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tabRatio="822"/>
  </bookViews>
  <sheets>
    <sheet name="Display ALL DP" sheetId="14" r:id="rId1"/>
    <sheet name="Display Absensi 630" sheetId="23" r:id="rId2"/>
    <sheet name="Display 730 &amp; 1200" sheetId="24" r:id="rId3"/>
    <sheet name="Display Ritase Keseluruhan" sheetId="25" r:id="rId4"/>
    <sheet name="Display Retur" sheetId="30" r:id="rId5"/>
    <sheet name="06.30" sheetId="22" state="hidden" r:id="rId6"/>
    <sheet name="RM Pencapaian Harian" sheetId="34" r:id="rId7"/>
    <sheet name="RM Pencapaian Mingguan" sheetId="35" r:id="rId8"/>
    <sheet name="RM Pencapaian Bulanan" sheetId="36" r:id="rId9"/>
    <sheet name="06.30, 07.30, &amp; 12.00" sheetId="19" r:id="rId10"/>
    <sheet name="R-2, TPTW, Persentase TTD" sheetId="20" r:id="rId11"/>
    <sheet name="Pickup &amp; Retur Non Ecom" sheetId="21" r:id="rId12"/>
    <sheet name="Fr&amp;Ag" sheetId="33" r:id="rId13"/>
    <sheet name="Helper RM 0730" sheetId="29" state="hidden" r:id="rId14"/>
  </sheets>
  <definedNames>
    <definedName name="_xlnm._FilterDatabase" localSheetId="0" hidden="1">'Display ALL DP'!$C$8:$AX$1689</definedName>
    <definedName name="_xlnm._FilterDatabase" localSheetId="5" hidden="1">'06.30'!$C$8:$N$1675</definedName>
    <definedName name="_xlnm._FilterDatabase" localSheetId="6" hidden="1">'RM Pencapaian Harian'!$A$4:$S$105</definedName>
    <definedName name="_xlnm._FilterDatabase" localSheetId="7" hidden="1">'RM Pencapaian Mingguan'!$A$4:$O$105</definedName>
    <definedName name="_xlnm._FilterDatabase" localSheetId="8" hidden="1">'RM Pencapaian Bulanan'!$A$4:$O$105</definedName>
    <definedName name="_xlnm._FilterDatabase" localSheetId="12" hidden="1">'Fr&amp;Ag'!$B$4:$F$1716</definedName>
    <definedName name="_xlnm._FilterDatabase" localSheetId="1" hidden="1">'Display Absensi 630'!$A$5:$AM$1718</definedName>
    <definedName name="_xlnm._FilterDatabase" localSheetId="2" hidden="1">'Display 730 &amp; 1200'!$A$5:$AN$1718</definedName>
    <definedName name="_xlnm._FilterDatabase" localSheetId="3" hidden="1">'Display Ritase Keseluruhan'!$A$5:$AH$1718</definedName>
    <definedName name="_xlnm._FilterDatabase" localSheetId="4" hidden="1">'Display Retur'!$A$6:$AR$1635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<sst xmlns="http://schemas.openxmlformats.org/spreadsheetml/2006/main" count="69503" uniqueCount="4288">
  <si>
    <t>Date</t>
  </si>
  <si>
    <t>report kualitas agent</t>
  </si>
  <si>
    <t>report ramadan</t>
  </si>
  <si>
    <t>定义:
 一派质量考核项
1. 快递员出勤准点率 = 当天当地时间06:30前打卡且当日有签收的快递员人数/ 当天已打卡且有签收的快递员人数
2. 0730出仓率 = 0730前出仓量/ 一班应签收量
3. 1200签收率 = 1200前签收量/ 一班应签收量
4. 一班：散货数量,按照散货班次第一班
目标：90%
质量达成
1. 交件准点率: 准点交件票数 / 应交件票数*100%
目标: 93%
2. 全天签收率 = 按规划时效网点当天签收票数/应签收票数 
目标：A92%，B90%，C90%
非平台质量
1. 非平台揽收及时率 = (实际揽收及时量 + 揽收失败及时量)/ 订单量
目标：98%
2. 非平台COD退件率 = (退件登记票数 - 退件作废票数) / 派件量</t>
  </si>
  <si>
    <t xml:space="preserve">Penjelasan: 
Penilaian Kualitas Delivery Ritase Pertama
1. Tingkat Ketepatan Waktu Kehadiran Spirnter = Jumlah sprinter yang melakukan absen sebelum 06.30 waktu setempat dan melakukan TTD/ jumlah sprinter yang melakukan absen dan melakukan TTD
2. Persentase Deliv 7.30 = Total delivery sebelum jam 7.30/ Total Seharusnya TTD Rit 1
3. Persentase TTD 12.00 = Total TTD sebelum  jam 1200/ Total seharusnya TTD Rit 1
4. Ritase Pertama: Jumlah penyebaran paket massal kargo Rit 1
Target : 90%
Pencapaian Kualitas 
1. TPTW = Total kirim tepat waktu / Total seharusnya kirim
Target: 93%
2. Persentase TTD = Jumlah TTD Hari H/Jumlah Seharusnya TTD 
Target: A92%, B90%, C90%
Kualitas Non Platform
1. % Pickup Non-ecommerce = (On Time Pick Up + On Time Gagal Pick Up) / Total Order  
Target : 98%
2. % Retur COD Non-Ecommerce =  (Jumlah regis retur - jumlah batal retur)/ jumlah delivery  </t>
  </si>
  <si>
    <t>代理区 
Agent</t>
  </si>
  <si>
    <t>Fungsi DP</t>
  </si>
  <si>
    <t>代理区编码 Kode Agent</t>
  </si>
  <si>
    <t>网点代码 Kode DP</t>
  </si>
  <si>
    <t>网点
Nama Drop point</t>
  </si>
  <si>
    <t>Nama agent</t>
  </si>
  <si>
    <t>一派质量达成
Penilaian Kualitas Delivery Ritase Pertama</t>
  </si>
  <si>
    <t>二派质量达成
Penilaian Kualitas Delivery Ritase Kedua</t>
  </si>
  <si>
    <t>全天收派质量达成
Pencapaian Kualitas Operasional Harian</t>
  </si>
  <si>
    <t xml:space="preserve">快递员出勤准点率
Tingkat Ketepatan Waktu Kehadiran Spirnter </t>
  </si>
  <si>
    <t>0730出仓率
Persenase Keluar Gudang 0730</t>
  </si>
  <si>
    <t>1200签收率
Persentase TTD 1200</t>
  </si>
  <si>
    <t>二派签收率
Persentase TTD Delivery Kedua</t>
  </si>
  <si>
    <t xml:space="preserve">交件准点率
TPTW  </t>
  </si>
  <si>
    <t>全天签收率
Persentase TTD</t>
  </si>
  <si>
    <t>非平台揽收及时率
% Pickup Non- Ecommerce</t>
  </si>
  <si>
    <t>非平台COD退件率
% Retur COD Non-Ecommerce</t>
  </si>
  <si>
    <t>Target</t>
  </si>
  <si>
    <t>月度达成
Pencapaian Bulanan</t>
  </si>
  <si>
    <t>目标
Target</t>
  </si>
  <si>
    <t>JAKARTA雅加达</t>
  </si>
  <si>
    <t>Pickup Delivery</t>
  </si>
  <si>
    <t>AGENT40</t>
  </si>
  <si>
    <t>JKT41W</t>
  </si>
  <si>
    <t>CP_PLUIT_PERMAI</t>
  </si>
  <si>
    <t>JKT43D</t>
  </si>
  <si>
    <t>CP_DANAUSUNTER_UTARA</t>
  </si>
  <si>
    <t>-</t>
  </si>
  <si>
    <t>JKT08L</t>
  </si>
  <si>
    <t>KAMAL_MUARA</t>
  </si>
  <si>
    <t>JKT08I</t>
  </si>
  <si>
    <t>TELUK_GONG</t>
  </si>
  <si>
    <t>JKT41T</t>
  </si>
  <si>
    <t>CP_TELUK_GONG_RAYA</t>
  </si>
  <si>
    <t>JKT30A</t>
  </si>
  <si>
    <t>CP_PADEMANGAN_4</t>
  </si>
  <si>
    <t>JKT43Q</t>
  </si>
  <si>
    <t>CP_ANCOL_SELATAN_1</t>
  </si>
  <si>
    <t>JKT08C</t>
  </si>
  <si>
    <t>KEPULAUAN_SERIBU</t>
  </si>
  <si>
    <t>JKT11</t>
  </si>
  <si>
    <t>TANAH_ABANG</t>
  </si>
  <si>
    <t>JKT12</t>
  </si>
  <si>
    <t>SENEN</t>
  </si>
  <si>
    <t>JKT45I</t>
  </si>
  <si>
    <t>CP_PINANGSIA_RAYA</t>
  </si>
  <si>
    <t>JKT13K</t>
  </si>
  <si>
    <t>JOHAR_BARU_01</t>
  </si>
  <si>
    <t>JKT45L</t>
  </si>
  <si>
    <t>CP_ZAINUL_ARIFIN</t>
  </si>
  <si>
    <t>JKT45B</t>
  </si>
  <si>
    <t>CP_MANGGA_BESAR_2</t>
  </si>
  <si>
    <t>JKT53C</t>
  </si>
  <si>
    <t>CP_CEGER</t>
  </si>
  <si>
    <t>JKT18N</t>
  </si>
  <si>
    <t>KAMPUNG_TENGAH</t>
  </si>
  <si>
    <t>JKT61C</t>
  </si>
  <si>
    <t>CP_CIJANTUNG</t>
  </si>
  <si>
    <t>JKT20J</t>
  </si>
  <si>
    <t>DC_MAKASAR</t>
  </si>
  <si>
    <t>JKT19K</t>
  </si>
  <si>
    <t>DC_CIRACAS</t>
  </si>
  <si>
    <t>JKT47C</t>
  </si>
  <si>
    <t>CP_RAYA_KELAPA</t>
  </si>
  <si>
    <t>JKT50K</t>
  </si>
  <si>
    <t>CP_PONDOK_BAMBU</t>
  </si>
  <si>
    <t>JKT17K</t>
  </si>
  <si>
    <t>DC_JATINEGARA</t>
  </si>
  <si>
    <t>JKT25Q</t>
  </si>
  <si>
    <t>SETIABUDI</t>
  </si>
  <si>
    <t>JKT20C</t>
  </si>
  <si>
    <t>KLENDER</t>
  </si>
  <si>
    <t>JKT52I</t>
  </si>
  <si>
    <t>CP_JATINEGARA_BARAT</t>
  </si>
  <si>
    <t>JKT25</t>
  </si>
  <si>
    <t>TEBET</t>
  </si>
  <si>
    <t>JKT50I</t>
  </si>
  <si>
    <t>CP_HAJI_NAMAN_1</t>
  </si>
  <si>
    <t>JKT16Q</t>
  </si>
  <si>
    <t>PULOGEBANG_01</t>
  </si>
  <si>
    <t>JKT16O</t>
  </si>
  <si>
    <t>DC_PULO_GADUNG</t>
  </si>
  <si>
    <t>JKT10B</t>
  </si>
  <si>
    <t>ROROTAN</t>
  </si>
  <si>
    <t>JKT16R</t>
  </si>
  <si>
    <t>DC_UJUNG_MENTENG</t>
  </si>
  <si>
    <t>JKT51G</t>
  </si>
  <si>
    <t>CP_UTAN_KAYU</t>
  </si>
  <si>
    <t>JKT10H</t>
  </si>
  <si>
    <t>KALIBARU_01</t>
  </si>
  <si>
    <t>JKT16P</t>
  </si>
  <si>
    <t>DC_CAKUNG</t>
  </si>
  <si>
    <t>JKT02S</t>
  </si>
  <si>
    <t>KEDOYA_UTARA</t>
  </si>
  <si>
    <t>JKT26I</t>
  </si>
  <si>
    <t>DC_GAMBIR</t>
  </si>
  <si>
    <t>JKT28D</t>
  </si>
  <si>
    <t>TAMBORA</t>
  </si>
  <si>
    <t>JKT33C</t>
  </si>
  <si>
    <t>CP_ANGGREK_2</t>
  </si>
  <si>
    <t>JKT33O</t>
  </si>
  <si>
    <t>CP_KEBON_JERUK_RAYA</t>
  </si>
  <si>
    <t>JKT36M</t>
  </si>
  <si>
    <t>CP_KEMBANGAN</t>
  </si>
  <si>
    <t>JKT28I</t>
  </si>
  <si>
    <t>CP_ANGKE_INDAH</t>
  </si>
  <si>
    <t>JKT21R</t>
  </si>
  <si>
    <t>DC_KEBAYORAN_BARU</t>
  </si>
  <si>
    <t>JKT23Q</t>
  </si>
  <si>
    <t>JATIPADANG_01</t>
  </si>
  <si>
    <t>JKT24K</t>
  </si>
  <si>
    <t>DC_KALIBATA_UTARA</t>
  </si>
  <si>
    <t>JKT71</t>
  </si>
  <si>
    <t>CP_BANGKA</t>
  </si>
  <si>
    <t>JKT62G</t>
  </si>
  <si>
    <t>CP_TANJUNG_BARAT</t>
  </si>
  <si>
    <t>JKT62</t>
  </si>
  <si>
    <t>CP_SRENGSENG_SAWAH</t>
  </si>
  <si>
    <t>JKT23P</t>
  </si>
  <si>
    <t>DC_PASAR_MINGGU</t>
  </si>
  <si>
    <t>JKT62C</t>
  </si>
  <si>
    <t>CP_CIGANJUR</t>
  </si>
  <si>
    <t>JKT71A</t>
  </si>
  <si>
    <t>CP_TEGAL_PARANG</t>
  </si>
  <si>
    <t>JKT03E</t>
  </si>
  <si>
    <t>DC_PALMERAH</t>
  </si>
  <si>
    <t>JKT31J</t>
  </si>
  <si>
    <t>CP_KEBAYORAN_2</t>
  </si>
  <si>
    <t>JKT31I</t>
  </si>
  <si>
    <t>CP_PONDOK_PINANG_2</t>
  </si>
  <si>
    <t>Delivery</t>
  </si>
  <si>
    <t>JKT11M</t>
  </si>
  <si>
    <t>DC_GELORA</t>
  </si>
  <si>
    <t>JKT21S</t>
  </si>
  <si>
    <t>DC_PESANGGRAHAN</t>
  </si>
  <si>
    <t>JKT34</t>
  </si>
  <si>
    <t>CP_LEBAK_BULUS</t>
  </si>
  <si>
    <t>JKT15L</t>
  </si>
  <si>
    <t>GUNUNG_SAHARI_01</t>
  </si>
  <si>
    <t>JKT33K</t>
  </si>
  <si>
    <t>CP_KEDOYA_RAYA_2</t>
  </si>
  <si>
    <t>JKT29</t>
  </si>
  <si>
    <t>GADING_GRIYA_L</t>
  </si>
  <si>
    <t>JKT07U</t>
  </si>
  <si>
    <t>DC_KELAPA_GADING</t>
  </si>
  <si>
    <t>JKT15K</t>
  </si>
  <si>
    <t>DC_KEMAYORAN</t>
  </si>
  <si>
    <t>JKT63B</t>
  </si>
  <si>
    <t>CP_KOJA_1</t>
  </si>
  <si>
    <t>JKT39O</t>
  </si>
  <si>
    <t>CP_TANJUNG_DUREN_2</t>
  </si>
  <si>
    <t>JKT32L</t>
  </si>
  <si>
    <t>CP_KOSAMBI_BARU_1</t>
  </si>
  <si>
    <t>JKT35E</t>
  </si>
  <si>
    <t>CP_RAWA_BUAYA_2</t>
  </si>
  <si>
    <t>JKT38</t>
  </si>
  <si>
    <t>CP_PERMATA_PALEM_1</t>
  </si>
  <si>
    <t>JKT35F</t>
  </si>
  <si>
    <t>CP_KALIDERES</t>
  </si>
  <si>
    <t>JKT35G</t>
  </si>
  <si>
    <t>CP_NEW_KAPUK</t>
  </si>
  <si>
    <t>JKT01J</t>
  </si>
  <si>
    <t>KAPUK_RAYA</t>
  </si>
  <si>
    <t>JKT01V</t>
  </si>
  <si>
    <t>DC_PEGADUNGAN</t>
  </si>
  <si>
    <t>JKT09A</t>
  </si>
  <si>
    <t>ANCOL</t>
  </si>
  <si>
    <t>JKT57G</t>
  </si>
  <si>
    <t>CP_PULO_GADUNG</t>
  </si>
  <si>
    <t>JKT17L</t>
  </si>
  <si>
    <t>DC_MATRAMAN</t>
  </si>
  <si>
    <t>JKT33P</t>
  </si>
  <si>
    <t>CP_KEDOYA_UTARA</t>
  </si>
  <si>
    <t>JKT02Q</t>
  </si>
  <si>
    <t>MERUYA_UTARA</t>
  </si>
  <si>
    <t>JKT21U</t>
  </si>
  <si>
    <t>DC_GANDARIA</t>
  </si>
  <si>
    <t>JKT23O</t>
  </si>
  <si>
    <t>DC_JAGAKARSA</t>
  </si>
  <si>
    <t>JKT10G</t>
  </si>
  <si>
    <t>DC_CILINCING</t>
  </si>
  <si>
    <t>JKT21W</t>
  </si>
  <si>
    <t>DP_VETERAN</t>
  </si>
  <si>
    <t>TANGERANG唐格朗</t>
  </si>
  <si>
    <t>AGENT12</t>
  </si>
  <si>
    <t>SEG06C</t>
  </si>
  <si>
    <t>SERANG_JAYA</t>
  </si>
  <si>
    <t>SEG02B</t>
  </si>
  <si>
    <t>KASEMEN_JAYA</t>
  </si>
  <si>
    <t>SEG05B</t>
  </si>
  <si>
    <t>KALODRAN_CIRUAS</t>
  </si>
  <si>
    <t>SEG06B</t>
  </si>
  <si>
    <t>CIPOCOK_JAYA</t>
  </si>
  <si>
    <t>SEG05C</t>
  </si>
  <si>
    <t>PEJATEN_MAS</t>
  </si>
  <si>
    <t>CIL07A</t>
  </si>
  <si>
    <t>PELABUHAN_MERAK</t>
  </si>
  <si>
    <t>CIL01A</t>
  </si>
  <si>
    <t>PERUMNAS_RAYA</t>
  </si>
  <si>
    <t>SNG09C</t>
  </si>
  <si>
    <t>PALKA_CIOMAS</t>
  </si>
  <si>
    <t>CIL03A</t>
  </si>
  <si>
    <t>CITANGKIL</t>
  </si>
  <si>
    <t>CIL05A</t>
  </si>
  <si>
    <t>DP_PANGGUNGRAWI</t>
  </si>
  <si>
    <t>SNG15</t>
  </si>
  <si>
    <t>PONTANG_RAYA</t>
  </si>
  <si>
    <t>CIL05B</t>
  </si>
  <si>
    <t>SNG25</t>
  </si>
  <si>
    <t>PANTAI_ANYER</t>
  </si>
  <si>
    <t>CIL04A</t>
  </si>
  <si>
    <t>CIWANDAN</t>
  </si>
  <si>
    <t>SEG04A</t>
  </si>
  <si>
    <t>TAKTAKAN_JAYA</t>
  </si>
  <si>
    <t>SEG03C</t>
  </si>
  <si>
    <t>UNYUR_JAYA</t>
  </si>
  <si>
    <t>BAL12A</t>
  </si>
  <si>
    <t>SURADITA_CISAUK</t>
  </si>
  <si>
    <t>CIP07A</t>
  </si>
  <si>
    <t>BAKTI_JAYA</t>
  </si>
  <si>
    <t>CIP02D</t>
  </si>
  <si>
    <t>RODA_HIAS</t>
  </si>
  <si>
    <t>CIP02E</t>
  </si>
  <si>
    <t>TERAS_KOTA</t>
  </si>
  <si>
    <t>CIP05I</t>
  </si>
  <si>
    <t>PONDOK_PUCUNG</t>
  </si>
  <si>
    <t>CIP05H</t>
  </si>
  <si>
    <t>PONDOKJAYA</t>
  </si>
  <si>
    <t>TGR12D</t>
  </si>
  <si>
    <t>PAKOJAN</t>
  </si>
  <si>
    <t>TGR06C</t>
  </si>
  <si>
    <t>SENTRA_JATIUWUNG</t>
  </si>
  <si>
    <t>Pickup</t>
  </si>
  <si>
    <t>TGR54B</t>
  </si>
  <si>
    <t>TGR07B</t>
  </si>
  <si>
    <t>CIMONE_RAYA</t>
  </si>
  <si>
    <t>TGR70</t>
  </si>
  <si>
    <t>CIBODAS_RAYA</t>
  </si>
  <si>
    <t>TGR01D</t>
  </si>
  <si>
    <t>BUARAN_INDAH</t>
  </si>
  <si>
    <t>TGR01F</t>
  </si>
  <si>
    <t>MODERN_PARK</t>
  </si>
  <si>
    <t>TGR12F</t>
  </si>
  <si>
    <t>KAVLING_KENANGA</t>
  </si>
  <si>
    <t>TGR01E</t>
  </si>
  <si>
    <t>TANGCITY_MALL</t>
  </si>
  <si>
    <t>TGR08D</t>
  </si>
  <si>
    <t>ARCADIA_BATUCEPER</t>
  </si>
  <si>
    <t>BAL01C</t>
  </si>
  <si>
    <t>TGR04C</t>
  </si>
  <si>
    <t>HUSEIN_SASTRANEGARA</t>
  </si>
  <si>
    <t>BAL26C</t>
  </si>
  <si>
    <t>SALEMBARAN</t>
  </si>
  <si>
    <t>TGR12E</t>
  </si>
  <si>
    <t>PINANG_CIPONDOH</t>
  </si>
  <si>
    <t>RKS08B</t>
  </si>
  <si>
    <t>PGL08</t>
  </si>
  <si>
    <t>DC_LABUAN</t>
  </si>
  <si>
    <t>RKS03</t>
  </si>
  <si>
    <t>BAYAH</t>
  </si>
  <si>
    <t>PGL03</t>
  </si>
  <si>
    <t>PANIMBANG</t>
  </si>
  <si>
    <t>PGL04</t>
  </si>
  <si>
    <t>CIBALIUNG</t>
  </si>
  <si>
    <t>PGL03A</t>
  </si>
  <si>
    <t>CIKEUSIK</t>
  </si>
  <si>
    <t>RKS20</t>
  </si>
  <si>
    <t>CILANGKAHAN</t>
  </si>
  <si>
    <t>PGL06</t>
  </si>
  <si>
    <t>SUDIRMAN_LABUAN</t>
  </si>
  <si>
    <t>RKS11A</t>
  </si>
  <si>
    <t>GAJRUG</t>
  </si>
  <si>
    <t>RKS04B</t>
  </si>
  <si>
    <t>LEUWIDAMAR</t>
  </si>
  <si>
    <t>RKS07B</t>
  </si>
  <si>
    <t>SUKANAGARA_JAYA</t>
  </si>
  <si>
    <t>PGL05B</t>
  </si>
  <si>
    <t>MAJASARI_PANDEGLANG</t>
  </si>
  <si>
    <t>RKS26</t>
  </si>
  <si>
    <t>BANJAR_KENCANA</t>
  </si>
  <si>
    <t>RKS10C</t>
  </si>
  <si>
    <t>CIKULUR</t>
  </si>
  <si>
    <t>RKS16A</t>
  </si>
  <si>
    <t>CITRA_MAJA</t>
  </si>
  <si>
    <t>RKS21A</t>
  </si>
  <si>
    <t>CILELES_KENCANA</t>
  </si>
  <si>
    <t>RKS22</t>
  </si>
  <si>
    <t>WARUNG_BANTEN</t>
  </si>
  <si>
    <t>PGL28</t>
  </si>
  <si>
    <t>MUNJUL_FLAMBOYANT</t>
  </si>
  <si>
    <t>PGL06B</t>
  </si>
  <si>
    <t>CIGADUNG_INOVASI</t>
  </si>
  <si>
    <t>RKS01A</t>
  </si>
  <si>
    <t>MANDALA_RANGKAS</t>
  </si>
  <si>
    <t>PGL03B</t>
  </si>
  <si>
    <t>CIMANUK</t>
  </si>
  <si>
    <t>RKS18</t>
  </si>
  <si>
    <t>WANASALAM</t>
  </si>
  <si>
    <t>PGL21</t>
  </si>
  <si>
    <t>MENES</t>
  </si>
  <si>
    <t>BAL08G</t>
  </si>
  <si>
    <t>INFINITY_BIZPARK</t>
  </si>
  <si>
    <t>BAL07C</t>
  </si>
  <si>
    <t>WANAKERTA_SINJAY</t>
  </si>
  <si>
    <t>BAL10D</t>
  </si>
  <si>
    <t>PANGKALAN_TELUKNAGA</t>
  </si>
  <si>
    <t>BAL16</t>
  </si>
  <si>
    <t>DC_SEPATAN</t>
  </si>
  <si>
    <t>BAL02</t>
  </si>
  <si>
    <t>RAJEG</t>
  </si>
  <si>
    <t>BAL12</t>
  </si>
  <si>
    <t>MAUK_2</t>
  </si>
  <si>
    <t>BAL53</t>
  </si>
  <si>
    <t>PAKUHAJI</t>
  </si>
  <si>
    <t>BAL15E</t>
  </si>
  <si>
    <t>BAL15D</t>
  </si>
  <si>
    <t>TGR25</t>
  </si>
  <si>
    <t>SEPATAN</t>
  </si>
  <si>
    <t>TGR05D</t>
  </si>
  <si>
    <t>BAL10E</t>
  </si>
  <si>
    <t>PIK_2_RIVERSIDE</t>
  </si>
  <si>
    <t>TGR27</t>
  </si>
  <si>
    <t>PERIUK</t>
  </si>
  <si>
    <t>BAL24A</t>
  </si>
  <si>
    <t>TERITI_KUTABUMI</t>
  </si>
  <si>
    <t>BAL17</t>
  </si>
  <si>
    <t>CANGKUDU</t>
  </si>
  <si>
    <t>TGR30</t>
  </si>
  <si>
    <t>CISOKA</t>
  </si>
  <si>
    <t>BAL04E</t>
  </si>
  <si>
    <t>CIKUPA_RAYA</t>
  </si>
  <si>
    <t>BAL04H</t>
  </si>
  <si>
    <t>KATOMAS_RAYA</t>
  </si>
  <si>
    <t>SNG06B</t>
  </si>
  <si>
    <t>KIBIN_RAYA</t>
  </si>
  <si>
    <t>SNG01A</t>
  </si>
  <si>
    <t>CIKANDE_RAYA</t>
  </si>
  <si>
    <t>SNG05B</t>
  </si>
  <si>
    <t>HARENDONG</t>
  </si>
  <si>
    <t>BAL02A</t>
  </si>
  <si>
    <t>JAMBE_RAYA</t>
  </si>
  <si>
    <t>SNG21</t>
  </si>
  <si>
    <t>DP_PETIR</t>
  </si>
  <si>
    <t>SNG14</t>
  </si>
  <si>
    <t>KRAGILAN</t>
  </si>
  <si>
    <t>BAL04K</t>
  </si>
  <si>
    <t>DUKUH_RAYA</t>
  </si>
  <si>
    <t>BAL04I</t>
  </si>
  <si>
    <t>TALAGA_PASGAD</t>
  </si>
  <si>
    <t>BAL04J</t>
  </si>
  <si>
    <t>PANONGAN_RAYA</t>
  </si>
  <si>
    <t>SNG19</t>
  </si>
  <si>
    <t>TUNJUNG_TEJA</t>
  </si>
  <si>
    <t>BAL13A</t>
  </si>
  <si>
    <t>JAYANTI</t>
  </si>
  <si>
    <t>BAL05A</t>
  </si>
  <si>
    <t>MATAGARA</t>
  </si>
  <si>
    <t>CIP01D</t>
  </si>
  <si>
    <t>TANAH_TINGAL</t>
  </si>
  <si>
    <t>CIP03B</t>
  </si>
  <si>
    <t>ALAM_SEGAR</t>
  </si>
  <si>
    <t>CIP06A</t>
  </si>
  <si>
    <t>CIPUTAT_TIMUR</t>
  </si>
  <si>
    <t>CIP03G</t>
  </si>
  <si>
    <t>GAPLEK</t>
  </si>
  <si>
    <t>TGR02B</t>
  </si>
  <si>
    <t>DIAN_MANSION</t>
  </si>
  <si>
    <t>TGR57</t>
  </si>
  <si>
    <t>LARANGAN_2</t>
  </si>
  <si>
    <t>TGR10D</t>
  </si>
  <si>
    <t>RADEN_SALEH</t>
  </si>
  <si>
    <t>CIP01E</t>
  </si>
  <si>
    <t>SERUA_INDAH_CIPUTAT</t>
  </si>
  <si>
    <t>CIP05G</t>
  </si>
  <si>
    <t>PONDOK_BETUNG</t>
  </si>
  <si>
    <t>BAL20A</t>
  </si>
  <si>
    <t>CURUG_RAYA</t>
  </si>
  <si>
    <t>CIP04D</t>
  </si>
  <si>
    <t>GRAHA_SUTERA</t>
  </si>
  <si>
    <t>BAL01D</t>
  </si>
  <si>
    <t>GADING_KELAPA_DUA</t>
  </si>
  <si>
    <t>BAL18A</t>
  </si>
  <si>
    <t>EDISON</t>
  </si>
  <si>
    <t>BAL19E</t>
  </si>
  <si>
    <t>EAST_FORESTA</t>
  </si>
  <si>
    <t>CIP04E</t>
  </si>
  <si>
    <t>PRIMA_JAYA</t>
  </si>
  <si>
    <t>BAL20C</t>
  </si>
  <si>
    <t>KADU_JAYA</t>
  </si>
  <si>
    <t>BAL19D</t>
  </si>
  <si>
    <t>TUGU_LEGOK</t>
  </si>
  <si>
    <t>BAL18D</t>
  </si>
  <si>
    <t>GADING_CARTENZ</t>
  </si>
  <si>
    <t>TGR12H</t>
  </si>
  <si>
    <t>SP_ALAM_SUTERA</t>
  </si>
  <si>
    <t>BEKASI勿加西</t>
  </si>
  <si>
    <t>AGENT13</t>
  </si>
  <si>
    <t>BKI01</t>
  </si>
  <si>
    <t>BEKASI</t>
  </si>
  <si>
    <t>BKI01A</t>
  </si>
  <si>
    <t>DC_BEKASI_UTARA_01</t>
  </si>
  <si>
    <t>BKI01F</t>
  </si>
  <si>
    <t>KALIABANG_TENGAH_02</t>
  </si>
  <si>
    <t>BKI06</t>
  </si>
  <si>
    <t>HARAPAN_BARU</t>
  </si>
  <si>
    <t>BKI07</t>
  </si>
  <si>
    <t>JATI_SAMPURNA</t>
  </si>
  <si>
    <t>BKI07B</t>
  </si>
  <si>
    <t>PONDOK_GEDE_01</t>
  </si>
  <si>
    <t>BKI07C</t>
  </si>
  <si>
    <t>JATIBENING_01</t>
  </si>
  <si>
    <t>BKI07F</t>
  </si>
  <si>
    <t>JATIBENING_02</t>
  </si>
  <si>
    <t>BKI08C</t>
  </si>
  <si>
    <t>BEKASI_BARAT_01</t>
  </si>
  <si>
    <t>BKI08F</t>
  </si>
  <si>
    <t>BINTARA_JAYA_01</t>
  </si>
  <si>
    <t>BKI13</t>
  </si>
  <si>
    <t>BANTAR_GEBANG</t>
  </si>
  <si>
    <t>BKI13A</t>
  </si>
  <si>
    <t>MANGUNJAYA_01</t>
  </si>
  <si>
    <t>BKI13C</t>
  </si>
  <si>
    <t>TAMBUN_SELATAN_01</t>
  </si>
  <si>
    <t>BKI14B</t>
  </si>
  <si>
    <t>DC_CIBITUNG_01</t>
  </si>
  <si>
    <t>BKI14E</t>
  </si>
  <si>
    <t>CIBUNTU_01</t>
  </si>
  <si>
    <t>BKI14G</t>
  </si>
  <si>
    <t>DP_MUKTIWARI_01</t>
  </si>
  <si>
    <t>BKI17</t>
  </si>
  <si>
    <t>HARAPAN_INDAH</t>
  </si>
  <si>
    <t>BKI19</t>
  </si>
  <si>
    <t>TAMBUN_UTARA</t>
  </si>
  <si>
    <t>BKI19A</t>
  </si>
  <si>
    <t>DP_BABELAN_KOTA_01</t>
  </si>
  <si>
    <t>BKI20</t>
  </si>
  <si>
    <t>BABELAN</t>
  </si>
  <si>
    <t>BKI62</t>
  </si>
  <si>
    <t>DC_TAMBUN</t>
  </si>
  <si>
    <t>BKI63</t>
  </si>
  <si>
    <t>DC_JATIASIH</t>
  </si>
  <si>
    <t>BKI64</t>
  </si>
  <si>
    <t>DC_MUSTIKA_JAYA</t>
  </si>
  <si>
    <t>BKI65</t>
  </si>
  <si>
    <t>DC_PONDOK_MELATI</t>
  </si>
  <si>
    <t>BKI66</t>
  </si>
  <si>
    <t>DC_BEKASI_TIMUR</t>
  </si>
  <si>
    <t>BKI69</t>
  </si>
  <si>
    <t>DC_MEDAN_SATRIA</t>
  </si>
  <si>
    <t>BKI71</t>
  </si>
  <si>
    <t>DC_BEKASI_SELATAN</t>
  </si>
  <si>
    <t>BKI72</t>
  </si>
  <si>
    <t>TAMBUN_UTARA_02</t>
  </si>
  <si>
    <t>BKI73</t>
  </si>
  <si>
    <t>TARUMAJAYA_02</t>
  </si>
  <si>
    <t>BKI74</t>
  </si>
  <si>
    <t>BABELAN_02</t>
  </si>
  <si>
    <t>BKI75</t>
  </si>
  <si>
    <t>SETU_02</t>
  </si>
  <si>
    <t>BKI76</t>
  </si>
  <si>
    <t>RAWALUMBU_02</t>
  </si>
  <si>
    <t>CKR01</t>
  </si>
  <si>
    <t>CIKARANG</t>
  </si>
  <si>
    <t>CKR02</t>
  </si>
  <si>
    <t>DELTA_MAS</t>
  </si>
  <si>
    <t>CKR04</t>
  </si>
  <si>
    <t>SUKATANI</t>
  </si>
  <si>
    <t>CKR06</t>
  </si>
  <si>
    <t>KEDUNG_WARINGIN</t>
  </si>
  <si>
    <t>CKR06A</t>
  </si>
  <si>
    <t>SERANG_BARU_01</t>
  </si>
  <si>
    <t>CKR09</t>
  </si>
  <si>
    <t>CIBARUSAH_JAYA</t>
  </si>
  <si>
    <t>CKR13</t>
  </si>
  <si>
    <t>PASIR_GOMBONG</t>
  </si>
  <si>
    <t>CKR14</t>
  </si>
  <si>
    <t>TELAGA_MURNI</t>
  </si>
  <si>
    <t>CKR16</t>
  </si>
  <si>
    <t>KARANG_BAHAGIA</t>
  </si>
  <si>
    <t>CKR21</t>
  </si>
  <si>
    <t>DC_CIKARANG_SELATAN</t>
  </si>
  <si>
    <t>CKR22</t>
  </si>
  <si>
    <t>DC_CIKARANG_BARAT</t>
  </si>
  <si>
    <t>CKR23</t>
  </si>
  <si>
    <t>DC_CIKARANG_UTARA</t>
  </si>
  <si>
    <t>CKR24</t>
  </si>
  <si>
    <t>DC_CIBARUSAH</t>
  </si>
  <si>
    <t>CKR25</t>
  </si>
  <si>
    <t>DC_CIKARANG_PUSAT</t>
  </si>
  <si>
    <t>CKR27</t>
  </si>
  <si>
    <t>JATI_WANGI</t>
  </si>
  <si>
    <t>CKR28</t>
  </si>
  <si>
    <t>CABANG_BUNGIN</t>
  </si>
  <si>
    <t>BOGOR茂物</t>
  </si>
  <si>
    <t>AGENT14</t>
  </si>
  <si>
    <t>CIB11A</t>
  </si>
  <si>
    <t>CIB05</t>
  </si>
  <si>
    <t>CIBATOK</t>
  </si>
  <si>
    <t>CIB22A</t>
  </si>
  <si>
    <t>DC_CIGUDEG</t>
  </si>
  <si>
    <t>CIB17</t>
  </si>
  <si>
    <t>DC_DRAMAGA</t>
  </si>
  <si>
    <t>CIB19</t>
  </si>
  <si>
    <t>DC_JASINGA</t>
  </si>
  <si>
    <t>CIB51</t>
  </si>
  <si>
    <t>CIAMPEA</t>
  </si>
  <si>
    <t>CIB21A</t>
  </si>
  <si>
    <t>DC_NANGGUNG</t>
  </si>
  <si>
    <t>CIB08A</t>
  </si>
  <si>
    <t>DRAMAGA_2</t>
  </si>
  <si>
    <t>CIB32A</t>
  </si>
  <si>
    <t>CIBATOK_RAYA</t>
  </si>
  <si>
    <t>CIB36</t>
  </si>
  <si>
    <t>LEUWILIANG1</t>
  </si>
  <si>
    <t>CIB41</t>
  </si>
  <si>
    <t>CP_PAMIJAHAN</t>
  </si>
  <si>
    <t>CIB10B</t>
  </si>
  <si>
    <t>DRAMAGA_CANTIK</t>
  </si>
  <si>
    <t>CIB33A</t>
  </si>
  <si>
    <t>LEUWISADENG</t>
  </si>
  <si>
    <t>CIB40</t>
  </si>
  <si>
    <t>TENJOLAYA</t>
  </si>
  <si>
    <t>BGR06D</t>
  </si>
  <si>
    <t>BGR29</t>
  </si>
  <si>
    <t>DC_BOGOR_KOTA</t>
  </si>
  <si>
    <t>BGR01F</t>
  </si>
  <si>
    <t>BOGOR_UTARA</t>
  </si>
  <si>
    <t>BGR01</t>
  </si>
  <si>
    <t>BOGOR</t>
  </si>
  <si>
    <t>BGR32</t>
  </si>
  <si>
    <t>CILEBUT_RAYA</t>
  </si>
  <si>
    <t>BGR36</t>
  </si>
  <si>
    <t>AIR_MANCUR</t>
  </si>
  <si>
    <t>BGR28</t>
  </si>
  <si>
    <t>GUNUNG_BATU</t>
  </si>
  <si>
    <t>BGR33</t>
  </si>
  <si>
    <t>SAWOJAJAR</t>
  </si>
  <si>
    <t>BGR06C</t>
  </si>
  <si>
    <t>SEMPLAK_RAYA</t>
  </si>
  <si>
    <t>BGR22</t>
  </si>
  <si>
    <t>TAMAN_CIMANGGU</t>
  </si>
  <si>
    <t>BGR43</t>
  </si>
  <si>
    <t>CP_BCC</t>
  </si>
  <si>
    <t>BGR44</t>
  </si>
  <si>
    <t>MARGAJAYA</t>
  </si>
  <si>
    <t>BGR34</t>
  </si>
  <si>
    <t>SINDANG_BARANG</t>
  </si>
  <si>
    <t>BGR42</t>
  </si>
  <si>
    <t>YASMIN</t>
  </si>
  <si>
    <t>BGR10</t>
  </si>
  <si>
    <t>CIOMAS</t>
  </si>
  <si>
    <t>BGR30</t>
  </si>
  <si>
    <t>DC_CIOMAS</t>
  </si>
  <si>
    <t>BGR03A</t>
  </si>
  <si>
    <t>TAJUR_4</t>
  </si>
  <si>
    <t>BGR04B</t>
  </si>
  <si>
    <t>MUARASARI</t>
  </si>
  <si>
    <t>CIB05A</t>
  </si>
  <si>
    <t>CILEUNGSI_2</t>
  </si>
  <si>
    <t>CIB15</t>
  </si>
  <si>
    <t>DC_CILEUNGSI</t>
  </si>
  <si>
    <t>CIB16</t>
  </si>
  <si>
    <t>DC_JONGGOL</t>
  </si>
  <si>
    <t>CIB34C</t>
  </si>
  <si>
    <t>GUNUNG_PUTRI_4</t>
  </si>
  <si>
    <t>CIB05D</t>
  </si>
  <si>
    <t>PASAR_GANDOANG</t>
  </si>
  <si>
    <t>CIB16B</t>
  </si>
  <si>
    <t>CARIU_2</t>
  </si>
  <si>
    <t>BGR16</t>
  </si>
  <si>
    <t>GUNUNG_PUTRI</t>
  </si>
  <si>
    <t>CIB01</t>
  </si>
  <si>
    <t>BOJONG_KULUR</t>
  </si>
  <si>
    <t>BGR04</t>
  </si>
  <si>
    <t>CILEUNGSI</t>
  </si>
  <si>
    <t>CIB12</t>
  </si>
  <si>
    <t>JONGGOL</t>
  </si>
  <si>
    <t>CIB34D</t>
  </si>
  <si>
    <t>GUNUNG_PUTRI_RAYA</t>
  </si>
  <si>
    <t>CIB05E</t>
  </si>
  <si>
    <t>METLAND_TRANSYOGI</t>
  </si>
  <si>
    <t>BGR19</t>
  </si>
  <si>
    <t>CITEUREUP</t>
  </si>
  <si>
    <t>CIB38A</t>
  </si>
  <si>
    <t>PAKANSARI_2</t>
  </si>
  <si>
    <t>CIB29A</t>
  </si>
  <si>
    <t>DC_GUNUNG_SINDUR</t>
  </si>
  <si>
    <t>CIB18</t>
  </si>
  <si>
    <t>DC_KEMANG</t>
  </si>
  <si>
    <t>CIB03A</t>
  </si>
  <si>
    <t>DC_PARUNG</t>
  </si>
  <si>
    <t>CIB02A</t>
  </si>
  <si>
    <t>KEMANG_2</t>
  </si>
  <si>
    <t>CIB08</t>
  </si>
  <si>
    <t>PARUNG_PANJANG</t>
  </si>
  <si>
    <t>CIB04A</t>
  </si>
  <si>
    <t>SASAK_PANJANG</t>
  </si>
  <si>
    <t>BGR03</t>
  </si>
  <si>
    <t>PARUNG</t>
  </si>
  <si>
    <t>CIB09</t>
  </si>
  <si>
    <t>CISEENG</t>
  </si>
  <si>
    <t>CIB50</t>
  </si>
  <si>
    <t>CP_PEMBANGUNAN</t>
  </si>
  <si>
    <t>CIB24</t>
  </si>
  <si>
    <t>JAMPANG</t>
  </si>
  <si>
    <t>CIB35C</t>
  </si>
  <si>
    <t>KEMANG_TONJONG</t>
  </si>
  <si>
    <t>CIB49</t>
  </si>
  <si>
    <t>SALABENDA</t>
  </si>
  <si>
    <t>CIB23</t>
  </si>
  <si>
    <t>RUMPIN_1</t>
  </si>
  <si>
    <t>CIB22</t>
  </si>
  <si>
    <t>KEDUNG_HALANG</t>
  </si>
  <si>
    <t>CIB28A</t>
  </si>
  <si>
    <t>SUKARAJA_1</t>
  </si>
  <si>
    <t>CIB14</t>
  </si>
  <si>
    <t>DC_PAKANSARI</t>
  </si>
  <si>
    <t>CIB04</t>
  </si>
  <si>
    <t>GAPERI_BOJONG</t>
  </si>
  <si>
    <t>CIB01E</t>
  </si>
  <si>
    <t>KARADENAN_RAYA</t>
  </si>
  <si>
    <t>CIB10</t>
  </si>
  <si>
    <t>CITAYAM_PABUARAN</t>
  </si>
  <si>
    <t>CIB01F</t>
  </si>
  <si>
    <t>CIB32</t>
  </si>
  <si>
    <t>RAGAJAYA</t>
  </si>
  <si>
    <t>CIB25</t>
  </si>
  <si>
    <t>PABUARAN_ASRI</t>
  </si>
  <si>
    <t>CIB28B</t>
  </si>
  <si>
    <t>WON_CIMANDALA</t>
  </si>
  <si>
    <t>CIB37A</t>
  </si>
  <si>
    <t>PAKANSARI_3</t>
  </si>
  <si>
    <t>BGR18</t>
  </si>
  <si>
    <t>BABAKAN_MANDANG</t>
  </si>
  <si>
    <t>CIB28</t>
  </si>
  <si>
    <t>CP_MAYOR_OKING</t>
  </si>
  <si>
    <t>CIB01A</t>
  </si>
  <si>
    <t>PAKANSARI_4</t>
  </si>
  <si>
    <t>CIB40D</t>
  </si>
  <si>
    <t>DC_CISARUA</t>
  </si>
  <si>
    <t>BGR31</t>
  </si>
  <si>
    <t>DC_TAJUR</t>
  </si>
  <si>
    <t>CIB13A</t>
  </si>
  <si>
    <t>DC_CIAWI</t>
  </si>
  <si>
    <t>CIB39A</t>
  </si>
  <si>
    <t>DC_MEGAMENDUNG</t>
  </si>
  <si>
    <t>CIB02</t>
  </si>
  <si>
    <t>CIGOMBONG</t>
  </si>
  <si>
    <t>CIB44</t>
  </si>
  <si>
    <t>CP_CARINGIN_1</t>
  </si>
  <si>
    <t>CIB21</t>
  </si>
  <si>
    <t>MAYOR_KH</t>
  </si>
  <si>
    <t>CIB40C</t>
  </si>
  <si>
    <t>PUNCAK_CISARUA</t>
  </si>
  <si>
    <t>CIB37</t>
  </si>
  <si>
    <t>CIBEDUG</t>
  </si>
  <si>
    <t>CIB14B</t>
  </si>
  <si>
    <t>CIJERUK</t>
  </si>
  <si>
    <t>CIB26A</t>
  </si>
  <si>
    <t>BOGOR_SELATAN</t>
  </si>
  <si>
    <t>CIB26B</t>
  </si>
  <si>
    <t>CIAPUS_RAYA</t>
  </si>
  <si>
    <t>BGR45</t>
  </si>
  <si>
    <t>PAHLAWAN_SUKSES</t>
  </si>
  <si>
    <t>BGR25</t>
  </si>
  <si>
    <t>PAMOYANAN_BOGOR</t>
  </si>
  <si>
    <t>BGR40</t>
  </si>
  <si>
    <t>CP_BNR</t>
  </si>
  <si>
    <t>DEPOK德波</t>
  </si>
  <si>
    <t>AGENT15</t>
  </si>
  <si>
    <t>DPK01C</t>
  </si>
  <si>
    <t>MAMPANG_DEPOK</t>
  </si>
  <si>
    <t>DPK01D</t>
  </si>
  <si>
    <t>RANGKAPAN_JAYA</t>
  </si>
  <si>
    <t>DPK02A</t>
  </si>
  <si>
    <t>CISALAK_PASAR</t>
  </si>
  <si>
    <t>DPK02B</t>
  </si>
  <si>
    <t>TUGU_DEPOK</t>
  </si>
  <si>
    <t>DPK03A</t>
  </si>
  <si>
    <t>SAWANGAN_LAMA</t>
  </si>
  <si>
    <t>DPK04A</t>
  </si>
  <si>
    <t>ABADIJAYA</t>
  </si>
  <si>
    <t>DPK04B</t>
  </si>
  <si>
    <t>MEKARJAYA</t>
  </si>
  <si>
    <t>DPK05A</t>
  </si>
  <si>
    <t>GROGOL_DEPOK</t>
  </si>
  <si>
    <t>DPK06B</t>
  </si>
  <si>
    <t>TANAH_BARU</t>
  </si>
  <si>
    <t>DPK06D</t>
  </si>
  <si>
    <t>MARGONDA_RAYA_BARU</t>
  </si>
  <si>
    <t>DPK07B</t>
  </si>
  <si>
    <t>SUKAMAJU_BARU</t>
  </si>
  <si>
    <t>DPK08A</t>
  </si>
  <si>
    <t>CINERE_BARU</t>
  </si>
  <si>
    <t>DPK08B</t>
  </si>
  <si>
    <t>PANGKALAN_JATI_BARU</t>
  </si>
  <si>
    <t>DPK09A</t>
  </si>
  <si>
    <t>JATIMULYA</t>
  </si>
  <si>
    <t>DPK09B</t>
  </si>
  <si>
    <t>CILODONG_BARU</t>
  </si>
  <si>
    <t>DPK10A</t>
  </si>
  <si>
    <t>BOJONGSARI_LAMA</t>
  </si>
  <si>
    <t>DPK10B</t>
  </si>
  <si>
    <t>SERUA_DEPOK</t>
  </si>
  <si>
    <t>DPK11A</t>
  </si>
  <si>
    <t>PONDOK_JAYA_DEPOK</t>
  </si>
  <si>
    <t>DPK26</t>
  </si>
  <si>
    <t>CP_ARIF_RAHMAN_HAKIM</t>
  </si>
  <si>
    <t>DPK27</t>
  </si>
  <si>
    <t>CP_CINERE</t>
  </si>
  <si>
    <t>DPK28</t>
  </si>
  <si>
    <t>CP_CIPAYUNG_JAYA</t>
  </si>
  <si>
    <t>DPK29</t>
  </si>
  <si>
    <t>CP_PENGASINAN</t>
  </si>
  <si>
    <t>DPK888</t>
  </si>
  <si>
    <t>DEPOK_SALES</t>
  </si>
  <si>
    <t>BANDUNG万隆</t>
  </si>
  <si>
    <t>AGENT16</t>
  </si>
  <si>
    <t>MJA05A</t>
  </si>
  <si>
    <t>KADIPATEN_2</t>
  </si>
  <si>
    <t>MJA13C</t>
  </si>
  <si>
    <t>MJA20B</t>
  </si>
  <si>
    <t>MJA04B</t>
  </si>
  <si>
    <t>JATIWANGI_2</t>
  </si>
  <si>
    <t>MJA12A</t>
  </si>
  <si>
    <t>RAJAGALUH_2</t>
  </si>
  <si>
    <t>MJA22A</t>
  </si>
  <si>
    <t>MJA19A</t>
  </si>
  <si>
    <t>MJA07B</t>
  </si>
  <si>
    <t>MJA26</t>
  </si>
  <si>
    <t>TELAGA_2</t>
  </si>
  <si>
    <t>MJA09A</t>
  </si>
  <si>
    <t>MAJALENGKA_2</t>
  </si>
  <si>
    <t>MJA02B</t>
  </si>
  <si>
    <t>MJA03A</t>
  </si>
  <si>
    <t>JATITUJUH_2</t>
  </si>
  <si>
    <t>MJA14A</t>
  </si>
  <si>
    <t>BDO80A</t>
  </si>
  <si>
    <t>SARIJADI</t>
  </si>
  <si>
    <t>CIM05</t>
  </si>
  <si>
    <t>DC_CIMAHI_TENGAH</t>
  </si>
  <si>
    <t>BDO95</t>
  </si>
  <si>
    <t>DC_DUNGUS_CARIANG</t>
  </si>
  <si>
    <t>NGP06</t>
  </si>
  <si>
    <t>DC_SARIWANGI</t>
  </si>
  <si>
    <t>CIM08</t>
  </si>
  <si>
    <t>DC_CIMAHI_UTARA</t>
  </si>
  <si>
    <t>BDO90</t>
  </si>
  <si>
    <t>DC_CIDADAP</t>
  </si>
  <si>
    <t>CIM07</t>
  </si>
  <si>
    <t>DC_CIMAHI_SELATAN</t>
  </si>
  <si>
    <t>IDM11C</t>
  </si>
  <si>
    <t>IDM20D</t>
  </si>
  <si>
    <t>IDM07E</t>
  </si>
  <si>
    <t>IDM18</t>
  </si>
  <si>
    <t>IDM30B</t>
  </si>
  <si>
    <t>IDM13C</t>
  </si>
  <si>
    <t>IDM28B</t>
  </si>
  <si>
    <t>IDM06D</t>
  </si>
  <si>
    <t>IDM19C</t>
  </si>
  <si>
    <t>IDM15E</t>
  </si>
  <si>
    <t>IDM10C</t>
  </si>
  <si>
    <t>IDM04E</t>
  </si>
  <si>
    <t>BDO888</t>
  </si>
  <si>
    <t>BDO_SALES</t>
  </si>
  <si>
    <t>GRT40A</t>
  </si>
  <si>
    <t>GRT17B</t>
  </si>
  <si>
    <t>GRT27B</t>
  </si>
  <si>
    <t>GRT06C</t>
  </si>
  <si>
    <t>GRT10B</t>
  </si>
  <si>
    <t>GRT24B</t>
  </si>
  <si>
    <t>GRT11A</t>
  </si>
  <si>
    <t>GRT07C</t>
  </si>
  <si>
    <t>GRT19A</t>
  </si>
  <si>
    <t>GRT42</t>
  </si>
  <si>
    <t>GRT05C</t>
  </si>
  <si>
    <t>GRT36A</t>
  </si>
  <si>
    <t>GRT22C</t>
  </si>
  <si>
    <t>GRT26C</t>
  </si>
  <si>
    <t>GRT41A</t>
  </si>
  <si>
    <t>GRT16B</t>
  </si>
  <si>
    <t>GRT31B</t>
  </si>
  <si>
    <t>GRT03D</t>
  </si>
  <si>
    <t>GRT02A</t>
  </si>
  <si>
    <t>GRT37C</t>
  </si>
  <si>
    <t>GRT41C</t>
  </si>
  <si>
    <t>GRT25B</t>
  </si>
  <si>
    <t>GRT32A</t>
  </si>
  <si>
    <t>GRT33C</t>
  </si>
  <si>
    <t>SOG26A</t>
  </si>
  <si>
    <t>BDO08D</t>
  </si>
  <si>
    <t>BABAKAN_CIPARAY_2</t>
  </si>
  <si>
    <t>SOG52</t>
  </si>
  <si>
    <t>KUTAWARINGIN_2</t>
  </si>
  <si>
    <t>BDO96</t>
  </si>
  <si>
    <t>DC_HOLIS</t>
  </si>
  <si>
    <t>SOG39</t>
  </si>
  <si>
    <t>WARGALUYU</t>
  </si>
  <si>
    <t>SOG27A</t>
  </si>
  <si>
    <t>PENGALENGAN_CIPINANG</t>
  </si>
  <si>
    <t>SOG44</t>
  </si>
  <si>
    <t>CILUNCAT</t>
  </si>
  <si>
    <t>BDO94</t>
  </si>
  <si>
    <t>DC_BOJONGLOA_KALER</t>
  </si>
  <si>
    <t>SOG29</t>
  </si>
  <si>
    <t>DC_MARGAHAYU_SELATAN</t>
  </si>
  <si>
    <t>SOG19</t>
  </si>
  <si>
    <t>DC_BANDUNG_SELATAN</t>
  </si>
  <si>
    <t>SOG38</t>
  </si>
  <si>
    <t>WARNASARI</t>
  </si>
  <si>
    <t>SOG32</t>
  </si>
  <si>
    <t>DC_KATAPANG</t>
  </si>
  <si>
    <t>BDO02A</t>
  </si>
  <si>
    <t>DC_CIBADUYUT_RAYA</t>
  </si>
  <si>
    <t>SOG25C</t>
  </si>
  <si>
    <t>SOG05</t>
  </si>
  <si>
    <t>CIWIDEY</t>
  </si>
  <si>
    <t>SOG30</t>
  </si>
  <si>
    <t>DC_MARGAASIH</t>
  </si>
  <si>
    <t>SOG31E</t>
  </si>
  <si>
    <t>SOG21B</t>
  </si>
  <si>
    <t>CANGKUANG_3</t>
  </si>
  <si>
    <t>KRW23</t>
  </si>
  <si>
    <t>DC_KARAWANG_BARAT</t>
  </si>
  <si>
    <t>KRW36</t>
  </si>
  <si>
    <t>PANGKAL_PERJUANGAN</t>
  </si>
  <si>
    <t>KRW18</t>
  </si>
  <si>
    <t>TEMPURAN</t>
  </si>
  <si>
    <t>CKP03A</t>
  </si>
  <si>
    <t>PULOJAYA</t>
  </si>
  <si>
    <t>KRW23B</t>
  </si>
  <si>
    <t>KARAWANG_WETAN</t>
  </si>
  <si>
    <t>KRW21</t>
  </si>
  <si>
    <t>CIBUAYA</t>
  </si>
  <si>
    <t>KRW03A</t>
  </si>
  <si>
    <t>LOJI_2</t>
  </si>
  <si>
    <t>KRW24</t>
  </si>
  <si>
    <t>DC_KOSAMBI</t>
  </si>
  <si>
    <t>KRW12</t>
  </si>
  <si>
    <t>CIAMPEL</t>
  </si>
  <si>
    <t>KRW22C</t>
  </si>
  <si>
    <t>NAGASARI_3</t>
  </si>
  <si>
    <t>KRW38</t>
  </si>
  <si>
    <t>TELUK_JAMBE_BARAT</t>
  </si>
  <si>
    <t>KRW25</t>
  </si>
  <si>
    <t>DC_MAJA</t>
  </si>
  <si>
    <t>KRW20F</t>
  </si>
  <si>
    <t>KRW22</t>
  </si>
  <si>
    <t>DC_GALUH_MAS</t>
  </si>
  <si>
    <t>KRW02B</t>
  </si>
  <si>
    <t>SUKAHARJA_KRW</t>
  </si>
  <si>
    <t>KRW16</t>
  </si>
  <si>
    <t>BATUJAYA</t>
  </si>
  <si>
    <t>KRW17A</t>
  </si>
  <si>
    <t>KRW09</t>
  </si>
  <si>
    <t>TELAGASARI</t>
  </si>
  <si>
    <t>CKP02</t>
  </si>
  <si>
    <t>DAUWAN_T</t>
  </si>
  <si>
    <t>KRW11</t>
  </si>
  <si>
    <t>CKM_CITY</t>
  </si>
  <si>
    <t>NGP11</t>
  </si>
  <si>
    <t>DC_BATULAYANG</t>
  </si>
  <si>
    <t>NGP04</t>
  </si>
  <si>
    <t>CIKAMUNING</t>
  </si>
  <si>
    <t>NGP05B</t>
  </si>
  <si>
    <t>NGP09A</t>
  </si>
  <si>
    <t>NGP16</t>
  </si>
  <si>
    <t>CIPONGKOR</t>
  </si>
  <si>
    <t>NGP27</t>
  </si>
  <si>
    <t>SIRNAJAYA</t>
  </si>
  <si>
    <t>NGP08</t>
  </si>
  <si>
    <t>DC_LEMBANG</t>
  </si>
  <si>
    <t>NGP13</t>
  </si>
  <si>
    <t>DC_PADALARANG</t>
  </si>
  <si>
    <t>NGP10</t>
  </si>
  <si>
    <t>CISARUA</t>
  </si>
  <si>
    <t>NGP02E</t>
  </si>
  <si>
    <t>NGP07A</t>
  </si>
  <si>
    <t>BDO32</t>
  </si>
  <si>
    <t>CIPATAT</t>
  </si>
  <si>
    <t>NGP11B</t>
  </si>
  <si>
    <t>CITAPEN</t>
  </si>
  <si>
    <t>NGP16B</t>
  </si>
  <si>
    <t>NGP14</t>
  </si>
  <si>
    <t>DC_NGAMPRAH</t>
  </si>
  <si>
    <t>BJA02</t>
  </si>
  <si>
    <t>BANJAR_PATROMAN</t>
  </si>
  <si>
    <t>PGR01C</t>
  </si>
  <si>
    <t>BJA02B</t>
  </si>
  <si>
    <t>LANGENSARI_3</t>
  </si>
  <si>
    <t>PGR04B</t>
  </si>
  <si>
    <t>CMI01</t>
  </si>
  <si>
    <t>CIAMIS</t>
  </si>
  <si>
    <t>CMI01B</t>
  </si>
  <si>
    <t>BJA01C</t>
  </si>
  <si>
    <t>PARUNGLESANG_3</t>
  </si>
  <si>
    <t>CMI04</t>
  </si>
  <si>
    <t>PANUMBANGAN</t>
  </si>
  <si>
    <t>CMI02</t>
  </si>
  <si>
    <t>SINDANGKASIH</t>
  </si>
  <si>
    <t>CMI12</t>
  </si>
  <si>
    <t>WINDURAJA</t>
  </si>
  <si>
    <t>CMI13C</t>
  </si>
  <si>
    <t>BJA04A</t>
  </si>
  <si>
    <t>CMI05</t>
  </si>
  <si>
    <t>RANCAH</t>
  </si>
  <si>
    <t>PGR05B</t>
  </si>
  <si>
    <t>PGR10B</t>
  </si>
  <si>
    <t>CMI02A</t>
  </si>
  <si>
    <t>PGR08B</t>
  </si>
  <si>
    <t>SUM12C</t>
  </si>
  <si>
    <t>SUM17B</t>
  </si>
  <si>
    <t>SUM26B</t>
  </si>
  <si>
    <t>SUM04D</t>
  </si>
  <si>
    <t>SUM06D</t>
  </si>
  <si>
    <t>SUM08D</t>
  </si>
  <si>
    <t>SUM11D</t>
  </si>
  <si>
    <t>SUM10E</t>
  </si>
  <si>
    <t>SUM01B</t>
  </si>
  <si>
    <t>SUM02B</t>
  </si>
  <si>
    <t>SUM22</t>
  </si>
  <si>
    <t>SUM05C</t>
  </si>
  <si>
    <t>SMI03</t>
  </si>
  <si>
    <t>SUKARAJA</t>
  </si>
  <si>
    <t>SMI14</t>
  </si>
  <si>
    <t>DC_CITAMIANG</t>
  </si>
  <si>
    <t>SMI26</t>
  </si>
  <si>
    <t>DC_PONDOKASO_LANDEUH</t>
  </si>
  <si>
    <t>SMI17B</t>
  </si>
  <si>
    <t>SMI06</t>
  </si>
  <si>
    <t>CICANTAYAN</t>
  </si>
  <si>
    <t>SMI02A</t>
  </si>
  <si>
    <t>SMI02</t>
  </si>
  <si>
    <t>CIBADAK</t>
  </si>
  <si>
    <t>PER06C</t>
  </si>
  <si>
    <t>SMI29B</t>
  </si>
  <si>
    <t>SMI28</t>
  </si>
  <si>
    <t>DC_BOJONG_KEMBAR</t>
  </si>
  <si>
    <t>SMI09B</t>
  </si>
  <si>
    <t>SMI23</t>
  </si>
  <si>
    <t>DC_CIKOLE</t>
  </si>
  <si>
    <t>SMI15</t>
  </si>
  <si>
    <t>KALAPA_NUNGGAL</t>
  </si>
  <si>
    <t>SMI21A</t>
  </si>
  <si>
    <t>PER11</t>
  </si>
  <si>
    <t>PER10A</t>
  </si>
  <si>
    <t>SMI19A</t>
  </si>
  <si>
    <t>PER05B</t>
  </si>
  <si>
    <t>SMI16B</t>
  </si>
  <si>
    <t>PER17A</t>
  </si>
  <si>
    <t>PER08A</t>
  </si>
  <si>
    <t>PER04D</t>
  </si>
  <si>
    <t>PER15</t>
  </si>
  <si>
    <t>SMI27B</t>
  </si>
  <si>
    <t>SMI22B</t>
  </si>
  <si>
    <t>SMI19</t>
  </si>
  <si>
    <t>DC_CISAAT</t>
  </si>
  <si>
    <t>SMI35A</t>
  </si>
  <si>
    <t>SMI20A</t>
  </si>
  <si>
    <t>SBG27</t>
  </si>
  <si>
    <t>TANGGULUN_BARAT_2</t>
  </si>
  <si>
    <t>SBG16A</t>
  </si>
  <si>
    <t>SBG10A</t>
  </si>
  <si>
    <t>GEMBOR_4</t>
  </si>
  <si>
    <t>SBG03A</t>
  </si>
  <si>
    <t>SUKAMANDIJAYA_2</t>
  </si>
  <si>
    <t>SBG14B</t>
  </si>
  <si>
    <t>PUSAKARATU_4</t>
  </si>
  <si>
    <t>SBG30</t>
  </si>
  <si>
    <t>KALIANGSANA_2</t>
  </si>
  <si>
    <t>SBG01B</t>
  </si>
  <si>
    <t>SBG18B</t>
  </si>
  <si>
    <t>LENGKONGJAYA_2</t>
  </si>
  <si>
    <t>SBG21B</t>
  </si>
  <si>
    <t>SBG29A</t>
  </si>
  <si>
    <t>SBG08C</t>
  </si>
  <si>
    <t>SBG04A</t>
  </si>
  <si>
    <t>CIBOGO_SBG</t>
  </si>
  <si>
    <t>SBG15A</t>
  </si>
  <si>
    <t>SOKLAT_4</t>
  </si>
  <si>
    <t>SBG12B</t>
  </si>
  <si>
    <t>PATOKBEUSI_2</t>
  </si>
  <si>
    <t>SBG19A</t>
  </si>
  <si>
    <t>CISALAK_4</t>
  </si>
  <si>
    <t>SBG20A</t>
  </si>
  <si>
    <t>SUKARESMI_3</t>
  </si>
  <si>
    <t>SBG27A</t>
  </si>
  <si>
    <t>CJR28</t>
  </si>
  <si>
    <t>CIEUNDEUR</t>
  </si>
  <si>
    <t>CJR22A</t>
  </si>
  <si>
    <t>CJR16B</t>
  </si>
  <si>
    <t>CJR06</t>
  </si>
  <si>
    <t>CIRANJANG</t>
  </si>
  <si>
    <t>CJR26B</t>
  </si>
  <si>
    <t>CJR09B</t>
  </si>
  <si>
    <t>CJR13B</t>
  </si>
  <si>
    <t>CJR32A</t>
  </si>
  <si>
    <t>CILAKU</t>
  </si>
  <si>
    <t>CJR06A</t>
  </si>
  <si>
    <t>CJR04A</t>
  </si>
  <si>
    <t>CJR19</t>
  </si>
  <si>
    <t>DC_SOLOKPANDAN</t>
  </si>
  <si>
    <t>CJR17A</t>
  </si>
  <si>
    <t>CJR14B</t>
  </si>
  <si>
    <t>CJR11</t>
  </si>
  <si>
    <t>SADAMAYA</t>
  </si>
  <si>
    <t>CJR12</t>
  </si>
  <si>
    <t>MUKA</t>
  </si>
  <si>
    <t>CJR03</t>
  </si>
  <si>
    <t>CIPANAS</t>
  </si>
  <si>
    <t>CJR25B</t>
  </si>
  <si>
    <t>PACET_CJR_2</t>
  </si>
  <si>
    <t>CJR18C</t>
  </si>
  <si>
    <t>CJR07B</t>
  </si>
  <si>
    <t>PWK05B</t>
  </si>
  <si>
    <t>KRW37</t>
  </si>
  <si>
    <t>JATISARI_BARU</t>
  </si>
  <si>
    <t>PWK01B</t>
  </si>
  <si>
    <t>KRW39</t>
  </si>
  <si>
    <t>PASAR_PERMAI</t>
  </si>
  <si>
    <t>KRW14</t>
  </si>
  <si>
    <t>CILAMAYA</t>
  </si>
  <si>
    <t>PWK08A</t>
  </si>
  <si>
    <t>PWK03B</t>
  </si>
  <si>
    <t>PWK12A</t>
  </si>
  <si>
    <t>PWK04B</t>
  </si>
  <si>
    <t>PWK15K</t>
  </si>
  <si>
    <t>PWK10C</t>
  </si>
  <si>
    <t>PWK06B</t>
  </si>
  <si>
    <t>PWK15L</t>
  </si>
  <si>
    <t>PWK02D</t>
  </si>
  <si>
    <t>KRW20</t>
  </si>
  <si>
    <t>DC_KOTABARU</t>
  </si>
  <si>
    <t>KRW28B</t>
  </si>
  <si>
    <t>PWK07D</t>
  </si>
  <si>
    <t>PWK15M</t>
  </si>
  <si>
    <t>TSK05</t>
  </si>
  <si>
    <t>MANONJAYA</t>
  </si>
  <si>
    <t>SIN03A</t>
  </si>
  <si>
    <t>SIN07A</t>
  </si>
  <si>
    <t>SIN11A</t>
  </si>
  <si>
    <t>TARAJU_2</t>
  </si>
  <si>
    <t>TSK03E</t>
  </si>
  <si>
    <t>TSK08</t>
  </si>
  <si>
    <t>KAWALU</t>
  </si>
  <si>
    <t>SIN09</t>
  </si>
  <si>
    <t>DC_KAMASAN</t>
  </si>
  <si>
    <t>TSK15</t>
  </si>
  <si>
    <t>TAMANSARI</t>
  </si>
  <si>
    <t>SIN02</t>
  </si>
  <si>
    <t>CIKATOMAS</t>
  </si>
  <si>
    <t>TSK02</t>
  </si>
  <si>
    <t>SINGAPARNA</t>
  </si>
  <si>
    <t>SIN05A</t>
  </si>
  <si>
    <t>SALAWU_2</t>
  </si>
  <si>
    <t>TSK01</t>
  </si>
  <si>
    <t>TASIKMALAYA</t>
  </si>
  <si>
    <t>TSK19</t>
  </si>
  <si>
    <t>INDIHIANG_2</t>
  </si>
  <si>
    <t>SIN14</t>
  </si>
  <si>
    <t>SINDANGRERET</t>
  </si>
  <si>
    <t>TSK06C</t>
  </si>
  <si>
    <t>CIPEDES_4</t>
  </si>
  <si>
    <t>SIN31</t>
  </si>
  <si>
    <t>SIN29B</t>
  </si>
  <si>
    <t>SIN20</t>
  </si>
  <si>
    <t>TSK24</t>
  </si>
  <si>
    <t>CIBEUREUM_2</t>
  </si>
  <si>
    <t>SIN13</t>
  </si>
  <si>
    <t>SUKAMANTRI_CIAWI</t>
  </si>
  <si>
    <t>TSK13</t>
  </si>
  <si>
    <t>DC_ARGASARI</t>
  </si>
  <si>
    <t>SIN26A</t>
  </si>
  <si>
    <t>SOG49</t>
  </si>
  <si>
    <t>CIGANITRI</t>
  </si>
  <si>
    <t>SOG17D</t>
  </si>
  <si>
    <t>RANCAMANYAR_3</t>
  </si>
  <si>
    <t>BDO97</t>
  </si>
  <si>
    <t>DC_SAMOJA</t>
  </si>
  <si>
    <t>BDO24</t>
  </si>
  <si>
    <t>BEC</t>
  </si>
  <si>
    <t>BDO98</t>
  </si>
  <si>
    <t>DC_ANTAPANI_WETAN</t>
  </si>
  <si>
    <t>SOG07A</t>
  </si>
  <si>
    <t>SOG26</t>
  </si>
  <si>
    <t>DC_BALEENDAH</t>
  </si>
  <si>
    <t>SOG27</t>
  </si>
  <si>
    <t>DC_MAJALAYA</t>
  </si>
  <si>
    <t>SOG05A</t>
  </si>
  <si>
    <t>SOG22</t>
  </si>
  <si>
    <t>PACET</t>
  </si>
  <si>
    <t>BDO88</t>
  </si>
  <si>
    <t>DC_BURANGRANG</t>
  </si>
  <si>
    <t>SOG34</t>
  </si>
  <si>
    <t>DC_CIJAGRA</t>
  </si>
  <si>
    <t>BDO01A</t>
  </si>
  <si>
    <t>DC_BINONG</t>
  </si>
  <si>
    <t>BDO21A</t>
  </si>
  <si>
    <t>PARAKAN_SAAT</t>
  </si>
  <si>
    <t>SOG03A</t>
  </si>
  <si>
    <t>SERANGMEKAR_2</t>
  </si>
  <si>
    <t>KNG10</t>
  </si>
  <si>
    <t>CIRENDANG</t>
  </si>
  <si>
    <t>KNG28</t>
  </si>
  <si>
    <t>KOJENGKANG</t>
  </si>
  <si>
    <t>KNG04</t>
  </si>
  <si>
    <t>KADUGEDE</t>
  </si>
  <si>
    <t>KNG18</t>
  </si>
  <si>
    <t>KNG03A</t>
  </si>
  <si>
    <t>KNG11</t>
  </si>
  <si>
    <t>INDANGKERTA</t>
  </si>
  <si>
    <t>KNG26</t>
  </si>
  <si>
    <t>KNG07</t>
  </si>
  <si>
    <t>DC_PANAWUAN</t>
  </si>
  <si>
    <t>SOG12E</t>
  </si>
  <si>
    <t>BDO99</t>
  </si>
  <si>
    <t>DC_RANCASARI</t>
  </si>
  <si>
    <t>BDO89</t>
  </si>
  <si>
    <t>DC_CIBIRU</t>
  </si>
  <si>
    <t>SOG02C</t>
  </si>
  <si>
    <t>SOG13C</t>
  </si>
  <si>
    <t>BDO93</t>
  </si>
  <si>
    <t>DC_MARGACINTA</t>
  </si>
  <si>
    <t>SOG23</t>
  </si>
  <si>
    <t>DC_PANYAWANGAN</t>
  </si>
  <si>
    <t>SOG11E</t>
  </si>
  <si>
    <t>SOG33</t>
  </si>
  <si>
    <t>DC_PEUNDEUY</t>
  </si>
  <si>
    <t>BDO05A</t>
  </si>
  <si>
    <t>DC_CINAMBO</t>
  </si>
  <si>
    <t>SMB11B</t>
  </si>
  <si>
    <t>SMB08B</t>
  </si>
  <si>
    <t>SMB02B</t>
  </si>
  <si>
    <t>CRN03E</t>
  </si>
  <si>
    <t>SMB13C</t>
  </si>
  <si>
    <t>SMB10C</t>
  </si>
  <si>
    <t>SMB05D</t>
  </si>
  <si>
    <t>SMB14C</t>
  </si>
  <si>
    <t>SMB29B</t>
  </si>
  <si>
    <t>SMB37C</t>
  </si>
  <si>
    <t>CRN02C</t>
  </si>
  <si>
    <t>SMB40A</t>
  </si>
  <si>
    <t>SMB11</t>
  </si>
  <si>
    <t>DC_CIREBON_BARAT</t>
  </si>
  <si>
    <t>SMB03C</t>
  </si>
  <si>
    <t>SMB28C</t>
  </si>
  <si>
    <t>SOG04C</t>
  </si>
  <si>
    <t>Cibeet</t>
  </si>
  <si>
    <t>SMI15A</t>
  </si>
  <si>
    <t>PER16</t>
  </si>
  <si>
    <t>Cimanggu_Per</t>
  </si>
  <si>
    <t>PER03A</t>
  </si>
  <si>
    <t>Cikangkung</t>
  </si>
  <si>
    <t>CJR11A</t>
  </si>
  <si>
    <t>TAKOKAK</t>
  </si>
  <si>
    <t>SEMARANG三宝垄</t>
  </si>
  <si>
    <t>AGENT17</t>
  </si>
  <si>
    <t>BJN01</t>
  </si>
  <si>
    <t>BANJARNEGARA</t>
  </si>
  <si>
    <t>BJN02</t>
  </si>
  <si>
    <t>KLAMPOK</t>
  </si>
  <si>
    <t>BJN03</t>
  </si>
  <si>
    <t>KARANG_KOBAR</t>
  </si>
  <si>
    <t>BJN06</t>
  </si>
  <si>
    <t>BAWANG</t>
  </si>
  <si>
    <t>BJN07</t>
  </si>
  <si>
    <t>WANADADI</t>
  </si>
  <si>
    <t>BJN09</t>
  </si>
  <si>
    <t>SIGALUH</t>
  </si>
  <si>
    <t>BJN06B</t>
  </si>
  <si>
    <t>PUNGGELAN01</t>
  </si>
  <si>
    <t>BJN13A</t>
  </si>
  <si>
    <t>MANDIRAJA01</t>
  </si>
  <si>
    <t>BJN16</t>
  </si>
  <si>
    <t>PEJAWARAN</t>
  </si>
  <si>
    <t>PKL02</t>
  </si>
  <si>
    <t>KAJEN</t>
  </si>
  <si>
    <t>PKL06</t>
  </si>
  <si>
    <t>BOJONG</t>
  </si>
  <si>
    <t>PKL13</t>
  </si>
  <si>
    <t>KARANGSARI_KAJEN</t>
  </si>
  <si>
    <t>PKL14</t>
  </si>
  <si>
    <t>DORO</t>
  </si>
  <si>
    <t>PKL22</t>
  </si>
  <si>
    <t>PANINGGARAN</t>
  </si>
  <si>
    <t>KJN01</t>
  </si>
  <si>
    <t>TIRTO01</t>
  </si>
  <si>
    <t>KJN09</t>
  </si>
  <si>
    <t>KESESI01</t>
  </si>
  <si>
    <t>KJN10</t>
  </si>
  <si>
    <t>WONOPRINGGO01</t>
  </si>
  <si>
    <t>KJN11</t>
  </si>
  <si>
    <t>KEDUNGWUNI01</t>
  </si>
  <si>
    <t>KJN12</t>
  </si>
  <si>
    <t>KARANGDADAP01</t>
  </si>
  <si>
    <t>TNU01</t>
  </si>
  <si>
    <t>TEMANGGUNG</t>
  </si>
  <si>
    <t>TNU05</t>
  </si>
  <si>
    <t>NGADIREJO</t>
  </si>
  <si>
    <t>TNU09</t>
  </si>
  <si>
    <t>CANDIROTO</t>
  </si>
  <si>
    <t>TNU02</t>
  </si>
  <si>
    <t>PARAKAN</t>
  </si>
  <si>
    <t>TNU06</t>
  </si>
  <si>
    <t>KRANGGAN</t>
  </si>
  <si>
    <t>TNU07</t>
  </si>
  <si>
    <t>KEDU</t>
  </si>
  <si>
    <t>TNU08</t>
  </si>
  <si>
    <t>WADAS</t>
  </si>
  <si>
    <t>TNU11</t>
  </si>
  <si>
    <t>PRINGSURAT_TIMUR</t>
  </si>
  <si>
    <t>BLORA</t>
  </si>
  <si>
    <t>BOL02</t>
  </si>
  <si>
    <t>NGAWEN</t>
  </si>
  <si>
    <t>BOL04</t>
  </si>
  <si>
    <t>JEPON</t>
  </si>
  <si>
    <t>BOL05</t>
  </si>
  <si>
    <t>KUNDURAN</t>
  </si>
  <si>
    <t>CEU01</t>
  </si>
  <si>
    <t>CEPU</t>
  </si>
  <si>
    <t>CEU02</t>
  </si>
  <si>
    <t>RANDUBLATUNG</t>
  </si>
  <si>
    <t>BOL06</t>
  </si>
  <si>
    <t>KEDUNGTUBAN</t>
  </si>
  <si>
    <t>BOL07</t>
  </si>
  <si>
    <t>TUNJUNGAN</t>
  </si>
  <si>
    <t>BOL08</t>
  </si>
  <si>
    <t>JATI_BLORA</t>
  </si>
  <si>
    <t>BOL09</t>
  </si>
  <si>
    <t>SAMBONG</t>
  </si>
  <si>
    <t>UNG07</t>
  </si>
  <si>
    <t>SUMOWONO</t>
  </si>
  <si>
    <t>AMB01</t>
  </si>
  <si>
    <t>AMBARAWA</t>
  </si>
  <si>
    <t>UNG01</t>
  </si>
  <si>
    <t>UNGARAN</t>
  </si>
  <si>
    <t>UNG02</t>
  </si>
  <si>
    <t>BAWEN</t>
  </si>
  <si>
    <t>UNG05</t>
  </si>
  <si>
    <t>BERGAS</t>
  </si>
  <si>
    <t>UNG09</t>
  </si>
  <si>
    <t>BANYUBIRU</t>
  </si>
  <si>
    <t>UNG10</t>
  </si>
  <si>
    <t>CANDIREJO</t>
  </si>
  <si>
    <t>UNG11</t>
  </si>
  <si>
    <t>PRINGAPUS</t>
  </si>
  <si>
    <t>SLT01</t>
  </si>
  <si>
    <t>SALATIGA</t>
  </si>
  <si>
    <t>SLT02</t>
  </si>
  <si>
    <t>SURUH</t>
  </si>
  <si>
    <t>SLT03</t>
  </si>
  <si>
    <t>BRINGIN</t>
  </si>
  <si>
    <t>SLT05</t>
  </si>
  <si>
    <t>TINGKIR</t>
  </si>
  <si>
    <t>SLT06</t>
  </si>
  <si>
    <t>TENGARAN</t>
  </si>
  <si>
    <t>PWO02</t>
  </si>
  <si>
    <t>AJIBARANG</t>
  </si>
  <si>
    <t>PWO03</t>
  </si>
  <si>
    <t>BANYUMAS</t>
  </si>
  <si>
    <t>PWO04</t>
  </si>
  <si>
    <t>PATIKRAJA</t>
  </si>
  <si>
    <t>PWO05</t>
  </si>
  <si>
    <t>SUMPIUH</t>
  </si>
  <si>
    <t>PWO06</t>
  </si>
  <si>
    <t>WANGON</t>
  </si>
  <si>
    <t>PWO07</t>
  </si>
  <si>
    <t>KEMBARAN</t>
  </si>
  <si>
    <t>PWO08</t>
  </si>
  <si>
    <t>KARANGLEWAS</t>
  </si>
  <si>
    <t>PWO11</t>
  </si>
  <si>
    <t>CILONGOK</t>
  </si>
  <si>
    <t>PWO13</t>
  </si>
  <si>
    <t>RAWALO</t>
  </si>
  <si>
    <t>PWO14</t>
  </si>
  <si>
    <t>SOMAGEDE</t>
  </si>
  <si>
    <t>PWO16</t>
  </si>
  <si>
    <t>PURWOKERTO_UTARA</t>
  </si>
  <si>
    <t>PWO18</t>
  </si>
  <si>
    <t>PEKUNCEN</t>
  </si>
  <si>
    <t>PWO10B</t>
  </si>
  <si>
    <t>SUMBANG01</t>
  </si>
  <si>
    <t>PWO27A</t>
  </si>
  <si>
    <t>KEMRANJEN01</t>
  </si>
  <si>
    <t>PDD08</t>
  </si>
  <si>
    <t>KARANGRAYUNG</t>
  </si>
  <si>
    <t>PDD01</t>
  </si>
  <si>
    <t>PURWODADI</t>
  </si>
  <si>
    <t>PDD02</t>
  </si>
  <si>
    <t>GODONG</t>
  </si>
  <si>
    <t>PDD03</t>
  </si>
  <si>
    <t>WIROSARI</t>
  </si>
  <si>
    <t>PDD04</t>
  </si>
  <si>
    <t>GUBUG</t>
  </si>
  <si>
    <t>PDD06</t>
  </si>
  <si>
    <t>KRADENAN</t>
  </si>
  <si>
    <t>PDD09</t>
  </si>
  <si>
    <t>GROBOGAN</t>
  </si>
  <si>
    <t>PDD10</t>
  </si>
  <si>
    <t>TEGOWANU</t>
  </si>
  <si>
    <t>PDD11</t>
  </si>
  <si>
    <t>PULOKULON</t>
  </si>
  <si>
    <t>PDD12</t>
  </si>
  <si>
    <t>PENAWANGAN</t>
  </si>
  <si>
    <t>PDD09B</t>
  </si>
  <si>
    <t>TANGGUNGHARJO01</t>
  </si>
  <si>
    <t>PDD02A</t>
  </si>
  <si>
    <t>GEYER</t>
  </si>
  <si>
    <t>KNL08</t>
  </si>
  <si>
    <t>GEMUH</t>
  </si>
  <si>
    <t>KNL01</t>
  </si>
  <si>
    <t>KENDAL</t>
  </si>
  <si>
    <t>KNL02</t>
  </si>
  <si>
    <t>WELERI</t>
  </si>
  <si>
    <t>KNL03</t>
  </si>
  <si>
    <t>BOJA</t>
  </si>
  <si>
    <t>KNL04</t>
  </si>
  <si>
    <t>SUKOREJO</t>
  </si>
  <si>
    <t>KNL05</t>
  </si>
  <si>
    <t>KALIWUNGU</t>
  </si>
  <si>
    <t>KNL09</t>
  </si>
  <si>
    <t>BRANGSONG</t>
  </si>
  <si>
    <t>KNL10</t>
  </si>
  <si>
    <t>TAMPINGAN</t>
  </si>
  <si>
    <t>KNL11</t>
  </si>
  <si>
    <t>PAGERUYUNG</t>
  </si>
  <si>
    <t>KDS10</t>
  </si>
  <si>
    <t>MEJOBO</t>
  </si>
  <si>
    <t>KDS01</t>
  </si>
  <si>
    <t>KUDUS</t>
  </si>
  <si>
    <t>KDS02</t>
  </si>
  <si>
    <t>JEKULO</t>
  </si>
  <si>
    <t>KDS03</t>
  </si>
  <si>
    <t>JATI</t>
  </si>
  <si>
    <t>KDS05</t>
  </si>
  <si>
    <t>DAWE</t>
  </si>
  <si>
    <t>KDS06</t>
  </si>
  <si>
    <t>UNDAAN</t>
  </si>
  <si>
    <t>KDS11</t>
  </si>
  <si>
    <t>KALIWUNGU_KUDUS</t>
  </si>
  <si>
    <t>KDS12</t>
  </si>
  <si>
    <t>GEBOG</t>
  </si>
  <si>
    <t>KDS07A</t>
  </si>
  <si>
    <t>REJOSARI_KUDUS</t>
  </si>
  <si>
    <t>JPR11</t>
  </si>
  <si>
    <t>KEDUNG</t>
  </si>
  <si>
    <t>JPR01</t>
  </si>
  <si>
    <t>JEPARA</t>
  </si>
  <si>
    <t>JPR02</t>
  </si>
  <si>
    <t>BANGSRI</t>
  </si>
  <si>
    <t>JPR03</t>
  </si>
  <si>
    <t>PECANGAAN</t>
  </si>
  <si>
    <t>JPR04</t>
  </si>
  <si>
    <t>WONOREJO</t>
  </si>
  <si>
    <t>JPR05</t>
  </si>
  <si>
    <t>MAYONG</t>
  </si>
  <si>
    <t>JPR06</t>
  </si>
  <si>
    <t>TAHUNAN</t>
  </si>
  <si>
    <t>JPR07</t>
  </si>
  <si>
    <t>KELET</t>
  </si>
  <si>
    <t>JPR08</t>
  </si>
  <si>
    <t>WELAHAN</t>
  </si>
  <si>
    <t>JPR10</t>
  </si>
  <si>
    <t>KALINYAMATAN</t>
  </si>
  <si>
    <t>JPR12</t>
  </si>
  <si>
    <t>SENENAN</t>
  </si>
  <si>
    <t>JPR11A</t>
  </si>
  <si>
    <t>NALUMSARI</t>
  </si>
  <si>
    <t>BGG05</t>
  </si>
  <si>
    <t>TULIS</t>
  </si>
  <si>
    <t>BGG06</t>
  </si>
  <si>
    <t>WARUNGASEM</t>
  </si>
  <si>
    <t>BGG08</t>
  </si>
  <si>
    <t>REBAN</t>
  </si>
  <si>
    <t>BGG09</t>
  </si>
  <si>
    <t>GRINGSING_LAMA</t>
  </si>
  <si>
    <t>BGG10</t>
  </si>
  <si>
    <t>BATANG_UTARA</t>
  </si>
  <si>
    <t>BGG16</t>
  </si>
  <si>
    <t>BATANG01</t>
  </si>
  <si>
    <t>BGG17</t>
  </si>
  <si>
    <t>BANDAR01</t>
  </si>
  <si>
    <t>BGG18</t>
  </si>
  <si>
    <t>LIMPUNG01</t>
  </si>
  <si>
    <t>BGG19</t>
  </si>
  <si>
    <t>SUBAH01</t>
  </si>
  <si>
    <t>BGG06A</t>
  </si>
  <si>
    <t>TERSONO</t>
  </si>
  <si>
    <t>BGG12B</t>
  </si>
  <si>
    <t>BLADO01</t>
  </si>
  <si>
    <t>PKL01</t>
  </si>
  <si>
    <t>PEKALONGAN</t>
  </si>
  <si>
    <t>PKL04</t>
  </si>
  <si>
    <t>WIRADESA</t>
  </si>
  <si>
    <t>PKL05</t>
  </si>
  <si>
    <t>BUARAN</t>
  </si>
  <si>
    <t>PKL18</t>
  </si>
  <si>
    <t>JATILONDO</t>
  </si>
  <si>
    <t>PKL21</t>
  </si>
  <si>
    <t>WONOKERTO</t>
  </si>
  <si>
    <t>PKL07</t>
  </si>
  <si>
    <t>KLEGO</t>
  </si>
  <si>
    <t>PKL09</t>
  </si>
  <si>
    <t>MEDONO</t>
  </si>
  <si>
    <t>PKL11</t>
  </si>
  <si>
    <t>KURIPAN</t>
  </si>
  <si>
    <t>PKL03A</t>
  </si>
  <si>
    <t>PANJANG01</t>
  </si>
  <si>
    <t>SRG05</t>
  </si>
  <si>
    <t>GUNUNG_PATI</t>
  </si>
  <si>
    <t>SRG07</t>
  </si>
  <si>
    <t>TUGU</t>
  </si>
  <si>
    <t>SRG08</t>
  </si>
  <si>
    <t>MIJEN</t>
  </si>
  <si>
    <t>SRG27</t>
  </si>
  <si>
    <t>PLALANGAN</t>
  </si>
  <si>
    <t>SRG30</t>
  </si>
  <si>
    <t>BRINGIN_SEMARANG</t>
  </si>
  <si>
    <t>SRG56</t>
  </si>
  <si>
    <t>SILAYUR</t>
  </si>
  <si>
    <t>SRG12</t>
  </si>
  <si>
    <t>SEMARANG_TENGAH</t>
  </si>
  <si>
    <t>SRG11</t>
  </si>
  <si>
    <t>HASANUDIN</t>
  </si>
  <si>
    <t>SRG13</t>
  </si>
  <si>
    <t>ANJASMORO</t>
  </si>
  <si>
    <t>SRG59</t>
  </si>
  <si>
    <t>S_PARMAN</t>
  </si>
  <si>
    <t>SRG17</t>
  </si>
  <si>
    <t>SIMONGAN</t>
  </si>
  <si>
    <t>SRG03A</t>
  </si>
  <si>
    <t>GRAHAPADMA_01</t>
  </si>
  <si>
    <t>PTI01</t>
  </si>
  <si>
    <t>PATI</t>
  </si>
  <si>
    <t>PTI02</t>
  </si>
  <si>
    <t>JUWANA</t>
  </si>
  <si>
    <t>PTI03</t>
  </si>
  <si>
    <t>TAMBAKROMO</t>
  </si>
  <si>
    <t>PTI04</t>
  </si>
  <si>
    <t>MARGOYOSO</t>
  </si>
  <si>
    <t>PTI06</t>
  </si>
  <si>
    <t>TAYU</t>
  </si>
  <si>
    <t>PTI08</t>
  </si>
  <si>
    <t>JAKENAN</t>
  </si>
  <si>
    <t>PTI10</t>
  </si>
  <si>
    <t>KAYEN</t>
  </si>
  <si>
    <t>PTI11</t>
  </si>
  <si>
    <t>WEDARIJAKSA</t>
  </si>
  <si>
    <t>PTI12</t>
  </si>
  <si>
    <t>BATANGAN</t>
  </si>
  <si>
    <t>PTI13</t>
  </si>
  <si>
    <t>TLOGOWUNGU_PTI</t>
  </si>
  <si>
    <t>PTI14</t>
  </si>
  <si>
    <t>WINONG</t>
  </si>
  <si>
    <t>PTI15</t>
  </si>
  <si>
    <t>DUKUHSETI</t>
  </si>
  <si>
    <t>PTI16</t>
  </si>
  <si>
    <t>PATI_KIDUL</t>
  </si>
  <si>
    <t>PTI17</t>
  </si>
  <si>
    <t>SUKOLILO</t>
  </si>
  <si>
    <t>PTI18</t>
  </si>
  <si>
    <t>TRANGKIL</t>
  </si>
  <si>
    <t>PTI10A</t>
  </si>
  <si>
    <t>GABUS</t>
  </si>
  <si>
    <t>PTI14A</t>
  </si>
  <si>
    <t>CLUWAK</t>
  </si>
  <si>
    <t>PTI03A</t>
  </si>
  <si>
    <t>JUWANA_TIMUR</t>
  </si>
  <si>
    <t>RMB01</t>
  </si>
  <si>
    <t>REMBANG</t>
  </si>
  <si>
    <t>RMB02</t>
  </si>
  <si>
    <t>LASEM</t>
  </si>
  <si>
    <t>RMB03</t>
  </si>
  <si>
    <t>KRAGAN</t>
  </si>
  <si>
    <t>RMB06</t>
  </si>
  <si>
    <t>PAMOTAN</t>
  </si>
  <si>
    <t>RMB07</t>
  </si>
  <si>
    <t>SEDAN</t>
  </si>
  <si>
    <t>RMB08</t>
  </si>
  <si>
    <t>BULU</t>
  </si>
  <si>
    <t>RMB09</t>
  </si>
  <si>
    <t>SLUKE</t>
  </si>
  <si>
    <t>RMB10</t>
  </si>
  <si>
    <t>SARANG</t>
  </si>
  <si>
    <t>RMB08A</t>
  </si>
  <si>
    <t>PANCUR</t>
  </si>
  <si>
    <t>SRG02</t>
  </si>
  <si>
    <t>BANYUMANIK</t>
  </si>
  <si>
    <t>SRG01</t>
  </si>
  <si>
    <t>SEMARANG</t>
  </si>
  <si>
    <t>SRG23</t>
  </si>
  <si>
    <t>TENTARA_PELAJAR</t>
  </si>
  <si>
    <t>SRG26</t>
  </si>
  <si>
    <t>SENDANGMULYO</t>
  </si>
  <si>
    <t>SRG64</t>
  </si>
  <si>
    <t>KETILENG_RAYA</t>
  </si>
  <si>
    <t>SRG65</t>
  </si>
  <si>
    <t>SUPRIYADI_FNC</t>
  </si>
  <si>
    <t>SRG66</t>
  </si>
  <si>
    <t>TLOGOSARI_FNC</t>
  </si>
  <si>
    <t>SRG68</t>
  </si>
  <si>
    <t>WOLTER_FNC</t>
  </si>
  <si>
    <t>SRG16</t>
  </si>
  <si>
    <t>SIDODADI</t>
  </si>
  <si>
    <t>SRG18</t>
  </si>
  <si>
    <t>GENUK</t>
  </si>
  <si>
    <t>PUR01</t>
  </si>
  <si>
    <t>PURBALINGGA</t>
  </si>
  <si>
    <t>PUR02</t>
  </si>
  <si>
    <t>BOBOTSARI</t>
  </si>
  <si>
    <t>PUR03</t>
  </si>
  <si>
    <t>KALIGONDANG</t>
  </si>
  <si>
    <t>PUR06</t>
  </si>
  <si>
    <t>BOJONGSARI</t>
  </si>
  <si>
    <t>PUR07</t>
  </si>
  <si>
    <t>SUMAMPIR</t>
  </si>
  <si>
    <t>PUR09</t>
  </si>
  <si>
    <t>PURBALINGGA_LOR</t>
  </si>
  <si>
    <t>PUR01B</t>
  </si>
  <si>
    <t>KEMANGKON01</t>
  </si>
  <si>
    <t>PUR13A</t>
  </si>
  <si>
    <t>KARANGREJA01</t>
  </si>
  <si>
    <t>WNB03</t>
  </si>
  <si>
    <t>MOJOTENGAH</t>
  </si>
  <si>
    <t>WNB08</t>
  </si>
  <si>
    <t>KEJAJAR</t>
  </si>
  <si>
    <t>WNB09</t>
  </si>
  <si>
    <t>KALIWIRO</t>
  </si>
  <si>
    <t>WNB12</t>
  </si>
  <si>
    <t>MADUKORO_01</t>
  </si>
  <si>
    <t>WNB06A</t>
  </si>
  <si>
    <t>SELOMERTO_01</t>
  </si>
  <si>
    <t>WNB13</t>
  </si>
  <si>
    <t>SAPURAN_01</t>
  </si>
  <si>
    <t>WNB11A</t>
  </si>
  <si>
    <t>KALIKAJAR</t>
  </si>
  <si>
    <t>SWI01</t>
  </si>
  <si>
    <t>SLAWI</t>
  </si>
  <si>
    <t>SWI03</t>
  </si>
  <si>
    <t>SURADADI</t>
  </si>
  <si>
    <t>SWI04</t>
  </si>
  <si>
    <t>BUMIJAWA</t>
  </si>
  <si>
    <t>SWI05</t>
  </si>
  <si>
    <t>SLAWI_KULON</t>
  </si>
  <si>
    <t>SWI06</t>
  </si>
  <si>
    <t>MARGASARI</t>
  </si>
  <si>
    <t>SWI07</t>
  </si>
  <si>
    <t>KRAMAT_SLAWI</t>
  </si>
  <si>
    <t>SWI08</t>
  </si>
  <si>
    <t>BALAPULANG</t>
  </si>
  <si>
    <t>SWI10</t>
  </si>
  <si>
    <t>TALANG</t>
  </si>
  <si>
    <t>SWI11</t>
  </si>
  <si>
    <t>TARUB</t>
  </si>
  <si>
    <t>SWI12</t>
  </si>
  <si>
    <t>DUKUHWARU</t>
  </si>
  <si>
    <t>SWI13</t>
  </si>
  <si>
    <t>KEDUNGBANTENG</t>
  </si>
  <si>
    <t>SWI09A</t>
  </si>
  <si>
    <t>BANDARSARI</t>
  </si>
  <si>
    <t>DMK07</t>
  </si>
  <si>
    <t>WONOSALAM</t>
  </si>
  <si>
    <t>DMK01</t>
  </si>
  <si>
    <t>DEMAK</t>
  </si>
  <si>
    <t>DMK02</t>
  </si>
  <si>
    <t>MRANGGEN</t>
  </si>
  <si>
    <t>DMK03</t>
  </si>
  <si>
    <t>GAJAH</t>
  </si>
  <si>
    <t>DMK06</t>
  </si>
  <si>
    <t>WEDUNG</t>
  </si>
  <si>
    <t>DMK09</t>
  </si>
  <si>
    <t>DEMPET</t>
  </si>
  <si>
    <t>DMK10</t>
  </si>
  <si>
    <t>SAYUNG</t>
  </si>
  <si>
    <t>DMK11</t>
  </si>
  <si>
    <t>BATURSARI</t>
  </si>
  <si>
    <t>DMK12</t>
  </si>
  <si>
    <t>GUNTUR</t>
  </si>
  <si>
    <t>DMK13</t>
  </si>
  <si>
    <t>BONANG</t>
  </si>
  <si>
    <t>DMK14</t>
  </si>
  <si>
    <t>KARANGANYAR</t>
  </si>
  <si>
    <t>BRB01</t>
  </si>
  <si>
    <t>BREBES</t>
  </si>
  <si>
    <t>BRB02</t>
  </si>
  <si>
    <t>BUMIAYU</t>
  </si>
  <si>
    <t>BRB03</t>
  </si>
  <si>
    <t>KETANGGUNGAN</t>
  </si>
  <si>
    <t>BRB04</t>
  </si>
  <si>
    <t>LOSARI</t>
  </si>
  <si>
    <t>BRB05</t>
  </si>
  <si>
    <t>JATIBARANG_KIDUL</t>
  </si>
  <si>
    <t>BRB07</t>
  </si>
  <si>
    <t>BULAKAMBA</t>
  </si>
  <si>
    <t>BRB08</t>
  </si>
  <si>
    <t>LARANGAN_BREBES</t>
  </si>
  <si>
    <t>BRB09</t>
  </si>
  <si>
    <t>WANASARI_BREBES</t>
  </si>
  <si>
    <t>BRB10</t>
  </si>
  <si>
    <t>BANJARHARJO</t>
  </si>
  <si>
    <t>BRB11</t>
  </si>
  <si>
    <t>TONJONG</t>
  </si>
  <si>
    <t>BRB12</t>
  </si>
  <si>
    <t>SALEM</t>
  </si>
  <si>
    <t>BRB13</t>
  </si>
  <si>
    <t>BANTARKAWUNG</t>
  </si>
  <si>
    <t>BRB14</t>
  </si>
  <si>
    <t>PAGUYANGAN</t>
  </si>
  <si>
    <t>BRB06A</t>
  </si>
  <si>
    <t>TANJUNG_BREBES</t>
  </si>
  <si>
    <t>BRB11B</t>
  </si>
  <si>
    <t>SIRAMPOG01</t>
  </si>
  <si>
    <t>PML01</t>
  </si>
  <si>
    <t>PEMALANG</t>
  </si>
  <si>
    <t>PML02</t>
  </si>
  <si>
    <t>RANDUDONGKAL</t>
  </si>
  <si>
    <t>PML03</t>
  </si>
  <si>
    <t>COMAL</t>
  </si>
  <si>
    <t>PML07</t>
  </si>
  <si>
    <t>AMBOKULON</t>
  </si>
  <si>
    <t>PML08</t>
  </si>
  <si>
    <t>KEBANGGAN</t>
  </si>
  <si>
    <t>PML09</t>
  </si>
  <si>
    <t>BANJARDAWA</t>
  </si>
  <si>
    <t>PML10</t>
  </si>
  <si>
    <t>PETARUKAN</t>
  </si>
  <si>
    <t>PML11</t>
  </si>
  <si>
    <t>BODEH</t>
  </si>
  <si>
    <t>PML12</t>
  </si>
  <si>
    <t>BELIK</t>
  </si>
  <si>
    <t>PML13</t>
  </si>
  <si>
    <t>WATUKUMPUL</t>
  </si>
  <si>
    <t>PML05A</t>
  </si>
  <si>
    <t>BANTARBOLANG</t>
  </si>
  <si>
    <t>PML03B</t>
  </si>
  <si>
    <t>MULYOHARJO01</t>
  </si>
  <si>
    <t>TGL01</t>
  </si>
  <si>
    <t>TEGAL</t>
  </si>
  <si>
    <t>TGL02</t>
  </si>
  <si>
    <t>MARGADANA</t>
  </si>
  <si>
    <t>TGL05</t>
  </si>
  <si>
    <t>TEGAL_BARAT</t>
  </si>
  <si>
    <t>TGL06</t>
  </si>
  <si>
    <t>DUKUHTURI</t>
  </si>
  <si>
    <t>PWO01</t>
  </si>
  <si>
    <t>PURWOKERTO</t>
  </si>
  <si>
    <t>PWO15</t>
  </si>
  <si>
    <t>KEBASEN</t>
  </si>
  <si>
    <t>SRG888</t>
  </si>
  <si>
    <t>SRG_SALES</t>
  </si>
  <si>
    <t>KNL03A</t>
  </si>
  <si>
    <t>PROTOMULYO</t>
  </si>
  <si>
    <t>SRG03</t>
  </si>
  <si>
    <t>NGALIYAN</t>
  </si>
  <si>
    <t>SRG62</t>
  </si>
  <si>
    <t>BSB_SEMARANG</t>
  </si>
  <si>
    <t>SRG09</t>
  </si>
  <si>
    <t>GAJAHMUNGKUR</t>
  </si>
  <si>
    <t>SRG37</t>
  </si>
  <si>
    <t>PANGGUNG_LOR</t>
  </si>
  <si>
    <t>Tutup</t>
  </si>
  <si>
    <t>PUDAKPAYUNG</t>
  </si>
  <si>
    <t>TEMBALANG</t>
  </si>
  <si>
    <t>BUGANGAN</t>
  </si>
  <si>
    <t>TGL03</t>
  </si>
  <si>
    <t>DEBONG</t>
  </si>
  <si>
    <t>YOGYAKARTA日惹</t>
  </si>
  <si>
    <t>AGENT18</t>
  </si>
  <si>
    <t>BTL01</t>
  </si>
  <si>
    <t>BANTUL</t>
  </si>
  <si>
    <t>BTL03</t>
  </si>
  <si>
    <t>KASIHAN</t>
  </si>
  <si>
    <t>BTL04</t>
  </si>
  <si>
    <t>SEWON</t>
  </si>
  <si>
    <t>BTL06</t>
  </si>
  <si>
    <t>DIRO</t>
  </si>
  <si>
    <t>BTL08</t>
  </si>
  <si>
    <t>GOSE</t>
  </si>
  <si>
    <t>BTL10</t>
  </si>
  <si>
    <t>PERWITA</t>
  </si>
  <si>
    <t>BTL11A</t>
  </si>
  <si>
    <t>TAMANAN</t>
  </si>
  <si>
    <t>BTL11B</t>
  </si>
  <si>
    <t>WONOCATUR</t>
  </si>
  <si>
    <t>BTL12A</t>
  </si>
  <si>
    <t>SITIMULYO</t>
  </si>
  <si>
    <t>BYL01</t>
  </si>
  <si>
    <t>BOYOLALI</t>
  </si>
  <si>
    <t>BYL02</t>
  </si>
  <si>
    <t>TERAS</t>
  </si>
  <si>
    <t>BYL03</t>
  </si>
  <si>
    <t>AMPEL</t>
  </si>
  <si>
    <t>BYL03A</t>
  </si>
  <si>
    <t>BYL04</t>
  </si>
  <si>
    <t>SIMO</t>
  </si>
  <si>
    <t>BYL04A</t>
  </si>
  <si>
    <t>BYL05</t>
  </si>
  <si>
    <t>NGEMPLAK</t>
  </si>
  <si>
    <t>BYL06</t>
  </si>
  <si>
    <t>PULISEN</t>
  </si>
  <si>
    <t>BYL07</t>
  </si>
  <si>
    <t>ANDONG</t>
  </si>
  <si>
    <t>BYL08</t>
  </si>
  <si>
    <t>SAWIT</t>
  </si>
  <si>
    <t>BYL09</t>
  </si>
  <si>
    <t>KARANGGEDE</t>
  </si>
  <si>
    <t>BYL12</t>
  </si>
  <si>
    <t>CLP01</t>
  </si>
  <si>
    <t>CILACAP</t>
  </si>
  <si>
    <t>CLP02</t>
  </si>
  <si>
    <t>MAJENANG</t>
  </si>
  <si>
    <t>CLP03</t>
  </si>
  <si>
    <t>KROYA</t>
  </si>
  <si>
    <t>CLP03A</t>
  </si>
  <si>
    <t>CLP04</t>
  </si>
  <si>
    <t>SIDAREJA</t>
  </si>
  <si>
    <t>CLP05</t>
  </si>
  <si>
    <t>ADIPALA</t>
  </si>
  <si>
    <t>CLP06</t>
  </si>
  <si>
    <t>KAWUNGANTEN</t>
  </si>
  <si>
    <t>CLP08</t>
  </si>
  <si>
    <t>CIMANGGU</t>
  </si>
  <si>
    <t>CLP09</t>
  </si>
  <si>
    <t>MERTASINGA</t>
  </si>
  <si>
    <t>CLP11</t>
  </si>
  <si>
    <t>SALIWANGI</t>
  </si>
  <si>
    <t>CLP11A</t>
  </si>
  <si>
    <t>NUSAWUNGU</t>
  </si>
  <si>
    <t>CLP13A</t>
  </si>
  <si>
    <t>CLP14</t>
  </si>
  <si>
    <t>WANAREJA</t>
  </si>
  <si>
    <t>JOG01</t>
  </si>
  <si>
    <t>YOGYAKARTA</t>
  </si>
  <si>
    <t>JOG02</t>
  </si>
  <si>
    <t>UMBULHARJO</t>
  </si>
  <si>
    <t>JOG03</t>
  </si>
  <si>
    <t>KATAMSO</t>
  </si>
  <si>
    <t>JOG04</t>
  </si>
  <si>
    <t>SURYOWIJAYAN</t>
  </si>
  <si>
    <t>JOG05</t>
  </si>
  <si>
    <t>GEDONG_KUNING</t>
  </si>
  <si>
    <t>JOG07</t>
  </si>
  <si>
    <t>GIWANGAN</t>
  </si>
  <si>
    <t>KAA02</t>
  </si>
  <si>
    <t>COLOMADU</t>
  </si>
  <si>
    <t>KAA03</t>
  </si>
  <si>
    <t>TASIKMADU</t>
  </si>
  <si>
    <t>KAA04</t>
  </si>
  <si>
    <t>GONDANGREJO</t>
  </si>
  <si>
    <t>KAA05</t>
  </si>
  <si>
    <t>KARANG_PANDAN</t>
  </si>
  <si>
    <t>KAA06</t>
  </si>
  <si>
    <t>MATESI</t>
  </si>
  <si>
    <t>KAA08</t>
  </si>
  <si>
    <t>BEJEN</t>
  </si>
  <si>
    <t>KAA10</t>
  </si>
  <si>
    <t>NGRINGO</t>
  </si>
  <si>
    <t>KAA11</t>
  </si>
  <si>
    <t>MOJOGEDANG</t>
  </si>
  <si>
    <t>KAA12</t>
  </si>
  <si>
    <t>TUGU_BOTO</t>
  </si>
  <si>
    <t>KAA14</t>
  </si>
  <si>
    <t>JUMAPOLO</t>
  </si>
  <si>
    <t>KAA15</t>
  </si>
  <si>
    <t>KEBAKKRAMAT</t>
  </si>
  <si>
    <t>KBM02</t>
  </si>
  <si>
    <t>GOMBONG</t>
  </si>
  <si>
    <t>KBM02A</t>
  </si>
  <si>
    <t>KBM03</t>
  </si>
  <si>
    <t>PREMBUN</t>
  </si>
  <si>
    <t>KBM03A</t>
  </si>
  <si>
    <t>KEBUMEN_KOTA</t>
  </si>
  <si>
    <t>KBM04</t>
  </si>
  <si>
    <t>AYAH</t>
  </si>
  <si>
    <t>KBM05</t>
  </si>
  <si>
    <t>PETANAHAN</t>
  </si>
  <si>
    <t>KBM06</t>
  </si>
  <si>
    <t>KUTOWINANGUN</t>
  </si>
  <si>
    <t>KBM08</t>
  </si>
  <si>
    <t>CANDI_KEBUMEN</t>
  </si>
  <si>
    <t>KBM17</t>
  </si>
  <si>
    <t>KLP01</t>
  </si>
  <si>
    <t>WATES</t>
  </si>
  <si>
    <t>KLP02</t>
  </si>
  <si>
    <t>SENTOLO</t>
  </si>
  <si>
    <t>KLP03</t>
  </si>
  <si>
    <t>KULONPROGO</t>
  </si>
  <si>
    <t>KLP04</t>
  </si>
  <si>
    <t>NANGGULAN</t>
  </si>
  <si>
    <t>KLT02</t>
  </si>
  <si>
    <t>KLATEN_SELATAN</t>
  </si>
  <si>
    <t>KLT03</t>
  </si>
  <si>
    <t>PRAMBANAN</t>
  </si>
  <si>
    <t>KLT04</t>
  </si>
  <si>
    <t>DELANGGU</t>
  </si>
  <si>
    <t>KLT05</t>
  </si>
  <si>
    <t>BELANG_WETAN</t>
  </si>
  <si>
    <t>KLT06</t>
  </si>
  <si>
    <t>PEDAN</t>
  </si>
  <si>
    <t>KLT07</t>
  </si>
  <si>
    <t>KLATEN_TENGAH</t>
  </si>
  <si>
    <t>KLT08</t>
  </si>
  <si>
    <t>KARANGDOWO</t>
  </si>
  <si>
    <t>KLT09</t>
  </si>
  <si>
    <t>DC_KLATEN</t>
  </si>
  <si>
    <t>KLT10</t>
  </si>
  <si>
    <t>MOJAYAN</t>
  </si>
  <si>
    <t>KLT11</t>
  </si>
  <si>
    <t>MAYUNGAN</t>
  </si>
  <si>
    <t>KLT15</t>
  </si>
  <si>
    <t>TULUNG</t>
  </si>
  <si>
    <t>KLT26</t>
  </si>
  <si>
    <t>MGL01</t>
  </si>
  <si>
    <t>MAGELANG</t>
  </si>
  <si>
    <t>MGL02</t>
  </si>
  <si>
    <t>KUPATAN</t>
  </si>
  <si>
    <t>MUG01</t>
  </si>
  <si>
    <t>MUNGKID</t>
  </si>
  <si>
    <t>MUG02</t>
  </si>
  <si>
    <t>GRABAG</t>
  </si>
  <si>
    <t>MUG03</t>
  </si>
  <si>
    <t>SALAM</t>
  </si>
  <si>
    <t>MUG04</t>
  </si>
  <si>
    <t>SECANG</t>
  </si>
  <si>
    <t>MUG05</t>
  </si>
  <si>
    <t>MERTOYUDAN</t>
  </si>
  <si>
    <t>MUG06</t>
  </si>
  <si>
    <t>BOROBUDUR</t>
  </si>
  <si>
    <t>MUG08</t>
  </si>
  <si>
    <t>KEDUNGDOWO</t>
  </si>
  <si>
    <t>MUG15</t>
  </si>
  <si>
    <t>TEGALREJO</t>
  </si>
  <si>
    <t>MUG16</t>
  </si>
  <si>
    <t>TEMPURAN_MUNGKID</t>
  </si>
  <si>
    <t>PWJ01</t>
  </si>
  <si>
    <t>PURWOREJO</t>
  </si>
  <si>
    <t>PWJ03</t>
  </si>
  <si>
    <t>LOANO</t>
  </si>
  <si>
    <t>PWJ04</t>
  </si>
  <si>
    <t>BUTUH</t>
  </si>
  <si>
    <t>PWJ05</t>
  </si>
  <si>
    <t>BAGELEN</t>
  </si>
  <si>
    <t>PWJ06</t>
  </si>
  <si>
    <t>WIRUN</t>
  </si>
  <si>
    <t>PWJ07</t>
  </si>
  <si>
    <t>DC_BANYUURIP</t>
  </si>
  <si>
    <t>SLM01</t>
  </si>
  <si>
    <t>SLEMAN</t>
  </si>
  <si>
    <t>SLM02</t>
  </si>
  <si>
    <t>GODEAN</t>
  </si>
  <si>
    <t>SLM03</t>
  </si>
  <si>
    <t>NGAGLIK</t>
  </si>
  <si>
    <t>SLM03A</t>
  </si>
  <si>
    <t>SLM04</t>
  </si>
  <si>
    <t>DENGGUNG</t>
  </si>
  <si>
    <t>SLM05</t>
  </si>
  <si>
    <t>MAGUWOHARJO</t>
  </si>
  <si>
    <t>SLM06</t>
  </si>
  <si>
    <t>CATUR_TUNGGAL</t>
  </si>
  <si>
    <t>SLM09</t>
  </si>
  <si>
    <t>SETURAN</t>
  </si>
  <si>
    <t>SLM10</t>
  </si>
  <si>
    <t>KALASAN</t>
  </si>
  <si>
    <t>SLM10A</t>
  </si>
  <si>
    <t>SLM11</t>
  </si>
  <si>
    <t>BERJO</t>
  </si>
  <si>
    <t>SLM12</t>
  </si>
  <si>
    <t>GEJAYAN</t>
  </si>
  <si>
    <t>SLM15</t>
  </si>
  <si>
    <t>PALAGAN</t>
  </si>
  <si>
    <t>SLM17A</t>
  </si>
  <si>
    <t>SLM20</t>
  </si>
  <si>
    <t>JOMBOR</t>
  </si>
  <si>
    <t>SLM21</t>
  </si>
  <si>
    <t>TRIDADI</t>
  </si>
  <si>
    <t>SLM22</t>
  </si>
  <si>
    <t>GAMPING</t>
  </si>
  <si>
    <t>SLM23</t>
  </si>
  <si>
    <t>KENTUNGAN</t>
  </si>
  <si>
    <t>SOC01</t>
  </si>
  <si>
    <t>SOLO</t>
  </si>
  <si>
    <t>SOC04</t>
  </si>
  <si>
    <t>KARTASURA</t>
  </si>
  <si>
    <t>SOC06</t>
  </si>
  <si>
    <t>SERENGAN</t>
  </si>
  <si>
    <t>SOC09</t>
  </si>
  <si>
    <t>MOJOSONGO</t>
  </si>
  <si>
    <t>SOC10</t>
  </si>
  <si>
    <t>SUMBER_BANJARSARI</t>
  </si>
  <si>
    <t>SOC12</t>
  </si>
  <si>
    <t>TIPES</t>
  </si>
  <si>
    <t>SOC13</t>
  </si>
  <si>
    <t>JAGALAN</t>
  </si>
  <si>
    <t>SOC14</t>
  </si>
  <si>
    <t>BETENG</t>
  </si>
  <si>
    <t>SOC15</t>
  </si>
  <si>
    <t>TIMURAN</t>
  </si>
  <si>
    <t>SOC16</t>
  </si>
  <si>
    <t>SEMANGGI</t>
  </si>
  <si>
    <t>SOC17</t>
  </si>
  <si>
    <t>DANUKUSUMAN</t>
  </si>
  <si>
    <t>SOC18</t>
  </si>
  <si>
    <t>BUMI_LAWEYAN</t>
  </si>
  <si>
    <t>SOC21</t>
  </si>
  <si>
    <t>SEKIP_KADIPIRO</t>
  </si>
  <si>
    <t>SOC24</t>
  </si>
  <si>
    <t>DC_SOLO_BARAT</t>
  </si>
  <si>
    <t>SOC26</t>
  </si>
  <si>
    <t>IR_SUTAMI</t>
  </si>
  <si>
    <t>SOC27</t>
  </si>
  <si>
    <t>SAMPANGAN_SOLO</t>
  </si>
  <si>
    <t>SRN01</t>
  </si>
  <si>
    <t>SRAGEN</t>
  </si>
  <si>
    <t>SRN02</t>
  </si>
  <si>
    <t>GEMOLONG</t>
  </si>
  <si>
    <t>SRN03</t>
  </si>
  <si>
    <t>MASARAN</t>
  </si>
  <si>
    <t>SRN04</t>
  </si>
  <si>
    <t>GONDANG</t>
  </si>
  <si>
    <t>SRN05</t>
  </si>
  <si>
    <t>PILANGSARI</t>
  </si>
  <si>
    <t>SRN06</t>
  </si>
  <si>
    <t>TANON</t>
  </si>
  <si>
    <t>SRN08</t>
  </si>
  <si>
    <t>TUGU_GADING_MASARAN</t>
  </si>
  <si>
    <t>SRN10</t>
  </si>
  <si>
    <t>KARANGMALANG</t>
  </si>
  <si>
    <t>SUJ01</t>
  </si>
  <si>
    <t>LANGENHARJO</t>
  </si>
  <si>
    <t>SUJ02</t>
  </si>
  <si>
    <t>POLOKARTO</t>
  </si>
  <si>
    <t>SUJ03</t>
  </si>
  <si>
    <t>BAKI</t>
  </si>
  <si>
    <t>SUJ04</t>
  </si>
  <si>
    <t>TAWANGSARI</t>
  </si>
  <si>
    <t>SUJ06</t>
  </si>
  <si>
    <t>PUCANGAN</t>
  </si>
  <si>
    <t>SUJ07</t>
  </si>
  <si>
    <t>SLAMET_RIYADI_BARAT</t>
  </si>
  <si>
    <t>SUJ08</t>
  </si>
  <si>
    <t>MOJOLABAN</t>
  </si>
  <si>
    <t>SUJ09</t>
  </si>
  <si>
    <t>TELUKAN</t>
  </si>
  <si>
    <t>SUJ10</t>
  </si>
  <si>
    <t>JETIS</t>
  </si>
  <si>
    <t>WGI01</t>
  </si>
  <si>
    <t>WONOGIRI</t>
  </si>
  <si>
    <t>WGI03</t>
  </si>
  <si>
    <t>BATURETNO</t>
  </si>
  <si>
    <t>WGI04</t>
  </si>
  <si>
    <t>NGADIROJO</t>
  </si>
  <si>
    <t>WGI05</t>
  </si>
  <si>
    <t>WURYANTORO</t>
  </si>
  <si>
    <t>WGI06</t>
  </si>
  <si>
    <t>SLOGOHIMO</t>
  </si>
  <si>
    <t>WGI07</t>
  </si>
  <si>
    <t>SELOGIRI</t>
  </si>
  <si>
    <t>WGI08</t>
  </si>
  <si>
    <t>PURWANTORO</t>
  </si>
  <si>
    <t>WGI11</t>
  </si>
  <si>
    <t>NGUNTORONADI</t>
  </si>
  <si>
    <t>WGI14</t>
  </si>
  <si>
    <t>JATISRONO_WGI</t>
  </si>
  <si>
    <t>WNO01</t>
  </si>
  <si>
    <t>WONOSARI</t>
  </si>
  <si>
    <t>WNO02</t>
  </si>
  <si>
    <t>NGLIPAR</t>
  </si>
  <si>
    <t>WNO03</t>
  </si>
  <si>
    <t>KARANGMOJO</t>
  </si>
  <si>
    <t>SURABAYA泗水</t>
  </si>
  <si>
    <t>AGENT19</t>
  </si>
  <si>
    <t>BJE02</t>
  </si>
  <si>
    <t>PADANGAN</t>
  </si>
  <si>
    <t>BJE03</t>
  </si>
  <si>
    <t>KALITIDU</t>
  </si>
  <si>
    <t>BJE06</t>
  </si>
  <si>
    <t>SUMBEREJO</t>
  </si>
  <si>
    <t>BJE07</t>
  </si>
  <si>
    <t>DC_SRATU</t>
  </si>
  <si>
    <t>BJE08</t>
  </si>
  <si>
    <t>DC_KLANGON</t>
  </si>
  <si>
    <t>BJE09</t>
  </si>
  <si>
    <t>GAYAM</t>
  </si>
  <si>
    <t>BJE10</t>
  </si>
  <si>
    <t>NGRAHO</t>
  </si>
  <si>
    <t>BJE11</t>
  </si>
  <si>
    <t>DANDER</t>
  </si>
  <si>
    <t>BJE12</t>
  </si>
  <si>
    <t>BALEN_1</t>
  </si>
  <si>
    <t>BJE14</t>
  </si>
  <si>
    <t>KEDUNGADEM_1</t>
  </si>
  <si>
    <t>TBN01</t>
  </si>
  <si>
    <t>TUBAN</t>
  </si>
  <si>
    <t>TBN02</t>
  </si>
  <si>
    <t>JATIROGO</t>
  </si>
  <si>
    <t>TBN04</t>
  </si>
  <si>
    <t>KEREK</t>
  </si>
  <si>
    <t>TBN05</t>
  </si>
  <si>
    <t>PLUMPANG</t>
  </si>
  <si>
    <t>TBN06</t>
  </si>
  <si>
    <t>PARENGAN</t>
  </si>
  <si>
    <t>TBN07</t>
  </si>
  <si>
    <t>TAMBAKBOYO</t>
  </si>
  <si>
    <t>TBN08</t>
  </si>
  <si>
    <t>RENGEL_1</t>
  </si>
  <si>
    <t>TBN10</t>
  </si>
  <si>
    <t>MERAKURAK_1</t>
  </si>
  <si>
    <t>TBN12</t>
  </si>
  <si>
    <t>TUBAN_1</t>
  </si>
  <si>
    <t>TBN13</t>
  </si>
  <si>
    <t>PALANG_1</t>
  </si>
  <si>
    <t>GSK02</t>
  </si>
  <si>
    <t>DRIYOREJO</t>
  </si>
  <si>
    <t>GSK15A</t>
  </si>
  <si>
    <t>PANCENG</t>
  </si>
  <si>
    <t>GSK13A</t>
  </si>
  <si>
    <t>MANYAR_2</t>
  </si>
  <si>
    <t>GSK06</t>
  </si>
  <si>
    <t>BAWEAN</t>
  </si>
  <si>
    <t>GSK08</t>
  </si>
  <si>
    <t>CERME</t>
  </si>
  <si>
    <t>GSK09</t>
  </si>
  <si>
    <t>KEBON</t>
  </si>
  <si>
    <t>GSK10</t>
  </si>
  <si>
    <t>MENGANTI</t>
  </si>
  <si>
    <t>GSK12A</t>
  </si>
  <si>
    <t>KEDAMEAN</t>
  </si>
  <si>
    <t>GSK08A</t>
  </si>
  <si>
    <t>BUNGAH_1</t>
  </si>
  <si>
    <t>GSK10A</t>
  </si>
  <si>
    <t>DUKUN_2</t>
  </si>
  <si>
    <t>GSK15</t>
  </si>
  <si>
    <t>WRINGINANOM</t>
  </si>
  <si>
    <t>GSK17</t>
  </si>
  <si>
    <t>KEBOMAS_1</t>
  </si>
  <si>
    <t>GSK19</t>
  </si>
  <si>
    <t>BALONGPANGGANG_1</t>
  </si>
  <si>
    <t>GSK20</t>
  </si>
  <si>
    <t>DUDUKSAMPEYAN_1</t>
  </si>
  <si>
    <t>LMG02</t>
  </si>
  <si>
    <t>BABAT</t>
  </si>
  <si>
    <t>LMG24</t>
  </si>
  <si>
    <t>KEDUNGPRING_2</t>
  </si>
  <si>
    <t>LMG03</t>
  </si>
  <si>
    <t>PACIRAN</t>
  </si>
  <si>
    <t>LMG11A</t>
  </si>
  <si>
    <t>MANTUP_1</t>
  </si>
  <si>
    <t>LMG06</t>
  </si>
  <si>
    <t>KARANGGENENG</t>
  </si>
  <si>
    <t>LMG01A</t>
  </si>
  <si>
    <t>LAMONGAN_2</t>
  </si>
  <si>
    <t>LMG08</t>
  </si>
  <si>
    <t>RAYA_PACIRAN</t>
  </si>
  <si>
    <t>LMG09</t>
  </si>
  <si>
    <t>MOROPELANG</t>
  </si>
  <si>
    <t>LMG10</t>
  </si>
  <si>
    <t>SAMBENG</t>
  </si>
  <si>
    <t>LMG11</t>
  </si>
  <si>
    <t>SUGIO_1</t>
  </si>
  <si>
    <t>LMG06A</t>
  </si>
  <si>
    <t>GLAGAH_LMG_1</t>
  </si>
  <si>
    <t>LMG16A</t>
  </si>
  <si>
    <t>TIKUNG_2</t>
  </si>
  <si>
    <t>BWX01</t>
  </si>
  <si>
    <t>BANGKALAN</t>
  </si>
  <si>
    <t>BWX02</t>
  </si>
  <si>
    <t>BLEGA</t>
  </si>
  <si>
    <t>BWX03</t>
  </si>
  <si>
    <t>BANGKALAN_KOTA</t>
  </si>
  <si>
    <t>BWX04</t>
  </si>
  <si>
    <t>SEPULU</t>
  </si>
  <si>
    <t>BWX05</t>
  </si>
  <si>
    <t>TANAH_MERAH_1</t>
  </si>
  <si>
    <t>BWX06</t>
  </si>
  <si>
    <t>BURNEH_1</t>
  </si>
  <si>
    <t>BWX07</t>
  </si>
  <si>
    <t>TANJUNG_BUMI_1</t>
  </si>
  <si>
    <t>BWX08</t>
  </si>
  <si>
    <t>KAMAL_1</t>
  </si>
  <si>
    <t>BWX09</t>
  </si>
  <si>
    <t>AROSBAYA_1</t>
  </si>
  <si>
    <t>BWX17</t>
  </si>
  <si>
    <t>GALIS_1</t>
  </si>
  <si>
    <t>PKS01</t>
  </si>
  <si>
    <t>PAMEKASAN</t>
  </si>
  <si>
    <t>PKS07</t>
  </si>
  <si>
    <t>PROPPO</t>
  </si>
  <si>
    <t>PKS02</t>
  </si>
  <si>
    <t>PAKONG</t>
  </si>
  <si>
    <t>PKS04</t>
  </si>
  <si>
    <t>LARANGAN_PAMEKASAN</t>
  </si>
  <si>
    <t>PKS05</t>
  </si>
  <si>
    <t>PALENGAAN_1</t>
  </si>
  <si>
    <t>PKS12</t>
  </si>
  <si>
    <t>PEGANTENAN</t>
  </si>
  <si>
    <t>PKS11</t>
  </si>
  <si>
    <t>PASEAN_1</t>
  </si>
  <si>
    <t>SNX01</t>
  </si>
  <si>
    <t>SUMENEP</t>
  </si>
  <si>
    <t>SNX02</t>
  </si>
  <si>
    <t>ARJASA</t>
  </si>
  <si>
    <t>SNX05</t>
  </si>
  <si>
    <t>AMBUNTEN</t>
  </si>
  <si>
    <t>SNX06</t>
  </si>
  <si>
    <t>BATUAN_1</t>
  </si>
  <si>
    <t>SNX07</t>
  </si>
  <si>
    <t>KALIANGET_1</t>
  </si>
  <si>
    <t>SNX08</t>
  </si>
  <si>
    <t>BLUTO_1</t>
  </si>
  <si>
    <t>SNX09</t>
  </si>
  <si>
    <t>GAPURA_1</t>
  </si>
  <si>
    <t>SNX10</t>
  </si>
  <si>
    <t>PRAGAAN_1</t>
  </si>
  <si>
    <t>SNX11</t>
  </si>
  <si>
    <t>KOTA_SUMENEP_1</t>
  </si>
  <si>
    <t>SPG02</t>
  </si>
  <si>
    <t>GUNUNG_SEKAR</t>
  </si>
  <si>
    <t>SPG02A</t>
  </si>
  <si>
    <t>CAMPLONG</t>
  </si>
  <si>
    <t>SPG05B</t>
  </si>
  <si>
    <t>KEDUNGDUNG_1</t>
  </si>
  <si>
    <t>SPG03</t>
  </si>
  <si>
    <t>SAMPANG_UTARA</t>
  </si>
  <si>
    <t>SPG11</t>
  </si>
  <si>
    <t>SOKOBANAH</t>
  </si>
  <si>
    <t>SPG04</t>
  </si>
  <si>
    <t>TORJUN_RAYA</t>
  </si>
  <si>
    <t>SPG05</t>
  </si>
  <si>
    <t>KARANGPENANG_1</t>
  </si>
  <si>
    <t>SPG09A</t>
  </si>
  <si>
    <t>ROBATAL</t>
  </si>
  <si>
    <t>SPG06</t>
  </si>
  <si>
    <t>BANYUATES_1</t>
  </si>
  <si>
    <t>SPG08</t>
  </si>
  <si>
    <t>OMBEN_1</t>
  </si>
  <si>
    <t>SPG13</t>
  </si>
  <si>
    <t>TAMBELANGAN_1</t>
  </si>
  <si>
    <t>CAB02</t>
  </si>
  <si>
    <t>MADIUN_1</t>
  </si>
  <si>
    <t>MDN02</t>
  </si>
  <si>
    <t>MEJAYAN</t>
  </si>
  <si>
    <t>MDN03</t>
  </si>
  <si>
    <t>DOLOPO</t>
  </si>
  <si>
    <t>MDN04</t>
  </si>
  <si>
    <t>JIWAN</t>
  </si>
  <si>
    <t>MDN05</t>
  </si>
  <si>
    <t>TAMAN_PRAJA</t>
  </si>
  <si>
    <t>MDN06</t>
  </si>
  <si>
    <t>MUNENG</t>
  </si>
  <si>
    <t>MDN09</t>
  </si>
  <si>
    <t>DC_TUGU_PENDEKAR</t>
  </si>
  <si>
    <t>MTX08</t>
  </si>
  <si>
    <t>MAGETAN_2</t>
  </si>
  <si>
    <t>MTX09</t>
  </si>
  <si>
    <t>MAOSPATI_1</t>
  </si>
  <si>
    <t>MTX18</t>
  </si>
  <si>
    <t>TAKERAN_1</t>
  </si>
  <si>
    <t>MTX14</t>
  </si>
  <si>
    <t>PLAOSAN_2</t>
  </si>
  <si>
    <t>NIW01</t>
  </si>
  <si>
    <t>NGAWI</t>
  </si>
  <si>
    <t>NIW02</t>
  </si>
  <si>
    <t>WALIKUKUN</t>
  </si>
  <si>
    <t>NIW03</t>
  </si>
  <si>
    <t>DC_KARTONYONO</t>
  </si>
  <si>
    <t>NIW04</t>
  </si>
  <si>
    <t>PARON</t>
  </si>
  <si>
    <t>PCI01</t>
  </si>
  <si>
    <t>PACITAN</t>
  </si>
  <si>
    <t>PCI02</t>
  </si>
  <si>
    <t>BALEHARJO</t>
  </si>
  <si>
    <t>PCI03</t>
  </si>
  <si>
    <t>NGADIROJO_1</t>
  </si>
  <si>
    <t>PCI06</t>
  </si>
  <si>
    <t>ARJOSARI_2</t>
  </si>
  <si>
    <t>PNO01</t>
  </si>
  <si>
    <t>PONOROGO</t>
  </si>
  <si>
    <t>PNO02</t>
  </si>
  <si>
    <t>SUMOROTO</t>
  </si>
  <si>
    <t>PNO03</t>
  </si>
  <si>
    <t>BALONG</t>
  </si>
  <si>
    <t>PNO04</t>
  </si>
  <si>
    <t>BABADAN_RAYA</t>
  </si>
  <si>
    <t>PNO05</t>
  </si>
  <si>
    <t>SAMBIT_1</t>
  </si>
  <si>
    <t>KDR01</t>
  </si>
  <si>
    <t>KEDIRI</t>
  </si>
  <si>
    <t>KDR04</t>
  </si>
  <si>
    <t>GROGOL</t>
  </si>
  <si>
    <t>KDR05</t>
  </si>
  <si>
    <t>TOSAREN</t>
  </si>
  <si>
    <t>KDR07</t>
  </si>
  <si>
    <t>NGADILUWIH</t>
  </si>
  <si>
    <t>KDR08</t>
  </si>
  <si>
    <t>TIRTO_UDAN</t>
  </si>
  <si>
    <t>KDR09</t>
  </si>
  <si>
    <t>PLOSOKLATEN</t>
  </si>
  <si>
    <t>KDR10</t>
  </si>
  <si>
    <t>PAPAR</t>
  </si>
  <si>
    <t>KDR13</t>
  </si>
  <si>
    <t>DC_KEDIRI</t>
  </si>
  <si>
    <t>NGA17A</t>
  </si>
  <si>
    <t>KDR_NGASEM_2</t>
  </si>
  <si>
    <t>NGA15A</t>
  </si>
  <si>
    <t>MOJO</t>
  </si>
  <si>
    <t>NGA23A</t>
  </si>
  <si>
    <t>KEPUNG_2</t>
  </si>
  <si>
    <t>NGA01</t>
  </si>
  <si>
    <t>RINGINREJO</t>
  </si>
  <si>
    <t>NGA20A</t>
  </si>
  <si>
    <t>PARE_4</t>
  </si>
  <si>
    <t>NGA21A</t>
  </si>
  <si>
    <t>PLEMAHAN_3</t>
  </si>
  <si>
    <t>TLA01</t>
  </si>
  <si>
    <t>TULUNG_AGUNG</t>
  </si>
  <si>
    <t>TLA02</t>
  </si>
  <si>
    <t>CAMPUR_DARAT</t>
  </si>
  <si>
    <t>TLA03</t>
  </si>
  <si>
    <t>NGUNUT</t>
  </si>
  <si>
    <t>TLA04</t>
  </si>
  <si>
    <t>KAUMAN</t>
  </si>
  <si>
    <t>TLA05</t>
  </si>
  <si>
    <t>BOYOLANGU</t>
  </si>
  <si>
    <t>TLA06</t>
  </si>
  <si>
    <t>GONDANGRAYA</t>
  </si>
  <si>
    <t>TLA07</t>
  </si>
  <si>
    <t>DC_TULUNG_AGUNG</t>
  </si>
  <si>
    <t>TGK01</t>
  </si>
  <si>
    <t>TRENGGALEK</t>
  </si>
  <si>
    <t>TGK03A</t>
  </si>
  <si>
    <t>GANDUSARI_1</t>
  </si>
  <si>
    <t>TGK03</t>
  </si>
  <si>
    <t>POGALAN</t>
  </si>
  <si>
    <t>TGK02A</t>
  </si>
  <si>
    <t>KARANGAN_1</t>
  </si>
  <si>
    <t>JBG03A</t>
  </si>
  <si>
    <t>DIWEK_1</t>
  </si>
  <si>
    <t>JBG02</t>
  </si>
  <si>
    <t>MOJOAGUNG</t>
  </si>
  <si>
    <t>JBG03</t>
  </si>
  <si>
    <t>PERAK</t>
  </si>
  <si>
    <t>JBG01A</t>
  </si>
  <si>
    <t>JOMBANG_2</t>
  </si>
  <si>
    <t>JBG13A</t>
  </si>
  <si>
    <t>TEMBELANG_1</t>
  </si>
  <si>
    <t>JBG06</t>
  </si>
  <si>
    <t>KABUH</t>
  </si>
  <si>
    <t>JBG07</t>
  </si>
  <si>
    <t>MOJOWARNO</t>
  </si>
  <si>
    <t>NGK01A</t>
  </si>
  <si>
    <t>NGANJUK_3</t>
  </si>
  <si>
    <t>NGK02</t>
  </si>
  <si>
    <t>KERTOSONO</t>
  </si>
  <si>
    <t>NGK03</t>
  </si>
  <si>
    <t>LOCERET</t>
  </si>
  <si>
    <t>NGK04</t>
  </si>
  <si>
    <t>WARUJAYENG</t>
  </si>
  <si>
    <t>NGK05</t>
  </si>
  <si>
    <t>PRAMBON</t>
  </si>
  <si>
    <t>NGK06</t>
  </si>
  <si>
    <t>NGANJUK_1</t>
  </si>
  <si>
    <t>MJK02</t>
  </si>
  <si>
    <t>MOJOSARI</t>
  </si>
  <si>
    <t>MJK05</t>
  </si>
  <si>
    <t>DC_MAJAPAHIT</t>
  </si>
  <si>
    <t>MJK06</t>
  </si>
  <si>
    <t>BRANGKAL</t>
  </si>
  <si>
    <t>MJK07</t>
  </si>
  <si>
    <t>DLANGGU</t>
  </si>
  <si>
    <t>MJK08</t>
  </si>
  <si>
    <t>TROWULAN</t>
  </si>
  <si>
    <t>MJK09</t>
  </si>
  <si>
    <t>JETIS_1</t>
  </si>
  <si>
    <t>MJK11</t>
  </si>
  <si>
    <t>KEMLAGI_1</t>
  </si>
  <si>
    <t>MOJ01</t>
  </si>
  <si>
    <t>NGORO</t>
  </si>
  <si>
    <t>MOJ02</t>
  </si>
  <si>
    <t>BANGSAL</t>
  </si>
  <si>
    <t>MOJ03</t>
  </si>
  <si>
    <t>DC_GAJAH_MADA</t>
  </si>
  <si>
    <t>SUB30B</t>
  </si>
  <si>
    <t>TEGALSARI_4</t>
  </si>
  <si>
    <t>SUB22B</t>
  </si>
  <si>
    <t>BULAK_1</t>
  </si>
  <si>
    <t>SUB37A</t>
  </si>
  <si>
    <t>DC_KENJERAN</t>
  </si>
  <si>
    <t>SUB77</t>
  </si>
  <si>
    <t>DUKUH_SETRO_2</t>
  </si>
  <si>
    <t>SUB12C</t>
  </si>
  <si>
    <t>GUBENG_3</t>
  </si>
  <si>
    <t>SUB27B</t>
  </si>
  <si>
    <t>SUB_GENTENG</t>
  </si>
  <si>
    <t>SUB78</t>
  </si>
  <si>
    <t>KARANG_EMPAT_BESAR_2</t>
  </si>
  <si>
    <t>SUB12B</t>
  </si>
  <si>
    <t>GUBENG_2</t>
  </si>
  <si>
    <t>SUB31B</t>
  </si>
  <si>
    <t>TAMBAKSARI_2</t>
  </si>
  <si>
    <t>SUB83</t>
  </si>
  <si>
    <t>ARIEF_RAHMAN_HAKIM</t>
  </si>
  <si>
    <t>SUB23A</t>
  </si>
  <si>
    <t>DC_SUKOLILO</t>
  </si>
  <si>
    <t>SUB21B</t>
  </si>
  <si>
    <t>KENJERAN_3</t>
  </si>
  <si>
    <t>SUB65</t>
  </si>
  <si>
    <t>KEPUTIH_2</t>
  </si>
  <si>
    <t>SUB97</t>
  </si>
  <si>
    <t>MULYOREJO</t>
  </si>
  <si>
    <t>SUB39A</t>
  </si>
  <si>
    <t>MULYOREJO_1</t>
  </si>
  <si>
    <t>SUB59</t>
  </si>
  <si>
    <t>ABDUL_KARIM</t>
  </si>
  <si>
    <t>SUB32A</t>
  </si>
  <si>
    <t>DC_KARANGPILANG</t>
  </si>
  <si>
    <t>SUB26</t>
  </si>
  <si>
    <t>GUNUNG_ANYAR</t>
  </si>
  <si>
    <t>SUB94</t>
  </si>
  <si>
    <t>SURABAYA_KIDUL</t>
  </si>
  <si>
    <t>SUB67A</t>
  </si>
  <si>
    <t>WONOCOLO_2</t>
  </si>
  <si>
    <t>SUB29B</t>
  </si>
  <si>
    <t>DUKUH_PAKIS_1</t>
  </si>
  <si>
    <t>SUB72A</t>
  </si>
  <si>
    <t>DUKUH_PAKIS_2</t>
  </si>
  <si>
    <t>SUB24A</t>
  </si>
  <si>
    <t>DC_ARJUNO</t>
  </si>
  <si>
    <t>SUB31A</t>
  </si>
  <si>
    <t>DC_WIYUNG</t>
  </si>
  <si>
    <t>SUB37</t>
  </si>
  <si>
    <t>PETEMON_BARAT</t>
  </si>
  <si>
    <t>SUB57A</t>
  </si>
  <si>
    <t>WONOKROMO_2</t>
  </si>
  <si>
    <t>SUB73</t>
  </si>
  <si>
    <t>PANJANG_JIWO_2</t>
  </si>
  <si>
    <t>SUB57</t>
  </si>
  <si>
    <t>RAYA_TENGGILIS</t>
  </si>
  <si>
    <t>SUB19B</t>
  </si>
  <si>
    <t>RUNGKUT_2</t>
  </si>
  <si>
    <t>SUB42</t>
  </si>
  <si>
    <t>RUNGKUT_ALANG_ALANG</t>
  </si>
  <si>
    <t>SUB19E</t>
  </si>
  <si>
    <t>KALI_RUNGKUT_1</t>
  </si>
  <si>
    <t>SUB24C</t>
  </si>
  <si>
    <t>BUBUTAN_5</t>
  </si>
  <si>
    <t>SUB35A</t>
  </si>
  <si>
    <t>DC_MADE</t>
  </si>
  <si>
    <t>SUB16B</t>
  </si>
  <si>
    <t>LAKARSANTRI_2</t>
  </si>
  <si>
    <t>SUB34A</t>
  </si>
  <si>
    <t>DC_PAKAL</t>
  </si>
  <si>
    <t>SUB90</t>
  </si>
  <si>
    <t>MAYJEND_BARAT</t>
  </si>
  <si>
    <t>SUB10D</t>
  </si>
  <si>
    <t>PAKAL_2</t>
  </si>
  <si>
    <t>SUB09</t>
  </si>
  <si>
    <t>SAMBIKEREP</t>
  </si>
  <si>
    <t>SUB28B</t>
  </si>
  <si>
    <t>SUKOMANUNGGAL_2</t>
  </si>
  <si>
    <t>SUB03B</t>
  </si>
  <si>
    <t>TANDES_2</t>
  </si>
  <si>
    <t>SUB07C</t>
  </si>
  <si>
    <t>PABEAN_CANTIAN_4</t>
  </si>
  <si>
    <t>SUB07D</t>
  </si>
  <si>
    <t>PABEAN_CANTIAN_5</t>
  </si>
  <si>
    <t>SUB05C</t>
  </si>
  <si>
    <t>SIMOKERTO_2</t>
  </si>
  <si>
    <t>SUB06A</t>
  </si>
  <si>
    <t>SEMAMPIR_2</t>
  </si>
  <si>
    <t>SUB06B</t>
  </si>
  <si>
    <t>SEMAMPIR_3</t>
  </si>
  <si>
    <t>JBR02</t>
  </si>
  <si>
    <t>AMBULU</t>
  </si>
  <si>
    <t>JBR04</t>
  </si>
  <si>
    <t>TANGGUL</t>
  </si>
  <si>
    <t>JBR05</t>
  </si>
  <si>
    <t>RAMBIPUJI</t>
  </si>
  <si>
    <t>JBR07A</t>
  </si>
  <si>
    <t>PUGER_1</t>
  </si>
  <si>
    <t>JBR12</t>
  </si>
  <si>
    <t>BALUNG</t>
  </si>
  <si>
    <t>JBR17</t>
  </si>
  <si>
    <t>KENCONG</t>
  </si>
  <si>
    <t>JBR19</t>
  </si>
  <si>
    <t>WULUHAN</t>
  </si>
  <si>
    <t>JBR21</t>
  </si>
  <si>
    <t>SEMBORO</t>
  </si>
  <si>
    <t>JBR22</t>
  </si>
  <si>
    <t>BANGSALSARI</t>
  </si>
  <si>
    <t>JBR27</t>
  </si>
  <si>
    <t>GUMUKMAS_1</t>
  </si>
  <si>
    <t>JBR30</t>
  </si>
  <si>
    <t>SUMBERBARU_1</t>
  </si>
  <si>
    <t>LMJ02</t>
  </si>
  <si>
    <t>PASIRIAN</t>
  </si>
  <si>
    <t>LMJ03</t>
  </si>
  <si>
    <t>JATIROTO</t>
  </si>
  <si>
    <t>LMJ05</t>
  </si>
  <si>
    <t>MAHAKAM</t>
  </si>
  <si>
    <t>LMJ06</t>
  </si>
  <si>
    <t>SANDTOWN</t>
  </si>
  <si>
    <t>LMJ07</t>
  </si>
  <si>
    <t>CENTRAL_LUMAJANG</t>
  </si>
  <si>
    <t>LMJ08</t>
  </si>
  <si>
    <t>SENDURO</t>
  </si>
  <si>
    <t>LMJ09</t>
  </si>
  <si>
    <t>TEMPEH</t>
  </si>
  <si>
    <t>LMJ10</t>
  </si>
  <si>
    <t>YOSOWILANGUN_1</t>
  </si>
  <si>
    <t>LMJ13</t>
  </si>
  <si>
    <t>KLAKAH_1</t>
  </si>
  <si>
    <t>LMJ14</t>
  </si>
  <si>
    <t>RANDUAGUNG_1</t>
  </si>
  <si>
    <t>LMJ15</t>
  </si>
  <si>
    <t>PRONOJIWO_1</t>
  </si>
  <si>
    <t>LMJ16</t>
  </si>
  <si>
    <t>CANDIPURO_1</t>
  </si>
  <si>
    <t>PRO06</t>
  </si>
  <si>
    <t>MAYANGAN_1</t>
  </si>
  <si>
    <t>PRO09</t>
  </si>
  <si>
    <t>WONOASIH_2</t>
  </si>
  <si>
    <t>PTN01A</t>
  </si>
  <si>
    <t>BANTARAN_1</t>
  </si>
  <si>
    <t>PTN03</t>
  </si>
  <si>
    <t>MARON</t>
  </si>
  <si>
    <t>PTN04</t>
  </si>
  <si>
    <t>GENDING</t>
  </si>
  <si>
    <t>PTN05</t>
  </si>
  <si>
    <t>KRAKSAAN_2</t>
  </si>
  <si>
    <t>PTN07</t>
  </si>
  <si>
    <t>BESUK</t>
  </si>
  <si>
    <t>PTN08</t>
  </si>
  <si>
    <t>TONGAS_1</t>
  </si>
  <si>
    <t>PTN09</t>
  </si>
  <si>
    <t>KOTAANYAR_1</t>
  </si>
  <si>
    <t>PTN12</t>
  </si>
  <si>
    <t>LECES_1</t>
  </si>
  <si>
    <t>PTN14</t>
  </si>
  <si>
    <t>SUMBERASIH_1</t>
  </si>
  <si>
    <t>PTN19</t>
  </si>
  <si>
    <t>GADING_1</t>
  </si>
  <si>
    <t>JBR01</t>
  </si>
  <si>
    <t>JEMBER</t>
  </si>
  <si>
    <t>JBR06</t>
  </si>
  <si>
    <t>KALISAT</t>
  </si>
  <si>
    <t>JBR07</t>
  </si>
  <si>
    <t>PATRANG</t>
  </si>
  <si>
    <t>JBR13A</t>
  </si>
  <si>
    <t>KALIWATES_2</t>
  </si>
  <si>
    <t>JBR09</t>
  </si>
  <si>
    <t>SUMBERSARI</t>
  </si>
  <si>
    <t>JBR12A</t>
  </si>
  <si>
    <t>MUMBULSARI_1</t>
  </si>
  <si>
    <t>JBR16</t>
  </si>
  <si>
    <t>MAYANG</t>
  </si>
  <si>
    <t>JBR04A</t>
  </si>
  <si>
    <t>PAKUSARI</t>
  </si>
  <si>
    <t>JBR18</t>
  </si>
  <si>
    <t>JENGGAWAH</t>
  </si>
  <si>
    <t>JBR24</t>
  </si>
  <si>
    <t>JEMBER_LINTAS_UTARA</t>
  </si>
  <si>
    <t>JBR28</t>
  </si>
  <si>
    <t>SILO_1</t>
  </si>
  <si>
    <t>JBR29</t>
  </si>
  <si>
    <t>SUMBERSARI_1</t>
  </si>
  <si>
    <t>JBR31</t>
  </si>
  <si>
    <t>JBR_ARJASA_1</t>
  </si>
  <si>
    <t>BWS11</t>
  </si>
  <si>
    <t>BONDOWOSO_2</t>
  </si>
  <si>
    <t>BWS02</t>
  </si>
  <si>
    <t>PRAJEKAN</t>
  </si>
  <si>
    <t>BWS04A</t>
  </si>
  <si>
    <t>MAESAN_1</t>
  </si>
  <si>
    <t>BWS05</t>
  </si>
  <si>
    <t>JAVA_IJEN</t>
  </si>
  <si>
    <t>BWS06</t>
  </si>
  <si>
    <t>KAMPUNG_DURIAN</t>
  </si>
  <si>
    <t>BWS11A</t>
  </si>
  <si>
    <t>BONDOWOSO_3</t>
  </si>
  <si>
    <t>BWS02A</t>
  </si>
  <si>
    <t>WRINGIN</t>
  </si>
  <si>
    <t>BWS21</t>
  </si>
  <si>
    <t>SUMBERWRINGIN_1</t>
  </si>
  <si>
    <t>SBD01</t>
  </si>
  <si>
    <t>SITUBONDO</t>
  </si>
  <si>
    <t>SBD03</t>
  </si>
  <si>
    <t>ASEMBAGUS</t>
  </si>
  <si>
    <t>SBD04</t>
  </si>
  <si>
    <t>BESUKI_CITY</t>
  </si>
  <si>
    <t>SBD05</t>
  </si>
  <si>
    <t>PANARUKAN</t>
  </si>
  <si>
    <t>SBD06</t>
  </si>
  <si>
    <t>ARJASA_SBD</t>
  </si>
  <si>
    <t>SBD07</t>
  </si>
  <si>
    <t>DC_PANJI</t>
  </si>
  <si>
    <t>SBD08</t>
  </si>
  <si>
    <t>MLANDINGAN_1</t>
  </si>
  <si>
    <t>SBD12</t>
  </si>
  <si>
    <t>BANYUPUTIH_1</t>
  </si>
  <si>
    <t>BWI03</t>
  </si>
  <si>
    <t>PURWOHARJO</t>
  </si>
  <si>
    <t>BWI05</t>
  </si>
  <si>
    <t>JAJAG</t>
  </si>
  <si>
    <t>BWI07</t>
  </si>
  <si>
    <t>MOJOPANGGUNG</t>
  </si>
  <si>
    <t>BWI09</t>
  </si>
  <si>
    <t>GENTENG_2</t>
  </si>
  <si>
    <t>BWI09A</t>
  </si>
  <si>
    <t>GLENMORE_1</t>
  </si>
  <si>
    <t>BWI11A</t>
  </si>
  <si>
    <t>KALIBARU_1</t>
  </si>
  <si>
    <t>BWI12</t>
  </si>
  <si>
    <t>KALIPURO</t>
  </si>
  <si>
    <t>BWI13</t>
  </si>
  <si>
    <t>SUMBERAYU</t>
  </si>
  <si>
    <t>BWI13A</t>
  </si>
  <si>
    <t>BWI_TEGALSARI_2</t>
  </si>
  <si>
    <t>BWI14</t>
  </si>
  <si>
    <t>CLURING</t>
  </si>
  <si>
    <t>BWI15</t>
  </si>
  <si>
    <t>SRONO</t>
  </si>
  <si>
    <t>BWI18</t>
  </si>
  <si>
    <t>GLAGAH</t>
  </si>
  <si>
    <t>BWI20</t>
  </si>
  <si>
    <t>KABAT</t>
  </si>
  <si>
    <t>BWI21</t>
  </si>
  <si>
    <t>WONGSOREJO</t>
  </si>
  <si>
    <t>BWI24</t>
  </si>
  <si>
    <t>SEMPU_1</t>
  </si>
  <si>
    <t>BWI29</t>
  </si>
  <si>
    <t>BANGOREJO_1</t>
  </si>
  <si>
    <t>BWI30</t>
  </si>
  <si>
    <t>PESANGGARAN_1</t>
  </si>
  <si>
    <t>BWI10A</t>
  </si>
  <si>
    <t>GENTENG_BWI_1</t>
  </si>
  <si>
    <t>BWI10B</t>
  </si>
  <si>
    <t>BWI_GENTENG</t>
  </si>
  <si>
    <t>MLG01</t>
  </si>
  <si>
    <t>MALANG</t>
  </si>
  <si>
    <t>MLG06</t>
  </si>
  <si>
    <t>BLIMBING</t>
  </si>
  <si>
    <t>MLG07</t>
  </si>
  <si>
    <t>KLOJEN</t>
  </si>
  <si>
    <t>MLG10</t>
  </si>
  <si>
    <t>SOEHAT</t>
  </si>
  <si>
    <t>MLG13</t>
  </si>
  <si>
    <t>KALPATARU</t>
  </si>
  <si>
    <t>MLG15</t>
  </si>
  <si>
    <t>SUKUN_TANJUNG</t>
  </si>
  <si>
    <t>MLG21</t>
  </si>
  <si>
    <t>MALANG_HITS</t>
  </si>
  <si>
    <t>MLG22</t>
  </si>
  <si>
    <t>DC_SUDARMO</t>
  </si>
  <si>
    <t>MLG27</t>
  </si>
  <si>
    <t>OLD_CITY</t>
  </si>
  <si>
    <t>MLG30</t>
  </si>
  <si>
    <t>PARANG_ARGO</t>
  </si>
  <si>
    <t>MLG34</t>
  </si>
  <si>
    <t>KLOJEN_1</t>
  </si>
  <si>
    <t>MLG37</t>
  </si>
  <si>
    <t>LAWANG_1</t>
  </si>
  <si>
    <t>MLG46</t>
  </si>
  <si>
    <t>SINGOSARI_1</t>
  </si>
  <si>
    <t>MLG888</t>
  </si>
  <si>
    <t>MLG_SALES</t>
  </si>
  <si>
    <t>MLG42</t>
  </si>
  <si>
    <t>KARANG_PLOSO_1</t>
  </si>
  <si>
    <t>BAT01</t>
  </si>
  <si>
    <t>BATU</t>
  </si>
  <si>
    <t>BAT02</t>
  </si>
  <si>
    <t>PUJON</t>
  </si>
  <si>
    <t>BAT05</t>
  </si>
  <si>
    <t>NGANTANG</t>
  </si>
  <si>
    <t>BAT06</t>
  </si>
  <si>
    <t>BUMIAJI_1</t>
  </si>
  <si>
    <t>BAT07</t>
  </si>
  <si>
    <t>JUNREJO_1</t>
  </si>
  <si>
    <t>BAT09</t>
  </si>
  <si>
    <t>KASEMBON_1</t>
  </si>
  <si>
    <t>BAT11</t>
  </si>
  <si>
    <t>DAU_1</t>
  </si>
  <si>
    <t>BLT01</t>
  </si>
  <si>
    <t>BLITAR</t>
  </si>
  <si>
    <t>BLT02</t>
  </si>
  <si>
    <t>TALUN</t>
  </si>
  <si>
    <t>BLT03</t>
  </si>
  <si>
    <t>SRENGAT</t>
  </si>
  <si>
    <t>BLT05</t>
  </si>
  <si>
    <t>SUKOREJO_1</t>
  </si>
  <si>
    <t>WLG02</t>
  </si>
  <si>
    <t>KADEMANGAN</t>
  </si>
  <si>
    <t>WLG03</t>
  </si>
  <si>
    <t>PONGGOK</t>
  </si>
  <si>
    <t>WLG04</t>
  </si>
  <si>
    <t>KESAMBEN</t>
  </si>
  <si>
    <t>KPJ01</t>
  </si>
  <si>
    <t>KEPANJEN</t>
  </si>
  <si>
    <t>KPJ02</t>
  </si>
  <si>
    <t>TUREN</t>
  </si>
  <si>
    <t>KPJ03</t>
  </si>
  <si>
    <t>SUMBERPUCUNG</t>
  </si>
  <si>
    <t>KPJ04</t>
  </si>
  <si>
    <t>DAMPIT</t>
  </si>
  <si>
    <t>KPJ05</t>
  </si>
  <si>
    <t>PAKISAJI</t>
  </si>
  <si>
    <t>KPJ06</t>
  </si>
  <si>
    <t>SUPER_HERO</t>
  </si>
  <si>
    <t>KPJ07</t>
  </si>
  <si>
    <t>BULULAWANG</t>
  </si>
  <si>
    <t>KPJ08</t>
  </si>
  <si>
    <t>BANTUR</t>
  </si>
  <si>
    <t>KPJ09</t>
  </si>
  <si>
    <t>TALANGAGUNG_KPJ</t>
  </si>
  <si>
    <t>KPJ10</t>
  </si>
  <si>
    <t>TIRTOYUDO</t>
  </si>
  <si>
    <t>KPJ11</t>
  </si>
  <si>
    <t>SUMBERMANJINGWETAN_1</t>
  </si>
  <si>
    <t>KPJ13</t>
  </si>
  <si>
    <t>PAGAK_1</t>
  </si>
  <si>
    <t>MLG26</t>
  </si>
  <si>
    <t>RED_DEER</t>
  </si>
  <si>
    <t>MLG47</t>
  </si>
  <si>
    <t>TAJINAN_1</t>
  </si>
  <si>
    <t>MLG23</t>
  </si>
  <si>
    <t>BEAUTIFUL_BROMO</t>
  </si>
  <si>
    <t>MLG33</t>
  </si>
  <si>
    <t>KEDUNGKANDANG_1</t>
  </si>
  <si>
    <t>MLG38</t>
  </si>
  <si>
    <t>PAKIS_1</t>
  </si>
  <si>
    <t>PND01</t>
  </si>
  <si>
    <t>PANDAAN</t>
  </si>
  <si>
    <t>PND02</t>
  </si>
  <si>
    <t>SUKOREJO_PND</t>
  </si>
  <si>
    <t>PND03</t>
  </si>
  <si>
    <t>PURWOSARI_PND</t>
  </si>
  <si>
    <t>PND05</t>
  </si>
  <si>
    <t>PURWODADI_1</t>
  </si>
  <si>
    <t>PND06A</t>
  </si>
  <si>
    <t>TUTUR_1</t>
  </si>
  <si>
    <t>PND07</t>
  </si>
  <si>
    <t>PANDAAN_2</t>
  </si>
  <si>
    <t>PSR01</t>
  </si>
  <si>
    <t>PASURUAN</t>
  </si>
  <si>
    <t>PSR02</t>
  </si>
  <si>
    <t>BANGIL</t>
  </si>
  <si>
    <t>PSR03</t>
  </si>
  <si>
    <t>GEMPOL</t>
  </si>
  <si>
    <t>PSR04</t>
  </si>
  <si>
    <t>BUGULKIDUL</t>
  </si>
  <si>
    <t>PSR05</t>
  </si>
  <si>
    <t>WONOREJO_PSR</t>
  </si>
  <si>
    <t>PSR06</t>
  </si>
  <si>
    <t>GONDANGWETAN</t>
  </si>
  <si>
    <t>PSR07</t>
  </si>
  <si>
    <t>BEJI_PSR</t>
  </si>
  <si>
    <t>PSR09</t>
  </si>
  <si>
    <t>GRATI</t>
  </si>
  <si>
    <t>PSR14A</t>
  </si>
  <si>
    <t>PUSPO_2</t>
  </si>
  <si>
    <t>PSR16</t>
  </si>
  <si>
    <t>BANGIL_1</t>
  </si>
  <si>
    <t>PSR17</t>
  </si>
  <si>
    <t>KRATON_1</t>
  </si>
  <si>
    <t>SDA24</t>
  </si>
  <si>
    <t>DC_PORONG</t>
  </si>
  <si>
    <t>SDA31</t>
  </si>
  <si>
    <t>DC_TANGGULANGIN</t>
  </si>
  <si>
    <t>SDA09A</t>
  </si>
  <si>
    <t>WONOAYU_3</t>
  </si>
  <si>
    <t>SDA07A</t>
  </si>
  <si>
    <t>PRAMBON_1</t>
  </si>
  <si>
    <t>SDA05B</t>
  </si>
  <si>
    <t>BALONGBENDO_1</t>
  </si>
  <si>
    <t>SDA08A</t>
  </si>
  <si>
    <t>TARIK_2</t>
  </si>
  <si>
    <t>SDA40</t>
  </si>
  <si>
    <t>TULANGAN_1</t>
  </si>
  <si>
    <t>SDA38</t>
  </si>
  <si>
    <t>SUKODONO_1</t>
  </si>
  <si>
    <t>SDA23</t>
  </si>
  <si>
    <t>DC_SAFELOCK</t>
  </si>
  <si>
    <t>SDA11</t>
  </si>
  <si>
    <t>GELAM</t>
  </si>
  <si>
    <t>SDA07</t>
  </si>
  <si>
    <t>TAMAN</t>
  </si>
  <si>
    <t>SDA18A</t>
  </si>
  <si>
    <t>TAMAN_3</t>
  </si>
  <si>
    <t>SDA22</t>
  </si>
  <si>
    <t>DC_TAMAN</t>
  </si>
  <si>
    <t>SDA20</t>
  </si>
  <si>
    <t>SEDATI</t>
  </si>
  <si>
    <t>SDA04A</t>
  </si>
  <si>
    <t>GEDANGAN</t>
  </si>
  <si>
    <t>SDA12B</t>
  </si>
  <si>
    <t>WARU_6</t>
  </si>
  <si>
    <t>SDA42</t>
  </si>
  <si>
    <t>SEDATI_1</t>
  </si>
  <si>
    <t>SDA36</t>
  </si>
  <si>
    <t>BUDURAN_1</t>
  </si>
  <si>
    <t>SDA12C</t>
  </si>
  <si>
    <t>WARU_7</t>
  </si>
  <si>
    <t>TCSDA003</t>
  </si>
  <si>
    <t>TCSPG101</t>
  </si>
  <si>
    <t>BALI巴厘</t>
  </si>
  <si>
    <t>AGENT21</t>
  </si>
  <si>
    <t>DPS65</t>
  </si>
  <si>
    <t>CP_SESETAN</t>
  </si>
  <si>
    <t>DPS74</t>
  </si>
  <si>
    <t>CP_BULUH_INDAH</t>
  </si>
  <si>
    <t>SGA01</t>
  </si>
  <si>
    <t>SINGARAJA</t>
  </si>
  <si>
    <t>DPS67</t>
  </si>
  <si>
    <t>CP_LETDA_MADE_PUTRA</t>
  </si>
  <si>
    <t>DPS82</t>
  </si>
  <si>
    <t>BATUKARU</t>
  </si>
  <si>
    <t>DPS73</t>
  </si>
  <si>
    <t>CP_PATIH_NAMBI</t>
  </si>
  <si>
    <t>DPS71</t>
  </si>
  <si>
    <t>CP_PULAU_NIAS</t>
  </si>
  <si>
    <t>GIA15</t>
  </si>
  <si>
    <t>CP_BATUBULAN</t>
  </si>
  <si>
    <t>DPS61</t>
  </si>
  <si>
    <t>CP_NANGKA</t>
  </si>
  <si>
    <t>MGW39</t>
  </si>
  <si>
    <t>BLAMBANGAN</t>
  </si>
  <si>
    <t>DPS62</t>
  </si>
  <si>
    <t>CP_TANGKUBAN_PERAHU</t>
  </si>
  <si>
    <t>GIA16</t>
  </si>
  <si>
    <t>CP_MADE_LEBAH</t>
  </si>
  <si>
    <t>DPS69</t>
  </si>
  <si>
    <t>CP_WR_SUPRATMAN</t>
  </si>
  <si>
    <t>DPS54</t>
  </si>
  <si>
    <t>CP_BUANA_RAYA</t>
  </si>
  <si>
    <t>GIA18</t>
  </si>
  <si>
    <t>CP_SEBATU</t>
  </si>
  <si>
    <t>NRG05</t>
  </si>
  <si>
    <t>CP_UDAYANA</t>
  </si>
  <si>
    <t>DPS81</t>
  </si>
  <si>
    <t>SAELUS</t>
  </si>
  <si>
    <t>MGW33</t>
  </si>
  <si>
    <t>CP_DALUNG</t>
  </si>
  <si>
    <t>DPS79</t>
  </si>
  <si>
    <t>CP_GATSU_TENGAH</t>
  </si>
  <si>
    <t>PYW09</t>
  </si>
  <si>
    <t>CP_GANTI</t>
  </si>
  <si>
    <t>SGA13</t>
  </si>
  <si>
    <t>CP_KALIUNTU</t>
  </si>
  <si>
    <t>DPS59</t>
  </si>
  <si>
    <t>CP_TUKAD_YEH_AYA</t>
  </si>
  <si>
    <t>MGW32</t>
  </si>
  <si>
    <t>CP_ASEMAN</t>
  </si>
  <si>
    <t>MGW37</t>
  </si>
  <si>
    <t>CP_BUDUK_TENGAH</t>
  </si>
  <si>
    <t>SLO12</t>
  </si>
  <si>
    <t>CP_MASBAGIK_UTARA</t>
  </si>
  <si>
    <t>MGW30</t>
  </si>
  <si>
    <t>CP_KESAMBI_1</t>
  </si>
  <si>
    <t>AMI17</t>
  </si>
  <si>
    <t>CP_PANJITILAR_NEGARA</t>
  </si>
  <si>
    <t>DPS66</t>
  </si>
  <si>
    <t>CP_TUKAD_BARU</t>
  </si>
  <si>
    <t>GIA14</t>
  </si>
  <si>
    <t>CP_UDAYANA_1</t>
  </si>
  <si>
    <t>DPS68</t>
  </si>
  <si>
    <t>CP_KENYERI</t>
  </si>
  <si>
    <t>DPS53</t>
  </si>
  <si>
    <t>CP_SUBUR</t>
  </si>
  <si>
    <t>GIA09</t>
  </si>
  <si>
    <t>CP_BITERA</t>
  </si>
  <si>
    <t>GIA11</t>
  </si>
  <si>
    <t>GUWANG</t>
  </si>
  <si>
    <t>DPS52</t>
  </si>
  <si>
    <t>SATELIT</t>
  </si>
  <si>
    <t>DPS05</t>
  </si>
  <si>
    <t>GLOGOR_CARIK</t>
  </si>
  <si>
    <t>TAN03</t>
  </si>
  <si>
    <t>PEMENANG</t>
  </si>
  <si>
    <t>SLO02B</t>
  </si>
  <si>
    <t>MASBAGIK_1</t>
  </si>
  <si>
    <t>TCABU021</t>
  </si>
  <si>
    <t>LKA05</t>
  </si>
  <si>
    <t>ADONARA</t>
  </si>
  <si>
    <t>WHO13</t>
  </si>
  <si>
    <t>MADAPANGGA</t>
  </si>
  <si>
    <t>PYW07A</t>
  </si>
  <si>
    <t>PUJUT</t>
  </si>
  <si>
    <t>DPU07</t>
  </si>
  <si>
    <t>PEKAT</t>
  </si>
  <si>
    <t>SLO08A</t>
  </si>
  <si>
    <t>LABUAN_HAJI</t>
  </si>
  <si>
    <t>TAW05</t>
  </si>
  <si>
    <t>SEKONGKANG</t>
  </si>
  <si>
    <t>SWW10</t>
  </si>
  <si>
    <t>UTAN_RHEE</t>
  </si>
  <si>
    <t>GER05</t>
  </si>
  <si>
    <t>KEDIRI_1</t>
  </si>
  <si>
    <t>AMI15</t>
  </si>
  <si>
    <t>AMPENAN</t>
  </si>
  <si>
    <t>KOE11</t>
  </si>
  <si>
    <t>LASIANA</t>
  </si>
  <si>
    <t>ABU01</t>
  </si>
  <si>
    <t>ATAMBUA</t>
  </si>
  <si>
    <t>BOR01</t>
  </si>
  <si>
    <t>BORONG</t>
  </si>
  <si>
    <t>WHO01</t>
  </si>
  <si>
    <t>WOHA</t>
  </si>
  <si>
    <t>KEF01</t>
  </si>
  <si>
    <t>KEFAMENANU</t>
  </si>
  <si>
    <t>BET01</t>
  </si>
  <si>
    <t>BETUN</t>
  </si>
  <si>
    <t>ENE01</t>
  </si>
  <si>
    <t>ENDE</t>
  </si>
  <si>
    <t>SLO01</t>
  </si>
  <si>
    <t>SELONG</t>
  </si>
  <si>
    <t>OEL01</t>
  </si>
  <si>
    <t>OELAMASI</t>
  </si>
  <si>
    <t>KOE10</t>
  </si>
  <si>
    <t>ALAK</t>
  </si>
  <si>
    <t>KOE08</t>
  </si>
  <si>
    <t>OEBUFU</t>
  </si>
  <si>
    <t>AMI10</t>
  </si>
  <si>
    <t>CAKRANEGARA</t>
  </si>
  <si>
    <t>AMI06</t>
  </si>
  <si>
    <t>SERUNI</t>
  </si>
  <si>
    <t>AMI12</t>
  </si>
  <si>
    <t>KARANG_GENTENG</t>
  </si>
  <si>
    <t>BAA01</t>
  </si>
  <si>
    <t>BAA</t>
  </si>
  <si>
    <t>KOE03</t>
  </si>
  <si>
    <t>KELAPA_LIMA</t>
  </si>
  <si>
    <t>KOE01</t>
  </si>
  <si>
    <t>KUPANG</t>
  </si>
  <si>
    <t>AMI01</t>
  </si>
  <si>
    <t>MATARAM</t>
  </si>
  <si>
    <t>WBK01</t>
  </si>
  <si>
    <t>WAIKABUBAK</t>
  </si>
  <si>
    <t>MOF01</t>
  </si>
  <si>
    <t>MAUMERE</t>
  </si>
  <si>
    <t>SOE01</t>
  </si>
  <si>
    <t>SOE</t>
  </si>
  <si>
    <t>AMI888</t>
  </si>
  <si>
    <t>AMI_SALES</t>
  </si>
  <si>
    <t>KOE02</t>
  </si>
  <si>
    <t>MAULAFA</t>
  </si>
  <si>
    <t>DPU01</t>
  </si>
  <si>
    <t>DOMPU</t>
  </si>
  <si>
    <t>WGP01</t>
  </si>
  <si>
    <t>WAINGAPU</t>
  </si>
  <si>
    <t>KOE05</t>
  </si>
  <si>
    <t>KUANINO</t>
  </si>
  <si>
    <t>RTG01</t>
  </si>
  <si>
    <t>RUTENG</t>
  </si>
  <si>
    <t>MBY01</t>
  </si>
  <si>
    <t>MBAY</t>
  </si>
  <si>
    <t>LEW01</t>
  </si>
  <si>
    <t>LEWOLEBA</t>
  </si>
  <si>
    <t>TAM01</t>
  </si>
  <si>
    <t>TAMBOLAKA</t>
  </si>
  <si>
    <t>BJW01</t>
  </si>
  <si>
    <t>BAJAWA</t>
  </si>
  <si>
    <t>LKA01</t>
  </si>
  <si>
    <t>LARANTUKA</t>
  </si>
  <si>
    <t>KOE06</t>
  </si>
  <si>
    <t>TODE_KISAR</t>
  </si>
  <si>
    <t>BMU01</t>
  </si>
  <si>
    <t>BIMA</t>
  </si>
  <si>
    <t>KBH01</t>
  </si>
  <si>
    <t>KALABAHI</t>
  </si>
  <si>
    <t>LAB01</t>
  </si>
  <si>
    <t>LABUAN_BAJO</t>
  </si>
  <si>
    <t>AMI09</t>
  </si>
  <si>
    <t>DASAN_CERMEN</t>
  </si>
  <si>
    <t>GIA04A</t>
  </si>
  <si>
    <t>AMI04A</t>
  </si>
  <si>
    <t>MONJOK_1</t>
  </si>
  <si>
    <t>GIA01B</t>
  </si>
  <si>
    <t>KETEWEL</t>
  </si>
  <si>
    <t>TAN05</t>
  </si>
  <si>
    <t>BAYAN_1</t>
  </si>
  <si>
    <t>TAN02A</t>
  </si>
  <si>
    <t>KAYANGAN_1</t>
  </si>
  <si>
    <t>GIA07A</t>
  </si>
  <si>
    <t>GIANYAR_1</t>
  </si>
  <si>
    <t>KKL04A</t>
  </si>
  <si>
    <t>KLUMPU</t>
  </si>
  <si>
    <t>TNW03B</t>
  </si>
  <si>
    <t>MARGA</t>
  </si>
  <si>
    <t>KKL03A</t>
  </si>
  <si>
    <t>KLUNGKUNG_1</t>
  </si>
  <si>
    <t>NRG02A</t>
  </si>
  <si>
    <t>MELAYA_1</t>
  </si>
  <si>
    <t>GIA05B</t>
  </si>
  <si>
    <t>PELIATAN_1</t>
  </si>
  <si>
    <t>GIA02A</t>
  </si>
  <si>
    <t>PAYANGAN_1</t>
  </si>
  <si>
    <t>APU08</t>
  </si>
  <si>
    <t>MUNCAN_1</t>
  </si>
  <si>
    <t>APU06A</t>
  </si>
  <si>
    <t>MANGGIS_1</t>
  </si>
  <si>
    <t>APU04B</t>
  </si>
  <si>
    <t>ABANG_1</t>
  </si>
  <si>
    <t>APU03A</t>
  </si>
  <si>
    <t>AMLAPURA_1</t>
  </si>
  <si>
    <t>GIA03A</t>
  </si>
  <si>
    <t>UBUD_1</t>
  </si>
  <si>
    <t>NRG01A</t>
  </si>
  <si>
    <t>NEGARA_1</t>
  </si>
  <si>
    <t>GIA06B</t>
  </si>
  <si>
    <t>CELUK_1</t>
  </si>
  <si>
    <t>APU02A</t>
  </si>
  <si>
    <t>MERITA_1</t>
  </si>
  <si>
    <t>GIA06A</t>
  </si>
  <si>
    <t>SUKAWATI_1</t>
  </si>
  <si>
    <t>NRG05A</t>
  </si>
  <si>
    <t>PEKUTATAN_1</t>
  </si>
  <si>
    <t>NRG04A</t>
  </si>
  <si>
    <t>MENDOYO_1</t>
  </si>
  <si>
    <t>SGA03A</t>
  </si>
  <si>
    <t>BULELENG_1</t>
  </si>
  <si>
    <t>SGA03B</t>
  </si>
  <si>
    <t>ANTURAN_1</t>
  </si>
  <si>
    <t>TNW10A</t>
  </si>
  <si>
    <t>BATURITI_1</t>
  </si>
  <si>
    <t>SGA09A</t>
  </si>
  <si>
    <t>TEJAKULA_1</t>
  </si>
  <si>
    <t>TNW09</t>
  </si>
  <si>
    <t>SELEMADEG_1</t>
  </si>
  <si>
    <t>SGA10A</t>
  </si>
  <si>
    <t>SERIRIT_1</t>
  </si>
  <si>
    <t>SGA06A</t>
  </si>
  <si>
    <t>BUNGKULAN_1</t>
  </si>
  <si>
    <t>SGA05B</t>
  </si>
  <si>
    <t>GEROKGAK_1</t>
  </si>
  <si>
    <t>MGW06F</t>
  </si>
  <si>
    <t>BADUNG_SELATAN_1</t>
  </si>
  <si>
    <t>MGW04B</t>
  </si>
  <si>
    <t>CANGGU_1</t>
  </si>
  <si>
    <t>MGW06C</t>
  </si>
  <si>
    <t>JIMBARAN_1</t>
  </si>
  <si>
    <t>MGW05D</t>
  </si>
  <si>
    <t>KUTA_2</t>
  </si>
  <si>
    <t>MGW05C</t>
  </si>
  <si>
    <t>DC_KUTA_1</t>
  </si>
  <si>
    <t>MGW06D</t>
  </si>
  <si>
    <t>UNGASAN_1</t>
  </si>
  <si>
    <t>NRG03A</t>
  </si>
  <si>
    <t>JEMBRANA</t>
  </si>
  <si>
    <t>PYW11A</t>
  </si>
  <si>
    <t>PRAYA_TENGAH</t>
  </si>
  <si>
    <t>GIA05A</t>
  </si>
  <si>
    <t>KEDEWATAN</t>
  </si>
  <si>
    <t>SGA05A</t>
  </si>
  <si>
    <t>SUMBERKIMA</t>
  </si>
  <si>
    <t>SGA02A</t>
  </si>
  <si>
    <t>BANJAR_SGA</t>
  </si>
  <si>
    <t>KKL06</t>
  </si>
  <si>
    <t>LEMBONGAN</t>
  </si>
  <si>
    <t>SGA15</t>
  </si>
  <si>
    <t>SUKASADA</t>
  </si>
  <si>
    <t>CP_SANGSIT</t>
  </si>
  <si>
    <t>PYW06</t>
  </si>
  <si>
    <t>PENGADANG</t>
  </si>
  <si>
    <t>DPU03</t>
  </si>
  <si>
    <t>WOJA</t>
  </si>
  <si>
    <t>SLO06</t>
  </si>
  <si>
    <t>PRINGGABAYA</t>
  </si>
  <si>
    <t>SLO09</t>
  </si>
  <si>
    <t>KERUAK</t>
  </si>
  <si>
    <t>BNL04</t>
  </si>
  <si>
    <t>TEMBUKU</t>
  </si>
  <si>
    <t>SWW09</t>
  </si>
  <si>
    <t>MOYO</t>
  </si>
  <si>
    <t>WHO05</t>
  </si>
  <si>
    <t>MONTA</t>
  </si>
  <si>
    <t>SWW08</t>
  </si>
  <si>
    <t>LUNYUK</t>
  </si>
  <si>
    <t>TAW04</t>
  </si>
  <si>
    <t>BRANG_REA</t>
  </si>
  <si>
    <t>BMU03</t>
  </si>
  <si>
    <t>MPUNDA</t>
  </si>
  <si>
    <t>SLO05</t>
  </si>
  <si>
    <t>REMPUNG</t>
  </si>
  <si>
    <t>KKL04</t>
  </si>
  <si>
    <t>BANJARANGKAN</t>
  </si>
  <si>
    <t>TAW02</t>
  </si>
  <si>
    <t>MALUK</t>
  </si>
  <si>
    <t>WHO04</t>
  </si>
  <si>
    <t>BOLO</t>
  </si>
  <si>
    <t>KKL03</t>
  </si>
  <si>
    <t>NUSA_PENIDA</t>
  </si>
  <si>
    <t>SLO04</t>
  </si>
  <si>
    <t>SAKRA_BARAT</t>
  </si>
  <si>
    <t>BNL02</t>
  </si>
  <si>
    <t>KINTAMANI</t>
  </si>
  <si>
    <t>WHO02</t>
  </si>
  <si>
    <t>SAPE</t>
  </si>
  <si>
    <t>SWW07</t>
  </si>
  <si>
    <t>EMPANG_TARANO</t>
  </si>
  <si>
    <t>PYW03</t>
  </si>
  <si>
    <t>PUYUNG</t>
  </si>
  <si>
    <t>BMU02</t>
  </si>
  <si>
    <t>RABA_SASAMBO</t>
  </si>
  <si>
    <t>SWW05</t>
  </si>
  <si>
    <t>PLAMPANG</t>
  </si>
  <si>
    <t>TAW03</t>
  </si>
  <si>
    <t>SETELUK</t>
  </si>
  <si>
    <t>SWW04</t>
  </si>
  <si>
    <t>LAPE</t>
  </si>
  <si>
    <t>SWW02</t>
  </si>
  <si>
    <t>ALAS</t>
  </si>
  <si>
    <t>PYW02</t>
  </si>
  <si>
    <t>MANTANG</t>
  </si>
  <si>
    <t>GER03</t>
  </si>
  <si>
    <t>NARMADA</t>
  </si>
  <si>
    <t>GER04</t>
  </si>
  <si>
    <t>GUNUNG_SARI</t>
  </si>
  <si>
    <t>SLO03</t>
  </si>
  <si>
    <t>SIKUR</t>
  </si>
  <si>
    <t>PYW04</t>
  </si>
  <si>
    <t>TANAK_AWU</t>
  </si>
  <si>
    <t>AMI13</t>
  </si>
  <si>
    <t>SEGANTENG</t>
  </si>
  <si>
    <t>SWW03</t>
  </si>
  <si>
    <t>EMPANG</t>
  </si>
  <si>
    <t>BNL03</t>
  </si>
  <si>
    <t>SUSUT</t>
  </si>
  <si>
    <t>GER01</t>
  </si>
  <si>
    <t>GERUNG</t>
  </si>
  <si>
    <t>TAW01</t>
  </si>
  <si>
    <t>TALIWANG</t>
  </si>
  <si>
    <t>SWW01</t>
  </si>
  <si>
    <t>SUMBAWA</t>
  </si>
  <si>
    <t>KKL02</t>
  </si>
  <si>
    <t>SEMARAPURA</t>
  </si>
  <si>
    <t>BNL01</t>
  </si>
  <si>
    <t>BANGLI</t>
  </si>
  <si>
    <t>AMI02</t>
  </si>
  <si>
    <t>KESRA</t>
  </si>
  <si>
    <t>AMI04</t>
  </si>
  <si>
    <t>TAMAN_SARI</t>
  </si>
  <si>
    <t>SLO02</t>
  </si>
  <si>
    <t>LABUAN_LOMBOK</t>
  </si>
  <si>
    <t>TNW06A</t>
  </si>
  <si>
    <t>PUPUAN_1</t>
  </si>
  <si>
    <t>MGW06E</t>
  </si>
  <si>
    <t>TAMAN_GRIYA_1</t>
  </si>
  <si>
    <t>MGW04C</t>
  </si>
  <si>
    <t>SEMINYAK_1</t>
  </si>
  <si>
    <t>MGW05A</t>
  </si>
  <si>
    <t>KELAN_1</t>
  </si>
  <si>
    <t>MGW04D</t>
  </si>
  <si>
    <t>MERTANADI_1</t>
  </si>
  <si>
    <t>MGW05B</t>
  </si>
  <si>
    <t>SUNSET_ROAD_1</t>
  </si>
  <si>
    <t>MGW01D</t>
  </si>
  <si>
    <t>ABIANBASE_1</t>
  </si>
  <si>
    <t>MGW02B</t>
  </si>
  <si>
    <t>BLAHKIUH_1</t>
  </si>
  <si>
    <t>MGW01G</t>
  </si>
  <si>
    <t>CICA_1</t>
  </si>
  <si>
    <t>MGW01C</t>
  </si>
  <si>
    <t>MENGWI_1</t>
  </si>
  <si>
    <t>MGW01F</t>
  </si>
  <si>
    <t>DC_MENGWI_1</t>
  </si>
  <si>
    <t>DPS05L</t>
  </si>
  <si>
    <t>DC_DENPASAR_SELATAN1</t>
  </si>
  <si>
    <t>DPS06M</t>
  </si>
  <si>
    <t>NANGKA_SELATAN_1</t>
  </si>
  <si>
    <t>DPS06L</t>
  </si>
  <si>
    <t>PEMECUTAN_1</t>
  </si>
  <si>
    <t>DPS06O</t>
  </si>
  <si>
    <t>DENPASAR_UTARA_1</t>
  </si>
  <si>
    <t>DPS06K</t>
  </si>
  <si>
    <t>KEBO_IWA_UTARA_1</t>
  </si>
  <si>
    <t>DPS06H</t>
  </si>
  <si>
    <t>PEGUYANGAN_1</t>
  </si>
  <si>
    <t>DPS06J</t>
  </si>
  <si>
    <t>KEMUDA_1</t>
  </si>
  <si>
    <t>DPS06E</t>
  </si>
  <si>
    <t>AYANI_UTARA_1</t>
  </si>
  <si>
    <t>DPS05O</t>
  </si>
  <si>
    <t>SESETAN_2</t>
  </si>
  <si>
    <t>DPS05N</t>
  </si>
  <si>
    <t>GRIYA_ANYAR_1</t>
  </si>
  <si>
    <t>DPS05M</t>
  </si>
  <si>
    <t>PUPUTAN_RENON_1</t>
  </si>
  <si>
    <t>DPS06I</t>
  </si>
  <si>
    <t>WIBISANA_1</t>
  </si>
  <si>
    <t>DPS06F</t>
  </si>
  <si>
    <t>KEBO_IWA_1</t>
  </si>
  <si>
    <t>DPS05K</t>
  </si>
  <si>
    <t>DC_PULAU_MOYO_1</t>
  </si>
  <si>
    <t>DPS05J</t>
  </si>
  <si>
    <t>PULAU_BUNGIN_1</t>
  </si>
  <si>
    <t>DPS05I</t>
  </si>
  <si>
    <t>SIDAKARYA_1</t>
  </si>
  <si>
    <t>DPS05H</t>
  </si>
  <si>
    <t>PEMOGAN_1</t>
  </si>
  <si>
    <t>DPS01H</t>
  </si>
  <si>
    <t>DC_DENPASAR_BARAT_3</t>
  </si>
  <si>
    <t>DPS05F</t>
  </si>
  <si>
    <t>SANUR_KAUH_1</t>
  </si>
  <si>
    <t>DPS05G</t>
  </si>
  <si>
    <t>SANUR_1</t>
  </si>
  <si>
    <t>DPS01F</t>
  </si>
  <si>
    <t>KEBO_IWA_SELATAN_1</t>
  </si>
  <si>
    <t>DPS01E</t>
  </si>
  <si>
    <t>PADANG_SAMBIAN_1</t>
  </si>
  <si>
    <t>DPS07B</t>
  </si>
  <si>
    <t>HAYAM_WURUK_1</t>
  </si>
  <si>
    <t>DPS07C</t>
  </si>
  <si>
    <t>RENON_1</t>
  </si>
  <si>
    <t>DPS01D</t>
  </si>
  <si>
    <t>MAHENDRADATTA_1</t>
  </si>
  <si>
    <t>TNW10</t>
  </si>
  <si>
    <t>CANDIKUNING</t>
  </si>
  <si>
    <t>DPS05E</t>
  </si>
  <si>
    <t>SUWUNG_KAUH</t>
  </si>
  <si>
    <t>MGW01B</t>
  </si>
  <si>
    <t>PERANG</t>
  </si>
  <si>
    <t>MGW02A</t>
  </si>
  <si>
    <t>SEDANG</t>
  </si>
  <si>
    <t>MGW04A</t>
  </si>
  <si>
    <t>KEROBOKAN_1</t>
  </si>
  <si>
    <t>DPS01B</t>
  </si>
  <si>
    <t>PERMATA_HIJAU</t>
  </si>
  <si>
    <t>DPS01C</t>
  </si>
  <si>
    <t>PURA_DEMAK</t>
  </si>
  <si>
    <t>TNW01B</t>
  </si>
  <si>
    <t>PENEBEL</t>
  </si>
  <si>
    <t>TNW01A</t>
  </si>
  <si>
    <t>DAUH_PEKEN_05</t>
  </si>
  <si>
    <t>TNW05A</t>
  </si>
  <si>
    <t>KERAMBITAN_04</t>
  </si>
  <si>
    <t>DPS06C</t>
  </si>
  <si>
    <t>COKROAMINOTO</t>
  </si>
  <si>
    <t>DPS05D</t>
  </si>
  <si>
    <t>TUKAD_PETANU</t>
  </si>
  <si>
    <t>DPS05C</t>
  </si>
  <si>
    <t>PANJER</t>
  </si>
  <si>
    <t>TNW02A</t>
  </si>
  <si>
    <t>TABANANAN_01</t>
  </si>
  <si>
    <t>DPS07A</t>
  </si>
  <si>
    <t>BADAK_AGUNG</t>
  </si>
  <si>
    <t>DPS06A</t>
  </si>
  <si>
    <t>AYANI_UTARA2</t>
  </si>
  <si>
    <t>DPS06B</t>
  </si>
  <si>
    <t>KARYA_MAKMUR</t>
  </si>
  <si>
    <t>DPS05B</t>
  </si>
  <si>
    <t>DENPASAR_SELATAN_2</t>
  </si>
  <si>
    <t>DPS05A</t>
  </si>
  <si>
    <t>PULAU_MOYO_2</t>
  </si>
  <si>
    <t>MGW41</t>
  </si>
  <si>
    <t>RAYA_KUTA</t>
  </si>
  <si>
    <t>MGW42</t>
  </si>
  <si>
    <t>BATU_BOLONG</t>
  </si>
  <si>
    <t>DPS85</t>
  </si>
  <si>
    <t>KESIMAN</t>
  </si>
  <si>
    <t>DPS84</t>
  </si>
  <si>
    <t>PADANG_UDAYANA</t>
  </si>
  <si>
    <t>CP_PEMECUTAN_KAJA</t>
  </si>
  <si>
    <t>KALIMUTU</t>
  </si>
  <si>
    <t>MGW25</t>
  </si>
  <si>
    <t>CP_SEMER</t>
  </si>
  <si>
    <t>DPS31</t>
  </si>
  <si>
    <t>KARTINI</t>
  </si>
  <si>
    <t>DPS41</t>
  </si>
  <si>
    <t>DENPASAR_BARAT2</t>
  </si>
  <si>
    <t>MGW23</t>
  </si>
  <si>
    <t>ULUWATU1</t>
  </si>
  <si>
    <t>DPS42</t>
  </si>
  <si>
    <t>DC_DENPASAR_BARAT</t>
  </si>
  <si>
    <t>DPS37</t>
  </si>
  <si>
    <t>SOPUTAN</t>
  </si>
  <si>
    <t>DPS01</t>
  </si>
  <si>
    <t>DENPASAR</t>
  </si>
  <si>
    <t>MGW17</t>
  </si>
  <si>
    <t>KUTA_SELATAN</t>
  </si>
  <si>
    <t>DPS07</t>
  </si>
  <si>
    <t>SIULAN</t>
  </si>
  <si>
    <t>DPS11</t>
  </si>
  <si>
    <t>SANUR_KAJA</t>
  </si>
  <si>
    <t>DPS19</t>
  </si>
  <si>
    <t>NUSA_KAMBANGAN</t>
  </si>
  <si>
    <t>SWW20</t>
  </si>
  <si>
    <t>MOYO_HULU</t>
  </si>
  <si>
    <t>PYW01</t>
  </si>
  <si>
    <t>PRAYA</t>
  </si>
  <si>
    <t>TCWHO131</t>
  </si>
  <si>
    <t>TCWHO231</t>
  </si>
  <si>
    <t>DPS50</t>
  </si>
  <si>
    <t>PEDUNGAN_1</t>
  </si>
  <si>
    <t>DPS24</t>
  </si>
  <si>
    <t>TEMBAU</t>
  </si>
  <si>
    <t>DPS888</t>
  </si>
  <si>
    <t>DPS_SALES</t>
  </si>
  <si>
    <t>PYW03A</t>
  </si>
  <si>
    <t>WHO22</t>
  </si>
  <si>
    <t>APU07A</t>
  </si>
  <si>
    <t>TNW02B</t>
  </si>
  <si>
    <t>BNL02A</t>
  </si>
  <si>
    <t>TAW02B</t>
  </si>
  <si>
    <t>BMU01A</t>
  </si>
  <si>
    <t>GIA07B</t>
  </si>
  <si>
    <t>APU05A</t>
  </si>
  <si>
    <t>KOE17</t>
  </si>
  <si>
    <t>KUPANG_TIMUR</t>
  </si>
  <si>
    <t>合计 Total</t>
  </si>
  <si>
    <t>a</t>
  </si>
  <si>
    <r>
      <rPr>
        <sz val="11"/>
        <color indexed="8"/>
        <rFont val="Aptos"/>
        <charset val="134"/>
      </rPr>
      <t xml:space="preserve">定义:
</t>
    </r>
    <r>
      <rPr>
        <b/>
        <sz val="11"/>
        <color rgb="FF000000"/>
        <rFont val="Aptos"/>
        <charset val="134"/>
      </rPr>
      <t xml:space="preserve">
一派质量考核项</t>
    </r>
    <r>
      <rPr>
        <sz val="11"/>
        <color rgb="FF000000"/>
        <rFont val="Aptos"/>
        <charset val="134"/>
      </rPr>
      <t xml:space="preserve">
快递员出勤准点率 = 当天当地时间06:30前打卡且当日有签收的快递员人数/ 当天已打卡且有签收的快递员人数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0730出仓率 = 0730前出仓量/ 一班应签收量
1200签收率 = 1200前签收量/ 一班应签收量
一班：散货数量,按照散货班次第一班
目标：90%
</t>
    </r>
    <r>
      <rPr>
        <b/>
        <sz val="11"/>
        <color rgb="FF000000"/>
        <rFont val="Aptos"/>
        <charset val="134"/>
      </rPr>
      <t xml:space="preserve">非平台揽收及时率
</t>
    </r>
    <r>
      <rPr>
        <sz val="11"/>
        <color indexed="8"/>
        <rFont val="Aptos"/>
        <charset val="134"/>
      </rPr>
      <t xml:space="preserve">JMS - 经营指标 - 时效 - 订单收派件时效监控-DB-订单录入时间
未算订单来源 : 
SHOPEE, SHOPEECB, MAGELLAN, TOKOPEDIA, KURIRREKOMENDASI, LAZADA, BUKALAPAK, BUKASEND, BUKAEXPRESS, TTREVERSE, TOKOREVERSE
揽收操作及时率 = (实际揽收及时量 + 揽收失败及时量)/ 订单量*100%
目标：97%
</t>
    </r>
    <r>
      <rPr>
        <b/>
        <sz val="11"/>
        <color rgb="FF000000"/>
        <rFont val="Aptos"/>
        <charset val="134"/>
      </rPr>
      <t>交件准点率</t>
    </r>
    <r>
      <rPr>
        <sz val="11"/>
        <color indexed="8"/>
        <rFont val="Aptos"/>
        <charset val="134"/>
      </rPr>
      <t xml:space="preserve">
JMS - 经营指标 - 时效 - 交件准点率(新)
取值时间: 按规划到件日期统计 天-1
交件准点率: 准点交件票数 / 应交件票数*100%
目标: 93%
</t>
    </r>
    <r>
      <rPr>
        <b/>
        <sz val="11"/>
        <color rgb="FF000000"/>
        <rFont val="Aptos"/>
        <charset val="134"/>
      </rPr>
      <t>全天签收率</t>
    </r>
    <r>
      <rPr>
        <sz val="11"/>
        <color indexed="8"/>
        <rFont val="Aptos"/>
        <charset val="134"/>
      </rPr>
      <t xml:space="preserve">
JMS-经营指标-末端-实际签收(半截路由)
取值时间：T-1
如果退件 = Y，预测签收时间 + 7 天
全天签收率 = 按规划时效网点当天签收票数/应签收票数 
目标：A92%，B90%，C90%
</t>
    </r>
    <r>
      <rPr>
        <b/>
        <sz val="11"/>
        <color rgb="FF000000"/>
        <rFont val="Aptos"/>
        <charset val="134"/>
      </rPr>
      <t>非平台COD退件率</t>
    </r>
    <r>
      <rPr>
        <sz val="11"/>
        <color indexed="8"/>
        <rFont val="Aptos"/>
        <charset val="134"/>
      </rPr>
      <t xml:space="preserve">
JMS -操作平台-数据监控-退件量报表(新)
COD: Y
未算订单来源 : 
SHOPEE, SHOPEECB, MAGELLAN, TOKOPEDIA, KURIRREKOMENDASI, LAZADA, BUKALAPAK, BUKASEND, BUKAEXPRESS, TTREVERSE, TOKOREVERSE
退件量=退件登记票数-退件作废票数
退件率=退件量/派件量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</si>
  <si>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
Penilaian Kualitas Delivery Ritase Pertama
</t>
    </r>
    <r>
      <rPr>
        <sz val="11"/>
        <color rgb="FF000000"/>
        <rFont val="Aptos"/>
        <charset val="134"/>
      </rPr>
      <t>Tingkat Ketepatan Waktu Kehadiran Spirnter = Jumlah sprinter yang melakukan absen sebelum 06.30 waktu setempat dan melakukan TTD/ jumlah sprinter yang melakukan absen dan melakukan TTD</t>
    </r>
    <r>
      <rPr>
        <b/>
        <sz val="11"/>
        <color rgb="FF000000"/>
        <rFont val="Aptos"/>
        <charset val="134"/>
      </rPr>
      <t xml:space="preserve">
</t>
    </r>
    <r>
      <rPr>
        <sz val="11"/>
        <color indexed="8"/>
        <rFont val="Aptos"/>
        <charset val="134"/>
      </rPr>
      <t xml:space="preserve">Persentase Deliv 7.30 = Total delivery sebelum jam 7.30/ Total Seharusnya TTD Rit 1
Persentase TTD 12.00 = Total TTD sebelum  jam 1200/ Total seharusnya TTD Rit 1
Ritase Pertama: Jumlah penyebaran paket massal kargo Rit 1
Target : 90%
</t>
    </r>
    <r>
      <rPr>
        <b/>
        <sz val="11"/>
        <color rgb="FF000000"/>
        <rFont val="Aptos"/>
        <charset val="134"/>
      </rPr>
      <t>PU Rate Non-ecomm</t>
    </r>
    <r>
      <rPr>
        <sz val="11"/>
        <color indexed="8"/>
        <rFont val="Aptos"/>
        <charset val="134"/>
      </rPr>
      <t xml:space="preserve">
JMS - Penilaian - SLA - SLA Order PU - Deliv (Refine)-Waktu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</t>
    </r>
  </si>
  <si>
    <r>
      <rPr>
        <sz val="11"/>
        <color indexed="8"/>
        <rFont val="Aptos"/>
        <charset val="134"/>
      </rPr>
      <t xml:space="preserve">Penjelasan:
</t>
    </r>
    <r>
      <rPr>
        <b/>
        <sz val="11"/>
        <color rgb="FF000000"/>
        <rFont val="Aptos"/>
        <charset val="134"/>
      </rPr>
      <t xml:space="preserve">PU Rate Non-ecomm
</t>
    </r>
    <r>
      <rPr>
        <sz val="11"/>
        <color rgb="FF000000"/>
        <rFont val="Aptos"/>
        <charset val="134"/>
      </rPr>
      <t>JMS - Penilaian - SLA - SLA Order PU - Deliv (Refine)-</t>
    </r>
    <r>
      <rPr>
        <sz val="11"/>
        <color indexed="8"/>
        <rFont val="Aptos"/>
        <charset val="134"/>
      </rPr>
      <t xml:space="preserve">Waktu Upload
Sumber Order yang Tidak Masuk : 
SHOPEE, SHOPEECB, MAGELLAN, TOKOPEDIA, KURIRREKOMENDASI, LAZADA, BUKALAPAK, BUKASEND, BUKAEXPRESS, TTREVERSE, TOKOREVERSE
% On Time Pickup + Gagal Pick up = (On Time Pick Up + On Time Gagal Pick Up) / Total Order * 100% 
Target : 97%
</t>
    </r>
    <r>
      <rPr>
        <b/>
        <sz val="11"/>
        <color rgb="FF000000"/>
        <rFont val="Aptos"/>
        <charset val="134"/>
      </rPr>
      <t>TPTW</t>
    </r>
    <r>
      <rPr>
        <sz val="11"/>
        <color indexed="8"/>
        <rFont val="Aptos"/>
        <charset val="134"/>
      </rPr>
      <t xml:space="preserve">
JMS - Penilaian - Laporan SLA - TPTW (New)
Waktu Penarikan: Berdasarkan Waktu Perencanaan Sampai H-1
Tingkat Pengiriman Tepat Waktu: Total kirim tepat waktu / Total seharusnya kirim
Target: 96%
</t>
    </r>
    <r>
      <rPr>
        <b/>
        <sz val="11"/>
        <color rgb="FF000000"/>
        <rFont val="Aptos"/>
        <charset val="134"/>
      </rPr>
      <t>TTD Aktual</t>
    </r>
    <r>
      <rPr>
        <sz val="11"/>
        <color indexed="8"/>
        <rFont val="Aptos"/>
        <charset val="134"/>
      </rPr>
      <t xml:space="preserve">
JMS-Penilaian-Incoming-TTD Aktual(Rute Statis)
Waktu Penarikan: T-1
Jika Retur = Y, maka waktu prediksi + 7 hari
Persentase Keseluruhan Hari TTD = Jumlah TTD Hari H/Jumlah Seharusnya TTD 
Target: A92%, B90%, C90%
</t>
    </r>
    <r>
      <rPr>
        <b/>
        <sz val="11"/>
        <color rgb="FF000000"/>
        <rFont val="Aptos"/>
        <charset val="134"/>
      </rPr>
      <t>Persentase TTD EZ 3 Hari 3 kali Delivery</t>
    </r>
    <r>
      <rPr>
        <sz val="11"/>
        <color indexed="8"/>
        <rFont val="Aptos"/>
        <charset val="134"/>
      </rPr>
      <t xml:space="preserve">
JMS-Penilaian-Incoming-TTD Aktual(Rute Statis)
Waktu Penarikan: T-3, Jenis Layanan: EZ, Status Retur: N
Persentase TTD EZ 3 Hari 3 kali Delivery = jumlah pesanan EZ yang ditandatangani dalam 3 hari / jumlah pesanan EZ yang seharusnya ditandatangani
</t>
    </r>
    <r>
      <rPr>
        <b/>
        <sz val="11"/>
        <color rgb="FF000000"/>
        <rFont val="Aptos"/>
        <charset val="134"/>
      </rPr>
      <t>Retur COD Non-ecomm</t>
    </r>
    <r>
      <rPr>
        <sz val="11"/>
        <color indexed="8"/>
        <rFont val="Aptos"/>
        <charset val="134"/>
      </rPr>
      <t xml:space="preserve">
JMS - Operasi - Monitor - Laporan Total Retur (Refine) - Sisi Delivery &amp; Retur
COD: Y;
Sumber Order yang Tidak Masuk : 
SHOPEE, SHOPEECB, MAGELLAN, TOKOPEDIA, KURIRREKOMENDASI, LAZADA, BUKALAPAK, BUKASEND, BUKAEXPRESS, TTREVERSE, TOKOREVERSE
Total Retur = Total Regis Retur - Total Void Retur
</t>
    </r>
  </si>
  <si>
    <t xml:space="preserve">RM </t>
  </si>
  <si>
    <t>网点名称
Nama DP</t>
  </si>
  <si>
    <t>总人数
Total Orang</t>
  </si>
  <si>
    <t>打卡人数
Jumlah yang Absensi</t>
  </si>
  <si>
    <t>目标值
Target</t>
  </si>
  <si>
    <t>28日打卡率
Persentase Absensi</t>
  </si>
  <si>
    <t>总人数
Total Orang
Bulanan</t>
  </si>
  <si>
    <t>准点打卡人数
Jumlah Absensi Tepat Waktu Bulanan</t>
  </si>
  <si>
    <t>准点打卡人数
Jumlah Absensi Tepat Waktu</t>
  </si>
  <si>
    <t>月累计
打卡准点率
Persentase Bulanan</t>
  </si>
  <si>
    <t>打卡准点率
Persentase Absensi Tepat Waktu</t>
  </si>
  <si>
    <t>对比昨天
Perbandingan H-1</t>
  </si>
  <si>
    <t>打卡准点周度率 
Persentase Mingguan
Absensi Tepat Waktu</t>
  </si>
  <si>
    <t>对比上周
Perbandingan Mingguan</t>
  </si>
  <si>
    <t>AGISTA PRIYANTONO</t>
  </si>
  <si>
    <t>JKT07T</t>
  </si>
  <si>
    <t>DC_SUNTER</t>
  </si>
  <si>
    <t>JKT08N</t>
  </si>
  <si>
    <t>PLUIT_PERMAI</t>
  </si>
  <si>
    <t>ANDI PRASETIYO</t>
  </si>
  <si>
    <t>JKT05L</t>
  </si>
  <si>
    <t>KOTA_TUA</t>
  </si>
  <si>
    <t>ARIS YULIANTO</t>
  </si>
  <si>
    <t>JKT19J</t>
  </si>
  <si>
    <t>DC_CIPAYUNG</t>
  </si>
  <si>
    <t>JKT19L</t>
  </si>
  <si>
    <t>KELAPA_DUA_01</t>
  </si>
  <si>
    <t>JKT20E</t>
  </si>
  <si>
    <t>PONDOK_BAMBU</t>
  </si>
  <si>
    <t>JKT18L</t>
  </si>
  <si>
    <t>DC_PEKAYON</t>
  </si>
  <si>
    <t>JHOSVANDO ANANG WINARTO</t>
  </si>
  <si>
    <t>JKT55E</t>
  </si>
  <si>
    <t>CP_MENTENG_PULO</t>
  </si>
  <si>
    <t>JKT20L</t>
  </si>
  <si>
    <t>PONDOK_KELAPA_01</t>
  </si>
  <si>
    <t>JKT52B</t>
  </si>
  <si>
    <t>CP_JATINEGARA</t>
  </si>
  <si>
    <t>JKT54D</t>
  </si>
  <si>
    <t>CP_DR_SATRIO</t>
  </si>
  <si>
    <t>DIFA HERDIANSAH MUNABARI</t>
  </si>
  <si>
    <t>JKT56</t>
  </si>
  <si>
    <t>CP_UJUNG_MENTENG</t>
  </si>
  <si>
    <t>CP_PISANGAN_TIMUR_2</t>
  </si>
  <si>
    <t>JKT56F</t>
  </si>
  <si>
    <t>CP_KAYU_TINGGI_1</t>
  </si>
  <si>
    <t>JKT56D</t>
  </si>
  <si>
    <t>CP_PENGGILINGAN_2</t>
  </si>
  <si>
    <t>JKT30E</t>
  </si>
  <si>
    <t>CP_ANCOL_BARAT_2</t>
  </si>
  <si>
    <t>I MADE DWI PU DJAWARDANA</t>
  </si>
  <si>
    <t>JKT02R</t>
  </si>
  <si>
    <t>DC_SRENGSENG</t>
  </si>
  <si>
    <t>JKT05K</t>
  </si>
  <si>
    <t>DC_TAMBORA</t>
  </si>
  <si>
    <t>JKT02T</t>
  </si>
  <si>
    <t>KEMBANGAN_SELATAN</t>
  </si>
  <si>
    <t>JKT33</t>
  </si>
  <si>
    <t>CP_TAMAN_RATU</t>
  </si>
  <si>
    <t>MUHAMMAD BANDI BANDANUJI</t>
  </si>
  <si>
    <t>JKT24M</t>
  </si>
  <si>
    <t>DC_MAMPANG_PRAPATAN</t>
  </si>
  <si>
    <t>JKT69A</t>
  </si>
  <si>
    <t>CP_PASAR_MAYESTIK</t>
  </si>
  <si>
    <t>JKT23R</t>
  </si>
  <si>
    <t>KHAFI_01</t>
  </si>
  <si>
    <t>BIMO WIRA ANGGORO</t>
  </si>
  <si>
    <t>JKT21T</t>
  </si>
  <si>
    <t>DC_PONDOK_PINANG</t>
  </si>
  <si>
    <t>JKT21Q</t>
  </si>
  <si>
    <t>DC_KEBAYORAN_LAMA</t>
  </si>
  <si>
    <t>JKT22I</t>
  </si>
  <si>
    <t>CILANDAK_2</t>
  </si>
  <si>
    <t>JKT65M</t>
  </si>
  <si>
    <t>CP_PESANGGRAHAN_2</t>
  </si>
  <si>
    <t>SAMSUL MAARIF</t>
  </si>
  <si>
    <t>JKT06F</t>
  </si>
  <si>
    <t>PLUMPANG_RAYA</t>
  </si>
  <si>
    <t>JKT04H</t>
  </si>
  <si>
    <t>DC_GROGOL</t>
  </si>
  <si>
    <t>JKT04I</t>
  </si>
  <si>
    <t>SUSILO_01</t>
  </si>
  <si>
    <t>JKT64N</t>
  </si>
  <si>
    <t>CP_SAWAH_BESAR_2</t>
  </si>
  <si>
    <t>SIDIQ HASPARI</t>
  </si>
  <si>
    <t>JKT01W</t>
  </si>
  <si>
    <t>DC_RAWA_BUAYA</t>
  </si>
  <si>
    <t>JKT01</t>
  </si>
  <si>
    <t>KALIDERES</t>
  </si>
  <si>
    <t>AMIR</t>
  </si>
  <si>
    <t>ARIES</t>
  </si>
  <si>
    <t>ARMAN</t>
  </si>
  <si>
    <t>JAYA</t>
  </si>
  <si>
    <t>JUMADI</t>
  </si>
  <si>
    <t>MOEL</t>
  </si>
  <si>
    <t>RAHMAN</t>
  </si>
  <si>
    <t>ANDREW</t>
  </si>
  <si>
    <t>SUTRISNA</t>
  </si>
  <si>
    <t>FIRMAN ARIANTO</t>
  </si>
  <si>
    <t>ADIT</t>
  </si>
  <si>
    <t>DENDEN</t>
  </si>
  <si>
    <t>ABDUL MALIK</t>
  </si>
  <si>
    <t>LUTHFI</t>
  </si>
  <si>
    <t>AHMAD TOFIK YULFIKAR</t>
  </si>
  <si>
    <t>FALDY FEDIANSYAH</t>
  </si>
  <si>
    <t>HERI SUSANTO</t>
  </si>
  <si>
    <t>NOVIAN</t>
  </si>
  <si>
    <t>M PAREZA NOVIK</t>
  </si>
  <si>
    <t>WIN KARYADI H P</t>
  </si>
  <si>
    <t>Steven Wijaya (Manager NM)</t>
  </si>
  <si>
    <t>Ade Adam</t>
  </si>
  <si>
    <t>Widdy</t>
  </si>
  <si>
    <t>Deden Ery Riswandi</t>
  </si>
  <si>
    <t>Dedy</t>
  </si>
  <si>
    <t>Didi</t>
  </si>
  <si>
    <t>Edo Rudiana</t>
  </si>
  <si>
    <t>Eki Rizqiana Pahlevi</t>
  </si>
  <si>
    <t>Feri Malik</t>
  </si>
  <si>
    <t>Hasby</t>
  </si>
  <si>
    <t>Hendri Eka</t>
  </si>
  <si>
    <t>Nanang</t>
  </si>
  <si>
    <t>Ryan</t>
  </si>
  <si>
    <t>Sandi Almanto</t>
  </si>
  <si>
    <t>Septian Nugraha</t>
  </si>
  <si>
    <t>Surya</t>
  </si>
  <si>
    <t>Ari TH</t>
  </si>
  <si>
    <t>Viky</t>
  </si>
  <si>
    <t>Yosep Kardi</t>
  </si>
  <si>
    <t>RENDI</t>
  </si>
  <si>
    <t>KUKUH SELATAN</t>
  </si>
  <si>
    <t>QOMAR</t>
  </si>
  <si>
    <t>EDDIE</t>
  </si>
  <si>
    <t>SINGGIH</t>
  </si>
  <si>
    <t>KUKUH BARAT</t>
  </si>
  <si>
    <t>AGUS SULAEMAN</t>
  </si>
  <si>
    <t>IMAM ARIEF BUDI SANTOSO</t>
  </si>
  <si>
    <t>RIHFA RAFSANJANI</t>
  </si>
  <si>
    <t>ARIF SAIFUDDIN</t>
  </si>
  <si>
    <t>HABIBI BAITULLAH</t>
  </si>
  <si>
    <t>FEBRIA AD ARISYA</t>
  </si>
  <si>
    <t>HASBUL SUBAHRI</t>
  </si>
  <si>
    <t>FERRY DIAN MARTIN</t>
  </si>
  <si>
    <t>ABDURROZAQ</t>
  </si>
  <si>
    <t>DHENI ULVA SUJATMIKO</t>
  </si>
  <si>
    <t>VINSA MUSTOFA ANWAR</t>
  </si>
  <si>
    <t>SUBAKTIYANTO</t>
  </si>
  <si>
    <t>YOSEPHINE SETYANA KUSUMAWARDHANI</t>
  </si>
  <si>
    <t>KHOMSUN MUBAROK</t>
  </si>
  <si>
    <t>AKHMAD HUSEIN SASTRA NEGARA</t>
  </si>
  <si>
    <t>DENNY SOFIAN WAHYUDI</t>
  </si>
  <si>
    <t>MAULADY PERMANA</t>
  </si>
  <si>
    <t>AGUNG ADITYA WIRAWAN</t>
  </si>
  <si>
    <t>ARISKA EFENDI</t>
  </si>
  <si>
    <t>EKO LUTFI MAHARDIKA</t>
  </si>
  <si>
    <t>HAMDI ALAYDRUS</t>
  </si>
  <si>
    <t>SRI OKYK WIDIAWATI</t>
  </si>
  <si>
    <t>Ika Elfiera Sinaga</t>
  </si>
  <si>
    <t>I Nyoman Andika Indrananta,S.E.,M.M</t>
  </si>
  <si>
    <t>Ida I Dewa Agung Santawya</t>
  </si>
  <si>
    <t>Komang Astra Putra Gunawan</t>
  </si>
  <si>
    <t>Blue</t>
  </si>
  <si>
    <t>Prisilia Nansiana Akong</t>
  </si>
  <si>
    <t>Hujjatul Islam</t>
  </si>
  <si>
    <t>RM</t>
  </si>
  <si>
    <t>网点名称
Kode DP</t>
  </si>
  <si>
    <t>Rit-1应签收
Seharusnya TTD Rit-1</t>
  </si>
  <si>
    <t>0730出仓率
Persentase Keluar Gudang 0730</t>
  </si>
  <si>
    <t>1200前已签收
TTD Sebelum
1200</t>
  </si>
  <si>
    <t>月累计签收率
Persentase Bulanan 0730</t>
  </si>
  <si>
    <t>0730出仓率
Persentase Keluar Gudang 0730 Bulanan</t>
  </si>
  <si>
    <t>28日0730出仓率
Persentase Keluar Gudang 0730</t>
  </si>
  <si>
    <t>Rit-1应签收
Seharusnya TTD Rit-1 Bulanan</t>
  </si>
  <si>
    <t>1200前已签收
TTD Sebelum
1200 Bulanan</t>
  </si>
  <si>
    <t>月累计签收率
Persentase Bulanan 1200</t>
  </si>
  <si>
    <t>1200前已签收周度率 
Persentase Mingguan TTD 1200</t>
  </si>
  <si>
    <t>data mingguan harus difix, ga boleh hanya patokan jakarta doang</t>
  </si>
  <si>
    <t>T-1应签收
Seharusnya TTD H-1</t>
  </si>
  <si>
    <t>2359前已签收
TTD Sebelum
2359</t>
  </si>
  <si>
    <t>未签收
Belum TTD</t>
  </si>
  <si>
    <t>累计应签收量
Seharusnya TTD Bulanan</t>
  </si>
  <si>
    <t>累计签收量
TTD Bulanan</t>
  </si>
  <si>
    <t>累计未签收
Belum TTD Bulanan</t>
  </si>
  <si>
    <t>月累计
签收率
Persentase Bulanan</t>
  </si>
  <si>
    <t>全天签收率
Persentase TTD All Ritase</t>
  </si>
  <si>
    <t>全天签收率周度率
Persentase Mingguan TTD All Ritase</t>
  </si>
  <si>
    <t>Cara Penarikan:
• %Retur:
JMS - Operasi - Monitor - Laporan Total Retur (Refine) - Sisi Deliver &amp; Retur
Logic:
Retur = Total Regis Retur - Total Void Retur 
Persentase Retur = Total Retur/Total Delivery
Retur Abnormal
JMS - Penilaian - Paket Abnormal - Persen Retur
Logic:
Paket Retur Abnormal : Scan paket bermasalah atau scan simpan gudang dengan alasan yang abnormal pada saat proses retur
%Retur Abnormal : Total Retur Abnormal / Retur
· Fake Retur
JMS - Operasi - Monitor - Monitor Call Bot - Detail - Respon Panggilan: "bersedia terima paket"
Logic:
Total Fake Retur = Total Retur (Respon Panggilan: "bersedia terima paket")
Persentase Fake Retur = Total Fake Retur/Total Retur</t>
  </si>
  <si>
    <t>取值路径:
·退件率:
JMS-操作平台-数据监控-退件量报表(新)
逻辑:
退件量=退件登记票数-退件作废票数
退件率=退件量/派件量
异常退件
JMS-经营指标-异常件-退件率监控
逻辑:
异常退件:退件流程中扫问题件或留仓件扫描(异常原因)
异常退件率:异常退件量/退件总票数
·虚假退件
JMS-操作平台-数据监控-机器人呼叫监控-机器人呼呼叫响。应:"愿意接受快件"
逻辑:
虚假退件量=退件量(机器人呼叫响应:"愿意接受快件")
虚假退件率=虚假退件量/退件量</t>
  </si>
  <si>
    <t>Total Delivery Bulanan</t>
  </si>
  <si>
    <t>退件量-退件登记票数
Jumlah Regist Retur Bulanan</t>
  </si>
  <si>
    <t>退件量-退件确认票数
Jumlah Konfirmasi Retur Bulanan</t>
  </si>
  <si>
    <t>退件量-退件作废票数
Jumlah Void Retur Bulanan</t>
  </si>
  <si>
    <t>退件量-退件签收票数
Jumlah TTD Retur Bulanan</t>
  </si>
  <si>
    <t>月累计
退件率
%Retur Bulanan</t>
  </si>
  <si>
    <t>退件率
%Retur</t>
  </si>
  <si>
    <t>周度率 
Persentase Mingguan</t>
  </si>
  <si>
    <t>代理区
Regional</t>
  </si>
  <si>
    <t>Jumlah
DP/CP</t>
  </si>
  <si>
    <t>RM打卡准点率
Absensi 6.30 Tepat Waktu</t>
  </si>
  <si>
    <t>0730出仓率
Keluar Gudang 0730</t>
  </si>
  <si>
    <t>1200前签收率
TTD Sebelum 1200</t>
  </si>
  <si>
    <t>全天签收率
TTD All Ritase</t>
  </si>
  <si>
    <t>对比昨天
vs H-1</t>
  </si>
  <si>
    <t>目标值 Target</t>
  </si>
  <si>
    <t>TOTAL JAWA-BALI</t>
  </si>
  <si>
    <t/>
  </si>
  <si>
    <t>Total Regional</t>
  </si>
  <si>
    <t>Catatan: Pencapaian RM = SUM(angka pencapaian DP/CP yang di-handle RM) / SUM(total DP/CP yang di-handle RM), berdasarkan kolom RM &amp; Regional di sheet Display. "-" = tidak ada data. Target diambil dari sheet Display.</t>
  </si>
  <si>
    <r>
      <rPr>
        <b/>
        <sz val="13"/>
        <color rgb="FFFFFFFF"/>
        <rFont val="SimSun"/>
        <charset val="134"/>
      </rPr>
      <t>网管</t>
    </r>
    <r>
      <rPr>
        <b/>
        <sz val="13"/>
        <color rgb="FFFFFFFF"/>
        <rFont val="Arial"/>
        <charset val="134"/>
      </rPr>
      <t>-RM</t>
    </r>
    <r>
      <rPr>
        <b/>
        <sz val="13"/>
        <color rgb="FFFFFFFF"/>
        <rFont val="SimSun"/>
        <charset val="134"/>
      </rPr>
      <t>达成率</t>
    </r>
    <r>
      <rPr>
        <b/>
        <sz val="13"/>
        <color rgb="FFFFFFFF"/>
        <rFont val="Arial"/>
        <charset val="134"/>
      </rPr>
      <t xml:space="preserve"> (</t>
    </r>
    <r>
      <rPr>
        <b/>
        <sz val="13"/>
        <color rgb="FFFFFFFF"/>
        <rFont val="SimSun"/>
        <charset val="134"/>
      </rPr>
      <t>周</t>
    </r>
    <r>
      <rPr>
        <b/>
        <sz val="13"/>
        <color rgb="FFFFFFFF"/>
        <rFont val="Arial"/>
        <charset val="134"/>
      </rPr>
      <t>)
NM-Pencapaian RM Mingguan berdasarkan DP/CP yang di-handle</t>
    </r>
  </si>
  <si>
    <t>RM打卡准点周度率
Absensi 6.30 Tepat Waktu</t>
  </si>
  <si>
    <t>0730出仓周度率
Keluar Gudang 0730</t>
  </si>
  <si>
    <t>1200前签收周度率
TTD Sebelum 1200</t>
  </si>
  <si>
    <t>全天签收周度率
TTD All Ritase</t>
  </si>
  <si>
    <t>退件周度率
%Retur</t>
  </si>
  <si>
    <t>对比上周
vs Minggu Lalu</t>
  </si>
  <si>
    <t>RM月累计打卡准点率
Absensi 6.30 Tepat Waktu</t>
  </si>
  <si>
    <t>0730出仓率 月累计
Keluar Gudang 0730</t>
  </si>
  <si>
    <t>1200前签收率 月累计
TTD Sebelum 1200</t>
  </si>
  <si>
    <t>全天签收率 月累计
TTD All Ritase</t>
  </si>
  <si>
    <t>退件率 月累计
%Retur</t>
  </si>
  <si>
    <t>准点打卡
Tepat Waktu</t>
  </si>
  <si>
    <t>月累计
Persentase</t>
  </si>
  <si>
    <t>Rit-1应签收
Seharusnya</t>
  </si>
  <si>
    <t>0730出仓
Keluar 0730</t>
  </si>
  <si>
    <t>1200前签收
TTD &lt;1200</t>
  </si>
  <si>
    <t>应签收
Seharusnya</t>
  </si>
  <si>
    <t>已签收
TTD</t>
  </si>
  <si>
    <t>派件量
Total Delivery</t>
  </si>
  <si>
    <t>退件量
Retur (Regist-Void)</t>
  </si>
  <si>
    <t>Area</t>
  </si>
  <si>
    <t>Agent</t>
  </si>
  <si>
    <t>Kode Agent</t>
  </si>
  <si>
    <t>Penilaian Kualitas Delivery Ritase Pertama</t>
  </si>
  <si>
    <t>06:30 ABSENSI</t>
  </si>
  <si>
    <t>Persentase Keluar Gudang 0730</t>
  </si>
  <si>
    <t>Persentase TTD 1200</t>
  </si>
  <si>
    <t>Pencapaian Bulanan</t>
  </si>
  <si>
    <t>Jawa - Bali</t>
  </si>
  <si>
    <t>TANGERANG</t>
  </si>
  <si>
    <t>DEPOK</t>
  </si>
  <si>
    <t>BANDUNG</t>
  </si>
  <si>
    <t>SURABAYA</t>
  </si>
  <si>
    <t>BALI</t>
  </si>
  <si>
    <t>JAKARTA</t>
  </si>
  <si>
    <t>G19: D5 (no agent</t>
  </si>
  <si>
    <t>AF11: F4 (tanggal h-1)</t>
  </si>
  <si>
    <t>AG11: C17 (tanggal 1 bulan ini)</t>
  </si>
  <si>
    <t>G35: D15 (kosong)</t>
  </si>
  <si>
    <t>Penilaian Kualitas Delivery Ritase Kedua</t>
  </si>
  <si>
    <t>Pencapaian Kualitas Operasional Harian</t>
  </si>
  <si>
    <t>Pencapaian TTD Delivery Kedua</t>
  </si>
  <si>
    <t xml:space="preserve">TPTW  </t>
  </si>
  <si>
    <t>Persentase TTD</t>
  </si>
  <si>
    <t>Nama Agent</t>
  </si>
  <si>
    <t>PICKUP NON-ECOMMERCE</t>
  </si>
  <si>
    <t>RETUR COD NON-ECOMMERCE</t>
  </si>
  <si>
    <t>TANGERANG-唐格朗</t>
  </si>
  <si>
    <t>BEKASI-勿加西</t>
  </si>
  <si>
    <t>BOGOR-茂物</t>
  </si>
  <si>
    <t>DEPOK-德波</t>
  </si>
  <si>
    <t>BANDUNG-万隆</t>
  </si>
  <si>
    <t>SEMARANG-三宝垄</t>
  </si>
  <si>
    <t>YOGYAKARTA-日惹</t>
  </si>
  <si>
    <t>SURABAYA-泗水</t>
  </si>
  <si>
    <t>BALI-巴厘</t>
  </si>
  <si>
    <t>JAKARTA-雅加达</t>
  </si>
  <si>
    <r>
      <rPr>
        <b/>
        <sz val="11"/>
        <color rgb="FFFFFFFF"/>
        <rFont val="SimSun"/>
        <charset val="134"/>
      </rPr>
      <t>区域经理</t>
    </r>
    <r>
      <rPr>
        <b/>
        <sz val="11"/>
        <color rgb="FFFFFFFF"/>
        <rFont val="Aptos"/>
        <charset val="134"/>
      </rPr>
      <t xml:space="preserve"> Regional Manager (RM)</t>
    </r>
  </si>
  <si>
    <r>
      <rPr>
        <b/>
        <sz val="11"/>
        <color rgb="FFFFFFFF"/>
        <rFont val="SimSun"/>
        <charset val="134"/>
      </rPr>
      <t>主管</t>
    </r>
    <r>
      <rPr>
        <b/>
        <sz val="11"/>
        <color rgb="FFFFFFFF"/>
        <rFont val="Aptos"/>
        <charset val="134"/>
      </rPr>
      <t xml:space="preserve"> Supervisor (SPV)</t>
    </r>
  </si>
  <si>
    <t>RIZKY ADITYAWARMAN</t>
  </si>
  <si>
    <t>APRI NUR YUSUP</t>
  </si>
  <si>
    <t>RUBBY ROCHMAN</t>
  </si>
  <si>
    <t>HENLY KURNIAWAN</t>
  </si>
  <si>
    <t>ARDY KRISNANTO</t>
  </si>
  <si>
    <t>RENGGA SAPUTRA</t>
  </si>
  <si>
    <t>EKA PRATAMA BAHARA</t>
  </si>
  <si>
    <t>PAZRI FIRDAUS</t>
  </si>
  <si>
    <t>AGUSMAN HULU</t>
  </si>
  <si>
    <t>NUGROHO HARI KUNCAHYO</t>
  </si>
  <si>
    <t>ARDY SASMOYO</t>
  </si>
  <si>
    <t>HENDRI ADITYA</t>
  </si>
  <si>
    <t>QORI SEKENAWAN OSADI</t>
  </si>
  <si>
    <t>AHMAD KAMAL</t>
  </si>
  <si>
    <t>RIO PERMANNA WIJAYA</t>
  </si>
  <si>
    <t>PAMUJI RYAN ANDRIANTO</t>
  </si>
  <si>
    <t>HUSEIN AL IDRUS ANHAR</t>
  </si>
  <si>
    <t>ROYMAN</t>
  </si>
  <si>
    <t>YODY EVANDER LODEWIJK N.</t>
  </si>
  <si>
    <t>NOVENDRA ALDI MUHAMMAD</t>
  </si>
  <si>
    <t>MUHAMAD FAISAL</t>
  </si>
  <si>
    <t>MUHAMMAD IQBAL</t>
  </si>
  <si>
    <t>MAHMUD H</t>
  </si>
  <si>
    <t>ARMAN SURYADI</t>
  </si>
  <si>
    <t>LILIS INDRA WATI</t>
  </si>
  <si>
    <t>TADIN SAPUTRA</t>
  </si>
  <si>
    <t>SATRIO KESIT WICAKSONO</t>
  </si>
  <si>
    <t>PAZRIN HIDAYAT</t>
  </si>
  <si>
    <t>NUR KHUSJANANTO</t>
  </si>
  <si>
    <t>SAMSU RIJAL</t>
  </si>
  <si>
    <t>LUKMAN NULHAKIM</t>
  </si>
  <si>
    <t>FIRMAN SYAHPUTRA</t>
  </si>
  <si>
    <t>RAKA FAHRIZKI</t>
  </si>
  <si>
    <t>RIDWAN ALDIANSYAH</t>
  </si>
  <si>
    <t>RAFLI FEBRIANSYAH</t>
  </si>
  <si>
    <t>DIRA CANA</t>
  </si>
  <si>
    <t>MUHAMMAD MUGHNIL LABIB</t>
  </si>
  <si>
    <t>RENDI ANDIRA</t>
  </si>
  <si>
    <t>MULFI NAZIER</t>
  </si>
  <si>
    <t>FAEROZ HAIQAL MUSTOFA</t>
  </si>
  <si>
    <t>REDIZKA ROMARIO</t>
  </si>
  <si>
    <t>PRAMU SINTO</t>
  </si>
  <si>
    <t>RANDI PRIHARTONO</t>
  </si>
  <si>
    <t>RIHYANUL AMIN</t>
  </si>
  <si>
    <t>NOTO IRAWAN</t>
  </si>
  <si>
    <t>FAJAR NUR MAULANA</t>
  </si>
  <si>
    <t>MIRZA NURUL FAJAR AHMAD</t>
  </si>
  <si>
    <t>DZULFIQAR SADDAM PRAKOSO</t>
  </si>
  <si>
    <t>DAYU CANDRA ISHAK</t>
  </si>
  <si>
    <t>VINNY LESTARI</t>
  </si>
  <si>
    <t>TRI ASMA INDRA SAPUTRA</t>
  </si>
  <si>
    <t>MOHAMAD IRVAN</t>
  </si>
  <si>
    <t>DWI PUTRO WARDOYO WIDODO</t>
  </si>
  <si>
    <t>ANJAR MAULANA</t>
  </si>
  <si>
    <t>BRIAN DANIEL</t>
  </si>
  <si>
    <t>REZA PRATAMA PUTRA</t>
  </si>
  <si>
    <t>IKHSAN ALIF AL MI' ROJ</t>
  </si>
  <si>
    <t>SALEH</t>
  </si>
  <si>
    <t>M SATIRI</t>
  </si>
  <si>
    <t>KUAT PRAYITNO</t>
  </si>
  <si>
    <t>MUHAMMAD SALISGIA</t>
  </si>
  <si>
    <t>OPI PAJAR IRAWAN</t>
  </si>
  <si>
    <t>AGUNG RESTU MUSTAQIM</t>
  </si>
  <si>
    <t>FADHILLAH NURRACHMAN S</t>
  </si>
  <si>
    <t>NIAMULLAH</t>
  </si>
  <si>
    <t>TEGUH ISWANTO</t>
  </si>
  <si>
    <t>RAMADANIALDI</t>
  </si>
  <si>
    <t>DEDE JUNA</t>
  </si>
  <si>
    <t>MOCH. JAJULI FAHMI</t>
  </si>
  <si>
    <t>ARIS HERMAWAN</t>
  </si>
  <si>
    <t>IBNU FADILLAH</t>
  </si>
  <si>
    <t>MOHAMAD JUNAEDI FIRMANSYAH</t>
  </si>
  <si>
    <t>HANDOKO</t>
  </si>
  <si>
    <t>MOHAMAD KAHIS</t>
  </si>
  <si>
    <t>CATUR MAY ANDRIAN</t>
  </si>
  <si>
    <t>NOVA ANDRIANTO</t>
  </si>
  <si>
    <t>MUHAMAD WILDAN</t>
  </si>
  <si>
    <t>MUHAMMAD LUTFI</t>
  </si>
  <si>
    <t>DHIAS WIKRAMA ATMAJA</t>
  </si>
  <si>
    <t>ANDI WIDIARTO</t>
  </si>
  <si>
    <t>SARYONO</t>
  </si>
  <si>
    <t>ANGGATIO</t>
  </si>
  <si>
    <t>MUHAMMAD RIFKI</t>
  </si>
  <si>
    <t>SUPYAN SAURI</t>
  </si>
  <si>
    <t>YUSTRIZA ENDISYA</t>
  </si>
  <si>
    <t>ARIF SETIANTO</t>
  </si>
  <si>
    <t>ALFAN AZIZ</t>
  </si>
  <si>
    <t>NUZUL</t>
  </si>
  <si>
    <t>KOMARUDIN</t>
  </si>
  <si>
    <t>TEGAR PRAKOSO</t>
  </si>
  <si>
    <t>ARIEF SOFYAN</t>
  </si>
  <si>
    <t>SYAHRUL RAMDANI</t>
  </si>
  <si>
    <t>ANDRI ATMAJA</t>
  </si>
  <si>
    <t>MUCHTAR NUR RAMDAN (AAM)</t>
  </si>
  <si>
    <t>MUHAMAD DEDENG</t>
  </si>
  <si>
    <t>DEDI KUMAEDI</t>
  </si>
  <si>
    <t>AMDI MUBAROK</t>
  </si>
  <si>
    <t>MOCH MATIN</t>
  </si>
  <si>
    <t>JUHANDI</t>
  </si>
  <si>
    <t>AZAT SUDRAJAT</t>
  </si>
  <si>
    <t>ROHMAN</t>
  </si>
  <si>
    <t>WAHYUDIN</t>
  </si>
  <si>
    <t>IRIYANTO</t>
  </si>
  <si>
    <t>ADIT PURNADILATA</t>
  </si>
  <si>
    <t>ROBI FARLI</t>
  </si>
  <si>
    <t>FAHRI PRATAMA</t>
  </si>
  <si>
    <t>HENDRA SAPUTRA</t>
  </si>
  <si>
    <t>AHMAD SUHENDI</t>
  </si>
  <si>
    <t>MUHAMMAD USUP</t>
  </si>
  <si>
    <t>ZAKARIA MAHMUD</t>
  </si>
  <si>
    <t>ADE MUKLIS</t>
  </si>
  <si>
    <t>WIDODO</t>
  </si>
  <si>
    <t>MUHAMAD HAMDAN</t>
  </si>
  <si>
    <t>MUHAMAD LUTFI SUHENDAR</t>
  </si>
  <si>
    <t>MELI ROMLI</t>
  </si>
  <si>
    <t>RIKIYANSAH</t>
  </si>
  <si>
    <t>SUHENDRIK</t>
  </si>
  <si>
    <t>MUHAMAD FICQIH</t>
  </si>
  <si>
    <t>MOHAMAD TOPAN BERI FIRMAN</t>
  </si>
  <si>
    <t>DIRGAHAYU</t>
  </si>
  <si>
    <t>MUHAMMAD BAGUS PRATAMA</t>
  </si>
  <si>
    <t>SYAMSURI</t>
  </si>
  <si>
    <t>FAUZUL HUSNAN</t>
  </si>
  <si>
    <t>NUR YOYO GUNARA</t>
  </si>
  <si>
    <t>SANDI IRAWAN</t>
  </si>
  <si>
    <t>AHMAD NURYAMAN</t>
  </si>
  <si>
    <t>AHMAD RONI SAFRONI</t>
  </si>
  <si>
    <t>DWI ADI SUTRISNO</t>
  </si>
  <si>
    <t>SAEPI</t>
  </si>
  <si>
    <t>EKO PURNAWAN SUHERI</t>
  </si>
  <si>
    <t>AZIS BACHTIAR</t>
  </si>
  <si>
    <t>NURDIN</t>
  </si>
  <si>
    <t>MULYADI</t>
  </si>
  <si>
    <t>ISHAK DISTANSYAH</t>
  </si>
  <si>
    <t>SOFYAN DWI SAPUTRA</t>
  </si>
  <si>
    <t>ADITYA</t>
  </si>
  <si>
    <t>ERIK</t>
  </si>
  <si>
    <t>DONI ANGGARA</t>
  </si>
  <si>
    <t>IQBAL PURWANDI</t>
  </si>
  <si>
    <t>ALIZHAR</t>
  </si>
  <si>
    <t>HERI LISTIANTO</t>
  </si>
  <si>
    <t>DEDEN</t>
  </si>
  <si>
    <t>JIDAN ALFARIZQI</t>
  </si>
  <si>
    <t>ADI IKUN</t>
  </si>
  <si>
    <t>LEGIYONO</t>
  </si>
  <si>
    <t>JALALUDIN</t>
  </si>
  <si>
    <t>SEPTIAN</t>
  </si>
  <si>
    <t>MUHAMMAD PRASETYA</t>
  </si>
  <si>
    <t>SANUSI</t>
  </si>
  <si>
    <t>ERLANGGA ISMADYA PUTRA</t>
  </si>
  <si>
    <t>RICHSON FAHMI</t>
  </si>
  <si>
    <t>TITO ASWIN KARIM</t>
  </si>
  <si>
    <t>AHMAD RIQBAL</t>
  </si>
  <si>
    <t>NURROHIM</t>
  </si>
  <si>
    <t>ACHMAD MAZIRI</t>
  </si>
  <si>
    <t>SUTISNA</t>
  </si>
  <si>
    <t>FAHMI AL JUFRY</t>
  </si>
  <si>
    <t>YOGA WARDANA</t>
  </si>
  <si>
    <t>ANGGA KUSUMA</t>
  </si>
  <si>
    <t>ALI IBRAHIM</t>
  </si>
  <si>
    <t>ACHMAD MAULANA PUTRA</t>
  </si>
  <si>
    <t>ANNISAA NURULHUDA WAHIDIN</t>
  </si>
  <si>
    <t>DIDIT JAMALUDIN</t>
  </si>
  <si>
    <t>RENDY DIRGANTARA</t>
  </si>
  <si>
    <t>FAUZI AKBAR</t>
  </si>
  <si>
    <t>FACHRUDIN</t>
  </si>
  <si>
    <t>FAJAR SAPUTRA NOVEBRYANTO</t>
  </si>
  <si>
    <t>KHOIRUL ANWAR</t>
  </si>
  <si>
    <t>DENI PERMANA</t>
  </si>
  <si>
    <t>AROFIQ WALHIDAYAT</t>
  </si>
  <si>
    <t>AAN SUPRATMAN</t>
  </si>
  <si>
    <t>JHENIS ATHA NANDA</t>
  </si>
  <si>
    <t>SELAMET DARSIYO</t>
  </si>
  <si>
    <t>NANDA ARIS WANDI</t>
  </si>
  <si>
    <t>IHWAN RAMADHAN</t>
  </si>
  <si>
    <t>APRIYANTO</t>
  </si>
  <si>
    <t>ANDI RACHMANSYAH</t>
  </si>
  <si>
    <t>ARI SABANDI</t>
  </si>
  <si>
    <t>FAHMI</t>
  </si>
  <si>
    <t>AGUNG HARTANTO</t>
  </si>
  <si>
    <t>SAFRIN PRIGIYANTO</t>
  </si>
  <si>
    <t>KHAIRUL WILDAN UMAM</t>
  </si>
  <si>
    <t>AEP BOIS</t>
  </si>
  <si>
    <t>FIRDAUS</t>
  </si>
  <si>
    <t>ZAKI RACHMADI NASUTION</t>
  </si>
  <si>
    <t>MUKHAMAD NOFANA ABDULLAH</t>
  </si>
  <si>
    <t>TIDAK ADA</t>
  </si>
  <si>
    <t>KIKIH RIJKI APNUR CAHYA</t>
  </si>
  <si>
    <t>HARRI SWANDI NAINGGOLAN</t>
  </si>
  <si>
    <t>IRFAN FAUZI</t>
  </si>
  <si>
    <t>M DAFIT SUHERLI</t>
  </si>
  <si>
    <t>DENI SETIAWAN</t>
  </si>
  <si>
    <t>IRZAN EFRIANSYAH</t>
  </si>
  <si>
    <t>FITRAH TEGAR RAMADHAN</t>
  </si>
  <si>
    <t>SARIFPUDIN</t>
  </si>
  <si>
    <t>Muhammad Rahman Akbar</t>
  </si>
  <si>
    <t>Dicky Ferdiantoro</t>
  </si>
  <si>
    <t>Ardhyansyah</t>
  </si>
  <si>
    <t>Arrizal Rabin Husein</t>
  </si>
  <si>
    <t>Fahri Paisal</t>
  </si>
  <si>
    <t>Rendy Krisnandy</t>
  </si>
  <si>
    <t>Fitriyani</t>
  </si>
  <si>
    <t>Muhammad Aditya</t>
  </si>
  <si>
    <t>Khafi Agist Virli</t>
  </si>
  <si>
    <t>Gugun Gunawan</t>
  </si>
  <si>
    <t>Budi Setiyadi Nugraha</t>
  </si>
  <si>
    <t>Syahroni</t>
  </si>
  <si>
    <t>Lucas</t>
  </si>
  <si>
    <t>Rheyfalina</t>
  </si>
  <si>
    <t>CP_CIPAYUNG JAYA</t>
  </si>
  <si>
    <t>Adam irfan k</t>
  </si>
  <si>
    <t>Surya Rahmadhani</t>
  </si>
  <si>
    <t>Adang Suhara</t>
  </si>
  <si>
    <t>Aries Yudie Ahmadi, S.Kesos</t>
  </si>
  <si>
    <t>Budi Mulyana</t>
  </si>
  <si>
    <t>Deni Fathurrohman</t>
  </si>
  <si>
    <t>Didi Supriadi</t>
  </si>
  <si>
    <t>Dudin Joharudin</t>
  </si>
  <si>
    <t>Hikmat Maulana</t>
  </si>
  <si>
    <t>Iqbal Permana</t>
  </si>
  <si>
    <t>Nana suryana</t>
  </si>
  <si>
    <t>Paryono</t>
  </si>
  <si>
    <t>Vichi Ramadhan</t>
  </si>
  <si>
    <t>Yandi Cahyadi, SE</t>
  </si>
  <si>
    <t>Bayu Triguna Putra</t>
  </si>
  <si>
    <t>Dadan Maulana</t>
  </si>
  <si>
    <t>Dandi Pardamean Nababan</t>
  </si>
  <si>
    <t>Danis</t>
  </si>
  <si>
    <t>Dicki Prayoga Irawan</t>
  </si>
  <si>
    <t>Eka Setiawan</t>
  </si>
  <si>
    <t>Riduan</t>
  </si>
  <si>
    <t>Ade Ahmad Sail</t>
  </si>
  <si>
    <t>Rifqy Aditya Nurul Halim</t>
  </si>
  <si>
    <t>Taufik Nugraha</t>
  </si>
  <si>
    <t>Febri Maulana</t>
  </si>
  <si>
    <t>Heri Kuswanto, S.Pd.</t>
  </si>
  <si>
    <t>Iqbal Aulia Rachman</t>
  </si>
  <si>
    <t>Muhamad Adit Nurcita</t>
  </si>
  <si>
    <t>Nur Fajar Abiyanto</t>
  </si>
  <si>
    <t>Romi Ajromi</t>
  </si>
  <si>
    <t>Sigit Prastio</t>
  </si>
  <si>
    <t>Yogi Faturahman</t>
  </si>
  <si>
    <t>Zaini Miftah</t>
  </si>
  <si>
    <t>Dian Wunandar</t>
  </si>
  <si>
    <t>Adam Supriatna</t>
  </si>
  <si>
    <t>Adi Firmansyah</t>
  </si>
  <si>
    <t>Andri Henriyana</t>
  </si>
  <si>
    <t>Dedi Martin</t>
  </si>
  <si>
    <t>Deni Jaelani</t>
  </si>
  <si>
    <t>Edwin Iskandar</t>
  </si>
  <si>
    <t>Hasan Bisri</t>
  </si>
  <si>
    <t>Ichsan Purnama</t>
  </si>
  <si>
    <t>Kemal Nurjaman</t>
  </si>
  <si>
    <t>Lyusi Fathan Mubiena</t>
  </si>
  <si>
    <t>Maulana Hisbulloh</t>
  </si>
  <si>
    <t>Muhamad Ikhsan</t>
  </si>
  <si>
    <t>Neri Hidayat</t>
  </si>
  <si>
    <t>Regi Firmansyah</t>
  </si>
  <si>
    <t>Rifki Shafik Fadillah</t>
  </si>
  <si>
    <t>Robi Ta'dim Nurdiansyah</t>
  </si>
  <si>
    <t>Rosi Riswanto</t>
  </si>
  <si>
    <t>Sayu Mulhasyim</t>
  </si>
  <si>
    <t>Undang Ramdani</t>
  </si>
  <si>
    <t>Usep kamaludin</t>
  </si>
  <si>
    <t>Ade Rahmat</t>
  </si>
  <si>
    <t>Dionofan Kurnia Pratama</t>
  </si>
  <si>
    <t>Andi Herdiansyah</t>
  </si>
  <si>
    <t>Andi Saeful Rahman</t>
  </si>
  <si>
    <t>Asep Romli</t>
  </si>
  <si>
    <t>Dani Alvin</t>
  </si>
  <si>
    <t>Sendi Moh Rahayu</t>
  </si>
  <si>
    <t>Faisal Maisandi</t>
  </si>
  <si>
    <t>Ilham Achmad Muhadzir</t>
  </si>
  <si>
    <t>Mario Aditya Firmansyah</t>
  </si>
  <si>
    <t>Muhammad Salim Riyadul Gupron</t>
  </si>
  <si>
    <t>Novi Septriani</t>
  </si>
  <si>
    <t>Rizky Zidan Haris Muharomi</t>
  </si>
  <si>
    <t>Soni</t>
  </si>
  <si>
    <t>Syifa Agustian</t>
  </si>
  <si>
    <t>Ansor Fauzi Fadillah</t>
  </si>
  <si>
    <t>Ari Budaeri Addawami</t>
  </si>
  <si>
    <t>Aril Ardiansyah</t>
  </si>
  <si>
    <t>Asep</t>
  </si>
  <si>
    <t>Dede Asikin</t>
  </si>
  <si>
    <t>Fauzi Alimashyar</t>
  </si>
  <si>
    <t>Indra Rukmana</t>
  </si>
  <si>
    <t>Januar Egy Panjayu</t>
  </si>
  <si>
    <t>Dodi Cahyadi</t>
  </si>
  <si>
    <t>Muhammad Agung Maulidia</t>
  </si>
  <si>
    <t>Muhammad Bagus Rifa'i</t>
  </si>
  <si>
    <t>Muhammad Rusdiyanto Dinata</t>
  </si>
  <si>
    <t>Nur Maulana Hasan</t>
  </si>
  <si>
    <t>Reza Zaqiyuddin</t>
  </si>
  <si>
    <t>Toni Anwar</t>
  </si>
  <si>
    <t>Yandi Sutardi</t>
  </si>
  <si>
    <t>Zezen Zaenul Arip</t>
  </si>
  <si>
    <t>A. Hafid Rasidi</t>
  </si>
  <si>
    <t>Danil Sutiarso</t>
  </si>
  <si>
    <t>Dindin Irawan</t>
  </si>
  <si>
    <t>Faiz Achmad Yasin</t>
  </si>
  <si>
    <t>Hari Pardian</t>
  </si>
  <si>
    <t>Herdi Kurniawan</t>
  </si>
  <si>
    <t>Ipan Pathurrahman</t>
  </si>
  <si>
    <t>Jamjam ramdani</t>
  </si>
  <si>
    <t>Muhammad Abdul Rozi</t>
  </si>
  <si>
    <t>Ridwan Ginanjar</t>
  </si>
  <si>
    <t>Sandi Mutakin</t>
  </si>
  <si>
    <t>Sandra Cahya Permana</t>
  </si>
  <si>
    <t>Tresha Oktariana</t>
  </si>
  <si>
    <t>Akbar Rizki Mulyana</t>
  </si>
  <si>
    <t>Deni Purnama</t>
  </si>
  <si>
    <t>Dicky Aditia</t>
  </si>
  <si>
    <t>Fikri Nurhidayat</t>
  </si>
  <si>
    <t>Irfan Abdur Rochim</t>
  </si>
  <si>
    <t>Iyan Diana</t>
  </si>
  <si>
    <t>Nunu Nugraha</t>
  </si>
  <si>
    <t>Nuralamsah</t>
  </si>
  <si>
    <t>Opie Gustriana</t>
  </si>
  <si>
    <t>Rachman Setyadi</t>
  </si>
  <si>
    <t>Redi Heriadi</t>
  </si>
  <si>
    <t>Rizki Kurniawan Akbar</t>
  </si>
  <si>
    <t>Septian Nuralamsyah</t>
  </si>
  <si>
    <t>Widodo Iqbal Baharudin</t>
  </si>
  <si>
    <t>Akhmad Wildan Heryanto</t>
  </si>
  <si>
    <t>Dwiyanto</t>
  </si>
  <si>
    <t>Endang Rudi Rohana</t>
  </si>
  <si>
    <t>Indra Nuryanto</t>
  </si>
  <si>
    <t>Mochamad Taofik</t>
  </si>
  <si>
    <t>Muhammad Iqbal</t>
  </si>
  <si>
    <t>Muhammad Ramdhan</t>
  </si>
  <si>
    <t>Rudi Hermawan</t>
  </si>
  <si>
    <t>Shevina Shevriyana</t>
  </si>
  <si>
    <t>Abdul Azid</t>
  </si>
  <si>
    <t>Agung Problema Huda</t>
  </si>
  <si>
    <t>Aris Sopiana</t>
  </si>
  <si>
    <t>Bambang Hermanto</t>
  </si>
  <si>
    <t>Dani Mardani</t>
  </si>
  <si>
    <t>Decky Verdian</t>
  </si>
  <si>
    <t>Dodi Rikiyandi</t>
  </si>
  <si>
    <t>Fadhlan Zazmi Hilman</t>
  </si>
  <si>
    <t>Fadillah Pratama Putra</t>
  </si>
  <si>
    <t>Herdiansyah</t>
  </si>
  <si>
    <t>Heriyanto</t>
  </si>
  <si>
    <t>Indra Gunawan</t>
  </si>
  <si>
    <t>Jamaludin</t>
  </si>
  <si>
    <t>Muhammad Mahfudin</t>
  </si>
  <si>
    <t>Nondi Rismaya</t>
  </si>
  <si>
    <t>Rahmat Fauzi</t>
  </si>
  <si>
    <t>Reja Suherlan</t>
  </si>
  <si>
    <t>Rendi Muhamad</t>
  </si>
  <si>
    <t>Restu Sanjaya</t>
  </si>
  <si>
    <t>Saepul Bahri</t>
  </si>
  <si>
    <t>Saepul Iman</t>
  </si>
  <si>
    <t>Sandi Purnama</t>
  </si>
  <si>
    <t>Yunus Abdul Lyi Sadjidin</t>
  </si>
  <si>
    <t>Yogi Iskandar</t>
  </si>
  <si>
    <t>Ramlan Hidayat</t>
  </si>
  <si>
    <t>Dhika Mulyadinata</t>
  </si>
  <si>
    <t>Ari Apriadi</t>
  </si>
  <si>
    <t>Argam Maulana</t>
  </si>
  <si>
    <t>Caswin Aprianto</t>
  </si>
  <si>
    <t>Dede Rino Mailudin</t>
  </si>
  <si>
    <t>Deden Maulana</t>
  </si>
  <si>
    <t>Ardi Rahman Suwandi</t>
  </si>
  <si>
    <t>Fikri Hidayatuloh</t>
  </si>
  <si>
    <t>Muhamad Ridho Rifaldi</t>
  </si>
  <si>
    <t>Ilyas Roya</t>
  </si>
  <si>
    <t>Muhamad Alimudin</t>
  </si>
  <si>
    <t>Deni Herdian</t>
  </si>
  <si>
    <t>Regy Permana</t>
  </si>
  <si>
    <t>Rijal</t>
  </si>
  <si>
    <t>Agustian Sholeh</t>
  </si>
  <si>
    <t>Billy Jenawi</t>
  </si>
  <si>
    <t>Budi Sunandar</t>
  </si>
  <si>
    <t>Dadan Darusman</t>
  </si>
  <si>
    <t>Dede Kurnia</t>
  </si>
  <si>
    <t>Faisal Malik</t>
  </si>
  <si>
    <t>Gilang Maulana Yusuf</t>
  </si>
  <si>
    <t>Harry Satria Rachman</t>
  </si>
  <si>
    <t>Iman Sulaeman</t>
  </si>
  <si>
    <t>Jamaludin Syah</t>
  </si>
  <si>
    <t>Muhammad Nurani Kholis</t>
  </si>
  <si>
    <t>Muhamad Hendar Ali</t>
  </si>
  <si>
    <t>Kamaludin</t>
  </si>
  <si>
    <t>Rahmat Efendi</t>
  </si>
  <si>
    <t>Ricky Nurdiansyah</t>
  </si>
  <si>
    <t>Tanto Taufik</t>
  </si>
  <si>
    <t>Ujang Andi</t>
  </si>
  <si>
    <t>Zam zam Mugni fadil</t>
  </si>
  <si>
    <t>Andy Risqi Pratama S</t>
  </si>
  <si>
    <t>Darwanto</t>
  </si>
  <si>
    <t>Bayu Dwi Septian</t>
  </si>
  <si>
    <t>Hafiz Muhammad Siddiq</t>
  </si>
  <si>
    <t>Haliman Apriyadi</t>
  </si>
  <si>
    <t>Jejen Jaenudin</t>
  </si>
  <si>
    <t>M. Sanusi</t>
  </si>
  <si>
    <t>Tri Santoso</t>
  </si>
  <si>
    <t>Muhamad Basir Gusfian</t>
  </si>
  <si>
    <t>Nanang Kosim</t>
  </si>
  <si>
    <t>Rahayu Akbar Permana</t>
  </si>
  <si>
    <t>Reza Cahya Jamaludin</t>
  </si>
  <si>
    <t>Rifki Satria Nasution</t>
  </si>
  <si>
    <t>Sarip Nurdin</t>
  </si>
  <si>
    <t>Suheri</t>
  </si>
  <si>
    <t>Yanuar Firmansyah</t>
  </si>
  <si>
    <t>Deden Ahmad Saepudin</t>
  </si>
  <si>
    <t>Raza Alfianzy</t>
  </si>
  <si>
    <t>Adi Viki, S.E</t>
  </si>
  <si>
    <t>Agung Maulana</t>
  </si>
  <si>
    <t>Arief Firmansyah</t>
  </si>
  <si>
    <t>Ervan Budi Nugraha, S.Kom</t>
  </si>
  <si>
    <t>Fahrul Rizal</t>
  </si>
  <si>
    <t>Haggi Hermawan, S.Pd</t>
  </si>
  <si>
    <t>Irfan Anwar Musyadad, S.Pd</t>
  </si>
  <si>
    <t>Jenal Yusuf</t>
  </si>
  <si>
    <t>Jujun Juandi</t>
  </si>
  <si>
    <t>Mahrus Ali</t>
  </si>
  <si>
    <t>Mochamad Alvin Viery Pratama</t>
  </si>
  <si>
    <t>Peri Rakasiwi, S.kom</t>
  </si>
  <si>
    <t>Ricki Wahyudi</t>
  </si>
  <si>
    <t>Ridwan Muhammad Abdul Baqi</t>
  </si>
  <si>
    <t>Rio Gilang Prakasa</t>
  </si>
  <si>
    <t>Rizki Harmawan</t>
  </si>
  <si>
    <t>Sansan Riswandi</t>
  </si>
  <si>
    <t>Soni Setiadi</t>
  </si>
  <si>
    <t>Soni Solehhudin</t>
  </si>
  <si>
    <t>Yopha Azizulindar</t>
  </si>
  <si>
    <t>Adam Muhammad Ramdan</t>
  </si>
  <si>
    <t>Adi Hapri Perdiansyah</t>
  </si>
  <si>
    <t>Kurnia Yogaswara</t>
  </si>
  <si>
    <t>Cecep Ramadhan Heryana</t>
  </si>
  <si>
    <t>Cucun Iryanto</t>
  </si>
  <si>
    <t>J. Hilmy Malik</t>
  </si>
  <si>
    <t>Mochamad Wildan Fahddino</t>
  </si>
  <si>
    <t>Muhammad Dwi Fawzi Hakim</t>
  </si>
  <si>
    <t>Gun Gun Nugraha</t>
  </si>
  <si>
    <t>Muhammad Fariz Arief Rachman</t>
  </si>
  <si>
    <t>Restu Fauzi</t>
  </si>
  <si>
    <t>Rifky Antar Ramadhan</t>
  </si>
  <si>
    <t>Rizki Gunawan</t>
  </si>
  <si>
    <t>Toni</t>
  </si>
  <si>
    <t>Adi Triandi</t>
  </si>
  <si>
    <t>Cahya Purnama</t>
  </si>
  <si>
    <t>Fani Grahamulya Gandamiharja</t>
  </si>
  <si>
    <t>Muhamad Iqbal Firdaus</t>
  </si>
  <si>
    <t>Muhamad Lukman Hakim</t>
  </si>
  <si>
    <t>Rachman Mulyawan</t>
  </si>
  <si>
    <t>Rizal Raetriansyah</t>
  </si>
  <si>
    <t>Rizki Ahmad Fauzi</t>
  </si>
  <si>
    <t>Aly Irsyad Robani</t>
  </si>
  <si>
    <t>Anggiardy Prayudha</t>
  </si>
  <si>
    <t>Azka Nujjiya Fauzan</t>
  </si>
  <si>
    <t>Dadan Firmansyah</t>
  </si>
  <si>
    <t>Deni Mardiana Ruswandi</t>
  </si>
  <si>
    <t>Kiptiah</t>
  </si>
  <si>
    <t>Krisna Aditya Putra</t>
  </si>
  <si>
    <t>Muchamad Yasir Komaeni</t>
  </si>
  <si>
    <t>Muhammad Farlan Dzulfikar</t>
  </si>
  <si>
    <t>Nezar Hikmatiar</t>
  </si>
  <si>
    <t>Ade Setiawan</t>
  </si>
  <si>
    <t>Adi Riyana</t>
  </si>
  <si>
    <t>Dadan Ramdan</t>
  </si>
  <si>
    <t>Dany Kurniawan</t>
  </si>
  <si>
    <t>Kiki Nugraha</t>
  </si>
  <si>
    <t>Kuswanto Hendriyana</t>
  </si>
  <si>
    <t>Muhammad Akbar Cokro Pamungkas</t>
  </si>
  <si>
    <t>Surya Purnama</t>
  </si>
  <si>
    <t>Muhandani Gifari Razoni</t>
  </si>
  <si>
    <t>Nasruloh Abdul Zalil</t>
  </si>
  <si>
    <t>Rama Dicky Montana</t>
  </si>
  <si>
    <t>Seftian Nuwaf Wahyudin</t>
  </si>
  <si>
    <t>Deni Sukmana</t>
  </si>
  <si>
    <t>Rizal Adilla</t>
  </si>
  <si>
    <t>Sugianto</t>
  </si>
  <si>
    <t>Idris Maulana Saleh</t>
  </si>
  <si>
    <t>Dede Supriatna</t>
  </si>
  <si>
    <t>AGUS</t>
  </si>
  <si>
    <t>AI RIFIAN</t>
  </si>
  <si>
    <t>BOWO</t>
  </si>
  <si>
    <t>DADANG</t>
  </si>
  <si>
    <t>DANIEL</t>
  </si>
  <si>
    <t>GERRY</t>
  </si>
  <si>
    <t>HERI</t>
  </si>
  <si>
    <t>RISWANTO</t>
  </si>
  <si>
    <t>KHABIB</t>
  </si>
  <si>
    <t>KHOLIK</t>
  </si>
  <si>
    <t>KHOLIL</t>
  </si>
  <si>
    <t>SUPRIYADI</t>
  </si>
  <si>
    <t>OKI</t>
  </si>
  <si>
    <t>RAGIL</t>
  </si>
  <si>
    <t>RENDRA</t>
  </si>
  <si>
    <t>ARIF WIBOWO</t>
  </si>
  <si>
    <t>RONY</t>
  </si>
  <si>
    <t>SULIS</t>
  </si>
  <si>
    <t>RIZKY</t>
  </si>
  <si>
    <t>WAWAN</t>
  </si>
  <si>
    <t>YANUAR</t>
  </si>
  <si>
    <t>YUDHA BRB</t>
  </si>
  <si>
    <t>ZAENAL</t>
  </si>
  <si>
    <t>DIAZ</t>
  </si>
  <si>
    <t>IRWAN</t>
  </si>
  <si>
    <t>BIMO WALGITO</t>
  </si>
  <si>
    <t>RIZKI NOFRIA WAHYUDI</t>
  </si>
  <si>
    <t>DIMAS DANU SOHIBAN</t>
  </si>
  <si>
    <t>IFAN SUTIONO</t>
  </si>
  <si>
    <t>SURYA DWI J</t>
  </si>
  <si>
    <t>OKI WILLYANTO</t>
  </si>
  <si>
    <t>FATAH MUSTOFA B</t>
  </si>
  <si>
    <t>LUTFI HARIYANTO</t>
  </si>
  <si>
    <t>RASTO ZANU MUBIARTO</t>
  </si>
  <si>
    <t>ADIMAS BAYU RADITYO</t>
  </si>
  <si>
    <t>MUHAMMAD DENI HENDRO SUSILO</t>
  </si>
  <si>
    <t>PAIMUN</t>
  </si>
  <si>
    <t>FARIS JAGAD SANTOSA</t>
  </si>
  <si>
    <t>MUHAMMAD CHAIRIL ANAM</t>
  </si>
  <si>
    <t>FAJAR MAFAZAKI</t>
  </si>
  <si>
    <t>FERY SAPUTRO</t>
  </si>
  <si>
    <t>JOKO NDARU FEBRIYANTO</t>
  </si>
  <si>
    <t>Fahmi Nur Muhamad</t>
  </si>
  <si>
    <t>Imam Khudori</t>
  </si>
  <si>
    <t>Dwi Murdianto</t>
  </si>
  <si>
    <t>Ali Subeki</t>
  </si>
  <si>
    <t>Mochamad Robi Hidayat</t>
  </si>
  <si>
    <t>Budianto</t>
  </si>
  <si>
    <t>Andy Kistiwantono</t>
  </si>
  <si>
    <t>M. Zen Asrofi</t>
  </si>
  <si>
    <t>Totok Suwiknyo</t>
  </si>
  <si>
    <t>Mokhammad Ali Mustofa</t>
  </si>
  <si>
    <t>Niza Ramadani</t>
  </si>
  <si>
    <t>Dian Putra Aris Firmansyah</t>
  </si>
  <si>
    <t>Mohammad Fa'Iq Al Abror</t>
  </si>
  <si>
    <t>Fariszulhazmi</t>
  </si>
  <si>
    <t>Fitra Romansyah</t>
  </si>
  <si>
    <t>Dede Rahadiansyah Ucky Pradana</t>
  </si>
  <si>
    <t>Ardyanita Wanti, S.Pd</t>
  </si>
  <si>
    <t>M. Faris Rahman</t>
  </si>
  <si>
    <t>Ali Said</t>
  </si>
  <si>
    <t>Siswa Maulana Malik</t>
  </si>
  <si>
    <t>Ahmad Andy Fajar Wijaya</t>
  </si>
  <si>
    <t>Moch Ali Muksin</t>
  </si>
  <si>
    <t>Faris Meilugianta Pratama</t>
  </si>
  <si>
    <t>Zainal Abidin</t>
  </si>
  <si>
    <t>Ega Chandra Dinata</t>
  </si>
  <si>
    <t>Fauzen Alfan</t>
  </si>
  <si>
    <t>Hilman Anshori</t>
  </si>
  <si>
    <t>Andi Wiranata Negara</t>
  </si>
  <si>
    <t>Moh. Hasan</t>
  </si>
  <si>
    <t>Farida</t>
  </si>
  <si>
    <t>Abdur Rahman</t>
  </si>
  <si>
    <t>Ahmad Khairul Zawawi</t>
  </si>
  <si>
    <t>Muhlis Riyadi</t>
  </si>
  <si>
    <t>Mohammad Irsyad</t>
  </si>
  <si>
    <t>Eka Satrio</t>
  </si>
  <si>
    <t>Hodaifah</t>
  </si>
  <si>
    <t>Syamsuddin</t>
  </si>
  <si>
    <t>Yusufil Hamdhani Akbar</t>
  </si>
  <si>
    <t>Moh. Adfar Istihar</t>
  </si>
  <si>
    <t>Abd. Ghoni</t>
  </si>
  <si>
    <t>Abd. Syakur</t>
  </si>
  <si>
    <t>Eko Junaidi</t>
  </si>
  <si>
    <t>Tika Vebrian Tiara Devi</t>
  </si>
  <si>
    <t>Eko Prasetianto Nugroho</t>
  </si>
  <si>
    <t>Boma Eka Kurniawan</t>
  </si>
  <si>
    <t>Galih Dewangga</t>
  </si>
  <si>
    <t>Riza Aji Nurcholis</t>
  </si>
  <si>
    <t>Hendrik Robi Saputra</t>
  </si>
  <si>
    <t>Rika Arif Aprianto</t>
  </si>
  <si>
    <t>Yacob Juan Firmansyah</t>
  </si>
  <si>
    <t>Rony Koco Abrianto</t>
  </si>
  <si>
    <t>Fathoni Yusuf</t>
  </si>
  <si>
    <t>Faizal Dwi Pramono</t>
  </si>
  <si>
    <t>Yudi Yiswoyo</t>
  </si>
  <si>
    <t>Irul Marwianto</t>
  </si>
  <si>
    <t>Fikto Nur Mansah</t>
  </si>
  <si>
    <t>Fanky Puguh Prasetyo</t>
  </si>
  <si>
    <t>Mohamad Ariz Zakariya</t>
  </si>
  <si>
    <t>Mohammad Putra Surya Mahendra</t>
  </si>
  <si>
    <t>Angga Widayanto</t>
  </si>
  <si>
    <t>Ruly Syaiful Ansor</t>
  </si>
  <si>
    <t>Prasetyo Istianto</t>
  </si>
  <si>
    <t>Widi Rumekso</t>
  </si>
  <si>
    <t>Mohammad Afreza Al Ayyubi</t>
  </si>
  <si>
    <t>Laga Pratama Nurjiwo</t>
  </si>
  <si>
    <t>Ali Zainal Abidin</t>
  </si>
  <si>
    <t>Dyah Ayu Larasati Tri Palupi</t>
  </si>
  <si>
    <t>Feri Setiawan</t>
  </si>
  <si>
    <t>M. Yanuar Rifa'I</t>
  </si>
  <si>
    <t>Muhammad Syaifullah</t>
  </si>
  <si>
    <t>Diky Satriawan</t>
  </si>
  <si>
    <t>Achmad Afandi</t>
  </si>
  <si>
    <t>Nanang Arifianto</t>
  </si>
  <si>
    <t>Rif'An Munawwir</t>
  </si>
  <si>
    <t>Shokibul Kafi</t>
  </si>
  <si>
    <t>Ahmad Fakhru Rozan</t>
  </si>
  <si>
    <t>Afan Fardianto</t>
  </si>
  <si>
    <t>Dwi Wahyu Wichaksono</t>
  </si>
  <si>
    <t>Hafiz Adam Adidarmawan</t>
  </si>
  <si>
    <t>Argo Lumaksana</t>
  </si>
  <si>
    <t>Rochma Ridho Permadi</t>
  </si>
  <si>
    <t>Mohammad Chandra Hermawan</t>
  </si>
  <si>
    <t>Setiyo Budi Iswanto</t>
  </si>
  <si>
    <t>Muhammad Alfan Fauzi</t>
  </si>
  <si>
    <t>Muhammad Ali Yusuf</t>
  </si>
  <si>
    <t>Ali Ghofar</t>
  </si>
  <si>
    <t>Muhammad Ghoniyyulloh</t>
  </si>
  <si>
    <t>Agung Hendi Alparista</t>
  </si>
  <si>
    <t>Muhammad Azam Khoirur Roziqin</t>
  </si>
  <si>
    <t>Didit Adi Saputro</t>
  </si>
  <si>
    <t>Ali Machtub</t>
  </si>
  <si>
    <t>Wanto Sugianto</t>
  </si>
  <si>
    <t>Dedi Wibowo</t>
  </si>
  <si>
    <t>Indra Kokasih</t>
  </si>
  <si>
    <t>Dwi Harioseno</t>
  </si>
  <si>
    <t>Harianto</t>
  </si>
  <si>
    <t>Mokhammad Arif Pratama Wijaya</t>
  </si>
  <si>
    <t>Abdul Rauf Nafik</t>
  </si>
  <si>
    <t>Ahmad Fariz Rohmatulloh</t>
  </si>
  <si>
    <t>Taufiq Hidayat</t>
  </si>
  <si>
    <t>Wahyu Hari Prayitno</t>
  </si>
  <si>
    <t>Achmad Findi Kurniawan</t>
  </si>
  <si>
    <t>Hartoyo Utomo</t>
  </si>
  <si>
    <t>Fani Putra Adi Pratama</t>
  </si>
  <si>
    <t>Tarmuji</t>
  </si>
  <si>
    <t>Ainun Yahya, S.Kom</t>
  </si>
  <si>
    <t>Roqi Andrianus Duka Djuma</t>
  </si>
  <si>
    <t>Ahmad Syihab Taqiyulloh</t>
  </si>
  <si>
    <t>Mochammad Nor Cholis</t>
  </si>
  <si>
    <t>Pradiska Julianda Vebyola</t>
  </si>
  <si>
    <t>Indra Bayu</t>
  </si>
  <si>
    <t>Bagus Hermawan</t>
  </si>
  <si>
    <t>Satrio Wahyu Nugroho</t>
  </si>
  <si>
    <t>Bintang Zaesar Ramadan</t>
  </si>
  <si>
    <t>Havid Rambu Sinaga</t>
  </si>
  <si>
    <t>Angga Yulistyawan</t>
  </si>
  <si>
    <t>Moch. Irsyad</t>
  </si>
  <si>
    <t>Alfiyatuz Zahra</t>
  </si>
  <si>
    <t>Impron Suryadi</t>
  </si>
  <si>
    <t>Wahyu Sujatmiko</t>
  </si>
  <si>
    <t>Bayu Dian Krisdianto</t>
  </si>
  <si>
    <t>Enggar Ida Ariawan</t>
  </si>
  <si>
    <t>Ghifar Zakatus Suaidah</t>
  </si>
  <si>
    <t>Agus Prianto</t>
  </si>
  <si>
    <t>Moch. Ragil Januar</t>
  </si>
  <si>
    <t>Hasan Mahmudi</t>
  </si>
  <si>
    <t>Dwi Novitasari</t>
  </si>
  <si>
    <t>Fanny Zubiatmoko</t>
  </si>
  <si>
    <t>Bonifacius Edo Prasetio</t>
  </si>
  <si>
    <t>Adha Mubarok</t>
  </si>
  <si>
    <t>Gilang Sabastian Vernando</t>
  </si>
  <si>
    <t>Legowo Herlambang</t>
  </si>
  <si>
    <t>Afid Mahardianto</t>
  </si>
  <si>
    <t>Yusky Ali</t>
  </si>
  <si>
    <t>Rofi Firmansyah</t>
  </si>
  <si>
    <t>Annur Rahman Hakim</t>
  </si>
  <si>
    <t>Rifki Maghrobi Putra Pamungkas</t>
  </si>
  <si>
    <t>Fajar Fir Rizky</t>
  </si>
  <si>
    <t>Aries Firman Widiansyah</t>
  </si>
  <si>
    <t>Moch Erfan</t>
  </si>
  <si>
    <t>Olivia Sukma Rini Widyananda</t>
  </si>
  <si>
    <t>Yusril Abdillah</t>
  </si>
  <si>
    <t>Vidya Putri Ramadhanti</t>
  </si>
  <si>
    <t>Erwin Purwanto</t>
  </si>
  <si>
    <t>Rendhy Bhaskara Putra</t>
  </si>
  <si>
    <t>Deby Alief Intan Permata</t>
  </si>
  <si>
    <t>Rizki Fajar Kurniawan</t>
  </si>
  <si>
    <t>Imam Safiudin Mustaqim</t>
  </si>
  <si>
    <t>Muhammad Yasin</t>
  </si>
  <si>
    <t>Mohammad Sholehhuddin</t>
  </si>
  <si>
    <t>Riki Yuhan Diantoro</t>
  </si>
  <si>
    <t>Miftahul Rahman</t>
  </si>
  <si>
    <t>Dwi Rahman Saleh</t>
  </si>
  <si>
    <t>Ilham Tri Cahyono</t>
  </si>
  <si>
    <t>Rizki Eki Prayoga</t>
  </si>
  <si>
    <t>Farid Amrullah</t>
  </si>
  <si>
    <t>Moh. Kusnadi</t>
  </si>
  <si>
    <t>Imro'Atul Azizah</t>
  </si>
  <si>
    <t>Muhammad Suhir</t>
  </si>
  <si>
    <t>Vigil Setya Sembada</t>
  </si>
  <si>
    <t>Putra Pratama Iwan Wahyudi</t>
  </si>
  <si>
    <t>Akhmad Taufikqul Hakim</t>
  </si>
  <si>
    <t>Hermanto</t>
  </si>
  <si>
    <t>Satrio Aji Pamungkas</t>
  </si>
  <si>
    <t>Moh. Ria Sholeh</t>
  </si>
  <si>
    <t>Agung Permana</t>
  </si>
  <si>
    <t>Mochammad Rifqi Riva</t>
  </si>
  <si>
    <t>Bingar Restu Wiyana</t>
  </si>
  <si>
    <t>Jefri Biantoro</t>
  </si>
  <si>
    <t>Mohammad Rizky Adhe Nugraha</t>
  </si>
  <si>
    <t>Nor Dwi Prakoso</t>
  </si>
  <si>
    <t>Muhammad Robit</t>
  </si>
  <si>
    <t>Tri Ari Febriyanto</t>
  </si>
  <si>
    <t>Lutfiyanto</t>
  </si>
  <si>
    <t>Rizka Azizi</t>
  </si>
  <si>
    <t>Galih Christian Kusworo</t>
  </si>
  <si>
    <t>Yohanes Tri Agung Laksono</t>
  </si>
  <si>
    <t>Hafid Arie Prastyo</t>
  </si>
  <si>
    <t>Mochamad Rizky Maulana</t>
  </si>
  <si>
    <t>Hervin Samsul Bakhri</t>
  </si>
  <si>
    <t>Tedy Eko Saputra</t>
  </si>
  <si>
    <t>Frendy Satria Nugraha</t>
  </si>
  <si>
    <t>Rizki Dio Reza Andriawan</t>
  </si>
  <si>
    <t>Wahyu Doniansyah</t>
  </si>
  <si>
    <t>Irfan Wahyu Bahtiar</t>
  </si>
  <si>
    <t>Umi Hanik</t>
  </si>
  <si>
    <t>Much Zainuri</t>
  </si>
  <si>
    <t>Wisnu Mahesa Murti</t>
  </si>
  <si>
    <t>Muhammad Angga Saputra</t>
  </si>
  <si>
    <t>Dading Tustiyan Pratama</t>
  </si>
  <si>
    <t>Doni Hadi Prasetyo</t>
  </si>
  <si>
    <t>Presma Havila Manggara</t>
  </si>
  <si>
    <t>Feri Ardiansyah</t>
  </si>
  <si>
    <t>Andrean Pradhana Putra Maulana</t>
  </si>
  <si>
    <t>Gayuh Triasa</t>
  </si>
  <si>
    <t>Wahyu Kristanto</t>
  </si>
  <si>
    <t>Bayu Indiarto Wisnu Barata</t>
  </si>
  <si>
    <t>Roffik Ari Wibowo</t>
  </si>
  <si>
    <t>Catur Budi Cahyono</t>
  </si>
  <si>
    <t>Andru Hindriyat Saputra</t>
  </si>
  <si>
    <t>Essa Abdiandiri</t>
  </si>
  <si>
    <t>Achmad Misbachul Munir</t>
  </si>
  <si>
    <t>Moh Abdul Rozaq</t>
  </si>
  <si>
    <t>Rifqi Auliaq Humaidi</t>
  </si>
  <si>
    <t>Novan Yogmaputra</t>
  </si>
  <si>
    <t>Rizky Kurniawan</t>
  </si>
  <si>
    <t>Nurul Hidayatullah</t>
  </si>
  <si>
    <t>Yudhy Indra Prasetya</t>
  </si>
  <si>
    <t>Ridwan Fatarudin</t>
  </si>
  <si>
    <t>Anang Prasetyo</t>
  </si>
  <si>
    <t>Imam Nawawi</t>
  </si>
  <si>
    <t>Fauzi Permana Putra</t>
  </si>
  <si>
    <t>Alif Septian Nur Alamsyah</t>
  </si>
  <si>
    <t>Lasio Efendi</t>
  </si>
  <si>
    <t>Ilham Ramadhan</t>
  </si>
  <si>
    <t>Muhammad Irsan Junud</t>
  </si>
  <si>
    <t>Leo Fajar Saputra</t>
  </si>
  <si>
    <t>Budi Achirianto</t>
  </si>
  <si>
    <t>Candra Robianto</t>
  </si>
  <si>
    <t>Moh. Sihabudin Zuhri, S.Pd</t>
  </si>
  <si>
    <t>Ahmad Luky Cahyono</t>
  </si>
  <si>
    <t>Achmad Subairi</t>
  </si>
  <si>
    <t>Joko Purnomo</t>
  </si>
  <si>
    <t>Mochamad Zaini</t>
  </si>
  <si>
    <t>Fery Hardianto Setiawan</t>
  </si>
  <si>
    <t>Alfi Abidin</t>
  </si>
  <si>
    <t>Vavan Aldi Zulkarnain</t>
  </si>
  <si>
    <t>Aldo Irwansyah</t>
  </si>
  <si>
    <t>Roni Nofendra Trimanto</t>
  </si>
  <si>
    <t>Tri Atmojo</t>
  </si>
  <si>
    <t>Luhur Setya Budi</t>
  </si>
  <si>
    <t>Rundi Atmoko</t>
  </si>
  <si>
    <t>Alvin Aviandika Aksanah Pu</t>
  </si>
  <si>
    <t>Muhammad Ikhwanul Masruri</t>
  </si>
  <si>
    <t>KADEK DWIPA ANGGARASTRA</t>
  </si>
  <si>
    <t>NI WAYAN ELSA SEPTIANA INDRIANI</t>
  </si>
  <si>
    <t>DEAR RAMOS DAMANIK</t>
  </si>
  <si>
    <t>DWIKY REZA ARDANI WINAHARA</t>
  </si>
  <si>
    <t>NI PUTU DEWI LASTINI</t>
  </si>
  <si>
    <t>GUSTI NGURAH ARY RAKA DARMAYASA, SE.MM</t>
  </si>
  <si>
    <t>AGUS PRADNYANA</t>
  </si>
  <si>
    <t>I Gd Andika Adi Prasetya Murya</t>
  </si>
  <si>
    <t>YUNAN FURQONA RAMADHANI</t>
  </si>
  <si>
    <t>I GEDE BAGUS ADI SURYAWAN , ST</t>
  </si>
  <si>
    <t>Suhardi</t>
  </si>
  <si>
    <t>Abi Hilmawan</t>
  </si>
  <si>
    <t>I KOMANG FERI INDRAJAYA</t>
  </si>
  <si>
    <t>MUHAMMAD JUMADIL</t>
  </si>
  <si>
    <t>MUHAMMAD TONY NUGRAHA</t>
  </si>
  <si>
    <t>CICI TRISNAWATI NGGILLI</t>
  </si>
  <si>
    <t>PETRUS TRIMULIA WANGGA DALA</t>
  </si>
  <si>
    <t>SYARIFUDDIN</t>
  </si>
  <si>
    <t>M. SALAHUDIN</t>
  </si>
  <si>
    <t>RITA HERMAWATI</t>
  </si>
  <si>
    <t>DENI SUSATYO</t>
  </si>
  <si>
    <t>EKAYASA EBENHAEZER SANDY KALLA</t>
  </si>
  <si>
    <t>ALOYSIUS RIWANTO</t>
  </si>
  <si>
    <t>CHINDY BIRE</t>
  </si>
  <si>
    <t>MANAHAN SIMATUPANG SIBURIAN</t>
  </si>
  <si>
    <t>ADRIAN ALFANDION BENU</t>
  </si>
  <si>
    <t>JUNEIDI ANDRI MANDALA</t>
  </si>
  <si>
    <t>FELIX DEMASIUS FOENAY</t>
  </si>
  <si>
    <t>ARMIYATI BULU</t>
  </si>
  <si>
    <t>PUTRY PRATIWY ELISABETH KAMEO</t>
  </si>
  <si>
    <t>ISMAIL ABDURAHMAN MARO</t>
  </si>
  <si>
    <t>FAHRURRAZI</t>
  </si>
  <si>
    <t>GEMAYA WANGSA</t>
  </si>
  <si>
    <t>AGUS KADE DIVA RAMANA</t>
  </si>
  <si>
    <t>AGUSTINUS DICKY PURWONO</t>
  </si>
  <si>
    <t>Rino Prasetya Wibowo</t>
  </si>
  <si>
    <t>I Kadek Sandiyasa</t>
  </si>
  <si>
    <t>Ari Ardiansyah</t>
  </si>
  <si>
    <t>Syamsul Bahri</t>
  </si>
  <si>
    <t>Muhammad Aqil Fadhilah</t>
  </si>
  <si>
    <t>ANTON IQRA ANUGRA</t>
  </si>
  <si>
    <t>Resi Marsila</t>
  </si>
  <si>
    <t>ADE HARYANTO</t>
  </si>
  <si>
    <t>NOFITA</t>
  </si>
  <si>
    <t>PANJI PRATAMA</t>
  </si>
  <si>
    <t>Panji Pratama</t>
  </si>
  <si>
    <t>Salvatris Siro</t>
  </si>
  <si>
    <t>Helper: jumlah Keluar Gudang 0730 mingguan per DP (dipakai sheet RM Pencapaian Mingguan). Jangan dihapus.</t>
  </si>
  <si>
    <t>代理区</t>
  </si>
  <si>
    <t>Nama DP</t>
  </si>
  <si>
    <t>0730 Minggu Ini</t>
  </si>
  <si>
    <t>0730 Minggu Lalu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</si>
</sst>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###,###,###,###,###,##0.00%"/>
    <numFmt numFmtId="182" formatCode="\+0.00%;\-0.00%;0.00%"/>
    <numFmt numFmtId="183" formatCode="dd/mmm"/>
    <numFmt numFmtId="184" formatCode="[$-409]d/mmm;@"/>
    <numFmt numFmtId="185" formatCode="#,000_);[Red]\(#,000\)"/>
    <numFmt numFmtId="186" formatCode="[White]0.00%&quot;▲&quot;;[White]0.00%&quot;▼&quot;;0.00%"/>
    <numFmt numFmtId="187" formatCode="#,##0_ "/>
    <numFmt numFmtId="188" formatCode="[Red]0.00%&quot;▲&quot;;[Green]\-0.00%&quot;▼&quot;;0.00%"/>
    <numFmt numFmtId="189" formatCode="[Green]0.00%&quot;▲&quot;;[Red]0.00%&quot;▼&quot;;0.00%"/>
    <numFmt numFmtId="190" formatCode="0_ "/>
  </numFmts>
  <fonts count="74">
    <font>
      <sz val="11"/>
      <color indexed="8"/>
      <name val="Aptos Narrow"/>
      <charset val="134"/>
      <scheme val="minor"/>
    </font>
    <font>
      <i/>
      <sz val="11"/>
      <name val="Arial"/>
      <charset val="134"/>
    </font>
    <font>
      <b/>
      <sz val="11"/>
      <name val="Arial"/>
      <charset val="134"/>
    </font>
    <font>
      <sz val="11"/>
      <color theme="1"/>
      <name val="Aptos Narrow"/>
      <charset val="134"/>
      <scheme val="minor"/>
    </font>
    <font>
      <b/>
      <sz val="11"/>
      <color rgb="FFFFFFFF"/>
      <name val="Aptos"/>
      <charset val="134"/>
    </font>
    <font>
      <b/>
      <sz val="11"/>
      <color rgb="FFFFFFFF"/>
      <name val="SimSun"/>
      <charset val="134"/>
    </font>
    <font>
      <b/>
      <sz val="11"/>
      <color rgb="FFFFFFFF"/>
      <name val="Aptos Narrow"/>
      <charset val="134"/>
      <scheme val="minor"/>
    </font>
    <font>
      <sz val="11"/>
      <color indexed="8"/>
      <name val="Aptos"/>
      <charset val="134"/>
    </font>
    <font>
      <sz val="10"/>
      <color indexed="8"/>
      <name val="Aptos"/>
      <charset val="134"/>
    </font>
    <font>
      <b/>
      <sz val="11"/>
      <color theme="0"/>
      <name val="Aptos Narrow"/>
      <charset val="134"/>
      <scheme val="minor"/>
    </font>
    <font>
      <b/>
      <sz val="11"/>
      <color rgb="FFFFFFFF"/>
      <name val="Microsoft YaHei"/>
      <charset val="134"/>
    </font>
    <font>
      <sz val="11"/>
      <name val="Aptos Narrow"/>
      <charset val="134"/>
      <scheme val="minor"/>
    </font>
    <font>
      <b/>
      <sz val="13"/>
      <color rgb="FFFFFFFF"/>
      <name val="SimSun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i/>
      <sz val="9"/>
      <color rgb="FF595959"/>
      <name val="Arial"/>
      <charset val="134"/>
    </font>
    <font>
      <sz val="11"/>
      <color rgb="FFFF0000"/>
      <name val="Aptos"/>
      <charset val="134"/>
    </font>
    <font>
      <b/>
      <sz val="22"/>
      <color rgb="FFFFFFFF"/>
      <name val="Aptos"/>
      <charset val="134"/>
    </font>
    <font>
      <sz val="11"/>
      <color theme="1"/>
      <name val="Aptos"/>
      <charset val="134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1"/>
      <color rgb="FF000000"/>
      <name val="Aptos Narrow"/>
      <charset val="134"/>
      <scheme val="minor"/>
    </font>
    <font>
      <sz val="11"/>
      <color rgb="FF000000"/>
      <name val="Arial"/>
      <charset val="134"/>
    </font>
    <font>
      <sz val="11"/>
      <color rgb="FF000000"/>
      <name val="&quot;Aptos Narrow&quot;"/>
      <charset val="134"/>
    </font>
    <font>
      <sz val="11"/>
      <color theme="1"/>
      <name val="Arial"/>
      <charset val="134"/>
    </font>
    <font>
      <sz val="11"/>
      <color theme="1" tint="0.0499893185216834"/>
      <name val="Aptos Narrow"/>
      <charset val="134"/>
      <scheme val="minor"/>
    </font>
    <font>
      <sz val="11"/>
      <color indexed="8"/>
      <name val="Microsoft Yahei"/>
      <charset val="134"/>
    </font>
    <font>
      <b/>
      <sz val="16"/>
      <color theme="0"/>
      <name val="Microsoft YaHei"/>
      <charset val="134"/>
    </font>
    <font>
      <b/>
      <sz val="12"/>
      <color theme="1"/>
      <name val="Microsoft YaHei"/>
      <charset val="134"/>
    </font>
    <font>
      <b/>
      <sz val="12"/>
      <color theme="0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0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indexed="8"/>
      <name val="Microsoft YaHei"/>
      <charset val="134"/>
    </font>
    <font>
      <sz val="14"/>
      <color indexed="8"/>
      <name val="Microsoft YaHei"/>
      <charset val="134"/>
    </font>
    <font>
      <sz val="12"/>
      <color indexed="8"/>
      <name val="Microsoft YaHei"/>
      <charset val="134"/>
    </font>
    <font>
      <sz val="11"/>
      <color theme="1"/>
      <name val="Microsoft YaHei"/>
      <charset val="134"/>
    </font>
    <font>
      <i/>
      <sz val="11"/>
      <color theme="1"/>
      <name val="Microsoft YaHei"/>
      <charset val="134"/>
    </font>
    <font>
      <b/>
      <sz val="11"/>
      <color theme="1"/>
      <name val="Microsoft YaHei"/>
      <charset val="134"/>
    </font>
    <font>
      <sz val="11"/>
      <color indexed="8"/>
      <name val="Aptos Narrow"/>
      <charset val="0"/>
      <scheme val="minor"/>
    </font>
    <font>
      <sz val="14"/>
      <color indexed="8"/>
      <name val="Aptos Narrow"/>
      <charset val="134"/>
      <scheme val="minor"/>
    </font>
    <font>
      <sz val="11"/>
      <name val="Microsoft YaHei"/>
      <charset val="134"/>
    </font>
    <font>
      <sz val="11"/>
      <color theme="1"/>
      <name val="Microsoft YaHei UI"/>
      <charset val="134"/>
    </font>
    <font>
      <b/>
      <sz val="10"/>
      <name val="微软雅黑"/>
      <charset val="0"/>
    </font>
    <font>
      <sz val="11"/>
      <color rgb="FF000000"/>
      <name val="Microsoft YaHei"/>
      <charset val="134"/>
    </font>
    <font>
      <sz val="11"/>
      <color theme="1" tint="0.0499893185216834"/>
      <name val="Microsoft YaHei"/>
      <charset val="134"/>
    </font>
    <font>
      <b/>
      <sz val="10"/>
      <color theme="0"/>
      <name val="Microsoft YaHei"/>
      <charset val="134"/>
    </font>
    <font>
      <b/>
      <sz val="11"/>
      <color theme="0"/>
      <name val="Aptos"/>
      <charset val="134"/>
    </font>
    <font>
      <b/>
      <sz val="1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Aptos"/>
      <charset val="134"/>
    </font>
    <font>
      <sz val="11"/>
      <color rgb="FF000000"/>
      <name val="Aptos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11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1C7C7"/>
        <bgColor indexed="64"/>
      </patternFill>
    </fill>
    <fill>
      <patternFill patternType="solid">
        <fgColor rgb="FFC4ECCC"/>
        <bgColor indexed="64"/>
      </patternFill>
    </fill>
    <fill>
      <patternFill patternType="solid">
        <fgColor rgb="FFFFF6D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 style="medium">
        <color auto="1"/>
      </left>
      <right style="thin">
        <color theme="0"/>
      </right>
      <top style="medium">
        <color auto="1"/>
      </top>
      <bottom/>
      <diagonal/>
    </border>
    <border>
      <left style="thin">
        <color theme="0"/>
      </left>
      <right style="thin">
        <color auto="1"/>
      </right>
      <top style="medium">
        <color auto="1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9" tint="0.399945066682943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9" tint="0.399945066682943"/>
      </top>
      <bottom/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/>
      <diagonal/>
    </border>
    <border>
      <left style="thin">
        <color rgb="FFF1C7C7"/>
      </left>
      <right style="thin">
        <color rgb="FFF1C7C7"/>
      </right>
      <top style="medium">
        <color rgb="FFFF7C80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 style="medium">
        <color theme="9" tint="0.399945066682943"/>
      </top>
      <bottom style="medium">
        <color theme="9" tint="0.399945066682943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/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thin">
        <color rgb="FFF1C7C7"/>
      </bottom>
      <diagonal/>
    </border>
    <border>
      <left style="medium">
        <color theme="9" tint="0.399945066682943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rgb="FFF1C7C7"/>
      </left>
      <right style="thin">
        <color rgb="FFF1C7C7"/>
      </right>
      <top style="thin">
        <color rgb="FFF1C7C7"/>
      </top>
      <bottom style="medium">
        <color rgb="FFFF7C80"/>
      </bottom>
      <diagonal/>
    </border>
    <border>
      <left style="medium">
        <color theme="9" tint="0.399945066682943"/>
      </left>
      <right/>
      <top/>
      <bottom style="medium">
        <color theme="9" tint="0.399945066682943"/>
      </bottom>
      <diagonal/>
    </border>
    <border>
      <left/>
      <right/>
      <top style="medium">
        <color rgb="FFFF7C80"/>
      </top>
      <bottom style="medium">
        <color theme="9" tint="0.399945066682943"/>
      </bottom>
      <diagonal/>
    </border>
    <border>
      <left/>
      <right/>
      <top/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 style="medium">
        <color rgb="FFFF7C80"/>
      </right>
      <top style="medium">
        <color rgb="FFFF7C80"/>
      </top>
      <bottom style="medium">
        <color rgb="FFFF7C80"/>
      </bottom>
      <diagonal/>
    </border>
    <border>
      <left style="thin">
        <color theme="0"/>
      </left>
      <right/>
      <top style="medium">
        <color theme="9" tint="0.399945066682943"/>
      </top>
      <bottom style="thin">
        <color theme="0"/>
      </bottom>
      <diagonal/>
    </border>
    <border>
      <left/>
      <right/>
      <top style="medium">
        <color theme="9" tint="0.399945066682943"/>
      </top>
      <bottom style="thin">
        <color theme="0"/>
      </bottom>
      <diagonal/>
    </border>
    <border>
      <left/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theme="9" tint="0.399945066682943"/>
      </right>
      <top/>
      <bottom style="medium">
        <color theme="9" tint="0.399945066682943"/>
      </bottom>
      <diagonal/>
    </border>
    <border>
      <left style="thin">
        <color theme="0"/>
      </left>
      <right/>
      <top/>
      <bottom style="medium">
        <color auto="1"/>
      </bottom>
      <diagonal/>
    </border>
    <border>
      <left style="thin">
        <color theme="0"/>
      </left>
      <right style="medium">
        <color theme="9" tint="0.399945066682943"/>
      </right>
      <top style="medium">
        <color theme="9" tint="0.399945066682943"/>
      </top>
      <bottom style="thin">
        <color theme="0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thin">
        <color theme="0"/>
      </bottom>
      <diagonal/>
    </border>
    <border>
      <left style="medium">
        <color theme="9" tint="0.399945066682943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thin">
        <color theme="0"/>
      </top>
      <bottom style="medium">
        <color theme="9" tint="0.399945066682943"/>
      </bottom>
      <diagonal/>
    </border>
    <border>
      <left style="thin">
        <color theme="0"/>
      </left>
      <right style="thin">
        <color theme="0"/>
      </right>
      <top style="medium">
        <color rgb="FFFF7C80"/>
      </top>
      <bottom style="medium">
        <color theme="9" tint="0.399945066682943"/>
      </bottom>
      <diagonal/>
    </border>
    <border>
      <left style="thin">
        <color theme="0"/>
      </left>
      <right style="medium">
        <color theme="9" tint="0.399945066682943"/>
      </right>
      <top style="medium">
        <color rgb="FFFF7C80"/>
      </top>
      <bottom style="medium">
        <color theme="9" tint="0.39994506668294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rgb="FFF1C7C7"/>
      </bottom>
      <diagonal/>
    </border>
    <border>
      <left style="thin">
        <color theme="0"/>
      </left>
      <right style="thin">
        <color auto="1"/>
      </right>
      <top/>
      <bottom style="thin">
        <color rgb="FFF1C7C7"/>
      </bottom>
      <diagonal/>
    </border>
    <border>
      <left/>
      <right/>
      <top/>
      <bottom style="thin">
        <color rgb="FFF1C7C7"/>
      </bottom>
      <diagonal/>
    </border>
    <border>
      <left style="thin">
        <color auto="1"/>
      </left>
      <right style="thin">
        <color theme="0"/>
      </right>
      <top/>
      <bottom style="thin">
        <color rgb="FFF1C7C7"/>
      </bottom>
      <diagonal/>
    </border>
    <border>
      <left/>
      <right/>
      <top style="thin">
        <color rgb="FFFFCCCC"/>
      </top>
      <bottom/>
      <diagonal/>
    </border>
    <border>
      <left style="thin">
        <color rgb="FFFFCCCC"/>
      </left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FFCCCC"/>
      </left>
      <right/>
      <top style="thin">
        <color rgb="FFFFCCCC"/>
      </top>
      <bottom style="thin">
        <color rgb="FFFFCCCC"/>
      </bottom>
      <diagonal/>
    </border>
    <border>
      <left style="thin">
        <color rgb="FFF1C7C7"/>
      </left>
      <right/>
      <top style="thin">
        <color rgb="FFF1C7C7"/>
      </top>
      <bottom style="thin">
        <color rgb="FFF1C7C7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/>
      </left>
      <right/>
      <top style="thin">
        <color rgb="FFF1C7C7"/>
      </top>
      <bottom style="thin">
        <color theme="0"/>
      </bottom>
      <diagonal/>
    </border>
    <border>
      <left/>
      <right/>
      <top style="thin">
        <color rgb="FFF1C7C7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CCC"/>
      </right>
      <top style="thin">
        <color rgb="FFFFCCCC"/>
      </top>
      <bottom style="thin">
        <color rgb="FFFF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" fillId="20" borderId="95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96" applyNumberFormat="0" applyFill="0" applyAlignment="0" applyProtection="0">
      <alignment vertical="center"/>
    </xf>
    <xf numFmtId="0" fontId="59" fillId="0" borderId="96" applyNumberFormat="0" applyFill="0" applyAlignment="0" applyProtection="0">
      <alignment vertical="center"/>
    </xf>
    <xf numFmtId="0" fontId="60" fillId="0" borderId="97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1" borderId="98" applyNumberFormat="0" applyAlignment="0" applyProtection="0">
      <alignment vertical="center"/>
    </xf>
    <xf numFmtId="0" fontId="62" fillId="22" borderId="99" applyNumberFormat="0" applyAlignment="0" applyProtection="0">
      <alignment vertical="center"/>
    </xf>
    <xf numFmtId="0" fontId="63" fillId="22" borderId="98" applyNumberFormat="0" applyAlignment="0" applyProtection="0">
      <alignment vertical="center"/>
    </xf>
    <xf numFmtId="0" fontId="64" fillId="23" borderId="100" applyNumberFormat="0" applyAlignment="0" applyProtection="0">
      <alignment vertical="center"/>
    </xf>
    <xf numFmtId="0" fontId="65" fillId="0" borderId="101" applyNumberFormat="0" applyFill="0" applyAlignment="0" applyProtection="0">
      <alignment vertical="center"/>
    </xf>
    <xf numFmtId="0" fontId="66" fillId="0" borderId="102" applyNumberFormat="0" applyFill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9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vertical="center"/>
    </xf>
    <xf numFmtId="0" fontId="3" fillId="0" borderId="11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3" fillId="0" borderId="15" xfId="0" applyFont="1" applyFill="1" applyBorder="1" applyAlignment="1">
      <alignment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10" fontId="7" fillId="3" borderId="14" xfId="0" applyNumberFormat="1" applyFont="1" applyFill="1" applyBorder="1" applyAlignment="1">
      <alignment vertical="center"/>
    </xf>
    <xf numFmtId="10" fontId="3" fillId="0" borderId="15" xfId="0" applyNumberFormat="1" applyFont="1" applyFill="1" applyBorder="1" applyAlignment="1">
      <alignment vertical="center"/>
    </xf>
    <xf numFmtId="10" fontId="3" fillId="0" borderId="15" xfId="0" applyNumberFormat="1" applyFont="1" applyFill="1" applyBorder="1" applyAlignment="1">
      <alignment horizontal="center" vertical="center"/>
    </xf>
    <xf numFmtId="10" fontId="3" fillId="0" borderId="16" xfId="0" applyNumberFormat="1" applyFont="1" applyFill="1" applyBorder="1" applyAlignment="1">
      <alignment horizontal="center" vertical="center"/>
    </xf>
    <xf numFmtId="10" fontId="7" fillId="3" borderId="17" xfId="0" applyNumberFormat="1" applyFont="1" applyFill="1" applyBorder="1" applyAlignment="1">
      <alignment vertical="center"/>
    </xf>
    <xf numFmtId="10" fontId="3" fillId="0" borderId="18" xfId="0" applyNumberFormat="1" applyFont="1" applyFill="1" applyBorder="1" applyAlignment="1">
      <alignment vertical="center"/>
    </xf>
    <xf numFmtId="10" fontId="3" fillId="0" borderId="18" xfId="0" applyNumberFormat="1" applyFont="1" applyFill="1" applyBorder="1" applyAlignment="1">
      <alignment horizontal="center" vertical="center"/>
    </xf>
    <xf numFmtId="10" fontId="3" fillId="0" borderId="19" xfId="0" applyNumberFormat="1" applyFont="1" applyFill="1" applyBorder="1" applyAlignment="1">
      <alignment horizontal="center" vertical="center"/>
    </xf>
    <xf numFmtId="0" fontId="3" fillId="0" borderId="0" xfId="51">
      <alignment vertical="center"/>
    </xf>
    <xf numFmtId="0" fontId="6" fillId="2" borderId="20" xfId="51" applyFont="1" applyFill="1" applyBorder="1" applyAlignment="1">
      <alignment horizontal="center" vertical="center" wrapText="1"/>
    </xf>
    <xf numFmtId="0" fontId="6" fillId="2" borderId="21" xfId="51" applyFont="1" applyFill="1" applyBorder="1" applyAlignment="1">
      <alignment horizontal="center" vertical="center" wrapText="1"/>
    </xf>
    <xf numFmtId="0" fontId="6" fillId="2" borderId="22" xfId="51" applyFont="1" applyFill="1" applyBorder="1" applyAlignment="1">
      <alignment horizontal="center" vertical="center" wrapText="1"/>
    </xf>
    <xf numFmtId="0" fontId="6" fillId="2" borderId="7" xfId="51" applyFont="1" applyFill="1" applyBorder="1" applyAlignment="1">
      <alignment horizontal="center" vertical="center" wrapText="1"/>
    </xf>
    <xf numFmtId="0" fontId="6" fillId="2" borderId="23" xfId="51" applyFont="1" applyFill="1" applyBorder="1" applyAlignment="1">
      <alignment horizontal="center" vertical="center" wrapText="1"/>
    </xf>
    <xf numFmtId="0" fontId="6" fillId="2" borderId="8" xfId="51" applyFont="1" applyFill="1" applyBorder="1" applyAlignment="1">
      <alignment horizontal="center" vertical="center" wrapText="1"/>
    </xf>
    <xf numFmtId="0" fontId="6" fillId="2" borderId="24" xfId="51" applyFont="1" applyFill="1" applyBorder="1" applyAlignment="1">
      <alignment horizontal="center" vertical="center" wrapText="1"/>
    </xf>
    <xf numFmtId="0" fontId="6" fillId="2" borderId="25" xfId="51" applyFont="1" applyFill="1" applyBorder="1" applyAlignment="1">
      <alignment horizontal="center" vertical="center" wrapText="1"/>
    </xf>
    <xf numFmtId="0" fontId="6" fillId="2" borderId="26" xfId="51" applyFont="1" applyFill="1" applyBorder="1" applyAlignment="1">
      <alignment horizontal="center" vertical="center" wrapText="1"/>
    </xf>
    <xf numFmtId="0" fontId="6" fillId="2" borderId="27" xfId="51" applyFont="1" applyFill="1" applyBorder="1" applyAlignment="1">
      <alignment horizontal="center" vertical="center" wrapText="1"/>
    </xf>
    <xf numFmtId="0" fontId="6" fillId="2" borderId="9" xfId="51" applyFont="1" applyFill="1" applyBorder="1" applyAlignment="1">
      <alignment horizontal="center" vertical="center" wrapText="1"/>
    </xf>
    <xf numFmtId="0" fontId="6" fillId="2" borderId="28" xfId="51" applyFont="1" applyFill="1" applyBorder="1" applyAlignment="1">
      <alignment horizontal="center" vertical="center" wrapText="1"/>
    </xf>
    <xf numFmtId="58" fontId="6" fillId="2" borderId="9" xfId="51" applyNumberFormat="1" applyFont="1" applyFill="1" applyBorder="1" applyAlignment="1">
      <alignment horizontal="center" vertical="center" wrapText="1"/>
    </xf>
    <xf numFmtId="180" fontId="6" fillId="2" borderId="9" xfId="51" applyNumberFormat="1" applyFont="1" applyFill="1" applyBorder="1" applyAlignment="1">
      <alignment horizontal="center" vertical="center" wrapText="1"/>
    </xf>
    <xf numFmtId="0" fontId="0" fillId="0" borderId="29" xfId="51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/>
    </xf>
    <xf numFmtId="0" fontId="0" fillId="0" borderId="30" xfId="0" applyFont="1" applyBorder="1" applyAlignment="1">
      <alignment horizontal="left" vertical="center"/>
    </xf>
    <xf numFmtId="0" fontId="0" fillId="0" borderId="31" xfId="51" applyFont="1" applyBorder="1" applyAlignment="1">
      <alignment horizontal="center" vertical="center"/>
    </xf>
    <xf numFmtId="10" fontId="0" fillId="4" borderId="31" xfId="52" applyNumberFormat="1" applyFont="1" applyFill="1" applyBorder="1" applyAlignment="1">
      <alignment horizontal="center"/>
    </xf>
    <xf numFmtId="10" fontId="0" fillId="0" borderId="31" xfId="52" applyNumberFormat="1" applyFont="1" applyFill="1" applyBorder="1" applyAlignment="1">
      <alignment horizontal="center"/>
    </xf>
    <xf numFmtId="181" fontId="0" fillId="4" borderId="31" xfId="51" applyNumberFormat="1" applyFont="1" applyFill="1" applyBorder="1" applyAlignment="1">
      <alignment horizontal="center" vertical="center"/>
    </xf>
    <xf numFmtId="10" fontId="0" fillId="0" borderId="31" xfId="52" applyNumberFormat="1" applyFont="1" applyBorder="1" applyAlignment="1">
      <alignment horizontal="center"/>
    </xf>
    <xf numFmtId="0" fontId="0" fillId="0" borderId="32" xfId="51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 vertical="center"/>
    </xf>
    <xf numFmtId="0" fontId="0" fillId="0" borderId="33" xfId="0" applyFont="1" applyBorder="1" applyAlignment="1">
      <alignment horizontal="left"/>
    </xf>
    <xf numFmtId="0" fontId="0" fillId="0" borderId="34" xfId="51" applyFont="1" applyBorder="1" applyAlignment="1">
      <alignment horizontal="center" vertical="center" wrapText="1"/>
    </xf>
    <xf numFmtId="0" fontId="0" fillId="0" borderId="35" xfId="0" applyFont="1" applyBorder="1" applyAlignment="1">
      <alignment horizontal="center" vertical="center"/>
    </xf>
    <xf numFmtId="0" fontId="0" fillId="0" borderId="35" xfId="0" applyFont="1" applyBorder="1" applyAlignment="1">
      <alignment horizontal="left"/>
    </xf>
    <xf numFmtId="0" fontId="0" fillId="0" borderId="33" xfId="0" applyFont="1" applyBorder="1" applyAlignment="1">
      <alignment horizontal="left" vertical="center"/>
    </xf>
    <xf numFmtId="0" fontId="6" fillId="2" borderId="36" xfId="51" applyFont="1" applyFill="1" applyBorder="1" applyAlignment="1">
      <alignment horizontal="center" vertical="center" wrapText="1"/>
    </xf>
    <xf numFmtId="0" fontId="6" fillId="2" borderId="37" xfId="51" applyFont="1" applyFill="1" applyBorder="1" applyAlignment="1">
      <alignment horizontal="center" vertical="center" wrapText="1"/>
    </xf>
    <xf numFmtId="0" fontId="6" fillId="2" borderId="38" xfId="51" applyFont="1" applyFill="1" applyBorder="1" applyAlignment="1">
      <alignment horizontal="center" vertical="center" wrapText="1"/>
    </xf>
    <xf numFmtId="0" fontId="6" fillId="2" borderId="39" xfId="51" applyFont="1" applyFill="1" applyBorder="1" applyAlignment="1">
      <alignment horizontal="center" vertical="center" wrapText="1"/>
    </xf>
    <xf numFmtId="10" fontId="6" fillId="5" borderId="39" xfId="52" applyNumberFormat="1" applyFont="1" applyFill="1" applyBorder="1" applyAlignment="1">
      <alignment horizontal="center" vertical="center" wrapText="1"/>
    </xf>
    <xf numFmtId="10" fontId="9" fillId="5" borderId="39" xfId="52" applyNumberFormat="1" applyFont="1" applyFill="1" applyBorder="1" applyAlignment="1">
      <alignment horizontal="center" vertical="center" wrapText="1"/>
    </xf>
    <xf numFmtId="10" fontId="6" fillId="2" borderId="40" xfId="52" applyNumberFormat="1" applyFont="1" applyFill="1" applyBorder="1" applyAlignment="1">
      <alignment horizontal="center" vertical="center" wrapText="1"/>
    </xf>
    <xf numFmtId="58" fontId="3" fillId="0" borderId="0" xfId="51" applyNumberFormat="1">
      <alignment vertical="center"/>
    </xf>
    <xf numFmtId="0" fontId="4" fillId="2" borderId="41" xfId="51" applyFont="1" applyFill="1" applyBorder="1" applyAlignment="1">
      <alignment horizontal="center" vertical="center" wrapText="1"/>
    </xf>
    <xf numFmtId="0" fontId="5" fillId="2" borderId="42" xfId="51" applyFont="1" applyFill="1" applyBorder="1" applyAlignment="1">
      <alignment horizontal="center" vertical="center" wrapText="1"/>
    </xf>
    <xf numFmtId="0" fontId="5" fillId="2" borderId="43" xfId="51" applyFont="1" applyFill="1" applyBorder="1" applyAlignment="1">
      <alignment horizontal="center" vertical="center" wrapText="1"/>
    </xf>
    <xf numFmtId="0" fontId="6" fillId="2" borderId="44" xfId="51" applyFont="1" applyFill="1" applyBorder="1" applyAlignment="1">
      <alignment horizontal="center" vertical="center" wrapText="1"/>
    </xf>
    <xf numFmtId="0" fontId="6" fillId="2" borderId="45" xfId="51" applyFont="1" applyFill="1" applyBorder="1" applyAlignment="1">
      <alignment horizontal="center" vertical="center" wrapText="1"/>
    </xf>
    <xf numFmtId="0" fontId="6" fillId="2" borderId="46" xfId="51" applyFont="1" applyFill="1" applyBorder="1" applyAlignment="1">
      <alignment horizontal="center" vertical="center" wrapText="1"/>
    </xf>
    <xf numFmtId="0" fontId="4" fillId="2" borderId="24" xfId="50" applyFont="1" applyFill="1" applyBorder="1" applyAlignment="1">
      <alignment horizontal="center" vertical="center" wrapText="1"/>
    </xf>
    <xf numFmtId="0" fontId="10" fillId="2" borderId="25" xfId="50" applyFont="1" applyFill="1" applyBorder="1" applyAlignment="1">
      <alignment horizontal="center" vertical="center" wrapText="1"/>
    </xf>
    <xf numFmtId="0" fontId="10" fillId="2" borderId="47" xfId="50" applyFont="1" applyFill="1" applyBorder="1" applyAlignment="1">
      <alignment horizontal="center" vertical="center" wrapText="1"/>
    </xf>
    <xf numFmtId="0" fontId="6" fillId="2" borderId="48" xfId="51" applyFont="1" applyFill="1" applyBorder="1" applyAlignment="1">
      <alignment horizontal="center" vertical="center" wrapText="1"/>
    </xf>
    <xf numFmtId="58" fontId="6" fillId="2" borderId="49" xfId="51" applyNumberFormat="1" applyFont="1" applyFill="1" applyBorder="1" applyAlignment="1">
      <alignment horizontal="center" vertical="center" wrapText="1"/>
    </xf>
    <xf numFmtId="10" fontId="0" fillId="4" borderId="31" xfId="51" applyNumberFormat="1" applyFont="1" applyFill="1" applyBorder="1" applyAlignment="1">
      <alignment horizontal="center" vertical="center"/>
    </xf>
    <xf numFmtId="10" fontId="0" fillId="0" borderId="31" xfId="51" applyNumberFormat="1" applyFont="1" applyBorder="1" applyAlignment="1">
      <alignment horizontal="center" vertical="center"/>
    </xf>
    <xf numFmtId="181" fontId="0" fillId="0" borderId="31" xfId="51" applyNumberFormat="1" applyFont="1" applyBorder="1" applyAlignment="1">
      <alignment horizontal="center" vertical="center"/>
    </xf>
    <xf numFmtId="10" fontId="6" fillId="2" borderId="38" xfId="52" applyNumberFormat="1" applyFont="1" applyFill="1" applyBorder="1" applyAlignment="1">
      <alignment horizontal="center" vertical="center" wrapText="1"/>
    </xf>
    <xf numFmtId="10" fontId="6" fillId="2" borderId="28" xfId="52" applyNumberFormat="1" applyFont="1" applyFill="1" applyBorder="1" applyAlignment="1">
      <alignment horizontal="center" vertical="center" wrapText="1"/>
    </xf>
    <xf numFmtId="10" fontId="6" fillId="5" borderId="50" xfId="52" applyNumberFormat="1" applyFont="1" applyFill="1" applyBorder="1" applyAlignment="1">
      <alignment horizontal="center" vertical="center" wrapText="1"/>
    </xf>
    <xf numFmtId="10" fontId="6" fillId="5" borderId="51" xfId="52" applyNumberFormat="1" applyFont="1" applyFill="1" applyBorder="1" applyAlignment="1">
      <alignment horizontal="center" vertical="center" wrapText="1"/>
    </xf>
    <xf numFmtId="10" fontId="9" fillId="5" borderId="0" xfId="51" applyNumberFormat="1" applyFont="1" applyFill="1" applyAlignment="1">
      <alignment horizontal="center" vertical="center"/>
    </xf>
    <xf numFmtId="10" fontId="6" fillId="2" borderId="39" xfId="52" applyNumberFormat="1" applyFont="1" applyFill="1" applyBorder="1" applyAlignment="1">
      <alignment horizontal="center" vertical="center" wrapText="1"/>
    </xf>
    <xf numFmtId="10" fontId="3" fillId="0" borderId="0" xfId="51" applyNumberFormat="1">
      <alignment vertical="center"/>
    </xf>
    <xf numFmtId="0" fontId="3" fillId="0" borderId="0" xfId="51" applyFont="1" applyAlignment="1">
      <alignment horizontal="center" vertical="center"/>
    </xf>
    <xf numFmtId="0" fontId="3" fillId="0" borderId="0" xfId="51" applyAlignment="1">
      <alignment horizontal="center" vertical="center"/>
    </xf>
    <xf numFmtId="0" fontId="6" fillId="2" borderId="41" xfId="51" applyFont="1" applyFill="1" applyBorder="1" applyAlignment="1">
      <alignment horizontal="center" vertical="center" wrapText="1"/>
    </xf>
    <xf numFmtId="0" fontId="6" fillId="2" borderId="52" xfId="51" applyFont="1" applyFill="1" applyBorder="1" applyAlignment="1">
      <alignment horizontal="center" vertical="center" wrapText="1"/>
    </xf>
    <xf numFmtId="0" fontId="6" fillId="2" borderId="53" xfId="51" applyFont="1" applyFill="1" applyBorder="1" applyAlignment="1">
      <alignment horizontal="center" vertical="center" wrapText="1"/>
    </xf>
    <xf numFmtId="0" fontId="6" fillId="2" borderId="54" xfId="51" applyFont="1" applyFill="1" applyBorder="1" applyAlignment="1">
      <alignment horizontal="center" vertical="center" wrapText="1"/>
    </xf>
    <xf numFmtId="0" fontId="6" fillId="2" borderId="55" xfId="51" applyFont="1" applyFill="1" applyBorder="1" applyAlignment="1">
      <alignment horizontal="center" vertical="center" wrapText="1"/>
    </xf>
    <xf numFmtId="180" fontId="6" fillId="2" borderId="55" xfId="51" applyNumberFormat="1" applyFont="1" applyFill="1" applyBorder="1" applyAlignment="1">
      <alignment horizontal="center" vertical="center" wrapText="1"/>
    </xf>
    <xf numFmtId="58" fontId="6" fillId="2" borderId="55" xfId="51" applyNumberFormat="1" applyFont="1" applyFill="1" applyBorder="1" applyAlignment="1">
      <alignment horizontal="center" vertical="center" wrapText="1"/>
    </xf>
    <xf numFmtId="0" fontId="6" fillId="2" borderId="56" xfId="51" applyFont="1" applyFill="1" applyBorder="1" applyAlignment="1">
      <alignment horizontal="center" vertical="center" wrapText="1"/>
    </xf>
    <xf numFmtId="10" fontId="0" fillId="4" borderId="31" xfId="52" applyNumberFormat="1" applyFont="1" applyFill="1" applyBorder="1" applyAlignment="1">
      <alignment horizontal="center" vertical="center"/>
    </xf>
    <xf numFmtId="10" fontId="11" fillId="0" borderId="31" xfId="51" applyNumberFormat="1" applyFont="1" applyBorder="1" applyAlignment="1">
      <alignment horizontal="center" vertical="center"/>
    </xf>
    <xf numFmtId="10" fontId="6" fillId="2" borderId="57" xfId="52" applyNumberFormat="1" applyFont="1" applyFill="1" applyBorder="1" applyAlignment="1">
      <alignment horizontal="center" vertical="center" wrapText="1"/>
    </xf>
    <xf numFmtId="10" fontId="9" fillId="5" borderId="31" xfId="51" applyNumberFormat="1" applyFont="1" applyFill="1" applyBorder="1" applyAlignment="1">
      <alignment horizontal="center" vertical="center"/>
    </xf>
    <xf numFmtId="10" fontId="6" fillId="5" borderId="58" xfId="52" applyNumberFormat="1" applyFont="1" applyFill="1" applyBorder="1" applyAlignment="1">
      <alignment horizontal="center" vertical="center" wrapText="1"/>
    </xf>
    <xf numFmtId="180" fontId="3" fillId="0" borderId="0" xfId="51" applyNumberFormat="1">
      <alignment vertical="center"/>
    </xf>
    <xf numFmtId="0" fontId="12" fillId="5" borderId="59" xfId="0" applyFont="1" applyFill="1" applyBorder="1" applyAlignment="1">
      <alignment horizontal="center" vertical="center" wrapText="1"/>
    </xf>
    <xf numFmtId="0" fontId="13" fillId="5" borderId="59" xfId="0" applyFont="1" applyFill="1" applyBorder="1" applyAlignment="1">
      <alignment horizontal="center" vertical="center" wrapText="1"/>
    </xf>
    <xf numFmtId="0" fontId="14" fillId="5" borderId="59" xfId="0" applyFont="1" applyFill="1" applyBorder="1" applyAlignment="1">
      <alignment horizontal="center" vertical="center" wrapText="1"/>
    </xf>
    <xf numFmtId="0" fontId="3" fillId="0" borderId="59" xfId="0" applyFont="1" applyBorder="1"/>
    <xf numFmtId="58" fontId="0" fillId="0" borderId="0" xfId="0" applyNumberFormat="1"/>
    <xf numFmtId="180" fontId="0" fillId="0" borderId="0" xfId="0" applyNumberFormat="1"/>
    <xf numFmtId="0" fontId="15" fillId="6" borderId="59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9" fontId="2" fillId="6" borderId="59" xfId="0" applyNumberFormat="1" applyFont="1" applyFill="1" applyBorder="1" applyAlignment="1">
      <alignment horizontal="center" vertical="center" wrapText="1"/>
    </xf>
    <xf numFmtId="0" fontId="16" fillId="7" borderId="59" xfId="0" applyFont="1" applyFill="1" applyBorder="1" applyAlignment="1">
      <alignment horizontal="left" vertical="center"/>
    </xf>
    <xf numFmtId="3" fontId="16" fillId="7" borderId="59" xfId="0" applyNumberFormat="1" applyFont="1" applyFill="1" applyBorder="1" applyAlignment="1">
      <alignment horizontal="center" vertical="center"/>
    </xf>
    <xf numFmtId="10" fontId="16" fillId="7" borderId="59" xfId="0" applyNumberFormat="1" applyFont="1" applyFill="1" applyBorder="1" applyAlignment="1">
      <alignment horizontal="center" vertical="center"/>
    </xf>
    <xf numFmtId="0" fontId="2" fillId="8" borderId="59" xfId="0" applyFont="1" applyFill="1" applyBorder="1" applyAlignment="1">
      <alignment horizontal="left" vertical="center"/>
    </xf>
    <xf numFmtId="3" fontId="2" fillId="8" borderId="59" xfId="0" applyNumberFormat="1" applyFont="1" applyFill="1" applyBorder="1" applyAlignment="1">
      <alignment horizontal="center" vertical="center"/>
    </xf>
    <xf numFmtId="10" fontId="2" fillId="8" borderId="59" xfId="0" applyNumberFormat="1" applyFont="1" applyFill="1" applyBorder="1" applyAlignment="1">
      <alignment horizontal="center" vertical="center"/>
    </xf>
    <xf numFmtId="0" fontId="17" fillId="0" borderId="59" xfId="0" applyFont="1" applyBorder="1" applyAlignment="1">
      <alignment horizontal="left" vertical="center"/>
    </xf>
    <xf numFmtId="3" fontId="17" fillId="0" borderId="59" xfId="0" applyNumberFormat="1" applyFont="1" applyBorder="1" applyAlignment="1">
      <alignment horizontal="center" vertical="center"/>
    </xf>
    <xf numFmtId="10" fontId="17" fillId="0" borderId="59" xfId="0" applyNumberFormat="1" applyFont="1" applyBorder="1" applyAlignment="1">
      <alignment horizontal="center" vertical="center"/>
    </xf>
    <xf numFmtId="0" fontId="18" fillId="0" borderId="0" xfId="0" applyFont="1"/>
    <xf numFmtId="182" fontId="16" fillId="7" borderId="59" xfId="0" applyNumberFormat="1" applyFont="1" applyFill="1" applyBorder="1" applyAlignment="1">
      <alignment horizontal="center" vertical="center"/>
    </xf>
    <xf numFmtId="182" fontId="2" fillId="8" borderId="59" xfId="0" applyNumberFormat="1" applyFont="1" applyFill="1" applyBorder="1" applyAlignment="1">
      <alignment horizontal="center" vertical="center"/>
    </xf>
    <xf numFmtId="182" fontId="17" fillId="0" borderId="59" xfId="0" applyNumberFormat="1" applyFont="1" applyBorder="1" applyAlignment="1">
      <alignment horizontal="center" vertical="center"/>
    </xf>
    <xf numFmtId="183" fontId="14" fillId="5" borderId="59" xfId="0" applyNumberFormat="1" applyFont="1" applyFill="1" applyBorder="1" applyAlignment="1">
      <alignment horizontal="center" vertical="center" wrapText="1"/>
    </xf>
    <xf numFmtId="0" fontId="7" fillId="9" borderId="0" xfId="0" applyFont="1" applyFill="1"/>
    <xf numFmtId="0" fontId="7" fillId="10" borderId="0" xfId="0" applyFont="1" applyFill="1"/>
    <xf numFmtId="0" fontId="7" fillId="0" borderId="0" xfId="0" applyFont="1"/>
    <xf numFmtId="0" fontId="7" fillId="0" borderId="0" xfId="0" applyFont="1" applyAlignment="1">
      <alignment wrapText="1"/>
    </xf>
    <xf numFmtId="0" fontId="19" fillId="0" borderId="0" xfId="0" applyFont="1"/>
    <xf numFmtId="0" fontId="7" fillId="5" borderId="0" xfId="0" applyFont="1" applyFill="1"/>
    <xf numFmtId="0" fontId="20" fillId="5" borderId="0" xfId="0" applyFont="1" applyFill="1" applyAlignment="1">
      <alignment horizontal="center" vertical="center" wrapText="1"/>
    </xf>
    <xf numFmtId="0" fontId="19" fillId="5" borderId="0" xfId="0" applyFont="1" applyFill="1"/>
    <xf numFmtId="58" fontId="7" fillId="0" borderId="0" xfId="0" applyNumberFormat="1" applyFont="1"/>
    <xf numFmtId="0" fontId="7" fillId="3" borderId="0" xfId="0" applyFont="1" applyFill="1"/>
    <xf numFmtId="0" fontId="20" fillId="3" borderId="0" xfId="0" applyFont="1" applyFill="1" applyAlignment="1">
      <alignment horizontal="center" vertical="center" wrapText="1"/>
    </xf>
    <xf numFmtId="0" fontId="21" fillId="3" borderId="16" xfId="0" applyFont="1" applyFill="1" applyBorder="1" applyAlignment="1">
      <alignment horizontal="left" vertical="top" wrapText="1"/>
    </xf>
    <xf numFmtId="0" fontId="21" fillId="3" borderId="60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1" xfId="0" applyFont="1" applyFill="1" applyBorder="1" applyAlignment="1">
      <alignment horizontal="center" vertical="center" wrapText="1"/>
    </xf>
    <xf numFmtId="0" fontId="4" fillId="2" borderId="62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2" borderId="6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65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46" xfId="0" applyFont="1" applyFill="1" applyBorder="1" applyAlignment="1">
      <alignment horizontal="center" vertical="center" wrapText="1"/>
    </xf>
    <xf numFmtId="180" fontId="7" fillId="0" borderId="0" xfId="0" applyNumberFormat="1" applyFont="1"/>
    <xf numFmtId="0" fontId="4" fillId="2" borderId="66" xfId="0" applyFont="1" applyFill="1" applyBorder="1" applyAlignment="1">
      <alignment horizontal="center" vertical="center" wrapText="1"/>
    </xf>
    <xf numFmtId="0" fontId="4" fillId="2" borderId="67" xfId="0" applyFont="1" applyFill="1" applyBorder="1" applyAlignment="1">
      <alignment horizontal="center" vertical="center" wrapText="1"/>
    </xf>
    <xf numFmtId="0" fontId="4" fillId="2" borderId="68" xfId="0" applyFont="1" applyFill="1" applyBorder="1" applyAlignment="1">
      <alignment horizontal="center" vertical="center" wrapText="1"/>
    </xf>
    <xf numFmtId="0" fontId="4" fillId="2" borderId="69" xfId="0" applyFont="1" applyFill="1" applyBorder="1" applyAlignment="1">
      <alignment horizontal="center" vertical="center" wrapText="1"/>
    </xf>
    <xf numFmtId="58" fontId="4" fillId="2" borderId="9" xfId="0" applyNumberFormat="1" applyFont="1" applyFill="1" applyBorder="1" applyAlignment="1">
      <alignment horizontal="center" vertical="center" wrapText="1"/>
    </xf>
    <xf numFmtId="180" fontId="4" fillId="2" borderId="9" xfId="0" applyNumberFormat="1" applyFont="1" applyFill="1" applyBorder="1" applyAlignment="1">
      <alignment horizontal="center" vertical="center" wrapText="1"/>
    </xf>
    <xf numFmtId="0" fontId="7" fillId="11" borderId="7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0" fontId="7" fillId="12" borderId="71" xfId="3" applyNumberFormat="1" applyFont="1" applyFill="1" applyBorder="1" applyAlignment="1">
      <alignment horizontal="center"/>
    </xf>
    <xf numFmtId="181" fontId="7" fillId="0" borderId="71" xfId="0" applyNumberFormat="1" applyFont="1" applyBorder="1" applyAlignment="1">
      <alignment horizontal="center" vertical="center"/>
    </xf>
    <xf numFmtId="181" fontId="7" fillId="0" borderId="7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0" fillId="11" borderId="0" xfId="0" applyFill="1" applyAlignment="1">
      <alignment horizontal="left" vertical="center"/>
    </xf>
    <xf numFmtId="0" fontId="22" fillId="0" borderId="0" xfId="0" applyFont="1"/>
    <xf numFmtId="0" fontId="23" fillId="0" borderId="0" xfId="0" applyFont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0" fillId="11" borderId="73" xfId="0" applyFill="1" applyBorder="1" applyAlignment="1">
      <alignment horizontal="left" vertical="center"/>
    </xf>
    <xf numFmtId="0" fontId="24" fillId="0" borderId="74" xfId="0" applyFont="1" applyBorder="1" applyAlignment="1">
      <alignment horizontal="left" vertical="center"/>
    </xf>
    <xf numFmtId="0" fontId="24" fillId="0" borderId="75" xfId="0" applyFont="1" applyBorder="1" applyAlignment="1">
      <alignment horizontal="left" vertical="center"/>
    </xf>
    <xf numFmtId="0" fontId="24" fillId="0" borderId="74" xfId="0" applyFont="1" applyBorder="1" applyAlignment="1">
      <alignment horizontal="left"/>
    </xf>
    <xf numFmtId="0" fontId="24" fillId="0" borderId="75" xfId="0" applyFont="1" applyBorder="1" applyAlignment="1">
      <alignment horizontal="left"/>
    </xf>
    <xf numFmtId="0" fontId="24" fillId="0" borderId="74" xfId="0" applyFont="1" applyBorder="1"/>
    <xf numFmtId="0" fontId="24" fillId="0" borderId="75" xfId="0" applyFont="1" applyBorder="1"/>
    <xf numFmtId="0" fontId="24" fillId="14" borderId="74" xfId="0" applyFont="1" applyFill="1" applyBorder="1" applyAlignment="1">
      <alignment horizontal="left"/>
    </xf>
    <xf numFmtId="0" fontId="24" fillId="14" borderId="75" xfId="0" applyFont="1" applyFill="1" applyBorder="1" applyAlignment="1">
      <alignment horizontal="left"/>
    </xf>
    <xf numFmtId="0" fontId="0" fillId="14" borderId="74" xfId="0" applyFill="1" applyBorder="1" applyAlignment="1">
      <alignment vertical="center"/>
    </xf>
    <xf numFmtId="0" fontId="0" fillId="14" borderId="75" xfId="0" applyFill="1" applyBorder="1" applyAlignment="1">
      <alignment vertical="center"/>
    </xf>
    <xf numFmtId="0" fontId="24" fillId="14" borderId="74" xfId="0" applyFont="1" applyFill="1" applyBorder="1" applyAlignment="1">
      <alignment horizontal="left" vertical="center"/>
    </xf>
    <xf numFmtId="0" fontId="24" fillId="14" borderId="75" xfId="0" applyFont="1" applyFill="1" applyBorder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28" fillId="0" borderId="0" xfId="0" applyFont="1"/>
    <xf numFmtId="0" fontId="28" fillId="0" borderId="0" xfId="49" applyFont="1"/>
    <xf numFmtId="0" fontId="11" fillId="0" borderId="0" xfId="0" applyFont="1"/>
    <xf numFmtId="0" fontId="4" fillId="2" borderId="76" xfId="0" applyFont="1" applyFill="1" applyBorder="1" applyAlignment="1">
      <alignment horizontal="center" vertical="center" wrapText="1"/>
    </xf>
    <xf numFmtId="0" fontId="4" fillId="2" borderId="77" xfId="0" applyFont="1" applyFill="1" applyBorder="1" applyAlignment="1">
      <alignment horizontal="center" vertical="center" wrapText="1"/>
    </xf>
    <xf numFmtId="10" fontId="4" fillId="2" borderId="78" xfId="3" applyNumberFormat="1" applyFont="1" applyFill="1" applyBorder="1" applyAlignment="1">
      <alignment horizontal="center" vertical="center" wrapText="1"/>
    </xf>
    <xf numFmtId="10" fontId="4" fillId="15" borderId="78" xfId="3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0" fontId="4" fillId="3" borderId="0" xfId="3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wrapText="1"/>
    </xf>
    <xf numFmtId="0" fontId="19" fillId="5" borderId="0" xfId="0" applyFont="1" applyFill="1" applyAlignment="1">
      <alignment horizontal="center" vertical="center"/>
    </xf>
    <xf numFmtId="10" fontId="19" fillId="5" borderId="0" xfId="3" applyNumberFormat="1" applyFont="1" applyFill="1" applyBorder="1" applyAlignment="1">
      <alignment horizontal="center"/>
    </xf>
    <xf numFmtId="0" fontId="7" fillId="0" borderId="7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80" xfId="0" applyFont="1" applyBorder="1" applyAlignment="1">
      <alignment horizontal="left" vertical="top" wrapText="1"/>
    </xf>
    <xf numFmtId="0" fontId="7" fillId="0" borderId="81" xfId="0" applyFont="1" applyBorder="1" applyAlignment="1">
      <alignment horizontal="left" vertical="top" wrapText="1"/>
    </xf>
    <xf numFmtId="0" fontId="7" fillId="0" borderId="8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83" xfId="0" applyFont="1" applyBorder="1" applyAlignment="1">
      <alignment horizontal="left" vertical="top" wrapText="1"/>
    </xf>
    <xf numFmtId="0" fontId="7" fillId="0" borderId="84" xfId="0" applyFont="1" applyBorder="1" applyAlignment="1">
      <alignment horizontal="left" vertical="top" wrapText="1"/>
    </xf>
    <xf numFmtId="0" fontId="11" fillId="0" borderId="0" xfId="0" applyFont="1" applyFill="1" applyAlignment="1"/>
    <xf numFmtId="0" fontId="0" fillId="0" borderId="0" xfId="0" applyFont="1" applyFill="1" applyAlignment="1">
      <alignment horizont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29" fillId="0" borderId="0" xfId="0" applyFont="1" applyFill="1" applyAlignment="1"/>
    <xf numFmtId="0" fontId="29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0" fillId="5" borderId="15" xfId="53" applyFont="1" applyFill="1" applyBorder="1" applyAlignment="1">
      <alignment horizontal="center" vertical="center" wrapText="1"/>
    </xf>
    <xf numFmtId="0" fontId="31" fillId="3" borderId="79" xfId="53" applyFont="1" applyFill="1" applyBorder="1" applyAlignment="1">
      <alignment horizontal="left" vertical="top" wrapText="1"/>
    </xf>
    <xf numFmtId="0" fontId="31" fillId="3" borderId="0" xfId="53" applyFont="1" applyFill="1" applyBorder="1" applyAlignment="1">
      <alignment horizontal="left" vertical="top" wrapText="1"/>
    </xf>
    <xf numFmtId="0" fontId="31" fillId="3" borderId="0" xfId="53" applyFont="1" applyFill="1" applyAlignment="1">
      <alignment horizontal="left" vertical="top" wrapText="1"/>
    </xf>
    <xf numFmtId="0" fontId="32" fillId="5" borderId="85" xfId="53" applyFont="1" applyFill="1" applyBorder="1" applyAlignment="1">
      <alignment horizontal="center" vertical="center" wrapText="1"/>
    </xf>
    <xf numFmtId="0" fontId="32" fillId="5" borderId="85" xfId="53" applyFont="1" applyFill="1" applyBorder="1" applyAlignment="1">
      <alignment horizontal="center" vertical="center"/>
    </xf>
    <xf numFmtId="0" fontId="32" fillId="5" borderId="86" xfId="53" applyFont="1" applyFill="1" applyBorder="1" applyAlignment="1">
      <alignment horizontal="center" vertical="center" wrapText="1"/>
    </xf>
    <xf numFmtId="0" fontId="32" fillId="16" borderId="85" xfId="53" applyFont="1" applyFill="1" applyBorder="1" applyAlignment="1">
      <alignment horizontal="center" vertical="center" wrapText="1"/>
    </xf>
    <xf numFmtId="0" fontId="32" fillId="16" borderId="86" xfId="53" applyFont="1" applyFill="1" applyBorder="1" applyAlignment="1">
      <alignment horizontal="center" vertical="center" wrapText="1"/>
    </xf>
    <xf numFmtId="0" fontId="32" fillId="5" borderId="15" xfId="53" applyFont="1" applyFill="1" applyBorder="1" applyAlignment="1">
      <alignment horizontal="center" vertical="center"/>
    </xf>
    <xf numFmtId="0" fontId="32" fillId="5" borderId="15" xfId="53" applyFont="1" applyFill="1" applyBorder="1" applyAlignment="1">
      <alignment horizontal="center" vertical="center" wrapText="1"/>
    </xf>
    <xf numFmtId="0" fontId="32" fillId="16" borderId="15" xfId="53" applyFont="1" applyFill="1" applyBorder="1" applyAlignment="1">
      <alignment horizontal="center" vertical="center" wrapText="1"/>
    </xf>
    <xf numFmtId="184" fontId="33" fillId="17" borderId="15" xfId="52" applyNumberFormat="1" applyFont="1" applyFill="1" applyBorder="1" applyAlignment="1">
      <alignment horizontal="center" vertical="center"/>
    </xf>
    <xf numFmtId="0" fontId="34" fillId="17" borderId="15" xfId="0" applyFont="1" applyFill="1" applyBorder="1" applyAlignment="1">
      <alignment horizontal="center" vertical="center" wrapText="1"/>
    </xf>
    <xf numFmtId="0" fontId="32" fillId="18" borderId="15" xfId="53" applyFont="1" applyFill="1" applyBorder="1" applyAlignment="1">
      <alignment horizontal="center" vertical="center" wrapText="1"/>
    </xf>
    <xf numFmtId="3" fontId="32" fillId="18" borderId="15" xfId="53" applyNumberFormat="1" applyFont="1" applyFill="1" applyBorder="1" applyAlignment="1">
      <alignment horizontal="center" vertical="center"/>
    </xf>
    <xf numFmtId="185" fontId="32" fillId="18" borderId="15" xfId="53" applyNumberFormat="1" applyFont="1" applyFill="1" applyBorder="1" applyAlignment="1">
      <alignment horizontal="center" vertical="center"/>
    </xf>
    <xf numFmtId="0" fontId="32" fillId="18" borderId="15" xfId="53" applyNumberFormat="1" applyFont="1" applyFill="1" applyBorder="1" applyAlignment="1">
      <alignment horizontal="center" vertical="center"/>
    </xf>
    <xf numFmtId="10" fontId="32" fillId="18" borderId="15" xfId="53" applyNumberFormat="1" applyFont="1" applyFill="1" applyBorder="1" applyAlignment="1">
      <alignment horizontal="center" vertical="center"/>
    </xf>
    <xf numFmtId="185" fontId="32" fillId="18" borderId="15" xfId="52" applyNumberFormat="1" applyFont="1" applyFill="1" applyBorder="1" applyAlignment="1">
      <alignment horizontal="center" vertical="center"/>
    </xf>
    <xf numFmtId="10" fontId="32" fillId="18" borderId="15" xfId="52" applyNumberFormat="1" applyFont="1" applyFill="1" applyBorder="1" applyAlignment="1">
      <alignment horizontal="center" vertical="center"/>
    </xf>
    <xf numFmtId="186" fontId="32" fillId="18" borderId="15" xfId="53" applyNumberFormat="1" applyFont="1" applyFill="1" applyBorder="1" applyAlignment="1">
      <alignment horizontal="center" vertical="center"/>
    </xf>
    <xf numFmtId="187" fontId="29" fillId="0" borderId="0" xfId="0" applyNumberFormat="1" applyFont="1" applyFill="1" applyAlignment="1">
      <alignment horizontal="center" vertical="center"/>
    </xf>
    <xf numFmtId="0" fontId="33" fillId="0" borderId="86" xfId="53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1" fontId="33" fillId="0" borderId="86" xfId="53" applyNumberFormat="1" applyFont="1" applyFill="1" applyBorder="1" applyAlignment="1">
      <alignment horizontal="center" vertical="center"/>
    </xf>
    <xf numFmtId="10" fontId="33" fillId="0" borderId="86" xfId="53" applyNumberFormat="1" applyFont="1" applyFill="1" applyBorder="1" applyAlignment="1">
      <alignment horizontal="center" vertical="center"/>
    </xf>
    <xf numFmtId="10" fontId="33" fillId="0" borderId="87" xfId="53" applyNumberFormat="1" applyFont="1" applyFill="1" applyBorder="1" applyAlignment="1">
      <alignment horizontal="center" vertical="center"/>
    </xf>
    <xf numFmtId="1" fontId="33" fillId="0" borderId="87" xfId="53" applyNumberFormat="1" applyFont="1" applyFill="1" applyBorder="1" applyAlignment="1">
      <alignment horizontal="center" vertical="center"/>
    </xf>
    <xf numFmtId="10" fontId="33" fillId="0" borderId="86" xfId="52" applyNumberFormat="1" applyFont="1" applyFill="1" applyBorder="1" applyAlignment="1">
      <alignment horizontal="center" vertical="center"/>
    </xf>
    <xf numFmtId="186" fontId="35" fillId="0" borderId="86" xfId="53" applyNumberFormat="1" applyFont="1" applyFill="1" applyBorder="1" applyAlignment="1">
      <alignment horizontal="center" vertical="center"/>
    </xf>
    <xf numFmtId="186" fontId="35" fillId="0" borderId="87" xfId="53" applyNumberFormat="1" applyFont="1" applyFill="1" applyBorder="1" applyAlignment="1">
      <alignment horizontal="center" vertical="center"/>
    </xf>
    <xf numFmtId="0" fontId="36" fillId="0" borderId="0" xfId="0" applyFont="1" applyFill="1" applyAlignment="1"/>
    <xf numFmtId="0" fontId="36" fillId="0" borderId="0" xfId="0" applyFont="1" applyFill="1" applyAlignment="1">
      <alignment horizontal="center" vertical="center"/>
    </xf>
    <xf numFmtId="0" fontId="37" fillId="0" borderId="15" xfId="0" applyFont="1" applyFill="1" applyBorder="1" applyAlignment="1"/>
    <xf numFmtId="0" fontId="38" fillId="0" borderId="15" xfId="0" applyFont="1" applyFill="1" applyBorder="1" applyAlignment="1">
      <alignment vertical="center"/>
    </xf>
    <xf numFmtId="0" fontId="39" fillId="0" borderId="15" xfId="0" applyFont="1" applyFill="1" applyBorder="1" applyAlignment="1">
      <alignment horizontal="center" vertical="center"/>
    </xf>
    <xf numFmtId="3" fontId="40" fillId="0" borderId="15" xfId="0" applyNumberFormat="1" applyFont="1" applyFill="1" applyBorder="1" applyAlignment="1">
      <alignment horizontal="center" vertical="center"/>
    </xf>
    <xf numFmtId="0" fontId="40" fillId="0" borderId="15" xfId="52" applyNumberFormat="1" applyFont="1" applyFill="1" applyBorder="1" applyAlignment="1">
      <alignment horizontal="center" vertical="center"/>
    </xf>
    <xf numFmtId="10" fontId="41" fillId="0" borderId="15" xfId="52" applyNumberFormat="1" applyFont="1" applyFill="1" applyBorder="1" applyAlignment="1">
      <alignment horizontal="center" vertical="center"/>
    </xf>
    <xf numFmtId="3" fontId="37" fillId="0" borderId="15" xfId="0" applyNumberFormat="1" applyFont="1" applyFill="1" applyBorder="1" applyAlignment="1">
      <alignment horizontal="center" vertical="center"/>
    </xf>
    <xf numFmtId="10" fontId="42" fillId="0" borderId="15" xfId="52" applyNumberFormat="1" applyFont="1" applyFill="1" applyBorder="1" applyAlignment="1">
      <alignment horizontal="center" vertical="center"/>
    </xf>
    <xf numFmtId="10" fontId="40" fillId="0" borderId="15" xfId="52" applyNumberFormat="1" applyFont="1" applyFill="1" applyBorder="1" applyAlignment="1">
      <alignment horizontal="center" vertical="center"/>
    </xf>
    <xf numFmtId="188" fontId="40" fillId="0" borderId="15" xfId="53" applyNumberFormat="1" applyFont="1" applyFill="1" applyBorder="1" applyAlignment="1">
      <alignment horizontal="center" vertical="center"/>
    </xf>
    <xf numFmtId="0" fontId="40" fillId="0" borderId="15" xfId="3" applyNumberFormat="1" applyFont="1" applyFill="1" applyBorder="1" applyAlignment="1" applyProtection="1">
      <alignment horizontal="center" vertical="center"/>
    </xf>
    <xf numFmtId="0" fontId="40" fillId="0" borderId="15" xfId="53" applyNumberFormat="1" applyFont="1" applyFill="1" applyBorder="1" applyAlignment="1">
      <alignment horizontal="center" vertical="center"/>
    </xf>
    <xf numFmtId="1" fontId="29" fillId="0" borderId="0" xfId="0" applyNumberFormat="1" applyFont="1" applyFill="1" applyAlignment="1"/>
    <xf numFmtId="0" fontId="29" fillId="0" borderId="0" xfId="0" applyNumberFormat="1" applyFont="1" applyFill="1" applyAlignment="1"/>
    <xf numFmtId="187" fontId="29" fillId="0" borderId="0" xfId="0" applyNumberFormat="1" applyFont="1" applyFill="1" applyAlignment="1"/>
    <xf numFmtId="184" fontId="33" fillId="19" borderId="15" xfId="52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vertical="center"/>
    </xf>
    <xf numFmtId="180" fontId="0" fillId="0" borderId="0" xfId="0" applyNumberFormat="1" applyFont="1" applyFill="1" applyAlignment="1"/>
    <xf numFmtId="0" fontId="44" fillId="0" borderId="15" xfId="0" applyFont="1" applyFill="1" applyBorder="1" applyAlignment="1">
      <alignment vertical="center"/>
    </xf>
    <xf numFmtId="0" fontId="37" fillId="0" borderId="15" xfId="0" applyFont="1" applyFill="1" applyBorder="1" applyAlignment="1">
      <alignment horizontal="left" wrapText="1"/>
    </xf>
    <xf numFmtId="0" fontId="37" fillId="0" borderId="15" xfId="0" applyFont="1" applyFill="1" applyBorder="1" applyAlignment="1">
      <alignment horizontal="left"/>
    </xf>
    <xf numFmtId="0" fontId="45" fillId="0" borderId="15" xfId="0" applyFont="1" applyFill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0" fontId="11" fillId="0" borderId="0" xfId="0" applyFont="1" applyFill="1"/>
    <xf numFmtId="0" fontId="0" fillId="0" borderId="0" xfId="0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30" fillId="5" borderId="0" xfId="53" applyFont="1" applyFill="1" applyAlignment="1">
      <alignment horizontal="center" vertical="center" wrapText="1"/>
    </xf>
    <xf numFmtId="0" fontId="30" fillId="5" borderId="88" xfId="53" applyFont="1" applyFill="1" applyBorder="1" applyAlignment="1">
      <alignment horizontal="center" vertical="center" wrapText="1"/>
    </xf>
    <xf numFmtId="0" fontId="47" fillId="17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36" fillId="0" borderId="0" xfId="0" applyFont="1" applyFill="1"/>
    <xf numFmtId="0" fontId="0" fillId="0" borderId="15" xfId="0" applyBorder="1" applyAlignment="1">
      <alignment vertical="center"/>
    </xf>
    <xf numFmtId="0" fontId="45" fillId="0" borderId="15" xfId="0" applyFont="1" applyFill="1" applyBorder="1" applyAlignment="1">
      <alignment horizontal="center" vertical="center"/>
    </xf>
    <xf numFmtId="9" fontId="41" fillId="6" borderId="15" xfId="52" applyNumberFormat="1" applyFont="1" applyFill="1" applyBorder="1" applyAlignment="1">
      <alignment horizontal="center" vertical="center"/>
    </xf>
    <xf numFmtId="189" fontId="40" fillId="0" borderId="15" xfId="53" applyNumberFormat="1" applyFont="1" applyFill="1" applyBorder="1" applyAlignment="1">
      <alignment horizontal="center" vertical="center"/>
    </xf>
    <xf numFmtId="180" fontId="29" fillId="0" borderId="0" xfId="0" applyNumberFormat="1" applyFont="1" applyFill="1" applyAlignment="1"/>
    <xf numFmtId="0" fontId="0" fillId="0" borderId="15" xfId="0" applyBorder="1"/>
    <xf numFmtId="0" fontId="40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0" fillId="0" borderId="15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8" fillId="14" borderId="15" xfId="0" applyFont="1" applyFill="1" applyBorder="1" applyAlignment="1">
      <alignment horizontal="center" vertical="center"/>
    </xf>
    <xf numFmtId="0" fontId="37" fillId="14" borderId="15" xfId="0" applyFont="1" applyFill="1" applyBorder="1" applyAlignment="1">
      <alignment horizontal="center" vertical="center"/>
    </xf>
    <xf numFmtId="0" fontId="48" fillId="0" borderId="15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0" fontId="49" fillId="0" borderId="15" xfId="0" applyFont="1" applyBorder="1" applyAlignment="1">
      <alignment horizontal="center" vertical="center"/>
    </xf>
    <xf numFmtId="0" fontId="49" fillId="0" borderId="15" xfId="49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32" fillId="5" borderId="13" xfId="53" applyFont="1" applyFill="1" applyBorder="1" applyAlignment="1">
      <alignment horizontal="center" vertical="center" wrapText="1"/>
    </xf>
    <xf numFmtId="0" fontId="32" fillId="5" borderId="83" xfId="53" applyFont="1" applyFill="1" applyBorder="1" applyAlignment="1">
      <alignment horizontal="center" vertical="center" wrapText="1"/>
    </xf>
    <xf numFmtId="0" fontId="32" fillId="5" borderId="84" xfId="53" applyFont="1" applyFill="1" applyBorder="1" applyAlignment="1">
      <alignment horizontal="center" vertical="center" wrapText="1"/>
    </xf>
    <xf numFmtId="0" fontId="33" fillId="0" borderId="87" xfId="53" applyNumberFormat="1" applyFont="1" applyFill="1" applyBorder="1" applyAlignment="1">
      <alignment horizontal="center" vertical="center" wrapText="1"/>
    </xf>
    <xf numFmtId="190" fontId="33" fillId="0" borderId="86" xfId="53" applyNumberFormat="1" applyFont="1" applyFill="1" applyBorder="1" applyAlignment="1">
      <alignment horizontal="center" vertical="center" wrapText="1"/>
    </xf>
    <xf numFmtId="0" fontId="0" fillId="0" borderId="15" xfId="0" applyFont="1" applyFill="1" applyBorder="1" applyAlignment="1"/>
    <xf numFmtId="180" fontId="33" fillId="0" borderId="0" xfId="52" applyNumberFormat="1" applyFont="1" applyFill="1" applyBorder="1" applyAlignment="1">
      <alignment horizontal="center" vertical="center"/>
    </xf>
    <xf numFmtId="180" fontId="33" fillId="17" borderId="15" xfId="52" applyNumberFormat="1" applyFont="1" applyFill="1" applyBorder="1" applyAlignment="1">
      <alignment horizontal="center" vertical="center"/>
    </xf>
    <xf numFmtId="180" fontId="43" fillId="0" borderId="0" xfId="0" applyNumberFormat="1" applyFont="1" applyFill="1" applyAlignment="1">
      <alignment vertical="center"/>
    </xf>
    <xf numFmtId="180" fontId="33" fillId="17" borderId="85" xfId="52" applyNumberFormat="1" applyFont="1" applyFill="1" applyBorder="1" applyAlignment="1">
      <alignment horizontal="center" vertical="center"/>
    </xf>
    <xf numFmtId="180" fontId="0" fillId="0" borderId="0" xfId="0" applyNumberFormat="1" applyFont="1" applyFill="1" applyAlignment="1">
      <alignment horizontal="center"/>
    </xf>
    <xf numFmtId="0" fontId="37" fillId="0" borderId="15" xfId="0" applyFont="1" applyFill="1" applyBorder="1" applyAlignment="1">
      <alignment horizontal="center"/>
    </xf>
    <xf numFmtId="184" fontId="33" fillId="0" borderId="0" xfId="52" applyNumberFormat="1" applyFont="1" applyFill="1" applyBorder="1" applyAlignment="1">
      <alignment horizontal="center" vertical="center"/>
    </xf>
    <xf numFmtId="0" fontId="50" fillId="5" borderId="86" xfId="53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vertical="center"/>
    </xf>
    <xf numFmtId="0" fontId="50" fillId="5" borderId="85" xfId="53" applyFont="1" applyFill="1" applyBorder="1" applyAlignment="1">
      <alignment horizontal="center" vertical="center" wrapText="1"/>
    </xf>
    <xf numFmtId="10" fontId="32" fillId="18" borderId="15" xfId="3" applyNumberFormat="1" applyFont="1" applyFill="1" applyBorder="1" applyAlignment="1" applyProtection="1">
      <alignment horizontal="center" vertical="center"/>
    </xf>
    <xf numFmtId="185" fontId="32" fillId="18" borderId="15" xfId="52" applyNumberFormat="1" applyFont="1" applyFill="1" applyBorder="1" applyAlignment="1">
      <alignment horizontal="center" vertical="center" wrapText="1"/>
    </xf>
    <xf numFmtId="10" fontId="32" fillId="18" borderId="15" xfId="52" applyNumberFormat="1" applyFont="1" applyFill="1" applyBorder="1" applyAlignment="1">
      <alignment horizontal="center" vertical="center" wrapText="1"/>
    </xf>
    <xf numFmtId="185" fontId="33" fillId="0" borderId="86" xfId="53" applyNumberFormat="1" applyFont="1" applyFill="1" applyBorder="1" applyAlignment="1">
      <alignment horizontal="center" vertical="center"/>
    </xf>
    <xf numFmtId="10" fontId="33" fillId="0" borderId="86" xfId="53" applyNumberFormat="1" applyFont="1" applyFill="1" applyBorder="1" applyAlignment="1">
      <alignment horizontal="center" vertical="center" wrapText="1"/>
    </xf>
    <xf numFmtId="180" fontId="11" fillId="0" borderId="0" xfId="0" applyNumberFormat="1" applyFont="1" applyFill="1" applyAlignment="1"/>
    <xf numFmtId="3" fontId="37" fillId="0" borderId="15" xfId="0" applyNumberFormat="1" applyFont="1" applyFill="1" applyBorder="1" applyAlignment="1">
      <alignment horizontal="center" vertical="center" wrapText="1"/>
    </xf>
    <xf numFmtId="0" fontId="40" fillId="0" borderId="15" xfId="52" applyNumberFormat="1" applyFont="1" applyFill="1" applyBorder="1" applyAlignment="1">
      <alignment horizontal="center" vertical="center" wrapText="1"/>
    </xf>
    <xf numFmtId="10" fontId="40" fillId="0" borderId="15" xfId="52" applyNumberFormat="1" applyFont="1" applyFill="1" applyBorder="1" applyAlignment="1">
      <alignment horizontal="center" vertical="center" wrapText="1"/>
    </xf>
    <xf numFmtId="58" fontId="0" fillId="0" borderId="0" xfId="0" applyNumberFormat="1" applyFont="1" applyFill="1" applyAlignment="1"/>
    <xf numFmtId="0" fontId="0" fillId="0" borderId="0" xfId="0" applyFont="1" applyFill="1" applyBorder="1" applyAlignment="1">
      <alignment horizontal="left" vertical="center"/>
    </xf>
    <xf numFmtId="180" fontId="0" fillId="0" borderId="0" xfId="0" applyNumberFormat="1" applyFont="1" applyFill="1" applyBorder="1" applyAlignment="1">
      <alignment horizontal="left" vertical="center"/>
    </xf>
    <xf numFmtId="0" fontId="45" fillId="0" borderId="87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21" fillId="3" borderId="89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9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91" xfId="0" applyFont="1" applyFill="1" applyBorder="1" applyAlignment="1">
      <alignment horizontal="center" vertical="center" wrapText="1"/>
    </xf>
    <xf numFmtId="0" fontId="4" fillId="2" borderId="92" xfId="0" applyFont="1" applyFill="1" applyBorder="1" applyAlignment="1">
      <alignment horizontal="center" vertical="center" wrapText="1"/>
    </xf>
    <xf numFmtId="0" fontId="4" fillId="2" borderId="93" xfId="0" applyFont="1" applyFill="1" applyBorder="1" applyAlignment="1">
      <alignment horizontal="center" vertical="center" wrapText="1"/>
    </xf>
    <xf numFmtId="0" fontId="10" fillId="2" borderId="7" xfId="5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0" fontId="0" fillId="12" borderId="0" xfId="3" applyNumberFormat="1" applyFont="1" applyFill="1" applyBorder="1" applyAlignment="1">
      <alignment horizontal="center" vertical="center"/>
    </xf>
    <xf numFmtId="181" fontId="7" fillId="0" borderId="94" xfId="0" applyNumberFormat="1" applyFont="1" applyBorder="1" applyAlignment="1">
      <alignment horizontal="center" vertical="center"/>
    </xf>
    <xf numFmtId="10" fontId="7" fillId="0" borderId="71" xfId="3" applyNumberFormat="1" applyFont="1" applyFill="1" applyBorder="1" applyAlignment="1">
      <alignment horizontal="center"/>
    </xf>
    <xf numFmtId="10" fontId="7" fillId="0" borderId="72" xfId="3" applyNumberFormat="1" applyFont="1" applyFill="1" applyBorder="1" applyAlignment="1">
      <alignment horizontal="center"/>
    </xf>
    <xf numFmtId="181" fontId="0" fillId="12" borderId="0" xfId="0" applyNumberFormat="1" applyFill="1" applyAlignment="1">
      <alignment horizontal="center" vertical="center"/>
    </xf>
    <xf numFmtId="10" fontId="7" fillId="0" borderId="94" xfId="3" applyNumberFormat="1" applyFont="1" applyBorder="1" applyAlignment="1">
      <alignment horizontal="center"/>
    </xf>
    <xf numFmtId="10" fontId="7" fillId="0" borderId="71" xfId="3" applyNumberFormat="1" applyFont="1" applyBorder="1" applyAlignment="1">
      <alignment horizontal="center"/>
    </xf>
    <xf numFmtId="0" fontId="21" fillId="0" borderId="0" xfId="0" applyFont="1"/>
    <xf numFmtId="181" fontId="7" fillId="12" borderId="71" xfId="0" applyNumberFormat="1" applyFont="1" applyFill="1" applyBorder="1" applyAlignment="1">
      <alignment horizontal="center" vertical="center"/>
    </xf>
    <xf numFmtId="181" fontId="51" fillId="15" borderId="71" xfId="0" applyNumberFormat="1" applyFont="1" applyFill="1" applyBorder="1" applyAlignment="1">
      <alignment horizontal="center" vertical="center"/>
    </xf>
    <xf numFmtId="10" fontId="51" fillId="15" borderId="78" xfId="3" applyNumberFormat="1" applyFont="1" applyFill="1" applyBorder="1" applyAlignment="1">
      <alignment horizontal="center" vertical="center" wrapText="1"/>
    </xf>
    <xf numFmtId="10" fontId="9" fillId="15" borderId="0" xfId="3" applyNumberFormat="1" applyFont="1" applyFill="1" applyBorder="1" applyAlignment="1">
      <alignment horizontal="center" vertical="center"/>
    </xf>
    <xf numFmtId="10" fontId="52" fillId="3" borderId="0" xfId="3" applyNumberFormat="1" applyFont="1" applyFill="1" applyBorder="1" applyAlignment="1">
      <alignment horizontal="center" vertical="center" wrapText="1"/>
    </xf>
    <xf numFmtId="181" fontId="19" fillId="5" borderId="0" xfId="0" applyNumberFormat="1" applyFont="1" applyFill="1" applyAlignment="1">
      <alignment horizontal="center" vertical="center"/>
    </xf>
    <xf numFmtId="0" fontId="3" fillId="0" borderId="13" xfId="0" applyFont="1" applyFill="1" applyBorder="1" applyAlignment="1" quotePrefix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Percent 2" xfId="52"/>
    <cellStyle name="Normal 2 2" xfId="53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6"/>
        </patternFill>
      </fill>
    </dxf>
    <dxf>
      <font>
        <b val="1"/>
        <i val="0"/>
        <color rgb="FFC0000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8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C00000"/>
      </font>
    </dxf>
    <dxf>
      <font>
        <b val="1"/>
        <color rgb="FF008000"/>
      </font>
    </dxf>
  </dxfs>
  <tableStyles count="0" defaultTableStyle="TableStyleMedium2" defaultPivotStyle="PivotStyleLight16"/>
  <colors>
    <mruColors>
      <color rgb="00006100"/>
      <color rgb="00FF9999"/>
      <color rgb="00FF7C80"/>
      <color rgb="00ECBEBA"/>
      <color rgb="00C4ECCC"/>
      <color rgb="00FFF6DC"/>
      <color rgb="00C6EFCE"/>
      <color rgb="00F1C7C7"/>
      <color rgb="00FFCC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A1:BV1693"/>
  <sheetViews>
    <sheetView tabSelected="1" zoomScale="90" zoomScaleNormal="90" topLeftCell="I2" workbookViewId="0">
      <selection activeCell="M12" sqref="M12"/>
    </sheetView>
  </sheetViews>
  <sheetFormatPr defaultColWidth="9" defaultRowHeight="14"/>
  <cols>
    <col min="1" max="2" width="1.775" style="135" customWidth="1"/>
    <col min="3" max="3" width="21.6666666666667" style="136" customWidth="1"/>
    <col min="4" max="5" width="27.3333333333333" style="136" customWidth="1"/>
    <col min="6" max="6" width="17" style="136" customWidth="1"/>
    <col min="7" max="7" width="27.3333333333333" style="136" customWidth="1"/>
    <col min="8" max="8" width="27.775" style="136" customWidth="1"/>
    <col min="9" max="9" width="29.2166666666667" style="136" customWidth="1"/>
    <col min="10" max="10" width="28.2166666666667" style="135" customWidth="1"/>
    <col min="11" max="11" width="12.1083333333333" style="135" customWidth="1"/>
    <col min="12" max="12" width="14.8833333333333" style="135" customWidth="1"/>
    <col min="13" max="15" width="14.1083333333333" style="135" customWidth="1"/>
    <col min="16" max="16" width="14.6666666666667" style="135" customWidth="1"/>
    <col min="17" max="17" width="18.775" style="135" customWidth="1"/>
    <col min="18" max="18" width="17.6666666666667" style="135" customWidth="1"/>
    <col min="19" max="19" width="16.2166666666667" style="135" customWidth="1"/>
    <col min="20" max="21" width="12.1083333333333" style="135" customWidth="1"/>
    <col min="22" max="22" width="15.775" style="135" customWidth="1"/>
    <col min="23" max="23" width="16.4416666666667" style="135" customWidth="1"/>
    <col min="24" max="24" width="15.3333333333333" style="135" customWidth="1"/>
    <col min="25" max="25" width="18" style="135" customWidth="1"/>
    <col min="26" max="26" width="12" style="135" customWidth="1"/>
    <col min="27" max="27" width="15.8833333333333" style="135" customWidth="1"/>
    <col min="28" max="28" width="15.1083333333333" style="135" customWidth="1"/>
    <col min="29" max="29" width="14.3333333333333" style="135" customWidth="1"/>
    <col min="30" max="30" width="16.4416666666667" style="135" customWidth="1"/>
    <col min="31" max="31" width="12.1083333333333" style="135" customWidth="1"/>
    <col min="32" max="32" width="16" style="135" customWidth="1"/>
    <col min="33" max="33" width="17.3333333333333" style="135" customWidth="1"/>
    <col min="34" max="34" width="17.2166666666667" style="135" customWidth="1"/>
    <col min="35" max="35" width="20.8833333333333" style="135" customWidth="1"/>
    <col min="36" max="36" width="12.1083333333333" style="135" customWidth="1"/>
    <col min="37" max="37" width="14.6666666666667" style="135" customWidth="1"/>
    <col min="38" max="38" width="16.8833333333333" style="135" customWidth="1"/>
    <col min="39" max="39" width="16.1083333333333" style="135" customWidth="1"/>
    <col min="40" max="40" width="16.6666666666667" style="135" customWidth="1"/>
    <col min="41" max="41" width="11.8833333333333" style="135" customWidth="1"/>
    <col min="42" max="42" width="14.1083333333333" style="135" customWidth="1"/>
    <col min="43" max="45" width="14.775" style="135" customWidth="1"/>
    <col min="46" max="46" width="12.1083333333333" style="135" customWidth="1"/>
    <col min="47" max="47" width="16.2166666666667" style="135" customWidth="1"/>
    <col min="48" max="48" width="14.3333333333333" style="135" customWidth="1"/>
    <col min="49" max="49" width="15.775" style="135" customWidth="1"/>
    <col min="50" max="50" width="16.8833333333333" style="135" customWidth="1"/>
    <col min="51" max="51" width="9.10833333333333" style="135" customWidth="1"/>
    <col min="52" max="52" width="2.10833333333333" style="137" customWidth="1"/>
    <col min="53" max="54" width="12.6666666666667" style="135" customWidth="1"/>
    <col min="55" max="55" width="13.775" style="135" customWidth="1"/>
    <col min="56" max="16384" width="9" style="135"/>
  </cols>
  <sheetData>
    <row r="1" ht="12" customHeight="1" spans="1:61">
      <c r="A1" s="138"/>
      <c r="B1" s="139" t="str">
        <f>"网管-雅加达网点质量达成 "&amp;TEXT(BB2,"YYYY-MM-DD")&amp;"
"&amp;"NM - Pencapaian Kualitas DropPoint Jakarta "&amp;TEXT(BB2,"YYYY-MM-DD")</f>
        <v>网管-雅加达网点质量达成 2026-10-01
NM - Pencapaian Kualitas DropPoint Jakarta 2026-10-01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40"/>
      <c r="BB1" s="135" t="s">
        <v>0</v>
      </c>
    </row>
    <row r="2" ht="61.5" customHeight="1" spans="1:61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40"/>
      <c r="BB2" s="141">
        <f>L8</f>
        <v>46296</v>
      </c>
      <c r="BC2" s="141">
        <f>EOMONTH(BB2,-1)+1</f>
        <v>46296</v>
      </c>
      <c r="BD2" s="135" t="s">
        <v>1</v>
      </c>
      <c r="BG2" s="135" t="e">
        <f>COUNTIFS(#REF!,J:J,#REF!,1,#REF!,"&lt;="&amp;#REF!)</f>
        <v>#REF!</v>
      </c>
      <c r="BH2" s="135" t="e">
        <f>COUNTIFS(#REF!,J:J,#REF!,1)</f>
        <v>#REF!</v>
      </c>
      <c r="BI2" s="135" t="e">
        <f>BG2/BH2</f>
        <v>#REF!</v>
      </c>
    </row>
    <row r="3" ht="36" customHeight="1" spans="1:61">
      <c r="A3" s="138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2"/>
      <c r="AZ3" s="140"/>
      <c r="BB3" s="141">
        <f>BB2-2</f>
        <v>46294</v>
      </c>
      <c r="BC3" s="141">
        <f>EOMONTH(BB3,-1)+1</f>
        <v>46266</v>
      </c>
      <c r="BD3" s="135" t="s">
        <v>2</v>
      </c>
    </row>
    <row r="4" ht="249" hidden="1" customHeight="1" spans="1:61">
      <c r="A4" s="138"/>
      <c r="B4" s="142"/>
      <c r="C4" s="144" t="s">
        <v>3</v>
      </c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341"/>
      <c r="U4" s="145"/>
      <c r="V4" s="145" t="s">
        <v>4</v>
      </c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341"/>
      <c r="AY4" s="142"/>
      <c r="AZ4" s="140"/>
    </row>
    <row r="5" ht="9" customHeight="1" spans="1:61">
      <c r="A5" s="138"/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2"/>
      <c r="AZ5" s="140"/>
    </row>
    <row r="6" ht="57" customHeight="1" spans="1:61">
      <c r="A6" s="138"/>
      <c r="B6" s="142"/>
      <c r="C6" s="342" t="s">
        <v>5</v>
      </c>
      <c r="D6" s="12" t="s">
        <v>6</v>
      </c>
      <c r="E6" s="10" t="s">
        <v>7</v>
      </c>
      <c r="F6" s="342" t="s">
        <v>8</v>
      </c>
      <c r="G6" s="146" t="s">
        <v>9</v>
      </c>
      <c r="H6" s="147" t="s">
        <v>10</v>
      </c>
      <c r="I6" s="148"/>
      <c r="J6" s="149" t="s">
        <v>7</v>
      </c>
      <c r="K6" s="153" t="s">
        <v>11</v>
      </c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6"/>
      <c r="W6" s="156"/>
      <c r="X6" s="153"/>
      <c r="Y6" s="343"/>
      <c r="Z6" s="344" t="s">
        <v>12</v>
      </c>
      <c r="AA6" s="344"/>
      <c r="AB6" s="344"/>
      <c r="AC6" s="344"/>
      <c r="AD6" s="345"/>
      <c r="AE6" s="346" t="s">
        <v>13</v>
      </c>
      <c r="AF6" s="153"/>
      <c r="AG6" s="153"/>
      <c r="AH6" s="153"/>
      <c r="AI6" s="153"/>
      <c r="AJ6" s="153"/>
      <c r="AK6" s="153"/>
      <c r="AL6" s="153"/>
      <c r="AM6" s="153"/>
      <c r="AN6" s="343"/>
      <c r="AO6" s="347"/>
      <c r="AP6" s="347"/>
      <c r="AQ6" s="347"/>
      <c r="AR6" s="347"/>
      <c r="AS6" s="347"/>
      <c r="AT6" s="347"/>
      <c r="AU6" s="347"/>
      <c r="AV6" s="347"/>
      <c r="AW6" s="347"/>
      <c r="AX6" s="348"/>
      <c r="AY6" s="142"/>
      <c r="AZ6" s="140"/>
    </row>
    <row r="7" ht="54.45" customHeight="1" spans="1:61">
      <c r="A7" s="138"/>
      <c r="B7" s="142"/>
      <c r="C7" s="11"/>
      <c r="D7" s="152"/>
      <c r="E7" s="10"/>
      <c r="F7" s="11"/>
      <c r="G7" s="11"/>
      <c r="H7" s="9"/>
      <c r="I7" s="153"/>
      <c r="J7" s="154"/>
      <c r="K7" s="349" t="s">
        <v>14</v>
      </c>
      <c r="L7" s="347"/>
      <c r="M7" s="347"/>
      <c r="N7" s="347"/>
      <c r="O7" s="348"/>
      <c r="P7" s="349" t="s">
        <v>15</v>
      </c>
      <c r="Q7" s="347"/>
      <c r="R7" s="347"/>
      <c r="S7" s="347"/>
      <c r="T7" s="348"/>
      <c r="U7" s="350" t="s">
        <v>16</v>
      </c>
      <c r="V7" s="351"/>
      <c r="W7" s="351"/>
      <c r="X7" s="351"/>
      <c r="Y7" s="352"/>
      <c r="Z7" s="353" t="s">
        <v>17</v>
      </c>
      <c r="AA7" s="353"/>
      <c r="AB7" s="353"/>
      <c r="AC7" s="353"/>
      <c r="AD7" s="353"/>
      <c r="AE7" s="354" t="s">
        <v>18</v>
      </c>
      <c r="AF7" s="354"/>
      <c r="AG7" s="354"/>
      <c r="AH7" s="354"/>
      <c r="AI7" s="354"/>
      <c r="AJ7" s="354" t="s">
        <v>19</v>
      </c>
      <c r="AK7" s="354"/>
      <c r="AL7" s="354"/>
      <c r="AM7" s="354"/>
      <c r="AN7" s="354"/>
      <c r="AO7" s="347" t="s">
        <v>20</v>
      </c>
      <c r="AP7" s="347"/>
      <c r="AQ7" s="347"/>
      <c r="AR7" s="347"/>
      <c r="AS7" s="348"/>
      <c r="AT7" s="349" t="s">
        <v>21</v>
      </c>
      <c r="AU7" s="347"/>
      <c r="AV7" s="347"/>
      <c r="AW7" s="347"/>
      <c r="AX7" s="348"/>
      <c r="AY7" s="142"/>
      <c r="AZ7" s="140"/>
      <c r="BB7" s="158">
        <f>BB2-1</f>
        <v>46295</v>
      </c>
    </row>
    <row r="8" ht="56.25" customHeight="1" spans="1:61">
      <c r="A8" s="138"/>
      <c r="B8" s="142"/>
      <c r="C8" s="159"/>
      <c r="D8" s="152"/>
      <c r="E8" s="12"/>
      <c r="F8" s="11"/>
      <c r="G8" s="159"/>
      <c r="H8" s="160"/>
      <c r="I8" s="161"/>
      <c r="J8" s="162"/>
      <c r="K8" s="146" t="s">
        <v>22</v>
      </c>
      <c r="L8" s="164">
        <v>46296</v>
      </c>
      <c r="M8" s="164">
        <f>L8-1</f>
        <v>46295</v>
      </c>
      <c r="N8" s="164">
        <f>L8-2</f>
        <v>46294</v>
      </c>
      <c r="O8" s="146" t="s">
        <v>23</v>
      </c>
      <c r="P8" s="146" t="s">
        <v>22</v>
      </c>
      <c r="Q8" s="163">
        <f>L8</f>
        <v>46296</v>
      </c>
      <c r="R8" s="164">
        <f>M8</f>
        <v>46295</v>
      </c>
      <c r="S8" s="164">
        <f>N8</f>
        <v>46294</v>
      </c>
      <c r="T8" s="146" t="s">
        <v>23</v>
      </c>
      <c r="U8" s="146" t="s">
        <v>22</v>
      </c>
      <c r="V8" s="163">
        <f>Q8</f>
        <v>46296</v>
      </c>
      <c r="W8" s="164">
        <f>R8</f>
        <v>46295</v>
      </c>
      <c r="X8" s="164">
        <f>S8</f>
        <v>46294</v>
      </c>
      <c r="Y8" s="146" t="s">
        <v>23</v>
      </c>
      <c r="Z8" s="146" t="s">
        <v>22</v>
      </c>
      <c r="AA8" s="163">
        <f>V8</f>
        <v>46296</v>
      </c>
      <c r="AB8" s="164">
        <f>W8</f>
        <v>46295</v>
      </c>
      <c r="AC8" s="164">
        <f>X8</f>
        <v>46294</v>
      </c>
      <c r="AD8" s="146" t="s">
        <v>23</v>
      </c>
      <c r="AE8" s="146" t="s">
        <v>22</v>
      </c>
      <c r="AF8" s="163">
        <f>AA8</f>
        <v>46296</v>
      </c>
      <c r="AG8" s="164">
        <f>AB8</f>
        <v>46295</v>
      </c>
      <c r="AH8" s="164">
        <f>AC8</f>
        <v>46294</v>
      </c>
      <c r="AI8" s="146" t="s">
        <v>23</v>
      </c>
      <c r="AJ8" s="146" t="s">
        <v>22</v>
      </c>
      <c r="AK8" s="163">
        <f>AF8</f>
        <v>46296</v>
      </c>
      <c r="AL8" s="164">
        <f>AG8</f>
        <v>46295</v>
      </c>
      <c r="AM8" s="164">
        <f>AH8</f>
        <v>46294</v>
      </c>
      <c r="AN8" s="146" t="s">
        <v>23</v>
      </c>
      <c r="AO8" s="355" t="s">
        <v>22</v>
      </c>
      <c r="AP8" s="163">
        <f>AK8</f>
        <v>46296</v>
      </c>
      <c r="AQ8" s="164">
        <f>AL8</f>
        <v>46295</v>
      </c>
      <c r="AR8" s="164">
        <f>AM8</f>
        <v>46294</v>
      </c>
      <c r="AS8" s="146" t="s">
        <v>23</v>
      </c>
      <c r="AT8" s="146" t="s">
        <v>24</v>
      </c>
      <c r="AU8" s="163">
        <f>AP8</f>
        <v>46296</v>
      </c>
      <c r="AV8" s="164">
        <f>AQ8</f>
        <v>46295</v>
      </c>
      <c r="AW8" s="164">
        <f>AR8</f>
        <v>46294</v>
      </c>
      <c r="AX8" s="146" t="s">
        <v>23</v>
      </c>
      <c r="AY8" s="142"/>
      <c r="AZ8" s="140"/>
    </row>
    <row r="9" spans="1:61">
      <c r="A9" s="138"/>
      <c r="B9" s="142"/>
      <c r="C9" s="165" t="s">
        <v>25</v>
      </c>
      <c r="D9" s="166" t="s">
        <v>26</v>
      </c>
      <c r="E9" s="166" t="s">
        <v>27</v>
      </c>
      <c r="F9" s="167" t="s">
        <v>28</v>
      </c>
      <c r="G9" s="167" t="s">
        <v>29</v>
      </c>
      <c r="H9" s="167" t="s">
        <v>29</v>
      </c>
      <c r="I9" s="167" t="s">
        <v>29</v>
      </c>
      <c r="J9" s="167" t="s">
        <v>29</v>
      </c>
      <c r="K9" s="168">
        <v>0.9</v>
      </c>
      <c r="L9" s="169">
        <v>0.868852459016393</v>
      </c>
      <c r="M9" s="169">
        <v>0.894736842105263</v>
      </c>
      <c r="N9" s="170">
        <v>0.883333333333333</v>
      </c>
      <c r="O9" s="170">
        <v>0.868852459016393</v>
      </c>
      <c r="P9" s="356">
        <v>0.9</v>
      </c>
      <c r="Q9" s="357">
        <v>0.96915553883769</v>
      </c>
      <c r="R9" s="169">
        <v>0.988932806324111</v>
      </c>
      <c r="S9" s="169">
        <v>0.971240755957272</v>
      </c>
      <c r="T9" s="169">
        <v>0.96915553883769</v>
      </c>
      <c r="U9" s="356">
        <v>0.9</v>
      </c>
      <c r="V9" s="169">
        <v>0.694188452134662</v>
      </c>
      <c r="W9" s="169">
        <v>0.779973649538867</v>
      </c>
      <c r="X9" s="169">
        <v>0.802382908792112</v>
      </c>
      <c r="Y9" s="169">
        <v>0.694188452134662</v>
      </c>
      <c r="Z9" s="356">
        <v>0.92</v>
      </c>
      <c r="AA9" s="356">
        <v>0.899888558692422</v>
      </c>
      <c r="AB9" s="356">
        <v>0.911545821815862</v>
      </c>
      <c r="AC9" s="356">
        <v>0.908221119773211</v>
      </c>
      <c r="AD9" s="356">
        <v>0.899888558692422</v>
      </c>
      <c r="AE9" s="356">
        <v>0.92</v>
      </c>
      <c r="AF9" s="169">
        <v>0.990666710717589</v>
      </c>
      <c r="AG9" s="169">
        <v>0.988210757021404</v>
      </c>
      <c r="AH9" s="169">
        <v>0.989817207984305</v>
      </c>
      <c r="AI9" s="169">
        <v>0.990666710717589</v>
      </c>
      <c r="AJ9" s="356">
        <v>0.92</v>
      </c>
      <c r="AK9" s="169">
        <v>0.925221040011989</v>
      </c>
      <c r="AL9" s="169">
        <v>0.934368900455433</v>
      </c>
      <c r="AM9" s="169">
        <v>0.933508379025407</v>
      </c>
      <c r="AN9" s="169">
        <v>0.925221040011989</v>
      </c>
      <c r="AO9" s="168">
        <v>0.99</v>
      </c>
      <c r="AP9" s="358">
        <v>1</v>
      </c>
      <c r="AQ9" s="358">
        <v>1</v>
      </c>
      <c r="AR9" s="358">
        <v>1</v>
      </c>
      <c r="AS9" s="359">
        <v>1</v>
      </c>
      <c r="AT9" s="360">
        <v>0.0872182100128262</v>
      </c>
      <c r="AU9" s="361">
        <v>0.0285714285714286</v>
      </c>
      <c r="AV9" s="362">
        <v>0.147058823529412</v>
      </c>
      <c r="AW9" s="362">
        <v>0.0303030303030303</v>
      </c>
      <c r="AX9" s="362">
        <v>0.0285714285714286</v>
      </c>
      <c r="AY9" s="142"/>
      <c r="AZ9" s="140"/>
    </row>
    <row r="10" spans="1:61">
      <c r="A10" s="138"/>
      <c r="B10" s="142"/>
      <c r="C10" s="165" t="s">
        <v>25</v>
      </c>
      <c r="D10" s="166" t="s">
        <v>26</v>
      </c>
      <c r="E10" s="166" t="s">
        <v>27</v>
      </c>
      <c r="F10" s="167" t="s">
        <v>30</v>
      </c>
      <c r="G10" s="167" t="s">
        <v>31</v>
      </c>
      <c r="H10" s="167" t="s">
        <v>31</v>
      </c>
      <c r="I10" s="167" t="s">
        <v>31</v>
      </c>
      <c r="J10" s="167" t="s">
        <v>31</v>
      </c>
      <c r="K10" s="168">
        <v>0.9</v>
      </c>
      <c r="L10" s="169" t="s">
        <v>32</v>
      </c>
      <c r="M10" s="169">
        <v>0.857142857142857</v>
      </c>
      <c r="N10" s="170">
        <v>0.92436974789916</v>
      </c>
      <c r="O10" s="170" t="s">
        <v>32</v>
      </c>
      <c r="P10" s="356">
        <v>0.9</v>
      </c>
      <c r="Q10" s="357">
        <v>0.923544743701129</v>
      </c>
      <c r="R10" s="169">
        <v>0.963465202286227</v>
      </c>
      <c r="S10" s="169">
        <v>0.974440052700922</v>
      </c>
      <c r="T10" s="169">
        <v>0.923544743701129</v>
      </c>
      <c r="U10" s="356">
        <v>0.9</v>
      </c>
      <c r="V10" s="169">
        <v>0.947871416159861</v>
      </c>
      <c r="W10" s="169">
        <v>0.852291830101984</v>
      </c>
      <c r="X10" s="169">
        <v>0.858498023715415</v>
      </c>
      <c r="Y10" s="169">
        <v>0.947871416159861</v>
      </c>
      <c r="Z10" s="356">
        <v>0.92</v>
      </c>
      <c r="AA10" s="356">
        <v>0.993701550387597</v>
      </c>
      <c r="AB10" s="356">
        <v>0.951831644583009</v>
      </c>
      <c r="AC10" s="356">
        <v>0.960355321598947</v>
      </c>
      <c r="AD10" s="356">
        <v>0.993701550387597</v>
      </c>
      <c r="AE10" s="356">
        <v>0.92</v>
      </c>
      <c r="AF10" s="169">
        <v>0.994320677753373</v>
      </c>
      <c r="AG10" s="169">
        <v>0.996962025316456</v>
      </c>
      <c r="AH10" s="169">
        <v>0.996760384125882</v>
      </c>
      <c r="AI10" s="169">
        <v>0.994320677753373</v>
      </c>
      <c r="AJ10" s="356">
        <v>0.92</v>
      </c>
      <c r="AK10" s="169">
        <v>0.98566593669122</v>
      </c>
      <c r="AL10" s="169">
        <v>0.959126466753585</v>
      </c>
      <c r="AM10" s="169">
        <v>0.97051722876582</v>
      </c>
      <c r="AN10" s="169">
        <v>0.98566593669122</v>
      </c>
      <c r="AO10" s="168">
        <v>0.99</v>
      </c>
      <c r="AP10" s="358">
        <v>1</v>
      </c>
      <c r="AQ10" s="358">
        <v>1</v>
      </c>
      <c r="AR10" s="358">
        <v>1</v>
      </c>
      <c r="AS10" s="359">
        <v>1</v>
      </c>
      <c r="AT10" s="360">
        <v>0.0872182100128262</v>
      </c>
      <c r="AU10" s="361">
        <v>0.416666666666667</v>
      </c>
      <c r="AV10" s="362">
        <v>0.283018867924528</v>
      </c>
      <c r="AW10" s="362">
        <v>0.0208333333333333</v>
      </c>
      <c r="AX10" s="362">
        <v>0.416666666666667</v>
      </c>
      <c r="AY10" s="142"/>
      <c r="AZ10" s="140"/>
    </row>
    <row r="11" spans="1:61">
      <c r="A11" s="138"/>
      <c r="B11" s="142"/>
      <c r="C11" s="165" t="s">
        <v>25</v>
      </c>
      <c r="D11" s="166" t="s">
        <v>26</v>
      </c>
      <c r="E11" s="166" t="s">
        <v>27</v>
      </c>
      <c r="F11" s="167" t="s">
        <v>33</v>
      </c>
      <c r="G11" s="167" t="s">
        <v>34</v>
      </c>
      <c r="H11" s="167" t="s">
        <v>34</v>
      </c>
      <c r="I11" s="167" t="s">
        <v>34</v>
      </c>
      <c r="J11" s="167" t="s">
        <v>34</v>
      </c>
      <c r="K11" s="168">
        <v>0.9</v>
      </c>
      <c r="L11" s="169">
        <v>0.928571428571429</v>
      </c>
      <c r="M11" s="169">
        <v>1</v>
      </c>
      <c r="N11" s="170">
        <v>0.903225806451613</v>
      </c>
      <c r="O11" s="170">
        <v>0.928571428571429</v>
      </c>
      <c r="P11" s="356">
        <v>0.9</v>
      </c>
      <c r="Q11" s="357">
        <v>0.992890995260663</v>
      </c>
      <c r="R11" s="169">
        <v>0.990757855822551</v>
      </c>
      <c r="S11" s="169">
        <v>0.989488437281009</v>
      </c>
      <c r="T11" s="169">
        <v>0.992890995260663</v>
      </c>
      <c r="U11" s="356">
        <v>0.9</v>
      </c>
      <c r="V11" s="169">
        <v>0.84044233807267</v>
      </c>
      <c r="W11" s="169">
        <v>0.868761552680222</v>
      </c>
      <c r="X11" s="169">
        <v>0.895585143658024</v>
      </c>
      <c r="Y11" s="169">
        <v>0.84044233807267</v>
      </c>
      <c r="Z11" s="356">
        <v>0.92</v>
      </c>
      <c r="AA11" s="356">
        <v>0.950588235294118</v>
      </c>
      <c r="AB11" s="356">
        <v>0.92786636294609</v>
      </c>
      <c r="AC11" s="356">
        <v>0.929313929313929</v>
      </c>
      <c r="AD11" s="356">
        <v>0.950588235294118</v>
      </c>
      <c r="AE11" s="356">
        <v>0.92</v>
      </c>
      <c r="AF11" s="169">
        <v>0.997441582807436</v>
      </c>
      <c r="AG11" s="169">
        <v>0.997654050672505</v>
      </c>
      <c r="AH11" s="169">
        <v>0.995071116744121</v>
      </c>
      <c r="AI11" s="169">
        <v>0.997441582807436</v>
      </c>
      <c r="AJ11" s="356">
        <v>0.92</v>
      </c>
      <c r="AK11" s="169">
        <v>0.955807158509861</v>
      </c>
      <c r="AL11" s="169">
        <v>0.942517006802721</v>
      </c>
      <c r="AM11" s="169">
        <v>0.947386759581882</v>
      </c>
      <c r="AN11" s="169">
        <v>0.955807158509861</v>
      </c>
      <c r="AO11" s="168">
        <v>0.99</v>
      </c>
      <c r="AP11" s="358">
        <v>1</v>
      </c>
      <c r="AQ11" s="358">
        <v>1</v>
      </c>
      <c r="AR11" s="358">
        <v>1</v>
      </c>
      <c r="AS11" s="359">
        <v>1</v>
      </c>
      <c r="AT11" s="360">
        <v>0.0872182100128262</v>
      </c>
      <c r="AU11" s="361">
        <v>0</v>
      </c>
      <c r="AV11" s="362">
        <v>0.133333333333333</v>
      </c>
      <c r="AW11" s="362">
        <v>0.0909090909090909</v>
      </c>
      <c r="AX11" s="362">
        <v>0</v>
      </c>
      <c r="AY11" s="142"/>
      <c r="AZ11" s="140"/>
    </row>
    <row r="12" spans="1:61">
      <c r="A12" s="138"/>
      <c r="B12" s="142"/>
      <c r="C12" s="165" t="s">
        <v>25</v>
      </c>
      <c r="D12" s="166" t="s">
        <v>26</v>
      </c>
      <c r="E12" s="166" t="s">
        <v>27</v>
      </c>
      <c r="F12" s="167" t="s">
        <v>35</v>
      </c>
      <c r="G12" s="167" t="s">
        <v>36</v>
      </c>
      <c r="H12" s="167" t="s">
        <v>36</v>
      </c>
      <c r="I12" s="167" t="s">
        <v>36</v>
      </c>
      <c r="J12" s="167" t="s">
        <v>36</v>
      </c>
      <c r="K12" s="168">
        <v>0.9</v>
      </c>
      <c r="L12" s="169">
        <v>0.933884297520661</v>
      </c>
      <c r="M12" s="169">
        <v>0.944444444444444</v>
      </c>
      <c r="N12" s="170">
        <v>0.917355371900826</v>
      </c>
      <c r="O12" s="170">
        <v>0.933884297520661</v>
      </c>
      <c r="P12" s="356">
        <v>0.9</v>
      </c>
      <c r="Q12" s="357">
        <v>0.911419423692636</v>
      </c>
      <c r="R12" s="169">
        <v>0.943431756553179</v>
      </c>
      <c r="S12" s="169">
        <v>0.966449334419995</v>
      </c>
      <c r="T12" s="169">
        <v>0.911419423692636</v>
      </c>
      <c r="U12" s="356">
        <v>0.9</v>
      </c>
      <c r="V12" s="169">
        <v>0.84086327522827</v>
      </c>
      <c r="W12" s="169">
        <v>0.893416691774631</v>
      </c>
      <c r="X12" s="169">
        <v>0.894186362401521</v>
      </c>
      <c r="Y12" s="169">
        <v>0.84086327522827</v>
      </c>
      <c r="Z12" s="356">
        <v>0.92</v>
      </c>
      <c r="AA12" s="356">
        <v>0.929866795056973</v>
      </c>
      <c r="AB12" s="356">
        <v>0.943889897156685</v>
      </c>
      <c r="AC12" s="356">
        <v>0.972901520158625</v>
      </c>
      <c r="AD12" s="356">
        <v>0.929866795056973</v>
      </c>
      <c r="AE12" s="356">
        <v>0.92</v>
      </c>
      <c r="AF12" s="169">
        <v>0.979529946929492</v>
      </c>
      <c r="AG12" s="169">
        <v>0.96398891966759</v>
      </c>
      <c r="AH12" s="169">
        <v>0.984991662034464</v>
      </c>
      <c r="AI12" s="169">
        <v>0.979529946929492</v>
      </c>
      <c r="AJ12" s="356">
        <v>0.92</v>
      </c>
      <c r="AK12" s="169">
        <v>0.942003395585739</v>
      </c>
      <c r="AL12" s="169">
        <v>0.954808223998391</v>
      </c>
      <c r="AM12" s="169">
        <v>0.981711425546251</v>
      </c>
      <c r="AN12" s="169">
        <v>0.942003395585739</v>
      </c>
      <c r="AO12" s="168">
        <v>0.99</v>
      </c>
      <c r="AP12" s="358">
        <v>1</v>
      </c>
      <c r="AQ12" s="358">
        <v>1</v>
      </c>
      <c r="AR12" s="358">
        <v>1</v>
      </c>
      <c r="AS12" s="359">
        <v>1</v>
      </c>
      <c r="AT12" s="360">
        <v>0.0872182100128262</v>
      </c>
      <c r="AU12" s="361">
        <v>0.09375</v>
      </c>
      <c r="AV12" s="362">
        <v>0.227272727272727</v>
      </c>
      <c r="AW12" s="362">
        <v>0.0208333333333333</v>
      </c>
      <c r="AX12" s="362">
        <v>0.09375</v>
      </c>
      <c r="AY12" s="142"/>
      <c r="AZ12" s="140"/>
    </row>
    <row r="13" spans="1:61">
      <c r="A13" s="138"/>
      <c r="B13" s="142"/>
      <c r="C13" s="165" t="s">
        <v>25</v>
      </c>
      <c r="D13" s="166" t="s">
        <v>26</v>
      </c>
      <c r="E13" s="166" t="s">
        <v>27</v>
      </c>
      <c r="F13" s="167" t="s">
        <v>37</v>
      </c>
      <c r="G13" s="167" t="s">
        <v>38</v>
      </c>
      <c r="H13" s="167" t="s">
        <v>38</v>
      </c>
      <c r="I13" s="167" t="s">
        <v>38</v>
      </c>
      <c r="J13" s="167" t="s">
        <v>38</v>
      </c>
      <c r="K13" s="168">
        <v>0.9</v>
      </c>
      <c r="L13" s="169">
        <v>0.942307692307692</v>
      </c>
      <c r="M13" s="169">
        <v>0.913793103448276</v>
      </c>
      <c r="N13" s="170">
        <v>0.884615384615385</v>
      </c>
      <c r="O13" s="170">
        <v>0.942307692307692</v>
      </c>
      <c r="P13" s="356">
        <v>0.9</v>
      </c>
      <c r="Q13" s="357">
        <v>0.935271405859641</v>
      </c>
      <c r="R13" s="169">
        <v>0.959852670349908</v>
      </c>
      <c r="S13" s="169">
        <v>0.965314736648926</v>
      </c>
      <c r="T13" s="169">
        <v>0.935271405859641</v>
      </c>
      <c r="U13" s="356">
        <v>0.9</v>
      </c>
      <c r="V13" s="169">
        <v>0.907563025210084</v>
      </c>
      <c r="W13" s="169">
        <v>0.948618784530387</v>
      </c>
      <c r="X13" s="169">
        <v>0.93760322995045</v>
      </c>
      <c r="Y13" s="169">
        <v>0.907563025210084</v>
      </c>
      <c r="Z13" s="356">
        <v>0.92</v>
      </c>
      <c r="AA13" s="356">
        <v>0.94901144640999</v>
      </c>
      <c r="AB13" s="356">
        <v>0.975981253661394</v>
      </c>
      <c r="AC13" s="356">
        <v>0.985203452527744</v>
      </c>
      <c r="AD13" s="356">
        <v>0.94901144640999</v>
      </c>
      <c r="AE13" s="356">
        <v>0.92</v>
      </c>
      <c r="AF13" s="169">
        <v>0.996977766506044</v>
      </c>
      <c r="AG13" s="169">
        <v>0.991482581584279</v>
      </c>
      <c r="AH13" s="169">
        <v>0.881864686236101</v>
      </c>
      <c r="AI13" s="169">
        <v>0.996977766506044</v>
      </c>
      <c r="AJ13" s="356">
        <v>0.92</v>
      </c>
      <c r="AK13" s="169">
        <v>0.960239194292908</v>
      </c>
      <c r="AL13" s="169">
        <v>0.983382319692516</v>
      </c>
      <c r="AM13" s="169">
        <v>0.986111111111111</v>
      </c>
      <c r="AN13" s="169">
        <v>0.960239194292908</v>
      </c>
      <c r="AO13" s="168">
        <v>0.99</v>
      </c>
      <c r="AP13" s="358">
        <v>1</v>
      </c>
      <c r="AQ13" s="358">
        <v>1</v>
      </c>
      <c r="AR13" s="358">
        <v>1</v>
      </c>
      <c r="AS13" s="359">
        <v>1</v>
      </c>
      <c r="AT13" s="360">
        <v>0.0872182100128262</v>
      </c>
      <c r="AU13" s="361">
        <v>0</v>
      </c>
      <c r="AV13" s="362">
        <v>0.114285714285714</v>
      </c>
      <c r="AW13" s="362">
        <v>0</v>
      </c>
      <c r="AX13" s="362">
        <v>0</v>
      </c>
      <c r="AY13" s="142"/>
      <c r="AZ13" s="140"/>
    </row>
    <row r="14" spans="1:61">
      <c r="A14" s="138"/>
      <c r="B14" s="142"/>
      <c r="C14" s="165" t="s">
        <v>25</v>
      </c>
      <c r="D14" s="166" t="s">
        <v>26</v>
      </c>
      <c r="E14" s="166" t="s">
        <v>27</v>
      </c>
      <c r="F14" s="167" t="s">
        <v>39</v>
      </c>
      <c r="G14" s="167" t="s">
        <v>40</v>
      </c>
      <c r="H14" s="167" t="s">
        <v>40</v>
      </c>
      <c r="I14" s="167" t="s">
        <v>40</v>
      </c>
      <c r="J14" s="167" t="s">
        <v>40</v>
      </c>
      <c r="K14" s="168">
        <v>0.9</v>
      </c>
      <c r="L14" s="169" t="s">
        <v>32</v>
      </c>
      <c r="M14" s="169" t="s">
        <v>32</v>
      </c>
      <c r="N14" s="170" t="s">
        <v>32</v>
      </c>
      <c r="O14" s="170" t="s">
        <v>32</v>
      </c>
      <c r="P14" s="356">
        <v>0.9</v>
      </c>
      <c r="Q14" s="357" t="s">
        <v>32</v>
      </c>
      <c r="R14" s="169" t="s">
        <v>32</v>
      </c>
      <c r="S14" s="169" t="s">
        <v>32</v>
      </c>
      <c r="T14" s="169" t="s">
        <v>32</v>
      </c>
      <c r="U14" s="356">
        <v>0.9</v>
      </c>
      <c r="V14" s="169" t="s">
        <v>32</v>
      </c>
      <c r="W14" s="169" t="s">
        <v>32</v>
      </c>
      <c r="X14" s="169" t="s">
        <v>32</v>
      </c>
      <c r="Y14" s="169" t="s">
        <v>32</v>
      </c>
      <c r="Z14" s="356">
        <v>0.92</v>
      </c>
      <c r="AA14" s="356" t="s">
        <v>32</v>
      </c>
      <c r="AB14" s="356" t="s">
        <v>32</v>
      </c>
      <c r="AC14" s="356" t="s">
        <v>32</v>
      </c>
      <c r="AD14" s="356" t="s">
        <v>32</v>
      </c>
      <c r="AE14" s="356">
        <v>0.92</v>
      </c>
      <c r="AF14" s="169" t="s">
        <v>32</v>
      </c>
      <c r="AG14" s="169" t="s">
        <v>32</v>
      </c>
      <c r="AH14" s="169" t="s">
        <v>32</v>
      </c>
      <c r="AI14" s="169" t="s">
        <v>32</v>
      </c>
      <c r="AJ14" s="356">
        <v>0.92</v>
      </c>
      <c r="AK14" s="169" t="s">
        <v>32</v>
      </c>
      <c r="AL14" s="169" t="s">
        <v>32</v>
      </c>
      <c r="AM14" s="169" t="s">
        <v>32</v>
      </c>
      <c r="AN14" s="169" t="s">
        <v>32</v>
      </c>
      <c r="AO14" s="168">
        <v>0.99</v>
      </c>
      <c r="AP14" s="358" t="s">
        <v>32</v>
      </c>
      <c r="AQ14" s="358" t="s">
        <v>32</v>
      </c>
      <c r="AR14" s="358" t="s">
        <v>32</v>
      </c>
      <c r="AS14" s="359" t="s">
        <v>32</v>
      </c>
      <c r="AT14" s="360">
        <v>0.0872182100128262</v>
      </c>
      <c r="AU14" s="361" t="s">
        <v>32</v>
      </c>
      <c r="AV14" s="362" t="s">
        <v>32</v>
      </c>
      <c r="AW14" s="362" t="s">
        <v>32</v>
      </c>
      <c r="AX14" s="362" t="s">
        <v>32</v>
      </c>
      <c r="AY14" s="142"/>
      <c r="AZ14" s="140"/>
    </row>
    <row r="15" spans="1:61">
      <c r="A15" s="138"/>
      <c r="B15" s="142"/>
      <c r="C15" s="165" t="s">
        <v>25</v>
      </c>
      <c r="D15" s="166" t="s">
        <v>26</v>
      </c>
      <c r="E15" s="166" t="s">
        <v>27</v>
      </c>
      <c r="F15" s="167" t="s">
        <v>41</v>
      </c>
      <c r="G15" s="171" t="s">
        <v>42</v>
      </c>
      <c r="H15" s="171" t="s">
        <v>42</v>
      </c>
      <c r="I15" s="171" t="s">
        <v>42</v>
      </c>
      <c r="J15" s="171" t="s">
        <v>42</v>
      </c>
      <c r="K15" s="168">
        <v>0.9</v>
      </c>
      <c r="L15" s="169">
        <v>1</v>
      </c>
      <c r="M15" s="169">
        <v>0.992248062015504</v>
      </c>
      <c r="N15" s="170">
        <v>1</v>
      </c>
      <c r="O15" s="170">
        <v>1</v>
      </c>
      <c r="P15" s="356">
        <v>0.9</v>
      </c>
      <c r="Q15" s="357">
        <v>0.97485222998388</v>
      </c>
      <c r="R15" s="169">
        <v>0.989343989343989</v>
      </c>
      <c r="S15" s="169">
        <v>0.992923193055293</v>
      </c>
      <c r="T15" s="169">
        <v>0.97485222998388</v>
      </c>
      <c r="U15" s="356">
        <v>0.9</v>
      </c>
      <c r="V15" s="169">
        <v>0.905642127888232</v>
      </c>
      <c r="W15" s="169">
        <v>0.914418914418914</v>
      </c>
      <c r="X15" s="169">
        <v>0.931024721645593</v>
      </c>
      <c r="Y15" s="169">
        <v>0.905642127888232</v>
      </c>
      <c r="Z15" s="356">
        <v>0.92</v>
      </c>
      <c r="AA15" s="356">
        <v>0.952113335674979</v>
      </c>
      <c r="AB15" s="356">
        <v>0.943932314686198</v>
      </c>
      <c r="AC15" s="356">
        <v>0.956560382179758</v>
      </c>
      <c r="AD15" s="356">
        <v>0.952113335674979</v>
      </c>
      <c r="AE15" s="356">
        <v>0.92</v>
      </c>
      <c r="AF15" s="169">
        <v>0.997900754834964</v>
      </c>
      <c r="AG15" s="169">
        <v>0.996942308990769</v>
      </c>
      <c r="AH15" s="169">
        <v>0.985222863885859</v>
      </c>
      <c r="AI15" s="169">
        <v>0.997900754834964</v>
      </c>
      <c r="AJ15" s="356">
        <v>0.92</v>
      </c>
      <c r="AK15" s="169">
        <v>0.965469215253098</v>
      </c>
      <c r="AL15" s="169">
        <v>0.959269662921348</v>
      </c>
      <c r="AM15" s="169">
        <v>0.970511708586297</v>
      </c>
      <c r="AN15" s="169">
        <v>0.965469215253098</v>
      </c>
      <c r="AO15" s="168">
        <v>0.99</v>
      </c>
      <c r="AP15" s="358">
        <v>1</v>
      </c>
      <c r="AQ15" s="358">
        <v>1</v>
      </c>
      <c r="AR15" s="358">
        <v>1</v>
      </c>
      <c r="AS15" s="359">
        <v>1</v>
      </c>
      <c r="AT15" s="360">
        <v>0.0872182100128262</v>
      </c>
      <c r="AU15" s="361">
        <v>0.014218009478673</v>
      </c>
      <c r="AV15" s="362">
        <v>0.157534246575342</v>
      </c>
      <c r="AW15" s="362">
        <v>0</v>
      </c>
      <c r="AX15" s="362">
        <v>0.014218009478673</v>
      </c>
      <c r="AY15" s="142"/>
      <c r="AZ15" s="140"/>
    </row>
    <row r="16" spans="1:61">
      <c r="A16" s="138"/>
      <c r="B16" s="142"/>
      <c r="C16" s="165" t="s">
        <v>25</v>
      </c>
      <c r="D16" s="166" t="s">
        <v>26</v>
      </c>
      <c r="E16" s="166" t="s">
        <v>27</v>
      </c>
      <c r="F16" s="167" t="s">
        <v>43</v>
      </c>
      <c r="G16" s="171" t="s">
        <v>44</v>
      </c>
      <c r="H16" s="171" t="s">
        <v>44</v>
      </c>
      <c r="I16" s="171" t="s">
        <v>44</v>
      </c>
      <c r="J16" s="171" t="s">
        <v>44</v>
      </c>
      <c r="K16" s="168">
        <v>0.9</v>
      </c>
      <c r="L16" s="169">
        <v>1</v>
      </c>
      <c r="M16" s="169">
        <v>0.96875</v>
      </c>
      <c r="N16" s="170">
        <v>0.941176470588235</v>
      </c>
      <c r="O16" s="170">
        <v>1</v>
      </c>
      <c r="P16" s="356">
        <v>0.9</v>
      </c>
      <c r="Q16" s="357">
        <v>0.995887946543305</v>
      </c>
      <c r="R16" s="169">
        <v>0.996616723054616</v>
      </c>
      <c r="S16" s="169">
        <v>0.998500749625187</v>
      </c>
      <c r="T16" s="169">
        <v>0.995887946543305</v>
      </c>
      <c r="U16" s="356">
        <v>0.9</v>
      </c>
      <c r="V16" s="169">
        <v>0.619378051914675</v>
      </c>
      <c r="W16" s="169">
        <v>0.978250362493958</v>
      </c>
      <c r="X16" s="169">
        <v>0.993253373313343</v>
      </c>
      <c r="Y16" s="169">
        <v>0.619378051914675</v>
      </c>
      <c r="Z16" s="356">
        <v>0.92</v>
      </c>
      <c r="AA16" s="356" t="s">
        <v>32</v>
      </c>
      <c r="AB16" s="356" t="s">
        <v>32</v>
      </c>
      <c r="AC16" s="356">
        <v>0</v>
      </c>
      <c r="AD16" s="356" t="s">
        <v>32</v>
      </c>
      <c r="AE16" s="356">
        <v>0.92</v>
      </c>
      <c r="AF16" s="169">
        <v>0.714285714285714</v>
      </c>
      <c r="AG16" s="169">
        <v>0.681818181818182</v>
      </c>
      <c r="AH16" s="169">
        <v>0.333333333333333</v>
      </c>
      <c r="AI16" s="169">
        <v>0.714285714285714</v>
      </c>
      <c r="AJ16" s="356">
        <v>0.92</v>
      </c>
      <c r="AK16" s="169">
        <v>0.96612779060816</v>
      </c>
      <c r="AL16" s="169">
        <v>0.988400193330111</v>
      </c>
      <c r="AM16" s="169">
        <v>0.997377294866991</v>
      </c>
      <c r="AN16" s="169">
        <v>0.96612779060816</v>
      </c>
      <c r="AO16" s="168">
        <v>0.99</v>
      </c>
      <c r="AP16" s="358">
        <v>1</v>
      </c>
      <c r="AQ16" s="358">
        <v>1</v>
      </c>
      <c r="AR16" s="358">
        <v>1</v>
      </c>
      <c r="AS16" s="359">
        <v>1</v>
      </c>
      <c r="AT16" s="360">
        <v>0.0872182100128262</v>
      </c>
      <c r="AU16" s="361">
        <v>0</v>
      </c>
      <c r="AV16" s="362">
        <v>0.125</v>
      </c>
      <c r="AW16" s="362">
        <v>0</v>
      </c>
      <c r="AX16" s="362">
        <v>0</v>
      </c>
      <c r="AY16" s="142"/>
      <c r="AZ16" s="140"/>
    </row>
    <row r="17" spans="1:52">
      <c r="A17" s="138"/>
      <c r="B17" s="142"/>
      <c r="C17" s="165" t="s">
        <v>25</v>
      </c>
      <c r="D17" s="166" t="s">
        <v>26</v>
      </c>
      <c r="E17" s="166" t="s">
        <v>27</v>
      </c>
      <c r="F17" s="167" t="s">
        <v>45</v>
      </c>
      <c r="G17" s="171" t="s">
        <v>46</v>
      </c>
      <c r="H17" s="171" t="s">
        <v>46</v>
      </c>
      <c r="I17" s="171" t="s">
        <v>46</v>
      </c>
      <c r="J17" s="171" t="s">
        <v>46</v>
      </c>
      <c r="K17" s="168">
        <v>0.9</v>
      </c>
      <c r="L17" s="169">
        <v>0.875</v>
      </c>
      <c r="M17" s="169">
        <v>0.919540229885057</v>
      </c>
      <c r="N17" s="170">
        <v>0.956521739130435</v>
      </c>
      <c r="O17" s="170">
        <v>0.875</v>
      </c>
      <c r="P17" s="356">
        <v>0.9</v>
      </c>
      <c r="Q17" s="357">
        <v>0.98550948049946</v>
      </c>
      <c r="R17" s="169">
        <v>0.985986709043629</v>
      </c>
      <c r="S17" s="169">
        <v>0.993643031784841</v>
      </c>
      <c r="T17" s="169">
        <v>0.98550948049946</v>
      </c>
      <c r="U17" s="356">
        <v>0.9</v>
      </c>
      <c r="V17" s="169">
        <v>0.685833204871281</v>
      </c>
      <c r="W17" s="169">
        <v>0.710054897428489</v>
      </c>
      <c r="X17" s="169">
        <v>0.773920130399348</v>
      </c>
      <c r="Y17" s="169">
        <v>0.685833204871281</v>
      </c>
      <c r="Z17" s="356">
        <v>0.92</v>
      </c>
      <c r="AA17" s="356">
        <v>0.858559287737758</v>
      </c>
      <c r="AB17" s="356">
        <v>0.864052766581165</v>
      </c>
      <c r="AC17" s="356">
        <v>0.850590687977762</v>
      </c>
      <c r="AD17" s="356">
        <v>0.858559287737758</v>
      </c>
      <c r="AE17" s="356">
        <v>0.92</v>
      </c>
      <c r="AF17" s="169">
        <v>0.998027613412229</v>
      </c>
      <c r="AG17" s="169">
        <v>0.992664092664093</v>
      </c>
      <c r="AH17" s="169">
        <v>0.997087732071351</v>
      </c>
      <c r="AI17" s="169">
        <v>0.998027613412229</v>
      </c>
      <c r="AJ17" s="356">
        <v>0.92</v>
      </c>
      <c r="AK17" s="169">
        <v>0.879934210526316</v>
      </c>
      <c r="AL17" s="169">
        <v>0.886761973992408</v>
      </c>
      <c r="AM17" s="169">
        <v>0.891094104785132</v>
      </c>
      <c r="AN17" s="169">
        <v>0.879934210526316</v>
      </c>
      <c r="AO17" s="168">
        <v>0.99</v>
      </c>
      <c r="AP17" s="358">
        <v>1</v>
      </c>
      <c r="AQ17" s="358">
        <v>1</v>
      </c>
      <c r="AR17" s="358">
        <v>1</v>
      </c>
      <c r="AS17" s="359">
        <v>1</v>
      </c>
      <c r="AT17" s="360">
        <v>0.0872182100128262</v>
      </c>
      <c r="AU17" s="361">
        <v>0.037037037037037</v>
      </c>
      <c r="AV17" s="362">
        <v>0.210526315789474</v>
      </c>
      <c r="AW17" s="362">
        <v>0.0416666666666667</v>
      </c>
      <c r="AX17" s="362">
        <v>0.037037037037037</v>
      </c>
      <c r="AY17" s="142"/>
      <c r="AZ17" s="140"/>
    </row>
    <row r="18" spans="1:52">
      <c r="A18" s="138"/>
      <c r="B18" s="142"/>
      <c r="C18" s="165" t="s">
        <v>25</v>
      </c>
      <c r="D18" s="166" t="s">
        <v>26</v>
      </c>
      <c r="E18" s="166" t="s">
        <v>27</v>
      </c>
      <c r="F18" s="167" t="s">
        <v>47</v>
      </c>
      <c r="G18" s="171" t="s">
        <v>48</v>
      </c>
      <c r="H18" s="171" t="s">
        <v>48</v>
      </c>
      <c r="I18" s="171" t="s">
        <v>48</v>
      </c>
      <c r="J18" s="171" t="s">
        <v>48</v>
      </c>
      <c r="K18" s="168">
        <v>0.9</v>
      </c>
      <c r="L18" s="169">
        <v>0.968253968253968</v>
      </c>
      <c r="M18" s="169">
        <v>0.959349593495935</v>
      </c>
      <c r="N18" s="170">
        <v>0.958333333333333</v>
      </c>
      <c r="O18" s="170">
        <v>0.968253968253968</v>
      </c>
      <c r="P18" s="356">
        <v>0.9</v>
      </c>
      <c r="Q18" s="357">
        <v>0.972212197762541</v>
      </c>
      <c r="R18" s="169">
        <v>0.98389694041868</v>
      </c>
      <c r="S18" s="169">
        <v>0.984987593052109</v>
      </c>
      <c r="T18" s="169">
        <v>0.972212197762541</v>
      </c>
      <c r="U18" s="356">
        <v>0.9</v>
      </c>
      <c r="V18" s="169">
        <v>0.851317214002165</v>
      </c>
      <c r="W18" s="169">
        <v>0.846698872785829</v>
      </c>
      <c r="X18" s="169">
        <v>0.860669975186104</v>
      </c>
      <c r="Y18" s="169">
        <v>0.851317214002165</v>
      </c>
      <c r="Z18" s="356">
        <v>0.92</v>
      </c>
      <c r="AA18" s="356">
        <v>0.920868772782503</v>
      </c>
      <c r="AB18" s="356">
        <v>0.920999422299249</v>
      </c>
      <c r="AC18" s="356">
        <v>0.934319211297629</v>
      </c>
      <c r="AD18" s="356">
        <v>0.920868772782503</v>
      </c>
      <c r="AE18" s="356">
        <v>0.92</v>
      </c>
      <c r="AF18" s="169">
        <v>0.995287958115183</v>
      </c>
      <c r="AG18" s="169">
        <v>0.988589211618257</v>
      </c>
      <c r="AH18" s="169">
        <v>0.995833333333333</v>
      </c>
      <c r="AI18" s="169">
        <v>0.995287958115183</v>
      </c>
      <c r="AJ18" s="356">
        <v>0.92</v>
      </c>
      <c r="AK18" s="169">
        <v>0.941424272818455</v>
      </c>
      <c r="AL18" s="169">
        <v>0.936576354679803</v>
      </c>
      <c r="AM18" s="169">
        <v>0.947446193382589</v>
      </c>
      <c r="AN18" s="169">
        <v>0.941424272818455</v>
      </c>
      <c r="AO18" s="168">
        <v>0.99</v>
      </c>
      <c r="AP18" s="358">
        <v>1</v>
      </c>
      <c r="AQ18" s="358">
        <v>1</v>
      </c>
      <c r="AR18" s="358">
        <v>1</v>
      </c>
      <c r="AS18" s="359">
        <v>1</v>
      </c>
      <c r="AT18" s="360">
        <v>0.0872182100128262</v>
      </c>
      <c r="AU18" s="361">
        <v>0.0294117647058824</v>
      </c>
      <c r="AV18" s="362">
        <v>0.218390804597701</v>
      </c>
      <c r="AW18" s="362">
        <v>0.032258064516129</v>
      </c>
      <c r="AX18" s="362">
        <v>0.0294117647058824</v>
      </c>
      <c r="AY18" s="142"/>
      <c r="AZ18" s="140"/>
    </row>
    <row r="19" spans="1:52">
      <c r="A19" s="138"/>
      <c r="B19" s="142"/>
      <c r="C19" s="165" t="s">
        <v>25</v>
      </c>
      <c r="D19" s="166" t="s">
        <v>26</v>
      </c>
      <c r="E19" s="166" t="s">
        <v>27</v>
      </c>
      <c r="F19" s="167" t="s">
        <v>49</v>
      </c>
      <c r="G19" s="171" t="s">
        <v>50</v>
      </c>
      <c r="H19" s="171" t="s">
        <v>50</v>
      </c>
      <c r="I19" s="171" t="s">
        <v>50</v>
      </c>
      <c r="J19" s="171" t="s">
        <v>50</v>
      </c>
      <c r="K19" s="168">
        <v>0.9</v>
      </c>
      <c r="L19" s="169">
        <v>0.785714285714286</v>
      </c>
      <c r="M19" s="169">
        <v>0.8125</v>
      </c>
      <c r="N19" s="170">
        <v>0.875</v>
      </c>
      <c r="O19" s="170">
        <v>0.785714285714286</v>
      </c>
      <c r="P19" s="356">
        <v>0.9</v>
      </c>
      <c r="Q19" s="357">
        <v>0.960059910134798</v>
      </c>
      <c r="R19" s="169">
        <v>0.992016806722689</v>
      </c>
      <c r="S19" s="169">
        <v>0.970475669764899</v>
      </c>
      <c r="T19" s="169">
        <v>0.960059910134798</v>
      </c>
      <c r="U19" s="356">
        <v>0.9</v>
      </c>
      <c r="V19" s="169">
        <v>0.662006989515726</v>
      </c>
      <c r="W19" s="169">
        <v>0.716386554621849</v>
      </c>
      <c r="X19" s="169">
        <v>0.768726079825041</v>
      </c>
      <c r="Y19" s="169">
        <v>0.662006989515726</v>
      </c>
      <c r="Z19" s="356">
        <v>0.92</v>
      </c>
      <c r="AA19" s="356">
        <v>0.770710059171598</v>
      </c>
      <c r="AB19" s="356">
        <v>0.787685774946921</v>
      </c>
      <c r="AC19" s="356">
        <v>0.903573836817262</v>
      </c>
      <c r="AD19" s="356">
        <v>0.770710059171598</v>
      </c>
      <c r="AE19" s="356">
        <v>0.92</v>
      </c>
      <c r="AF19" s="169">
        <v>0.997312229356428</v>
      </c>
      <c r="AG19" s="169">
        <v>0.977491961414791</v>
      </c>
      <c r="AH19" s="169">
        <v>0.994940399622674</v>
      </c>
      <c r="AI19" s="169">
        <v>0.997312229356428</v>
      </c>
      <c r="AJ19" s="356">
        <v>0.92</v>
      </c>
      <c r="AK19" s="169">
        <v>0.857264472190692</v>
      </c>
      <c r="AL19" s="169">
        <v>0.866596361718956</v>
      </c>
      <c r="AM19" s="169">
        <v>0.944444444444444</v>
      </c>
      <c r="AN19" s="169">
        <v>0.857264472190692</v>
      </c>
      <c r="AO19" s="168">
        <v>0.99</v>
      </c>
      <c r="AP19" s="358">
        <v>1</v>
      </c>
      <c r="AQ19" s="358">
        <v>1</v>
      </c>
      <c r="AR19" s="358">
        <v>1</v>
      </c>
      <c r="AS19" s="359">
        <v>1</v>
      </c>
      <c r="AT19" s="360">
        <v>0.0872182100128262</v>
      </c>
      <c r="AU19" s="361">
        <v>0.133333333333333</v>
      </c>
      <c r="AV19" s="362">
        <v>0.0833333333333333</v>
      </c>
      <c r="AW19" s="362">
        <v>0</v>
      </c>
      <c r="AX19" s="362">
        <v>0.133333333333333</v>
      </c>
      <c r="AY19" s="142"/>
      <c r="AZ19" s="140"/>
    </row>
    <row r="20" spans="1:52">
      <c r="A20" s="138"/>
      <c r="B20" s="142"/>
      <c r="C20" s="165" t="s">
        <v>25</v>
      </c>
      <c r="D20" s="166" t="s">
        <v>26</v>
      </c>
      <c r="E20" s="166" t="s">
        <v>27</v>
      </c>
      <c r="F20" s="167" t="s">
        <v>51</v>
      </c>
      <c r="G20" s="171" t="s">
        <v>52</v>
      </c>
      <c r="H20" s="171" t="s">
        <v>52</v>
      </c>
      <c r="I20" s="171" t="s">
        <v>52</v>
      </c>
      <c r="J20" s="171" t="s">
        <v>52</v>
      </c>
      <c r="K20" s="168">
        <v>0.9</v>
      </c>
      <c r="L20" s="169">
        <v>0.896</v>
      </c>
      <c r="M20" s="169">
        <v>0.933333333333333</v>
      </c>
      <c r="N20" s="170">
        <v>0.951612903225806</v>
      </c>
      <c r="O20" s="170">
        <v>0.896</v>
      </c>
      <c r="P20" s="356">
        <v>0.9</v>
      </c>
      <c r="Q20" s="357">
        <v>0.974836080099238</v>
      </c>
      <c r="R20" s="169">
        <v>0.994469026548673</v>
      </c>
      <c r="S20" s="169">
        <v>0.993429231042444</v>
      </c>
      <c r="T20" s="169">
        <v>0.974836080099238</v>
      </c>
      <c r="U20" s="356">
        <v>0.9</v>
      </c>
      <c r="V20" s="169">
        <v>0.862484494063441</v>
      </c>
      <c r="W20" s="169">
        <v>0.860619469026549</v>
      </c>
      <c r="X20" s="169">
        <v>0.875155389806429</v>
      </c>
      <c r="Y20" s="169">
        <v>0.862484494063441</v>
      </c>
      <c r="Z20" s="356">
        <v>0.92</v>
      </c>
      <c r="AA20" s="356">
        <v>0.920802534318902</v>
      </c>
      <c r="AB20" s="356">
        <v>0.920750382848392</v>
      </c>
      <c r="AC20" s="356">
        <v>0.925224708357238</v>
      </c>
      <c r="AD20" s="356">
        <v>0.920802534318902</v>
      </c>
      <c r="AE20" s="356">
        <v>0.92</v>
      </c>
      <c r="AF20" s="169">
        <v>0.997261524418074</v>
      </c>
      <c r="AG20" s="169">
        <v>0.968111201962388</v>
      </c>
      <c r="AH20" s="169">
        <v>0.989477503628447</v>
      </c>
      <c r="AI20" s="169">
        <v>0.997261524418074</v>
      </c>
      <c r="AJ20" s="356">
        <v>0.92</v>
      </c>
      <c r="AK20" s="169">
        <v>0.941678657074341</v>
      </c>
      <c r="AL20" s="169">
        <v>0.94070804120142</v>
      </c>
      <c r="AM20" s="169">
        <v>0.944106813996317</v>
      </c>
      <c r="AN20" s="169">
        <v>0.941678657074341</v>
      </c>
      <c r="AO20" s="168">
        <v>0.99</v>
      </c>
      <c r="AP20" s="358">
        <v>1</v>
      </c>
      <c r="AQ20" s="358">
        <v>1</v>
      </c>
      <c r="AR20" s="358">
        <v>1</v>
      </c>
      <c r="AS20" s="359">
        <v>1</v>
      </c>
      <c r="AT20" s="360">
        <v>0.0872182100128262</v>
      </c>
      <c r="AU20" s="361">
        <v>0.04</v>
      </c>
      <c r="AV20" s="362">
        <v>0.185185185185185</v>
      </c>
      <c r="AW20" s="362">
        <v>0</v>
      </c>
      <c r="AX20" s="362">
        <v>0.04</v>
      </c>
      <c r="AY20" s="142"/>
      <c r="AZ20" s="140"/>
    </row>
    <row r="21" spans="1:52">
      <c r="A21" s="138"/>
      <c r="B21" s="142"/>
      <c r="C21" s="165" t="s">
        <v>25</v>
      </c>
      <c r="D21" s="166" t="s">
        <v>26</v>
      </c>
      <c r="E21" s="166" t="s">
        <v>27</v>
      </c>
      <c r="F21" s="167" t="s">
        <v>53</v>
      </c>
      <c r="G21" s="171" t="s">
        <v>54</v>
      </c>
      <c r="H21" s="171" t="s">
        <v>54</v>
      </c>
      <c r="I21" s="171" t="s">
        <v>54</v>
      </c>
      <c r="J21" s="171" t="s">
        <v>54</v>
      </c>
      <c r="K21" s="168">
        <v>0.9</v>
      </c>
      <c r="L21" s="169">
        <v>0.823529411764706</v>
      </c>
      <c r="M21" s="169">
        <v>0.75</v>
      </c>
      <c r="N21" s="170">
        <v>0.8125</v>
      </c>
      <c r="O21" s="170">
        <v>0.823529411764706</v>
      </c>
      <c r="P21" s="356">
        <v>0.9</v>
      </c>
      <c r="Q21" s="357">
        <v>0.942566002779064</v>
      </c>
      <c r="R21" s="169">
        <v>0.993449781659389</v>
      </c>
      <c r="S21" s="169">
        <v>0.952478283086357</v>
      </c>
      <c r="T21" s="169">
        <v>0.942566002779064</v>
      </c>
      <c r="U21" s="356">
        <v>0.9</v>
      </c>
      <c r="V21" s="169">
        <v>0.765169059749884</v>
      </c>
      <c r="W21" s="169">
        <v>0.850218340611354</v>
      </c>
      <c r="X21" s="169">
        <v>0.870720490546755</v>
      </c>
      <c r="Y21" s="169">
        <v>0.765169059749884</v>
      </c>
      <c r="Z21" s="356">
        <v>0.92</v>
      </c>
      <c r="AA21" s="356">
        <v>0.891954022988506</v>
      </c>
      <c r="AB21" s="356">
        <v>0.840699815837937</v>
      </c>
      <c r="AC21" s="356">
        <v>0.859185132237312</v>
      </c>
      <c r="AD21" s="356">
        <v>0.891954022988506</v>
      </c>
      <c r="AE21" s="356">
        <v>0.92</v>
      </c>
      <c r="AF21" s="169">
        <v>0.992130796852319</v>
      </c>
      <c r="AG21" s="169">
        <v>0.99097519802623</v>
      </c>
      <c r="AH21" s="169">
        <v>0.988940339060886</v>
      </c>
      <c r="AI21" s="169">
        <v>0.992130796852319</v>
      </c>
      <c r="AJ21" s="356">
        <v>0.92</v>
      </c>
      <c r="AK21" s="169">
        <v>0.935180603661554</v>
      </c>
      <c r="AL21" s="169">
        <v>0.92239336492891</v>
      </c>
      <c r="AM21" s="169">
        <v>0.921954125707477</v>
      </c>
      <c r="AN21" s="169">
        <v>0.935180603661554</v>
      </c>
      <c r="AO21" s="168">
        <v>0.99</v>
      </c>
      <c r="AP21" s="358">
        <v>1</v>
      </c>
      <c r="AQ21" s="358">
        <v>1</v>
      </c>
      <c r="AR21" s="358">
        <v>1</v>
      </c>
      <c r="AS21" s="359">
        <v>1</v>
      </c>
      <c r="AT21" s="360">
        <v>0.0872182100128262</v>
      </c>
      <c r="AU21" s="361">
        <v>0.0769230769230769</v>
      </c>
      <c r="AV21" s="362">
        <v>0</v>
      </c>
      <c r="AW21" s="362">
        <v>0.2</v>
      </c>
      <c r="AX21" s="362">
        <v>0.0769230769230769</v>
      </c>
      <c r="AY21" s="142"/>
      <c r="AZ21" s="140"/>
    </row>
    <row r="22" spans="1:52">
      <c r="A22" s="138"/>
      <c r="B22" s="142"/>
      <c r="C22" s="165" t="s">
        <v>25</v>
      </c>
      <c r="D22" s="166" t="s">
        <v>26</v>
      </c>
      <c r="E22" s="166" t="s">
        <v>27</v>
      </c>
      <c r="F22" s="167" t="s">
        <v>55</v>
      </c>
      <c r="G22" s="171" t="s">
        <v>56</v>
      </c>
      <c r="H22" s="171" t="s">
        <v>56</v>
      </c>
      <c r="I22" s="171" t="s">
        <v>56</v>
      </c>
      <c r="J22" s="171" t="s">
        <v>56</v>
      </c>
      <c r="K22" s="168">
        <v>0.9</v>
      </c>
      <c r="L22" s="169">
        <v>0.909090909090909</v>
      </c>
      <c r="M22" s="169">
        <v>0.869565217391304</v>
      </c>
      <c r="N22" s="170">
        <v>0.869565217391304</v>
      </c>
      <c r="O22" s="170">
        <v>0.909090909090909</v>
      </c>
      <c r="P22" s="356">
        <v>0.9</v>
      </c>
      <c r="Q22" s="357">
        <v>0.965606452594734</v>
      </c>
      <c r="R22" s="169">
        <v>0.978711562543481</v>
      </c>
      <c r="S22" s="169">
        <v>0.973151532190048</v>
      </c>
      <c r="T22" s="169">
        <v>0.965606452594734</v>
      </c>
      <c r="U22" s="356">
        <v>0.9</v>
      </c>
      <c r="V22" s="169">
        <v>0.890579820423071</v>
      </c>
      <c r="W22" s="169">
        <v>0.935299846945875</v>
      </c>
      <c r="X22" s="169">
        <v>0.945600224908631</v>
      </c>
      <c r="Y22" s="169">
        <v>0.890579820423071</v>
      </c>
      <c r="Z22" s="356">
        <v>0.92</v>
      </c>
      <c r="AA22" s="356">
        <v>0.933405230520356</v>
      </c>
      <c r="AB22" s="356">
        <v>0.916572077185017</v>
      </c>
      <c r="AC22" s="356">
        <v>0.948093480934809</v>
      </c>
      <c r="AD22" s="356">
        <v>0.933405230520356</v>
      </c>
      <c r="AE22" s="356">
        <v>0.92</v>
      </c>
      <c r="AF22" s="169">
        <v>0.99028314028314</v>
      </c>
      <c r="AG22" s="169">
        <v>0.989007994186046</v>
      </c>
      <c r="AH22" s="169">
        <v>0.995382302405498</v>
      </c>
      <c r="AI22" s="169">
        <v>0.99028314028314</v>
      </c>
      <c r="AJ22" s="356">
        <v>0.92</v>
      </c>
      <c r="AK22" s="169">
        <v>0.962467644521139</v>
      </c>
      <c r="AL22" s="169">
        <v>0.956598842635804</v>
      </c>
      <c r="AM22" s="169">
        <v>0.973074514715091</v>
      </c>
      <c r="AN22" s="169">
        <v>0.962467644521139</v>
      </c>
      <c r="AO22" s="168">
        <v>0.99</v>
      </c>
      <c r="AP22" s="358">
        <v>1</v>
      </c>
      <c r="AQ22" s="358">
        <v>1</v>
      </c>
      <c r="AR22" s="358">
        <v>1</v>
      </c>
      <c r="AS22" s="359">
        <v>1</v>
      </c>
      <c r="AT22" s="360">
        <v>0.0872182100128262</v>
      </c>
      <c r="AU22" s="361">
        <v>0.0333333333333333</v>
      </c>
      <c r="AV22" s="362">
        <v>0.28</v>
      </c>
      <c r="AW22" s="362">
        <v>0.0416666666666667</v>
      </c>
      <c r="AX22" s="362">
        <v>0.0333333333333333</v>
      </c>
      <c r="AY22" s="142"/>
      <c r="AZ22" s="140"/>
    </row>
    <row r="23" spans="1:52">
      <c r="A23" s="138"/>
      <c r="B23" s="142"/>
      <c r="C23" s="165" t="s">
        <v>25</v>
      </c>
      <c r="D23" s="166" t="s">
        <v>26</v>
      </c>
      <c r="E23" s="166" t="s">
        <v>27</v>
      </c>
      <c r="F23" s="167" t="s">
        <v>57</v>
      </c>
      <c r="G23" s="171" t="s">
        <v>58</v>
      </c>
      <c r="H23" s="171" t="s">
        <v>58</v>
      </c>
      <c r="I23" s="171" t="s">
        <v>58</v>
      </c>
      <c r="J23" s="171" t="s">
        <v>58</v>
      </c>
      <c r="K23" s="168">
        <v>0.9</v>
      </c>
      <c r="L23" s="169">
        <v>0.874213836477987</v>
      </c>
      <c r="M23" s="169">
        <v>0.864705882352941</v>
      </c>
      <c r="N23" s="170">
        <v>0.898203592814371</v>
      </c>
      <c r="O23" s="170">
        <v>0.874213836477987</v>
      </c>
      <c r="P23" s="356">
        <v>0.9</v>
      </c>
      <c r="Q23" s="357">
        <v>0.74930228849374</v>
      </c>
      <c r="R23" s="169">
        <v>0.897355656391801</v>
      </c>
      <c r="S23" s="169">
        <v>0.829787234042553</v>
      </c>
      <c r="T23" s="169">
        <v>0.74930228849374</v>
      </c>
      <c r="U23" s="356">
        <v>0.9</v>
      </c>
      <c r="V23" s="169">
        <v>0.727453951040587</v>
      </c>
      <c r="W23" s="169">
        <v>0.756063213894539</v>
      </c>
      <c r="X23" s="169">
        <v>0.771848074556005</v>
      </c>
      <c r="Y23" s="169">
        <v>0.727453951040587</v>
      </c>
      <c r="Z23" s="356">
        <v>0.92</v>
      </c>
      <c r="AA23" s="356">
        <v>0.931947069943289</v>
      </c>
      <c r="AB23" s="356">
        <v>0.99460542540074</v>
      </c>
      <c r="AC23" s="356">
        <v>0.991548595575441</v>
      </c>
      <c r="AD23" s="356">
        <v>0.931947069943289</v>
      </c>
      <c r="AE23" s="356">
        <v>0.92</v>
      </c>
      <c r="AF23" s="169">
        <v>0.996706586826347</v>
      </c>
      <c r="AG23" s="169">
        <v>0.927849506338728</v>
      </c>
      <c r="AH23" s="169">
        <v>0.675912526129603</v>
      </c>
      <c r="AI23" s="169">
        <v>0.996706586826347</v>
      </c>
      <c r="AJ23" s="356">
        <v>0.92</v>
      </c>
      <c r="AK23" s="169">
        <v>0.942271786849674</v>
      </c>
      <c r="AL23" s="169">
        <v>0.980021794406102</v>
      </c>
      <c r="AM23" s="169">
        <v>0.989598352214212</v>
      </c>
      <c r="AN23" s="169">
        <v>0.942271786849674</v>
      </c>
      <c r="AO23" s="168">
        <v>0.99</v>
      </c>
      <c r="AP23" s="358">
        <v>1</v>
      </c>
      <c r="AQ23" s="358">
        <v>1</v>
      </c>
      <c r="AR23" s="358">
        <v>1</v>
      </c>
      <c r="AS23" s="359">
        <v>1</v>
      </c>
      <c r="AT23" s="360">
        <v>0.0872182100128262</v>
      </c>
      <c r="AU23" s="361">
        <v>0.0169491525423729</v>
      </c>
      <c r="AV23" s="362">
        <v>0.121951219512195</v>
      </c>
      <c r="AW23" s="362">
        <v>0.0686274509803922</v>
      </c>
      <c r="AX23" s="362">
        <v>0.0169491525423729</v>
      </c>
      <c r="AY23" s="142"/>
      <c r="AZ23" s="140"/>
    </row>
    <row r="24" spans="1:52">
      <c r="A24" s="138"/>
      <c r="B24" s="142"/>
      <c r="C24" s="165" t="s">
        <v>25</v>
      </c>
      <c r="D24" s="166" t="s">
        <v>26</v>
      </c>
      <c r="E24" s="166" t="s">
        <v>27</v>
      </c>
      <c r="F24" s="167" t="s">
        <v>59</v>
      </c>
      <c r="G24" s="171" t="s">
        <v>60</v>
      </c>
      <c r="H24" s="171" t="s">
        <v>60</v>
      </c>
      <c r="I24" s="171" t="s">
        <v>60</v>
      </c>
      <c r="J24" s="171" t="s">
        <v>60</v>
      </c>
      <c r="K24" s="168">
        <v>0.9</v>
      </c>
      <c r="L24" s="169">
        <v>0.945945945945946</v>
      </c>
      <c r="M24" s="169">
        <v>0.896103896103896</v>
      </c>
      <c r="N24" s="170">
        <v>0.884353741496599</v>
      </c>
      <c r="O24" s="170">
        <v>0.945945945945946</v>
      </c>
      <c r="P24" s="356">
        <v>0.9</v>
      </c>
      <c r="Q24" s="357">
        <v>0.98928475756764</v>
      </c>
      <c r="R24" s="169">
        <v>0.995416078984485</v>
      </c>
      <c r="S24" s="169">
        <v>0.996805999166782</v>
      </c>
      <c r="T24" s="169">
        <v>0.98928475756764</v>
      </c>
      <c r="U24" s="356">
        <v>0.9</v>
      </c>
      <c r="V24" s="169">
        <v>0.73720867934637</v>
      </c>
      <c r="W24" s="169">
        <v>0.74306535025858</v>
      </c>
      <c r="X24" s="169">
        <v>0.771142896819886</v>
      </c>
      <c r="Y24" s="169">
        <v>0.73720867934637</v>
      </c>
      <c r="Z24" s="356">
        <v>0.92</v>
      </c>
      <c r="AA24" s="356">
        <v>0.893402777777778</v>
      </c>
      <c r="AB24" s="356">
        <v>0.888007186704597</v>
      </c>
      <c r="AC24" s="356">
        <v>0.894899103139013</v>
      </c>
      <c r="AD24" s="356">
        <v>0.893402777777778</v>
      </c>
      <c r="AE24" s="356">
        <v>0.92</v>
      </c>
      <c r="AF24" s="169">
        <v>0.99983585029547</v>
      </c>
      <c r="AG24" s="169">
        <v>0.999674054758801</v>
      </c>
      <c r="AH24" s="169">
        <v>0.93304450571091</v>
      </c>
      <c r="AI24" s="169">
        <v>0.99983585029547</v>
      </c>
      <c r="AJ24" s="356">
        <v>0.92</v>
      </c>
      <c r="AK24" s="169">
        <v>0.917434657803294</v>
      </c>
      <c r="AL24" s="169">
        <v>0.912365025019752</v>
      </c>
      <c r="AM24" s="169">
        <v>0.919723810852281</v>
      </c>
      <c r="AN24" s="169">
        <v>0.917434657803294</v>
      </c>
      <c r="AO24" s="168">
        <v>0.99</v>
      </c>
      <c r="AP24" s="358">
        <v>1</v>
      </c>
      <c r="AQ24" s="358">
        <v>1</v>
      </c>
      <c r="AR24" s="358">
        <v>1</v>
      </c>
      <c r="AS24" s="359">
        <v>1</v>
      </c>
      <c r="AT24" s="360">
        <v>0.0872182100128262</v>
      </c>
      <c r="AU24" s="361">
        <v>0.0315789473684211</v>
      </c>
      <c r="AV24" s="362">
        <v>0.147826086956522</v>
      </c>
      <c r="AW24" s="362">
        <v>0.0857142857142857</v>
      </c>
      <c r="AX24" s="362">
        <v>0.0315789473684211</v>
      </c>
      <c r="AY24" s="142"/>
      <c r="AZ24" s="140"/>
    </row>
    <row r="25" spans="1:52">
      <c r="A25" s="138"/>
      <c r="B25" s="142"/>
      <c r="C25" s="165" t="s">
        <v>25</v>
      </c>
      <c r="D25" s="166" t="s">
        <v>26</v>
      </c>
      <c r="E25" s="166" t="s">
        <v>27</v>
      </c>
      <c r="F25" s="167" t="s">
        <v>61</v>
      </c>
      <c r="G25" s="171" t="s">
        <v>62</v>
      </c>
      <c r="H25" s="171" t="s">
        <v>62</v>
      </c>
      <c r="I25" s="171" t="s">
        <v>62</v>
      </c>
      <c r="J25" s="171" t="s">
        <v>62</v>
      </c>
      <c r="K25" s="168">
        <v>0.9</v>
      </c>
      <c r="L25" s="169">
        <v>0.95</v>
      </c>
      <c r="M25" s="169">
        <v>0.915094339622642</v>
      </c>
      <c r="N25" s="170">
        <v>0.917431192660551</v>
      </c>
      <c r="O25" s="170">
        <v>0.95</v>
      </c>
      <c r="P25" s="356">
        <v>0.9</v>
      </c>
      <c r="Q25" s="357">
        <v>0.984787390029325</v>
      </c>
      <c r="R25" s="169">
        <v>0.987711213517665</v>
      </c>
      <c r="S25" s="169">
        <v>0.93370539489261</v>
      </c>
      <c r="T25" s="169">
        <v>0.984787390029325</v>
      </c>
      <c r="U25" s="356">
        <v>0.9</v>
      </c>
      <c r="V25" s="169">
        <v>0.80425219941349</v>
      </c>
      <c r="W25" s="169">
        <v>0.819969278033794</v>
      </c>
      <c r="X25" s="169">
        <v>0.852020970742432</v>
      </c>
      <c r="Y25" s="169">
        <v>0.80425219941349</v>
      </c>
      <c r="Z25" s="356">
        <v>0.92</v>
      </c>
      <c r="AA25" s="356">
        <v>0.901794924695688</v>
      </c>
      <c r="AB25" s="356">
        <v>0.905630763194036</v>
      </c>
      <c r="AC25" s="356">
        <v>0.912042818911686</v>
      </c>
      <c r="AD25" s="356">
        <v>0.901794924695688</v>
      </c>
      <c r="AE25" s="356">
        <v>0.92</v>
      </c>
      <c r="AF25" s="169">
        <v>0.998047934063551</v>
      </c>
      <c r="AG25" s="169">
        <v>0.999695894576787</v>
      </c>
      <c r="AH25" s="169">
        <v>0.998349242804852</v>
      </c>
      <c r="AI25" s="169">
        <v>0.998047934063551</v>
      </c>
      <c r="AJ25" s="356">
        <v>0.92</v>
      </c>
      <c r="AK25" s="169">
        <v>0.922690482835613</v>
      </c>
      <c r="AL25" s="169">
        <v>0.926774638180565</v>
      </c>
      <c r="AM25" s="169">
        <v>0.931845806563639</v>
      </c>
      <c r="AN25" s="169">
        <v>0.922690482835613</v>
      </c>
      <c r="AO25" s="168">
        <v>0.99</v>
      </c>
      <c r="AP25" s="358">
        <v>1</v>
      </c>
      <c r="AQ25" s="358">
        <v>1</v>
      </c>
      <c r="AR25" s="358">
        <v>1</v>
      </c>
      <c r="AS25" s="359">
        <v>1</v>
      </c>
      <c r="AT25" s="360">
        <v>0.0872182100128262</v>
      </c>
      <c r="AU25" s="361">
        <v>0.00943396226415094</v>
      </c>
      <c r="AV25" s="362">
        <v>0.094017094017094</v>
      </c>
      <c r="AW25" s="362">
        <v>0.0574712643678161</v>
      </c>
      <c r="AX25" s="362">
        <v>0.00943396226415094</v>
      </c>
      <c r="AY25" s="142"/>
      <c r="AZ25" s="140"/>
    </row>
    <row r="26" spans="1:52">
      <c r="A26" s="138"/>
      <c r="B26" s="142"/>
      <c r="C26" s="165" t="s">
        <v>25</v>
      </c>
      <c r="D26" s="166" t="s">
        <v>26</v>
      </c>
      <c r="E26" s="166" t="s">
        <v>27</v>
      </c>
      <c r="F26" s="167" t="s">
        <v>63</v>
      </c>
      <c r="G26" s="171" t="s">
        <v>64</v>
      </c>
      <c r="H26" s="171" t="s">
        <v>64</v>
      </c>
      <c r="I26" s="171" t="s">
        <v>64</v>
      </c>
      <c r="J26" s="171" t="s">
        <v>64</v>
      </c>
      <c r="K26" s="168">
        <v>0.9</v>
      </c>
      <c r="L26" s="169">
        <v>0.932692307692308</v>
      </c>
      <c r="M26" s="169">
        <v>0.924528301886792</v>
      </c>
      <c r="N26" s="170">
        <v>0.923809523809524</v>
      </c>
      <c r="O26" s="170">
        <v>0.932692307692308</v>
      </c>
      <c r="P26" s="356">
        <v>0.9</v>
      </c>
      <c r="Q26" s="357">
        <v>0.975186506649367</v>
      </c>
      <c r="R26" s="169">
        <v>0.995571955719557</v>
      </c>
      <c r="S26" s="169">
        <v>0.991347342398022</v>
      </c>
      <c r="T26" s="169">
        <v>0.975186506649367</v>
      </c>
      <c r="U26" s="356">
        <v>0.9</v>
      </c>
      <c r="V26" s="169">
        <v>0.698670126500162</v>
      </c>
      <c r="W26" s="169">
        <v>0.719704797047971</v>
      </c>
      <c r="X26" s="169">
        <v>0.759668020483843</v>
      </c>
      <c r="Y26" s="169">
        <v>0.698670126500162</v>
      </c>
      <c r="Z26" s="356">
        <v>0.92</v>
      </c>
      <c r="AA26" s="356">
        <v>0.888635326335007</v>
      </c>
      <c r="AB26" s="356">
        <v>0.88543169173707</v>
      </c>
      <c r="AC26" s="356">
        <v>0.905591200733272</v>
      </c>
      <c r="AD26" s="356">
        <v>0.888635326335007</v>
      </c>
      <c r="AE26" s="356">
        <v>0.92</v>
      </c>
      <c r="AF26" s="169">
        <v>0.998877875444174</v>
      </c>
      <c r="AG26" s="169">
        <v>0.989526764934057</v>
      </c>
      <c r="AH26" s="169">
        <v>0.99833206974981</v>
      </c>
      <c r="AI26" s="169">
        <v>0.998877875444174</v>
      </c>
      <c r="AJ26" s="356">
        <v>0.92</v>
      </c>
      <c r="AK26" s="169">
        <v>0.920240217697288</v>
      </c>
      <c r="AL26" s="169">
        <v>0.918042655658755</v>
      </c>
      <c r="AM26" s="169">
        <v>0.928237410071942</v>
      </c>
      <c r="AN26" s="169">
        <v>0.920240217697288</v>
      </c>
      <c r="AO26" s="168">
        <v>0.99</v>
      </c>
      <c r="AP26" s="358">
        <v>1</v>
      </c>
      <c r="AQ26" s="358">
        <v>1</v>
      </c>
      <c r="AR26" s="358">
        <v>1</v>
      </c>
      <c r="AS26" s="359">
        <v>1</v>
      </c>
      <c r="AT26" s="360">
        <v>0.0872182100128262</v>
      </c>
      <c r="AU26" s="361">
        <v>0.0227272727272727</v>
      </c>
      <c r="AV26" s="362">
        <v>0.0869565217391304</v>
      </c>
      <c r="AW26" s="362">
        <v>0.05</v>
      </c>
      <c r="AX26" s="362">
        <v>0.0227272727272727</v>
      </c>
      <c r="AY26" s="142"/>
      <c r="AZ26" s="140"/>
    </row>
    <row r="27" spans="1:52">
      <c r="A27" s="138"/>
      <c r="B27" s="142"/>
      <c r="C27" s="165" t="s">
        <v>25</v>
      </c>
      <c r="D27" s="166" t="s">
        <v>26</v>
      </c>
      <c r="E27" s="166" t="s">
        <v>27</v>
      </c>
      <c r="F27" s="167" t="s">
        <v>65</v>
      </c>
      <c r="G27" s="171" t="s">
        <v>66</v>
      </c>
      <c r="H27" s="171" t="s">
        <v>66</v>
      </c>
      <c r="I27" s="171" t="s">
        <v>66</v>
      </c>
      <c r="J27" s="171" t="s">
        <v>66</v>
      </c>
      <c r="K27" s="168">
        <v>0.9</v>
      </c>
      <c r="L27" s="169">
        <v>0.970588235294118</v>
      </c>
      <c r="M27" s="169">
        <v>0.981308411214953</v>
      </c>
      <c r="N27" s="170">
        <v>0.952830188679245</v>
      </c>
      <c r="O27" s="170">
        <v>0.970588235294118</v>
      </c>
      <c r="P27" s="356">
        <v>0.9</v>
      </c>
      <c r="Q27" s="357">
        <v>0.963020372010629</v>
      </c>
      <c r="R27" s="169">
        <v>0.966169154228856</v>
      </c>
      <c r="S27" s="169">
        <v>0.964526268522676</v>
      </c>
      <c r="T27" s="169">
        <v>0.963020372010629</v>
      </c>
      <c r="U27" s="356">
        <v>0.9</v>
      </c>
      <c r="V27" s="169">
        <v>0.869574844995571</v>
      </c>
      <c r="W27" s="169">
        <v>0.885970149253731</v>
      </c>
      <c r="X27" s="169">
        <v>0.890435563538392</v>
      </c>
      <c r="Y27" s="169">
        <v>0.869574844995571</v>
      </c>
      <c r="Z27" s="356">
        <v>0.92</v>
      </c>
      <c r="AA27" s="356">
        <v>0.931908155186065</v>
      </c>
      <c r="AB27" s="356">
        <v>0.930497155577541</v>
      </c>
      <c r="AC27" s="356">
        <v>0.936353340883352</v>
      </c>
      <c r="AD27" s="356">
        <v>0.931908155186065</v>
      </c>
      <c r="AE27" s="356">
        <v>0.92</v>
      </c>
      <c r="AF27" s="169">
        <v>0.945750452079566</v>
      </c>
      <c r="AG27" s="169">
        <v>0.988826815642458</v>
      </c>
      <c r="AH27" s="169">
        <v>0.964912280701754</v>
      </c>
      <c r="AI27" s="169">
        <v>0.945750452079566</v>
      </c>
      <c r="AJ27" s="356">
        <v>0.92</v>
      </c>
      <c r="AK27" s="169">
        <v>0.952461186665062</v>
      </c>
      <c r="AL27" s="169">
        <v>0.949944873208379</v>
      </c>
      <c r="AM27" s="169">
        <v>0.956482525366404</v>
      </c>
      <c r="AN27" s="169">
        <v>0.952461186665062</v>
      </c>
      <c r="AO27" s="168">
        <v>0.99</v>
      </c>
      <c r="AP27" s="358">
        <v>1</v>
      </c>
      <c r="AQ27" s="358">
        <v>1</v>
      </c>
      <c r="AR27" s="358">
        <v>1</v>
      </c>
      <c r="AS27" s="359">
        <v>1</v>
      </c>
      <c r="AT27" s="360">
        <v>0.0872182100128262</v>
      </c>
      <c r="AU27" s="361">
        <v>0.0263157894736842</v>
      </c>
      <c r="AV27" s="362">
        <v>0.226666666666667</v>
      </c>
      <c r="AW27" s="362">
        <v>0.0333333333333333</v>
      </c>
      <c r="AX27" s="362">
        <v>0.0263157894736842</v>
      </c>
      <c r="AY27" s="142"/>
      <c r="AZ27" s="140"/>
    </row>
    <row r="28" spans="1:52">
      <c r="A28" s="138"/>
      <c r="B28" s="142"/>
      <c r="C28" s="165" t="s">
        <v>25</v>
      </c>
      <c r="D28" s="166" t="s">
        <v>26</v>
      </c>
      <c r="E28" s="166" t="s">
        <v>27</v>
      </c>
      <c r="F28" s="167" t="s">
        <v>67</v>
      </c>
      <c r="G28" s="171" t="s">
        <v>68</v>
      </c>
      <c r="H28" s="171" t="s">
        <v>68</v>
      </c>
      <c r="I28" s="171" t="s">
        <v>68</v>
      </c>
      <c r="J28" s="171" t="s">
        <v>68</v>
      </c>
      <c r="K28" s="168">
        <v>0.9</v>
      </c>
      <c r="L28" s="169">
        <v>1</v>
      </c>
      <c r="M28" s="169">
        <v>0.982456140350877</v>
      </c>
      <c r="N28" s="170">
        <v>1</v>
      </c>
      <c r="O28" s="170">
        <v>1</v>
      </c>
      <c r="P28" s="356">
        <v>0.9</v>
      </c>
      <c r="Q28" s="357">
        <v>0.976915974145891</v>
      </c>
      <c r="R28" s="169">
        <v>0.987676056338028</v>
      </c>
      <c r="S28" s="169">
        <v>0.781000532197978</v>
      </c>
      <c r="T28" s="169">
        <v>0.976915974145891</v>
      </c>
      <c r="U28" s="356">
        <v>0.9</v>
      </c>
      <c r="V28" s="169">
        <v>0.857494613727301</v>
      </c>
      <c r="W28" s="169">
        <v>0.883802816901408</v>
      </c>
      <c r="X28" s="169">
        <v>0.901809473124002</v>
      </c>
      <c r="Y28" s="169">
        <v>0.857494613727301</v>
      </c>
      <c r="Z28" s="356">
        <v>0.92</v>
      </c>
      <c r="AA28" s="356">
        <v>0.949782522736259</v>
      </c>
      <c r="AB28" s="356">
        <v>0.948329621380846</v>
      </c>
      <c r="AC28" s="356">
        <v>0.951724137931034</v>
      </c>
      <c r="AD28" s="356">
        <v>0.949782522736259</v>
      </c>
      <c r="AE28" s="356">
        <v>0.92</v>
      </c>
      <c r="AF28" s="169">
        <v>0.999052581714827</v>
      </c>
      <c r="AG28" s="169">
        <v>0.849136199276818</v>
      </c>
      <c r="AH28" s="169">
        <v>0.996947230702137</v>
      </c>
      <c r="AI28" s="169">
        <v>0.999052581714827</v>
      </c>
      <c r="AJ28" s="356">
        <v>0.92</v>
      </c>
      <c r="AK28" s="169">
        <v>0.961538461538462</v>
      </c>
      <c r="AL28" s="169">
        <v>0.953341943816597</v>
      </c>
      <c r="AM28" s="169">
        <v>0.96402360051806</v>
      </c>
      <c r="AN28" s="169">
        <v>0.961538461538462</v>
      </c>
      <c r="AO28" s="168">
        <v>0.99</v>
      </c>
      <c r="AP28" s="358">
        <v>1</v>
      </c>
      <c r="AQ28" s="358">
        <v>1</v>
      </c>
      <c r="AR28" s="358">
        <v>1</v>
      </c>
      <c r="AS28" s="359">
        <v>1</v>
      </c>
      <c r="AT28" s="360">
        <v>0.0872182100128262</v>
      </c>
      <c r="AU28" s="361">
        <v>0.0363636363636364</v>
      </c>
      <c r="AV28" s="362">
        <v>0.245283018867925</v>
      </c>
      <c r="AW28" s="362">
        <v>0.0357142857142857</v>
      </c>
      <c r="AX28" s="362">
        <v>0.0363636363636364</v>
      </c>
      <c r="AY28" s="142"/>
      <c r="AZ28" s="140"/>
    </row>
    <row r="29" spans="1:52">
      <c r="A29" s="138"/>
      <c r="B29" s="142"/>
      <c r="C29" s="165" t="s">
        <v>25</v>
      </c>
      <c r="D29" s="166" t="s">
        <v>26</v>
      </c>
      <c r="E29" s="166" t="s">
        <v>27</v>
      </c>
      <c r="F29" s="167" t="s">
        <v>69</v>
      </c>
      <c r="G29" s="171" t="s">
        <v>70</v>
      </c>
      <c r="H29" s="171" t="s">
        <v>70</v>
      </c>
      <c r="I29" s="171" t="s">
        <v>70</v>
      </c>
      <c r="J29" s="171" t="s">
        <v>70</v>
      </c>
      <c r="K29" s="168">
        <v>0.9</v>
      </c>
      <c r="L29" s="169">
        <v>0.84375</v>
      </c>
      <c r="M29" s="169">
        <v>0.955223880597015</v>
      </c>
      <c r="N29" s="170">
        <v>0.850746268656716</v>
      </c>
      <c r="O29" s="170">
        <v>0.84375</v>
      </c>
      <c r="P29" s="356">
        <v>0.9</v>
      </c>
      <c r="Q29" s="357">
        <v>0.988595866001426</v>
      </c>
      <c r="R29" s="169">
        <v>0.983097847616532</v>
      </c>
      <c r="S29" s="169">
        <v>0.980758347481607</v>
      </c>
      <c r="T29" s="169">
        <v>0.988595866001426</v>
      </c>
      <c r="U29" s="356">
        <v>0.9</v>
      </c>
      <c r="V29" s="169">
        <v>0.844618674269423</v>
      </c>
      <c r="W29" s="169">
        <v>0.886306615608081</v>
      </c>
      <c r="X29" s="169">
        <v>0.906762874929259</v>
      </c>
      <c r="Y29" s="169">
        <v>0.844618674269423</v>
      </c>
      <c r="Z29" s="356">
        <v>0.92</v>
      </c>
      <c r="AA29" s="356">
        <v>0.957846823669107</v>
      </c>
      <c r="AB29" s="356">
        <v>0.94622641509434</v>
      </c>
      <c r="AC29" s="356">
        <v>0.959409594095941</v>
      </c>
      <c r="AD29" s="356">
        <v>0.957846823669107</v>
      </c>
      <c r="AE29" s="356">
        <v>0.92</v>
      </c>
      <c r="AF29" s="169">
        <v>0.991641988301231</v>
      </c>
      <c r="AG29" s="169">
        <v>0.994944542502887</v>
      </c>
      <c r="AH29" s="169">
        <v>0.910953342149834</v>
      </c>
      <c r="AI29" s="169">
        <v>0.991641988301231</v>
      </c>
      <c r="AJ29" s="356">
        <v>0.92</v>
      </c>
      <c r="AK29" s="169">
        <v>0.969519629358693</v>
      </c>
      <c r="AL29" s="169">
        <v>0.963354773188896</v>
      </c>
      <c r="AM29" s="169">
        <v>0.97253803042434</v>
      </c>
      <c r="AN29" s="169">
        <v>0.969519629358693</v>
      </c>
      <c r="AO29" s="168">
        <v>0.99</v>
      </c>
      <c r="AP29" s="358">
        <v>1</v>
      </c>
      <c r="AQ29" s="358">
        <v>1</v>
      </c>
      <c r="AR29" s="358">
        <v>1</v>
      </c>
      <c r="AS29" s="359">
        <v>1</v>
      </c>
      <c r="AT29" s="360">
        <v>0.0872182100128262</v>
      </c>
      <c r="AU29" s="361">
        <v>0.032258064516129</v>
      </c>
      <c r="AV29" s="362">
        <v>0.103825136612022</v>
      </c>
      <c r="AW29" s="362">
        <v>0.0135135135135135</v>
      </c>
      <c r="AX29" s="362">
        <v>0.032258064516129</v>
      </c>
      <c r="AY29" s="142"/>
      <c r="AZ29" s="140"/>
    </row>
    <row r="30" spans="1:52">
      <c r="A30" s="138"/>
      <c r="B30" s="142"/>
      <c r="C30" s="165" t="s">
        <v>25</v>
      </c>
      <c r="D30" s="166" t="s">
        <v>26</v>
      </c>
      <c r="E30" s="166" t="s">
        <v>27</v>
      </c>
      <c r="F30" s="167" t="s">
        <v>71</v>
      </c>
      <c r="G30" s="171" t="s">
        <v>72</v>
      </c>
      <c r="H30" s="171" t="s">
        <v>72</v>
      </c>
      <c r="I30" s="171" t="s">
        <v>72</v>
      </c>
      <c r="J30" s="171" t="s">
        <v>72</v>
      </c>
      <c r="K30" s="168">
        <v>0.9</v>
      </c>
      <c r="L30" s="169">
        <v>0.934426229508197</v>
      </c>
      <c r="M30" s="169">
        <v>0.940298507462687</v>
      </c>
      <c r="N30" s="170">
        <v>0.84375</v>
      </c>
      <c r="O30" s="170">
        <v>0.934426229508197</v>
      </c>
      <c r="P30" s="356">
        <v>0.9</v>
      </c>
      <c r="Q30" s="357">
        <v>0.96017316017316</v>
      </c>
      <c r="R30" s="169">
        <v>0.968960165545784</v>
      </c>
      <c r="S30" s="169">
        <v>0.968705547652916</v>
      </c>
      <c r="T30" s="169">
        <v>0.96017316017316</v>
      </c>
      <c r="U30" s="356">
        <v>0.9</v>
      </c>
      <c r="V30" s="169">
        <v>0.869264069264069</v>
      </c>
      <c r="W30" s="169">
        <v>0.858768753233316</v>
      </c>
      <c r="X30" s="169">
        <v>0.865718349928876</v>
      </c>
      <c r="Y30" s="169">
        <v>0.869264069264069</v>
      </c>
      <c r="Z30" s="356">
        <v>0.92</v>
      </c>
      <c r="AA30" s="356">
        <v>0.92913982569155</v>
      </c>
      <c r="AB30" s="356">
        <v>0.917515609595794</v>
      </c>
      <c r="AC30" s="356">
        <v>0.926920674578389</v>
      </c>
      <c r="AD30" s="356">
        <v>0.92913982569155</v>
      </c>
      <c r="AE30" s="356">
        <v>0.92</v>
      </c>
      <c r="AF30" s="169">
        <v>1</v>
      </c>
      <c r="AG30" s="169">
        <v>0.5</v>
      </c>
      <c r="AH30" s="169">
        <v>1</v>
      </c>
      <c r="AI30" s="169">
        <v>1</v>
      </c>
      <c r="AJ30" s="356">
        <v>0.92</v>
      </c>
      <c r="AK30" s="169">
        <v>0.940935863874346</v>
      </c>
      <c r="AL30" s="169">
        <v>0.933728838084214</v>
      </c>
      <c r="AM30" s="169">
        <v>0.944626376897886</v>
      </c>
      <c r="AN30" s="169">
        <v>0.940935863874346</v>
      </c>
      <c r="AO30" s="168">
        <v>0.99</v>
      </c>
      <c r="AP30" s="358">
        <v>1</v>
      </c>
      <c r="AQ30" s="358">
        <v>1</v>
      </c>
      <c r="AR30" s="358">
        <v>1</v>
      </c>
      <c r="AS30" s="359">
        <v>1</v>
      </c>
      <c r="AT30" s="360">
        <v>0.0872182100128262</v>
      </c>
      <c r="AU30" s="361">
        <v>0</v>
      </c>
      <c r="AV30" s="362">
        <v>0.0847457627118644</v>
      </c>
      <c r="AW30" s="362">
        <v>0.0192307692307692</v>
      </c>
      <c r="AX30" s="362">
        <v>0</v>
      </c>
      <c r="AY30" s="142"/>
      <c r="AZ30" s="140"/>
    </row>
    <row r="31" spans="1:52">
      <c r="A31" s="138"/>
      <c r="B31" s="142"/>
      <c r="C31" s="165" t="s">
        <v>25</v>
      </c>
      <c r="D31" s="166" t="s">
        <v>26</v>
      </c>
      <c r="E31" s="166" t="s">
        <v>27</v>
      </c>
      <c r="F31" s="167" t="s">
        <v>73</v>
      </c>
      <c r="G31" s="171" t="s">
        <v>74</v>
      </c>
      <c r="H31" s="171" t="s">
        <v>74</v>
      </c>
      <c r="I31" s="171" t="s">
        <v>74</v>
      </c>
      <c r="J31" s="171" t="s">
        <v>74</v>
      </c>
      <c r="K31" s="168">
        <v>0.9</v>
      </c>
      <c r="L31" s="169">
        <v>0.979381443298969</v>
      </c>
      <c r="M31" s="169">
        <v>0.947368421052632</v>
      </c>
      <c r="N31" s="170">
        <v>0.969387755102041</v>
      </c>
      <c r="O31" s="170">
        <v>0.979381443298969</v>
      </c>
      <c r="P31" s="356">
        <v>0.9</v>
      </c>
      <c r="Q31" s="357">
        <v>0.98952214637244</v>
      </c>
      <c r="R31" s="169">
        <v>0.991235632183908</v>
      </c>
      <c r="S31" s="169">
        <v>0.992901374414741</v>
      </c>
      <c r="T31" s="169">
        <v>0.98952214637244</v>
      </c>
      <c r="U31" s="356">
        <v>0.9</v>
      </c>
      <c r="V31" s="169">
        <v>0.895221463724401</v>
      </c>
      <c r="W31" s="169">
        <v>0.881752873563218</v>
      </c>
      <c r="X31" s="169">
        <v>0.929919951668932</v>
      </c>
      <c r="Y31" s="169">
        <v>0.895221463724401</v>
      </c>
      <c r="Z31" s="356">
        <v>0.92</v>
      </c>
      <c r="AA31" s="356">
        <v>0.938878676470588</v>
      </c>
      <c r="AB31" s="356">
        <v>0.937712797917084</v>
      </c>
      <c r="AC31" s="356">
        <v>0.95005276116778</v>
      </c>
      <c r="AD31" s="356">
        <v>0.938878676470588</v>
      </c>
      <c r="AE31" s="356">
        <v>0.92</v>
      </c>
      <c r="AF31" s="169">
        <v>0.999050332383666</v>
      </c>
      <c r="AG31" s="169">
        <v>0.998160412067697</v>
      </c>
      <c r="AH31" s="169">
        <v>0.997051886792453</v>
      </c>
      <c r="AI31" s="169">
        <v>0.999050332383666</v>
      </c>
      <c r="AJ31" s="356">
        <v>0.92</v>
      </c>
      <c r="AK31" s="169">
        <v>0.956962260643242</v>
      </c>
      <c r="AL31" s="169">
        <v>0.957336456416262</v>
      </c>
      <c r="AM31" s="169">
        <v>0.96790444462501</v>
      </c>
      <c r="AN31" s="169">
        <v>0.956962260643242</v>
      </c>
      <c r="AO31" s="168">
        <v>0.99</v>
      </c>
      <c r="AP31" s="358">
        <v>1</v>
      </c>
      <c r="AQ31" s="358">
        <v>1</v>
      </c>
      <c r="AR31" s="358">
        <v>1</v>
      </c>
      <c r="AS31" s="359">
        <v>1</v>
      </c>
      <c r="AT31" s="360">
        <v>0.0872182100128262</v>
      </c>
      <c r="AU31" s="361">
        <v>0.0576923076923077</v>
      </c>
      <c r="AV31" s="362">
        <v>0.142857142857143</v>
      </c>
      <c r="AW31" s="362">
        <v>0.0566037735849057</v>
      </c>
      <c r="AX31" s="362">
        <v>0.0576923076923077</v>
      </c>
      <c r="AY31" s="142"/>
      <c r="AZ31" s="140"/>
    </row>
    <row r="32" spans="1:52">
      <c r="A32" s="138"/>
      <c r="B32" s="142"/>
      <c r="C32" s="165" t="s">
        <v>25</v>
      </c>
      <c r="D32" s="166" t="s">
        <v>26</v>
      </c>
      <c r="E32" s="166" t="s">
        <v>27</v>
      </c>
      <c r="F32" s="167" t="s">
        <v>75</v>
      </c>
      <c r="G32" s="171" t="s">
        <v>76</v>
      </c>
      <c r="H32" s="171" t="s">
        <v>76</v>
      </c>
      <c r="I32" s="171" t="s">
        <v>76</v>
      </c>
      <c r="J32" s="171" t="s">
        <v>76</v>
      </c>
      <c r="K32" s="168">
        <v>0.9</v>
      </c>
      <c r="L32" s="169">
        <v>0.878378378378378</v>
      </c>
      <c r="M32" s="169">
        <v>0.960526315789474</v>
      </c>
      <c r="N32" s="170">
        <v>0.957746478873239</v>
      </c>
      <c r="O32" s="170">
        <v>0.878378378378378</v>
      </c>
      <c r="P32" s="356">
        <v>0.9</v>
      </c>
      <c r="Q32" s="357">
        <v>0.973560662218928</v>
      </c>
      <c r="R32" s="169">
        <v>0.987562189054726</v>
      </c>
      <c r="S32" s="169">
        <v>0.969858628967725</v>
      </c>
      <c r="T32" s="169">
        <v>0.973560662218928</v>
      </c>
      <c r="U32" s="356">
        <v>0.9</v>
      </c>
      <c r="V32" s="169">
        <v>0.862120088954781</v>
      </c>
      <c r="W32" s="169">
        <v>0.895522388059702</v>
      </c>
      <c r="X32" s="169">
        <v>0.871965857562016</v>
      </c>
      <c r="Y32" s="169">
        <v>0.862120088954781</v>
      </c>
      <c r="Z32" s="356">
        <v>0.92</v>
      </c>
      <c r="AA32" s="356">
        <v>0.929870989083692</v>
      </c>
      <c r="AB32" s="356">
        <v>0.941282204913122</v>
      </c>
      <c r="AC32" s="356">
        <v>0.951578384162654</v>
      </c>
      <c r="AD32" s="356">
        <v>0.929870989083692</v>
      </c>
      <c r="AE32" s="356">
        <v>0.92</v>
      </c>
      <c r="AF32" s="169">
        <v>0.96864425896684</v>
      </c>
      <c r="AG32" s="169">
        <v>0.997870830376153</v>
      </c>
      <c r="AH32" s="169">
        <v>0.99665489685932</v>
      </c>
      <c r="AI32" s="169">
        <v>0.96864425896684</v>
      </c>
      <c r="AJ32" s="356">
        <v>0.92</v>
      </c>
      <c r="AK32" s="169">
        <v>0.946006434466359</v>
      </c>
      <c r="AL32" s="169">
        <v>0.954135532079361</v>
      </c>
      <c r="AM32" s="169">
        <v>0.958862027514358</v>
      </c>
      <c r="AN32" s="169">
        <v>0.946006434466359</v>
      </c>
      <c r="AO32" s="168">
        <v>0.99</v>
      </c>
      <c r="AP32" s="358">
        <v>1</v>
      </c>
      <c r="AQ32" s="358">
        <v>1</v>
      </c>
      <c r="AR32" s="358">
        <v>1</v>
      </c>
      <c r="AS32" s="359">
        <v>1</v>
      </c>
      <c r="AT32" s="360">
        <v>0.0872182100128262</v>
      </c>
      <c r="AU32" s="361">
        <v>0.0555555555555556</v>
      </c>
      <c r="AV32" s="362">
        <v>0.283783783783784</v>
      </c>
      <c r="AW32" s="362">
        <v>0.0161290322580645</v>
      </c>
      <c r="AX32" s="362">
        <v>0.0555555555555556</v>
      </c>
      <c r="AY32" s="142"/>
      <c r="AZ32" s="140"/>
    </row>
    <row r="33" spans="1:52">
      <c r="A33" s="138"/>
      <c r="B33" s="142"/>
      <c r="C33" s="165" t="s">
        <v>25</v>
      </c>
      <c r="D33" s="166" t="s">
        <v>26</v>
      </c>
      <c r="E33" s="166" t="s">
        <v>27</v>
      </c>
      <c r="F33" s="167" t="s">
        <v>77</v>
      </c>
      <c r="G33" s="171" t="s">
        <v>78</v>
      </c>
      <c r="H33" s="171" t="s">
        <v>78</v>
      </c>
      <c r="I33" s="171" t="s">
        <v>78</v>
      </c>
      <c r="J33" s="171" t="s">
        <v>78</v>
      </c>
      <c r="K33" s="168">
        <v>0.9</v>
      </c>
      <c r="L33" s="169">
        <v>0.918918918918919</v>
      </c>
      <c r="M33" s="169">
        <v>0.945205479452055</v>
      </c>
      <c r="N33" s="170">
        <v>0.915492957746479</v>
      </c>
      <c r="O33" s="170">
        <v>0.918918918918919</v>
      </c>
      <c r="P33" s="356">
        <v>0.9</v>
      </c>
      <c r="Q33" s="357">
        <v>0.867647058823529</v>
      </c>
      <c r="R33" s="169">
        <v>0.921834625322997</v>
      </c>
      <c r="S33" s="169">
        <v>0.865615438926806</v>
      </c>
      <c r="T33" s="169">
        <v>0.867647058823529</v>
      </c>
      <c r="U33" s="356">
        <v>0.9</v>
      </c>
      <c r="V33" s="169">
        <v>0.775025799793602</v>
      </c>
      <c r="W33" s="169">
        <v>0.825581395348837</v>
      </c>
      <c r="X33" s="169">
        <v>0.815956695693104</v>
      </c>
      <c r="Y33" s="169">
        <v>0.775025799793602</v>
      </c>
      <c r="Z33" s="356">
        <v>0.92</v>
      </c>
      <c r="AA33" s="356">
        <v>0.924336533032185</v>
      </c>
      <c r="AB33" s="356">
        <v>0.944303797468354</v>
      </c>
      <c r="AC33" s="356">
        <v>0.93803822726318</v>
      </c>
      <c r="AD33" s="356">
        <v>0.924336533032185</v>
      </c>
      <c r="AE33" s="356">
        <v>0.92</v>
      </c>
      <c r="AF33" s="169">
        <v>0.982714794102694</v>
      </c>
      <c r="AG33" s="169">
        <v>0.94832982052756</v>
      </c>
      <c r="AH33" s="169">
        <v>0.920339025805312</v>
      </c>
      <c r="AI33" s="169">
        <v>0.982714794102694</v>
      </c>
      <c r="AJ33" s="356">
        <v>0.92</v>
      </c>
      <c r="AK33" s="169">
        <v>0.929398718580582</v>
      </c>
      <c r="AL33" s="169">
        <v>0.947794587683784</v>
      </c>
      <c r="AM33" s="169">
        <v>0.946305746616375</v>
      </c>
      <c r="AN33" s="169">
        <v>0.929398718580582</v>
      </c>
      <c r="AO33" s="168">
        <v>0.99</v>
      </c>
      <c r="AP33" s="358">
        <v>1</v>
      </c>
      <c r="AQ33" s="358">
        <v>1</v>
      </c>
      <c r="AR33" s="358">
        <v>1</v>
      </c>
      <c r="AS33" s="359">
        <v>1</v>
      </c>
      <c r="AT33" s="360">
        <v>0.0872182100128262</v>
      </c>
      <c r="AU33" s="361">
        <v>0.02</v>
      </c>
      <c r="AV33" s="362">
        <v>0.242424242424242</v>
      </c>
      <c r="AW33" s="362">
        <v>0.024390243902439</v>
      </c>
      <c r="AX33" s="362">
        <v>0.02</v>
      </c>
      <c r="AY33" s="142"/>
      <c r="AZ33" s="140"/>
    </row>
    <row r="34" spans="1:52">
      <c r="A34" s="138"/>
      <c r="B34" s="142"/>
      <c r="C34" s="165" t="s">
        <v>25</v>
      </c>
      <c r="D34" s="166" t="s">
        <v>26</v>
      </c>
      <c r="E34" s="166" t="s">
        <v>27</v>
      </c>
      <c r="F34" s="167" t="s">
        <v>79</v>
      </c>
      <c r="G34" s="171" t="s">
        <v>80</v>
      </c>
      <c r="H34" s="171" t="s">
        <v>80</v>
      </c>
      <c r="I34" s="171" t="s">
        <v>80</v>
      </c>
      <c r="J34" s="171" t="s">
        <v>80</v>
      </c>
      <c r="K34" s="168">
        <v>0.9</v>
      </c>
      <c r="L34" s="169">
        <v>0.974576271186441</v>
      </c>
      <c r="M34" s="169">
        <v>1</v>
      </c>
      <c r="N34" s="170">
        <v>0.983606557377049</v>
      </c>
      <c r="O34" s="170">
        <v>0.974576271186441</v>
      </c>
      <c r="P34" s="356">
        <v>0.9</v>
      </c>
      <c r="Q34" s="357">
        <v>0.987379245870988</v>
      </c>
      <c r="R34" s="169">
        <v>0.992087042532146</v>
      </c>
      <c r="S34" s="169">
        <v>0.994712385835603</v>
      </c>
      <c r="T34" s="169">
        <v>0.987379245870988</v>
      </c>
      <c r="U34" s="356">
        <v>0.9</v>
      </c>
      <c r="V34" s="169">
        <v>0.894671237145528</v>
      </c>
      <c r="W34" s="169">
        <v>0.898968489472941</v>
      </c>
      <c r="X34" s="169">
        <v>0.903861560647332</v>
      </c>
      <c r="Y34" s="169">
        <v>0.894671237145528</v>
      </c>
      <c r="Z34" s="356">
        <v>0.92</v>
      </c>
      <c r="AA34" s="356">
        <v>0.932567215958369</v>
      </c>
      <c r="AB34" s="356">
        <v>0.926537026124533</v>
      </c>
      <c r="AC34" s="356">
        <v>0.935193060044225</v>
      </c>
      <c r="AD34" s="356">
        <v>0.932567215958369</v>
      </c>
      <c r="AE34" s="356">
        <v>0.92</v>
      </c>
      <c r="AF34" s="169">
        <v>0.982312925170068</v>
      </c>
      <c r="AG34" s="169">
        <v>0.985781990521327</v>
      </c>
      <c r="AH34" s="169">
        <v>0.989516598718695</v>
      </c>
      <c r="AI34" s="169">
        <v>0.982312925170068</v>
      </c>
      <c r="AJ34" s="356">
        <v>0.92</v>
      </c>
      <c r="AK34" s="169">
        <v>0.956513877587922</v>
      </c>
      <c r="AL34" s="169">
        <v>0.95226357735601</v>
      </c>
      <c r="AM34" s="169">
        <v>0.955610561056106</v>
      </c>
      <c r="AN34" s="169">
        <v>0.956513877587922</v>
      </c>
      <c r="AO34" s="168">
        <v>0.99</v>
      </c>
      <c r="AP34" s="358">
        <v>1</v>
      </c>
      <c r="AQ34" s="358">
        <v>1</v>
      </c>
      <c r="AR34" s="358">
        <v>1</v>
      </c>
      <c r="AS34" s="359">
        <v>1</v>
      </c>
      <c r="AT34" s="360">
        <v>0.0872182100128262</v>
      </c>
      <c r="AU34" s="361">
        <v>0.043859649122807</v>
      </c>
      <c r="AV34" s="362">
        <v>0.227722772277228</v>
      </c>
      <c r="AW34" s="362">
        <v>0.0348837209302326</v>
      </c>
      <c r="AX34" s="362">
        <v>0.043859649122807</v>
      </c>
      <c r="AY34" s="142"/>
      <c r="AZ34" s="140"/>
    </row>
    <row r="35" spans="1:52">
      <c r="A35" s="138"/>
      <c r="B35" s="142"/>
      <c r="C35" s="165" t="s">
        <v>25</v>
      </c>
      <c r="D35" s="166" t="s">
        <v>26</v>
      </c>
      <c r="E35" s="166" t="s">
        <v>27</v>
      </c>
      <c r="F35" s="167" t="s">
        <v>81</v>
      </c>
      <c r="G35" s="171" t="s">
        <v>82</v>
      </c>
      <c r="H35" s="171" t="s">
        <v>82</v>
      </c>
      <c r="I35" s="171" t="s">
        <v>82</v>
      </c>
      <c r="J35" s="171" t="s">
        <v>82</v>
      </c>
      <c r="K35" s="168">
        <v>0.9</v>
      </c>
      <c r="L35" s="169">
        <v>0.868131868131868</v>
      </c>
      <c r="M35" s="169">
        <v>0.913978494623656</v>
      </c>
      <c r="N35" s="170">
        <v>0.933333333333333</v>
      </c>
      <c r="O35" s="170">
        <v>0.868131868131868</v>
      </c>
      <c r="P35" s="356">
        <v>0.9</v>
      </c>
      <c r="Q35" s="357">
        <v>0.897863164085473</v>
      </c>
      <c r="R35" s="169">
        <v>0.899148363962349</v>
      </c>
      <c r="S35" s="169">
        <v>0.921395900389632</v>
      </c>
      <c r="T35" s="169">
        <v>0.897863164085473</v>
      </c>
      <c r="U35" s="356">
        <v>0.9</v>
      </c>
      <c r="V35" s="169">
        <v>0.78670848853166</v>
      </c>
      <c r="W35" s="169">
        <v>0.823696399223069</v>
      </c>
      <c r="X35" s="169">
        <v>0.857021853294935</v>
      </c>
      <c r="Y35" s="169">
        <v>0.78670848853166</v>
      </c>
      <c r="Z35" s="356">
        <v>0.92</v>
      </c>
      <c r="AA35" s="356">
        <v>0.898364485981308</v>
      </c>
      <c r="AB35" s="356">
        <v>0.91094751840418</v>
      </c>
      <c r="AC35" s="356">
        <v>0.964255136986301</v>
      </c>
      <c r="AD35" s="356">
        <v>0.898364485981308</v>
      </c>
      <c r="AE35" s="356">
        <v>0.92</v>
      </c>
      <c r="AF35" s="169">
        <v>0.995192187928157</v>
      </c>
      <c r="AG35" s="169">
        <v>0.99319830713422</v>
      </c>
      <c r="AH35" s="169">
        <v>0.989655371972569</v>
      </c>
      <c r="AI35" s="169">
        <v>0.995192187928157</v>
      </c>
      <c r="AJ35" s="356">
        <v>0.92</v>
      </c>
      <c r="AK35" s="169">
        <v>0.920509651041171</v>
      </c>
      <c r="AL35" s="169">
        <v>0.939591163259694</v>
      </c>
      <c r="AM35" s="169">
        <v>0.967958412098299</v>
      </c>
      <c r="AN35" s="169">
        <v>0.920509651041171</v>
      </c>
      <c r="AO35" s="168">
        <v>0.99</v>
      </c>
      <c r="AP35" s="358">
        <v>1</v>
      </c>
      <c r="AQ35" s="358">
        <v>1</v>
      </c>
      <c r="AR35" s="358">
        <v>1</v>
      </c>
      <c r="AS35" s="359">
        <v>1</v>
      </c>
      <c r="AT35" s="360">
        <v>0.0872182100128262</v>
      </c>
      <c r="AU35" s="361">
        <v>0.0555555555555556</v>
      </c>
      <c r="AV35" s="362">
        <v>0.271739130434783</v>
      </c>
      <c r="AW35" s="362">
        <v>0.0144927536231884</v>
      </c>
      <c r="AX35" s="362">
        <v>0.0555555555555556</v>
      </c>
      <c r="AY35" s="142"/>
      <c r="AZ35" s="140"/>
    </row>
    <row r="36" spans="1:52">
      <c r="A36" s="138"/>
      <c r="B36" s="142"/>
      <c r="C36" s="165" t="s">
        <v>25</v>
      </c>
      <c r="D36" s="166" t="s">
        <v>26</v>
      </c>
      <c r="E36" s="166" t="s">
        <v>27</v>
      </c>
      <c r="F36" s="167" t="s">
        <v>83</v>
      </c>
      <c r="G36" s="171" t="s">
        <v>84</v>
      </c>
      <c r="H36" s="171" t="s">
        <v>84</v>
      </c>
      <c r="I36" s="171" t="s">
        <v>84</v>
      </c>
      <c r="J36" s="171" t="s">
        <v>84</v>
      </c>
      <c r="K36" s="168">
        <v>0.9</v>
      </c>
      <c r="L36" s="169">
        <v>0.974522292993631</v>
      </c>
      <c r="M36" s="169">
        <v>0.944444444444444</v>
      </c>
      <c r="N36" s="170">
        <v>0.943396226415094</v>
      </c>
      <c r="O36" s="170">
        <v>0.974522292993631</v>
      </c>
      <c r="P36" s="356">
        <v>0.9</v>
      </c>
      <c r="Q36" s="357">
        <v>0.964739517153748</v>
      </c>
      <c r="R36" s="169">
        <v>0.973366975049061</v>
      </c>
      <c r="S36" s="169">
        <v>0.9522076092062</v>
      </c>
      <c r="T36" s="169">
        <v>0.964739517153748</v>
      </c>
      <c r="U36" s="356">
        <v>0.9</v>
      </c>
      <c r="V36" s="169">
        <v>0.848686997035155</v>
      </c>
      <c r="W36" s="169">
        <v>0.84702364265022</v>
      </c>
      <c r="X36" s="169">
        <v>0.849224988257398</v>
      </c>
      <c r="Y36" s="169">
        <v>0.848686997035155</v>
      </c>
      <c r="Z36" s="356">
        <v>0.92</v>
      </c>
      <c r="AA36" s="356">
        <v>0.934551886792453</v>
      </c>
      <c r="AB36" s="356">
        <v>0.930702217529039</v>
      </c>
      <c r="AC36" s="356">
        <v>0.942913144677202</v>
      </c>
      <c r="AD36" s="356">
        <v>0.934551886792453</v>
      </c>
      <c r="AE36" s="356">
        <v>0.92</v>
      </c>
      <c r="AF36" s="169">
        <v>0.99412915851272</v>
      </c>
      <c r="AG36" s="169">
        <v>0.926677067082683</v>
      </c>
      <c r="AH36" s="169">
        <v>0.987487969201155</v>
      </c>
      <c r="AI36" s="169">
        <v>0.99412915851272</v>
      </c>
      <c r="AJ36" s="356">
        <v>0.92</v>
      </c>
      <c r="AK36" s="169">
        <v>0.950867938416242</v>
      </c>
      <c r="AL36" s="169">
        <v>0.947915526862895</v>
      </c>
      <c r="AM36" s="169">
        <v>0.955325017989926</v>
      </c>
      <c r="AN36" s="169">
        <v>0.950867938416242</v>
      </c>
      <c r="AO36" s="168">
        <v>0.99</v>
      </c>
      <c r="AP36" s="358">
        <v>1</v>
      </c>
      <c r="AQ36" s="358">
        <v>1</v>
      </c>
      <c r="AR36" s="358">
        <v>1</v>
      </c>
      <c r="AS36" s="359">
        <v>1</v>
      </c>
      <c r="AT36" s="360">
        <v>0.0872182100128262</v>
      </c>
      <c r="AU36" s="361">
        <v>0.037037037037037</v>
      </c>
      <c r="AV36" s="362">
        <v>0.436619718309859</v>
      </c>
      <c r="AW36" s="362">
        <v>0.0112359550561798</v>
      </c>
      <c r="AX36" s="362">
        <v>0.037037037037037</v>
      </c>
      <c r="AY36" s="142"/>
      <c r="AZ36" s="140"/>
    </row>
    <row r="37" spans="1:52">
      <c r="A37" s="138"/>
      <c r="B37" s="142"/>
      <c r="C37" s="165" t="s">
        <v>25</v>
      </c>
      <c r="D37" s="166" t="s">
        <v>26</v>
      </c>
      <c r="E37" s="166" t="s">
        <v>27</v>
      </c>
      <c r="F37" s="167" t="s">
        <v>85</v>
      </c>
      <c r="G37" s="171" t="s">
        <v>86</v>
      </c>
      <c r="H37" s="171" t="s">
        <v>86</v>
      </c>
      <c r="I37" s="171" t="s">
        <v>86</v>
      </c>
      <c r="J37" s="171" t="s">
        <v>86</v>
      </c>
      <c r="K37" s="168">
        <v>0.9</v>
      </c>
      <c r="L37" s="169" t="s">
        <v>32</v>
      </c>
      <c r="M37" s="169" t="s">
        <v>32</v>
      </c>
      <c r="N37" s="170" t="s">
        <v>32</v>
      </c>
      <c r="O37" s="170" t="s">
        <v>32</v>
      </c>
      <c r="P37" s="356">
        <v>0.9</v>
      </c>
      <c r="Q37" s="357" t="s">
        <v>32</v>
      </c>
      <c r="R37" s="169" t="s">
        <v>32</v>
      </c>
      <c r="S37" s="169" t="s">
        <v>32</v>
      </c>
      <c r="T37" s="169" t="s">
        <v>32</v>
      </c>
      <c r="U37" s="356">
        <v>0.9</v>
      </c>
      <c r="V37" s="169" t="s">
        <v>32</v>
      </c>
      <c r="W37" s="169" t="s">
        <v>32</v>
      </c>
      <c r="X37" s="169" t="s">
        <v>32</v>
      </c>
      <c r="Y37" s="169" t="s">
        <v>32</v>
      </c>
      <c r="Z37" s="356">
        <v>0.92</v>
      </c>
      <c r="AA37" s="356" t="s">
        <v>32</v>
      </c>
      <c r="AB37" s="356" t="s">
        <v>32</v>
      </c>
      <c r="AC37" s="356" t="s">
        <v>32</v>
      </c>
      <c r="AD37" s="356" t="s">
        <v>32</v>
      </c>
      <c r="AE37" s="356">
        <v>0.92</v>
      </c>
      <c r="AF37" s="169" t="s">
        <v>32</v>
      </c>
      <c r="AG37" s="169" t="s">
        <v>32</v>
      </c>
      <c r="AH37" s="169" t="s">
        <v>32</v>
      </c>
      <c r="AI37" s="169" t="s">
        <v>32</v>
      </c>
      <c r="AJ37" s="356">
        <v>0.92</v>
      </c>
      <c r="AK37" s="169" t="s">
        <v>32</v>
      </c>
      <c r="AL37" s="169" t="s">
        <v>32</v>
      </c>
      <c r="AM37" s="169" t="s">
        <v>32</v>
      </c>
      <c r="AN37" s="169" t="s">
        <v>32</v>
      </c>
      <c r="AO37" s="168">
        <v>0.99</v>
      </c>
      <c r="AP37" s="358" t="s">
        <v>32</v>
      </c>
      <c r="AQ37" s="358" t="s">
        <v>32</v>
      </c>
      <c r="AR37" s="358" t="s">
        <v>32</v>
      </c>
      <c r="AS37" s="359" t="s">
        <v>32</v>
      </c>
      <c r="AT37" s="360">
        <v>0.0872182100128262</v>
      </c>
      <c r="AU37" s="361" t="s">
        <v>32</v>
      </c>
      <c r="AV37" s="362" t="s">
        <v>32</v>
      </c>
      <c r="AW37" s="362" t="s">
        <v>32</v>
      </c>
      <c r="AX37" s="362" t="s">
        <v>32</v>
      </c>
      <c r="AY37" s="142"/>
      <c r="AZ37" s="140"/>
    </row>
    <row r="38" spans="1:52">
      <c r="A38" s="138"/>
      <c r="B38" s="142"/>
      <c r="C38" s="165" t="s">
        <v>25</v>
      </c>
      <c r="D38" s="166" t="s">
        <v>26</v>
      </c>
      <c r="E38" s="166" t="s">
        <v>27</v>
      </c>
      <c r="F38" s="167" t="s">
        <v>87</v>
      </c>
      <c r="G38" s="171" t="s">
        <v>88</v>
      </c>
      <c r="H38" s="171" t="s">
        <v>88</v>
      </c>
      <c r="I38" s="171" t="s">
        <v>88</v>
      </c>
      <c r="J38" s="171" t="s">
        <v>88</v>
      </c>
      <c r="K38" s="168">
        <v>0.9</v>
      </c>
      <c r="L38" s="169">
        <v>0.985915492957746</v>
      </c>
      <c r="M38" s="169">
        <v>1</v>
      </c>
      <c r="N38" s="170">
        <v>0.951612903225806</v>
      </c>
      <c r="O38" s="170">
        <v>0.985915492957746</v>
      </c>
      <c r="P38" s="356">
        <v>0.9</v>
      </c>
      <c r="Q38" s="357">
        <v>0.973998294970162</v>
      </c>
      <c r="R38" s="169">
        <v>0.968388163940452</v>
      </c>
      <c r="S38" s="169">
        <v>0.962651933701657</v>
      </c>
      <c r="T38" s="169">
        <v>0.973998294970162</v>
      </c>
      <c r="U38" s="356">
        <v>0.9</v>
      </c>
      <c r="V38" s="169">
        <v>0.890664961636829</v>
      </c>
      <c r="W38" s="169">
        <v>0.880352876309502</v>
      </c>
      <c r="X38" s="169">
        <v>0.866077348066298</v>
      </c>
      <c r="Y38" s="169">
        <v>0.890664961636829</v>
      </c>
      <c r="Z38" s="356">
        <v>0.92</v>
      </c>
      <c r="AA38" s="356">
        <v>0.924381428968585</v>
      </c>
      <c r="AB38" s="356">
        <v>0.921610169491525</v>
      </c>
      <c r="AC38" s="356">
        <v>0.925470332850941</v>
      </c>
      <c r="AD38" s="356">
        <v>0.924381428968585</v>
      </c>
      <c r="AE38" s="356">
        <v>0.92</v>
      </c>
      <c r="AF38" s="169">
        <v>0.998168627174755</v>
      </c>
      <c r="AG38" s="169">
        <v>0.997961956521739</v>
      </c>
      <c r="AH38" s="169">
        <v>0.935043105785393</v>
      </c>
      <c r="AI38" s="169">
        <v>0.998168627174755</v>
      </c>
      <c r="AJ38" s="356">
        <v>0.92</v>
      </c>
      <c r="AK38" s="169">
        <v>0.947308001377569</v>
      </c>
      <c r="AL38" s="169">
        <v>0.944673464959861</v>
      </c>
      <c r="AM38" s="169">
        <v>0.944643063083843</v>
      </c>
      <c r="AN38" s="169">
        <v>0.947308001377569</v>
      </c>
      <c r="AO38" s="168">
        <v>0.99</v>
      </c>
      <c r="AP38" s="358">
        <v>1</v>
      </c>
      <c r="AQ38" s="358">
        <v>1</v>
      </c>
      <c r="AR38" s="358">
        <v>1</v>
      </c>
      <c r="AS38" s="359">
        <v>1</v>
      </c>
      <c r="AT38" s="360">
        <v>0.0872182100128262</v>
      </c>
      <c r="AU38" s="361">
        <v>0.0606060606060606</v>
      </c>
      <c r="AV38" s="362">
        <v>0.321428571428571</v>
      </c>
      <c r="AW38" s="362">
        <v>0</v>
      </c>
      <c r="AX38" s="362">
        <v>0.0606060606060606</v>
      </c>
      <c r="AY38" s="142"/>
      <c r="AZ38" s="140"/>
    </row>
    <row r="39" spans="1:52">
      <c r="A39" s="138"/>
      <c r="B39" s="142"/>
      <c r="C39" s="165" t="s">
        <v>25</v>
      </c>
      <c r="D39" s="166" t="s">
        <v>26</v>
      </c>
      <c r="E39" s="166" t="s">
        <v>27</v>
      </c>
      <c r="F39" s="167" t="s">
        <v>89</v>
      </c>
      <c r="G39" s="171" t="s">
        <v>90</v>
      </c>
      <c r="H39" s="171" t="s">
        <v>90</v>
      </c>
      <c r="I39" s="171" t="s">
        <v>90</v>
      </c>
      <c r="J39" s="171" t="s">
        <v>90</v>
      </c>
      <c r="K39" s="168">
        <v>0.9</v>
      </c>
      <c r="L39" s="169">
        <v>0.966666666666667</v>
      </c>
      <c r="M39" s="169">
        <v>0.967213114754098</v>
      </c>
      <c r="N39" s="170">
        <v>0.982142857142857</v>
      </c>
      <c r="O39" s="170">
        <v>0.966666666666667</v>
      </c>
      <c r="P39" s="356">
        <v>0.9</v>
      </c>
      <c r="Q39" s="357">
        <v>0.997703412073491</v>
      </c>
      <c r="R39" s="169">
        <v>0.997203579418344</v>
      </c>
      <c r="S39" s="169">
        <v>0.996910401647786</v>
      </c>
      <c r="T39" s="169">
        <v>0.997703412073491</v>
      </c>
      <c r="U39" s="356">
        <v>0.9</v>
      </c>
      <c r="V39" s="169">
        <v>0.93503937007874</v>
      </c>
      <c r="W39" s="169">
        <v>0.91834451901566</v>
      </c>
      <c r="X39" s="169">
        <v>0.937178166838311</v>
      </c>
      <c r="Y39" s="169">
        <v>0.93503937007874</v>
      </c>
      <c r="Z39" s="356">
        <v>0.92</v>
      </c>
      <c r="AA39" s="356">
        <v>0.953599306157849</v>
      </c>
      <c r="AB39" s="356">
        <v>0.951409495548961</v>
      </c>
      <c r="AC39" s="356">
        <v>0.956165359942979</v>
      </c>
      <c r="AD39" s="356">
        <v>0.953599306157849</v>
      </c>
      <c r="AE39" s="356">
        <v>0.92</v>
      </c>
      <c r="AF39" s="169">
        <v>0.991515151515151</v>
      </c>
      <c r="AG39" s="169">
        <v>0.997689196995956</v>
      </c>
      <c r="AH39" s="169">
        <v>0.996430392656808</v>
      </c>
      <c r="AI39" s="169">
        <v>0.991515151515151</v>
      </c>
      <c r="AJ39" s="356">
        <v>0.92</v>
      </c>
      <c r="AK39" s="169">
        <v>0.968280467445743</v>
      </c>
      <c r="AL39" s="169">
        <v>0.961593625498008</v>
      </c>
      <c r="AM39" s="169">
        <v>0.968525966077986</v>
      </c>
      <c r="AN39" s="169">
        <v>0.968280467445743</v>
      </c>
      <c r="AO39" s="168">
        <v>0.99</v>
      </c>
      <c r="AP39" s="358">
        <v>1</v>
      </c>
      <c r="AQ39" s="358">
        <v>1</v>
      </c>
      <c r="AR39" s="358">
        <v>1</v>
      </c>
      <c r="AS39" s="359">
        <v>1</v>
      </c>
      <c r="AT39" s="360">
        <v>0.0872182100128262</v>
      </c>
      <c r="AU39" s="361">
        <v>0.0222222222222222</v>
      </c>
      <c r="AV39" s="362">
        <v>0.125</v>
      </c>
      <c r="AW39" s="362">
        <v>0</v>
      </c>
      <c r="AX39" s="362">
        <v>0.0222222222222222</v>
      </c>
      <c r="AY39" s="142"/>
      <c r="AZ39" s="140"/>
    </row>
    <row r="40" spans="1:52">
      <c r="A40" s="138"/>
      <c r="B40" s="142"/>
      <c r="C40" s="165" t="s">
        <v>25</v>
      </c>
      <c r="D40" s="166" t="s">
        <v>26</v>
      </c>
      <c r="E40" s="166" t="s">
        <v>27</v>
      </c>
      <c r="F40" s="167" t="s">
        <v>91</v>
      </c>
      <c r="G40" s="171" t="s">
        <v>92</v>
      </c>
      <c r="H40" s="171" t="s">
        <v>92</v>
      </c>
      <c r="I40" s="171" t="s">
        <v>92</v>
      </c>
      <c r="J40" s="171" t="s">
        <v>92</v>
      </c>
      <c r="K40" s="168">
        <v>0.9</v>
      </c>
      <c r="L40" s="169" t="s">
        <v>32</v>
      </c>
      <c r="M40" s="169" t="s">
        <v>32</v>
      </c>
      <c r="N40" s="170" t="s">
        <v>32</v>
      </c>
      <c r="O40" s="170" t="s">
        <v>32</v>
      </c>
      <c r="P40" s="356">
        <v>0.9</v>
      </c>
      <c r="Q40" s="357" t="s">
        <v>32</v>
      </c>
      <c r="R40" s="169">
        <v>0</v>
      </c>
      <c r="S40" s="169">
        <v>0</v>
      </c>
      <c r="T40" s="169" t="s">
        <v>32</v>
      </c>
      <c r="U40" s="356">
        <v>0.9</v>
      </c>
      <c r="V40" s="169" t="s">
        <v>32</v>
      </c>
      <c r="W40" s="169">
        <v>1</v>
      </c>
      <c r="X40" s="169">
        <v>1</v>
      </c>
      <c r="Y40" s="169" t="s">
        <v>32</v>
      </c>
      <c r="Z40" s="356">
        <v>0.92</v>
      </c>
      <c r="AA40" s="356">
        <v>1</v>
      </c>
      <c r="AB40" s="356" t="s">
        <v>32</v>
      </c>
      <c r="AC40" s="356">
        <v>1</v>
      </c>
      <c r="AD40" s="356">
        <v>1</v>
      </c>
      <c r="AE40" s="356">
        <v>0.92</v>
      </c>
      <c r="AF40" s="169" t="s">
        <v>32</v>
      </c>
      <c r="AG40" s="169" t="s">
        <v>32</v>
      </c>
      <c r="AH40" s="169" t="s">
        <v>32</v>
      </c>
      <c r="AI40" s="169" t="s">
        <v>32</v>
      </c>
      <c r="AJ40" s="356">
        <v>0.92</v>
      </c>
      <c r="AK40" s="169">
        <v>1</v>
      </c>
      <c r="AL40" s="169">
        <v>1</v>
      </c>
      <c r="AM40" s="169">
        <v>1</v>
      </c>
      <c r="AN40" s="169">
        <v>1</v>
      </c>
      <c r="AO40" s="168">
        <v>0.99</v>
      </c>
      <c r="AP40" s="358" t="s">
        <v>32</v>
      </c>
      <c r="AQ40" s="358" t="s">
        <v>32</v>
      </c>
      <c r="AR40" s="358" t="s">
        <v>32</v>
      </c>
      <c r="AS40" s="359" t="s">
        <v>32</v>
      </c>
      <c r="AT40" s="360">
        <v>0.0872182100128262</v>
      </c>
      <c r="AU40" s="361" t="s">
        <v>32</v>
      </c>
      <c r="AV40" s="362" t="s">
        <v>32</v>
      </c>
      <c r="AW40" s="362" t="s">
        <v>32</v>
      </c>
      <c r="AX40" s="362" t="s">
        <v>32</v>
      </c>
      <c r="AY40" s="142"/>
      <c r="AZ40" s="140"/>
    </row>
    <row r="41" spans="1:52">
      <c r="A41" s="138"/>
      <c r="B41" s="142"/>
      <c r="C41" s="165" t="s">
        <v>25</v>
      </c>
      <c r="D41" s="166" t="s">
        <v>26</v>
      </c>
      <c r="E41" s="166" t="s">
        <v>27</v>
      </c>
      <c r="F41" s="167" t="s">
        <v>93</v>
      </c>
      <c r="G41" s="171" t="s">
        <v>94</v>
      </c>
      <c r="H41" s="171" t="s">
        <v>94</v>
      </c>
      <c r="I41" s="171" t="s">
        <v>94</v>
      </c>
      <c r="J41" s="171" t="s">
        <v>94</v>
      </c>
      <c r="K41" s="168">
        <v>0.9</v>
      </c>
      <c r="L41" s="169">
        <v>0.933884297520661</v>
      </c>
      <c r="M41" s="169">
        <v>0.967213114754098</v>
      </c>
      <c r="N41" s="170">
        <v>0.963963963963964</v>
      </c>
      <c r="O41" s="170">
        <v>0.933884297520661</v>
      </c>
      <c r="P41" s="356">
        <v>0.9</v>
      </c>
      <c r="Q41" s="357">
        <v>0.989571634846783</v>
      </c>
      <c r="R41" s="169">
        <v>0.987454186636594</v>
      </c>
      <c r="S41" s="169">
        <v>0.989184549356223</v>
      </c>
      <c r="T41" s="169">
        <v>0.989571634846783</v>
      </c>
      <c r="U41" s="356">
        <v>0.9</v>
      </c>
      <c r="V41" s="169">
        <v>0.891705438793518</v>
      </c>
      <c r="W41" s="169">
        <v>0.891598533972371</v>
      </c>
      <c r="X41" s="169">
        <v>0.895793991416309</v>
      </c>
      <c r="Y41" s="169">
        <v>0.891705438793518</v>
      </c>
      <c r="Z41" s="356">
        <v>0.92</v>
      </c>
      <c r="AA41" s="356">
        <v>0.936467598475222</v>
      </c>
      <c r="AB41" s="356">
        <v>0.945391837516766</v>
      </c>
      <c r="AC41" s="356">
        <v>0.953628318584071</v>
      </c>
      <c r="AD41" s="356">
        <v>0.936467598475222</v>
      </c>
      <c r="AE41" s="356">
        <v>0.92</v>
      </c>
      <c r="AF41" s="169">
        <v>0.996545226130653</v>
      </c>
      <c r="AG41" s="169">
        <v>0.993830787309048</v>
      </c>
      <c r="AH41" s="169">
        <v>0.997103248499897</v>
      </c>
      <c r="AI41" s="169">
        <v>0.996545226130653</v>
      </c>
      <c r="AJ41" s="356">
        <v>0.92</v>
      </c>
      <c r="AK41" s="169">
        <v>0.958401305057096</v>
      </c>
      <c r="AL41" s="169">
        <v>0.959473726955251</v>
      </c>
      <c r="AM41" s="169">
        <v>0.965838779956427</v>
      </c>
      <c r="AN41" s="169">
        <v>0.958401305057096</v>
      </c>
      <c r="AO41" s="168">
        <v>0.99</v>
      </c>
      <c r="AP41" s="358">
        <v>1</v>
      </c>
      <c r="AQ41" s="358">
        <v>1</v>
      </c>
      <c r="AR41" s="358">
        <v>1</v>
      </c>
      <c r="AS41" s="359">
        <v>1</v>
      </c>
      <c r="AT41" s="360">
        <v>0.0872182100128262</v>
      </c>
      <c r="AU41" s="361">
        <v>0.0338983050847458</v>
      </c>
      <c r="AV41" s="362">
        <v>0.0754716981132075</v>
      </c>
      <c r="AW41" s="362">
        <v>0.04</v>
      </c>
      <c r="AX41" s="362">
        <v>0.0338983050847458</v>
      </c>
      <c r="AY41" s="142"/>
      <c r="AZ41" s="140"/>
    </row>
    <row r="42" spans="1:52">
      <c r="A42" s="138"/>
      <c r="B42" s="142"/>
      <c r="C42" s="165" t="s">
        <v>25</v>
      </c>
      <c r="D42" s="166" t="s">
        <v>26</v>
      </c>
      <c r="E42" s="166" t="s">
        <v>27</v>
      </c>
      <c r="F42" s="167" t="s">
        <v>95</v>
      </c>
      <c r="G42" s="171" t="s">
        <v>96</v>
      </c>
      <c r="H42" s="171" t="s">
        <v>96</v>
      </c>
      <c r="I42" s="171" t="s">
        <v>96</v>
      </c>
      <c r="J42" s="171" t="s">
        <v>96</v>
      </c>
      <c r="K42" s="168">
        <v>0.9</v>
      </c>
      <c r="L42" s="169">
        <v>0.957446808510638</v>
      </c>
      <c r="M42" s="169">
        <v>0.985507246376812</v>
      </c>
      <c r="N42" s="170">
        <v>0.985611510791367</v>
      </c>
      <c r="O42" s="170">
        <v>0.957446808510638</v>
      </c>
      <c r="P42" s="356">
        <v>0.9</v>
      </c>
      <c r="Q42" s="357">
        <v>0.992167795035179</v>
      </c>
      <c r="R42" s="169">
        <v>0.979280132607151</v>
      </c>
      <c r="S42" s="169">
        <v>0.995469823176969</v>
      </c>
      <c r="T42" s="169">
        <v>0.992167795035179</v>
      </c>
      <c r="U42" s="356">
        <v>0.9</v>
      </c>
      <c r="V42" s="169">
        <v>0.911058011416434</v>
      </c>
      <c r="W42" s="169">
        <v>0.90161022969453</v>
      </c>
      <c r="X42" s="169">
        <v>0.919625895075259</v>
      </c>
      <c r="Y42" s="169">
        <v>0.911058011416434</v>
      </c>
      <c r="Z42" s="356">
        <v>0.92</v>
      </c>
      <c r="AA42" s="356">
        <v>0.938199254128929</v>
      </c>
      <c r="AB42" s="356">
        <v>0.931944899967202</v>
      </c>
      <c r="AC42" s="356">
        <v>0.942162744193201</v>
      </c>
      <c r="AD42" s="356">
        <v>0.938199254128929</v>
      </c>
      <c r="AE42" s="356">
        <v>0.92</v>
      </c>
      <c r="AF42" s="169">
        <v>0.996797912713473</v>
      </c>
      <c r="AG42" s="169">
        <v>0.982875935586301</v>
      </c>
      <c r="AH42" s="169">
        <v>0.97643219724438</v>
      </c>
      <c r="AI42" s="169">
        <v>0.996797912713473</v>
      </c>
      <c r="AJ42" s="356">
        <v>0.92</v>
      </c>
      <c r="AK42" s="169">
        <v>0.95505365048398</v>
      </c>
      <c r="AL42" s="169">
        <v>0.9496699669967</v>
      </c>
      <c r="AM42" s="169">
        <v>0.959385537654552</v>
      </c>
      <c r="AN42" s="169">
        <v>0.95505365048398</v>
      </c>
      <c r="AO42" s="168">
        <v>0.99</v>
      </c>
      <c r="AP42" s="358">
        <v>1</v>
      </c>
      <c r="AQ42" s="358">
        <v>1</v>
      </c>
      <c r="AR42" s="358">
        <v>1</v>
      </c>
      <c r="AS42" s="359">
        <v>1</v>
      </c>
      <c r="AT42" s="360">
        <v>0.0872182100128262</v>
      </c>
      <c r="AU42" s="361">
        <v>0.0256410256410256</v>
      </c>
      <c r="AV42" s="362">
        <v>0.147540983606557</v>
      </c>
      <c r="AW42" s="362">
        <v>0.0307692307692308</v>
      </c>
      <c r="AX42" s="362">
        <v>0.0256410256410256</v>
      </c>
      <c r="AY42" s="142"/>
      <c r="AZ42" s="140"/>
    </row>
    <row r="43" spans="1:52">
      <c r="A43" s="138"/>
      <c r="B43" s="142"/>
      <c r="C43" s="165" t="s">
        <v>25</v>
      </c>
      <c r="D43" s="166" t="s">
        <v>26</v>
      </c>
      <c r="E43" s="166" t="s">
        <v>27</v>
      </c>
      <c r="F43" s="167" t="s">
        <v>97</v>
      </c>
      <c r="G43" s="171" t="s">
        <v>98</v>
      </c>
      <c r="H43" s="171" t="s">
        <v>98</v>
      </c>
      <c r="I43" s="171" t="s">
        <v>98</v>
      </c>
      <c r="J43" s="171" t="s">
        <v>98</v>
      </c>
      <c r="K43" s="168">
        <v>0.9</v>
      </c>
      <c r="L43" s="169" t="s">
        <v>32</v>
      </c>
      <c r="M43" s="169" t="s">
        <v>32</v>
      </c>
      <c r="N43" s="170" t="s">
        <v>32</v>
      </c>
      <c r="O43" s="170" t="s">
        <v>32</v>
      </c>
      <c r="P43" s="356">
        <v>0.9</v>
      </c>
      <c r="Q43" s="357" t="s">
        <v>32</v>
      </c>
      <c r="R43" s="169" t="s">
        <v>32</v>
      </c>
      <c r="S43" s="169" t="s">
        <v>32</v>
      </c>
      <c r="T43" s="169" t="s">
        <v>32</v>
      </c>
      <c r="U43" s="356">
        <v>0.9</v>
      </c>
      <c r="V43" s="169" t="s">
        <v>32</v>
      </c>
      <c r="W43" s="169" t="s">
        <v>32</v>
      </c>
      <c r="X43" s="169" t="s">
        <v>32</v>
      </c>
      <c r="Y43" s="169" t="s">
        <v>32</v>
      </c>
      <c r="Z43" s="356">
        <v>0.92</v>
      </c>
      <c r="AA43" s="356" t="s">
        <v>32</v>
      </c>
      <c r="AB43" s="356" t="s">
        <v>32</v>
      </c>
      <c r="AC43" s="356" t="s">
        <v>32</v>
      </c>
      <c r="AD43" s="356" t="s">
        <v>32</v>
      </c>
      <c r="AE43" s="356">
        <v>0.92</v>
      </c>
      <c r="AF43" s="169" t="s">
        <v>32</v>
      </c>
      <c r="AG43" s="169" t="s">
        <v>32</v>
      </c>
      <c r="AH43" s="169" t="s">
        <v>32</v>
      </c>
      <c r="AI43" s="169" t="s">
        <v>32</v>
      </c>
      <c r="AJ43" s="356">
        <v>0.92</v>
      </c>
      <c r="AK43" s="169" t="s">
        <v>32</v>
      </c>
      <c r="AL43" s="169" t="s">
        <v>32</v>
      </c>
      <c r="AM43" s="169" t="s">
        <v>32</v>
      </c>
      <c r="AN43" s="169" t="s">
        <v>32</v>
      </c>
      <c r="AO43" s="168">
        <v>0.99</v>
      </c>
      <c r="AP43" s="358" t="s">
        <v>32</v>
      </c>
      <c r="AQ43" s="358" t="s">
        <v>32</v>
      </c>
      <c r="AR43" s="358" t="s">
        <v>32</v>
      </c>
      <c r="AS43" s="359" t="s">
        <v>32</v>
      </c>
      <c r="AT43" s="360">
        <v>0.0872182100128262</v>
      </c>
      <c r="AU43" s="361" t="s">
        <v>32</v>
      </c>
      <c r="AV43" s="362" t="s">
        <v>32</v>
      </c>
      <c r="AW43" s="362" t="s">
        <v>32</v>
      </c>
      <c r="AX43" s="362" t="s">
        <v>32</v>
      </c>
      <c r="AY43" s="142"/>
      <c r="AZ43" s="140"/>
    </row>
    <row r="44" spans="1:52">
      <c r="A44" s="138"/>
      <c r="B44" s="142"/>
      <c r="C44" s="165" t="s">
        <v>25</v>
      </c>
      <c r="D44" s="166" t="s">
        <v>26</v>
      </c>
      <c r="E44" s="166" t="s">
        <v>27</v>
      </c>
      <c r="F44" s="167" t="s">
        <v>99</v>
      </c>
      <c r="G44" s="171" t="s">
        <v>100</v>
      </c>
      <c r="H44" s="171" t="s">
        <v>100</v>
      </c>
      <c r="I44" s="171" t="s">
        <v>100</v>
      </c>
      <c r="J44" s="171" t="s">
        <v>100</v>
      </c>
      <c r="K44" s="168">
        <v>0.9</v>
      </c>
      <c r="L44" s="169">
        <v>0.835820895522388</v>
      </c>
      <c r="M44" s="169">
        <v>0.727272727272727</v>
      </c>
      <c r="N44" s="170">
        <v>0.84375</v>
      </c>
      <c r="O44" s="170">
        <v>0.835820895522388</v>
      </c>
      <c r="P44" s="356">
        <v>0.9</v>
      </c>
      <c r="Q44" s="357">
        <v>0.919032107957189</v>
      </c>
      <c r="R44" s="169">
        <v>0.994358251057828</v>
      </c>
      <c r="S44" s="169">
        <v>0.954488933101219</v>
      </c>
      <c r="T44" s="169">
        <v>0.919032107957189</v>
      </c>
      <c r="U44" s="356">
        <v>0.9</v>
      </c>
      <c r="V44" s="169">
        <v>0.705211726384365</v>
      </c>
      <c r="W44" s="169">
        <v>0.693464974141984</v>
      </c>
      <c r="X44" s="169">
        <v>0.723203183287739</v>
      </c>
      <c r="Y44" s="169">
        <v>0.705211726384365</v>
      </c>
      <c r="Z44" s="356">
        <v>0.92</v>
      </c>
      <c r="AA44" s="356">
        <v>0.851644736842105</v>
      </c>
      <c r="AB44" s="356">
        <v>0.799940723177238</v>
      </c>
      <c r="AC44" s="356">
        <v>0.877056035684416</v>
      </c>
      <c r="AD44" s="356">
        <v>0.851644736842105</v>
      </c>
      <c r="AE44" s="356">
        <v>0.92</v>
      </c>
      <c r="AF44" s="169">
        <v>0.886666666666667</v>
      </c>
      <c r="AG44" s="169">
        <v>0.918367346938776</v>
      </c>
      <c r="AH44" s="169">
        <v>0.723684210526316</v>
      </c>
      <c r="AI44" s="169">
        <v>0.886666666666667</v>
      </c>
      <c r="AJ44" s="356">
        <v>0.92</v>
      </c>
      <c r="AK44" s="169">
        <v>0.886836027713626</v>
      </c>
      <c r="AL44" s="169">
        <v>0.870214997378081</v>
      </c>
      <c r="AM44" s="169">
        <v>0.902746747272966</v>
      </c>
      <c r="AN44" s="169">
        <v>0.886836027713626</v>
      </c>
      <c r="AO44" s="168">
        <v>0.99</v>
      </c>
      <c r="AP44" s="358">
        <v>1</v>
      </c>
      <c r="AQ44" s="358">
        <v>1</v>
      </c>
      <c r="AR44" s="358">
        <v>1</v>
      </c>
      <c r="AS44" s="359">
        <v>1</v>
      </c>
      <c r="AT44" s="360">
        <v>0.0872182100128262</v>
      </c>
      <c r="AU44" s="361">
        <v>0.0408163265306122</v>
      </c>
      <c r="AV44" s="362">
        <v>0.282608695652174</v>
      </c>
      <c r="AW44" s="362">
        <v>0.0508474576271186</v>
      </c>
      <c r="AX44" s="362">
        <v>0.0408163265306122</v>
      </c>
      <c r="AY44" s="142"/>
      <c r="AZ44" s="140"/>
    </row>
    <row r="45" spans="1:52">
      <c r="A45" s="138"/>
      <c r="B45" s="142"/>
      <c r="C45" s="165" t="s">
        <v>25</v>
      </c>
      <c r="D45" s="166" t="s">
        <v>26</v>
      </c>
      <c r="E45" s="166" t="s">
        <v>27</v>
      </c>
      <c r="F45" s="167" t="s">
        <v>101</v>
      </c>
      <c r="G45" s="171" t="s">
        <v>102</v>
      </c>
      <c r="H45" s="171" t="s">
        <v>102</v>
      </c>
      <c r="I45" s="171" t="s">
        <v>102</v>
      </c>
      <c r="J45" s="171" t="s">
        <v>102</v>
      </c>
      <c r="K45" s="168">
        <v>0.9</v>
      </c>
      <c r="L45" s="169">
        <v>0.896551724137931</v>
      </c>
      <c r="M45" s="169">
        <v>0.950819672131147</v>
      </c>
      <c r="N45" s="170">
        <v>0.904761904761905</v>
      </c>
      <c r="O45" s="170">
        <v>0.896551724137931</v>
      </c>
      <c r="P45" s="356">
        <v>0.9</v>
      </c>
      <c r="Q45" s="357">
        <v>0.849212496772528</v>
      </c>
      <c r="R45" s="169">
        <v>0.909000110975474</v>
      </c>
      <c r="S45" s="169">
        <v>0.918063784192613</v>
      </c>
      <c r="T45" s="169">
        <v>0.849212496772528</v>
      </c>
      <c r="U45" s="356">
        <v>0.9</v>
      </c>
      <c r="V45" s="169">
        <v>0.668732248902659</v>
      </c>
      <c r="W45" s="169">
        <v>0.82632338253246</v>
      </c>
      <c r="X45" s="169">
        <v>0.889953359384848</v>
      </c>
      <c r="Y45" s="169">
        <v>0.668732248902659</v>
      </c>
      <c r="Z45" s="356">
        <v>0.92</v>
      </c>
      <c r="AA45" s="356">
        <v>0.920931706544129</v>
      </c>
      <c r="AB45" s="356">
        <v>0.945969884853853</v>
      </c>
      <c r="AC45" s="356">
        <v>0.975267003934795</v>
      </c>
      <c r="AD45" s="356">
        <v>0.920931706544129</v>
      </c>
      <c r="AE45" s="356">
        <v>0.92</v>
      </c>
      <c r="AF45" s="169">
        <v>0.999276865250594</v>
      </c>
      <c r="AG45" s="169">
        <v>0.999097613342876</v>
      </c>
      <c r="AH45" s="169">
        <v>0.991490615649651</v>
      </c>
      <c r="AI45" s="169">
        <v>0.999276865250594</v>
      </c>
      <c r="AJ45" s="356">
        <v>0.92</v>
      </c>
      <c r="AK45" s="169">
        <v>0.939629799202041</v>
      </c>
      <c r="AL45" s="169">
        <v>0.941280823132872</v>
      </c>
      <c r="AM45" s="169">
        <v>0.981768871478077</v>
      </c>
      <c r="AN45" s="169">
        <v>0.939629799202041</v>
      </c>
      <c r="AO45" s="168">
        <v>0.99</v>
      </c>
      <c r="AP45" s="358">
        <v>1</v>
      </c>
      <c r="AQ45" s="358">
        <v>1</v>
      </c>
      <c r="AR45" s="358">
        <v>1</v>
      </c>
      <c r="AS45" s="359">
        <v>1</v>
      </c>
      <c r="AT45" s="360">
        <v>0.0872182100128262</v>
      </c>
      <c r="AU45" s="361">
        <v>0</v>
      </c>
      <c r="AV45" s="362">
        <v>0.142857142857143</v>
      </c>
      <c r="AW45" s="362">
        <v>0.0555555555555556</v>
      </c>
      <c r="AX45" s="362">
        <v>0</v>
      </c>
      <c r="AY45" s="142"/>
      <c r="AZ45" s="140"/>
    </row>
    <row r="46" spans="1:52">
      <c r="A46" s="138"/>
      <c r="B46" s="142"/>
      <c r="C46" s="165" t="s">
        <v>25</v>
      </c>
      <c r="D46" s="166" t="s">
        <v>26</v>
      </c>
      <c r="E46" s="166" t="s">
        <v>27</v>
      </c>
      <c r="F46" s="167" t="s">
        <v>103</v>
      </c>
      <c r="G46" s="171" t="s">
        <v>104</v>
      </c>
      <c r="H46" s="171" t="s">
        <v>104</v>
      </c>
      <c r="I46" s="171" t="s">
        <v>104</v>
      </c>
      <c r="J46" s="171" t="s">
        <v>104</v>
      </c>
      <c r="K46" s="168">
        <v>0.9</v>
      </c>
      <c r="L46" s="169" t="s">
        <v>32</v>
      </c>
      <c r="M46" s="169" t="s">
        <v>32</v>
      </c>
      <c r="N46" s="170" t="s">
        <v>32</v>
      </c>
      <c r="O46" s="170" t="s">
        <v>32</v>
      </c>
      <c r="P46" s="356">
        <v>0.9</v>
      </c>
      <c r="Q46" s="357" t="s">
        <v>32</v>
      </c>
      <c r="R46" s="169" t="s">
        <v>32</v>
      </c>
      <c r="S46" s="169" t="s">
        <v>32</v>
      </c>
      <c r="T46" s="169" t="s">
        <v>32</v>
      </c>
      <c r="U46" s="356">
        <v>0.9</v>
      </c>
      <c r="V46" s="169" t="s">
        <v>32</v>
      </c>
      <c r="W46" s="169" t="s">
        <v>32</v>
      </c>
      <c r="X46" s="169" t="s">
        <v>32</v>
      </c>
      <c r="Y46" s="169" t="s">
        <v>32</v>
      </c>
      <c r="Z46" s="356">
        <v>0.92</v>
      </c>
      <c r="AA46" s="356" t="s">
        <v>32</v>
      </c>
      <c r="AB46" s="356" t="s">
        <v>32</v>
      </c>
      <c r="AC46" s="356" t="s">
        <v>32</v>
      </c>
      <c r="AD46" s="356" t="s">
        <v>32</v>
      </c>
      <c r="AE46" s="356">
        <v>0.92</v>
      </c>
      <c r="AF46" s="169" t="s">
        <v>32</v>
      </c>
      <c r="AG46" s="169" t="s">
        <v>32</v>
      </c>
      <c r="AH46" s="169" t="s">
        <v>32</v>
      </c>
      <c r="AI46" s="169" t="s">
        <v>32</v>
      </c>
      <c r="AJ46" s="356">
        <v>0.92</v>
      </c>
      <c r="AK46" s="169" t="s">
        <v>32</v>
      </c>
      <c r="AL46" s="169" t="s">
        <v>32</v>
      </c>
      <c r="AM46" s="169" t="s">
        <v>32</v>
      </c>
      <c r="AN46" s="169" t="s">
        <v>32</v>
      </c>
      <c r="AO46" s="168">
        <v>0.99</v>
      </c>
      <c r="AP46" s="358" t="s">
        <v>32</v>
      </c>
      <c r="AQ46" s="358" t="s">
        <v>32</v>
      </c>
      <c r="AR46" s="358" t="s">
        <v>32</v>
      </c>
      <c r="AS46" s="359" t="s">
        <v>32</v>
      </c>
      <c r="AT46" s="360">
        <v>0.0872182100128262</v>
      </c>
      <c r="AU46" s="361" t="s">
        <v>32</v>
      </c>
      <c r="AV46" s="362" t="s">
        <v>32</v>
      </c>
      <c r="AW46" s="362" t="s">
        <v>32</v>
      </c>
      <c r="AX46" s="362" t="s">
        <v>32</v>
      </c>
      <c r="AY46" s="142"/>
      <c r="AZ46" s="140"/>
    </row>
    <row r="47" spans="1:52">
      <c r="A47" s="138"/>
      <c r="B47" s="142"/>
      <c r="C47" s="165" t="s">
        <v>25</v>
      </c>
      <c r="D47" s="166" t="s">
        <v>26</v>
      </c>
      <c r="E47" s="166" t="s">
        <v>27</v>
      </c>
      <c r="F47" s="167" t="s">
        <v>105</v>
      </c>
      <c r="G47" s="171" t="s">
        <v>106</v>
      </c>
      <c r="H47" s="171" t="s">
        <v>106</v>
      </c>
      <c r="I47" s="171" t="s">
        <v>106</v>
      </c>
      <c r="J47" s="171" t="s">
        <v>106</v>
      </c>
      <c r="K47" s="168">
        <v>0.9</v>
      </c>
      <c r="L47" s="169">
        <v>0.879032258064516</v>
      </c>
      <c r="M47" s="169">
        <v>0.888</v>
      </c>
      <c r="N47" s="170">
        <v>0.901639344262295</v>
      </c>
      <c r="O47" s="170">
        <v>0.879032258064516</v>
      </c>
      <c r="P47" s="356">
        <v>0.9</v>
      </c>
      <c r="Q47" s="357">
        <v>0.9</v>
      </c>
      <c r="R47" s="169">
        <v>0.958196069521754</v>
      </c>
      <c r="S47" s="169">
        <v>0.960811953763744</v>
      </c>
      <c r="T47" s="169">
        <v>0.9</v>
      </c>
      <c r="U47" s="356">
        <v>0.9</v>
      </c>
      <c r="V47" s="169">
        <v>0.837564766839378</v>
      </c>
      <c r="W47" s="169">
        <v>0.84948313075088</v>
      </c>
      <c r="X47" s="169">
        <v>0.908937129968988</v>
      </c>
      <c r="Y47" s="169">
        <v>0.837564766839378</v>
      </c>
      <c r="Z47" s="356">
        <v>0.92</v>
      </c>
      <c r="AA47" s="356">
        <v>0.937821927888153</v>
      </c>
      <c r="AB47" s="356">
        <v>0.916230366492147</v>
      </c>
      <c r="AC47" s="356">
        <v>0.970466321243523</v>
      </c>
      <c r="AD47" s="356">
        <v>0.937821927888153</v>
      </c>
      <c r="AE47" s="356">
        <v>0.92</v>
      </c>
      <c r="AF47" s="169">
        <v>0.997160301008093</v>
      </c>
      <c r="AG47" s="169">
        <v>0.990683485860335</v>
      </c>
      <c r="AH47" s="169">
        <v>0.978120809758969</v>
      </c>
      <c r="AI47" s="169">
        <v>0.997160301008093</v>
      </c>
      <c r="AJ47" s="356">
        <v>0.92</v>
      </c>
      <c r="AK47" s="169">
        <v>0.947368421052632</v>
      </c>
      <c r="AL47" s="169">
        <v>0.938966490057111</v>
      </c>
      <c r="AM47" s="169">
        <v>0.978578081341198</v>
      </c>
      <c r="AN47" s="169">
        <v>0.947368421052632</v>
      </c>
      <c r="AO47" s="168">
        <v>0.99</v>
      </c>
      <c r="AP47" s="358">
        <v>1</v>
      </c>
      <c r="AQ47" s="358">
        <v>1</v>
      </c>
      <c r="AR47" s="358">
        <v>1</v>
      </c>
      <c r="AS47" s="359">
        <v>1</v>
      </c>
      <c r="AT47" s="360">
        <v>0.0872182100128262</v>
      </c>
      <c r="AU47" s="361">
        <v>0.024390243902439</v>
      </c>
      <c r="AV47" s="362">
        <v>0.0641025641025641</v>
      </c>
      <c r="AW47" s="362">
        <v>0.0847457627118644</v>
      </c>
      <c r="AX47" s="362">
        <v>0.024390243902439</v>
      </c>
      <c r="AY47" s="142"/>
      <c r="AZ47" s="140"/>
    </row>
    <row r="48" spans="1:52">
      <c r="A48" s="138"/>
      <c r="B48" s="142"/>
      <c r="C48" s="165" t="s">
        <v>25</v>
      </c>
      <c r="D48" s="166" t="s">
        <v>26</v>
      </c>
      <c r="E48" s="166" t="s">
        <v>27</v>
      </c>
      <c r="F48" s="167" t="s">
        <v>107</v>
      </c>
      <c r="G48" s="171" t="s">
        <v>108</v>
      </c>
      <c r="H48" s="171" t="s">
        <v>108</v>
      </c>
      <c r="I48" s="171" t="s">
        <v>108</v>
      </c>
      <c r="J48" s="171" t="s">
        <v>108</v>
      </c>
      <c r="K48" s="168">
        <v>0.9</v>
      </c>
      <c r="L48" s="169">
        <v>0.956521739130435</v>
      </c>
      <c r="M48" s="169">
        <v>0.971014492753623</v>
      </c>
      <c r="N48" s="170">
        <v>0.970588235294118</v>
      </c>
      <c r="O48" s="170">
        <v>0.956521739130435</v>
      </c>
      <c r="P48" s="356">
        <v>0.9</v>
      </c>
      <c r="Q48" s="357">
        <v>0.917360170311593</v>
      </c>
      <c r="R48" s="169">
        <v>0.921395274071693</v>
      </c>
      <c r="S48" s="169">
        <v>0.943731671554252</v>
      </c>
      <c r="T48" s="169">
        <v>0.917360170311593</v>
      </c>
      <c r="U48" s="356">
        <v>0.9</v>
      </c>
      <c r="V48" s="169">
        <v>0.838978130443197</v>
      </c>
      <c r="W48" s="169">
        <v>0.85950811766597</v>
      </c>
      <c r="X48" s="169">
        <v>0.926869501466276</v>
      </c>
      <c r="Y48" s="169">
        <v>0.838978130443197</v>
      </c>
      <c r="Z48" s="356">
        <v>0.92</v>
      </c>
      <c r="AA48" s="356">
        <v>0.917483855536953</v>
      </c>
      <c r="AB48" s="356">
        <v>0.926993722390142</v>
      </c>
      <c r="AC48" s="356">
        <v>0.956346541302888</v>
      </c>
      <c r="AD48" s="356">
        <v>0.917483855536953</v>
      </c>
      <c r="AE48" s="356">
        <v>0.92</v>
      </c>
      <c r="AF48" s="169">
        <v>0.995842860112243</v>
      </c>
      <c r="AG48" s="169">
        <v>0.994988767928115</v>
      </c>
      <c r="AH48" s="169">
        <v>0.983335694552667</v>
      </c>
      <c r="AI48" s="169">
        <v>0.995842860112243</v>
      </c>
      <c r="AJ48" s="356">
        <v>0.92</v>
      </c>
      <c r="AK48" s="169">
        <v>0.94035557254827</v>
      </c>
      <c r="AL48" s="169">
        <v>0.944212126972059</v>
      </c>
      <c r="AM48" s="169">
        <v>0.967754937525191</v>
      </c>
      <c r="AN48" s="169">
        <v>0.94035557254827</v>
      </c>
      <c r="AO48" s="168">
        <v>0.99</v>
      </c>
      <c r="AP48" s="358">
        <v>1</v>
      </c>
      <c r="AQ48" s="358">
        <v>1</v>
      </c>
      <c r="AR48" s="358">
        <v>1</v>
      </c>
      <c r="AS48" s="359">
        <v>1</v>
      </c>
      <c r="AT48" s="360">
        <v>0.0872182100128262</v>
      </c>
      <c r="AU48" s="361">
        <v>0.0256410256410256</v>
      </c>
      <c r="AV48" s="362">
        <v>0.03125</v>
      </c>
      <c r="AW48" s="362">
        <v>0</v>
      </c>
      <c r="AX48" s="362">
        <v>0.0256410256410256</v>
      </c>
      <c r="AY48" s="142"/>
      <c r="AZ48" s="140"/>
    </row>
    <row r="49" spans="1:52">
      <c r="A49" s="138"/>
      <c r="B49" s="142"/>
      <c r="C49" s="165" t="s">
        <v>25</v>
      </c>
      <c r="D49" s="166" t="s">
        <v>26</v>
      </c>
      <c r="E49" s="166" t="s">
        <v>27</v>
      </c>
      <c r="F49" s="167" t="s">
        <v>109</v>
      </c>
      <c r="G49" s="171" t="s">
        <v>110</v>
      </c>
      <c r="H49" s="171" t="s">
        <v>110</v>
      </c>
      <c r="I49" s="171" t="s">
        <v>110</v>
      </c>
      <c r="J49" s="171" t="s">
        <v>110</v>
      </c>
      <c r="K49" s="168">
        <v>0.9</v>
      </c>
      <c r="L49" s="169">
        <v>0.923076923076923</v>
      </c>
      <c r="M49" s="169">
        <v>0.92156862745098</v>
      </c>
      <c r="N49" s="170">
        <v>0.924528301886792</v>
      </c>
      <c r="O49" s="170">
        <v>0.923076923076923</v>
      </c>
      <c r="P49" s="356">
        <v>0.9</v>
      </c>
      <c r="Q49" s="357">
        <v>0.946534037923531</v>
      </c>
      <c r="R49" s="169">
        <v>0.985364231067746</v>
      </c>
      <c r="S49" s="169">
        <v>0.904383614088821</v>
      </c>
      <c r="T49" s="169">
        <v>0.946534037923531</v>
      </c>
      <c r="U49" s="356">
        <v>0.9</v>
      </c>
      <c r="V49" s="169">
        <v>0.838358719303699</v>
      </c>
      <c r="W49" s="169">
        <v>0.928816942011309</v>
      </c>
      <c r="X49" s="169">
        <v>0.95874808575804</v>
      </c>
      <c r="Y49" s="169">
        <v>0.838358719303699</v>
      </c>
      <c r="Z49" s="356">
        <v>0.92</v>
      </c>
      <c r="AA49" s="356">
        <v>0.971868200186509</v>
      </c>
      <c r="AB49" s="356">
        <v>0.942085832948777</v>
      </c>
      <c r="AC49" s="356">
        <v>0.965596682537245</v>
      </c>
      <c r="AD49" s="356">
        <v>0.971868200186509</v>
      </c>
      <c r="AE49" s="356">
        <v>0.92</v>
      </c>
      <c r="AF49" s="169">
        <v>0.996877621399944</v>
      </c>
      <c r="AG49" s="169">
        <v>0.992607579996733</v>
      </c>
      <c r="AH49" s="169">
        <v>0.979559451243523</v>
      </c>
      <c r="AI49" s="169">
        <v>0.996877621399944</v>
      </c>
      <c r="AJ49" s="356">
        <v>0.92</v>
      </c>
      <c r="AK49" s="169">
        <v>0.977392185422076</v>
      </c>
      <c r="AL49" s="169">
        <v>0.964210841569332</v>
      </c>
      <c r="AM49" s="169">
        <v>0.982183941950327</v>
      </c>
      <c r="AN49" s="169">
        <v>0.977392185422076</v>
      </c>
      <c r="AO49" s="168">
        <v>0.99</v>
      </c>
      <c r="AP49" s="358">
        <v>1</v>
      </c>
      <c r="AQ49" s="358">
        <v>1</v>
      </c>
      <c r="AR49" s="358">
        <v>1</v>
      </c>
      <c r="AS49" s="359">
        <v>1</v>
      </c>
      <c r="AT49" s="360">
        <v>0.0872182100128262</v>
      </c>
      <c r="AU49" s="361">
        <v>0.03125</v>
      </c>
      <c r="AV49" s="362">
        <v>0.161290322580645</v>
      </c>
      <c r="AW49" s="362">
        <v>0</v>
      </c>
      <c r="AX49" s="362">
        <v>0.03125</v>
      </c>
      <c r="AY49" s="142"/>
      <c r="AZ49" s="140"/>
    </row>
    <row r="50" spans="1:52">
      <c r="A50" s="138"/>
      <c r="B50" s="142"/>
      <c r="C50" s="165" t="s">
        <v>25</v>
      </c>
      <c r="D50" s="166" t="s">
        <v>26</v>
      </c>
      <c r="E50" s="166" t="s">
        <v>27</v>
      </c>
      <c r="F50" s="167" t="s">
        <v>111</v>
      </c>
      <c r="G50" s="171" t="s">
        <v>112</v>
      </c>
      <c r="H50" s="171" t="s">
        <v>112</v>
      </c>
      <c r="I50" s="171" t="s">
        <v>112</v>
      </c>
      <c r="J50" s="171" t="s">
        <v>112</v>
      </c>
      <c r="K50" s="168">
        <v>0.9</v>
      </c>
      <c r="L50" s="169">
        <v>0.90625</v>
      </c>
      <c r="M50" s="169">
        <v>0.855072463768116</v>
      </c>
      <c r="N50" s="170">
        <v>0.923076923076923</v>
      </c>
      <c r="O50" s="170">
        <v>0.90625</v>
      </c>
      <c r="P50" s="356">
        <v>0.9</v>
      </c>
      <c r="Q50" s="357">
        <v>0.955056179775281</v>
      </c>
      <c r="R50" s="169">
        <v>0.896041506533436</v>
      </c>
      <c r="S50" s="169">
        <v>0.962750716332378</v>
      </c>
      <c r="T50" s="169">
        <v>0.955056179775281</v>
      </c>
      <c r="U50" s="356">
        <v>0.9</v>
      </c>
      <c r="V50" s="169">
        <v>0.835350043215212</v>
      </c>
      <c r="W50" s="169">
        <v>0.790353574173713</v>
      </c>
      <c r="X50" s="169">
        <v>0.840202777165528</v>
      </c>
      <c r="Y50" s="169">
        <v>0.835350043215212</v>
      </c>
      <c r="Z50" s="356">
        <v>0.92</v>
      </c>
      <c r="AA50" s="356">
        <v>0.914691943127962</v>
      </c>
      <c r="AB50" s="356">
        <v>0.912821964336258</v>
      </c>
      <c r="AC50" s="356">
        <v>0.913336663336663</v>
      </c>
      <c r="AD50" s="356">
        <v>0.914691943127962</v>
      </c>
      <c r="AE50" s="356">
        <v>0.92</v>
      </c>
      <c r="AF50" s="169">
        <v>0.916666666666667</v>
      </c>
      <c r="AG50" s="169">
        <v>0.92</v>
      </c>
      <c r="AH50" s="169">
        <v>0.736111111111111</v>
      </c>
      <c r="AI50" s="169">
        <v>0.916666666666667</v>
      </c>
      <c r="AJ50" s="356">
        <v>0.92</v>
      </c>
      <c r="AK50" s="169">
        <v>0.943853352134342</v>
      </c>
      <c r="AL50" s="169">
        <v>0.940839913033528</v>
      </c>
      <c r="AM50" s="169">
        <v>0.948366701791359</v>
      </c>
      <c r="AN50" s="169">
        <v>0.943853352134342</v>
      </c>
      <c r="AO50" s="168">
        <v>0.99</v>
      </c>
      <c r="AP50" s="358">
        <v>1</v>
      </c>
      <c r="AQ50" s="358">
        <v>1</v>
      </c>
      <c r="AR50" s="358" t="s">
        <v>32</v>
      </c>
      <c r="AS50" s="359">
        <v>1</v>
      </c>
      <c r="AT50" s="360">
        <v>0.0872182100128262</v>
      </c>
      <c r="AU50" s="361">
        <v>0.0588235294117647</v>
      </c>
      <c r="AV50" s="362">
        <v>0.125</v>
      </c>
      <c r="AW50" s="362">
        <v>0.0789473684210526</v>
      </c>
      <c r="AX50" s="362">
        <v>0.0588235294117647</v>
      </c>
      <c r="AY50" s="142"/>
      <c r="AZ50" s="140"/>
    </row>
    <row r="51" spans="1:52">
      <c r="A51" s="138"/>
      <c r="B51" s="142"/>
      <c r="C51" s="165" t="s">
        <v>25</v>
      </c>
      <c r="D51" s="166" t="s">
        <v>26</v>
      </c>
      <c r="E51" s="166" t="s">
        <v>27</v>
      </c>
      <c r="F51" s="167" t="s">
        <v>113</v>
      </c>
      <c r="G51" s="171" t="s">
        <v>114</v>
      </c>
      <c r="H51" s="171" t="s">
        <v>114</v>
      </c>
      <c r="I51" s="171" t="s">
        <v>114</v>
      </c>
      <c r="J51" s="171" t="s">
        <v>114</v>
      </c>
      <c r="K51" s="168">
        <v>0.9</v>
      </c>
      <c r="L51" s="169">
        <v>0.969072164948454</v>
      </c>
      <c r="M51" s="169">
        <v>0.980392156862745</v>
      </c>
      <c r="N51" s="170">
        <v>0.961538461538462</v>
      </c>
      <c r="O51" s="170">
        <v>0.969072164948454</v>
      </c>
      <c r="P51" s="356">
        <v>0.9</v>
      </c>
      <c r="Q51" s="357">
        <v>0.949837662337662</v>
      </c>
      <c r="R51" s="169">
        <v>0.956489234449761</v>
      </c>
      <c r="S51" s="169">
        <v>0.979010494752624</v>
      </c>
      <c r="T51" s="169">
        <v>0.949837662337662</v>
      </c>
      <c r="U51" s="356">
        <v>0.9</v>
      </c>
      <c r="V51" s="169">
        <v>0.883928571428571</v>
      </c>
      <c r="W51" s="169">
        <v>0.897129186602871</v>
      </c>
      <c r="X51" s="169">
        <v>0.920039980009995</v>
      </c>
      <c r="Y51" s="169">
        <v>0.883928571428571</v>
      </c>
      <c r="Z51" s="356">
        <v>0.92</v>
      </c>
      <c r="AA51" s="356">
        <v>0.920472619859123</v>
      </c>
      <c r="AB51" s="356">
        <v>0.926040379068809</v>
      </c>
      <c r="AC51" s="356">
        <v>0.951140650260463</v>
      </c>
      <c r="AD51" s="356">
        <v>0.920472619859123</v>
      </c>
      <c r="AE51" s="356">
        <v>0.92</v>
      </c>
      <c r="AF51" s="169">
        <v>1</v>
      </c>
      <c r="AG51" s="169">
        <v>0.916666666666667</v>
      </c>
      <c r="AH51" s="169">
        <v>0.75</v>
      </c>
      <c r="AI51" s="169">
        <v>1</v>
      </c>
      <c r="AJ51" s="356">
        <v>0.92</v>
      </c>
      <c r="AK51" s="169">
        <v>0.9393394530141</v>
      </c>
      <c r="AL51" s="169">
        <v>0.949319934159231</v>
      </c>
      <c r="AM51" s="169">
        <v>0.967502160760588</v>
      </c>
      <c r="AN51" s="169">
        <v>0.9393394530141</v>
      </c>
      <c r="AO51" s="168">
        <v>0.99</v>
      </c>
      <c r="AP51" s="358">
        <v>1</v>
      </c>
      <c r="AQ51" s="358">
        <v>1</v>
      </c>
      <c r="AR51" s="358">
        <v>1</v>
      </c>
      <c r="AS51" s="359">
        <v>1</v>
      </c>
      <c r="AT51" s="360">
        <v>0.0872182100128262</v>
      </c>
      <c r="AU51" s="361">
        <v>0.0454545454545455</v>
      </c>
      <c r="AV51" s="362">
        <v>0.133333333333333</v>
      </c>
      <c r="AW51" s="362">
        <v>0.0307692307692308</v>
      </c>
      <c r="AX51" s="362">
        <v>0.0454545454545455</v>
      </c>
      <c r="AY51" s="142"/>
      <c r="AZ51" s="140"/>
    </row>
    <row r="52" spans="1:52">
      <c r="A52" s="138"/>
      <c r="B52" s="142"/>
      <c r="C52" s="165" t="s">
        <v>25</v>
      </c>
      <c r="D52" s="166" t="s">
        <v>26</v>
      </c>
      <c r="E52" s="166" t="s">
        <v>27</v>
      </c>
      <c r="F52" s="167" t="s">
        <v>115</v>
      </c>
      <c r="G52" s="171" t="s">
        <v>116</v>
      </c>
      <c r="H52" s="171" t="s">
        <v>116</v>
      </c>
      <c r="I52" s="171" t="s">
        <v>116</v>
      </c>
      <c r="J52" s="171" t="s">
        <v>116</v>
      </c>
      <c r="K52" s="168">
        <v>0.9</v>
      </c>
      <c r="L52" s="169">
        <v>0.952941176470588</v>
      </c>
      <c r="M52" s="169">
        <v>0.954022988505747</v>
      </c>
      <c r="N52" s="170">
        <v>0.916666666666667</v>
      </c>
      <c r="O52" s="170">
        <v>0.952941176470588</v>
      </c>
      <c r="P52" s="356">
        <v>0.9</v>
      </c>
      <c r="Q52" s="357">
        <v>0.987873888439774</v>
      </c>
      <c r="R52" s="169">
        <v>0.988641526578828</v>
      </c>
      <c r="S52" s="169">
        <v>0.990060015003751</v>
      </c>
      <c r="T52" s="169">
        <v>0.987873888439774</v>
      </c>
      <c r="U52" s="356">
        <v>0.9</v>
      </c>
      <c r="V52" s="169">
        <v>0.909458367016977</v>
      </c>
      <c r="W52" s="169">
        <v>0.902544298046343</v>
      </c>
      <c r="X52" s="169">
        <v>0.929294823705927</v>
      </c>
      <c r="Y52" s="169">
        <v>0.909458367016977</v>
      </c>
      <c r="Z52" s="356">
        <v>0.92</v>
      </c>
      <c r="AA52" s="356">
        <v>0.94442908487697</v>
      </c>
      <c r="AB52" s="356">
        <v>0.946247638674223</v>
      </c>
      <c r="AC52" s="356">
        <v>0.953958333333333</v>
      </c>
      <c r="AD52" s="356">
        <v>0.94442908487697</v>
      </c>
      <c r="AE52" s="356">
        <v>0.92</v>
      </c>
      <c r="AF52" s="169">
        <v>0.999192897497982</v>
      </c>
      <c r="AG52" s="169">
        <v>0.99061130815773</v>
      </c>
      <c r="AH52" s="169">
        <v>0.996924190338339</v>
      </c>
      <c r="AI52" s="169">
        <v>0.999192897497982</v>
      </c>
      <c r="AJ52" s="356">
        <v>0.92</v>
      </c>
      <c r="AK52" s="169">
        <v>0.958174465626805</v>
      </c>
      <c r="AL52" s="169">
        <v>0.951100244498778</v>
      </c>
      <c r="AM52" s="169">
        <v>0.966245558626135</v>
      </c>
      <c r="AN52" s="169">
        <v>0.958174465626805</v>
      </c>
      <c r="AO52" s="168">
        <v>0.99</v>
      </c>
      <c r="AP52" s="358">
        <v>1</v>
      </c>
      <c r="AQ52" s="358">
        <v>1</v>
      </c>
      <c r="AR52" s="358">
        <v>1</v>
      </c>
      <c r="AS52" s="359">
        <v>1</v>
      </c>
      <c r="AT52" s="360">
        <v>0.0872182100128262</v>
      </c>
      <c r="AU52" s="361">
        <v>0.133333333333333</v>
      </c>
      <c r="AV52" s="362">
        <v>0.104651162790698</v>
      </c>
      <c r="AW52" s="362">
        <v>0.0136986301369863</v>
      </c>
      <c r="AX52" s="362">
        <v>0.133333333333333</v>
      </c>
      <c r="AY52" s="142"/>
      <c r="AZ52" s="140"/>
    </row>
    <row r="53" spans="1:52">
      <c r="A53" s="138"/>
      <c r="B53" s="142"/>
      <c r="C53" s="165" t="s">
        <v>25</v>
      </c>
      <c r="D53" s="166" t="s">
        <v>26</v>
      </c>
      <c r="E53" s="166" t="s">
        <v>27</v>
      </c>
      <c r="F53" s="167" t="s">
        <v>117</v>
      </c>
      <c r="G53" s="171" t="s">
        <v>118</v>
      </c>
      <c r="H53" s="171" t="s">
        <v>118</v>
      </c>
      <c r="I53" s="171" t="s">
        <v>118</v>
      </c>
      <c r="J53" s="171" t="s">
        <v>118</v>
      </c>
      <c r="K53" s="168">
        <v>0.9</v>
      </c>
      <c r="L53" s="169">
        <v>0.916666666666667</v>
      </c>
      <c r="M53" s="169">
        <v>0.941176470588235</v>
      </c>
      <c r="N53" s="170">
        <v>0.941176470588235</v>
      </c>
      <c r="O53" s="170">
        <v>0.916666666666667</v>
      </c>
      <c r="P53" s="356">
        <v>0.9</v>
      </c>
      <c r="Q53" s="357">
        <v>0.97745616476482</v>
      </c>
      <c r="R53" s="169">
        <v>0.984235952199339</v>
      </c>
      <c r="S53" s="169">
        <v>0.949814656401483</v>
      </c>
      <c r="T53" s="169">
        <v>0.97745616476482</v>
      </c>
      <c r="U53" s="356">
        <v>0.9</v>
      </c>
      <c r="V53" s="169">
        <v>0.831895352073476</v>
      </c>
      <c r="W53" s="169">
        <v>0.897025171624714</v>
      </c>
      <c r="X53" s="169">
        <v>0.920444824636441</v>
      </c>
      <c r="Y53" s="169">
        <v>0.831895352073476</v>
      </c>
      <c r="Z53" s="356">
        <v>0.92</v>
      </c>
      <c r="AA53" s="356">
        <v>0.948738170347003</v>
      </c>
      <c r="AB53" s="356">
        <v>0.927374301675978</v>
      </c>
      <c r="AC53" s="356">
        <v>0.953071935782649</v>
      </c>
      <c r="AD53" s="356">
        <v>0.948738170347003</v>
      </c>
      <c r="AE53" s="356">
        <v>0.92</v>
      </c>
      <c r="AF53" s="169">
        <v>0.999162829635831</v>
      </c>
      <c r="AG53" s="169">
        <v>0.99703654922621</v>
      </c>
      <c r="AH53" s="169">
        <v>0.99412788168769</v>
      </c>
      <c r="AI53" s="169">
        <v>0.999162829635831</v>
      </c>
      <c r="AJ53" s="356">
        <v>0.92</v>
      </c>
      <c r="AK53" s="169">
        <v>0.962992376111817</v>
      </c>
      <c r="AL53" s="169">
        <v>0.953762466001813</v>
      </c>
      <c r="AM53" s="169">
        <v>0.966795137859472</v>
      </c>
      <c r="AN53" s="169">
        <v>0.962992376111817</v>
      </c>
      <c r="AO53" s="168">
        <v>0.99</v>
      </c>
      <c r="AP53" s="358">
        <v>1</v>
      </c>
      <c r="AQ53" s="358">
        <v>1</v>
      </c>
      <c r="AR53" s="358">
        <v>1</v>
      </c>
      <c r="AS53" s="359">
        <v>1</v>
      </c>
      <c r="AT53" s="360">
        <v>0.0872182100128262</v>
      </c>
      <c r="AU53" s="361">
        <v>0.121951219512195</v>
      </c>
      <c r="AV53" s="362">
        <v>0.196428571428571</v>
      </c>
      <c r="AW53" s="362">
        <v>0</v>
      </c>
      <c r="AX53" s="362">
        <v>0.121951219512195</v>
      </c>
      <c r="AY53" s="142"/>
      <c r="AZ53" s="140"/>
    </row>
    <row r="54" spans="1:52">
      <c r="A54" s="138"/>
      <c r="B54" s="142"/>
      <c r="C54" s="165" t="s">
        <v>25</v>
      </c>
      <c r="D54" s="166" t="s">
        <v>26</v>
      </c>
      <c r="E54" s="166" t="s">
        <v>27</v>
      </c>
      <c r="F54" s="167" t="s">
        <v>119</v>
      </c>
      <c r="G54" s="171" t="s">
        <v>120</v>
      </c>
      <c r="H54" s="171" t="s">
        <v>120</v>
      </c>
      <c r="I54" s="171" t="s">
        <v>120</v>
      </c>
      <c r="J54" s="171" t="s">
        <v>120</v>
      </c>
      <c r="K54" s="168">
        <v>0.9</v>
      </c>
      <c r="L54" s="169">
        <v>0.954545454545455</v>
      </c>
      <c r="M54" s="169">
        <v>1</v>
      </c>
      <c r="N54" s="170">
        <v>1</v>
      </c>
      <c r="O54" s="170">
        <v>0.954545454545455</v>
      </c>
      <c r="P54" s="356">
        <v>0.9</v>
      </c>
      <c r="Q54" s="357">
        <v>0.9498730964467</v>
      </c>
      <c r="R54" s="169">
        <v>0.957055214723926</v>
      </c>
      <c r="S54" s="169">
        <v>0.966331658291457</v>
      </c>
      <c r="T54" s="169">
        <v>0.9498730964467</v>
      </c>
      <c r="U54" s="356">
        <v>0.9</v>
      </c>
      <c r="V54" s="169">
        <v>0.850888324873096</v>
      </c>
      <c r="W54" s="169">
        <v>0.916155419222904</v>
      </c>
      <c r="X54" s="169">
        <v>0.928643216080402</v>
      </c>
      <c r="Y54" s="169">
        <v>0.850888324873096</v>
      </c>
      <c r="Z54" s="356">
        <v>0.92</v>
      </c>
      <c r="AA54" s="356">
        <v>0.939707149009475</v>
      </c>
      <c r="AB54" s="356">
        <v>0.932739059967585</v>
      </c>
      <c r="AC54" s="356">
        <v>0.956493506493507</v>
      </c>
      <c r="AD54" s="356">
        <v>0.939707149009475</v>
      </c>
      <c r="AE54" s="356">
        <v>0.92</v>
      </c>
      <c r="AF54" s="169">
        <v>0.995020746887967</v>
      </c>
      <c r="AG54" s="169">
        <v>0.998964803312629</v>
      </c>
      <c r="AH54" s="169">
        <v>0.96442089326268</v>
      </c>
      <c r="AI54" s="169">
        <v>0.995020746887967</v>
      </c>
      <c r="AJ54" s="356">
        <v>0.92</v>
      </c>
      <c r="AK54" s="169">
        <v>0.958257713248639</v>
      </c>
      <c r="AL54" s="169">
        <v>0.95705329153605</v>
      </c>
      <c r="AM54" s="169">
        <v>0.968271954674221</v>
      </c>
      <c r="AN54" s="169">
        <v>0.958257713248639</v>
      </c>
      <c r="AO54" s="168">
        <v>0.99</v>
      </c>
      <c r="AP54" s="358">
        <v>1</v>
      </c>
      <c r="AQ54" s="358">
        <v>1</v>
      </c>
      <c r="AR54" s="358">
        <v>1</v>
      </c>
      <c r="AS54" s="359">
        <v>1</v>
      </c>
      <c r="AT54" s="360">
        <v>0.0872182100128262</v>
      </c>
      <c r="AU54" s="361">
        <v>0.0303030303030303</v>
      </c>
      <c r="AV54" s="362">
        <v>0.272727272727273</v>
      </c>
      <c r="AW54" s="362">
        <v>0</v>
      </c>
      <c r="AX54" s="362">
        <v>0.0303030303030303</v>
      </c>
      <c r="AY54" s="142"/>
      <c r="AZ54" s="140"/>
    </row>
    <row r="55" spans="1:52">
      <c r="A55" s="138"/>
      <c r="B55" s="142"/>
      <c r="C55" s="165" t="s">
        <v>25</v>
      </c>
      <c r="D55" s="166" t="s">
        <v>26</v>
      </c>
      <c r="E55" s="166" t="s">
        <v>27</v>
      </c>
      <c r="F55" s="167" t="s">
        <v>121</v>
      </c>
      <c r="G55" s="171" t="s">
        <v>122</v>
      </c>
      <c r="H55" s="171" t="s">
        <v>122</v>
      </c>
      <c r="I55" s="171" t="s">
        <v>122</v>
      </c>
      <c r="J55" s="171" t="s">
        <v>122</v>
      </c>
      <c r="K55" s="168">
        <v>0.9</v>
      </c>
      <c r="L55" s="169" t="s">
        <v>32</v>
      </c>
      <c r="M55" s="169" t="s">
        <v>32</v>
      </c>
      <c r="N55" s="170" t="s">
        <v>32</v>
      </c>
      <c r="O55" s="170" t="s">
        <v>32</v>
      </c>
      <c r="P55" s="356">
        <v>0.9</v>
      </c>
      <c r="Q55" s="357" t="s">
        <v>32</v>
      </c>
      <c r="R55" s="169" t="s">
        <v>32</v>
      </c>
      <c r="S55" s="169" t="s">
        <v>32</v>
      </c>
      <c r="T55" s="169" t="s">
        <v>32</v>
      </c>
      <c r="U55" s="356">
        <v>0.9</v>
      </c>
      <c r="V55" s="169" t="s">
        <v>32</v>
      </c>
      <c r="W55" s="169" t="s">
        <v>32</v>
      </c>
      <c r="X55" s="169" t="s">
        <v>32</v>
      </c>
      <c r="Y55" s="169" t="s">
        <v>32</v>
      </c>
      <c r="Z55" s="356">
        <v>0.92</v>
      </c>
      <c r="AA55" s="356" t="s">
        <v>32</v>
      </c>
      <c r="AB55" s="356" t="s">
        <v>32</v>
      </c>
      <c r="AC55" s="356" t="s">
        <v>32</v>
      </c>
      <c r="AD55" s="356" t="s">
        <v>32</v>
      </c>
      <c r="AE55" s="356">
        <v>0.92</v>
      </c>
      <c r="AF55" s="169" t="s">
        <v>32</v>
      </c>
      <c r="AG55" s="169" t="s">
        <v>32</v>
      </c>
      <c r="AH55" s="169" t="s">
        <v>32</v>
      </c>
      <c r="AI55" s="169" t="s">
        <v>32</v>
      </c>
      <c r="AJ55" s="356">
        <v>0.92</v>
      </c>
      <c r="AK55" s="169" t="s">
        <v>32</v>
      </c>
      <c r="AL55" s="169" t="s">
        <v>32</v>
      </c>
      <c r="AM55" s="169" t="s">
        <v>32</v>
      </c>
      <c r="AN55" s="169" t="s">
        <v>32</v>
      </c>
      <c r="AO55" s="168">
        <v>0.99</v>
      </c>
      <c r="AP55" s="358" t="s">
        <v>32</v>
      </c>
      <c r="AQ55" s="358" t="s">
        <v>32</v>
      </c>
      <c r="AR55" s="358" t="s">
        <v>32</v>
      </c>
      <c r="AS55" s="359" t="s">
        <v>32</v>
      </c>
      <c r="AT55" s="360">
        <v>0.0872182100128262</v>
      </c>
      <c r="AU55" s="361" t="s">
        <v>32</v>
      </c>
      <c r="AV55" s="362" t="s">
        <v>32</v>
      </c>
      <c r="AW55" s="362" t="s">
        <v>32</v>
      </c>
      <c r="AX55" s="362" t="s">
        <v>32</v>
      </c>
      <c r="AY55" s="142"/>
      <c r="AZ55" s="140"/>
    </row>
    <row r="56" spans="1:52">
      <c r="A56" s="138"/>
      <c r="B56" s="142"/>
      <c r="C56" s="165" t="s">
        <v>25</v>
      </c>
      <c r="D56" s="166" t="s">
        <v>26</v>
      </c>
      <c r="E56" s="166" t="s">
        <v>27</v>
      </c>
      <c r="F56" s="167" t="s">
        <v>123</v>
      </c>
      <c r="G56" s="171" t="s">
        <v>124</v>
      </c>
      <c r="H56" s="171" t="s">
        <v>124</v>
      </c>
      <c r="I56" s="171" t="s">
        <v>124</v>
      </c>
      <c r="J56" s="171" t="s">
        <v>124</v>
      </c>
      <c r="K56" s="168">
        <v>0.9</v>
      </c>
      <c r="L56" s="169">
        <v>0.977011494252874</v>
      </c>
      <c r="M56" s="169">
        <v>1</v>
      </c>
      <c r="N56" s="170">
        <v>1</v>
      </c>
      <c r="O56" s="170">
        <v>0.977011494252874</v>
      </c>
      <c r="P56" s="356">
        <v>0.9</v>
      </c>
      <c r="Q56" s="357">
        <v>0.977199281867145</v>
      </c>
      <c r="R56" s="169">
        <v>0.980264230957429</v>
      </c>
      <c r="S56" s="169">
        <v>0.982924613987284</v>
      </c>
      <c r="T56" s="169">
        <v>0.977199281867145</v>
      </c>
      <c r="U56" s="356">
        <v>0.9</v>
      </c>
      <c r="V56" s="169">
        <v>0.91508078994614</v>
      </c>
      <c r="W56" s="169">
        <v>0.928396672647203</v>
      </c>
      <c r="X56" s="169">
        <v>0.941689373297003</v>
      </c>
      <c r="Y56" s="169">
        <v>0.91508078994614</v>
      </c>
      <c r="Z56" s="356">
        <v>0.92</v>
      </c>
      <c r="AA56" s="356">
        <v>0.937208731910719</v>
      </c>
      <c r="AB56" s="356">
        <v>0.932389937106918</v>
      </c>
      <c r="AC56" s="356">
        <v>0.956762092793682</v>
      </c>
      <c r="AD56" s="356">
        <v>0.937208731910719</v>
      </c>
      <c r="AE56" s="356">
        <v>0.92</v>
      </c>
      <c r="AF56" s="169">
        <v>0.986781432523824</v>
      </c>
      <c r="AG56" s="169">
        <v>0.998361998361998</v>
      </c>
      <c r="AH56" s="169">
        <v>0.99859392575928</v>
      </c>
      <c r="AI56" s="169">
        <v>0.986781432523824</v>
      </c>
      <c r="AJ56" s="356">
        <v>0.92</v>
      </c>
      <c r="AK56" s="169">
        <v>0.95855614973262</v>
      </c>
      <c r="AL56" s="169">
        <v>0.958148323098725</v>
      </c>
      <c r="AM56" s="169">
        <v>0.969533541489261</v>
      </c>
      <c r="AN56" s="169">
        <v>0.95855614973262</v>
      </c>
      <c r="AO56" s="168">
        <v>0.99</v>
      </c>
      <c r="AP56" s="358">
        <v>1</v>
      </c>
      <c r="AQ56" s="358">
        <v>1</v>
      </c>
      <c r="AR56" s="358">
        <v>1</v>
      </c>
      <c r="AS56" s="359">
        <v>1</v>
      </c>
      <c r="AT56" s="360">
        <v>0.0872182100128262</v>
      </c>
      <c r="AU56" s="361">
        <v>0.0704225352112676</v>
      </c>
      <c r="AV56" s="362">
        <v>0.145454545454545</v>
      </c>
      <c r="AW56" s="362">
        <v>0.0615384615384615</v>
      </c>
      <c r="AX56" s="362">
        <v>0.0704225352112676</v>
      </c>
      <c r="AY56" s="142"/>
      <c r="AZ56" s="140"/>
    </row>
    <row r="57" spans="1:52">
      <c r="A57" s="138"/>
      <c r="B57" s="142"/>
      <c r="C57" s="165" t="s">
        <v>25</v>
      </c>
      <c r="D57" s="166" t="s">
        <v>26</v>
      </c>
      <c r="E57" s="166" t="s">
        <v>27</v>
      </c>
      <c r="F57" s="167" t="s">
        <v>125</v>
      </c>
      <c r="G57" s="171" t="s">
        <v>126</v>
      </c>
      <c r="H57" s="171" t="s">
        <v>126</v>
      </c>
      <c r="I57" s="171" t="s">
        <v>126</v>
      </c>
      <c r="J57" s="171" t="s">
        <v>126</v>
      </c>
      <c r="K57" s="168">
        <v>0.9</v>
      </c>
      <c r="L57" s="169">
        <v>0.986301369863014</v>
      </c>
      <c r="M57" s="169">
        <v>1</v>
      </c>
      <c r="N57" s="170">
        <v>0.985294117647059</v>
      </c>
      <c r="O57" s="170">
        <v>0.986301369863014</v>
      </c>
      <c r="P57" s="356">
        <v>0.9</v>
      </c>
      <c r="Q57" s="357">
        <v>0.960082587749484</v>
      </c>
      <c r="R57" s="169">
        <v>0.967457157694305</v>
      </c>
      <c r="S57" s="169">
        <v>0.975472065407826</v>
      </c>
      <c r="T57" s="169">
        <v>0.960082587749484</v>
      </c>
      <c r="U57" s="356">
        <v>0.9</v>
      </c>
      <c r="V57" s="169">
        <v>0.911447579720119</v>
      </c>
      <c r="W57" s="169">
        <v>0.920720096936126</v>
      </c>
      <c r="X57" s="169">
        <v>0.936344169748881</v>
      </c>
      <c r="Y57" s="169">
        <v>0.911447579720119</v>
      </c>
      <c r="Z57" s="356">
        <v>0.92</v>
      </c>
      <c r="AA57" s="356">
        <v>0.948306074766355</v>
      </c>
      <c r="AB57" s="356">
        <v>0.931053502482074</v>
      </c>
      <c r="AC57" s="356">
        <v>0.950034698126301</v>
      </c>
      <c r="AD57" s="356">
        <v>0.948306074766355</v>
      </c>
      <c r="AE57" s="356">
        <v>0.92</v>
      </c>
      <c r="AF57" s="169">
        <v>0.986903521094847</v>
      </c>
      <c r="AG57" s="169">
        <v>0.978071169537625</v>
      </c>
      <c r="AH57" s="169">
        <v>0.981701226577171</v>
      </c>
      <c r="AI57" s="169">
        <v>0.986903521094847</v>
      </c>
      <c r="AJ57" s="356">
        <v>0.92</v>
      </c>
      <c r="AK57" s="169">
        <v>0.964555143096635</v>
      </c>
      <c r="AL57" s="169">
        <v>0.960867715865589</v>
      </c>
      <c r="AM57" s="169">
        <v>0.967758985200846</v>
      </c>
      <c r="AN57" s="169">
        <v>0.964555143096635</v>
      </c>
      <c r="AO57" s="168">
        <v>0.99</v>
      </c>
      <c r="AP57" s="358">
        <v>1</v>
      </c>
      <c r="AQ57" s="358">
        <v>1</v>
      </c>
      <c r="AR57" s="358">
        <v>1</v>
      </c>
      <c r="AS57" s="359">
        <v>1</v>
      </c>
      <c r="AT57" s="360">
        <v>0.0872182100128262</v>
      </c>
      <c r="AU57" s="361">
        <v>0.0106382978723404</v>
      </c>
      <c r="AV57" s="362">
        <v>0.195121951219512</v>
      </c>
      <c r="AW57" s="362">
        <v>0.0227272727272727</v>
      </c>
      <c r="AX57" s="362">
        <v>0.0106382978723404</v>
      </c>
      <c r="AY57" s="142"/>
      <c r="AZ57" s="140"/>
    </row>
    <row r="58" spans="1:52">
      <c r="A58" s="138"/>
      <c r="B58" s="142"/>
      <c r="C58" s="165" t="s">
        <v>25</v>
      </c>
      <c r="D58" s="166" t="s">
        <v>26</v>
      </c>
      <c r="E58" s="166" t="s">
        <v>27</v>
      </c>
      <c r="F58" s="167" t="s">
        <v>127</v>
      </c>
      <c r="G58" s="171" t="s">
        <v>128</v>
      </c>
      <c r="H58" s="171" t="s">
        <v>128</v>
      </c>
      <c r="I58" s="171" t="s">
        <v>128</v>
      </c>
      <c r="J58" s="171" t="s">
        <v>128</v>
      </c>
      <c r="K58" s="168">
        <v>0.9</v>
      </c>
      <c r="L58" s="169">
        <v>0.966666666666667</v>
      </c>
      <c r="M58" s="169">
        <v>0.966666666666667</v>
      </c>
      <c r="N58" s="170">
        <v>0.966666666666667</v>
      </c>
      <c r="O58" s="170">
        <v>0.966666666666667</v>
      </c>
      <c r="P58" s="356">
        <v>0.9</v>
      </c>
      <c r="Q58" s="357">
        <v>0.981696428571429</v>
      </c>
      <c r="R58" s="169">
        <v>0.989799921537858</v>
      </c>
      <c r="S58" s="169">
        <v>0.988796882610813</v>
      </c>
      <c r="T58" s="169">
        <v>0.981696428571429</v>
      </c>
      <c r="U58" s="356">
        <v>0.9</v>
      </c>
      <c r="V58" s="169">
        <v>0.933482142857143</v>
      </c>
      <c r="W58" s="169">
        <v>0.938014907806983</v>
      </c>
      <c r="X58" s="169">
        <v>0.951777886020458</v>
      </c>
      <c r="Y58" s="169">
        <v>0.933482142857143</v>
      </c>
      <c r="Z58" s="356">
        <v>0.92</v>
      </c>
      <c r="AA58" s="356">
        <v>0.971264367816092</v>
      </c>
      <c r="AB58" s="356">
        <v>0.968906163242643</v>
      </c>
      <c r="AC58" s="356">
        <v>0.967071935157041</v>
      </c>
      <c r="AD58" s="356">
        <v>0.971264367816092</v>
      </c>
      <c r="AE58" s="356">
        <v>0.92</v>
      </c>
      <c r="AF58" s="169">
        <v>0.997637051039698</v>
      </c>
      <c r="AG58" s="169">
        <v>0.998373322488817</v>
      </c>
      <c r="AH58" s="169">
        <v>0.992129083038174</v>
      </c>
      <c r="AI58" s="169">
        <v>0.997637051039698</v>
      </c>
      <c r="AJ58" s="356">
        <v>0.92</v>
      </c>
      <c r="AK58" s="169">
        <v>0.98005698005698</v>
      </c>
      <c r="AL58" s="169">
        <v>0.976781609195402</v>
      </c>
      <c r="AM58" s="169">
        <v>0.975664266203129</v>
      </c>
      <c r="AN58" s="169">
        <v>0.98005698005698</v>
      </c>
      <c r="AO58" s="168">
        <v>0.99</v>
      </c>
      <c r="AP58" s="358">
        <v>1</v>
      </c>
      <c r="AQ58" s="358">
        <v>1</v>
      </c>
      <c r="AR58" s="358">
        <v>1</v>
      </c>
      <c r="AS58" s="359">
        <v>1</v>
      </c>
      <c r="AT58" s="360">
        <v>0.0872182100128262</v>
      </c>
      <c r="AU58" s="361">
        <v>0.032258064516129</v>
      </c>
      <c r="AV58" s="362">
        <v>0.172413793103448</v>
      </c>
      <c r="AW58" s="362">
        <v>0.04</v>
      </c>
      <c r="AX58" s="362">
        <v>0.032258064516129</v>
      </c>
      <c r="AY58" s="142"/>
      <c r="AZ58" s="140"/>
    </row>
    <row r="59" spans="1:52">
      <c r="A59" s="138"/>
      <c r="B59" s="142"/>
      <c r="C59" s="165" t="s">
        <v>25</v>
      </c>
      <c r="D59" s="166" t="s">
        <v>26</v>
      </c>
      <c r="E59" s="166" t="s">
        <v>27</v>
      </c>
      <c r="F59" s="167" t="s">
        <v>129</v>
      </c>
      <c r="G59" s="171" t="s">
        <v>130</v>
      </c>
      <c r="H59" s="171" t="s">
        <v>130</v>
      </c>
      <c r="I59" s="171" t="s">
        <v>130</v>
      </c>
      <c r="J59" s="171" t="s">
        <v>130</v>
      </c>
      <c r="K59" s="168">
        <v>0.9</v>
      </c>
      <c r="L59" s="169">
        <v>0.970588235294118</v>
      </c>
      <c r="M59" s="169">
        <v>0.96039603960396</v>
      </c>
      <c r="N59" s="170">
        <v>0.97029702970297</v>
      </c>
      <c r="O59" s="170">
        <v>0.970588235294118</v>
      </c>
      <c r="P59" s="356">
        <v>0.9</v>
      </c>
      <c r="Q59" s="357">
        <v>0.930602006688963</v>
      </c>
      <c r="R59" s="169">
        <v>0.971741881062843</v>
      </c>
      <c r="S59" s="169">
        <v>0.962341126627962</v>
      </c>
      <c r="T59" s="169">
        <v>0.930602006688963</v>
      </c>
      <c r="U59" s="356">
        <v>0.9</v>
      </c>
      <c r="V59" s="169">
        <v>0.754682274247492</v>
      </c>
      <c r="W59" s="169">
        <v>0.726275832981864</v>
      </c>
      <c r="X59" s="169">
        <v>0.776871175270673</v>
      </c>
      <c r="Y59" s="169">
        <v>0.754682274247492</v>
      </c>
      <c r="Z59" s="356">
        <v>0.92</v>
      </c>
      <c r="AA59" s="356">
        <v>0.915873367279168</v>
      </c>
      <c r="AB59" s="356">
        <v>0.897461129698878</v>
      </c>
      <c r="AC59" s="356">
        <v>0.941978329255505</v>
      </c>
      <c r="AD59" s="356">
        <v>0.915873367279168</v>
      </c>
      <c r="AE59" s="356">
        <v>0.92</v>
      </c>
      <c r="AF59" s="169">
        <v>0.998127779077931</v>
      </c>
      <c r="AG59" s="169">
        <v>0.994504376144922</v>
      </c>
      <c r="AH59" s="169">
        <v>0.582229898292074</v>
      </c>
      <c r="AI59" s="169">
        <v>0.998127779077931</v>
      </c>
      <c r="AJ59" s="356">
        <v>0.92</v>
      </c>
      <c r="AK59" s="169">
        <v>0.942349289946393</v>
      </c>
      <c r="AL59" s="169">
        <v>0.930960970810102</v>
      </c>
      <c r="AM59" s="169">
        <v>0.956758991318727</v>
      </c>
      <c r="AN59" s="169">
        <v>0.942349289946393</v>
      </c>
      <c r="AO59" s="168">
        <v>0.99</v>
      </c>
      <c r="AP59" s="358">
        <v>1</v>
      </c>
      <c r="AQ59" s="358">
        <v>1</v>
      </c>
      <c r="AR59" s="358">
        <v>1</v>
      </c>
      <c r="AS59" s="359">
        <v>1</v>
      </c>
      <c r="AT59" s="360">
        <v>0.0872182100128262</v>
      </c>
      <c r="AU59" s="361">
        <v>0.0365853658536585</v>
      </c>
      <c r="AV59" s="362">
        <v>0.0857142857142857</v>
      </c>
      <c r="AW59" s="362">
        <v>0.0158730158730159</v>
      </c>
      <c r="AX59" s="362">
        <v>0.0365853658536585</v>
      </c>
      <c r="AY59" s="142"/>
      <c r="AZ59" s="140"/>
    </row>
    <row r="60" spans="1:52">
      <c r="A60" s="138"/>
      <c r="B60" s="142"/>
      <c r="C60" s="165" t="s">
        <v>25</v>
      </c>
      <c r="D60" s="166" t="s">
        <v>26</v>
      </c>
      <c r="E60" s="166" t="s">
        <v>27</v>
      </c>
      <c r="F60" s="167" t="s">
        <v>131</v>
      </c>
      <c r="G60" s="171" t="s">
        <v>132</v>
      </c>
      <c r="H60" s="171" t="s">
        <v>132</v>
      </c>
      <c r="I60" s="171" t="s">
        <v>132</v>
      </c>
      <c r="J60" s="171" t="s">
        <v>132</v>
      </c>
      <c r="K60" s="168">
        <v>0.9</v>
      </c>
      <c r="L60" s="169">
        <v>0.917808219178082</v>
      </c>
      <c r="M60" s="169">
        <v>0.929577464788732</v>
      </c>
      <c r="N60" s="170">
        <v>0.767123287671233</v>
      </c>
      <c r="O60" s="170">
        <v>0.917808219178082</v>
      </c>
      <c r="P60" s="356">
        <v>0.9</v>
      </c>
      <c r="Q60" s="357">
        <v>0.913003940588057</v>
      </c>
      <c r="R60" s="169">
        <v>0.943801222843762</v>
      </c>
      <c r="S60" s="169">
        <v>0.975739552355611</v>
      </c>
      <c r="T60" s="169">
        <v>0.913003940588057</v>
      </c>
      <c r="U60" s="356">
        <v>0.9</v>
      </c>
      <c r="V60" s="169">
        <v>0.684449833282813</v>
      </c>
      <c r="W60" s="169">
        <v>0.718876024456875</v>
      </c>
      <c r="X60" s="169">
        <v>0.829237752386915</v>
      </c>
      <c r="Y60" s="169">
        <v>0.684449833282813</v>
      </c>
      <c r="Z60" s="356">
        <v>0.92</v>
      </c>
      <c r="AA60" s="356">
        <v>0.898457583547558</v>
      </c>
      <c r="AB60" s="356">
        <v>0.867596615595701</v>
      </c>
      <c r="AC60" s="356">
        <v>0.958901478778567</v>
      </c>
      <c r="AD60" s="356">
        <v>0.898457583547558</v>
      </c>
      <c r="AE60" s="356">
        <v>0.92</v>
      </c>
      <c r="AF60" s="169">
        <v>0.997001349392773</v>
      </c>
      <c r="AG60" s="169">
        <v>0.993903950042127</v>
      </c>
      <c r="AH60" s="169">
        <v>0.787975887689504</v>
      </c>
      <c r="AI60" s="169">
        <v>0.997001349392773</v>
      </c>
      <c r="AJ60" s="356">
        <v>0.92</v>
      </c>
      <c r="AK60" s="169">
        <v>0.920456424673392</v>
      </c>
      <c r="AL60" s="169">
        <v>0.89520809152711</v>
      </c>
      <c r="AM60" s="169">
        <v>0.968785030611365</v>
      </c>
      <c r="AN60" s="169">
        <v>0.920456424673392</v>
      </c>
      <c r="AO60" s="168">
        <v>0.99</v>
      </c>
      <c r="AP60" s="358">
        <v>1</v>
      </c>
      <c r="AQ60" s="358">
        <v>1</v>
      </c>
      <c r="AR60" s="358">
        <v>1</v>
      </c>
      <c r="AS60" s="359">
        <v>1</v>
      </c>
      <c r="AT60" s="360">
        <v>0.0872182100128262</v>
      </c>
      <c r="AU60" s="361">
        <v>0.032258064516129</v>
      </c>
      <c r="AV60" s="362">
        <v>0.218181818181818</v>
      </c>
      <c r="AW60" s="362">
        <v>0.0185185185185185</v>
      </c>
      <c r="AX60" s="362">
        <v>0.032258064516129</v>
      </c>
      <c r="AY60" s="142"/>
      <c r="AZ60" s="140"/>
    </row>
    <row r="61" spans="1:52">
      <c r="A61" s="138"/>
      <c r="B61" s="142"/>
      <c r="C61" s="165" t="s">
        <v>25</v>
      </c>
      <c r="D61" s="166" t="s">
        <v>26</v>
      </c>
      <c r="E61" s="166" t="s">
        <v>27</v>
      </c>
      <c r="F61" s="167" t="s">
        <v>133</v>
      </c>
      <c r="G61" s="171" t="s">
        <v>134</v>
      </c>
      <c r="H61" s="171" t="s">
        <v>134</v>
      </c>
      <c r="I61" s="171" t="s">
        <v>134</v>
      </c>
      <c r="J61" s="171" t="s">
        <v>134</v>
      </c>
      <c r="K61" s="168">
        <v>0.9</v>
      </c>
      <c r="L61" s="169">
        <v>0.888888888888889</v>
      </c>
      <c r="M61" s="169">
        <v>0.989010989010989</v>
      </c>
      <c r="N61" s="170">
        <v>0.932584269662921</v>
      </c>
      <c r="O61" s="170">
        <v>0.888888888888889</v>
      </c>
      <c r="P61" s="356">
        <v>0.9</v>
      </c>
      <c r="Q61" s="357">
        <v>0.957955021651069</v>
      </c>
      <c r="R61" s="169">
        <v>0.978519417475728</v>
      </c>
      <c r="S61" s="169">
        <v>0.957997182737867</v>
      </c>
      <c r="T61" s="169">
        <v>0.957955021651069</v>
      </c>
      <c r="U61" s="356">
        <v>0.9</v>
      </c>
      <c r="V61" s="169">
        <v>0.873446012012851</v>
      </c>
      <c r="W61" s="169">
        <v>0.880582524271845</v>
      </c>
      <c r="X61" s="169">
        <v>0.860673581764631</v>
      </c>
      <c r="Y61" s="169">
        <v>0.873446012012851</v>
      </c>
      <c r="Z61" s="356">
        <v>0.92</v>
      </c>
      <c r="AA61" s="356">
        <v>0.958778966131907</v>
      </c>
      <c r="AB61" s="356">
        <v>0.946428571428571</v>
      </c>
      <c r="AC61" s="356">
        <v>0.953634085213033</v>
      </c>
      <c r="AD61" s="356">
        <v>0.958778966131907</v>
      </c>
      <c r="AE61" s="356">
        <v>0.92</v>
      </c>
      <c r="AF61" s="169">
        <v>0.992262343404569</v>
      </c>
      <c r="AG61" s="169">
        <v>0.993960192175704</v>
      </c>
      <c r="AH61" s="169">
        <v>0.967815725077136</v>
      </c>
      <c r="AI61" s="169">
        <v>0.992262343404569</v>
      </c>
      <c r="AJ61" s="356">
        <v>0.92</v>
      </c>
      <c r="AK61" s="169">
        <v>0.968452185343411</v>
      </c>
      <c r="AL61" s="169">
        <v>0.961397058823529</v>
      </c>
      <c r="AM61" s="169">
        <v>0.964539007092199</v>
      </c>
      <c r="AN61" s="169">
        <v>0.968452185343411</v>
      </c>
      <c r="AO61" s="168">
        <v>0.99</v>
      </c>
      <c r="AP61" s="358">
        <v>1</v>
      </c>
      <c r="AQ61" s="358">
        <v>1</v>
      </c>
      <c r="AR61" s="358">
        <v>1</v>
      </c>
      <c r="AS61" s="359">
        <v>1</v>
      </c>
      <c r="AT61" s="360">
        <v>0.0872182100128262</v>
      </c>
      <c r="AU61" s="361">
        <v>0.0449438202247191</v>
      </c>
      <c r="AV61" s="362">
        <v>0.146067415730337</v>
      </c>
      <c r="AW61" s="362">
        <v>0.0120481927710843</v>
      </c>
      <c r="AX61" s="362">
        <v>0.0449438202247191</v>
      </c>
      <c r="AY61" s="142"/>
      <c r="AZ61" s="140"/>
    </row>
    <row r="62" spans="1:52">
      <c r="A62" s="138"/>
      <c r="B62" s="142"/>
      <c r="C62" s="165" t="s">
        <v>25</v>
      </c>
      <c r="D62" s="166" t="s">
        <v>135</v>
      </c>
      <c r="E62" s="166" t="s">
        <v>27</v>
      </c>
      <c r="F62" s="167" t="s">
        <v>136</v>
      </c>
      <c r="G62" s="171" t="s">
        <v>137</v>
      </c>
      <c r="H62" s="171" t="s">
        <v>137</v>
      </c>
      <c r="I62" s="171" t="s">
        <v>137</v>
      </c>
      <c r="J62" s="171" t="s">
        <v>137</v>
      </c>
      <c r="K62" s="168">
        <v>0.9</v>
      </c>
      <c r="L62" s="169">
        <v>0.956521739130435</v>
      </c>
      <c r="M62" s="169">
        <v>0.934782608695652</v>
      </c>
      <c r="N62" s="170">
        <v>0.930232558139535</v>
      </c>
      <c r="O62" s="170">
        <v>0.956521739130435</v>
      </c>
      <c r="P62" s="356">
        <v>0.9</v>
      </c>
      <c r="Q62" s="357">
        <v>0.956019962570181</v>
      </c>
      <c r="R62" s="169">
        <v>0.961404526987812</v>
      </c>
      <c r="S62" s="169">
        <v>0.97753164556962</v>
      </c>
      <c r="T62" s="169">
        <v>0.956019962570181</v>
      </c>
      <c r="U62" s="356">
        <v>0.9</v>
      </c>
      <c r="V62" s="169">
        <v>0.769806612601372</v>
      </c>
      <c r="W62" s="169">
        <v>0.753337202553685</v>
      </c>
      <c r="X62" s="169">
        <v>0.780696202531646</v>
      </c>
      <c r="Y62" s="169">
        <v>0.769806612601372</v>
      </c>
      <c r="Z62" s="356">
        <v>0.92</v>
      </c>
      <c r="AA62" s="356">
        <v>0.95779376498801</v>
      </c>
      <c r="AB62" s="356">
        <v>0.933130699088146</v>
      </c>
      <c r="AC62" s="356">
        <v>0.959723352318959</v>
      </c>
      <c r="AD62" s="356">
        <v>0.95779376498801</v>
      </c>
      <c r="AE62" s="356">
        <v>0.92</v>
      </c>
      <c r="AF62" s="169">
        <v>0.977272727272727</v>
      </c>
      <c r="AG62" s="169">
        <v>0.986046511627907</v>
      </c>
      <c r="AH62" s="169">
        <v>0.990740740740741</v>
      </c>
      <c r="AI62" s="169">
        <v>0.977272727272727</v>
      </c>
      <c r="AJ62" s="356">
        <v>0.92</v>
      </c>
      <c r="AK62" s="169">
        <v>0.971293673276676</v>
      </c>
      <c r="AL62" s="169">
        <v>0.956862062967473</v>
      </c>
      <c r="AM62" s="169">
        <v>0.971520113919544</v>
      </c>
      <c r="AN62" s="169">
        <v>0.971293673276676</v>
      </c>
      <c r="AO62" s="168">
        <v>0.99</v>
      </c>
      <c r="AP62" s="358">
        <v>1</v>
      </c>
      <c r="AQ62" s="358">
        <v>1</v>
      </c>
      <c r="AR62" s="358">
        <v>1</v>
      </c>
      <c r="AS62" s="359">
        <v>1</v>
      </c>
      <c r="AT62" s="360">
        <v>0.0872182100128262</v>
      </c>
      <c r="AU62" s="361">
        <v>0.102564102564103</v>
      </c>
      <c r="AV62" s="362">
        <v>0.138888888888889</v>
      </c>
      <c r="AW62" s="362">
        <v>0</v>
      </c>
      <c r="AX62" s="362">
        <v>0.102564102564103</v>
      </c>
      <c r="AY62" s="142"/>
      <c r="AZ62" s="140"/>
    </row>
    <row r="63" spans="1:52">
      <c r="A63" s="138"/>
      <c r="B63" s="142"/>
      <c r="C63" s="165" t="s">
        <v>25</v>
      </c>
      <c r="D63" s="166" t="s">
        <v>26</v>
      </c>
      <c r="E63" s="166" t="s">
        <v>27</v>
      </c>
      <c r="F63" s="167" t="s">
        <v>138</v>
      </c>
      <c r="G63" s="171" t="s">
        <v>139</v>
      </c>
      <c r="H63" s="171" t="s">
        <v>139</v>
      </c>
      <c r="I63" s="171" t="s">
        <v>139</v>
      </c>
      <c r="J63" s="171" t="s">
        <v>139</v>
      </c>
      <c r="K63" s="168">
        <v>0.9</v>
      </c>
      <c r="L63" s="169">
        <v>0.972222222222222</v>
      </c>
      <c r="M63" s="169">
        <v>0.975609756097561</v>
      </c>
      <c r="N63" s="170">
        <v>1</v>
      </c>
      <c r="O63" s="170">
        <v>0.972222222222222</v>
      </c>
      <c r="P63" s="356">
        <v>0.9</v>
      </c>
      <c r="Q63" s="357">
        <v>0.973371569029086</v>
      </c>
      <c r="R63" s="169">
        <v>0.991900210594524</v>
      </c>
      <c r="S63" s="169">
        <v>0.973740621650589</v>
      </c>
      <c r="T63" s="169">
        <v>0.973371569029086</v>
      </c>
      <c r="U63" s="356">
        <v>0.9</v>
      </c>
      <c r="V63" s="169">
        <v>0.863580499795166</v>
      </c>
      <c r="W63" s="169">
        <v>0.903126518710514</v>
      </c>
      <c r="X63" s="169">
        <v>0.881028938906752</v>
      </c>
      <c r="Y63" s="169">
        <v>0.863580499795166</v>
      </c>
      <c r="Z63" s="356">
        <v>0.92</v>
      </c>
      <c r="AA63" s="356">
        <v>0.918335089567966</v>
      </c>
      <c r="AB63" s="356">
        <v>0.894409937888199</v>
      </c>
      <c r="AC63" s="356">
        <v>0.93522339852862</v>
      </c>
      <c r="AD63" s="356">
        <v>0.918335089567966</v>
      </c>
      <c r="AE63" s="356">
        <v>0.92</v>
      </c>
      <c r="AF63" s="169">
        <v>0.8</v>
      </c>
      <c r="AG63" s="169">
        <v>0.984888304862024</v>
      </c>
      <c r="AH63" s="169">
        <v>0.958904109589041</v>
      </c>
      <c r="AI63" s="169">
        <v>0.8</v>
      </c>
      <c r="AJ63" s="356">
        <v>0.92</v>
      </c>
      <c r="AK63" s="169">
        <v>0.941769830353049</v>
      </c>
      <c r="AL63" s="169">
        <v>0.945407985100687</v>
      </c>
      <c r="AM63" s="169">
        <v>0.95766201217329</v>
      </c>
      <c r="AN63" s="169">
        <v>0.941769830353049</v>
      </c>
      <c r="AO63" s="168">
        <v>0.99</v>
      </c>
      <c r="AP63" s="358">
        <v>1</v>
      </c>
      <c r="AQ63" s="358">
        <v>1</v>
      </c>
      <c r="AR63" s="358">
        <v>1</v>
      </c>
      <c r="AS63" s="359">
        <v>1</v>
      </c>
      <c r="AT63" s="360">
        <v>0.0872182100128262</v>
      </c>
      <c r="AU63" s="361">
        <v>0.0606060606060606</v>
      </c>
      <c r="AV63" s="362">
        <v>0.372549019607843</v>
      </c>
      <c r="AW63" s="362">
        <v>0.0461538461538462</v>
      </c>
      <c r="AX63" s="362">
        <v>0.0606060606060606</v>
      </c>
      <c r="AY63" s="142"/>
      <c r="AZ63" s="140"/>
    </row>
    <row r="64" spans="1:52">
      <c r="A64" s="138"/>
      <c r="B64" s="142"/>
      <c r="C64" s="165" t="s">
        <v>25</v>
      </c>
      <c r="D64" s="166" t="s">
        <v>26</v>
      </c>
      <c r="E64" s="166" t="s">
        <v>27</v>
      </c>
      <c r="F64" s="167" t="s">
        <v>140</v>
      </c>
      <c r="G64" s="171" t="s">
        <v>141</v>
      </c>
      <c r="H64" s="171" t="s">
        <v>141</v>
      </c>
      <c r="I64" s="171" t="s">
        <v>141</v>
      </c>
      <c r="J64" s="171" t="s">
        <v>141</v>
      </c>
      <c r="K64" s="168">
        <v>0.9</v>
      </c>
      <c r="L64" s="169">
        <v>0.938053097345133</v>
      </c>
      <c r="M64" s="169">
        <v>0.957264957264957</v>
      </c>
      <c r="N64" s="170">
        <v>0.982758620689655</v>
      </c>
      <c r="O64" s="170">
        <v>0.938053097345133</v>
      </c>
      <c r="P64" s="356">
        <v>0.9</v>
      </c>
      <c r="Q64" s="357">
        <v>0.975654620212075</v>
      </c>
      <c r="R64" s="169">
        <v>0.986582880434783</v>
      </c>
      <c r="S64" s="169">
        <v>0.977237949502678</v>
      </c>
      <c r="T64" s="169">
        <v>0.975654620212075</v>
      </c>
      <c r="U64" s="356">
        <v>0.9</v>
      </c>
      <c r="V64" s="169">
        <v>0.830988963427829</v>
      </c>
      <c r="W64" s="169">
        <v>0.859035326086957</v>
      </c>
      <c r="X64" s="169">
        <v>0.900918133129304</v>
      </c>
      <c r="Y64" s="169">
        <v>0.830988963427829</v>
      </c>
      <c r="Z64" s="356">
        <v>0.92</v>
      </c>
      <c r="AA64" s="356">
        <v>0.928551216751556</v>
      </c>
      <c r="AB64" s="356">
        <v>0.91062416998672</v>
      </c>
      <c r="AC64" s="356">
        <v>0.954418604651163</v>
      </c>
      <c r="AD64" s="356">
        <v>0.928551216751556</v>
      </c>
      <c r="AE64" s="356">
        <v>0.92</v>
      </c>
      <c r="AF64" s="169">
        <v>0.997953693697836</v>
      </c>
      <c r="AG64" s="169">
        <v>0.996872999458315</v>
      </c>
      <c r="AH64" s="169">
        <v>0.979545715081146</v>
      </c>
      <c r="AI64" s="169">
        <v>0.997953693697836</v>
      </c>
      <c r="AJ64" s="356">
        <v>0.92</v>
      </c>
      <c r="AK64" s="169">
        <v>0.957719851045546</v>
      </c>
      <c r="AL64" s="169">
        <v>0.949966333454188</v>
      </c>
      <c r="AM64" s="169">
        <v>0.970139071109945</v>
      </c>
      <c r="AN64" s="169">
        <v>0.957719851045546</v>
      </c>
      <c r="AO64" s="168">
        <v>0.99</v>
      </c>
      <c r="AP64" s="358">
        <v>1</v>
      </c>
      <c r="AQ64" s="358">
        <v>1</v>
      </c>
      <c r="AR64" s="358">
        <v>1</v>
      </c>
      <c r="AS64" s="359">
        <v>1</v>
      </c>
      <c r="AT64" s="360">
        <v>0.0872182100128262</v>
      </c>
      <c r="AU64" s="361">
        <v>0.00980392156862745</v>
      </c>
      <c r="AV64" s="362">
        <v>0.232323232323232</v>
      </c>
      <c r="AW64" s="362">
        <v>0.0631578947368421</v>
      </c>
      <c r="AX64" s="362">
        <v>0.00980392156862745</v>
      </c>
      <c r="AY64" s="142"/>
      <c r="AZ64" s="140"/>
    </row>
    <row r="65" spans="1:52">
      <c r="A65" s="138"/>
      <c r="B65" s="142"/>
      <c r="C65" s="165" t="s">
        <v>25</v>
      </c>
      <c r="D65" s="166" t="s">
        <v>26</v>
      </c>
      <c r="E65" s="166" t="s">
        <v>27</v>
      </c>
      <c r="F65" s="167" t="s">
        <v>142</v>
      </c>
      <c r="G65" s="171" t="s">
        <v>143</v>
      </c>
      <c r="H65" s="171" t="s">
        <v>143</v>
      </c>
      <c r="I65" s="171" t="s">
        <v>143</v>
      </c>
      <c r="J65" s="171" t="s">
        <v>143</v>
      </c>
      <c r="K65" s="168">
        <v>0.9</v>
      </c>
      <c r="L65" s="169">
        <v>0.842105263157895</v>
      </c>
      <c r="M65" s="169">
        <v>0.846153846153846</v>
      </c>
      <c r="N65" s="170">
        <v>0.818181818181818</v>
      </c>
      <c r="O65" s="170">
        <v>0.842105263157895</v>
      </c>
      <c r="P65" s="356">
        <v>0.9</v>
      </c>
      <c r="Q65" s="357">
        <v>0.964507042253521</v>
      </c>
      <c r="R65" s="169">
        <v>0.989026548672566</v>
      </c>
      <c r="S65" s="169">
        <v>0.991522082018927</v>
      </c>
      <c r="T65" s="169">
        <v>0.964507042253521</v>
      </c>
      <c r="U65" s="356">
        <v>0.9</v>
      </c>
      <c r="V65" s="169">
        <v>0.80037558685446</v>
      </c>
      <c r="W65" s="169">
        <v>0.847079646017699</v>
      </c>
      <c r="X65" s="169">
        <v>0.860015772870662</v>
      </c>
      <c r="Y65" s="169">
        <v>0.80037558685446</v>
      </c>
      <c r="Z65" s="356">
        <v>0.92</v>
      </c>
      <c r="AA65" s="356">
        <v>0.930048076923077</v>
      </c>
      <c r="AB65" s="356">
        <v>0.919990446620492</v>
      </c>
      <c r="AC65" s="356">
        <v>0.939295644114921</v>
      </c>
      <c r="AD65" s="356">
        <v>0.930048076923077</v>
      </c>
      <c r="AE65" s="356">
        <v>0.92</v>
      </c>
      <c r="AF65" s="169">
        <v>0.99817050859861</v>
      </c>
      <c r="AG65" s="169">
        <v>0.999158249158249</v>
      </c>
      <c r="AH65" s="169">
        <v>0.997743467933492</v>
      </c>
      <c r="AI65" s="169">
        <v>0.99817050859861</v>
      </c>
      <c r="AJ65" s="356">
        <v>0.92</v>
      </c>
      <c r="AK65" s="169">
        <v>0.943106312292359</v>
      </c>
      <c r="AL65" s="169">
        <v>0.943885330893565</v>
      </c>
      <c r="AM65" s="169">
        <v>0.955262036642522</v>
      </c>
      <c r="AN65" s="169">
        <v>0.943106312292359</v>
      </c>
      <c r="AO65" s="168">
        <v>0.99</v>
      </c>
      <c r="AP65" s="358">
        <v>1</v>
      </c>
      <c r="AQ65" s="358">
        <v>1</v>
      </c>
      <c r="AR65" s="358">
        <v>1</v>
      </c>
      <c r="AS65" s="359">
        <v>1</v>
      </c>
      <c r="AT65" s="360">
        <v>0.0872182100128262</v>
      </c>
      <c r="AU65" s="361">
        <v>0</v>
      </c>
      <c r="AV65" s="362">
        <v>0.181818181818182</v>
      </c>
      <c r="AW65" s="362">
        <v>0.0303030303030303</v>
      </c>
      <c r="AX65" s="362">
        <v>0</v>
      </c>
      <c r="AY65" s="142"/>
      <c r="AZ65" s="140"/>
    </row>
    <row r="66" spans="1:52">
      <c r="A66" s="138"/>
      <c r="B66" s="142"/>
      <c r="C66" s="165" t="s">
        <v>25</v>
      </c>
      <c r="D66" s="166" t="s">
        <v>26</v>
      </c>
      <c r="E66" s="166" t="s">
        <v>27</v>
      </c>
      <c r="F66" s="167" t="s">
        <v>144</v>
      </c>
      <c r="G66" s="171" t="s">
        <v>145</v>
      </c>
      <c r="H66" s="171" t="s">
        <v>145</v>
      </c>
      <c r="I66" s="171" t="s">
        <v>145</v>
      </c>
      <c r="J66" s="171" t="s">
        <v>145</v>
      </c>
      <c r="K66" s="168">
        <v>0.9</v>
      </c>
      <c r="L66" s="169">
        <v>0.947368421052632</v>
      </c>
      <c r="M66" s="169">
        <v>0.983606557377049</v>
      </c>
      <c r="N66" s="170">
        <v>1</v>
      </c>
      <c r="O66" s="170">
        <v>0.947368421052632</v>
      </c>
      <c r="P66" s="356">
        <v>0.9</v>
      </c>
      <c r="Q66" s="357">
        <v>0.924211070874289</v>
      </c>
      <c r="R66" s="169">
        <v>0.961900425015179</v>
      </c>
      <c r="S66" s="169">
        <v>0.981305346015087</v>
      </c>
      <c r="T66" s="169">
        <v>0.924211070874289</v>
      </c>
      <c r="U66" s="356">
        <v>0.9</v>
      </c>
      <c r="V66" s="169">
        <v>0.840144852560786</v>
      </c>
      <c r="W66" s="169">
        <v>0.900425015179114</v>
      </c>
      <c r="X66" s="169">
        <v>0.923253525746146</v>
      </c>
      <c r="Y66" s="169">
        <v>0.840144852560786</v>
      </c>
      <c r="Z66" s="356">
        <v>0.92</v>
      </c>
      <c r="AA66" s="356">
        <v>0.948100967209247</v>
      </c>
      <c r="AB66" s="356">
        <v>0.911261027503892</v>
      </c>
      <c r="AC66" s="356">
        <v>0.961200428724544</v>
      </c>
      <c r="AD66" s="356">
        <v>0.948100967209247</v>
      </c>
      <c r="AE66" s="356">
        <v>0.92</v>
      </c>
      <c r="AF66" s="169">
        <v>0.996899541429181</v>
      </c>
      <c r="AG66" s="169">
        <v>0.997409940720474</v>
      </c>
      <c r="AH66" s="169">
        <v>0.995033040605165</v>
      </c>
      <c r="AI66" s="169">
        <v>0.996899541429181</v>
      </c>
      <c r="AJ66" s="356">
        <v>0.92</v>
      </c>
      <c r="AK66" s="169">
        <v>0.953914815174153</v>
      </c>
      <c r="AL66" s="169">
        <v>0.933652465294399</v>
      </c>
      <c r="AM66" s="169">
        <v>0.968697752182798</v>
      </c>
      <c r="AN66" s="169">
        <v>0.953914815174153</v>
      </c>
      <c r="AO66" s="168">
        <v>0.99</v>
      </c>
      <c r="AP66" s="358">
        <v>1</v>
      </c>
      <c r="AQ66" s="358">
        <v>1</v>
      </c>
      <c r="AR66" s="358">
        <v>1</v>
      </c>
      <c r="AS66" s="359">
        <v>1</v>
      </c>
      <c r="AT66" s="360">
        <v>0.0872182100128262</v>
      </c>
      <c r="AU66" s="361">
        <v>0.02</v>
      </c>
      <c r="AV66" s="362">
        <v>0.0652173913043478</v>
      </c>
      <c r="AW66" s="362">
        <v>0.0256410256410256</v>
      </c>
      <c r="AX66" s="362">
        <v>0.02</v>
      </c>
      <c r="AY66" s="142"/>
      <c r="AZ66" s="140"/>
    </row>
    <row r="67" spans="1:52">
      <c r="A67" s="138"/>
      <c r="B67" s="142"/>
      <c r="C67" s="165" t="s">
        <v>25</v>
      </c>
      <c r="D67" s="166" t="s">
        <v>26</v>
      </c>
      <c r="E67" s="166" t="s">
        <v>27</v>
      </c>
      <c r="F67" s="167" t="s">
        <v>146</v>
      </c>
      <c r="G67" s="171" t="s">
        <v>147</v>
      </c>
      <c r="H67" s="171" t="s">
        <v>147</v>
      </c>
      <c r="I67" s="171" t="s">
        <v>147</v>
      </c>
      <c r="J67" s="171" t="s">
        <v>147</v>
      </c>
      <c r="K67" s="168">
        <v>0.9</v>
      </c>
      <c r="L67" s="169" t="s">
        <v>32</v>
      </c>
      <c r="M67" s="169" t="s">
        <v>32</v>
      </c>
      <c r="N67" s="170" t="s">
        <v>32</v>
      </c>
      <c r="O67" s="170" t="s">
        <v>32</v>
      </c>
      <c r="P67" s="356">
        <v>0.9</v>
      </c>
      <c r="Q67" s="357" t="s">
        <v>32</v>
      </c>
      <c r="R67" s="169" t="s">
        <v>32</v>
      </c>
      <c r="S67" s="169" t="s">
        <v>32</v>
      </c>
      <c r="T67" s="169" t="s">
        <v>32</v>
      </c>
      <c r="U67" s="356">
        <v>0.9</v>
      </c>
      <c r="V67" s="169" t="s">
        <v>32</v>
      </c>
      <c r="W67" s="169" t="s">
        <v>32</v>
      </c>
      <c r="X67" s="169" t="s">
        <v>32</v>
      </c>
      <c r="Y67" s="169" t="s">
        <v>32</v>
      </c>
      <c r="Z67" s="356">
        <v>0.92</v>
      </c>
      <c r="AA67" s="356" t="s">
        <v>32</v>
      </c>
      <c r="AB67" s="356" t="s">
        <v>32</v>
      </c>
      <c r="AC67" s="356" t="s">
        <v>32</v>
      </c>
      <c r="AD67" s="356" t="s">
        <v>32</v>
      </c>
      <c r="AE67" s="356">
        <v>0.92</v>
      </c>
      <c r="AF67" s="169" t="s">
        <v>32</v>
      </c>
      <c r="AG67" s="169" t="s">
        <v>32</v>
      </c>
      <c r="AH67" s="169" t="s">
        <v>32</v>
      </c>
      <c r="AI67" s="169" t="s">
        <v>32</v>
      </c>
      <c r="AJ67" s="356">
        <v>0.92</v>
      </c>
      <c r="AK67" s="169" t="s">
        <v>32</v>
      </c>
      <c r="AL67" s="169" t="s">
        <v>32</v>
      </c>
      <c r="AM67" s="169" t="s">
        <v>32</v>
      </c>
      <c r="AN67" s="169" t="s">
        <v>32</v>
      </c>
      <c r="AO67" s="168">
        <v>0.99</v>
      </c>
      <c r="AP67" s="358" t="s">
        <v>32</v>
      </c>
      <c r="AQ67" s="358" t="s">
        <v>32</v>
      </c>
      <c r="AR67" s="358" t="s">
        <v>32</v>
      </c>
      <c r="AS67" s="359" t="s">
        <v>32</v>
      </c>
      <c r="AT67" s="360">
        <v>0.0872182100128262</v>
      </c>
      <c r="AU67" s="361" t="s">
        <v>32</v>
      </c>
      <c r="AV67" s="362" t="s">
        <v>32</v>
      </c>
      <c r="AW67" s="362" t="s">
        <v>32</v>
      </c>
      <c r="AX67" s="362" t="s">
        <v>32</v>
      </c>
      <c r="AY67" s="142"/>
      <c r="AZ67" s="140"/>
    </row>
    <row r="68" spans="1:52">
      <c r="A68" s="138"/>
      <c r="B68" s="142"/>
      <c r="C68" s="165" t="s">
        <v>25</v>
      </c>
      <c r="D68" s="166" t="s">
        <v>26</v>
      </c>
      <c r="E68" s="166" t="s">
        <v>27</v>
      </c>
      <c r="F68" s="167" t="s">
        <v>148</v>
      </c>
      <c r="G68" s="171" t="s">
        <v>149</v>
      </c>
      <c r="H68" s="171" t="s">
        <v>149</v>
      </c>
      <c r="I68" s="171" t="s">
        <v>149</v>
      </c>
      <c r="J68" s="171" t="s">
        <v>149</v>
      </c>
      <c r="K68" s="168">
        <v>0.9</v>
      </c>
      <c r="L68" s="169">
        <v>0.965909090909091</v>
      </c>
      <c r="M68" s="169">
        <v>0.967032967032967</v>
      </c>
      <c r="N68" s="170">
        <v>0.954022988505747</v>
      </c>
      <c r="O68" s="170">
        <v>0.965909090909091</v>
      </c>
      <c r="P68" s="356">
        <v>0.9</v>
      </c>
      <c r="Q68" s="357">
        <v>0.954449789536981</v>
      </c>
      <c r="R68" s="169">
        <v>0.979548753133659</v>
      </c>
      <c r="S68" s="169">
        <v>0.98545788025678</v>
      </c>
      <c r="T68" s="169">
        <v>0.954449789536981</v>
      </c>
      <c r="U68" s="356">
        <v>0.9</v>
      </c>
      <c r="V68" s="169">
        <v>0.834636199639206</v>
      </c>
      <c r="W68" s="169">
        <v>0.850244095527114</v>
      </c>
      <c r="X68" s="169">
        <v>0.850124459583388</v>
      </c>
      <c r="Y68" s="169">
        <v>0.834636199639206</v>
      </c>
      <c r="Z68" s="356">
        <v>0.92</v>
      </c>
      <c r="AA68" s="356">
        <v>0.933551198257081</v>
      </c>
      <c r="AB68" s="356">
        <v>0.93037761294673</v>
      </c>
      <c r="AC68" s="356">
        <v>0.933700834326579</v>
      </c>
      <c r="AD68" s="356">
        <v>0.933551198257081</v>
      </c>
      <c r="AE68" s="356">
        <v>0.92</v>
      </c>
      <c r="AF68" s="169">
        <v>0.997585513078471</v>
      </c>
      <c r="AG68" s="169">
        <v>0.99488188976378</v>
      </c>
      <c r="AH68" s="169">
        <v>0.994600431965443</v>
      </c>
      <c r="AI68" s="169">
        <v>0.997585513078471</v>
      </c>
      <c r="AJ68" s="356">
        <v>0.92</v>
      </c>
      <c r="AK68" s="169">
        <v>0.949443225229619</v>
      </c>
      <c r="AL68" s="169">
        <v>0.949522611205684</v>
      </c>
      <c r="AM68" s="169">
        <v>0.947438131753224</v>
      </c>
      <c r="AN68" s="169">
        <v>0.949443225229619</v>
      </c>
      <c r="AO68" s="168">
        <v>0.99</v>
      </c>
      <c r="AP68" s="358">
        <v>1</v>
      </c>
      <c r="AQ68" s="358">
        <v>1</v>
      </c>
      <c r="AR68" s="358">
        <v>1</v>
      </c>
      <c r="AS68" s="359">
        <v>1</v>
      </c>
      <c r="AT68" s="360">
        <v>0.0872182100128262</v>
      </c>
      <c r="AU68" s="361">
        <v>0.0476190476190476</v>
      </c>
      <c r="AV68" s="362">
        <v>0.158536585365854</v>
      </c>
      <c r="AW68" s="362">
        <v>0.0434782608695652</v>
      </c>
      <c r="AX68" s="362">
        <v>0.0476190476190476</v>
      </c>
      <c r="AY68" s="142"/>
      <c r="AZ68" s="140"/>
    </row>
    <row r="69" spans="1:52">
      <c r="A69" s="138"/>
      <c r="B69" s="142"/>
      <c r="C69" s="165" t="s">
        <v>25</v>
      </c>
      <c r="D69" s="166" t="s">
        <v>26</v>
      </c>
      <c r="E69" s="166" t="s">
        <v>27</v>
      </c>
      <c r="F69" s="167" t="s">
        <v>150</v>
      </c>
      <c r="G69" s="171" t="s">
        <v>151</v>
      </c>
      <c r="H69" s="171" t="s">
        <v>151</v>
      </c>
      <c r="I69" s="171" t="s">
        <v>151</v>
      </c>
      <c r="J69" s="171" t="s">
        <v>151</v>
      </c>
      <c r="K69" s="168">
        <v>0.9</v>
      </c>
      <c r="L69" s="169">
        <v>0.959349593495935</v>
      </c>
      <c r="M69" s="169">
        <v>0.929133858267717</v>
      </c>
      <c r="N69" s="170">
        <v>0.959349593495935</v>
      </c>
      <c r="O69" s="170">
        <v>0.959349593495935</v>
      </c>
      <c r="P69" s="356">
        <v>0.9</v>
      </c>
      <c r="Q69" s="357">
        <v>0.964457831325301</v>
      </c>
      <c r="R69" s="169">
        <v>0.980967372638809</v>
      </c>
      <c r="S69" s="169">
        <v>0.986068111455108</v>
      </c>
      <c r="T69" s="169">
        <v>0.964457831325301</v>
      </c>
      <c r="U69" s="356">
        <v>0.9</v>
      </c>
      <c r="V69" s="169">
        <v>0.879518072289157</v>
      </c>
      <c r="W69" s="169">
        <v>0.883657698912421</v>
      </c>
      <c r="X69" s="169">
        <v>0.901547987616099</v>
      </c>
      <c r="Y69" s="169">
        <v>0.879518072289157</v>
      </c>
      <c r="Z69" s="356">
        <v>0.92</v>
      </c>
      <c r="AA69" s="356">
        <v>0.934414148857775</v>
      </c>
      <c r="AB69" s="356">
        <v>0.935418082936778</v>
      </c>
      <c r="AC69" s="356">
        <v>0.934819369715603</v>
      </c>
      <c r="AD69" s="356">
        <v>0.934414148857775</v>
      </c>
      <c r="AE69" s="356">
        <v>0.92</v>
      </c>
      <c r="AF69" s="169">
        <v>0.994677312042581</v>
      </c>
      <c r="AG69" s="169">
        <v>0.994075049374589</v>
      </c>
      <c r="AH69" s="169">
        <v>0.96827379465401</v>
      </c>
      <c r="AI69" s="169">
        <v>0.994677312042581</v>
      </c>
      <c r="AJ69" s="356">
        <v>0.92</v>
      </c>
      <c r="AK69" s="169">
        <v>0.955579275802611</v>
      </c>
      <c r="AL69" s="169">
        <v>0.953387197016781</v>
      </c>
      <c r="AM69" s="169">
        <v>0.954110751195434</v>
      </c>
      <c r="AN69" s="169">
        <v>0.955579275802611</v>
      </c>
      <c r="AO69" s="168">
        <v>0.99</v>
      </c>
      <c r="AP69" s="358">
        <v>1</v>
      </c>
      <c r="AQ69" s="358">
        <v>1</v>
      </c>
      <c r="AR69" s="358">
        <v>1</v>
      </c>
      <c r="AS69" s="359">
        <v>1</v>
      </c>
      <c r="AT69" s="360">
        <v>0.0872182100128262</v>
      </c>
      <c r="AU69" s="361">
        <v>0.0277777777777778</v>
      </c>
      <c r="AV69" s="362">
        <v>0.148514851485149</v>
      </c>
      <c r="AW69" s="362">
        <v>0.0319148936170213</v>
      </c>
      <c r="AX69" s="362">
        <v>0.0277777777777778</v>
      </c>
      <c r="AY69" s="142"/>
      <c r="AZ69" s="140"/>
    </row>
    <row r="70" spans="1:52">
      <c r="A70" s="138"/>
      <c r="B70" s="142"/>
      <c r="C70" s="165" t="s">
        <v>25</v>
      </c>
      <c r="D70" s="166" t="s">
        <v>26</v>
      </c>
      <c r="E70" s="166" t="s">
        <v>27</v>
      </c>
      <c r="F70" s="167" t="s">
        <v>152</v>
      </c>
      <c r="G70" s="171" t="s">
        <v>153</v>
      </c>
      <c r="H70" s="171" t="s">
        <v>153</v>
      </c>
      <c r="I70" s="171" t="s">
        <v>153</v>
      </c>
      <c r="J70" s="171" t="s">
        <v>153</v>
      </c>
      <c r="K70" s="168">
        <v>0.9</v>
      </c>
      <c r="L70" s="169">
        <v>0.931972789115646</v>
      </c>
      <c r="M70" s="169">
        <v>0.961038961038961</v>
      </c>
      <c r="N70" s="170">
        <v>0.974522292993631</v>
      </c>
      <c r="O70" s="170">
        <v>0.931972789115646</v>
      </c>
      <c r="P70" s="356">
        <v>0.9</v>
      </c>
      <c r="Q70" s="357">
        <v>0.965251362187725</v>
      </c>
      <c r="R70" s="169">
        <v>0.972391272079561</v>
      </c>
      <c r="S70" s="169">
        <v>0.97671931556433</v>
      </c>
      <c r="T70" s="169">
        <v>0.965251362187725</v>
      </c>
      <c r="U70" s="356">
        <v>0.9</v>
      </c>
      <c r="V70" s="169">
        <v>0.772283335046777</v>
      </c>
      <c r="W70" s="169">
        <v>0.849265251595666</v>
      </c>
      <c r="X70" s="169">
        <v>0.870845672918723</v>
      </c>
      <c r="Y70" s="169">
        <v>0.772283335046777</v>
      </c>
      <c r="Z70" s="356">
        <v>0.92</v>
      </c>
      <c r="AA70" s="356">
        <v>0.932973645984644</v>
      </c>
      <c r="AB70" s="356">
        <v>0.924173947976298</v>
      </c>
      <c r="AC70" s="356">
        <v>0.941001025258645</v>
      </c>
      <c r="AD70" s="356">
        <v>0.932973645984644</v>
      </c>
      <c r="AE70" s="356">
        <v>0.92</v>
      </c>
      <c r="AF70" s="169">
        <v>0.995653789004458</v>
      </c>
      <c r="AG70" s="169">
        <v>0.988266622285096</v>
      </c>
      <c r="AH70" s="169">
        <v>0.768649905369443</v>
      </c>
      <c r="AI70" s="169">
        <v>0.995653789004458</v>
      </c>
      <c r="AJ70" s="356">
        <v>0.92</v>
      </c>
      <c r="AK70" s="169">
        <v>0.953656113678573</v>
      </c>
      <c r="AL70" s="169">
        <v>0.946831662043951</v>
      </c>
      <c r="AM70" s="169">
        <v>0.958750273104654</v>
      </c>
      <c r="AN70" s="169">
        <v>0.953656113678573</v>
      </c>
      <c r="AO70" s="168">
        <v>0.99</v>
      </c>
      <c r="AP70" s="358">
        <v>1</v>
      </c>
      <c r="AQ70" s="358">
        <v>1</v>
      </c>
      <c r="AR70" s="358">
        <v>1</v>
      </c>
      <c r="AS70" s="359">
        <v>1</v>
      </c>
      <c r="AT70" s="360">
        <v>0.0872182100128262</v>
      </c>
      <c r="AU70" s="361">
        <v>0.0460526315789474</v>
      </c>
      <c r="AV70" s="362">
        <v>0.157142857142857</v>
      </c>
      <c r="AW70" s="362">
        <v>0.0305343511450382</v>
      </c>
      <c r="AX70" s="362">
        <v>0.0460526315789474</v>
      </c>
      <c r="AY70" s="142"/>
      <c r="AZ70" s="140"/>
    </row>
    <row r="71" spans="1:52">
      <c r="A71" s="138"/>
      <c r="B71" s="142"/>
      <c r="C71" s="165" t="s">
        <v>25</v>
      </c>
      <c r="D71" s="166" t="s">
        <v>26</v>
      </c>
      <c r="E71" s="166" t="s">
        <v>27</v>
      </c>
      <c r="F71" s="167" t="s">
        <v>154</v>
      </c>
      <c r="G71" s="171" t="s">
        <v>155</v>
      </c>
      <c r="H71" s="171" t="s">
        <v>155</v>
      </c>
      <c r="I71" s="171" t="s">
        <v>155</v>
      </c>
      <c r="J71" s="171" t="s">
        <v>155</v>
      </c>
      <c r="K71" s="168">
        <v>0.9</v>
      </c>
      <c r="L71" s="169">
        <v>0.971014492753623</v>
      </c>
      <c r="M71" s="169">
        <v>0.928571428571429</v>
      </c>
      <c r="N71" s="170">
        <v>0.954545454545455</v>
      </c>
      <c r="O71" s="170">
        <v>0.971014492753623</v>
      </c>
      <c r="P71" s="356">
        <v>0.9</v>
      </c>
      <c r="Q71" s="357">
        <v>0.932509319207377</v>
      </c>
      <c r="R71" s="169">
        <v>0.845399787409944</v>
      </c>
      <c r="S71" s="169">
        <v>0.956982695588594</v>
      </c>
      <c r="T71" s="169">
        <v>0.932509319207377</v>
      </c>
      <c r="U71" s="356">
        <v>0.9</v>
      </c>
      <c r="V71" s="169">
        <v>0.893466745144202</v>
      </c>
      <c r="W71" s="169">
        <v>0.916381244832881</v>
      </c>
      <c r="X71" s="169">
        <v>0.90945649524738</v>
      </c>
      <c r="Y71" s="169">
        <v>0.893466745144202</v>
      </c>
      <c r="Z71" s="356">
        <v>0.92</v>
      </c>
      <c r="AA71" s="356">
        <v>0.976274165202109</v>
      </c>
      <c r="AB71" s="356">
        <v>0.953041362530414</v>
      </c>
      <c r="AC71" s="356">
        <v>0.969444444444444</v>
      </c>
      <c r="AD71" s="356">
        <v>0.976274165202109</v>
      </c>
      <c r="AE71" s="356">
        <v>0.92</v>
      </c>
      <c r="AF71" s="169">
        <v>0.994648807471972</v>
      </c>
      <c r="AG71" s="169">
        <v>0.992337340552446</v>
      </c>
      <c r="AH71" s="169">
        <v>0.97549036194859</v>
      </c>
      <c r="AI71" s="169">
        <v>0.994648807471972</v>
      </c>
      <c r="AJ71" s="356">
        <v>0.92</v>
      </c>
      <c r="AK71" s="169">
        <v>0.979057591623037</v>
      </c>
      <c r="AL71" s="169">
        <v>0.966454689984102</v>
      </c>
      <c r="AM71" s="169">
        <v>0.978099507606379</v>
      </c>
      <c r="AN71" s="169">
        <v>0.979057591623037</v>
      </c>
      <c r="AO71" s="168">
        <v>0.99</v>
      </c>
      <c r="AP71" s="358">
        <v>1</v>
      </c>
      <c r="AQ71" s="358">
        <v>1</v>
      </c>
      <c r="AR71" s="358">
        <v>1</v>
      </c>
      <c r="AS71" s="359">
        <v>1</v>
      </c>
      <c r="AT71" s="360">
        <v>0.0872182100128262</v>
      </c>
      <c r="AU71" s="361">
        <v>0.0204081632653061</v>
      </c>
      <c r="AV71" s="362">
        <v>0.244444444444444</v>
      </c>
      <c r="AW71" s="362">
        <v>0.0208333333333333</v>
      </c>
      <c r="AX71" s="362">
        <v>0.0204081632653061</v>
      </c>
      <c r="AY71" s="142"/>
      <c r="AZ71" s="140"/>
    </row>
    <row r="72" spans="1:52">
      <c r="A72" s="138"/>
      <c r="B72" s="142"/>
      <c r="C72" s="165" t="s">
        <v>25</v>
      </c>
      <c r="D72" s="166" t="s">
        <v>26</v>
      </c>
      <c r="E72" s="166" t="s">
        <v>27</v>
      </c>
      <c r="F72" s="167" t="s">
        <v>156</v>
      </c>
      <c r="G72" s="171" t="s">
        <v>157</v>
      </c>
      <c r="H72" s="171" t="s">
        <v>157</v>
      </c>
      <c r="I72" s="171" t="s">
        <v>157</v>
      </c>
      <c r="J72" s="171" t="s">
        <v>157</v>
      </c>
      <c r="K72" s="168">
        <v>0.9</v>
      </c>
      <c r="L72" s="169">
        <v>0.946808510638298</v>
      </c>
      <c r="M72" s="169">
        <v>0.910891089108911</v>
      </c>
      <c r="N72" s="170">
        <v>0.935483870967742</v>
      </c>
      <c r="O72" s="170">
        <v>0.946808510638298</v>
      </c>
      <c r="P72" s="356">
        <v>0.9</v>
      </c>
      <c r="Q72" s="357">
        <v>0.481769526676702</v>
      </c>
      <c r="R72" s="169">
        <v>0.92205018686599</v>
      </c>
      <c r="S72" s="169">
        <v>0.920023237800155</v>
      </c>
      <c r="T72" s="169">
        <v>0.481769526676702</v>
      </c>
      <c r="U72" s="356">
        <v>0.9</v>
      </c>
      <c r="V72" s="169">
        <v>0.866114734905503</v>
      </c>
      <c r="W72" s="169">
        <v>0.732158747108026</v>
      </c>
      <c r="X72" s="169">
        <v>0.796088303640589</v>
      </c>
      <c r="Y72" s="169">
        <v>0.866114734905503</v>
      </c>
      <c r="Z72" s="356">
        <v>0.92</v>
      </c>
      <c r="AA72" s="356">
        <v>0.880214541120381</v>
      </c>
      <c r="AB72" s="356">
        <v>0.907742058208103</v>
      </c>
      <c r="AC72" s="356">
        <v>0.903042163316136</v>
      </c>
      <c r="AD72" s="356">
        <v>0.880214541120381</v>
      </c>
      <c r="AE72" s="356">
        <v>0.92</v>
      </c>
      <c r="AF72" s="169">
        <v>0.995395648276424</v>
      </c>
      <c r="AG72" s="169">
        <v>0.997053330566508</v>
      </c>
      <c r="AH72" s="169">
        <v>0.989911892830238</v>
      </c>
      <c r="AI72" s="169">
        <v>0.995395648276424</v>
      </c>
      <c r="AJ72" s="356">
        <v>0.92</v>
      </c>
      <c r="AK72" s="169">
        <v>0.94294681387659</v>
      </c>
      <c r="AL72" s="169">
        <v>0.92553778268064</v>
      </c>
      <c r="AM72" s="169">
        <v>0.928147598739106</v>
      </c>
      <c r="AN72" s="169">
        <v>0.94294681387659</v>
      </c>
      <c r="AO72" s="168">
        <v>0.99</v>
      </c>
      <c r="AP72" s="358">
        <v>1</v>
      </c>
      <c r="AQ72" s="358">
        <v>1</v>
      </c>
      <c r="AR72" s="358">
        <v>1</v>
      </c>
      <c r="AS72" s="359">
        <v>1</v>
      </c>
      <c r="AT72" s="360">
        <v>0.0872182100128262</v>
      </c>
      <c r="AU72" s="361">
        <v>0.0357142857142857</v>
      </c>
      <c r="AV72" s="362">
        <v>0.169491525423729</v>
      </c>
      <c r="AW72" s="362">
        <v>0.0526315789473684</v>
      </c>
      <c r="AX72" s="362">
        <v>0.0357142857142857</v>
      </c>
      <c r="AY72" s="142"/>
      <c r="AZ72" s="140"/>
    </row>
    <row r="73" spans="1:52">
      <c r="A73" s="138"/>
      <c r="B73" s="142"/>
      <c r="C73" s="165" t="s">
        <v>25</v>
      </c>
      <c r="D73" s="166" t="s">
        <v>26</v>
      </c>
      <c r="E73" s="166" t="s">
        <v>27</v>
      </c>
      <c r="F73" s="167" t="s">
        <v>158</v>
      </c>
      <c r="G73" s="171" t="s">
        <v>159</v>
      </c>
      <c r="H73" s="171" t="s">
        <v>159</v>
      </c>
      <c r="I73" s="171" t="s">
        <v>159</v>
      </c>
      <c r="J73" s="171" t="s">
        <v>159</v>
      </c>
      <c r="K73" s="168">
        <v>0.9</v>
      </c>
      <c r="L73" s="169">
        <v>0.912698412698413</v>
      </c>
      <c r="M73" s="169">
        <v>0.961832061068702</v>
      </c>
      <c r="N73" s="170">
        <v>0.929133858267717</v>
      </c>
      <c r="O73" s="170">
        <v>0.912698412698413</v>
      </c>
      <c r="P73" s="356">
        <v>0.9</v>
      </c>
      <c r="Q73" s="357">
        <v>0.87400336889388</v>
      </c>
      <c r="R73" s="169">
        <v>0.93034749034749</v>
      </c>
      <c r="S73" s="169">
        <v>0.933979456593771</v>
      </c>
      <c r="T73" s="169">
        <v>0.87400336889388</v>
      </c>
      <c r="U73" s="356">
        <v>0.9</v>
      </c>
      <c r="V73" s="169">
        <v>0.666367209432903</v>
      </c>
      <c r="W73" s="169">
        <v>0.765637065637066</v>
      </c>
      <c r="X73" s="169">
        <v>0.84617296222664</v>
      </c>
      <c r="Y73" s="169">
        <v>0.666367209432903</v>
      </c>
      <c r="Z73" s="356">
        <v>0.92</v>
      </c>
      <c r="AA73" s="356">
        <v>0.934563398412358</v>
      </c>
      <c r="AB73" s="356">
        <v>0.907990586125742</v>
      </c>
      <c r="AC73" s="356">
        <v>0.92954589748587</v>
      </c>
      <c r="AD73" s="356">
        <v>0.934563398412358</v>
      </c>
      <c r="AE73" s="356">
        <v>0.92</v>
      </c>
      <c r="AF73" s="169">
        <v>0.962504011696323</v>
      </c>
      <c r="AG73" s="169">
        <v>0.979946884576098</v>
      </c>
      <c r="AH73" s="169">
        <v>0.916991643454039</v>
      </c>
      <c r="AI73" s="169">
        <v>0.962504011696323</v>
      </c>
      <c r="AJ73" s="356">
        <v>0.92</v>
      </c>
      <c r="AK73" s="169">
        <v>0.94491639095055</v>
      </c>
      <c r="AL73" s="169">
        <v>0.933994153115293</v>
      </c>
      <c r="AM73" s="169">
        <v>0.951295939836161</v>
      </c>
      <c r="AN73" s="169">
        <v>0.94491639095055</v>
      </c>
      <c r="AO73" s="168">
        <v>0.99</v>
      </c>
      <c r="AP73" s="358">
        <v>1</v>
      </c>
      <c r="AQ73" s="358">
        <v>1</v>
      </c>
      <c r="AR73" s="358">
        <v>1</v>
      </c>
      <c r="AS73" s="359">
        <v>1</v>
      </c>
      <c r="AT73" s="360">
        <v>0.0872182100128262</v>
      </c>
      <c r="AU73" s="361">
        <v>0.0306122448979592</v>
      </c>
      <c r="AV73" s="362">
        <v>0.193877551020408</v>
      </c>
      <c r="AW73" s="362">
        <v>0.0112359550561798</v>
      </c>
      <c r="AX73" s="362">
        <v>0.0306122448979592</v>
      </c>
      <c r="AY73" s="142"/>
      <c r="AZ73" s="140"/>
    </row>
    <row r="74" spans="1:52">
      <c r="A74" s="138"/>
      <c r="B74" s="142"/>
      <c r="C74" s="165" t="s">
        <v>25</v>
      </c>
      <c r="D74" s="166" t="s">
        <v>26</v>
      </c>
      <c r="E74" s="166" t="s">
        <v>27</v>
      </c>
      <c r="F74" s="167" t="s">
        <v>160</v>
      </c>
      <c r="G74" s="171" t="s">
        <v>161</v>
      </c>
      <c r="H74" s="171" t="s">
        <v>161</v>
      </c>
      <c r="I74" s="171" t="s">
        <v>161</v>
      </c>
      <c r="J74" s="171" t="s">
        <v>161</v>
      </c>
      <c r="K74" s="168">
        <v>0.9</v>
      </c>
      <c r="L74" s="169">
        <v>0.915094339622642</v>
      </c>
      <c r="M74" s="169">
        <v>0.886792452830189</v>
      </c>
      <c r="N74" s="170">
        <v>0.935185185185185</v>
      </c>
      <c r="O74" s="170">
        <v>0.915094339622642</v>
      </c>
      <c r="P74" s="356">
        <v>0.9</v>
      </c>
      <c r="Q74" s="357">
        <v>0.925240454677936</v>
      </c>
      <c r="R74" s="169">
        <v>0.894624040007144</v>
      </c>
      <c r="S74" s="169">
        <v>0.977830647777658</v>
      </c>
      <c r="T74" s="169">
        <v>0.925240454677936</v>
      </c>
      <c r="U74" s="356">
        <v>0.9</v>
      </c>
      <c r="V74" s="169">
        <v>0.780530457592539</v>
      </c>
      <c r="W74" s="169">
        <v>0.783264868726558</v>
      </c>
      <c r="X74" s="169">
        <v>0.881258786633503</v>
      </c>
      <c r="Y74" s="169">
        <v>0.780530457592539</v>
      </c>
      <c r="Z74" s="356">
        <v>0.92</v>
      </c>
      <c r="AA74" s="356">
        <v>0.924212980956082</v>
      </c>
      <c r="AB74" s="356">
        <v>0.905388854868341</v>
      </c>
      <c r="AC74" s="356">
        <v>0.950365331317712</v>
      </c>
      <c r="AD74" s="356">
        <v>0.924212980956082</v>
      </c>
      <c r="AE74" s="356">
        <v>0.92</v>
      </c>
      <c r="AF74" s="169">
        <v>0.99622911090212</v>
      </c>
      <c r="AG74" s="169">
        <v>0.999550739482811</v>
      </c>
      <c r="AH74" s="169">
        <v>0.969733425368964</v>
      </c>
      <c r="AI74" s="169">
        <v>0.99622911090212</v>
      </c>
      <c r="AJ74" s="356">
        <v>0.92</v>
      </c>
      <c r="AK74" s="169">
        <v>0.947200352364697</v>
      </c>
      <c r="AL74" s="169">
        <v>0.944413156116242</v>
      </c>
      <c r="AM74" s="169">
        <v>0.96721692629621</v>
      </c>
      <c r="AN74" s="169">
        <v>0.947200352364697</v>
      </c>
      <c r="AO74" s="168">
        <v>0.99</v>
      </c>
      <c r="AP74" s="358">
        <v>1</v>
      </c>
      <c r="AQ74" s="358">
        <v>1</v>
      </c>
      <c r="AR74" s="358">
        <v>1</v>
      </c>
      <c r="AS74" s="359">
        <v>1</v>
      </c>
      <c r="AT74" s="360">
        <v>0.0872182100128262</v>
      </c>
      <c r="AU74" s="361">
        <v>0.0158730158730159</v>
      </c>
      <c r="AV74" s="362">
        <v>0.225806451612903</v>
      </c>
      <c r="AW74" s="362">
        <v>0.032258064516129</v>
      </c>
      <c r="AX74" s="362">
        <v>0.0158730158730159</v>
      </c>
      <c r="AY74" s="142"/>
      <c r="AZ74" s="140"/>
    </row>
    <row r="75" spans="1:52">
      <c r="A75" s="138"/>
      <c r="B75" s="142"/>
      <c r="C75" s="165" t="s">
        <v>25</v>
      </c>
      <c r="D75" s="166" t="s">
        <v>26</v>
      </c>
      <c r="E75" s="166" t="s">
        <v>27</v>
      </c>
      <c r="F75" s="167" t="s">
        <v>162</v>
      </c>
      <c r="G75" s="171" t="s">
        <v>163</v>
      </c>
      <c r="H75" s="171" t="s">
        <v>163</v>
      </c>
      <c r="I75" s="171" t="s">
        <v>163</v>
      </c>
      <c r="J75" s="171" t="s">
        <v>163</v>
      </c>
      <c r="K75" s="168">
        <v>0.9</v>
      </c>
      <c r="L75" s="169">
        <v>0.934782608695652</v>
      </c>
      <c r="M75" s="169">
        <v>0.968085106382979</v>
      </c>
      <c r="N75" s="170">
        <v>0.923913043478261</v>
      </c>
      <c r="O75" s="170">
        <v>0.934782608695652</v>
      </c>
      <c r="P75" s="356">
        <v>0.9</v>
      </c>
      <c r="Q75" s="357">
        <v>0.944975568302528</v>
      </c>
      <c r="R75" s="169">
        <v>0.978208232445521</v>
      </c>
      <c r="S75" s="169">
        <v>0.982379767827529</v>
      </c>
      <c r="T75" s="169">
        <v>0.944975568302528</v>
      </c>
      <c r="U75" s="356">
        <v>0.9</v>
      </c>
      <c r="V75" s="169">
        <v>0.851497769279796</v>
      </c>
      <c r="W75" s="169">
        <v>0.895883777239709</v>
      </c>
      <c r="X75" s="169">
        <v>0.904228855721393</v>
      </c>
      <c r="Y75" s="169">
        <v>0.851497769279796</v>
      </c>
      <c r="Z75" s="356">
        <v>0.92</v>
      </c>
      <c r="AA75" s="356">
        <v>0.936268829663963</v>
      </c>
      <c r="AB75" s="356">
        <v>0.925345190732506</v>
      </c>
      <c r="AC75" s="356">
        <v>0.933100893440837</v>
      </c>
      <c r="AD75" s="356">
        <v>0.936268829663963</v>
      </c>
      <c r="AE75" s="356">
        <v>0.92</v>
      </c>
      <c r="AF75" s="169">
        <v>0.999298469387755</v>
      </c>
      <c r="AG75" s="169">
        <v>0.999288071969452</v>
      </c>
      <c r="AH75" s="169">
        <v>0.768066070199587</v>
      </c>
      <c r="AI75" s="169">
        <v>0.999298469387755</v>
      </c>
      <c r="AJ75" s="356">
        <v>0.92</v>
      </c>
      <c r="AK75" s="169">
        <v>0.956125240652548</v>
      </c>
      <c r="AL75" s="169">
        <v>0.95041240186823</v>
      </c>
      <c r="AM75" s="169">
        <v>0.953271028037383</v>
      </c>
      <c r="AN75" s="169">
        <v>0.956125240652548</v>
      </c>
      <c r="AO75" s="168">
        <v>0.99</v>
      </c>
      <c r="AP75" s="358">
        <v>1</v>
      </c>
      <c r="AQ75" s="358">
        <v>1</v>
      </c>
      <c r="AR75" s="358">
        <v>1</v>
      </c>
      <c r="AS75" s="359">
        <v>1</v>
      </c>
      <c r="AT75" s="360">
        <v>0.0872182100128262</v>
      </c>
      <c r="AU75" s="361">
        <v>0.0363636363636364</v>
      </c>
      <c r="AV75" s="362">
        <v>0.111111111111111</v>
      </c>
      <c r="AW75" s="362">
        <v>0.05</v>
      </c>
      <c r="AX75" s="362">
        <v>0.0363636363636364</v>
      </c>
      <c r="AY75" s="142"/>
      <c r="AZ75" s="140"/>
    </row>
    <row r="76" spans="1:52">
      <c r="A76" s="138"/>
      <c r="B76" s="142"/>
      <c r="C76" s="165" t="s">
        <v>25</v>
      </c>
      <c r="D76" s="166" t="s">
        <v>26</v>
      </c>
      <c r="E76" s="166" t="s">
        <v>27</v>
      </c>
      <c r="F76" s="167" t="s">
        <v>164</v>
      </c>
      <c r="G76" s="171" t="s">
        <v>165</v>
      </c>
      <c r="H76" s="171" t="s">
        <v>165</v>
      </c>
      <c r="I76" s="171" t="s">
        <v>165</v>
      </c>
      <c r="J76" s="171" t="s">
        <v>165</v>
      </c>
      <c r="K76" s="168">
        <v>0.9</v>
      </c>
      <c r="L76" s="169">
        <v>0.831578947368421</v>
      </c>
      <c r="M76" s="169">
        <v>0.895833333333333</v>
      </c>
      <c r="N76" s="170">
        <v>0.884210526315789</v>
      </c>
      <c r="O76" s="170">
        <v>0.831578947368421</v>
      </c>
      <c r="P76" s="356">
        <v>0.9</v>
      </c>
      <c r="Q76" s="357">
        <v>0.838142531203865</v>
      </c>
      <c r="R76" s="169">
        <v>0.966441712119811</v>
      </c>
      <c r="S76" s="169">
        <v>0.984683458134786</v>
      </c>
      <c r="T76" s="169">
        <v>0.838142531203865</v>
      </c>
      <c r="U76" s="356">
        <v>0.9</v>
      </c>
      <c r="V76" s="169">
        <v>0.741779626895719</v>
      </c>
      <c r="W76" s="169">
        <v>0.829157807155404</v>
      </c>
      <c r="X76" s="169">
        <v>0.808202859087815</v>
      </c>
      <c r="Y76" s="169">
        <v>0.741779626895719</v>
      </c>
      <c r="Z76" s="356">
        <v>0.92</v>
      </c>
      <c r="AA76" s="356">
        <v>0.895489734096264</v>
      </c>
      <c r="AB76" s="356">
        <v>0.904304517965137</v>
      </c>
      <c r="AC76" s="356">
        <v>0.930226067541167</v>
      </c>
      <c r="AD76" s="356">
        <v>0.895489734096264</v>
      </c>
      <c r="AE76" s="356">
        <v>0.92</v>
      </c>
      <c r="AF76" s="169">
        <v>0.991747341691795</v>
      </c>
      <c r="AG76" s="169">
        <v>0.992540494458653</v>
      </c>
      <c r="AH76" s="169">
        <v>0.99741241008125</v>
      </c>
      <c r="AI76" s="169">
        <v>0.991747341691795</v>
      </c>
      <c r="AJ76" s="356">
        <v>0.92</v>
      </c>
      <c r="AK76" s="169">
        <v>0.925429673798667</v>
      </c>
      <c r="AL76" s="169">
        <v>0.938841266946319</v>
      </c>
      <c r="AM76" s="169">
        <v>0.948636651870641</v>
      </c>
      <c r="AN76" s="169">
        <v>0.925429673798667</v>
      </c>
      <c r="AO76" s="168">
        <v>0.99</v>
      </c>
      <c r="AP76" s="358">
        <v>1</v>
      </c>
      <c r="AQ76" s="358">
        <v>1</v>
      </c>
      <c r="AR76" s="358">
        <v>1</v>
      </c>
      <c r="AS76" s="359">
        <v>1</v>
      </c>
      <c r="AT76" s="360">
        <v>0.0872182100128262</v>
      </c>
      <c r="AU76" s="361">
        <v>0.0555555555555556</v>
      </c>
      <c r="AV76" s="362">
        <v>0.214285714285714</v>
      </c>
      <c r="AW76" s="362">
        <v>0.0869565217391304</v>
      </c>
      <c r="AX76" s="362">
        <v>0.0555555555555556</v>
      </c>
      <c r="AY76" s="142"/>
      <c r="AZ76" s="140"/>
    </row>
    <row r="77" spans="1:52">
      <c r="A77" s="138"/>
      <c r="B77" s="142"/>
      <c r="C77" s="165" t="s">
        <v>25</v>
      </c>
      <c r="D77" s="166" t="s">
        <v>26</v>
      </c>
      <c r="E77" s="166" t="s">
        <v>27</v>
      </c>
      <c r="F77" s="167" t="s">
        <v>166</v>
      </c>
      <c r="G77" s="171" t="s">
        <v>167</v>
      </c>
      <c r="H77" s="171" t="s">
        <v>167</v>
      </c>
      <c r="I77" s="171" t="s">
        <v>167</v>
      </c>
      <c r="J77" s="171" t="s">
        <v>167</v>
      </c>
      <c r="K77" s="168">
        <v>0.9</v>
      </c>
      <c r="L77" s="169">
        <v>1</v>
      </c>
      <c r="M77" s="169">
        <v>1</v>
      </c>
      <c r="N77" s="170">
        <v>1</v>
      </c>
      <c r="O77" s="170">
        <v>1</v>
      </c>
      <c r="P77" s="356">
        <v>0.9</v>
      </c>
      <c r="Q77" s="357">
        <v>0.855579868708972</v>
      </c>
      <c r="R77" s="169">
        <v>0.886939571150097</v>
      </c>
      <c r="S77" s="169">
        <v>0.868840030326005</v>
      </c>
      <c r="T77" s="169">
        <v>0.855579868708972</v>
      </c>
      <c r="U77" s="356">
        <v>0.9</v>
      </c>
      <c r="V77" s="169">
        <v>0.826404084609774</v>
      </c>
      <c r="W77" s="169">
        <v>0.797920727745289</v>
      </c>
      <c r="X77" s="169">
        <v>0.872630780894617</v>
      </c>
      <c r="Y77" s="169">
        <v>0.826404084609774</v>
      </c>
      <c r="Z77" s="356">
        <v>0.92</v>
      </c>
      <c r="AA77" s="356">
        <v>0.923423423423423</v>
      </c>
      <c r="AB77" s="356">
        <v>0.915285451197053</v>
      </c>
      <c r="AC77" s="356">
        <v>0.956198347107438</v>
      </c>
      <c r="AD77" s="356">
        <v>0.923423423423423</v>
      </c>
      <c r="AE77" s="356">
        <v>0.92</v>
      </c>
      <c r="AF77" s="169">
        <v>0.998552996503075</v>
      </c>
      <c r="AG77" s="169">
        <v>0.998850706815309</v>
      </c>
      <c r="AH77" s="169">
        <v>0.99669435497542</v>
      </c>
      <c r="AI77" s="169">
        <v>0.998552996503075</v>
      </c>
      <c r="AJ77" s="356">
        <v>0.92</v>
      </c>
      <c r="AK77" s="169">
        <v>0.940180586907449</v>
      </c>
      <c r="AL77" s="169">
        <v>0.927238095238095</v>
      </c>
      <c r="AM77" s="169">
        <v>0.960869565217391</v>
      </c>
      <c r="AN77" s="169">
        <v>0.940180586907449</v>
      </c>
      <c r="AO77" s="168">
        <v>0.99</v>
      </c>
      <c r="AP77" s="358">
        <v>1</v>
      </c>
      <c r="AQ77" s="358">
        <v>1</v>
      </c>
      <c r="AR77" s="358">
        <v>1</v>
      </c>
      <c r="AS77" s="359">
        <v>1</v>
      </c>
      <c r="AT77" s="360">
        <v>0.0872182100128262</v>
      </c>
      <c r="AU77" s="361">
        <v>0.166666666666667</v>
      </c>
      <c r="AV77" s="362">
        <v>0.166666666666667</v>
      </c>
      <c r="AW77" s="362">
        <v>0</v>
      </c>
      <c r="AX77" s="362">
        <v>0.166666666666667</v>
      </c>
      <c r="AY77" s="142"/>
      <c r="AZ77" s="140"/>
    </row>
    <row r="78" spans="1:52">
      <c r="A78" s="138"/>
      <c r="B78" s="142"/>
      <c r="C78" s="165" t="s">
        <v>25</v>
      </c>
      <c r="D78" s="166" t="s">
        <v>26</v>
      </c>
      <c r="E78" s="166" t="s">
        <v>27</v>
      </c>
      <c r="F78" s="167" t="s">
        <v>168</v>
      </c>
      <c r="G78" s="171" t="s">
        <v>169</v>
      </c>
      <c r="H78" s="171" t="s">
        <v>169</v>
      </c>
      <c r="I78" s="171" t="s">
        <v>169</v>
      </c>
      <c r="J78" s="171" t="s">
        <v>169</v>
      </c>
      <c r="K78" s="168">
        <v>0.9</v>
      </c>
      <c r="L78" s="169">
        <v>0.960526315789474</v>
      </c>
      <c r="M78" s="169">
        <v>0.965116279069767</v>
      </c>
      <c r="N78" s="170">
        <v>0.963855421686747</v>
      </c>
      <c r="O78" s="170">
        <v>0.960526315789474</v>
      </c>
      <c r="P78" s="356">
        <v>0.9</v>
      </c>
      <c r="Q78" s="357">
        <v>0.983945923109421</v>
      </c>
      <c r="R78" s="169">
        <v>0.994497432134996</v>
      </c>
      <c r="S78" s="169">
        <v>0.995175438596491</v>
      </c>
      <c r="T78" s="169">
        <v>0.983945923109421</v>
      </c>
      <c r="U78" s="356">
        <v>0.9</v>
      </c>
      <c r="V78" s="169">
        <v>0.864385297845374</v>
      </c>
      <c r="W78" s="169">
        <v>0.879677182685253</v>
      </c>
      <c r="X78" s="169">
        <v>0.912719298245614</v>
      </c>
      <c r="Y78" s="169">
        <v>0.864385297845374</v>
      </c>
      <c r="Z78" s="356">
        <v>0.92</v>
      </c>
      <c r="AA78" s="356">
        <v>0.945043656908064</v>
      </c>
      <c r="AB78" s="356">
        <v>0.944250058315839</v>
      </c>
      <c r="AC78" s="356">
        <v>0.941473038141166</v>
      </c>
      <c r="AD78" s="356">
        <v>0.945043656908064</v>
      </c>
      <c r="AE78" s="356">
        <v>0.92</v>
      </c>
      <c r="AF78" s="169">
        <v>0.999484004127967</v>
      </c>
      <c r="AG78" s="169">
        <v>0.99826130153999</v>
      </c>
      <c r="AH78" s="169">
        <v>0.91437467566165</v>
      </c>
      <c r="AI78" s="169">
        <v>0.999484004127967</v>
      </c>
      <c r="AJ78" s="356">
        <v>0.92</v>
      </c>
      <c r="AK78" s="169">
        <v>0.965063001145475</v>
      </c>
      <c r="AL78" s="169">
        <v>0.961597699969196</v>
      </c>
      <c r="AM78" s="169">
        <v>0.960206095154571</v>
      </c>
      <c r="AN78" s="169">
        <v>0.965063001145475</v>
      </c>
      <c r="AO78" s="168">
        <v>0.99</v>
      </c>
      <c r="AP78" s="358">
        <v>1</v>
      </c>
      <c r="AQ78" s="358">
        <v>1</v>
      </c>
      <c r="AR78" s="358">
        <v>1</v>
      </c>
      <c r="AS78" s="359">
        <v>1</v>
      </c>
      <c r="AT78" s="360">
        <v>0.0872182100128262</v>
      </c>
      <c r="AU78" s="361">
        <v>0.0967741935483871</v>
      </c>
      <c r="AV78" s="362">
        <v>0.153846153846154</v>
      </c>
      <c r="AW78" s="362">
        <v>0.0303030303030303</v>
      </c>
      <c r="AX78" s="362">
        <v>0.0967741935483871</v>
      </c>
      <c r="AY78" s="142"/>
      <c r="AZ78" s="140"/>
    </row>
    <row r="79" spans="1:52">
      <c r="A79" s="138"/>
      <c r="B79" s="142"/>
      <c r="C79" s="165" t="s">
        <v>25</v>
      </c>
      <c r="D79" s="166" t="s">
        <v>26</v>
      </c>
      <c r="E79" s="166" t="s">
        <v>27</v>
      </c>
      <c r="F79" s="167" t="s">
        <v>170</v>
      </c>
      <c r="G79" s="363" t="s">
        <v>171</v>
      </c>
      <c r="H79" s="363" t="s">
        <v>171</v>
      </c>
      <c r="I79" s="363" t="s">
        <v>171</v>
      </c>
      <c r="J79" s="363" t="s">
        <v>171</v>
      </c>
      <c r="K79" s="168">
        <v>0.9</v>
      </c>
      <c r="L79" s="169">
        <v>0.925925925925926</v>
      </c>
      <c r="M79" s="169">
        <v>0.916666666666667</v>
      </c>
      <c r="N79" s="170">
        <v>0.917647058823529</v>
      </c>
      <c r="O79" s="170">
        <v>0.925925925925926</v>
      </c>
      <c r="P79" s="356">
        <v>0.9</v>
      </c>
      <c r="Q79" s="357">
        <v>0.890900428775607</v>
      </c>
      <c r="R79" s="169">
        <v>0.895257946847316</v>
      </c>
      <c r="S79" s="169">
        <v>0.923991966630619</v>
      </c>
      <c r="T79" s="169">
        <v>0.890900428775607</v>
      </c>
      <c r="U79" s="356">
        <v>0.9</v>
      </c>
      <c r="V79" s="169">
        <v>0.87629029696681</v>
      </c>
      <c r="W79" s="169">
        <v>0.857738405419489</v>
      </c>
      <c r="X79" s="169">
        <v>0.881816777382975</v>
      </c>
      <c r="Y79" s="169">
        <v>0.87629029696681</v>
      </c>
      <c r="Z79" s="356">
        <v>0.92</v>
      </c>
      <c r="AA79" s="356">
        <v>0.973749717130573</v>
      </c>
      <c r="AB79" s="356">
        <v>0.936829317675643</v>
      </c>
      <c r="AC79" s="356">
        <v>0.976775431861804</v>
      </c>
      <c r="AD79" s="356">
        <v>0.973749717130573</v>
      </c>
      <c r="AE79" s="356">
        <v>0.92</v>
      </c>
      <c r="AF79" s="169">
        <v>0.997262693156733</v>
      </c>
      <c r="AG79" s="169">
        <v>0.98625879273679</v>
      </c>
      <c r="AH79" s="169">
        <v>0.996069118008353</v>
      </c>
      <c r="AI79" s="169">
        <v>0.997262693156733</v>
      </c>
      <c r="AJ79" s="356">
        <v>0.92</v>
      </c>
      <c r="AK79" s="169">
        <v>0.967617854906521</v>
      </c>
      <c r="AL79" s="169">
        <v>0.943008877615726</v>
      </c>
      <c r="AM79" s="169">
        <v>0.971929824561404</v>
      </c>
      <c r="AN79" s="169">
        <v>0.967617854906521</v>
      </c>
      <c r="AO79" s="168">
        <v>0.99</v>
      </c>
      <c r="AP79" s="358">
        <v>1</v>
      </c>
      <c r="AQ79" s="358">
        <v>1</v>
      </c>
      <c r="AR79" s="358">
        <v>1</v>
      </c>
      <c r="AS79" s="359">
        <v>1</v>
      </c>
      <c r="AT79" s="360">
        <v>0.0872182100128262</v>
      </c>
      <c r="AU79" s="361">
        <v>0.0232558139534884</v>
      </c>
      <c r="AV79" s="362">
        <v>0.338983050847458</v>
      </c>
      <c r="AW79" s="362">
        <v>0</v>
      </c>
      <c r="AX79" s="362">
        <v>0.0232558139534884</v>
      </c>
      <c r="AY79" s="142"/>
      <c r="AZ79" s="140"/>
    </row>
    <row r="80" spans="1:52">
      <c r="A80" s="138"/>
      <c r="B80" s="142"/>
      <c r="C80" s="165" t="s">
        <v>25</v>
      </c>
      <c r="D80" s="166" t="s">
        <v>26</v>
      </c>
      <c r="E80" s="166" t="s">
        <v>27</v>
      </c>
      <c r="F80" s="167" t="s">
        <v>172</v>
      </c>
      <c r="G80" s="363" t="s">
        <v>173</v>
      </c>
      <c r="H80" s="363" t="s">
        <v>173</v>
      </c>
      <c r="I80" s="363" t="s">
        <v>173</v>
      </c>
      <c r="J80" s="363" t="s">
        <v>173</v>
      </c>
      <c r="K80" s="168">
        <v>0.9</v>
      </c>
      <c r="L80" s="169">
        <v>0.939189189189189</v>
      </c>
      <c r="M80" s="169">
        <v>0.959459459459459</v>
      </c>
      <c r="N80" s="170">
        <v>0.953020134228188</v>
      </c>
      <c r="O80" s="170">
        <v>0.939189189189189</v>
      </c>
      <c r="P80" s="356">
        <v>0.9</v>
      </c>
      <c r="Q80" s="357">
        <v>0.975319029589118</v>
      </c>
      <c r="R80" s="169">
        <v>0.980621852419531</v>
      </c>
      <c r="S80" s="169">
        <v>0.975662390600647</v>
      </c>
      <c r="T80" s="169">
        <v>0.975319029589118</v>
      </c>
      <c r="U80" s="356">
        <v>0.9</v>
      </c>
      <c r="V80" s="169">
        <v>0.835647174309354</v>
      </c>
      <c r="W80" s="169">
        <v>0.853733304138384</v>
      </c>
      <c r="X80" s="169">
        <v>0.889821364344803</v>
      </c>
      <c r="Y80" s="169">
        <v>0.835647174309354</v>
      </c>
      <c r="Z80" s="356">
        <v>0.92</v>
      </c>
      <c r="AA80" s="356">
        <v>0.922138112158196</v>
      </c>
      <c r="AB80" s="356">
        <v>0.917464114832536</v>
      </c>
      <c r="AC80" s="356">
        <v>0.926978193146417</v>
      </c>
      <c r="AD80" s="356">
        <v>0.922138112158196</v>
      </c>
      <c r="AE80" s="356">
        <v>0.92</v>
      </c>
      <c r="AF80" s="169">
        <v>0.999119642703771</v>
      </c>
      <c r="AG80" s="169">
        <v>0.997652127086699</v>
      </c>
      <c r="AH80" s="169">
        <v>0.979050897467421</v>
      </c>
      <c r="AI80" s="169">
        <v>0.999119642703771</v>
      </c>
      <c r="AJ80" s="356">
        <v>0.92</v>
      </c>
      <c r="AK80" s="169">
        <v>0.941490070638411</v>
      </c>
      <c r="AL80" s="169">
        <v>0.940648505151381</v>
      </c>
      <c r="AM80" s="169">
        <v>0.949224000977637</v>
      </c>
      <c r="AN80" s="169">
        <v>0.941490070638411</v>
      </c>
      <c r="AO80" s="168">
        <v>0.99</v>
      </c>
      <c r="AP80" s="358">
        <v>1</v>
      </c>
      <c r="AQ80" s="358">
        <v>1</v>
      </c>
      <c r="AR80" s="358">
        <v>1</v>
      </c>
      <c r="AS80" s="359">
        <v>1</v>
      </c>
      <c r="AT80" s="360">
        <v>0.0872182100128262</v>
      </c>
      <c r="AU80" s="361">
        <v>0.0289017341040462</v>
      </c>
      <c r="AV80" s="362">
        <v>0.104347826086957</v>
      </c>
      <c r="AW80" s="362">
        <v>0.0884955752212389</v>
      </c>
      <c r="AX80" s="362">
        <v>0.0289017341040462</v>
      </c>
      <c r="AY80" s="142"/>
      <c r="AZ80" s="140"/>
    </row>
    <row r="81" spans="1:52">
      <c r="A81" s="138"/>
      <c r="B81" s="142"/>
      <c r="C81" s="165" t="s">
        <v>25</v>
      </c>
      <c r="D81" s="166" t="s">
        <v>26</v>
      </c>
      <c r="E81" s="166" t="s">
        <v>27</v>
      </c>
      <c r="F81" s="167" t="s">
        <v>174</v>
      </c>
      <c r="G81" s="363" t="s">
        <v>175</v>
      </c>
      <c r="H81" s="363" t="s">
        <v>175</v>
      </c>
      <c r="I81" s="363" t="s">
        <v>175</v>
      </c>
      <c r="J81" s="363" t="s">
        <v>175</v>
      </c>
      <c r="K81" s="168">
        <v>0.9</v>
      </c>
      <c r="L81" s="169">
        <v>0.967391304347826</v>
      </c>
      <c r="M81" s="169">
        <v>0.931034482758621</v>
      </c>
      <c r="N81" s="170">
        <v>0.932584269662921</v>
      </c>
      <c r="O81" s="170">
        <v>0.967391304347826</v>
      </c>
      <c r="P81" s="356">
        <v>0.9</v>
      </c>
      <c r="Q81" s="357">
        <v>0.992687385740402</v>
      </c>
      <c r="R81" s="169">
        <v>0.994716981132076</v>
      </c>
      <c r="S81" s="169">
        <v>0.997614400346996</v>
      </c>
      <c r="T81" s="169">
        <v>0.992687385740402</v>
      </c>
      <c r="U81" s="356">
        <v>0.9</v>
      </c>
      <c r="V81" s="169">
        <v>0.888711151736746</v>
      </c>
      <c r="W81" s="169">
        <v>0.904716981132075</v>
      </c>
      <c r="X81" s="169">
        <v>0.91476903057905</v>
      </c>
      <c r="Y81" s="169">
        <v>0.888711151736746</v>
      </c>
      <c r="Z81" s="356">
        <v>0.92</v>
      </c>
      <c r="AA81" s="356">
        <v>0.944107929515419</v>
      </c>
      <c r="AB81" s="356">
        <v>0.953680520781172</v>
      </c>
      <c r="AC81" s="356">
        <v>0.955623232542963</v>
      </c>
      <c r="AD81" s="356">
        <v>0.944107929515419</v>
      </c>
      <c r="AE81" s="356">
        <v>0.92</v>
      </c>
      <c r="AF81" s="169">
        <v>0.98989898989899</v>
      </c>
      <c r="AG81" s="169">
        <v>0.994910941475827</v>
      </c>
      <c r="AH81" s="169">
        <v>0.989071038251366</v>
      </c>
      <c r="AI81" s="169">
        <v>0.98989898989899</v>
      </c>
      <c r="AJ81" s="356">
        <v>0.92</v>
      </c>
      <c r="AK81" s="169">
        <v>0.956836327345309</v>
      </c>
      <c r="AL81" s="169">
        <v>0.962887263339071</v>
      </c>
      <c r="AM81" s="169">
        <v>0.96633727874905</v>
      </c>
      <c r="AN81" s="169">
        <v>0.956836327345309</v>
      </c>
      <c r="AO81" s="168">
        <v>0.99</v>
      </c>
      <c r="AP81" s="358">
        <v>1</v>
      </c>
      <c r="AQ81" s="358">
        <v>1</v>
      </c>
      <c r="AR81" s="358">
        <v>1</v>
      </c>
      <c r="AS81" s="359">
        <v>1</v>
      </c>
      <c r="AT81" s="360">
        <v>0.0872182100128262</v>
      </c>
      <c r="AU81" s="361">
        <v>0.0153846153846154</v>
      </c>
      <c r="AV81" s="362">
        <v>0.426229508196721</v>
      </c>
      <c r="AW81" s="362">
        <v>0.0727272727272727</v>
      </c>
      <c r="AX81" s="362">
        <v>0.0153846153846154</v>
      </c>
      <c r="AY81" s="142"/>
      <c r="AZ81" s="140"/>
    </row>
    <row r="82" spans="1:52">
      <c r="A82" s="138"/>
      <c r="B82" s="142"/>
      <c r="C82" s="165" t="s">
        <v>25</v>
      </c>
      <c r="D82" s="166" t="s">
        <v>26</v>
      </c>
      <c r="E82" s="166" t="s">
        <v>27</v>
      </c>
      <c r="F82" s="167" t="s">
        <v>176</v>
      </c>
      <c r="G82" s="363" t="s">
        <v>177</v>
      </c>
      <c r="H82" s="363" t="s">
        <v>177</v>
      </c>
      <c r="I82" s="363" t="s">
        <v>177</v>
      </c>
      <c r="J82" s="363" t="s">
        <v>177</v>
      </c>
      <c r="K82" s="168">
        <v>0.9</v>
      </c>
      <c r="L82" s="169">
        <v>0.904761904761905</v>
      </c>
      <c r="M82" s="169">
        <v>0.920454545454545</v>
      </c>
      <c r="N82" s="170">
        <v>0.938271604938272</v>
      </c>
      <c r="O82" s="170">
        <v>0.904761904761905</v>
      </c>
      <c r="P82" s="356">
        <v>0.9</v>
      </c>
      <c r="Q82" s="357">
        <v>0.851874615857406</v>
      </c>
      <c r="R82" s="169">
        <v>0.952085075875254</v>
      </c>
      <c r="S82" s="169">
        <v>0.905662873776131</v>
      </c>
      <c r="T82" s="169">
        <v>0.851874615857406</v>
      </c>
      <c r="U82" s="356">
        <v>0.9</v>
      </c>
      <c r="V82" s="169">
        <v>0.808236017209588</v>
      </c>
      <c r="W82" s="169">
        <v>0.825785637471621</v>
      </c>
      <c r="X82" s="169">
        <v>0.865572902884361</v>
      </c>
      <c r="Y82" s="169">
        <v>0.808236017209588</v>
      </c>
      <c r="Z82" s="356">
        <v>0.92</v>
      </c>
      <c r="AA82" s="356">
        <v>0.884964292607605</v>
      </c>
      <c r="AB82" s="356">
        <v>0.890682746547364</v>
      </c>
      <c r="AC82" s="356">
        <v>0.924062049062049</v>
      </c>
      <c r="AD82" s="356">
        <v>0.884964292607605</v>
      </c>
      <c r="AE82" s="356">
        <v>0.92</v>
      </c>
      <c r="AF82" s="169">
        <v>0.95257411479263</v>
      </c>
      <c r="AG82" s="169">
        <v>0.992452528269682</v>
      </c>
      <c r="AH82" s="169">
        <v>0.914143777673782</v>
      </c>
      <c r="AI82" s="169">
        <v>0.95257411479263</v>
      </c>
      <c r="AJ82" s="356">
        <v>0.92</v>
      </c>
      <c r="AK82" s="169">
        <v>0.914814527995044</v>
      </c>
      <c r="AL82" s="169">
        <v>0.916826994228208</v>
      </c>
      <c r="AM82" s="169">
        <v>0.936365023653289</v>
      </c>
      <c r="AN82" s="169">
        <v>0.914814527995044</v>
      </c>
      <c r="AO82" s="168">
        <v>0.99</v>
      </c>
      <c r="AP82" s="358">
        <v>1</v>
      </c>
      <c r="AQ82" s="358">
        <v>1</v>
      </c>
      <c r="AR82" s="358">
        <v>1</v>
      </c>
      <c r="AS82" s="359">
        <v>1</v>
      </c>
      <c r="AT82" s="360">
        <v>0.0872182100128262</v>
      </c>
      <c r="AU82" s="361">
        <v>0.0138888888888889</v>
      </c>
      <c r="AV82" s="362">
        <v>0.117647058823529</v>
      </c>
      <c r="AW82" s="362">
        <v>0.0338983050847458</v>
      </c>
      <c r="AX82" s="362">
        <v>0.0138888888888889</v>
      </c>
      <c r="AY82" s="142"/>
      <c r="AZ82" s="140"/>
    </row>
    <row r="83" spans="1:52">
      <c r="A83" s="138"/>
      <c r="B83" s="142"/>
      <c r="C83" s="165" t="s">
        <v>25</v>
      </c>
      <c r="D83" s="166" t="s">
        <v>26</v>
      </c>
      <c r="E83" s="166" t="s">
        <v>27</v>
      </c>
      <c r="F83" s="167" t="s">
        <v>178</v>
      </c>
      <c r="G83" s="363" t="s">
        <v>179</v>
      </c>
      <c r="H83" s="363" t="s">
        <v>179</v>
      </c>
      <c r="I83" s="363" t="s">
        <v>179</v>
      </c>
      <c r="J83" s="363" t="s">
        <v>179</v>
      </c>
      <c r="K83" s="168">
        <v>0.9</v>
      </c>
      <c r="L83" s="169">
        <v>0.966101694915254</v>
      </c>
      <c r="M83" s="169">
        <v>0.9375</v>
      </c>
      <c r="N83" s="170">
        <v>0.916666666666667</v>
      </c>
      <c r="O83" s="170">
        <v>0.966101694915254</v>
      </c>
      <c r="P83" s="356">
        <v>0.9</v>
      </c>
      <c r="Q83" s="357">
        <v>0.967015823490082</v>
      </c>
      <c r="R83" s="169">
        <v>0.95251054565247</v>
      </c>
      <c r="S83" s="169">
        <v>0.951473520939508</v>
      </c>
      <c r="T83" s="169">
        <v>0.967015823490082</v>
      </c>
      <c r="U83" s="356">
        <v>0.9</v>
      </c>
      <c r="V83" s="169">
        <v>0.888566971250279</v>
      </c>
      <c r="W83" s="169">
        <v>0.910055789903388</v>
      </c>
      <c r="X83" s="169">
        <v>0.912918236206514</v>
      </c>
      <c r="Y83" s="169">
        <v>0.888566971250279</v>
      </c>
      <c r="Z83" s="356">
        <v>0.92</v>
      </c>
      <c r="AA83" s="356">
        <v>0.93888</v>
      </c>
      <c r="AB83" s="356">
        <v>0.928768636112645</v>
      </c>
      <c r="AC83" s="356">
        <v>0.964501004688547</v>
      </c>
      <c r="AD83" s="356">
        <v>0.93888</v>
      </c>
      <c r="AE83" s="356">
        <v>0.92</v>
      </c>
      <c r="AF83" s="169">
        <v>0.980392156862745</v>
      </c>
      <c r="AG83" s="169">
        <v>0.989547038327526</v>
      </c>
      <c r="AH83" s="169">
        <v>1</v>
      </c>
      <c r="AI83" s="169">
        <v>0.980392156862745</v>
      </c>
      <c r="AJ83" s="356">
        <v>0.92</v>
      </c>
      <c r="AK83" s="169">
        <v>0.956401838476691</v>
      </c>
      <c r="AL83" s="169">
        <v>0.950236966824645</v>
      </c>
      <c r="AM83" s="169">
        <v>0.973026973026973</v>
      </c>
      <c r="AN83" s="169">
        <v>0.956401838476691</v>
      </c>
      <c r="AO83" s="168">
        <v>0.99</v>
      </c>
      <c r="AP83" s="358">
        <v>1</v>
      </c>
      <c r="AQ83" s="358">
        <v>1</v>
      </c>
      <c r="AR83" s="358">
        <v>1</v>
      </c>
      <c r="AS83" s="359">
        <v>1</v>
      </c>
      <c r="AT83" s="360">
        <v>0.0872182100128262</v>
      </c>
      <c r="AU83" s="361">
        <v>0.0196078431372549</v>
      </c>
      <c r="AV83" s="362">
        <v>0.260869565217391</v>
      </c>
      <c r="AW83" s="362">
        <v>0.0263157894736842</v>
      </c>
      <c r="AX83" s="362">
        <v>0.0196078431372549</v>
      </c>
      <c r="AY83" s="142"/>
      <c r="AZ83" s="140"/>
    </row>
    <row r="84" spans="1:52">
      <c r="A84" s="138"/>
      <c r="B84" s="142"/>
      <c r="C84" s="165" t="s">
        <v>25</v>
      </c>
      <c r="D84" s="166" t="s">
        <v>26</v>
      </c>
      <c r="E84" s="166" t="s">
        <v>27</v>
      </c>
      <c r="F84" s="167" t="s">
        <v>180</v>
      </c>
      <c r="G84" s="363" t="s">
        <v>181</v>
      </c>
      <c r="H84" s="363" t="s">
        <v>181</v>
      </c>
      <c r="I84" s="363" t="s">
        <v>181</v>
      </c>
      <c r="J84" s="363" t="s">
        <v>181</v>
      </c>
      <c r="K84" s="168">
        <v>0.9</v>
      </c>
      <c r="L84" s="169">
        <v>0.96969696969697</v>
      </c>
      <c r="M84" s="169">
        <v>1</v>
      </c>
      <c r="N84" s="170">
        <v>1</v>
      </c>
      <c r="O84" s="170">
        <v>0.96969696969697</v>
      </c>
      <c r="P84" s="356">
        <v>0.9</v>
      </c>
      <c r="Q84" s="357">
        <v>0.959686708131767</v>
      </c>
      <c r="R84" s="169">
        <v>0.967081339712919</v>
      </c>
      <c r="S84" s="169">
        <v>0.97757136384232</v>
      </c>
      <c r="T84" s="169">
        <v>0.959686708131767</v>
      </c>
      <c r="U84" s="356">
        <v>0.9</v>
      </c>
      <c r="V84" s="169">
        <v>0.839207555862704</v>
      </c>
      <c r="W84" s="169">
        <v>0.825071770334928</v>
      </c>
      <c r="X84" s="169">
        <v>0.892387856819212</v>
      </c>
      <c r="Y84" s="169">
        <v>0.839207555862704</v>
      </c>
      <c r="Z84" s="356">
        <v>0.92</v>
      </c>
      <c r="AA84" s="356">
        <v>0.922304953059242</v>
      </c>
      <c r="AB84" s="356">
        <v>0.911744266851981</v>
      </c>
      <c r="AC84" s="356">
        <v>0.956806282722513</v>
      </c>
      <c r="AD84" s="356">
        <v>0.922304953059242</v>
      </c>
      <c r="AE84" s="356">
        <v>0.92</v>
      </c>
      <c r="AF84" s="169">
        <v>0.967783505154639</v>
      </c>
      <c r="AG84" s="169">
        <v>0.627906976744186</v>
      </c>
      <c r="AH84" s="169">
        <v>0.958041958041958</v>
      </c>
      <c r="AI84" s="169">
        <v>0.967783505154639</v>
      </c>
      <c r="AJ84" s="356">
        <v>0.92</v>
      </c>
      <c r="AK84" s="169">
        <v>0.941919870933047</v>
      </c>
      <c r="AL84" s="169">
        <v>0.941344134413441</v>
      </c>
      <c r="AM84" s="169">
        <v>0.971216905513724</v>
      </c>
      <c r="AN84" s="169">
        <v>0.941919870933047</v>
      </c>
      <c r="AO84" s="168">
        <v>0.99</v>
      </c>
      <c r="AP84" s="358">
        <v>1</v>
      </c>
      <c r="AQ84" s="358">
        <v>1</v>
      </c>
      <c r="AR84" s="358">
        <v>1</v>
      </c>
      <c r="AS84" s="359">
        <v>1</v>
      </c>
      <c r="AT84" s="360">
        <v>0.0872182100128262</v>
      </c>
      <c r="AU84" s="361">
        <v>0.0227272727272727</v>
      </c>
      <c r="AV84" s="362">
        <v>0.159090909090909</v>
      </c>
      <c r="AW84" s="362">
        <v>0.0227272727272727</v>
      </c>
      <c r="AX84" s="362">
        <v>0.0227272727272727</v>
      </c>
      <c r="AY84" s="142"/>
      <c r="AZ84" s="140"/>
    </row>
    <row r="85" spans="1:52">
      <c r="A85" s="138"/>
      <c r="B85" s="142"/>
      <c r="C85" s="165" t="s">
        <v>25</v>
      </c>
      <c r="D85" s="166" t="s">
        <v>26</v>
      </c>
      <c r="E85" s="166" t="s">
        <v>27</v>
      </c>
      <c r="F85" s="167" t="s">
        <v>182</v>
      </c>
      <c r="G85" s="363" t="s">
        <v>183</v>
      </c>
      <c r="H85" s="363" t="s">
        <v>183</v>
      </c>
      <c r="I85" s="363" t="s">
        <v>183</v>
      </c>
      <c r="J85" s="363" t="s">
        <v>183</v>
      </c>
      <c r="K85" s="168">
        <v>0.9</v>
      </c>
      <c r="L85" s="169">
        <v>0.980392156862745</v>
      </c>
      <c r="M85" s="169">
        <v>0.96</v>
      </c>
      <c r="N85" s="170">
        <v>0.956989247311828</v>
      </c>
      <c r="O85" s="170">
        <v>0.980392156862745</v>
      </c>
      <c r="P85" s="356">
        <v>0.9</v>
      </c>
      <c r="Q85" s="357">
        <v>0.992549823058298</v>
      </c>
      <c r="R85" s="169">
        <v>0.994732641660016</v>
      </c>
      <c r="S85" s="169">
        <v>0.993344425956739</v>
      </c>
      <c r="T85" s="169">
        <v>0.992549823058298</v>
      </c>
      <c r="U85" s="356">
        <v>0.9</v>
      </c>
      <c r="V85" s="169">
        <v>0.908921586887689</v>
      </c>
      <c r="W85" s="169">
        <v>0.917956903431764</v>
      </c>
      <c r="X85" s="169">
        <v>0.926234054353855</v>
      </c>
      <c r="Y85" s="169">
        <v>0.908921586887689</v>
      </c>
      <c r="Z85" s="356">
        <v>0.92</v>
      </c>
      <c r="AA85" s="356">
        <v>0.937548587717025</v>
      </c>
      <c r="AB85" s="356">
        <v>0.937230908678903</v>
      </c>
      <c r="AC85" s="356">
        <v>0.943337760070828</v>
      </c>
      <c r="AD85" s="356">
        <v>0.937548587717025</v>
      </c>
      <c r="AE85" s="356">
        <v>0.92</v>
      </c>
      <c r="AF85" s="169">
        <v>0.995260663507109</v>
      </c>
      <c r="AG85" s="169">
        <v>0.992207792207792</v>
      </c>
      <c r="AH85" s="169">
        <v>0.998266897746967</v>
      </c>
      <c r="AI85" s="169">
        <v>0.995260663507109</v>
      </c>
      <c r="AJ85" s="356">
        <v>0.92</v>
      </c>
      <c r="AK85" s="169">
        <v>0.957357227680017</v>
      </c>
      <c r="AL85" s="169">
        <v>0.958419179621652</v>
      </c>
      <c r="AM85" s="169">
        <v>0.960112812248187</v>
      </c>
      <c r="AN85" s="169">
        <v>0.957357227680017</v>
      </c>
      <c r="AO85" s="168">
        <v>0.99</v>
      </c>
      <c r="AP85" s="358">
        <v>1</v>
      </c>
      <c r="AQ85" s="358">
        <v>1</v>
      </c>
      <c r="AR85" s="358">
        <v>1</v>
      </c>
      <c r="AS85" s="359">
        <v>1</v>
      </c>
      <c r="AT85" s="360">
        <v>0.0872182100128262</v>
      </c>
      <c r="AU85" s="361">
        <v>0.0347826086956522</v>
      </c>
      <c r="AV85" s="362">
        <v>0.0891089108910891</v>
      </c>
      <c r="AW85" s="362">
        <v>0.0136986301369863</v>
      </c>
      <c r="AX85" s="362">
        <v>0.0347826086956522</v>
      </c>
      <c r="AY85" s="142"/>
      <c r="AZ85" s="140"/>
    </row>
    <row r="86" spans="1:52">
      <c r="A86" s="138"/>
      <c r="B86" s="142"/>
      <c r="C86" s="165" t="s">
        <v>25</v>
      </c>
      <c r="D86" s="166" t="s">
        <v>26</v>
      </c>
      <c r="E86" s="166" t="s">
        <v>27</v>
      </c>
      <c r="F86" s="167" t="s">
        <v>184</v>
      </c>
      <c r="G86" s="363" t="s">
        <v>185</v>
      </c>
      <c r="H86" s="363" t="s">
        <v>185</v>
      </c>
      <c r="I86" s="363" t="s">
        <v>185</v>
      </c>
      <c r="J86" s="363" t="s">
        <v>185</v>
      </c>
      <c r="K86" s="168">
        <v>0.9</v>
      </c>
      <c r="L86" s="169">
        <v>0.97752808988764</v>
      </c>
      <c r="M86" s="169">
        <v>0.965909090909091</v>
      </c>
      <c r="N86" s="170">
        <v>0.941860465116279</v>
      </c>
      <c r="O86" s="170">
        <v>0.97752808988764</v>
      </c>
      <c r="P86" s="356">
        <v>0.9</v>
      </c>
      <c r="Q86" s="357">
        <v>0.964466019417476</v>
      </c>
      <c r="R86" s="169">
        <v>0.939902166317261</v>
      </c>
      <c r="S86" s="169">
        <v>0.985865724381625</v>
      </c>
      <c r="T86" s="169">
        <v>0.964466019417476</v>
      </c>
      <c r="U86" s="356">
        <v>0.9</v>
      </c>
      <c r="V86" s="169">
        <v>0.795728155339806</v>
      </c>
      <c r="W86" s="169">
        <v>0.768169112508735</v>
      </c>
      <c r="X86" s="169">
        <v>0.807316566202453</v>
      </c>
      <c r="Y86" s="169">
        <v>0.795728155339806</v>
      </c>
      <c r="Z86" s="356">
        <v>0.92</v>
      </c>
      <c r="AA86" s="356">
        <v>0.935218508997429</v>
      </c>
      <c r="AB86" s="356">
        <v>0.927402135231317</v>
      </c>
      <c r="AC86" s="356">
        <v>0.94899299474606</v>
      </c>
      <c r="AD86" s="356">
        <v>0.935218508997429</v>
      </c>
      <c r="AE86" s="356">
        <v>0.92</v>
      </c>
      <c r="AF86" s="169">
        <v>0.972413793103448</v>
      </c>
      <c r="AG86" s="169">
        <v>0.968</v>
      </c>
      <c r="AH86" s="169">
        <v>0.987096774193548</v>
      </c>
      <c r="AI86" s="169">
        <v>0.972413793103448</v>
      </c>
      <c r="AJ86" s="356">
        <v>0.92</v>
      </c>
      <c r="AK86" s="169">
        <v>0.94997239094423</v>
      </c>
      <c r="AL86" s="169">
        <v>0.944964282120938</v>
      </c>
      <c r="AM86" s="169">
        <v>0.952660198315385</v>
      </c>
      <c r="AN86" s="169">
        <v>0.94997239094423</v>
      </c>
      <c r="AO86" s="168">
        <v>0.99</v>
      </c>
      <c r="AP86" s="358">
        <v>1</v>
      </c>
      <c r="AQ86" s="358">
        <v>1</v>
      </c>
      <c r="AR86" s="358">
        <v>1</v>
      </c>
      <c r="AS86" s="359">
        <v>1</v>
      </c>
      <c r="AT86" s="360">
        <v>0.0872182100128262</v>
      </c>
      <c r="AU86" s="361">
        <v>0.0392156862745098</v>
      </c>
      <c r="AV86" s="362">
        <v>0.186440677966102</v>
      </c>
      <c r="AW86" s="362">
        <v>0.0178571428571429</v>
      </c>
      <c r="AX86" s="362">
        <v>0.0392156862745098</v>
      </c>
      <c r="AY86" s="142"/>
      <c r="AZ86" s="140"/>
    </row>
    <row r="87" spans="1:52">
      <c r="A87" s="138"/>
      <c r="B87" s="142"/>
      <c r="C87" s="172" t="s">
        <v>25</v>
      </c>
      <c r="D87" s="166" t="s">
        <v>26</v>
      </c>
      <c r="E87" s="166" t="s">
        <v>27</v>
      </c>
      <c r="F87" s="167" t="s">
        <v>186</v>
      </c>
      <c r="G87" s="173" t="s">
        <v>187</v>
      </c>
      <c r="H87" s="173" t="s">
        <v>187</v>
      </c>
      <c r="I87" s="173" t="s">
        <v>187</v>
      </c>
      <c r="J87" s="173" t="s">
        <v>187</v>
      </c>
      <c r="K87" s="168">
        <v>0.9</v>
      </c>
      <c r="L87" s="169">
        <v>0.945454545454545</v>
      </c>
      <c r="M87" s="169">
        <v>0.0576923076923077</v>
      </c>
      <c r="N87" s="170" t="s">
        <v>32</v>
      </c>
      <c r="O87" s="170">
        <v>0.945454545454545</v>
      </c>
      <c r="P87" s="356">
        <v>0.9</v>
      </c>
      <c r="Q87" s="357">
        <v>0.113494191242181</v>
      </c>
      <c r="R87" s="169">
        <v>0</v>
      </c>
      <c r="S87" s="169">
        <v>0</v>
      </c>
      <c r="T87" s="169">
        <v>0.113494191242181</v>
      </c>
      <c r="U87" s="356">
        <v>0.9</v>
      </c>
      <c r="V87" s="169">
        <v>0.841227286267501</v>
      </c>
      <c r="W87" s="169">
        <v>0</v>
      </c>
      <c r="X87" s="169">
        <v>0</v>
      </c>
      <c r="Y87" s="169">
        <v>0.841227286267501</v>
      </c>
      <c r="Z87" s="356">
        <v>0.92</v>
      </c>
      <c r="AA87" s="356">
        <v>0.941019786910198</v>
      </c>
      <c r="AB87" s="356">
        <v>0.87780269058296</v>
      </c>
      <c r="AC87" s="356">
        <v>0</v>
      </c>
      <c r="AD87" s="356">
        <v>0.941019786910198</v>
      </c>
      <c r="AE87" s="356">
        <v>0.92</v>
      </c>
      <c r="AF87" s="169">
        <v>0.9933598937583</v>
      </c>
      <c r="AG87" s="169">
        <v>0</v>
      </c>
      <c r="AH87" s="169" t="s">
        <v>32</v>
      </c>
      <c r="AI87" s="169">
        <v>0.9933598937583</v>
      </c>
      <c r="AJ87" s="356">
        <v>0.92</v>
      </c>
      <c r="AK87" s="169">
        <v>0.958563074352548</v>
      </c>
      <c r="AL87" s="169">
        <v>0.859375</v>
      </c>
      <c r="AM87" s="169">
        <v>0</v>
      </c>
      <c r="AN87" s="169">
        <v>0.958563074352548</v>
      </c>
      <c r="AO87" s="168">
        <v>0.99</v>
      </c>
      <c r="AP87" s="358">
        <v>1</v>
      </c>
      <c r="AQ87" s="358">
        <v>1</v>
      </c>
      <c r="AR87" s="358" t="s">
        <v>32</v>
      </c>
      <c r="AS87" s="359">
        <v>1</v>
      </c>
      <c r="AT87" s="360">
        <v>0.0872182100128262</v>
      </c>
      <c r="AU87" s="361">
        <v>0.0535714285714286</v>
      </c>
      <c r="AV87" s="362">
        <v>0</v>
      </c>
      <c r="AW87" s="362" t="s">
        <v>32</v>
      </c>
      <c r="AX87" s="362">
        <v>0.0535714285714286</v>
      </c>
      <c r="AY87" s="142"/>
      <c r="AZ87" s="140"/>
    </row>
    <row r="88" spans="1:52">
      <c r="A88" s="138"/>
      <c r="B88" s="142"/>
      <c r="C88" s="172" t="s">
        <v>188</v>
      </c>
      <c r="D88" s="166" t="s">
        <v>26</v>
      </c>
      <c r="E88" s="166" t="s">
        <v>189</v>
      </c>
      <c r="F88" s="167" t="s">
        <v>190</v>
      </c>
      <c r="G88" s="173" t="s">
        <v>191</v>
      </c>
      <c r="H88" s="173" t="s">
        <v>191</v>
      </c>
      <c r="I88" s="173" t="s">
        <v>191</v>
      </c>
      <c r="J88" s="173" t="s">
        <v>191</v>
      </c>
      <c r="K88" s="168">
        <v>0.9</v>
      </c>
      <c r="L88" s="169">
        <v>0.904109589041096</v>
      </c>
      <c r="M88" s="169">
        <v>0.945205479452055</v>
      </c>
      <c r="N88" s="170">
        <v>0.970588235294118</v>
      </c>
      <c r="O88" s="170">
        <v>0.904109589041096</v>
      </c>
      <c r="P88" s="356">
        <v>0.9</v>
      </c>
      <c r="Q88" s="357">
        <v>0.96550732969244</v>
      </c>
      <c r="R88" s="169">
        <v>0.972892315344442</v>
      </c>
      <c r="S88" s="169">
        <v>0.9612</v>
      </c>
      <c r="T88" s="169">
        <v>0.96550732969244</v>
      </c>
      <c r="U88" s="356">
        <v>0.9</v>
      </c>
      <c r="V88" s="169">
        <v>0.868065536073584</v>
      </c>
      <c r="W88" s="169">
        <v>0.881372792837603</v>
      </c>
      <c r="X88" s="169">
        <v>0.8924</v>
      </c>
      <c r="Y88" s="169">
        <v>0.868065536073584</v>
      </c>
      <c r="Z88" s="356">
        <v>0.92</v>
      </c>
      <c r="AA88" s="356">
        <v>0.889881902330035</v>
      </c>
      <c r="AB88" s="356">
        <v>0.899802566633761</v>
      </c>
      <c r="AC88" s="356">
        <v>0.93284393692224</v>
      </c>
      <c r="AD88" s="356">
        <v>0.889881902330035</v>
      </c>
      <c r="AE88" s="356">
        <v>0.92</v>
      </c>
      <c r="AF88" s="169">
        <v>0.950285248573757</v>
      </c>
      <c r="AG88" s="169">
        <v>0.997884344146685</v>
      </c>
      <c r="AH88" s="169">
        <v>0.995061728395062</v>
      </c>
      <c r="AI88" s="169">
        <v>0.950285248573757</v>
      </c>
      <c r="AJ88" s="356">
        <v>0.92</v>
      </c>
      <c r="AK88" s="169">
        <v>0.922330097087379</v>
      </c>
      <c r="AL88" s="169">
        <v>0.929659442724458</v>
      </c>
      <c r="AM88" s="169">
        <v>0.949498219488508</v>
      </c>
      <c r="AN88" s="169">
        <v>0.922330097087379</v>
      </c>
      <c r="AO88" s="168">
        <v>0.99</v>
      </c>
      <c r="AP88" s="358">
        <v>1</v>
      </c>
      <c r="AQ88" s="358">
        <v>1</v>
      </c>
      <c r="AR88" s="358">
        <v>1</v>
      </c>
      <c r="AS88" s="359">
        <v>1</v>
      </c>
      <c r="AT88" s="360">
        <v>0.105261498981944</v>
      </c>
      <c r="AU88" s="361">
        <v>0</v>
      </c>
      <c r="AV88" s="362">
        <v>0.222222222222222</v>
      </c>
      <c r="AW88" s="362">
        <v>0</v>
      </c>
      <c r="AX88" s="362">
        <v>0</v>
      </c>
      <c r="AY88" s="142"/>
      <c r="AZ88" s="140"/>
    </row>
    <row r="89" spans="1:52">
      <c r="A89" s="138"/>
      <c r="B89" s="142"/>
      <c r="C89" s="172" t="s">
        <v>188</v>
      </c>
      <c r="D89" s="166" t="s">
        <v>26</v>
      </c>
      <c r="E89" s="166" t="s">
        <v>189</v>
      </c>
      <c r="F89" s="167" t="s">
        <v>192</v>
      </c>
      <c r="G89" s="173" t="s">
        <v>193</v>
      </c>
      <c r="H89" s="173" t="s">
        <v>193</v>
      </c>
      <c r="I89" s="173" t="s">
        <v>193</v>
      </c>
      <c r="J89" s="173" t="s">
        <v>193</v>
      </c>
      <c r="K89" s="168">
        <v>0.9</v>
      </c>
      <c r="L89" s="169">
        <v>0.927272727272727</v>
      </c>
      <c r="M89" s="169">
        <v>0.982758620689655</v>
      </c>
      <c r="N89" s="170">
        <v>0.888888888888889</v>
      </c>
      <c r="O89" s="170">
        <v>0.927272727272727</v>
      </c>
      <c r="P89" s="356">
        <v>0.9</v>
      </c>
      <c r="Q89" s="357">
        <v>0.927252985884908</v>
      </c>
      <c r="R89" s="169">
        <v>0.945255474452555</v>
      </c>
      <c r="S89" s="169">
        <v>0.944291230005516</v>
      </c>
      <c r="T89" s="169">
        <v>0.927252985884908</v>
      </c>
      <c r="U89" s="356">
        <v>0.9</v>
      </c>
      <c r="V89" s="169">
        <v>0.882374230908433</v>
      </c>
      <c r="W89" s="169">
        <v>0.858991373589914</v>
      </c>
      <c r="X89" s="169">
        <v>0.88030888030888</v>
      </c>
      <c r="Y89" s="169">
        <v>0.882374230908433</v>
      </c>
      <c r="Z89" s="356">
        <v>0.92</v>
      </c>
      <c r="AA89" s="356">
        <v>0.954741379310345</v>
      </c>
      <c r="AB89" s="356">
        <v>0.935945485519591</v>
      </c>
      <c r="AC89" s="356">
        <v>0.950428624673873</v>
      </c>
      <c r="AD89" s="356">
        <v>0.954741379310345</v>
      </c>
      <c r="AE89" s="356">
        <v>0.92</v>
      </c>
      <c r="AF89" s="169">
        <v>0.991789819376026</v>
      </c>
      <c r="AG89" s="169">
        <v>0.989177489177489</v>
      </c>
      <c r="AH89" s="169">
        <v>0.966850828729282</v>
      </c>
      <c r="AI89" s="169">
        <v>0.991789819376026</v>
      </c>
      <c r="AJ89" s="356">
        <v>0.92</v>
      </c>
      <c r="AK89" s="169">
        <v>0.963239630430509</v>
      </c>
      <c r="AL89" s="169">
        <v>0.95276517061691</v>
      </c>
      <c r="AM89" s="169">
        <v>0.957962633451957</v>
      </c>
      <c r="AN89" s="169">
        <v>0.963239630430509</v>
      </c>
      <c r="AO89" s="168">
        <v>0.99</v>
      </c>
      <c r="AP89" s="358">
        <v>1</v>
      </c>
      <c r="AQ89" s="358">
        <v>1</v>
      </c>
      <c r="AR89" s="358">
        <v>1</v>
      </c>
      <c r="AS89" s="359">
        <v>1</v>
      </c>
      <c r="AT89" s="360">
        <v>0.105261498981944</v>
      </c>
      <c r="AU89" s="361">
        <v>0</v>
      </c>
      <c r="AV89" s="362">
        <v>0.5</v>
      </c>
      <c r="AW89" s="362">
        <v>0.0909090909090909</v>
      </c>
      <c r="AX89" s="362">
        <v>0</v>
      </c>
      <c r="AY89" s="142"/>
      <c r="AZ89" s="140"/>
    </row>
    <row r="90" spans="1:52">
      <c r="A90" s="138"/>
      <c r="B90" s="142"/>
      <c r="C90" s="172" t="s">
        <v>188</v>
      </c>
      <c r="D90" s="166" t="s">
        <v>26</v>
      </c>
      <c r="E90" s="166" t="s">
        <v>189</v>
      </c>
      <c r="F90" s="167" t="s">
        <v>194</v>
      </c>
      <c r="G90" s="173" t="s">
        <v>195</v>
      </c>
      <c r="H90" s="173" t="s">
        <v>195</v>
      </c>
      <c r="I90" s="173" t="s">
        <v>195</v>
      </c>
      <c r="J90" s="173" t="s">
        <v>195</v>
      </c>
      <c r="K90" s="168">
        <v>0.9</v>
      </c>
      <c r="L90" s="169">
        <v>0.941747572815534</v>
      </c>
      <c r="M90" s="169">
        <v>0.953271028037383</v>
      </c>
      <c r="N90" s="170">
        <v>0.936842105263158</v>
      </c>
      <c r="O90" s="170">
        <v>0.941747572815534</v>
      </c>
      <c r="P90" s="356">
        <v>0.9</v>
      </c>
      <c r="Q90" s="357">
        <v>0.985752448797863</v>
      </c>
      <c r="R90" s="169">
        <v>0.990584966815867</v>
      </c>
      <c r="S90" s="169">
        <v>0.985714285714286</v>
      </c>
      <c r="T90" s="169">
        <v>0.985752448797863</v>
      </c>
      <c r="U90" s="356">
        <v>0.9</v>
      </c>
      <c r="V90" s="169">
        <v>0.852359750667854</v>
      </c>
      <c r="W90" s="169">
        <v>0.843185676801976</v>
      </c>
      <c r="X90" s="169">
        <v>0.826354679802956</v>
      </c>
      <c r="Y90" s="169">
        <v>0.852359750667854</v>
      </c>
      <c r="Z90" s="356">
        <v>0.92</v>
      </c>
      <c r="AA90" s="356">
        <v>0.931699477701888</v>
      </c>
      <c r="AB90" s="356">
        <v>0.922228933856841</v>
      </c>
      <c r="AC90" s="356">
        <v>0.916946456971196</v>
      </c>
      <c r="AD90" s="356">
        <v>0.931699477701888</v>
      </c>
      <c r="AE90" s="356">
        <v>0.92</v>
      </c>
      <c r="AF90" s="169">
        <v>0.971074380165289</v>
      </c>
      <c r="AG90" s="169">
        <v>0.97112462006079</v>
      </c>
      <c r="AH90" s="169">
        <v>0.976150859678314</v>
      </c>
      <c r="AI90" s="169">
        <v>0.971074380165289</v>
      </c>
      <c r="AJ90" s="356">
        <v>0.92</v>
      </c>
      <c r="AK90" s="169">
        <v>0.949967083607637</v>
      </c>
      <c r="AL90" s="169">
        <v>0.945653003587512</v>
      </c>
      <c r="AM90" s="169">
        <v>0.937242798353909</v>
      </c>
      <c r="AN90" s="169">
        <v>0.949967083607637</v>
      </c>
      <c r="AO90" s="168">
        <v>0.99</v>
      </c>
      <c r="AP90" s="358">
        <v>1</v>
      </c>
      <c r="AQ90" s="358">
        <v>1</v>
      </c>
      <c r="AR90" s="358">
        <v>1</v>
      </c>
      <c r="AS90" s="359">
        <v>1</v>
      </c>
      <c r="AT90" s="360">
        <v>0.105261498981944</v>
      </c>
      <c r="AU90" s="361">
        <v>0.173913043478261</v>
      </c>
      <c r="AV90" s="362">
        <v>0.178571428571429</v>
      </c>
      <c r="AW90" s="362">
        <v>0.0434782608695652</v>
      </c>
      <c r="AX90" s="362">
        <v>0.173913043478261</v>
      </c>
      <c r="AY90" s="142"/>
      <c r="AZ90" s="140"/>
    </row>
    <row r="91" spans="1:52">
      <c r="A91" s="138"/>
      <c r="B91" s="142"/>
      <c r="C91" s="172" t="s">
        <v>188</v>
      </c>
      <c r="D91" s="166" t="s">
        <v>26</v>
      </c>
      <c r="E91" s="166" t="s">
        <v>189</v>
      </c>
      <c r="F91" s="167" t="s">
        <v>196</v>
      </c>
      <c r="G91" s="173" t="s">
        <v>197</v>
      </c>
      <c r="H91" s="173" t="s">
        <v>197</v>
      </c>
      <c r="I91" s="173" t="s">
        <v>197</v>
      </c>
      <c r="J91" s="173" t="s">
        <v>197</v>
      </c>
      <c r="K91" s="168">
        <v>0.9</v>
      </c>
      <c r="L91" s="169">
        <v>0.879432624113475</v>
      </c>
      <c r="M91" s="169">
        <v>0.918367346938776</v>
      </c>
      <c r="N91" s="170">
        <v>0.883211678832117</v>
      </c>
      <c r="O91" s="170">
        <v>0.879432624113475</v>
      </c>
      <c r="P91" s="356">
        <v>0.9</v>
      </c>
      <c r="Q91" s="357">
        <v>0.888779527559055</v>
      </c>
      <c r="R91" s="169">
        <v>0.834663490172722</v>
      </c>
      <c r="S91" s="169">
        <v>0.874904361132364</v>
      </c>
      <c r="T91" s="169">
        <v>0.888779527559055</v>
      </c>
      <c r="U91" s="356">
        <v>0.9</v>
      </c>
      <c r="V91" s="169">
        <v>0.833098987626547</v>
      </c>
      <c r="W91" s="169">
        <v>0.834544371649792</v>
      </c>
      <c r="X91" s="169">
        <v>0.869357306809487</v>
      </c>
      <c r="Y91" s="169">
        <v>0.833098987626547</v>
      </c>
      <c r="Z91" s="356">
        <v>0.92</v>
      </c>
      <c r="AA91" s="356">
        <v>0.929467339957648</v>
      </c>
      <c r="AB91" s="356">
        <v>0.904626334519573</v>
      </c>
      <c r="AC91" s="356">
        <v>0.923199787035805</v>
      </c>
      <c r="AD91" s="356">
        <v>0.929467339957648</v>
      </c>
      <c r="AE91" s="356">
        <v>0.92</v>
      </c>
      <c r="AF91" s="169">
        <v>0.962241653418124</v>
      </c>
      <c r="AG91" s="169">
        <v>0.990207715133531</v>
      </c>
      <c r="AH91" s="169">
        <v>0.98672385620915</v>
      </c>
      <c r="AI91" s="169">
        <v>0.962241653418124</v>
      </c>
      <c r="AJ91" s="356">
        <v>0.92</v>
      </c>
      <c r="AK91" s="169">
        <v>0.94073738973083</v>
      </c>
      <c r="AL91" s="169">
        <v>0.931657455280204</v>
      </c>
      <c r="AM91" s="169">
        <v>0.942783141040735</v>
      </c>
      <c r="AN91" s="169">
        <v>0.94073738973083</v>
      </c>
      <c r="AO91" s="168">
        <v>0.99</v>
      </c>
      <c r="AP91" s="358">
        <v>1</v>
      </c>
      <c r="AQ91" s="358">
        <v>1</v>
      </c>
      <c r="AR91" s="358">
        <v>1</v>
      </c>
      <c r="AS91" s="359">
        <v>1</v>
      </c>
      <c r="AT91" s="360">
        <v>0.105261498981944</v>
      </c>
      <c r="AU91" s="361">
        <v>0</v>
      </c>
      <c r="AV91" s="362">
        <v>0.303030303030303</v>
      </c>
      <c r="AW91" s="362">
        <v>0.147058823529412</v>
      </c>
      <c r="AX91" s="362">
        <v>0</v>
      </c>
      <c r="AY91" s="142"/>
      <c r="AZ91" s="140"/>
    </row>
    <row r="92" spans="1:52">
      <c r="A92" s="138"/>
      <c r="B92" s="142"/>
      <c r="C92" s="172" t="s">
        <v>188</v>
      </c>
      <c r="D92" s="166" t="s">
        <v>26</v>
      </c>
      <c r="E92" s="166" t="s">
        <v>189</v>
      </c>
      <c r="F92" s="167" t="s">
        <v>198</v>
      </c>
      <c r="G92" s="173" t="s">
        <v>199</v>
      </c>
      <c r="H92" s="173" t="s">
        <v>199</v>
      </c>
      <c r="I92" s="173" t="s">
        <v>199</v>
      </c>
      <c r="J92" s="173" t="s">
        <v>199</v>
      </c>
      <c r="K92" s="168">
        <v>0.9</v>
      </c>
      <c r="L92" s="169">
        <v>0.978723404255319</v>
      </c>
      <c r="M92" s="169">
        <v>0.958333333333333</v>
      </c>
      <c r="N92" s="170">
        <v>0.96551724137931</v>
      </c>
      <c r="O92" s="170">
        <v>0.978723404255319</v>
      </c>
      <c r="P92" s="356">
        <v>0.9</v>
      </c>
      <c r="Q92" s="357">
        <v>0.918158567774936</v>
      </c>
      <c r="R92" s="169">
        <v>0.927482269503546</v>
      </c>
      <c r="S92" s="169">
        <v>0.916231804449327</v>
      </c>
      <c r="T92" s="169">
        <v>0.918158567774936</v>
      </c>
      <c r="U92" s="356">
        <v>0.9</v>
      </c>
      <c r="V92" s="169">
        <v>0.837595907928389</v>
      </c>
      <c r="W92" s="169">
        <v>0.85354609929078</v>
      </c>
      <c r="X92" s="169">
        <v>0.84097775336446</v>
      </c>
      <c r="Y92" s="169">
        <v>0.837595907928389</v>
      </c>
      <c r="Z92" s="356">
        <v>0.92</v>
      </c>
      <c r="AA92" s="356">
        <v>0.933026467203682</v>
      </c>
      <c r="AB92" s="356">
        <v>0.929340277777778</v>
      </c>
      <c r="AC92" s="356">
        <v>0.937837297621427</v>
      </c>
      <c r="AD92" s="356">
        <v>0.933026467203682</v>
      </c>
      <c r="AE92" s="356">
        <v>0.92</v>
      </c>
      <c r="AF92" s="169">
        <v>0.99110452186805</v>
      </c>
      <c r="AG92" s="169">
        <v>0.980229591836735</v>
      </c>
      <c r="AH92" s="169">
        <v>0.99224405377456</v>
      </c>
      <c r="AI92" s="169">
        <v>0.99110452186805</v>
      </c>
      <c r="AJ92" s="356">
        <v>0.92</v>
      </c>
      <c r="AK92" s="169">
        <v>0.951249170904267</v>
      </c>
      <c r="AL92" s="169">
        <v>0.951578947368421</v>
      </c>
      <c r="AM92" s="169">
        <v>0.954887218045113</v>
      </c>
      <c r="AN92" s="169">
        <v>0.951249170904267</v>
      </c>
      <c r="AO92" s="168">
        <v>0.99</v>
      </c>
      <c r="AP92" s="358">
        <v>1</v>
      </c>
      <c r="AQ92" s="358">
        <v>1</v>
      </c>
      <c r="AR92" s="358">
        <v>1</v>
      </c>
      <c r="AS92" s="359">
        <v>1</v>
      </c>
      <c r="AT92" s="360">
        <v>0.105261498981944</v>
      </c>
      <c r="AU92" s="361">
        <v>0.0526315789473684</v>
      </c>
      <c r="AV92" s="362">
        <v>0.115384615384615</v>
      </c>
      <c r="AW92" s="362">
        <v>0</v>
      </c>
      <c r="AX92" s="362">
        <v>0.0526315789473684</v>
      </c>
      <c r="AY92" s="142"/>
      <c r="AZ92" s="140"/>
    </row>
    <row r="93" spans="1:52">
      <c r="A93" s="138"/>
      <c r="B93" s="142"/>
      <c r="C93" s="172" t="s">
        <v>188</v>
      </c>
      <c r="D93" s="166" t="s">
        <v>26</v>
      </c>
      <c r="E93" s="166" t="s">
        <v>189</v>
      </c>
      <c r="F93" s="167" t="s">
        <v>200</v>
      </c>
      <c r="G93" s="173" t="s">
        <v>201</v>
      </c>
      <c r="H93" s="173" t="s">
        <v>201</v>
      </c>
      <c r="I93" s="173" t="s">
        <v>201</v>
      </c>
      <c r="J93" s="173" t="s">
        <v>201</v>
      </c>
      <c r="K93" s="168">
        <v>0.9</v>
      </c>
      <c r="L93" s="169">
        <v>0.968253968253968</v>
      </c>
      <c r="M93" s="169">
        <v>0.9375</v>
      </c>
      <c r="N93" s="170">
        <v>0.947368421052632</v>
      </c>
      <c r="O93" s="170">
        <v>0.968253968253968</v>
      </c>
      <c r="P93" s="356">
        <v>0.9</v>
      </c>
      <c r="Q93" s="357" t="s">
        <v>32</v>
      </c>
      <c r="R93" s="169" t="s">
        <v>32</v>
      </c>
      <c r="S93" s="169">
        <v>1</v>
      </c>
      <c r="T93" s="169" t="s">
        <v>32</v>
      </c>
      <c r="U93" s="356">
        <v>0.9</v>
      </c>
      <c r="V93" s="169" t="s">
        <v>32</v>
      </c>
      <c r="W93" s="169" t="s">
        <v>32</v>
      </c>
      <c r="X93" s="169">
        <v>0</v>
      </c>
      <c r="Y93" s="169" t="s">
        <v>32</v>
      </c>
      <c r="Z93" s="356">
        <v>0.92</v>
      </c>
      <c r="AA93" s="356">
        <v>0.954248366013072</v>
      </c>
      <c r="AB93" s="356">
        <v>0.947901591895803</v>
      </c>
      <c r="AC93" s="356">
        <v>0.934632561916362</v>
      </c>
      <c r="AD93" s="356">
        <v>0.954248366013072</v>
      </c>
      <c r="AE93" s="356">
        <v>0.92</v>
      </c>
      <c r="AF93" s="169">
        <v>0.984962406015038</v>
      </c>
      <c r="AG93" s="169">
        <v>1</v>
      </c>
      <c r="AH93" s="169">
        <v>0.902597402597403</v>
      </c>
      <c r="AI93" s="169">
        <v>0.984962406015038</v>
      </c>
      <c r="AJ93" s="356">
        <v>0.92</v>
      </c>
      <c r="AK93" s="169">
        <v>0.963199072732541</v>
      </c>
      <c r="AL93" s="169">
        <v>0.957619702462808</v>
      </c>
      <c r="AM93" s="169">
        <v>0.953352180936995</v>
      </c>
      <c r="AN93" s="169">
        <v>0.963199072732541</v>
      </c>
      <c r="AO93" s="168">
        <v>0.99</v>
      </c>
      <c r="AP93" s="358">
        <v>1</v>
      </c>
      <c r="AQ93" s="358">
        <v>1</v>
      </c>
      <c r="AR93" s="358">
        <v>1</v>
      </c>
      <c r="AS93" s="359">
        <v>1</v>
      </c>
      <c r="AT93" s="360">
        <v>0.105261498981944</v>
      </c>
      <c r="AU93" s="361">
        <v>0</v>
      </c>
      <c r="AV93" s="362">
        <v>0.176470588235294</v>
      </c>
      <c r="AW93" s="362">
        <v>0.0666666666666667</v>
      </c>
      <c r="AX93" s="362">
        <v>0</v>
      </c>
      <c r="AY93" s="142"/>
      <c r="AZ93" s="140"/>
    </row>
    <row r="94" spans="1:52">
      <c r="A94" s="138"/>
      <c r="B94" s="142"/>
      <c r="C94" s="172" t="s">
        <v>188</v>
      </c>
      <c r="D94" s="166" t="s">
        <v>26</v>
      </c>
      <c r="E94" s="166" t="s">
        <v>189</v>
      </c>
      <c r="F94" s="167" t="s">
        <v>202</v>
      </c>
      <c r="G94" s="173" t="s">
        <v>203</v>
      </c>
      <c r="H94" s="173" t="s">
        <v>203</v>
      </c>
      <c r="I94" s="173" t="s">
        <v>203</v>
      </c>
      <c r="J94" s="173" t="s">
        <v>203</v>
      </c>
      <c r="K94" s="168">
        <v>0.9</v>
      </c>
      <c r="L94" s="169">
        <v>0.90625</v>
      </c>
      <c r="M94" s="169">
        <v>0.925373134328358</v>
      </c>
      <c r="N94" s="170">
        <v>0.934426229508197</v>
      </c>
      <c r="O94" s="170">
        <v>0.90625</v>
      </c>
      <c r="P94" s="356">
        <v>0.9</v>
      </c>
      <c r="Q94" s="357">
        <v>0.948840927258193</v>
      </c>
      <c r="R94" s="169">
        <v>0.939292543021032</v>
      </c>
      <c r="S94" s="169">
        <v>0.95059364228265</v>
      </c>
      <c r="T94" s="169">
        <v>0.948840927258193</v>
      </c>
      <c r="U94" s="356">
        <v>0.9</v>
      </c>
      <c r="V94" s="169">
        <v>0.880628830269118</v>
      </c>
      <c r="W94" s="169">
        <v>0.882409177820268</v>
      </c>
      <c r="X94" s="169">
        <v>0.876675603217158</v>
      </c>
      <c r="Y94" s="169">
        <v>0.880628830269118</v>
      </c>
      <c r="Z94" s="356">
        <v>0.92</v>
      </c>
      <c r="AA94" s="356">
        <v>0.946265938069217</v>
      </c>
      <c r="AB94" s="356">
        <v>0.946976534296029</v>
      </c>
      <c r="AC94" s="356">
        <v>0.940839197289549</v>
      </c>
      <c r="AD94" s="356">
        <v>0.946265938069217</v>
      </c>
      <c r="AE94" s="356">
        <v>0.92</v>
      </c>
      <c r="AF94" s="169">
        <v>0.960377358490566</v>
      </c>
      <c r="AG94" s="169">
        <v>0.993893129770992</v>
      </c>
      <c r="AH94" s="169">
        <v>0.998509687034277</v>
      </c>
      <c r="AI94" s="169">
        <v>0.960377358490566</v>
      </c>
      <c r="AJ94" s="356">
        <v>0.92</v>
      </c>
      <c r="AK94" s="169">
        <v>0.958097395243488</v>
      </c>
      <c r="AL94" s="169">
        <v>0.956708449396472</v>
      </c>
      <c r="AM94" s="169">
        <v>0.95409429280397</v>
      </c>
      <c r="AN94" s="169">
        <v>0.958097395243488</v>
      </c>
      <c r="AO94" s="168">
        <v>0.99</v>
      </c>
      <c r="AP94" s="358">
        <v>1</v>
      </c>
      <c r="AQ94" s="358">
        <v>1</v>
      </c>
      <c r="AR94" s="358">
        <v>1</v>
      </c>
      <c r="AS94" s="359">
        <v>1</v>
      </c>
      <c r="AT94" s="360">
        <v>0.105261498981944</v>
      </c>
      <c r="AU94" s="361">
        <v>0</v>
      </c>
      <c r="AV94" s="362">
        <v>0.210526315789474</v>
      </c>
      <c r="AW94" s="362">
        <v>0.0416666666666667</v>
      </c>
      <c r="AX94" s="362">
        <v>0</v>
      </c>
      <c r="AY94" s="142"/>
      <c r="AZ94" s="140"/>
    </row>
    <row r="95" spans="1:52">
      <c r="A95" s="138"/>
      <c r="B95" s="142"/>
      <c r="C95" s="172" t="s">
        <v>188</v>
      </c>
      <c r="D95" s="166" t="s">
        <v>26</v>
      </c>
      <c r="E95" s="166" t="s">
        <v>189</v>
      </c>
      <c r="F95" s="167" t="s">
        <v>204</v>
      </c>
      <c r="G95" s="173" t="s">
        <v>205</v>
      </c>
      <c r="H95" s="173" t="s">
        <v>205</v>
      </c>
      <c r="I95" s="173" t="s">
        <v>205</v>
      </c>
      <c r="J95" s="173" t="s">
        <v>205</v>
      </c>
      <c r="K95" s="168">
        <v>0.9</v>
      </c>
      <c r="L95" s="169">
        <v>0.908045977011494</v>
      </c>
      <c r="M95" s="169">
        <v>0.943181818181818</v>
      </c>
      <c r="N95" s="170">
        <v>0.975609756097561</v>
      </c>
      <c r="O95" s="170">
        <v>0.908045977011494</v>
      </c>
      <c r="P95" s="356">
        <v>0.9</v>
      </c>
      <c r="Q95" s="357">
        <v>1</v>
      </c>
      <c r="R95" s="169">
        <v>0.5</v>
      </c>
      <c r="S95" s="169" t="s">
        <v>32</v>
      </c>
      <c r="T95" s="169">
        <v>1</v>
      </c>
      <c r="U95" s="356">
        <v>0.9</v>
      </c>
      <c r="V95" s="169">
        <v>0</v>
      </c>
      <c r="W95" s="169">
        <v>0</v>
      </c>
      <c r="X95" s="169" t="s">
        <v>32</v>
      </c>
      <c r="Y95" s="169">
        <v>0</v>
      </c>
      <c r="Z95" s="356">
        <v>0.92</v>
      </c>
      <c r="AA95" s="356">
        <v>0.963131313131313</v>
      </c>
      <c r="AB95" s="356">
        <v>0.973679332715477</v>
      </c>
      <c r="AC95" s="356">
        <v>0.961315280464217</v>
      </c>
      <c r="AD95" s="356">
        <v>0.963131313131313</v>
      </c>
      <c r="AE95" s="356">
        <v>0.92</v>
      </c>
      <c r="AF95" s="169">
        <v>0.977409638554217</v>
      </c>
      <c r="AG95" s="169">
        <v>1</v>
      </c>
      <c r="AH95" s="169">
        <v>0.992897727272727</v>
      </c>
      <c r="AI95" s="169">
        <v>0.977409638554217</v>
      </c>
      <c r="AJ95" s="356">
        <v>0.92</v>
      </c>
      <c r="AK95" s="169">
        <v>0.969826533105302</v>
      </c>
      <c r="AL95" s="169">
        <v>0.974511384243401</v>
      </c>
      <c r="AM95" s="169">
        <v>0.972016978462506</v>
      </c>
      <c r="AN95" s="169">
        <v>0.969826533105302</v>
      </c>
      <c r="AO95" s="168">
        <v>0.99</v>
      </c>
      <c r="AP95" s="358">
        <v>1</v>
      </c>
      <c r="AQ95" s="358">
        <v>1</v>
      </c>
      <c r="AR95" s="358">
        <v>1</v>
      </c>
      <c r="AS95" s="359">
        <v>1</v>
      </c>
      <c r="AT95" s="360">
        <v>0.105261498981944</v>
      </c>
      <c r="AU95" s="361">
        <v>0</v>
      </c>
      <c r="AV95" s="362">
        <v>0.0625</v>
      </c>
      <c r="AW95" s="362">
        <v>0</v>
      </c>
      <c r="AX95" s="362">
        <v>0</v>
      </c>
      <c r="AY95" s="142"/>
      <c r="AZ95" s="140"/>
    </row>
    <row r="96" spans="1:52">
      <c r="A96" s="138"/>
      <c r="B96" s="142"/>
      <c r="C96" s="172" t="s">
        <v>188</v>
      </c>
      <c r="D96" s="166" t="s">
        <v>26</v>
      </c>
      <c r="E96" s="166" t="s">
        <v>189</v>
      </c>
      <c r="F96" s="167" t="s">
        <v>206</v>
      </c>
      <c r="G96" s="173" t="s">
        <v>207</v>
      </c>
      <c r="H96" s="173" t="s">
        <v>207</v>
      </c>
      <c r="I96" s="173" t="s">
        <v>207</v>
      </c>
      <c r="J96" s="173" t="s">
        <v>207</v>
      </c>
      <c r="K96" s="168">
        <v>0.9</v>
      </c>
      <c r="L96" s="169">
        <v>1</v>
      </c>
      <c r="M96" s="169">
        <v>0.976190476190476</v>
      </c>
      <c r="N96" s="170">
        <v>0.975609756097561</v>
      </c>
      <c r="O96" s="170">
        <v>1</v>
      </c>
      <c r="P96" s="356">
        <v>0.9</v>
      </c>
      <c r="Q96" s="357">
        <v>0.924969745865268</v>
      </c>
      <c r="R96" s="169">
        <v>0.926260869565217</v>
      </c>
      <c r="S96" s="169">
        <v>0.9225768321513</v>
      </c>
      <c r="T96" s="169">
        <v>0.924969745865268</v>
      </c>
      <c r="U96" s="356">
        <v>0.9</v>
      </c>
      <c r="V96" s="169">
        <v>0.889068172650262</v>
      </c>
      <c r="W96" s="169">
        <v>0.901217391304348</v>
      </c>
      <c r="X96" s="169">
        <v>0.891252955082742</v>
      </c>
      <c r="Y96" s="169">
        <v>0.889068172650262</v>
      </c>
      <c r="Z96" s="356">
        <v>0.92</v>
      </c>
      <c r="AA96" s="356">
        <v>0.963380281690141</v>
      </c>
      <c r="AB96" s="356">
        <v>0.953069865913903</v>
      </c>
      <c r="AC96" s="356">
        <v>0.965102286401925</v>
      </c>
      <c r="AD96" s="356">
        <v>0.963380281690141</v>
      </c>
      <c r="AE96" s="356">
        <v>0.92</v>
      </c>
      <c r="AF96" s="169">
        <v>0.985964912280702</v>
      </c>
      <c r="AG96" s="169">
        <v>0.955719557195572</v>
      </c>
      <c r="AH96" s="169">
        <v>0.989154013015184</v>
      </c>
      <c r="AI96" s="169">
        <v>0.985964912280702</v>
      </c>
      <c r="AJ96" s="356">
        <v>0.92</v>
      </c>
      <c r="AK96" s="169">
        <v>0.974837310195228</v>
      </c>
      <c r="AL96" s="169">
        <v>0.968470835522859</v>
      </c>
      <c r="AM96" s="169">
        <v>0.971804062126643</v>
      </c>
      <c r="AN96" s="169">
        <v>0.974837310195228</v>
      </c>
      <c r="AO96" s="168">
        <v>0.99</v>
      </c>
      <c r="AP96" s="358">
        <v>1</v>
      </c>
      <c r="AQ96" s="358">
        <v>1</v>
      </c>
      <c r="AR96" s="358">
        <v>1</v>
      </c>
      <c r="AS96" s="359">
        <v>1</v>
      </c>
      <c r="AT96" s="360">
        <v>0.105261498981944</v>
      </c>
      <c r="AU96" s="361">
        <v>0</v>
      </c>
      <c r="AV96" s="362">
        <v>0.428571428571429</v>
      </c>
      <c r="AW96" s="362">
        <v>0.0666666666666667</v>
      </c>
      <c r="AX96" s="362">
        <v>0</v>
      </c>
      <c r="AY96" s="142"/>
      <c r="AZ96" s="140"/>
    </row>
    <row r="97" spans="1:52">
      <c r="A97" s="138"/>
      <c r="B97" s="142"/>
      <c r="C97" s="172" t="s">
        <v>188</v>
      </c>
      <c r="D97" s="166" t="s">
        <v>26</v>
      </c>
      <c r="E97" s="166" t="s">
        <v>189</v>
      </c>
      <c r="F97" s="167" t="s">
        <v>208</v>
      </c>
      <c r="G97" s="173" t="s">
        <v>209</v>
      </c>
      <c r="H97" s="173" t="s">
        <v>209</v>
      </c>
      <c r="I97" s="173" t="s">
        <v>209</v>
      </c>
      <c r="J97" s="173" t="s">
        <v>209</v>
      </c>
      <c r="K97" s="168">
        <v>0.9</v>
      </c>
      <c r="L97" s="169">
        <v>0.913793103448276</v>
      </c>
      <c r="M97" s="169">
        <v>0.813559322033898</v>
      </c>
      <c r="N97" s="170">
        <v>0.847457627118644</v>
      </c>
      <c r="O97" s="170">
        <v>0.913793103448276</v>
      </c>
      <c r="P97" s="356">
        <v>0.9</v>
      </c>
      <c r="Q97" s="357">
        <v>0.6</v>
      </c>
      <c r="R97" s="169">
        <v>0.857142857142857</v>
      </c>
      <c r="S97" s="169">
        <v>0.75</v>
      </c>
      <c r="T97" s="169">
        <v>0.6</v>
      </c>
      <c r="U97" s="356">
        <v>0.9</v>
      </c>
      <c r="V97" s="169">
        <v>0.2</v>
      </c>
      <c r="W97" s="169">
        <v>0</v>
      </c>
      <c r="X97" s="169">
        <v>0.5</v>
      </c>
      <c r="Y97" s="169">
        <v>0.2</v>
      </c>
      <c r="Z97" s="356">
        <v>0.92</v>
      </c>
      <c r="AA97" s="356">
        <v>0.890811226451365</v>
      </c>
      <c r="AB97" s="356">
        <v>0.927167257492749</v>
      </c>
      <c r="AC97" s="356">
        <v>0.902662993572084</v>
      </c>
      <c r="AD97" s="356">
        <v>0.890811226451365</v>
      </c>
      <c r="AE97" s="356">
        <v>0.92</v>
      </c>
      <c r="AF97" s="169">
        <v>0.8375</v>
      </c>
      <c r="AG97" s="169">
        <v>0.943820224719101</v>
      </c>
      <c r="AH97" s="169">
        <v>0.946280991735537</v>
      </c>
      <c r="AI97" s="169">
        <v>0.8375</v>
      </c>
      <c r="AJ97" s="356">
        <v>0.92</v>
      </c>
      <c r="AK97" s="169">
        <v>0.913237924865832</v>
      </c>
      <c r="AL97" s="169">
        <v>0.935243029102545</v>
      </c>
      <c r="AM97" s="169">
        <v>0.929691101890272</v>
      </c>
      <c r="AN97" s="169">
        <v>0.913237924865832</v>
      </c>
      <c r="AO97" s="168">
        <v>0.99</v>
      </c>
      <c r="AP97" s="358">
        <v>1</v>
      </c>
      <c r="AQ97" s="358">
        <v>1</v>
      </c>
      <c r="AR97" s="358">
        <v>1</v>
      </c>
      <c r="AS97" s="359">
        <v>1</v>
      </c>
      <c r="AT97" s="360">
        <v>0.105261498981944</v>
      </c>
      <c r="AU97" s="361">
        <v>0.142857142857143</v>
      </c>
      <c r="AV97" s="362">
        <v>0</v>
      </c>
      <c r="AW97" s="362">
        <v>0.181818181818182</v>
      </c>
      <c r="AX97" s="362">
        <v>0.142857142857143</v>
      </c>
      <c r="AY97" s="142"/>
      <c r="AZ97" s="140"/>
    </row>
    <row r="98" spans="1:52">
      <c r="A98" s="138"/>
      <c r="B98" s="142"/>
      <c r="C98" s="172" t="s">
        <v>188</v>
      </c>
      <c r="D98" s="166" t="s">
        <v>26</v>
      </c>
      <c r="E98" s="166" t="s">
        <v>189</v>
      </c>
      <c r="F98" s="167" t="s">
        <v>210</v>
      </c>
      <c r="G98" s="173" t="s">
        <v>211</v>
      </c>
      <c r="H98" s="173" t="s">
        <v>211</v>
      </c>
      <c r="I98" s="173" t="s">
        <v>211</v>
      </c>
      <c r="J98" s="173" t="s">
        <v>211</v>
      </c>
      <c r="K98" s="168">
        <v>0.9</v>
      </c>
      <c r="L98" s="169">
        <v>0.924242424242424</v>
      </c>
      <c r="M98" s="169">
        <v>0.984375</v>
      </c>
      <c r="N98" s="170">
        <v>1</v>
      </c>
      <c r="O98" s="170">
        <v>0.924242424242424</v>
      </c>
      <c r="P98" s="356">
        <v>0.9</v>
      </c>
      <c r="Q98" s="357">
        <v>0</v>
      </c>
      <c r="R98" s="169">
        <v>0</v>
      </c>
      <c r="S98" s="169">
        <v>1</v>
      </c>
      <c r="T98" s="169">
        <v>0</v>
      </c>
      <c r="U98" s="356">
        <v>0.9</v>
      </c>
      <c r="V98" s="169">
        <v>0</v>
      </c>
      <c r="W98" s="169">
        <v>0</v>
      </c>
      <c r="X98" s="169">
        <v>0</v>
      </c>
      <c r="Y98" s="169">
        <v>0</v>
      </c>
      <c r="Z98" s="356">
        <v>0.92</v>
      </c>
      <c r="AA98" s="356">
        <v>0.967517401392111</v>
      </c>
      <c r="AB98" s="356">
        <v>0.969206680584551</v>
      </c>
      <c r="AC98" s="356">
        <v>0.964004964832437</v>
      </c>
      <c r="AD98" s="356">
        <v>0.967517401392111</v>
      </c>
      <c r="AE98" s="356">
        <v>0.92</v>
      </c>
      <c r="AF98" s="169">
        <v>0.957040572792363</v>
      </c>
      <c r="AG98" s="169">
        <v>0.993617021276596</v>
      </c>
      <c r="AH98" s="169">
        <v>0.98936170212766</v>
      </c>
      <c r="AI98" s="169">
        <v>0.957040572792363</v>
      </c>
      <c r="AJ98" s="356">
        <v>0.92</v>
      </c>
      <c r="AK98" s="169">
        <v>0.974834028099429</v>
      </c>
      <c r="AL98" s="169">
        <v>0.977511244377811</v>
      </c>
      <c r="AM98" s="169">
        <v>0.973055028462998</v>
      </c>
      <c r="AN98" s="169">
        <v>0.974834028099429</v>
      </c>
      <c r="AO98" s="168">
        <v>0.99</v>
      </c>
      <c r="AP98" s="358">
        <v>1</v>
      </c>
      <c r="AQ98" s="358">
        <v>1</v>
      </c>
      <c r="AR98" s="358">
        <v>1</v>
      </c>
      <c r="AS98" s="359">
        <v>1</v>
      </c>
      <c r="AT98" s="360">
        <v>0.105261498981944</v>
      </c>
      <c r="AU98" s="361">
        <v>0</v>
      </c>
      <c r="AV98" s="362">
        <v>0.157894736842105</v>
      </c>
      <c r="AW98" s="362">
        <v>0</v>
      </c>
      <c r="AX98" s="362">
        <v>0</v>
      </c>
      <c r="AY98" s="142"/>
      <c r="AZ98" s="140"/>
    </row>
    <row r="99" spans="1:52">
      <c r="A99" s="138"/>
      <c r="B99" s="142"/>
      <c r="C99" s="172" t="s">
        <v>188</v>
      </c>
      <c r="D99" s="166" t="s">
        <v>26</v>
      </c>
      <c r="E99" s="166" t="s">
        <v>189</v>
      </c>
      <c r="F99" s="167" t="s">
        <v>212</v>
      </c>
      <c r="G99" s="173" t="s">
        <v>212</v>
      </c>
      <c r="H99" s="173" t="s">
        <v>212</v>
      </c>
      <c r="I99" s="173" t="s">
        <v>212</v>
      </c>
      <c r="J99" s="173" t="s">
        <v>212</v>
      </c>
      <c r="K99" s="168">
        <v>0.9</v>
      </c>
      <c r="L99" s="169">
        <v>0.909090909090909</v>
      </c>
      <c r="M99" s="169">
        <v>0.938461538461538</v>
      </c>
      <c r="N99" s="170">
        <v>0.932203389830508</v>
      </c>
      <c r="O99" s="170">
        <v>0.909090909090909</v>
      </c>
      <c r="P99" s="356">
        <v>0.9</v>
      </c>
      <c r="Q99" s="357">
        <v>0.9785335935322</v>
      </c>
      <c r="R99" s="169">
        <v>0.981766516694293</v>
      </c>
      <c r="S99" s="169">
        <v>0.960216299729625</v>
      </c>
      <c r="T99" s="169">
        <v>0.9785335935322</v>
      </c>
      <c r="U99" s="356">
        <v>0.9</v>
      </c>
      <c r="V99" s="169">
        <v>0.890995260663507</v>
      </c>
      <c r="W99" s="169">
        <v>0.885152735022496</v>
      </c>
      <c r="X99" s="169">
        <v>0.884511394360757</v>
      </c>
      <c r="Y99" s="169">
        <v>0.890995260663507</v>
      </c>
      <c r="Z99" s="356">
        <v>0.92</v>
      </c>
      <c r="AA99" s="356">
        <v>0.943777637397347</v>
      </c>
      <c r="AB99" s="356">
        <v>0.939400868968671</v>
      </c>
      <c r="AC99" s="356">
        <v>0.93801985511135</v>
      </c>
      <c r="AD99" s="356">
        <v>0.943777637397347</v>
      </c>
      <c r="AE99" s="356">
        <v>0.92</v>
      </c>
      <c r="AF99" s="169">
        <v>0.714285714285714</v>
      </c>
      <c r="AG99" s="169">
        <v>0.961748633879781</v>
      </c>
      <c r="AH99" s="169">
        <v>0.854901960784314</v>
      </c>
      <c r="AI99" s="169">
        <v>0.714285714285714</v>
      </c>
      <c r="AJ99" s="356">
        <v>0.92</v>
      </c>
      <c r="AK99" s="169">
        <v>0.960923623445826</v>
      </c>
      <c r="AL99" s="169">
        <v>0.959292858804373</v>
      </c>
      <c r="AM99" s="169">
        <v>0.953609879670678</v>
      </c>
      <c r="AN99" s="169">
        <v>0.960923623445826</v>
      </c>
      <c r="AO99" s="168">
        <v>0.99</v>
      </c>
      <c r="AP99" s="358">
        <v>1</v>
      </c>
      <c r="AQ99" s="358">
        <v>1</v>
      </c>
      <c r="AR99" s="358">
        <v>1</v>
      </c>
      <c r="AS99" s="359">
        <v>1</v>
      </c>
      <c r="AT99" s="360">
        <v>0.105261498981944</v>
      </c>
      <c r="AU99" s="361">
        <v>0</v>
      </c>
      <c r="AV99" s="362">
        <v>0.333333333333333</v>
      </c>
      <c r="AW99" s="362">
        <v>0</v>
      </c>
      <c r="AX99" s="362">
        <v>0</v>
      </c>
      <c r="AY99" s="142"/>
      <c r="AZ99" s="140"/>
    </row>
    <row r="100" spans="1:52">
      <c r="A100" s="138"/>
      <c r="B100" s="142"/>
      <c r="C100" s="172" t="s">
        <v>188</v>
      </c>
      <c r="D100" s="166" t="s">
        <v>26</v>
      </c>
      <c r="E100" s="166" t="s">
        <v>189</v>
      </c>
      <c r="F100" s="167" t="s">
        <v>213</v>
      </c>
      <c r="G100" s="173" t="s">
        <v>214</v>
      </c>
      <c r="H100" s="173" t="s">
        <v>214</v>
      </c>
      <c r="I100" s="173" t="s">
        <v>214</v>
      </c>
      <c r="J100" s="173" t="s">
        <v>214</v>
      </c>
      <c r="K100" s="168">
        <v>0.9</v>
      </c>
      <c r="L100" s="169">
        <v>1</v>
      </c>
      <c r="M100" s="169">
        <v>0.927272727272727</v>
      </c>
      <c r="N100" s="170">
        <v>0.961538461538462</v>
      </c>
      <c r="O100" s="170">
        <v>1</v>
      </c>
      <c r="P100" s="356">
        <v>0.9</v>
      </c>
      <c r="Q100" s="357">
        <v>1</v>
      </c>
      <c r="R100" s="169">
        <v>0.333333333333333</v>
      </c>
      <c r="S100" s="169" t="s">
        <v>32</v>
      </c>
      <c r="T100" s="169">
        <v>1</v>
      </c>
      <c r="U100" s="356">
        <v>0.9</v>
      </c>
      <c r="V100" s="169">
        <v>0</v>
      </c>
      <c r="W100" s="169">
        <v>0</v>
      </c>
      <c r="X100" s="169" t="s">
        <v>32</v>
      </c>
      <c r="Y100" s="169">
        <v>0</v>
      </c>
      <c r="Z100" s="356">
        <v>0.92</v>
      </c>
      <c r="AA100" s="356">
        <v>0.980632008154944</v>
      </c>
      <c r="AB100" s="356">
        <v>0.978871113794144</v>
      </c>
      <c r="AC100" s="356">
        <v>0.971271393643032</v>
      </c>
      <c r="AD100" s="356">
        <v>0.980632008154944</v>
      </c>
      <c r="AE100" s="356">
        <v>0.92</v>
      </c>
      <c r="AF100" s="169">
        <v>0.982954545454545</v>
      </c>
      <c r="AG100" s="169">
        <v>0.982456140350877</v>
      </c>
      <c r="AH100" s="169">
        <v>0.952702702702703</v>
      </c>
      <c r="AI100" s="169">
        <v>0.982954545454545</v>
      </c>
      <c r="AJ100" s="356">
        <v>0.92</v>
      </c>
      <c r="AK100" s="169">
        <v>0.984097127222982</v>
      </c>
      <c r="AL100" s="169">
        <v>0.980418335558522</v>
      </c>
      <c r="AM100" s="169">
        <v>0.98281697474616</v>
      </c>
      <c r="AN100" s="169">
        <v>0.984097127222982</v>
      </c>
      <c r="AO100" s="168">
        <v>0.99</v>
      </c>
      <c r="AP100" s="358">
        <v>1</v>
      </c>
      <c r="AQ100" s="358">
        <v>1</v>
      </c>
      <c r="AR100" s="358">
        <v>1</v>
      </c>
      <c r="AS100" s="359">
        <v>1</v>
      </c>
      <c r="AT100" s="360">
        <v>0.105261498981944</v>
      </c>
      <c r="AU100" s="361">
        <v>0</v>
      </c>
      <c r="AV100" s="362">
        <v>0.4</v>
      </c>
      <c r="AW100" s="362">
        <v>0.111111111111111</v>
      </c>
      <c r="AX100" s="362">
        <v>0</v>
      </c>
      <c r="AY100" s="142"/>
      <c r="AZ100" s="140"/>
    </row>
    <row r="101" spans="1:52">
      <c r="A101" s="138"/>
      <c r="B101" s="142"/>
      <c r="C101" s="172" t="s">
        <v>188</v>
      </c>
      <c r="D101" s="166" t="s">
        <v>26</v>
      </c>
      <c r="E101" s="166" t="s">
        <v>189</v>
      </c>
      <c r="F101" s="167" t="s">
        <v>215</v>
      </c>
      <c r="G101" s="173" t="s">
        <v>216</v>
      </c>
      <c r="H101" s="173" t="s">
        <v>216</v>
      </c>
      <c r="I101" s="173" t="s">
        <v>216</v>
      </c>
      <c r="J101" s="173" t="s">
        <v>216</v>
      </c>
      <c r="K101" s="168">
        <v>0.9</v>
      </c>
      <c r="L101" s="169">
        <v>0.909090909090909</v>
      </c>
      <c r="M101" s="169">
        <v>0.964912280701754</v>
      </c>
      <c r="N101" s="170">
        <v>0.905660377358491</v>
      </c>
      <c r="O101" s="170">
        <v>0.909090909090909</v>
      </c>
      <c r="P101" s="356">
        <v>0.9</v>
      </c>
      <c r="Q101" s="357">
        <v>0.929661579296616</v>
      </c>
      <c r="R101" s="169">
        <v>0.986782902137233</v>
      </c>
      <c r="S101" s="169">
        <v>0.948998178506375</v>
      </c>
      <c r="T101" s="169">
        <v>0.929661579296616</v>
      </c>
      <c r="U101" s="356">
        <v>0.9</v>
      </c>
      <c r="V101" s="169">
        <v>0.833112143331121</v>
      </c>
      <c r="W101" s="169">
        <v>0.894544431946007</v>
      </c>
      <c r="X101" s="169">
        <v>0.870673952641166</v>
      </c>
      <c r="Y101" s="169">
        <v>0.833112143331121</v>
      </c>
      <c r="Z101" s="356">
        <v>0.92</v>
      </c>
      <c r="AA101" s="356">
        <v>0.939642857142857</v>
      </c>
      <c r="AB101" s="356">
        <v>0.951393005334914</v>
      </c>
      <c r="AC101" s="356">
        <v>0.95558639833449</v>
      </c>
      <c r="AD101" s="356">
        <v>0.939642857142857</v>
      </c>
      <c r="AE101" s="356">
        <v>0.92</v>
      </c>
      <c r="AF101" s="169">
        <v>0.897435897435897</v>
      </c>
      <c r="AG101" s="169">
        <v>0.949860724233983</v>
      </c>
      <c r="AH101" s="169">
        <v>0.918819188191882</v>
      </c>
      <c r="AI101" s="169">
        <v>0.897435897435897</v>
      </c>
      <c r="AJ101" s="356">
        <v>0.92</v>
      </c>
      <c r="AK101" s="169">
        <v>0.960151150807283</v>
      </c>
      <c r="AL101" s="169">
        <v>0.963208772182946</v>
      </c>
      <c r="AM101" s="169">
        <v>0.969100570753789</v>
      </c>
      <c r="AN101" s="169">
        <v>0.960151150807283</v>
      </c>
      <c r="AO101" s="168">
        <v>0.99</v>
      </c>
      <c r="AP101" s="358">
        <v>1</v>
      </c>
      <c r="AQ101" s="358">
        <v>1</v>
      </c>
      <c r="AR101" s="358">
        <v>1</v>
      </c>
      <c r="AS101" s="359">
        <v>1</v>
      </c>
      <c r="AT101" s="360">
        <v>0.105261498981944</v>
      </c>
      <c r="AU101" s="361">
        <v>0</v>
      </c>
      <c r="AV101" s="362">
        <v>0.125</v>
      </c>
      <c r="AW101" s="362">
        <v>0.25</v>
      </c>
      <c r="AX101" s="362">
        <v>0</v>
      </c>
      <c r="AY101" s="142"/>
      <c r="AZ101" s="140"/>
    </row>
    <row r="102" spans="1:52">
      <c r="A102" s="138"/>
      <c r="B102" s="142"/>
      <c r="C102" s="172" t="s">
        <v>188</v>
      </c>
      <c r="D102" s="166" t="s">
        <v>26</v>
      </c>
      <c r="E102" s="166" t="s">
        <v>189</v>
      </c>
      <c r="F102" s="167" t="s">
        <v>217</v>
      </c>
      <c r="G102" s="173" t="s">
        <v>218</v>
      </c>
      <c r="H102" s="173" t="s">
        <v>218</v>
      </c>
      <c r="I102" s="173" t="s">
        <v>218</v>
      </c>
      <c r="J102" s="173" t="s">
        <v>218</v>
      </c>
      <c r="K102" s="168">
        <v>0.9</v>
      </c>
      <c r="L102" s="169">
        <v>0.939759036144578</v>
      </c>
      <c r="M102" s="169">
        <v>0.976470588235294</v>
      </c>
      <c r="N102" s="170">
        <v>0.985714285714286</v>
      </c>
      <c r="O102" s="170">
        <v>0.939759036144578</v>
      </c>
      <c r="P102" s="356">
        <v>0.9</v>
      </c>
      <c r="Q102" s="357">
        <v>0.97037037037037</v>
      </c>
      <c r="R102" s="169">
        <v>0.976184917114172</v>
      </c>
      <c r="S102" s="169">
        <v>0.979492915734526</v>
      </c>
      <c r="T102" s="169">
        <v>0.97037037037037</v>
      </c>
      <c r="U102" s="356">
        <v>0.9</v>
      </c>
      <c r="V102" s="169">
        <v>0.912962962962963</v>
      </c>
      <c r="W102" s="169">
        <v>0.901237450385244</v>
      </c>
      <c r="X102" s="169">
        <v>0.913870246085011</v>
      </c>
      <c r="Y102" s="169">
        <v>0.912962962962963</v>
      </c>
      <c r="Z102" s="356">
        <v>0.92</v>
      </c>
      <c r="AA102" s="356">
        <v>0.951219512195122</v>
      </c>
      <c r="AB102" s="356">
        <v>0.947403169014085</v>
      </c>
      <c r="AC102" s="356">
        <v>0.94968387776607</v>
      </c>
      <c r="AD102" s="356">
        <v>0.951219512195122</v>
      </c>
      <c r="AE102" s="356">
        <v>0.92</v>
      </c>
      <c r="AF102" s="169">
        <v>0.975124378109453</v>
      </c>
      <c r="AG102" s="169">
        <v>0.837301587301587</v>
      </c>
      <c r="AH102" s="169">
        <v>0.663366336633663</v>
      </c>
      <c r="AI102" s="169">
        <v>0.975124378109453</v>
      </c>
      <c r="AJ102" s="356">
        <v>0.92</v>
      </c>
      <c r="AK102" s="169">
        <v>0.966592427616927</v>
      </c>
      <c r="AL102" s="169">
        <v>0.961041902604757</v>
      </c>
      <c r="AM102" s="169">
        <v>0.961876832844575</v>
      </c>
      <c r="AN102" s="169">
        <v>0.966592427616927</v>
      </c>
      <c r="AO102" s="168">
        <v>0.99</v>
      </c>
      <c r="AP102" s="358">
        <v>1</v>
      </c>
      <c r="AQ102" s="358">
        <v>1</v>
      </c>
      <c r="AR102" s="358">
        <v>1</v>
      </c>
      <c r="AS102" s="359">
        <v>1</v>
      </c>
      <c r="AT102" s="360">
        <v>0.105261498981944</v>
      </c>
      <c r="AU102" s="361">
        <v>0.0869565217391304</v>
      </c>
      <c r="AV102" s="362">
        <v>0.176470588235294</v>
      </c>
      <c r="AW102" s="362">
        <v>0.0666666666666667</v>
      </c>
      <c r="AX102" s="362">
        <v>0.0869565217391304</v>
      </c>
      <c r="AY102" s="142"/>
      <c r="AZ102" s="140"/>
    </row>
    <row r="103" spans="1:52">
      <c r="A103" s="138"/>
      <c r="B103" s="142"/>
      <c r="C103" s="172" t="s">
        <v>188</v>
      </c>
      <c r="D103" s="166" t="s">
        <v>26</v>
      </c>
      <c r="E103" s="166" t="s">
        <v>189</v>
      </c>
      <c r="F103" s="167" t="s">
        <v>219</v>
      </c>
      <c r="G103" s="173" t="s">
        <v>220</v>
      </c>
      <c r="H103" s="173" t="s">
        <v>220</v>
      </c>
      <c r="I103" s="173" t="s">
        <v>220</v>
      </c>
      <c r="J103" s="173" t="s">
        <v>220</v>
      </c>
      <c r="K103" s="168">
        <v>0.9</v>
      </c>
      <c r="L103" s="169">
        <v>0.971830985915493</v>
      </c>
      <c r="M103" s="169">
        <v>0.972602739726027</v>
      </c>
      <c r="N103" s="170">
        <v>0.984848484848485</v>
      </c>
      <c r="O103" s="170">
        <v>0.971830985915493</v>
      </c>
      <c r="P103" s="356">
        <v>0.9</v>
      </c>
      <c r="Q103" s="357">
        <v>0.948806532663317</v>
      </c>
      <c r="R103" s="169">
        <v>0.938539610938822</v>
      </c>
      <c r="S103" s="169">
        <v>0.919245647969052</v>
      </c>
      <c r="T103" s="169">
        <v>0.948806532663317</v>
      </c>
      <c r="U103" s="356">
        <v>0.9</v>
      </c>
      <c r="V103" s="169">
        <v>0.909233668341708</v>
      </c>
      <c r="W103" s="169">
        <v>0.885819001973499</v>
      </c>
      <c r="X103" s="169">
        <v>0.91972920696325</v>
      </c>
      <c r="Y103" s="169">
        <v>0.909233668341708</v>
      </c>
      <c r="Z103" s="356">
        <v>0.92</v>
      </c>
      <c r="AA103" s="356">
        <v>0.946713341112408</v>
      </c>
      <c r="AB103" s="356">
        <v>0.936383928571429</v>
      </c>
      <c r="AC103" s="356">
        <v>0.963369963369963</v>
      </c>
      <c r="AD103" s="356">
        <v>0.946713341112408</v>
      </c>
      <c r="AE103" s="356">
        <v>0.92</v>
      </c>
      <c r="AF103" s="169">
        <v>0.989176187612748</v>
      </c>
      <c r="AG103" s="169">
        <v>0.985416666666667</v>
      </c>
      <c r="AH103" s="169">
        <v>0.939814814814815</v>
      </c>
      <c r="AI103" s="169">
        <v>0.989176187612748</v>
      </c>
      <c r="AJ103" s="356">
        <v>0.92</v>
      </c>
      <c r="AK103" s="169">
        <v>0.961972564681368</v>
      </c>
      <c r="AL103" s="169">
        <v>0.954424344411723</v>
      </c>
      <c r="AM103" s="169">
        <v>0.971406034312759</v>
      </c>
      <c r="AN103" s="169">
        <v>0.961972564681368</v>
      </c>
      <c r="AO103" s="168">
        <v>0.99</v>
      </c>
      <c r="AP103" s="358">
        <v>1</v>
      </c>
      <c r="AQ103" s="358">
        <v>1</v>
      </c>
      <c r="AR103" s="358">
        <v>1</v>
      </c>
      <c r="AS103" s="359">
        <v>1</v>
      </c>
      <c r="AT103" s="360">
        <v>0.105261498981944</v>
      </c>
      <c r="AU103" s="361">
        <v>0</v>
      </c>
      <c r="AV103" s="362">
        <v>0.263157894736842</v>
      </c>
      <c r="AW103" s="362">
        <v>0.0454545454545455</v>
      </c>
      <c r="AX103" s="362">
        <v>0</v>
      </c>
      <c r="AY103" s="142"/>
      <c r="AZ103" s="140"/>
    </row>
    <row r="104" spans="1:52">
      <c r="A104" s="138"/>
      <c r="B104" s="142"/>
      <c r="C104" s="172" t="s">
        <v>188</v>
      </c>
      <c r="D104" s="166" t="s">
        <v>26</v>
      </c>
      <c r="E104" s="166" t="s">
        <v>189</v>
      </c>
      <c r="F104" s="167" t="s">
        <v>221</v>
      </c>
      <c r="G104" s="173" t="s">
        <v>222</v>
      </c>
      <c r="H104" s="173" t="s">
        <v>222</v>
      </c>
      <c r="I104" s="173" t="s">
        <v>222</v>
      </c>
      <c r="J104" s="173" t="s">
        <v>222</v>
      </c>
      <c r="K104" s="168">
        <v>0.9</v>
      </c>
      <c r="L104" s="169" t="s">
        <v>32</v>
      </c>
      <c r="M104" s="169" t="s">
        <v>32</v>
      </c>
      <c r="N104" s="170" t="s">
        <v>32</v>
      </c>
      <c r="O104" s="170" t="s">
        <v>32</v>
      </c>
      <c r="P104" s="356">
        <v>0.9</v>
      </c>
      <c r="Q104" s="357" t="s">
        <v>32</v>
      </c>
      <c r="R104" s="169">
        <v>0</v>
      </c>
      <c r="S104" s="169">
        <v>0</v>
      </c>
      <c r="T104" s="169" t="s">
        <v>32</v>
      </c>
      <c r="U104" s="356">
        <v>0.9</v>
      </c>
      <c r="V104" s="169" t="s">
        <v>32</v>
      </c>
      <c r="W104" s="169">
        <v>1</v>
      </c>
      <c r="X104" s="169">
        <v>1</v>
      </c>
      <c r="Y104" s="169" t="s">
        <v>32</v>
      </c>
      <c r="Z104" s="356">
        <v>0.92</v>
      </c>
      <c r="AA104" s="356">
        <v>1</v>
      </c>
      <c r="AB104" s="356">
        <v>1</v>
      </c>
      <c r="AC104" s="356">
        <v>1</v>
      </c>
      <c r="AD104" s="356">
        <v>1</v>
      </c>
      <c r="AE104" s="356">
        <v>0.92</v>
      </c>
      <c r="AF104" s="169" t="s">
        <v>32</v>
      </c>
      <c r="AG104" s="169" t="s">
        <v>32</v>
      </c>
      <c r="AH104" s="169" t="s">
        <v>32</v>
      </c>
      <c r="AI104" s="169" t="s">
        <v>32</v>
      </c>
      <c r="AJ104" s="356">
        <v>0.92</v>
      </c>
      <c r="AK104" s="169">
        <v>1</v>
      </c>
      <c r="AL104" s="169">
        <v>1</v>
      </c>
      <c r="AM104" s="169">
        <v>1</v>
      </c>
      <c r="AN104" s="169">
        <v>1</v>
      </c>
      <c r="AO104" s="168">
        <v>0.99</v>
      </c>
      <c r="AP104" s="358" t="s">
        <v>32</v>
      </c>
      <c r="AQ104" s="358" t="s">
        <v>32</v>
      </c>
      <c r="AR104" s="358" t="s">
        <v>32</v>
      </c>
      <c r="AS104" s="359" t="s">
        <v>32</v>
      </c>
      <c r="AT104" s="360">
        <v>0.105261498981944</v>
      </c>
      <c r="AU104" s="361" t="s">
        <v>32</v>
      </c>
      <c r="AV104" s="362" t="s">
        <v>32</v>
      </c>
      <c r="AW104" s="362" t="s">
        <v>32</v>
      </c>
      <c r="AX104" s="362" t="s">
        <v>32</v>
      </c>
      <c r="AY104" s="142"/>
      <c r="AZ104" s="140"/>
    </row>
    <row r="105" spans="1:52">
      <c r="A105" s="138"/>
      <c r="B105" s="142"/>
      <c r="C105" s="172" t="s">
        <v>188</v>
      </c>
      <c r="D105" s="166" t="s">
        <v>26</v>
      </c>
      <c r="E105" s="166" t="s">
        <v>189</v>
      </c>
      <c r="F105" s="167" t="s">
        <v>223</v>
      </c>
      <c r="G105" s="173" t="s">
        <v>224</v>
      </c>
      <c r="H105" s="173" t="s">
        <v>224</v>
      </c>
      <c r="I105" s="173" t="s">
        <v>224</v>
      </c>
      <c r="J105" s="173" t="s">
        <v>224</v>
      </c>
      <c r="K105" s="168">
        <v>0.9</v>
      </c>
      <c r="L105" s="169" t="s">
        <v>32</v>
      </c>
      <c r="M105" s="169" t="s">
        <v>32</v>
      </c>
      <c r="N105" s="170" t="s">
        <v>32</v>
      </c>
      <c r="O105" s="170" t="s">
        <v>32</v>
      </c>
      <c r="P105" s="356">
        <v>0.9</v>
      </c>
      <c r="Q105" s="357" t="s">
        <v>32</v>
      </c>
      <c r="R105" s="169" t="s">
        <v>32</v>
      </c>
      <c r="S105" s="169" t="s">
        <v>32</v>
      </c>
      <c r="T105" s="169" t="s">
        <v>32</v>
      </c>
      <c r="U105" s="356">
        <v>0.9</v>
      </c>
      <c r="V105" s="169" t="s">
        <v>32</v>
      </c>
      <c r="W105" s="169" t="s">
        <v>32</v>
      </c>
      <c r="X105" s="169" t="s">
        <v>32</v>
      </c>
      <c r="Y105" s="169" t="s">
        <v>32</v>
      </c>
      <c r="Z105" s="356">
        <v>0.92</v>
      </c>
      <c r="AA105" s="356" t="s">
        <v>32</v>
      </c>
      <c r="AB105" s="356" t="s">
        <v>32</v>
      </c>
      <c r="AC105" s="356" t="s">
        <v>32</v>
      </c>
      <c r="AD105" s="356" t="s">
        <v>32</v>
      </c>
      <c r="AE105" s="356">
        <v>0.92</v>
      </c>
      <c r="AF105" s="169" t="s">
        <v>32</v>
      </c>
      <c r="AG105" s="169" t="s">
        <v>32</v>
      </c>
      <c r="AH105" s="169" t="s">
        <v>32</v>
      </c>
      <c r="AI105" s="169" t="s">
        <v>32</v>
      </c>
      <c r="AJ105" s="356">
        <v>0.92</v>
      </c>
      <c r="AK105" s="169" t="s">
        <v>32</v>
      </c>
      <c r="AL105" s="169" t="s">
        <v>32</v>
      </c>
      <c r="AM105" s="169" t="s">
        <v>32</v>
      </c>
      <c r="AN105" s="169" t="s">
        <v>32</v>
      </c>
      <c r="AO105" s="168">
        <v>0.99</v>
      </c>
      <c r="AP105" s="358" t="s">
        <v>32</v>
      </c>
      <c r="AQ105" s="358" t="s">
        <v>32</v>
      </c>
      <c r="AR105" s="358" t="s">
        <v>32</v>
      </c>
      <c r="AS105" s="359" t="s">
        <v>32</v>
      </c>
      <c r="AT105" s="360">
        <v>0.105261498981944</v>
      </c>
      <c r="AU105" s="361" t="s">
        <v>32</v>
      </c>
      <c r="AV105" s="362" t="s">
        <v>32</v>
      </c>
      <c r="AW105" s="362" t="s">
        <v>32</v>
      </c>
      <c r="AX105" s="362" t="s">
        <v>32</v>
      </c>
      <c r="AY105" s="142"/>
      <c r="AZ105" s="140"/>
    </row>
    <row r="106" spans="1:52">
      <c r="A106" s="138"/>
      <c r="B106" s="142"/>
      <c r="C106" s="172" t="s">
        <v>188</v>
      </c>
      <c r="D106" s="166" t="s">
        <v>26</v>
      </c>
      <c r="E106" s="166" t="s">
        <v>189</v>
      </c>
      <c r="F106" s="167" t="s">
        <v>225</v>
      </c>
      <c r="G106" s="173" t="s">
        <v>226</v>
      </c>
      <c r="H106" s="173" t="s">
        <v>226</v>
      </c>
      <c r="I106" s="173" t="s">
        <v>226</v>
      </c>
      <c r="J106" s="173" t="s">
        <v>226</v>
      </c>
      <c r="K106" s="168">
        <v>0.9</v>
      </c>
      <c r="L106" s="169">
        <v>0.930232558139535</v>
      </c>
      <c r="M106" s="169">
        <v>0.933333333333333</v>
      </c>
      <c r="N106" s="170">
        <v>0.954545454545455</v>
      </c>
      <c r="O106" s="170">
        <v>0.930232558139535</v>
      </c>
      <c r="P106" s="356">
        <v>0.9</v>
      </c>
      <c r="Q106" s="357">
        <v>0.933953767637346</v>
      </c>
      <c r="R106" s="169">
        <v>0.873073436083409</v>
      </c>
      <c r="S106" s="169">
        <v>0.946428571428571</v>
      </c>
      <c r="T106" s="169">
        <v>0.933953767637346</v>
      </c>
      <c r="U106" s="356">
        <v>0.9</v>
      </c>
      <c r="V106" s="169">
        <v>0.85049534674272</v>
      </c>
      <c r="W106" s="169">
        <v>0.853581142339075</v>
      </c>
      <c r="X106" s="169">
        <v>0.903869047619048</v>
      </c>
      <c r="Y106" s="169">
        <v>0.85049534674272</v>
      </c>
      <c r="Z106" s="356">
        <v>0.92</v>
      </c>
      <c r="AA106" s="356">
        <v>0.936494845360825</v>
      </c>
      <c r="AB106" s="356">
        <v>0.945476096404583</v>
      </c>
      <c r="AC106" s="356">
        <v>0.963478799133395</v>
      </c>
      <c r="AD106" s="356">
        <v>0.936494845360825</v>
      </c>
      <c r="AE106" s="356">
        <v>0.92</v>
      </c>
      <c r="AF106" s="169">
        <v>0.975935828877005</v>
      </c>
      <c r="AG106" s="169">
        <v>0.989858012170385</v>
      </c>
      <c r="AH106" s="169">
        <v>0.995118974984747</v>
      </c>
      <c r="AI106" s="169">
        <v>0.975935828877005</v>
      </c>
      <c r="AJ106" s="356">
        <v>0.92</v>
      </c>
      <c r="AK106" s="169">
        <v>0.957111744010722</v>
      </c>
      <c r="AL106" s="169">
        <v>0.96889400921659</v>
      </c>
      <c r="AM106" s="169">
        <v>0.97557275072068</v>
      </c>
      <c r="AN106" s="169">
        <v>0.957111744010722</v>
      </c>
      <c r="AO106" s="168">
        <v>0.99</v>
      </c>
      <c r="AP106" s="358">
        <v>1</v>
      </c>
      <c r="AQ106" s="358">
        <v>1</v>
      </c>
      <c r="AR106" s="358">
        <v>1</v>
      </c>
      <c r="AS106" s="359">
        <v>1</v>
      </c>
      <c r="AT106" s="360">
        <v>0.105261498981944</v>
      </c>
      <c r="AU106" s="361">
        <v>0.0645161290322581</v>
      </c>
      <c r="AV106" s="362">
        <v>0.290322580645161</v>
      </c>
      <c r="AW106" s="362">
        <v>0</v>
      </c>
      <c r="AX106" s="362">
        <v>0.0645161290322581</v>
      </c>
      <c r="AY106" s="142"/>
      <c r="AZ106" s="140"/>
    </row>
    <row r="107" spans="1:52">
      <c r="A107" s="138"/>
      <c r="B107" s="142"/>
      <c r="C107" s="172" t="s">
        <v>188</v>
      </c>
      <c r="D107" s="166" t="s">
        <v>26</v>
      </c>
      <c r="E107" s="166" t="s">
        <v>189</v>
      </c>
      <c r="F107" s="167" t="s">
        <v>227</v>
      </c>
      <c r="G107" s="173" t="s">
        <v>228</v>
      </c>
      <c r="H107" s="173" t="s">
        <v>228</v>
      </c>
      <c r="I107" s="173" t="s">
        <v>228</v>
      </c>
      <c r="J107" s="173" t="s">
        <v>228</v>
      </c>
      <c r="K107" s="168">
        <v>0.9</v>
      </c>
      <c r="L107" s="169">
        <v>0</v>
      </c>
      <c r="M107" s="169">
        <v>0.981132075471698</v>
      </c>
      <c r="N107" s="170">
        <v>1</v>
      </c>
      <c r="O107" s="170">
        <v>0</v>
      </c>
      <c r="P107" s="356">
        <v>0.9</v>
      </c>
      <c r="Q107" s="357">
        <v>0.923593185338152</v>
      </c>
      <c r="R107" s="169">
        <v>0.946975648075412</v>
      </c>
      <c r="S107" s="169">
        <v>0.957888980038283</v>
      </c>
      <c r="T107" s="169">
        <v>0.923593185338152</v>
      </c>
      <c r="U107" s="356">
        <v>0.9</v>
      </c>
      <c r="V107" s="169">
        <v>0.837635518843573</v>
      </c>
      <c r="W107" s="169">
        <v>0.873527101335428</v>
      </c>
      <c r="X107" s="169">
        <v>0.902378999179655</v>
      </c>
      <c r="Y107" s="169">
        <v>0.837635518843573</v>
      </c>
      <c r="Z107" s="356">
        <v>0.92</v>
      </c>
      <c r="AA107" s="356">
        <v>0.911611219830398</v>
      </c>
      <c r="AB107" s="356">
        <v>0.906271072151045</v>
      </c>
      <c r="AC107" s="356">
        <v>0.935887412040657</v>
      </c>
      <c r="AD107" s="356">
        <v>0.911611219830398</v>
      </c>
      <c r="AE107" s="356">
        <v>0.92</v>
      </c>
      <c r="AF107" s="169">
        <v>0.987813518492277</v>
      </c>
      <c r="AG107" s="169">
        <v>0.995642068564788</v>
      </c>
      <c r="AH107" s="169">
        <v>0.991896819501654</v>
      </c>
      <c r="AI107" s="169">
        <v>0.987813518492277</v>
      </c>
      <c r="AJ107" s="356">
        <v>0.92</v>
      </c>
      <c r="AK107" s="169">
        <v>0.944760357432981</v>
      </c>
      <c r="AL107" s="169">
        <v>0.948380692393597</v>
      </c>
      <c r="AM107" s="169">
        <v>0.959973315543696</v>
      </c>
      <c r="AN107" s="169">
        <v>0.944760357432981</v>
      </c>
      <c r="AO107" s="168">
        <v>0.99</v>
      </c>
      <c r="AP107" s="358">
        <v>1</v>
      </c>
      <c r="AQ107" s="358">
        <v>1</v>
      </c>
      <c r="AR107" s="358">
        <v>1</v>
      </c>
      <c r="AS107" s="359">
        <v>1</v>
      </c>
      <c r="AT107" s="360">
        <v>0.105261498981944</v>
      </c>
      <c r="AU107" s="361">
        <v>0.0333333333333333</v>
      </c>
      <c r="AV107" s="362">
        <v>0.171428571428571</v>
      </c>
      <c r="AW107" s="362">
        <v>0</v>
      </c>
      <c r="AX107" s="362">
        <v>0.0333333333333333</v>
      </c>
      <c r="AY107" s="142"/>
      <c r="AZ107" s="140"/>
    </row>
    <row r="108" spans="1:52">
      <c r="A108" s="138"/>
      <c r="B108" s="142"/>
      <c r="C108" s="172" t="s">
        <v>188</v>
      </c>
      <c r="D108" s="166" t="s">
        <v>26</v>
      </c>
      <c r="E108" s="166" t="s">
        <v>189</v>
      </c>
      <c r="F108" s="167" t="s">
        <v>229</v>
      </c>
      <c r="G108" s="173" t="s">
        <v>230</v>
      </c>
      <c r="H108" s="173" t="s">
        <v>230</v>
      </c>
      <c r="I108" s="173" t="s">
        <v>230</v>
      </c>
      <c r="J108" s="173" t="s">
        <v>230</v>
      </c>
      <c r="K108" s="168">
        <v>0.9</v>
      </c>
      <c r="L108" s="169" t="s">
        <v>32</v>
      </c>
      <c r="M108" s="169" t="s">
        <v>32</v>
      </c>
      <c r="N108" s="170" t="s">
        <v>32</v>
      </c>
      <c r="O108" s="170" t="s">
        <v>32</v>
      </c>
      <c r="P108" s="356">
        <v>0.9</v>
      </c>
      <c r="Q108" s="357" t="s">
        <v>32</v>
      </c>
      <c r="R108" s="169">
        <v>0</v>
      </c>
      <c r="S108" s="169">
        <v>0</v>
      </c>
      <c r="T108" s="169" t="s">
        <v>32</v>
      </c>
      <c r="U108" s="356">
        <v>0.9</v>
      </c>
      <c r="V108" s="169" t="s">
        <v>32</v>
      </c>
      <c r="W108" s="169">
        <v>1</v>
      </c>
      <c r="X108" s="169">
        <v>1</v>
      </c>
      <c r="Y108" s="169" t="s">
        <v>32</v>
      </c>
      <c r="Z108" s="356">
        <v>0.92</v>
      </c>
      <c r="AA108" s="356">
        <v>1</v>
      </c>
      <c r="AB108" s="356" t="s">
        <v>32</v>
      </c>
      <c r="AC108" s="356">
        <v>1</v>
      </c>
      <c r="AD108" s="356">
        <v>1</v>
      </c>
      <c r="AE108" s="356">
        <v>0.92</v>
      </c>
      <c r="AF108" s="169" t="s">
        <v>32</v>
      </c>
      <c r="AG108" s="169" t="s">
        <v>32</v>
      </c>
      <c r="AH108" s="169" t="s">
        <v>32</v>
      </c>
      <c r="AI108" s="169" t="s">
        <v>32</v>
      </c>
      <c r="AJ108" s="356">
        <v>0.92</v>
      </c>
      <c r="AK108" s="169">
        <v>1</v>
      </c>
      <c r="AL108" s="169">
        <v>1</v>
      </c>
      <c r="AM108" s="169">
        <v>1</v>
      </c>
      <c r="AN108" s="169">
        <v>1</v>
      </c>
      <c r="AO108" s="168">
        <v>0.99</v>
      </c>
      <c r="AP108" s="358" t="s">
        <v>32</v>
      </c>
      <c r="AQ108" s="358" t="s">
        <v>32</v>
      </c>
      <c r="AR108" s="358" t="s">
        <v>32</v>
      </c>
      <c r="AS108" s="359" t="s">
        <v>32</v>
      </c>
      <c r="AT108" s="360">
        <v>0.105261498981944</v>
      </c>
      <c r="AU108" s="361" t="s">
        <v>32</v>
      </c>
      <c r="AV108" s="362" t="s">
        <v>32</v>
      </c>
      <c r="AW108" s="362" t="s">
        <v>32</v>
      </c>
      <c r="AX108" s="362" t="s">
        <v>32</v>
      </c>
      <c r="AY108" s="142"/>
      <c r="AZ108" s="140"/>
    </row>
    <row r="109" spans="1:52">
      <c r="A109" s="138"/>
      <c r="B109" s="142"/>
      <c r="C109" s="172" t="s">
        <v>188</v>
      </c>
      <c r="D109" s="166" t="s">
        <v>26</v>
      </c>
      <c r="E109" s="166" t="s">
        <v>189</v>
      </c>
      <c r="F109" s="167" t="s">
        <v>231</v>
      </c>
      <c r="G109" s="173" t="s">
        <v>232</v>
      </c>
      <c r="H109" s="173" t="s">
        <v>232</v>
      </c>
      <c r="I109" s="173" t="s">
        <v>232</v>
      </c>
      <c r="J109" s="173" t="s">
        <v>232</v>
      </c>
      <c r="K109" s="168">
        <v>0.9</v>
      </c>
      <c r="L109" s="169" t="s">
        <v>32</v>
      </c>
      <c r="M109" s="169" t="s">
        <v>32</v>
      </c>
      <c r="N109" s="170" t="s">
        <v>32</v>
      </c>
      <c r="O109" s="170" t="s">
        <v>32</v>
      </c>
      <c r="P109" s="356">
        <v>0.9</v>
      </c>
      <c r="Q109" s="357" t="s">
        <v>32</v>
      </c>
      <c r="R109" s="169">
        <v>0</v>
      </c>
      <c r="S109" s="169">
        <v>0</v>
      </c>
      <c r="T109" s="169" t="s">
        <v>32</v>
      </c>
      <c r="U109" s="356">
        <v>0.9</v>
      </c>
      <c r="V109" s="169" t="s">
        <v>32</v>
      </c>
      <c r="W109" s="169">
        <v>1</v>
      </c>
      <c r="X109" s="169">
        <v>1</v>
      </c>
      <c r="Y109" s="169" t="s">
        <v>32</v>
      </c>
      <c r="Z109" s="356">
        <v>0.92</v>
      </c>
      <c r="AA109" s="356">
        <v>1</v>
      </c>
      <c r="AB109" s="356">
        <v>1</v>
      </c>
      <c r="AC109" s="356">
        <v>1</v>
      </c>
      <c r="AD109" s="356">
        <v>1</v>
      </c>
      <c r="AE109" s="356">
        <v>0.92</v>
      </c>
      <c r="AF109" s="169" t="s">
        <v>32</v>
      </c>
      <c r="AG109" s="169" t="s">
        <v>32</v>
      </c>
      <c r="AH109" s="169" t="s">
        <v>32</v>
      </c>
      <c r="AI109" s="169" t="s">
        <v>32</v>
      </c>
      <c r="AJ109" s="356">
        <v>0.92</v>
      </c>
      <c r="AK109" s="169">
        <v>1</v>
      </c>
      <c r="AL109" s="169">
        <v>1</v>
      </c>
      <c r="AM109" s="169">
        <v>1</v>
      </c>
      <c r="AN109" s="169">
        <v>1</v>
      </c>
      <c r="AO109" s="168">
        <v>0.99</v>
      </c>
      <c r="AP109" s="358" t="s">
        <v>32</v>
      </c>
      <c r="AQ109" s="358" t="s">
        <v>32</v>
      </c>
      <c r="AR109" s="358" t="s">
        <v>32</v>
      </c>
      <c r="AS109" s="359" t="s">
        <v>32</v>
      </c>
      <c r="AT109" s="360">
        <v>0.105261498981944</v>
      </c>
      <c r="AU109" s="361" t="s">
        <v>32</v>
      </c>
      <c r="AV109" s="362" t="s">
        <v>32</v>
      </c>
      <c r="AW109" s="362" t="s">
        <v>32</v>
      </c>
      <c r="AX109" s="362" t="s">
        <v>32</v>
      </c>
      <c r="AY109" s="142"/>
      <c r="AZ109" s="140"/>
    </row>
    <row r="110" spans="1:52">
      <c r="A110" s="138"/>
      <c r="B110" s="142"/>
      <c r="C110" s="172" t="s">
        <v>188</v>
      </c>
      <c r="D110" s="166" t="s">
        <v>26</v>
      </c>
      <c r="E110" s="166" t="s">
        <v>189</v>
      </c>
      <c r="F110" s="167" t="s">
        <v>233</v>
      </c>
      <c r="G110" s="173" t="s">
        <v>234</v>
      </c>
      <c r="H110" s="173" t="s">
        <v>234</v>
      </c>
      <c r="I110" s="173" t="s">
        <v>234</v>
      </c>
      <c r="J110" s="173" t="s">
        <v>234</v>
      </c>
      <c r="K110" s="168">
        <v>0.9</v>
      </c>
      <c r="L110" s="169" t="s">
        <v>32</v>
      </c>
      <c r="M110" s="169" t="s">
        <v>32</v>
      </c>
      <c r="N110" s="170" t="s">
        <v>32</v>
      </c>
      <c r="O110" s="170" t="s">
        <v>32</v>
      </c>
      <c r="P110" s="356">
        <v>0.9</v>
      </c>
      <c r="Q110" s="357" t="s">
        <v>32</v>
      </c>
      <c r="R110" s="169" t="s">
        <v>32</v>
      </c>
      <c r="S110" s="169" t="s">
        <v>32</v>
      </c>
      <c r="T110" s="169" t="s">
        <v>32</v>
      </c>
      <c r="U110" s="356">
        <v>0.9</v>
      </c>
      <c r="V110" s="169" t="s">
        <v>32</v>
      </c>
      <c r="W110" s="169" t="s">
        <v>32</v>
      </c>
      <c r="X110" s="169" t="s">
        <v>32</v>
      </c>
      <c r="Y110" s="169" t="s">
        <v>32</v>
      </c>
      <c r="Z110" s="356">
        <v>0.92</v>
      </c>
      <c r="AA110" s="356" t="s">
        <v>32</v>
      </c>
      <c r="AB110" s="356" t="s">
        <v>32</v>
      </c>
      <c r="AC110" s="356" t="s">
        <v>32</v>
      </c>
      <c r="AD110" s="356" t="s">
        <v>32</v>
      </c>
      <c r="AE110" s="356">
        <v>0.92</v>
      </c>
      <c r="AF110" s="169" t="s">
        <v>32</v>
      </c>
      <c r="AG110" s="169" t="s">
        <v>32</v>
      </c>
      <c r="AH110" s="169" t="s">
        <v>32</v>
      </c>
      <c r="AI110" s="169" t="s">
        <v>32</v>
      </c>
      <c r="AJ110" s="356">
        <v>0.92</v>
      </c>
      <c r="AK110" s="169" t="s">
        <v>32</v>
      </c>
      <c r="AL110" s="169" t="s">
        <v>32</v>
      </c>
      <c r="AM110" s="169" t="s">
        <v>32</v>
      </c>
      <c r="AN110" s="169" t="s">
        <v>32</v>
      </c>
      <c r="AO110" s="168">
        <v>0.99</v>
      </c>
      <c r="AP110" s="358" t="s">
        <v>32</v>
      </c>
      <c r="AQ110" s="358" t="s">
        <v>32</v>
      </c>
      <c r="AR110" s="358" t="s">
        <v>32</v>
      </c>
      <c r="AS110" s="359" t="s">
        <v>32</v>
      </c>
      <c r="AT110" s="360">
        <v>0.105261498981944</v>
      </c>
      <c r="AU110" s="361" t="s">
        <v>32</v>
      </c>
      <c r="AV110" s="362" t="s">
        <v>32</v>
      </c>
      <c r="AW110" s="362" t="s">
        <v>32</v>
      </c>
      <c r="AX110" s="362" t="s">
        <v>32</v>
      </c>
      <c r="AY110" s="142"/>
      <c r="AZ110" s="140"/>
    </row>
    <row r="111" spans="1:52">
      <c r="A111" s="138"/>
      <c r="B111" s="142"/>
      <c r="C111" s="172" t="s">
        <v>188</v>
      </c>
      <c r="D111" s="166" t="s">
        <v>26</v>
      </c>
      <c r="E111" s="166" t="s">
        <v>189</v>
      </c>
      <c r="F111" s="167" t="s">
        <v>235</v>
      </c>
      <c r="G111" s="173" t="s">
        <v>236</v>
      </c>
      <c r="H111" s="173" t="s">
        <v>236</v>
      </c>
      <c r="I111" s="173" t="s">
        <v>236</v>
      </c>
      <c r="J111" s="173" t="s">
        <v>236</v>
      </c>
      <c r="K111" s="168">
        <v>0.9</v>
      </c>
      <c r="L111" s="169">
        <v>0.776470588235294</v>
      </c>
      <c r="M111" s="169">
        <v>0.963855421686747</v>
      </c>
      <c r="N111" s="170">
        <v>0.975609756097561</v>
      </c>
      <c r="O111" s="170">
        <v>0.776470588235294</v>
      </c>
      <c r="P111" s="356">
        <v>0.9</v>
      </c>
      <c r="Q111" s="357">
        <v>0.94921875</v>
      </c>
      <c r="R111" s="169">
        <v>0.932228072140697</v>
      </c>
      <c r="S111" s="169">
        <v>0.948511075253044</v>
      </c>
      <c r="T111" s="169">
        <v>0.94921875</v>
      </c>
      <c r="U111" s="356">
        <v>0.9</v>
      </c>
      <c r="V111" s="169">
        <v>0.880326704545455</v>
      </c>
      <c r="W111" s="169">
        <v>0.889548560546656</v>
      </c>
      <c r="X111" s="169">
        <v>0.905970368197154</v>
      </c>
      <c r="Y111" s="169">
        <v>0.880326704545455</v>
      </c>
      <c r="Z111" s="356">
        <v>0.92</v>
      </c>
      <c r="AA111" s="356">
        <v>0.92429718875502</v>
      </c>
      <c r="AB111" s="356">
        <v>0.893847705496722</v>
      </c>
      <c r="AC111" s="356">
        <v>0.941966048164232</v>
      </c>
      <c r="AD111" s="356">
        <v>0.92429718875502</v>
      </c>
      <c r="AE111" s="356">
        <v>0.92</v>
      </c>
      <c r="AF111" s="169">
        <v>0.91713209070722</v>
      </c>
      <c r="AG111" s="169">
        <v>0.940595832307451</v>
      </c>
      <c r="AH111" s="169">
        <v>0.916491370655448</v>
      </c>
      <c r="AI111" s="169">
        <v>0.91713209070722</v>
      </c>
      <c r="AJ111" s="356">
        <v>0.92</v>
      </c>
      <c r="AK111" s="169">
        <v>0.956826051720327</v>
      </c>
      <c r="AL111" s="169">
        <v>0.944254923243914</v>
      </c>
      <c r="AM111" s="169">
        <v>0.958284272497897</v>
      </c>
      <c r="AN111" s="169">
        <v>0.956826051720327</v>
      </c>
      <c r="AO111" s="168">
        <v>0.99</v>
      </c>
      <c r="AP111" s="358">
        <v>1</v>
      </c>
      <c r="AQ111" s="358">
        <v>1</v>
      </c>
      <c r="AR111" s="358">
        <v>1</v>
      </c>
      <c r="AS111" s="359">
        <v>1</v>
      </c>
      <c r="AT111" s="360">
        <v>0.105261498981944</v>
      </c>
      <c r="AU111" s="361">
        <v>0</v>
      </c>
      <c r="AV111" s="362">
        <v>0.125</v>
      </c>
      <c r="AW111" s="362">
        <v>0.1</v>
      </c>
      <c r="AX111" s="362">
        <v>0</v>
      </c>
      <c r="AY111" s="142"/>
      <c r="AZ111" s="140"/>
    </row>
    <row r="112" spans="1:52">
      <c r="A112" s="138"/>
      <c r="B112" s="142"/>
      <c r="C112" s="172" t="s">
        <v>188</v>
      </c>
      <c r="D112" s="166" t="s">
        <v>237</v>
      </c>
      <c r="E112" s="166" t="s">
        <v>189</v>
      </c>
      <c r="F112" s="167" t="s">
        <v>238</v>
      </c>
      <c r="G112" s="173" t="s">
        <v>238</v>
      </c>
      <c r="H112" s="173" t="s">
        <v>238</v>
      </c>
      <c r="I112" s="173" t="s">
        <v>238</v>
      </c>
      <c r="J112" s="173" t="s">
        <v>238</v>
      </c>
      <c r="K112" s="168">
        <v>0.9</v>
      </c>
      <c r="L112" s="169" t="s">
        <v>32</v>
      </c>
      <c r="M112" s="169" t="s">
        <v>32</v>
      </c>
      <c r="N112" s="170" t="s">
        <v>32</v>
      </c>
      <c r="O112" s="170" t="s">
        <v>32</v>
      </c>
      <c r="P112" s="356">
        <v>0.9</v>
      </c>
      <c r="Q112" s="357" t="s">
        <v>32</v>
      </c>
      <c r="R112" s="169" t="s">
        <v>32</v>
      </c>
      <c r="S112" s="169" t="s">
        <v>32</v>
      </c>
      <c r="T112" s="169" t="s">
        <v>32</v>
      </c>
      <c r="U112" s="356">
        <v>0.9</v>
      </c>
      <c r="V112" s="169" t="s">
        <v>32</v>
      </c>
      <c r="W112" s="169" t="s">
        <v>32</v>
      </c>
      <c r="X112" s="169" t="s">
        <v>32</v>
      </c>
      <c r="Y112" s="169" t="s">
        <v>32</v>
      </c>
      <c r="Z112" s="356">
        <v>0.92</v>
      </c>
      <c r="AA112" s="356" t="s">
        <v>32</v>
      </c>
      <c r="AB112" s="356" t="s">
        <v>32</v>
      </c>
      <c r="AC112" s="356" t="s">
        <v>32</v>
      </c>
      <c r="AD112" s="356" t="s">
        <v>32</v>
      </c>
      <c r="AE112" s="356">
        <v>0.92</v>
      </c>
      <c r="AF112" s="169">
        <v>0.995798319327731</v>
      </c>
      <c r="AG112" s="169">
        <v>0.992887624466572</v>
      </c>
      <c r="AH112" s="169">
        <v>0.948924731182796</v>
      </c>
      <c r="AI112" s="169">
        <v>0.995798319327731</v>
      </c>
      <c r="AJ112" s="356">
        <v>0.92</v>
      </c>
      <c r="AK112" s="169" t="s">
        <v>32</v>
      </c>
      <c r="AL112" s="169" t="s">
        <v>32</v>
      </c>
      <c r="AM112" s="169" t="s">
        <v>32</v>
      </c>
      <c r="AN112" s="169" t="s">
        <v>32</v>
      </c>
      <c r="AO112" s="168">
        <v>0.99</v>
      </c>
      <c r="AP112" s="358" t="s">
        <v>32</v>
      </c>
      <c r="AQ112" s="358">
        <v>1</v>
      </c>
      <c r="AR112" s="358" t="s">
        <v>32</v>
      </c>
      <c r="AS112" s="359" t="s">
        <v>32</v>
      </c>
      <c r="AT112" s="360">
        <v>0.105261498981944</v>
      </c>
      <c r="AU112" s="361" t="s">
        <v>32</v>
      </c>
      <c r="AV112" s="362" t="s">
        <v>32</v>
      </c>
      <c r="AW112" s="362" t="s">
        <v>32</v>
      </c>
      <c r="AX112" s="362" t="s">
        <v>32</v>
      </c>
      <c r="AY112" s="142"/>
      <c r="AZ112" s="140"/>
    </row>
    <row r="113" spans="1:52">
      <c r="A113" s="138"/>
      <c r="B113" s="142"/>
      <c r="C113" s="172" t="s">
        <v>188</v>
      </c>
      <c r="D113" s="166" t="s">
        <v>26</v>
      </c>
      <c r="E113" s="166" t="s">
        <v>189</v>
      </c>
      <c r="F113" s="167" t="s">
        <v>239</v>
      </c>
      <c r="G113" s="173" t="s">
        <v>240</v>
      </c>
      <c r="H113" s="173" t="s">
        <v>240</v>
      </c>
      <c r="I113" s="173" t="s">
        <v>240</v>
      </c>
      <c r="J113" s="173" t="s">
        <v>240</v>
      </c>
      <c r="K113" s="168">
        <v>0.9</v>
      </c>
      <c r="L113" s="169">
        <v>0</v>
      </c>
      <c r="M113" s="169">
        <v>0.901098901098901</v>
      </c>
      <c r="N113" s="170">
        <v>0.831460674157303</v>
      </c>
      <c r="O113" s="170">
        <v>0</v>
      </c>
      <c r="P113" s="356">
        <v>0.9</v>
      </c>
      <c r="Q113" s="357">
        <v>0.85179735127181</v>
      </c>
      <c r="R113" s="169">
        <v>0.896422911478379</v>
      </c>
      <c r="S113" s="169">
        <v>0.97082432849645</v>
      </c>
      <c r="T113" s="169">
        <v>0.85179735127181</v>
      </c>
      <c r="U113" s="356">
        <v>0.9</v>
      </c>
      <c r="V113" s="169">
        <v>0.806600798822787</v>
      </c>
      <c r="W113" s="169">
        <v>0.845822956757981</v>
      </c>
      <c r="X113" s="169">
        <v>0.902902130287126</v>
      </c>
      <c r="Y113" s="169">
        <v>0.806600798822787</v>
      </c>
      <c r="Z113" s="356">
        <v>0.92</v>
      </c>
      <c r="AA113" s="356">
        <v>0.908948502056002</v>
      </c>
      <c r="AB113" s="356">
        <v>0.909750786353738</v>
      </c>
      <c r="AC113" s="356">
        <v>0.8982661004954</v>
      </c>
      <c r="AD113" s="356">
        <v>0.908948502056002</v>
      </c>
      <c r="AE113" s="356">
        <v>0.92</v>
      </c>
      <c r="AF113" s="169">
        <v>0.980676328502415</v>
      </c>
      <c r="AG113" s="169">
        <v>0.976691377813397</v>
      </c>
      <c r="AH113" s="169">
        <v>0.982761660631214</v>
      </c>
      <c r="AI113" s="169">
        <v>0.980676328502415</v>
      </c>
      <c r="AJ113" s="356">
        <v>0.92</v>
      </c>
      <c r="AK113" s="169">
        <v>0.947554598585051</v>
      </c>
      <c r="AL113" s="169">
        <v>0.953210514144762</v>
      </c>
      <c r="AM113" s="169">
        <v>0.937360916508695</v>
      </c>
      <c r="AN113" s="169">
        <v>0.947554598585051</v>
      </c>
      <c r="AO113" s="168">
        <v>0.99</v>
      </c>
      <c r="AP113" s="358">
        <v>1</v>
      </c>
      <c r="AQ113" s="358">
        <v>1</v>
      </c>
      <c r="AR113" s="358">
        <v>1</v>
      </c>
      <c r="AS113" s="359">
        <v>1</v>
      </c>
      <c r="AT113" s="360">
        <v>0.105261498981944</v>
      </c>
      <c r="AU113" s="361">
        <v>0.0810810810810811</v>
      </c>
      <c r="AV113" s="362">
        <v>0.258620689655172</v>
      </c>
      <c r="AW113" s="362">
        <v>0.025</v>
      </c>
      <c r="AX113" s="362">
        <v>0.0810810810810811</v>
      </c>
      <c r="AY113" s="142"/>
      <c r="AZ113" s="140"/>
    </row>
    <row r="114" spans="1:52">
      <c r="A114" s="138"/>
      <c r="B114" s="142"/>
      <c r="C114" s="172" t="s">
        <v>188</v>
      </c>
      <c r="D114" s="166" t="s">
        <v>26</v>
      </c>
      <c r="E114" s="166" t="s">
        <v>189</v>
      </c>
      <c r="F114" s="167" t="s">
        <v>241</v>
      </c>
      <c r="G114" s="173" t="s">
        <v>242</v>
      </c>
      <c r="H114" s="173" t="s">
        <v>242</v>
      </c>
      <c r="I114" s="173" t="s">
        <v>242</v>
      </c>
      <c r="J114" s="173" t="s">
        <v>242</v>
      </c>
      <c r="K114" s="168">
        <v>0.9</v>
      </c>
      <c r="L114" s="169" t="s">
        <v>32</v>
      </c>
      <c r="M114" s="169" t="s">
        <v>32</v>
      </c>
      <c r="N114" s="170" t="s">
        <v>32</v>
      </c>
      <c r="O114" s="170" t="s">
        <v>32</v>
      </c>
      <c r="P114" s="356">
        <v>0.9</v>
      </c>
      <c r="Q114" s="357" t="s">
        <v>32</v>
      </c>
      <c r="R114" s="169" t="s">
        <v>32</v>
      </c>
      <c r="S114" s="169" t="s">
        <v>32</v>
      </c>
      <c r="T114" s="169" t="s">
        <v>32</v>
      </c>
      <c r="U114" s="356">
        <v>0.9</v>
      </c>
      <c r="V114" s="169" t="s">
        <v>32</v>
      </c>
      <c r="W114" s="169" t="s">
        <v>32</v>
      </c>
      <c r="X114" s="169" t="s">
        <v>32</v>
      </c>
      <c r="Y114" s="169" t="s">
        <v>32</v>
      </c>
      <c r="Z114" s="356">
        <v>0.92</v>
      </c>
      <c r="AA114" s="356" t="s">
        <v>32</v>
      </c>
      <c r="AB114" s="356" t="s">
        <v>32</v>
      </c>
      <c r="AC114" s="356" t="s">
        <v>32</v>
      </c>
      <c r="AD114" s="356" t="s">
        <v>32</v>
      </c>
      <c r="AE114" s="356">
        <v>0.92</v>
      </c>
      <c r="AF114" s="169" t="s">
        <v>32</v>
      </c>
      <c r="AG114" s="169" t="s">
        <v>32</v>
      </c>
      <c r="AH114" s="169" t="s">
        <v>32</v>
      </c>
      <c r="AI114" s="169" t="s">
        <v>32</v>
      </c>
      <c r="AJ114" s="356">
        <v>0.92</v>
      </c>
      <c r="AK114" s="169" t="s">
        <v>32</v>
      </c>
      <c r="AL114" s="169" t="s">
        <v>32</v>
      </c>
      <c r="AM114" s="169" t="s">
        <v>32</v>
      </c>
      <c r="AN114" s="169" t="s">
        <v>32</v>
      </c>
      <c r="AO114" s="168">
        <v>0.99</v>
      </c>
      <c r="AP114" s="358" t="s">
        <v>32</v>
      </c>
      <c r="AQ114" s="358" t="s">
        <v>32</v>
      </c>
      <c r="AR114" s="358" t="s">
        <v>32</v>
      </c>
      <c r="AS114" s="359" t="s">
        <v>32</v>
      </c>
      <c r="AT114" s="360">
        <v>0.105261498981944</v>
      </c>
      <c r="AU114" s="361" t="s">
        <v>32</v>
      </c>
      <c r="AV114" s="362" t="s">
        <v>32</v>
      </c>
      <c r="AW114" s="362" t="s">
        <v>32</v>
      </c>
      <c r="AX114" s="362" t="s">
        <v>32</v>
      </c>
      <c r="AY114" s="142"/>
      <c r="AZ114" s="140"/>
    </row>
    <row r="115" spans="1:52">
      <c r="A115" s="138"/>
      <c r="B115" s="142"/>
      <c r="C115" s="172" t="s">
        <v>188</v>
      </c>
      <c r="D115" s="166" t="s">
        <v>26</v>
      </c>
      <c r="E115" s="166" t="s">
        <v>189</v>
      </c>
      <c r="F115" s="167" t="s">
        <v>243</v>
      </c>
      <c r="G115" s="173" t="s">
        <v>244</v>
      </c>
      <c r="H115" s="173" t="s">
        <v>244</v>
      </c>
      <c r="I115" s="173" t="s">
        <v>244</v>
      </c>
      <c r="J115" s="173" t="s">
        <v>244</v>
      </c>
      <c r="K115" s="168">
        <v>0.9</v>
      </c>
      <c r="L115" s="169">
        <v>0</v>
      </c>
      <c r="M115" s="169">
        <v>1</v>
      </c>
      <c r="N115" s="170">
        <v>1</v>
      </c>
      <c r="O115" s="170">
        <v>0</v>
      </c>
      <c r="P115" s="356">
        <v>0.9</v>
      </c>
      <c r="Q115" s="357">
        <v>0.976583113456464</v>
      </c>
      <c r="R115" s="169">
        <v>0.970970206264324</v>
      </c>
      <c r="S115" s="169">
        <v>0.977426636568849</v>
      </c>
      <c r="T115" s="169">
        <v>0.976583113456464</v>
      </c>
      <c r="U115" s="356">
        <v>0.9</v>
      </c>
      <c r="V115" s="169">
        <v>0.892150395778364</v>
      </c>
      <c r="W115" s="169">
        <v>0.864782276546982</v>
      </c>
      <c r="X115" s="169">
        <v>0.884875846501129</v>
      </c>
      <c r="Y115" s="169">
        <v>0.892150395778364</v>
      </c>
      <c r="Z115" s="356">
        <v>0.92</v>
      </c>
      <c r="AA115" s="356">
        <v>0.945934256055363</v>
      </c>
      <c r="AB115" s="356">
        <v>0.935662547933532</v>
      </c>
      <c r="AC115" s="356">
        <v>0.946797339866993</v>
      </c>
      <c r="AD115" s="356">
        <v>0.945934256055363</v>
      </c>
      <c r="AE115" s="356">
        <v>0.92</v>
      </c>
      <c r="AF115" s="169">
        <v>0.995499549954995</v>
      </c>
      <c r="AG115" s="169">
        <v>0.997492477432297</v>
      </c>
      <c r="AH115" s="169">
        <v>0.975565280816922</v>
      </c>
      <c r="AI115" s="169">
        <v>0.995499549954995</v>
      </c>
      <c r="AJ115" s="356">
        <v>0.92</v>
      </c>
      <c r="AK115" s="169">
        <v>0.963576158940397</v>
      </c>
      <c r="AL115" s="169">
        <v>0.961906279885241</v>
      </c>
      <c r="AM115" s="169">
        <v>0.960471441523119</v>
      </c>
      <c r="AN115" s="169">
        <v>0.963576158940397</v>
      </c>
      <c r="AO115" s="168">
        <v>0.99</v>
      </c>
      <c r="AP115" s="358">
        <v>1</v>
      </c>
      <c r="AQ115" s="358">
        <v>1</v>
      </c>
      <c r="AR115" s="358">
        <v>1</v>
      </c>
      <c r="AS115" s="359">
        <v>1</v>
      </c>
      <c r="AT115" s="360">
        <v>0.105261498981944</v>
      </c>
      <c r="AU115" s="361">
        <v>0.12</v>
      </c>
      <c r="AV115" s="362">
        <v>0.222222222222222</v>
      </c>
      <c r="AW115" s="362">
        <v>0</v>
      </c>
      <c r="AX115" s="362">
        <v>0.12</v>
      </c>
      <c r="AY115" s="142"/>
      <c r="AZ115" s="140"/>
    </row>
    <row r="116" spans="1:52">
      <c r="A116" s="138"/>
      <c r="B116" s="142"/>
      <c r="C116" s="172" t="s">
        <v>188</v>
      </c>
      <c r="D116" s="166" t="s">
        <v>26</v>
      </c>
      <c r="E116" s="166" t="s">
        <v>189</v>
      </c>
      <c r="F116" s="167" t="s">
        <v>245</v>
      </c>
      <c r="G116" s="173" t="s">
        <v>246</v>
      </c>
      <c r="H116" s="173" t="s">
        <v>246</v>
      </c>
      <c r="I116" s="173" t="s">
        <v>246</v>
      </c>
      <c r="J116" s="173" t="s">
        <v>246</v>
      </c>
      <c r="K116" s="168">
        <v>0.9</v>
      </c>
      <c r="L116" s="169">
        <v>0.871794871794872</v>
      </c>
      <c r="M116" s="169">
        <v>0.952380952380952</v>
      </c>
      <c r="N116" s="170">
        <v>0.930232558139535</v>
      </c>
      <c r="O116" s="170">
        <v>0.871794871794872</v>
      </c>
      <c r="P116" s="356">
        <v>0.9</v>
      </c>
      <c r="Q116" s="357">
        <v>0.933518969718065</v>
      </c>
      <c r="R116" s="169">
        <v>0.939490445859873</v>
      </c>
      <c r="S116" s="169">
        <v>0.968984492246123</v>
      </c>
      <c r="T116" s="169">
        <v>0.933518969718065</v>
      </c>
      <c r="U116" s="356">
        <v>0.9</v>
      </c>
      <c r="V116" s="169">
        <v>0.85450748346676</v>
      </c>
      <c r="W116" s="169">
        <v>0.880573248407643</v>
      </c>
      <c r="X116" s="169">
        <v>0.91895947973987</v>
      </c>
      <c r="Y116" s="169">
        <v>0.85450748346676</v>
      </c>
      <c r="Z116" s="356">
        <v>0.92</v>
      </c>
      <c r="AA116" s="356">
        <v>0.91520768966701</v>
      </c>
      <c r="AB116" s="356">
        <v>0.873949579831933</v>
      </c>
      <c r="AC116" s="356">
        <v>0.910543130990415</v>
      </c>
      <c r="AD116" s="356">
        <v>0.91520768966701</v>
      </c>
      <c r="AE116" s="356">
        <v>0.92</v>
      </c>
      <c r="AF116" s="169">
        <v>0.863020150031958</v>
      </c>
      <c r="AG116" s="169">
        <v>0.996145731905226</v>
      </c>
      <c r="AH116" s="169">
        <v>0.824238248354004</v>
      </c>
      <c r="AI116" s="169">
        <v>0.863020150031958</v>
      </c>
      <c r="AJ116" s="356">
        <v>0.92</v>
      </c>
      <c r="AK116" s="169">
        <v>0.943986162852581</v>
      </c>
      <c r="AL116" s="169">
        <v>0.914384472214836</v>
      </c>
      <c r="AM116" s="169">
        <v>0.940061819647897</v>
      </c>
      <c r="AN116" s="169">
        <v>0.943986162852581</v>
      </c>
      <c r="AO116" s="168">
        <v>0.99</v>
      </c>
      <c r="AP116" s="358">
        <v>1</v>
      </c>
      <c r="AQ116" s="358">
        <v>1</v>
      </c>
      <c r="AR116" s="358">
        <v>1</v>
      </c>
      <c r="AS116" s="359">
        <v>1</v>
      </c>
      <c r="AT116" s="360">
        <v>0.105261498981944</v>
      </c>
      <c r="AU116" s="361">
        <v>0</v>
      </c>
      <c r="AV116" s="362">
        <v>0.384615384615385</v>
      </c>
      <c r="AW116" s="362">
        <v>0</v>
      </c>
      <c r="AX116" s="362">
        <v>0</v>
      </c>
      <c r="AY116" s="142"/>
      <c r="AZ116" s="140"/>
    </row>
    <row r="117" spans="1:52">
      <c r="A117" s="138"/>
      <c r="B117" s="142"/>
      <c r="C117" s="172" t="s">
        <v>188</v>
      </c>
      <c r="D117" s="166" t="s">
        <v>26</v>
      </c>
      <c r="E117" s="166" t="s">
        <v>189</v>
      </c>
      <c r="F117" s="167" t="s">
        <v>247</v>
      </c>
      <c r="G117" s="173" t="s">
        <v>248</v>
      </c>
      <c r="H117" s="173" t="s">
        <v>248</v>
      </c>
      <c r="I117" s="173" t="s">
        <v>248</v>
      </c>
      <c r="J117" s="173" t="s">
        <v>248</v>
      </c>
      <c r="K117" s="168">
        <v>0.9</v>
      </c>
      <c r="L117" s="169">
        <v>0</v>
      </c>
      <c r="M117" s="169">
        <v>1</v>
      </c>
      <c r="N117" s="170">
        <v>0.984375</v>
      </c>
      <c r="O117" s="170">
        <v>0</v>
      </c>
      <c r="P117" s="356">
        <v>0.9</v>
      </c>
      <c r="Q117" s="357">
        <v>0.944793536804309</v>
      </c>
      <c r="R117" s="169">
        <v>0.934688387386041</v>
      </c>
      <c r="S117" s="169">
        <v>0.932553191489362</v>
      </c>
      <c r="T117" s="169">
        <v>0.944793536804309</v>
      </c>
      <c r="U117" s="356">
        <v>0.9</v>
      </c>
      <c r="V117" s="169">
        <v>0.877692998204668</v>
      </c>
      <c r="W117" s="169">
        <v>0.895082947242565</v>
      </c>
      <c r="X117" s="169">
        <v>0.916808510638298</v>
      </c>
      <c r="Y117" s="169">
        <v>0.877692998204668</v>
      </c>
      <c r="Z117" s="356">
        <v>0.92</v>
      </c>
      <c r="AA117" s="356">
        <v>0.933216168717047</v>
      </c>
      <c r="AB117" s="356">
        <v>0.925701069673316</v>
      </c>
      <c r="AC117" s="356">
        <v>0.940470588235294</v>
      </c>
      <c r="AD117" s="356">
        <v>0.933216168717047</v>
      </c>
      <c r="AE117" s="356">
        <v>0.92</v>
      </c>
      <c r="AF117" s="169">
        <v>0.990516062884484</v>
      </c>
      <c r="AG117" s="169">
        <v>0.990594165923831</v>
      </c>
      <c r="AH117" s="169">
        <v>0.918826918041372</v>
      </c>
      <c r="AI117" s="169">
        <v>0.990516062884484</v>
      </c>
      <c r="AJ117" s="356">
        <v>0.92</v>
      </c>
      <c r="AK117" s="169">
        <v>0.949193793732887</v>
      </c>
      <c r="AL117" s="169">
        <v>0.951231527093596</v>
      </c>
      <c r="AM117" s="169">
        <v>0.958221626452189</v>
      </c>
      <c r="AN117" s="169">
        <v>0.949193793732887</v>
      </c>
      <c r="AO117" s="168">
        <v>0.99</v>
      </c>
      <c r="AP117" s="358">
        <v>1</v>
      </c>
      <c r="AQ117" s="358">
        <v>1</v>
      </c>
      <c r="AR117" s="358">
        <v>1</v>
      </c>
      <c r="AS117" s="359">
        <v>1</v>
      </c>
      <c r="AT117" s="360">
        <v>0.105261498981944</v>
      </c>
      <c r="AU117" s="361">
        <v>0.025</v>
      </c>
      <c r="AV117" s="362">
        <v>0.326530612244898</v>
      </c>
      <c r="AW117" s="362">
        <v>0</v>
      </c>
      <c r="AX117" s="362">
        <v>0.025</v>
      </c>
      <c r="AY117" s="142"/>
      <c r="AZ117" s="140"/>
    </row>
    <row r="118" spans="1:52">
      <c r="A118" s="138"/>
      <c r="B118" s="142"/>
      <c r="C118" s="172" t="s">
        <v>188</v>
      </c>
      <c r="D118" s="166" t="s">
        <v>26</v>
      </c>
      <c r="E118" s="166" t="s">
        <v>189</v>
      </c>
      <c r="F118" s="167" t="s">
        <v>249</v>
      </c>
      <c r="G118" s="173" t="s">
        <v>250</v>
      </c>
      <c r="H118" s="173" t="s">
        <v>250</v>
      </c>
      <c r="I118" s="173" t="s">
        <v>250</v>
      </c>
      <c r="J118" s="173" t="s">
        <v>250</v>
      </c>
      <c r="K118" s="168">
        <v>0.9</v>
      </c>
      <c r="L118" s="169" t="s">
        <v>32</v>
      </c>
      <c r="M118" s="169" t="s">
        <v>32</v>
      </c>
      <c r="N118" s="170" t="s">
        <v>32</v>
      </c>
      <c r="O118" s="170" t="s">
        <v>32</v>
      </c>
      <c r="P118" s="356">
        <v>0.9</v>
      </c>
      <c r="Q118" s="357" t="s">
        <v>32</v>
      </c>
      <c r="R118" s="169" t="s">
        <v>32</v>
      </c>
      <c r="S118" s="169" t="s">
        <v>32</v>
      </c>
      <c r="T118" s="169" t="s">
        <v>32</v>
      </c>
      <c r="U118" s="356">
        <v>0.9</v>
      </c>
      <c r="V118" s="169" t="s">
        <v>32</v>
      </c>
      <c r="W118" s="169" t="s">
        <v>32</v>
      </c>
      <c r="X118" s="169" t="s">
        <v>32</v>
      </c>
      <c r="Y118" s="169" t="s">
        <v>32</v>
      </c>
      <c r="Z118" s="356">
        <v>0.92</v>
      </c>
      <c r="AA118" s="356" t="s">
        <v>32</v>
      </c>
      <c r="AB118" s="356" t="s">
        <v>32</v>
      </c>
      <c r="AC118" s="356" t="s">
        <v>32</v>
      </c>
      <c r="AD118" s="356" t="s">
        <v>32</v>
      </c>
      <c r="AE118" s="356">
        <v>0.92</v>
      </c>
      <c r="AF118" s="169">
        <v>1</v>
      </c>
      <c r="AG118" s="169">
        <v>0.990384615384615</v>
      </c>
      <c r="AH118" s="169">
        <v>0.99</v>
      </c>
      <c r="AI118" s="169">
        <v>1</v>
      </c>
      <c r="AJ118" s="356">
        <v>0.92</v>
      </c>
      <c r="AK118" s="169" t="s">
        <v>32</v>
      </c>
      <c r="AL118" s="169" t="s">
        <v>32</v>
      </c>
      <c r="AM118" s="169" t="s">
        <v>32</v>
      </c>
      <c r="AN118" s="169" t="s">
        <v>32</v>
      </c>
      <c r="AO118" s="168">
        <v>0.99</v>
      </c>
      <c r="AP118" s="358">
        <v>1</v>
      </c>
      <c r="AQ118" s="358">
        <v>1</v>
      </c>
      <c r="AR118" s="358">
        <v>1</v>
      </c>
      <c r="AS118" s="359">
        <v>1</v>
      </c>
      <c r="AT118" s="360">
        <v>0.105261498981944</v>
      </c>
      <c r="AU118" s="361" t="s">
        <v>32</v>
      </c>
      <c r="AV118" s="362" t="s">
        <v>32</v>
      </c>
      <c r="AW118" s="362" t="s">
        <v>32</v>
      </c>
      <c r="AX118" s="362" t="s">
        <v>32</v>
      </c>
      <c r="AY118" s="142"/>
      <c r="AZ118" s="140"/>
    </row>
    <row r="119" spans="1:52">
      <c r="A119" s="138"/>
      <c r="B119" s="142"/>
      <c r="C119" s="172" t="s">
        <v>188</v>
      </c>
      <c r="D119" s="166" t="s">
        <v>26</v>
      </c>
      <c r="E119" s="166" t="s">
        <v>189</v>
      </c>
      <c r="F119" s="167" t="s">
        <v>251</v>
      </c>
      <c r="G119" s="173" t="s">
        <v>252</v>
      </c>
      <c r="H119" s="173" t="s">
        <v>252</v>
      </c>
      <c r="I119" s="173" t="s">
        <v>252</v>
      </c>
      <c r="J119" s="173" t="s">
        <v>252</v>
      </c>
      <c r="K119" s="168">
        <v>0.9</v>
      </c>
      <c r="L119" s="169">
        <v>0.961165048543689</v>
      </c>
      <c r="M119" s="169">
        <v>0.971153846153846</v>
      </c>
      <c r="N119" s="170">
        <v>0.979591836734694</v>
      </c>
      <c r="O119" s="170">
        <v>0.961165048543689</v>
      </c>
      <c r="P119" s="356">
        <v>0.9</v>
      </c>
      <c r="Q119" s="357">
        <v>0.91542750929368</v>
      </c>
      <c r="R119" s="169">
        <v>0.575892857142857</v>
      </c>
      <c r="S119" s="169">
        <v>0.893183415319747</v>
      </c>
      <c r="T119" s="169">
        <v>0.91542750929368</v>
      </c>
      <c r="U119" s="356">
        <v>0.9</v>
      </c>
      <c r="V119" s="169">
        <v>0.853624535315985</v>
      </c>
      <c r="W119" s="169">
        <v>0.609285714285714</v>
      </c>
      <c r="X119" s="169">
        <v>0.897516982899977</v>
      </c>
      <c r="Y119" s="169">
        <v>0.853624535315985</v>
      </c>
      <c r="Z119" s="356">
        <v>0.92</v>
      </c>
      <c r="AA119" s="356">
        <v>0.94841752891053</v>
      </c>
      <c r="AB119" s="356">
        <v>0.933832937305794</v>
      </c>
      <c r="AC119" s="356">
        <v>0.947432762836186</v>
      </c>
      <c r="AD119" s="356">
        <v>0.94841752891053</v>
      </c>
      <c r="AE119" s="356">
        <v>0.92</v>
      </c>
      <c r="AF119" s="169">
        <v>0.978355832370431</v>
      </c>
      <c r="AG119" s="169">
        <v>0.961320011127596</v>
      </c>
      <c r="AH119" s="169">
        <v>0.979583663022985</v>
      </c>
      <c r="AI119" s="169">
        <v>0.978355832370431</v>
      </c>
      <c r="AJ119" s="356">
        <v>0.92</v>
      </c>
      <c r="AK119" s="169">
        <v>0.96095406360424</v>
      </c>
      <c r="AL119" s="169">
        <v>0.953403298350825</v>
      </c>
      <c r="AM119" s="169">
        <v>0.953288067395951</v>
      </c>
      <c r="AN119" s="169">
        <v>0.96095406360424</v>
      </c>
      <c r="AO119" s="168">
        <v>0.99</v>
      </c>
      <c r="AP119" s="358">
        <v>1</v>
      </c>
      <c r="AQ119" s="358">
        <v>1</v>
      </c>
      <c r="AR119" s="358">
        <v>1</v>
      </c>
      <c r="AS119" s="359">
        <v>1</v>
      </c>
      <c r="AT119" s="360">
        <v>0.105261498981944</v>
      </c>
      <c r="AU119" s="361">
        <v>0</v>
      </c>
      <c r="AV119" s="362">
        <v>0.0458015267175573</v>
      </c>
      <c r="AW119" s="362">
        <v>0.00549450549450549</v>
      </c>
      <c r="AX119" s="362">
        <v>0</v>
      </c>
      <c r="AY119" s="142"/>
      <c r="AZ119" s="140"/>
    </row>
    <row r="120" spans="1:52">
      <c r="A120" s="138"/>
      <c r="B120" s="142"/>
      <c r="C120" s="172" t="s">
        <v>188</v>
      </c>
      <c r="D120" s="166" t="s">
        <v>237</v>
      </c>
      <c r="E120" s="166" t="s">
        <v>189</v>
      </c>
      <c r="F120" s="167" t="s">
        <v>253</v>
      </c>
      <c r="G120" s="173" t="s">
        <v>253</v>
      </c>
      <c r="H120" s="173" t="s">
        <v>253</v>
      </c>
      <c r="I120" s="173" t="s">
        <v>253</v>
      </c>
      <c r="J120" s="173" t="s">
        <v>253</v>
      </c>
      <c r="K120" s="168">
        <v>0.9</v>
      </c>
      <c r="L120" s="169" t="s">
        <v>32</v>
      </c>
      <c r="M120" s="169" t="s">
        <v>32</v>
      </c>
      <c r="N120" s="170" t="s">
        <v>32</v>
      </c>
      <c r="O120" s="170" t="s">
        <v>32</v>
      </c>
      <c r="P120" s="356">
        <v>0.9</v>
      </c>
      <c r="Q120" s="357" t="s">
        <v>32</v>
      </c>
      <c r="R120" s="169">
        <v>1</v>
      </c>
      <c r="S120" s="169">
        <v>0.5</v>
      </c>
      <c r="T120" s="169" t="s">
        <v>32</v>
      </c>
      <c r="U120" s="356">
        <v>0.9</v>
      </c>
      <c r="V120" s="169" t="s">
        <v>32</v>
      </c>
      <c r="W120" s="169">
        <v>1</v>
      </c>
      <c r="X120" s="169">
        <v>1</v>
      </c>
      <c r="Y120" s="169" t="s">
        <v>32</v>
      </c>
      <c r="Z120" s="356">
        <v>0.92</v>
      </c>
      <c r="AA120" s="356" t="s">
        <v>32</v>
      </c>
      <c r="AB120" s="356" t="s">
        <v>32</v>
      </c>
      <c r="AC120" s="356" t="s">
        <v>32</v>
      </c>
      <c r="AD120" s="356" t="s">
        <v>32</v>
      </c>
      <c r="AE120" s="356">
        <v>0.92</v>
      </c>
      <c r="AF120" s="169">
        <v>0.975018958825891</v>
      </c>
      <c r="AG120" s="169">
        <v>0.999004597810115</v>
      </c>
      <c r="AH120" s="169">
        <v>0.974782577053237</v>
      </c>
      <c r="AI120" s="169">
        <v>0.975018958825891</v>
      </c>
      <c r="AJ120" s="356">
        <v>0.92</v>
      </c>
      <c r="AK120" s="169">
        <v>1</v>
      </c>
      <c r="AL120" s="169">
        <v>1</v>
      </c>
      <c r="AM120" s="169">
        <v>1</v>
      </c>
      <c r="AN120" s="169">
        <v>1</v>
      </c>
      <c r="AO120" s="168">
        <v>0.99</v>
      </c>
      <c r="AP120" s="358">
        <v>1</v>
      </c>
      <c r="AQ120" s="358">
        <v>1</v>
      </c>
      <c r="AR120" s="358">
        <v>1</v>
      </c>
      <c r="AS120" s="359">
        <v>1</v>
      </c>
      <c r="AT120" s="360">
        <v>0.105261498981944</v>
      </c>
      <c r="AU120" s="361" t="s">
        <v>32</v>
      </c>
      <c r="AV120" s="362" t="s">
        <v>32</v>
      </c>
      <c r="AW120" s="362" t="s">
        <v>32</v>
      </c>
      <c r="AX120" s="362" t="s">
        <v>32</v>
      </c>
      <c r="AY120" s="142"/>
      <c r="AZ120" s="140"/>
    </row>
    <row r="121" spans="1:52">
      <c r="A121" s="138"/>
      <c r="B121" s="142"/>
      <c r="C121" s="172" t="s">
        <v>188</v>
      </c>
      <c r="D121" s="166" t="s">
        <v>26</v>
      </c>
      <c r="E121" s="166" t="s">
        <v>189</v>
      </c>
      <c r="F121" s="167" t="s">
        <v>254</v>
      </c>
      <c r="G121" s="173" t="s">
        <v>255</v>
      </c>
      <c r="H121" s="173" t="s">
        <v>255</v>
      </c>
      <c r="I121" s="173" t="s">
        <v>255</v>
      </c>
      <c r="J121" s="173" t="s">
        <v>255</v>
      </c>
      <c r="K121" s="168">
        <v>0.9</v>
      </c>
      <c r="L121" s="169">
        <v>0.957746478873239</v>
      </c>
      <c r="M121" s="169">
        <v>0.888888888888889</v>
      </c>
      <c r="N121" s="170">
        <v>0.9</v>
      </c>
      <c r="O121" s="170">
        <v>0.957746478873239</v>
      </c>
      <c r="P121" s="356">
        <v>0.9</v>
      </c>
      <c r="Q121" s="357">
        <v>0.962650985378258</v>
      </c>
      <c r="R121" s="169">
        <v>0.902476056996029</v>
      </c>
      <c r="S121" s="169">
        <v>0.964418087472202</v>
      </c>
      <c r="T121" s="169">
        <v>0.962650985378258</v>
      </c>
      <c r="U121" s="356">
        <v>0.9</v>
      </c>
      <c r="V121" s="169">
        <v>0.88858868404323</v>
      </c>
      <c r="W121" s="169">
        <v>0.81499649614576</v>
      </c>
      <c r="X121" s="169">
        <v>0.890474425500371</v>
      </c>
      <c r="Y121" s="169">
        <v>0.88858868404323</v>
      </c>
      <c r="Z121" s="356">
        <v>0.92</v>
      </c>
      <c r="AA121" s="356">
        <v>0.877333868701064</v>
      </c>
      <c r="AB121" s="356">
        <v>0.86376575843839</v>
      </c>
      <c r="AC121" s="356">
        <v>0.902356902356902</v>
      </c>
      <c r="AD121" s="356">
        <v>0.877333868701064</v>
      </c>
      <c r="AE121" s="356">
        <v>0.92</v>
      </c>
      <c r="AF121" s="169">
        <v>0.978665596344438</v>
      </c>
      <c r="AG121" s="169">
        <v>0.993082304850248</v>
      </c>
      <c r="AH121" s="169">
        <v>0.987410450906026</v>
      </c>
      <c r="AI121" s="169">
        <v>0.978665596344438</v>
      </c>
      <c r="AJ121" s="356">
        <v>0.92</v>
      </c>
      <c r="AK121" s="169">
        <v>0.929299738771383</v>
      </c>
      <c r="AL121" s="169">
        <v>0.922717496106208</v>
      </c>
      <c r="AM121" s="169">
        <v>0.939301101005266</v>
      </c>
      <c r="AN121" s="169">
        <v>0.929299738771383</v>
      </c>
      <c r="AO121" s="168">
        <v>0.99</v>
      </c>
      <c r="AP121" s="358">
        <v>1</v>
      </c>
      <c r="AQ121" s="358">
        <v>1</v>
      </c>
      <c r="AR121" s="358">
        <v>1</v>
      </c>
      <c r="AS121" s="359">
        <v>1</v>
      </c>
      <c r="AT121" s="360">
        <v>0.105261498981944</v>
      </c>
      <c r="AU121" s="361">
        <v>0.0666666666666667</v>
      </c>
      <c r="AV121" s="362">
        <v>0.181818181818182</v>
      </c>
      <c r="AW121" s="362">
        <v>0.111111111111111</v>
      </c>
      <c r="AX121" s="362">
        <v>0.0666666666666667</v>
      </c>
      <c r="AY121" s="142"/>
      <c r="AZ121" s="140"/>
    </row>
    <row r="122" spans="1:52">
      <c r="A122" s="138"/>
      <c r="B122" s="142"/>
      <c r="C122" s="172" t="s">
        <v>188</v>
      </c>
      <c r="D122" s="166" t="s">
        <v>26</v>
      </c>
      <c r="E122" s="166" t="s">
        <v>189</v>
      </c>
      <c r="F122" s="167" t="s">
        <v>256</v>
      </c>
      <c r="G122" s="173" t="s">
        <v>257</v>
      </c>
      <c r="H122" s="173" t="s">
        <v>257</v>
      </c>
      <c r="I122" s="173" t="s">
        <v>257</v>
      </c>
      <c r="J122" s="173" t="s">
        <v>257</v>
      </c>
      <c r="K122" s="168">
        <v>0.9</v>
      </c>
      <c r="L122" s="169">
        <v>0</v>
      </c>
      <c r="M122" s="169">
        <v>0.948979591836735</v>
      </c>
      <c r="N122" s="170">
        <v>0.947368421052632</v>
      </c>
      <c r="O122" s="170">
        <v>0</v>
      </c>
      <c r="P122" s="356">
        <v>0.9</v>
      </c>
      <c r="Q122" s="357">
        <v>0.97565363396498</v>
      </c>
      <c r="R122" s="169">
        <v>0.900828231904933</v>
      </c>
      <c r="S122" s="169">
        <v>0.938683243854196</v>
      </c>
      <c r="T122" s="169">
        <v>0.97565363396498</v>
      </c>
      <c r="U122" s="356">
        <v>0.9</v>
      </c>
      <c r="V122" s="169">
        <v>0.946629887263133</v>
      </c>
      <c r="W122" s="169">
        <v>0.958300324090745</v>
      </c>
      <c r="X122" s="169">
        <v>0.968823584816803</v>
      </c>
      <c r="Y122" s="169">
        <v>0.946629887263133</v>
      </c>
      <c r="Z122" s="356">
        <v>0.92</v>
      </c>
      <c r="AA122" s="356">
        <v>0.976003147128245</v>
      </c>
      <c r="AB122" s="356">
        <v>0.970470869912211</v>
      </c>
      <c r="AC122" s="356">
        <v>0.979350612361151</v>
      </c>
      <c r="AD122" s="356">
        <v>0.976003147128245</v>
      </c>
      <c r="AE122" s="356">
        <v>0.92</v>
      </c>
      <c r="AF122" s="169">
        <v>0.986510520934469</v>
      </c>
      <c r="AG122" s="169">
        <v>0.985617502855033</v>
      </c>
      <c r="AH122" s="169">
        <v>0.970748463814292</v>
      </c>
      <c r="AI122" s="169">
        <v>0.986510520934469</v>
      </c>
      <c r="AJ122" s="356">
        <v>0.92</v>
      </c>
      <c r="AK122" s="169">
        <v>0.982839758520702</v>
      </c>
      <c r="AL122" s="169">
        <v>0.980311446141639</v>
      </c>
      <c r="AM122" s="169">
        <v>0.987078492490791</v>
      </c>
      <c r="AN122" s="169">
        <v>0.982839758520702</v>
      </c>
      <c r="AO122" s="168">
        <v>0.99</v>
      </c>
      <c r="AP122" s="358">
        <v>1</v>
      </c>
      <c r="AQ122" s="358">
        <v>1</v>
      </c>
      <c r="AR122" s="358">
        <v>1</v>
      </c>
      <c r="AS122" s="359">
        <v>1</v>
      </c>
      <c r="AT122" s="360">
        <v>0.105261498981944</v>
      </c>
      <c r="AU122" s="361">
        <v>0.0294117647058824</v>
      </c>
      <c r="AV122" s="362">
        <v>0.15625</v>
      </c>
      <c r="AW122" s="362">
        <v>0</v>
      </c>
      <c r="AX122" s="362">
        <v>0.0294117647058824</v>
      </c>
      <c r="AY122" s="142"/>
      <c r="AZ122" s="140"/>
    </row>
    <row r="123" spans="1:52">
      <c r="A123" s="138"/>
      <c r="B123" s="142"/>
      <c r="C123" s="172" t="s">
        <v>188</v>
      </c>
      <c r="D123" s="166" t="s">
        <v>26</v>
      </c>
      <c r="E123" s="166" t="s">
        <v>189</v>
      </c>
      <c r="F123" s="167" t="s">
        <v>258</v>
      </c>
      <c r="G123" s="173" t="s">
        <v>259</v>
      </c>
      <c r="H123" s="173" t="s">
        <v>259</v>
      </c>
      <c r="I123" s="173" t="s">
        <v>259</v>
      </c>
      <c r="J123" s="173" t="s">
        <v>259</v>
      </c>
      <c r="K123" s="168">
        <v>0.9</v>
      </c>
      <c r="L123" s="169">
        <v>0</v>
      </c>
      <c r="M123" s="169">
        <v>0.931818181818182</v>
      </c>
      <c r="N123" s="170">
        <v>0.905882352941176</v>
      </c>
      <c r="O123" s="170">
        <v>0</v>
      </c>
      <c r="P123" s="356">
        <v>0.9</v>
      </c>
      <c r="Q123" s="357">
        <v>0.912442396313364</v>
      </c>
      <c r="R123" s="169">
        <v>0.913113083976132</v>
      </c>
      <c r="S123" s="169">
        <v>0.913858513724615</v>
      </c>
      <c r="T123" s="169">
        <v>0.912442396313364</v>
      </c>
      <c r="U123" s="356">
        <v>0.9</v>
      </c>
      <c r="V123" s="169">
        <v>0.869195320808224</v>
      </c>
      <c r="W123" s="169">
        <v>0.843254257022268</v>
      </c>
      <c r="X123" s="169">
        <v>0.888417763891988</v>
      </c>
      <c r="Y123" s="169">
        <v>0.869195320808224</v>
      </c>
      <c r="Z123" s="356">
        <v>0.92</v>
      </c>
      <c r="AA123" s="356">
        <v>0.90211433046202</v>
      </c>
      <c r="AB123" s="356">
        <v>0.902712571726656</v>
      </c>
      <c r="AC123" s="356">
        <v>0.928257347836149</v>
      </c>
      <c r="AD123" s="356">
        <v>0.90211433046202</v>
      </c>
      <c r="AE123" s="356">
        <v>0.92</v>
      </c>
      <c r="AF123" s="169">
        <v>0.996275605214153</v>
      </c>
      <c r="AG123" s="169">
        <v>0.995520330806341</v>
      </c>
      <c r="AH123" s="169">
        <v>0.987415295256534</v>
      </c>
      <c r="AI123" s="169">
        <v>0.996275605214153</v>
      </c>
      <c r="AJ123" s="356">
        <v>0.92</v>
      </c>
      <c r="AK123" s="169">
        <v>0.942146157076858</v>
      </c>
      <c r="AL123" s="169">
        <v>0.936011209715086</v>
      </c>
      <c r="AM123" s="169">
        <v>0.938650306748466</v>
      </c>
      <c r="AN123" s="169">
        <v>0.942146157076858</v>
      </c>
      <c r="AO123" s="168">
        <v>0.99</v>
      </c>
      <c r="AP123" s="358">
        <v>1</v>
      </c>
      <c r="AQ123" s="358">
        <v>1</v>
      </c>
      <c r="AR123" s="358">
        <v>1</v>
      </c>
      <c r="AS123" s="359">
        <v>1</v>
      </c>
      <c r="AT123" s="360">
        <v>0.105261498981944</v>
      </c>
      <c r="AU123" s="361">
        <v>0.03125</v>
      </c>
      <c r="AV123" s="362">
        <v>0.232558139534884</v>
      </c>
      <c r="AW123" s="362">
        <v>0.0645161290322581</v>
      </c>
      <c r="AX123" s="362">
        <v>0.03125</v>
      </c>
      <c r="AY123" s="142"/>
      <c r="AZ123" s="140"/>
    </row>
    <row r="124" spans="1:52">
      <c r="A124" s="138"/>
      <c r="B124" s="142"/>
      <c r="C124" s="172" t="s">
        <v>188</v>
      </c>
      <c r="D124" s="166" t="s">
        <v>26</v>
      </c>
      <c r="E124" s="166" t="s">
        <v>189</v>
      </c>
      <c r="F124" s="167" t="s">
        <v>260</v>
      </c>
      <c r="G124" s="173" t="s">
        <v>260</v>
      </c>
      <c r="H124" s="173" t="s">
        <v>260</v>
      </c>
      <c r="I124" s="173" t="s">
        <v>260</v>
      </c>
      <c r="J124" s="173" t="s">
        <v>260</v>
      </c>
      <c r="K124" s="168">
        <v>0.9</v>
      </c>
      <c r="L124" s="169">
        <v>1</v>
      </c>
      <c r="M124" s="169">
        <v>0.970588235294118</v>
      </c>
      <c r="N124" s="170">
        <v>0.978021978021978</v>
      </c>
      <c r="O124" s="170">
        <v>1</v>
      </c>
      <c r="P124" s="356">
        <v>0.9</v>
      </c>
      <c r="Q124" s="357">
        <v>0</v>
      </c>
      <c r="R124" s="169">
        <v>0</v>
      </c>
      <c r="S124" s="169" t="s">
        <v>32</v>
      </c>
      <c r="T124" s="169">
        <v>0</v>
      </c>
      <c r="U124" s="356">
        <v>0.9</v>
      </c>
      <c r="V124" s="169">
        <v>0</v>
      </c>
      <c r="W124" s="169">
        <v>0</v>
      </c>
      <c r="X124" s="169" t="s">
        <v>32</v>
      </c>
      <c r="Y124" s="169">
        <v>0</v>
      </c>
      <c r="Z124" s="356">
        <v>0.92</v>
      </c>
      <c r="AA124" s="356">
        <v>0</v>
      </c>
      <c r="AB124" s="356">
        <v>0</v>
      </c>
      <c r="AC124" s="356" t="s">
        <v>32</v>
      </c>
      <c r="AD124" s="356">
        <v>0</v>
      </c>
      <c r="AE124" s="356">
        <v>0.92</v>
      </c>
      <c r="AF124" s="169">
        <v>0.997733711048159</v>
      </c>
      <c r="AG124" s="169">
        <v>0.995759717314488</v>
      </c>
      <c r="AH124" s="169">
        <v>0.998348017621145</v>
      </c>
      <c r="AI124" s="169">
        <v>0.997733711048159</v>
      </c>
      <c r="AJ124" s="356">
        <v>0.92</v>
      </c>
      <c r="AK124" s="169">
        <v>0.966758125791473</v>
      </c>
      <c r="AL124" s="169">
        <v>0.961496863508544</v>
      </c>
      <c r="AM124" s="169">
        <v>0.95862389586239</v>
      </c>
      <c r="AN124" s="169">
        <v>0.966758125791473</v>
      </c>
      <c r="AO124" s="168">
        <v>0.99</v>
      </c>
      <c r="AP124" s="358">
        <v>1</v>
      </c>
      <c r="AQ124" s="358">
        <v>1</v>
      </c>
      <c r="AR124" s="358">
        <v>1</v>
      </c>
      <c r="AS124" s="359">
        <v>1</v>
      </c>
      <c r="AT124" s="360">
        <v>0.105261498981944</v>
      </c>
      <c r="AU124" s="361">
        <v>0.03125</v>
      </c>
      <c r="AV124" s="362">
        <v>0.0810810810810811</v>
      </c>
      <c r="AW124" s="362">
        <v>0.130434782608696</v>
      </c>
      <c r="AX124" s="362">
        <v>0.03125</v>
      </c>
      <c r="AY124" s="142"/>
      <c r="AZ124" s="140"/>
    </row>
    <row r="125" spans="1:52">
      <c r="A125" s="138"/>
      <c r="B125" s="142"/>
      <c r="C125" s="172" t="s">
        <v>188</v>
      </c>
      <c r="D125" s="166" t="s">
        <v>26</v>
      </c>
      <c r="E125" s="166" t="s">
        <v>189</v>
      </c>
      <c r="F125" s="167" t="s">
        <v>261</v>
      </c>
      <c r="G125" s="173" t="s">
        <v>262</v>
      </c>
      <c r="H125" s="173" t="s">
        <v>262</v>
      </c>
      <c r="I125" s="173" t="s">
        <v>262</v>
      </c>
      <c r="J125" s="173" t="s">
        <v>262</v>
      </c>
      <c r="K125" s="168">
        <v>0.9</v>
      </c>
      <c r="L125" s="169">
        <v>0.902173913043478</v>
      </c>
      <c r="M125" s="169">
        <v>0.916666666666667</v>
      </c>
      <c r="N125" s="170">
        <v>0.96</v>
      </c>
      <c r="O125" s="170">
        <v>0.902173913043478</v>
      </c>
      <c r="P125" s="356">
        <v>0.9</v>
      </c>
      <c r="Q125" s="357">
        <v>0</v>
      </c>
      <c r="R125" s="169">
        <v>0.5</v>
      </c>
      <c r="S125" s="169">
        <v>0</v>
      </c>
      <c r="T125" s="169">
        <v>0</v>
      </c>
      <c r="U125" s="356">
        <v>0.9</v>
      </c>
      <c r="V125" s="169">
        <v>0</v>
      </c>
      <c r="W125" s="169">
        <v>0</v>
      </c>
      <c r="X125" s="169">
        <v>0</v>
      </c>
      <c r="Y125" s="169">
        <v>0</v>
      </c>
      <c r="Z125" s="356">
        <v>0.92</v>
      </c>
      <c r="AA125" s="356">
        <v>0</v>
      </c>
      <c r="AB125" s="356">
        <v>0</v>
      </c>
      <c r="AC125" s="356">
        <v>0</v>
      </c>
      <c r="AD125" s="356">
        <v>0</v>
      </c>
      <c r="AE125" s="356">
        <v>0.92</v>
      </c>
      <c r="AF125" s="169">
        <v>0.97979797979798</v>
      </c>
      <c r="AG125" s="169">
        <v>0.982658959537572</v>
      </c>
      <c r="AH125" s="169">
        <v>0.957894736842105</v>
      </c>
      <c r="AI125" s="169">
        <v>0.97979797979798</v>
      </c>
      <c r="AJ125" s="356">
        <v>0.92</v>
      </c>
      <c r="AK125" s="169">
        <v>0.955162106231318</v>
      </c>
      <c r="AL125" s="169">
        <v>0.959900317172633</v>
      </c>
      <c r="AM125" s="169">
        <v>0.963512833417212</v>
      </c>
      <c r="AN125" s="169">
        <v>0.955162106231318</v>
      </c>
      <c r="AO125" s="168">
        <v>0.99</v>
      </c>
      <c r="AP125" s="358">
        <v>1</v>
      </c>
      <c r="AQ125" s="358">
        <v>1</v>
      </c>
      <c r="AR125" s="358">
        <v>1</v>
      </c>
      <c r="AS125" s="359">
        <v>1</v>
      </c>
      <c r="AT125" s="360">
        <v>0.105261498981944</v>
      </c>
      <c r="AU125" s="361">
        <v>0</v>
      </c>
      <c r="AV125" s="362">
        <v>0.230769230769231</v>
      </c>
      <c r="AW125" s="362">
        <v>0.1</v>
      </c>
      <c r="AX125" s="362">
        <v>0</v>
      </c>
      <c r="AY125" s="142"/>
      <c r="AZ125" s="140"/>
    </row>
    <row r="126" spans="1:52">
      <c r="A126" s="138"/>
      <c r="B126" s="142"/>
      <c r="C126" s="172" t="s">
        <v>188</v>
      </c>
      <c r="D126" s="166" t="s">
        <v>26</v>
      </c>
      <c r="E126" s="166" t="s">
        <v>189</v>
      </c>
      <c r="F126" s="167" t="s">
        <v>263</v>
      </c>
      <c r="G126" s="173" t="s">
        <v>264</v>
      </c>
      <c r="H126" s="173" t="s">
        <v>264</v>
      </c>
      <c r="I126" s="173" t="s">
        <v>264</v>
      </c>
      <c r="J126" s="173" t="s">
        <v>264</v>
      </c>
      <c r="K126" s="168">
        <v>0.9</v>
      </c>
      <c r="L126" s="169">
        <v>0.974683544303797</v>
      </c>
      <c r="M126" s="169">
        <v>0.9625</v>
      </c>
      <c r="N126" s="170">
        <v>0.958904109589041</v>
      </c>
      <c r="O126" s="170">
        <v>0.974683544303797</v>
      </c>
      <c r="P126" s="356">
        <v>0.9</v>
      </c>
      <c r="Q126" s="357">
        <v>0.333333333333333</v>
      </c>
      <c r="R126" s="169">
        <v>0</v>
      </c>
      <c r="S126" s="169" t="s">
        <v>32</v>
      </c>
      <c r="T126" s="169">
        <v>0.333333333333333</v>
      </c>
      <c r="U126" s="356">
        <v>0.9</v>
      </c>
      <c r="V126" s="169">
        <v>0</v>
      </c>
      <c r="W126" s="169">
        <v>0</v>
      </c>
      <c r="X126" s="169" t="s">
        <v>32</v>
      </c>
      <c r="Y126" s="169">
        <v>0</v>
      </c>
      <c r="Z126" s="356">
        <v>0.92</v>
      </c>
      <c r="AA126" s="356">
        <v>0</v>
      </c>
      <c r="AB126" s="356">
        <v>0</v>
      </c>
      <c r="AC126" s="356">
        <v>0</v>
      </c>
      <c r="AD126" s="356">
        <v>0</v>
      </c>
      <c r="AE126" s="356">
        <v>0.92</v>
      </c>
      <c r="AF126" s="169">
        <v>0.985714285714286</v>
      </c>
      <c r="AG126" s="169">
        <v>0.992592592592593</v>
      </c>
      <c r="AH126" s="169">
        <v>0.988235294117647</v>
      </c>
      <c r="AI126" s="169">
        <v>0.985714285714286</v>
      </c>
      <c r="AJ126" s="356">
        <v>0.92</v>
      </c>
      <c r="AK126" s="169">
        <v>0.943522590963615</v>
      </c>
      <c r="AL126" s="169">
        <v>0.964710547184774</v>
      </c>
      <c r="AM126" s="169">
        <v>0.978569866608353</v>
      </c>
      <c r="AN126" s="169">
        <v>0.943522590963615</v>
      </c>
      <c r="AO126" s="168">
        <v>0.99</v>
      </c>
      <c r="AP126" s="358">
        <v>1</v>
      </c>
      <c r="AQ126" s="358">
        <v>1</v>
      </c>
      <c r="AR126" s="358">
        <v>1</v>
      </c>
      <c r="AS126" s="359">
        <v>1</v>
      </c>
      <c r="AT126" s="360">
        <v>0.105261498981944</v>
      </c>
      <c r="AU126" s="361">
        <v>0</v>
      </c>
      <c r="AV126" s="362">
        <v>0.272727272727273</v>
      </c>
      <c r="AW126" s="362">
        <v>0.0588235294117647</v>
      </c>
      <c r="AX126" s="362">
        <v>0</v>
      </c>
      <c r="AY126" s="142"/>
      <c r="AZ126" s="140"/>
    </row>
    <row r="127" spans="1:52">
      <c r="A127" s="138"/>
      <c r="B127" s="142"/>
      <c r="C127" s="172" t="s">
        <v>188</v>
      </c>
      <c r="D127" s="166" t="s">
        <v>26</v>
      </c>
      <c r="E127" s="166" t="s">
        <v>189</v>
      </c>
      <c r="F127" s="167" t="s">
        <v>265</v>
      </c>
      <c r="G127" s="173" t="s">
        <v>266</v>
      </c>
      <c r="H127" s="173" t="s">
        <v>266</v>
      </c>
      <c r="I127" s="173" t="s">
        <v>266</v>
      </c>
      <c r="J127" s="173" t="s">
        <v>266</v>
      </c>
      <c r="K127" s="168">
        <v>0.9</v>
      </c>
      <c r="L127" s="169">
        <v>0.967741935483871</v>
      </c>
      <c r="M127" s="169">
        <v>0.947916666666667</v>
      </c>
      <c r="N127" s="170">
        <v>0.974025974025974</v>
      </c>
      <c r="O127" s="170">
        <v>0.967741935483871</v>
      </c>
      <c r="P127" s="356">
        <v>0.9</v>
      </c>
      <c r="Q127" s="357">
        <v>0</v>
      </c>
      <c r="R127" s="169">
        <v>1</v>
      </c>
      <c r="S127" s="169" t="s">
        <v>32</v>
      </c>
      <c r="T127" s="169">
        <v>0</v>
      </c>
      <c r="U127" s="356">
        <v>0.9</v>
      </c>
      <c r="V127" s="169">
        <v>0</v>
      </c>
      <c r="W127" s="169">
        <v>0</v>
      </c>
      <c r="X127" s="169" t="s">
        <v>32</v>
      </c>
      <c r="Y127" s="169">
        <v>0</v>
      </c>
      <c r="Z127" s="356">
        <v>0.92</v>
      </c>
      <c r="AA127" s="356">
        <v>0</v>
      </c>
      <c r="AB127" s="356">
        <v>0</v>
      </c>
      <c r="AC127" s="356">
        <v>0</v>
      </c>
      <c r="AD127" s="356">
        <v>0</v>
      </c>
      <c r="AE127" s="356">
        <v>0.92</v>
      </c>
      <c r="AF127" s="169">
        <v>0.923076923076923</v>
      </c>
      <c r="AG127" s="169">
        <v>0.981481481481482</v>
      </c>
      <c r="AH127" s="169">
        <v>0.868421052631579</v>
      </c>
      <c r="AI127" s="169">
        <v>0.923076923076923</v>
      </c>
      <c r="AJ127" s="356">
        <v>0.92</v>
      </c>
      <c r="AK127" s="169">
        <v>0.957691855682219</v>
      </c>
      <c r="AL127" s="169">
        <v>0.957932692307692</v>
      </c>
      <c r="AM127" s="169">
        <v>0.9529262086514</v>
      </c>
      <c r="AN127" s="169">
        <v>0.957691855682219</v>
      </c>
      <c r="AO127" s="168">
        <v>0.99</v>
      </c>
      <c r="AP127" s="358">
        <v>1</v>
      </c>
      <c r="AQ127" s="358">
        <v>1</v>
      </c>
      <c r="AR127" s="358">
        <v>1</v>
      </c>
      <c r="AS127" s="359">
        <v>1</v>
      </c>
      <c r="AT127" s="360">
        <v>0.105261498981944</v>
      </c>
      <c r="AU127" s="361">
        <v>0.111111111111111</v>
      </c>
      <c r="AV127" s="362">
        <v>0.272727272727273</v>
      </c>
      <c r="AW127" s="362">
        <v>0</v>
      </c>
      <c r="AX127" s="362">
        <v>0.111111111111111</v>
      </c>
      <c r="AY127" s="142"/>
      <c r="AZ127" s="140"/>
    </row>
    <row r="128" spans="1:52">
      <c r="A128" s="138"/>
      <c r="B128" s="142"/>
      <c r="C128" s="172" t="s">
        <v>188</v>
      </c>
      <c r="D128" s="166" t="s">
        <v>26</v>
      </c>
      <c r="E128" s="166" t="s">
        <v>189</v>
      </c>
      <c r="F128" s="167" t="s">
        <v>267</v>
      </c>
      <c r="G128" s="173" t="s">
        <v>268</v>
      </c>
      <c r="H128" s="173" t="s">
        <v>268</v>
      </c>
      <c r="I128" s="173" t="s">
        <v>268</v>
      </c>
      <c r="J128" s="173" t="s">
        <v>268</v>
      </c>
      <c r="K128" s="168">
        <v>0.9</v>
      </c>
      <c r="L128" s="169">
        <v>0.891089108910891</v>
      </c>
      <c r="M128" s="169">
        <v>0.871287128712871</v>
      </c>
      <c r="N128" s="170">
        <v>0.947368421052632</v>
      </c>
      <c r="O128" s="170">
        <v>0.891089108910891</v>
      </c>
      <c r="P128" s="356">
        <v>0.9</v>
      </c>
      <c r="Q128" s="357">
        <v>0</v>
      </c>
      <c r="R128" s="169">
        <v>0</v>
      </c>
      <c r="S128" s="169" t="s">
        <v>32</v>
      </c>
      <c r="T128" s="169">
        <v>0</v>
      </c>
      <c r="U128" s="356">
        <v>0.9</v>
      </c>
      <c r="V128" s="169">
        <v>0</v>
      </c>
      <c r="W128" s="169">
        <v>0</v>
      </c>
      <c r="X128" s="169" t="s">
        <v>32</v>
      </c>
      <c r="Y128" s="169">
        <v>0</v>
      </c>
      <c r="Z128" s="356">
        <v>0.92</v>
      </c>
      <c r="AA128" s="356">
        <v>0</v>
      </c>
      <c r="AB128" s="356">
        <v>0</v>
      </c>
      <c r="AC128" s="356">
        <v>0</v>
      </c>
      <c r="AD128" s="356">
        <v>0</v>
      </c>
      <c r="AE128" s="356">
        <v>0.92</v>
      </c>
      <c r="AF128" s="169">
        <v>0.983050847457627</v>
      </c>
      <c r="AG128" s="169">
        <v>1</v>
      </c>
      <c r="AH128" s="169">
        <v>0.973684210526316</v>
      </c>
      <c r="AI128" s="169">
        <v>0.983050847457627</v>
      </c>
      <c r="AJ128" s="356">
        <v>0.92</v>
      </c>
      <c r="AK128" s="169">
        <v>0.940451060993223</v>
      </c>
      <c r="AL128" s="169">
        <v>0.942739639354635</v>
      </c>
      <c r="AM128" s="169">
        <v>0.917226487523992</v>
      </c>
      <c r="AN128" s="169">
        <v>0.940451060993223</v>
      </c>
      <c r="AO128" s="168">
        <v>0.99</v>
      </c>
      <c r="AP128" s="358">
        <v>1</v>
      </c>
      <c r="AQ128" s="358">
        <v>1</v>
      </c>
      <c r="AR128" s="358">
        <v>1</v>
      </c>
      <c r="AS128" s="359">
        <v>1</v>
      </c>
      <c r="AT128" s="360">
        <v>0.105261498981944</v>
      </c>
      <c r="AU128" s="361">
        <v>0.0909090909090909</v>
      </c>
      <c r="AV128" s="362">
        <v>0.25</v>
      </c>
      <c r="AW128" s="362">
        <v>0.375</v>
      </c>
      <c r="AX128" s="362">
        <v>0.0909090909090909</v>
      </c>
      <c r="AY128" s="142"/>
      <c r="AZ128" s="140"/>
    </row>
    <row r="129" spans="1:52">
      <c r="A129" s="138"/>
      <c r="B129" s="142"/>
      <c r="C129" s="172" t="s">
        <v>188</v>
      </c>
      <c r="D129" s="166" t="s">
        <v>26</v>
      </c>
      <c r="E129" s="166" t="s">
        <v>189</v>
      </c>
      <c r="F129" s="167" t="s">
        <v>269</v>
      </c>
      <c r="G129" s="173" t="s">
        <v>270</v>
      </c>
      <c r="H129" s="173" t="s">
        <v>270</v>
      </c>
      <c r="I129" s="173" t="s">
        <v>270</v>
      </c>
      <c r="J129" s="173" t="s">
        <v>270</v>
      </c>
      <c r="K129" s="168">
        <v>0.9</v>
      </c>
      <c r="L129" s="169">
        <v>0</v>
      </c>
      <c r="M129" s="169">
        <v>0.96969696969697</v>
      </c>
      <c r="N129" s="170">
        <v>1</v>
      </c>
      <c r="O129" s="170">
        <v>0</v>
      </c>
      <c r="P129" s="356">
        <v>0.9</v>
      </c>
      <c r="Q129" s="357" t="s">
        <v>32</v>
      </c>
      <c r="R129" s="169">
        <v>0</v>
      </c>
      <c r="S129" s="169" t="s">
        <v>32</v>
      </c>
      <c r="T129" s="169" t="s">
        <v>32</v>
      </c>
      <c r="U129" s="356">
        <v>0.9</v>
      </c>
      <c r="V129" s="169" t="s">
        <v>32</v>
      </c>
      <c r="W129" s="169">
        <v>0</v>
      </c>
      <c r="X129" s="169" t="s">
        <v>32</v>
      </c>
      <c r="Y129" s="169" t="s">
        <v>32</v>
      </c>
      <c r="Z129" s="356">
        <v>0.92</v>
      </c>
      <c r="AA129" s="356">
        <v>0</v>
      </c>
      <c r="AB129" s="356">
        <v>0</v>
      </c>
      <c r="AC129" s="356" t="s">
        <v>32</v>
      </c>
      <c r="AD129" s="356">
        <v>0</v>
      </c>
      <c r="AE129" s="356">
        <v>0.92</v>
      </c>
      <c r="AF129" s="169">
        <v>0.995798319327731</v>
      </c>
      <c r="AG129" s="169">
        <v>0.996309963099631</v>
      </c>
      <c r="AH129" s="169">
        <v>1</v>
      </c>
      <c r="AI129" s="169">
        <v>0.995798319327731</v>
      </c>
      <c r="AJ129" s="356">
        <v>0.92</v>
      </c>
      <c r="AK129" s="169">
        <v>0.954116059379217</v>
      </c>
      <c r="AL129" s="169">
        <v>0.964517124344338</v>
      </c>
      <c r="AM129" s="169">
        <v>0.970116618075802</v>
      </c>
      <c r="AN129" s="169">
        <v>0.954116059379217</v>
      </c>
      <c r="AO129" s="168">
        <v>0.99</v>
      </c>
      <c r="AP129" s="358">
        <v>1</v>
      </c>
      <c r="AQ129" s="358">
        <v>1</v>
      </c>
      <c r="AR129" s="358">
        <v>1</v>
      </c>
      <c r="AS129" s="359">
        <v>1</v>
      </c>
      <c r="AT129" s="360">
        <v>0.105261498981944</v>
      </c>
      <c r="AU129" s="361">
        <v>0</v>
      </c>
      <c r="AV129" s="362">
        <v>0</v>
      </c>
      <c r="AW129" s="362">
        <v>0</v>
      </c>
      <c r="AX129" s="362">
        <v>0</v>
      </c>
      <c r="AY129" s="142"/>
      <c r="AZ129" s="140"/>
    </row>
    <row r="130" spans="1:52">
      <c r="A130" s="138"/>
      <c r="B130" s="142"/>
      <c r="C130" s="172" t="s">
        <v>188</v>
      </c>
      <c r="D130" s="166" t="s">
        <v>26</v>
      </c>
      <c r="E130" s="166" t="s">
        <v>189</v>
      </c>
      <c r="F130" s="167" t="s">
        <v>271</v>
      </c>
      <c r="G130" s="173" t="s">
        <v>272</v>
      </c>
      <c r="H130" s="173" t="s">
        <v>272</v>
      </c>
      <c r="I130" s="173" t="s">
        <v>272</v>
      </c>
      <c r="J130" s="173" t="s">
        <v>272</v>
      </c>
      <c r="K130" s="168">
        <v>0.9</v>
      </c>
      <c r="L130" s="169">
        <v>1</v>
      </c>
      <c r="M130" s="169">
        <v>0.971014492753623</v>
      </c>
      <c r="N130" s="170">
        <v>0.983606557377049</v>
      </c>
      <c r="O130" s="170">
        <v>1</v>
      </c>
      <c r="P130" s="356">
        <v>0.9</v>
      </c>
      <c r="Q130" s="357">
        <v>0</v>
      </c>
      <c r="R130" s="169" t="s">
        <v>32</v>
      </c>
      <c r="S130" s="169" t="s">
        <v>32</v>
      </c>
      <c r="T130" s="169">
        <v>0</v>
      </c>
      <c r="U130" s="356">
        <v>0.9</v>
      </c>
      <c r="V130" s="169">
        <v>0</v>
      </c>
      <c r="W130" s="169" t="s">
        <v>32</v>
      </c>
      <c r="X130" s="169" t="s">
        <v>32</v>
      </c>
      <c r="Y130" s="169">
        <v>0</v>
      </c>
      <c r="Z130" s="356">
        <v>0.92</v>
      </c>
      <c r="AA130" s="356" t="s">
        <v>32</v>
      </c>
      <c r="AB130" s="356">
        <v>0</v>
      </c>
      <c r="AC130" s="356" t="s">
        <v>32</v>
      </c>
      <c r="AD130" s="356" t="s">
        <v>32</v>
      </c>
      <c r="AE130" s="356">
        <v>0.92</v>
      </c>
      <c r="AF130" s="169">
        <v>0.982954545454545</v>
      </c>
      <c r="AG130" s="169">
        <v>0.988095238095238</v>
      </c>
      <c r="AH130" s="169">
        <v>0.986206896551724</v>
      </c>
      <c r="AI130" s="169">
        <v>0.982954545454545</v>
      </c>
      <c r="AJ130" s="356">
        <v>0.92</v>
      </c>
      <c r="AK130" s="169">
        <v>0.965237249429079</v>
      </c>
      <c r="AL130" s="169">
        <v>0.971172082437729</v>
      </c>
      <c r="AM130" s="169">
        <v>0.983190799174285</v>
      </c>
      <c r="AN130" s="169">
        <v>0.965237249429079</v>
      </c>
      <c r="AO130" s="168">
        <v>0.99</v>
      </c>
      <c r="AP130" s="358">
        <v>1</v>
      </c>
      <c r="AQ130" s="358">
        <v>1</v>
      </c>
      <c r="AR130" s="358">
        <v>1</v>
      </c>
      <c r="AS130" s="359">
        <v>1</v>
      </c>
      <c r="AT130" s="360">
        <v>0.105261498981944</v>
      </c>
      <c r="AU130" s="361">
        <v>0</v>
      </c>
      <c r="AV130" s="362">
        <v>0.222222222222222</v>
      </c>
      <c r="AW130" s="362">
        <v>0</v>
      </c>
      <c r="AX130" s="362">
        <v>0</v>
      </c>
      <c r="AY130" s="142"/>
      <c r="AZ130" s="140"/>
    </row>
    <row r="131" spans="1:52">
      <c r="A131" s="138"/>
      <c r="B131" s="142"/>
      <c r="C131" s="172" t="s">
        <v>188</v>
      </c>
      <c r="D131" s="166" t="s">
        <v>26</v>
      </c>
      <c r="E131" s="166" t="s">
        <v>189</v>
      </c>
      <c r="F131" s="167" t="s">
        <v>273</v>
      </c>
      <c r="G131" s="173" t="s">
        <v>274</v>
      </c>
      <c r="H131" s="173" t="s">
        <v>274</v>
      </c>
      <c r="I131" s="173" t="s">
        <v>274</v>
      </c>
      <c r="J131" s="173" t="s">
        <v>274</v>
      </c>
      <c r="K131" s="168">
        <v>0.9</v>
      </c>
      <c r="L131" s="169">
        <v>0.987654320987654</v>
      </c>
      <c r="M131" s="169">
        <v>0.961538461538462</v>
      </c>
      <c r="N131" s="170">
        <v>1</v>
      </c>
      <c r="O131" s="170">
        <v>0.987654320987654</v>
      </c>
      <c r="P131" s="356">
        <v>0.9</v>
      </c>
      <c r="Q131" s="357">
        <v>0</v>
      </c>
      <c r="R131" s="169" t="s">
        <v>32</v>
      </c>
      <c r="S131" s="169">
        <v>1</v>
      </c>
      <c r="T131" s="169">
        <v>0</v>
      </c>
      <c r="U131" s="356">
        <v>0.9</v>
      </c>
      <c r="V131" s="169">
        <v>0</v>
      </c>
      <c r="W131" s="169" t="s">
        <v>32</v>
      </c>
      <c r="X131" s="169">
        <v>0</v>
      </c>
      <c r="Y131" s="169">
        <v>0</v>
      </c>
      <c r="Z131" s="356">
        <v>0.92</v>
      </c>
      <c r="AA131" s="356">
        <v>0</v>
      </c>
      <c r="AB131" s="356">
        <v>0</v>
      </c>
      <c r="AC131" s="356">
        <v>0</v>
      </c>
      <c r="AD131" s="356">
        <v>0</v>
      </c>
      <c r="AE131" s="356">
        <v>0.92</v>
      </c>
      <c r="AF131" s="169">
        <v>0.992268041237113</v>
      </c>
      <c r="AG131" s="169">
        <v>0.991397849462366</v>
      </c>
      <c r="AH131" s="169">
        <v>0.973262032085562</v>
      </c>
      <c r="AI131" s="169">
        <v>0.992268041237113</v>
      </c>
      <c r="AJ131" s="356">
        <v>0.92</v>
      </c>
      <c r="AK131" s="169">
        <v>0.966927404967751</v>
      </c>
      <c r="AL131" s="169">
        <v>0.969705353437543</v>
      </c>
      <c r="AM131" s="169">
        <v>0.967188440698375</v>
      </c>
      <c r="AN131" s="169">
        <v>0.966927404967751</v>
      </c>
      <c r="AO131" s="168">
        <v>0.99</v>
      </c>
      <c r="AP131" s="358">
        <v>1</v>
      </c>
      <c r="AQ131" s="358">
        <v>1</v>
      </c>
      <c r="AR131" s="358">
        <v>1</v>
      </c>
      <c r="AS131" s="359">
        <v>1</v>
      </c>
      <c r="AT131" s="360">
        <v>0.105261498981944</v>
      </c>
      <c r="AU131" s="361">
        <v>0.2</v>
      </c>
      <c r="AV131" s="362">
        <v>0.2</v>
      </c>
      <c r="AW131" s="362">
        <v>0</v>
      </c>
      <c r="AX131" s="362">
        <v>0.2</v>
      </c>
      <c r="AY131" s="142"/>
      <c r="AZ131" s="140"/>
    </row>
    <row r="132" spans="1:52">
      <c r="A132" s="138"/>
      <c r="B132" s="142"/>
      <c r="C132" s="172" t="s">
        <v>188</v>
      </c>
      <c r="D132" s="166" t="s">
        <v>26</v>
      </c>
      <c r="E132" s="166" t="s">
        <v>189</v>
      </c>
      <c r="F132" s="167" t="s">
        <v>275</v>
      </c>
      <c r="G132" s="173" t="s">
        <v>276</v>
      </c>
      <c r="H132" s="173" t="s">
        <v>276</v>
      </c>
      <c r="I132" s="173" t="s">
        <v>276</v>
      </c>
      <c r="J132" s="173" t="s">
        <v>276</v>
      </c>
      <c r="K132" s="168">
        <v>0.9</v>
      </c>
      <c r="L132" s="169">
        <v>1</v>
      </c>
      <c r="M132" s="169">
        <v>0.986486486486487</v>
      </c>
      <c r="N132" s="170">
        <v>1</v>
      </c>
      <c r="O132" s="170">
        <v>1</v>
      </c>
      <c r="P132" s="356">
        <v>0.9</v>
      </c>
      <c r="Q132" s="357">
        <v>0</v>
      </c>
      <c r="R132" s="169">
        <v>0.25</v>
      </c>
      <c r="S132" s="169">
        <v>0</v>
      </c>
      <c r="T132" s="169">
        <v>0</v>
      </c>
      <c r="U132" s="356">
        <v>0.9</v>
      </c>
      <c r="V132" s="169">
        <v>0</v>
      </c>
      <c r="W132" s="169">
        <v>0.25</v>
      </c>
      <c r="X132" s="169">
        <v>1</v>
      </c>
      <c r="Y132" s="169">
        <v>0</v>
      </c>
      <c r="Z132" s="356">
        <v>0.92</v>
      </c>
      <c r="AA132" s="356">
        <v>0</v>
      </c>
      <c r="AB132" s="356">
        <v>0</v>
      </c>
      <c r="AC132" s="356">
        <v>0</v>
      </c>
      <c r="AD132" s="356">
        <v>0</v>
      </c>
      <c r="AE132" s="356">
        <v>0.92</v>
      </c>
      <c r="AF132" s="169">
        <v>0.987138263665595</v>
      </c>
      <c r="AG132" s="169">
        <v>0.988066825775656</v>
      </c>
      <c r="AH132" s="169">
        <v>0.993846153846154</v>
      </c>
      <c r="AI132" s="169">
        <v>0.987138263665595</v>
      </c>
      <c r="AJ132" s="356">
        <v>0.92</v>
      </c>
      <c r="AK132" s="169">
        <v>0.944582299421009</v>
      </c>
      <c r="AL132" s="169">
        <v>0.943261581656528</v>
      </c>
      <c r="AM132" s="169">
        <v>0.931765908510095</v>
      </c>
      <c r="AN132" s="169">
        <v>0.944582299421009</v>
      </c>
      <c r="AO132" s="168">
        <v>0.99</v>
      </c>
      <c r="AP132" s="358">
        <v>1</v>
      </c>
      <c r="AQ132" s="358">
        <v>1</v>
      </c>
      <c r="AR132" s="358">
        <v>1</v>
      </c>
      <c r="AS132" s="359">
        <v>1</v>
      </c>
      <c r="AT132" s="360">
        <v>0.105261498981944</v>
      </c>
      <c r="AU132" s="361">
        <v>0</v>
      </c>
      <c r="AV132" s="362">
        <v>0.0909090909090909</v>
      </c>
      <c r="AW132" s="362">
        <v>0.333333333333333</v>
      </c>
      <c r="AX132" s="362">
        <v>0</v>
      </c>
      <c r="AY132" s="142"/>
      <c r="AZ132" s="140"/>
    </row>
    <row r="133" spans="1:52">
      <c r="A133" s="138"/>
      <c r="B133" s="142"/>
      <c r="C133" s="172" t="s">
        <v>188</v>
      </c>
      <c r="D133" s="166" t="s">
        <v>26</v>
      </c>
      <c r="E133" s="166" t="s">
        <v>189</v>
      </c>
      <c r="F133" s="167" t="s">
        <v>277</v>
      </c>
      <c r="G133" s="173" t="s">
        <v>278</v>
      </c>
      <c r="H133" s="173" t="s">
        <v>278</v>
      </c>
      <c r="I133" s="173" t="s">
        <v>278</v>
      </c>
      <c r="J133" s="173" t="s">
        <v>278</v>
      </c>
      <c r="K133" s="168">
        <v>0.9</v>
      </c>
      <c r="L133" s="169">
        <v>0.983606557377049</v>
      </c>
      <c r="M133" s="169">
        <v>1</v>
      </c>
      <c r="N133" s="170">
        <v>1</v>
      </c>
      <c r="O133" s="170">
        <v>0.983606557377049</v>
      </c>
      <c r="P133" s="356">
        <v>0.9</v>
      </c>
      <c r="Q133" s="357" t="s">
        <v>32</v>
      </c>
      <c r="R133" s="169" t="s">
        <v>32</v>
      </c>
      <c r="S133" s="169" t="s">
        <v>32</v>
      </c>
      <c r="T133" s="169" t="s">
        <v>32</v>
      </c>
      <c r="U133" s="356">
        <v>0.9</v>
      </c>
      <c r="V133" s="169" t="s">
        <v>32</v>
      </c>
      <c r="W133" s="169" t="s">
        <v>32</v>
      </c>
      <c r="X133" s="169" t="s">
        <v>32</v>
      </c>
      <c r="Y133" s="169" t="s">
        <v>32</v>
      </c>
      <c r="Z133" s="356">
        <v>0.92</v>
      </c>
      <c r="AA133" s="356" t="s">
        <v>32</v>
      </c>
      <c r="AB133" s="356">
        <v>1</v>
      </c>
      <c r="AC133" s="356" t="s">
        <v>32</v>
      </c>
      <c r="AD133" s="356" t="s">
        <v>32</v>
      </c>
      <c r="AE133" s="356">
        <v>0.92</v>
      </c>
      <c r="AF133" s="169">
        <v>0.99236641221374</v>
      </c>
      <c r="AG133" s="169">
        <v>0.991150442477876</v>
      </c>
      <c r="AH133" s="169">
        <v>0.985507246376812</v>
      </c>
      <c r="AI133" s="169">
        <v>0.99236641221374</v>
      </c>
      <c r="AJ133" s="356">
        <v>0.92</v>
      </c>
      <c r="AK133" s="169">
        <v>0.969235409440507</v>
      </c>
      <c r="AL133" s="169">
        <v>0.968429003021148</v>
      </c>
      <c r="AM133" s="169">
        <v>0.968501211491866</v>
      </c>
      <c r="AN133" s="169">
        <v>0.969235409440507</v>
      </c>
      <c r="AO133" s="168">
        <v>0.99</v>
      </c>
      <c r="AP133" s="358">
        <v>1</v>
      </c>
      <c r="AQ133" s="358">
        <v>1</v>
      </c>
      <c r="AR133" s="358">
        <v>1</v>
      </c>
      <c r="AS133" s="359">
        <v>1</v>
      </c>
      <c r="AT133" s="360">
        <v>0.105261498981944</v>
      </c>
      <c r="AU133" s="361">
        <v>0</v>
      </c>
      <c r="AV133" s="362">
        <v>0.166666666666667</v>
      </c>
      <c r="AW133" s="362">
        <v>0</v>
      </c>
      <c r="AX133" s="362">
        <v>0</v>
      </c>
      <c r="AY133" s="142"/>
      <c r="AZ133" s="140"/>
    </row>
    <row r="134" spans="1:52">
      <c r="A134" s="138"/>
      <c r="B134" s="142"/>
      <c r="C134" s="172" t="s">
        <v>188</v>
      </c>
      <c r="D134" s="166" t="s">
        <v>26</v>
      </c>
      <c r="E134" s="166" t="s">
        <v>189</v>
      </c>
      <c r="F134" s="167" t="s">
        <v>279</v>
      </c>
      <c r="G134" s="173" t="s">
        <v>280</v>
      </c>
      <c r="H134" s="173" t="s">
        <v>280</v>
      </c>
      <c r="I134" s="173" t="s">
        <v>280</v>
      </c>
      <c r="J134" s="173" t="s">
        <v>280</v>
      </c>
      <c r="K134" s="168">
        <v>0.9</v>
      </c>
      <c r="L134" s="169">
        <v>0</v>
      </c>
      <c r="M134" s="169">
        <v>0.972222222222222</v>
      </c>
      <c r="N134" s="170">
        <v>1</v>
      </c>
      <c r="O134" s="170">
        <v>0</v>
      </c>
      <c r="P134" s="356">
        <v>0.9</v>
      </c>
      <c r="Q134" s="357">
        <v>0</v>
      </c>
      <c r="R134" s="169">
        <v>0</v>
      </c>
      <c r="S134" s="169" t="s">
        <v>32</v>
      </c>
      <c r="T134" s="169">
        <v>0</v>
      </c>
      <c r="U134" s="356">
        <v>0.9</v>
      </c>
      <c r="V134" s="169">
        <v>1</v>
      </c>
      <c r="W134" s="169">
        <v>0</v>
      </c>
      <c r="X134" s="169" t="s">
        <v>32</v>
      </c>
      <c r="Y134" s="169">
        <v>1</v>
      </c>
      <c r="Z134" s="356">
        <v>0.92</v>
      </c>
      <c r="AA134" s="356" t="s">
        <v>32</v>
      </c>
      <c r="AB134" s="356" t="s">
        <v>32</v>
      </c>
      <c r="AC134" s="356" t="s">
        <v>32</v>
      </c>
      <c r="AD134" s="356" t="s">
        <v>32</v>
      </c>
      <c r="AE134" s="356">
        <v>0.92</v>
      </c>
      <c r="AF134" s="169">
        <v>1</v>
      </c>
      <c r="AG134" s="169">
        <v>1</v>
      </c>
      <c r="AH134" s="169">
        <v>1</v>
      </c>
      <c r="AI134" s="169">
        <v>1</v>
      </c>
      <c r="AJ134" s="356">
        <v>0.92</v>
      </c>
      <c r="AK134" s="169">
        <v>0.984778932109205</v>
      </c>
      <c r="AL134" s="169">
        <v>0.980225988700565</v>
      </c>
      <c r="AM134" s="169">
        <v>0.981402763018066</v>
      </c>
      <c r="AN134" s="169">
        <v>0.984778932109205</v>
      </c>
      <c r="AO134" s="168">
        <v>0.99</v>
      </c>
      <c r="AP134" s="358">
        <v>1</v>
      </c>
      <c r="AQ134" s="358">
        <v>1</v>
      </c>
      <c r="AR134" s="358">
        <v>1</v>
      </c>
      <c r="AS134" s="359">
        <v>1</v>
      </c>
      <c r="AT134" s="360">
        <v>0.105261498981944</v>
      </c>
      <c r="AU134" s="361">
        <v>0</v>
      </c>
      <c r="AV134" s="362">
        <v>0.25</v>
      </c>
      <c r="AW134" s="362">
        <v>0</v>
      </c>
      <c r="AX134" s="362">
        <v>0</v>
      </c>
      <c r="AY134" s="142"/>
      <c r="AZ134" s="140"/>
    </row>
    <row r="135" spans="1:52">
      <c r="A135" s="138"/>
      <c r="B135" s="142"/>
      <c r="C135" s="172" t="s">
        <v>188</v>
      </c>
      <c r="D135" s="166" t="s">
        <v>26</v>
      </c>
      <c r="E135" s="166" t="s">
        <v>189</v>
      </c>
      <c r="F135" s="167" t="s">
        <v>281</v>
      </c>
      <c r="G135" s="173" t="s">
        <v>282</v>
      </c>
      <c r="H135" s="173" t="s">
        <v>282</v>
      </c>
      <c r="I135" s="173" t="s">
        <v>282</v>
      </c>
      <c r="J135" s="173" t="s">
        <v>282</v>
      </c>
      <c r="K135" s="168">
        <v>0.9</v>
      </c>
      <c r="L135" s="169">
        <v>0.970873786407767</v>
      </c>
      <c r="M135" s="169">
        <v>0.971153846153846</v>
      </c>
      <c r="N135" s="170">
        <v>0.967741935483871</v>
      </c>
      <c r="O135" s="170">
        <v>0.970873786407767</v>
      </c>
      <c r="P135" s="356">
        <v>0.9</v>
      </c>
      <c r="Q135" s="357" t="s">
        <v>32</v>
      </c>
      <c r="R135" s="169">
        <v>1</v>
      </c>
      <c r="S135" s="169">
        <v>1</v>
      </c>
      <c r="T135" s="169" t="s">
        <v>32</v>
      </c>
      <c r="U135" s="356">
        <v>0.9</v>
      </c>
      <c r="V135" s="169" t="s">
        <v>32</v>
      </c>
      <c r="W135" s="169">
        <v>0</v>
      </c>
      <c r="X135" s="169">
        <v>1</v>
      </c>
      <c r="Y135" s="169" t="s">
        <v>32</v>
      </c>
      <c r="Z135" s="356">
        <v>0.92</v>
      </c>
      <c r="AA135" s="356">
        <v>0</v>
      </c>
      <c r="AB135" s="356">
        <v>0</v>
      </c>
      <c r="AC135" s="356" t="s">
        <v>32</v>
      </c>
      <c r="AD135" s="356">
        <v>0</v>
      </c>
      <c r="AE135" s="356">
        <v>0.92</v>
      </c>
      <c r="AF135" s="169">
        <v>0.99685534591195</v>
      </c>
      <c r="AG135" s="169">
        <v>0.994979919678715</v>
      </c>
      <c r="AH135" s="169">
        <v>0.986440677966102</v>
      </c>
      <c r="AI135" s="169">
        <v>0.99685534591195</v>
      </c>
      <c r="AJ135" s="356">
        <v>0.92</v>
      </c>
      <c r="AK135" s="169">
        <v>0.969914596273292</v>
      </c>
      <c r="AL135" s="169">
        <v>0.973647011308562</v>
      </c>
      <c r="AM135" s="169">
        <v>0.970626918018413</v>
      </c>
      <c r="AN135" s="169">
        <v>0.969914596273292</v>
      </c>
      <c r="AO135" s="168">
        <v>0.99</v>
      </c>
      <c r="AP135" s="358">
        <v>1</v>
      </c>
      <c r="AQ135" s="358">
        <v>1</v>
      </c>
      <c r="AR135" s="358">
        <v>1</v>
      </c>
      <c r="AS135" s="359">
        <v>1</v>
      </c>
      <c r="AT135" s="360">
        <v>0.105261498981944</v>
      </c>
      <c r="AU135" s="361">
        <v>0</v>
      </c>
      <c r="AV135" s="362">
        <v>0.266666666666667</v>
      </c>
      <c r="AW135" s="362">
        <v>0</v>
      </c>
      <c r="AX135" s="362">
        <v>0</v>
      </c>
      <c r="AY135" s="142"/>
      <c r="AZ135" s="140"/>
    </row>
    <row r="136" spans="1:52">
      <c r="A136" s="138"/>
      <c r="B136" s="142"/>
      <c r="C136" s="172" t="s">
        <v>188</v>
      </c>
      <c r="D136" s="166" t="s">
        <v>26</v>
      </c>
      <c r="E136" s="166" t="s">
        <v>189</v>
      </c>
      <c r="F136" s="167" t="s">
        <v>283</v>
      </c>
      <c r="G136" s="173" t="s">
        <v>284</v>
      </c>
      <c r="H136" s="173" t="s">
        <v>284</v>
      </c>
      <c r="I136" s="173" t="s">
        <v>284</v>
      </c>
      <c r="J136" s="173" t="s">
        <v>284</v>
      </c>
      <c r="K136" s="168">
        <v>0.9</v>
      </c>
      <c r="L136" s="169">
        <v>0</v>
      </c>
      <c r="M136" s="169">
        <v>1</v>
      </c>
      <c r="N136" s="170">
        <v>0.980392156862745</v>
      </c>
      <c r="O136" s="170">
        <v>0</v>
      </c>
      <c r="P136" s="356">
        <v>0.9</v>
      </c>
      <c r="Q136" s="357" t="s">
        <v>32</v>
      </c>
      <c r="R136" s="169" t="s">
        <v>32</v>
      </c>
      <c r="S136" s="169" t="s">
        <v>32</v>
      </c>
      <c r="T136" s="169" t="s">
        <v>32</v>
      </c>
      <c r="U136" s="356">
        <v>0.9</v>
      </c>
      <c r="V136" s="169" t="s">
        <v>32</v>
      </c>
      <c r="W136" s="169" t="s">
        <v>32</v>
      </c>
      <c r="X136" s="169" t="s">
        <v>32</v>
      </c>
      <c r="Y136" s="169" t="s">
        <v>32</v>
      </c>
      <c r="Z136" s="356">
        <v>0.92</v>
      </c>
      <c r="AA136" s="356" t="s">
        <v>32</v>
      </c>
      <c r="AB136" s="356">
        <v>0</v>
      </c>
      <c r="AC136" s="356">
        <v>0</v>
      </c>
      <c r="AD136" s="356" t="s">
        <v>32</v>
      </c>
      <c r="AE136" s="356">
        <v>0.92</v>
      </c>
      <c r="AF136" s="169">
        <v>0.978448275862069</v>
      </c>
      <c r="AG136" s="169">
        <v>0.99250936329588</v>
      </c>
      <c r="AH136" s="169">
        <v>0.991071428571429</v>
      </c>
      <c r="AI136" s="169">
        <v>0.978448275862069</v>
      </c>
      <c r="AJ136" s="356">
        <v>0.92</v>
      </c>
      <c r="AK136" s="169">
        <v>0.954170485792851</v>
      </c>
      <c r="AL136" s="169">
        <v>0.950597749648383</v>
      </c>
      <c r="AM136" s="169">
        <v>0.960292983808789</v>
      </c>
      <c r="AN136" s="169">
        <v>0.954170485792851</v>
      </c>
      <c r="AO136" s="168">
        <v>0.99</v>
      </c>
      <c r="AP136" s="358">
        <v>1</v>
      </c>
      <c r="AQ136" s="358">
        <v>1</v>
      </c>
      <c r="AR136" s="358">
        <v>1</v>
      </c>
      <c r="AS136" s="359">
        <v>1</v>
      </c>
      <c r="AT136" s="360">
        <v>0.105261498981944</v>
      </c>
      <c r="AU136" s="361">
        <v>0</v>
      </c>
      <c r="AV136" s="362">
        <v>0</v>
      </c>
      <c r="AW136" s="362">
        <v>0.0909090909090909</v>
      </c>
      <c r="AX136" s="362">
        <v>0</v>
      </c>
      <c r="AY136" s="142"/>
      <c r="AZ136" s="140"/>
    </row>
    <row r="137" spans="1:52">
      <c r="A137" s="138"/>
      <c r="B137" s="142"/>
      <c r="C137" s="172" t="s">
        <v>188</v>
      </c>
      <c r="D137" s="166" t="s">
        <v>26</v>
      </c>
      <c r="E137" s="166" t="s">
        <v>189</v>
      </c>
      <c r="F137" s="167" t="s">
        <v>285</v>
      </c>
      <c r="G137" s="173" t="s">
        <v>286</v>
      </c>
      <c r="H137" s="173" t="s">
        <v>286</v>
      </c>
      <c r="I137" s="173" t="s">
        <v>286</v>
      </c>
      <c r="J137" s="173" t="s">
        <v>286</v>
      </c>
      <c r="K137" s="168">
        <v>0.9</v>
      </c>
      <c r="L137" s="169">
        <v>1</v>
      </c>
      <c r="M137" s="169">
        <v>0.982456140350877</v>
      </c>
      <c r="N137" s="170">
        <v>1</v>
      </c>
      <c r="O137" s="170">
        <v>1</v>
      </c>
      <c r="P137" s="356">
        <v>0.9</v>
      </c>
      <c r="Q137" s="357" t="s">
        <v>32</v>
      </c>
      <c r="R137" s="169" t="s">
        <v>32</v>
      </c>
      <c r="S137" s="169" t="s">
        <v>32</v>
      </c>
      <c r="T137" s="169" t="s">
        <v>32</v>
      </c>
      <c r="U137" s="356">
        <v>0.9</v>
      </c>
      <c r="V137" s="169" t="s">
        <v>32</v>
      </c>
      <c r="W137" s="169" t="s">
        <v>32</v>
      </c>
      <c r="X137" s="169" t="s">
        <v>32</v>
      </c>
      <c r="Y137" s="169" t="s">
        <v>32</v>
      </c>
      <c r="Z137" s="356">
        <v>0.92</v>
      </c>
      <c r="AA137" s="356" t="s">
        <v>32</v>
      </c>
      <c r="AB137" s="356" t="s">
        <v>32</v>
      </c>
      <c r="AC137" s="356" t="s">
        <v>32</v>
      </c>
      <c r="AD137" s="356" t="s">
        <v>32</v>
      </c>
      <c r="AE137" s="356">
        <v>0.92</v>
      </c>
      <c r="AF137" s="169">
        <v>1</v>
      </c>
      <c r="AG137" s="169">
        <v>1</v>
      </c>
      <c r="AH137" s="169">
        <v>0.993252361673414</v>
      </c>
      <c r="AI137" s="169">
        <v>1</v>
      </c>
      <c r="AJ137" s="356">
        <v>0.92</v>
      </c>
      <c r="AK137" s="169">
        <v>0.977539341917024</v>
      </c>
      <c r="AL137" s="169">
        <v>0.978391528334287</v>
      </c>
      <c r="AM137" s="169">
        <v>0.979064442263657</v>
      </c>
      <c r="AN137" s="169">
        <v>0.977539341917024</v>
      </c>
      <c r="AO137" s="168">
        <v>0.99</v>
      </c>
      <c r="AP137" s="358">
        <v>1</v>
      </c>
      <c r="AQ137" s="358">
        <v>1</v>
      </c>
      <c r="AR137" s="358">
        <v>1</v>
      </c>
      <c r="AS137" s="359">
        <v>1</v>
      </c>
      <c r="AT137" s="360">
        <v>0.105261498981944</v>
      </c>
      <c r="AU137" s="361">
        <v>0.1</v>
      </c>
      <c r="AV137" s="362">
        <v>0.25</v>
      </c>
      <c r="AW137" s="362">
        <v>0.0909090909090909</v>
      </c>
      <c r="AX137" s="362">
        <v>0.1</v>
      </c>
      <c r="AY137" s="142"/>
      <c r="AZ137" s="140"/>
    </row>
    <row r="138" spans="1:52">
      <c r="A138" s="138"/>
      <c r="B138" s="142"/>
      <c r="C138" s="172" t="s">
        <v>188</v>
      </c>
      <c r="D138" s="166" t="s">
        <v>26</v>
      </c>
      <c r="E138" s="166" t="s">
        <v>189</v>
      </c>
      <c r="F138" s="167" t="s">
        <v>287</v>
      </c>
      <c r="G138" s="173" t="s">
        <v>288</v>
      </c>
      <c r="H138" s="173" t="s">
        <v>288</v>
      </c>
      <c r="I138" s="173" t="s">
        <v>288</v>
      </c>
      <c r="J138" s="173" t="s">
        <v>288</v>
      </c>
      <c r="K138" s="168">
        <v>0.9</v>
      </c>
      <c r="L138" s="169">
        <v>0</v>
      </c>
      <c r="M138" s="169">
        <v>1</v>
      </c>
      <c r="N138" s="170">
        <v>1</v>
      </c>
      <c r="O138" s="170">
        <v>0</v>
      </c>
      <c r="P138" s="356">
        <v>0.9</v>
      </c>
      <c r="Q138" s="357">
        <v>0</v>
      </c>
      <c r="R138" s="169">
        <v>0.5</v>
      </c>
      <c r="S138" s="169" t="s">
        <v>32</v>
      </c>
      <c r="T138" s="169">
        <v>0</v>
      </c>
      <c r="U138" s="356">
        <v>0.9</v>
      </c>
      <c r="V138" s="169">
        <v>0</v>
      </c>
      <c r="W138" s="169">
        <v>0</v>
      </c>
      <c r="X138" s="169" t="s">
        <v>32</v>
      </c>
      <c r="Y138" s="169">
        <v>0</v>
      </c>
      <c r="Z138" s="356">
        <v>0.92</v>
      </c>
      <c r="AA138" s="356" t="s">
        <v>32</v>
      </c>
      <c r="AB138" s="356" t="s">
        <v>32</v>
      </c>
      <c r="AC138" s="356">
        <v>0</v>
      </c>
      <c r="AD138" s="356" t="s">
        <v>32</v>
      </c>
      <c r="AE138" s="356">
        <v>0.92</v>
      </c>
      <c r="AF138" s="169">
        <v>0.995221027479092</v>
      </c>
      <c r="AG138" s="169">
        <v>0.997587454764777</v>
      </c>
      <c r="AH138" s="169">
        <v>0.996662958843159</v>
      </c>
      <c r="AI138" s="169">
        <v>0.995221027479092</v>
      </c>
      <c r="AJ138" s="356">
        <v>0.92</v>
      </c>
      <c r="AK138" s="169">
        <v>0.969251115886923</v>
      </c>
      <c r="AL138" s="169">
        <v>0.969926075268817</v>
      </c>
      <c r="AM138" s="169">
        <v>0.968224299065421</v>
      </c>
      <c r="AN138" s="169">
        <v>0.969251115886923</v>
      </c>
      <c r="AO138" s="168">
        <v>0.99</v>
      </c>
      <c r="AP138" s="358">
        <v>1</v>
      </c>
      <c r="AQ138" s="358">
        <v>1</v>
      </c>
      <c r="AR138" s="358">
        <v>1</v>
      </c>
      <c r="AS138" s="359">
        <v>1</v>
      </c>
      <c r="AT138" s="360">
        <v>0.105261498981944</v>
      </c>
      <c r="AU138" s="361">
        <v>0</v>
      </c>
      <c r="AV138" s="362">
        <v>0</v>
      </c>
      <c r="AW138" s="362">
        <v>0.2</v>
      </c>
      <c r="AX138" s="362">
        <v>0</v>
      </c>
      <c r="AY138" s="142"/>
      <c r="AZ138" s="140"/>
    </row>
    <row r="139" spans="1:52">
      <c r="A139" s="138"/>
      <c r="B139" s="142"/>
      <c r="C139" s="172" t="s">
        <v>188</v>
      </c>
      <c r="D139" s="166" t="s">
        <v>26</v>
      </c>
      <c r="E139" s="166" t="s">
        <v>189</v>
      </c>
      <c r="F139" s="167" t="s">
        <v>289</v>
      </c>
      <c r="G139" s="173" t="s">
        <v>290</v>
      </c>
      <c r="H139" s="173" t="s">
        <v>290</v>
      </c>
      <c r="I139" s="173" t="s">
        <v>290</v>
      </c>
      <c r="J139" s="173" t="s">
        <v>290</v>
      </c>
      <c r="K139" s="168">
        <v>0.9</v>
      </c>
      <c r="L139" s="169">
        <v>0</v>
      </c>
      <c r="M139" s="169">
        <v>1</v>
      </c>
      <c r="N139" s="170">
        <v>1</v>
      </c>
      <c r="O139" s="170">
        <v>0</v>
      </c>
      <c r="P139" s="356">
        <v>0.9</v>
      </c>
      <c r="Q139" s="357">
        <v>0</v>
      </c>
      <c r="R139" s="169" t="s">
        <v>32</v>
      </c>
      <c r="S139" s="169" t="s">
        <v>32</v>
      </c>
      <c r="T139" s="169">
        <v>0</v>
      </c>
      <c r="U139" s="356">
        <v>0.9</v>
      </c>
      <c r="V139" s="169">
        <v>0</v>
      </c>
      <c r="W139" s="169" t="s">
        <v>32</v>
      </c>
      <c r="X139" s="169" t="s">
        <v>32</v>
      </c>
      <c r="Y139" s="169">
        <v>0</v>
      </c>
      <c r="Z139" s="356">
        <v>0.92</v>
      </c>
      <c r="AA139" s="356" t="s">
        <v>32</v>
      </c>
      <c r="AB139" s="356" t="s">
        <v>32</v>
      </c>
      <c r="AC139" s="356" t="s">
        <v>32</v>
      </c>
      <c r="AD139" s="356" t="s">
        <v>32</v>
      </c>
      <c r="AE139" s="356">
        <v>0.92</v>
      </c>
      <c r="AF139" s="169">
        <v>0.980676328502415</v>
      </c>
      <c r="AG139" s="169">
        <v>0.995121951219512</v>
      </c>
      <c r="AH139" s="169">
        <v>1</v>
      </c>
      <c r="AI139" s="169">
        <v>0.980676328502415</v>
      </c>
      <c r="AJ139" s="356">
        <v>0.92</v>
      </c>
      <c r="AK139" s="169">
        <v>0.961799357372367</v>
      </c>
      <c r="AL139" s="169">
        <v>0.962273641851107</v>
      </c>
      <c r="AM139" s="169">
        <v>0.946760214609988</v>
      </c>
      <c r="AN139" s="169">
        <v>0.961799357372367</v>
      </c>
      <c r="AO139" s="168">
        <v>0.99</v>
      </c>
      <c r="AP139" s="358">
        <v>1</v>
      </c>
      <c r="AQ139" s="358">
        <v>1</v>
      </c>
      <c r="AR139" s="358">
        <v>1</v>
      </c>
      <c r="AS139" s="359">
        <v>1</v>
      </c>
      <c r="AT139" s="360">
        <v>0.105261498981944</v>
      </c>
      <c r="AU139" s="361">
        <v>0</v>
      </c>
      <c r="AV139" s="362">
        <v>0.666666666666667</v>
      </c>
      <c r="AW139" s="362">
        <v>0</v>
      </c>
      <c r="AX139" s="362">
        <v>0</v>
      </c>
      <c r="AY139" s="142"/>
      <c r="AZ139" s="140"/>
    </row>
    <row r="140" spans="1:52">
      <c r="A140" s="138"/>
      <c r="B140" s="142"/>
      <c r="C140" s="172" t="s">
        <v>188</v>
      </c>
      <c r="D140" s="166" t="s">
        <v>26</v>
      </c>
      <c r="E140" s="166" t="s">
        <v>189</v>
      </c>
      <c r="F140" s="167" t="s">
        <v>291</v>
      </c>
      <c r="G140" s="173" t="s">
        <v>292</v>
      </c>
      <c r="H140" s="173" t="s">
        <v>292</v>
      </c>
      <c r="I140" s="173" t="s">
        <v>292</v>
      </c>
      <c r="J140" s="173" t="s">
        <v>292</v>
      </c>
      <c r="K140" s="168">
        <v>0.9</v>
      </c>
      <c r="L140" s="169">
        <v>0</v>
      </c>
      <c r="M140" s="169">
        <v>0.971428571428571</v>
      </c>
      <c r="N140" s="170">
        <v>0.962962962962963</v>
      </c>
      <c r="O140" s="170">
        <v>0</v>
      </c>
      <c r="P140" s="356">
        <v>0.9</v>
      </c>
      <c r="Q140" s="357">
        <v>0</v>
      </c>
      <c r="R140" s="169">
        <v>0</v>
      </c>
      <c r="S140" s="169" t="s">
        <v>32</v>
      </c>
      <c r="T140" s="169">
        <v>0</v>
      </c>
      <c r="U140" s="356">
        <v>0.9</v>
      </c>
      <c r="V140" s="169">
        <v>0</v>
      </c>
      <c r="W140" s="169">
        <v>0</v>
      </c>
      <c r="X140" s="169" t="s">
        <v>32</v>
      </c>
      <c r="Y140" s="169">
        <v>0</v>
      </c>
      <c r="Z140" s="356">
        <v>0.92</v>
      </c>
      <c r="AA140" s="356">
        <v>0</v>
      </c>
      <c r="AB140" s="356">
        <v>0</v>
      </c>
      <c r="AC140" s="356" t="s">
        <v>32</v>
      </c>
      <c r="AD140" s="356">
        <v>0</v>
      </c>
      <c r="AE140" s="356">
        <v>0.92</v>
      </c>
      <c r="AF140" s="169">
        <v>1</v>
      </c>
      <c r="AG140" s="169">
        <v>1</v>
      </c>
      <c r="AH140" s="169">
        <v>1</v>
      </c>
      <c r="AI140" s="169">
        <v>1</v>
      </c>
      <c r="AJ140" s="356">
        <v>0.92</v>
      </c>
      <c r="AK140" s="169">
        <v>0.968828213879408</v>
      </c>
      <c r="AL140" s="169">
        <v>0.965086105213494</v>
      </c>
      <c r="AM140" s="169">
        <v>0.978319783197832</v>
      </c>
      <c r="AN140" s="169">
        <v>0.968828213879408</v>
      </c>
      <c r="AO140" s="168">
        <v>0.99</v>
      </c>
      <c r="AP140" s="358" t="s">
        <v>32</v>
      </c>
      <c r="AQ140" s="358" t="s">
        <v>32</v>
      </c>
      <c r="AR140" s="358" t="s">
        <v>32</v>
      </c>
      <c r="AS140" s="359" t="s">
        <v>32</v>
      </c>
      <c r="AT140" s="360">
        <v>0.105261498981944</v>
      </c>
      <c r="AU140" s="361">
        <v>0.142857142857143</v>
      </c>
      <c r="AV140" s="362">
        <v>1</v>
      </c>
      <c r="AW140" s="362">
        <v>0</v>
      </c>
      <c r="AX140" s="362">
        <v>0.142857142857143</v>
      </c>
      <c r="AY140" s="142"/>
      <c r="AZ140" s="140"/>
    </row>
    <row r="141" spans="1:52">
      <c r="A141" s="138"/>
      <c r="B141" s="142"/>
      <c r="C141" s="172" t="s">
        <v>188</v>
      </c>
      <c r="D141" s="166" t="s">
        <v>26</v>
      </c>
      <c r="E141" s="166" t="s">
        <v>189</v>
      </c>
      <c r="F141" s="167" t="s">
        <v>293</v>
      </c>
      <c r="G141" s="173" t="s">
        <v>294</v>
      </c>
      <c r="H141" s="173" t="s">
        <v>294</v>
      </c>
      <c r="I141" s="173" t="s">
        <v>294</v>
      </c>
      <c r="J141" s="173" t="s">
        <v>294</v>
      </c>
      <c r="K141" s="168">
        <v>0.9</v>
      </c>
      <c r="L141" s="169">
        <v>1</v>
      </c>
      <c r="M141" s="169">
        <v>0.954545454545455</v>
      </c>
      <c r="N141" s="170">
        <v>0.944444444444444</v>
      </c>
      <c r="O141" s="170">
        <v>1</v>
      </c>
      <c r="P141" s="356">
        <v>0.9</v>
      </c>
      <c r="Q141" s="357" t="s">
        <v>32</v>
      </c>
      <c r="R141" s="169" t="s">
        <v>32</v>
      </c>
      <c r="S141" s="169" t="s">
        <v>32</v>
      </c>
      <c r="T141" s="169" t="s">
        <v>32</v>
      </c>
      <c r="U141" s="356">
        <v>0.9</v>
      </c>
      <c r="V141" s="169" t="s">
        <v>32</v>
      </c>
      <c r="W141" s="169" t="s">
        <v>32</v>
      </c>
      <c r="X141" s="169" t="s">
        <v>32</v>
      </c>
      <c r="Y141" s="169" t="s">
        <v>32</v>
      </c>
      <c r="Z141" s="356">
        <v>0.92</v>
      </c>
      <c r="AA141" s="356">
        <v>0</v>
      </c>
      <c r="AB141" s="356">
        <v>0</v>
      </c>
      <c r="AC141" s="356">
        <v>0</v>
      </c>
      <c r="AD141" s="356">
        <v>0</v>
      </c>
      <c r="AE141" s="356">
        <v>0.92</v>
      </c>
      <c r="AF141" s="169">
        <v>0.991304347826087</v>
      </c>
      <c r="AG141" s="169">
        <v>0.988372093023256</v>
      </c>
      <c r="AH141" s="169">
        <v>0.990566037735849</v>
      </c>
      <c r="AI141" s="169">
        <v>0.991304347826087</v>
      </c>
      <c r="AJ141" s="356">
        <v>0.92</v>
      </c>
      <c r="AK141" s="169">
        <v>0.981974600573535</v>
      </c>
      <c r="AL141" s="169">
        <v>0.97907444668008</v>
      </c>
      <c r="AM141" s="169">
        <v>0.978609625668449</v>
      </c>
      <c r="AN141" s="169">
        <v>0.981974600573535</v>
      </c>
      <c r="AO141" s="168">
        <v>0.99</v>
      </c>
      <c r="AP141" s="358">
        <v>1</v>
      </c>
      <c r="AQ141" s="358">
        <v>1</v>
      </c>
      <c r="AR141" s="358">
        <v>1</v>
      </c>
      <c r="AS141" s="359">
        <v>1</v>
      </c>
      <c r="AT141" s="360">
        <v>0.105261498981944</v>
      </c>
      <c r="AU141" s="361" t="s">
        <v>32</v>
      </c>
      <c r="AV141" s="362">
        <v>0.666666666666667</v>
      </c>
      <c r="AW141" s="362">
        <v>0.25</v>
      </c>
      <c r="AX141" s="362" t="s">
        <v>32</v>
      </c>
      <c r="AY141" s="142"/>
      <c r="AZ141" s="140"/>
    </row>
    <row r="142" spans="1:52">
      <c r="A142" s="138"/>
      <c r="B142" s="142"/>
      <c r="C142" s="172" t="s">
        <v>188</v>
      </c>
      <c r="D142" s="166" t="s">
        <v>26</v>
      </c>
      <c r="E142" s="166" t="s">
        <v>189</v>
      </c>
      <c r="F142" s="167" t="s">
        <v>295</v>
      </c>
      <c r="G142" s="173" t="s">
        <v>296</v>
      </c>
      <c r="H142" s="173" t="s">
        <v>296</v>
      </c>
      <c r="I142" s="173" t="s">
        <v>296</v>
      </c>
      <c r="J142" s="173" t="s">
        <v>296</v>
      </c>
      <c r="K142" s="168">
        <v>0.9</v>
      </c>
      <c r="L142" s="169">
        <v>0.987179487179487</v>
      </c>
      <c r="M142" s="169">
        <v>0.987654320987654</v>
      </c>
      <c r="N142" s="170">
        <v>0.971014492753623</v>
      </c>
      <c r="O142" s="170">
        <v>0.987179487179487</v>
      </c>
      <c r="P142" s="356">
        <v>0.9</v>
      </c>
      <c r="Q142" s="357">
        <v>0</v>
      </c>
      <c r="R142" s="169" t="s">
        <v>32</v>
      </c>
      <c r="S142" s="169" t="s">
        <v>32</v>
      </c>
      <c r="T142" s="169">
        <v>0</v>
      </c>
      <c r="U142" s="356">
        <v>0.9</v>
      </c>
      <c r="V142" s="169">
        <v>0</v>
      </c>
      <c r="W142" s="169" t="s">
        <v>32</v>
      </c>
      <c r="X142" s="169" t="s">
        <v>32</v>
      </c>
      <c r="Y142" s="169">
        <v>0</v>
      </c>
      <c r="Z142" s="356">
        <v>0.92</v>
      </c>
      <c r="AA142" s="356">
        <v>0</v>
      </c>
      <c r="AB142" s="356">
        <v>0</v>
      </c>
      <c r="AC142" s="356" t="s">
        <v>32</v>
      </c>
      <c r="AD142" s="356">
        <v>0</v>
      </c>
      <c r="AE142" s="356">
        <v>0.92</v>
      </c>
      <c r="AF142" s="169">
        <v>0.997737556561086</v>
      </c>
      <c r="AG142" s="169">
        <v>0.997982515131137</v>
      </c>
      <c r="AH142" s="169">
        <v>0.992202729044834</v>
      </c>
      <c r="AI142" s="169">
        <v>0.997737556561086</v>
      </c>
      <c r="AJ142" s="356">
        <v>0.92</v>
      </c>
      <c r="AK142" s="169">
        <v>0.973812196034418</v>
      </c>
      <c r="AL142" s="169">
        <v>0.976982420639939</v>
      </c>
      <c r="AM142" s="169">
        <v>0.981246552675124</v>
      </c>
      <c r="AN142" s="169">
        <v>0.973812196034418</v>
      </c>
      <c r="AO142" s="168">
        <v>0.99</v>
      </c>
      <c r="AP142" s="358">
        <v>1</v>
      </c>
      <c r="AQ142" s="358">
        <v>1</v>
      </c>
      <c r="AR142" s="358">
        <v>1</v>
      </c>
      <c r="AS142" s="359">
        <v>1</v>
      </c>
      <c r="AT142" s="360">
        <v>0.105261498981944</v>
      </c>
      <c r="AU142" s="361">
        <v>0.153846153846154</v>
      </c>
      <c r="AV142" s="362">
        <v>0.416666666666667</v>
      </c>
      <c r="AW142" s="362">
        <v>0.0714285714285714</v>
      </c>
      <c r="AX142" s="362">
        <v>0.153846153846154</v>
      </c>
      <c r="AY142" s="142"/>
      <c r="AZ142" s="140"/>
    </row>
    <row r="143" spans="1:52">
      <c r="A143" s="138"/>
      <c r="B143" s="142"/>
      <c r="C143" s="172" t="s">
        <v>188</v>
      </c>
      <c r="D143" s="166" t="s">
        <v>26</v>
      </c>
      <c r="E143" s="166" t="s">
        <v>189</v>
      </c>
      <c r="F143" s="167" t="s">
        <v>297</v>
      </c>
      <c r="G143" s="173" t="s">
        <v>298</v>
      </c>
      <c r="H143" s="173" t="s">
        <v>298</v>
      </c>
      <c r="I143" s="173" t="s">
        <v>298</v>
      </c>
      <c r="J143" s="173" t="s">
        <v>298</v>
      </c>
      <c r="K143" s="168">
        <v>0.9</v>
      </c>
      <c r="L143" s="169">
        <v>0.894736842105263</v>
      </c>
      <c r="M143" s="169">
        <v>0.918918918918919</v>
      </c>
      <c r="N143" s="170">
        <v>0.9375</v>
      </c>
      <c r="O143" s="170">
        <v>0.894736842105263</v>
      </c>
      <c r="P143" s="356">
        <v>0.9</v>
      </c>
      <c r="Q143" s="357">
        <v>0</v>
      </c>
      <c r="R143" s="169" t="s">
        <v>32</v>
      </c>
      <c r="S143" s="169" t="s">
        <v>32</v>
      </c>
      <c r="T143" s="169">
        <v>0</v>
      </c>
      <c r="U143" s="356">
        <v>0.9</v>
      </c>
      <c r="V143" s="169">
        <v>0</v>
      </c>
      <c r="W143" s="169" t="s">
        <v>32</v>
      </c>
      <c r="X143" s="169" t="s">
        <v>32</v>
      </c>
      <c r="Y143" s="169">
        <v>0</v>
      </c>
      <c r="Z143" s="356">
        <v>0.92</v>
      </c>
      <c r="AA143" s="356" t="s">
        <v>32</v>
      </c>
      <c r="AB143" s="356" t="s">
        <v>32</v>
      </c>
      <c r="AC143" s="356" t="s">
        <v>32</v>
      </c>
      <c r="AD143" s="356" t="s">
        <v>32</v>
      </c>
      <c r="AE143" s="356">
        <v>0.92</v>
      </c>
      <c r="AF143" s="169">
        <v>0.997536945812808</v>
      </c>
      <c r="AG143" s="169">
        <v>0.99548532731377</v>
      </c>
      <c r="AH143" s="169">
        <v>0.995983935742972</v>
      </c>
      <c r="AI143" s="169">
        <v>0.997536945812808</v>
      </c>
      <c r="AJ143" s="356">
        <v>0.92</v>
      </c>
      <c r="AK143" s="169">
        <v>0.9872</v>
      </c>
      <c r="AL143" s="169">
        <v>0.981978085351788</v>
      </c>
      <c r="AM143" s="169">
        <v>0.981234096692112</v>
      </c>
      <c r="AN143" s="169">
        <v>0.9872</v>
      </c>
      <c r="AO143" s="168">
        <v>0.99</v>
      </c>
      <c r="AP143" s="358">
        <v>1</v>
      </c>
      <c r="AQ143" s="358">
        <v>1</v>
      </c>
      <c r="AR143" s="358">
        <v>1</v>
      </c>
      <c r="AS143" s="359">
        <v>1</v>
      </c>
      <c r="AT143" s="360">
        <v>0.105261498981944</v>
      </c>
      <c r="AU143" s="361">
        <v>0</v>
      </c>
      <c r="AV143" s="362">
        <v>0.0714285714285714</v>
      </c>
      <c r="AW143" s="362">
        <v>0</v>
      </c>
      <c r="AX143" s="362">
        <v>0</v>
      </c>
      <c r="AY143" s="142"/>
      <c r="AZ143" s="140"/>
    </row>
    <row r="144" spans="1:52">
      <c r="A144" s="138"/>
      <c r="B144" s="142"/>
      <c r="C144" s="172" t="s">
        <v>188</v>
      </c>
      <c r="D144" s="166" t="s">
        <v>26</v>
      </c>
      <c r="E144" s="166" t="s">
        <v>189</v>
      </c>
      <c r="F144" s="167" t="s">
        <v>299</v>
      </c>
      <c r="G144" s="173" t="s">
        <v>300</v>
      </c>
      <c r="H144" s="173" t="s">
        <v>300</v>
      </c>
      <c r="I144" s="173" t="s">
        <v>300</v>
      </c>
      <c r="J144" s="173" t="s">
        <v>300</v>
      </c>
      <c r="K144" s="168">
        <v>0.9</v>
      </c>
      <c r="L144" s="169">
        <v>0.957446808510638</v>
      </c>
      <c r="M144" s="169">
        <v>0.958333333333333</v>
      </c>
      <c r="N144" s="170">
        <v>1</v>
      </c>
      <c r="O144" s="170">
        <v>0.957446808510638</v>
      </c>
      <c r="P144" s="356">
        <v>0.9</v>
      </c>
      <c r="Q144" s="357">
        <v>0</v>
      </c>
      <c r="R144" s="169">
        <v>0</v>
      </c>
      <c r="S144" s="169" t="s">
        <v>32</v>
      </c>
      <c r="T144" s="169">
        <v>0</v>
      </c>
      <c r="U144" s="356">
        <v>0.9</v>
      </c>
      <c r="V144" s="169">
        <v>0</v>
      </c>
      <c r="W144" s="169">
        <v>0</v>
      </c>
      <c r="X144" s="169" t="s">
        <v>32</v>
      </c>
      <c r="Y144" s="169">
        <v>0</v>
      </c>
      <c r="Z144" s="356">
        <v>0.92</v>
      </c>
      <c r="AA144" s="356">
        <v>0</v>
      </c>
      <c r="AB144" s="356">
        <v>0</v>
      </c>
      <c r="AC144" s="356" t="s">
        <v>32</v>
      </c>
      <c r="AD144" s="356">
        <v>0</v>
      </c>
      <c r="AE144" s="356">
        <v>0.92</v>
      </c>
      <c r="AF144" s="169">
        <v>0.988304093567251</v>
      </c>
      <c r="AG144" s="169">
        <v>0.984375</v>
      </c>
      <c r="AH144" s="169">
        <v>1</v>
      </c>
      <c r="AI144" s="169">
        <v>0.988304093567251</v>
      </c>
      <c r="AJ144" s="356">
        <v>0.92</v>
      </c>
      <c r="AK144" s="169">
        <v>0.988659106070714</v>
      </c>
      <c r="AL144" s="169">
        <v>0.98811358133392</v>
      </c>
      <c r="AM144" s="169">
        <v>0.986570743405276</v>
      </c>
      <c r="AN144" s="169">
        <v>0.988659106070714</v>
      </c>
      <c r="AO144" s="168">
        <v>0.99</v>
      </c>
      <c r="AP144" s="358">
        <v>1</v>
      </c>
      <c r="AQ144" s="358">
        <v>1</v>
      </c>
      <c r="AR144" s="358">
        <v>1</v>
      </c>
      <c r="AS144" s="359">
        <v>1</v>
      </c>
      <c r="AT144" s="360">
        <v>0.105261498981944</v>
      </c>
      <c r="AU144" s="361">
        <v>0</v>
      </c>
      <c r="AV144" s="362">
        <v>0.25</v>
      </c>
      <c r="AW144" s="362">
        <v>-0.2</v>
      </c>
      <c r="AX144" s="362">
        <v>0</v>
      </c>
      <c r="AY144" s="142"/>
      <c r="AZ144" s="140"/>
    </row>
    <row r="145" spans="1:52">
      <c r="A145" s="138"/>
      <c r="B145" s="142"/>
      <c r="C145" s="172" t="s">
        <v>188</v>
      </c>
      <c r="D145" s="166" t="s">
        <v>26</v>
      </c>
      <c r="E145" s="166" t="s">
        <v>189</v>
      </c>
      <c r="F145" s="167" t="s">
        <v>301</v>
      </c>
      <c r="G145" s="173" t="s">
        <v>302</v>
      </c>
      <c r="H145" s="173" t="s">
        <v>302</v>
      </c>
      <c r="I145" s="173" t="s">
        <v>302</v>
      </c>
      <c r="J145" s="173" t="s">
        <v>302</v>
      </c>
      <c r="K145" s="168">
        <v>0.9</v>
      </c>
      <c r="L145" s="169">
        <v>1</v>
      </c>
      <c r="M145" s="169">
        <v>1</v>
      </c>
      <c r="N145" s="170">
        <v>1</v>
      </c>
      <c r="O145" s="170">
        <v>1</v>
      </c>
      <c r="P145" s="356">
        <v>0.9</v>
      </c>
      <c r="Q145" s="357" t="s">
        <v>32</v>
      </c>
      <c r="R145" s="169" t="s">
        <v>32</v>
      </c>
      <c r="S145" s="169" t="s">
        <v>32</v>
      </c>
      <c r="T145" s="169" t="s">
        <v>32</v>
      </c>
      <c r="U145" s="356">
        <v>0.9</v>
      </c>
      <c r="V145" s="169" t="s">
        <v>32</v>
      </c>
      <c r="W145" s="169" t="s">
        <v>32</v>
      </c>
      <c r="X145" s="169" t="s">
        <v>32</v>
      </c>
      <c r="Y145" s="169" t="s">
        <v>32</v>
      </c>
      <c r="Z145" s="356">
        <v>0.92</v>
      </c>
      <c r="AA145" s="356" t="s">
        <v>32</v>
      </c>
      <c r="AB145" s="356" t="s">
        <v>32</v>
      </c>
      <c r="AC145" s="356" t="s">
        <v>32</v>
      </c>
      <c r="AD145" s="356" t="s">
        <v>32</v>
      </c>
      <c r="AE145" s="356">
        <v>0.92</v>
      </c>
      <c r="AF145" s="169">
        <v>1</v>
      </c>
      <c r="AG145" s="169">
        <v>0.992957746478873</v>
      </c>
      <c r="AH145" s="169">
        <v>1</v>
      </c>
      <c r="AI145" s="169">
        <v>1</v>
      </c>
      <c r="AJ145" s="356">
        <v>0.92</v>
      </c>
      <c r="AK145" s="169">
        <v>0.963522371045882</v>
      </c>
      <c r="AL145" s="169">
        <v>0.971582836032964</v>
      </c>
      <c r="AM145" s="169">
        <v>0.985870263326911</v>
      </c>
      <c r="AN145" s="169">
        <v>0.963522371045882</v>
      </c>
      <c r="AO145" s="168">
        <v>0.99</v>
      </c>
      <c r="AP145" s="358">
        <v>1</v>
      </c>
      <c r="AQ145" s="358">
        <v>1</v>
      </c>
      <c r="AR145" s="358">
        <v>1</v>
      </c>
      <c r="AS145" s="359">
        <v>1</v>
      </c>
      <c r="AT145" s="360">
        <v>0.105261498981944</v>
      </c>
      <c r="AU145" s="361">
        <v>0</v>
      </c>
      <c r="AV145" s="362">
        <v>0.25</v>
      </c>
      <c r="AW145" s="362">
        <v>0.5</v>
      </c>
      <c r="AX145" s="362">
        <v>0</v>
      </c>
      <c r="AY145" s="142"/>
      <c r="AZ145" s="140"/>
    </row>
    <row r="146" spans="1:52">
      <c r="A146" s="138"/>
      <c r="B146" s="142"/>
      <c r="C146" s="172" t="s">
        <v>188</v>
      </c>
      <c r="D146" s="166" t="s">
        <v>26</v>
      </c>
      <c r="E146" s="166" t="s">
        <v>189</v>
      </c>
      <c r="F146" s="167" t="s">
        <v>303</v>
      </c>
      <c r="G146" s="173" t="s">
        <v>304</v>
      </c>
      <c r="H146" s="173" t="s">
        <v>304</v>
      </c>
      <c r="I146" s="173" t="s">
        <v>304</v>
      </c>
      <c r="J146" s="173" t="s">
        <v>304</v>
      </c>
      <c r="K146" s="168">
        <v>0.9</v>
      </c>
      <c r="L146" s="169">
        <v>1</v>
      </c>
      <c r="M146" s="169">
        <v>0.971830985915493</v>
      </c>
      <c r="N146" s="170">
        <v>1</v>
      </c>
      <c r="O146" s="170">
        <v>1</v>
      </c>
      <c r="P146" s="356">
        <v>0.9</v>
      </c>
      <c r="Q146" s="357">
        <v>0</v>
      </c>
      <c r="R146" s="169">
        <v>0</v>
      </c>
      <c r="S146" s="169">
        <v>0.333333333333333</v>
      </c>
      <c r="T146" s="169">
        <v>0</v>
      </c>
      <c r="U146" s="356">
        <v>0.9</v>
      </c>
      <c r="V146" s="169">
        <v>0</v>
      </c>
      <c r="W146" s="169">
        <v>0</v>
      </c>
      <c r="X146" s="169">
        <v>0</v>
      </c>
      <c r="Y146" s="169">
        <v>0</v>
      </c>
      <c r="Z146" s="356">
        <v>0.92</v>
      </c>
      <c r="AA146" s="356">
        <v>0</v>
      </c>
      <c r="AB146" s="356">
        <v>0</v>
      </c>
      <c r="AC146" s="356">
        <v>0</v>
      </c>
      <c r="AD146" s="356">
        <v>0</v>
      </c>
      <c r="AE146" s="356">
        <v>0.92</v>
      </c>
      <c r="AF146" s="169">
        <v>0.99383477188656</v>
      </c>
      <c r="AG146" s="169">
        <v>0.998313659359191</v>
      </c>
      <c r="AH146" s="169">
        <v>0.995468277945619</v>
      </c>
      <c r="AI146" s="169">
        <v>0.99383477188656</v>
      </c>
      <c r="AJ146" s="356">
        <v>0.92</v>
      </c>
      <c r="AK146" s="169">
        <v>0.982043747959517</v>
      </c>
      <c r="AL146" s="169">
        <v>0.979259731971921</v>
      </c>
      <c r="AM146" s="169">
        <v>0.982117310443491</v>
      </c>
      <c r="AN146" s="169">
        <v>0.982043747959517</v>
      </c>
      <c r="AO146" s="168">
        <v>0.99</v>
      </c>
      <c r="AP146" s="358">
        <v>1</v>
      </c>
      <c r="AQ146" s="358">
        <v>1</v>
      </c>
      <c r="AR146" s="358">
        <v>1</v>
      </c>
      <c r="AS146" s="359">
        <v>1</v>
      </c>
      <c r="AT146" s="360">
        <v>0.105261498981944</v>
      </c>
      <c r="AU146" s="361">
        <v>0</v>
      </c>
      <c r="AV146" s="362">
        <v>0</v>
      </c>
      <c r="AW146" s="362">
        <v>0.2</v>
      </c>
      <c r="AX146" s="362">
        <v>0</v>
      </c>
      <c r="AY146" s="142"/>
      <c r="AZ146" s="140"/>
    </row>
    <row r="147" spans="1:52">
      <c r="A147" s="138"/>
      <c r="B147" s="142"/>
      <c r="C147" s="172" t="s">
        <v>188</v>
      </c>
      <c r="D147" s="166" t="s">
        <v>26</v>
      </c>
      <c r="E147" s="166" t="s">
        <v>189</v>
      </c>
      <c r="F147" s="167" t="s">
        <v>305</v>
      </c>
      <c r="G147" s="173" t="s">
        <v>306</v>
      </c>
      <c r="H147" s="173" t="s">
        <v>306</v>
      </c>
      <c r="I147" s="173" t="s">
        <v>306</v>
      </c>
      <c r="J147" s="173" t="s">
        <v>306</v>
      </c>
      <c r="K147" s="168">
        <v>0.9</v>
      </c>
      <c r="L147" s="169">
        <v>0</v>
      </c>
      <c r="M147" s="169">
        <v>0.971428571428571</v>
      </c>
      <c r="N147" s="170">
        <v>0.945054945054945</v>
      </c>
      <c r="O147" s="170">
        <v>0</v>
      </c>
      <c r="P147" s="356">
        <v>0.9</v>
      </c>
      <c r="Q147" s="357">
        <v>0.928093873652613</v>
      </c>
      <c r="R147" s="169">
        <v>0.941805450416351</v>
      </c>
      <c r="S147" s="169">
        <v>0.935411733754275</v>
      </c>
      <c r="T147" s="169">
        <v>0.928093873652613</v>
      </c>
      <c r="U147" s="356">
        <v>0.9</v>
      </c>
      <c r="V147" s="169">
        <v>0.9185427752763</v>
      </c>
      <c r="W147" s="169">
        <v>0.943981831945496</v>
      </c>
      <c r="X147" s="169">
        <v>0.941331228624046</v>
      </c>
      <c r="Y147" s="169">
        <v>0.9185427752763</v>
      </c>
      <c r="Z147" s="356">
        <v>0.92</v>
      </c>
      <c r="AA147" s="356">
        <v>0.961103253182461</v>
      </c>
      <c r="AB147" s="356">
        <v>0.964874411302983</v>
      </c>
      <c r="AC147" s="356">
        <v>0.978790389395195</v>
      </c>
      <c r="AD147" s="356">
        <v>0.961103253182461</v>
      </c>
      <c r="AE147" s="356">
        <v>0.92</v>
      </c>
      <c r="AF147" s="169">
        <v>0.987638368436921</v>
      </c>
      <c r="AG147" s="169">
        <v>0.8802343537106</v>
      </c>
      <c r="AH147" s="169">
        <v>0.984885368600807</v>
      </c>
      <c r="AI147" s="169">
        <v>0.987638368436921</v>
      </c>
      <c r="AJ147" s="356">
        <v>0.92</v>
      </c>
      <c r="AK147" s="169">
        <v>0.97550353837779</v>
      </c>
      <c r="AL147" s="169">
        <v>0.976576461577738</v>
      </c>
      <c r="AM147" s="169">
        <v>0.986433966414901</v>
      </c>
      <c r="AN147" s="169">
        <v>0.97550353837779</v>
      </c>
      <c r="AO147" s="168">
        <v>0.99</v>
      </c>
      <c r="AP147" s="358">
        <v>1</v>
      </c>
      <c r="AQ147" s="358">
        <v>1</v>
      </c>
      <c r="AR147" s="358">
        <v>1</v>
      </c>
      <c r="AS147" s="359">
        <v>1</v>
      </c>
      <c r="AT147" s="360">
        <v>0.105261498981944</v>
      </c>
      <c r="AU147" s="361">
        <v>0.0357142857142857</v>
      </c>
      <c r="AV147" s="362">
        <v>0.290322580645161</v>
      </c>
      <c r="AW147" s="362">
        <v>0</v>
      </c>
      <c r="AX147" s="362">
        <v>0.0357142857142857</v>
      </c>
      <c r="AY147" s="142"/>
      <c r="AZ147" s="140"/>
    </row>
    <row r="148" spans="1:52">
      <c r="A148" s="138"/>
      <c r="B148" s="142"/>
      <c r="C148" s="172" t="s">
        <v>188</v>
      </c>
      <c r="D148" s="166" t="s">
        <v>26</v>
      </c>
      <c r="E148" s="166" t="s">
        <v>189</v>
      </c>
      <c r="F148" s="167" t="s">
        <v>307</v>
      </c>
      <c r="G148" s="173" t="s">
        <v>308</v>
      </c>
      <c r="H148" s="173" t="s">
        <v>308</v>
      </c>
      <c r="I148" s="173" t="s">
        <v>308</v>
      </c>
      <c r="J148" s="173" t="s">
        <v>308</v>
      </c>
      <c r="K148" s="168">
        <v>0.9</v>
      </c>
      <c r="L148" s="169">
        <v>0.986111111111111</v>
      </c>
      <c r="M148" s="169">
        <v>1</v>
      </c>
      <c r="N148" s="170">
        <v>1</v>
      </c>
      <c r="O148" s="170">
        <v>0.986111111111111</v>
      </c>
      <c r="P148" s="356">
        <v>0.9</v>
      </c>
      <c r="Q148" s="357">
        <v>0.966742917473166</v>
      </c>
      <c r="R148" s="169">
        <v>0.963724155008048</v>
      </c>
      <c r="S148" s="169">
        <v>0.973253833049404</v>
      </c>
      <c r="T148" s="169">
        <v>0.966742917473166</v>
      </c>
      <c r="U148" s="356">
        <v>0.9</v>
      </c>
      <c r="V148" s="169">
        <v>0.916065458384656</v>
      </c>
      <c r="W148" s="169">
        <v>0.921505509471338</v>
      </c>
      <c r="X148" s="169">
        <v>0.925212947189097</v>
      </c>
      <c r="Y148" s="169">
        <v>0.916065458384656</v>
      </c>
      <c r="Z148" s="356">
        <v>0.92</v>
      </c>
      <c r="AA148" s="356">
        <v>0.962200090538705</v>
      </c>
      <c r="AB148" s="356">
        <v>0.948547513540128</v>
      </c>
      <c r="AC148" s="356">
        <v>0.961443298969072</v>
      </c>
      <c r="AD148" s="356">
        <v>0.962200090538705</v>
      </c>
      <c r="AE148" s="356">
        <v>0.92</v>
      </c>
      <c r="AF148" s="169">
        <v>0.996918288887533</v>
      </c>
      <c r="AG148" s="169">
        <v>0.995869719140902</v>
      </c>
      <c r="AH148" s="169">
        <v>0.994196953400535</v>
      </c>
      <c r="AI148" s="169">
        <v>0.996918288887533</v>
      </c>
      <c r="AJ148" s="356">
        <v>0.92</v>
      </c>
      <c r="AK148" s="169">
        <v>0.975149279943801</v>
      </c>
      <c r="AL148" s="169">
        <v>0.971167311969685</v>
      </c>
      <c r="AM148" s="169">
        <v>0.974909056990952</v>
      </c>
      <c r="AN148" s="169">
        <v>0.975149279943801</v>
      </c>
      <c r="AO148" s="168">
        <v>0.99</v>
      </c>
      <c r="AP148" s="358">
        <v>1</v>
      </c>
      <c r="AQ148" s="358">
        <v>1</v>
      </c>
      <c r="AR148" s="358">
        <v>1</v>
      </c>
      <c r="AS148" s="359">
        <v>1</v>
      </c>
      <c r="AT148" s="360">
        <v>0.105261498981944</v>
      </c>
      <c r="AU148" s="361">
        <v>0.037037037037037</v>
      </c>
      <c r="AV148" s="362">
        <v>0.166666666666667</v>
      </c>
      <c r="AW148" s="362">
        <v>0.0476190476190476</v>
      </c>
      <c r="AX148" s="362">
        <v>0.037037037037037</v>
      </c>
      <c r="AY148" s="142"/>
      <c r="AZ148" s="140"/>
    </row>
    <row r="149" spans="1:52">
      <c r="A149" s="138"/>
      <c r="B149" s="142"/>
      <c r="C149" s="172" t="s">
        <v>188</v>
      </c>
      <c r="D149" s="166" t="s">
        <v>26</v>
      </c>
      <c r="E149" s="166" t="s">
        <v>189</v>
      </c>
      <c r="F149" s="167" t="s">
        <v>309</v>
      </c>
      <c r="G149" s="173" t="s">
        <v>310</v>
      </c>
      <c r="H149" s="173" t="s">
        <v>310</v>
      </c>
      <c r="I149" s="173" t="s">
        <v>310</v>
      </c>
      <c r="J149" s="173" t="s">
        <v>310</v>
      </c>
      <c r="K149" s="168">
        <v>0.9</v>
      </c>
      <c r="L149" s="169">
        <v>0.94392523364486</v>
      </c>
      <c r="M149" s="169">
        <v>0.964285714285714</v>
      </c>
      <c r="N149" s="170">
        <v>0.981981981981982</v>
      </c>
      <c r="O149" s="170">
        <v>0.94392523364486</v>
      </c>
      <c r="P149" s="356">
        <v>0.9</v>
      </c>
      <c r="Q149" s="357">
        <v>0.928949870941448</v>
      </c>
      <c r="R149" s="169">
        <v>0.972698801742919</v>
      </c>
      <c r="S149" s="169">
        <v>0.980253623188406</v>
      </c>
      <c r="T149" s="169">
        <v>0.928949870941448</v>
      </c>
      <c r="U149" s="356">
        <v>0.9</v>
      </c>
      <c r="V149" s="169">
        <v>0.78155141964407</v>
      </c>
      <c r="W149" s="169">
        <v>0.887527233115468</v>
      </c>
      <c r="X149" s="169">
        <v>0.920471014492754</v>
      </c>
      <c r="Y149" s="169">
        <v>0.78155141964407</v>
      </c>
      <c r="Z149" s="356">
        <v>0.92</v>
      </c>
      <c r="AA149" s="356">
        <v>0.891678975873954</v>
      </c>
      <c r="AB149" s="356">
        <v>0.841186440677966</v>
      </c>
      <c r="AC149" s="356">
        <v>0.897753491196114</v>
      </c>
      <c r="AD149" s="356">
        <v>0.891678975873954</v>
      </c>
      <c r="AE149" s="356">
        <v>0.92</v>
      </c>
      <c r="AF149" s="169">
        <v>0.990816899785368</v>
      </c>
      <c r="AG149" s="169">
        <v>0.991045797449763</v>
      </c>
      <c r="AH149" s="169">
        <v>0.989882937989328</v>
      </c>
      <c r="AI149" s="169">
        <v>0.990816899785368</v>
      </c>
      <c r="AJ149" s="356">
        <v>0.92</v>
      </c>
      <c r="AK149" s="169">
        <v>0.937353418726321</v>
      </c>
      <c r="AL149" s="169">
        <v>0.919393998251918</v>
      </c>
      <c r="AM149" s="169">
        <v>0.934961879570562</v>
      </c>
      <c r="AN149" s="169">
        <v>0.937353418726321</v>
      </c>
      <c r="AO149" s="168">
        <v>0.99</v>
      </c>
      <c r="AP149" s="358">
        <v>1</v>
      </c>
      <c r="AQ149" s="358">
        <v>1</v>
      </c>
      <c r="AR149" s="358">
        <v>1</v>
      </c>
      <c r="AS149" s="359">
        <v>1</v>
      </c>
      <c r="AT149" s="360">
        <v>0.105261498981944</v>
      </c>
      <c r="AU149" s="361">
        <v>0.04</v>
      </c>
      <c r="AV149" s="362">
        <v>0.0909090909090909</v>
      </c>
      <c r="AW149" s="362">
        <v>0.0285714285714286</v>
      </c>
      <c r="AX149" s="362">
        <v>0.04</v>
      </c>
      <c r="AY149" s="142"/>
      <c r="AZ149" s="140"/>
    </row>
    <row r="150" spans="1:52">
      <c r="A150" s="138"/>
      <c r="B150" s="142"/>
      <c r="C150" s="172" t="s">
        <v>188</v>
      </c>
      <c r="D150" s="166" t="s">
        <v>135</v>
      </c>
      <c r="E150" s="166" t="s">
        <v>189</v>
      </c>
      <c r="F150" s="167" t="s">
        <v>311</v>
      </c>
      <c r="G150" s="173" t="s">
        <v>312</v>
      </c>
      <c r="H150" s="173" t="s">
        <v>312</v>
      </c>
      <c r="I150" s="173" t="s">
        <v>312</v>
      </c>
      <c r="J150" s="173" t="s">
        <v>312</v>
      </c>
      <c r="K150" s="168">
        <v>0.9</v>
      </c>
      <c r="L150" s="169">
        <v>0.989583333333333</v>
      </c>
      <c r="M150" s="169">
        <v>0.980392156862745</v>
      </c>
      <c r="N150" s="170">
        <v>0.989247311827957</v>
      </c>
      <c r="O150" s="170">
        <v>0.989583333333333</v>
      </c>
      <c r="P150" s="356">
        <v>0.9</v>
      </c>
      <c r="Q150" s="357">
        <v>0.957044000522261</v>
      </c>
      <c r="R150" s="169">
        <v>0.958631596470784</v>
      </c>
      <c r="S150" s="169">
        <v>0.974906324514591</v>
      </c>
      <c r="T150" s="169">
        <v>0.957044000522261</v>
      </c>
      <c r="U150" s="356">
        <v>0.9</v>
      </c>
      <c r="V150" s="169">
        <v>0.919702311006659</v>
      </c>
      <c r="W150" s="169">
        <v>0.941817879141002</v>
      </c>
      <c r="X150" s="169">
        <v>0.965141364823436</v>
      </c>
      <c r="Y150" s="169">
        <v>0.919702311006659</v>
      </c>
      <c r="Z150" s="356">
        <v>0.92</v>
      </c>
      <c r="AA150" s="356">
        <v>0.952477407291991</v>
      </c>
      <c r="AB150" s="356">
        <v>0.953956834532374</v>
      </c>
      <c r="AC150" s="356">
        <v>0.955669348939283</v>
      </c>
      <c r="AD150" s="356">
        <v>0.952477407291991</v>
      </c>
      <c r="AE150" s="356">
        <v>0.92</v>
      </c>
      <c r="AF150" s="169">
        <v>0.970371220567981</v>
      </c>
      <c r="AG150" s="169">
        <v>0.947231475496777</v>
      </c>
      <c r="AH150" s="169">
        <v>0.946367611522381</v>
      </c>
      <c r="AI150" s="169">
        <v>0.970371220567981</v>
      </c>
      <c r="AJ150" s="356">
        <v>0.92</v>
      </c>
      <c r="AK150" s="169">
        <v>0.969651337889494</v>
      </c>
      <c r="AL150" s="169">
        <v>0.975201911045387</v>
      </c>
      <c r="AM150" s="169">
        <v>0.976412682178471</v>
      </c>
      <c r="AN150" s="169">
        <v>0.969651337889494</v>
      </c>
      <c r="AO150" s="168">
        <v>0.99</v>
      </c>
      <c r="AP150" s="358">
        <v>1</v>
      </c>
      <c r="AQ150" s="358">
        <v>1</v>
      </c>
      <c r="AR150" s="358">
        <v>1</v>
      </c>
      <c r="AS150" s="359">
        <v>1</v>
      </c>
      <c r="AT150" s="360">
        <v>0.105261498981944</v>
      </c>
      <c r="AU150" s="361">
        <v>0</v>
      </c>
      <c r="AV150" s="362">
        <v>0.21875</v>
      </c>
      <c r="AW150" s="362">
        <v>0.0666666666666667</v>
      </c>
      <c r="AX150" s="362">
        <v>0</v>
      </c>
      <c r="AY150" s="142"/>
      <c r="AZ150" s="140"/>
    </row>
    <row r="151" spans="1:52">
      <c r="A151" s="138"/>
      <c r="B151" s="142"/>
      <c r="C151" s="172" t="s">
        <v>188</v>
      </c>
      <c r="D151" s="166" t="s">
        <v>26</v>
      </c>
      <c r="E151" s="166" t="s">
        <v>189</v>
      </c>
      <c r="F151" s="167" t="s">
        <v>313</v>
      </c>
      <c r="G151" s="173" t="s">
        <v>314</v>
      </c>
      <c r="H151" s="173" t="s">
        <v>314</v>
      </c>
      <c r="I151" s="173" t="s">
        <v>314</v>
      </c>
      <c r="J151" s="173" t="s">
        <v>314</v>
      </c>
      <c r="K151" s="168">
        <v>0.9</v>
      </c>
      <c r="L151" s="169">
        <v>0.987179487179487</v>
      </c>
      <c r="M151" s="169">
        <v>1</v>
      </c>
      <c r="N151" s="170">
        <v>1</v>
      </c>
      <c r="O151" s="170">
        <v>0.987179487179487</v>
      </c>
      <c r="P151" s="356">
        <v>0.9</v>
      </c>
      <c r="Q151" s="357">
        <v>0.91764202112475</v>
      </c>
      <c r="R151" s="169">
        <v>0.962260066387646</v>
      </c>
      <c r="S151" s="169">
        <v>0.963742904229995</v>
      </c>
      <c r="T151" s="169">
        <v>0.91764202112475</v>
      </c>
      <c r="U151" s="356">
        <v>0.9</v>
      </c>
      <c r="V151" s="169">
        <v>0.794747359406223</v>
      </c>
      <c r="W151" s="169">
        <v>0.867008226295281</v>
      </c>
      <c r="X151" s="169">
        <v>0.911829335286578</v>
      </c>
      <c r="Y151" s="169">
        <v>0.794747359406223</v>
      </c>
      <c r="Z151" s="356">
        <v>0.92</v>
      </c>
      <c r="AA151" s="356">
        <v>0.864820173625465</v>
      </c>
      <c r="AB151" s="356">
        <v>0.818285280728376</v>
      </c>
      <c r="AC151" s="356">
        <v>0.894767273778549</v>
      </c>
      <c r="AD151" s="356">
        <v>0.864820173625465</v>
      </c>
      <c r="AE151" s="356">
        <v>0.92</v>
      </c>
      <c r="AF151" s="169">
        <v>0.992753090052972</v>
      </c>
      <c r="AG151" s="169">
        <v>0.968592631857938</v>
      </c>
      <c r="AH151" s="169">
        <v>0.957760715596203</v>
      </c>
      <c r="AI151" s="169">
        <v>0.992753090052972</v>
      </c>
      <c r="AJ151" s="356">
        <v>0.92</v>
      </c>
      <c r="AK151" s="169">
        <v>0.916987654320988</v>
      </c>
      <c r="AL151" s="169">
        <v>0.921682340647858</v>
      </c>
      <c r="AM151" s="169">
        <v>0.942327093375182</v>
      </c>
      <c r="AN151" s="169">
        <v>0.916987654320988</v>
      </c>
      <c r="AO151" s="168">
        <v>0.99</v>
      </c>
      <c r="AP151" s="358">
        <v>1</v>
      </c>
      <c r="AQ151" s="358">
        <v>1</v>
      </c>
      <c r="AR151" s="358">
        <v>1</v>
      </c>
      <c r="AS151" s="359">
        <v>1</v>
      </c>
      <c r="AT151" s="360">
        <v>0.105261498981944</v>
      </c>
      <c r="AU151" s="361">
        <v>0</v>
      </c>
      <c r="AV151" s="362">
        <v>0.189189189189189</v>
      </c>
      <c r="AW151" s="362">
        <v>0.0689655172413793</v>
      </c>
      <c r="AX151" s="362">
        <v>0</v>
      </c>
      <c r="AY151" s="142"/>
      <c r="AZ151" s="140"/>
    </row>
    <row r="152" spans="1:52">
      <c r="A152" s="138"/>
      <c r="B152" s="142"/>
      <c r="C152" s="172" t="s">
        <v>188</v>
      </c>
      <c r="D152" s="166" t="s">
        <v>26</v>
      </c>
      <c r="E152" s="166" t="s">
        <v>189</v>
      </c>
      <c r="F152" s="167" t="s">
        <v>315</v>
      </c>
      <c r="G152" s="173" t="s">
        <v>316</v>
      </c>
      <c r="H152" s="173" t="s">
        <v>316</v>
      </c>
      <c r="I152" s="173" t="s">
        <v>316</v>
      </c>
      <c r="J152" s="173" t="s">
        <v>316</v>
      </c>
      <c r="K152" s="168">
        <v>0.9</v>
      </c>
      <c r="L152" s="169">
        <v>1</v>
      </c>
      <c r="M152" s="169">
        <v>1</v>
      </c>
      <c r="N152" s="170">
        <v>1</v>
      </c>
      <c r="O152" s="170">
        <v>1</v>
      </c>
      <c r="P152" s="356">
        <v>0.9</v>
      </c>
      <c r="Q152" s="357">
        <v>0.940328528327187</v>
      </c>
      <c r="R152" s="169">
        <v>0.964905439656853</v>
      </c>
      <c r="S152" s="169">
        <v>0.964884696016772</v>
      </c>
      <c r="T152" s="169">
        <v>0.940328528327187</v>
      </c>
      <c r="U152" s="356">
        <v>0.9</v>
      </c>
      <c r="V152" s="169">
        <v>0.920885015085484</v>
      </c>
      <c r="W152" s="169">
        <v>0.952037434197699</v>
      </c>
      <c r="X152" s="169">
        <v>0.961477987421384</v>
      </c>
      <c r="Y152" s="169">
        <v>0.920885015085484</v>
      </c>
      <c r="Z152" s="356">
        <v>0.92</v>
      </c>
      <c r="AA152" s="356">
        <v>0.968471555860178</v>
      </c>
      <c r="AB152" s="356">
        <v>0.956503554997909</v>
      </c>
      <c r="AC152" s="356">
        <v>0.959882583170254</v>
      </c>
      <c r="AD152" s="356">
        <v>0.968471555860178</v>
      </c>
      <c r="AE152" s="356">
        <v>0.92</v>
      </c>
      <c r="AF152" s="169">
        <v>0.994904531531789</v>
      </c>
      <c r="AG152" s="169">
        <v>0.950569186560566</v>
      </c>
      <c r="AH152" s="169">
        <v>0.876315873167319</v>
      </c>
      <c r="AI152" s="169">
        <v>0.994904531531789</v>
      </c>
      <c r="AJ152" s="356">
        <v>0.92</v>
      </c>
      <c r="AK152" s="169">
        <v>0.980521189786786</v>
      </c>
      <c r="AL152" s="169">
        <v>0.977928466959181</v>
      </c>
      <c r="AM152" s="169">
        <v>0.977484020918071</v>
      </c>
      <c r="AN152" s="169">
        <v>0.980521189786786</v>
      </c>
      <c r="AO152" s="168">
        <v>0.99</v>
      </c>
      <c r="AP152" s="358">
        <v>1</v>
      </c>
      <c r="AQ152" s="358">
        <v>1</v>
      </c>
      <c r="AR152" s="358">
        <v>1</v>
      </c>
      <c r="AS152" s="359">
        <v>1</v>
      </c>
      <c r="AT152" s="360">
        <v>0.105261498981944</v>
      </c>
      <c r="AU152" s="361">
        <v>0</v>
      </c>
      <c r="AV152" s="362">
        <v>0.444444444444444</v>
      </c>
      <c r="AW152" s="362">
        <v>0.111111111111111</v>
      </c>
      <c r="AX152" s="362">
        <v>0</v>
      </c>
      <c r="AY152" s="142"/>
      <c r="AZ152" s="140"/>
    </row>
    <row r="153" spans="1:52">
      <c r="A153" s="138"/>
      <c r="B153" s="142"/>
      <c r="C153" s="172" t="s">
        <v>188</v>
      </c>
      <c r="D153" s="166" t="s">
        <v>26</v>
      </c>
      <c r="E153" s="166" t="s">
        <v>189</v>
      </c>
      <c r="F153" s="167" t="s">
        <v>317</v>
      </c>
      <c r="G153" s="173" t="s">
        <v>318</v>
      </c>
      <c r="H153" s="173" t="s">
        <v>318</v>
      </c>
      <c r="I153" s="173" t="s">
        <v>318</v>
      </c>
      <c r="J153" s="173" t="s">
        <v>318</v>
      </c>
      <c r="K153" s="168">
        <v>0.9</v>
      </c>
      <c r="L153" s="169">
        <v>0.988235294117647</v>
      </c>
      <c r="M153" s="169">
        <v>0.952941176470588</v>
      </c>
      <c r="N153" s="170">
        <v>1</v>
      </c>
      <c r="O153" s="170">
        <v>0.988235294117647</v>
      </c>
      <c r="P153" s="356">
        <v>0.9</v>
      </c>
      <c r="Q153" s="357">
        <v>0.952211817888279</v>
      </c>
      <c r="R153" s="169">
        <v>0.983244293346285</v>
      </c>
      <c r="S153" s="169">
        <v>0.974930638129211</v>
      </c>
      <c r="T153" s="169">
        <v>0.952211817888279</v>
      </c>
      <c r="U153" s="356">
        <v>0.9</v>
      </c>
      <c r="V153" s="169">
        <v>0.931223764933807</v>
      </c>
      <c r="W153" s="169">
        <v>0.95110895256597</v>
      </c>
      <c r="X153" s="169">
        <v>0.965219976218787</v>
      </c>
      <c r="Y153" s="169">
        <v>0.931223764933807</v>
      </c>
      <c r="Z153" s="356">
        <v>0.92</v>
      </c>
      <c r="AA153" s="356">
        <v>0.962131417452477</v>
      </c>
      <c r="AB153" s="356">
        <v>0.92518756698821</v>
      </c>
      <c r="AC153" s="356">
        <v>0.939215404512143</v>
      </c>
      <c r="AD153" s="356">
        <v>0.962131417452477</v>
      </c>
      <c r="AE153" s="356">
        <v>0.92</v>
      </c>
      <c r="AF153" s="169">
        <v>0.998199459837951</v>
      </c>
      <c r="AG153" s="169">
        <v>0.967934389069043</v>
      </c>
      <c r="AH153" s="169">
        <v>0.996903636135403</v>
      </c>
      <c r="AI153" s="169">
        <v>0.998199459837951</v>
      </c>
      <c r="AJ153" s="356">
        <v>0.92</v>
      </c>
      <c r="AK153" s="169">
        <v>0.980052083333333</v>
      </c>
      <c r="AL153" s="169">
        <v>0.966527688061542</v>
      </c>
      <c r="AM153" s="169">
        <v>0.9688013136289</v>
      </c>
      <c r="AN153" s="169">
        <v>0.980052083333333</v>
      </c>
      <c r="AO153" s="168">
        <v>0.99</v>
      </c>
      <c r="AP153" s="358">
        <v>1</v>
      </c>
      <c r="AQ153" s="358">
        <v>1</v>
      </c>
      <c r="AR153" s="358">
        <v>1</v>
      </c>
      <c r="AS153" s="359">
        <v>1</v>
      </c>
      <c r="AT153" s="360">
        <v>0.105261498981944</v>
      </c>
      <c r="AU153" s="361">
        <v>0.0666666666666667</v>
      </c>
      <c r="AV153" s="362">
        <v>0.15</v>
      </c>
      <c r="AW153" s="362">
        <v>-0.0769230769230769</v>
      </c>
      <c r="AX153" s="362">
        <v>0.0666666666666667</v>
      </c>
      <c r="AY153" s="142"/>
      <c r="AZ153" s="140"/>
    </row>
    <row r="154" spans="1:52">
      <c r="A154" s="138"/>
      <c r="B154" s="142"/>
      <c r="C154" s="172" t="s">
        <v>188</v>
      </c>
      <c r="D154" s="166" t="s">
        <v>26</v>
      </c>
      <c r="E154" s="166" t="s">
        <v>189</v>
      </c>
      <c r="F154" s="167" t="s">
        <v>319</v>
      </c>
      <c r="G154" s="173" t="s">
        <v>319</v>
      </c>
      <c r="H154" s="173" t="s">
        <v>319</v>
      </c>
      <c r="I154" s="173" t="s">
        <v>319</v>
      </c>
      <c r="J154" s="173" t="s">
        <v>319</v>
      </c>
      <c r="K154" s="168">
        <v>0.9</v>
      </c>
      <c r="L154" s="169">
        <v>0.936363636363636</v>
      </c>
      <c r="M154" s="169">
        <v>0.938053097345133</v>
      </c>
      <c r="N154" s="170">
        <v>0.84</v>
      </c>
      <c r="O154" s="170">
        <v>0.936363636363636</v>
      </c>
      <c r="P154" s="356">
        <v>0.9</v>
      </c>
      <c r="Q154" s="357">
        <v>0.974717897443222</v>
      </c>
      <c r="R154" s="169">
        <v>0.961696158826068</v>
      </c>
      <c r="S154" s="169">
        <v>0.978088962108731</v>
      </c>
      <c r="T154" s="169">
        <v>0.974717897443222</v>
      </c>
      <c r="U154" s="356">
        <v>0.9</v>
      </c>
      <c r="V154" s="169">
        <v>0.916726181974004</v>
      </c>
      <c r="W154" s="169">
        <v>0.91573154941735</v>
      </c>
      <c r="X154" s="169">
        <v>0.907413509060956</v>
      </c>
      <c r="Y154" s="169">
        <v>0.916726181974004</v>
      </c>
      <c r="Z154" s="356">
        <v>0.92</v>
      </c>
      <c r="AA154" s="356">
        <v>0.9238746690203</v>
      </c>
      <c r="AB154" s="356">
        <v>0.932992980216975</v>
      </c>
      <c r="AC154" s="356">
        <v>0.923062662217279</v>
      </c>
      <c r="AD154" s="356">
        <v>0.9238746690203</v>
      </c>
      <c r="AE154" s="356">
        <v>0.92</v>
      </c>
      <c r="AF154" s="169">
        <v>0.989082838462</v>
      </c>
      <c r="AG154" s="169">
        <v>0.96502232016726</v>
      </c>
      <c r="AH154" s="169">
        <v>0.973794212218649</v>
      </c>
      <c r="AI154" s="169">
        <v>0.989082838462</v>
      </c>
      <c r="AJ154" s="356">
        <v>0.92</v>
      </c>
      <c r="AK154" s="169">
        <v>0.954462959907606</v>
      </c>
      <c r="AL154" s="169">
        <v>0.96048958557011</v>
      </c>
      <c r="AM154" s="169">
        <v>0.95290013083297</v>
      </c>
      <c r="AN154" s="169">
        <v>0.954462959907606</v>
      </c>
      <c r="AO154" s="168">
        <v>0.99</v>
      </c>
      <c r="AP154" s="358">
        <v>1</v>
      </c>
      <c r="AQ154" s="358">
        <v>1</v>
      </c>
      <c r="AR154" s="358">
        <v>1</v>
      </c>
      <c r="AS154" s="359">
        <v>1</v>
      </c>
      <c r="AT154" s="360">
        <v>0.105261498981944</v>
      </c>
      <c r="AU154" s="361">
        <v>0.0714285714285714</v>
      </c>
      <c r="AV154" s="362">
        <v>0.227272727272727</v>
      </c>
      <c r="AW154" s="362">
        <v>0.125</v>
      </c>
      <c r="AX154" s="362">
        <v>0.0714285714285714</v>
      </c>
      <c r="AY154" s="142"/>
      <c r="AZ154" s="140"/>
    </row>
    <row r="155" spans="1:52">
      <c r="A155" s="138"/>
      <c r="B155" s="142"/>
      <c r="C155" s="172" t="s">
        <v>188</v>
      </c>
      <c r="D155" s="166" t="s">
        <v>26</v>
      </c>
      <c r="E155" s="166" t="s">
        <v>189</v>
      </c>
      <c r="F155" s="167" t="s">
        <v>320</v>
      </c>
      <c r="G155" s="173" t="s">
        <v>320</v>
      </c>
      <c r="H155" s="173" t="s">
        <v>320</v>
      </c>
      <c r="I155" s="173" t="s">
        <v>320</v>
      </c>
      <c r="J155" s="173" t="s">
        <v>320</v>
      </c>
      <c r="K155" s="168">
        <v>0.9</v>
      </c>
      <c r="L155" s="169">
        <v>0</v>
      </c>
      <c r="M155" s="169">
        <v>0.934065934065934</v>
      </c>
      <c r="N155" s="170">
        <v>0.96551724137931</v>
      </c>
      <c r="O155" s="170">
        <v>0</v>
      </c>
      <c r="P155" s="356">
        <v>0.9</v>
      </c>
      <c r="Q155" s="357">
        <v>0.977669225401256</v>
      </c>
      <c r="R155" s="169">
        <v>0.963089430894309</v>
      </c>
      <c r="S155" s="169">
        <v>0.98328488372093</v>
      </c>
      <c r="T155" s="169">
        <v>0.977669225401256</v>
      </c>
      <c r="U155" s="356">
        <v>0.9</v>
      </c>
      <c r="V155" s="169">
        <v>0.923237962316818</v>
      </c>
      <c r="W155" s="169">
        <v>0.926016260162602</v>
      </c>
      <c r="X155" s="169">
        <v>0.936773255813954</v>
      </c>
      <c r="Y155" s="169">
        <v>0.923237962316818</v>
      </c>
      <c r="Z155" s="356">
        <v>0.92</v>
      </c>
      <c r="AA155" s="356">
        <v>0.909376786735277</v>
      </c>
      <c r="AB155" s="356">
        <v>0.921948519236092</v>
      </c>
      <c r="AC155" s="356">
        <v>0.938625592417062</v>
      </c>
      <c r="AD155" s="356">
        <v>0.909376786735277</v>
      </c>
      <c r="AE155" s="356">
        <v>0.92</v>
      </c>
      <c r="AF155" s="169">
        <v>0.972444444444444</v>
      </c>
      <c r="AG155" s="169">
        <v>0.993558776167472</v>
      </c>
      <c r="AH155" s="169">
        <v>0.910913140311804</v>
      </c>
      <c r="AI155" s="169">
        <v>0.972444444444444</v>
      </c>
      <c r="AJ155" s="356">
        <v>0.92</v>
      </c>
      <c r="AK155" s="169">
        <v>0.948633062793678</v>
      </c>
      <c r="AL155" s="169">
        <v>0.951142066987606</v>
      </c>
      <c r="AM155" s="169">
        <v>0.962026832774317</v>
      </c>
      <c r="AN155" s="169">
        <v>0.948633062793678</v>
      </c>
      <c r="AO155" s="168">
        <v>0.99</v>
      </c>
      <c r="AP155" s="358">
        <v>1</v>
      </c>
      <c r="AQ155" s="358">
        <v>1</v>
      </c>
      <c r="AR155" s="358">
        <v>1</v>
      </c>
      <c r="AS155" s="359">
        <v>1</v>
      </c>
      <c r="AT155" s="360">
        <v>0.105261498981944</v>
      </c>
      <c r="AU155" s="361">
        <v>0</v>
      </c>
      <c r="AV155" s="362">
        <v>0.5</v>
      </c>
      <c r="AW155" s="362">
        <v>0</v>
      </c>
      <c r="AX155" s="362">
        <v>0</v>
      </c>
      <c r="AY155" s="142"/>
      <c r="AZ155" s="140"/>
    </row>
    <row r="156" spans="1:52">
      <c r="A156" s="138"/>
      <c r="B156" s="142"/>
      <c r="C156" s="172" t="s">
        <v>188</v>
      </c>
      <c r="D156" s="166" t="s">
        <v>26</v>
      </c>
      <c r="E156" s="166" t="s">
        <v>189</v>
      </c>
      <c r="F156" s="167" t="s">
        <v>321</v>
      </c>
      <c r="G156" s="173" t="s">
        <v>322</v>
      </c>
      <c r="H156" s="173" t="s">
        <v>322</v>
      </c>
      <c r="I156" s="173" t="s">
        <v>322</v>
      </c>
      <c r="J156" s="173" t="s">
        <v>322</v>
      </c>
      <c r="K156" s="168">
        <v>0.9</v>
      </c>
      <c r="L156" s="169">
        <v>0</v>
      </c>
      <c r="M156" s="169">
        <v>1</v>
      </c>
      <c r="N156" s="170">
        <v>1</v>
      </c>
      <c r="O156" s="170">
        <v>0</v>
      </c>
      <c r="P156" s="356">
        <v>0.9</v>
      </c>
      <c r="Q156" s="357">
        <v>0.946957652840006</v>
      </c>
      <c r="R156" s="169">
        <v>0.95242214532872</v>
      </c>
      <c r="S156" s="169">
        <v>0.956705385427666</v>
      </c>
      <c r="T156" s="169">
        <v>0.946957652840006</v>
      </c>
      <c r="U156" s="356">
        <v>0.9</v>
      </c>
      <c r="V156" s="169">
        <v>0.952160716866599</v>
      </c>
      <c r="W156" s="169">
        <v>0.945501730103806</v>
      </c>
      <c r="X156" s="169">
        <v>0.945441745864132</v>
      </c>
      <c r="Y156" s="169">
        <v>0.952160716866599</v>
      </c>
      <c r="Z156" s="356">
        <v>0.92</v>
      </c>
      <c r="AA156" s="356">
        <v>0.968243539202803</v>
      </c>
      <c r="AB156" s="356">
        <v>0.978234872040182</v>
      </c>
      <c r="AC156" s="356">
        <v>0.970610119047619</v>
      </c>
      <c r="AD156" s="356">
        <v>0.968243539202803</v>
      </c>
      <c r="AE156" s="356">
        <v>0.92</v>
      </c>
      <c r="AF156" s="169">
        <v>0.981990094552004</v>
      </c>
      <c r="AG156" s="169">
        <v>0.995121308016878</v>
      </c>
      <c r="AH156" s="169">
        <v>0.982277843104317</v>
      </c>
      <c r="AI156" s="169">
        <v>0.981990094552004</v>
      </c>
      <c r="AJ156" s="356">
        <v>0.92</v>
      </c>
      <c r="AK156" s="169">
        <v>0.980786825251601</v>
      </c>
      <c r="AL156" s="169">
        <v>0.983868339579599</v>
      </c>
      <c r="AM156" s="169">
        <v>0.979379578547526</v>
      </c>
      <c r="AN156" s="169">
        <v>0.980786825251601</v>
      </c>
      <c r="AO156" s="168">
        <v>0.99</v>
      </c>
      <c r="AP156" s="358">
        <v>1</v>
      </c>
      <c r="AQ156" s="358">
        <v>1</v>
      </c>
      <c r="AR156" s="358">
        <v>1</v>
      </c>
      <c r="AS156" s="359">
        <v>1</v>
      </c>
      <c r="AT156" s="360">
        <v>0.105261498981944</v>
      </c>
      <c r="AU156" s="361">
        <v>0.0487804878048781</v>
      </c>
      <c r="AV156" s="362">
        <v>0.108108108108108</v>
      </c>
      <c r="AW156" s="362">
        <v>0.0384615384615385</v>
      </c>
      <c r="AX156" s="362">
        <v>0.0487804878048781</v>
      </c>
      <c r="AY156" s="142"/>
      <c r="AZ156" s="140"/>
    </row>
    <row r="157" spans="1:52">
      <c r="A157" s="138"/>
      <c r="B157" s="142"/>
      <c r="C157" s="172" t="s">
        <v>188</v>
      </c>
      <c r="D157" s="166" t="s">
        <v>26</v>
      </c>
      <c r="E157" s="166" t="s">
        <v>189</v>
      </c>
      <c r="F157" s="167" t="s">
        <v>323</v>
      </c>
      <c r="G157" s="173" t="s">
        <v>323</v>
      </c>
      <c r="H157" s="173" t="s">
        <v>323</v>
      </c>
      <c r="I157" s="173" t="s">
        <v>323</v>
      </c>
      <c r="J157" s="173" t="s">
        <v>323</v>
      </c>
      <c r="K157" s="168">
        <v>0.9</v>
      </c>
      <c r="L157" s="169">
        <v>0.986486486486487</v>
      </c>
      <c r="M157" s="169">
        <v>1</v>
      </c>
      <c r="N157" s="170">
        <v>1</v>
      </c>
      <c r="O157" s="170">
        <v>0.986486486486487</v>
      </c>
      <c r="P157" s="356">
        <v>0.9</v>
      </c>
      <c r="Q157" s="357">
        <v>0.913433322464949</v>
      </c>
      <c r="R157" s="169">
        <v>0.955179168106925</v>
      </c>
      <c r="S157" s="169">
        <v>0.954022988505747</v>
      </c>
      <c r="T157" s="169">
        <v>0.913433322464949</v>
      </c>
      <c r="U157" s="356">
        <v>0.9</v>
      </c>
      <c r="V157" s="169">
        <v>0.815617867623084</v>
      </c>
      <c r="W157" s="169">
        <v>0.904021200599147</v>
      </c>
      <c r="X157" s="169">
        <v>0.917088122605364</v>
      </c>
      <c r="Y157" s="169">
        <v>0.815617867623084</v>
      </c>
      <c r="Z157" s="356">
        <v>0.92</v>
      </c>
      <c r="AA157" s="356">
        <v>0.887798634812287</v>
      </c>
      <c r="AB157" s="356">
        <v>0.931539754984386</v>
      </c>
      <c r="AC157" s="356">
        <v>0.935858393604872</v>
      </c>
      <c r="AD157" s="356">
        <v>0.887798634812287</v>
      </c>
      <c r="AE157" s="356">
        <v>0.92</v>
      </c>
      <c r="AF157" s="169">
        <v>0.994843797391568</v>
      </c>
      <c r="AG157" s="169">
        <v>0.991124331326313</v>
      </c>
      <c r="AH157" s="169">
        <v>0.99294235030006</v>
      </c>
      <c r="AI157" s="169">
        <v>0.994843797391568</v>
      </c>
      <c r="AJ157" s="356">
        <v>0.92</v>
      </c>
      <c r="AK157" s="169">
        <v>0.930342669127678</v>
      </c>
      <c r="AL157" s="169">
        <v>0.962011521096061</v>
      </c>
      <c r="AM157" s="169">
        <v>0.959090137497878</v>
      </c>
      <c r="AN157" s="169">
        <v>0.930342669127678</v>
      </c>
      <c r="AO157" s="168">
        <v>0.99</v>
      </c>
      <c r="AP157" s="358">
        <v>1</v>
      </c>
      <c r="AQ157" s="358">
        <v>1</v>
      </c>
      <c r="AR157" s="358">
        <v>1</v>
      </c>
      <c r="AS157" s="359">
        <v>1</v>
      </c>
      <c r="AT157" s="360">
        <v>0.105261498981944</v>
      </c>
      <c r="AU157" s="361">
        <v>0</v>
      </c>
      <c r="AV157" s="362">
        <v>0.0754716981132075</v>
      </c>
      <c r="AW157" s="362">
        <v>0.0434782608695652</v>
      </c>
      <c r="AX157" s="362">
        <v>0</v>
      </c>
      <c r="AY157" s="142"/>
      <c r="AZ157" s="140"/>
    </row>
    <row r="158" spans="1:52">
      <c r="A158" s="138"/>
      <c r="B158" s="142"/>
      <c r="C158" s="172" t="s">
        <v>188</v>
      </c>
      <c r="D158" s="166" t="s">
        <v>26</v>
      </c>
      <c r="E158" s="166" t="s">
        <v>189</v>
      </c>
      <c r="F158" s="167" t="s">
        <v>324</v>
      </c>
      <c r="G158" s="173" t="s">
        <v>325</v>
      </c>
      <c r="H158" s="173" t="s">
        <v>325</v>
      </c>
      <c r="I158" s="173" t="s">
        <v>325</v>
      </c>
      <c r="J158" s="173" t="s">
        <v>325</v>
      </c>
      <c r="K158" s="168">
        <v>0.9</v>
      </c>
      <c r="L158" s="169">
        <v>0</v>
      </c>
      <c r="M158" s="169">
        <v>0.6</v>
      </c>
      <c r="N158" s="170">
        <v>0.714285714285714</v>
      </c>
      <c r="O158" s="170">
        <v>0</v>
      </c>
      <c r="P158" s="356">
        <v>0.9</v>
      </c>
      <c r="Q158" s="357">
        <v>0.583110431792128</v>
      </c>
      <c r="R158" s="169">
        <v>0.943863839952225</v>
      </c>
      <c r="S158" s="169">
        <v>0.889632107023411</v>
      </c>
      <c r="T158" s="169">
        <v>0.583110431792128</v>
      </c>
      <c r="U158" s="356">
        <v>0.9</v>
      </c>
      <c r="V158" s="169">
        <v>0.750095529231945</v>
      </c>
      <c r="W158" s="169">
        <v>0.829501343684682</v>
      </c>
      <c r="X158" s="169">
        <v>0.864734299516908</v>
      </c>
      <c r="Y158" s="169">
        <v>0.750095529231945</v>
      </c>
      <c r="Z158" s="356">
        <v>0.92</v>
      </c>
      <c r="AA158" s="356">
        <v>0.903754627181386</v>
      </c>
      <c r="AB158" s="356">
        <v>0.88494983277592</v>
      </c>
      <c r="AC158" s="356">
        <v>0.94351991931417</v>
      </c>
      <c r="AD158" s="356">
        <v>0.903754627181386</v>
      </c>
      <c r="AE158" s="356">
        <v>0.92</v>
      </c>
      <c r="AF158" s="169">
        <v>0.978454066342875</v>
      </c>
      <c r="AG158" s="169">
        <v>0.992357062368331</v>
      </c>
      <c r="AH158" s="169">
        <v>0.983883751651255</v>
      </c>
      <c r="AI158" s="169">
        <v>0.978454066342875</v>
      </c>
      <c r="AJ158" s="356">
        <v>0.92</v>
      </c>
      <c r="AK158" s="169">
        <v>0.937580556067023</v>
      </c>
      <c r="AL158" s="169">
        <v>0.931062951496388</v>
      </c>
      <c r="AM158" s="169">
        <v>0.957210098416774</v>
      </c>
      <c r="AN158" s="169">
        <v>0.937580556067023</v>
      </c>
      <c r="AO158" s="168">
        <v>0.99</v>
      </c>
      <c r="AP158" s="358">
        <v>1</v>
      </c>
      <c r="AQ158" s="358">
        <v>1</v>
      </c>
      <c r="AR158" s="358">
        <v>1</v>
      </c>
      <c r="AS158" s="359">
        <v>1</v>
      </c>
      <c r="AT158" s="360">
        <v>0.105261498981944</v>
      </c>
      <c r="AU158" s="361">
        <v>0</v>
      </c>
      <c r="AV158" s="362">
        <v>0.153846153846154</v>
      </c>
      <c r="AW158" s="362">
        <v>0</v>
      </c>
      <c r="AX158" s="362">
        <v>0</v>
      </c>
      <c r="AY158" s="142"/>
      <c r="AZ158" s="140"/>
    </row>
    <row r="159" spans="1:52">
      <c r="A159" s="138"/>
      <c r="B159" s="142"/>
      <c r="C159" s="172" t="s">
        <v>188</v>
      </c>
      <c r="D159" s="166" t="s">
        <v>26</v>
      </c>
      <c r="E159" s="166" t="s">
        <v>189</v>
      </c>
      <c r="F159" s="167" t="s">
        <v>326</v>
      </c>
      <c r="G159" s="173" t="s">
        <v>327</v>
      </c>
      <c r="H159" s="173" t="s">
        <v>327</v>
      </c>
      <c r="I159" s="173" t="s">
        <v>327</v>
      </c>
      <c r="J159" s="173" t="s">
        <v>327</v>
      </c>
      <c r="K159" s="168">
        <v>0.9</v>
      </c>
      <c r="L159" s="169">
        <v>0</v>
      </c>
      <c r="M159" s="169">
        <v>0.984848484848485</v>
      </c>
      <c r="N159" s="170">
        <v>0.984615384615385</v>
      </c>
      <c r="O159" s="170">
        <v>0</v>
      </c>
      <c r="P159" s="356">
        <v>0.9</v>
      </c>
      <c r="Q159" s="357">
        <v>0.926235212247738</v>
      </c>
      <c r="R159" s="169">
        <v>0.985755417487498</v>
      </c>
      <c r="S159" s="169">
        <v>0.976366913679151</v>
      </c>
      <c r="T159" s="169">
        <v>0.926235212247738</v>
      </c>
      <c r="U159" s="356">
        <v>0.9</v>
      </c>
      <c r="V159" s="169">
        <v>0.916492693110647</v>
      </c>
      <c r="W159" s="169">
        <v>0.958933171692681</v>
      </c>
      <c r="X159" s="169">
        <v>0.962347286200681</v>
      </c>
      <c r="Y159" s="169">
        <v>0.916492693110647</v>
      </c>
      <c r="Z159" s="356">
        <v>0.92</v>
      </c>
      <c r="AA159" s="356">
        <v>0.930441478439425</v>
      </c>
      <c r="AB159" s="356">
        <v>0.94650864830237</v>
      </c>
      <c r="AC159" s="356">
        <v>0.93469387755102</v>
      </c>
      <c r="AD159" s="356">
        <v>0.930441478439425</v>
      </c>
      <c r="AE159" s="356">
        <v>0.92</v>
      </c>
      <c r="AF159" s="169">
        <v>0.996655932623235</v>
      </c>
      <c r="AG159" s="169">
        <v>0.998616569721742</v>
      </c>
      <c r="AH159" s="169">
        <v>0.986809056576498</v>
      </c>
      <c r="AI159" s="169">
        <v>0.996655932623235</v>
      </c>
      <c r="AJ159" s="356">
        <v>0.92</v>
      </c>
      <c r="AK159" s="169">
        <v>0.956755699050973</v>
      </c>
      <c r="AL159" s="169">
        <v>0.974604153814518</v>
      </c>
      <c r="AM159" s="169">
        <v>0.961943233762092</v>
      </c>
      <c r="AN159" s="169">
        <v>0.956755699050973</v>
      </c>
      <c r="AO159" s="168">
        <v>0.99</v>
      </c>
      <c r="AP159" s="358">
        <v>1</v>
      </c>
      <c r="AQ159" s="358">
        <v>1</v>
      </c>
      <c r="AR159" s="358">
        <v>1</v>
      </c>
      <c r="AS159" s="359">
        <v>1</v>
      </c>
      <c r="AT159" s="360">
        <v>0.105261498981944</v>
      </c>
      <c r="AU159" s="361">
        <v>0</v>
      </c>
      <c r="AV159" s="362">
        <v>0.225</v>
      </c>
      <c r="AW159" s="362">
        <v>0.0606060606060606</v>
      </c>
      <c r="AX159" s="362">
        <v>0</v>
      </c>
      <c r="AY159" s="142"/>
      <c r="AZ159" s="140"/>
    </row>
    <row r="160" spans="1:52">
      <c r="A160" s="138"/>
      <c r="B160" s="142"/>
      <c r="C160" s="172" t="s">
        <v>188</v>
      </c>
      <c r="D160" s="166" t="s">
        <v>26</v>
      </c>
      <c r="E160" s="166" t="s">
        <v>189</v>
      </c>
      <c r="F160" s="167" t="s">
        <v>328</v>
      </c>
      <c r="G160" s="173" t="s">
        <v>329</v>
      </c>
      <c r="H160" s="173" t="s">
        <v>329</v>
      </c>
      <c r="I160" s="173" t="s">
        <v>329</v>
      </c>
      <c r="J160" s="173" t="s">
        <v>329</v>
      </c>
      <c r="K160" s="168">
        <v>0.9</v>
      </c>
      <c r="L160" s="169" t="s">
        <v>32</v>
      </c>
      <c r="M160" s="169" t="s">
        <v>32</v>
      </c>
      <c r="N160" s="170" t="s">
        <v>32</v>
      </c>
      <c r="O160" s="170" t="s">
        <v>32</v>
      </c>
      <c r="P160" s="356">
        <v>0.9</v>
      </c>
      <c r="Q160" s="357" t="s">
        <v>32</v>
      </c>
      <c r="R160" s="169" t="s">
        <v>32</v>
      </c>
      <c r="S160" s="169" t="s">
        <v>32</v>
      </c>
      <c r="T160" s="169" t="s">
        <v>32</v>
      </c>
      <c r="U160" s="356">
        <v>0.9</v>
      </c>
      <c r="V160" s="169" t="s">
        <v>32</v>
      </c>
      <c r="W160" s="169" t="s">
        <v>32</v>
      </c>
      <c r="X160" s="169" t="s">
        <v>32</v>
      </c>
      <c r="Y160" s="169" t="s">
        <v>32</v>
      </c>
      <c r="Z160" s="356">
        <v>0.92</v>
      </c>
      <c r="AA160" s="356" t="s">
        <v>32</v>
      </c>
      <c r="AB160" s="356" t="s">
        <v>32</v>
      </c>
      <c r="AC160" s="356" t="s">
        <v>32</v>
      </c>
      <c r="AD160" s="356" t="s">
        <v>32</v>
      </c>
      <c r="AE160" s="356">
        <v>0.92</v>
      </c>
      <c r="AF160" s="169" t="s">
        <v>32</v>
      </c>
      <c r="AG160" s="169" t="s">
        <v>32</v>
      </c>
      <c r="AH160" s="169" t="s">
        <v>32</v>
      </c>
      <c r="AI160" s="169" t="s">
        <v>32</v>
      </c>
      <c r="AJ160" s="356">
        <v>0.92</v>
      </c>
      <c r="AK160" s="169" t="s">
        <v>32</v>
      </c>
      <c r="AL160" s="169" t="s">
        <v>32</v>
      </c>
      <c r="AM160" s="169" t="s">
        <v>32</v>
      </c>
      <c r="AN160" s="169" t="s">
        <v>32</v>
      </c>
      <c r="AO160" s="168">
        <v>0.99</v>
      </c>
      <c r="AP160" s="358" t="s">
        <v>32</v>
      </c>
      <c r="AQ160" s="358" t="s">
        <v>32</v>
      </c>
      <c r="AR160" s="358" t="s">
        <v>32</v>
      </c>
      <c r="AS160" s="359" t="s">
        <v>32</v>
      </c>
      <c r="AT160" s="360">
        <v>0.105261498981944</v>
      </c>
      <c r="AU160" s="361" t="s">
        <v>32</v>
      </c>
      <c r="AV160" s="362" t="s">
        <v>32</v>
      </c>
      <c r="AW160" s="362" t="s">
        <v>32</v>
      </c>
      <c r="AX160" s="362" t="s">
        <v>32</v>
      </c>
      <c r="AY160" s="142"/>
      <c r="AZ160" s="140"/>
    </row>
    <row r="161" spans="1:52">
      <c r="A161" s="138"/>
      <c r="B161" s="142"/>
      <c r="C161" s="172" t="s">
        <v>188</v>
      </c>
      <c r="D161" s="166" t="s">
        <v>26</v>
      </c>
      <c r="E161" s="166" t="s">
        <v>189</v>
      </c>
      <c r="F161" s="167" t="s">
        <v>330</v>
      </c>
      <c r="G161" s="173" t="s">
        <v>331</v>
      </c>
      <c r="H161" s="173" t="s">
        <v>331</v>
      </c>
      <c r="I161" s="173" t="s">
        <v>331</v>
      </c>
      <c r="J161" s="173" t="s">
        <v>331</v>
      </c>
      <c r="K161" s="168">
        <v>0.9</v>
      </c>
      <c r="L161" s="169">
        <v>0.964285714285714</v>
      </c>
      <c r="M161" s="169">
        <v>1</v>
      </c>
      <c r="N161" s="170">
        <v>1</v>
      </c>
      <c r="O161" s="170">
        <v>0.964285714285714</v>
      </c>
      <c r="P161" s="356">
        <v>0.9</v>
      </c>
      <c r="Q161" s="357">
        <v>0.937973256001289</v>
      </c>
      <c r="R161" s="169">
        <v>0.954454180357795</v>
      </c>
      <c r="S161" s="169">
        <v>0.966433228688723</v>
      </c>
      <c r="T161" s="169">
        <v>0.937973256001289</v>
      </c>
      <c r="U161" s="356">
        <v>0.9</v>
      </c>
      <c r="V161" s="169">
        <v>0.917995811180925</v>
      </c>
      <c r="W161" s="169">
        <v>0.942862358525009</v>
      </c>
      <c r="X161" s="169">
        <v>0.951581743540208</v>
      </c>
      <c r="Y161" s="169">
        <v>0.917995811180925</v>
      </c>
      <c r="Z161" s="356">
        <v>0.92</v>
      </c>
      <c r="AA161" s="356">
        <v>0.961149200130591</v>
      </c>
      <c r="AB161" s="356">
        <v>0.953866146848603</v>
      </c>
      <c r="AC161" s="356">
        <v>0.969598439278166</v>
      </c>
      <c r="AD161" s="356">
        <v>0.961149200130591</v>
      </c>
      <c r="AE161" s="356">
        <v>0.92</v>
      </c>
      <c r="AF161" s="169">
        <v>0.992344879661855</v>
      </c>
      <c r="AG161" s="169">
        <v>0.992368765256221</v>
      </c>
      <c r="AH161" s="169">
        <v>0.985415218341707</v>
      </c>
      <c r="AI161" s="169">
        <v>0.992344879661855</v>
      </c>
      <c r="AJ161" s="356">
        <v>0.92</v>
      </c>
      <c r="AK161" s="169">
        <v>0.974797479747975</v>
      </c>
      <c r="AL161" s="169">
        <v>0.972971237801746</v>
      </c>
      <c r="AM161" s="169">
        <v>0.978595178719867</v>
      </c>
      <c r="AN161" s="169">
        <v>0.974797479747975</v>
      </c>
      <c r="AO161" s="168">
        <v>0.99</v>
      </c>
      <c r="AP161" s="358">
        <v>1</v>
      </c>
      <c r="AQ161" s="358">
        <v>1</v>
      </c>
      <c r="AR161" s="358">
        <v>1</v>
      </c>
      <c r="AS161" s="359">
        <v>1</v>
      </c>
      <c r="AT161" s="360">
        <v>0.105261498981944</v>
      </c>
      <c r="AU161" s="361">
        <v>0.032258064516129</v>
      </c>
      <c r="AV161" s="362">
        <v>0.225806451612903</v>
      </c>
      <c r="AW161" s="362">
        <v>0.0555555555555556</v>
      </c>
      <c r="AX161" s="362">
        <v>0.032258064516129</v>
      </c>
      <c r="AY161" s="142"/>
      <c r="AZ161" s="140"/>
    </row>
    <row r="162" spans="1:52">
      <c r="A162" s="138"/>
      <c r="B162" s="142"/>
      <c r="C162" s="172" t="s">
        <v>188</v>
      </c>
      <c r="D162" s="166" t="s">
        <v>26</v>
      </c>
      <c r="E162" s="166" t="s">
        <v>189</v>
      </c>
      <c r="F162" s="167" t="s">
        <v>332</v>
      </c>
      <c r="G162" s="173" t="s">
        <v>333</v>
      </c>
      <c r="H162" s="173" t="s">
        <v>333</v>
      </c>
      <c r="I162" s="173" t="s">
        <v>333</v>
      </c>
      <c r="J162" s="173" t="s">
        <v>333</v>
      </c>
      <c r="K162" s="168">
        <v>0.9</v>
      </c>
      <c r="L162" s="169">
        <v>0.959349593495935</v>
      </c>
      <c r="M162" s="169">
        <v>0.9921875</v>
      </c>
      <c r="N162" s="170">
        <v>0.965811965811966</v>
      </c>
      <c r="O162" s="170">
        <v>0.959349593495935</v>
      </c>
      <c r="P162" s="356">
        <v>0.9</v>
      </c>
      <c r="Q162" s="357">
        <v>0.951060848678943</v>
      </c>
      <c r="R162" s="169">
        <v>0.94463413001272</v>
      </c>
      <c r="S162" s="169">
        <v>0.931688125894135</v>
      </c>
      <c r="T162" s="169">
        <v>0.951060848678943</v>
      </c>
      <c r="U162" s="356">
        <v>0.9</v>
      </c>
      <c r="V162" s="169">
        <v>0.91533226581265</v>
      </c>
      <c r="W162" s="169">
        <v>0.940818102697998</v>
      </c>
      <c r="X162" s="169">
        <v>0.947156652360515</v>
      </c>
      <c r="Y162" s="169">
        <v>0.91533226581265</v>
      </c>
      <c r="Z162" s="356">
        <v>0.92</v>
      </c>
      <c r="AA162" s="356">
        <v>0.955516461422468</v>
      </c>
      <c r="AB162" s="356">
        <v>0.935088707406364</v>
      </c>
      <c r="AC162" s="356">
        <v>0.953522230932915</v>
      </c>
      <c r="AD162" s="356">
        <v>0.955516461422468</v>
      </c>
      <c r="AE162" s="356">
        <v>0.92</v>
      </c>
      <c r="AF162" s="169">
        <v>0.941481909760057</v>
      </c>
      <c r="AG162" s="169">
        <v>0.976649181990133</v>
      </c>
      <c r="AH162" s="169">
        <v>0.793963680999314</v>
      </c>
      <c r="AI162" s="169">
        <v>0.941481909760057</v>
      </c>
      <c r="AJ162" s="356">
        <v>0.92</v>
      </c>
      <c r="AK162" s="169">
        <v>0.97051010760434</v>
      </c>
      <c r="AL162" s="169">
        <v>0.962081008754025</v>
      </c>
      <c r="AM162" s="169">
        <v>0.972559156890038</v>
      </c>
      <c r="AN162" s="169">
        <v>0.97051010760434</v>
      </c>
      <c r="AO162" s="168">
        <v>0.99</v>
      </c>
      <c r="AP162" s="358">
        <v>1</v>
      </c>
      <c r="AQ162" s="358">
        <v>1</v>
      </c>
      <c r="AR162" s="358">
        <v>1</v>
      </c>
      <c r="AS162" s="359">
        <v>1</v>
      </c>
      <c r="AT162" s="360">
        <v>0.105261498981944</v>
      </c>
      <c r="AU162" s="361">
        <v>0.0202020202020202</v>
      </c>
      <c r="AV162" s="362">
        <v>0.0941176470588235</v>
      </c>
      <c r="AW162" s="362">
        <v>0</v>
      </c>
      <c r="AX162" s="362">
        <v>0.0202020202020202</v>
      </c>
      <c r="AY162" s="142"/>
      <c r="AZ162" s="140"/>
    </row>
    <row r="163" spans="1:52">
      <c r="A163" s="138"/>
      <c r="B163" s="142"/>
      <c r="C163" s="172" t="s">
        <v>188</v>
      </c>
      <c r="D163" s="166" t="s">
        <v>26</v>
      </c>
      <c r="E163" s="166" t="s">
        <v>189</v>
      </c>
      <c r="F163" s="167" t="s">
        <v>334</v>
      </c>
      <c r="G163" s="173" t="s">
        <v>335</v>
      </c>
      <c r="H163" s="173" t="s">
        <v>335</v>
      </c>
      <c r="I163" s="173" t="s">
        <v>335</v>
      </c>
      <c r="J163" s="173" t="s">
        <v>335</v>
      </c>
      <c r="K163" s="168">
        <v>0.9</v>
      </c>
      <c r="L163" s="169">
        <v>0.911764705882353</v>
      </c>
      <c r="M163" s="169">
        <v>0.971428571428571</v>
      </c>
      <c r="N163" s="170">
        <v>0.985074626865672</v>
      </c>
      <c r="O163" s="170">
        <v>0.911764705882353</v>
      </c>
      <c r="P163" s="356">
        <v>0.9</v>
      </c>
      <c r="Q163" s="357">
        <v>0.888908638464273</v>
      </c>
      <c r="R163" s="169">
        <v>0.912515964240102</v>
      </c>
      <c r="S163" s="169">
        <v>0.923270153002969</v>
      </c>
      <c r="T163" s="169">
        <v>0.888908638464273</v>
      </c>
      <c r="U163" s="356">
        <v>0.9</v>
      </c>
      <c r="V163" s="169">
        <v>0.866868112335585</v>
      </c>
      <c r="W163" s="169">
        <v>0.885057471264368</v>
      </c>
      <c r="X163" s="169">
        <v>0.892441196620233</v>
      </c>
      <c r="Y163" s="169">
        <v>0.866868112335585</v>
      </c>
      <c r="Z163" s="356">
        <v>0.92</v>
      </c>
      <c r="AA163" s="356">
        <v>0.945997286295794</v>
      </c>
      <c r="AB163" s="356">
        <v>0.948048301039034</v>
      </c>
      <c r="AC163" s="356">
        <v>0.96489898989899</v>
      </c>
      <c r="AD163" s="356">
        <v>0.945997286295794</v>
      </c>
      <c r="AE163" s="356">
        <v>0.92</v>
      </c>
      <c r="AF163" s="169">
        <v>0.997120230381569</v>
      </c>
      <c r="AG163" s="169">
        <v>0.997274143302181</v>
      </c>
      <c r="AH163" s="169">
        <v>0.991721451180911</v>
      </c>
      <c r="AI163" s="169">
        <v>0.997120230381569</v>
      </c>
      <c r="AJ163" s="356">
        <v>0.92</v>
      </c>
      <c r="AK163" s="169">
        <v>0.96140761216245</v>
      </c>
      <c r="AL163" s="169">
        <v>0.963562340966921</v>
      </c>
      <c r="AM163" s="169">
        <v>0.974220623501199</v>
      </c>
      <c r="AN163" s="169">
        <v>0.96140761216245</v>
      </c>
      <c r="AO163" s="168">
        <v>0.99</v>
      </c>
      <c r="AP163" s="358">
        <v>1</v>
      </c>
      <c r="AQ163" s="358">
        <v>1</v>
      </c>
      <c r="AR163" s="358">
        <v>1</v>
      </c>
      <c r="AS163" s="359">
        <v>1</v>
      </c>
      <c r="AT163" s="360">
        <v>0.105261498981944</v>
      </c>
      <c r="AU163" s="361">
        <v>0</v>
      </c>
      <c r="AV163" s="362">
        <v>0.35</v>
      </c>
      <c r="AW163" s="362">
        <v>0.0869565217391304</v>
      </c>
      <c r="AX163" s="362">
        <v>0</v>
      </c>
      <c r="AY163" s="142"/>
      <c r="AZ163" s="140"/>
    </row>
    <row r="164" spans="1:52">
      <c r="A164" s="138"/>
      <c r="B164" s="142"/>
      <c r="C164" s="172" t="s">
        <v>188</v>
      </c>
      <c r="D164" s="166" t="s">
        <v>26</v>
      </c>
      <c r="E164" s="166" t="s">
        <v>189</v>
      </c>
      <c r="F164" s="167" t="s">
        <v>336</v>
      </c>
      <c r="G164" s="173" t="s">
        <v>337</v>
      </c>
      <c r="H164" s="173" t="s">
        <v>337</v>
      </c>
      <c r="I164" s="173" t="s">
        <v>337</v>
      </c>
      <c r="J164" s="173" t="s">
        <v>337</v>
      </c>
      <c r="K164" s="168">
        <v>0.9</v>
      </c>
      <c r="L164" s="169">
        <v>0.966666666666667</v>
      </c>
      <c r="M164" s="169">
        <v>0.966666666666667</v>
      </c>
      <c r="N164" s="170">
        <v>0.964285714285714</v>
      </c>
      <c r="O164" s="170">
        <v>0.966666666666667</v>
      </c>
      <c r="P164" s="356">
        <v>0.9</v>
      </c>
      <c r="Q164" s="357">
        <v>0.939987876338654</v>
      </c>
      <c r="R164" s="169">
        <v>0.939829954218443</v>
      </c>
      <c r="S164" s="169">
        <v>0.954382612849295</v>
      </c>
      <c r="T164" s="169">
        <v>0.939987876338654</v>
      </c>
      <c r="U164" s="356">
        <v>0.9</v>
      </c>
      <c r="V164" s="169">
        <v>0.927662153970499</v>
      </c>
      <c r="W164" s="169">
        <v>0.921844342707652</v>
      </c>
      <c r="X164" s="169">
        <v>0.941963219488894</v>
      </c>
      <c r="Y164" s="169">
        <v>0.927662153970499</v>
      </c>
      <c r="Z164" s="356">
        <v>0.92</v>
      </c>
      <c r="AA164" s="356">
        <v>0.960742544126598</v>
      </c>
      <c r="AB164" s="356">
        <v>0.957367933271548</v>
      </c>
      <c r="AC164" s="356">
        <v>0.967397113842865</v>
      </c>
      <c r="AD164" s="356">
        <v>0.960742544126598</v>
      </c>
      <c r="AE164" s="356">
        <v>0.92</v>
      </c>
      <c r="AF164" s="169">
        <v>0.992224506211458</v>
      </c>
      <c r="AG164" s="169">
        <v>0.996475519146504</v>
      </c>
      <c r="AH164" s="169">
        <v>0.986787668490591</v>
      </c>
      <c r="AI164" s="169">
        <v>0.992224506211458</v>
      </c>
      <c r="AJ164" s="356">
        <v>0.92</v>
      </c>
      <c r="AK164" s="169">
        <v>0.971257760404691</v>
      </c>
      <c r="AL164" s="169">
        <v>0.970600812486637</v>
      </c>
      <c r="AM164" s="169">
        <v>0.977298524404086</v>
      </c>
      <c r="AN164" s="169">
        <v>0.971257760404691</v>
      </c>
      <c r="AO164" s="168">
        <v>0.99</v>
      </c>
      <c r="AP164" s="358">
        <v>1</v>
      </c>
      <c r="AQ164" s="358">
        <v>1</v>
      </c>
      <c r="AR164" s="358">
        <v>1</v>
      </c>
      <c r="AS164" s="359">
        <v>1</v>
      </c>
      <c r="AT164" s="360">
        <v>0.105261498981944</v>
      </c>
      <c r="AU164" s="361">
        <v>0.0277777777777778</v>
      </c>
      <c r="AV164" s="362">
        <v>0.148148148148148</v>
      </c>
      <c r="AW164" s="362">
        <v>0</v>
      </c>
      <c r="AX164" s="362">
        <v>0.0277777777777778</v>
      </c>
      <c r="AY164" s="142"/>
      <c r="AZ164" s="140"/>
    </row>
    <row r="165" spans="1:52">
      <c r="A165" s="138"/>
      <c r="B165" s="142"/>
      <c r="C165" s="172" t="s">
        <v>188</v>
      </c>
      <c r="D165" s="166" t="s">
        <v>26</v>
      </c>
      <c r="E165" s="166" t="s">
        <v>189</v>
      </c>
      <c r="F165" s="167" t="s">
        <v>338</v>
      </c>
      <c r="G165" s="173" t="s">
        <v>339</v>
      </c>
      <c r="H165" s="173" t="s">
        <v>339</v>
      </c>
      <c r="I165" s="173" t="s">
        <v>339</v>
      </c>
      <c r="J165" s="173" t="s">
        <v>339</v>
      </c>
      <c r="K165" s="168">
        <v>0.9</v>
      </c>
      <c r="L165" s="169">
        <v>0.954954954954955</v>
      </c>
      <c r="M165" s="169">
        <v>0.964285714285714</v>
      </c>
      <c r="N165" s="170">
        <v>0.945945945945946</v>
      </c>
      <c r="O165" s="170">
        <v>0.954954954954955</v>
      </c>
      <c r="P165" s="356">
        <v>0.9</v>
      </c>
      <c r="Q165" s="357">
        <v>0.961932938856016</v>
      </c>
      <c r="R165" s="169">
        <v>0.954583402905326</v>
      </c>
      <c r="S165" s="169">
        <v>0.949500405076965</v>
      </c>
      <c r="T165" s="169">
        <v>0.961932938856016</v>
      </c>
      <c r="U165" s="356">
        <v>0.9</v>
      </c>
      <c r="V165" s="169">
        <v>0.879092702169625</v>
      </c>
      <c r="W165" s="169">
        <v>0.87410252128903</v>
      </c>
      <c r="X165" s="169">
        <v>0.882797731568998</v>
      </c>
      <c r="Y165" s="169">
        <v>0.879092702169625</v>
      </c>
      <c r="Z165" s="356">
        <v>0.92</v>
      </c>
      <c r="AA165" s="356">
        <v>0.936726593509222</v>
      </c>
      <c r="AB165" s="356">
        <v>0.93635025754231</v>
      </c>
      <c r="AC165" s="356">
        <v>0.943035426731079</v>
      </c>
      <c r="AD165" s="356">
        <v>0.936726593509222</v>
      </c>
      <c r="AE165" s="356">
        <v>0.92</v>
      </c>
      <c r="AF165" s="169">
        <v>0.97126969416126</v>
      </c>
      <c r="AG165" s="169">
        <v>0.964928909952607</v>
      </c>
      <c r="AH165" s="169">
        <v>0.981700118063754</v>
      </c>
      <c r="AI165" s="169">
        <v>0.97126969416126</v>
      </c>
      <c r="AJ165" s="356">
        <v>0.92</v>
      </c>
      <c r="AK165" s="169">
        <v>0.955118615088694</v>
      </c>
      <c r="AL165" s="169">
        <v>0.955324357405141</v>
      </c>
      <c r="AM165" s="169">
        <v>0.957795202952029</v>
      </c>
      <c r="AN165" s="169">
        <v>0.955118615088694</v>
      </c>
      <c r="AO165" s="168">
        <v>0.99</v>
      </c>
      <c r="AP165" s="358">
        <v>1</v>
      </c>
      <c r="AQ165" s="358">
        <v>1</v>
      </c>
      <c r="AR165" s="358">
        <v>1</v>
      </c>
      <c r="AS165" s="359">
        <v>1</v>
      </c>
      <c r="AT165" s="360">
        <v>0.105261498981944</v>
      </c>
      <c r="AU165" s="361">
        <v>0.0666666666666667</v>
      </c>
      <c r="AV165" s="362">
        <v>0.375</v>
      </c>
      <c r="AW165" s="362">
        <v>0.1875</v>
      </c>
      <c r="AX165" s="362">
        <v>0.0666666666666667</v>
      </c>
      <c r="AY165" s="142"/>
      <c r="AZ165" s="140"/>
    </row>
    <row r="166" spans="1:52">
      <c r="A166" s="138"/>
      <c r="B166" s="142"/>
      <c r="C166" s="172" t="s">
        <v>188</v>
      </c>
      <c r="D166" s="166" t="s">
        <v>26</v>
      </c>
      <c r="E166" s="166" t="s">
        <v>189</v>
      </c>
      <c r="F166" s="167" t="s">
        <v>340</v>
      </c>
      <c r="G166" s="173" t="s">
        <v>341</v>
      </c>
      <c r="H166" s="173" t="s">
        <v>341</v>
      </c>
      <c r="I166" s="173" t="s">
        <v>341</v>
      </c>
      <c r="J166" s="173" t="s">
        <v>341</v>
      </c>
      <c r="K166" s="168">
        <v>0.9</v>
      </c>
      <c r="L166" s="169" t="s">
        <v>32</v>
      </c>
      <c r="M166" s="169" t="s">
        <v>32</v>
      </c>
      <c r="N166" s="170" t="s">
        <v>32</v>
      </c>
      <c r="O166" s="170" t="s">
        <v>32</v>
      </c>
      <c r="P166" s="356">
        <v>0.9</v>
      </c>
      <c r="Q166" s="357" t="s">
        <v>32</v>
      </c>
      <c r="R166" s="169" t="s">
        <v>32</v>
      </c>
      <c r="S166" s="169" t="s">
        <v>32</v>
      </c>
      <c r="T166" s="169" t="s">
        <v>32</v>
      </c>
      <c r="U166" s="356">
        <v>0.9</v>
      </c>
      <c r="V166" s="169" t="s">
        <v>32</v>
      </c>
      <c r="W166" s="169" t="s">
        <v>32</v>
      </c>
      <c r="X166" s="169" t="s">
        <v>32</v>
      </c>
      <c r="Y166" s="169" t="s">
        <v>32</v>
      </c>
      <c r="Z166" s="356">
        <v>0.92</v>
      </c>
      <c r="AA166" s="356" t="s">
        <v>32</v>
      </c>
      <c r="AB166" s="356" t="s">
        <v>32</v>
      </c>
      <c r="AC166" s="356" t="s">
        <v>32</v>
      </c>
      <c r="AD166" s="356" t="s">
        <v>32</v>
      </c>
      <c r="AE166" s="356">
        <v>0.92</v>
      </c>
      <c r="AF166" s="169" t="s">
        <v>32</v>
      </c>
      <c r="AG166" s="169" t="s">
        <v>32</v>
      </c>
      <c r="AH166" s="169" t="s">
        <v>32</v>
      </c>
      <c r="AI166" s="169" t="s">
        <v>32</v>
      </c>
      <c r="AJ166" s="356">
        <v>0.92</v>
      </c>
      <c r="AK166" s="169">
        <v>1</v>
      </c>
      <c r="AL166" s="169" t="s">
        <v>32</v>
      </c>
      <c r="AM166" s="169" t="s">
        <v>32</v>
      </c>
      <c r="AN166" s="169">
        <v>1</v>
      </c>
      <c r="AO166" s="168">
        <v>0.99</v>
      </c>
      <c r="AP166" s="358" t="s">
        <v>32</v>
      </c>
      <c r="AQ166" s="358" t="s">
        <v>32</v>
      </c>
      <c r="AR166" s="358" t="s">
        <v>32</v>
      </c>
      <c r="AS166" s="359" t="s">
        <v>32</v>
      </c>
      <c r="AT166" s="360">
        <v>0.105261498981944</v>
      </c>
      <c r="AU166" s="361" t="s">
        <v>32</v>
      </c>
      <c r="AV166" s="362" t="s">
        <v>32</v>
      </c>
      <c r="AW166" s="362" t="s">
        <v>32</v>
      </c>
      <c r="AX166" s="362" t="s">
        <v>32</v>
      </c>
      <c r="AY166" s="142"/>
      <c r="AZ166" s="140"/>
    </row>
    <row r="167" spans="1:52">
      <c r="A167" s="138"/>
      <c r="B167" s="142"/>
      <c r="C167" s="172" t="s">
        <v>188</v>
      </c>
      <c r="D167" s="166" t="s">
        <v>26</v>
      </c>
      <c r="E167" s="166" t="s">
        <v>189</v>
      </c>
      <c r="F167" s="167" t="s">
        <v>342</v>
      </c>
      <c r="G167" s="173" t="s">
        <v>343</v>
      </c>
      <c r="H167" s="173" t="s">
        <v>343</v>
      </c>
      <c r="I167" s="173" t="s">
        <v>343</v>
      </c>
      <c r="J167" s="173" t="s">
        <v>343</v>
      </c>
      <c r="K167" s="168">
        <v>0.9</v>
      </c>
      <c r="L167" s="169">
        <v>0</v>
      </c>
      <c r="M167" s="169">
        <v>0.986666666666667</v>
      </c>
      <c r="N167" s="170">
        <v>0.985294117647059</v>
      </c>
      <c r="O167" s="170">
        <v>0</v>
      </c>
      <c r="P167" s="356">
        <v>0.9</v>
      </c>
      <c r="Q167" s="357">
        <v>0</v>
      </c>
      <c r="R167" s="169">
        <v>0.5</v>
      </c>
      <c r="S167" s="169">
        <v>0</v>
      </c>
      <c r="T167" s="169">
        <v>0</v>
      </c>
      <c r="U167" s="356">
        <v>0.9</v>
      </c>
      <c r="V167" s="169">
        <v>0</v>
      </c>
      <c r="W167" s="169">
        <v>0</v>
      </c>
      <c r="X167" s="169">
        <v>0.25</v>
      </c>
      <c r="Y167" s="169">
        <v>0</v>
      </c>
      <c r="Z167" s="356">
        <v>0.92</v>
      </c>
      <c r="AA167" s="356">
        <v>0.964419944875971</v>
      </c>
      <c r="AB167" s="356">
        <v>0.960339943342776</v>
      </c>
      <c r="AC167" s="356">
        <v>0.963757396449704</v>
      </c>
      <c r="AD167" s="356">
        <v>0.964419944875971</v>
      </c>
      <c r="AE167" s="356">
        <v>0.92</v>
      </c>
      <c r="AF167" s="169">
        <v>0.990566037735849</v>
      </c>
      <c r="AG167" s="169">
        <v>0.993055555555556</v>
      </c>
      <c r="AH167" s="169">
        <v>0.993377483443709</v>
      </c>
      <c r="AI167" s="169">
        <v>0.990566037735849</v>
      </c>
      <c r="AJ167" s="356">
        <v>0.92</v>
      </c>
      <c r="AK167" s="169">
        <v>0.971726888784608</v>
      </c>
      <c r="AL167" s="169">
        <v>0.970034246575342</v>
      </c>
      <c r="AM167" s="169">
        <v>0.973490168539326</v>
      </c>
      <c r="AN167" s="169">
        <v>0.971726888784608</v>
      </c>
      <c r="AO167" s="168">
        <v>0.99</v>
      </c>
      <c r="AP167" s="358">
        <v>1</v>
      </c>
      <c r="AQ167" s="358">
        <v>1</v>
      </c>
      <c r="AR167" s="358">
        <v>1</v>
      </c>
      <c r="AS167" s="359">
        <v>1</v>
      </c>
      <c r="AT167" s="360">
        <v>0.105261498981944</v>
      </c>
      <c r="AU167" s="361">
        <v>0.0714285714285714</v>
      </c>
      <c r="AV167" s="362">
        <v>0.428571428571429</v>
      </c>
      <c r="AW167" s="362">
        <v>0.153846153846154</v>
      </c>
      <c r="AX167" s="362">
        <v>0.0714285714285714</v>
      </c>
      <c r="AY167" s="142"/>
      <c r="AZ167" s="140"/>
    </row>
    <row r="168" spans="1:52">
      <c r="A168" s="138"/>
      <c r="B168" s="142"/>
      <c r="C168" s="172" t="s">
        <v>188</v>
      </c>
      <c r="D168" s="166" t="s">
        <v>26</v>
      </c>
      <c r="E168" s="166" t="s">
        <v>189</v>
      </c>
      <c r="F168" s="167" t="s">
        <v>344</v>
      </c>
      <c r="G168" s="173" t="s">
        <v>345</v>
      </c>
      <c r="H168" s="173" t="s">
        <v>345</v>
      </c>
      <c r="I168" s="173" t="s">
        <v>345</v>
      </c>
      <c r="J168" s="173" t="s">
        <v>345</v>
      </c>
      <c r="K168" s="168">
        <v>0.9</v>
      </c>
      <c r="L168" s="169">
        <v>1</v>
      </c>
      <c r="M168" s="169">
        <v>0.972972972972973</v>
      </c>
      <c r="N168" s="170">
        <v>1</v>
      </c>
      <c r="O168" s="170">
        <v>1</v>
      </c>
      <c r="P168" s="356">
        <v>0.9</v>
      </c>
      <c r="Q168" s="357">
        <v>0.952153110047847</v>
      </c>
      <c r="R168" s="169">
        <v>0.951258362535839</v>
      </c>
      <c r="S168" s="169">
        <v>0.952995867768595</v>
      </c>
      <c r="T168" s="169">
        <v>0.952153110047847</v>
      </c>
      <c r="U168" s="356">
        <v>0.9</v>
      </c>
      <c r="V168" s="169">
        <v>0.950159489633174</v>
      </c>
      <c r="W168" s="169">
        <v>0.942338324307104</v>
      </c>
      <c r="X168" s="169">
        <v>0.940082644628099</v>
      </c>
      <c r="Y168" s="169">
        <v>0.950159489633174</v>
      </c>
      <c r="Z168" s="356">
        <v>0.92</v>
      </c>
      <c r="AA168" s="356">
        <v>0.97812879708384</v>
      </c>
      <c r="AB168" s="356">
        <v>0.978085351787774</v>
      </c>
      <c r="AC168" s="356">
        <v>0.982821447162936</v>
      </c>
      <c r="AD168" s="356">
        <v>0.97812879708384</v>
      </c>
      <c r="AE168" s="356">
        <v>0.92</v>
      </c>
      <c r="AF168" s="169">
        <v>0.987179487179487</v>
      </c>
      <c r="AG168" s="169">
        <v>0.991853360488798</v>
      </c>
      <c r="AH168" s="169">
        <v>0.983050847457627</v>
      </c>
      <c r="AI168" s="169">
        <v>0.987179487179487</v>
      </c>
      <c r="AJ168" s="356">
        <v>0.92</v>
      </c>
      <c r="AK168" s="169">
        <v>0.983928999760134</v>
      </c>
      <c r="AL168" s="169">
        <v>0.985224707572337</v>
      </c>
      <c r="AM168" s="169">
        <v>0.987561544441565</v>
      </c>
      <c r="AN168" s="169">
        <v>0.983928999760134</v>
      </c>
      <c r="AO168" s="168">
        <v>0.99</v>
      </c>
      <c r="AP168" s="358">
        <v>1</v>
      </c>
      <c r="AQ168" s="358">
        <v>1</v>
      </c>
      <c r="AR168" s="358">
        <v>1</v>
      </c>
      <c r="AS168" s="359">
        <v>1</v>
      </c>
      <c r="AT168" s="360">
        <v>0.105261498981944</v>
      </c>
      <c r="AU168" s="361">
        <v>0</v>
      </c>
      <c r="AV168" s="362">
        <v>0.3</v>
      </c>
      <c r="AW168" s="362">
        <v>0</v>
      </c>
      <c r="AX168" s="362">
        <v>0</v>
      </c>
      <c r="AY168" s="142"/>
      <c r="AZ168" s="140"/>
    </row>
    <row r="169" spans="1:52">
      <c r="A169" s="138"/>
      <c r="B169" s="142"/>
      <c r="C169" s="172" t="s">
        <v>188</v>
      </c>
      <c r="D169" s="166" t="s">
        <v>26</v>
      </c>
      <c r="E169" s="166" t="s">
        <v>189</v>
      </c>
      <c r="F169" s="167" t="s">
        <v>346</v>
      </c>
      <c r="G169" s="173" t="s">
        <v>347</v>
      </c>
      <c r="H169" s="173" t="s">
        <v>347</v>
      </c>
      <c r="I169" s="173" t="s">
        <v>347</v>
      </c>
      <c r="J169" s="173" t="s">
        <v>347</v>
      </c>
      <c r="K169" s="168">
        <v>0.9</v>
      </c>
      <c r="L169" s="169">
        <v>0.938053097345133</v>
      </c>
      <c r="M169" s="169">
        <v>0.963963963963964</v>
      </c>
      <c r="N169" s="170">
        <v>0.980769230769231</v>
      </c>
      <c r="O169" s="170">
        <v>0.938053097345133</v>
      </c>
      <c r="P169" s="356">
        <v>0.9</v>
      </c>
      <c r="Q169" s="357">
        <v>0</v>
      </c>
      <c r="R169" s="169">
        <v>0.333333333333333</v>
      </c>
      <c r="S169" s="169">
        <v>0.333333333333333</v>
      </c>
      <c r="T169" s="169">
        <v>0</v>
      </c>
      <c r="U169" s="356">
        <v>0.9</v>
      </c>
      <c r="V169" s="169">
        <v>0</v>
      </c>
      <c r="W169" s="169">
        <v>0.166666666666667</v>
      </c>
      <c r="X169" s="169">
        <v>0.333333333333333</v>
      </c>
      <c r="Y169" s="169">
        <v>0</v>
      </c>
      <c r="Z169" s="356">
        <v>0.92</v>
      </c>
      <c r="AA169" s="356">
        <v>0.948310584023271</v>
      </c>
      <c r="AB169" s="356">
        <v>0.944315958014588</v>
      </c>
      <c r="AC169" s="356">
        <v>0.946980049193769</v>
      </c>
      <c r="AD169" s="356">
        <v>0.948310584023271</v>
      </c>
      <c r="AE169" s="356">
        <v>0.92</v>
      </c>
      <c r="AF169" s="169">
        <v>0.935469710272169</v>
      </c>
      <c r="AG169" s="169">
        <v>0.891920813269128</v>
      </c>
      <c r="AH169" s="169">
        <v>0.941902109033028</v>
      </c>
      <c r="AI169" s="169">
        <v>0.935469710272169</v>
      </c>
      <c r="AJ169" s="356">
        <v>0.92</v>
      </c>
      <c r="AK169" s="169">
        <v>0.956508328192474</v>
      </c>
      <c r="AL169" s="169">
        <v>0.956068761937836</v>
      </c>
      <c r="AM169" s="169">
        <v>0.959702501690331</v>
      </c>
      <c r="AN169" s="169">
        <v>0.956508328192474</v>
      </c>
      <c r="AO169" s="168">
        <v>0.99</v>
      </c>
      <c r="AP169" s="358">
        <v>1</v>
      </c>
      <c r="AQ169" s="358">
        <v>1</v>
      </c>
      <c r="AR169" s="358">
        <v>1</v>
      </c>
      <c r="AS169" s="359">
        <v>1</v>
      </c>
      <c r="AT169" s="360">
        <v>0.105261498981944</v>
      </c>
      <c r="AU169" s="361">
        <v>0</v>
      </c>
      <c r="AV169" s="362">
        <v>1</v>
      </c>
      <c r="AW169" s="362">
        <v>0.142857142857143</v>
      </c>
      <c r="AX169" s="362">
        <v>0</v>
      </c>
      <c r="AY169" s="142"/>
      <c r="AZ169" s="140"/>
    </row>
    <row r="170" spans="1:52">
      <c r="A170" s="138"/>
      <c r="B170" s="142"/>
      <c r="C170" s="172" t="s">
        <v>188</v>
      </c>
      <c r="D170" s="166" t="s">
        <v>26</v>
      </c>
      <c r="E170" s="166" t="s">
        <v>189</v>
      </c>
      <c r="F170" s="167" t="s">
        <v>348</v>
      </c>
      <c r="G170" s="173" t="s">
        <v>349</v>
      </c>
      <c r="H170" s="173" t="s">
        <v>349</v>
      </c>
      <c r="I170" s="173" t="s">
        <v>349</v>
      </c>
      <c r="J170" s="173" t="s">
        <v>349</v>
      </c>
      <c r="K170" s="168">
        <v>0.9</v>
      </c>
      <c r="L170" s="169">
        <v>0.964912280701754</v>
      </c>
      <c r="M170" s="169">
        <v>0.967741935483871</v>
      </c>
      <c r="N170" s="170">
        <v>0.944444444444444</v>
      </c>
      <c r="O170" s="170">
        <v>0.964912280701754</v>
      </c>
      <c r="P170" s="356">
        <v>0.9</v>
      </c>
      <c r="Q170" s="357">
        <v>0.979949077021006</v>
      </c>
      <c r="R170" s="169">
        <v>0.983328778354742</v>
      </c>
      <c r="S170" s="169">
        <v>0.955161139654367</v>
      </c>
      <c r="T170" s="169">
        <v>0.979949077021006</v>
      </c>
      <c r="U170" s="356">
        <v>0.9</v>
      </c>
      <c r="V170" s="169">
        <v>0.907702100572883</v>
      </c>
      <c r="W170" s="169">
        <v>0.909538125170812</v>
      </c>
      <c r="X170" s="169">
        <v>0.921999065857076</v>
      </c>
      <c r="Y170" s="169">
        <v>0.907702100572883</v>
      </c>
      <c r="Z170" s="356">
        <v>0.92</v>
      </c>
      <c r="AA170" s="356">
        <v>0.936154949784792</v>
      </c>
      <c r="AB170" s="356">
        <v>0.92770105605199</v>
      </c>
      <c r="AC170" s="356">
        <v>0.938993710691824</v>
      </c>
      <c r="AD170" s="356">
        <v>0.936154949784792</v>
      </c>
      <c r="AE170" s="356">
        <v>0.92</v>
      </c>
      <c r="AF170" s="169">
        <v>0.996902106567534</v>
      </c>
      <c r="AG170" s="169">
        <v>0.914728682170543</v>
      </c>
      <c r="AH170" s="169">
        <v>0.964454976303318</v>
      </c>
      <c r="AI170" s="169">
        <v>0.996902106567534</v>
      </c>
      <c r="AJ170" s="356">
        <v>0.92</v>
      </c>
      <c r="AK170" s="169">
        <v>0.958059626073775</v>
      </c>
      <c r="AL170" s="169">
        <v>0.950271739130435</v>
      </c>
      <c r="AM170" s="169">
        <v>0.955851963178659</v>
      </c>
      <c r="AN170" s="169">
        <v>0.958059626073775</v>
      </c>
      <c r="AO170" s="168">
        <v>0.99</v>
      </c>
      <c r="AP170" s="358">
        <v>1</v>
      </c>
      <c r="AQ170" s="358">
        <v>1</v>
      </c>
      <c r="AR170" s="358">
        <v>1</v>
      </c>
      <c r="AS170" s="359">
        <v>1</v>
      </c>
      <c r="AT170" s="360">
        <v>0.105261498981944</v>
      </c>
      <c r="AU170" s="361">
        <v>0</v>
      </c>
      <c r="AV170" s="362">
        <v>1</v>
      </c>
      <c r="AW170" s="362">
        <v>0.157894736842105</v>
      </c>
      <c r="AX170" s="362">
        <v>0</v>
      </c>
      <c r="AY170" s="142"/>
      <c r="AZ170" s="140"/>
    </row>
    <row r="171" spans="1:52">
      <c r="A171" s="138"/>
      <c r="B171" s="142"/>
      <c r="C171" s="172" t="s">
        <v>188</v>
      </c>
      <c r="D171" s="166" t="s">
        <v>26</v>
      </c>
      <c r="E171" s="166" t="s">
        <v>189</v>
      </c>
      <c r="F171" s="167" t="s">
        <v>350</v>
      </c>
      <c r="G171" s="173" t="s">
        <v>351</v>
      </c>
      <c r="H171" s="173" t="s">
        <v>351</v>
      </c>
      <c r="I171" s="173" t="s">
        <v>351</v>
      </c>
      <c r="J171" s="173" t="s">
        <v>351</v>
      </c>
      <c r="K171" s="168">
        <v>0.9</v>
      </c>
      <c r="L171" s="169">
        <v>1</v>
      </c>
      <c r="M171" s="169">
        <v>0.981481481481482</v>
      </c>
      <c r="N171" s="170">
        <v>0.96078431372549</v>
      </c>
      <c r="O171" s="170">
        <v>1</v>
      </c>
      <c r="P171" s="356">
        <v>0.9</v>
      </c>
      <c r="Q171" s="357">
        <v>0.945501285347044</v>
      </c>
      <c r="R171" s="169">
        <v>0.953994660094475</v>
      </c>
      <c r="S171" s="169">
        <v>0.965770171149144</v>
      </c>
      <c r="T171" s="169">
        <v>0.945501285347044</v>
      </c>
      <c r="U171" s="356">
        <v>0.9</v>
      </c>
      <c r="V171" s="169">
        <v>0.891516709511568</v>
      </c>
      <c r="W171" s="169">
        <v>0.926268227562128</v>
      </c>
      <c r="X171" s="169">
        <v>0.936735941320293</v>
      </c>
      <c r="Y171" s="169">
        <v>0.891516709511568</v>
      </c>
      <c r="Z171" s="356">
        <v>0.92</v>
      </c>
      <c r="AA171" s="356">
        <v>0.949189189189189</v>
      </c>
      <c r="AB171" s="356">
        <v>0.937694704049844</v>
      </c>
      <c r="AC171" s="356">
        <v>0.957053187974893</v>
      </c>
      <c r="AD171" s="356">
        <v>0.949189189189189</v>
      </c>
      <c r="AE171" s="356">
        <v>0.92</v>
      </c>
      <c r="AF171" s="169">
        <v>0.993619070551409</v>
      </c>
      <c r="AG171" s="169">
        <v>0.996870910849405</v>
      </c>
      <c r="AH171" s="169">
        <v>0.90198142647667</v>
      </c>
      <c r="AI171" s="169">
        <v>0.993619070551409</v>
      </c>
      <c r="AJ171" s="356">
        <v>0.92</v>
      </c>
      <c r="AK171" s="169">
        <v>0.962673253739536</v>
      </c>
      <c r="AL171" s="169">
        <v>0.962494958999866</v>
      </c>
      <c r="AM171" s="169">
        <v>0.968253968253968</v>
      </c>
      <c r="AN171" s="169">
        <v>0.962673253739536</v>
      </c>
      <c r="AO171" s="168">
        <v>0.99</v>
      </c>
      <c r="AP171" s="358">
        <v>1</v>
      </c>
      <c r="AQ171" s="358">
        <v>1</v>
      </c>
      <c r="AR171" s="358">
        <v>1</v>
      </c>
      <c r="AS171" s="359">
        <v>1</v>
      </c>
      <c r="AT171" s="360">
        <v>0.105261498981944</v>
      </c>
      <c r="AU171" s="361">
        <v>0</v>
      </c>
      <c r="AV171" s="362">
        <v>0</v>
      </c>
      <c r="AW171" s="362">
        <v>0.1</v>
      </c>
      <c r="AX171" s="362">
        <v>0</v>
      </c>
      <c r="AY171" s="142"/>
      <c r="AZ171" s="140"/>
    </row>
    <row r="172" spans="1:52">
      <c r="A172" s="138"/>
      <c r="B172" s="142"/>
      <c r="C172" s="172" t="s">
        <v>188</v>
      </c>
      <c r="D172" s="166" t="s">
        <v>26</v>
      </c>
      <c r="E172" s="166" t="s">
        <v>189</v>
      </c>
      <c r="F172" s="167" t="s">
        <v>352</v>
      </c>
      <c r="G172" s="173" t="s">
        <v>353</v>
      </c>
      <c r="H172" s="173" t="s">
        <v>353</v>
      </c>
      <c r="I172" s="173" t="s">
        <v>353</v>
      </c>
      <c r="J172" s="173" t="s">
        <v>353</v>
      </c>
      <c r="K172" s="168">
        <v>0.9</v>
      </c>
      <c r="L172" s="169">
        <v>1</v>
      </c>
      <c r="M172" s="169">
        <v>1</v>
      </c>
      <c r="N172" s="170">
        <v>1</v>
      </c>
      <c r="O172" s="170">
        <v>1</v>
      </c>
      <c r="P172" s="356">
        <v>0.9</v>
      </c>
      <c r="Q172" s="357">
        <v>0.972765363128492</v>
      </c>
      <c r="R172" s="169">
        <v>0.970146048109966</v>
      </c>
      <c r="S172" s="169">
        <v>0.984600577478345</v>
      </c>
      <c r="T172" s="169">
        <v>0.972765363128492</v>
      </c>
      <c r="U172" s="356">
        <v>0.9</v>
      </c>
      <c r="V172" s="169">
        <v>0.929702048417132</v>
      </c>
      <c r="W172" s="169">
        <v>0.939218213058419</v>
      </c>
      <c r="X172" s="169">
        <v>0.963426371511068</v>
      </c>
      <c r="Y172" s="169">
        <v>0.929702048417132</v>
      </c>
      <c r="Z172" s="356">
        <v>0.92</v>
      </c>
      <c r="AA172" s="356">
        <v>0.967797783933518</v>
      </c>
      <c r="AB172" s="356">
        <v>0.954128440366973</v>
      </c>
      <c r="AC172" s="356">
        <v>0.970675453047776</v>
      </c>
      <c r="AD172" s="356">
        <v>0.967797783933518</v>
      </c>
      <c r="AE172" s="356">
        <v>0.92</v>
      </c>
      <c r="AF172" s="169">
        <v>0.991391678622669</v>
      </c>
      <c r="AG172" s="169">
        <v>0.994535519125683</v>
      </c>
      <c r="AH172" s="169">
        <v>0.993548387096774</v>
      </c>
      <c r="AI172" s="169">
        <v>0.991391678622669</v>
      </c>
      <c r="AJ172" s="356">
        <v>0.92</v>
      </c>
      <c r="AK172" s="169">
        <v>0.975599611812006</v>
      </c>
      <c r="AL172" s="169">
        <v>0.968026012735402</v>
      </c>
      <c r="AM172" s="169">
        <v>0.979193758127438</v>
      </c>
      <c r="AN172" s="169">
        <v>0.975599611812006</v>
      </c>
      <c r="AO172" s="168">
        <v>0.99</v>
      </c>
      <c r="AP172" s="358">
        <v>1</v>
      </c>
      <c r="AQ172" s="358">
        <v>1</v>
      </c>
      <c r="AR172" s="358">
        <v>1</v>
      </c>
      <c r="AS172" s="359">
        <v>1</v>
      </c>
      <c r="AT172" s="360">
        <v>0.105261498981944</v>
      </c>
      <c r="AU172" s="361">
        <v>0</v>
      </c>
      <c r="AV172" s="362">
        <v>0.263157894736842</v>
      </c>
      <c r="AW172" s="362">
        <v>0.0833333333333333</v>
      </c>
      <c r="AX172" s="362">
        <v>0</v>
      </c>
      <c r="AY172" s="142"/>
      <c r="AZ172" s="140"/>
    </row>
    <row r="173" spans="1:52">
      <c r="A173" s="138"/>
      <c r="B173" s="142"/>
      <c r="C173" s="172" t="s">
        <v>188</v>
      </c>
      <c r="D173" s="166" t="s">
        <v>26</v>
      </c>
      <c r="E173" s="166" t="s">
        <v>189</v>
      </c>
      <c r="F173" s="167" t="s">
        <v>354</v>
      </c>
      <c r="G173" s="173" t="s">
        <v>355</v>
      </c>
      <c r="H173" s="173" t="s">
        <v>355</v>
      </c>
      <c r="I173" s="173" t="s">
        <v>355</v>
      </c>
      <c r="J173" s="173" t="s">
        <v>355</v>
      </c>
      <c r="K173" s="168">
        <v>0.9</v>
      </c>
      <c r="L173" s="169">
        <v>0.952830188679245</v>
      </c>
      <c r="M173" s="169">
        <v>0.964285714285714</v>
      </c>
      <c r="N173" s="170">
        <v>0.940594059405941</v>
      </c>
      <c r="O173" s="170">
        <v>0.952830188679245</v>
      </c>
      <c r="P173" s="356">
        <v>0.9</v>
      </c>
      <c r="Q173" s="357">
        <v>0.960672012218404</v>
      </c>
      <c r="R173" s="169">
        <v>0.970152146525826</v>
      </c>
      <c r="S173" s="169">
        <v>0.979361846571623</v>
      </c>
      <c r="T173" s="169">
        <v>0.960672012218404</v>
      </c>
      <c r="U173" s="356">
        <v>0.9</v>
      </c>
      <c r="V173" s="169">
        <v>0.939417080310551</v>
      </c>
      <c r="W173" s="169">
        <v>0.953386956100397</v>
      </c>
      <c r="X173" s="169">
        <v>0.9663272233537</v>
      </c>
      <c r="Y173" s="169">
        <v>0.939417080310551</v>
      </c>
      <c r="Z173" s="356">
        <v>0.92</v>
      </c>
      <c r="AA173" s="356">
        <v>0.955101357011225</v>
      </c>
      <c r="AB173" s="356">
        <v>0.952173913043478</v>
      </c>
      <c r="AC173" s="356">
        <v>0.947659709044908</v>
      </c>
      <c r="AD173" s="356">
        <v>0.955101357011225</v>
      </c>
      <c r="AE173" s="356">
        <v>0.92</v>
      </c>
      <c r="AF173" s="169">
        <v>0.990110180696342</v>
      </c>
      <c r="AG173" s="169">
        <v>0.992401110340042</v>
      </c>
      <c r="AH173" s="169">
        <v>0.881769844879778</v>
      </c>
      <c r="AI173" s="169">
        <v>0.990110180696342</v>
      </c>
      <c r="AJ173" s="356">
        <v>0.92</v>
      </c>
      <c r="AK173" s="169">
        <v>0.972914903314018</v>
      </c>
      <c r="AL173" s="169">
        <v>0.973222293401666</v>
      </c>
      <c r="AM173" s="169">
        <v>0.967859751643535</v>
      </c>
      <c r="AN173" s="169">
        <v>0.972914903314018</v>
      </c>
      <c r="AO173" s="168">
        <v>0.99</v>
      </c>
      <c r="AP173" s="358">
        <v>1</v>
      </c>
      <c r="AQ173" s="358">
        <v>1</v>
      </c>
      <c r="AR173" s="358">
        <v>1</v>
      </c>
      <c r="AS173" s="359">
        <v>1</v>
      </c>
      <c r="AT173" s="360">
        <v>0.105261498981944</v>
      </c>
      <c r="AU173" s="361">
        <v>0.0425531914893617</v>
      </c>
      <c r="AV173" s="362">
        <v>0.155555555555556</v>
      </c>
      <c r="AW173" s="362">
        <v>0.0555555555555556</v>
      </c>
      <c r="AX173" s="362">
        <v>0.0425531914893617</v>
      </c>
      <c r="AY173" s="142"/>
      <c r="AZ173" s="140"/>
    </row>
    <row r="174" spans="1:52">
      <c r="A174" s="138"/>
      <c r="B174" s="142"/>
      <c r="C174" s="172" t="s">
        <v>188</v>
      </c>
      <c r="D174" s="166" t="s">
        <v>26</v>
      </c>
      <c r="E174" s="166" t="s">
        <v>189</v>
      </c>
      <c r="F174" s="167" t="s">
        <v>356</v>
      </c>
      <c r="G174" s="173" t="s">
        <v>357</v>
      </c>
      <c r="H174" s="173" t="s">
        <v>357</v>
      </c>
      <c r="I174" s="173" t="s">
        <v>357</v>
      </c>
      <c r="J174" s="173" t="s">
        <v>357</v>
      </c>
      <c r="K174" s="168">
        <v>0.9</v>
      </c>
      <c r="L174" s="169">
        <v>0.96078431372549</v>
      </c>
      <c r="M174" s="169">
        <v>0.942307692307692</v>
      </c>
      <c r="N174" s="170">
        <v>0.9375</v>
      </c>
      <c r="O174" s="170">
        <v>0.96078431372549</v>
      </c>
      <c r="P174" s="356">
        <v>0.9</v>
      </c>
      <c r="Q174" s="357">
        <v>0.6</v>
      </c>
      <c r="R174" s="169">
        <v>1</v>
      </c>
      <c r="S174" s="169" t="s">
        <v>32</v>
      </c>
      <c r="T174" s="169">
        <v>0.6</v>
      </c>
      <c r="U174" s="356">
        <v>0.9</v>
      </c>
      <c r="V174" s="169">
        <v>0</v>
      </c>
      <c r="W174" s="169">
        <v>0.5</v>
      </c>
      <c r="X174" s="169" t="s">
        <v>32</v>
      </c>
      <c r="Y174" s="169">
        <v>0</v>
      </c>
      <c r="Z174" s="356">
        <v>0.92</v>
      </c>
      <c r="AA174" s="356">
        <v>0.970543806646526</v>
      </c>
      <c r="AB174" s="356">
        <v>0.965630114566285</v>
      </c>
      <c r="AC174" s="356">
        <v>0.955460646735815</v>
      </c>
      <c r="AD174" s="356">
        <v>0.970543806646526</v>
      </c>
      <c r="AE174" s="356">
        <v>0.92</v>
      </c>
      <c r="AF174" s="169">
        <v>0.99558693733451</v>
      </c>
      <c r="AG174" s="169">
        <v>0.997645211930926</v>
      </c>
      <c r="AH174" s="169">
        <v>0.99725425590335</v>
      </c>
      <c r="AI174" s="169">
        <v>0.99558693733451</v>
      </c>
      <c r="AJ174" s="356">
        <v>0.92</v>
      </c>
      <c r="AK174" s="169">
        <v>0.972121650977553</v>
      </c>
      <c r="AL174" s="169">
        <v>0.970125786163522</v>
      </c>
      <c r="AM174" s="169">
        <v>0.970565251367544</v>
      </c>
      <c r="AN174" s="169">
        <v>0.972121650977553</v>
      </c>
      <c r="AO174" s="168">
        <v>0.99</v>
      </c>
      <c r="AP174" s="358">
        <v>1</v>
      </c>
      <c r="AQ174" s="358">
        <v>1</v>
      </c>
      <c r="AR174" s="358">
        <v>1</v>
      </c>
      <c r="AS174" s="359">
        <v>1</v>
      </c>
      <c r="AT174" s="360">
        <v>0.105261498981944</v>
      </c>
      <c r="AU174" s="361">
        <v>0</v>
      </c>
      <c r="AV174" s="362">
        <v>0.428571428571429</v>
      </c>
      <c r="AW174" s="362">
        <v>0</v>
      </c>
      <c r="AX174" s="362">
        <v>0</v>
      </c>
      <c r="AY174" s="142"/>
      <c r="AZ174" s="140"/>
    </row>
    <row r="175" spans="1:52">
      <c r="A175" s="138"/>
      <c r="B175" s="142"/>
      <c r="C175" s="172" t="s">
        <v>188</v>
      </c>
      <c r="D175" s="166" t="s">
        <v>26</v>
      </c>
      <c r="E175" s="166" t="s">
        <v>189</v>
      </c>
      <c r="F175" s="167" t="s">
        <v>358</v>
      </c>
      <c r="G175" s="173" t="s">
        <v>359</v>
      </c>
      <c r="H175" s="173" t="s">
        <v>359</v>
      </c>
      <c r="I175" s="173" t="s">
        <v>359</v>
      </c>
      <c r="J175" s="173" t="s">
        <v>359</v>
      </c>
      <c r="K175" s="168">
        <v>0.9</v>
      </c>
      <c r="L175" s="169">
        <v>0.981132075471698</v>
      </c>
      <c r="M175" s="169">
        <v>0.980392156862745</v>
      </c>
      <c r="N175" s="170">
        <v>0.981132075471698</v>
      </c>
      <c r="O175" s="170">
        <v>0.981132075471698</v>
      </c>
      <c r="P175" s="356">
        <v>0.9</v>
      </c>
      <c r="Q175" s="357">
        <v>0.976218232688272</v>
      </c>
      <c r="R175" s="169">
        <v>0.966732283464567</v>
      </c>
      <c r="S175" s="169">
        <v>0.978854625550661</v>
      </c>
      <c r="T175" s="169">
        <v>0.976218232688272</v>
      </c>
      <c r="U175" s="356">
        <v>0.9</v>
      </c>
      <c r="V175" s="169">
        <v>0.931918862205642</v>
      </c>
      <c r="W175" s="169">
        <v>0.920669291338583</v>
      </c>
      <c r="X175" s="169">
        <v>0.953010279001468</v>
      </c>
      <c r="Y175" s="169">
        <v>0.931918862205642</v>
      </c>
      <c r="Z175" s="356">
        <v>0.92</v>
      </c>
      <c r="AA175" s="356">
        <v>0.951478896643403</v>
      </c>
      <c r="AB175" s="356">
        <v>0.954051210101719</v>
      </c>
      <c r="AC175" s="356">
        <v>0.953577106518283</v>
      </c>
      <c r="AD175" s="356">
        <v>0.951478896643403</v>
      </c>
      <c r="AE175" s="356">
        <v>0.92</v>
      </c>
      <c r="AF175" s="169">
        <v>0.998494623655914</v>
      </c>
      <c r="AG175" s="169">
        <v>0.998212512413108</v>
      </c>
      <c r="AH175" s="169">
        <v>0.998955691481426</v>
      </c>
      <c r="AI175" s="169">
        <v>0.998494623655914</v>
      </c>
      <c r="AJ175" s="356">
        <v>0.92</v>
      </c>
      <c r="AK175" s="169">
        <v>0.967750393287887</v>
      </c>
      <c r="AL175" s="169">
        <v>0.96899029370982</v>
      </c>
      <c r="AM175" s="169">
        <v>0.970844145931919</v>
      </c>
      <c r="AN175" s="169">
        <v>0.967750393287887</v>
      </c>
      <c r="AO175" s="168">
        <v>0.99</v>
      </c>
      <c r="AP175" s="358">
        <v>1</v>
      </c>
      <c r="AQ175" s="358">
        <v>1</v>
      </c>
      <c r="AR175" s="358">
        <v>1</v>
      </c>
      <c r="AS175" s="359">
        <v>1</v>
      </c>
      <c r="AT175" s="360">
        <v>0.105261498981944</v>
      </c>
      <c r="AU175" s="361">
        <v>0</v>
      </c>
      <c r="AV175" s="362">
        <v>0.0666666666666667</v>
      </c>
      <c r="AW175" s="362">
        <v>0</v>
      </c>
      <c r="AX175" s="362">
        <v>0</v>
      </c>
      <c r="AY175" s="142"/>
      <c r="AZ175" s="140"/>
    </row>
    <row r="176" spans="1:52">
      <c r="A176" s="138"/>
      <c r="B176" s="142"/>
      <c r="C176" s="172" t="s">
        <v>188</v>
      </c>
      <c r="D176" s="166" t="s">
        <v>26</v>
      </c>
      <c r="E176" s="166" t="s">
        <v>189</v>
      </c>
      <c r="F176" s="167" t="s">
        <v>360</v>
      </c>
      <c r="G176" s="173" t="s">
        <v>361</v>
      </c>
      <c r="H176" s="173" t="s">
        <v>361</v>
      </c>
      <c r="I176" s="173" t="s">
        <v>361</v>
      </c>
      <c r="J176" s="173" t="s">
        <v>361</v>
      </c>
      <c r="K176" s="168">
        <v>0.9</v>
      </c>
      <c r="L176" s="169">
        <v>0.886363636363636</v>
      </c>
      <c r="M176" s="169">
        <v>0.956521739130435</v>
      </c>
      <c r="N176" s="170">
        <v>0.91304347826087</v>
      </c>
      <c r="O176" s="170">
        <v>0.886363636363636</v>
      </c>
      <c r="P176" s="356">
        <v>0.9</v>
      </c>
      <c r="Q176" s="357">
        <v>0.928169014084507</v>
      </c>
      <c r="R176" s="169">
        <v>0.925889082317831</v>
      </c>
      <c r="S176" s="169">
        <v>0.955876900259548</v>
      </c>
      <c r="T176" s="169">
        <v>0.928169014084507</v>
      </c>
      <c r="U176" s="356">
        <v>0.9</v>
      </c>
      <c r="V176" s="169">
        <v>0.884507042253521</v>
      </c>
      <c r="W176" s="169">
        <v>0.878139766227307</v>
      </c>
      <c r="X176" s="169">
        <v>0.913607712272896</v>
      </c>
      <c r="Y176" s="169">
        <v>0.884507042253521</v>
      </c>
      <c r="Z176" s="356">
        <v>0.92</v>
      </c>
      <c r="AA176" s="356">
        <v>0.935594675826535</v>
      </c>
      <c r="AB176" s="356">
        <v>0.909131010145567</v>
      </c>
      <c r="AC176" s="356">
        <v>0.939358825801468</v>
      </c>
      <c r="AD176" s="356">
        <v>0.935594675826535</v>
      </c>
      <c r="AE176" s="356">
        <v>0.92</v>
      </c>
      <c r="AF176" s="169">
        <v>0.975138121546961</v>
      </c>
      <c r="AG176" s="169">
        <v>0.997260273972603</v>
      </c>
      <c r="AH176" s="169">
        <v>0.923423423423423</v>
      </c>
      <c r="AI176" s="169">
        <v>0.975138121546961</v>
      </c>
      <c r="AJ176" s="356">
        <v>0.92</v>
      </c>
      <c r="AK176" s="169">
        <v>0.941645462256149</v>
      </c>
      <c r="AL176" s="169">
        <v>0.942270992366412</v>
      </c>
      <c r="AM176" s="169">
        <v>0.951381006432085</v>
      </c>
      <c r="AN176" s="169">
        <v>0.941645462256149</v>
      </c>
      <c r="AO176" s="168">
        <v>0.99</v>
      </c>
      <c r="AP176" s="358">
        <v>1</v>
      </c>
      <c r="AQ176" s="358">
        <v>1</v>
      </c>
      <c r="AR176" s="358">
        <v>1</v>
      </c>
      <c r="AS176" s="359">
        <v>1</v>
      </c>
      <c r="AT176" s="360">
        <v>0.105261498981944</v>
      </c>
      <c r="AU176" s="361">
        <v>0.0588235294117647</v>
      </c>
      <c r="AV176" s="362">
        <v>0.4</v>
      </c>
      <c r="AW176" s="362">
        <v>0.0714285714285714</v>
      </c>
      <c r="AX176" s="362">
        <v>0.0588235294117647</v>
      </c>
      <c r="AY176" s="142"/>
      <c r="AZ176" s="140"/>
    </row>
    <row r="177" spans="1:52">
      <c r="A177" s="138"/>
      <c r="B177" s="142"/>
      <c r="C177" s="172" t="s">
        <v>188</v>
      </c>
      <c r="D177" s="166" t="s">
        <v>26</v>
      </c>
      <c r="E177" s="166" t="s">
        <v>189</v>
      </c>
      <c r="F177" s="167" t="s">
        <v>362</v>
      </c>
      <c r="G177" s="173" t="s">
        <v>363</v>
      </c>
      <c r="H177" s="173" t="s">
        <v>363</v>
      </c>
      <c r="I177" s="173" t="s">
        <v>363</v>
      </c>
      <c r="J177" s="173" t="s">
        <v>363</v>
      </c>
      <c r="K177" s="168">
        <v>0.9</v>
      </c>
      <c r="L177" s="169">
        <v>0.96969696969697</v>
      </c>
      <c r="M177" s="169">
        <v>0.986301369863014</v>
      </c>
      <c r="N177" s="170">
        <v>1</v>
      </c>
      <c r="O177" s="170">
        <v>0.96969696969697</v>
      </c>
      <c r="P177" s="356">
        <v>0.9</v>
      </c>
      <c r="Q177" s="357">
        <v>0.902826528727138</v>
      </c>
      <c r="R177" s="169">
        <v>0.914609053497942</v>
      </c>
      <c r="S177" s="169">
        <v>0.953775360803179</v>
      </c>
      <c r="T177" s="169">
        <v>0.902826528727138</v>
      </c>
      <c r="U177" s="356">
        <v>0.9</v>
      </c>
      <c r="V177" s="169">
        <v>0.859227784962128</v>
      </c>
      <c r="W177" s="169">
        <v>0.874338624338624</v>
      </c>
      <c r="X177" s="169">
        <v>0.910269818029701</v>
      </c>
      <c r="Y177" s="169">
        <v>0.859227784962128</v>
      </c>
      <c r="Z177" s="356">
        <v>0.92</v>
      </c>
      <c r="AA177" s="356">
        <v>0.924073594195387</v>
      </c>
      <c r="AB177" s="356">
        <v>0.921267640505075</v>
      </c>
      <c r="AC177" s="356">
        <v>0.975232198142415</v>
      </c>
      <c r="AD177" s="356">
        <v>0.924073594195387</v>
      </c>
      <c r="AE177" s="356">
        <v>0.92</v>
      </c>
      <c r="AF177" s="169">
        <v>0.994764397905759</v>
      </c>
      <c r="AG177" s="169">
        <v>0.990866316080819</v>
      </c>
      <c r="AH177" s="169">
        <v>0.982565379825654</v>
      </c>
      <c r="AI177" s="169">
        <v>0.994764397905759</v>
      </c>
      <c r="AJ177" s="356">
        <v>0.92</v>
      </c>
      <c r="AK177" s="169">
        <v>0.941101288742145</v>
      </c>
      <c r="AL177" s="169">
        <v>0.942266900304344</v>
      </c>
      <c r="AM177" s="169">
        <v>0.97974236442967</v>
      </c>
      <c r="AN177" s="169">
        <v>0.941101288742145</v>
      </c>
      <c r="AO177" s="168">
        <v>0.99</v>
      </c>
      <c r="AP177" s="358">
        <v>1</v>
      </c>
      <c r="AQ177" s="358">
        <v>1</v>
      </c>
      <c r="AR177" s="358">
        <v>1</v>
      </c>
      <c r="AS177" s="359">
        <v>1</v>
      </c>
      <c r="AT177" s="360">
        <v>0.105261498981944</v>
      </c>
      <c r="AU177" s="361">
        <v>0.0754716981132075</v>
      </c>
      <c r="AV177" s="362">
        <v>0.361702127659574</v>
      </c>
      <c r="AW177" s="362">
        <v>0.0714285714285714</v>
      </c>
      <c r="AX177" s="362">
        <v>0.0754716981132075</v>
      </c>
      <c r="AY177" s="142"/>
      <c r="AZ177" s="140"/>
    </row>
    <row r="178" spans="1:52">
      <c r="A178" s="138"/>
      <c r="B178" s="142"/>
      <c r="C178" s="172" t="s">
        <v>188</v>
      </c>
      <c r="D178" s="166" t="s">
        <v>26</v>
      </c>
      <c r="E178" s="166" t="s">
        <v>189</v>
      </c>
      <c r="F178" s="167" t="s">
        <v>364</v>
      </c>
      <c r="G178" s="173" t="s">
        <v>365</v>
      </c>
      <c r="H178" s="173" t="s">
        <v>365</v>
      </c>
      <c r="I178" s="173" t="s">
        <v>365</v>
      </c>
      <c r="J178" s="173" t="s">
        <v>365</v>
      </c>
      <c r="K178" s="168">
        <v>0.9</v>
      </c>
      <c r="L178" s="169">
        <v>0.914634146341463</v>
      </c>
      <c r="M178" s="169">
        <v>0.97752808988764</v>
      </c>
      <c r="N178" s="170">
        <v>0.976744186046512</v>
      </c>
      <c r="O178" s="170">
        <v>0.914634146341463</v>
      </c>
      <c r="P178" s="356">
        <v>0.9</v>
      </c>
      <c r="Q178" s="357">
        <v>0.942080378250591</v>
      </c>
      <c r="R178" s="169">
        <v>0.94330031282586</v>
      </c>
      <c r="S178" s="169">
        <v>0.957041870581838</v>
      </c>
      <c r="T178" s="169">
        <v>0.942080378250591</v>
      </c>
      <c r="U178" s="356">
        <v>0.9</v>
      </c>
      <c r="V178" s="169">
        <v>0.881796690307329</v>
      </c>
      <c r="W178" s="169">
        <v>0.888425443169969</v>
      </c>
      <c r="X178" s="169">
        <v>0.923146637665398</v>
      </c>
      <c r="Y178" s="169">
        <v>0.881796690307329</v>
      </c>
      <c r="Z178" s="356">
        <v>0.92</v>
      </c>
      <c r="AA178" s="356">
        <v>0.927881374971916</v>
      </c>
      <c r="AB178" s="356">
        <v>0.937738817711845</v>
      </c>
      <c r="AC178" s="356">
        <v>0.932770212032408</v>
      </c>
      <c r="AD178" s="356">
        <v>0.927881374971916</v>
      </c>
      <c r="AE178" s="356">
        <v>0.92</v>
      </c>
      <c r="AF178" s="169">
        <v>0.995497382198953</v>
      </c>
      <c r="AG178" s="169">
        <v>0.996589358799454</v>
      </c>
      <c r="AH178" s="169">
        <v>0.990795415074679</v>
      </c>
      <c r="AI178" s="169">
        <v>0.995497382198953</v>
      </c>
      <c r="AJ178" s="356">
        <v>0.92</v>
      </c>
      <c r="AK178" s="169">
        <v>0.947098976109215</v>
      </c>
      <c r="AL178" s="169">
        <v>0.957353790315928</v>
      </c>
      <c r="AM178" s="169">
        <v>0.951766784452297</v>
      </c>
      <c r="AN178" s="169">
        <v>0.947098976109215</v>
      </c>
      <c r="AO178" s="168">
        <v>0.99</v>
      </c>
      <c r="AP178" s="358">
        <v>1</v>
      </c>
      <c r="AQ178" s="358">
        <v>1</v>
      </c>
      <c r="AR178" s="358">
        <v>1</v>
      </c>
      <c r="AS178" s="359">
        <v>1</v>
      </c>
      <c r="AT178" s="360">
        <v>0.105261498981944</v>
      </c>
      <c r="AU178" s="361">
        <v>0.0634920634920635</v>
      </c>
      <c r="AV178" s="362">
        <v>0.152777777777778</v>
      </c>
      <c r="AW178" s="362">
        <v>-0.0144927536231884</v>
      </c>
      <c r="AX178" s="362">
        <v>0.0634920634920635</v>
      </c>
      <c r="AY178" s="142"/>
      <c r="AZ178" s="140"/>
    </row>
    <row r="179" spans="1:52">
      <c r="A179" s="138"/>
      <c r="B179" s="142"/>
      <c r="C179" s="172" t="s">
        <v>188</v>
      </c>
      <c r="D179" s="166" t="s">
        <v>26</v>
      </c>
      <c r="E179" s="166" t="s">
        <v>189</v>
      </c>
      <c r="F179" s="167" t="s">
        <v>366</v>
      </c>
      <c r="G179" s="173" t="s">
        <v>367</v>
      </c>
      <c r="H179" s="173" t="s">
        <v>367</v>
      </c>
      <c r="I179" s="173" t="s">
        <v>367</v>
      </c>
      <c r="J179" s="173" t="s">
        <v>367</v>
      </c>
      <c r="K179" s="168">
        <v>0.9</v>
      </c>
      <c r="L179" s="169">
        <v>0.935897435897436</v>
      </c>
      <c r="M179" s="169">
        <v>0.950617283950617</v>
      </c>
      <c r="N179" s="170">
        <v>0.956521739130435</v>
      </c>
      <c r="O179" s="170">
        <v>0.935897435897436</v>
      </c>
      <c r="P179" s="356">
        <v>0.9</v>
      </c>
      <c r="Q179" s="357">
        <v>0.93612596553773</v>
      </c>
      <c r="R179" s="169">
        <v>0.924647490129724</v>
      </c>
      <c r="S179" s="169">
        <v>0.930700559842639</v>
      </c>
      <c r="T179" s="169">
        <v>0.93612596553773</v>
      </c>
      <c r="U179" s="356">
        <v>0.9</v>
      </c>
      <c r="V179" s="169">
        <v>0.909685086155674</v>
      </c>
      <c r="W179" s="169">
        <v>0.882910321489002</v>
      </c>
      <c r="X179" s="169">
        <v>0.884853986987441</v>
      </c>
      <c r="Y179" s="169">
        <v>0.909685086155674</v>
      </c>
      <c r="Z179" s="356">
        <v>0.92</v>
      </c>
      <c r="AA179" s="356">
        <v>0.934847579199044</v>
      </c>
      <c r="AB179" s="356">
        <v>0.922836491502247</v>
      </c>
      <c r="AC179" s="356">
        <v>0.912920908379013</v>
      </c>
      <c r="AD179" s="356">
        <v>0.934847579199044</v>
      </c>
      <c r="AE179" s="356">
        <v>0.92</v>
      </c>
      <c r="AF179" s="169">
        <v>0.998151082937137</v>
      </c>
      <c r="AG179" s="169">
        <v>0.994867149758454</v>
      </c>
      <c r="AH179" s="169">
        <v>0.98498040922943</v>
      </c>
      <c r="AI179" s="169">
        <v>0.998151082937137</v>
      </c>
      <c r="AJ179" s="356">
        <v>0.92</v>
      </c>
      <c r="AK179" s="169">
        <v>0.955919608174295</v>
      </c>
      <c r="AL179" s="169">
        <v>0.948655606407323</v>
      </c>
      <c r="AM179" s="169">
        <v>0.938356164383562</v>
      </c>
      <c r="AN179" s="169">
        <v>0.955919608174295</v>
      </c>
      <c r="AO179" s="168">
        <v>0.99</v>
      </c>
      <c r="AP179" s="358">
        <v>1</v>
      </c>
      <c r="AQ179" s="358">
        <v>1</v>
      </c>
      <c r="AR179" s="358">
        <v>1</v>
      </c>
      <c r="AS179" s="359">
        <v>1</v>
      </c>
      <c r="AT179" s="360">
        <v>0.105261498981944</v>
      </c>
      <c r="AU179" s="361">
        <v>0.0333333333333333</v>
      </c>
      <c r="AV179" s="362">
        <v>0.325581395348837</v>
      </c>
      <c r="AW179" s="362">
        <v>0.0714285714285714</v>
      </c>
      <c r="AX179" s="362">
        <v>0.0333333333333333</v>
      </c>
      <c r="AY179" s="142"/>
      <c r="AZ179" s="140"/>
    </row>
    <row r="180" spans="1:52">
      <c r="A180" s="138"/>
      <c r="B180" s="142"/>
      <c r="C180" s="172" t="s">
        <v>188</v>
      </c>
      <c r="D180" s="166" t="s">
        <v>26</v>
      </c>
      <c r="E180" s="166" t="s">
        <v>189</v>
      </c>
      <c r="F180" s="167" t="s">
        <v>368</v>
      </c>
      <c r="G180" s="173" t="s">
        <v>369</v>
      </c>
      <c r="H180" s="173" t="s">
        <v>369</v>
      </c>
      <c r="I180" s="173" t="s">
        <v>369</v>
      </c>
      <c r="J180" s="173" t="s">
        <v>369</v>
      </c>
      <c r="K180" s="168">
        <v>0.9</v>
      </c>
      <c r="L180" s="169">
        <v>0.938775510204082</v>
      </c>
      <c r="M180" s="169">
        <v>0.925925925925926</v>
      </c>
      <c r="N180" s="170">
        <v>0.941176470588235</v>
      </c>
      <c r="O180" s="170">
        <v>0.938775510204082</v>
      </c>
      <c r="P180" s="356">
        <v>0.9</v>
      </c>
      <c r="Q180" s="357">
        <v>0.948156066274719</v>
      </c>
      <c r="R180" s="169">
        <v>0.939865003068112</v>
      </c>
      <c r="S180" s="169">
        <v>0.936942124964008</v>
      </c>
      <c r="T180" s="169">
        <v>0.948156066274719</v>
      </c>
      <c r="U180" s="356">
        <v>0.9</v>
      </c>
      <c r="V180" s="169">
        <v>0.90833778727953</v>
      </c>
      <c r="W180" s="169">
        <v>0.907138474125588</v>
      </c>
      <c r="X180" s="169">
        <v>0.916498704290239</v>
      </c>
      <c r="Y180" s="169">
        <v>0.90833778727953</v>
      </c>
      <c r="Z180" s="356">
        <v>0.92</v>
      </c>
      <c r="AA180" s="356">
        <v>0.949353448275862</v>
      </c>
      <c r="AB180" s="356">
        <v>0.948537187169545</v>
      </c>
      <c r="AC180" s="356">
        <v>0.960011425307055</v>
      </c>
      <c r="AD180" s="356">
        <v>0.949353448275862</v>
      </c>
      <c r="AE180" s="356">
        <v>0.92</v>
      </c>
      <c r="AF180" s="169">
        <v>0.979230130157851</v>
      </c>
      <c r="AG180" s="169">
        <v>0.997159763313609</v>
      </c>
      <c r="AH180" s="169">
        <v>0.976744186046512</v>
      </c>
      <c r="AI180" s="169">
        <v>0.979230130157851</v>
      </c>
      <c r="AJ180" s="356">
        <v>0.92</v>
      </c>
      <c r="AK180" s="169">
        <v>0.9683925346177</v>
      </c>
      <c r="AL180" s="169">
        <v>0.964276469065493</v>
      </c>
      <c r="AM180" s="169">
        <v>0.973903068540293</v>
      </c>
      <c r="AN180" s="169">
        <v>0.9683925346177</v>
      </c>
      <c r="AO180" s="168">
        <v>0.99</v>
      </c>
      <c r="AP180" s="358">
        <v>1</v>
      </c>
      <c r="AQ180" s="358">
        <v>1</v>
      </c>
      <c r="AR180" s="358">
        <v>1</v>
      </c>
      <c r="AS180" s="359">
        <v>1</v>
      </c>
      <c r="AT180" s="360">
        <v>0.105261498981944</v>
      </c>
      <c r="AU180" s="361">
        <v>0</v>
      </c>
      <c r="AV180" s="362">
        <v>0.363636363636364</v>
      </c>
      <c r="AW180" s="362">
        <v>0.0416666666666667</v>
      </c>
      <c r="AX180" s="362">
        <v>0</v>
      </c>
      <c r="AY180" s="142"/>
      <c r="AZ180" s="140"/>
    </row>
    <row r="181" spans="1:52">
      <c r="A181" s="138"/>
      <c r="B181" s="142"/>
      <c r="C181" s="172" t="s">
        <v>188</v>
      </c>
      <c r="D181" s="166" t="s">
        <v>26</v>
      </c>
      <c r="E181" s="166" t="s">
        <v>189</v>
      </c>
      <c r="F181" s="167" t="s">
        <v>370</v>
      </c>
      <c r="G181" s="173" t="s">
        <v>371</v>
      </c>
      <c r="H181" s="173" t="s">
        <v>371</v>
      </c>
      <c r="I181" s="173" t="s">
        <v>371</v>
      </c>
      <c r="J181" s="173" t="s">
        <v>371</v>
      </c>
      <c r="K181" s="168">
        <v>0.9</v>
      </c>
      <c r="L181" s="169">
        <v>0.927536231884058</v>
      </c>
      <c r="M181" s="169">
        <v>0.923076923076923</v>
      </c>
      <c r="N181" s="170">
        <v>0.932432432432432</v>
      </c>
      <c r="O181" s="170">
        <v>0.927536231884058</v>
      </c>
      <c r="P181" s="356">
        <v>0.9</v>
      </c>
      <c r="Q181" s="357">
        <v>0.96181274442144</v>
      </c>
      <c r="R181" s="169">
        <v>0.953549353811575</v>
      </c>
      <c r="S181" s="169">
        <v>0.965347814843548</v>
      </c>
      <c r="T181" s="169">
        <v>0.96181274442144</v>
      </c>
      <c r="U181" s="356">
        <v>0.9</v>
      </c>
      <c r="V181" s="169">
        <v>0.895100069013112</v>
      </c>
      <c r="W181" s="169">
        <v>0.900730473871512</v>
      </c>
      <c r="X181" s="169">
        <v>0.908456167571761</v>
      </c>
      <c r="Y181" s="169">
        <v>0.895100069013112</v>
      </c>
      <c r="Z181" s="356">
        <v>0.92</v>
      </c>
      <c r="AA181" s="356">
        <v>0.938356164383562</v>
      </c>
      <c r="AB181" s="356">
        <v>0.940287032291133</v>
      </c>
      <c r="AC181" s="356">
        <v>0.953918128654971</v>
      </c>
      <c r="AD181" s="356">
        <v>0.938356164383562</v>
      </c>
      <c r="AE181" s="356">
        <v>0.92</v>
      </c>
      <c r="AF181" s="169">
        <v>0.982866043613707</v>
      </c>
      <c r="AG181" s="169">
        <v>0.982758620689655</v>
      </c>
      <c r="AH181" s="169">
        <v>0.539947974730583</v>
      </c>
      <c r="AI181" s="169">
        <v>0.982866043613707</v>
      </c>
      <c r="AJ181" s="356">
        <v>0.92</v>
      </c>
      <c r="AK181" s="169">
        <v>0.952071586173082</v>
      </c>
      <c r="AL181" s="169">
        <v>0.955632507304404</v>
      </c>
      <c r="AM181" s="169">
        <v>0.966470154753132</v>
      </c>
      <c r="AN181" s="169">
        <v>0.952071586173082</v>
      </c>
      <c r="AO181" s="168">
        <v>0.99</v>
      </c>
      <c r="AP181" s="358">
        <v>1</v>
      </c>
      <c r="AQ181" s="358">
        <v>1</v>
      </c>
      <c r="AR181" s="358">
        <v>1</v>
      </c>
      <c r="AS181" s="359">
        <v>1</v>
      </c>
      <c r="AT181" s="360">
        <v>0.105261498981944</v>
      </c>
      <c r="AU181" s="361">
        <v>0</v>
      </c>
      <c r="AV181" s="362">
        <v>0.444444444444444</v>
      </c>
      <c r="AW181" s="362">
        <v>0.0689655172413793</v>
      </c>
      <c r="AX181" s="362">
        <v>0</v>
      </c>
      <c r="AY181" s="142"/>
      <c r="AZ181" s="140"/>
    </row>
    <row r="182" spans="1:52">
      <c r="A182" s="138"/>
      <c r="B182" s="142"/>
      <c r="C182" s="172" t="s">
        <v>188</v>
      </c>
      <c r="D182" s="166" t="s">
        <v>26</v>
      </c>
      <c r="E182" s="166" t="s">
        <v>189</v>
      </c>
      <c r="F182" s="167" t="s">
        <v>372</v>
      </c>
      <c r="G182" s="173" t="s">
        <v>373</v>
      </c>
      <c r="H182" s="173" t="s">
        <v>373</v>
      </c>
      <c r="I182" s="173" t="s">
        <v>373</v>
      </c>
      <c r="J182" s="173" t="s">
        <v>373</v>
      </c>
      <c r="K182" s="168">
        <v>0.9</v>
      </c>
      <c r="L182" s="169">
        <v>0.957142857142857</v>
      </c>
      <c r="M182" s="169">
        <v>0.915492957746479</v>
      </c>
      <c r="N182" s="170">
        <v>0.902777777777778</v>
      </c>
      <c r="O182" s="170">
        <v>0.957142857142857</v>
      </c>
      <c r="P182" s="356">
        <v>0.9</v>
      </c>
      <c r="Q182" s="357">
        <v>0.947910357359176</v>
      </c>
      <c r="R182" s="169">
        <v>0.903624856156502</v>
      </c>
      <c r="S182" s="169">
        <v>0.945719802617464</v>
      </c>
      <c r="T182" s="169">
        <v>0.947910357359176</v>
      </c>
      <c r="U182" s="356">
        <v>0.9</v>
      </c>
      <c r="V182" s="169">
        <v>0.922067433878457</v>
      </c>
      <c r="W182" s="169">
        <v>0.888233601841197</v>
      </c>
      <c r="X182" s="169">
        <v>0.905599656726024</v>
      </c>
      <c r="Y182" s="169">
        <v>0.922067433878457</v>
      </c>
      <c r="Z182" s="356">
        <v>0.92</v>
      </c>
      <c r="AA182" s="356">
        <v>0.915329146313096</v>
      </c>
      <c r="AB182" s="356">
        <v>0.898946840521565</v>
      </c>
      <c r="AC182" s="356">
        <v>0.914517766497462</v>
      </c>
      <c r="AD182" s="356">
        <v>0.915329146313096</v>
      </c>
      <c r="AE182" s="356">
        <v>0.92</v>
      </c>
      <c r="AF182" s="169">
        <v>0.9072708113804</v>
      </c>
      <c r="AG182" s="169">
        <v>0.995463744853095</v>
      </c>
      <c r="AH182" s="169">
        <v>0.812192848669717</v>
      </c>
      <c r="AI182" s="169">
        <v>0.9072708113804</v>
      </c>
      <c r="AJ182" s="356">
        <v>0.92</v>
      </c>
      <c r="AK182" s="169">
        <v>0.943325434439178</v>
      </c>
      <c r="AL182" s="169">
        <v>0.932638698473631</v>
      </c>
      <c r="AM182" s="169">
        <v>0.936893710232607</v>
      </c>
      <c r="AN182" s="169">
        <v>0.943325434439178</v>
      </c>
      <c r="AO182" s="168">
        <v>0.99</v>
      </c>
      <c r="AP182" s="358">
        <v>1</v>
      </c>
      <c r="AQ182" s="358">
        <v>1</v>
      </c>
      <c r="AR182" s="358">
        <v>1</v>
      </c>
      <c r="AS182" s="359">
        <v>1</v>
      </c>
      <c r="AT182" s="360">
        <v>0.105261498981944</v>
      </c>
      <c r="AU182" s="361">
        <v>0.0169491525423729</v>
      </c>
      <c r="AV182" s="362">
        <v>0.3</v>
      </c>
      <c r="AW182" s="362">
        <v>0.0238095238095238</v>
      </c>
      <c r="AX182" s="362">
        <v>0.0169491525423729</v>
      </c>
      <c r="AY182" s="142"/>
      <c r="AZ182" s="140"/>
    </row>
    <row r="183" spans="1:52">
      <c r="A183" s="138"/>
      <c r="B183" s="142"/>
      <c r="C183" s="172" t="s">
        <v>188</v>
      </c>
      <c r="D183" s="166" t="s">
        <v>26</v>
      </c>
      <c r="E183" s="166" t="s">
        <v>189</v>
      </c>
      <c r="F183" s="167" t="s">
        <v>374</v>
      </c>
      <c r="G183" s="173" t="s">
        <v>375</v>
      </c>
      <c r="H183" s="173" t="s">
        <v>375</v>
      </c>
      <c r="I183" s="173" t="s">
        <v>375</v>
      </c>
      <c r="J183" s="173" t="s">
        <v>375</v>
      </c>
      <c r="K183" s="168">
        <v>0.9</v>
      </c>
      <c r="L183" s="169">
        <v>0.134146341463415</v>
      </c>
      <c r="M183" s="169">
        <v>0.951807228915663</v>
      </c>
      <c r="N183" s="170">
        <v>0.962962962962963</v>
      </c>
      <c r="O183" s="170">
        <v>0.134146341463415</v>
      </c>
      <c r="P183" s="356">
        <v>0.9</v>
      </c>
      <c r="Q183" s="357">
        <v>0.921938088829071</v>
      </c>
      <c r="R183" s="169">
        <v>0.919364419364419</v>
      </c>
      <c r="S183" s="169">
        <v>0.946483771251932</v>
      </c>
      <c r="T183" s="169">
        <v>0.921938088829071</v>
      </c>
      <c r="U183" s="356">
        <v>0.9</v>
      </c>
      <c r="V183" s="169">
        <v>0.890758187528039</v>
      </c>
      <c r="W183" s="169">
        <v>0.872883872883873</v>
      </c>
      <c r="X183" s="169">
        <v>0.915958268933539</v>
      </c>
      <c r="Y183" s="169">
        <v>0.890758187528039</v>
      </c>
      <c r="Z183" s="356">
        <v>0.92</v>
      </c>
      <c r="AA183" s="356">
        <v>0.941639177873636</v>
      </c>
      <c r="AB183" s="356">
        <v>0.937192474674385</v>
      </c>
      <c r="AC183" s="356">
        <v>0.951948627103631</v>
      </c>
      <c r="AD183" s="356">
        <v>0.941639177873636</v>
      </c>
      <c r="AE183" s="356">
        <v>0.92</v>
      </c>
      <c r="AF183" s="169">
        <v>0.989470267931196</v>
      </c>
      <c r="AG183" s="169">
        <v>0.993871007021959</v>
      </c>
      <c r="AH183" s="169">
        <v>0.974548736462094</v>
      </c>
      <c r="AI183" s="169">
        <v>0.989470267931196</v>
      </c>
      <c r="AJ183" s="356">
        <v>0.92</v>
      </c>
      <c r="AK183" s="169">
        <v>0.965197215777262</v>
      </c>
      <c r="AL183" s="169">
        <v>0.965747374619688</v>
      </c>
      <c r="AM183" s="169">
        <v>0.971319508923966</v>
      </c>
      <c r="AN183" s="169">
        <v>0.965197215777262</v>
      </c>
      <c r="AO183" s="168">
        <v>0.99</v>
      </c>
      <c r="AP183" s="358">
        <v>1</v>
      </c>
      <c r="AQ183" s="358">
        <v>1</v>
      </c>
      <c r="AR183" s="358">
        <v>1</v>
      </c>
      <c r="AS183" s="359">
        <v>1</v>
      </c>
      <c r="AT183" s="360">
        <v>0.105261498981944</v>
      </c>
      <c r="AU183" s="361">
        <v>0.027027027027027</v>
      </c>
      <c r="AV183" s="362">
        <v>0.432432432432432</v>
      </c>
      <c r="AW183" s="362">
        <v>0.0105263157894737</v>
      </c>
      <c r="AX183" s="362">
        <v>0.027027027027027</v>
      </c>
      <c r="AY183" s="142"/>
      <c r="AZ183" s="140"/>
    </row>
    <row r="184" spans="1:52">
      <c r="A184" s="138"/>
      <c r="B184" s="142"/>
      <c r="C184" s="172" t="s">
        <v>188</v>
      </c>
      <c r="D184" s="166" t="s">
        <v>26</v>
      </c>
      <c r="E184" s="166" t="s">
        <v>189</v>
      </c>
      <c r="F184" s="167" t="s">
        <v>376</v>
      </c>
      <c r="G184" s="173" t="s">
        <v>377</v>
      </c>
      <c r="H184" s="173" t="s">
        <v>377</v>
      </c>
      <c r="I184" s="173" t="s">
        <v>377</v>
      </c>
      <c r="J184" s="173" t="s">
        <v>377</v>
      </c>
      <c r="K184" s="168">
        <v>0.9</v>
      </c>
      <c r="L184" s="169">
        <v>0.826086956521739</v>
      </c>
      <c r="M184" s="169">
        <v>0.958333333333333</v>
      </c>
      <c r="N184" s="170">
        <v>0.909090909090909</v>
      </c>
      <c r="O184" s="170">
        <v>0.826086956521739</v>
      </c>
      <c r="P184" s="356">
        <v>0.9</v>
      </c>
      <c r="Q184" s="357">
        <v>0.886176284083703</v>
      </c>
      <c r="R184" s="169">
        <v>0.94342928660826</v>
      </c>
      <c r="S184" s="169">
        <v>0.963649073750437</v>
      </c>
      <c r="T184" s="169">
        <v>0.886176284083703</v>
      </c>
      <c r="U184" s="356">
        <v>0.9</v>
      </c>
      <c r="V184" s="169">
        <v>0.886810399492708</v>
      </c>
      <c r="W184" s="169">
        <v>0.919649561952441</v>
      </c>
      <c r="X184" s="169">
        <v>0.93673540720028</v>
      </c>
      <c r="Y184" s="169">
        <v>0.886810399492708</v>
      </c>
      <c r="Z184" s="356">
        <v>0.92</v>
      </c>
      <c r="AA184" s="356">
        <v>0.941330998248686</v>
      </c>
      <c r="AB184" s="356">
        <v>0.953867028493894</v>
      </c>
      <c r="AC184" s="356">
        <v>0.969619326500732</v>
      </c>
      <c r="AD184" s="356">
        <v>0.941330998248686</v>
      </c>
      <c r="AE184" s="356">
        <v>0.92</v>
      </c>
      <c r="AF184" s="169">
        <v>0.991661703394878</v>
      </c>
      <c r="AG184" s="169">
        <v>0.988612099644128</v>
      </c>
      <c r="AH184" s="169">
        <v>0.964510332434861</v>
      </c>
      <c r="AI184" s="169">
        <v>0.991661703394878</v>
      </c>
      <c r="AJ184" s="356">
        <v>0.92</v>
      </c>
      <c r="AK184" s="169">
        <v>0.935000912908527</v>
      </c>
      <c r="AL184" s="169">
        <v>0.958266194005801</v>
      </c>
      <c r="AM184" s="169">
        <v>0.977114249955301</v>
      </c>
      <c r="AN184" s="169">
        <v>0.935000912908527</v>
      </c>
      <c r="AO184" s="168">
        <v>0.99</v>
      </c>
      <c r="AP184" s="358">
        <v>1</v>
      </c>
      <c r="AQ184" s="358">
        <v>1</v>
      </c>
      <c r="AR184" s="358">
        <v>1</v>
      </c>
      <c r="AS184" s="359">
        <v>1</v>
      </c>
      <c r="AT184" s="360">
        <v>0.105261498981944</v>
      </c>
      <c r="AU184" s="361">
        <v>0.032258064516129</v>
      </c>
      <c r="AV184" s="362">
        <v>0.5</v>
      </c>
      <c r="AW184" s="362">
        <v>0.0476190476190476</v>
      </c>
      <c r="AX184" s="362">
        <v>0.032258064516129</v>
      </c>
      <c r="AY184" s="142"/>
      <c r="AZ184" s="140"/>
    </row>
    <row r="185" spans="1:52">
      <c r="A185" s="138"/>
      <c r="B185" s="142"/>
      <c r="C185" s="172" t="s">
        <v>188</v>
      </c>
      <c r="D185" s="166" t="s">
        <v>26</v>
      </c>
      <c r="E185" s="166" t="s">
        <v>189</v>
      </c>
      <c r="F185" s="167" t="s">
        <v>378</v>
      </c>
      <c r="G185" s="173" t="s">
        <v>379</v>
      </c>
      <c r="H185" s="173" t="s">
        <v>379</v>
      </c>
      <c r="I185" s="173" t="s">
        <v>379</v>
      </c>
      <c r="J185" s="173" t="s">
        <v>379</v>
      </c>
      <c r="K185" s="168">
        <v>0.9</v>
      </c>
      <c r="L185" s="169">
        <v>0.987341772151899</v>
      </c>
      <c r="M185" s="169">
        <v>0.963855421686747</v>
      </c>
      <c r="N185" s="170">
        <v>0.963414634146341</v>
      </c>
      <c r="O185" s="170">
        <v>0.987341772151899</v>
      </c>
      <c r="P185" s="356">
        <v>0.9</v>
      </c>
      <c r="Q185" s="357">
        <v>0.945112781954887</v>
      </c>
      <c r="R185" s="169">
        <v>0.86737400530504</v>
      </c>
      <c r="S185" s="169">
        <v>0.968382861091914</v>
      </c>
      <c r="T185" s="169">
        <v>0.945112781954887</v>
      </c>
      <c r="U185" s="356">
        <v>0.9</v>
      </c>
      <c r="V185" s="169">
        <v>0.927443609022556</v>
      </c>
      <c r="W185" s="169">
        <v>0.87128962991032</v>
      </c>
      <c r="X185" s="169">
        <v>0.942812715964064</v>
      </c>
      <c r="Y185" s="169">
        <v>0.927443609022556</v>
      </c>
      <c r="Z185" s="356">
        <v>0.92</v>
      </c>
      <c r="AA185" s="356">
        <v>0.974016332590943</v>
      </c>
      <c r="AB185" s="356">
        <v>0.973540856031128</v>
      </c>
      <c r="AC185" s="356">
        <v>0.993251060547628</v>
      </c>
      <c r="AD185" s="356">
        <v>0.974016332590943</v>
      </c>
      <c r="AE185" s="356">
        <v>0.92</v>
      </c>
      <c r="AF185" s="169">
        <v>0.996752273408614</v>
      </c>
      <c r="AG185" s="169">
        <v>0.983412322274882</v>
      </c>
      <c r="AH185" s="169">
        <v>0.9694382256469</v>
      </c>
      <c r="AI185" s="169">
        <v>0.996752273408614</v>
      </c>
      <c r="AJ185" s="356">
        <v>0.92</v>
      </c>
      <c r="AK185" s="169">
        <v>0.975953247748611</v>
      </c>
      <c r="AL185" s="169">
        <v>0.977405928820182</v>
      </c>
      <c r="AM185" s="169">
        <v>0.995535307517084</v>
      </c>
      <c r="AN185" s="169">
        <v>0.975953247748611</v>
      </c>
      <c r="AO185" s="168">
        <v>0.99</v>
      </c>
      <c r="AP185" s="358">
        <v>1</v>
      </c>
      <c r="AQ185" s="358">
        <v>1</v>
      </c>
      <c r="AR185" s="358">
        <v>1</v>
      </c>
      <c r="AS185" s="359">
        <v>1</v>
      </c>
      <c r="AT185" s="360">
        <v>0.105261498981944</v>
      </c>
      <c r="AU185" s="361">
        <v>0</v>
      </c>
      <c r="AV185" s="362">
        <v>0.454545454545455</v>
      </c>
      <c r="AW185" s="362">
        <v>0.00714285714285714</v>
      </c>
      <c r="AX185" s="362">
        <v>0</v>
      </c>
      <c r="AY185" s="142"/>
      <c r="AZ185" s="140"/>
    </row>
    <row r="186" spans="1:52">
      <c r="A186" s="138"/>
      <c r="B186" s="142"/>
      <c r="C186" s="172" t="s">
        <v>188</v>
      </c>
      <c r="D186" s="166" t="s">
        <v>26</v>
      </c>
      <c r="E186" s="166" t="s">
        <v>189</v>
      </c>
      <c r="F186" s="167" t="s">
        <v>380</v>
      </c>
      <c r="G186" s="173" t="s">
        <v>381</v>
      </c>
      <c r="H186" s="173" t="s">
        <v>381</v>
      </c>
      <c r="I186" s="173" t="s">
        <v>381</v>
      </c>
      <c r="J186" s="173" t="s">
        <v>381</v>
      </c>
      <c r="K186" s="168">
        <v>0.9</v>
      </c>
      <c r="L186" s="169" t="s">
        <v>32</v>
      </c>
      <c r="M186" s="169" t="s">
        <v>32</v>
      </c>
      <c r="N186" s="170" t="s">
        <v>32</v>
      </c>
      <c r="O186" s="170" t="s">
        <v>32</v>
      </c>
      <c r="P186" s="356">
        <v>0.9</v>
      </c>
      <c r="Q186" s="357" t="s">
        <v>32</v>
      </c>
      <c r="R186" s="169" t="s">
        <v>32</v>
      </c>
      <c r="S186" s="169" t="s">
        <v>32</v>
      </c>
      <c r="T186" s="169" t="s">
        <v>32</v>
      </c>
      <c r="U186" s="356">
        <v>0.9</v>
      </c>
      <c r="V186" s="169" t="s">
        <v>32</v>
      </c>
      <c r="W186" s="169" t="s">
        <v>32</v>
      </c>
      <c r="X186" s="169" t="s">
        <v>32</v>
      </c>
      <c r="Y186" s="169" t="s">
        <v>32</v>
      </c>
      <c r="Z186" s="356">
        <v>0.92</v>
      </c>
      <c r="AA186" s="356" t="s">
        <v>32</v>
      </c>
      <c r="AB186" s="356" t="s">
        <v>32</v>
      </c>
      <c r="AC186" s="356" t="s">
        <v>32</v>
      </c>
      <c r="AD186" s="356" t="s">
        <v>32</v>
      </c>
      <c r="AE186" s="356">
        <v>0.92</v>
      </c>
      <c r="AF186" s="169" t="s">
        <v>32</v>
      </c>
      <c r="AG186" s="169" t="s">
        <v>32</v>
      </c>
      <c r="AH186" s="169" t="s">
        <v>32</v>
      </c>
      <c r="AI186" s="169" t="s">
        <v>32</v>
      </c>
      <c r="AJ186" s="356">
        <v>0.92</v>
      </c>
      <c r="AK186" s="169" t="s">
        <v>32</v>
      </c>
      <c r="AL186" s="169" t="s">
        <v>32</v>
      </c>
      <c r="AM186" s="169" t="s">
        <v>32</v>
      </c>
      <c r="AN186" s="169" t="s">
        <v>32</v>
      </c>
      <c r="AO186" s="168">
        <v>0.99</v>
      </c>
      <c r="AP186" s="358" t="s">
        <v>32</v>
      </c>
      <c r="AQ186" s="358" t="s">
        <v>32</v>
      </c>
      <c r="AR186" s="358" t="s">
        <v>32</v>
      </c>
      <c r="AS186" s="359" t="s">
        <v>32</v>
      </c>
      <c r="AT186" s="360">
        <v>0.105261498981944</v>
      </c>
      <c r="AU186" s="361" t="s">
        <v>32</v>
      </c>
      <c r="AV186" s="362" t="s">
        <v>32</v>
      </c>
      <c r="AW186" s="362" t="s">
        <v>32</v>
      </c>
      <c r="AX186" s="362" t="s">
        <v>32</v>
      </c>
      <c r="AY186" s="142"/>
      <c r="AZ186" s="140"/>
    </row>
    <row r="187" spans="1:52">
      <c r="A187" s="138"/>
      <c r="B187" s="142"/>
      <c r="C187" s="172" t="s">
        <v>188</v>
      </c>
      <c r="D187" s="166" t="s">
        <v>26</v>
      </c>
      <c r="E187" s="166" t="s">
        <v>189</v>
      </c>
      <c r="F187" s="167" t="s">
        <v>382</v>
      </c>
      <c r="G187" s="173" t="s">
        <v>383</v>
      </c>
      <c r="H187" s="173" t="s">
        <v>383</v>
      </c>
      <c r="I187" s="173" t="s">
        <v>383</v>
      </c>
      <c r="J187" s="173" t="s">
        <v>383</v>
      </c>
      <c r="K187" s="168">
        <v>0.9</v>
      </c>
      <c r="L187" s="169">
        <v>0</v>
      </c>
      <c r="M187" s="169">
        <v>0.9</v>
      </c>
      <c r="N187" s="170">
        <v>0.9</v>
      </c>
      <c r="O187" s="170">
        <v>0</v>
      </c>
      <c r="P187" s="356">
        <v>0.9</v>
      </c>
      <c r="Q187" s="357">
        <v>0.949723397331598</v>
      </c>
      <c r="R187" s="169">
        <v>0.945025863105979</v>
      </c>
      <c r="S187" s="169">
        <v>0.970323264440912</v>
      </c>
      <c r="T187" s="169">
        <v>0.949723397331598</v>
      </c>
      <c r="U187" s="356">
        <v>0.9</v>
      </c>
      <c r="V187" s="169">
        <v>0.920598763423365</v>
      </c>
      <c r="W187" s="169">
        <v>0.915433658125827</v>
      </c>
      <c r="X187" s="169">
        <v>0.942766295707472</v>
      </c>
      <c r="Y187" s="169">
        <v>0.920598763423365</v>
      </c>
      <c r="Z187" s="356">
        <v>0.92</v>
      </c>
      <c r="AA187" s="356">
        <v>0.88454925079833</v>
      </c>
      <c r="AB187" s="356">
        <v>0.886317395727365</v>
      </c>
      <c r="AC187" s="356">
        <v>0.923243456012596</v>
      </c>
      <c r="AD187" s="356">
        <v>0.88454925079833</v>
      </c>
      <c r="AE187" s="356">
        <v>0.92</v>
      </c>
      <c r="AF187" s="169">
        <v>0.992223446309377</v>
      </c>
      <c r="AG187" s="169">
        <v>0.996964440589766</v>
      </c>
      <c r="AH187" s="169">
        <v>0.992018010642652</v>
      </c>
      <c r="AI187" s="169">
        <v>0.992223446309377</v>
      </c>
      <c r="AJ187" s="356">
        <v>0.92</v>
      </c>
      <c r="AK187" s="169">
        <v>0.931600675548883</v>
      </c>
      <c r="AL187" s="169">
        <v>0.934912209064924</v>
      </c>
      <c r="AM187" s="169">
        <v>0.95056786445727</v>
      </c>
      <c r="AN187" s="169">
        <v>0.931600675548883</v>
      </c>
      <c r="AO187" s="168">
        <v>0.99</v>
      </c>
      <c r="AP187" s="358">
        <v>1</v>
      </c>
      <c r="AQ187" s="358">
        <v>1</v>
      </c>
      <c r="AR187" s="358">
        <v>1</v>
      </c>
      <c r="AS187" s="359">
        <v>1</v>
      </c>
      <c r="AT187" s="360">
        <v>0.105261498981944</v>
      </c>
      <c r="AU187" s="361">
        <v>0.03125</v>
      </c>
      <c r="AV187" s="362">
        <v>0.1875</v>
      </c>
      <c r="AW187" s="362">
        <v>0</v>
      </c>
      <c r="AX187" s="362">
        <v>0.03125</v>
      </c>
      <c r="AY187" s="142"/>
      <c r="AZ187" s="140"/>
    </row>
    <row r="188" spans="1:52">
      <c r="A188" s="138"/>
      <c r="B188" s="142"/>
      <c r="C188" s="172" t="s">
        <v>188</v>
      </c>
      <c r="D188" s="166" t="s">
        <v>26</v>
      </c>
      <c r="E188" s="166" t="s">
        <v>189</v>
      </c>
      <c r="F188" s="167" t="s">
        <v>384</v>
      </c>
      <c r="G188" s="173" t="s">
        <v>385</v>
      </c>
      <c r="H188" s="173" t="s">
        <v>385</v>
      </c>
      <c r="I188" s="173" t="s">
        <v>385</v>
      </c>
      <c r="J188" s="173" t="s">
        <v>385</v>
      </c>
      <c r="K188" s="168">
        <v>0.9</v>
      </c>
      <c r="L188" s="169" t="s">
        <v>32</v>
      </c>
      <c r="M188" s="169" t="s">
        <v>32</v>
      </c>
      <c r="N188" s="170" t="s">
        <v>32</v>
      </c>
      <c r="O188" s="170" t="s">
        <v>32</v>
      </c>
      <c r="P188" s="356">
        <v>0.9</v>
      </c>
      <c r="Q188" s="357" t="s">
        <v>32</v>
      </c>
      <c r="R188" s="169" t="s">
        <v>32</v>
      </c>
      <c r="S188" s="169" t="s">
        <v>32</v>
      </c>
      <c r="T188" s="169" t="s">
        <v>32</v>
      </c>
      <c r="U188" s="356">
        <v>0.9</v>
      </c>
      <c r="V188" s="169" t="s">
        <v>32</v>
      </c>
      <c r="W188" s="169" t="s">
        <v>32</v>
      </c>
      <c r="X188" s="169" t="s">
        <v>32</v>
      </c>
      <c r="Y188" s="169" t="s">
        <v>32</v>
      </c>
      <c r="Z188" s="356">
        <v>0.92</v>
      </c>
      <c r="AA188" s="356" t="s">
        <v>32</v>
      </c>
      <c r="AB188" s="356" t="s">
        <v>32</v>
      </c>
      <c r="AC188" s="356" t="s">
        <v>32</v>
      </c>
      <c r="AD188" s="356" t="s">
        <v>32</v>
      </c>
      <c r="AE188" s="356">
        <v>0.92</v>
      </c>
      <c r="AF188" s="169" t="s">
        <v>32</v>
      </c>
      <c r="AG188" s="169" t="s">
        <v>32</v>
      </c>
      <c r="AH188" s="169" t="s">
        <v>32</v>
      </c>
      <c r="AI188" s="169" t="s">
        <v>32</v>
      </c>
      <c r="AJ188" s="356">
        <v>0.92</v>
      </c>
      <c r="AK188" s="169" t="s">
        <v>32</v>
      </c>
      <c r="AL188" s="169" t="s">
        <v>32</v>
      </c>
      <c r="AM188" s="169" t="s">
        <v>32</v>
      </c>
      <c r="AN188" s="169" t="s">
        <v>32</v>
      </c>
      <c r="AO188" s="168">
        <v>0.99</v>
      </c>
      <c r="AP188" s="358" t="s">
        <v>32</v>
      </c>
      <c r="AQ188" s="358" t="s">
        <v>32</v>
      </c>
      <c r="AR188" s="358" t="s">
        <v>32</v>
      </c>
      <c r="AS188" s="359" t="s">
        <v>32</v>
      </c>
      <c r="AT188" s="360">
        <v>0.105261498981944</v>
      </c>
      <c r="AU188" s="361" t="s">
        <v>32</v>
      </c>
      <c r="AV188" s="362" t="s">
        <v>32</v>
      </c>
      <c r="AW188" s="362" t="s">
        <v>32</v>
      </c>
      <c r="AX188" s="362" t="s">
        <v>32</v>
      </c>
      <c r="AY188" s="142"/>
      <c r="AZ188" s="140"/>
    </row>
    <row r="189" spans="1:52">
      <c r="A189" s="138"/>
      <c r="B189" s="142"/>
      <c r="C189" s="172" t="s">
        <v>188</v>
      </c>
      <c r="D189" s="166" t="s">
        <v>26</v>
      </c>
      <c r="E189" s="166" t="s">
        <v>189</v>
      </c>
      <c r="F189" s="167" t="s">
        <v>386</v>
      </c>
      <c r="G189" s="173" t="s">
        <v>387</v>
      </c>
      <c r="H189" s="173" t="s">
        <v>387</v>
      </c>
      <c r="I189" s="173" t="s">
        <v>387</v>
      </c>
      <c r="J189" s="173" t="s">
        <v>387</v>
      </c>
      <c r="K189" s="168">
        <v>0.9</v>
      </c>
      <c r="L189" s="169">
        <v>0.262295081967213</v>
      </c>
      <c r="M189" s="169">
        <v>0.985074626865672</v>
      </c>
      <c r="N189" s="170">
        <v>0.983606557377049</v>
      </c>
      <c r="O189" s="170">
        <v>0.262295081967213</v>
      </c>
      <c r="P189" s="356">
        <v>0.9</v>
      </c>
      <c r="Q189" s="357">
        <v>0.916826370256803</v>
      </c>
      <c r="R189" s="169">
        <v>0.940720419847328</v>
      </c>
      <c r="S189" s="169">
        <v>0.956307784073964</v>
      </c>
      <c r="T189" s="169">
        <v>0.916826370256803</v>
      </c>
      <c r="U189" s="356">
        <v>0.9</v>
      </c>
      <c r="V189" s="169">
        <v>0.884246837868915</v>
      </c>
      <c r="W189" s="169">
        <v>0.921159351145038</v>
      </c>
      <c r="X189" s="169">
        <v>0.941992245750075</v>
      </c>
      <c r="Y189" s="169">
        <v>0.884246837868915</v>
      </c>
      <c r="Z189" s="356">
        <v>0.92</v>
      </c>
      <c r="AA189" s="356">
        <v>0.944312540470537</v>
      </c>
      <c r="AB189" s="356">
        <v>0.925982644206228</v>
      </c>
      <c r="AC189" s="356">
        <v>0.941975079040357</v>
      </c>
      <c r="AD189" s="356">
        <v>0.944312540470537</v>
      </c>
      <c r="AE189" s="356">
        <v>0.92</v>
      </c>
      <c r="AF189" s="169">
        <v>0.989013245713112</v>
      </c>
      <c r="AG189" s="169">
        <v>0.996733072833259</v>
      </c>
      <c r="AH189" s="169">
        <v>0.994336107315861</v>
      </c>
      <c r="AI189" s="169">
        <v>0.989013245713112</v>
      </c>
      <c r="AJ189" s="356">
        <v>0.92</v>
      </c>
      <c r="AK189" s="169">
        <v>0.960837216907857</v>
      </c>
      <c r="AL189" s="169">
        <v>0.957906712172924</v>
      </c>
      <c r="AM189" s="169">
        <v>0.965508684863524</v>
      </c>
      <c r="AN189" s="169">
        <v>0.960837216907857</v>
      </c>
      <c r="AO189" s="168">
        <v>0.99</v>
      </c>
      <c r="AP189" s="358">
        <v>1</v>
      </c>
      <c r="AQ189" s="358">
        <v>0.988668555240793</v>
      </c>
      <c r="AR189" s="358">
        <v>1</v>
      </c>
      <c r="AS189" s="359">
        <v>1</v>
      </c>
      <c r="AT189" s="360">
        <v>0.105261498981944</v>
      </c>
      <c r="AU189" s="361">
        <v>0</v>
      </c>
      <c r="AV189" s="362">
        <v>0.145833333333333</v>
      </c>
      <c r="AW189" s="362">
        <v>0.1</v>
      </c>
      <c r="AX189" s="362">
        <v>0</v>
      </c>
      <c r="AY189" s="142"/>
      <c r="AZ189" s="140"/>
    </row>
    <row r="190" spans="1:52">
      <c r="A190" s="138"/>
      <c r="B190" s="142"/>
      <c r="C190" s="172" t="s">
        <v>188</v>
      </c>
      <c r="D190" s="166" t="s">
        <v>26</v>
      </c>
      <c r="E190" s="166" t="s">
        <v>189</v>
      </c>
      <c r="F190" s="167" t="s">
        <v>388</v>
      </c>
      <c r="G190" s="173" t="s">
        <v>389</v>
      </c>
      <c r="H190" s="173" t="s">
        <v>389</v>
      </c>
      <c r="I190" s="173" t="s">
        <v>389</v>
      </c>
      <c r="J190" s="173" t="s">
        <v>389</v>
      </c>
      <c r="K190" s="168">
        <v>0.9</v>
      </c>
      <c r="L190" s="169">
        <v>0</v>
      </c>
      <c r="M190" s="169">
        <v>0.980392156862745</v>
      </c>
      <c r="N190" s="170">
        <v>0.980769230769231</v>
      </c>
      <c r="O190" s="170">
        <v>0</v>
      </c>
      <c r="P190" s="356">
        <v>0.9</v>
      </c>
      <c r="Q190" s="357">
        <v>0.962893902666418</v>
      </c>
      <c r="R190" s="169">
        <v>0.936315625970798</v>
      </c>
      <c r="S190" s="169">
        <v>0.953753753753754</v>
      </c>
      <c r="T190" s="169">
        <v>0.962893902666418</v>
      </c>
      <c r="U190" s="356">
        <v>0.9</v>
      </c>
      <c r="V190" s="169">
        <v>0.922617937721425</v>
      </c>
      <c r="W190" s="169">
        <v>0.893755824790308</v>
      </c>
      <c r="X190" s="169">
        <v>0.941741741741742</v>
      </c>
      <c r="Y190" s="169">
        <v>0.922617937721425</v>
      </c>
      <c r="Z190" s="356">
        <v>0.92</v>
      </c>
      <c r="AA190" s="356">
        <v>0.920091980454154</v>
      </c>
      <c r="AB190" s="356">
        <v>0.932398316970547</v>
      </c>
      <c r="AC190" s="356">
        <v>0.945220669771568</v>
      </c>
      <c r="AD190" s="356">
        <v>0.920091980454154</v>
      </c>
      <c r="AE190" s="356">
        <v>0.92</v>
      </c>
      <c r="AF190" s="169">
        <v>0.987533644992209</v>
      </c>
      <c r="AG190" s="169">
        <v>0.984595397178916</v>
      </c>
      <c r="AH190" s="169">
        <v>0.981596716536476</v>
      </c>
      <c r="AI190" s="169">
        <v>0.987533644992209</v>
      </c>
      <c r="AJ190" s="356">
        <v>0.92</v>
      </c>
      <c r="AK190" s="169">
        <v>0.954149176622538</v>
      </c>
      <c r="AL190" s="169">
        <v>0.955713286014196</v>
      </c>
      <c r="AM190" s="169">
        <v>0.963387690689111</v>
      </c>
      <c r="AN190" s="169">
        <v>0.954149176622538</v>
      </c>
      <c r="AO190" s="168">
        <v>0.99</v>
      </c>
      <c r="AP190" s="358">
        <v>1</v>
      </c>
      <c r="AQ190" s="358">
        <v>1</v>
      </c>
      <c r="AR190" s="358">
        <v>1</v>
      </c>
      <c r="AS190" s="359">
        <v>1</v>
      </c>
      <c r="AT190" s="360">
        <v>0.105261498981944</v>
      </c>
      <c r="AU190" s="361">
        <v>0.0277777777777778</v>
      </c>
      <c r="AV190" s="362">
        <v>0.1</v>
      </c>
      <c r="AW190" s="362">
        <v>0.0476190476190476</v>
      </c>
      <c r="AX190" s="362">
        <v>0.0277777777777778</v>
      </c>
      <c r="AY190" s="142"/>
      <c r="AZ190" s="140"/>
    </row>
    <row r="191" spans="1:52">
      <c r="A191" s="138"/>
      <c r="B191" s="142"/>
      <c r="C191" s="172" t="s">
        <v>188</v>
      </c>
      <c r="D191" s="166" t="s">
        <v>26</v>
      </c>
      <c r="E191" s="166" t="s">
        <v>189</v>
      </c>
      <c r="F191" s="167" t="s">
        <v>390</v>
      </c>
      <c r="G191" s="173" t="s">
        <v>391</v>
      </c>
      <c r="H191" s="173" t="s">
        <v>391</v>
      </c>
      <c r="I191" s="173" t="s">
        <v>391</v>
      </c>
      <c r="J191" s="173" t="s">
        <v>391</v>
      </c>
      <c r="K191" s="168">
        <v>0.9</v>
      </c>
      <c r="L191" s="169">
        <v>0</v>
      </c>
      <c r="M191" s="169">
        <v>0.977777777777778</v>
      </c>
      <c r="N191" s="170">
        <v>0.977272727272727</v>
      </c>
      <c r="O191" s="170">
        <v>0</v>
      </c>
      <c r="P191" s="356">
        <v>0.9</v>
      </c>
      <c r="Q191" s="357">
        <v>0.891375190093417</v>
      </c>
      <c r="R191" s="169">
        <v>0.92184331797235</v>
      </c>
      <c r="S191" s="169">
        <v>0.950769230769231</v>
      </c>
      <c r="T191" s="169">
        <v>0.891375190093417</v>
      </c>
      <c r="U191" s="356">
        <v>0.9</v>
      </c>
      <c r="V191" s="169">
        <v>0.890506191614165</v>
      </c>
      <c r="W191" s="169">
        <v>0.888847926267281</v>
      </c>
      <c r="X191" s="169">
        <v>0.928047337278107</v>
      </c>
      <c r="Y191" s="169">
        <v>0.890506191614165</v>
      </c>
      <c r="Z191" s="356">
        <v>0.92</v>
      </c>
      <c r="AA191" s="356">
        <v>0.9453125</v>
      </c>
      <c r="AB191" s="356">
        <v>0.9131633356306</v>
      </c>
      <c r="AC191" s="356">
        <v>0.946799667497922</v>
      </c>
      <c r="AD191" s="356">
        <v>0.9453125</v>
      </c>
      <c r="AE191" s="356">
        <v>0.92</v>
      </c>
      <c r="AF191" s="169">
        <v>0.984522785898538</v>
      </c>
      <c r="AG191" s="169">
        <v>0.980098978624829</v>
      </c>
      <c r="AH191" s="169">
        <v>0.98672451754954</v>
      </c>
      <c r="AI191" s="169">
        <v>0.984522785898538</v>
      </c>
      <c r="AJ191" s="356">
        <v>0.92</v>
      </c>
      <c r="AK191" s="169">
        <v>0.959455991788555</v>
      </c>
      <c r="AL191" s="169">
        <v>0.951128722382325</v>
      </c>
      <c r="AM191" s="169">
        <v>0.964518187619655</v>
      </c>
      <c r="AN191" s="169">
        <v>0.959455991788555</v>
      </c>
      <c r="AO191" s="168">
        <v>0.99</v>
      </c>
      <c r="AP191" s="358">
        <v>1</v>
      </c>
      <c r="AQ191" s="358">
        <v>1</v>
      </c>
      <c r="AR191" s="358">
        <v>1</v>
      </c>
      <c r="AS191" s="359">
        <v>1</v>
      </c>
      <c r="AT191" s="360">
        <v>0.105261498981944</v>
      </c>
      <c r="AU191" s="361">
        <v>0.0689655172413793</v>
      </c>
      <c r="AV191" s="362">
        <v>0.258064516129032</v>
      </c>
      <c r="AW191" s="362">
        <v>0</v>
      </c>
      <c r="AX191" s="362">
        <v>0.0689655172413793</v>
      </c>
      <c r="AY191" s="142"/>
      <c r="AZ191" s="140"/>
    </row>
    <row r="192" spans="1:52">
      <c r="A192" s="138"/>
      <c r="B192" s="142"/>
      <c r="C192" s="172" t="s">
        <v>188</v>
      </c>
      <c r="D192" s="166" t="s">
        <v>26</v>
      </c>
      <c r="E192" s="166" t="s">
        <v>189</v>
      </c>
      <c r="F192" s="167" t="s">
        <v>392</v>
      </c>
      <c r="G192" s="173" t="s">
        <v>393</v>
      </c>
      <c r="H192" s="173" t="s">
        <v>393</v>
      </c>
      <c r="I192" s="173" t="s">
        <v>393</v>
      </c>
      <c r="J192" s="173" t="s">
        <v>393</v>
      </c>
      <c r="K192" s="168">
        <v>0.9</v>
      </c>
      <c r="L192" s="169" t="s">
        <v>32</v>
      </c>
      <c r="M192" s="169" t="s">
        <v>32</v>
      </c>
      <c r="N192" s="170" t="s">
        <v>32</v>
      </c>
      <c r="O192" s="170" t="s">
        <v>32</v>
      </c>
      <c r="P192" s="356">
        <v>0.9</v>
      </c>
      <c r="Q192" s="357" t="s">
        <v>32</v>
      </c>
      <c r="R192" s="169" t="s">
        <v>32</v>
      </c>
      <c r="S192" s="169" t="s">
        <v>32</v>
      </c>
      <c r="T192" s="169" t="s">
        <v>32</v>
      </c>
      <c r="U192" s="356">
        <v>0.9</v>
      </c>
      <c r="V192" s="169" t="s">
        <v>32</v>
      </c>
      <c r="W192" s="169" t="s">
        <v>32</v>
      </c>
      <c r="X192" s="169" t="s">
        <v>32</v>
      </c>
      <c r="Y192" s="169" t="s">
        <v>32</v>
      </c>
      <c r="Z192" s="356">
        <v>0.92</v>
      </c>
      <c r="AA192" s="356" t="s">
        <v>32</v>
      </c>
      <c r="AB192" s="356" t="s">
        <v>32</v>
      </c>
      <c r="AC192" s="356" t="s">
        <v>32</v>
      </c>
      <c r="AD192" s="356" t="s">
        <v>32</v>
      </c>
      <c r="AE192" s="356">
        <v>0.92</v>
      </c>
      <c r="AF192" s="169" t="s">
        <v>32</v>
      </c>
      <c r="AG192" s="169" t="s">
        <v>32</v>
      </c>
      <c r="AH192" s="169" t="s">
        <v>32</v>
      </c>
      <c r="AI192" s="169" t="s">
        <v>32</v>
      </c>
      <c r="AJ192" s="356">
        <v>0.92</v>
      </c>
      <c r="AK192" s="169" t="s">
        <v>32</v>
      </c>
      <c r="AL192" s="169" t="s">
        <v>32</v>
      </c>
      <c r="AM192" s="169" t="s">
        <v>32</v>
      </c>
      <c r="AN192" s="169" t="s">
        <v>32</v>
      </c>
      <c r="AO192" s="168">
        <v>0.99</v>
      </c>
      <c r="AP192" s="358" t="s">
        <v>32</v>
      </c>
      <c r="AQ192" s="358" t="s">
        <v>32</v>
      </c>
      <c r="AR192" s="358" t="s">
        <v>32</v>
      </c>
      <c r="AS192" s="359" t="s">
        <v>32</v>
      </c>
      <c r="AT192" s="360">
        <v>0.105261498981944</v>
      </c>
      <c r="AU192" s="361" t="s">
        <v>32</v>
      </c>
      <c r="AV192" s="362" t="s">
        <v>32</v>
      </c>
      <c r="AW192" s="362" t="s">
        <v>32</v>
      </c>
      <c r="AX192" s="362" t="s">
        <v>32</v>
      </c>
      <c r="AY192" s="142"/>
      <c r="AZ192" s="140"/>
    </row>
    <row r="193" spans="1:52">
      <c r="A193" s="138"/>
      <c r="B193" s="142"/>
      <c r="C193" s="172" t="s">
        <v>188</v>
      </c>
      <c r="D193" s="166" t="s">
        <v>26</v>
      </c>
      <c r="E193" s="166" t="s">
        <v>189</v>
      </c>
      <c r="F193" s="167" t="s">
        <v>394</v>
      </c>
      <c r="G193" s="173" t="s">
        <v>395</v>
      </c>
      <c r="H193" s="173" t="s">
        <v>395</v>
      </c>
      <c r="I193" s="173" t="s">
        <v>395</v>
      </c>
      <c r="J193" s="173" t="s">
        <v>395</v>
      </c>
      <c r="K193" s="168">
        <v>0.9</v>
      </c>
      <c r="L193" s="169" t="s">
        <v>32</v>
      </c>
      <c r="M193" s="169" t="s">
        <v>32</v>
      </c>
      <c r="N193" s="170" t="s">
        <v>32</v>
      </c>
      <c r="O193" s="170" t="s">
        <v>32</v>
      </c>
      <c r="P193" s="356">
        <v>0.9</v>
      </c>
      <c r="Q193" s="357" t="s">
        <v>32</v>
      </c>
      <c r="R193" s="169" t="s">
        <v>32</v>
      </c>
      <c r="S193" s="169" t="s">
        <v>32</v>
      </c>
      <c r="T193" s="169" t="s">
        <v>32</v>
      </c>
      <c r="U193" s="356">
        <v>0.9</v>
      </c>
      <c r="V193" s="169" t="s">
        <v>32</v>
      </c>
      <c r="W193" s="169" t="s">
        <v>32</v>
      </c>
      <c r="X193" s="169" t="s">
        <v>32</v>
      </c>
      <c r="Y193" s="169" t="s">
        <v>32</v>
      </c>
      <c r="Z193" s="356">
        <v>0.92</v>
      </c>
      <c r="AA193" s="356" t="s">
        <v>32</v>
      </c>
      <c r="AB193" s="356" t="s">
        <v>32</v>
      </c>
      <c r="AC193" s="356" t="s">
        <v>32</v>
      </c>
      <c r="AD193" s="356" t="s">
        <v>32</v>
      </c>
      <c r="AE193" s="356">
        <v>0.92</v>
      </c>
      <c r="AF193" s="169" t="s">
        <v>32</v>
      </c>
      <c r="AG193" s="169" t="s">
        <v>32</v>
      </c>
      <c r="AH193" s="169" t="s">
        <v>32</v>
      </c>
      <c r="AI193" s="169" t="s">
        <v>32</v>
      </c>
      <c r="AJ193" s="356">
        <v>0.92</v>
      </c>
      <c r="AK193" s="169" t="s">
        <v>32</v>
      </c>
      <c r="AL193" s="169" t="s">
        <v>32</v>
      </c>
      <c r="AM193" s="169" t="s">
        <v>32</v>
      </c>
      <c r="AN193" s="169" t="s">
        <v>32</v>
      </c>
      <c r="AO193" s="168">
        <v>0.99</v>
      </c>
      <c r="AP193" s="358" t="s">
        <v>32</v>
      </c>
      <c r="AQ193" s="358" t="s">
        <v>32</v>
      </c>
      <c r="AR193" s="358" t="s">
        <v>32</v>
      </c>
      <c r="AS193" s="359" t="s">
        <v>32</v>
      </c>
      <c r="AT193" s="360">
        <v>0.105261498981944</v>
      </c>
      <c r="AU193" s="361" t="s">
        <v>32</v>
      </c>
      <c r="AV193" s="362" t="s">
        <v>32</v>
      </c>
      <c r="AW193" s="362" t="s">
        <v>32</v>
      </c>
      <c r="AX193" s="362" t="s">
        <v>32</v>
      </c>
      <c r="AY193" s="142"/>
      <c r="AZ193" s="140"/>
    </row>
    <row r="194" spans="1:52">
      <c r="A194" s="138"/>
      <c r="B194" s="142"/>
      <c r="C194" s="172" t="s">
        <v>188</v>
      </c>
      <c r="D194" s="166" t="s">
        <v>26</v>
      </c>
      <c r="E194" s="166" t="s">
        <v>189</v>
      </c>
      <c r="F194" s="167" t="s">
        <v>396</v>
      </c>
      <c r="G194" s="173" t="s">
        <v>397</v>
      </c>
      <c r="H194" s="173" t="s">
        <v>397</v>
      </c>
      <c r="I194" s="173" t="s">
        <v>397</v>
      </c>
      <c r="J194" s="173" t="s">
        <v>397</v>
      </c>
      <c r="K194" s="168">
        <v>0.9</v>
      </c>
      <c r="L194" s="169" t="s">
        <v>32</v>
      </c>
      <c r="M194" s="169" t="s">
        <v>32</v>
      </c>
      <c r="N194" s="170" t="s">
        <v>32</v>
      </c>
      <c r="O194" s="170" t="s">
        <v>32</v>
      </c>
      <c r="P194" s="356">
        <v>0.9</v>
      </c>
      <c r="Q194" s="357" t="s">
        <v>32</v>
      </c>
      <c r="R194" s="169" t="s">
        <v>32</v>
      </c>
      <c r="S194" s="169" t="s">
        <v>32</v>
      </c>
      <c r="T194" s="169" t="s">
        <v>32</v>
      </c>
      <c r="U194" s="356">
        <v>0.9</v>
      </c>
      <c r="V194" s="169" t="s">
        <v>32</v>
      </c>
      <c r="W194" s="169" t="s">
        <v>32</v>
      </c>
      <c r="X194" s="169" t="s">
        <v>32</v>
      </c>
      <c r="Y194" s="169" t="s">
        <v>32</v>
      </c>
      <c r="Z194" s="356">
        <v>0.92</v>
      </c>
      <c r="AA194" s="356" t="s">
        <v>32</v>
      </c>
      <c r="AB194" s="356" t="s">
        <v>32</v>
      </c>
      <c r="AC194" s="356" t="s">
        <v>32</v>
      </c>
      <c r="AD194" s="356" t="s">
        <v>32</v>
      </c>
      <c r="AE194" s="356">
        <v>0.92</v>
      </c>
      <c r="AF194" s="169" t="s">
        <v>32</v>
      </c>
      <c r="AG194" s="169" t="s">
        <v>32</v>
      </c>
      <c r="AH194" s="169" t="s">
        <v>32</v>
      </c>
      <c r="AI194" s="169" t="s">
        <v>32</v>
      </c>
      <c r="AJ194" s="356">
        <v>0.92</v>
      </c>
      <c r="AK194" s="169" t="s">
        <v>32</v>
      </c>
      <c r="AL194" s="169" t="s">
        <v>32</v>
      </c>
      <c r="AM194" s="169" t="s">
        <v>32</v>
      </c>
      <c r="AN194" s="169" t="s">
        <v>32</v>
      </c>
      <c r="AO194" s="168">
        <v>0.99</v>
      </c>
      <c r="AP194" s="358" t="s">
        <v>32</v>
      </c>
      <c r="AQ194" s="358" t="s">
        <v>32</v>
      </c>
      <c r="AR194" s="358" t="s">
        <v>32</v>
      </c>
      <c r="AS194" s="359" t="s">
        <v>32</v>
      </c>
      <c r="AT194" s="360">
        <v>0.105261498981944</v>
      </c>
      <c r="AU194" s="361" t="s">
        <v>32</v>
      </c>
      <c r="AV194" s="362" t="s">
        <v>32</v>
      </c>
      <c r="AW194" s="362" t="s">
        <v>32</v>
      </c>
      <c r="AX194" s="362" t="s">
        <v>32</v>
      </c>
      <c r="AY194" s="142"/>
      <c r="AZ194" s="140"/>
    </row>
    <row r="195" spans="1:52">
      <c r="A195" s="138"/>
      <c r="B195" s="142"/>
      <c r="C195" s="172" t="s">
        <v>188</v>
      </c>
      <c r="D195" s="166" t="s">
        <v>26</v>
      </c>
      <c r="E195" s="166" t="s">
        <v>189</v>
      </c>
      <c r="F195" s="167" t="s">
        <v>398</v>
      </c>
      <c r="G195" s="173" t="s">
        <v>399</v>
      </c>
      <c r="H195" s="173" t="s">
        <v>399</v>
      </c>
      <c r="I195" s="173" t="s">
        <v>399</v>
      </c>
      <c r="J195" s="173" t="s">
        <v>399</v>
      </c>
      <c r="K195" s="168">
        <v>0.9</v>
      </c>
      <c r="L195" s="169" t="s">
        <v>32</v>
      </c>
      <c r="M195" s="169" t="s">
        <v>32</v>
      </c>
      <c r="N195" s="170" t="s">
        <v>32</v>
      </c>
      <c r="O195" s="170" t="s">
        <v>32</v>
      </c>
      <c r="P195" s="356">
        <v>0.9</v>
      </c>
      <c r="Q195" s="357" t="s">
        <v>32</v>
      </c>
      <c r="R195" s="169" t="s">
        <v>32</v>
      </c>
      <c r="S195" s="169" t="s">
        <v>32</v>
      </c>
      <c r="T195" s="169" t="s">
        <v>32</v>
      </c>
      <c r="U195" s="356">
        <v>0.9</v>
      </c>
      <c r="V195" s="169" t="s">
        <v>32</v>
      </c>
      <c r="W195" s="169" t="s">
        <v>32</v>
      </c>
      <c r="X195" s="169" t="s">
        <v>32</v>
      </c>
      <c r="Y195" s="169" t="s">
        <v>32</v>
      </c>
      <c r="Z195" s="356">
        <v>0.92</v>
      </c>
      <c r="AA195" s="356" t="s">
        <v>32</v>
      </c>
      <c r="AB195" s="356" t="s">
        <v>32</v>
      </c>
      <c r="AC195" s="356" t="s">
        <v>32</v>
      </c>
      <c r="AD195" s="356" t="s">
        <v>32</v>
      </c>
      <c r="AE195" s="356">
        <v>0.92</v>
      </c>
      <c r="AF195" s="169">
        <v>0.574712643678161</v>
      </c>
      <c r="AG195" s="169">
        <v>0.598870056497175</v>
      </c>
      <c r="AH195" s="169">
        <v>0.564748201438849</v>
      </c>
      <c r="AI195" s="169">
        <v>0.574712643678161</v>
      </c>
      <c r="AJ195" s="356">
        <v>0.92</v>
      </c>
      <c r="AK195" s="169" t="s">
        <v>32</v>
      </c>
      <c r="AL195" s="169" t="s">
        <v>32</v>
      </c>
      <c r="AM195" s="169" t="s">
        <v>32</v>
      </c>
      <c r="AN195" s="169" t="s">
        <v>32</v>
      </c>
      <c r="AO195" s="168">
        <v>0.99</v>
      </c>
      <c r="AP195" s="358">
        <v>1</v>
      </c>
      <c r="AQ195" s="358">
        <v>1</v>
      </c>
      <c r="AR195" s="358">
        <v>1</v>
      </c>
      <c r="AS195" s="359">
        <v>1</v>
      </c>
      <c r="AT195" s="360">
        <v>0.105261498981944</v>
      </c>
      <c r="AU195" s="361" t="s">
        <v>32</v>
      </c>
      <c r="AV195" s="362" t="s">
        <v>32</v>
      </c>
      <c r="AW195" s="362" t="s">
        <v>32</v>
      </c>
      <c r="AX195" s="362" t="s">
        <v>32</v>
      </c>
      <c r="AY195" s="142"/>
      <c r="AZ195" s="140"/>
    </row>
    <row r="196" spans="1:52">
      <c r="A196" s="138"/>
      <c r="B196" s="142"/>
      <c r="C196" s="172" t="s">
        <v>400</v>
      </c>
      <c r="D196" s="166" t="s">
        <v>237</v>
      </c>
      <c r="E196" s="166" t="s">
        <v>401</v>
      </c>
      <c r="F196" s="167" t="s">
        <v>402</v>
      </c>
      <c r="G196" s="174" t="s">
        <v>403</v>
      </c>
      <c r="H196" s="174" t="s">
        <v>403</v>
      </c>
      <c r="I196" s="174" t="s">
        <v>403</v>
      </c>
      <c r="J196" s="174" t="s">
        <v>403</v>
      </c>
      <c r="K196" s="168">
        <v>0.9</v>
      </c>
      <c r="L196" s="169" t="s">
        <v>32</v>
      </c>
      <c r="M196" s="169" t="s">
        <v>32</v>
      </c>
      <c r="N196" s="170" t="s">
        <v>32</v>
      </c>
      <c r="O196" s="170" t="s">
        <v>32</v>
      </c>
      <c r="P196" s="356">
        <v>0.9</v>
      </c>
      <c r="Q196" s="357">
        <v>0</v>
      </c>
      <c r="R196" s="169" t="s">
        <v>32</v>
      </c>
      <c r="S196" s="169" t="s">
        <v>32</v>
      </c>
      <c r="T196" s="169">
        <v>0</v>
      </c>
      <c r="U196" s="356">
        <v>0.9</v>
      </c>
      <c r="V196" s="169">
        <v>0</v>
      </c>
      <c r="W196" s="169" t="s">
        <v>32</v>
      </c>
      <c r="X196" s="169" t="s">
        <v>32</v>
      </c>
      <c r="Y196" s="169">
        <v>0</v>
      </c>
      <c r="Z196" s="356">
        <v>0.92</v>
      </c>
      <c r="AA196" s="356">
        <v>0</v>
      </c>
      <c r="AB196" s="356" t="s">
        <v>32</v>
      </c>
      <c r="AC196" s="356" t="s">
        <v>32</v>
      </c>
      <c r="AD196" s="356">
        <v>0</v>
      </c>
      <c r="AE196" s="356">
        <v>0.92</v>
      </c>
      <c r="AF196" s="169">
        <v>1</v>
      </c>
      <c r="AG196" s="169">
        <v>1</v>
      </c>
      <c r="AH196" s="169">
        <v>1</v>
      </c>
      <c r="AI196" s="169">
        <v>1</v>
      </c>
      <c r="AJ196" s="356">
        <v>0.92</v>
      </c>
      <c r="AK196" s="169">
        <v>0.5</v>
      </c>
      <c r="AL196" s="169" t="s">
        <v>32</v>
      </c>
      <c r="AM196" s="169" t="s">
        <v>32</v>
      </c>
      <c r="AN196" s="169">
        <v>0.5</v>
      </c>
      <c r="AO196" s="168">
        <v>0.99</v>
      </c>
      <c r="AP196" s="358">
        <v>1</v>
      </c>
      <c r="AQ196" s="358">
        <v>1</v>
      </c>
      <c r="AR196" s="358">
        <v>1</v>
      </c>
      <c r="AS196" s="359">
        <v>1</v>
      </c>
      <c r="AT196" s="364">
        <v>0.0719793575775068</v>
      </c>
      <c r="AU196" s="361" t="s">
        <v>32</v>
      </c>
      <c r="AV196" s="362" t="s">
        <v>32</v>
      </c>
      <c r="AW196" s="362" t="s">
        <v>32</v>
      </c>
      <c r="AX196" s="362" t="s">
        <v>32</v>
      </c>
      <c r="AY196" s="142"/>
      <c r="AZ196" s="140"/>
    </row>
    <row r="197" spans="1:52">
      <c r="A197" s="138"/>
      <c r="B197" s="142"/>
      <c r="C197" s="172" t="s">
        <v>400</v>
      </c>
      <c r="D197" s="166" t="s">
        <v>26</v>
      </c>
      <c r="E197" s="166" t="s">
        <v>401</v>
      </c>
      <c r="F197" s="167" t="s">
        <v>404</v>
      </c>
      <c r="G197" s="174" t="s">
        <v>405</v>
      </c>
      <c r="H197" s="174" t="s">
        <v>405</v>
      </c>
      <c r="I197" s="174" t="s">
        <v>405</v>
      </c>
      <c r="J197" s="174" t="s">
        <v>405</v>
      </c>
      <c r="K197" s="168">
        <v>0.9</v>
      </c>
      <c r="L197" s="169">
        <v>1</v>
      </c>
      <c r="M197" s="169">
        <v>1</v>
      </c>
      <c r="N197" s="170">
        <v>1</v>
      </c>
      <c r="O197" s="170">
        <v>1</v>
      </c>
      <c r="P197" s="356">
        <v>0.9</v>
      </c>
      <c r="Q197" s="357">
        <v>0.958355437665782</v>
      </c>
      <c r="R197" s="169">
        <v>0.952117047217912</v>
      </c>
      <c r="S197" s="169">
        <v>0.977777777777778</v>
      </c>
      <c r="T197" s="169">
        <v>0.958355437665782</v>
      </c>
      <c r="U197" s="356">
        <v>0.9</v>
      </c>
      <c r="V197" s="169">
        <v>0.908753315649867</v>
      </c>
      <c r="W197" s="169">
        <v>0.898248725338063</v>
      </c>
      <c r="X197" s="169">
        <v>0.914705882352941</v>
      </c>
      <c r="Y197" s="169">
        <v>0.908753315649867</v>
      </c>
      <c r="Z197" s="356">
        <v>0.92</v>
      </c>
      <c r="AA197" s="356">
        <v>0.947909967845659</v>
      </c>
      <c r="AB197" s="356">
        <v>0.919375398342894</v>
      </c>
      <c r="AC197" s="356">
        <v>0.94163783160323</v>
      </c>
      <c r="AD197" s="356">
        <v>0.947909967845659</v>
      </c>
      <c r="AE197" s="356">
        <v>0.92</v>
      </c>
      <c r="AF197" s="169">
        <v>0.996102564102564</v>
      </c>
      <c r="AG197" s="169">
        <v>0.997130242825607</v>
      </c>
      <c r="AH197" s="169">
        <v>0.999183140009802</v>
      </c>
      <c r="AI197" s="169">
        <v>0.996102564102564</v>
      </c>
      <c r="AJ197" s="356">
        <v>0.92</v>
      </c>
      <c r="AK197" s="169">
        <v>0.957851121588798</v>
      </c>
      <c r="AL197" s="169">
        <v>0.946921166165512</v>
      </c>
      <c r="AM197" s="169">
        <v>0.956457065584855</v>
      </c>
      <c r="AN197" s="169">
        <v>0.957851121588798</v>
      </c>
      <c r="AO197" s="168">
        <v>0.99</v>
      </c>
      <c r="AP197" s="358">
        <v>1</v>
      </c>
      <c r="AQ197" s="358">
        <v>1</v>
      </c>
      <c r="AR197" s="358">
        <v>1</v>
      </c>
      <c r="AS197" s="359">
        <v>1</v>
      </c>
      <c r="AT197" s="364">
        <v>0.0719793575775068</v>
      </c>
      <c r="AU197" s="361">
        <v>0.072463768115942</v>
      </c>
      <c r="AV197" s="362">
        <v>0.0689655172413793</v>
      </c>
      <c r="AW197" s="362">
        <v>0</v>
      </c>
      <c r="AX197" s="362">
        <v>0.072463768115942</v>
      </c>
      <c r="AY197" s="142"/>
      <c r="AZ197" s="140"/>
    </row>
    <row r="198" spans="1:52">
      <c r="A198" s="138"/>
      <c r="B198" s="142"/>
      <c r="C198" s="172" t="s">
        <v>400</v>
      </c>
      <c r="D198" s="166" t="s">
        <v>26</v>
      </c>
      <c r="E198" s="166" t="s">
        <v>401</v>
      </c>
      <c r="F198" s="167" t="s">
        <v>406</v>
      </c>
      <c r="G198" s="174" t="s">
        <v>407</v>
      </c>
      <c r="H198" s="174" t="s">
        <v>407</v>
      </c>
      <c r="I198" s="174" t="s">
        <v>407</v>
      </c>
      <c r="J198" s="174" t="s">
        <v>407</v>
      </c>
      <c r="K198" s="168">
        <v>0.9</v>
      </c>
      <c r="L198" s="169">
        <v>0.984848484848485</v>
      </c>
      <c r="M198" s="169">
        <v>0.973333333333333</v>
      </c>
      <c r="N198" s="170">
        <v>0.985714285714286</v>
      </c>
      <c r="O198" s="170">
        <v>0.984848484848485</v>
      </c>
      <c r="P198" s="356">
        <v>0.9</v>
      </c>
      <c r="Q198" s="357">
        <v>0.947332106715731</v>
      </c>
      <c r="R198" s="169">
        <v>0.949949545913219</v>
      </c>
      <c r="S198" s="169">
        <v>0.945344129554656</v>
      </c>
      <c r="T198" s="169">
        <v>0.947332106715731</v>
      </c>
      <c r="U198" s="356">
        <v>0.9</v>
      </c>
      <c r="V198" s="169">
        <v>0.909383624655014</v>
      </c>
      <c r="W198" s="169">
        <v>0.905348133198789</v>
      </c>
      <c r="X198" s="169">
        <v>0.910641989589358</v>
      </c>
      <c r="Y198" s="169">
        <v>0.909383624655014</v>
      </c>
      <c r="Z198" s="356">
        <v>0.92</v>
      </c>
      <c r="AA198" s="356">
        <v>0.923731138545953</v>
      </c>
      <c r="AB198" s="356">
        <v>0.934973637961336</v>
      </c>
      <c r="AC198" s="356">
        <v>0.951571792693288</v>
      </c>
      <c r="AD198" s="356">
        <v>0.923731138545953</v>
      </c>
      <c r="AE198" s="356">
        <v>0.92</v>
      </c>
      <c r="AF198" s="169">
        <v>0.996931170539237</v>
      </c>
      <c r="AG198" s="169">
        <v>0.994190871369295</v>
      </c>
      <c r="AH198" s="169">
        <v>0.996406755300036</v>
      </c>
      <c r="AI198" s="169">
        <v>0.996931170539237</v>
      </c>
      <c r="AJ198" s="356">
        <v>0.92</v>
      </c>
      <c r="AK198" s="169">
        <v>0.945309580166937</v>
      </c>
      <c r="AL198" s="169">
        <v>0.954719235364397</v>
      </c>
      <c r="AM198" s="169">
        <v>0.96313984815087</v>
      </c>
      <c r="AN198" s="169">
        <v>0.945309580166937</v>
      </c>
      <c r="AO198" s="168">
        <v>0.99</v>
      </c>
      <c r="AP198" s="358">
        <v>1</v>
      </c>
      <c r="AQ198" s="358">
        <v>1</v>
      </c>
      <c r="AR198" s="358">
        <v>1</v>
      </c>
      <c r="AS198" s="359">
        <v>1</v>
      </c>
      <c r="AT198" s="364">
        <v>0.0719793575775068</v>
      </c>
      <c r="AU198" s="361">
        <v>0.0119047619047619</v>
      </c>
      <c r="AV198" s="362">
        <v>0.198019801980198</v>
      </c>
      <c r="AW198" s="362">
        <v>0.0119047619047619</v>
      </c>
      <c r="AX198" s="362">
        <v>0.0119047619047619</v>
      </c>
      <c r="AY198" s="142"/>
      <c r="AZ198" s="140"/>
    </row>
    <row r="199" spans="1:52">
      <c r="A199" s="138"/>
      <c r="B199" s="142"/>
      <c r="C199" s="172" t="s">
        <v>400</v>
      </c>
      <c r="D199" s="166" t="s">
        <v>237</v>
      </c>
      <c r="E199" s="166" t="s">
        <v>401</v>
      </c>
      <c r="F199" s="167" t="s">
        <v>408</v>
      </c>
      <c r="G199" s="174" t="s">
        <v>409</v>
      </c>
      <c r="H199" s="174" t="s">
        <v>409</v>
      </c>
      <c r="I199" s="174" t="s">
        <v>409</v>
      </c>
      <c r="J199" s="174" t="s">
        <v>409</v>
      </c>
      <c r="K199" s="168">
        <v>0.9</v>
      </c>
      <c r="L199" s="169" t="s">
        <v>32</v>
      </c>
      <c r="M199" s="169" t="s">
        <v>32</v>
      </c>
      <c r="N199" s="170" t="s">
        <v>32</v>
      </c>
      <c r="O199" s="170" t="s">
        <v>32</v>
      </c>
      <c r="P199" s="356">
        <v>0.9</v>
      </c>
      <c r="Q199" s="357">
        <v>0</v>
      </c>
      <c r="R199" s="169">
        <v>0</v>
      </c>
      <c r="S199" s="169">
        <v>0</v>
      </c>
      <c r="T199" s="169">
        <v>0</v>
      </c>
      <c r="U199" s="356">
        <v>0.9</v>
      </c>
      <c r="V199" s="169">
        <v>0.0192307692307692</v>
      </c>
      <c r="W199" s="169">
        <v>0.692307692307692</v>
      </c>
      <c r="X199" s="169">
        <v>0.894736842105263</v>
      </c>
      <c r="Y199" s="169">
        <v>0.0192307692307692</v>
      </c>
      <c r="Z199" s="356">
        <v>0.92</v>
      </c>
      <c r="AA199" s="356">
        <v>0.12037037037037</v>
      </c>
      <c r="AB199" s="356">
        <v>0</v>
      </c>
      <c r="AC199" s="356" t="s">
        <v>32</v>
      </c>
      <c r="AD199" s="356">
        <v>0.12037037037037</v>
      </c>
      <c r="AE199" s="356">
        <v>0.92</v>
      </c>
      <c r="AF199" s="169">
        <v>0.997056318455538</v>
      </c>
      <c r="AG199" s="169">
        <v>0.994492356079592</v>
      </c>
      <c r="AH199" s="169">
        <v>0.83591149533396</v>
      </c>
      <c r="AI199" s="169">
        <v>0.997056318455538</v>
      </c>
      <c r="AJ199" s="356">
        <v>0.92</v>
      </c>
      <c r="AK199" s="169">
        <v>0.105263157894737</v>
      </c>
      <c r="AL199" s="169">
        <v>0.6875</v>
      </c>
      <c r="AM199" s="169">
        <v>0.9</v>
      </c>
      <c r="AN199" s="169">
        <v>0.105263157894737</v>
      </c>
      <c r="AO199" s="168">
        <v>0.99</v>
      </c>
      <c r="AP199" s="358">
        <v>1</v>
      </c>
      <c r="AQ199" s="358">
        <v>1</v>
      </c>
      <c r="AR199" s="358">
        <v>1</v>
      </c>
      <c r="AS199" s="359">
        <v>1</v>
      </c>
      <c r="AT199" s="364">
        <v>0.0719793575775068</v>
      </c>
      <c r="AU199" s="361" t="s">
        <v>32</v>
      </c>
      <c r="AV199" s="362" t="s">
        <v>32</v>
      </c>
      <c r="AW199" s="362" t="s">
        <v>32</v>
      </c>
      <c r="AX199" s="362" t="s">
        <v>32</v>
      </c>
      <c r="AY199" s="142"/>
      <c r="AZ199" s="140"/>
    </row>
    <row r="200" s="133" customFormat="1" spans="1:52">
      <c r="A200" s="138"/>
      <c r="C200" s="172" t="s">
        <v>400</v>
      </c>
      <c r="D200" s="166" t="s">
        <v>26</v>
      </c>
      <c r="E200" s="166" t="s">
        <v>401</v>
      </c>
      <c r="F200" s="167" t="s">
        <v>410</v>
      </c>
      <c r="G200" s="174" t="s">
        <v>411</v>
      </c>
      <c r="H200" s="174" t="s">
        <v>411</v>
      </c>
      <c r="I200" s="174" t="s">
        <v>411</v>
      </c>
      <c r="J200" s="174" t="s">
        <v>411</v>
      </c>
      <c r="K200" s="168">
        <v>0.9</v>
      </c>
      <c r="L200" s="169">
        <v>0.957627118644068</v>
      </c>
      <c r="M200" s="169">
        <v>0.916030534351145</v>
      </c>
      <c r="N200" s="170">
        <v>0.89344262295082</v>
      </c>
      <c r="O200" s="170">
        <v>0.957627118644068</v>
      </c>
      <c r="P200" s="356">
        <v>0.9</v>
      </c>
      <c r="Q200" s="357">
        <v>0.993088194636439</v>
      </c>
      <c r="R200" s="169">
        <v>0.993803622497617</v>
      </c>
      <c r="S200" s="169">
        <v>0.995893561103811</v>
      </c>
      <c r="T200" s="169">
        <v>0.993088194636439</v>
      </c>
      <c r="U200" s="356">
        <v>0.9</v>
      </c>
      <c r="V200" s="169">
        <v>0.940973182195189</v>
      </c>
      <c r="W200" s="169">
        <v>0.941730219256435</v>
      </c>
      <c r="X200" s="169">
        <v>0.951544021024967</v>
      </c>
      <c r="Y200" s="169">
        <v>0.940973182195189</v>
      </c>
      <c r="Z200" s="356">
        <v>0.92</v>
      </c>
      <c r="AA200" s="356">
        <v>0.969620678079893</v>
      </c>
      <c r="AB200" s="356">
        <v>0.967025998731769</v>
      </c>
      <c r="AC200" s="356">
        <v>0.968857720194936</v>
      </c>
      <c r="AD200" s="356">
        <v>0.969620678079893</v>
      </c>
      <c r="AE200" s="356">
        <v>0.92</v>
      </c>
      <c r="AF200" s="169">
        <v>0.996032831737346</v>
      </c>
      <c r="AG200" s="169">
        <v>0.991146826477799</v>
      </c>
      <c r="AH200" s="169">
        <v>0.991547619047619</v>
      </c>
      <c r="AI200" s="169">
        <v>0.996032831737346</v>
      </c>
      <c r="AJ200" s="356">
        <v>0.92</v>
      </c>
      <c r="AK200" s="169">
        <v>0.975795607350964</v>
      </c>
      <c r="AL200" s="169">
        <v>0.977482993197279</v>
      </c>
      <c r="AM200" s="169">
        <v>0.977932556375422</v>
      </c>
      <c r="AN200" s="169">
        <v>0.975795607350964</v>
      </c>
      <c r="AO200" s="168">
        <v>0.99</v>
      </c>
      <c r="AP200" s="358">
        <v>1</v>
      </c>
      <c r="AQ200" s="358">
        <v>1</v>
      </c>
      <c r="AR200" s="358">
        <v>1</v>
      </c>
      <c r="AS200" s="359">
        <v>1</v>
      </c>
      <c r="AT200" s="364">
        <v>0.0719793575775068</v>
      </c>
      <c r="AU200" s="361">
        <v>0.116279069767442</v>
      </c>
      <c r="AV200" s="362">
        <v>0.271186440677966</v>
      </c>
      <c r="AW200" s="362">
        <v>0</v>
      </c>
      <c r="AX200" s="362">
        <v>0.116279069767442</v>
      </c>
      <c r="AY200" s="135"/>
      <c r="AZ200" s="140"/>
    </row>
    <row r="201" spans="1:52">
      <c r="A201" s="138"/>
      <c r="B201" s="142"/>
      <c r="C201" s="172" t="s">
        <v>400</v>
      </c>
      <c r="D201" s="166" t="s">
        <v>26</v>
      </c>
      <c r="E201" s="166" t="s">
        <v>401</v>
      </c>
      <c r="F201" s="167" t="s">
        <v>412</v>
      </c>
      <c r="G201" s="174" t="s">
        <v>413</v>
      </c>
      <c r="H201" s="174" t="s">
        <v>413</v>
      </c>
      <c r="I201" s="174" t="s">
        <v>413</v>
      </c>
      <c r="J201" s="174" t="s">
        <v>413</v>
      </c>
      <c r="K201" s="168">
        <v>0.9</v>
      </c>
      <c r="L201" s="169">
        <v>0.973333333333333</v>
      </c>
      <c r="M201" s="169">
        <v>0.94047619047619</v>
      </c>
      <c r="N201" s="170">
        <v>0.891566265060241</v>
      </c>
      <c r="O201" s="170">
        <v>0.973333333333333</v>
      </c>
      <c r="P201" s="356">
        <v>0.9</v>
      </c>
      <c r="Q201" s="357">
        <v>0.939704675963905</v>
      </c>
      <c r="R201" s="169">
        <v>0.907799018778549</v>
      </c>
      <c r="S201" s="169">
        <v>0.966480446927374</v>
      </c>
      <c r="T201" s="169">
        <v>0.939704675963905</v>
      </c>
      <c r="U201" s="356">
        <v>0.9</v>
      </c>
      <c r="V201" s="169">
        <v>0.90791632485644</v>
      </c>
      <c r="W201" s="169">
        <v>0.915919472170529</v>
      </c>
      <c r="X201" s="169">
        <v>0.917830540037244</v>
      </c>
      <c r="Y201" s="169">
        <v>0.90791632485644</v>
      </c>
      <c r="Z201" s="356">
        <v>0.92</v>
      </c>
      <c r="AA201" s="356">
        <v>0.90978013646702</v>
      </c>
      <c r="AB201" s="356">
        <v>0.915334207077326</v>
      </c>
      <c r="AC201" s="356">
        <v>0.892857142857143</v>
      </c>
      <c r="AD201" s="356">
        <v>0.90978013646702</v>
      </c>
      <c r="AE201" s="356">
        <v>0.92</v>
      </c>
      <c r="AF201" s="169">
        <v>0.981538461538462</v>
      </c>
      <c r="AG201" s="169">
        <v>0.980568011958146</v>
      </c>
      <c r="AH201" s="169">
        <v>0.965178571428571</v>
      </c>
      <c r="AI201" s="169">
        <v>0.981538461538462</v>
      </c>
      <c r="AJ201" s="356">
        <v>0.92</v>
      </c>
      <c r="AK201" s="169">
        <v>0.944155550531314</v>
      </c>
      <c r="AL201" s="169">
        <v>0.945929276315789</v>
      </c>
      <c r="AM201" s="169">
        <v>0.927208627125674</v>
      </c>
      <c r="AN201" s="169">
        <v>0.944155550531314</v>
      </c>
      <c r="AO201" s="168">
        <v>0.99</v>
      </c>
      <c r="AP201" s="358">
        <v>1</v>
      </c>
      <c r="AQ201" s="358">
        <v>1</v>
      </c>
      <c r="AR201" s="358">
        <v>1</v>
      </c>
      <c r="AS201" s="359">
        <v>1</v>
      </c>
      <c r="AT201" s="364">
        <v>0.0719793575775068</v>
      </c>
      <c r="AU201" s="361">
        <v>0.0169491525423729</v>
      </c>
      <c r="AV201" s="362">
        <v>0.166666666666667</v>
      </c>
      <c r="AW201" s="362">
        <v>0.0363636363636364</v>
      </c>
      <c r="AX201" s="362">
        <v>0.0169491525423729</v>
      </c>
      <c r="AY201" s="142"/>
      <c r="AZ201" s="140"/>
    </row>
    <row r="202" spans="1:52">
      <c r="A202" s="138"/>
      <c r="B202" s="142"/>
      <c r="C202" s="172" t="s">
        <v>400</v>
      </c>
      <c r="D202" s="166" t="s">
        <v>26</v>
      </c>
      <c r="E202" s="166" t="s">
        <v>401</v>
      </c>
      <c r="F202" s="167" t="s">
        <v>414</v>
      </c>
      <c r="G202" s="174" t="s">
        <v>415</v>
      </c>
      <c r="H202" s="174" t="s">
        <v>415</v>
      </c>
      <c r="I202" s="174" t="s">
        <v>415</v>
      </c>
      <c r="J202" s="174" t="s">
        <v>415</v>
      </c>
      <c r="K202" s="168">
        <v>0.9</v>
      </c>
      <c r="L202" s="169">
        <v>0.972972972972973</v>
      </c>
      <c r="M202" s="169">
        <v>0.952380952380952</v>
      </c>
      <c r="N202" s="170">
        <v>0.948717948717949</v>
      </c>
      <c r="O202" s="170">
        <v>0.972972972972973</v>
      </c>
      <c r="P202" s="356">
        <v>0.9</v>
      </c>
      <c r="Q202" s="357">
        <v>0.959141981613892</v>
      </c>
      <c r="R202" s="169">
        <v>0.937959183673469</v>
      </c>
      <c r="S202" s="169">
        <v>0.966144731273805</v>
      </c>
      <c r="T202" s="169">
        <v>0.959141981613892</v>
      </c>
      <c r="U202" s="356">
        <v>0.9</v>
      </c>
      <c r="V202" s="169">
        <v>0.9056860742254</v>
      </c>
      <c r="W202" s="169">
        <v>0.918095238095238</v>
      </c>
      <c r="X202" s="169">
        <v>0.933982225983919</v>
      </c>
      <c r="Y202" s="169">
        <v>0.9056860742254</v>
      </c>
      <c r="Z202" s="356">
        <v>0.92</v>
      </c>
      <c r="AA202" s="356">
        <v>0.932270916334661</v>
      </c>
      <c r="AB202" s="356">
        <v>0.932355723746452</v>
      </c>
      <c r="AC202" s="356">
        <v>0.948863636363636</v>
      </c>
      <c r="AD202" s="356">
        <v>0.932270916334661</v>
      </c>
      <c r="AE202" s="356">
        <v>0.92</v>
      </c>
      <c r="AF202" s="169">
        <v>0.917832167832168</v>
      </c>
      <c r="AG202" s="169">
        <v>0.961038961038961</v>
      </c>
      <c r="AH202" s="169">
        <v>0.851926977687627</v>
      </c>
      <c r="AI202" s="169">
        <v>0.917832167832168</v>
      </c>
      <c r="AJ202" s="356">
        <v>0.92</v>
      </c>
      <c r="AK202" s="169">
        <v>0.951534733441034</v>
      </c>
      <c r="AL202" s="169">
        <v>0.948523060977716</v>
      </c>
      <c r="AM202" s="169">
        <v>0.962734118555706</v>
      </c>
      <c r="AN202" s="169">
        <v>0.951534733441034</v>
      </c>
      <c r="AO202" s="168">
        <v>0.99</v>
      </c>
      <c r="AP202" s="358">
        <v>1</v>
      </c>
      <c r="AQ202" s="358">
        <v>1</v>
      </c>
      <c r="AR202" s="358">
        <v>1</v>
      </c>
      <c r="AS202" s="359">
        <v>1</v>
      </c>
      <c r="AT202" s="364">
        <v>0.0719793575775068</v>
      </c>
      <c r="AU202" s="361">
        <v>0.0731707317073171</v>
      </c>
      <c r="AV202" s="362">
        <v>0.216216216216216</v>
      </c>
      <c r="AW202" s="362">
        <v>0</v>
      </c>
      <c r="AX202" s="362">
        <v>0.0731707317073171</v>
      </c>
      <c r="AY202" s="142"/>
      <c r="AZ202" s="140"/>
    </row>
    <row r="203" spans="1:52">
      <c r="A203" s="138"/>
      <c r="B203" s="142"/>
      <c r="C203" s="172" t="s">
        <v>400</v>
      </c>
      <c r="D203" s="166" t="s">
        <v>237</v>
      </c>
      <c r="E203" s="166" t="s">
        <v>401</v>
      </c>
      <c r="F203" s="167" t="s">
        <v>416</v>
      </c>
      <c r="G203" s="174" t="s">
        <v>417</v>
      </c>
      <c r="H203" s="174" t="s">
        <v>417</v>
      </c>
      <c r="I203" s="174" t="s">
        <v>417</v>
      </c>
      <c r="J203" s="174" t="s">
        <v>417</v>
      </c>
      <c r="K203" s="168">
        <v>0.9</v>
      </c>
      <c r="L203" s="169" t="s">
        <v>32</v>
      </c>
      <c r="M203" s="169" t="s">
        <v>32</v>
      </c>
      <c r="N203" s="170" t="s">
        <v>32</v>
      </c>
      <c r="O203" s="170" t="s">
        <v>32</v>
      </c>
      <c r="P203" s="356">
        <v>0.9</v>
      </c>
      <c r="Q203" s="357">
        <v>0</v>
      </c>
      <c r="R203" s="169">
        <v>0</v>
      </c>
      <c r="S203" s="169">
        <v>0</v>
      </c>
      <c r="T203" s="169">
        <v>0</v>
      </c>
      <c r="U203" s="356">
        <v>0.9</v>
      </c>
      <c r="V203" s="169">
        <v>0</v>
      </c>
      <c r="W203" s="169">
        <v>1</v>
      </c>
      <c r="X203" s="169">
        <v>1</v>
      </c>
      <c r="Y203" s="169">
        <v>0</v>
      </c>
      <c r="Z203" s="356">
        <v>0.92</v>
      </c>
      <c r="AA203" s="356" t="s">
        <v>32</v>
      </c>
      <c r="AB203" s="356">
        <v>1</v>
      </c>
      <c r="AC203" s="356">
        <v>1</v>
      </c>
      <c r="AD203" s="356" t="s">
        <v>32</v>
      </c>
      <c r="AE203" s="356">
        <v>0.92</v>
      </c>
      <c r="AF203" s="169">
        <v>0.983532118423442</v>
      </c>
      <c r="AG203" s="169">
        <v>0.996279934898861</v>
      </c>
      <c r="AH203" s="169">
        <v>0.992237924488505</v>
      </c>
      <c r="AI203" s="169">
        <v>0.983532118423442</v>
      </c>
      <c r="AJ203" s="356">
        <v>0.92</v>
      </c>
      <c r="AK203" s="169">
        <v>0</v>
      </c>
      <c r="AL203" s="169">
        <v>1</v>
      </c>
      <c r="AM203" s="169">
        <v>1</v>
      </c>
      <c r="AN203" s="169">
        <v>0</v>
      </c>
      <c r="AO203" s="168">
        <v>0.99</v>
      </c>
      <c r="AP203" s="358">
        <v>1</v>
      </c>
      <c r="AQ203" s="358">
        <v>1</v>
      </c>
      <c r="AR203" s="358">
        <v>1</v>
      </c>
      <c r="AS203" s="359">
        <v>1</v>
      </c>
      <c r="AT203" s="364">
        <v>0.0719793575775068</v>
      </c>
      <c r="AU203" s="361" t="s">
        <v>32</v>
      </c>
      <c r="AV203" s="362" t="s">
        <v>32</v>
      </c>
      <c r="AW203" s="362" t="s">
        <v>32</v>
      </c>
      <c r="AX203" s="362" t="s">
        <v>32</v>
      </c>
      <c r="AY203" s="142"/>
      <c r="AZ203" s="140"/>
    </row>
    <row r="204" spans="1:52">
      <c r="A204" s="138"/>
      <c r="B204" s="142"/>
      <c r="C204" s="172" t="s">
        <v>400</v>
      </c>
      <c r="D204" s="166" t="s">
        <v>26</v>
      </c>
      <c r="E204" s="166" t="s">
        <v>401</v>
      </c>
      <c r="F204" s="167" t="s">
        <v>418</v>
      </c>
      <c r="G204" s="174" t="s">
        <v>419</v>
      </c>
      <c r="H204" s="174" t="s">
        <v>419</v>
      </c>
      <c r="I204" s="174" t="s">
        <v>419</v>
      </c>
      <c r="J204" s="174" t="s">
        <v>419</v>
      </c>
      <c r="K204" s="168">
        <v>0.9</v>
      </c>
      <c r="L204" s="169">
        <v>0.972602739726027</v>
      </c>
      <c r="M204" s="169">
        <v>0.884615384615385</v>
      </c>
      <c r="N204" s="170">
        <v>0.92</v>
      </c>
      <c r="O204" s="170">
        <v>0.972602739726027</v>
      </c>
      <c r="P204" s="356">
        <v>0.9</v>
      </c>
      <c r="Q204" s="357">
        <v>0.927848658161021</v>
      </c>
      <c r="R204" s="169">
        <v>0.895619922288944</v>
      </c>
      <c r="S204" s="169">
        <v>0.961042311661507</v>
      </c>
      <c r="T204" s="169">
        <v>0.927848658161021</v>
      </c>
      <c r="U204" s="356">
        <v>0.9</v>
      </c>
      <c r="V204" s="169">
        <v>0.908930928288605</v>
      </c>
      <c r="W204" s="169">
        <v>0.912045213705404</v>
      </c>
      <c r="X204" s="169">
        <v>0.920794633642931</v>
      </c>
      <c r="Y204" s="169">
        <v>0.908930928288605</v>
      </c>
      <c r="Z204" s="356">
        <v>0.92</v>
      </c>
      <c r="AA204" s="356">
        <v>0.877912621359223</v>
      </c>
      <c r="AB204" s="356">
        <v>0.918835351713476</v>
      </c>
      <c r="AC204" s="356">
        <v>0.924705882352941</v>
      </c>
      <c r="AD204" s="356">
        <v>0.877912621359223</v>
      </c>
      <c r="AE204" s="356">
        <v>0.92</v>
      </c>
      <c r="AF204" s="169">
        <v>0.983457249070632</v>
      </c>
      <c r="AG204" s="169">
        <v>0.984594114161564</v>
      </c>
      <c r="AH204" s="169">
        <v>0.980332474830251</v>
      </c>
      <c r="AI204" s="169">
        <v>0.983457249070632</v>
      </c>
      <c r="AJ204" s="356">
        <v>0.92</v>
      </c>
      <c r="AK204" s="169">
        <v>0.921698963497071</v>
      </c>
      <c r="AL204" s="169">
        <v>0.947506286672255</v>
      </c>
      <c r="AM204" s="169">
        <v>0.940750983937879</v>
      </c>
      <c r="AN204" s="169">
        <v>0.921698963497071</v>
      </c>
      <c r="AO204" s="168">
        <v>0.99</v>
      </c>
      <c r="AP204" s="358">
        <v>1</v>
      </c>
      <c r="AQ204" s="358">
        <v>1</v>
      </c>
      <c r="AR204" s="358">
        <v>1</v>
      </c>
      <c r="AS204" s="359">
        <v>1</v>
      </c>
      <c r="AT204" s="364">
        <v>0.0719793575775068</v>
      </c>
      <c r="AU204" s="361">
        <v>0</v>
      </c>
      <c r="AV204" s="362">
        <v>0.242105263157895</v>
      </c>
      <c r="AW204" s="362">
        <v>0</v>
      </c>
      <c r="AX204" s="362">
        <v>0</v>
      </c>
      <c r="AY204" s="142"/>
      <c r="AZ204" s="140"/>
    </row>
    <row r="205" s="134" customFormat="1" spans="1:52">
      <c r="A205" s="138"/>
      <c r="C205" s="172" t="s">
        <v>400</v>
      </c>
      <c r="D205" s="166" t="s">
        <v>26</v>
      </c>
      <c r="E205" s="166" t="s">
        <v>401</v>
      </c>
      <c r="F205" s="167" t="s">
        <v>420</v>
      </c>
      <c r="G205" s="174" t="s">
        <v>421</v>
      </c>
      <c r="H205" s="174" t="s">
        <v>421</v>
      </c>
      <c r="I205" s="174" t="s">
        <v>421</v>
      </c>
      <c r="J205" s="174" t="s">
        <v>421</v>
      </c>
      <c r="K205" s="168">
        <v>0.9</v>
      </c>
      <c r="L205" s="169">
        <v>0.953488372093023</v>
      </c>
      <c r="M205" s="169">
        <v>0.977777777777778</v>
      </c>
      <c r="N205" s="170">
        <v>0.925</v>
      </c>
      <c r="O205" s="170">
        <v>0.953488372093023</v>
      </c>
      <c r="P205" s="356">
        <v>0.9</v>
      </c>
      <c r="Q205" s="357">
        <v>0.971268954509178</v>
      </c>
      <c r="R205" s="169">
        <v>0.972447898269163</v>
      </c>
      <c r="S205" s="169">
        <v>0.973736372646184</v>
      </c>
      <c r="T205" s="169">
        <v>0.971268954509178</v>
      </c>
      <c r="U205" s="356">
        <v>0.9</v>
      </c>
      <c r="V205" s="169">
        <v>0.920590582601756</v>
      </c>
      <c r="W205" s="169">
        <v>0.914164606146238</v>
      </c>
      <c r="X205" s="169">
        <v>0.917740336967294</v>
      </c>
      <c r="Y205" s="169">
        <v>0.920590582601756</v>
      </c>
      <c r="Z205" s="356">
        <v>0.92</v>
      </c>
      <c r="AA205" s="356">
        <v>0.924194280526555</v>
      </c>
      <c r="AB205" s="356">
        <v>0.921975308641975</v>
      </c>
      <c r="AC205" s="356">
        <v>0.923229649238915</v>
      </c>
      <c r="AD205" s="356">
        <v>0.924194280526555</v>
      </c>
      <c r="AE205" s="356">
        <v>0.92</v>
      </c>
      <c r="AF205" s="169">
        <v>1</v>
      </c>
      <c r="AG205" s="169">
        <v>0.985074626865672</v>
      </c>
      <c r="AH205" s="169">
        <v>1</v>
      </c>
      <c r="AI205" s="169">
        <v>1</v>
      </c>
      <c r="AJ205" s="356">
        <v>0.92</v>
      </c>
      <c r="AK205" s="169">
        <v>0.945905812473483</v>
      </c>
      <c r="AL205" s="169">
        <v>0.946046128500824</v>
      </c>
      <c r="AM205" s="169">
        <v>0.939880952380952</v>
      </c>
      <c r="AN205" s="169">
        <v>0.945905812473483</v>
      </c>
      <c r="AO205" s="168">
        <v>0.99</v>
      </c>
      <c r="AP205" s="358">
        <v>1</v>
      </c>
      <c r="AQ205" s="358">
        <v>1</v>
      </c>
      <c r="AR205" s="358">
        <v>1</v>
      </c>
      <c r="AS205" s="359">
        <v>1</v>
      </c>
      <c r="AT205" s="364">
        <v>0.0719793575775068</v>
      </c>
      <c r="AU205" s="361">
        <v>0</v>
      </c>
      <c r="AV205" s="362">
        <v>0.175438596491228</v>
      </c>
      <c r="AW205" s="362">
        <v>0</v>
      </c>
      <c r="AX205" s="362">
        <v>0</v>
      </c>
      <c r="AY205" s="135"/>
      <c r="AZ205" s="140"/>
    </row>
    <row r="206" spans="1:52">
      <c r="A206" s="138"/>
      <c r="B206" s="142"/>
      <c r="C206" s="172" t="s">
        <v>400</v>
      </c>
      <c r="D206" s="166" t="s">
        <v>26</v>
      </c>
      <c r="E206" s="166" t="s">
        <v>401</v>
      </c>
      <c r="F206" s="167" t="s">
        <v>422</v>
      </c>
      <c r="G206" s="174" t="s">
        <v>423</v>
      </c>
      <c r="H206" s="174" t="s">
        <v>423</v>
      </c>
      <c r="I206" s="174" t="s">
        <v>423</v>
      </c>
      <c r="J206" s="174" t="s">
        <v>423</v>
      </c>
      <c r="K206" s="168">
        <v>0.9</v>
      </c>
      <c r="L206" s="169">
        <v>0.986666666666667</v>
      </c>
      <c r="M206" s="169">
        <v>0.95</v>
      </c>
      <c r="N206" s="170">
        <v>1</v>
      </c>
      <c r="O206" s="170">
        <v>0.986666666666667</v>
      </c>
      <c r="P206" s="356">
        <v>0.9</v>
      </c>
      <c r="Q206" s="357">
        <v>0.954545454545455</v>
      </c>
      <c r="R206" s="169">
        <v>0.93682839465972</v>
      </c>
      <c r="S206" s="169">
        <v>0.952056404230317</v>
      </c>
      <c r="T206" s="169">
        <v>0.954545454545455</v>
      </c>
      <c r="U206" s="356">
        <v>0.9</v>
      </c>
      <c r="V206" s="169">
        <v>0.916187188339087</v>
      </c>
      <c r="W206" s="169">
        <v>0.925431455551938</v>
      </c>
      <c r="X206" s="169">
        <v>0.947121034077556</v>
      </c>
      <c r="Y206" s="169">
        <v>0.916187188339087</v>
      </c>
      <c r="Z206" s="356">
        <v>0.92</v>
      </c>
      <c r="AA206" s="356">
        <v>0.95360824742268</v>
      </c>
      <c r="AB206" s="356">
        <v>0.939800879833295</v>
      </c>
      <c r="AC206" s="356">
        <v>0.956356078974714</v>
      </c>
      <c r="AD206" s="356">
        <v>0.95360824742268</v>
      </c>
      <c r="AE206" s="356">
        <v>0.92</v>
      </c>
      <c r="AF206" s="169">
        <v>0.995319812792512</v>
      </c>
      <c r="AG206" s="169">
        <v>0.997358543027944</v>
      </c>
      <c r="AH206" s="169">
        <v>0.993021710234825</v>
      </c>
      <c r="AI206" s="169">
        <v>0.995319812792512</v>
      </c>
      <c r="AJ206" s="356">
        <v>0.92</v>
      </c>
      <c r="AK206" s="169">
        <v>0.967382495948136</v>
      </c>
      <c r="AL206" s="169">
        <v>0.962336296721155</v>
      </c>
      <c r="AM206" s="169">
        <v>0.968491375012464</v>
      </c>
      <c r="AN206" s="169">
        <v>0.967382495948136</v>
      </c>
      <c r="AO206" s="168">
        <v>0.99</v>
      </c>
      <c r="AP206" s="358">
        <v>1</v>
      </c>
      <c r="AQ206" s="358">
        <v>1</v>
      </c>
      <c r="AR206" s="358">
        <v>1</v>
      </c>
      <c r="AS206" s="359">
        <v>1</v>
      </c>
      <c r="AT206" s="364">
        <v>0.0719793575775068</v>
      </c>
      <c r="AU206" s="361">
        <v>0</v>
      </c>
      <c r="AV206" s="362">
        <v>0.333333333333333</v>
      </c>
      <c r="AW206" s="362">
        <v>0.117647058823529</v>
      </c>
      <c r="AX206" s="362">
        <v>0</v>
      </c>
      <c r="AY206" s="142"/>
      <c r="AZ206" s="140"/>
    </row>
    <row r="207" spans="1:52">
      <c r="A207" s="138"/>
      <c r="B207" s="142"/>
      <c r="C207" s="172" t="s">
        <v>400</v>
      </c>
      <c r="D207" s="166" t="s">
        <v>26</v>
      </c>
      <c r="E207" s="166" t="s">
        <v>401</v>
      </c>
      <c r="F207" s="167" t="s">
        <v>424</v>
      </c>
      <c r="G207" s="174" t="s">
        <v>425</v>
      </c>
      <c r="H207" s="174" t="s">
        <v>425</v>
      </c>
      <c r="I207" s="174" t="s">
        <v>425</v>
      </c>
      <c r="J207" s="174" t="s">
        <v>425</v>
      </c>
      <c r="K207" s="168">
        <v>0.9</v>
      </c>
      <c r="L207" s="169">
        <v>0.965909090909091</v>
      </c>
      <c r="M207" s="169">
        <v>0.97752808988764</v>
      </c>
      <c r="N207" s="170">
        <v>0.988235294117647</v>
      </c>
      <c r="O207" s="170">
        <v>0.965909090909091</v>
      </c>
      <c r="P207" s="356">
        <v>0.9</v>
      </c>
      <c r="Q207" s="357">
        <v>0.978045630650021</v>
      </c>
      <c r="R207" s="169">
        <v>0.975715839072128</v>
      </c>
      <c r="S207" s="169">
        <v>0.985359477124183</v>
      </c>
      <c r="T207" s="169">
        <v>0.978045630650021</v>
      </c>
      <c r="U207" s="356">
        <v>0.9</v>
      </c>
      <c r="V207" s="169">
        <v>0.946620749031425</v>
      </c>
      <c r="W207" s="169">
        <v>0.941826748822037</v>
      </c>
      <c r="X207" s="169">
        <v>0.951895424836601</v>
      </c>
      <c r="Y207" s="169">
        <v>0.946620749031425</v>
      </c>
      <c r="Z207" s="356">
        <v>0.92</v>
      </c>
      <c r="AA207" s="356">
        <v>0.968885672937771</v>
      </c>
      <c r="AB207" s="356">
        <v>0.958082329317269</v>
      </c>
      <c r="AC207" s="356">
        <v>0.95472114853672</v>
      </c>
      <c r="AD207" s="356">
        <v>0.968885672937771</v>
      </c>
      <c r="AE207" s="356">
        <v>0.92</v>
      </c>
      <c r="AF207" s="169">
        <v>0.989840214279117</v>
      </c>
      <c r="AG207" s="169">
        <v>0.997036778804253</v>
      </c>
      <c r="AH207" s="169">
        <v>0.992771929824561</v>
      </c>
      <c r="AI207" s="169">
        <v>0.989840214279117</v>
      </c>
      <c r="AJ207" s="356">
        <v>0.92</v>
      </c>
      <c r="AK207" s="169">
        <v>0.974274042177321</v>
      </c>
      <c r="AL207" s="169">
        <v>0.969901073458219</v>
      </c>
      <c r="AM207" s="169">
        <v>0.96651544610067</v>
      </c>
      <c r="AN207" s="169">
        <v>0.974274042177321</v>
      </c>
      <c r="AO207" s="168">
        <v>0.99</v>
      </c>
      <c r="AP207" s="358">
        <v>1</v>
      </c>
      <c r="AQ207" s="358">
        <v>1</v>
      </c>
      <c r="AR207" s="358">
        <v>1</v>
      </c>
      <c r="AS207" s="359">
        <v>1</v>
      </c>
      <c r="AT207" s="364">
        <v>0.0719793575775068</v>
      </c>
      <c r="AU207" s="361">
        <v>0.0235294117647059</v>
      </c>
      <c r="AV207" s="362">
        <v>0.219512195121951</v>
      </c>
      <c r="AW207" s="362">
        <v>0</v>
      </c>
      <c r="AX207" s="362">
        <v>0.0235294117647059</v>
      </c>
      <c r="AY207" s="142"/>
      <c r="AZ207" s="140"/>
    </row>
    <row r="208" spans="1:52">
      <c r="A208" s="138"/>
      <c r="B208" s="142"/>
      <c r="C208" s="172" t="s">
        <v>400</v>
      </c>
      <c r="D208" s="166" t="s">
        <v>237</v>
      </c>
      <c r="E208" s="166" t="s">
        <v>401</v>
      </c>
      <c r="F208" s="167" t="s">
        <v>426</v>
      </c>
      <c r="G208" s="174" t="s">
        <v>427</v>
      </c>
      <c r="H208" s="174" t="s">
        <v>427</v>
      </c>
      <c r="I208" s="174" t="s">
        <v>427</v>
      </c>
      <c r="J208" s="174" t="s">
        <v>427</v>
      </c>
      <c r="K208" s="168">
        <v>0.9</v>
      </c>
      <c r="L208" s="169" t="s">
        <v>32</v>
      </c>
      <c r="M208" s="169" t="s">
        <v>32</v>
      </c>
      <c r="N208" s="170" t="s">
        <v>32</v>
      </c>
      <c r="O208" s="170" t="s">
        <v>32</v>
      </c>
      <c r="P208" s="356">
        <v>0.9</v>
      </c>
      <c r="Q208" s="357">
        <v>0</v>
      </c>
      <c r="R208" s="169" t="s">
        <v>32</v>
      </c>
      <c r="S208" s="169" t="s">
        <v>32</v>
      </c>
      <c r="T208" s="169">
        <v>0</v>
      </c>
      <c r="U208" s="356">
        <v>0.9</v>
      </c>
      <c r="V208" s="169">
        <v>1</v>
      </c>
      <c r="W208" s="169" t="s">
        <v>32</v>
      </c>
      <c r="X208" s="169" t="s">
        <v>32</v>
      </c>
      <c r="Y208" s="169">
        <v>1</v>
      </c>
      <c r="Z208" s="356">
        <v>0.92</v>
      </c>
      <c r="AA208" s="356" t="s">
        <v>32</v>
      </c>
      <c r="AB208" s="356" t="s">
        <v>32</v>
      </c>
      <c r="AC208" s="356" t="s">
        <v>32</v>
      </c>
      <c r="AD208" s="356" t="s">
        <v>32</v>
      </c>
      <c r="AE208" s="356">
        <v>0.92</v>
      </c>
      <c r="AF208" s="169">
        <v>1</v>
      </c>
      <c r="AG208" s="169">
        <v>1</v>
      </c>
      <c r="AH208" s="169">
        <v>0.978082191780822</v>
      </c>
      <c r="AI208" s="169">
        <v>1</v>
      </c>
      <c r="AJ208" s="356">
        <v>0.92</v>
      </c>
      <c r="AK208" s="169">
        <v>1</v>
      </c>
      <c r="AL208" s="169" t="s">
        <v>32</v>
      </c>
      <c r="AM208" s="169" t="s">
        <v>32</v>
      </c>
      <c r="AN208" s="169">
        <v>1</v>
      </c>
      <c r="AO208" s="168">
        <v>0.99</v>
      </c>
      <c r="AP208" s="358">
        <v>1</v>
      </c>
      <c r="AQ208" s="358">
        <v>1</v>
      </c>
      <c r="AR208" s="358">
        <v>1</v>
      </c>
      <c r="AS208" s="359">
        <v>1</v>
      </c>
      <c r="AT208" s="364">
        <v>0.0719793575775068</v>
      </c>
      <c r="AU208" s="361" t="s">
        <v>32</v>
      </c>
      <c r="AV208" s="362" t="s">
        <v>32</v>
      </c>
      <c r="AW208" s="362" t="s">
        <v>32</v>
      </c>
      <c r="AX208" s="362" t="s">
        <v>32</v>
      </c>
      <c r="AY208" s="142"/>
      <c r="AZ208" s="140"/>
    </row>
    <row r="209" spans="1:52">
      <c r="A209" s="138"/>
      <c r="B209" s="142"/>
      <c r="C209" s="172" t="s">
        <v>400</v>
      </c>
      <c r="D209" s="166" t="s">
        <v>26</v>
      </c>
      <c r="E209" s="166" t="s">
        <v>401</v>
      </c>
      <c r="F209" s="167" t="s">
        <v>428</v>
      </c>
      <c r="G209" s="174" t="s">
        <v>429</v>
      </c>
      <c r="H209" s="174" t="s">
        <v>429</v>
      </c>
      <c r="I209" s="174" t="s">
        <v>429</v>
      </c>
      <c r="J209" s="174" t="s">
        <v>429</v>
      </c>
      <c r="K209" s="168">
        <v>0.9</v>
      </c>
      <c r="L209" s="169">
        <v>0.944</v>
      </c>
      <c r="M209" s="169">
        <v>0.9921875</v>
      </c>
      <c r="N209" s="170">
        <v>0.966942148760331</v>
      </c>
      <c r="O209" s="170">
        <v>0.944</v>
      </c>
      <c r="P209" s="356">
        <v>0.9</v>
      </c>
      <c r="Q209" s="357">
        <v>0.927021001994603</v>
      </c>
      <c r="R209" s="169">
        <v>0.937455723104949</v>
      </c>
      <c r="S209" s="169">
        <v>0.95144596651446</v>
      </c>
      <c r="T209" s="169">
        <v>0.927021001994603</v>
      </c>
      <c r="U209" s="356">
        <v>0.9</v>
      </c>
      <c r="V209" s="169">
        <v>0.832570691071219</v>
      </c>
      <c r="W209" s="169">
        <v>0.822183989474749</v>
      </c>
      <c r="X209" s="169">
        <v>0.862100456621005</v>
      </c>
      <c r="Y209" s="169">
        <v>0.832570691071219</v>
      </c>
      <c r="Z209" s="356">
        <v>0.92</v>
      </c>
      <c r="AA209" s="356">
        <v>0.917375789184738</v>
      </c>
      <c r="AB209" s="356">
        <v>0.919090786091192</v>
      </c>
      <c r="AC209" s="356">
        <v>0.89834003505516</v>
      </c>
      <c r="AD209" s="356">
        <v>0.917375789184738</v>
      </c>
      <c r="AE209" s="356">
        <v>0.92</v>
      </c>
      <c r="AF209" s="169">
        <v>0.977364591754244</v>
      </c>
      <c r="AG209" s="169">
        <v>0.990992856403354</v>
      </c>
      <c r="AH209" s="169">
        <v>0.994404029099049</v>
      </c>
      <c r="AI209" s="169">
        <v>0.977364591754244</v>
      </c>
      <c r="AJ209" s="356">
        <v>0.92</v>
      </c>
      <c r="AK209" s="169">
        <v>0.937254167447087</v>
      </c>
      <c r="AL209" s="169">
        <v>0.941186685962373</v>
      </c>
      <c r="AM209" s="169">
        <v>0.923422039210866</v>
      </c>
      <c r="AN209" s="169">
        <v>0.937254167447087</v>
      </c>
      <c r="AO209" s="168">
        <v>0.99</v>
      </c>
      <c r="AP209" s="358">
        <v>1</v>
      </c>
      <c r="AQ209" s="358">
        <v>1</v>
      </c>
      <c r="AR209" s="358">
        <v>1</v>
      </c>
      <c r="AS209" s="359">
        <v>1</v>
      </c>
      <c r="AT209" s="364">
        <v>0.0719793575775068</v>
      </c>
      <c r="AU209" s="361">
        <v>0.0119047619047619</v>
      </c>
      <c r="AV209" s="362">
        <v>0.0860215053763441</v>
      </c>
      <c r="AW209" s="362">
        <v>0.0172413793103448</v>
      </c>
      <c r="AX209" s="362">
        <v>0.0119047619047619</v>
      </c>
      <c r="AY209" s="142"/>
      <c r="AZ209" s="140"/>
    </row>
    <row r="210" spans="1:52">
      <c r="A210" s="138"/>
      <c r="B210" s="142"/>
      <c r="C210" s="172" t="s">
        <v>400</v>
      </c>
      <c r="D210" s="166" t="s">
        <v>237</v>
      </c>
      <c r="E210" s="166" t="s">
        <v>401</v>
      </c>
      <c r="F210" s="167" t="s">
        <v>430</v>
      </c>
      <c r="G210" s="174" t="s">
        <v>431</v>
      </c>
      <c r="H210" s="174" t="s">
        <v>431</v>
      </c>
      <c r="I210" s="174" t="s">
        <v>431</v>
      </c>
      <c r="J210" s="174" t="s">
        <v>431</v>
      </c>
      <c r="K210" s="168">
        <v>0.9</v>
      </c>
      <c r="L210" s="169" t="s">
        <v>32</v>
      </c>
      <c r="M210" s="169" t="s">
        <v>32</v>
      </c>
      <c r="N210" s="170" t="s">
        <v>32</v>
      </c>
      <c r="O210" s="170" t="s">
        <v>32</v>
      </c>
      <c r="P210" s="356">
        <v>0.9</v>
      </c>
      <c r="Q210" s="357">
        <v>0</v>
      </c>
      <c r="R210" s="169">
        <v>0</v>
      </c>
      <c r="S210" s="169">
        <v>0</v>
      </c>
      <c r="T210" s="169">
        <v>0</v>
      </c>
      <c r="U210" s="356">
        <v>0.9</v>
      </c>
      <c r="V210" s="169">
        <v>0</v>
      </c>
      <c r="W210" s="169">
        <v>0</v>
      </c>
      <c r="X210" s="169">
        <v>0</v>
      </c>
      <c r="Y210" s="169">
        <v>0</v>
      </c>
      <c r="Z210" s="356">
        <v>0.92</v>
      </c>
      <c r="AA210" s="356" t="s">
        <v>32</v>
      </c>
      <c r="AB210" s="356" t="s">
        <v>32</v>
      </c>
      <c r="AC210" s="356" t="s">
        <v>32</v>
      </c>
      <c r="AD210" s="356" t="s">
        <v>32</v>
      </c>
      <c r="AE210" s="356">
        <v>0.92</v>
      </c>
      <c r="AF210" s="169">
        <v>0.996566102526367</v>
      </c>
      <c r="AG210" s="169">
        <v>0.993888198757764</v>
      </c>
      <c r="AH210" s="169">
        <v>0.998421645997745</v>
      </c>
      <c r="AI210" s="169">
        <v>0.996566102526367</v>
      </c>
      <c r="AJ210" s="356">
        <v>0.92</v>
      </c>
      <c r="AK210" s="169">
        <v>0</v>
      </c>
      <c r="AL210" s="169">
        <v>0</v>
      </c>
      <c r="AM210" s="169">
        <v>0</v>
      </c>
      <c r="AN210" s="169">
        <v>0</v>
      </c>
      <c r="AO210" s="168">
        <v>0.99</v>
      </c>
      <c r="AP210" s="358">
        <v>1</v>
      </c>
      <c r="AQ210" s="358">
        <v>1</v>
      </c>
      <c r="AR210" s="358">
        <v>1</v>
      </c>
      <c r="AS210" s="359">
        <v>1</v>
      </c>
      <c r="AT210" s="364">
        <v>0.0719793575775068</v>
      </c>
      <c r="AU210" s="361" t="s">
        <v>32</v>
      </c>
      <c r="AV210" s="362" t="s">
        <v>32</v>
      </c>
      <c r="AW210" s="362" t="s">
        <v>32</v>
      </c>
      <c r="AX210" s="362" t="s">
        <v>32</v>
      </c>
      <c r="AY210" s="142"/>
      <c r="AZ210" s="140"/>
    </row>
    <row r="211" spans="1:52">
      <c r="A211" s="138"/>
      <c r="B211" s="142"/>
      <c r="C211" s="172" t="s">
        <v>400</v>
      </c>
      <c r="D211" s="166" t="s">
        <v>26</v>
      </c>
      <c r="E211" s="166" t="s">
        <v>401</v>
      </c>
      <c r="F211" s="167" t="s">
        <v>432</v>
      </c>
      <c r="G211" s="174" t="s">
        <v>433</v>
      </c>
      <c r="H211" s="174" t="s">
        <v>433</v>
      </c>
      <c r="I211" s="174" t="s">
        <v>433</v>
      </c>
      <c r="J211" s="174" t="s">
        <v>433</v>
      </c>
      <c r="K211" s="168">
        <v>0.9</v>
      </c>
      <c r="L211" s="169">
        <v>0.902777777777778</v>
      </c>
      <c r="M211" s="169">
        <v>0.922077922077922</v>
      </c>
      <c r="N211" s="170">
        <v>0.930555555555556</v>
      </c>
      <c r="O211" s="170">
        <v>0.902777777777778</v>
      </c>
      <c r="P211" s="356">
        <v>0.9</v>
      </c>
      <c r="Q211" s="357">
        <v>0.924872665534805</v>
      </c>
      <c r="R211" s="169">
        <v>0.930735095504534</v>
      </c>
      <c r="S211" s="169">
        <v>0.948553054662379</v>
      </c>
      <c r="T211" s="169">
        <v>0.924872665534805</v>
      </c>
      <c r="U211" s="356">
        <v>0.9</v>
      </c>
      <c r="V211" s="169">
        <v>0.909380305602716</v>
      </c>
      <c r="W211" s="169">
        <v>0.903916650588462</v>
      </c>
      <c r="X211" s="169">
        <v>0.917275650394621</v>
      </c>
      <c r="Y211" s="169">
        <v>0.909380305602716</v>
      </c>
      <c r="Z211" s="356">
        <v>0.92</v>
      </c>
      <c r="AA211" s="356">
        <v>0.943623830625308</v>
      </c>
      <c r="AB211" s="356">
        <v>0.943754565376187</v>
      </c>
      <c r="AC211" s="356">
        <v>0.954536390827517</v>
      </c>
      <c r="AD211" s="356">
        <v>0.943623830625308</v>
      </c>
      <c r="AE211" s="356">
        <v>0.92</v>
      </c>
      <c r="AF211" s="169">
        <v>0.987625538020086</v>
      </c>
      <c r="AG211" s="169">
        <v>0.997652081109925</v>
      </c>
      <c r="AH211" s="169">
        <v>0.997853014037985</v>
      </c>
      <c r="AI211" s="169">
        <v>0.987625538020086</v>
      </c>
      <c r="AJ211" s="356">
        <v>0.92</v>
      </c>
      <c r="AK211" s="169">
        <v>0.961724099225502</v>
      </c>
      <c r="AL211" s="169">
        <v>0.960068883866107</v>
      </c>
      <c r="AM211" s="169">
        <v>0.964793741109531</v>
      </c>
      <c r="AN211" s="169">
        <v>0.961724099225502</v>
      </c>
      <c r="AO211" s="168">
        <v>0.99</v>
      </c>
      <c r="AP211" s="358">
        <v>1</v>
      </c>
      <c r="AQ211" s="358">
        <v>1</v>
      </c>
      <c r="AR211" s="358">
        <v>1</v>
      </c>
      <c r="AS211" s="359">
        <v>1</v>
      </c>
      <c r="AT211" s="364">
        <v>0.0719793575775068</v>
      </c>
      <c r="AU211" s="361">
        <v>0.1</v>
      </c>
      <c r="AV211" s="362">
        <v>0.0263157894736842</v>
      </c>
      <c r="AW211" s="362">
        <v>0.0416666666666667</v>
      </c>
      <c r="AX211" s="362">
        <v>0.1</v>
      </c>
      <c r="AY211" s="142"/>
      <c r="AZ211" s="140"/>
    </row>
    <row r="212" spans="1:52">
      <c r="A212" s="138"/>
      <c r="B212" s="142"/>
      <c r="C212" s="172" t="s">
        <v>400</v>
      </c>
      <c r="D212" s="166" t="s">
        <v>237</v>
      </c>
      <c r="E212" s="166" t="s">
        <v>401</v>
      </c>
      <c r="F212" s="167" t="s">
        <v>434</v>
      </c>
      <c r="G212" s="174" t="s">
        <v>435</v>
      </c>
      <c r="H212" s="174" t="s">
        <v>435</v>
      </c>
      <c r="I212" s="174" t="s">
        <v>435</v>
      </c>
      <c r="J212" s="174" t="s">
        <v>435</v>
      </c>
      <c r="K212" s="168">
        <v>0.9</v>
      </c>
      <c r="L212" s="169" t="s">
        <v>32</v>
      </c>
      <c r="M212" s="169" t="s">
        <v>32</v>
      </c>
      <c r="N212" s="170" t="s">
        <v>32</v>
      </c>
      <c r="O212" s="170" t="s">
        <v>32</v>
      </c>
      <c r="P212" s="356">
        <v>0.9</v>
      </c>
      <c r="Q212" s="357">
        <v>0</v>
      </c>
      <c r="R212" s="169">
        <v>0</v>
      </c>
      <c r="S212" s="169" t="s">
        <v>32</v>
      </c>
      <c r="T212" s="169">
        <v>0</v>
      </c>
      <c r="U212" s="356">
        <v>0.9</v>
      </c>
      <c r="V212" s="169">
        <v>0</v>
      </c>
      <c r="W212" s="169">
        <v>0.75</v>
      </c>
      <c r="X212" s="169" t="s">
        <v>32</v>
      </c>
      <c r="Y212" s="169">
        <v>0</v>
      </c>
      <c r="Z212" s="356">
        <v>0.92</v>
      </c>
      <c r="AA212" s="356" t="s">
        <v>32</v>
      </c>
      <c r="AB212" s="356" t="s">
        <v>32</v>
      </c>
      <c r="AC212" s="356" t="s">
        <v>32</v>
      </c>
      <c r="AD212" s="356" t="s">
        <v>32</v>
      </c>
      <c r="AE212" s="356">
        <v>0.92</v>
      </c>
      <c r="AF212" s="169">
        <v>0.995119787045253</v>
      </c>
      <c r="AG212" s="169">
        <v>0.999073645206114</v>
      </c>
      <c r="AH212" s="169">
        <v>0.95807560137457</v>
      </c>
      <c r="AI212" s="169">
        <v>0.995119787045253</v>
      </c>
      <c r="AJ212" s="356">
        <v>0.92</v>
      </c>
      <c r="AK212" s="169">
        <v>0</v>
      </c>
      <c r="AL212" s="169">
        <v>1</v>
      </c>
      <c r="AM212" s="169" t="s">
        <v>32</v>
      </c>
      <c r="AN212" s="169">
        <v>0</v>
      </c>
      <c r="AO212" s="168">
        <v>0.99</v>
      </c>
      <c r="AP212" s="358">
        <v>1</v>
      </c>
      <c r="AQ212" s="358">
        <v>1</v>
      </c>
      <c r="AR212" s="358">
        <v>1</v>
      </c>
      <c r="AS212" s="359">
        <v>1</v>
      </c>
      <c r="AT212" s="364">
        <v>0.0719793575775068</v>
      </c>
      <c r="AU212" s="361" t="s">
        <v>32</v>
      </c>
      <c r="AV212" s="362" t="s">
        <v>32</v>
      </c>
      <c r="AW212" s="362" t="s">
        <v>32</v>
      </c>
      <c r="AX212" s="362" t="s">
        <v>32</v>
      </c>
      <c r="AY212" s="142"/>
      <c r="AZ212" s="140"/>
    </row>
    <row r="213" spans="1:52">
      <c r="A213" s="138"/>
      <c r="B213" s="142"/>
      <c r="C213" s="172" t="s">
        <v>400</v>
      </c>
      <c r="D213" s="166" t="s">
        <v>26</v>
      </c>
      <c r="E213" s="166" t="s">
        <v>401</v>
      </c>
      <c r="F213" s="167" t="s">
        <v>436</v>
      </c>
      <c r="G213" s="174" t="s">
        <v>437</v>
      </c>
      <c r="H213" s="174" t="s">
        <v>437</v>
      </c>
      <c r="I213" s="174" t="s">
        <v>437</v>
      </c>
      <c r="J213" s="174" t="s">
        <v>437</v>
      </c>
      <c r="K213" s="168">
        <v>0.9</v>
      </c>
      <c r="L213" s="169">
        <v>0.929824561403509</v>
      </c>
      <c r="M213" s="169">
        <v>0.964912280701754</v>
      </c>
      <c r="N213" s="170">
        <v>1</v>
      </c>
      <c r="O213" s="170">
        <v>0.929824561403509</v>
      </c>
      <c r="P213" s="356">
        <v>0.9</v>
      </c>
      <c r="Q213" s="357">
        <v>0.990370999716794</v>
      </c>
      <c r="R213" s="169">
        <v>0.992378048780488</v>
      </c>
      <c r="S213" s="169">
        <v>0.994600431965443</v>
      </c>
      <c r="T213" s="169">
        <v>0.990370999716794</v>
      </c>
      <c r="U213" s="356">
        <v>0.9</v>
      </c>
      <c r="V213" s="169">
        <v>0.905409232512036</v>
      </c>
      <c r="W213" s="169">
        <v>0.909298780487805</v>
      </c>
      <c r="X213" s="169">
        <v>0.924406047516199</v>
      </c>
      <c r="Y213" s="169">
        <v>0.905409232512036</v>
      </c>
      <c r="Z213" s="356">
        <v>0.92</v>
      </c>
      <c r="AA213" s="356">
        <v>0.943290471480382</v>
      </c>
      <c r="AB213" s="356">
        <v>0.931439764936337</v>
      </c>
      <c r="AC213" s="356">
        <v>0.940611138491868</v>
      </c>
      <c r="AD213" s="356">
        <v>0.943290471480382</v>
      </c>
      <c r="AE213" s="356">
        <v>0.92</v>
      </c>
      <c r="AF213" s="169">
        <v>0.999264705882353</v>
      </c>
      <c r="AG213" s="169">
        <v>0.998689956331878</v>
      </c>
      <c r="AH213" s="169">
        <v>0.999232834675873</v>
      </c>
      <c r="AI213" s="169">
        <v>0.999264705882353</v>
      </c>
      <c r="AJ213" s="356">
        <v>0.92</v>
      </c>
      <c r="AK213" s="169">
        <v>0.960872836719338</v>
      </c>
      <c r="AL213" s="169">
        <v>0.956422346049436</v>
      </c>
      <c r="AM213" s="169">
        <v>0.958601521357519</v>
      </c>
      <c r="AN213" s="169">
        <v>0.960872836719338</v>
      </c>
      <c r="AO213" s="168">
        <v>0.99</v>
      </c>
      <c r="AP213" s="358">
        <v>1</v>
      </c>
      <c r="AQ213" s="358">
        <v>1</v>
      </c>
      <c r="AR213" s="358">
        <v>1</v>
      </c>
      <c r="AS213" s="359">
        <v>1</v>
      </c>
      <c r="AT213" s="364">
        <v>0.0719793575775068</v>
      </c>
      <c r="AU213" s="361">
        <v>0.0526315789473684</v>
      </c>
      <c r="AV213" s="362">
        <v>0</v>
      </c>
      <c r="AW213" s="362">
        <v>0</v>
      </c>
      <c r="AX213" s="362">
        <v>0.0526315789473684</v>
      </c>
      <c r="AY213" s="142"/>
      <c r="AZ213" s="140"/>
    </row>
    <row r="214" spans="1:52">
      <c r="A214" s="138"/>
      <c r="B214" s="142"/>
      <c r="C214" s="172" t="s">
        <v>400</v>
      </c>
      <c r="D214" s="166" t="s">
        <v>26</v>
      </c>
      <c r="E214" s="166" t="s">
        <v>401</v>
      </c>
      <c r="F214" s="167" t="s">
        <v>438</v>
      </c>
      <c r="G214" s="174" t="s">
        <v>439</v>
      </c>
      <c r="H214" s="174" t="s">
        <v>439</v>
      </c>
      <c r="I214" s="174" t="s">
        <v>439</v>
      </c>
      <c r="J214" s="174" t="s">
        <v>439</v>
      </c>
      <c r="K214" s="168">
        <v>0.9</v>
      </c>
      <c r="L214" s="169">
        <v>0.885714285714286</v>
      </c>
      <c r="M214" s="169">
        <v>0.889908256880734</v>
      </c>
      <c r="N214" s="170">
        <v>0.923076923076923</v>
      </c>
      <c r="O214" s="170">
        <v>0.885714285714286</v>
      </c>
      <c r="P214" s="356">
        <v>0.9</v>
      </c>
      <c r="Q214" s="357">
        <v>0.970734844830359</v>
      </c>
      <c r="R214" s="169">
        <v>0.947696800743396</v>
      </c>
      <c r="S214" s="169">
        <v>0.971476160732875</v>
      </c>
      <c r="T214" s="169">
        <v>0.970734844830359</v>
      </c>
      <c r="U214" s="356">
        <v>0.9</v>
      </c>
      <c r="V214" s="169">
        <v>0.900627110467921</v>
      </c>
      <c r="W214" s="169">
        <v>0.893004115226337</v>
      </c>
      <c r="X214" s="169">
        <v>0.92317301686446</v>
      </c>
      <c r="Y214" s="169">
        <v>0.900627110467921</v>
      </c>
      <c r="Z214" s="356">
        <v>0.92</v>
      </c>
      <c r="AA214" s="356">
        <v>0.871823002377034</v>
      </c>
      <c r="AB214" s="356">
        <v>0.886998567335244</v>
      </c>
      <c r="AC214" s="356">
        <v>0.905074545205854</v>
      </c>
      <c r="AD214" s="356">
        <v>0.871823002377034</v>
      </c>
      <c r="AE214" s="356">
        <v>0.92</v>
      </c>
      <c r="AF214" s="169">
        <v>0.987624575621509</v>
      </c>
      <c r="AG214" s="169">
        <v>0.994324228449805</v>
      </c>
      <c r="AH214" s="169">
        <v>0.987241846742684</v>
      </c>
      <c r="AI214" s="169">
        <v>0.987624575621509</v>
      </c>
      <c r="AJ214" s="356">
        <v>0.92</v>
      </c>
      <c r="AK214" s="169">
        <v>0.925478767693589</v>
      </c>
      <c r="AL214" s="169">
        <v>0.930166958908287</v>
      </c>
      <c r="AM214" s="169">
        <v>0.931831311380705</v>
      </c>
      <c r="AN214" s="169">
        <v>0.925478767693589</v>
      </c>
      <c r="AO214" s="168">
        <v>0.99</v>
      </c>
      <c r="AP214" s="358">
        <v>1</v>
      </c>
      <c r="AQ214" s="358">
        <v>1</v>
      </c>
      <c r="AR214" s="358">
        <v>1</v>
      </c>
      <c r="AS214" s="359">
        <v>1</v>
      </c>
      <c r="AT214" s="364">
        <v>0.0719793575775068</v>
      </c>
      <c r="AU214" s="361">
        <v>-0.0212765957446809</v>
      </c>
      <c r="AV214" s="362">
        <v>0.27906976744186</v>
      </c>
      <c r="AW214" s="362">
        <v>0.0227272727272727</v>
      </c>
      <c r="AX214" s="362">
        <v>-0.0212765957446809</v>
      </c>
      <c r="AY214" s="142"/>
      <c r="AZ214" s="140"/>
    </row>
    <row r="215" spans="1:52">
      <c r="A215" s="138"/>
      <c r="B215" s="142"/>
      <c r="C215" s="172" t="s">
        <v>400</v>
      </c>
      <c r="D215" s="166" t="s">
        <v>237</v>
      </c>
      <c r="E215" s="166" t="s">
        <v>401</v>
      </c>
      <c r="F215" s="167" t="s">
        <v>440</v>
      </c>
      <c r="G215" s="174" t="s">
        <v>441</v>
      </c>
      <c r="H215" s="174" t="s">
        <v>441</v>
      </c>
      <c r="I215" s="174" t="s">
        <v>441</v>
      </c>
      <c r="J215" s="174" t="s">
        <v>441</v>
      </c>
      <c r="K215" s="168">
        <v>0.9</v>
      </c>
      <c r="L215" s="169" t="s">
        <v>32</v>
      </c>
      <c r="M215" s="169" t="s">
        <v>32</v>
      </c>
      <c r="N215" s="170" t="s">
        <v>32</v>
      </c>
      <c r="O215" s="170" t="s">
        <v>32</v>
      </c>
      <c r="P215" s="356">
        <v>0.9</v>
      </c>
      <c r="Q215" s="357">
        <v>0</v>
      </c>
      <c r="R215" s="169">
        <v>0</v>
      </c>
      <c r="S215" s="169">
        <v>0</v>
      </c>
      <c r="T215" s="169">
        <v>0</v>
      </c>
      <c r="U215" s="356">
        <v>0.9</v>
      </c>
      <c r="V215" s="169">
        <v>0.285714285714286</v>
      </c>
      <c r="W215" s="169">
        <v>1</v>
      </c>
      <c r="X215" s="169">
        <v>0.88</v>
      </c>
      <c r="Y215" s="169">
        <v>0.285714285714286</v>
      </c>
      <c r="Z215" s="356">
        <v>0.92</v>
      </c>
      <c r="AA215" s="356">
        <v>0</v>
      </c>
      <c r="AB215" s="356">
        <v>1</v>
      </c>
      <c r="AC215" s="356">
        <v>1</v>
      </c>
      <c r="AD215" s="356">
        <v>0</v>
      </c>
      <c r="AE215" s="356">
        <v>0.92</v>
      </c>
      <c r="AF215" s="169">
        <v>0.996909765142151</v>
      </c>
      <c r="AG215" s="169">
        <v>0.999003322259136</v>
      </c>
      <c r="AH215" s="169">
        <v>0.989566634968075</v>
      </c>
      <c r="AI215" s="169">
        <v>0.996909765142151</v>
      </c>
      <c r="AJ215" s="356">
        <v>0.92</v>
      </c>
      <c r="AK215" s="169">
        <v>0.533333333333333</v>
      </c>
      <c r="AL215" s="169">
        <v>0.875</v>
      </c>
      <c r="AM215" s="169">
        <v>0.857142857142857</v>
      </c>
      <c r="AN215" s="169">
        <v>0.533333333333333</v>
      </c>
      <c r="AO215" s="168">
        <v>0.99</v>
      </c>
      <c r="AP215" s="358">
        <v>1</v>
      </c>
      <c r="AQ215" s="358">
        <v>1</v>
      </c>
      <c r="AR215" s="358">
        <v>1</v>
      </c>
      <c r="AS215" s="359">
        <v>1</v>
      </c>
      <c r="AT215" s="364">
        <v>0.0719793575775068</v>
      </c>
      <c r="AU215" s="361" t="s">
        <v>32</v>
      </c>
      <c r="AV215" s="362" t="s">
        <v>32</v>
      </c>
      <c r="AW215" s="362" t="s">
        <v>32</v>
      </c>
      <c r="AX215" s="362" t="s">
        <v>32</v>
      </c>
      <c r="AY215" s="142"/>
      <c r="AZ215" s="140"/>
    </row>
    <row r="216" spans="1:52">
      <c r="A216" s="138"/>
      <c r="C216" s="172" t="s">
        <v>400</v>
      </c>
      <c r="D216" s="166" t="s">
        <v>26</v>
      </c>
      <c r="E216" s="166" t="s">
        <v>401</v>
      </c>
      <c r="F216" s="167" t="s">
        <v>442</v>
      </c>
      <c r="G216" s="174" t="s">
        <v>443</v>
      </c>
      <c r="H216" s="174" t="s">
        <v>443</v>
      </c>
      <c r="I216" s="174" t="s">
        <v>443</v>
      </c>
      <c r="J216" s="174" t="s">
        <v>443</v>
      </c>
      <c r="K216" s="168">
        <v>0.9</v>
      </c>
      <c r="L216" s="169">
        <v>0.940217391304348</v>
      </c>
      <c r="M216" s="169">
        <v>0.941176470588235</v>
      </c>
      <c r="N216" s="170">
        <v>0.94475138121547</v>
      </c>
      <c r="O216" s="170">
        <v>0.940217391304348</v>
      </c>
      <c r="P216" s="356">
        <v>0.9</v>
      </c>
      <c r="Q216" s="357">
        <v>0.977165748622934</v>
      </c>
      <c r="R216" s="169">
        <v>0.977895024106249</v>
      </c>
      <c r="S216" s="169">
        <v>0.972257734594733</v>
      </c>
      <c r="T216" s="169">
        <v>0.977165748622934</v>
      </c>
      <c r="U216" s="356">
        <v>0.9</v>
      </c>
      <c r="V216" s="169">
        <v>0.930796194291437</v>
      </c>
      <c r="W216" s="169">
        <v>0.924861275357045</v>
      </c>
      <c r="X216" s="169">
        <v>0.938762464842751</v>
      </c>
      <c r="Y216" s="169">
        <v>0.930796194291437</v>
      </c>
      <c r="Z216" s="356">
        <v>0.92</v>
      </c>
      <c r="AA216" s="356">
        <v>0.937179640004768</v>
      </c>
      <c r="AB216" s="356">
        <v>0.933597502401537</v>
      </c>
      <c r="AC216" s="356">
        <v>0.942149507366899</v>
      </c>
      <c r="AD216" s="356">
        <v>0.937179640004768</v>
      </c>
      <c r="AE216" s="356">
        <v>0.92</v>
      </c>
      <c r="AF216" s="169">
        <v>0.998390400936494</v>
      </c>
      <c r="AG216" s="169">
        <v>0.998536728124085</v>
      </c>
      <c r="AH216" s="169">
        <v>0.978489142624121</v>
      </c>
      <c r="AI216" s="169">
        <v>0.998390400936494</v>
      </c>
      <c r="AJ216" s="356">
        <v>0.92</v>
      </c>
      <c r="AK216" s="169">
        <v>0.956835695424907</v>
      </c>
      <c r="AL216" s="169">
        <v>0.955084087968952</v>
      </c>
      <c r="AM216" s="169">
        <v>0.957320624834525</v>
      </c>
      <c r="AN216" s="169">
        <v>0.956835695424907</v>
      </c>
      <c r="AO216" s="168">
        <v>0.99</v>
      </c>
      <c r="AP216" s="358">
        <v>1</v>
      </c>
      <c r="AQ216" s="358">
        <v>1</v>
      </c>
      <c r="AR216" s="358">
        <v>1</v>
      </c>
      <c r="AS216" s="359">
        <v>1</v>
      </c>
      <c r="AT216" s="364">
        <v>0.0719793575775068</v>
      </c>
      <c r="AU216" s="361">
        <v>0.0300751879699248</v>
      </c>
      <c r="AV216" s="362">
        <v>0.151515151515152</v>
      </c>
      <c r="AW216" s="362">
        <v>0.0166666666666667</v>
      </c>
      <c r="AX216" s="362">
        <v>0.0300751879699248</v>
      </c>
      <c r="AY216" s="142"/>
      <c r="AZ216" s="140"/>
    </row>
    <row r="217" spans="1:52">
      <c r="A217" s="138"/>
      <c r="C217" s="172" t="s">
        <v>400</v>
      </c>
      <c r="D217" s="166" t="s">
        <v>26</v>
      </c>
      <c r="E217" s="166" t="s">
        <v>401</v>
      </c>
      <c r="F217" s="167" t="s">
        <v>444</v>
      </c>
      <c r="G217" s="174" t="s">
        <v>445</v>
      </c>
      <c r="H217" s="174" t="s">
        <v>445</v>
      </c>
      <c r="I217" s="174" t="s">
        <v>445</v>
      </c>
      <c r="J217" s="174" t="s">
        <v>445</v>
      </c>
      <c r="K217" s="168">
        <v>0.9</v>
      </c>
      <c r="L217" s="169">
        <v>0.925373134328358</v>
      </c>
      <c r="M217" s="169">
        <v>0.927536231884058</v>
      </c>
      <c r="N217" s="170">
        <v>0.936507936507937</v>
      </c>
      <c r="O217" s="170">
        <v>0.925373134328358</v>
      </c>
      <c r="P217" s="356">
        <v>0.9</v>
      </c>
      <c r="Q217" s="357">
        <v>0.962370408293869</v>
      </c>
      <c r="R217" s="169">
        <v>0.961505560307956</v>
      </c>
      <c r="S217" s="169">
        <v>0.968433956481765</v>
      </c>
      <c r="T217" s="169">
        <v>0.962370408293869</v>
      </c>
      <c r="U217" s="356">
        <v>0.9</v>
      </c>
      <c r="V217" s="169">
        <v>0.901830282861897</v>
      </c>
      <c r="W217" s="169">
        <v>0.903443113772455</v>
      </c>
      <c r="X217" s="169">
        <v>0.91756052712228</v>
      </c>
      <c r="Y217" s="169">
        <v>0.901830282861897</v>
      </c>
      <c r="Z217" s="356">
        <v>0.92</v>
      </c>
      <c r="AA217" s="356">
        <v>0.939537932164509</v>
      </c>
      <c r="AB217" s="356">
        <v>0.934994225375351</v>
      </c>
      <c r="AC217" s="356">
        <v>0.925564803804994</v>
      </c>
      <c r="AD217" s="356">
        <v>0.939537932164509</v>
      </c>
      <c r="AE217" s="356">
        <v>0.92</v>
      </c>
      <c r="AF217" s="169">
        <v>0.995086598697949</v>
      </c>
      <c r="AG217" s="169">
        <v>0.983633841886269</v>
      </c>
      <c r="AH217" s="169">
        <v>0.996718083360683</v>
      </c>
      <c r="AI217" s="169">
        <v>0.995086598697949</v>
      </c>
      <c r="AJ217" s="356">
        <v>0.92</v>
      </c>
      <c r="AK217" s="169">
        <v>0.95602917227218</v>
      </c>
      <c r="AL217" s="169">
        <v>0.956600713590658</v>
      </c>
      <c r="AM217" s="169">
        <v>0.946776461136774</v>
      </c>
      <c r="AN217" s="169">
        <v>0.95602917227218</v>
      </c>
      <c r="AO217" s="168">
        <v>0.99</v>
      </c>
      <c r="AP217" s="358">
        <v>1</v>
      </c>
      <c r="AQ217" s="358">
        <v>1</v>
      </c>
      <c r="AR217" s="358">
        <v>1</v>
      </c>
      <c r="AS217" s="359">
        <v>1</v>
      </c>
      <c r="AT217" s="364">
        <v>0.0719793575775068</v>
      </c>
      <c r="AU217" s="361">
        <v>0.0152671755725191</v>
      </c>
      <c r="AV217" s="362">
        <v>0.107438016528926</v>
      </c>
      <c r="AW217" s="362">
        <v>0</v>
      </c>
      <c r="AX217" s="362">
        <v>0.0152671755725191</v>
      </c>
      <c r="AY217" s="142"/>
      <c r="AZ217" s="140"/>
    </row>
    <row r="218" spans="1:52">
      <c r="A218" s="138"/>
      <c r="C218" s="172" t="s">
        <v>400</v>
      </c>
      <c r="D218" s="166" t="s">
        <v>26</v>
      </c>
      <c r="E218" s="166" t="s">
        <v>401</v>
      </c>
      <c r="F218" s="167" t="s">
        <v>446</v>
      </c>
      <c r="G218" s="174" t="s">
        <v>447</v>
      </c>
      <c r="H218" s="174" t="s">
        <v>447</v>
      </c>
      <c r="I218" s="174" t="s">
        <v>447</v>
      </c>
      <c r="J218" s="174" t="s">
        <v>447</v>
      </c>
      <c r="K218" s="168">
        <v>0.9</v>
      </c>
      <c r="L218" s="169">
        <v>0.91156462585034</v>
      </c>
      <c r="M218" s="169">
        <v>0.906666666666667</v>
      </c>
      <c r="N218" s="170">
        <v>0.909090909090909</v>
      </c>
      <c r="O218" s="170">
        <v>0.91156462585034</v>
      </c>
      <c r="P218" s="356">
        <v>0.9</v>
      </c>
      <c r="Q218" s="357">
        <v>0.944056757385438</v>
      </c>
      <c r="R218" s="169">
        <v>0.936055090998524</v>
      </c>
      <c r="S218" s="169">
        <v>0.944522079373952</v>
      </c>
      <c r="T218" s="169">
        <v>0.944056757385438</v>
      </c>
      <c r="U218" s="356">
        <v>0.9</v>
      </c>
      <c r="V218" s="169">
        <v>0.906606187485462</v>
      </c>
      <c r="W218" s="169">
        <v>0.914018691588785</v>
      </c>
      <c r="X218" s="169">
        <v>0.925097820011179</v>
      </c>
      <c r="Y218" s="169">
        <v>0.906606187485462</v>
      </c>
      <c r="Z218" s="356">
        <v>0.92</v>
      </c>
      <c r="AA218" s="356">
        <v>0.947608515344208</v>
      </c>
      <c r="AB218" s="356">
        <v>0.933699382292382</v>
      </c>
      <c r="AC218" s="356">
        <v>0.950730859654503</v>
      </c>
      <c r="AD218" s="356">
        <v>0.947608515344208</v>
      </c>
      <c r="AE218" s="356">
        <v>0.92</v>
      </c>
      <c r="AF218" s="169">
        <v>0.990518280433909</v>
      </c>
      <c r="AG218" s="169">
        <v>0.9976542764345</v>
      </c>
      <c r="AH218" s="169">
        <v>0.991304962533578</v>
      </c>
      <c r="AI218" s="169">
        <v>0.990518280433909</v>
      </c>
      <c r="AJ218" s="356">
        <v>0.92</v>
      </c>
      <c r="AK218" s="169">
        <v>0.959278254958908</v>
      </c>
      <c r="AL218" s="169">
        <v>0.955724841056189</v>
      </c>
      <c r="AM218" s="169">
        <v>0.962866757187555</v>
      </c>
      <c r="AN218" s="169">
        <v>0.959278254958908</v>
      </c>
      <c r="AO218" s="168">
        <v>0.99</v>
      </c>
      <c r="AP218" s="358">
        <v>1</v>
      </c>
      <c r="AQ218" s="358">
        <v>1</v>
      </c>
      <c r="AR218" s="358">
        <v>1</v>
      </c>
      <c r="AS218" s="359">
        <v>1</v>
      </c>
      <c r="AT218" s="364">
        <v>0.0719793575775068</v>
      </c>
      <c r="AU218" s="361">
        <v>0</v>
      </c>
      <c r="AV218" s="362">
        <v>0.218181818181818</v>
      </c>
      <c r="AW218" s="362">
        <v>0</v>
      </c>
      <c r="AX218" s="362">
        <v>0</v>
      </c>
      <c r="AY218" s="142"/>
      <c r="AZ218" s="140"/>
    </row>
    <row r="219" spans="1:52">
      <c r="A219" s="138"/>
      <c r="C219" s="172" t="s">
        <v>400</v>
      </c>
      <c r="D219" s="166" t="s">
        <v>26</v>
      </c>
      <c r="E219" s="166" t="s">
        <v>401</v>
      </c>
      <c r="F219" s="167" t="s">
        <v>448</v>
      </c>
      <c r="G219" s="174" t="s">
        <v>449</v>
      </c>
      <c r="H219" s="174" t="s">
        <v>449</v>
      </c>
      <c r="I219" s="174" t="s">
        <v>449</v>
      </c>
      <c r="J219" s="174" t="s">
        <v>449</v>
      </c>
      <c r="K219" s="168">
        <v>0.9</v>
      </c>
      <c r="L219" s="169">
        <v>0.931506849315068</v>
      </c>
      <c r="M219" s="169">
        <v>0.959459459459459</v>
      </c>
      <c r="N219" s="170">
        <v>0.971014492753623</v>
      </c>
      <c r="O219" s="170">
        <v>0.931506849315068</v>
      </c>
      <c r="P219" s="356">
        <v>0.9</v>
      </c>
      <c r="Q219" s="357">
        <v>0.95952441183911</v>
      </c>
      <c r="R219" s="169">
        <v>0.976545842217484</v>
      </c>
      <c r="S219" s="169">
        <v>0.984551396316102</v>
      </c>
      <c r="T219" s="169">
        <v>0.95952441183911</v>
      </c>
      <c r="U219" s="356">
        <v>0.9</v>
      </c>
      <c r="V219" s="169">
        <v>0.886921325575512</v>
      </c>
      <c r="W219" s="169">
        <v>0.922814498933902</v>
      </c>
      <c r="X219" s="169">
        <v>0.929590017825312</v>
      </c>
      <c r="Y219" s="169">
        <v>0.886921325575512</v>
      </c>
      <c r="Z219" s="356">
        <v>0.92</v>
      </c>
      <c r="AA219" s="356">
        <v>0.952157598499062</v>
      </c>
      <c r="AB219" s="356">
        <v>0.94873417721519</v>
      </c>
      <c r="AC219" s="356">
        <v>0.970456156936894</v>
      </c>
      <c r="AD219" s="356">
        <v>0.952157598499062</v>
      </c>
      <c r="AE219" s="356">
        <v>0.92</v>
      </c>
      <c r="AF219" s="169">
        <v>0.997489329651017</v>
      </c>
      <c r="AG219" s="169">
        <v>0.997709923664122</v>
      </c>
      <c r="AH219" s="169">
        <v>0.998955940697432</v>
      </c>
      <c r="AI219" s="169">
        <v>0.997489329651017</v>
      </c>
      <c r="AJ219" s="356">
        <v>0.92</v>
      </c>
      <c r="AK219" s="169">
        <v>0.950849095678586</v>
      </c>
      <c r="AL219" s="169">
        <v>0.965991593427589</v>
      </c>
      <c r="AM219" s="169">
        <v>0.977622745820719</v>
      </c>
      <c r="AN219" s="169">
        <v>0.950849095678586</v>
      </c>
      <c r="AO219" s="168">
        <v>0.99</v>
      </c>
      <c r="AP219" s="358">
        <v>1</v>
      </c>
      <c r="AQ219" s="358">
        <v>1</v>
      </c>
      <c r="AR219" s="358">
        <v>1</v>
      </c>
      <c r="AS219" s="359">
        <v>1</v>
      </c>
      <c r="AT219" s="364">
        <v>0.0719793575775068</v>
      </c>
      <c r="AU219" s="361">
        <v>0.0196078431372549</v>
      </c>
      <c r="AV219" s="362">
        <v>0.204545454545455</v>
      </c>
      <c r="AW219" s="362">
        <v>0.1</v>
      </c>
      <c r="AX219" s="362">
        <v>0.0196078431372549</v>
      </c>
      <c r="AY219" s="142"/>
      <c r="AZ219" s="140"/>
    </row>
    <row r="220" spans="1:52">
      <c r="A220" s="138"/>
      <c r="C220" s="172" t="s">
        <v>400</v>
      </c>
      <c r="D220" s="166" t="s">
        <v>26</v>
      </c>
      <c r="E220" s="166" t="s">
        <v>401</v>
      </c>
      <c r="F220" s="167" t="s">
        <v>450</v>
      </c>
      <c r="G220" s="174" t="s">
        <v>451</v>
      </c>
      <c r="H220" s="174" t="s">
        <v>451</v>
      </c>
      <c r="I220" s="174" t="s">
        <v>451</v>
      </c>
      <c r="J220" s="174" t="s">
        <v>451</v>
      </c>
      <c r="K220" s="168">
        <v>0.9</v>
      </c>
      <c r="L220" s="169">
        <v>0.956521739130435</v>
      </c>
      <c r="M220" s="169">
        <v>0.933333333333333</v>
      </c>
      <c r="N220" s="170">
        <v>0.926605504587156</v>
      </c>
      <c r="O220" s="170">
        <v>0.956521739130435</v>
      </c>
      <c r="P220" s="356">
        <v>0.9</v>
      </c>
      <c r="Q220" s="357">
        <v>0.964579901153213</v>
      </c>
      <c r="R220" s="169">
        <v>0.970367390721373</v>
      </c>
      <c r="S220" s="169">
        <v>0.965868968222833</v>
      </c>
      <c r="T220" s="169">
        <v>0.964579901153213</v>
      </c>
      <c r="U220" s="356">
        <v>0.9</v>
      </c>
      <c r="V220" s="169">
        <v>0.917298187808896</v>
      </c>
      <c r="W220" s="169">
        <v>0.918744971842317</v>
      </c>
      <c r="X220" s="169">
        <v>0.936445664966654</v>
      </c>
      <c r="Y220" s="169">
        <v>0.917298187808896</v>
      </c>
      <c r="Z220" s="356">
        <v>0.92</v>
      </c>
      <c r="AA220" s="356">
        <v>0.94003787081843</v>
      </c>
      <c r="AB220" s="356">
        <v>0.933100893440837</v>
      </c>
      <c r="AC220" s="356">
        <v>0.951074531321445</v>
      </c>
      <c r="AD220" s="356">
        <v>0.94003787081843</v>
      </c>
      <c r="AE220" s="356">
        <v>0.92</v>
      </c>
      <c r="AF220" s="169">
        <v>0.990470139771283</v>
      </c>
      <c r="AG220" s="169">
        <v>0.994464944649446</v>
      </c>
      <c r="AH220" s="169">
        <v>0.996478334098913</v>
      </c>
      <c r="AI220" s="169">
        <v>0.990470139771283</v>
      </c>
      <c r="AJ220" s="356">
        <v>0.92</v>
      </c>
      <c r="AK220" s="169">
        <v>0.962383305875892</v>
      </c>
      <c r="AL220" s="169">
        <v>0.959917012448133</v>
      </c>
      <c r="AM220" s="169">
        <v>0.966040648314896</v>
      </c>
      <c r="AN220" s="169">
        <v>0.962383305875892</v>
      </c>
      <c r="AO220" s="168">
        <v>0.99</v>
      </c>
      <c r="AP220" s="358">
        <v>1</v>
      </c>
      <c r="AQ220" s="358">
        <v>1</v>
      </c>
      <c r="AR220" s="358">
        <v>1</v>
      </c>
      <c r="AS220" s="359">
        <v>1</v>
      </c>
      <c r="AT220" s="364">
        <v>0.0719793575775068</v>
      </c>
      <c r="AU220" s="361">
        <v>0.0128205128205128</v>
      </c>
      <c r="AV220" s="362">
        <v>0.466666666666667</v>
      </c>
      <c r="AW220" s="362">
        <v>0.0147058823529412</v>
      </c>
      <c r="AX220" s="362">
        <v>0.0128205128205128</v>
      </c>
      <c r="AY220" s="142"/>
      <c r="AZ220" s="140"/>
    </row>
    <row r="221" spans="1:52">
      <c r="A221" s="138"/>
      <c r="C221" s="172" t="s">
        <v>400</v>
      </c>
      <c r="D221" s="166" t="s">
        <v>26</v>
      </c>
      <c r="E221" s="166" t="s">
        <v>401</v>
      </c>
      <c r="F221" s="167" t="s">
        <v>452</v>
      </c>
      <c r="G221" s="174" t="s">
        <v>453</v>
      </c>
      <c r="H221" s="174" t="s">
        <v>453</v>
      </c>
      <c r="I221" s="174" t="s">
        <v>453</v>
      </c>
      <c r="J221" s="174" t="s">
        <v>453</v>
      </c>
      <c r="K221" s="168">
        <v>0.9</v>
      </c>
      <c r="L221" s="169">
        <v>0.986666666666667</v>
      </c>
      <c r="M221" s="169">
        <v>0.91566265060241</v>
      </c>
      <c r="N221" s="170">
        <v>0.91358024691358</v>
      </c>
      <c r="O221" s="170">
        <v>0.986666666666667</v>
      </c>
      <c r="P221" s="356">
        <v>0.9</v>
      </c>
      <c r="Q221" s="357">
        <v>0.947390053431977</v>
      </c>
      <c r="R221" s="169">
        <v>0.951338199513382</v>
      </c>
      <c r="S221" s="169">
        <v>0.963963963963964</v>
      </c>
      <c r="T221" s="169">
        <v>0.947390053431977</v>
      </c>
      <c r="U221" s="356">
        <v>0.9</v>
      </c>
      <c r="V221" s="169">
        <v>0.894369091656391</v>
      </c>
      <c r="W221" s="169">
        <v>0.916058394160584</v>
      </c>
      <c r="X221" s="169">
        <v>0.932310689067446</v>
      </c>
      <c r="Y221" s="169">
        <v>0.894369091656391</v>
      </c>
      <c r="Z221" s="356">
        <v>0.92</v>
      </c>
      <c r="AA221" s="356">
        <v>0.943083573487032</v>
      </c>
      <c r="AB221" s="356">
        <v>0.935600578871201</v>
      </c>
      <c r="AC221" s="356">
        <v>0.944048653344917</v>
      </c>
      <c r="AD221" s="356">
        <v>0.943083573487032</v>
      </c>
      <c r="AE221" s="356">
        <v>0.92</v>
      </c>
      <c r="AF221" s="169">
        <v>0.999262718112558</v>
      </c>
      <c r="AG221" s="169">
        <v>0.998351389543099</v>
      </c>
      <c r="AH221" s="169">
        <v>0.999394673123487</v>
      </c>
      <c r="AI221" s="169">
        <v>0.999262718112558</v>
      </c>
      <c r="AJ221" s="356">
        <v>0.92</v>
      </c>
      <c r="AK221" s="169">
        <v>0.952903721594028</v>
      </c>
      <c r="AL221" s="169">
        <v>0.953241769339527</v>
      </c>
      <c r="AM221" s="169">
        <v>0.957006692354492</v>
      </c>
      <c r="AN221" s="169">
        <v>0.952903721594028</v>
      </c>
      <c r="AO221" s="168">
        <v>0.99</v>
      </c>
      <c r="AP221" s="358">
        <v>1</v>
      </c>
      <c r="AQ221" s="358">
        <v>1</v>
      </c>
      <c r="AR221" s="358">
        <v>1</v>
      </c>
      <c r="AS221" s="359">
        <v>1</v>
      </c>
      <c r="AT221" s="364">
        <v>0.0719793575775068</v>
      </c>
      <c r="AU221" s="361">
        <v>0</v>
      </c>
      <c r="AV221" s="362">
        <v>0.125</v>
      </c>
      <c r="AW221" s="362">
        <v>0</v>
      </c>
      <c r="AX221" s="362">
        <v>0</v>
      </c>
      <c r="AY221" s="142"/>
      <c r="AZ221" s="140"/>
    </row>
    <row r="222" s="134" customFormat="1" spans="1:52">
      <c r="A222" s="138"/>
      <c r="B222" s="135"/>
      <c r="C222" s="172" t="s">
        <v>400</v>
      </c>
      <c r="D222" s="166" t="s">
        <v>26</v>
      </c>
      <c r="E222" s="166" t="s">
        <v>401</v>
      </c>
      <c r="F222" s="167" t="s">
        <v>454</v>
      </c>
      <c r="G222" s="174" t="s">
        <v>455</v>
      </c>
      <c r="H222" s="174" t="s">
        <v>455</v>
      </c>
      <c r="I222" s="174" t="s">
        <v>455</v>
      </c>
      <c r="J222" s="174" t="s">
        <v>455</v>
      </c>
      <c r="K222" s="168">
        <v>0.9</v>
      </c>
      <c r="L222" s="169">
        <v>0.961904761904762</v>
      </c>
      <c r="M222" s="169">
        <v>0.95049504950495</v>
      </c>
      <c r="N222" s="170">
        <v>0.948453608247423</v>
      </c>
      <c r="O222" s="170">
        <v>0.961904761904762</v>
      </c>
      <c r="P222" s="356">
        <v>0.9</v>
      </c>
      <c r="Q222" s="357">
        <v>0.959241706161137</v>
      </c>
      <c r="R222" s="169">
        <v>0.905634505110945</v>
      </c>
      <c r="S222" s="169">
        <v>0.960418482999128</v>
      </c>
      <c r="T222" s="169">
        <v>0.959241706161137</v>
      </c>
      <c r="U222" s="356">
        <v>0.9</v>
      </c>
      <c r="V222" s="169">
        <v>0.904107424960506</v>
      </c>
      <c r="W222" s="169">
        <v>0.87197706307654</v>
      </c>
      <c r="X222" s="169">
        <v>0.909154315605929</v>
      </c>
      <c r="Y222" s="169">
        <v>0.904107424960506</v>
      </c>
      <c r="Z222" s="356">
        <v>0.92</v>
      </c>
      <c r="AA222" s="356">
        <v>0.934778614734521</v>
      </c>
      <c r="AB222" s="356">
        <v>0.90537182183139</v>
      </c>
      <c r="AC222" s="356">
        <v>0.93402871850447</v>
      </c>
      <c r="AD222" s="356">
        <v>0.934778614734521</v>
      </c>
      <c r="AE222" s="356">
        <v>0.92</v>
      </c>
      <c r="AF222" s="169">
        <v>0.989891355692017</v>
      </c>
      <c r="AG222" s="169">
        <v>0.994226424566982</v>
      </c>
      <c r="AH222" s="169">
        <v>0.99163050216987</v>
      </c>
      <c r="AI222" s="169">
        <v>0.989891355692017</v>
      </c>
      <c r="AJ222" s="356">
        <v>0.92</v>
      </c>
      <c r="AK222" s="169">
        <v>0.950613191912496</v>
      </c>
      <c r="AL222" s="169">
        <v>0.938579944163586</v>
      </c>
      <c r="AM222" s="169">
        <v>0.949538836801585</v>
      </c>
      <c r="AN222" s="169">
        <v>0.950613191912496</v>
      </c>
      <c r="AO222" s="168">
        <v>0.99</v>
      </c>
      <c r="AP222" s="358">
        <v>1</v>
      </c>
      <c r="AQ222" s="358">
        <v>1</v>
      </c>
      <c r="AR222" s="358">
        <v>1</v>
      </c>
      <c r="AS222" s="359">
        <v>1</v>
      </c>
      <c r="AT222" s="364">
        <v>0.0719793575775068</v>
      </c>
      <c r="AU222" s="361">
        <v>0.0666666666666667</v>
      </c>
      <c r="AV222" s="362">
        <v>0.237704918032787</v>
      </c>
      <c r="AW222" s="362">
        <v>0.0208333333333333</v>
      </c>
      <c r="AX222" s="362">
        <v>0.0666666666666667</v>
      </c>
      <c r="AY222" s="135"/>
      <c r="AZ222" s="140"/>
    </row>
    <row r="223" s="134" customFormat="1" spans="1:52">
      <c r="A223" s="138"/>
      <c r="B223" s="135"/>
      <c r="C223" s="172" t="s">
        <v>400</v>
      </c>
      <c r="D223" s="166" t="s">
        <v>26</v>
      </c>
      <c r="E223" s="166" t="s">
        <v>401</v>
      </c>
      <c r="F223" s="167" t="s">
        <v>456</v>
      </c>
      <c r="G223" s="174" t="s">
        <v>457</v>
      </c>
      <c r="H223" s="174" t="s">
        <v>457</v>
      </c>
      <c r="I223" s="174" t="s">
        <v>457</v>
      </c>
      <c r="J223" s="174" t="s">
        <v>457</v>
      </c>
      <c r="K223" s="168">
        <v>0.9</v>
      </c>
      <c r="L223" s="169">
        <v>0.96</v>
      </c>
      <c r="M223" s="169">
        <v>0.958904109589041</v>
      </c>
      <c r="N223" s="170">
        <v>0.957142857142857</v>
      </c>
      <c r="O223" s="170">
        <v>0.96</v>
      </c>
      <c r="P223" s="356">
        <v>0.9</v>
      </c>
      <c r="Q223" s="357">
        <v>0.948898974617583</v>
      </c>
      <c r="R223" s="169">
        <v>0.946578631452581</v>
      </c>
      <c r="S223" s="169">
        <v>0.943347639484979</v>
      </c>
      <c r="T223" s="169">
        <v>0.948898974617583</v>
      </c>
      <c r="U223" s="356">
        <v>0.9</v>
      </c>
      <c r="V223" s="169">
        <v>0.919146074970583</v>
      </c>
      <c r="W223" s="169">
        <v>0.915666266506603</v>
      </c>
      <c r="X223" s="169">
        <v>0.913519313304721</v>
      </c>
      <c r="Y223" s="169">
        <v>0.919146074970583</v>
      </c>
      <c r="Z223" s="356">
        <v>0.92</v>
      </c>
      <c r="AA223" s="356">
        <v>0.94602789569436</v>
      </c>
      <c r="AB223" s="356">
        <v>0.92949110974862</v>
      </c>
      <c r="AC223" s="356">
        <v>0.947336834208552</v>
      </c>
      <c r="AD223" s="356">
        <v>0.94602789569436</v>
      </c>
      <c r="AE223" s="356">
        <v>0.92</v>
      </c>
      <c r="AF223" s="169">
        <v>0.998607630186577</v>
      </c>
      <c r="AG223" s="169">
        <v>0.995651123459773</v>
      </c>
      <c r="AH223" s="169">
        <v>0.992502585315408</v>
      </c>
      <c r="AI223" s="169">
        <v>0.998607630186577</v>
      </c>
      <c r="AJ223" s="356">
        <v>0.92</v>
      </c>
      <c r="AK223" s="169">
        <v>0.96169941775837</v>
      </c>
      <c r="AL223" s="169">
        <v>0.955622837370242</v>
      </c>
      <c r="AM223" s="169">
        <v>0.96009182412149</v>
      </c>
      <c r="AN223" s="169">
        <v>0.96169941775837</v>
      </c>
      <c r="AO223" s="168">
        <v>0.99</v>
      </c>
      <c r="AP223" s="358">
        <v>1</v>
      </c>
      <c r="AQ223" s="358">
        <v>1</v>
      </c>
      <c r="AR223" s="358">
        <v>1</v>
      </c>
      <c r="AS223" s="359">
        <v>1</v>
      </c>
      <c r="AT223" s="364">
        <v>0.0719793575775068</v>
      </c>
      <c r="AU223" s="361">
        <v>0.0285714285714286</v>
      </c>
      <c r="AV223" s="362">
        <v>0.0151515151515152</v>
      </c>
      <c r="AW223" s="362">
        <v>0</v>
      </c>
      <c r="AX223" s="362">
        <v>0.0285714285714286</v>
      </c>
      <c r="AY223" s="135"/>
      <c r="AZ223" s="140"/>
    </row>
    <row r="224" s="134" customFormat="1" spans="1:52">
      <c r="A224" s="138"/>
      <c r="B224" s="135"/>
      <c r="C224" s="172" t="s">
        <v>400</v>
      </c>
      <c r="D224" s="166" t="s">
        <v>26</v>
      </c>
      <c r="E224" s="166" t="s">
        <v>401</v>
      </c>
      <c r="F224" s="167" t="s">
        <v>458</v>
      </c>
      <c r="G224" s="174" t="s">
        <v>459</v>
      </c>
      <c r="H224" s="174" t="s">
        <v>459</v>
      </c>
      <c r="I224" s="174" t="s">
        <v>459</v>
      </c>
      <c r="J224" s="174" t="s">
        <v>459</v>
      </c>
      <c r="K224" s="168">
        <v>0.9</v>
      </c>
      <c r="L224" s="169">
        <v>0.949579831932773</v>
      </c>
      <c r="M224" s="169">
        <v>0.852713178294574</v>
      </c>
      <c r="N224" s="170">
        <v>0.931034482758621</v>
      </c>
      <c r="O224" s="170">
        <v>0.949579831932773</v>
      </c>
      <c r="P224" s="356">
        <v>0.9</v>
      </c>
      <c r="Q224" s="357">
        <v>0.951420823016154</v>
      </c>
      <c r="R224" s="169">
        <v>0.683635344666542</v>
      </c>
      <c r="S224" s="169">
        <v>0.971544184832267</v>
      </c>
      <c r="T224" s="169">
        <v>0.951420823016154</v>
      </c>
      <c r="U224" s="356">
        <v>0.9</v>
      </c>
      <c r="V224" s="169">
        <v>0.900719254804858</v>
      </c>
      <c r="W224" s="169">
        <v>0.89781430973286</v>
      </c>
      <c r="X224" s="169">
        <v>0.928860462080668</v>
      </c>
      <c r="Y224" s="169">
        <v>0.900719254804858</v>
      </c>
      <c r="Z224" s="356">
        <v>0.92</v>
      </c>
      <c r="AA224" s="356">
        <v>0.920446897294387</v>
      </c>
      <c r="AB224" s="356">
        <v>0.913263215407731</v>
      </c>
      <c r="AC224" s="356">
        <v>0.94976419930285</v>
      </c>
      <c r="AD224" s="356">
        <v>0.920446897294387</v>
      </c>
      <c r="AE224" s="356">
        <v>0.92</v>
      </c>
      <c r="AF224" s="169">
        <v>0.995804108216433</v>
      </c>
      <c r="AG224" s="169">
        <v>0.996201380343481</v>
      </c>
      <c r="AH224" s="169">
        <v>0.997021773252304</v>
      </c>
      <c r="AI224" s="169">
        <v>0.995804108216433</v>
      </c>
      <c r="AJ224" s="356">
        <v>0.92</v>
      </c>
      <c r="AK224" s="169">
        <v>0.944328545031889</v>
      </c>
      <c r="AL224" s="169">
        <v>0.947526070556912</v>
      </c>
      <c r="AM224" s="169">
        <v>0.964291865204662</v>
      </c>
      <c r="AN224" s="169">
        <v>0.944328545031889</v>
      </c>
      <c r="AO224" s="168">
        <v>0.99</v>
      </c>
      <c r="AP224" s="358">
        <v>1</v>
      </c>
      <c r="AQ224" s="358">
        <v>1</v>
      </c>
      <c r="AR224" s="358">
        <v>1</v>
      </c>
      <c r="AS224" s="359">
        <v>1</v>
      </c>
      <c r="AT224" s="364">
        <v>0.0719793575775068</v>
      </c>
      <c r="AU224" s="361">
        <v>0</v>
      </c>
      <c r="AV224" s="362">
        <v>0.255813953488372</v>
      </c>
      <c r="AW224" s="362">
        <v>0.0238095238095238</v>
      </c>
      <c r="AX224" s="362">
        <v>0</v>
      </c>
      <c r="AY224" s="135"/>
      <c r="AZ224" s="140"/>
    </row>
    <row r="225" s="134" customFormat="1" spans="1:52">
      <c r="A225" s="138"/>
      <c r="B225" s="135"/>
      <c r="C225" s="172" t="s">
        <v>400</v>
      </c>
      <c r="D225" s="166" t="s">
        <v>26</v>
      </c>
      <c r="E225" s="166" t="s">
        <v>401</v>
      </c>
      <c r="F225" s="167" t="s">
        <v>460</v>
      </c>
      <c r="G225" s="174" t="s">
        <v>461</v>
      </c>
      <c r="H225" s="174" t="s">
        <v>461</v>
      </c>
      <c r="I225" s="174" t="s">
        <v>461</v>
      </c>
      <c r="J225" s="174" t="s">
        <v>461</v>
      </c>
      <c r="K225" s="168">
        <v>0.9</v>
      </c>
      <c r="L225" s="169">
        <v>1</v>
      </c>
      <c r="M225" s="169">
        <v>0.907216494845361</v>
      </c>
      <c r="N225" s="170">
        <v>0.955555555555556</v>
      </c>
      <c r="O225" s="170">
        <v>1</v>
      </c>
      <c r="P225" s="356">
        <v>0.9</v>
      </c>
      <c r="Q225" s="357">
        <v>0.955327990501633</v>
      </c>
      <c r="R225" s="169">
        <v>0.923471768548763</v>
      </c>
      <c r="S225" s="169">
        <v>0.957046332046332</v>
      </c>
      <c r="T225" s="169">
        <v>0.955327990501633</v>
      </c>
      <c r="U225" s="356">
        <v>0.9</v>
      </c>
      <c r="V225" s="169">
        <v>0.908132977144553</v>
      </c>
      <c r="W225" s="169">
        <v>0.882407839477368</v>
      </c>
      <c r="X225" s="169">
        <v>0.920045045045045</v>
      </c>
      <c r="Y225" s="169">
        <v>0.908132977144553</v>
      </c>
      <c r="Z225" s="356">
        <v>0.92</v>
      </c>
      <c r="AA225" s="356">
        <v>0.942051282051282</v>
      </c>
      <c r="AB225" s="356">
        <v>0.937615916371607</v>
      </c>
      <c r="AC225" s="356">
        <v>0.944139778089529</v>
      </c>
      <c r="AD225" s="356">
        <v>0.942051282051282</v>
      </c>
      <c r="AE225" s="356">
        <v>0.92</v>
      </c>
      <c r="AF225" s="169">
        <v>0.987731219328048</v>
      </c>
      <c r="AG225" s="169">
        <v>0.999152003391986</v>
      </c>
      <c r="AH225" s="169">
        <v>0.943372136687946</v>
      </c>
      <c r="AI225" s="169">
        <v>0.987731219328048</v>
      </c>
      <c r="AJ225" s="356">
        <v>0.92</v>
      </c>
      <c r="AK225" s="169">
        <v>0.959286752888957</v>
      </c>
      <c r="AL225" s="169">
        <v>0.958976833976834</v>
      </c>
      <c r="AM225" s="169">
        <v>0.961087002916696</v>
      </c>
      <c r="AN225" s="169">
        <v>0.959286752888957</v>
      </c>
      <c r="AO225" s="168">
        <v>0.99</v>
      </c>
      <c r="AP225" s="358">
        <v>1</v>
      </c>
      <c r="AQ225" s="358">
        <v>1</v>
      </c>
      <c r="AR225" s="358">
        <v>1</v>
      </c>
      <c r="AS225" s="359">
        <v>1</v>
      </c>
      <c r="AT225" s="364">
        <v>0.0719793575775068</v>
      </c>
      <c r="AU225" s="361">
        <v>0.0163934426229508</v>
      </c>
      <c r="AV225" s="362">
        <v>0.102040816326531</v>
      </c>
      <c r="AW225" s="362">
        <v>0.05</v>
      </c>
      <c r="AX225" s="362">
        <v>0.0163934426229508</v>
      </c>
      <c r="AY225" s="135"/>
      <c r="AZ225" s="140"/>
    </row>
    <row r="226" s="134" customFormat="1" spans="1:52">
      <c r="A226" s="138"/>
      <c r="B226" s="135"/>
      <c r="C226" s="172" t="s">
        <v>400</v>
      </c>
      <c r="D226" s="166" t="s">
        <v>26</v>
      </c>
      <c r="E226" s="166" t="s">
        <v>401</v>
      </c>
      <c r="F226" s="167" t="s">
        <v>462</v>
      </c>
      <c r="G226" s="174" t="s">
        <v>463</v>
      </c>
      <c r="H226" s="174" t="s">
        <v>463</v>
      </c>
      <c r="I226" s="174" t="s">
        <v>463</v>
      </c>
      <c r="J226" s="174" t="s">
        <v>463</v>
      </c>
      <c r="K226" s="168">
        <v>0.9</v>
      </c>
      <c r="L226" s="169">
        <v>0.962962962962963</v>
      </c>
      <c r="M226" s="169">
        <v>0.890173410404624</v>
      </c>
      <c r="N226" s="170">
        <v>0.957317073170732</v>
      </c>
      <c r="O226" s="170">
        <v>0.962962962962963</v>
      </c>
      <c r="P226" s="356">
        <v>0.9</v>
      </c>
      <c r="Q226" s="357">
        <v>0.947018591657836</v>
      </c>
      <c r="R226" s="169">
        <v>0.95409058988764</v>
      </c>
      <c r="S226" s="169">
        <v>0.963931129822797</v>
      </c>
      <c r="T226" s="169">
        <v>0.947018591657836</v>
      </c>
      <c r="U226" s="356">
        <v>0.9</v>
      </c>
      <c r="V226" s="169">
        <v>0.930835179655139</v>
      </c>
      <c r="W226" s="169">
        <v>0.93969452247191</v>
      </c>
      <c r="X226" s="169">
        <v>0.937539273595576</v>
      </c>
      <c r="Y226" s="169">
        <v>0.930835179655139</v>
      </c>
      <c r="Z226" s="356">
        <v>0.92</v>
      </c>
      <c r="AA226" s="356">
        <v>0.9501332741004</v>
      </c>
      <c r="AB226" s="356">
        <v>0.957933090427294</v>
      </c>
      <c r="AC226" s="356">
        <v>0.961070973225669</v>
      </c>
      <c r="AD226" s="356">
        <v>0.9501332741004</v>
      </c>
      <c r="AE226" s="356">
        <v>0.92</v>
      </c>
      <c r="AF226" s="169">
        <v>0.994167337087691</v>
      </c>
      <c r="AG226" s="169">
        <v>0.993015612161052</v>
      </c>
      <c r="AH226" s="169">
        <v>0.986170045575986</v>
      </c>
      <c r="AI226" s="169">
        <v>0.994167337087691</v>
      </c>
      <c r="AJ226" s="356">
        <v>0.92</v>
      </c>
      <c r="AK226" s="169">
        <v>0.964898795798104</v>
      </c>
      <c r="AL226" s="169">
        <v>0.972523711743424</v>
      </c>
      <c r="AM226" s="169">
        <v>0.971201135729859</v>
      </c>
      <c r="AN226" s="169">
        <v>0.964898795798104</v>
      </c>
      <c r="AO226" s="168">
        <v>0.99</v>
      </c>
      <c r="AP226" s="358">
        <v>1</v>
      </c>
      <c r="AQ226" s="358">
        <v>1</v>
      </c>
      <c r="AR226" s="358">
        <v>1</v>
      </c>
      <c r="AS226" s="359">
        <v>1</v>
      </c>
      <c r="AT226" s="364">
        <v>0.0719793575775068</v>
      </c>
      <c r="AU226" s="361">
        <v>0.0163934426229508</v>
      </c>
      <c r="AV226" s="362">
        <v>0.283582089552239</v>
      </c>
      <c r="AW226" s="362">
        <v>0</v>
      </c>
      <c r="AX226" s="362">
        <v>0.0163934426229508</v>
      </c>
      <c r="AY226" s="135"/>
      <c r="AZ226" s="140"/>
    </row>
    <row r="227" s="134" customFormat="1" spans="1:52">
      <c r="A227" s="138"/>
      <c r="B227" s="135"/>
      <c r="C227" s="172" t="s">
        <v>400</v>
      </c>
      <c r="D227" s="166" t="s">
        <v>26</v>
      </c>
      <c r="E227" s="166" t="s">
        <v>401</v>
      </c>
      <c r="F227" s="167" t="s">
        <v>464</v>
      </c>
      <c r="G227" s="174" t="s">
        <v>465</v>
      </c>
      <c r="H227" s="174" t="s">
        <v>465</v>
      </c>
      <c r="I227" s="174" t="s">
        <v>465</v>
      </c>
      <c r="J227" s="174" t="s">
        <v>465</v>
      </c>
      <c r="K227" s="168">
        <v>0.9</v>
      </c>
      <c r="L227" s="169">
        <v>0.935779816513762</v>
      </c>
      <c r="M227" s="169">
        <v>0.913793103448276</v>
      </c>
      <c r="N227" s="170">
        <v>0.902654867256637</v>
      </c>
      <c r="O227" s="170">
        <v>0.935779816513762</v>
      </c>
      <c r="P227" s="356">
        <v>0.9</v>
      </c>
      <c r="Q227" s="357">
        <v>0.964334239130435</v>
      </c>
      <c r="R227" s="169">
        <v>0.963847012841988</v>
      </c>
      <c r="S227" s="169">
        <v>0.968250674413779</v>
      </c>
      <c r="T227" s="169">
        <v>0.964334239130435</v>
      </c>
      <c r="U227" s="356">
        <v>0.9</v>
      </c>
      <c r="V227" s="169">
        <v>0.912703804347826</v>
      </c>
      <c r="W227" s="169">
        <v>0.89893914014517</v>
      </c>
      <c r="X227" s="169">
        <v>0.926540776094625</v>
      </c>
      <c r="Y227" s="169">
        <v>0.912703804347826</v>
      </c>
      <c r="Z227" s="356">
        <v>0.92</v>
      </c>
      <c r="AA227" s="356">
        <v>0.946799491309877</v>
      </c>
      <c r="AB227" s="356">
        <v>0.933841668535546</v>
      </c>
      <c r="AC227" s="356">
        <v>0.935316336166194</v>
      </c>
      <c r="AD227" s="356">
        <v>0.946799491309877</v>
      </c>
      <c r="AE227" s="356">
        <v>0.92</v>
      </c>
      <c r="AF227" s="169">
        <v>0.994429785986514</v>
      </c>
      <c r="AG227" s="169">
        <v>0.995309050772627</v>
      </c>
      <c r="AH227" s="169">
        <v>0.994007754670426</v>
      </c>
      <c r="AI227" s="169">
        <v>0.994429785986514</v>
      </c>
      <c r="AJ227" s="356">
        <v>0.92</v>
      </c>
      <c r="AK227" s="169">
        <v>0.961463278413851</v>
      </c>
      <c r="AL227" s="169">
        <v>0.955788749354894</v>
      </c>
      <c r="AM227" s="169">
        <v>0.951937706972165</v>
      </c>
      <c r="AN227" s="169">
        <v>0.961463278413851</v>
      </c>
      <c r="AO227" s="168">
        <v>0.99</v>
      </c>
      <c r="AP227" s="358">
        <v>1</v>
      </c>
      <c r="AQ227" s="358">
        <v>1</v>
      </c>
      <c r="AR227" s="358">
        <v>1</v>
      </c>
      <c r="AS227" s="359">
        <v>1</v>
      </c>
      <c r="AT227" s="364">
        <v>0.0719793575775068</v>
      </c>
      <c r="AU227" s="361">
        <v>0.0649350649350649</v>
      </c>
      <c r="AV227" s="362">
        <v>0.304347826086957</v>
      </c>
      <c r="AW227" s="362">
        <v>0.051948051948052</v>
      </c>
      <c r="AX227" s="362">
        <v>0.0649350649350649</v>
      </c>
      <c r="AY227" s="135"/>
      <c r="AZ227" s="140"/>
    </row>
    <row r="228" s="134" customFormat="1" spans="1:52">
      <c r="A228" s="138"/>
      <c r="B228" s="135"/>
      <c r="C228" s="172" t="s">
        <v>400</v>
      </c>
      <c r="D228" s="166" t="s">
        <v>26</v>
      </c>
      <c r="E228" s="166" t="s">
        <v>401</v>
      </c>
      <c r="F228" s="167" t="s">
        <v>466</v>
      </c>
      <c r="G228" s="174" t="s">
        <v>467</v>
      </c>
      <c r="H228" s="174" t="s">
        <v>467</v>
      </c>
      <c r="I228" s="174" t="s">
        <v>467</v>
      </c>
      <c r="J228" s="174" t="s">
        <v>467</v>
      </c>
      <c r="K228" s="168">
        <v>0.9</v>
      </c>
      <c r="L228" s="169">
        <v>0.789473684210526</v>
      </c>
      <c r="M228" s="169">
        <v>0.973684210526316</v>
      </c>
      <c r="N228" s="170">
        <v>1</v>
      </c>
      <c r="O228" s="170">
        <v>0.789473684210526</v>
      </c>
      <c r="P228" s="356">
        <v>0.9</v>
      </c>
      <c r="Q228" s="357">
        <v>0.967724388032638</v>
      </c>
      <c r="R228" s="169">
        <v>0.974116881002767</v>
      </c>
      <c r="S228" s="169">
        <v>0.972366148531952</v>
      </c>
      <c r="T228" s="169">
        <v>0.967724388032638</v>
      </c>
      <c r="U228" s="356">
        <v>0.9</v>
      </c>
      <c r="V228" s="169">
        <v>0.923844061650045</v>
      </c>
      <c r="W228" s="169">
        <v>0.929838840957187</v>
      </c>
      <c r="X228" s="169">
        <v>0.928941524796447</v>
      </c>
      <c r="Y228" s="169">
        <v>0.923844061650045</v>
      </c>
      <c r="Z228" s="356">
        <v>0.92</v>
      </c>
      <c r="AA228" s="356">
        <v>0.942748994558789</v>
      </c>
      <c r="AB228" s="356">
        <v>0.945506692160612</v>
      </c>
      <c r="AC228" s="356">
        <v>0.941146013117018</v>
      </c>
      <c r="AD228" s="356">
        <v>0.942748994558789</v>
      </c>
      <c r="AE228" s="356">
        <v>0.92</v>
      </c>
      <c r="AF228" s="169">
        <v>0.98936170212766</v>
      </c>
      <c r="AG228" s="169">
        <v>0.993804852865256</v>
      </c>
      <c r="AH228" s="169">
        <v>0.989139515455305</v>
      </c>
      <c r="AI228" s="169">
        <v>0.98936170212766</v>
      </c>
      <c r="AJ228" s="356">
        <v>0.92</v>
      </c>
      <c r="AK228" s="169">
        <v>0.957255343082115</v>
      </c>
      <c r="AL228" s="169">
        <v>0.96282311937264</v>
      </c>
      <c r="AM228" s="169">
        <v>0.953183710774855</v>
      </c>
      <c r="AN228" s="169">
        <v>0.957255343082115</v>
      </c>
      <c r="AO228" s="168">
        <v>0.99</v>
      </c>
      <c r="AP228" s="358">
        <v>1</v>
      </c>
      <c r="AQ228" s="358">
        <v>1</v>
      </c>
      <c r="AR228" s="358">
        <v>1</v>
      </c>
      <c r="AS228" s="359">
        <v>1</v>
      </c>
      <c r="AT228" s="364">
        <v>0.0719793575775068</v>
      </c>
      <c r="AU228" s="361">
        <v>0.0731707317073171</v>
      </c>
      <c r="AV228" s="362">
        <v>0.121212121212121</v>
      </c>
      <c r="AW228" s="362">
        <v>0.108108108108108</v>
      </c>
      <c r="AX228" s="362">
        <v>0.0731707317073171</v>
      </c>
      <c r="AY228" s="135"/>
      <c r="AZ228" s="140"/>
    </row>
    <row r="229" s="134" customFormat="1" spans="1:52">
      <c r="A229" s="138"/>
      <c r="B229" s="135"/>
      <c r="C229" s="172" t="s">
        <v>400</v>
      </c>
      <c r="D229" s="166" t="s">
        <v>26</v>
      </c>
      <c r="E229" s="166" t="s">
        <v>401</v>
      </c>
      <c r="F229" s="167" t="s">
        <v>468</v>
      </c>
      <c r="G229" s="174" t="s">
        <v>469</v>
      </c>
      <c r="H229" s="174" t="s">
        <v>469</v>
      </c>
      <c r="I229" s="174" t="s">
        <v>469</v>
      </c>
      <c r="J229" s="174" t="s">
        <v>469</v>
      </c>
      <c r="K229" s="168">
        <v>0.9</v>
      </c>
      <c r="L229" s="169">
        <v>0.951456310679612</v>
      </c>
      <c r="M229" s="169">
        <v>0.933333333333333</v>
      </c>
      <c r="N229" s="170">
        <v>0.947368421052632</v>
      </c>
      <c r="O229" s="170">
        <v>0.951456310679612</v>
      </c>
      <c r="P229" s="356">
        <v>0.9</v>
      </c>
      <c r="Q229" s="357">
        <v>0.916110962923446</v>
      </c>
      <c r="R229" s="169">
        <v>0.908694070571117</v>
      </c>
      <c r="S229" s="169">
        <v>0.900181189260418</v>
      </c>
      <c r="T229" s="169">
        <v>0.916110962923446</v>
      </c>
      <c r="U229" s="356">
        <v>0.9</v>
      </c>
      <c r="V229" s="169">
        <v>0.880234729261136</v>
      </c>
      <c r="W229" s="169">
        <v>0.890020613556445</v>
      </c>
      <c r="X229" s="169">
        <v>0.908911217262395</v>
      </c>
      <c r="Y229" s="169">
        <v>0.880234729261136</v>
      </c>
      <c r="Z229" s="356">
        <v>0.92</v>
      </c>
      <c r="AA229" s="356">
        <v>0.913654946852003</v>
      </c>
      <c r="AB229" s="356">
        <v>0.911107459743674</v>
      </c>
      <c r="AC229" s="356">
        <v>0.945774910038466</v>
      </c>
      <c r="AD229" s="356">
        <v>0.913654946852003</v>
      </c>
      <c r="AE229" s="356">
        <v>0.92</v>
      </c>
      <c r="AF229" s="169">
        <v>0.987127916331456</v>
      </c>
      <c r="AG229" s="169">
        <v>0.985098039215686</v>
      </c>
      <c r="AH229" s="169">
        <v>0.989795918367347</v>
      </c>
      <c r="AI229" s="169">
        <v>0.987127916331456</v>
      </c>
      <c r="AJ229" s="356">
        <v>0.92</v>
      </c>
      <c r="AK229" s="169">
        <v>0.935219111827642</v>
      </c>
      <c r="AL229" s="169">
        <v>0.936928765785251</v>
      </c>
      <c r="AM229" s="169">
        <v>0.954992569527988</v>
      </c>
      <c r="AN229" s="169">
        <v>0.935219111827642</v>
      </c>
      <c r="AO229" s="168">
        <v>0.99</v>
      </c>
      <c r="AP229" s="358">
        <v>1</v>
      </c>
      <c r="AQ229" s="358">
        <v>1</v>
      </c>
      <c r="AR229" s="358">
        <v>1</v>
      </c>
      <c r="AS229" s="359">
        <v>1</v>
      </c>
      <c r="AT229" s="364">
        <v>0.0719793575775068</v>
      </c>
      <c r="AU229" s="361">
        <v>0.0163934426229508</v>
      </c>
      <c r="AV229" s="362">
        <v>0.25</v>
      </c>
      <c r="AW229" s="362">
        <v>0.0434782608695652</v>
      </c>
      <c r="AX229" s="362">
        <v>0.0163934426229508</v>
      </c>
      <c r="AY229" s="135"/>
      <c r="AZ229" s="140"/>
    </row>
    <row r="230" spans="1:52">
      <c r="A230" s="138"/>
      <c r="C230" s="172" t="s">
        <v>400</v>
      </c>
      <c r="D230" s="166" t="s">
        <v>26</v>
      </c>
      <c r="E230" s="166" t="s">
        <v>401</v>
      </c>
      <c r="F230" s="167" t="s">
        <v>470</v>
      </c>
      <c r="G230" s="174" t="s">
        <v>471</v>
      </c>
      <c r="H230" s="174" t="s">
        <v>471</v>
      </c>
      <c r="I230" s="174" t="s">
        <v>471</v>
      </c>
      <c r="J230" s="174" t="s">
        <v>471</v>
      </c>
      <c r="K230" s="168">
        <v>0.9</v>
      </c>
      <c r="L230" s="169">
        <v>0.913978494623656</v>
      </c>
      <c r="M230" s="169">
        <v>0.92</v>
      </c>
      <c r="N230" s="170">
        <v>0.903225806451613</v>
      </c>
      <c r="O230" s="170">
        <v>0.913978494623656</v>
      </c>
      <c r="P230" s="356">
        <v>0.9</v>
      </c>
      <c r="Q230" s="357">
        <v>0.975896860986547</v>
      </c>
      <c r="R230" s="169">
        <v>0.961645530467058</v>
      </c>
      <c r="S230" s="169">
        <v>0.969223907225691</v>
      </c>
      <c r="T230" s="169">
        <v>0.975896860986547</v>
      </c>
      <c r="U230" s="356">
        <v>0.9</v>
      </c>
      <c r="V230" s="169">
        <v>0.944133034379671</v>
      </c>
      <c r="W230" s="169">
        <v>0.943396226415094</v>
      </c>
      <c r="X230" s="169">
        <v>0.944246208742194</v>
      </c>
      <c r="Y230" s="169">
        <v>0.944133034379671</v>
      </c>
      <c r="Z230" s="356">
        <v>0.92</v>
      </c>
      <c r="AA230" s="356">
        <v>0.948571428571429</v>
      </c>
      <c r="AB230" s="356">
        <v>0.949837837837838</v>
      </c>
      <c r="AC230" s="356">
        <v>0.954659109851642</v>
      </c>
      <c r="AD230" s="356">
        <v>0.948571428571429</v>
      </c>
      <c r="AE230" s="356">
        <v>0.92</v>
      </c>
      <c r="AF230" s="169">
        <v>0.992657182193667</v>
      </c>
      <c r="AG230" s="169">
        <v>0.991111111111111</v>
      </c>
      <c r="AH230" s="169">
        <v>0.997248211337369</v>
      </c>
      <c r="AI230" s="169">
        <v>0.992657182193667</v>
      </c>
      <c r="AJ230" s="356">
        <v>0.92</v>
      </c>
      <c r="AK230" s="169">
        <v>0.96764976017961</v>
      </c>
      <c r="AL230" s="169">
        <v>0.969798052650559</v>
      </c>
      <c r="AM230" s="169">
        <v>0.968332697443724</v>
      </c>
      <c r="AN230" s="169">
        <v>0.96764976017961</v>
      </c>
      <c r="AO230" s="168">
        <v>0.99</v>
      </c>
      <c r="AP230" s="358">
        <v>1</v>
      </c>
      <c r="AQ230" s="358">
        <v>1</v>
      </c>
      <c r="AR230" s="358">
        <v>1</v>
      </c>
      <c r="AS230" s="359">
        <v>1</v>
      </c>
      <c r="AT230" s="364">
        <v>0.0719793575775068</v>
      </c>
      <c r="AU230" s="361">
        <v>0</v>
      </c>
      <c r="AV230" s="362">
        <v>0.25</v>
      </c>
      <c r="AW230" s="362">
        <v>0</v>
      </c>
      <c r="AX230" s="362">
        <v>0</v>
      </c>
      <c r="AY230" s="142"/>
      <c r="AZ230" s="140"/>
    </row>
    <row r="231" spans="1:52">
      <c r="A231" s="138"/>
      <c r="C231" s="172" t="s">
        <v>400</v>
      </c>
      <c r="D231" s="166" t="s">
        <v>26</v>
      </c>
      <c r="E231" s="166" t="s">
        <v>401</v>
      </c>
      <c r="F231" s="167" t="s">
        <v>472</v>
      </c>
      <c r="G231" s="174" t="s">
        <v>473</v>
      </c>
      <c r="H231" s="174" t="s">
        <v>473</v>
      </c>
      <c r="I231" s="174" t="s">
        <v>473</v>
      </c>
      <c r="J231" s="174" t="s">
        <v>473</v>
      </c>
      <c r="K231" s="168">
        <v>0.9</v>
      </c>
      <c r="L231" s="169">
        <v>0.930693069306931</v>
      </c>
      <c r="M231" s="169">
        <v>0.930693069306931</v>
      </c>
      <c r="N231" s="170">
        <v>0.934782608695652</v>
      </c>
      <c r="O231" s="170">
        <v>0.930693069306931</v>
      </c>
      <c r="P231" s="356">
        <v>0.9</v>
      </c>
      <c r="Q231" s="357">
        <v>0.906184642963848</v>
      </c>
      <c r="R231" s="169">
        <v>0.941741593792339</v>
      </c>
      <c r="S231" s="169">
        <v>0.961073586917881</v>
      </c>
      <c r="T231" s="169">
        <v>0.906184642963848</v>
      </c>
      <c r="U231" s="356">
        <v>0.9</v>
      </c>
      <c r="V231" s="169">
        <v>0.911861368389603</v>
      </c>
      <c r="W231" s="169">
        <v>0.906761916492179</v>
      </c>
      <c r="X231" s="169">
        <v>0.913970849626733</v>
      </c>
      <c r="Y231" s="169">
        <v>0.911861368389603</v>
      </c>
      <c r="Z231" s="356">
        <v>0.92</v>
      </c>
      <c r="AA231" s="356">
        <v>0.932752415230157</v>
      </c>
      <c r="AB231" s="356">
        <v>0.936078782452999</v>
      </c>
      <c r="AC231" s="356">
        <v>0.923514622204579</v>
      </c>
      <c r="AD231" s="356">
        <v>0.932752415230157</v>
      </c>
      <c r="AE231" s="356">
        <v>0.92</v>
      </c>
      <c r="AF231" s="169">
        <v>0.995037220843672</v>
      </c>
      <c r="AG231" s="169">
        <v>0.991573033707865</v>
      </c>
      <c r="AH231" s="169">
        <v>0.98993288590604</v>
      </c>
      <c r="AI231" s="169">
        <v>0.995037220843672</v>
      </c>
      <c r="AJ231" s="356">
        <v>0.92</v>
      </c>
      <c r="AK231" s="169">
        <v>0.954302868579053</v>
      </c>
      <c r="AL231" s="169">
        <v>0.957752645020066</v>
      </c>
      <c r="AM231" s="169">
        <v>0.947432299173178</v>
      </c>
      <c r="AN231" s="169">
        <v>0.954302868579053</v>
      </c>
      <c r="AO231" s="168">
        <v>0.99</v>
      </c>
      <c r="AP231" s="358">
        <v>1</v>
      </c>
      <c r="AQ231" s="358">
        <v>1</v>
      </c>
      <c r="AR231" s="358">
        <v>1</v>
      </c>
      <c r="AS231" s="359">
        <v>1</v>
      </c>
      <c r="AT231" s="364">
        <v>0.0719793575775068</v>
      </c>
      <c r="AU231" s="361">
        <v>0</v>
      </c>
      <c r="AV231" s="362">
        <v>0.258064516129032</v>
      </c>
      <c r="AW231" s="362">
        <v>0</v>
      </c>
      <c r="AX231" s="362">
        <v>0</v>
      </c>
      <c r="AY231" s="142"/>
      <c r="AZ231" s="140"/>
    </row>
    <row r="232" spans="1:52">
      <c r="A232" s="138"/>
      <c r="C232" s="172" t="s">
        <v>400</v>
      </c>
      <c r="D232" s="166" t="s">
        <v>26</v>
      </c>
      <c r="E232" s="166" t="s">
        <v>401</v>
      </c>
      <c r="F232" s="167" t="s">
        <v>474</v>
      </c>
      <c r="G232" s="174" t="s">
        <v>475</v>
      </c>
      <c r="H232" s="174" t="s">
        <v>475</v>
      </c>
      <c r="I232" s="174" t="s">
        <v>475</v>
      </c>
      <c r="J232" s="174" t="s">
        <v>475</v>
      </c>
      <c r="K232" s="168">
        <v>0.9</v>
      </c>
      <c r="L232" s="169">
        <v>0.955555555555556</v>
      </c>
      <c r="M232" s="169">
        <v>0.915492957746479</v>
      </c>
      <c r="N232" s="170">
        <v>0.911764705882353</v>
      </c>
      <c r="O232" s="170">
        <v>0.955555555555556</v>
      </c>
      <c r="P232" s="356">
        <v>0.9</v>
      </c>
      <c r="Q232" s="357">
        <v>0.931851517544849</v>
      </c>
      <c r="R232" s="169">
        <v>0.892513046969089</v>
      </c>
      <c r="S232" s="169">
        <v>0.934409831380394</v>
      </c>
      <c r="T232" s="169">
        <v>0.931851517544849</v>
      </c>
      <c r="U232" s="356">
        <v>0.9</v>
      </c>
      <c r="V232" s="169">
        <v>0.897100304637256</v>
      </c>
      <c r="W232" s="169">
        <v>0.872741870734645</v>
      </c>
      <c r="X232" s="169">
        <v>0.907116318948271</v>
      </c>
      <c r="Y232" s="169">
        <v>0.897100304637256</v>
      </c>
      <c r="Z232" s="356">
        <v>0.92</v>
      </c>
      <c r="AA232" s="356">
        <v>0.920300550114048</v>
      </c>
      <c r="AB232" s="356">
        <v>0.91674387822634</v>
      </c>
      <c r="AC232" s="356">
        <v>0.925502602306358</v>
      </c>
      <c r="AD232" s="356">
        <v>0.920300550114048</v>
      </c>
      <c r="AE232" s="356">
        <v>0.92</v>
      </c>
      <c r="AF232" s="169">
        <v>0.998509687034277</v>
      </c>
      <c r="AG232" s="169">
        <v>0.99597855227882</v>
      </c>
      <c r="AH232" s="169">
        <v>1</v>
      </c>
      <c r="AI232" s="169">
        <v>0.998509687034277</v>
      </c>
      <c r="AJ232" s="356">
        <v>0.92</v>
      </c>
      <c r="AK232" s="169">
        <v>0.941489687251362</v>
      </c>
      <c r="AL232" s="169">
        <v>0.941438356164384</v>
      </c>
      <c r="AM232" s="169">
        <v>0.942556104530032</v>
      </c>
      <c r="AN232" s="169">
        <v>0.941489687251362</v>
      </c>
      <c r="AO232" s="168">
        <v>0.99</v>
      </c>
      <c r="AP232" s="358">
        <v>1</v>
      </c>
      <c r="AQ232" s="358">
        <v>1</v>
      </c>
      <c r="AR232" s="358">
        <v>1</v>
      </c>
      <c r="AS232" s="359">
        <v>1</v>
      </c>
      <c r="AT232" s="364">
        <v>0.0719793575775068</v>
      </c>
      <c r="AU232" s="361">
        <v>0.0208333333333333</v>
      </c>
      <c r="AV232" s="362">
        <v>0.153846153846154</v>
      </c>
      <c r="AW232" s="362">
        <v>0.0363636363636364</v>
      </c>
      <c r="AX232" s="362">
        <v>0.0208333333333333</v>
      </c>
      <c r="AY232" s="142"/>
      <c r="AZ232" s="140"/>
    </row>
    <row r="233" spans="1:52">
      <c r="A233" s="138"/>
      <c r="C233" s="172" t="s">
        <v>400</v>
      </c>
      <c r="D233" s="166" t="s">
        <v>26</v>
      </c>
      <c r="E233" s="166" t="s">
        <v>401</v>
      </c>
      <c r="F233" s="167" t="s">
        <v>476</v>
      </c>
      <c r="G233" s="174" t="s">
        <v>477</v>
      </c>
      <c r="H233" s="174" t="s">
        <v>477</v>
      </c>
      <c r="I233" s="174" t="s">
        <v>477</v>
      </c>
      <c r="J233" s="174" t="s">
        <v>477</v>
      </c>
      <c r="K233" s="168">
        <v>0.9</v>
      </c>
      <c r="L233" s="169">
        <v>1</v>
      </c>
      <c r="M233" s="169">
        <v>1</v>
      </c>
      <c r="N233" s="170">
        <v>0.947368421052632</v>
      </c>
      <c r="O233" s="170">
        <v>1</v>
      </c>
      <c r="P233" s="356">
        <v>0.9</v>
      </c>
      <c r="Q233" s="357">
        <v>0.988672120830711</v>
      </c>
      <c r="R233" s="169">
        <v>0.982175783650891</v>
      </c>
      <c r="S233" s="169">
        <v>0.991913746630728</v>
      </c>
      <c r="T233" s="169">
        <v>0.988672120830711</v>
      </c>
      <c r="U233" s="356">
        <v>0.9</v>
      </c>
      <c r="V233" s="169">
        <v>0.909376966645689</v>
      </c>
      <c r="W233" s="169">
        <v>0.955746773202213</v>
      </c>
      <c r="X233" s="169">
        <v>0.966756513926325</v>
      </c>
      <c r="Y233" s="169">
        <v>0.909376966645689</v>
      </c>
      <c r="Z233" s="356">
        <v>0.92</v>
      </c>
      <c r="AA233" s="356">
        <v>0.94641384995878</v>
      </c>
      <c r="AB233" s="356">
        <v>0.966156325543916</v>
      </c>
      <c r="AC233" s="356">
        <v>0.970771144278607</v>
      </c>
      <c r="AD233" s="356">
        <v>0.94641384995878</v>
      </c>
      <c r="AE233" s="356">
        <v>0.92</v>
      </c>
      <c r="AF233" s="169">
        <v>1</v>
      </c>
      <c r="AG233" s="169">
        <v>1</v>
      </c>
      <c r="AH233" s="169">
        <v>1</v>
      </c>
      <c r="AI233" s="169">
        <v>1</v>
      </c>
      <c r="AJ233" s="356">
        <v>0.92</v>
      </c>
      <c r="AK233" s="169">
        <v>0.959714795008913</v>
      </c>
      <c r="AL233" s="169">
        <v>0.97907949790795</v>
      </c>
      <c r="AM233" s="169">
        <v>0.979051819184123</v>
      </c>
      <c r="AN233" s="169">
        <v>0.959714795008913</v>
      </c>
      <c r="AO233" s="168">
        <v>0.99</v>
      </c>
      <c r="AP233" s="358">
        <v>1</v>
      </c>
      <c r="AQ233" s="358">
        <v>1</v>
      </c>
      <c r="AR233" s="358">
        <v>1</v>
      </c>
      <c r="AS233" s="359">
        <v>1</v>
      </c>
      <c r="AT233" s="364">
        <v>0.0719793575775068</v>
      </c>
      <c r="AU233" s="361">
        <v>0</v>
      </c>
      <c r="AV233" s="362">
        <v>0</v>
      </c>
      <c r="AW233" s="362">
        <v>0</v>
      </c>
      <c r="AX233" s="362">
        <v>0</v>
      </c>
      <c r="AY233" s="142"/>
      <c r="AZ233" s="140"/>
    </row>
    <row r="234" spans="1:52">
      <c r="A234" s="138"/>
      <c r="C234" s="172" t="s">
        <v>400</v>
      </c>
      <c r="D234" s="166" t="s">
        <v>26</v>
      </c>
      <c r="E234" s="166" t="s">
        <v>401</v>
      </c>
      <c r="F234" s="167" t="s">
        <v>478</v>
      </c>
      <c r="G234" s="174" t="s">
        <v>479</v>
      </c>
      <c r="H234" s="174" t="s">
        <v>479</v>
      </c>
      <c r="I234" s="174" t="s">
        <v>479</v>
      </c>
      <c r="J234" s="174" t="s">
        <v>479</v>
      </c>
      <c r="K234" s="168">
        <v>0.9</v>
      </c>
      <c r="L234" s="169">
        <v>0.932584269662921</v>
      </c>
      <c r="M234" s="169">
        <v>0.964285714285714</v>
      </c>
      <c r="N234" s="170">
        <v>0.98780487804878</v>
      </c>
      <c r="O234" s="170">
        <v>0.932584269662921</v>
      </c>
      <c r="P234" s="356">
        <v>0.9</v>
      </c>
      <c r="Q234" s="357">
        <v>0.952260884182216</v>
      </c>
      <c r="R234" s="169">
        <v>0.959554334554335</v>
      </c>
      <c r="S234" s="169">
        <v>0.961147503953016</v>
      </c>
      <c r="T234" s="169">
        <v>0.952260884182216</v>
      </c>
      <c r="U234" s="356">
        <v>0.9</v>
      </c>
      <c r="V234" s="169">
        <v>0.883341738107245</v>
      </c>
      <c r="W234" s="169">
        <v>0.852869352869353</v>
      </c>
      <c r="X234" s="169">
        <v>0.931330472103004</v>
      </c>
      <c r="Y234" s="169">
        <v>0.883341738107245</v>
      </c>
      <c r="Z234" s="356">
        <v>0.92</v>
      </c>
      <c r="AA234" s="356">
        <v>0.911613566289825</v>
      </c>
      <c r="AB234" s="356">
        <v>0.900375939849624</v>
      </c>
      <c r="AC234" s="356">
        <v>0.92729676140119</v>
      </c>
      <c r="AD234" s="356">
        <v>0.911613566289825</v>
      </c>
      <c r="AE234" s="356">
        <v>0.92</v>
      </c>
      <c r="AF234" s="169">
        <v>0.990472187193499</v>
      </c>
      <c r="AG234" s="169">
        <v>0.994781653391925</v>
      </c>
      <c r="AH234" s="169">
        <v>0.999524036173251</v>
      </c>
      <c r="AI234" s="169">
        <v>0.990472187193499</v>
      </c>
      <c r="AJ234" s="356">
        <v>0.92</v>
      </c>
      <c r="AK234" s="169">
        <v>0.939180537772087</v>
      </c>
      <c r="AL234" s="169">
        <v>0.930952380952381</v>
      </c>
      <c r="AM234" s="169">
        <v>0.947991220536311</v>
      </c>
      <c r="AN234" s="169">
        <v>0.939180537772087</v>
      </c>
      <c r="AO234" s="168">
        <v>0.99</v>
      </c>
      <c r="AP234" s="358">
        <v>1</v>
      </c>
      <c r="AQ234" s="358">
        <v>1</v>
      </c>
      <c r="AR234" s="358">
        <v>1</v>
      </c>
      <c r="AS234" s="359">
        <v>1</v>
      </c>
      <c r="AT234" s="364">
        <v>0.0719793575775068</v>
      </c>
      <c r="AU234" s="361">
        <v>0</v>
      </c>
      <c r="AV234" s="362">
        <v>0.0714285714285714</v>
      </c>
      <c r="AW234" s="362">
        <v>0.0526315789473684</v>
      </c>
      <c r="AX234" s="362">
        <v>0</v>
      </c>
      <c r="AY234" s="142"/>
      <c r="AZ234" s="140"/>
    </row>
    <row r="235" spans="1:52">
      <c r="A235" s="138"/>
      <c r="C235" s="172" t="s">
        <v>400</v>
      </c>
      <c r="D235" s="166" t="s">
        <v>237</v>
      </c>
      <c r="E235" s="166" t="s">
        <v>401</v>
      </c>
      <c r="F235" s="167" t="s">
        <v>480</v>
      </c>
      <c r="G235" s="174" t="s">
        <v>481</v>
      </c>
      <c r="H235" s="174" t="s">
        <v>481</v>
      </c>
      <c r="I235" s="174" t="s">
        <v>481</v>
      </c>
      <c r="J235" s="174" t="s">
        <v>481</v>
      </c>
      <c r="K235" s="168">
        <v>0.9</v>
      </c>
      <c r="L235" s="169" t="s">
        <v>32</v>
      </c>
      <c r="M235" s="169" t="s">
        <v>32</v>
      </c>
      <c r="N235" s="170" t="s">
        <v>32</v>
      </c>
      <c r="O235" s="170" t="s">
        <v>32</v>
      </c>
      <c r="P235" s="356">
        <v>0.9</v>
      </c>
      <c r="Q235" s="357" t="s">
        <v>32</v>
      </c>
      <c r="R235" s="169" t="s">
        <v>32</v>
      </c>
      <c r="S235" s="169" t="s">
        <v>32</v>
      </c>
      <c r="T235" s="169" t="s">
        <v>32</v>
      </c>
      <c r="U235" s="356">
        <v>0.9</v>
      </c>
      <c r="V235" s="169" t="s">
        <v>32</v>
      </c>
      <c r="W235" s="169" t="s">
        <v>32</v>
      </c>
      <c r="X235" s="169" t="s">
        <v>32</v>
      </c>
      <c r="Y235" s="169" t="s">
        <v>32</v>
      </c>
      <c r="Z235" s="356">
        <v>0.92</v>
      </c>
      <c r="AA235" s="356" t="s">
        <v>32</v>
      </c>
      <c r="AB235" s="356" t="s">
        <v>32</v>
      </c>
      <c r="AC235" s="356" t="s">
        <v>32</v>
      </c>
      <c r="AD235" s="356" t="s">
        <v>32</v>
      </c>
      <c r="AE235" s="356">
        <v>0.92</v>
      </c>
      <c r="AF235" s="169">
        <v>0.966666666666667</v>
      </c>
      <c r="AG235" s="169">
        <v>0.977011494252874</v>
      </c>
      <c r="AH235" s="169">
        <v>0.919354838709677</v>
      </c>
      <c r="AI235" s="169">
        <v>0.966666666666667</v>
      </c>
      <c r="AJ235" s="356">
        <v>0.92</v>
      </c>
      <c r="AK235" s="169" t="s">
        <v>32</v>
      </c>
      <c r="AL235" s="169" t="s">
        <v>32</v>
      </c>
      <c r="AM235" s="169" t="s">
        <v>32</v>
      </c>
      <c r="AN235" s="169" t="s">
        <v>32</v>
      </c>
      <c r="AO235" s="168">
        <v>0.99</v>
      </c>
      <c r="AP235" s="358" t="s">
        <v>32</v>
      </c>
      <c r="AQ235" s="358" t="s">
        <v>32</v>
      </c>
      <c r="AR235" s="358" t="s">
        <v>32</v>
      </c>
      <c r="AS235" s="359" t="s">
        <v>32</v>
      </c>
      <c r="AT235" s="364">
        <v>0.0719793575775068</v>
      </c>
      <c r="AU235" s="361" t="s">
        <v>32</v>
      </c>
      <c r="AV235" s="362" t="s">
        <v>32</v>
      </c>
      <c r="AW235" s="362" t="s">
        <v>32</v>
      </c>
      <c r="AX235" s="362" t="s">
        <v>32</v>
      </c>
      <c r="AY235" s="142"/>
      <c r="AZ235" s="140"/>
    </row>
    <row r="236" spans="1:52">
      <c r="A236" s="138"/>
      <c r="C236" s="172" t="s">
        <v>400</v>
      </c>
      <c r="D236" s="166" t="s">
        <v>26</v>
      </c>
      <c r="E236" s="166" t="s">
        <v>401</v>
      </c>
      <c r="F236" s="167" t="s">
        <v>482</v>
      </c>
      <c r="G236" s="174" t="s">
        <v>483</v>
      </c>
      <c r="H236" s="174" t="s">
        <v>483</v>
      </c>
      <c r="I236" s="174" t="s">
        <v>483</v>
      </c>
      <c r="J236" s="174" t="s">
        <v>483</v>
      </c>
      <c r="K236" s="168">
        <v>0.9</v>
      </c>
      <c r="L236" s="169">
        <v>0.9609375</v>
      </c>
      <c r="M236" s="169">
        <v>0.97037037037037</v>
      </c>
      <c r="N236" s="170">
        <v>0.976923076923077</v>
      </c>
      <c r="O236" s="170">
        <v>0.9609375</v>
      </c>
      <c r="P236" s="356">
        <v>0.9</v>
      </c>
      <c r="Q236" s="357">
        <v>0.949588138385502</v>
      </c>
      <c r="R236" s="169">
        <v>0.951005356045307</v>
      </c>
      <c r="S236" s="169">
        <v>0.960334289634527</v>
      </c>
      <c r="T236" s="169">
        <v>0.949588138385502</v>
      </c>
      <c r="U236" s="356">
        <v>0.9</v>
      </c>
      <c r="V236" s="169">
        <v>0.907962657880286</v>
      </c>
      <c r="W236" s="169">
        <v>0.926771446132233</v>
      </c>
      <c r="X236" s="169">
        <v>0.934763627292004</v>
      </c>
      <c r="Y236" s="169">
        <v>0.907962657880286</v>
      </c>
      <c r="Z236" s="356">
        <v>0.92</v>
      </c>
      <c r="AA236" s="356">
        <v>0.921811773919854</v>
      </c>
      <c r="AB236" s="356">
        <v>0.953750633552965</v>
      </c>
      <c r="AC236" s="356">
        <v>0.94995413311589</v>
      </c>
      <c r="AD236" s="356">
        <v>0.921811773919854</v>
      </c>
      <c r="AE236" s="356">
        <v>0.92</v>
      </c>
      <c r="AF236" s="169">
        <v>0.99852652259332</v>
      </c>
      <c r="AG236" s="169">
        <v>0.99879190576865</v>
      </c>
      <c r="AH236" s="169">
        <v>0.997764006899636</v>
      </c>
      <c r="AI236" s="169">
        <v>0.99852652259332</v>
      </c>
      <c r="AJ236" s="356">
        <v>0.92</v>
      </c>
      <c r="AK236" s="169">
        <v>0.951525828266182</v>
      </c>
      <c r="AL236" s="169">
        <v>0.970180988435409</v>
      </c>
      <c r="AM236" s="169">
        <v>0.963154057540239</v>
      </c>
      <c r="AN236" s="169">
        <v>0.951525828266182</v>
      </c>
      <c r="AO236" s="168">
        <v>0.99</v>
      </c>
      <c r="AP236" s="358">
        <v>1</v>
      </c>
      <c r="AQ236" s="358">
        <v>1</v>
      </c>
      <c r="AR236" s="358">
        <v>1</v>
      </c>
      <c r="AS236" s="359">
        <v>1</v>
      </c>
      <c r="AT236" s="364">
        <v>0.0719793575775068</v>
      </c>
      <c r="AU236" s="361">
        <v>0.0588235294117647</v>
      </c>
      <c r="AV236" s="362">
        <v>0.150943396226415</v>
      </c>
      <c r="AW236" s="362">
        <v>0.0285714285714286</v>
      </c>
      <c r="AX236" s="362">
        <v>0.0588235294117647</v>
      </c>
      <c r="AY236" s="142"/>
      <c r="AZ236" s="140"/>
    </row>
    <row r="237" spans="1:52">
      <c r="A237" s="138"/>
      <c r="C237" s="172" t="s">
        <v>400</v>
      </c>
      <c r="D237" s="166" t="s">
        <v>26</v>
      </c>
      <c r="E237" s="166" t="s">
        <v>401</v>
      </c>
      <c r="F237" s="167" t="s">
        <v>484</v>
      </c>
      <c r="G237" s="174" t="s">
        <v>485</v>
      </c>
      <c r="H237" s="174" t="s">
        <v>485</v>
      </c>
      <c r="I237" s="174" t="s">
        <v>485</v>
      </c>
      <c r="J237" s="174" t="s">
        <v>485</v>
      </c>
      <c r="K237" s="168">
        <v>0.9</v>
      </c>
      <c r="L237" s="169">
        <v>0.955357142857143</v>
      </c>
      <c r="M237" s="169">
        <v>0.93859649122807</v>
      </c>
      <c r="N237" s="170">
        <v>0.94017094017094</v>
      </c>
      <c r="O237" s="170">
        <v>0.955357142857143</v>
      </c>
      <c r="P237" s="356">
        <v>0.9</v>
      </c>
      <c r="Q237" s="357">
        <v>0.965209746294901</v>
      </c>
      <c r="R237" s="169">
        <v>0.97371116421987</v>
      </c>
      <c r="S237" s="169">
        <v>0.970782889426957</v>
      </c>
      <c r="T237" s="169">
        <v>0.965209746294901</v>
      </c>
      <c r="U237" s="356">
        <v>0.9</v>
      </c>
      <c r="V237" s="169">
        <v>0.917859834212509</v>
      </c>
      <c r="W237" s="169">
        <v>0.914305223625811</v>
      </c>
      <c r="X237" s="169">
        <v>0.923486682808717</v>
      </c>
      <c r="Y237" s="169">
        <v>0.917859834212509</v>
      </c>
      <c r="Z237" s="356">
        <v>0.92</v>
      </c>
      <c r="AA237" s="356">
        <v>0.933721108219807</v>
      </c>
      <c r="AB237" s="356">
        <v>0.930314120158585</v>
      </c>
      <c r="AC237" s="356">
        <v>0.941504826142575</v>
      </c>
      <c r="AD237" s="356">
        <v>0.933721108219807</v>
      </c>
      <c r="AE237" s="356">
        <v>0.92</v>
      </c>
      <c r="AF237" s="169">
        <v>0.998457781776121</v>
      </c>
      <c r="AG237" s="169">
        <v>0.995231958762887</v>
      </c>
      <c r="AH237" s="169">
        <v>0.998833819241983</v>
      </c>
      <c r="AI237" s="169">
        <v>0.998457781776121</v>
      </c>
      <c r="AJ237" s="356">
        <v>0.92</v>
      </c>
      <c r="AK237" s="169">
        <v>0.956279701289885</v>
      </c>
      <c r="AL237" s="169">
        <v>0.954580998305747</v>
      </c>
      <c r="AM237" s="169">
        <v>0.958702264278472</v>
      </c>
      <c r="AN237" s="169">
        <v>0.956279701289885</v>
      </c>
      <c r="AO237" s="168">
        <v>0.99</v>
      </c>
      <c r="AP237" s="358">
        <v>1</v>
      </c>
      <c r="AQ237" s="358">
        <v>1</v>
      </c>
      <c r="AR237" s="358">
        <v>1</v>
      </c>
      <c r="AS237" s="359">
        <v>1</v>
      </c>
      <c r="AT237" s="364">
        <v>0.0719793575775068</v>
      </c>
      <c r="AU237" s="361">
        <v>0</v>
      </c>
      <c r="AV237" s="362">
        <v>0.36986301369863</v>
      </c>
      <c r="AW237" s="362">
        <v>0.0232558139534884</v>
      </c>
      <c r="AX237" s="362">
        <v>0</v>
      </c>
      <c r="AY237" s="142"/>
      <c r="AZ237" s="140"/>
    </row>
    <row r="238" s="134" customFormat="1" spans="1:52">
      <c r="A238" s="138"/>
      <c r="B238" s="135"/>
      <c r="C238" s="172" t="s">
        <v>400</v>
      </c>
      <c r="D238" s="166" t="s">
        <v>26</v>
      </c>
      <c r="E238" s="166" t="s">
        <v>401</v>
      </c>
      <c r="F238" s="167" t="s">
        <v>486</v>
      </c>
      <c r="G238" s="174" t="s">
        <v>487</v>
      </c>
      <c r="H238" s="174" t="s">
        <v>487</v>
      </c>
      <c r="I238" s="174" t="s">
        <v>487</v>
      </c>
      <c r="J238" s="174" t="s">
        <v>487</v>
      </c>
      <c r="K238" s="168">
        <v>0.9</v>
      </c>
      <c r="L238" s="169">
        <v>0.979166666666667</v>
      </c>
      <c r="M238" s="169">
        <v>0.99009900990099</v>
      </c>
      <c r="N238" s="170">
        <v>0.978723404255319</v>
      </c>
      <c r="O238" s="170">
        <v>0.979166666666667</v>
      </c>
      <c r="P238" s="356">
        <v>0.9</v>
      </c>
      <c r="Q238" s="357">
        <v>0.904578232433339</v>
      </c>
      <c r="R238" s="169">
        <v>0.926181545386347</v>
      </c>
      <c r="S238" s="169">
        <v>0.949685534591195</v>
      </c>
      <c r="T238" s="169">
        <v>0.904578232433339</v>
      </c>
      <c r="U238" s="356">
        <v>0.9</v>
      </c>
      <c r="V238" s="169">
        <v>0.86131142042596</v>
      </c>
      <c r="W238" s="169">
        <v>0.890622655663916</v>
      </c>
      <c r="X238" s="169">
        <v>0.930143755615454</v>
      </c>
      <c r="Y238" s="169">
        <v>0.86131142042596</v>
      </c>
      <c r="Z238" s="356">
        <v>0.92</v>
      </c>
      <c r="AA238" s="356">
        <v>0.925911483720023</v>
      </c>
      <c r="AB238" s="356">
        <v>0.916522408155415</v>
      </c>
      <c r="AC238" s="356">
        <v>0.940653760710885</v>
      </c>
      <c r="AD238" s="356">
        <v>0.925911483720023</v>
      </c>
      <c r="AE238" s="356">
        <v>0.92</v>
      </c>
      <c r="AF238" s="169">
        <v>0.994252349238208</v>
      </c>
      <c r="AG238" s="169">
        <v>0.98489010989011</v>
      </c>
      <c r="AH238" s="169">
        <v>0.997267992828481</v>
      </c>
      <c r="AI238" s="169">
        <v>0.994252349238208</v>
      </c>
      <c r="AJ238" s="356">
        <v>0.92</v>
      </c>
      <c r="AK238" s="169">
        <v>0.933057341671805</v>
      </c>
      <c r="AL238" s="169">
        <v>0.942370882129918</v>
      </c>
      <c r="AM238" s="169">
        <v>0.95667534399405</v>
      </c>
      <c r="AN238" s="169">
        <v>0.933057341671805</v>
      </c>
      <c r="AO238" s="168">
        <v>0.99</v>
      </c>
      <c r="AP238" s="358">
        <v>1</v>
      </c>
      <c r="AQ238" s="358">
        <v>1</v>
      </c>
      <c r="AR238" s="358">
        <v>1</v>
      </c>
      <c r="AS238" s="359">
        <v>1</v>
      </c>
      <c r="AT238" s="364">
        <v>0.0719793575775068</v>
      </c>
      <c r="AU238" s="361">
        <v>0</v>
      </c>
      <c r="AV238" s="362">
        <v>0.229508196721311</v>
      </c>
      <c r="AW238" s="362">
        <v>0.02</v>
      </c>
      <c r="AX238" s="362">
        <v>0</v>
      </c>
      <c r="AY238" s="135"/>
      <c r="AZ238" s="140"/>
    </row>
    <row r="239" spans="1:52">
      <c r="A239" s="138"/>
      <c r="C239" s="172" t="s">
        <v>400</v>
      </c>
      <c r="D239" s="166" t="s">
        <v>26</v>
      </c>
      <c r="E239" s="166" t="s">
        <v>401</v>
      </c>
      <c r="F239" s="167" t="s">
        <v>488</v>
      </c>
      <c r="G239" s="174" t="s">
        <v>489</v>
      </c>
      <c r="H239" s="174" t="s">
        <v>489</v>
      </c>
      <c r="I239" s="174" t="s">
        <v>489</v>
      </c>
      <c r="J239" s="174" t="s">
        <v>489</v>
      </c>
      <c r="K239" s="168">
        <v>0.9</v>
      </c>
      <c r="L239" s="169">
        <v>0.845588235294118</v>
      </c>
      <c r="M239" s="169">
        <v>0.866197183098592</v>
      </c>
      <c r="N239" s="170">
        <v>0.885496183206107</v>
      </c>
      <c r="O239" s="170">
        <v>0.845588235294118</v>
      </c>
      <c r="P239" s="356">
        <v>0.9</v>
      </c>
      <c r="Q239" s="357">
        <v>0.890942928039702</v>
      </c>
      <c r="R239" s="169">
        <v>0.881093935790725</v>
      </c>
      <c r="S239" s="169">
        <v>0.943951915852742</v>
      </c>
      <c r="T239" s="169">
        <v>0.890942928039702</v>
      </c>
      <c r="U239" s="356">
        <v>0.9</v>
      </c>
      <c r="V239" s="169">
        <v>0.860918114143921</v>
      </c>
      <c r="W239" s="169">
        <v>0.854240982956798</v>
      </c>
      <c r="X239" s="169">
        <v>0.890909090909091</v>
      </c>
      <c r="Y239" s="169">
        <v>0.860918114143921</v>
      </c>
      <c r="Z239" s="356">
        <v>0.92</v>
      </c>
      <c r="AA239" s="356">
        <v>0.886894630976327</v>
      </c>
      <c r="AB239" s="356">
        <v>0.885220846706404</v>
      </c>
      <c r="AC239" s="356">
        <v>0.93078093306288</v>
      </c>
      <c r="AD239" s="356">
        <v>0.886894630976327</v>
      </c>
      <c r="AE239" s="356">
        <v>0.92</v>
      </c>
      <c r="AF239" s="169">
        <v>0.99592549476135</v>
      </c>
      <c r="AG239" s="169">
        <v>0.997463414634146</v>
      </c>
      <c r="AH239" s="169">
        <v>0.977096693595403</v>
      </c>
      <c r="AI239" s="169">
        <v>0.99592549476135</v>
      </c>
      <c r="AJ239" s="356">
        <v>0.92</v>
      </c>
      <c r="AK239" s="169">
        <v>0.926608601714942</v>
      </c>
      <c r="AL239" s="169">
        <v>0.923007573025604</v>
      </c>
      <c r="AM239" s="169">
        <v>0.948982398239824</v>
      </c>
      <c r="AN239" s="169">
        <v>0.926608601714942</v>
      </c>
      <c r="AO239" s="168">
        <v>0.99</v>
      </c>
      <c r="AP239" s="358">
        <v>1</v>
      </c>
      <c r="AQ239" s="358">
        <v>1</v>
      </c>
      <c r="AR239" s="358">
        <v>1</v>
      </c>
      <c r="AS239" s="359">
        <v>1</v>
      </c>
      <c r="AT239" s="364">
        <v>0.0719793575775068</v>
      </c>
      <c r="AU239" s="361">
        <v>0.0144927536231884</v>
      </c>
      <c r="AV239" s="362">
        <v>0.171052631578947</v>
      </c>
      <c r="AW239" s="362">
        <v>0.0185185185185185</v>
      </c>
      <c r="AX239" s="362">
        <v>0.0144927536231884</v>
      </c>
      <c r="AY239" s="142"/>
      <c r="AZ239" s="140"/>
    </row>
    <row r="240" spans="1:52">
      <c r="A240" s="138"/>
      <c r="C240" s="172" t="s">
        <v>400</v>
      </c>
      <c r="D240" s="166" t="s">
        <v>26</v>
      </c>
      <c r="E240" s="166" t="s">
        <v>401</v>
      </c>
      <c r="F240" s="167" t="s">
        <v>490</v>
      </c>
      <c r="G240" s="174" t="s">
        <v>491</v>
      </c>
      <c r="H240" s="174" t="s">
        <v>491</v>
      </c>
      <c r="I240" s="174" t="s">
        <v>491</v>
      </c>
      <c r="J240" s="174" t="s">
        <v>491</v>
      </c>
      <c r="K240" s="168">
        <v>0.9</v>
      </c>
      <c r="L240" s="169">
        <v>0.948275862068966</v>
      </c>
      <c r="M240" s="169">
        <v>0.983606557377049</v>
      </c>
      <c r="N240" s="170">
        <v>0.927272727272727</v>
      </c>
      <c r="O240" s="170">
        <v>0.948275862068966</v>
      </c>
      <c r="P240" s="356">
        <v>0.9</v>
      </c>
      <c r="Q240" s="357">
        <v>0.919914448669201</v>
      </c>
      <c r="R240" s="169">
        <v>0.923624189160912</v>
      </c>
      <c r="S240" s="169">
        <v>0.923076923076923</v>
      </c>
      <c r="T240" s="169">
        <v>0.919914448669201</v>
      </c>
      <c r="U240" s="356">
        <v>0.9</v>
      </c>
      <c r="V240" s="169">
        <v>0.906368821292776</v>
      </c>
      <c r="W240" s="169">
        <v>0.912115505335844</v>
      </c>
      <c r="X240" s="169">
        <v>0.907512720742293</v>
      </c>
      <c r="Y240" s="169">
        <v>0.906368821292776</v>
      </c>
      <c r="Z240" s="356">
        <v>0.92</v>
      </c>
      <c r="AA240" s="356">
        <v>0.940334128878282</v>
      </c>
      <c r="AB240" s="356">
        <v>0.939359591952394</v>
      </c>
      <c r="AC240" s="356">
        <v>0.972067039106145</v>
      </c>
      <c r="AD240" s="356">
        <v>0.940334128878282</v>
      </c>
      <c r="AE240" s="356">
        <v>0.92</v>
      </c>
      <c r="AF240" s="169">
        <v>0.997866053841103</v>
      </c>
      <c r="AG240" s="169">
        <v>0.997031760166221</v>
      </c>
      <c r="AH240" s="169">
        <v>0.997850694941969</v>
      </c>
      <c r="AI240" s="169">
        <v>0.997866053841103</v>
      </c>
      <c r="AJ240" s="356">
        <v>0.92</v>
      </c>
      <c r="AK240" s="169">
        <v>0.95647681777089</v>
      </c>
      <c r="AL240" s="169">
        <v>0.958478757973282</v>
      </c>
      <c r="AM240" s="169">
        <v>0.977085242896425</v>
      </c>
      <c r="AN240" s="169">
        <v>0.95647681777089</v>
      </c>
      <c r="AO240" s="168">
        <v>0.99</v>
      </c>
      <c r="AP240" s="358">
        <v>1</v>
      </c>
      <c r="AQ240" s="358">
        <v>1</v>
      </c>
      <c r="AR240" s="358">
        <v>1</v>
      </c>
      <c r="AS240" s="359">
        <v>1</v>
      </c>
      <c r="AT240" s="364">
        <v>0.0719793575775068</v>
      </c>
      <c r="AU240" s="361">
        <v>0.125</v>
      </c>
      <c r="AV240" s="362">
        <v>0.0555555555555556</v>
      </c>
      <c r="AW240" s="362">
        <v>0</v>
      </c>
      <c r="AX240" s="362">
        <v>0.125</v>
      </c>
      <c r="AY240" s="142"/>
      <c r="AZ240" s="140"/>
    </row>
    <row r="241" s="134" customFormat="1" spans="1:52">
      <c r="A241" s="138"/>
      <c r="B241" s="135"/>
      <c r="C241" s="172" t="s">
        <v>400</v>
      </c>
      <c r="D241" s="166" t="s">
        <v>26</v>
      </c>
      <c r="E241" s="166" t="s">
        <v>401</v>
      </c>
      <c r="F241" s="167" t="s">
        <v>492</v>
      </c>
      <c r="G241" s="174" t="s">
        <v>493</v>
      </c>
      <c r="H241" s="174" t="s">
        <v>493</v>
      </c>
      <c r="I241" s="174" t="s">
        <v>493</v>
      </c>
      <c r="J241" s="174" t="s">
        <v>493</v>
      </c>
      <c r="K241" s="168">
        <v>0.9</v>
      </c>
      <c r="L241" s="169">
        <v>0.880434782608696</v>
      </c>
      <c r="M241" s="169">
        <v>0.917525773195876</v>
      </c>
      <c r="N241" s="170">
        <v>0.955056179775281</v>
      </c>
      <c r="O241" s="170">
        <v>0.880434782608696</v>
      </c>
      <c r="P241" s="356">
        <v>0.9</v>
      </c>
      <c r="Q241" s="357">
        <v>0.919474497681607</v>
      </c>
      <c r="R241" s="169">
        <v>0.882167352537723</v>
      </c>
      <c r="S241" s="169">
        <v>0.973813420621931</v>
      </c>
      <c r="T241" s="169">
        <v>0.919474497681607</v>
      </c>
      <c r="U241" s="356">
        <v>0.9</v>
      </c>
      <c r="V241" s="169">
        <v>0.829366306027821</v>
      </c>
      <c r="W241" s="169">
        <v>0.880658436213992</v>
      </c>
      <c r="X241" s="169">
        <v>0.941080196399345</v>
      </c>
      <c r="Y241" s="169">
        <v>0.829366306027821</v>
      </c>
      <c r="Z241" s="356">
        <v>0.92</v>
      </c>
      <c r="AA241" s="356">
        <v>0.885361216730038</v>
      </c>
      <c r="AB241" s="356">
        <v>0.900055422131905</v>
      </c>
      <c r="AC241" s="356">
        <v>0.934165038328574</v>
      </c>
      <c r="AD241" s="356">
        <v>0.885361216730038</v>
      </c>
      <c r="AE241" s="356">
        <v>0.92</v>
      </c>
      <c r="AF241" s="169">
        <v>0.998307594668923</v>
      </c>
      <c r="AG241" s="169">
        <v>0.991176470588235</v>
      </c>
      <c r="AH241" s="169">
        <v>0.977013918177984</v>
      </c>
      <c r="AI241" s="169">
        <v>0.998307594668923</v>
      </c>
      <c r="AJ241" s="356">
        <v>0.92</v>
      </c>
      <c r="AK241" s="169">
        <v>0.921718658034138</v>
      </c>
      <c r="AL241" s="169">
        <v>0.932861078315624</v>
      </c>
      <c r="AM241" s="169">
        <v>0.955557480724249</v>
      </c>
      <c r="AN241" s="169">
        <v>0.921718658034138</v>
      </c>
      <c r="AO241" s="168">
        <v>0.99</v>
      </c>
      <c r="AP241" s="358">
        <v>1</v>
      </c>
      <c r="AQ241" s="358">
        <v>1</v>
      </c>
      <c r="AR241" s="358">
        <v>1</v>
      </c>
      <c r="AS241" s="359">
        <v>1</v>
      </c>
      <c r="AT241" s="364">
        <v>0.0719793575775068</v>
      </c>
      <c r="AU241" s="361">
        <v>0</v>
      </c>
      <c r="AV241" s="362">
        <v>0.0338983050847458</v>
      </c>
      <c r="AW241" s="362">
        <v>0.0277777777777778</v>
      </c>
      <c r="AX241" s="362">
        <v>0</v>
      </c>
      <c r="AY241" s="135"/>
      <c r="AZ241" s="140"/>
    </row>
    <row r="242" s="134" customFormat="1" spans="1:52">
      <c r="A242" s="138"/>
      <c r="B242" s="135"/>
      <c r="C242" s="172" t="s">
        <v>400</v>
      </c>
      <c r="D242" s="166" t="s">
        <v>26</v>
      </c>
      <c r="E242" s="166" t="s">
        <v>401</v>
      </c>
      <c r="F242" s="167" t="s">
        <v>494</v>
      </c>
      <c r="G242" s="174" t="s">
        <v>495</v>
      </c>
      <c r="H242" s="174" t="s">
        <v>495</v>
      </c>
      <c r="I242" s="174" t="s">
        <v>495</v>
      </c>
      <c r="J242" s="174" t="s">
        <v>495</v>
      </c>
      <c r="K242" s="168">
        <v>0.9</v>
      </c>
      <c r="L242" s="169">
        <v>1</v>
      </c>
      <c r="M242" s="169">
        <v>0.938461538461538</v>
      </c>
      <c r="N242" s="170">
        <v>0.931034482758621</v>
      </c>
      <c r="O242" s="170">
        <v>1</v>
      </c>
      <c r="P242" s="356">
        <v>0.9</v>
      </c>
      <c r="Q242" s="357">
        <v>0.927107061503417</v>
      </c>
      <c r="R242" s="169">
        <v>0.96305550597894</v>
      </c>
      <c r="S242" s="169">
        <v>0.959266802443992</v>
      </c>
      <c r="T242" s="169">
        <v>0.927107061503417</v>
      </c>
      <c r="U242" s="356">
        <v>0.9</v>
      </c>
      <c r="V242" s="169">
        <v>0.890470766894457</v>
      </c>
      <c r="W242" s="169">
        <v>0.885775477422809</v>
      </c>
      <c r="X242" s="169">
        <v>0.909114052953157</v>
      </c>
      <c r="Y242" s="169">
        <v>0.890470766894457</v>
      </c>
      <c r="Z242" s="356">
        <v>0.92</v>
      </c>
      <c r="AA242" s="356">
        <v>0.923854447439353</v>
      </c>
      <c r="AB242" s="356">
        <v>0.911912368781378</v>
      </c>
      <c r="AC242" s="356">
        <v>0.937121906507791</v>
      </c>
      <c r="AD242" s="356">
        <v>0.923854447439353</v>
      </c>
      <c r="AE242" s="356">
        <v>0.92</v>
      </c>
      <c r="AF242" s="169">
        <v>1</v>
      </c>
      <c r="AG242" s="169">
        <v>1</v>
      </c>
      <c r="AH242" s="169">
        <v>0.994082840236686</v>
      </c>
      <c r="AI242" s="169">
        <v>1</v>
      </c>
      <c r="AJ242" s="356">
        <v>0.92</v>
      </c>
      <c r="AK242" s="169">
        <v>0.941587823940765</v>
      </c>
      <c r="AL242" s="169">
        <v>0.941930316379656</v>
      </c>
      <c r="AM242" s="169">
        <v>0.953218243819267</v>
      </c>
      <c r="AN242" s="169">
        <v>0.941587823940765</v>
      </c>
      <c r="AO242" s="168">
        <v>0.99</v>
      </c>
      <c r="AP242" s="358">
        <v>1</v>
      </c>
      <c r="AQ242" s="358">
        <v>1</v>
      </c>
      <c r="AR242" s="358">
        <v>1</v>
      </c>
      <c r="AS242" s="359">
        <v>1</v>
      </c>
      <c r="AT242" s="364">
        <v>0.0719793575775068</v>
      </c>
      <c r="AU242" s="361">
        <v>0.0526315789473684</v>
      </c>
      <c r="AV242" s="362">
        <v>0.0606060606060606</v>
      </c>
      <c r="AW242" s="362">
        <v>0</v>
      </c>
      <c r="AX242" s="362">
        <v>0.0526315789473684</v>
      </c>
      <c r="AY242" s="135"/>
      <c r="AZ242" s="140"/>
    </row>
    <row r="243" s="134" customFormat="1" spans="1:52">
      <c r="A243" s="138"/>
      <c r="B243" s="135"/>
      <c r="C243" s="172" t="s">
        <v>400</v>
      </c>
      <c r="D243" s="166" t="s">
        <v>26</v>
      </c>
      <c r="E243" s="166" t="s">
        <v>401</v>
      </c>
      <c r="F243" s="167" t="s">
        <v>496</v>
      </c>
      <c r="G243" s="174" t="s">
        <v>497</v>
      </c>
      <c r="H243" s="174" t="s">
        <v>497</v>
      </c>
      <c r="I243" s="174" t="s">
        <v>497</v>
      </c>
      <c r="J243" s="174" t="s">
        <v>497</v>
      </c>
      <c r="K243" s="168">
        <v>0.9</v>
      </c>
      <c r="L243" s="169">
        <v>0.92</v>
      </c>
      <c r="M243" s="169">
        <v>0.961538461538462</v>
      </c>
      <c r="N243" s="170">
        <v>0.978260869565217</v>
      </c>
      <c r="O243" s="170">
        <v>0.92</v>
      </c>
      <c r="P243" s="356">
        <v>0.9</v>
      </c>
      <c r="Q243" s="357">
        <v>0.980816613868356</v>
      </c>
      <c r="R243" s="169">
        <v>0.91503708698584</v>
      </c>
      <c r="S243" s="169">
        <v>0.980753809141941</v>
      </c>
      <c r="T243" s="169">
        <v>0.980816613868356</v>
      </c>
      <c r="U243" s="356">
        <v>0.9</v>
      </c>
      <c r="V243" s="169">
        <v>0.948433650123196</v>
      </c>
      <c r="W243" s="169">
        <v>0.945650708024275</v>
      </c>
      <c r="X243" s="169">
        <v>0.947607591553061</v>
      </c>
      <c r="Y243" s="169">
        <v>0.948433650123196</v>
      </c>
      <c r="Z243" s="356">
        <v>0.92</v>
      </c>
      <c r="AA243" s="356">
        <v>0</v>
      </c>
      <c r="AB243" s="356">
        <v>0.133333333333333</v>
      </c>
      <c r="AC243" s="356">
        <v>1</v>
      </c>
      <c r="AD243" s="356">
        <v>0</v>
      </c>
      <c r="AE243" s="356">
        <v>0.92</v>
      </c>
      <c r="AF243" s="169">
        <v>1</v>
      </c>
      <c r="AG243" s="169">
        <v>0.979919678714859</v>
      </c>
      <c r="AH243" s="169">
        <v>0.97887323943662</v>
      </c>
      <c r="AI243" s="169">
        <v>1</v>
      </c>
      <c r="AJ243" s="356">
        <v>0.92</v>
      </c>
      <c r="AK243" s="169">
        <v>0.979272791147023</v>
      </c>
      <c r="AL243" s="169">
        <v>0.983176312247645</v>
      </c>
      <c r="AM243" s="169">
        <v>0.980774365821095</v>
      </c>
      <c r="AN243" s="169">
        <v>0.979272791147023</v>
      </c>
      <c r="AO243" s="168">
        <v>0.99</v>
      </c>
      <c r="AP243" s="358">
        <v>1</v>
      </c>
      <c r="AQ243" s="358">
        <v>1</v>
      </c>
      <c r="AR243" s="358">
        <v>1</v>
      </c>
      <c r="AS243" s="359">
        <v>1</v>
      </c>
      <c r="AT243" s="364">
        <v>0.0719793575775068</v>
      </c>
      <c r="AU243" s="361">
        <v>0.111111111111111</v>
      </c>
      <c r="AV243" s="362">
        <v>0.142857142857143</v>
      </c>
      <c r="AW243" s="362">
        <v>0.0909090909090909</v>
      </c>
      <c r="AX243" s="362">
        <v>0.111111111111111</v>
      </c>
      <c r="AY243" s="135"/>
      <c r="AZ243" s="140"/>
    </row>
    <row r="244" spans="1:52">
      <c r="A244" s="138"/>
      <c r="B244" s="142"/>
      <c r="C244" s="175" t="s">
        <v>498</v>
      </c>
      <c r="D244" s="166" t="s">
        <v>26</v>
      </c>
      <c r="E244" s="166" t="s">
        <v>499</v>
      </c>
      <c r="F244" s="167" t="s">
        <v>500</v>
      </c>
      <c r="G244" s="176" t="s">
        <v>500</v>
      </c>
      <c r="H244" s="176" t="s">
        <v>500</v>
      </c>
      <c r="I244" s="176" t="s">
        <v>500</v>
      </c>
      <c r="J244" s="176" t="s">
        <v>500</v>
      </c>
      <c r="K244" s="168">
        <v>0.9</v>
      </c>
      <c r="L244" s="169">
        <v>0.978260869565217</v>
      </c>
      <c r="M244" s="169">
        <v>0.978494623655914</v>
      </c>
      <c r="N244" s="170">
        <v>0.978494623655914</v>
      </c>
      <c r="O244" s="170">
        <v>0.978260869565217</v>
      </c>
      <c r="P244" s="356">
        <v>0.9</v>
      </c>
      <c r="Q244" s="357">
        <v>0.972948397363037</v>
      </c>
      <c r="R244" s="169">
        <v>0.958661417322835</v>
      </c>
      <c r="S244" s="169">
        <v>0.973684210526316</v>
      </c>
      <c r="T244" s="169">
        <v>0.972948397363037</v>
      </c>
      <c r="U244" s="356">
        <v>0.9</v>
      </c>
      <c r="V244" s="169">
        <v>0.935667197090248</v>
      </c>
      <c r="W244" s="169">
        <v>0.918416447944007</v>
      </c>
      <c r="X244" s="169">
        <v>0.907894736842105</v>
      </c>
      <c r="Y244" s="169">
        <v>0.935667197090248</v>
      </c>
      <c r="Z244" s="356">
        <v>0.92</v>
      </c>
      <c r="AA244" s="356">
        <v>0.938125802310655</v>
      </c>
      <c r="AB244" s="356">
        <v>0.95410432672867</v>
      </c>
      <c r="AC244" s="356">
        <v>0.943691588785047</v>
      </c>
      <c r="AD244" s="356">
        <v>0.938125802310655</v>
      </c>
      <c r="AE244" s="356">
        <v>0.92</v>
      </c>
      <c r="AF244" s="169">
        <v>0.995905989385898</v>
      </c>
      <c r="AG244" s="169">
        <v>0.95987606506584</v>
      </c>
      <c r="AH244" s="169">
        <v>0.952776563183209</v>
      </c>
      <c r="AI244" s="169">
        <v>0.995905989385898</v>
      </c>
      <c r="AJ244" s="356">
        <v>0.92</v>
      </c>
      <c r="AK244" s="169">
        <v>0.957901013714967</v>
      </c>
      <c r="AL244" s="169">
        <v>0.964912280701754</v>
      </c>
      <c r="AM244" s="169">
        <v>0.959072847682119</v>
      </c>
      <c r="AN244" s="169">
        <v>0.957901013714967</v>
      </c>
      <c r="AO244" s="168">
        <v>0.99</v>
      </c>
      <c r="AP244" s="358">
        <v>1</v>
      </c>
      <c r="AQ244" s="358">
        <v>1</v>
      </c>
      <c r="AR244" s="358">
        <v>1</v>
      </c>
      <c r="AS244" s="359">
        <v>1</v>
      </c>
      <c r="AT244" s="364">
        <v>0.0922287257019438</v>
      </c>
      <c r="AU244" s="361">
        <v>0</v>
      </c>
      <c r="AV244" s="362">
        <v>0.1875</v>
      </c>
      <c r="AW244" s="362">
        <v>0.0909090909090909</v>
      </c>
      <c r="AX244" s="362">
        <v>0</v>
      </c>
      <c r="AY244" s="142"/>
      <c r="AZ244" s="140"/>
    </row>
    <row r="245" spans="1:52">
      <c r="A245" s="138"/>
      <c r="B245" s="142"/>
      <c r="C245" s="175" t="s">
        <v>498</v>
      </c>
      <c r="D245" s="166" t="s">
        <v>26</v>
      </c>
      <c r="E245" s="166" t="s">
        <v>499</v>
      </c>
      <c r="F245" s="167" t="s">
        <v>501</v>
      </c>
      <c r="G245" s="176" t="s">
        <v>502</v>
      </c>
      <c r="H245" s="176" t="s">
        <v>502</v>
      </c>
      <c r="I245" s="176" t="s">
        <v>502</v>
      </c>
      <c r="J245" s="176" t="s">
        <v>502</v>
      </c>
      <c r="K245" s="168">
        <v>0.9</v>
      </c>
      <c r="L245" s="169">
        <v>0.968253968253968</v>
      </c>
      <c r="M245" s="169">
        <v>0.859375</v>
      </c>
      <c r="N245" s="170">
        <v>0.836065573770492</v>
      </c>
      <c r="O245" s="170">
        <v>0.968253968253968</v>
      </c>
      <c r="P245" s="356">
        <v>0.9</v>
      </c>
      <c r="Q245" s="357">
        <v>0.969348659003831</v>
      </c>
      <c r="R245" s="169">
        <v>0.96150234741784</v>
      </c>
      <c r="S245" s="169">
        <v>0.969658659924147</v>
      </c>
      <c r="T245" s="169">
        <v>0.969348659003831</v>
      </c>
      <c r="U245" s="356">
        <v>0.9</v>
      </c>
      <c r="V245" s="169">
        <v>0.932630906768838</v>
      </c>
      <c r="W245" s="169">
        <v>0.919561815336463</v>
      </c>
      <c r="X245" s="169">
        <v>0.93173198482933</v>
      </c>
      <c r="Y245" s="169">
        <v>0.932630906768838</v>
      </c>
      <c r="Z245" s="356">
        <v>0.92</v>
      </c>
      <c r="AA245" s="356">
        <v>0.958628005657709</v>
      </c>
      <c r="AB245" s="356">
        <v>0.914812460267006</v>
      </c>
      <c r="AC245" s="356">
        <v>0.97681236673774</v>
      </c>
      <c r="AD245" s="356">
        <v>0.958628005657709</v>
      </c>
      <c r="AE245" s="356">
        <v>0.92</v>
      </c>
      <c r="AF245" s="169">
        <v>0.926405325443787</v>
      </c>
      <c r="AG245" s="169">
        <v>0.998988536749831</v>
      </c>
      <c r="AH245" s="169">
        <v>0.997683576557795</v>
      </c>
      <c r="AI245" s="169">
        <v>0.926405325443787</v>
      </c>
      <c r="AJ245" s="356">
        <v>0.92</v>
      </c>
      <c r="AK245" s="169">
        <v>0.973138782954734</v>
      </c>
      <c r="AL245" s="169">
        <v>0.951938228805547</v>
      </c>
      <c r="AM245" s="169">
        <v>0.98253631467276</v>
      </c>
      <c r="AN245" s="169">
        <v>0.973138782954734</v>
      </c>
      <c r="AO245" s="168">
        <v>0.99</v>
      </c>
      <c r="AP245" s="358">
        <v>1</v>
      </c>
      <c r="AQ245" s="358">
        <v>1</v>
      </c>
      <c r="AR245" s="358">
        <v>1</v>
      </c>
      <c r="AS245" s="359">
        <v>1</v>
      </c>
      <c r="AT245" s="364">
        <v>0.0922287257019438</v>
      </c>
      <c r="AU245" s="361">
        <v>0</v>
      </c>
      <c r="AV245" s="362">
        <v>0</v>
      </c>
      <c r="AW245" s="362">
        <v>0</v>
      </c>
      <c r="AX245" s="362">
        <v>0</v>
      </c>
      <c r="AY245" s="142"/>
      <c r="AZ245" s="140"/>
    </row>
    <row r="246" spans="1:52">
      <c r="A246" s="138"/>
      <c r="B246" s="142"/>
      <c r="C246" s="175" t="s">
        <v>498</v>
      </c>
      <c r="D246" s="166" t="s">
        <v>26</v>
      </c>
      <c r="E246" s="166" t="s">
        <v>499</v>
      </c>
      <c r="F246" s="167" t="s">
        <v>503</v>
      </c>
      <c r="G246" s="176" t="s">
        <v>504</v>
      </c>
      <c r="H246" s="176" t="s">
        <v>504</v>
      </c>
      <c r="I246" s="176" t="s">
        <v>504</v>
      </c>
      <c r="J246" s="176" t="s">
        <v>504</v>
      </c>
      <c r="K246" s="168">
        <v>0.9</v>
      </c>
      <c r="L246" s="169">
        <v>0.939759036144578</v>
      </c>
      <c r="M246" s="169">
        <v>0.988235294117647</v>
      </c>
      <c r="N246" s="170">
        <v>0.951219512195122</v>
      </c>
      <c r="O246" s="170">
        <v>0.939759036144578</v>
      </c>
      <c r="P246" s="356">
        <v>0.9</v>
      </c>
      <c r="Q246" s="357">
        <v>0.935638808837656</v>
      </c>
      <c r="R246" s="169">
        <v>0.959343472368619</v>
      </c>
      <c r="S246" s="169">
        <v>0.974041438437723</v>
      </c>
      <c r="T246" s="169">
        <v>0.935638808837656</v>
      </c>
      <c r="U246" s="356">
        <v>0.9</v>
      </c>
      <c r="V246" s="169">
        <v>0.937399935959014</v>
      </c>
      <c r="W246" s="169">
        <v>0.946393615419365</v>
      </c>
      <c r="X246" s="169">
        <v>0.959514170040486</v>
      </c>
      <c r="Y246" s="169">
        <v>0.937399935959014</v>
      </c>
      <c r="Z246" s="356">
        <v>0.92</v>
      </c>
      <c r="AA246" s="356">
        <v>0.947600176133862</v>
      </c>
      <c r="AB246" s="356">
        <v>0.961596385542169</v>
      </c>
      <c r="AC246" s="356">
        <v>0.960713206406769</v>
      </c>
      <c r="AD246" s="356">
        <v>0.947600176133862</v>
      </c>
      <c r="AE246" s="356">
        <v>0.92</v>
      </c>
      <c r="AF246" s="169">
        <v>0.952453987730061</v>
      </c>
      <c r="AG246" s="169">
        <v>0.994084899095337</v>
      </c>
      <c r="AH246" s="169">
        <v>0.989883851629824</v>
      </c>
      <c r="AI246" s="169">
        <v>0.952453987730061</v>
      </c>
      <c r="AJ246" s="356">
        <v>0.92</v>
      </c>
      <c r="AK246" s="169">
        <v>0.971016179722966</v>
      </c>
      <c r="AL246" s="169">
        <v>0.974295547429555</v>
      </c>
      <c r="AM246" s="169">
        <v>0.97522642514651</v>
      </c>
      <c r="AN246" s="169">
        <v>0.971016179722966</v>
      </c>
      <c r="AO246" s="168">
        <v>0.99</v>
      </c>
      <c r="AP246" s="358">
        <v>1</v>
      </c>
      <c r="AQ246" s="358">
        <v>1</v>
      </c>
      <c r="AR246" s="358">
        <v>1</v>
      </c>
      <c r="AS246" s="359">
        <v>1</v>
      </c>
      <c r="AT246" s="364">
        <v>0.0922287257019438</v>
      </c>
      <c r="AU246" s="361">
        <v>0</v>
      </c>
      <c r="AV246" s="362">
        <v>0.571428571428571</v>
      </c>
      <c r="AW246" s="362">
        <v>0.0909090909090909</v>
      </c>
      <c r="AX246" s="362">
        <v>0</v>
      </c>
      <c r="AY246" s="142"/>
      <c r="AZ246" s="140"/>
    </row>
    <row r="247" spans="1:52">
      <c r="A247" s="138"/>
      <c r="B247" s="142"/>
      <c r="C247" s="175" t="s">
        <v>498</v>
      </c>
      <c r="D247" s="166" t="s">
        <v>26</v>
      </c>
      <c r="E247" s="166" t="s">
        <v>499</v>
      </c>
      <c r="F247" s="167" t="s">
        <v>505</v>
      </c>
      <c r="G247" s="176" t="s">
        <v>506</v>
      </c>
      <c r="H247" s="176" t="s">
        <v>506</v>
      </c>
      <c r="I247" s="176" t="s">
        <v>506</v>
      </c>
      <c r="J247" s="176" t="s">
        <v>506</v>
      </c>
      <c r="K247" s="168">
        <v>0.9</v>
      </c>
      <c r="L247" s="169">
        <v>0.963235294117647</v>
      </c>
      <c r="M247" s="169">
        <v>0.972972972972973</v>
      </c>
      <c r="N247" s="170">
        <v>0.964285714285714</v>
      </c>
      <c r="O247" s="170">
        <v>0.963235294117647</v>
      </c>
      <c r="P247" s="356">
        <v>0.9</v>
      </c>
      <c r="Q247" s="357">
        <v>0.916547585024293</v>
      </c>
      <c r="R247" s="169">
        <v>0.938789934973141</v>
      </c>
      <c r="S247" s="169">
        <v>0.964545991727398</v>
      </c>
      <c r="T247" s="169">
        <v>0.916547585024293</v>
      </c>
      <c r="U247" s="356">
        <v>0.9</v>
      </c>
      <c r="V247" s="169">
        <v>0.934552729351243</v>
      </c>
      <c r="W247" s="169">
        <v>0.934266327396098</v>
      </c>
      <c r="X247" s="169">
        <v>0.931849517431554</v>
      </c>
      <c r="Y247" s="169">
        <v>0.934552729351243</v>
      </c>
      <c r="Z247" s="356">
        <v>0.92</v>
      </c>
      <c r="AA247" s="356">
        <v>0.956932950515116</v>
      </c>
      <c r="AB247" s="356">
        <v>0.96354086204233</v>
      </c>
      <c r="AC247" s="356">
        <v>0.968251841929002</v>
      </c>
      <c r="AD247" s="356">
        <v>0.956932950515116</v>
      </c>
      <c r="AE247" s="356">
        <v>0.92</v>
      </c>
      <c r="AF247" s="169">
        <v>0.997079365079365</v>
      </c>
      <c r="AG247" s="169">
        <v>0.993484493093563</v>
      </c>
      <c r="AH247" s="169">
        <v>0.988656823910695</v>
      </c>
      <c r="AI247" s="169">
        <v>0.997079365079365</v>
      </c>
      <c r="AJ247" s="356">
        <v>0.92</v>
      </c>
      <c r="AK247" s="169">
        <v>0.970893020420603</v>
      </c>
      <c r="AL247" s="169">
        <v>0.973427812223206</v>
      </c>
      <c r="AM247" s="169">
        <v>0.976000637856801</v>
      </c>
      <c r="AN247" s="169">
        <v>0.970893020420603</v>
      </c>
      <c r="AO247" s="168">
        <v>0.99</v>
      </c>
      <c r="AP247" s="358">
        <v>1</v>
      </c>
      <c r="AQ247" s="358">
        <v>1</v>
      </c>
      <c r="AR247" s="358">
        <v>1</v>
      </c>
      <c r="AS247" s="359">
        <v>1</v>
      </c>
      <c r="AT247" s="364">
        <v>0.0922287257019438</v>
      </c>
      <c r="AU247" s="361">
        <v>0.0285714285714286</v>
      </c>
      <c r="AV247" s="362">
        <v>0.217391304347826</v>
      </c>
      <c r="AW247" s="362">
        <v>0.0357142857142857</v>
      </c>
      <c r="AX247" s="362">
        <v>0.0285714285714286</v>
      </c>
      <c r="AY247" s="142"/>
      <c r="AZ247" s="140"/>
    </row>
    <row r="248" spans="1:52">
      <c r="A248" s="138"/>
      <c r="B248" s="142"/>
      <c r="C248" s="175" t="s">
        <v>498</v>
      </c>
      <c r="D248" s="166" t="s">
        <v>26</v>
      </c>
      <c r="E248" s="166" t="s">
        <v>499</v>
      </c>
      <c r="F248" s="167" t="s">
        <v>507</v>
      </c>
      <c r="G248" s="176" t="s">
        <v>508</v>
      </c>
      <c r="H248" s="176" t="s">
        <v>508</v>
      </c>
      <c r="I248" s="176" t="s">
        <v>508</v>
      </c>
      <c r="J248" s="176" t="s">
        <v>508</v>
      </c>
      <c r="K248" s="168">
        <v>0.9</v>
      </c>
      <c r="L248" s="169">
        <v>0.972222222222222</v>
      </c>
      <c r="M248" s="169">
        <v>0.991071428571429</v>
      </c>
      <c r="N248" s="170">
        <v>0.981651376146789</v>
      </c>
      <c r="O248" s="170">
        <v>0.972222222222222</v>
      </c>
      <c r="P248" s="356">
        <v>0.9</v>
      </c>
      <c r="Q248" s="357">
        <v>0.955493741307371</v>
      </c>
      <c r="R248" s="169">
        <v>0.971571309622933</v>
      </c>
      <c r="S248" s="169">
        <v>0.958187511512249</v>
      </c>
      <c r="T248" s="169">
        <v>0.955493741307371</v>
      </c>
      <c r="U248" s="356">
        <v>0.9</v>
      </c>
      <c r="V248" s="169">
        <v>0.954102920723227</v>
      </c>
      <c r="W248" s="169">
        <v>0.961579636017604</v>
      </c>
      <c r="X248" s="169">
        <v>0.939215325105913</v>
      </c>
      <c r="Y248" s="169">
        <v>0.954102920723227</v>
      </c>
      <c r="Z248" s="356">
        <v>0.92</v>
      </c>
      <c r="AA248" s="356">
        <v>0.973256924546323</v>
      </c>
      <c r="AB248" s="356">
        <v>0.969226172691963</v>
      </c>
      <c r="AC248" s="356">
        <v>0.943199818963566</v>
      </c>
      <c r="AD248" s="356">
        <v>0.973256924546323</v>
      </c>
      <c r="AE248" s="356">
        <v>0.92</v>
      </c>
      <c r="AF248" s="169">
        <v>0.994342958161461</v>
      </c>
      <c r="AG248" s="169">
        <v>0.991849091755938</v>
      </c>
      <c r="AH248" s="169">
        <v>0.990592768899467</v>
      </c>
      <c r="AI248" s="169">
        <v>0.994342958161461</v>
      </c>
      <c r="AJ248" s="356">
        <v>0.92</v>
      </c>
      <c r="AK248" s="169">
        <v>0.982422047522304</v>
      </c>
      <c r="AL248" s="169">
        <v>0.98111281265952</v>
      </c>
      <c r="AM248" s="169">
        <v>0.960296506904955</v>
      </c>
      <c r="AN248" s="169">
        <v>0.982422047522304</v>
      </c>
      <c r="AO248" s="168">
        <v>0.99</v>
      </c>
      <c r="AP248" s="358">
        <v>1</v>
      </c>
      <c r="AQ248" s="358">
        <v>1</v>
      </c>
      <c r="AR248" s="358">
        <v>1</v>
      </c>
      <c r="AS248" s="359">
        <v>1</v>
      </c>
      <c r="AT248" s="364">
        <v>0.0922287257019438</v>
      </c>
      <c r="AU248" s="361">
        <v>0.0526315789473684</v>
      </c>
      <c r="AV248" s="362">
        <v>0.25</v>
      </c>
      <c r="AW248" s="362">
        <v>0</v>
      </c>
      <c r="AX248" s="362">
        <v>0.0526315789473684</v>
      </c>
      <c r="AY248" s="142"/>
      <c r="AZ248" s="140"/>
    </row>
    <row r="249" spans="1:52">
      <c r="A249" s="138"/>
      <c r="B249" s="142"/>
      <c r="C249" s="175" t="s">
        <v>498</v>
      </c>
      <c r="D249" s="166" t="s">
        <v>26</v>
      </c>
      <c r="E249" s="166" t="s">
        <v>499</v>
      </c>
      <c r="F249" s="167" t="s">
        <v>509</v>
      </c>
      <c r="G249" s="176" t="s">
        <v>510</v>
      </c>
      <c r="H249" s="176" t="s">
        <v>510</v>
      </c>
      <c r="I249" s="176" t="s">
        <v>510</v>
      </c>
      <c r="J249" s="176" t="s">
        <v>510</v>
      </c>
      <c r="K249" s="168">
        <v>0.9</v>
      </c>
      <c r="L249" s="169">
        <v>0.95959595959596</v>
      </c>
      <c r="M249" s="169">
        <v>0.954128440366973</v>
      </c>
      <c r="N249" s="170">
        <v>0.97</v>
      </c>
      <c r="O249" s="170">
        <v>0.95959595959596</v>
      </c>
      <c r="P249" s="356">
        <v>0.9</v>
      </c>
      <c r="Q249" s="357">
        <v>0.900494121656159</v>
      </c>
      <c r="R249" s="169">
        <v>0.952045133991537</v>
      </c>
      <c r="S249" s="169">
        <v>0.94188250157928</v>
      </c>
      <c r="T249" s="169">
        <v>0.900494121656159</v>
      </c>
      <c r="U249" s="356">
        <v>0.9</v>
      </c>
      <c r="V249" s="169">
        <v>0.907479979553587</v>
      </c>
      <c r="W249" s="169">
        <v>0.924306535025858</v>
      </c>
      <c r="X249" s="169">
        <v>0.913876605601179</v>
      </c>
      <c r="Y249" s="169">
        <v>0.907479979553587</v>
      </c>
      <c r="Z249" s="356">
        <v>0.92</v>
      </c>
      <c r="AA249" s="356">
        <v>0.954612546125461</v>
      </c>
      <c r="AB249" s="356">
        <v>0.951644795973396</v>
      </c>
      <c r="AC249" s="356">
        <v>0.953090096798213</v>
      </c>
      <c r="AD249" s="356">
        <v>0.954612546125461</v>
      </c>
      <c r="AE249" s="356">
        <v>0.92</v>
      </c>
      <c r="AF249" s="169">
        <v>0.990403173922368</v>
      </c>
      <c r="AG249" s="169">
        <v>0.988046000201755</v>
      </c>
      <c r="AH249" s="169">
        <v>0.981681525346522</v>
      </c>
      <c r="AI249" s="169">
        <v>0.990403173922368</v>
      </c>
      <c r="AJ249" s="356">
        <v>0.92</v>
      </c>
      <c r="AK249" s="169">
        <v>0.958805616646929</v>
      </c>
      <c r="AL249" s="169">
        <v>0.962662201758058</v>
      </c>
      <c r="AM249" s="169">
        <v>0.962404047452896</v>
      </c>
      <c r="AN249" s="169">
        <v>0.958805616646929</v>
      </c>
      <c r="AO249" s="168">
        <v>0.99</v>
      </c>
      <c r="AP249" s="358">
        <v>1</v>
      </c>
      <c r="AQ249" s="358">
        <v>1</v>
      </c>
      <c r="AR249" s="358">
        <v>1</v>
      </c>
      <c r="AS249" s="359">
        <v>1</v>
      </c>
      <c r="AT249" s="364">
        <v>0.0922287257019438</v>
      </c>
      <c r="AU249" s="361">
        <v>0</v>
      </c>
      <c r="AV249" s="362">
        <v>0.526315789473684</v>
      </c>
      <c r="AW249" s="362">
        <v>0.0434782608695652</v>
      </c>
      <c r="AX249" s="362">
        <v>0</v>
      </c>
      <c r="AY249" s="142"/>
      <c r="AZ249" s="140"/>
    </row>
    <row r="250" spans="1:52">
      <c r="A250" s="138"/>
      <c r="B250" s="142"/>
      <c r="C250" s="175" t="s">
        <v>498</v>
      </c>
      <c r="D250" s="166" t="s">
        <v>26</v>
      </c>
      <c r="E250" s="166" t="s">
        <v>499</v>
      </c>
      <c r="F250" s="167" t="s">
        <v>511</v>
      </c>
      <c r="G250" s="176" t="s">
        <v>512</v>
      </c>
      <c r="H250" s="176" t="s">
        <v>512</v>
      </c>
      <c r="I250" s="176" t="s">
        <v>512</v>
      </c>
      <c r="J250" s="176" t="s">
        <v>512</v>
      </c>
      <c r="K250" s="168">
        <v>0.9</v>
      </c>
      <c r="L250" s="169">
        <v>0.951456310679612</v>
      </c>
      <c r="M250" s="169">
        <v>0.954128440366973</v>
      </c>
      <c r="N250" s="170">
        <v>0.953703703703704</v>
      </c>
      <c r="O250" s="170">
        <v>0.951456310679612</v>
      </c>
      <c r="P250" s="356">
        <v>0.9</v>
      </c>
      <c r="Q250" s="357">
        <v>0.963200173686496</v>
      </c>
      <c r="R250" s="169">
        <v>0.96702025072324</v>
      </c>
      <c r="S250" s="169">
        <v>0.97554936552151</v>
      </c>
      <c r="T250" s="169">
        <v>0.963200173686496</v>
      </c>
      <c r="U250" s="356">
        <v>0.9</v>
      </c>
      <c r="V250" s="169">
        <v>0.931393834129396</v>
      </c>
      <c r="W250" s="169">
        <v>0.937994214079074</v>
      </c>
      <c r="X250" s="169">
        <v>0.947539461467038</v>
      </c>
      <c r="Y250" s="169">
        <v>0.931393834129396</v>
      </c>
      <c r="Z250" s="356">
        <v>0.92</v>
      </c>
      <c r="AA250" s="356">
        <v>0.97500702049986</v>
      </c>
      <c r="AB250" s="356">
        <v>0.971373119844736</v>
      </c>
      <c r="AC250" s="356">
        <v>0.96742209631728</v>
      </c>
      <c r="AD250" s="356">
        <v>0.97500702049986</v>
      </c>
      <c r="AE250" s="356">
        <v>0.92</v>
      </c>
      <c r="AF250" s="169">
        <v>0.959354120267261</v>
      </c>
      <c r="AG250" s="169">
        <v>0.964096527369041</v>
      </c>
      <c r="AH250" s="169">
        <v>0.957859249894648</v>
      </c>
      <c r="AI250" s="169">
        <v>0.959354120267261</v>
      </c>
      <c r="AJ250" s="356">
        <v>0.92</v>
      </c>
      <c r="AK250" s="169">
        <v>0.978710130234734</v>
      </c>
      <c r="AL250" s="169">
        <v>0.979855122456019</v>
      </c>
      <c r="AM250" s="169">
        <v>0.976799867899604</v>
      </c>
      <c r="AN250" s="169">
        <v>0.978710130234734</v>
      </c>
      <c r="AO250" s="168">
        <v>0.99</v>
      </c>
      <c r="AP250" s="358">
        <v>1</v>
      </c>
      <c r="AQ250" s="358">
        <v>1</v>
      </c>
      <c r="AR250" s="358">
        <v>1</v>
      </c>
      <c r="AS250" s="359">
        <v>1</v>
      </c>
      <c r="AT250" s="364">
        <v>0.0922287257019438</v>
      </c>
      <c r="AU250" s="361">
        <v>0</v>
      </c>
      <c r="AV250" s="362">
        <v>0.304347826086957</v>
      </c>
      <c r="AW250" s="362">
        <v>0</v>
      </c>
      <c r="AX250" s="362">
        <v>0</v>
      </c>
      <c r="AY250" s="142"/>
      <c r="AZ250" s="140"/>
    </row>
    <row r="251" spans="1:52">
      <c r="A251" s="138"/>
      <c r="B251" s="142"/>
      <c r="C251" s="175" t="s">
        <v>498</v>
      </c>
      <c r="D251" s="166" t="s">
        <v>26</v>
      </c>
      <c r="E251" s="166" t="s">
        <v>499</v>
      </c>
      <c r="F251" s="167" t="s">
        <v>513</v>
      </c>
      <c r="G251" s="176" t="s">
        <v>514</v>
      </c>
      <c r="H251" s="176" t="s">
        <v>514</v>
      </c>
      <c r="I251" s="176" t="s">
        <v>514</v>
      </c>
      <c r="J251" s="176" t="s">
        <v>514</v>
      </c>
      <c r="K251" s="168">
        <v>0.9</v>
      </c>
      <c r="L251" s="169">
        <v>0.989473684210526</v>
      </c>
      <c r="M251" s="169">
        <v>0.886792452830189</v>
      </c>
      <c r="N251" s="170">
        <v>0.883495145631068</v>
      </c>
      <c r="O251" s="170">
        <v>0.989473684210526</v>
      </c>
      <c r="P251" s="356">
        <v>0.9</v>
      </c>
      <c r="Q251" s="357">
        <v>0.980255285201436</v>
      </c>
      <c r="R251" s="169">
        <v>0.88704200178731</v>
      </c>
      <c r="S251" s="169">
        <v>0.849647266313933</v>
      </c>
      <c r="T251" s="169">
        <v>0.980255285201436</v>
      </c>
      <c r="U251" s="356">
        <v>0.9</v>
      </c>
      <c r="V251" s="169">
        <v>0.912245712006382</v>
      </c>
      <c r="W251" s="169">
        <v>0.907059874888293</v>
      </c>
      <c r="X251" s="169">
        <v>0.885361552028219</v>
      </c>
      <c r="Y251" s="169">
        <v>0.912245712006382</v>
      </c>
      <c r="Z251" s="356">
        <v>0.92</v>
      </c>
      <c r="AA251" s="356">
        <v>0.96542726679713</v>
      </c>
      <c r="AB251" s="356">
        <v>0.965839772265148</v>
      </c>
      <c r="AC251" s="356">
        <v>0.966654966654967</v>
      </c>
      <c r="AD251" s="356">
        <v>0.96542726679713</v>
      </c>
      <c r="AE251" s="356">
        <v>0.92</v>
      </c>
      <c r="AF251" s="169">
        <v>0.994450180691791</v>
      </c>
      <c r="AG251" s="169">
        <v>0.990678744912695</v>
      </c>
      <c r="AH251" s="169">
        <v>0.972860582184285</v>
      </c>
      <c r="AI251" s="169">
        <v>0.994450180691791</v>
      </c>
      <c r="AJ251" s="356">
        <v>0.92</v>
      </c>
      <c r="AK251" s="169">
        <v>0.974238397055817</v>
      </c>
      <c r="AL251" s="169">
        <v>0.978407685722439</v>
      </c>
      <c r="AM251" s="169">
        <v>0.978405315614618</v>
      </c>
      <c r="AN251" s="169">
        <v>0.974238397055817</v>
      </c>
      <c r="AO251" s="168">
        <v>0.99</v>
      </c>
      <c r="AP251" s="358">
        <v>1</v>
      </c>
      <c r="AQ251" s="358">
        <v>1</v>
      </c>
      <c r="AR251" s="358">
        <v>1</v>
      </c>
      <c r="AS251" s="359">
        <v>1</v>
      </c>
      <c r="AT251" s="364">
        <v>0.0922287257019438</v>
      </c>
      <c r="AU251" s="361">
        <v>0</v>
      </c>
      <c r="AV251" s="362">
        <v>0.176470588235294</v>
      </c>
      <c r="AW251" s="362">
        <v>0</v>
      </c>
      <c r="AX251" s="362">
        <v>0</v>
      </c>
      <c r="AY251" s="142"/>
      <c r="AZ251" s="140"/>
    </row>
    <row r="252" spans="1:52">
      <c r="A252" s="138"/>
      <c r="B252" s="142"/>
      <c r="C252" s="175" t="s">
        <v>498</v>
      </c>
      <c r="D252" s="166" t="s">
        <v>237</v>
      </c>
      <c r="E252" s="166" t="s">
        <v>499</v>
      </c>
      <c r="F252" s="167" t="s">
        <v>515</v>
      </c>
      <c r="G252" s="176" t="s">
        <v>516</v>
      </c>
      <c r="H252" s="176" t="s">
        <v>516</v>
      </c>
      <c r="I252" s="176" t="s">
        <v>516</v>
      </c>
      <c r="J252" s="176" t="s">
        <v>516</v>
      </c>
      <c r="K252" s="168">
        <v>0.9</v>
      </c>
      <c r="L252" s="169" t="s">
        <v>32</v>
      </c>
      <c r="M252" s="169" t="s">
        <v>32</v>
      </c>
      <c r="N252" s="170" t="s">
        <v>32</v>
      </c>
      <c r="O252" s="170" t="s">
        <v>32</v>
      </c>
      <c r="P252" s="356">
        <v>0.9</v>
      </c>
      <c r="Q252" s="357" t="s">
        <v>32</v>
      </c>
      <c r="R252" s="169" t="s">
        <v>32</v>
      </c>
      <c r="S252" s="169" t="s">
        <v>32</v>
      </c>
      <c r="T252" s="169" t="s">
        <v>32</v>
      </c>
      <c r="U252" s="356">
        <v>0.9</v>
      </c>
      <c r="V252" s="169" t="s">
        <v>32</v>
      </c>
      <c r="W252" s="169" t="s">
        <v>32</v>
      </c>
      <c r="X252" s="169" t="s">
        <v>32</v>
      </c>
      <c r="Y252" s="169" t="s">
        <v>32</v>
      </c>
      <c r="Z252" s="356">
        <v>0.92</v>
      </c>
      <c r="AA252" s="356" t="s">
        <v>32</v>
      </c>
      <c r="AB252" s="356" t="s">
        <v>32</v>
      </c>
      <c r="AC252" s="356" t="s">
        <v>32</v>
      </c>
      <c r="AD252" s="356" t="s">
        <v>32</v>
      </c>
      <c r="AE252" s="356">
        <v>0.92</v>
      </c>
      <c r="AF252" s="169">
        <v>1</v>
      </c>
      <c r="AG252" s="169">
        <v>1</v>
      </c>
      <c r="AH252" s="169">
        <v>1</v>
      </c>
      <c r="AI252" s="169">
        <v>1</v>
      </c>
      <c r="AJ252" s="356">
        <v>0.92</v>
      </c>
      <c r="AK252" s="169" t="s">
        <v>32</v>
      </c>
      <c r="AL252" s="169" t="s">
        <v>32</v>
      </c>
      <c r="AM252" s="169" t="s">
        <v>32</v>
      </c>
      <c r="AN252" s="169" t="s">
        <v>32</v>
      </c>
      <c r="AO252" s="168">
        <v>0.99</v>
      </c>
      <c r="AP252" s="358" t="s">
        <v>32</v>
      </c>
      <c r="AQ252" s="358" t="s">
        <v>32</v>
      </c>
      <c r="AR252" s="358">
        <v>1</v>
      </c>
      <c r="AS252" s="359" t="s">
        <v>32</v>
      </c>
      <c r="AT252" s="364">
        <v>0.0922287257019438</v>
      </c>
      <c r="AU252" s="361" t="s">
        <v>32</v>
      </c>
      <c r="AV252" s="362" t="s">
        <v>32</v>
      </c>
      <c r="AW252" s="362" t="s">
        <v>32</v>
      </c>
      <c r="AX252" s="362" t="s">
        <v>32</v>
      </c>
      <c r="AY252" s="142"/>
      <c r="AZ252" s="140"/>
    </row>
    <row r="253" spans="1:52">
      <c r="A253" s="138"/>
      <c r="B253" s="142"/>
      <c r="C253" s="175" t="s">
        <v>498</v>
      </c>
      <c r="D253" s="166" t="s">
        <v>26</v>
      </c>
      <c r="E253" s="166" t="s">
        <v>499</v>
      </c>
      <c r="F253" s="167" t="s">
        <v>517</v>
      </c>
      <c r="G253" s="176" t="s">
        <v>518</v>
      </c>
      <c r="H253" s="176" t="s">
        <v>518</v>
      </c>
      <c r="I253" s="176" t="s">
        <v>518</v>
      </c>
      <c r="J253" s="176" t="s">
        <v>518</v>
      </c>
      <c r="K253" s="168">
        <v>0.9</v>
      </c>
      <c r="L253" s="169">
        <v>0.933333333333333</v>
      </c>
      <c r="M253" s="169">
        <v>0.941176470588235</v>
      </c>
      <c r="N253" s="170">
        <v>0.8125</v>
      </c>
      <c r="O253" s="170">
        <v>0.933333333333333</v>
      </c>
      <c r="P253" s="356">
        <v>0.9</v>
      </c>
      <c r="Q253" s="357">
        <v>0.972719522591645</v>
      </c>
      <c r="R253" s="169">
        <v>0.959383753501401</v>
      </c>
      <c r="S253" s="169">
        <v>0.991659716430359</v>
      </c>
      <c r="T253" s="169">
        <v>0.972719522591645</v>
      </c>
      <c r="U253" s="356">
        <v>0.9</v>
      </c>
      <c r="V253" s="169">
        <v>0.907075873827792</v>
      </c>
      <c r="W253" s="169">
        <v>0.906162464985994</v>
      </c>
      <c r="X253" s="169">
        <v>0.946622185154295</v>
      </c>
      <c r="Y253" s="169">
        <v>0.907075873827792</v>
      </c>
      <c r="Z253" s="356">
        <v>0.92</v>
      </c>
      <c r="AA253" s="356">
        <v>0.922813036020583</v>
      </c>
      <c r="AB253" s="356">
        <v>0.936170212765957</v>
      </c>
      <c r="AC253" s="356">
        <v>0.959449674149167</v>
      </c>
      <c r="AD253" s="356">
        <v>0.922813036020583</v>
      </c>
      <c r="AE253" s="356">
        <v>0.92</v>
      </c>
      <c r="AF253" s="169">
        <v>0.999167291198268</v>
      </c>
      <c r="AG253" s="169">
        <v>0.998666853774909</v>
      </c>
      <c r="AH253" s="169">
        <v>0.998426229508197</v>
      </c>
      <c r="AI253" s="169">
        <v>0.999167291198268</v>
      </c>
      <c r="AJ253" s="356">
        <v>0.92</v>
      </c>
      <c r="AK253" s="169">
        <v>0.945903567228538</v>
      </c>
      <c r="AL253" s="169">
        <v>0.943910872070688</v>
      </c>
      <c r="AM253" s="169">
        <v>0.971716388996513</v>
      </c>
      <c r="AN253" s="169">
        <v>0.945903567228538</v>
      </c>
      <c r="AO253" s="168">
        <v>0.99</v>
      </c>
      <c r="AP253" s="358">
        <v>1</v>
      </c>
      <c r="AQ253" s="358">
        <v>1</v>
      </c>
      <c r="AR253" s="358">
        <v>1</v>
      </c>
      <c r="AS253" s="359">
        <v>1</v>
      </c>
      <c r="AT253" s="364">
        <v>0.0922287257019438</v>
      </c>
      <c r="AU253" s="361">
        <v>0</v>
      </c>
      <c r="AV253" s="362">
        <v>0.166666666666667</v>
      </c>
      <c r="AW253" s="362">
        <v>0</v>
      </c>
      <c r="AX253" s="362">
        <v>0</v>
      </c>
      <c r="AY253" s="142"/>
      <c r="AZ253" s="140"/>
    </row>
    <row r="254" spans="1:52">
      <c r="A254" s="138"/>
      <c r="B254" s="142"/>
      <c r="C254" s="175" t="s">
        <v>498</v>
      </c>
      <c r="D254" s="166" t="s">
        <v>237</v>
      </c>
      <c r="E254" s="166" t="s">
        <v>499</v>
      </c>
      <c r="F254" s="167" t="s">
        <v>519</v>
      </c>
      <c r="G254" s="176" t="s">
        <v>520</v>
      </c>
      <c r="H254" s="176" t="s">
        <v>520</v>
      </c>
      <c r="I254" s="176" t="s">
        <v>520</v>
      </c>
      <c r="J254" s="176" t="s">
        <v>520</v>
      </c>
      <c r="K254" s="168">
        <v>0.9</v>
      </c>
      <c r="L254" s="169" t="s">
        <v>32</v>
      </c>
      <c r="M254" s="169" t="s">
        <v>32</v>
      </c>
      <c r="N254" s="170" t="s">
        <v>32</v>
      </c>
      <c r="O254" s="170" t="s">
        <v>32</v>
      </c>
      <c r="P254" s="356">
        <v>0.9</v>
      </c>
      <c r="Q254" s="357">
        <v>0</v>
      </c>
      <c r="R254" s="169">
        <v>0</v>
      </c>
      <c r="S254" s="169">
        <v>0</v>
      </c>
      <c r="T254" s="169">
        <v>0</v>
      </c>
      <c r="U254" s="356">
        <v>0.9</v>
      </c>
      <c r="V254" s="169">
        <v>0</v>
      </c>
      <c r="W254" s="169">
        <v>0</v>
      </c>
      <c r="X254" s="169">
        <v>0</v>
      </c>
      <c r="Y254" s="169">
        <v>0</v>
      </c>
      <c r="Z254" s="356">
        <v>0.92</v>
      </c>
      <c r="AA254" s="356" t="s">
        <v>32</v>
      </c>
      <c r="AB254" s="356">
        <v>0</v>
      </c>
      <c r="AC254" s="356" t="s">
        <v>32</v>
      </c>
      <c r="AD254" s="356" t="s">
        <v>32</v>
      </c>
      <c r="AE254" s="356">
        <v>0.92</v>
      </c>
      <c r="AF254" s="169">
        <v>0.962753788961967</v>
      </c>
      <c r="AG254" s="169">
        <v>0.993402851670568</v>
      </c>
      <c r="AH254" s="169">
        <v>0.834168191889028</v>
      </c>
      <c r="AI254" s="169">
        <v>0.962753788961967</v>
      </c>
      <c r="AJ254" s="356">
        <v>0.92</v>
      </c>
      <c r="AK254" s="169">
        <v>0</v>
      </c>
      <c r="AL254" s="169">
        <v>0</v>
      </c>
      <c r="AM254" s="169">
        <v>0</v>
      </c>
      <c r="AN254" s="169">
        <v>0</v>
      </c>
      <c r="AO254" s="168">
        <v>0.99</v>
      </c>
      <c r="AP254" s="358">
        <v>1</v>
      </c>
      <c r="AQ254" s="358">
        <v>1</v>
      </c>
      <c r="AR254" s="358">
        <v>1</v>
      </c>
      <c r="AS254" s="359">
        <v>1</v>
      </c>
      <c r="AT254" s="364">
        <v>0.0922287257019438</v>
      </c>
      <c r="AU254" s="361" t="s">
        <v>32</v>
      </c>
      <c r="AV254" s="362">
        <v>0</v>
      </c>
      <c r="AW254" s="362" t="s">
        <v>32</v>
      </c>
      <c r="AX254" s="362" t="s">
        <v>32</v>
      </c>
      <c r="AY254" s="142"/>
      <c r="AZ254" s="140"/>
    </row>
    <row r="255" spans="1:52">
      <c r="A255" s="138"/>
      <c r="B255" s="142"/>
      <c r="C255" s="175" t="s">
        <v>498</v>
      </c>
      <c r="D255" s="166" t="s">
        <v>237</v>
      </c>
      <c r="E255" s="166" t="s">
        <v>499</v>
      </c>
      <c r="F255" s="167" t="s">
        <v>521</v>
      </c>
      <c r="G255" s="176" t="s">
        <v>522</v>
      </c>
      <c r="H255" s="176" t="s">
        <v>522</v>
      </c>
      <c r="I255" s="176" t="s">
        <v>522</v>
      </c>
      <c r="J255" s="176" t="s">
        <v>522</v>
      </c>
      <c r="K255" s="168">
        <v>0.9</v>
      </c>
      <c r="L255" s="169" t="s">
        <v>32</v>
      </c>
      <c r="M255" s="169" t="s">
        <v>32</v>
      </c>
      <c r="N255" s="170" t="s">
        <v>32</v>
      </c>
      <c r="O255" s="170" t="s">
        <v>32</v>
      </c>
      <c r="P255" s="356">
        <v>0.9</v>
      </c>
      <c r="Q255" s="357" t="s">
        <v>32</v>
      </c>
      <c r="R255" s="169" t="s">
        <v>32</v>
      </c>
      <c r="S255" s="169" t="s">
        <v>32</v>
      </c>
      <c r="T255" s="169" t="s">
        <v>32</v>
      </c>
      <c r="U255" s="356">
        <v>0.9</v>
      </c>
      <c r="V255" s="169" t="s">
        <v>32</v>
      </c>
      <c r="W255" s="169" t="s">
        <v>32</v>
      </c>
      <c r="X255" s="169" t="s">
        <v>32</v>
      </c>
      <c r="Y255" s="169" t="s">
        <v>32</v>
      </c>
      <c r="Z255" s="356">
        <v>0.92</v>
      </c>
      <c r="AA255" s="356" t="s">
        <v>32</v>
      </c>
      <c r="AB255" s="356" t="s">
        <v>32</v>
      </c>
      <c r="AC255" s="356" t="s">
        <v>32</v>
      </c>
      <c r="AD255" s="356" t="s">
        <v>32</v>
      </c>
      <c r="AE255" s="356">
        <v>0.92</v>
      </c>
      <c r="AF255" s="169">
        <v>0.999014292755052</v>
      </c>
      <c r="AG255" s="169">
        <v>0.997862105825762</v>
      </c>
      <c r="AH255" s="169">
        <v>0.998805256869773</v>
      </c>
      <c r="AI255" s="169">
        <v>0.999014292755052</v>
      </c>
      <c r="AJ255" s="356">
        <v>0.92</v>
      </c>
      <c r="AK255" s="169" t="s">
        <v>32</v>
      </c>
      <c r="AL255" s="169">
        <v>0</v>
      </c>
      <c r="AM255" s="169" t="s">
        <v>32</v>
      </c>
      <c r="AN255" s="169" t="s">
        <v>32</v>
      </c>
      <c r="AO255" s="168">
        <v>0.99</v>
      </c>
      <c r="AP255" s="358">
        <v>1</v>
      </c>
      <c r="AQ255" s="358">
        <v>1</v>
      </c>
      <c r="AR255" s="358">
        <v>1</v>
      </c>
      <c r="AS255" s="359">
        <v>1</v>
      </c>
      <c r="AT255" s="364">
        <v>0.0922287257019438</v>
      </c>
      <c r="AU255" s="361" t="s">
        <v>32</v>
      </c>
      <c r="AV255" s="362" t="s">
        <v>32</v>
      </c>
      <c r="AW255" s="362" t="s">
        <v>32</v>
      </c>
      <c r="AX255" s="362" t="s">
        <v>32</v>
      </c>
      <c r="AY255" s="142"/>
      <c r="AZ255" s="140"/>
    </row>
    <row r="256" spans="1:52">
      <c r="A256" s="138"/>
      <c r="B256" s="142"/>
      <c r="C256" s="175" t="s">
        <v>498</v>
      </c>
      <c r="D256" s="166" t="s">
        <v>237</v>
      </c>
      <c r="E256" s="166" t="s">
        <v>499</v>
      </c>
      <c r="F256" s="167" t="s">
        <v>523</v>
      </c>
      <c r="G256" s="176" t="s">
        <v>524</v>
      </c>
      <c r="H256" s="176" t="s">
        <v>524</v>
      </c>
      <c r="I256" s="176" t="s">
        <v>524</v>
      </c>
      <c r="J256" s="176" t="s">
        <v>524</v>
      </c>
      <c r="K256" s="168">
        <v>0.9</v>
      </c>
      <c r="L256" s="169" t="s">
        <v>32</v>
      </c>
      <c r="M256" s="169" t="s">
        <v>32</v>
      </c>
      <c r="N256" s="170" t="s">
        <v>32</v>
      </c>
      <c r="O256" s="170" t="s">
        <v>32</v>
      </c>
      <c r="P256" s="356">
        <v>0.9</v>
      </c>
      <c r="Q256" s="357">
        <v>0</v>
      </c>
      <c r="R256" s="169">
        <v>0</v>
      </c>
      <c r="S256" s="169">
        <v>0</v>
      </c>
      <c r="T256" s="169">
        <v>0</v>
      </c>
      <c r="U256" s="356">
        <v>0.9</v>
      </c>
      <c r="V256" s="169">
        <v>0</v>
      </c>
      <c r="W256" s="169">
        <v>0.6</v>
      </c>
      <c r="X256" s="169">
        <v>1</v>
      </c>
      <c r="Y256" s="169">
        <v>0</v>
      </c>
      <c r="Z256" s="356">
        <v>0.92</v>
      </c>
      <c r="AA256" s="356" t="s">
        <v>32</v>
      </c>
      <c r="AB256" s="356">
        <v>1</v>
      </c>
      <c r="AC256" s="356" t="s">
        <v>32</v>
      </c>
      <c r="AD256" s="356" t="s">
        <v>32</v>
      </c>
      <c r="AE256" s="356">
        <v>0.92</v>
      </c>
      <c r="AF256" s="169">
        <v>0.994101500905215</v>
      </c>
      <c r="AG256" s="169">
        <v>0.996210070384407</v>
      </c>
      <c r="AH256" s="169">
        <v>0.610822976807907</v>
      </c>
      <c r="AI256" s="169">
        <v>0.994101500905215</v>
      </c>
      <c r="AJ256" s="356">
        <v>0.92</v>
      </c>
      <c r="AK256" s="169">
        <v>0.6</v>
      </c>
      <c r="AL256" s="169">
        <v>0.6</v>
      </c>
      <c r="AM256" s="169">
        <v>1</v>
      </c>
      <c r="AN256" s="169">
        <v>0.6</v>
      </c>
      <c r="AO256" s="168">
        <v>0.99</v>
      </c>
      <c r="AP256" s="358">
        <v>1</v>
      </c>
      <c r="AQ256" s="358">
        <v>1</v>
      </c>
      <c r="AR256" s="358">
        <v>1</v>
      </c>
      <c r="AS256" s="359">
        <v>1</v>
      </c>
      <c r="AT256" s="364">
        <v>0.0922287257019438</v>
      </c>
      <c r="AU256" s="361" t="s">
        <v>32</v>
      </c>
      <c r="AV256" s="362" t="s">
        <v>32</v>
      </c>
      <c r="AW256" s="362" t="s">
        <v>32</v>
      </c>
      <c r="AX256" s="362" t="s">
        <v>32</v>
      </c>
      <c r="AY256" s="142"/>
      <c r="AZ256" s="140"/>
    </row>
    <row r="257" spans="1:52">
      <c r="A257" s="138"/>
      <c r="B257" s="142"/>
      <c r="C257" s="175" t="s">
        <v>498</v>
      </c>
      <c r="D257" s="166" t="s">
        <v>237</v>
      </c>
      <c r="E257" s="166" t="s">
        <v>499</v>
      </c>
      <c r="F257" s="167" t="s">
        <v>525</v>
      </c>
      <c r="G257" s="176" t="s">
        <v>526</v>
      </c>
      <c r="H257" s="176" t="s">
        <v>526</v>
      </c>
      <c r="I257" s="176" t="s">
        <v>526</v>
      </c>
      <c r="J257" s="176" t="s">
        <v>526</v>
      </c>
      <c r="K257" s="168">
        <v>0.9</v>
      </c>
      <c r="L257" s="169" t="s">
        <v>32</v>
      </c>
      <c r="M257" s="169" t="s">
        <v>32</v>
      </c>
      <c r="N257" s="170" t="s">
        <v>32</v>
      </c>
      <c r="O257" s="170" t="s">
        <v>32</v>
      </c>
      <c r="P257" s="356">
        <v>0.9</v>
      </c>
      <c r="Q257" s="357" t="s">
        <v>32</v>
      </c>
      <c r="R257" s="169" t="s">
        <v>32</v>
      </c>
      <c r="S257" s="169" t="s">
        <v>32</v>
      </c>
      <c r="T257" s="169" t="s">
        <v>32</v>
      </c>
      <c r="U257" s="356">
        <v>0.9</v>
      </c>
      <c r="V257" s="169" t="s">
        <v>32</v>
      </c>
      <c r="W257" s="169" t="s">
        <v>32</v>
      </c>
      <c r="X257" s="169" t="s">
        <v>32</v>
      </c>
      <c r="Y257" s="169" t="s">
        <v>32</v>
      </c>
      <c r="Z257" s="356">
        <v>0.92</v>
      </c>
      <c r="AA257" s="356" t="s">
        <v>32</v>
      </c>
      <c r="AB257" s="356" t="s">
        <v>32</v>
      </c>
      <c r="AC257" s="356" t="s">
        <v>32</v>
      </c>
      <c r="AD257" s="356" t="s">
        <v>32</v>
      </c>
      <c r="AE257" s="356">
        <v>0.92</v>
      </c>
      <c r="AF257" s="169">
        <v>0.999243379571248</v>
      </c>
      <c r="AG257" s="169">
        <v>0.998968008255934</v>
      </c>
      <c r="AH257" s="169">
        <v>0.999445573831085</v>
      </c>
      <c r="AI257" s="169">
        <v>0.999243379571248</v>
      </c>
      <c r="AJ257" s="356">
        <v>0.92</v>
      </c>
      <c r="AK257" s="169" t="s">
        <v>32</v>
      </c>
      <c r="AL257" s="169" t="s">
        <v>32</v>
      </c>
      <c r="AM257" s="169" t="s">
        <v>32</v>
      </c>
      <c r="AN257" s="169" t="s">
        <v>32</v>
      </c>
      <c r="AO257" s="168">
        <v>0.99</v>
      </c>
      <c r="AP257" s="358">
        <v>1</v>
      </c>
      <c r="AQ257" s="358" t="s">
        <v>32</v>
      </c>
      <c r="AR257" s="358">
        <v>1</v>
      </c>
      <c r="AS257" s="359">
        <v>1</v>
      </c>
      <c r="AT257" s="364">
        <v>0.0922287257019438</v>
      </c>
      <c r="AU257" s="361" t="s">
        <v>32</v>
      </c>
      <c r="AV257" s="362" t="s">
        <v>32</v>
      </c>
      <c r="AW257" s="362" t="s">
        <v>32</v>
      </c>
      <c r="AX257" s="362" t="s">
        <v>32</v>
      </c>
      <c r="AY257" s="142"/>
      <c r="AZ257" s="140"/>
    </row>
    <row r="258" spans="1:52">
      <c r="A258" s="138"/>
      <c r="B258" s="142"/>
      <c r="C258" s="175" t="s">
        <v>498</v>
      </c>
      <c r="D258" s="166" t="s">
        <v>26</v>
      </c>
      <c r="E258" s="166" t="s">
        <v>499</v>
      </c>
      <c r="F258" s="167" t="s">
        <v>527</v>
      </c>
      <c r="G258" s="176" t="s">
        <v>527</v>
      </c>
      <c r="H258" s="176" t="s">
        <v>527</v>
      </c>
      <c r="I258" s="176" t="s">
        <v>527</v>
      </c>
      <c r="J258" s="176" t="s">
        <v>527</v>
      </c>
      <c r="K258" s="168">
        <v>0.9</v>
      </c>
      <c r="L258" s="169">
        <v>0.951219512195122</v>
      </c>
      <c r="M258" s="169">
        <v>0.964285714285714</v>
      </c>
      <c r="N258" s="170">
        <v>0.929411764705882</v>
      </c>
      <c r="O258" s="170">
        <v>0.951219512195122</v>
      </c>
      <c r="P258" s="356">
        <v>0.9</v>
      </c>
      <c r="Q258" s="357">
        <v>0.93160577740017</v>
      </c>
      <c r="R258" s="169">
        <v>0.928441846401935</v>
      </c>
      <c r="S258" s="169">
        <v>0.941851368970013</v>
      </c>
      <c r="T258" s="169">
        <v>0.93160577740017</v>
      </c>
      <c r="U258" s="356">
        <v>0.9</v>
      </c>
      <c r="V258" s="169">
        <v>0.924808836023789</v>
      </c>
      <c r="W258" s="169">
        <v>0.918161660955452</v>
      </c>
      <c r="X258" s="169">
        <v>0.930378096479791</v>
      </c>
      <c r="Y258" s="169">
        <v>0.924808836023789</v>
      </c>
      <c r="Z258" s="356">
        <v>0.92</v>
      </c>
      <c r="AA258" s="356">
        <v>0.965493910690122</v>
      </c>
      <c r="AB258" s="356">
        <v>0.965604026845638</v>
      </c>
      <c r="AC258" s="356">
        <v>0.987442518570923</v>
      </c>
      <c r="AD258" s="356">
        <v>0.965493910690122</v>
      </c>
      <c r="AE258" s="356">
        <v>0.92</v>
      </c>
      <c r="AF258" s="169">
        <v>0.998535871156662</v>
      </c>
      <c r="AG258" s="169">
        <v>0.980072463768116</v>
      </c>
      <c r="AH258" s="169">
        <v>0.890632429862102</v>
      </c>
      <c r="AI258" s="169">
        <v>0.998535871156662</v>
      </c>
      <c r="AJ258" s="356">
        <v>0.92</v>
      </c>
      <c r="AK258" s="169">
        <v>0.977950005457919</v>
      </c>
      <c r="AL258" s="169">
        <v>0.977800616649538</v>
      </c>
      <c r="AM258" s="169">
        <v>0.989673340358272</v>
      </c>
      <c r="AN258" s="169">
        <v>0.977950005457919</v>
      </c>
      <c r="AO258" s="168">
        <v>0.99</v>
      </c>
      <c r="AP258" s="358">
        <v>1</v>
      </c>
      <c r="AQ258" s="358">
        <v>1</v>
      </c>
      <c r="AR258" s="358">
        <v>1</v>
      </c>
      <c r="AS258" s="359">
        <v>1</v>
      </c>
      <c r="AT258" s="364">
        <v>0.0922287257019438</v>
      </c>
      <c r="AU258" s="361">
        <v>0.0238095238095238</v>
      </c>
      <c r="AV258" s="362">
        <v>0.51219512195122</v>
      </c>
      <c r="AW258" s="362">
        <v>0.0967741935483871</v>
      </c>
      <c r="AX258" s="362">
        <v>0.0238095238095238</v>
      </c>
      <c r="AY258" s="142"/>
      <c r="AZ258" s="140"/>
    </row>
    <row r="259" spans="1:52">
      <c r="A259" s="138"/>
      <c r="B259" s="142"/>
      <c r="C259" s="175" t="s">
        <v>498</v>
      </c>
      <c r="D259" s="166" t="s">
        <v>26</v>
      </c>
      <c r="E259" s="166" t="s">
        <v>499</v>
      </c>
      <c r="F259" s="167" t="s">
        <v>528</v>
      </c>
      <c r="G259" s="176" t="s">
        <v>529</v>
      </c>
      <c r="H259" s="176" t="s">
        <v>529</v>
      </c>
      <c r="I259" s="176" t="s">
        <v>529</v>
      </c>
      <c r="J259" s="176" t="s">
        <v>529</v>
      </c>
      <c r="K259" s="168">
        <v>0.9</v>
      </c>
      <c r="L259" s="169">
        <v>0.942148760330578</v>
      </c>
      <c r="M259" s="169">
        <v>0.970149253731343</v>
      </c>
      <c r="N259" s="170">
        <v>0.96969696969697</v>
      </c>
      <c r="O259" s="170">
        <v>0.942148760330578</v>
      </c>
      <c r="P259" s="356">
        <v>0.9</v>
      </c>
      <c r="Q259" s="357">
        <v>0.94519260883182</v>
      </c>
      <c r="R259" s="169">
        <v>0.970079476390837</v>
      </c>
      <c r="S259" s="169">
        <v>0.981514609421586</v>
      </c>
      <c r="T259" s="169">
        <v>0.94519260883182</v>
      </c>
      <c r="U259" s="356">
        <v>0.9</v>
      </c>
      <c r="V259" s="169">
        <v>0.883964923269652</v>
      </c>
      <c r="W259" s="169">
        <v>0.895901511609786</v>
      </c>
      <c r="X259" s="169">
        <v>0.913536076326774</v>
      </c>
      <c r="Y259" s="169">
        <v>0.883964923269652</v>
      </c>
      <c r="Z259" s="356">
        <v>0.92</v>
      </c>
      <c r="AA259" s="356">
        <v>0.923467600700525</v>
      </c>
      <c r="AB259" s="356">
        <v>0.928038467915768</v>
      </c>
      <c r="AC259" s="356">
        <v>0.949256110520723</v>
      </c>
      <c r="AD259" s="356">
        <v>0.923467600700525</v>
      </c>
      <c r="AE259" s="356">
        <v>0.92</v>
      </c>
      <c r="AF259" s="169">
        <v>0.995988689419346</v>
      </c>
      <c r="AG259" s="169">
        <v>0.997558339670976</v>
      </c>
      <c r="AH259" s="169">
        <v>0.994153777843558</v>
      </c>
      <c r="AI259" s="169">
        <v>0.995988689419346</v>
      </c>
      <c r="AJ259" s="356">
        <v>0.92</v>
      </c>
      <c r="AK259" s="169">
        <v>0.947908121410993</v>
      </c>
      <c r="AL259" s="169">
        <v>0.950514138817481</v>
      </c>
      <c r="AM259" s="169">
        <v>0.960843613211301</v>
      </c>
      <c r="AN259" s="169">
        <v>0.947908121410993</v>
      </c>
      <c r="AO259" s="168">
        <v>0.99</v>
      </c>
      <c r="AP259" s="358">
        <v>1</v>
      </c>
      <c r="AQ259" s="358">
        <v>1</v>
      </c>
      <c r="AR259" s="358">
        <v>1</v>
      </c>
      <c r="AS259" s="359">
        <v>1</v>
      </c>
      <c r="AT259" s="364">
        <v>0.0922287257019438</v>
      </c>
      <c r="AU259" s="361">
        <v>0.0169491525423729</v>
      </c>
      <c r="AV259" s="362">
        <v>0.212121212121212</v>
      </c>
      <c r="AW259" s="362">
        <v>0.0181818181818182</v>
      </c>
      <c r="AX259" s="362">
        <v>0.0169491525423729</v>
      </c>
      <c r="AY259" s="142"/>
      <c r="AZ259" s="140"/>
    </row>
    <row r="260" spans="1:52">
      <c r="A260" s="138"/>
      <c r="B260" s="142"/>
      <c r="C260" s="175" t="s">
        <v>498</v>
      </c>
      <c r="D260" s="166" t="s">
        <v>26</v>
      </c>
      <c r="E260" s="166" t="s">
        <v>499</v>
      </c>
      <c r="F260" s="167" t="s">
        <v>530</v>
      </c>
      <c r="G260" s="176" t="s">
        <v>531</v>
      </c>
      <c r="H260" s="176" t="s">
        <v>531</v>
      </c>
      <c r="I260" s="176" t="s">
        <v>531</v>
      </c>
      <c r="J260" s="176" t="s">
        <v>531</v>
      </c>
      <c r="K260" s="168">
        <v>0.9</v>
      </c>
      <c r="L260" s="169">
        <v>0.954128440366973</v>
      </c>
      <c r="M260" s="169">
        <v>0.981481481481482</v>
      </c>
      <c r="N260" s="170">
        <v>0.945945945945946</v>
      </c>
      <c r="O260" s="170">
        <v>0.954128440366973</v>
      </c>
      <c r="P260" s="356">
        <v>0.9</v>
      </c>
      <c r="Q260" s="357">
        <v>0.96602751146311</v>
      </c>
      <c r="R260" s="169">
        <v>0.950578142484148</v>
      </c>
      <c r="S260" s="169">
        <v>0.956095282578235</v>
      </c>
      <c r="T260" s="169">
        <v>0.96602751146311</v>
      </c>
      <c r="U260" s="356">
        <v>0.9</v>
      </c>
      <c r="V260" s="169">
        <v>0.942267611504794</v>
      </c>
      <c r="W260" s="169">
        <v>0.936031331592689</v>
      </c>
      <c r="X260" s="169">
        <v>0.937412424100887</v>
      </c>
      <c r="Y260" s="169">
        <v>0.942267611504794</v>
      </c>
      <c r="Z260" s="356">
        <v>0.92</v>
      </c>
      <c r="AA260" s="356">
        <v>0.978260869565217</v>
      </c>
      <c r="AB260" s="356">
        <v>0.979918032786885</v>
      </c>
      <c r="AC260" s="356">
        <v>0.993989603638726</v>
      </c>
      <c r="AD260" s="356">
        <v>0.978260869565217</v>
      </c>
      <c r="AE260" s="356">
        <v>0.92</v>
      </c>
      <c r="AF260" s="169">
        <v>0.923466160657812</v>
      </c>
      <c r="AG260" s="169">
        <v>0.97218045112782</v>
      </c>
      <c r="AH260" s="169">
        <v>0.982338308457711</v>
      </c>
      <c r="AI260" s="169">
        <v>0.923466160657812</v>
      </c>
      <c r="AJ260" s="356">
        <v>0.92</v>
      </c>
      <c r="AK260" s="169">
        <v>0.986616297895305</v>
      </c>
      <c r="AL260" s="169">
        <v>0.986920448999512</v>
      </c>
      <c r="AM260" s="169">
        <v>0.994635501484817</v>
      </c>
      <c r="AN260" s="169">
        <v>0.986616297895305</v>
      </c>
      <c r="AO260" s="168">
        <v>0.99</v>
      </c>
      <c r="AP260" s="358">
        <v>1</v>
      </c>
      <c r="AQ260" s="358">
        <v>1</v>
      </c>
      <c r="AR260" s="358">
        <v>1</v>
      </c>
      <c r="AS260" s="359">
        <v>1</v>
      </c>
      <c r="AT260" s="364">
        <v>0.0922287257019438</v>
      </c>
      <c r="AU260" s="361">
        <v>0.0487804878048781</v>
      </c>
      <c r="AV260" s="362">
        <v>0.372881355932203</v>
      </c>
      <c r="AW260" s="362">
        <v>0.0588235294117647</v>
      </c>
      <c r="AX260" s="362">
        <v>0.0487804878048781</v>
      </c>
      <c r="AY260" s="142"/>
      <c r="AZ260" s="140"/>
    </row>
    <row r="261" spans="1:52">
      <c r="A261" s="138"/>
      <c r="B261" s="142"/>
      <c r="C261" s="175" t="s">
        <v>498</v>
      </c>
      <c r="D261" s="166" t="s">
        <v>237</v>
      </c>
      <c r="E261" s="166" t="s">
        <v>499</v>
      </c>
      <c r="F261" s="167" t="s">
        <v>532</v>
      </c>
      <c r="G261" s="176" t="s">
        <v>533</v>
      </c>
      <c r="H261" s="176" t="s">
        <v>533</v>
      </c>
      <c r="I261" s="176" t="s">
        <v>533</v>
      </c>
      <c r="J261" s="176" t="s">
        <v>533</v>
      </c>
      <c r="K261" s="168">
        <v>0.9</v>
      </c>
      <c r="L261" s="169" t="s">
        <v>32</v>
      </c>
      <c r="M261" s="169" t="s">
        <v>32</v>
      </c>
      <c r="N261" s="170" t="s">
        <v>32</v>
      </c>
      <c r="O261" s="170" t="s">
        <v>32</v>
      </c>
      <c r="P261" s="356">
        <v>0.9</v>
      </c>
      <c r="Q261" s="357" t="s">
        <v>32</v>
      </c>
      <c r="R261" s="169" t="s">
        <v>32</v>
      </c>
      <c r="S261" s="169" t="s">
        <v>32</v>
      </c>
      <c r="T261" s="169" t="s">
        <v>32</v>
      </c>
      <c r="U261" s="356">
        <v>0.9</v>
      </c>
      <c r="V261" s="169" t="s">
        <v>32</v>
      </c>
      <c r="W261" s="169" t="s">
        <v>32</v>
      </c>
      <c r="X261" s="169" t="s">
        <v>32</v>
      </c>
      <c r="Y261" s="169" t="s">
        <v>32</v>
      </c>
      <c r="Z261" s="356">
        <v>0.92</v>
      </c>
      <c r="AA261" s="356" t="s">
        <v>32</v>
      </c>
      <c r="AB261" s="356" t="s">
        <v>32</v>
      </c>
      <c r="AC261" s="356" t="s">
        <v>32</v>
      </c>
      <c r="AD261" s="356" t="s">
        <v>32</v>
      </c>
      <c r="AE261" s="356">
        <v>0.92</v>
      </c>
      <c r="AF261" s="169">
        <v>1</v>
      </c>
      <c r="AG261" s="169">
        <v>0.998579545454545</v>
      </c>
      <c r="AH261" s="169">
        <v>1</v>
      </c>
      <c r="AI261" s="169">
        <v>1</v>
      </c>
      <c r="AJ261" s="356">
        <v>0.92</v>
      </c>
      <c r="AK261" s="169" t="s">
        <v>32</v>
      </c>
      <c r="AL261" s="169" t="s">
        <v>32</v>
      </c>
      <c r="AM261" s="169" t="s">
        <v>32</v>
      </c>
      <c r="AN261" s="169" t="s">
        <v>32</v>
      </c>
      <c r="AO261" s="168">
        <v>0.99</v>
      </c>
      <c r="AP261" s="358">
        <v>1</v>
      </c>
      <c r="AQ261" s="358">
        <v>1</v>
      </c>
      <c r="AR261" s="358" t="s">
        <v>32</v>
      </c>
      <c r="AS261" s="359">
        <v>1</v>
      </c>
      <c r="AT261" s="364">
        <v>0.0922287257019438</v>
      </c>
      <c r="AU261" s="361" t="s">
        <v>32</v>
      </c>
      <c r="AV261" s="362" t="s">
        <v>32</v>
      </c>
      <c r="AW261" s="362" t="s">
        <v>32</v>
      </c>
      <c r="AX261" s="362" t="s">
        <v>32</v>
      </c>
      <c r="AY261" s="142"/>
      <c r="AZ261" s="140"/>
    </row>
    <row r="262" spans="1:52">
      <c r="A262" s="138"/>
      <c r="B262" s="142"/>
      <c r="C262" s="175" t="s">
        <v>498</v>
      </c>
      <c r="D262" s="166" t="s">
        <v>237</v>
      </c>
      <c r="E262" s="166" t="s">
        <v>499</v>
      </c>
      <c r="F262" s="167" t="s">
        <v>534</v>
      </c>
      <c r="G262" s="176" t="s">
        <v>535</v>
      </c>
      <c r="H262" s="176" t="s">
        <v>535</v>
      </c>
      <c r="I262" s="176" t="s">
        <v>535</v>
      </c>
      <c r="J262" s="176" t="s">
        <v>535</v>
      </c>
      <c r="K262" s="168">
        <v>0.9</v>
      </c>
      <c r="L262" s="169" t="s">
        <v>32</v>
      </c>
      <c r="M262" s="169" t="s">
        <v>32</v>
      </c>
      <c r="N262" s="170" t="s">
        <v>32</v>
      </c>
      <c r="O262" s="170" t="s">
        <v>32</v>
      </c>
      <c r="P262" s="356">
        <v>0.9</v>
      </c>
      <c r="Q262" s="357" t="s">
        <v>32</v>
      </c>
      <c r="R262" s="169" t="s">
        <v>32</v>
      </c>
      <c r="S262" s="169" t="s">
        <v>32</v>
      </c>
      <c r="T262" s="169" t="s">
        <v>32</v>
      </c>
      <c r="U262" s="356">
        <v>0.9</v>
      </c>
      <c r="V262" s="169" t="s">
        <v>32</v>
      </c>
      <c r="W262" s="169" t="s">
        <v>32</v>
      </c>
      <c r="X262" s="169" t="s">
        <v>32</v>
      </c>
      <c r="Y262" s="169" t="s">
        <v>32</v>
      </c>
      <c r="Z262" s="356">
        <v>0.92</v>
      </c>
      <c r="AA262" s="356" t="s">
        <v>32</v>
      </c>
      <c r="AB262" s="356" t="s">
        <v>32</v>
      </c>
      <c r="AC262" s="356" t="s">
        <v>32</v>
      </c>
      <c r="AD262" s="356" t="s">
        <v>32</v>
      </c>
      <c r="AE262" s="356">
        <v>0.92</v>
      </c>
      <c r="AF262" s="169">
        <v>1</v>
      </c>
      <c r="AG262" s="169">
        <v>1</v>
      </c>
      <c r="AH262" s="169">
        <v>0.98780487804878</v>
      </c>
      <c r="AI262" s="169">
        <v>1</v>
      </c>
      <c r="AJ262" s="356">
        <v>0.92</v>
      </c>
      <c r="AK262" s="169" t="s">
        <v>32</v>
      </c>
      <c r="AL262" s="169" t="s">
        <v>32</v>
      </c>
      <c r="AM262" s="169" t="s">
        <v>32</v>
      </c>
      <c r="AN262" s="169" t="s">
        <v>32</v>
      </c>
      <c r="AO262" s="168">
        <v>0.99</v>
      </c>
      <c r="AP262" s="358" t="s">
        <v>32</v>
      </c>
      <c r="AQ262" s="358" t="s">
        <v>32</v>
      </c>
      <c r="AR262" s="358" t="s">
        <v>32</v>
      </c>
      <c r="AS262" s="359" t="s">
        <v>32</v>
      </c>
      <c r="AT262" s="364">
        <v>0.0922287257019438</v>
      </c>
      <c r="AU262" s="361" t="s">
        <v>32</v>
      </c>
      <c r="AV262" s="362" t="s">
        <v>32</v>
      </c>
      <c r="AW262" s="362" t="s">
        <v>32</v>
      </c>
      <c r="AX262" s="362" t="s">
        <v>32</v>
      </c>
      <c r="AY262" s="142"/>
      <c r="AZ262" s="140"/>
    </row>
    <row r="263" spans="1:52">
      <c r="A263" s="138"/>
      <c r="B263" s="142"/>
      <c r="C263" s="175" t="s">
        <v>498</v>
      </c>
      <c r="D263" s="166" t="s">
        <v>26</v>
      </c>
      <c r="E263" s="166" t="s">
        <v>499</v>
      </c>
      <c r="F263" s="167" t="s">
        <v>536</v>
      </c>
      <c r="G263" s="176" t="s">
        <v>537</v>
      </c>
      <c r="H263" s="176" t="s">
        <v>537</v>
      </c>
      <c r="I263" s="176" t="s">
        <v>537</v>
      </c>
      <c r="J263" s="176" t="s">
        <v>537</v>
      </c>
      <c r="K263" s="168">
        <v>0.9</v>
      </c>
      <c r="L263" s="169">
        <v>0.970588235294118</v>
      </c>
      <c r="M263" s="169">
        <v>0.918918918918919</v>
      </c>
      <c r="N263" s="170">
        <v>1</v>
      </c>
      <c r="O263" s="170">
        <v>0.970588235294118</v>
      </c>
      <c r="P263" s="356">
        <v>0.9</v>
      </c>
      <c r="Q263" s="357">
        <v>0.931989924433249</v>
      </c>
      <c r="R263" s="169">
        <v>0.961192810457516</v>
      </c>
      <c r="S263" s="169">
        <v>0.940229885057471</v>
      </c>
      <c r="T263" s="169">
        <v>0.931989924433249</v>
      </c>
      <c r="U263" s="356">
        <v>0.9</v>
      </c>
      <c r="V263" s="169">
        <v>0.91536523929471</v>
      </c>
      <c r="W263" s="169">
        <v>0.925653594771242</v>
      </c>
      <c r="X263" s="169">
        <v>0.936206896551724</v>
      </c>
      <c r="Y263" s="169">
        <v>0.91536523929471</v>
      </c>
      <c r="Z263" s="356">
        <v>0.92</v>
      </c>
      <c r="AA263" s="356">
        <v>0.914448669201521</v>
      </c>
      <c r="AB263" s="356">
        <v>0.920849420849421</v>
      </c>
      <c r="AC263" s="356">
        <v>0.925301204819277</v>
      </c>
      <c r="AD263" s="356">
        <v>0.914448669201521</v>
      </c>
      <c r="AE263" s="356">
        <v>0.92</v>
      </c>
      <c r="AF263" s="169">
        <v>0.999127347135291</v>
      </c>
      <c r="AG263" s="169">
        <v>0.997872778425856</v>
      </c>
      <c r="AH263" s="169">
        <v>0.999249556556147</v>
      </c>
      <c r="AI263" s="169">
        <v>0.999127347135291</v>
      </c>
      <c r="AJ263" s="356">
        <v>0.92</v>
      </c>
      <c r="AK263" s="169">
        <v>0.935358611238008</v>
      </c>
      <c r="AL263" s="169">
        <v>0.952959363957597</v>
      </c>
      <c r="AM263" s="169">
        <v>0.943971631205674</v>
      </c>
      <c r="AN263" s="169">
        <v>0.935358611238008</v>
      </c>
      <c r="AO263" s="168">
        <v>0.99</v>
      </c>
      <c r="AP263" s="358">
        <v>1</v>
      </c>
      <c r="AQ263" s="358">
        <v>1</v>
      </c>
      <c r="AR263" s="358">
        <v>1</v>
      </c>
      <c r="AS263" s="359">
        <v>1</v>
      </c>
      <c r="AT263" s="364">
        <v>0.0922287257019438</v>
      </c>
      <c r="AU263" s="361">
        <v>0.0344827586206897</v>
      </c>
      <c r="AV263" s="362">
        <v>0.24</v>
      </c>
      <c r="AW263" s="362">
        <v>0</v>
      </c>
      <c r="AX263" s="362">
        <v>0.0344827586206897</v>
      </c>
      <c r="AY263" s="142"/>
      <c r="AZ263" s="140"/>
    </row>
    <row r="264" spans="1:52">
      <c r="A264" s="138"/>
      <c r="B264" s="142"/>
      <c r="C264" s="175" t="s">
        <v>498</v>
      </c>
      <c r="D264" s="166" t="s">
        <v>26</v>
      </c>
      <c r="E264" s="166" t="s">
        <v>499</v>
      </c>
      <c r="F264" s="167" t="s">
        <v>538</v>
      </c>
      <c r="G264" s="176" t="s">
        <v>539</v>
      </c>
      <c r="H264" s="176" t="s">
        <v>539</v>
      </c>
      <c r="I264" s="176" t="s">
        <v>539</v>
      </c>
      <c r="J264" s="176" t="s">
        <v>539</v>
      </c>
      <c r="K264" s="168">
        <v>0.9</v>
      </c>
      <c r="L264" s="169">
        <v>1</v>
      </c>
      <c r="M264" s="169">
        <v>0.956521739130435</v>
      </c>
      <c r="N264" s="170">
        <v>1</v>
      </c>
      <c r="O264" s="170">
        <v>1</v>
      </c>
      <c r="P264" s="356">
        <v>0.9</v>
      </c>
      <c r="Q264" s="357">
        <v>0.957945814799838</v>
      </c>
      <c r="R264" s="169">
        <v>0.967854376452362</v>
      </c>
      <c r="S264" s="169">
        <v>0.964576352321685</v>
      </c>
      <c r="T264" s="169">
        <v>0.957945814799838</v>
      </c>
      <c r="U264" s="356">
        <v>0.9</v>
      </c>
      <c r="V264" s="169">
        <v>0.928022644561262</v>
      </c>
      <c r="W264" s="169">
        <v>0.919054996127033</v>
      </c>
      <c r="X264" s="169">
        <v>0.921972235519387</v>
      </c>
      <c r="Y264" s="169">
        <v>0.928022644561262</v>
      </c>
      <c r="Z264" s="356">
        <v>0.92</v>
      </c>
      <c r="AA264" s="356">
        <v>0.927074939564867</v>
      </c>
      <c r="AB264" s="356">
        <v>0.930656934306569</v>
      </c>
      <c r="AC264" s="356">
        <v>0.952558454761098</v>
      </c>
      <c r="AD264" s="356">
        <v>0.927074939564867</v>
      </c>
      <c r="AE264" s="356">
        <v>0.92</v>
      </c>
      <c r="AF264" s="169">
        <v>0.997968511934992</v>
      </c>
      <c r="AG264" s="169">
        <v>0.998663697104677</v>
      </c>
      <c r="AH264" s="169">
        <v>0.995107033639144</v>
      </c>
      <c r="AI264" s="169">
        <v>0.997968511934992</v>
      </c>
      <c r="AJ264" s="356">
        <v>0.92</v>
      </c>
      <c r="AK264" s="169">
        <v>0.951762157905099</v>
      </c>
      <c r="AL264" s="169">
        <v>0.952258320126783</v>
      </c>
      <c r="AM264" s="169">
        <v>0.962103174603175</v>
      </c>
      <c r="AN264" s="169">
        <v>0.951762157905099</v>
      </c>
      <c r="AO264" s="168">
        <v>0.99</v>
      </c>
      <c r="AP264" s="358">
        <v>1</v>
      </c>
      <c r="AQ264" s="358">
        <v>1</v>
      </c>
      <c r="AR264" s="358">
        <v>1</v>
      </c>
      <c r="AS264" s="359">
        <v>1</v>
      </c>
      <c r="AT264" s="364">
        <v>0.0922287257019438</v>
      </c>
      <c r="AU264" s="361">
        <v>0</v>
      </c>
      <c r="AV264" s="362">
        <v>0.269230769230769</v>
      </c>
      <c r="AW264" s="362">
        <v>0.0769230769230769</v>
      </c>
      <c r="AX264" s="362">
        <v>0</v>
      </c>
      <c r="AY264" s="142"/>
      <c r="AZ264" s="140"/>
    </row>
    <row r="265" spans="1:52">
      <c r="A265" s="138"/>
      <c r="B265" s="142"/>
      <c r="C265" s="175" t="s">
        <v>498</v>
      </c>
      <c r="D265" s="166" t="s">
        <v>237</v>
      </c>
      <c r="E265" s="166" t="s">
        <v>499</v>
      </c>
      <c r="F265" s="167" t="s">
        <v>540</v>
      </c>
      <c r="G265" s="176" t="s">
        <v>541</v>
      </c>
      <c r="H265" s="176" t="s">
        <v>541</v>
      </c>
      <c r="I265" s="176" t="s">
        <v>541</v>
      </c>
      <c r="J265" s="176" t="s">
        <v>541</v>
      </c>
      <c r="K265" s="168">
        <v>0.9</v>
      </c>
      <c r="L265" s="169" t="s">
        <v>32</v>
      </c>
      <c r="M265" s="169" t="s">
        <v>32</v>
      </c>
      <c r="N265" s="170" t="s">
        <v>32</v>
      </c>
      <c r="O265" s="170" t="s">
        <v>32</v>
      </c>
      <c r="P265" s="356">
        <v>0.9</v>
      </c>
      <c r="Q265" s="357">
        <v>0</v>
      </c>
      <c r="R265" s="169">
        <v>0.91044776119403</v>
      </c>
      <c r="S265" s="169">
        <v>0.946564885496183</v>
      </c>
      <c r="T265" s="169">
        <v>0</v>
      </c>
      <c r="U265" s="356">
        <v>0.9</v>
      </c>
      <c r="V265" s="169">
        <v>0.111111111111111</v>
      </c>
      <c r="W265" s="169">
        <v>0.992537313432836</v>
      </c>
      <c r="X265" s="169">
        <v>1</v>
      </c>
      <c r="Y265" s="169">
        <v>0.111111111111111</v>
      </c>
      <c r="Z265" s="356">
        <v>0.92</v>
      </c>
      <c r="AA265" s="356">
        <v>0.932432432432432</v>
      </c>
      <c r="AB265" s="356">
        <v>0.886363636363636</v>
      </c>
      <c r="AC265" s="356">
        <v>0.9875</v>
      </c>
      <c r="AD265" s="356">
        <v>0.932432432432432</v>
      </c>
      <c r="AE265" s="356">
        <v>0.92</v>
      </c>
      <c r="AF265" s="169">
        <v>0.999383857054837</v>
      </c>
      <c r="AG265" s="169">
        <v>0.999063294526964</v>
      </c>
      <c r="AH265" s="169">
        <v>0.998725248576528</v>
      </c>
      <c r="AI265" s="169">
        <v>0.999383857054837</v>
      </c>
      <c r="AJ265" s="356">
        <v>0.92</v>
      </c>
      <c r="AK265" s="169">
        <v>0.94017094017094</v>
      </c>
      <c r="AL265" s="169">
        <v>0.966292134831461</v>
      </c>
      <c r="AM265" s="169">
        <v>0.995260663507109</v>
      </c>
      <c r="AN265" s="169">
        <v>0.94017094017094</v>
      </c>
      <c r="AO265" s="168">
        <v>0.99</v>
      </c>
      <c r="AP265" s="358">
        <v>1</v>
      </c>
      <c r="AQ265" s="358">
        <v>1</v>
      </c>
      <c r="AR265" s="358">
        <v>1</v>
      </c>
      <c r="AS265" s="359">
        <v>1</v>
      </c>
      <c r="AT265" s="364">
        <v>0.0922287257019438</v>
      </c>
      <c r="AU265" s="361" t="s">
        <v>32</v>
      </c>
      <c r="AV265" s="362" t="s">
        <v>32</v>
      </c>
      <c r="AW265" s="362" t="s">
        <v>32</v>
      </c>
      <c r="AX265" s="362" t="s">
        <v>32</v>
      </c>
      <c r="AY265" s="142"/>
      <c r="AZ265" s="140"/>
    </row>
    <row r="266" spans="1:52">
      <c r="A266" s="138"/>
      <c r="B266" s="142"/>
      <c r="C266" s="175" t="s">
        <v>498</v>
      </c>
      <c r="D266" s="166" t="s">
        <v>237</v>
      </c>
      <c r="E266" s="166" t="s">
        <v>499</v>
      </c>
      <c r="F266" s="167" t="s">
        <v>542</v>
      </c>
      <c r="G266" s="176" t="s">
        <v>543</v>
      </c>
      <c r="H266" s="176" t="s">
        <v>543</v>
      </c>
      <c r="I266" s="176" t="s">
        <v>543</v>
      </c>
      <c r="J266" s="176" t="s">
        <v>543</v>
      </c>
      <c r="K266" s="168">
        <v>0.9</v>
      </c>
      <c r="L266" s="169" t="s">
        <v>32</v>
      </c>
      <c r="M266" s="169" t="s">
        <v>32</v>
      </c>
      <c r="N266" s="170" t="s">
        <v>32</v>
      </c>
      <c r="O266" s="170" t="s">
        <v>32</v>
      </c>
      <c r="P266" s="356">
        <v>0.9</v>
      </c>
      <c r="Q266" s="357" t="s">
        <v>32</v>
      </c>
      <c r="R266" s="169" t="s">
        <v>32</v>
      </c>
      <c r="S266" s="169" t="s">
        <v>32</v>
      </c>
      <c r="T266" s="169" t="s">
        <v>32</v>
      </c>
      <c r="U266" s="356">
        <v>0.9</v>
      </c>
      <c r="V266" s="169" t="s">
        <v>32</v>
      </c>
      <c r="W266" s="169" t="s">
        <v>32</v>
      </c>
      <c r="X266" s="169" t="s">
        <v>32</v>
      </c>
      <c r="Y266" s="169" t="s">
        <v>32</v>
      </c>
      <c r="Z266" s="356">
        <v>0.92</v>
      </c>
      <c r="AA266" s="356" t="s">
        <v>32</v>
      </c>
      <c r="AB266" s="356" t="s">
        <v>32</v>
      </c>
      <c r="AC266" s="356" t="s">
        <v>32</v>
      </c>
      <c r="AD266" s="356" t="s">
        <v>32</v>
      </c>
      <c r="AE266" s="356">
        <v>0.92</v>
      </c>
      <c r="AF266" s="169">
        <v>1</v>
      </c>
      <c r="AG266" s="169">
        <v>1</v>
      </c>
      <c r="AH266" s="169">
        <v>1</v>
      </c>
      <c r="AI266" s="169">
        <v>1</v>
      </c>
      <c r="AJ266" s="356">
        <v>0.92</v>
      </c>
      <c r="AK266" s="169" t="s">
        <v>32</v>
      </c>
      <c r="AL266" s="169" t="s">
        <v>32</v>
      </c>
      <c r="AM266" s="169" t="s">
        <v>32</v>
      </c>
      <c r="AN266" s="169" t="s">
        <v>32</v>
      </c>
      <c r="AO266" s="168">
        <v>0.99</v>
      </c>
      <c r="AP266" s="358">
        <v>1</v>
      </c>
      <c r="AQ266" s="358">
        <v>1</v>
      </c>
      <c r="AR266" s="358">
        <v>1</v>
      </c>
      <c r="AS266" s="359">
        <v>1</v>
      </c>
      <c r="AT266" s="364">
        <v>0.0922287257019438</v>
      </c>
      <c r="AU266" s="361">
        <v>0</v>
      </c>
      <c r="AV266" s="362">
        <v>0</v>
      </c>
      <c r="AW266" s="362">
        <v>0</v>
      </c>
      <c r="AX266" s="362">
        <v>0</v>
      </c>
      <c r="AY266" s="142"/>
      <c r="AZ266" s="140"/>
    </row>
    <row r="267" spans="1:52">
      <c r="A267" s="138"/>
      <c r="B267" s="142"/>
      <c r="C267" s="175" t="s">
        <v>498</v>
      </c>
      <c r="D267" s="166" t="s">
        <v>237</v>
      </c>
      <c r="E267" s="166" t="s">
        <v>499</v>
      </c>
      <c r="F267" s="167" t="s">
        <v>544</v>
      </c>
      <c r="G267" s="176" t="s">
        <v>545</v>
      </c>
      <c r="H267" s="176" t="s">
        <v>545</v>
      </c>
      <c r="I267" s="176" t="s">
        <v>545</v>
      </c>
      <c r="J267" s="176" t="s">
        <v>545</v>
      </c>
      <c r="K267" s="168">
        <v>0.9</v>
      </c>
      <c r="L267" s="169" t="s">
        <v>32</v>
      </c>
      <c r="M267" s="169" t="s">
        <v>32</v>
      </c>
      <c r="N267" s="170" t="s">
        <v>32</v>
      </c>
      <c r="O267" s="170" t="s">
        <v>32</v>
      </c>
      <c r="P267" s="356">
        <v>0.9</v>
      </c>
      <c r="Q267" s="357">
        <v>0</v>
      </c>
      <c r="R267" s="169">
        <v>0.6</v>
      </c>
      <c r="S267" s="169">
        <v>0.4</v>
      </c>
      <c r="T267" s="169">
        <v>0</v>
      </c>
      <c r="U267" s="356">
        <v>0.9</v>
      </c>
      <c r="V267" s="169">
        <v>0</v>
      </c>
      <c r="W267" s="169">
        <v>0.6</v>
      </c>
      <c r="X267" s="169">
        <v>0.9</v>
      </c>
      <c r="Y267" s="169">
        <v>0</v>
      </c>
      <c r="Z267" s="356">
        <v>0.92</v>
      </c>
      <c r="AA267" s="356">
        <v>0</v>
      </c>
      <c r="AB267" s="356">
        <v>0</v>
      </c>
      <c r="AC267" s="356" t="s">
        <v>32</v>
      </c>
      <c r="AD267" s="356">
        <v>0</v>
      </c>
      <c r="AE267" s="356">
        <v>0.92</v>
      </c>
      <c r="AF267" s="169">
        <v>0.999954683463996</v>
      </c>
      <c r="AG267" s="169">
        <v>0.572989739918874</v>
      </c>
      <c r="AH267" s="169">
        <v>0.998980127047031</v>
      </c>
      <c r="AI267" s="169">
        <v>0.999954683463996</v>
      </c>
      <c r="AJ267" s="356">
        <v>0.92</v>
      </c>
      <c r="AK267" s="169">
        <v>0.25</v>
      </c>
      <c r="AL267" s="169">
        <v>0.375</v>
      </c>
      <c r="AM267" s="169">
        <v>1</v>
      </c>
      <c r="AN267" s="169">
        <v>0.25</v>
      </c>
      <c r="AO267" s="168">
        <v>0.99</v>
      </c>
      <c r="AP267" s="358">
        <v>1</v>
      </c>
      <c r="AQ267" s="358">
        <v>1</v>
      </c>
      <c r="AR267" s="358">
        <v>1</v>
      </c>
      <c r="AS267" s="359">
        <v>1</v>
      </c>
      <c r="AT267" s="364">
        <v>0.0922287257019438</v>
      </c>
      <c r="AU267" s="361" t="s">
        <v>32</v>
      </c>
      <c r="AV267" s="362" t="s">
        <v>32</v>
      </c>
      <c r="AW267" s="362">
        <v>0</v>
      </c>
      <c r="AX267" s="362" t="s">
        <v>32</v>
      </c>
      <c r="AY267" s="142"/>
      <c r="AZ267" s="140"/>
    </row>
    <row r="268" spans="1:52">
      <c r="A268" s="138"/>
      <c r="B268" s="142"/>
      <c r="C268" s="175" t="s">
        <v>498</v>
      </c>
      <c r="D268" s="166" t="s">
        <v>237</v>
      </c>
      <c r="E268" s="166" t="s">
        <v>499</v>
      </c>
      <c r="F268" s="167" t="s">
        <v>546</v>
      </c>
      <c r="G268" s="176" t="s">
        <v>547</v>
      </c>
      <c r="H268" s="176" t="s">
        <v>547</v>
      </c>
      <c r="I268" s="176" t="s">
        <v>547</v>
      </c>
      <c r="J268" s="176" t="s">
        <v>547</v>
      </c>
      <c r="K268" s="168">
        <v>0.9</v>
      </c>
      <c r="L268" s="169" t="s">
        <v>32</v>
      </c>
      <c r="M268" s="169" t="s">
        <v>32</v>
      </c>
      <c r="N268" s="170" t="s">
        <v>32</v>
      </c>
      <c r="O268" s="170" t="s">
        <v>32</v>
      </c>
      <c r="P268" s="356">
        <v>0.9</v>
      </c>
      <c r="Q268" s="357" t="s">
        <v>32</v>
      </c>
      <c r="R268" s="169" t="s">
        <v>32</v>
      </c>
      <c r="S268" s="169" t="s">
        <v>32</v>
      </c>
      <c r="T268" s="169" t="s">
        <v>32</v>
      </c>
      <c r="U268" s="356">
        <v>0.9</v>
      </c>
      <c r="V268" s="169" t="s">
        <v>32</v>
      </c>
      <c r="W268" s="169" t="s">
        <v>32</v>
      </c>
      <c r="X268" s="169" t="s">
        <v>32</v>
      </c>
      <c r="Y268" s="169" t="s">
        <v>32</v>
      </c>
      <c r="Z268" s="356">
        <v>0.92</v>
      </c>
      <c r="AA268" s="356" t="s">
        <v>32</v>
      </c>
      <c r="AB268" s="356" t="s">
        <v>32</v>
      </c>
      <c r="AC268" s="356" t="s">
        <v>32</v>
      </c>
      <c r="AD268" s="356" t="s">
        <v>32</v>
      </c>
      <c r="AE268" s="356">
        <v>0.92</v>
      </c>
      <c r="AF268" s="169">
        <v>0.772241992882562</v>
      </c>
      <c r="AG268" s="169">
        <v>0.827586206896552</v>
      </c>
      <c r="AH268" s="169">
        <v>0.764842840512224</v>
      </c>
      <c r="AI268" s="169">
        <v>0.772241992882562</v>
      </c>
      <c r="AJ268" s="356">
        <v>0.92</v>
      </c>
      <c r="AK268" s="169" t="s">
        <v>32</v>
      </c>
      <c r="AL268" s="169" t="s">
        <v>32</v>
      </c>
      <c r="AM268" s="169" t="s">
        <v>32</v>
      </c>
      <c r="AN268" s="169" t="s">
        <v>32</v>
      </c>
      <c r="AO268" s="168">
        <v>0.99</v>
      </c>
      <c r="AP268" s="358">
        <v>1</v>
      </c>
      <c r="AQ268" s="358">
        <v>1</v>
      </c>
      <c r="AR268" s="358">
        <v>1</v>
      </c>
      <c r="AS268" s="359">
        <v>1</v>
      </c>
      <c r="AT268" s="364">
        <v>0.0922287257019438</v>
      </c>
      <c r="AU268" s="361" t="s">
        <v>32</v>
      </c>
      <c r="AV268" s="362" t="s">
        <v>32</v>
      </c>
      <c r="AW268" s="362" t="s">
        <v>32</v>
      </c>
      <c r="AX268" s="362" t="s">
        <v>32</v>
      </c>
      <c r="AY268" s="142"/>
      <c r="AZ268" s="140"/>
    </row>
    <row r="269" spans="1:52">
      <c r="A269" s="138"/>
      <c r="B269" s="142"/>
      <c r="C269" s="175" t="s">
        <v>498</v>
      </c>
      <c r="D269" s="166" t="s">
        <v>237</v>
      </c>
      <c r="E269" s="166" t="s">
        <v>499</v>
      </c>
      <c r="F269" s="167" t="s">
        <v>548</v>
      </c>
      <c r="G269" s="176" t="s">
        <v>549</v>
      </c>
      <c r="H269" s="176" t="s">
        <v>549</v>
      </c>
      <c r="I269" s="176" t="s">
        <v>549</v>
      </c>
      <c r="J269" s="176" t="s">
        <v>549</v>
      </c>
      <c r="K269" s="168">
        <v>0.9</v>
      </c>
      <c r="L269" s="169" t="s">
        <v>32</v>
      </c>
      <c r="M269" s="169" t="s">
        <v>32</v>
      </c>
      <c r="N269" s="170" t="s">
        <v>32</v>
      </c>
      <c r="O269" s="170" t="s">
        <v>32</v>
      </c>
      <c r="P269" s="356">
        <v>0.9</v>
      </c>
      <c r="Q269" s="357" t="s">
        <v>32</v>
      </c>
      <c r="R269" s="169" t="s">
        <v>32</v>
      </c>
      <c r="S269" s="169" t="s">
        <v>32</v>
      </c>
      <c r="T269" s="169" t="s">
        <v>32</v>
      </c>
      <c r="U269" s="356">
        <v>0.9</v>
      </c>
      <c r="V269" s="169" t="s">
        <v>32</v>
      </c>
      <c r="W269" s="169" t="s">
        <v>32</v>
      </c>
      <c r="X269" s="169" t="s">
        <v>32</v>
      </c>
      <c r="Y269" s="169" t="s">
        <v>32</v>
      </c>
      <c r="Z269" s="356">
        <v>0.92</v>
      </c>
      <c r="AA269" s="356" t="s">
        <v>32</v>
      </c>
      <c r="AB269" s="356" t="s">
        <v>32</v>
      </c>
      <c r="AC269" s="356" t="s">
        <v>32</v>
      </c>
      <c r="AD269" s="356" t="s">
        <v>32</v>
      </c>
      <c r="AE269" s="356">
        <v>0.92</v>
      </c>
      <c r="AF269" s="169">
        <v>1</v>
      </c>
      <c r="AG269" s="169">
        <v>0.995224450811843</v>
      </c>
      <c r="AH269" s="169">
        <v>0.999486389316898</v>
      </c>
      <c r="AI269" s="169">
        <v>1</v>
      </c>
      <c r="AJ269" s="356">
        <v>0.92</v>
      </c>
      <c r="AK269" s="169" t="s">
        <v>32</v>
      </c>
      <c r="AL269" s="169" t="s">
        <v>32</v>
      </c>
      <c r="AM269" s="169" t="s">
        <v>32</v>
      </c>
      <c r="AN269" s="169" t="s">
        <v>32</v>
      </c>
      <c r="AO269" s="168">
        <v>0.99</v>
      </c>
      <c r="AP269" s="358">
        <v>1</v>
      </c>
      <c r="AQ269" s="358">
        <v>1</v>
      </c>
      <c r="AR269" s="358">
        <v>1</v>
      </c>
      <c r="AS269" s="359">
        <v>1</v>
      </c>
      <c r="AT269" s="364">
        <v>0.0922287257019438</v>
      </c>
      <c r="AU269" s="361">
        <v>0</v>
      </c>
      <c r="AV269" s="362" t="s">
        <v>32</v>
      </c>
      <c r="AW269" s="362">
        <v>0</v>
      </c>
      <c r="AX269" s="362">
        <v>0</v>
      </c>
      <c r="AY269" s="142"/>
      <c r="AZ269" s="140"/>
    </row>
    <row r="270" spans="1:52">
      <c r="A270" s="138"/>
      <c r="B270" s="142"/>
      <c r="C270" s="175" t="s">
        <v>498</v>
      </c>
      <c r="D270" s="166" t="s">
        <v>237</v>
      </c>
      <c r="E270" s="166" t="s">
        <v>499</v>
      </c>
      <c r="F270" s="167" t="s">
        <v>550</v>
      </c>
      <c r="G270" s="176" t="s">
        <v>551</v>
      </c>
      <c r="H270" s="176" t="s">
        <v>551</v>
      </c>
      <c r="I270" s="176" t="s">
        <v>551</v>
      </c>
      <c r="J270" s="176" t="s">
        <v>551</v>
      </c>
      <c r="K270" s="168">
        <v>0.9</v>
      </c>
      <c r="L270" s="169" t="s">
        <v>32</v>
      </c>
      <c r="M270" s="169" t="s">
        <v>32</v>
      </c>
      <c r="N270" s="170" t="s">
        <v>32</v>
      </c>
      <c r="O270" s="170" t="s">
        <v>32</v>
      </c>
      <c r="P270" s="356">
        <v>0.9</v>
      </c>
      <c r="Q270" s="357">
        <v>0</v>
      </c>
      <c r="R270" s="169">
        <v>0</v>
      </c>
      <c r="S270" s="169" t="s">
        <v>32</v>
      </c>
      <c r="T270" s="169">
        <v>0</v>
      </c>
      <c r="U270" s="356">
        <v>0.9</v>
      </c>
      <c r="V270" s="169">
        <v>0</v>
      </c>
      <c r="W270" s="169">
        <v>1</v>
      </c>
      <c r="X270" s="169" t="s">
        <v>32</v>
      </c>
      <c r="Y270" s="169">
        <v>0</v>
      </c>
      <c r="Z270" s="356">
        <v>0.92</v>
      </c>
      <c r="AA270" s="356">
        <v>1</v>
      </c>
      <c r="AB270" s="356">
        <v>0.333333333333333</v>
      </c>
      <c r="AC270" s="356" t="s">
        <v>32</v>
      </c>
      <c r="AD270" s="356">
        <v>1</v>
      </c>
      <c r="AE270" s="356">
        <v>0.92</v>
      </c>
      <c r="AF270" s="169">
        <v>0.994982632188344</v>
      </c>
      <c r="AG270" s="169">
        <v>0.995318049725541</v>
      </c>
      <c r="AH270" s="169">
        <v>0.99482936918304</v>
      </c>
      <c r="AI270" s="169">
        <v>0.994982632188344</v>
      </c>
      <c r="AJ270" s="356">
        <v>0.92</v>
      </c>
      <c r="AK270" s="169">
        <v>0.666666666666667</v>
      </c>
      <c r="AL270" s="169">
        <v>0.6</v>
      </c>
      <c r="AM270" s="169" t="s">
        <v>32</v>
      </c>
      <c r="AN270" s="169">
        <v>0.666666666666667</v>
      </c>
      <c r="AO270" s="168">
        <v>0.99</v>
      </c>
      <c r="AP270" s="358">
        <v>1</v>
      </c>
      <c r="AQ270" s="358">
        <v>1</v>
      </c>
      <c r="AR270" s="358">
        <v>1</v>
      </c>
      <c r="AS270" s="359">
        <v>1</v>
      </c>
      <c r="AT270" s="364">
        <v>0.0922287257019438</v>
      </c>
      <c r="AU270" s="361" t="s">
        <v>32</v>
      </c>
      <c r="AV270" s="362" t="s">
        <v>32</v>
      </c>
      <c r="AW270" s="362" t="s">
        <v>32</v>
      </c>
      <c r="AX270" s="362" t="s">
        <v>32</v>
      </c>
      <c r="AY270" s="142"/>
      <c r="AZ270" s="140"/>
    </row>
    <row r="271" spans="1:52">
      <c r="A271" s="138"/>
      <c r="B271" s="142"/>
      <c r="C271" s="175" t="s">
        <v>498</v>
      </c>
      <c r="D271" s="166" t="s">
        <v>237</v>
      </c>
      <c r="E271" s="166" t="s">
        <v>499</v>
      </c>
      <c r="F271" s="167" t="s">
        <v>552</v>
      </c>
      <c r="G271" s="176" t="s">
        <v>553</v>
      </c>
      <c r="H271" s="176" t="s">
        <v>553</v>
      </c>
      <c r="I271" s="176" t="s">
        <v>553</v>
      </c>
      <c r="J271" s="176" t="s">
        <v>553</v>
      </c>
      <c r="K271" s="168">
        <v>0.9</v>
      </c>
      <c r="L271" s="169" t="s">
        <v>32</v>
      </c>
      <c r="M271" s="169" t="s">
        <v>32</v>
      </c>
      <c r="N271" s="170" t="s">
        <v>32</v>
      </c>
      <c r="O271" s="170" t="s">
        <v>32</v>
      </c>
      <c r="P271" s="356">
        <v>0.9</v>
      </c>
      <c r="Q271" s="357" t="s">
        <v>32</v>
      </c>
      <c r="R271" s="169">
        <v>0.272727272727273</v>
      </c>
      <c r="S271" s="169">
        <v>1</v>
      </c>
      <c r="T271" s="169" t="s">
        <v>32</v>
      </c>
      <c r="U271" s="356">
        <v>0.9</v>
      </c>
      <c r="V271" s="169" t="s">
        <v>32</v>
      </c>
      <c r="W271" s="169">
        <v>0.272727272727273</v>
      </c>
      <c r="X271" s="169">
        <v>1</v>
      </c>
      <c r="Y271" s="169" t="s">
        <v>32</v>
      </c>
      <c r="Z271" s="356">
        <v>0.92</v>
      </c>
      <c r="AA271" s="356" t="s">
        <v>32</v>
      </c>
      <c r="AB271" s="356" t="s">
        <v>32</v>
      </c>
      <c r="AC271" s="356" t="s">
        <v>32</v>
      </c>
      <c r="AD271" s="356" t="s">
        <v>32</v>
      </c>
      <c r="AE271" s="356">
        <v>0.92</v>
      </c>
      <c r="AF271" s="169">
        <v>0.997657446616812</v>
      </c>
      <c r="AG271" s="169">
        <v>0.997993680092291</v>
      </c>
      <c r="AH271" s="169">
        <v>0.855366605479167</v>
      </c>
      <c r="AI271" s="169">
        <v>0.997657446616812</v>
      </c>
      <c r="AJ271" s="356">
        <v>0.92</v>
      </c>
      <c r="AK271" s="169">
        <v>1</v>
      </c>
      <c r="AL271" s="169">
        <v>0.272727272727273</v>
      </c>
      <c r="AM271" s="169">
        <v>1</v>
      </c>
      <c r="AN271" s="169">
        <v>1</v>
      </c>
      <c r="AO271" s="168">
        <v>0.99</v>
      </c>
      <c r="AP271" s="358">
        <v>1</v>
      </c>
      <c r="AQ271" s="358">
        <v>1</v>
      </c>
      <c r="AR271" s="358">
        <v>1</v>
      </c>
      <c r="AS271" s="359">
        <v>1</v>
      </c>
      <c r="AT271" s="364">
        <v>0.0922287257019438</v>
      </c>
      <c r="AU271" s="361">
        <v>0</v>
      </c>
      <c r="AV271" s="362" t="s">
        <v>32</v>
      </c>
      <c r="AW271" s="362">
        <v>0</v>
      </c>
      <c r="AX271" s="362">
        <v>0</v>
      </c>
      <c r="AY271" s="142"/>
      <c r="AZ271" s="140"/>
    </row>
    <row r="272" spans="1:52">
      <c r="A272" s="138"/>
      <c r="B272" s="142"/>
      <c r="C272" s="175" t="s">
        <v>498</v>
      </c>
      <c r="D272" s="166" t="s">
        <v>237</v>
      </c>
      <c r="E272" s="166" t="s">
        <v>499</v>
      </c>
      <c r="F272" s="167" t="s">
        <v>554</v>
      </c>
      <c r="G272" s="176" t="s">
        <v>555</v>
      </c>
      <c r="H272" s="176" t="s">
        <v>555</v>
      </c>
      <c r="I272" s="176" t="s">
        <v>555</v>
      </c>
      <c r="J272" s="176" t="s">
        <v>555</v>
      </c>
      <c r="K272" s="168">
        <v>0.9</v>
      </c>
      <c r="L272" s="169" t="s">
        <v>32</v>
      </c>
      <c r="M272" s="169" t="s">
        <v>32</v>
      </c>
      <c r="N272" s="170" t="s">
        <v>32</v>
      </c>
      <c r="O272" s="170" t="s">
        <v>32</v>
      </c>
      <c r="P272" s="356">
        <v>0.9</v>
      </c>
      <c r="Q272" s="357" t="s">
        <v>32</v>
      </c>
      <c r="R272" s="169" t="s">
        <v>32</v>
      </c>
      <c r="S272" s="169" t="s">
        <v>32</v>
      </c>
      <c r="T272" s="169" t="s">
        <v>32</v>
      </c>
      <c r="U272" s="356">
        <v>0.9</v>
      </c>
      <c r="V272" s="169" t="s">
        <v>32</v>
      </c>
      <c r="W272" s="169" t="s">
        <v>32</v>
      </c>
      <c r="X272" s="169" t="s">
        <v>32</v>
      </c>
      <c r="Y272" s="169" t="s">
        <v>32</v>
      </c>
      <c r="Z272" s="356">
        <v>0.92</v>
      </c>
      <c r="AA272" s="356" t="s">
        <v>32</v>
      </c>
      <c r="AB272" s="356" t="s">
        <v>32</v>
      </c>
      <c r="AC272" s="356" t="s">
        <v>32</v>
      </c>
      <c r="AD272" s="356" t="s">
        <v>32</v>
      </c>
      <c r="AE272" s="356">
        <v>0.92</v>
      </c>
      <c r="AF272" s="169">
        <v>1</v>
      </c>
      <c r="AG272" s="169">
        <v>1</v>
      </c>
      <c r="AH272" s="169">
        <v>0.997402597402597</v>
      </c>
      <c r="AI272" s="169">
        <v>1</v>
      </c>
      <c r="AJ272" s="356">
        <v>0.92</v>
      </c>
      <c r="AK272" s="169" t="s">
        <v>32</v>
      </c>
      <c r="AL272" s="169" t="s">
        <v>32</v>
      </c>
      <c r="AM272" s="169" t="s">
        <v>32</v>
      </c>
      <c r="AN272" s="169" t="s">
        <v>32</v>
      </c>
      <c r="AO272" s="168">
        <v>0.99</v>
      </c>
      <c r="AP272" s="358" t="s">
        <v>32</v>
      </c>
      <c r="AQ272" s="358" t="s">
        <v>32</v>
      </c>
      <c r="AR272" s="358" t="s">
        <v>32</v>
      </c>
      <c r="AS272" s="359" t="s">
        <v>32</v>
      </c>
      <c r="AT272" s="364">
        <v>0.0922287257019438</v>
      </c>
      <c r="AU272" s="361" t="s">
        <v>32</v>
      </c>
      <c r="AV272" s="362" t="s">
        <v>32</v>
      </c>
      <c r="AW272" s="362" t="s">
        <v>32</v>
      </c>
      <c r="AX272" s="362" t="s">
        <v>32</v>
      </c>
      <c r="AY272" s="142"/>
      <c r="AZ272" s="140"/>
    </row>
    <row r="273" spans="1:52">
      <c r="A273" s="138"/>
      <c r="B273" s="142"/>
      <c r="C273" s="175" t="s">
        <v>498</v>
      </c>
      <c r="D273" s="166" t="s">
        <v>26</v>
      </c>
      <c r="E273" s="166" t="s">
        <v>499</v>
      </c>
      <c r="F273" s="167" t="s">
        <v>556</v>
      </c>
      <c r="G273" s="176" t="s">
        <v>557</v>
      </c>
      <c r="H273" s="176" t="s">
        <v>557</v>
      </c>
      <c r="I273" s="176" t="s">
        <v>557</v>
      </c>
      <c r="J273" s="176" t="s">
        <v>557</v>
      </c>
      <c r="K273" s="168">
        <v>0.9</v>
      </c>
      <c r="L273" s="169">
        <v>0.951923076923077</v>
      </c>
      <c r="M273" s="169">
        <v>0.955752212389381</v>
      </c>
      <c r="N273" s="170">
        <v>0.964912280701754</v>
      </c>
      <c r="O273" s="170">
        <v>0.951923076923077</v>
      </c>
      <c r="P273" s="356">
        <v>0.9</v>
      </c>
      <c r="Q273" s="357">
        <v>0.976550387596899</v>
      </c>
      <c r="R273" s="169">
        <v>0.974610697359513</v>
      </c>
      <c r="S273" s="169">
        <v>0.96501590186279</v>
      </c>
      <c r="T273" s="169">
        <v>0.976550387596899</v>
      </c>
      <c r="U273" s="356">
        <v>0.9</v>
      </c>
      <c r="V273" s="169">
        <v>0.932364341085271</v>
      </c>
      <c r="W273" s="169">
        <v>0.924170616113744</v>
      </c>
      <c r="X273" s="169">
        <v>0.933212176283507</v>
      </c>
      <c r="Y273" s="169">
        <v>0.932364341085271</v>
      </c>
      <c r="Z273" s="356">
        <v>0.92</v>
      </c>
      <c r="AA273" s="356">
        <v>0.962888665997994</v>
      </c>
      <c r="AB273" s="356">
        <v>0.960086939340051</v>
      </c>
      <c r="AC273" s="356">
        <v>0.975582508777529</v>
      </c>
      <c r="AD273" s="356">
        <v>0.962888665997994</v>
      </c>
      <c r="AE273" s="356">
        <v>0.92</v>
      </c>
      <c r="AF273" s="169">
        <v>0.967882121273851</v>
      </c>
      <c r="AG273" s="169">
        <v>0.983472668810289</v>
      </c>
      <c r="AH273" s="169">
        <v>0.982643804729694</v>
      </c>
      <c r="AI273" s="169">
        <v>0.967882121273851</v>
      </c>
      <c r="AJ273" s="356">
        <v>0.92</v>
      </c>
      <c r="AK273" s="169">
        <v>0.975992438563327</v>
      </c>
      <c r="AL273" s="169">
        <v>0.974291184246513</v>
      </c>
      <c r="AM273" s="169">
        <v>0.980877390326209</v>
      </c>
      <c r="AN273" s="169">
        <v>0.975992438563327</v>
      </c>
      <c r="AO273" s="168">
        <v>0.99</v>
      </c>
      <c r="AP273" s="358">
        <v>1</v>
      </c>
      <c r="AQ273" s="358">
        <v>1</v>
      </c>
      <c r="AR273" s="358">
        <v>1</v>
      </c>
      <c r="AS273" s="359">
        <v>1</v>
      </c>
      <c r="AT273" s="364">
        <v>0.0922287257019438</v>
      </c>
      <c r="AU273" s="361">
        <v>0.0666666666666667</v>
      </c>
      <c r="AV273" s="362">
        <v>0.214285714285714</v>
      </c>
      <c r="AW273" s="362">
        <v>0</v>
      </c>
      <c r="AX273" s="362">
        <v>0.0666666666666667</v>
      </c>
      <c r="AY273" s="142"/>
      <c r="AZ273" s="140"/>
    </row>
    <row r="274" spans="1:52">
      <c r="A274" s="138"/>
      <c r="B274" s="142"/>
      <c r="C274" s="175" t="s">
        <v>498</v>
      </c>
      <c r="D274" s="166" t="s">
        <v>26</v>
      </c>
      <c r="E274" s="166" t="s">
        <v>499</v>
      </c>
      <c r="F274" s="167" t="s">
        <v>558</v>
      </c>
      <c r="G274" s="176" t="s">
        <v>559</v>
      </c>
      <c r="H274" s="176" t="s">
        <v>559</v>
      </c>
      <c r="I274" s="176" t="s">
        <v>559</v>
      </c>
      <c r="J274" s="176" t="s">
        <v>559</v>
      </c>
      <c r="K274" s="168">
        <v>0.9</v>
      </c>
      <c r="L274" s="169">
        <v>0.957446808510638</v>
      </c>
      <c r="M274" s="169">
        <v>0.94392523364486</v>
      </c>
      <c r="N274" s="170">
        <v>0.904761904761905</v>
      </c>
      <c r="O274" s="170">
        <v>0.957446808510638</v>
      </c>
      <c r="P274" s="356">
        <v>0.9</v>
      </c>
      <c r="Q274" s="357">
        <v>0.989494656765079</v>
      </c>
      <c r="R274" s="169">
        <v>0.991848768643774</v>
      </c>
      <c r="S274" s="169">
        <v>0.990073868882733</v>
      </c>
      <c r="T274" s="169">
        <v>0.989494656765079</v>
      </c>
      <c r="U274" s="356">
        <v>0.9</v>
      </c>
      <c r="V274" s="169">
        <v>0.940952725955443</v>
      </c>
      <c r="W274" s="169">
        <v>0.936871314602844</v>
      </c>
      <c r="X274" s="169">
        <v>0.954062788550323</v>
      </c>
      <c r="Y274" s="169">
        <v>0.940952725955443</v>
      </c>
      <c r="Z274" s="356">
        <v>0.92</v>
      </c>
      <c r="AA274" s="356">
        <v>0.937323089365144</v>
      </c>
      <c r="AB274" s="356">
        <v>0.952460229374769</v>
      </c>
      <c r="AC274" s="356">
        <v>0.966283283440996</v>
      </c>
      <c r="AD274" s="356">
        <v>0.937323089365144</v>
      </c>
      <c r="AE274" s="356">
        <v>0.92</v>
      </c>
      <c r="AF274" s="169">
        <v>0.979624838292367</v>
      </c>
      <c r="AG274" s="169">
        <v>0.961313012895662</v>
      </c>
      <c r="AH274" s="169">
        <v>0.943032672437866</v>
      </c>
      <c r="AI274" s="169">
        <v>0.979624838292367</v>
      </c>
      <c r="AJ274" s="356">
        <v>0.92</v>
      </c>
      <c r="AK274" s="169">
        <v>0.96336370539104</v>
      </c>
      <c r="AL274" s="169">
        <v>0.96957222122785</v>
      </c>
      <c r="AM274" s="169">
        <v>0.97658956831164</v>
      </c>
      <c r="AN274" s="169">
        <v>0.96336370539104</v>
      </c>
      <c r="AO274" s="168">
        <v>0.99</v>
      </c>
      <c r="AP274" s="358">
        <v>1</v>
      </c>
      <c r="AQ274" s="358">
        <v>1</v>
      </c>
      <c r="AR274" s="358">
        <v>1</v>
      </c>
      <c r="AS274" s="359">
        <v>1</v>
      </c>
      <c r="AT274" s="364">
        <v>0.0922287257019438</v>
      </c>
      <c r="AU274" s="361">
        <v>0.0277777777777778</v>
      </c>
      <c r="AV274" s="362">
        <v>0.341463414634146</v>
      </c>
      <c r="AW274" s="362">
        <v>0</v>
      </c>
      <c r="AX274" s="362">
        <v>0.0277777777777778</v>
      </c>
      <c r="AY274" s="142"/>
      <c r="AZ274" s="140"/>
    </row>
    <row r="275" spans="1:52">
      <c r="A275" s="138"/>
      <c r="B275" s="142"/>
      <c r="C275" s="175" t="s">
        <v>498</v>
      </c>
      <c r="D275" s="166" t="s">
        <v>237</v>
      </c>
      <c r="E275" s="166" t="s">
        <v>499</v>
      </c>
      <c r="F275" s="167" t="s">
        <v>560</v>
      </c>
      <c r="G275" s="176" t="s">
        <v>561</v>
      </c>
      <c r="H275" s="176" t="s">
        <v>561</v>
      </c>
      <c r="I275" s="176" t="s">
        <v>561</v>
      </c>
      <c r="J275" s="176" t="s">
        <v>561</v>
      </c>
      <c r="K275" s="168">
        <v>0.9</v>
      </c>
      <c r="L275" s="169" t="s">
        <v>32</v>
      </c>
      <c r="M275" s="169" t="s">
        <v>32</v>
      </c>
      <c r="N275" s="170" t="s">
        <v>32</v>
      </c>
      <c r="O275" s="170" t="s">
        <v>32</v>
      </c>
      <c r="P275" s="356">
        <v>0.9</v>
      </c>
      <c r="Q275" s="357">
        <v>0</v>
      </c>
      <c r="R275" s="169">
        <v>1</v>
      </c>
      <c r="S275" s="169">
        <v>0</v>
      </c>
      <c r="T275" s="169">
        <v>0</v>
      </c>
      <c r="U275" s="356">
        <v>0.9</v>
      </c>
      <c r="V275" s="169">
        <v>0</v>
      </c>
      <c r="W275" s="169">
        <v>1</v>
      </c>
      <c r="X275" s="169">
        <v>1</v>
      </c>
      <c r="Y275" s="169">
        <v>0</v>
      </c>
      <c r="Z275" s="356">
        <v>0.92</v>
      </c>
      <c r="AA275" s="356" t="s">
        <v>32</v>
      </c>
      <c r="AB275" s="356" t="s">
        <v>32</v>
      </c>
      <c r="AC275" s="356" t="s">
        <v>32</v>
      </c>
      <c r="AD275" s="356" t="s">
        <v>32</v>
      </c>
      <c r="AE275" s="356">
        <v>0.92</v>
      </c>
      <c r="AF275" s="169">
        <v>0.996699913803719</v>
      </c>
      <c r="AG275" s="169">
        <v>0.996452317157884</v>
      </c>
      <c r="AH275" s="169">
        <v>0.997168047021106</v>
      </c>
      <c r="AI275" s="169">
        <v>0.996699913803719</v>
      </c>
      <c r="AJ275" s="356">
        <v>0.92</v>
      </c>
      <c r="AK275" s="169">
        <v>0</v>
      </c>
      <c r="AL275" s="169">
        <v>1</v>
      </c>
      <c r="AM275" s="169">
        <v>1</v>
      </c>
      <c r="AN275" s="169">
        <v>0</v>
      </c>
      <c r="AO275" s="168">
        <v>0.99</v>
      </c>
      <c r="AP275" s="358">
        <v>1</v>
      </c>
      <c r="AQ275" s="358">
        <v>1</v>
      </c>
      <c r="AR275" s="358">
        <v>1</v>
      </c>
      <c r="AS275" s="359">
        <v>1</v>
      </c>
      <c r="AT275" s="364">
        <v>0.0922287257019438</v>
      </c>
      <c r="AU275" s="361" t="s">
        <v>32</v>
      </c>
      <c r="AV275" s="362" t="s">
        <v>32</v>
      </c>
      <c r="AW275" s="362" t="s">
        <v>32</v>
      </c>
      <c r="AX275" s="362" t="s">
        <v>32</v>
      </c>
      <c r="AY275" s="142"/>
      <c r="AZ275" s="140"/>
    </row>
    <row r="276" spans="1:52">
      <c r="A276" s="138"/>
      <c r="B276" s="142"/>
      <c r="C276" s="175" t="s">
        <v>498</v>
      </c>
      <c r="D276" s="166" t="s">
        <v>26</v>
      </c>
      <c r="E276" s="166" t="s">
        <v>499</v>
      </c>
      <c r="F276" s="167" t="s">
        <v>562</v>
      </c>
      <c r="G276" s="176" t="s">
        <v>563</v>
      </c>
      <c r="H276" s="176" t="s">
        <v>563</v>
      </c>
      <c r="I276" s="176" t="s">
        <v>563</v>
      </c>
      <c r="J276" s="176" t="s">
        <v>563</v>
      </c>
      <c r="K276" s="168">
        <v>0.9</v>
      </c>
      <c r="L276" s="169">
        <v>0.935185185185185</v>
      </c>
      <c r="M276" s="169">
        <v>0.864406779661017</v>
      </c>
      <c r="N276" s="170">
        <v>0.826086956521739</v>
      </c>
      <c r="O276" s="170">
        <v>0.935185185185185</v>
      </c>
      <c r="P276" s="356">
        <v>0.9</v>
      </c>
      <c r="Q276" s="357">
        <v>0.913690906462339</v>
      </c>
      <c r="R276" s="169">
        <v>0.94570596797671</v>
      </c>
      <c r="S276" s="169">
        <v>0.965220949263502</v>
      </c>
      <c r="T276" s="169">
        <v>0.913690906462339</v>
      </c>
      <c r="U276" s="356">
        <v>0.9</v>
      </c>
      <c r="V276" s="169">
        <v>0.91166690761891</v>
      </c>
      <c r="W276" s="169">
        <v>0.912081513828239</v>
      </c>
      <c r="X276" s="169">
        <v>0.901595744680851</v>
      </c>
      <c r="Y276" s="169">
        <v>0.91166690761891</v>
      </c>
      <c r="Z276" s="356">
        <v>0.92</v>
      </c>
      <c r="AA276" s="356">
        <v>0.955026011075684</v>
      </c>
      <c r="AB276" s="356">
        <v>0.962893377172381</v>
      </c>
      <c r="AC276" s="356">
        <v>0.964404432132964</v>
      </c>
      <c r="AD276" s="356">
        <v>0.955026011075684</v>
      </c>
      <c r="AE276" s="356">
        <v>0.92</v>
      </c>
      <c r="AF276" s="169">
        <v>0.994623655913978</v>
      </c>
      <c r="AG276" s="169">
        <v>0.994372142103412</v>
      </c>
      <c r="AH276" s="169">
        <v>0.987899472541111</v>
      </c>
      <c r="AI276" s="169">
        <v>0.994623655913978</v>
      </c>
      <c r="AJ276" s="356">
        <v>0.92</v>
      </c>
      <c r="AK276" s="169">
        <v>0.964788190974091</v>
      </c>
      <c r="AL276" s="169">
        <v>0.974656810982049</v>
      </c>
      <c r="AM276" s="169">
        <v>0.974068874390949</v>
      </c>
      <c r="AN276" s="169">
        <v>0.964788190974091</v>
      </c>
      <c r="AO276" s="168">
        <v>0.99</v>
      </c>
      <c r="AP276" s="358">
        <v>1</v>
      </c>
      <c r="AQ276" s="358">
        <v>1</v>
      </c>
      <c r="AR276" s="358">
        <v>1</v>
      </c>
      <c r="AS276" s="359">
        <v>1</v>
      </c>
      <c r="AT276" s="364">
        <v>0.0922287257019438</v>
      </c>
      <c r="AU276" s="361">
        <v>0.125</v>
      </c>
      <c r="AV276" s="362">
        <v>0.354838709677419</v>
      </c>
      <c r="AW276" s="362">
        <v>0</v>
      </c>
      <c r="AX276" s="362">
        <v>0.125</v>
      </c>
      <c r="AY276" s="142"/>
      <c r="AZ276" s="140"/>
    </row>
    <row r="277" spans="1:52">
      <c r="A277" s="138"/>
      <c r="B277" s="142"/>
      <c r="C277" s="175" t="s">
        <v>498</v>
      </c>
      <c r="D277" s="166" t="s">
        <v>26</v>
      </c>
      <c r="E277" s="166" t="s">
        <v>499</v>
      </c>
      <c r="F277" s="167" t="s">
        <v>564</v>
      </c>
      <c r="G277" s="176" t="s">
        <v>565</v>
      </c>
      <c r="H277" s="176" t="s">
        <v>565</v>
      </c>
      <c r="I277" s="176" t="s">
        <v>565</v>
      </c>
      <c r="J277" s="176" t="s">
        <v>565</v>
      </c>
      <c r="K277" s="168">
        <v>0.9</v>
      </c>
      <c r="L277" s="169">
        <v>0.885906040268456</v>
      </c>
      <c r="M277" s="169">
        <v>0.972602739726027</v>
      </c>
      <c r="N277" s="170">
        <v>1</v>
      </c>
      <c r="O277" s="170">
        <v>0.885906040268456</v>
      </c>
      <c r="P277" s="356">
        <v>0.9</v>
      </c>
      <c r="Q277" s="357">
        <v>0.967297043151186</v>
      </c>
      <c r="R277" s="169">
        <v>0.983451266834056</v>
      </c>
      <c r="S277" s="169">
        <v>0.985977627225461</v>
      </c>
      <c r="T277" s="169">
        <v>0.967297043151186</v>
      </c>
      <c r="U277" s="356">
        <v>0.9</v>
      </c>
      <c r="V277" s="169">
        <v>0.935743391495142</v>
      </c>
      <c r="W277" s="169">
        <v>0.953549417941109</v>
      </c>
      <c r="X277" s="169">
        <v>0.96281707893493</v>
      </c>
      <c r="Y277" s="169">
        <v>0.935743391495142</v>
      </c>
      <c r="Z277" s="356">
        <v>0.92</v>
      </c>
      <c r="AA277" s="356">
        <v>0.985078162008527</v>
      </c>
      <c r="AB277" s="356">
        <v>0.984654407102093</v>
      </c>
      <c r="AC277" s="356">
        <v>0.989532670754916</v>
      </c>
      <c r="AD277" s="356">
        <v>0.985078162008527</v>
      </c>
      <c r="AE277" s="356">
        <v>0.92</v>
      </c>
      <c r="AF277" s="169">
        <v>0.997274709302326</v>
      </c>
      <c r="AG277" s="169">
        <v>0.997900419916017</v>
      </c>
      <c r="AH277" s="169">
        <v>0.998766650222003</v>
      </c>
      <c r="AI277" s="169">
        <v>0.997274709302326</v>
      </c>
      <c r="AJ277" s="356">
        <v>0.92</v>
      </c>
      <c r="AK277" s="169">
        <v>0.984829260219562</v>
      </c>
      <c r="AL277" s="169">
        <v>0.989129129129129</v>
      </c>
      <c r="AM277" s="169">
        <v>0.992280923758304</v>
      </c>
      <c r="AN277" s="169">
        <v>0.984829260219562</v>
      </c>
      <c r="AO277" s="168">
        <v>0.99</v>
      </c>
      <c r="AP277" s="358">
        <v>1</v>
      </c>
      <c r="AQ277" s="358">
        <v>1</v>
      </c>
      <c r="AR277" s="358">
        <v>1</v>
      </c>
      <c r="AS277" s="359">
        <v>1</v>
      </c>
      <c r="AT277" s="364">
        <v>0.0922287257019438</v>
      </c>
      <c r="AU277" s="361">
        <v>0.015625</v>
      </c>
      <c r="AV277" s="362">
        <v>0.372093023255814</v>
      </c>
      <c r="AW277" s="362">
        <v>0.0555555555555556</v>
      </c>
      <c r="AX277" s="362">
        <v>0.015625</v>
      </c>
      <c r="AY277" s="142"/>
      <c r="AZ277" s="140"/>
    </row>
    <row r="278" spans="1:52">
      <c r="A278" s="138"/>
      <c r="B278" s="142"/>
      <c r="C278" s="175" t="s">
        <v>498</v>
      </c>
      <c r="D278" s="166" t="s">
        <v>26</v>
      </c>
      <c r="E278" s="166" t="s">
        <v>499</v>
      </c>
      <c r="F278" s="167" t="s">
        <v>566</v>
      </c>
      <c r="G278" s="176" t="s">
        <v>567</v>
      </c>
      <c r="H278" s="176" t="s">
        <v>567</v>
      </c>
      <c r="I278" s="176" t="s">
        <v>567</v>
      </c>
      <c r="J278" s="176" t="s">
        <v>567</v>
      </c>
      <c r="K278" s="168">
        <v>0.9</v>
      </c>
      <c r="L278" s="169">
        <v>0.994791666666667</v>
      </c>
      <c r="M278" s="169">
        <v>0.928571428571429</v>
      </c>
      <c r="N278" s="170">
        <v>1</v>
      </c>
      <c r="O278" s="170">
        <v>0.994791666666667</v>
      </c>
      <c r="P278" s="356">
        <v>0.9</v>
      </c>
      <c r="Q278" s="357">
        <v>0.971090047393365</v>
      </c>
      <c r="R278" s="169">
        <v>0.974309504467912</v>
      </c>
      <c r="S278" s="169">
        <v>0.963847473281435</v>
      </c>
      <c r="T278" s="169">
        <v>0.971090047393365</v>
      </c>
      <c r="U278" s="356">
        <v>0.9</v>
      </c>
      <c r="V278" s="169">
        <v>0.955568720379147</v>
      </c>
      <c r="W278" s="169">
        <v>0.967201462225833</v>
      </c>
      <c r="X278" s="169">
        <v>0.974534899063201</v>
      </c>
      <c r="Y278" s="169">
        <v>0.955568720379147</v>
      </c>
      <c r="Z278" s="356">
        <v>0.92</v>
      </c>
      <c r="AA278" s="356">
        <v>0.986556219445953</v>
      </c>
      <c r="AB278" s="356">
        <v>0.986994407595266</v>
      </c>
      <c r="AC278" s="356">
        <v>0.990557939914163</v>
      </c>
      <c r="AD278" s="356">
        <v>0.986556219445953</v>
      </c>
      <c r="AE278" s="356">
        <v>0.92</v>
      </c>
      <c r="AF278" s="169">
        <v>0.998610339077265</v>
      </c>
      <c r="AG278" s="169">
        <v>0.998737373737374</v>
      </c>
      <c r="AH278" s="169">
        <v>0.999565783760313</v>
      </c>
      <c r="AI278" s="169">
        <v>0.998610339077265</v>
      </c>
      <c r="AJ278" s="356">
        <v>0.92</v>
      </c>
      <c r="AK278" s="169">
        <v>0.989501477337021</v>
      </c>
      <c r="AL278" s="169">
        <v>0.991390124301517</v>
      </c>
      <c r="AM278" s="169">
        <v>0.993845789691698</v>
      </c>
      <c r="AN278" s="169">
        <v>0.989501477337021</v>
      </c>
      <c r="AO278" s="168">
        <v>0.99</v>
      </c>
      <c r="AP278" s="358">
        <v>1</v>
      </c>
      <c r="AQ278" s="358">
        <v>1</v>
      </c>
      <c r="AR278" s="358">
        <v>1</v>
      </c>
      <c r="AS278" s="359">
        <v>1</v>
      </c>
      <c r="AT278" s="364">
        <v>0.0922287257019438</v>
      </c>
      <c r="AU278" s="361">
        <v>0.0555555555555556</v>
      </c>
      <c r="AV278" s="362">
        <v>0.3</v>
      </c>
      <c r="AW278" s="362">
        <v>0</v>
      </c>
      <c r="AX278" s="362">
        <v>0.0555555555555556</v>
      </c>
      <c r="AY278" s="142"/>
      <c r="AZ278" s="140"/>
    </row>
    <row r="279" spans="1:52">
      <c r="A279" s="138"/>
      <c r="B279" s="142"/>
      <c r="C279" s="175" t="s">
        <v>498</v>
      </c>
      <c r="D279" s="166" t="s">
        <v>26</v>
      </c>
      <c r="E279" s="166" t="s">
        <v>499</v>
      </c>
      <c r="F279" s="167" t="s">
        <v>568</v>
      </c>
      <c r="G279" s="176" t="s">
        <v>569</v>
      </c>
      <c r="H279" s="176" t="s">
        <v>569</v>
      </c>
      <c r="I279" s="176" t="s">
        <v>569</v>
      </c>
      <c r="J279" s="176" t="s">
        <v>569</v>
      </c>
      <c r="K279" s="168">
        <v>0.9</v>
      </c>
      <c r="L279" s="169">
        <v>0.91</v>
      </c>
      <c r="M279" s="169">
        <v>0.956896551724138</v>
      </c>
      <c r="N279" s="170">
        <v>0.935185185185185</v>
      </c>
      <c r="O279" s="170">
        <v>0.91</v>
      </c>
      <c r="P279" s="356">
        <v>0.9</v>
      </c>
      <c r="Q279" s="357">
        <v>0.979013203613621</v>
      </c>
      <c r="R279" s="169">
        <v>0.978449444293847</v>
      </c>
      <c r="S279" s="169">
        <v>0.986731843575419</v>
      </c>
      <c r="T279" s="169">
        <v>0.979013203613621</v>
      </c>
      <c r="U279" s="356">
        <v>0.9</v>
      </c>
      <c r="V279" s="169">
        <v>0.972341904100069</v>
      </c>
      <c r="W279" s="169">
        <v>0.972214692328544</v>
      </c>
      <c r="X279" s="169">
        <v>0.976780726256983</v>
      </c>
      <c r="Y279" s="169">
        <v>0.972341904100069</v>
      </c>
      <c r="Z279" s="356">
        <v>0.92</v>
      </c>
      <c r="AA279" s="356">
        <v>0.991606897604151</v>
      </c>
      <c r="AB279" s="356">
        <v>0.990637539010254</v>
      </c>
      <c r="AC279" s="356">
        <v>0.997794658172017</v>
      </c>
      <c r="AD279" s="356">
        <v>0.991606897604151</v>
      </c>
      <c r="AE279" s="356">
        <v>0.92</v>
      </c>
      <c r="AF279" s="169">
        <v>0.993984531652822</v>
      </c>
      <c r="AG279" s="169">
        <v>0.994552882433046</v>
      </c>
      <c r="AH279" s="169">
        <v>0.995822200631528</v>
      </c>
      <c r="AI279" s="169">
        <v>0.993984531652822</v>
      </c>
      <c r="AJ279" s="356">
        <v>0.92</v>
      </c>
      <c r="AK279" s="169">
        <v>0.991745449414421</v>
      </c>
      <c r="AL279" s="169">
        <v>0.991494187694925</v>
      </c>
      <c r="AM279" s="169">
        <v>0.998416240731409</v>
      </c>
      <c r="AN279" s="169">
        <v>0.991745449414421</v>
      </c>
      <c r="AO279" s="168">
        <v>0.99</v>
      </c>
      <c r="AP279" s="358">
        <v>1</v>
      </c>
      <c r="AQ279" s="358">
        <v>1</v>
      </c>
      <c r="AR279" s="358">
        <v>1</v>
      </c>
      <c r="AS279" s="359">
        <v>1</v>
      </c>
      <c r="AT279" s="364">
        <v>0.0922287257019438</v>
      </c>
      <c r="AU279" s="361">
        <v>0.148148148148148</v>
      </c>
      <c r="AV279" s="362">
        <v>0.5</v>
      </c>
      <c r="AW279" s="362">
        <v>0.0384615384615385</v>
      </c>
      <c r="AX279" s="362">
        <v>0.148148148148148</v>
      </c>
      <c r="AY279" s="142"/>
      <c r="AZ279" s="140"/>
    </row>
    <row r="280" spans="1:52">
      <c r="A280" s="138"/>
      <c r="B280" s="142"/>
      <c r="C280" s="175" t="s">
        <v>498</v>
      </c>
      <c r="D280" s="166" t="s">
        <v>26</v>
      </c>
      <c r="E280" s="166" t="s">
        <v>499</v>
      </c>
      <c r="F280" s="167" t="s">
        <v>570</v>
      </c>
      <c r="G280" s="176" t="s">
        <v>571</v>
      </c>
      <c r="H280" s="176" t="s">
        <v>571</v>
      </c>
      <c r="I280" s="176" t="s">
        <v>571</v>
      </c>
      <c r="J280" s="176" t="s">
        <v>571</v>
      </c>
      <c r="K280" s="168">
        <v>0.9</v>
      </c>
      <c r="L280" s="169">
        <v>1</v>
      </c>
      <c r="M280" s="169">
        <v>1</v>
      </c>
      <c r="N280" s="170">
        <v>0.99009900990099</v>
      </c>
      <c r="O280" s="170">
        <v>1</v>
      </c>
      <c r="P280" s="356">
        <v>0.9</v>
      </c>
      <c r="Q280" s="357">
        <v>0.984569732937685</v>
      </c>
      <c r="R280" s="169">
        <v>0.985107155830004</v>
      </c>
      <c r="S280" s="169">
        <v>0.985361171106311</v>
      </c>
      <c r="T280" s="169">
        <v>0.984569732937685</v>
      </c>
      <c r="U280" s="356">
        <v>0.9</v>
      </c>
      <c r="V280" s="169">
        <v>0.964193867457962</v>
      </c>
      <c r="W280" s="169">
        <v>0.958227388303669</v>
      </c>
      <c r="X280" s="169">
        <v>0.964002879769618</v>
      </c>
      <c r="Y280" s="169">
        <v>0.964193867457962</v>
      </c>
      <c r="Z280" s="356">
        <v>0.92</v>
      </c>
      <c r="AA280" s="356">
        <v>0.98707453683757</v>
      </c>
      <c r="AB280" s="356">
        <v>0.986011191047162</v>
      </c>
      <c r="AC280" s="356">
        <v>0.993551587301587</v>
      </c>
      <c r="AD280" s="356">
        <v>0.98707453683757</v>
      </c>
      <c r="AE280" s="356">
        <v>0.92</v>
      </c>
      <c r="AF280" s="169">
        <v>0.998254146402295</v>
      </c>
      <c r="AG280" s="169">
        <v>0.99727002967359</v>
      </c>
      <c r="AH280" s="169">
        <v>0.996803409696324</v>
      </c>
      <c r="AI280" s="169">
        <v>0.998254146402295</v>
      </c>
      <c r="AJ280" s="356">
        <v>0.92</v>
      </c>
      <c r="AK280" s="169">
        <v>0.990851513019001</v>
      </c>
      <c r="AL280" s="169">
        <v>0.988013698630137</v>
      </c>
      <c r="AM280" s="169">
        <v>0.994322075379344</v>
      </c>
      <c r="AN280" s="169">
        <v>0.990851513019001</v>
      </c>
      <c r="AO280" s="168">
        <v>0.99</v>
      </c>
      <c r="AP280" s="358">
        <v>1</v>
      </c>
      <c r="AQ280" s="358">
        <v>1</v>
      </c>
      <c r="AR280" s="358">
        <v>1</v>
      </c>
      <c r="AS280" s="359">
        <v>1</v>
      </c>
      <c r="AT280" s="364">
        <v>0.0922287257019438</v>
      </c>
      <c r="AU280" s="361">
        <v>0.0689655172413793</v>
      </c>
      <c r="AV280" s="362">
        <v>0.5</v>
      </c>
      <c r="AW280" s="362">
        <v>0.0476190476190476</v>
      </c>
      <c r="AX280" s="362">
        <v>0.0689655172413793</v>
      </c>
      <c r="AY280" s="142"/>
      <c r="AZ280" s="140"/>
    </row>
    <row r="281" spans="1:52">
      <c r="A281" s="138"/>
      <c r="B281" s="142"/>
      <c r="C281" s="175" t="s">
        <v>498</v>
      </c>
      <c r="D281" s="166" t="s">
        <v>26</v>
      </c>
      <c r="E281" s="166" t="s">
        <v>499</v>
      </c>
      <c r="F281" s="167" t="s">
        <v>572</v>
      </c>
      <c r="G281" s="176" t="s">
        <v>573</v>
      </c>
      <c r="H281" s="176" t="s">
        <v>573</v>
      </c>
      <c r="I281" s="176" t="s">
        <v>573</v>
      </c>
      <c r="J281" s="176" t="s">
        <v>573</v>
      </c>
      <c r="K281" s="168">
        <v>0.9</v>
      </c>
      <c r="L281" s="169">
        <v>0.933333333333333</v>
      </c>
      <c r="M281" s="169">
        <v>0.930232558139535</v>
      </c>
      <c r="N281" s="170">
        <v>0.941860465116279</v>
      </c>
      <c r="O281" s="170">
        <v>0.933333333333333</v>
      </c>
      <c r="P281" s="356">
        <v>0.9</v>
      </c>
      <c r="Q281" s="357">
        <v>0.914302427610412</v>
      </c>
      <c r="R281" s="169">
        <v>0.971267454350161</v>
      </c>
      <c r="S281" s="169">
        <v>0.988414192614048</v>
      </c>
      <c r="T281" s="169">
        <v>0.914302427610412</v>
      </c>
      <c r="U281" s="356">
        <v>0.9</v>
      </c>
      <c r="V281" s="169">
        <v>0.954372623574145</v>
      </c>
      <c r="W281" s="169">
        <v>0.956766917293233</v>
      </c>
      <c r="X281" s="169">
        <v>0.949312092686459</v>
      </c>
      <c r="Y281" s="169">
        <v>0.954372623574145</v>
      </c>
      <c r="Z281" s="356">
        <v>0.92</v>
      </c>
      <c r="AA281" s="356">
        <v>0.980519480519481</v>
      </c>
      <c r="AB281" s="356">
        <v>0.98200290275762</v>
      </c>
      <c r="AC281" s="356">
        <v>0.99377645008713</v>
      </c>
      <c r="AD281" s="356">
        <v>0.980519480519481</v>
      </c>
      <c r="AE281" s="356">
        <v>0.92</v>
      </c>
      <c r="AF281" s="169">
        <v>1</v>
      </c>
      <c r="AG281" s="169">
        <v>0.998211091234347</v>
      </c>
      <c r="AH281" s="169">
        <v>0.992966002344666</v>
      </c>
      <c r="AI281" s="169">
        <v>1</v>
      </c>
      <c r="AJ281" s="356">
        <v>0.92</v>
      </c>
      <c r="AK281" s="169">
        <v>0.984443746071653</v>
      </c>
      <c r="AL281" s="169">
        <v>0.987306458362394</v>
      </c>
      <c r="AM281" s="169">
        <v>0.994100294985251</v>
      </c>
      <c r="AN281" s="169">
        <v>0.984443746071653</v>
      </c>
      <c r="AO281" s="168">
        <v>0.99</v>
      </c>
      <c r="AP281" s="358">
        <v>1</v>
      </c>
      <c r="AQ281" s="358">
        <v>1</v>
      </c>
      <c r="AR281" s="358">
        <v>1</v>
      </c>
      <c r="AS281" s="359">
        <v>1</v>
      </c>
      <c r="AT281" s="364">
        <v>0.0922287257019438</v>
      </c>
      <c r="AU281" s="361">
        <v>0</v>
      </c>
      <c r="AV281" s="362">
        <v>0.333333333333333</v>
      </c>
      <c r="AW281" s="362">
        <v>0</v>
      </c>
      <c r="AX281" s="362">
        <v>0</v>
      </c>
      <c r="AY281" s="142"/>
      <c r="AZ281" s="140"/>
    </row>
    <row r="282" spans="1:52">
      <c r="A282" s="138"/>
      <c r="B282" s="142"/>
      <c r="C282" s="175" t="s">
        <v>498</v>
      </c>
      <c r="D282" s="166" t="s">
        <v>26</v>
      </c>
      <c r="E282" s="166" t="s">
        <v>499</v>
      </c>
      <c r="F282" s="167" t="s">
        <v>574</v>
      </c>
      <c r="G282" s="176" t="s">
        <v>575</v>
      </c>
      <c r="H282" s="176" t="s">
        <v>575</v>
      </c>
      <c r="I282" s="176" t="s">
        <v>575</v>
      </c>
      <c r="J282" s="176" t="s">
        <v>575</v>
      </c>
      <c r="K282" s="168">
        <v>0.9</v>
      </c>
      <c r="L282" s="169">
        <v>0.955128205128205</v>
      </c>
      <c r="M282" s="169">
        <v>0.897435897435897</v>
      </c>
      <c r="N282" s="170">
        <v>0.89171974522293</v>
      </c>
      <c r="O282" s="170">
        <v>0.955128205128205</v>
      </c>
      <c r="P282" s="356">
        <v>0.9</v>
      </c>
      <c r="Q282" s="357">
        <v>0.972686550857642</v>
      </c>
      <c r="R282" s="169">
        <v>0.973781616286243</v>
      </c>
      <c r="S282" s="169">
        <v>0.9796331265174</v>
      </c>
      <c r="T282" s="169">
        <v>0.972686550857642</v>
      </c>
      <c r="U282" s="356">
        <v>0.9</v>
      </c>
      <c r="V282" s="169">
        <v>0.952802359882006</v>
      </c>
      <c r="W282" s="169">
        <v>0.945712523133868</v>
      </c>
      <c r="X282" s="169">
        <v>0.952522255192878</v>
      </c>
      <c r="Y282" s="169">
        <v>0.952802359882006</v>
      </c>
      <c r="Z282" s="356">
        <v>0.92</v>
      </c>
      <c r="AA282" s="356">
        <v>0.981318171269436</v>
      </c>
      <c r="AB282" s="356">
        <v>0.977221470455571</v>
      </c>
      <c r="AC282" s="356">
        <v>0.98257562356271</v>
      </c>
      <c r="AD282" s="356">
        <v>0.981318171269436</v>
      </c>
      <c r="AE282" s="356">
        <v>0.92</v>
      </c>
      <c r="AF282" s="169">
        <v>0.980037823072074</v>
      </c>
      <c r="AG282" s="169">
        <v>0.982557182820471</v>
      </c>
      <c r="AH282" s="169">
        <v>0.976818239714686</v>
      </c>
      <c r="AI282" s="169">
        <v>0.980037823072074</v>
      </c>
      <c r="AJ282" s="356">
        <v>0.92</v>
      </c>
      <c r="AK282" s="169">
        <v>0.98766328011611</v>
      </c>
      <c r="AL282" s="169">
        <v>0.983329748332975</v>
      </c>
      <c r="AM282" s="169">
        <v>0.986859676299343</v>
      </c>
      <c r="AN282" s="169">
        <v>0.98766328011611</v>
      </c>
      <c r="AO282" s="168">
        <v>0.99</v>
      </c>
      <c r="AP282" s="358">
        <v>1</v>
      </c>
      <c r="AQ282" s="358">
        <v>1</v>
      </c>
      <c r="AR282" s="358">
        <v>1</v>
      </c>
      <c r="AS282" s="359">
        <v>1</v>
      </c>
      <c r="AT282" s="364">
        <v>0.0922287257019438</v>
      </c>
      <c r="AU282" s="361">
        <v>0.0185185185185185</v>
      </c>
      <c r="AV282" s="362">
        <v>0.352941176470588</v>
      </c>
      <c r="AW282" s="362">
        <v>0.027027027027027</v>
      </c>
      <c r="AX282" s="362">
        <v>0.0185185185185185</v>
      </c>
      <c r="AY282" s="142"/>
      <c r="AZ282" s="140"/>
    </row>
    <row r="283" spans="1:52">
      <c r="A283" s="138"/>
      <c r="B283" s="142"/>
      <c r="C283" s="175" t="s">
        <v>498</v>
      </c>
      <c r="D283" s="166" t="s">
        <v>237</v>
      </c>
      <c r="E283" s="166" t="s">
        <v>499</v>
      </c>
      <c r="F283" s="167" t="s">
        <v>576</v>
      </c>
      <c r="G283" s="176" t="s">
        <v>577</v>
      </c>
      <c r="H283" s="176" t="s">
        <v>577</v>
      </c>
      <c r="I283" s="176" t="s">
        <v>577</v>
      </c>
      <c r="J283" s="176" t="s">
        <v>577</v>
      </c>
      <c r="K283" s="168">
        <v>0.9</v>
      </c>
      <c r="L283" s="169" t="s">
        <v>32</v>
      </c>
      <c r="M283" s="169" t="s">
        <v>32</v>
      </c>
      <c r="N283" s="170" t="s">
        <v>32</v>
      </c>
      <c r="O283" s="170" t="s">
        <v>32</v>
      </c>
      <c r="P283" s="356">
        <v>0.9</v>
      </c>
      <c r="Q283" s="357" t="s">
        <v>32</v>
      </c>
      <c r="R283" s="169" t="s">
        <v>32</v>
      </c>
      <c r="S283" s="169" t="s">
        <v>32</v>
      </c>
      <c r="T283" s="169" t="s">
        <v>32</v>
      </c>
      <c r="U283" s="356">
        <v>0.9</v>
      </c>
      <c r="V283" s="169" t="s">
        <v>32</v>
      </c>
      <c r="W283" s="169" t="s">
        <v>32</v>
      </c>
      <c r="X283" s="169" t="s">
        <v>32</v>
      </c>
      <c r="Y283" s="169" t="s">
        <v>32</v>
      </c>
      <c r="Z283" s="356">
        <v>0.92</v>
      </c>
      <c r="AA283" s="356" t="s">
        <v>32</v>
      </c>
      <c r="AB283" s="356" t="s">
        <v>32</v>
      </c>
      <c r="AC283" s="356" t="s">
        <v>32</v>
      </c>
      <c r="AD283" s="356" t="s">
        <v>32</v>
      </c>
      <c r="AE283" s="356">
        <v>0.92</v>
      </c>
      <c r="AF283" s="169">
        <v>0.997596153846154</v>
      </c>
      <c r="AG283" s="169">
        <v>0.995348837209302</v>
      </c>
      <c r="AH283" s="169">
        <v>0.996966632962588</v>
      </c>
      <c r="AI283" s="169">
        <v>0.997596153846154</v>
      </c>
      <c r="AJ283" s="356">
        <v>0.92</v>
      </c>
      <c r="AK283" s="169" t="s">
        <v>32</v>
      </c>
      <c r="AL283" s="169" t="s">
        <v>32</v>
      </c>
      <c r="AM283" s="169" t="s">
        <v>32</v>
      </c>
      <c r="AN283" s="169" t="s">
        <v>32</v>
      </c>
      <c r="AO283" s="168">
        <v>0.99</v>
      </c>
      <c r="AP283" s="358">
        <v>1</v>
      </c>
      <c r="AQ283" s="358">
        <v>1</v>
      </c>
      <c r="AR283" s="358">
        <v>1</v>
      </c>
      <c r="AS283" s="359">
        <v>1</v>
      </c>
      <c r="AT283" s="364">
        <v>0.0922287257019438</v>
      </c>
      <c r="AU283" s="361" t="s">
        <v>32</v>
      </c>
      <c r="AV283" s="362" t="s">
        <v>32</v>
      </c>
      <c r="AW283" s="362" t="s">
        <v>32</v>
      </c>
      <c r="AX283" s="362" t="s">
        <v>32</v>
      </c>
      <c r="AY283" s="142"/>
      <c r="AZ283" s="140"/>
    </row>
    <row r="284" spans="1:52">
      <c r="A284" s="138"/>
      <c r="B284" s="142"/>
      <c r="C284" s="175" t="s">
        <v>498</v>
      </c>
      <c r="D284" s="166" t="s">
        <v>237</v>
      </c>
      <c r="E284" s="166" t="s">
        <v>499</v>
      </c>
      <c r="F284" s="167" t="s">
        <v>578</v>
      </c>
      <c r="G284" s="176" t="s">
        <v>579</v>
      </c>
      <c r="H284" s="176" t="s">
        <v>579</v>
      </c>
      <c r="I284" s="176" t="s">
        <v>579</v>
      </c>
      <c r="J284" s="176" t="s">
        <v>579</v>
      </c>
      <c r="K284" s="168">
        <v>0.9</v>
      </c>
      <c r="L284" s="169" t="s">
        <v>32</v>
      </c>
      <c r="M284" s="169" t="s">
        <v>32</v>
      </c>
      <c r="N284" s="170" t="s">
        <v>32</v>
      </c>
      <c r="O284" s="170" t="s">
        <v>32</v>
      </c>
      <c r="P284" s="356">
        <v>0.9</v>
      </c>
      <c r="Q284" s="357" t="s">
        <v>32</v>
      </c>
      <c r="R284" s="169">
        <v>0</v>
      </c>
      <c r="S284" s="169">
        <v>0</v>
      </c>
      <c r="T284" s="169" t="s">
        <v>32</v>
      </c>
      <c r="U284" s="356">
        <v>0.9</v>
      </c>
      <c r="V284" s="169" t="s">
        <v>32</v>
      </c>
      <c r="W284" s="169">
        <v>1</v>
      </c>
      <c r="X284" s="169">
        <v>1</v>
      </c>
      <c r="Y284" s="169" t="s">
        <v>32</v>
      </c>
      <c r="Z284" s="356">
        <v>0.92</v>
      </c>
      <c r="AA284" s="356" t="s">
        <v>32</v>
      </c>
      <c r="AB284" s="356" t="s">
        <v>32</v>
      </c>
      <c r="AC284" s="356" t="s">
        <v>32</v>
      </c>
      <c r="AD284" s="356" t="s">
        <v>32</v>
      </c>
      <c r="AE284" s="356">
        <v>0.92</v>
      </c>
      <c r="AF284" s="169">
        <v>0.998027613412229</v>
      </c>
      <c r="AG284" s="169">
        <v>0.998233215547703</v>
      </c>
      <c r="AH284" s="169">
        <v>0.998281786941581</v>
      </c>
      <c r="AI284" s="169">
        <v>0.998027613412229</v>
      </c>
      <c r="AJ284" s="356">
        <v>0.92</v>
      </c>
      <c r="AK284" s="169" t="s">
        <v>32</v>
      </c>
      <c r="AL284" s="169">
        <v>1</v>
      </c>
      <c r="AM284" s="169">
        <v>1</v>
      </c>
      <c r="AN284" s="169" t="s">
        <v>32</v>
      </c>
      <c r="AO284" s="168">
        <v>0.99</v>
      </c>
      <c r="AP284" s="358" t="s">
        <v>32</v>
      </c>
      <c r="AQ284" s="358" t="s">
        <v>32</v>
      </c>
      <c r="AR284" s="358">
        <v>1</v>
      </c>
      <c r="AS284" s="359" t="s">
        <v>32</v>
      </c>
      <c r="AT284" s="364">
        <v>0.0922287257019438</v>
      </c>
      <c r="AU284" s="361" t="s">
        <v>32</v>
      </c>
      <c r="AV284" s="362" t="s">
        <v>32</v>
      </c>
      <c r="AW284" s="362" t="s">
        <v>32</v>
      </c>
      <c r="AX284" s="362" t="s">
        <v>32</v>
      </c>
      <c r="AY284" s="142"/>
      <c r="AZ284" s="140"/>
    </row>
    <row r="285" spans="1:52">
      <c r="A285" s="138"/>
      <c r="B285" s="142"/>
      <c r="C285" s="175" t="s">
        <v>498</v>
      </c>
      <c r="D285" s="166" t="s">
        <v>237</v>
      </c>
      <c r="E285" s="166" t="s">
        <v>499</v>
      </c>
      <c r="F285" s="167" t="s">
        <v>580</v>
      </c>
      <c r="G285" s="176" t="s">
        <v>581</v>
      </c>
      <c r="H285" s="176" t="s">
        <v>581</v>
      </c>
      <c r="I285" s="176" t="s">
        <v>581</v>
      </c>
      <c r="J285" s="176" t="s">
        <v>581</v>
      </c>
      <c r="K285" s="168">
        <v>0.9</v>
      </c>
      <c r="L285" s="169" t="s">
        <v>32</v>
      </c>
      <c r="M285" s="169" t="s">
        <v>32</v>
      </c>
      <c r="N285" s="170" t="s">
        <v>32</v>
      </c>
      <c r="O285" s="170" t="s">
        <v>32</v>
      </c>
      <c r="P285" s="356">
        <v>0.9</v>
      </c>
      <c r="Q285" s="357" t="s">
        <v>32</v>
      </c>
      <c r="R285" s="169">
        <v>0</v>
      </c>
      <c r="S285" s="169" t="s">
        <v>32</v>
      </c>
      <c r="T285" s="169" t="s">
        <v>32</v>
      </c>
      <c r="U285" s="356">
        <v>0.9</v>
      </c>
      <c r="V285" s="169" t="s">
        <v>32</v>
      </c>
      <c r="W285" s="169">
        <v>0</v>
      </c>
      <c r="X285" s="169" t="s">
        <v>32</v>
      </c>
      <c r="Y285" s="169" t="s">
        <v>32</v>
      </c>
      <c r="Z285" s="356">
        <v>0.92</v>
      </c>
      <c r="AA285" s="356" t="s">
        <v>32</v>
      </c>
      <c r="AB285" s="356" t="s">
        <v>32</v>
      </c>
      <c r="AC285" s="356" t="s">
        <v>32</v>
      </c>
      <c r="AD285" s="356" t="s">
        <v>32</v>
      </c>
      <c r="AE285" s="356">
        <v>0.92</v>
      </c>
      <c r="AF285" s="169">
        <v>0.993556701030928</v>
      </c>
      <c r="AG285" s="169">
        <v>0.996974281391831</v>
      </c>
      <c r="AH285" s="169">
        <v>1</v>
      </c>
      <c r="AI285" s="169">
        <v>0.993556701030928</v>
      </c>
      <c r="AJ285" s="356">
        <v>0.92</v>
      </c>
      <c r="AK285" s="169" t="s">
        <v>32</v>
      </c>
      <c r="AL285" s="169">
        <v>0</v>
      </c>
      <c r="AM285" s="169" t="s">
        <v>32</v>
      </c>
      <c r="AN285" s="169" t="s">
        <v>32</v>
      </c>
      <c r="AO285" s="168">
        <v>0.99</v>
      </c>
      <c r="AP285" s="358">
        <v>1</v>
      </c>
      <c r="AQ285" s="358">
        <v>1</v>
      </c>
      <c r="AR285" s="358" t="s">
        <v>32</v>
      </c>
      <c r="AS285" s="359">
        <v>1</v>
      </c>
      <c r="AT285" s="364">
        <v>0.0922287257019438</v>
      </c>
      <c r="AU285" s="361" t="s">
        <v>32</v>
      </c>
      <c r="AV285" s="362" t="s">
        <v>32</v>
      </c>
      <c r="AW285" s="362" t="s">
        <v>32</v>
      </c>
      <c r="AX285" s="362" t="s">
        <v>32</v>
      </c>
      <c r="AY285" s="142"/>
      <c r="AZ285" s="140"/>
    </row>
    <row r="286" spans="1:52">
      <c r="A286" s="138"/>
      <c r="B286" s="142"/>
      <c r="C286" s="175" t="s">
        <v>498</v>
      </c>
      <c r="D286" s="166" t="s">
        <v>237</v>
      </c>
      <c r="E286" s="166" t="s">
        <v>499</v>
      </c>
      <c r="F286" s="167" t="s">
        <v>582</v>
      </c>
      <c r="G286" s="176" t="s">
        <v>583</v>
      </c>
      <c r="H286" s="176" t="s">
        <v>583</v>
      </c>
      <c r="I286" s="176" t="s">
        <v>583</v>
      </c>
      <c r="J286" s="176" t="s">
        <v>583</v>
      </c>
      <c r="K286" s="168">
        <v>0.9</v>
      </c>
      <c r="L286" s="169" t="s">
        <v>32</v>
      </c>
      <c r="M286" s="169" t="s">
        <v>32</v>
      </c>
      <c r="N286" s="170" t="s">
        <v>32</v>
      </c>
      <c r="O286" s="170" t="s">
        <v>32</v>
      </c>
      <c r="P286" s="356">
        <v>0.9</v>
      </c>
      <c r="Q286" s="357" t="s">
        <v>32</v>
      </c>
      <c r="R286" s="169" t="s">
        <v>32</v>
      </c>
      <c r="S286" s="169" t="s">
        <v>32</v>
      </c>
      <c r="T286" s="169" t="s">
        <v>32</v>
      </c>
      <c r="U286" s="356">
        <v>0.9</v>
      </c>
      <c r="V286" s="169" t="s">
        <v>32</v>
      </c>
      <c r="W286" s="169" t="s">
        <v>32</v>
      </c>
      <c r="X286" s="169" t="s">
        <v>32</v>
      </c>
      <c r="Y286" s="169" t="s">
        <v>32</v>
      </c>
      <c r="Z286" s="356">
        <v>0.92</v>
      </c>
      <c r="AA286" s="356" t="s">
        <v>32</v>
      </c>
      <c r="AB286" s="356" t="s">
        <v>32</v>
      </c>
      <c r="AC286" s="356" t="s">
        <v>32</v>
      </c>
      <c r="AD286" s="356" t="s">
        <v>32</v>
      </c>
      <c r="AE286" s="356">
        <v>0.92</v>
      </c>
      <c r="AF286" s="169">
        <v>1</v>
      </c>
      <c r="AG286" s="169">
        <v>1</v>
      </c>
      <c r="AH286" s="169">
        <v>1</v>
      </c>
      <c r="AI286" s="169">
        <v>1</v>
      </c>
      <c r="AJ286" s="356">
        <v>0.92</v>
      </c>
      <c r="AK286" s="169" t="s">
        <v>32</v>
      </c>
      <c r="AL286" s="169" t="s">
        <v>32</v>
      </c>
      <c r="AM286" s="169" t="s">
        <v>32</v>
      </c>
      <c r="AN286" s="169" t="s">
        <v>32</v>
      </c>
      <c r="AO286" s="168">
        <v>0.99</v>
      </c>
      <c r="AP286" s="358">
        <v>1</v>
      </c>
      <c r="AQ286" s="358" t="s">
        <v>32</v>
      </c>
      <c r="AR286" s="358" t="s">
        <v>32</v>
      </c>
      <c r="AS286" s="359">
        <v>1</v>
      </c>
      <c r="AT286" s="364">
        <v>0.0922287257019438</v>
      </c>
      <c r="AU286" s="361" t="s">
        <v>32</v>
      </c>
      <c r="AV286" s="362" t="s">
        <v>32</v>
      </c>
      <c r="AW286" s="362" t="s">
        <v>32</v>
      </c>
      <c r="AX286" s="362" t="s">
        <v>32</v>
      </c>
      <c r="AY286" s="142"/>
      <c r="AZ286" s="140"/>
    </row>
    <row r="287" spans="1:52">
      <c r="A287" s="138"/>
      <c r="B287" s="142"/>
      <c r="C287" s="175" t="s">
        <v>498</v>
      </c>
      <c r="D287" s="166" t="s">
        <v>26</v>
      </c>
      <c r="E287" s="166" t="s">
        <v>499</v>
      </c>
      <c r="F287" s="167" t="s">
        <v>584</v>
      </c>
      <c r="G287" s="176" t="s">
        <v>585</v>
      </c>
      <c r="H287" s="176" t="s">
        <v>585</v>
      </c>
      <c r="I287" s="176" t="s">
        <v>585</v>
      </c>
      <c r="J287" s="176" t="s">
        <v>585</v>
      </c>
      <c r="K287" s="168">
        <v>0.9</v>
      </c>
      <c r="L287" s="169" t="s">
        <v>32</v>
      </c>
      <c r="M287" s="169">
        <v>0.941176470588235</v>
      </c>
      <c r="N287" s="170">
        <v>1</v>
      </c>
      <c r="O287" s="170" t="s">
        <v>32</v>
      </c>
      <c r="P287" s="356">
        <v>0.9</v>
      </c>
      <c r="Q287" s="357" t="s">
        <v>32</v>
      </c>
      <c r="R287" s="169">
        <v>0.966550522648084</v>
      </c>
      <c r="S287" s="169">
        <v>0.994006849315068</v>
      </c>
      <c r="T287" s="169" t="s">
        <v>32</v>
      </c>
      <c r="U287" s="356">
        <v>0.9</v>
      </c>
      <c r="V287" s="169" t="s">
        <v>32</v>
      </c>
      <c r="W287" s="169">
        <v>0.896864111498258</v>
      </c>
      <c r="X287" s="169">
        <v>0.926369863013699</v>
      </c>
      <c r="Y287" s="169" t="s">
        <v>32</v>
      </c>
      <c r="Z287" s="356">
        <v>0.92</v>
      </c>
      <c r="AA287" s="356">
        <v>1</v>
      </c>
      <c r="AB287" s="356">
        <v>0.977195945945946</v>
      </c>
      <c r="AC287" s="356">
        <v>0.979250334672021</v>
      </c>
      <c r="AD287" s="356">
        <v>1</v>
      </c>
      <c r="AE287" s="356">
        <v>0.92</v>
      </c>
      <c r="AF287" s="169">
        <v>0.997698798261314</v>
      </c>
      <c r="AG287" s="169">
        <v>0.779345372460497</v>
      </c>
      <c r="AH287" s="169">
        <v>0.846159930396267</v>
      </c>
      <c r="AI287" s="169">
        <v>0.997698798261314</v>
      </c>
      <c r="AJ287" s="356">
        <v>0.92</v>
      </c>
      <c r="AK287" s="169">
        <v>1</v>
      </c>
      <c r="AL287" s="169">
        <v>0.982817869415808</v>
      </c>
      <c r="AM287" s="169">
        <v>0.98684704998121</v>
      </c>
      <c r="AN287" s="169">
        <v>1</v>
      </c>
      <c r="AO287" s="168">
        <v>0.99</v>
      </c>
      <c r="AP287" s="358">
        <v>1</v>
      </c>
      <c r="AQ287" s="358">
        <v>1</v>
      </c>
      <c r="AR287" s="358">
        <v>1</v>
      </c>
      <c r="AS287" s="359">
        <v>1</v>
      </c>
      <c r="AT287" s="364">
        <v>0.0922287257019438</v>
      </c>
      <c r="AU287" s="361" t="s">
        <v>32</v>
      </c>
      <c r="AV287" s="362">
        <v>0.2</v>
      </c>
      <c r="AW287" s="362">
        <v>0</v>
      </c>
      <c r="AX287" s="362" t="s">
        <v>32</v>
      </c>
      <c r="AY287" s="142"/>
      <c r="AZ287" s="140"/>
    </row>
    <row r="288" spans="1:52">
      <c r="A288" s="138"/>
      <c r="B288" s="142"/>
      <c r="C288" s="175" t="s">
        <v>498</v>
      </c>
      <c r="D288" s="166" t="s">
        <v>237</v>
      </c>
      <c r="E288" s="166" t="s">
        <v>499</v>
      </c>
      <c r="F288" s="167" t="s">
        <v>586</v>
      </c>
      <c r="G288" s="176" t="s">
        <v>587</v>
      </c>
      <c r="H288" s="176" t="s">
        <v>587</v>
      </c>
      <c r="I288" s="176" t="s">
        <v>587</v>
      </c>
      <c r="J288" s="176" t="s">
        <v>587</v>
      </c>
      <c r="K288" s="168">
        <v>0.9</v>
      </c>
      <c r="L288" s="169" t="s">
        <v>32</v>
      </c>
      <c r="M288" s="169" t="s">
        <v>32</v>
      </c>
      <c r="N288" s="170" t="s">
        <v>32</v>
      </c>
      <c r="O288" s="170" t="s">
        <v>32</v>
      </c>
      <c r="P288" s="356">
        <v>0.9</v>
      </c>
      <c r="Q288" s="357" t="s">
        <v>32</v>
      </c>
      <c r="R288" s="169">
        <v>1</v>
      </c>
      <c r="S288" s="169">
        <v>0</v>
      </c>
      <c r="T288" s="169" t="s">
        <v>32</v>
      </c>
      <c r="U288" s="356">
        <v>0.9</v>
      </c>
      <c r="V288" s="169" t="s">
        <v>32</v>
      </c>
      <c r="W288" s="169">
        <v>1</v>
      </c>
      <c r="X288" s="169">
        <v>0.833333333333333</v>
      </c>
      <c r="Y288" s="169" t="s">
        <v>32</v>
      </c>
      <c r="Z288" s="356">
        <v>0.92</v>
      </c>
      <c r="AA288" s="356" t="s">
        <v>32</v>
      </c>
      <c r="AB288" s="356">
        <v>0</v>
      </c>
      <c r="AC288" s="356" t="s">
        <v>32</v>
      </c>
      <c r="AD288" s="356" t="s">
        <v>32</v>
      </c>
      <c r="AE288" s="356">
        <v>0.92</v>
      </c>
      <c r="AF288" s="169">
        <v>0.998933447098976</v>
      </c>
      <c r="AG288" s="169">
        <v>0.99919011945738</v>
      </c>
      <c r="AH288" s="169">
        <v>0.999542613203232</v>
      </c>
      <c r="AI288" s="169">
        <v>0.998933447098976</v>
      </c>
      <c r="AJ288" s="356">
        <v>0.92</v>
      </c>
      <c r="AK288" s="169" t="s">
        <v>32</v>
      </c>
      <c r="AL288" s="169">
        <v>0.5</v>
      </c>
      <c r="AM288" s="169">
        <v>0.833333333333333</v>
      </c>
      <c r="AN288" s="169" t="s">
        <v>32</v>
      </c>
      <c r="AO288" s="168">
        <v>0.99</v>
      </c>
      <c r="AP288" s="358">
        <v>1</v>
      </c>
      <c r="AQ288" s="358">
        <v>1</v>
      </c>
      <c r="AR288" s="358">
        <v>1</v>
      </c>
      <c r="AS288" s="359">
        <v>1</v>
      </c>
      <c r="AT288" s="364">
        <v>0.0922287257019438</v>
      </c>
      <c r="AU288" s="361" t="s">
        <v>32</v>
      </c>
      <c r="AV288" s="362" t="s">
        <v>32</v>
      </c>
      <c r="AW288" s="362" t="s">
        <v>32</v>
      </c>
      <c r="AX288" s="362" t="s">
        <v>32</v>
      </c>
      <c r="AY288" s="142"/>
      <c r="AZ288" s="140"/>
    </row>
    <row r="289" s="134" customFormat="1" spans="1:52">
      <c r="A289" s="138"/>
      <c r="B289" s="135"/>
      <c r="C289" s="175" t="s">
        <v>498</v>
      </c>
      <c r="D289" s="166" t="s">
        <v>26</v>
      </c>
      <c r="E289" s="166" t="s">
        <v>499</v>
      </c>
      <c r="F289" s="167" t="s">
        <v>588</v>
      </c>
      <c r="G289" s="176" t="s">
        <v>589</v>
      </c>
      <c r="H289" s="176" t="s">
        <v>589</v>
      </c>
      <c r="I289" s="176" t="s">
        <v>589</v>
      </c>
      <c r="J289" s="176" t="s">
        <v>589</v>
      </c>
      <c r="K289" s="168">
        <v>0.9</v>
      </c>
      <c r="L289" s="169">
        <v>0.974358974358974</v>
      </c>
      <c r="M289" s="169">
        <v>0.98780487804878</v>
      </c>
      <c r="N289" s="170">
        <v>0.974842767295597</v>
      </c>
      <c r="O289" s="170">
        <v>0.974358974358974</v>
      </c>
      <c r="P289" s="356">
        <v>0.9</v>
      </c>
      <c r="Q289" s="357">
        <v>0.829256820319849</v>
      </c>
      <c r="R289" s="169">
        <v>0.92300430084968</v>
      </c>
      <c r="S289" s="169">
        <v>0.980272297860517</v>
      </c>
      <c r="T289" s="169">
        <v>0.829256820319849</v>
      </c>
      <c r="U289" s="356">
        <v>0.9</v>
      </c>
      <c r="V289" s="169">
        <v>0.909689557855127</v>
      </c>
      <c r="W289" s="169">
        <v>0.916815273261303</v>
      </c>
      <c r="X289" s="169">
        <v>0.929841622672965</v>
      </c>
      <c r="Y289" s="169">
        <v>0.909689557855127</v>
      </c>
      <c r="Z289" s="356">
        <v>0.92</v>
      </c>
      <c r="AA289" s="356">
        <v>0.976413373860182</v>
      </c>
      <c r="AB289" s="356">
        <v>0.980344607530313</v>
      </c>
      <c r="AC289" s="356">
        <v>0.982075949367089</v>
      </c>
      <c r="AD289" s="356">
        <v>0.976413373860182</v>
      </c>
      <c r="AE289" s="356">
        <v>0.92</v>
      </c>
      <c r="AF289" s="169">
        <v>0.995520578117653</v>
      </c>
      <c r="AG289" s="169">
        <v>0.977844882390337</v>
      </c>
      <c r="AH289" s="169">
        <v>0.883578331844392</v>
      </c>
      <c r="AI289" s="169">
        <v>0.995520578117653</v>
      </c>
      <c r="AJ289" s="356">
        <v>0.92</v>
      </c>
      <c r="AK289" s="169">
        <v>0.984994579791179</v>
      </c>
      <c r="AL289" s="169">
        <v>0.987910885959357</v>
      </c>
      <c r="AM289" s="169">
        <v>0.987290617312873</v>
      </c>
      <c r="AN289" s="169">
        <v>0.984994579791179</v>
      </c>
      <c r="AO289" s="168">
        <v>0.99</v>
      </c>
      <c r="AP289" s="358">
        <v>1</v>
      </c>
      <c r="AQ289" s="358">
        <v>1</v>
      </c>
      <c r="AR289" s="358">
        <v>1</v>
      </c>
      <c r="AS289" s="359">
        <v>1</v>
      </c>
      <c r="AT289" s="364">
        <v>0.0922287257019438</v>
      </c>
      <c r="AU289" s="361">
        <v>0.0857142857142857</v>
      </c>
      <c r="AV289" s="362">
        <v>0.194444444444444</v>
      </c>
      <c r="AW289" s="362">
        <v>0</v>
      </c>
      <c r="AX289" s="362">
        <v>0.0857142857142857</v>
      </c>
      <c r="AY289" s="135"/>
      <c r="AZ289" s="140"/>
    </row>
    <row r="290" s="134" customFormat="1" spans="1:52">
      <c r="A290" s="138"/>
      <c r="B290" s="135"/>
      <c r="C290" s="175" t="s">
        <v>498</v>
      </c>
      <c r="D290" s="166" t="s">
        <v>26</v>
      </c>
      <c r="E290" s="166" t="s">
        <v>499</v>
      </c>
      <c r="F290" s="167" t="s">
        <v>590</v>
      </c>
      <c r="G290" s="176" t="s">
        <v>591</v>
      </c>
      <c r="H290" s="176" t="s">
        <v>591</v>
      </c>
      <c r="I290" s="176" t="s">
        <v>591</v>
      </c>
      <c r="J290" s="176" t="s">
        <v>591</v>
      </c>
      <c r="K290" s="168">
        <v>0.9</v>
      </c>
      <c r="L290" s="169">
        <v>0.915254237288136</v>
      </c>
      <c r="M290" s="169">
        <v>0.926470588235294</v>
      </c>
      <c r="N290" s="170">
        <v>0.91304347826087</v>
      </c>
      <c r="O290" s="170">
        <v>0.915254237288136</v>
      </c>
      <c r="P290" s="356">
        <v>0.9</v>
      </c>
      <c r="Q290" s="357">
        <v>0.950096498483595</v>
      </c>
      <c r="R290" s="169">
        <v>0.968190854870775</v>
      </c>
      <c r="S290" s="169">
        <v>0.970490593876798</v>
      </c>
      <c r="T290" s="169">
        <v>0.950096498483595</v>
      </c>
      <c r="U290" s="356">
        <v>0.9</v>
      </c>
      <c r="V290" s="169">
        <v>0.903225806451613</v>
      </c>
      <c r="W290" s="169">
        <v>0.927009372337404</v>
      </c>
      <c r="X290" s="169">
        <v>0.937292511988196</v>
      </c>
      <c r="Y290" s="169">
        <v>0.903225806451613</v>
      </c>
      <c r="Z290" s="356">
        <v>0.92</v>
      </c>
      <c r="AA290" s="356">
        <v>0.955677867902665</v>
      </c>
      <c r="AB290" s="356">
        <v>0.965488907148726</v>
      </c>
      <c r="AC290" s="356">
        <v>0.991891247316957</v>
      </c>
      <c r="AD290" s="356">
        <v>0.955677867902665</v>
      </c>
      <c r="AE290" s="356">
        <v>0.92</v>
      </c>
      <c r="AF290" s="169">
        <v>0.998073747936159</v>
      </c>
      <c r="AG290" s="169">
        <v>0.97765617875057</v>
      </c>
      <c r="AH290" s="169">
        <v>0.975920971393291</v>
      </c>
      <c r="AI290" s="169">
        <v>0.998073747936159</v>
      </c>
      <c r="AJ290" s="356">
        <v>0.92</v>
      </c>
      <c r="AK290" s="169">
        <v>0.96524027143055</v>
      </c>
      <c r="AL290" s="169">
        <v>0.977830451756832</v>
      </c>
      <c r="AM290" s="169">
        <v>0.993917451122375</v>
      </c>
      <c r="AN290" s="169">
        <v>0.96524027143055</v>
      </c>
      <c r="AO290" s="168">
        <v>0.99</v>
      </c>
      <c r="AP290" s="358">
        <v>1</v>
      </c>
      <c r="AQ290" s="358">
        <v>1</v>
      </c>
      <c r="AR290" s="358">
        <v>1</v>
      </c>
      <c r="AS290" s="359">
        <v>1</v>
      </c>
      <c r="AT290" s="364">
        <v>0.0922287257019438</v>
      </c>
      <c r="AU290" s="361">
        <v>0.0625</v>
      </c>
      <c r="AV290" s="362">
        <v>0.1875</v>
      </c>
      <c r="AW290" s="362">
        <v>0</v>
      </c>
      <c r="AX290" s="362">
        <v>0.0625</v>
      </c>
      <c r="AY290" s="135"/>
      <c r="AZ290" s="140"/>
    </row>
    <row r="291" s="134" customFormat="1" spans="1:52">
      <c r="A291" s="138"/>
      <c r="B291" s="135"/>
      <c r="C291" s="175" t="s">
        <v>498</v>
      </c>
      <c r="D291" s="166" t="s">
        <v>26</v>
      </c>
      <c r="E291" s="166" t="s">
        <v>499</v>
      </c>
      <c r="F291" s="167" t="s">
        <v>592</v>
      </c>
      <c r="G291" s="176" t="s">
        <v>593</v>
      </c>
      <c r="H291" s="176" t="s">
        <v>593</v>
      </c>
      <c r="I291" s="176" t="s">
        <v>593</v>
      </c>
      <c r="J291" s="176" t="s">
        <v>593</v>
      </c>
      <c r="K291" s="168">
        <v>0.9</v>
      </c>
      <c r="L291" s="169">
        <v>0.917431192660551</v>
      </c>
      <c r="M291" s="169">
        <v>0.905511811023622</v>
      </c>
      <c r="N291" s="170">
        <v>0.864</v>
      </c>
      <c r="O291" s="170">
        <v>0.917431192660551</v>
      </c>
      <c r="P291" s="356">
        <v>0.9</v>
      </c>
      <c r="Q291" s="357">
        <v>0.787451361867704</v>
      </c>
      <c r="R291" s="169">
        <v>0.92046875</v>
      </c>
      <c r="S291" s="169">
        <v>0.972816780821918</v>
      </c>
      <c r="T291" s="169">
        <v>0.787451361867704</v>
      </c>
      <c r="U291" s="356">
        <v>0.9</v>
      </c>
      <c r="V291" s="169">
        <v>0.916504539559014</v>
      </c>
      <c r="W291" s="169">
        <v>0.9340625</v>
      </c>
      <c r="X291" s="169">
        <v>0.924015410958904</v>
      </c>
      <c r="Y291" s="169">
        <v>0.916504539559014</v>
      </c>
      <c r="Z291" s="356">
        <v>0.92</v>
      </c>
      <c r="AA291" s="356">
        <v>0.976380813953488</v>
      </c>
      <c r="AB291" s="356">
        <v>0.966422872340426</v>
      </c>
      <c r="AC291" s="356">
        <v>0.982005858557679</v>
      </c>
      <c r="AD291" s="356">
        <v>0.976380813953488</v>
      </c>
      <c r="AE291" s="356">
        <v>0.92</v>
      </c>
      <c r="AF291" s="169">
        <v>0.989664082687339</v>
      </c>
      <c r="AG291" s="169">
        <v>0.996398018910401</v>
      </c>
      <c r="AH291" s="169">
        <v>0.968235633843488</v>
      </c>
      <c r="AI291" s="169">
        <v>0.989664082687339</v>
      </c>
      <c r="AJ291" s="356">
        <v>0.92</v>
      </c>
      <c r="AK291" s="169">
        <v>0.980728233989938</v>
      </c>
      <c r="AL291" s="169">
        <v>0.978899895304824</v>
      </c>
      <c r="AM291" s="169">
        <v>0.986488768789056</v>
      </c>
      <c r="AN291" s="169">
        <v>0.980728233989938</v>
      </c>
      <c r="AO291" s="168">
        <v>0.99</v>
      </c>
      <c r="AP291" s="358">
        <v>1</v>
      </c>
      <c r="AQ291" s="358">
        <v>1</v>
      </c>
      <c r="AR291" s="358">
        <v>1</v>
      </c>
      <c r="AS291" s="359">
        <v>1</v>
      </c>
      <c r="AT291" s="364">
        <v>0.0922287257019438</v>
      </c>
      <c r="AU291" s="361">
        <v>0.037037037037037</v>
      </c>
      <c r="AV291" s="362">
        <v>0.55</v>
      </c>
      <c r="AW291" s="362">
        <v>0</v>
      </c>
      <c r="AX291" s="362">
        <v>0.037037037037037</v>
      </c>
      <c r="AY291" s="135"/>
      <c r="AZ291" s="140"/>
    </row>
    <row r="292" s="134" customFormat="1" spans="1:52">
      <c r="A292" s="138"/>
      <c r="B292" s="135"/>
      <c r="C292" s="175" t="s">
        <v>498</v>
      </c>
      <c r="D292" s="166" t="s">
        <v>26</v>
      </c>
      <c r="E292" s="166" t="s">
        <v>499</v>
      </c>
      <c r="F292" s="167" t="s">
        <v>594</v>
      </c>
      <c r="G292" s="176" t="s">
        <v>595</v>
      </c>
      <c r="H292" s="176" t="s">
        <v>595</v>
      </c>
      <c r="I292" s="176" t="s">
        <v>595</v>
      </c>
      <c r="J292" s="176" t="s">
        <v>595</v>
      </c>
      <c r="K292" s="168">
        <v>0.9</v>
      </c>
      <c r="L292" s="169">
        <v>0.783505154639175</v>
      </c>
      <c r="M292" s="169">
        <v>0.88785046728972</v>
      </c>
      <c r="N292" s="170">
        <v>0.877358490566038</v>
      </c>
      <c r="O292" s="170">
        <v>0.783505154639175</v>
      </c>
      <c r="P292" s="356">
        <v>0.9</v>
      </c>
      <c r="Q292" s="357">
        <v>0.935938615274804</v>
      </c>
      <c r="R292" s="169">
        <v>0.944252077562327</v>
      </c>
      <c r="S292" s="169">
        <v>0.960046457607433</v>
      </c>
      <c r="T292" s="169">
        <v>0.935938615274804</v>
      </c>
      <c r="U292" s="356">
        <v>0.9</v>
      </c>
      <c r="V292" s="169">
        <v>0.927016416845111</v>
      </c>
      <c r="W292" s="169">
        <v>0.922783933518006</v>
      </c>
      <c r="X292" s="169">
        <v>0.942857142857143</v>
      </c>
      <c r="Y292" s="169">
        <v>0.927016416845111</v>
      </c>
      <c r="Z292" s="356">
        <v>0.92</v>
      </c>
      <c r="AA292" s="356">
        <v>0.943590822984635</v>
      </c>
      <c r="AB292" s="356">
        <v>0.950576923076923</v>
      </c>
      <c r="AC292" s="356">
        <v>0.968035799904107</v>
      </c>
      <c r="AD292" s="356">
        <v>0.943590822984635</v>
      </c>
      <c r="AE292" s="356">
        <v>0.92</v>
      </c>
      <c r="AF292" s="169">
        <v>0.991660348749052</v>
      </c>
      <c r="AG292" s="169">
        <v>0.995877988458368</v>
      </c>
      <c r="AH292" s="169">
        <v>0.982832618025751</v>
      </c>
      <c r="AI292" s="169">
        <v>0.991660348749052</v>
      </c>
      <c r="AJ292" s="356">
        <v>0.92</v>
      </c>
      <c r="AK292" s="169">
        <v>0.966034831136342</v>
      </c>
      <c r="AL292" s="169">
        <v>0.967656705539359</v>
      </c>
      <c r="AM292" s="169">
        <v>0.977182351827305</v>
      </c>
      <c r="AN292" s="169">
        <v>0.966034831136342</v>
      </c>
      <c r="AO292" s="168">
        <v>0.99</v>
      </c>
      <c r="AP292" s="358">
        <v>1</v>
      </c>
      <c r="AQ292" s="358">
        <v>1</v>
      </c>
      <c r="AR292" s="358">
        <v>1</v>
      </c>
      <c r="AS292" s="359">
        <v>1</v>
      </c>
      <c r="AT292" s="364">
        <v>0.0922287257019438</v>
      </c>
      <c r="AU292" s="361">
        <v>0</v>
      </c>
      <c r="AV292" s="362">
        <v>0.323529411764706</v>
      </c>
      <c r="AW292" s="362">
        <v>0.04</v>
      </c>
      <c r="AX292" s="362">
        <v>0</v>
      </c>
      <c r="AY292" s="135"/>
      <c r="AZ292" s="140"/>
    </row>
    <row r="293" s="134" customFormat="1" spans="1:52">
      <c r="A293" s="138"/>
      <c r="B293" s="135"/>
      <c r="C293" s="175" t="s">
        <v>498</v>
      </c>
      <c r="D293" s="166" t="s">
        <v>26</v>
      </c>
      <c r="E293" s="166" t="s">
        <v>499</v>
      </c>
      <c r="F293" s="167" t="s">
        <v>596</v>
      </c>
      <c r="G293" s="176" t="s">
        <v>597</v>
      </c>
      <c r="H293" s="176" t="s">
        <v>597</v>
      </c>
      <c r="I293" s="176" t="s">
        <v>597</v>
      </c>
      <c r="J293" s="176" t="s">
        <v>597</v>
      </c>
      <c r="K293" s="168">
        <v>0.9</v>
      </c>
      <c r="L293" s="169">
        <v>0.922330097087379</v>
      </c>
      <c r="M293" s="169">
        <v>0.956140350877193</v>
      </c>
      <c r="N293" s="170">
        <v>0.927927927927928</v>
      </c>
      <c r="O293" s="170">
        <v>0.922330097087379</v>
      </c>
      <c r="P293" s="356">
        <v>0.9</v>
      </c>
      <c r="Q293" s="357">
        <v>0.9408954167404</v>
      </c>
      <c r="R293" s="169">
        <v>0.964753097190717</v>
      </c>
      <c r="S293" s="169">
        <v>0.973212258796822</v>
      </c>
      <c r="T293" s="169">
        <v>0.9408954167404</v>
      </c>
      <c r="U293" s="356">
        <v>0.9</v>
      </c>
      <c r="V293" s="169">
        <v>0.885683949743408</v>
      </c>
      <c r="W293" s="169">
        <v>0.935787820624673</v>
      </c>
      <c r="X293" s="169">
        <v>0.933030646992055</v>
      </c>
      <c r="Y293" s="169">
        <v>0.885683949743408</v>
      </c>
      <c r="Z293" s="356">
        <v>0.92</v>
      </c>
      <c r="AA293" s="356">
        <v>0.941513534874531</v>
      </c>
      <c r="AB293" s="356">
        <v>0.953176643408006</v>
      </c>
      <c r="AC293" s="356">
        <v>0.964056286326094</v>
      </c>
      <c r="AD293" s="356">
        <v>0.941513534874531</v>
      </c>
      <c r="AE293" s="356">
        <v>0.92</v>
      </c>
      <c r="AF293" s="169">
        <v>0.998904309715121</v>
      </c>
      <c r="AG293" s="169">
        <v>0.964501242456514</v>
      </c>
      <c r="AH293" s="169">
        <v>0.982712765957447</v>
      </c>
      <c r="AI293" s="169">
        <v>0.998904309715121</v>
      </c>
      <c r="AJ293" s="356">
        <v>0.92</v>
      </c>
      <c r="AK293" s="169">
        <v>0.961931290622098</v>
      </c>
      <c r="AL293" s="169">
        <v>0.970659271849003</v>
      </c>
      <c r="AM293" s="169">
        <v>0.97468932748538</v>
      </c>
      <c r="AN293" s="169">
        <v>0.961931290622098</v>
      </c>
      <c r="AO293" s="168">
        <v>0.99</v>
      </c>
      <c r="AP293" s="358">
        <v>1</v>
      </c>
      <c r="AQ293" s="358">
        <v>1</v>
      </c>
      <c r="AR293" s="358">
        <v>1</v>
      </c>
      <c r="AS293" s="359">
        <v>1</v>
      </c>
      <c r="AT293" s="364">
        <v>0.0922287257019438</v>
      </c>
      <c r="AU293" s="361">
        <v>0.0666666666666667</v>
      </c>
      <c r="AV293" s="362">
        <v>0.344827586206897</v>
      </c>
      <c r="AW293" s="362">
        <v>0</v>
      </c>
      <c r="AX293" s="362">
        <v>0.0666666666666667</v>
      </c>
      <c r="AY293" s="135"/>
      <c r="AZ293" s="140"/>
    </row>
    <row r="294" s="134" customFormat="1" spans="1:52">
      <c r="A294" s="138"/>
      <c r="B294" s="135"/>
      <c r="C294" s="175" t="s">
        <v>498</v>
      </c>
      <c r="D294" s="166" t="s">
        <v>26</v>
      </c>
      <c r="E294" s="166" t="s">
        <v>499</v>
      </c>
      <c r="F294" s="167" t="s">
        <v>598</v>
      </c>
      <c r="G294" s="176" t="s">
        <v>599</v>
      </c>
      <c r="H294" s="176" t="s">
        <v>599</v>
      </c>
      <c r="I294" s="176" t="s">
        <v>599</v>
      </c>
      <c r="J294" s="176" t="s">
        <v>599</v>
      </c>
      <c r="K294" s="168">
        <v>0.9</v>
      </c>
      <c r="L294" s="169">
        <v>0.859649122807018</v>
      </c>
      <c r="M294" s="169">
        <v>0.94017094017094</v>
      </c>
      <c r="N294" s="170">
        <v>0.921052631578947</v>
      </c>
      <c r="O294" s="170">
        <v>0.859649122807018</v>
      </c>
      <c r="P294" s="356">
        <v>0.9</v>
      </c>
      <c r="Q294" s="357">
        <v>0.952346570397112</v>
      </c>
      <c r="R294" s="169">
        <v>0.946323529411765</v>
      </c>
      <c r="S294" s="169">
        <v>0.976906231335855</v>
      </c>
      <c r="T294" s="169">
        <v>0.952346570397112</v>
      </c>
      <c r="U294" s="356">
        <v>0.9</v>
      </c>
      <c r="V294" s="169">
        <v>0.945487364620939</v>
      </c>
      <c r="W294" s="169">
        <v>0.945833333333333</v>
      </c>
      <c r="X294" s="169">
        <v>0.958391399562015</v>
      </c>
      <c r="Y294" s="169">
        <v>0.945487364620939</v>
      </c>
      <c r="Z294" s="356">
        <v>0.92</v>
      </c>
      <c r="AA294" s="356">
        <v>0.966499686912962</v>
      </c>
      <c r="AB294" s="356">
        <v>0.955633391710449</v>
      </c>
      <c r="AC294" s="356">
        <v>0.963758079409049</v>
      </c>
      <c r="AD294" s="356">
        <v>0.966499686912962</v>
      </c>
      <c r="AE294" s="356">
        <v>0.92</v>
      </c>
      <c r="AF294" s="169">
        <v>0.993425272610648</v>
      </c>
      <c r="AG294" s="169">
        <v>0.99359544565024</v>
      </c>
      <c r="AH294" s="169">
        <v>0.982022762545266</v>
      </c>
      <c r="AI294" s="169">
        <v>0.993425272610648</v>
      </c>
      <c r="AJ294" s="356">
        <v>0.92</v>
      </c>
      <c r="AK294" s="169">
        <v>0.980001709255619</v>
      </c>
      <c r="AL294" s="169">
        <v>0.972553081305023</v>
      </c>
      <c r="AM294" s="169">
        <v>0.97392047883711</v>
      </c>
      <c r="AN294" s="169">
        <v>0.980001709255619</v>
      </c>
      <c r="AO294" s="168">
        <v>0.99</v>
      </c>
      <c r="AP294" s="358">
        <v>1</v>
      </c>
      <c r="AQ294" s="358">
        <v>1</v>
      </c>
      <c r="AR294" s="358">
        <v>1</v>
      </c>
      <c r="AS294" s="359">
        <v>1</v>
      </c>
      <c r="AT294" s="364">
        <v>0.0922287257019438</v>
      </c>
      <c r="AU294" s="361">
        <v>0</v>
      </c>
      <c r="AV294" s="362">
        <v>0.296296296296296</v>
      </c>
      <c r="AW294" s="362">
        <v>0</v>
      </c>
      <c r="AX294" s="362">
        <v>0</v>
      </c>
      <c r="AY294" s="135"/>
      <c r="AZ294" s="140"/>
    </row>
    <row r="295" s="134" customFormat="1" spans="1:52">
      <c r="A295" s="138"/>
      <c r="B295" s="135"/>
      <c r="C295" s="175" t="s">
        <v>498</v>
      </c>
      <c r="D295" s="166" t="s">
        <v>26</v>
      </c>
      <c r="E295" s="166" t="s">
        <v>499</v>
      </c>
      <c r="F295" s="167" t="s">
        <v>600</v>
      </c>
      <c r="G295" s="176" t="s">
        <v>601</v>
      </c>
      <c r="H295" s="176" t="s">
        <v>601</v>
      </c>
      <c r="I295" s="176" t="s">
        <v>601</v>
      </c>
      <c r="J295" s="176" t="s">
        <v>601</v>
      </c>
      <c r="K295" s="168">
        <v>0.9</v>
      </c>
      <c r="L295" s="169">
        <v>0.95959595959596</v>
      </c>
      <c r="M295" s="169">
        <v>0.973214285714286</v>
      </c>
      <c r="N295" s="170">
        <v>0.962962962962963</v>
      </c>
      <c r="O295" s="170">
        <v>0.95959595959596</v>
      </c>
      <c r="P295" s="356">
        <v>0.9</v>
      </c>
      <c r="Q295" s="357">
        <v>0.951847517137602</v>
      </c>
      <c r="R295" s="169">
        <v>0.954730576441103</v>
      </c>
      <c r="S295" s="169">
        <v>0.97798204360838</v>
      </c>
      <c r="T295" s="169">
        <v>0.951847517137602</v>
      </c>
      <c r="U295" s="356">
        <v>0.9</v>
      </c>
      <c r="V295" s="169">
        <v>0.937134258485203</v>
      </c>
      <c r="W295" s="169">
        <v>0.942512531328321</v>
      </c>
      <c r="X295" s="169">
        <v>0.933946130825139</v>
      </c>
      <c r="Y295" s="169">
        <v>0.937134258485203</v>
      </c>
      <c r="Z295" s="356">
        <v>0.92</v>
      </c>
      <c r="AA295" s="356">
        <v>0.968772961058046</v>
      </c>
      <c r="AB295" s="356">
        <v>0.970557672324212</v>
      </c>
      <c r="AC295" s="356">
        <v>0.980200820251732</v>
      </c>
      <c r="AD295" s="356">
        <v>0.968772961058046</v>
      </c>
      <c r="AE295" s="356">
        <v>0.92</v>
      </c>
      <c r="AF295" s="169">
        <v>0.998039600078416</v>
      </c>
      <c r="AG295" s="169">
        <v>0.997600590623846</v>
      </c>
      <c r="AH295" s="169">
        <v>0.991470935572759</v>
      </c>
      <c r="AI295" s="169">
        <v>0.998039600078416</v>
      </c>
      <c r="AJ295" s="356">
        <v>0.92</v>
      </c>
      <c r="AK295" s="169">
        <v>0.97955293709929</v>
      </c>
      <c r="AL295" s="169">
        <v>0.980508265482359</v>
      </c>
      <c r="AM295" s="169">
        <v>0.983660965024253</v>
      </c>
      <c r="AN295" s="169">
        <v>0.97955293709929</v>
      </c>
      <c r="AO295" s="168">
        <v>0.99</v>
      </c>
      <c r="AP295" s="358">
        <v>1</v>
      </c>
      <c r="AQ295" s="358">
        <v>1</v>
      </c>
      <c r="AR295" s="358">
        <v>1</v>
      </c>
      <c r="AS295" s="359">
        <v>1</v>
      </c>
      <c r="AT295" s="364">
        <v>0.0922287257019438</v>
      </c>
      <c r="AU295" s="361">
        <v>0.0740740740740741</v>
      </c>
      <c r="AV295" s="362">
        <v>0.538461538461538</v>
      </c>
      <c r="AW295" s="362">
        <v>0.0689655172413793</v>
      </c>
      <c r="AX295" s="362">
        <v>0.0740740740740741</v>
      </c>
      <c r="AY295" s="135"/>
      <c r="AZ295" s="140"/>
    </row>
    <row r="296" s="134" customFormat="1" spans="1:52">
      <c r="A296" s="138"/>
      <c r="B296" s="135"/>
      <c r="C296" s="175" t="s">
        <v>498</v>
      </c>
      <c r="D296" s="166" t="s">
        <v>237</v>
      </c>
      <c r="E296" s="166" t="s">
        <v>499</v>
      </c>
      <c r="F296" s="167" t="s">
        <v>602</v>
      </c>
      <c r="G296" s="176" t="s">
        <v>603</v>
      </c>
      <c r="H296" s="176" t="s">
        <v>603</v>
      </c>
      <c r="I296" s="176" t="s">
        <v>603</v>
      </c>
      <c r="J296" s="176" t="s">
        <v>603</v>
      </c>
      <c r="K296" s="168">
        <v>0.9</v>
      </c>
      <c r="L296" s="169" t="s">
        <v>32</v>
      </c>
      <c r="M296" s="169" t="s">
        <v>32</v>
      </c>
      <c r="N296" s="170" t="s">
        <v>32</v>
      </c>
      <c r="O296" s="170" t="s">
        <v>32</v>
      </c>
      <c r="P296" s="356">
        <v>0.9</v>
      </c>
      <c r="Q296" s="357" t="s">
        <v>32</v>
      </c>
      <c r="R296" s="169" t="s">
        <v>32</v>
      </c>
      <c r="S296" s="169" t="s">
        <v>32</v>
      </c>
      <c r="T296" s="169" t="s">
        <v>32</v>
      </c>
      <c r="U296" s="356">
        <v>0.9</v>
      </c>
      <c r="V296" s="169" t="s">
        <v>32</v>
      </c>
      <c r="W296" s="169" t="s">
        <v>32</v>
      </c>
      <c r="X296" s="169" t="s">
        <v>32</v>
      </c>
      <c r="Y296" s="169" t="s">
        <v>32</v>
      </c>
      <c r="Z296" s="356">
        <v>0.92</v>
      </c>
      <c r="AA296" s="356" t="s">
        <v>32</v>
      </c>
      <c r="AB296" s="356" t="s">
        <v>32</v>
      </c>
      <c r="AC296" s="356" t="s">
        <v>32</v>
      </c>
      <c r="AD296" s="356" t="s">
        <v>32</v>
      </c>
      <c r="AE296" s="356">
        <v>0.92</v>
      </c>
      <c r="AF296" s="169">
        <v>0.998500749625187</v>
      </c>
      <c r="AG296" s="169">
        <v>0.992603550295858</v>
      </c>
      <c r="AH296" s="169">
        <v>0.996728462377317</v>
      </c>
      <c r="AI296" s="169">
        <v>0.998500749625187</v>
      </c>
      <c r="AJ296" s="356">
        <v>0.92</v>
      </c>
      <c r="AK296" s="169" t="s">
        <v>32</v>
      </c>
      <c r="AL296" s="169" t="s">
        <v>32</v>
      </c>
      <c r="AM296" s="169" t="s">
        <v>32</v>
      </c>
      <c r="AN296" s="169" t="s">
        <v>32</v>
      </c>
      <c r="AO296" s="168">
        <v>0.99</v>
      </c>
      <c r="AP296" s="358">
        <v>1</v>
      </c>
      <c r="AQ296" s="358">
        <v>1</v>
      </c>
      <c r="AR296" s="358">
        <v>1</v>
      </c>
      <c r="AS296" s="359">
        <v>1</v>
      </c>
      <c r="AT296" s="364">
        <v>0.0922287257019438</v>
      </c>
      <c r="AU296" s="361" t="s">
        <v>32</v>
      </c>
      <c r="AV296" s="362" t="s">
        <v>32</v>
      </c>
      <c r="AW296" s="362" t="s">
        <v>32</v>
      </c>
      <c r="AX296" s="362" t="s">
        <v>32</v>
      </c>
      <c r="AY296" s="135"/>
      <c r="AZ296" s="140"/>
    </row>
    <row r="297" s="134" customFormat="1" spans="1:52">
      <c r="A297" s="138"/>
      <c r="B297" s="135"/>
      <c r="C297" s="175" t="s">
        <v>498</v>
      </c>
      <c r="D297" s="166" t="s">
        <v>237</v>
      </c>
      <c r="E297" s="166" t="s">
        <v>499</v>
      </c>
      <c r="F297" s="167" t="s">
        <v>604</v>
      </c>
      <c r="G297" s="176" t="s">
        <v>605</v>
      </c>
      <c r="H297" s="176" t="s">
        <v>605</v>
      </c>
      <c r="I297" s="176" t="s">
        <v>605</v>
      </c>
      <c r="J297" s="176" t="s">
        <v>605</v>
      </c>
      <c r="K297" s="168">
        <v>0.9</v>
      </c>
      <c r="L297" s="169" t="s">
        <v>32</v>
      </c>
      <c r="M297" s="169" t="s">
        <v>32</v>
      </c>
      <c r="N297" s="170" t="s">
        <v>32</v>
      </c>
      <c r="O297" s="170" t="s">
        <v>32</v>
      </c>
      <c r="P297" s="356">
        <v>0.9</v>
      </c>
      <c r="Q297" s="357" t="s">
        <v>32</v>
      </c>
      <c r="R297" s="169" t="s">
        <v>32</v>
      </c>
      <c r="S297" s="169" t="s">
        <v>32</v>
      </c>
      <c r="T297" s="169" t="s">
        <v>32</v>
      </c>
      <c r="U297" s="356">
        <v>0.9</v>
      </c>
      <c r="V297" s="169" t="s">
        <v>32</v>
      </c>
      <c r="W297" s="169" t="s">
        <v>32</v>
      </c>
      <c r="X297" s="169" t="s">
        <v>32</v>
      </c>
      <c r="Y297" s="169" t="s">
        <v>32</v>
      </c>
      <c r="Z297" s="356">
        <v>0.92</v>
      </c>
      <c r="AA297" s="356" t="s">
        <v>32</v>
      </c>
      <c r="AB297" s="356" t="s">
        <v>32</v>
      </c>
      <c r="AC297" s="356" t="s">
        <v>32</v>
      </c>
      <c r="AD297" s="356" t="s">
        <v>32</v>
      </c>
      <c r="AE297" s="356">
        <v>0.92</v>
      </c>
      <c r="AF297" s="169">
        <v>1</v>
      </c>
      <c r="AG297" s="169">
        <v>0.994742376445847</v>
      </c>
      <c r="AH297" s="169">
        <v>0.997854844476225</v>
      </c>
      <c r="AI297" s="169">
        <v>1</v>
      </c>
      <c r="AJ297" s="356">
        <v>0.92</v>
      </c>
      <c r="AK297" s="169">
        <v>1</v>
      </c>
      <c r="AL297" s="169" t="s">
        <v>32</v>
      </c>
      <c r="AM297" s="169" t="s">
        <v>32</v>
      </c>
      <c r="AN297" s="169">
        <v>1</v>
      </c>
      <c r="AO297" s="168">
        <v>0.99</v>
      </c>
      <c r="AP297" s="358" t="s">
        <v>32</v>
      </c>
      <c r="AQ297" s="358" t="s">
        <v>32</v>
      </c>
      <c r="AR297" s="358" t="s">
        <v>32</v>
      </c>
      <c r="AS297" s="359" t="s">
        <v>32</v>
      </c>
      <c r="AT297" s="364">
        <v>0.0922287257019438</v>
      </c>
      <c r="AU297" s="361" t="s">
        <v>32</v>
      </c>
      <c r="AV297" s="362" t="s">
        <v>32</v>
      </c>
      <c r="AW297" s="362" t="s">
        <v>32</v>
      </c>
      <c r="AX297" s="362" t="s">
        <v>32</v>
      </c>
      <c r="AY297" s="135"/>
      <c r="AZ297" s="140"/>
    </row>
    <row r="298" s="134" customFormat="1" spans="1:52">
      <c r="A298" s="138"/>
      <c r="B298" s="135"/>
      <c r="C298" s="175" t="s">
        <v>498</v>
      </c>
      <c r="D298" s="166" t="s">
        <v>237</v>
      </c>
      <c r="E298" s="166" t="s">
        <v>499</v>
      </c>
      <c r="F298" s="167" t="s">
        <v>606</v>
      </c>
      <c r="G298" s="176" t="s">
        <v>607</v>
      </c>
      <c r="H298" s="176" t="s">
        <v>607</v>
      </c>
      <c r="I298" s="176" t="s">
        <v>607</v>
      </c>
      <c r="J298" s="176" t="s">
        <v>607</v>
      </c>
      <c r="K298" s="168">
        <v>0.9</v>
      </c>
      <c r="L298" s="169" t="s">
        <v>32</v>
      </c>
      <c r="M298" s="169" t="s">
        <v>32</v>
      </c>
      <c r="N298" s="170" t="s">
        <v>32</v>
      </c>
      <c r="O298" s="170" t="s">
        <v>32</v>
      </c>
      <c r="P298" s="356">
        <v>0.9</v>
      </c>
      <c r="Q298" s="357">
        <v>1</v>
      </c>
      <c r="R298" s="169">
        <v>0.333333333333333</v>
      </c>
      <c r="S298" s="169">
        <v>0.6</v>
      </c>
      <c r="T298" s="169">
        <v>1</v>
      </c>
      <c r="U298" s="356">
        <v>0.9</v>
      </c>
      <c r="V298" s="169">
        <v>0</v>
      </c>
      <c r="W298" s="169">
        <v>0.666666666666667</v>
      </c>
      <c r="X298" s="169">
        <v>1</v>
      </c>
      <c r="Y298" s="169">
        <v>0</v>
      </c>
      <c r="Z298" s="356">
        <v>0.92</v>
      </c>
      <c r="AA298" s="356" t="s">
        <v>32</v>
      </c>
      <c r="AB298" s="356" t="s">
        <v>32</v>
      </c>
      <c r="AC298" s="356" t="s">
        <v>32</v>
      </c>
      <c r="AD298" s="356" t="s">
        <v>32</v>
      </c>
      <c r="AE298" s="356">
        <v>0.92</v>
      </c>
      <c r="AF298" s="169">
        <v>0.997174895688456</v>
      </c>
      <c r="AG298" s="169">
        <v>0.983335326715305</v>
      </c>
      <c r="AH298" s="169">
        <v>0.975186014592213</v>
      </c>
      <c r="AI298" s="169">
        <v>0.997174895688456</v>
      </c>
      <c r="AJ298" s="356">
        <v>0.92</v>
      </c>
      <c r="AK298" s="169">
        <v>0.5</v>
      </c>
      <c r="AL298" s="169">
        <v>0.75</v>
      </c>
      <c r="AM298" s="169">
        <v>1</v>
      </c>
      <c r="AN298" s="169">
        <v>0.5</v>
      </c>
      <c r="AO298" s="168">
        <v>0.99</v>
      </c>
      <c r="AP298" s="358">
        <v>1</v>
      </c>
      <c r="AQ298" s="358">
        <v>1</v>
      </c>
      <c r="AR298" s="358" t="s">
        <v>32</v>
      </c>
      <c r="AS298" s="359">
        <v>1</v>
      </c>
      <c r="AT298" s="364">
        <v>0.0922287257019438</v>
      </c>
      <c r="AU298" s="361" t="s">
        <v>32</v>
      </c>
      <c r="AV298" s="362" t="s">
        <v>32</v>
      </c>
      <c r="AW298" s="362" t="s">
        <v>32</v>
      </c>
      <c r="AX298" s="362" t="s">
        <v>32</v>
      </c>
      <c r="AY298" s="135"/>
      <c r="AZ298" s="140"/>
    </row>
    <row r="299" s="134" customFormat="1" spans="1:52">
      <c r="A299" s="138"/>
      <c r="B299" s="135"/>
      <c r="C299" s="175" t="s">
        <v>498</v>
      </c>
      <c r="D299" s="166" t="s">
        <v>237</v>
      </c>
      <c r="E299" s="166" t="s">
        <v>499</v>
      </c>
      <c r="F299" s="167" t="s">
        <v>608</v>
      </c>
      <c r="G299" s="176" t="s">
        <v>609</v>
      </c>
      <c r="H299" s="176" t="s">
        <v>609</v>
      </c>
      <c r="I299" s="176" t="s">
        <v>609</v>
      </c>
      <c r="J299" s="176" t="s">
        <v>609</v>
      </c>
      <c r="K299" s="168">
        <v>0.9</v>
      </c>
      <c r="L299" s="169" t="s">
        <v>32</v>
      </c>
      <c r="M299" s="169" t="s">
        <v>32</v>
      </c>
      <c r="N299" s="170" t="s">
        <v>32</v>
      </c>
      <c r="O299" s="170" t="s">
        <v>32</v>
      </c>
      <c r="P299" s="356">
        <v>0.9</v>
      </c>
      <c r="Q299" s="357">
        <v>0</v>
      </c>
      <c r="R299" s="169" t="s">
        <v>32</v>
      </c>
      <c r="S299" s="169" t="s">
        <v>32</v>
      </c>
      <c r="T299" s="169">
        <v>0</v>
      </c>
      <c r="U299" s="356">
        <v>0.9</v>
      </c>
      <c r="V299" s="169">
        <v>0</v>
      </c>
      <c r="W299" s="169" t="s">
        <v>32</v>
      </c>
      <c r="X299" s="169" t="s">
        <v>32</v>
      </c>
      <c r="Y299" s="169">
        <v>0</v>
      </c>
      <c r="Z299" s="356">
        <v>0.92</v>
      </c>
      <c r="AA299" s="356" t="s">
        <v>32</v>
      </c>
      <c r="AB299" s="356" t="s">
        <v>32</v>
      </c>
      <c r="AC299" s="356" t="s">
        <v>32</v>
      </c>
      <c r="AD299" s="356" t="s">
        <v>32</v>
      </c>
      <c r="AE299" s="356">
        <v>0.92</v>
      </c>
      <c r="AF299" s="169">
        <v>0.987341772151899</v>
      </c>
      <c r="AG299" s="169">
        <v>0.993492407809111</v>
      </c>
      <c r="AH299" s="169">
        <v>0.999179655455291</v>
      </c>
      <c r="AI299" s="169">
        <v>0.987341772151899</v>
      </c>
      <c r="AJ299" s="356">
        <v>0.92</v>
      </c>
      <c r="AK299" s="169">
        <v>0</v>
      </c>
      <c r="AL299" s="169" t="s">
        <v>32</v>
      </c>
      <c r="AM299" s="169" t="s">
        <v>32</v>
      </c>
      <c r="AN299" s="169">
        <v>0</v>
      </c>
      <c r="AO299" s="168">
        <v>0.99</v>
      </c>
      <c r="AP299" s="358" t="s">
        <v>32</v>
      </c>
      <c r="AQ299" s="358" t="s">
        <v>32</v>
      </c>
      <c r="AR299" s="358">
        <v>1</v>
      </c>
      <c r="AS299" s="359" t="s">
        <v>32</v>
      </c>
      <c r="AT299" s="364">
        <v>0.0922287257019438</v>
      </c>
      <c r="AU299" s="361" t="s">
        <v>32</v>
      </c>
      <c r="AV299" s="362" t="s">
        <v>32</v>
      </c>
      <c r="AW299" s="362" t="s">
        <v>32</v>
      </c>
      <c r="AX299" s="362" t="s">
        <v>32</v>
      </c>
      <c r="AY299" s="135"/>
      <c r="AZ299" s="140"/>
    </row>
    <row r="300" s="134" customFormat="1" spans="1:52">
      <c r="A300" s="138"/>
      <c r="B300" s="135"/>
      <c r="C300" s="175" t="s">
        <v>498</v>
      </c>
      <c r="D300" s="166" t="s">
        <v>237</v>
      </c>
      <c r="E300" s="166" t="s">
        <v>499</v>
      </c>
      <c r="F300" s="167" t="s">
        <v>610</v>
      </c>
      <c r="G300" s="176" t="s">
        <v>611</v>
      </c>
      <c r="H300" s="176" t="s">
        <v>611</v>
      </c>
      <c r="I300" s="176" t="s">
        <v>611</v>
      </c>
      <c r="J300" s="176" t="s">
        <v>611</v>
      </c>
      <c r="K300" s="168">
        <v>0.9</v>
      </c>
      <c r="L300" s="169" t="s">
        <v>32</v>
      </c>
      <c r="M300" s="169" t="s">
        <v>32</v>
      </c>
      <c r="N300" s="170" t="s">
        <v>32</v>
      </c>
      <c r="O300" s="170" t="s">
        <v>32</v>
      </c>
      <c r="P300" s="356">
        <v>0.9</v>
      </c>
      <c r="Q300" s="357" t="s">
        <v>32</v>
      </c>
      <c r="R300" s="169">
        <v>0</v>
      </c>
      <c r="S300" s="169" t="s">
        <v>32</v>
      </c>
      <c r="T300" s="169" t="s">
        <v>32</v>
      </c>
      <c r="U300" s="356">
        <v>0.9</v>
      </c>
      <c r="V300" s="169" t="s">
        <v>32</v>
      </c>
      <c r="W300" s="169">
        <v>0</v>
      </c>
      <c r="X300" s="169" t="s">
        <v>32</v>
      </c>
      <c r="Y300" s="169" t="s">
        <v>32</v>
      </c>
      <c r="Z300" s="356">
        <v>0.92</v>
      </c>
      <c r="AA300" s="356" t="s">
        <v>32</v>
      </c>
      <c r="AB300" s="356" t="s">
        <v>32</v>
      </c>
      <c r="AC300" s="356" t="s">
        <v>32</v>
      </c>
      <c r="AD300" s="356" t="s">
        <v>32</v>
      </c>
      <c r="AE300" s="356">
        <v>0.92</v>
      </c>
      <c r="AF300" s="169">
        <v>1</v>
      </c>
      <c r="AG300" s="169">
        <v>1</v>
      </c>
      <c r="AH300" s="169">
        <v>0.988416988416988</v>
      </c>
      <c r="AI300" s="169">
        <v>1</v>
      </c>
      <c r="AJ300" s="356">
        <v>0.92</v>
      </c>
      <c r="AK300" s="169" t="s">
        <v>32</v>
      </c>
      <c r="AL300" s="169">
        <v>0</v>
      </c>
      <c r="AM300" s="169" t="s">
        <v>32</v>
      </c>
      <c r="AN300" s="169" t="s">
        <v>32</v>
      </c>
      <c r="AO300" s="168">
        <v>0.99</v>
      </c>
      <c r="AP300" s="358" t="s">
        <v>32</v>
      </c>
      <c r="AQ300" s="358" t="s">
        <v>32</v>
      </c>
      <c r="AR300" s="358">
        <v>1</v>
      </c>
      <c r="AS300" s="359" t="s">
        <v>32</v>
      </c>
      <c r="AT300" s="364">
        <v>0.0922287257019438</v>
      </c>
      <c r="AU300" s="361" t="s">
        <v>32</v>
      </c>
      <c r="AV300" s="362" t="s">
        <v>32</v>
      </c>
      <c r="AW300" s="362" t="s">
        <v>32</v>
      </c>
      <c r="AX300" s="362" t="s">
        <v>32</v>
      </c>
      <c r="AY300" s="135"/>
      <c r="AZ300" s="140"/>
    </row>
    <row r="301" s="134" customFormat="1" spans="1:52">
      <c r="A301" s="138"/>
      <c r="B301" s="135"/>
      <c r="C301" s="175" t="s">
        <v>498</v>
      </c>
      <c r="D301" s="166" t="s">
        <v>237</v>
      </c>
      <c r="E301" s="166" t="s">
        <v>499</v>
      </c>
      <c r="F301" s="167" t="s">
        <v>612</v>
      </c>
      <c r="G301" s="176" t="s">
        <v>613</v>
      </c>
      <c r="H301" s="176" t="s">
        <v>613</v>
      </c>
      <c r="I301" s="176" t="s">
        <v>613</v>
      </c>
      <c r="J301" s="176" t="s">
        <v>613</v>
      </c>
      <c r="K301" s="168">
        <v>0.9</v>
      </c>
      <c r="L301" s="169" t="s">
        <v>32</v>
      </c>
      <c r="M301" s="169" t="s">
        <v>32</v>
      </c>
      <c r="N301" s="170" t="s">
        <v>32</v>
      </c>
      <c r="O301" s="170" t="s">
        <v>32</v>
      </c>
      <c r="P301" s="356">
        <v>0.9</v>
      </c>
      <c r="Q301" s="357" t="s">
        <v>32</v>
      </c>
      <c r="R301" s="169">
        <v>1</v>
      </c>
      <c r="S301" s="169" t="s">
        <v>32</v>
      </c>
      <c r="T301" s="169" t="s">
        <v>32</v>
      </c>
      <c r="U301" s="356">
        <v>0.9</v>
      </c>
      <c r="V301" s="169" t="s">
        <v>32</v>
      </c>
      <c r="W301" s="169">
        <v>1</v>
      </c>
      <c r="X301" s="169" t="s">
        <v>32</v>
      </c>
      <c r="Y301" s="169" t="s">
        <v>32</v>
      </c>
      <c r="Z301" s="356">
        <v>0.92</v>
      </c>
      <c r="AA301" s="356" t="s">
        <v>32</v>
      </c>
      <c r="AB301" s="356" t="s">
        <v>32</v>
      </c>
      <c r="AC301" s="356">
        <v>0</v>
      </c>
      <c r="AD301" s="356" t="s">
        <v>32</v>
      </c>
      <c r="AE301" s="356">
        <v>0.92</v>
      </c>
      <c r="AF301" s="169">
        <v>0.999273783587509</v>
      </c>
      <c r="AG301" s="169">
        <v>0.999432624113475</v>
      </c>
      <c r="AH301" s="169">
        <v>0.997303543913713</v>
      </c>
      <c r="AI301" s="169">
        <v>0.999273783587509</v>
      </c>
      <c r="AJ301" s="356">
        <v>0.92</v>
      </c>
      <c r="AK301" s="169" t="s">
        <v>32</v>
      </c>
      <c r="AL301" s="169">
        <v>1</v>
      </c>
      <c r="AM301" s="169">
        <v>0</v>
      </c>
      <c r="AN301" s="169" t="s">
        <v>32</v>
      </c>
      <c r="AO301" s="168">
        <v>0.99</v>
      </c>
      <c r="AP301" s="358">
        <v>1</v>
      </c>
      <c r="AQ301" s="358" t="s">
        <v>32</v>
      </c>
      <c r="AR301" s="358">
        <v>1</v>
      </c>
      <c r="AS301" s="359">
        <v>1</v>
      </c>
      <c r="AT301" s="364">
        <v>0.0922287257019438</v>
      </c>
      <c r="AU301" s="361" t="s">
        <v>32</v>
      </c>
      <c r="AV301" s="362" t="s">
        <v>32</v>
      </c>
      <c r="AW301" s="362" t="s">
        <v>32</v>
      </c>
      <c r="AX301" s="362" t="s">
        <v>32</v>
      </c>
      <c r="AY301" s="135"/>
      <c r="AZ301" s="140"/>
    </row>
    <row r="302" s="134" customFormat="1" spans="1:52">
      <c r="A302" s="138"/>
      <c r="B302" s="135"/>
      <c r="C302" s="175" t="s">
        <v>498</v>
      </c>
      <c r="D302" s="166" t="s">
        <v>26</v>
      </c>
      <c r="E302" s="166" t="s">
        <v>499</v>
      </c>
      <c r="F302" s="167" t="s">
        <v>614</v>
      </c>
      <c r="G302" s="176" t="s">
        <v>615</v>
      </c>
      <c r="H302" s="176" t="s">
        <v>615</v>
      </c>
      <c r="I302" s="176" t="s">
        <v>615</v>
      </c>
      <c r="J302" s="176" t="s">
        <v>615</v>
      </c>
      <c r="K302" s="168">
        <v>0.9</v>
      </c>
      <c r="L302" s="169">
        <v>0.952380952380952</v>
      </c>
      <c r="M302" s="169">
        <v>0.92</v>
      </c>
      <c r="N302" s="170">
        <v>0.916666666666667</v>
      </c>
      <c r="O302" s="170">
        <v>0.952380952380952</v>
      </c>
      <c r="P302" s="356">
        <v>0.9</v>
      </c>
      <c r="Q302" s="357">
        <v>0.939509710283349</v>
      </c>
      <c r="R302" s="169">
        <v>0.962004175365344</v>
      </c>
      <c r="S302" s="169">
        <v>0.974416517055655</v>
      </c>
      <c r="T302" s="169">
        <v>0.939509710283349</v>
      </c>
      <c r="U302" s="356">
        <v>0.9</v>
      </c>
      <c r="V302" s="169">
        <v>0.909105380452085</v>
      </c>
      <c r="W302" s="169">
        <v>0.90062630480167</v>
      </c>
      <c r="X302" s="169">
        <v>0.933572710951526</v>
      </c>
      <c r="Y302" s="169">
        <v>0.909105380452085</v>
      </c>
      <c r="Z302" s="356">
        <v>0.92</v>
      </c>
      <c r="AA302" s="356">
        <v>0.928386540120794</v>
      </c>
      <c r="AB302" s="356">
        <v>0.928336620644313</v>
      </c>
      <c r="AC302" s="356">
        <v>0.948929584730462</v>
      </c>
      <c r="AD302" s="356">
        <v>0.928386540120794</v>
      </c>
      <c r="AE302" s="356">
        <v>0.92</v>
      </c>
      <c r="AF302" s="169">
        <v>0.997870074547391</v>
      </c>
      <c r="AG302" s="169">
        <v>0.998635743519782</v>
      </c>
      <c r="AH302" s="169">
        <v>0.997607655502392</v>
      </c>
      <c r="AI302" s="169">
        <v>0.997870074547391</v>
      </c>
      <c r="AJ302" s="356">
        <v>0.92</v>
      </c>
      <c r="AK302" s="169">
        <v>0.955109616053822</v>
      </c>
      <c r="AL302" s="169">
        <v>0.957669371395053</v>
      </c>
      <c r="AM302" s="169">
        <v>0.965442764578834</v>
      </c>
      <c r="AN302" s="169">
        <v>0.955109616053822</v>
      </c>
      <c r="AO302" s="168">
        <v>0.99</v>
      </c>
      <c r="AP302" s="358">
        <v>1</v>
      </c>
      <c r="AQ302" s="358">
        <v>1</v>
      </c>
      <c r="AR302" s="358">
        <v>1</v>
      </c>
      <c r="AS302" s="359">
        <v>1</v>
      </c>
      <c r="AT302" s="364">
        <v>0.0922287257019438</v>
      </c>
      <c r="AU302" s="361">
        <v>0</v>
      </c>
      <c r="AV302" s="362">
        <v>0.133333333333333</v>
      </c>
      <c r="AW302" s="362">
        <v>0.0952380952380952</v>
      </c>
      <c r="AX302" s="362">
        <v>0</v>
      </c>
      <c r="AY302" s="135"/>
      <c r="AZ302" s="140"/>
    </row>
    <row r="303" s="134" customFormat="1" spans="1:52">
      <c r="A303" s="138"/>
      <c r="B303" s="135"/>
      <c r="C303" s="175" t="s">
        <v>498</v>
      </c>
      <c r="D303" s="166" t="s">
        <v>26</v>
      </c>
      <c r="E303" s="166" t="s">
        <v>499</v>
      </c>
      <c r="F303" s="167" t="s">
        <v>616</v>
      </c>
      <c r="G303" s="177" t="s">
        <v>617</v>
      </c>
      <c r="H303" s="177" t="s">
        <v>617</v>
      </c>
      <c r="I303" s="177" t="s">
        <v>617</v>
      </c>
      <c r="J303" s="177" t="s">
        <v>617</v>
      </c>
      <c r="K303" s="168">
        <v>0.9</v>
      </c>
      <c r="L303" s="169" t="s">
        <v>32</v>
      </c>
      <c r="M303" s="169" t="s">
        <v>32</v>
      </c>
      <c r="N303" s="170" t="s">
        <v>32</v>
      </c>
      <c r="O303" s="170" t="s">
        <v>32</v>
      </c>
      <c r="P303" s="356">
        <v>0.9</v>
      </c>
      <c r="Q303" s="357" t="s">
        <v>32</v>
      </c>
      <c r="R303" s="169" t="s">
        <v>32</v>
      </c>
      <c r="S303" s="169" t="s">
        <v>32</v>
      </c>
      <c r="T303" s="169" t="s">
        <v>32</v>
      </c>
      <c r="U303" s="356">
        <v>0.9</v>
      </c>
      <c r="V303" s="169" t="s">
        <v>32</v>
      </c>
      <c r="W303" s="169" t="s">
        <v>32</v>
      </c>
      <c r="X303" s="169" t="s">
        <v>32</v>
      </c>
      <c r="Y303" s="169" t="s">
        <v>32</v>
      </c>
      <c r="Z303" s="356">
        <v>0.92</v>
      </c>
      <c r="AA303" s="356" t="s">
        <v>32</v>
      </c>
      <c r="AB303" s="356" t="s">
        <v>32</v>
      </c>
      <c r="AC303" s="356" t="s">
        <v>32</v>
      </c>
      <c r="AD303" s="356" t="s">
        <v>32</v>
      </c>
      <c r="AE303" s="356">
        <v>0.92</v>
      </c>
      <c r="AF303" s="169" t="s">
        <v>32</v>
      </c>
      <c r="AG303" s="169" t="s">
        <v>32</v>
      </c>
      <c r="AH303" s="169" t="s">
        <v>32</v>
      </c>
      <c r="AI303" s="169" t="s">
        <v>32</v>
      </c>
      <c r="AJ303" s="356">
        <v>0.92</v>
      </c>
      <c r="AK303" s="169" t="s">
        <v>32</v>
      </c>
      <c r="AL303" s="169" t="s">
        <v>32</v>
      </c>
      <c r="AM303" s="169" t="s">
        <v>32</v>
      </c>
      <c r="AN303" s="169" t="s">
        <v>32</v>
      </c>
      <c r="AO303" s="168">
        <v>0.99</v>
      </c>
      <c r="AP303" s="358" t="s">
        <v>32</v>
      </c>
      <c r="AQ303" s="358" t="s">
        <v>32</v>
      </c>
      <c r="AR303" s="358" t="s">
        <v>32</v>
      </c>
      <c r="AS303" s="359" t="s">
        <v>32</v>
      </c>
      <c r="AT303" s="364">
        <v>0.0922287257019438</v>
      </c>
      <c r="AU303" s="361" t="s">
        <v>32</v>
      </c>
      <c r="AV303" s="362" t="s">
        <v>32</v>
      </c>
      <c r="AW303" s="362" t="s">
        <v>32</v>
      </c>
      <c r="AX303" s="362" t="s">
        <v>32</v>
      </c>
      <c r="AY303" s="135"/>
      <c r="AZ303" s="140"/>
    </row>
    <row r="304" s="134" customFormat="1" spans="1:52">
      <c r="A304" s="138"/>
      <c r="B304" s="135"/>
      <c r="C304" s="175" t="s">
        <v>498</v>
      </c>
      <c r="D304" s="166" t="s">
        <v>26</v>
      </c>
      <c r="E304" s="166" t="s">
        <v>499</v>
      </c>
      <c r="F304" s="167" t="s">
        <v>618</v>
      </c>
      <c r="G304" s="176" t="s">
        <v>619</v>
      </c>
      <c r="H304" s="176" t="s">
        <v>619</v>
      </c>
      <c r="I304" s="176" t="s">
        <v>619</v>
      </c>
      <c r="J304" s="176" t="s">
        <v>619</v>
      </c>
      <c r="K304" s="168">
        <v>0.9</v>
      </c>
      <c r="L304" s="169">
        <v>0.992424242424242</v>
      </c>
      <c r="M304" s="169">
        <v>0.99290780141844</v>
      </c>
      <c r="N304" s="170">
        <v>0.985401459854015</v>
      </c>
      <c r="O304" s="170">
        <v>0.992424242424242</v>
      </c>
      <c r="P304" s="356">
        <v>0.9</v>
      </c>
      <c r="Q304" s="357">
        <v>0.961352657004831</v>
      </c>
      <c r="R304" s="169">
        <v>0.950606021112994</v>
      </c>
      <c r="S304" s="169">
        <v>0.968215581274832</v>
      </c>
      <c r="T304" s="169">
        <v>0.961352657004831</v>
      </c>
      <c r="U304" s="356">
        <v>0.9</v>
      </c>
      <c r="V304" s="169">
        <v>0.931830381105743</v>
      </c>
      <c r="W304" s="169">
        <v>0.921673400234589</v>
      </c>
      <c r="X304" s="169">
        <v>0.94316807738815</v>
      </c>
      <c r="Y304" s="169">
        <v>0.931830381105743</v>
      </c>
      <c r="Z304" s="356">
        <v>0.92</v>
      </c>
      <c r="AA304" s="356">
        <v>0.966760230462402</v>
      </c>
      <c r="AB304" s="356">
        <v>0.971815107102593</v>
      </c>
      <c r="AC304" s="356">
        <v>0.989583333333333</v>
      </c>
      <c r="AD304" s="356">
        <v>0.966760230462402</v>
      </c>
      <c r="AE304" s="356">
        <v>0.92</v>
      </c>
      <c r="AF304" s="169">
        <v>0.994772001161778</v>
      </c>
      <c r="AG304" s="169">
        <v>0.987196765498652</v>
      </c>
      <c r="AH304" s="169">
        <v>0.994306984891614</v>
      </c>
      <c r="AI304" s="169">
        <v>0.994772001161778</v>
      </c>
      <c r="AJ304" s="356">
        <v>0.92</v>
      </c>
      <c r="AK304" s="169">
        <v>0.979963570127505</v>
      </c>
      <c r="AL304" s="169">
        <v>0.981451394530192</v>
      </c>
      <c r="AM304" s="169">
        <v>0.992188589761473</v>
      </c>
      <c r="AN304" s="169">
        <v>0.979963570127505</v>
      </c>
      <c r="AO304" s="168">
        <v>0.99</v>
      </c>
      <c r="AP304" s="358">
        <v>1</v>
      </c>
      <c r="AQ304" s="358">
        <v>1</v>
      </c>
      <c r="AR304" s="358">
        <v>1</v>
      </c>
      <c r="AS304" s="359">
        <v>1</v>
      </c>
      <c r="AT304" s="364">
        <v>0.0922287257019438</v>
      </c>
      <c r="AU304" s="361">
        <v>0.0416666666666667</v>
      </c>
      <c r="AV304" s="362">
        <v>0.363636363636364</v>
      </c>
      <c r="AW304" s="362">
        <v>0</v>
      </c>
      <c r="AX304" s="362">
        <v>0.0416666666666667</v>
      </c>
      <c r="AY304" s="135"/>
      <c r="AZ304" s="140"/>
    </row>
    <row r="305" s="134" customFormat="1" spans="1:52">
      <c r="A305" s="138"/>
      <c r="B305" s="135"/>
      <c r="C305" s="175" t="s">
        <v>498</v>
      </c>
      <c r="D305" s="166" t="s">
        <v>26</v>
      </c>
      <c r="E305" s="166" t="s">
        <v>499</v>
      </c>
      <c r="F305" s="167" t="s">
        <v>620</v>
      </c>
      <c r="G305" s="176" t="s">
        <v>621</v>
      </c>
      <c r="H305" s="176" t="s">
        <v>621</v>
      </c>
      <c r="I305" s="176" t="s">
        <v>621</v>
      </c>
      <c r="J305" s="176" t="s">
        <v>621</v>
      </c>
      <c r="K305" s="168">
        <v>0.9</v>
      </c>
      <c r="L305" s="169">
        <v>0.940860215053763</v>
      </c>
      <c r="M305" s="169">
        <v>0.946078431372549</v>
      </c>
      <c r="N305" s="170">
        <v>0.895</v>
      </c>
      <c r="O305" s="170">
        <v>0.940860215053763</v>
      </c>
      <c r="P305" s="356">
        <v>0.9</v>
      </c>
      <c r="Q305" s="357">
        <v>0.904088504088504</v>
      </c>
      <c r="R305" s="169">
        <v>0.918702150929639</v>
      </c>
      <c r="S305" s="169">
        <v>0.947163120567376</v>
      </c>
      <c r="T305" s="169">
        <v>0.904088504088504</v>
      </c>
      <c r="U305" s="356">
        <v>0.9</v>
      </c>
      <c r="V305" s="169">
        <v>0.912073112073112</v>
      </c>
      <c r="W305" s="169">
        <v>0.907400656215822</v>
      </c>
      <c r="X305" s="169">
        <v>0.933451536643026</v>
      </c>
      <c r="Y305" s="169">
        <v>0.912073112073112</v>
      </c>
      <c r="Z305" s="356">
        <v>0.92</v>
      </c>
      <c r="AA305" s="356">
        <v>0.976718767078369</v>
      </c>
      <c r="AB305" s="356">
        <v>0.969303542673108</v>
      </c>
      <c r="AC305" s="356">
        <v>0.988186997319035</v>
      </c>
      <c r="AD305" s="356">
        <v>0.976718767078369</v>
      </c>
      <c r="AE305" s="356">
        <v>0.92</v>
      </c>
      <c r="AF305" s="169">
        <v>0.988737403675163</v>
      </c>
      <c r="AG305" s="169">
        <v>0.983239171374765</v>
      </c>
      <c r="AH305" s="169">
        <v>0.988716271463614</v>
      </c>
      <c r="AI305" s="169">
        <v>0.988737403675163</v>
      </c>
      <c r="AJ305" s="356">
        <v>0.92</v>
      </c>
      <c r="AK305" s="169">
        <v>0.98263924243967</v>
      </c>
      <c r="AL305" s="169">
        <v>0.978812951360658</v>
      </c>
      <c r="AM305" s="169">
        <v>0.990390743736824</v>
      </c>
      <c r="AN305" s="169">
        <v>0.98263924243967</v>
      </c>
      <c r="AO305" s="168">
        <v>0.99</v>
      </c>
      <c r="AP305" s="358">
        <v>1</v>
      </c>
      <c r="AQ305" s="358">
        <v>1</v>
      </c>
      <c r="AR305" s="358">
        <v>1</v>
      </c>
      <c r="AS305" s="359">
        <v>1</v>
      </c>
      <c r="AT305" s="364">
        <v>0.0922287257019438</v>
      </c>
      <c r="AU305" s="361">
        <v>0.043010752688172</v>
      </c>
      <c r="AV305" s="362">
        <v>0.223300970873786</v>
      </c>
      <c r="AW305" s="362">
        <v>0.0392156862745098</v>
      </c>
      <c r="AX305" s="362">
        <v>0.043010752688172</v>
      </c>
      <c r="AY305" s="135"/>
      <c r="AZ305" s="140"/>
    </row>
    <row r="306" s="134" customFormat="1" spans="1:52">
      <c r="A306" s="138"/>
      <c r="B306" s="135"/>
      <c r="C306" s="175" t="s">
        <v>498</v>
      </c>
      <c r="D306" s="166" t="s">
        <v>237</v>
      </c>
      <c r="E306" s="166" t="s">
        <v>499</v>
      </c>
      <c r="F306" s="167" t="s">
        <v>622</v>
      </c>
      <c r="G306" s="176" t="s">
        <v>623</v>
      </c>
      <c r="H306" s="176" t="s">
        <v>623</v>
      </c>
      <c r="I306" s="176" t="s">
        <v>623</v>
      </c>
      <c r="J306" s="176" t="s">
        <v>623</v>
      </c>
      <c r="K306" s="168">
        <v>0.9</v>
      </c>
      <c r="L306" s="169" t="s">
        <v>32</v>
      </c>
      <c r="M306" s="169" t="s">
        <v>32</v>
      </c>
      <c r="N306" s="170" t="s">
        <v>32</v>
      </c>
      <c r="O306" s="170" t="s">
        <v>32</v>
      </c>
      <c r="P306" s="356">
        <v>0.9</v>
      </c>
      <c r="Q306" s="357" t="s">
        <v>32</v>
      </c>
      <c r="R306" s="169">
        <v>0</v>
      </c>
      <c r="S306" s="169" t="s">
        <v>32</v>
      </c>
      <c r="T306" s="169" t="s">
        <v>32</v>
      </c>
      <c r="U306" s="356">
        <v>0.9</v>
      </c>
      <c r="V306" s="169" t="s">
        <v>32</v>
      </c>
      <c r="W306" s="169">
        <v>1</v>
      </c>
      <c r="X306" s="169" t="s">
        <v>32</v>
      </c>
      <c r="Y306" s="169" t="s">
        <v>32</v>
      </c>
      <c r="Z306" s="356">
        <v>0.92</v>
      </c>
      <c r="AA306" s="356" t="s">
        <v>32</v>
      </c>
      <c r="AB306" s="356" t="s">
        <v>32</v>
      </c>
      <c r="AC306" s="356" t="s">
        <v>32</v>
      </c>
      <c r="AD306" s="356" t="s">
        <v>32</v>
      </c>
      <c r="AE306" s="356">
        <v>0.92</v>
      </c>
      <c r="AF306" s="169">
        <v>1</v>
      </c>
      <c r="AG306" s="169">
        <v>0.998885172798216</v>
      </c>
      <c r="AH306" s="169">
        <v>0.985587583148559</v>
      </c>
      <c r="AI306" s="169">
        <v>1</v>
      </c>
      <c r="AJ306" s="356">
        <v>0.92</v>
      </c>
      <c r="AK306" s="169" t="s">
        <v>32</v>
      </c>
      <c r="AL306" s="169">
        <v>1</v>
      </c>
      <c r="AM306" s="169" t="s">
        <v>32</v>
      </c>
      <c r="AN306" s="169" t="s">
        <v>32</v>
      </c>
      <c r="AO306" s="168">
        <v>0.99</v>
      </c>
      <c r="AP306" s="358" t="s">
        <v>32</v>
      </c>
      <c r="AQ306" s="358" t="s">
        <v>32</v>
      </c>
      <c r="AR306" s="358" t="s">
        <v>32</v>
      </c>
      <c r="AS306" s="359" t="s">
        <v>32</v>
      </c>
      <c r="AT306" s="364">
        <v>0.0922287257019438</v>
      </c>
      <c r="AU306" s="361" t="s">
        <v>32</v>
      </c>
      <c r="AV306" s="362" t="s">
        <v>32</v>
      </c>
      <c r="AW306" s="362" t="s">
        <v>32</v>
      </c>
      <c r="AX306" s="362" t="s">
        <v>32</v>
      </c>
      <c r="AY306" s="135"/>
      <c r="AZ306" s="140"/>
    </row>
    <row r="307" s="134" customFormat="1" spans="1:52">
      <c r="A307" s="138"/>
      <c r="B307" s="135"/>
      <c r="C307" s="175" t="s">
        <v>498</v>
      </c>
      <c r="D307" s="166" t="s">
        <v>237</v>
      </c>
      <c r="E307" s="166" t="s">
        <v>499</v>
      </c>
      <c r="F307" s="167" t="s">
        <v>624</v>
      </c>
      <c r="G307" s="176" t="s">
        <v>625</v>
      </c>
      <c r="H307" s="176" t="s">
        <v>625</v>
      </c>
      <c r="I307" s="176" t="s">
        <v>625</v>
      </c>
      <c r="J307" s="176" t="s">
        <v>625</v>
      </c>
      <c r="K307" s="168">
        <v>0.9</v>
      </c>
      <c r="L307" s="169" t="s">
        <v>32</v>
      </c>
      <c r="M307" s="169" t="s">
        <v>32</v>
      </c>
      <c r="N307" s="170" t="s">
        <v>32</v>
      </c>
      <c r="O307" s="170" t="s">
        <v>32</v>
      </c>
      <c r="P307" s="356">
        <v>0.9</v>
      </c>
      <c r="Q307" s="357" t="s">
        <v>32</v>
      </c>
      <c r="R307" s="169" t="s">
        <v>32</v>
      </c>
      <c r="S307" s="169" t="s">
        <v>32</v>
      </c>
      <c r="T307" s="169" t="s">
        <v>32</v>
      </c>
      <c r="U307" s="356">
        <v>0.9</v>
      </c>
      <c r="V307" s="169" t="s">
        <v>32</v>
      </c>
      <c r="W307" s="169" t="s">
        <v>32</v>
      </c>
      <c r="X307" s="169" t="s">
        <v>32</v>
      </c>
      <c r="Y307" s="169" t="s">
        <v>32</v>
      </c>
      <c r="Z307" s="356">
        <v>0.92</v>
      </c>
      <c r="AA307" s="356" t="s">
        <v>32</v>
      </c>
      <c r="AB307" s="356" t="s">
        <v>32</v>
      </c>
      <c r="AC307" s="356" t="s">
        <v>32</v>
      </c>
      <c r="AD307" s="356" t="s">
        <v>32</v>
      </c>
      <c r="AE307" s="356">
        <v>0.92</v>
      </c>
      <c r="AF307" s="169">
        <v>0.987987987987988</v>
      </c>
      <c r="AG307" s="169">
        <v>0.995967741935484</v>
      </c>
      <c r="AH307" s="169">
        <v>0.994285714285714</v>
      </c>
      <c r="AI307" s="169">
        <v>0.987987987987988</v>
      </c>
      <c r="AJ307" s="356">
        <v>0.92</v>
      </c>
      <c r="AK307" s="169" t="s">
        <v>32</v>
      </c>
      <c r="AL307" s="169" t="s">
        <v>32</v>
      </c>
      <c r="AM307" s="169" t="s">
        <v>32</v>
      </c>
      <c r="AN307" s="169" t="s">
        <v>32</v>
      </c>
      <c r="AO307" s="168">
        <v>0.99</v>
      </c>
      <c r="AP307" s="358">
        <v>1</v>
      </c>
      <c r="AQ307" s="358" t="s">
        <v>32</v>
      </c>
      <c r="AR307" s="358">
        <v>1</v>
      </c>
      <c r="AS307" s="359">
        <v>1</v>
      </c>
      <c r="AT307" s="364">
        <v>0.0922287257019438</v>
      </c>
      <c r="AU307" s="361" t="s">
        <v>32</v>
      </c>
      <c r="AV307" s="362" t="s">
        <v>32</v>
      </c>
      <c r="AW307" s="362" t="s">
        <v>32</v>
      </c>
      <c r="AX307" s="362" t="s">
        <v>32</v>
      </c>
      <c r="AY307" s="135"/>
      <c r="AZ307" s="140"/>
    </row>
    <row r="308" s="134" customFormat="1" spans="1:52">
      <c r="A308" s="138"/>
      <c r="B308" s="135"/>
      <c r="C308" s="175" t="s">
        <v>498</v>
      </c>
      <c r="D308" s="166" t="s">
        <v>237</v>
      </c>
      <c r="E308" s="166" t="s">
        <v>499</v>
      </c>
      <c r="F308" s="167" t="s">
        <v>626</v>
      </c>
      <c r="G308" s="176" t="s">
        <v>627</v>
      </c>
      <c r="H308" s="176" t="s">
        <v>627</v>
      </c>
      <c r="I308" s="176" t="s">
        <v>627</v>
      </c>
      <c r="J308" s="176" t="s">
        <v>627</v>
      </c>
      <c r="K308" s="168">
        <v>0.9</v>
      </c>
      <c r="L308" s="169" t="s">
        <v>32</v>
      </c>
      <c r="M308" s="169" t="s">
        <v>32</v>
      </c>
      <c r="N308" s="170" t="s">
        <v>32</v>
      </c>
      <c r="O308" s="170" t="s">
        <v>32</v>
      </c>
      <c r="P308" s="356">
        <v>0.9</v>
      </c>
      <c r="Q308" s="357">
        <v>0.0416666666666667</v>
      </c>
      <c r="R308" s="169">
        <v>0.846153846153846</v>
      </c>
      <c r="S308" s="169">
        <v>0.675</v>
      </c>
      <c r="T308" s="169">
        <v>0.0416666666666667</v>
      </c>
      <c r="U308" s="356">
        <v>0.9</v>
      </c>
      <c r="V308" s="169">
        <v>0.0416666666666667</v>
      </c>
      <c r="W308" s="169">
        <v>0.897435897435897</v>
      </c>
      <c r="X308" s="169">
        <v>0.675</v>
      </c>
      <c r="Y308" s="169">
        <v>0.0416666666666667</v>
      </c>
      <c r="Z308" s="356">
        <v>0.92</v>
      </c>
      <c r="AA308" s="356">
        <v>0.818181818181818</v>
      </c>
      <c r="AB308" s="356">
        <v>0.523809523809524</v>
      </c>
      <c r="AC308" s="356">
        <v>0.75</v>
      </c>
      <c r="AD308" s="356">
        <v>0.818181818181818</v>
      </c>
      <c r="AE308" s="356">
        <v>0.92</v>
      </c>
      <c r="AF308" s="169">
        <v>0.863086598935656</v>
      </c>
      <c r="AG308" s="169">
        <v>0.999095840867993</v>
      </c>
      <c r="AH308" s="169">
        <v>0.99488105992171</v>
      </c>
      <c r="AI308" s="169">
        <v>0.863086598935656</v>
      </c>
      <c r="AJ308" s="356">
        <v>0.92</v>
      </c>
      <c r="AK308" s="169">
        <v>0.635294117647059</v>
      </c>
      <c r="AL308" s="169">
        <v>0.766666666666667</v>
      </c>
      <c r="AM308" s="169">
        <v>0.692307692307692</v>
      </c>
      <c r="AN308" s="169">
        <v>0.635294117647059</v>
      </c>
      <c r="AO308" s="168">
        <v>0.99</v>
      </c>
      <c r="AP308" s="358">
        <v>1</v>
      </c>
      <c r="AQ308" s="358">
        <v>1</v>
      </c>
      <c r="AR308" s="358">
        <v>1</v>
      </c>
      <c r="AS308" s="359">
        <v>1</v>
      </c>
      <c r="AT308" s="364">
        <v>0.0922287257019438</v>
      </c>
      <c r="AU308" s="361" t="s">
        <v>32</v>
      </c>
      <c r="AV308" s="362">
        <v>0</v>
      </c>
      <c r="AW308" s="362" t="s">
        <v>32</v>
      </c>
      <c r="AX308" s="362" t="s">
        <v>32</v>
      </c>
      <c r="AY308" s="135"/>
      <c r="AZ308" s="140"/>
    </row>
    <row r="309" s="134" customFormat="1" spans="1:52">
      <c r="A309" s="138"/>
      <c r="B309" s="135"/>
      <c r="C309" s="175" t="s">
        <v>498</v>
      </c>
      <c r="D309" s="166" t="s">
        <v>237</v>
      </c>
      <c r="E309" s="166" t="s">
        <v>499</v>
      </c>
      <c r="F309" s="167" t="s">
        <v>628</v>
      </c>
      <c r="G309" s="176" t="s">
        <v>628</v>
      </c>
      <c r="H309" s="176" t="s">
        <v>628</v>
      </c>
      <c r="I309" s="176" t="s">
        <v>628</v>
      </c>
      <c r="J309" s="176" t="s">
        <v>628</v>
      </c>
      <c r="K309" s="168">
        <v>0.9</v>
      </c>
      <c r="L309" s="169" t="s">
        <v>32</v>
      </c>
      <c r="M309" s="169" t="s">
        <v>32</v>
      </c>
      <c r="N309" s="170" t="s">
        <v>32</v>
      </c>
      <c r="O309" s="170" t="s">
        <v>32</v>
      </c>
      <c r="P309" s="356">
        <v>0.9</v>
      </c>
      <c r="Q309" s="357" t="s">
        <v>32</v>
      </c>
      <c r="R309" s="169">
        <v>0</v>
      </c>
      <c r="S309" s="169">
        <v>1</v>
      </c>
      <c r="T309" s="169" t="s">
        <v>32</v>
      </c>
      <c r="U309" s="356">
        <v>0.9</v>
      </c>
      <c r="V309" s="169" t="s">
        <v>32</v>
      </c>
      <c r="W309" s="169">
        <v>0</v>
      </c>
      <c r="X309" s="169">
        <v>1</v>
      </c>
      <c r="Y309" s="169" t="s">
        <v>32</v>
      </c>
      <c r="Z309" s="356">
        <v>0.92</v>
      </c>
      <c r="AA309" s="356" t="s">
        <v>32</v>
      </c>
      <c r="AB309" s="356">
        <v>0</v>
      </c>
      <c r="AC309" s="356" t="s">
        <v>32</v>
      </c>
      <c r="AD309" s="356" t="s">
        <v>32</v>
      </c>
      <c r="AE309" s="356">
        <v>0.92</v>
      </c>
      <c r="AF309" s="169">
        <v>0.990682506405777</v>
      </c>
      <c r="AG309" s="169">
        <v>0.996100022941041</v>
      </c>
      <c r="AH309" s="169">
        <v>0.986357999173212</v>
      </c>
      <c r="AI309" s="169">
        <v>0.990682506405777</v>
      </c>
      <c r="AJ309" s="356">
        <v>0.92</v>
      </c>
      <c r="AK309" s="169" t="s">
        <v>32</v>
      </c>
      <c r="AL309" s="169">
        <v>0</v>
      </c>
      <c r="AM309" s="169">
        <v>1</v>
      </c>
      <c r="AN309" s="169" t="s">
        <v>32</v>
      </c>
      <c r="AO309" s="168">
        <v>0.99</v>
      </c>
      <c r="AP309" s="358">
        <v>1</v>
      </c>
      <c r="AQ309" s="358">
        <v>1</v>
      </c>
      <c r="AR309" s="358">
        <v>1</v>
      </c>
      <c r="AS309" s="359">
        <v>1</v>
      </c>
      <c r="AT309" s="364">
        <v>0.0922287257019438</v>
      </c>
      <c r="AU309" s="361" t="s">
        <v>32</v>
      </c>
      <c r="AV309" s="362" t="s">
        <v>32</v>
      </c>
      <c r="AW309" s="362" t="s">
        <v>32</v>
      </c>
      <c r="AX309" s="362" t="s">
        <v>32</v>
      </c>
      <c r="AY309" s="135"/>
      <c r="AZ309" s="140"/>
    </row>
    <row r="310" s="134" customFormat="1" spans="1:52">
      <c r="A310" s="138"/>
      <c r="B310" s="135"/>
      <c r="C310" s="175" t="s">
        <v>498</v>
      </c>
      <c r="D310" s="166" t="s">
        <v>237</v>
      </c>
      <c r="E310" s="166" t="s">
        <v>499</v>
      </c>
      <c r="F310" s="167" t="s">
        <v>629</v>
      </c>
      <c r="G310" s="176" t="s">
        <v>630</v>
      </c>
      <c r="H310" s="176" t="s">
        <v>630</v>
      </c>
      <c r="I310" s="176" t="s">
        <v>630</v>
      </c>
      <c r="J310" s="176" t="s">
        <v>630</v>
      </c>
      <c r="K310" s="168">
        <v>0.9</v>
      </c>
      <c r="L310" s="169" t="s">
        <v>32</v>
      </c>
      <c r="M310" s="169" t="s">
        <v>32</v>
      </c>
      <c r="N310" s="170" t="s">
        <v>32</v>
      </c>
      <c r="O310" s="170" t="s">
        <v>32</v>
      </c>
      <c r="P310" s="356">
        <v>0.9</v>
      </c>
      <c r="Q310" s="357" t="s">
        <v>32</v>
      </c>
      <c r="R310" s="169">
        <v>0</v>
      </c>
      <c r="S310" s="169">
        <v>1</v>
      </c>
      <c r="T310" s="169" t="s">
        <v>32</v>
      </c>
      <c r="U310" s="356">
        <v>0.9</v>
      </c>
      <c r="V310" s="169" t="s">
        <v>32</v>
      </c>
      <c r="W310" s="169">
        <v>0</v>
      </c>
      <c r="X310" s="169">
        <v>0</v>
      </c>
      <c r="Y310" s="169" t="s">
        <v>32</v>
      </c>
      <c r="Z310" s="356">
        <v>0.92</v>
      </c>
      <c r="AA310" s="356" t="s">
        <v>32</v>
      </c>
      <c r="AB310" s="356">
        <v>0</v>
      </c>
      <c r="AC310" s="356">
        <v>0</v>
      </c>
      <c r="AD310" s="356" t="s">
        <v>32</v>
      </c>
      <c r="AE310" s="356">
        <v>0.92</v>
      </c>
      <c r="AF310" s="169">
        <v>0.802744776730848</v>
      </c>
      <c r="AG310" s="169">
        <v>0.973544973544973</v>
      </c>
      <c r="AH310" s="169">
        <v>0.998265510340227</v>
      </c>
      <c r="AI310" s="169">
        <v>0.802744776730848</v>
      </c>
      <c r="AJ310" s="356">
        <v>0.92</v>
      </c>
      <c r="AK310" s="169" t="s">
        <v>32</v>
      </c>
      <c r="AL310" s="169">
        <v>0</v>
      </c>
      <c r="AM310" s="169">
        <v>0.5</v>
      </c>
      <c r="AN310" s="169" t="s">
        <v>32</v>
      </c>
      <c r="AO310" s="168">
        <v>0.99</v>
      </c>
      <c r="AP310" s="358">
        <v>1</v>
      </c>
      <c r="AQ310" s="358">
        <v>1</v>
      </c>
      <c r="AR310" s="358">
        <v>1</v>
      </c>
      <c r="AS310" s="359">
        <v>1</v>
      </c>
      <c r="AT310" s="364">
        <v>0.0922287257019438</v>
      </c>
      <c r="AU310" s="361" t="s">
        <v>32</v>
      </c>
      <c r="AV310" s="362" t="s">
        <v>32</v>
      </c>
      <c r="AW310" s="362" t="s">
        <v>32</v>
      </c>
      <c r="AX310" s="362" t="s">
        <v>32</v>
      </c>
      <c r="AY310" s="135"/>
      <c r="AZ310" s="140"/>
    </row>
    <row r="311" s="134" customFormat="1" spans="1:52">
      <c r="A311" s="138"/>
      <c r="B311" s="135"/>
      <c r="C311" s="175" t="s">
        <v>498</v>
      </c>
      <c r="D311" s="166" t="s">
        <v>237</v>
      </c>
      <c r="E311" s="166" t="s">
        <v>499</v>
      </c>
      <c r="F311" s="167" t="s">
        <v>631</v>
      </c>
      <c r="G311" s="176" t="s">
        <v>632</v>
      </c>
      <c r="H311" s="176" t="s">
        <v>632</v>
      </c>
      <c r="I311" s="176" t="s">
        <v>632</v>
      </c>
      <c r="J311" s="176" t="s">
        <v>632</v>
      </c>
      <c r="K311" s="168">
        <v>0.9</v>
      </c>
      <c r="L311" s="169" t="s">
        <v>32</v>
      </c>
      <c r="M311" s="169" t="s">
        <v>32</v>
      </c>
      <c r="N311" s="170" t="s">
        <v>32</v>
      </c>
      <c r="O311" s="170" t="s">
        <v>32</v>
      </c>
      <c r="P311" s="356">
        <v>0.9</v>
      </c>
      <c r="Q311" s="357">
        <v>0</v>
      </c>
      <c r="R311" s="169" t="s">
        <v>32</v>
      </c>
      <c r="S311" s="169" t="s">
        <v>32</v>
      </c>
      <c r="T311" s="169">
        <v>0</v>
      </c>
      <c r="U311" s="356">
        <v>0.9</v>
      </c>
      <c r="V311" s="169">
        <v>0</v>
      </c>
      <c r="W311" s="169" t="s">
        <v>32</v>
      </c>
      <c r="X311" s="169" t="s">
        <v>32</v>
      </c>
      <c r="Y311" s="169">
        <v>0</v>
      </c>
      <c r="Z311" s="356">
        <v>0.92</v>
      </c>
      <c r="AA311" s="356" t="s">
        <v>32</v>
      </c>
      <c r="AB311" s="356" t="s">
        <v>32</v>
      </c>
      <c r="AC311" s="356">
        <v>1</v>
      </c>
      <c r="AD311" s="356" t="s">
        <v>32</v>
      </c>
      <c r="AE311" s="356">
        <v>0.92</v>
      </c>
      <c r="AF311" s="169">
        <v>0.999050557797294</v>
      </c>
      <c r="AG311" s="169">
        <v>0.999715424018213</v>
      </c>
      <c r="AH311" s="169">
        <v>0.998844097673747</v>
      </c>
      <c r="AI311" s="169">
        <v>0.999050557797294</v>
      </c>
      <c r="AJ311" s="356">
        <v>0.92</v>
      </c>
      <c r="AK311" s="169">
        <v>0</v>
      </c>
      <c r="AL311" s="169" t="s">
        <v>32</v>
      </c>
      <c r="AM311" s="169">
        <v>1</v>
      </c>
      <c r="AN311" s="169">
        <v>0</v>
      </c>
      <c r="AO311" s="168">
        <v>0.99</v>
      </c>
      <c r="AP311" s="358">
        <v>1</v>
      </c>
      <c r="AQ311" s="358" t="s">
        <v>32</v>
      </c>
      <c r="AR311" s="358">
        <v>1</v>
      </c>
      <c r="AS311" s="359">
        <v>1</v>
      </c>
      <c r="AT311" s="364">
        <v>0.0922287257019438</v>
      </c>
      <c r="AU311" s="361" t="s">
        <v>32</v>
      </c>
      <c r="AV311" s="362" t="s">
        <v>32</v>
      </c>
      <c r="AW311" s="362" t="s">
        <v>32</v>
      </c>
      <c r="AX311" s="362" t="s">
        <v>32</v>
      </c>
      <c r="AY311" s="135"/>
      <c r="AZ311" s="140"/>
    </row>
    <row r="312" s="134" customFormat="1" spans="1:52">
      <c r="A312" s="138"/>
      <c r="B312" s="135"/>
      <c r="C312" s="175" t="s">
        <v>498</v>
      </c>
      <c r="D312" s="166" t="s">
        <v>237</v>
      </c>
      <c r="E312" s="166" t="s">
        <v>499</v>
      </c>
      <c r="F312" s="167" t="s">
        <v>633</v>
      </c>
      <c r="G312" s="176" t="s">
        <v>634</v>
      </c>
      <c r="H312" s="176" t="s">
        <v>634</v>
      </c>
      <c r="I312" s="176" t="s">
        <v>634</v>
      </c>
      <c r="J312" s="176" t="s">
        <v>634</v>
      </c>
      <c r="K312" s="168">
        <v>0.9</v>
      </c>
      <c r="L312" s="169" t="s">
        <v>32</v>
      </c>
      <c r="M312" s="169" t="s">
        <v>32</v>
      </c>
      <c r="N312" s="170" t="s">
        <v>32</v>
      </c>
      <c r="O312" s="170" t="s">
        <v>32</v>
      </c>
      <c r="P312" s="356">
        <v>0.9</v>
      </c>
      <c r="Q312" s="357" t="s">
        <v>32</v>
      </c>
      <c r="R312" s="169" t="s">
        <v>32</v>
      </c>
      <c r="S312" s="169" t="s">
        <v>32</v>
      </c>
      <c r="T312" s="169" t="s">
        <v>32</v>
      </c>
      <c r="U312" s="356">
        <v>0.9</v>
      </c>
      <c r="V312" s="169" t="s">
        <v>32</v>
      </c>
      <c r="W312" s="169" t="s">
        <v>32</v>
      </c>
      <c r="X312" s="169" t="s">
        <v>32</v>
      </c>
      <c r="Y312" s="169" t="s">
        <v>32</v>
      </c>
      <c r="Z312" s="356">
        <v>0.92</v>
      </c>
      <c r="AA312" s="356" t="s">
        <v>32</v>
      </c>
      <c r="AB312" s="356" t="s">
        <v>32</v>
      </c>
      <c r="AC312" s="356" t="s">
        <v>32</v>
      </c>
      <c r="AD312" s="356" t="s">
        <v>32</v>
      </c>
      <c r="AE312" s="356">
        <v>0.92</v>
      </c>
      <c r="AF312" s="169">
        <v>0.988235294117647</v>
      </c>
      <c r="AG312" s="169">
        <v>1</v>
      </c>
      <c r="AH312" s="169">
        <v>0.976424361493124</v>
      </c>
      <c r="AI312" s="169">
        <v>0.988235294117647</v>
      </c>
      <c r="AJ312" s="356">
        <v>0.92</v>
      </c>
      <c r="AK312" s="169" t="s">
        <v>32</v>
      </c>
      <c r="AL312" s="169" t="s">
        <v>32</v>
      </c>
      <c r="AM312" s="169" t="s">
        <v>32</v>
      </c>
      <c r="AN312" s="169" t="s">
        <v>32</v>
      </c>
      <c r="AO312" s="168">
        <v>0.99</v>
      </c>
      <c r="AP312" s="358" t="s">
        <v>32</v>
      </c>
      <c r="AQ312" s="358" t="s">
        <v>32</v>
      </c>
      <c r="AR312" s="358">
        <v>1</v>
      </c>
      <c r="AS312" s="359" t="s">
        <v>32</v>
      </c>
      <c r="AT312" s="364">
        <v>0.0922287257019438</v>
      </c>
      <c r="AU312" s="361" t="s">
        <v>32</v>
      </c>
      <c r="AV312" s="362" t="s">
        <v>32</v>
      </c>
      <c r="AW312" s="362" t="s">
        <v>32</v>
      </c>
      <c r="AX312" s="362" t="s">
        <v>32</v>
      </c>
      <c r="AY312" s="135"/>
      <c r="AZ312" s="140"/>
    </row>
    <row r="313" s="134" customFormat="1" spans="1:52">
      <c r="A313" s="138"/>
      <c r="B313" s="135"/>
      <c r="C313" s="175" t="s">
        <v>498</v>
      </c>
      <c r="D313" s="166" t="s">
        <v>26</v>
      </c>
      <c r="E313" s="166" t="s">
        <v>499</v>
      </c>
      <c r="F313" s="167" t="s">
        <v>635</v>
      </c>
      <c r="G313" s="176" t="s">
        <v>636</v>
      </c>
      <c r="H313" s="176" t="s">
        <v>636</v>
      </c>
      <c r="I313" s="176" t="s">
        <v>636</v>
      </c>
      <c r="J313" s="176" t="s">
        <v>636</v>
      </c>
      <c r="K313" s="168">
        <v>0.9</v>
      </c>
      <c r="L313" s="169">
        <v>0.962264150943396</v>
      </c>
      <c r="M313" s="169">
        <v>0.942148760330578</v>
      </c>
      <c r="N313" s="170">
        <v>0.958333333333333</v>
      </c>
      <c r="O313" s="170">
        <v>0.962264150943396</v>
      </c>
      <c r="P313" s="356">
        <v>0.9</v>
      </c>
      <c r="Q313" s="357">
        <v>0.965890183028286</v>
      </c>
      <c r="R313" s="169">
        <v>0.965073821241467</v>
      </c>
      <c r="S313" s="169">
        <v>0.969191270860077</v>
      </c>
      <c r="T313" s="169">
        <v>0.965890183028286</v>
      </c>
      <c r="U313" s="356">
        <v>0.9</v>
      </c>
      <c r="V313" s="169">
        <v>0.932778702163062</v>
      </c>
      <c r="W313" s="169">
        <v>0.934592792506747</v>
      </c>
      <c r="X313" s="169">
        <v>0.939452289259735</v>
      </c>
      <c r="Y313" s="169">
        <v>0.932778702163062</v>
      </c>
      <c r="Z313" s="356">
        <v>0.92</v>
      </c>
      <c r="AA313" s="356">
        <v>0.990567655633682</v>
      </c>
      <c r="AB313" s="356">
        <v>0.989890619821014</v>
      </c>
      <c r="AC313" s="356">
        <v>0.984955005624297</v>
      </c>
      <c r="AD313" s="356">
        <v>0.990567655633682</v>
      </c>
      <c r="AE313" s="356">
        <v>0.92</v>
      </c>
      <c r="AF313" s="169">
        <v>0.992482817869416</v>
      </c>
      <c r="AG313" s="169">
        <v>0.964757709251101</v>
      </c>
      <c r="AH313" s="169">
        <v>0.98546764377096</v>
      </c>
      <c r="AI313" s="169">
        <v>0.992482817869416</v>
      </c>
      <c r="AJ313" s="356">
        <v>0.92</v>
      </c>
      <c r="AK313" s="169">
        <v>0.992025518341308</v>
      </c>
      <c r="AL313" s="169">
        <v>0.992379408188083</v>
      </c>
      <c r="AM313" s="169">
        <v>0.989054810792466</v>
      </c>
      <c r="AN313" s="169">
        <v>0.992025518341308</v>
      </c>
      <c r="AO313" s="168">
        <v>0.99</v>
      </c>
      <c r="AP313" s="358">
        <v>1</v>
      </c>
      <c r="AQ313" s="358">
        <v>1</v>
      </c>
      <c r="AR313" s="358">
        <v>1</v>
      </c>
      <c r="AS313" s="359">
        <v>1</v>
      </c>
      <c r="AT313" s="364">
        <v>0.0922287257019438</v>
      </c>
      <c r="AU313" s="361">
        <v>0.0384615384615385</v>
      </c>
      <c r="AV313" s="362">
        <v>0.25</v>
      </c>
      <c r="AW313" s="362">
        <v>0.08</v>
      </c>
      <c r="AX313" s="362">
        <v>0.0384615384615385</v>
      </c>
      <c r="AY313" s="135"/>
      <c r="AZ313" s="140"/>
    </row>
    <row r="314" s="134" customFormat="1" spans="1:52">
      <c r="A314" s="138"/>
      <c r="B314" s="135"/>
      <c r="C314" s="175" t="s">
        <v>498</v>
      </c>
      <c r="D314" s="166" t="s">
        <v>237</v>
      </c>
      <c r="E314" s="166" t="s">
        <v>499</v>
      </c>
      <c r="F314" s="167" t="s">
        <v>637</v>
      </c>
      <c r="G314" s="176" t="s">
        <v>638</v>
      </c>
      <c r="H314" s="176" t="s">
        <v>638</v>
      </c>
      <c r="I314" s="176" t="s">
        <v>638</v>
      </c>
      <c r="J314" s="176" t="s">
        <v>638</v>
      </c>
      <c r="K314" s="168">
        <v>0.9</v>
      </c>
      <c r="L314" s="169" t="s">
        <v>32</v>
      </c>
      <c r="M314" s="169" t="s">
        <v>32</v>
      </c>
      <c r="N314" s="170" t="s">
        <v>32</v>
      </c>
      <c r="O314" s="170" t="s">
        <v>32</v>
      </c>
      <c r="P314" s="356">
        <v>0.9</v>
      </c>
      <c r="Q314" s="357" t="s">
        <v>32</v>
      </c>
      <c r="R314" s="169" t="s">
        <v>32</v>
      </c>
      <c r="S314" s="169" t="s">
        <v>32</v>
      </c>
      <c r="T314" s="169" t="s">
        <v>32</v>
      </c>
      <c r="U314" s="356">
        <v>0.9</v>
      </c>
      <c r="V314" s="169" t="s">
        <v>32</v>
      </c>
      <c r="W314" s="169" t="s">
        <v>32</v>
      </c>
      <c r="X314" s="169" t="s">
        <v>32</v>
      </c>
      <c r="Y314" s="169" t="s">
        <v>32</v>
      </c>
      <c r="Z314" s="356">
        <v>0.92</v>
      </c>
      <c r="AA314" s="356" t="s">
        <v>32</v>
      </c>
      <c r="AB314" s="356" t="s">
        <v>32</v>
      </c>
      <c r="AC314" s="356" t="s">
        <v>32</v>
      </c>
      <c r="AD314" s="356" t="s">
        <v>32</v>
      </c>
      <c r="AE314" s="356">
        <v>0.92</v>
      </c>
      <c r="AF314" s="169">
        <v>1</v>
      </c>
      <c r="AG314" s="169">
        <v>1</v>
      </c>
      <c r="AH314" s="169">
        <v>1</v>
      </c>
      <c r="AI314" s="169">
        <v>1</v>
      </c>
      <c r="AJ314" s="356">
        <v>0.92</v>
      </c>
      <c r="AK314" s="169" t="s">
        <v>32</v>
      </c>
      <c r="AL314" s="169" t="s">
        <v>32</v>
      </c>
      <c r="AM314" s="169" t="s">
        <v>32</v>
      </c>
      <c r="AN314" s="169" t="s">
        <v>32</v>
      </c>
      <c r="AO314" s="168">
        <v>0.99</v>
      </c>
      <c r="AP314" s="358">
        <v>1</v>
      </c>
      <c r="AQ314" s="358">
        <v>1</v>
      </c>
      <c r="AR314" s="358">
        <v>1</v>
      </c>
      <c r="AS314" s="359">
        <v>1</v>
      </c>
      <c r="AT314" s="364">
        <v>0.0922287257019438</v>
      </c>
      <c r="AU314" s="361" t="s">
        <v>32</v>
      </c>
      <c r="AV314" s="362" t="s">
        <v>32</v>
      </c>
      <c r="AW314" s="362" t="s">
        <v>32</v>
      </c>
      <c r="AX314" s="362" t="s">
        <v>32</v>
      </c>
      <c r="AY314" s="135"/>
      <c r="AZ314" s="140"/>
    </row>
    <row r="315" s="134" customFormat="1" spans="1:52">
      <c r="A315" s="138"/>
      <c r="B315" s="135"/>
      <c r="C315" s="175" t="s">
        <v>498</v>
      </c>
      <c r="D315" s="166" t="s">
        <v>237</v>
      </c>
      <c r="E315" s="166" t="s">
        <v>499</v>
      </c>
      <c r="F315" s="167" t="s">
        <v>639</v>
      </c>
      <c r="G315" s="176" t="s">
        <v>640</v>
      </c>
      <c r="H315" s="176" t="s">
        <v>640</v>
      </c>
      <c r="I315" s="176" t="s">
        <v>640</v>
      </c>
      <c r="J315" s="176" t="s">
        <v>640</v>
      </c>
      <c r="K315" s="168">
        <v>0.9</v>
      </c>
      <c r="L315" s="169" t="s">
        <v>32</v>
      </c>
      <c r="M315" s="169" t="s">
        <v>32</v>
      </c>
      <c r="N315" s="170" t="s">
        <v>32</v>
      </c>
      <c r="O315" s="170" t="s">
        <v>32</v>
      </c>
      <c r="P315" s="356">
        <v>0.9</v>
      </c>
      <c r="Q315" s="357" t="s">
        <v>32</v>
      </c>
      <c r="R315" s="169">
        <v>0</v>
      </c>
      <c r="S315" s="169">
        <v>0</v>
      </c>
      <c r="T315" s="169" t="s">
        <v>32</v>
      </c>
      <c r="U315" s="356">
        <v>0.9</v>
      </c>
      <c r="V315" s="169" t="s">
        <v>32</v>
      </c>
      <c r="W315" s="169">
        <v>0</v>
      </c>
      <c r="X315" s="169">
        <v>0</v>
      </c>
      <c r="Y315" s="169" t="s">
        <v>32</v>
      </c>
      <c r="Z315" s="356">
        <v>0.92</v>
      </c>
      <c r="AA315" s="356" t="s">
        <v>32</v>
      </c>
      <c r="AB315" s="356" t="s">
        <v>32</v>
      </c>
      <c r="AC315" s="356" t="s">
        <v>32</v>
      </c>
      <c r="AD315" s="356" t="s">
        <v>32</v>
      </c>
      <c r="AE315" s="356">
        <v>0.92</v>
      </c>
      <c r="AF315" s="169">
        <v>0.996633752244165</v>
      </c>
      <c r="AG315" s="169">
        <v>0.980369515011547</v>
      </c>
      <c r="AH315" s="169">
        <v>0.996169316222946</v>
      </c>
      <c r="AI315" s="169">
        <v>0.996633752244165</v>
      </c>
      <c r="AJ315" s="356">
        <v>0.92</v>
      </c>
      <c r="AK315" s="169">
        <v>1</v>
      </c>
      <c r="AL315" s="169">
        <v>0.666666666666667</v>
      </c>
      <c r="AM315" s="169">
        <v>0.5</v>
      </c>
      <c r="AN315" s="169">
        <v>1</v>
      </c>
      <c r="AO315" s="168">
        <v>0.99</v>
      </c>
      <c r="AP315" s="358">
        <v>1</v>
      </c>
      <c r="AQ315" s="358">
        <v>1</v>
      </c>
      <c r="AR315" s="358">
        <v>1</v>
      </c>
      <c r="AS315" s="359">
        <v>1</v>
      </c>
      <c r="AT315" s="364">
        <v>0.0922287257019438</v>
      </c>
      <c r="AU315" s="361" t="s">
        <v>32</v>
      </c>
      <c r="AV315" s="362" t="s">
        <v>32</v>
      </c>
      <c r="AW315" s="362" t="s">
        <v>32</v>
      </c>
      <c r="AX315" s="362" t="s">
        <v>32</v>
      </c>
      <c r="AY315" s="135"/>
      <c r="AZ315" s="140"/>
    </row>
    <row r="316" s="134" customFormat="1" spans="1:52">
      <c r="A316" s="138"/>
      <c r="B316" s="135"/>
      <c r="C316" s="175" t="s">
        <v>498</v>
      </c>
      <c r="D316" s="166" t="s">
        <v>26</v>
      </c>
      <c r="E316" s="166" t="s">
        <v>499</v>
      </c>
      <c r="F316" s="167" t="s">
        <v>641</v>
      </c>
      <c r="G316" s="176" t="s">
        <v>642</v>
      </c>
      <c r="H316" s="176" t="s">
        <v>642</v>
      </c>
      <c r="I316" s="176" t="s">
        <v>642</v>
      </c>
      <c r="J316" s="176" t="s">
        <v>642</v>
      </c>
      <c r="K316" s="168">
        <v>0.9</v>
      </c>
      <c r="L316" s="169">
        <v>0.975308641975309</v>
      </c>
      <c r="M316" s="169">
        <v>0.955555555555556</v>
      </c>
      <c r="N316" s="170">
        <v>0.943181818181818</v>
      </c>
      <c r="O316" s="170">
        <v>0.975308641975309</v>
      </c>
      <c r="P316" s="356">
        <v>0.9</v>
      </c>
      <c r="Q316" s="357">
        <v>0.979171094580234</v>
      </c>
      <c r="R316" s="169">
        <v>0.980088923255364</v>
      </c>
      <c r="S316" s="169">
        <v>0.980872976949485</v>
      </c>
      <c r="T316" s="169">
        <v>0.979171094580234</v>
      </c>
      <c r="U316" s="356">
        <v>0.9</v>
      </c>
      <c r="V316" s="169">
        <v>0.92731137088204</v>
      </c>
      <c r="W316" s="169">
        <v>0.930601198530833</v>
      </c>
      <c r="X316" s="169">
        <v>0.939676311917607</v>
      </c>
      <c r="Y316" s="169">
        <v>0.92731137088204</v>
      </c>
      <c r="Z316" s="356">
        <v>0.92</v>
      </c>
      <c r="AA316" s="356">
        <v>0.986935866983373</v>
      </c>
      <c r="AB316" s="356">
        <v>0.987440450411433</v>
      </c>
      <c r="AC316" s="356">
        <v>0.997616428309498</v>
      </c>
      <c r="AD316" s="356">
        <v>0.986935866983373</v>
      </c>
      <c r="AE316" s="356">
        <v>0.92</v>
      </c>
      <c r="AF316" s="169">
        <v>0.992862654320988</v>
      </c>
      <c r="AG316" s="169">
        <v>0.969161184210526</v>
      </c>
      <c r="AH316" s="169">
        <v>0.986259070557357</v>
      </c>
      <c r="AI316" s="169">
        <v>0.992862654320988</v>
      </c>
      <c r="AJ316" s="356">
        <v>0.92</v>
      </c>
      <c r="AK316" s="169">
        <v>0.991669406993314</v>
      </c>
      <c r="AL316" s="169">
        <v>0.992136437908497</v>
      </c>
      <c r="AM316" s="169">
        <v>0.998111425873466</v>
      </c>
      <c r="AN316" s="169">
        <v>0.991669406993314</v>
      </c>
      <c r="AO316" s="168">
        <v>0.99</v>
      </c>
      <c r="AP316" s="358">
        <v>1</v>
      </c>
      <c r="AQ316" s="358">
        <v>1</v>
      </c>
      <c r="AR316" s="358">
        <v>1</v>
      </c>
      <c r="AS316" s="359">
        <v>1</v>
      </c>
      <c r="AT316" s="364">
        <v>0.0922287257019438</v>
      </c>
      <c r="AU316" s="361">
        <v>0.0727272727272727</v>
      </c>
      <c r="AV316" s="362">
        <v>0.219178082191781</v>
      </c>
      <c r="AW316" s="362">
        <v>0.0816326530612245</v>
      </c>
      <c r="AX316" s="362">
        <v>0.0727272727272727</v>
      </c>
      <c r="AY316" s="135"/>
      <c r="AZ316" s="140"/>
    </row>
    <row r="317" s="134" customFormat="1" spans="1:52">
      <c r="A317" s="138"/>
      <c r="B317" s="135"/>
      <c r="C317" s="175" t="s">
        <v>498</v>
      </c>
      <c r="D317" s="166" t="s">
        <v>26</v>
      </c>
      <c r="E317" s="166" t="s">
        <v>499</v>
      </c>
      <c r="F317" s="167" t="s">
        <v>643</v>
      </c>
      <c r="G317" s="176" t="s">
        <v>644</v>
      </c>
      <c r="H317" s="176" t="s">
        <v>644</v>
      </c>
      <c r="I317" s="176" t="s">
        <v>644</v>
      </c>
      <c r="J317" s="176" t="s">
        <v>644</v>
      </c>
      <c r="K317" s="168">
        <v>0.9</v>
      </c>
      <c r="L317" s="169">
        <v>0.978723404255319</v>
      </c>
      <c r="M317" s="169">
        <v>0.97029702970297</v>
      </c>
      <c r="N317" s="170">
        <v>0.979591836734694</v>
      </c>
      <c r="O317" s="170">
        <v>0.978723404255319</v>
      </c>
      <c r="P317" s="356">
        <v>0.9</v>
      </c>
      <c r="Q317" s="357">
        <v>0.972126993590699</v>
      </c>
      <c r="R317" s="169">
        <v>0.970571748878924</v>
      </c>
      <c r="S317" s="169">
        <v>0.971086956521739</v>
      </c>
      <c r="T317" s="169">
        <v>0.972126993590699</v>
      </c>
      <c r="U317" s="356">
        <v>0.9</v>
      </c>
      <c r="V317" s="169">
        <v>0.932627813385005</v>
      </c>
      <c r="W317" s="169">
        <v>0.929232062780269</v>
      </c>
      <c r="X317" s="169">
        <v>0.929130434782609</v>
      </c>
      <c r="Y317" s="169">
        <v>0.932627813385005</v>
      </c>
      <c r="Z317" s="356">
        <v>0.92</v>
      </c>
      <c r="AA317" s="356">
        <v>0.917555081734186</v>
      </c>
      <c r="AB317" s="356">
        <v>0.93573614416865</v>
      </c>
      <c r="AC317" s="356">
        <v>0.953854086104666</v>
      </c>
      <c r="AD317" s="356">
        <v>0.917555081734186</v>
      </c>
      <c r="AE317" s="356">
        <v>0.92</v>
      </c>
      <c r="AF317" s="169">
        <v>0.99185520361991</v>
      </c>
      <c r="AG317" s="169">
        <v>0.985052316890882</v>
      </c>
      <c r="AH317" s="169">
        <v>0.994830557151063</v>
      </c>
      <c r="AI317" s="169">
        <v>0.99185520361991</v>
      </c>
      <c r="AJ317" s="356">
        <v>0.92</v>
      </c>
      <c r="AK317" s="169">
        <v>0.955455402997589</v>
      </c>
      <c r="AL317" s="169">
        <v>0.963778902451126</v>
      </c>
      <c r="AM317" s="169">
        <v>0.965919811320755</v>
      </c>
      <c r="AN317" s="169">
        <v>0.955455402997589</v>
      </c>
      <c r="AO317" s="168">
        <v>0.99</v>
      </c>
      <c r="AP317" s="358">
        <v>1</v>
      </c>
      <c r="AQ317" s="358">
        <v>1</v>
      </c>
      <c r="AR317" s="358">
        <v>1</v>
      </c>
      <c r="AS317" s="359">
        <v>1</v>
      </c>
      <c r="AT317" s="364">
        <v>0.0922287257019438</v>
      </c>
      <c r="AU317" s="361">
        <v>0</v>
      </c>
      <c r="AV317" s="362">
        <v>0</v>
      </c>
      <c r="AW317" s="362">
        <v>0</v>
      </c>
      <c r="AX317" s="362">
        <v>0</v>
      </c>
      <c r="AY317" s="135"/>
      <c r="AZ317" s="140"/>
    </row>
    <row r="318" s="134" customFormat="1" spans="1:52">
      <c r="A318" s="138"/>
      <c r="B318" s="135"/>
      <c r="C318" s="175" t="s">
        <v>498</v>
      </c>
      <c r="D318" s="166" t="s">
        <v>26</v>
      </c>
      <c r="E318" s="166" t="s">
        <v>499</v>
      </c>
      <c r="F318" s="167" t="s">
        <v>645</v>
      </c>
      <c r="G318" s="176" t="s">
        <v>646</v>
      </c>
      <c r="H318" s="176" t="s">
        <v>646</v>
      </c>
      <c r="I318" s="176" t="s">
        <v>646</v>
      </c>
      <c r="J318" s="176" t="s">
        <v>646</v>
      </c>
      <c r="K318" s="168">
        <v>0.9</v>
      </c>
      <c r="L318" s="169">
        <v>0.973684210526316</v>
      </c>
      <c r="M318" s="169">
        <v>0.945</v>
      </c>
      <c r="N318" s="170">
        <v>0.947368421052632</v>
      </c>
      <c r="O318" s="170">
        <v>0.973684210526316</v>
      </c>
      <c r="P318" s="356">
        <v>0.9</v>
      </c>
      <c r="Q318" s="357">
        <v>0.95891165454946</v>
      </c>
      <c r="R318" s="169">
        <v>0.951743462017435</v>
      </c>
      <c r="S318" s="169">
        <v>0.969219547775346</v>
      </c>
      <c r="T318" s="169">
        <v>0.95891165454946</v>
      </c>
      <c r="U318" s="356">
        <v>0.9</v>
      </c>
      <c r="V318" s="169">
        <v>0.93842256003525</v>
      </c>
      <c r="W318" s="169">
        <v>0.947384806973848</v>
      </c>
      <c r="X318" s="169">
        <v>0.944566010211524</v>
      </c>
      <c r="Y318" s="169">
        <v>0.93842256003525</v>
      </c>
      <c r="Z318" s="356">
        <v>0.92</v>
      </c>
      <c r="AA318" s="356">
        <v>0.957277162918005</v>
      </c>
      <c r="AB318" s="356">
        <v>0.967167948570773</v>
      </c>
      <c r="AC318" s="356">
        <v>0.973894262372054</v>
      </c>
      <c r="AD318" s="356">
        <v>0.957277162918005</v>
      </c>
      <c r="AE318" s="356">
        <v>0.92</v>
      </c>
      <c r="AF318" s="169">
        <v>0.993655589123867</v>
      </c>
      <c r="AG318" s="169">
        <v>0.989704417137164</v>
      </c>
      <c r="AH318" s="169">
        <v>0.991600353669319</v>
      </c>
      <c r="AI318" s="169">
        <v>0.993655589123867</v>
      </c>
      <c r="AJ318" s="356">
        <v>0.92</v>
      </c>
      <c r="AK318" s="169">
        <v>0.973049484769562</v>
      </c>
      <c r="AL318" s="169">
        <v>0.979616306954436</v>
      </c>
      <c r="AM318" s="169">
        <v>0.980863703872958</v>
      </c>
      <c r="AN318" s="169">
        <v>0.973049484769562</v>
      </c>
      <c r="AO318" s="168">
        <v>0.99</v>
      </c>
      <c r="AP318" s="358">
        <v>1</v>
      </c>
      <c r="AQ318" s="358">
        <v>1</v>
      </c>
      <c r="AR318" s="358">
        <v>1</v>
      </c>
      <c r="AS318" s="359">
        <v>1</v>
      </c>
      <c r="AT318" s="364">
        <v>0.0922287257019438</v>
      </c>
      <c r="AU318" s="361">
        <v>0.032258064516129</v>
      </c>
      <c r="AV318" s="362">
        <v>0.0645161290322581</v>
      </c>
      <c r="AW318" s="362">
        <v>0</v>
      </c>
      <c r="AX318" s="362">
        <v>0.032258064516129</v>
      </c>
      <c r="AY318" s="135"/>
      <c r="AZ318" s="140"/>
    </row>
    <row r="319" s="134" customFormat="1" spans="1:52">
      <c r="A319" s="138"/>
      <c r="B319" s="135"/>
      <c r="C319" s="175" t="s">
        <v>498</v>
      </c>
      <c r="D319" s="166" t="s">
        <v>26</v>
      </c>
      <c r="E319" s="166" t="s">
        <v>499</v>
      </c>
      <c r="F319" s="167" t="s">
        <v>647</v>
      </c>
      <c r="G319" s="176" t="s">
        <v>648</v>
      </c>
      <c r="H319" s="176" t="s">
        <v>648</v>
      </c>
      <c r="I319" s="176" t="s">
        <v>648</v>
      </c>
      <c r="J319" s="176" t="s">
        <v>648</v>
      </c>
      <c r="K319" s="168">
        <v>0.9</v>
      </c>
      <c r="L319" s="169">
        <v>0.96875</v>
      </c>
      <c r="M319" s="169">
        <v>0.981651376146789</v>
      </c>
      <c r="N319" s="170">
        <v>0.990909090909091</v>
      </c>
      <c r="O319" s="170">
        <v>0.96875</v>
      </c>
      <c r="P319" s="356">
        <v>0.9</v>
      </c>
      <c r="Q319" s="357">
        <v>0.97081792026305</v>
      </c>
      <c r="R319" s="169">
        <v>0.980540961276513</v>
      </c>
      <c r="S319" s="169">
        <v>0.980999479437793</v>
      </c>
      <c r="T319" s="169">
        <v>0.97081792026305</v>
      </c>
      <c r="U319" s="356">
        <v>0.9</v>
      </c>
      <c r="V319" s="169">
        <v>0.937320180846691</v>
      </c>
      <c r="W319" s="169">
        <v>0.953687487838101</v>
      </c>
      <c r="X319" s="169">
        <v>0.954971369078605</v>
      </c>
      <c r="Y319" s="169">
        <v>0.937320180846691</v>
      </c>
      <c r="Z319" s="356">
        <v>0.92</v>
      </c>
      <c r="AA319" s="356">
        <v>0.9707615593835</v>
      </c>
      <c r="AB319" s="356">
        <v>0.969956186104736</v>
      </c>
      <c r="AC319" s="356">
        <v>0.980570183402942</v>
      </c>
      <c r="AD319" s="356">
        <v>0.9707615593835</v>
      </c>
      <c r="AE319" s="356">
        <v>0.92</v>
      </c>
      <c r="AF319" s="169">
        <v>0.985333333333333</v>
      </c>
      <c r="AG319" s="169">
        <v>0.997752087347463</v>
      </c>
      <c r="AH319" s="169">
        <v>0.99848828420257</v>
      </c>
      <c r="AI319" s="169">
        <v>0.985333333333333</v>
      </c>
      <c r="AJ319" s="356">
        <v>0.92</v>
      </c>
      <c r="AK319" s="169">
        <v>0.979057029320159</v>
      </c>
      <c r="AL319" s="169">
        <v>0.980869915424889</v>
      </c>
      <c r="AM319" s="169">
        <v>0.985559952936143</v>
      </c>
      <c r="AN319" s="169">
        <v>0.979057029320159</v>
      </c>
      <c r="AO319" s="168">
        <v>0.99</v>
      </c>
      <c r="AP319" s="358">
        <v>1</v>
      </c>
      <c r="AQ319" s="358">
        <v>1</v>
      </c>
      <c r="AR319" s="358">
        <v>1</v>
      </c>
      <c r="AS319" s="359">
        <v>1</v>
      </c>
      <c r="AT319" s="364">
        <v>0.0922287257019438</v>
      </c>
      <c r="AU319" s="361">
        <v>0</v>
      </c>
      <c r="AV319" s="362">
        <v>0.384615384615385</v>
      </c>
      <c r="AW319" s="362">
        <v>0.0454545454545455</v>
      </c>
      <c r="AX319" s="362">
        <v>0</v>
      </c>
      <c r="AY319" s="135"/>
      <c r="AZ319" s="140"/>
    </row>
    <row r="320" s="134" customFormat="1" spans="1:52">
      <c r="A320" s="138"/>
      <c r="B320" s="135"/>
      <c r="C320" s="175" t="s">
        <v>498</v>
      </c>
      <c r="D320" s="166" t="s">
        <v>26</v>
      </c>
      <c r="E320" s="166" t="s">
        <v>499</v>
      </c>
      <c r="F320" s="167" t="s">
        <v>649</v>
      </c>
      <c r="G320" s="176" t="s">
        <v>650</v>
      </c>
      <c r="H320" s="176" t="s">
        <v>650</v>
      </c>
      <c r="I320" s="176" t="s">
        <v>650</v>
      </c>
      <c r="J320" s="176" t="s">
        <v>650</v>
      </c>
      <c r="K320" s="168">
        <v>0.9</v>
      </c>
      <c r="L320" s="169">
        <v>0.988636363636364</v>
      </c>
      <c r="M320" s="169">
        <v>0.989010989010989</v>
      </c>
      <c r="N320" s="170">
        <v>0.988235294117647</v>
      </c>
      <c r="O320" s="170">
        <v>0.988636363636364</v>
      </c>
      <c r="P320" s="356">
        <v>0.9</v>
      </c>
      <c r="Q320" s="357">
        <v>0.988728252879196</v>
      </c>
      <c r="R320" s="169">
        <v>0.993534980374048</v>
      </c>
      <c r="S320" s="169">
        <v>0.990791896869245</v>
      </c>
      <c r="T320" s="169">
        <v>0.988728252879196</v>
      </c>
      <c r="U320" s="356">
        <v>0.9</v>
      </c>
      <c r="V320" s="169">
        <v>0.982357265376133</v>
      </c>
      <c r="W320" s="169">
        <v>0.986377280073886</v>
      </c>
      <c r="X320" s="169">
        <v>0.98219766728054</v>
      </c>
      <c r="Y320" s="169">
        <v>0.982357265376133</v>
      </c>
      <c r="Z320" s="356">
        <v>0.92</v>
      </c>
      <c r="AA320" s="356">
        <v>0.980813953488372</v>
      </c>
      <c r="AB320" s="356">
        <v>0.97615928739848</v>
      </c>
      <c r="AC320" s="356">
        <v>0.986721611721612</v>
      </c>
      <c r="AD320" s="356">
        <v>0.980813953488372</v>
      </c>
      <c r="AE320" s="356">
        <v>0.92</v>
      </c>
      <c r="AF320" s="169">
        <v>0.990205680705191</v>
      </c>
      <c r="AG320" s="169">
        <v>0.98114824335904</v>
      </c>
      <c r="AH320" s="169">
        <v>0.988267770876467</v>
      </c>
      <c r="AI320" s="169">
        <v>0.990205680705191</v>
      </c>
      <c r="AJ320" s="356">
        <v>0.92</v>
      </c>
      <c r="AK320" s="169">
        <v>0.987402201299562</v>
      </c>
      <c r="AL320" s="169">
        <v>0.98637869677261</v>
      </c>
      <c r="AM320" s="169">
        <v>0.990296354576449</v>
      </c>
      <c r="AN320" s="169">
        <v>0.987402201299562</v>
      </c>
      <c r="AO320" s="168">
        <v>0.99</v>
      </c>
      <c r="AP320" s="358">
        <v>1</v>
      </c>
      <c r="AQ320" s="358">
        <v>1</v>
      </c>
      <c r="AR320" s="358">
        <v>1</v>
      </c>
      <c r="AS320" s="359">
        <v>1</v>
      </c>
      <c r="AT320" s="364">
        <v>0.0922287257019438</v>
      </c>
      <c r="AU320" s="361">
        <v>0</v>
      </c>
      <c r="AV320" s="362">
        <v>0.166666666666667</v>
      </c>
      <c r="AW320" s="362">
        <v>0.181818181818182</v>
      </c>
      <c r="AX320" s="362">
        <v>0</v>
      </c>
      <c r="AY320" s="135"/>
      <c r="AZ320" s="140"/>
    </row>
    <row r="321" s="134" customFormat="1" spans="1:52">
      <c r="A321" s="138"/>
      <c r="B321" s="135"/>
      <c r="C321" s="175" t="s">
        <v>498</v>
      </c>
      <c r="D321" s="166" t="s">
        <v>237</v>
      </c>
      <c r="E321" s="166" t="s">
        <v>499</v>
      </c>
      <c r="F321" s="167" t="s">
        <v>651</v>
      </c>
      <c r="G321" s="176" t="s">
        <v>652</v>
      </c>
      <c r="H321" s="176" t="s">
        <v>652</v>
      </c>
      <c r="I321" s="176" t="s">
        <v>652</v>
      </c>
      <c r="J321" s="176" t="s">
        <v>652</v>
      </c>
      <c r="K321" s="168">
        <v>0.9</v>
      </c>
      <c r="L321" s="169" t="s">
        <v>32</v>
      </c>
      <c r="M321" s="169" t="s">
        <v>32</v>
      </c>
      <c r="N321" s="170" t="s">
        <v>32</v>
      </c>
      <c r="O321" s="170" t="s">
        <v>32</v>
      </c>
      <c r="P321" s="356">
        <v>0.9</v>
      </c>
      <c r="Q321" s="357" t="s">
        <v>32</v>
      </c>
      <c r="R321" s="169" t="s">
        <v>32</v>
      </c>
      <c r="S321" s="169" t="s">
        <v>32</v>
      </c>
      <c r="T321" s="169" t="s">
        <v>32</v>
      </c>
      <c r="U321" s="356">
        <v>0.9</v>
      </c>
      <c r="V321" s="169" t="s">
        <v>32</v>
      </c>
      <c r="W321" s="169" t="s">
        <v>32</v>
      </c>
      <c r="X321" s="169" t="s">
        <v>32</v>
      </c>
      <c r="Y321" s="169" t="s">
        <v>32</v>
      </c>
      <c r="Z321" s="356">
        <v>0.92</v>
      </c>
      <c r="AA321" s="356" t="s">
        <v>32</v>
      </c>
      <c r="AB321" s="356" t="s">
        <v>32</v>
      </c>
      <c r="AC321" s="356" t="s">
        <v>32</v>
      </c>
      <c r="AD321" s="356" t="s">
        <v>32</v>
      </c>
      <c r="AE321" s="356">
        <v>0.92</v>
      </c>
      <c r="AF321" s="169">
        <v>0.997347480106101</v>
      </c>
      <c r="AG321" s="169">
        <v>0.996509598603839</v>
      </c>
      <c r="AH321" s="169">
        <v>0.998452012383901</v>
      </c>
      <c r="AI321" s="169">
        <v>0.997347480106101</v>
      </c>
      <c r="AJ321" s="356">
        <v>0.92</v>
      </c>
      <c r="AK321" s="169" t="s">
        <v>32</v>
      </c>
      <c r="AL321" s="169" t="s">
        <v>32</v>
      </c>
      <c r="AM321" s="169" t="s">
        <v>32</v>
      </c>
      <c r="AN321" s="169" t="s">
        <v>32</v>
      </c>
      <c r="AO321" s="168">
        <v>0.99</v>
      </c>
      <c r="AP321" s="358">
        <v>1</v>
      </c>
      <c r="AQ321" s="358" t="s">
        <v>32</v>
      </c>
      <c r="AR321" s="358" t="s">
        <v>32</v>
      </c>
      <c r="AS321" s="359">
        <v>1</v>
      </c>
      <c r="AT321" s="364">
        <v>0.0922287257019438</v>
      </c>
      <c r="AU321" s="361" t="s">
        <v>32</v>
      </c>
      <c r="AV321" s="362" t="s">
        <v>32</v>
      </c>
      <c r="AW321" s="362" t="s">
        <v>32</v>
      </c>
      <c r="AX321" s="362" t="s">
        <v>32</v>
      </c>
      <c r="AY321" s="135"/>
      <c r="AZ321" s="140"/>
    </row>
    <row r="322" s="134" customFormat="1" spans="1:52">
      <c r="A322" s="138"/>
      <c r="B322" s="135"/>
      <c r="C322" s="175" t="s">
        <v>498</v>
      </c>
      <c r="D322" s="166" t="s">
        <v>237</v>
      </c>
      <c r="E322" s="166" t="s">
        <v>499</v>
      </c>
      <c r="F322" s="167" t="s">
        <v>653</v>
      </c>
      <c r="G322" s="176" t="s">
        <v>654</v>
      </c>
      <c r="H322" s="176" t="s">
        <v>654</v>
      </c>
      <c r="I322" s="176" t="s">
        <v>654</v>
      </c>
      <c r="J322" s="176" t="s">
        <v>654</v>
      </c>
      <c r="K322" s="168">
        <v>0.9</v>
      </c>
      <c r="L322" s="169" t="s">
        <v>32</v>
      </c>
      <c r="M322" s="169" t="s">
        <v>32</v>
      </c>
      <c r="N322" s="170" t="s">
        <v>32</v>
      </c>
      <c r="O322" s="170" t="s">
        <v>32</v>
      </c>
      <c r="P322" s="356">
        <v>0.9</v>
      </c>
      <c r="Q322" s="357">
        <v>0.5</v>
      </c>
      <c r="R322" s="169">
        <v>0</v>
      </c>
      <c r="S322" s="169" t="s">
        <v>32</v>
      </c>
      <c r="T322" s="169">
        <v>0.5</v>
      </c>
      <c r="U322" s="356">
        <v>0.9</v>
      </c>
      <c r="V322" s="169">
        <v>0.5</v>
      </c>
      <c r="W322" s="169">
        <v>1</v>
      </c>
      <c r="X322" s="169" t="s">
        <v>32</v>
      </c>
      <c r="Y322" s="169">
        <v>0.5</v>
      </c>
      <c r="Z322" s="356">
        <v>0.92</v>
      </c>
      <c r="AA322" s="356">
        <v>0</v>
      </c>
      <c r="AB322" s="356" t="s">
        <v>32</v>
      </c>
      <c r="AC322" s="356" t="s">
        <v>32</v>
      </c>
      <c r="AD322" s="356">
        <v>0</v>
      </c>
      <c r="AE322" s="356">
        <v>0.92</v>
      </c>
      <c r="AF322" s="169">
        <v>0.999647497230335</v>
      </c>
      <c r="AG322" s="169">
        <v>0.998438341410878</v>
      </c>
      <c r="AH322" s="169">
        <v>0.755925048141016</v>
      </c>
      <c r="AI322" s="169">
        <v>0.999647497230335</v>
      </c>
      <c r="AJ322" s="356">
        <v>0.92</v>
      </c>
      <c r="AK322" s="169">
        <v>0.333333333333333</v>
      </c>
      <c r="AL322" s="169">
        <v>1</v>
      </c>
      <c r="AM322" s="169">
        <v>1</v>
      </c>
      <c r="AN322" s="169">
        <v>0.333333333333333</v>
      </c>
      <c r="AO322" s="168">
        <v>0.99</v>
      </c>
      <c r="AP322" s="358" t="s">
        <v>32</v>
      </c>
      <c r="AQ322" s="358" t="s">
        <v>32</v>
      </c>
      <c r="AR322" s="358">
        <v>1</v>
      </c>
      <c r="AS322" s="359" t="s">
        <v>32</v>
      </c>
      <c r="AT322" s="364">
        <v>0.0922287257019438</v>
      </c>
      <c r="AU322" s="361" t="s">
        <v>32</v>
      </c>
      <c r="AV322" s="362">
        <v>0</v>
      </c>
      <c r="AW322" s="362" t="s">
        <v>32</v>
      </c>
      <c r="AX322" s="362" t="s">
        <v>32</v>
      </c>
      <c r="AY322" s="135"/>
      <c r="AZ322" s="140"/>
    </row>
    <row r="323" s="134" customFormat="1" spans="1:52">
      <c r="A323" s="138"/>
      <c r="B323" s="135"/>
      <c r="C323" s="175" t="s">
        <v>498</v>
      </c>
      <c r="D323" s="166" t="s">
        <v>237</v>
      </c>
      <c r="E323" s="166" t="s">
        <v>499</v>
      </c>
      <c r="F323" s="167" t="s">
        <v>655</v>
      </c>
      <c r="G323" s="176" t="s">
        <v>656</v>
      </c>
      <c r="H323" s="176" t="s">
        <v>656</v>
      </c>
      <c r="I323" s="176" t="s">
        <v>656</v>
      </c>
      <c r="J323" s="176" t="s">
        <v>656</v>
      </c>
      <c r="K323" s="168">
        <v>0.9</v>
      </c>
      <c r="L323" s="169" t="s">
        <v>32</v>
      </c>
      <c r="M323" s="169" t="s">
        <v>32</v>
      </c>
      <c r="N323" s="170" t="s">
        <v>32</v>
      </c>
      <c r="O323" s="170" t="s">
        <v>32</v>
      </c>
      <c r="P323" s="356">
        <v>0.9</v>
      </c>
      <c r="Q323" s="357" t="s">
        <v>32</v>
      </c>
      <c r="R323" s="169" t="s">
        <v>32</v>
      </c>
      <c r="S323" s="169" t="s">
        <v>32</v>
      </c>
      <c r="T323" s="169" t="s">
        <v>32</v>
      </c>
      <c r="U323" s="356">
        <v>0.9</v>
      </c>
      <c r="V323" s="169" t="s">
        <v>32</v>
      </c>
      <c r="W323" s="169" t="s">
        <v>32</v>
      </c>
      <c r="X323" s="169" t="s">
        <v>32</v>
      </c>
      <c r="Y323" s="169" t="s">
        <v>32</v>
      </c>
      <c r="Z323" s="356">
        <v>0.92</v>
      </c>
      <c r="AA323" s="356" t="s">
        <v>32</v>
      </c>
      <c r="AB323" s="356" t="s">
        <v>32</v>
      </c>
      <c r="AC323" s="356" t="s">
        <v>32</v>
      </c>
      <c r="AD323" s="356" t="s">
        <v>32</v>
      </c>
      <c r="AE323" s="356">
        <v>0.92</v>
      </c>
      <c r="AF323" s="169">
        <v>0.999482736324842</v>
      </c>
      <c r="AG323" s="169">
        <v>0.996674518497991</v>
      </c>
      <c r="AH323" s="169">
        <v>0.998902583150431</v>
      </c>
      <c r="AI323" s="169">
        <v>0.999482736324842</v>
      </c>
      <c r="AJ323" s="356">
        <v>0.92</v>
      </c>
      <c r="AK323" s="169" t="s">
        <v>32</v>
      </c>
      <c r="AL323" s="169" t="s">
        <v>32</v>
      </c>
      <c r="AM323" s="169" t="s">
        <v>32</v>
      </c>
      <c r="AN323" s="169" t="s">
        <v>32</v>
      </c>
      <c r="AO323" s="168">
        <v>0.99</v>
      </c>
      <c r="AP323" s="358" t="s">
        <v>32</v>
      </c>
      <c r="AQ323" s="358">
        <v>1</v>
      </c>
      <c r="AR323" s="358">
        <v>1</v>
      </c>
      <c r="AS323" s="359" t="s">
        <v>32</v>
      </c>
      <c r="AT323" s="364">
        <v>0.0922287257019438</v>
      </c>
      <c r="AU323" s="361" t="s">
        <v>32</v>
      </c>
      <c r="AV323" s="362" t="s">
        <v>32</v>
      </c>
      <c r="AW323" s="362" t="s">
        <v>32</v>
      </c>
      <c r="AX323" s="362" t="s">
        <v>32</v>
      </c>
      <c r="AY323" s="135"/>
      <c r="AZ323" s="140"/>
    </row>
    <row r="324" s="134" customFormat="1" spans="1:52">
      <c r="A324" s="138"/>
      <c r="B324" s="135"/>
      <c r="C324" s="175" t="s">
        <v>498</v>
      </c>
      <c r="D324" s="166" t="s">
        <v>237</v>
      </c>
      <c r="E324" s="166" t="s">
        <v>499</v>
      </c>
      <c r="F324" s="167" t="s">
        <v>657</v>
      </c>
      <c r="G324" s="176" t="s">
        <v>658</v>
      </c>
      <c r="H324" s="176" t="s">
        <v>658</v>
      </c>
      <c r="I324" s="176" t="s">
        <v>658</v>
      </c>
      <c r="J324" s="176" t="s">
        <v>658</v>
      </c>
      <c r="K324" s="168">
        <v>0.9</v>
      </c>
      <c r="L324" s="169" t="s">
        <v>32</v>
      </c>
      <c r="M324" s="169" t="s">
        <v>32</v>
      </c>
      <c r="N324" s="170" t="s">
        <v>32</v>
      </c>
      <c r="O324" s="170" t="s">
        <v>32</v>
      </c>
      <c r="P324" s="356">
        <v>0.9</v>
      </c>
      <c r="Q324" s="357" t="s">
        <v>32</v>
      </c>
      <c r="R324" s="169">
        <v>0</v>
      </c>
      <c r="S324" s="169">
        <v>0</v>
      </c>
      <c r="T324" s="169" t="s">
        <v>32</v>
      </c>
      <c r="U324" s="356">
        <v>0.9</v>
      </c>
      <c r="V324" s="169" t="s">
        <v>32</v>
      </c>
      <c r="W324" s="169">
        <v>0</v>
      </c>
      <c r="X324" s="169">
        <v>0</v>
      </c>
      <c r="Y324" s="169" t="s">
        <v>32</v>
      </c>
      <c r="Z324" s="356">
        <v>0.92</v>
      </c>
      <c r="AA324" s="356" t="s">
        <v>32</v>
      </c>
      <c r="AB324" s="356" t="s">
        <v>32</v>
      </c>
      <c r="AC324" s="356">
        <v>0</v>
      </c>
      <c r="AD324" s="356" t="s">
        <v>32</v>
      </c>
      <c r="AE324" s="356">
        <v>0.92</v>
      </c>
      <c r="AF324" s="169">
        <v>0.881339480708566</v>
      </c>
      <c r="AG324" s="169">
        <v>0.914853767468664</v>
      </c>
      <c r="AH324" s="169">
        <v>0.695117826135979</v>
      </c>
      <c r="AI324" s="169">
        <v>0.881339480708566</v>
      </c>
      <c r="AJ324" s="356">
        <v>0.92</v>
      </c>
      <c r="AK324" s="169" t="s">
        <v>32</v>
      </c>
      <c r="AL324" s="169">
        <v>0</v>
      </c>
      <c r="AM324" s="169">
        <v>0</v>
      </c>
      <c r="AN324" s="169" t="s">
        <v>32</v>
      </c>
      <c r="AO324" s="168">
        <v>0.99</v>
      </c>
      <c r="AP324" s="358">
        <v>1</v>
      </c>
      <c r="AQ324" s="358">
        <v>1</v>
      </c>
      <c r="AR324" s="358">
        <v>1</v>
      </c>
      <c r="AS324" s="359">
        <v>1</v>
      </c>
      <c r="AT324" s="364">
        <v>0.0922287257019438</v>
      </c>
      <c r="AU324" s="361" t="s">
        <v>32</v>
      </c>
      <c r="AV324" s="362" t="s">
        <v>32</v>
      </c>
      <c r="AW324" s="362" t="s">
        <v>32</v>
      </c>
      <c r="AX324" s="362" t="s">
        <v>32</v>
      </c>
      <c r="AY324" s="135"/>
      <c r="AZ324" s="140"/>
    </row>
    <row r="325" s="134" customFormat="1" spans="1:52">
      <c r="A325" s="138"/>
      <c r="B325" s="135"/>
      <c r="C325" s="175" t="s">
        <v>498</v>
      </c>
      <c r="D325" s="166" t="s">
        <v>237</v>
      </c>
      <c r="E325" s="166" t="s">
        <v>499</v>
      </c>
      <c r="F325" s="167" t="s">
        <v>659</v>
      </c>
      <c r="G325" s="176" t="s">
        <v>660</v>
      </c>
      <c r="H325" s="176" t="s">
        <v>660</v>
      </c>
      <c r="I325" s="176" t="s">
        <v>660</v>
      </c>
      <c r="J325" s="176" t="s">
        <v>660</v>
      </c>
      <c r="K325" s="168">
        <v>0.9</v>
      </c>
      <c r="L325" s="169" t="s">
        <v>32</v>
      </c>
      <c r="M325" s="169" t="s">
        <v>32</v>
      </c>
      <c r="N325" s="170" t="s">
        <v>32</v>
      </c>
      <c r="O325" s="170" t="s">
        <v>32</v>
      </c>
      <c r="P325" s="356">
        <v>0.9</v>
      </c>
      <c r="Q325" s="357" t="s">
        <v>32</v>
      </c>
      <c r="R325" s="169" t="s">
        <v>32</v>
      </c>
      <c r="S325" s="169" t="s">
        <v>32</v>
      </c>
      <c r="T325" s="169" t="s">
        <v>32</v>
      </c>
      <c r="U325" s="356">
        <v>0.9</v>
      </c>
      <c r="V325" s="169" t="s">
        <v>32</v>
      </c>
      <c r="W325" s="169" t="s">
        <v>32</v>
      </c>
      <c r="X325" s="169" t="s">
        <v>32</v>
      </c>
      <c r="Y325" s="169" t="s">
        <v>32</v>
      </c>
      <c r="Z325" s="356">
        <v>0.92</v>
      </c>
      <c r="AA325" s="356" t="s">
        <v>32</v>
      </c>
      <c r="AB325" s="356" t="s">
        <v>32</v>
      </c>
      <c r="AC325" s="356" t="s">
        <v>32</v>
      </c>
      <c r="AD325" s="356" t="s">
        <v>32</v>
      </c>
      <c r="AE325" s="356">
        <v>0.92</v>
      </c>
      <c r="AF325" s="169">
        <v>0.999461206896552</v>
      </c>
      <c r="AG325" s="169">
        <v>0.998708010335917</v>
      </c>
      <c r="AH325" s="169">
        <v>0.99719919336769</v>
      </c>
      <c r="AI325" s="169">
        <v>0.999461206896552</v>
      </c>
      <c r="AJ325" s="356">
        <v>0.92</v>
      </c>
      <c r="AK325" s="169">
        <v>0</v>
      </c>
      <c r="AL325" s="169" t="s">
        <v>32</v>
      </c>
      <c r="AM325" s="169" t="s">
        <v>32</v>
      </c>
      <c r="AN325" s="169">
        <v>0</v>
      </c>
      <c r="AO325" s="168">
        <v>0.99</v>
      </c>
      <c r="AP325" s="358">
        <v>1</v>
      </c>
      <c r="AQ325" s="358">
        <v>1</v>
      </c>
      <c r="AR325" s="358">
        <v>1</v>
      </c>
      <c r="AS325" s="359">
        <v>1</v>
      </c>
      <c r="AT325" s="364">
        <v>0.0922287257019438</v>
      </c>
      <c r="AU325" s="361" t="s">
        <v>32</v>
      </c>
      <c r="AV325" s="362" t="s">
        <v>32</v>
      </c>
      <c r="AW325" s="362" t="s">
        <v>32</v>
      </c>
      <c r="AX325" s="362" t="s">
        <v>32</v>
      </c>
      <c r="AY325" s="135"/>
      <c r="AZ325" s="140"/>
    </row>
    <row r="326" s="134" customFormat="1" spans="1:52">
      <c r="A326" s="138"/>
      <c r="B326" s="135"/>
      <c r="C326" s="175" t="s">
        <v>498</v>
      </c>
      <c r="D326" s="166" t="s">
        <v>237</v>
      </c>
      <c r="E326" s="166" t="s">
        <v>499</v>
      </c>
      <c r="F326" s="167" t="s">
        <v>661</v>
      </c>
      <c r="G326" s="176" t="s">
        <v>662</v>
      </c>
      <c r="H326" s="176" t="s">
        <v>662</v>
      </c>
      <c r="I326" s="176" t="s">
        <v>662</v>
      </c>
      <c r="J326" s="176" t="s">
        <v>662</v>
      </c>
      <c r="K326" s="168">
        <v>0.9</v>
      </c>
      <c r="L326" s="169" t="s">
        <v>32</v>
      </c>
      <c r="M326" s="169" t="s">
        <v>32</v>
      </c>
      <c r="N326" s="170" t="s">
        <v>32</v>
      </c>
      <c r="O326" s="170" t="s">
        <v>32</v>
      </c>
      <c r="P326" s="356">
        <v>0.9</v>
      </c>
      <c r="Q326" s="357">
        <v>0</v>
      </c>
      <c r="R326" s="169" t="s">
        <v>32</v>
      </c>
      <c r="S326" s="169">
        <v>0</v>
      </c>
      <c r="T326" s="169">
        <v>0</v>
      </c>
      <c r="U326" s="356">
        <v>0.9</v>
      </c>
      <c r="V326" s="169">
        <v>0</v>
      </c>
      <c r="W326" s="169" t="s">
        <v>32</v>
      </c>
      <c r="X326" s="169">
        <v>0</v>
      </c>
      <c r="Y326" s="169">
        <v>0</v>
      </c>
      <c r="Z326" s="356">
        <v>0.92</v>
      </c>
      <c r="AA326" s="356" t="s">
        <v>32</v>
      </c>
      <c r="AB326" s="356" t="s">
        <v>32</v>
      </c>
      <c r="AC326" s="356" t="s">
        <v>32</v>
      </c>
      <c r="AD326" s="356" t="s">
        <v>32</v>
      </c>
      <c r="AE326" s="356">
        <v>0.92</v>
      </c>
      <c r="AF326" s="169">
        <v>0.996228057449587</v>
      </c>
      <c r="AG326" s="169">
        <v>0.969208736126029</v>
      </c>
      <c r="AH326" s="169">
        <v>0.715955242436801</v>
      </c>
      <c r="AI326" s="169">
        <v>0.996228057449587</v>
      </c>
      <c r="AJ326" s="356">
        <v>0.92</v>
      </c>
      <c r="AK326" s="169">
        <v>0</v>
      </c>
      <c r="AL326" s="169" t="s">
        <v>32</v>
      </c>
      <c r="AM326" s="169">
        <v>0</v>
      </c>
      <c r="AN326" s="169">
        <v>0</v>
      </c>
      <c r="AO326" s="168">
        <v>0.99</v>
      </c>
      <c r="AP326" s="358">
        <v>1</v>
      </c>
      <c r="AQ326" s="358" t="s">
        <v>32</v>
      </c>
      <c r="AR326" s="358" t="s">
        <v>32</v>
      </c>
      <c r="AS326" s="359">
        <v>1</v>
      </c>
      <c r="AT326" s="364">
        <v>0.0922287257019438</v>
      </c>
      <c r="AU326" s="361" t="s">
        <v>32</v>
      </c>
      <c r="AV326" s="362" t="s">
        <v>32</v>
      </c>
      <c r="AW326" s="362" t="s">
        <v>32</v>
      </c>
      <c r="AX326" s="362" t="s">
        <v>32</v>
      </c>
      <c r="AY326" s="135"/>
      <c r="AZ326" s="140"/>
    </row>
    <row r="327" s="134" customFormat="1" spans="1:52">
      <c r="A327" s="138"/>
      <c r="B327" s="135"/>
      <c r="C327" s="175" t="s">
        <v>498</v>
      </c>
      <c r="D327" s="166" t="s">
        <v>26</v>
      </c>
      <c r="E327" s="166" t="s">
        <v>499</v>
      </c>
      <c r="F327" s="167" t="s">
        <v>663</v>
      </c>
      <c r="G327" s="176" t="s">
        <v>664</v>
      </c>
      <c r="H327" s="176" t="s">
        <v>664</v>
      </c>
      <c r="I327" s="176" t="s">
        <v>664</v>
      </c>
      <c r="J327" s="176" t="s">
        <v>664</v>
      </c>
      <c r="K327" s="168">
        <v>0.9</v>
      </c>
      <c r="L327" s="169">
        <v>0.991596638655462</v>
      </c>
      <c r="M327" s="169">
        <v>0.976744186046512</v>
      </c>
      <c r="N327" s="170">
        <v>0.957983193277311</v>
      </c>
      <c r="O327" s="170">
        <v>0.991596638655462</v>
      </c>
      <c r="P327" s="356">
        <v>0.9</v>
      </c>
      <c r="Q327" s="357">
        <v>0.957962237263983</v>
      </c>
      <c r="R327" s="169">
        <v>0.970889063729347</v>
      </c>
      <c r="S327" s="169">
        <v>0.977333608077478</v>
      </c>
      <c r="T327" s="169">
        <v>0.957962237263983</v>
      </c>
      <c r="U327" s="356">
        <v>0.9</v>
      </c>
      <c r="V327" s="169">
        <v>0.949055931599572</v>
      </c>
      <c r="W327" s="169">
        <v>0.948072383949646</v>
      </c>
      <c r="X327" s="169">
        <v>0.957758087780754</v>
      </c>
      <c r="Y327" s="169">
        <v>0.949055931599572</v>
      </c>
      <c r="Z327" s="356">
        <v>0.92</v>
      </c>
      <c r="AA327" s="356">
        <v>0.959620394491999</v>
      </c>
      <c r="AB327" s="356">
        <v>0.960399636693915</v>
      </c>
      <c r="AC327" s="356">
        <v>0.977352181182551</v>
      </c>
      <c r="AD327" s="356">
        <v>0.959620394491999</v>
      </c>
      <c r="AE327" s="356">
        <v>0.92</v>
      </c>
      <c r="AF327" s="169">
        <v>0.988345664683979</v>
      </c>
      <c r="AG327" s="169">
        <v>0.981042859621725</v>
      </c>
      <c r="AH327" s="169">
        <v>0.932973459289249</v>
      </c>
      <c r="AI327" s="169">
        <v>0.988345664683979</v>
      </c>
      <c r="AJ327" s="356">
        <v>0.92</v>
      </c>
      <c r="AK327" s="169">
        <v>0.975950878389903</v>
      </c>
      <c r="AL327" s="169">
        <v>0.974629130141605</v>
      </c>
      <c r="AM327" s="169">
        <v>0.983642407277817</v>
      </c>
      <c r="AN327" s="169">
        <v>0.975950878389903</v>
      </c>
      <c r="AO327" s="168">
        <v>0.99</v>
      </c>
      <c r="AP327" s="358">
        <v>1</v>
      </c>
      <c r="AQ327" s="358">
        <v>1</v>
      </c>
      <c r="AR327" s="358">
        <v>1</v>
      </c>
      <c r="AS327" s="359">
        <v>1</v>
      </c>
      <c r="AT327" s="364">
        <v>0.0922287257019438</v>
      </c>
      <c r="AU327" s="361">
        <v>0</v>
      </c>
      <c r="AV327" s="362">
        <v>0</v>
      </c>
      <c r="AW327" s="362">
        <v>0</v>
      </c>
      <c r="AX327" s="362">
        <v>0</v>
      </c>
      <c r="AY327" s="135"/>
      <c r="AZ327" s="140"/>
    </row>
    <row r="328" s="134" customFormat="1" spans="1:52">
      <c r="A328" s="138"/>
      <c r="B328" s="135"/>
      <c r="C328" s="175" t="s">
        <v>498</v>
      </c>
      <c r="D328" s="166" t="s">
        <v>237</v>
      </c>
      <c r="E328" s="166" t="s">
        <v>499</v>
      </c>
      <c r="F328" s="167" t="s">
        <v>665</v>
      </c>
      <c r="G328" s="176" t="s">
        <v>666</v>
      </c>
      <c r="H328" s="176" t="s">
        <v>666</v>
      </c>
      <c r="I328" s="176" t="s">
        <v>666</v>
      </c>
      <c r="J328" s="176" t="s">
        <v>666</v>
      </c>
      <c r="K328" s="168">
        <v>0.9</v>
      </c>
      <c r="L328" s="169" t="s">
        <v>32</v>
      </c>
      <c r="M328" s="169" t="s">
        <v>32</v>
      </c>
      <c r="N328" s="170" t="s">
        <v>32</v>
      </c>
      <c r="O328" s="170" t="s">
        <v>32</v>
      </c>
      <c r="P328" s="356">
        <v>0.9</v>
      </c>
      <c r="Q328" s="357">
        <v>0</v>
      </c>
      <c r="R328" s="169">
        <v>0</v>
      </c>
      <c r="S328" s="169" t="s">
        <v>32</v>
      </c>
      <c r="T328" s="169">
        <v>0</v>
      </c>
      <c r="U328" s="356">
        <v>0.9</v>
      </c>
      <c r="V328" s="169">
        <v>0.25</v>
      </c>
      <c r="W328" s="169">
        <v>1</v>
      </c>
      <c r="X328" s="169" t="s">
        <v>32</v>
      </c>
      <c r="Y328" s="169">
        <v>0.25</v>
      </c>
      <c r="Z328" s="356">
        <v>0.92</v>
      </c>
      <c r="AA328" s="356">
        <v>0</v>
      </c>
      <c r="AB328" s="356" t="s">
        <v>32</v>
      </c>
      <c r="AC328" s="356">
        <v>0</v>
      </c>
      <c r="AD328" s="356">
        <v>0</v>
      </c>
      <c r="AE328" s="356">
        <v>0.92</v>
      </c>
      <c r="AF328" s="169">
        <v>0.98442521631644</v>
      </c>
      <c r="AG328" s="169">
        <v>0.988828089375285</v>
      </c>
      <c r="AH328" s="169">
        <v>0.640980735551664</v>
      </c>
      <c r="AI328" s="169">
        <v>0.98442521631644</v>
      </c>
      <c r="AJ328" s="356">
        <v>0.92</v>
      </c>
      <c r="AK328" s="169">
        <v>0.2</v>
      </c>
      <c r="AL328" s="169">
        <v>1</v>
      </c>
      <c r="AM328" s="169">
        <v>0</v>
      </c>
      <c r="AN328" s="169">
        <v>0.2</v>
      </c>
      <c r="AO328" s="168">
        <v>0.99</v>
      </c>
      <c r="AP328" s="358">
        <v>1</v>
      </c>
      <c r="AQ328" s="358">
        <v>1</v>
      </c>
      <c r="AR328" s="358">
        <v>1</v>
      </c>
      <c r="AS328" s="359">
        <v>1</v>
      </c>
      <c r="AT328" s="364">
        <v>0.0922287257019438</v>
      </c>
      <c r="AU328" s="361" t="s">
        <v>32</v>
      </c>
      <c r="AV328" s="362" t="s">
        <v>32</v>
      </c>
      <c r="AW328" s="362" t="s">
        <v>32</v>
      </c>
      <c r="AX328" s="362" t="s">
        <v>32</v>
      </c>
      <c r="AY328" s="135"/>
      <c r="AZ328" s="140"/>
    </row>
    <row r="329" s="134" customFormat="1" spans="1:52">
      <c r="A329" s="138"/>
      <c r="B329" s="135"/>
      <c r="C329" s="175" t="s">
        <v>498</v>
      </c>
      <c r="D329" s="166" t="s">
        <v>26</v>
      </c>
      <c r="E329" s="166" t="s">
        <v>499</v>
      </c>
      <c r="F329" s="167" t="s">
        <v>667</v>
      </c>
      <c r="G329" s="176" t="s">
        <v>668</v>
      </c>
      <c r="H329" s="176" t="s">
        <v>668</v>
      </c>
      <c r="I329" s="176" t="s">
        <v>668</v>
      </c>
      <c r="J329" s="176" t="s">
        <v>668</v>
      </c>
      <c r="K329" s="168">
        <v>0.9</v>
      </c>
      <c r="L329" s="169">
        <v>0.6875</v>
      </c>
      <c r="M329" s="169">
        <v>0.764705882352941</v>
      </c>
      <c r="N329" s="170">
        <v>0.84375</v>
      </c>
      <c r="O329" s="170">
        <v>0.6875</v>
      </c>
      <c r="P329" s="356">
        <v>0.9</v>
      </c>
      <c r="Q329" s="357">
        <v>0.955957086391869</v>
      </c>
      <c r="R329" s="169">
        <v>0.963266901133255</v>
      </c>
      <c r="S329" s="169">
        <v>0.972318339100346</v>
      </c>
      <c r="T329" s="169">
        <v>0.955957086391869</v>
      </c>
      <c r="U329" s="356">
        <v>0.9</v>
      </c>
      <c r="V329" s="169">
        <v>0.894409937888199</v>
      </c>
      <c r="W329" s="169">
        <v>0.906213364595545</v>
      </c>
      <c r="X329" s="169">
        <v>0.934256055363322</v>
      </c>
      <c r="Y329" s="169">
        <v>0.894409937888199</v>
      </c>
      <c r="Z329" s="356">
        <v>0.92</v>
      </c>
      <c r="AA329" s="356">
        <v>0.919685039370079</v>
      </c>
      <c r="AB329" s="356">
        <v>0.917293233082707</v>
      </c>
      <c r="AC329" s="356">
        <v>0.935444579780755</v>
      </c>
      <c r="AD329" s="356">
        <v>0.919685039370079</v>
      </c>
      <c r="AE329" s="356">
        <v>0.92</v>
      </c>
      <c r="AF329" s="169">
        <v>0.999884579870729</v>
      </c>
      <c r="AG329" s="169">
        <v>0.999676846017127</v>
      </c>
      <c r="AH329" s="169">
        <v>0.999913606911447</v>
      </c>
      <c r="AI329" s="169">
        <v>0.999884579870729</v>
      </c>
      <c r="AJ329" s="356">
        <v>0.92</v>
      </c>
      <c r="AK329" s="169">
        <v>0.942365097588978</v>
      </c>
      <c r="AL329" s="169">
        <v>0.945103205972771</v>
      </c>
      <c r="AM329" s="169">
        <v>0.956085599643335</v>
      </c>
      <c r="AN329" s="169">
        <v>0.942365097588978</v>
      </c>
      <c r="AO329" s="168">
        <v>0.99</v>
      </c>
      <c r="AP329" s="358">
        <v>1</v>
      </c>
      <c r="AQ329" s="358">
        <v>1</v>
      </c>
      <c r="AR329" s="358">
        <v>1</v>
      </c>
      <c r="AS329" s="359">
        <v>1</v>
      </c>
      <c r="AT329" s="364">
        <v>0.0922287257019438</v>
      </c>
      <c r="AU329" s="361">
        <v>0</v>
      </c>
      <c r="AV329" s="362">
        <v>0.333333333333333</v>
      </c>
      <c r="AW329" s="362">
        <v>0</v>
      </c>
      <c r="AX329" s="362">
        <v>0</v>
      </c>
      <c r="AY329" s="135"/>
      <c r="AZ329" s="140"/>
    </row>
    <row r="330" s="134" customFormat="1" spans="1:52">
      <c r="A330" s="138"/>
      <c r="B330" s="135"/>
      <c r="C330" s="175" t="s">
        <v>498</v>
      </c>
      <c r="D330" s="166" t="s">
        <v>26</v>
      </c>
      <c r="E330" s="166" t="s">
        <v>499</v>
      </c>
      <c r="F330" s="167" t="s">
        <v>669</v>
      </c>
      <c r="G330" s="176" t="s">
        <v>670</v>
      </c>
      <c r="H330" s="176" t="s">
        <v>670</v>
      </c>
      <c r="I330" s="176" t="s">
        <v>670</v>
      </c>
      <c r="J330" s="176" t="s">
        <v>670</v>
      </c>
      <c r="K330" s="168">
        <v>0.9</v>
      </c>
      <c r="L330" s="169">
        <v>1</v>
      </c>
      <c r="M330" s="169">
        <v>0.933333333333333</v>
      </c>
      <c r="N330" s="170">
        <v>1</v>
      </c>
      <c r="O330" s="170">
        <v>1</v>
      </c>
      <c r="P330" s="356">
        <v>0.9</v>
      </c>
      <c r="Q330" s="357">
        <v>0.971794871794872</v>
      </c>
      <c r="R330" s="169">
        <v>0.929570170895909</v>
      </c>
      <c r="S330" s="169">
        <v>0.988205560235889</v>
      </c>
      <c r="T330" s="169">
        <v>0.971794871794872</v>
      </c>
      <c r="U330" s="356">
        <v>0.9</v>
      </c>
      <c r="V330" s="169">
        <v>0.928205128205128</v>
      </c>
      <c r="W330" s="169">
        <v>0.921284308648369</v>
      </c>
      <c r="X330" s="169">
        <v>0.927548441449031</v>
      </c>
      <c r="Y330" s="169">
        <v>0.928205128205128</v>
      </c>
      <c r="Z330" s="356">
        <v>0.92</v>
      </c>
      <c r="AA330" s="356">
        <v>0.930311231393775</v>
      </c>
      <c r="AB330" s="356">
        <v>0.941626129256428</v>
      </c>
      <c r="AC330" s="356">
        <v>0.964145658263305</v>
      </c>
      <c r="AD330" s="356">
        <v>0.930311231393775</v>
      </c>
      <c r="AE330" s="356">
        <v>0.92</v>
      </c>
      <c r="AF330" s="169">
        <v>0.988562091503268</v>
      </c>
      <c r="AG330" s="169">
        <v>0.988077496274218</v>
      </c>
      <c r="AH330" s="169">
        <v>0.997432605905006</v>
      </c>
      <c r="AI330" s="169">
        <v>0.988562091503268</v>
      </c>
      <c r="AJ330" s="356">
        <v>0.92</v>
      </c>
      <c r="AK330" s="169">
        <v>0.956142898634911</v>
      </c>
      <c r="AL330" s="169">
        <v>0.968842729970326</v>
      </c>
      <c r="AM330" s="169">
        <v>0.972409152086137</v>
      </c>
      <c r="AN330" s="169">
        <v>0.956142898634911</v>
      </c>
      <c r="AO330" s="168">
        <v>0.99</v>
      </c>
      <c r="AP330" s="358">
        <v>1</v>
      </c>
      <c r="AQ330" s="358">
        <v>1</v>
      </c>
      <c r="AR330" s="358">
        <v>1</v>
      </c>
      <c r="AS330" s="359">
        <v>1</v>
      </c>
      <c r="AT330" s="364">
        <v>0.0922287257019438</v>
      </c>
      <c r="AU330" s="361">
        <v>0.2</v>
      </c>
      <c r="AV330" s="362">
        <v>0.214285714285714</v>
      </c>
      <c r="AW330" s="362">
        <v>0</v>
      </c>
      <c r="AX330" s="362">
        <v>0.2</v>
      </c>
      <c r="AY330" s="135"/>
      <c r="AZ330" s="140"/>
    </row>
    <row r="331" s="134" customFormat="1" spans="1:52">
      <c r="A331" s="138"/>
      <c r="B331" s="135"/>
      <c r="C331" s="175" t="s">
        <v>498</v>
      </c>
      <c r="D331" s="166" t="s">
        <v>237</v>
      </c>
      <c r="E331" s="166" t="s">
        <v>499</v>
      </c>
      <c r="F331" s="167" t="s">
        <v>671</v>
      </c>
      <c r="G331" s="176" t="s">
        <v>672</v>
      </c>
      <c r="H331" s="176" t="s">
        <v>672</v>
      </c>
      <c r="I331" s="176" t="s">
        <v>672</v>
      </c>
      <c r="J331" s="176" t="s">
        <v>672</v>
      </c>
      <c r="K331" s="168">
        <v>0.9</v>
      </c>
      <c r="L331" s="169" t="s">
        <v>32</v>
      </c>
      <c r="M331" s="169" t="s">
        <v>32</v>
      </c>
      <c r="N331" s="170" t="s">
        <v>32</v>
      </c>
      <c r="O331" s="170" t="s">
        <v>32</v>
      </c>
      <c r="P331" s="356">
        <v>0.9</v>
      </c>
      <c r="Q331" s="357" t="s">
        <v>32</v>
      </c>
      <c r="R331" s="169" t="s">
        <v>32</v>
      </c>
      <c r="S331" s="169">
        <v>1</v>
      </c>
      <c r="T331" s="169" t="s">
        <v>32</v>
      </c>
      <c r="U331" s="356">
        <v>0.9</v>
      </c>
      <c r="V331" s="169" t="s">
        <v>32</v>
      </c>
      <c r="W331" s="169" t="s">
        <v>32</v>
      </c>
      <c r="X331" s="169">
        <v>1</v>
      </c>
      <c r="Y331" s="169" t="s">
        <v>32</v>
      </c>
      <c r="Z331" s="356">
        <v>0.92</v>
      </c>
      <c r="AA331" s="356" t="s">
        <v>32</v>
      </c>
      <c r="AB331" s="356" t="s">
        <v>32</v>
      </c>
      <c r="AC331" s="356" t="s">
        <v>32</v>
      </c>
      <c r="AD331" s="356" t="s">
        <v>32</v>
      </c>
      <c r="AE331" s="356">
        <v>0.92</v>
      </c>
      <c r="AF331" s="169">
        <v>1</v>
      </c>
      <c r="AG331" s="169">
        <v>0.99990574929312</v>
      </c>
      <c r="AH331" s="169">
        <v>0.99992704989787</v>
      </c>
      <c r="AI331" s="169">
        <v>1</v>
      </c>
      <c r="AJ331" s="356">
        <v>0.92</v>
      </c>
      <c r="AK331" s="169" t="s">
        <v>32</v>
      </c>
      <c r="AL331" s="169" t="s">
        <v>32</v>
      </c>
      <c r="AM331" s="169">
        <v>1</v>
      </c>
      <c r="AN331" s="169" t="s">
        <v>32</v>
      </c>
      <c r="AO331" s="168">
        <v>0.99</v>
      </c>
      <c r="AP331" s="358">
        <v>1</v>
      </c>
      <c r="AQ331" s="358">
        <v>1</v>
      </c>
      <c r="AR331" s="358">
        <v>1</v>
      </c>
      <c r="AS331" s="359">
        <v>1</v>
      </c>
      <c r="AT331" s="364">
        <v>0.0922287257019438</v>
      </c>
      <c r="AU331" s="361" t="s">
        <v>32</v>
      </c>
      <c r="AV331" s="362" t="s">
        <v>32</v>
      </c>
      <c r="AW331" s="362" t="s">
        <v>32</v>
      </c>
      <c r="AX331" s="362" t="s">
        <v>32</v>
      </c>
      <c r="AY331" s="135"/>
      <c r="AZ331" s="140"/>
    </row>
    <row r="332" spans="1:52">
      <c r="A332" s="138"/>
      <c r="B332" s="142"/>
      <c r="C332" s="175" t="s">
        <v>673</v>
      </c>
      <c r="D332" s="166" t="s">
        <v>26</v>
      </c>
      <c r="E332" s="166" t="s">
        <v>674</v>
      </c>
      <c r="F332" s="167" t="s">
        <v>675</v>
      </c>
      <c r="G332" s="178" t="s">
        <v>676</v>
      </c>
      <c r="H332" s="178" t="s">
        <v>676</v>
      </c>
      <c r="I332" s="178" t="s">
        <v>676</v>
      </c>
      <c r="J332" s="178" t="s">
        <v>676</v>
      </c>
      <c r="K332" s="168">
        <v>0.9</v>
      </c>
      <c r="L332" s="169">
        <v>0.881720430107527</v>
      </c>
      <c r="M332" s="169">
        <v>0.920792079207921</v>
      </c>
      <c r="N332" s="170">
        <v>0.908163265306122</v>
      </c>
      <c r="O332" s="170">
        <v>0.881720430107527</v>
      </c>
      <c r="P332" s="356">
        <v>0.9</v>
      </c>
      <c r="Q332" s="357">
        <v>0.964400715563506</v>
      </c>
      <c r="R332" s="169">
        <v>0.942401608733123</v>
      </c>
      <c r="S332" s="169">
        <v>0.9666</v>
      </c>
      <c r="T332" s="169">
        <v>0.964400715563506</v>
      </c>
      <c r="U332" s="356">
        <v>0.9</v>
      </c>
      <c r="V332" s="169">
        <v>0.911449016100179</v>
      </c>
      <c r="W332" s="169">
        <v>0.916690606147659</v>
      </c>
      <c r="X332" s="169">
        <v>0.9266</v>
      </c>
      <c r="Y332" s="169">
        <v>0.911449016100179</v>
      </c>
      <c r="Z332" s="356">
        <v>0.92</v>
      </c>
      <c r="AA332" s="356">
        <v>0.935938989513823</v>
      </c>
      <c r="AB332" s="356">
        <v>0.929054054054054</v>
      </c>
      <c r="AC332" s="356">
        <v>0.946087869770698</v>
      </c>
      <c r="AD332" s="356">
        <v>0.935938989513823</v>
      </c>
      <c r="AE332" s="356">
        <v>0.92</v>
      </c>
      <c r="AF332" s="169">
        <v>0.990687830687831</v>
      </c>
      <c r="AG332" s="169">
        <v>0.99293059125964</v>
      </c>
      <c r="AH332" s="169">
        <v>0.991117133393556</v>
      </c>
      <c r="AI332" s="169">
        <v>0.990687830687831</v>
      </c>
      <c r="AJ332" s="356">
        <v>0.92</v>
      </c>
      <c r="AK332" s="169">
        <v>0.95338867098422</v>
      </c>
      <c r="AL332" s="169">
        <v>0.948793267704033</v>
      </c>
      <c r="AM332" s="169">
        <v>0.959402706486234</v>
      </c>
      <c r="AN332" s="169">
        <v>0.95338867098422</v>
      </c>
      <c r="AO332" s="168">
        <v>0.99</v>
      </c>
      <c r="AP332" s="358">
        <v>1</v>
      </c>
      <c r="AQ332" s="358">
        <v>1</v>
      </c>
      <c r="AR332" s="358">
        <v>1</v>
      </c>
      <c r="AS332" s="359">
        <v>1</v>
      </c>
      <c r="AT332" s="364">
        <v>0.0739852556983447</v>
      </c>
      <c r="AU332" s="361">
        <v>0.00757575757575758</v>
      </c>
      <c r="AV332" s="362">
        <v>0.305084745762712</v>
      </c>
      <c r="AW332" s="362">
        <v>0.0133333333333333</v>
      </c>
      <c r="AX332" s="362">
        <v>0.00757575757575758</v>
      </c>
      <c r="AY332" s="142"/>
      <c r="AZ332" s="140"/>
    </row>
    <row r="333" spans="1:52">
      <c r="A333" s="138"/>
      <c r="B333" s="142"/>
      <c r="C333" s="175" t="s">
        <v>673</v>
      </c>
      <c r="D333" s="166" t="s">
        <v>237</v>
      </c>
      <c r="E333" s="166" t="s">
        <v>674</v>
      </c>
      <c r="F333" s="167" t="s">
        <v>677</v>
      </c>
      <c r="G333" s="178" t="s">
        <v>678</v>
      </c>
      <c r="H333" s="178" t="s">
        <v>678</v>
      </c>
      <c r="I333" s="178" t="s">
        <v>678</v>
      </c>
      <c r="J333" s="178" t="s">
        <v>678</v>
      </c>
      <c r="K333" s="168">
        <v>0.9</v>
      </c>
      <c r="L333" s="169" t="s">
        <v>32</v>
      </c>
      <c r="M333" s="169" t="s">
        <v>32</v>
      </c>
      <c r="N333" s="170" t="s">
        <v>32</v>
      </c>
      <c r="O333" s="170" t="s">
        <v>32</v>
      </c>
      <c r="P333" s="356">
        <v>0.9</v>
      </c>
      <c r="Q333" s="357" t="s">
        <v>32</v>
      </c>
      <c r="R333" s="169" t="s">
        <v>32</v>
      </c>
      <c r="S333" s="169" t="s">
        <v>32</v>
      </c>
      <c r="T333" s="169" t="s">
        <v>32</v>
      </c>
      <c r="U333" s="356">
        <v>0.9</v>
      </c>
      <c r="V333" s="169" t="s">
        <v>32</v>
      </c>
      <c r="W333" s="169" t="s">
        <v>32</v>
      </c>
      <c r="X333" s="169" t="s">
        <v>32</v>
      </c>
      <c r="Y333" s="169" t="s">
        <v>32</v>
      </c>
      <c r="Z333" s="356">
        <v>0.92</v>
      </c>
      <c r="AA333" s="356" t="s">
        <v>32</v>
      </c>
      <c r="AB333" s="356" t="s">
        <v>32</v>
      </c>
      <c r="AC333" s="356" t="s">
        <v>32</v>
      </c>
      <c r="AD333" s="356" t="s">
        <v>32</v>
      </c>
      <c r="AE333" s="356">
        <v>0.92</v>
      </c>
      <c r="AF333" s="169">
        <v>0.992937853107345</v>
      </c>
      <c r="AG333" s="169">
        <v>0.992685900040634</v>
      </c>
      <c r="AH333" s="169">
        <v>0.992559523809524</v>
      </c>
      <c r="AI333" s="169">
        <v>0.992937853107345</v>
      </c>
      <c r="AJ333" s="356">
        <v>0.92</v>
      </c>
      <c r="AK333" s="169" t="s">
        <v>32</v>
      </c>
      <c r="AL333" s="169" t="s">
        <v>32</v>
      </c>
      <c r="AM333" s="169" t="s">
        <v>32</v>
      </c>
      <c r="AN333" s="169" t="s">
        <v>32</v>
      </c>
      <c r="AO333" s="168">
        <v>0.99</v>
      </c>
      <c r="AP333" s="358">
        <v>1</v>
      </c>
      <c r="AQ333" s="358">
        <v>1</v>
      </c>
      <c r="AR333" s="358">
        <v>1</v>
      </c>
      <c r="AS333" s="359">
        <v>1</v>
      </c>
      <c r="AT333" s="364">
        <v>0.0739852556983447</v>
      </c>
      <c r="AU333" s="361" t="s">
        <v>32</v>
      </c>
      <c r="AV333" s="362" t="s">
        <v>32</v>
      </c>
      <c r="AW333" s="362" t="s">
        <v>32</v>
      </c>
      <c r="AX333" s="362" t="s">
        <v>32</v>
      </c>
      <c r="AY333" s="142"/>
      <c r="AZ333" s="140"/>
    </row>
    <row r="334" spans="1:52">
      <c r="A334" s="138"/>
      <c r="B334" s="142"/>
      <c r="C334" s="175" t="s">
        <v>673</v>
      </c>
      <c r="D334" s="166" t="s">
        <v>26</v>
      </c>
      <c r="E334" s="166" t="s">
        <v>674</v>
      </c>
      <c r="F334" s="167" t="s">
        <v>679</v>
      </c>
      <c r="G334" s="178" t="s">
        <v>680</v>
      </c>
      <c r="H334" s="178" t="s">
        <v>680</v>
      </c>
      <c r="I334" s="178" t="s">
        <v>680</v>
      </c>
      <c r="J334" s="178" t="s">
        <v>680</v>
      </c>
      <c r="K334" s="168">
        <v>0.9</v>
      </c>
      <c r="L334" s="169">
        <v>0.947826086956522</v>
      </c>
      <c r="M334" s="169">
        <v>0.932773109243697</v>
      </c>
      <c r="N334" s="170">
        <v>0.914285714285714</v>
      </c>
      <c r="O334" s="170">
        <v>0.947826086956522</v>
      </c>
      <c r="P334" s="356">
        <v>0.9</v>
      </c>
      <c r="Q334" s="357">
        <v>0.928561014725179</v>
      </c>
      <c r="R334" s="169">
        <v>0.930597014925373</v>
      </c>
      <c r="S334" s="169">
        <v>0.942241379310345</v>
      </c>
      <c r="T334" s="169">
        <v>0.928561014725179</v>
      </c>
      <c r="U334" s="356">
        <v>0.9</v>
      </c>
      <c r="V334" s="169">
        <v>0.872721971132818</v>
      </c>
      <c r="W334" s="169">
        <v>0.875248756218906</v>
      </c>
      <c r="X334" s="169">
        <v>0.891034482758621</v>
      </c>
      <c r="Y334" s="169">
        <v>0.872721971132818</v>
      </c>
      <c r="Z334" s="356">
        <v>0.92</v>
      </c>
      <c r="AA334" s="356">
        <v>0.937963491158015</v>
      </c>
      <c r="AB334" s="356">
        <v>0.92872205820329</v>
      </c>
      <c r="AC334" s="356">
        <v>0.938920267962695</v>
      </c>
      <c r="AD334" s="356">
        <v>0.937963491158015</v>
      </c>
      <c r="AE334" s="356">
        <v>0.92</v>
      </c>
      <c r="AF334" s="169">
        <v>0.991762568140521</v>
      </c>
      <c r="AG334" s="169">
        <v>0.991696938245978</v>
      </c>
      <c r="AH334" s="169">
        <v>0.988244059938737</v>
      </c>
      <c r="AI334" s="169">
        <v>0.991762568140521</v>
      </c>
      <c r="AJ334" s="356">
        <v>0.92</v>
      </c>
      <c r="AK334" s="169">
        <v>0.951543709121598</v>
      </c>
      <c r="AL334" s="169">
        <v>0.947160102909163</v>
      </c>
      <c r="AM334" s="169">
        <v>0.951575653728675</v>
      </c>
      <c r="AN334" s="169">
        <v>0.951543709121598</v>
      </c>
      <c r="AO334" s="168">
        <v>0.99</v>
      </c>
      <c r="AP334" s="358">
        <v>1</v>
      </c>
      <c r="AQ334" s="358">
        <v>1</v>
      </c>
      <c r="AR334" s="358">
        <v>1</v>
      </c>
      <c r="AS334" s="359">
        <v>1</v>
      </c>
      <c r="AT334" s="364">
        <v>0.0739852556983447</v>
      </c>
      <c r="AU334" s="361">
        <v>0.0737704918032787</v>
      </c>
      <c r="AV334" s="362">
        <v>0.24025974025974</v>
      </c>
      <c r="AW334" s="362">
        <v>0.0185185185185185</v>
      </c>
      <c r="AX334" s="362">
        <v>0.0737704918032787</v>
      </c>
      <c r="AY334" s="142"/>
      <c r="AZ334" s="140"/>
    </row>
    <row r="335" spans="1:52">
      <c r="A335" s="138"/>
      <c r="B335" s="142"/>
      <c r="C335" s="175" t="s">
        <v>673</v>
      </c>
      <c r="D335" s="166" t="s">
        <v>237</v>
      </c>
      <c r="E335" s="166" t="s">
        <v>674</v>
      </c>
      <c r="F335" s="167" t="s">
        <v>681</v>
      </c>
      <c r="G335" s="178" t="s">
        <v>682</v>
      </c>
      <c r="H335" s="178" t="s">
        <v>682</v>
      </c>
      <c r="I335" s="178" t="s">
        <v>682</v>
      </c>
      <c r="J335" s="178" t="s">
        <v>682</v>
      </c>
      <c r="K335" s="168">
        <v>0.9</v>
      </c>
      <c r="L335" s="169" t="s">
        <v>32</v>
      </c>
      <c r="M335" s="169" t="s">
        <v>32</v>
      </c>
      <c r="N335" s="170" t="s">
        <v>32</v>
      </c>
      <c r="O335" s="170" t="s">
        <v>32</v>
      </c>
      <c r="P335" s="356">
        <v>0.9</v>
      </c>
      <c r="Q335" s="357" t="s">
        <v>32</v>
      </c>
      <c r="R335" s="169" t="s">
        <v>32</v>
      </c>
      <c r="S335" s="169" t="s">
        <v>32</v>
      </c>
      <c r="T335" s="169" t="s">
        <v>32</v>
      </c>
      <c r="U335" s="356">
        <v>0.9</v>
      </c>
      <c r="V335" s="169" t="s">
        <v>32</v>
      </c>
      <c r="W335" s="169" t="s">
        <v>32</v>
      </c>
      <c r="X335" s="169" t="s">
        <v>32</v>
      </c>
      <c r="Y335" s="169" t="s">
        <v>32</v>
      </c>
      <c r="Z335" s="356">
        <v>0.92</v>
      </c>
      <c r="AA335" s="356" t="s">
        <v>32</v>
      </c>
      <c r="AB335" s="356" t="s">
        <v>32</v>
      </c>
      <c r="AC335" s="356" t="s">
        <v>32</v>
      </c>
      <c r="AD335" s="356" t="s">
        <v>32</v>
      </c>
      <c r="AE335" s="356">
        <v>0.92</v>
      </c>
      <c r="AF335" s="169">
        <v>1</v>
      </c>
      <c r="AG335" s="169">
        <v>1</v>
      </c>
      <c r="AH335" s="169">
        <v>0.995049504950495</v>
      </c>
      <c r="AI335" s="169">
        <v>1</v>
      </c>
      <c r="AJ335" s="356">
        <v>0.92</v>
      </c>
      <c r="AK335" s="169" t="s">
        <v>32</v>
      </c>
      <c r="AL335" s="169" t="s">
        <v>32</v>
      </c>
      <c r="AM335" s="169" t="s">
        <v>32</v>
      </c>
      <c r="AN335" s="169" t="s">
        <v>32</v>
      </c>
      <c r="AO335" s="168">
        <v>0.99</v>
      </c>
      <c r="AP335" s="358">
        <v>1</v>
      </c>
      <c r="AQ335" s="358">
        <v>1</v>
      </c>
      <c r="AR335" s="358">
        <v>1</v>
      </c>
      <c r="AS335" s="359">
        <v>1</v>
      </c>
      <c r="AT335" s="364">
        <v>0.0739852556983447</v>
      </c>
      <c r="AU335" s="361" t="s">
        <v>32</v>
      </c>
      <c r="AV335" s="362" t="s">
        <v>32</v>
      </c>
      <c r="AW335" s="362" t="s">
        <v>32</v>
      </c>
      <c r="AX335" s="362" t="s">
        <v>32</v>
      </c>
      <c r="AY335" s="142"/>
      <c r="AZ335" s="140"/>
    </row>
    <row r="336" spans="1:52">
      <c r="A336" s="138"/>
      <c r="B336" s="142"/>
      <c r="C336" s="175" t="s">
        <v>673</v>
      </c>
      <c r="D336" s="166" t="s">
        <v>26</v>
      </c>
      <c r="E336" s="166" t="s">
        <v>674</v>
      </c>
      <c r="F336" s="167" t="s">
        <v>683</v>
      </c>
      <c r="G336" s="178" t="s">
        <v>684</v>
      </c>
      <c r="H336" s="178" t="s">
        <v>684</v>
      </c>
      <c r="I336" s="178" t="s">
        <v>684</v>
      </c>
      <c r="J336" s="178" t="s">
        <v>684</v>
      </c>
      <c r="K336" s="168">
        <v>0.9</v>
      </c>
      <c r="L336" s="169">
        <v>0.989010989010989</v>
      </c>
      <c r="M336" s="169">
        <v>0.95</v>
      </c>
      <c r="N336" s="170">
        <v>0.917647058823529</v>
      </c>
      <c r="O336" s="170">
        <v>0.989010989010989</v>
      </c>
      <c r="P336" s="356">
        <v>0.9</v>
      </c>
      <c r="Q336" s="357">
        <v>0.939763231197772</v>
      </c>
      <c r="R336" s="169">
        <v>0.941980514759343</v>
      </c>
      <c r="S336" s="169">
        <v>0.961554026709834</v>
      </c>
      <c r="T336" s="169">
        <v>0.939763231197772</v>
      </c>
      <c r="U336" s="356">
        <v>0.9</v>
      </c>
      <c r="V336" s="169">
        <v>0.911559888579387</v>
      </c>
      <c r="W336" s="169">
        <v>0.908099461974698</v>
      </c>
      <c r="X336" s="169">
        <v>0.928976123027115</v>
      </c>
      <c r="Y336" s="169">
        <v>0.911559888579387</v>
      </c>
      <c r="Z336" s="356">
        <v>0.92</v>
      </c>
      <c r="AA336" s="356">
        <v>0.933645735707591</v>
      </c>
      <c r="AB336" s="356">
        <v>0.941176470588235</v>
      </c>
      <c r="AC336" s="356">
        <v>0.947165850244926</v>
      </c>
      <c r="AD336" s="356">
        <v>0.933645735707591</v>
      </c>
      <c r="AE336" s="356">
        <v>0.92</v>
      </c>
      <c r="AF336" s="169">
        <v>0.974782792964611</v>
      </c>
      <c r="AG336" s="169">
        <v>0.976542075884971</v>
      </c>
      <c r="AH336" s="169">
        <v>0.975242820945946</v>
      </c>
      <c r="AI336" s="169">
        <v>0.974782792964611</v>
      </c>
      <c r="AJ336" s="356">
        <v>0.92</v>
      </c>
      <c r="AK336" s="169">
        <v>0.951245085190039</v>
      </c>
      <c r="AL336" s="169">
        <v>0.95635173954676</v>
      </c>
      <c r="AM336" s="169">
        <v>0.96134359166823</v>
      </c>
      <c r="AN336" s="169">
        <v>0.951245085190039</v>
      </c>
      <c r="AO336" s="168">
        <v>0.99</v>
      </c>
      <c r="AP336" s="358">
        <v>1</v>
      </c>
      <c r="AQ336" s="358">
        <v>1</v>
      </c>
      <c r="AR336" s="358">
        <v>1</v>
      </c>
      <c r="AS336" s="359">
        <v>1</v>
      </c>
      <c r="AT336" s="364">
        <v>0.0739852556983447</v>
      </c>
      <c r="AU336" s="361">
        <v>0</v>
      </c>
      <c r="AV336" s="362">
        <v>0.219512195121951</v>
      </c>
      <c r="AW336" s="362">
        <v>0</v>
      </c>
      <c r="AX336" s="362">
        <v>0</v>
      </c>
      <c r="AY336" s="142"/>
      <c r="AZ336" s="140"/>
    </row>
    <row r="337" spans="1:52">
      <c r="A337" s="138"/>
      <c r="B337" s="142"/>
      <c r="C337" s="175" t="s">
        <v>673</v>
      </c>
      <c r="D337" s="166" t="s">
        <v>26</v>
      </c>
      <c r="E337" s="166" t="s">
        <v>674</v>
      </c>
      <c r="F337" s="167" t="s">
        <v>685</v>
      </c>
      <c r="G337" s="178" t="s">
        <v>686</v>
      </c>
      <c r="H337" s="178" t="s">
        <v>686</v>
      </c>
      <c r="I337" s="178" t="s">
        <v>686</v>
      </c>
      <c r="J337" s="178" t="s">
        <v>686</v>
      </c>
      <c r="K337" s="168">
        <v>0.9</v>
      </c>
      <c r="L337" s="169">
        <v>0.951219512195122</v>
      </c>
      <c r="M337" s="169">
        <v>0.978260869565217</v>
      </c>
      <c r="N337" s="170">
        <v>0.975609756097561</v>
      </c>
      <c r="O337" s="170">
        <v>0.951219512195122</v>
      </c>
      <c r="P337" s="356">
        <v>0.9</v>
      </c>
      <c r="Q337" s="357">
        <v>0.944320712694877</v>
      </c>
      <c r="R337" s="169">
        <v>0.955474229948155</v>
      </c>
      <c r="S337" s="169">
        <v>0.967741935483871</v>
      </c>
      <c r="T337" s="169">
        <v>0.944320712694877</v>
      </c>
      <c r="U337" s="356">
        <v>0.9</v>
      </c>
      <c r="V337" s="169">
        <v>0.923533778767632</v>
      </c>
      <c r="W337" s="169">
        <v>0.931076547727966</v>
      </c>
      <c r="X337" s="169">
        <v>0.942254082039028</v>
      </c>
      <c r="Y337" s="169">
        <v>0.923533778767632</v>
      </c>
      <c r="Z337" s="356">
        <v>0.92</v>
      </c>
      <c r="AA337" s="356">
        <v>0.953742937853107</v>
      </c>
      <c r="AB337" s="356">
        <v>0.955696202531646</v>
      </c>
      <c r="AC337" s="356">
        <v>0.971383647798742</v>
      </c>
      <c r="AD337" s="356">
        <v>0.953742937853107</v>
      </c>
      <c r="AE337" s="356">
        <v>0.92</v>
      </c>
      <c r="AF337" s="169">
        <v>0.987185887834914</v>
      </c>
      <c r="AG337" s="169">
        <v>0.990825688073395</v>
      </c>
      <c r="AH337" s="169">
        <v>0.983786610878661</v>
      </c>
      <c r="AI337" s="169">
        <v>0.987185887834914</v>
      </c>
      <c r="AJ337" s="356">
        <v>0.92</v>
      </c>
      <c r="AK337" s="169">
        <v>0.96221084230973</v>
      </c>
      <c r="AL337" s="169">
        <v>0.966098997294286</v>
      </c>
      <c r="AM337" s="169">
        <v>0.978211210683535</v>
      </c>
      <c r="AN337" s="169">
        <v>0.96221084230973</v>
      </c>
      <c r="AO337" s="168">
        <v>0.99</v>
      </c>
      <c r="AP337" s="358">
        <v>1</v>
      </c>
      <c r="AQ337" s="358">
        <v>1</v>
      </c>
      <c r="AR337" s="358">
        <v>1</v>
      </c>
      <c r="AS337" s="359">
        <v>1</v>
      </c>
      <c r="AT337" s="364">
        <v>0.0739852556983447</v>
      </c>
      <c r="AU337" s="361">
        <v>0.0169491525423729</v>
      </c>
      <c r="AV337" s="362">
        <v>0.537313432835821</v>
      </c>
      <c r="AW337" s="362">
        <v>0.0175438596491228</v>
      </c>
      <c r="AX337" s="362">
        <v>0.0169491525423729</v>
      </c>
      <c r="AY337" s="142"/>
      <c r="AZ337" s="140"/>
    </row>
    <row r="338" spans="1:52">
      <c r="A338" s="138"/>
      <c r="B338" s="142"/>
      <c r="C338" s="175" t="s">
        <v>673</v>
      </c>
      <c r="D338" s="166" t="s">
        <v>26</v>
      </c>
      <c r="E338" s="166" t="s">
        <v>674</v>
      </c>
      <c r="F338" s="167" t="s">
        <v>687</v>
      </c>
      <c r="G338" s="178" t="s">
        <v>688</v>
      </c>
      <c r="H338" s="178" t="s">
        <v>688</v>
      </c>
      <c r="I338" s="178" t="s">
        <v>688</v>
      </c>
      <c r="J338" s="178" t="s">
        <v>688</v>
      </c>
      <c r="K338" s="168">
        <v>0.9</v>
      </c>
      <c r="L338" s="169">
        <v>0.952380952380952</v>
      </c>
      <c r="M338" s="169">
        <v>0.976190476190476</v>
      </c>
      <c r="N338" s="170">
        <v>0.9375</v>
      </c>
      <c r="O338" s="170">
        <v>0.952380952380952</v>
      </c>
      <c r="P338" s="356">
        <v>0.9</v>
      </c>
      <c r="Q338" s="357">
        <v>0.949392712550607</v>
      </c>
      <c r="R338" s="169">
        <v>0.948428117273048</v>
      </c>
      <c r="S338" s="169">
        <v>0.964576352321685</v>
      </c>
      <c r="T338" s="169">
        <v>0.949392712550607</v>
      </c>
      <c r="U338" s="356">
        <v>0.9</v>
      </c>
      <c r="V338" s="169">
        <v>0.91497975708502</v>
      </c>
      <c r="W338" s="169">
        <v>0.922642175909573</v>
      </c>
      <c r="X338" s="169">
        <v>0.881761608425084</v>
      </c>
      <c r="Y338" s="169">
        <v>0.91497975708502</v>
      </c>
      <c r="Z338" s="356">
        <v>0.92</v>
      </c>
      <c r="AA338" s="356">
        <v>0.942656765676568</v>
      </c>
      <c r="AB338" s="356">
        <v>0.947368421052632</v>
      </c>
      <c r="AC338" s="356">
        <v>0.950266429840142</v>
      </c>
      <c r="AD338" s="356">
        <v>0.942656765676568</v>
      </c>
      <c r="AE338" s="356">
        <v>0.92</v>
      </c>
      <c r="AF338" s="169">
        <v>1</v>
      </c>
      <c r="AG338" s="169">
        <v>1</v>
      </c>
      <c r="AH338" s="169">
        <v>0.99880810488677</v>
      </c>
      <c r="AI338" s="169">
        <v>1</v>
      </c>
      <c r="AJ338" s="356">
        <v>0.92</v>
      </c>
      <c r="AK338" s="169">
        <v>0.954896383583909</v>
      </c>
      <c r="AL338" s="169">
        <v>0.959766976151466</v>
      </c>
      <c r="AM338" s="169">
        <v>0.962275693311582</v>
      </c>
      <c r="AN338" s="169">
        <v>0.954896383583909</v>
      </c>
      <c r="AO338" s="168">
        <v>0.99</v>
      </c>
      <c r="AP338" s="358">
        <v>1</v>
      </c>
      <c r="AQ338" s="358">
        <v>1</v>
      </c>
      <c r="AR338" s="358">
        <v>1</v>
      </c>
      <c r="AS338" s="359">
        <v>1</v>
      </c>
      <c r="AT338" s="364">
        <v>0.0739852556983447</v>
      </c>
      <c r="AU338" s="361">
        <v>0.162162162162162</v>
      </c>
      <c r="AV338" s="362">
        <v>0.4</v>
      </c>
      <c r="AW338" s="362">
        <v>0.05</v>
      </c>
      <c r="AX338" s="362">
        <v>0.162162162162162</v>
      </c>
      <c r="AY338" s="142"/>
      <c r="AZ338" s="140"/>
    </row>
    <row r="339" spans="1:52">
      <c r="A339" s="138"/>
      <c r="B339" s="142"/>
      <c r="C339" s="175" t="s">
        <v>673</v>
      </c>
      <c r="D339" s="166" t="s">
        <v>26</v>
      </c>
      <c r="E339" s="166" t="s">
        <v>674</v>
      </c>
      <c r="F339" s="167" t="s">
        <v>689</v>
      </c>
      <c r="G339" s="178" t="s">
        <v>690</v>
      </c>
      <c r="H339" s="178" t="s">
        <v>690</v>
      </c>
      <c r="I339" s="178" t="s">
        <v>690</v>
      </c>
      <c r="J339" s="178" t="s">
        <v>690</v>
      </c>
      <c r="K339" s="168">
        <v>0.9</v>
      </c>
      <c r="L339" s="169">
        <v>0.928571428571429</v>
      </c>
      <c r="M339" s="169">
        <v>0.964912280701754</v>
      </c>
      <c r="N339" s="170">
        <v>0.964285714285714</v>
      </c>
      <c r="O339" s="170">
        <v>0.928571428571429</v>
      </c>
      <c r="P339" s="356">
        <v>0.9</v>
      </c>
      <c r="Q339" s="357">
        <v>0.978304888631762</v>
      </c>
      <c r="R339" s="169">
        <v>0.973827160493827</v>
      </c>
      <c r="S339" s="169">
        <v>0.984833164812942</v>
      </c>
      <c r="T339" s="169">
        <v>0.978304888631762</v>
      </c>
      <c r="U339" s="356">
        <v>0.9</v>
      </c>
      <c r="V339" s="169">
        <v>0.914376627133353</v>
      </c>
      <c r="W339" s="169">
        <v>0.910617283950617</v>
      </c>
      <c r="X339" s="169">
        <v>0.911358274351197</v>
      </c>
      <c r="Y339" s="169">
        <v>0.914376627133353</v>
      </c>
      <c r="Z339" s="356">
        <v>0.92</v>
      </c>
      <c r="AA339" s="356">
        <v>0.945264452644526</v>
      </c>
      <c r="AB339" s="356">
        <v>0.939446870451237</v>
      </c>
      <c r="AC339" s="356">
        <v>0.940851299060254</v>
      </c>
      <c r="AD339" s="356">
        <v>0.945264452644526</v>
      </c>
      <c r="AE339" s="356">
        <v>0.92</v>
      </c>
      <c r="AF339" s="169">
        <v>0.99219512195122</v>
      </c>
      <c r="AG339" s="169">
        <v>0.993605115907274</v>
      </c>
      <c r="AH339" s="169">
        <v>0.997723577235772</v>
      </c>
      <c r="AI339" s="169">
        <v>0.99219512195122</v>
      </c>
      <c r="AJ339" s="356">
        <v>0.92</v>
      </c>
      <c r="AK339" s="169">
        <v>0.95543093270366</v>
      </c>
      <c r="AL339" s="169">
        <v>0.950080085424453</v>
      </c>
      <c r="AM339" s="169">
        <v>0.954441913439636</v>
      </c>
      <c r="AN339" s="169">
        <v>0.95543093270366</v>
      </c>
      <c r="AO339" s="168">
        <v>0.99</v>
      </c>
      <c r="AP339" s="358">
        <v>1</v>
      </c>
      <c r="AQ339" s="358">
        <v>1</v>
      </c>
      <c r="AR339" s="358">
        <v>1</v>
      </c>
      <c r="AS339" s="359">
        <v>1</v>
      </c>
      <c r="AT339" s="364">
        <v>0.0739852556983447</v>
      </c>
      <c r="AU339" s="361">
        <v>0.0204081632653061</v>
      </c>
      <c r="AV339" s="362">
        <v>0.232558139534884</v>
      </c>
      <c r="AW339" s="362">
        <v>0.0285714285714286</v>
      </c>
      <c r="AX339" s="362">
        <v>0.0204081632653061</v>
      </c>
      <c r="AY339" s="142"/>
      <c r="AZ339" s="140"/>
    </row>
    <row r="340" spans="1:52">
      <c r="A340" s="138"/>
      <c r="B340" s="142"/>
      <c r="C340" s="175" t="s">
        <v>673</v>
      </c>
      <c r="D340" s="166" t="s">
        <v>26</v>
      </c>
      <c r="E340" s="166" t="s">
        <v>674</v>
      </c>
      <c r="F340" s="167" t="s">
        <v>691</v>
      </c>
      <c r="G340" s="178" t="s">
        <v>692</v>
      </c>
      <c r="H340" s="178" t="s">
        <v>692</v>
      </c>
      <c r="I340" s="178" t="s">
        <v>692</v>
      </c>
      <c r="J340" s="178" t="s">
        <v>692</v>
      </c>
      <c r="K340" s="168">
        <v>0.9</v>
      </c>
      <c r="L340" s="169">
        <v>0.976470588235294</v>
      </c>
      <c r="M340" s="169">
        <v>0.944444444444444</v>
      </c>
      <c r="N340" s="170">
        <v>0.952380952380952</v>
      </c>
      <c r="O340" s="170">
        <v>0.976470588235294</v>
      </c>
      <c r="P340" s="356">
        <v>0.9</v>
      </c>
      <c r="Q340" s="357">
        <v>0.969010265349603</v>
      </c>
      <c r="R340" s="169">
        <v>0.978994865411545</v>
      </c>
      <c r="S340" s="169">
        <v>0.982164572355087</v>
      </c>
      <c r="T340" s="169">
        <v>0.969010265349603</v>
      </c>
      <c r="U340" s="356">
        <v>0.9</v>
      </c>
      <c r="V340" s="169">
        <v>0.914778229711408</v>
      </c>
      <c r="W340" s="169">
        <v>0.922358798817489</v>
      </c>
      <c r="X340" s="169">
        <v>0.935346574787191</v>
      </c>
      <c r="Y340" s="169">
        <v>0.914778229711408</v>
      </c>
      <c r="Z340" s="356">
        <v>0.92</v>
      </c>
      <c r="AA340" s="356">
        <v>0.962815405046481</v>
      </c>
      <c r="AB340" s="356">
        <v>0.959148774463234</v>
      </c>
      <c r="AC340" s="356">
        <v>0.968163538873995</v>
      </c>
      <c r="AD340" s="356">
        <v>0.962815405046481</v>
      </c>
      <c r="AE340" s="356">
        <v>0.92</v>
      </c>
      <c r="AF340" s="169">
        <v>0.983577806122449</v>
      </c>
      <c r="AG340" s="169">
        <v>0.981808501197977</v>
      </c>
      <c r="AH340" s="169">
        <v>0.990719578918208</v>
      </c>
      <c r="AI340" s="169">
        <v>0.983577806122449</v>
      </c>
      <c r="AJ340" s="356">
        <v>0.92</v>
      </c>
      <c r="AK340" s="169">
        <v>0.969872857932559</v>
      </c>
      <c r="AL340" s="169">
        <v>0.969383391772856</v>
      </c>
      <c r="AM340" s="169">
        <v>0.97378311485929</v>
      </c>
      <c r="AN340" s="169">
        <v>0.969872857932559</v>
      </c>
      <c r="AO340" s="168">
        <v>0.99</v>
      </c>
      <c r="AP340" s="358">
        <v>1</v>
      </c>
      <c r="AQ340" s="358">
        <v>1</v>
      </c>
      <c r="AR340" s="358">
        <v>1</v>
      </c>
      <c r="AS340" s="359">
        <v>1</v>
      </c>
      <c r="AT340" s="364">
        <v>0.0739852556983447</v>
      </c>
      <c r="AU340" s="361">
        <v>0</v>
      </c>
      <c r="AV340" s="362">
        <v>0.204081632653061</v>
      </c>
      <c r="AW340" s="362">
        <v>0.027027027027027</v>
      </c>
      <c r="AX340" s="362">
        <v>0</v>
      </c>
      <c r="AY340" s="142"/>
      <c r="AZ340" s="140"/>
    </row>
    <row r="341" spans="1:52">
      <c r="A341" s="138"/>
      <c r="B341" s="142"/>
      <c r="C341" s="175" t="s">
        <v>673</v>
      </c>
      <c r="D341" s="166" t="s">
        <v>237</v>
      </c>
      <c r="E341" s="166" t="s">
        <v>674</v>
      </c>
      <c r="F341" s="167" t="s">
        <v>693</v>
      </c>
      <c r="G341" s="178" t="s">
        <v>694</v>
      </c>
      <c r="H341" s="178" t="s">
        <v>694</v>
      </c>
      <c r="I341" s="178" t="s">
        <v>694</v>
      </c>
      <c r="J341" s="178" t="s">
        <v>694</v>
      </c>
      <c r="K341" s="168">
        <v>0.9</v>
      </c>
      <c r="L341" s="169" t="s">
        <v>32</v>
      </c>
      <c r="M341" s="169" t="s">
        <v>32</v>
      </c>
      <c r="N341" s="170" t="s">
        <v>32</v>
      </c>
      <c r="O341" s="170" t="s">
        <v>32</v>
      </c>
      <c r="P341" s="356">
        <v>0.9</v>
      </c>
      <c r="Q341" s="357" t="s">
        <v>32</v>
      </c>
      <c r="R341" s="169" t="s">
        <v>32</v>
      </c>
      <c r="S341" s="169" t="s">
        <v>32</v>
      </c>
      <c r="T341" s="169" t="s">
        <v>32</v>
      </c>
      <c r="U341" s="356">
        <v>0.9</v>
      </c>
      <c r="V341" s="169" t="s">
        <v>32</v>
      </c>
      <c r="W341" s="169" t="s">
        <v>32</v>
      </c>
      <c r="X341" s="169" t="s">
        <v>32</v>
      </c>
      <c r="Y341" s="169" t="s">
        <v>32</v>
      </c>
      <c r="Z341" s="356">
        <v>0.92</v>
      </c>
      <c r="AA341" s="356" t="s">
        <v>32</v>
      </c>
      <c r="AB341" s="356" t="s">
        <v>32</v>
      </c>
      <c r="AC341" s="356" t="s">
        <v>32</v>
      </c>
      <c r="AD341" s="356" t="s">
        <v>32</v>
      </c>
      <c r="AE341" s="356">
        <v>0.92</v>
      </c>
      <c r="AF341" s="169">
        <v>1</v>
      </c>
      <c r="AG341" s="169">
        <v>1</v>
      </c>
      <c r="AH341" s="169">
        <v>1</v>
      </c>
      <c r="AI341" s="169">
        <v>1</v>
      </c>
      <c r="AJ341" s="356">
        <v>0.92</v>
      </c>
      <c r="AK341" s="169" t="s">
        <v>32</v>
      </c>
      <c r="AL341" s="169" t="s">
        <v>32</v>
      </c>
      <c r="AM341" s="169" t="s">
        <v>32</v>
      </c>
      <c r="AN341" s="169" t="s">
        <v>32</v>
      </c>
      <c r="AO341" s="168">
        <v>0.99</v>
      </c>
      <c r="AP341" s="358">
        <v>1</v>
      </c>
      <c r="AQ341" s="358" t="s">
        <v>32</v>
      </c>
      <c r="AR341" s="358" t="s">
        <v>32</v>
      </c>
      <c r="AS341" s="359">
        <v>1</v>
      </c>
      <c r="AT341" s="364">
        <v>0.0739852556983447</v>
      </c>
      <c r="AU341" s="361" t="s">
        <v>32</v>
      </c>
      <c r="AV341" s="362" t="s">
        <v>32</v>
      </c>
      <c r="AW341" s="362" t="s">
        <v>32</v>
      </c>
      <c r="AX341" s="362" t="s">
        <v>32</v>
      </c>
      <c r="AY341" s="142"/>
      <c r="AZ341" s="140"/>
    </row>
    <row r="342" spans="1:52">
      <c r="A342" s="138"/>
      <c r="B342" s="142"/>
      <c r="C342" s="175" t="s">
        <v>673</v>
      </c>
      <c r="D342" s="166" t="s">
        <v>26</v>
      </c>
      <c r="E342" s="166" t="s">
        <v>674</v>
      </c>
      <c r="F342" s="167" t="s">
        <v>695</v>
      </c>
      <c r="G342" s="178" t="s">
        <v>696</v>
      </c>
      <c r="H342" s="178" t="s">
        <v>696</v>
      </c>
      <c r="I342" s="178" t="s">
        <v>696</v>
      </c>
      <c r="J342" s="178" t="s">
        <v>696</v>
      </c>
      <c r="K342" s="168">
        <v>0.9</v>
      </c>
      <c r="L342" s="169">
        <v>0.947368421052632</v>
      </c>
      <c r="M342" s="169">
        <v>0.920863309352518</v>
      </c>
      <c r="N342" s="170">
        <v>0.921875</v>
      </c>
      <c r="O342" s="170">
        <v>0.947368421052632</v>
      </c>
      <c r="P342" s="356">
        <v>0.9</v>
      </c>
      <c r="Q342" s="357">
        <v>0.949550206661804</v>
      </c>
      <c r="R342" s="169">
        <v>0.947337509788567</v>
      </c>
      <c r="S342" s="169">
        <v>0.969051446945338</v>
      </c>
      <c r="T342" s="169">
        <v>0.949550206661804</v>
      </c>
      <c r="U342" s="356">
        <v>0.9</v>
      </c>
      <c r="V342" s="169">
        <v>0.910284463894967</v>
      </c>
      <c r="W342" s="169">
        <v>0.908476898981989</v>
      </c>
      <c r="X342" s="169">
        <v>0.928456591639871</v>
      </c>
      <c r="Y342" s="169">
        <v>0.910284463894967</v>
      </c>
      <c r="Z342" s="356">
        <v>0.92</v>
      </c>
      <c r="AA342" s="356">
        <v>0.951421298260501</v>
      </c>
      <c r="AB342" s="356">
        <v>0.943497666869548</v>
      </c>
      <c r="AC342" s="356">
        <v>0.953867568104991</v>
      </c>
      <c r="AD342" s="356">
        <v>0.951421298260501</v>
      </c>
      <c r="AE342" s="356">
        <v>0.92</v>
      </c>
      <c r="AF342" s="169">
        <v>0.975243920198049</v>
      </c>
      <c r="AG342" s="169">
        <v>0.994376493743849</v>
      </c>
      <c r="AH342" s="169">
        <v>0.989663658736669</v>
      </c>
      <c r="AI342" s="169">
        <v>0.975243920198049</v>
      </c>
      <c r="AJ342" s="356">
        <v>0.92</v>
      </c>
      <c r="AK342" s="169">
        <v>0.962954634886728</v>
      </c>
      <c r="AL342" s="169">
        <v>0.95917554515583</v>
      </c>
      <c r="AM342" s="169">
        <v>0.965609672636021</v>
      </c>
      <c r="AN342" s="169">
        <v>0.962954634886728</v>
      </c>
      <c r="AO342" s="168">
        <v>0.99</v>
      </c>
      <c r="AP342" s="358">
        <v>1</v>
      </c>
      <c r="AQ342" s="358">
        <v>1</v>
      </c>
      <c r="AR342" s="358">
        <v>1</v>
      </c>
      <c r="AS342" s="359">
        <v>1</v>
      </c>
      <c r="AT342" s="364">
        <v>0.0739852556983447</v>
      </c>
      <c r="AU342" s="361">
        <v>0.0625</v>
      </c>
      <c r="AV342" s="362">
        <v>0.276785714285714</v>
      </c>
      <c r="AW342" s="362">
        <v>0.0697674418604651</v>
      </c>
      <c r="AX342" s="362">
        <v>0.0625</v>
      </c>
      <c r="AY342" s="142"/>
      <c r="AZ342" s="140"/>
    </row>
    <row r="343" spans="1:52">
      <c r="A343" s="138"/>
      <c r="B343" s="142"/>
      <c r="C343" s="175" t="s">
        <v>673</v>
      </c>
      <c r="D343" s="166" t="s">
        <v>26</v>
      </c>
      <c r="E343" s="166" t="s">
        <v>674</v>
      </c>
      <c r="F343" s="167" t="s">
        <v>697</v>
      </c>
      <c r="G343" s="178" t="s">
        <v>698</v>
      </c>
      <c r="H343" s="178" t="s">
        <v>698</v>
      </c>
      <c r="I343" s="178" t="s">
        <v>698</v>
      </c>
      <c r="J343" s="178" t="s">
        <v>698</v>
      </c>
      <c r="K343" s="168">
        <v>0.9</v>
      </c>
      <c r="L343" s="169">
        <v>0.949152542372881</v>
      </c>
      <c r="M343" s="169">
        <v>0.984126984126984</v>
      </c>
      <c r="N343" s="170">
        <v>1</v>
      </c>
      <c r="O343" s="170">
        <v>0.949152542372881</v>
      </c>
      <c r="P343" s="356">
        <v>0.9</v>
      </c>
      <c r="Q343" s="357">
        <v>0.934801016088061</v>
      </c>
      <c r="R343" s="169">
        <v>0.94462927756654</v>
      </c>
      <c r="S343" s="169">
        <v>0.952014764687788</v>
      </c>
      <c r="T343" s="169">
        <v>0.934801016088061</v>
      </c>
      <c r="U343" s="356">
        <v>0.9</v>
      </c>
      <c r="V343" s="169">
        <v>0.89810894721987</v>
      </c>
      <c r="W343" s="169">
        <v>0.909933460076046</v>
      </c>
      <c r="X343" s="169">
        <v>0.924023377422332</v>
      </c>
      <c r="Y343" s="169">
        <v>0.89810894721987</v>
      </c>
      <c r="Z343" s="356">
        <v>0.92</v>
      </c>
      <c r="AA343" s="356">
        <v>0.953748922723355</v>
      </c>
      <c r="AB343" s="356">
        <v>0.956959195081051</v>
      </c>
      <c r="AC343" s="356">
        <v>0.966034755134281</v>
      </c>
      <c r="AD343" s="356">
        <v>0.953748922723355</v>
      </c>
      <c r="AE343" s="356">
        <v>0.92</v>
      </c>
      <c r="AF343" s="169">
        <v>0.996636599908271</v>
      </c>
      <c r="AG343" s="169">
        <v>0.999179924553059</v>
      </c>
      <c r="AH343" s="169">
        <v>0.995054586171503</v>
      </c>
      <c r="AI343" s="169">
        <v>0.996636599908271</v>
      </c>
      <c r="AJ343" s="356">
        <v>0.92</v>
      </c>
      <c r="AK343" s="169">
        <v>0.964393731097058</v>
      </c>
      <c r="AL343" s="169">
        <v>0.964817668207499</v>
      </c>
      <c r="AM343" s="169">
        <v>0.972194637537239</v>
      </c>
      <c r="AN343" s="169">
        <v>0.964393731097058</v>
      </c>
      <c r="AO343" s="168">
        <v>0.99</v>
      </c>
      <c r="AP343" s="358">
        <v>1</v>
      </c>
      <c r="AQ343" s="358">
        <v>1</v>
      </c>
      <c r="AR343" s="358">
        <v>1</v>
      </c>
      <c r="AS343" s="359">
        <v>1</v>
      </c>
      <c r="AT343" s="364">
        <v>0.0739852556983447</v>
      </c>
      <c r="AU343" s="361">
        <v>0.0238095238095238</v>
      </c>
      <c r="AV343" s="362">
        <v>0.155555555555556</v>
      </c>
      <c r="AW343" s="362">
        <v>0.0784313725490196</v>
      </c>
      <c r="AX343" s="362">
        <v>0.0238095238095238</v>
      </c>
      <c r="AY343" s="142"/>
      <c r="AZ343" s="140"/>
    </row>
    <row r="344" spans="1:52">
      <c r="A344" s="138"/>
      <c r="B344" s="142"/>
      <c r="C344" s="175" t="s">
        <v>673</v>
      </c>
      <c r="D344" s="166" t="s">
        <v>237</v>
      </c>
      <c r="E344" s="166" t="s">
        <v>674</v>
      </c>
      <c r="F344" s="167" t="s">
        <v>699</v>
      </c>
      <c r="G344" s="178" t="s">
        <v>700</v>
      </c>
      <c r="H344" s="178" t="s">
        <v>700</v>
      </c>
      <c r="I344" s="178" t="s">
        <v>700</v>
      </c>
      <c r="J344" s="178" t="s">
        <v>700</v>
      </c>
      <c r="K344" s="168">
        <v>0.9</v>
      </c>
      <c r="L344" s="169" t="s">
        <v>32</v>
      </c>
      <c r="M344" s="169" t="s">
        <v>32</v>
      </c>
      <c r="N344" s="170" t="s">
        <v>32</v>
      </c>
      <c r="O344" s="170" t="s">
        <v>32</v>
      </c>
      <c r="P344" s="356">
        <v>0.9</v>
      </c>
      <c r="Q344" s="357" t="s">
        <v>32</v>
      </c>
      <c r="R344" s="169" t="s">
        <v>32</v>
      </c>
      <c r="S344" s="169" t="s">
        <v>32</v>
      </c>
      <c r="T344" s="169" t="s">
        <v>32</v>
      </c>
      <c r="U344" s="356">
        <v>0.9</v>
      </c>
      <c r="V344" s="169" t="s">
        <v>32</v>
      </c>
      <c r="W344" s="169" t="s">
        <v>32</v>
      </c>
      <c r="X344" s="169" t="s">
        <v>32</v>
      </c>
      <c r="Y344" s="169" t="s">
        <v>32</v>
      </c>
      <c r="Z344" s="356">
        <v>0.92</v>
      </c>
      <c r="AA344" s="356" t="s">
        <v>32</v>
      </c>
      <c r="AB344" s="356" t="s">
        <v>32</v>
      </c>
      <c r="AC344" s="356" t="s">
        <v>32</v>
      </c>
      <c r="AD344" s="356" t="s">
        <v>32</v>
      </c>
      <c r="AE344" s="356">
        <v>0.92</v>
      </c>
      <c r="AF344" s="169">
        <v>1</v>
      </c>
      <c r="AG344" s="169">
        <v>1</v>
      </c>
      <c r="AH344" s="169">
        <v>0.935483870967742</v>
      </c>
      <c r="AI344" s="169">
        <v>1</v>
      </c>
      <c r="AJ344" s="356">
        <v>0.92</v>
      </c>
      <c r="AK344" s="169" t="s">
        <v>32</v>
      </c>
      <c r="AL344" s="169" t="s">
        <v>32</v>
      </c>
      <c r="AM344" s="169" t="s">
        <v>32</v>
      </c>
      <c r="AN344" s="169" t="s">
        <v>32</v>
      </c>
      <c r="AO344" s="168">
        <v>0.99</v>
      </c>
      <c r="AP344" s="358" t="s">
        <v>32</v>
      </c>
      <c r="AQ344" s="358">
        <v>1</v>
      </c>
      <c r="AR344" s="358" t="s">
        <v>32</v>
      </c>
      <c r="AS344" s="359" t="s">
        <v>32</v>
      </c>
      <c r="AT344" s="364">
        <v>0.0739852556983447</v>
      </c>
      <c r="AU344" s="361" t="s">
        <v>32</v>
      </c>
      <c r="AV344" s="362" t="s">
        <v>32</v>
      </c>
      <c r="AW344" s="362" t="s">
        <v>32</v>
      </c>
      <c r="AX344" s="362" t="s">
        <v>32</v>
      </c>
      <c r="AY344" s="142"/>
      <c r="AZ344" s="140"/>
    </row>
    <row r="345" spans="1:52">
      <c r="A345" s="138"/>
      <c r="B345" s="142"/>
      <c r="C345" s="175" t="s">
        <v>673</v>
      </c>
      <c r="D345" s="166" t="s">
        <v>26</v>
      </c>
      <c r="E345" s="166" t="s">
        <v>674</v>
      </c>
      <c r="F345" s="167" t="s">
        <v>701</v>
      </c>
      <c r="G345" s="178" t="s">
        <v>702</v>
      </c>
      <c r="H345" s="178" t="s">
        <v>702</v>
      </c>
      <c r="I345" s="178" t="s">
        <v>702</v>
      </c>
      <c r="J345" s="178" t="s">
        <v>702</v>
      </c>
      <c r="K345" s="168">
        <v>0.9</v>
      </c>
      <c r="L345" s="169">
        <v>0.989247311827957</v>
      </c>
      <c r="M345" s="169">
        <v>0.97029702970297</v>
      </c>
      <c r="N345" s="170">
        <v>0.967741935483871</v>
      </c>
      <c r="O345" s="170">
        <v>0.989247311827957</v>
      </c>
      <c r="P345" s="356">
        <v>0.9</v>
      </c>
      <c r="Q345" s="357">
        <v>0.971086917722649</v>
      </c>
      <c r="R345" s="169">
        <v>0.956839492553778</v>
      </c>
      <c r="S345" s="169">
        <v>0.97909474491753</v>
      </c>
      <c r="T345" s="169">
        <v>0.971086917722649</v>
      </c>
      <c r="U345" s="356">
        <v>0.9</v>
      </c>
      <c r="V345" s="169">
        <v>0.925218632875245</v>
      </c>
      <c r="W345" s="169">
        <v>0.929674572531715</v>
      </c>
      <c r="X345" s="169">
        <v>0.943805140007672</v>
      </c>
      <c r="Y345" s="169">
        <v>0.925218632875245</v>
      </c>
      <c r="Z345" s="356">
        <v>0.92</v>
      </c>
      <c r="AA345" s="356">
        <v>0.955473098330241</v>
      </c>
      <c r="AB345" s="356">
        <v>0.954301875558202</v>
      </c>
      <c r="AC345" s="356">
        <v>0.970942177869093</v>
      </c>
      <c r="AD345" s="356">
        <v>0.955473098330241</v>
      </c>
      <c r="AE345" s="356">
        <v>0.92</v>
      </c>
      <c r="AF345" s="169">
        <v>0.995263781081437</v>
      </c>
      <c r="AG345" s="169">
        <v>0.999632150082766</v>
      </c>
      <c r="AH345" s="169">
        <v>0.997580366401659</v>
      </c>
      <c r="AI345" s="169">
        <v>0.995263781081437</v>
      </c>
      <c r="AJ345" s="356">
        <v>0.92</v>
      </c>
      <c r="AK345" s="169">
        <v>0.963653754184601</v>
      </c>
      <c r="AL345" s="169">
        <v>0.96393301846286</v>
      </c>
      <c r="AM345" s="169">
        <v>0.975806451612903</v>
      </c>
      <c r="AN345" s="169">
        <v>0.963653754184601</v>
      </c>
      <c r="AO345" s="168">
        <v>0.99</v>
      </c>
      <c r="AP345" s="358">
        <v>1</v>
      </c>
      <c r="AQ345" s="358">
        <v>1</v>
      </c>
      <c r="AR345" s="358">
        <v>1</v>
      </c>
      <c r="AS345" s="359">
        <v>1</v>
      </c>
      <c r="AT345" s="364">
        <v>0.0739852556983447</v>
      </c>
      <c r="AU345" s="361">
        <v>0.0240963855421687</v>
      </c>
      <c r="AV345" s="362">
        <v>0.276190476190476</v>
      </c>
      <c r="AW345" s="362">
        <v>0</v>
      </c>
      <c r="AX345" s="362">
        <v>0.0240963855421687</v>
      </c>
      <c r="AY345" s="142"/>
      <c r="AZ345" s="140"/>
    </row>
    <row r="346" spans="1:52">
      <c r="A346" s="138"/>
      <c r="B346" s="142"/>
      <c r="C346" s="175" t="s">
        <v>673</v>
      </c>
      <c r="D346" s="166" t="s">
        <v>237</v>
      </c>
      <c r="E346" s="166" t="s">
        <v>674</v>
      </c>
      <c r="F346" s="167" t="s">
        <v>703</v>
      </c>
      <c r="G346" s="178" t="s">
        <v>704</v>
      </c>
      <c r="H346" s="178" t="s">
        <v>704</v>
      </c>
      <c r="I346" s="178" t="s">
        <v>704</v>
      </c>
      <c r="J346" s="178" t="s">
        <v>704</v>
      </c>
      <c r="K346" s="168">
        <v>0.9</v>
      </c>
      <c r="L346" s="169" t="s">
        <v>32</v>
      </c>
      <c r="M346" s="169" t="s">
        <v>32</v>
      </c>
      <c r="N346" s="170" t="s">
        <v>32</v>
      </c>
      <c r="O346" s="170" t="s">
        <v>32</v>
      </c>
      <c r="P346" s="356">
        <v>0.9</v>
      </c>
      <c r="Q346" s="357" t="s">
        <v>32</v>
      </c>
      <c r="R346" s="169" t="s">
        <v>32</v>
      </c>
      <c r="S346" s="169" t="s">
        <v>32</v>
      </c>
      <c r="T346" s="169" t="s">
        <v>32</v>
      </c>
      <c r="U346" s="356">
        <v>0.9</v>
      </c>
      <c r="V346" s="169" t="s">
        <v>32</v>
      </c>
      <c r="W346" s="169" t="s">
        <v>32</v>
      </c>
      <c r="X346" s="169" t="s">
        <v>32</v>
      </c>
      <c r="Y346" s="169" t="s">
        <v>32</v>
      </c>
      <c r="Z346" s="356">
        <v>0.92</v>
      </c>
      <c r="AA346" s="356" t="s">
        <v>32</v>
      </c>
      <c r="AB346" s="356" t="s">
        <v>32</v>
      </c>
      <c r="AC346" s="356" t="s">
        <v>32</v>
      </c>
      <c r="AD346" s="356" t="s">
        <v>32</v>
      </c>
      <c r="AE346" s="356">
        <v>0.92</v>
      </c>
      <c r="AF346" s="169">
        <v>1</v>
      </c>
      <c r="AG346" s="169">
        <v>1</v>
      </c>
      <c r="AH346" s="169">
        <v>0.991228070175439</v>
      </c>
      <c r="AI346" s="169">
        <v>1</v>
      </c>
      <c r="AJ346" s="356">
        <v>0.92</v>
      </c>
      <c r="AK346" s="169" t="s">
        <v>32</v>
      </c>
      <c r="AL346" s="169" t="s">
        <v>32</v>
      </c>
      <c r="AM346" s="169" t="s">
        <v>32</v>
      </c>
      <c r="AN346" s="169" t="s">
        <v>32</v>
      </c>
      <c r="AO346" s="168">
        <v>0.99</v>
      </c>
      <c r="AP346" s="358" t="s">
        <v>32</v>
      </c>
      <c r="AQ346" s="358" t="s">
        <v>32</v>
      </c>
      <c r="AR346" s="358" t="s">
        <v>32</v>
      </c>
      <c r="AS346" s="359" t="s">
        <v>32</v>
      </c>
      <c r="AT346" s="364">
        <v>0.0739852556983447</v>
      </c>
      <c r="AU346" s="361" t="s">
        <v>32</v>
      </c>
      <c r="AV346" s="362" t="s">
        <v>32</v>
      </c>
      <c r="AW346" s="362" t="s">
        <v>32</v>
      </c>
      <c r="AX346" s="362" t="s">
        <v>32</v>
      </c>
      <c r="AY346" s="142"/>
      <c r="AZ346" s="140"/>
    </row>
    <row r="347" spans="1:52">
      <c r="A347" s="138"/>
      <c r="B347" s="142"/>
      <c r="C347" s="175" t="s">
        <v>673</v>
      </c>
      <c r="D347" s="166" t="s">
        <v>26</v>
      </c>
      <c r="E347" s="166" t="s">
        <v>674</v>
      </c>
      <c r="F347" s="167" t="s">
        <v>705</v>
      </c>
      <c r="G347" s="178" t="s">
        <v>706</v>
      </c>
      <c r="H347" s="178" t="s">
        <v>706</v>
      </c>
      <c r="I347" s="178" t="s">
        <v>706</v>
      </c>
      <c r="J347" s="178" t="s">
        <v>706</v>
      </c>
      <c r="K347" s="168">
        <v>0.9</v>
      </c>
      <c r="L347" s="169">
        <v>0.928571428571429</v>
      </c>
      <c r="M347" s="169">
        <v>0.933333333333333</v>
      </c>
      <c r="N347" s="170">
        <v>0.885245901639344</v>
      </c>
      <c r="O347" s="170">
        <v>0.928571428571429</v>
      </c>
      <c r="P347" s="356">
        <v>0.9</v>
      </c>
      <c r="Q347" s="357">
        <v>0.917654808959157</v>
      </c>
      <c r="R347" s="169">
        <v>0.90503120124805</v>
      </c>
      <c r="S347" s="169">
        <v>0.923262032085561</v>
      </c>
      <c r="T347" s="169">
        <v>0.917654808959157</v>
      </c>
      <c r="U347" s="356">
        <v>0.9</v>
      </c>
      <c r="V347" s="169">
        <v>0.902064119455424</v>
      </c>
      <c r="W347" s="169">
        <v>0.892550702028081</v>
      </c>
      <c r="X347" s="169">
        <v>0.911229946524064</v>
      </c>
      <c r="Y347" s="169">
        <v>0.902064119455424</v>
      </c>
      <c r="Z347" s="356">
        <v>0.92</v>
      </c>
      <c r="AA347" s="356">
        <v>0.932045779685265</v>
      </c>
      <c r="AB347" s="356">
        <v>0.934930702372563</v>
      </c>
      <c r="AC347" s="356">
        <v>0.950635593220339</v>
      </c>
      <c r="AD347" s="356">
        <v>0.932045779685265</v>
      </c>
      <c r="AE347" s="356">
        <v>0.92</v>
      </c>
      <c r="AF347" s="169">
        <v>0.989405532666274</v>
      </c>
      <c r="AG347" s="169">
        <v>0.970932358318099</v>
      </c>
      <c r="AH347" s="169">
        <v>0.959660297239915</v>
      </c>
      <c r="AI347" s="169">
        <v>0.989405532666274</v>
      </c>
      <c r="AJ347" s="356">
        <v>0.92</v>
      </c>
      <c r="AK347" s="169">
        <v>0.948117436127297</v>
      </c>
      <c r="AL347" s="169">
        <v>0.949089359889232</v>
      </c>
      <c r="AM347" s="169">
        <v>0.959101654846336</v>
      </c>
      <c r="AN347" s="169">
        <v>0.948117436127297</v>
      </c>
      <c r="AO347" s="168">
        <v>0.99</v>
      </c>
      <c r="AP347" s="358">
        <v>1</v>
      </c>
      <c r="AQ347" s="358">
        <v>1</v>
      </c>
      <c r="AR347" s="358">
        <v>1</v>
      </c>
      <c r="AS347" s="359">
        <v>1</v>
      </c>
      <c r="AT347" s="364">
        <v>0.0739852556983447</v>
      </c>
      <c r="AU347" s="361">
        <v>0.0606060606060606</v>
      </c>
      <c r="AV347" s="362">
        <v>0.170212765957447</v>
      </c>
      <c r="AW347" s="362">
        <v>0.0714285714285714</v>
      </c>
      <c r="AX347" s="362">
        <v>0.0606060606060606</v>
      </c>
      <c r="AY347" s="142"/>
      <c r="AZ347" s="140"/>
    </row>
    <row r="348" spans="1:52">
      <c r="A348" s="138"/>
      <c r="B348" s="142"/>
      <c r="C348" s="175" t="s">
        <v>673</v>
      </c>
      <c r="D348" s="166" t="s">
        <v>237</v>
      </c>
      <c r="E348" s="166" t="s">
        <v>674</v>
      </c>
      <c r="F348" s="167" t="s">
        <v>707</v>
      </c>
      <c r="G348" s="178" t="s">
        <v>708</v>
      </c>
      <c r="H348" s="178" t="s">
        <v>708</v>
      </c>
      <c r="I348" s="178" t="s">
        <v>708</v>
      </c>
      <c r="J348" s="178" t="s">
        <v>708</v>
      </c>
      <c r="K348" s="168">
        <v>0.9</v>
      </c>
      <c r="L348" s="169" t="s">
        <v>32</v>
      </c>
      <c r="M348" s="169" t="s">
        <v>32</v>
      </c>
      <c r="N348" s="170" t="s">
        <v>32</v>
      </c>
      <c r="O348" s="170" t="s">
        <v>32</v>
      </c>
      <c r="P348" s="356">
        <v>0.9</v>
      </c>
      <c r="Q348" s="357" t="s">
        <v>32</v>
      </c>
      <c r="R348" s="169" t="s">
        <v>32</v>
      </c>
      <c r="S348" s="169" t="s">
        <v>32</v>
      </c>
      <c r="T348" s="169" t="s">
        <v>32</v>
      </c>
      <c r="U348" s="356">
        <v>0.9</v>
      </c>
      <c r="V348" s="169" t="s">
        <v>32</v>
      </c>
      <c r="W348" s="169" t="s">
        <v>32</v>
      </c>
      <c r="X348" s="169" t="s">
        <v>32</v>
      </c>
      <c r="Y348" s="169" t="s">
        <v>32</v>
      </c>
      <c r="Z348" s="356">
        <v>0.92</v>
      </c>
      <c r="AA348" s="356" t="s">
        <v>32</v>
      </c>
      <c r="AB348" s="356" t="s">
        <v>32</v>
      </c>
      <c r="AC348" s="356" t="s">
        <v>32</v>
      </c>
      <c r="AD348" s="356" t="s">
        <v>32</v>
      </c>
      <c r="AE348" s="356">
        <v>0.92</v>
      </c>
      <c r="AF348" s="169">
        <v>1</v>
      </c>
      <c r="AG348" s="169">
        <v>1</v>
      </c>
      <c r="AH348" s="169">
        <v>0.997311827956989</v>
      </c>
      <c r="AI348" s="169">
        <v>1</v>
      </c>
      <c r="AJ348" s="356">
        <v>0.92</v>
      </c>
      <c r="AK348" s="169" t="s">
        <v>32</v>
      </c>
      <c r="AL348" s="169" t="s">
        <v>32</v>
      </c>
      <c r="AM348" s="169" t="s">
        <v>32</v>
      </c>
      <c r="AN348" s="169" t="s">
        <v>32</v>
      </c>
      <c r="AO348" s="168">
        <v>0.99</v>
      </c>
      <c r="AP348" s="358">
        <v>1</v>
      </c>
      <c r="AQ348" s="358">
        <v>1</v>
      </c>
      <c r="AR348" s="358">
        <v>1</v>
      </c>
      <c r="AS348" s="359">
        <v>1</v>
      </c>
      <c r="AT348" s="364">
        <v>0.0739852556983447</v>
      </c>
      <c r="AU348" s="361" t="s">
        <v>32</v>
      </c>
      <c r="AV348" s="362" t="s">
        <v>32</v>
      </c>
      <c r="AW348" s="362" t="s">
        <v>32</v>
      </c>
      <c r="AX348" s="362" t="s">
        <v>32</v>
      </c>
      <c r="AY348" s="142"/>
      <c r="AZ348" s="140"/>
    </row>
    <row r="349" spans="1:52">
      <c r="A349" s="138"/>
      <c r="B349" s="142"/>
      <c r="C349" s="175" t="s">
        <v>673</v>
      </c>
      <c r="D349" s="166" t="s">
        <v>26</v>
      </c>
      <c r="E349" s="166" t="s">
        <v>674</v>
      </c>
      <c r="F349" s="167" t="s">
        <v>709</v>
      </c>
      <c r="G349" s="178" t="s">
        <v>710</v>
      </c>
      <c r="H349" s="178" t="s">
        <v>710</v>
      </c>
      <c r="I349" s="178" t="s">
        <v>710</v>
      </c>
      <c r="J349" s="178" t="s">
        <v>710</v>
      </c>
      <c r="K349" s="168">
        <v>0.9</v>
      </c>
      <c r="L349" s="169">
        <v>0.939759036144578</v>
      </c>
      <c r="M349" s="169">
        <v>0.952941176470588</v>
      </c>
      <c r="N349" s="170">
        <v>0.922077922077922</v>
      </c>
      <c r="O349" s="170">
        <v>0.939759036144578</v>
      </c>
      <c r="P349" s="356">
        <v>0.9</v>
      </c>
      <c r="Q349" s="357">
        <v>0.949290780141844</v>
      </c>
      <c r="R349" s="169">
        <v>0.946475577654285</v>
      </c>
      <c r="S349" s="169">
        <v>0.959425190194421</v>
      </c>
      <c r="T349" s="169">
        <v>0.949290780141844</v>
      </c>
      <c r="U349" s="356">
        <v>0.9</v>
      </c>
      <c r="V349" s="169">
        <v>0.920212765957447</v>
      </c>
      <c r="W349" s="169">
        <v>0.931558935361217</v>
      </c>
      <c r="X349" s="169">
        <v>0.928571428571429</v>
      </c>
      <c r="Y349" s="169">
        <v>0.920212765957447</v>
      </c>
      <c r="Z349" s="356">
        <v>0.92</v>
      </c>
      <c r="AA349" s="356">
        <v>0.951456310679612</v>
      </c>
      <c r="AB349" s="356">
        <v>0.948001299967501</v>
      </c>
      <c r="AC349" s="356">
        <v>0.950993161836535</v>
      </c>
      <c r="AD349" s="356">
        <v>0.951456310679612</v>
      </c>
      <c r="AE349" s="356">
        <v>0.92</v>
      </c>
      <c r="AF349" s="169">
        <v>0.991238507301244</v>
      </c>
      <c r="AG349" s="169">
        <v>0.992964724534285</v>
      </c>
      <c r="AH349" s="169">
        <v>0.977608598298253</v>
      </c>
      <c r="AI349" s="169">
        <v>0.991238507301244</v>
      </c>
      <c r="AJ349" s="356">
        <v>0.92</v>
      </c>
      <c r="AK349" s="169">
        <v>0.962526139690506</v>
      </c>
      <c r="AL349" s="169">
        <v>0.962603878116344</v>
      </c>
      <c r="AM349" s="169">
        <v>0.962114942528736</v>
      </c>
      <c r="AN349" s="169">
        <v>0.962526139690506</v>
      </c>
      <c r="AO349" s="168">
        <v>0.99</v>
      </c>
      <c r="AP349" s="358">
        <v>1</v>
      </c>
      <c r="AQ349" s="358">
        <v>1</v>
      </c>
      <c r="AR349" s="358">
        <v>1</v>
      </c>
      <c r="AS349" s="359">
        <v>1</v>
      </c>
      <c r="AT349" s="364">
        <v>0.0739852556983447</v>
      </c>
      <c r="AU349" s="361">
        <v>0.0392156862745098</v>
      </c>
      <c r="AV349" s="362">
        <v>0.203125</v>
      </c>
      <c r="AW349" s="362">
        <v>0</v>
      </c>
      <c r="AX349" s="362">
        <v>0.0392156862745098</v>
      </c>
      <c r="AY349" s="142"/>
      <c r="AZ349" s="140"/>
    </row>
    <row r="350" spans="1:52">
      <c r="A350" s="138"/>
      <c r="B350" s="142"/>
      <c r="C350" s="175" t="s">
        <v>673</v>
      </c>
      <c r="D350" s="166" t="s">
        <v>237</v>
      </c>
      <c r="E350" s="166" t="s">
        <v>674</v>
      </c>
      <c r="F350" s="167" t="s">
        <v>711</v>
      </c>
      <c r="G350" s="178" t="s">
        <v>712</v>
      </c>
      <c r="H350" s="178" t="s">
        <v>712</v>
      </c>
      <c r="I350" s="178" t="s">
        <v>712</v>
      </c>
      <c r="J350" s="178" t="s">
        <v>712</v>
      </c>
      <c r="K350" s="168">
        <v>0.9</v>
      </c>
      <c r="L350" s="169" t="s">
        <v>32</v>
      </c>
      <c r="M350" s="169" t="s">
        <v>32</v>
      </c>
      <c r="N350" s="170" t="s">
        <v>32</v>
      </c>
      <c r="O350" s="170" t="s">
        <v>32</v>
      </c>
      <c r="P350" s="356">
        <v>0.9</v>
      </c>
      <c r="Q350" s="357">
        <v>0</v>
      </c>
      <c r="R350" s="169">
        <v>1</v>
      </c>
      <c r="S350" s="169" t="s">
        <v>32</v>
      </c>
      <c r="T350" s="169">
        <v>0</v>
      </c>
      <c r="U350" s="356">
        <v>0.9</v>
      </c>
      <c r="V350" s="169">
        <v>0</v>
      </c>
      <c r="W350" s="169">
        <v>1</v>
      </c>
      <c r="X350" s="169" t="s">
        <v>32</v>
      </c>
      <c r="Y350" s="169">
        <v>0</v>
      </c>
      <c r="Z350" s="356">
        <v>0.92</v>
      </c>
      <c r="AA350" s="356" t="s">
        <v>32</v>
      </c>
      <c r="AB350" s="356">
        <v>1</v>
      </c>
      <c r="AC350" s="356" t="s">
        <v>32</v>
      </c>
      <c r="AD350" s="356" t="s">
        <v>32</v>
      </c>
      <c r="AE350" s="356">
        <v>0.92</v>
      </c>
      <c r="AF350" s="169">
        <v>0.988322872573347</v>
      </c>
      <c r="AG350" s="169">
        <v>0.997133027522936</v>
      </c>
      <c r="AH350" s="169">
        <v>0.99812030075188</v>
      </c>
      <c r="AI350" s="169">
        <v>0.988322872573347</v>
      </c>
      <c r="AJ350" s="356">
        <v>0.92</v>
      </c>
      <c r="AK350" s="169">
        <v>0.833333333333333</v>
      </c>
      <c r="AL350" s="169">
        <v>1</v>
      </c>
      <c r="AM350" s="169">
        <v>1</v>
      </c>
      <c r="AN350" s="169">
        <v>0.833333333333333</v>
      </c>
      <c r="AO350" s="168">
        <v>0.99</v>
      </c>
      <c r="AP350" s="358">
        <v>1</v>
      </c>
      <c r="AQ350" s="358">
        <v>1</v>
      </c>
      <c r="AR350" s="358">
        <v>1</v>
      </c>
      <c r="AS350" s="359">
        <v>1</v>
      </c>
      <c r="AT350" s="364">
        <v>0.0739852556983447</v>
      </c>
      <c r="AU350" s="361" t="s">
        <v>32</v>
      </c>
      <c r="AV350" s="362" t="s">
        <v>32</v>
      </c>
      <c r="AW350" s="362" t="s">
        <v>32</v>
      </c>
      <c r="AX350" s="362" t="s">
        <v>32</v>
      </c>
      <c r="AY350" s="142"/>
      <c r="AZ350" s="140"/>
    </row>
    <row r="351" spans="1:52">
      <c r="A351" s="138"/>
      <c r="B351" s="142"/>
      <c r="C351" s="175" t="s">
        <v>673</v>
      </c>
      <c r="D351" s="166" t="s">
        <v>237</v>
      </c>
      <c r="E351" s="166" t="s">
        <v>674</v>
      </c>
      <c r="F351" s="167" t="s">
        <v>713</v>
      </c>
      <c r="G351" s="178" t="s">
        <v>714</v>
      </c>
      <c r="H351" s="178" t="s">
        <v>714</v>
      </c>
      <c r="I351" s="178" t="s">
        <v>714</v>
      </c>
      <c r="J351" s="178" t="s">
        <v>714</v>
      </c>
      <c r="K351" s="168">
        <v>0.9</v>
      </c>
      <c r="L351" s="169" t="s">
        <v>32</v>
      </c>
      <c r="M351" s="169" t="s">
        <v>32</v>
      </c>
      <c r="N351" s="170" t="s">
        <v>32</v>
      </c>
      <c r="O351" s="170" t="s">
        <v>32</v>
      </c>
      <c r="P351" s="356">
        <v>0.9</v>
      </c>
      <c r="Q351" s="357" t="s">
        <v>32</v>
      </c>
      <c r="R351" s="169">
        <v>0</v>
      </c>
      <c r="S351" s="169" t="s">
        <v>32</v>
      </c>
      <c r="T351" s="169" t="s">
        <v>32</v>
      </c>
      <c r="U351" s="356">
        <v>0.9</v>
      </c>
      <c r="V351" s="169" t="s">
        <v>32</v>
      </c>
      <c r="W351" s="169">
        <v>1</v>
      </c>
      <c r="X351" s="169" t="s">
        <v>32</v>
      </c>
      <c r="Y351" s="169" t="s">
        <v>32</v>
      </c>
      <c r="Z351" s="356">
        <v>0.92</v>
      </c>
      <c r="AA351" s="356" t="s">
        <v>32</v>
      </c>
      <c r="AB351" s="356" t="s">
        <v>32</v>
      </c>
      <c r="AC351" s="356" t="s">
        <v>32</v>
      </c>
      <c r="AD351" s="356" t="s">
        <v>32</v>
      </c>
      <c r="AE351" s="356">
        <v>0.92</v>
      </c>
      <c r="AF351" s="169">
        <v>0.995872033023736</v>
      </c>
      <c r="AG351" s="169">
        <v>0.995575221238938</v>
      </c>
      <c r="AH351" s="169">
        <v>0.991761071060762</v>
      </c>
      <c r="AI351" s="169">
        <v>0.995872033023736</v>
      </c>
      <c r="AJ351" s="356">
        <v>0.92</v>
      </c>
      <c r="AK351" s="169" t="s">
        <v>32</v>
      </c>
      <c r="AL351" s="169">
        <v>1</v>
      </c>
      <c r="AM351" s="169" t="s">
        <v>32</v>
      </c>
      <c r="AN351" s="169" t="s">
        <v>32</v>
      </c>
      <c r="AO351" s="168">
        <v>0.99</v>
      </c>
      <c r="AP351" s="358">
        <v>1</v>
      </c>
      <c r="AQ351" s="358">
        <v>1</v>
      </c>
      <c r="AR351" s="358">
        <v>1</v>
      </c>
      <c r="AS351" s="359">
        <v>1</v>
      </c>
      <c r="AT351" s="364">
        <v>0.0739852556983447</v>
      </c>
      <c r="AU351" s="361" t="s">
        <v>32</v>
      </c>
      <c r="AV351" s="362" t="s">
        <v>32</v>
      </c>
      <c r="AW351" s="362" t="s">
        <v>32</v>
      </c>
      <c r="AX351" s="362" t="s">
        <v>32</v>
      </c>
      <c r="AY351" s="142"/>
      <c r="AZ351" s="140"/>
    </row>
    <row r="352" spans="1:52">
      <c r="A352" s="138"/>
      <c r="B352" s="142"/>
      <c r="C352" s="175" t="s">
        <v>673</v>
      </c>
      <c r="D352" s="166" t="s">
        <v>237</v>
      </c>
      <c r="E352" s="166" t="s">
        <v>674</v>
      </c>
      <c r="F352" s="167" t="s">
        <v>715</v>
      </c>
      <c r="G352" s="178" t="s">
        <v>716</v>
      </c>
      <c r="H352" s="178" t="s">
        <v>716</v>
      </c>
      <c r="I352" s="178" t="s">
        <v>716</v>
      </c>
      <c r="J352" s="178" t="s">
        <v>716</v>
      </c>
      <c r="K352" s="168">
        <v>0.9</v>
      </c>
      <c r="L352" s="169" t="s">
        <v>32</v>
      </c>
      <c r="M352" s="169" t="s">
        <v>32</v>
      </c>
      <c r="N352" s="170" t="s">
        <v>32</v>
      </c>
      <c r="O352" s="170" t="s">
        <v>32</v>
      </c>
      <c r="P352" s="356">
        <v>0.9</v>
      </c>
      <c r="Q352" s="357" t="s">
        <v>32</v>
      </c>
      <c r="R352" s="169" t="s">
        <v>32</v>
      </c>
      <c r="S352" s="169" t="s">
        <v>32</v>
      </c>
      <c r="T352" s="169" t="s">
        <v>32</v>
      </c>
      <c r="U352" s="356">
        <v>0.9</v>
      </c>
      <c r="V352" s="169" t="s">
        <v>32</v>
      </c>
      <c r="W352" s="169" t="s">
        <v>32</v>
      </c>
      <c r="X352" s="169" t="s">
        <v>32</v>
      </c>
      <c r="Y352" s="169" t="s">
        <v>32</v>
      </c>
      <c r="Z352" s="356">
        <v>0.92</v>
      </c>
      <c r="AA352" s="356" t="s">
        <v>32</v>
      </c>
      <c r="AB352" s="356" t="s">
        <v>32</v>
      </c>
      <c r="AC352" s="356" t="s">
        <v>32</v>
      </c>
      <c r="AD352" s="356" t="s">
        <v>32</v>
      </c>
      <c r="AE352" s="356">
        <v>0.92</v>
      </c>
      <c r="AF352" s="169">
        <v>1</v>
      </c>
      <c r="AG352" s="169">
        <v>0.998734977862113</v>
      </c>
      <c r="AH352" s="169">
        <v>0.994073611977542</v>
      </c>
      <c r="AI352" s="169">
        <v>1</v>
      </c>
      <c r="AJ352" s="356">
        <v>0.92</v>
      </c>
      <c r="AK352" s="169" t="s">
        <v>32</v>
      </c>
      <c r="AL352" s="169" t="s">
        <v>32</v>
      </c>
      <c r="AM352" s="169" t="s">
        <v>32</v>
      </c>
      <c r="AN352" s="169" t="s">
        <v>32</v>
      </c>
      <c r="AO352" s="168">
        <v>0.99</v>
      </c>
      <c r="AP352" s="358" t="s">
        <v>32</v>
      </c>
      <c r="AQ352" s="358">
        <v>1</v>
      </c>
      <c r="AR352" s="358">
        <v>1</v>
      </c>
      <c r="AS352" s="359" t="s">
        <v>32</v>
      </c>
      <c r="AT352" s="364">
        <v>0.0739852556983447</v>
      </c>
      <c r="AU352" s="361" t="s">
        <v>32</v>
      </c>
      <c r="AV352" s="362" t="s">
        <v>32</v>
      </c>
      <c r="AW352" s="362" t="s">
        <v>32</v>
      </c>
      <c r="AX352" s="362" t="s">
        <v>32</v>
      </c>
      <c r="AY352" s="142"/>
      <c r="AZ352" s="140"/>
    </row>
    <row r="353" spans="1:52">
      <c r="A353" s="138"/>
      <c r="B353" s="142"/>
      <c r="C353" s="175" t="s">
        <v>673</v>
      </c>
      <c r="D353" s="166" t="s">
        <v>237</v>
      </c>
      <c r="E353" s="166" t="s">
        <v>674</v>
      </c>
      <c r="F353" s="167" t="s">
        <v>717</v>
      </c>
      <c r="G353" s="178" t="s">
        <v>718</v>
      </c>
      <c r="H353" s="178" t="s">
        <v>718</v>
      </c>
      <c r="I353" s="178" t="s">
        <v>718</v>
      </c>
      <c r="J353" s="178" t="s">
        <v>718</v>
      </c>
      <c r="K353" s="168">
        <v>0.9</v>
      </c>
      <c r="L353" s="169" t="s">
        <v>32</v>
      </c>
      <c r="M353" s="169" t="s">
        <v>32</v>
      </c>
      <c r="N353" s="170" t="s">
        <v>32</v>
      </c>
      <c r="O353" s="170" t="s">
        <v>32</v>
      </c>
      <c r="P353" s="356">
        <v>0.9</v>
      </c>
      <c r="Q353" s="357" t="s">
        <v>32</v>
      </c>
      <c r="R353" s="169">
        <v>0.666666666666667</v>
      </c>
      <c r="S353" s="169" t="s">
        <v>32</v>
      </c>
      <c r="T353" s="169" t="s">
        <v>32</v>
      </c>
      <c r="U353" s="356">
        <v>0.9</v>
      </c>
      <c r="V353" s="169" t="s">
        <v>32</v>
      </c>
      <c r="W353" s="169">
        <v>1</v>
      </c>
      <c r="X353" s="169" t="s">
        <v>32</v>
      </c>
      <c r="Y353" s="169" t="s">
        <v>32</v>
      </c>
      <c r="Z353" s="356">
        <v>0.92</v>
      </c>
      <c r="AA353" s="356">
        <v>0</v>
      </c>
      <c r="AB353" s="356">
        <v>0</v>
      </c>
      <c r="AC353" s="356" t="s">
        <v>32</v>
      </c>
      <c r="AD353" s="356">
        <v>0</v>
      </c>
      <c r="AE353" s="356">
        <v>0.92</v>
      </c>
      <c r="AF353" s="169">
        <v>0.99643130257456</v>
      </c>
      <c r="AG353" s="169">
        <v>0.217249796582587</v>
      </c>
      <c r="AH353" s="169">
        <v>0.995880946053681</v>
      </c>
      <c r="AI353" s="169">
        <v>0.99643130257456</v>
      </c>
      <c r="AJ353" s="356">
        <v>0.92</v>
      </c>
      <c r="AK353" s="169">
        <v>0.75</v>
      </c>
      <c r="AL353" s="169">
        <v>0.8</v>
      </c>
      <c r="AM353" s="169">
        <v>1</v>
      </c>
      <c r="AN353" s="169">
        <v>0.75</v>
      </c>
      <c r="AO353" s="168">
        <v>0.99</v>
      </c>
      <c r="AP353" s="358">
        <v>1</v>
      </c>
      <c r="AQ353" s="358">
        <v>1</v>
      </c>
      <c r="AR353" s="358">
        <v>1</v>
      </c>
      <c r="AS353" s="359">
        <v>1</v>
      </c>
      <c r="AT353" s="364">
        <v>0.0739852556983447</v>
      </c>
      <c r="AU353" s="361">
        <v>0</v>
      </c>
      <c r="AV353" s="362" t="s">
        <v>32</v>
      </c>
      <c r="AW353" s="362" t="s">
        <v>32</v>
      </c>
      <c r="AX353" s="362">
        <v>0</v>
      </c>
      <c r="AY353" s="142"/>
      <c r="AZ353" s="140"/>
    </row>
    <row r="354" spans="1:52">
      <c r="A354" s="138"/>
      <c r="B354" s="142"/>
      <c r="C354" s="175" t="s">
        <v>673</v>
      </c>
      <c r="D354" s="166" t="s">
        <v>237</v>
      </c>
      <c r="E354" s="166" t="s">
        <v>674</v>
      </c>
      <c r="F354" s="167" t="s">
        <v>719</v>
      </c>
      <c r="G354" s="178" t="s">
        <v>720</v>
      </c>
      <c r="H354" s="178" t="s">
        <v>720</v>
      </c>
      <c r="I354" s="178" t="s">
        <v>720</v>
      </c>
      <c r="J354" s="178" t="s">
        <v>720</v>
      </c>
      <c r="K354" s="168">
        <v>0.9</v>
      </c>
      <c r="L354" s="169" t="s">
        <v>32</v>
      </c>
      <c r="M354" s="169" t="s">
        <v>32</v>
      </c>
      <c r="N354" s="170" t="s">
        <v>32</v>
      </c>
      <c r="O354" s="170" t="s">
        <v>32</v>
      </c>
      <c r="P354" s="356">
        <v>0.9</v>
      </c>
      <c r="Q354" s="357">
        <v>0</v>
      </c>
      <c r="R354" s="169">
        <v>0.0508474576271186</v>
      </c>
      <c r="S354" s="169">
        <v>0.03125</v>
      </c>
      <c r="T354" s="169">
        <v>0</v>
      </c>
      <c r="U354" s="356">
        <v>0.9</v>
      </c>
      <c r="V354" s="169">
        <v>0.0140845070422535</v>
      </c>
      <c r="W354" s="169">
        <v>0.0508474576271186</v>
      </c>
      <c r="X354" s="169">
        <v>0.015625</v>
      </c>
      <c r="Y354" s="169">
        <v>0.0140845070422535</v>
      </c>
      <c r="Z354" s="356">
        <v>0.92</v>
      </c>
      <c r="AA354" s="356" t="s">
        <v>32</v>
      </c>
      <c r="AB354" s="356" t="s">
        <v>32</v>
      </c>
      <c r="AC354" s="356" t="s">
        <v>32</v>
      </c>
      <c r="AD354" s="356" t="s">
        <v>32</v>
      </c>
      <c r="AE354" s="356">
        <v>0.92</v>
      </c>
      <c r="AF354" s="169">
        <v>0.999342153351363</v>
      </c>
      <c r="AG354" s="169">
        <v>0.99946008484381</v>
      </c>
      <c r="AH354" s="169">
        <v>0.998290799787823</v>
      </c>
      <c r="AI354" s="169">
        <v>0.999342153351363</v>
      </c>
      <c r="AJ354" s="356">
        <v>0.92</v>
      </c>
      <c r="AK354" s="169">
        <v>0.986111111111111</v>
      </c>
      <c r="AL354" s="169">
        <v>1</v>
      </c>
      <c r="AM354" s="169">
        <v>0.203125</v>
      </c>
      <c r="AN354" s="169">
        <v>0.986111111111111</v>
      </c>
      <c r="AO354" s="168">
        <v>0.99</v>
      </c>
      <c r="AP354" s="358">
        <v>1</v>
      </c>
      <c r="AQ354" s="358">
        <v>1</v>
      </c>
      <c r="AR354" s="358">
        <v>1</v>
      </c>
      <c r="AS354" s="359">
        <v>1</v>
      </c>
      <c r="AT354" s="364">
        <v>0.0739852556983447</v>
      </c>
      <c r="AU354" s="361">
        <v>0</v>
      </c>
      <c r="AV354" s="362">
        <v>0</v>
      </c>
      <c r="AW354" s="362" t="s">
        <v>32</v>
      </c>
      <c r="AX354" s="362">
        <v>0</v>
      </c>
      <c r="AY354" s="142"/>
      <c r="AZ354" s="140"/>
    </row>
    <row r="355" spans="1:52">
      <c r="A355" s="138"/>
      <c r="B355" s="142"/>
      <c r="C355" s="172" t="s">
        <v>721</v>
      </c>
      <c r="D355" s="166" t="s">
        <v>26</v>
      </c>
      <c r="E355" s="166" t="s">
        <v>722</v>
      </c>
      <c r="F355" s="167" t="s">
        <v>723</v>
      </c>
      <c r="G355" s="173" t="s">
        <v>724</v>
      </c>
      <c r="H355" s="173" t="s">
        <v>724</v>
      </c>
      <c r="I355" s="173" t="s">
        <v>724</v>
      </c>
      <c r="J355" s="173" t="s">
        <v>724</v>
      </c>
      <c r="K355" s="168">
        <v>0.9</v>
      </c>
      <c r="L355" s="169">
        <v>0.955555555555556</v>
      </c>
      <c r="M355" s="169">
        <v>0.954545454545455</v>
      </c>
      <c r="N355" s="170">
        <v>0.888888888888889</v>
      </c>
      <c r="O355" s="170">
        <v>0.955555555555556</v>
      </c>
      <c r="P355" s="356">
        <v>0.9</v>
      </c>
      <c r="Q355" s="357">
        <v>0.9726869238648</v>
      </c>
      <c r="R355" s="169">
        <v>0.984206748025844</v>
      </c>
      <c r="S355" s="169">
        <v>0.985660377358491</v>
      </c>
      <c r="T355" s="169">
        <v>0.9726869238648</v>
      </c>
      <c r="U355" s="356">
        <v>0.9</v>
      </c>
      <c r="V355" s="169">
        <v>0.868897234551041</v>
      </c>
      <c r="W355" s="169">
        <v>0.797319932998325</v>
      </c>
      <c r="X355" s="169">
        <v>0.868679245283019</v>
      </c>
      <c r="Y355" s="169">
        <v>0.868897234551041</v>
      </c>
      <c r="Z355" s="356">
        <v>0.92</v>
      </c>
      <c r="AA355" s="356">
        <v>0.891111111111111</v>
      </c>
      <c r="AB355" s="356">
        <v>0.865298840321142</v>
      </c>
      <c r="AC355" s="356">
        <v>0.855289421157685</v>
      </c>
      <c r="AD355" s="356">
        <v>0.891111111111111</v>
      </c>
      <c r="AE355" s="356">
        <v>0.92</v>
      </c>
      <c r="AF355" s="169">
        <v>0.919803600654664</v>
      </c>
      <c r="AG355" s="169">
        <v>0.984934086629002</v>
      </c>
      <c r="AH355" s="169">
        <v>0.970937912813738</v>
      </c>
      <c r="AI355" s="169">
        <v>0.919803600654664</v>
      </c>
      <c r="AJ355" s="356">
        <v>0.92</v>
      </c>
      <c r="AK355" s="169">
        <v>0.935610010427529</v>
      </c>
      <c r="AL355" s="169">
        <v>0.939291101055807</v>
      </c>
      <c r="AM355" s="169">
        <v>0.91104426299957</v>
      </c>
      <c r="AN355" s="169">
        <v>0.935610010427529</v>
      </c>
      <c r="AO355" s="168">
        <v>0.99</v>
      </c>
      <c r="AP355" s="358">
        <v>1</v>
      </c>
      <c r="AQ355" s="358">
        <v>1</v>
      </c>
      <c r="AR355" s="358">
        <v>1</v>
      </c>
      <c r="AS355" s="359">
        <v>1</v>
      </c>
      <c r="AT355" s="364">
        <v>0.05</v>
      </c>
      <c r="AU355" s="361">
        <v>0</v>
      </c>
      <c r="AV355" s="362">
        <v>0.428571428571429</v>
      </c>
      <c r="AW355" s="362">
        <v>0</v>
      </c>
      <c r="AX355" s="362">
        <v>0</v>
      </c>
      <c r="AY355" s="142"/>
      <c r="AZ355" s="140"/>
    </row>
    <row r="356" spans="1:52">
      <c r="A356" s="138"/>
      <c r="B356" s="142"/>
      <c r="C356" s="172" t="s">
        <v>721</v>
      </c>
      <c r="D356" s="166" t="s">
        <v>26</v>
      </c>
      <c r="E356" s="166" t="s">
        <v>722</v>
      </c>
      <c r="F356" s="167" t="s">
        <v>725</v>
      </c>
      <c r="G356" s="173" t="s">
        <v>725</v>
      </c>
      <c r="H356" s="173" t="s">
        <v>725</v>
      </c>
      <c r="I356" s="173" t="s">
        <v>725</v>
      </c>
      <c r="J356" s="173" t="s">
        <v>725</v>
      </c>
      <c r="K356" s="168">
        <v>0.9</v>
      </c>
      <c r="L356" s="169">
        <v>0.961538461538462</v>
      </c>
      <c r="M356" s="169">
        <v>1</v>
      </c>
      <c r="N356" s="170">
        <v>1</v>
      </c>
      <c r="O356" s="170">
        <v>0.961538461538462</v>
      </c>
      <c r="P356" s="356">
        <v>0.9</v>
      </c>
      <c r="Q356" s="357">
        <v>0.987666034155598</v>
      </c>
      <c r="R356" s="169">
        <v>0.993548387096774</v>
      </c>
      <c r="S356" s="169">
        <v>0.992125984251969</v>
      </c>
      <c r="T356" s="169">
        <v>0.987666034155598</v>
      </c>
      <c r="U356" s="356">
        <v>0.9</v>
      </c>
      <c r="V356" s="169">
        <v>0.871442125237192</v>
      </c>
      <c r="W356" s="169">
        <v>0.85195246179966</v>
      </c>
      <c r="X356" s="169">
        <v>0.895669291338583</v>
      </c>
      <c r="Y356" s="169">
        <v>0.871442125237192</v>
      </c>
      <c r="Z356" s="356">
        <v>0.92</v>
      </c>
      <c r="AA356" s="356">
        <v>0.901477832512315</v>
      </c>
      <c r="AB356" s="356">
        <v>0.902569593147752</v>
      </c>
      <c r="AC356" s="356">
        <v>0.927810650887574</v>
      </c>
      <c r="AD356" s="356">
        <v>0.901477832512315</v>
      </c>
      <c r="AE356" s="356">
        <v>0.92</v>
      </c>
      <c r="AF356" s="169">
        <v>0.995433789954338</v>
      </c>
      <c r="AG356" s="169">
        <v>1</v>
      </c>
      <c r="AH356" s="169">
        <v>0.840548451702357</v>
      </c>
      <c r="AI356" s="169">
        <v>0.995433789954338</v>
      </c>
      <c r="AJ356" s="356">
        <v>0.92</v>
      </c>
      <c r="AK356" s="169">
        <v>0.94743981010512</v>
      </c>
      <c r="AL356" s="169">
        <v>0.950760505284867</v>
      </c>
      <c r="AM356" s="169">
        <v>0.954350161117078</v>
      </c>
      <c r="AN356" s="169">
        <v>0.94743981010512</v>
      </c>
      <c r="AO356" s="168">
        <v>0.99</v>
      </c>
      <c r="AP356" s="358">
        <v>1</v>
      </c>
      <c r="AQ356" s="358">
        <v>1</v>
      </c>
      <c r="AR356" s="358">
        <v>1</v>
      </c>
      <c r="AS356" s="359">
        <v>1</v>
      </c>
      <c r="AT356" s="364">
        <v>0.05</v>
      </c>
      <c r="AU356" s="361">
        <v>0</v>
      </c>
      <c r="AV356" s="362">
        <v>0.571428571428571</v>
      </c>
      <c r="AW356" s="362">
        <v>0</v>
      </c>
      <c r="AX356" s="362">
        <v>0</v>
      </c>
      <c r="AY356" s="142"/>
      <c r="AZ356" s="140"/>
    </row>
    <row r="357" spans="1:52">
      <c r="A357" s="138"/>
      <c r="B357" s="142"/>
      <c r="C357" s="172" t="s">
        <v>721</v>
      </c>
      <c r="D357" s="166" t="s">
        <v>26</v>
      </c>
      <c r="E357" s="166" t="s">
        <v>722</v>
      </c>
      <c r="F357" s="167" t="s">
        <v>726</v>
      </c>
      <c r="G357" s="173" t="s">
        <v>726</v>
      </c>
      <c r="H357" s="173" t="s">
        <v>726</v>
      </c>
      <c r="I357" s="173" t="s">
        <v>726</v>
      </c>
      <c r="J357" s="173" t="s">
        <v>726</v>
      </c>
      <c r="K357" s="168">
        <v>0.9</v>
      </c>
      <c r="L357" s="169">
        <v>0.979591836734694</v>
      </c>
      <c r="M357" s="169">
        <v>0.961538461538462</v>
      </c>
      <c r="N357" s="170">
        <v>0.973684210526316</v>
      </c>
      <c r="O357" s="170">
        <v>0.979591836734694</v>
      </c>
      <c r="P357" s="356">
        <v>0.9</v>
      </c>
      <c r="Q357" s="357">
        <v>0.981994958588405</v>
      </c>
      <c r="R357" s="169">
        <v>0.97933350555412</v>
      </c>
      <c r="S357" s="169">
        <v>0.991283676703645</v>
      </c>
      <c r="T357" s="169">
        <v>0.981994958588405</v>
      </c>
      <c r="U357" s="356">
        <v>0.9</v>
      </c>
      <c r="V357" s="169">
        <v>0.800144040331293</v>
      </c>
      <c r="W357" s="169">
        <v>0.777060191165074</v>
      </c>
      <c r="X357" s="169">
        <v>0.834389857369255</v>
      </c>
      <c r="Y357" s="169">
        <v>0.800144040331293</v>
      </c>
      <c r="Z357" s="356">
        <v>0.92</v>
      </c>
      <c r="AA357" s="356">
        <v>0.899328859060403</v>
      </c>
      <c r="AB357" s="356">
        <v>0.933706816059757</v>
      </c>
      <c r="AC357" s="356">
        <v>0.931034482758621</v>
      </c>
      <c r="AD357" s="356">
        <v>0.899328859060403</v>
      </c>
      <c r="AE357" s="356">
        <v>0.92</v>
      </c>
      <c r="AF357" s="169">
        <v>0.999028654686741</v>
      </c>
      <c r="AG357" s="169">
        <v>0.999543587403012</v>
      </c>
      <c r="AH357" s="169">
        <v>0.997354497354497</v>
      </c>
      <c r="AI357" s="169">
        <v>0.999028654686741</v>
      </c>
      <c r="AJ357" s="356">
        <v>0.92</v>
      </c>
      <c r="AK357" s="169">
        <v>0.948247978436658</v>
      </c>
      <c r="AL357" s="169">
        <v>0.966417155573538</v>
      </c>
      <c r="AM357" s="169">
        <v>0.954765041721564</v>
      </c>
      <c r="AN357" s="169">
        <v>0.948247978436658</v>
      </c>
      <c r="AO357" s="168">
        <v>0.99</v>
      </c>
      <c r="AP357" s="358">
        <v>1</v>
      </c>
      <c r="AQ357" s="358">
        <v>1</v>
      </c>
      <c r="AR357" s="358">
        <v>1</v>
      </c>
      <c r="AS357" s="359">
        <v>1</v>
      </c>
      <c r="AT357" s="364">
        <v>0.05</v>
      </c>
      <c r="AU357" s="361">
        <v>0.0833333333333333</v>
      </c>
      <c r="AV357" s="362">
        <v>0</v>
      </c>
      <c r="AW357" s="362">
        <v>0</v>
      </c>
      <c r="AX357" s="362">
        <v>0.0833333333333333</v>
      </c>
      <c r="AY357" s="142"/>
      <c r="AZ357" s="140"/>
    </row>
    <row r="358" spans="1:52">
      <c r="A358" s="138"/>
      <c r="B358" s="142"/>
      <c r="C358" s="172" t="s">
        <v>721</v>
      </c>
      <c r="D358" s="166" t="s">
        <v>26</v>
      </c>
      <c r="E358" s="166" t="s">
        <v>722</v>
      </c>
      <c r="F358" s="167" t="s">
        <v>727</v>
      </c>
      <c r="G358" s="173" t="s">
        <v>728</v>
      </c>
      <c r="H358" s="173" t="s">
        <v>728</v>
      </c>
      <c r="I358" s="173" t="s">
        <v>728</v>
      </c>
      <c r="J358" s="173" t="s">
        <v>728</v>
      </c>
      <c r="K358" s="168">
        <v>0.9</v>
      </c>
      <c r="L358" s="169">
        <v>0.962264150943396</v>
      </c>
      <c r="M358" s="169">
        <v>0.962962962962963</v>
      </c>
      <c r="N358" s="170">
        <v>0.951219512195122</v>
      </c>
      <c r="O358" s="170">
        <v>0.962264150943396</v>
      </c>
      <c r="P358" s="356">
        <v>0.9</v>
      </c>
      <c r="Q358" s="357">
        <v>0.959965187119234</v>
      </c>
      <c r="R358" s="169">
        <v>0.959975864843121</v>
      </c>
      <c r="S358" s="169">
        <v>0.907602339181287</v>
      </c>
      <c r="T358" s="169">
        <v>0.959965187119234</v>
      </c>
      <c r="U358" s="356">
        <v>0.9</v>
      </c>
      <c r="V358" s="169">
        <v>0.803597331012475</v>
      </c>
      <c r="W358" s="169">
        <v>0.706154465004023</v>
      </c>
      <c r="X358" s="169">
        <v>0.840350877192982</v>
      </c>
      <c r="Y358" s="169">
        <v>0.803597331012475</v>
      </c>
      <c r="Z358" s="356">
        <v>0.92</v>
      </c>
      <c r="AA358" s="356">
        <v>0.931208053691275</v>
      </c>
      <c r="AB358" s="356">
        <v>0.921130952380952</v>
      </c>
      <c r="AC358" s="356">
        <v>0.913675213675214</v>
      </c>
      <c r="AD358" s="356">
        <v>0.931208053691275</v>
      </c>
      <c r="AE358" s="356">
        <v>0.92</v>
      </c>
      <c r="AF358" s="169">
        <v>0.980694980694981</v>
      </c>
      <c r="AG358" s="169">
        <v>0.998544395924309</v>
      </c>
      <c r="AH358" s="169">
        <v>0.991967871485944</v>
      </c>
      <c r="AI358" s="169">
        <v>0.980694980694981</v>
      </c>
      <c r="AJ358" s="356">
        <v>0.92</v>
      </c>
      <c r="AK358" s="169">
        <v>0.952524167561762</v>
      </c>
      <c r="AL358" s="169">
        <v>0.950918302723243</v>
      </c>
      <c r="AM358" s="169">
        <v>0.945157931273863</v>
      </c>
      <c r="AN358" s="169">
        <v>0.952524167561762</v>
      </c>
      <c r="AO358" s="168">
        <v>0.99</v>
      </c>
      <c r="AP358" s="358">
        <v>1</v>
      </c>
      <c r="AQ358" s="358">
        <v>1</v>
      </c>
      <c r="AR358" s="358">
        <v>1</v>
      </c>
      <c r="AS358" s="359">
        <v>1</v>
      </c>
      <c r="AT358" s="364">
        <v>0.05</v>
      </c>
      <c r="AU358" s="361">
        <v>0.117647058823529</v>
      </c>
      <c r="AV358" s="362">
        <v>0.166666666666667</v>
      </c>
      <c r="AW358" s="362">
        <v>0</v>
      </c>
      <c r="AX358" s="362">
        <v>0.117647058823529</v>
      </c>
      <c r="AY358" s="142"/>
      <c r="AZ358" s="140"/>
    </row>
    <row r="359" spans="1:52">
      <c r="A359" s="138"/>
      <c r="B359" s="142"/>
      <c r="C359" s="172" t="s">
        <v>721</v>
      </c>
      <c r="D359" s="166" t="s">
        <v>26</v>
      </c>
      <c r="E359" s="166" t="s">
        <v>722</v>
      </c>
      <c r="F359" s="167" t="s">
        <v>729</v>
      </c>
      <c r="G359" s="173" t="s">
        <v>730</v>
      </c>
      <c r="H359" s="173" t="s">
        <v>730</v>
      </c>
      <c r="I359" s="173" t="s">
        <v>730</v>
      </c>
      <c r="J359" s="173" t="s">
        <v>730</v>
      </c>
      <c r="K359" s="168">
        <v>0.9</v>
      </c>
      <c r="L359" s="169">
        <v>0.8</v>
      </c>
      <c r="M359" s="169">
        <v>0.935483870967742</v>
      </c>
      <c r="N359" s="170">
        <v>0.925925925925926</v>
      </c>
      <c r="O359" s="170">
        <v>0.8</v>
      </c>
      <c r="P359" s="356">
        <v>0.9</v>
      </c>
      <c r="Q359" s="357">
        <v>0.986038394415358</v>
      </c>
      <c r="R359" s="169">
        <v>0.989540412044374</v>
      </c>
      <c r="S359" s="169">
        <v>0.992687385740402</v>
      </c>
      <c r="T359" s="169">
        <v>0.986038394415358</v>
      </c>
      <c r="U359" s="356">
        <v>0.9</v>
      </c>
      <c r="V359" s="169">
        <v>0.87652705061082</v>
      </c>
      <c r="W359" s="169">
        <v>0.792076069730586</v>
      </c>
      <c r="X359" s="169">
        <v>0.879341864716636</v>
      </c>
      <c r="Y359" s="169">
        <v>0.87652705061082</v>
      </c>
      <c r="Z359" s="356">
        <v>0.92</v>
      </c>
      <c r="AA359" s="356">
        <v>0.864102564102564</v>
      </c>
      <c r="AB359" s="356">
        <v>0.909663865546218</v>
      </c>
      <c r="AC359" s="356">
        <v>0.935869565217391</v>
      </c>
      <c r="AD359" s="356">
        <v>0.864102564102564</v>
      </c>
      <c r="AE359" s="356">
        <v>0.92</v>
      </c>
      <c r="AF359" s="169">
        <v>1</v>
      </c>
      <c r="AG359" s="169">
        <v>1</v>
      </c>
      <c r="AH359" s="169">
        <v>0.998915401301518</v>
      </c>
      <c r="AI359" s="169">
        <v>1</v>
      </c>
      <c r="AJ359" s="356">
        <v>0.92</v>
      </c>
      <c r="AK359" s="169">
        <v>0.946463335496431</v>
      </c>
      <c r="AL359" s="169">
        <v>0.959347614410906</v>
      </c>
      <c r="AM359" s="169">
        <v>0.958291956305859</v>
      </c>
      <c r="AN359" s="169">
        <v>0.946463335496431</v>
      </c>
      <c r="AO359" s="168">
        <v>0.99</v>
      </c>
      <c r="AP359" s="358">
        <v>1</v>
      </c>
      <c r="AQ359" s="358">
        <v>1</v>
      </c>
      <c r="AR359" s="358">
        <v>1</v>
      </c>
      <c r="AS359" s="359">
        <v>1</v>
      </c>
      <c r="AT359" s="364">
        <v>0.05</v>
      </c>
      <c r="AU359" s="361">
        <v>0.142857142857143</v>
      </c>
      <c r="AV359" s="362">
        <v>0.333333333333333</v>
      </c>
      <c r="AW359" s="362">
        <v>0.142857142857143</v>
      </c>
      <c r="AX359" s="362">
        <v>0.142857142857143</v>
      </c>
      <c r="AY359" s="142"/>
      <c r="AZ359" s="140"/>
    </row>
    <row r="360" spans="1:52">
      <c r="A360" s="138"/>
      <c r="B360" s="142"/>
      <c r="C360" s="172" t="s">
        <v>721</v>
      </c>
      <c r="D360" s="166" t="s">
        <v>26</v>
      </c>
      <c r="E360" s="166" t="s">
        <v>722</v>
      </c>
      <c r="F360" s="167" t="s">
        <v>731</v>
      </c>
      <c r="G360" s="173" t="s">
        <v>731</v>
      </c>
      <c r="H360" s="173" t="s">
        <v>731</v>
      </c>
      <c r="I360" s="173" t="s">
        <v>731</v>
      </c>
      <c r="J360" s="173" t="s">
        <v>731</v>
      </c>
      <c r="K360" s="168">
        <v>0.9</v>
      </c>
      <c r="L360" s="169">
        <v>0.980392156862745</v>
      </c>
      <c r="M360" s="169">
        <v>0.980392156862745</v>
      </c>
      <c r="N360" s="170">
        <v>0.977272727272727</v>
      </c>
      <c r="O360" s="170">
        <v>0.980392156862745</v>
      </c>
      <c r="P360" s="356">
        <v>0.9</v>
      </c>
      <c r="Q360" s="357">
        <v>0.98860103626943</v>
      </c>
      <c r="R360" s="169">
        <v>0.98009828009828</v>
      </c>
      <c r="S360" s="169">
        <v>0.993060909791827</v>
      </c>
      <c r="T360" s="169">
        <v>0.98860103626943</v>
      </c>
      <c r="U360" s="356">
        <v>0.9</v>
      </c>
      <c r="V360" s="169">
        <v>0.957858376511226</v>
      </c>
      <c r="W360" s="169">
        <v>0.933169533169533</v>
      </c>
      <c r="X360" s="169">
        <v>0.920585967617579</v>
      </c>
      <c r="Y360" s="169">
        <v>0.957858376511226</v>
      </c>
      <c r="Z360" s="356">
        <v>0.92</v>
      </c>
      <c r="AA360" s="356">
        <v>0.909916729750189</v>
      </c>
      <c r="AB360" s="356">
        <v>0.937751004016064</v>
      </c>
      <c r="AC360" s="356">
        <v>0.912909203211859</v>
      </c>
      <c r="AD360" s="356">
        <v>0.909916729750189</v>
      </c>
      <c r="AE360" s="356">
        <v>0.92</v>
      </c>
      <c r="AF360" s="169">
        <v>0.99390243902439</v>
      </c>
      <c r="AG360" s="169">
        <v>0.994623655913978</v>
      </c>
      <c r="AH360" s="169">
        <v>0.996309963099631</v>
      </c>
      <c r="AI360" s="169">
        <v>0.99390243902439</v>
      </c>
      <c r="AJ360" s="356">
        <v>0.92</v>
      </c>
      <c r="AK360" s="169">
        <v>0.958767772511848</v>
      </c>
      <c r="AL360" s="169">
        <v>0.966594827586207</v>
      </c>
      <c r="AM360" s="169">
        <v>0.946844993141289</v>
      </c>
      <c r="AN360" s="169">
        <v>0.958767772511848</v>
      </c>
      <c r="AO360" s="168">
        <v>0.99</v>
      </c>
      <c r="AP360" s="358">
        <v>1</v>
      </c>
      <c r="AQ360" s="358">
        <v>1</v>
      </c>
      <c r="AR360" s="358">
        <v>1</v>
      </c>
      <c r="AS360" s="359">
        <v>1</v>
      </c>
      <c r="AT360" s="364">
        <v>0.05</v>
      </c>
      <c r="AU360" s="361">
        <v>0</v>
      </c>
      <c r="AV360" s="362">
        <v>0.125</v>
      </c>
      <c r="AW360" s="362">
        <v>0</v>
      </c>
      <c r="AX360" s="362">
        <v>0</v>
      </c>
      <c r="AY360" s="142"/>
      <c r="AZ360" s="140"/>
    </row>
    <row r="361" spans="1:52">
      <c r="A361" s="138"/>
      <c r="B361" s="142"/>
      <c r="C361" s="172" t="s">
        <v>721</v>
      </c>
      <c r="D361" s="166" t="s">
        <v>26</v>
      </c>
      <c r="E361" s="166" t="s">
        <v>722</v>
      </c>
      <c r="F361" s="167" t="s">
        <v>732</v>
      </c>
      <c r="G361" s="173" t="s">
        <v>732</v>
      </c>
      <c r="H361" s="173" t="s">
        <v>732</v>
      </c>
      <c r="I361" s="173" t="s">
        <v>732</v>
      </c>
      <c r="J361" s="173" t="s">
        <v>732</v>
      </c>
      <c r="K361" s="168">
        <v>0.9</v>
      </c>
      <c r="L361" s="169">
        <v>1</v>
      </c>
      <c r="M361" s="169">
        <v>1</v>
      </c>
      <c r="N361" s="170">
        <v>1</v>
      </c>
      <c r="O361" s="170">
        <v>1</v>
      </c>
      <c r="P361" s="356">
        <v>0.9</v>
      </c>
      <c r="Q361" s="357">
        <v>0.96686626746507</v>
      </c>
      <c r="R361" s="169">
        <v>0.983638928067701</v>
      </c>
      <c r="S361" s="169">
        <v>0.962641181581234</v>
      </c>
      <c r="T361" s="169">
        <v>0.96686626746507</v>
      </c>
      <c r="U361" s="356">
        <v>0.9</v>
      </c>
      <c r="V361" s="169">
        <v>0.884630738522954</v>
      </c>
      <c r="W361" s="169">
        <v>0.854442877291961</v>
      </c>
      <c r="X361" s="169">
        <v>0.862728062554301</v>
      </c>
      <c r="Y361" s="169">
        <v>0.884630738522954</v>
      </c>
      <c r="Z361" s="356">
        <v>0.92</v>
      </c>
      <c r="AA361" s="356">
        <v>0.897233201581028</v>
      </c>
      <c r="AB361" s="356">
        <v>0.893289328932893</v>
      </c>
      <c r="AC361" s="356">
        <v>0.911111111111111</v>
      </c>
      <c r="AD361" s="356">
        <v>0.897233201581028</v>
      </c>
      <c r="AE361" s="356">
        <v>0.92</v>
      </c>
      <c r="AF361" s="169">
        <v>1</v>
      </c>
      <c r="AG361" s="169">
        <v>1</v>
      </c>
      <c r="AH361" s="169">
        <v>1</v>
      </c>
      <c r="AI361" s="169">
        <v>1</v>
      </c>
      <c r="AJ361" s="356">
        <v>0.92</v>
      </c>
      <c r="AK361" s="169">
        <v>0.94789246598075</v>
      </c>
      <c r="AL361" s="169">
        <v>0.95374943870678</v>
      </c>
      <c r="AM361" s="169">
        <v>0.949005609382968</v>
      </c>
      <c r="AN361" s="169">
        <v>0.94789246598075</v>
      </c>
      <c r="AO361" s="168">
        <v>0.99</v>
      </c>
      <c r="AP361" s="358">
        <v>1</v>
      </c>
      <c r="AQ361" s="358">
        <v>1</v>
      </c>
      <c r="AR361" s="358">
        <v>1</v>
      </c>
      <c r="AS361" s="359">
        <v>1</v>
      </c>
      <c r="AT361" s="364">
        <v>0.05</v>
      </c>
      <c r="AU361" s="361">
        <v>0</v>
      </c>
      <c r="AV361" s="362">
        <v>0.25</v>
      </c>
      <c r="AW361" s="362">
        <v>0</v>
      </c>
      <c r="AX361" s="362">
        <v>0</v>
      </c>
      <c r="AY361" s="142"/>
      <c r="AZ361" s="140"/>
    </row>
    <row r="362" spans="1:52">
      <c r="A362" s="138"/>
      <c r="B362" s="142"/>
      <c r="C362" s="172" t="s">
        <v>721</v>
      </c>
      <c r="D362" s="166" t="s">
        <v>26</v>
      </c>
      <c r="E362" s="166" t="s">
        <v>722</v>
      </c>
      <c r="F362" s="167" t="s">
        <v>733</v>
      </c>
      <c r="G362" s="179" t="s">
        <v>733</v>
      </c>
      <c r="H362" s="179" t="s">
        <v>733</v>
      </c>
      <c r="I362" s="179" t="s">
        <v>733</v>
      </c>
      <c r="J362" s="179" t="s">
        <v>733</v>
      </c>
      <c r="K362" s="168">
        <v>0.9</v>
      </c>
      <c r="L362" s="169">
        <v>0.952380952380952</v>
      </c>
      <c r="M362" s="169">
        <v>0.904761904761905</v>
      </c>
      <c r="N362" s="170">
        <v>0.9375</v>
      </c>
      <c r="O362" s="170">
        <v>0.952380952380952</v>
      </c>
      <c r="P362" s="356">
        <v>0.9</v>
      </c>
      <c r="Q362" s="357">
        <v>0.985497692814766</v>
      </c>
      <c r="R362" s="169">
        <v>0.979024167806658</v>
      </c>
      <c r="S362" s="169">
        <v>0.908529048207664</v>
      </c>
      <c r="T362" s="169">
        <v>0.985497692814766</v>
      </c>
      <c r="U362" s="356">
        <v>0.9</v>
      </c>
      <c r="V362" s="169">
        <v>0.900461437046803</v>
      </c>
      <c r="W362" s="169">
        <v>0.817145462836297</v>
      </c>
      <c r="X362" s="169">
        <v>0.84672435105068</v>
      </c>
      <c r="Y362" s="169">
        <v>0.900461437046803</v>
      </c>
      <c r="Z362" s="356">
        <v>0.92</v>
      </c>
      <c r="AA362" s="356">
        <v>0.921875</v>
      </c>
      <c r="AB362" s="356">
        <v>0.835355285961872</v>
      </c>
      <c r="AC362" s="356">
        <v>0.826359832635983</v>
      </c>
      <c r="AD362" s="356">
        <v>0.921875</v>
      </c>
      <c r="AE362" s="356">
        <v>0.92</v>
      </c>
      <c r="AF362" s="169">
        <v>1</v>
      </c>
      <c r="AG362" s="169">
        <v>0.990506329113924</v>
      </c>
      <c r="AH362" s="169">
        <v>1</v>
      </c>
      <c r="AI362" s="169">
        <v>1</v>
      </c>
      <c r="AJ362" s="356">
        <v>0.92</v>
      </c>
      <c r="AK362" s="169">
        <v>0.947609359104781</v>
      </c>
      <c r="AL362" s="169">
        <v>0.93826714801444</v>
      </c>
      <c r="AM362" s="169">
        <v>0.868686868686869</v>
      </c>
      <c r="AN362" s="169">
        <v>0.947609359104781</v>
      </c>
      <c r="AO362" s="168">
        <v>0.99</v>
      </c>
      <c r="AP362" s="358">
        <v>1</v>
      </c>
      <c r="AQ362" s="358">
        <v>1</v>
      </c>
      <c r="AR362" s="358">
        <v>1</v>
      </c>
      <c r="AS362" s="359">
        <v>1</v>
      </c>
      <c r="AT362" s="364">
        <v>0.05</v>
      </c>
      <c r="AU362" s="361">
        <v>0</v>
      </c>
      <c r="AV362" s="362">
        <v>0.2</v>
      </c>
      <c r="AW362" s="362">
        <v>0.111111111111111</v>
      </c>
      <c r="AX362" s="362">
        <v>0</v>
      </c>
      <c r="AY362" s="142"/>
      <c r="AZ362" s="140"/>
    </row>
    <row r="363" spans="1:52">
      <c r="A363" s="138"/>
      <c r="B363" s="142"/>
      <c r="C363" s="172" t="s">
        <v>721</v>
      </c>
      <c r="D363" s="166" t="s">
        <v>26</v>
      </c>
      <c r="E363" s="166" t="s">
        <v>722</v>
      </c>
      <c r="F363" s="167" t="s">
        <v>734</v>
      </c>
      <c r="G363" s="173" t="s">
        <v>735</v>
      </c>
      <c r="H363" s="173" t="s">
        <v>735</v>
      </c>
      <c r="I363" s="173" t="s">
        <v>735</v>
      </c>
      <c r="J363" s="173" t="s">
        <v>735</v>
      </c>
      <c r="K363" s="168">
        <v>0.9</v>
      </c>
      <c r="L363" s="169">
        <v>0.964285714285714</v>
      </c>
      <c r="M363" s="169">
        <v>0.96551724137931</v>
      </c>
      <c r="N363" s="170">
        <v>0.96</v>
      </c>
      <c r="O363" s="170">
        <v>0.964285714285714</v>
      </c>
      <c r="P363" s="356">
        <v>0.9</v>
      </c>
      <c r="Q363" s="357">
        <v>0</v>
      </c>
      <c r="R363" s="169">
        <v>0</v>
      </c>
      <c r="S363" s="169" t="s">
        <v>32</v>
      </c>
      <c r="T363" s="169">
        <v>0</v>
      </c>
      <c r="U363" s="356">
        <v>0.9</v>
      </c>
      <c r="V363" s="169">
        <v>0</v>
      </c>
      <c r="W363" s="169">
        <v>0</v>
      </c>
      <c r="X363" s="169" t="s">
        <v>32</v>
      </c>
      <c r="Y363" s="169">
        <v>0</v>
      </c>
      <c r="Z363" s="356">
        <v>0.92</v>
      </c>
      <c r="AA363" s="356">
        <v>0</v>
      </c>
      <c r="AB363" s="356">
        <v>0.142857142857143</v>
      </c>
      <c r="AC363" s="356">
        <v>0</v>
      </c>
      <c r="AD363" s="356">
        <v>0</v>
      </c>
      <c r="AE363" s="356">
        <v>0.92</v>
      </c>
      <c r="AF363" s="169">
        <v>0.996350364963504</v>
      </c>
      <c r="AG363" s="169">
        <v>0.994858611825193</v>
      </c>
      <c r="AH363" s="169">
        <v>0.993710691823899</v>
      </c>
      <c r="AI363" s="169">
        <v>0.996350364963504</v>
      </c>
      <c r="AJ363" s="356">
        <v>0.92</v>
      </c>
      <c r="AK363" s="169">
        <v>0.970559047304003</v>
      </c>
      <c r="AL363" s="169">
        <v>0.962447152449639</v>
      </c>
      <c r="AM363" s="169">
        <v>0.974230493915533</v>
      </c>
      <c r="AN363" s="169">
        <v>0.970559047304003</v>
      </c>
      <c r="AO363" s="168">
        <v>0.99</v>
      </c>
      <c r="AP363" s="358">
        <v>1</v>
      </c>
      <c r="AQ363" s="358">
        <v>1</v>
      </c>
      <c r="AR363" s="358">
        <v>1</v>
      </c>
      <c r="AS363" s="359">
        <v>1</v>
      </c>
      <c r="AT363" s="364">
        <v>0.05</v>
      </c>
      <c r="AU363" s="361">
        <v>-0.125</v>
      </c>
      <c r="AV363" s="362">
        <v>0.166666666666667</v>
      </c>
      <c r="AW363" s="362">
        <v>0.0769230769230769</v>
      </c>
      <c r="AX363" s="362">
        <v>-0.125</v>
      </c>
      <c r="AY363" s="142"/>
      <c r="AZ363" s="140"/>
    </row>
    <row r="364" spans="1:52">
      <c r="A364" s="138"/>
      <c r="B364" s="142"/>
      <c r="C364" s="172" t="s">
        <v>721</v>
      </c>
      <c r="D364" s="166" t="s">
        <v>26</v>
      </c>
      <c r="E364" s="166" t="s">
        <v>722</v>
      </c>
      <c r="F364" s="167" t="s">
        <v>736</v>
      </c>
      <c r="G364" s="173" t="s">
        <v>737</v>
      </c>
      <c r="H364" s="173" t="s">
        <v>737</v>
      </c>
      <c r="I364" s="173" t="s">
        <v>737</v>
      </c>
      <c r="J364" s="173" t="s">
        <v>737</v>
      </c>
      <c r="K364" s="168">
        <v>0.9</v>
      </c>
      <c r="L364" s="169">
        <v>0.954545454545455</v>
      </c>
      <c r="M364" s="169">
        <v>0.959183673469388</v>
      </c>
      <c r="N364" s="170">
        <v>0.952380952380952</v>
      </c>
      <c r="O364" s="170">
        <v>0.954545454545455</v>
      </c>
      <c r="P364" s="356">
        <v>0.9</v>
      </c>
      <c r="Q364" s="357">
        <v>0.958562735439003</v>
      </c>
      <c r="R364" s="169">
        <v>0.977031050616759</v>
      </c>
      <c r="S364" s="169">
        <v>0.979387514723204</v>
      </c>
      <c r="T364" s="169">
        <v>0.958562735439003</v>
      </c>
      <c r="U364" s="356">
        <v>0.9</v>
      </c>
      <c r="V364" s="169">
        <v>0.85395537525355</v>
      </c>
      <c r="W364" s="169">
        <v>0.819863887707359</v>
      </c>
      <c r="X364" s="169">
        <v>0.895170789163722</v>
      </c>
      <c r="Y364" s="169">
        <v>0.85395537525355</v>
      </c>
      <c r="Z364" s="356">
        <v>0.92</v>
      </c>
      <c r="AA364" s="356">
        <v>0.825498007968127</v>
      </c>
      <c r="AB364" s="356">
        <v>0.864346590909091</v>
      </c>
      <c r="AC364" s="356">
        <v>0.880297397769517</v>
      </c>
      <c r="AD364" s="356">
        <v>0.825498007968127</v>
      </c>
      <c r="AE364" s="356">
        <v>0.92</v>
      </c>
      <c r="AF364" s="169">
        <v>0.995430107526882</v>
      </c>
      <c r="AG364" s="169">
        <v>0.997972516332507</v>
      </c>
      <c r="AH364" s="169">
        <v>0.996459480723839</v>
      </c>
      <c r="AI364" s="169">
        <v>0.995430107526882</v>
      </c>
      <c r="AJ364" s="356">
        <v>0.92</v>
      </c>
      <c r="AK364" s="169">
        <v>0.915650196402729</v>
      </c>
      <c r="AL364" s="169">
        <v>0.930453280968745</v>
      </c>
      <c r="AM364" s="169">
        <v>0.927445830597505</v>
      </c>
      <c r="AN364" s="169">
        <v>0.915650196402729</v>
      </c>
      <c r="AO364" s="168">
        <v>0.99</v>
      </c>
      <c r="AP364" s="358">
        <v>1</v>
      </c>
      <c r="AQ364" s="358">
        <v>1</v>
      </c>
      <c r="AR364" s="358">
        <v>1</v>
      </c>
      <c r="AS364" s="359">
        <v>1</v>
      </c>
      <c r="AT364" s="364">
        <v>0.05</v>
      </c>
      <c r="AU364" s="361">
        <v>0</v>
      </c>
      <c r="AV364" s="362">
        <v>0.0487804878048781</v>
      </c>
      <c r="AW364" s="362">
        <v>0</v>
      </c>
      <c r="AX364" s="362">
        <v>0</v>
      </c>
      <c r="AY364" s="142"/>
      <c r="AZ364" s="140"/>
    </row>
    <row r="365" spans="1:52">
      <c r="A365" s="138"/>
      <c r="B365" s="142"/>
      <c r="C365" s="172" t="s">
        <v>721</v>
      </c>
      <c r="D365" s="166" t="s">
        <v>26</v>
      </c>
      <c r="E365" s="166" t="s">
        <v>722</v>
      </c>
      <c r="F365" s="167" t="s">
        <v>738</v>
      </c>
      <c r="G365" s="173" t="s">
        <v>738</v>
      </c>
      <c r="H365" s="173" t="s">
        <v>738</v>
      </c>
      <c r="I365" s="173" t="s">
        <v>738</v>
      </c>
      <c r="J365" s="173" t="s">
        <v>738</v>
      </c>
      <c r="K365" s="168">
        <v>0.9</v>
      </c>
      <c r="L365" s="169">
        <v>0.882352941176471</v>
      </c>
      <c r="M365" s="169">
        <v>1</v>
      </c>
      <c r="N365" s="170">
        <v>0.886363636363636</v>
      </c>
      <c r="O365" s="170">
        <v>0.882352941176471</v>
      </c>
      <c r="P365" s="356">
        <v>0.9</v>
      </c>
      <c r="Q365" s="357">
        <v>0.962259027966332</v>
      </c>
      <c r="R365" s="169">
        <v>0.96544677689021</v>
      </c>
      <c r="S365" s="169">
        <v>0.930804715530497</v>
      </c>
      <c r="T365" s="169">
        <v>0.962259027966332</v>
      </c>
      <c r="U365" s="356">
        <v>0.9</v>
      </c>
      <c r="V365" s="169">
        <v>0.835731740428998</v>
      </c>
      <c r="W365" s="169">
        <v>0.750882407579417</v>
      </c>
      <c r="X365" s="169">
        <v>0.829830855971297</v>
      </c>
      <c r="Y365" s="169">
        <v>0.835731740428998</v>
      </c>
      <c r="Z365" s="356">
        <v>0.92</v>
      </c>
      <c r="AA365" s="356">
        <v>0.908194233687405</v>
      </c>
      <c r="AB365" s="356">
        <v>0.895161290322581</v>
      </c>
      <c r="AC365" s="356">
        <v>0.906432748538012</v>
      </c>
      <c r="AD365" s="356">
        <v>0.908194233687405</v>
      </c>
      <c r="AE365" s="356">
        <v>0.92</v>
      </c>
      <c r="AF365" s="169">
        <v>0.950413223140496</v>
      </c>
      <c r="AG365" s="169">
        <v>0.993006993006993</v>
      </c>
      <c r="AH365" s="169">
        <v>0.991017964071856</v>
      </c>
      <c r="AI365" s="169">
        <v>0.950413223140496</v>
      </c>
      <c r="AJ365" s="356">
        <v>0.92</v>
      </c>
      <c r="AK365" s="169">
        <v>0.946086261980831</v>
      </c>
      <c r="AL365" s="169">
        <v>0.940483119906869</v>
      </c>
      <c r="AM365" s="169">
        <v>0.934016269960832</v>
      </c>
      <c r="AN365" s="169">
        <v>0.946086261980831</v>
      </c>
      <c r="AO365" s="168">
        <v>0.99</v>
      </c>
      <c r="AP365" s="358">
        <v>1</v>
      </c>
      <c r="AQ365" s="358">
        <v>1</v>
      </c>
      <c r="AR365" s="358">
        <v>1</v>
      </c>
      <c r="AS365" s="359">
        <v>1</v>
      </c>
      <c r="AT365" s="364">
        <v>0.05</v>
      </c>
      <c r="AU365" s="361">
        <v>0.0666666666666667</v>
      </c>
      <c r="AV365" s="362">
        <v>0.222222222222222</v>
      </c>
      <c r="AW365" s="362">
        <v>0</v>
      </c>
      <c r="AX365" s="362">
        <v>0.0666666666666667</v>
      </c>
      <c r="AY365" s="142"/>
      <c r="AZ365" s="140"/>
    </row>
    <row r="366" spans="1:52">
      <c r="A366" s="138"/>
      <c r="B366" s="142"/>
      <c r="C366" s="172" t="s">
        <v>721</v>
      </c>
      <c r="D366" s="166" t="s">
        <v>26</v>
      </c>
      <c r="E366" s="166" t="s">
        <v>722</v>
      </c>
      <c r="F366" s="167" t="s">
        <v>739</v>
      </c>
      <c r="G366" s="173" t="s">
        <v>740</v>
      </c>
      <c r="H366" s="173" t="s">
        <v>740</v>
      </c>
      <c r="I366" s="173" t="s">
        <v>740</v>
      </c>
      <c r="J366" s="173" t="s">
        <v>740</v>
      </c>
      <c r="K366" s="168">
        <v>0.9</v>
      </c>
      <c r="L366" s="169">
        <v>1</v>
      </c>
      <c r="M366" s="169">
        <v>0.979166666666667</v>
      </c>
      <c r="N366" s="170">
        <v>1</v>
      </c>
      <c r="O366" s="170">
        <v>1</v>
      </c>
      <c r="P366" s="356">
        <v>0.9</v>
      </c>
      <c r="Q366" s="357">
        <v>0</v>
      </c>
      <c r="R366" s="169">
        <v>0.1</v>
      </c>
      <c r="S366" s="169">
        <v>0</v>
      </c>
      <c r="T366" s="169">
        <v>0</v>
      </c>
      <c r="U366" s="356">
        <v>0.9</v>
      </c>
      <c r="V366" s="169">
        <v>0</v>
      </c>
      <c r="W366" s="169">
        <v>0</v>
      </c>
      <c r="X366" s="169">
        <v>0</v>
      </c>
      <c r="Y366" s="169">
        <v>0</v>
      </c>
      <c r="Z366" s="356">
        <v>0.92</v>
      </c>
      <c r="AA366" s="356">
        <v>0.25</v>
      </c>
      <c r="AB366" s="356">
        <v>0.333333333333333</v>
      </c>
      <c r="AC366" s="356">
        <v>1</v>
      </c>
      <c r="AD366" s="356">
        <v>0.25</v>
      </c>
      <c r="AE366" s="356">
        <v>0.92</v>
      </c>
      <c r="AF366" s="169">
        <v>0.989010989010989</v>
      </c>
      <c r="AG366" s="169">
        <v>0.989873417721519</v>
      </c>
      <c r="AH366" s="169">
        <v>0.994413407821229</v>
      </c>
      <c r="AI366" s="169">
        <v>0.989010989010989</v>
      </c>
      <c r="AJ366" s="356">
        <v>0.92</v>
      </c>
      <c r="AK366" s="169">
        <v>0.976993865030675</v>
      </c>
      <c r="AL366" s="169">
        <v>0.971185926599939</v>
      </c>
      <c r="AM366" s="169">
        <v>0.98173719376392</v>
      </c>
      <c r="AN366" s="169">
        <v>0.976993865030675</v>
      </c>
      <c r="AO366" s="168">
        <v>0.99</v>
      </c>
      <c r="AP366" s="358">
        <v>1</v>
      </c>
      <c r="AQ366" s="358">
        <v>1</v>
      </c>
      <c r="AR366" s="358">
        <v>1</v>
      </c>
      <c r="AS366" s="359">
        <v>1</v>
      </c>
      <c r="AT366" s="364">
        <v>0.05</v>
      </c>
      <c r="AU366" s="361">
        <v>0</v>
      </c>
      <c r="AV366" s="362">
        <v>0.142857142857143</v>
      </c>
      <c r="AW366" s="362">
        <v>0</v>
      </c>
      <c r="AX366" s="362">
        <v>0</v>
      </c>
      <c r="AY366" s="142"/>
      <c r="AZ366" s="140"/>
    </row>
    <row r="367" spans="1:52">
      <c r="A367" s="138"/>
      <c r="B367" s="142"/>
      <c r="C367" s="172" t="s">
        <v>721</v>
      </c>
      <c r="D367" s="166" t="s">
        <v>26</v>
      </c>
      <c r="E367" s="166" t="s">
        <v>722</v>
      </c>
      <c r="F367" s="167" t="s">
        <v>741</v>
      </c>
      <c r="G367" s="173" t="s">
        <v>741</v>
      </c>
      <c r="H367" s="173" t="s">
        <v>741</v>
      </c>
      <c r="I367" s="173" t="s">
        <v>741</v>
      </c>
      <c r="J367" s="173" t="s">
        <v>741</v>
      </c>
      <c r="K367" s="168">
        <v>0.9</v>
      </c>
      <c r="L367" s="169">
        <v>0.981818181818182</v>
      </c>
      <c r="M367" s="169">
        <v>0.964285714285714</v>
      </c>
      <c r="N367" s="170">
        <v>0.976190476190476</v>
      </c>
      <c r="O367" s="170">
        <v>0.981818181818182</v>
      </c>
      <c r="P367" s="356">
        <v>0.9</v>
      </c>
      <c r="Q367" s="357">
        <v>0.995235259082787</v>
      </c>
      <c r="R367" s="169">
        <v>0.997318481848185</v>
      </c>
      <c r="S367" s="169">
        <v>0.982850384387936</v>
      </c>
      <c r="T367" s="169">
        <v>0.995235259082787</v>
      </c>
      <c r="U367" s="356">
        <v>0.9</v>
      </c>
      <c r="V367" s="169">
        <v>0.835318642048839</v>
      </c>
      <c r="W367" s="169">
        <v>0.78197194719472</v>
      </c>
      <c r="X367" s="169">
        <v>0.841513897102306</v>
      </c>
      <c r="Y367" s="169">
        <v>0.835318642048839</v>
      </c>
      <c r="Z367" s="356">
        <v>0.92</v>
      </c>
      <c r="AA367" s="356">
        <v>0.936589545844045</v>
      </c>
      <c r="AB367" s="356">
        <v>0.921052631578947</v>
      </c>
      <c r="AC367" s="356">
        <v>0.889837745516652</v>
      </c>
      <c r="AD367" s="356">
        <v>0.936589545844045</v>
      </c>
      <c r="AE367" s="356">
        <v>0.92</v>
      </c>
      <c r="AF367" s="169">
        <v>0.993292682926829</v>
      </c>
      <c r="AG367" s="169">
        <v>0.998904109589041</v>
      </c>
      <c r="AH367" s="169">
        <v>0.998426023084995</v>
      </c>
      <c r="AI367" s="169">
        <v>0.993292682926829</v>
      </c>
      <c r="AJ367" s="356">
        <v>0.92</v>
      </c>
      <c r="AK367" s="169">
        <v>0.963879159369527</v>
      </c>
      <c r="AL367" s="169">
        <v>0.964389770152153</v>
      </c>
      <c r="AM367" s="169">
        <v>0.929444638491093</v>
      </c>
      <c r="AN367" s="169">
        <v>0.963879159369527</v>
      </c>
      <c r="AO367" s="168">
        <v>0.99</v>
      </c>
      <c r="AP367" s="358">
        <v>1</v>
      </c>
      <c r="AQ367" s="358">
        <v>1</v>
      </c>
      <c r="AR367" s="358">
        <v>1</v>
      </c>
      <c r="AS367" s="359">
        <v>1</v>
      </c>
      <c r="AT367" s="364">
        <v>0.05</v>
      </c>
      <c r="AU367" s="361">
        <v>0</v>
      </c>
      <c r="AV367" s="362">
        <v>0.230769230769231</v>
      </c>
      <c r="AW367" s="362">
        <v>0</v>
      </c>
      <c r="AX367" s="362">
        <v>0</v>
      </c>
      <c r="AY367" s="142"/>
      <c r="AZ367" s="140"/>
    </row>
    <row r="368" spans="1:52">
      <c r="A368" s="138"/>
      <c r="B368" s="142"/>
      <c r="C368" s="172" t="s">
        <v>721</v>
      </c>
      <c r="D368" s="166" t="s">
        <v>26</v>
      </c>
      <c r="E368" s="166" t="s">
        <v>722</v>
      </c>
      <c r="F368" s="167" t="s">
        <v>742</v>
      </c>
      <c r="G368" s="173" t="s">
        <v>743</v>
      </c>
      <c r="H368" s="173" t="s">
        <v>743</v>
      </c>
      <c r="I368" s="173" t="s">
        <v>743</v>
      </c>
      <c r="J368" s="173" t="s">
        <v>743</v>
      </c>
      <c r="K368" s="168">
        <v>0.9</v>
      </c>
      <c r="L368" s="169">
        <v>0.888888888888889</v>
      </c>
      <c r="M368" s="169">
        <v>0.863636363636364</v>
      </c>
      <c r="N368" s="170">
        <v>0.816666666666667</v>
      </c>
      <c r="O368" s="170">
        <v>0.888888888888889</v>
      </c>
      <c r="P368" s="356">
        <v>0.9</v>
      </c>
      <c r="Q368" s="357">
        <v>0.949618736383442</v>
      </c>
      <c r="R368" s="169">
        <v>0.964795213989876</v>
      </c>
      <c r="S368" s="169">
        <v>0.957069846678024</v>
      </c>
      <c r="T368" s="169">
        <v>0.949618736383442</v>
      </c>
      <c r="U368" s="356">
        <v>0.9</v>
      </c>
      <c r="V368" s="169">
        <v>0.720860566448802</v>
      </c>
      <c r="W368" s="169">
        <v>0.753106304647952</v>
      </c>
      <c r="X368" s="169">
        <v>0.789778534923339</v>
      </c>
      <c r="Y368" s="169">
        <v>0.720860566448802</v>
      </c>
      <c r="Z368" s="356">
        <v>0.92</v>
      </c>
      <c r="AA368" s="356">
        <v>0.895064575645756</v>
      </c>
      <c r="AB368" s="356">
        <v>0.903162827020695</v>
      </c>
      <c r="AC368" s="356">
        <v>0.886801779535344</v>
      </c>
      <c r="AD368" s="356">
        <v>0.895064575645756</v>
      </c>
      <c r="AE368" s="356">
        <v>0.92</v>
      </c>
      <c r="AF368" s="169">
        <v>0.995085578715472</v>
      </c>
      <c r="AG368" s="169">
        <v>0.99660210669385</v>
      </c>
      <c r="AH368" s="169">
        <v>0.976161778492032</v>
      </c>
      <c r="AI368" s="169">
        <v>0.995085578715472</v>
      </c>
      <c r="AJ368" s="356">
        <v>0.92</v>
      </c>
      <c r="AK368" s="169">
        <v>0.915300209591912</v>
      </c>
      <c r="AL368" s="169">
        <v>0.930087654451368</v>
      </c>
      <c r="AM368" s="169">
        <v>0.911049416990561</v>
      </c>
      <c r="AN368" s="169">
        <v>0.915300209591912</v>
      </c>
      <c r="AO368" s="168">
        <v>0.99</v>
      </c>
      <c r="AP368" s="358">
        <v>1</v>
      </c>
      <c r="AQ368" s="358">
        <v>1</v>
      </c>
      <c r="AR368" s="358">
        <v>1</v>
      </c>
      <c r="AS368" s="359">
        <v>1</v>
      </c>
      <c r="AT368" s="364">
        <v>0.05</v>
      </c>
      <c r="AU368" s="361">
        <v>0.0714285714285714</v>
      </c>
      <c r="AV368" s="362">
        <v>0.21875</v>
      </c>
      <c r="AW368" s="362">
        <v>0.032258064516129</v>
      </c>
      <c r="AX368" s="362">
        <v>0.0714285714285714</v>
      </c>
      <c r="AY368" s="142"/>
      <c r="AZ368" s="140"/>
    </row>
    <row r="369" spans="1:52">
      <c r="A369" s="138"/>
      <c r="B369" s="142"/>
      <c r="C369" s="172" t="s">
        <v>721</v>
      </c>
      <c r="D369" s="166" t="s">
        <v>26</v>
      </c>
      <c r="E369" s="166" t="s">
        <v>722</v>
      </c>
      <c r="F369" s="167" t="s">
        <v>744</v>
      </c>
      <c r="G369" s="173" t="s">
        <v>745</v>
      </c>
      <c r="H369" s="173" t="s">
        <v>745</v>
      </c>
      <c r="I369" s="173" t="s">
        <v>745</v>
      </c>
      <c r="J369" s="173" t="s">
        <v>745</v>
      </c>
      <c r="K369" s="168">
        <v>0.9</v>
      </c>
      <c r="L369" s="169">
        <v>0.666666666666667</v>
      </c>
      <c r="M369" s="169">
        <v>0.816326530612245</v>
      </c>
      <c r="N369" s="170">
        <v>0.74</v>
      </c>
      <c r="O369" s="170">
        <v>0.666666666666667</v>
      </c>
      <c r="P369" s="356">
        <v>0.9</v>
      </c>
      <c r="Q369" s="357">
        <v>0.76703591809332</v>
      </c>
      <c r="R369" s="169">
        <v>0.766638346077598</v>
      </c>
      <c r="S369" s="169">
        <v>0.930869565217391</v>
      </c>
      <c r="T369" s="169">
        <v>0.76703591809332</v>
      </c>
      <c r="U369" s="356">
        <v>0.9</v>
      </c>
      <c r="V369" s="169">
        <v>0.725075528700906</v>
      </c>
      <c r="W369" s="169">
        <v>0.737751345227981</v>
      </c>
      <c r="X369" s="169">
        <v>0.766521739130435</v>
      </c>
      <c r="Y369" s="169">
        <v>0.725075528700906</v>
      </c>
      <c r="Z369" s="356">
        <v>0.92</v>
      </c>
      <c r="AA369" s="356">
        <v>0.906501340482574</v>
      </c>
      <c r="AB369" s="356">
        <v>0.905746427485558</v>
      </c>
      <c r="AC369" s="356">
        <v>0.924158714213963</v>
      </c>
      <c r="AD369" s="356">
        <v>0.906501340482574</v>
      </c>
      <c r="AE369" s="356">
        <v>0.92</v>
      </c>
      <c r="AF369" s="169">
        <v>0.988491574188245</v>
      </c>
      <c r="AG369" s="169">
        <v>0.989489697137325</v>
      </c>
      <c r="AH369" s="169">
        <v>0.957556824302488</v>
      </c>
      <c r="AI369" s="169">
        <v>0.988491574188245</v>
      </c>
      <c r="AJ369" s="356">
        <v>0.92</v>
      </c>
      <c r="AK369" s="169">
        <v>0.925985778926955</v>
      </c>
      <c r="AL369" s="169">
        <v>0.933010847258868</v>
      </c>
      <c r="AM369" s="169">
        <v>0.938743038981702</v>
      </c>
      <c r="AN369" s="169">
        <v>0.925985778926955</v>
      </c>
      <c r="AO369" s="168">
        <v>0.99</v>
      </c>
      <c r="AP369" s="358">
        <v>1</v>
      </c>
      <c r="AQ369" s="358">
        <v>1</v>
      </c>
      <c r="AR369" s="358">
        <v>1</v>
      </c>
      <c r="AS369" s="359">
        <v>1</v>
      </c>
      <c r="AT369" s="364">
        <v>0.05</v>
      </c>
      <c r="AU369" s="361">
        <v>0</v>
      </c>
      <c r="AV369" s="362">
        <v>0.214285714285714</v>
      </c>
      <c r="AW369" s="362">
        <v>0.037037037037037</v>
      </c>
      <c r="AX369" s="362">
        <v>0</v>
      </c>
      <c r="AY369" s="142"/>
      <c r="AZ369" s="140"/>
    </row>
    <row r="370" spans="1:52">
      <c r="A370" s="138"/>
      <c r="B370" s="142"/>
      <c r="C370" s="172" t="s">
        <v>721</v>
      </c>
      <c r="D370" s="166" t="s">
        <v>26</v>
      </c>
      <c r="E370" s="166" t="s">
        <v>722</v>
      </c>
      <c r="F370" s="167" t="s">
        <v>746</v>
      </c>
      <c r="G370" s="173" t="s">
        <v>747</v>
      </c>
      <c r="H370" s="173" t="s">
        <v>747</v>
      </c>
      <c r="I370" s="173" t="s">
        <v>747</v>
      </c>
      <c r="J370" s="173" t="s">
        <v>747</v>
      </c>
      <c r="K370" s="168">
        <v>0.9</v>
      </c>
      <c r="L370" s="169">
        <v>0.771428571428571</v>
      </c>
      <c r="M370" s="169">
        <v>0.788732394366197</v>
      </c>
      <c r="N370" s="170">
        <v>0.739130434782609</v>
      </c>
      <c r="O370" s="170">
        <v>0.771428571428571</v>
      </c>
      <c r="P370" s="356">
        <v>0.9</v>
      </c>
      <c r="Q370" s="357">
        <v>0.950474183350896</v>
      </c>
      <c r="R370" s="169">
        <v>0.967888863584605</v>
      </c>
      <c r="S370" s="169">
        <v>0.922991071428571</v>
      </c>
      <c r="T370" s="169">
        <v>0.950474183350896</v>
      </c>
      <c r="U370" s="356">
        <v>0.9</v>
      </c>
      <c r="V370" s="169">
        <v>0.691517386722866</v>
      </c>
      <c r="W370" s="169">
        <v>0.721020268731496</v>
      </c>
      <c r="X370" s="169">
        <v>0.748139880952381</v>
      </c>
      <c r="Y370" s="169">
        <v>0.691517386722866</v>
      </c>
      <c r="Z370" s="356">
        <v>0.92</v>
      </c>
      <c r="AA370" s="356">
        <v>0.919091160986423</v>
      </c>
      <c r="AB370" s="356">
        <v>0.924554565701559</v>
      </c>
      <c r="AC370" s="356">
        <v>0.907552083333333</v>
      </c>
      <c r="AD370" s="356">
        <v>0.919091160986423</v>
      </c>
      <c r="AE370" s="356">
        <v>0.92</v>
      </c>
      <c r="AF370" s="169">
        <v>0.994285714285714</v>
      </c>
      <c r="AG370" s="169">
        <v>0.996021958787493</v>
      </c>
      <c r="AH370" s="169">
        <v>0.96082760360815</v>
      </c>
      <c r="AI370" s="169">
        <v>0.994285714285714</v>
      </c>
      <c r="AJ370" s="356">
        <v>0.92</v>
      </c>
      <c r="AK370" s="169">
        <v>0.938575899843505</v>
      </c>
      <c r="AL370" s="169">
        <v>0.938384470882905</v>
      </c>
      <c r="AM370" s="169">
        <v>0.927473344904538</v>
      </c>
      <c r="AN370" s="169">
        <v>0.938575899843505</v>
      </c>
      <c r="AO370" s="168">
        <v>0.99</v>
      </c>
      <c r="AP370" s="358">
        <v>1</v>
      </c>
      <c r="AQ370" s="358">
        <v>1</v>
      </c>
      <c r="AR370" s="358">
        <v>1</v>
      </c>
      <c r="AS370" s="359">
        <v>1</v>
      </c>
      <c r="AT370" s="364">
        <v>0.05</v>
      </c>
      <c r="AU370" s="361">
        <v>0.078125</v>
      </c>
      <c r="AV370" s="362">
        <v>0.208955223880597</v>
      </c>
      <c r="AW370" s="362">
        <v>0.0491803278688525</v>
      </c>
      <c r="AX370" s="362">
        <v>0.078125</v>
      </c>
      <c r="AY370" s="142"/>
      <c r="AZ370" s="140"/>
    </row>
    <row r="371" spans="1:52">
      <c r="A371" s="138"/>
      <c r="B371" s="142"/>
      <c r="C371" s="172" t="s">
        <v>721</v>
      </c>
      <c r="D371" s="166" t="s">
        <v>26</v>
      </c>
      <c r="E371" s="166" t="s">
        <v>722</v>
      </c>
      <c r="F371" s="167" t="s">
        <v>748</v>
      </c>
      <c r="G371" s="173" t="s">
        <v>749</v>
      </c>
      <c r="H371" s="173" t="s">
        <v>749</v>
      </c>
      <c r="I371" s="173" t="s">
        <v>749</v>
      </c>
      <c r="J371" s="173" t="s">
        <v>749</v>
      </c>
      <c r="K371" s="168">
        <v>0.9</v>
      </c>
      <c r="L371" s="169">
        <v>0.814285714285714</v>
      </c>
      <c r="M371" s="169">
        <v>0.811594202898551</v>
      </c>
      <c r="N371" s="170">
        <v>0.887096774193548</v>
      </c>
      <c r="O371" s="170">
        <v>0.814285714285714</v>
      </c>
      <c r="P371" s="356">
        <v>0.9</v>
      </c>
      <c r="Q371" s="357">
        <v>0.979694019471488</v>
      </c>
      <c r="R371" s="169">
        <v>0.968253968253968</v>
      </c>
      <c r="S371" s="169">
        <v>0.990521327014218</v>
      </c>
      <c r="T371" s="169">
        <v>0.979694019471488</v>
      </c>
      <c r="U371" s="356">
        <v>0.9</v>
      </c>
      <c r="V371" s="169">
        <v>0.91961057023644</v>
      </c>
      <c r="W371" s="169">
        <v>0.879175550817342</v>
      </c>
      <c r="X371" s="169">
        <v>0.914296998420221</v>
      </c>
      <c r="Y371" s="169">
        <v>0.91961057023644</v>
      </c>
      <c r="Z371" s="356">
        <v>0.92</v>
      </c>
      <c r="AA371" s="356">
        <v>0.968679528940115</v>
      </c>
      <c r="AB371" s="356">
        <v>0.971958762886598</v>
      </c>
      <c r="AC371" s="356">
        <v>0.944181147972617</v>
      </c>
      <c r="AD371" s="356">
        <v>0.968679528940115</v>
      </c>
      <c r="AE371" s="356">
        <v>0.92</v>
      </c>
      <c r="AF371" s="169">
        <v>0.996065725526499</v>
      </c>
      <c r="AG371" s="169">
        <v>0.993918219461698</v>
      </c>
      <c r="AH371" s="169">
        <v>0.955591368967678</v>
      </c>
      <c r="AI371" s="169">
        <v>0.996065725526499</v>
      </c>
      <c r="AJ371" s="356">
        <v>0.92</v>
      </c>
      <c r="AK371" s="169">
        <v>0.977600411946447</v>
      </c>
      <c r="AL371" s="169">
        <v>0.975416161393452</v>
      </c>
      <c r="AM371" s="169">
        <v>0.95710292866691</v>
      </c>
      <c r="AN371" s="169">
        <v>0.977600411946447</v>
      </c>
      <c r="AO371" s="168">
        <v>0.99</v>
      </c>
      <c r="AP371" s="358">
        <v>1</v>
      </c>
      <c r="AQ371" s="358">
        <v>1</v>
      </c>
      <c r="AR371" s="358">
        <v>1</v>
      </c>
      <c r="AS371" s="359">
        <v>1</v>
      </c>
      <c r="AT371" s="364">
        <v>0.05</v>
      </c>
      <c r="AU371" s="361">
        <v>0.2</v>
      </c>
      <c r="AV371" s="362">
        <v>0.214285714285714</v>
      </c>
      <c r="AW371" s="362">
        <v>0.138888888888889</v>
      </c>
      <c r="AX371" s="362">
        <v>0.2</v>
      </c>
      <c r="AY371" s="142"/>
      <c r="AZ371" s="140"/>
    </row>
    <row r="372" spans="1:52">
      <c r="A372" s="138"/>
      <c r="B372" s="142"/>
      <c r="C372" s="172" t="s">
        <v>721</v>
      </c>
      <c r="D372" s="166" t="s">
        <v>26</v>
      </c>
      <c r="E372" s="166" t="s">
        <v>722</v>
      </c>
      <c r="F372" s="167" t="s">
        <v>750</v>
      </c>
      <c r="G372" s="173" t="s">
        <v>751</v>
      </c>
      <c r="H372" s="173" t="s">
        <v>751</v>
      </c>
      <c r="I372" s="173" t="s">
        <v>751</v>
      </c>
      <c r="J372" s="173" t="s">
        <v>751</v>
      </c>
      <c r="K372" s="168">
        <v>0.9</v>
      </c>
      <c r="L372" s="169">
        <v>0.864406779661017</v>
      </c>
      <c r="M372" s="169">
        <v>0.898305084745763</v>
      </c>
      <c r="N372" s="170">
        <v>0.859649122807018</v>
      </c>
      <c r="O372" s="170">
        <v>0.864406779661017</v>
      </c>
      <c r="P372" s="356">
        <v>0.9</v>
      </c>
      <c r="Q372" s="357">
        <v>0.980204552952821</v>
      </c>
      <c r="R372" s="169">
        <v>0.985499604534669</v>
      </c>
      <c r="S372" s="169">
        <v>0.978139904610493</v>
      </c>
      <c r="T372" s="169">
        <v>0.980204552952821</v>
      </c>
      <c r="U372" s="356">
        <v>0.9</v>
      </c>
      <c r="V372" s="169">
        <v>0.81326294952161</v>
      </c>
      <c r="W372" s="169">
        <v>0.771421038755602</v>
      </c>
      <c r="X372" s="169">
        <v>0.833068362480127</v>
      </c>
      <c r="Y372" s="169">
        <v>0.81326294952161</v>
      </c>
      <c r="Z372" s="356">
        <v>0.92</v>
      </c>
      <c r="AA372" s="356">
        <v>0.947351728512528</v>
      </c>
      <c r="AB372" s="356">
        <v>0.935465448315248</v>
      </c>
      <c r="AC372" s="356">
        <v>0.955388692579505</v>
      </c>
      <c r="AD372" s="356">
        <v>0.947351728512528</v>
      </c>
      <c r="AE372" s="356">
        <v>0.92</v>
      </c>
      <c r="AF372" s="169">
        <v>0.993136219640972</v>
      </c>
      <c r="AG372" s="169">
        <v>0.993049959709911</v>
      </c>
      <c r="AH372" s="169">
        <v>0.988756257219869</v>
      </c>
      <c r="AI372" s="169">
        <v>0.993136219640972</v>
      </c>
      <c r="AJ372" s="356">
        <v>0.92</v>
      </c>
      <c r="AK372" s="169">
        <v>0.95776842761415</v>
      </c>
      <c r="AL372" s="169">
        <v>0.951623955050021</v>
      </c>
      <c r="AM372" s="169">
        <v>0.96351504826803</v>
      </c>
      <c r="AN372" s="169">
        <v>0.95776842761415</v>
      </c>
      <c r="AO372" s="168">
        <v>0.99</v>
      </c>
      <c r="AP372" s="358">
        <v>1</v>
      </c>
      <c r="AQ372" s="358">
        <v>1</v>
      </c>
      <c r="AR372" s="358">
        <v>1</v>
      </c>
      <c r="AS372" s="359">
        <v>1</v>
      </c>
      <c r="AT372" s="364">
        <v>0.05</v>
      </c>
      <c r="AU372" s="361">
        <v>0.0416666666666667</v>
      </c>
      <c r="AV372" s="362">
        <v>0.163934426229508</v>
      </c>
      <c r="AW372" s="362">
        <v>0</v>
      </c>
      <c r="AX372" s="362">
        <v>0.0416666666666667</v>
      </c>
      <c r="AY372" s="142"/>
      <c r="AZ372" s="140"/>
    </row>
    <row r="373" spans="1:52">
      <c r="A373" s="138"/>
      <c r="B373" s="142"/>
      <c r="C373" s="172" t="s">
        <v>721</v>
      </c>
      <c r="D373" s="166" t="s">
        <v>26</v>
      </c>
      <c r="E373" s="166" t="s">
        <v>722</v>
      </c>
      <c r="F373" s="167" t="s">
        <v>752</v>
      </c>
      <c r="G373" s="173" t="s">
        <v>753</v>
      </c>
      <c r="H373" s="173" t="s">
        <v>753</v>
      </c>
      <c r="I373" s="173" t="s">
        <v>753</v>
      </c>
      <c r="J373" s="173" t="s">
        <v>753</v>
      </c>
      <c r="K373" s="168">
        <v>0.9</v>
      </c>
      <c r="L373" s="169">
        <v>0.728813559322034</v>
      </c>
      <c r="M373" s="169">
        <v>0.8</v>
      </c>
      <c r="N373" s="170">
        <v>0.754716981132076</v>
      </c>
      <c r="O373" s="170">
        <v>0.728813559322034</v>
      </c>
      <c r="P373" s="356">
        <v>0.9</v>
      </c>
      <c r="Q373" s="357">
        <v>0.933998239953065</v>
      </c>
      <c r="R373" s="169">
        <v>0.949222797927461</v>
      </c>
      <c r="S373" s="169">
        <v>0.910572503134141</v>
      </c>
      <c r="T373" s="169">
        <v>0.933998239953065</v>
      </c>
      <c r="U373" s="356">
        <v>0.9</v>
      </c>
      <c r="V373" s="169">
        <v>0.522733939571722</v>
      </c>
      <c r="W373" s="169">
        <v>0.541968911917098</v>
      </c>
      <c r="X373" s="169">
        <v>0.515670706226494</v>
      </c>
      <c r="Y373" s="169">
        <v>0.522733939571722</v>
      </c>
      <c r="Z373" s="356">
        <v>0.92</v>
      </c>
      <c r="AA373" s="356">
        <v>0.794459833795014</v>
      </c>
      <c r="AB373" s="356">
        <v>0.781685154590512</v>
      </c>
      <c r="AC373" s="356">
        <v>0.78864112826377</v>
      </c>
      <c r="AD373" s="356">
        <v>0.794459833795014</v>
      </c>
      <c r="AE373" s="356">
        <v>0.92</v>
      </c>
      <c r="AF373" s="169">
        <v>0.998462957270212</v>
      </c>
      <c r="AG373" s="169">
        <v>0.995952782462057</v>
      </c>
      <c r="AH373" s="169">
        <v>0.995589856670342</v>
      </c>
      <c r="AI373" s="169">
        <v>0.998462957270212</v>
      </c>
      <c r="AJ373" s="356">
        <v>0.92</v>
      </c>
      <c r="AK373" s="169">
        <v>0.830649717514124</v>
      </c>
      <c r="AL373" s="169">
        <v>0.833786120029637</v>
      </c>
      <c r="AM373" s="169">
        <v>0.818764721277153</v>
      </c>
      <c r="AN373" s="169">
        <v>0.830649717514124</v>
      </c>
      <c r="AO373" s="168">
        <v>0.99</v>
      </c>
      <c r="AP373" s="358">
        <v>1</v>
      </c>
      <c r="AQ373" s="358">
        <v>1</v>
      </c>
      <c r="AR373" s="358">
        <v>1</v>
      </c>
      <c r="AS373" s="359">
        <v>1</v>
      </c>
      <c r="AT373" s="364">
        <v>0.05</v>
      </c>
      <c r="AU373" s="361">
        <v>0.03125</v>
      </c>
      <c r="AV373" s="362">
        <v>0.30379746835443</v>
      </c>
      <c r="AW373" s="362">
        <v>0</v>
      </c>
      <c r="AX373" s="362">
        <v>0.03125</v>
      </c>
      <c r="AY373" s="142"/>
      <c r="AZ373" s="140"/>
    </row>
    <row r="374" spans="1:52">
      <c r="A374" s="138"/>
      <c r="B374" s="142"/>
      <c r="C374" s="172" t="s">
        <v>721</v>
      </c>
      <c r="D374" s="166" t="s">
        <v>26</v>
      </c>
      <c r="E374" s="166" t="s">
        <v>722</v>
      </c>
      <c r="F374" s="167" t="s">
        <v>754</v>
      </c>
      <c r="G374" s="173" t="s">
        <v>755</v>
      </c>
      <c r="H374" s="173" t="s">
        <v>755</v>
      </c>
      <c r="I374" s="173" t="s">
        <v>755</v>
      </c>
      <c r="J374" s="173" t="s">
        <v>755</v>
      </c>
      <c r="K374" s="168">
        <v>0.9</v>
      </c>
      <c r="L374" s="169">
        <v>0.816091954022989</v>
      </c>
      <c r="M374" s="169">
        <v>0.75</v>
      </c>
      <c r="N374" s="170">
        <v>0.621951219512195</v>
      </c>
      <c r="O374" s="170">
        <v>0.816091954022989</v>
      </c>
      <c r="P374" s="356">
        <v>0.9</v>
      </c>
      <c r="Q374" s="357">
        <v>0.960743321718932</v>
      </c>
      <c r="R374" s="169">
        <v>0.947432950191571</v>
      </c>
      <c r="S374" s="169">
        <v>0.938406445837064</v>
      </c>
      <c r="T374" s="169">
        <v>0.960743321718932</v>
      </c>
      <c r="U374" s="356">
        <v>0.9</v>
      </c>
      <c r="V374" s="169">
        <v>0.832288037166086</v>
      </c>
      <c r="W374" s="169">
        <v>0.880153256704981</v>
      </c>
      <c r="X374" s="169">
        <v>0.903849597135184</v>
      </c>
      <c r="Y374" s="169">
        <v>0.832288037166086</v>
      </c>
      <c r="Z374" s="356">
        <v>0.92</v>
      </c>
      <c r="AA374" s="356">
        <v>0.906704980842912</v>
      </c>
      <c r="AB374" s="356">
        <v>0.915921595598349</v>
      </c>
      <c r="AC374" s="356">
        <v>0.904126984126984</v>
      </c>
      <c r="AD374" s="356">
        <v>0.906704980842912</v>
      </c>
      <c r="AE374" s="356">
        <v>0.92</v>
      </c>
      <c r="AF374" s="169">
        <v>0.997057211860451</v>
      </c>
      <c r="AG374" s="169">
        <v>0.998790916485304</v>
      </c>
      <c r="AH374" s="169">
        <v>0.991902899440799</v>
      </c>
      <c r="AI374" s="169">
        <v>0.997057211860451</v>
      </c>
      <c r="AJ374" s="356">
        <v>0.92</v>
      </c>
      <c r="AK374" s="169">
        <v>0.932133810813171</v>
      </c>
      <c r="AL374" s="169">
        <v>0.941834089436163</v>
      </c>
      <c r="AM374" s="169">
        <v>0.939592798250042</v>
      </c>
      <c r="AN374" s="169">
        <v>0.932133810813171</v>
      </c>
      <c r="AO374" s="168">
        <v>0.99</v>
      </c>
      <c r="AP374" s="358">
        <v>1</v>
      </c>
      <c r="AQ374" s="358">
        <v>1</v>
      </c>
      <c r="AR374" s="358">
        <v>1</v>
      </c>
      <c r="AS374" s="359">
        <v>1</v>
      </c>
      <c r="AT374" s="364">
        <v>0.05</v>
      </c>
      <c r="AU374" s="361">
        <v>0.0566037735849057</v>
      </c>
      <c r="AV374" s="362">
        <v>0.117647058823529</v>
      </c>
      <c r="AW374" s="362">
        <v>0.0147058823529412</v>
      </c>
      <c r="AX374" s="362">
        <v>0.0566037735849057</v>
      </c>
      <c r="AY374" s="142"/>
      <c r="AZ374" s="140"/>
    </row>
    <row r="375" spans="1:52">
      <c r="A375" s="138"/>
      <c r="B375" s="142"/>
      <c r="C375" s="172" t="s">
        <v>721</v>
      </c>
      <c r="D375" s="166" t="s">
        <v>26</v>
      </c>
      <c r="E375" s="166" t="s">
        <v>722</v>
      </c>
      <c r="F375" s="167" t="s">
        <v>756</v>
      </c>
      <c r="G375" s="173" t="s">
        <v>756</v>
      </c>
      <c r="H375" s="173" t="s">
        <v>756</v>
      </c>
      <c r="I375" s="173" t="s">
        <v>756</v>
      </c>
      <c r="J375" s="173" t="s">
        <v>756</v>
      </c>
      <c r="K375" s="168">
        <v>0.9</v>
      </c>
      <c r="L375" s="169">
        <v>0.984375</v>
      </c>
      <c r="M375" s="169">
        <v>1</v>
      </c>
      <c r="N375" s="170">
        <v>0.957446808510638</v>
      </c>
      <c r="O375" s="170">
        <v>0.984375</v>
      </c>
      <c r="P375" s="356">
        <v>0.9</v>
      </c>
      <c r="Q375" s="357">
        <v>0.951121794871795</v>
      </c>
      <c r="R375" s="169">
        <v>0.9548828125</v>
      </c>
      <c r="S375" s="169">
        <v>0.963655799037948</v>
      </c>
      <c r="T375" s="169">
        <v>0.951121794871795</v>
      </c>
      <c r="U375" s="356">
        <v>0.9</v>
      </c>
      <c r="V375" s="169">
        <v>0.908119658119658</v>
      </c>
      <c r="W375" s="169">
        <v>0.8982421875</v>
      </c>
      <c r="X375" s="169">
        <v>0.90753607696419</v>
      </c>
      <c r="Y375" s="169">
        <v>0.908119658119658</v>
      </c>
      <c r="Z375" s="356">
        <v>0.92</v>
      </c>
      <c r="AA375" s="356">
        <v>0.942857142857143</v>
      </c>
      <c r="AB375" s="356">
        <v>0.927437641723356</v>
      </c>
      <c r="AC375" s="356">
        <v>0.920617420066152</v>
      </c>
      <c r="AD375" s="356">
        <v>0.942857142857143</v>
      </c>
      <c r="AE375" s="356">
        <v>0.92</v>
      </c>
      <c r="AF375" s="169">
        <v>1</v>
      </c>
      <c r="AG375" s="169">
        <v>0.997275204359673</v>
      </c>
      <c r="AH375" s="169">
        <v>0.997206703910614</v>
      </c>
      <c r="AI375" s="169">
        <v>1</v>
      </c>
      <c r="AJ375" s="356">
        <v>0.92</v>
      </c>
      <c r="AK375" s="169">
        <v>0.967117624953025</v>
      </c>
      <c r="AL375" s="169">
        <v>0.964705882352941</v>
      </c>
      <c r="AM375" s="169">
        <v>0.951153324287653</v>
      </c>
      <c r="AN375" s="169">
        <v>0.967117624953025</v>
      </c>
      <c r="AO375" s="168">
        <v>0.99</v>
      </c>
      <c r="AP375" s="358">
        <v>1</v>
      </c>
      <c r="AQ375" s="358">
        <v>1</v>
      </c>
      <c r="AR375" s="358">
        <v>1</v>
      </c>
      <c r="AS375" s="359">
        <v>1</v>
      </c>
      <c r="AT375" s="364">
        <v>0.05</v>
      </c>
      <c r="AU375" s="361">
        <v>0.125</v>
      </c>
      <c r="AV375" s="362">
        <v>0</v>
      </c>
      <c r="AW375" s="362">
        <v>0.0769230769230769</v>
      </c>
      <c r="AX375" s="362">
        <v>0.125</v>
      </c>
      <c r="AY375" s="142"/>
      <c r="AZ375" s="140"/>
    </row>
    <row r="376" spans="1:52">
      <c r="A376" s="138"/>
      <c r="B376" s="142"/>
      <c r="C376" s="172" t="s">
        <v>721</v>
      </c>
      <c r="D376" s="166" t="s">
        <v>26</v>
      </c>
      <c r="E376" s="166" t="s">
        <v>722</v>
      </c>
      <c r="F376" s="167" t="s">
        <v>757</v>
      </c>
      <c r="G376" s="173" t="s">
        <v>757</v>
      </c>
      <c r="H376" s="173" t="s">
        <v>757</v>
      </c>
      <c r="I376" s="173" t="s">
        <v>757</v>
      </c>
      <c r="J376" s="173" t="s">
        <v>757</v>
      </c>
      <c r="K376" s="168">
        <v>0.9</v>
      </c>
      <c r="L376" s="169">
        <v>0.879120879120879</v>
      </c>
      <c r="M376" s="169">
        <v>0.858695652173913</v>
      </c>
      <c r="N376" s="170">
        <v>0.77027027027027</v>
      </c>
      <c r="O376" s="170">
        <v>0.879120879120879</v>
      </c>
      <c r="P376" s="356">
        <v>0.9</v>
      </c>
      <c r="Q376" s="357">
        <v>0.946317103620474</v>
      </c>
      <c r="R376" s="169">
        <v>0.924632352941177</v>
      </c>
      <c r="S376" s="169">
        <v>0.903010033444816</v>
      </c>
      <c r="T376" s="169">
        <v>0.946317103620474</v>
      </c>
      <c r="U376" s="356">
        <v>0.9</v>
      </c>
      <c r="V376" s="169">
        <v>0.450686641697878</v>
      </c>
      <c r="W376" s="169">
        <v>0.372058823529412</v>
      </c>
      <c r="X376" s="169">
        <v>0.429951690821256</v>
      </c>
      <c r="Y376" s="169">
        <v>0.450686641697878</v>
      </c>
      <c r="Z376" s="356">
        <v>0.92</v>
      </c>
      <c r="AA376" s="356">
        <v>0.583487940630798</v>
      </c>
      <c r="AB376" s="356">
        <v>0.463317384370016</v>
      </c>
      <c r="AC376" s="356">
        <v>0.459991793188346</v>
      </c>
      <c r="AD376" s="356">
        <v>0.583487940630798</v>
      </c>
      <c r="AE376" s="356">
        <v>0.92</v>
      </c>
      <c r="AF376" s="169">
        <v>0.981366459627329</v>
      </c>
      <c r="AG376" s="169">
        <v>0.980788177339901</v>
      </c>
      <c r="AH376" s="169">
        <v>0.774480712166172</v>
      </c>
      <c r="AI376" s="169">
        <v>0.981366459627329</v>
      </c>
      <c r="AJ376" s="356">
        <v>0.92</v>
      </c>
      <c r="AK376" s="169">
        <v>0.79482913093562</v>
      </c>
      <c r="AL376" s="169">
        <v>0.766238635298528</v>
      </c>
      <c r="AM376" s="169">
        <v>0.651589003704426</v>
      </c>
      <c r="AN376" s="169">
        <v>0.79482913093562</v>
      </c>
      <c r="AO376" s="168">
        <v>0.99</v>
      </c>
      <c r="AP376" s="358">
        <v>1</v>
      </c>
      <c r="AQ376" s="358">
        <v>1</v>
      </c>
      <c r="AR376" s="358">
        <v>1</v>
      </c>
      <c r="AS376" s="359">
        <v>1</v>
      </c>
      <c r="AT376" s="364">
        <v>0.05</v>
      </c>
      <c r="AU376" s="361">
        <v>0.0487804878048781</v>
      </c>
      <c r="AV376" s="362">
        <v>0.153846153846154</v>
      </c>
      <c r="AW376" s="362">
        <v>0</v>
      </c>
      <c r="AX376" s="362">
        <v>0.0487804878048781</v>
      </c>
      <c r="AY376" s="142"/>
      <c r="AZ376" s="140"/>
    </row>
    <row r="377" spans="1:52">
      <c r="A377" s="138"/>
      <c r="B377" s="142"/>
      <c r="C377" s="172" t="s">
        <v>721</v>
      </c>
      <c r="D377" s="166" t="s">
        <v>26</v>
      </c>
      <c r="E377" s="166" t="s">
        <v>722</v>
      </c>
      <c r="F377" s="167" t="s">
        <v>758</v>
      </c>
      <c r="G377" s="173" t="s">
        <v>758</v>
      </c>
      <c r="H377" s="173" t="s">
        <v>758</v>
      </c>
      <c r="I377" s="173" t="s">
        <v>758</v>
      </c>
      <c r="J377" s="173" t="s">
        <v>758</v>
      </c>
      <c r="K377" s="168">
        <v>0.9</v>
      </c>
      <c r="L377" s="169">
        <v>0.564102564102564</v>
      </c>
      <c r="M377" s="169">
        <v>0.674418604651163</v>
      </c>
      <c r="N377" s="170">
        <v>0.485714285714286</v>
      </c>
      <c r="O377" s="170">
        <v>0.564102564102564</v>
      </c>
      <c r="P377" s="356">
        <v>0.9</v>
      </c>
      <c r="Q377" s="357">
        <v>0.844973758578926</v>
      </c>
      <c r="R377" s="169">
        <v>0.899077277970012</v>
      </c>
      <c r="S377" s="169">
        <v>0.968028419182948</v>
      </c>
      <c r="T377" s="169">
        <v>0.844973758578926</v>
      </c>
      <c r="U377" s="356">
        <v>0.9</v>
      </c>
      <c r="V377" s="169">
        <v>0.535728704077513</v>
      </c>
      <c r="W377" s="169">
        <v>0.520184544405998</v>
      </c>
      <c r="X377" s="169">
        <v>0.551509769094139</v>
      </c>
      <c r="Y377" s="169">
        <v>0.535728704077513</v>
      </c>
      <c r="Z377" s="356">
        <v>0.92</v>
      </c>
      <c r="AA377" s="356">
        <v>0.381530984204131</v>
      </c>
      <c r="AB377" s="356">
        <v>0.486547085201794</v>
      </c>
      <c r="AC377" s="356">
        <v>0.393681652490887</v>
      </c>
      <c r="AD377" s="356">
        <v>0.381530984204131</v>
      </c>
      <c r="AE377" s="356">
        <v>0.92</v>
      </c>
      <c r="AF377" s="169">
        <v>0.956140350877193</v>
      </c>
      <c r="AG377" s="169">
        <v>0.951219512195122</v>
      </c>
      <c r="AH377" s="169">
        <v>0.712574850299401</v>
      </c>
      <c r="AI377" s="169">
        <v>0.956140350877193</v>
      </c>
      <c r="AJ377" s="356">
        <v>0.92</v>
      </c>
      <c r="AK377" s="169">
        <v>0.714631197097944</v>
      </c>
      <c r="AL377" s="169">
        <v>0.796882164144888</v>
      </c>
      <c r="AM377" s="169">
        <v>0.626475115443817</v>
      </c>
      <c r="AN377" s="169">
        <v>0.714631197097944</v>
      </c>
      <c r="AO377" s="168">
        <v>0.99</v>
      </c>
      <c r="AP377" s="358">
        <v>1</v>
      </c>
      <c r="AQ377" s="358">
        <v>1</v>
      </c>
      <c r="AR377" s="358">
        <v>1</v>
      </c>
      <c r="AS377" s="359">
        <v>1</v>
      </c>
      <c r="AT377" s="364">
        <v>0.05</v>
      </c>
      <c r="AU377" s="361">
        <v>0.2</v>
      </c>
      <c r="AV377" s="362">
        <v>0.666666666666667</v>
      </c>
      <c r="AW377" s="362">
        <v>0</v>
      </c>
      <c r="AX377" s="362">
        <v>0.2</v>
      </c>
      <c r="AY377" s="142"/>
      <c r="AZ377" s="140"/>
    </row>
    <row r="378" spans="1:52">
      <c r="A378" s="138"/>
      <c r="B378" s="142"/>
      <c r="C378" s="172" t="s">
        <v>721</v>
      </c>
      <c r="D378" s="166" t="s">
        <v>26</v>
      </c>
      <c r="E378" s="166" t="s">
        <v>722</v>
      </c>
      <c r="F378" s="167" t="s">
        <v>759</v>
      </c>
      <c r="G378" s="173" t="s">
        <v>759</v>
      </c>
      <c r="H378" s="173" t="s">
        <v>759</v>
      </c>
      <c r="I378" s="173" t="s">
        <v>759</v>
      </c>
      <c r="J378" s="173" t="s">
        <v>759</v>
      </c>
      <c r="K378" s="168">
        <v>0.9</v>
      </c>
      <c r="L378" s="169">
        <v>0.907407407407407</v>
      </c>
      <c r="M378" s="169">
        <v>0.910714285714286</v>
      </c>
      <c r="N378" s="170">
        <v>0.934782608695652</v>
      </c>
      <c r="O378" s="170">
        <v>0.907407407407407</v>
      </c>
      <c r="P378" s="356">
        <v>0.9</v>
      </c>
      <c r="Q378" s="357">
        <v>0</v>
      </c>
      <c r="R378" s="169">
        <v>0</v>
      </c>
      <c r="S378" s="169" t="s">
        <v>32</v>
      </c>
      <c r="T378" s="169">
        <v>0</v>
      </c>
      <c r="U378" s="356">
        <v>0.9</v>
      </c>
      <c r="V378" s="169">
        <v>0</v>
      </c>
      <c r="W378" s="169">
        <v>0</v>
      </c>
      <c r="X378" s="169" t="s">
        <v>32</v>
      </c>
      <c r="Y378" s="169">
        <v>0</v>
      </c>
      <c r="Z378" s="356">
        <v>0.92</v>
      </c>
      <c r="AA378" s="356">
        <v>0</v>
      </c>
      <c r="AB378" s="356">
        <v>0.5</v>
      </c>
      <c r="AC378" s="356">
        <v>1</v>
      </c>
      <c r="AD378" s="356">
        <v>0</v>
      </c>
      <c r="AE378" s="356">
        <v>0.92</v>
      </c>
      <c r="AF378" s="169">
        <v>0.99644128113879</v>
      </c>
      <c r="AG378" s="169">
        <v>0.996835443037975</v>
      </c>
      <c r="AH378" s="169">
        <v>0.988938053097345</v>
      </c>
      <c r="AI378" s="169">
        <v>0.99644128113879</v>
      </c>
      <c r="AJ378" s="356">
        <v>0.92</v>
      </c>
      <c r="AK378" s="169">
        <v>0.942575530319263</v>
      </c>
      <c r="AL378" s="169">
        <v>0.928421731420281</v>
      </c>
      <c r="AM378" s="169">
        <v>0.932374100719425</v>
      </c>
      <c r="AN378" s="169">
        <v>0.942575530319263</v>
      </c>
      <c r="AO378" s="168">
        <v>0.99</v>
      </c>
      <c r="AP378" s="358">
        <v>1</v>
      </c>
      <c r="AQ378" s="358">
        <v>1</v>
      </c>
      <c r="AR378" s="358">
        <v>1</v>
      </c>
      <c r="AS378" s="359">
        <v>1</v>
      </c>
      <c r="AT378" s="364">
        <v>0.05</v>
      </c>
      <c r="AU378" s="361">
        <v>0</v>
      </c>
      <c r="AV378" s="362">
        <v>0.142857142857143</v>
      </c>
      <c r="AW378" s="362">
        <v>0.222222222222222</v>
      </c>
      <c r="AX378" s="362">
        <v>0</v>
      </c>
      <c r="AY378" s="142"/>
      <c r="AZ378" s="140"/>
    </row>
    <row r="379" spans="1:52">
      <c r="A379" s="138"/>
      <c r="B379" s="142"/>
      <c r="C379" s="172" t="s">
        <v>721</v>
      </c>
      <c r="D379" s="166" t="s">
        <v>26</v>
      </c>
      <c r="E379" s="166" t="s">
        <v>722</v>
      </c>
      <c r="F379" s="167" t="s">
        <v>760</v>
      </c>
      <c r="G379" s="173" t="s">
        <v>760</v>
      </c>
      <c r="H379" s="173" t="s">
        <v>760</v>
      </c>
      <c r="I379" s="173" t="s">
        <v>760</v>
      </c>
      <c r="J379" s="173" t="s">
        <v>760</v>
      </c>
      <c r="K379" s="168">
        <v>0.9</v>
      </c>
      <c r="L379" s="169">
        <v>0.933333333333333</v>
      </c>
      <c r="M379" s="169">
        <v>0.920634920634921</v>
      </c>
      <c r="N379" s="170">
        <v>0.923076923076923</v>
      </c>
      <c r="O379" s="170">
        <v>0.933333333333333</v>
      </c>
      <c r="P379" s="356">
        <v>0.9</v>
      </c>
      <c r="Q379" s="357">
        <v>0.666666666666667</v>
      </c>
      <c r="R379" s="169">
        <v>0.75</v>
      </c>
      <c r="S379" s="169">
        <v>1</v>
      </c>
      <c r="T379" s="169">
        <v>0.666666666666667</v>
      </c>
      <c r="U379" s="356">
        <v>0.9</v>
      </c>
      <c r="V379" s="169">
        <v>0</v>
      </c>
      <c r="W379" s="169">
        <v>0.25</v>
      </c>
      <c r="X379" s="169">
        <v>0</v>
      </c>
      <c r="Y379" s="169">
        <v>0</v>
      </c>
      <c r="Z379" s="356">
        <v>0.92</v>
      </c>
      <c r="AA379" s="356">
        <v>0.25</v>
      </c>
      <c r="AB379" s="356">
        <v>0</v>
      </c>
      <c r="AC379" s="356" t="s">
        <v>32</v>
      </c>
      <c r="AD379" s="356">
        <v>0.25</v>
      </c>
      <c r="AE379" s="356">
        <v>0.92</v>
      </c>
      <c r="AF379" s="169">
        <v>0.94407158836689</v>
      </c>
      <c r="AG379" s="169">
        <v>0.996070726915521</v>
      </c>
      <c r="AH379" s="169">
        <v>0.940594059405941</v>
      </c>
      <c r="AI379" s="169">
        <v>0.94407158836689</v>
      </c>
      <c r="AJ379" s="356">
        <v>0.92</v>
      </c>
      <c r="AK379" s="169">
        <v>0.907545336787565</v>
      </c>
      <c r="AL379" s="169">
        <v>0.922897196261682</v>
      </c>
      <c r="AM379" s="169">
        <v>0.878486816965992</v>
      </c>
      <c r="AN379" s="169">
        <v>0.907545336787565</v>
      </c>
      <c r="AO379" s="168">
        <v>0.99</v>
      </c>
      <c r="AP379" s="358">
        <v>1</v>
      </c>
      <c r="AQ379" s="358">
        <v>1</v>
      </c>
      <c r="AR379" s="358">
        <v>1</v>
      </c>
      <c r="AS379" s="359">
        <v>1</v>
      </c>
      <c r="AT379" s="364">
        <v>0.05</v>
      </c>
      <c r="AU379" s="361">
        <v>0.1</v>
      </c>
      <c r="AV379" s="362">
        <v>0.2</v>
      </c>
      <c r="AW379" s="362">
        <v>0.032258064516129</v>
      </c>
      <c r="AX379" s="362">
        <v>0.1</v>
      </c>
      <c r="AY379" s="142"/>
      <c r="AZ379" s="140"/>
    </row>
    <row r="380" spans="1:52">
      <c r="A380" s="138"/>
      <c r="B380" s="142"/>
      <c r="C380" s="172" t="s">
        <v>721</v>
      </c>
      <c r="D380" s="166" t="s">
        <v>26</v>
      </c>
      <c r="E380" s="166" t="s">
        <v>722</v>
      </c>
      <c r="F380" s="167" t="s">
        <v>761</v>
      </c>
      <c r="G380" s="173" t="s">
        <v>761</v>
      </c>
      <c r="H380" s="173" t="s">
        <v>761</v>
      </c>
      <c r="I380" s="173" t="s">
        <v>761</v>
      </c>
      <c r="J380" s="173" t="s">
        <v>761</v>
      </c>
      <c r="K380" s="168">
        <v>0.9</v>
      </c>
      <c r="L380" s="169">
        <v>0.985074626865672</v>
      </c>
      <c r="M380" s="169">
        <v>1</v>
      </c>
      <c r="N380" s="170">
        <v>1</v>
      </c>
      <c r="O380" s="170">
        <v>0.985074626865672</v>
      </c>
      <c r="P380" s="356">
        <v>0.9</v>
      </c>
      <c r="Q380" s="357">
        <v>0.995651123459773</v>
      </c>
      <c r="R380" s="169">
        <v>0.992631939684716</v>
      </c>
      <c r="S380" s="169">
        <v>0.991440080563948</v>
      </c>
      <c r="T380" s="169">
        <v>0.995651123459773</v>
      </c>
      <c r="U380" s="356">
        <v>0.9</v>
      </c>
      <c r="V380" s="169">
        <v>0.93307562213095</v>
      </c>
      <c r="W380" s="169">
        <v>0.899760109664154</v>
      </c>
      <c r="X380" s="169">
        <v>0.9269889224572</v>
      </c>
      <c r="Y380" s="169">
        <v>0.93307562213095</v>
      </c>
      <c r="Z380" s="356">
        <v>0.92</v>
      </c>
      <c r="AA380" s="356">
        <v>0.938058035714286</v>
      </c>
      <c r="AB380" s="356">
        <v>0.935727788279773</v>
      </c>
      <c r="AC380" s="356">
        <v>0.932730923694779</v>
      </c>
      <c r="AD380" s="356">
        <v>0.938058035714286</v>
      </c>
      <c r="AE380" s="356">
        <v>0.92</v>
      </c>
      <c r="AF380" s="169">
        <v>1</v>
      </c>
      <c r="AG380" s="169">
        <v>0.998344370860927</v>
      </c>
      <c r="AH380" s="169">
        <v>0.99647266313933</v>
      </c>
      <c r="AI380" s="169">
        <v>1</v>
      </c>
      <c r="AJ380" s="356">
        <v>0.92</v>
      </c>
      <c r="AK380" s="169">
        <v>0.970038714021209</v>
      </c>
      <c r="AL380" s="169">
        <v>0.9678432357744</v>
      </c>
      <c r="AM380" s="169">
        <v>0.957264957264957</v>
      </c>
      <c r="AN380" s="169">
        <v>0.970038714021209</v>
      </c>
      <c r="AO380" s="168">
        <v>0.99</v>
      </c>
      <c r="AP380" s="358">
        <v>1</v>
      </c>
      <c r="AQ380" s="358">
        <v>1</v>
      </c>
      <c r="AR380" s="358">
        <v>1</v>
      </c>
      <c r="AS380" s="359">
        <v>1</v>
      </c>
      <c r="AT380" s="364">
        <v>0.05</v>
      </c>
      <c r="AU380" s="361">
        <v>0.0869565217391304</v>
      </c>
      <c r="AV380" s="362">
        <v>0.214285714285714</v>
      </c>
      <c r="AW380" s="362">
        <v>0</v>
      </c>
      <c r="AX380" s="362">
        <v>0.0869565217391304</v>
      </c>
      <c r="AY380" s="142"/>
      <c r="AZ380" s="140"/>
    </row>
    <row r="381" spans="1:52">
      <c r="A381" s="138"/>
      <c r="B381" s="142"/>
      <c r="C381" s="172" t="s">
        <v>721</v>
      </c>
      <c r="D381" s="166" t="s">
        <v>26</v>
      </c>
      <c r="E381" s="166" t="s">
        <v>722</v>
      </c>
      <c r="F381" s="167" t="s">
        <v>762</v>
      </c>
      <c r="G381" s="173" t="s">
        <v>762</v>
      </c>
      <c r="H381" s="173" t="s">
        <v>762</v>
      </c>
      <c r="I381" s="173" t="s">
        <v>762</v>
      </c>
      <c r="J381" s="173" t="s">
        <v>762</v>
      </c>
      <c r="K381" s="168">
        <v>0.9</v>
      </c>
      <c r="L381" s="169">
        <v>0.974683544303797</v>
      </c>
      <c r="M381" s="169">
        <v>0.975609756097561</v>
      </c>
      <c r="N381" s="170">
        <v>0.923076923076923</v>
      </c>
      <c r="O381" s="170">
        <v>0.974683544303797</v>
      </c>
      <c r="P381" s="356">
        <v>0.9</v>
      </c>
      <c r="Q381" s="357">
        <v>0.966365066876475</v>
      </c>
      <c r="R381" s="169">
        <v>0.963279248505551</v>
      </c>
      <c r="S381" s="169">
        <v>0.96411988180667</v>
      </c>
      <c r="T381" s="169">
        <v>0.966365066876475</v>
      </c>
      <c r="U381" s="356">
        <v>0.9</v>
      </c>
      <c r="V381" s="169">
        <v>0.743509047993706</v>
      </c>
      <c r="W381" s="169">
        <v>0.706945630515229</v>
      </c>
      <c r="X381" s="169">
        <v>0.758547910510764</v>
      </c>
      <c r="Y381" s="169">
        <v>0.743509047993706</v>
      </c>
      <c r="Z381" s="356">
        <v>0.92</v>
      </c>
      <c r="AA381" s="356">
        <v>0.790998766954377</v>
      </c>
      <c r="AB381" s="356">
        <v>0.809210526315789</v>
      </c>
      <c r="AC381" s="356">
        <v>0.776435045317221</v>
      </c>
      <c r="AD381" s="356">
        <v>0.790998766954377</v>
      </c>
      <c r="AE381" s="356">
        <v>0.92</v>
      </c>
      <c r="AF381" s="169">
        <v>0.998171846435101</v>
      </c>
      <c r="AG381" s="169">
        <v>0.99566630552546</v>
      </c>
      <c r="AH381" s="169">
        <v>0.991935483870968</v>
      </c>
      <c r="AI381" s="169">
        <v>0.998171846435101</v>
      </c>
      <c r="AJ381" s="356">
        <v>0.92</v>
      </c>
      <c r="AK381" s="169">
        <v>0.906138259833135</v>
      </c>
      <c r="AL381" s="169">
        <v>0.920812972012439</v>
      </c>
      <c r="AM381" s="169">
        <v>0.86903578528827</v>
      </c>
      <c r="AN381" s="169">
        <v>0.906138259833135</v>
      </c>
      <c r="AO381" s="168">
        <v>0.99</v>
      </c>
      <c r="AP381" s="358">
        <v>1</v>
      </c>
      <c r="AQ381" s="358">
        <v>1</v>
      </c>
      <c r="AR381" s="358">
        <v>1</v>
      </c>
      <c r="AS381" s="359">
        <v>1</v>
      </c>
      <c r="AT381" s="364">
        <v>0.05</v>
      </c>
      <c r="AU381" s="361">
        <v>0.157894736842105</v>
      </c>
      <c r="AV381" s="362">
        <v>0.0833333333333333</v>
      </c>
      <c r="AW381" s="362">
        <v>0</v>
      </c>
      <c r="AX381" s="362">
        <v>0.157894736842105</v>
      </c>
      <c r="AY381" s="142"/>
      <c r="AZ381" s="140"/>
    </row>
    <row r="382" spans="1:52">
      <c r="A382" s="138"/>
      <c r="B382" s="142"/>
      <c r="C382" s="172" t="s">
        <v>721</v>
      </c>
      <c r="D382" s="166" t="s">
        <v>26</v>
      </c>
      <c r="E382" s="166" t="s">
        <v>722</v>
      </c>
      <c r="F382" s="167" t="s">
        <v>763</v>
      </c>
      <c r="G382" s="173" t="s">
        <v>763</v>
      </c>
      <c r="H382" s="173" t="s">
        <v>763</v>
      </c>
      <c r="I382" s="173" t="s">
        <v>763</v>
      </c>
      <c r="J382" s="173" t="s">
        <v>763</v>
      </c>
      <c r="K382" s="168">
        <v>0.9</v>
      </c>
      <c r="L382" s="169">
        <v>0.97029702970297</v>
      </c>
      <c r="M382" s="169">
        <v>0.99</v>
      </c>
      <c r="N382" s="170">
        <v>0.918918918918919</v>
      </c>
      <c r="O382" s="170">
        <v>0.97029702970297</v>
      </c>
      <c r="P382" s="356">
        <v>0.9</v>
      </c>
      <c r="Q382" s="357">
        <v>0.936700448579498</v>
      </c>
      <c r="R382" s="169">
        <v>0.928196347031964</v>
      </c>
      <c r="S382" s="169">
        <v>0.9161820047896</v>
      </c>
      <c r="T382" s="169">
        <v>0.936700448579498</v>
      </c>
      <c r="U382" s="356">
        <v>0.9</v>
      </c>
      <c r="V382" s="169">
        <v>0.874065459378634</v>
      </c>
      <c r="W382" s="169">
        <v>0.849885844748858</v>
      </c>
      <c r="X382" s="169">
        <v>0.853917208347588</v>
      </c>
      <c r="Y382" s="169">
        <v>0.874065459378634</v>
      </c>
      <c r="Z382" s="356">
        <v>0.92</v>
      </c>
      <c r="AA382" s="356">
        <v>0.921422663358147</v>
      </c>
      <c r="AB382" s="356">
        <v>0.919188323246707</v>
      </c>
      <c r="AC382" s="356">
        <v>0.885220729366603</v>
      </c>
      <c r="AD382" s="356">
        <v>0.921422663358147</v>
      </c>
      <c r="AE382" s="356">
        <v>0.92</v>
      </c>
      <c r="AF382" s="169">
        <v>0.982300884955752</v>
      </c>
      <c r="AG382" s="169">
        <v>0.977853492333901</v>
      </c>
      <c r="AH382" s="169">
        <v>0.98</v>
      </c>
      <c r="AI382" s="169">
        <v>0.982300884955752</v>
      </c>
      <c r="AJ382" s="356">
        <v>0.92</v>
      </c>
      <c r="AK382" s="169">
        <v>0.953241232731137</v>
      </c>
      <c r="AL382" s="169">
        <v>0.955398046503587</v>
      </c>
      <c r="AM382" s="169">
        <v>0.918234442836469</v>
      </c>
      <c r="AN382" s="169">
        <v>0.953241232731137</v>
      </c>
      <c r="AO382" s="168">
        <v>0.99</v>
      </c>
      <c r="AP382" s="358">
        <v>1</v>
      </c>
      <c r="AQ382" s="358">
        <v>1</v>
      </c>
      <c r="AR382" s="358">
        <v>1</v>
      </c>
      <c r="AS382" s="359">
        <v>1</v>
      </c>
      <c r="AT382" s="364">
        <v>0.05</v>
      </c>
      <c r="AU382" s="361">
        <v>0</v>
      </c>
      <c r="AV382" s="362">
        <v>0.243243243243243</v>
      </c>
      <c r="AW382" s="362">
        <v>0.107142857142857</v>
      </c>
      <c r="AX382" s="362">
        <v>0</v>
      </c>
      <c r="AY382" s="142"/>
      <c r="AZ382" s="140"/>
    </row>
    <row r="383" spans="1:52">
      <c r="A383" s="138"/>
      <c r="B383" s="142"/>
      <c r="C383" s="172" t="s">
        <v>721</v>
      </c>
      <c r="D383" s="166" t="s">
        <v>26</v>
      </c>
      <c r="E383" s="166" t="s">
        <v>722</v>
      </c>
      <c r="F383" s="167" t="s">
        <v>764</v>
      </c>
      <c r="G383" s="173" t="s">
        <v>764</v>
      </c>
      <c r="H383" s="173" t="s">
        <v>764</v>
      </c>
      <c r="I383" s="173" t="s">
        <v>764</v>
      </c>
      <c r="J383" s="173" t="s">
        <v>764</v>
      </c>
      <c r="K383" s="168">
        <v>0.9</v>
      </c>
      <c r="L383" s="169">
        <v>0.916666666666667</v>
      </c>
      <c r="M383" s="169">
        <v>0.945945945945946</v>
      </c>
      <c r="N383" s="170">
        <v>0.939393939393939</v>
      </c>
      <c r="O383" s="170">
        <v>0.916666666666667</v>
      </c>
      <c r="P383" s="356">
        <v>0.9</v>
      </c>
      <c r="Q383" s="357" t="s">
        <v>32</v>
      </c>
      <c r="R383" s="169">
        <v>0</v>
      </c>
      <c r="S383" s="169" t="s">
        <v>32</v>
      </c>
      <c r="T383" s="169" t="s">
        <v>32</v>
      </c>
      <c r="U383" s="356">
        <v>0.9</v>
      </c>
      <c r="V383" s="169" t="s">
        <v>32</v>
      </c>
      <c r="W383" s="169">
        <v>0</v>
      </c>
      <c r="X383" s="169" t="s">
        <v>32</v>
      </c>
      <c r="Y383" s="169" t="s">
        <v>32</v>
      </c>
      <c r="Z383" s="356">
        <v>0.92</v>
      </c>
      <c r="AA383" s="356">
        <v>0</v>
      </c>
      <c r="AB383" s="356" t="s">
        <v>32</v>
      </c>
      <c r="AC383" s="356">
        <v>0.333333333333333</v>
      </c>
      <c r="AD383" s="356">
        <v>0</v>
      </c>
      <c r="AE383" s="356">
        <v>0.92</v>
      </c>
      <c r="AF383" s="169">
        <v>1</v>
      </c>
      <c r="AG383" s="169">
        <v>0.990521327014218</v>
      </c>
      <c r="AH383" s="169">
        <v>1</v>
      </c>
      <c r="AI383" s="169">
        <v>1</v>
      </c>
      <c r="AJ383" s="356">
        <v>0.92</v>
      </c>
      <c r="AK383" s="169">
        <v>0.903441445902451</v>
      </c>
      <c r="AL383" s="169">
        <v>0.965586637150332</v>
      </c>
      <c r="AM383" s="169">
        <v>0.912936848559166</v>
      </c>
      <c r="AN383" s="169">
        <v>0.903441445902451</v>
      </c>
      <c r="AO383" s="168">
        <v>0.99</v>
      </c>
      <c r="AP383" s="358">
        <v>1</v>
      </c>
      <c r="AQ383" s="358">
        <v>1</v>
      </c>
      <c r="AR383" s="358">
        <v>1</v>
      </c>
      <c r="AS383" s="359">
        <v>1</v>
      </c>
      <c r="AT383" s="364">
        <v>0.05</v>
      </c>
      <c r="AU383" s="361">
        <v>0.0555555555555556</v>
      </c>
      <c r="AV383" s="362">
        <v>0.375</v>
      </c>
      <c r="AW383" s="362">
        <v>0</v>
      </c>
      <c r="AX383" s="362">
        <v>0.0555555555555556</v>
      </c>
      <c r="AY383" s="142"/>
      <c r="AZ383" s="140"/>
    </row>
    <row r="384" spans="1:52">
      <c r="A384" s="138"/>
      <c r="B384" s="142"/>
      <c r="C384" s="172" t="s">
        <v>721</v>
      </c>
      <c r="D384" s="166" t="s">
        <v>26</v>
      </c>
      <c r="E384" s="166" t="s">
        <v>722</v>
      </c>
      <c r="F384" s="167" t="s">
        <v>765</v>
      </c>
      <c r="G384" s="173" t="s">
        <v>765</v>
      </c>
      <c r="H384" s="173" t="s">
        <v>765</v>
      </c>
      <c r="I384" s="173" t="s">
        <v>765</v>
      </c>
      <c r="J384" s="173" t="s">
        <v>765</v>
      </c>
      <c r="K384" s="168">
        <v>0.9</v>
      </c>
      <c r="L384" s="169">
        <v>0.980392156862745</v>
      </c>
      <c r="M384" s="169">
        <v>0.981818181818182</v>
      </c>
      <c r="N384" s="170">
        <v>0.957446808510638</v>
      </c>
      <c r="O384" s="170">
        <v>0.980392156862745</v>
      </c>
      <c r="P384" s="356">
        <v>0.9</v>
      </c>
      <c r="Q384" s="357">
        <v>0.962208347025961</v>
      </c>
      <c r="R384" s="169">
        <v>0.973396998635743</v>
      </c>
      <c r="S384" s="169">
        <v>0.968553459119497</v>
      </c>
      <c r="T384" s="169">
        <v>0.962208347025961</v>
      </c>
      <c r="U384" s="356">
        <v>0.9</v>
      </c>
      <c r="V384" s="169">
        <v>0.87643772592836</v>
      </c>
      <c r="W384" s="169">
        <v>0.869031377899045</v>
      </c>
      <c r="X384" s="169">
        <v>0.855345911949686</v>
      </c>
      <c r="Y384" s="169">
        <v>0.87643772592836</v>
      </c>
      <c r="Z384" s="356">
        <v>0.92</v>
      </c>
      <c r="AA384" s="356">
        <v>0.898454746136865</v>
      </c>
      <c r="AB384" s="356">
        <v>0.894862604540024</v>
      </c>
      <c r="AC384" s="356">
        <v>0.900816070307596</v>
      </c>
      <c r="AD384" s="356">
        <v>0.898454746136865</v>
      </c>
      <c r="AE384" s="356">
        <v>0.92</v>
      </c>
      <c r="AF384" s="169">
        <v>1</v>
      </c>
      <c r="AG384" s="169">
        <v>0.979452054794521</v>
      </c>
      <c r="AH384" s="169">
        <v>0.976744186046512</v>
      </c>
      <c r="AI384" s="169">
        <v>1</v>
      </c>
      <c r="AJ384" s="356">
        <v>0.92</v>
      </c>
      <c r="AK384" s="169">
        <v>0.933514862718403</v>
      </c>
      <c r="AL384" s="169">
        <v>0.936615080671716</v>
      </c>
      <c r="AM384" s="169">
        <v>0.928369462770971</v>
      </c>
      <c r="AN384" s="169">
        <v>0.933514862718403</v>
      </c>
      <c r="AO384" s="168">
        <v>0.99</v>
      </c>
      <c r="AP384" s="358">
        <v>1</v>
      </c>
      <c r="AQ384" s="358">
        <v>1</v>
      </c>
      <c r="AR384" s="358">
        <v>1</v>
      </c>
      <c r="AS384" s="359">
        <v>1</v>
      </c>
      <c r="AT384" s="364">
        <v>0.05</v>
      </c>
      <c r="AU384" s="361">
        <v>0.0476190476190476</v>
      </c>
      <c r="AV384" s="362">
        <v>0</v>
      </c>
      <c r="AW384" s="362">
        <v>0.166666666666667</v>
      </c>
      <c r="AX384" s="362">
        <v>0.0476190476190476</v>
      </c>
      <c r="AY384" s="142"/>
      <c r="AZ384" s="140"/>
    </row>
    <row r="385" spans="1:52">
      <c r="A385" s="138"/>
      <c r="B385" s="142"/>
      <c r="C385" s="172" t="s">
        <v>721</v>
      </c>
      <c r="D385" s="166" t="s">
        <v>26</v>
      </c>
      <c r="E385" s="166" t="s">
        <v>722</v>
      </c>
      <c r="F385" s="167" t="s">
        <v>766</v>
      </c>
      <c r="G385" s="173" t="s">
        <v>766</v>
      </c>
      <c r="H385" s="173" t="s">
        <v>766</v>
      </c>
      <c r="I385" s="173" t="s">
        <v>766</v>
      </c>
      <c r="J385" s="173" t="s">
        <v>766</v>
      </c>
      <c r="K385" s="168">
        <v>0.9</v>
      </c>
      <c r="L385" s="169">
        <v>0.811320754716981</v>
      </c>
      <c r="M385" s="169">
        <v>0.9</v>
      </c>
      <c r="N385" s="170">
        <v>0.918918918918919</v>
      </c>
      <c r="O385" s="170">
        <v>0.811320754716981</v>
      </c>
      <c r="P385" s="356">
        <v>0.9</v>
      </c>
      <c r="Q385" s="357">
        <v>1</v>
      </c>
      <c r="R385" s="169">
        <v>0.777777777777778</v>
      </c>
      <c r="S385" s="169" t="s">
        <v>32</v>
      </c>
      <c r="T385" s="169">
        <v>1</v>
      </c>
      <c r="U385" s="356">
        <v>0.9</v>
      </c>
      <c r="V385" s="169">
        <v>0</v>
      </c>
      <c r="W385" s="169">
        <v>0.111111111111111</v>
      </c>
      <c r="X385" s="169" t="s">
        <v>32</v>
      </c>
      <c r="Y385" s="169">
        <v>0</v>
      </c>
      <c r="Z385" s="356">
        <v>0.92</v>
      </c>
      <c r="AA385" s="356">
        <v>0</v>
      </c>
      <c r="AB385" s="356">
        <v>0.166666666666667</v>
      </c>
      <c r="AC385" s="356">
        <v>0</v>
      </c>
      <c r="AD385" s="356">
        <v>0</v>
      </c>
      <c r="AE385" s="356">
        <v>0.92</v>
      </c>
      <c r="AF385" s="169">
        <v>0.743589743589744</v>
      </c>
      <c r="AG385" s="169">
        <v>0.977011494252874</v>
      </c>
      <c r="AH385" s="169">
        <v>1</v>
      </c>
      <c r="AI385" s="169">
        <v>0.743589743589744</v>
      </c>
      <c r="AJ385" s="356">
        <v>0.92</v>
      </c>
      <c r="AK385" s="169">
        <v>0.891982932854256</v>
      </c>
      <c r="AL385" s="169">
        <v>0.884194580037031</v>
      </c>
      <c r="AM385" s="169">
        <v>0.769230769230769</v>
      </c>
      <c r="AN385" s="169">
        <v>0.891982932854256</v>
      </c>
      <c r="AO385" s="168">
        <v>0.99</v>
      </c>
      <c r="AP385" s="358">
        <v>1</v>
      </c>
      <c r="AQ385" s="358">
        <v>1</v>
      </c>
      <c r="AR385" s="358">
        <v>1</v>
      </c>
      <c r="AS385" s="359">
        <v>1</v>
      </c>
      <c r="AT385" s="364">
        <v>0.05</v>
      </c>
      <c r="AU385" s="361">
        <v>0</v>
      </c>
      <c r="AV385" s="362">
        <v>0.285714285714286</v>
      </c>
      <c r="AW385" s="362">
        <v>0</v>
      </c>
      <c r="AX385" s="362">
        <v>0</v>
      </c>
      <c r="AY385" s="142"/>
      <c r="AZ385" s="140"/>
    </row>
    <row r="386" spans="1:52">
      <c r="A386" s="138"/>
      <c r="B386" s="142"/>
      <c r="C386" s="172" t="s">
        <v>721</v>
      </c>
      <c r="D386" s="166" t="s">
        <v>26</v>
      </c>
      <c r="E386" s="166" t="s">
        <v>722</v>
      </c>
      <c r="F386" s="167" t="s">
        <v>767</v>
      </c>
      <c r="G386" s="173" t="s">
        <v>767</v>
      </c>
      <c r="H386" s="173" t="s">
        <v>767</v>
      </c>
      <c r="I386" s="173" t="s">
        <v>767</v>
      </c>
      <c r="J386" s="173" t="s">
        <v>767</v>
      </c>
      <c r="K386" s="168">
        <v>0.9</v>
      </c>
      <c r="L386" s="169">
        <v>0.76</v>
      </c>
      <c r="M386" s="169">
        <v>0.736842105263158</v>
      </c>
      <c r="N386" s="170">
        <v>0.73134328358209</v>
      </c>
      <c r="O386" s="170">
        <v>0.76</v>
      </c>
      <c r="P386" s="356">
        <v>0.9</v>
      </c>
      <c r="Q386" s="357">
        <v>0.946712427745665</v>
      </c>
      <c r="R386" s="169">
        <v>0.958483290488432</v>
      </c>
      <c r="S386" s="169">
        <v>0.968799368088468</v>
      </c>
      <c r="T386" s="169">
        <v>0.946712427745665</v>
      </c>
      <c r="U386" s="356">
        <v>0.9</v>
      </c>
      <c r="V386" s="169">
        <v>0.673049132947977</v>
      </c>
      <c r="W386" s="169">
        <v>0.532776349614396</v>
      </c>
      <c r="X386" s="169">
        <v>0.742496050552923</v>
      </c>
      <c r="Y386" s="169">
        <v>0.673049132947977</v>
      </c>
      <c r="Z386" s="356">
        <v>0.92</v>
      </c>
      <c r="AA386" s="356">
        <v>0.851918735891648</v>
      </c>
      <c r="AB386" s="356">
        <v>0.857772877618523</v>
      </c>
      <c r="AC386" s="356">
        <v>0.824253075571178</v>
      </c>
      <c r="AD386" s="356">
        <v>0.851918735891648</v>
      </c>
      <c r="AE386" s="356">
        <v>0.92</v>
      </c>
      <c r="AF386" s="169">
        <v>0.998664886515354</v>
      </c>
      <c r="AG386" s="169">
        <v>0.988998899889989</v>
      </c>
      <c r="AH386" s="169">
        <v>0.996195652173913</v>
      </c>
      <c r="AI386" s="169">
        <v>0.998664886515354</v>
      </c>
      <c r="AJ386" s="356">
        <v>0.92</v>
      </c>
      <c r="AK386" s="169">
        <v>0.903651505445227</v>
      </c>
      <c r="AL386" s="169">
        <v>0.911151318922007</v>
      </c>
      <c r="AM386" s="169">
        <v>0.880848409232689</v>
      </c>
      <c r="AN386" s="169">
        <v>0.903651505445227</v>
      </c>
      <c r="AO386" s="168">
        <v>0.99</v>
      </c>
      <c r="AP386" s="358">
        <v>1</v>
      </c>
      <c r="AQ386" s="358">
        <v>1</v>
      </c>
      <c r="AR386" s="358">
        <v>1</v>
      </c>
      <c r="AS386" s="359">
        <v>1</v>
      </c>
      <c r="AT386" s="364">
        <v>0.05</v>
      </c>
      <c r="AU386" s="361">
        <v>0.0769230769230769</v>
      </c>
      <c r="AV386" s="362">
        <v>0.254545454545455</v>
      </c>
      <c r="AW386" s="362">
        <v>0.0294117647058824</v>
      </c>
      <c r="AX386" s="362">
        <v>0.0769230769230769</v>
      </c>
      <c r="AY386" s="142"/>
      <c r="AZ386" s="140"/>
    </row>
    <row r="387" spans="1:52">
      <c r="A387" s="138"/>
      <c r="B387" s="142"/>
      <c r="C387" s="172" t="s">
        <v>721</v>
      </c>
      <c r="D387" s="166" t="s">
        <v>237</v>
      </c>
      <c r="E387" s="166" t="s">
        <v>722</v>
      </c>
      <c r="F387" s="167" t="s">
        <v>768</v>
      </c>
      <c r="G387" s="173" t="s">
        <v>769</v>
      </c>
      <c r="H387" s="173" t="s">
        <v>769</v>
      </c>
      <c r="I387" s="173" t="s">
        <v>769</v>
      </c>
      <c r="J387" s="173" t="s">
        <v>769</v>
      </c>
      <c r="K387" s="168">
        <v>0.9</v>
      </c>
      <c r="L387" s="169" t="s">
        <v>32</v>
      </c>
      <c r="M387" s="169" t="s">
        <v>32</v>
      </c>
      <c r="N387" s="170" t="s">
        <v>32</v>
      </c>
      <c r="O387" s="170" t="s">
        <v>32</v>
      </c>
      <c r="P387" s="356">
        <v>0.9</v>
      </c>
      <c r="Q387" s="357" t="s">
        <v>32</v>
      </c>
      <c r="R387" s="169">
        <v>1</v>
      </c>
      <c r="S387" s="169">
        <v>1</v>
      </c>
      <c r="T387" s="169" t="s">
        <v>32</v>
      </c>
      <c r="U387" s="356">
        <v>0.9</v>
      </c>
      <c r="V387" s="169" t="s">
        <v>32</v>
      </c>
      <c r="W387" s="169">
        <v>1</v>
      </c>
      <c r="X387" s="169">
        <v>1</v>
      </c>
      <c r="Y387" s="169" t="s">
        <v>32</v>
      </c>
      <c r="Z387" s="356">
        <v>0.92</v>
      </c>
      <c r="AA387" s="356">
        <v>1</v>
      </c>
      <c r="AB387" s="356" t="s">
        <v>32</v>
      </c>
      <c r="AC387" s="356" t="s">
        <v>32</v>
      </c>
      <c r="AD387" s="356">
        <v>1</v>
      </c>
      <c r="AE387" s="356">
        <v>0.92</v>
      </c>
      <c r="AF387" s="169">
        <v>1</v>
      </c>
      <c r="AG387" s="169">
        <v>1</v>
      </c>
      <c r="AH387" s="169">
        <v>1</v>
      </c>
      <c r="AI387" s="169">
        <v>1</v>
      </c>
      <c r="AJ387" s="356">
        <v>0.92</v>
      </c>
      <c r="AK387" s="169">
        <v>1</v>
      </c>
      <c r="AL387" s="169">
        <v>1</v>
      </c>
      <c r="AM387" s="169">
        <v>1</v>
      </c>
      <c r="AN387" s="169">
        <v>1</v>
      </c>
      <c r="AO387" s="168">
        <v>0.99</v>
      </c>
      <c r="AP387" s="358">
        <v>1</v>
      </c>
      <c r="AQ387" s="358">
        <v>1</v>
      </c>
      <c r="AR387" s="358">
        <v>1</v>
      </c>
      <c r="AS387" s="359">
        <v>1</v>
      </c>
      <c r="AT387" s="364">
        <v>0.05</v>
      </c>
      <c r="AU387" s="361" t="s">
        <v>32</v>
      </c>
      <c r="AV387" s="362" t="s">
        <v>32</v>
      </c>
      <c r="AW387" s="362" t="s">
        <v>32</v>
      </c>
      <c r="AX387" s="362" t="s">
        <v>32</v>
      </c>
      <c r="AY387" s="142"/>
      <c r="AZ387" s="140"/>
    </row>
    <row r="388" spans="1:52">
      <c r="A388" s="138"/>
      <c r="B388" s="142"/>
      <c r="C388" s="172" t="s">
        <v>721</v>
      </c>
      <c r="D388" s="166" t="s">
        <v>26</v>
      </c>
      <c r="E388" s="166" t="s">
        <v>722</v>
      </c>
      <c r="F388" s="167" t="s">
        <v>770</v>
      </c>
      <c r="G388" s="173" t="s">
        <v>770</v>
      </c>
      <c r="H388" s="173" t="s">
        <v>770</v>
      </c>
      <c r="I388" s="173" t="s">
        <v>770</v>
      </c>
      <c r="J388" s="173" t="s">
        <v>770</v>
      </c>
      <c r="K388" s="168">
        <v>0.9</v>
      </c>
      <c r="L388" s="169">
        <v>0.974358974358974</v>
      </c>
      <c r="M388" s="169">
        <v>0.921052631578947</v>
      </c>
      <c r="N388" s="170">
        <v>0.878787878787879</v>
      </c>
      <c r="O388" s="170">
        <v>0.974358974358974</v>
      </c>
      <c r="P388" s="356">
        <v>0.9</v>
      </c>
      <c r="Q388" s="357">
        <v>0.991997439180538</v>
      </c>
      <c r="R388" s="169">
        <v>0.988313413014608</v>
      </c>
      <c r="S388" s="169">
        <v>0.968365553602812</v>
      </c>
      <c r="T388" s="169">
        <v>0.991997439180538</v>
      </c>
      <c r="U388" s="356">
        <v>0.9</v>
      </c>
      <c r="V388" s="169">
        <v>0.870038412291933</v>
      </c>
      <c r="W388" s="169">
        <v>0.838512616201859</v>
      </c>
      <c r="X388" s="169">
        <v>0.895723491505565</v>
      </c>
      <c r="Y388" s="169">
        <v>0.870038412291933</v>
      </c>
      <c r="Z388" s="356">
        <v>0.92</v>
      </c>
      <c r="AA388" s="356" t="s">
        <v>32</v>
      </c>
      <c r="AB388" s="356" t="s">
        <v>32</v>
      </c>
      <c r="AC388" s="356" t="s">
        <v>32</v>
      </c>
      <c r="AD388" s="356" t="s">
        <v>32</v>
      </c>
      <c r="AE388" s="356">
        <v>0.92</v>
      </c>
      <c r="AF388" s="169">
        <v>0.962456489308802</v>
      </c>
      <c r="AG388" s="169">
        <v>0.993576254291727</v>
      </c>
      <c r="AH388" s="169">
        <v>0.972658522396742</v>
      </c>
      <c r="AI388" s="169">
        <v>0.962456489308802</v>
      </c>
      <c r="AJ388" s="356">
        <v>0.92</v>
      </c>
      <c r="AK388" s="169">
        <v>0.959818731117825</v>
      </c>
      <c r="AL388" s="169">
        <v>0.953050397877984</v>
      </c>
      <c r="AM388" s="169">
        <v>0.956649091974224</v>
      </c>
      <c r="AN388" s="169">
        <v>0.959818731117825</v>
      </c>
      <c r="AO388" s="168">
        <v>0.99</v>
      </c>
      <c r="AP388" s="358">
        <v>1</v>
      </c>
      <c r="AQ388" s="358">
        <v>1</v>
      </c>
      <c r="AR388" s="358">
        <v>1</v>
      </c>
      <c r="AS388" s="359">
        <v>1</v>
      </c>
      <c r="AT388" s="364">
        <v>0.05</v>
      </c>
      <c r="AU388" s="361">
        <v>0.1</v>
      </c>
      <c r="AV388" s="362">
        <v>0.166666666666667</v>
      </c>
      <c r="AW388" s="362">
        <v>0</v>
      </c>
      <c r="AX388" s="362">
        <v>0.1</v>
      </c>
      <c r="AY388" s="142"/>
      <c r="AZ388" s="140"/>
    </row>
    <row r="389" spans="1:52">
      <c r="A389" s="138"/>
      <c r="B389" s="142"/>
      <c r="C389" s="172" t="s">
        <v>721</v>
      </c>
      <c r="D389" s="166" t="s">
        <v>26</v>
      </c>
      <c r="E389" s="166" t="s">
        <v>722</v>
      </c>
      <c r="F389" s="167" t="s">
        <v>771</v>
      </c>
      <c r="G389" s="173" t="s">
        <v>771</v>
      </c>
      <c r="H389" s="173" t="s">
        <v>771</v>
      </c>
      <c r="I389" s="173" t="s">
        <v>771</v>
      </c>
      <c r="J389" s="173" t="s">
        <v>771</v>
      </c>
      <c r="K389" s="168">
        <v>0.9</v>
      </c>
      <c r="L389" s="169">
        <v>0.96875</v>
      </c>
      <c r="M389" s="169">
        <v>1</v>
      </c>
      <c r="N389" s="170">
        <v>0.888888888888889</v>
      </c>
      <c r="O389" s="170">
        <v>0.96875</v>
      </c>
      <c r="P389" s="356">
        <v>0.9</v>
      </c>
      <c r="Q389" s="357" t="s">
        <v>32</v>
      </c>
      <c r="R389" s="169">
        <v>0</v>
      </c>
      <c r="S389" s="169" t="s">
        <v>32</v>
      </c>
      <c r="T389" s="169" t="s">
        <v>32</v>
      </c>
      <c r="U389" s="356">
        <v>0.9</v>
      </c>
      <c r="V389" s="169" t="s">
        <v>32</v>
      </c>
      <c r="W389" s="169">
        <v>0</v>
      </c>
      <c r="X389" s="169" t="s">
        <v>32</v>
      </c>
      <c r="Y389" s="169" t="s">
        <v>32</v>
      </c>
      <c r="Z389" s="356">
        <v>0.92</v>
      </c>
      <c r="AA389" s="356" t="s">
        <v>32</v>
      </c>
      <c r="AB389" s="356" t="s">
        <v>32</v>
      </c>
      <c r="AC389" s="356">
        <v>1</v>
      </c>
      <c r="AD389" s="356" t="s">
        <v>32</v>
      </c>
      <c r="AE389" s="356">
        <v>0.92</v>
      </c>
      <c r="AF389" s="169">
        <v>0.997513468711148</v>
      </c>
      <c r="AG389" s="169">
        <v>0.998895027624309</v>
      </c>
      <c r="AH389" s="169">
        <v>0.995031055900621</v>
      </c>
      <c r="AI389" s="169">
        <v>0.997513468711148</v>
      </c>
      <c r="AJ389" s="356">
        <v>0.92</v>
      </c>
      <c r="AK389" s="169">
        <v>0.962622549019608</v>
      </c>
      <c r="AL389" s="169">
        <v>0.957828149710069</v>
      </c>
      <c r="AM389" s="169">
        <v>0.961067051189618</v>
      </c>
      <c r="AN389" s="169">
        <v>0.962622549019608</v>
      </c>
      <c r="AO389" s="168">
        <v>0.99</v>
      </c>
      <c r="AP389" s="358">
        <v>1</v>
      </c>
      <c r="AQ389" s="358">
        <v>1</v>
      </c>
      <c r="AR389" s="358">
        <v>1</v>
      </c>
      <c r="AS389" s="359">
        <v>1</v>
      </c>
      <c r="AT389" s="364">
        <v>0.05</v>
      </c>
      <c r="AU389" s="361">
        <v>0</v>
      </c>
      <c r="AV389" s="362">
        <v>0.181818181818182</v>
      </c>
      <c r="AW389" s="362">
        <v>0</v>
      </c>
      <c r="AX389" s="362">
        <v>0</v>
      </c>
      <c r="AY389" s="142"/>
      <c r="AZ389" s="140"/>
    </row>
    <row r="390" spans="1:52">
      <c r="A390" s="138"/>
      <c r="B390" s="142"/>
      <c r="C390" s="172" t="s">
        <v>721</v>
      </c>
      <c r="D390" s="166" t="s">
        <v>26</v>
      </c>
      <c r="E390" s="166" t="s">
        <v>722</v>
      </c>
      <c r="F390" s="167" t="s">
        <v>772</v>
      </c>
      <c r="G390" s="173" t="s">
        <v>772</v>
      </c>
      <c r="H390" s="173" t="s">
        <v>772</v>
      </c>
      <c r="I390" s="173" t="s">
        <v>772</v>
      </c>
      <c r="J390" s="173" t="s">
        <v>772</v>
      </c>
      <c r="K390" s="168">
        <v>0.9</v>
      </c>
      <c r="L390" s="169">
        <v>0.851851851851852</v>
      </c>
      <c r="M390" s="169">
        <v>0.866666666666667</v>
      </c>
      <c r="N390" s="170">
        <v>0.75</v>
      </c>
      <c r="O390" s="170">
        <v>0.851851851851852</v>
      </c>
      <c r="P390" s="356">
        <v>0.9</v>
      </c>
      <c r="Q390" s="357">
        <v>0</v>
      </c>
      <c r="R390" s="169">
        <v>0</v>
      </c>
      <c r="S390" s="169" t="s">
        <v>32</v>
      </c>
      <c r="T390" s="169">
        <v>0</v>
      </c>
      <c r="U390" s="356">
        <v>0.9</v>
      </c>
      <c r="V390" s="169">
        <v>0</v>
      </c>
      <c r="W390" s="169">
        <v>0</v>
      </c>
      <c r="X390" s="169" t="s">
        <v>32</v>
      </c>
      <c r="Y390" s="169">
        <v>0</v>
      </c>
      <c r="Z390" s="356">
        <v>0.92</v>
      </c>
      <c r="AA390" s="356" t="s">
        <v>32</v>
      </c>
      <c r="AB390" s="356" t="s">
        <v>32</v>
      </c>
      <c r="AC390" s="356" t="s">
        <v>32</v>
      </c>
      <c r="AD390" s="356" t="s">
        <v>32</v>
      </c>
      <c r="AE390" s="356">
        <v>0.92</v>
      </c>
      <c r="AF390" s="169">
        <v>0.979591836734694</v>
      </c>
      <c r="AG390" s="169">
        <v>0.970588235294118</v>
      </c>
      <c r="AH390" s="169">
        <v>0.981818181818182</v>
      </c>
      <c r="AI390" s="169">
        <v>0.979591836734694</v>
      </c>
      <c r="AJ390" s="356">
        <v>0.92</v>
      </c>
      <c r="AK390" s="169">
        <v>0.914034386245502</v>
      </c>
      <c r="AL390" s="169">
        <v>0.919186911254338</v>
      </c>
      <c r="AM390" s="169">
        <v>0.927835051546392</v>
      </c>
      <c r="AN390" s="169">
        <v>0.914034386245502</v>
      </c>
      <c r="AO390" s="168">
        <v>0.99</v>
      </c>
      <c r="AP390" s="358">
        <v>1</v>
      </c>
      <c r="AQ390" s="358">
        <v>1</v>
      </c>
      <c r="AR390" s="358">
        <v>1</v>
      </c>
      <c r="AS390" s="359">
        <v>1</v>
      </c>
      <c r="AT390" s="364">
        <v>0.05</v>
      </c>
      <c r="AU390" s="361">
        <v>0</v>
      </c>
      <c r="AV390" s="362">
        <v>0</v>
      </c>
      <c r="AW390" s="362">
        <v>0</v>
      </c>
      <c r="AX390" s="362">
        <v>0</v>
      </c>
      <c r="AY390" s="142"/>
      <c r="AZ390" s="140"/>
    </row>
    <row r="391" spans="1:52">
      <c r="A391" s="138"/>
      <c r="B391" s="142"/>
      <c r="C391" s="172" t="s">
        <v>721</v>
      </c>
      <c r="D391" s="166" t="s">
        <v>26</v>
      </c>
      <c r="E391" s="166" t="s">
        <v>722</v>
      </c>
      <c r="F391" s="167" t="s">
        <v>773</v>
      </c>
      <c r="G391" s="173" t="s">
        <v>773</v>
      </c>
      <c r="H391" s="173" t="s">
        <v>773</v>
      </c>
      <c r="I391" s="173" t="s">
        <v>773</v>
      </c>
      <c r="J391" s="173" t="s">
        <v>773</v>
      </c>
      <c r="K391" s="168">
        <v>0.9</v>
      </c>
      <c r="L391" s="169">
        <v>0.976744186046512</v>
      </c>
      <c r="M391" s="169">
        <v>1</v>
      </c>
      <c r="N391" s="170">
        <v>0.857142857142857</v>
      </c>
      <c r="O391" s="170">
        <v>0.976744186046512</v>
      </c>
      <c r="P391" s="356">
        <v>0.9</v>
      </c>
      <c r="Q391" s="357">
        <v>0.5</v>
      </c>
      <c r="R391" s="169">
        <v>0.2</v>
      </c>
      <c r="S391" s="169">
        <v>0</v>
      </c>
      <c r="T391" s="169">
        <v>0.5</v>
      </c>
      <c r="U391" s="356">
        <v>0.9</v>
      </c>
      <c r="V391" s="169">
        <v>0</v>
      </c>
      <c r="W391" s="169">
        <v>0</v>
      </c>
      <c r="X391" s="169">
        <v>0</v>
      </c>
      <c r="Y391" s="169">
        <v>0</v>
      </c>
      <c r="Z391" s="356">
        <v>0.92</v>
      </c>
      <c r="AA391" s="356" t="s">
        <v>32</v>
      </c>
      <c r="AB391" s="356" t="s">
        <v>32</v>
      </c>
      <c r="AC391" s="356">
        <v>0</v>
      </c>
      <c r="AD391" s="356" t="s">
        <v>32</v>
      </c>
      <c r="AE391" s="356">
        <v>0.92</v>
      </c>
      <c r="AF391" s="169">
        <v>0.979522184300341</v>
      </c>
      <c r="AG391" s="169">
        <v>0.992604126119113</v>
      </c>
      <c r="AH391" s="169">
        <v>0.994866529774127</v>
      </c>
      <c r="AI391" s="169">
        <v>0.979522184300341</v>
      </c>
      <c r="AJ391" s="356">
        <v>0.92</v>
      </c>
      <c r="AK391" s="169">
        <v>0.943129181677818</v>
      </c>
      <c r="AL391" s="169">
        <v>0.918924922256775</v>
      </c>
      <c r="AM391" s="169">
        <v>0.920879120879121</v>
      </c>
      <c r="AN391" s="169">
        <v>0.943129181677818</v>
      </c>
      <c r="AO391" s="168">
        <v>0.99</v>
      </c>
      <c r="AP391" s="358">
        <v>1</v>
      </c>
      <c r="AQ391" s="358">
        <v>1</v>
      </c>
      <c r="AR391" s="358">
        <v>1</v>
      </c>
      <c r="AS391" s="359">
        <v>1</v>
      </c>
      <c r="AT391" s="364">
        <v>0.05</v>
      </c>
      <c r="AU391" s="361">
        <v>0.111111111111111</v>
      </c>
      <c r="AV391" s="362">
        <v>0.0666666666666667</v>
      </c>
      <c r="AW391" s="362">
        <v>0</v>
      </c>
      <c r="AX391" s="362">
        <v>0.111111111111111</v>
      </c>
      <c r="AY391" s="142"/>
      <c r="AZ391" s="140"/>
    </row>
    <row r="392" spans="1:52">
      <c r="A392" s="138"/>
      <c r="B392" s="142"/>
      <c r="C392" s="172" t="s">
        <v>721</v>
      </c>
      <c r="D392" s="166" t="s">
        <v>26</v>
      </c>
      <c r="E392" s="166" t="s">
        <v>722</v>
      </c>
      <c r="F392" s="167" t="s">
        <v>774</v>
      </c>
      <c r="G392" s="173" t="s">
        <v>774</v>
      </c>
      <c r="H392" s="173" t="s">
        <v>774</v>
      </c>
      <c r="I392" s="173" t="s">
        <v>774</v>
      </c>
      <c r="J392" s="173" t="s">
        <v>774</v>
      </c>
      <c r="K392" s="168">
        <v>0.9</v>
      </c>
      <c r="L392" s="169">
        <v>0.966666666666667</v>
      </c>
      <c r="M392" s="169">
        <v>0.951612903225806</v>
      </c>
      <c r="N392" s="170">
        <v>0.981132075471698</v>
      </c>
      <c r="O392" s="170">
        <v>0.966666666666667</v>
      </c>
      <c r="P392" s="356">
        <v>0.9</v>
      </c>
      <c r="Q392" s="357">
        <v>0</v>
      </c>
      <c r="R392" s="169">
        <v>0</v>
      </c>
      <c r="S392" s="169">
        <v>0</v>
      </c>
      <c r="T392" s="169">
        <v>0</v>
      </c>
      <c r="U392" s="356">
        <v>0.9</v>
      </c>
      <c r="V392" s="169">
        <v>0</v>
      </c>
      <c r="W392" s="169">
        <v>0</v>
      </c>
      <c r="X392" s="169">
        <v>0.25</v>
      </c>
      <c r="Y392" s="169">
        <v>0</v>
      </c>
      <c r="Z392" s="356">
        <v>0.92</v>
      </c>
      <c r="AA392" s="356" t="s">
        <v>32</v>
      </c>
      <c r="AB392" s="356">
        <v>0</v>
      </c>
      <c r="AC392" s="356" t="s">
        <v>32</v>
      </c>
      <c r="AD392" s="356" t="s">
        <v>32</v>
      </c>
      <c r="AE392" s="356">
        <v>0.92</v>
      </c>
      <c r="AF392" s="169">
        <v>0.992934782608696</v>
      </c>
      <c r="AG392" s="169">
        <v>0.994353472614342</v>
      </c>
      <c r="AH392" s="169">
        <v>0.993150684931507</v>
      </c>
      <c r="AI392" s="169">
        <v>0.992934782608696</v>
      </c>
      <c r="AJ392" s="356">
        <v>0.92</v>
      </c>
      <c r="AK392" s="169">
        <v>0.96285140562249</v>
      </c>
      <c r="AL392" s="169">
        <v>0.957829181494662</v>
      </c>
      <c r="AM392" s="169">
        <v>0.95994599459946</v>
      </c>
      <c r="AN392" s="169">
        <v>0.96285140562249</v>
      </c>
      <c r="AO392" s="168">
        <v>0.99</v>
      </c>
      <c r="AP392" s="358">
        <v>1</v>
      </c>
      <c r="AQ392" s="358">
        <v>1</v>
      </c>
      <c r="AR392" s="358">
        <v>1</v>
      </c>
      <c r="AS392" s="359">
        <v>1</v>
      </c>
      <c r="AT392" s="364">
        <v>0.05</v>
      </c>
      <c r="AU392" s="361">
        <v>0.0625</v>
      </c>
      <c r="AV392" s="362">
        <v>0.136363636363636</v>
      </c>
      <c r="AW392" s="362">
        <v>0.125</v>
      </c>
      <c r="AX392" s="362">
        <v>0.0625</v>
      </c>
      <c r="AY392" s="142"/>
      <c r="AZ392" s="140"/>
    </row>
    <row r="393" spans="1:52">
      <c r="A393" s="138"/>
      <c r="B393" s="142"/>
      <c r="C393" s="172" t="s">
        <v>721</v>
      </c>
      <c r="D393" s="166" t="s">
        <v>26</v>
      </c>
      <c r="E393" s="166" t="s">
        <v>722</v>
      </c>
      <c r="F393" s="167" t="s">
        <v>775</v>
      </c>
      <c r="G393" s="173" t="s">
        <v>775</v>
      </c>
      <c r="H393" s="173" t="s">
        <v>775</v>
      </c>
      <c r="I393" s="173" t="s">
        <v>775</v>
      </c>
      <c r="J393" s="173" t="s">
        <v>775</v>
      </c>
      <c r="K393" s="168">
        <v>0.9</v>
      </c>
      <c r="L393" s="169">
        <v>0.979166666666667</v>
      </c>
      <c r="M393" s="169">
        <v>0.979166666666667</v>
      </c>
      <c r="N393" s="170">
        <v>1</v>
      </c>
      <c r="O393" s="170">
        <v>0.979166666666667</v>
      </c>
      <c r="P393" s="356">
        <v>0.9</v>
      </c>
      <c r="Q393" s="357">
        <v>1</v>
      </c>
      <c r="R393" s="169" t="s">
        <v>32</v>
      </c>
      <c r="S393" s="169" t="s">
        <v>32</v>
      </c>
      <c r="T393" s="169">
        <v>1</v>
      </c>
      <c r="U393" s="356">
        <v>0.9</v>
      </c>
      <c r="V393" s="169">
        <v>0</v>
      </c>
      <c r="W393" s="169" t="s">
        <v>32</v>
      </c>
      <c r="X393" s="169" t="s">
        <v>32</v>
      </c>
      <c r="Y393" s="169">
        <v>0</v>
      </c>
      <c r="Z393" s="356">
        <v>0.92</v>
      </c>
      <c r="AA393" s="356" t="s">
        <v>32</v>
      </c>
      <c r="AB393" s="356" t="s">
        <v>32</v>
      </c>
      <c r="AC393" s="356" t="s">
        <v>32</v>
      </c>
      <c r="AD393" s="356" t="s">
        <v>32</v>
      </c>
      <c r="AE393" s="356">
        <v>0.92</v>
      </c>
      <c r="AF393" s="169">
        <v>0.524242424242424</v>
      </c>
      <c r="AG393" s="169">
        <v>0.97165991902834</v>
      </c>
      <c r="AH393" s="169">
        <v>0.978142076502732</v>
      </c>
      <c r="AI393" s="169">
        <v>0.524242424242424</v>
      </c>
      <c r="AJ393" s="356">
        <v>0.92</v>
      </c>
      <c r="AK393" s="169">
        <v>0.941627843244725</v>
      </c>
      <c r="AL393" s="169">
        <v>0.899928859378705</v>
      </c>
      <c r="AM393" s="169">
        <v>0.85</v>
      </c>
      <c r="AN393" s="169">
        <v>0.941627843244725</v>
      </c>
      <c r="AO393" s="168">
        <v>0.99</v>
      </c>
      <c r="AP393" s="358">
        <v>1</v>
      </c>
      <c r="AQ393" s="358">
        <v>1</v>
      </c>
      <c r="AR393" s="358">
        <v>1</v>
      </c>
      <c r="AS393" s="359">
        <v>1</v>
      </c>
      <c r="AT393" s="364">
        <v>0.05</v>
      </c>
      <c r="AU393" s="361">
        <v>0</v>
      </c>
      <c r="AV393" s="362">
        <v>0</v>
      </c>
      <c r="AW393" s="362">
        <v>0</v>
      </c>
      <c r="AX393" s="362">
        <v>0</v>
      </c>
      <c r="AY393" s="142"/>
      <c r="AZ393" s="140"/>
    </row>
    <row r="394" spans="1:52">
      <c r="A394" s="138"/>
      <c r="B394" s="142"/>
      <c r="C394" s="172" t="s">
        <v>721</v>
      </c>
      <c r="D394" s="166" t="s">
        <v>26</v>
      </c>
      <c r="E394" s="166" t="s">
        <v>722</v>
      </c>
      <c r="F394" s="167" t="s">
        <v>776</v>
      </c>
      <c r="G394" s="173" t="s">
        <v>776</v>
      </c>
      <c r="H394" s="173" t="s">
        <v>776</v>
      </c>
      <c r="I394" s="173" t="s">
        <v>776</v>
      </c>
      <c r="J394" s="173" t="s">
        <v>776</v>
      </c>
      <c r="K394" s="168">
        <v>0.9</v>
      </c>
      <c r="L394" s="169">
        <v>0.91304347826087</v>
      </c>
      <c r="M394" s="169">
        <v>0.976744186046512</v>
      </c>
      <c r="N394" s="170">
        <v>1</v>
      </c>
      <c r="O394" s="170">
        <v>0.91304347826087</v>
      </c>
      <c r="P394" s="356">
        <v>0.9</v>
      </c>
      <c r="Q394" s="357">
        <v>0</v>
      </c>
      <c r="R394" s="169">
        <v>0.333333333333333</v>
      </c>
      <c r="S394" s="169">
        <v>0.5</v>
      </c>
      <c r="T394" s="169">
        <v>0</v>
      </c>
      <c r="U394" s="356">
        <v>0.9</v>
      </c>
      <c r="V394" s="169">
        <v>0</v>
      </c>
      <c r="W394" s="169">
        <v>0</v>
      </c>
      <c r="X394" s="169">
        <v>0.5</v>
      </c>
      <c r="Y394" s="169">
        <v>0</v>
      </c>
      <c r="Z394" s="356">
        <v>0.92</v>
      </c>
      <c r="AA394" s="356">
        <v>1</v>
      </c>
      <c r="AB394" s="356" t="s">
        <v>32</v>
      </c>
      <c r="AC394" s="356">
        <v>1</v>
      </c>
      <c r="AD394" s="356">
        <v>1</v>
      </c>
      <c r="AE394" s="356">
        <v>0.92</v>
      </c>
      <c r="AF394" s="169">
        <v>0.996608670008847</v>
      </c>
      <c r="AG394" s="169">
        <v>0.99774866966844</v>
      </c>
      <c r="AH394" s="169">
        <v>0.995628782784129</v>
      </c>
      <c r="AI394" s="169">
        <v>0.996608670008847</v>
      </c>
      <c r="AJ394" s="356">
        <v>0.92</v>
      </c>
      <c r="AK394" s="169">
        <v>0.953103173019357</v>
      </c>
      <c r="AL394" s="169">
        <v>0.92871830020562</v>
      </c>
      <c r="AM394" s="169">
        <v>0.886697440201427</v>
      </c>
      <c r="AN394" s="169">
        <v>0.953103173019357</v>
      </c>
      <c r="AO394" s="168">
        <v>0.99</v>
      </c>
      <c r="AP394" s="358">
        <v>1</v>
      </c>
      <c r="AQ394" s="358">
        <v>1</v>
      </c>
      <c r="AR394" s="358">
        <v>1</v>
      </c>
      <c r="AS394" s="359">
        <v>1</v>
      </c>
      <c r="AT394" s="364">
        <v>0.05</v>
      </c>
      <c r="AU394" s="361">
        <v>0.1</v>
      </c>
      <c r="AV394" s="362">
        <v>0.0666666666666667</v>
      </c>
      <c r="AW394" s="362">
        <v>0.133333333333333</v>
      </c>
      <c r="AX394" s="362">
        <v>0.1</v>
      </c>
      <c r="AY394" s="142"/>
      <c r="AZ394" s="140"/>
    </row>
    <row r="395" spans="1:52">
      <c r="A395" s="138"/>
      <c r="B395" s="142"/>
      <c r="C395" s="172" t="s">
        <v>721</v>
      </c>
      <c r="D395" s="166" t="s">
        <v>26</v>
      </c>
      <c r="E395" s="166" t="s">
        <v>722</v>
      </c>
      <c r="F395" s="167" t="s">
        <v>777</v>
      </c>
      <c r="G395" s="173" t="s">
        <v>777</v>
      </c>
      <c r="H395" s="173" t="s">
        <v>777</v>
      </c>
      <c r="I395" s="173" t="s">
        <v>777</v>
      </c>
      <c r="J395" s="173" t="s">
        <v>777</v>
      </c>
      <c r="K395" s="168">
        <v>0.9</v>
      </c>
      <c r="L395" s="169">
        <v>0.94</v>
      </c>
      <c r="M395" s="169">
        <v>1</v>
      </c>
      <c r="N395" s="170">
        <v>0.977777777777778</v>
      </c>
      <c r="O395" s="170">
        <v>0.94</v>
      </c>
      <c r="P395" s="356">
        <v>0.9</v>
      </c>
      <c r="Q395" s="357">
        <v>0.958862247296662</v>
      </c>
      <c r="R395" s="169">
        <v>0.983279498384952</v>
      </c>
      <c r="S395" s="169">
        <v>0.982318271119843</v>
      </c>
      <c r="T395" s="169">
        <v>0.958862247296662</v>
      </c>
      <c r="U395" s="356">
        <v>0.9</v>
      </c>
      <c r="V395" s="169">
        <v>0.901504466384579</v>
      </c>
      <c r="W395" s="169">
        <v>0.887136614098423</v>
      </c>
      <c r="X395" s="169">
        <v>0.87328094302554</v>
      </c>
      <c r="Y395" s="169">
        <v>0.901504466384579</v>
      </c>
      <c r="Z395" s="356">
        <v>0.92</v>
      </c>
      <c r="AA395" s="356">
        <v>0</v>
      </c>
      <c r="AB395" s="356" t="s">
        <v>32</v>
      </c>
      <c r="AC395" s="356" t="s">
        <v>32</v>
      </c>
      <c r="AD395" s="356">
        <v>0</v>
      </c>
      <c r="AE395" s="356">
        <v>0.92</v>
      </c>
      <c r="AF395" s="169">
        <v>0.988201300264869</v>
      </c>
      <c r="AG395" s="169">
        <v>0.991140642303433</v>
      </c>
      <c r="AH395" s="169">
        <v>0.99348675640469</v>
      </c>
      <c r="AI395" s="169">
        <v>0.988201300264869</v>
      </c>
      <c r="AJ395" s="356">
        <v>0.92</v>
      </c>
      <c r="AK395" s="169">
        <v>0.962315550510783</v>
      </c>
      <c r="AL395" s="169">
        <v>0.96206373292868</v>
      </c>
      <c r="AM395" s="169">
        <v>0.954835542464408</v>
      </c>
      <c r="AN395" s="169">
        <v>0.962315550510783</v>
      </c>
      <c r="AO395" s="168">
        <v>0.99</v>
      </c>
      <c r="AP395" s="358">
        <v>1</v>
      </c>
      <c r="AQ395" s="358">
        <v>1</v>
      </c>
      <c r="AR395" s="358">
        <v>1</v>
      </c>
      <c r="AS395" s="359">
        <v>1</v>
      </c>
      <c r="AT395" s="364">
        <v>0.05</v>
      </c>
      <c r="AU395" s="361">
        <v>0.0526315789473684</v>
      </c>
      <c r="AV395" s="362">
        <v>0.3125</v>
      </c>
      <c r="AW395" s="362">
        <v>0</v>
      </c>
      <c r="AX395" s="362">
        <v>0.0526315789473684</v>
      </c>
      <c r="AY395" s="142"/>
      <c r="AZ395" s="140"/>
    </row>
    <row r="396" spans="1:52">
      <c r="A396" s="138"/>
      <c r="B396" s="142"/>
      <c r="C396" s="172" t="s">
        <v>721</v>
      </c>
      <c r="D396" s="166" t="s">
        <v>26</v>
      </c>
      <c r="E396" s="166" t="s">
        <v>722</v>
      </c>
      <c r="F396" s="167" t="s">
        <v>778</v>
      </c>
      <c r="G396" s="173" t="s">
        <v>778</v>
      </c>
      <c r="H396" s="173" t="s">
        <v>778</v>
      </c>
      <c r="I396" s="173" t="s">
        <v>778</v>
      </c>
      <c r="J396" s="173" t="s">
        <v>778</v>
      </c>
      <c r="K396" s="168">
        <v>0.9</v>
      </c>
      <c r="L396" s="169">
        <v>1</v>
      </c>
      <c r="M396" s="169">
        <v>0.956521739130435</v>
      </c>
      <c r="N396" s="170">
        <v>0.705882352941177</v>
      </c>
      <c r="O396" s="170">
        <v>1</v>
      </c>
      <c r="P396" s="356">
        <v>0.9</v>
      </c>
      <c r="Q396" s="357" t="s">
        <v>32</v>
      </c>
      <c r="R396" s="169">
        <v>1</v>
      </c>
      <c r="S396" s="169" t="s">
        <v>32</v>
      </c>
      <c r="T396" s="169" t="s">
        <v>32</v>
      </c>
      <c r="U396" s="356">
        <v>0.9</v>
      </c>
      <c r="V396" s="169" t="s">
        <v>32</v>
      </c>
      <c r="W396" s="169">
        <v>0</v>
      </c>
      <c r="X396" s="169" t="s">
        <v>32</v>
      </c>
      <c r="Y396" s="169" t="s">
        <v>32</v>
      </c>
      <c r="Z396" s="356">
        <v>0.92</v>
      </c>
      <c r="AA396" s="356" t="s">
        <v>32</v>
      </c>
      <c r="AB396" s="356" t="s">
        <v>32</v>
      </c>
      <c r="AC396" s="356">
        <v>0</v>
      </c>
      <c r="AD396" s="356" t="s">
        <v>32</v>
      </c>
      <c r="AE396" s="356">
        <v>0.92</v>
      </c>
      <c r="AF396" s="169">
        <v>0.987341772151899</v>
      </c>
      <c r="AG396" s="169">
        <v>1</v>
      </c>
      <c r="AH396" s="169">
        <v>1</v>
      </c>
      <c r="AI396" s="169">
        <v>0.987341772151899</v>
      </c>
      <c r="AJ396" s="356">
        <v>0.92</v>
      </c>
      <c r="AK396" s="169">
        <v>0.925580079230334</v>
      </c>
      <c r="AL396" s="169">
        <v>0.91836262719704</v>
      </c>
      <c r="AM396" s="169">
        <v>0.886243386243386</v>
      </c>
      <c r="AN396" s="169">
        <v>0.925580079230334</v>
      </c>
      <c r="AO396" s="168">
        <v>0.99</v>
      </c>
      <c r="AP396" s="358">
        <v>1</v>
      </c>
      <c r="AQ396" s="358">
        <v>1</v>
      </c>
      <c r="AR396" s="358">
        <v>1</v>
      </c>
      <c r="AS396" s="359">
        <v>1</v>
      </c>
      <c r="AT396" s="364">
        <v>0.05</v>
      </c>
      <c r="AU396" s="361">
        <v>0.1</v>
      </c>
      <c r="AV396" s="362">
        <v>0.1</v>
      </c>
      <c r="AW396" s="362">
        <v>0</v>
      </c>
      <c r="AX396" s="362">
        <v>0.1</v>
      </c>
      <c r="AY396" s="142"/>
      <c r="AZ396" s="140"/>
    </row>
    <row r="397" spans="1:52">
      <c r="A397" s="138"/>
      <c r="B397" s="142"/>
      <c r="C397" s="172" t="s">
        <v>721</v>
      </c>
      <c r="D397" s="166" t="s">
        <v>26</v>
      </c>
      <c r="E397" s="166" t="s">
        <v>722</v>
      </c>
      <c r="F397" s="167" t="s">
        <v>779</v>
      </c>
      <c r="G397" s="173" t="s">
        <v>779</v>
      </c>
      <c r="H397" s="173" t="s">
        <v>779</v>
      </c>
      <c r="I397" s="173" t="s">
        <v>779</v>
      </c>
      <c r="J397" s="173" t="s">
        <v>779</v>
      </c>
      <c r="K397" s="168">
        <v>0.9</v>
      </c>
      <c r="L397" s="169">
        <v>1</v>
      </c>
      <c r="M397" s="169">
        <v>1</v>
      </c>
      <c r="N397" s="170">
        <v>1</v>
      </c>
      <c r="O397" s="170">
        <v>1</v>
      </c>
      <c r="P397" s="356">
        <v>0.9</v>
      </c>
      <c r="Q397" s="357">
        <v>0</v>
      </c>
      <c r="R397" s="169">
        <v>0.333333333333333</v>
      </c>
      <c r="S397" s="169">
        <v>0</v>
      </c>
      <c r="T397" s="169">
        <v>0</v>
      </c>
      <c r="U397" s="356">
        <v>0.9</v>
      </c>
      <c r="V397" s="169">
        <v>0</v>
      </c>
      <c r="W397" s="169">
        <v>0.0833333333333333</v>
      </c>
      <c r="X397" s="169">
        <v>0</v>
      </c>
      <c r="Y397" s="169">
        <v>0</v>
      </c>
      <c r="Z397" s="356">
        <v>0.92</v>
      </c>
      <c r="AA397" s="356" t="s">
        <v>32</v>
      </c>
      <c r="AB397" s="356" t="s">
        <v>32</v>
      </c>
      <c r="AC397" s="356" t="s">
        <v>32</v>
      </c>
      <c r="AD397" s="356" t="s">
        <v>32</v>
      </c>
      <c r="AE397" s="356">
        <v>0.92</v>
      </c>
      <c r="AF397" s="169">
        <v>0.985892268230121</v>
      </c>
      <c r="AG397" s="169">
        <v>0.991769547325103</v>
      </c>
      <c r="AH397" s="169">
        <v>0.996186844613918</v>
      </c>
      <c r="AI397" s="169">
        <v>0.985892268230121</v>
      </c>
      <c r="AJ397" s="356">
        <v>0.92</v>
      </c>
      <c r="AK397" s="169">
        <v>0.961610051186598</v>
      </c>
      <c r="AL397" s="169">
        <v>0.957648026315789</v>
      </c>
      <c r="AM397" s="169">
        <v>0.940963231486277</v>
      </c>
      <c r="AN397" s="169">
        <v>0.961610051186598</v>
      </c>
      <c r="AO397" s="168">
        <v>0.99</v>
      </c>
      <c r="AP397" s="358">
        <v>1</v>
      </c>
      <c r="AQ397" s="358">
        <v>1</v>
      </c>
      <c r="AR397" s="358">
        <v>1</v>
      </c>
      <c r="AS397" s="359">
        <v>1</v>
      </c>
      <c r="AT397" s="364">
        <v>0.05</v>
      </c>
      <c r="AU397" s="361">
        <v>0</v>
      </c>
      <c r="AV397" s="362">
        <v>0.0769230769230769</v>
      </c>
      <c r="AW397" s="362">
        <v>0</v>
      </c>
      <c r="AX397" s="362">
        <v>0</v>
      </c>
      <c r="AY397" s="142"/>
      <c r="AZ397" s="140"/>
    </row>
    <row r="398" spans="1:52">
      <c r="A398" s="138"/>
      <c r="B398" s="142"/>
      <c r="C398" s="172" t="s">
        <v>721</v>
      </c>
      <c r="D398" s="166" t="s">
        <v>26</v>
      </c>
      <c r="E398" s="166" t="s">
        <v>722</v>
      </c>
      <c r="F398" s="167" t="s">
        <v>780</v>
      </c>
      <c r="G398" s="173" t="s">
        <v>780</v>
      </c>
      <c r="H398" s="173" t="s">
        <v>780</v>
      </c>
      <c r="I398" s="173" t="s">
        <v>780</v>
      </c>
      <c r="J398" s="173" t="s">
        <v>780</v>
      </c>
      <c r="K398" s="168">
        <v>0.9</v>
      </c>
      <c r="L398" s="169">
        <v>0.977777777777778</v>
      </c>
      <c r="M398" s="169">
        <v>0.977272727272727</v>
      </c>
      <c r="N398" s="170">
        <v>1</v>
      </c>
      <c r="O398" s="170">
        <v>0.977777777777778</v>
      </c>
      <c r="P398" s="356">
        <v>0.9</v>
      </c>
      <c r="Q398" s="357">
        <v>0.979941160738165</v>
      </c>
      <c r="R398" s="169">
        <v>0.97672901261418</v>
      </c>
      <c r="S398" s="169">
        <v>0.973893303064699</v>
      </c>
      <c r="T398" s="169">
        <v>0.979941160738165</v>
      </c>
      <c r="U398" s="356">
        <v>0.9</v>
      </c>
      <c r="V398" s="169">
        <v>0.948381920299545</v>
      </c>
      <c r="W398" s="169">
        <v>0.942148760330578</v>
      </c>
      <c r="X398" s="169">
        <v>0.943246311010216</v>
      </c>
      <c r="Y398" s="169">
        <v>0.948381920299545</v>
      </c>
      <c r="Z398" s="356">
        <v>0.92</v>
      </c>
      <c r="AA398" s="356" t="s">
        <v>32</v>
      </c>
      <c r="AB398" s="356">
        <v>1</v>
      </c>
      <c r="AC398" s="356" t="s">
        <v>32</v>
      </c>
      <c r="AD398" s="356" t="s">
        <v>32</v>
      </c>
      <c r="AE398" s="356">
        <v>0.92</v>
      </c>
      <c r="AF398" s="169">
        <v>0.997116266876393</v>
      </c>
      <c r="AG398" s="169">
        <v>0.997887978372899</v>
      </c>
      <c r="AH398" s="169">
        <v>0.993633952254642</v>
      </c>
      <c r="AI398" s="169">
        <v>0.997116266876393</v>
      </c>
      <c r="AJ398" s="356">
        <v>0.92</v>
      </c>
      <c r="AK398" s="169">
        <v>0.970995893223819</v>
      </c>
      <c r="AL398" s="169">
        <v>0.962264150943396</v>
      </c>
      <c r="AM398" s="169">
        <v>0.962542565266742</v>
      </c>
      <c r="AN398" s="169">
        <v>0.970995893223819</v>
      </c>
      <c r="AO398" s="168">
        <v>0.99</v>
      </c>
      <c r="AP398" s="358">
        <v>1</v>
      </c>
      <c r="AQ398" s="358">
        <v>1</v>
      </c>
      <c r="AR398" s="358">
        <v>1</v>
      </c>
      <c r="AS398" s="359">
        <v>1</v>
      </c>
      <c r="AT398" s="364">
        <v>0.05</v>
      </c>
      <c r="AU398" s="361">
        <v>0</v>
      </c>
      <c r="AV398" s="362">
        <v>0</v>
      </c>
      <c r="AW398" s="362">
        <v>0.0476190476190476</v>
      </c>
      <c r="AX398" s="362">
        <v>0</v>
      </c>
      <c r="AY398" s="142"/>
      <c r="AZ398" s="140"/>
    </row>
    <row r="399" spans="1:52">
      <c r="A399" s="138"/>
      <c r="B399" s="142"/>
      <c r="C399" s="172" t="s">
        <v>721</v>
      </c>
      <c r="D399" s="166" t="s">
        <v>26</v>
      </c>
      <c r="E399" s="166" t="s">
        <v>722</v>
      </c>
      <c r="F399" s="167" t="s">
        <v>781</v>
      </c>
      <c r="G399" s="173" t="s">
        <v>781</v>
      </c>
      <c r="H399" s="173" t="s">
        <v>781</v>
      </c>
      <c r="I399" s="173" t="s">
        <v>781</v>
      </c>
      <c r="J399" s="173" t="s">
        <v>781</v>
      </c>
      <c r="K399" s="168">
        <v>0.9</v>
      </c>
      <c r="L399" s="169">
        <v>0.96969696969697</v>
      </c>
      <c r="M399" s="169">
        <v>0.909090909090909</v>
      </c>
      <c r="N399" s="170">
        <v>0.92</v>
      </c>
      <c r="O399" s="170">
        <v>0.96969696969697</v>
      </c>
      <c r="P399" s="356">
        <v>0.9</v>
      </c>
      <c r="Q399" s="357">
        <v>0</v>
      </c>
      <c r="R399" s="169">
        <v>0.5</v>
      </c>
      <c r="S399" s="169" t="s">
        <v>32</v>
      </c>
      <c r="T399" s="169">
        <v>0</v>
      </c>
      <c r="U399" s="356">
        <v>0.9</v>
      </c>
      <c r="V399" s="169">
        <v>0</v>
      </c>
      <c r="W399" s="169">
        <v>0.5</v>
      </c>
      <c r="X399" s="169" t="s">
        <v>32</v>
      </c>
      <c r="Y399" s="169">
        <v>0</v>
      </c>
      <c r="Z399" s="356">
        <v>0.92</v>
      </c>
      <c r="AA399" s="356" t="s">
        <v>32</v>
      </c>
      <c r="AB399" s="356" t="s">
        <v>32</v>
      </c>
      <c r="AC399" s="356" t="s">
        <v>32</v>
      </c>
      <c r="AD399" s="356" t="s">
        <v>32</v>
      </c>
      <c r="AE399" s="356">
        <v>0.92</v>
      </c>
      <c r="AF399" s="169">
        <v>0.976588628762542</v>
      </c>
      <c r="AG399" s="169">
        <v>0.975926817525277</v>
      </c>
      <c r="AH399" s="169">
        <v>0.9734194038352</v>
      </c>
      <c r="AI399" s="169">
        <v>0.976588628762542</v>
      </c>
      <c r="AJ399" s="356">
        <v>0.92</v>
      </c>
      <c r="AK399" s="169">
        <v>0.954966887417219</v>
      </c>
      <c r="AL399" s="169">
        <v>0.949067631505705</v>
      </c>
      <c r="AM399" s="169">
        <v>0.948843728100911</v>
      </c>
      <c r="AN399" s="169">
        <v>0.954966887417219</v>
      </c>
      <c r="AO399" s="168">
        <v>0.99</v>
      </c>
      <c r="AP399" s="358">
        <v>1</v>
      </c>
      <c r="AQ399" s="358">
        <v>1</v>
      </c>
      <c r="AR399" s="358">
        <v>1</v>
      </c>
      <c r="AS399" s="359">
        <v>1</v>
      </c>
      <c r="AT399" s="364">
        <v>0.05</v>
      </c>
      <c r="AU399" s="361">
        <v>0</v>
      </c>
      <c r="AV399" s="362">
        <v>0</v>
      </c>
      <c r="AW399" s="362">
        <v>0</v>
      </c>
      <c r="AX399" s="362">
        <v>0</v>
      </c>
      <c r="AY399" s="142"/>
      <c r="AZ399" s="140"/>
    </row>
    <row r="400" spans="1:52">
      <c r="A400" s="138"/>
      <c r="B400" s="142"/>
      <c r="C400" s="172" t="s">
        <v>721</v>
      </c>
      <c r="D400" s="166" t="s">
        <v>26</v>
      </c>
      <c r="E400" s="166" t="s">
        <v>722</v>
      </c>
      <c r="F400" s="167" t="s">
        <v>782</v>
      </c>
      <c r="G400" s="173" t="s">
        <v>782</v>
      </c>
      <c r="H400" s="173" t="s">
        <v>782</v>
      </c>
      <c r="I400" s="173" t="s">
        <v>782</v>
      </c>
      <c r="J400" s="173" t="s">
        <v>782</v>
      </c>
      <c r="K400" s="168">
        <v>0.9</v>
      </c>
      <c r="L400" s="169">
        <v>1</v>
      </c>
      <c r="M400" s="169">
        <v>0.979166666666667</v>
      </c>
      <c r="N400" s="170">
        <v>0.95</v>
      </c>
      <c r="O400" s="170">
        <v>1</v>
      </c>
      <c r="P400" s="356">
        <v>0.9</v>
      </c>
      <c r="Q400" s="357" t="s">
        <v>32</v>
      </c>
      <c r="R400" s="169">
        <v>0</v>
      </c>
      <c r="S400" s="169" t="s">
        <v>32</v>
      </c>
      <c r="T400" s="169" t="s">
        <v>32</v>
      </c>
      <c r="U400" s="356">
        <v>0.9</v>
      </c>
      <c r="V400" s="169" t="s">
        <v>32</v>
      </c>
      <c r="W400" s="169">
        <v>0</v>
      </c>
      <c r="X400" s="169" t="s">
        <v>32</v>
      </c>
      <c r="Y400" s="169" t="s">
        <v>32</v>
      </c>
      <c r="Z400" s="356">
        <v>0.92</v>
      </c>
      <c r="AA400" s="356" t="s">
        <v>32</v>
      </c>
      <c r="AB400" s="356" t="s">
        <v>32</v>
      </c>
      <c r="AC400" s="356" t="s">
        <v>32</v>
      </c>
      <c r="AD400" s="356" t="s">
        <v>32</v>
      </c>
      <c r="AE400" s="356">
        <v>0.92</v>
      </c>
      <c r="AF400" s="169">
        <v>0.978439425051335</v>
      </c>
      <c r="AG400" s="169">
        <v>0.99236641221374</v>
      </c>
      <c r="AH400" s="169">
        <v>0.974777448071217</v>
      </c>
      <c r="AI400" s="169">
        <v>0.978439425051335</v>
      </c>
      <c r="AJ400" s="356">
        <v>0.92</v>
      </c>
      <c r="AK400" s="169">
        <v>0.942008814660172</v>
      </c>
      <c r="AL400" s="169">
        <v>0.939285714285714</v>
      </c>
      <c r="AM400" s="169">
        <v>0.915531335149864</v>
      </c>
      <c r="AN400" s="169">
        <v>0.942008814660172</v>
      </c>
      <c r="AO400" s="168">
        <v>0.99</v>
      </c>
      <c r="AP400" s="358">
        <v>1</v>
      </c>
      <c r="AQ400" s="358">
        <v>1</v>
      </c>
      <c r="AR400" s="358">
        <v>1</v>
      </c>
      <c r="AS400" s="359">
        <v>1</v>
      </c>
      <c r="AT400" s="364">
        <v>0.05</v>
      </c>
      <c r="AU400" s="361">
        <v>0.0833333333333333</v>
      </c>
      <c r="AV400" s="362">
        <v>0.105263157894737</v>
      </c>
      <c r="AW400" s="362">
        <v>0</v>
      </c>
      <c r="AX400" s="362">
        <v>0.0833333333333333</v>
      </c>
      <c r="AY400" s="142"/>
      <c r="AZ400" s="140"/>
    </row>
    <row r="401" spans="1:52">
      <c r="A401" s="138"/>
      <c r="B401" s="142"/>
      <c r="C401" s="172" t="s">
        <v>721</v>
      </c>
      <c r="D401" s="166" t="s">
        <v>26</v>
      </c>
      <c r="E401" s="166" t="s">
        <v>722</v>
      </c>
      <c r="F401" s="167" t="s">
        <v>783</v>
      </c>
      <c r="G401" s="173" t="s">
        <v>783</v>
      </c>
      <c r="H401" s="173" t="s">
        <v>783</v>
      </c>
      <c r="I401" s="173" t="s">
        <v>783</v>
      </c>
      <c r="J401" s="173" t="s">
        <v>783</v>
      </c>
      <c r="K401" s="168">
        <v>0.9</v>
      </c>
      <c r="L401" s="169">
        <v>0.916666666666667</v>
      </c>
      <c r="M401" s="169">
        <v>1</v>
      </c>
      <c r="N401" s="170">
        <v>1</v>
      </c>
      <c r="O401" s="170">
        <v>0.916666666666667</v>
      </c>
      <c r="P401" s="356">
        <v>0.9</v>
      </c>
      <c r="Q401" s="357">
        <v>0.993372319688109</v>
      </c>
      <c r="R401" s="169">
        <v>0.990250243743906</v>
      </c>
      <c r="S401" s="169">
        <v>0.986876640419947</v>
      </c>
      <c r="T401" s="169">
        <v>0.993372319688109</v>
      </c>
      <c r="U401" s="356">
        <v>0.9</v>
      </c>
      <c r="V401" s="169">
        <v>0.925146198830409</v>
      </c>
      <c r="W401" s="169">
        <v>0.830029249268768</v>
      </c>
      <c r="X401" s="169">
        <v>0.913385826771654</v>
      </c>
      <c r="Y401" s="169">
        <v>0.925146198830409</v>
      </c>
      <c r="Z401" s="356">
        <v>0.92</v>
      </c>
      <c r="AA401" s="356" t="s">
        <v>32</v>
      </c>
      <c r="AB401" s="356" t="s">
        <v>32</v>
      </c>
      <c r="AC401" s="356" t="s">
        <v>32</v>
      </c>
      <c r="AD401" s="356" t="s">
        <v>32</v>
      </c>
      <c r="AE401" s="356">
        <v>0.92</v>
      </c>
      <c r="AF401" s="169">
        <v>0.999425452456191</v>
      </c>
      <c r="AG401" s="169">
        <v>0.995700245700246</v>
      </c>
      <c r="AH401" s="169">
        <v>0.985739750445633</v>
      </c>
      <c r="AI401" s="169">
        <v>0.999425452456191</v>
      </c>
      <c r="AJ401" s="356">
        <v>0.92</v>
      </c>
      <c r="AK401" s="169">
        <v>0.98</v>
      </c>
      <c r="AL401" s="169">
        <v>0.966090850927703</v>
      </c>
      <c r="AM401" s="169">
        <v>0.980769230769231</v>
      </c>
      <c r="AN401" s="169">
        <v>0.98</v>
      </c>
      <c r="AO401" s="168">
        <v>0.99</v>
      </c>
      <c r="AP401" s="358">
        <v>1</v>
      </c>
      <c r="AQ401" s="358">
        <v>1</v>
      </c>
      <c r="AR401" s="358">
        <v>1</v>
      </c>
      <c r="AS401" s="359">
        <v>1</v>
      </c>
      <c r="AT401" s="364">
        <v>0.05</v>
      </c>
      <c r="AU401" s="361">
        <v>0</v>
      </c>
      <c r="AV401" s="362">
        <v>0</v>
      </c>
      <c r="AW401" s="362">
        <v>0</v>
      </c>
      <c r="AX401" s="362">
        <v>0</v>
      </c>
      <c r="AY401" s="142"/>
      <c r="AZ401" s="140"/>
    </row>
    <row r="402" spans="1:52">
      <c r="A402" s="138"/>
      <c r="B402" s="142"/>
      <c r="C402" s="172" t="s">
        <v>721</v>
      </c>
      <c r="D402" s="166" t="s">
        <v>26</v>
      </c>
      <c r="E402" s="166" t="s">
        <v>722</v>
      </c>
      <c r="F402" s="167" t="s">
        <v>784</v>
      </c>
      <c r="G402" s="173" t="s">
        <v>784</v>
      </c>
      <c r="H402" s="173" t="s">
        <v>784</v>
      </c>
      <c r="I402" s="173" t="s">
        <v>784</v>
      </c>
      <c r="J402" s="173" t="s">
        <v>784</v>
      </c>
      <c r="K402" s="168">
        <v>0.9</v>
      </c>
      <c r="L402" s="169">
        <v>1</v>
      </c>
      <c r="M402" s="169">
        <v>0.952380952380952</v>
      </c>
      <c r="N402" s="170">
        <v>0.823529411764706</v>
      </c>
      <c r="O402" s="170">
        <v>1</v>
      </c>
      <c r="P402" s="356">
        <v>0.9</v>
      </c>
      <c r="Q402" s="357">
        <v>0</v>
      </c>
      <c r="R402" s="169" t="s">
        <v>32</v>
      </c>
      <c r="S402" s="169" t="s">
        <v>32</v>
      </c>
      <c r="T402" s="169">
        <v>0</v>
      </c>
      <c r="U402" s="356">
        <v>0.9</v>
      </c>
      <c r="V402" s="169">
        <v>0</v>
      </c>
      <c r="W402" s="169" t="s">
        <v>32</v>
      </c>
      <c r="X402" s="169" t="s">
        <v>32</v>
      </c>
      <c r="Y402" s="169">
        <v>0</v>
      </c>
      <c r="Z402" s="356">
        <v>0.92</v>
      </c>
      <c r="AA402" s="356" t="s">
        <v>32</v>
      </c>
      <c r="AB402" s="356" t="s">
        <v>32</v>
      </c>
      <c r="AC402" s="356">
        <v>1</v>
      </c>
      <c r="AD402" s="356" t="s">
        <v>32</v>
      </c>
      <c r="AE402" s="356">
        <v>0.92</v>
      </c>
      <c r="AF402" s="169">
        <v>0.99375866851595</v>
      </c>
      <c r="AG402" s="169">
        <v>0.987327618337682</v>
      </c>
      <c r="AH402" s="169">
        <v>0.994656692492653</v>
      </c>
      <c r="AI402" s="169">
        <v>0.99375866851595</v>
      </c>
      <c r="AJ402" s="356">
        <v>0.92</v>
      </c>
      <c r="AK402" s="169">
        <v>0.953698630136986</v>
      </c>
      <c r="AL402" s="169">
        <v>0.962355658198614</v>
      </c>
      <c r="AM402" s="169">
        <v>0.952795031055901</v>
      </c>
      <c r="AN402" s="169">
        <v>0.953698630136986</v>
      </c>
      <c r="AO402" s="168">
        <v>0.99</v>
      </c>
      <c r="AP402" s="358">
        <v>1</v>
      </c>
      <c r="AQ402" s="358">
        <v>1</v>
      </c>
      <c r="AR402" s="358">
        <v>1</v>
      </c>
      <c r="AS402" s="359">
        <v>1</v>
      </c>
      <c r="AT402" s="364">
        <v>0.05</v>
      </c>
      <c r="AU402" s="361">
        <v>0.0555555555555556</v>
      </c>
      <c r="AV402" s="362">
        <v>0.210526315789474</v>
      </c>
      <c r="AW402" s="362">
        <v>0</v>
      </c>
      <c r="AX402" s="362">
        <v>0.0555555555555556</v>
      </c>
      <c r="AY402" s="142"/>
      <c r="AZ402" s="140"/>
    </row>
    <row r="403" spans="1:52">
      <c r="A403" s="138"/>
      <c r="B403" s="142"/>
      <c r="C403" s="172" t="s">
        <v>721</v>
      </c>
      <c r="D403" s="166" t="s">
        <v>26</v>
      </c>
      <c r="E403" s="166" t="s">
        <v>722</v>
      </c>
      <c r="F403" s="167" t="s">
        <v>785</v>
      </c>
      <c r="G403" s="173" t="s">
        <v>785</v>
      </c>
      <c r="H403" s="173" t="s">
        <v>785</v>
      </c>
      <c r="I403" s="173" t="s">
        <v>785</v>
      </c>
      <c r="J403" s="173" t="s">
        <v>785</v>
      </c>
      <c r="K403" s="168">
        <v>0.9</v>
      </c>
      <c r="L403" s="169">
        <v>1</v>
      </c>
      <c r="M403" s="169">
        <v>0.961538461538462</v>
      </c>
      <c r="N403" s="170">
        <v>1</v>
      </c>
      <c r="O403" s="170">
        <v>1</v>
      </c>
      <c r="P403" s="356">
        <v>0.9</v>
      </c>
      <c r="Q403" s="357">
        <v>1</v>
      </c>
      <c r="R403" s="169" t="s">
        <v>32</v>
      </c>
      <c r="S403" s="169" t="s">
        <v>32</v>
      </c>
      <c r="T403" s="169">
        <v>1</v>
      </c>
      <c r="U403" s="356">
        <v>0.9</v>
      </c>
      <c r="V403" s="169">
        <v>0</v>
      </c>
      <c r="W403" s="169" t="s">
        <v>32</v>
      </c>
      <c r="X403" s="169" t="s">
        <v>32</v>
      </c>
      <c r="Y403" s="169">
        <v>0</v>
      </c>
      <c r="Z403" s="356">
        <v>0.92</v>
      </c>
      <c r="AA403" s="356" t="s">
        <v>32</v>
      </c>
      <c r="AB403" s="356" t="s">
        <v>32</v>
      </c>
      <c r="AC403" s="356" t="s">
        <v>32</v>
      </c>
      <c r="AD403" s="356" t="s">
        <v>32</v>
      </c>
      <c r="AE403" s="356">
        <v>0.92</v>
      </c>
      <c r="AF403" s="169">
        <v>1</v>
      </c>
      <c r="AG403" s="169">
        <v>0.971428571428571</v>
      </c>
      <c r="AH403" s="169">
        <v>1</v>
      </c>
      <c r="AI403" s="169">
        <v>1</v>
      </c>
      <c r="AJ403" s="356">
        <v>0.92</v>
      </c>
      <c r="AK403" s="169">
        <v>0.968678028558268</v>
      </c>
      <c r="AL403" s="169">
        <v>0.954473266278454</v>
      </c>
      <c r="AM403" s="169">
        <v>0.917609046849758</v>
      </c>
      <c r="AN403" s="169">
        <v>0.968678028558268</v>
      </c>
      <c r="AO403" s="168">
        <v>0.99</v>
      </c>
      <c r="AP403" s="358">
        <v>1</v>
      </c>
      <c r="AQ403" s="358">
        <v>1</v>
      </c>
      <c r="AR403" s="358">
        <v>1</v>
      </c>
      <c r="AS403" s="359">
        <v>1</v>
      </c>
      <c r="AT403" s="364">
        <v>0.05</v>
      </c>
      <c r="AU403" s="361">
        <v>0.166666666666667</v>
      </c>
      <c r="AV403" s="362">
        <v>0</v>
      </c>
      <c r="AW403" s="362">
        <v>0</v>
      </c>
      <c r="AX403" s="362">
        <v>0.166666666666667</v>
      </c>
      <c r="AY403" s="142"/>
      <c r="AZ403" s="140"/>
    </row>
    <row r="404" spans="1:52">
      <c r="A404" s="138"/>
      <c r="B404" s="142"/>
      <c r="C404" s="172" t="s">
        <v>721</v>
      </c>
      <c r="D404" s="166" t="s">
        <v>26</v>
      </c>
      <c r="E404" s="166" t="s">
        <v>722</v>
      </c>
      <c r="F404" s="167" t="s">
        <v>786</v>
      </c>
      <c r="G404" s="173" t="s">
        <v>786</v>
      </c>
      <c r="H404" s="173" t="s">
        <v>786</v>
      </c>
      <c r="I404" s="173" t="s">
        <v>786</v>
      </c>
      <c r="J404" s="173" t="s">
        <v>786</v>
      </c>
      <c r="K404" s="168">
        <v>0.9</v>
      </c>
      <c r="L404" s="169">
        <v>0.967741935483871</v>
      </c>
      <c r="M404" s="169">
        <v>1</v>
      </c>
      <c r="N404" s="170">
        <v>0.944444444444444</v>
      </c>
      <c r="O404" s="170">
        <v>0.967741935483871</v>
      </c>
      <c r="P404" s="356">
        <v>0.9</v>
      </c>
      <c r="Q404" s="357" t="s">
        <v>32</v>
      </c>
      <c r="R404" s="169" t="s">
        <v>32</v>
      </c>
      <c r="S404" s="169">
        <v>0</v>
      </c>
      <c r="T404" s="169" t="s">
        <v>32</v>
      </c>
      <c r="U404" s="356">
        <v>0.9</v>
      </c>
      <c r="V404" s="169" t="s">
        <v>32</v>
      </c>
      <c r="W404" s="169" t="s">
        <v>32</v>
      </c>
      <c r="X404" s="169">
        <v>0</v>
      </c>
      <c r="Y404" s="169" t="s">
        <v>32</v>
      </c>
      <c r="Z404" s="356">
        <v>0.92</v>
      </c>
      <c r="AA404" s="356" t="s">
        <v>32</v>
      </c>
      <c r="AB404" s="356" t="s">
        <v>32</v>
      </c>
      <c r="AC404" s="356" t="s">
        <v>32</v>
      </c>
      <c r="AD404" s="356" t="s">
        <v>32</v>
      </c>
      <c r="AE404" s="356">
        <v>0.92</v>
      </c>
      <c r="AF404" s="169">
        <v>1</v>
      </c>
      <c r="AG404" s="169">
        <v>1</v>
      </c>
      <c r="AH404" s="169">
        <v>1</v>
      </c>
      <c r="AI404" s="169">
        <v>1</v>
      </c>
      <c r="AJ404" s="356">
        <v>0.92</v>
      </c>
      <c r="AK404" s="169">
        <v>0.963711529627928</v>
      </c>
      <c r="AL404" s="169">
        <v>0.879842416283651</v>
      </c>
      <c r="AM404" s="169">
        <v>0.918335901386749</v>
      </c>
      <c r="AN404" s="169">
        <v>0.963711529627928</v>
      </c>
      <c r="AO404" s="168">
        <v>0.99</v>
      </c>
      <c r="AP404" s="358">
        <v>1</v>
      </c>
      <c r="AQ404" s="358">
        <v>1</v>
      </c>
      <c r="AR404" s="358">
        <v>1</v>
      </c>
      <c r="AS404" s="359">
        <v>1</v>
      </c>
      <c r="AT404" s="364">
        <v>0.05</v>
      </c>
      <c r="AU404" s="361">
        <v>0</v>
      </c>
      <c r="AV404" s="362">
        <v>0</v>
      </c>
      <c r="AW404" s="362">
        <v>0</v>
      </c>
      <c r="AX404" s="362">
        <v>0</v>
      </c>
      <c r="AY404" s="142"/>
      <c r="AZ404" s="140"/>
    </row>
    <row r="405" spans="1:52">
      <c r="A405" s="138"/>
      <c r="B405" s="142"/>
      <c r="C405" s="172" t="s">
        <v>721</v>
      </c>
      <c r="D405" s="166" t="s">
        <v>26</v>
      </c>
      <c r="E405" s="166" t="s">
        <v>722</v>
      </c>
      <c r="F405" s="167" t="s">
        <v>787</v>
      </c>
      <c r="G405" s="173" t="s">
        <v>787</v>
      </c>
      <c r="H405" s="173" t="s">
        <v>787</v>
      </c>
      <c r="I405" s="173" t="s">
        <v>787</v>
      </c>
      <c r="J405" s="173" t="s">
        <v>787</v>
      </c>
      <c r="K405" s="168">
        <v>0.9</v>
      </c>
      <c r="L405" s="169">
        <v>1</v>
      </c>
      <c r="M405" s="169">
        <v>1</v>
      </c>
      <c r="N405" s="170">
        <v>0.951219512195122</v>
      </c>
      <c r="O405" s="170">
        <v>1</v>
      </c>
      <c r="P405" s="356">
        <v>0.9</v>
      </c>
      <c r="Q405" s="357">
        <v>0.997930677703052</v>
      </c>
      <c r="R405" s="169">
        <v>0.997051485597641</v>
      </c>
      <c r="S405" s="169">
        <v>0.990825688073395</v>
      </c>
      <c r="T405" s="169">
        <v>0.997930677703052</v>
      </c>
      <c r="U405" s="356">
        <v>0.9</v>
      </c>
      <c r="V405" s="169">
        <v>0.870408691153647</v>
      </c>
      <c r="W405" s="169">
        <v>0.863461102290769</v>
      </c>
      <c r="X405" s="169">
        <v>0.901241230437129</v>
      </c>
      <c r="Y405" s="169">
        <v>0.870408691153647</v>
      </c>
      <c r="Z405" s="356">
        <v>0.92</v>
      </c>
      <c r="AA405" s="356" t="s">
        <v>32</v>
      </c>
      <c r="AB405" s="356">
        <v>0</v>
      </c>
      <c r="AC405" s="356" t="s">
        <v>32</v>
      </c>
      <c r="AD405" s="356" t="s">
        <v>32</v>
      </c>
      <c r="AE405" s="356">
        <v>0.92</v>
      </c>
      <c r="AF405" s="169">
        <v>0.991855572146057</v>
      </c>
      <c r="AG405" s="169">
        <v>0.992412097894624</v>
      </c>
      <c r="AH405" s="169">
        <v>0.975034997666822</v>
      </c>
      <c r="AI405" s="169">
        <v>0.991855572146057</v>
      </c>
      <c r="AJ405" s="356">
        <v>0.92</v>
      </c>
      <c r="AK405" s="169">
        <v>0.951195219123506</v>
      </c>
      <c r="AL405" s="169">
        <v>0.970162748643761</v>
      </c>
      <c r="AM405" s="169">
        <v>0.97088948787062</v>
      </c>
      <c r="AN405" s="169">
        <v>0.951195219123506</v>
      </c>
      <c r="AO405" s="168">
        <v>0.99</v>
      </c>
      <c r="AP405" s="358">
        <v>1</v>
      </c>
      <c r="AQ405" s="358">
        <v>1</v>
      </c>
      <c r="AR405" s="358">
        <v>1</v>
      </c>
      <c r="AS405" s="359">
        <v>1</v>
      </c>
      <c r="AT405" s="364">
        <v>0.05</v>
      </c>
      <c r="AU405" s="361">
        <v>0</v>
      </c>
      <c r="AV405" s="362">
        <v>0.263157894736842</v>
      </c>
      <c r="AW405" s="362">
        <v>0</v>
      </c>
      <c r="AX405" s="362">
        <v>0</v>
      </c>
      <c r="AY405" s="142"/>
      <c r="AZ405" s="140"/>
    </row>
    <row r="406" spans="1:52">
      <c r="A406" s="138"/>
      <c r="B406" s="142"/>
      <c r="C406" s="172" t="s">
        <v>721</v>
      </c>
      <c r="D406" s="166" t="s">
        <v>26</v>
      </c>
      <c r="E406" s="166" t="s">
        <v>722</v>
      </c>
      <c r="F406" s="167" t="s">
        <v>788</v>
      </c>
      <c r="G406" s="173" t="s">
        <v>788</v>
      </c>
      <c r="H406" s="173" t="s">
        <v>788</v>
      </c>
      <c r="I406" s="173" t="s">
        <v>788</v>
      </c>
      <c r="J406" s="173" t="s">
        <v>788</v>
      </c>
      <c r="K406" s="168">
        <v>0.9</v>
      </c>
      <c r="L406" s="169">
        <v>0.976744186046512</v>
      </c>
      <c r="M406" s="169">
        <v>0.977777777777778</v>
      </c>
      <c r="N406" s="170">
        <v>1</v>
      </c>
      <c r="O406" s="170">
        <v>0.976744186046512</v>
      </c>
      <c r="P406" s="356">
        <v>0.9</v>
      </c>
      <c r="Q406" s="357">
        <v>0.142857142857143</v>
      </c>
      <c r="R406" s="169">
        <v>1</v>
      </c>
      <c r="S406" s="169">
        <v>1</v>
      </c>
      <c r="T406" s="169">
        <v>0.142857142857143</v>
      </c>
      <c r="U406" s="356">
        <v>0.9</v>
      </c>
      <c r="V406" s="169">
        <v>0</v>
      </c>
      <c r="W406" s="169">
        <v>1</v>
      </c>
      <c r="X406" s="169">
        <v>1</v>
      </c>
      <c r="Y406" s="169">
        <v>0</v>
      </c>
      <c r="Z406" s="356">
        <v>0.92</v>
      </c>
      <c r="AA406" s="356">
        <v>1</v>
      </c>
      <c r="AB406" s="356" t="s">
        <v>32</v>
      </c>
      <c r="AC406" s="356">
        <v>1</v>
      </c>
      <c r="AD406" s="356">
        <v>1</v>
      </c>
      <c r="AE406" s="356">
        <v>0.92</v>
      </c>
      <c r="AF406" s="169">
        <v>0.987738419618529</v>
      </c>
      <c r="AG406" s="169">
        <v>0.991924882629108</v>
      </c>
      <c r="AH406" s="169">
        <v>0.994574780058651</v>
      </c>
      <c r="AI406" s="169">
        <v>0.987738419618529</v>
      </c>
      <c r="AJ406" s="356">
        <v>0.92</v>
      </c>
      <c r="AK406" s="169">
        <v>0.937235841081995</v>
      </c>
      <c r="AL406" s="169">
        <v>0.924907749077491</v>
      </c>
      <c r="AM406" s="169">
        <v>0.94207453973956</v>
      </c>
      <c r="AN406" s="169">
        <v>0.937235841081995</v>
      </c>
      <c r="AO406" s="168">
        <v>0.99</v>
      </c>
      <c r="AP406" s="358">
        <v>1</v>
      </c>
      <c r="AQ406" s="358">
        <v>1</v>
      </c>
      <c r="AR406" s="358">
        <v>1</v>
      </c>
      <c r="AS406" s="359">
        <v>1</v>
      </c>
      <c r="AT406" s="364">
        <v>0.05</v>
      </c>
      <c r="AU406" s="361">
        <v>0.0714285714285714</v>
      </c>
      <c r="AV406" s="362">
        <v>0.423076923076923</v>
      </c>
      <c r="AW406" s="362">
        <v>0.08</v>
      </c>
      <c r="AX406" s="362">
        <v>0.0714285714285714</v>
      </c>
      <c r="AY406" s="142"/>
      <c r="AZ406" s="140"/>
    </row>
    <row r="407" spans="1:52">
      <c r="A407" s="138"/>
      <c r="B407" s="142"/>
      <c r="C407" s="172" t="s">
        <v>721</v>
      </c>
      <c r="D407" s="166" t="s">
        <v>26</v>
      </c>
      <c r="E407" s="166" t="s">
        <v>722</v>
      </c>
      <c r="F407" s="167" t="s">
        <v>789</v>
      </c>
      <c r="G407" s="173" t="s">
        <v>789</v>
      </c>
      <c r="H407" s="173" t="s">
        <v>789</v>
      </c>
      <c r="I407" s="173" t="s">
        <v>789</v>
      </c>
      <c r="J407" s="173" t="s">
        <v>789</v>
      </c>
      <c r="K407" s="168">
        <v>0.9</v>
      </c>
      <c r="L407" s="169">
        <v>0.955555555555556</v>
      </c>
      <c r="M407" s="169">
        <v>0.957446808510638</v>
      </c>
      <c r="N407" s="170">
        <v>0.974358974358974</v>
      </c>
      <c r="O407" s="170">
        <v>0.955555555555556</v>
      </c>
      <c r="P407" s="356">
        <v>0.9</v>
      </c>
      <c r="Q407" s="357" t="s">
        <v>32</v>
      </c>
      <c r="R407" s="169">
        <v>0</v>
      </c>
      <c r="S407" s="169" t="s">
        <v>32</v>
      </c>
      <c r="T407" s="169" t="s">
        <v>32</v>
      </c>
      <c r="U407" s="356">
        <v>0.9</v>
      </c>
      <c r="V407" s="169" t="s">
        <v>32</v>
      </c>
      <c r="W407" s="169">
        <v>0</v>
      </c>
      <c r="X407" s="169" t="s">
        <v>32</v>
      </c>
      <c r="Y407" s="169" t="s">
        <v>32</v>
      </c>
      <c r="Z407" s="356">
        <v>0.92</v>
      </c>
      <c r="AA407" s="356" t="s">
        <v>32</v>
      </c>
      <c r="AB407" s="356" t="s">
        <v>32</v>
      </c>
      <c r="AC407" s="356" t="s">
        <v>32</v>
      </c>
      <c r="AD407" s="356" t="s">
        <v>32</v>
      </c>
      <c r="AE407" s="356">
        <v>0.92</v>
      </c>
      <c r="AF407" s="169">
        <v>0.983566146261298</v>
      </c>
      <c r="AG407" s="169">
        <v>0.991761071060762</v>
      </c>
      <c r="AH407" s="169">
        <v>0.990291262135922</v>
      </c>
      <c r="AI407" s="169">
        <v>0.983566146261298</v>
      </c>
      <c r="AJ407" s="356">
        <v>0.92</v>
      </c>
      <c r="AK407" s="169">
        <v>0.94482496194825</v>
      </c>
      <c r="AL407" s="169">
        <v>0.952989352989353</v>
      </c>
      <c r="AM407" s="169">
        <v>0.923739767341663</v>
      </c>
      <c r="AN407" s="169">
        <v>0.94482496194825</v>
      </c>
      <c r="AO407" s="168">
        <v>0.99</v>
      </c>
      <c r="AP407" s="358">
        <v>1</v>
      </c>
      <c r="AQ407" s="358">
        <v>1</v>
      </c>
      <c r="AR407" s="358">
        <v>1</v>
      </c>
      <c r="AS407" s="359">
        <v>1</v>
      </c>
      <c r="AT407" s="364">
        <v>0.05</v>
      </c>
      <c r="AU407" s="361">
        <v>0.0666666666666667</v>
      </c>
      <c r="AV407" s="362">
        <v>0</v>
      </c>
      <c r="AW407" s="362">
        <v>0.166666666666667</v>
      </c>
      <c r="AX407" s="362">
        <v>0.0666666666666667</v>
      </c>
      <c r="AY407" s="142"/>
      <c r="AZ407" s="140"/>
    </row>
    <row r="408" spans="1:52">
      <c r="A408" s="138"/>
      <c r="B408" s="142"/>
      <c r="C408" s="172" t="s">
        <v>721</v>
      </c>
      <c r="D408" s="166" t="s">
        <v>26</v>
      </c>
      <c r="E408" s="166" t="s">
        <v>722</v>
      </c>
      <c r="F408" s="167" t="s">
        <v>790</v>
      </c>
      <c r="G408" s="173" t="s">
        <v>790</v>
      </c>
      <c r="H408" s="173" t="s">
        <v>790</v>
      </c>
      <c r="I408" s="173" t="s">
        <v>790</v>
      </c>
      <c r="J408" s="173" t="s">
        <v>790</v>
      </c>
      <c r="K408" s="168">
        <v>0.9</v>
      </c>
      <c r="L408" s="169">
        <v>0.966666666666667</v>
      </c>
      <c r="M408" s="169">
        <v>0.967741935483871</v>
      </c>
      <c r="N408" s="170">
        <v>0.916666666666667</v>
      </c>
      <c r="O408" s="170">
        <v>0.966666666666667</v>
      </c>
      <c r="P408" s="356">
        <v>0.9</v>
      </c>
      <c r="Q408" s="357" t="s">
        <v>32</v>
      </c>
      <c r="R408" s="169">
        <v>1</v>
      </c>
      <c r="S408" s="169" t="s">
        <v>32</v>
      </c>
      <c r="T408" s="169" t="s">
        <v>32</v>
      </c>
      <c r="U408" s="356">
        <v>0.9</v>
      </c>
      <c r="V408" s="169" t="s">
        <v>32</v>
      </c>
      <c r="W408" s="169">
        <v>1</v>
      </c>
      <c r="X408" s="169" t="s">
        <v>32</v>
      </c>
      <c r="Y408" s="169" t="s">
        <v>32</v>
      </c>
      <c r="Z408" s="356">
        <v>0.92</v>
      </c>
      <c r="AA408" s="356" t="s">
        <v>32</v>
      </c>
      <c r="AB408" s="356" t="s">
        <v>32</v>
      </c>
      <c r="AC408" s="356">
        <v>0</v>
      </c>
      <c r="AD408" s="356" t="s">
        <v>32</v>
      </c>
      <c r="AE408" s="356">
        <v>0.92</v>
      </c>
      <c r="AF408" s="169">
        <v>0.997353330392589</v>
      </c>
      <c r="AG408" s="169">
        <v>0.997517840521253</v>
      </c>
      <c r="AH408" s="169">
        <v>0.996191135734072</v>
      </c>
      <c r="AI408" s="169">
        <v>0.997353330392589</v>
      </c>
      <c r="AJ408" s="356">
        <v>0.92</v>
      </c>
      <c r="AK408" s="169">
        <v>0.946483704974271</v>
      </c>
      <c r="AL408" s="169">
        <v>0.958460598656078</v>
      </c>
      <c r="AM408" s="169">
        <v>0.952153110047847</v>
      </c>
      <c r="AN408" s="169">
        <v>0.946483704974271</v>
      </c>
      <c r="AO408" s="168">
        <v>0.99</v>
      </c>
      <c r="AP408" s="358">
        <v>1</v>
      </c>
      <c r="AQ408" s="358">
        <v>1</v>
      </c>
      <c r="AR408" s="358">
        <v>1</v>
      </c>
      <c r="AS408" s="359">
        <v>1</v>
      </c>
      <c r="AT408" s="364">
        <v>0.05</v>
      </c>
      <c r="AU408" s="361">
        <v>0</v>
      </c>
      <c r="AV408" s="362">
        <v>0</v>
      </c>
      <c r="AW408" s="362">
        <v>0</v>
      </c>
      <c r="AX408" s="362">
        <v>0</v>
      </c>
      <c r="AY408" s="142"/>
      <c r="AZ408" s="140"/>
    </row>
    <row r="409" spans="1:52">
      <c r="A409" s="138"/>
      <c r="B409" s="142"/>
      <c r="C409" s="172" t="s">
        <v>721</v>
      </c>
      <c r="D409" s="166" t="s">
        <v>26</v>
      </c>
      <c r="E409" s="166" t="s">
        <v>722</v>
      </c>
      <c r="F409" s="167" t="s">
        <v>791</v>
      </c>
      <c r="G409" s="173" t="s">
        <v>791</v>
      </c>
      <c r="H409" s="173" t="s">
        <v>791</v>
      </c>
      <c r="I409" s="173" t="s">
        <v>791</v>
      </c>
      <c r="J409" s="173" t="s">
        <v>791</v>
      </c>
      <c r="K409" s="168">
        <v>0.9</v>
      </c>
      <c r="L409" s="169">
        <v>1</v>
      </c>
      <c r="M409" s="169">
        <v>1</v>
      </c>
      <c r="N409" s="170">
        <v>1</v>
      </c>
      <c r="O409" s="170">
        <v>1</v>
      </c>
      <c r="P409" s="356">
        <v>0.9</v>
      </c>
      <c r="Q409" s="357">
        <v>0</v>
      </c>
      <c r="R409" s="169" t="s">
        <v>32</v>
      </c>
      <c r="S409" s="169" t="s">
        <v>32</v>
      </c>
      <c r="T409" s="169">
        <v>0</v>
      </c>
      <c r="U409" s="356">
        <v>0.9</v>
      </c>
      <c r="V409" s="169">
        <v>0</v>
      </c>
      <c r="W409" s="169" t="s">
        <v>32</v>
      </c>
      <c r="X409" s="169" t="s">
        <v>32</v>
      </c>
      <c r="Y409" s="169">
        <v>0</v>
      </c>
      <c r="Z409" s="356">
        <v>0.92</v>
      </c>
      <c r="AA409" s="356" t="s">
        <v>32</v>
      </c>
      <c r="AB409" s="356" t="s">
        <v>32</v>
      </c>
      <c r="AC409" s="356" t="s">
        <v>32</v>
      </c>
      <c r="AD409" s="356" t="s">
        <v>32</v>
      </c>
      <c r="AE409" s="356">
        <v>0.92</v>
      </c>
      <c r="AF409" s="169">
        <v>0.981818181818182</v>
      </c>
      <c r="AG409" s="169">
        <v>0.315789473684211</v>
      </c>
      <c r="AH409" s="169">
        <v>0.880658436213992</v>
      </c>
      <c r="AI409" s="169">
        <v>0.981818181818182</v>
      </c>
      <c r="AJ409" s="356">
        <v>0.92</v>
      </c>
      <c r="AK409" s="169">
        <v>0.957446808510638</v>
      </c>
      <c r="AL409" s="169">
        <v>0.958168207837957</v>
      </c>
      <c r="AM409" s="169">
        <v>0.940731399747793</v>
      </c>
      <c r="AN409" s="169">
        <v>0.957446808510638</v>
      </c>
      <c r="AO409" s="168">
        <v>0.99</v>
      </c>
      <c r="AP409" s="358">
        <v>1</v>
      </c>
      <c r="AQ409" s="358">
        <v>1</v>
      </c>
      <c r="AR409" s="358">
        <v>1</v>
      </c>
      <c r="AS409" s="359">
        <v>1</v>
      </c>
      <c r="AT409" s="364">
        <v>0.05</v>
      </c>
      <c r="AU409" s="361">
        <v>0</v>
      </c>
      <c r="AV409" s="362">
        <v>0</v>
      </c>
      <c r="AW409" s="362">
        <v>0</v>
      </c>
      <c r="AX409" s="362">
        <v>0</v>
      </c>
      <c r="AY409" s="142"/>
      <c r="AZ409" s="140"/>
    </row>
    <row r="410" spans="1:52">
      <c r="A410" s="138"/>
      <c r="B410" s="142"/>
      <c r="C410" s="172" t="s">
        <v>721</v>
      </c>
      <c r="D410" s="166" t="s">
        <v>26</v>
      </c>
      <c r="E410" s="166" t="s">
        <v>722</v>
      </c>
      <c r="F410" s="167" t="s">
        <v>792</v>
      </c>
      <c r="G410" s="173" t="s">
        <v>792</v>
      </c>
      <c r="H410" s="173" t="s">
        <v>792</v>
      </c>
      <c r="I410" s="173" t="s">
        <v>792</v>
      </c>
      <c r="J410" s="173" t="s">
        <v>792</v>
      </c>
      <c r="K410" s="168">
        <v>0.9</v>
      </c>
      <c r="L410" s="169">
        <v>1</v>
      </c>
      <c r="M410" s="169">
        <v>1</v>
      </c>
      <c r="N410" s="170">
        <v>1</v>
      </c>
      <c r="O410" s="170">
        <v>1</v>
      </c>
      <c r="P410" s="356">
        <v>0.9</v>
      </c>
      <c r="Q410" s="357" t="s">
        <v>32</v>
      </c>
      <c r="R410" s="169">
        <v>0</v>
      </c>
      <c r="S410" s="169">
        <v>0</v>
      </c>
      <c r="T410" s="169" t="s">
        <v>32</v>
      </c>
      <c r="U410" s="356">
        <v>0.9</v>
      </c>
      <c r="V410" s="169" t="s">
        <v>32</v>
      </c>
      <c r="W410" s="169">
        <v>0</v>
      </c>
      <c r="X410" s="169">
        <v>0</v>
      </c>
      <c r="Y410" s="169" t="s">
        <v>32</v>
      </c>
      <c r="Z410" s="356">
        <v>0.92</v>
      </c>
      <c r="AA410" s="356" t="s">
        <v>32</v>
      </c>
      <c r="AB410" s="356" t="s">
        <v>32</v>
      </c>
      <c r="AC410" s="356">
        <v>0</v>
      </c>
      <c r="AD410" s="356" t="s">
        <v>32</v>
      </c>
      <c r="AE410" s="356">
        <v>0.92</v>
      </c>
      <c r="AF410" s="169">
        <v>0.882352941176471</v>
      </c>
      <c r="AG410" s="169">
        <v>0.909090909090909</v>
      </c>
      <c r="AH410" s="169">
        <v>1</v>
      </c>
      <c r="AI410" s="169">
        <v>0.882352941176471</v>
      </c>
      <c r="AJ410" s="356">
        <v>0.92</v>
      </c>
      <c r="AK410" s="169">
        <v>0.939743021710235</v>
      </c>
      <c r="AL410" s="169">
        <v>0.941341904379269</v>
      </c>
      <c r="AM410" s="169">
        <v>0.93576017130621</v>
      </c>
      <c r="AN410" s="169">
        <v>0.939743021710235</v>
      </c>
      <c r="AO410" s="168">
        <v>0.99</v>
      </c>
      <c r="AP410" s="358">
        <v>1</v>
      </c>
      <c r="AQ410" s="358">
        <v>1</v>
      </c>
      <c r="AR410" s="358">
        <v>1</v>
      </c>
      <c r="AS410" s="359">
        <v>1</v>
      </c>
      <c r="AT410" s="364">
        <v>0.05</v>
      </c>
      <c r="AU410" s="361">
        <v>0.0909090909090909</v>
      </c>
      <c r="AV410" s="362">
        <v>0.4</v>
      </c>
      <c r="AW410" s="362">
        <v>0</v>
      </c>
      <c r="AX410" s="362">
        <v>0.0909090909090909</v>
      </c>
      <c r="AY410" s="142"/>
      <c r="AZ410" s="140"/>
    </row>
    <row r="411" spans="1:52">
      <c r="A411" s="138"/>
      <c r="B411" s="142"/>
      <c r="C411" s="172" t="s">
        <v>721</v>
      </c>
      <c r="D411" s="166" t="s">
        <v>26</v>
      </c>
      <c r="E411" s="166" t="s">
        <v>722</v>
      </c>
      <c r="F411" s="167" t="s">
        <v>793</v>
      </c>
      <c r="G411" s="173" t="s">
        <v>793</v>
      </c>
      <c r="H411" s="173" t="s">
        <v>793</v>
      </c>
      <c r="I411" s="173" t="s">
        <v>793</v>
      </c>
      <c r="J411" s="173" t="s">
        <v>793</v>
      </c>
      <c r="K411" s="168">
        <v>0.9</v>
      </c>
      <c r="L411" s="169">
        <v>0.932203389830508</v>
      </c>
      <c r="M411" s="169">
        <v>0.931034482758621</v>
      </c>
      <c r="N411" s="170">
        <v>0.884615384615385</v>
      </c>
      <c r="O411" s="170">
        <v>0.932203389830508</v>
      </c>
      <c r="P411" s="356">
        <v>0.9</v>
      </c>
      <c r="Q411" s="357" t="s">
        <v>32</v>
      </c>
      <c r="R411" s="169">
        <v>0</v>
      </c>
      <c r="S411" s="169">
        <v>1</v>
      </c>
      <c r="T411" s="169" t="s">
        <v>32</v>
      </c>
      <c r="U411" s="356">
        <v>0.9</v>
      </c>
      <c r="V411" s="169" t="s">
        <v>32</v>
      </c>
      <c r="W411" s="169">
        <v>0</v>
      </c>
      <c r="X411" s="169">
        <v>1</v>
      </c>
      <c r="Y411" s="169" t="s">
        <v>32</v>
      </c>
      <c r="Z411" s="356">
        <v>0.92</v>
      </c>
      <c r="AA411" s="356">
        <v>0</v>
      </c>
      <c r="AB411" s="356">
        <v>0</v>
      </c>
      <c r="AC411" s="356">
        <v>0</v>
      </c>
      <c r="AD411" s="356">
        <v>0</v>
      </c>
      <c r="AE411" s="356">
        <v>0.92</v>
      </c>
      <c r="AF411" s="169">
        <v>0.965288525315056</v>
      </c>
      <c r="AG411" s="169">
        <v>0.989600967351874</v>
      </c>
      <c r="AH411" s="169">
        <v>0.992555429681178</v>
      </c>
      <c r="AI411" s="169">
        <v>0.965288525315056</v>
      </c>
      <c r="AJ411" s="356">
        <v>0.92</v>
      </c>
      <c r="AK411" s="169">
        <v>0.922243776268994</v>
      </c>
      <c r="AL411" s="169">
        <v>0.934106162294082</v>
      </c>
      <c r="AM411" s="169">
        <v>0.894991364421416</v>
      </c>
      <c r="AN411" s="169">
        <v>0.922243776268994</v>
      </c>
      <c r="AO411" s="168">
        <v>0.99</v>
      </c>
      <c r="AP411" s="358">
        <v>1</v>
      </c>
      <c r="AQ411" s="358">
        <v>1</v>
      </c>
      <c r="AR411" s="358">
        <v>1</v>
      </c>
      <c r="AS411" s="359">
        <v>1</v>
      </c>
      <c r="AT411" s="364">
        <v>0.05</v>
      </c>
      <c r="AU411" s="361">
        <v>0.0714285714285714</v>
      </c>
      <c r="AV411" s="362">
        <v>0.285714285714286</v>
      </c>
      <c r="AW411" s="362">
        <v>0.111111111111111</v>
      </c>
      <c r="AX411" s="362">
        <v>0.0714285714285714</v>
      </c>
      <c r="AY411" s="142"/>
      <c r="AZ411" s="140"/>
    </row>
    <row r="412" spans="1:52">
      <c r="A412" s="138"/>
      <c r="B412" s="142"/>
      <c r="C412" s="172" t="s">
        <v>721</v>
      </c>
      <c r="D412" s="166" t="s">
        <v>26</v>
      </c>
      <c r="E412" s="166" t="s">
        <v>722</v>
      </c>
      <c r="F412" s="167" t="s">
        <v>794</v>
      </c>
      <c r="G412" s="173" t="s">
        <v>794</v>
      </c>
      <c r="H412" s="173" t="s">
        <v>794</v>
      </c>
      <c r="I412" s="173" t="s">
        <v>794</v>
      </c>
      <c r="J412" s="173" t="s">
        <v>794</v>
      </c>
      <c r="K412" s="168">
        <v>0.9</v>
      </c>
      <c r="L412" s="169">
        <v>0.964285714285714</v>
      </c>
      <c r="M412" s="169">
        <v>1</v>
      </c>
      <c r="N412" s="170">
        <v>1</v>
      </c>
      <c r="O412" s="170">
        <v>0.964285714285714</v>
      </c>
      <c r="P412" s="356">
        <v>0.9</v>
      </c>
      <c r="Q412" s="357">
        <v>0.987834549878346</v>
      </c>
      <c r="R412" s="169">
        <v>0.985028072364317</v>
      </c>
      <c r="S412" s="169">
        <v>0.986051502145923</v>
      </c>
      <c r="T412" s="169">
        <v>0.987834549878346</v>
      </c>
      <c r="U412" s="356">
        <v>0.9</v>
      </c>
      <c r="V412" s="169">
        <v>0.91970802919708</v>
      </c>
      <c r="W412" s="169">
        <v>0.93512164691204</v>
      </c>
      <c r="X412" s="169">
        <v>0.938841201716738</v>
      </c>
      <c r="Y412" s="169">
        <v>0.91970802919708</v>
      </c>
      <c r="Z412" s="356">
        <v>0.92</v>
      </c>
      <c r="AA412" s="356">
        <v>0.954760297096556</v>
      </c>
      <c r="AB412" s="356">
        <v>0.940923076923077</v>
      </c>
      <c r="AC412" s="356">
        <v>0.929895974672094</v>
      </c>
      <c r="AD412" s="356">
        <v>0.954760297096556</v>
      </c>
      <c r="AE412" s="356">
        <v>0.92</v>
      </c>
      <c r="AF412" s="169">
        <v>0.999516207063377</v>
      </c>
      <c r="AG412" s="169">
        <v>0.999491094147583</v>
      </c>
      <c r="AH412" s="169">
        <v>0.999041227229147</v>
      </c>
      <c r="AI412" s="169">
        <v>0.999516207063377</v>
      </c>
      <c r="AJ412" s="356">
        <v>0.92</v>
      </c>
      <c r="AK412" s="169">
        <v>0.963927227101631</v>
      </c>
      <c r="AL412" s="169">
        <v>0.956629491945477</v>
      </c>
      <c r="AM412" s="169">
        <v>0.945627980922099</v>
      </c>
      <c r="AN412" s="169">
        <v>0.963927227101631</v>
      </c>
      <c r="AO412" s="168">
        <v>0.99</v>
      </c>
      <c r="AP412" s="358">
        <v>1</v>
      </c>
      <c r="AQ412" s="358">
        <v>1</v>
      </c>
      <c r="AR412" s="358">
        <v>1</v>
      </c>
      <c r="AS412" s="359">
        <v>1</v>
      </c>
      <c r="AT412" s="364">
        <v>0.05</v>
      </c>
      <c r="AU412" s="361">
        <v>0.333333333333333</v>
      </c>
      <c r="AV412" s="362">
        <v>0</v>
      </c>
      <c r="AW412" s="362">
        <v>0.125</v>
      </c>
      <c r="AX412" s="362">
        <v>0.333333333333333</v>
      </c>
      <c r="AY412" s="142"/>
      <c r="AZ412" s="140"/>
    </row>
    <row r="413" spans="1:52">
      <c r="A413" s="138"/>
      <c r="B413" s="142"/>
      <c r="C413" s="172" t="s">
        <v>721</v>
      </c>
      <c r="D413" s="166" t="s">
        <v>26</v>
      </c>
      <c r="E413" s="166" t="s">
        <v>722</v>
      </c>
      <c r="F413" s="167" t="s">
        <v>795</v>
      </c>
      <c r="G413" s="173" t="s">
        <v>796</v>
      </c>
      <c r="H413" s="173" t="s">
        <v>796</v>
      </c>
      <c r="I413" s="173" t="s">
        <v>796</v>
      </c>
      <c r="J413" s="173" t="s">
        <v>796</v>
      </c>
      <c r="K413" s="168">
        <v>0.9</v>
      </c>
      <c r="L413" s="169">
        <v>1</v>
      </c>
      <c r="M413" s="169">
        <v>0.966666666666667</v>
      </c>
      <c r="N413" s="170">
        <v>1</v>
      </c>
      <c r="O413" s="170">
        <v>1</v>
      </c>
      <c r="P413" s="356">
        <v>0.9</v>
      </c>
      <c r="Q413" s="357">
        <v>0.972068965517241</v>
      </c>
      <c r="R413" s="169">
        <v>0.979681978798587</v>
      </c>
      <c r="S413" s="169">
        <v>0.984113353370545</v>
      </c>
      <c r="T413" s="169">
        <v>0.972068965517241</v>
      </c>
      <c r="U413" s="356">
        <v>0.9</v>
      </c>
      <c r="V413" s="169">
        <v>0.887586206896552</v>
      </c>
      <c r="W413" s="169">
        <v>0.879269729093051</v>
      </c>
      <c r="X413" s="169">
        <v>0.925289823958781</v>
      </c>
      <c r="Y413" s="169">
        <v>0.887586206896552</v>
      </c>
      <c r="Z413" s="356">
        <v>0.92</v>
      </c>
      <c r="AA413" s="356">
        <v>0.935901586273875</v>
      </c>
      <c r="AB413" s="356">
        <v>0.917631041524847</v>
      </c>
      <c r="AC413" s="356">
        <v>0.921172309247094</v>
      </c>
      <c r="AD413" s="356">
        <v>0.935901586273875</v>
      </c>
      <c r="AE413" s="356">
        <v>0.92</v>
      </c>
      <c r="AF413" s="169">
        <v>0.998965160400138</v>
      </c>
      <c r="AG413" s="169">
        <v>0.998713235294118</v>
      </c>
      <c r="AH413" s="169">
        <v>0.997278500151194</v>
      </c>
      <c r="AI413" s="169">
        <v>0.998965160400138</v>
      </c>
      <c r="AJ413" s="356">
        <v>0.92</v>
      </c>
      <c r="AK413" s="169">
        <v>0.952952472395583</v>
      </c>
      <c r="AL413" s="169">
        <v>0.944277821625888</v>
      </c>
      <c r="AM413" s="169">
        <v>0.941148401463337</v>
      </c>
      <c r="AN413" s="169">
        <v>0.952952472395583</v>
      </c>
      <c r="AO413" s="168">
        <v>0.99</v>
      </c>
      <c r="AP413" s="358">
        <v>1</v>
      </c>
      <c r="AQ413" s="358">
        <v>1</v>
      </c>
      <c r="AR413" s="358">
        <v>1</v>
      </c>
      <c r="AS413" s="359">
        <v>1</v>
      </c>
      <c r="AT413" s="364">
        <v>0.05</v>
      </c>
      <c r="AU413" s="361">
        <v>0.0303030303030303</v>
      </c>
      <c r="AV413" s="362">
        <v>0.342105263157895</v>
      </c>
      <c r="AW413" s="362">
        <v>0.0344827586206897</v>
      </c>
      <c r="AX413" s="362">
        <v>0.0303030303030303</v>
      </c>
      <c r="AY413" s="142"/>
      <c r="AZ413" s="140"/>
    </row>
    <row r="414" spans="1:52">
      <c r="A414" s="138"/>
      <c r="B414" s="142"/>
      <c r="C414" s="172" t="s">
        <v>721</v>
      </c>
      <c r="D414" s="166" t="s">
        <v>26</v>
      </c>
      <c r="E414" s="166" t="s">
        <v>722</v>
      </c>
      <c r="F414" s="167" t="s">
        <v>797</v>
      </c>
      <c r="G414" s="173" t="s">
        <v>798</v>
      </c>
      <c r="H414" s="173" t="s">
        <v>798</v>
      </c>
      <c r="I414" s="173" t="s">
        <v>798</v>
      </c>
      <c r="J414" s="173" t="s">
        <v>798</v>
      </c>
      <c r="K414" s="168">
        <v>0.9</v>
      </c>
      <c r="L414" s="169">
        <v>1</v>
      </c>
      <c r="M414" s="169">
        <v>0.967741935483871</v>
      </c>
      <c r="N414" s="170">
        <v>0.982142857142857</v>
      </c>
      <c r="O414" s="170">
        <v>1</v>
      </c>
      <c r="P414" s="356">
        <v>0.9</v>
      </c>
      <c r="Q414" s="357">
        <v>0.963293310463122</v>
      </c>
      <c r="R414" s="169">
        <v>0.970572057205721</v>
      </c>
      <c r="S414" s="169">
        <v>0.973013493253373</v>
      </c>
      <c r="T414" s="169">
        <v>0.963293310463122</v>
      </c>
      <c r="U414" s="356">
        <v>0.9</v>
      </c>
      <c r="V414" s="169">
        <v>0.922813036020583</v>
      </c>
      <c r="W414" s="169">
        <v>0.947744774477448</v>
      </c>
      <c r="X414" s="169">
        <v>0.953898050974513</v>
      </c>
      <c r="Y414" s="169">
        <v>0.922813036020583</v>
      </c>
      <c r="Z414" s="356">
        <v>0.92</v>
      </c>
      <c r="AA414" s="356">
        <v>0.930247305009512</v>
      </c>
      <c r="AB414" s="356">
        <v>0.929778933680104</v>
      </c>
      <c r="AC414" s="356">
        <v>0.918285172903837</v>
      </c>
      <c r="AD414" s="356">
        <v>0.930247305009512</v>
      </c>
      <c r="AE414" s="356">
        <v>0.92</v>
      </c>
      <c r="AF414" s="169">
        <v>0.98007451806253</v>
      </c>
      <c r="AG414" s="169">
        <v>0.997870993728063</v>
      </c>
      <c r="AH414" s="169">
        <v>0.665878391919516</v>
      </c>
      <c r="AI414" s="169">
        <v>0.98007451806253</v>
      </c>
      <c r="AJ414" s="356">
        <v>0.92</v>
      </c>
      <c r="AK414" s="169">
        <v>0.950765035600667</v>
      </c>
      <c r="AL414" s="169">
        <v>0.954691259021652</v>
      </c>
      <c r="AM414" s="169">
        <v>0.944420258307938</v>
      </c>
      <c r="AN414" s="169">
        <v>0.950765035600667</v>
      </c>
      <c r="AO414" s="168">
        <v>0.99</v>
      </c>
      <c r="AP414" s="358">
        <v>1</v>
      </c>
      <c r="AQ414" s="358">
        <v>1</v>
      </c>
      <c r="AR414" s="358">
        <v>1</v>
      </c>
      <c r="AS414" s="359">
        <v>1</v>
      </c>
      <c r="AT414" s="364">
        <v>0.05</v>
      </c>
      <c r="AU414" s="361">
        <v>0.137931034482759</v>
      </c>
      <c r="AV414" s="362">
        <v>0</v>
      </c>
      <c r="AW414" s="362">
        <v>0.0588235294117647</v>
      </c>
      <c r="AX414" s="362">
        <v>0.137931034482759</v>
      </c>
      <c r="AY414" s="142"/>
      <c r="AZ414" s="140"/>
    </row>
    <row r="415" spans="1:52">
      <c r="A415" s="138"/>
      <c r="B415" s="142"/>
      <c r="C415" s="172" t="s">
        <v>721</v>
      </c>
      <c r="D415" s="166" t="s">
        <v>26</v>
      </c>
      <c r="E415" s="166" t="s">
        <v>722</v>
      </c>
      <c r="F415" s="167" t="s">
        <v>799</v>
      </c>
      <c r="G415" s="173" t="s">
        <v>800</v>
      </c>
      <c r="H415" s="173" t="s">
        <v>800</v>
      </c>
      <c r="I415" s="173" t="s">
        <v>800</v>
      </c>
      <c r="J415" s="173" t="s">
        <v>800</v>
      </c>
      <c r="K415" s="168">
        <v>0.9</v>
      </c>
      <c r="L415" s="169">
        <v>0.944444444444444</v>
      </c>
      <c r="M415" s="169">
        <v>0.962264150943396</v>
      </c>
      <c r="N415" s="170">
        <v>1</v>
      </c>
      <c r="O415" s="170">
        <v>0.944444444444444</v>
      </c>
      <c r="P415" s="356">
        <v>0.9</v>
      </c>
      <c r="Q415" s="357">
        <v>0.838469713071201</v>
      </c>
      <c r="R415" s="169">
        <v>0.381522015780097</v>
      </c>
      <c r="S415" s="169">
        <v>0.867262969588551</v>
      </c>
      <c r="T415" s="169">
        <v>0.838469713071201</v>
      </c>
      <c r="U415" s="356">
        <v>0.9</v>
      </c>
      <c r="V415" s="169">
        <v>0.863620262132483</v>
      </c>
      <c r="W415" s="169">
        <v>0.875286332400102</v>
      </c>
      <c r="X415" s="169">
        <v>0.927728085867621</v>
      </c>
      <c r="Y415" s="169">
        <v>0.863620262132483</v>
      </c>
      <c r="Z415" s="356">
        <v>0.92</v>
      </c>
      <c r="AA415" s="356">
        <v>0.896309850564196</v>
      </c>
      <c r="AB415" s="356">
        <v>0.896449704142012</v>
      </c>
      <c r="AC415" s="356">
        <v>0.879788942417986</v>
      </c>
      <c r="AD415" s="356">
        <v>0.896309850564196</v>
      </c>
      <c r="AE415" s="356">
        <v>0.92</v>
      </c>
      <c r="AF415" s="169">
        <v>0.673249945139346</v>
      </c>
      <c r="AG415" s="169">
        <v>0.75208006752683</v>
      </c>
      <c r="AH415" s="169">
        <v>0.621643728439845</v>
      </c>
      <c r="AI415" s="169">
        <v>0.673249945139346</v>
      </c>
      <c r="AJ415" s="356">
        <v>0.92</v>
      </c>
      <c r="AK415" s="169">
        <v>0.928466076696165</v>
      </c>
      <c r="AL415" s="169">
        <v>0.931078951139132</v>
      </c>
      <c r="AM415" s="169">
        <v>0.915723270440252</v>
      </c>
      <c r="AN415" s="169">
        <v>0.928466076696165</v>
      </c>
      <c r="AO415" s="168">
        <v>0.99</v>
      </c>
      <c r="AP415" s="358">
        <v>1</v>
      </c>
      <c r="AQ415" s="358">
        <v>1</v>
      </c>
      <c r="AR415" s="358">
        <v>1</v>
      </c>
      <c r="AS415" s="359">
        <v>1</v>
      </c>
      <c r="AT415" s="364">
        <v>0.05</v>
      </c>
      <c r="AU415" s="361">
        <v>0.0357142857142857</v>
      </c>
      <c r="AV415" s="362">
        <v>0.142857142857143</v>
      </c>
      <c r="AW415" s="362">
        <v>0</v>
      </c>
      <c r="AX415" s="362">
        <v>0.0357142857142857</v>
      </c>
      <c r="AY415" s="142"/>
      <c r="AZ415" s="140"/>
    </row>
    <row r="416" spans="1:52">
      <c r="A416" s="138"/>
      <c r="B416" s="142"/>
      <c r="C416" s="172" t="s">
        <v>721</v>
      </c>
      <c r="D416" s="166" t="s">
        <v>26</v>
      </c>
      <c r="E416" s="166" t="s">
        <v>722</v>
      </c>
      <c r="F416" s="167" t="s">
        <v>801</v>
      </c>
      <c r="G416" s="173" t="s">
        <v>802</v>
      </c>
      <c r="H416" s="173" t="s">
        <v>802</v>
      </c>
      <c r="I416" s="173" t="s">
        <v>802</v>
      </c>
      <c r="J416" s="173" t="s">
        <v>802</v>
      </c>
      <c r="K416" s="168">
        <v>0.9</v>
      </c>
      <c r="L416" s="169">
        <v>0.966101694915254</v>
      </c>
      <c r="M416" s="169">
        <v>0.983333333333333</v>
      </c>
      <c r="N416" s="170">
        <v>0.927272727272727</v>
      </c>
      <c r="O416" s="170">
        <v>0.966101694915254</v>
      </c>
      <c r="P416" s="356">
        <v>0.9</v>
      </c>
      <c r="Q416" s="357">
        <v>0.993639102778708</v>
      </c>
      <c r="R416" s="169">
        <v>0.996167452830189</v>
      </c>
      <c r="S416" s="169">
        <v>0.998556304138595</v>
      </c>
      <c r="T416" s="169">
        <v>0.993639102778708</v>
      </c>
      <c r="U416" s="356">
        <v>0.9</v>
      </c>
      <c r="V416" s="169">
        <v>0.931369266822899</v>
      </c>
      <c r="W416" s="169">
        <v>0.941922169811321</v>
      </c>
      <c r="X416" s="169">
        <v>0.955245428296439</v>
      </c>
      <c r="Y416" s="169">
        <v>0.931369266822899</v>
      </c>
      <c r="Z416" s="356">
        <v>0.92</v>
      </c>
      <c r="AA416" s="356">
        <v>0.956284153005464</v>
      </c>
      <c r="AB416" s="356">
        <v>0.949390243902439</v>
      </c>
      <c r="AC416" s="356">
        <v>0.960809102402023</v>
      </c>
      <c r="AD416" s="356">
        <v>0.956284153005464</v>
      </c>
      <c r="AE416" s="356">
        <v>0.92</v>
      </c>
      <c r="AF416" s="169">
        <v>0.983794247787611</v>
      </c>
      <c r="AG416" s="169">
        <v>0.984908595877091</v>
      </c>
      <c r="AH416" s="169">
        <v>0.993113668061367</v>
      </c>
      <c r="AI416" s="169">
        <v>0.983794247787611</v>
      </c>
      <c r="AJ416" s="356">
        <v>0.92</v>
      </c>
      <c r="AK416" s="169">
        <v>0.968716289104639</v>
      </c>
      <c r="AL416" s="169">
        <v>0.965677458033573</v>
      </c>
      <c r="AM416" s="169">
        <v>0.969837587006961</v>
      </c>
      <c r="AN416" s="169">
        <v>0.968716289104639</v>
      </c>
      <c r="AO416" s="168">
        <v>0.99</v>
      </c>
      <c r="AP416" s="358">
        <v>1</v>
      </c>
      <c r="AQ416" s="358">
        <v>1</v>
      </c>
      <c r="AR416" s="358">
        <v>1</v>
      </c>
      <c r="AS416" s="359">
        <v>1</v>
      </c>
      <c r="AT416" s="364">
        <v>0.05</v>
      </c>
      <c r="AU416" s="361">
        <v>0.1875</v>
      </c>
      <c r="AV416" s="362">
        <v>0.2</v>
      </c>
      <c r="AW416" s="362">
        <v>0.133333333333333</v>
      </c>
      <c r="AX416" s="362">
        <v>0.1875</v>
      </c>
      <c r="AY416" s="142"/>
      <c r="AZ416" s="140"/>
    </row>
    <row r="417" spans="1:52">
      <c r="A417" s="138"/>
      <c r="B417" s="142"/>
      <c r="C417" s="172" t="s">
        <v>721</v>
      </c>
      <c r="D417" s="166" t="s">
        <v>26</v>
      </c>
      <c r="E417" s="166" t="s">
        <v>722</v>
      </c>
      <c r="F417" s="167" t="s">
        <v>803</v>
      </c>
      <c r="G417" s="173" t="s">
        <v>804</v>
      </c>
      <c r="H417" s="173" t="s">
        <v>804</v>
      </c>
      <c r="I417" s="173" t="s">
        <v>804</v>
      </c>
      <c r="J417" s="173" t="s">
        <v>804</v>
      </c>
      <c r="K417" s="168">
        <v>0.9</v>
      </c>
      <c r="L417" s="169">
        <v>0.98</v>
      </c>
      <c r="M417" s="169">
        <v>0.961538461538462</v>
      </c>
      <c r="N417" s="170">
        <v>1</v>
      </c>
      <c r="O417" s="170">
        <v>0.98</v>
      </c>
      <c r="P417" s="356">
        <v>0.9</v>
      </c>
      <c r="Q417" s="357">
        <v>0.98470442331542</v>
      </c>
      <c r="R417" s="169">
        <v>0.989387755102041</v>
      </c>
      <c r="S417" s="169">
        <v>0.991272727272727</v>
      </c>
      <c r="T417" s="169">
        <v>0.98470442331542</v>
      </c>
      <c r="U417" s="356">
        <v>0.9</v>
      </c>
      <c r="V417" s="169">
        <v>0.961554361306325</v>
      </c>
      <c r="W417" s="169">
        <v>0.95265306122449</v>
      </c>
      <c r="X417" s="169">
        <v>0.944</v>
      </c>
      <c r="Y417" s="169">
        <v>0.961554361306325</v>
      </c>
      <c r="Z417" s="356">
        <v>0.92</v>
      </c>
      <c r="AA417" s="356">
        <v>0.972104818258664</v>
      </c>
      <c r="AB417" s="356">
        <v>0.972302604381976</v>
      </c>
      <c r="AC417" s="356">
        <v>0.974738675958188</v>
      </c>
      <c r="AD417" s="356">
        <v>0.972104818258664</v>
      </c>
      <c r="AE417" s="356">
        <v>0.92</v>
      </c>
      <c r="AF417" s="169">
        <v>0.999053702389401</v>
      </c>
      <c r="AG417" s="169">
        <v>0.996461742591774</v>
      </c>
      <c r="AH417" s="169">
        <v>0.999467990778507</v>
      </c>
      <c r="AI417" s="169">
        <v>0.999053702389401</v>
      </c>
      <c r="AJ417" s="356">
        <v>0.92</v>
      </c>
      <c r="AK417" s="169">
        <v>0.979654747225647</v>
      </c>
      <c r="AL417" s="169">
        <v>0.98132183908046</v>
      </c>
      <c r="AM417" s="169">
        <v>0.978630705394191</v>
      </c>
      <c r="AN417" s="169">
        <v>0.979654747225647</v>
      </c>
      <c r="AO417" s="168">
        <v>0.99</v>
      </c>
      <c r="AP417" s="358">
        <v>1</v>
      </c>
      <c r="AQ417" s="358">
        <v>1</v>
      </c>
      <c r="AR417" s="358">
        <v>1</v>
      </c>
      <c r="AS417" s="359">
        <v>1</v>
      </c>
      <c r="AT417" s="364">
        <v>0.05</v>
      </c>
      <c r="AU417" s="361">
        <v>0.0625</v>
      </c>
      <c r="AV417" s="362">
        <v>0.260869565217391</v>
      </c>
      <c r="AW417" s="362">
        <v>0</v>
      </c>
      <c r="AX417" s="362">
        <v>0.0625</v>
      </c>
      <c r="AY417" s="142"/>
      <c r="AZ417" s="140"/>
    </row>
    <row r="418" spans="1:52">
      <c r="A418" s="138"/>
      <c r="B418" s="142"/>
      <c r="C418" s="172" t="s">
        <v>721</v>
      </c>
      <c r="D418" s="166" t="s">
        <v>26</v>
      </c>
      <c r="E418" s="166" t="s">
        <v>722</v>
      </c>
      <c r="F418" s="167" t="s">
        <v>805</v>
      </c>
      <c r="G418" s="173" t="s">
        <v>806</v>
      </c>
      <c r="H418" s="173" t="s">
        <v>806</v>
      </c>
      <c r="I418" s="173" t="s">
        <v>806</v>
      </c>
      <c r="J418" s="173" t="s">
        <v>806</v>
      </c>
      <c r="K418" s="168">
        <v>0.9</v>
      </c>
      <c r="L418" s="169">
        <v>1</v>
      </c>
      <c r="M418" s="169">
        <v>0.980392156862745</v>
      </c>
      <c r="N418" s="170">
        <v>1</v>
      </c>
      <c r="O418" s="170">
        <v>1</v>
      </c>
      <c r="P418" s="356">
        <v>0.9</v>
      </c>
      <c r="Q418" s="357">
        <v>0.962920489296636</v>
      </c>
      <c r="R418" s="169">
        <v>0.971823354104579</v>
      </c>
      <c r="S418" s="169">
        <v>0.989310009718173</v>
      </c>
      <c r="T418" s="169">
        <v>0.962920489296636</v>
      </c>
      <c r="U418" s="356">
        <v>0.9</v>
      </c>
      <c r="V418" s="169">
        <v>0.959480122324159</v>
      </c>
      <c r="W418" s="169">
        <v>0.963153616905988</v>
      </c>
      <c r="X418" s="169">
        <v>0.978943958535795</v>
      </c>
      <c r="Y418" s="169">
        <v>0.959480122324159</v>
      </c>
      <c r="Z418" s="356">
        <v>0.92</v>
      </c>
      <c r="AA418" s="356">
        <v>0.959620679106761</v>
      </c>
      <c r="AB418" s="356">
        <v>0.965959675307672</v>
      </c>
      <c r="AC418" s="356">
        <v>0.96887621762889</v>
      </c>
      <c r="AD418" s="356">
        <v>0.959620679106761</v>
      </c>
      <c r="AE418" s="356">
        <v>0.92</v>
      </c>
      <c r="AF418" s="169">
        <v>0.984906218785839</v>
      </c>
      <c r="AG418" s="169">
        <v>0.995116254379446</v>
      </c>
      <c r="AH418" s="169">
        <v>0.909352970465683</v>
      </c>
      <c r="AI418" s="169">
        <v>0.984906218785839</v>
      </c>
      <c r="AJ418" s="356">
        <v>0.92</v>
      </c>
      <c r="AK418" s="169">
        <v>0.971804780306283</v>
      </c>
      <c r="AL418" s="169">
        <v>0.975499334221039</v>
      </c>
      <c r="AM418" s="169">
        <v>0.978484308619981</v>
      </c>
      <c r="AN418" s="169">
        <v>0.971804780306283</v>
      </c>
      <c r="AO418" s="168">
        <v>0.99</v>
      </c>
      <c r="AP418" s="358">
        <v>1</v>
      </c>
      <c r="AQ418" s="358">
        <v>1</v>
      </c>
      <c r="AR418" s="358">
        <v>1</v>
      </c>
      <c r="AS418" s="359">
        <v>1</v>
      </c>
      <c r="AT418" s="364">
        <v>0.05</v>
      </c>
      <c r="AU418" s="361">
        <v>0.0625</v>
      </c>
      <c r="AV418" s="362">
        <v>0.25</v>
      </c>
      <c r="AW418" s="362">
        <v>0</v>
      </c>
      <c r="AX418" s="362">
        <v>0.0625</v>
      </c>
      <c r="AY418" s="142"/>
      <c r="AZ418" s="140"/>
    </row>
    <row r="419" spans="1:52">
      <c r="A419" s="138"/>
      <c r="B419" s="142"/>
      <c r="C419" s="172" t="s">
        <v>721</v>
      </c>
      <c r="D419" s="166" t="s">
        <v>26</v>
      </c>
      <c r="E419" s="166" t="s">
        <v>722</v>
      </c>
      <c r="F419" s="167" t="s">
        <v>807</v>
      </c>
      <c r="G419" s="173" t="s">
        <v>808</v>
      </c>
      <c r="H419" s="173" t="s">
        <v>808</v>
      </c>
      <c r="I419" s="173" t="s">
        <v>808</v>
      </c>
      <c r="J419" s="173" t="s">
        <v>808</v>
      </c>
      <c r="K419" s="168">
        <v>0.9</v>
      </c>
      <c r="L419" s="169">
        <v>0.973684210526316</v>
      </c>
      <c r="M419" s="169">
        <v>1</v>
      </c>
      <c r="N419" s="170">
        <v>0.947368421052632</v>
      </c>
      <c r="O419" s="170">
        <v>0.973684210526316</v>
      </c>
      <c r="P419" s="356">
        <v>0.9</v>
      </c>
      <c r="Q419" s="357">
        <v>0.956905503634476</v>
      </c>
      <c r="R419" s="169">
        <v>0.960838607594937</v>
      </c>
      <c r="S419" s="169">
        <v>0.925701706108971</v>
      </c>
      <c r="T419" s="169">
        <v>0.956905503634476</v>
      </c>
      <c r="U419" s="356">
        <v>0.9</v>
      </c>
      <c r="V419" s="169">
        <v>0.85877466251298</v>
      </c>
      <c r="W419" s="169">
        <v>0.904272151898734</v>
      </c>
      <c r="X419" s="169">
        <v>0.914144193725922</v>
      </c>
      <c r="Y419" s="169">
        <v>0.85877466251298</v>
      </c>
      <c r="Z419" s="356">
        <v>0.92</v>
      </c>
      <c r="AA419" s="356">
        <v>0.912171837708831</v>
      </c>
      <c r="AB419" s="356">
        <v>0.914192949907236</v>
      </c>
      <c r="AC419" s="356">
        <v>0.941544117647059</v>
      </c>
      <c r="AD419" s="356">
        <v>0.912171837708831</v>
      </c>
      <c r="AE419" s="356">
        <v>0.92</v>
      </c>
      <c r="AF419" s="169">
        <v>0.998997437896847</v>
      </c>
      <c r="AG419" s="169">
        <v>0.99747064137308</v>
      </c>
      <c r="AH419" s="169">
        <v>0.492916592881176</v>
      </c>
      <c r="AI419" s="169">
        <v>0.998997437896847</v>
      </c>
      <c r="AJ419" s="356">
        <v>0.92</v>
      </c>
      <c r="AK419" s="169">
        <v>0.93544759334233</v>
      </c>
      <c r="AL419" s="169">
        <v>0.945357524012807</v>
      </c>
      <c r="AM419" s="169">
        <v>0.958562927044302</v>
      </c>
      <c r="AN419" s="169">
        <v>0.93544759334233</v>
      </c>
      <c r="AO419" s="168">
        <v>0.99</v>
      </c>
      <c r="AP419" s="358">
        <v>1</v>
      </c>
      <c r="AQ419" s="358">
        <v>1</v>
      </c>
      <c r="AR419" s="358">
        <v>1</v>
      </c>
      <c r="AS419" s="359">
        <v>1</v>
      </c>
      <c r="AT419" s="364">
        <v>0.05</v>
      </c>
      <c r="AU419" s="361">
        <v>0.00469483568075117</v>
      </c>
      <c r="AV419" s="362">
        <v>0.0036036036036036</v>
      </c>
      <c r="AW419" s="362">
        <v>0</v>
      </c>
      <c r="AX419" s="362">
        <v>0.00469483568075117</v>
      </c>
      <c r="AY419" s="142"/>
      <c r="AZ419" s="140"/>
    </row>
    <row r="420" spans="1:52">
      <c r="A420" s="138"/>
      <c r="B420" s="142"/>
      <c r="C420" s="172" t="s">
        <v>721</v>
      </c>
      <c r="D420" s="166" t="s">
        <v>26</v>
      </c>
      <c r="E420" s="166" t="s">
        <v>722</v>
      </c>
      <c r="F420" s="167" t="s">
        <v>809</v>
      </c>
      <c r="G420" s="173" t="s">
        <v>810</v>
      </c>
      <c r="H420" s="173" t="s">
        <v>810</v>
      </c>
      <c r="I420" s="173" t="s">
        <v>810</v>
      </c>
      <c r="J420" s="173" t="s">
        <v>810</v>
      </c>
      <c r="K420" s="168">
        <v>0.9</v>
      </c>
      <c r="L420" s="169">
        <v>0.981132075471698</v>
      </c>
      <c r="M420" s="169">
        <v>0.981481481481482</v>
      </c>
      <c r="N420" s="170">
        <v>0.980769230769231</v>
      </c>
      <c r="O420" s="170">
        <v>0.981132075471698</v>
      </c>
      <c r="P420" s="356">
        <v>0.9</v>
      </c>
      <c r="Q420" s="357">
        <v>0.992931392931393</v>
      </c>
      <c r="R420" s="169">
        <v>0.981269841269841</v>
      </c>
      <c r="S420" s="169">
        <v>0.985096870342772</v>
      </c>
      <c r="T420" s="169">
        <v>0.992931392931393</v>
      </c>
      <c r="U420" s="356">
        <v>0.9</v>
      </c>
      <c r="V420" s="169">
        <v>0.896881496881497</v>
      </c>
      <c r="W420" s="169">
        <v>0.926666666666667</v>
      </c>
      <c r="X420" s="169">
        <v>0.940387481371088</v>
      </c>
      <c r="Y420" s="169">
        <v>0.896881496881497</v>
      </c>
      <c r="Z420" s="356">
        <v>0.92</v>
      </c>
      <c r="AA420" s="356">
        <v>0.923328488372093</v>
      </c>
      <c r="AB420" s="356">
        <v>0.926232457718604</v>
      </c>
      <c r="AC420" s="356">
        <v>0.928485576923077</v>
      </c>
      <c r="AD420" s="356">
        <v>0.923328488372093</v>
      </c>
      <c r="AE420" s="356">
        <v>0.92</v>
      </c>
      <c r="AF420" s="169">
        <v>0.997356583035756</v>
      </c>
      <c r="AG420" s="169">
        <v>0.999588213762811</v>
      </c>
      <c r="AH420" s="169">
        <v>0.996392184760792</v>
      </c>
      <c r="AI420" s="169">
        <v>0.997356583035756</v>
      </c>
      <c r="AJ420" s="356">
        <v>0.92</v>
      </c>
      <c r="AK420" s="169">
        <v>0.950178541064445</v>
      </c>
      <c r="AL420" s="169">
        <v>0.949629380053908</v>
      </c>
      <c r="AM420" s="169">
        <v>0.95059880239521</v>
      </c>
      <c r="AN420" s="169">
        <v>0.950178541064445</v>
      </c>
      <c r="AO420" s="168">
        <v>0.99</v>
      </c>
      <c r="AP420" s="358">
        <v>1</v>
      </c>
      <c r="AQ420" s="358">
        <v>1</v>
      </c>
      <c r="AR420" s="358">
        <v>1</v>
      </c>
      <c r="AS420" s="359">
        <v>1</v>
      </c>
      <c r="AT420" s="364">
        <v>0.05</v>
      </c>
      <c r="AU420" s="361">
        <v>0.128205128205128</v>
      </c>
      <c r="AV420" s="362">
        <v>0.0689655172413793</v>
      </c>
      <c r="AW420" s="362">
        <v>0</v>
      </c>
      <c r="AX420" s="362">
        <v>0.128205128205128</v>
      </c>
      <c r="AY420" s="142"/>
      <c r="AZ420" s="140"/>
    </row>
    <row r="421" spans="1:52">
      <c r="A421" s="138"/>
      <c r="B421" s="142"/>
      <c r="C421" s="172" t="s">
        <v>721</v>
      </c>
      <c r="D421" s="166" t="s">
        <v>26</v>
      </c>
      <c r="E421" s="166" t="s">
        <v>722</v>
      </c>
      <c r="F421" s="167" t="s">
        <v>811</v>
      </c>
      <c r="G421" s="173" t="s">
        <v>812</v>
      </c>
      <c r="H421" s="173" t="s">
        <v>812</v>
      </c>
      <c r="I421" s="173" t="s">
        <v>812</v>
      </c>
      <c r="J421" s="173" t="s">
        <v>812</v>
      </c>
      <c r="K421" s="168">
        <v>0.9</v>
      </c>
      <c r="L421" s="169">
        <v>0.94</v>
      </c>
      <c r="M421" s="169">
        <v>0.935185185185185</v>
      </c>
      <c r="N421" s="170">
        <v>0.980952380952381</v>
      </c>
      <c r="O421" s="170">
        <v>0.94</v>
      </c>
      <c r="P421" s="356">
        <v>0.9</v>
      </c>
      <c r="Q421" s="357">
        <v>0.969703257937331</v>
      </c>
      <c r="R421" s="169">
        <v>0.965576592082616</v>
      </c>
      <c r="S421" s="169">
        <v>0.985706580366774</v>
      </c>
      <c r="T421" s="169">
        <v>0.969703257937331</v>
      </c>
      <c r="U421" s="356">
        <v>0.9</v>
      </c>
      <c r="V421" s="169">
        <v>0.931313550529155</v>
      </c>
      <c r="W421" s="169">
        <v>0.949397590361446</v>
      </c>
      <c r="X421" s="169">
        <v>0.949298813376483</v>
      </c>
      <c r="Y421" s="169">
        <v>0.931313550529155</v>
      </c>
      <c r="Z421" s="356">
        <v>0.92</v>
      </c>
      <c r="AA421" s="356">
        <v>0.958496615603848</v>
      </c>
      <c r="AB421" s="356">
        <v>0.956534682941352</v>
      </c>
      <c r="AC421" s="356">
        <v>0.961672961253322</v>
      </c>
      <c r="AD421" s="356">
        <v>0.958496615603848</v>
      </c>
      <c r="AE421" s="356">
        <v>0.92</v>
      </c>
      <c r="AF421" s="169">
        <v>0.999342930529837</v>
      </c>
      <c r="AG421" s="169">
        <v>0.999260856174931</v>
      </c>
      <c r="AH421" s="169">
        <v>0.99547590046981</v>
      </c>
      <c r="AI421" s="169">
        <v>0.999342930529837</v>
      </c>
      <c r="AJ421" s="356">
        <v>0.92</v>
      </c>
      <c r="AK421" s="169">
        <v>0.968977262266409</v>
      </c>
      <c r="AL421" s="169">
        <v>0.968942115768463</v>
      </c>
      <c r="AM421" s="169">
        <v>0.970715535500506</v>
      </c>
      <c r="AN421" s="169">
        <v>0.968977262266409</v>
      </c>
      <c r="AO421" s="168">
        <v>0.99</v>
      </c>
      <c r="AP421" s="358">
        <v>1</v>
      </c>
      <c r="AQ421" s="358">
        <v>1</v>
      </c>
      <c r="AR421" s="358">
        <v>1</v>
      </c>
      <c r="AS421" s="359">
        <v>1</v>
      </c>
      <c r="AT421" s="364">
        <v>0.05</v>
      </c>
      <c r="AU421" s="361">
        <v>0.0810810810810811</v>
      </c>
      <c r="AV421" s="362">
        <v>0.217391304347826</v>
      </c>
      <c r="AW421" s="362">
        <v>0</v>
      </c>
      <c r="AX421" s="362">
        <v>0.0810810810810811</v>
      </c>
      <c r="AY421" s="142"/>
      <c r="AZ421" s="140"/>
    </row>
    <row r="422" spans="1:52">
      <c r="A422" s="138"/>
      <c r="B422" s="142"/>
      <c r="C422" s="172" t="s">
        <v>721</v>
      </c>
      <c r="D422" s="166" t="s">
        <v>26</v>
      </c>
      <c r="E422" s="166" t="s">
        <v>722</v>
      </c>
      <c r="F422" s="167" t="s">
        <v>813</v>
      </c>
      <c r="G422" s="173" t="s">
        <v>814</v>
      </c>
      <c r="H422" s="173" t="s">
        <v>814</v>
      </c>
      <c r="I422" s="173" t="s">
        <v>814</v>
      </c>
      <c r="J422" s="173" t="s">
        <v>814</v>
      </c>
      <c r="K422" s="168">
        <v>0.9</v>
      </c>
      <c r="L422" s="169">
        <v>1</v>
      </c>
      <c r="M422" s="169">
        <v>1</v>
      </c>
      <c r="N422" s="170">
        <v>1</v>
      </c>
      <c r="O422" s="170">
        <v>1</v>
      </c>
      <c r="P422" s="356">
        <v>0.9</v>
      </c>
      <c r="Q422" s="357">
        <v>0.988655229662424</v>
      </c>
      <c r="R422" s="169">
        <v>0.991088833194096</v>
      </c>
      <c r="S422" s="169">
        <v>0.993267736923874</v>
      </c>
      <c r="T422" s="169">
        <v>0.988655229662424</v>
      </c>
      <c r="U422" s="356">
        <v>0.9</v>
      </c>
      <c r="V422" s="169">
        <v>0.969839513004981</v>
      </c>
      <c r="W422" s="169">
        <v>0.966861598440546</v>
      </c>
      <c r="X422" s="169">
        <v>0.965820818228897</v>
      </c>
      <c r="Y422" s="169">
        <v>0.969839513004981</v>
      </c>
      <c r="Z422" s="356">
        <v>0.92</v>
      </c>
      <c r="AA422" s="356">
        <v>0.986530978748878</v>
      </c>
      <c r="AB422" s="356">
        <v>0.982540961590116</v>
      </c>
      <c r="AC422" s="356">
        <v>0.984126984126984</v>
      </c>
      <c r="AD422" s="356">
        <v>0.986530978748878</v>
      </c>
      <c r="AE422" s="356">
        <v>0.92</v>
      </c>
      <c r="AF422" s="169">
        <v>0.998426435877262</v>
      </c>
      <c r="AG422" s="169">
        <v>0.990063233965673</v>
      </c>
      <c r="AH422" s="169">
        <v>0.994147157190635</v>
      </c>
      <c r="AI422" s="169">
        <v>0.998426435877262</v>
      </c>
      <c r="AJ422" s="356">
        <v>0.92</v>
      </c>
      <c r="AK422" s="169">
        <v>0.98881239242685</v>
      </c>
      <c r="AL422" s="169">
        <v>0.988240120333652</v>
      </c>
      <c r="AM422" s="169">
        <v>0.986559532505478</v>
      </c>
      <c r="AN422" s="169">
        <v>0.98881239242685</v>
      </c>
      <c r="AO422" s="168">
        <v>0.99</v>
      </c>
      <c r="AP422" s="358">
        <v>1</v>
      </c>
      <c r="AQ422" s="358">
        <v>1</v>
      </c>
      <c r="AR422" s="358">
        <v>1</v>
      </c>
      <c r="AS422" s="359">
        <v>1</v>
      </c>
      <c r="AT422" s="364">
        <v>0.05</v>
      </c>
      <c r="AU422" s="361">
        <v>0.03125</v>
      </c>
      <c r="AV422" s="362">
        <v>0.137931034482759</v>
      </c>
      <c r="AW422" s="362">
        <v>0</v>
      </c>
      <c r="AX422" s="362">
        <v>0.03125</v>
      </c>
      <c r="AY422" s="142"/>
      <c r="AZ422" s="140"/>
    </row>
    <row r="423" spans="1:52">
      <c r="A423" s="138"/>
      <c r="B423" s="142"/>
      <c r="C423" s="172" t="s">
        <v>721</v>
      </c>
      <c r="D423" s="166" t="s">
        <v>26</v>
      </c>
      <c r="E423" s="166" t="s">
        <v>722</v>
      </c>
      <c r="F423" s="167" t="s">
        <v>815</v>
      </c>
      <c r="G423" s="173" t="s">
        <v>816</v>
      </c>
      <c r="H423" s="173" t="s">
        <v>816</v>
      </c>
      <c r="I423" s="173" t="s">
        <v>816</v>
      </c>
      <c r="J423" s="173" t="s">
        <v>816</v>
      </c>
      <c r="K423" s="168">
        <v>0.9</v>
      </c>
      <c r="L423" s="169">
        <v>1</v>
      </c>
      <c r="M423" s="169">
        <v>1</v>
      </c>
      <c r="N423" s="170">
        <v>1</v>
      </c>
      <c r="O423" s="170">
        <v>1</v>
      </c>
      <c r="P423" s="356">
        <v>0.9</v>
      </c>
      <c r="Q423" s="357">
        <v>0.993485342019544</v>
      </c>
      <c r="R423" s="169">
        <v>0.917693000901172</v>
      </c>
      <c r="S423" s="169">
        <v>0.918429003021148</v>
      </c>
      <c r="T423" s="169">
        <v>0.993485342019544</v>
      </c>
      <c r="U423" s="356">
        <v>0.9</v>
      </c>
      <c r="V423" s="169">
        <v>0.932188332839799</v>
      </c>
      <c r="W423" s="169">
        <v>0.956893962150796</v>
      </c>
      <c r="X423" s="169">
        <v>0.973960581211337</v>
      </c>
      <c r="Y423" s="169">
        <v>0.932188332839799</v>
      </c>
      <c r="Z423" s="356">
        <v>0.92</v>
      </c>
      <c r="AA423" s="356">
        <v>0.944992113564669</v>
      </c>
      <c r="AB423" s="356">
        <v>0.953615023474178</v>
      </c>
      <c r="AC423" s="356">
        <v>0.926136363636364</v>
      </c>
      <c r="AD423" s="356">
        <v>0.944992113564669</v>
      </c>
      <c r="AE423" s="356">
        <v>0.92</v>
      </c>
      <c r="AF423" s="169">
        <v>0.997196222278438</v>
      </c>
      <c r="AG423" s="169">
        <v>0.993356146565008</v>
      </c>
      <c r="AH423" s="169">
        <v>0.863698512092836</v>
      </c>
      <c r="AI423" s="169">
        <v>0.997196222278438</v>
      </c>
      <c r="AJ423" s="356">
        <v>0.92</v>
      </c>
      <c r="AK423" s="169">
        <v>0.96848792884371</v>
      </c>
      <c r="AL423" s="169">
        <v>0.969459279038718</v>
      </c>
      <c r="AM423" s="169">
        <v>0.96149758849015</v>
      </c>
      <c r="AN423" s="169">
        <v>0.96848792884371</v>
      </c>
      <c r="AO423" s="168">
        <v>0.99</v>
      </c>
      <c r="AP423" s="358">
        <v>1</v>
      </c>
      <c r="AQ423" s="358">
        <v>1</v>
      </c>
      <c r="AR423" s="358">
        <v>1</v>
      </c>
      <c r="AS423" s="359">
        <v>1</v>
      </c>
      <c r="AT423" s="364">
        <v>0.05</v>
      </c>
      <c r="AU423" s="361">
        <v>0.0217391304347826</v>
      </c>
      <c r="AV423" s="362">
        <v>0.0714285714285714</v>
      </c>
      <c r="AW423" s="362">
        <v>0.00934579439252336</v>
      </c>
      <c r="AX423" s="362">
        <v>0.0217391304347826</v>
      </c>
      <c r="AY423" s="142"/>
      <c r="AZ423" s="140"/>
    </row>
    <row r="424" spans="1:52">
      <c r="A424" s="138"/>
      <c r="B424" s="142"/>
      <c r="C424" s="172" t="s">
        <v>721</v>
      </c>
      <c r="D424" s="166" t="s">
        <v>26</v>
      </c>
      <c r="E424" s="166" t="s">
        <v>722</v>
      </c>
      <c r="F424" s="167" t="s">
        <v>817</v>
      </c>
      <c r="G424" s="173" t="s">
        <v>818</v>
      </c>
      <c r="H424" s="173" t="s">
        <v>818</v>
      </c>
      <c r="I424" s="173" t="s">
        <v>818</v>
      </c>
      <c r="J424" s="173" t="s">
        <v>818</v>
      </c>
      <c r="K424" s="168">
        <v>0.9</v>
      </c>
      <c r="L424" s="169">
        <v>1</v>
      </c>
      <c r="M424" s="169">
        <v>0.946428571428571</v>
      </c>
      <c r="N424" s="170">
        <v>0.886792452830189</v>
      </c>
      <c r="O424" s="170">
        <v>1</v>
      </c>
      <c r="P424" s="356">
        <v>0.9</v>
      </c>
      <c r="Q424" s="357">
        <v>0.969715891351858</v>
      </c>
      <c r="R424" s="169">
        <v>0.958482265603519</v>
      </c>
      <c r="S424" s="169">
        <v>0.983418367346939</v>
      </c>
      <c r="T424" s="169">
        <v>0.969715891351858</v>
      </c>
      <c r="U424" s="356">
        <v>0.9</v>
      </c>
      <c r="V424" s="169">
        <v>0.881361223852638</v>
      </c>
      <c r="W424" s="169">
        <v>0.905416552103382</v>
      </c>
      <c r="X424" s="169">
        <v>0.922619047619048</v>
      </c>
      <c r="Y424" s="169">
        <v>0.881361223852638</v>
      </c>
      <c r="Z424" s="356">
        <v>0.92</v>
      </c>
      <c r="AA424" s="356">
        <v>0.873563218390805</v>
      </c>
      <c r="AB424" s="356">
        <v>0.895833333333333</v>
      </c>
      <c r="AC424" s="356">
        <v>0.927141133896261</v>
      </c>
      <c r="AD424" s="356">
        <v>0.873563218390805</v>
      </c>
      <c r="AE424" s="356">
        <v>0.92</v>
      </c>
      <c r="AF424" s="169">
        <v>0.989693160313598</v>
      </c>
      <c r="AG424" s="169">
        <v>0.936869384934347</v>
      </c>
      <c r="AH424" s="169">
        <v>0.946330497867014</v>
      </c>
      <c r="AI424" s="169">
        <v>0.989693160313598</v>
      </c>
      <c r="AJ424" s="356">
        <v>0.92</v>
      </c>
      <c r="AK424" s="169">
        <v>0.918824776616689</v>
      </c>
      <c r="AL424" s="169">
        <v>0.92342073897497</v>
      </c>
      <c r="AM424" s="169">
        <v>0.941067856593322</v>
      </c>
      <c r="AN424" s="169">
        <v>0.918824776616689</v>
      </c>
      <c r="AO424" s="168">
        <v>0.99</v>
      </c>
      <c r="AP424" s="358">
        <v>1</v>
      </c>
      <c r="AQ424" s="358">
        <v>1</v>
      </c>
      <c r="AR424" s="358">
        <v>1</v>
      </c>
      <c r="AS424" s="359">
        <v>1</v>
      </c>
      <c r="AT424" s="364">
        <v>0.05</v>
      </c>
      <c r="AU424" s="361">
        <v>0.0425531914893617</v>
      </c>
      <c r="AV424" s="362">
        <v>0.245901639344262</v>
      </c>
      <c r="AW424" s="362">
        <v>0.0638297872340425</v>
      </c>
      <c r="AX424" s="362">
        <v>0.0425531914893617</v>
      </c>
      <c r="AY424" s="142"/>
      <c r="AZ424" s="140"/>
    </row>
    <row r="425" spans="1:52">
      <c r="A425" s="138"/>
      <c r="B425" s="142"/>
      <c r="C425" s="172" t="s">
        <v>721</v>
      </c>
      <c r="D425" s="166" t="s">
        <v>26</v>
      </c>
      <c r="E425" s="166" t="s">
        <v>722</v>
      </c>
      <c r="F425" s="167" t="s">
        <v>819</v>
      </c>
      <c r="G425" s="173" t="s">
        <v>819</v>
      </c>
      <c r="H425" s="173" t="s">
        <v>819</v>
      </c>
      <c r="I425" s="173" t="s">
        <v>819</v>
      </c>
      <c r="J425" s="173" t="s">
        <v>819</v>
      </c>
      <c r="K425" s="168">
        <v>0.9</v>
      </c>
      <c r="L425" s="169">
        <v>1</v>
      </c>
      <c r="M425" s="169">
        <v>1</v>
      </c>
      <c r="N425" s="170">
        <v>1</v>
      </c>
      <c r="O425" s="170">
        <v>1</v>
      </c>
      <c r="P425" s="356">
        <v>0.9</v>
      </c>
      <c r="Q425" s="357">
        <v>0.98859649122807</v>
      </c>
      <c r="R425" s="169">
        <v>0.994526315789474</v>
      </c>
      <c r="S425" s="169">
        <v>0.99247554552295</v>
      </c>
      <c r="T425" s="169">
        <v>0.98859649122807</v>
      </c>
      <c r="U425" s="356">
        <v>0.9</v>
      </c>
      <c r="V425" s="169">
        <v>0.964473684210526</v>
      </c>
      <c r="W425" s="169">
        <v>0.965473684210526</v>
      </c>
      <c r="X425" s="169">
        <v>0.961625282167043</v>
      </c>
      <c r="Y425" s="169">
        <v>0.964473684210526</v>
      </c>
      <c r="Z425" s="356">
        <v>0.92</v>
      </c>
      <c r="AA425" s="356">
        <v>0.973754448398576</v>
      </c>
      <c r="AB425" s="356">
        <v>0.968315972222222</v>
      </c>
      <c r="AC425" s="356">
        <v>0.968921981223697</v>
      </c>
      <c r="AD425" s="356">
        <v>0.973754448398576</v>
      </c>
      <c r="AE425" s="356">
        <v>0.92</v>
      </c>
      <c r="AF425" s="169">
        <v>0.999488839666042</v>
      </c>
      <c r="AG425" s="169">
        <v>0.999878758486906</v>
      </c>
      <c r="AH425" s="169">
        <v>0.745739500912964</v>
      </c>
      <c r="AI425" s="169">
        <v>0.999488839666042</v>
      </c>
      <c r="AJ425" s="356">
        <v>0.92</v>
      </c>
      <c r="AK425" s="169">
        <v>0.979211315902272</v>
      </c>
      <c r="AL425" s="169">
        <v>0.977991452991453</v>
      </c>
      <c r="AM425" s="169">
        <v>0.975101856043459</v>
      </c>
      <c r="AN425" s="169">
        <v>0.979211315902272</v>
      </c>
      <c r="AO425" s="168">
        <v>0.99</v>
      </c>
      <c r="AP425" s="358">
        <v>1</v>
      </c>
      <c r="AQ425" s="358">
        <v>1</v>
      </c>
      <c r="AR425" s="358">
        <v>1</v>
      </c>
      <c r="AS425" s="359">
        <v>1</v>
      </c>
      <c r="AT425" s="364">
        <v>0.05</v>
      </c>
      <c r="AU425" s="361">
        <v>0.111111111111111</v>
      </c>
      <c r="AV425" s="362">
        <v>0.142857142857143</v>
      </c>
      <c r="AW425" s="362">
        <v>0.0625</v>
      </c>
      <c r="AX425" s="362">
        <v>0.111111111111111</v>
      </c>
      <c r="AY425" s="142"/>
      <c r="AZ425" s="140"/>
    </row>
    <row r="426" spans="1:52">
      <c r="A426" s="138"/>
      <c r="B426" s="142"/>
      <c r="C426" s="172" t="s">
        <v>721</v>
      </c>
      <c r="D426" s="166" t="s">
        <v>26</v>
      </c>
      <c r="E426" s="166" t="s">
        <v>722</v>
      </c>
      <c r="F426" s="167" t="s">
        <v>820</v>
      </c>
      <c r="G426" s="173" t="s">
        <v>821</v>
      </c>
      <c r="H426" s="173" t="s">
        <v>821</v>
      </c>
      <c r="I426" s="173" t="s">
        <v>821</v>
      </c>
      <c r="J426" s="173" t="s">
        <v>821</v>
      </c>
      <c r="K426" s="168">
        <v>0.9</v>
      </c>
      <c r="L426" s="169">
        <v>1</v>
      </c>
      <c r="M426" s="169">
        <v>1</v>
      </c>
      <c r="N426" s="170">
        <v>1</v>
      </c>
      <c r="O426" s="170">
        <v>1</v>
      </c>
      <c r="P426" s="356">
        <v>0.9</v>
      </c>
      <c r="Q426" s="357">
        <v>0.993094518774277</v>
      </c>
      <c r="R426" s="169">
        <v>0.992434356920338</v>
      </c>
      <c r="S426" s="169">
        <v>0.996461429582449</v>
      </c>
      <c r="T426" s="169">
        <v>0.993094518774277</v>
      </c>
      <c r="U426" s="356">
        <v>0.9</v>
      </c>
      <c r="V426" s="169">
        <v>0.957703927492447</v>
      </c>
      <c r="W426" s="169">
        <v>0.963951935914553</v>
      </c>
      <c r="X426" s="169">
        <v>0.9723991507431</v>
      </c>
      <c r="Y426" s="169">
        <v>0.957703927492447</v>
      </c>
      <c r="Z426" s="356">
        <v>0.92</v>
      </c>
      <c r="AA426" s="356">
        <v>0.972461273666093</v>
      </c>
      <c r="AB426" s="356">
        <v>0.972579263067695</v>
      </c>
      <c r="AC426" s="356">
        <v>0.965338516358925</v>
      </c>
      <c r="AD426" s="356">
        <v>0.972461273666093</v>
      </c>
      <c r="AE426" s="356">
        <v>0.92</v>
      </c>
      <c r="AF426" s="169">
        <v>0.97649271274095</v>
      </c>
      <c r="AG426" s="169">
        <v>0.992191478526566</v>
      </c>
      <c r="AH426" s="169">
        <v>0.804775124930594</v>
      </c>
      <c r="AI426" s="169">
        <v>0.97649271274095</v>
      </c>
      <c r="AJ426" s="356">
        <v>0.92</v>
      </c>
      <c r="AK426" s="169">
        <v>0.978789126853377</v>
      </c>
      <c r="AL426" s="169">
        <v>0.97969875573019</v>
      </c>
      <c r="AM426" s="169">
        <v>0.974011550422035</v>
      </c>
      <c r="AN426" s="169">
        <v>0.978789126853377</v>
      </c>
      <c r="AO426" s="168">
        <v>0.99</v>
      </c>
      <c r="AP426" s="358">
        <v>1</v>
      </c>
      <c r="AQ426" s="358">
        <v>1</v>
      </c>
      <c r="AR426" s="358">
        <v>1</v>
      </c>
      <c r="AS426" s="359">
        <v>1</v>
      </c>
      <c r="AT426" s="364">
        <v>0.05</v>
      </c>
      <c r="AU426" s="361">
        <v>0.166666666666667</v>
      </c>
      <c r="AV426" s="362">
        <v>0.176470588235294</v>
      </c>
      <c r="AW426" s="362">
        <v>0</v>
      </c>
      <c r="AX426" s="362">
        <v>0.166666666666667</v>
      </c>
      <c r="AY426" s="142"/>
      <c r="AZ426" s="140"/>
    </row>
    <row r="427" spans="1:52">
      <c r="A427" s="138"/>
      <c r="B427" s="142"/>
      <c r="C427" s="172" t="s">
        <v>721</v>
      </c>
      <c r="D427" s="166" t="s">
        <v>26</v>
      </c>
      <c r="E427" s="166" t="s">
        <v>722</v>
      </c>
      <c r="F427" s="167" t="s">
        <v>822</v>
      </c>
      <c r="G427" s="173" t="s">
        <v>823</v>
      </c>
      <c r="H427" s="173" t="s">
        <v>823</v>
      </c>
      <c r="I427" s="173" t="s">
        <v>823</v>
      </c>
      <c r="J427" s="173" t="s">
        <v>823</v>
      </c>
      <c r="K427" s="168">
        <v>0.9</v>
      </c>
      <c r="L427" s="169">
        <v>0.96875</v>
      </c>
      <c r="M427" s="169">
        <v>0.96969696969697</v>
      </c>
      <c r="N427" s="170">
        <v>0.933333333333333</v>
      </c>
      <c r="O427" s="170">
        <v>0.96875</v>
      </c>
      <c r="P427" s="356">
        <v>0.9</v>
      </c>
      <c r="Q427" s="357">
        <v>0.946666666666667</v>
      </c>
      <c r="R427" s="169">
        <v>0.955007824726135</v>
      </c>
      <c r="S427" s="169">
        <v>0.976909413854352</v>
      </c>
      <c r="T427" s="169">
        <v>0.946666666666667</v>
      </c>
      <c r="U427" s="356">
        <v>0.9</v>
      </c>
      <c r="V427" s="169">
        <v>0.922898550724638</v>
      </c>
      <c r="W427" s="169">
        <v>0.877151799687011</v>
      </c>
      <c r="X427" s="169">
        <v>0.896980461811723</v>
      </c>
      <c r="Y427" s="169">
        <v>0.922898550724638</v>
      </c>
      <c r="Z427" s="356">
        <v>0.92</v>
      </c>
      <c r="AA427" s="356">
        <v>0.91431401684002</v>
      </c>
      <c r="AB427" s="356">
        <v>0.921132897603486</v>
      </c>
      <c r="AC427" s="356">
        <v>0.931060606060606</v>
      </c>
      <c r="AD427" s="356">
        <v>0.91431401684002</v>
      </c>
      <c r="AE427" s="356">
        <v>0.92</v>
      </c>
      <c r="AF427" s="169">
        <v>0.995356425702811</v>
      </c>
      <c r="AG427" s="169">
        <v>0.995123472541181</v>
      </c>
      <c r="AH427" s="169">
        <v>0.988095867011816</v>
      </c>
      <c r="AI427" s="169">
        <v>0.995356425702811</v>
      </c>
      <c r="AJ427" s="356">
        <v>0.92</v>
      </c>
      <c r="AK427" s="169">
        <v>0.948206278026906</v>
      </c>
      <c r="AL427" s="169">
        <v>0.943127962085308</v>
      </c>
      <c r="AM427" s="169">
        <v>0.953664013063891</v>
      </c>
      <c r="AN427" s="169">
        <v>0.948206278026906</v>
      </c>
      <c r="AO427" s="168">
        <v>0.99</v>
      </c>
      <c r="AP427" s="358">
        <v>1</v>
      </c>
      <c r="AQ427" s="358">
        <v>1</v>
      </c>
      <c r="AR427" s="358">
        <v>1</v>
      </c>
      <c r="AS427" s="359">
        <v>1</v>
      </c>
      <c r="AT427" s="364">
        <v>0.05</v>
      </c>
      <c r="AU427" s="361">
        <v>0.0229885057471264</v>
      </c>
      <c r="AV427" s="362">
        <v>0.072289156626506</v>
      </c>
      <c r="AW427" s="362">
        <v>0.0147058823529412</v>
      </c>
      <c r="AX427" s="362">
        <v>0.0229885057471264</v>
      </c>
      <c r="AY427" s="142"/>
      <c r="AZ427" s="140"/>
    </row>
    <row r="428" spans="1:52">
      <c r="A428" s="138"/>
      <c r="B428" s="142"/>
      <c r="C428" s="172" t="s">
        <v>721</v>
      </c>
      <c r="D428" s="166" t="s">
        <v>26</v>
      </c>
      <c r="E428" s="166" t="s">
        <v>722</v>
      </c>
      <c r="F428" s="167" t="s">
        <v>824</v>
      </c>
      <c r="G428" s="173" t="s">
        <v>824</v>
      </c>
      <c r="H428" s="173" t="s">
        <v>824</v>
      </c>
      <c r="I428" s="173" t="s">
        <v>824</v>
      </c>
      <c r="J428" s="173" t="s">
        <v>824</v>
      </c>
      <c r="K428" s="168">
        <v>0.9</v>
      </c>
      <c r="L428" s="169">
        <v>0.976744186046512</v>
      </c>
      <c r="M428" s="169">
        <v>0.977272727272727</v>
      </c>
      <c r="N428" s="170">
        <v>1</v>
      </c>
      <c r="O428" s="170">
        <v>0.976744186046512</v>
      </c>
      <c r="P428" s="356">
        <v>0.9</v>
      </c>
      <c r="Q428" s="357">
        <v>0.9545</v>
      </c>
      <c r="R428" s="169">
        <v>0.962256809338521</v>
      </c>
      <c r="S428" s="169">
        <v>0.967213114754098</v>
      </c>
      <c r="T428" s="169">
        <v>0.9545</v>
      </c>
      <c r="U428" s="356">
        <v>0.9</v>
      </c>
      <c r="V428" s="169">
        <v>0.8935</v>
      </c>
      <c r="W428" s="169">
        <v>0.920233463035019</v>
      </c>
      <c r="X428" s="169">
        <v>0.921734531993654</v>
      </c>
      <c r="Y428" s="169">
        <v>0.8935</v>
      </c>
      <c r="Z428" s="356">
        <v>0.92</v>
      </c>
      <c r="AA428" s="356">
        <v>0.928190198932557</v>
      </c>
      <c r="AB428" s="356">
        <v>0.928740157480315</v>
      </c>
      <c r="AC428" s="356">
        <v>0.908707865168539</v>
      </c>
      <c r="AD428" s="356">
        <v>0.928190198932557</v>
      </c>
      <c r="AE428" s="356">
        <v>0.92</v>
      </c>
      <c r="AF428" s="169">
        <v>0.995165129425766</v>
      </c>
      <c r="AG428" s="169">
        <v>0.994887457672133</v>
      </c>
      <c r="AH428" s="169">
        <v>0.978580864314021</v>
      </c>
      <c r="AI428" s="169">
        <v>0.995165129425766</v>
      </c>
      <c r="AJ428" s="356">
        <v>0.92</v>
      </c>
      <c r="AK428" s="169">
        <v>0.949319877139096</v>
      </c>
      <c r="AL428" s="169">
        <v>0.946575342465753</v>
      </c>
      <c r="AM428" s="169">
        <v>0.927621861152142</v>
      </c>
      <c r="AN428" s="169">
        <v>0.949319877139096</v>
      </c>
      <c r="AO428" s="168">
        <v>0.99</v>
      </c>
      <c r="AP428" s="358">
        <v>1</v>
      </c>
      <c r="AQ428" s="358">
        <v>1</v>
      </c>
      <c r="AR428" s="358">
        <v>1</v>
      </c>
      <c r="AS428" s="359">
        <v>1</v>
      </c>
      <c r="AT428" s="364">
        <v>0.05</v>
      </c>
      <c r="AU428" s="361">
        <v>0.0454545454545455</v>
      </c>
      <c r="AV428" s="362">
        <v>0.0666666666666667</v>
      </c>
      <c r="AW428" s="362">
        <v>0</v>
      </c>
      <c r="AX428" s="362">
        <v>0.0454545454545455</v>
      </c>
      <c r="AY428" s="142"/>
      <c r="AZ428" s="140"/>
    </row>
    <row r="429" spans="1:52">
      <c r="A429" s="138"/>
      <c r="B429" s="142"/>
      <c r="C429" s="172" t="s">
        <v>721</v>
      </c>
      <c r="D429" s="166" t="s">
        <v>26</v>
      </c>
      <c r="E429" s="166" t="s">
        <v>722</v>
      </c>
      <c r="F429" s="167" t="s">
        <v>825</v>
      </c>
      <c r="G429" s="173" t="s">
        <v>826</v>
      </c>
      <c r="H429" s="173" t="s">
        <v>826</v>
      </c>
      <c r="I429" s="173" t="s">
        <v>826</v>
      </c>
      <c r="J429" s="173" t="s">
        <v>826</v>
      </c>
      <c r="K429" s="168">
        <v>0.9</v>
      </c>
      <c r="L429" s="169">
        <v>1</v>
      </c>
      <c r="M429" s="169">
        <v>1</v>
      </c>
      <c r="N429" s="170">
        <v>0.96969696969697</v>
      </c>
      <c r="O429" s="170">
        <v>1</v>
      </c>
      <c r="P429" s="356">
        <v>0.9</v>
      </c>
      <c r="Q429" s="357">
        <v>0.990581717451524</v>
      </c>
      <c r="R429" s="169">
        <v>0.990375802016499</v>
      </c>
      <c r="S429" s="169">
        <v>0.991473812423873</v>
      </c>
      <c r="T429" s="169">
        <v>0.990581717451524</v>
      </c>
      <c r="U429" s="356">
        <v>0.9</v>
      </c>
      <c r="V429" s="169">
        <v>0.959556786703601</v>
      </c>
      <c r="W429" s="169">
        <v>0.936296975252062</v>
      </c>
      <c r="X429" s="169">
        <v>0.963459196102314</v>
      </c>
      <c r="Y429" s="169">
        <v>0.959556786703601</v>
      </c>
      <c r="Z429" s="356">
        <v>0.92</v>
      </c>
      <c r="AA429" s="356">
        <v>0.950331125827815</v>
      </c>
      <c r="AB429" s="356">
        <v>0.945489628557646</v>
      </c>
      <c r="AC429" s="356">
        <v>0.938558487593541</v>
      </c>
      <c r="AD429" s="356">
        <v>0.950331125827815</v>
      </c>
      <c r="AE429" s="356">
        <v>0.92</v>
      </c>
      <c r="AF429" s="169">
        <v>0.998574008936211</v>
      </c>
      <c r="AG429" s="169">
        <v>0.998680042238648</v>
      </c>
      <c r="AH429" s="169">
        <v>0.969091530054645</v>
      </c>
      <c r="AI429" s="169">
        <v>0.998574008936211</v>
      </c>
      <c r="AJ429" s="356">
        <v>0.92</v>
      </c>
      <c r="AK429" s="169">
        <v>0.97025</v>
      </c>
      <c r="AL429" s="169">
        <v>0.956991774383079</v>
      </c>
      <c r="AM429" s="169">
        <v>0.957197513151602</v>
      </c>
      <c r="AN429" s="169">
        <v>0.97025</v>
      </c>
      <c r="AO429" s="168">
        <v>0.99</v>
      </c>
      <c r="AP429" s="358">
        <v>1</v>
      </c>
      <c r="AQ429" s="358">
        <v>1</v>
      </c>
      <c r="AR429" s="358">
        <v>1</v>
      </c>
      <c r="AS429" s="359">
        <v>1</v>
      </c>
      <c r="AT429" s="364">
        <v>0.05</v>
      </c>
      <c r="AU429" s="361">
        <v>0.0333333333333333</v>
      </c>
      <c r="AV429" s="362">
        <v>0.0645161290322581</v>
      </c>
      <c r="AW429" s="362">
        <v>0.0666666666666667</v>
      </c>
      <c r="AX429" s="362">
        <v>0.0333333333333333</v>
      </c>
      <c r="AY429" s="142"/>
      <c r="AZ429" s="140"/>
    </row>
    <row r="430" spans="1:52">
      <c r="A430" s="138"/>
      <c r="B430" s="142"/>
      <c r="C430" s="172" t="s">
        <v>721</v>
      </c>
      <c r="D430" s="166" t="s">
        <v>26</v>
      </c>
      <c r="E430" s="166" t="s">
        <v>722</v>
      </c>
      <c r="F430" s="167" t="s">
        <v>827</v>
      </c>
      <c r="G430" s="173" t="s">
        <v>828</v>
      </c>
      <c r="H430" s="173" t="s">
        <v>828</v>
      </c>
      <c r="I430" s="173" t="s">
        <v>828</v>
      </c>
      <c r="J430" s="173" t="s">
        <v>828</v>
      </c>
      <c r="K430" s="168">
        <v>0.9</v>
      </c>
      <c r="L430" s="169">
        <v>0.923076923076923</v>
      </c>
      <c r="M430" s="169">
        <v>1</v>
      </c>
      <c r="N430" s="170">
        <v>0.923076923076923</v>
      </c>
      <c r="O430" s="170">
        <v>0.923076923076923</v>
      </c>
      <c r="P430" s="356">
        <v>0.9</v>
      </c>
      <c r="Q430" s="357">
        <v>0.980979827089337</v>
      </c>
      <c r="R430" s="169">
        <v>0.991285403050109</v>
      </c>
      <c r="S430" s="169">
        <v>0.992628992628993</v>
      </c>
      <c r="T430" s="169">
        <v>0.980979827089337</v>
      </c>
      <c r="U430" s="356">
        <v>0.9</v>
      </c>
      <c r="V430" s="169">
        <v>0.900864553314121</v>
      </c>
      <c r="W430" s="169">
        <v>0.908496732026144</v>
      </c>
      <c r="X430" s="169">
        <v>0.901719901719902</v>
      </c>
      <c r="Y430" s="169">
        <v>0.900864553314121</v>
      </c>
      <c r="Z430" s="356">
        <v>0.92</v>
      </c>
      <c r="AA430" s="356">
        <v>0.929119361767413</v>
      </c>
      <c r="AB430" s="356">
        <v>0.95201037613489</v>
      </c>
      <c r="AC430" s="356">
        <v>0.934268185801928</v>
      </c>
      <c r="AD430" s="356">
        <v>0.929119361767413</v>
      </c>
      <c r="AE430" s="356">
        <v>0.92</v>
      </c>
      <c r="AF430" s="169">
        <v>0.844961240310077</v>
      </c>
      <c r="AG430" s="169">
        <v>0.957894736842105</v>
      </c>
      <c r="AH430" s="169">
        <v>0.944</v>
      </c>
      <c r="AI430" s="169">
        <v>0.844961240310077</v>
      </c>
      <c r="AJ430" s="356">
        <v>0.92</v>
      </c>
      <c r="AK430" s="169">
        <v>0.940316443020228</v>
      </c>
      <c r="AL430" s="169">
        <v>0.959100204498977</v>
      </c>
      <c r="AM430" s="169">
        <v>0.942425672487022</v>
      </c>
      <c r="AN430" s="169">
        <v>0.940316443020228</v>
      </c>
      <c r="AO430" s="168">
        <v>0.99</v>
      </c>
      <c r="AP430" s="358">
        <v>1</v>
      </c>
      <c r="AQ430" s="358">
        <v>1</v>
      </c>
      <c r="AR430" s="358">
        <v>1</v>
      </c>
      <c r="AS430" s="359">
        <v>1</v>
      </c>
      <c r="AT430" s="364">
        <v>0.05</v>
      </c>
      <c r="AU430" s="361">
        <v>0.105263157894737</v>
      </c>
      <c r="AV430" s="362">
        <v>0.142857142857143</v>
      </c>
      <c r="AW430" s="362">
        <v>0</v>
      </c>
      <c r="AX430" s="362">
        <v>0.105263157894737</v>
      </c>
      <c r="AY430" s="142"/>
      <c r="AZ430" s="140"/>
    </row>
    <row r="431" spans="1:52">
      <c r="A431" s="138"/>
      <c r="B431" s="142"/>
      <c r="C431" s="172" t="s">
        <v>721</v>
      </c>
      <c r="D431" s="166" t="s">
        <v>26</v>
      </c>
      <c r="E431" s="166" t="s">
        <v>722</v>
      </c>
      <c r="F431" s="167" t="s">
        <v>829</v>
      </c>
      <c r="G431" s="173" t="s">
        <v>830</v>
      </c>
      <c r="H431" s="173" t="s">
        <v>830</v>
      </c>
      <c r="I431" s="173" t="s">
        <v>830</v>
      </c>
      <c r="J431" s="173" t="s">
        <v>830</v>
      </c>
      <c r="K431" s="168">
        <v>0.9</v>
      </c>
      <c r="L431" s="169">
        <v>0.9625</v>
      </c>
      <c r="M431" s="169">
        <v>0.975903614457831</v>
      </c>
      <c r="N431" s="170">
        <v>0.945205479452055</v>
      </c>
      <c r="O431" s="170">
        <v>0.9625</v>
      </c>
      <c r="P431" s="356">
        <v>0.9</v>
      </c>
      <c r="Q431" s="357">
        <v>0.980448950036206</v>
      </c>
      <c r="R431" s="169">
        <v>0.987676370780497</v>
      </c>
      <c r="S431" s="169">
        <v>0.990740740740741</v>
      </c>
      <c r="T431" s="169">
        <v>0.980448950036206</v>
      </c>
      <c r="U431" s="356">
        <v>0.9</v>
      </c>
      <c r="V431" s="169">
        <v>0.896451846488052</v>
      </c>
      <c r="W431" s="169">
        <v>0.911234148955171</v>
      </c>
      <c r="X431" s="169">
        <v>0.926900584795322</v>
      </c>
      <c r="Y431" s="169">
        <v>0.896451846488052</v>
      </c>
      <c r="Z431" s="356">
        <v>0.92</v>
      </c>
      <c r="AA431" s="356">
        <v>0.915569988036233</v>
      </c>
      <c r="AB431" s="356">
        <v>0.936450216450216</v>
      </c>
      <c r="AC431" s="356">
        <v>0.940576424870466</v>
      </c>
      <c r="AD431" s="356">
        <v>0.915569988036233</v>
      </c>
      <c r="AE431" s="356">
        <v>0.92</v>
      </c>
      <c r="AF431" s="169">
        <v>0.912820512820513</v>
      </c>
      <c r="AG431" s="169">
        <v>0.906746031746032</v>
      </c>
      <c r="AH431" s="169">
        <v>0.903370786516854</v>
      </c>
      <c r="AI431" s="169">
        <v>0.912820512820513</v>
      </c>
      <c r="AJ431" s="356">
        <v>0.92</v>
      </c>
      <c r="AK431" s="169">
        <v>0.937</v>
      </c>
      <c r="AL431" s="169">
        <v>0.955424652716722</v>
      </c>
      <c r="AM431" s="169">
        <v>0.950297727548912</v>
      </c>
      <c r="AN431" s="169">
        <v>0.937</v>
      </c>
      <c r="AO431" s="168">
        <v>0.99</v>
      </c>
      <c r="AP431" s="358">
        <v>1</v>
      </c>
      <c r="AQ431" s="358">
        <v>1</v>
      </c>
      <c r="AR431" s="358">
        <v>1</v>
      </c>
      <c r="AS431" s="359">
        <v>1</v>
      </c>
      <c r="AT431" s="364">
        <v>0.05</v>
      </c>
      <c r="AU431" s="361">
        <v>0.037037037037037</v>
      </c>
      <c r="AV431" s="362">
        <v>0.242424242424242</v>
      </c>
      <c r="AW431" s="362">
        <v>0.0384615384615385</v>
      </c>
      <c r="AX431" s="362">
        <v>0.037037037037037</v>
      </c>
      <c r="AY431" s="142"/>
      <c r="AZ431" s="140"/>
    </row>
    <row r="432" spans="1:52">
      <c r="A432" s="138"/>
      <c r="B432" s="142"/>
      <c r="C432" s="172" t="s">
        <v>721</v>
      </c>
      <c r="D432" s="166" t="s">
        <v>26</v>
      </c>
      <c r="E432" s="166" t="s">
        <v>722</v>
      </c>
      <c r="F432" s="167" t="s">
        <v>831</v>
      </c>
      <c r="G432" s="173" t="s">
        <v>832</v>
      </c>
      <c r="H432" s="173" t="s">
        <v>832</v>
      </c>
      <c r="I432" s="173" t="s">
        <v>832</v>
      </c>
      <c r="J432" s="173" t="s">
        <v>832</v>
      </c>
      <c r="K432" s="168">
        <v>0.9</v>
      </c>
      <c r="L432" s="169">
        <v>0.957446808510638</v>
      </c>
      <c r="M432" s="169">
        <v>0.8125</v>
      </c>
      <c r="N432" s="170">
        <v>0.91304347826087</v>
      </c>
      <c r="O432" s="170">
        <v>0.957446808510638</v>
      </c>
      <c r="P432" s="356">
        <v>0.9</v>
      </c>
      <c r="Q432" s="357">
        <v>0.982377129430194</v>
      </c>
      <c r="R432" s="169">
        <v>0.983835182250396</v>
      </c>
      <c r="S432" s="169">
        <v>0.987432675044883</v>
      </c>
      <c r="T432" s="169">
        <v>0.982377129430194</v>
      </c>
      <c r="U432" s="356">
        <v>0.9</v>
      </c>
      <c r="V432" s="169">
        <v>0.836107303700803</v>
      </c>
      <c r="W432" s="169">
        <v>0.750079239302694</v>
      </c>
      <c r="X432" s="169">
        <v>0.769299820466786</v>
      </c>
      <c r="Y432" s="169">
        <v>0.836107303700803</v>
      </c>
      <c r="Z432" s="356">
        <v>0.92</v>
      </c>
      <c r="AA432" s="356">
        <v>0.333333333333333</v>
      </c>
      <c r="AB432" s="356" t="s">
        <v>32</v>
      </c>
      <c r="AC432" s="356">
        <v>0</v>
      </c>
      <c r="AD432" s="356">
        <v>0.333333333333333</v>
      </c>
      <c r="AE432" s="356">
        <v>0.92</v>
      </c>
      <c r="AF432" s="169">
        <v>0.85</v>
      </c>
      <c r="AG432" s="169">
        <v>0.981395348837209</v>
      </c>
      <c r="AH432" s="169">
        <v>1</v>
      </c>
      <c r="AI432" s="169">
        <v>0.85</v>
      </c>
      <c r="AJ432" s="356">
        <v>0.92</v>
      </c>
      <c r="AK432" s="169">
        <v>0.96929996089167</v>
      </c>
      <c r="AL432" s="169">
        <v>0.964659270998415</v>
      </c>
      <c r="AM432" s="169">
        <v>0.950246526221425</v>
      </c>
      <c r="AN432" s="169">
        <v>0.96929996089167</v>
      </c>
      <c r="AO432" s="168">
        <v>0.99</v>
      </c>
      <c r="AP432" s="358">
        <v>1</v>
      </c>
      <c r="AQ432" s="358">
        <v>1</v>
      </c>
      <c r="AR432" s="358">
        <v>1</v>
      </c>
      <c r="AS432" s="359">
        <v>1</v>
      </c>
      <c r="AT432" s="364">
        <v>0.05</v>
      </c>
      <c r="AU432" s="361">
        <v>0</v>
      </c>
      <c r="AV432" s="362">
        <v>0.142857142857143</v>
      </c>
      <c r="AW432" s="362">
        <v>0.111111111111111</v>
      </c>
      <c r="AX432" s="362">
        <v>0</v>
      </c>
      <c r="AY432" s="142"/>
      <c r="AZ432" s="140"/>
    </row>
    <row r="433" spans="1:52">
      <c r="A433" s="138"/>
      <c r="B433" s="142"/>
      <c r="C433" s="172" t="s">
        <v>721</v>
      </c>
      <c r="D433" s="166" t="s">
        <v>26</v>
      </c>
      <c r="E433" s="166" t="s">
        <v>722</v>
      </c>
      <c r="F433" s="167" t="s">
        <v>833</v>
      </c>
      <c r="G433" s="173" t="s">
        <v>834</v>
      </c>
      <c r="H433" s="173" t="s">
        <v>834</v>
      </c>
      <c r="I433" s="173" t="s">
        <v>834</v>
      </c>
      <c r="J433" s="173" t="s">
        <v>834</v>
      </c>
      <c r="K433" s="168">
        <v>0.9</v>
      </c>
      <c r="L433" s="169">
        <v>0.96</v>
      </c>
      <c r="M433" s="169">
        <v>0.961538461538462</v>
      </c>
      <c r="N433" s="170">
        <v>0.928571428571429</v>
      </c>
      <c r="O433" s="170">
        <v>0.96</v>
      </c>
      <c r="P433" s="356">
        <v>0.9</v>
      </c>
      <c r="Q433" s="357">
        <v>0.975626269465132</v>
      </c>
      <c r="R433" s="169">
        <v>0.981192907039226</v>
      </c>
      <c r="S433" s="169">
        <v>0.981697171381032</v>
      </c>
      <c r="T433" s="169">
        <v>0.975626269465132</v>
      </c>
      <c r="U433" s="356">
        <v>0.9</v>
      </c>
      <c r="V433" s="169">
        <v>0.872037914691943</v>
      </c>
      <c r="W433" s="169">
        <v>0.894142933906502</v>
      </c>
      <c r="X433" s="169">
        <v>0.900166389351082</v>
      </c>
      <c r="Y433" s="169">
        <v>0.872037914691943</v>
      </c>
      <c r="Z433" s="356">
        <v>0.92</v>
      </c>
      <c r="AA433" s="356">
        <v>0.94342762063228</v>
      </c>
      <c r="AB433" s="356">
        <v>0.938324117396852</v>
      </c>
      <c r="AC433" s="356">
        <v>0.964368706429125</v>
      </c>
      <c r="AD433" s="356">
        <v>0.94342762063228</v>
      </c>
      <c r="AE433" s="356">
        <v>0.92</v>
      </c>
      <c r="AF433" s="169">
        <v>0.983606557377049</v>
      </c>
      <c r="AG433" s="169">
        <v>1</v>
      </c>
      <c r="AH433" s="169">
        <v>0.977777777777778</v>
      </c>
      <c r="AI433" s="169">
        <v>0.983606557377049</v>
      </c>
      <c r="AJ433" s="356">
        <v>0.92</v>
      </c>
      <c r="AK433" s="169">
        <v>0.94980694980695</v>
      </c>
      <c r="AL433" s="169">
        <v>0.95014245014245</v>
      </c>
      <c r="AM433" s="169">
        <v>0.96669808356896</v>
      </c>
      <c r="AN433" s="169">
        <v>0.94980694980695</v>
      </c>
      <c r="AO433" s="168">
        <v>0.99</v>
      </c>
      <c r="AP433" s="358">
        <v>1</v>
      </c>
      <c r="AQ433" s="358">
        <v>1</v>
      </c>
      <c r="AR433" s="358">
        <v>1</v>
      </c>
      <c r="AS433" s="359">
        <v>1</v>
      </c>
      <c r="AT433" s="364">
        <v>0.05</v>
      </c>
      <c r="AU433" s="361">
        <v>0</v>
      </c>
      <c r="AV433" s="362">
        <v>0.0909090909090909</v>
      </c>
      <c r="AW433" s="362">
        <v>0.666666666666667</v>
      </c>
      <c r="AX433" s="362">
        <v>0</v>
      </c>
      <c r="AY433" s="142"/>
      <c r="AZ433" s="140"/>
    </row>
    <row r="434" spans="1:52">
      <c r="A434" s="138"/>
      <c r="B434" s="142"/>
      <c r="C434" s="172" t="s">
        <v>721</v>
      </c>
      <c r="D434" s="166" t="s">
        <v>26</v>
      </c>
      <c r="E434" s="166" t="s">
        <v>722</v>
      </c>
      <c r="F434" s="167" t="s">
        <v>835</v>
      </c>
      <c r="G434" s="173" t="s">
        <v>836</v>
      </c>
      <c r="H434" s="173" t="s">
        <v>836</v>
      </c>
      <c r="I434" s="173" t="s">
        <v>836</v>
      </c>
      <c r="J434" s="173" t="s">
        <v>836</v>
      </c>
      <c r="K434" s="168">
        <v>0.9</v>
      </c>
      <c r="L434" s="169">
        <v>0.840909090909091</v>
      </c>
      <c r="M434" s="169">
        <v>0.878048780487805</v>
      </c>
      <c r="N434" s="170">
        <v>0.931818181818182</v>
      </c>
      <c r="O434" s="170">
        <v>0.840909090909091</v>
      </c>
      <c r="P434" s="356">
        <v>0.9</v>
      </c>
      <c r="Q434" s="357">
        <v>0.963819095477387</v>
      </c>
      <c r="R434" s="169">
        <v>0.951312286040319</v>
      </c>
      <c r="S434" s="169">
        <v>0.977296181630547</v>
      </c>
      <c r="T434" s="169">
        <v>0.963819095477387</v>
      </c>
      <c r="U434" s="356">
        <v>0.9</v>
      </c>
      <c r="V434" s="169">
        <v>0.887437185929648</v>
      </c>
      <c r="W434" s="169">
        <v>0.852795739825029</v>
      </c>
      <c r="X434" s="169">
        <v>0.890608875128999</v>
      </c>
      <c r="Y434" s="169">
        <v>0.887437185929648</v>
      </c>
      <c r="Z434" s="356">
        <v>0.92</v>
      </c>
      <c r="AA434" s="356">
        <v>0.915011914217633</v>
      </c>
      <c r="AB434" s="356">
        <v>0.921767773812792</v>
      </c>
      <c r="AC434" s="356">
        <v>0.93492252681764</v>
      </c>
      <c r="AD434" s="356">
        <v>0.915011914217633</v>
      </c>
      <c r="AE434" s="356">
        <v>0.92</v>
      </c>
      <c r="AF434" s="169">
        <v>0.97822445561139</v>
      </c>
      <c r="AG434" s="169">
        <v>0.991724137931035</v>
      </c>
      <c r="AH434" s="169">
        <v>0.879194630872483</v>
      </c>
      <c r="AI434" s="169">
        <v>0.97822445561139</v>
      </c>
      <c r="AJ434" s="356">
        <v>0.92</v>
      </c>
      <c r="AK434" s="169">
        <v>0.930204364392103</v>
      </c>
      <c r="AL434" s="169">
        <v>0.93718112244898</v>
      </c>
      <c r="AM434" s="169">
        <v>0.940379403794038</v>
      </c>
      <c r="AN434" s="169">
        <v>0.930204364392103</v>
      </c>
      <c r="AO434" s="168">
        <v>0.99</v>
      </c>
      <c r="AP434" s="358">
        <v>1</v>
      </c>
      <c r="AQ434" s="358">
        <v>1</v>
      </c>
      <c r="AR434" s="358">
        <v>1</v>
      </c>
      <c r="AS434" s="359">
        <v>1</v>
      </c>
      <c r="AT434" s="364">
        <v>0.05</v>
      </c>
      <c r="AU434" s="361">
        <v>0.0344827586206897</v>
      </c>
      <c r="AV434" s="362">
        <v>0.0384615384615385</v>
      </c>
      <c r="AW434" s="362">
        <v>0</v>
      </c>
      <c r="AX434" s="362">
        <v>0.0344827586206897</v>
      </c>
      <c r="AY434" s="142"/>
      <c r="AZ434" s="140"/>
    </row>
    <row r="435" spans="1:52">
      <c r="A435" s="138"/>
      <c r="B435" s="142"/>
      <c r="C435" s="172" t="s">
        <v>721</v>
      </c>
      <c r="D435" s="166" t="s">
        <v>26</v>
      </c>
      <c r="E435" s="166" t="s">
        <v>722</v>
      </c>
      <c r="F435" s="167" t="s">
        <v>837</v>
      </c>
      <c r="G435" s="173" t="s">
        <v>838</v>
      </c>
      <c r="H435" s="173" t="s">
        <v>838</v>
      </c>
      <c r="I435" s="173" t="s">
        <v>838</v>
      </c>
      <c r="J435" s="173" t="s">
        <v>838</v>
      </c>
      <c r="K435" s="168">
        <v>0.9</v>
      </c>
      <c r="L435" s="169">
        <v>1</v>
      </c>
      <c r="M435" s="169">
        <v>0.985915492957746</v>
      </c>
      <c r="N435" s="170">
        <v>0.970149253731343</v>
      </c>
      <c r="O435" s="170">
        <v>1</v>
      </c>
      <c r="P435" s="356">
        <v>0.9</v>
      </c>
      <c r="Q435" s="357">
        <v>0.975152749490835</v>
      </c>
      <c r="R435" s="169">
        <v>0.964917284654877</v>
      </c>
      <c r="S435" s="169">
        <v>0.996563573883162</v>
      </c>
      <c r="T435" s="169">
        <v>0.975152749490835</v>
      </c>
      <c r="U435" s="356">
        <v>0.9</v>
      </c>
      <c r="V435" s="169">
        <v>0.89938900203666</v>
      </c>
      <c r="W435" s="169">
        <v>0.912721049629207</v>
      </c>
      <c r="X435" s="169">
        <v>0.900343642611684</v>
      </c>
      <c r="Y435" s="169">
        <v>0.89938900203666</v>
      </c>
      <c r="Z435" s="356">
        <v>0.92</v>
      </c>
      <c r="AA435" s="356">
        <v>0.917933130699088</v>
      </c>
      <c r="AB435" s="356">
        <v>0.933137829912023</v>
      </c>
      <c r="AC435" s="356">
        <v>0.939140467262763</v>
      </c>
      <c r="AD435" s="356">
        <v>0.917933130699088</v>
      </c>
      <c r="AE435" s="356">
        <v>0.92</v>
      </c>
      <c r="AF435" s="169">
        <v>0.85663082437276</v>
      </c>
      <c r="AG435" s="169">
        <v>0.981412639405205</v>
      </c>
      <c r="AH435" s="169">
        <v>0.995215311004785</v>
      </c>
      <c r="AI435" s="169">
        <v>0.85663082437276</v>
      </c>
      <c r="AJ435" s="356">
        <v>0.92</v>
      </c>
      <c r="AK435" s="169">
        <v>0.941993747829107</v>
      </c>
      <c r="AL435" s="169">
        <v>0.9547557097427</v>
      </c>
      <c r="AM435" s="169">
        <v>0.947550183466436</v>
      </c>
      <c r="AN435" s="169">
        <v>0.941993747829107</v>
      </c>
      <c r="AO435" s="168">
        <v>0.99</v>
      </c>
      <c r="AP435" s="358">
        <v>1</v>
      </c>
      <c r="AQ435" s="358">
        <v>1</v>
      </c>
      <c r="AR435" s="358">
        <v>1</v>
      </c>
      <c r="AS435" s="359">
        <v>1</v>
      </c>
      <c r="AT435" s="364">
        <v>0.05</v>
      </c>
      <c r="AU435" s="361">
        <v>0</v>
      </c>
      <c r="AV435" s="362">
        <v>0.0714285714285714</v>
      </c>
      <c r="AW435" s="362">
        <v>0</v>
      </c>
      <c r="AX435" s="362">
        <v>0</v>
      </c>
      <c r="AY435" s="142"/>
      <c r="AZ435" s="140"/>
    </row>
    <row r="436" spans="1:52">
      <c r="A436" s="138"/>
      <c r="B436" s="142"/>
      <c r="C436" s="172" t="s">
        <v>721</v>
      </c>
      <c r="D436" s="166" t="s">
        <v>26</v>
      </c>
      <c r="E436" s="166" t="s">
        <v>722</v>
      </c>
      <c r="F436" s="167" t="s">
        <v>839</v>
      </c>
      <c r="G436" s="173" t="s">
        <v>840</v>
      </c>
      <c r="H436" s="173" t="s">
        <v>840</v>
      </c>
      <c r="I436" s="173" t="s">
        <v>840</v>
      </c>
      <c r="J436" s="173" t="s">
        <v>840</v>
      </c>
      <c r="K436" s="168">
        <v>0.9</v>
      </c>
      <c r="L436" s="169">
        <v>0.980769230769231</v>
      </c>
      <c r="M436" s="169">
        <v>0.980392156862745</v>
      </c>
      <c r="N436" s="170">
        <v>0.954545454545455</v>
      </c>
      <c r="O436" s="170">
        <v>0.980769230769231</v>
      </c>
      <c r="P436" s="356">
        <v>0.9</v>
      </c>
      <c r="Q436" s="357">
        <v>0.978549978549979</v>
      </c>
      <c r="R436" s="169">
        <v>0.978561549100968</v>
      </c>
      <c r="S436" s="169">
        <v>0.943544428080511</v>
      </c>
      <c r="T436" s="169">
        <v>0.978549978549979</v>
      </c>
      <c r="U436" s="356">
        <v>0.9</v>
      </c>
      <c r="V436" s="169">
        <v>0.914414414414414</v>
      </c>
      <c r="W436" s="169">
        <v>0.877420470262794</v>
      </c>
      <c r="X436" s="169">
        <v>0.883161512027491</v>
      </c>
      <c r="Y436" s="169">
        <v>0.914414414414414</v>
      </c>
      <c r="Z436" s="356">
        <v>0.92</v>
      </c>
      <c r="AA436" s="356">
        <v>0</v>
      </c>
      <c r="AB436" s="356">
        <v>0</v>
      </c>
      <c r="AC436" s="356">
        <v>0</v>
      </c>
      <c r="AD436" s="356">
        <v>0</v>
      </c>
      <c r="AE436" s="356">
        <v>0.92</v>
      </c>
      <c r="AF436" s="169">
        <v>0.972602739726027</v>
      </c>
      <c r="AG436" s="169">
        <v>0.954198473282443</v>
      </c>
      <c r="AH436" s="169">
        <v>0.965217391304348</v>
      </c>
      <c r="AI436" s="169">
        <v>0.972602739726027</v>
      </c>
      <c r="AJ436" s="356">
        <v>0.92</v>
      </c>
      <c r="AK436" s="169">
        <v>0.969989281886388</v>
      </c>
      <c r="AL436" s="169">
        <v>0.964600241754447</v>
      </c>
      <c r="AM436" s="169">
        <v>0.954857703631011</v>
      </c>
      <c r="AN436" s="169">
        <v>0.969989281886388</v>
      </c>
      <c r="AO436" s="168">
        <v>0.99</v>
      </c>
      <c r="AP436" s="358">
        <v>1</v>
      </c>
      <c r="AQ436" s="358">
        <v>1</v>
      </c>
      <c r="AR436" s="358">
        <v>1</v>
      </c>
      <c r="AS436" s="359">
        <v>1</v>
      </c>
      <c r="AT436" s="364">
        <v>0.05</v>
      </c>
      <c r="AU436" s="361">
        <v>0</v>
      </c>
      <c r="AV436" s="362">
        <v>0.25</v>
      </c>
      <c r="AW436" s="362">
        <v>0</v>
      </c>
      <c r="AX436" s="362">
        <v>0</v>
      </c>
      <c r="AY436" s="142"/>
      <c r="AZ436" s="140"/>
    </row>
    <row r="437" spans="1:52">
      <c r="A437" s="138"/>
      <c r="B437" s="142"/>
      <c r="C437" s="172" t="s">
        <v>721</v>
      </c>
      <c r="D437" s="166" t="s">
        <v>26</v>
      </c>
      <c r="E437" s="166" t="s">
        <v>722</v>
      </c>
      <c r="F437" s="167" t="s">
        <v>841</v>
      </c>
      <c r="G437" s="173" t="s">
        <v>842</v>
      </c>
      <c r="H437" s="173" t="s">
        <v>842</v>
      </c>
      <c r="I437" s="173" t="s">
        <v>842</v>
      </c>
      <c r="J437" s="173" t="s">
        <v>842</v>
      </c>
      <c r="K437" s="168">
        <v>0.9</v>
      </c>
      <c r="L437" s="169">
        <v>0.934426229508197</v>
      </c>
      <c r="M437" s="169">
        <v>0.936507936507937</v>
      </c>
      <c r="N437" s="170">
        <v>0.966101694915254</v>
      </c>
      <c r="O437" s="170">
        <v>0.934426229508197</v>
      </c>
      <c r="P437" s="356">
        <v>0.9</v>
      </c>
      <c r="Q437" s="357">
        <v>0.966552541480116</v>
      </c>
      <c r="R437" s="169">
        <v>0.95024043487351</v>
      </c>
      <c r="S437" s="169">
        <v>0.980192416525184</v>
      </c>
      <c r="T437" s="169">
        <v>0.966552541480116</v>
      </c>
      <c r="U437" s="356">
        <v>0.9</v>
      </c>
      <c r="V437" s="169">
        <v>0.883065578087964</v>
      </c>
      <c r="W437" s="169">
        <v>0.874346644365461</v>
      </c>
      <c r="X437" s="169">
        <v>0.882852292020374</v>
      </c>
      <c r="Y437" s="169">
        <v>0.883065578087964</v>
      </c>
      <c r="Z437" s="356">
        <v>0.92</v>
      </c>
      <c r="AA437" s="356">
        <v>0.940092834348709</v>
      </c>
      <c r="AB437" s="356">
        <v>0.937824603056833</v>
      </c>
      <c r="AC437" s="356">
        <v>0.94842750533049</v>
      </c>
      <c r="AD437" s="356">
        <v>0.940092834348709</v>
      </c>
      <c r="AE437" s="356">
        <v>0.92</v>
      </c>
      <c r="AF437" s="169">
        <v>0.94757131842714</v>
      </c>
      <c r="AG437" s="169">
        <v>0.983251231527094</v>
      </c>
      <c r="AH437" s="169">
        <v>0.921890067502411</v>
      </c>
      <c r="AI437" s="169">
        <v>0.94757131842714</v>
      </c>
      <c r="AJ437" s="356">
        <v>0.92</v>
      </c>
      <c r="AK437" s="169">
        <v>0.951865671641791</v>
      </c>
      <c r="AL437" s="169">
        <v>0.951187792613144</v>
      </c>
      <c r="AM437" s="169">
        <v>0.95472674355934</v>
      </c>
      <c r="AN437" s="169">
        <v>0.951865671641791</v>
      </c>
      <c r="AO437" s="168">
        <v>0.99</v>
      </c>
      <c r="AP437" s="358">
        <v>1</v>
      </c>
      <c r="AQ437" s="358">
        <v>1</v>
      </c>
      <c r="AR437" s="358">
        <v>1</v>
      </c>
      <c r="AS437" s="359">
        <v>1</v>
      </c>
      <c r="AT437" s="364">
        <v>0.05</v>
      </c>
      <c r="AU437" s="361">
        <v>0</v>
      </c>
      <c r="AV437" s="362">
        <v>0.114754098360656</v>
      </c>
      <c r="AW437" s="362">
        <v>0.0465116279069767</v>
      </c>
      <c r="AX437" s="362">
        <v>0</v>
      </c>
      <c r="AY437" s="142"/>
      <c r="AZ437" s="140"/>
    </row>
    <row r="438" spans="1:52">
      <c r="A438" s="138"/>
      <c r="B438" s="142"/>
      <c r="C438" s="172" t="s">
        <v>721</v>
      </c>
      <c r="D438" s="166" t="s">
        <v>26</v>
      </c>
      <c r="E438" s="166" t="s">
        <v>722</v>
      </c>
      <c r="F438" s="167" t="s">
        <v>843</v>
      </c>
      <c r="G438" s="173" t="s">
        <v>844</v>
      </c>
      <c r="H438" s="173" t="s">
        <v>844</v>
      </c>
      <c r="I438" s="173" t="s">
        <v>844</v>
      </c>
      <c r="J438" s="173" t="s">
        <v>844</v>
      </c>
      <c r="K438" s="168">
        <v>0.9</v>
      </c>
      <c r="L438" s="169">
        <v>0.842105263157895</v>
      </c>
      <c r="M438" s="169">
        <v>0.840909090909091</v>
      </c>
      <c r="N438" s="170">
        <v>0.692307692307692</v>
      </c>
      <c r="O438" s="170">
        <v>0.842105263157895</v>
      </c>
      <c r="P438" s="356">
        <v>0.9</v>
      </c>
      <c r="Q438" s="357">
        <v>0.958285052143685</v>
      </c>
      <c r="R438" s="169">
        <v>0.97876304023845</v>
      </c>
      <c r="S438" s="169">
        <v>0.976163450624291</v>
      </c>
      <c r="T438" s="169">
        <v>0.958285052143685</v>
      </c>
      <c r="U438" s="356">
        <v>0.9</v>
      </c>
      <c r="V438" s="169">
        <v>0.739860950173812</v>
      </c>
      <c r="W438" s="169">
        <v>0.788375558867362</v>
      </c>
      <c r="X438" s="169">
        <v>0.804767309875142</v>
      </c>
      <c r="Y438" s="169">
        <v>0.739860950173812</v>
      </c>
      <c r="Z438" s="356">
        <v>0.92</v>
      </c>
      <c r="AA438" s="356">
        <v>0.920252438324727</v>
      </c>
      <c r="AB438" s="356">
        <v>0.906808911201757</v>
      </c>
      <c r="AC438" s="356">
        <v>0.903198653198653</v>
      </c>
      <c r="AD438" s="356">
        <v>0.920252438324727</v>
      </c>
      <c r="AE438" s="356">
        <v>0.92</v>
      </c>
      <c r="AF438" s="169">
        <v>0.992145721925134</v>
      </c>
      <c r="AG438" s="169">
        <v>0.989487097801848</v>
      </c>
      <c r="AH438" s="169">
        <v>0.993050729673384</v>
      </c>
      <c r="AI438" s="169">
        <v>0.992145721925134</v>
      </c>
      <c r="AJ438" s="356">
        <v>0.92</v>
      </c>
      <c r="AK438" s="169">
        <v>0.93930799773114</v>
      </c>
      <c r="AL438" s="169">
        <v>0.939476368582115</v>
      </c>
      <c r="AM438" s="169">
        <v>0.918651685393258</v>
      </c>
      <c r="AN438" s="169">
        <v>0.93930799773114</v>
      </c>
      <c r="AO438" s="168">
        <v>0.99</v>
      </c>
      <c r="AP438" s="358">
        <v>1</v>
      </c>
      <c r="AQ438" s="358">
        <v>1</v>
      </c>
      <c r="AR438" s="358">
        <v>1</v>
      </c>
      <c r="AS438" s="359">
        <v>1</v>
      </c>
      <c r="AT438" s="364">
        <v>0.05</v>
      </c>
      <c r="AU438" s="361">
        <v>0</v>
      </c>
      <c r="AV438" s="362">
        <v>0.0714285714285714</v>
      </c>
      <c r="AW438" s="362">
        <v>0</v>
      </c>
      <c r="AX438" s="362">
        <v>0</v>
      </c>
      <c r="AY438" s="142"/>
      <c r="AZ438" s="140"/>
    </row>
    <row r="439" spans="1:52">
      <c r="A439" s="138"/>
      <c r="B439" s="142"/>
      <c r="C439" s="172" t="s">
        <v>721</v>
      </c>
      <c r="D439" s="166" t="s">
        <v>26</v>
      </c>
      <c r="E439" s="166" t="s">
        <v>722</v>
      </c>
      <c r="F439" s="167" t="s">
        <v>845</v>
      </c>
      <c r="G439" s="173" t="s">
        <v>846</v>
      </c>
      <c r="H439" s="173" t="s">
        <v>846</v>
      </c>
      <c r="I439" s="173" t="s">
        <v>846</v>
      </c>
      <c r="J439" s="173" t="s">
        <v>846</v>
      </c>
      <c r="K439" s="168">
        <v>0.9</v>
      </c>
      <c r="L439" s="169">
        <v>0.910714285714286</v>
      </c>
      <c r="M439" s="169">
        <v>0.894736842105263</v>
      </c>
      <c r="N439" s="170">
        <v>0.844827586206897</v>
      </c>
      <c r="O439" s="170">
        <v>0.910714285714286</v>
      </c>
      <c r="P439" s="356">
        <v>0.9</v>
      </c>
      <c r="Q439" s="357">
        <v>0.952582883577487</v>
      </c>
      <c r="R439" s="169">
        <v>0.958670762356884</v>
      </c>
      <c r="S439" s="169">
        <v>0.912040990606319</v>
      </c>
      <c r="T439" s="169">
        <v>0.952582883577487</v>
      </c>
      <c r="U439" s="356">
        <v>0.9</v>
      </c>
      <c r="V439" s="169">
        <v>0.894371626831149</v>
      </c>
      <c r="W439" s="169">
        <v>0.832169784976264</v>
      </c>
      <c r="X439" s="169">
        <v>0.900939368061486</v>
      </c>
      <c r="Y439" s="169">
        <v>0.894371626831149</v>
      </c>
      <c r="Z439" s="356">
        <v>0.92</v>
      </c>
      <c r="AA439" s="356">
        <v>0.911601071502164</v>
      </c>
      <c r="AB439" s="356">
        <v>0.912759885854056</v>
      </c>
      <c r="AC439" s="356">
        <v>0.93387492915171</v>
      </c>
      <c r="AD439" s="356">
        <v>0.911601071502164</v>
      </c>
      <c r="AE439" s="356">
        <v>0.92</v>
      </c>
      <c r="AF439" s="169">
        <v>0.994759825327511</v>
      </c>
      <c r="AG439" s="169">
        <v>0.989296636085627</v>
      </c>
      <c r="AH439" s="169">
        <v>0.973400886637112</v>
      </c>
      <c r="AI439" s="169">
        <v>0.994759825327511</v>
      </c>
      <c r="AJ439" s="356">
        <v>0.92</v>
      </c>
      <c r="AK439" s="169">
        <v>0.928171641791045</v>
      </c>
      <c r="AL439" s="169">
        <v>0.927225624116816</v>
      </c>
      <c r="AM439" s="169">
        <v>0.937354988399072</v>
      </c>
      <c r="AN439" s="169">
        <v>0.928171641791045</v>
      </c>
      <c r="AO439" s="168">
        <v>0.99</v>
      </c>
      <c r="AP439" s="358">
        <v>1</v>
      </c>
      <c r="AQ439" s="358">
        <v>1</v>
      </c>
      <c r="AR439" s="358">
        <v>1</v>
      </c>
      <c r="AS439" s="359">
        <v>1</v>
      </c>
      <c r="AT439" s="364">
        <v>0.05</v>
      </c>
      <c r="AU439" s="361">
        <v>0</v>
      </c>
      <c r="AV439" s="362">
        <v>0.1875</v>
      </c>
      <c r="AW439" s="362">
        <v>0</v>
      </c>
      <c r="AX439" s="362">
        <v>0</v>
      </c>
      <c r="AY439" s="142"/>
      <c r="AZ439" s="140"/>
    </row>
    <row r="440" spans="1:52">
      <c r="A440" s="138"/>
      <c r="B440" s="142"/>
      <c r="C440" s="172" t="s">
        <v>721</v>
      </c>
      <c r="D440" s="166" t="s">
        <v>26</v>
      </c>
      <c r="E440" s="166" t="s">
        <v>722</v>
      </c>
      <c r="F440" s="167" t="s">
        <v>847</v>
      </c>
      <c r="G440" s="173" t="s">
        <v>848</v>
      </c>
      <c r="H440" s="173" t="s">
        <v>848</v>
      </c>
      <c r="I440" s="173" t="s">
        <v>848</v>
      </c>
      <c r="J440" s="173" t="s">
        <v>848</v>
      </c>
      <c r="K440" s="168">
        <v>0.9</v>
      </c>
      <c r="L440" s="169">
        <v>0.833333333333333</v>
      </c>
      <c r="M440" s="169">
        <v>0.785714285714286</v>
      </c>
      <c r="N440" s="170">
        <v>0.794871794871795</v>
      </c>
      <c r="O440" s="170">
        <v>0.833333333333333</v>
      </c>
      <c r="P440" s="356">
        <v>0.9</v>
      </c>
      <c r="Q440" s="357">
        <v>0.943852459016393</v>
      </c>
      <c r="R440" s="169">
        <v>0.940529289325007</v>
      </c>
      <c r="S440" s="169">
        <v>0.946428571428571</v>
      </c>
      <c r="T440" s="169">
        <v>0.943852459016393</v>
      </c>
      <c r="U440" s="356">
        <v>0.9</v>
      </c>
      <c r="V440" s="169">
        <v>0.877868852459016</v>
      </c>
      <c r="W440" s="169">
        <v>0.851620576865894</v>
      </c>
      <c r="X440" s="169">
        <v>0.841964285714286</v>
      </c>
      <c r="Y440" s="169">
        <v>0.877868852459016</v>
      </c>
      <c r="Z440" s="356">
        <v>0.92</v>
      </c>
      <c r="AA440" s="356">
        <v>0.892732636095468</v>
      </c>
      <c r="AB440" s="356">
        <v>0.901616104337964</v>
      </c>
      <c r="AC440" s="356">
        <v>0.874868282402529</v>
      </c>
      <c r="AD440" s="356">
        <v>0.892732636095468</v>
      </c>
      <c r="AE440" s="356">
        <v>0.92</v>
      </c>
      <c r="AF440" s="169">
        <v>0.935757575757576</v>
      </c>
      <c r="AG440" s="169">
        <v>0.948324022346369</v>
      </c>
      <c r="AH440" s="169">
        <v>0.907292954264524</v>
      </c>
      <c r="AI440" s="169">
        <v>0.935757575757576</v>
      </c>
      <c r="AJ440" s="356">
        <v>0.92</v>
      </c>
      <c r="AK440" s="169">
        <v>0.920827274196155</v>
      </c>
      <c r="AL440" s="169">
        <v>0.929969551979121</v>
      </c>
      <c r="AM440" s="169">
        <v>0.893314366998578</v>
      </c>
      <c r="AN440" s="169">
        <v>0.920827274196155</v>
      </c>
      <c r="AO440" s="168">
        <v>0.99</v>
      </c>
      <c r="AP440" s="358">
        <v>1</v>
      </c>
      <c r="AQ440" s="358">
        <v>1</v>
      </c>
      <c r="AR440" s="358">
        <v>1</v>
      </c>
      <c r="AS440" s="359">
        <v>1</v>
      </c>
      <c r="AT440" s="364">
        <v>0.05</v>
      </c>
      <c r="AU440" s="361">
        <v>0</v>
      </c>
      <c r="AV440" s="362">
        <v>0.137931034482759</v>
      </c>
      <c r="AW440" s="362">
        <v>0</v>
      </c>
      <c r="AX440" s="362">
        <v>0</v>
      </c>
      <c r="AY440" s="142"/>
      <c r="AZ440" s="140"/>
    </row>
    <row r="441" spans="1:52">
      <c r="A441" s="138"/>
      <c r="B441" s="142"/>
      <c r="C441" s="172" t="s">
        <v>721</v>
      </c>
      <c r="D441" s="166" t="s">
        <v>26</v>
      </c>
      <c r="E441" s="166" t="s">
        <v>722</v>
      </c>
      <c r="F441" s="167" t="s">
        <v>849</v>
      </c>
      <c r="G441" s="173" t="s">
        <v>850</v>
      </c>
      <c r="H441" s="173" t="s">
        <v>850</v>
      </c>
      <c r="I441" s="173" t="s">
        <v>850</v>
      </c>
      <c r="J441" s="173" t="s">
        <v>850</v>
      </c>
      <c r="K441" s="168">
        <v>0.9</v>
      </c>
      <c r="L441" s="169">
        <v>0.716981132075472</v>
      </c>
      <c r="M441" s="169">
        <v>0.741379310344828</v>
      </c>
      <c r="N441" s="170">
        <v>0.716981132075472</v>
      </c>
      <c r="O441" s="170">
        <v>0.716981132075472</v>
      </c>
      <c r="P441" s="356">
        <v>0.9</v>
      </c>
      <c r="Q441" s="357">
        <v>0.750296794618124</v>
      </c>
      <c r="R441" s="169">
        <v>0.782633053221289</v>
      </c>
      <c r="S441" s="169">
        <v>0.911433172302738</v>
      </c>
      <c r="T441" s="169">
        <v>0.750296794618124</v>
      </c>
      <c r="U441" s="356">
        <v>0.9</v>
      </c>
      <c r="V441" s="169">
        <v>0.778789077958053</v>
      </c>
      <c r="W441" s="169">
        <v>0.779551820728291</v>
      </c>
      <c r="X441" s="169">
        <v>0.810789049919485</v>
      </c>
      <c r="Y441" s="169">
        <v>0.778789077958053</v>
      </c>
      <c r="Z441" s="356">
        <v>0.92</v>
      </c>
      <c r="AA441" s="356">
        <v>0.88569027106535</v>
      </c>
      <c r="AB441" s="356">
        <v>0.88067940552017</v>
      </c>
      <c r="AC441" s="356">
        <v>0.905071770334928</v>
      </c>
      <c r="AD441" s="356">
        <v>0.88569027106535</v>
      </c>
      <c r="AE441" s="356">
        <v>0.92</v>
      </c>
      <c r="AF441" s="169">
        <v>0.976680384087791</v>
      </c>
      <c r="AG441" s="169">
        <v>0.999556344276841</v>
      </c>
      <c r="AH441" s="169">
        <v>0.987627043747238</v>
      </c>
      <c r="AI441" s="169">
        <v>0.976680384087791</v>
      </c>
      <c r="AJ441" s="356">
        <v>0.92</v>
      </c>
      <c r="AK441" s="169">
        <v>0.905079667710745</v>
      </c>
      <c r="AL441" s="169">
        <v>0.905676328502415</v>
      </c>
      <c r="AM441" s="169">
        <v>0.917117674346683</v>
      </c>
      <c r="AN441" s="169">
        <v>0.905079667710745</v>
      </c>
      <c r="AO441" s="168">
        <v>0.99</v>
      </c>
      <c r="AP441" s="358">
        <v>1</v>
      </c>
      <c r="AQ441" s="358">
        <v>1</v>
      </c>
      <c r="AR441" s="358">
        <v>1</v>
      </c>
      <c r="AS441" s="359">
        <v>1</v>
      </c>
      <c r="AT441" s="364">
        <v>0.05</v>
      </c>
      <c r="AU441" s="361">
        <v>0.0333333333333333</v>
      </c>
      <c r="AV441" s="362">
        <v>0.206896551724138</v>
      </c>
      <c r="AW441" s="362">
        <v>0</v>
      </c>
      <c r="AX441" s="362">
        <v>0.0333333333333333</v>
      </c>
      <c r="AY441" s="142"/>
      <c r="AZ441" s="140"/>
    </row>
    <row r="442" spans="1:52">
      <c r="A442" s="138"/>
      <c r="B442" s="142"/>
      <c r="C442" s="172" t="s">
        <v>721</v>
      </c>
      <c r="D442" s="166" t="s">
        <v>26</v>
      </c>
      <c r="E442" s="166" t="s">
        <v>722</v>
      </c>
      <c r="F442" s="167" t="s">
        <v>851</v>
      </c>
      <c r="G442" s="173" t="s">
        <v>851</v>
      </c>
      <c r="H442" s="173" t="s">
        <v>851</v>
      </c>
      <c r="I442" s="173" t="s">
        <v>851</v>
      </c>
      <c r="J442" s="173" t="s">
        <v>851</v>
      </c>
      <c r="K442" s="168">
        <v>0.9</v>
      </c>
      <c r="L442" s="169">
        <v>1</v>
      </c>
      <c r="M442" s="169">
        <v>0.954545454545455</v>
      </c>
      <c r="N442" s="170">
        <v>0.934426229508197</v>
      </c>
      <c r="O442" s="170">
        <v>1</v>
      </c>
      <c r="P442" s="356">
        <v>0.9</v>
      </c>
      <c r="Q442" s="357">
        <v>0.985598227474151</v>
      </c>
      <c r="R442" s="169">
        <v>0.986678507992895</v>
      </c>
      <c r="S442" s="169">
        <v>0.993013100436681</v>
      </c>
      <c r="T442" s="169">
        <v>0.985598227474151</v>
      </c>
      <c r="U442" s="356">
        <v>0.9</v>
      </c>
      <c r="V442" s="169">
        <v>0.906573116691285</v>
      </c>
      <c r="W442" s="169">
        <v>0.889579632918887</v>
      </c>
      <c r="X442" s="169">
        <v>0.896943231441048</v>
      </c>
      <c r="Y442" s="169">
        <v>0.906573116691285</v>
      </c>
      <c r="Z442" s="356">
        <v>0.92</v>
      </c>
      <c r="AA442" s="356">
        <v>0.951902227478809</v>
      </c>
      <c r="AB442" s="356">
        <v>0.94168239983218</v>
      </c>
      <c r="AC442" s="356">
        <v>0.947956901809311</v>
      </c>
      <c r="AD442" s="356">
        <v>0.951902227478809</v>
      </c>
      <c r="AE442" s="356">
        <v>0.92</v>
      </c>
      <c r="AF442" s="169">
        <v>0.973333333333333</v>
      </c>
      <c r="AG442" s="169">
        <v>0.957686882933709</v>
      </c>
      <c r="AH442" s="169">
        <v>0.988475177304965</v>
      </c>
      <c r="AI442" s="169">
        <v>0.973333333333333</v>
      </c>
      <c r="AJ442" s="356">
        <v>0.92</v>
      </c>
      <c r="AK442" s="169">
        <v>0.960143534537998</v>
      </c>
      <c r="AL442" s="169">
        <v>0.955092024539877</v>
      </c>
      <c r="AM442" s="169">
        <v>0.955661776825449</v>
      </c>
      <c r="AN442" s="169">
        <v>0.960143534537998</v>
      </c>
      <c r="AO442" s="168">
        <v>0.99</v>
      </c>
      <c r="AP442" s="358">
        <v>1</v>
      </c>
      <c r="AQ442" s="358">
        <v>1</v>
      </c>
      <c r="AR442" s="358">
        <v>1</v>
      </c>
      <c r="AS442" s="359">
        <v>1</v>
      </c>
      <c r="AT442" s="364">
        <v>0.05</v>
      </c>
      <c r="AU442" s="361">
        <v>0.0333333333333333</v>
      </c>
      <c r="AV442" s="362">
        <v>0.111111111111111</v>
      </c>
      <c r="AW442" s="362">
        <v>0</v>
      </c>
      <c r="AX442" s="362">
        <v>0.0333333333333333</v>
      </c>
      <c r="AY442" s="142"/>
      <c r="AZ442" s="140"/>
    </row>
    <row r="443" spans="1:52">
      <c r="A443" s="138"/>
      <c r="B443" s="142"/>
      <c r="C443" s="172" t="s">
        <v>721</v>
      </c>
      <c r="D443" s="166" t="s">
        <v>26</v>
      </c>
      <c r="E443" s="166" t="s">
        <v>722</v>
      </c>
      <c r="F443" s="167" t="s">
        <v>852</v>
      </c>
      <c r="G443" s="173" t="s">
        <v>853</v>
      </c>
      <c r="H443" s="173" t="s">
        <v>853</v>
      </c>
      <c r="I443" s="173" t="s">
        <v>853</v>
      </c>
      <c r="J443" s="173" t="s">
        <v>853</v>
      </c>
      <c r="K443" s="168">
        <v>0.9</v>
      </c>
      <c r="L443" s="169">
        <v>0.87719298245614</v>
      </c>
      <c r="M443" s="169">
        <v>0.932203389830508</v>
      </c>
      <c r="N443" s="170">
        <v>0.909090909090909</v>
      </c>
      <c r="O443" s="170">
        <v>0.87719298245614</v>
      </c>
      <c r="P443" s="356">
        <v>0.9</v>
      </c>
      <c r="Q443" s="357">
        <v>0.971543232396935</v>
      </c>
      <c r="R443" s="169">
        <v>0.976895895623811</v>
      </c>
      <c r="S443" s="169">
        <v>0.972952086553323</v>
      </c>
      <c r="T443" s="169">
        <v>0.971543232396935</v>
      </c>
      <c r="U443" s="356">
        <v>0.9</v>
      </c>
      <c r="V443" s="169">
        <v>0.825611090842758</v>
      </c>
      <c r="W443" s="169">
        <v>0.865724381625442</v>
      </c>
      <c r="X443" s="169">
        <v>0.765069551777434</v>
      </c>
      <c r="Y443" s="169">
        <v>0.825611090842758</v>
      </c>
      <c r="Z443" s="356">
        <v>0.92</v>
      </c>
      <c r="AA443" s="356">
        <v>0.949651140863662</v>
      </c>
      <c r="AB443" s="356">
        <v>0.936983064198503</v>
      </c>
      <c r="AC443" s="356">
        <v>0.926628609805238</v>
      </c>
      <c r="AD443" s="356">
        <v>0.949651140863662</v>
      </c>
      <c r="AE443" s="356">
        <v>0.92</v>
      </c>
      <c r="AF443" s="169">
        <v>0.975384615384615</v>
      </c>
      <c r="AG443" s="169">
        <v>0.971355824315722</v>
      </c>
      <c r="AH443" s="169">
        <v>0.964554242749731</v>
      </c>
      <c r="AI443" s="169">
        <v>0.975384615384615</v>
      </c>
      <c r="AJ443" s="356">
        <v>0.92</v>
      </c>
      <c r="AK443" s="169">
        <v>0.951678850204436</v>
      </c>
      <c r="AL443" s="169">
        <v>0.949526093410985</v>
      </c>
      <c r="AM443" s="169">
        <v>0.928719150696264</v>
      </c>
      <c r="AN443" s="169">
        <v>0.951678850204436</v>
      </c>
      <c r="AO443" s="168">
        <v>0.99</v>
      </c>
      <c r="AP443" s="358">
        <v>1</v>
      </c>
      <c r="AQ443" s="358">
        <v>1</v>
      </c>
      <c r="AR443" s="358">
        <v>1</v>
      </c>
      <c r="AS443" s="359">
        <v>1</v>
      </c>
      <c r="AT443" s="364">
        <v>0.05</v>
      </c>
      <c r="AU443" s="361">
        <v>0</v>
      </c>
      <c r="AV443" s="362">
        <v>0.130434782608696</v>
      </c>
      <c r="AW443" s="362">
        <v>0.0212765957446809</v>
      </c>
      <c r="AX443" s="362">
        <v>0</v>
      </c>
      <c r="AY443" s="142"/>
      <c r="AZ443" s="140"/>
    </row>
    <row r="444" spans="1:52">
      <c r="A444" s="138"/>
      <c r="B444" s="142"/>
      <c r="C444" s="172" t="s">
        <v>721</v>
      </c>
      <c r="D444" s="166" t="s">
        <v>26</v>
      </c>
      <c r="E444" s="166" t="s">
        <v>722</v>
      </c>
      <c r="F444" s="167" t="s">
        <v>854</v>
      </c>
      <c r="G444" s="173" t="s">
        <v>855</v>
      </c>
      <c r="H444" s="173" t="s">
        <v>855</v>
      </c>
      <c r="I444" s="173" t="s">
        <v>855</v>
      </c>
      <c r="J444" s="173" t="s">
        <v>855</v>
      </c>
      <c r="K444" s="168">
        <v>0.9</v>
      </c>
      <c r="L444" s="169">
        <v>0.638297872340426</v>
      </c>
      <c r="M444" s="169">
        <v>0.673469387755102</v>
      </c>
      <c r="N444" s="170">
        <v>0.588235294117647</v>
      </c>
      <c r="O444" s="170">
        <v>0.638297872340426</v>
      </c>
      <c r="P444" s="356">
        <v>0.9</v>
      </c>
      <c r="Q444" s="357">
        <v>0.788052373158756</v>
      </c>
      <c r="R444" s="169">
        <v>0.806843891402715</v>
      </c>
      <c r="S444" s="169">
        <v>0.943364327979713</v>
      </c>
      <c r="T444" s="169">
        <v>0.788052373158756</v>
      </c>
      <c r="U444" s="356">
        <v>0.9</v>
      </c>
      <c r="V444" s="169">
        <v>0.747545008183306</v>
      </c>
      <c r="W444" s="169">
        <v>0.755656108597285</v>
      </c>
      <c r="X444" s="169">
        <v>0.826711749788673</v>
      </c>
      <c r="Y444" s="169">
        <v>0.747545008183306</v>
      </c>
      <c r="Z444" s="356">
        <v>0.92</v>
      </c>
      <c r="AA444" s="356">
        <v>0.822317596566524</v>
      </c>
      <c r="AB444" s="356">
        <v>0.820744566386916</v>
      </c>
      <c r="AC444" s="356">
        <v>0.896043444530644</v>
      </c>
      <c r="AD444" s="356">
        <v>0.822317596566524</v>
      </c>
      <c r="AE444" s="356">
        <v>0.92</v>
      </c>
      <c r="AF444" s="169">
        <v>0.998257839721254</v>
      </c>
      <c r="AG444" s="169">
        <v>0.951045627376426</v>
      </c>
      <c r="AH444" s="169">
        <v>0.995723068698209</v>
      </c>
      <c r="AI444" s="169">
        <v>0.998257839721254</v>
      </c>
      <c r="AJ444" s="356">
        <v>0.92</v>
      </c>
      <c r="AK444" s="169">
        <v>0.8501460971198</v>
      </c>
      <c r="AL444" s="169">
        <v>0.859394087466406</v>
      </c>
      <c r="AM444" s="169">
        <v>0.909951111812017</v>
      </c>
      <c r="AN444" s="169">
        <v>0.8501460971198</v>
      </c>
      <c r="AO444" s="168">
        <v>0.99</v>
      </c>
      <c r="AP444" s="358">
        <v>1</v>
      </c>
      <c r="AQ444" s="358">
        <v>1</v>
      </c>
      <c r="AR444" s="358">
        <v>1</v>
      </c>
      <c r="AS444" s="359">
        <v>1</v>
      </c>
      <c r="AT444" s="364">
        <v>0.05</v>
      </c>
      <c r="AU444" s="361">
        <v>0.0344827586206897</v>
      </c>
      <c r="AV444" s="362">
        <v>0.121212121212121</v>
      </c>
      <c r="AW444" s="362">
        <v>0</v>
      </c>
      <c r="AX444" s="362">
        <v>0.0344827586206897</v>
      </c>
      <c r="AY444" s="142"/>
      <c r="AZ444" s="140"/>
    </row>
    <row r="445" spans="1:52">
      <c r="A445" s="138"/>
      <c r="B445" s="142"/>
      <c r="C445" s="172" t="s">
        <v>721</v>
      </c>
      <c r="D445" s="166" t="s">
        <v>26</v>
      </c>
      <c r="E445" s="166" t="s">
        <v>722</v>
      </c>
      <c r="F445" s="167" t="s">
        <v>856</v>
      </c>
      <c r="G445" s="173" t="s">
        <v>857</v>
      </c>
      <c r="H445" s="173" t="s">
        <v>857</v>
      </c>
      <c r="I445" s="173" t="s">
        <v>857</v>
      </c>
      <c r="J445" s="173" t="s">
        <v>857</v>
      </c>
      <c r="K445" s="168">
        <v>0.9</v>
      </c>
      <c r="L445" s="169">
        <v>0.978021978021978</v>
      </c>
      <c r="M445" s="169">
        <v>0.979381443298969</v>
      </c>
      <c r="N445" s="170">
        <v>0.988888888888889</v>
      </c>
      <c r="O445" s="170">
        <v>0.978021978021978</v>
      </c>
      <c r="P445" s="356">
        <v>0.9</v>
      </c>
      <c r="Q445" s="357">
        <v>0.932787280173452</v>
      </c>
      <c r="R445" s="169">
        <v>0.94605358435916</v>
      </c>
      <c r="S445" s="169">
        <v>0.905295315682281</v>
      </c>
      <c r="T445" s="169">
        <v>0.932787280173452</v>
      </c>
      <c r="U445" s="356">
        <v>0.9</v>
      </c>
      <c r="V445" s="169">
        <v>0.882437966754999</v>
      </c>
      <c r="W445" s="169">
        <v>0.902244750181028</v>
      </c>
      <c r="X445" s="169">
        <v>0.847250509164969</v>
      </c>
      <c r="Y445" s="169">
        <v>0.882437966754999</v>
      </c>
      <c r="Z445" s="356">
        <v>0.92</v>
      </c>
      <c r="AA445" s="356">
        <v>0.943740399385561</v>
      </c>
      <c r="AB445" s="356">
        <v>0.941210710128056</v>
      </c>
      <c r="AC445" s="356">
        <v>0.952601568068425</v>
      </c>
      <c r="AD445" s="356">
        <v>0.943740399385561</v>
      </c>
      <c r="AE445" s="356">
        <v>0.92</v>
      </c>
      <c r="AF445" s="169">
        <v>0.998591549295775</v>
      </c>
      <c r="AG445" s="169">
        <v>1</v>
      </c>
      <c r="AH445" s="169">
        <v>0.858285714285714</v>
      </c>
      <c r="AI445" s="169">
        <v>0.998591549295775</v>
      </c>
      <c r="AJ445" s="356">
        <v>0.92</v>
      </c>
      <c r="AK445" s="169">
        <v>0.955311433447099</v>
      </c>
      <c r="AL445" s="169">
        <v>0.957865168539326</v>
      </c>
      <c r="AM445" s="169">
        <v>0.959086709779596</v>
      </c>
      <c r="AN445" s="169">
        <v>0.955311433447099</v>
      </c>
      <c r="AO445" s="168">
        <v>0.99</v>
      </c>
      <c r="AP445" s="358">
        <v>1</v>
      </c>
      <c r="AQ445" s="358">
        <v>1</v>
      </c>
      <c r="AR445" s="358">
        <v>1</v>
      </c>
      <c r="AS445" s="359">
        <v>1</v>
      </c>
      <c r="AT445" s="364">
        <v>0.05</v>
      </c>
      <c r="AU445" s="361">
        <v>0.117647058823529</v>
      </c>
      <c r="AV445" s="362">
        <v>0.2</v>
      </c>
      <c r="AW445" s="362">
        <v>0</v>
      </c>
      <c r="AX445" s="362">
        <v>0.117647058823529</v>
      </c>
      <c r="AY445" s="142"/>
      <c r="AZ445" s="140"/>
    </row>
    <row r="446" spans="1:52">
      <c r="A446" s="138"/>
      <c r="B446" s="142"/>
      <c r="C446" s="172" t="s">
        <v>721</v>
      </c>
      <c r="D446" s="166" t="s">
        <v>26</v>
      </c>
      <c r="E446" s="166" t="s">
        <v>722</v>
      </c>
      <c r="F446" s="167" t="s">
        <v>858</v>
      </c>
      <c r="G446" s="180" t="s">
        <v>858</v>
      </c>
      <c r="H446" s="180" t="s">
        <v>858</v>
      </c>
      <c r="I446" s="180" t="s">
        <v>858</v>
      </c>
      <c r="J446" s="180" t="s">
        <v>858</v>
      </c>
      <c r="K446" s="168">
        <v>0.9</v>
      </c>
      <c r="L446" s="169">
        <v>1</v>
      </c>
      <c r="M446" s="169">
        <v>1</v>
      </c>
      <c r="N446" s="170">
        <v>0.833333333333333</v>
      </c>
      <c r="O446" s="170">
        <v>1</v>
      </c>
      <c r="P446" s="356">
        <v>0.9</v>
      </c>
      <c r="Q446" s="357">
        <v>0.976571428571429</v>
      </c>
      <c r="R446" s="169">
        <v>0.979118329466357</v>
      </c>
      <c r="S446" s="169">
        <v>0.974754558204769</v>
      </c>
      <c r="T446" s="169">
        <v>0.976571428571429</v>
      </c>
      <c r="U446" s="356">
        <v>0.9</v>
      </c>
      <c r="V446" s="169">
        <v>0.959428571428571</v>
      </c>
      <c r="W446" s="169">
        <v>0.960092807424594</v>
      </c>
      <c r="X446" s="169">
        <v>0.953716690042076</v>
      </c>
      <c r="Y446" s="169">
        <v>0.959428571428571</v>
      </c>
      <c r="Z446" s="356">
        <v>0.92</v>
      </c>
      <c r="AA446" s="356" t="s">
        <v>32</v>
      </c>
      <c r="AB446" s="356" t="s">
        <v>32</v>
      </c>
      <c r="AC446" s="356" t="s">
        <v>32</v>
      </c>
      <c r="AD446" s="356" t="s">
        <v>32</v>
      </c>
      <c r="AE446" s="356">
        <v>0.92</v>
      </c>
      <c r="AF446" s="169">
        <v>0.956521739130435</v>
      </c>
      <c r="AG446" s="169">
        <v>1</v>
      </c>
      <c r="AH446" s="169">
        <v>0.987179487179487</v>
      </c>
      <c r="AI446" s="169">
        <v>0.956521739130435</v>
      </c>
      <c r="AJ446" s="356">
        <v>0.92</v>
      </c>
      <c r="AK446" s="169">
        <v>0.981142857142857</v>
      </c>
      <c r="AL446" s="169">
        <v>0.990255220417633</v>
      </c>
      <c r="AM446" s="169">
        <v>0.990182328190743</v>
      </c>
      <c r="AN446" s="169">
        <v>0.981142857142857</v>
      </c>
      <c r="AO446" s="168">
        <v>0.99</v>
      </c>
      <c r="AP446" s="358">
        <v>1</v>
      </c>
      <c r="AQ446" s="358">
        <v>1</v>
      </c>
      <c r="AR446" s="358">
        <v>1</v>
      </c>
      <c r="AS446" s="359">
        <v>1</v>
      </c>
      <c r="AT446" s="364">
        <v>0.05</v>
      </c>
      <c r="AU446" s="361">
        <v>0.166666666666667</v>
      </c>
      <c r="AV446" s="362">
        <v>0</v>
      </c>
      <c r="AW446" s="362">
        <v>0</v>
      </c>
      <c r="AX446" s="362">
        <v>0.166666666666667</v>
      </c>
      <c r="AY446" s="142"/>
      <c r="AZ446" s="140"/>
    </row>
    <row r="447" spans="1:52">
      <c r="A447" s="138"/>
      <c r="B447" s="142"/>
      <c r="C447" s="172" t="s">
        <v>721</v>
      </c>
      <c r="D447" s="166" t="s">
        <v>26</v>
      </c>
      <c r="E447" s="166" t="s">
        <v>722</v>
      </c>
      <c r="F447" s="167" t="s">
        <v>859</v>
      </c>
      <c r="G447" s="173" t="s">
        <v>860</v>
      </c>
      <c r="H447" s="173" t="s">
        <v>860</v>
      </c>
      <c r="I447" s="173" t="s">
        <v>860</v>
      </c>
      <c r="J447" s="173" t="s">
        <v>860</v>
      </c>
      <c r="K447" s="168">
        <v>0.9</v>
      </c>
      <c r="L447" s="169">
        <v>0.932203389830508</v>
      </c>
      <c r="M447" s="169">
        <v>1</v>
      </c>
      <c r="N447" s="170">
        <v>0.95</v>
      </c>
      <c r="O447" s="170">
        <v>0.932203389830508</v>
      </c>
      <c r="P447" s="356">
        <v>0.9</v>
      </c>
      <c r="Q447" s="357">
        <v>0.96458416235575</v>
      </c>
      <c r="R447" s="169">
        <v>0.967948717948718</v>
      </c>
      <c r="S447" s="169">
        <v>0.96014828544949</v>
      </c>
      <c r="T447" s="169">
        <v>0.96458416235575</v>
      </c>
      <c r="U447" s="356">
        <v>0.9</v>
      </c>
      <c r="V447" s="169">
        <v>0.83724631914047</v>
      </c>
      <c r="W447" s="169">
        <v>0.860500610500611</v>
      </c>
      <c r="X447" s="169">
        <v>0.856348470806302</v>
      </c>
      <c r="Y447" s="169">
        <v>0.83724631914047</v>
      </c>
      <c r="Z447" s="356">
        <v>0.92</v>
      </c>
      <c r="AA447" s="356">
        <v>0.900602409638554</v>
      </c>
      <c r="AB447" s="356">
        <v>0.912637234291053</v>
      </c>
      <c r="AC447" s="356">
        <v>0.921172509407803</v>
      </c>
      <c r="AD447" s="356">
        <v>0.900602409638554</v>
      </c>
      <c r="AE447" s="356">
        <v>0.92</v>
      </c>
      <c r="AF447" s="169">
        <v>0.997496871088861</v>
      </c>
      <c r="AG447" s="169">
        <v>0.991924629878869</v>
      </c>
      <c r="AH447" s="169">
        <v>0.996314496314496</v>
      </c>
      <c r="AI447" s="169">
        <v>0.997496871088861</v>
      </c>
      <c r="AJ447" s="356">
        <v>0.92</v>
      </c>
      <c r="AK447" s="169">
        <v>0.919058233491223</v>
      </c>
      <c r="AL447" s="169">
        <v>0.939870490286771</v>
      </c>
      <c r="AM447" s="169">
        <v>0.929352259748735</v>
      </c>
      <c r="AN447" s="169">
        <v>0.919058233491223</v>
      </c>
      <c r="AO447" s="168">
        <v>0.99</v>
      </c>
      <c r="AP447" s="358">
        <v>1</v>
      </c>
      <c r="AQ447" s="358">
        <v>1</v>
      </c>
      <c r="AR447" s="358">
        <v>1</v>
      </c>
      <c r="AS447" s="359">
        <v>1</v>
      </c>
      <c r="AT447" s="364">
        <v>0.05</v>
      </c>
      <c r="AU447" s="361">
        <v>0.0666666666666667</v>
      </c>
      <c r="AV447" s="362">
        <v>0.0454545454545455</v>
      </c>
      <c r="AW447" s="362">
        <v>0.0714285714285714</v>
      </c>
      <c r="AX447" s="362">
        <v>0.0666666666666667</v>
      </c>
      <c r="AY447" s="142"/>
      <c r="AZ447" s="140"/>
    </row>
    <row r="448" spans="1:52">
      <c r="A448" s="138"/>
      <c r="B448" s="142"/>
      <c r="C448" s="172" t="s">
        <v>721</v>
      </c>
      <c r="D448" s="166" t="s">
        <v>26</v>
      </c>
      <c r="E448" s="166" t="s">
        <v>722</v>
      </c>
      <c r="F448" s="167" t="s">
        <v>861</v>
      </c>
      <c r="G448" s="173" t="s">
        <v>862</v>
      </c>
      <c r="H448" s="173" t="s">
        <v>862</v>
      </c>
      <c r="I448" s="173" t="s">
        <v>862</v>
      </c>
      <c r="J448" s="173" t="s">
        <v>862</v>
      </c>
      <c r="K448" s="168">
        <v>0.9</v>
      </c>
      <c r="L448" s="169">
        <v>0.980392156862745</v>
      </c>
      <c r="M448" s="169">
        <v>0.979591836734694</v>
      </c>
      <c r="N448" s="170">
        <v>0.92</v>
      </c>
      <c r="O448" s="170">
        <v>0.980392156862745</v>
      </c>
      <c r="P448" s="356">
        <v>0.9</v>
      </c>
      <c r="Q448" s="357">
        <v>0.956156375593716</v>
      </c>
      <c r="R448" s="169">
        <v>0.979308390022676</v>
      </c>
      <c r="S448" s="169">
        <v>0.964726631393298</v>
      </c>
      <c r="T448" s="169">
        <v>0.956156375593716</v>
      </c>
      <c r="U448" s="356">
        <v>0.9</v>
      </c>
      <c r="V448" s="169">
        <v>0.917427840701498</v>
      </c>
      <c r="W448" s="169">
        <v>0.908446712018141</v>
      </c>
      <c r="X448" s="169">
        <v>0.868606701940035</v>
      </c>
      <c r="Y448" s="169">
        <v>0.917427840701498</v>
      </c>
      <c r="Z448" s="356">
        <v>0.92</v>
      </c>
      <c r="AA448" s="356">
        <v>0.946001227244835</v>
      </c>
      <c r="AB448" s="356">
        <v>0.94668319900806</v>
      </c>
      <c r="AC448" s="356">
        <v>0.953550863723608</v>
      </c>
      <c r="AD448" s="356">
        <v>0.946001227244835</v>
      </c>
      <c r="AE448" s="356">
        <v>0.92</v>
      </c>
      <c r="AF448" s="169">
        <v>0.950128976784179</v>
      </c>
      <c r="AG448" s="169">
        <v>0.978172999191593</v>
      </c>
      <c r="AH448" s="169">
        <v>0.993445010924982</v>
      </c>
      <c r="AI448" s="169">
        <v>0.950128976784179</v>
      </c>
      <c r="AJ448" s="356">
        <v>0.92</v>
      </c>
      <c r="AK448" s="169">
        <v>0.957630443311102</v>
      </c>
      <c r="AL448" s="169">
        <v>0.958178993906082</v>
      </c>
      <c r="AM448" s="169">
        <v>0.957446808510638</v>
      </c>
      <c r="AN448" s="169">
        <v>0.957630443311102</v>
      </c>
      <c r="AO448" s="168">
        <v>0.99</v>
      </c>
      <c r="AP448" s="358">
        <v>1</v>
      </c>
      <c r="AQ448" s="358">
        <v>1</v>
      </c>
      <c r="AR448" s="358">
        <v>1</v>
      </c>
      <c r="AS448" s="359">
        <v>1</v>
      </c>
      <c r="AT448" s="364">
        <v>0.05</v>
      </c>
      <c r="AU448" s="361">
        <v>0</v>
      </c>
      <c r="AV448" s="362">
        <v>0.272727272727273</v>
      </c>
      <c r="AW448" s="362">
        <v>0</v>
      </c>
      <c r="AX448" s="362">
        <v>0</v>
      </c>
      <c r="AY448" s="142"/>
      <c r="AZ448" s="140"/>
    </row>
    <row r="449" spans="1:52">
      <c r="A449" s="138"/>
      <c r="B449" s="142"/>
      <c r="C449" s="172" t="s">
        <v>721</v>
      </c>
      <c r="D449" s="166" t="s">
        <v>26</v>
      </c>
      <c r="E449" s="166" t="s">
        <v>722</v>
      </c>
      <c r="F449" s="167" t="s">
        <v>863</v>
      </c>
      <c r="G449" s="173" t="s">
        <v>864</v>
      </c>
      <c r="H449" s="173" t="s">
        <v>864</v>
      </c>
      <c r="I449" s="173" t="s">
        <v>864</v>
      </c>
      <c r="J449" s="173" t="s">
        <v>864</v>
      </c>
      <c r="K449" s="168">
        <v>0.9</v>
      </c>
      <c r="L449" s="169">
        <v>0.833333333333333</v>
      </c>
      <c r="M449" s="169">
        <v>0.962962962962963</v>
      </c>
      <c r="N449" s="170">
        <v>0.882352941176471</v>
      </c>
      <c r="O449" s="170">
        <v>0.833333333333333</v>
      </c>
      <c r="P449" s="356">
        <v>0.9</v>
      </c>
      <c r="Q449" s="357">
        <v>0.982658959537572</v>
      </c>
      <c r="R449" s="169">
        <v>0.977512493059411</v>
      </c>
      <c r="S449" s="169">
        <v>0.965089216446858</v>
      </c>
      <c r="T449" s="169">
        <v>0.982658959537572</v>
      </c>
      <c r="U449" s="356">
        <v>0.9</v>
      </c>
      <c r="V449" s="169">
        <v>0.901054063243795</v>
      </c>
      <c r="W449" s="169">
        <v>0.878956135480289</v>
      </c>
      <c r="X449" s="169">
        <v>0.899922420480993</v>
      </c>
      <c r="Y449" s="169">
        <v>0.901054063243795</v>
      </c>
      <c r="Z449" s="356">
        <v>0.92</v>
      </c>
      <c r="AA449" s="356">
        <v>0.922801432550736</v>
      </c>
      <c r="AB449" s="356">
        <v>0.952486410308033</v>
      </c>
      <c r="AC449" s="356">
        <v>0.951119068934646</v>
      </c>
      <c r="AD449" s="356">
        <v>0.922801432550736</v>
      </c>
      <c r="AE449" s="356">
        <v>0.92</v>
      </c>
      <c r="AF449" s="169">
        <v>0.990435706695005</v>
      </c>
      <c r="AG449" s="169">
        <v>0.994054696789536</v>
      </c>
      <c r="AH449" s="169">
        <v>0.614772224679345</v>
      </c>
      <c r="AI449" s="169">
        <v>0.990435706695005</v>
      </c>
      <c r="AJ449" s="356">
        <v>0.92</v>
      </c>
      <c r="AK449" s="169">
        <v>0.939488849912303</v>
      </c>
      <c r="AL449" s="169">
        <v>0.961399416909621</v>
      </c>
      <c r="AM449" s="169">
        <v>0.954472727272727</v>
      </c>
      <c r="AN449" s="169">
        <v>0.939488849912303</v>
      </c>
      <c r="AO449" s="168">
        <v>0.99</v>
      </c>
      <c r="AP449" s="358">
        <v>1</v>
      </c>
      <c r="AQ449" s="358">
        <v>1</v>
      </c>
      <c r="AR449" s="358">
        <v>1</v>
      </c>
      <c r="AS449" s="359">
        <v>1</v>
      </c>
      <c r="AT449" s="364">
        <v>0.05</v>
      </c>
      <c r="AU449" s="361">
        <v>0</v>
      </c>
      <c r="AV449" s="362">
        <v>0.0476190476190476</v>
      </c>
      <c r="AW449" s="362">
        <v>0.0625</v>
      </c>
      <c r="AX449" s="362">
        <v>0</v>
      </c>
      <c r="AY449" s="142"/>
      <c r="AZ449" s="140"/>
    </row>
    <row r="450" spans="1:52">
      <c r="A450" s="138"/>
      <c r="B450" s="142"/>
      <c r="C450" s="172" t="s">
        <v>721</v>
      </c>
      <c r="D450" s="166" t="s">
        <v>26</v>
      </c>
      <c r="E450" s="166" t="s">
        <v>722</v>
      </c>
      <c r="F450" s="167" t="s">
        <v>865</v>
      </c>
      <c r="G450" s="173" t="s">
        <v>866</v>
      </c>
      <c r="H450" s="173" t="s">
        <v>866</v>
      </c>
      <c r="I450" s="173" t="s">
        <v>866</v>
      </c>
      <c r="J450" s="173" t="s">
        <v>866</v>
      </c>
      <c r="K450" s="168">
        <v>0.9</v>
      </c>
      <c r="L450" s="169">
        <v>0.951219512195122</v>
      </c>
      <c r="M450" s="169">
        <v>0.927710843373494</v>
      </c>
      <c r="N450" s="170">
        <v>0.948717948717949</v>
      </c>
      <c r="O450" s="170">
        <v>0.951219512195122</v>
      </c>
      <c r="P450" s="356">
        <v>0.9</v>
      </c>
      <c r="Q450" s="357">
        <v>0.970959595959596</v>
      </c>
      <c r="R450" s="169">
        <v>0.978260869565217</v>
      </c>
      <c r="S450" s="169">
        <v>0.972811059907834</v>
      </c>
      <c r="T450" s="169">
        <v>0.970959595959596</v>
      </c>
      <c r="U450" s="356">
        <v>0.9</v>
      </c>
      <c r="V450" s="169">
        <v>0.903093434343434</v>
      </c>
      <c r="W450" s="169">
        <v>0.866076221148685</v>
      </c>
      <c r="X450" s="169">
        <v>0.857603686635945</v>
      </c>
      <c r="Y450" s="169">
        <v>0.903093434343434</v>
      </c>
      <c r="Z450" s="356">
        <v>0.92</v>
      </c>
      <c r="AA450" s="356">
        <v>0.78532772098617</v>
      </c>
      <c r="AB450" s="356">
        <v>0.849454882857806</v>
      </c>
      <c r="AC450" s="356">
        <v>0.811478933791917</v>
      </c>
      <c r="AD450" s="356">
        <v>0.78532772098617</v>
      </c>
      <c r="AE450" s="356">
        <v>0.92</v>
      </c>
      <c r="AF450" s="169">
        <v>0.996451965065502</v>
      </c>
      <c r="AG450" s="169">
        <v>0.998376999768143</v>
      </c>
      <c r="AH450" s="169">
        <v>0.991506849315068</v>
      </c>
      <c r="AI450" s="169">
        <v>0.996451965065502</v>
      </c>
      <c r="AJ450" s="356">
        <v>0.92</v>
      </c>
      <c r="AK450" s="169">
        <v>0.868305264754969</v>
      </c>
      <c r="AL450" s="169">
        <v>0.89986316706058</v>
      </c>
      <c r="AM450" s="169">
        <v>0.860471933167228</v>
      </c>
      <c r="AN450" s="169">
        <v>0.868305264754969</v>
      </c>
      <c r="AO450" s="168">
        <v>0.99</v>
      </c>
      <c r="AP450" s="358">
        <v>1</v>
      </c>
      <c r="AQ450" s="358">
        <v>1</v>
      </c>
      <c r="AR450" s="358">
        <v>1</v>
      </c>
      <c r="AS450" s="359">
        <v>1</v>
      </c>
      <c r="AT450" s="364">
        <v>0.05</v>
      </c>
      <c r="AU450" s="361">
        <v>0.205882352941176</v>
      </c>
      <c r="AV450" s="362">
        <v>0.0606060606060606</v>
      </c>
      <c r="AW450" s="362">
        <v>0</v>
      </c>
      <c r="AX450" s="362">
        <v>0.205882352941176</v>
      </c>
      <c r="AY450" s="142"/>
      <c r="AZ450" s="140"/>
    </row>
    <row r="451" spans="1:52">
      <c r="A451" s="138"/>
      <c r="B451" s="142"/>
      <c r="C451" s="172" t="s">
        <v>721</v>
      </c>
      <c r="D451" s="166" t="s">
        <v>26</v>
      </c>
      <c r="E451" s="166" t="s">
        <v>722</v>
      </c>
      <c r="F451" s="167" t="s">
        <v>867</v>
      </c>
      <c r="G451" s="173" t="s">
        <v>868</v>
      </c>
      <c r="H451" s="173" t="s">
        <v>868</v>
      </c>
      <c r="I451" s="173" t="s">
        <v>868</v>
      </c>
      <c r="J451" s="173" t="s">
        <v>868</v>
      </c>
      <c r="K451" s="168">
        <v>0.9</v>
      </c>
      <c r="L451" s="169">
        <v>0.890625</v>
      </c>
      <c r="M451" s="169">
        <v>0.921875</v>
      </c>
      <c r="N451" s="170">
        <v>0.913793103448276</v>
      </c>
      <c r="O451" s="170">
        <v>0.890625</v>
      </c>
      <c r="P451" s="356">
        <v>0.9</v>
      </c>
      <c r="Q451" s="357">
        <v>0.994318181818182</v>
      </c>
      <c r="R451" s="169">
        <v>0.99239417989418</v>
      </c>
      <c r="S451" s="169">
        <v>1</v>
      </c>
      <c r="T451" s="169">
        <v>0.994318181818182</v>
      </c>
      <c r="U451" s="356">
        <v>0.9</v>
      </c>
      <c r="V451" s="169">
        <v>0.90719696969697</v>
      </c>
      <c r="W451" s="169">
        <v>0.890873015873016</v>
      </c>
      <c r="X451" s="169">
        <v>0.907373552711761</v>
      </c>
      <c r="Y451" s="169">
        <v>0.90719696969697</v>
      </c>
      <c r="Z451" s="356">
        <v>0.92</v>
      </c>
      <c r="AA451" s="356">
        <v>0.915894039735099</v>
      </c>
      <c r="AB451" s="356">
        <v>0.912061636556854</v>
      </c>
      <c r="AC451" s="356">
        <v>0.869191049913941</v>
      </c>
      <c r="AD451" s="356">
        <v>0.915894039735099</v>
      </c>
      <c r="AE451" s="356">
        <v>0.92</v>
      </c>
      <c r="AF451" s="169">
        <v>0.988142292490119</v>
      </c>
      <c r="AG451" s="169">
        <v>0.981566820276498</v>
      </c>
      <c r="AH451" s="169">
        <v>0.988857938718663</v>
      </c>
      <c r="AI451" s="169">
        <v>0.988142292490119</v>
      </c>
      <c r="AJ451" s="356">
        <v>0.92</v>
      </c>
      <c r="AK451" s="169">
        <v>0.941768131286395</v>
      </c>
      <c r="AL451" s="169">
        <v>0.937371058060713</v>
      </c>
      <c r="AM451" s="169">
        <v>0.900351014040562</v>
      </c>
      <c r="AN451" s="169">
        <v>0.941768131286395</v>
      </c>
      <c r="AO451" s="168">
        <v>0.99</v>
      </c>
      <c r="AP451" s="358">
        <v>1</v>
      </c>
      <c r="AQ451" s="358">
        <v>1</v>
      </c>
      <c r="AR451" s="358">
        <v>1</v>
      </c>
      <c r="AS451" s="359">
        <v>1</v>
      </c>
      <c r="AT451" s="364">
        <v>0.05</v>
      </c>
      <c r="AU451" s="361">
        <v>0.0555555555555556</v>
      </c>
      <c r="AV451" s="362">
        <v>0.153846153846154</v>
      </c>
      <c r="AW451" s="362">
        <v>0.153846153846154</v>
      </c>
      <c r="AX451" s="362">
        <v>0.0555555555555556</v>
      </c>
      <c r="AY451" s="142"/>
      <c r="AZ451" s="140"/>
    </row>
    <row r="452" spans="1:52">
      <c r="A452" s="138"/>
      <c r="B452" s="142"/>
      <c r="C452" s="172" t="s">
        <v>721</v>
      </c>
      <c r="D452" s="166" t="s">
        <v>26</v>
      </c>
      <c r="E452" s="166" t="s">
        <v>722</v>
      </c>
      <c r="F452" s="167" t="s">
        <v>869</v>
      </c>
      <c r="G452" s="173" t="s">
        <v>869</v>
      </c>
      <c r="H452" s="173" t="s">
        <v>869</v>
      </c>
      <c r="I452" s="173" t="s">
        <v>869</v>
      </c>
      <c r="J452" s="173" t="s">
        <v>869</v>
      </c>
      <c r="K452" s="168">
        <v>0.9</v>
      </c>
      <c r="L452" s="169">
        <v>1</v>
      </c>
      <c r="M452" s="169">
        <v>0.947368421052632</v>
      </c>
      <c r="N452" s="170">
        <v>0.980769230769231</v>
      </c>
      <c r="O452" s="170">
        <v>1</v>
      </c>
      <c r="P452" s="356">
        <v>0.9</v>
      </c>
      <c r="Q452" s="357">
        <v>0.96906887755102</v>
      </c>
      <c r="R452" s="169">
        <v>0.965902738960313</v>
      </c>
      <c r="S452" s="169">
        <v>0.970037453183521</v>
      </c>
      <c r="T452" s="169">
        <v>0.96906887755102</v>
      </c>
      <c r="U452" s="356">
        <v>0.9</v>
      </c>
      <c r="V452" s="169">
        <v>0.951211734693878</v>
      </c>
      <c r="W452" s="169">
        <v>0.935438792621576</v>
      </c>
      <c r="X452" s="169">
        <v>0.949438202247191</v>
      </c>
      <c r="Y452" s="169">
        <v>0.951211734693878</v>
      </c>
      <c r="Z452" s="356">
        <v>0.92</v>
      </c>
      <c r="AA452" s="356">
        <v>0.953434895084795</v>
      </c>
      <c r="AB452" s="356">
        <v>0.957132979949297</v>
      </c>
      <c r="AC452" s="356">
        <v>0.941091658084449</v>
      </c>
      <c r="AD452" s="356">
        <v>0.953434895084795</v>
      </c>
      <c r="AE452" s="356">
        <v>0.92</v>
      </c>
      <c r="AF452" s="169">
        <v>0.997280849410851</v>
      </c>
      <c r="AG452" s="169">
        <v>0.99864046471388</v>
      </c>
      <c r="AH452" s="169">
        <v>0.997846515270164</v>
      </c>
      <c r="AI452" s="169">
        <v>0.997280849410851</v>
      </c>
      <c r="AJ452" s="356">
        <v>0.92</v>
      </c>
      <c r="AK452" s="169">
        <v>0.96797777452844</v>
      </c>
      <c r="AL452" s="169">
        <v>0.967790829859795</v>
      </c>
      <c r="AM452" s="169">
        <v>0.952094952094952</v>
      </c>
      <c r="AN452" s="169">
        <v>0.96797777452844</v>
      </c>
      <c r="AO452" s="168">
        <v>0.99</v>
      </c>
      <c r="AP452" s="358">
        <v>1</v>
      </c>
      <c r="AQ452" s="358">
        <v>1</v>
      </c>
      <c r="AR452" s="358">
        <v>1</v>
      </c>
      <c r="AS452" s="359">
        <v>1</v>
      </c>
      <c r="AT452" s="364">
        <v>0.05</v>
      </c>
      <c r="AU452" s="361">
        <v>0.243243243243243</v>
      </c>
      <c r="AV452" s="362">
        <v>0.216216216216216</v>
      </c>
      <c r="AW452" s="362">
        <v>0</v>
      </c>
      <c r="AX452" s="362">
        <v>0.243243243243243</v>
      </c>
      <c r="AY452" s="142"/>
      <c r="AZ452" s="140"/>
    </row>
    <row r="453" spans="1:52">
      <c r="A453" s="138"/>
      <c r="B453" s="142"/>
      <c r="C453" s="172" t="s">
        <v>721</v>
      </c>
      <c r="D453" s="166" t="s">
        <v>26</v>
      </c>
      <c r="E453" s="166" t="s">
        <v>722</v>
      </c>
      <c r="F453" s="167" t="s">
        <v>870</v>
      </c>
      <c r="G453" s="173" t="s">
        <v>870</v>
      </c>
      <c r="H453" s="173" t="s">
        <v>870</v>
      </c>
      <c r="I453" s="173" t="s">
        <v>870</v>
      </c>
      <c r="J453" s="173" t="s">
        <v>870</v>
      </c>
      <c r="K453" s="168">
        <v>0.9</v>
      </c>
      <c r="L453" s="169">
        <v>0.846153846153846</v>
      </c>
      <c r="M453" s="169">
        <v>0.9375</v>
      </c>
      <c r="N453" s="170">
        <v>0.866666666666667</v>
      </c>
      <c r="O453" s="170">
        <v>0.846153846153846</v>
      </c>
      <c r="P453" s="356">
        <v>0.9</v>
      </c>
      <c r="Q453" s="357">
        <v>0.986666666666667</v>
      </c>
      <c r="R453" s="169">
        <v>0.991432068543452</v>
      </c>
      <c r="S453" s="169">
        <v>0.992</v>
      </c>
      <c r="T453" s="169">
        <v>0.986666666666667</v>
      </c>
      <c r="U453" s="356">
        <v>0.9</v>
      </c>
      <c r="V453" s="169">
        <v>0.872727272727273</v>
      </c>
      <c r="W453" s="169">
        <v>0.917992656058752</v>
      </c>
      <c r="X453" s="169">
        <v>0.957333333333333</v>
      </c>
      <c r="Y453" s="169">
        <v>0.872727272727273</v>
      </c>
      <c r="Z453" s="356">
        <v>0.92</v>
      </c>
      <c r="AA453" s="356">
        <v>0.700122399020808</v>
      </c>
      <c r="AB453" s="356">
        <v>0.806703910614525</v>
      </c>
      <c r="AC453" s="356">
        <v>0.809</v>
      </c>
      <c r="AD453" s="356">
        <v>0.700122399020808</v>
      </c>
      <c r="AE453" s="356">
        <v>0.92</v>
      </c>
      <c r="AF453" s="169">
        <v>0.979166666666667</v>
      </c>
      <c r="AG453" s="169">
        <v>0.993377483443709</v>
      </c>
      <c r="AH453" s="169">
        <v>0.995726495726496</v>
      </c>
      <c r="AI453" s="169">
        <v>0.979166666666667</v>
      </c>
      <c r="AJ453" s="356">
        <v>0.92</v>
      </c>
      <c r="AK453" s="169">
        <v>0.830188679245283</v>
      </c>
      <c r="AL453" s="169">
        <v>0.887266355140187</v>
      </c>
      <c r="AM453" s="169">
        <v>0.853818181818182</v>
      </c>
      <c r="AN453" s="169">
        <v>0.830188679245283</v>
      </c>
      <c r="AO453" s="168">
        <v>0.99</v>
      </c>
      <c r="AP453" s="358">
        <v>1</v>
      </c>
      <c r="AQ453" s="358" t="s">
        <v>32</v>
      </c>
      <c r="AR453" s="358">
        <v>1</v>
      </c>
      <c r="AS453" s="359">
        <v>1</v>
      </c>
      <c r="AT453" s="364">
        <v>0.05</v>
      </c>
      <c r="AU453" s="361">
        <v>0</v>
      </c>
      <c r="AV453" s="362">
        <v>0.333333333333333</v>
      </c>
      <c r="AW453" s="362">
        <v>0</v>
      </c>
      <c r="AX453" s="362">
        <v>0</v>
      </c>
      <c r="AY453" s="142"/>
      <c r="AZ453" s="140"/>
    </row>
    <row r="454" spans="1:52">
      <c r="A454" s="138"/>
      <c r="B454" s="142"/>
      <c r="C454" s="172" t="s">
        <v>721</v>
      </c>
      <c r="D454" s="166" t="s">
        <v>26</v>
      </c>
      <c r="E454" s="166" t="s">
        <v>722</v>
      </c>
      <c r="F454" s="167" t="s">
        <v>871</v>
      </c>
      <c r="G454" s="173" t="s">
        <v>872</v>
      </c>
      <c r="H454" s="173" t="s">
        <v>872</v>
      </c>
      <c r="I454" s="173" t="s">
        <v>872</v>
      </c>
      <c r="J454" s="173" t="s">
        <v>872</v>
      </c>
      <c r="K454" s="168">
        <v>0.9</v>
      </c>
      <c r="L454" s="169">
        <v>0.91304347826087</v>
      </c>
      <c r="M454" s="169">
        <v>0.930232558139535</v>
      </c>
      <c r="N454" s="170">
        <v>0.916666666666667</v>
      </c>
      <c r="O454" s="170">
        <v>0.91304347826087</v>
      </c>
      <c r="P454" s="356">
        <v>0.9</v>
      </c>
      <c r="Q454" s="357">
        <v>0.985023534445871</v>
      </c>
      <c r="R454" s="169">
        <v>0.980456026058632</v>
      </c>
      <c r="S454" s="169">
        <v>0.952582557154953</v>
      </c>
      <c r="T454" s="169">
        <v>0.985023534445871</v>
      </c>
      <c r="U454" s="356">
        <v>0.9</v>
      </c>
      <c r="V454" s="169">
        <v>0.943945228925973</v>
      </c>
      <c r="W454" s="169">
        <v>0.951954397394137</v>
      </c>
      <c r="X454" s="169">
        <v>0.899237933954276</v>
      </c>
      <c r="Y454" s="169">
        <v>0.943945228925973</v>
      </c>
      <c r="Z454" s="356">
        <v>0.92</v>
      </c>
      <c r="AA454" s="356">
        <v>0.813202247191011</v>
      </c>
      <c r="AB454" s="356">
        <v>0.772764900662252</v>
      </c>
      <c r="AC454" s="356">
        <v>0.740963855421687</v>
      </c>
      <c r="AD454" s="356">
        <v>0.813202247191011</v>
      </c>
      <c r="AE454" s="356">
        <v>0.92</v>
      </c>
      <c r="AF454" s="169">
        <v>0.997011952191235</v>
      </c>
      <c r="AG454" s="169">
        <v>0.996694995278565</v>
      </c>
      <c r="AH454" s="169">
        <v>0.996483375959079</v>
      </c>
      <c r="AI454" s="169">
        <v>0.997011952191235</v>
      </c>
      <c r="AJ454" s="356">
        <v>0.92</v>
      </c>
      <c r="AK454" s="169">
        <v>0.900265957446808</v>
      </c>
      <c r="AL454" s="169">
        <v>0.875590227879286</v>
      </c>
      <c r="AM454" s="169">
        <v>0.798401199100675</v>
      </c>
      <c r="AN454" s="169">
        <v>0.900265957446808</v>
      </c>
      <c r="AO454" s="168">
        <v>0.99</v>
      </c>
      <c r="AP454" s="358">
        <v>1</v>
      </c>
      <c r="AQ454" s="358">
        <v>1</v>
      </c>
      <c r="AR454" s="358">
        <v>1</v>
      </c>
      <c r="AS454" s="359">
        <v>1</v>
      </c>
      <c r="AT454" s="364">
        <v>0.05</v>
      </c>
      <c r="AU454" s="361">
        <v>0.214285714285714</v>
      </c>
      <c r="AV454" s="362">
        <v>0</v>
      </c>
      <c r="AW454" s="362">
        <v>0.166666666666667</v>
      </c>
      <c r="AX454" s="362">
        <v>0.214285714285714</v>
      </c>
      <c r="AY454" s="142"/>
      <c r="AZ454" s="140"/>
    </row>
    <row r="455" spans="1:52">
      <c r="A455" s="138"/>
      <c r="B455" s="142"/>
      <c r="C455" s="172" t="s">
        <v>721</v>
      </c>
      <c r="D455" s="166" t="s">
        <v>26</v>
      </c>
      <c r="E455" s="166" t="s">
        <v>722</v>
      </c>
      <c r="F455" s="167" t="s">
        <v>873</v>
      </c>
      <c r="G455" s="173" t="s">
        <v>874</v>
      </c>
      <c r="H455" s="173" t="s">
        <v>874</v>
      </c>
      <c r="I455" s="173" t="s">
        <v>874</v>
      </c>
      <c r="J455" s="173" t="s">
        <v>874</v>
      </c>
      <c r="K455" s="168">
        <v>0.9</v>
      </c>
      <c r="L455" s="169">
        <v>0.973333333333333</v>
      </c>
      <c r="M455" s="169">
        <v>0.96</v>
      </c>
      <c r="N455" s="170">
        <v>0.924242424242424</v>
      </c>
      <c r="O455" s="170">
        <v>0.973333333333333</v>
      </c>
      <c r="P455" s="356">
        <v>0.9</v>
      </c>
      <c r="Q455" s="357">
        <v>0.993320235756385</v>
      </c>
      <c r="R455" s="169">
        <v>0.992199108469539</v>
      </c>
      <c r="S455" s="169">
        <v>0.98503937007874</v>
      </c>
      <c r="T455" s="169">
        <v>0.993320235756385</v>
      </c>
      <c r="U455" s="356">
        <v>0.9</v>
      </c>
      <c r="V455" s="169">
        <v>0.940667976424362</v>
      </c>
      <c r="W455" s="169">
        <v>0.928677563150074</v>
      </c>
      <c r="X455" s="169">
        <v>0.925196850393701</v>
      </c>
      <c r="Y455" s="169">
        <v>0.940667976424362</v>
      </c>
      <c r="Z455" s="356">
        <v>0.92</v>
      </c>
      <c r="AA455" s="356">
        <v>0.868035190615836</v>
      </c>
      <c r="AB455" s="356">
        <v>0.874954296160877</v>
      </c>
      <c r="AC455" s="356">
        <v>0.779084967320261</v>
      </c>
      <c r="AD455" s="356">
        <v>0.868035190615836</v>
      </c>
      <c r="AE455" s="356">
        <v>0.92</v>
      </c>
      <c r="AF455" s="169">
        <v>0.972413793103448</v>
      </c>
      <c r="AG455" s="169">
        <v>0.995348837209302</v>
      </c>
      <c r="AH455" s="169">
        <v>0.993877551020408</v>
      </c>
      <c r="AI455" s="169">
        <v>0.972413793103448</v>
      </c>
      <c r="AJ455" s="356">
        <v>0.92</v>
      </c>
      <c r="AK455" s="169">
        <v>0.922001620745543</v>
      </c>
      <c r="AL455" s="169">
        <v>0.921872120877096</v>
      </c>
      <c r="AM455" s="169">
        <v>0.834872979214781</v>
      </c>
      <c r="AN455" s="169">
        <v>0.922001620745543</v>
      </c>
      <c r="AO455" s="168">
        <v>0.99</v>
      </c>
      <c r="AP455" s="358">
        <v>1</v>
      </c>
      <c r="AQ455" s="358">
        <v>1</v>
      </c>
      <c r="AR455" s="358">
        <v>1</v>
      </c>
      <c r="AS455" s="359">
        <v>1</v>
      </c>
      <c r="AT455" s="364">
        <v>0.05</v>
      </c>
      <c r="AU455" s="361">
        <v>0.454545454545455</v>
      </c>
      <c r="AV455" s="362">
        <v>0.19047619047619</v>
      </c>
      <c r="AW455" s="362">
        <v>0</v>
      </c>
      <c r="AX455" s="362">
        <v>0.454545454545455</v>
      </c>
      <c r="AY455" s="142"/>
      <c r="AZ455" s="140"/>
    </row>
    <row r="456" spans="1:52">
      <c r="A456" s="138"/>
      <c r="B456" s="142"/>
      <c r="C456" s="172" t="s">
        <v>721</v>
      </c>
      <c r="D456" s="166" t="s">
        <v>26</v>
      </c>
      <c r="E456" s="166" t="s">
        <v>722</v>
      </c>
      <c r="F456" s="167" t="s">
        <v>875</v>
      </c>
      <c r="G456" s="173" t="s">
        <v>876</v>
      </c>
      <c r="H456" s="173" t="s">
        <v>876</v>
      </c>
      <c r="I456" s="173" t="s">
        <v>876</v>
      </c>
      <c r="J456" s="173" t="s">
        <v>876</v>
      </c>
      <c r="K456" s="168">
        <v>0.9</v>
      </c>
      <c r="L456" s="169">
        <v>0.964705882352941</v>
      </c>
      <c r="M456" s="169">
        <v>0.933333333333333</v>
      </c>
      <c r="N456" s="170">
        <v>0.963414634146341</v>
      </c>
      <c r="O456" s="170">
        <v>0.964705882352941</v>
      </c>
      <c r="P456" s="356">
        <v>0.9</v>
      </c>
      <c r="Q456" s="357">
        <v>0.961476725521669</v>
      </c>
      <c r="R456" s="169">
        <v>0.956945078350829</v>
      </c>
      <c r="S456" s="169">
        <v>0.914285714285714</v>
      </c>
      <c r="T456" s="169">
        <v>0.961476725521669</v>
      </c>
      <c r="U456" s="356">
        <v>0.9</v>
      </c>
      <c r="V456" s="169">
        <v>0.891813804173355</v>
      </c>
      <c r="W456" s="169">
        <v>0.908261068005477</v>
      </c>
      <c r="X456" s="169">
        <v>0.90839469808542</v>
      </c>
      <c r="Y456" s="169">
        <v>0.891813804173355</v>
      </c>
      <c r="Z456" s="356">
        <v>0.92</v>
      </c>
      <c r="AA456" s="356">
        <v>0.918251928020566</v>
      </c>
      <c r="AB456" s="356">
        <v>0.942100909842845</v>
      </c>
      <c r="AC456" s="356">
        <v>0.939956748505279</v>
      </c>
      <c r="AD456" s="356">
        <v>0.918251928020566</v>
      </c>
      <c r="AE456" s="356">
        <v>0.92</v>
      </c>
      <c r="AF456" s="169">
        <v>0.993343195266272</v>
      </c>
      <c r="AG456" s="169">
        <v>0.994971549556702</v>
      </c>
      <c r="AH456" s="169">
        <v>0.968448403860431</v>
      </c>
      <c r="AI456" s="169">
        <v>0.993343195266272</v>
      </c>
      <c r="AJ456" s="356">
        <v>0.92</v>
      </c>
      <c r="AK456" s="169">
        <v>0.945473925877337</v>
      </c>
      <c r="AL456" s="169">
        <v>0.962373257287706</v>
      </c>
      <c r="AM456" s="169">
        <v>0.950710479573712</v>
      </c>
      <c r="AN456" s="169">
        <v>0.945473925877337</v>
      </c>
      <c r="AO456" s="168">
        <v>0.99</v>
      </c>
      <c r="AP456" s="358">
        <v>1</v>
      </c>
      <c r="AQ456" s="358">
        <v>1</v>
      </c>
      <c r="AR456" s="358">
        <v>1</v>
      </c>
      <c r="AS456" s="359">
        <v>1</v>
      </c>
      <c r="AT456" s="364">
        <v>0.05</v>
      </c>
      <c r="AU456" s="361">
        <v>0.113207547169811</v>
      </c>
      <c r="AV456" s="362">
        <v>0.0545454545454545</v>
      </c>
      <c r="AW456" s="362">
        <v>0.0681818181818182</v>
      </c>
      <c r="AX456" s="362">
        <v>0.113207547169811</v>
      </c>
      <c r="AY456" s="142"/>
      <c r="AZ456" s="140"/>
    </row>
    <row r="457" spans="1:52">
      <c r="A457" s="138"/>
      <c r="B457" s="142"/>
      <c r="C457" s="172" t="s">
        <v>721</v>
      </c>
      <c r="D457" s="166" t="s">
        <v>26</v>
      </c>
      <c r="E457" s="166" t="s">
        <v>722</v>
      </c>
      <c r="F457" s="167" t="s">
        <v>877</v>
      </c>
      <c r="G457" s="173" t="s">
        <v>878</v>
      </c>
      <c r="H457" s="173" t="s">
        <v>878</v>
      </c>
      <c r="I457" s="173" t="s">
        <v>878</v>
      </c>
      <c r="J457" s="173" t="s">
        <v>878</v>
      </c>
      <c r="K457" s="168">
        <v>0.9</v>
      </c>
      <c r="L457" s="169">
        <v>0.941176470588235</v>
      </c>
      <c r="M457" s="169">
        <v>0.95</v>
      </c>
      <c r="N457" s="170">
        <v>0.98</v>
      </c>
      <c r="O457" s="170">
        <v>0.941176470588235</v>
      </c>
      <c r="P457" s="356">
        <v>0.9</v>
      </c>
      <c r="Q457" s="357">
        <v>0.90984126984127</v>
      </c>
      <c r="R457" s="169">
        <v>0.939284724147491</v>
      </c>
      <c r="S457" s="169">
        <v>0.954757462686567</v>
      </c>
      <c r="T457" s="169">
        <v>0.90984126984127</v>
      </c>
      <c r="U457" s="356">
        <v>0.9</v>
      </c>
      <c r="V457" s="169">
        <v>0.888888888888889</v>
      </c>
      <c r="W457" s="169">
        <v>0.888550041585805</v>
      </c>
      <c r="X457" s="169">
        <v>0.908115671641791</v>
      </c>
      <c r="Y457" s="169">
        <v>0.888888888888889</v>
      </c>
      <c r="Z457" s="356">
        <v>0.92</v>
      </c>
      <c r="AA457" s="356">
        <v>0.91606847045831</v>
      </c>
      <c r="AB457" s="356">
        <v>0.931829209121786</v>
      </c>
      <c r="AC457" s="356">
        <v>0.92474804031355</v>
      </c>
      <c r="AD457" s="356">
        <v>0.91606847045831</v>
      </c>
      <c r="AE457" s="356">
        <v>0.92</v>
      </c>
      <c r="AF457" s="169">
        <v>0.998558781140622</v>
      </c>
      <c r="AG457" s="169">
        <v>0.999785131070047</v>
      </c>
      <c r="AH457" s="169">
        <v>0.99545767377839</v>
      </c>
      <c r="AI457" s="169">
        <v>0.998558781140622</v>
      </c>
      <c r="AJ457" s="356">
        <v>0.92</v>
      </c>
      <c r="AK457" s="169">
        <v>0.934798428176394</v>
      </c>
      <c r="AL457" s="169">
        <v>0.944882908526329</v>
      </c>
      <c r="AM457" s="169">
        <v>0.940838250870026</v>
      </c>
      <c r="AN457" s="169">
        <v>0.934798428176394</v>
      </c>
      <c r="AO457" s="168">
        <v>0.99</v>
      </c>
      <c r="AP457" s="358">
        <v>1</v>
      </c>
      <c r="AQ457" s="358">
        <v>1</v>
      </c>
      <c r="AR457" s="358">
        <v>1</v>
      </c>
      <c r="AS457" s="359">
        <v>1</v>
      </c>
      <c r="AT457" s="364">
        <v>0.05</v>
      </c>
      <c r="AU457" s="361">
        <v>0.0303030303030303</v>
      </c>
      <c r="AV457" s="362">
        <v>0.257142857142857</v>
      </c>
      <c r="AW457" s="362">
        <v>0</v>
      </c>
      <c r="AX457" s="362">
        <v>0.0303030303030303</v>
      </c>
      <c r="AY457" s="142"/>
      <c r="AZ457" s="140"/>
    </row>
    <row r="458" spans="1:52">
      <c r="A458" s="138"/>
      <c r="B458" s="142"/>
      <c r="C458" s="172" t="s">
        <v>721</v>
      </c>
      <c r="D458" s="166" t="s">
        <v>26</v>
      </c>
      <c r="E458" s="166" t="s">
        <v>722</v>
      </c>
      <c r="F458" s="167" t="s">
        <v>879</v>
      </c>
      <c r="G458" s="173" t="s">
        <v>880</v>
      </c>
      <c r="H458" s="173" t="s">
        <v>880</v>
      </c>
      <c r="I458" s="173" t="s">
        <v>880</v>
      </c>
      <c r="J458" s="173" t="s">
        <v>880</v>
      </c>
      <c r="K458" s="168">
        <v>0.9</v>
      </c>
      <c r="L458" s="169">
        <v>0.959183673469388</v>
      </c>
      <c r="M458" s="169">
        <v>0.980392156862745</v>
      </c>
      <c r="N458" s="170">
        <v>0.911111111111111</v>
      </c>
      <c r="O458" s="170">
        <v>0.959183673469388</v>
      </c>
      <c r="P458" s="356">
        <v>0.9</v>
      </c>
      <c r="Q458" s="357">
        <v>0.987709954936501</v>
      </c>
      <c r="R458" s="169">
        <v>0.978438982319966</v>
      </c>
      <c r="S458" s="169">
        <v>0.990839694656489</v>
      </c>
      <c r="T458" s="169">
        <v>0.987709954936501</v>
      </c>
      <c r="U458" s="356">
        <v>0.9</v>
      </c>
      <c r="V458" s="169">
        <v>0.959033183121671</v>
      </c>
      <c r="W458" s="169">
        <v>0.935748167313497</v>
      </c>
      <c r="X458" s="169">
        <v>0.961068702290076</v>
      </c>
      <c r="Y458" s="169">
        <v>0.959033183121671</v>
      </c>
      <c r="Z458" s="356">
        <v>0.92</v>
      </c>
      <c r="AA458" s="356">
        <v>0.965921999242711</v>
      </c>
      <c r="AB458" s="356">
        <v>0.969131832797428</v>
      </c>
      <c r="AC458" s="356">
        <v>0.947821409359871</v>
      </c>
      <c r="AD458" s="356">
        <v>0.965921999242711</v>
      </c>
      <c r="AE458" s="356">
        <v>0.92</v>
      </c>
      <c r="AF458" s="169">
        <v>0.9965</v>
      </c>
      <c r="AG458" s="169">
        <v>0.997859589041096</v>
      </c>
      <c r="AH458" s="169">
        <v>0.997181334168494</v>
      </c>
      <c r="AI458" s="169">
        <v>0.9965</v>
      </c>
      <c r="AJ458" s="356">
        <v>0.92</v>
      </c>
      <c r="AK458" s="169">
        <v>0.975219512195122</v>
      </c>
      <c r="AL458" s="169">
        <v>0.973674521354934</v>
      </c>
      <c r="AM458" s="169">
        <v>0.961198738170347</v>
      </c>
      <c r="AN458" s="169">
        <v>0.975219512195122</v>
      </c>
      <c r="AO458" s="168">
        <v>0.99</v>
      </c>
      <c r="AP458" s="358">
        <v>1</v>
      </c>
      <c r="AQ458" s="358">
        <v>1</v>
      </c>
      <c r="AR458" s="358">
        <v>1</v>
      </c>
      <c r="AS458" s="359">
        <v>1</v>
      </c>
      <c r="AT458" s="364">
        <v>0.05</v>
      </c>
      <c r="AU458" s="361">
        <v>0.05</v>
      </c>
      <c r="AV458" s="362">
        <v>0</v>
      </c>
      <c r="AW458" s="362">
        <v>0</v>
      </c>
      <c r="AX458" s="362">
        <v>0.05</v>
      </c>
      <c r="AY458" s="142"/>
      <c r="AZ458" s="140"/>
    </row>
    <row r="459" spans="1:52">
      <c r="A459" s="138"/>
      <c r="B459" s="142"/>
      <c r="C459" s="172" t="s">
        <v>721</v>
      </c>
      <c r="D459" s="166" t="s">
        <v>26</v>
      </c>
      <c r="E459" s="166" t="s">
        <v>722</v>
      </c>
      <c r="F459" s="167" t="s">
        <v>881</v>
      </c>
      <c r="G459" s="173" t="s">
        <v>881</v>
      </c>
      <c r="H459" s="173" t="s">
        <v>881</v>
      </c>
      <c r="I459" s="173" t="s">
        <v>881</v>
      </c>
      <c r="J459" s="173" t="s">
        <v>881</v>
      </c>
      <c r="K459" s="168">
        <v>0.9</v>
      </c>
      <c r="L459" s="169">
        <v>0.98</v>
      </c>
      <c r="M459" s="169">
        <v>0.98</v>
      </c>
      <c r="N459" s="170">
        <v>0.977272727272727</v>
      </c>
      <c r="O459" s="170">
        <v>0.98</v>
      </c>
      <c r="P459" s="356">
        <v>0.9</v>
      </c>
      <c r="Q459" s="357">
        <v>0.971785383903793</v>
      </c>
      <c r="R459" s="169">
        <v>0.973103171417102</v>
      </c>
      <c r="S459" s="169">
        <v>0.983299933199733</v>
      </c>
      <c r="T459" s="169">
        <v>0.971785383903793</v>
      </c>
      <c r="U459" s="356">
        <v>0.9</v>
      </c>
      <c r="V459" s="169">
        <v>0.959759481961147</v>
      </c>
      <c r="W459" s="169">
        <v>0.943396226415094</v>
      </c>
      <c r="X459" s="169">
        <v>0.967935871743487</v>
      </c>
      <c r="Y459" s="169">
        <v>0.959759481961147</v>
      </c>
      <c r="Z459" s="356">
        <v>0.92</v>
      </c>
      <c r="AA459" s="356">
        <v>0.98257984238905</v>
      </c>
      <c r="AB459" s="356">
        <v>0.971315529179031</v>
      </c>
      <c r="AC459" s="356">
        <v>0.988895382817066</v>
      </c>
      <c r="AD459" s="356">
        <v>0.98257984238905</v>
      </c>
      <c r="AE459" s="356">
        <v>0.92</v>
      </c>
      <c r="AF459" s="169">
        <v>0.99493136219641</v>
      </c>
      <c r="AG459" s="169">
        <v>0.994672349493873</v>
      </c>
      <c r="AH459" s="169">
        <v>0.994585894059116</v>
      </c>
      <c r="AI459" s="169">
        <v>0.99493136219641</v>
      </c>
      <c r="AJ459" s="356">
        <v>0.92</v>
      </c>
      <c r="AK459" s="169">
        <v>0.984398375721308</v>
      </c>
      <c r="AL459" s="169">
        <v>0.973574660633484</v>
      </c>
      <c r="AM459" s="169">
        <v>0.991463414634146</v>
      </c>
      <c r="AN459" s="169">
        <v>0.984398375721308</v>
      </c>
      <c r="AO459" s="168">
        <v>0.99</v>
      </c>
      <c r="AP459" s="358">
        <v>1</v>
      </c>
      <c r="AQ459" s="358">
        <v>1</v>
      </c>
      <c r="AR459" s="358">
        <v>1</v>
      </c>
      <c r="AS459" s="359">
        <v>1</v>
      </c>
      <c r="AT459" s="364">
        <v>0.05</v>
      </c>
      <c r="AU459" s="361">
        <v>0.285714285714286</v>
      </c>
      <c r="AV459" s="362">
        <v>0.411764705882353</v>
      </c>
      <c r="AW459" s="362">
        <v>0.125</v>
      </c>
      <c r="AX459" s="362">
        <v>0.285714285714286</v>
      </c>
      <c r="AY459" s="142"/>
      <c r="AZ459" s="140"/>
    </row>
    <row r="460" spans="1:52">
      <c r="A460" s="138"/>
      <c r="B460" s="142"/>
      <c r="C460" s="172" t="s">
        <v>721</v>
      </c>
      <c r="D460" s="166" t="s">
        <v>26</v>
      </c>
      <c r="E460" s="166" t="s">
        <v>722</v>
      </c>
      <c r="F460" s="167" t="s">
        <v>882</v>
      </c>
      <c r="G460" s="173" t="s">
        <v>882</v>
      </c>
      <c r="H460" s="173" t="s">
        <v>882</v>
      </c>
      <c r="I460" s="173" t="s">
        <v>882</v>
      </c>
      <c r="J460" s="173" t="s">
        <v>882</v>
      </c>
      <c r="K460" s="168">
        <v>0.9</v>
      </c>
      <c r="L460" s="169">
        <v>0.975</v>
      </c>
      <c r="M460" s="169">
        <v>0.975</v>
      </c>
      <c r="N460" s="170">
        <v>0.975</v>
      </c>
      <c r="O460" s="170">
        <v>0.975</v>
      </c>
      <c r="P460" s="356">
        <v>0.9</v>
      </c>
      <c r="Q460" s="357">
        <v>0.996715157203191</v>
      </c>
      <c r="R460" s="169">
        <v>0.995831403427513</v>
      </c>
      <c r="S460" s="169">
        <v>0.997118155619596</v>
      </c>
      <c r="T460" s="169">
        <v>0.996715157203191</v>
      </c>
      <c r="U460" s="356">
        <v>0.9</v>
      </c>
      <c r="V460" s="169">
        <v>0.976067573908963</v>
      </c>
      <c r="W460" s="169">
        <v>0.965261695229273</v>
      </c>
      <c r="X460" s="169">
        <v>0.974063400576369</v>
      </c>
      <c r="Y460" s="169">
        <v>0.976067573908963</v>
      </c>
      <c r="Z460" s="356">
        <v>0.92</v>
      </c>
      <c r="AA460" s="356">
        <v>0.995985950827898</v>
      </c>
      <c r="AB460" s="356">
        <v>0.986461251167134</v>
      </c>
      <c r="AC460" s="356">
        <v>0.991228070175439</v>
      </c>
      <c r="AD460" s="356">
        <v>0.995985950827898</v>
      </c>
      <c r="AE460" s="356">
        <v>0.92</v>
      </c>
      <c r="AF460" s="169">
        <v>0.998870056497175</v>
      </c>
      <c r="AG460" s="169">
        <v>0.996655518394649</v>
      </c>
      <c r="AH460" s="169">
        <v>0.849113705144834</v>
      </c>
      <c r="AI460" s="169">
        <v>0.998870056497175</v>
      </c>
      <c r="AJ460" s="356">
        <v>0.92</v>
      </c>
      <c r="AK460" s="169">
        <v>0.99426523297491</v>
      </c>
      <c r="AL460" s="169">
        <v>0.99116689911669</v>
      </c>
      <c r="AM460" s="169">
        <v>0.992633015006821</v>
      </c>
      <c r="AN460" s="169">
        <v>0.99426523297491</v>
      </c>
      <c r="AO460" s="168">
        <v>0.99</v>
      </c>
      <c r="AP460" s="358">
        <v>1</v>
      </c>
      <c r="AQ460" s="358">
        <v>1</v>
      </c>
      <c r="AR460" s="358">
        <v>1</v>
      </c>
      <c r="AS460" s="359">
        <v>1</v>
      </c>
      <c r="AT460" s="364">
        <v>0.05</v>
      </c>
      <c r="AU460" s="361">
        <v>0.1</v>
      </c>
      <c r="AV460" s="362">
        <v>0.444444444444444</v>
      </c>
      <c r="AW460" s="362">
        <v>0.1</v>
      </c>
      <c r="AX460" s="362">
        <v>0.1</v>
      </c>
      <c r="AY460" s="142"/>
      <c r="AZ460" s="140"/>
    </row>
    <row r="461" spans="1:52">
      <c r="A461" s="138"/>
      <c r="B461" s="142"/>
      <c r="C461" s="172" t="s">
        <v>721</v>
      </c>
      <c r="D461" s="166" t="s">
        <v>26</v>
      </c>
      <c r="E461" s="166" t="s">
        <v>722</v>
      </c>
      <c r="F461" s="167" t="s">
        <v>883</v>
      </c>
      <c r="G461" s="173" t="s">
        <v>884</v>
      </c>
      <c r="H461" s="173" t="s">
        <v>884</v>
      </c>
      <c r="I461" s="173" t="s">
        <v>884</v>
      </c>
      <c r="J461" s="173" t="s">
        <v>884</v>
      </c>
      <c r="K461" s="168">
        <v>0.9</v>
      </c>
      <c r="L461" s="169">
        <v>0.972972972972973</v>
      </c>
      <c r="M461" s="169">
        <v>0.95</v>
      </c>
      <c r="N461" s="170">
        <v>0.941176470588235</v>
      </c>
      <c r="O461" s="170">
        <v>0.972972972972973</v>
      </c>
      <c r="P461" s="356">
        <v>0.9</v>
      </c>
      <c r="Q461" s="357">
        <v>0.0357142857142857</v>
      </c>
      <c r="R461" s="169">
        <v>0.285714285714286</v>
      </c>
      <c r="S461" s="169">
        <v>1</v>
      </c>
      <c r="T461" s="169">
        <v>0.0357142857142857</v>
      </c>
      <c r="U461" s="356">
        <v>0.9</v>
      </c>
      <c r="V461" s="169">
        <v>0</v>
      </c>
      <c r="W461" s="169">
        <v>0</v>
      </c>
      <c r="X461" s="169">
        <v>0.333333333333333</v>
      </c>
      <c r="Y461" s="169">
        <v>0</v>
      </c>
      <c r="Z461" s="356">
        <v>0.92</v>
      </c>
      <c r="AA461" s="356">
        <v>0.907751441383728</v>
      </c>
      <c r="AB461" s="356">
        <v>0.931950417404503</v>
      </c>
      <c r="AC461" s="356">
        <v>0.906666666666667</v>
      </c>
      <c r="AD461" s="356">
        <v>0.907751441383728</v>
      </c>
      <c r="AE461" s="356">
        <v>0.92</v>
      </c>
      <c r="AF461" s="169">
        <v>0.995084653194975</v>
      </c>
      <c r="AG461" s="169">
        <v>0.996928746928747</v>
      </c>
      <c r="AH461" s="169">
        <v>0.994063680518079</v>
      </c>
      <c r="AI461" s="169">
        <v>0.995084653194975</v>
      </c>
      <c r="AJ461" s="356">
        <v>0.92</v>
      </c>
      <c r="AK461" s="169">
        <v>0.930681630632118</v>
      </c>
      <c r="AL461" s="169">
        <v>0.952574329224075</v>
      </c>
      <c r="AM461" s="169">
        <v>0.928651685393258</v>
      </c>
      <c r="AN461" s="169">
        <v>0.930681630632118</v>
      </c>
      <c r="AO461" s="168">
        <v>0.99</v>
      </c>
      <c r="AP461" s="358">
        <v>1</v>
      </c>
      <c r="AQ461" s="358">
        <v>1</v>
      </c>
      <c r="AR461" s="358">
        <v>1</v>
      </c>
      <c r="AS461" s="359">
        <v>1</v>
      </c>
      <c r="AT461" s="364">
        <v>0.05</v>
      </c>
      <c r="AU461" s="361">
        <v>0.142857142857143</v>
      </c>
      <c r="AV461" s="362">
        <v>0.133333333333333</v>
      </c>
      <c r="AW461" s="362">
        <v>0.105263157894737</v>
      </c>
      <c r="AX461" s="362">
        <v>0.142857142857143</v>
      </c>
      <c r="AY461" s="142"/>
      <c r="AZ461" s="140"/>
    </row>
    <row r="462" spans="1:52">
      <c r="A462" s="138"/>
      <c r="B462" s="142"/>
      <c r="C462" s="172" t="s">
        <v>721</v>
      </c>
      <c r="D462" s="166" t="s">
        <v>26</v>
      </c>
      <c r="E462" s="166" t="s">
        <v>722</v>
      </c>
      <c r="F462" s="167" t="s">
        <v>885</v>
      </c>
      <c r="G462" s="173" t="s">
        <v>886</v>
      </c>
      <c r="H462" s="173" t="s">
        <v>886</v>
      </c>
      <c r="I462" s="173" t="s">
        <v>886</v>
      </c>
      <c r="J462" s="173" t="s">
        <v>886</v>
      </c>
      <c r="K462" s="168">
        <v>0.9</v>
      </c>
      <c r="L462" s="169">
        <v>0.972222222222222</v>
      </c>
      <c r="M462" s="169">
        <v>0.986842105263158</v>
      </c>
      <c r="N462" s="170">
        <v>0.942857142857143</v>
      </c>
      <c r="O462" s="170">
        <v>0.972222222222222</v>
      </c>
      <c r="P462" s="356">
        <v>0.9</v>
      </c>
      <c r="Q462" s="357">
        <v>0.975649350649351</v>
      </c>
      <c r="R462" s="169">
        <v>0.976483164083378</v>
      </c>
      <c r="S462" s="169">
        <v>0.986830926083263</v>
      </c>
      <c r="T462" s="169">
        <v>0.975649350649351</v>
      </c>
      <c r="U462" s="356">
        <v>0.9</v>
      </c>
      <c r="V462" s="169">
        <v>0.927922077922078</v>
      </c>
      <c r="W462" s="169">
        <v>0.932656333511491</v>
      </c>
      <c r="X462" s="169">
        <v>0.946049277824979</v>
      </c>
      <c r="Y462" s="169">
        <v>0.927922077922078</v>
      </c>
      <c r="Z462" s="356">
        <v>0.92</v>
      </c>
      <c r="AA462" s="356">
        <v>0.935474452554744</v>
      </c>
      <c r="AB462" s="356">
        <v>0.946920955882353</v>
      </c>
      <c r="AC462" s="356">
        <v>0.947040498442368</v>
      </c>
      <c r="AD462" s="356">
        <v>0.935474452554744</v>
      </c>
      <c r="AE462" s="356">
        <v>0.92</v>
      </c>
      <c r="AF462" s="169">
        <v>0.996535682470553</v>
      </c>
      <c r="AG462" s="169">
        <v>0.999669312169312</v>
      </c>
      <c r="AH462" s="169">
        <v>0.998972461981093</v>
      </c>
      <c r="AI462" s="169">
        <v>0.996535682470553</v>
      </c>
      <c r="AJ462" s="356">
        <v>0.92</v>
      </c>
      <c r="AK462" s="169">
        <v>0.952974336151906</v>
      </c>
      <c r="AL462" s="169">
        <v>0.962816553428042</v>
      </c>
      <c r="AM462" s="169">
        <v>0.957455712093737</v>
      </c>
      <c r="AN462" s="169">
        <v>0.952974336151906</v>
      </c>
      <c r="AO462" s="168">
        <v>0.99</v>
      </c>
      <c r="AP462" s="358">
        <v>1</v>
      </c>
      <c r="AQ462" s="358">
        <v>1</v>
      </c>
      <c r="AR462" s="358">
        <v>1</v>
      </c>
      <c r="AS462" s="359">
        <v>1</v>
      </c>
      <c r="AT462" s="364">
        <v>0.05</v>
      </c>
      <c r="AU462" s="361">
        <v>0.0909090909090909</v>
      </c>
      <c r="AV462" s="362">
        <v>0.285714285714286</v>
      </c>
      <c r="AW462" s="362">
        <v>0</v>
      </c>
      <c r="AX462" s="362">
        <v>0.0909090909090909</v>
      </c>
      <c r="AY462" s="142"/>
      <c r="AZ462" s="140"/>
    </row>
    <row r="463" spans="1:52">
      <c r="A463" s="138"/>
      <c r="B463" s="142"/>
      <c r="C463" s="172" t="s">
        <v>721</v>
      </c>
      <c r="D463" s="166" t="s">
        <v>26</v>
      </c>
      <c r="E463" s="166" t="s">
        <v>722</v>
      </c>
      <c r="F463" s="167" t="s">
        <v>887</v>
      </c>
      <c r="G463" s="173" t="s">
        <v>887</v>
      </c>
      <c r="H463" s="173" t="s">
        <v>887</v>
      </c>
      <c r="I463" s="173" t="s">
        <v>887</v>
      </c>
      <c r="J463" s="173" t="s">
        <v>887</v>
      </c>
      <c r="K463" s="168">
        <v>0.9</v>
      </c>
      <c r="L463" s="169">
        <v>0.984126984126984</v>
      </c>
      <c r="M463" s="169">
        <v>0.967213114754098</v>
      </c>
      <c r="N463" s="170">
        <v>0.885245901639344</v>
      </c>
      <c r="O463" s="170">
        <v>0.984126984126984</v>
      </c>
      <c r="P463" s="356">
        <v>0.9</v>
      </c>
      <c r="Q463" s="357">
        <v>0.958946288060212</v>
      </c>
      <c r="R463" s="169">
        <v>0.933910811677895</v>
      </c>
      <c r="S463" s="169">
        <v>0.897574123989218</v>
      </c>
      <c r="T463" s="169">
        <v>0.958946288060212</v>
      </c>
      <c r="U463" s="356">
        <v>0.9</v>
      </c>
      <c r="V463" s="169">
        <v>0.893944577488881</v>
      </c>
      <c r="W463" s="169">
        <v>0.897337183188964</v>
      </c>
      <c r="X463" s="169">
        <v>0.836657681940701</v>
      </c>
      <c r="Y463" s="169">
        <v>0.893944577488881</v>
      </c>
      <c r="Z463" s="356">
        <v>0.92</v>
      </c>
      <c r="AA463" s="356">
        <v>0.88875077688005</v>
      </c>
      <c r="AB463" s="356">
        <v>0.897267759562842</v>
      </c>
      <c r="AC463" s="356">
        <v>0.889769284549056</v>
      </c>
      <c r="AD463" s="356">
        <v>0.88875077688005</v>
      </c>
      <c r="AE463" s="356">
        <v>0.92</v>
      </c>
      <c r="AF463" s="169">
        <v>0.999276236429433</v>
      </c>
      <c r="AG463" s="169">
        <v>0.987968533086534</v>
      </c>
      <c r="AH463" s="169">
        <v>0.991454482036972</v>
      </c>
      <c r="AI463" s="169">
        <v>0.999276236429433</v>
      </c>
      <c r="AJ463" s="356">
        <v>0.92</v>
      </c>
      <c r="AK463" s="169">
        <v>0.926817525276842</v>
      </c>
      <c r="AL463" s="169">
        <v>0.931238010919286</v>
      </c>
      <c r="AM463" s="169">
        <v>0.910348193947283</v>
      </c>
      <c r="AN463" s="169">
        <v>0.926817525276842</v>
      </c>
      <c r="AO463" s="168">
        <v>0.99</v>
      </c>
      <c r="AP463" s="358">
        <v>1</v>
      </c>
      <c r="AQ463" s="358">
        <v>1</v>
      </c>
      <c r="AR463" s="358">
        <v>1</v>
      </c>
      <c r="AS463" s="359">
        <v>1</v>
      </c>
      <c r="AT463" s="364">
        <v>0.05</v>
      </c>
      <c r="AU463" s="361">
        <v>0.0740740740740741</v>
      </c>
      <c r="AV463" s="362">
        <v>0.125</v>
      </c>
      <c r="AW463" s="362">
        <v>0.0666666666666667</v>
      </c>
      <c r="AX463" s="362">
        <v>0.0740740740740741</v>
      </c>
      <c r="AY463" s="142"/>
      <c r="AZ463" s="140"/>
    </row>
    <row r="464" spans="1:52">
      <c r="A464" s="138"/>
      <c r="B464" s="142"/>
      <c r="C464" s="172" t="s">
        <v>721</v>
      </c>
      <c r="D464" s="166" t="s">
        <v>26</v>
      </c>
      <c r="E464" s="166" t="s">
        <v>722</v>
      </c>
      <c r="F464" s="167" t="s">
        <v>888</v>
      </c>
      <c r="G464" s="173" t="s">
        <v>889</v>
      </c>
      <c r="H464" s="173" t="s">
        <v>889</v>
      </c>
      <c r="I464" s="173" t="s">
        <v>889</v>
      </c>
      <c r="J464" s="173" t="s">
        <v>889</v>
      </c>
      <c r="K464" s="168">
        <v>0.9</v>
      </c>
      <c r="L464" s="169">
        <v>0.933333333333333</v>
      </c>
      <c r="M464" s="169">
        <v>1</v>
      </c>
      <c r="N464" s="170">
        <v>0.96551724137931</v>
      </c>
      <c r="O464" s="170">
        <v>0.933333333333333</v>
      </c>
      <c r="P464" s="356">
        <v>0.9</v>
      </c>
      <c r="Q464" s="357">
        <v>0.982899628252788</v>
      </c>
      <c r="R464" s="169">
        <v>0.978021978021978</v>
      </c>
      <c r="S464" s="169">
        <v>0.993281075027996</v>
      </c>
      <c r="T464" s="169">
        <v>0.982899628252788</v>
      </c>
      <c r="U464" s="356">
        <v>0.9</v>
      </c>
      <c r="V464" s="169">
        <v>0.948698884758364</v>
      </c>
      <c r="W464" s="169">
        <v>0.970467032967033</v>
      </c>
      <c r="X464" s="169">
        <v>0.963045912653975</v>
      </c>
      <c r="Y464" s="169">
        <v>0.948698884758364</v>
      </c>
      <c r="Z464" s="356">
        <v>0.92</v>
      </c>
      <c r="AA464" s="356">
        <v>0.971183323114654</v>
      </c>
      <c r="AB464" s="356">
        <v>0.981631550513236</v>
      </c>
      <c r="AC464" s="356">
        <v>0.985721085197525</v>
      </c>
      <c r="AD464" s="356">
        <v>0.971183323114654</v>
      </c>
      <c r="AE464" s="356">
        <v>0.92</v>
      </c>
      <c r="AF464" s="169">
        <v>0.967091295116773</v>
      </c>
      <c r="AG464" s="169">
        <v>0.992432432432432</v>
      </c>
      <c r="AH464" s="169">
        <v>0.993333333333333</v>
      </c>
      <c r="AI464" s="169">
        <v>0.967091295116773</v>
      </c>
      <c r="AJ464" s="356">
        <v>0.92</v>
      </c>
      <c r="AK464" s="169">
        <v>0.978260869565217</v>
      </c>
      <c r="AL464" s="169">
        <v>0.982763834290898</v>
      </c>
      <c r="AM464" s="169">
        <v>0.988309953239813</v>
      </c>
      <c r="AN464" s="169">
        <v>0.978260869565217</v>
      </c>
      <c r="AO464" s="168">
        <v>0.99</v>
      </c>
      <c r="AP464" s="358">
        <v>1</v>
      </c>
      <c r="AQ464" s="358">
        <v>1</v>
      </c>
      <c r="AR464" s="358">
        <v>1</v>
      </c>
      <c r="AS464" s="359">
        <v>1</v>
      </c>
      <c r="AT464" s="364">
        <v>0.05</v>
      </c>
      <c r="AU464" s="361">
        <v>0.285714285714286</v>
      </c>
      <c r="AV464" s="362">
        <v>0.2</v>
      </c>
      <c r="AW464" s="362">
        <v>0</v>
      </c>
      <c r="AX464" s="362">
        <v>0.285714285714286</v>
      </c>
      <c r="AY464" s="142"/>
      <c r="AZ464" s="140"/>
    </row>
    <row r="465" spans="1:52">
      <c r="A465" s="138"/>
      <c r="B465" s="142"/>
      <c r="C465" s="172" t="s">
        <v>721</v>
      </c>
      <c r="D465" s="166" t="s">
        <v>26</v>
      </c>
      <c r="E465" s="166" t="s">
        <v>722</v>
      </c>
      <c r="F465" s="167" t="s">
        <v>890</v>
      </c>
      <c r="G465" s="173" t="s">
        <v>891</v>
      </c>
      <c r="H465" s="173" t="s">
        <v>891</v>
      </c>
      <c r="I465" s="173" t="s">
        <v>891</v>
      </c>
      <c r="J465" s="173" t="s">
        <v>891</v>
      </c>
      <c r="K465" s="168">
        <v>0.9</v>
      </c>
      <c r="L465" s="169">
        <v>1</v>
      </c>
      <c r="M465" s="169">
        <v>1</v>
      </c>
      <c r="N465" s="170">
        <v>1</v>
      </c>
      <c r="O465" s="170">
        <v>1</v>
      </c>
      <c r="P465" s="356">
        <v>0.9</v>
      </c>
      <c r="Q465" s="357">
        <v>0.991497829232996</v>
      </c>
      <c r="R465" s="169">
        <v>0.994091367632224</v>
      </c>
      <c r="S465" s="169">
        <v>0.992363173525668</v>
      </c>
      <c r="T465" s="169">
        <v>0.991497829232996</v>
      </c>
      <c r="U465" s="356">
        <v>0.9</v>
      </c>
      <c r="V465" s="169">
        <v>0.954775687409551</v>
      </c>
      <c r="W465" s="169">
        <v>0.946245856751693</v>
      </c>
      <c r="X465" s="169">
        <v>0.924904539669071</v>
      </c>
      <c r="Y465" s="169">
        <v>0.954775687409551</v>
      </c>
      <c r="Z465" s="356">
        <v>0.92</v>
      </c>
      <c r="AA465" s="356">
        <v>0.899581589958159</v>
      </c>
      <c r="AB465" s="356">
        <v>0.909297052154195</v>
      </c>
      <c r="AC465" s="356">
        <v>0.878571428571429</v>
      </c>
      <c r="AD465" s="356">
        <v>0.899581589958159</v>
      </c>
      <c r="AE465" s="356">
        <v>0.92</v>
      </c>
      <c r="AF465" s="169">
        <v>0.983175604626709</v>
      </c>
      <c r="AG465" s="169">
        <v>0.998997995991984</v>
      </c>
      <c r="AH465" s="169">
        <v>0.99190031152648</v>
      </c>
      <c r="AI465" s="169">
        <v>0.983175604626709</v>
      </c>
      <c r="AJ465" s="356">
        <v>0.92</v>
      </c>
      <c r="AK465" s="169">
        <v>0.971898034398034</v>
      </c>
      <c r="AL465" s="169">
        <v>0.97391637897967</v>
      </c>
      <c r="AM465" s="169">
        <v>0.941903940178315</v>
      </c>
      <c r="AN465" s="169">
        <v>0.971898034398034</v>
      </c>
      <c r="AO465" s="168">
        <v>0.99</v>
      </c>
      <c r="AP465" s="358">
        <v>1</v>
      </c>
      <c r="AQ465" s="358">
        <v>1</v>
      </c>
      <c r="AR465" s="358">
        <v>1</v>
      </c>
      <c r="AS465" s="359">
        <v>1</v>
      </c>
      <c r="AT465" s="364">
        <v>0.05</v>
      </c>
      <c r="AU465" s="361">
        <v>0</v>
      </c>
      <c r="AV465" s="362">
        <v>0.214285714285714</v>
      </c>
      <c r="AW465" s="362">
        <v>0</v>
      </c>
      <c r="AX465" s="362">
        <v>0</v>
      </c>
      <c r="AY465" s="142"/>
      <c r="AZ465" s="140"/>
    </row>
    <row r="466" spans="1:52">
      <c r="A466" s="138"/>
      <c r="B466" s="142"/>
      <c r="C466" s="172" t="s">
        <v>721</v>
      </c>
      <c r="D466" s="166" t="s">
        <v>26</v>
      </c>
      <c r="E466" s="166" t="s">
        <v>722</v>
      </c>
      <c r="F466" s="167" t="s">
        <v>892</v>
      </c>
      <c r="G466" s="173" t="s">
        <v>892</v>
      </c>
      <c r="H466" s="173" t="s">
        <v>892</v>
      </c>
      <c r="I466" s="173" t="s">
        <v>892</v>
      </c>
      <c r="J466" s="173" t="s">
        <v>892</v>
      </c>
      <c r="K466" s="168">
        <v>0.9</v>
      </c>
      <c r="L466" s="169">
        <v>1</v>
      </c>
      <c r="M466" s="169">
        <v>1</v>
      </c>
      <c r="N466" s="170">
        <v>1</v>
      </c>
      <c r="O466" s="170">
        <v>1</v>
      </c>
      <c r="P466" s="356">
        <v>0.9</v>
      </c>
      <c r="Q466" s="357">
        <v>0.967748917748918</v>
      </c>
      <c r="R466" s="169">
        <v>0.979001657763861</v>
      </c>
      <c r="S466" s="169">
        <v>0.990755845568244</v>
      </c>
      <c r="T466" s="169">
        <v>0.967748917748918</v>
      </c>
      <c r="U466" s="356">
        <v>0.9</v>
      </c>
      <c r="V466" s="169">
        <v>0.93008658008658</v>
      </c>
      <c r="W466" s="169">
        <v>0.949530300239455</v>
      </c>
      <c r="X466" s="169">
        <v>0.954323001631321</v>
      </c>
      <c r="Y466" s="169">
        <v>0.93008658008658</v>
      </c>
      <c r="Z466" s="356">
        <v>0.92</v>
      </c>
      <c r="AA466" s="356">
        <v>0.875190258751903</v>
      </c>
      <c r="AB466" s="356">
        <v>0.894523326572008</v>
      </c>
      <c r="AC466" s="356">
        <v>0.89242053789731</v>
      </c>
      <c r="AD466" s="356">
        <v>0.875190258751903</v>
      </c>
      <c r="AE466" s="356">
        <v>0.92</v>
      </c>
      <c r="AF466" s="169">
        <v>0.992167101827676</v>
      </c>
      <c r="AG466" s="169">
        <v>0.994845360824742</v>
      </c>
      <c r="AH466" s="169">
        <v>0.997630331753555</v>
      </c>
      <c r="AI466" s="169">
        <v>0.992167101827676</v>
      </c>
      <c r="AJ466" s="356">
        <v>0.92</v>
      </c>
      <c r="AK466" s="169">
        <v>0.966037735849057</v>
      </c>
      <c r="AL466" s="169">
        <v>0.967264224473889</v>
      </c>
      <c r="AM466" s="169">
        <v>0.949190816710576</v>
      </c>
      <c r="AN466" s="169">
        <v>0.966037735849057</v>
      </c>
      <c r="AO466" s="168">
        <v>0.99</v>
      </c>
      <c r="AP466" s="358">
        <v>1</v>
      </c>
      <c r="AQ466" s="358">
        <v>1</v>
      </c>
      <c r="AR466" s="358">
        <v>1</v>
      </c>
      <c r="AS466" s="359">
        <v>1</v>
      </c>
      <c r="AT466" s="364">
        <v>0.05</v>
      </c>
      <c r="AU466" s="361">
        <v>0</v>
      </c>
      <c r="AV466" s="362">
        <v>0.230769230769231</v>
      </c>
      <c r="AW466" s="362">
        <v>0</v>
      </c>
      <c r="AX466" s="362">
        <v>0</v>
      </c>
      <c r="AY466" s="142"/>
      <c r="AZ466" s="140"/>
    </row>
    <row r="467" spans="1:52">
      <c r="A467" s="138"/>
      <c r="B467" s="142"/>
      <c r="C467" s="172" t="s">
        <v>721</v>
      </c>
      <c r="D467" s="166" t="s">
        <v>26</v>
      </c>
      <c r="E467" s="166" t="s">
        <v>722</v>
      </c>
      <c r="F467" s="167" t="s">
        <v>893</v>
      </c>
      <c r="G467" s="173" t="s">
        <v>894</v>
      </c>
      <c r="H467" s="173" t="s">
        <v>894</v>
      </c>
      <c r="I467" s="173" t="s">
        <v>894</v>
      </c>
      <c r="J467" s="173" t="s">
        <v>894</v>
      </c>
      <c r="K467" s="168">
        <v>0.9</v>
      </c>
      <c r="L467" s="169">
        <v>0.96551724137931</v>
      </c>
      <c r="M467" s="169">
        <v>0.950819672131147</v>
      </c>
      <c r="N467" s="170">
        <v>0.933333333333333</v>
      </c>
      <c r="O467" s="170">
        <v>0.96551724137931</v>
      </c>
      <c r="P467" s="356">
        <v>0.9</v>
      </c>
      <c r="Q467" s="357">
        <v>0.991001657589391</v>
      </c>
      <c r="R467" s="169">
        <v>0.989725387633103</v>
      </c>
      <c r="S467" s="169">
        <v>0.993197278911565</v>
      </c>
      <c r="T467" s="169">
        <v>0.991001657589391</v>
      </c>
      <c r="U467" s="356">
        <v>0.9</v>
      </c>
      <c r="V467" s="169">
        <v>0.952166706133081</v>
      </c>
      <c r="W467" s="169">
        <v>0.940780870539884</v>
      </c>
      <c r="X467" s="169">
        <v>0.929057337220603</v>
      </c>
      <c r="Y467" s="169">
        <v>0.952166706133081</v>
      </c>
      <c r="Z467" s="356">
        <v>0.92</v>
      </c>
      <c r="AA467" s="356">
        <v>0.905138339920949</v>
      </c>
      <c r="AB467" s="356">
        <v>0.898259705488621</v>
      </c>
      <c r="AC467" s="356">
        <v>0.878527607361963</v>
      </c>
      <c r="AD467" s="356">
        <v>0.905138339920949</v>
      </c>
      <c r="AE467" s="356">
        <v>0.92</v>
      </c>
      <c r="AF467" s="169">
        <v>0.987179487179487</v>
      </c>
      <c r="AG467" s="169">
        <v>0.996105919003115</v>
      </c>
      <c r="AH467" s="169">
        <v>0.994627782041443</v>
      </c>
      <c r="AI467" s="169">
        <v>0.987179487179487</v>
      </c>
      <c r="AJ467" s="356">
        <v>0.92</v>
      </c>
      <c r="AK467" s="169">
        <v>0.970717131474104</v>
      </c>
      <c r="AL467" s="169">
        <v>0.970332732338961</v>
      </c>
      <c r="AM467" s="169">
        <v>0.951618517229377</v>
      </c>
      <c r="AN467" s="169">
        <v>0.970717131474104</v>
      </c>
      <c r="AO467" s="168">
        <v>0.99</v>
      </c>
      <c r="AP467" s="358">
        <v>1</v>
      </c>
      <c r="AQ467" s="358">
        <v>1</v>
      </c>
      <c r="AR467" s="358">
        <v>1</v>
      </c>
      <c r="AS467" s="359">
        <v>1</v>
      </c>
      <c r="AT467" s="364">
        <v>0.05</v>
      </c>
      <c r="AU467" s="361">
        <v>0.0714285714285714</v>
      </c>
      <c r="AV467" s="362">
        <v>0</v>
      </c>
      <c r="AW467" s="362">
        <v>0</v>
      </c>
      <c r="AX467" s="362">
        <v>0.0714285714285714</v>
      </c>
      <c r="AY467" s="142"/>
      <c r="AZ467" s="140"/>
    </row>
    <row r="468" spans="1:52">
      <c r="A468" s="138"/>
      <c r="B468" s="142"/>
      <c r="C468" s="172" t="s">
        <v>721</v>
      </c>
      <c r="D468" s="166" t="s">
        <v>26</v>
      </c>
      <c r="E468" s="166" t="s">
        <v>722</v>
      </c>
      <c r="F468" s="167" t="s">
        <v>895</v>
      </c>
      <c r="G468" s="173" t="s">
        <v>895</v>
      </c>
      <c r="H468" s="173" t="s">
        <v>895</v>
      </c>
      <c r="I468" s="173" t="s">
        <v>895</v>
      </c>
      <c r="J468" s="173" t="s">
        <v>895</v>
      </c>
      <c r="K468" s="168">
        <v>0.9</v>
      </c>
      <c r="L468" s="169">
        <v>0.982456140350877</v>
      </c>
      <c r="M468" s="169">
        <v>0.983333333333333</v>
      </c>
      <c r="N468" s="170">
        <v>1</v>
      </c>
      <c r="O468" s="170">
        <v>0.982456140350877</v>
      </c>
      <c r="P468" s="356">
        <v>0.9</v>
      </c>
      <c r="Q468" s="357">
        <v>0.984248320593004</v>
      </c>
      <c r="R468" s="169">
        <v>0.979308959421454</v>
      </c>
      <c r="S468" s="169">
        <v>0.986740331491713</v>
      </c>
      <c r="T468" s="169">
        <v>0.984248320593004</v>
      </c>
      <c r="U468" s="356">
        <v>0.9</v>
      </c>
      <c r="V468" s="169">
        <v>0.948575399583044</v>
      </c>
      <c r="W468" s="169">
        <v>0.933909200482121</v>
      </c>
      <c r="X468" s="169">
        <v>0.941436464088398</v>
      </c>
      <c r="Y468" s="169">
        <v>0.948575399583044</v>
      </c>
      <c r="Z468" s="356">
        <v>0.92</v>
      </c>
      <c r="AA468" s="356">
        <v>0.899854862119013</v>
      </c>
      <c r="AB468" s="356">
        <v>0.887601390498262</v>
      </c>
      <c r="AC468" s="356">
        <v>0.855053191489362</v>
      </c>
      <c r="AD468" s="356">
        <v>0.899854862119013</v>
      </c>
      <c r="AE468" s="356">
        <v>0.92</v>
      </c>
      <c r="AF468" s="169">
        <v>0.99904671115348</v>
      </c>
      <c r="AG468" s="169">
        <v>0.996456413890858</v>
      </c>
      <c r="AH468" s="169">
        <v>0.996820349761526</v>
      </c>
      <c r="AI468" s="169">
        <v>0.99904671115348</v>
      </c>
      <c r="AJ468" s="356">
        <v>0.92</v>
      </c>
      <c r="AK468" s="169">
        <v>0.966303270564916</v>
      </c>
      <c r="AL468" s="169">
        <v>0.962848827255607</v>
      </c>
      <c r="AM468" s="169">
        <v>0.942622950819672</v>
      </c>
      <c r="AN468" s="169">
        <v>0.966303270564916</v>
      </c>
      <c r="AO468" s="168">
        <v>0.99</v>
      </c>
      <c r="AP468" s="358">
        <v>1</v>
      </c>
      <c r="AQ468" s="358">
        <v>1</v>
      </c>
      <c r="AR468" s="358">
        <v>1</v>
      </c>
      <c r="AS468" s="359">
        <v>1</v>
      </c>
      <c r="AT468" s="364">
        <v>0.05</v>
      </c>
      <c r="AU468" s="361">
        <v>0.0833333333333333</v>
      </c>
      <c r="AV468" s="362">
        <v>0.117647058823529</v>
      </c>
      <c r="AW468" s="362">
        <v>0.25</v>
      </c>
      <c r="AX468" s="362">
        <v>0.0833333333333333</v>
      </c>
      <c r="AY468" s="142"/>
      <c r="AZ468" s="140"/>
    </row>
    <row r="469" spans="1:52">
      <c r="A469" s="138"/>
      <c r="B469" s="142"/>
      <c r="C469" s="172" t="s">
        <v>721</v>
      </c>
      <c r="D469" s="166" t="s">
        <v>26</v>
      </c>
      <c r="E469" s="166" t="s">
        <v>722</v>
      </c>
      <c r="F469" s="167" t="s">
        <v>896</v>
      </c>
      <c r="G469" s="173" t="s">
        <v>897</v>
      </c>
      <c r="H469" s="173" t="s">
        <v>897</v>
      </c>
      <c r="I469" s="173" t="s">
        <v>897</v>
      </c>
      <c r="J469" s="173" t="s">
        <v>897</v>
      </c>
      <c r="K469" s="168">
        <v>0.9</v>
      </c>
      <c r="L469" s="169">
        <v>1</v>
      </c>
      <c r="M469" s="169">
        <v>1</v>
      </c>
      <c r="N469" s="170">
        <v>1</v>
      </c>
      <c r="O469" s="170">
        <v>1</v>
      </c>
      <c r="P469" s="356">
        <v>0.9</v>
      </c>
      <c r="Q469" s="357">
        <v>0.989380147377547</v>
      </c>
      <c r="R469" s="169">
        <v>0.989512323020451</v>
      </c>
      <c r="S469" s="169">
        <v>0.990566037735849</v>
      </c>
      <c r="T469" s="169">
        <v>0.989380147377547</v>
      </c>
      <c r="U469" s="356">
        <v>0.9</v>
      </c>
      <c r="V469" s="169">
        <v>0.956003467706979</v>
      </c>
      <c r="W469" s="169">
        <v>0.942142981996155</v>
      </c>
      <c r="X469" s="169">
        <v>0.952830188679245</v>
      </c>
      <c r="Y469" s="169">
        <v>0.956003467706979</v>
      </c>
      <c r="Z469" s="356">
        <v>0.92</v>
      </c>
      <c r="AA469" s="356">
        <v>0.953252032520325</v>
      </c>
      <c r="AB469" s="356">
        <v>0.953051643192488</v>
      </c>
      <c r="AC469" s="356">
        <v>0.952830188679245</v>
      </c>
      <c r="AD469" s="356">
        <v>0.953252032520325</v>
      </c>
      <c r="AE469" s="356">
        <v>0.92</v>
      </c>
      <c r="AF469" s="169">
        <v>0.999365884590996</v>
      </c>
      <c r="AG469" s="169">
        <v>0.998685692827638</v>
      </c>
      <c r="AH469" s="169">
        <v>0.998974183621132</v>
      </c>
      <c r="AI469" s="169">
        <v>0.999365884590996</v>
      </c>
      <c r="AJ469" s="356">
        <v>0.92</v>
      </c>
      <c r="AK469" s="169">
        <v>0.979660417403608</v>
      </c>
      <c r="AL469" s="169">
        <v>0.976570820021299</v>
      </c>
      <c r="AM469" s="169">
        <v>0.969872185027389</v>
      </c>
      <c r="AN469" s="169">
        <v>0.979660417403608</v>
      </c>
      <c r="AO469" s="168">
        <v>0.99</v>
      </c>
      <c r="AP469" s="358">
        <v>1</v>
      </c>
      <c r="AQ469" s="358">
        <v>1</v>
      </c>
      <c r="AR469" s="358">
        <v>1</v>
      </c>
      <c r="AS469" s="359">
        <v>1</v>
      </c>
      <c r="AT469" s="364">
        <v>0.05</v>
      </c>
      <c r="AU469" s="361">
        <v>0</v>
      </c>
      <c r="AV469" s="362">
        <v>0.25</v>
      </c>
      <c r="AW469" s="362">
        <v>0.142857142857143</v>
      </c>
      <c r="AX469" s="362">
        <v>0</v>
      </c>
      <c r="AY469" s="142"/>
      <c r="AZ469" s="140"/>
    </row>
    <row r="470" spans="1:52">
      <c r="A470" s="138"/>
      <c r="B470" s="142"/>
      <c r="C470" s="172" t="s">
        <v>721</v>
      </c>
      <c r="D470" s="166" t="s">
        <v>26</v>
      </c>
      <c r="E470" s="166" t="s">
        <v>722</v>
      </c>
      <c r="F470" s="167" t="s">
        <v>898</v>
      </c>
      <c r="G470" s="173" t="s">
        <v>898</v>
      </c>
      <c r="H470" s="173" t="s">
        <v>898</v>
      </c>
      <c r="I470" s="173" t="s">
        <v>898</v>
      </c>
      <c r="J470" s="173" t="s">
        <v>898</v>
      </c>
      <c r="K470" s="168">
        <v>0.9</v>
      </c>
      <c r="L470" s="169">
        <v>1</v>
      </c>
      <c r="M470" s="169">
        <v>1</v>
      </c>
      <c r="N470" s="170">
        <v>0.958333333333333</v>
      </c>
      <c r="O470" s="170">
        <v>1</v>
      </c>
      <c r="P470" s="356">
        <v>0.9</v>
      </c>
      <c r="Q470" s="357">
        <v>0.994963192561023</v>
      </c>
      <c r="R470" s="169">
        <v>0.992305324715297</v>
      </c>
      <c r="S470" s="169">
        <v>0.99390243902439</v>
      </c>
      <c r="T470" s="169">
        <v>0.994963192561023</v>
      </c>
      <c r="U470" s="356">
        <v>0.9</v>
      </c>
      <c r="V470" s="169">
        <v>0.935296396745448</v>
      </c>
      <c r="W470" s="169">
        <v>0.90827947060634</v>
      </c>
      <c r="X470" s="169">
        <v>0.913763066202091</v>
      </c>
      <c r="Y470" s="169">
        <v>0.935296396745448</v>
      </c>
      <c r="Z470" s="356">
        <v>0.92</v>
      </c>
      <c r="AA470" s="356">
        <v>0.958105646630237</v>
      </c>
      <c r="AB470" s="356">
        <v>0.947368421052632</v>
      </c>
      <c r="AC470" s="356">
        <v>0.950769230769231</v>
      </c>
      <c r="AD470" s="356">
        <v>0.958105646630237</v>
      </c>
      <c r="AE470" s="356">
        <v>0.92</v>
      </c>
      <c r="AF470" s="169">
        <v>0.999526963103122</v>
      </c>
      <c r="AG470" s="169">
        <v>0.994188459941885</v>
      </c>
      <c r="AH470" s="169">
        <v>0.998991935483871</v>
      </c>
      <c r="AI470" s="169">
        <v>0.999526963103122</v>
      </c>
      <c r="AJ470" s="356">
        <v>0.92</v>
      </c>
      <c r="AK470" s="169">
        <v>0.972318339100346</v>
      </c>
      <c r="AL470" s="169">
        <v>0.965001335826877</v>
      </c>
      <c r="AM470" s="169">
        <v>0.96329254727475</v>
      </c>
      <c r="AN470" s="169">
        <v>0.972318339100346</v>
      </c>
      <c r="AO470" s="168">
        <v>0.99</v>
      </c>
      <c r="AP470" s="358">
        <v>1</v>
      </c>
      <c r="AQ470" s="358">
        <v>1</v>
      </c>
      <c r="AR470" s="358">
        <v>1</v>
      </c>
      <c r="AS470" s="359">
        <v>1</v>
      </c>
      <c r="AT470" s="364">
        <v>0.05</v>
      </c>
      <c r="AU470" s="361">
        <v>0</v>
      </c>
      <c r="AV470" s="362">
        <v>0</v>
      </c>
      <c r="AW470" s="362">
        <v>0</v>
      </c>
      <c r="AX470" s="362">
        <v>0</v>
      </c>
      <c r="AY470" s="142"/>
      <c r="AZ470" s="140"/>
    </row>
    <row r="471" spans="1:52">
      <c r="A471" s="138"/>
      <c r="B471" s="142"/>
      <c r="C471" s="172" t="s">
        <v>721</v>
      </c>
      <c r="D471" s="166" t="s">
        <v>26</v>
      </c>
      <c r="E471" s="166" t="s">
        <v>722</v>
      </c>
      <c r="F471" s="167" t="s">
        <v>899</v>
      </c>
      <c r="G471" s="173" t="s">
        <v>900</v>
      </c>
      <c r="H471" s="173" t="s">
        <v>900</v>
      </c>
      <c r="I471" s="173" t="s">
        <v>900</v>
      </c>
      <c r="J471" s="173" t="s">
        <v>900</v>
      </c>
      <c r="K471" s="168">
        <v>0.9</v>
      </c>
      <c r="L471" s="169">
        <v>1</v>
      </c>
      <c r="M471" s="169">
        <v>0.96078431372549</v>
      </c>
      <c r="N471" s="170">
        <v>0.921052631578947</v>
      </c>
      <c r="O471" s="170">
        <v>1</v>
      </c>
      <c r="P471" s="356">
        <v>0.9</v>
      </c>
      <c r="Q471" s="357">
        <v>0.992785364596753</v>
      </c>
      <c r="R471" s="169">
        <v>0.986348122866894</v>
      </c>
      <c r="S471" s="169">
        <v>0.975247524752475</v>
      </c>
      <c r="T471" s="169">
        <v>0.992785364596753</v>
      </c>
      <c r="U471" s="356">
        <v>0.9</v>
      </c>
      <c r="V471" s="169">
        <v>0.956969853130636</v>
      </c>
      <c r="W471" s="169">
        <v>0.950085324232082</v>
      </c>
      <c r="X471" s="169">
        <v>0.962596259625963</v>
      </c>
      <c r="Y471" s="169">
        <v>0.956969853130636</v>
      </c>
      <c r="Z471" s="356">
        <v>0.92</v>
      </c>
      <c r="AA471" s="356">
        <v>0.832550860719875</v>
      </c>
      <c r="AB471" s="356">
        <v>0.837606837606838</v>
      </c>
      <c r="AC471" s="356">
        <v>0.857723577235772</v>
      </c>
      <c r="AD471" s="356">
        <v>0.832550860719875</v>
      </c>
      <c r="AE471" s="356">
        <v>0.92</v>
      </c>
      <c r="AF471" s="169">
        <v>0.998964803312629</v>
      </c>
      <c r="AG471" s="169">
        <v>0.997120921305182</v>
      </c>
      <c r="AH471" s="169">
        <v>0.996039603960396</v>
      </c>
      <c r="AI471" s="169">
        <v>0.998964803312629</v>
      </c>
      <c r="AJ471" s="356">
        <v>0.92</v>
      </c>
      <c r="AK471" s="169">
        <v>0.95832414553473</v>
      </c>
      <c r="AL471" s="169">
        <v>0.961312345913142</v>
      </c>
      <c r="AM471" s="169">
        <v>0.946400625978091</v>
      </c>
      <c r="AN471" s="169">
        <v>0.95832414553473</v>
      </c>
      <c r="AO471" s="168">
        <v>0.99</v>
      </c>
      <c r="AP471" s="358">
        <v>1</v>
      </c>
      <c r="AQ471" s="358">
        <v>1</v>
      </c>
      <c r="AR471" s="358">
        <v>1</v>
      </c>
      <c r="AS471" s="359">
        <v>1</v>
      </c>
      <c r="AT471" s="364">
        <v>0.05</v>
      </c>
      <c r="AU471" s="361">
        <v>0</v>
      </c>
      <c r="AV471" s="362">
        <v>0</v>
      </c>
      <c r="AW471" s="362">
        <v>0</v>
      </c>
      <c r="AX471" s="362">
        <v>0</v>
      </c>
      <c r="AY471" s="142"/>
      <c r="AZ471" s="140"/>
    </row>
    <row r="472" spans="1:52">
      <c r="A472" s="138"/>
      <c r="B472" s="142"/>
      <c r="C472" s="172" t="s">
        <v>721</v>
      </c>
      <c r="D472" s="166" t="s">
        <v>26</v>
      </c>
      <c r="E472" s="166" t="s">
        <v>722</v>
      </c>
      <c r="F472" s="167" t="s">
        <v>901</v>
      </c>
      <c r="G472" s="173" t="s">
        <v>902</v>
      </c>
      <c r="H472" s="173" t="s">
        <v>902</v>
      </c>
      <c r="I472" s="173" t="s">
        <v>902</v>
      </c>
      <c r="J472" s="173" t="s">
        <v>902</v>
      </c>
      <c r="K472" s="168">
        <v>0.9</v>
      </c>
      <c r="L472" s="169">
        <v>1</v>
      </c>
      <c r="M472" s="169">
        <v>0.982758620689655</v>
      </c>
      <c r="N472" s="170">
        <v>1</v>
      </c>
      <c r="O472" s="170">
        <v>1</v>
      </c>
      <c r="P472" s="356">
        <v>0.9</v>
      </c>
      <c r="Q472" s="357">
        <v>0.991592080282072</v>
      </c>
      <c r="R472" s="169">
        <v>0.990829694323144</v>
      </c>
      <c r="S472" s="169">
        <v>0.978456014362657</v>
      </c>
      <c r="T472" s="169">
        <v>0.991592080282072</v>
      </c>
      <c r="U472" s="356">
        <v>0.9</v>
      </c>
      <c r="V472" s="169">
        <v>0.94060211554109</v>
      </c>
      <c r="W472" s="169">
        <v>0.929475982532751</v>
      </c>
      <c r="X472" s="169">
        <v>0.898264512268103</v>
      </c>
      <c r="Y472" s="169">
        <v>0.94060211554109</v>
      </c>
      <c r="Z472" s="356">
        <v>0.92</v>
      </c>
      <c r="AA472" s="356">
        <v>0.87</v>
      </c>
      <c r="AB472" s="356">
        <v>0.897694524495677</v>
      </c>
      <c r="AC472" s="356">
        <v>0.83921568627451</v>
      </c>
      <c r="AD472" s="356">
        <v>0.87</v>
      </c>
      <c r="AE472" s="356">
        <v>0.92</v>
      </c>
      <c r="AF472" s="169">
        <v>0.997911227154047</v>
      </c>
      <c r="AG472" s="169">
        <v>0.998062015503876</v>
      </c>
      <c r="AH472" s="169">
        <v>0.998683633172444</v>
      </c>
      <c r="AI472" s="169">
        <v>0.997911227154047</v>
      </c>
      <c r="AJ472" s="356">
        <v>0.92</v>
      </c>
      <c r="AK472" s="169">
        <v>0.969465648854962</v>
      </c>
      <c r="AL472" s="169">
        <v>0.97098976109215</v>
      </c>
      <c r="AM472" s="169">
        <v>0.932266009852217</v>
      </c>
      <c r="AN472" s="169">
        <v>0.969465648854962</v>
      </c>
      <c r="AO472" s="168">
        <v>0.99</v>
      </c>
      <c r="AP472" s="358">
        <v>1</v>
      </c>
      <c r="AQ472" s="358">
        <v>1</v>
      </c>
      <c r="AR472" s="358">
        <v>1</v>
      </c>
      <c r="AS472" s="359">
        <v>1</v>
      </c>
      <c r="AT472" s="364">
        <v>0.05</v>
      </c>
      <c r="AU472" s="361">
        <v>0</v>
      </c>
      <c r="AV472" s="362">
        <v>0</v>
      </c>
      <c r="AW472" s="362">
        <v>0.25</v>
      </c>
      <c r="AX472" s="362">
        <v>0</v>
      </c>
      <c r="AY472" s="142"/>
      <c r="AZ472" s="140"/>
    </row>
    <row r="473" spans="1:52">
      <c r="A473" s="138"/>
      <c r="B473" s="142"/>
      <c r="C473" s="172" t="s">
        <v>721</v>
      </c>
      <c r="D473" s="166" t="s">
        <v>26</v>
      </c>
      <c r="E473" s="166" t="s">
        <v>722</v>
      </c>
      <c r="F473" s="167" t="s">
        <v>903</v>
      </c>
      <c r="G473" s="173" t="s">
        <v>904</v>
      </c>
      <c r="H473" s="173" t="s">
        <v>904</v>
      </c>
      <c r="I473" s="173" t="s">
        <v>904</v>
      </c>
      <c r="J473" s="173" t="s">
        <v>904</v>
      </c>
      <c r="K473" s="168">
        <v>0.9</v>
      </c>
      <c r="L473" s="169">
        <v>0.983606557377049</v>
      </c>
      <c r="M473" s="169">
        <v>0.984126984126984</v>
      </c>
      <c r="N473" s="170">
        <v>1</v>
      </c>
      <c r="O473" s="170">
        <v>0.983606557377049</v>
      </c>
      <c r="P473" s="356">
        <v>0.9</v>
      </c>
      <c r="Q473" s="357">
        <v>0.988731719012227</v>
      </c>
      <c r="R473" s="169">
        <v>0.988306299509619</v>
      </c>
      <c r="S473" s="169">
        <v>0.992395437262357</v>
      </c>
      <c r="T473" s="169">
        <v>0.988731719012227</v>
      </c>
      <c r="U473" s="356">
        <v>0.9</v>
      </c>
      <c r="V473" s="169">
        <v>0.947494605610165</v>
      </c>
      <c r="W473" s="169">
        <v>0.92078460958129</v>
      </c>
      <c r="X473" s="169">
        <v>0.923954372623574</v>
      </c>
      <c r="Y473" s="169">
        <v>0.947494605610165</v>
      </c>
      <c r="Z473" s="356">
        <v>0.92</v>
      </c>
      <c r="AA473" s="356">
        <v>0.93348623853211</v>
      </c>
      <c r="AB473" s="356">
        <v>0.902958579881657</v>
      </c>
      <c r="AC473" s="356">
        <v>0.89945155393053</v>
      </c>
      <c r="AD473" s="356">
        <v>0.93348623853211</v>
      </c>
      <c r="AE473" s="356">
        <v>0.92</v>
      </c>
      <c r="AF473" s="169">
        <v>0.996965452847806</v>
      </c>
      <c r="AG473" s="169">
        <v>0.999224405377456</v>
      </c>
      <c r="AH473" s="169">
        <v>0.996467124631992</v>
      </c>
      <c r="AI473" s="169">
        <v>0.996965452847806</v>
      </c>
      <c r="AJ473" s="356">
        <v>0.92</v>
      </c>
      <c r="AK473" s="169">
        <v>0.971764705882353</v>
      </c>
      <c r="AL473" s="169">
        <v>0.965848105382989</v>
      </c>
      <c r="AM473" s="169">
        <v>0.946848381601363</v>
      </c>
      <c r="AN473" s="169">
        <v>0.971764705882353</v>
      </c>
      <c r="AO473" s="168">
        <v>0.99</v>
      </c>
      <c r="AP473" s="358">
        <v>1</v>
      </c>
      <c r="AQ473" s="358">
        <v>1</v>
      </c>
      <c r="AR473" s="358">
        <v>1</v>
      </c>
      <c r="AS473" s="359">
        <v>1</v>
      </c>
      <c r="AT473" s="364">
        <v>0.05</v>
      </c>
      <c r="AU473" s="361">
        <v>0</v>
      </c>
      <c r="AV473" s="362">
        <v>0.176470588235294</v>
      </c>
      <c r="AW473" s="362">
        <v>0.111111111111111</v>
      </c>
      <c r="AX473" s="362">
        <v>0</v>
      </c>
      <c r="AY473" s="142"/>
      <c r="AZ473" s="140"/>
    </row>
    <row r="474" spans="1:52">
      <c r="A474" s="138"/>
      <c r="B474" s="142"/>
      <c r="C474" s="172" t="s">
        <v>721</v>
      </c>
      <c r="D474" s="166" t="s">
        <v>26</v>
      </c>
      <c r="E474" s="166" t="s">
        <v>722</v>
      </c>
      <c r="F474" s="167" t="s">
        <v>905</v>
      </c>
      <c r="G474" s="173" t="s">
        <v>906</v>
      </c>
      <c r="H474" s="173" t="s">
        <v>906</v>
      </c>
      <c r="I474" s="173" t="s">
        <v>906</v>
      </c>
      <c r="J474" s="173" t="s">
        <v>906</v>
      </c>
      <c r="K474" s="168">
        <v>0.9</v>
      </c>
      <c r="L474" s="169">
        <v>0.96969696969697</v>
      </c>
      <c r="M474" s="169">
        <v>1</v>
      </c>
      <c r="N474" s="170">
        <v>0.981818181818182</v>
      </c>
      <c r="O474" s="170">
        <v>0.96969696969697</v>
      </c>
      <c r="P474" s="356">
        <v>0.9</v>
      </c>
      <c r="Q474" s="357">
        <v>0.99324055666004</v>
      </c>
      <c r="R474" s="169">
        <v>0.989887640449438</v>
      </c>
      <c r="S474" s="169">
        <v>0.993989828941285</v>
      </c>
      <c r="T474" s="169">
        <v>0.99324055666004</v>
      </c>
      <c r="U474" s="356">
        <v>0.9</v>
      </c>
      <c r="V474" s="169">
        <v>0.924254473161034</v>
      </c>
      <c r="W474" s="169">
        <v>0.919743178170145</v>
      </c>
      <c r="X474" s="169">
        <v>0.932963476652797</v>
      </c>
      <c r="Y474" s="169">
        <v>0.924254473161034</v>
      </c>
      <c r="Z474" s="356">
        <v>0.92</v>
      </c>
      <c r="AA474" s="356">
        <v>0.920496894409938</v>
      </c>
      <c r="AB474" s="356">
        <v>0.943790849673203</v>
      </c>
      <c r="AC474" s="356">
        <v>0.941551540913921</v>
      </c>
      <c r="AD474" s="356">
        <v>0.920496894409938</v>
      </c>
      <c r="AE474" s="356">
        <v>0.92</v>
      </c>
      <c r="AF474" s="169">
        <v>0.996770286637061</v>
      </c>
      <c r="AG474" s="169">
        <v>0.99524133242692</v>
      </c>
      <c r="AH474" s="169">
        <v>0.999145542580461</v>
      </c>
      <c r="AI474" s="169">
        <v>0.996770286637061</v>
      </c>
      <c r="AJ474" s="356">
        <v>0.92</v>
      </c>
      <c r="AK474" s="169">
        <v>0.967929034459229</v>
      </c>
      <c r="AL474" s="169">
        <v>0.976697641172266</v>
      </c>
      <c r="AM474" s="169">
        <v>0.966817010309278</v>
      </c>
      <c r="AN474" s="169">
        <v>0.967929034459229</v>
      </c>
      <c r="AO474" s="168">
        <v>0.99</v>
      </c>
      <c r="AP474" s="358">
        <v>1</v>
      </c>
      <c r="AQ474" s="358">
        <v>1</v>
      </c>
      <c r="AR474" s="358">
        <v>1</v>
      </c>
      <c r="AS474" s="359">
        <v>1</v>
      </c>
      <c r="AT474" s="364">
        <v>0.05</v>
      </c>
      <c r="AU474" s="361">
        <v>0.166666666666667</v>
      </c>
      <c r="AV474" s="362">
        <v>0.363636363636364</v>
      </c>
      <c r="AW474" s="362">
        <v>0</v>
      </c>
      <c r="AX474" s="362">
        <v>0.166666666666667</v>
      </c>
      <c r="AY474" s="142"/>
      <c r="AZ474" s="140"/>
    </row>
    <row r="475" spans="1:52">
      <c r="A475" s="138"/>
      <c r="B475" s="142"/>
      <c r="C475" s="172" t="s">
        <v>721</v>
      </c>
      <c r="D475" s="166" t="s">
        <v>26</v>
      </c>
      <c r="E475" s="166" t="s">
        <v>722</v>
      </c>
      <c r="F475" s="167" t="s">
        <v>907</v>
      </c>
      <c r="G475" s="173" t="s">
        <v>907</v>
      </c>
      <c r="H475" s="173" t="s">
        <v>907</v>
      </c>
      <c r="I475" s="173" t="s">
        <v>907</v>
      </c>
      <c r="J475" s="173" t="s">
        <v>907</v>
      </c>
      <c r="K475" s="168">
        <v>0.9</v>
      </c>
      <c r="L475" s="169">
        <v>1</v>
      </c>
      <c r="M475" s="169">
        <v>1</v>
      </c>
      <c r="N475" s="170">
        <v>1</v>
      </c>
      <c r="O475" s="170">
        <v>1</v>
      </c>
      <c r="P475" s="356">
        <v>0.9</v>
      </c>
      <c r="Q475" s="357">
        <v>0.999200639488409</v>
      </c>
      <c r="R475" s="169">
        <v>0.99934554973822</v>
      </c>
      <c r="S475" s="169">
        <v>1</v>
      </c>
      <c r="T475" s="169">
        <v>0.999200639488409</v>
      </c>
      <c r="U475" s="356">
        <v>0.9</v>
      </c>
      <c r="V475" s="169">
        <v>0.959232613908873</v>
      </c>
      <c r="W475" s="169">
        <v>0.958769633507853</v>
      </c>
      <c r="X475" s="169">
        <v>0.961460446247465</v>
      </c>
      <c r="Y475" s="169">
        <v>0.959232613908873</v>
      </c>
      <c r="Z475" s="356">
        <v>0.92</v>
      </c>
      <c r="AA475" s="356">
        <v>0.953271028037383</v>
      </c>
      <c r="AB475" s="356">
        <v>0.896551724137931</v>
      </c>
      <c r="AC475" s="356">
        <v>0.937007874015748</v>
      </c>
      <c r="AD475" s="356">
        <v>0.953271028037383</v>
      </c>
      <c r="AE475" s="356">
        <v>0.92</v>
      </c>
      <c r="AF475" s="169">
        <v>0.995391705069124</v>
      </c>
      <c r="AG475" s="169">
        <v>1</v>
      </c>
      <c r="AH475" s="169">
        <v>0.99644128113879</v>
      </c>
      <c r="AI475" s="169">
        <v>0.995391705069124</v>
      </c>
      <c r="AJ475" s="356">
        <v>0.92</v>
      </c>
      <c r="AK475" s="169">
        <v>0.98159509202454</v>
      </c>
      <c r="AL475" s="169">
        <v>0.977641140301845</v>
      </c>
      <c r="AM475" s="169">
        <v>0.971887550200803</v>
      </c>
      <c r="AN475" s="169">
        <v>0.98159509202454</v>
      </c>
      <c r="AO475" s="168">
        <v>0.99</v>
      </c>
      <c r="AP475" s="358">
        <v>1</v>
      </c>
      <c r="AQ475" s="358">
        <v>1</v>
      </c>
      <c r="AR475" s="358">
        <v>1</v>
      </c>
      <c r="AS475" s="359">
        <v>1</v>
      </c>
      <c r="AT475" s="364">
        <v>0.05</v>
      </c>
      <c r="AU475" s="361">
        <v>0</v>
      </c>
      <c r="AV475" s="362">
        <v>0.2</v>
      </c>
      <c r="AW475" s="362">
        <v>0</v>
      </c>
      <c r="AX475" s="362">
        <v>0</v>
      </c>
      <c r="AY475" s="142"/>
      <c r="AZ475" s="140"/>
    </row>
    <row r="476" spans="1:52">
      <c r="A476" s="138"/>
      <c r="B476" s="142"/>
      <c r="C476" s="172" t="s">
        <v>721</v>
      </c>
      <c r="D476" s="166" t="s">
        <v>26</v>
      </c>
      <c r="E476" s="166" t="s">
        <v>722</v>
      </c>
      <c r="F476" s="167" t="s">
        <v>908</v>
      </c>
      <c r="G476" s="173" t="s">
        <v>908</v>
      </c>
      <c r="H476" s="173" t="s">
        <v>908</v>
      </c>
      <c r="I476" s="173" t="s">
        <v>908</v>
      </c>
      <c r="J476" s="173" t="s">
        <v>908</v>
      </c>
      <c r="K476" s="168">
        <v>0.9</v>
      </c>
      <c r="L476" s="169">
        <v>1</v>
      </c>
      <c r="M476" s="169">
        <v>1</v>
      </c>
      <c r="N476" s="170">
        <v>0.963636363636364</v>
      </c>
      <c r="O476" s="170">
        <v>1</v>
      </c>
      <c r="P476" s="356">
        <v>0.9</v>
      </c>
      <c r="Q476" s="357">
        <v>0.984292165717652</v>
      </c>
      <c r="R476" s="169">
        <v>0.989656269891789</v>
      </c>
      <c r="S476" s="169">
        <v>0.985253456221198</v>
      </c>
      <c r="T476" s="169">
        <v>0.984292165717652</v>
      </c>
      <c r="U476" s="356">
        <v>0.9</v>
      </c>
      <c r="V476" s="169">
        <v>0.942077361083841</v>
      </c>
      <c r="W476" s="169">
        <v>0.949395289624443</v>
      </c>
      <c r="X476" s="169">
        <v>0.955299539170507</v>
      </c>
      <c r="Y476" s="169">
        <v>0.942077361083841</v>
      </c>
      <c r="Z476" s="356">
        <v>0.92</v>
      </c>
      <c r="AA476" s="356">
        <v>0.856115107913669</v>
      </c>
      <c r="AB476" s="356">
        <v>0.845788849347568</v>
      </c>
      <c r="AC476" s="356">
        <v>0.849</v>
      </c>
      <c r="AD476" s="356">
        <v>0.856115107913669</v>
      </c>
      <c r="AE476" s="356">
        <v>0.92</v>
      </c>
      <c r="AF476" s="169">
        <v>0.990993888710196</v>
      </c>
      <c r="AG476" s="169">
        <v>0.992980561555076</v>
      </c>
      <c r="AH476" s="169">
        <v>0.990967741935484</v>
      </c>
      <c r="AI476" s="169">
        <v>0.990993888710196</v>
      </c>
      <c r="AJ476" s="356">
        <v>0.92</v>
      </c>
      <c r="AK476" s="169">
        <v>0.956896551724138</v>
      </c>
      <c r="AL476" s="169">
        <v>0.956235096086408</v>
      </c>
      <c r="AM476" s="169">
        <v>0.936613055818354</v>
      </c>
      <c r="AN476" s="169">
        <v>0.956896551724138</v>
      </c>
      <c r="AO476" s="168">
        <v>0.99</v>
      </c>
      <c r="AP476" s="358">
        <v>1</v>
      </c>
      <c r="AQ476" s="358">
        <v>1</v>
      </c>
      <c r="AR476" s="358">
        <v>1</v>
      </c>
      <c r="AS476" s="359">
        <v>1</v>
      </c>
      <c r="AT476" s="364">
        <v>0.05</v>
      </c>
      <c r="AU476" s="361">
        <v>0</v>
      </c>
      <c r="AV476" s="362">
        <v>0</v>
      </c>
      <c r="AW476" s="362">
        <v>0</v>
      </c>
      <c r="AX476" s="362">
        <v>0</v>
      </c>
      <c r="AY476" s="142"/>
      <c r="AZ476" s="140"/>
    </row>
    <row r="477" spans="1:52">
      <c r="A477" s="138"/>
      <c r="B477" s="142"/>
      <c r="C477" s="172" t="s">
        <v>721</v>
      </c>
      <c r="D477" s="166" t="s">
        <v>26</v>
      </c>
      <c r="E477" s="166" t="s">
        <v>722</v>
      </c>
      <c r="F477" s="167" t="s">
        <v>909</v>
      </c>
      <c r="G477" s="173" t="s">
        <v>910</v>
      </c>
      <c r="H477" s="173" t="s">
        <v>910</v>
      </c>
      <c r="I477" s="173" t="s">
        <v>910</v>
      </c>
      <c r="J477" s="173" t="s">
        <v>910</v>
      </c>
      <c r="K477" s="168">
        <v>0.9</v>
      </c>
      <c r="L477" s="169">
        <v>0.983050847457627</v>
      </c>
      <c r="M477" s="169">
        <v>1</v>
      </c>
      <c r="N477" s="170">
        <v>1</v>
      </c>
      <c r="O477" s="170">
        <v>0.983050847457627</v>
      </c>
      <c r="P477" s="356">
        <v>0.9</v>
      </c>
      <c r="Q477" s="357">
        <v>0.993187140728124</v>
      </c>
      <c r="R477" s="169">
        <v>0.982076866223208</v>
      </c>
      <c r="S477" s="169">
        <v>0.982286634460548</v>
      </c>
      <c r="T477" s="169">
        <v>0.993187140728124</v>
      </c>
      <c r="U477" s="356">
        <v>0.9</v>
      </c>
      <c r="V477" s="169">
        <v>0.956780923994039</v>
      </c>
      <c r="W477" s="169">
        <v>0.926829268292683</v>
      </c>
      <c r="X477" s="169">
        <v>0.926328502415459</v>
      </c>
      <c r="Y477" s="169">
        <v>0.956780923994039</v>
      </c>
      <c r="Z477" s="356">
        <v>0.92</v>
      </c>
      <c r="AA477" s="356">
        <v>0.902086677367576</v>
      </c>
      <c r="AB477" s="356">
        <v>0.924092409240924</v>
      </c>
      <c r="AC477" s="356">
        <v>0.905608755129959</v>
      </c>
      <c r="AD477" s="356">
        <v>0.902086677367576</v>
      </c>
      <c r="AE477" s="356">
        <v>0.92</v>
      </c>
      <c r="AF477" s="169">
        <v>0.997715156130998</v>
      </c>
      <c r="AG477" s="169">
        <v>0.994714587737844</v>
      </c>
      <c r="AH477" s="169">
        <v>0.994156318480643</v>
      </c>
      <c r="AI477" s="169">
        <v>0.997715156130998</v>
      </c>
      <c r="AJ477" s="356">
        <v>0.92</v>
      </c>
      <c r="AK477" s="169">
        <v>0.973940757405324</v>
      </c>
      <c r="AL477" s="169">
        <v>0.979724115007479</v>
      </c>
      <c r="AM477" s="169">
        <v>0.959875583203732</v>
      </c>
      <c r="AN477" s="169">
        <v>0.973940757405324</v>
      </c>
      <c r="AO477" s="168">
        <v>0.99</v>
      </c>
      <c r="AP477" s="358">
        <v>1</v>
      </c>
      <c r="AQ477" s="358">
        <v>1</v>
      </c>
      <c r="AR477" s="358">
        <v>1</v>
      </c>
      <c r="AS477" s="359">
        <v>1</v>
      </c>
      <c r="AT477" s="364">
        <v>0.05</v>
      </c>
      <c r="AU477" s="361">
        <v>0</v>
      </c>
      <c r="AV477" s="362">
        <v>0.222222222222222</v>
      </c>
      <c r="AW477" s="362">
        <v>0.1</v>
      </c>
      <c r="AX477" s="362">
        <v>0</v>
      </c>
      <c r="AY477" s="142"/>
      <c r="AZ477" s="140"/>
    </row>
    <row r="478" spans="1:52">
      <c r="A478" s="138"/>
      <c r="B478" s="142"/>
      <c r="C478" s="172" t="s">
        <v>721</v>
      </c>
      <c r="D478" s="166" t="s">
        <v>26</v>
      </c>
      <c r="E478" s="166" t="s">
        <v>722</v>
      </c>
      <c r="F478" s="167" t="s">
        <v>911</v>
      </c>
      <c r="G478" s="173" t="s">
        <v>911</v>
      </c>
      <c r="H478" s="173" t="s">
        <v>911</v>
      </c>
      <c r="I478" s="173" t="s">
        <v>911</v>
      </c>
      <c r="J478" s="173" t="s">
        <v>911</v>
      </c>
      <c r="K478" s="168">
        <v>0.9</v>
      </c>
      <c r="L478" s="169">
        <v>0.975</v>
      </c>
      <c r="M478" s="169">
        <v>0.976744186046512</v>
      </c>
      <c r="N478" s="170">
        <v>0.96969696969697</v>
      </c>
      <c r="O478" s="170">
        <v>0.975</v>
      </c>
      <c r="P478" s="356">
        <v>0.9</v>
      </c>
      <c r="Q478" s="357">
        <v>0.99553418069392</v>
      </c>
      <c r="R478" s="169">
        <v>0.996952908587258</v>
      </c>
      <c r="S478" s="169">
        <v>0.997576736672052</v>
      </c>
      <c r="T478" s="169">
        <v>0.99553418069392</v>
      </c>
      <c r="U478" s="356">
        <v>0.9</v>
      </c>
      <c r="V478" s="169">
        <v>0.925111645482652</v>
      </c>
      <c r="W478" s="169">
        <v>0.923268698060942</v>
      </c>
      <c r="X478" s="169">
        <v>0.941841680129241</v>
      </c>
      <c r="Y478" s="169">
        <v>0.925111645482652</v>
      </c>
      <c r="Z478" s="356">
        <v>0.92</v>
      </c>
      <c r="AA478" s="356">
        <v>0.815734989648033</v>
      </c>
      <c r="AB478" s="356">
        <v>0.822021116138763</v>
      </c>
      <c r="AC478" s="356">
        <v>0.812775330396476</v>
      </c>
      <c r="AD478" s="356">
        <v>0.815734989648033</v>
      </c>
      <c r="AE478" s="356">
        <v>0.92</v>
      </c>
      <c r="AF478" s="169">
        <v>0.978851963746224</v>
      </c>
      <c r="AG478" s="169">
        <v>0.997971602434077</v>
      </c>
      <c r="AH478" s="169">
        <v>0.988023952095808</v>
      </c>
      <c r="AI478" s="169">
        <v>0.978851963746224</v>
      </c>
      <c r="AJ478" s="356">
        <v>0.92</v>
      </c>
      <c r="AK478" s="169">
        <v>0.947708578143361</v>
      </c>
      <c r="AL478" s="169">
        <v>0.943625730994152</v>
      </c>
      <c r="AM478" s="169">
        <v>0.927347903130537</v>
      </c>
      <c r="AN478" s="169">
        <v>0.947708578143361</v>
      </c>
      <c r="AO478" s="168">
        <v>0.99</v>
      </c>
      <c r="AP478" s="358">
        <v>1</v>
      </c>
      <c r="AQ478" s="358">
        <v>1</v>
      </c>
      <c r="AR478" s="358">
        <v>1</v>
      </c>
      <c r="AS478" s="359">
        <v>1</v>
      </c>
      <c r="AT478" s="364">
        <v>0.05</v>
      </c>
      <c r="AU478" s="361">
        <v>0</v>
      </c>
      <c r="AV478" s="362">
        <v>0.0833333333333333</v>
      </c>
      <c r="AW478" s="362">
        <v>0</v>
      </c>
      <c r="AX478" s="362">
        <v>0</v>
      </c>
      <c r="AY478" s="142"/>
      <c r="AZ478" s="140"/>
    </row>
    <row r="479" spans="1:52">
      <c r="A479" s="138"/>
      <c r="B479" s="142"/>
      <c r="C479" s="172" t="s">
        <v>721</v>
      </c>
      <c r="D479" s="166" t="s">
        <v>26</v>
      </c>
      <c r="E479" s="166" t="s">
        <v>722</v>
      </c>
      <c r="F479" s="167" t="s">
        <v>912</v>
      </c>
      <c r="G479" s="173" t="s">
        <v>912</v>
      </c>
      <c r="H479" s="173" t="s">
        <v>912</v>
      </c>
      <c r="I479" s="173" t="s">
        <v>912</v>
      </c>
      <c r="J479" s="173" t="s">
        <v>912</v>
      </c>
      <c r="K479" s="168">
        <v>0.9</v>
      </c>
      <c r="L479" s="169">
        <v>0.923076923076923</v>
      </c>
      <c r="M479" s="169">
        <v>0.925925925925926</v>
      </c>
      <c r="N479" s="170">
        <v>0.909090909090909</v>
      </c>
      <c r="O479" s="170">
        <v>0.923076923076923</v>
      </c>
      <c r="P479" s="356">
        <v>0.9</v>
      </c>
      <c r="Q479" s="357">
        <v>0.974846282839575</v>
      </c>
      <c r="R479" s="169">
        <v>0.960249042145594</v>
      </c>
      <c r="S479" s="169">
        <v>0.968176254589963</v>
      </c>
      <c r="T479" s="169">
        <v>0.974846282839575</v>
      </c>
      <c r="U479" s="356">
        <v>0.9</v>
      </c>
      <c r="V479" s="169">
        <v>0.904415874790386</v>
      </c>
      <c r="W479" s="169">
        <v>0.866858237547893</v>
      </c>
      <c r="X479" s="169">
        <v>0.859241126070991</v>
      </c>
      <c r="Y479" s="169">
        <v>0.904415874790386</v>
      </c>
      <c r="Z479" s="356">
        <v>0.92</v>
      </c>
      <c r="AA479" s="356" t="s">
        <v>32</v>
      </c>
      <c r="AB479" s="356">
        <v>0.5</v>
      </c>
      <c r="AC479" s="356" t="s">
        <v>32</v>
      </c>
      <c r="AD479" s="356" t="s">
        <v>32</v>
      </c>
      <c r="AE479" s="356">
        <v>0.92</v>
      </c>
      <c r="AF479" s="169">
        <v>0.986442070665571</v>
      </c>
      <c r="AG479" s="169">
        <v>0.983328090594527</v>
      </c>
      <c r="AH479" s="169">
        <v>0.969586032103633</v>
      </c>
      <c r="AI479" s="169">
        <v>0.986442070665571</v>
      </c>
      <c r="AJ479" s="356">
        <v>0.92</v>
      </c>
      <c r="AK479" s="169">
        <v>0.953904555314534</v>
      </c>
      <c r="AL479" s="169">
        <v>0.947368421052632</v>
      </c>
      <c r="AM479" s="169">
        <v>0.915544675642595</v>
      </c>
      <c r="AN479" s="169">
        <v>0.953904555314534</v>
      </c>
      <c r="AO479" s="168">
        <v>0.99</v>
      </c>
      <c r="AP479" s="358">
        <v>1</v>
      </c>
      <c r="AQ479" s="358">
        <v>1</v>
      </c>
      <c r="AR479" s="358">
        <v>1</v>
      </c>
      <c r="AS479" s="359">
        <v>1</v>
      </c>
      <c r="AT479" s="364">
        <v>0.05</v>
      </c>
      <c r="AU479" s="361">
        <v>0</v>
      </c>
      <c r="AV479" s="362">
        <v>0.142857142857143</v>
      </c>
      <c r="AW479" s="362">
        <v>0</v>
      </c>
      <c r="AX479" s="362">
        <v>0</v>
      </c>
      <c r="AY479" s="142"/>
      <c r="AZ479" s="140"/>
    </row>
    <row r="480" spans="1:52">
      <c r="A480" s="138"/>
      <c r="B480" s="142"/>
      <c r="C480" s="172" t="s">
        <v>721</v>
      </c>
      <c r="D480" s="166" t="s">
        <v>26</v>
      </c>
      <c r="E480" s="166" t="s">
        <v>722</v>
      </c>
      <c r="F480" s="167" t="s">
        <v>913</v>
      </c>
      <c r="G480" s="173" t="s">
        <v>913</v>
      </c>
      <c r="H480" s="173" t="s">
        <v>913</v>
      </c>
      <c r="I480" s="173" t="s">
        <v>913</v>
      </c>
      <c r="J480" s="173" t="s">
        <v>913</v>
      </c>
      <c r="K480" s="168">
        <v>0.9</v>
      </c>
      <c r="L480" s="169">
        <v>0.964285714285714</v>
      </c>
      <c r="M480" s="169">
        <v>1</v>
      </c>
      <c r="N480" s="170">
        <v>1</v>
      </c>
      <c r="O480" s="170">
        <v>0.964285714285714</v>
      </c>
      <c r="P480" s="356">
        <v>0.9</v>
      </c>
      <c r="Q480" s="357">
        <v>0.996989247311828</v>
      </c>
      <c r="R480" s="169">
        <v>0.984924623115578</v>
      </c>
      <c r="S480" s="169">
        <v>0.999211356466877</v>
      </c>
      <c r="T480" s="169">
        <v>0.996989247311828</v>
      </c>
      <c r="U480" s="356">
        <v>0.9</v>
      </c>
      <c r="V480" s="169">
        <v>0.951397849462366</v>
      </c>
      <c r="W480" s="169">
        <v>0.943383584589615</v>
      </c>
      <c r="X480" s="169">
        <v>0.959779179810726</v>
      </c>
      <c r="Y480" s="169">
        <v>0.951397849462366</v>
      </c>
      <c r="Z480" s="356">
        <v>0.92</v>
      </c>
      <c r="AA480" s="356">
        <v>0.951076320939335</v>
      </c>
      <c r="AB480" s="356">
        <v>0.938947368421053</v>
      </c>
      <c r="AC480" s="356">
        <v>0.970740103270224</v>
      </c>
      <c r="AD480" s="356">
        <v>0.951076320939335</v>
      </c>
      <c r="AE480" s="356">
        <v>0.92</v>
      </c>
      <c r="AF480" s="169">
        <v>0.999119847440223</v>
      </c>
      <c r="AG480" s="169">
        <v>0.998929336188437</v>
      </c>
      <c r="AH480" s="169">
        <v>0.995538480604784</v>
      </c>
      <c r="AI480" s="169">
        <v>0.999119847440223</v>
      </c>
      <c r="AJ480" s="356">
        <v>0.92</v>
      </c>
      <c r="AK480" s="169">
        <v>0.978077571669477</v>
      </c>
      <c r="AL480" s="169">
        <v>0.978618896272754</v>
      </c>
      <c r="AM480" s="169">
        <v>0.982693347755544</v>
      </c>
      <c r="AN480" s="169">
        <v>0.978077571669477</v>
      </c>
      <c r="AO480" s="168">
        <v>0.99</v>
      </c>
      <c r="AP480" s="358">
        <v>1</v>
      </c>
      <c r="AQ480" s="358">
        <v>1</v>
      </c>
      <c r="AR480" s="358">
        <v>1</v>
      </c>
      <c r="AS480" s="359">
        <v>1</v>
      </c>
      <c r="AT480" s="364">
        <v>0.05</v>
      </c>
      <c r="AU480" s="361">
        <v>0</v>
      </c>
      <c r="AV480" s="362">
        <v>0.2</v>
      </c>
      <c r="AW480" s="362">
        <v>0</v>
      </c>
      <c r="AX480" s="362">
        <v>0</v>
      </c>
      <c r="AY480" s="142"/>
      <c r="AZ480" s="140"/>
    </row>
    <row r="481" spans="1:52">
      <c r="A481" s="138"/>
      <c r="B481" s="142"/>
      <c r="C481" s="172" t="s">
        <v>721</v>
      </c>
      <c r="D481" s="166" t="s">
        <v>26</v>
      </c>
      <c r="E481" s="166" t="s">
        <v>722</v>
      </c>
      <c r="F481" s="167" t="s">
        <v>914</v>
      </c>
      <c r="G481" s="173" t="s">
        <v>914</v>
      </c>
      <c r="H481" s="173" t="s">
        <v>914</v>
      </c>
      <c r="I481" s="173" t="s">
        <v>914</v>
      </c>
      <c r="J481" s="173" t="s">
        <v>914</v>
      </c>
      <c r="K481" s="168">
        <v>0.9</v>
      </c>
      <c r="L481" s="169">
        <v>1</v>
      </c>
      <c r="M481" s="169">
        <v>1</v>
      </c>
      <c r="N481" s="170">
        <v>1</v>
      </c>
      <c r="O481" s="170">
        <v>1</v>
      </c>
      <c r="P481" s="356">
        <v>0.9</v>
      </c>
      <c r="Q481" s="357">
        <v>0.989146521953626</v>
      </c>
      <c r="R481" s="169">
        <v>0.987353006434435</v>
      </c>
      <c r="S481" s="169">
        <v>0.989057750759878</v>
      </c>
      <c r="T481" s="169">
        <v>0.989146521953626</v>
      </c>
      <c r="U481" s="356">
        <v>0.9</v>
      </c>
      <c r="V481" s="169">
        <v>0.908978786383818</v>
      </c>
      <c r="W481" s="169">
        <v>0.909696028400266</v>
      </c>
      <c r="X481" s="169">
        <v>0.949544072948328</v>
      </c>
      <c r="Y481" s="169">
        <v>0.908978786383818</v>
      </c>
      <c r="Z481" s="356">
        <v>0.92</v>
      </c>
      <c r="AA481" s="356" t="s">
        <v>32</v>
      </c>
      <c r="AB481" s="356" t="s">
        <v>32</v>
      </c>
      <c r="AC481" s="356" t="s">
        <v>32</v>
      </c>
      <c r="AD481" s="356" t="s">
        <v>32</v>
      </c>
      <c r="AE481" s="356">
        <v>0.92</v>
      </c>
      <c r="AF481" s="169">
        <v>0.998062015503876</v>
      </c>
      <c r="AG481" s="169">
        <v>0.998191681735985</v>
      </c>
      <c r="AH481" s="169">
        <v>0.994350282485876</v>
      </c>
      <c r="AI481" s="169">
        <v>0.998062015503876</v>
      </c>
      <c r="AJ481" s="356">
        <v>0.92</v>
      </c>
      <c r="AK481" s="169">
        <v>0.967860647693818</v>
      </c>
      <c r="AL481" s="169">
        <v>0.97293099622809</v>
      </c>
      <c r="AM481" s="169">
        <v>0.970212765957447</v>
      </c>
      <c r="AN481" s="169">
        <v>0.967860647693818</v>
      </c>
      <c r="AO481" s="168">
        <v>0.99</v>
      </c>
      <c r="AP481" s="358">
        <v>1</v>
      </c>
      <c r="AQ481" s="358">
        <v>1</v>
      </c>
      <c r="AR481" s="358">
        <v>1</v>
      </c>
      <c r="AS481" s="359">
        <v>1</v>
      </c>
      <c r="AT481" s="364">
        <v>0.05</v>
      </c>
      <c r="AU481" s="361">
        <v>0</v>
      </c>
      <c r="AV481" s="362">
        <v>0.266666666666667</v>
      </c>
      <c r="AW481" s="362">
        <v>0.12</v>
      </c>
      <c r="AX481" s="362">
        <v>0</v>
      </c>
      <c r="AY481" s="142"/>
      <c r="AZ481" s="140"/>
    </row>
    <row r="482" spans="1:52">
      <c r="A482" s="138"/>
      <c r="B482" s="142"/>
      <c r="C482" s="172" t="s">
        <v>721</v>
      </c>
      <c r="D482" s="166" t="s">
        <v>26</v>
      </c>
      <c r="E482" s="166" t="s">
        <v>722</v>
      </c>
      <c r="F482" s="167" t="s">
        <v>915</v>
      </c>
      <c r="G482" s="173" t="s">
        <v>915</v>
      </c>
      <c r="H482" s="173" t="s">
        <v>915</v>
      </c>
      <c r="I482" s="173" t="s">
        <v>915</v>
      </c>
      <c r="J482" s="173" t="s">
        <v>915</v>
      </c>
      <c r="K482" s="168">
        <v>0.9</v>
      </c>
      <c r="L482" s="169">
        <v>0.96551724137931</v>
      </c>
      <c r="M482" s="169">
        <v>0.966666666666667</v>
      </c>
      <c r="N482" s="170">
        <v>0.964285714285714</v>
      </c>
      <c r="O482" s="170">
        <v>0.96551724137931</v>
      </c>
      <c r="P482" s="356">
        <v>0.9</v>
      </c>
      <c r="Q482" s="357">
        <v>0.991954022988506</v>
      </c>
      <c r="R482" s="169">
        <v>0.987223587223587</v>
      </c>
      <c r="S482" s="169">
        <v>0.98590021691974</v>
      </c>
      <c r="T482" s="169">
        <v>0.991954022988506</v>
      </c>
      <c r="U482" s="356">
        <v>0.9</v>
      </c>
      <c r="V482" s="169">
        <v>0.917241379310345</v>
      </c>
      <c r="W482" s="169">
        <v>0.880589680589681</v>
      </c>
      <c r="X482" s="169">
        <v>0.893709327548807</v>
      </c>
      <c r="Y482" s="169">
        <v>0.917241379310345</v>
      </c>
      <c r="Z482" s="356">
        <v>0.92</v>
      </c>
      <c r="AA482" s="356">
        <v>0.947647951441578</v>
      </c>
      <c r="AB482" s="356">
        <v>0.925470332850941</v>
      </c>
      <c r="AC482" s="356">
        <v>0.908217716115261</v>
      </c>
      <c r="AD482" s="356">
        <v>0.947647951441578</v>
      </c>
      <c r="AE482" s="356">
        <v>0.92</v>
      </c>
      <c r="AF482" s="169">
        <v>1</v>
      </c>
      <c r="AG482" s="169">
        <v>1</v>
      </c>
      <c r="AH482" s="169">
        <v>0.995215311004785</v>
      </c>
      <c r="AI482" s="169">
        <v>1</v>
      </c>
      <c r="AJ482" s="356">
        <v>0.92</v>
      </c>
      <c r="AK482" s="169">
        <v>0.963422599608099</v>
      </c>
      <c r="AL482" s="169">
        <v>0.950248756218905</v>
      </c>
      <c r="AM482" s="169">
        <v>0.92381974248927</v>
      </c>
      <c r="AN482" s="169">
        <v>0.963422599608099</v>
      </c>
      <c r="AO482" s="168">
        <v>0.99</v>
      </c>
      <c r="AP482" s="358">
        <v>1</v>
      </c>
      <c r="AQ482" s="358">
        <v>1</v>
      </c>
      <c r="AR482" s="358">
        <v>1</v>
      </c>
      <c r="AS482" s="359">
        <v>1</v>
      </c>
      <c r="AT482" s="364">
        <v>0.05</v>
      </c>
      <c r="AU482" s="361">
        <v>0</v>
      </c>
      <c r="AV482" s="362">
        <v>0</v>
      </c>
      <c r="AW482" s="362">
        <v>0</v>
      </c>
      <c r="AX482" s="362">
        <v>0</v>
      </c>
      <c r="AY482" s="142"/>
      <c r="AZ482" s="140"/>
    </row>
    <row r="483" spans="1:52">
      <c r="A483" s="138"/>
      <c r="B483" s="142"/>
      <c r="C483" s="172" t="s">
        <v>721</v>
      </c>
      <c r="D483" s="166" t="s">
        <v>26</v>
      </c>
      <c r="E483" s="166" t="s">
        <v>722</v>
      </c>
      <c r="F483" s="167" t="s">
        <v>916</v>
      </c>
      <c r="G483" s="173" t="s">
        <v>916</v>
      </c>
      <c r="H483" s="173" t="s">
        <v>916</v>
      </c>
      <c r="I483" s="173" t="s">
        <v>916</v>
      </c>
      <c r="J483" s="173" t="s">
        <v>916</v>
      </c>
      <c r="K483" s="168">
        <v>0.9</v>
      </c>
      <c r="L483" s="169">
        <v>0.933333333333333</v>
      </c>
      <c r="M483" s="169">
        <v>0.870967741935484</v>
      </c>
      <c r="N483" s="170">
        <v>0.678571428571429</v>
      </c>
      <c r="O483" s="170">
        <v>0.933333333333333</v>
      </c>
      <c r="P483" s="356">
        <v>0.9</v>
      </c>
      <c r="Q483" s="357">
        <v>0.988472622478386</v>
      </c>
      <c r="R483" s="169">
        <v>0.992801251956182</v>
      </c>
      <c r="S483" s="169">
        <v>0.990015360983103</v>
      </c>
      <c r="T483" s="169">
        <v>0.988472622478386</v>
      </c>
      <c r="U483" s="356">
        <v>0.9</v>
      </c>
      <c r="V483" s="169">
        <v>0.870317002881844</v>
      </c>
      <c r="W483" s="169">
        <v>0.895148669796557</v>
      </c>
      <c r="X483" s="169">
        <v>0.900921658986175</v>
      </c>
      <c r="Y483" s="169">
        <v>0.870317002881844</v>
      </c>
      <c r="Z483" s="356">
        <v>0.92</v>
      </c>
      <c r="AA483" s="356" t="s">
        <v>32</v>
      </c>
      <c r="AB483" s="356">
        <v>0</v>
      </c>
      <c r="AC483" s="356">
        <v>0</v>
      </c>
      <c r="AD483" s="356" t="s">
        <v>32</v>
      </c>
      <c r="AE483" s="356">
        <v>0.92</v>
      </c>
      <c r="AF483" s="169">
        <v>1</v>
      </c>
      <c r="AG483" s="169">
        <v>0.996138996138996</v>
      </c>
      <c r="AH483" s="169">
        <v>1</v>
      </c>
      <c r="AI483" s="169">
        <v>1</v>
      </c>
      <c r="AJ483" s="356">
        <v>0.92</v>
      </c>
      <c r="AK483" s="169">
        <v>0.97741273100616</v>
      </c>
      <c r="AL483" s="169">
        <v>0.965905536440413</v>
      </c>
      <c r="AM483" s="169">
        <v>0.963957055214724</v>
      </c>
      <c r="AN483" s="169">
        <v>0.97741273100616</v>
      </c>
      <c r="AO483" s="168">
        <v>0.99</v>
      </c>
      <c r="AP483" s="358">
        <v>1</v>
      </c>
      <c r="AQ483" s="358">
        <v>1</v>
      </c>
      <c r="AR483" s="358">
        <v>1</v>
      </c>
      <c r="AS483" s="359">
        <v>1</v>
      </c>
      <c r="AT483" s="364">
        <v>0.05</v>
      </c>
      <c r="AU483" s="361">
        <v>0</v>
      </c>
      <c r="AV483" s="362">
        <v>0.1</v>
      </c>
      <c r="AW483" s="362">
        <v>0</v>
      </c>
      <c r="AX483" s="362">
        <v>0</v>
      </c>
      <c r="AY483" s="142"/>
      <c r="AZ483" s="140"/>
    </row>
    <row r="484" spans="1:52">
      <c r="A484" s="138"/>
      <c r="B484" s="142"/>
      <c r="C484" s="172" t="s">
        <v>721</v>
      </c>
      <c r="D484" s="166" t="s">
        <v>26</v>
      </c>
      <c r="E484" s="166" t="s">
        <v>722</v>
      </c>
      <c r="F484" s="167" t="s">
        <v>917</v>
      </c>
      <c r="G484" s="173" t="s">
        <v>917</v>
      </c>
      <c r="H484" s="173" t="s">
        <v>917</v>
      </c>
      <c r="I484" s="173" t="s">
        <v>917</v>
      </c>
      <c r="J484" s="173" t="s">
        <v>917</v>
      </c>
      <c r="K484" s="168">
        <v>0.9</v>
      </c>
      <c r="L484" s="169">
        <v>0.959183673469388</v>
      </c>
      <c r="M484" s="169">
        <v>0.980769230769231</v>
      </c>
      <c r="N484" s="170">
        <v>0.979591836734694</v>
      </c>
      <c r="O484" s="170">
        <v>0.959183673469388</v>
      </c>
      <c r="P484" s="356">
        <v>0.9</v>
      </c>
      <c r="Q484" s="357">
        <v>0.976818181818182</v>
      </c>
      <c r="R484" s="169">
        <v>0.984166666666667</v>
      </c>
      <c r="S484" s="169">
        <v>0.991935483870968</v>
      </c>
      <c r="T484" s="169">
        <v>0.976818181818182</v>
      </c>
      <c r="U484" s="356">
        <v>0.9</v>
      </c>
      <c r="V484" s="169">
        <v>0.873636363636364</v>
      </c>
      <c r="W484" s="169">
        <v>0.872916666666667</v>
      </c>
      <c r="X484" s="169">
        <v>0.848387096774194</v>
      </c>
      <c r="Y484" s="169">
        <v>0.873636363636364</v>
      </c>
      <c r="Z484" s="356">
        <v>0.92</v>
      </c>
      <c r="AA484" s="356">
        <v>0.895513912549688</v>
      </c>
      <c r="AB484" s="356">
        <v>0.895598194130926</v>
      </c>
      <c r="AC484" s="356">
        <v>0.880084745762712</v>
      </c>
      <c r="AD484" s="356">
        <v>0.895513912549688</v>
      </c>
      <c r="AE484" s="356">
        <v>0.92</v>
      </c>
      <c r="AF484" s="169">
        <v>0.986013986013986</v>
      </c>
      <c r="AG484" s="169">
        <v>0.993865030674847</v>
      </c>
      <c r="AH484" s="169">
        <v>0.989583333333333</v>
      </c>
      <c r="AI484" s="169">
        <v>0.986013986013986</v>
      </c>
      <c r="AJ484" s="356">
        <v>0.92</v>
      </c>
      <c r="AK484" s="169">
        <v>0.941323971915747</v>
      </c>
      <c r="AL484" s="169">
        <v>0.934355534259703</v>
      </c>
      <c r="AM484" s="169">
        <v>0.905555555555556</v>
      </c>
      <c r="AN484" s="169">
        <v>0.941323971915747</v>
      </c>
      <c r="AO484" s="168">
        <v>0.99</v>
      </c>
      <c r="AP484" s="358">
        <v>1</v>
      </c>
      <c r="AQ484" s="358">
        <v>1</v>
      </c>
      <c r="AR484" s="358">
        <v>1</v>
      </c>
      <c r="AS484" s="359">
        <v>1</v>
      </c>
      <c r="AT484" s="364">
        <v>0.05</v>
      </c>
      <c r="AU484" s="361">
        <v>-0.125</v>
      </c>
      <c r="AV484" s="362">
        <v>0.3</v>
      </c>
      <c r="AW484" s="362">
        <v>0.0909090909090909</v>
      </c>
      <c r="AX484" s="362">
        <v>-0.125</v>
      </c>
      <c r="AY484" s="142"/>
      <c r="AZ484" s="140"/>
    </row>
    <row r="485" spans="1:52">
      <c r="A485" s="138"/>
      <c r="B485" s="142"/>
      <c r="C485" s="172" t="s">
        <v>721</v>
      </c>
      <c r="D485" s="166" t="s">
        <v>26</v>
      </c>
      <c r="E485" s="166" t="s">
        <v>722</v>
      </c>
      <c r="F485" s="167" t="s">
        <v>918</v>
      </c>
      <c r="G485" s="173" t="s">
        <v>918</v>
      </c>
      <c r="H485" s="173" t="s">
        <v>918</v>
      </c>
      <c r="I485" s="173" t="s">
        <v>918</v>
      </c>
      <c r="J485" s="173" t="s">
        <v>918</v>
      </c>
      <c r="K485" s="168">
        <v>0.9</v>
      </c>
      <c r="L485" s="169">
        <v>1</v>
      </c>
      <c r="M485" s="169">
        <v>1</v>
      </c>
      <c r="N485" s="170">
        <v>1</v>
      </c>
      <c r="O485" s="170">
        <v>1</v>
      </c>
      <c r="P485" s="356">
        <v>0.9</v>
      </c>
      <c r="Q485" s="357">
        <v>0.995424836601307</v>
      </c>
      <c r="R485" s="169">
        <v>0.988517745302714</v>
      </c>
      <c r="S485" s="169">
        <v>0.996469549867608</v>
      </c>
      <c r="T485" s="169">
        <v>0.995424836601307</v>
      </c>
      <c r="U485" s="356">
        <v>0.9</v>
      </c>
      <c r="V485" s="169">
        <v>0.912418300653595</v>
      </c>
      <c r="W485" s="169">
        <v>0.918580375782881</v>
      </c>
      <c r="X485" s="169">
        <v>0.923212709620477</v>
      </c>
      <c r="Y485" s="169">
        <v>0.912418300653595</v>
      </c>
      <c r="Z485" s="356">
        <v>0.92</v>
      </c>
      <c r="AA485" s="356">
        <v>0.935531135531136</v>
      </c>
      <c r="AB485" s="356">
        <v>0.945269741985927</v>
      </c>
      <c r="AC485" s="356">
        <v>0.952178533475027</v>
      </c>
      <c r="AD485" s="356">
        <v>0.935531135531136</v>
      </c>
      <c r="AE485" s="356">
        <v>0.92</v>
      </c>
      <c r="AF485" s="169">
        <v>0.997907949790795</v>
      </c>
      <c r="AG485" s="169">
        <v>0.998025666337611</v>
      </c>
      <c r="AH485" s="169">
        <v>0.998977505112474</v>
      </c>
      <c r="AI485" s="169">
        <v>0.997907949790795</v>
      </c>
      <c r="AJ485" s="356">
        <v>0.92</v>
      </c>
      <c r="AK485" s="169">
        <v>0.953344768439108</v>
      </c>
      <c r="AL485" s="169">
        <v>0.967449139280125</v>
      </c>
      <c r="AM485" s="169">
        <v>0.964510779436153</v>
      </c>
      <c r="AN485" s="169">
        <v>0.953344768439108</v>
      </c>
      <c r="AO485" s="168">
        <v>0.99</v>
      </c>
      <c r="AP485" s="358">
        <v>1</v>
      </c>
      <c r="AQ485" s="358">
        <v>1</v>
      </c>
      <c r="AR485" s="358">
        <v>1</v>
      </c>
      <c r="AS485" s="359">
        <v>1</v>
      </c>
      <c r="AT485" s="364">
        <v>0.05</v>
      </c>
      <c r="AU485" s="361">
        <v>0</v>
      </c>
      <c r="AV485" s="362">
        <v>0.181818181818182</v>
      </c>
      <c r="AW485" s="362">
        <v>0</v>
      </c>
      <c r="AX485" s="362">
        <v>0</v>
      </c>
      <c r="AY485" s="142"/>
      <c r="AZ485" s="140"/>
    </row>
    <row r="486" spans="1:52">
      <c r="A486" s="138"/>
      <c r="B486" s="142"/>
      <c r="C486" s="172" t="s">
        <v>721</v>
      </c>
      <c r="D486" s="166" t="s">
        <v>26</v>
      </c>
      <c r="E486" s="166" t="s">
        <v>722</v>
      </c>
      <c r="F486" s="167" t="s">
        <v>919</v>
      </c>
      <c r="G486" s="173" t="s">
        <v>919</v>
      </c>
      <c r="H486" s="173" t="s">
        <v>919</v>
      </c>
      <c r="I486" s="173" t="s">
        <v>919</v>
      </c>
      <c r="J486" s="173" t="s">
        <v>919</v>
      </c>
      <c r="K486" s="168">
        <v>0.9</v>
      </c>
      <c r="L486" s="169">
        <v>0.95</v>
      </c>
      <c r="M486" s="169">
        <v>0.956521739130435</v>
      </c>
      <c r="N486" s="170">
        <v>1</v>
      </c>
      <c r="O486" s="170">
        <v>0.95</v>
      </c>
      <c r="P486" s="356">
        <v>0.9</v>
      </c>
      <c r="Q486" s="357">
        <v>0.990730011587486</v>
      </c>
      <c r="R486" s="169">
        <v>0.999001996007984</v>
      </c>
      <c r="S486" s="169">
        <v>0.996422182468694</v>
      </c>
      <c r="T486" s="169">
        <v>0.990730011587486</v>
      </c>
      <c r="U486" s="356">
        <v>0.9</v>
      </c>
      <c r="V486" s="169">
        <v>0.902665121668598</v>
      </c>
      <c r="W486" s="169">
        <v>0.924151696606786</v>
      </c>
      <c r="X486" s="169">
        <v>0.898032200357782</v>
      </c>
      <c r="Y486" s="169">
        <v>0.902665121668598</v>
      </c>
      <c r="Z486" s="356">
        <v>0.92</v>
      </c>
      <c r="AA486" s="356">
        <v>0.968337730870712</v>
      </c>
      <c r="AB486" s="356">
        <v>0.969173859432799</v>
      </c>
      <c r="AC486" s="356">
        <v>0.972803347280335</v>
      </c>
      <c r="AD486" s="356">
        <v>0.968337730870712</v>
      </c>
      <c r="AE486" s="356">
        <v>0.92</v>
      </c>
      <c r="AF486" s="169">
        <v>0.986301369863014</v>
      </c>
      <c r="AG486" s="169">
        <v>0.99</v>
      </c>
      <c r="AH486" s="169">
        <v>0.986842105263158</v>
      </c>
      <c r="AI486" s="169">
        <v>0.986301369863014</v>
      </c>
      <c r="AJ486" s="356">
        <v>0.92</v>
      </c>
      <c r="AK486" s="169">
        <v>0.981492905613819</v>
      </c>
      <c r="AL486" s="169">
        <v>0.982349696635411</v>
      </c>
      <c r="AM486" s="169">
        <v>0.977557755775578</v>
      </c>
      <c r="AN486" s="169">
        <v>0.981492905613819</v>
      </c>
      <c r="AO486" s="168">
        <v>0.99</v>
      </c>
      <c r="AP486" s="358">
        <v>1</v>
      </c>
      <c r="AQ486" s="358">
        <v>1</v>
      </c>
      <c r="AR486" s="358">
        <v>1</v>
      </c>
      <c r="AS486" s="359">
        <v>1</v>
      </c>
      <c r="AT486" s="364">
        <v>0.05</v>
      </c>
      <c r="AU486" s="361">
        <v>0</v>
      </c>
      <c r="AV486" s="362">
        <v>0.333333333333333</v>
      </c>
      <c r="AW486" s="362">
        <v>0.25</v>
      </c>
      <c r="AX486" s="362">
        <v>0</v>
      </c>
      <c r="AY486" s="142"/>
      <c r="AZ486" s="140"/>
    </row>
    <row r="487" spans="1:52">
      <c r="A487" s="138"/>
      <c r="B487" s="142"/>
      <c r="C487" s="172" t="s">
        <v>721</v>
      </c>
      <c r="D487" s="166" t="s">
        <v>26</v>
      </c>
      <c r="E487" s="166" t="s">
        <v>722</v>
      </c>
      <c r="F487" s="167" t="s">
        <v>920</v>
      </c>
      <c r="G487" s="173" t="s">
        <v>920</v>
      </c>
      <c r="H487" s="173" t="s">
        <v>920</v>
      </c>
      <c r="I487" s="173" t="s">
        <v>920</v>
      </c>
      <c r="J487" s="173" t="s">
        <v>920</v>
      </c>
      <c r="K487" s="168">
        <v>0.9</v>
      </c>
      <c r="L487" s="169">
        <v>0.946428571428571</v>
      </c>
      <c r="M487" s="169">
        <v>0.981481481481482</v>
      </c>
      <c r="N487" s="170">
        <v>0.903846153846154</v>
      </c>
      <c r="O487" s="170">
        <v>0.946428571428571</v>
      </c>
      <c r="P487" s="356">
        <v>0.9</v>
      </c>
      <c r="Q487" s="357">
        <v>0.995577000402091</v>
      </c>
      <c r="R487" s="169">
        <v>0.988948531733502</v>
      </c>
      <c r="S487" s="169">
        <v>0.98136315228967</v>
      </c>
      <c r="T487" s="169">
        <v>0.995577000402091</v>
      </c>
      <c r="U487" s="356">
        <v>0.9</v>
      </c>
      <c r="V487" s="169">
        <v>0.909127462806594</v>
      </c>
      <c r="W487" s="169">
        <v>0.874329017998105</v>
      </c>
      <c r="X487" s="169">
        <v>0.875399361022364</v>
      </c>
      <c r="Y487" s="169">
        <v>0.909127462806594</v>
      </c>
      <c r="Z487" s="356">
        <v>0.92</v>
      </c>
      <c r="AA487" s="356">
        <v>0.932642487046632</v>
      </c>
      <c r="AB487" s="356">
        <v>0.91255230125523</v>
      </c>
      <c r="AC487" s="356">
        <v>0.909239842726081</v>
      </c>
      <c r="AD487" s="356">
        <v>0.932642487046632</v>
      </c>
      <c r="AE487" s="356">
        <v>0.92</v>
      </c>
      <c r="AF487" s="169">
        <v>0.998154052693405</v>
      </c>
      <c r="AG487" s="169">
        <v>0.996133254015467</v>
      </c>
      <c r="AH487" s="169">
        <v>0.622017045454546</v>
      </c>
      <c r="AI487" s="169">
        <v>0.998154052693405</v>
      </c>
      <c r="AJ487" s="356">
        <v>0.92</v>
      </c>
      <c r="AK487" s="169">
        <v>0.956969696969697</v>
      </c>
      <c r="AL487" s="169">
        <v>0.945474176714054</v>
      </c>
      <c r="AM487" s="169">
        <v>0.93184584178499</v>
      </c>
      <c r="AN487" s="169">
        <v>0.956969696969697</v>
      </c>
      <c r="AO487" s="168">
        <v>0.99</v>
      </c>
      <c r="AP487" s="358">
        <v>1</v>
      </c>
      <c r="AQ487" s="358">
        <v>1</v>
      </c>
      <c r="AR487" s="358">
        <v>1</v>
      </c>
      <c r="AS487" s="359">
        <v>1</v>
      </c>
      <c r="AT487" s="364">
        <v>0.05</v>
      </c>
      <c r="AU487" s="361">
        <v>0</v>
      </c>
      <c r="AV487" s="362">
        <v>0.192307692307692</v>
      </c>
      <c r="AW487" s="362">
        <v>0</v>
      </c>
      <c r="AX487" s="362">
        <v>0</v>
      </c>
      <c r="AY487" s="142"/>
      <c r="AZ487" s="140"/>
    </row>
    <row r="488" spans="1:52">
      <c r="A488" s="138"/>
      <c r="B488" s="142"/>
      <c r="C488" s="172" t="s">
        <v>721</v>
      </c>
      <c r="D488" s="166" t="s">
        <v>26</v>
      </c>
      <c r="E488" s="166" t="s">
        <v>722</v>
      </c>
      <c r="F488" s="167" t="s">
        <v>921</v>
      </c>
      <c r="G488" s="173" t="s">
        <v>921</v>
      </c>
      <c r="H488" s="173" t="s">
        <v>921</v>
      </c>
      <c r="I488" s="173" t="s">
        <v>921</v>
      </c>
      <c r="J488" s="173" t="s">
        <v>921</v>
      </c>
      <c r="K488" s="168">
        <v>0.9</v>
      </c>
      <c r="L488" s="169">
        <v>0.95</v>
      </c>
      <c r="M488" s="169">
        <v>1</v>
      </c>
      <c r="N488" s="170">
        <v>0.861111111111111</v>
      </c>
      <c r="O488" s="170">
        <v>0.95</v>
      </c>
      <c r="P488" s="356">
        <v>0.9</v>
      </c>
      <c r="Q488" s="357">
        <v>0.979403409090909</v>
      </c>
      <c r="R488" s="169">
        <v>0.984348798211291</v>
      </c>
      <c r="S488" s="169">
        <v>0.978801843317972</v>
      </c>
      <c r="T488" s="169">
        <v>0.979403409090909</v>
      </c>
      <c r="U488" s="356">
        <v>0.9</v>
      </c>
      <c r="V488" s="169">
        <v>0.817471590909091</v>
      </c>
      <c r="W488" s="169">
        <v>0.822247065399665</v>
      </c>
      <c r="X488" s="169">
        <v>0.808294930875576</v>
      </c>
      <c r="Y488" s="169">
        <v>0.817471590909091</v>
      </c>
      <c r="Z488" s="356">
        <v>0.92</v>
      </c>
      <c r="AA488" s="356">
        <v>0.894361170592434</v>
      </c>
      <c r="AB488" s="356">
        <v>0.909287257019438</v>
      </c>
      <c r="AC488" s="356">
        <v>0.920323325635104</v>
      </c>
      <c r="AD488" s="356">
        <v>0.894361170592434</v>
      </c>
      <c r="AE488" s="356">
        <v>0.92</v>
      </c>
      <c r="AF488" s="169">
        <v>0.994986326344576</v>
      </c>
      <c r="AG488" s="169">
        <v>0.999059929494712</v>
      </c>
      <c r="AH488" s="169">
        <v>0.990191640259544</v>
      </c>
      <c r="AI488" s="169">
        <v>0.994986326344576</v>
      </c>
      <c r="AJ488" s="356">
        <v>0.92</v>
      </c>
      <c r="AK488" s="169">
        <v>0.931142957008039</v>
      </c>
      <c r="AL488" s="169">
        <v>0.933920704845815</v>
      </c>
      <c r="AM488" s="169">
        <v>0.929382540809084</v>
      </c>
      <c r="AN488" s="169">
        <v>0.931142957008039</v>
      </c>
      <c r="AO488" s="168">
        <v>0.99</v>
      </c>
      <c r="AP488" s="358">
        <v>1</v>
      </c>
      <c r="AQ488" s="358">
        <v>1</v>
      </c>
      <c r="AR488" s="358">
        <v>1</v>
      </c>
      <c r="AS488" s="359">
        <v>1</v>
      </c>
      <c r="AT488" s="364">
        <v>0.05</v>
      </c>
      <c r="AU488" s="361">
        <v>0.2</v>
      </c>
      <c r="AV488" s="362">
        <v>0.0769230769230769</v>
      </c>
      <c r="AW488" s="362">
        <v>0</v>
      </c>
      <c r="AX488" s="362">
        <v>0.2</v>
      </c>
      <c r="AY488" s="142"/>
      <c r="AZ488" s="140"/>
    </row>
    <row r="489" spans="1:52">
      <c r="A489" s="138"/>
      <c r="B489" s="142"/>
      <c r="C489" s="172" t="s">
        <v>721</v>
      </c>
      <c r="D489" s="166" t="s">
        <v>26</v>
      </c>
      <c r="E489" s="166" t="s">
        <v>722</v>
      </c>
      <c r="F489" s="167" t="s">
        <v>922</v>
      </c>
      <c r="G489" s="173" t="s">
        <v>922</v>
      </c>
      <c r="H489" s="173" t="s">
        <v>922</v>
      </c>
      <c r="I489" s="173" t="s">
        <v>922</v>
      </c>
      <c r="J489" s="173" t="s">
        <v>922</v>
      </c>
      <c r="K489" s="168">
        <v>0.9</v>
      </c>
      <c r="L489" s="169">
        <v>0.755555555555556</v>
      </c>
      <c r="M489" s="169">
        <v>0.744186046511628</v>
      </c>
      <c r="N489" s="170">
        <v>0.707317073170732</v>
      </c>
      <c r="O489" s="170">
        <v>0.755555555555556</v>
      </c>
      <c r="P489" s="356">
        <v>0.9</v>
      </c>
      <c r="Q489" s="357">
        <v>0.971924029727498</v>
      </c>
      <c r="R489" s="169">
        <v>0.973800505050505</v>
      </c>
      <c r="S489" s="169">
        <v>0.967885375494071</v>
      </c>
      <c r="T489" s="169">
        <v>0.971924029727498</v>
      </c>
      <c r="U489" s="356">
        <v>0.9</v>
      </c>
      <c r="V489" s="169">
        <v>0.848885218827415</v>
      </c>
      <c r="W489" s="169">
        <v>0.827651515151515</v>
      </c>
      <c r="X489" s="169">
        <v>0.846837944664032</v>
      </c>
      <c r="Y489" s="169">
        <v>0.848885218827415</v>
      </c>
      <c r="Z489" s="356">
        <v>0.92</v>
      </c>
      <c r="AA489" s="356">
        <v>0.886294027565084</v>
      </c>
      <c r="AB489" s="356">
        <v>0.885989562424729</v>
      </c>
      <c r="AC489" s="356">
        <v>0.878823529411765</v>
      </c>
      <c r="AD489" s="356">
        <v>0.886294027565084</v>
      </c>
      <c r="AE489" s="356">
        <v>0.92</v>
      </c>
      <c r="AF489" s="169">
        <v>0.927404718693285</v>
      </c>
      <c r="AG489" s="169">
        <v>0.940134608572441</v>
      </c>
      <c r="AH489" s="169">
        <v>0.978082191780822</v>
      </c>
      <c r="AI489" s="169">
        <v>0.927404718693285</v>
      </c>
      <c r="AJ489" s="356">
        <v>0.92</v>
      </c>
      <c r="AK489" s="169">
        <v>0.924943138741471</v>
      </c>
      <c r="AL489" s="169">
        <v>0.928432585262414</v>
      </c>
      <c r="AM489" s="169">
        <v>0.906342182890855</v>
      </c>
      <c r="AN489" s="169">
        <v>0.924943138741471</v>
      </c>
      <c r="AO489" s="168">
        <v>0.99</v>
      </c>
      <c r="AP489" s="358">
        <v>1</v>
      </c>
      <c r="AQ489" s="358">
        <v>1</v>
      </c>
      <c r="AR489" s="358">
        <v>1</v>
      </c>
      <c r="AS489" s="359">
        <v>1</v>
      </c>
      <c r="AT489" s="364">
        <v>0.05</v>
      </c>
      <c r="AU489" s="361">
        <v>0.004149377593361</v>
      </c>
      <c r="AV489" s="362">
        <v>0.00318471337579618</v>
      </c>
      <c r="AW489" s="362">
        <v>0</v>
      </c>
      <c r="AX489" s="362">
        <v>0.004149377593361</v>
      </c>
      <c r="AY489" s="142"/>
      <c r="AZ489" s="140"/>
    </row>
    <row r="490" spans="1:52">
      <c r="A490" s="138"/>
      <c r="B490" s="142"/>
      <c r="C490" s="172" t="s">
        <v>721</v>
      </c>
      <c r="D490" s="166" t="s">
        <v>26</v>
      </c>
      <c r="E490" s="166" t="s">
        <v>722</v>
      </c>
      <c r="F490" s="167" t="s">
        <v>923</v>
      </c>
      <c r="G490" s="173" t="s">
        <v>923</v>
      </c>
      <c r="H490" s="173" t="s">
        <v>923</v>
      </c>
      <c r="I490" s="173" t="s">
        <v>923</v>
      </c>
      <c r="J490" s="173" t="s">
        <v>923</v>
      </c>
      <c r="K490" s="168">
        <v>0.9</v>
      </c>
      <c r="L490" s="169">
        <v>0.972222222222222</v>
      </c>
      <c r="M490" s="169">
        <v>1</v>
      </c>
      <c r="N490" s="170">
        <v>0.921052631578947</v>
      </c>
      <c r="O490" s="170">
        <v>0.972222222222222</v>
      </c>
      <c r="P490" s="356">
        <v>0.9</v>
      </c>
      <c r="Q490" s="357">
        <v>0.997756590016826</v>
      </c>
      <c r="R490" s="169">
        <v>0.993403693931398</v>
      </c>
      <c r="S490" s="169">
        <v>0.99469696969697</v>
      </c>
      <c r="T490" s="169">
        <v>0.997756590016826</v>
      </c>
      <c r="U490" s="356">
        <v>0.9</v>
      </c>
      <c r="V490" s="169">
        <v>0.905215928210881</v>
      </c>
      <c r="W490" s="169">
        <v>0.908970976253298</v>
      </c>
      <c r="X490" s="169">
        <v>0.913636363636364</v>
      </c>
      <c r="Y490" s="169">
        <v>0.905215928210881</v>
      </c>
      <c r="Z490" s="356">
        <v>0.92</v>
      </c>
      <c r="AA490" s="356">
        <v>0.924744130042143</v>
      </c>
      <c r="AB490" s="356">
        <v>0.928004881025015</v>
      </c>
      <c r="AC490" s="356">
        <v>0.934411085450346</v>
      </c>
      <c r="AD490" s="356">
        <v>0.924744130042143</v>
      </c>
      <c r="AE490" s="356">
        <v>0.92</v>
      </c>
      <c r="AF490" s="169">
        <v>0.995535714285714</v>
      </c>
      <c r="AG490" s="169">
        <v>1</v>
      </c>
      <c r="AH490" s="169">
        <v>1</v>
      </c>
      <c r="AI490" s="169">
        <v>0.995535714285714</v>
      </c>
      <c r="AJ490" s="356">
        <v>0.92</v>
      </c>
      <c r="AK490" s="169">
        <v>0.952587453021104</v>
      </c>
      <c r="AL490" s="169">
        <v>0.957832864809609</v>
      </c>
      <c r="AM490" s="169">
        <v>0.953228120516499</v>
      </c>
      <c r="AN490" s="169">
        <v>0.952587453021104</v>
      </c>
      <c r="AO490" s="168">
        <v>0.99</v>
      </c>
      <c r="AP490" s="358">
        <v>1</v>
      </c>
      <c r="AQ490" s="358">
        <v>1</v>
      </c>
      <c r="AR490" s="358">
        <v>1</v>
      </c>
      <c r="AS490" s="359">
        <v>1</v>
      </c>
      <c r="AT490" s="364">
        <v>0.05</v>
      </c>
      <c r="AU490" s="361">
        <v>0</v>
      </c>
      <c r="AV490" s="362">
        <v>0.111111111111111</v>
      </c>
      <c r="AW490" s="362">
        <v>0</v>
      </c>
      <c r="AX490" s="362">
        <v>0</v>
      </c>
      <c r="AY490" s="142"/>
      <c r="AZ490" s="140"/>
    </row>
    <row r="491" spans="1:52">
      <c r="A491" s="138"/>
      <c r="B491" s="142"/>
      <c r="C491" s="172" t="s">
        <v>721</v>
      </c>
      <c r="D491" s="166" t="s">
        <v>26</v>
      </c>
      <c r="E491" s="166" t="s">
        <v>722</v>
      </c>
      <c r="F491" s="167" t="s">
        <v>924</v>
      </c>
      <c r="G491" s="173" t="s">
        <v>924</v>
      </c>
      <c r="H491" s="173" t="s">
        <v>924</v>
      </c>
      <c r="I491" s="173" t="s">
        <v>924</v>
      </c>
      <c r="J491" s="173" t="s">
        <v>924</v>
      </c>
      <c r="K491" s="168">
        <v>0.9</v>
      </c>
      <c r="L491" s="169">
        <v>0.958333333333333</v>
      </c>
      <c r="M491" s="169">
        <v>1</v>
      </c>
      <c r="N491" s="170">
        <v>1</v>
      </c>
      <c r="O491" s="170">
        <v>0.958333333333333</v>
      </c>
      <c r="P491" s="356">
        <v>0.9</v>
      </c>
      <c r="Q491" s="357">
        <v>0.95242214532872</v>
      </c>
      <c r="R491" s="169">
        <v>0.980309423347398</v>
      </c>
      <c r="S491" s="169">
        <v>0.927613941018767</v>
      </c>
      <c r="T491" s="169">
        <v>0.95242214532872</v>
      </c>
      <c r="U491" s="356">
        <v>0.9</v>
      </c>
      <c r="V491" s="169">
        <v>0.901384083044983</v>
      </c>
      <c r="W491" s="169">
        <v>0.912798874824191</v>
      </c>
      <c r="X491" s="169">
        <v>0.93029490616622</v>
      </c>
      <c r="Y491" s="169">
        <v>0.901384083044983</v>
      </c>
      <c r="Z491" s="356">
        <v>0.92</v>
      </c>
      <c r="AA491" s="356">
        <v>0.938156359393232</v>
      </c>
      <c r="AB491" s="356">
        <v>0.938110749185668</v>
      </c>
      <c r="AC491" s="356">
        <v>0.917355371900826</v>
      </c>
      <c r="AD491" s="356">
        <v>0.938156359393232</v>
      </c>
      <c r="AE491" s="356">
        <v>0.92</v>
      </c>
      <c r="AF491" s="169">
        <v>0.995444191343964</v>
      </c>
      <c r="AG491" s="169">
        <v>1</v>
      </c>
      <c r="AH491" s="169">
        <v>0.99290780141844</v>
      </c>
      <c r="AI491" s="169">
        <v>0.995444191343964</v>
      </c>
      <c r="AJ491" s="356">
        <v>0.92</v>
      </c>
      <c r="AK491" s="169">
        <v>0.958536585365854</v>
      </c>
      <c r="AL491" s="169">
        <v>0.964575330772514</v>
      </c>
      <c r="AM491" s="169">
        <v>0.940599455040872</v>
      </c>
      <c r="AN491" s="169">
        <v>0.958536585365854</v>
      </c>
      <c r="AO491" s="168">
        <v>0.99</v>
      </c>
      <c r="AP491" s="358">
        <v>1</v>
      </c>
      <c r="AQ491" s="358">
        <v>1</v>
      </c>
      <c r="AR491" s="358">
        <v>1</v>
      </c>
      <c r="AS491" s="359">
        <v>1</v>
      </c>
      <c r="AT491" s="364">
        <v>0.05</v>
      </c>
      <c r="AU491" s="361">
        <v>0</v>
      </c>
      <c r="AV491" s="362">
        <v>0.0149253731343284</v>
      </c>
      <c r="AW491" s="362">
        <v>0</v>
      </c>
      <c r="AX491" s="362">
        <v>0</v>
      </c>
      <c r="AY491" s="142"/>
      <c r="AZ491" s="140"/>
    </row>
    <row r="492" spans="1:52">
      <c r="A492" s="138"/>
      <c r="B492" s="142"/>
      <c r="C492" s="172" t="s">
        <v>721</v>
      </c>
      <c r="D492" s="166" t="s">
        <v>26</v>
      </c>
      <c r="E492" s="166" t="s">
        <v>722</v>
      </c>
      <c r="F492" s="167" t="s">
        <v>925</v>
      </c>
      <c r="G492" s="173" t="s">
        <v>925</v>
      </c>
      <c r="H492" s="173" t="s">
        <v>925</v>
      </c>
      <c r="I492" s="173" t="s">
        <v>925</v>
      </c>
      <c r="J492" s="173" t="s">
        <v>925</v>
      </c>
      <c r="K492" s="168">
        <v>0.9</v>
      </c>
      <c r="L492" s="169">
        <v>0.916666666666667</v>
      </c>
      <c r="M492" s="169">
        <v>0.925</v>
      </c>
      <c r="N492" s="170">
        <v>0.837837837837838</v>
      </c>
      <c r="O492" s="170">
        <v>0.916666666666667</v>
      </c>
      <c r="P492" s="356">
        <v>0.9</v>
      </c>
      <c r="Q492" s="357">
        <v>0.996348143639683</v>
      </c>
      <c r="R492" s="169">
        <v>0.983458646616541</v>
      </c>
      <c r="S492" s="169">
        <v>0.958730158730159</v>
      </c>
      <c r="T492" s="169">
        <v>0.996348143639683</v>
      </c>
      <c r="U492" s="356">
        <v>0.9</v>
      </c>
      <c r="V492" s="169">
        <v>0.830188679245283</v>
      </c>
      <c r="W492" s="169">
        <v>0.861152882205514</v>
      </c>
      <c r="X492" s="169">
        <v>0.88994708994709</v>
      </c>
      <c r="Y492" s="169">
        <v>0.830188679245283</v>
      </c>
      <c r="Z492" s="356">
        <v>0.92</v>
      </c>
      <c r="AA492" s="356">
        <v>0.876969242310578</v>
      </c>
      <c r="AB492" s="356">
        <v>0.901812688821752</v>
      </c>
      <c r="AC492" s="356">
        <v>0.852539595849263</v>
      </c>
      <c r="AD492" s="356">
        <v>0.876969242310578</v>
      </c>
      <c r="AE492" s="356">
        <v>0.92</v>
      </c>
      <c r="AF492" s="169">
        <v>0.986607142857143</v>
      </c>
      <c r="AG492" s="169">
        <v>0.993055555555556</v>
      </c>
      <c r="AH492" s="169">
        <v>0.995934959349594</v>
      </c>
      <c r="AI492" s="169">
        <v>0.986607142857143</v>
      </c>
      <c r="AJ492" s="356">
        <v>0.92</v>
      </c>
      <c r="AK492" s="169">
        <v>0.93255033557047</v>
      </c>
      <c r="AL492" s="169">
        <v>0.945766797228081</v>
      </c>
      <c r="AM492" s="169">
        <v>0.889769452449568</v>
      </c>
      <c r="AN492" s="169">
        <v>0.93255033557047</v>
      </c>
      <c r="AO492" s="168">
        <v>0.99</v>
      </c>
      <c r="AP492" s="358">
        <v>1</v>
      </c>
      <c r="AQ492" s="358">
        <v>1</v>
      </c>
      <c r="AR492" s="358">
        <v>1</v>
      </c>
      <c r="AS492" s="359">
        <v>1</v>
      </c>
      <c r="AT492" s="364">
        <v>0.05</v>
      </c>
      <c r="AU492" s="361">
        <v>0.1</v>
      </c>
      <c r="AV492" s="362">
        <v>0.153846153846154</v>
      </c>
      <c r="AW492" s="362">
        <v>0</v>
      </c>
      <c r="AX492" s="362">
        <v>0.1</v>
      </c>
      <c r="AY492" s="142"/>
      <c r="AZ492" s="140"/>
    </row>
    <row r="493" spans="1:52">
      <c r="A493" s="138"/>
      <c r="B493" s="142"/>
      <c r="C493" s="172" t="s">
        <v>721</v>
      </c>
      <c r="D493" s="166" t="s">
        <v>26</v>
      </c>
      <c r="E493" s="166" t="s">
        <v>722</v>
      </c>
      <c r="F493" s="167" t="s">
        <v>926</v>
      </c>
      <c r="G493" s="173" t="s">
        <v>926</v>
      </c>
      <c r="H493" s="173" t="s">
        <v>926</v>
      </c>
      <c r="I493" s="173" t="s">
        <v>926</v>
      </c>
      <c r="J493" s="173" t="s">
        <v>926</v>
      </c>
      <c r="K493" s="168">
        <v>0.9</v>
      </c>
      <c r="L493" s="169">
        <v>1</v>
      </c>
      <c r="M493" s="169">
        <v>1</v>
      </c>
      <c r="N493" s="170">
        <v>0.975609756097561</v>
      </c>
      <c r="O493" s="170">
        <v>1</v>
      </c>
      <c r="P493" s="356">
        <v>0.9</v>
      </c>
      <c r="Q493" s="357">
        <v>0.983359334373375</v>
      </c>
      <c r="R493" s="169">
        <v>0.983261802575107</v>
      </c>
      <c r="S493" s="169">
        <v>0.985549132947977</v>
      </c>
      <c r="T493" s="169">
        <v>0.983359334373375</v>
      </c>
      <c r="U493" s="356">
        <v>0.9</v>
      </c>
      <c r="V493" s="169">
        <v>0.923036921476859</v>
      </c>
      <c r="W493" s="169">
        <v>0.92274678111588</v>
      </c>
      <c r="X493" s="169">
        <v>0.932080924855491</v>
      </c>
      <c r="Y493" s="169">
        <v>0.923036921476859</v>
      </c>
      <c r="Z493" s="356">
        <v>0.92</v>
      </c>
      <c r="AA493" s="356">
        <v>0.924336533032185</v>
      </c>
      <c r="AB493" s="356">
        <v>0.946256038647343</v>
      </c>
      <c r="AC493" s="356">
        <v>0.96070460704607</v>
      </c>
      <c r="AD493" s="356">
        <v>0.924336533032185</v>
      </c>
      <c r="AE493" s="356">
        <v>0.92</v>
      </c>
      <c r="AF493" s="169">
        <v>0.998242530755712</v>
      </c>
      <c r="AG493" s="169">
        <v>0.99910447761194</v>
      </c>
      <c r="AH493" s="169">
        <v>0.986786114221725</v>
      </c>
      <c r="AI493" s="169">
        <v>0.998242530755712</v>
      </c>
      <c r="AJ493" s="356">
        <v>0.92</v>
      </c>
      <c r="AK493" s="169">
        <v>0.947172816564906</v>
      </c>
      <c r="AL493" s="169">
        <v>0.964384248808628</v>
      </c>
      <c r="AM493" s="169">
        <v>0.970547374270631</v>
      </c>
      <c r="AN493" s="169">
        <v>0.947172816564906</v>
      </c>
      <c r="AO493" s="168">
        <v>0.99</v>
      </c>
      <c r="AP493" s="358">
        <v>1</v>
      </c>
      <c r="AQ493" s="358">
        <v>1</v>
      </c>
      <c r="AR493" s="358">
        <v>1</v>
      </c>
      <c r="AS493" s="359">
        <v>1</v>
      </c>
      <c r="AT493" s="364">
        <v>0.05</v>
      </c>
      <c r="AU493" s="361">
        <v>0</v>
      </c>
      <c r="AV493" s="362">
        <v>0.222222222222222</v>
      </c>
      <c r="AW493" s="362">
        <v>0.0909090909090909</v>
      </c>
      <c r="AX493" s="362">
        <v>0</v>
      </c>
      <c r="AY493" s="142"/>
      <c r="AZ493" s="140"/>
    </row>
    <row r="494" spans="1:52">
      <c r="A494" s="138"/>
      <c r="B494" s="142"/>
      <c r="C494" s="172" t="s">
        <v>721</v>
      </c>
      <c r="D494" s="166" t="s">
        <v>26</v>
      </c>
      <c r="E494" s="166" t="s">
        <v>722</v>
      </c>
      <c r="F494" s="167" t="s">
        <v>927</v>
      </c>
      <c r="G494" s="173" t="s">
        <v>928</v>
      </c>
      <c r="H494" s="173" t="s">
        <v>928</v>
      </c>
      <c r="I494" s="173" t="s">
        <v>928</v>
      </c>
      <c r="J494" s="173" t="s">
        <v>928</v>
      </c>
      <c r="K494" s="168">
        <v>0.9</v>
      </c>
      <c r="L494" s="169">
        <v>0.979591836734694</v>
      </c>
      <c r="M494" s="169">
        <v>0.961538461538462</v>
      </c>
      <c r="N494" s="170">
        <v>0.96</v>
      </c>
      <c r="O494" s="170">
        <v>0.979591836734694</v>
      </c>
      <c r="P494" s="356">
        <v>0.9</v>
      </c>
      <c r="Q494" s="357">
        <v>0.98442280945758</v>
      </c>
      <c r="R494" s="169">
        <v>0.97613001523616</v>
      </c>
      <c r="S494" s="169">
        <v>0.967559943582511</v>
      </c>
      <c r="T494" s="169">
        <v>0.98442280945758</v>
      </c>
      <c r="U494" s="356">
        <v>0.9</v>
      </c>
      <c r="V494" s="169">
        <v>0.938525730180807</v>
      </c>
      <c r="W494" s="169">
        <v>0.912899949212798</v>
      </c>
      <c r="X494" s="169">
        <v>0.960507757404795</v>
      </c>
      <c r="Y494" s="169">
        <v>0.938525730180807</v>
      </c>
      <c r="Z494" s="356">
        <v>0.92</v>
      </c>
      <c r="AA494" s="356">
        <v>0.946100917431193</v>
      </c>
      <c r="AB494" s="356">
        <v>0.948921679909194</v>
      </c>
      <c r="AC494" s="356">
        <v>0.966277561608301</v>
      </c>
      <c r="AD494" s="356">
        <v>0.946100917431193</v>
      </c>
      <c r="AE494" s="356">
        <v>0.92</v>
      </c>
      <c r="AF494" s="169">
        <v>1</v>
      </c>
      <c r="AG494" s="169">
        <v>0.995510662177329</v>
      </c>
      <c r="AH494" s="169">
        <v>0.995614035087719</v>
      </c>
      <c r="AI494" s="169">
        <v>1</v>
      </c>
      <c r="AJ494" s="356">
        <v>0.92</v>
      </c>
      <c r="AK494" s="169">
        <v>0.983065953654189</v>
      </c>
      <c r="AL494" s="169">
        <v>0.981327800829875</v>
      </c>
      <c r="AM494" s="169">
        <v>0.980743243243243</v>
      </c>
      <c r="AN494" s="169">
        <v>0.983065953654189</v>
      </c>
      <c r="AO494" s="168">
        <v>0.99</v>
      </c>
      <c r="AP494" s="358">
        <v>1</v>
      </c>
      <c r="AQ494" s="358">
        <v>1</v>
      </c>
      <c r="AR494" s="358">
        <v>1</v>
      </c>
      <c r="AS494" s="359">
        <v>1</v>
      </c>
      <c r="AT494" s="364">
        <v>0.05</v>
      </c>
      <c r="AU494" s="361">
        <v>0</v>
      </c>
      <c r="AV494" s="362">
        <v>0</v>
      </c>
      <c r="AW494" s="362">
        <v>0.166666666666667</v>
      </c>
      <c r="AX494" s="362">
        <v>0</v>
      </c>
      <c r="AY494" s="142"/>
      <c r="AZ494" s="140"/>
    </row>
    <row r="495" spans="1:52">
      <c r="A495" s="138"/>
      <c r="B495" s="142"/>
      <c r="C495" s="172" t="s">
        <v>721</v>
      </c>
      <c r="D495" s="166" t="s">
        <v>26</v>
      </c>
      <c r="E495" s="166" t="s">
        <v>722</v>
      </c>
      <c r="F495" s="167" t="s">
        <v>929</v>
      </c>
      <c r="G495" s="173" t="s">
        <v>930</v>
      </c>
      <c r="H495" s="173" t="s">
        <v>930</v>
      </c>
      <c r="I495" s="173" t="s">
        <v>930</v>
      </c>
      <c r="J495" s="173" t="s">
        <v>930</v>
      </c>
      <c r="K495" s="168">
        <v>0.9</v>
      </c>
      <c r="L495" s="169">
        <v>0.947368421052632</v>
      </c>
      <c r="M495" s="169">
        <v>0.925</v>
      </c>
      <c r="N495" s="170">
        <v>0.833333333333333</v>
      </c>
      <c r="O495" s="170">
        <v>0.947368421052632</v>
      </c>
      <c r="P495" s="356">
        <v>0.9</v>
      </c>
      <c r="Q495" s="357">
        <v>0.990172822771942</v>
      </c>
      <c r="R495" s="169">
        <v>0.988122827346466</v>
      </c>
      <c r="S495" s="169">
        <v>0.983291562238931</v>
      </c>
      <c r="T495" s="169">
        <v>0.990172822771942</v>
      </c>
      <c r="U495" s="356">
        <v>0.9</v>
      </c>
      <c r="V495" s="169">
        <v>0.844798373432735</v>
      </c>
      <c r="W495" s="169">
        <v>0.809675550405562</v>
      </c>
      <c r="X495" s="169">
        <v>0.81453634085213</v>
      </c>
      <c r="Y495" s="169">
        <v>0.844798373432735</v>
      </c>
      <c r="Z495" s="356">
        <v>0.92</v>
      </c>
      <c r="AA495" s="356">
        <v>0.898630136986301</v>
      </c>
      <c r="AB495" s="356">
        <v>0.895380434782609</v>
      </c>
      <c r="AC495" s="356">
        <v>0.877758913412564</v>
      </c>
      <c r="AD495" s="356">
        <v>0.898630136986301</v>
      </c>
      <c r="AE495" s="356">
        <v>0.92</v>
      </c>
      <c r="AF495" s="169">
        <v>0.999644633972992</v>
      </c>
      <c r="AG495" s="169">
        <v>0.998153618906942</v>
      </c>
      <c r="AH495" s="169">
        <v>0.99486301369863</v>
      </c>
      <c r="AI495" s="169">
        <v>0.999644633972992</v>
      </c>
      <c r="AJ495" s="356">
        <v>0.92</v>
      </c>
      <c r="AK495" s="169">
        <v>0.945013477088949</v>
      </c>
      <c r="AL495" s="169">
        <v>0.949856733524355</v>
      </c>
      <c r="AM495" s="169">
        <v>0.91578947368421</v>
      </c>
      <c r="AN495" s="169">
        <v>0.945013477088949</v>
      </c>
      <c r="AO495" s="168">
        <v>0.99</v>
      </c>
      <c r="AP495" s="358">
        <v>1</v>
      </c>
      <c r="AQ495" s="358">
        <v>1</v>
      </c>
      <c r="AR495" s="358">
        <v>1</v>
      </c>
      <c r="AS495" s="359">
        <v>1</v>
      </c>
      <c r="AT495" s="364">
        <v>0.05</v>
      </c>
      <c r="AU495" s="361">
        <v>0</v>
      </c>
      <c r="AV495" s="362">
        <v>0.277777777777778</v>
      </c>
      <c r="AW495" s="362">
        <v>0</v>
      </c>
      <c r="AX495" s="362">
        <v>0</v>
      </c>
      <c r="AY495" s="142"/>
      <c r="AZ495" s="140"/>
    </row>
    <row r="496" spans="1:52">
      <c r="A496" s="138"/>
      <c r="B496" s="142"/>
      <c r="C496" s="172" t="s">
        <v>721</v>
      </c>
      <c r="D496" s="166" t="s">
        <v>26</v>
      </c>
      <c r="E496" s="166" t="s">
        <v>722</v>
      </c>
      <c r="F496" s="167" t="s">
        <v>931</v>
      </c>
      <c r="G496" s="173" t="s">
        <v>932</v>
      </c>
      <c r="H496" s="173" t="s">
        <v>932</v>
      </c>
      <c r="I496" s="173" t="s">
        <v>932</v>
      </c>
      <c r="J496" s="173" t="s">
        <v>932</v>
      </c>
      <c r="K496" s="168">
        <v>0.9</v>
      </c>
      <c r="L496" s="169">
        <v>1</v>
      </c>
      <c r="M496" s="169">
        <v>0.979166666666667</v>
      </c>
      <c r="N496" s="170">
        <v>0.977777777777778</v>
      </c>
      <c r="O496" s="170">
        <v>1</v>
      </c>
      <c r="P496" s="356">
        <v>0.9</v>
      </c>
      <c r="Q496" s="357">
        <v>0.75</v>
      </c>
      <c r="R496" s="169">
        <v>0</v>
      </c>
      <c r="S496" s="169">
        <v>1</v>
      </c>
      <c r="T496" s="169">
        <v>0.75</v>
      </c>
      <c r="U496" s="356">
        <v>0.9</v>
      </c>
      <c r="V496" s="169">
        <v>0</v>
      </c>
      <c r="W496" s="169">
        <v>0</v>
      </c>
      <c r="X496" s="169">
        <v>0</v>
      </c>
      <c r="Y496" s="169">
        <v>0</v>
      </c>
      <c r="Z496" s="356">
        <v>0.92</v>
      </c>
      <c r="AA496" s="356">
        <v>0</v>
      </c>
      <c r="AB496" s="356">
        <v>0</v>
      </c>
      <c r="AC496" s="356" t="s">
        <v>32</v>
      </c>
      <c r="AD496" s="356">
        <v>0</v>
      </c>
      <c r="AE496" s="356">
        <v>0.92</v>
      </c>
      <c r="AF496" s="169">
        <v>1</v>
      </c>
      <c r="AG496" s="169">
        <v>0.993006993006993</v>
      </c>
      <c r="AH496" s="169">
        <v>0.998730964467005</v>
      </c>
      <c r="AI496" s="169">
        <v>1</v>
      </c>
      <c r="AJ496" s="356">
        <v>0.92</v>
      </c>
      <c r="AK496" s="169">
        <v>0.976861397479954</v>
      </c>
      <c r="AL496" s="169">
        <v>0.974238435502068</v>
      </c>
      <c r="AM496" s="169">
        <v>0.977917981072555</v>
      </c>
      <c r="AN496" s="169">
        <v>0.976861397479954</v>
      </c>
      <c r="AO496" s="168">
        <v>0.99</v>
      </c>
      <c r="AP496" s="358">
        <v>1</v>
      </c>
      <c r="AQ496" s="358">
        <v>1</v>
      </c>
      <c r="AR496" s="358">
        <v>1</v>
      </c>
      <c r="AS496" s="359">
        <v>1</v>
      </c>
      <c r="AT496" s="364">
        <v>0.05</v>
      </c>
      <c r="AU496" s="361">
        <v>0.0625</v>
      </c>
      <c r="AV496" s="362">
        <v>0.0833333333333333</v>
      </c>
      <c r="AW496" s="362">
        <v>0.0476190476190476</v>
      </c>
      <c r="AX496" s="362">
        <v>0.0625</v>
      </c>
      <c r="AY496" s="142"/>
      <c r="AZ496" s="140"/>
    </row>
    <row r="497" spans="1:52">
      <c r="A497" s="138"/>
      <c r="B497" s="142"/>
      <c r="C497" s="172" t="s">
        <v>721</v>
      </c>
      <c r="D497" s="166" t="s">
        <v>26</v>
      </c>
      <c r="E497" s="166" t="s">
        <v>722</v>
      </c>
      <c r="F497" s="167" t="s">
        <v>933</v>
      </c>
      <c r="G497" s="173" t="s">
        <v>933</v>
      </c>
      <c r="H497" s="173" t="s">
        <v>933</v>
      </c>
      <c r="I497" s="173" t="s">
        <v>933</v>
      </c>
      <c r="J497" s="173" t="s">
        <v>933</v>
      </c>
      <c r="K497" s="168">
        <v>0.9</v>
      </c>
      <c r="L497" s="169">
        <v>0.946428571428571</v>
      </c>
      <c r="M497" s="169">
        <v>0.964285714285714</v>
      </c>
      <c r="N497" s="170">
        <v>0.94</v>
      </c>
      <c r="O497" s="170">
        <v>0.946428571428571</v>
      </c>
      <c r="P497" s="356">
        <v>0.9</v>
      </c>
      <c r="Q497" s="357">
        <v>0.166666666666667</v>
      </c>
      <c r="R497" s="169">
        <v>0.363636363636364</v>
      </c>
      <c r="S497" s="169">
        <v>1</v>
      </c>
      <c r="T497" s="169">
        <v>0.166666666666667</v>
      </c>
      <c r="U497" s="356">
        <v>0.9</v>
      </c>
      <c r="V497" s="169">
        <v>0</v>
      </c>
      <c r="W497" s="169">
        <v>0</v>
      </c>
      <c r="X497" s="169">
        <v>0.5</v>
      </c>
      <c r="Y497" s="169">
        <v>0</v>
      </c>
      <c r="Z497" s="356">
        <v>0.92</v>
      </c>
      <c r="AA497" s="356">
        <v>0</v>
      </c>
      <c r="AB497" s="356" t="s">
        <v>32</v>
      </c>
      <c r="AC497" s="356">
        <v>0</v>
      </c>
      <c r="AD497" s="356">
        <v>0</v>
      </c>
      <c r="AE497" s="356">
        <v>0.92</v>
      </c>
      <c r="AF497" s="169">
        <v>0.997233748271093</v>
      </c>
      <c r="AG497" s="169">
        <v>0.99251497005988</v>
      </c>
      <c r="AH497" s="169">
        <v>0.985981308411215</v>
      </c>
      <c r="AI497" s="169">
        <v>0.997233748271093</v>
      </c>
      <c r="AJ497" s="356">
        <v>0.92</v>
      </c>
      <c r="AK497" s="169">
        <v>0.934642032332563</v>
      </c>
      <c r="AL497" s="169">
        <v>0.918695744230362</v>
      </c>
      <c r="AM497" s="169">
        <v>0.925838450637695</v>
      </c>
      <c r="AN497" s="169">
        <v>0.934642032332563</v>
      </c>
      <c r="AO497" s="168">
        <v>0.99</v>
      </c>
      <c r="AP497" s="358">
        <v>1</v>
      </c>
      <c r="AQ497" s="358">
        <v>1</v>
      </c>
      <c r="AR497" s="358">
        <v>1</v>
      </c>
      <c r="AS497" s="359">
        <v>1</v>
      </c>
      <c r="AT497" s="364">
        <v>0.05</v>
      </c>
      <c r="AU497" s="361">
        <v>0</v>
      </c>
      <c r="AV497" s="362">
        <v>0.2</v>
      </c>
      <c r="AW497" s="362">
        <v>0</v>
      </c>
      <c r="AX497" s="362">
        <v>0</v>
      </c>
      <c r="AY497" s="142"/>
      <c r="AZ497" s="140"/>
    </row>
    <row r="498" spans="1:52">
      <c r="A498" s="138"/>
      <c r="B498" s="142"/>
      <c r="C498" s="172" t="s">
        <v>721</v>
      </c>
      <c r="D498" s="166" t="s">
        <v>26</v>
      </c>
      <c r="E498" s="166" t="s">
        <v>722</v>
      </c>
      <c r="F498" s="167" t="s">
        <v>934</v>
      </c>
      <c r="G498" s="173" t="s">
        <v>935</v>
      </c>
      <c r="H498" s="173" t="s">
        <v>935</v>
      </c>
      <c r="I498" s="173" t="s">
        <v>935</v>
      </c>
      <c r="J498" s="173" t="s">
        <v>935</v>
      </c>
      <c r="K498" s="168">
        <v>0.9</v>
      </c>
      <c r="L498" s="169">
        <v>0.852941176470588</v>
      </c>
      <c r="M498" s="169">
        <v>0.916666666666667</v>
      </c>
      <c r="N498" s="170">
        <v>0.96</v>
      </c>
      <c r="O498" s="170">
        <v>0.852941176470588</v>
      </c>
      <c r="P498" s="356">
        <v>0.9</v>
      </c>
      <c r="Q498" s="357">
        <v>0.969201154956689</v>
      </c>
      <c r="R498" s="169">
        <v>0.951638065522621</v>
      </c>
      <c r="S498" s="169">
        <v>0.892497200447928</v>
      </c>
      <c r="T498" s="169">
        <v>0.969201154956689</v>
      </c>
      <c r="U498" s="356">
        <v>0.9</v>
      </c>
      <c r="V498" s="169">
        <v>0.762592236124479</v>
      </c>
      <c r="W498" s="169">
        <v>0.678367134685387</v>
      </c>
      <c r="X498" s="169">
        <v>0.80963045912654</v>
      </c>
      <c r="Y498" s="169">
        <v>0.762592236124479</v>
      </c>
      <c r="Z498" s="356">
        <v>0.92</v>
      </c>
      <c r="AA498" s="356">
        <v>0</v>
      </c>
      <c r="AB498" s="356">
        <v>0</v>
      </c>
      <c r="AC498" s="356">
        <v>0.5</v>
      </c>
      <c r="AD498" s="356">
        <v>0</v>
      </c>
      <c r="AE498" s="356">
        <v>0.92</v>
      </c>
      <c r="AF498" s="169">
        <v>0.999441652707984</v>
      </c>
      <c r="AG498" s="169">
        <v>0.998949027850762</v>
      </c>
      <c r="AH498" s="169">
        <v>0.996178343949045</v>
      </c>
      <c r="AI498" s="169">
        <v>0.999441652707984</v>
      </c>
      <c r="AJ498" s="356">
        <v>0.92</v>
      </c>
      <c r="AK498" s="169">
        <v>0.936117170458087</v>
      </c>
      <c r="AL498" s="169">
        <v>0.938828408501814</v>
      </c>
      <c r="AM498" s="169">
        <v>0.920111731843575</v>
      </c>
      <c r="AN498" s="169">
        <v>0.936117170458087</v>
      </c>
      <c r="AO498" s="168">
        <v>0.99</v>
      </c>
      <c r="AP498" s="358">
        <v>1</v>
      </c>
      <c r="AQ498" s="358">
        <v>1</v>
      </c>
      <c r="AR498" s="358">
        <v>1</v>
      </c>
      <c r="AS498" s="359">
        <v>1</v>
      </c>
      <c r="AT498" s="364">
        <v>0.05</v>
      </c>
      <c r="AU498" s="361">
        <v>0.0909090909090909</v>
      </c>
      <c r="AV498" s="362">
        <v>0</v>
      </c>
      <c r="AW498" s="362">
        <v>0</v>
      </c>
      <c r="AX498" s="362">
        <v>0.0909090909090909</v>
      </c>
      <c r="AY498" s="142"/>
      <c r="AZ498" s="140"/>
    </row>
    <row r="499" spans="1:52">
      <c r="A499" s="138"/>
      <c r="B499" s="142"/>
      <c r="C499" s="172" t="s">
        <v>721</v>
      </c>
      <c r="D499" s="166" t="s">
        <v>26</v>
      </c>
      <c r="E499" s="166" t="s">
        <v>722</v>
      </c>
      <c r="F499" s="167" t="s">
        <v>936</v>
      </c>
      <c r="G499" s="173" t="s">
        <v>936</v>
      </c>
      <c r="H499" s="173" t="s">
        <v>936</v>
      </c>
      <c r="I499" s="173" t="s">
        <v>936</v>
      </c>
      <c r="J499" s="173" t="s">
        <v>936</v>
      </c>
      <c r="K499" s="168">
        <v>0.9</v>
      </c>
      <c r="L499" s="169">
        <v>0.976744186046512</v>
      </c>
      <c r="M499" s="169">
        <v>0.976744186046512</v>
      </c>
      <c r="N499" s="170">
        <v>0.948717948717949</v>
      </c>
      <c r="O499" s="170">
        <v>0.976744186046512</v>
      </c>
      <c r="P499" s="356">
        <v>0.9</v>
      </c>
      <c r="Q499" s="357">
        <v>0.975529282375584</v>
      </c>
      <c r="R499" s="169">
        <v>0.975850965961362</v>
      </c>
      <c r="S499" s="169">
        <v>0.975443383356071</v>
      </c>
      <c r="T499" s="169">
        <v>0.975529282375584</v>
      </c>
      <c r="U499" s="356">
        <v>0.9</v>
      </c>
      <c r="V499" s="169">
        <v>0.867748144074787</v>
      </c>
      <c r="W499" s="169">
        <v>0.808417663293468</v>
      </c>
      <c r="X499" s="169">
        <v>0.899045020463847</v>
      </c>
      <c r="Y499" s="169">
        <v>0.867748144074787</v>
      </c>
      <c r="Z499" s="356">
        <v>0.92</v>
      </c>
      <c r="AA499" s="356">
        <v>0.923625254582485</v>
      </c>
      <c r="AB499" s="356">
        <v>0.890535917901938</v>
      </c>
      <c r="AC499" s="356">
        <v>0.939024390243902</v>
      </c>
      <c r="AD499" s="356">
        <v>0.923625254582485</v>
      </c>
      <c r="AE499" s="356">
        <v>0.92</v>
      </c>
      <c r="AF499" s="169">
        <v>0.988571428571429</v>
      </c>
      <c r="AG499" s="169">
        <v>0.997523526498266</v>
      </c>
      <c r="AH499" s="169">
        <v>0.994252873563218</v>
      </c>
      <c r="AI499" s="169">
        <v>0.988571428571429</v>
      </c>
      <c r="AJ499" s="356">
        <v>0.92</v>
      </c>
      <c r="AK499" s="169">
        <v>0.961802575107296</v>
      </c>
      <c r="AL499" s="169">
        <v>0.954841178721776</v>
      </c>
      <c r="AM499" s="169">
        <v>0.95702479338843</v>
      </c>
      <c r="AN499" s="169">
        <v>0.961802575107296</v>
      </c>
      <c r="AO499" s="168">
        <v>0.99</v>
      </c>
      <c r="AP499" s="358">
        <v>1</v>
      </c>
      <c r="AQ499" s="358">
        <v>1</v>
      </c>
      <c r="AR499" s="358">
        <v>1</v>
      </c>
      <c r="AS499" s="359">
        <v>1</v>
      </c>
      <c r="AT499" s="364">
        <v>0.05</v>
      </c>
      <c r="AU499" s="361">
        <v>0.0666666666666667</v>
      </c>
      <c r="AV499" s="362">
        <v>0.307692307692308</v>
      </c>
      <c r="AW499" s="362">
        <v>0</v>
      </c>
      <c r="AX499" s="362">
        <v>0.0666666666666667</v>
      </c>
      <c r="AY499" s="142"/>
      <c r="AZ499" s="140"/>
    </row>
    <row r="500" spans="1:52">
      <c r="A500" s="138"/>
      <c r="B500" s="142"/>
      <c r="C500" s="172" t="s">
        <v>721</v>
      </c>
      <c r="D500" s="166" t="s">
        <v>26</v>
      </c>
      <c r="E500" s="166" t="s">
        <v>722</v>
      </c>
      <c r="F500" s="167" t="s">
        <v>937</v>
      </c>
      <c r="G500" s="173" t="s">
        <v>938</v>
      </c>
      <c r="H500" s="173" t="s">
        <v>938</v>
      </c>
      <c r="I500" s="173" t="s">
        <v>938</v>
      </c>
      <c r="J500" s="173" t="s">
        <v>938</v>
      </c>
      <c r="K500" s="168">
        <v>0.9</v>
      </c>
      <c r="L500" s="169">
        <v>1</v>
      </c>
      <c r="M500" s="169">
        <v>1</v>
      </c>
      <c r="N500" s="170">
        <v>1</v>
      </c>
      <c r="O500" s="170">
        <v>1</v>
      </c>
      <c r="P500" s="356">
        <v>0.9</v>
      </c>
      <c r="Q500" s="357">
        <v>0.975204017576899</v>
      </c>
      <c r="R500" s="169">
        <v>0.967862266857963</v>
      </c>
      <c r="S500" s="169">
        <v>0.987065481002425</v>
      </c>
      <c r="T500" s="169">
        <v>0.975204017576899</v>
      </c>
      <c r="U500" s="356">
        <v>0.9</v>
      </c>
      <c r="V500" s="169">
        <v>0.894852479598242</v>
      </c>
      <c r="W500" s="169">
        <v>0.903873744619799</v>
      </c>
      <c r="X500" s="169">
        <v>0.905416329830234</v>
      </c>
      <c r="Y500" s="169">
        <v>0.894852479598242</v>
      </c>
      <c r="Z500" s="356">
        <v>0.92</v>
      </c>
      <c r="AA500" s="356">
        <v>0.92350332594235</v>
      </c>
      <c r="AB500" s="356">
        <v>0.906921241050119</v>
      </c>
      <c r="AC500" s="356">
        <v>0.909382518043304</v>
      </c>
      <c r="AD500" s="356">
        <v>0.92350332594235</v>
      </c>
      <c r="AE500" s="356">
        <v>0.92</v>
      </c>
      <c r="AF500" s="169">
        <v>0.998584571832979</v>
      </c>
      <c r="AG500" s="169">
        <v>0.998709677419355</v>
      </c>
      <c r="AH500" s="169">
        <v>0.996501049685094</v>
      </c>
      <c r="AI500" s="169">
        <v>0.998584571832979</v>
      </c>
      <c r="AJ500" s="356">
        <v>0.92</v>
      </c>
      <c r="AK500" s="169">
        <v>0.961911693352741</v>
      </c>
      <c r="AL500" s="169">
        <v>0.958150289017341</v>
      </c>
      <c r="AM500" s="169">
        <v>0.943639291465378</v>
      </c>
      <c r="AN500" s="169">
        <v>0.961911693352741</v>
      </c>
      <c r="AO500" s="168">
        <v>0.99</v>
      </c>
      <c r="AP500" s="358">
        <v>1</v>
      </c>
      <c r="AQ500" s="358">
        <v>1</v>
      </c>
      <c r="AR500" s="358">
        <v>1</v>
      </c>
      <c r="AS500" s="359">
        <v>1</v>
      </c>
      <c r="AT500" s="364">
        <v>0.05</v>
      </c>
      <c r="AU500" s="361">
        <v>0</v>
      </c>
      <c r="AV500" s="362">
        <v>0.222222222222222</v>
      </c>
      <c r="AW500" s="362">
        <v>0</v>
      </c>
      <c r="AX500" s="362">
        <v>0</v>
      </c>
      <c r="AY500" s="142"/>
      <c r="AZ500" s="140"/>
    </row>
    <row r="501" spans="1:52">
      <c r="A501" s="138"/>
      <c r="B501" s="142"/>
      <c r="C501" s="172" t="s">
        <v>721</v>
      </c>
      <c r="D501" s="166" t="s">
        <v>26</v>
      </c>
      <c r="E501" s="166" t="s">
        <v>722</v>
      </c>
      <c r="F501" s="167" t="s">
        <v>939</v>
      </c>
      <c r="G501" s="173" t="s">
        <v>939</v>
      </c>
      <c r="H501" s="173" t="s">
        <v>939</v>
      </c>
      <c r="I501" s="173" t="s">
        <v>939</v>
      </c>
      <c r="J501" s="173" t="s">
        <v>939</v>
      </c>
      <c r="K501" s="168">
        <v>0.9</v>
      </c>
      <c r="L501" s="169">
        <v>1</v>
      </c>
      <c r="M501" s="169">
        <v>0.978260869565217</v>
      </c>
      <c r="N501" s="170">
        <v>1</v>
      </c>
      <c r="O501" s="170">
        <v>1</v>
      </c>
      <c r="P501" s="356">
        <v>0.9</v>
      </c>
      <c r="Q501" s="357">
        <v>0.977923907937999</v>
      </c>
      <c r="R501" s="169">
        <v>0.95456394954564</v>
      </c>
      <c r="S501" s="169">
        <v>0.97677793904209</v>
      </c>
      <c r="T501" s="169">
        <v>0.977923907937999</v>
      </c>
      <c r="U501" s="356">
        <v>0.9</v>
      </c>
      <c r="V501" s="169">
        <v>0.909033975262251</v>
      </c>
      <c r="W501" s="169">
        <v>0.877526108775261</v>
      </c>
      <c r="X501" s="169">
        <v>0.826923076923077</v>
      </c>
      <c r="Y501" s="169">
        <v>0.909033975262251</v>
      </c>
      <c r="Z501" s="356">
        <v>0.92</v>
      </c>
      <c r="AA501" s="356">
        <v>0.967357187696171</v>
      </c>
      <c r="AB501" s="356">
        <v>0.947945205479452</v>
      </c>
      <c r="AC501" s="356">
        <v>0.954155955441302</v>
      </c>
      <c r="AD501" s="356">
        <v>0.967357187696171</v>
      </c>
      <c r="AE501" s="356">
        <v>0.92</v>
      </c>
      <c r="AF501" s="169">
        <v>0.996715927750411</v>
      </c>
      <c r="AG501" s="169">
        <v>0.994871794871795</v>
      </c>
      <c r="AH501" s="169">
        <v>0.996296296296296</v>
      </c>
      <c r="AI501" s="169">
        <v>0.996715927750411</v>
      </c>
      <c r="AJ501" s="356">
        <v>0.92</v>
      </c>
      <c r="AK501" s="169">
        <v>0.979847290023783</v>
      </c>
      <c r="AL501" s="169">
        <v>0.9753282028067</v>
      </c>
      <c r="AM501" s="169">
        <v>0.972505891594658</v>
      </c>
      <c r="AN501" s="169">
        <v>0.979847290023783</v>
      </c>
      <c r="AO501" s="168">
        <v>0.99</v>
      </c>
      <c r="AP501" s="358">
        <v>1</v>
      </c>
      <c r="AQ501" s="358">
        <v>1</v>
      </c>
      <c r="AR501" s="358">
        <v>1</v>
      </c>
      <c r="AS501" s="359">
        <v>1</v>
      </c>
      <c r="AT501" s="364">
        <v>0.05</v>
      </c>
      <c r="AU501" s="361">
        <v>0.0869565217391304</v>
      </c>
      <c r="AV501" s="362">
        <v>0.12</v>
      </c>
      <c r="AW501" s="362">
        <v>0.166666666666667</v>
      </c>
      <c r="AX501" s="362">
        <v>0.0869565217391304</v>
      </c>
      <c r="AY501" s="142"/>
      <c r="AZ501" s="140"/>
    </row>
    <row r="502" spans="1:52">
      <c r="A502" s="138"/>
      <c r="B502" s="142"/>
      <c r="C502" s="172" t="s">
        <v>721</v>
      </c>
      <c r="D502" s="166" t="s">
        <v>26</v>
      </c>
      <c r="E502" s="166" t="s">
        <v>722</v>
      </c>
      <c r="F502" s="167" t="s">
        <v>940</v>
      </c>
      <c r="G502" s="173" t="s">
        <v>940</v>
      </c>
      <c r="H502" s="173" t="s">
        <v>940</v>
      </c>
      <c r="I502" s="173" t="s">
        <v>940</v>
      </c>
      <c r="J502" s="173" t="s">
        <v>940</v>
      </c>
      <c r="K502" s="168">
        <v>0.9</v>
      </c>
      <c r="L502" s="169">
        <v>0.96551724137931</v>
      </c>
      <c r="M502" s="169">
        <v>1</v>
      </c>
      <c r="N502" s="170">
        <v>1</v>
      </c>
      <c r="O502" s="170">
        <v>0.96551724137931</v>
      </c>
      <c r="P502" s="356">
        <v>0.9</v>
      </c>
      <c r="Q502" s="357">
        <v>0</v>
      </c>
      <c r="R502" s="169">
        <v>0.2</v>
      </c>
      <c r="S502" s="169" t="s">
        <v>32</v>
      </c>
      <c r="T502" s="169">
        <v>0</v>
      </c>
      <c r="U502" s="356">
        <v>0.9</v>
      </c>
      <c r="V502" s="169">
        <v>0</v>
      </c>
      <c r="W502" s="169">
        <v>0</v>
      </c>
      <c r="X502" s="169" t="s">
        <v>32</v>
      </c>
      <c r="Y502" s="169">
        <v>0</v>
      </c>
      <c r="Z502" s="356">
        <v>0.92</v>
      </c>
      <c r="AA502" s="356" t="s">
        <v>32</v>
      </c>
      <c r="AB502" s="356" t="s">
        <v>32</v>
      </c>
      <c r="AC502" s="356">
        <v>0</v>
      </c>
      <c r="AD502" s="356" t="s">
        <v>32</v>
      </c>
      <c r="AE502" s="356">
        <v>0.92</v>
      </c>
      <c r="AF502" s="169">
        <v>1</v>
      </c>
      <c r="AG502" s="169">
        <v>1</v>
      </c>
      <c r="AH502" s="169">
        <v>0.989010989010989</v>
      </c>
      <c r="AI502" s="169">
        <v>1</v>
      </c>
      <c r="AJ502" s="356">
        <v>0.92</v>
      </c>
      <c r="AK502" s="169">
        <v>0.971542025148908</v>
      </c>
      <c r="AL502" s="169">
        <v>0.976944444444444</v>
      </c>
      <c r="AM502" s="169">
        <v>0.984962406015038</v>
      </c>
      <c r="AN502" s="169">
        <v>0.971542025148908</v>
      </c>
      <c r="AO502" s="168">
        <v>0.99</v>
      </c>
      <c r="AP502" s="358">
        <v>1</v>
      </c>
      <c r="AQ502" s="358">
        <v>1</v>
      </c>
      <c r="AR502" s="358">
        <v>1</v>
      </c>
      <c r="AS502" s="359">
        <v>1</v>
      </c>
      <c r="AT502" s="364">
        <v>0.05</v>
      </c>
      <c r="AU502" s="361">
        <v>0</v>
      </c>
      <c r="AV502" s="362">
        <v>0.166666666666667</v>
      </c>
      <c r="AW502" s="362">
        <v>0</v>
      </c>
      <c r="AX502" s="362">
        <v>0</v>
      </c>
      <c r="AY502" s="142"/>
      <c r="AZ502" s="140"/>
    </row>
    <row r="503" spans="1:52">
      <c r="A503" s="138"/>
      <c r="B503" s="142"/>
      <c r="C503" s="172" t="s">
        <v>721</v>
      </c>
      <c r="D503" s="166" t="s">
        <v>26</v>
      </c>
      <c r="E503" s="166" t="s">
        <v>722</v>
      </c>
      <c r="F503" s="167" t="s">
        <v>941</v>
      </c>
      <c r="G503" s="173" t="s">
        <v>942</v>
      </c>
      <c r="H503" s="173" t="s">
        <v>942</v>
      </c>
      <c r="I503" s="173" t="s">
        <v>942</v>
      </c>
      <c r="J503" s="173" t="s">
        <v>942</v>
      </c>
      <c r="K503" s="168">
        <v>0.9</v>
      </c>
      <c r="L503" s="169">
        <v>0.963636363636364</v>
      </c>
      <c r="M503" s="169">
        <v>0.981132075471698</v>
      </c>
      <c r="N503" s="170">
        <v>0.85</v>
      </c>
      <c r="O503" s="170">
        <v>0.963636363636364</v>
      </c>
      <c r="P503" s="356">
        <v>0.9</v>
      </c>
      <c r="Q503" s="357">
        <v>1</v>
      </c>
      <c r="R503" s="169">
        <v>1</v>
      </c>
      <c r="S503" s="169">
        <v>1</v>
      </c>
      <c r="T503" s="169">
        <v>1</v>
      </c>
      <c r="U503" s="356">
        <v>0.9</v>
      </c>
      <c r="V503" s="169">
        <v>0</v>
      </c>
      <c r="W503" s="169">
        <v>0.1</v>
      </c>
      <c r="X503" s="169">
        <v>1</v>
      </c>
      <c r="Y503" s="169">
        <v>0</v>
      </c>
      <c r="Z503" s="356">
        <v>0.92</v>
      </c>
      <c r="AA503" s="356" t="s">
        <v>32</v>
      </c>
      <c r="AB503" s="356" t="s">
        <v>32</v>
      </c>
      <c r="AC503" s="356" t="s">
        <v>32</v>
      </c>
      <c r="AD503" s="356" t="s">
        <v>32</v>
      </c>
      <c r="AE503" s="356">
        <v>0.92</v>
      </c>
      <c r="AF503" s="169">
        <v>1</v>
      </c>
      <c r="AG503" s="169">
        <v>0.993355481727575</v>
      </c>
      <c r="AH503" s="169">
        <v>0.990740740740741</v>
      </c>
      <c r="AI503" s="169">
        <v>1</v>
      </c>
      <c r="AJ503" s="356">
        <v>0.92</v>
      </c>
      <c r="AK503" s="169">
        <v>0.939187484229119</v>
      </c>
      <c r="AL503" s="169">
        <v>0.9576150882174</v>
      </c>
      <c r="AM503" s="169">
        <v>0.956718671363865</v>
      </c>
      <c r="AN503" s="169">
        <v>0.939187484229119</v>
      </c>
      <c r="AO503" s="168">
        <v>0.99</v>
      </c>
      <c r="AP503" s="358">
        <v>1</v>
      </c>
      <c r="AQ503" s="358">
        <v>1</v>
      </c>
      <c r="AR503" s="358">
        <v>1</v>
      </c>
      <c r="AS503" s="359">
        <v>1</v>
      </c>
      <c r="AT503" s="364">
        <v>0.05</v>
      </c>
      <c r="AU503" s="361">
        <v>0</v>
      </c>
      <c r="AV503" s="362">
        <v>0.25</v>
      </c>
      <c r="AW503" s="362">
        <v>0</v>
      </c>
      <c r="AX503" s="362">
        <v>0</v>
      </c>
      <c r="AY503" s="142"/>
      <c r="AZ503" s="140"/>
    </row>
    <row r="504" spans="1:52">
      <c r="A504" s="138"/>
      <c r="B504" s="142"/>
      <c r="C504" s="172" t="s">
        <v>721</v>
      </c>
      <c r="D504" s="166" t="s">
        <v>26</v>
      </c>
      <c r="E504" s="166" t="s">
        <v>722</v>
      </c>
      <c r="F504" s="167" t="s">
        <v>943</v>
      </c>
      <c r="G504" s="173" t="s">
        <v>943</v>
      </c>
      <c r="H504" s="173" t="s">
        <v>943</v>
      </c>
      <c r="I504" s="173" t="s">
        <v>943</v>
      </c>
      <c r="J504" s="173" t="s">
        <v>943</v>
      </c>
      <c r="K504" s="168">
        <v>0.9</v>
      </c>
      <c r="L504" s="169">
        <v>1</v>
      </c>
      <c r="M504" s="169">
        <v>0.956521739130435</v>
      </c>
      <c r="N504" s="170">
        <v>0.888888888888889</v>
      </c>
      <c r="O504" s="170">
        <v>1</v>
      </c>
      <c r="P504" s="356">
        <v>0.9</v>
      </c>
      <c r="Q504" s="357">
        <v>0</v>
      </c>
      <c r="R504" s="169">
        <v>0.5</v>
      </c>
      <c r="S504" s="169">
        <v>1</v>
      </c>
      <c r="T504" s="169">
        <v>0</v>
      </c>
      <c r="U504" s="356">
        <v>0.9</v>
      </c>
      <c r="V504" s="169">
        <v>0</v>
      </c>
      <c r="W504" s="169">
        <v>0</v>
      </c>
      <c r="X504" s="169">
        <v>0</v>
      </c>
      <c r="Y504" s="169">
        <v>0</v>
      </c>
      <c r="Z504" s="356">
        <v>0.92</v>
      </c>
      <c r="AA504" s="356" t="s">
        <v>32</v>
      </c>
      <c r="AB504" s="356" t="s">
        <v>32</v>
      </c>
      <c r="AC504" s="356" t="s">
        <v>32</v>
      </c>
      <c r="AD504" s="356" t="s">
        <v>32</v>
      </c>
      <c r="AE504" s="356">
        <v>0.92</v>
      </c>
      <c r="AF504" s="169">
        <v>0.974358974358974</v>
      </c>
      <c r="AG504" s="169">
        <v>1</v>
      </c>
      <c r="AH504" s="169">
        <v>0.988095238095238</v>
      </c>
      <c r="AI504" s="169">
        <v>0.974358974358974</v>
      </c>
      <c r="AJ504" s="356">
        <v>0.92</v>
      </c>
      <c r="AK504" s="169">
        <v>0.947026022304833</v>
      </c>
      <c r="AL504" s="169">
        <v>0.925147182506308</v>
      </c>
      <c r="AM504" s="169">
        <v>0.935980551053485</v>
      </c>
      <c r="AN504" s="169">
        <v>0.947026022304833</v>
      </c>
      <c r="AO504" s="168">
        <v>0.99</v>
      </c>
      <c r="AP504" s="358">
        <v>1</v>
      </c>
      <c r="AQ504" s="358">
        <v>1</v>
      </c>
      <c r="AR504" s="358">
        <v>1</v>
      </c>
      <c r="AS504" s="359">
        <v>1</v>
      </c>
      <c r="AT504" s="364">
        <v>0.05</v>
      </c>
      <c r="AU504" s="361">
        <v>0</v>
      </c>
      <c r="AV504" s="362">
        <v>0.75</v>
      </c>
      <c r="AW504" s="362">
        <v>0</v>
      </c>
      <c r="AX504" s="362">
        <v>0</v>
      </c>
      <c r="AY504" s="142"/>
      <c r="AZ504" s="140"/>
    </row>
    <row r="505" spans="1:52">
      <c r="A505" s="138"/>
      <c r="B505" s="142"/>
      <c r="C505" s="172" t="s">
        <v>721</v>
      </c>
      <c r="D505" s="166" t="s">
        <v>26</v>
      </c>
      <c r="E505" s="166" t="s">
        <v>722</v>
      </c>
      <c r="F505" s="167" t="s">
        <v>944</v>
      </c>
      <c r="G505" s="173" t="s">
        <v>945</v>
      </c>
      <c r="H505" s="173" t="s">
        <v>945</v>
      </c>
      <c r="I505" s="173" t="s">
        <v>945</v>
      </c>
      <c r="J505" s="173" t="s">
        <v>945</v>
      </c>
      <c r="K505" s="168">
        <v>0.9</v>
      </c>
      <c r="L505" s="169">
        <v>0.953125</v>
      </c>
      <c r="M505" s="169">
        <v>0.953846153846154</v>
      </c>
      <c r="N505" s="170">
        <v>0.94</v>
      </c>
      <c r="O505" s="170">
        <v>0.953125</v>
      </c>
      <c r="P505" s="356">
        <v>0.9</v>
      </c>
      <c r="Q505" s="357">
        <v>0.97321619884294</v>
      </c>
      <c r="R505" s="169">
        <v>0.965073170731707</v>
      </c>
      <c r="S505" s="169">
        <v>0.939935064935065</v>
      </c>
      <c r="T505" s="169">
        <v>0.97321619884294</v>
      </c>
      <c r="U505" s="356">
        <v>0.9</v>
      </c>
      <c r="V505" s="169">
        <v>0.916863081208485</v>
      </c>
      <c r="W505" s="169">
        <v>0.895414634146341</v>
      </c>
      <c r="X505" s="169">
        <v>0.924242424242424</v>
      </c>
      <c r="Y505" s="169">
        <v>0.916863081208485</v>
      </c>
      <c r="Z505" s="356">
        <v>0.92</v>
      </c>
      <c r="AA505" s="356">
        <v>0.951510333863275</v>
      </c>
      <c r="AB505" s="356">
        <v>0.948085106382979</v>
      </c>
      <c r="AC505" s="356">
        <v>0.940258342303552</v>
      </c>
      <c r="AD505" s="356">
        <v>0.951510333863275</v>
      </c>
      <c r="AE505" s="356">
        <v>0.92</v>
      </c>
      <c r="AF505" s="169">
        <v>0.996149614961496</v>
      </c>
      <c r="AG505" s="169">
        <v>0.996762007555316</v>
      </c>
      <c r="AH505" s="169">
        <v>0.996719518862767</v>
      </c>
      <c r="AI505" s="169">
        <v>0.996149614961496</v>
      </c>
      <c r="AJ505" s="356">
        <v>0.92</v>
      </c>
      <c r="AK505" s="169">
        <v>0.977447377213498</v>
      </c>
      <c r="AL505" s="169">
        <v>0.975748930099857</v>
      </c>
      <c r="AM505" s="169">
        <v>0.960625674217907</v>
      </c>
      <c r="AN505" s="169">
        <v>0.977447377213498</v>
      </c>
      <c r="AO505" s="168">
        <v>0.99</v>
      </c>
      <c r="AP505" s="358">
        <v>1</v>
      </c>
      <c r="AQ505" s="358">
        <v>1</v>
      </c>
      <c r="AR505" s="358">
        <v>1</v>
      </c>
      <c r="AS505" s="359">
        <v>1</v>
      </c>
      <c r="AT505" s="364">
        <v>0.05</v>
      </c>
      <c r="AU505" s="361">
        <v>0.0689655172413793</v>
      </c>
      <c r="AV505" s="362">
        <v>0.181818181818182</v>
      </c>
      <c r="AW505" s="362">
        <v>0.0625</v>
      </c>
      <c r="AX505" s="362">
        <v>0.0689655172413793</v>
      </c>
      <c r="AY505" s="142"/>
      <c r="AZ505" s="140"/>
    </row>
    <row r="506" spans="1:52">
      <c r="A506" s="138"/>
      <c r="B506" s="142"/>
      <c r="C506" s="172" t="s">
        <v>721</v>
      </c>
      <c r="D506" s="166" t="s">
        <v>26</v>
      </c>
      <c r="E506" s="166" t="s">
        <v>722</v>
      </c>
      <c r="F506" s="167" t="s">
        <v>946</v>
      </c>
      <c r="G506" s="173" t="s">
        <v>947</v>
      </c>
      <c r="H506" s="173" t="s">
        <v>947</v>
      </c>
      <c r="I506" s="173" t="s">
        <v>947</v>
      </c>
      <c r="J506" s="173" t="s">
        <v>947</v>
      </c>
      <c r="K506" s="168">
        <v>0.9</v>
      </c>
      <c r="L506" s="169">
        <v>0.9</v>
      </c>
      <c r="M506" s="169">
        <v>1</v>
      </c>
      <c r="N506" s="170">
        <v>1</v>
      </c>
      <c r="O506" s="170">
        <v>0.9</v>
      </c>
      <c r="P506" s="356">
        <v>0.9</v>
      </c>
      <c r="Q506" s="357">
        <v>0.977062649777473</v>
      </c>
      <c r="R506" s="169">
        <v>0.985535465924896</v>
      </c>
      <c r="S506" s="169">
        <v>0.989148128052089</v>
      </c>
      <c r="T506" s="169">
        <v>0.977062649777473</v>
      </c>
      <c r="U506" s="356">
        <v>0.9</v>
      </c>
      <c r="V506" s="169">
        <v>0.895241355700103</v>
      </c>
      <c r="W506" s="169">
        <v>0.919054242002782</v>
      </c>
      <c r="X506" s="169">
        <v>0.949538795442214</v>
      </c>
      <c r="Y506" s="169">
        <v>0.895241355700103</v>
      </c>
      <c r="Z506" s="356">
        <v>0.92</v>
      </c>
      <c r="AA506" s="356">
        <v>0</v>
      </c>
      <c r="AB506" s="356" t="s">
        <v>32</v>
      </c>
      <c r="AC506" s="356">
        <v>1</v>
      </c>
      <c r="AD506" s="356">
        <v>0</v>
      </c>
      <c r="AE506" s="356">
        <v>0.92</v>
      </c>
      <c r="AF506" s="169">
        <v>0.991706161137441</v>
      </c>
      <c r="AG506" s="169">
        <v>0.994369369369369</v>
      </c>
      <c r="AH506" s="169">
        <v>0.992455993294216</v>
      </c>
      <c r="AI506" s="169">
        <v>0.991706161137441</v>
      </c>
      <c r="AJ506" s="356">
        <v>0.92</v>
      </c>
      <c r="AK506" s="169">
        <v>0.975050573162508</v>
      </c>
      <c r="AL506" s="169">
        <v>0.975569128262077</v>
      </c>
      <c r="AM506" s="169">
        <v>0.983234180638183</v>
      </c>
      <c r="AN506" s="169">
        <v>0.975050573162508</v>
      </c>
      <c r="AO506" s="168">
        <v>0.99</v>
      </c>
      <c r="AP506" s="358">
        <v>1</v>
      </c>
      <c r="AQ506" s="358">
        <v>1</v>
      </c>
      <c r="AR506" s="358">
        <v>1</v>
      </c>
      <c r="AS506" s="359">
        <v>1</v>
      </c>
      <c r="AT506" s="364">
        <v>0.05</v>
      </c>
      <c r="AU506" s="361">
        <v>0.1</v>
      </c>
      <c r="AV506" s="362">
        <v>0</v>
      </c>
      <c r="AW506" s="362">
        <v>0</v>
      </c>
      <c r="AX506" s="362">
        <v>0.1</v>
      </c>
      <c r="AY506" s="142"/>
      <c r="AZ506" s="140"/>
    </row>
    <row r="507" spans="1:52">
      <c r="A507" s="138"/>
      <c r="B507" s="142"/>
      <c r="C507" s="172" t="s">
        <v>721</v>
      </c>
      <c r="D507" s="166" t="s">
        <v>26</v>
      </c>
      <c r="E507" s="166" t="s">
        <v>722</v>
      </c>
      <c r="F507" s="167" t="s">
        <v>948</v>
      </c>
      <c r="G507" s="173" t="s">
        <v>948</v>
      </c>
      <c r="H507" s="173" t="s">
        <v>948</v>
      </c>
      <c r="I507" s="173" t="s">
        <v>948</v>
      </c>
      <c r="J507" s="173" t="s">
        <v>948</v>
      </c>
      <c r="K507" s="168">
        <v>0.9</v>
      </c>
      <c r="L507" s="169">
        <v>1</v>
      </c>
      <c r="M507" s="169">
        <v>1</v>
      </c>
      <c r="N507" s="170">
        <v>1</v>
      </c>
      <c r="O507" s="170">
        <v>1</v>
      </c>
      <c r="P507" s="356">
        <v>0.9</v>
      </c>
      <c r="Q507" s="357" t="s">
        <v>32</v>
      </c>
      <c r="R507" s="169">
        <v>0</v>
      </c>
      <c r="S507" s="169" t="s">
        <v>32</v>
      </c>
      <c r="T507" s="169" t="s">
        <v>32</v>
      </c>
      <c r="U507" s="356">
        <v>0.9</v>
      </c>
      <c r="V507" s="169" t="s">
        <v>32</v>
      </c>
      <c r="W507" s="169">
        <v>0</v>
      </c>
      <c r="X507" s="169" t="s">
        <v>32</v>
      </c>
      <c r="Y507" s="169" t="s">
        <v>32</v>
      </c>
      <c r="Z507" s="356">
        <v>0.92</v>
      </c>
      <c r="AA507" s="356" t="s">
        <v>32</v>
      </c>
      <c r="AB507" s="356" t="s">
        <v>32</v>
      </c>
      <c r="AC507" s="356" t="s">
        <v>32</v>
      </c>
      <c r="AD507" s="356" t="s">
        <v>32</v>
      </c>
      <c r="AE507" s="356">
        <v>0.92</v>
      </c>
      <c r="AF507" s="169">
        <v>0.997150997150997</v>
      </c>
      <c r="AG507" s="169">
        <v>0.99672131147541</v>
      </c>
      <c r="AH507" s="169">
        <v>0.993610223642173</v>
      </c>
      <c r="AI507" s="169">
        <v>0.997150997150997</v>
      </c>
      <c r="AJ507" s="356">
        <v>0.92</v>
      </c>
      <c r="AK507" s="169">
        <v>0.970247933884298</v>
      </c>
      <c r="AL507" s="169">
        <v>0.963531669865643</v>
      </c>
      <c r="AM507" s="169">
        <v>0.976208749040675</v>
      </c>
      <c r="AN507" s="169">
        <v>0.970247933884298</v>
      </c>
      <c r="AO507" s="168">
        <v>0.99</v>
      </c>
      <c r="AP507" s="358">
        <v>1</v>
      </c>
      <c r="AQ507" s="358">
        <v>1</v>
      </c>
      <c r="AR507" s="358">
        <v>1</v>
      </c>
      <c r="AS507" s="359">
        <v>1</v>
      </c>
      <c r="AT507" s="364">
        <v>0.05</v>
      </c>
      <c r="AU507" s="361">
        <v>0</v>
      </c>
      <c r="AV507" s="362">
        <v>0</v>
      </c>
      <c r="AW507" s="362">
        <v>0</v>
      </c>
      <c r="AX507" s="362">
        <v>0</v>
      </c>
      <c r="AY507" s="142"/>
      <c r="AZ507" s="140"/>
    </row>
    <row r="508" spans="1:52">
      <c r="A508" s="138"/>
      <c r="B508" s="142"/>
      <c r="C508" s="172" t="s">
        <v>721</v>
      </c>
      <c r="D508" s="166" t="s">
        <v>26</v>
      </c>
      <c r="E508" s="166" t="s">
        <v>722</v>
      </c>
      <c r="F508" s="167" t="s">
        <v>949</v>
      </c>
      <c r="G508" s="173" t="s">
        <v>949</v>
      </c>
      <c r="H508" s="173" t="s">
        <v>949</v>
      </c>
      <c r="I508" s="173" t="s">
        <v>949</v>
      </c>
      <c r="J508" s="173" t="s">
        <v>949</v>
      </c>
      <c r="K508" s="168">
        <v>0.9</v>
      </c>
      <c r="L508" s="169">
        <v>0.956521739130435</v>
      </c>
      <c r="M508" s="169">
        <v>1</v>
      </c>
      <c r="N508" s="170">
        <v>0.972972972972973</v>
      </c>
      <c r="O508" s="170">
        <v>0.956521739130435</v>
      </c>
      <c r="P508" s="356">
        <v>0.9</v>
      </c>
      <c r="Q508" s="357" t="s">
        <v>32</v>
      </c>
      <c r="R508" s="169">
        <v>0.2</v>
      </c>
      <c r="S508" s="169">
        <v>1</v>
      </c>
      <c r="T508" s="169" t="s">
        <v>32</v>
      </c>
      <c r="U508" s="356">
        <v>0.9</v>
      </c>
      <c r="V508" s="169" t="s">
        <v>32</v>
      </c>
      <c r="W508" s="169">
        <v>0</v>
      </c>
      <c r="X508" s="169">
        <v>1</v>
      </c>
      <c r="Y508" s="169" t="s">
        <v>32</v>
      </c>
      <c r="Z508" s="356">
        <v>0.92</v>
      </c>
      <c r="AA508" s="356">
        <v>1</v>
      </c>
      <c r="AB508" s="356">
        <v>0</v>
      </c>
      <c r="AC508" s="356">
        <v>0</v>
      </c>
      <c r="AD508" s="356">
        <v>1</v>
      </c>
      <c r="AE508" s="356">
        <v>0.92</v>
      </c>
      <c r="AF508" s="169">
        <v>0.993993993993994</v>
      </c>
      <c r="AG508" s="169">
        <v>0.997222222222222</v>
      </c>
      <c r="AH508" s="169">
        <v>0.993288590604027</v>
      </c>
      <c r="AI508" s="169">
        <v>0.993993993993994</v>
      </c>
      <c r="AJ508" s="356">
        <v>0.92</v>
      </c>
      <c r="AK508" s="169">
        <v>0.95877734155917</v>
      </c>
      <c r="AL508" s="169">
        <v>0.967689065792554</v>
      </c>
      <c r="AM508" s="169">
        <v>0.959901295496607</v>
      </c>
      <c r="AN508" s="169">
        <v>0.95877734155917</v>
      </c>
      <c r="AO508" s="168">
        <v>0.99</v>
      </c>
      <c r="AP508" s="358">
        <v>1</v>
      </c>
      <c r="AQ508" s="358">
        <v>1</v>
      </c>
      <c r="AR508" s="358">
        <v>1</v>
      </c>
      <c r="AS508" s="359">
        <v>1</v>
      </c>
      <c r="AT508" s="364">
        <v>0.05</v>
      </c>
      <c r="AU508" s="361">
        <v>0</v>
      </c>
      <c r="AV508" s="362">
        <v>0.5</v>
      </c>
      <c r="AW508" s="362">
        <v>0</v>
      </c>
      <c r="AX508" s="362">
        <v>0</v>
      </c>
      <c r="AY508" s="142"/>
      <c r="AZ508" s="140"/>
    </row>
    <row r="509" spans="1:52">
      <c r="A509" s="138"/>
      <c r="B509" s="142"/>
      <c r="C509" s="172" t="s">
        <v>721</v>
      </c>
      <c r="D509" s="166" t="s">
        <v>26</v>
      </c>
      <c r="E509" s="166" t="s">
        <v>722</v>
      </c>
      <c r="F509" s="167" t="s">
        <v>950</v>
      </c>
      <c r="G509" s="173" t="s">
        <v>950</v>
      </c>
      <c r="H509" s="173" t="s">
        <v>950</v>
      </c>
      <c r="I509" s="173" t="s">
        <v>950</v>
      </c>
      <c r="J509" s="173" t="s">
        <v>950</v>
      </c>
      <c r="K509" s="168">
        <v>0.9</v>
      </c>
      <c r="L509" s="169">
        <v>0.979166666666667</v>
      </c>
      <c r="M509" s="169">
        <v>0.918367346938776</v>
      </c>
      <c r="N509" s="170">
        <v>0.971428571428571</v>
      </c>
      <c r="O509" s="170">
        <v>0.979166666666667</v>
      </c>
      <c r="P509" s="356">
        <v>0.9</v>
      </c>
      <c r="Q509" s="357">
        <v>0.666666666666667</v>
      </c>
      <c r="R509" s="169">
        <v>1</v>
      </c>
      <c r="S509" s="169">
        <v>1</v>
      </c>
      <c r="T509" s="169">
        <v>0.666666666666667</v>
      </c>
      <c r="U509" s="356">
        <v>0.9</v>
      </c>
      <c r="V509" s="169">
        <v>0</v>
      </c>
      <c r="W509" s="169">
        <v>0</v>
      </c>
      <c r="X509" s="169">
        <v>0</v>
      </c>
      <c r="Y509" s="169">
        <v>0</v>
      </c>
      <c r="Z509" s="356">
        <v>0.92</v>
      </c>
      <c r="AA509" s="356">
        <v>1</v>
      </c>
      <c r="AB509" s="356" t="s">
        <v>32</v>
      </c>
      <c r="AC509" s="356" t="s">
        <v>32</v>
      </c>
      <c r="AD509" s="356">
        <v>1</v>
      </c>
      <c r="AE509" s="356">
        <v>0.92</v>
      </c>
      <c r="AF509" s="169">
        <v>0.988235294117647</v>
      </c>
      <c r="AG509" s="169">
        <v>0.990291262135922</v>
      </c>
      <c r="AH509" s="169">
        <v>0.991452991452991</v>
      </c>
      <c r="AI509" s="169">
        <v>0.988235294117647</v>
      </c>
      <c r="AJ509" s="356">
        <v>0.92</v>
      </c>
      <c r="AK509" s="169">
        <v>0.979478028106179</v>
      </c>
      <c r="AL509" s="169">
        <v>0.975937437337076</v>
      </c>
      <c r="AM509" s="169">
        <v>0.975632614807873</v>
      </c>
      <c r="AN509" s="169">
        <v>0.979478028106179</v>
      </c>
      <c r="AO509" s="168">
        <v>0.99</v>
      </c>
      <c r="AP509" s="358">
        <v>1</v>
      </c>
      <c r="AQ509" s="358">
        <v>1</v>
      </c>
      <c r="AR509" s="358">
        <v>1</v>
      </c>
      <c r="AS509" s="359">
        <v>1</v>
      </c>
      <c r="AT509" s="364">
        <v>0.05</v>
      </c>
      <c r="AU509" s="361">
        <v>0.1</v>
      </c>
      <c r="AV509" s="362">
        <v>0.1</v>
      </c>
      <c r="AW509" s="362">
        <v>0</v>
      </c>
      <c r="AX509" s="362">
        <v>0.1</v>
      </c>
      <c r="AY509" s="142"/>
      <c r="AZ509" s="140"/>
    </row>
    <row r="510" spans="1:52">
      <c r="A510" s="138"/>
      <c r="B510" s="142"/>
      <c r="C510" s="172" t="s">
        <v>721</v>
      </c>
      <c r="D510" s="166" t="s">
        <v>26</v>
      </c>
      <c r="E510" s="166" t="s">
        <v>722</v>
      </c>
      <c r="F510" s="167" t="s">
        <v>951</v>
      </c>
      <c r="G510" s="173" t="s">
        <v>951</v>
      </c>
      <c r="H510" s="173" t="s">
        <v>951</v>
      </c>
      <c r="I510" s="173" t="s">
        <v>951</v>
      </c>
      <c r="J510" s="173" t="s">
        <v>951</v>
      </c>
      <c r="K510" s="168">
        <v>0.9</v>
      </c>
      <c r="L510" s="169">
        <v>0.966666666666667</v>
      </c>
      <c r="M510" s="169">
        <v>1</v>
      </c>
      <c r="N510" s="170">
        <v>1</v>
      </c>
      <c r="O510" s="170">
        <v>0.966666666666667</v>
      </c>
      <c r="P510" s="356">
        <v>0.9</v>
      </c>
      <c r="Q510" s="357">
        <v>0.998687664041995</v>
      </c>
      <c r="R510" s="169">
        <v>0.996669133974833</v>
      </c>
      <c r="S510" s="169">
        <v>0.990575916230366</v>
      </c>
      <c r="T510" s="169">
        <v>0.998687664041995</v>
      </c>
      <c r="U510" s="356">
        <v>0.9</v>
      </c>
      <c r="V510" s="169">
        <v>0.948818897637795</v>
      </c>
      <c r="W510" s="169">
        <v>0.944485566247224</v>
      </c>
      <c r="X510" s="169">
        <v>0.947643979057592</v>
      </c>
      <c r="Y510" s="169">
        <v>0.948818897637795</v>
      </c>
      <c r="Z510" s="356">
        <v>0.92</v>
      </c>
      <c r="AA510" s="356">
        <v>0.930618401206637</v>
      </c>
      <c r="AB510" s="356">
        <v>0.933227344992051</v>
      </c>
      <c r="AC510" s="356">
        <v>0.956008583690987</v>
      </c>
      <c r="AD510" s="356">
        <v>0.930618401206637</v>
      </c>
      <c r="AE510" s="356">
        <v>0.92</v>
      </c>
      <c r="AF510" s="169">
        <v>0.999093792478478</v>
      </c>
      <c r="AG510" s="169">
        <v>0.999208860759494</v>
      </c>
      <c r="AH510" s="169">
        <v>0.994436201780415</v>
      </c>
      <c r="AI510" s="169">
        <v>0.999093792478478</v>
      </c>
      <c r="AJ510" s="356">
        <v>0.92</v>
      </c>
      <c r="AK510" s="169">
        <v>0.971361971361971</v>
      </c>
      <c r="AL510" s="169">
        <v>0.973281296907835</v>
      </c>
      <c r="AM510" s="169">
        <v>0.973502914679385</v>
      </c>
      <c r="AN510" s="169">
        <v>0.971361971361971</v>
      </c>
      <c r="AO510" s="168">
        <v>0.99</v>
      </c>
      <c r="AP510" s="358">
        <v>1</v>
      </c>
      <c r="AQ510" s="358">
        <v>1</v>
      </c>
      <c r="AR510" s="358">
        <v>1</v>
      </c>
      <c r="AS510" s="359">
        <v>1</v>
      </c>
      <c r="AT510" s="364">
        <v>0.05</v>
      </c>
      <c r="AU510" s="361">
        <v>0</v>
      </c>
      <c r="AV510" s="362">
        <v>0.333333333333333</v>
      </c>
      <c r="AW510" s="362">
        <v>0.0909090909090909</v>
      </c>
      <c r="AX510" s="362">
        <v>0</v>
      </c>
      <c r="AY510" s="142"/>
      <c r="AZ510" s="140"/>
    </row>
    <row r="511" spans="1:52">
      <c r="A511" s="138"/>
      <c r="B511" s="142"/>
      <c r="C511" s="172" t="s">
        <v>721</v>
      </c>
      <c r="D511" s="166" t="s">
        <v>26</v>
      </c>
      <c r="E511" s="166" t="s">
        <v>722</v>
      </c>
      <c r="F511" s="167" t="s">
        <v>952</v>
      </c>
      <c r="G511" s="173" t="s">
        <v>952</v>
      </c>
      <c r="H511" s="173" t="s">
        <v>952</v>
      </c>
      <c r="I511" s="173" t="s">
        <v>952</v>
      </c>
      <c r="J511" s="173" t="s">
        <v>952</v>
      </c>
      <c r="K511" s="168">
        <v>0.9</v>
      </c>
      <c r="L511" s="169">
        <v>0.913793103448276</v>
      </c>
      <c r="M511" s="169">
        <v>1</v>
      </c>
      <c r="N511" s="170">
        <v>0.980769230769231</v>
      </c>
      <c r="O511" s="170">
        <v>0.913793103448276</v>
      </c>
      <c r="P511" s="356">
        <v>0.9</v>
      </c>
      <c r="Q511" s="357">
        <v>0.980746375089137</v>
      </c>
      <c r="R511" s="169">
        <v>0.990749662748121</v>
      </c>
      <c r="S511" s="169">
        <v>0.981275303643725</v>
      </c>
      <c r="T511" s="169">
        <v>0.980746375089137</v>
      </c>
      <c r="U511" s="356">
        <v>0.9</v>
      </c>
      <c r="V511" s="169">
        <v>0.928452579034942</v>
      </c>
      <c r="W511" s="169">
        <v>0.941221815378686</v>
      </c>
      <c r="X511" s="169">
        <v>0.918522267206478</v>
      </c>
      <c r="Y511" s="169">
        <v>0.928452579034942</v>
      </c>
      <c r="Z511" s="356">
        <v>0.92</v>
      </c>
      <c r="AA511" s="356" t="s">
        <v>32</v>
      </c>
      <c r="AB511" s="356" t="s">
        <v>32</v>
      </c>
      <c r="AC511" s="356" t="s">
        <v>32</v>
      </c>
      <c r="AD511" s="356" t="s">
        <v>32</v>
      </c>
      <c r="AE511" s="356">
        <v>0.92</v>
      </c>
      <c r="AF511" s="169">
        <v>1</v>
      </c>
      <c r="AG511" s="169">
        <v>1</v>
      </c>
      <c r="AH511" s="169">
        <v>0.974683544303797</v>
      </c>
      <c r="AI511" s="169">
        <v>1</v>
      </c>
      <c r="AJ511" s="356">
        <v>0.92</v>
      </c>
      <c r="AK511" s="169">
        <v>0.979829140958709</v>
      </c>
      <c r="AL511" s="169">
        <v>0.98443205842783</v>
      </c>
      <c r="AM511" s="169">
        <v>0.984319676277188</v>
      </c>
      <c r="AN511" s="169">
        <v>0.979829140958709</v>
      </c>
      <c r="AO511" s="168">
        <v>0.99</v>
      </c>
      <c r="AP511" s="358">
        <v>1</v>
      </c>
      <c r="AQ511" s="358">
        <v>1</v>
      </c>
      <c r="AR511" s="358">
        <v>1</v>
      </c>
      <c r="AS511" s="359">
        <v>1</v>
      </c>
      <c r="AT511" s="364">
        <v>0.05</v>
      </c>
      <c r="AU511" s="361">
        <v>0</v>
      </c>
      <c r="AV511" s="362">
        <v>0</v>
      </c>
      <c r="AW511" s="362">
        <v>0.0833333333333333</v>
      </c>
      <c r="AX511" s="362">
        <v>0</v>
      </c>
      <c r="AY511" s="142"/>
      <c r="AZ511" s="140"/>
    </row>
    <row r="512" spans="1:52">
      <c r="A512" s="138"/>
      <c r="B512" s="142"/>
      <c r="C512" s="172" t="s">
        <v>721</v>
      </c>
      <c r="D512" s="166" t="s">
        <v>26</v>
      </c>
      <c r="E512" s="166" t="s">
        <v>722</v>
      </c>
      <c r="F512" s="167" t="s">
        <v>953</v>
      </c>
      <c r="G512" s="173" t="s">
        <v>953</v>
      </c>
      <c r="H512" s="173" t="s">
        <v>953</v>
      </c>
      <c r="I512" s="173" t="s">
        <v>953</v>
      </c>
      <c r="J512" s="173" t="s">
        <v>953</v>
      </c>
      <c r="K512" s="168">
        <v>0.9</v>
      </c>
      <c r="L512" s="169">
        <v>0.91304347826087</v>
      </c>
      <c r="M512" s="169">
        <v>0.958333333333333</v>
      </c>
      <c r="N512" s="170">
        <v>0.789473684210526</v>
      </c>
      <c r="O512" s="170">
        <v>0.91304347826087</v>
      </c>
      <c r="P512" s="356">
        <v>0.9</v>
      </c>
      <c r="Q512" s="357">
        <v>0.986537425955843</v>
      </c>
      <c r="R512" s="169">
        <v>0.986065954482118</v>
      </c>
      <c r="S512" s="169">
        <v>0.99467680608365</v>
      </c>
      <c r="T512" s="169">
        <v>0.986537425955843</v>
      </c>
      <c r="U512" s="356">
        <v>0.9</v>
      </c>
      <c r="V512" s="169">
        <v>0.945611200861605</v>
      </c>
      <c r="W512" s="169">
        <v>0.899674872271249</v>
      </c>
      <c r="X512" s="169">
        <v>0.966539923954373</v>
      </c>
      <c r="Y512" s="169">
        <v>0.945611200861605</v>
      </c>
      <c r="Z512" s="356">
        <v>0.92</v>
      </c>
      <c r="AA512" s="356" t="s">
        <v>32</v>
      </c>
      <c r="AB512" s="356" t="s">
        <v>32</v>
      </c>
      <c r="AC512" s="356" t="s">
        <v>32</v>
      </c>
      <c r="AD512" s="356" t="s">
        <v>32</v>
      </c>
      <c r="AE512" s="356">
        <v>0.92</v>
      </c>
      <c r="AF512" s="169">
        <v>1</v>
      </c>
      <c r="AG512" s="169">
        <v>1</v>
      </c>
      <c r="AH512" s="169">
        <v>0.977777777777778</v>
      </c>
      <c r="AI512" s="169">
        <v>1</v>
      </c>
      <c r="AJ512" s="356">
        <v>0.92</v>
      </c>
      <c r="AK512" s="169">
        <v>0.979602791196994</v>
      </c>
      <c r="AL512" s="169">
        <v>0.980074142724745</v>
      </c>
      <c r="AM512" s="169">
        <v>0.990114068441065</v>
      </c>
      <c r="AN512" s="169">
        <v>0.979602791196994</v>
      </c>
      <c r="AO512" s="168">
        <v>0.99</v>
      </c>
      <c r="AP512" s="358">
        <v>1</v>
      </c>
      <c r="AQ512" s="358">
        <v>1</v>
      </c>
      <c r="AR512" s="358">
        <v>1</v>
      </c>
      <c r="AS512" s="359">
        <v>1</v>
      </c>
      <c r="AT512" s="364">
        <v>0.05</v>
      </c>
      <c r="AU512" s="361">
        <v>0</v>
      </c>
      <c r="AV512" s="362">
        <v>0</v>
      </c>
      <c r="AW512" s="362">
        <v>0</v>
      </c>
      <c r="AX512" s="362">
        <v>0</v>
      </c>
      <c r="AY512" s="142"/>
      <c r="AZ512" s="140"/>
    </row>
    <row r="513" spans="1:52">
      <c r="A513" s="138"/>
      <c r="B513" s="142"/>
      <c r="C513" s="172" t="s">
        <v>721</v>
      </c>
      <c r="D513" s="166" t="s">
        <v>26</v>
      </c>
      <c r="E513" s="166" t="s">
        <v>722</v>
      </c>
      <c r="F513" s="167" t="s">
        <v>954</v>
      </c>
      <c r="G513" s="173" t="s">
        <v>954</v>
      </c>
      <c r="H513" s="173" t="s">
        <v>954</v>
      </c>
      <c r="I513" s="173" t="s">
        <v>954</v>
      </c>
      <c r="J513" s="173" t="s">
        <v>954</v>
      </c>
      <c r="K513" s="168">
        <v>0.9</v>
      </c>
      <c r="L513" s="169">
        <v>1</v>
      </c>
      <c r="M513" s="169">
        <v>0.951219512195122</v>
      </c>
      <c r="N513" s="170">
        <v>0.962962962962963</v>
      </c>
      <c r="O513" s="170">
        <v>1</v>
      </c>
      <c r="P513" s="356">
        <v>0.9</v>
      </c>
      <c r="Q513" s="357">
        <v>0</v>
      </c>
      <c r="R513" s="169">
        <v>0.222222222222222</v>
      </c>
      <c r="S513" s="169" t="s">
        <v>32</v>
      </c>
      <c r="T513" s="169">
        <v>0</v>
      </c>
      <c r="U513" s="356">
        <v>0.9</v>
      </c>
      <c r="V513" s="169">
        <v>0</v>
      </c>
      <c r="W513" s="169">
        <v>0</v>
      </c>
      <c r="X513" s="169" t="s">
        <v>32</v>
      </c>
      <c r="Y513" s="169">
        <v>0</v>
      </c>
      <c r="Z513" s="356">
        <v>0.92</v>
      </c>
      <c r="AA513" s="356">
        <v>0</v>
      </c>
      <c r="AB513" s="356" t="s">
        <v>32</v>
      </c>
      <c r="AC513" s="356" t="s">
        <v>32</v>
      </c>
      <c r="AD513" s="356">
        <v>0</v>
      </c>
      <c r="AE513" s="356">
        <v>0.92</v>
      </c>
      <c r="AF513" s="169">
        <v>1</v>
      </c>
      <c r="AG513" s="169">
        <v>1</v>
      </c>
      <c r="AH513" s="169">
        <v>1</v>
      </c>
      <c r="AI513" s="169">
        <v>1</v>
      </c>
      <c r="AJ513" s="356">
        <v>0.92</v>
      </c>
      <c r="AK513" s="169">
        <v>0.968216597998823</v>
      </c>
      <c r="AL513" s="169">
        <v>0.967044284243048</v>
      </c>
      <c r="AM513" s="169">
        <v>0.968115942028986</v>
      </c>
      <c r="AN513" s="169">
        <v>0.968216597998823</v>
      </c>
      <c r="AO513" s="168">
        <v>0.99</v>
      </c>
      <c r="AP513" s="358">
        <v>1</v>
      </c>
      <c r="AQ513" s="358">
        <v>1</v>
      </c>
      <c r="AR513" s="358">
        <v>1</v>
      </c>
      <c r="AS513" s="359">
        <v>1</v>
      </c>
      <c r="AT513" s="364">
        <v>0.05</v>
      </c>
      <c r="AU513" s="361">
        <v>0.222222222222222</v>
      </c>
      <c r="AV513" s="362">
        <v>0</v>
      </c>
      <c r="AW513" s="362">
        <v>0</v>
      </c>
      <c r="AX513" s="362">
        <v>0.222222222222222</v>
      </c>
      <c r="AY513" s="142"/>
      <c r="AZ513" s="140"/>
    </row>
    <row r="514" spans="1:52">
      <c r="A514" s="138"/>
      <c r="B514" s="142"/>
      <c r="C514" s="172" t="s">
        <v>721</v>
      </c>
      <c r="D514" s="166" t="s">
        <v>26</v>
      </c>
      <c r="E514" s="166" t="s">
        <v>722</v>
      </c>
      <c r="F514" s="167" t="s">
        <v>955</v>
      </c>
      <c r="G514" s="173" t="s">
        <v>955</v>
      </c>
      <c r="H514" s="173" t="s">
        <v>955</v>
      </c>
      <c r="I514" s="173" t="s">
        <v>955</v>
      </c>
      <c r="J514" s="173" t="s">
        <v>955</v>
      </c>
      <c r="K514" s="168">
        <v>0.9</v>
      </c>
      <c r="L514" s="169">
        <v>0.88135593220339</v>
      </c>
      <c r="M514" s="169">
        <v>0.967741935483871</v>
      </c>
      <c r="N514" s="170">
        <v>0.978260869565217</v>
      </c>
      <c r="O514" s="170">
        <v>0.88135593220339</v>
      </c>
      <c r="P514" s="356">
        <v>0.9</v>
      </c>
      <c r="Q514" s="357">
        <v>1</v>
      </c>
      <c r="R514" s="169">
        <v>0</v>
      </c>
      <c r="S514" s="169" t="s">
        <v>32</v>
      </c>
      <c r="T514" s="169">
        <v>1</v>
      </c>
      <c r="U514" s="356">
        <v>0.9</v>
      </c>
      <c r="V514" s="169">
        <v>0</v>
      </c>
      <c r="W514" s="169">
        <v>0</v>
      </c>
      <c r="X514" s="169" t="s">
        <v>32</v>
      </c>
      <c r="Y514" s="169">
        <v>0</v>
      </c>
      <c r="Z514" s="356">
        <v>0.92</v>
      </c>
      <c r="AA514" s="356" t="s">
        <v>32</v>
      </c>
      <c r="AB514" s="356" t="s">
        <v>32</v>
      </c>
      <c r="AC514" s="356" t="s">
        <v>32</v>
      </c>
      <c r="AD514" s="356" t="s">
        <v>32</v>
      </c>
      <c r="AE514" s="356">
        <v>0.92</v>
      </c>
      <c r="AF514" s="169">
        <v>1</v>
      </c>
      <c r="AG514" s="169">
        <v>1</v>
      </c>
      <c r="AH514" s="169">
        <v>0.997854077253219</v>
      </c>
      <c r="AI514" s="169">
        <v>1</v>
      </c>
      <c r="AJ514" s="356">
        <v>0.92</v>
      </c>
      <c r="AK514" s="169">
        <v>0.941411717656469</v>
      </c>
      <c r="AL514" s="169">
        <v>0.942871759890859</v>
      </c>
      <c r="AM514" s="169">
        <v>0.929211087420043</v>
      </c>
      <c r="AN514" s="169">
        <v>0.941411717656469</v>
      </c>
      <c r="AO514" s="168">
        <v>0.99</v>
      </c>
      <c r="AP514" s="358">
        <v>1</v>
      </c>
      <c r="AQ514" s="358">
        <v>1</v>
      </c>
      <c r="AR514" s="358">
        <v>1</v>
      </c>
      <c r="AS514" s="359">
        <v>1</v>
      </c>
      <c r="AT514" s="364">
        <v>0.05</v>
      </c>
      <c r="AU514" s="361">
        <v>0.0833333333333333</v>
      </c>
      <c r="AV514" s="362">
        <v>0.111111111111111</v>
      </c>
      <c r="AW514" s="362">
        <v>0</v>
      </c>
      <c r="AX514" s="362">
        <v>0.0833333333333333</v>
      </c>
      <c r="AY514" s="142"/>
      <c r="AZ514" s="140"/>
    </row>
    <row r="515" spans="1:52">
      <c r="A515" s="138"/>
      <c r="B515" s="142"/>
      <c r="C515" s="172" t="s">
        <v>721</v>
      </c>
      <c r="D515" s="166" t="s">
        <v>26</v>
      </c>
      <c r="E515" s="166" t="s">
        <v>722</v>
      </c>
      <c r="F515" s="167" t="s">
        <v>956</v>
      </c>
      <c r="G515" s="173" t="s">
        <v>956</v>
      </c>
      <c r="H515" s="173" t="s">
        <v>956</v>
      </c>
      <c r="I515" s="173" t="s">
        <v>956</v>
      </c>
      <c r="J515" s="173" t="s">
        <v>956</v>
      </c>
      <c r="K515" s="168">
        <v>0.9</v>
      </c>
      <c r="L515" s="169">
        <v>0.967213114754098</v>
      </c>
      <c r="M515" s="169">
        <v>0.968253968253968</v>
      </c>
      <c r="N515" s="170">
        <v>0.947368421052632</v>
      </c>
      <c r="O515" s="170">
        <v>0.967213114754098</v>
      </c>
      <c r="P515" s="356">
        <v>0.9</v>
      </c>
      <c r="Q515" s="357">
        <v>0</v>
      </c>
      <c r="R515" s="169">
        <v>0</v>
      </c>
      <c r="S515" s="169" t="s">
        <v>32</v>
      </c>
      <c r="T515" s="169">
        <v>0</v>
      </c>
      <c r="U515" s="356">
        <v>0.9</v>
      </c>
      <c r="V515" s="169">
        <v>0</v>
      </c>
      <c r="W515" s="169">
        <v>0.8</v>
      </c>
      <c r="X515" s="169" t="s">
        <v>32</v>
      </c>
      <c r="Y515" s="169">
        <v>0</v>
      </c>
      <c r="Z515" s="356">
        <v>0.92</v>
      </c>
      <c r="AA515" s="356">
        <v>0</v>
      </c>
      <c r="AB515" s="356">
        <v>0</v>
      </c>
      <c r="AC515" s="356" t="s">
        <v>32</v>
      </c>
      <c r="AD515" s="356">
        <v>0</v>
      </c>
      <c r="AE515" s="356">
        <v>0.92</v>
      </c>
      <c r="AF515" s="169">
        <v>0.987951807228916</v>
      </c>
      <c r="AG515" s="169">
        <v>0.980392156862745</v>
      </c>
      <c r="AH515" s="169">
        <v>1</v>
      </c>
      <c r="AI515" s="169">
        <v>0.987951807228916</v>
      </c>
      <c r="AJ515" s="356">
        <v>0.92</v>
      </c>
      <c r="AK515" s="169">
        <v>0.960526315789474</v>
      </c>
      <c r="AL515" s="169">
        <v>0.960035922766053</v>
      </c>
      <c r="AM515" s="169">
        <v>0.957671957671958</v>
      </c>
      <c r="AN515" s="169">
        <v>0.960526315789474</v>
      </c>
      <c r="AO515" s="168">
        <v>0.99</v>
      </c>
      <c r="AP515" s="358">
        <v>1</v>
      </c>
      <c r="AQ515" s="358">
        <v>1</v>
      </c>
      <c r="AR515" s="358">
        <v>1</v>
      </c>
      <c r="AS515" s="359">
        <v>1</v>
      </c>
      <c r="AT515" s="364">
        <v>0.05</v>
      </c>
      <c r="AU515" s="361">
        <v>0</v>
      </c>
      <c r="AV515" s="362">
        <v>0</v>
      </c>
      <c r="AW515" s="362">
        <v>0.1</v>
      </c>
      <c r="AX515" s="362">
        <v>0</v>
      </c>
      <c r="AY515" s="142"/>
      <c r="AZ515" s="140"/>
    </row>
    <row r="516" spans="1:52">
      <c r="A516" s="138"/>
      <c r="B516" s="142"/>
      <c r="C516" s="172" t="s">
        <v>721</v>
      </c>
      <c r="D516" s="166" t="s">
        <v>26</v>
      </c>
      <c r="E516" s="166" t="s">
        <v>722</v>
      </c>
      <c r="F516" s="167" t="s">
        <v>957</v>
      </c>
      <c r="G516" s="173" t="s">
        <v>957</v>
      </c>
      <c r="H516" s="173" t="s">
        <v>957</v>
      </c>
      <c r="I516" s="173" t="s">
        <v>957</v>
      </c>
      <c r="J516" s="173" t="s">
        <v>957</v>
      </c>
      <c r="K516" s="168">
        <v>0.9</v>
      </c>
      <c r="L516" s="169">
        <v>1</v>
      </c>
      <c r="M516" s="169">
        <v>1</v>
      </c>
      <c r="N516" s="170">
        <v>1</v>
      </c>
      <c r="O516" s="170">
        <v>1</v>
      </c>
      <c r="P516" s="356">
        <v>0.9</v>
      </c>
      <c r="Q516" s="357">
        <v>0.978409090909091</v>
      </c>
      <c r="R516" s="169">
        <v>0.98752</v>
      </c>
      <c r="S516" s="169">
        <v>0.983259911894273</v>
      </c>
      <c r="T516" s="169">
        <v>0.978409090909091</v>
      </c>
      <c r="U516" s="356">
        <v>0.9</v>
      </c>
      <c r="V516" s="169">
        <v>0.943939393939394</v>
      </c>
      <c r="W516" s="169">
        <v>0.95616</v>
      </c>
      <c r="X516" s="169">
        <v>0.917180616740088</v>
      </c>
      <c r="Y516" s="169">
        <v>0.943939393939394</v>
      </c>
      <c r="Z516" s="356">
        <v>0.92</v>
      </c>
      <c r="AA516" s="356">
        <v>0</v>
      </c>
      <c r="AB516" s="356" t="s">
        <v>32</v>
      </c>
      <c r="AC516" s="356" t="s">
        <v>32</v>
      </c>
      <c r="AD516" s="356">
        <v>0</v>
      </c>
      <c r="AE516" s="356">
        <v>0.92</v>
      </c>
      <c r="AF516" s="169">
        <v>1</v>
      </c>
      <c r="AG516" s="169">
        <v>0.985294117647059</v>
      </c>
      <c r="AH516" s="169">
        <v>1</v>
      </c>
      <c r="AI516" s="169">
        <v>1</v>
      </c>
      <c r="AJ516" s="356">
        <v>0.92</v>
      </c>
      <c r="AK516" s="169">
        <v>0.979954614220877</v>
      </c>
      <c r="AL516" s="169">
        <v>0.979206653870761</v>
      </c>
      <c r="AM516" s="169">
        <v>0.966519823788546</v>
      </c>
      <c r="AN516" s="169">
        <v>0.979954614220877</v>
      </c>
      <c r="AO516" s="168">
        <v>0.99</v>
      </c>
      <c r="AP516" s="358">
        <v>1</v>
      </c>
      <c r="AQ516" s="358">
        <v>1</v>
      </c>
      <c r="AR516" s="358">
        <v>1</v>
      </c>
      <c r="AS516" s="359">
        <v>1</v>
      </c>
      <c r="AT516" s="364">
        <v>0.05</v>
      </c>
      <c r="AU516" s="361">
        <v>0.25</v>
      </c>
      <c r="AV516" s="362">
        <v>0.4</v>
      </c>
      <c r="AW516" s="362">
        <v>0</v>
      </c>
      <c r="AX516" s="362">
        <v>0.25</v>
      </c>
      <c r="AY516" s="142"/>
      <c r="AZ516" s="140"/>
    </row>
    <row r="517" spans="1:52">
      <c r="A517" s="138"/>
      <c r="B517" s="142"/>
      <c r="C517" s="172" t="s">
        <v>721</v>
      </c>
      <c r="D517" s="166" t="s">
        <v>26</v>
      </c>
      <c r="E517" s="166" t="s">
        <v>722</v>
      </c>
      <c r="F517" s="167" t="s">
        <v>958</v>
      </c>
      <c r="G517" s="173" t="s">
        <v>958</v>
      </c>
      <c r="H517" s="173" t="s">
        <v>958</v>
      </c>
      <c r="I517" s="173" t="s">
        <v>958</v>
      </c>
      <c r="J517" s="173" t="s">
        <v>958</v>
      </c>
      <c r="K517" s="168">
        <v>0.9</v>
      </c>
      <c r="L517" s="169">
        <v>1</v>
      </c>
      <c r="M517" s="169">
        <v>1</v>
      </c>
      <c r="N517" s="170">
        <v>1</v>
      </c>
      <c r="O517" s="170">
        <v>1</v>
      </c>
      <c r="P517" s="356">
        <v>0.9</v>
      </c>
      <c r="Q517" s="357">
        <v>0.981962481962482</v>
      </c>
      <c r="R517" s="169">
        <v>0.983031012287888</v>
      </c>
      <c r="S517" s="169">
        <v>0.974068071312804</v>
      </c>
      <c r="T517" s="169">
        <v>0.981962481962482</v>
      </c>
      <c r="U517" s="356">
        <v>0.9</v>
      </c>
      <c r="V517" s="169">
        <v>0.913419913419913</v>
      </c>
      <c r="W517" s="169">
        <v>0.941486249268578</v>
      </c>
      <c r="X517" s="169">
        <v>0.883306320907618</v>
      </c>
      <c r="Y517" s="169">
        <v>0.913419913419913</v>
      </c>
      <c r="Z517" s="356">
        <v>0.92</v>
      </c>
      <c r="AA517" s="356">
        <v>0.968058968058968</v>
      </c>
      <c r="AB517" s="356">
        <v>0.948228882833787</v>
      </c>
      <c r="AC517" s="356">
        <v>0.953367875647668</v>
      </c>
      <c r="AD517" s="356">
        <v>0.968058968058968</v>
      </c>
      <c r="AE517" s="356">
        <v>0.92</v>
      </c>
      <c r="AF517" s="169">
        <v>1</v>
      </c>
      <c r="AG517" s="169">
        <v>0.997991967871486</v>
      </c>
      <c r="AH517" s="169">
        <v>0.995054401582592</v>
      </c>
      <c r="AI517" s="169">
        <v>1</v>
      </c>
      <c r="AJ517" s="356">
        <v>0.92</v>
      </c>
      <c r="AK517" s="169">
        <v>0.979524073049253</v>
      </c>
      <c r="AL517" s="169">
        <v>0.982658959537572</v>
      </c>
      <c r="AM517" s="169">
        <v>0.969063545150502</v>
      </c>
      <c r="AN517" s="169">
        <v>0.979524073049253</v>
      </c>
      <c r="AO517" s="168">
        <v>0.99</v>
      </c>
      <c r="AP517" s="358">
        <v>1</v>
      </c>
      <c r="AQ517" s="358">
        <v>1</v>
      </c>
      <c r="AR517" s="358">
        <v>1</v>
      </c>
      <c r="AS517" s="359">
        <v>1</v>
      </c>
      <c r="AT517" s="364">
        <v>0.05</v>
      </c>
      <c r="AU517" s="361">
        <v>0</v>
      </c>
      <c r="AV517" s="362">
        <v>0.25</v>
      </c>
      <c r="AW517" s="362">
        <v>0</v>
      </c>
      <c r="AX517" s="362">
        <v>0</v>
      </c>
      <c r="AY517" s="142"/>
      <c r="AZ517" s="140"/>
    </row>
    <row r="518" spans="1:52">
      <c r="A518" s="138"/>
      <c r="B518" s="142"/>
      <c r="C518" s="172" t="s">
        <v>721</v>
      </c>
      <c r="D518" s="166" t="s">
        <v>26</v>
      </c>
      <c r="E518" s="166" t="s">
        <v>722</v>
      </c>
      <c r="F518" s="167" t="s">
        <v>959</v>
      </c>
      <c r="G518" s="173" t="s">
        <v>959</v>
      </c>
      <c r="H518" s="173" t="s">
        <v>959</v>
      </c>
      <c r="I518" s="173" t="s">
        <v>959</v>
      </c>
      <c r="J518" s="173" t="s">
        <v>959</v>
      </c>
      <c r="K518" s="168">
        <v>0.9</v>
      </c>
      <c r="L518" s="169">
        <v>1</v>
      </c>
      <c r="M518" s="169">
        <v>0.982142857142857</v>
      </c>
      <c r="N518" s="170">
        <v>0.936170212765957</v>
      </c>
      <c r="O518" s="170">
        <v>1</v>
      </c>
      <c r="P518" s="356">
        <v>0.9</v>
      </c>
      <c r="Q518" s="357" t="s">
        <v>32</v>
      </c>
      <c r="R518" s="169">
        <v>1</v>
      </c>
      <c r="S518" s="169" t="s">
        <v>32</v>
      </c>
      <c r="T518" s="169" t="s">
        <v>32</v>
      </c>
      <c r="U518" s="356">
        <v>0.9</v>
      </c>
      <c r="V518" s="169" t="s">
        <v>32</v>
      </c>
      <c r="W518" s="169">
        <v>0</v>
      </c>
      <c r="X518" s="169" t="s">
        <v>32</v>
      </c>
      <c r="Y518" s="169" t="s">
        <v>32</v>
      </c>
      <c r="Z518" s="356">
        <v>0.92</v>
      </c>
      <c r="AA518" s="356">
        <v>0</v>
      </c>
      <c r="AB518" s="356">
        <v>0</v>
      </c>
      <c r="AC518" s="356">
        <v>0</v>
      </c>
      <c r="AD518" s="356">
        <v>0</v>
      </c>
      <c r="AE518" s="356">
        <v>0.92</v>
      </c>
      <c r="AF518" s="169">
        <v>1</v>
      </c>
      <c r="AG518" s="169">
        <v>0.993243243243243</v>
      </c>
      <c r="AH518" s="169">
        <v>0.989528795811518</v>
      </c>
      <c r="AI518" s="169">
        <v>1</v>
      </c>
      <c r="AJ518" s="356">
        <v>0.92</v>
      </c>
      <c r="AK518" s="169">
        <v>0.964837398373984</v>
      </c>
      <c r="AL518" s="169">
        <v>0.955689993459778</v>
      </c>
      <c r="AM518" s="169">
        <v>0.967479674796748</v>
      </c>
      <c r="AN518" s="169">
        <v>0.964837398373984</v>
      </c>
      <c r="AO518" s="168">
        <v>0.99</v>
      </c>
      <c r="AP518" s="358">
        <v>1</v>
      </c>
      <c r="AQ518" s="358">
        <v>1</v>
      </c>
      <c r="AR518" s="358">
        <v>1</v>
      </c>
      <c r="AS518" s="359">
        <v>1</v>
      </c>
      <c r="AT518" s="364">
        <v>0.05</v>
      </c>
      <c r="AU518" s="361">
        <v>0.0588235294117647</v>
      </c>
      <c r="AV518" s="362">
        <v>0.125</v>
      </c>
      <c r="AW518" s="362">
        <v>0</v>
      </c>
      <c r="AX518" s="362">
        <v>0.0588235294117647</v>
      </c>
      <c r="AY518" s="142"/>
      <c r="AZ518" s="140"/>
    </row>
    <row r="519" spans="1:52">
      <c r="A519" s="138"/>
      <c r="B519" s="142"/>
      <c r="C519" s="172" t="s">
        <v>721</v>
      </c>
      <c r="D519" s="166" t="s">
        <v>26</v>
      </c>
      <c r="E519" s="166" t="s">
        <v>722</v>
      </c>
      <c r="F519" s="167" t="s">
        <v>960</v>
      </c>
      <c r="G519" s="173" t="s">
        <v>961</v>
      </c>
      <c r="H519" s="173" t="s">
        <v>961</v>
      </c>
      <c r="I519" s="173" t="s">
        <v>961</v>
      </c>
      <c r="J519" s="173" t="s">
        <v>961</v>
      </c>
      <c r="K519" s="168">
        <v>0.9</v>
      </c>
      <c r="L519" s="169">
        <v>0.940298507462687</v>
      </c>
      <c r="M519" s="169">
        <v>0.941176470588235</v>
      </c>
      <c r="N519" s="170">
        <v>0.935483870967742</v>
      </c>
      <c r="O519" s="170">
        <v>0.940298507462687</v>
      </c>
      <c r="P519" s="356">
        <v>0.9</v>
      </c>
      <c r="Q519" s="357">
        <v>0.973249238799478</v>
      </c>
      <c r="R519" s="169">
        <v>0.97967397866774</v>
      </c>
      <c r="S519" s="169">
        <v>0.939342403628118</v>
      </c>
      <c r="T519" s="169">
        <v>0.973249238799478</v>
      </c>
      <c r="U519" s="356">
        <v>0.9</v>
      </c>
      <c r="V519" s="169">
        <v>0.787516311439756</v>
      </c>
      <c r="W519" s="169">
        <v>0.808412155363252</v>
      </c>
      <c r="X519" s="169">
        <v>0.850907029478458</v>
      </c>
      <c r="Y519" s="169">
        <v>0.787516311439756</v>
      </c>
      <c r="Z519" s="356">
        <v>0.92</v>
      </c>
      <c r="AA519" s="356">
        <v>0.883892068683565</v>
      </c>
      <c r="AB519" s="356">
        <v>0.88686481303931</v>
      </c>
      <c r="AC519" s="356">
        <v>0.895375722543353</v>
      </c>
      <c r="AD519" s="356">
        <v>0.883892068683565</v>
      </c>
      <c r="AE519" s="356">
        <v>0.92</v>
      </c>
      <c r="AF519" s="169">
        <v>0.998834498834499</v>
      </c>
      <c r="AG519" s="169">
        <v>0.998452810727179</v>
      </c>
      <c r="AH519" s="169">
        <v>1</v>
      </c>
      <c r="AI519" s="169">
        <v>0.998834498834499</v>
      </c>
      <c r="AJ519" s="356">
        <v>0.92</v>
      </c>
      <c r="AK519" s="169">
        <v>0.947135061391542</v>
      </c>
      <c r="AL519" s="169">
        <v>0.94828732956435</v>
      </c>
      <c r="AM519" s="169">
        <v>0.932169433314253</v>
      </c>
      <c r="AN519" s="169">
        <v>0.947135061391542</v>
      </c>
      <c r="AO519" s="168">
        <v>0.99</v>
      </c>
      <c r="AP519" s="358">
        <v>1</v>
      </c>
      <c r="AQ519" s="358">
        <v>1</v>
      </c>
      <c r="AR519" s="358">
        <v>1</v>
      </c>
      <c r="AS519" s="359">
        <v>1</v>
      </c>
      <c r="AT519" s="364">
        <v>0.05</v>
      </c>
      <c r="AU519" s="361">
        <v>0</v>
      </c>
      <c r="AV519" s="362">
        <v>0.266666666666667</v>
      </c>
      <c r="AW519" s="362">
        <v>0</v>
      </c>
      <c r="AX519" s="362">
        <v>0</v>
      </c>
      <c r="AY519" s="142"/>
      <c r="AZ519" s="140"/>
    </row>
    <row r="520" spans="1:52">
      <c r="A520" s="138"/>
      <c r="B520" s="142"/>
      <c r="C520" s="172" t="s">
        <v>721</v>
      </c>
      <c r="D520" s="166" t="s">
        <v>26</v>
      </c>
      <c r="E520" s="166" t="s">
        <v>722</v>
      </c>
      <c r="F520" s="167" t="s">
        <v>962</v>
      </c>
      <c r="G520" s="173" t="s">
        <v>962</v>
      </c>
      <c r="H520" s="173" t="s">
        <v>962</v>
      </c>
      <c r="I520" s="173" t="s">
        <v>962</v>
      </c>
      <c r="J520" s="173" t="s">
        <v>962</v>
      </c>
      <c r="K520" s="168">
        <v>0.9</v>
      </c>
      <c r="L520" s="169">
        <v>0.782608695652174</v>
      </c>
      <c r="M520" s="169">
        <v>0.875</v>
      </c>
      <c r="N520" s="170">
        <v>1</v>
      </c>
      <c r="O520" s="170">
        <v>0.782608695652174</v>
      </c>
      <c r="P520" s="356">
        <v>0.9</v>
      </c>
      <c r="Q520" s="357">
        <v>0.980135658914729</v>
      </c>
      <c r="R520" s="169">
        <v>0.987446057277364</v>
      </c>
      <c r="S520" s="169">
        <v>0.995864920744314</v>
      </c>
      <c r="T520" s="169">
        <v>0.980135658914729</v>
      </c>
      <c r="U520" s="356">
        <v>0.9</v>
      </c>
      <c r="V520" s="169">
        <v>0.930717054263566</v>
      </c>
      <c r="W520" s="169">
        <v>0.88819144762652</v>
      </c>
      <c r="X520" s="169">
        <v>0.95933838731909</v>
      </c>
      <c r="Y520" s="169">
        <v>0.930717054263566</v>
      </c>
      <c r="Z520" s="356">
        <v>0.92</v>
      </c>
      <c r="AA520" s="356">
        <v>0</v>
      </c>
      <c r="AB520" s="356">
        <v>0</v>
      </c>
      <c r="AC520" s="356" t="s">
        <v>32</v>
      </c>
      <c r="AD520" s="356">
        <v>0</v>
      </c>
      <c r="AE520" s="356">
        <v>0.92</v>
      </c>
      <c r="AF520" s="169">
        <v>0.983606557377049</v>
      </c>
      <c r="AG520" s="169">
        <v>1</v>
      </c>
      <c r="AH520" s="169">
        <v>0.947368421052632</v>
      </c>
      <c r="AI520" s="169">
        <v>0.983606557377049</v>
      </c>
      <c r="AJ520" s="356">
        <v>0.92</v>
      </c>
      <c r="AK520" s="169">
        <v>0.981177606177606</v>
      </c>
      <c r="AL520" s="169">
        <v>0.976479811838495</v>
      </c>
      <c r="AM520" s="169">
        <v>0.984838042729152</v>
      </c>
      <c r="AN520" s="169">
        <v>0.981177606177606</v>
      </c>
      <c r="AO520" s="168">
        <v>0.99</v>
      </c>
      <c r="AP520" s="358">
        <v>1</v>
      </c>
      <c r="AQ520" s="358">
        <v>1</v>
      </c>
      <c r="AR520" s="358">
        <v>1</v>
      </c>
      <c r="AS520" s="359">
        <v>1</v>
      </c>
      <c r="AT520" s="364">
        <v>0.05</v>
      </c>
      <c r="AU520" s="361">
        <v>0</v>
      </c>
      <c r="AV520" s="362">
        <v>0.285714285714286</v>
      </c>
      <c r="AW520" s="362">
        <v>0</v>
      </c>
      <c r="AX520" s="362">
        <v>0</v>
      </c>
      <c r="AY520" s="142"/>
      <c r="AZ520" s="140"/>
    </row>
    <row r="521" spans="1:52">
      <c r="A521" s="138"/>
      <c r="B521" s="142"/>
      <c r="C521" s="172" t="s">
        <v>721</v>
      </c>
      <c r="D521" s="166" t="s">
        <v>26</v>
      </c>
      <c r="E521" s="166" t="s">
        <v>722</v>
      </c>
      <c r="F521" s="167" t="s">
        <v>963</v>
      </c>
      <c r="G521" s="173" t="s">
        <v>963</v>
      </c>
      <c r="H521" s="173" t="s">
        <v>963</v>
      </c>
      <c r="I521" s="173" t="s">
        <v>963</v>
      </c>
      <c r="J521" s="173" t="s">
        <v>963</v>
      </c>
      <c r="K521" s="168">
        <v>0.9</v>
      </c>
      <c r="L521" s="169">
        <v>1</v>
      </c>
      <c r="M521" s="169">
        <v>1</v>
      </c>
      <c r="N521" s="170">
        <v>0.964285714285714</v>
      </c>
      <c r="O521" s="170">
        <v>1</v>
      </c>
      <c r="P521" s="356">
        <v>0.9</v>
      </c>
      <c r="Q521" s="357">
        <v>1</v>
      </c>
      <c r="R521" s="169">
        <v>1</v>
      </c>
      <c r="S521" s="169">
        <v>1</v>
      </c>
      <c r="T521" s="169">
        <v>1</v>
      </c>
      <c r="U521" s="356">
        <v>0.9</v>
      </c>
      <c r="V521" s="169">
        <v>0</v>
      </c>
      <c r="W521" s="169">
        <v>0</v>
      </c>
      <c r="X521" s="169">
        <v>0</v>
      </c>
      <c r="Y521" s="169">
        <v>0</v>
      </c>
      <c r="Z521" s="356">
        <v>0.92</v>
      </c>
      <c r="AA521" s="356" t="s">
        <v>32</v>
      </c>
      <c r="AB521" s="356" t="s">
        <v>32</v>
      </c>
      <c r="AC521" s="356" t="s">
        <v>32</v>
      </c>
      <c r="AD521" s="356" t="s">
        <v>32</v>
      </c>
      <c r="AE521" s="356">
        <v>0.92</v>
      </c>
      <c r="AF521" s="169">
        <v>1</v>
      </c>
      <c r="AG521" s="169">
        <v>1</v>
      </c>
      <c r="AH521" s="169">
        <v>0.991379310344828</v>
      </c>
      <c r="AI521" s="169">
        <v>1</v>
      </c>
      <c r="AJ521" s="356">
        <v>0.92</v>
      </c>
      <c r="AK521" s="169">
        <v>0.993363961204696</v>
      </c>
      <c r="AL521" s="169">
        <v>0.99164651571774</v>
      </c>
      <c r="AM521" s="169">
        <v>0.990109318063509</v>
      </c>
      <c r="AN521" s="169">
        <v>0.993363961204696</v>
      </c>
      <c r="AO521" s="168">
        <v>0.99</v>
      </c>
      <c r="AP521" s="358">
        <v>1</v>
      </c>
      <c r="AQ521" s="358">
        <v>1</v>
      </c>
      <c r="AR521" s="358">
        <v>1</v>
      </c>
      <c r="AS521" s="359">
        <v>1</v>
      </c>
      <c r="AT521" s="364">
        <v>0.05</v>
      </c>
      <c r="AU521" s="361">
        <v>0.1</v>
      </c>
      <c r="AV521" s="362">
        <v>0.230769230769231</v>
      </c>
      <c r="AW521" s="362">
        <v>0</v>
      </c>
      <c r="AX521" s="362">
        <v>0.1</v>
      </c>
      <c r="AY521" s="142"/>
      <c r="AZ521" s="140"/>
    </row>
    <row r="522" spans="1:52">
      <c r="A522" s="138"/>
      <c r="B522" s="142"/>
      <c r="C522" s="172" t="s">
        <v>721</v>
      </c>
      <c r="D522" s="166" t="s">
        <v>26</v>
      </c>
      <c r="E522" s="166" t="s">
        <v>722</v>
      </c>
      <c r="F522" s="167" t="s">
        <v>964</v>
      </c>
      <c r="G522" s="173" t="s">
        <v>965</v>
      </c>
      <c r="H522" s="173" t="s">
        <v>965</v>
      </c>
      <c r="I522" s="173" t="s">
        <v>965</v>
      </c>
      <c r="J522" s="173" t="s">
        <v>965</v>
      </c>
      <c r="K522" s="168">
        <v>0.9</v>
      </c>
      <c r="L522" s="169">
        <v>1</v>
      </c>
      <c r="M522" s="169">
        <v>1</v>
      </c>
      <c r="N522" s="170">
        <v>0.903225806451613</v>
      </c>
      <c r="O522" s="170">
        <v>1</v>
      </c>
      <c r="P522" s="356">
        <v>0.9</v>
      </c>
      <c r="Q522" s="357">
        <v>0.934973637961336</v>
      </c>
      <c r="R522" s="169">
        <v>0.938057363220053</v>
      </c>
      <c r="S522" s="169">
        <v>0.941605839416058</v>
      </c>
      <c r="T522" s="169">
        <v>0.934973637961336</v>
      </c>
      <c r="U522" s="356">
        <v>0.9</v>
      </c>
      <c r="V522" s="169">
        <v>0.884299941417692</v>
      </c>
      <c r="W522" s="169">
        <v>0.872740419378163</v>
      </c>
      <c r="X522" s="169">
        <v>0.878832116788321</v>
      </c>
      <c r="Y522" s="169">
        <v>0.884299941417692</v>
      </c>
      <c r="Z522" s="356">
        <v>0.92</v>
      </c>
      <c r="AA522" s="356" t="s">
        <v>32</v>
      </c>
      <c r="AB522" s="356" t="s">
        <v>32</v>
      </c>
      <c r="AC522" s="356" t="s">
        <v>32</v>
      </c>
      <c r="AD522" s="356" t="s">
        <v>32</v>
      </c>
      <c r="AE522" s="356">
        <v>0.92</v>
      </c>
      <c r="AF522" s="169">
        <v>0.94</v>
      </c>
      <c r="AG522" s="169">
        <v>0.949367088607595</v>
      </c>
      <c r="AH522" s="169">
        <v>0.947368421052632</v>
      </c>
      <c r="AI522" s="169">
        <v>0.94</v>
      </c>
      <c r="AJ522" s="356">
        <v>0.92</v>
      </c>
      <c r="AK522" s="169">
        <v>0.956954612005857</v>
      </c>
      <c r="AL522" s="169">
        <v>0.962400578452639</v>
      </c>
      <c r="AM522" s="169">
        <v>0.969343065693431</v>
      </c>
      <c r="AN522" s="169">
        <v>0.956954612005857</v>
      </c>
      <c r="AO522" s="168">
        <v>0.99</v>
      </c>
      <c r="AP522" s="358">
        <v>1</v>
      </c>
      <c r="AQ522" s="358">
        <v>1</v>
      </c>
      <c r="AR522" s="358">
        <v>1</v>
      </c>
      <c r="AS522" s="359">
        <v>1</v>
      </c>
      <c r="AT522" s="364">
        <v>0.05</v>
      </c>
      <c r="AU522" s="361">
        <v>0</v>
      </c>
      <c r="AV522" s="362">
        <v>0.181818181818182</v>
      </c>
      <c r="AW522" s="362">
        <v>0.0714285714285714</v>
      </c>
      <c r="AX522" s="362">
        <v>0</v>
      </c>
      <c r="AY522" s="142"/>
      <c r="AZ522" s="140"/>
    </row>
    <row r="523" spans="1:52">
      <c r="A523" s="138"/>
      <c r="B523" s="142"/>
      <c r="C523" s="172" t="s">
        <v>721</v>
      </c>
      <c r="D523" s="166" t="s">
        <v>26</v>
      </c>
      <c r="E523" s="166" t="s">
        <v>722</v>
      </c>
      <c r="F523" s="167" t="s">
        <v>966</v>
      </c>
      <c r="G523" s="173" t="s">
        <v>966</v>
      </c>
      <c r="H523" s="173" t="s">
        <v>966</v>
      </c>
      <c r="I523" s="173" t="s">
        <v>966</v>
      </c>
      <c r="J523" s="173" t="s">
        <v>966</v>
      </c>
      <c r="K523" s="168">
        <v>0.9</v>
      </c>
      <c r="L523" s="169">
        <v>1</v>
      </c>
      <c r="M523" s="169">
        <v>1</v>
      </c>
      <c r="N523" s="170">
        <v>1</v>
      </c>
      <c r="O523" s="170">
        <v>1</v>
      </c>
      <c r="P523" s="356">
        <v>0.9</v>
      </c>
      <c r="Q523" s="357">
        <v>0.99027027027027</v>
      </c>
      <c r="R523" s="169">
        <v>0.989664082687339</v>
      </c>
      <c r="S523" s="169">
        <v>0.990253411306043</v>
      </c>
      <c r="T523" s="169">
        <v>0.99027027027027</v>
      </c>
      <c r="U523" s="356">
        <v>0.9</v>
      </c>
      <c r="V523" s="169">
        <v>0.936216216216216</v>
      </c>
      <c r="W523" s="169">
        <v>0.928294573643411</v>
      </c>
      <c r="X523" s="169">
        <v>0.941520467836257</v>
      </c>
      <c r="Y523" s="169">
        <v>0.936216216216216</v>
      </c>
      <c r="Z523" s="356">
        <v>0.92</v>
      </c>
      <c r="AA523" s="356">
        <v>0.944482522275531</v>
      </c>
      <c r="AB523" s="356">
        <v>0.95447409733124</v>
      </c>
      <c r="AC523" s="356">
        <v>0.965381589299764</v>
      </c>
      <c r="AD523" s="356">
        <v>0.944482522275531</v>
      </c>
      <c r="AE523" s="356">
        <v>0.92</v>
      </c>
      <c r="AF523" s="169">
        <v>0.979166666666667</v>
      </c>
      <c r="AG523" s="169">
        <v>0.994366197183099</v>
      </c>
      <c r="AH523" s="169">
        <v>0.985074626865672</v>
      </c>
      <c r="AI523" s="169">
        <v>0.979166666666667</v>
      </c>
      <c r="AJ523" s="356">
        <v>0.92</v>
      </c>
      <c r="AK523" s="169">
        <v>0.958542713567839</v>
      </c>
      <c r="AL523" s="169">
        <v>0.970942593905032</v>
      </c>
      <c r="AM523" s="169">
        <v>0.972004479283315</v>
      </c>
      <c r="AN523" s="169">
        <v>0.958542713567839</v>
      </c>
      <c r="AO523" s="168">
        <v>0.99</v>
      </c>
      <c r="AP523" s="358">
        <v>1</v>
      </c>
      <c r="AQ523" s="358">
        <v>1</v>
      </c>
      <c r="AR523" s="358">
        <v>1</v>
      </c>
      <c r="AS523" s="359">
        <v>1</v>
      </c>
      <c r="AT523" s="364">
        <v>0.05</v>
      </c>
      <c r="AU523" s="361">
        <v>0</v>
      </c>
      <c r="AV523" s="362">
        <v>0.285714285714286</v>
      </c>
      <c r="AW523" s="362">
        <v>0</v>
      </c>
      <c r="AX523" s="362">
        <v>0</v>
      </c>
      <c r="AY523" s="142"/>
      <c r="AZ523" s="140"/>
    </row>
    <row r="524" spans="1:52">
      <c r="A524" s="138"/>
      <c r="B524" s="142"/>
      <c r="C524" s="172" t="s">
        <v>721</v>
      </c>
      <c r="D524" s="166" t="s">
        <v>26</v>
      </c>
      <c r="E524" s="166" t="s">
        <v>722</v>
      </c>
      <c r="F524" s="167" t="s">
        <v>967</v>
      </c>
      <c r="G524" s="173" t="s">
        <v>968</v>
      </c>
      <c r="H524" s="173" t="s">
        <v>968</v>
      </c>
      <c r="I524" s="173" t="s">
        <v>968</v>
      </c>
      <c r="J524" s="173" t="s">
        <v>968</v>
      </c>
      <c r="K524" s="168">
        <v>0.9</v>
      </c>
      <c r="L524" s="169">
        <v>0.955882352941177</v>
      </c>
      <c r="M524" s="169">
        <v>0.963414634146341</v>
      </c>
      <c r="N524" s="170">
        <v>0.957142857142857</v>
      </c>
      <c r="O524" s="170">
        <v>0.955882352941177</v>
      </c>
      <c r="P524" s="356">
        <v>0.9</v>
      </c>
      <c r="Q524" s="357">
        <v>0.987440597420231</v>
      </c>
      <c r="R524" s="169">
        <v>0.985370457763096</v>
      </c>
      <c r="S524" s="169">
        <v>0.968085106382979</v>
      </c>
      <c r="T524" s="169">
        <v>0.987440597420231</v>
      </c>
      <c r="U524" s="356">
        <v>0.9</v>
      </c>
      <c r="V524" s="169">
        <v>0.853021045485404</v>
      </c>
      <c r="W524" s="169">
        <v>0.819490325625295</v>
      </c>
      <c r="X524" s="169">
        <v>0.840425531914894</v>
      </c>
      <c r="Y524" s="169">
        <v>0.853021045485404</v>
      </c>
      <c r="Z524" s="356">
        <v>0.92</v>
      </c>
      <c r="AA524" s="356">
        <v>0.829217148182665</v>
      </c>
      <c r="AB524" s="356">
        <v>0.900077861406696</v>
      </c>
      <c r="AC524" s="356">
        <v>0.864914707238359</v>
      </c>
      <c r="AD524" s="356">
        <v>0.829217148182665</v>
      </c>
      <c r="AE524" s="356">
        <v>0.92</v>
      </c>
      <c r="AF524" s="169">
        <v>0.997969543147208</v>
      </c>
      <c r="AG524" s="169">
        <v>0.987138263665595</v>
      </c>
      <c r="AH524" s="169">
        <v>0.922352941176471</v>
      </c>
      <c r="AI524" s="169">
        <v>0.997969543147208</v>
      </c>
      <c r="AJ524" s="356">
        <v>0.92</v>
      </c>
      <c r="AK524" s="169">
        <v>0.880549828178694</v>
      </c>
      <c r="AL524" s="169">
        <v>0.925481957488878</v>
      </c>
      <c r="AM524" s="169">
        <v>0.884826002473061</v>
      </c>
      <c r="AN524" s="169">
        <v>0.880549828178694</v>
      </c>
      <c r="AO524" s="168">
        <v>0.99</v>
      </c>
      <c r="AP524" s="358">
        <v>1</v>
      </c>
      <c r="AQ524" s="358">
        <v>1</v>
      </c>
      <c r="AR524" s="358">
        <v>1</v>
      </c>
      <c r="AS524" s="359">
        <v>1</v>
      </c>
      <c r="AT524" s="364">
        <v>0.05</v>
      </c>
      <c r="AU524" s="361">
        <v>0</v>
      </c>
      <c r="AV524" s="362">
        <v>0.25</v>
      </c>
      <c r="AW524" s="362">
        <v>0.0476190476190476</v>
      </c>
      <c r="AX524" s="362">
        <v>0</v>
      </c>
      <c r="AY524" s="142"/>
      <c r="AZ524" s="140"/>
    </row>
    <row r="525" spans="1:52">
      <c r="A525" s="138"/>
      <c r="B525" s="142"/>
      <c r="C525" s="172" t="s">
        <v>721</v>
      </c>
      <c r="D525" s="166" t="s">
        <v>26</v>
      </c>
      <c r="E525" s="166" t="s">
        <v>722</v>
      </c>
      <c r="F525" s="167" t="s">
        <v>969</v>
      </c>
      <c r="G525" s="173" t="s">
        <v>970</v>
      </c>
      <c r="H525" s="173" t="s">
        <v>970</v>
      </c>
      <c r="I525" s="173" t="s">
        <v>970</v>
      </c>
      <c r="J525" s="173" t="s">
        <v>970</v>
      </c>
      <c r="K525" s="168">
        <v>0.9</v>
      </c>
      <c r="L525" s="169">
        <v>0.96</v>
      </c>
      <c r="M525" s="169">
        <v>0.975</v>
      </c>
      <c r="N525" s="170">
        <v>0.985507246376812</v>
      </c>
      <c r="O525" s="170">
        <v>0.96</v>
      </c>
      <c r="P525" s="356">
        <v>0.9</v>
      </c>
      <c r="Q525" s="357">
        <v>0.983984625240231</v>
      </c>
      <c r="R525" s="169">
        <v>0.977204000930449</v>
      </c>
      <c r="S525" s="169">
        <v>0.968834688346883</v>
      </c>
      <c r="T525" s="169">
        <v>0.983984625240231</v>
      </c>
      <c r="U525" s="356">
        <v>0.9</v>
      </c>
      <c r="V525" s="169">
        <v>0.899423446508648</v>
      </c>
      <c r="W525" s="169">
        <v>0.888811351477088</v>
      </c>
      <c r="X525" s="169">
        <v>0.896341463414634</v>
      </c>
      <c r="Y525" s="169">
        <v>0.899423446508648</v>
      </c>
      <c r="Z525" s="356">
        <v>0.92</v>
      </c>
      <c r="AA525" s="356">
        <v>0.912578288100209</v>
      </c>
      <c r="AB525" s="356">
        <v>0.930777422790202</v>
      </c>
      <c r="AC525" s="356">
        <v>0.914472094708867</v>
      </c>
      <c r="AD525" s="356">
        <v>0.912578288100209</v>
      </c>
      <c r="AE525" s="356">
        <v>0.92</v>
      </c>
      <c r="AF525" s="169">
        <v>0.921521997621879</v>
      </c>
      <c r="AG525" s="169">
        <v>0.998242530755712</v>
      </c>
      <c r="AH525" s="169">
        <v>0.99630314232902</v>
      </c>
      <c r="AI525" s="169">
        <v>0.921521997621879</v>
      </c>
      <c r="AJ525" s="356">
        <v>0.92</v>
      </c>
      <c r="AK525" s="169">
        <v>0.936154949784792</v>
      </c>
      <c r="AL525" s="169">
        <v>0.950992555831266</v>
      </c>
      <c r="AM525" s="169">
        <v>0.928952991452991</v>
      </c>
      <c r="AN525" s="169">
        <v>0.936154949784792</v>
      </c>
      <c r="AO525" s="168">
        <v>0.99</v>
      </c>
      <c r="AP525" s="358">
        <v>1</v>
      </c>
      <c r="AQ525" s="358">
        <v>1</v>
      </c>
      <c r="AR525" s="358">
        <v>1</v>
      </c>
      <c r="AS525" s="359">
        <v>1</v>
      </c>
      <c r="AT525" s="364">
        <v>0.05</v>
      </c>
      <c r="AU525" s="361">
        <v>0</v>
      </c>
      <c r="AV525" s="362">
        <v>0.285714285714286</v>
      </c>
      <c r="AW525" s="362">
        <v>0</v>
      </c>
      <c r="AX525" s="362">
        <v>0</v>
      </c>
      <c r="AY525" s="142"/>
      <c r="AZ525" s="140"/>
    </row>
    <row r="526" spans="1:52">
      <c r="A526" s="138"/>
      <c r="B526" s="142"/>
      <c r="C526" s="172" t="s">
        <v>721</v>
      </c>
      <c r="D526" s="166" t="s">
        <v>26</v>
      </c>
      <c r="E526" s="166" t="s">
        <v>722</v>
      </c>
      <c r="F526" s="167" t="s">
        <v>971</v>
      </c>
      <c r="G526" s="173" t="s">
        <v>972</v>
      </c>
      <c r="H526" s="173" t="s">
        <v>972</v>
      </c>
      <c r="I526" s="173" t="s">
        <v>972</v>
      </c>
      <c r="J526" s="173" t="s">
        <v>972</v>
      </c>
      <c r="K526" s="168">
        <v>0.9</v>
      </c>
      <c r="L526" s="169">
        <v>0.983333333333333</v>
      </c>
      <c r="M526" s="169">
        <v>1</v>
      </c>
      <c r="N526" s="170">
        <v>1</v>
      </c>
      <c r="O526" s="170">
        <v>0.983333333333333</v>
      </c>
      <c r="P526" s="356">
        <v>0.9</v>
      </c>
      <c r="Q526" s="357">
        <v>0.963319748054835</v>
      </c>
      <c r="R526" s="169">
        <v>0.963832299970475</v>
      </c>
      <c r="S526" s="169">
        <v>0.956151035322777</v>
      </c>
      <c r="T526" s="169">
        <v>0.963319748054835</v>
      </c>
      <c r="U526" s="356">
        <v>0.9</v>
      </c>
      <c r="V526" s="169">
        <v>0.914042237865876</v>
      </c>
      <c r="W526" s="169">
        <v>0.901092412164157</v>
      </c>
      <c r="X526" s="169">
        <v>0.887129516849371</v>
      </c>
      <c r="Y526" s="169">
        <v>0.914042237865876</v>
      </c>
      <c r="Z526" s="356">
        <v>0.92</v>
      </c>
      <c r="AA526" s="356" t="s">
        <v>32</v>
      </c>
      <c r="AB526" s="356">
        <v>0</v>
      </c>
      <c r="AC526" s="356" t="s">
        <v>32</v>
      </c>
      <c r="AD526" s="356" t="s">
        <v>32</v>
      </c>
      <c r="AE526" s="356">
        <v>0.92</v>
      </c>
      <c r="AF526" s="169">
        <v>1</v>
      </c>
      <c r="AG526" s="169">
        <v>0.989495798319328</v>
      </c>
      <c r="AH526" s="169">
        <v>0.979166666666667</v>
      </c>
      <c r="AI526" s="169">
        <v>1</v>
      </c>
      <c r="AJ526" s="356">
        <v>0.92</v>
      </c>
      <c r="AK526" s="169">
        <v>0.967270710059172</v>
      </c>
      <c r="AL526" s="169">
        <v>0.974169741697417</v>
      </c>
      <c r="AM526" s="169">
        <v>0.958993097848153</v>
      </c>
      <c r="AN526" s="169">
        <v>0.967270710059172</v>
      </c>
      <c r="AO526" s="168">
        <v>0.99</v>
      </c>
      <c r="AP526" s="358">
        <v>1</v>
      </c>
      <c r="AQ526" s="358">
        <v>1</v>
      </c>
      <c r="AR526" s="358">
        <v>1</v>
      </c>
      <c r="AS526" s="359">
        <v>1</v>
      </c>
      <c r="AT526" s="364">
        <v>0.05</v>
      </c>
      <c r="AU526" s="361">
        <v>0</v>
      </c>
      <c r="AV526" s="362">
        <v>0.185185185185185</v>
      </c>
      <c r="AW526" s="362">
        <v>0</v>
      </c>
      <c r="AX526" s="362">
        <v>0</v>
      </c>
      <c r="AY526" s="142"/>
      <c r="AZ526" s="140"/>
    </row>
    <row r="527" spans="1:52">
      <c r="A527" s="138"/>
      <c r="B527" s="142"/>
      <c r="C527" s="172" t="s">
        <v>721</v>
      </c>
      <c r="D527" s="166" t="s">
        <v>26</v>
      </c>
      <c r="E527" s="166" t="s">
        <v>722</v>
      </c>
      <c r="F527" s="167" t="s">
        <v>973</v>
      </c>
      <c r="G527" s="173" t="s">
        <v>974</v>
      </c>
      <c r="H527" s="173" t="s">
        <v>974</v>
      </c>
      <c r="I527" s="173" t="s">
        <v>974</v>
      </c>
      <c r="J527" s="173" t="s">
        <v>974</v>
      </c>
      <c r="K527" s="168">
        <v>0.9</v>
      </c>
      <c r="L527" s="169">
        <v>0.958904109589041</v>
      </c>
      <c r="M527" s="169">
        <v>0.917808219178082</v>
      </c>
      <c r="N527" s="170">
        <v>0.971014492753623</v>
      </c>
      <c r="O527" s="170">
        <v>0.958904109589041</v>
      </c>
      <c r="P527" s="356">
        <v>0.9</v>
      </c>
      <c r="Q527" s="357">
        <v>0.977954513743547</v>
      </c>
      <c r="R527" s="169">
        <v>0.969829950630828</v>
      </c>
      <c r="S527" s="169">
        <v>0.98318557016203</v>
      </c>
      <c r="T527" s="169">
        <v>0.977954513743547</v>
      </c>
      <c r="U527" s="356">
        <v>0.9</v>
      </c>
      <c r="V527" s="169">
        <v>0.937630807869401</v>
      </c>
      <c r="W527" s="169">
        <v>0.915194733955019</v>
      </c>
      <c r="X527" s="169">
        <v>0.925099357994497</v>
      </c>
      <c r="Y527" s="169">
        <v>0.937630807869401</v>
      </c>
      <c r="Z527" s="356">
        <v>0.92</v>
      </c>
      <c r="AA527" s="356">
        <v>0</v>
      </c>
      <c r="AB527" s="356">
        <v>0</v>
      </c>
      <c r="AC527" s="356">
        <v>0</v>
      </c>
      <c r="AD527" s="356">
        <v>0</v>
      </c>
      <c r="AE527" s="356">
        <v>0.92</v>
      </c>
      <c r="AF527" s="169">
        <v>0.999269005847953</v>
      </c>
      <c r="AG527" s="169">
        <v>0.994588744588745</v>
      </c>
      <c r="AH527" s="169">
        <v>0.994011976047904</v>
      </c>
      <c r="AI527" s="169">
        <v>0.999269005847953</v>
      </c>
      <c r="AJ527" s="356">
        <v>0.92</v>
      </c>
      <c r="AK527" s="169">
        <v>0.976682859125607</v>
      </c>
      <c r="AL527" s="169">
        <v>0.974555823645536</v>
      </c>
      <c r="AM527" s="169">
        <v>0.980170835875534</v>
      </c>
      <c r="AN527" s="169">
        <v>0.976682859125607</v>
      </c>
      <c r="AO527" s="168">
        <v>0.99</v>
      </c>
      <c r="AP527" s="358">
        <v>1</v>
      </c>
      <c r="AQ527" s="358">
        <v>1</v>
      </c>
      <c r="AR527" s="358">
        <v>1</v>
      </c>
      <c r="AS527" s="359">
        <v>1</v>
      </c>
      <c r="AT527" s="364">
        <v>0.05</v>
      </c>
      <c r="AU527" s="361">
        <v>0</v>
      </c>
      <c r="AV527" s="362">
        <v>0</v>
      </c>
      <c r="AW527" s="362">
        <v>0</v>
      </c>
      <c r="AX527" s="362">
        <v>0</v>
      </c>
      <c r="AY527" s="142"/>
      <c r="AZ527" s="140"/>
    </row>
    <row r="528" spans="1:52">
      <c r="A528" s="138"/>
      <c r="B528" s="142"/>
      <c r="C528" s="172" t="s">
        <v>721</v>
      </c>
      <c r="D528" s="166" t="s">
        <v>26</v>
      </c>
      <c r="E528" s="166" t="s">
        <v>722</v>
      </c>
      <c r="F528" s="167" t="s">
        <v>975</v>
      </c>
      <c r="G528" s="173" t="s">
        <v>975</v>
      </c>
      <c r="H528" s="173" t="s">
        <v>975</v>
      </c>
      <c r="I528" s="173" t="s">
        <v>975</v>
      </c>
      <c r="J528" s="173" t="s">
        <v>975</v>
      </c>
      <c r="K528" s="168">
        <v>0.9</v>
      </c>
      <c r="L528" s="169">
        <v>1</v>
      </c>
      <c r="M528" s="169">
        <v>0.904761904761905</v>
      </c>
      <c r="N528" s="170">
        <v>0.9375</v>
      </c>
      <c r="O528" s="170">
        <v>1</v>
      </c>
      <c r="P528" s="356">
        <v>0.9</v>
      </c>
      <c r="Q528" s="357">
        <v>0.973793103448276</v>
      </c>
      <c r="R528" s="169">
        <v>0.981391585760518</v>
      </c>
      <c r="S528" s="169">
        <v>0.986737400530504</v>
      </c>
      <c r="T528" s="169">
        <v>0.973793103448276</v>
      </c>
      <c r="U528" s="356">
        <v>0.9</v>
      </c>
      <c r="V528" s="169">
        <v>0.900689655172414</v>
      </c>
      <c r="W528" s="169">
        <v>0.868932038834951</v>
      </c>
      <c r="X528" s="169">
        <v>0.928381962864722</v>
      </c>
      <c r="Y528" s="169">
        <v>0.900689655172414</v>
      </c>
      <c r="Z528" s="356">
        <v>0.92</v>
      </c>
      <c r="AA528" s="356">
        <v>0.952662721893491</v>
      </c>
      <c r="AB528" s="356">
        <v>0.953173777315297</v>
      </c>
      <c r="AC528" s="356">
        <v>0.954637096774194</v>
      </c>
      <c r="AD528" s="356">
        <v>0.952662721893491</v>
      </c>
      <c r="AE528" s="356">
        <v>0.92</v>
      </c>
      <c r="AF528" s="169">
        <v>1</v>
      </c>
      <c r="AG528" s="169">
        <v>1</v>
      </c>
      <c r="AH528" s="169">
        <v>0.875</v>
      </c>
      <c r="AI528" s="169">
        <v>1</v>
      </c>
      <c r="AJ528" s="356">
        <v>0.92</v>
      </c>
      <c r="AK528" s="169">
        <v>0.963813900057438</v>
      </c>
      <c r="AL528" s="169">
        <v>0.964497041420118</v>
      </c>
      <c r="AM528" s="169">
        <v>0.963476990504018</v>
      </c>
      <c r="AN528" s="169">
        <v>0.963813900057438</v>
      </c>
      <c r="AO528" s="168">
        <v>0.99</v>
      </c>
      <c r="AP528" s="358">
        <v>1</v>
      </c>
      <c r="AQ528" s="358">
        <v>1</v>
      </c>
      <c r="AR528" s="358">
        <v>1</v>
      </c>
      <c r="AS528" s="359">
        <v>1</v>
      </c>
      <c r="AT528" s="364">
        <v>0.05</v>
      </c>
      <c r="AU528" s="361">
        <v>0</v>
      </c>
      <c r="AV528" s="362">
        <v>0.375</v>
      </c>
      <c r="AW528" s="362">
        <v>0</v>
      </c>
      <c r="AX528" s="362">
        <v>0</v>
      </c>
      <c r="AY528" s="142"/>
      <c r="AZ528" s="140"/>
    </row>
    <row r="529" spans="1:52">
      <c r="A529" s="138"/>
      <c r="B529" s="142"/>
      <c r="C529" s="172" t="s">
        <v>721</v>
      </c>
      <c r="D529" s="166" t="s">
        <v>26</v>
      </c>
      <c r="E529" s="166" t="s">
        <v>722</v>
      </c>
      <c r="F529" s="167" t="s">
        <v>976</v>
      </c>
      <c r="G529" s="173" t="s">
        <v>977</v>
      </c>
      <c r="H529" s="173" t="s">
        <v>977</v>
      </c>
      <c r="I529" s="173" t="s">
        <v>977</v>
      </c>
      <c r="J529" s="173" t="s">
        <v>977</v>
      </c>
      <c r="K529" s="168">
        <v>0.9</v>
      </c>
      <c r="L529" s="169">
        <v>0.985294117647059</v>
      </c>
      <c r="M529" s="169">
        <v>1</v>
      </c>
      <c r="N529" s="170">
        <v>0.984615384615385</v>
      </c>
      <c r="O529" s="170">
        <v>0.985294117647059</v>
      </c>
      <c r="P529" s="356">
        <v>0.9</v>
      </c>
      <c r="Q529" s="357">
        <v>0.989650711513583</v>
      </c>
      <c r="R529" s="169">
        <v>0.988895743368291</v>
      </c>
      <c r="S529" s="169">
        <v>0.991991991991992</v>
      </c>
      <c r="T529" s="169">
        <v>0.989650711513583</v>
      </c>
      <c r="U529" s="356">
        <v>0.9</v>
      </c>
      <c r="V529" s="169">
        <v>0.854678740836567</v>
      </c>
      <c r="W529" s="169">
        <v>0.860888340530537</v>
      </c>
      <c r="X529" s="169">
        <v>0.853853853853854</v>
      </c>
      <c r="Y529" s="169">
        <v>0.854678740836567</v>
      </c>
      <c r="Z529" s="356">
        <v>0.92</v>
      </c>
      <c r="AA529" s="356">
        <v>0.892328767123288</v>
      </c>
      <c r="AB529" s="356">
        <v>0.848603351955307</v>
      </c>
      <c r="AC529" s="356">
        <v>0.91162669447341</v>
      </c>
      <c r="AD529" s="356">
        <v>0.892328767123288</v>
      </c>
      <c r="AE529" s="356">
        <v>0.92</v>
      </c>
      <c r="AF529" s="169">
        <v>0.97787610619469</v>
      </c>
      <c r="AG529" s="169">
        <v>0.981159420289855</v>
      </c>
      <c r="AH529" s="169">
        <v>0.994769874476987</v>
      </c>
      <c r="AI529" s="169">
        <v>0.97787610619469</v>
      </c>
      <c r="AJ529" s="356">
        <v>0.92</v>
      </c>
      <c r="AK529" s="169">
        <v>0.914147319191582</v>
      </c>
      <c r="AL529" s="169">
        <v>0.901684981684982</v>
      </c>
      <c r="AM529" s="169">
        <v>0.922281934683754</v>
      </c>
      <c r="AN529" s="169">
        <v>0.914147319191582</v>
      </c>
      <c r="AO529" s="168">
        <v>0.99</v>
      </c>
      <c r="AP529" s="358">
        <v>1</v>
      </c>
      <c r="AQ529" s="358">
        <v>1</v>
      </c>
      <c r="AR529" s="358">
        <v>1</v>
      </c>
      <c r="AS529" s="359">
        <v>1</v>
      </c>
      <c r="AT529" s="364">
        <v>0.05</v>
      </c>
      <c r="AU529" s="361">
        <v>0</v>
      </c>
      <c r="AV529" s="362">
        <v>0</v>
      </c>
      <c r="AW529" s="362">
        <v>0</v>
      </c>
      <c r="AX529" s="362">
        <v>0</v>
      </c>
      <c r="AY529" s="142"/>
      <c r="AZ529" s="140"/>
    </row>
    <row r="530" spans="1:52">
      <c r="A530" s="138"/>
      <c r="B530" s="142"/>
      <c r="C530" s="172" t="s">
        <v>721</v>
      </c>
      <c r="D530" s="166" t="s">
        <v>26</v>
      </c>
      <c r="E530" s="166" t="s">
        <v>722</v>
      </c>
      <c r="F530" s="167" t="s">
        <v>978</v>
      </c>
      <c r="G530" s="173" t="s">
        <v>978</v>
      </c>
      <c r="H530" s="173" t="s">
        <v>978</v>
      </c>
      <c r="I530" s="173" t="s">
        <v>978</v>
      </c>
      <c r="J530" s="173" t="s">
        <v>978</v>
      </c>
      <c r="K530" s="168">
        <v>0.9</v>
      </c>
      <c r="L530" s="169">
        <v>1</v>
      </c>
      <c r="M530" s="169">
        <v>1</v>
      </c>
      <c r="N530" s="170">
        <v>1</v>
      </c>
      <c r="O530" s="170">
        <v>1</v>
      </c>
      <c r="P530" s="356">
        <v>0.9</v>
      </c>
      <c r="Q530" s="357">
        <v>0.996129032258064</v>
      </c>
      <c r="R530" s="169">
        <v>0.994514536478332</v>
      </c>
      <c r="S530" s="169">
        <v>0.99443413729128</v>
      </c>
      <c r="T530" s="169">
        <v>0.996129032258064</v>
      </c>
      <c r="U530" s="356">
        <v>0.9</v>
      </c>
      <c r="V530" s="169">
        <v>0.978064516129032</v>
      </c>
      <c r="W530" s="169">
        <v>0.974766867800329</v>
      </c>
      <c r="X530" s="169">
        <v>0.981447124304267</v>
      </c>
      <c r="Y530" s="169">
        <v>0.978064516129032</v>
      </c>
      <c r="Z530" s="356">
        <v>0.92</v>
      </c>
      <c r="AA530" s="356" t="s">
        <v>32</v>
      </c>
      <c r="AB530" s="356">
        <v>0</v>
      </c>
      <c r="AC530" s="356" t="s">
        <v>32</v>
      </c>
      <c r="AD530" s="356" t="s">
        <v>32</v>
      </c>
      <c r="AE530" s="356">
        <v>0.92</v>
      </c>
      <c r="AF530" s="169">
        <v>1</v>
      </c>
      <c r="AG530" s="169">
        <v>0.984496124031008</v>
      </c>
      <c r="AH530" s="169">
        <v>0.992682926829268</v>
      </c>
      <c r="AI530" s="169">
        <v>1</v>
      </c>
      <c r="AJ530" s="356">
        <v>0.92</v>
      </c>
      <c r="AK530" s="169">
        <v>0.994197292069632</v>
      </c>
      <c r="AL530" s="169">
        <v>0.997260273972603</v>
      </c>
      <c r="AM530" s="169">
        <v>0.996289424860853</v>
      </c>
      <c r="AN530" s="169">
        <v>0.994197292069632</v>
      </c>
      <c r="AO530" s="168">
        <v>0.99</v>
      </c>
      <c r="AP530" s="358">
        <v>1</v>
      </c>
      <c r="AQ530" s="358">
        <v>1</v>
      </c>
      <c r="AR530" s="358">
        <v>1</v>
      </c>
      <c r="AS530" s="359">
        <v>1</v>
      </c>
      <c r="AT530" s="364">
        <v>0.05</v>
      </c>
      <c r="AU530" s="361">
        <v>0</v>
      </c>
      <c r="AV530" s="362">
        <v>0</v>
      </c>
      <c r="AW530" s="362">
        <v>0</v>
      </c>
      <c r="AX530" s="362">
        <v>0</v>
      </c>
      <c r="AY530" s="142"/>
      <c r="AZ530" s="140"/>
    </row>
    <row r="531" spans="1:52">
      <c r="A531" s="138"/>
      <c r="B531" s="142"/>
      <c r="C531" s="172" t="s">
        <v>721</v>
      </c>
      <c r="D531" s="166" t="s">
        <v>26</v>
      </c>
      <c r="E531" s="166" t="s">
        <v>722</v>
      </c>
      <c r="F531" s="167" t="s">
        <v>979</v>
      </c>
      <c r="G531" s="173" t="s">
        <v>979</v>
      </c>
      <c r="H531" s="173" t="s">
        <v>979</v>
      </c>
      <c r="I531" s="173" t="s">
        <v>979</v>
      </c>
      <c r="J531" s="173" t="s">
        <v>979</v>
      </c>
      <c r="K531" s="168">
        <v>0.9</v>
      </c>
      <c r="L531" s="169">
        <v>1</v>
      </c>
      <c r="M531" s="169">
        <v>1</v>
      </c>
      <c r="N531" s="170">
        <v>1</v>
      </c>
      <c r="O531" s="170">
        <v>1</v>
      </c>
      <c r="P531" s="356">
        <v>0.9</v>
      </c>
      <c r="Q531" s="357">
        <v>0.969077568134172</v>
      </c>
      <c r="R531" s="169">
        <v>0.968117029257314</v>
      </c>
      <c r="S531" s="169">
        <v>0.904191616766467</v>
      </c>
      <c r="T531" s="169">
        <v>0.969077568134172</v>
      </c>
      <c r="U531" s="356">
        <v>0.9</v>
      </c>
      <c r="V531" s="169">
        <v>0.931865828092243</v>
      </c>
      <c r="W531" s="169">
        <v>0.921980495123781</v>
      </c>
      <c r="X531" s="169">
        <v>0.851497005988024</v>
      </c>
      <c r="Y531" s="169">
        <v>0.931865828092243</v>
      </c>
      <c r="Z531" s="356">
        <v>0.92</v>
      </c>
      <c r="AA531" s="356">
        <v>0.962061855670103</v>
      </c>
      <c r="AB531" s="356">
        <v>0.962773382968823</v>
      </c>
      <c r="AC531" s="356">
        <v>0.963890028723841</v>
      </c>
      <c r="AD531" s="356">
        <v>0.962061855670103</v>
      </c>
      <c r="AE531" s="356">
        <v>0.92</v>
      </c>
      <c r="AF531" s="169">
        <v>0.996268656716418</v>
      </c>
      <c r="AG531" s="169">
        <v>0.981203007518797</v>
      </c>
      <c r="AH531" s="169">
        <v>0.988847583643123</v>
      </c>
      <c r="AI531" s="169">
        <v>0.996268656716418</v>
      </c>
      <c r="AJ531" s="356">
        <v>0.92</v>
      </c>
      <c r="AK531" s="169">
        <v>0.971672040534316</v>
      </c>
      <c r="AL531" s="169">
        <v>0.966991903674486</v>
      </c>
      <c r="AM531" s="169">
        <v>0.969770992366412</v>
      </c>
      <c r="AN531" s="169">
        <v>0.971672040534316</v>
      </c>
      <c r="AO531" s="168">
        <v>0.99</v>
      </c>
      <c r="AP531" s="358">
        <v>1</v>
      </c>
      <c r="AQ531" s="358">
        <v>1</v>
      </c>
      <c r="AR531" s="358">
        <v>1</v>
      </c>
      <c r="AS531" s="359">
        <v>1</v>
      </c>
      <c r="AT531" s="364">
        <v>0.05</v>
      </c>
      <c r="AU531" s="361">
        <v>0</v>
      </c>
      <c r="AV531" s="362">
        <v>0.142857142857143</v>
      </c>
      <c r="AW531" s="362">
        <v>0</v>
      </c>
      <c r="AX531" s="362">
        <v>0</v>
      </c>
      <c r="AY531" s="142"/>
      <c r="AZ531" s="140"/>
    </row>
    <row r="532" spans="1:52">
      <c r="A532" s="138"/>
      <c r="B532" s="142"/>
      <c r="C532" s="172" t="s">
        <v>721</v>
      </c>
      <c r="D532" s="166" t="s">
        <v>26</v>
      </c>
      <c r="E532" s="166" t="s">
        <v>722</v>
      </c>
      <c r="F532" s="167" t="s">
        <v>980</v>
      </c>
      <c r="G532" s="173" t="s">
        <v>980</v>
      </c>
      <c r="H532" s="173" t="s">
        <v>980</v>
      </c>
      <c r="I532" s="173" t="s">
        <v>980</v>
      </c>
      <c r="J532" s="173" t="s">
        <v>980</v>
      </c>
      <c r="K532" s="168">
        <v>0.9</v>
      </c>
      <c r="L532" s="169">
        <v>0.962962962962963</v>
      </c>
      <c r="M532" s="169">
        <v>0.931034482758621</v>
      </c>
      <c r="N532" s="170">
        <v>1</v>
      </c>
      <c r="O532" s="170">
        <v>0.962962962962963</v>
      </c>
      <c r="P532" s="356">
        <v>0.9</v>
      </c>
      <c r="Q532" s="357">
        <v>0.964912280701754</v>
      </c>
      <c r="R532" s="169">
        <v>0.968008255933953</v>
      </c>
      <c r="S532" s="169">
        <v>0.971684053651267</v>
      </c>
      <c r="T532" s="169">
        <v>0.964912280701754</v>
      </c>
      <c r="U532" s="356">
        <v>0.9</v>
      </c>
      <c r="V532" s="169">
        <v>0.890013495276653</v>
      </c>
      <c r="W532" s="169">
        <v>0.858617131062951</v>
      </c>
      <c r="X532" s="169">
        <v>0.919523099850969</v>
      </c>
      <c r="Y532" s="169">
        <v>0.890013495276653</v>
      </c>
      <c r="Z532" s="356">
        <v>0.92</v>
      </c>
      <c r="AA532" s="356">
        <v>0.956941351150705</v>
      </c>
      <c r="AB532" s="356">
        <v>0.935622317596567</v>
      </c>
      <c r="AC532" s="356">
        <v>0.960286458333333</v>
      </c>
      <c r="AD532" s="356">
        <v>0.956941351150705</v>
      </c>
      <c r="AE532" s="356">
        <v>0.92</v>
      </c>
      <c r="AF532" s="169">
        <v>1</v>
      </c>
      <c r="AG532" s="169">
        <v>0.96</v>
      </c>
      <c r="AH532" s="169">
        <v>0.971428571428571</v>
      </c>
      <c r="AI532" s="169">
        <v>1</v>
      </c>
      <c r="AJ532" s="356">
        <v>0.92</v>
      </c>
      <c r="AK532" s="169">
        <v>0.96712619300106</v>
      </c>
      <c r="AL532" s="169">
        <v>0.956860395446375</v>
      </c>
      <c r="AM532" s="169">
        <v>0.969244685662596</v>
      </c>
      <c r="AN532" s="169">
        <v>0.96712619300106</v>
      </c>
      <c r="AO532" s="168">
        <v>0.99</v>
      </c>
      <c r="AP532" s="358">
        <v>1</v>
      </c>
      <c r="AQ532" s="358">
        <v>1</v>
      </c>
      <c r="AR532" s="358">
        <v>1</v>
      </c>
      <c r="AS532" s="359">
        <v>1</v>
      </c>
      <c r="AT532" s="364">
        <v>0.05</v>
      </c>
      <c r="AU532" s="361">
        <v>0</v>
      </c>
      <c r="AV532" s="362">
        <v>0.142857142857143</v>
      </c>
      <c r="AW532" s="362">
        <v>0</v>
      </c>
      <c r="AX532" s="362">
        <v>0</v>
      </c>
      <c r="AY532" s="142"/>
      <c r="AZ532" s="140"/>
    </row>
    <row r="533" spans="1:52">
      <c r="A533" s="138"/>
      <c r="B533" s="142"/>
      <c r="C533" s="172" t="s">
        <v>721</v>
      </c>
      <c r="D533" s="166" t="s">
        <v>26</v>
      </c>
      <c r="E533" s="166" t="s">
        <v>722</v>
      </c>
      <c r="F533" s="167" t="s">
        <v>981</v>
      </c>
      <c r="G533" s="173" t="s">
        <v>982</v>
      </c>
      <c r="H533" s="173" t="s">
        <v>982</v>
      </c>
      <c r="I533" s="173" t="s">
        <v>982</v>
      </c>
      <c r="J533" s="173" t="s">
        <v>982</v>
      </c>
      <c r="K533" s="168">
        <v>0.9</v>
      </c>
      <c r="L533" s="169">
        <v>0.977272727272727</v>
      </c>
      <c r="M533" s="169">
        <v>0.934782608695652</v>
      </c>
      <c r="N533" s="170">
        <v>0.909090909090909</v>
      </c>
      <c r="O533" s="170">
        <v>0.977272727272727</v>
      </c>
      <c r="P533" s="356">
        <v>0.9</v>
      </c>
      <c r="Q533" s="357">
        <v>0.974526066350711</v>
      </c>
      <c r="R533" s="169">
        <v>0.981663685152057</v>
      </c>
      <c r="S533" s="169">
        <v>0.969059405940594</v>
      </c>
      <c r="T533" s="169">
        <v>0.974526066350711</v>
      </c>
      <c r="U533" s="356">
        <v>0.9</v>
      </c>
      <c r="V533" s="169">
        <v>0.89632701421801</v>
      </c>
      <c r="W533" s="169">
        <v>0.893559928443649</v>
      </c>
      <c r="X533" s="169">
        <v>0.896039603960396</v>
      </c>
      <c r="Y533" s="169">
        <v>0.89632701421801</v>
      </c>
      <c r="Z533" s="356">
        <v>0.92</v>
      </c>
      <c r="AA533" s="356">
        <v>0.967558338076266</v>
      </c>
      <c r="AB533" s="356">
        <v>0.941373534338358</v>
      </c>
      <c r="AC533" s="356">
        <v>0.968800430338892</v>
      </c>
      <c r="AD533" s="356">
        <v>0.967558338076266</v>
      </c>
      <c r="AE533" s="356">
        <v>0.92</v>
      </c>
      <c r="AF533" s="169">
        <v>0.991891891891892</v>
      </c>
      <c r="AG533" s="169">
        <v>0.990632318501171</v>
      </c>
      <c r="AH533" s="169">
        <v>0.978902953586498</v>
      </c>
      <c r="AI533" s="169">
        <v>0.991891891891892</v>
      </c>
      <c r="AJ533" s="356">
        <v>0.92</v>
      </c>
      <c r="AK533" s="169">
        <v>0.97631426920855</v>
      </c>
      <c r="AL533" s="169">
        <v>0.965021086579013</v>
      </c>
      <c r="AM533" s="169">
        <v>0.976752905886764</v>
      </c>
      <c r="AN533" s="169">
        <v>0.97631426920855</v>
      </c>
      <c r="AO533" s="168">
        <v>0.99</v>
      </c>
      <c r="AP533" s="358">
        <v>1</v>
      </c>
      <c r="AQ533" s="358">
        <v>1</v>
      </c>
      <c r="AR533" s="358">
        <v>1</v>
      </c>
      <c r="AS533" s="359">
        <v>1</v>
      </c>
      <c r="AT533" s="364">
        <v>0.05</v>
      </c>
      <c r="AU533" s="361">
        <v>0</v>
      </c>
      <c r="AV533" s="362">
        <v>0.222222222222222</v>
      </c>
      <c r="AW533" s="362">
        <v>0.4</v>
      </c>
      <c r="AX533" s="362">
        <v>0</v>
      </c>
      <c r="AY533" s="142"/>
      <c r="AZ533" s="140"/>
    </row>
    <row r="534" spans="1:52">
      <c r="A534" s="138"/>
      <c r="B534" s="142"/>
      <c r="C534" s="172" t="s">
        <v>721</v>
      </c>
      <c r="D534" s="166" t="s">
        <v>26</v>
      </c>
      <c r="E534" s="166" t="s">
        <v>722</v>
      </c>
      <c r="F534" s="167" t="s">
        <v>983</v>
      </c>
      <c r="G534" s="173" t="s">
        <v>984</v>
      </c>
      <c r="H534" s="173" t="s">
        <v>984</v>
      </c>
      <c r="I534" s="173" t="s">
        <v>984</v>
      </c>
      <c r="J534" s="173" t="s">
        <v>984</v>
      </c>
      <c r="K534" s="168">
        <v>0.9</v>
      </c>
      <c r="L534" s="169">
        <v>0.957746478873239</v>
      </c>
      <c r="M534" s="169">
        <v>0.955882352941177</v>
      </c>
      <c r="N534" s="170">
        <v>0.983050847457627</v>
      </c>
      <c r="O534" s="170">
        <v>0.957746478873239</v>
      </c>
      <c r="P534" s="356">
        <v>0.9</v>
      </c>
      <c r="Q534" s="357">
        <v>0.964581763376036</v>
      </c>
      <c r="R534" s="169">
        <v>0.940924886394012</v>
      </c>
      <c r="S534" s="169">
        <v>0.956140350877193</v>
      </c>
      <c r="T534" s="169">
        <v>0.964581763376036</v>
      </c>
      <c r="U534" s="356">
        <v>0.9</v>
      </c>
      <c r="V534" s="169">
        <v>0.893745290128109</v>
      </c>
      <c r="W534" s="169">
        <v>0.891472868217054</v>
      </c>
      <c r="X534" s="169">
        <v>0.889619883040936</v>
      </c>
      <c r="Y534" s="169">
        <v>0.893745290128109</v>
      </c>
      <c r="Z534" s="356">
        <v>0.92</v>
      </c>
      <c r="AA534" s="356">
        <v>0.947699437272426</v>
      </c>
      <c r="AB534" s="356">
        <v>0.932185886402754</v>
      </c>
      <c r="AC534" s="356">
        <v>0.944303797468354</v>
      </c>
      <c r="AD534" s="356">
        <v>0.947699437272426</v>
      </c>
      <c r="AE534" s="356">
        <v>0.92</v>
      </c>
      <c r="AF534" s="169">
        <v>0.996088657105606</v>
      </c>
      <c r="AG534" s="169">
        <v>0.99622641509434</v>
      </c>
      <c r="AH534" s="169">
        <v>0.992927864214993</v>
      </c>
      <c r="AI534" s="169">
        <v>0.996088657105606</v>
      </c>
      <c r="AJ534" s="356">
        <v>0.92</v>
      </c>
      <c r="AK534" s="169">
        <v>0.960477779729492</v>
      </c>
      <c r="AL534" s="169">
        <v>0.957286810046624</v>
      </c>
      <c r="AM534" s="169">
        <v>0.951413427561837</v>
      </c>
      <c r="AN534" s="169">
        <v>0.960477779729492</v>
      </c>
      <c r="AO534" s="168">
        <v>0.99</v>
      </c>
      <c r="AP534" s="358">
        <v>1</v>
      </c>
      <c r="AQ534" s="358">
        <v>1</v>
      </c>
      <c r="AR534" s="358">
        <v>1</v>
      </c>
      <c r="AS534" s="359">
        <v>1</v>
      </c>
      <c r="AT534" s="364">
        <v>0.05</v>
      </c>
      <c r="AU534" s="361">
        <v>0.03125</v>
      </c>
      <c r="AV534" s="362">
        <v>0.142857142857143</v>
      </c>
      <c r="AW534" s="362">
        <v>0</v>
      </c>
      <c r="AX534" s="362">
        <v>0.03125</v>
      </c>
      <c r="AY534" s="142"/>
      <c r="AZ534" s="140"/>
    </row>
    <row r="535" spans="1:52">
      <c r="A535" s="138"/>
      <c r="B535" s="142"/>
      <c r="C535" s="172" t="s">
        <v>721</v>
      </c>
      <c r="D535" s="166" t="s">
        <v>26</v>
      </c>
      <c r="E535" s="166" t="s">
        <v>722</v>
      </c>
      <c r="F535" s="167" t="s">
        <v>985</v>
      </c>
      <c r="G535" s="173" t="s">
        <v>986</v>
      </c>
      <c r="H535" s="173" t="s">
        <v>986</v>
      </c>
      <c r="I535" s="173" t="s">
        <v>986</v>
      </c>
      <c r="J535" s="173" t="s">
        <v>986</v>
      </c>
      <c r="K535" s="168">
        <v>0.9</v>
      </c>
      <c r="L535" s="169">
        <v>0.956521739130435</v>
      </c>
      <c r="M535" s="169">
        <v>0.979166666666667</v>
      </c>
      <c r="N535" s="170">
        <v>0.974358974358974</v>
      </c>
      <c r="O535" s="170">
        <v>0.956521739130435</v>
      </c>
      <c r="P535" s="356">
        <v>0.9</v>
      </c>
      <c r="Q535" s="357">
        <v>0.988571428571429</v>
      </c>
      <c r="R535" s="169">
        <v>0.99043659043659</v>
      </c>
      <c r="S535" s="169">
        <v>0.944162436548223</v>
      </c>
      <c r="T535" s="169">
        <v>0.988571428571429</v>
      </c>
      <c r="U535" s="356">
        <v>0.9</v>
      </c>
      <c r="V535" s="169">
        <v>0.900952380952381</v>
      </c>
      <c r="W535" s="169">
        <v>0.906029106029106</v>
      </c>
      <c r="X535" s="169">
        <v>0.871827411167513</v>
      </c>
      <c r="Y535" s="169">
        <v>0.900952380952381</v>
      </c>
      <c r="Z535" s="356">
        <v>0.92</v>
      </c>
      <c r="AA535" s="356">
        <v>0.94331797235023</v>
      </c>
      <c r="AB535" s="356">
        <v>0.938235294117647</v>
      </c>
      <c r="AC535" s="356">
        <v>0.927213722763097</v>
      </c>
      <c r="AD535" s="356">
        <v>0.94331797235023</v>
      </c>
      <c r="AE535" s="356">
        <v>0.92</v>
      </c>
      <c r="AF535" s="169">
        <v>0.926829268292683</v>
      </c>
      <c r="AG535" s="169">
        <v>0.970588235294118</v>
      </c>
      <c r="AH535" s="169">
        <v>0.989795918367347</v>
      </c>
      <c r="AI535" s="169">
        <v>0.926829268292683</v>
      </c>
      <c r="AJ535" s="356">
        <v>0.92</v>
      </c>
      <c r="AK535" s="169">
        <v>0.957333333333333</v>
      </c>
      <c r="AL535" s="169">
        <v>0.96221322537112</v>
      </c>
      <c r="AM535" s="169">
        <v>0.940257976917855</v>
      </c>
      <c r="AN535" s="169">
        <v>0.957333333333333</v>
      </c>
      <c r="AO535" s="168">
        <v>0.99</v>
      </c>
      <c r="AP535" s="358">
        <v>1</v>
      </c>
      <c r="AQ535" s="358">
        <v>1</v>
      </c>
      <c r="AR535" s="358">
        <v>1</v>
      </c>
      <c r="AS535" s="359">
        <v>1</v>
      </c>
      <c r="AT535" s="364">
        <v>0.05</v>
      </c>
      <c r="AU535" s="361">
        <v>0</v>
      </c>
      <c r="AV535" s="362">
        <v>0.2</v>
      </c>
      <c r="AW535" s="362">
        <v>0</v>
      </c>
      <c r="AX535" s="362">
        <v>0</v>
      </c>
      <c r="AY535" s="142"/>
      <c r="AZ535" s="140"/>
    </row>
    <row r="536" spans="1:52">
      <c r="A536" s="138"/>
      <c r="B536" s="142"/>
      <c r="C536" s="172" t="s">
        <v>721</v>
      </c>
      <c r="D536" s="166" t="s">
        <v>26</v>
      </c>
      <c r="E536" s="166" t="s">
        <v>722</v>
      </c>
      <c r="F536" s="167" t="s">
        <v>987</v>
      </c>
      <c r="G536" s="173" t="s">
        <v>988</v>
      </c>
      <c r="H536" s="173" t="s">
        <v>988</v>
      </c>
      <c r="I536" s="173" t="s">
        <v>988</v>
      </c>
      <c r="J536" s="173" t="s">
        <v>988</v>
      </c>
      <c r="K536" s="168">
        <v>0.9</v>
      </c>
      <c r="L536" s="169">
        <v>0.968253968253968</v>
      </c>
      <c r="M536" s="169">
        <v>1</v>
      </c>
      <c r="N536" s="170">
        <v>0.982142857142857</v>
      </c>
      <c r="O536" s="170">
        <v>0.968253968253968</v>
      </c>
      <c r="P536" s="356">
        <v>0.9</v>
      </c>
      <c r="Q536" s="357">
        <v>0.987090198742993</v>
      </c>
      <c r="R536" s="169">
        <v>0.991714750702767</v>
      </c>
      <c r="S536" s="169">
        <v>0.991271820448878</v>
      </c>
      <c r="T536" s="169">
        <v>0.987090198742993</v>
      </c>
      <c r="U536" s="356">
        <v>0.9</v>
      </c>
      <c r="V536" s="169">
        <v>0.937829114999151</v>
      </c>
      <c r="W536" s="169">
        <v>0.930906938896286</v>
      </c>
      <c r="X536" s="169">
        <v>0.937240232751455</v>
      </c>
      <c r="Y536" s="169">
        <v>0.937829114999151</v>
      </c>
      <c r="Z536" s="356">
        <v>0.92</v>
      </c>
      <c r="AA536" s="356" t="s">
        <v>32</v>
      </c>
      <c r="AB536" s="356">
        <v>0</v>
      </c>
      <c r="AC536" s="356" t="s">
        <v>32</v>
      </c>
      <c r="AD536" s="356" t="s">
        <v>32</v>
      </c>
      <c r="AE536" s="356">
        <v>0.92</v>
      </c>
      <c r="AF536" s="169">
        <v>0.995859213250518</v>
      </c>
      <c r="AG536" s="169">
        <v>0.98974358974359</v>
      </c>
      <c r="AH536" s="169">
        <v>0.980582524271845</v>
      </c>
      <c r="AI536" s="169">
        <v>0.995859213250518</v>
      </c>
      <c r="AJ536" s="356">
        <v>0.92</v>
      </c>
      <c r="AK536" s="169">
        <v>0.990177815410669</v>
      </c>
      <c r="AL536" s="169">
        <v>0.986688359710102</v>
      </c>
      <c r="AM536" s="169">
        <v>0.98836242726517</v>
      </c>
      <c r="AN536" s="169">
        <v>0.990177815410669</v>
      </c>
      <c r="AO536" s="168">
        <v>0.99</v>
      </c>
      <c r="AP536" s="358">
        <v>1</v>
      </c>
      <c r="AQ536" s="358">
        <v>1</v>
      </c>
      <c r="AR536" s="358">
        <v>1</v>
      </c>
      <c r="AS536" s="359">
        <v>1</v>
      </c>
      <c r="AT536" s="364">
        <v>0.05</v>
      </c>
      <c r="AU536" s="361">
        <v>0</v>
      </c>
      <c r="AV536" s="362">
        <v>0.0909090909090909</v>
      </c>
      <c r="AW536" s="362">
        <v>0</v>
      </c>
      <c r="AX536" s="362">
        <v>0</v>
      </c>
      <c r="AY536" s="142"/>
      <c r="AZ536" s="140"/>
    </row>
    <row r="537" spans="1:52">
      <c r="A537" s="138"/>
      <c r="B537" s="142"/>
      <c r="C537" s="172" t="s">
        <v>721</v>
      </c>
      <c r="D537" s="166" t="s">
        <v>26</v>
      </c>
      <c r="E537" s="166" t="s">
        <v>722</v>
      </c>
      <c r="F537" s="167" t="s">
        <v>989</v>
      </c>
      <c r="G537" s="173" t="s">
        <v>990</v>
      </c>
      <c r="H537" s="173" t="s">
        <v>990</v>
      </c>
      <c r="I537" s="173" t="s">
        <v>990</v>
      </c>
      <c r="J537" s="173" t="s">
        <v>990</v>
      </c>
      <c r="K537" s="168">
        <v>0.9</v>
      </c>
      <c r="L537" s="169">
        <v>0.98780487804878</v>
      </c>
      <c r="M537" s="169">
        <v>0.98780487804878</v>
      </c>
      <c r="N537" s="170">
        <v>0.973333333333333</v>
      </c>
      <c r="O537" s="170">
        <v>0.98780487804878</v>
      </c>
      <c r="P537" s="356">
        <v>0.9</v>
      </c>
      <c r="Q537" s="357">
        <v>0.987437566217648</v>
      </c>
      <c r="R537" s="169">
        <v>0.960730018879799</v>
      </c>
      <c r="S537" s="169">
        <v>0.978768577494692</v>
      </c>
      <c r="T537" s="169">
        <v>0.987437566217648</v>
      </c>
      <c r="U537" s="356">
        <v>0.9</v>
      </c>
      <c r="V537" s="169">
        <v>0.922355077947631</v>
      </c>
      <c r="W537" s="169">
        <v>0.929767149150409</v>
      </c>
      <c r="X537" s="169">
        <v>0.914012738853503</v>
      </c>
      <c r="Y537" s="169">
        <v>0.922355077947631</v>
      </c>
      <c r="Z537" s="356">
        <v>0.92</v>
      </c>
      <c r="AA537" s="356">
        <v>0</v>
      </c>
      <c r="AB537" s="356" t="s">
        <v>32</v>
      </c>
      <c r="AC537" s="356" t="s">
        <v>32</v>
      </c>
      <c r="AD537" s="356">
        <v>0</v>
      </c>
      <c r="AE537" s="356">
        <v>0.92</v>
      </c>
      <c r="AF537" s="169">
        <v>0.987755102040816</v>
      </c>
      <c r="AG537" s="169">
        <v>0.987951807228916</v>
      </c>
      <c r="AH537" s="169">
        <v>0.994505494505495</v>
      </c>
      <c r="AI537" s="169">
        <v>0.987755102040816</v>
      </c>
      <c r="AJ537" s="356">
        <v>0.92</v>
      </c>
      <c r="AK537" s="169">
        <v>0.975067996373527</v>
      </c>
      <c r="AL537" s="169">
        <v>0.980616740088106</v>
      </c>
      <c r="AM537" s="169">
        <v>0.980184005661713</v>
      </c>
      <c r="AN537" s="169">
        <v>0.975067996373527</v>
      </c>
      <c r="AO537" s="168">
        <v>0.99</v>
      </c>
      <c r="AP537" s="358">
        <v>1</v>
      </c>
      <c r="AQ537" s="358">
        <v>1</v>
      </c>
      <c r="AR537" s="358">
        <v>1</v>
      </c>
      <c r="AS537" s="359">
        <v>1</v>
      </c>
      <c r="AT537" s="364">
        <v>0.05</v>
      </c>
      <c r="AU537" s="361">
        <v>0</v>
      </c>
      <c r="AV537" s="362">
        <v>0.25</v>
      </c>
      <c r="AW537" s="362">
        <v>0.0625</v>
      </c>
      <c r="AX537" s="362">
        <v>0</v>
      </c>
      <c r="AY537" s="142"/>
      <c r="AZ537" s="140"/>
    </row>
    <row r="538" spans="1:52">
      <c r="A538" s="138"/>
      <c r="B538" s="142"/>
      <c r="C538" s="172" t="s">
        <v>721</v>
      </c>
      <c r="D538" s="166" t="s">
        <v>26</v>
      </c>
      <c r="E538" s="166" t="s">
        <v>722</v>
      </c>
      <c r="F538" s="167" t="s">
        <v>991</v>
      </c>
      <c r="G538" s="173" t="s">
        <v>991</v>
      </c>
      <c r="H538" s="173" t="s">
        <v>991</v>
      </c>
      <c r="I538" s="173" t="s">
        <v>991</v>
      </c>
      <c r="J538" s="173" t="s">
        <v>991</v>
      </c>
      <c r="K538" s="168">
        <v>0.9</v>
      </c>
      <c r="L538" s="169">
        <v>0.953488372093023</v>
      </c>
      <c r="M538" s="169">
        <v>0.978723404255319</v>
      </c>
      <c r="N538" s="170">
        <v>0.975</v>
      </c>
      <c r="O538" s="170">
        <v>0.953488372093023</v>
      </c>
      <c r="P538" s="356">
        <v>0.9</v>
      </c>
      <c r="Q538" s="357">
        <v>0.944960069069717</v>
      </c>
      <c r="R538" s="169">
        <v>0.93458113756133</v>
      </c>
      <c r="S538" s="169">
        <v>0.94000991571641</v>
      </c>
      <c r="T538" s="169">
        <v>0.944960069069717</v>
      </c>
      <c r="U538" s="356">
        <v>0.9</v>
      </c>
      <c r="V538" s="169">
        <v>0.929203539823009</v>
      </c>
      <c r="W538" s="169">
        <v>0.918589860076322</v>
      </c>
      <c r="X538" s="169">
        <v>0.930589985126425</v>
      </c>
      <c r="Y538" s="169">
        <v>0.929203539823009</v>
      </c>
      <c r="Z538" s="356">
        <v>0.92</v>
      </c>
      <c r="AA538" s="356">
        <v>0</v>
      </c>
      <c r="AB538" s="356">
        <v>0</v>
      </c>
      <c r="AC538" s="356" t="s">
        <v>32</v>
      </c>
      <c r="AD538" s="356">
        <v>0</v>
      </c>
      <c r="AE538" s="356">
        <v>0.92</v>
      </c>
      <c r="AF538" s="169">
        <v>0.995313415348565</v>
      </c>
      <c r="AG538" s="169">
        <v>0.702825888787603</v>
      </c>
      <c r="AH538" s="169">
        <v>0.0943396226415094</v>
      </c>
      <c r="AI538" s="169">
        <v>0.995313415348565</v>
      </c>
      <c r="AJ538" s="356">
        <v>0.92</v>
      </c>
      <c r="AK538" s="169">
        <v>0.984479413666739</v>
      </c>
      <c r="AL538" s="169">
        <v>0.985649409627611</v>
      </c>
      <c r="AM538" s="169">
        <v>0.994050570153694</v>
      </c>
      <c r="AN538" s="169">
        <v>0.984479413666739</v>
      </c>
      <c r="AO538" s="168">
        <v>0.99</v>
      </c>
      <c r="AP538" s="358">
        <v>1</v>
      </c>
      <c r="AQ538" s="358">
        <v>1</v>
      </c>
      <c r="AR538" s="358">
        <v>1</v>
      </c>
      <c r="AS538" s="359">
        <v>1</v>
      </c>
      <c r="AT538" s="364">
        <v>0.05</v>
      </c>
      <c r="AU538" s="361">
        <v>0.2</v>
      </c>
      <c r="AV538" s="362">
        <v>0</v>
      </c>
      <c r="AW538" s="362">
        <v>0</v>
      </c>
      <c r="AX538" s="362">
        <v>0.2</v>
      </c>
      <c r="AY538" s="142"/>
      <c r="AZ538" s="140"/>
    </row>
    <row r="539" spans="1:52">
      <c r="A539" s="138"/>
      <c r="B539" s="142"/>
      <c r="C539" s="172" t="s">
        <v>721</v>
      </c>
      <c r="D539" s="166" t="s">
        <v>26</v>
      </c>
      <c r="E539" s="166" t="s">
        <v>722</v>
      </c>
      <c r="F539" s="167" t="s">
        <v>992</v>
      </c>
      <c r="G539" s="173" t="s">
        <v>993</v>
      </c>
      <c r="H539" s="173" t="s">
        <v>993</v>
      </c>
      <c r="I539" s="173" t="s">
        <v>993</v>
      </c>
      <c r="J539" s="173" t="s">
        <v>993</v>
      </c>
      <c r="K539" s="168">
        <v>0.9</v>
      </c>
      <c r="L539" s="169">
        <v>0.985507246376812</v>
      </c>
      <c r="M539" s="169">
        <v>0.986301369863014</v>
      </c>
      <c r="N539" s="170">
        <v>0.971830985915493</v>
      </c>
      <c r="O539" s="170">
        <v>0.985507246376812</v>
      </c>
      <c r="P539" s="356">
        <v>0.9</v>
      </c>
      <c r="Q539" s="357" t="s">
        <v>32</v>
      </c>
      <c r="R539" s="169">
        <v>0.8</v>
      </c>
      <c r="S539" s="169" t="s">
        <v>32</v>
      </c>
      <c r="T539" s="169" t="s">
        <v>32</v>
      </c>
      <c r="U539" s="356">
        <v>0.9</v>
      </c>
      <c r="V539" s="169" t="s">
        <v>32</v>
      </c>
      <c r="W539" s="169">
        <v>0</v>
      </c>
      <c r="X539" s="169" t="s">
        <v>32</v>
      </c>
      <c r="Y539" s="169" t="s">
        <v>32</v>
      </c>
      <c r="Z539" s="356">
        <v>0.92</v>
      </c>
      <c r="AA539" s="356" t="s">
        <v>32</v>
      </c>
      <c r="AB539" s="356" t="s">
        <v>32</v>
      </c>
      <c r="AC539" s="356" t="s">
        <v>32</v>
      </c>
      <c r="AD539" s="356" t="s">
        <v>32</v>
      </c>
      <c r="AE539" s="356">
        <v>0.92</v>
      </c>
      <c r="AF539" s="169">
        <v>0.990604815032296</v>
      </c>
      <c r="AG539" s="169">
        <v>0.993885869565217</v>
      </c>
      <c r="AH539" s="169">
        <v>0.997515527950311</v>
      </c>
      <c r="AI539" s="169">
        <v>0.990604815032296</v>
      </c>
      <c r="AJ539" s="356">
        <v>0.92</v>
      </c>
      <c r="AK539" s="169">
        <v>0.969984738002374</v>
      </c>
      <c r="AL539" s="169">
        <v>0.970864127345082</v>
      </c>
      <c r="AM539" s="169">
        <v>0.970432145564822</v>
      </c>
      <c r="AN539" s="169">
        <v>0.969984738002374</v>
      </c>
      <c r="AO539" s="168">
        <v>0.99</v>
      </c>
      <c r="AP539" s="358">
        <v>1</v>
      </c>
      <c r="AQ539" s="358">
        <v>1</v>
      </c>
      <c r="AR539" s="358">
        <v>1</v>
      </c>
      <c r="AS539" s="359">
        <v>1</v>
      </c>
      <c r="AT539" s="364">
        <v>0.05</v>
      </c>
      <c r="AU539" s="361">
        <v>0</v>
      </c>
      <c r="AV539" s="362">
        <v>0.222222222222222</v>
      </c>
      <c r="AW539" s="362">
        <v>0</v>
      </c>
      <c r="AX539" s="362">
        <v>0</v>
      </c>
      <c r="AY539" s="142"/>
      <c r="AZ539" s="140"/>
    </row>
    <row r="540" spans="1:52">
      <c r="A540" s="138"/>
      <c r="B540" s="142"/>
      <c r="C540" s="172" t="s">
        <v>721</v>
      </c>
      <c r="D540" s="166" t="s">
        <v>26</v>
      </c>
      <c r="E540" s="166" t="s">
        <v>722</v>
      </c>
      <c r="F540" s="167" t="s">
        <v>994</v>
      </c>
      <c r="G540" s="173" t="s">
        <v>994</v>
      </c>
      <c r="H540" s="173" t="s">
        <v>994</v>
      </c>
      <c r="I540" s="173" t="s">
        <v>994</v>
      </c>
      <c r="J540" s="173" t="s">
        <v>994</v>
      </c>
      <c r="K540" s="168">
        <v>0.9</v>
      </c>
      <c r="L540" s="169">
        <v>0.933333333333333</v>
      </c>
      <c r="M540" s="169">
        <v>0.909090909090909</v>
      </c>
      <c r="N540" s="170">
        <v>1</v>
      </c>
      <c r="O540" s="170">
        <v>0.933333333333333</v>
      </c>
      <c r="P540" s="356">
        <v>0.9</v>
      </c>
      <c r="Q540" s="357">
        <v>0.987357774968394</v>
      </c>
      <c r="R540" s="169">
        <v>0.927356020942408</v>
      </c>
      <c r="S540" s="169">
        <v>0.976700838769804</v>
      </c>
      <c r="T540" s="169">
        <v>0.987357774968394</v>
      </c>
      <c r="U540" s="356">
        <v>0.9</v>
      </c>
      <c r="V540" s="169">
        <v>0.909397387273494</v>
      </c>
      <c r="W540" s="169">
        <v>0.905759162303665</v>
      </c>
      <c r="X540" s="169">
        <v>0.923578751164958</v>
      </c>
      <c r="Y540" s="169">
        <v>0.909397387273494</v>
      </c>
      <c r="Z540" s="356">
        <v>0.92</v>
      </c>
      <c r="AA540" s="356" t="s">
        <v>32</v>
      </c>
      <c r="AB540" s="356" t="s">
        <v>32</v>
      </c>
      <c r="AC540" s="356">
        <v>0</v>
      </c>
      <c r="AD540" s="356" t="s">
        <v>32</v>
      </c>
      <c r="AE540" s="356">
        <v>0.92</v>
      </c>
      <c r="AF540" s="169">
        <v>0.955882352941177</v>
      </c>
      <c r="AG540" s="169">
        <v>0.902439024390244</v>
      </c>
      <c r="AH540" s="169">
        <v>0.555555555555556</v>
      </c>
      <c r="AI540" s="169">
        <v>0.955882352941177</v>
      </c>
      <c r="AJ540" s="356">
        <v>0.92</v>
      </c>
      <c r="AK540" s="169">
        <v>0.952941176470588</v>
      </c>
      <c r="AL540" s="169">
        <v>0.961789679947747</v>
      </c>
      <c r="AM540" s="169">
        <v>0.970204841713222</v>
      </c>
      <c r="AN540" s="169">
        <v>0.952941176470588</v>
      </c>
      <c r="AO540" s="168">
        <v>0.99</v>
      </c>
      <c r="AP540" s="358">
        <v>1</v>
      </c>
      <c r="AQ540" s="358">
        <v>1</v>
      </c>
      <c r="AR540" s="358">
        <v>1</v>
      </c>
      <c r="AS540" s="359">
        <v>1</v>
      </c>
      <c r="AT540" s="364">
        <v>0.05</v>
      </c>
      <c r="AU540" s="361">
        <v>0.111111111111111</v>
      </c>
      <c r="AV540" s="362">
        <v>0.142857142857143</v>
      </c>
      <c r="AW540" s="362">
        <v>0</v>
      </c>
      <c r="AX540" s="362">
        <v>0.111111111111111</v>
      </c>
      <c r="AY540" s="142"/>
      <c r="AZ540" s="140"/>
    </row>
    <row r="541" spans="1:52">
      <c r="A541" s="138"/>
      <c r="B541" s="142"/>
      <c r="C541" s="172" t="s">
        <v>721</v>
      </c>
      <c r="D541" s="166" t="s">
        <v>26</v>
      </c>
      <c r="E541" s="166" t="s">
        <v>722</v>
      </c>
      <c r="F541" s="167" t="s">
        <v>995</v>
      </c>
      <c r="G541" s="173" t="s">
        <v>995</v>
      </c>
      <c r="H541" s="173" t="s">
        <v>995</v>
      </c>
      <c r="I541" s="173" t="s">
        <v>995</v>
      </c>
      <c r="J541" s="173" t="s">
        <v>995</v>
      </c>
      <c r="K541" s="168">
        <v>0.9</v>
      </c>
      <c r="L541" s="169">
        <v>0.909090909090909</v>
      </c>
      <c r="M541" s="169">
        <v>0.928571428571429</v>
      </c>
      <c r="N541" s="170">
        <v>0.821428571428571</v>
      </c>
      <c r="O541" s="170">
        <v>0.909090909090909</v>
      </c>
      <c r="P541" s="356">
        <v>0.9</v>
      </c>
      <c r="Q541" s="357">
        <v>0.902624309392265</v>
      </c>
      <c r="R541" s="169">
        <v>0.943596549435965</v>
      </c>
      <c r="S541" s="169">
        <v>0.967178770949721</v>
      </c>
      <c r="T541" s="169">
        <v>0.902624309392265</v>
      </c>
      <c r="U541" s="356">
        <v>0.9</v>
      </c>
      <c r="V541" s="169">
        <v>0.921616022099447</v>
      </c>
      <c r="W541" s="169">
        <v>0.905109489051095</v>
      </c>
      <c r="X541" s="169">
        <v>0.827513966480447</v>
      </c>
      <c r="Y541" s="169">
        <v>0.921616022099447</v>
      </c>
      <c r="Z541" s="356">
        <v>0.92</v>
      </c>
      <c r="AA541" s="356" t="s">
        <v>32</v>
      </c>
      <c r="AB541" s="356">
        <v>1</v>
      </c>
      <c r="AC541" s="356" t="s">
        <v>32</v>
      </c>
      <c r="AD541" s="356" t="s">
        <v>32</v>
      </c>
      <c r="AE541" s="356">
        <v>0.92</v>
      </c>
      <c r="AF541" s="169">
        <v>0.980891719745223</v>
      </c>
      <c r="AG541" s="169">
        <v>0.968253968253968</v>
      </c>
      <c r="AH541" s="169">
        <v>0.990157480314961</v>
      </c>
      <c r="AI541" s="169">
        <v>0.980891719745223</v>
      </c>
      <c r="AJ541" s="356">
        <v>0.92</v>
      </c>
      <c r="AK541" s="169">
        <v>0.958376332989336</v>
      </c>
      <c r="AL541" s="169">
        <v>0.939584021129085</v>
      </c>
      <c r="AM541" s="169">
        <v>0.944909344490934</v>
      </c>
      <c r="AN541" s="169">
        <v>0.958376332989336</v>
      </c>
      <c r="AO541" s="168">
        <v>0.99</v>
      </c>
      <c r="AP541" s="358">
        <v>1</v>
      </c>
      <c r="AQ541" s="358">
        <v>1</v>
      </c>
      <c r="AR541" s="358">
        <v>1</v>
      </c>
      <c r="AS541" s="359">
        <v>1</v>
      </c>
      <c r="AT541" s="364">
        <v>0.05</v>
      </c>
      <c r="AU541" s="361">
        <v>0</v>
      </c>
      <c r="AV541" s="362">
        <v>0.2</v>
      </c>
      <c r="AW541" s="362">
        <v>0</v>
      </c>
      <c r="AX541" s="362">
        <v>0</v>
      </c>
      <c r="AY541" s="142"/>
      <c r="AZ541" s="140"/>
    </row>
    <row r="542" spans="1:52">
      <c r="A542" s="138"/>
      <c r="B542" s="142"/>
      <c r="C542" s="172" t="s">
        <v>721</v>
      </c>
      <c r="D542" s="166" t="s">
        <v>26</v>
      </c>
      <c r="E542" s="166" t="s">
        <v>722</v>
      </c>
      <c r="F542" s="167" t="s">
        <v>996</v>
      </c>
      <c r="G542" s="173" t="s">
        <v>997</v>
      </c>
      <c r="H542" s="173" t="s">
        <v>997</v>
      </c>
      <c r="I542" s="173" t="s">
        <v>997</v>
      </c>
      <c r="J542" s="173" t="s">
        <v>997</v>
      </c>
      <c r="K542" s="168">
        <v>0.9</v>
      </c>
      <c r="L542" s="169">
        <v>0.942028985507246</v>
      </c>
      <c r="M542" s="169">
        <v>0.926470588235294</v>
      </c>
      <c r="N542" s="170">
        <v>0.907692307692308</v>
      </c>
      <c r="O542" s="170">
        <v>0.942028985507246</v>
      </c>
      <c r="P542" s="356">
        <v>0.9</v>
      </c>
      <c r="Q542" s="357">
        <v>0.666666666666667</v>
      </c>
      <c r="R542" s="169">
        <v>0.666666666666667</v>
      </c>
      <c r="S542" s="169">
        <v>0</v>
      </c>
      <c r="T542" s="169">
        <v>0.666666666666667</v>
      </c>
      <c r="U542" s="356">
        <v>0.9</v>
      </c>
      <c r="V542" s="169">
        <v>0</v>
      </c>
      <c r="W542" s="169">
        <v>0</v>
      </c>
      <c r="X542" s="169">
        <v>0</v>
      </c>
      <c r="Y542" s="169">
        <v>0</v>
      </c>
      <c r="Z542" s="356">
        <v>0.92</v>
      </c>
      <c r="AA542" s="356" t="s">
        <v>32</v>
      </c>
      <c r="AB542" s="356">
        <v>0</v>
      </c>
      <c r="AC542" s="356" t="s">
        <v>32</v>
      </c>
      <c r="AD542" s="356" t="s">
        <v>32</v>
      </c>
      <c r="AE542" s="356">
        <v>0.92</v>
      </c>
      <c r="AF542" s="169">
        <v>0.990012484394507</v>
      </c>
      <c r="AG542" s="169">
        <v>0.981132075471698</v>
      </c>
      <c r="AH542" s="169">
        <v>0.99649430324277</v>
      </c>
      <c r="AI542" s="169">
        <v>0.990012484394507</v>
      </c>
      <c r="AJ542" s="356">
        <v>0.92</v>
      </c>
      <c r="AK542" s="169">
        <v>0.970577809287487</v>
      </c>
      <c r="AL542" s="169">
        <v>0.959475218658892</v>
      </c>
      <c r="AM542" s="169">
        <v>0.967476489028213</v>
      </c>
      <c r="AN542" s="169">
        <v>0.970577809287487</v>
      </c>
      <c r="AO542" s="168">
        <v>0.99</v>
      </c>
      <c r="AP542" s="358">
        <v>1</v>
      </c>
      <c r="AQ542" s="358">
        <v>1</v>
      </c>
      <c r="AR542" s="358">
        <v>1</v>
      </c>
      <c r="AS542" s="359">
        <v>1</v>
      </c>
      <c r="AT542" s="364">
        <v>0.05</v>
      </c>
      <c r="AU542" s="361">
        <v>0</v>
      </c>
      <c r="AV542" s="362">
        <v>0.222222222222222</v>
      </c>
      <c r="AW542" s="362">
        <v>0</v>
      </c>
      <c r="AX542" s="362">
        <v>0</v>
      </c>
      <c r="AY542" s="142"/>
      <c r="AZ542" s="140"/>
    </row>
    <row r="543" spans="1:52">
      <c r="A543" s="138"/>
      <c r="B543" s="142"/>
      <c r="C543" s="172" t="s">
        <v>721</v>
      </c>
      <c r="D543" s="166" t="s">
        <v>26</v>
      </c>
      <c r="E543" s="166" t="s">
        <v>722</v>
      </c>
      <c r="F543" s="167" t="s">
        <v>998</v>
      </c>
      <c r="G543" s="173" t="s">
        <v>998</v>
      </c>
      <c r="H543" s="173" t="s">
        <v>998</v>
      </c>
      <c r="I543" s="173" t="s">
        <v>998</v>
      </c>
      <c r="J543" s="173" t="s">
        <v>998</v>
      </c>
      <c r="K543" s="168">
        <v>0.9</v>
      </c>
      <c r="L543" s="169">
        <v>0.971428571428571</v>
      </c>
      <c r="M543" s="169">
        <v>1</v>
      </c>
      <c r="N543" s="170">
        <v>0.935483870967742</v>
      </c>
      <c r="O543" s="170">
        <v>0.971428571428571</v>
      </c>
      <c r="P543" s="356">
        <v>0.9</v>
      </c>
      <c r="Q543" s="357">
        <v>0</v>
      </c>
      <c r="R543" s="169" t="s">
        <v>32</v>
      </c>
      <c r="S543" s="169" t="s">
        <v>32</v>
      </c>
      <c r="T543" s="169">
        <v>0</v>
      </c>
      <c r="U543" s="356">
        <v>0.9</v>
      </c>
      <c r="V543" s="169">
        <v>0</v>
      </c>
      <c r="W543" s="169" t="s">
        <v>32</v>
      </c>
      <c r="X543" s="169" t="s">
        <v>32</v>
      </c>
      <c r="Y543" s="169">
        <v>0</v>
      </c>
      <c r="Z543" s="356">
        <v>0.92</v>
      </c>
      <c r="AA543" s="356" t="s">
        <v>32</v>
      </c>
      <c r="AB543" s="356" t="s">
        <v>32</v>
      </c>
      <c r="AC543" s="356" t="s">
        <v>32</v>
      </c>
      <c r="AD543" s="356" t="s">
        <v>32</v>
      </c>
      <c r="AE543" s="356">
        <v>0.92</v>
      </c>
      <c r="AF543" s="169">
        <v>0.997201492537313</v>
      </c>
      <c r="AG543" s="169">
        <v>0.992964824120603</v>
      </c>
      <c r="AH543" s="169">
        <v>0.99849510910459</v>
      </c>
      <c r="AI543" s="169">
        <v>0.997201492537313</v>
      </c>
      <c r="AJ543" s="356">
        <v>0.92</v>
      </c>
      <c r="AK543" s="169">
        <v>0.968821791926485</v>
      </c>
      <c r="AL543" s="169">
        <v>0.966024612092028</v>
      </c>
      <c r="AM543" s="169">
        <v>0.951149425287356</v>
      </c>
      <c r="AN543" s="169">
        <v>0.968821791926485</v>
      </c>
      <c r="AO543" s="168">
        <v>0.99</v>
      </c>
      <c r="AP543" s="358">
        <v>1</v>
      </c>
      <c r="AQ543" s="358">
        <v>1</v>
      </c>
      <c r="AR543" s="358">
        <v>1</v>
      </c>
      <c r="AS543" s="359">
        <v>1</v>
      </c>
      <c r="AT543" s="364">
        <v>0.05</v>
      </c>
      <c r="AU543" s="361">
        <v>0.0909090909090909</v>
      </c>
      <c r="AV543" s="362">
        <v>0</v>
      </c>
      <c r="AW543" s="362">
        <v>-0.1</v>
      </c>
      <c r="AX543" s="362">
        <v>0.0909090909090909</v>
      </c>
      <c r="AY543" s="142"/>
      <c r="AZ543" s="140"/>
    </row>
    <row r="544" spans="1:52">
      <c r="A544" s="138"/>
      <c r="B544" s="142"/>
      <c r="C544" s="172" t="s">
        <v>721</v>
      </c>
      <c r="D544" s="166" t="s">
        <v>26</v>
      </c>
      <c r="E544" s="166" t="s">
        <v>722</v>
      </c>
      <c r="F544" s="167" t="s">
        <v>999</v>
      </c>
      <c r="G544" s="173" t="s">
        <v>999</v>
      </c>
      <c r="H544" s="173" t="s">
        <v>999</v>
      </c>
      <c r="I544" s="173" t="s">
        <v>999</v>
      </c>
      <c r="J544" s="173" t="s">
        <v>999</v>
      </c>
      <c r="K544" s="168">
        <v>0.9</v>
      </c>
      <c r="L544" s="169">
        <v>0.971014492753623</v>
      </c>
      <c r="M544" s="169">
        <v>0.956521739130435</v>
      </c>
      <c r="N544" s="170">
        <v>0.897959183673469</v>
      </c>
      <c r="O544" s="170">
        <v>0.971014492753623</v>
      </c>
      <c r="P544" s="356">
        <v>0.9</v>
      </c>
      <c r="Q544" s="357">
        <v>0.6</v>
      </c>
      <c r="R544" s="169">
        <v>0.75</v>
      </c>
      <c r="S544" s="169" t="s">
        <v>32</v>
      </c>
      <c r="T544" s="169">
        <v>0.6</v>
      </c>
      <c r="U544" s="356">
        <v>0.9</v>
      </c>
      <c r="V544" s="169">
        <v>0</v>
      </c>
      <c r="W544" s="169">
        <v>0.0416666666666667</v>
      </c>
      <c r="X544" s="169" t="s">
        <v>32</v>
      </c>
      <c r="Y544" s="169">
        <v>0</v>
      </c>
      <c r="Z544" s="356">
        <v>0.92</v>
      </c>
      <c r="AA544" s="356" t="s">
        <v>32</v>
      </c>
      <c r="AB544" s="356" t="s">
        <v>32</v>
      </c>
      <c r="AC544" s="356" t="s">
        <v>32</v>
      </c>
      <c r="AD544" s="356" t="s">
        <v>32</v>
      </c>
      <c r="AE544" s="356">
        <v>0.92</v>
      </c>
      <c r="AF544" s="169">
        <v>0.39622641509434</v>
      </c>
      <c r="AG544" s="169">
        <v>0.828571428571429</v>
      </c>
      <c r="AH544" s="169">
        <v>0.611111111111111</v>
      </c>
      <c r="AI544" s="169">
        <v>0.39622641509434</v>
      </c>
      <c r="AJ544" s="356">
        <v>0.92</v>
      </c>
      <c r="AK544" s="169">
        <v>0.973973607038123</v>
      </c>
      <c r="AL544" s="169">
        <v>0.974750131509732</v>
      </c>
      <c r="AM544" s="169">
        <v>0.97793805685193</v>
      </c>
      <c r="AN544" s="169">
        <v>0.973973607038123</v>
      </c>
      <c r="AO544" s="168">
        <v>0.99</v>
      </c>
      <c r="AP544" s="358">
        <v>1</v>
      </c>
      <c r="AQ544" s="358">
        <v>1</v>
      </c>
      <c r="AR544" s="358">
        <v>1</v>
      </c>
      <c r="AS544" s="359">
        <v>1</v>
      </c>
      <c r="AT544" s="364">
        <v>0.05</v>
      </c>
      <c r="AU544" s="361">
        <v>0.666666666666667</v>
      </c>
      <c r="AV544" s="362">
        <v>0.125</v>
      </c>
      <c r="AW544" s="362">
        <v>0</v>
      </c>
      <c r="AX544" s="362">
        <v>0.666666666666667</v>
      </c>
      <c r="AY544" s="142"/>
      <c r="AZ544" s="140"/>
    </row>
    <row r="545" spans="1:52">
      <c r="A545" s="138"/>
      <c r="B545" s="142"/>
      <c r="C545" s="172" t="s">
        <v>721</v>
      </c>
      <c r="D545" s="166" t="s">
        <v>26</v>
      </c>
      <c r="E545" s="166" t="s">
        <v>722</v>
      </c>
      <c r="F545" s="167" t="s">
        <v>1000</v>
      </c>
      <c r="G545" s="173" t="s">
        <v>1000</v>
      </c>
      <c r="H545" s="173" t="s">
        <v>1000</v>
      </c>
      <c r="I545" s="173" t="s">
        <v>1000</v>
      </c>
      <c r="J545" s="173" t="s">
        <v>1000</v>
      </c>
      <c r="K545" s="168">
        <v>0.9</v>
      </c>
      <c r="L545" s="169">
        <v>1</v>
      </c>
      <c r="M545" s="169">
        <v>0.977777777777778</v>
      </c>
      <c r="N545" s="170">
        <v>1</v>
      </c>
      <c r="O545" s="170">
        <v>1</v>
      </c>
      <c r="P545" s="356">
        <v>0.9</v>
      </c>
      <c r="Q545" s="357">
        <v>1</v>
      </c>
      <c r="R545" s="169">
        <v>1</v>
      </c>
      <c r="S545" s="169" t="s">
        <v>32</v>
      </c>
      <c r="T545" s="169">
        <v>1</v>
      </c>
      <c r="U545" s="356">
        <v>0.9</v>
      </c>
      <c r="V545" s="169">
        <v>0</v>
      </c>
      <c r="W545" s="169">
        <v>0</v>
      </c>
      <c r="X545" s="169" t="s">
        <v>32</v>
      </c>
      <c r="Y545" s="169">
        <v>0</v>
      </c>
      <c r="Z545" s="356">
        <v>0.92</v>
      </c>
      <c r="AA545" s="356" t="s">
        <v>32</v>
      </c>
      <c r="AB545" s="356" t="s">
        <v>32</v>
      </c>
      <c r="AC545" s="356">
        <v>0</v>
      </c>
      <c r="AD545" s="356" t="s">
        <v>32</v>
      </c>
      <c r="AE545" s="356">
        <v>0.92</v>
      </c>
      <c r="AF545" s="169">
        <v>0.99406528189911</v>
      </c>
      <c r="AG545" s="169">
        <v>0.99665327978581</v>
      </c>
      <c r="AH545" s="169">
        <v>0.992779783393502</v>
      </c>
      <c r="AI545" s="169">
        <v>0.99406528189911</v>
      </c>
      <c r="AJ545" s="356">
        <v>0.92</v>
      </c>
      <c r="AK545" s="169">
        <v>0.975526465566306</v>
      </c>
      <c r="AL545" s="169">
        <v>0.976530612244898</v>
      </c>
      <c r="AM545" s="169">
        <v>0.971014492753623</v>
      </c>
      <c r="AN545" s="169">
        <v>0.975526465566306</v>
      </c>
      <c r="AO545" s="168">
        <v>0.99</v>
      </c>
      <c r="AP545" s="358">
        <v>1</v>
      </c>
      <c r="AQ545" s="358">
        <v>1</v>
      </c>
      <c r="AR545" s="358">
        <v>1</v>
      </c>
      <c r="AS545" s="359">
        <v>1</v>
      </c>
      <c r="AT545" s="364">
        <v>0.05</v>
      </c>
      <c r="AU545" s="361">
        <v>0.111111111111111</v>
      </c>
      <c r="AV545" s="362">
        <v>0.2</v>
      </c>
      <c r="AW545" s="362">
        <v>0</v>
      </c>
      <c r="AX545" s="362">
        <v>0.111111111111111</v>
      </c>
      <c r="AY545" s="142"/>
      <c r="AZ545" s="140"/>
    </row>
    <row r="546" spans="1:52">
      <c r="A546" s="138"/>
      <c r="B546" s="142"/>
      <c r="C546" s="172" t="s">
        <v>721</v>
      </c>
      <c r="D546" s="166" t="s">
        <v>26</v>
      </c>
      <c r="E546" s="166" t="s">
        <v>722</v>
      </c>
      <c r="F546" s="167" t="s">
        <v>1001</v>
      </c>
      <c r="G546" s="173" t="s">
        <v>1002</v>
      </c>
      <c r="H546" s="173" t="s">
        <v>1002</v>
      </c>
      <c r="I546" s="173" t="s">
        <v>1002</v>
      </c>
      <c r="J546" s="173" t="s">
        <v>1002</v>
      </c>
      <c r="K546" s="168">
        <v>0.9</v>
      </c>
      <c r="L546" s="169">
        <v>0.972972972972973</v>
      </c>
      <c r="M546" s="169">
        <v>0.948717948717949</v>
      </c>
      <c r="N546" s="170">
        <v>0.970588235294118</v>
      </c>
      <c r="O546" s="170">
        <v>0.972972972972973</v>
      </c>
      <c r="P546" s="356">
        <v>0.9</v>
      </c>
      <c r="Q546" s="357" t="s">
        <v>32</v>
      </c>
      <c r="R546" s="169">
        <v>0</v>
      </c>
      <c r="S546" s="169">
        <v>1</v>
      </c>
      <c r="T546" s="169" t="s">
        <v>32</v>
      </c>
      <c r="U546" s="356">
        <v>0.9</v>
      </c>
      <c r="V546" s="169" t="s">
        <v>32</v>
      </c>
      <c r="W546" s="169">
        <v>0</v>
      </c>
      <c r="X546" s="169">
        <v>1</v>
      </c>
      <c r="Y546" s="169" t="s">
        <v>32</v>
      </c>
      <c r="Z546" s="356">
        <v>0.92</v>
      </c>
      <c r="AA546" s="356" t="s">
        <v>32</v>
      </c>
      <c r="AB546" s="356" t="s">
        <v>32</v>
      </c>
      <c r="AC546" s="356" t="s">
        <v>32</v>
      </c>
      <c r="AD546" s="356" t="s">
        <v>32</v>
      </c>
      <c r="AE546" s="356">
        <v>0.92</v>
      </c>
      <c r="AF546" s="169">
        <v>0.906045751633987</v>
      </c>
      <c r="AG546" s="169">
        <v>0.952830188679245</v>
      </c>
      <c r="AH546" s="169">
        <v>0.996075866579464</v>
      </c>
      <c r="AI546" s="169">
        <v>0.906045751633987</v>
      </c>
      <c r="AJ546" s="356">
        <v>0.92</v>
      </c>
      <c r="AK546" s="169">
        <v>0.966645489199492</v>
      </c>
      <c r="AL546" s="169">
        <v>0.958104738154613</v>
      </c>
      <c r="AM546" s="169">
        <v>0.943173943173943</v>
      </c>
      <c r="AN546" s="169">
        <v>0.966645489199492</v>
      </c>
      <c r="AO546" s="168">
        <v>0.99</v>
      </c>
      <c r="AP546" s="358">
        <v>1</v>
      </c>
      <c r="AQ546" s="358">
        <v>1</v>
      </c>
      <c r="AR546" s="358">
        <v>1</v>
      </c>
      <c r="AS546" s="359">
        <v>1</v>
      </c>
      <c r="AT546" s="364">
        <v>0.05</v>
      </c>
      <c r="AU546" s="361">
        <v>0.133333333333333</v>
      </c>
      <c r="AV546" s="362">
        <v>0.0909090909090909</v>
      </c>
      <c r="AW546" s="362">
        <v>0</v>
      </c>
      <c r="AX546" s="362">
        <v>0.133333333333333</v>
      </c>
      <c r="AY546" s="142"/>
      <c r="AZ546" s="140"/>
    </row>
    <row r="547" spans="1:52">
      <c r="A547" s="138"/>
      <c r="B547" s="142"/>
      <c r="C547" s="172" t="s">
        <v>721</v>
      </c>
      <c r="D547" s="166" t="s">
        <v>26</v>
      </c>
      <c r="E547" s="166" t="s">
        <v>722</v>
      </c>
      <c r="F547" s="167" t="s">
        <v>1003</v>
      </c>
      <c r="G547" s="173" t="s">
        <v>1003</v>
      </c>
      <c r="H547" s="173" t="s">
        <v>1003</v>
      </c>
      <c r="I547" s="173" t="s">
        <v>1003</v>
      </c>
      <c r="J547" s="173" t="s">
        <v>1003</v>
      </c>
      <c r="K547" s="168">
        <v>0.9</v>
      </c>
      <c r="L547" s="169">
        <v>0.959183673469388</v>
      </c>
      <c r="M547" s="169">
        <v>0.94</v>
      </c>
      <c r="N547" s="170">
        <v>0.931818181818182</v>
      </c>
      <c r="O547" s="170">
        <v>0.959183673469388</v>
      </c>
      <c r="P547" s="356">
        <v>0.9</v>
      </c>
      <c r="Q547" s="357" t="s">
        <v>32</v>
      </c>
      <c r="R547" s="169" t="s">
        <v>32</v>
      </c>
      <c r="S547" s="169">
        <v>0.5</v>
      </c>
      <c r="T547" s="169" t="s">
        <v>32</v>
      </c>
      <c r="U547" s="356">
        <v>0.9</v>
      </c>
      <c r="V547" s="169" t="s">
        <v>32</v>
      </c>
      <c r="W547" s="169" t="s">
        <v>32</v>
      </c>
      <c r="X547" s="169">
        <v>0.5</v>
      </c>
      <c r="Y547" s="169" t="s">
        <v>32</v>
      </c>
      <c r="Z547" s="356">
        <v>0.92</v>
      </c>
      <c r="AA547" s="356" t="s">
        <v>32</v>
      </c>
      <c r="AB547" s="356" t="s">
        <v>32</v>
      </c>
      <c r="AC547" s="356" t="s">
        <v>32</v>
      </c>
      <c r="AD547" s="356" t="s">
        <v>32</v>
      </c>
      <c r="AE547" s="356">
        <v>0.92</v>
      </c>
      <c r="AF547" s="169">
        <v>0.984042553191489</v>
      </c>
      <c r="AG547" s="169">
        <v>0.971590909090909</v>
      </c>
      <c r="AH547" s="169">
        <v>0.994413407821229</v>
      </c>
      <c r="AI547" s="169">
        <v>0.984042553191489</v>
      </c>
      <c r="AJ547" s="356">
        <v>0.92</v>
      </c>
      <c r="AK547" s="169">
        <v>0.956041576440017</v>
      </c>
      <c r="AL547" s="169">
        <v>0.95349275089437</v>
      </c>
      <c r="AM547" s="169">
        <v>0.910944206008584</v>
      </c>
      <c r="AN547" s="169">
        <v>0.956041576440017</v>
      </c>
      <c r="AO547" s="168">
        <v>0.99</v>
      </c>
      <c r="AP547" s="358">
        <v>1</v>
      </c>
      <c r="AQ547" s="358">
        <v>1</v>
      </c>
      <c r="AR547" s="358">
        <v>1</v>
      </c>
      <c r="AS547" s="359">
        <v>1</v>
      </c>
      <c r="AT547" s="364">
        <v>0.05</v>
      </c>
      <c r="AU547" s="361">
        <v>0</v>
      </c>
      <c r="AV547" s="362">
        <v>0.0714285714285714</v>
      </c>
      <c r="AW547" s="362">
        <v>0</v>
      </c>
      <c r="AX547" s="362">
        <v>0</v>
      </c>
      <c r="AY547" s="142"/>
      <c r="AZ547" s="140"/>
    </row>
    <row r="548" spans="1:52">
      <c r="A548" s="138"/>
      <c r="B548" s="142"/>
      <c r="C548" s="172" t="s">
        <v>721</v>
      </c>
      <c r="D548" s="166" t="s">
        <v>26</v>
      </c>
      <c r="E548" s="166" t="s">
        <v>722</v>
      </c>
      <c r="F548" s="167" t="s">
        <v>1004</v>
      </c>
      <c r="G548" s="173" t="s">
        <v>1004</v>
      </c>
      <c r="H548" s="173" t="s">
        <v>1004</v>
      </c>
      <c r="I548" s="173" t="s">
        <v>1004</v>
      </c>
      <c r="J548" s="173" t="s">
        <v>1004</v>
      </c>
      <c r="K548" s="168">
        <v>0.9</v>
      </c>
      <c r="L548" s="169">
        <v>0.96551724137931</v>
      </c>
      <c r="M548" s="169">
        <v>1</v>
      </c>
      <c r="N548" s="170">
        <v>0.925925925925926</v>
      </c>
      <c r="O548" s="170">
        <v>0.96551724137931</v>
      </c>
      <c r="P548" s="356">
        <v>0.9</v>
      </c>
      <c r="Q548" s="357" t="s">
        <v>32</v>
      </c>
      <c r="R548" s="169" t="s">
        <v>32</v>
      </c>
      <c r="S548" s="169" t="s">
        <v>32</v>
      </c>
      <c r="T548" s="169" t="s">
        <v>32</v>
      </c>
      <c r="U548" s="356">
        <v>0.9</v>
      </c>
      <c r="V548" s="169" t="s">
        <v>32</v>
      </c>
      <c r="W548" s="169" t="s">
        <v>32</v>
      </c>
      <c r="X548" s="169" t="s">
        <v>32</v>
      </c>
      <c r="Y548" s="169" t="s">
        <v>32</v>
      </c>
      <c r="Z548" s="356">
        <v>0.92</v>
      </c>
      <c r="AA548" s="356" t="s">
        <v>32</v>
      </c>
      <c r="AB548" s="356" t="s">
        <v>32</v>
      </c>
      <c r="AC548" s="356" t="s">
        <v>32</v>
      </c>
      <c r="AD548" s="356" t="s">
        <v>32</v>
      </c>
      <c r="AE548" s="356">
        <v>0.92</v>
      </c>
      <c r="AF548" s="169">
        <v>1</v>
      </c>
      <c r="AG548" s="169">
        <v>0.996732026143791</v>
      </c>
      <c r="AH548" s="169">
        <v>0.990654205607477</v>
      </c>
      <c r="AI548" s="169">
        <v>1</v>
      </c>
      <c r="AJ548" s="356">
        <v>0.92</v>
      </c>
      <c r="AK548" s="169">
        <v>0.968234323432343</v>
      </c>
      <c r="AL548" s="169">
        <v>0.973665973665974</v>
      </c>
      <c r="AM548" s="169">
        <v>0.976284584980237</v>
      </c>
      <c r="AN548" s="169">
        <v>0.968234323432343</v>
      </c>
      <c r="AO548" s="168">
        <v>0.99</v>
      </c>
      <c r="AP548" s="358">
        <v>1</v>
      </c>
      <c r="AQ548" s="358">
        <v>1</v>
      </c>
      <c r="AR548" s="358">
        <v>1</v>
      </c>
      <c r="AS548" s="359">
        <v>1</v>
      </c>
      <c r="AT548" s="364">
        <v>0.05</v>
      </c>
      <c r="AU548" s="361">
        <v>0</v>
      </c>
      <c r="AV548" s="362">
        <v>0.25</v>
      </c>
      <c r="AW548" s="362">
        <v>0</v>
      </c>
      <c r="AX548" s="362">
        <v>0</v>
      </c>
      <c r="AY548" s="142"/>
      <c r="AZ548" s="140"/>
    </row>
    <row r="549" spans="1:52">
      <c r="A549" s="138"/>
      <c r="B549" s="142"/>
      <c r="C549" s="172" t="s">
        <v>721</v>
      </c>
      <c r="D549" s="166" t="s">
        <v>26</v>
      </c>
      <c r="E549" s="166" t="s">
        <v>722</v>
      </c>
      <c r="F549" s="167" t="s">
        <v>1005</v>
      </c>
      <c r="G549" s="173" t="s">
        <v>1006</v>
      </c>
      <c r="H549" s="173" t="s">
        <v>1006</v>
      </c>
      <c r="I549" s="173" t="s">
        <v>1006</v>
      </c>
      <c r="J549" s="173" t="s">
        <v>1006</v>
      </c>
      <c r="K549" s="168">
        <v>0.9</v>
      </c>
      <c r="L549" s="169">
        <v>0.935483870967742</v>
      </c>
      <c r="M549" s="169">
        <v>0.949152542372881</v>
      </c>
      <c r="N549" s="170">
        <v>0.946428571428571</v>
      </c>
      <c r="O549" s="170">
        <v>0.935483870967742</v>
      </c>
      <c r="P549" s="356">
        <v>0.9</v>
      </c>
      <c r="Q549" s="357" t="s">
        <v>32</v>
      </c>
      <c r="R549" s="169">
        <v>0.285714285714286</v>
      </c>
      <c r="S549" s="169">
        <v>0.2</v>
      </c>
      <c r="T549" s="169" t="s">
        <v>32</v>
      </c>
      <c r="U549" s="356">
        <v>0.9</v>
      </c>
      <c r="V549" s="169" t="s">
        <v>32</v>
      </c>
      <c r="W549" s="169">
        <v>0.142857142857143</v>
      </c>
      <c r="X549" s="169">
        <v>0.2</v>
      </c>
      <c r="Y549" s="169" t="s">
        <v>32</v>
      </c>
      <c r="Z549" s="356">
        <v>0.92</v>
      </c>
      <c r="AA549" s="356" t="s">
        <v>32</v>
      </c>
      <c r="AB549" s="356" t="s">
        <v>32</v>
      </c>
      <c r="AC549" s="356">
        <v>0.5</v>
      </c>
      <c r="AD549" s="356" t="s">
        <v>32</v>
      </c>
      <c r="AE549" s="356">
        <v>0.92</v>
      </c>
      <c r="AF549" s="169">
        <v>0.982546201232033</v>
      </c>
      <c r="AG549" s="169">
        <v>0.995305164319249</v>
      </c>
      <c r="AH549" s="169">
        <v>0.996571428571429</v>
      </c>
      <c r="AI549" s="169">
        <v>0.982546201232033</v>
      </c>
      <c r="AJ549" s="356">
        <v>0.92</v>
      </c>
      <c r="AK549" s="169">
        <v>0.956929434202161</v>
      </c>
      <c r="AL549" s="169">
        <v>0.958472553699284</v>
      </c>
      <c r="AM549" s="169">
        <v>0.974472108414749</v>
      </c>
      <c r="AN549" s="169">
        <v>0.956929434202161</v>
      </c>
      <c r="AO549" s="168">
        <v>0.99</v>
      </c>
      <c r="AP549" s="358">
        <v>1</v>
      </c>
      <c r="AQ549" s="358">
        <v>1</v>
      </c>
      <c r="AR549" s="358">
        <v>1</v>
      </c>
      <c r="AS549" s="359">
        <v>1</v>
      </c>
      <c r="AT549" s="364">
        <v>0.05</v>
      </c>
      <c r="AU549" s="361">
        <v>-0.0357142857142857</v>
      </c>
      <c r="AV549" s="362">
        <v>0.0588235294117647</v>
      </c>
      <c r="AW549" s="362">
        <v>0</v>
      </c>
      <c r="AX549" s="362">
        <v>-0.0357142857142857</v>
      </c>
      <c r="AY549" s="142"/>
      <c r="AZ549" s="140"/>
    </row>
    <row r="550" spans="1:52">
      <c r="A550" s="138"/>
      <c r="B550" s="142"/>
      <c r="C550" s="172" t="s">
        <v>721</v>
      </c>
      <c r="D550" s="166" t="s">
        <v>26</v>
      </c>
      <c r="E550" s="166" t="s">
        <v>722</v>
      </c>
      <c r="F550" s="167" t="s">
        <v>1007</v>
      </c>
      <c r="G550" s="173" t="s">
        <v>1007</v>
      </c>
      <c r="H550" s="173" t="s">
        <v>1007</v>
      </c>
      <c r="I550" s="173" t="s">
        <v>1007</v>
      </c>
      <c r="J550" s="173" t="s">
        <v>1007</v>
      </c>
      <c r="K550" s="168">
        <v>0.9</v>
      </c>
      <c r="L550" s="169">
        <v>0.851851851851852</v>
      </c>
      <c r="M550" s="169">
        <v>0.857142857142857</v>
      </c>
      <c r="N550" s="170">
        <v>0.826086956521739</v>
      </c>
      <c r="O550" s="170">
        <v>0.851851851851852</v>
      </c>
      <c r="P550" s="356">
        <v>0.9</v>
      </c>
      <c r="Q550" s="357" t="s">
        <v>32</v>
      </c>
      <c r="R550" s="169" t="s">
        <v>32</v>
      </c>
      <c r="S550" s="169" t="s">
        <v>32</v>
      </c>
      <c r="T550" s="169" t="s">
        <v>32</v>
      </c>
      <c r="U550" s="356">
        <v>0.9</v>
      </c>
      <c r="V550" s="169" t="s">
        <v>32</v>
      </c>
      <c r="W550" s="169" t="s">
        <v>32</v>
      </c>
      <c r="X550" s="169" t="s">
        <v>32</v>
      </c>
      <c r="Y550" s="169" t="s">
        <v>32</v>
      </c>
      <c r="Z550" s="356">
        <v>0.92</v>
      </c>
      <c r="AA550" s="356" t="s">
        <v>32</v>
      </c>
      <c r="AB550" s="356" t="s">
        <v>32</v>
      </c>
      <c r="AC550" s="356" t="s">
        <v>32</v>
      </c>
      <c r="AD550" s="356" t="s">
        <v>32</v>
      </c>
      <c r="AE550" s="356">
        <v>0.92</v>
      </c>
      <c r="AF550" s="169">
        <v>0.982608695652174</v>
      </c>
      <c r="AG550" s="169">
        <v>0.994350282485876</v>
      </c>
      <c r="AH550" s="169">
        <v>0.994974874371859</v>
      </c>
      <c r="AI550" s="169">
        <v>0.982608695652174</v>
      </c>
      <c r="AJ550" s="356">
        <v>0.92</v>
      </c>
      <c r="AK550" s="169">
        <v>0.962271973466003</v>
      </c>
      <c r="AL550" s="169">
        <v>0.958510638297872</v>
      </c>
      <c r="AM550" s="169">
        <v>0.978835978835979</v>
      </c>
      <c r="AN550" s="169">
        <v>0.962271973466003</v>
      </c>
      <c r="AO550" s="168">
        <v>0.99</v>
      </c>
      <c r="AP550" s="358">
        <v>1</v>
      </c>
      <c r="AQ550" s="358">
        <v>1</v>
      </c>
      <c r="AR550" s="358">
        <v>1</v>
      </c>
      <c r="AS550" s="359">
        <v>1</v>
      </c>
      <c r="AT550" s="364">
        <v>0.05</v>
      </c>
      <c r="AU550" s="361">
        <v>0.00970873786407767</v>
      </c>
      <c r="AV550" s="362">
        <v>0</v>
      </c>
      <c r="AW550" s="362">
        <v>0</v>
      </c>
      <c r="AX550" s="362">
        <v>0.00970873786407767</v>
      </c>
      <c r="AY550" s="142"/>
      <c r="AZ550" s="140"/>
    </row>
    <row r="551" spans="1:52">
      <c r="A551" s="138"/>
      <c r="B551" s="142"/>
      <c r="C551" s="172" t="s">
        <v>721</v>
      </c>
      <c r="D551" s="166" t="s">
        <v>26</v>
      </c>
      <c r="E551" s="166" t="s">
        <v>722</v>
      </c>
      <c r="F551" s="167" t="s">
        <v>1008</v>
      </c>
      <c r="G551" s="173" t="s">
        <v>1008</v>
      </c>
      <c r="H551" s="173" t="s">
        <v>1008</v>
      </c>
      <c r="I551" s="173" t="s">
        <v>1008</v>
      </c>
      <c r="J551" s="173" t="s">
        <v>1008</v>
      </c>
      <c r="K551" s="168">
        <v>0.9</v>
      </c>
      <c r="L551" s="169">
        <v>1</v>
      </c>
      <c r="M551" s="169">
        <v>1</v>
      </c>
      <c r="N551" s="170">
        <v>0.939393939393939</v>
      </c>
      <c r="O551" s="170">
        <v>1</v>
      </c>
      <c r="P551" s="356">
        <v>0.9</v>
      </c>
      <c r="Q551" s="357">
        <v>1</v>
      </c>
      <c r="R551" s="169">
        <v>0</v>
      </c>
      <c r="S551" s="169">
        <v>1</v>
      </c>
      <c r="T551" s="169">
        <v>1</v>
      </c>
      <c r="U551" s="356">
        <v>0.9</v>
      </c>
      <c r="V551" s="169">
        <v>0</v>
      </c>
      <c r="W551" s="169">
        <v>0</v>
      </c>
      <c r="X551" s="169">
        <v>0</v>
      </c>
      <c r="Y551" s="169">
        <v>0</v>
      </c>
      <c r="Z551" s="356">
        <v>0.92</v>
      </c>
      <c r="AA551" s="356">
        <v>0</v>
      </c>
      <c r="AB551" s="356" t="s">
        <v>32</v>
      </c>
      <c r="AC551" s="356">
        <v>0</v>
      </c>
      <c r="AD551" s="356">
        <v>0</v>
      </c>
      <c r="AE551" s="356">
        <v>0.92</v>
      </c>
      <c r="AF551" s="169">
        <v>0.982142857142857</v>
      </c>
      <c r="AG551" s="169">
        <v>0.981395348837209</v>
      </c>
      <c r="AH551" s="169">
        <v>0.99537037037037</v>
      </c>
      <c r="AI551" s="169">
        <v>0.982142857142857</v>
      </c>
      <c r="AJ551" s="356">
        <v>0.92</v>
      </c>
      <c r="AK551" s="169">
        <v>0.962682531097891</v>
      </c>
      <c r="AL551" s="169">
        <v>0.95264116575592</v>
      </c>
      <c r="AM551" s="169">
        <v>0.961922596754057</v>
      </c>
      <c r="AN551" s="169">
        <v>0.962682531097891</v>
      </c>
      <c r="AO551" s="168">
        <v>0.99</v>
      </c>
      <c r="AP551" s="358">
        <v>1</v>
      </c>
      <c r="AQ551" s="358">
        <v>1</v>
      </c>
      <c r="AR551" s="358">
        <v>1</v>
      </c>
      <c r="AS551" s="359">
        <v>1</v>
      </c>
      <c r="AT551" s="364">
        <v>0.05</v>
      </c>
      <c r="AU551" s="361">
        <v>0</v>
      </c>
      <c r="AV551" s="362">
        <v>0</v>
      </c>
      <c r="AW551" s="362">
        <v>0</v>
      </c>
      <c r="AX551" s="362">
        <v>0</v>
      </c>
      <c r="AY551" s="142"/>
      <c r="AZ551" s="140"/>
    </row>
    <row r="552" spans="1:52">
      <c r="A552" s="138"/>
      <c r="B552" s="142"/>
      <c r="C552" s="172" t="s">
        <v>721</v>
      </c>
      <c r="D552" s="166" t="s">
        <v>26</v>
      </c>
      <c r="E552" s="166" t="s">
        <v>722</v>
      </c>
      <c r="F552" s="167" t="s">
        <v>1009</v>
      </c>
      <c r="G552" s="173" t="s">
        <v>1010</v>
      </c>
      <c r="H552" s="173" t="s">
        <v>1010</v>
      </c>
      <c r="I552" s="173" t="s">
        <v>1010</v>
      </c>
      <c r="J552" s="173" t="s">
        <v>1010</v>
      </c>
      <c r="K552" s="168">
        <v>0.9</v>
      </c>
      <c r="L552" s="169">
        <v>0.9375</v>
      </c>
      <c r="M552" s="169">
        <v>0.959183673469388</v>
      </c>
      <c r="N552" s="170">
        <v>0.857142857142857</v>
      </c>
      <c r="O552" s="170">
        <v>0.9375</v>
      </c>
      <c r="P552" s="356">
        <v>0.9</v>
      </c>
      <c r="Q552" s="357">
        <v>1</v>
      </c>
      <c r="R552" s="169">
        <v>0.5</v>
      </c>
      <c r="S552" s="169" t="s">
        <v>32</v>
      </c>
      <c r="T552" s="169">
        <v>1</v>
      </c>
      <c r="U552" s="356">
        <v>0.9</v>
      </c>
      <c r="V552" s="169">
        <v>0</v>
      </c>
      <c r="W552" s="169">
        <v>0</v>
      </c>
      <c r="X552" s="169" t="s">
        <v>32</v>
      </c>
      <c r="Y552" s="169">
        <v>0</v>
      </c>
      <c r="Z552" s="356">
        <v>0.92</v>
      </c>
      <c r="AA552" s="356" t="s">
        <v>32</v>
      </c>
      <c r="AB552" s="356" t="s">
        <v>32</v>
      </c>
      <c r="AC552" s="356" t="s">
        <v>32</v>
      </c>
      <c r="AD552" s="356" t="s">
        <v>32</v>
      </c>
      <c r="AE552" s="356">
        <v>0.92</v>
      </c>
      <c r="AF552" s="169">
        <v>0.931654676258993</v>
      </c>
      <c r="AG552" s="169">
        <v>0.954198473282443</v>
      </c>
      <c r="AH552" s="169">
        <v>0.985401459854015</v>
      </c>
      <c r="AI552" s="169">
        <v>0.931654676258993</v>
      </c>
      <c r="AJ552" s="356">
        <v>0.92</v>
      </c>
      <c r="AK552" s="169">
        <v>0.967868338557994</v>
      </c>
      <c r="AL552" s="169">
        <v>0.959516813581456</v>
      </c>
      <c r="AM552" s="169">
        <v>0.96166432912576</v>
      </c>
      <c r="AN552" s="169">
        <v>0.967868338557994</v>
      </c>
      <c r="AO552" s="168">
        <v>0.99</v>
      </c>
      <c r="AP552" s="358">
        <v>1</v>
      </c>
      <c r="AQ552" s="358">
        <v>1</v>
      </c>
      <c r="AR552" s="358">
        <v>1</v>
      </c>
      <c r="AS552" s="359">
        <v>1</v>
      </c>
      <c r="AT552" s="364">
        <v>0.05</v>
      </c>
      <c r="AU552" s="361">
        <v>0</v>
      </c>
      <c r="AV552" s="362">
        <v>0.1</v>
      </c>
      <c r="AW552" s="362">
        <v>0</v>
      </c>
      <c r="AX552" s="362">
        <v>0</v>
      </c>
      <c r="AY552" s="142"/>
      <c r="AZ552" s="140"/>
    </row>
    <row r="553" spans="1:52">
      <c r="A553" s="138"/>
      <c r="B553" s="142"/>
      <c r="C553" s="172" t="s">
        <v>721</v>
      </c>
      <c r="D553" s="166" t="s">
        <v>26</v>
      </c>
      <c r="E553" s="166" t="s">
        <v>722</v>
      </c>
      <c r="F553" s="167" t="s">
        <v>1011</v>
      </c>
      <c r="G553" s="173" t="s">
        <v>1012</v>
      </c>
      <c r="H553" s="173" t="s">
        <v>1012</v>
      </c>
      <c r="I553" s="173" t="s">
        <v>1012</v>
      </c>
      <c r="J553" s="173" t="s">
        <v>1012</v>
      </c>
      <c r="K553" s="168">
        <v>0.9</v>
      </c>
      <c r="L553" s="169">
        <v>0.983333333333333</v>
      </c>
      <c r="M553" s="169">
        <v>0.983870967741935</v>
      </c>
      <c r="N553" s="170">
        <v>0.982758620689655</v>
      </c>
      <c r="O553" s="170">
        <v>0.983333333333333</v>
      </c>
      <c r="P553" s="356">
        <v>0.9</v>
      </c>
      <c r="Q553" s="357">
        <v>0.989293361884368</v>
      </c>
      <c r="R553" s="169">
        <v>0.98729826658697</v>
      </c>
      <c r="S553" s="169">
        <v>0.996098829648895</v>
      </c>
      <c r="T553" s="169">
        <v>0.989293361884368</v>
      </c>
      <c r="U553" s="356">
        <v>0.9</v>
      </c>
      <c r="V553" s="169">
        <v>0.919782572887498</v>
      </c>
      <c r="W553" s="169">
        <v>0.935445307830245</v>
      </c>
      <c r="X553" s="169">
        <v>0.942457737321196</v>
      </c>
      <c r="Y553" s="169">
        <v>0.919782572887498</v>
      </c>
      <c r="Z553" s="356">
        <v>0.92</v>
      </c>
      <c r="AA553" s="356">
        <v>0</v>
      </c>
      <c r="AB553" s="356">
        <v>1</v>
      </c>
      <c r="AC553" s="356" t="s">
        <v>32</v>
      </c>
      <c r="AD553" s="356">
        <v>0</v>
      </c>
      <c r="AE553" s="356">
        <v>0.92</v>
      </c>
      <c r="AF553" s="169">
        <v>0.993064689704651</v>
      </c>
      <c r="AG553" s="169">
        <v>0.993569553805774</v>
      </c>
      <c r="AH553" s="169">
        <v>0.990331157843848</v>
      </c>
      <c r="AI553" s="169">
        <v>0.993064689704651</v>
      </c>
      <c r="AJ553" s="356">
        <v>0.92</v>
      </c>
      <c r="AK553" s="169">
        <v>0.965473349244232</v>
      </c>
      <c r="AL553" s="169">
        <v>0.971662938105891</v>
      </c>
      <c r="AM553" s="169">
        <v>0.973675658108547</v>
      </c>
      <c r="AN553" s="169">
        <v>0.965473349244232</v>
      </c>
      <c r="AO553" s="168">
        <v>0.99</v>
      </c>
      <c r="AP553" s="358">
        <v>1</v>
      </c>
      <c r="AQ553" s="358">
        <v>1</v>
      </c>
      <c r="AR553" s="358">
        <v>1</v>
      </c>
      <c r="AS553" s="359">
        <v>1</v>
      </c>
      <c r="AT553" s="364">
        <v>0.05</v>
      </c>
      <c r="AU553" s="361">
        <v>0.0645161290322581</v>
      </c>
      <c r="AV553" s="362">
        <v>0.173913043478261</v>
      </c>
      <c r="AW553" s="362">
        <v>0</v>
      </c>
      <c r="AX553" s="362">
        <v>0.0645161290322581</v>
      </c>
      <c r="AY553" s="142"/>
      <c r="AZ553" s="140"/>
    </row>
    <row r="554" spans="1:52">
      <c r="A554" s="138"/>
      <c r="B554" s="142"/>
      <c r="C554" s="172" t="s">
        <v>721</v>
      </c>
      <c r="D554" s="166" t="s">
        <v>26</v>
      </c>
      <c r="E554" s="166" t="s">
        <v>722</v>
      </c>
      <c r="F554" s="167" t="s">
        <v>1013</v>
      </c>
      <c r="G554" s="173" t="s">
        <v>1014</v>
      </c>
      <c r="H554" s="173" t="s">
        <v>1014</v>
      </c>
      <c r="I554" s="173" t="s">
        <v>1014</v>
      </c>
      <c r="J554" s="173" t="s">
        <v>1014</v>
      </c>
      <c r="K554" s="168">
        <v>0.9</v>
      </c>
      <c r="L554" s="169">
        <v>0.956521739130435</v>
      </c>
      <c r="M554" s="169">
        <v>0.972222222222222</v>
      </c>
      <c r="N554" s="170">
        <v>1</v>
      </c>
      <c r="O554" s="170">
        <v>0.956521739130435</v>
      </c>
      <c r="P554" s="356">
        <v>0.9</v>
      </c>
      <c r="Q554" s="357">
        <v>0</v>
      </c>
      <c r="R554" s="169">
        <v>0.863636363636364</v>
      </c>
      <c r="S554" s="169">
        <v>1</v>
      </c>
      <c r="T554" s="169">
        <v>0</v>
      </c>
      <c r="U554" s="356">
        <v>0.9</v>
      </c>
      <c r="V554" s="169">
        <v>0</v>
      </c>
      <c r="W554" s="169">
        <v>0.818181818181818</v>
      </c>
      <c r="X554" s="169">
        <v>1</v>
      </c>
      <c r="Y554" s="169">
        <v>0</v>
      </c>
      <c r="Z554" s="356">
        <v>0.92</v>
      </c>
      <c r="AA554" s="356" t="s">
        <v>32</v>
      </c>
      <c r="AB554" s="356" t="s">
        <v>32</v>
      </c>
      <c r="AC554" s="356">
        <v>1</v>
      </c>
      <c r="AD554" s="356" t="s">
        <v>32</v>
      </c>
      <c r="AE554" s="356">
        <v>0.92</v>
      </c>
      <c r="AF554" s="169">
        <v>0.978562421185372</v>
      </c>
      <c r="AG554" s="169">
        <v>0.993036211699164</v>
      </c>
      <c r="AH554" s="169">
        <v>0.986420950533463</v>
      </c>
      <c r="AI554" s="169">
        <v>0.978562421185372</v>
      </c>
      <c r="AJ554" s="356">
        <v>0.92</v>
      </c>
      <c r="AK554" s="169">
        <v>0.968733080671359</v>
      </c>
      <c r="AL554" s="169">
        <v>0.958304378040306</v>
      </c>
      <c r="AM554" s="169">
        <v>0.959864155603581</v>
      </c>
      <c r="AN554" s="169">
        <v>0.968733080671359</v>
      </c>
      <c r="AO554" s="168">
        <v>0.99</v>
      </c>
      <c r="AP554" s="358">
        <v>1</v>
      </c>
      <c r="AQ554" s="358">
        <v>1</v>
      </c>
      <c r="AR554" s="358">
        <v>1</v>
      </c>
      <c r="AS554" s="359">
        <v>1</v>
      </c>
      <c r="AT554" s="364">
        <v>0.05</v>
      </c>
      <c r="AU554" s="361">
        <v>0.0101010101010101</v>
      </c>
      <c r="AV554" s="362">
        <v>0.447154471544715</v>
      </c>
      <c r="AW554" s="362">
        <v>0</v>
      </c>
      <c r="AX554" s="362">
        <v>0.0101010101010101</v>
      </c>
      <c r="AY554" s="142"/>
      <c r="AZ554" s="140"/>
    </row>
    <row r="555" spans="1:52">
      <c r="A555" s="138"/>
      <c r="B555" s="142"/>
      <c r="C555" s="172" t="s">
        <v>721</v>
      </c>
      <c r="D555" s="166" t="s">
        <v>26</v>
      </c>
      <c r="E555" s="166" t="s">
        <v>722</v>
      </c>
      <c r="F555" s="167" t="s">
        <v>1015</v>
      </c>
      <c r="G555" s="173" t="s">
        <v>1016</v>
      </c>
      <c r="H555" s="173" t="s">
        <v>1016</v>
      </c>
      <c r="I555" s="173" t="s">
        <v>1016</v>
      </c>
      <c r="J555" s="173" t="s">
        <v>1016</v>
      </c>
      <c r="K555" s="168">
        <v>0.9</v>
      </c>
      <c r="L555" s="169">
        <v>0.925</v>
      </c>
      <c r="M555" s="169">
        <v>0.977272727272727</v>
      </c>
      <c r="N555" s="170">
        <v>0.945945945945946</v>
      </c>
      <c r="O555" s="170">
        <v>0.925</v>
      </c>
      <c r="P555" s="356">
        <v>0.9</v>
      </c>
      <c r="Q555" s="357" t="s">
        <v>32</v>
      </c>
      <c r="R555" s="169">
        <v>1</v>
      </c>
      <c r="S555" s="169">
        <v>1</v>
      </c>
      <c r="T555" s="169" t="s">
        <v>32</v>
      </c>
      <c r="U555" s="356">
        <v>0.9</v>
      </c>
      <c r="V555" s="169" t="s">
        <v>32</v>
      </c>
      <c r="W555" s="169">
        <v>1</v>
      </c>
      <c r="X555" s="169">
        <v>1</v>
      </c>
      <c r="Y555" s="169" t="s">
        <v>32</v>
      </c>
      <c r="Z555" s="356">
        <v>0.92</v>
      </c>
      <c r="AA555" s="356" t="s">
        <v>32</v>
      </c>
      <c r="AB555" s="356" t="s">
        <v>32</v>
      </c>
      <c r="AC555" s="356">
        <v>0</v>
      </c>
      <c r="AD555" s="356" t="s">
        <v>32</v>
      </c>
      <c r="AE555" s="356">
        <v>0.92</v>
      </c>
      <c r="AF555" s="169">
        <v>0.996828752642706</v>
      </c>
      <c r="AG555" s="169">
        <v>0.993898305084746</v>
      </c>
      <c r="AH555" s="169">
        <v>0.996483001172333</v>
      </c>
      <c r="AI555" s="169">
        <v>0.996828752642706</v>
      </c>
      <c r="AJ555" s="356">
        <v>0.92</v>
      </c>
      <c r="AK555" s="169">
        <v>0.971913781841933</v>
      </c>
      <c r="AL555" s="169">
        <v>0.981813589290225</v>
      </c>
      <c r="AM555" s="169">
        <v>0.977649603460707</v>
      </c>
      <c r="AN555" s="169">
        <v>0.971913781841933</v>
      </c>
      <c r="AO555" s="168">
        <v>0.99</v>
      </c>
      <c r="AP555" s="358">
        <v>1</v>
      </c>
      <c r="AQ555" s="358">
        <v>1</v>
      </c>
      <c r="AR555" s="358">
        <v>1</v>
      </c>
      <c r="AS555" s="359">
        <v>1</v>
      </c>
      <c r="AT555" s="364">
        <v>0.05</v>
      </c>
      <c r="AU555" s="361">
        <v>0.25</v>
      </c>
      <c r="AV555" s="362">
        <v>0.0909090909090909</v>
      </c>
      <c r="AW555" s="362">
        <v>0</v>
      </c>
      <c r="AX555" s="362">
        <v>0.25</v>
      </c>
      <c r="AY555" s="142"/>
      <c r="AZ555" s="140"/>
    </row>
    <row r="556" spans="1:52">
      <c r="A556" s="138"/>
      <c r="B556" s="142"/>
      <c r="C556" s="172" t="s">
        <v>721</v>
      </c>
      <c r="D556" s="166" t="s">
        <v>26</v>
      </c>
      <c r="E556" s="166" t="s">
        <v>722</v>
      </c>
      <c r="F556" s="167" t="s">
        <v>1017</v>
      </c>
      <c r="G556" s="173" t="s">
        <v>1017</v>
      </c>
      <c r="H556" s="173" t="s">
        <v>1017</v>
      </c>
      <c r="I556" s="173" t="s">
        <v>1017</v>
      </c>
      <c r="J556" s="173" t="s">
        <v>1017</v>
      </c>
      <c r="K556" s="168">
        <v>0.9</v>
      </c>
      <c r="L556" s="169">
        <v>0.941176470588235</v>
      </c>
      <c r="M556" s="169">
        <v>0.959183673469388</v>
      </c>
      <c r="N556" s="170">
        <v>0.931818181818182</v>
      </c>
      <c r="O556" s="170">
        <v>0.941176470588235</v>
      </c>
      <c r="P556" s="356">
        <v>0.9</v>
      </c>
      <c r="Q556" s="357" t="s">
        <v>32</v>
      </c>
      <c r="R556" s="169">
        <v>0</v>
      </c>
      <c r="S556" s="169" t="s">
        <v>32</v>
      </c>
      <c r="T556" s="169" t="s">
        <v>32</v>
      </c>
      <c r="U556" s="356">
        <v>0.9</v>
      </c>
      <c r="V556" s="169" t="s">
        <v>32</v>
      </c>
      <c r="W556" s="169">
        <v>0</v>
      </c>
      <c r="X556" s="169" t="s">
        <v>32</v>
      </c>
      <c r="Y556" s="169" t="s">
        <v>32</v>
      </c>
      <c r="Z556" s="356">
        <v>0.92</v>
      </c>
      <c r="AA556" s="356" t="s">
        <v>32</v>
      </c>
      <c r="AB556" s="356" t="s">
        <v>32</v>
      </c>
      <c r="AC556" s="356" t="s">
        <v>32</v>
      </c>
      <c r="AD556" s="356" t="s">
        <v>32</v>
      </c>
      <c r="AE556" s="356">
        <v>0.92</v>
      </c>
      <c r="AF556" s="169">
        <v>0.982394366197183</v>
      </c>
      <c r="AG556" s="169">
        <v>0.993670886075949</v>
      </c>
      <c r="AH556" s="169">
        <v>0.998322147651007</v>
      </c>
      <c r="AI556" s="169">
        <v>0.982394366197183</v>
      </c>
      <c r="AJ556" s="356">
        <v>0.92</v>
      </c>
      <c r="AK556" s="169">
        <v>0.927247451343837</v>
      </c>
      <c r="AL556" s="169">
        <v>0.882583938739446</v>
      </c>
      <c r="AM556" s="169">
        <v>0.945898778359511</v>
      </c>
      <c r="AN556" s="169">
        <v>0.927247451343837</v>
      </c>
      <c r="AO556" s="168">
        <v>0.99</v>
      </c>
      <c r="AP556" s="358">
        <v>1</v>
      </c>
      <c r="AQ556" s="358">
        <v>1</v>
      </c>
      <c r="AR556" s="358">
        <v>1</v>
      </c>
      <c r="AS556" s="359">
        <v>1</v>
      </c>
      <c r="AT556" s="364">
        <v>0.05</v>
      </c>
      <c r="AU556" s="361">
        <v>0</v>
      </c>
      <c r="AV556" s="362">
        <v>0.222222222222222</v>
      </c>
      <c r="AW556" s="362">
        <v>0</v>
      </c>
      <c r="AX556" s="362">
        <v>0</v>
      </c>
      <c r="AY556" s="142"/>
      <c r="AZ556" s="140"/>
    </row>
    <row r="557" spans="1:52">
      <c r="A557" s="138"/>
      <c r="B557" s="142"/>
      <c r="C557" s="172" t="s">
        <v>721</v>
      </c>
      <c r="D557" s="166" t="s">
        <v>26</v>
      </c>
      <c r="E557" s="166" t="s">
        <v>722</v>
      </c>
      <c r="F557" s="167" t="s">
        <v>1018</v>
      </c>
      <c r="G557" s="173" t="s">
        <v>1018</v>
      </c>
      <c r="H557" s="173" t="s">
        <v>1018</v>
      </c>
      <c r="I557" s="173" t="s">
        <v>1018</v>
      </c>
      <c r="J557" s="173" t="s">
        <v>1018</v>
      </c>
      <c r="K557" s="168">
        <v>0.9</v>
      </c>
      <c r="L557" s="169">
        <v>0.96969696969697</v>
      </c>
      <c r="M557" s="169">
        <v>0.970149253731343</v>
      </c>
      <c r="N557" s="170">
        <v>0.950819672131147</v>
      </c>
      <c r="O557" s="170">
        <v>0.96969696969697</v>
      </c>
      <c r="P557" s="356">
        <v>0.9</v>
      </c>
      <c r="Q557" s="357" t="s">
        <v>32</v>
      </c>
      <c r="R557" s="169" t="s">
        <v>32</v>
      </c>
      <c r="S557" s="169" t="s">
        <v>32</v>
      </c>
      <c r="T557" s="169" t="s">
        <v>32</v>
      </c>
      <c r="U557" s="356">
        <v>0.9</v>
      </c>
      <c r="V557" s="169" t="s">
        <v>32</v>
      </c>
      <c r="W557" s="169" t="s">
        <v>32</v>
      </c>
      <c r="X557" s="169" t="s">
        <v>32</v>
      </c>
      <c r="Y557" s="169" t="s">
        <v>32</v>
      </c>
      <c r="Z557" s="356">
        <v>0.92</v>
      </c>
      <c r="AA557" s="356" t="s">
        <v>32</v>
      </c>
      <c r="AB557" s="356" t="s">
        <v>32</v>
      </c>
      <c r="AC557" s="356" t="s">
        <v>32</v>
      </c>
      <c r="AD557" s="356" t="s">
        <v>32</v>
      </c>
      <c r="AE557" s="356">
        <v>0.92</v>
      </c>
      <c r="AF557" s="169">
        <v>0.9846547314578</v>
      </c>
      <c r="AG557" s="169">
        <v>0.988986784140969</v>
      </c>
      <c r="AH557" s="169">
        <v>0.989333333333333</v>
      </c>
      <c r="AI557" s="169">
        <v>0.9846547314578</v>
      </c>
      <c r="AJ557" s="356">
        <v>0.92</v>
      </c>
      <c r="AK557" s="169">
        <v>0.974950441520995</v>
      </c>
      <c r="AL557" s="169">
        <v>0.974591121495327</v>
      </c>
      <c r="AM557" s="169">
        <v>0.955033824114604</v>
      </c>
      <c r="AN557" s="169">
        <v>0.974950441520995</v>
      </c>
      <c r="AO557" s="168">
        <v>0.99</v>
      </c>
      <c r="AP557" s="358">
        <v>1</v>
      </c>
      <c r="AQ557" s="358">
        <v>1</v>
      </c>
      <c r="AR557" s="358">
        <v>1</v>
      </c>
      <c r="AS557" s="359">
        <v>1</v>
      </c>
      <c r="AT557" s="364">
        <v>0.05</v>
      </c>
      <c r="AU557" s="361">
        <v>0</v>
      </c>
      <c r="AV557" s="362">
        <v>0.166666666666667</v>
      </c>
      <c r="AW557" s="362">
        <v>0</v>
      </c>
      <c r="AX557" s="362">
        <v>0</v>
      </c>
      <c r="AY557" s="142"/>
      <c r="AZ557" s="140"/>
    </row>
    <row r="558" spans="1:52">
      <c r="A558" s="138"/>
      <c r="B558" s="142"/>
      <c r="C558" s="172" t="s">
        <v>721</v>
      </c>
      <c r="D558" s="166" t="s">
        <v>26</v>
      </c>
      <c r="E558" s="166" t="s">
        <v>722</v>
      </c>
      <c r="F558" s="167" t="s">
        <v>1019</v>
      </c>
      <c r="G558" s="173" t="s">
        <v>1019</v>
      </c>
      <c r="H558" s="173" t="s">
        <v>1019</v>
      </c>
      <c r="I558" s="173" t="s">
        <v>1019</v>
      </c>
      <c r="J558" s="173" t="s">
        <v>1019</v>
      </c>
      <c r="K558" s="168">
        <v>0.9</v>
      </c>
      <c r="L558" s="169">
        <v>1</v>
      </c>
      <c r="M558" s="169">
        <v>1</v>
      </c>
      <c r="N558" s="170">
        <v>1</v>
      </c>
      <c r="O558" s="170">
        <v>1</v>
      </c>
      <c r="P558" s="356">
        <v>0.9</v>
      </c>
      <c r="Q558" s="357">
        <v>0.968220338983051</v>
      </c>
      <c r="R558" s="169">
        <v>0.969460227272727</v>
      </c>
      <c r="S558" s="169">
        <v>0.981981981981982</v>
      </c>
      <c r="T558" s="169">
        <v>0.968220338983051</v>
      </c>
      <c r="U558" s="356">
        <v>0.9</v>
      </c>
      <c r="V558" s="169">
        <v>0.935911016949153</v>
      </c>
      <c r="W558" s="169">
        <v>0.94921875</v>
      </c>
      <c r="X558" s="169">
        <v>0.927927927927928</v>
      </c>
      <c r="Y558" s="169">
        <v>0.935911016949153</v>
      </c>
      <c r="Z558" s="356">
        <v>0.92</v>
      </c>
      <c r="AA558" s="356">
        <v>0.947255113024758</v>
      </c>
      <c r="AB558" s="356">
        <v>0.962818696883853</v>
      </c>
      <c r="AC558" s="356">
        <v>0.947682119205298</v>
      </c>
      <c r="AD558" s="356">
        <v>0.947255113024758</v>
      </c>
      <c r="AE558" s="356">
        <v>0.92</v>
      </c>
      <c r="AF558" s="169">
        <v>0.974358974358974</v>
      </c>
      <c r="AG558" s="169">
        <v>0.965034965034965</v>
      </c>
      <c r="AH558" s="169">
        <v>0.884848484848485</v>
      </c>
      <c r="AI558" s="169">
        <v>0.974358974358974</v>
      </c>
      <c r="AJ558" s="356">
        <v>0.92</v>
      </c>
      <c r="AK558" s="169">
        <v>0.961194029850746</v>
      </c>
      <c r="AL558" s="169">
        <v>0.974658869395711</v>
      </c>
      <c r="AM558" s="169">
        <v>0.955223880597015</v>
      </c>
      <c r="AN558" s="169">
        <v>0.961194029850746</v>
      </c>
      <c r="AO558" s="168">
        <v>0.99</v>
      </c>
      <c r="AP558" s="358">
        <v>1</v>
      </c>
      <c r="AQ558" s="358">
        <v>1</v>
      </c>
      <c r="AR558" s="358">
        <v>1</v>
      </c>
      <c r="AS558" s="359">
        <v>1</v>
      </c>
      <c r="AT558" s="364">
        <v>0.05</v>
      </c>
      <c r="AU558" s="361">
        <v>0.0714285714285714</v>
      </c>
      <c r="AV558" s="362">
        <v>0.625</v>
      </c>
      <c r="AW558" s="362">
        <v>0</v>
      </c>
      <c r="AX558" s="362">
        <v>0.0714285714285714</v>
      </c>
      <c r="AY558" s="142"/>
      <c r="AZ558" s="140"/>
    </row>
    <row r="559" spans="1:52">
      <c r="A559" s="138"/>
      <c r="B559" s="142"/>
      <c r="C559" s="172" t="s">
        <v>721</v>
      </c>
      <c r="D559" s="166" t="s">
        <v>26</v>
      </c>
      <c r="E559" s="166" t="s">
        <v>722</v>
      </c>
      <c r="F559" s="167" t="s">
        <v>1020</v>
      </c>
      <c r="G559" s="173" t="s">
        <v>1021</v>
      </c>
      <c r="H559" s="173" t="s">
        <v>1021</v>
      </c>
      <c r="I559" s="173" t="s">
        <v>1021</v>
      </c>
      <c r="J559" s="173" t="s">
        <v>1021</v>
      </c>
      <c r="K559" s="168">
        <v>0.9</v>
      </c>
      <c r="L559" s="169">
        <v>0.970149253731343</v>
      </c>
      <c r="M559" s="169">
        <v>0.971428571428571</v>
      </c>
      <c r="N559" s="170">
        <v>0.938461538461538</v>
      </c>
      <c r="O559" s="170">
        <v>0.970149253731343</v>
      </c>
      <c r="P559" s="356">
        <v>0.9</v>
      </c>
      <c r="Q559" s="357">
        <v>0.983380480905233</v>
      </c>
      <c r="R559" s="169">
        <v>0.98548342919748</v>
      </c>
      <c r="S559" s="169">
        <v>0.988104678826328</v>
      </c>
      <c r="T559" s="169">
        <v>0.983380480905233</v>
      </c>
      <c r="U559" s="356">
        <v>0.9</v>
      </c>
      <c r="V559" s="169">
        <v>0.917256011315417</v>
      </c>
      <c r="W559" s="169">
        <v>0.928512736236648</v>
      </c>
      <c r="X559" s="169">
        <v>0.918318794607454</v>
      </c>
      <c r="Y559" s="169">
        <v>0.917256011315417</v>
      </c>
      <c r="Z559" s="356">
        <v>0.92</v>
      </c>
      <c r="AA559" s="356">
        <v>0.952992337958169</v>
      </c>
      <c r="AB559" s="356">
        <v>0.954682779456193</v>
      </c>
      <c r="AC559" s="356">
        <v>0.958698830409357</v>
      </c>
      <c r="AD559" s="356">
        <v>0.952992337958169</v>
      </c>
      <c r="AE559" s="356">
        <v>0.92</v>
      </c>
      <c r="AF559" s="169">
        <v>1</v>
      </c>
      <c r="AG559" s="169">
        <v>1</v>
      </c>
      <c r="AH559" s="169">
        <v>1</v>
      </c>
      <c r="AI559" s="169">
        <v>1</v>
      </c>
      <c r="AJ559" s="356">
        <v>0.92</v>
      </c>
      <c r="AK559" s="169">
        <v>0.962234665972132</v>
      </c>
      <c r="AL559" s="169">
        <v>0.968033775633293</v>
      </c>
      <c r="AM559" s="169">
        <v>0.963787474027901</v>
      </c>
      <c r="AN559" s="169">
        <v>0.962234665972132</v>
      </c>
      <c r="AO559" s="168">
        <v>0.99</v>
      </c>
      <c r="AP559" s="358">
        <v>1</v>
      </c>
      <c r="AQ559" s="358">
        <v>1</v>
      </c>
      <c r="AR559" s="358">
        <v>1</v>
      </c>
      <c r="AS559" s="359">
        <v>1</v>
      </c>
      <c r="AT559" s="364">
        <v>0.05</v>
      </c>
      <c r="AU559" s="361">
        <v>0</v>
      </c>
      <c r="AV559" s="362">
        <v>0.148148148148148</v>
      </c>
      <c r="AW559" s="362">
        <v>0</v>
      </c>
      <c r="AX559" s="362">
        <v>0</v>
      </c>
      <c r="AY559" s="142"/>
      <c r="AZ559" s="140"/>
    </row>
    <row r="560" spans="1:52">
      <c r="A560" s="138"/>
      <c r="B560" s="142"/>
      <c r="C560" s="172" t="s">
        <v>721</v>
      </c>
      <c r="D560" s="166" t="s">
        <v>26</v>
      </c>
      <c r="E560" s="166" t="s">
        <v>722</v>
      </c>
      <c r="F560" s="167" t="s">
        <v>1022</v>
      </c>
      <c r="G560" s="173" t="s">
        <v>1022</v>
      </c>
      <c r="H560" s="173" t="s">
        <v>1022</v>
      </c>
      <c r="I560" s="173" t="s">
        <v>1022</v>
      </c>
      <c r="J560" s="173" t="s">
        <v>1022</v>
      </c>
      <c r="K560" s="168">
        <v>0.9</v>
      </c>
      <c r="L560" s="169">
        <v>0.8</v>
      </c>
      <c r="M560" s="169">
        <v>0.851851851851852</v>
      </c>
      <c r="N560" s="170">
        <v>0.739130434782609</v>
      </c>
      <c r="O560" s="170">
        <v>0.8</v>
      </c>
      <c r="P560" s="356">
        <v>0.9</v>
      </c>
      <c r="Q560" s="357">
        <v>0.98861646234676</v>
      </c>
      <c r="R560" s="169">
        <v>0.975391498881432</v>
      </c>
      <c r="S560" s="169">
        <v>0.98991935483871</v>
      </c>
      <c r="T560" s="169">
        <v>0.98861646234676</v>
      </c>
      <c r="U560" s="356">
        <v>0.9</v>
      </c>
      <c r="V560" s="169">
        <v>0.889667250437828</v>
      </c>
      <c r="W560" s="169">
        <v>0.865771812080537</v>
      </c>
      <c r="X560" s="169">
        <v>0.785282258064516</v>
      </c>
      <c r="Y560" s="169">
        <v>0.889667250437828</v>
      </c>
      <c r="Z560" s="356">
        <v>0.92</v>
      </c>
      <c r="AA560" s="356">
        <v>0.893962611094085</v>
      </c>
      <c r="AB560" s="356">
        <v>0.842607836680935</v>
      </c>
      <c r="AC560" s="356">
        <v>0.852895148669797</v>
      </c>
      <c r="AD560" s="356">
        <v>0.893962611094085</v>
      </c>
      <c r="AE560" s="356">
        <v>0.92</v>
      </c>
      <c r="AF560" s="169">
        <v>0.994845360824742</v>
      </c>
      <c r="AG560" s="169">
        <v>1</v>
      </c>
      <c r="AH560" s="169">
        <v>0.657894736842105</v>
      </c>
      <c r="AI560" s="169">
        <v>0.994845360824742</v>
      </c>
      <c r="AJ560" s="356">
        <v>0.92</v>
      </c>
      <c r="AK560" s="169">
        <v>0.925045045045045</v>
      </c>
      <c r="AL560" s="169">
        <v>0.896741773383044</v>
      </c>
      <c r="AM560" s="169">
        <v>0.867239732569245</v>
      </c>
      <c r="AN560" s="169">
        <v>0.925045045045045</v>
      </c>
      <c r="AO560" s="168">
        <v>0.99</v>
      </c>
      <c r="AP560" s="358">
        <v>1</v>
      </c>
      <c r="AQ560" s="358">
        <v>1</v>
      </c>
      <c r="AR560" s="358">
        <v>1</v>
      </c>
      <c r="AS560" s="359">
        <v>1</v>
      </c>
      <c r="AT560" s="364">
        <v>0.05</v>
      </c>
      <c r="AU560" s="361">
        <v>0.105263157894737</v>
      </c>
      <c r="AV560" s="362">
        <v>0.25</v>
      </c>
      <c r="AW560" s="362">
        <v>0.0909090909090909</v>
      </c>
      <c r="AX560" s="362">
        <v>0.105263157894737</v>
      </c>
      <c r="AY560" s="142"/>
      <c r="AZ560" s="140"/>
    </row>
    <row r="561" spans="1:52">
      <c r="A561" s="138"/>
      <c r="B561" s="142"/>
      <c r="C561" s="172" t="s">
        <v>721</v>
      </c>
      <c r="D561" s="166" t="s">
        <v>26</v>
      </c>
      <c r="E561" s="166" t="s">
        <v>722</v>
      </c>
      <c r="F561" s="167" t="s">
        <v>1023</v>
      </c>
      <c r="G561" s="173" t="s">
        <v>1024</v>
      </c>
      <c r="H561" s="173" t="s">
        <v>1024</v>
      </c>
      <c r="I561" s="173" t="s">
        <v>1024</v>
      </c>
      <c r="J561" s="173" t="s">
        <v>1024</v>
      </c>
      <c r="K561" s="168">
        <v>0.9</v>
      </c>
      <c r="L561" s="169">
        <v>0.961038961038961</v>
      </c>
      <c r="M561" s="169">
        <v>1</v>
      </c>
      <c r="N561" s="170">
        <v>0.945205479452055</v>
      </c>
      <c r="O561" s="170">
        <v>0.961038961038961</v>
      </c>
      <c r="P561" s="356">
        <v>0.9</v>
      </c>
      <c r="Q561" s="357">
        <v>0.98200290275762</v>
      </c>
      <c r="R561" s="169">
        <v>0.979026036644166</v>
      </c>
      <c r="S561" s="169">
        <v>0.967678100263852</v>
      </c>
      <c r="T561" s="169">
        <v>0.98200290275762</v>
      </c>
      <c r="U561" s="356">
        <v>0.9</v>
      </c>
      <c r="V561" s="169">
        <v>0.916690856313498</v>
      </c>
      <c r="W561" s="169">
        <v>0.908630665380906</v>
      </c>
      <c r="X561" s="169">
        <v>0.922163588390501</v>
      </c>
      <c r="Y561" s="169">
        <v>0.916690856313498</v>
      </c>
      <c r="Z561" s="356">
        <v>0.92</v>
      </c>
      <c r="AA561" s="356">
        <v>0.943042995399016</v>
      </c>
      <c r="AB561" s="356">
        <v>0.935214560026716</v>
      </c>
      <c r="AC561" s="356">
        <v>0.955953096812989</v>
      </c>
      <c r="AD561" s="356">
        <v>0.943042995399016</v>
      </c>
      <c r="AE561" s="356">
        <v>0.92</v>
      </c>
      <c r="AF561" s="169">
        <v>0.990929705215419</v>
      </c>
      <c r="AG561" s="169">
        <v>0.998233215547703</v>
      </c>
      <c r="AH561" s="169">
        <v>0.990322580645161</v>
      </c>
      <c r="AI561" s="169">
        <v>0.990929705215419</v>
      </c>
      <c r="AJ561" s="356">
        <v>0.92</v>
      </c>
      <c r="AK561" s="169">
        <v>0.951137062077443</v>
      </c>
      <c r="AL561" s="169">
        <v>0.944712722972307</v>
      </c>
      <c r="AM561" s="169">
        <v>0.960964268232991</v>
      </c>
      <c r="AN561" s="169">
        <v>0.951137062077443</v>
      </c>
      <c r="AO561" s="168">
        <v>0.99</v>
      </c>
      <c r="AP561" s="358">
        <v>1</v>
      </c>
      <c r="AQ561" s="358">
        <v>1</v>
      </c>
      <c r="AR561" s="358">
        <v>1</v>
      </c>
      <c r="AS561" s="359">
        <v>1</v>
      </c>
      <c r="AT561" s="364">
        <v>0.05</v>
      </c>
      <c r="AU561" s="361">
        <v>0</v>
      </c>
      <c r="AV561" s="362">
        <v>0.05</v>
      </c>
      <c r="AW561" s="362">
        <v>0.0416666666666667</v>
      </c>
      <c r="AX561" s="362">
        <v>0</v>
      </c>
      <c r="AY561" s="142"/>
      <c r="AZ561" s="140"/>
    </row>
    <row r="562" spans="1:52">
      <c r="A562" s="138"/>
      <c r="B562" s="142"/>
      <c r="C562" s="172" t="s">
        <v>721</v>
      </c>
      <c r="D562" s="166" t="s">
        <v>26</v>
      </c>
      <c r="E562" s="166" t="s">
        <v>722</v>
      </c>
      <c r="F562" s="167" t="s">
        <v>1025</v>
      </c>
      <c r="G562" s="173" t="s">
        <v>1026</v>
      </c>
      <c r="H562" s="173" t="s">
        <v>1026</v>
      </c>
      <c r="I562" s="173" t="s">
        <v>1026</v>
      </c>
      <c r="J562" s="173" t="s">
        <v>1026</v>
      </c>
      <c r="K562" s="168">
        <v>0.9</v>
      </c>
      <c r="L562" s="169">
        <v>0.854838709677419</v>
      </c>
      <c r="M562" s="169">
        <v>0.84375</v>
      </c>
      <c r="N562" s="170">
        <v>0.813559322033898</v>
      </c>
      <c r="O562" s="170">
        <v>0.854838709677419</v>
      </c>
      <c r="P562" s="356">
        <v>0.9</v>
      </c>
      <c r="Q562" s="357">
        <v>0.990121239335429</v>
      </c>
      <c r="R562" s="169">
        <v>0.939308398023994</v>
      </c>
      <c r="S562" s="169">
        <v>0.96981829380967</v>
      </c>
      <c r="T562" s="169">
        <v>0.990121239335429</v>
      </c>
      <c r="U562" s="356">
        <v>0.9</v>
      </c>
      <c r="V562" s="169">
        <v>0.913186648705284</v>
      </c>
      <c r="W562" s="169">
        <v>0.908962597035992</v>
      </c>
      <c r="X562" s="169">
        <v>0.928241453649523</v>
      </c>
      <c r="Y562" s="169">
        <v>0.913186648705284</v>
      </c>
      <c r="Z562" s="356">
        <v>0.92</v>
      </c>
      <c r="AA562" s="356">
        <v>0</v>
      </c>
      <c r="AB562" s="356">
        <v>0</v>
      </c>
      <c r="AC562" s="356" t="s">
        <v>32</v>
      </c>
      <c r="AD562" s="356">
        <v>0</v>
      </c>
      <c r="AE562" s="356">
        <v>0.92</v>
      </c>
      <c r="AF562" s="169">
        <v>1</v>
      </c>
      <c r="AG562" s="169">
        <v>1</v>
      </c>
      <c r="AH562" s="169">
        <v>0.998387096774194</v>
      </c>
      <c r="AI562" s="169">
        <v>1</v>
      </c>
      <c r="AJ562" s="356">
        <v>0.92</v>
      </c>
      <c r="AK562" s="169">
        <v>0.967560361427937</v>
      </c>
      <c r="AL562" s="169">
        <v>0.967662276575729</v>
      </c>
      <c r="AM562" s="169">
        <v>0.98090545118571</v>
      </c>
      <c r="AN562" s="169">
        <v>0.967560361427937</v>
      </c>
      <c r="AO562" s="168">
        <v>0.99</v>
      </c>
      <c r="AP562" s="358">
        <v>1</v>
      </c>
      <c r="AQ562" s="358">
        <v>1</v>
      </c>
      <c r="AR562" s="358">
        <v>1</v>
      </c>
      <c r="AS562" s="359">
        <v>1</v>
      </c>
      <c r="AT562" s="364">
        <v>0.05</v>
      </c>
      <c r="AU562" s="361">
        <v>0.032258064516129</v>
      </c>
      <c r="AV562" s="362">
        <v>0.260869565217391</v>
      </c>
      <c r="AW562" s="362">
        <v>0.0769230769230769</v>
      </c>
      <c r="AX562" s="362">
        <v>0.032258064516129</v>
      </c>
      <c r="AY562" s="142"/>
      <c r="AZ562" s="140"/>
    </row>
    <row r="563" spans="1:52">
      <c r="A563" s="138"/>
      <c r="B563" s="142"/>
      <c r="C563" s="172" t="s">
        <v>721</v>
      </c>
      <c r="D563" s="166" t="s">
        <v>26</v>
      </c>
      <c r="E563" s="166" t="s">
        <v>722</v>
      </c>
      <c r="F563" s="167" t="s">
        <v>1027</v>
      </c>
      <c r="G563" s="173" t="s">
        <v>1027</v>
      </c>
      <c r="H563" s="173" t="s">
        <v>1027</v>
      </c>
      <c r="I563" s="173" t="s">
        <v>1027</v>
      </c>
      <c r="J563" s="173" t="s">
        <v>1027</v>
      </c>
      <c r="K563" s="168">
        <v>0.9</v>
      </c>
      <c r="L563" s="169">
        <v>0.978260869565217</v>
      </c>
      <c r="M563" s="169">
        <v>1</v>
      </c>
      <c r="N563" s="170">
        <v>0.956521739130435</v>
      </c>
      <c r="O563" s="170">
        <v>0.978260869565217</v>
      </c>
      <c r="P563" s="356">
        <v>0.9</v>
      </c>
      <c r="Q563" s="357">
        <v>0.941975953998955</v>
      </c>
      <c r="R563" s="169">
        <v>0.95045045045045</v>
      </c>
      <c r="S563" s="169">
        <v>0.964394710071211</v>
      </c>
      <c r="T563" s="169">
        <v>0.941975953998955</v>
      </c>
      <c r="U563" s="356">
        <v>0.9</v>
      </c>
      <c r="V563" s="169">
        <v>0.927339257710402</v>
      </c>
      <c r="W563" s="169">
        <v>0.9253003003003</v>
      </c>
      <c r="X563" s="169">
        <v>0.950152594099695</v>
      </c>
      <c r="Y563" s="169">
        <v>0.927339257710402</v>
      </c>
      <c r="Z563" s="356">
        <v>0.92</v>
      </c>
      <c r="AA563" s="356">
        <v>0.946256486286138</v>
      </c>
      <c r="AB563" s="356">
        <v>0.957794676806084</v>
      </c>
      <c r="AC563" s="356">
        <v>0.953803403959708</v>
      </c>
      <c r="AD563" s="356">
        <v>0.946256486286138</v>
      </c>
      <c r="AE563" s="356">
        <v>0.92</v>
      </c>
      <c r="AF563" s="169">
        <v>0.997844827586207</v>
      </c>
      <c r="AG563" s="169">
        <v>0.998506348020911</v>
      </c>
      <c r="AH563" s="169">
        <v>0.992912827781715</v>
      </c>
      <c r="AI563" s="169">
        <v>0.997844827586207</v>
      </c>
      <c r="AJ563" s="356">
        <v>0.92</v>
      </c>
      <c r="AK563" s="169">
        <v>0.95926724137931</v>
      </c>
      <c r="AL563" s="169">
        <v>0.968101170252926</v>
      </c>
      <c r="AM563" s="169">
        <v>0.966185567010309</v>
      </c>
      <c r="AN563" s="169">
        <v>0.95926724137931</v>
      </c>
      <c r="AO563" s="168">
        <v>0.99</v>
      </c>
      <c r="AP563" s="358">
        <v>1</v>
      </c>
      <c r="AQ563" s="358">
        <v>1</v>
      </c>
      <c r="AR563" s="358">
        <v>1</v>
      </c>
      <c r="AS563" s="359">
        <v>1</v>
      </c>
      <c r="AT563" s="364">
        <v>0.05</v>
      </c>
      <c r="AU563" s="361">
        <v>0</v>
      </c>
      <c r="AV563" s="362">
        <v>0.153846153846154</v>
      </c>
      <c r="AW563" s="362">
        <v>0</v>
      </c>
      <c r="AX563" s="362">
        <v>0</v>
      </c>
      <c r="AY563" s="142"/>
      <c r="AZ563" s="140"/>
    </row>
    <row r="564" spans="1:52">
      <c r="A564" s="138"/>
      <c r="B564" s="142"/>
      <c r="C564" s="172" t="s">
        <v>721</v>
      </c>
      <c r="D564" s="166" t="s">
        <v>26</v>
      </c>
      <c r="E564" s="166" t="s">
        <v>722</v>
      </c>
      <c r="F564" s="167" t="s">
        <v>1028</v>
      </c>
      <c r="G564" s="173" t="s">
        <v>1028</v>
      </c>
      <c r="H564" s="173" t="s">
        <v>1028</v>
      </c>
      <c r="I564" s="173" t="s">
        <v>1028</v>
      </c>
      <c r="J564" s="173" t="s">
        <v>1028</v>
      </c>
      <c r="K564" s="168">
        <v>0.9</v>
      </c>
      <c r="L564" s="169">
        <v>0.931818181818182</v>
      </c>
      <c r="M564" s="169">
        <v>1</v>
      </c>
      <c r="N564" s="170">
        <v>1</v>
      </c>
      <c r="O564" s="170">
        <v>0.931818181818182</v>
      </c>
      <c r="P564" s="356">
        <v>0.9</v>
      </c>
      <c r="Q564" s="357">
        <v>0.914713541666667</v>
      </c>
      <c r="R564" s="169">
        <v>0.87203557312253</v>
      </c>
      <c r="S564" s="169">
        <v>0.868995633187773</v>
      </c>
      <c r="T564" s="169">
        <v>0.914713541666667</v>
      </c>
      <c r="U564" s="356">
        <v>0.9</v>
      </c>
      <c r="V564" s="169">
        <v>0.868489583333333</v>
      </c>
      <c r="W564" s="169">
        <v>0.889822134387352</v>
      </c>
      <c r="X564" s="169">
        <v>0.887918486171761</v>
      </c>
      <c r="Y564" s="169">
        <v>0.868489583333333</v>
      </c>
      <c r="Z564" s="356">
        <v>0.92</v>
      </c>
      <c r="AA564" s="356">
        <v>0.947573503365214</v>
      </c>
      <c r="AB564" s="356">
        <v>0.950973053892216</v>
      </c>
      <c r="AC564" s="356">
        <v>0.883891213389121</v>
      </c>
      <c r="AD564" s="356">
        <v>0.947573503365214</v>
      </c>
      <c r="AE564" s="356">
        <v>0.92</v>
      </c>
      <c r="AF564" s="169">
        <v>0.993569131832797</v>
      </c>
      <c r="AG564" s="169">
        <v>0.996908809891808</v>
      </c>
      <c r="AH564" s="169">
        <v>0.991721854304636</v>
      </c>
      <c r="AI564" s="169">
        <v>0.993569131832797</v>
      </c>
      <c r="AJ564" s="356">
        <v>0.92</v>
      </c>
      <c r="AK564" s="169">
        <v>0.958963778083448</v>
      </c>
      <c r="AL564" s="169">
        <v>0.959114139693356</v>
      </c>
      <c r="AM564" s="169">
        <v>0.89957805907173</v>
      </c>
      <c r="AN564" s="169">
        <v>0.958963778083448</v>
      </c>
      <c r="AO564" s="168">
        <v>0.99</v>
      </c>
      <c r="AP564" s="358">
        <v>1</v>
      </c>
      <c r="AQ564" s="358">
        <v>1</v>
      </c>
      <c r="AR564" s="358">
        <v>1</v>
      </c>
      <c r="AS564" s="359">
        <v>1</v>
      </c>
      <c r="AT564" s="364">
        <v>0.05</v>
      </c>
      <c r="AU564" s="361">
        <v>0</v>
      </c>
      <c r="AV564" s="362">
        <v>0</v>
      </c>
      <c r="AW564" s="362">
        <v>0.2</v>
      </c>
      <c r="AX564" s="362">
        <v>0</v>
      </c>
      <c r="AY564" s="142"/>
      <c r="AZ564" s="140"/>
    </row>
    <row r="565" spans="1:52">
      <c r="A565" s="138"/>
      <c r="B565" s="142"/>
      <c r="C565" s="172" t="s">
        <v>721</v>
      </c>
      <c r="D565" s="166" t="s">
        <v>26</v>
      </c>
      <c r="E565" s="166" t="s">
        <v>722</v>
      </c>
      <c r="F565" s="167" t="s">
        <v>1029</v>
      </c>
      <c r="G565" s="173" t="s">
        <v>1029</v>
      </c>
      <c r="H565" s="173" t="s">
        <v>1029</v>
      </c>
      <c r="I565" s="173" t="s">
        <v>1029</v>
      </c>
      <c r="J565" s="173" t="s">
        <v>1029</v>
      </c>
      <c r="K565" s="168">
        <v>0.9</v>
      </c>
      <c r="L565" s="169">
        <v>0.948717948717949</v>
      </c>
      <c r="M565" s="169">
        <v>0.974358974358974</v>
      </c>
      <c r="N565" s="170">
        <v>0.945945945945946</v>
      </c>
      <c r="O565" s="170">
        <v>0.948717948717949</v>
      </c>
      <c r="P565" s="356">
        <v>0.9</v>
      </c>
      <c r="Q565" s="357">
        <v>0.960434445306439</v>
      </c>
      <c r="R565" s="169">
        <v>0.949296974861525</v>
      </c>
      <c r="S565" s="169">
        <v>0.95772787318362</v>
      </c>
      <c r="T565" s="169">
        <v>0.960434445306439</v>
      </c>
      <c r="U565" s="356">
        <v>0.9</v>
      </c>
      <c r="V565" s="169">
        <v>0.951900698215671</v>
      </c>
      <c r="W565" s="169">
        <v>0.942905837239029</v>
      </c>
      <c r="X565" s="169">
        <v>0.939233817701453</v>
      </c>
      <c r="Y565" s="169">
        <v>0.951900698215671</v>
      </c>
      <c r="Z565" s="356">
        <v>0.92</v>
      </c>
      <c r="AA565" s="356">
        <v>0.945539906103286</v>
      </c>
      <c r="AB565" s="356">
        <v>0.944600938967136</v>
      </c>
      <c r="AC565" s="356">
        <v>0.941479400749064</v>
      </c>
      <c r="AD565" s="356">
        <v>0.945539906103286</v>
      </c>
      <c r="AE565" s="356">
        <v>0.92</v>
      </c>
      <c r="AF565" s="169">
        <v>0.996350364963504</v>
      </c>
      <c r="AG565" s="169">
        <v>0.985294117647059</v>
      </c>
      <c r="AH565" s="169">
        <v>0.985239852398524</v>
      </c>
      <c r="AI565" s="169">
        <v>0.996350364963504</v>
      </c>
      <c r="AJ565" s="356">
        <v>0.92</v>
      </c>
      <c r="AK565" s="169">
        <v>0.959088252483927</v>
      </c>
      <c r="AL565" s="169">
        <v>0.963591690864418</v>
      </c>
      <c r="AM565" s="169">
        <v>0.951607328033184</v>
      </c>
      <c r="AN565" s="169">
        <v>0.959088252483927</v>
      </c>
      <c r="AO565" s="168">
        <v>0.99</v>
      </c>
      <c r="AP565" s="358">
        <v>1</v>
      </c>
      <c r="AQ565" s="358">
        <v>1</v>
      </c>
      <c r="AR565" s="358">
        <v>1</v>
      </c>
      <c r="AS565" s="359">
        <v>1</v>
      </c>
      <c r="AT565" s="364">
        <v>0.05</v>
      </c>
      <c r="AU565" s="361">
        <v>0</v>
      </c>
      <c r="AV565" s="362">
        <v>0</v>
      </c>
      <c r="AW565" s="362">
        <v>0</v>
      </c>
      <c r="AX565" s="362">
        <v>0</v>
      </c>
      <c r="AY565" s="142"/>
      <c r="AZ565" s="140"/>
    </row>
    <row r="566" spans="1:52">
      <c r="A566" s="138"/>
      <c r="B566" s="142"/>
      <c r="C566" s="172" t="s">
        <v>721</v>
      </c>
      <c r="D566" s="166" t="s">
        <v>26</v>
      </c>
      <c r="E566" s="166" t="s">
        <v>722</v>
      </c>
      <c r="F566" s="167" t="s">
        <v>1030</v>
      </c>
      <c r="G566" s="173" t="s">
        <v>1030</v>
      </c>
      <c r="H566" s="173" t="s">
        <v>1030</v>
      </c>
      <c r="I566" s="173" t="s">
        <v>1030</v>
      </c>
      <c r="J566" s="173" t="s">
        <v>1030</v>
      </c>
      <c r="K566" s="168">
        <v>0.9</v>
      </c>
      <c r="L566" s="169">
        <v>1</v>
      </c>
      <c r="M566" s="169">
        <v>1</v>
      </c>
      <c r="N566" s="170">
        <v>1</v>
      </c>
      <c r="O566" s="170">
        <v>1</v>
      </c>
      <c r="P566" s="356">
        <v>0.9</v>
      </c>
      <c r="Q566" s="357">
        <v>0.805896805896806</v>
      </c>
      <c r="R566" s="169">
        <v>0.937550040032026</v>
      </c>
      <c r="S566" s="169">
        <v>0.911528150134048</v>
      </c>
      <c r="T566" s="169">
        <v>0.805896805896806</v>
      </c>
      <c r="U566" s="356">
        <v>0.9</v>
      </c>
      <c r="V566" s="169">
        <v>0.866093366093366</v>
      </c>
      <c r="W566" s="169">
        <v>0.923138510808647</v>
      </c>
      <c r="X566" s="169">
        <v>0.871313672922252</v>
      </c>
      <c r="Y566" s="169">
        <v>0.866093366093366</v>
      </c>
      <c r="Z566" s="356">
        <v>0.92</v>
      </c>
      <c r="AA566" s="356">
        <v>0.967046894803549</v>
      </c>
      <c r="AB566" s="356">
        <v>0.96530612244898</v>
      </c>
      <c r="AC566" s="356">
        <v>0.958333333333333</v>
      </c>
      <c r="AD566" s="356">
        <v>0.967046894803549</v>
      </c>
      <c r="AE566" s="356">
        <v>0.92</v>
      </c>
      <c r="AF566" s="169">
        <v>1</v>
      </c>
      <c r="AG566" s="169">
        <v>0.994594594594595</v>
      </c>
      <c r="AH566" s="169">
        <v>0.989847715736041</v>
      </c>
      <c r="AI566" s="169">
        <v>1</v>
      </c>
      <c r="AJ566" s="356">
        <v>0.92</v>
      </c>
      <c r="AK566" s="169">
        <v>0.969140950792327</v>
      </c>
      <c r="AL566" s="169">
        <v>0.970955882352941</v>
      </c>
      <c r="AM566" s="169">
        <v>0.96057171020207</v>
      </c>
      <c r="AN566" s="169">
        <v>0.969140950792327</v>
      </c>
      <c r="AO566" s="168">
        <v>0.99</v>
      </c>
      <c r="AP566" s="358">
        <v>1</v>
      </c>
      <c r="AQ566" s="358">
        <v>1</v>
      </c>
      <c r="AR566" s="358">
        <v>1</v>
      </c>
      <c r="AS566" s="359">
        <v>1</v>
      </c>
      <c r="AT566" s="364">
        <v>0.05</v>
      </c>
      <c r="AU566" s="361">
        <v>0</v>
      </c>
      <c r="AV566" s="362">
        <v>0</v>
      </c>
      <c r="AW566" s="362">
        <v>0</v>
      </c>
      <c r="AX566" s="362">
        <v>0</v>
      </c>
      <c r="AY566" s="142"/>
      <c r="AZ566" s="140"/>
    </row>
    <row r="567" spans="1:52">
      <c r="A567" s="138"/>
      <c r="B567" s="142"/>
      <c r="C567" s="172" t="s">
        <v>721</v>
      </c>
      <c r="D567" s="166" t="s">
        <v>26</v>
      </c>
      <c r="E567" s="166" t="s">
        <v>722</v>
      </c>
      <c r="F567" s="167" t="s">
        <v>1031</v>
      </c>
      <c r="G567" s="173" t="s">
        <v>1031</v>
      </c>
      <c r="H567" s="173" t="s">
        <v>1031</v>
      </c>
      <c r="I567" s="173" t="s">
        <v>1031</v>
      </c>
      <c r="J567" s="173" t="s">
        <v>1031</v>
      </c>
      <c r="K567" s="168">
        <v>0.9</v>
      </c>
      <c r="L567" s="169">
        <v>0.988888888888889</v>
      </c>
      <c r="M567" s="169">
        <v>0.967391304347826</v>
      </c>
      <c r="N567" s="170">
        <v>0.973333333333333</v>
      </c>
      <c r="O567" s="170">
        <v>0.988888888888889</v>
      </c>
      <c r="P567" s="356">
        <v>0.9</v>
      </c>
      <c r="Q567" s="357">
        <v>0.976070901033973</v>
      </c>
      <c r="R567" s="169">
        <v>0.966348151225592</v>
      </c>
      <c r="S567" s="169">
        <v>0.937039137833239</v>
      </c>
      <c r="T567" s="169">
        <v>0.976070901033973</v>
      </c>
      <c r="U567" s="356">
        <v>0.9</v>
      </c>
      <c r="V567" s="169">
        <v>0.959822747415066</v>
      </c>
      <c r="W567" s="169">
        <v>0.956377233070212</v>
      </c>
      <c r="X567" s="169">
        <v>0.943845717526943</v>
      </c>
      <c r="Y567" s="169">
        <v>0.959822747415066</v>
      </c>
      <c r="Z567" s="356">
        <v>0.92</v>
      </c>
      <c r="AA567" s="356">
        <v>0.984751978382552</v>
      </c>
      <c r="AB567" s="356">
        <v>0.980511571254568</v>
      </c>
      <c r="AC567" s="356">
        <v>0.980707997752388</v>
      </c>
      <c r="AD567" s="356">
        <v>0.984751978382552</v>
      </c>
      <c r="AE567" s="356">
        <v>0.92</v>
      </c>
      <c r="AF567" s="169">
        <v>0.998147004323657</v>
      </c>
      <c r="AG567" s="169">
        <v>0.99949264332826</v>
      </c>
      <c r="AH567" s="169">
        <v>0.958358120166568</v>
      </c>
      <c r="AI567" s="169">
        <v>0.998147004323657</v>
      </c>
      <c r="AJ567" s="356">
        <v>0.92</v>
      </c>
      <c r="AK567" s="169">
        <v>0.989292364990689</v>
      </c>
      <c r="AL567" s="169">
        <v>0.987372959655066</v>
      </c>
      <c r="AM567" s="169">
        <v>0.984091229058145</v>
      </c>
      <c r="AN567" s="169">
        <v>0.989292364990689</v>
      </c>
      <c r="AO567" s="168">
        <v>0.99</v>
      </c>
      <c r="AP567" s="358">
        <v>1</v>
      </c>
      <c r="AQ567" s="358">
        <v>1</v>
      </c>
      <c r="AR567" s="358">
        <v>1</v>
      </c>
      <c r="AS567" s="359">
        <v>1</v>
      </c>
      <c r="AT567" s="364">
        <v>0.05</v>
      </c>
      <c r="AU567" s="361">
        <v>0.105263157894737</v>
      </c>
      <c r="AV567" s="362">
        <v>0.238095238095238</v>
      </c>
      <c r="AW567" s="362">
        <v>0.0666666666666667</v>
      </c>
      <c r="AX567" s="362">
        <v>0.105263157894737</v>
      </c>
      <c r="AY567" s="142"/>
      <c r="AZ567" s="140"/>
    </row>
    <row r="568" spans="1:52">
      <c r="A568" s="138"/>
      <c r="B568" s="142"/>
      <c r="C568" s="172" t="s">
        <v>721</v>
      </c>
      <c r="D568" s="166" t="s">
        <v>26</v>
      </c>
      <c r="E568" s="166" t="s">
        <v>722</v>
      </c>
      <c r="F568" s="167" t="s">
        <v>1032</v>
      </c>
      <c r="G568" s="173" t="s">
        <v>1032</v>
      </c>
      <c r="H568" s="173" t="s">
        <v>1032</v>
      </c>
      <c r="I568" s="173" t="s">
        <v>1032</v>
      </c>
      <c r="J568" s="173" t="s">
        <v>1032</v>
      </c>
      <c r="K568" s="168">
        <v>0.9</v>
      </c>
      <c r="L568" s="169">
        <v>0.971428571428571</v>
      </c>
      <c r="M568" s="169">
        <v>0.958333333333333</v>
      </c>
      <c r="N568" s="170">
        <v>0.967741935483871</v>
      </c>
      <c r="O568" s="170">
        <v>0.971428571428571</v>
      </c>
      <c r="P568" s="356">
        <v>0.9</v>
      </c>
      <c r="Q568" s="357">
        <v>0.963926940639269</v>
      </c>
      <c r="R568" s="169">
        <v>0.96093023255814</v>
      </c>
      <c r="S568" s="169">
        <v>0.934653465346535</v>
      </c>
      <c r="T568" s="169">
        <v>0.963926940639269</v>
      </c>
      <c r="U568" s="356">
        <v>0.9</v>
      </c>
      <c r="V568" s="169">
        <v>0.941552511415525</v>
      </c>
      <c r="W568" s="169">
        <v>0.954418604651163</v>
      </c>
      <c r="X568" s="169">
        <v>0.928712871287129</v>
      </c>
      <c r="Y568" s="169">
        <v>0.941552511415525</v>
      </c>
      <c r="Z568" s="356">
        <v>0.92</v>
      </c>
      <c r="AA568" s="356">
        <v>0.967644639429668</v>
      </c>
      <c r="AB568" s="356">
        <v>0.964364640883978</v>
      </c>
      <c r="AC568" s="356">
        <v>0.963087248322148</v>
      </c>
      <c r="AD568" s="356">
        <v>0.967644639429668</v>
      </c>
      <c r="AE568" s="356">
        <v>0.92</v>
      </c>
      <c r="AF568" s="169">
        <v>0.981432360742706</v>
      </c>
      <c r="AG568" s="169">
        <v>0.985294117647059</v>
      </c>
      <c r="AH568" s="169">
        <v>0.995419847328244</v>
      </c>
      <c r="AI568" s="169">
        <v>0.981432360742706</v>
      </c>
      <c r="AJ568" s="356">
        <v>0.92</v>
      </c>
      <c r="AK568" s="169">
        <v>0.975517890772128</v>
      </c>
      <c r="AL568" s="169">
        <v>0.976771365960555</v>
      </c>
      <c r="AM568" s="169">
        <v>0.967854217854218</v>
      </c>
      <c r="AN568" s="169">
        <v>0.975517890772128</v>
      </c>
      <c r="AO568" s="168">
        <v>0.99</v>
      </c>
      <c r="AP568" s="358">
        <v>1</v>
      </c>
      <c r="AQ568" s="358">
        <v>1</v>
      </c>
      <c r="AR568" s="358">
        <v>1</v>
      </c>
      <c r="AS568" s="359">
        <v>1</v>
      </c>
      <c r="AT568" s="364">
        <v>0.05</v>
      </c>
      <c r="AU568" s="361">
        <v>-0.1</v>
      </c>
      <c r="AV568" s="362">
        <v>0.1875</v>
      </c>
      <c r="AW568" s="362">
        <v>0</v>
      </c>
      <c r="AX568" s="362">
        <v>-0.1</v>
      </c>
      <c r="AY568" s="142"/>
      <c r="AZ568" s="140"/>
    </row>
    <row r="569" spans="1:52">
      <c r="A569" s="138"/>
      <c r="B569" s="142"/>
      <c r="C569" s="172" t="s">
        <v>721</v>
      </c>
      <c r="D569" s="166" t="s">
        <v>26</v>
      </c>
      <c r="E569" s="166" t="s">
        <v>722</v>
      </c>
      <c r="F569" s="167" t="s">
        <v>1033</v>
      </c>
      <c r="G569" s="173" t="s">
        <v>1033</v>
      </c>
      <c r="H569" s="173" t="s">
        <v>1033</v>
      </c>
      <c r="I569" s="173" t="s">
        <v>1033</v>
      </c>
      <c r="J569" s="173" t="s">
        <v>1033</v>
      </c>
      <c r="K569" s="168">
        <v>0.9</v>
      </c>
      <c r="L569" s="169">
        <v>0.933333333333333</v>
      </c>
      <c r="M569" s="169">
        <v>1</v>
      </c>
      <c r="N569" s="170">
        <v>0.851851851851852</v>
      </c>
      <c r="O569" s="170">
        <v>0.933333333333333</v>
      </c>
      <c r="P569" s="356">
        <v>0.9</v>
      </c>
      <c r="Q569" s="357">
        <v>0.932994062765055</v>
      </c>
      <c r="R569" s="169">
        <v>0.973157894736842</v>
      </c>
      <c r="S569" s="169">
        <v>0.974085365853659</v>
      </c>
      <c r="T569" s="169">
        <v>0.932994062765055</v>
      </c>
      <c r="U569" s="356">
        <v>0.9</v>
      </c>
      <c r="V569" s="169">
        <v>0.90754877014419</v>
      </c>
      <c r="W569" s="169">
        <v>0.942631578947368</v>
      </c>
      <c r="X569" s="169">
        <v>0.945121951219512</v>
      </c>
      <c r="Y569" s="169">
        <v>0.90754877014419</v>
      </c>
      <c r="Z569" s="356">
        <v>0.92</v>
      </c>
      <c r="AA569" s="356">
        <v>0.89385150812065</v>
      </c>
      <c r="AB569" s="356">
        <v>0.924344112263575</v>
      </c>
      <c r="AC569" s="356">
        <v>0.894251626898048</v>
      </c>
      <c r="AD569" s="356">
        <v>0.89385150812065</v>
      </c>
      <c r="AE569" s="356">
        <v>0.92</v>
      </c>
      <c r="AF569" s="169">
        <v>0.995180722891566</v>
      </c>
      <c r="AG569" s="169">
        <v>0.997849462365591</v>
      </c>
      <c r="AH569" s="169">
        <v>0.986027944111776</v>
      </c>
      <c r="AI569" s="169">
        <v>0.995180722891566</v>
      </c>
      <c r="AJ569" s="356">
        <v>0.92</v>
      </c>
      <c r="AK569" s="169">
        <v>0.927272727272727</v>
      </c>
      <c r="AL569" s="169">
        <v>0.953429297205758</v>
      </c>
      <c r="AM569" s="169">
        <v>0.917233106757297</v>
      </c>
      <c r="AN569" s="169">
        <v>0.927272727272727</v>
      </c>
      <c r="AO569" s="168">
        <v>0.99</v>
      </c>
      <c r="AP569" s="358">
        <v>1</v>
      </c>
      <c r="AQ569" s="358">
        <v>1</v>
      </c>
      <c r="AR569" s="358">
        <v>1</v>
      </c>
      <c r="AS569" s="359">
        <v>1</v>
      </c>
      <c r="AT569" s="364">
        <v>0.05</v>
      </c>
      <c r="AU569" s="361">
        <v>0</v>
      </c>
      <c r="AV569" s="362">
        <v>0.25</v>
      </c>
      <c r="AW569" s="362">
        <v>0</v>
      </c>
      <c r="AX569" s="362">
        <v>0</v>
      </c>
      <c r="AY569" s="142"/>
      <c r="AZ569" s="140"/>
    </row>
    <row r="570" spans="1:52">
      <c r="A570" s="138"/>
      <c r="B570" s="142"/>
      <c r="C570" s="172" t="s">
        <v>721</v>
      </c>
      <c r="D570" s="166" t="s">
        <v>26</v>
      </c>
      <c r="E570" s="166" t="s">
        <v>722</v>
      </c>
      <c r="F570" s="167" t="s">
        <v>1034</v>
      </c>
      <c r="G570" s="173" t="s">
        <v>1034</v>
      </c>
      <c r="H570" s="173" t="s">
        <v>1034</v>
      </c>
      <c r="I570" s="173" t="s">
        <v>1034</v>
      </c>
      <c r="J570" s="173" t="s">
        <v>1034</v>
      </c>
      <c r="K570" s="168">
        <v>0.9</v>
      </c>
      <c r="L570" s="169">
        <v>1</v>
      </c>
      <c r="M570" s="169">
        <v>0.958333333333333</v>
      </c>
      <c r="N570" s="170">
        <v>0.95</v>
      </c>
      <c r="O570" s="170">
        <v>1</v>
      </c>
      <c r="P570" s="356">
        <v>0.9</v>
      </c>
      <c r="Q570" s="357">
        <v>0.974326059050064</v>
      </c>
      <c r="R570" s="169">
        <v>0.953474676089517</v>
      </c>
      <c r="S570" s="169">
        <v>0.940046118370484</v>
      </c>
      <c r="T570" s="169">
        <v>0.974326059050064</v>
      </c>
      <c r="U570" s="356">
        <v>0.9</v>
      </c>
      <c r="V570" s="169">
        <v>0.961916987590929</v>
      </c>
      <c r="W570" s="169">
        <v>0.949941107184923</v>
      </c>
      <c r="X570" s="169">
        <v>0.966948501152959</v>
      </c>
      <c r="Y570" s="169">
        <v>0.961916987590929</v>
      </c>
      <c r="Z570" s="356">
        <v>0.92</v>
      </c>
      <c r="AA570" s="356">
        <v>0.95972553699284</v>
      </c>
      <c r="AB570" s="356">
        <v>0.96969696969697</v>
      </c>
      <c r="AC570" s="356">
        <v>0.967051070840198</v>
      </c>
      <c r="AD570" s="356">
        <v>0.95972553699284</v>
      </c>
      <c r="AE570" s="356">
        <v>0.92</v>
      </c>
      <c r="AF570" s="169">
        <v>0.997483824586628</v>
      </c>
      <c r="AG570" s="169">
        <v>0.997892962494732</v>
      </c>
      <c r="AH570" s="169">
        <v>0.998455001931248</v>
      </c>
      <c r="AI570" s="169">
        <v>0.997483824586628</v>
      </c>
      <c r="AJ570" s="356">
        <v>0.92</v>
      </c>
      <c r="AK570" s="169">
        <v>0.971309337506521</v>
      </c>
      <c r="AL570" s="169">
        <v>0.978799641684085</v>
      </c>
      <c r="AM570" s="169">
        <v>0.9737108190091</v>
      </c>
      <c r="AN570" s="169">
        <v>0.971309337506521</v>
      </c>
      <c r="AO570" s="168">
        <v>0.99</v>
      </c>
      <c r="AP570" s="358">
        <v>1</v>
      </c>
      <c r="AQ570" s="358">
        <v>1</v>
      </c>
      <c r="AR570" s="358">
        <v>1</v>
      </c>
      <c r="AS570" s="359">
        <v>1</v>
      </c>
      <c r="AT570" s="364">
        <v>0.05</v>
      </c>
      <c r="AU570" s="361">
        <v>0.0689655172413793</v>
      </c>
      <c r="AV570" s="362">
        <v>0.259259259259259</v>
      </c>
      <c r="AW570" s="362">
        <v>0</v>
      </c>
      <c r="AX570" s="362">
        <v>0.0689655172413793</v>
      </c>
      <c r="AY570" s="142"/>
      <c r="AZ570" s="140"/>
    </row>
    <row r="571" spans="1:52">
      <c r="A571" s="138"/>
      <c r="B571" s="142"/>
      <c r="C571" s="172" t="s">
        <v>721</v>
      </c>
      <c r="D571" s="166" t="s">
        <v>26</v>
      </c>
      <c r="E571" s="166" t="s">
        <v>722</v>
      </c>
      <c r="F571" s="167" t="s">
        <v>1035</v>
      </c>
      <c r="G571" s="173" t="s">
        <v>1035</v>
      </c>
      <c r="H571" s="173" t="s">
        <v>1035</v>
      </c>
      <c r="I571" s="173" t="s">
        <v>1035</v>
      </c>
      <c r="J571" s="173" t="s">
        <v>1035</v>
      </c>
      <c r="K571" s="168">
        <v>0.9</v>
      </c>
      <c r="L571" s="169">
        <v>0.893617021276596</v>
      </c>
      <c r="M571" s="169">
        <v>0.978723404255319</v>
      </c>
      <c r="N571" s="170">
        <v>0.851063829787234</v>
      </c>
      <c r="O571" s="170">
        <v>0.893617021276596</v>
      </c>
      <c r="P571" s="356">
        <v>0.9</v>
      </c>
      <c r="Q571" s="357">
        <v>0.798085688240656</v>
      </c>
      <c r="R571" s="169">
        <v>0.873436350257542</v>
      </c>
      <c r="S571" s="169">
        <v>0.82744702320888</v>
      </c>
      <c r="T571" s="169">
        <v>0.798085688240656</v>
      </c>
      <c r="U571" s="356">
        <v>0.9</v>
      </c>
      <c r="V571" s="169">
        <v>0.759799453053783</v>
      </c>
      <c r="W571" s="169">
        <v>0.846210448859456</v>
      </c>
      <c r="X571" s="169">
        <v>0.836528758829465</v>
      </c>
      <c r="Y571" s="169">
        <v>0.759799453053783</v>
      </c>
      <c r="Z571" s="356">
        <v>0.92</v>
      </c>
      <c r="AA571" s="356">
        <v>0.857413548081478</v>
      </c>
      <c r="AB571" s="356">
        <v>0.891293654697491</v>
      </c>
      <c r="AC571" s="356">
        <v>0.85984677782785</v>
      </c>
      <c r="AD571" s="356">
        <v>0.857413548081478</v>
      </c>
      <c r="AE571" s="356">
        <v>0.92</v>
      </c>
      <c r="AF571" s="169">
        <v>0.999518768046198</v>
      </c>
      <c r="AG571" s="169">
        <v>0.998194130925508</v>
      </c>
      <c r="AH571" s="169">
        <v>0.998576512455516</v>
      </c>
      <c r="AI571" s="169">
        <v>0.999518768046198</v>
      </c>
      <c r="AJ571" s="356">
        <v>0.92</v>
      </c>
      <c r="AK571" s="169">
        <v>0.88359133126935</v>
      </c>
      <c r="AL571" s="169">
        <v>0.922612028301887</v>
      </c>
      <c r="AM571" s="169">
        <v>0.878888275354316</v>
      </c>
      <c r="AN571" s="169">
        <v>0.88359133126935</v>
      </c>
      <c r="AO571" s="168">
        <v>0.99</v>
      </c>
      <c r="AP571" s="358">
        <v>1</v>
      </c>
      <c r="AQ571" s="358">
        <v>1</v>
      </c>
      <c r="AR571" s="358">
        <v>1</v>
      </c>
      <c r="AS571" s="359">
        <v>1</v>
      </c>
      <c r="AT571" s="364">
        <v>0.05</v>
      </c>
      <c r="AU571" s="361">
        <v>0</v>
      </c>
      <c r="AV571" s="362">
        <v>0.2</v>
      </c>
      <c r="AW571" s="362">
        <v>0</v>
      </c>
      <c r="AX571" s="362">
        <v>0</v>
      </c>
      <c r="AY571" s="142"/>
      <c r="AZ571" s="140"/>
    </row>
    <row r="572" spans="1:52">
      <c r="A572" s="138"/>
      <c r="B572" s="142"/>
      <c r="C572" s="172" t="s">
        <v>721</v>
      </c>
      <c r="D572" s="166" t="s">
        <v>26</v>
      </c>
      <c r="E572" s="166" t="s">
        <v>722</v>
      </c>
      <c r="F572" s="167" t="s">
        <v>1036</v>
      </c>
      <c r="G572" s="173" t="s">
        <v>1037</v>
      </c>
      <c r="H572" s="173" t="s">
        <v>1037</v>
      </c>
      <c r="I572" s="173" t="s">
        <v>1037</v>
      </c>
      <c r="J572" s="173" t="s">
        <v>1037</v>
      </c>
      <c r="K572" s="168">
        <v>0.9</v>
      </c>
      <c r="L572" s="169">
        <v>0.907894736842105</v>
      </c>
      <c r="M572" s="169">
        <v>0.91025641025641</v>
      </c>
      <c r="N572" s="170">
        <v>0.960526315789474</v>
      </c>
      <c r="O572" s="170">
        <v>0.907894736842105</v>
      </c>
      <c r="P572" s="356">
        <v>0.9</v>
      </c>
      <c r="Q572" s="357">
        <v>0.94291151284491</v>
      </c>
      <c r="R572" s="169">
        <v>0.879007722911304</v>
      </c>
      <c r="S572" s="169">
        <v>0.867515923566879</v>
      </c>
      <c r="T572" s="169">
        <v>0.94291151284491</v>
      </c>
      <c r="U572" s="356">
        <v>0.9</v>
      </c>
      <c r="V572" s="169">
        <v>0.878845543926419</v>
      </c>
      <c r="W572" s="169">
        <v>0.879943833372338</v>
      </c>
      <c r="X572" s="169">
        <v>0.880254777070064</v>
      </c>
      <c r="Y572" s="169">
        <v>0.878845543926419</v>
      </c>
      <c r="Z572" s="356">
        <v>0.92</v>
      </c>
      <c r="AA572" s="356">
        <v>0.923553719008264</v>
      </c>
      <c r="AB572" s="356">
        <v>0.929852045256745</v>
      </c>
      <c r="AC572" s="356">
        <v>0.940710848983393</v>
      </c>
      <c r="AD572" s="356">
        <v>0.923553719008264</v>
      </c>
      <c r="AE572" s="356">
        <v>0.92</v>
      </c>
      <c r="AF572" s="169">
        <v>0.998536530451424</v>
      </c>
      <c r="AG572" s="169">
        <v>0.99351117519827</v>
      </c>
      <c r="AH572" s="169">
        <v>0.92091225357557</v>
      </c>
      <c r="AI572" s="169">
        <v>0.998536530451424</v>
      </c>
      <c r="AJ572" s="356">
        <v>0.92</v>
      </c>
      <c r="AK572" s="169">
        <v>0.937014762165118</v>
      </c>
      <c r="AL572" s="169">
        <v>0.936078978859194</v>
      </c>
      <c r="AM572" s="169">
        <v>0.946475358702433</v>
      </c>
      <c r="AN572" s="169">
        <v>0.937014762165118</v>
      </c>
      <c r="AO572" s="168">
        <v>0.99</v>
      </c>
      <c r="AP572" s="358">
        <v>1</v>
      </c>
      <c r="AQ572" s="358">
        <v>1</v>
      </c>
      <c r="AR572" s="358">
        <v>1</v>
      </c>
      <c r="AS572" s="359">
        <v>1</v>
      </c>
      <c r="AT572" s="364">
        <v>0.05</v>
      </c>
      <c r="AU572" s="361">
        <v>0.0555555555555556</v>
      </c>
      <c r="AV572" s="362">
        <v>0</v>
      </c>
      <c r="AW572" s="362">
        <v>0</v>
      </c>
      <c r="AX572" s="362">
        <v>0.0555555555555556</v>
      </c>
      <c r="AY572" s="142"/>
      <c r="AZ572" s="140"/>
    </row>
    <row r="573" spans="1:52">
      <c r="A573" s="138"/>
      <c r="B573" s="142"/>
      <c r="C573" s="172" t="s">
        <v>721</v>
      </c>
      <c r="D573" s="166" t="s">
        <v>26</v>
      </c>
      <c r="E573" s="166" t="s">
        <v>722</v>
      </c>
      <c r="F573" s="167" t="s">
        <v>1038</v>
      </c>
      <c r="G573" s="173" t="s">
        <v>1038</v>
      </c>
      <c r="H573" s="173" t="s">
        <v>1038</v>
      </c>
      <c r="I573" s="173" t="s">
        <v>1038</v>
      </c>
      <c r="J573" s="173" t="s">
        <v>1038</v>
      </c>
      <c r="K573" s="168">
        <v>0.9</v>
      </c>
      <c r="L573" s="169">
        <v>1</v>
      </c>
      <c r="M573" s="169">
        <v>0.978260869565217</v>
      </c>
      <c r="N573" s="170">
        <v>0.977272727272727</v>
      </c>
      <c r="O573" s="170">
        <v>1</v>
      </c>
      <c r="P573" s="356">
        <v>0.9</v>
      </c>
      <c r="Q573" s="357">
        <v>0.947184853014449</v>
      </c>
      <c r="R573" s="169">
        <v>0.949035311248635</v>
      </c>
      <c r="S573" s="169">
        <v>0.932222222222222</v>
      </c>
      <c r="T573" s="169">
        <v>0.947184853014449</v>
      </c>
      <c r="U573" s="356">
        <v>0.9</v>
      </c>
      <c r="V573" s="169">
        <v>0.893373193821624</v>
      </c>
      <c r="W573" s="169">
        <v>0.899162722970513</v>
      </c>
      <c r="X573" s="169">
        <v>0.897777777777778</v>
      </c>
      <c r="Y573" s="169">
        <v>0.893373193821624</v>
      </c>
      <c r="Z573" s="356">
        <v>0.92</v>
      </c>
      <c r="AA573" s="356">
        <v>0.942609637249594</v>
      </c>
      <c r="AB573" s="356">
        <v>0.939884710403514</v>
      </c>
      <c r="AC573" s="356">
        <v>0.95429432446007</v>
      </c>
      <c r="AD573" s="356">
        <v>0.942609637249594</v>
      </c>
      <c r="AE573" s="356">
        <v>0.92</v>
      </c>
      <c r="AF573" s="169">
        <v>0.996261682242991</v>
      </c>
      <c r="AG573" s="169">
        <v>0.992670157068063</v>
      </c>
      <c r="AH573" s="169">
        <v>0.987684729064039</v>
      </c>
      <c r="AI573" s="169">
        <v>0.996261682242991</v>
      </c>
      <c r="AJ573" s="356">
        <v>0.92</v>
      </c>
      <c r="AK573" s="169">
        <v>0.953241786893795</v>
      </c>
      <c r="AL573" s="169">
        <v>0.95151704723178</v>
      </c>
      <c r="AM573" s="169">
        <v>0.959091838821845</v>
      </c>
      <c r="AN573" s="169">
        <v>0.953241786893795</v>
      </c>
      <c r="AO573" s="168">
        <v>0.99</v>
      </c>
      <c r="AP573" s="358">
        <v>1</v>
      </c>
      <c r="AQ573" s="358">
        <v>1</v>
      </c>
      <c r="AR573" s="358">
        <v>1</v>
      </c>
      <c r="AS573" s="359">
        <v>1</v>
      </c>
      <c r="AT573" s="364">
        <v>0.05</v>
      </c>
      <c r="AU573" s="361">
        <v>0.0625</v>
      </c>
      <c r="AV573" s="362">
        <v>0</v>
      </c>
      <c r="AW573" s="362">
        <v>0</v>
      </c>
      <c r="AX573" s="362">
        <v>0.0625</v>
      </c>
      <c r="AY573" s="142"/>
      <c r="AZ573" s="140"/>
    </row>
    <row r="574" spans="1:52">
      <c r="A574" s="138"/>
      <c r="B574" s="142"/>
      <c r="C574" s="172" t="s">
        <v>721</v>
      </c>
      <c r="D574" s="166" t="s">
        <v>26</v>
      </c>
      <c r="E574" s="166" t="s">
        <v>722</v>
      </c>
      <c r="F574" s="167" t="s">
        <v>1039</v>
      </c>
      <c r="G574" s="173" t="s">
        <v>1039</v>
      </c>
      <c r="H574" s="173" t="s">
        <v>1039</v>
      </c>
      <c r="I574" s="173" t="s">
        <v>1039</v>
      </c>
      <c r="J574" s="173" t="s">
        <v>1039</v>
      </c>
      <c r="K574" s="168">
        <v>0.9</v>
      </c>
      <c r="L574" s="169">
        <v>1</v>
      </c>
      <c r="M574" s="169">
        <v>0.9</v>
      </c>
      <c r="N574" s="170">
        <v>1</v>
      </c>
      <c r="O574" s="170">
        <v>1</v>
      </c>
      <c r="P574" s="356">
        <v>0.9</v>
      </c>
      <c r="Q574" s="357">
        <v>0.967038809144072</v>
      </c>
      <c r="R574" s="169">
        <v>0.953391593841032</v>
      </c>
      <c r="S574" s="169">
        <v>0.948166877370417</v>
      </c>
      <c r="T574" s="169">
        <v>0.967038809144072</v>
      </c>
      <c r="U574" s="356">
        <v>0.9</v>
      </c>
      <c r="V574" s="169">
        <v>0.922381711855396</v>
      </c>
      <c r="W574" s="169">
        <v>0.923429047024553</v>
      </c>
      <c r="X574" s="169">
        <v>0.914032869785082</v>
      </c>
      <c r="Y574" s="169">
        <v>0.922381711855396</v>
      </c>
      <c r="Z574" s="356">
        <v>0.92</v>
      </c>
      <c r="AA574" s="356">
        <v>0</v>
      </c>
      <c r="AB574" s="356">
        <v>0</v>
      </c>
      <c r="AC574" s="356">
        <v>0</v>
      </c>
      <c r="AD574" s="356">
        <v>0</v>
      </c>
      <c r="AE574" s="356">
        <v>0.92</v>
      </c>
      <c r="AF574" s="169">
        <v>0.925925925925926</v>
      </c>
      <c r="AG574" s="169">
        <v>0.96969696969697</v>
      </c>
      <c r="AH574" s="169">
        <v>0.981818181818182</v>
      </c>
      <c r="AI574" s="169">
        <v>0.925925925925926</v>
      </c>
      <c r="AJ574" s="356">
        <v>0.92</v>
      </c>
      <c r="AK574" s="169">
        <v>0.981962864721485</v>
      </c>
      <c r="AL574" s="169">
        <v>0.978794178794179</v>
      </c>
      <c r="AM574" s="169">
        <v>0.970959595959596</v>
      </c>
      <c r="AN574" s="169">
        <v>0.981962864721485</v>
      </c>
      <c r="AO574" s="168">
        <v>0.99</v>
      </c>
      <c r="AP574" s="358">
        <v>1</v>
      </c>
      <c r="AQ574" s="358">
        <v>1</v>
      </c>
      <c r="AR574" s="358">
        <v>1</v>
      </c>
      <c r="AS574" s="359">
        <v>1</v>
      </c>
      <c r="AT574" s="364">
        <v>0.05</v>
      </c>
      <c r="AU574" s="361">
        <v>0</v>
      </c>
      <c r="AV574" s="362">
        <v>0.333333333333333</v>
      </c>
      <c r="AW574" s="362">
        <v>0</v>
      </c>
      <c r="AX574" s="362">
        <v>0</v>
      </c>
      <c r="AY574" s="142"/>
      <c r="AZ574" s="140"/>
    </row>
    <row r="575" spans="1:52">
      <c r="A575" s="138"/>
      <c r="B575" s="142"/>
      <c r="C575" s="172" t="s">
        <v>721</v>
      </c>
      <c r="D575" s="166" t="s">
        <v>26</v>
      </c>
      <c r="E575" s="166" t="s">
        <v>722</v>
      </c>
      <c r="F575" s="167" t="s">
        <v>1040</v>
      </c>
      <c r="G575" s="173" t="s">
        <v>1040</v>
      </c>
      <c r="H575" s="173" t="s">
        <v>1040</v>
      </c>
      <c r="I575" s="173" t="s">
        <v>1040</v>
      </c>
      <c r="J575" s="173" t="s">
        <v>1040</v>
      </c>
      <c r="K575" s="168">
        <v>0.9</v>
      </c>
      <c r="L575" s="169">
        <v>0.8</v>
      </c>
      <c r="M575" s="169">
        <v>0.814814814814815</v>
      </c>
      <c r="N575" s="170">
        <v>0.84</v>
      </c>
      <c r="O575" s="170">
        <v>0.8</v>
      </c>
      <c r="P575" s="356">
        <v>0.9</v>
      </c>
      <c r="Q575" s="357">
        <v>0.905405405405405</v>
      </c>
      <c r="R575" s="169">
        <v>0.840304182509506</v>
      </c>
      <c r="S575" s="169">
        <v>0.939217318900916</v>
      </c>
      <c r="T575" s="169">
        <v>0.905405405405405</v>
      </c>
      <c r="U575" s="356">
        <v>0.9</v>
      </c>
      <c r="V575" s="169">
        <v>0.908271908271908</v>
      </c>
      <c r="W575" s="169">
        <v>0.916642293068149</v>
      </c>
      <c r="X575" s="169">
        <v>0.913405495420483</v>
      </c>
      <c r="Y575" s="169">
        <v>0.908271908271908</v>
      </c>
      <c r="Z575" s="356">
        <v>0.92</v>
      </c>
      <c r="AA575" s="356">
        <v>0.924492557510149</v>
      </c>
      <c r="AB575" s="356">
        <v>0.922262552934059</v>
      </c>
      <c r="AC575" s="356">
        <v>0.929661941112323</v>
      </c>
      <c r="AD575" s="356">
        <v>0.924492557510149</v>
      </c>
      <c r="AE575" s="356">
        <v>0.92</v>
      </c>
      <c r="AF575" s="169">
        <v>0.997455470737914</v>
      </c>
      <c r="AG575" s="169">
        <v>0.989384288747346</v>
      </c>
      <c r="AH575" s="169">
        <v>0.884955752212389</v>
      </c>
      <c r="AI575" s="169">
        <v>0.997455470737914</v>
      </c>
      <c r="AJ575" s="356">
        <v>0.92</v>
      </c>
      <c r="AK575" s="169">
        <v>0.940592447916667</v>
      </c>
      <c r="AL575" s="169">
        <v>0.941831132215462</v>
      </c>
      <c r="AM575" s="169">
        <v>0.940065681444992</v>
      </c>
      <c r="AN575" s="169">
        <v>0.940592447916667</v>
      </c>
      <c r="AO575" s="168">
        <v>0.99</v>
      </c>
      <c r="AP575" s="358">
        <v>1</v>
      </c>
      <c r="AQ575" s="358">
        <v>1</v>
      </c>
      <c r="AR575" s="358">
        <v>1</v>
      </c>
      <c r="AS575" s="359">
        <v>1</v>
      </c>
      <c r="AT575" s="364">
        <v>0.05</v>
      </c>
      <c r="AU575" s="361">
        <v>0</v>
      </c>
      <c r="AV575" s="362">
        <v>0.296296296296296</v>
      </c>
      <c r="AW575" s="362">
        <v>0.0714285714285714</v>
      </c>
      <c r="AX575" s="362">
        <v>0</v>
      </c>
      <c r="AY575" s="142"/>
      <c r="AZ575" s="140"/>
    </row>
    <row r="576" spans="1:52">
      <c r="A576" s="138"/>
      <c r="B576" s="142"/>
      <c r="C576" s="172" t="s">
        <v>721</v>
      </c>
      <c r="D576" s="166" t="s">
        <v>26</v>
      </c>
      <c r="E576" s="166" t="s">
        <v>722</v>
      </c>
      <c r="F576" s="167" t="s">
        <v>1041</v>
      </c>
      <c r="G576" s="173" t="s">
        <v>1042</v>
      </c>
      <c r="H576" s="173" t="s">
        <v>1042</v>
      </c>
      <c r="I576" s="173" t="s">
        <v>1042</v>
      </c>
      <c r="J576" s="173" t="s">
        <v>1042</v>
      </c>
      <c r="K576" s="168">
        <v>0.9</v>
      </c>
      <c r="L576" s="169">
        <v>1</v>
      </c>
      <c r="M576" s="169">
        <v>0.981132075471698</v>
      </c>
      <c r="N576" s="170">
        <v>1</v>
      </c>
      <c r="O576" s="170">
        <v>1</v>
      </c>
      <c r="P576" s="356">
        <v>0.9</v>
      </c>
      <c r="Q576" s="357">
        <v>0.995941244684963</v>
      </c>
      <c r="R576" s="169">
        <v>0.988342924597905</v>
      </c>
      <c r="S576" s="169">
        <v>0.989591673338671</v>
      </c>
      <c r="T576" s="169">
        <v>0.995941244684963</v>
      </c>
      <c r="U576" s="356">
        <v>0.9</v>
      </c>
      <c r="V576" s="169">
        <v>0.920564360262853</v>
      </c>
      <c r="W576" s="169">
        <v>0.908514091781024</v>
      </c>
      <c r="X576" s="169">
        <v>0.88871096877502</v>
      </c>
      <c r="Y576" s="169">
        <v>0.920564360262853</v>
      </c>
      <c r="Z576" s="356">
        <v>0.92</v>
      </c>
      <c r="AA576" s="356">
        <v>0</v>
      </c>
      <c r="AB576" s="356" t="s">
        <v>32</v>
      </c>
      <c r="AC576" s="356">
        <v>0</v>
      </c>
      <c r="AD576" s="356">
        <v>0</v>
      </c>
      <c r="AE576" s="356">
        <v>0.92</v>
      </c>
      <c r="AF576" s="169">
        <v>0.992689744141045</v>
      </c>
      <c r="AG576" s="169">
        <v>0.989931448157669</v>
      </c>
      <c r="AH576" s="169">
        <v>0.969509290138161</v>
      </c>
      <c r="AI576" s="169">
        <v>0.992689744141045</v>
      </c>
      <c r="AJ576" s="356">
        <v>0.92</v>
      </c>
      <c r="AK576" s="169">
        <v>0.978941377347752</v>
      </c>
      <c r="AL576" s="169">
        <v>0.971087181000147</v>
      </c>
      <c r="AM576" s="169">
        <v>0.9372</v>
      </c>
      <c r="AN576" s="169">
        <v>0.978941377347752</v>
      </c>
      <c r="AO576" s="168">
        <v>0.99</v>
      </c>
      <c r="AP576" s="358">
        <v>1</v>
      </c>
      <c r="AQ576" s="358">
        <v>1</v>
      </c>
      <c r="AR576" s="358">
        <v>1</v>
      </c>
      <c r="AS576" s="359">
        <v>1</v>
      </c>
      <c r="AT576" s="364">
        <v>0.05</v>
      </c>
      <c r="AU576" s="361">
        <v>0.0588235294117647</v>
      </c>
      <c r="AV576" s="362">
        <v>0.166666666666667</v>
      </c>
      <c r="AW576" s="362">
        <v>0</v>
      </c>
      <c r="AX576" s="362">
        <v>0.0588235294117647</v>
      </c>
      <c r="AY576" s="142"/>
      <c r="AZ576" s="140"/>
    </row>
    <row r="577" spans="1:52">
      <c r="A577" s="138"/>
      <c r="B577" s="142"/>
      <c r="C577" s="172" t="s">
        <v>721</v>
      </c>
      <c r="D577" s="166" t="s">
        <v>26</v>
      </c>
      <c r="E577" s="166" t="s">
        <v>722</v>
      </c>
      <c r="F577" s="167" t="s">
        <v>1043</v>
      </c>
      <c r="G577" s="173" t="s">
        <v>1043</v>
      </c>
      <c r="H577" s="173" t="s">
        <v>1043</v>
      </c>
      <c r="I577" s="173" t="s">
        <v>1043</v>
      </c>
      <c r="J577" s="173" t="s">
        <v>1043</v>
      </c>
      <c r="K577" s="168">
        <v>0.9</v>
      </c>
      <c r="L577" s="169">
        <v>0.96551724137931</v>
      </c>
      <c r="M577" s="169">
        <v>0.964285714285714</v>
      </c>
      <c r="N577" s="170">
        <v>1</v>
      </c>
      <c r="O577" s="170">
        <v>0.96551724137931</v>
      </c>
      <c r="P577" s="356">
        <v>0.9</v>
      </c>
      <c r="Q577" s="357">
        <v>0.989004947773502</v>
      </c>
      <c r="R577" s="169">
        <v>0.99152901313003</v>
      </c>
      <c r="S577" s="169">
        <v>0.997465145754119</v>
      </c>
      <c r="T577" s="169">
        <v>0.989004947773502</v>
      </c>
      <c r="U577" s="356">
        <v>0.9</v>
      </c>
      <c r="V577" s="169">
        <v>0.921385376580539</v>
      </c>
      <c r="W577" s="169">
        <v>0.896230410842863</v>
      </c>
      <c r="X577" s="169">
        <v>0.9404309252218</v>
      </c>
      <c r="Y577" s="169">
        <v>0.921385376580539</v>
      </c>
      <c r="Z577" s="356">
        <v>0.92</v>
      </c>
      <c r="AA577" s="356">
        <v>0.858921161825726</v>
      </c>
      <c r="AB577" s="356">
        <v>0.827935222672065</v>
      </c>
      <c r="AC577" s="356">
        <v>0.871747211895911</v>
      </c>
      <c r="AD577" s="356">
        <v>0.858921161825726</v>
      </c>
      <c r="AE577" s="356">
        <v>0.92</v>
      </c>
      <c r="AF577" s="169">
        <v>0.999110320284697</v>
      </c>
      <c r="AG577" s="169">
        <v>1</v>
      </c>
      <c r="AH577" s="169">
        <v>0.996393146979261</v>
      </c>
      <c r="AI577" s="169">
        <v>0.999110320284697</v>
      </c>
      <c r="AJ577" s="356">
        <v>0.92</v>
      </c>
      <c r="AK577" s="169">
        <v>0.955345641906398</v>
      </c>
      <c r="AL577" s="169">
        <v>0.938046902345117</v>
      </c>
      <c r="AM577" s="169">
        <v>0.934438583270535</v>
      </c>
      <c r="AN577" s="169">
        <v>0.955345641906398</v>
      </c>
      <c r="AO577" s="168">
        <v>0.99</v>
      </c>
      <c r="AP577" s="358">
        <v>1</v>
      </c>
      <c r="AQ577" s="358">
        <v>1</v>
      </c>
      <c r="AR577" s="358">
        <v>1</v>
      </c>
      <c r="AS577" s="359">
        <v>1</v>
      </c>
      <c r="AT577" s="364">
        <v>0.05</v>
      </c>
      <c r="AU577" s="361">
        <v>0</v>
      </c>
      <c r="AV577" s="362">
        <v>0</v>
      </c>
      <c r="AW577" s="362">
        <v>0</v>
      </c>
      <c r="AX577" s="362">
        <v>0</v>
      </c>
      <c r="AY577" s="142"/>
      <c r="AZ577" s="140"/>
    </row>
    <row r="578" spans="1:52">
      <c r="A578" s="138"/>
      <c r="B578" s="142"/>
      <c r="C578" s="172" t="s">
        <v>721</v>
      </c>
      <c r="D578" s="166" t="s">
        <v>26</v>
      </c>
      <c r="E578" s="166" t="s">
        <v>722</v>
      </c>
      <c r="F578" s="167" t="s">
        <v>1044</v>
      </c>
      <c r="G578" s="173" t="s">
        <v>1044</v>
      </c>
      <c r="H578" s="173" t="s">
        <v>1044</v>
      </c>
      <c r="I578" s="173" t="s">
        <v>1044</v>
      </c>
      <c r="J578" s="173" t="s">
        <v>1044</v>
      </c>
      <c r="K578" s="168">
        <v>0.9</v>
      </c>
      <c r="L578" s="169">
        <v>0.933333333333333</v>
      </c>
      <c r="M578" s="169">
        <v>0.964285714285714</v>
      </c>
      <c r="N578" s="170">
        <v>1</v>
      </c>
      <c r="O578" s="170">
        <v>0.933333333333333</v>
      </c>
      <c r="P578" s="356">
        <v>0.9</v>
      </c>
      <c r="Q578" s="357">
        <v>0.983701366982124</v>
      </c>
      <c r="R578" s="169">
        <v>0.993904916700528</v>
      </c>
      <c r="S578" s="169">
        <v>0.994071146245059</v>
      </c>
      <c r="T578" s="169">
        <v>0.983701366982124</v>
      </c>
      <c r="U578" s="356">
        <v>0.9</v>
      </c>
      <c r="V578" s="169">
        <v>0.917981072555205</v>
      </c>
      <c r="W578" s="169">
        <v>0.91588785046729</v>
      </c>
      <c r="X578" s="169">
        <v>0.946640316205534</v>
      </c>
      <c r="Y578" s="169">
        <v>0.917981072555205</v>
      </c>
      <c r="Z578" s="356">
        <v>0.92</v>
      </c>
      <c r="AA578" s="356">
        <v>0.953488372093023</v>
      </c>
      <c r="AB578" s="356">
        <v>0.825174825174825</v>
      </c>
      <c r="AC578" s="356">
        <v>0.912820512820513</v>
      </c>
      <c r="AD578" s="356">
        <v>0.953488372093023</v>
      </c>
      <c r="AE578" s="356">
        <v>0.92</v>
      </c>
      <c r="AF578" s="169">
        <v>0.999687353446928</v>
      </c>
      <c r="AG578" s="169">
        <v>0.999724631694892</v>
      </c>
      <c r="AH578" s="169">
        <v>0.999160251924423</v>
      </c>
      <c r="AI578" s="169">
        <v>0.999687353446928</v>
      </c>
      <c r="AJ578" s="356">
        <v>0.92</v>
      </c>
      <c r="AK578" s="169">
        <v>0.970925470925471</v>
      </c>
      <c r="AL578" s="169">
        <v>0.945020746887967</v>
      </c>
      <c r="AM578" s="169">
        <v>0.9536631183469</v>
      </c>
      <c r="AN578" s="169">
        <v>0.970925470925471</v>
      </c>
      <c r="AO578" s="168">
        <v>0.99</v>
      </c>
      <c r="AP578" s="358">
        <v>1</v>
      </c>
      <c r="AQ578" s="358">
        <v>1</v>
      </c>
      <c r="AR578" s="358">
        <v>1</v>
      </c>
      <c r="AS578" s="359">
        <v>1</v>
      </c>
      <c r="AT578" s="364">
        <v>0.05</v>
      </c>
      <c r="AU578" s="361">
        <v>0</v>
      </c>
      <c r="AV578" s="362">
        <v>0</v>
      </c>
      <c r="AW578" s="362">
        <v>0.333333333333333</v>
      </c>
      <c r="AX578" s="362">
        <v>0</v>
      </c>
      <c r="AY578" s="142"/>
      <c r="AZ578" s="140"/>
    </row>
    <row r="579" spans="1:52">
      <c r="A579" s="138"/>
      <c r="B579" s="142"/>
      <c r="C579" s="172" t="s">
        <v>721</v>
      </c>
      <c r="D579" s="166" t="s">
        <v>26</v>
      </c>
      <c r="E579" s="166" t="s">
        <v>722</v>
      </c>
      <c r="F579" s="167" t="s">
        <v>1045</v>
      </c>
      <c r="G579" s="173" t="s">
        <v>1046</v>
      </c>
      <c r="H579" s="173" t="s">
        <v>1046</v>
      </c>
      <c r="I579" s="173" t="s">
        <v>1046</v>
      </c>
      <c r="J579" s="173" t="s">
        <v>1046</v>
      </c>
      <c r="K579" s="168">
        <v>0.9</v>
      </c>
      <c r="L579" s="169">
        <v>1</v>
      </c>
      <c r="M579" s="169">
        <v>0.980769230769231</v>
      </c>
      <c r="N579" s="170">
        <v>1</v>
      </c>
      <c r="O579" s="170">
        <v>1</v>
      </c>
      <c r="P579" s="356">
        <v>0.9</v>
      </c>
      <c r="Q579" s="357">
        <v>0</v>
      </c>
      <c r="R579" s="169" t="s">
        <v>32</v>
      </c>
      <c r="S579" s="169" t="s">
        <v>32</v>
      </c>
      <c r="T579" s="169">
        <v>0</v>
      </c>
      <c r="U579" s="356">
        <v>0.9</v>
      </c>
      <c r="V579" s="169">
        <v>0</v>
      </c>
      <c r="W579" s="169" t="s">
        <v>32</v>
      </c>
      <c r="X579" s="169" t="s">
        <v>32</v>
      </c>
      <c r="Y579" s="169">
        <v>0</v>
      </c>
      <c r="Z579" s="356">
        <v>0.92</v>
      </c>
      <c r="AA579" s="356" t="s">
        <v>32</v>
      </c>
      <c r="AB579" s="356" t="s">
        <v>32</v>
      </c>
      <c r="AC579" s="356" t="s">
        <v>32</v>
      </c>
      <c r="AD579" s="356" t="s">
        <v>32</v>
      </c>
      <c r="AE579" s="356">
        <v>0.92</v>
      </c>
      <c r="AF579" s="169">
        <v>0.998223801065719</v>
      </c>
      <c r="AG579" s="169">
        <v>1</v>
      </c>
      <c r="AH579" s="169">
        <v>0.992784992784993</v>
      </c>
      <c r="AI579" s="169">
        <v>0.998223801065719</v>
      </c>
      <c r="AJ579" s="356">
        <v>0.92</v>
      </c>
      <c r="AK579" s="169">
        <v>0.973989183620912</v>
      </c>
      <c r="AL579" s="169">
        <v>0.969720347155256</v>
      </c>
      <c r="AM579" s="169">
        <v>0.956055734190782</v>
      </c>
      <c r="AN579" s="169">
        <v>0.973989183620912</v>
      </c>
      <c r="AO579" s="168">
        <v>0.99</v>
      </c>
      <c r="AP579" s="358">
        <v>1</v>
      </c>
      <c r="AQ579" s="358">
        <v>1</v>
      </c>
      <c r="AR579" s="358">
        <v>1</v>
      </c>
      <c r="AS579" s="359">
        <v>1</v>
      </c>
      <c r="AT579" s="364">
        <v>0.05</v>
      </c>
      <c r="AU579" s="361">
        <v>0</v>
      </c>
      <c r="AV579" s="362">
        <v>0.2</v>
      </c>
      <c r="AW579" s="362">
        <v>0</v>
      </c>
      <c r="AX579" s="362">
        <v>0</v>
      </c>
      <c r="AY579" s="142"/>
      <c r="AZ579" s="140"/>
    </row>
    <row r="580" spans="1:52">
      <c r="A580" s="138"/>
      <c r="B580" s="142"/>
      <c r="C580" s="172" t="s">
        <v>721</v>
      </c>
      <c r="D580" s="166" t="s">
        <v>26</v>
      </c>
      <c r="E580" s="166" t="s">
        <v>722</v>
      </c>
      <c r="F580" s="167" t="s">
        <v>1047</v>
      </c>
      <c r="G580" s="173" t="s">
        <v>1047</v>
      </c>
      <c r="H580" s="173" t="s">
        <v>1047</v>
      </c>
      <c r="I580" s="173" t="s">
        <v>1047</v>
      </c>
      <c r="J580" s="173" t="s">
        <v>1047</v>
      </c>
      <c r="K580" s="168">
        <v>0.9</v>
      </c>
      <c r="L580" s="169">
        <v>0.941176470588235</v>
      </c>
      <c r="M580" s="169">
        <v>0.9375</v>
      </c>
      <c r="N580" s="170">
        <v>0.9375</v>
      </c>
      <c r="O580" s="170">
        <v>0.941176470588235</v>
      </c>
      <c r="P580" s="356">
        <v>0.9</v>
      </c>
      <c r="Q580" s="357">
        <v>0.971201588877855</v>
      </c>
      <c r="R580" s="169">
        <v>0.976090014064698</v>
      </c>
      <c r="S580" s="169">
        <v>0.976123595505618</v>
      </c>
      <c r="T580" s="169">
        <v>0.971201588877855</v>
      </c>
      <c r="U580" s="356">
        <v>0.9</v>
      </c>
      <c r="V580" s="169">
        <v>0.802383316782522</v>
      </c>
      <c r="W580" s="169">
        <v>0.851617440225035</v>
      </c>
      <c r="X580" s="169">
        <v>0.939606741573034</v>
      </c>
      <c r="Y580" s="169">
        <v>0.802383316782522</v>
      </c>
      <c r="Z580" s="356">
        <v>0.92</v>
      </c>
      <c r="AA580" s="356">
        <v>0.909319899244333</v>
      </c>
      <c r="AB580" s="356">
        <v>0.911357340720222</v>
      </c>
      <c r="AC580" s="356">
        <v>0.96078431372549</v>
      </c>
      <c r="AD580" s="356">
        <v>0.909319899244333</v>
      </c>
      <c r="AE580" s="356">
        <v>0.92</v>
      </c>
      <c r="AF580" s="169">
        <v>0.992070067463605</v>
      </c>
      <c r="AG580" s="169">
        <v>0.995251661918329</v>
      </c>
      <c r="AH580" s="169">
        <v>0.99236641221374</v>
      </c>
      <c r="AI580" s="169">
        <v>0.992070067463605</v>
      </c>
      <c r="AJ580" s="356">
        <v>0.92</v>
      </c>
      <c r="AK580" s="169">
        <v>0.942803268384664</v>
      </c>
      <c r="AL580" s="169">
        <v>0.941671340437465</v>
      </c>
      <c r="AM580" s="169">
        <v>0.964133219470538</v>
      </c>
      <c r="AN580" s="169">
        <v>0.942803268384664</v>
      </c>
      <c r="AO580" s="168">
        <v>0.99</v>
      </c>
      <c r="AP580" s="358">
        <v>1</v>
      </c>
      <c r="AQ580" s="358">
        <v>1</v>
      </c>
      <c r="AR580" s="358">
        <v>1</v>
      </c>
      <c r="AS580" s="359">
        <v>1</v>
      </c>
      <c r="AT580" s="364">
        <v>0.05</v>
      </c>
      <c r="AU580" s="361">
        <v>0</v>
      </c>
      <c r="AV580" s="362">
        <v>0.333333333333333</v>
      </c>
      <c r="AW580" s="362">
        <v>0</v>
      </c>
      <c r="AX580" s="362">
        <v>0</v>
      </c>
      <c r="AY580" s="142"/>
      <c r="AZ580" s="140"/>
    </row>
    <row r="581" spans="1:52">
      <c r="A581" s="138"/>
      <c r="B581" s="142"/>
      <c r="C581" s="172" t="s">
        <v>721</v>
      </c>
      <c r="D581" s="166" t="s">
        <v>26</v>
      </c>
      <c r="E581" s="166" t="s">
        <v>722</v>
      </c>
      <c r="F581" s="167" t="s">
        <v>1048</v>
      </c>
      <c r="G581" s="173" t="s">
        <v>1049</v>
      </c>
      <c r="H581" s="173" t="s">
        <v>1049</v>
      </c>
      <c r="I581" s="173" t="s">
        <v>1049</v>
      </c>
      <c r="J581" s="173" t="s">
        <v>1049</v>
      </c>
      <c r="K581" s="168">
        <v>0.9</v>
      </c>
      <c r="L581" s="169">
        <v>1</v>
      </c>
      <c r="M581" s="169">
        <v>1</v>
      </c>
      <c r="N581" s="170">
        <v>1</v>
      </c>
      <c r="O581" s="170">
        <v>1</v>
      </c>
      <c r="P581" s="356">
        <v>0.9</v>
      </c>
      <c r="Q581" s="357">
        <v>0.95980595980596</v>
      </c>
      <c r="R581" s="169">
        <v>0.965953731994762</v>
      </c>
      <c r="S581" s="169">
        <v>0.990036231884058</v>
      </c>
      <c r="T581" s="169">
        <v>0.95980595980596</v>
      </c>
      <c r="U581" s="356">
        <v>0.9</v>
      </c>
      <c r="V581" s="169">
        <v>0.913374913374913</v>
      </c>
      <c r="W581" s="169">
        <v>0.925796595373199</v>
      </c>
      <c r="X581" s="169">
        <v>0.976449275362319</v>
      </c>
      <c r="Y581" s="169">
        <v>0.913374913374913</v>
      </c>
      <c r="Z581" s="356">
        <v>0.92</v>
      </c>
      <c r="AA581" s="356">
        <v>0.944099378881988</v>
      </c>
      <c r="AB581" s="356">
        <v>0.939550949913644</v>
      </c>
      <c r="AC581" s="356">
        <v>0.971744471744472</v>
      </c>
      <c r="AD581" s="356">
        <v>0.944099378881988</v>
      </c>
      <c r="AE581" s="356">
        <v>0.92</v>
      </c>
      <c r="AF581" s="169">
        <v>0.977128172181176</v>
      </c>
      <c r="AG581" s="169">
        <v>0.982147522424454</v>
      </c>
      <c r="AH581" s="169">
        <v>0.850346266957594</v>
      </c>
      <c r="AI581" s="169">
        <v>0.977128172181176</v>
      </c>
      <c r="AJ581" s="356">
        <v>0.92</v>
      </c>
      <c r="AK581" s="169">
        <v>0.966237942122186</v>
      </c>
      <c r="AL581" s="169">
        <v>0.961084086170952</v>
      </c>
      <c r="AM581" s="169">
        <v>0.978645833333333</v>
      </c>
      <c r="AN581" s="169">
        <v>0.966237942122186</v>
      </c>
      <c r="AO581" s="168">
        <v>0.99</v>
      </c>
      <c r="AP581" s="358">
        <v>1</v>
      </c>
      <c r="AQ581" s="358">
        <v>1</v>
      </c>
      <c r="AR581" s="358">
        <v>1</v>
      </c>
      <c r="AS581" s="359">
        <v>1</v>
      </c>
      <c r="AT581" s="364">
        <v>0.05</v>
      </c>
      <c r="AU581" s="361">
        <v>0</v>
      </c>
      <c r="AV581" s="362">
        <v>0.333333333333333</v>
      </c>
      <c r="AW581" s="362">
        <v>0</v>
      </c>
      <c r="AX581" s="362">
        <v>0</v>
      </c>
      <c r="AY581" s="142"/>
      <c r="AZ581" s="140"/>
    </row>
    <row r="582" spans="1:52">
      <c r="A582" s="138"/>
      <c r="B582" s="142"/>
      <c r="C582" s="172" t="s">
        <v>721</v>
      </c>
      <c r="D582" s="166" t="s">
        <v>26</v>
      </c>
      <c r="E582" s="166" t="s">
        <v>722</v>
      </c>
      <c r="F582" s="167" t="s">
        <v>1050</v>
      </c>
      <c r="G582" s="173" t="s">
        <v>1051</v>
      </c>
      <c r="H582" s="173" t="s">
        <v>1051</v>
      </c>
      <c r="I582" s="173" t="s">
        <v>1051</v>
      </c>
      <c r="J582" s="173" t="s">
        <v>1051</v>
      </c>
      <c r="K582" s="168">
        <v>0.9</v>
      </c>
      <c r="L582" s="169">
        <v>0.981132075471698</v>
      </c>
      <c r="M582" s="169">
        <v>1</v>
      </c>
      <c r="N582" s="170">
        <v>0.956521739130435</v>
      </c>
      <c r="O582" s="170">
        <v>0.981132075471698</v>
      </c>
      <c r="P582" s="356">
        <v>0.9</v>
      </c>
      <c r="Q582" s="357">
        <v>0.923329682365827</v>
      </c>
      <c r="R582" s="169">
        <v>0.966192537621109</v>
      </c>
      <c r="S582" s="169">
        <v>0.97933227344992</v>
      </c>
      <c r="T582" s="169">
        <v>0.923329682365827</v>
      </c>
      <c r="U582" s="356">
        <v>0.9</v>
      </c>
      <c r="V582" s="169">
        <v>0.857886089813801</v>
      </c>
      <c r="W582" s="169">
        <v>0.868686868686869</v>
      </c>
      <c r="X582" s="169">
        <v>0.943296237413884</v>
      </c>
      <c r="Y582" s="169">
        <v>0.857886089813801</v>
      </c>
      <c r="Z582" s="356">
        <v>0.92</v>
      </c>
      <c r="AA582" s="356">
        <v>0.830508474576271</v>
      </c>
      <c r="AB582" s="356">
        <v>0.854561101549053</v>
      </c>
      <c r="AC582" s="356">
        <v>0.835240274599542</v>
      </c>
      <c r="AD582" s="356">
        <v>0.830508474576271</v>
      </c>
      <c r="AE582" s="356">
        <v>0.92</v>
      </c>
      <c r="AF582" s="169">
        <v>0.99161838330427</v>
      </c>
      <c r="AG582" s="169">
        <v>0.995409972877112</v>
      </c>
      <c r="AH582" s="169">
        <v>0.991396149195424</v>
      </c>
      <c r="AI582" s="169">
        <v>0.99161838330427</v>
      </c>
      <c r="AJ582" s="356">
        <v>0.92</v>
      </c>
      <c r="AK582" s="169">
        <v>0.927265420936307</v>
      </c>
      <c r="AL582" s="169">
        <v>0.940472231459927</v>
      </c>
      <c r="AM582" s="169">
        <v>0.912757973733583</v>
      </c>
      <c r="AN582" s="169">
        <v>0.927265420936307</v>
      </c>
      <c r="AO582" s="168">
        <v>0.99</v>
      </c>
      <c r="AP582" s="358">
        <v>1</v>
      </c>
      <c r="AQ582" s="358">
        <v>1</v>
      </c>
      <c r="AR582" s="358">
        <v>1</v>
      </c>
      <c r="AS582" s="359">
        <v>1</v>
      </c>
      <c r="AT582" s="364">
        <v>0.05</v>
      </c>
      <c r="AU582" s="361">
        <v>0</v>
      </c>
      <c r="AV582" s="362">
        <v>0.0833333333333333</v>
      </c>
      <c r="AW582" s="362">
        <v>0</v>
      </c>
      <c r="AX582" s="362">
        <v>0</v>
      </c>
      <c r="AY582" s="142"/>
      <c r="AZ582" s="140"/>
    </row>
    <row r="583" spans="1:52">
      <c r="A583" s="138"/>
      <c r="B583" s="142"/>
      <c r="C583" s="172" t="s">
        <v>721</v>
      </c>
      <c r="D583" s="166" t="s">
        <v>26</v>
      </c>
      <c r="E583" s="166" t="s">
        <v>722</v>
      </c>
      <c r="F583" s="167" t="s">
        <v>1052</v>
      </c>
      <c r="G583" s="173" t="s">
        <v>1053</v>
      </c>
      <c r="H583" s="173" t="s">
        <v>1053</v>
      </c>
      <c r="I583" s="173" t="s">
        <v>1053</v>
      </c>
      <c r="J583" s="173" t="s">
        <v>1053</v>
      </c>
      <c r="K583" s="168">
        <v>0.9</v>
      </c>
      <c r="L583" s="169">
        <v>1</v>
      </c>
      <c r="M583" s="169">
        <v>0.967741935483871</v>
      </c>
      <c r="N583" s="170">
        <v>1</v>
      </c>
      <c r="O583" s="170">
        <v>1</v>
      </c>
      <c r="P583" s="356">
        <v>0.9</v>
      </c>
      <c r="Q583" s="357">
        <v>0.981677917068467</v>
      </c>
      <c r="R583" s="169">
        <v>0.918572418572419</v>
      </c>
      <c r="S583" s="169">
        <v>0.991833030852995</v>
      </c>
      <c r="T583" s="169">
        <v>0.981677917068467</v>
      </c>
      <c r="U583" s="356">
        <v>0.9</v>
      </c>
      <c r="V583" s="169">
        <v>0.864513018322083</v>
      </c>
      <c r="W583" s="169">
        <v>0.858974358974359</v>
      </c>
      <c r="X583" s="169">
        <v>0.941923774954628</v>
      </c>
      <c r="Y583" s="169">
        <v>0.864513018322083</v>
      </c>
      <c r="Z583" s="356">
        <v>0.92</v>
      </c>
      <c r="AA583" s="356">
        <v>0.989690721649485</v>
      </c>
      <c r="AB583" s="356">
        <v>0.908765652951699</v>
      </c>
      <c r="AC583" s="356">
        <v>0.910014513788099</v>
      </c>
      <c r="AD583" s="356">
        <v>0.989690721649485</v>
      </c>
      <c r="AE583" s="356">
        <v>0.92</v>
      </c>
      <c r="AF583" s="169">
        <v>0.998749478949562</v>
      </c>
      <c r="AG583" s="169">
        <v>0.995078941972524</v>
      </c>
      <c r="AH583" s="169">
        <v>0.991181248549547</v>
      </c>
      <c r="AI583" s="169">
        <v>0.998749478949562</v>
      </c>
      <c r="AJ583" s="356">
        <v>0.92</v>
      </c>
      <c r="AK583" s="169">
        <v>0.959825327510917</v>
      </c>
      <c r="AL583" s="169">
        <v>0.952988972721997</v>
      </c>
      <c r="AM583" s="169">
        <v>0.950892857142857</v>
      </c>
      <c r="AN583" s="169">
        <v>0.959825327510917</v>
      </c>
      <c r="AO583" s="168">
        <v>0.99</v>
      </c>
      <c r="AP583" s="358">
        <v>1</v>
      </c>
      <c r="AQ583" s="358">
        <v>1</v>
      </c>
      <c r="AR583" s="358">
        <v>1</v>
      </c>
      <c r="AS583" s="359">
        <v>1</v>
      </c>
      <c r="AT583" s="364">
        <v>0.05</v>
      </c>
      <c r="AU583" s="361">
        <v>0</v>
      </c>
      <c r="AV583" s="362">
        <v>0</v>
      </c>
      <c r="AW583" s="362">
        <v>0.142857142857143</v>
      </c>
      <c r="AX583" s="362">
        <v>0</v>
      </c>
      <c r="AY583" s="142"/>
      <c r="AZ583" s="140"/>
    </row>
    <row r="584" spans="1:52">
      <c r="A584" s="138"/>
      <c r="B584" s="142"/>
      <c r="C584" s="172" t="s">
        <v>721</v>
      </c>
      <c r="D584" s="166" t="s">
        <v>26</v>
      </c>
      <c r="E584" s="166" t="s">
        <v>722</v>
      </c>
      <c r="F584" s="167" t="s">
        <v>1054</v>
      </c>
      <c r="G584" s="173" t="s">
        <v>1055</v>
      </c>
      <c r="H584" s="173" t="s">
        <v>1055</v>
      </c>
      <c r="I584" s="173" t="s">
        <v>1055</v>
      </c>
      <c r="J584" s="173" t="s">
        <v>1055</v>
      </c>
      <c r="K584" s="168">
        <v>0.9</v>
      </c>
      <c r="L584" s="169">
        <v>1</v>
      </c>
      <c r="M584" s="169">
        <v>1</v>
      </c>
      <c r="N584" s="170">
        <v>1</v>
      </c>
      <c r="O584" s="170">
        <v>1</v>
      </c>
      <c r="P584" s="356">
        <v>0.9</v>
      </c>
      <c r="Q584" s="357">
        <v>0</v>
      </c>
      <c r="R584" s="169">
        <v>0.666666666666667</v>
      </c>
      <c r="S584" s="169" t="s">
        <v>32</v>
      </c>
      <c r="T584" s="169">
        <v>0</v>
      </c>
      <c r="U584" s="356">
        <v>0.9</v>
      </c>
      <c r="V584" s="169">
        <v>0</v>
      </c>
      <c r="W584" s="169">
        <v>0</v>
      </c>
      <c r="X584" s="169" t="s">
        <v>32</v>
      </c>
      <c r="Y584" s="169">
        <v>0</v>
      </c>
      <c r="Z584" s="356">
        <v>0.92</v>
      </c>
      <c r="AA584" s="356">
        <v>0</v>
      </c>
      <c r="AB584" s="356">
        <v>0</v>
      </c>
      <c r="AC584" s="356">
        <v>0</v>
      </c>
      <c r="AD584" s="356">
        <v>0</v>
      </c>
      <c r="AE584" s="356">
        <v>0.92</v>
      </c>
      <c r="AF584" s="169">
        <v>0.996200607902736</v>
      </c>
      <c r="AG584" s="169">
        <v>0.999151823579305</v>
      </c>
      <c r="AH584" s="169">
        <v>0.993890020366599</v>
      </c>
      <c r="AI584" s="169">
        <v>0.996200607902736</v>
      </c>
      <c r="AJ584" s="356">
        <v>0.92</v>
      </c>
      <c r="AK584" s="169">
        <v>0.95215897939156</v>
      </c>
      <c r="AL584" s="169">
        <v>0.930365001294331</v>
      </c>
      <c r="AM584" s="169">
        <v>0.894454382826476</v>
      </c>
      <c r="AN584" s="169">
        <v>0.95215897939156</v>
      </c>
      <c r="AO584" s="168">
        <v>0.99</v>
      </c>
      <c r="AP584" s="358">
        <v>1</v>
      </c>
      <c r="AQ584" s="358">
        <v>1</v>
      </c>
      <c r="AR584" s="358">
        <v>1</v>
      </c>
      <c r="AS584" s="359">
        <v>1</v>
      </c>
      <c r="AT584" s="364">
        <v>0.05</v>
      </c>
      <c r="AU584" s="361">
        <v>0</v>
      </c>
      <c r="AV584" s="362">
        <v>0</v>
      </c>
      <c r="AW584" s="362">
        <v>0</v>
      </c>
      <c r="AX584" s="362">
        <v>0</v>
      </c>
      <c r="AY584" s="142"/>
      <c r="AZ584" s="140"/>
    </row>
    <row r="585" spans="1:52">
      <c r="A585" s="138"/>
      <c r="B585" s="142"/>
      <c r="C585" s="172" t="s">
        <v>721</v>
      </c>
      <c r="D585" s="166" t="s">
        <v>26</v>
      </c>
      <c r="E585" s="166" t="s">
        <v>722</v>
      </c>
      <c r="F585" s="167" t="s">
        <v>1056</v>
      </c>
      <c r="G585" s="173" t="s">
        <v>1057</v>
      </c>
      <c r="H585" s="173" t="s">
        <v>1057</v>
      </c>
      <c r="I585" s="173" t="s">
        <v>1057</v>
      </c>
      <c r="J585" s="173" t="s">
        <v>1057</v>
      </c>
      <c r="K585" s="168">
        <v>0.9</v>
      </c>
      <c r="L585" s="169">
        <v>1</v>
      </c>
      <c r="M585" s="169">
        <v>1</v>
      </c>
      <c r="N585" s="170">
        <v>0.98</v>
      </c>
      <c r="O585" s="170">
        <v>1</v>
      </c>
      <c r="P585" s="356">
        <v>0.9</v>
      </c>
      <c r="Q585" s="357">
        <v>0.995301487862177</v>
      </c>
      <c r="R585" s="169">
        <v>0.997485579056353</v>
      </c>
      <c r="S585" s="169">
        <v>0.970407378939278</v>
      </c>
      <c r="T585" s="169">
        <v>0.995301487862177</v>
      </c>
      <c r="U585" s="356">
        <v>0.9</v>
      </c>
      <c r="V585" s="169">
        <v>0.952231793265466</v>
      </c>
      <c r="W585" s="169">
        <v>0.908001774885372</v>
      </c>
      <c r="X585" s="169">
        <v>0.897770945426595</v>
      </c>
      <c r="Y585" s="169">
        <v>0.952231793265466</v>
      </c>
      <c r="Z585" s="356">
        <v>0.92</v>
      </c>
      <c r="AA585" s="356">
        <v>0.87582176771366</v>
      </c>
      <c r="AB585" s="356">
        <v>0.895357406042741</v>
      </c>
      <c r="AC585" s="356">
        <v>0.824393358876118</v>
      </c>
      <c r="AD585" s="356">
        <v>0.87582176771366</v>
      </c>
      <c r="AE585" s="356">
        <v>0.92</v>
      </c>
      <c r="AF585" s="169">
        <v>0.984231169454895</v>
      </c>
      <c r="AG585" s="169">
        <v>0.988456672991777</v>
      </c>
      <c r="AH585" s="169">
        <v>0.977235772357724</v>
      </c>
      <c r="AI585" s="169">
        <v>0.984231169454895</v>
      </c>
      <c r="AJ585" s="356">
        <v>0.92</v>
      </c>
      <c r="AK585" s="169">
        <v>0.96119982092225</v>
      </c>
      <c r="AL585" s="169">
        <v>0.964523281596452</v>
      </c>
      <c r="AM585" s="169">
        <v>0.89901655073159</v>
      </c>
      <c r="AN585" s="169">
        <v>0.96119982092225</v>
      </c>
      <c r="AO585" s="168">
        <v>0.99</v>
      </c>
      <c r="AP585" s="358">
        <v>1</v>
      </c>
      <c r="AQ585" s="358">
        <v>1</v>
      </c>
      <c r="AR585" s="358">
        <v>1</v>
      </c>
      <c r="AS585" s="359">
        <v>1</v>
      </c>
      <c r="AT585" s="364">
        <v>0.05</v>
      </c>
      <c r="AU585" s="361">
        <v>0</v>
      </c>
      <c r="AV585" s="362">
        <v>0.08</v>
      </c>
      <c r="AW585" s="362">
        <v>0</v>
      </c>
      <c r="AX585" s="362">
        <v>0</v>
      </c>
      <c r="AY585" s="142"/>
      <c r="AZ585" s="140"/>
    </row>
    <row r="586" spans="1:52">
      <c r="A586" s="138"/>
      <c r="B586" s="142"/>
      <c r="C586" s="172" t="s">
        <v>721</v>
      </c>
      <c r="D586" s="166" t="s">
        <v>26</v>
      </c>
      <c r="E586" s="166" t="s">
        <v>722</v>
      </c>
      <c r="F586" s="167" t="s">
        <v>1058</v>
      </c>
      <c r="G586" s="173" t="s">
        <v>1059</v>
      </c>
      <c r="H586" s="173" t="s">
        <v>1059</v>
      </c>
      <c r="I586" s="173" t="s">
        <v>1059</v>
      </c>
      <c r="J586" s="173" t="s">
        <v>1059</v>
      </c>
      <c r="K586" s="168">
        <v>0.9</v>
      </c>
      <c r="L586" s="169">
        <v>1</v>
      </c>
      <c r="M586" s="169">
        <v>1</v>
      </c>
      <c r="N586" s="170">
        <v>1</v>
      </c>
      <c r="O586" s="170">
        <v>1</v>
      </c>
      <c r="P586" s="356">
        <v>0.9</v>
      </c>
      <c r="Q586" s="357">
        <v>0</v>
      </c>
      <c r="R586" s="169">
        <v>0.6</v>
      </c>
      <c r="S586" s="169" t="s">
        <v>32</v>
      </c>
      <c r="T586" s="169">
        <v>0</v>
      </c>
      <c r="U586" s="356">
        <v>0.9</v>
      </c>
      <c r="V586" s="169">
        <v>0</v>
      </c>
      <c r="W586" s="169">
        <v>0</v>
      </c>
      <c r="X586" s="169" t="s">
        <v>32</v>
      </c>
      <c r="Y586" s="169">
        <v>0</v>
      </c>
      <c r="Z586" s="356">
        <v>0.92</v>
      </c>
      <c r="AA586" s="356" t="s">
        <v>32</v>
      </c>
      <c r="AB586" s="356">
        <v>0</v>
      </c>
      <c r="AC586" s="356" t="s">
        <v>32</v>
      </c>
      <c r="AD586" s="356" t="s">
        <v>32</v>
      </c>
      <c r="AE586" s="356">
        <v>0.92</v>
      </c>
      <c r="AF586" s="169">
        <v>0.998050682261209</v>
      </c>
      <c r="AG586" s="169">
        <v>1</v>
      </c>
      <c r="AH586" s="169">
        <v>0.996666666666667</v>
      </c>
      <c r="AI586" s="169">
        <v>0.998050682261209</v>
      </c>
      <c r="AJ586" s="356">
        <v>0.92</v>
      </c>
      <c r="AK586" s="169">
        <v>0.963960546282246</v>
      </c>
      <c r="AL586" s="169">
        <v>0.962247324613555</v>
      </c>
      <c r="AM586" s="169">
        <v>0.95933014354067</v>
      </c>
      <c r="AN586" s="169">
        <v>0.963960546282246</v>
      </c>
      <c r="AO586" s="168">
        <v>0.99</v>
      </c>
      <c r="AP586" s="358">
        <v>1</v>
      </c>
      <c r="AQ586" s="358">
        <v>1</v>
      </c>
      <c r="AR586" s="358">
        <v>1</v>
      </c>
      <c r="AS586" s="359">
        <v>1</v>
      </c>
      <c r="AT586" s="364">
        <v>0.05</v>
      </c>
      <c r="AU586" s="361">
        <v>0</v>
      </c>
      <c r="AV586" s="362">
        <v>0</v>
      </c>
      <c r="AW586" s="362">
        <v>0</v>
      </c>
      <c r="AX586" s="362">
        <v>0</v>
      </c>
      <c r="AY586" s="142"/>
      <c r="AZ586" s="140"/>
    </row>
    <row r="587" spans="1:52">
      <c r="A587" s="138"/>
      <c r="B587" s="142"/>
      <c r="C587" s="172" t="s">
        <v>721</v>
      </c>
      <c r="D587" s="166" t="s">
        <v>26</v>
      </c>
      <c r="E587" s="166" t="s">
        <v>722</v>
      </c>
      <c r="F587" s="167" t="s">
        <v>1060</v>
      </c>
      <c r="G587" s="173" t="s">
        <v>1061</v>
      </c>
      <c r="H587" s="173" t="s">
        <v>1061</v>
      </c>
      <c r="I587" s="173" t="s">
        <v>1061</v>
      </c>
      <c r="J587" s="173" t="s">
        <v>1061</v>
      </c>
      <c r="K587" s="168">
        <v>0.9</v>
      </c>
      <c r="L587" s="169">
        <v>1</v>
      </c>
      <c r="M587" s="169">
        <v>0.936170212765957</v>
      </c>
      <c r="N587" s="170">
        <v>0.9</v>
      </c>
      <c r="O587" s="170">
        <v>1</v>
      </c>
      <c r="P587" s="356">
        <v>0.9</v>
      </c>
      <c r="Q587" s="357">
        <v>0.97341075794621</v>
      </c>
      <c r="R587" s="169">
        <v>0.981687528975429</v>
      </c>
      <c r="S587" s="169">
        <v>0.989468405215647</v>
      </c>
      <c r="T587" s="169">
        <v>0.97341075794621</v>
      </c>
      <c r="U587" s="356">
        <v>0.9</v>
      </c>
      <c r="V587" s="169">
        <v>0.952017114914425</v>
      </c>
      <c r="W587" s="169">
        <v>0.938108484005563</v>
      </c>
      <c r="X587" s="169">
        <v>0.981945837512538</v>
      </c>
      <c r="Y587" s="169">
        <v>0.952017114914425</v>
      </c>
      <c r="Z587" s="356">
        <v>0.92</v>
      </c>
      <c r="AA587" s="356">
        <v>0.961709706144256</v>
      </c>
      <c r="AB587" s="356">
        <v>0.960526315789474</v>
      </c>
      <c r="AC587" s="356">
        <v>0.971924029727498</v>
      </c>
      <c r="AD587" s="356">
        <v>0.961709706144256</v>
      </c>
      <c r="AE587" s="356">
        <v>0.92</v>
      </c>
      <c r="AF587" s="169">
        <v>0.925296386230538</v>
      </c>
      <c r="AG587" s="169">
        <v>0.998266897746967</v>
      </c>
      <c r="AH587" s="169">
        <v>0.699738772229479</v>
      </c>
      <c r="AI587" s="169">
        <v>0.925296386230538</v>
      </c>
      <c r="AJ587" s="356">
        <v>0.92</v>
      </c>
      <c r="AK587" s="169">
        <v>0.978224802986313</v>
      </c>
      <c r="AL587" s="169">
        <v>0.978810408921933</v>
      </c>
      <c r="AM587" s="169">
        <v>0.984711388455538</v>
      </c>
      <c r="AN587" s="169">
        <v>0.978224802986313</v>
      </c>
      <c r="AO587" s="168">
        <v>0.99</v>
      </c>
      <c r="AP587" s="358">
        <v>1</v>
      </c>
      <c r="AQ587" s="358">
        <v>1</v>
      </c>
      <c r="AR587" s="358">
        <v>1</v>
      </c>
      <c r="AS587" s="359">
        <v>1</v>
      </c>
      <c r="AT587" s="364">
        <v>0.05</v>
      </c>
      <c r="AU587" s="361">
        <v>0.0384615384615385</v>
      </c>
      <c r="AV587" s="362">
        <v>0.12</v>
      </c>
      <c r="AW587" s="362">
        <v>0</v>
      </c>
      <c r="AX587" s="362">
        <v>0.0384615384615385</v>
      </c>
      <c r="AY587" s="142"/>
      <c r="AZ587" s="140"/>
    </row>
    <row r="588" spans="1:52">
      <c r="A588" s="138"/>
      <c r="B588" s="142"/>
      <c r="C588" s="172" t="s">
        <v>721</v>
      </c>
      <c r="D588" s="166" t="s">
        <v>26</v>
      </c>
      <c r="E588" s="166" t="s">
        <v>722</v>
      </c>
      <c r="F588" s="167" t="s">
        <v>1062</v>
      </c>
      <c r="G588" s="173" t="s">
        <v>1063</v>
      </c>
      <c r="H588" s="173" t="s">
        <v>1063</v>
      </c>
      <c r="I588" s="173" t="s">
        <v>1063</v>
      </c>
      <c r="J588" s="173" t="s">
        <v>1063</v>
      </c>
      <c r="K588" s="168">
        <v>0.9</v>
      </c>
      <c r="L588" s="169">
        <v>0.975</v>
      </c>
      <c r="M588" s="169">
        <v>1</v>
      </c>
      <c r="N588" s="170">
        <v>1</v>
      </c>
      <c r="O588" s="170">
        <v>0.975</v>
      </c>
      <c r="P588" s="356">
        <v>0.9</v>
      </c>
      <c r="Q588" s="357">
        <v>0.988988698927847</v>
      </c>
      <c r="R588" s="169">
        <v>0.997100802854594</v>
      </c>
      <c r="S588" s="169">
        <v>0.998864926220204</v>
      </c>
      <c r="T588" s="169">
        <v>0.988988698927847</v>
      </c>
      <c r="U588" s="356">
        <v>0.9</v>
      </c>
      <c r="V588" s="169">
        <v>0.946682121124312</v>
      </c>
      <c r="W588" s="169">
        <v>0.942462087421945</v>
      </c>
      <c r="X588" s="169">
        <v>0.975028376844495</v>
      </c>
      <c r="Y588" s="169">
        <v>0.946682121124312</v>
      </c>
      <c r="Z588" s="356">
        <v>0.92</v>
      </c>
      <c r="AA588" s="356">
        <v>0.968614718614719</v>
      </c>
      <c r="AB588" s="356">
        <v>0.957160342717258</v>
      </c>
      <c r="AC588" s="356">
        <v>0.977839335180055</v>
      </c>
      <c r="AD588" s="356">
        <v>0.968614718614719</v>
      </c>
      <c r="AE588" s="356">
        <v>0.92</v>
      </c>
      <c r="AF588" s="169">
        <v>0.992558831736583</v>
      </c>
      <c r="AG588" s="169">
        <v>0.999594155844156</v>
      </c>
      <c r="AH588" s="169">
        <v>0.940532376817066</v>
      </c>
      <c r="AI588" s="169">
        <v>0.992558831736583</v>
      </c>
      <c r="AJ588" s="356">
        <v>0.92</v>
      </c>
      <c r="AK588" s="169">
        <v>0.980171844018506</v>
      </c>
      <c r="AL588" s="169">
        <v>0.975678733031674</v>
      </c>
      <c r="AM588" s="169">
        <v>0.985940246045694</v>
      </c>
      <c r="AN588" s="169">
        <v>0.980171844018506</v>
      </c>
      <c r="AO588" s="168">
        <v>0.99</v>
      </c>
      <c r="AP588" s="358">
        <v>1</v>
      </c>
      <c r="AQ588" s="358">
        <v>1</v>
      </c>
      <c r="AR588" s="358">
        <v>1</v>
      </c>
      <c r="AS588" s="359">
        <v>1</v>
      </c>
      <c r="AT588" s="364">
        <v>0.05</v>
      </c>
      <c r="AU588" s="361">
        <v>0.0625</v>
      </c>
      <c r="AV588" s="362">
        <v>0.157894736842105</v>
      </c>
      <c r="AW588" s="362">
        <v>0</v>
      </c>
      <c r="AX588" s="362">
        <v>0.0625</v>
      </c>
      <c r="AY588" s="142"/>
      <c r="AZ588" s="140"/>
    </row>
    <row r="589" spans="1:52">
      <c r="A589" s="138"/>
      <c r="B589" s="142"/>
      <c r="C589" s="172" t="s">
        <v>721</v>
      </c>
      <c r="D589" s="166" t="s">
        <v>26</v>
      </c>
      <c r="E589" s="166" t="s">
        <v>722</v>
      </c>
      <c r="F589" s="167" t="s">
        <v>1064</v>
      </c>
      <c r="G589" s="173" t="s">
        <v>1065</v>
      </c>
      <c r="H589" s="173" t="s">
        <v>1065</v>
      </c>
      <c r="I589" s="173" t="s">
        <v>1065</v>
      </c>
      <c r="J589" s="173" t="s">
        <v>1065</v>
      </c>
      <c r="K589" s="168">
        <v>0.9</v>
      </c>
      <c r="L589" s="169">
        <v>0.987179487179487</v>
      </c>
      <c r="M589" s="169">
        <v>1</v>
      </c>
      <c r="N589" s="170">
        <v>1</v>
      </c>
      <c r="O589" s="170">
        <v>0.987179487179487</v>
      </c>
      <c r="P589" s="356">
        <v>0.9</v>
      </c>
      <c r="Q589" s="357">
        <v>0.428571428571429</v>
      </c>
      <c r="R589" s="169">
        <v>1</v>
      </c>
      <c r="S589" s="169">
        <v>0</v>
      </c>
      <c r="T589" s="169">
        <v>0.428571428571429</v>
      </c>
      <c r="U589" s="356">
        <v>0.9</v>
      </c>
      <c r="V589" s="169">
        <v>0</v>
      </c>
      <c r="W589" s="169">
        <v>0</v>
      </c>
      <c r="X589" s="169">
        <v>0</v>
      </c>
      <c r="Y589" s="169">
        <v>0</v>
      </c>
      <c r="Z589" s="356">
        <v>0.92</v>
      </c>
      <c r="AA589" s="356" t="s">
        <v>32</v>
      </c>
      <c r="AB589" s="356">
        <v>0</v>
      </c>
      <c r="AC589" s="356">
        <v>0</v>
      </c>
      <c r="AD589" s="356" t="s">
        <v>32</v>
      </c>
      <c r="AE589" s="356">
        <v>0.92</v>
      </c>
      <c r="AF589" s="169">
        <v>0.997179125528914</v>
      </c>
      <c r="AG589" s="169">
        <v>0.99883855981417</v>
      </c>
      <c r="AH589" s="169">
        <v>0.991676575505351</v>
      </c>
      <c r="AI589" s="169">
        <v>0.997179125528914</v>
      </c>
      <c r="AJ589" s="356">
        <v>0.92</v>
      </c>
      <c r="AK589" s="169">
        <v>0.944068091019628</v>
      </c>
      <c r="AL589" s="169">
        <v>0.941788526434196</v>
      </c>
      <c r="AM589" s="169">
        <v>0.934025203854707</v>
      </c>
      <c r="AN589" s="169">
        <v>0.944068091019628</v>
      </c>
      <c r="AO589" s="168">
        <v>0.99</v>
      </c>
      <c r="AP589" s="358">
        <v>1</v>
      </c>
      <c r="AQ589" s="358">
        <v>1</v>
      </c>
      <c r="AR589" s="358">
        <v>1</v>
      </c>
      <c r="AS589" s="359">
        <v>1</v>
      </c>
      <c r="AT589" s="364">
        <v>0.05</v>
      </c>
      <c r="AU589" s="361">
        <v>0</v>
      </c>
      <c r="AV589" s="362">
        <v>0.133333333333333</v>
      </c>
      <c r="AW589" s="362">
        <v>0</v>
      </c>
      <c r="AX589" s="362">
        <v>0</v>
      </c>
      <c r="AY589" s="142"/>
      <c r="AZ589" s="140"/>
    </row>
    <row r="590" spans="1:52">
      <c r="A590" s="138"/>
      <c r="B590" s="142"/>
      <c r="C590" s="172" t="s">
        <v>721</v>
      </c>
      <c r="D590" s="166" t="s">
        <v>26</v>
      </c>
      <c r="E590" s="166" t="s">
        <v>722</v>
      </c>
      <c r="F590" s="167" t="s">
        <v>1066</v>
      </c>
      <c r="G590" s="173" t="s">
        <v>1067</v>
      </c>
      <c r="H590" s="173" t="s">
        <v>1067</v>
      </c>
      <c r="I590" s="173" t="s">
        <v>1067</v>
      </c>
      <c r="J590" s="173" t="s">
        <v>1067</v>
      </c>
      <c r="K590" s="168">
        <v>0.9</v>
      </c>
      <c r="L590" s="169">
        <v>1</v>
      </c>
      <c r="M590" s="169">
        <v>1</v>
      </c>
      <c r="N590" s="170">
        <v>1</v>
      </c>
      <c r="O590" s="170">
        <v>1</v>
      </c>
      <c r="P590" s="356">
        <v>0.9</v>
      </c>
      <c r="Q590" s="357">
        <v>0.997477295660949</v>
      </c>
      <c r="R590" s="169">
        <v>0.99554565701559</v>
      </c>
      <c r="S590" s="169">
        <v>0.997578692493947</v>
      </c>
      <c r="T590" s="169">
        <v>0.997477295660949</v>
      </c>
      <c r="U590" s="356">
        <v>0.9</v>
      </c>
      <c r="V590" s="169">
        <v>0.971241170534813</v>
      </c>
      <c r="W590" s="169">
        <v>0.962509279881217</v>
      </c>
      <c r="X590" s="169">
        <v>0.986279257465698</v>
      </c>
      <c r="Y590" s="169">
        <v>0.971241170534813</v>
      </c>
      <c r="Z590" s="356">
        <v>0.92</v>
      </c>
      <c r="AA590" s="356">
        <v>0.97456279809221</v>
      </c>
      <c r="AB590" s="356">
        <v>0.980230642504119</v>
      </c>
      <c r="AC590" s="356">
        <v>0.979057591623037</v>
      </c>
      <c r="AD590" s="356">
        <v>0.97456279809221</v>
      </c>
      <c r="AE590" s="356">
        <v>0.92</v>
      </c>
      <c r="AF590" s="169">
        <v>0.995980091883614</v>
      </c>
      <c r="AG590" s="169">
        <v>0.996073776479182</v>
      </c>
      <c r="AH590" s="169">
        <v>0.995412844036697</v>
      </c>
      <c r="AI590" s="169">
        <v>0.995980091883614</v>
      </c>
      <c r="AJ590" s="356">
        <v>0.92</v>
      </c>
      <c r="AK590" s="169">
        <v>0.985424813366513</v>
      </c>
      <c r="AL590" s="169">
        <v>0.982132041187159</v>
      </c>
      <c r="AM590" s="169">
        <v>0.989515726410384</v>
      </c>
      <c r="AN590" s="169">
        <v>0.985424813366513</v>
      </c>
      <c r="AO590" s="168">
        <v>0.99</v>
      </c>
      <c r="AP590" s="358">
        <v>1</v>
      </c>
      <c r="AQ590" s="358">
        <v>1</v>
      </c>
      <c r="AR590" s="358">
        <v>1</v>
      </c>
      <c r="AS590" s="359">
        <v>1</v>
      </c>
      <c r="AT590" s="364">
        <v>0.05</v>
      </c>
      <c r="AU590" s="361">
        <v>0</v>
      </c>
      <c r="AV590" s="362">
        <v>0.1</v>
      </c>
      <c r="AW590" s="362">
        <v>0</v>
      </c>
      <c r="AX590" s="362">
        <v>0</v>
      </c>
      <c r="AY590" s="142"/>
      <c r="AZ590" s="140"/>
    </row>
    <row r="591" spans="1:52">
      <c r="A591" s="138"/>
      <c r="B591" s="142"/>
      <c r="C591" s="172" t="s">
        <v>721</v>
      </c>
      <c r="D591" s="166" t="s">
        <v>26</v>
      </c>
      <c r="E591" s="166" t="s">
        <v>722</v>
      </c>
      <c r="F591" s="167" t="s">
        <v>1068</v>
      </c>
      <c r="G591" s="173" t="s">
        <v>1068</v>
      </c>
      <c r="H591" s="173" t="s">
        <v>1068</v>
      </c>
      <c r="I591" s="173" t="s">
        <v>1068</v>
      </c>
      <c r="J591" s="173" t="s">
        <v>1068</v>
      </c>
      <c r="K591" s="168">
        <v>0.9</v>
      </c>
      <c r="L591" s="169">
        <v>0.916666666666667</v>
      </c>
      <c r="M591" s="169">
        <v>0.970588235294118</v>
      </c>
      <c r="N591" s="170">
        <v>0.966666666666667</v>
      </c>
      <c r="O591" s="170">
        <v>0.916666666666667</v>
      </c>
      <c r="P591" s="356">
        <v>0.9</v>
      </c>
      <c r="Q591" s="357">
        <v>0.25</v>
      </c>
      <c r="R591" s="169">
        <v>0.666666666666667</v>
      </c>
      <c r="S591" s="169" t="s">
        <v>32</v>
      </c>
      <c r="T591" s="169">
        <v>0.25</v>
      </c>
      <c r="U591" s="356">
        <v>0.9</v>
      </c>
      <c r="V591" s="169">
        <v>0</v>
      </c>
      <c r="W591" s="169">
        <v>0</v>
      </c>
      <c r="X591" s="169" t="s">
        <v>32</v>
      </c>
      <c r="Y591" s="169">
        <v>0</v>
      </c>
      <c r="Z591" s="356">
        <v>0.92</v>
      </c>
      <c r="AA591" s="356" t="s">
        <v>32</v>
      </c>
      <c r="AB591" s="356" t="s">
        <v>32</v>
      </c>
      <c r="AC591" s="356" t="s">
        <v>32</v>
      </c>
      <c r="AD591" s="356" t="s">
        <v>32</v>
      </c>
      <c r="AE591" s="356">
        <v>0.92</v>
      </c>
      <c r="AF591" s="169">
        <v>0.96969696969697</v>
      </c>
      <c r="AG591" s="169">
        <v>0.983870967741935</v>
      </c>
      <c r="AH591" s="169">
        <v>0.953488372093023</v>
      </c>
      <c r="AI591" s="169">
        <v>0.96969696969697</v>
      </c>
      <c r="AJ591" s="356">
        <v>0.92</v>
      </c>
      <c r="AK591" s="169">
        <v>0.950647748303516</v>
      </c>
      <c r="AL591" s="169">
        <v>0.915486194477791</v>
      </c>
      <c r="AM591" s="169">
        <v>0.861603974449965</v>
      </c>
      <c r="AN591" s="169">
        <v>0.950647748303516</v>
      </c>
      <c r="AO591" s="168">
        <v>0.99</v>
      </c>
      <c r="AP591" s="358">
        <v>1</v>
      </c>
      <c r="AQ591" s="358">
        <v>1</v>
      </c>
      <c r="AR591" s="358">
        <v>1</v>
      </c>
      <c r="AS591" s="359">
        <v>1</v>
      </c>
      <c r="AT591" s="364">
        <v>0.05</v>
      </c>
      <c r="AU591" s="361">
        <v>0</v>
      </c>
      <c r="AV591" s="362">
        <v>0.1</v>
      </c>
      <c r="AW591" s="362">
        <v>0</v>
      </c>
      <c r="AX591" s="362">
        <v>0</v>
      </c>
      <c r="AY591" s="142"/>
      <c r="AZ591" s="140"/>
    </row>
    <row r="592" spans="1:52">
      <c r="A592" s="138"/>
      <c r="B592" s="142"/>
      <c r="C592" s="172" t="s">
        <v>721</v>
      </c>
      <c r="D592" s="166" t="s">
        <v>26</v>
      </c>
      <c r="E592" s="166" t="s">
        <v>722</v>
      </c>
      <c r="F592" s="167" t="s">
        <v>1069</v>
      </c>
      <c r="G592" s="173" t="s">
        <v>1069</v>
      </c>
      <c r="H592" s="173" t="s">
        <v>1069</v>
      </c>
      <c r="I592" s="173" t="s">
        <v>1069</v>
      </c>
      <c r="J592" s="173" t="s">
        <v>1069</v>
      </c>
      <c r="K592" s="168">
        <v>0.9</v>
      </c>
      <c r="L592" s="169">
        <v>1</v>
      </c>
      <c r="M592" s="169">
        <v>1</v>
      </c>
      <c r="N592" s="170">
        <v>1</v>
      </c>
      <c r="O592" s="170">
        <v>1</v>
      </c>
      <c r="P592" s="356">
        <v>0.9</v>
      </c>
      <c r="Q592" s="357">
        <v>0.985985985985986</v>
      </c>
      <c r="R592" s="169">
        <v>0.995251286110012</v>
      </c>
      <c r="S592" s="169">
        <v>0.978147762747138</v>
      </c>
      <c r="T592" s="169">
        <v>0.985985985985986</v>
      </c>
      <c r="U592" s="356">
        <v>0.9</v>
      </c>
      <c r="V592" s="169">
        <v>0.91991991991992</v>
      </c>
      <c r="W592" s="169">
        <v>0.905025722200237</v>
      </c>
      <c r="X592" s="169">
        <v>0.929240374609781</v>
      </c>
      <c r="Y592" s="169">
        <v>0.91991991991992</v>
      </c>
      <c r="Z592" s="356">
        <v>0.92</v>
      </c>
      <c r="AA592" s="356">
        <v>0.864265927977839</v>
      </c>
      <c r="AB592" s="356">
        <v>0.841432225063939</v>
      </c>
      <c r="AC592" s="356">
        <v>0.909090909090909</v>
      </c>
      <c r="AD592" s="356">
        <v>0.864265927977839</v>
      </c>
      <c r="AE592" s="356">
        <v>0.92</v>
      </c>
      <c r="AF592" s="169">
        <v>0.99825327510917</v>
      </c>
      <c r="AG592" s="169">
        <v>1</v>
      </c>
      <c r="AH592" s="169">
        <v>0.996249062265566</v>
      </c>
      <c r="AI592" s="169">
        <v>0.99825327510917</v>
      </c>
      <c r="AJ592" s="356">
        <v>0.92</v>
      </c>
      <c r="AK592" s="169">
        <v>0.955974842767296</v>
      </c>
      <c r="AL592" s="169">
        <v>0.95242984257358</v>
      </c>
      <c r="AM592" s="169">
        <v>0.949238578680203</v>
      </c>
      <c r="AN592" s="169">
        <v>0.955974842767296</v>
      </c>
      <c r="AO592" s="168">
        <v>0.99</v>
      </c>
      <c r="AP592" s="358">
        <v>1</v>
      </c>
      <c r="AQ592" s="358">
        <v>1</v>
      </c>
      <c r="AR592" s="358">
        <v>1</v>
      </c>
      <c r="AS592" s="359">
        <v>1</v>
      </c>
      <c r="AT592" s="364">
        <v>0.05</v>
      </c>
      <c r="AU592" s="361">
        <v>0</v>
      </c>
      <c r="AV592" s="362">
        <v>0.166666666666667</v>
      </c>
      <c r="AW592" s="362">
        <v>0</v>
      </c>
      <c r="AX592" s="362">
        <v>0</v>
      </c>
      <c r="AY592" s="142"/>
      <c r="AZ592" s="140"/>
    </row>
    <row r="593" spans="1:52">
      <c r="A593" s="138"/>
      <c r="B593" s="142"/>
      <c r="C593" s="172" t="s">
        <v>721</v>
      </c>
      <c r="D593" s="166" t="s">
        <v>26</v>
      </c>
      <c r="E593" s="166" t="s">
        <v>722</v>
      </c>
      <c r="F593" s="167" t="s">
        <v>1070</v>
      </c>
      <c r="G593" s="173" t="s">
        <v>1070</v>
      </c>
      <c r="H593" s="173" t="s">
        <v>1070</v>
      </c>
      <c r="I593" s="173" t="s">
        <v>1070</v>
      </c>
      <c r="J593" s="173" t="s">
        <v>1070</v>
      </c>
      <c r="K593" s="168">
        <v>0.9</v>
      </c>
      <c r="L593" s="169">
        <v>1</v>
      </c>
      <c r="M593" s="169">
        <v>0.972222222222222</v>
      </c>
      <c r="N593" s="170">
        <v>1</v>
      </c>
      <c r="O593" s="170">
        <v>1</v>
      </c>
      <c r="P593" s="356">
        <v>0.9</v>
      </c>
      <c r="Q593" s="357">
        <v>0.666666666666667</v>
      </c>
      <c r="R593" s="169">
        <v>0</v>
      </c>
      <c r="S593" s="169" t="s">
        <v>32</v>
      </c>
      <c r="T593" s="169">
        <v>0.666666666666667</v>
      </c>
      <c r="U593" s="356">
        <v>0.9</v>
      </c>
      <c r="V593" s="169">
        <v>0.333333333333333</v>
      </c>
      <c r="W593" s="169">
        <v>0.153846153846154</v>
      </c>
      <c r="X593" s="169" t="s">
        <v>32</v>
      </c>
      <c r="Y593" s="169">
        <v>0.333333333333333</v>
      </c>
      <c r="Z593" s="356">
        <v>0.92</v>
      </c>
      <c r="AA593" s="356" t="s">
        <v>32</v>
      </c>
      <c r="AB593" s="356" t="s">
        <v>32</v>
      </c>
      <c r="AC593" s="356">
        <v>1</v>
      </c>
      <c r="AD593" s="356" t="s">
        <v>32</v>
      </c>
      <c r="AE593" s="356">
        <v>0.92</v>
      </c>
      <c r="AF593" s="169">
        <v>1</v>
      </c>
      <c r="AG593" s="169">
        <v>0.994623655913978</v>
      </c>
      <c r="AH593" s="169">
        <v>1</v>
      </c>
      <c r="AI593" s="169">
        <v>1</v>
      </c>
      <c r="AJ593" s="356">
        <v>0.92</v>
      </c>
      <c r="AK593" s="169">
        <v>0.964681618973962</v>
      </c>
      <c r="AL593" s="169">
        <v>0.962895745109901</v>
      </c>
      <c r="AM593" s="169">
        <v>0.915531335149864</v>
      </c>
      <c r="AN593" s="169">
        <v>0.964681618973962</v>
      </c>
      <c r="AO593" s="168">
        <v>0.99</v>
      </c>
      <c r="AP593" s="358">
        <v>1</v>
      </c>
      <c r="AQ593" s="358">
        <v>1</v>
      </c>
      <c r="AR593" s="358">
        <v>1</v>
      </c>
      <c r="AS593" s="359">
        <v>1</v>
      </c>
      <c r="AT593" s="364">
        <v>0.05</v>
      </c>
      <c r="AU593" s="361">
        <v>0</v>
      </c>
      <c r="AV593" s="362">
        <v>0.4</v>
      </c>
      <c r="AW593" s="362">
        <v>0</v>
      </c>
      <c r="AX593" s="362">
        <v>0</v>
      </c>
      <c r="AY593" s="142"/>
      <c r="AZ593" s="140"/>
    </row>
    <row r="594" spans="1:52">
      <c r="A594" s="138"/>
      <c r="B594" s="142"/>
      <c r="C594" s="172" t="s">
        <v>721</v>
      </c>
      <c r="D594" s="166" t="s">
        <v>26</v>
      </c>
      <c r="E594" s="166" t="s">
        <v>722</v>
      </c>
      <c r="F594" s="167" t="s">
        <v>1071</v>
      </c>
      <c r="G594" s="173" t="s">
        <v>1072</v>
      </c>
      <c r="H594" s="173" t="s">
        <v>1072</v>
      </c>
      <c r="I594" s="173" t="s">
        <v>1072</v>
      </c>
      <c r="J594" s="173" t="s">
        <v>1072</v>
      </c>
      <c r="K594" s="168">
        <v>0.9</v>
      </c>
      <c r="L594" s="169">
        <v>1</v>
      </c>
      <c r="M594" s="169">
        <v>1</v>
      </c>
      <c r="N594" s="170">
        <v>1</v>
      </c>
      <c r="O594" s="170">
        <v>1</v>
      </c>
      <c r="P594" s="356">
        <v>0.9</v>
      </c>
      <c r="Q594" s="357">
        <v>0.986600496277916</v>
      </c>
      <c r="R594" s="169">
        <v>0.975714285714286</v>
      </c>
      <c r="S594" s="169">
        <v>0.984025559105431</v>
      </c>
      <c r="T594" s="169">
        <v>0.986600496277916</v>
      </c>
      <c r="U594" s="356">
        <v>0.9</v>
      </c>
      <c r="V594" s="169">
        <v>0.943920595533499</v>
      </c>
      <c r="W594" s="169">
        <v>0.935714285714286</v>
      </c>
      <c r="X594" s="169">
        <v>0.952076677316294</v>
      </c>
      <c r="Y594" s="169">
        <v>0.943920595533499</v>
      </c>
      <c r="Z594" s="356">
        <v>0.92</v>
      </c>
      <c r="AA594" s="356">
        <v>0.950564971751412</v>
      </c>
      <c r="AB594" s="356">
        <v>0.944715447154472</v>
      </c>
      <c r="AC594" s="356">
        <v>0.915024630541872</v>
      </c>
      <c r="AD594" s="356">
        <v>0.950564971751412</v>
      </c>
      <c r="AE594" s="356">
        <v>0.92</v>
      </c>
      <c r="AF594" s="169">
        <v>0.986834068544282</v>
      </c>
      <c r="AG594" s="169">
        <v>0.988895024234616</v>
      </c>
      <c r="AH594" s="169">
        <v>0.988826815642458</v>
      </c>
      <c r="AI594" s="169">
        <v>0.986834068544282</v>
      </c>
      <c r="AJ594" s="356">
        <v>0.92</v>
      </c>
      <c r="AK594" s="169">
        <v>0.971657219073024</v>
      </c>
      <c r="AL594" s="169">
        <v>0.969865418373318</v>
      </c>
      <c r="AM594" s="169">
        <v>0.956479690522244</v>
      </c>
      <c r="AN594" s="169">
        <v>0.971657219073024</v>
      </c>
      <c r="AO594" s="168">
        <v>0.99</v>
      </c>
      <c r="AP594" s="358">
        <v>1</v>
      </c>
      <c r="AQ594" s="358">
        <v>1</v>
      </c>
      <c r="AR594" s="358">
        <v>1</v>
      </c>
      <c r="AS594" s="359">
        <v>1</v>
      </c>
      <c r="AT594" s="364">
        <v>0.05</v>
      </c>
      <c r="AU594" s="361">
        <v>0.0476190476190476</v>
      </c>
      <c r="AV594" s="362">
        <v>0.0454545454545455</v>
      </c>
      <c r="AW594" s="362">
        <v>0</v>
      </c>
      <c r="AX594" s="362">
        <v>0.0476190476190476</v>
      </c>
      <c r="AY594" s="142"/>
      <c r="AZ594" s="140"/>
    </row>
    <row r="595" spans="1:52">
      <c r="A595" s="138"/>
      <c r="B595" s="142"/>
      <c r="C595" s="172" t="s">
        <v>721</v>
      </c>
      <c r="D595" s="166" t="s">
        <v>26</v>
      </c>
      <c r="E595" s="166" t="s">
        <v>722</v>
      </c>
      <c r="F595" s="167" t="s">
        <v>1073</v>
      </c>
      <c r="G595" s="173" t="s">
        <v>1074</v>
      </c>
      <c r="H595" s="173" t="s">
        <v>1074</v>
      </c>
      <c r="I595" s="173" t="s">
        <v>1074</v>
      </c>
      <c r="J595" s="173" t="s">
        <v>1074</v>
      </c>
      <c r="K595" s="168">
        <v>0.9</v>
      </c>
      <c r="L595" s="169">
        <v>1</v>
      </c>
      <c r="M595" s="169">
        <v>1</v>
      </c>
      <c r="N595" s="170">
        <v>1</v>
      </c>
      <c r="O595" s="170">
        <v>1</v>
      </c>
      <c r="P595" s="356">
        <v>0.9</v>
      </c>
      <c r="Q595" s="357">
        <v>0.983279261292738</v>
      </c>
      <c r="R595" s="169">
        <v>0.981524698560871</v>
      </c>
      <c r="S595" s="169">
        <v>0.980641592920354</v>
      </c>
      <c r="T595" s="169">
        <v>0.983279261292738</v>
      </c>
      <c r="U595" s="356">
        <v>0.9</v>
      </c>
      <c r="V595" s="169">
        <v>0.901672073870726</v>
      </c>
      <c r="W595" s="169">
        <v>0.902761571373007</v>
      </c>
      <c r="X595" s="169">
        <v>0.935287610619469</v>
      </c>
      <c r="Y595" s="169">
        <v>0.901672073870726</v>
      </c>
      <c r="Z595" s="356">
        <v>0.92</v>
      </c>
      <c r="AA595" s="356">
        <v>0.866587957497048</v>
      </c>
      <c r="AB595" s="356">
        <v>0.884615384615385</v>
      </c>
      <c r="AC595" s="356">
        <v>0.760121457489879</v>
      </c>
      <c r="AD595" s="356">
        <v>0.866587957497048</v>
      </c>
      <c r="AE595" s="356">
        <v>0.92</v>
      </c>
      <c r="AF595" s="169">
        <v>0.998803827751196</v>
      </c>
      <c r="AG595" s="169">
        <v>0.997926267281106</v>
      </c>
      <c r="AH595" s="169">
        <v>0.997901608766612</v>
      </c>
      <c r="AI595" s="169">
        <v>0.998803827751196</v>
      </c>
      <c r="AJ595" s="356">
        <v>0.92</v>
      </c>
      <c r="AK595" s="169">
        <v>0.957697783201139</v>
      </c>
      <c r="AL595" s="169">
        <v>0.96669442131557</v>
      </c>
      <c r="AM595" s="169">
        <v>0.896995708154506</v>
      </c>
      <c r="AN595" s="169">
        <v>0.957697783201139</v>
      </c>
      <c r="AO595" s="168">
        <v>0.99</v>
      </c>
      <c r="AP595" s="358">
        <v>1</v>
      </c>
      <c r="AQ595" s="358">
        <v>1</v>
      </c>
      <c r="AR595" s="358">
        <v>1</v>
      </c>
      <c r="AS595" s="359">
        <v>1</v>
      </c>
      <c r="AT595" s="364">
        <v>0.05</v>
      </c>
      <c r="AU595" s="361">
        <v>0.0769230769230769</v>
      </c>
      <c r="AV595" s="362">
        <v>0.166666666666667</v>
      </c>
      <c r="AW595" s="362">
        <v>0</v>
      </c>
      <c r="AX595" s="362">
        <v>0.0769230769230769</v>
      </c>
      <c r="AY595" s="142"/>
      <c r="AZ595" s="140"/>
    </row>
    <row r="596" spans="1:52">
      <c r="A596" s="138"/>
      <c r="B596" s="142"/>
      <c r="C596" s="172" t="s">
        <v>721</v>
      </c>
      <c r="D596" s="166" t="s">
        <v>26</v>
      </c>
      <c r="E596" s="166" t="s">
        <v>722</v>
      </c>
      <c r="F596" s="167" t="s">
        <v>1075</v>
      </c>
      <c r="G596" s="173" t="s">
        <v>1076</v>
      </c>
      <c r="H596" s="173" t="s">
        <v>1076</v>
      </c>
      <c r="I596" s="173" t="s">
        <v>1076</v>
      </c>
      <c r="J596" s="173" t="s">
        <v>1076</v>
      </c>
      <c r="K596" s="168">
        <v>0.9</v>
      </c>
      <c r="L596" s="169">
        <v>1</v>
      </c>
      <c r="M596" s="169">
        <v>1</v>
      </c>
      <c r="N596" s="170">
        <v>0.980392156862745</v>
      </c>
      <c r="O596" s="170">
        <v>1</v>
      </c>
      <c r="P596" s="356">
        <v>0.9</v>
      </c>
      <c r="Q596" s="357">
        <v>0.985033140902288</v>
      </c>
      <c r="R596" s="169">
        <v>0.979892103972536</v>
      </c>
      <c r="S596" s="169">
        <v>0.982980489829805</v>
      </c>
      <c r="T596" s="169">
        <v>0.985033140902288</v>
      </c>
      <c r="U596" s="356">
        <v>0.9</v>
      </c>
      <c r="V596" s="169">
        <v>0.943767372247167</v>
      </c>
      <c r="W596" s="169">
        <v>0.926271047899297</v>
      </c>
      <c r="X596" s="169">
        <v>0.953092569530926</v>
      </c>
      <c r="Y596" s="169">
        <v>0.943767372247167</v>
      </c>
      <c r="Z596" s="356">
        <v>0.92</v>
      </c>
      <c r="AA596" s="356">
        <v>0.955801104972376</v>
      </c>
      <c r="AB596" s="356">
        <v>0.952303961196443</v>
      </c>
      <c r="AC596" s="356">
        <v>0.945205479452055</v>
      </c>
      <c r="AD596" s="356">
        <v>0.955801104972376</v>
      </c>
      <c r="AE596" s="356">
        <v>0.92</v>
      </c>
      <c r="AF596" s="169">
        <v>0.987255535326247</v>
      </c>
      <c r="AG596" s="169">
        <v>0.985977895710599</v>
      </c>
      <c r="AH596" s="169">
        <v>0.958544155788937</v>
      </c>
      <c r="AI596" s="169">
        <v>0.987255535326247</v>
      </c>
      <c r="AJ596" s="356">
        <v>0.92</v>
      </c>
      <c r="AK596" s="169">
        <v>0.973003374578178</v>
      </c>
      <c r="AL596" s="169">
        <v>0.969960581758869</v>
      </c>
      <c r="AM596" s="169">
        <v>0.963814939260791</v>
      </c>
      <c r="AN596" s="169">
        <v>0.973003374578178</v>
      </c>
      <c r="AO596" s="168">
        <v>0.99</v>
      </c>
      <c r="AP596" s="358">
        <v>1</v>
      </c>
      <c r="AQ596" s="358">
        <v>1</v>
      </c>
      <c r="AR596" s="358">
        <v>0.994791666666667</v>
      </c>
      <c r="AS596" s="359">
        <v>1</v>
      </c>
      <c r="AT596" s="364">
        <v>0.05</v>
      </c>
      <c r="AU596" s="361">
        <v>0</v>
      </c>
      <c r="AV596" s="362">
        <v>0.185185185185185</v>
      </c>
      <c r="AW596" s="362">
        <v>0.04</v>
      </c>
      <c r="AX596" s="362">
        <v>0</v>
      </c>
      <c r="AY596" s="142"/>
      <c r="AZ596" s="140"/>
    </row>
    <row r="597" spans="1:52">
      <c r="A597" s="138"/>
      <c r="B597" s="142"/>
      <c r="C597" s="172" t="s">
        <v>721</v>
      </c>
      <c r="D597" s="166" t="s">
        <v>26</v>
      </c>
      <c r="E597" s="166" t="s">
        <v>722</v>
      </c>
      <c r="F597" s="167" t="s">
        <v>1077</v>
      </c>
      <c r="G597" s="173" t="s">
        <v>1077</v>
      </c>
      <c r="H597" s="173" t="s">
        <v>1077</v>
      </c>
      <c r="I597" s="173" t="s">
        <v>1077</v>
      </c>
      <c r="J597" s="173" t="s">
        <v>1077</v>
      </c>
      <c r="K597" s="168">
        <v>0.9</v>
      </c>
      <c r="L597" s="169">
        <v>0.976744186046512</v>
      </c>
      <c r="M597" s="169">
        <v>1</v>
      </c>
      <c r="N597" s="170">
        <v>0.944444444444444</v>
      </c>
      <c r="O597" s="170">
        <v>0.976744186046512</v>
      </c>
      <c r="P597" s="356">
        <v>0.9</v>
      </c>
      <c r="Q597" s="357">
        <v>0</v>
      </c>
      <c r="R597" s="169">
        <v>0</v>
      </c>
      <c r="S597" s="169" t="s">
        <v>32</v>
      </c>
      <c r="T597" s="169">
        <v>0</v>
      </c>
      <c r="U597" s="356">
        <v>0.9</v>
      </c>
      <c r="V597" s="169">
        <v>0</v>
      </c>
      <c r="W597" s="169">
        <v>0</v>
      </c>
      <c r="X597" s="169" t="s">
        <v>32</v>
      </c>
      <c r="Y597" s="169">
        <v>0</v>
      </c>
      <c r="Z597" s="356">
        <v>0.92</v>
      </c>
      <c r="AA597" s="356" t="s">
        <v>32</v>
      </c>
      <c r="AB597" s="356">
        <v>0</v>
      </c>
      <c r="AC597" s="356">
        <v>0</v>
      </c>
      <c r="AD597" s="356" t="s">
        <v>32</v>
      </c>
      <c r="AE597" s="356">
        <v>0.92</v>
      </c>
      <c r="AF597" s="169">
        <v>0.997624703087886</v>
      </c>
      <c r="AG597" s="169">
        <v>0.99912625600699</v>
      </c>
      <c r="AH597" s="169">
        <v>0.999097065462754</v>
      </c>
      <c r="AI597" s="169">
        <v>0.997624703087886</v>
      </c>
      <c r="AJ597" s="356">
        <v>0.92</v>
      </c>
      <c r="AK597" s="169">
        <v>0.967269326683292</v>
      </c>
      <c r="AL597" s="169">
        <v>0.948542458808619</v>
      </c>
      <c r="AM597" s="169">
        <v>0.932330827067669</v>
      </c>
      <c r="AN597" s="169">
        <v>0.967269326683292</v>
      </c>
      <c r="AO597" s="168">
        <v>0.99</v>
      </c>
      <c r="AP597" s="358">
        <v>1</v>
      </c>
      <c r="AQ597" s="358">
        <v>1</v>
      </c>
      <c r="AR597" s="358">
        <v>1</v>
      </c>
      <c r="AS597" s="359">
        <v>1</v>
      </c>
      <c r="AT597" s="364">
        <v>0.05</v>
      </c>
      <c r="AU597" s="361">
        <v>0</v>
      </c>
      <c r="AV597" s="362">
        <v>0</v>
      </c>
      <c r="AW597" s="362">
        <v>0</v>
      </c>
      <c r="AX597" s="362">
        <v>0</v>
      </c>
      <c r="AY597" s="142"/>
      <c r="AZ597" s="140"/>
    </row>
    <row r="598" spans="1:52">
      <c r="A598" s="138"/>
      <c r="B598" s="142"/>
      <c r="C598" s="172" t="s">
        <v>721</v>
      </c>
      <c r="D598" s="166" t="s">
        <v>26</v>
      </c>
      <c r="E598" s="166" t="s">
        <v>722</v>
      </c>
      <c r="F598" s="167" t="s">
        <v>1078</v>
      </c>
      <c r="G598" s="173" t="s">
        <v>1079</v>
      </c>
      <c r="H598" s="173" t="s">
        <v>1079</v>
      </c>
      <c r="I598" s="173" t="s">
        <v>1079</v>
      </c>
      <c r="J598" s="173" t="s">
        <v>1079</v>
      </c>
      <c r="K598" s="168">
        <v>0.9</v>
      </c>
      <c r="L598" s="169">
        <v>0.878048780487805</v>
      </c>
      <c r="M598" s="169">
        <v>0.857142857142857</v>
      </c>
      <c r="N598" s="170">
        <v>0.9</v>
      </c>
      <c r="O598" s="170">
        <v>0.878048780487805</v>
      </c>
      <c r="P598" s="356">
        <v>0.9</v>
      </c>
      <c r="Q598" s="357">
        <v>0.90450054884742</v>
      </c>
      <c r="R598" s="169">
        <v>0.920979237682058</v>
      </c>
      <c r="S598" s="169">
        <v>0.984929078014184</v>
      </c>
      <c r="T598" s="169">
        <v>0.90450054884742</v>
      </c>
      <c r="U598" s="356">
        <v>0.9</v>
      </c>
      <c r="V598" s="169">
        <v>0.77863154043176</v>
      </c>
      <c r="W598" s="169">
        <v>0.834831112488379</v>
      </c>
      <c r="X598" s="169">
        <v>0.878102836879433</v>
      </c>
      <c r="Y598" s="169">
        <v>0.77863154043176</v>
      </c>
      <c r="Z598" s="356">
        <v>0.92</v>
      </c>
      <c r="AA598" s="356">
        <v>0.851937984496124</v>
      </c>
      <c r="AB598" s="356">
        <v>0.919169447534297</v>
      </c>
      <c r="AC598" s="356">
        <v>0.928992422116194</v>
      </c>
      <c r="AD598" s="356">
        <v>0.851937984496124</v>
      </c>
      <c r="AE598" s="356">
        <v>0.92</v>
      </c>
      <c r="AF598" s="169">
        <v>0.913901963035243</v>
      </c>
      <c r="AG598" s="169">
        <v>0.94628269174258</v>
      </c>
      <c r="AH598" s="169">
        <v>0.952585993565949</v>
      </c>
      <c r="AI598" s="169">
        <v>0.913901963035243</v>
      </c>
      <c r="AJ598" s="356">
        <v>0.92</v>
      </c>
      <c r="AK598" s="169">
        <v>0.882352941176471</v>
      </c>
      <c r="AL598" s="169">
        <v>0.918467251856854</v>
      </c>
      <c r="AM598" s="169">
        <v>0.94109565516057</v>
      </c>
      <c r="AN598" s="169">
        <v>0.882352941176471</v>
      </c>
      <c r="AO598" s="168">
        <v>0.99</v>
      </c>
      <c r="AP598" s="358">
        <v>1</v>
      </c>
      <c r="AQ598" s="358">
        <v>1</v>
      </c>
      <c r="AR598" s="358">
        <v>1</v>
      </c>
      <c r="AS598" s="359">
        <v>1</v>
      </c>
      <c r="AT598" s="364">
        <v>0.05</v>
      </c>
      <c r="AU598" s="361">
        <v>0.0208333333333333</v>
      </c>
      <c r="AV598" s="362">
        <v>0.151515151515152</v>
      </c>
      <c r="AW598" s="362">
        <v>0.0833333333333333</v>
      </c>
      <c r="AX598" s="362">
        <v>0.0208333333333333</v>
      </c>
      <c r="AY598" s="142"/>
      <c r="AZ598" s="140"/>
    </row>
    <row r="599" spans="1:52">
      <c r="A599" s="138"/>
      <c r="B599" s="142"/>
      <c r="C599" s="172" t="s">
        <v>721</v>
      </c>
      <c r="D599" s="166" t="s">
        <v>26</v>
      </c>
      <c r="E599" s="166" t="s">
        <v>722</v>
      </c>
      <c r="F599" s="167" t="s">
        <v>1080</v>
      </c>
      <c r="G599" s="173" t="s">
        <v>1081</v>
      </c>
      <c r="H599" s="173" t="s">
        <v>1081</v>
      </c>
      <c r="I599" s="173" t="s">
        <v>1081</v>
      </c>
      <c r="J599" s="173" t="s">
        <v>1081</v>
      </c>
      <c r="K599" s="168">
        <v>0.9</v>
      </c>
      <c r="L599" s="169">
        <v>0.894736842105263</v>
      </c>
      <c r="M599" s="169">
        <v>1</v>
      </c>
      <c r="N599" s="170">
        <v>0.981481481481482</v>
      </c>
      <c r="O599" s="170">
        <v>0.894736842105263</v>
      </c>
      <c r="P599" s="356">
        <v>0.9</v>
      </c>
      <c r="Q599" s="357">
        <v>0.990496627835684</v>
      </c>
      <c r="R599" s="169">
        <v>0.987295825771325</v>
      </c>
      <c r="S599" s="169">
        <v>0.982594280978036</v>
      </c>
      <c r="T599" s="169">
        <v>0.990496627835684</v>
      </c>
      <c r="U599" s="356">
        <v>0.9</v>
      </c>
      <c r="V599" s="169">
        <v>0.928571428571429</v>
      </c>
      <c r="W599" s="169">
        <v>0.913404200155561</v>
      </c>
      <c r="X599" s="169">
        <v>0.941152092830501</v>
      </c>
      <c r="Y599" s="169">
        <v>0.928571428571429</v>
      </c>
      <c r="Z599" s="356">
        <v>0.92</v>
      </c>
      <c r="AA599" s="356">
        <v>0.969633193024654</v>
      </c>
      <c r="AB599" s="356">
        <v>0.96551724137931</v>
      </c>
      <c r="AC599" s="356">
        <v>0.961238677059195</v>
      </c>
      <c r="AD599" s="356">
        <v>0.969633193024654</v>
      </c>
      <c r="AE599" s="356">
        <v>0.92</v>
      </c>
      <c r="AF599" s="169">
        <v>0.960461163254748</v>
      </c>
      <c r="AG599" s="169">
        <v>0.993819067241056</v>
      </c>
      <c r="AH599" s="169">
        <v>0.973398153711695</v>
      </c>
      <c r="AI599" s="169">
        <v>0.960461163254748</v>
      </c>
      <c r="AJ599" s="356">
        <v>0.92</v>
      </c>
      <c r="AK599" s="169">
        <v>0.978075869032165</v>
      </c>
      <c r="AL599" s="169">
        <v>0.975172413793103</v>
      </c>
      <c r="AM599" s="169">
        <v>0.96969696969697</v>
      </c>
      <c r="AN599" s="169">
        <v>0.978075869032165</v>
      </c>
      <c r="AO599" s="168">
        <v>0.99</v>
      </c>
      <c r="AP599" s="358">
        <v>1</v>
      </c>
      <c r="AQ599" s="358">
        <v>1</v>
      </c>
      <c r="AR599" s="358">
        <v>1</v>
      </c>
      <c r="AS599" s="359">
        <v>1</v>
      </c>
      <c r="AT599" s="364">
        <v>0.05</v>
      </c>
      <c r="AU599" s="361">
        <v>0.133333333333333</v>
      </c>
      <c r="AV599" s="362">
        <v>0.233333333333333</v>
      </c>
      <c r="AW599" s="362">
        <v>0.0454545454545455</v>
      </c>
      <c r="AX599" s="362">
        <v>0.133333333333333</v>
      </c>
      <c r="AY599" s="142"/>
      <c r="AZ599" s="140"/>
    </row>
    <row r="600" spans="1:52">
      <c r="A600" s="138"/>
      <c r="B600" s="142"/>
      <c r="C600" s="172" t="s">
        <v>721</v>
      </c>
      <c r="D600" s="166" t="s">
        <v>26</v>
      </c>
      <c r="E600" s="166" t="s">
        <v>722</v>
      </c>
      <c r="F600" s="167" t="s">
        <v>1082</v>
      </c>
      <c r="G600" s="173" t="s">
        <v>1083</v>
      </c>
      <c r="H600" s="173" t="s">
        <v>1083</v>
      </c>
      <c r="I600" s="173" t="s">
        <v>1083</v>
      </c>
      <c r="J600" s="173" t="s">
        <v>1083</v>
      </c>
      <c r="K600" s="168">
        <v>0.9</v>
      </c>
      <c r="L600" s="169">
        <v>0.818181818181818</v>
      </c>
      <c r="M600" s="169">
        <v>0.858585858585859</v>
      </c>
      <c r="N600" s="170">
        <v>0.797752808988764</v>
      </c>
      <c r="O600" s="170">
        <v>0.818181818181818</v>
      </c>
      <c r="P600" s="356">
        <v>0.9</v>
      </c>
      <c r="Q600" s="357">
        <v>0.940467582550012</v>
      </c>
      <c r="R600" s="169">
        <v>0.920238478891395</v>
      </c>
      <c r="S600" s="169">
        <v>0.844827586206897</v>
      </c>
      <c r="T600" s="169">
        <v>0.940467582550012</v>
      </c>
      <c r="U600" s="356">
        <v>0.9</v>
      </c>
      <c r="V600" s="169">
        <v>0.800433839479393</v>
      </c>
      <c r="W600" s="169">
        <v>0.76764421527554</v>
      </c>
      <c r="X600" s="169">
        <v>0.829153605015674</v>
      </c>
      <c r="Y600" s="169">
        <v>0.800433839479393</v>
      </c>
      <c r="Z600" s="356">
        <v>0.92</v>
      </c>
      <c r="AA600" s="356">
        <v>0.866823213686682</v>
      </c>
      <c r="AB600" s="356">
        <v>0.789343951459992</v>
      </c>
      <c r="AC600" s="356">
        <v>0.818045112781955</v>
      </c>
      <c r="AD600" s="356">
        <v>0.866823213686682</v>
      </c>
      <c r="AE600" s="356">
        <v>0.92</v>
      </c>
      <c r="AF600" s="169">
        <v>0.465486462362392</v>
      </c>
      <c r="AG600" s="169">
        <v>0.702723535457348</v>
      </c>
      <c r="AH600" s="169">
        <v>0.443667947885988</v>
      </c>
      <c r="AI600" s="169">
        <v>0.465486462362392</v>
      </c>
      <c r="AJ600" s="356">
        <v>0.92</v>
      </c>
      <c r="AK600" s="169">
        <v>0.893193717277487</v>
      </c>
      <c r="AL600" s="169">
        <v>0.853609683880519</v>
      </c>
      <c r="AM600" s="169">
        <v>0.852888410477216</v>
      </c>
      <c r="AN600" s="169">
        <v>0.893193717277487</v>
      </c>
      <c r="AO600" s="168">
        <v>0.99</v>
      </c>
      <c r="AP600" s="358">
        <v>1</v>
      </c>
      <c r="AQ600" s="358">
        <v>1</v>
      </c>
      <c r="AR600" s="358">
        <v>1</v>
      </c>
      <c r="AS600" s="359">
        <v>1</v>
      </c>
      <c r="AT600" s="364">
        <v>0.05</v>
      </c>
      <c r="AU600" s="361">
        <v>0.0283018867924528</v>
      </c>
      <c r="AV600" s="362">
        <v>0.264550264550265</v>
      </c>
      <c r="AW600" s="362">
        <v>0.00490196078431373</v>
      </c>
      <c r="AX600" s="362">
        <v>0.0283018867924528</v>
      </c>
      <c r="AY600" s="142"/>
      <c r="AZ600" s="140"/>
    </row>
    <row r="601" spans="1:52">
      <c r="A601" s="138"/>
      <c r="B601" s="142"/>
      <c r="C601" s="172" t="s">
        <v>721</v>
      </c>
      <c r="D601" s="166" t="s">
        <v>237</v>
      </c>
      <c r="E601" s="166" t="s">
        <v>722</v>
      </c>
      <c r="F601" s="167" t="s">
        <v>1084</v>
      </c>
      <c r="G601" s="173" t="s">
        <v>1085</v>
      </c>
      <c r="H601" s="173" t="s">
        <v>1085</v>
      </c>
      <c r="I601" s="173" t="s">
        <v>1085</v>
      </c>
      <c r="J601" s="173" t="s">
        <v>1085</v>
      </c>
      <c r="K601" s="168">
        <v>0.9</v>
      </c>
      <c r="L601" s="169" t="s">
        <v>32</v>
      </c>
      <c r="M601" s="169" t="s">
        <v>32</v>
      </c>
      <c r="N601" s="170" t="s">
        <v>32</v>
      </c>
      <c r="O601" s="170" t="s">
        <v>32</v>
      </c>
      <c r="P601" s="356">
        <v>0.9</v>
      </c>
      <c r="Q601" s="357" t="s">
        <v>32</v>
      </c>
      <c r="R601" s="169" t="s">
        <v>32</v>
      </c>
      <c r="S601" s="169" t="s">
        <v>32</v>
      </c>
      <c r="T601" s="169" t="s">
        <v>32</v>
      </c>
      <c r="U601" s="356">
        <v>0.9</v>
      </c>
      <c r="V601" s="169" t="s">
        <v>32</v>
      </c>
      <c r="W601" s="169" t="s">
        <v>32</v>
      </c>
      <c r="X601" s="169" t="s">
        <v>32</v>
      </c>
      <c r="Y601" s="169" t="s">
        <v>32</v>
      </c>
      <c r="Z601" s="356">
        <v>0.92</v>
      </c>
      <c r="AA601" s="356" t="s">
        <v>32</v>
      </c>
      <c r="AB601" s="356" t="s">
        <v>32</v>
      </c>
      <c r="AC601" s="356" t="s">
        <v>32</v>
      </c>
      <c r="AD601" s="356" t="s">
        <v>32</v>
      </c>
      <c r="AE601" s="356">
        <v>0.92</v>
      </c>
      <c r="AF601" s="169">
        <v>0.995391705069124</v>
      </c>
      <c r="AG601" s="169">
        <v>0.996031746031746</v>
      </c>
      <c r="AH601" s="169">
        <v>0.673130193905817</v>
      </c>
      <c r="AI601" s="169">
        <v>0.995391705069124</v>
      </c>
      <c r="AJ601" s="356">
        <v>0.92</v>
      </c>
      <c r="AK601" s="169" t="s">
        <v>32</v>
      </c>
      <c r="AL601" s="169" t="s">
        <v>32</v>
      </c>
      <c r="AM601" s="169" t="s">
        <v>32</v>
      </c>
      <c r="AN601" s="169" t="s">
        <v>32</v>
      </c>
      <c r="AO601" s="168">
        <v>0.99</v>
      </c>
      <c r="AP601" s="358">
        <v>1</v>
      </c>
      <c r="AQ601" s="358">
        <v>1</v>
      </c>
      <c r="AR601" s="358">
        <v>1</v>
      </c>
      <c r="AS601" s="359">
        <v>1</v>
      </c>
      <c r="AT601" s="364">
        <v>0.05</v>
      </c>
      <c r="AU601" s="361" t="s">
        <v>32</v>
      </c>
      <c r="AV601" s="362" t="s">
        <v>32</v>
      </c>
      <c r="AW601" s="362" t="s">
        <v>32</v>
      </c>
      <c r="AX601" s="362" t="s">
        <v>32</v>
      </c>
      <c r="AY601" s="142"/>
      <c r="AZ601" s="140"/>
    </row>
    <row r="602" spans="1:52">
      <c r="A602" s="138"/>
      <c r="B602" s="142"/>
      <c r="C602" s="172" t="s">
        <v>721</v>
      </c>
      <c r="D602" s="166" t="s">
        <v>26</v>
      </c>
      <c r="E602" s="166" t="s">
        <v>722</v>
      </c>
      <c r="F602" s="167" t="s">
        <v>1086</v>
      </c>
      <c r="G602" s="173" t="s">
        <v>1087</v>
      </c>
      <c r="H602" s="173" t="s">
        <v>1087</v>
      </c>
      <c r="I602" s="173" t="s">
        <v>1087</v>
      </c>
      <c r="J602" s="173" t="s">
        <v>1087</v>
      </c>
      <c r="K602" s="168">
        <v>0.9</v>
      </c>
      <c r="L602" s="169">
        <v>0.767441860465116</v>
      </c>
      <c r="M602" s="169">
        <v>0.773809523809524</v>
      </c>
      <c r="N602" s="170">
        <v>0.747126436781609</v>
      </c>
      <c r="O602" s="170">
        <v>0.767441860465116</v>
      </c>
      <c r="P602" s="356">
        <v>0.9</v>
      </c>
      <c r="Q602" s="357">
        <v>0.977541371158392</v>
      </c>
      <c r="R602" s="169">
        <v>0.987814918491684</v>
      </c>
      <c r="S602" s="169">
        <v>0.985788863109049</v>
      </c>
      <c r="T602" s="169">
        <v>0.977541371158392</v>
      </c>
      <c r="U602" s="356">
        <v>0.9</v>
      </c>
      <c r="V602" s="169">
        <v>0.868794326241135</v>
      </c>
      <c r="W602" s="169">
        <v>0.789560349086119</v>
      </c>
      <c r="X602" s="169">
        <v>0.840487238979118</v>
      </c>
      <c r="Y602" s="169">
        <v>0.868794326241135</v>
      </c>
      <c r="Z602" s="356">
        <v>0.92</v>
      </c>
      <c r="AA602" s="356">
        <v>0.931944178933282</v>
      </c>
      <c r="AB602" s="356">
        <v>0.856676272814601</v>
      </c>
      <c r="AC602" s="356">
        <v>0.89566634968075</v>
      </c>
      <c r="AD602" s="356">
        <v>0.931944178933282</v>
      </c>
      <c r="AE602" s="356">
        <v>0.92</v>
      </c>
      <c r="AF602" s="169">
        <v>0.999392189636833</v>
      </c>
      <c r="AG602" s="169">
        <v>0.998549195462939</v>
      </c>
      <c r="AH602" s="169">
        <v>0.996519174041298</v>
      </c>
      <c r="AI602" s="169">
        <v>0.999392189636833</v>
      </c>
      <c r="AJ602" s="356">
        <v>0.92</v>
      </c>
      <c r="AK602" s="169">
        <v>0.949429191433154</v>
      </c>
      <c r="AL602" s="169">
        <v>0.905576735526199</v>
      </c>
      <c r="AM602" s="169">
        <v>0.920281143068529</v>
      </c>
      <c r="AN602" s="169">
        <v>0.949429191433154</v>
      </c>
      <c r="AO602" s="168">
        <v>0.99</v>
      </c>
      <c r="AP602" s="358">
        <v>1</v>
      </c>
      <c r="AQ602" s="358">
        <v>1</v>
      </c>
      <c r="AR602" s="358">
        <v>1</v>
      </c>
      <c r="AS602" s="359">
        <v>1</v>
      </c>
      <c r="AT602" s="364">
        <v>0.05</v>
      </c>
      <c r="AU602" s="361">
        <v>0.0217391304347826</v>
      </c>
      <c r="AV602" s="362">
        <v>0.145833333333333</v>
      </c>
      <c r="AW602" s="362">
        <v>0.0465116279069767</v>
      </c>
      <c r="AX602" s="362">
        <v>0.0217391304347826</v>
      </c>
      <c r="AY602" s="142"/>
      <c r="AZ602" s="140"/>
    </row>
    <row r="603" spans="1:52">
      <c r="A603" s="138"/>
      <c r="B603" s="142"/>
      <c r="C603" s="172" t="s">
        <v>721</v>
      </c>
      <c r="D603" s="166" t="s">
        <v>26</v>
      </c>
      <c r="E603" s="166" t="s">
        <v>722</v>
      </c>
      <c r="F603" s="167" t="s">
        <v>1088</v>
      </c>
      <c r="G603" s="173" t="s">
        <v>1088</v>
      </c>
      <c r="H603" s="173" t="s">
        <v>1088</v>
      </c>
      <c r="I603" s="173" t="s">
        <v>1088</v>
      </c>
      <c r="J603" s="173" t="s">
        <v>1088</v>
      </c>
      <c r="K603" s="168">
        <v>0.9</v>
      </c>
      <c r="L603" s="169">
        <v>0.964912280701754</v>
      </c>
      <c r="M603" s="169">
        <v>0.898305084745763</v>
      </c>
      <c r="N603" s="170">
        <v>0.872727272727273</v>
      </c>
      <c r="O603" s="170">
        <v>0.964912280701754</v>
      </c>
      <c r="P603" s="356">
        <v>0.9</v>
      </c>
      <c r="Q603" s="357">
        <v>0.947860583734769</v>
      </c>
      <c r="R603" s="169">
        <v>0.930320150659134</v>
      </c>
      <c r="S603" s="169">
        <v>0.830617658203865</v>
      </c>
      <c r="T603" s="169">
        <v>0.947860583734769</v>
      </c>
      <c r="U603" s="356">
        <v>0.9</v>
      </c>
      <c r="V603" s="169">
        <v>0.8169453102862</v>
      </c>
      <c r="W603" s="169">
        <v>0.888182674199623</v>
      </c>
      <c r="X603" s="169">
        <v>0.921561197423266</v>
      </c>
      <c r="Y603" s="169">
        <v>0.8169453102862</v>
      </c>
      <c r="Z603" s="356">
        <v>0.92</v>
      </c>
      <c r="AA603" s="356">
        <v>0.873860736419978</v>
      </c>
      <c r="AB603" s="356">
        <v>0.853571428571429</v>
      </c>
      <c r="AC603" s="356">
        <v>0.953188999414862</v>
      </c>
      <c r="AD603" s="356">
        <v>0.873860736419978</v>
      </c>
      <c r="AE603" s="356">
        <v>0.92</v>
      </c>
      <c r="AF603" s="169">
        <v>0.9840471223463</v>
      </c>
      <c r="AG603" s="169">
        <v>0.989088218975402</v>
      </c>
      <c r="AH603" s="169">
        <v>0.775478254228875</v>
      </c>
      <c r="AI603" s="169">
        <v>0.9840471223463</v>
      </c>
      <c r="AJ603" s="356">
        <v>0.92</v>
      </c>
      <c r="AK603" s="169">
        <v>0.918054532056006</v>
      </c>
      <c r="AL603" s="169">
        <v>0.927365583770748</v>
      </c>
      <c r="AM603" s="169">
        <v>0.967156296418551</v>
      </c>
      <c r="AN603" s="169">
        <v>0.918054532056006</v>
      </c>
      <c r="AO603" s="168">
        <v>0.99</v>
      </c>
      <c r="AP603" s="358">
        <v>1</v>
      </c>
      <c r="AQ603" s="358">
        <v>1</v>
      </c>
      <c r="AR603" s="358">
        <v>1</v>
      </c>
      <c r="AS603" s="359">
        <v>1</v>
      </c>
      <c r="AT603" s="364">
        <v>0.05</v>
      </c>
      <c r="AU603" s="361">
        <v>0.166666666666667</v>
      </c>
      <c r="AV603" s="362">
        <v>0</v>
      </c>
      <c r="AW603" s="362">
        <v>0.0909090909090909</v>
      </c>
      <c r="AX603" s="362">
        <v>0.166666666666667</v>
      </c>
      <c r="AY603" s="142"/>
      <c r="AZ603" s="140"/>
    </row>
    <row r="604" spans="1:52">
      <c r="A604" s="138"/>
      <c r="B604" s="142"/>
      <c r="C604" s="172" t="s">
        <v>721</v>
      </c>
      <c r="D604" s="166" t="s">
        <v>26</v>
      </c>
      <c r="E604" s="166" t="s">
        <v>722</v>
      </c>
      <c r="F604" s="167" t="s">
        <v>1089</v>
      </c>
      <c r="G604" s="173" t="s">
        <v>1090</v>
      </c>
      <c r="H604" s="173" t="s">
        <v>1090</v>
      </c>
      <c r="I604" s="173" t="s">
        <v>1090</v>
      </c>
      <c r="J604" s="173" t="s">
        <v>1090</v>
      </c>
      <c r="K604" s="168">
        <v>0.9</v>
      </c>
      <c r="L604" s="169">
        <v>0.948717948717949</v>
      </c>
      <c r="M604" s="169">
        <v>0.98780487804878</v>
      </c>
      <c r="N604" s="170">
        <v>0.9625</v>
      </c>
      <c r="O604" s="170">
        <v>0.948717948717949</v>
      </c>
      <c r="P604" s="356">
        <v>0.9</v>
      </c>
      <c r="Q604" s="357">
        <v>0.978458049886621</v>
      </c>
      <c r="R604" s="169">
        <v>0.985202048947069</v>
      </c>
      <c r="S604" s="169">
        <v>0.985146916370681</v>
      </c>
      <c r="T604" s="169">
        <v>0.978458049886621</v>
      </c>
      <c r="U604" s="356">
        <v>0.9</v>
      </c>
      <c r="V604" s="169">
        <v>0.929024943310658</v>
      </c>
      <c r="W604" s="169">
        <v>0.927907417947259</v>
      </c>
      <c r="X604" s="169">
        <v>0.943493703584114</v>
      </c>
      <c r="Y604" s="169">
        <v>0.929024943310658</v>
      </c>
      <c r="Z604" s="356">
        <v>0.92</v>
      </c>
      <c r="AA604" s="356">
        <v>0.963656633221851</v>
      </c>
      <c r="AB604" s="356">
        <v>0.966213251426064</v>
      </c>
      <c r="AC604" s="356">
        <v>0.965171829249499</v>
      </c>
      <c r="AD604" s="356">
        <v>0.963656633221851</v>
      </c>
      <c r="AE604" s="356">
        <v>0.92</v>
      </c>
      <c r="AF604" s="169">
        <v>0.990901159167394</v>
      </c>
      <c r="AG604" s="169">
        <v>0.997264333751282</v>
      </c>
      <c r="AH604" s="169">
        <v>0.97997997997998</v>
      </c>
      <c r="AI604" s="169">
        <v>0.990901159167394</v>
      </c>
      <c r="AJ604" s="356">
        <v>0.92</v>
      </c>
      <c r="AK604" s="169">
        <v>0.972830850131464</v>
      </c>
      <c r="AL604" s="169">
        <v>0.972838250254323</v>
      </c>
      <c r="AM604" s="169">
        <v>0.9726741760534</v>
      </c>
      <c r="AN604" s="169">
        <v>0.972830850131464</v>
      </c>
      <c r="AO604" s="168">
        <v>0.99</v>
      </c>
      <c r="AP604" s="358">
        <v>1</v>
      </c>
      <c r="AQ604" s="358">
        <v>1</v>
      </c>
      <c r="AR604" s="358">
        <v>1</v>
      </c>
      <c r="AS604" s="359">
        <v>1</v>
      </c>
      <c r="AT604" s="364">
        <v>0.05</v>
      </c>
      <c r="AU604" s="361">
        <v>0.108108108108108</v>
      </c>
      <c r="AV604" s="362">
        <v>0.181818181818182</v>
      </c>
      <c r="AW604" s="362">
        <v>0.0333333333333333</v>
      </c>
      <c r="AX604" s="362">
        <v>0.108108108108108</v>
      </c>
      <c r="AY604" s="142"/>
      <c r="AZ604" s="140"/>
    </row>
    <row r="605" spans="1:52">
      <c r="A605" s="138"/>
      <c r="B605" s="142"/>
      <c r="C605" s="172" t="s">
        <v>721</v>
      </c>
      <c r="D605" s="166" t="s">
        <v>26</v>
      </c>
      <c r="E605" s="166" t="s">
        <v>722</v>
      </c>
      <c r="F605" s="167" t="s">
        <v>1091</v>
      </c>
      <c r="G605" s="173" t="s">
        <v>1092</v>
      </c>
      <c r="H605" s="173" t="s">
        <v>1092</v>
      </c>
      <c r="I605" s="173" t="s">
        <v>1092</v>
      </c>
      <c r="J605" s="173" t="s">
        <v>1092</v>
      </c>
      <c r="K605" s="168">
        <v>0.9</v>
      </c>
      <c r="L605" s="169">
        <v>0.974576271186441</v>
      </c>
      <c r="M605" s="169">
        <v>0.966942148760331</v>
      </c>
      <c r="N605" s="170">
        <v>0.93859649122807</v>
      </c>
      <c r="O605" s="170">
        <v>0.974576271186441</v>
      </c>
      <c r="P605" s="356">
        <v>0.9</v>
      </c>
      <c r="Q605" s="357">
        <v>0.968340262232171</v>
      </c>
      <c r="R605" s="169">
        <v>0.934228555768704</v>
      </c>
      <c r="S605" s="169">
        <v>0.911029580371474</v>
      </c>
      <c r="T605" s="169">
        <v>0.968340262232171</v>
      </c>
      <c r="U605" s="356">
        <v>0.9</v>
      </c>
      <c r="V605" s="169">
        <v>0.880556443875919</v>
      </c>
      <c r="W605" s="169">
        <v>0.891203069334064</v>
      </c>
      <c r="X605" s="169">
        <v>0.911258885576703</v>
      </c>
      <c r="Y605" s="169">
        <v>0.880556443875919</v>
      </c>
      <c r="Z605" s="356">
        <v>0.92</v>
      </c>
      <c r="AA605" s="356">
        <v>0.895019706198495</v>
      </c>
      <c r="AB605" s="356">
        <v>0.883296047725578</v>
      </c>
      <c r="AC605" s="356">
        <v>0.921397379912664</v>
      </c>
      <c r="AD605" s="356">
        <v>0.895019706198495</v>
      </c>
      <c r="AE605" s="356">
        <v>0.92</v>
      </c>
      <c r="AF605" s="169">
        <v>0.97911172796669</v>
      </c>
      <c r="AG605" s="169">
        <v>0.990741097951468</v>
      </c>
      <c r="AH605" s="169">
        <v>0.941673472836342</v>
      </c>
      <c r="AI605" s="169">
        <v>0.97911172796669</v>
      </c>
      <c r="AJ605" s="356">
        <v>0.92</v>
      </c>
      <c r="AK605" s="169">
        <v>0.932960440985733</v>
      </c>
      <c r="AL605" s="169">
        <v>0.930822080075811</v>
      </c>
      <c r="AM605" s="169">
        <v>0.941397895457267</v>
      </c>
      <c r="AN605" s="169">
        <v>0.932960440985733</v>
      </c>
      <c r="AO605" s="168">
        <v>0.99</v>
      </c>
      <c r="AP605" s="358">
        <v>1</v>
      </c>
      <c r="AQ605" s="358">
        <v>1</v>
      </c>
      <c r="AR605" s="358">
        <v>1</v>
      </c>
      <c r="AS605" s="359">
        <v>1</v>
      </c>
      <c r="AT605" s="364">
        <v>0.05</v>
      </c>
      <c r="AU605" s="361">
        <v>0.192307692307692</v>
      </c>
      <c r="AV605" s="362">
        <v>0.171428571428571</v>
      </c>
      <c r="AW605" s="362">
        <v>0</v>
      </c>
      <c r="AX605" s="362">
        <v>0.192307692307692</v>
      </c>
      <c r="AY605" s="142"/>
      <c r="AZ605" s="140"/>
    </row>
    <row r="606" spans="1:52">
      <c r="A606" s="138"/>
      <c r="B606" s="142"/>
      <c r="C606" s="172" t="s">
        <v>721</v>
      </c>
      <c r="D606" s="166" t="s">
        <v>26</v>
      </c>
      <c r="E606" s="166" t="s">
        <v>722</v>
      </c>
      <c r="F606" s="167" t="s">
        <v>1093</v>
      </c>
      <c r="G606" s="173" t="s">
        <v>1093</v>
      </c>
      <c r="H606" s="173" t="s">
        <v>1093</v>
      </c>
      <c r="I606" s="173" t="s">
        <v>1093</v>
      </c>
      <c r="J606" s="173" t="s">
        <v>1093</v>
      </c>
      <c r="K606" s="168">
        <v>0.9</v>
      </c>
      <c r="L606" s="169">
        <v>0.970588235294118</v>
      </c>
      <c r="M606" s="169">
        <v>0.944444444444444</v>
      </c>
      <c r="N606" s="170">
        <v>0.970588235294118</v>
      </c>
      <c r="O606" s="170">
        <v>0.970588235294118</v>
      </c>
      <c r="P606" s="356">
        <v>0.9</v>
      </c>
      <c r="Q606" s="357">
        <v>0.973516949152542</v>
      </c>
      <c r="R606" s="169">
        <v>0.973605577689243</v>
      </c>
      <c r="S606" s="169">
        <v>0.986270022883295</v>
      </c>
      <c r="T606" s="169">
        <v>0.973516949152542</v>
      </c>
      <c r="U606" s="356">
        <v>0.9</v>
      </c>
      <c r="V606" s="169">
        <v>0.828389830508475</v>
      </c>
      <c r="W606" s="169">
        <v>0.816733067729084</v>
      </c>
      <c r="X606" s="169">
        <v>0.88558352402746</v>
      </c>
      <c r="Y606" s="169">
        <v>0.828389830508475</v>
      </c>
      <c r="Z606" s="356">
        <v>0.92</v>
      </c>
      <c r="AA606" s="356">
        <v>0.820306793279766</v>
      </c>
      <c r="AB606" s="356">
        <v>0.779856115107914</v>
      </c>
      <c r="AC606" s="356">
        <v>0.922919508867667</v>
      </c>
      <c r="AD606" s="356">
        <v>0.820306793279766</v>
      </c>
      <c r="AE606" s="356">
        <v>0.92</v>
      </c>
      <c r="AF606" s="169">
        <v>0.859154929577465</v>
      </c>
      <c r="AG606" s="169">
        <v>0.985915492957746</v>
      </c>
      <c r="AH606" s="169">
        <v>0.98780487804878</v>
      </c>
      <c r="AI606" s="169">
        <v>0.859154929577465</v>
      </c>
      <c r="AJ606" s="356">
        <v>0.92</v>
      </c>
      <c r="AK606" s="169">
        <v>0.894446149125499</v>
      </c>
      <c r="AL606" s="169">
        <v>0.877280753384344</v>
      </c>
      <c r="AM606" s="169">
        <v>0.932963279248506</v>
      </c>
      <c r="AN606" s="169">
        <v>0.894446149125499</v>
      </c>
      <c r="AO606" s="168">
        <v>0.99</v>
      </c>
      <c r="AP606" s="358">
        <v>1</v>
      </c>
      <c r="AQ606" s="358">
        <v>1</v>
      </c>
      <c r="AR606" s="358">
        <v>1</v>
      </c>
      <c r="AS606" s="359">
        <v>1</v>
      </c>
      <c r="AT606" s="364">
        <v>0.05</v>
      </c>
      <c r="AU606" s="361">
        <v>0.3</v>
      </c>
      <c r="AV606" s="362">
        <v>0</v>
      </c>
      <c r="AW606" s="362">
        <v>0</v>
      </c>
      <c r="AX606" s="362">
        <v>0.3</v>
      </c>
      <c r="AY606" s="142"/>
      <c r="AZ606" s="140"/>
    </row>
    <row r="607" spans="1:52">
      <c r="A607" s="138"/>
      <c r="B607" s="142"/>
      <c r="C607" s="172" t="s">
        <v>721</v>
      </c>
      <c r="D607" s="166" t="s">
        <v>26</v>
      </c>
      <c r="E607" s="166" t="s">
        <v>722</v>
      </c>
      <c r="F607" s="167" t="s">
        <v>1094</v>
      </c>
      <c r="G607" s="173" t="s">
        <v>1095</v>
      </c>
      <c r="H607" s="173" t="s">
        <v>1095</v>
      </c>
      <c r="I607" s="173" t="s">
        <v>1095</v>
      </c>
      <c r="J607" s="173" t="s">
        <v>1095</v>
      </c>
      <c r="K607" s="168">
        <v>0.9</v>
      </c>
      <c r="L607" s="169">
        <v>0.923076923076923</v>
      </c>
      <c r="M607" s="169">
        <v>0.981481481481482</v>
      </c>
      <c r="N607" s="170">
        <v>0.961538461538462</v>
      </c>
      <c r="O607" s="170">
        <v>0.923076923076923</v>
      </c>
      <c r="P607" s="356">
        <v>0.9</v>
      </c>
      <c r="Q607" s="357">
        <v>0.96405750798722</v>
      </c>
      <c r="R607" s="169">
        <v>0.949033391915642</v>
      </c>
      <c r="S607" s="169">
        <v>0.917700112739572</v>
      </c>
      <c r="T607" s="169">
        <v>0.96405750798722</v>
      </c>
      <c r="U607" s="356">
        <v>0.9</v>
      </c>
      <c r="V607" s="169">
        <v>0.888977635782748</v>
      </c>
      <c r="W607" s="169">
        <v>0.867486818980668</v>
      </c>
      <c r="X607" s="169">
        <v>0.871476888387824</v>
      </c>
      <c r="Y607" s="169">
        <v>0.888977635782748</v>
      </c>
      <c r="Z607" s="356">
        <v>0.92</v>
      </c>
      <c r="AA607" s="356">
        <v>0.913852813852814</v>
      </c>
      <c r="AB607" s="356">
        <v>0.904782993799823</v>
      </c>
      <c r="AC607" s="356">
        <v>0.889608387295714</v>
      </c>
      <c r="AD607" s="356">
        <v>0.913852813852814</v>
      </c>
      <c r="AE607" s="356">
        <v>0.92</v>
      </c>
      <c r="AF607" s="169">
        <v>0.996669544837794</v>
      </c>
      <c r="AG607" s="169">
        <v>0.99440342938795</v>
      </c>
      <c r="AH607" s="169">
        <v>0.986153071500504</v>
      </c>
      <c r="AI607" s="169">
        <v>0.996669544837794</v>
      </c>
      <c r="AJ607" s="356">
        <v>0.92</v>
      </c>
      <c r="AK607" s="169">
        <v>0.942834299420348</v>
      </c>
      <c r="AL607" s="169">
        <v>0.940035273368607</v>
      </c>
      <c r="AM607" s="169">
        <v>0.91669988043045</v>
      </c>
      <c r="AN607" s="169">
        <v>0.942834299420348</v>
      </c>
      <c r="AO607" s="168">
        <v>0.99</v>
      </c>
      <c r="AP607" s="358">
        <v>1</v>
      </c>
      <c r="AQ607" s="358">
        <v>1</v>
      </c>
      <c r="AR607" s="358">
        <v>1</v>
      </c>
      <c r="AS607" s="359">
        <v>1</v>
      </c>
      <c r="AT607" s="364">
        <v>0.05</v>
      </c>
      <c r="AU607" s="361">
        <v>0</v>
      </c>
      <c r="AV607" s="362">
        <v>0.384615384615385</v>
      </c>
      <c r="AW607" s="362">
        <v>0.111111111111111</v>
      </c>
      <c r="AX607" s="362">
        <v>0</v>
      </c>
      <c r="AY607" s="142"/>
      <c r="AZ607" s="140"/>
    </row>
    <row r="608" spans="1:52">
      <c r="A608" s="138"/>
      <c r="B608" s="142"/>
      <c r="C608" s="172" t="s">
        <v>721</v>
      </c>
      <c r="D608" s="166" t="s">
        <v>26</v>
      </c>
      <c r="E608" s="166" t="s">
        <v>722</v>
      </c>
      <c r="F608" s="167" t="s">
        <v>1096</v>
      </c>
      <c r="G608" s="173" t="s">
        <v>1097</v>
      </c>
      <c r="H608" s="173" t="s">
        <v>1097</v>
      </c>
      <c r="I608" s="173" t="s">
        <v>1097</v>
      </c>
      <c r="J608" s="173" t="s">
        <v>1097</v>
      </c>
      <c r="K608" s="168">
        <v>0.9</v>
      </c>
      <c r="L608" s="169">
        <v>0.910714285714286</v>
      </c>
      <c r="M608" s="169">
        <v>0.839285714285714</v>
      </c>
      <c r="N608" s="170">
        <v>0.892857142857143</v>
      </c>
      <c r="O608" s="170">
        <v>0.910714285714286</v>
      </c>
      <c r="P608" s="356">
        <v>0.9</v>
      </c>
      <c r="Q608" s="357">
        <v>0.846696035242291</v>
      </c>
      <c r="R608" s="169">
        <v>0.747565898836381</v>
      </c>
      <c r="S608" s="169">
        <v>0.965662228451296</v>
      </c>
      <c r="T608" s="169">
        <v>0.846696035242291</v>
      </c>
      <c r="U608" s="356">
        <v>0.9</v>
      </c>
      <c r="V608" s="169">
        <v>0.829955947136564</v>
      </c>
      <c r="W608" s="169">
        <v>0.825932082640703</v>
      </c>
      <c r="X608" s="169">
        <v>0.880168185003504</v>
      </c>
      <c r="Y608" s="169">
        <v>0.829955947136564</v>
      </c>
      <c r="Z608" s="356">
        <v>0.92</v>
      </c>
      <c r="AA608" s="356">
        <v>0.904340836012862</v>
      </c>
      <c r="AB608" s="356">
        <v>0.89991774060872</v>
      </c>
      <c r="AC608" s="356">
        <v>0.898305084745763</v>
      </c>
      <c r="AD608" s="356">
        <v>0.904340836012862</v>
      </c>
      <c r="AE608" s="356">
        <v>0.92</v>
      </c>
      <c r="AF608" s="169">
        <v>0.998074903745187</v>
      </c>
      <c r="AG608" s="169">
        <v>0.995334028654553</v>
      </c>
      <c r="AH608" s="169">
        <v>0.9905627249583</v>
      </c>
      <c r="AI608" s="169">
        <v>0.998074903745187</v>
      </c>
      <c r="AJ608" s="356">
        <v>0.92</v>
      </c>
      <c r="AK608" s="169">
        <v>0.929677074993328</v>
      </c>
      <c r="AL608" s="169">
        <v>0.925709197303142</v>
      </c>
      <c r="AM608" s="169">
        <v>0.924114458590697</v>
      </c>
      <c r="AN608" s="169">
        <v>0.929677074993328</v>
      </c>
      <c r="AO608" s="168">
        <v>0.99</v>
      </c>
      <c r="AP608" s="358">
        <v>1</v>
      </c>
      <c r="AQ608" s="358">
        <v>1</v>
      </c>
      <c r="AR608" s="358">
        <v>1</v>
      </c>
      <c r="AS608" s="359">
        <v>1</v>
      </c>
      <c r="AT608" s="364">
        <v>0.05</v>
      </c>
      <c r="AU608" s="361">
        <v>0.0166666666666667</v>
      </c>
      <c r="AV608" s="362">
        <v>0.18</v>
      </c>
      <c r="AW608" s="362">
        <v>0</v>
      </c>
      <c r="AX608" s="362">
        <v>0.0166666666666667</v>
      </c>
      <c r="AY608" s="142"/>
      <c r="AZ608" s="140"/>
    </row>
    <row r="609" spans="1:52">
      <c r="A609" s="138"/>
      <c r="B609" s="142"/>
      <c r="C609" s="172" t="s">
        <v>721</v>
      </c>
      <c r="D609" s="166" t="s">
        <v>26</v>
      </c>
      <c r="E609" s="166" t="s">
        <v>722</v>
      </c>
      <c r="F609" s="167" t="s">
        <v>1098</v>
      </c>
      <c r="G609" s="173" t="s">
        <v>1099</v>
      </c>
      <c r="H609" s="173" t="s">
        <v>1099</v>
      </c>
      <c r="I609" s="173" t="s">
        <v>1099</v>
      </c>
      <c r="J609" s="173" t="s">
        <v>1099</v>
      </c>
      <c r="K609" s="168">
        <v>0.9</v>
      </c>
      <c r="L609" s="169">
        <v>0.923076923076923</v>
      </c>
      <c r="M609" s="169">
        <v>0.909090909090909</v>
      </c>
      <c r="N609" s="170">
        <v>0.918367346938776</v>
      </c>
      <c r="O609" s="170">
        <v>0.923076923076923</v>
      </c>
      <c r="P609" s="356">
        <v>0.9</v>
      </c>
      <c r="Q609" s="357">
        <v>0.985997267759563</v>
      </c>
      <c r="R609" s="169">
        <v>0.991691394658754</v>
      </c>
      <c r="S609" s="169">
        <v>0.989690721649485</v>
      </c>
      <c r="T609" s="169">
        <v>0.985997267759563</v>
      </c>
      <c r="U609" s="356">
        <v>0.9</v>
      </c>
      <c r="V609" s="169">
        <v>0.872267759562842</v>
      </c>
      <c r="W609" s="169">
        <v>0.861424332344214</v>
      </c>
      <c r="X609" s="169">
        <v>0.886149708650829</v>
      </c>
      <c r="Y609" s="169">
        <v>0.872267759562842</v>
      </c>
      <c r="Z609" s="356">
        <v>0.92</v>
      </c>
      <c r="AA609" s="356">
        <v>0.9375</v>
      </c>
      <c r="AB609" s="356">
        <v>0.927278934790031</v>
      </c>
      <c r="AC609" s="356">
        <v>0.931079664570231</v>
      </c>
      <c r="AD609" s="356">
        <v>0.9375</v>
      </c>
      <c r="AE609" s="356">
        <v>0.92</v>
      </c>
      <c r="AF609" s="169">
        <v>0.997307106896148</v>
      </c>
      <c r="AG609" s="169">
        <v>0.999195679650695</v>
      </c>
      <c r="AH609" s="169">
        <v>0.87803566627834</v>
      </c>
      <c r="AI609" s="169">
        <v>0.997307106896148</v>
      </c>
      <c r="AJ609" s="356">
        <v>0.92</v>
      </c>
      <c r="AK609" s="169">
        <v>0.952805280528053</v>
      </c>
      <c r="AL609" s="169">
        <v>0.94237180504842</v>
      </c>
      <c r="AM609" s="169">
        <v>0.943287037037037</v>
      </c>
      <c r="AN609" s="169">
        <v>0.952805280528053</v>
      </c>
      <c r="AO609" s="168">
        <v>0.99</v>
      </c>
      <c r="AP609" s="358">
        <v>1</v>
      </c>
      <c r="AQ609" s="358">
        <v>1</v>
      </c>
      <c r="AR609" s="358">
        <v>1</v>
      </c>
      <c r="AS609" s="359">
        <v>1</v>
      </c>
      <c r="AT609" s="364">
        <v>0.05</v>
      </c>
      <c r="AU609" s="361">
        <v>0.025</v>
      </c>
      <c r="AV609" s="362">
        <v>0.226415094339623</v>
      </c>
      <c r="AW609" s="362">
        <v>0.0166666666666667</v>
      </c>
      <c r="AX609" s="362">
        <v>0.025</v>
      </c>
      <c r="AY609" s="142"/>
      <c r="AZ609" s="140"/>
    </row>
    <row r="610" spans="1:52">
      <c r="A610" s="138"/>
      <c r="B610" s="142"/>
      <c r="C610" s="172" t="s">
        <v>721</v>
      </c>
      <c r="D610" s="166" t="s">
        <v>26</v>
      </c>
      <c r="E610" s="166" t="s">
        <v>722</v>
      </c>
      <c r="F610" s="167" t="s">
        <v>1100</v>
      </c>
      <c r="G610" s="173" t="s">
        <v>1101</v>
      </c>
      <c r="H610" s="173" t="s">
        <v>1101</v>
      </c>
      <c r="I610" s="173" t="s">
        <v>1101</v>
      </c>
      <c r="J610" s="173" t="s">
        <v>1101</v>
      </c>
      <c r="K610" s="168">
        <v>0.9</v>
      </c>
      <c r="L610" s="169">
        <v>0.756756756756757</v>
      </c>
      <c r="M610" s="169">
        <v>0.82051282051282</v>
      </c>
      <c r="N610" s="170">
        <v>0.878787878787879</v>
      </c>
      <c r="O610" s="170">
        <v>0.756756756756757</v>
      </c>
      <c r="P610" s="356">
        <v>0.9</v>
      </c>
      <c r="Q610" s="357">
        <v>0.93564862104188</v>
      </c>
      <c r="R610" s="169">
        <v>0.970729576234163</v>
      </c>
      <c r="S610" s="169">
        <v>0.9120559114735</v>
      </c>
      <c r="T610" s="169">
        <v>0.93564862104188</v>
      </c>
      <c r="U610" s="356">
        <v>0.9</v>
      </c>
      <c r="V610" s="169">
        <v>0.84320735444331</v>
      </c>
      <c r="W610" s="169">
        <v>0.891655744866754</v>
      </c>
      <c r="X610" s="169">
        <v>0.899825276645312</v>
      </c>
      <c r="Y610" s="169">
        <v>0.84320735444331</v>
      </c>
      <c r="Z610" s="356">
        <v>0.92</v>
      </c>
      <c r="AA610" s="356">
        <v>0.905606133205558</v>
      </c>
      <c r="AB610" s="356">
        <v>0.861042183622829</v>
      </c>
      <c r="AC610" s="356">
        <v>0.890686803308163</v>
      </c>
      <c r="AD610" s="356">
        <v>0.905606133205558</v>
      </c>
      <c r="AE610" s="356">
        <v>0.92</v>
      </c>
      <c r="AF610" s="169">
        <v>0.97778941854374</v>
      </c>
      <c r="AG610" s="169">
        <v>0.98200292775338</v>
      </c>
      <c r="AH610" s="169">
        <v>0.953694499668655</v>
      </c>
      <c r="AI610" s="169">
        <v>0.97778941854374</v>
      </c>
      <c r="AJ610" s="356">
        <v>0.92</v>
      </c>
      <c r="AK610" s="169">
        <v>0.924537037037037</v>
      </c>
      <c r="AL610" s="169">
        <v>0.908732001857873</v>
      </c>
      <c r="AM610" s="169">
        <v>0.915555555555556</v>
      </c>
      <c r="AN610" s="169">
        <v>0.924537037037037</v>
      </c>
      <c r="AO610" s="168">
        <v>0.99</v>
      </c>
      <c r="AP610" s="358">
        <v>1</v>
      </c>
      <c r="AQ610" s="358">
        <v>1</v>
      </c>
      <c r="AR610" s="358">
        <v>1</v>
      </c>
      <c r="AS610" s="359">
        <v>1</v>
      </c>
      <c r="AT610" s="364">
        <v>0.05</v>
      </c>
      <c r="AU610" s="361">
        <v>0.0344827586206897</v>
      </c>
      <c r="AV610" s="362">
        <v>0.269230769230769</v>
      </c>
      <c r="AW610" s="362">
        <v>0</v>
      </c>
      <c r="AX610" s="362">
        <v>0.0344827586206897</v>
      </c>
      <c r="AY610" s="142"/>
      <c r="AZ610" s="140"/>
    </row>
    <row r="611" spans="1:52">
      <c r="A611" s="138"/>
      <c r="B611" s="142"/>
      <c r="C611" s="172" t="s">
        <v>721</v>
      </c>
      <c r="D611" s="166" t="s">
        <v>26</v>
      </c>
      <c r="E611" s="166" t="s">
        <v>722</v>
      </c>
      <c r="F611" s="167" t="s">
        <v>1102</v>
      </c>
      <c r="G611" s="173" t="s">
        <v>1103</v>
      </c>
      <c r="H611" s="173" t="s">
        <v>1103</v>
      </c>
      <c r="I611" s="173" t="s">
        <v>1103</v>
      </c>
      <c r="J611" s="173" t="s">
        <v>1103</v>
      </c>
      <c r="K611" s="168">
        <v>0.9</v>
      </c>
      <c r="L611" s="169">
        <v>0.957142857142857</v>
      </c>
      <c r="M611" s="169">
        <v>0.971014492753623</v>
      </c>
      <c r="N611" s="170">
        <v>0.914285714285714</v>
      </c>
      <c r="O611" s="170">
        <v>0.957142857142857</v>
      </c>
      <c r="P611" s="356">
        <v>0.9</v>
      </c>
      <c r="Q611" s="357">
        <v>0.988593155893536</v>
      </c>
      <c r="R611" s="169">
        <v>0.991937290033595</v>
      </c>
      <c r="S611" s="169">
        <v>0.997838171710933</v>
      </c>
      <c r="T611" s="169">
        <v>0.988593155893536</v>
      </c>
      <c r="U611" s="356">
        <v>0.9</v>
      </c>
      <c r="V611" s="169">
        <v>0.91547236033928</v>
      </c>
      <c r="W611" s="169">
        <v>0.923404255319149</v>
      </c>
      <c r="X611" s="169">
        <v>0.957998764669549</v>
      </c>
      <c r="Y611" s="169">
        <v>0.91547236033928</v>
      </c>
      <c r="Z611" s="356">
        <v>0.92</v>
      </c>
      <c r="AA611" s="356">
        <v>0.956914893617021</v>
      </c>
      <c r="AB611" s="356">
        <v>0.931324647122693</v>
      </c>
      <c r="AC611" s="356">
        <v>0.955488494907582</v>
      </c>
      <c r="AD611" s="356">
        <v>0.956914893617021</v>
      </c>
      <c r="AE611" s="356">
        <v>0.92</v>
      </c>
      <c r="AF611" s="169">
        <v>0.977981012972812</v>
      </c>
      <c r="AG611" s="169">
        <v>0.98765796331809</v>
      </c>
      <c r="AH611" s="169">
        <v>0.957471469329529</v>
      </c>
      <c r="AI611" s="169">
        <v>0.977981012972812</v>
      </c>
      <c r="AJ611" s="356">
        <v>0.92</v>
      </c>
      <c r="AK611" s="169">
        <v>0.968592477704537</v>
      </c>
      <c r="AL611" s="169">
        <v>0.953625322046375</v>
      </c>
      <c r="AM611" s="169">
        <v>0.968621941224681</v>
      </c>
      <c r="AN611" s="169">
        <v>0.968592477704537</v>
      </c>
      <c r="AO611" s="168">
        <v>0.99</v>
      </c>
      <c r="AP611" s="358">
        <v>1</v>
      </c>
      <c r="AQ611" s="358">
        <v>1</v>
      </c>
      <c r="AR611" s="358">
        <v>1</v>
      </c>
      <c r="AS611" s="359">
        <v>1</v>
      </c>
      <c r="AT611" s="364">
        <v>0.05</v>
      </c>
      <c r="AU611" s="361">
        <v>0.105263157894737</v>
      </c>
      <c r="AV611" s="362">
        <v>0.142857142857143</v>
      </c>
      <c r="AW611" s="362">
        <v>0</v>
      </c>
      <c r="AX611" s="362">
        <v>0.105263157894737</v>
      </c>
      <c r="AY611" s="142"/>
      <c r="AZ611" s="140"/>
    </row>
    <row r="612" spans="1:52">
      <c r="A612" s="138"/>
      <c r="B612" s="142"/>
      <c r="C612" s="172" t="s">
        <v>721</v>
      </c>
      <c r="D612" s="166" t="s">
        <v>26</v>
      </c>
      <c r="E612" s="166" t="s">
        <v>722</v>
      </c>
      <c r="F612" s="167" t="s">
        <v>1104</v>
      </c>
      <c r="G612" s="173" t="s">
        <v>1105</v>
      </c>
      <c r="H612" s="173" t="s">
        <v>1105</v>
      </c>
      <c r="I612" s="173" t="s">
        <v>1105</v>
      </c>
      <c r="J612" s="173" t="s">
        <v>1105</v>
      </c>
      <c r="K612" s="168">
        <v>0.9</v>
      </c>
      <c r="L612" s="169">
        <v>0.903614457831325</v>
      </c>
      <c r="M612" s="169">
        <v>0.895348837209302</v>
      </c>
      <c r="N612" s="170">
        <v>0.876543209876543</v>
      </c>
      <c r="O612" s="170">
        <v>0.903614457831325</v>
      </c>
      <c r="P612" s="356">
        <v>0.9</v>
      </c>
      <c r="Q612" s="357">
        <v>0.920123986647592</v>
      </c>
      <c r="R612" s="169">
        <v>0.917142331062419</v>
      </c>
      <c r="S612" s="169">
        <v>0.956963538553497</v>
      </c>
      <c r="T612" s="169">
        <v>0.920123986647592</v>
      </c>
      <c r="U612" s="356">
        <v>0.9</v>
      </c>
      <c r="V612" s="169">
        <v>0.849785407725322</v>
      </c>
      <c r="W612" s="169">
        <v>0.851776836678328</v>
      </c>
      <c r="X612" s="169">
        <v>0.890017931858936</v>
      </c>
      <c r="Y612" s="169">
        <v>0.849785407725322</v>
      </c>
      <c r="Z612" s="356">
        <v>0.92</v>
      </c>
      <c r="AA612" s="356">
        <v>0.887096774193548</v>
      </c>
      <c r="AB612" s="356">
        <v>0.898397040690506</v>
      </c>
      <c r="AC612" s="356">
        <v>0.938307030129125</v>
      </c>
      <c r="AD612" s="356">
        <v>0.887096774193548</v>
      </c>
      <c r="AE612" s="356">
        <v>0.92</v>
      </c>
      <c r="AF612" s="169">
        <v>0.97772724622471</v>
      </c>
      <c r="AG612" s="169">
        <v>0.994265874059656</v>
      </c>
      <c r="AH612" s="169">
        <v>0.999516474407681</v>
      </c>
      <c r="AI612" s="169">
        <v>0.97772724622471</v>
      </c>
      <c r="AJ612" s="356">
        <v>0.92</v>
      </c>
      <c r="AK612" s="169">
        <v>0.923820224719101</v>
      </c>
      <c r="AL612" s="169">
        <v>0.930151706700379</v>
      </c>
      <c r="AM612" s="169">
        <v>0.950812324929972</v>
      </c>
      <c r="AN612" s="169">
        <v>0.923820224719101</v>
      </c>
      <c r="AO612" s="168">
        <v>0.99</v>
      </c>
      <c r="AP612" s="358">
        <v>1</v>
      </c>
      <c r="AQ612" s="358">
        <v>1</v>
      </c>
      <c r="AR612" s="358">
        <v>1</v>
      </c>
      <c r="AS612" s="359">
        <v>1</v>
      </c>
      <c r="AT612" s="364">
        <v>0.05</v>
      </c>
      <c r="AU612" s="361">
        <v>0.0416666666666667</v>
      </c>
      <c r="AV612" s="362">
        <v>0.0952380952380952</v>
      </c>
      <c r="AW612" s="362">
        <v>0</v>
      </c>
      <c r="AX612" s="362">
        <v>0.0416666666666667</v>
      </c>
      <c r="AY612" s="142"/>
      <c r="AZ612" s="140"/>
    </row>
    <row r="613" spans="1:52">
      <c r="A613" s="138"/>
      <c r="B613" s="142"/>
      <c r="C613" s="172" t="s">
        <v>721</v>
      </c>
      <c r="D613" s="166" t="s">
        <v>26</v>
      </c>
      <c r="E613" s="166" t="s">
        <v>722</v>
      </c>
      <c r="F613" s="167" t="s">
        <v>1106</v>
      </c>
      <c r="G613" s="173" t="s">
        <v>1107</v>
      </c>
      <c r="H613" s="173" t="s">
        <v>1107</v>
      </c>
      <c r="I613" s="173" t="s">
        <v>1107</v>
      </c>
      <c r="J613" s="173" t="s">
        <v>1107</v>
      </c>
      <c r="K613" s="168">
        <v>0.9</v>
      </c>
      <c r="L613" s="169">
        <v>0.976190476190476</v>
      </c>
      <c r="M613" s="169">
        <v>0.988636363636364</v>
      </c>
      <c r="N613" s="170">
        <v>0.945205479452055</v>
      </c>
      <c r="O613" s="170">
        <v>0.976190476190476</v>
      </c>
      <c r="P613" s="356">
        <v>0.9</v>
      </c>
      <c r="Q613" s="357">
        <v>0.971411787742315</v>
      </c>
      <c r="R613" s="169">
        <v>0.971926427879961</v>
      </c>
      <c r="S613" s="169">
        <v>0.974389282899921</v>
      </c>
      <c r="T613" s="169">
        <v>0.971411787742315</v>
      </c>
      <c r="U613" s="356">
        <v>0.9</v>
      </c>
      <c r="V613" s="169">
        <v>0.931074995104758</v>
      </c>
      <c r="W613" s="169">
        <v>0.91674733785092</v>
      </c>
      <c r="X613" s="169">
        <v>0.937352245862884</v>
      </c>
      <c r="Y613" s="169">
        <v>0.931074995104758</v>
      </c>
      <c r="Z613" s="356">
        <v>0.92</v>
      </c>
      <c r="AA613" s="356">
        <v>0.952380952380952</v>
      </c>
      <c r="AB613" s="356">
        <v>0.942528735632184</v>
      </c>
      <c r="AC613" s="356">
        <v>0.953839122486289</v>
      </c>
      <c r="AD613" s="356">
        <v>0.952380952380952</v>
      </c>
      <c r="AE613" s="356">
        <v>0.92</v>
      </c>
      <c r="AF613" s="169">
        <v>0.996229260935143</v>
      </c>
      <c r="AG613" s="169">
        <v>0.999295278365046</v>
      </c>
      <c r="AH613" s="169">
        <v>0.994869915720044</v>
      </c>
      <c r="AI613" s="169">
        <v>0.996229260935143</v>
      </c>
      <c r="AJ613" s="356">
        <v>0.92</v>
      </c>
      <c r="AK613" s="169">
        <v>0.970817643894567</v>
      </c>
      <c r="AL613" s="169">
        <v>0.971416863026329</v>
      </c>
      <c r="AM613" s="169">
        <v>0.97061310782241</v>
      </c>
      <c r="AN613" s="169">
        <v>0.970817643894567</v>
      </c>
      <c r="AO613" s="168">
        <v>0.99</v>
      </c>
      <c r="AP613" s="358">
        <v>1</v>
      </c>
      <c r="AQ613" s="358">
        <v>1</v>
      </c>
      <c r="AR613" s="358">
        <v>1</v>
      </c>
      <c r="AS613" s="359">
        <v>1</v>
      </c>
      <c r="AT613" s="364">
        <v>0.05</v>
      </c>
      <c r="AU613" s="361">
        <v>0.0018796992481203</v>
      </c>
      <c r="AV613" s="362">
        <v>0.00850340136054422</v>
      </c>
      <c r="AW613" s="362">
        <v>0.00210084033613445</v>
      </c>
      <c r="AX613" s="362">
        <v>0.0018796992481203</v>
      </c>
      <c r="AY613" s="142"/>
      <c r="AZ613" s="140"/>
    </row>
    <row r="614" spans="1:52">
      <c r="A614" s="138"/>
      <c r="B614" s="142"/>
      <c r="C614" s="172" t="s">
        <v>721</v>
      </c>
      <c r="D614" s="166" t="s">
        <v>26</v>
      </c>
      <c r="E614" s="166" t="s">
        <v>722</v>
      </c>
      <c r="F614" s="167" t="s">
        <v>1108</v>
      </c>
      <c r="G614" s="173" t="s">
        <v>1109</v>
      </c>
      <c r="H614" s="173" t="s">
        <v>1109</v>
      </c>
      <c r="I614" s="173" t="s">
        <v>1109</v>
      </c>
      <c r="J614" s="173" t="s">
        <v>1109</v>
      </c>
      <c r="K614" s="168">
        <v>0.9</v>
      </c>
      <c r="L614" s="169">
        <v>0.984375</v>
      </c>
      <c r="M614" s="169">
        <v>1</v>
      </c>
      <c r="N614" s="170">
        <v>0.980392156862745</v>
      </c>
      <c r="O614" s="170">
        <v>0.984375</v>
      </c>
      <c r="P614" s="356">
        <v>0.9</v>
      </c>
      <c r="Q614" s="357">
        <v>0.988985655737705</v>
      </c>
      <c r="R614" s="169">
        <v>0.989933458454189</v>
      </c>
      <c r="S614" s="169">
        <v>0.991150442477876</v>
      </c>
      <c r="T614" s="169">
        <v>0.988985655737705</v>
      </c>
      <c r="U614" s="356">
        <v>0.9</v>
      </c>
      <c r="V614" s="169">
        <v>0.948770491803279</v>
      </c>
      <c r="W614" s="169">
        <v>0.948472956833305</v>
      </c>
      <c r="X614" s="169">
        <v>0.957227138643068</v>
      </c>
      <c r="Y614" s="169">
        <v>0.948770491803279</v>
      </c>
      <c r="Z614" s="356">
        <v>0.92</v>
      </c>
      <c r="AA614" s="356">
        <v>0.956254272043746</v>
      </c>
      <c r="AB614" s="356">
        <v>0.960659898477157</v>
      </c>
      <c r="AC614" s="356">
        <v>0.965006729475101</v>
      </c>
      <c r="AD614" s="356">
        <v>0.956254272043746</v>
      </c>
      <c r="AE614" s="356">
        <v>0.92</v>
      </c>
      <c r="AF614" s="169">
        <v>0.998483699772555</v>
      </c>
      <c r="AG614" s="169">
        <v>1</v>
      </c>
      <c r="AH614" s="169">
        <v>0.999245567710298</v>
      </c>
      <c r="AI614" s="169">
        <v>0.998483699772555</v>
      </c>
      <c r="AJ614" s="356">
        <v>0.92</v>
      </c>
      <c r="AK614" s="169">
        <v>0.97849076895501</v>
      </c>
      <c r="AL614" s="169">
        <v>0.981446625436945</v>
      </c>
      <c r="AM614" s="169">
        <v>0.978699233172394</v>
      </c>
      <c r="AN614" s="169">
        <v>0.97849076895501</v>
      </c>
      <c r="AO614" s="168">
        <v>0.99</v>
      </c>
      <c r="AP614" s="358">
        <v>1</v>
      </c>
      <c r="AQ614" s="358">
        <v>1</v>
      </c>
      <c r="AR614" s="358">
        <v>1</v>
      </c>
      <c r="AS614" s="359">
        <v>1</v>
      </c>
      <c r="AT614" s="364">
        <v>0.05</v>
      </c>
      <c r="AU614" s="361">
        <v>0.00229885057471264</v>
      </c>
      <c r="AV614" s="362">
        <v>0</v>
      </c>
      <c r="AW614" s="362">
        <v>0</v>
      </c>
      <c r="AX614" s="362">
        <v>0.00229885057471264</v>
      </c>
      <c r="AY614" s="142"/>
      <c r="AZ614" s="140"/>
    </row>
    <row r="615" spans="1:52">
      <c r="A615" s="138"/>
      <c r="B615" s="142"/>
      <c r="C615" s="172" t="s">
        <v>721</v>
      </c>
      <c r="D615" s="166" t="s">
        <v>26</v>
      </c>
      <c r="E615" s="166" t="s">
        <v>722</v>
      </c>
      <c r="F615" s="167" t="s">
        <v>1110</v>
      </c>
      <c r="G615" s="173" t="s">
        <v>1111</v>
      </c>
      <c r="H615" s="173" t="s">
        <v>1111</v>
      </c>
      <c r="I615" s="173" t="s">
        <v>1111</v>
      </c>
      <c r="J615" s="173" t="s">
        <v>1111</v>
      </c>
      <c r="K615" s="168">
        <v>0.9</v>
      </c>
      <c r="L615" s="169">
        <v>0.924528301886792</v>
      </c>
      <c r="M615" s="169">
        <v>0.923076923076923</v>
      </c>
      <c r="N615" s="170">
        <v>0.954545454545455</v>
      </c>
      <c r="O615" s="170">
        <v>0.924528301886792</v>
      </c>
      <c r="P615" s="356">
        <v>0.9</v>
      </c>
      <c r="Q615" s="357">
        <v>0.985622514530437</v>
      </c>
      <c r="R615" s="169">
        <v>0.987170515512013</v>
      </c>
      <c r="S615" s="169">
        <v>0.993364299933643</v>
      </c>
      <c r="T615" s="169">
        <v>0.985622514530437</v>
      </c>
      <c r="U615" s="356">
        <v>0.9</v>
      </c>
      <c r="V615" s="169">
        <v>0.874579382074029</v>
      </c>
      <c r="W615" s="169">
        <v>0.853044086773968</v>
      </c>
      <c r="X615" s="169">
        <v>0.864631718646317</v>
      </c>
      <c r="Y615" s="169">
        <v>0.874579382074029</v>
      </c>
      <c r="Z615" s="356">
        <v>0.92</v>
      </c>
      <c r="AA615" s="356">
        <v>0.941176470588235</v>
      </c>
      <c r="AB615" s="356">
        <v>0.918735891647856</v>
      </c>
      <c r="AC615" s="356">
        <v>0.9171875</v>
      </c>
      <c r="AD615" s="356">
        <v>0.941176470588235</v>
      </c>
      <c r="AE615" s="356">
        <v>0.92</v>
      </c>
      <c r="AF615" s="169">
        <v>0.994413407821229</v>
      </c>
      <c r="AG615" s="169">
        <v>0.966666666666667</v>
      </c>
      <c r="AH615" s="169">
        <v>0.98046875</v>
      </c>
      <c r="AI615" s="169">
        <v>0.994413407821229</v>
      </c>
      <c r="AJ615" s="356">
        <v>0.92</v>
      </c>
      <c r="AK615" s="169">
        <v>0.965901493202585</v>
      </c>
      <c r="AL615" s="169">
        <v>0.963688145247419</v>
      </c>
      <c r="AM615" s="169">
        <v>0.948690348044492</v>
      </c>
      <c r="AN615" s="169">
        <v>0.965901493202585</v>
      </c>
      <c r="AO615" s="168">
        <v>0.99</v>
      </c>
      <c r="AP615" s="358">
        <v>1</v>
      </c>
      <c r="AQ615" s="358">
        <v>1</v>
      </c>
      <c r="AR615" s="358">
        <v>1</v>
      </c>
      <c r="AS615" s="359">
        <v>1</v>
      </c>
      <c r="AT615" s="364">
        <v>0.05</v>
      </c>
      <c r="AU615" s="361">
        <v>0.166666666666667</v>
      </c>
      <c r="AV615" s="362">
        <v>0.0909090909090909</v>
      </c>
      <c r="AW615" s="362">
        <v>0</v>
      </c>
      <c r="AX615" s="362">
        <v>0.166666666666667</v>
      </c>
      <c r="AY615" s="142"/>
      <c r="AZ615" s="140"/>
    </row>
    <row r="616" spans="1:52">
      <c r="A616" s="138"/>
      <c r="B616" s="142"/>
      <c r="C616" s="172" t="s">
        <v>721</v>
      </c>
      <c r="D616" s="166" t="s">
        <v>26</v>
      </c>
      <c r="E616" s="166" t="s">
        <v>722</v>
      </c>
      <c r="F616" s="167" t="s">
        <v>1112</v>
      </c>
      <c r="G616" s="173" t="s">
        <v>1112</v>
      </c>
      <c r="H616" s="173" t="s">
        <v>1112</v>
      </c>
      <c r="I616" s="173" t="s">
        <v>1112</v>
      </c>
      <c r="J616" s="173" t="s">
        <v>1112</v>
      </c>
      <c r="K616" s="168">
        <v>0.9</v>
      </c>
      <c r="L616" s="169">
        <v>0.976744186046512</v>
      </c>
      <c r="M616" s="169">
        <v>0.957446808510638</v>
      </c>
      <c r="N616" s="170">
        <v>0.971428571428571</v>
      </c>
      <c r="O616" s="170">
        <v>0.976744186046512</v>
      </c>
      <c r="P616" s="356">
        <v>0.9</v>
      </c>
      <c r="Q616" s="357">
        <v>0.966396292004635</v>
      </c>
      <c r="R616" s="169">
        <v>0.981178196040088</v>
      </c>
      <c r="S616" s="169">
        <v>0.980329949238579</v>
      </c>
      <c r="T616" s="169">
        <v>0.966396292004635</v>
      </c>
      <c r="U616" s="356">
        <v>0.9</v>
      </c>
      <c r="V616" s="169">
        <v>0.927771340285825</v>
      </c>
      <c r="W616" s="169">
        <v>0.922757272060621</v>
      </c>
      <c r="X616" s="169">
        <v>0.953045685279188</v>
      </c>
      <c r="Y616" s="169">
        <v>0.927771340285825</v>
      </c>
      <c r="Z616" s="356">
        <v>0.92</v>
      </c>
      <c r="AA616" s="356">
        <v>0.946153846153846</v>
      </c>
      <c r="AB616" s="356">
        <v>0.951184493898062</v>
      </c>
      <c r="AC616" s="356">
        <v>0.947833065810594</v>
      </c>
      <c r="AD616" s="356">
        <v>0.946153846153846</v>
      </c>
      <c r="AE616" s="356">
        <v>0.92</v>
      </c>
      <c r="AF616" s="169">
        <v>0.999134948096886</v>
      </c>
      <c r="AG616" s="169">
        <v>0.998013902681231</v>
      </c>
      <c r="AH616" s="169">
        <v>0.998745294855709</v>
      </c>
      <c r="AI616" s="169">
        <v>0.999134948096886</v>
      </c>
      <c r="AJ616" s="356">
        <v>0.92</v>
      </c>
      <c r="AK616" s="169">
        <v>0.972920224444987</v>
      </c>
      <c r="AL616" s="169">
        <v>0.979045189504373</v>
      </c>
      <c r="AM616" s="169">
        <v>0.967091295116773</v>
      </c>
      <c r="AN616" s="169">
        <v>0.972920224444987</v>
      </c>
      <c r="AO616" s="168">
        <v>0.99</v>
      </c>
      <c r="AP616" s="358">
        <v>1</v>
      </c>
      <c r="AQ616" s="358">
        <v>1</v>
      </c>
      <c r="AR616" s="358">
        <v>1</v>
      </c>
      <c r="AS616" s="359">
        <v>1</v>
      </c>
      <c r="AT616" s="364">
        <v>0.05</v>
      </c>
      <c r="AU616" s="361">
        <v>0.00148809523809524</v>
      </c>
      <c r="AV616" s="362">
        <v>0.00574712643678161</v>
      </c>
      <c r="AW616" s="362">
        <v>0</v>
      </c>
      <c r="AX616" s="362">
        <v>0.00148809523809524</v>
      </c>
      <c r="AY616" s="142"/>
      <c r="AZ616" s="140"/>
    </row>
    <row r="617" spans="1:52">
      <c r="A617" s="138"/>
      <c r="B617" s="142"/>
      <c r="C617" s="172" t="s">
        <v>721</v>
      </c>
      <c r="D617" s="166" t="s">
        <v>26</v>
      </c>
      <c r="E617" s="166" t="s">
        <v>722</v>
      </c>
      <c r="F617" s="167" t="s">
        <v>1113</v>
      </c>
      <c r="G617" s="173" t="s">
        <v>1113</v>
      </c>
      <c r="H617" s="173" t="s">
        <v>1113</v>
      </c>
      <c r="I617" s="173" t="s">
        <v>1113</v>
      </c>
      <c r="J617" s="173" t="s">
        <v>1113</v>
      </c>
      <c r="K617" s="168">
        <v>0.9</v>
      </c>
      <c r="L617" s="169">
        <v>0.964285714285714</v>
      </c>
      <c r="M617" s="169">
        <v>0.967741935483871</v>
      </c>
      <c r="N617" s="170">
        <v>1</v>
      </c>
      <c r="O617" s="170">
        <v>0.964285714285714</v>
      </c>
      <c r="P617" s="356">
        <v>0.9</v>
      </c>
      <c r="Q617" s="357">
        <v>0</v>
      </c>
      <c r="R617" s="169">
        <v>1</v>
      </c>
      <c r="S617" s="169" t="s">
        <v>32</v>
      </c>
      <c r="T617" s="169">
        <v>0</v>
      </c>
      <c r="U617" s="356">
        <v>0.9</v>
      </c>
      <c r="V617" s="169">
        <v>0</v>
      </c>
      <c r="W617" s="169">
        <v>1</v>
      </c>
      <c r="X617" s="169" t="s">
        <v>32</v>
      </c>
      <c r="Y617" s="169">
        <v>0</v>
      </c>
      <c r="Z617" s="356">
        <v>0.92</v>
      </c>
      <c r="AA617" s="356">
        <v>0</v>
      </c>
      <c r="AB617" s="356">
        <v>1</v>
      </c>
      <c r="AC617" s="356" t="s">
        <v>32</v>
      </c>
      <c r="AD617" s="356">
        <v>0</v>
      </c>
      <c r="AE617" s="356">
        <v>0.92</v>
      </c>
      <c r="AF617" s="169">
        <v>0.958762886597938</v>
      </c>
      <c r="AG617" s="169">
        <v>0.989583333333333</v>
      </c>
      <c r="AH617" s="169">
        <v>0.989247311827957</v>
      </c>
      <c r="AI617" s="169">
        <v>0.958762886597938</v>
      </c>
      <c r="AJ617" s="356">
        <v>0.92</v>
      </c>
      <c r="AK617" s="169">
        <v>0.94605504587156</v>
      </c>
      <c r="AL617" s="169">
        <v>0.972335468841002</v>
      </c>
      <c r="AM617" s="169">
        <v>0.94582593250444</v>
      </c>
      <c r="AN617" s="169">
        <v>0.94605504587156</v>
      </c>
      <c r="AO617" s="168">
        <v>0.99</v>
      </c>
      <c r="AP617" s="358">
        <v>1</v>
      </c>
      <c r="AQ617" s="358">
        <v>1</v>
      </c>
      <c r="AR617" s="358">
        <v>1</v>
      </c>
      <c r="AS617" s="359">
        <v>1</v>
      </c>
      <c r="AT617" s="364">
        <v>0.05</v>
      </c>
      <c r="AU617" s="361">
        <v>0</v>
      </c>
      <c r="AV617" s="362">
        <v>0</v>
      </c>
      <c r="AW617" s="362">
        <v>0</v>
      </c>
      <c r="AX617" s="362">
        <v>0</v>
      </c>
      <c r="AY617" s="142"/>
      <c r="AZ617" s="140"/>
    </row>
    <row r="618" spans="1:52">
      <c r="A618" s="138"/>
      <c r="B618" s="142"/>
      <c r="C618" s="172" t="s">
        <v>721</v>
      </c>
      <c r="D618" s="166" t="s">
        <v>26</v>
      </c>
      <c r="E618" s="166" t="s">
        <v>722</v>
      </c>
      <c r="F618" s="167" t="s">
        <v>1114</v>
      </c>
      <c r="G618" s="173" t="s">
        <v>1115</v>
      </c>
      <c r="H618" s="173" t="s">
        <v>1115</v>
      </c>
      <c r="I618" s="173" t="s">
        <v>1115</v>
      </c>
      <c r="J618" s="173" t="s">
        <v>1115</v>
      </c>
      <c r="K618" s="168">
        <v>0.9</v>
      </c>
      <c r="L618" s="169">
        <v>0.989010989010989</v>
      </c>
      <c r="M618" s="169">
        <v>0.956989247311828</v>
      </c>
      <c r="N618" s="170">
        <v>0.971830985915493</v>
      </c>
      <c r="O618" s="170">
        <v>0.989010989010989</v>
      </c>
      <c r="P618" s="356">
        <v>0.9</v>
      </c>
      <c r="Q618" s="357">
        <v>0.4</v>
      </c>
      <c r="R618" s="169">
        <v>0.513513513513513</v>
      </c>
      <c r="S618" s="169">
        <v>0.875</v>
      </c>
      <c r="T618" s="169">
        <v>0.4</v>
      </c>
      <c r="U618" s="356">
        <v>0.9</v>
      </c>
      <c r="V618" s="169">
        <v>0</v>
      </c>
      <c r="W618" s="169">
        <v>0.0540540540540541</v>
      </c>
      <c r="X618" s="169">
        <v>1</v>
      </c>
      <c r="Y618" s="169">
        <v>0</v>
      </c>
      <c r="Z618" s="356">
        <v>0.92</v>
      </c>
      <c r="AA618" s="356">
        <v>0.5625</v>
      </c>
      <c r="AB618" s="356">
        <v>0.5</v>
      </c>
      <c r="AC618" s="356">
        <v>1</v>
      </c>
      <c r="AD618" s="356">
        <v>0.5625</v>
      </c>
      <c r="AE618" s="356">
        <v>0.92</v>
      </c>
      <c r="AF618" s="169">
        <v>0.997038499506417</v>
      </c>
      <c r="AG618" s="169">
        <v>0.997037914691943</v>
      </c>
      <c r="AH618" s="169">
        <v>0.994146341463415</v>
      </c>
      <c r="AI618" s="169">
        <v>0.997038499506417</v>
      </c>
      <c r="AJ618" s="356">
        <v>0.92</v>
      </c>
      <c r="AK618" s="169">
        <v>0.949879150235339</v>
      </c>
      <c r="AL618" s="169">
        <v>0.944471890129434</v>
      </c>
      <c r="AM618" s="169">
        <v>0.951667097441199</v>
      </c>
      <c r="AN618" s="169">
        <v>0.949879150235339</v>
      </c>
      <c r="AO618" s="168">
        <v>0.99</v>
      </c>
      <c r="AP618" s="358">
        <v>1</v>
      </c>
      <c r="AQ618" s="358">
        <v>1</v>
      </c>
      <c r="AR618" s="358">
        <v>1</v>
      </c>
      <c r="AS618" s="359">
        <v>1</v>
      </c>
      <c r="AT618" s="364">
        <v>0.05</v>
      </c>
      <c r="AU618" s="361">
        <v>0.00328407224958949</v>
      </c>
      <c r="AV618" s="362">
        <v>0.00755287009063444</v>
      </c>
      <c r="AW618" s="362">
        <v>0.00776699029126214</v>
      </c>
      <c r="AX618" s="362">
        <v>0.00328407224958949</v>
      </c>
      <c r="AY618" s="142"/>
      <c r="AZ618" s="140"/>
    </row>
    <row r="619" spans="1:52">
      <c r="A619" s="138"/>
      <c r="B619" s="142"/>
      <c r="C619" s="172" t="s">
        <v>721</v>
      </c>
      <c r="D619" s="166" t="s">
        <v>26</v>
      </c>
      <c r="E619" s="166" t="s">
        <v>722</v>
      </c>
      <c r="F619" s="167" t="s">
        <v>1116</v>
      </c>
      <c r="G619" s="173" t="s">
        <v>1116</v>
      </c>
      <c r="H619" s="173" t="s">
        <v>1116</v>
      </c>
      <c r="I619" s="173" t="s">
        <v>1116</v>
      </c>
      <c r="J619" s="173" t="s">
        <v>1116</v>
      </c>
      <c r="K619" s="168">
        <v>0.9</v>
      </c>
      <c r="L619" s="169">
        <v>1</v>
      </c>
      <c r="M619" s="169">
        <v>1</v>
      </c>
      <c r="N619" s="170">
        <v>1</v>
      </c>
      <c r="O619" s="170">
        <v>1</v>
      </c>
      <c r="P619" s="356">
        <v>0.9</v>
      </c>
      <c r="Q619" s="357">
        <v>0.976825842696629</v>
      </c>
      <c r="R619" s="169">
        <v>0.965728900255755</v>
      </c>
      <c r="S619" s="169">
        <v>0.963513513513514</v>
      </c>
      <c r="T619" s="169">
        <v>0.976825842696629</v>
      </c>
      <c r="U619" s="356">
        <v>0.9</v>
      </c>
      <c r="V619" s="169">
        <v>0.938202247191011</v>
      </c>
      <c r="W619" s="169">
        <v>0.926342710997442</v>
      </c>
      <c r="X619" s="169">
        <v>0.95</v>
      </c>
      <c r="Y619" s="169">
        <v>0.938202247191011</v>
      </c>
      <c r="Z619" s="356">
        <v>0.92</v>
      </c>
      <c r="AA619" s="356">
        <v>0.934873949579832</v>
      </c>
      <c r="AB619" s="356">
        <v>0.956022944550669</v>
      </c>
      <c r="AC619" s="356">
        <v>0.95045871559633</v>
      </c>
      <c r="AD619" s="356">
        <v>0.934873949579832</v>
      </c>
      <c r="AE619" s="356">
        <v>0.92</v>
      </c>
      <c r="AF619" s="169">
        <v>0.986486486486487</v>
      </c>
      <c r="AG619" s="169">
        <v>1</v>
      </c>
      <c r="AH619" s="169">
        <v>0.994285714285714</v>
      </c>
      <c r="AI619" s="169">
        <v>0.986486486486487</v>
      </c>
      <c r="AJ619" s="356">
        <v>0.92</v>
      </c>
      <c r="AK619" s="169">
        <v>0.958530183727034</v>
      </c>
      <c r="AL619" s="169">
        <v>0.963336019339243</v>
      </c>
      <c r="AM619" s="169">
        <v>0.967315175097276</v>
      </c>
      <c r="AN619" s="169">
        <v>0.958530183727034</v>
      </c>
      <c r="AO619" s="168">
        <v>0.99</v>
      </c>
      <c r="AP619" s="358">
        <v>1</v>
      </c>
      <c r="AQ619" s="358">
        <v>1</v>
      </c>
      <c r="AR619" s="358">
        <v>1</v>
      </c>
      <c r="AS619" s="359">
        <v>1</v>
      </c>
      <c r="AT619" s="364">
        <v>0.05</v>
      </c>
      <c r="AU619" s="361">
        <v>0</v>
      </c>
      <c r="AV619" s="362">
        <v>0.333333333333333</v>
      </c>
      <c r="AW619" s="362">
        <v>0</v>
      </c>
      <c r="AX619" s="362">
        <v>0</v>
      </c>
      <c r="AY619" s="142"/>
      <c r="AZ619" s="140"/>
    </row>
    <row r="620" spans="1:52">
      <c r="A620" s="138"/>
      <c r="B620" s="142"/>
      <c r="C620" s="172" t="s">
        <v>721</v>
      </c>
      <c r="D620" s="166" t="s">
        <v>26</v>
      </c>
      <c r="E620" s="166" t="s">
        <v>722</v>
      </c>
      <c r="F620" s="167" t="s">
        <v>1117</v>
      </c>
      <c r="G620" s="173" t="s">
        <v>1118</v>
      </c>
      <c r="H620" s="173" t="s">
        <v>1118</v>
      </c>
      <c r="I620" s="173" t="s">
        <v>1118</v>
      </c>
      <c r="J620" s="173" t="s">
        <v>1118</v>
      </c>
      <c r="K620" s="168">
        <v>0.9</v>
      </c>
      <c r="L620" s="169">
        <v>0.90625</v>
      </c>
      <c r="M620" s="169">
        <v>0.95049504950495</v>
      </c>
      <c r="N620" s="170">
        <v>0.873563218390805</v>
      </c>
      <c r="O620" s="170">
        <v>0.90625</v>
      </c>
      <c r="P620" s="356">
        <v>0.9</v>
      </c>
      <c r="Q620" s="357">
        <v>1</v>
      </c>
      <c r="R620" s="169">
        <v>0.666666666666667</v>
      </c>
      <c r="S620" s="169">
        <v>0.8</v>
      </c>
      <c r="T620" s="169">
        <v>1</v>
      </c>
      <c r="U620" s="356">
        <v>0.9</v>
      </c>
      <c r="V620" s="169">
        <v>0</v>
      </c>
      <c r="W620" s="169">
        <v>0.666666666666667</v>
      </c>
      <c r="X620" s="169">
        <v>0.6</v>
      </c>
      <c r="Y620" s="169">
        <v>0</v>
      </c>
      <c r="Z620" s="356">
        <v>0.92</v>
      </c>
      <c r="AA620" s="356">
        <v>0.5</v>
      </c>
      <c r="AB620" s="356">
        <v>0.5</v>
      </c>
      <c r="AC620" s="356">
        <v>0.75</v>
      </c>
      <c r="AD620" s="356">
        <v>0.5</v>
      </c>
      <c r="AE620" s="356">
        <v>0.92</v>
      </c>
      <c r="AF620" s="169">
        <v>0.999000999000999</v>
      </c>
      <c r="AG620" s="169">
        <v>0.998069498069498</v>
      </c>
      <c r="AH620" s="169">
        <v>0.994448850118953</v>
      </c>
      <c r="AI620" s="169">
        <v>0.999000999000999</v>
      </c>
      <c r="AJ620" s="356">
        <v>0.92</v>
      </c>
      <c r="AK620" s="169">
        <v>0.959799498746867</v>
      </c>
      <c r="AL620" s="169">
        <v>0.965050455328575</v>
      </c>
      <c r="AM620" s="169">
        <v>0.955456570155902</v>
      </c>
      <c r="AN620" s="169">
        <v>0.959799498746867</v>
      </c>
      <c r="AO620" s="168">
        <v>0.99</v>
      </c>
      <c r="AP620" s="358">
        <v>1</v>
      </c>
      <c r="AQ620" s="358">
        <v>1</v>
      </c>
      <c r="AR620" s="358">
        <v>1</v>
      </c>
      <c r="AS620" s="359">
        <v>1</v>
      </c>
      <c r="AT620" s="364">
        <v>0.05</v>
      </c>
      <c r="AU620" s="361">
        <v>0.000686341798215511</v>
      </c>
      <c r="AV620" s="362">
        <v>0.00431034482758621</v>
      </c>
      <c r="AW620" s="362">
        <v>0.000930232558139535</v>
      </c>
      <c r="AX620" s="362">
        <v>0.000686341798215511</v>
      </c>
      <c r="AY620" s="142"/>
      <c r="AZ620" s="140"/>
    </row>
    <row r="621" spans="1:52">
      <c r="A621" s="138"/>
      <c r="B621" s="142"/>
      <c r="C621" s="172" t="s">
        <v>721</v>
      </c>
      <c r="D621" s="166" t="s">
        <v>26</v>
      </c>
      <c r="E621" s="166" t="s">
        <v>722</v>
      </c>
      <c r="F621" s="167" t="s">
        <v>1119</v>
      </c>
      <c r="G621" s="173" t="s">
        <v>1119</v>
      </c>
      <c r="H621" s="173" t="s">
        <v>1119</v>
      </c>
      <c r="I621" s="173" t="s">
        <v>1119</v>
      </c>
      <c r="J621" s="173" t="s">
        <v>1119</v>
      </c>
      <c r="K621" s="168">
        <v>0.9</v>
      </c>
      <c r="L621" s="169">
        <v>0.989010989010989</v>
      </c>
      <c r="M621" s="169">
        <v>1</v>
      </c>
      <c r="N621" s="170">
        <v>1</v>
      </c>
      <c r="O621" s="170">
        <v>0.989010989010989</v>
      </c>
      <c r="P621" s="356">
        <v>0.9</v>
      </c>
      <c r="Q621" s="357">
        <v>0.940743536516324</v>
      </c>
      <c r="R621" s="169">
        <v>0.989264069264069</v>
      </c>
      <c r="S621" s="169">
        <v>0.99018759018759</v>
      </c>
      <c r="T621" s="169">
        <v>0.940743536516324</v>
      </c>
      <c r="U621" s="356">
        <v>0.9</v>
      </c>
      <c r="V621" s="169">
        <v>0.932440083034535</v>
      </c>
      <c r="W621" s="169">
        <v>0.93021645021645</v>
      </c>
      <c r="X621" s="169">
        <v>0.951803751803752</v>
      </c>
      <c r="Y621" s="169">
        <v>0.932440083034535</v>
      </c>
      <c r="Z621" s="356">
        <v>0.92</v>
      </c>
      <c r="AA621" s="356">
        <v>0.964210121223783</v>
      </c>
      <c r="AB621" s="356">
        <v>0.950182727447586</v>
      </c>
      <c r="AC621" s="356">
        <v>0.954164892862211</v>
      </c>
      <c r="AD621" s="356">
        <v>0.964210121223783</v>
      </c>
      <c r="AE621" s="356">
        <v>0.92</v>
      </c>
      <c r="AF621" s="169">
        <v>0.989316958277254</v>
      </c>
      <c r="AG621" s="169">
        <v>0.991188758070642</v>
      </c>
      <c r="AH621" s="169">
        <v>0.997913234486546</v>
      </c>
      <c r="AI621" s="169">
        <v>0.989316958277254</v>
      </c>
      <c r="AJ621" s="356">
        <v>0.92</v>
      </c>
      <c r="AK621" s="169">
        <v>0.970878302940082</v>
      </c>
      <c r="AL621" s="169">
        <v>0.962730089301987</v>
      </c>
      <c r="AM621" s="169">
        <v>0.965376200894131</v>
      </c>
      <c r="AN621" s="169">
        <v>0.970878302940082</v>
      </c>
      <c r="AO621" s="168">
        <v>0.99</v>
      </c>
      <c r="AP621" s="358">
        <v>1</v>
      </c>
      <c r="AQ621" s="358">
        <v>1</v>
      </c>
      <c r="AR621" s="358">
        <v>1</v>
      </c>
      <c r="AS621" s="359">
        <v>1</v>
      </c>
      <c r="AT621" s="364">
        <v>0.05</v>
      </c>
      <c r="AU621" s="361">
        <v>0.130434782608696</v>
      </c>
      <c r="AV621" s="362">
        <v>0.185185185185185</v>
      </c>
      <c r="AW621" s="362">
        <v>0.0303030303030303</v>
      </c>
      <c r="AX621" s="362">
        <v>0.130434782608696</v>
      </c>
      <c r="AY621" s="142"/>
      <c r="AZ621" s="140"/>
    </row>
    <row r="622" spans="1:52">
      <c r="A622" s="138"/>
      <c r="B622" s="142"/>
      <c r="C622" s="172" t="s">
        <v>721</v>
      </c>
      <c r="D622" s="166" t="s">
        <v>26</v>
      </c>
      <c r="E622" s="166" t="s">
        <v>722</v>
      </c>
      <c r="F622" s="167" t="s">
        <v>1120</v>
      </c>
      <c r="G622" s="173" t="s">
        <v>1121</v>
      </c>
      <c r="H622" s="173" t="s">
        <v>1121</v>
      </c>
      <c r="I622" s="173" t="s">
        <v>1121</v>
      </c>
      <c r="J622" s="173" t="s">
        <v>1121</v>
      </c>
      <c r="K622" s="168">
        <v>0.9</v>
      </c>
      <c r="L622" s="169">
        <v>0.978260869565217</v>
      </c>
      <c r="M622" s="169">
        <v>1</v>
      </c>
      <c r="N622" s="170">
        <v>1</v>
      </c>
      <c r="O622" s="170">
        <v>0.978260869565217</v>
      </c>
      <c r="P622" s="356">
        <v>0.9</v>
      </c>
      <c r="Q622" s="357">
        <v>0.990627253064167</v>
      </c>
      <c r="R622" s="169">
        <v>0.992828685258964</v>
      </c>
      <c r="S622" s="169">
        <v>0.99453338539633</v>
      </c>
      <c r="T622" s="169">
        <v>0.990627253064167</v>
      </c>
      <c r="U622" s="356">
        <v>0.9</v>
      </c>
      <c r="V622" s="169">
        <v>0.884643114635905</v>
      </c>
      <c r="W622" s="169">
        <v>0.891899070385126</v>
      </c>
      <c r="X622" s="169">
        <v>0.93205778992581</v>
      </c>
      <c r="Y622" s="169">
        <v>0.884643114635905</v>
      </c>
      <c r="Z622" s="356">
        <v>0.92</v>
      </c>
      <c r="AA622" s="356">
        <v>0.94104871237977</v>
      </c>
      <c r="AB622" s="356">
        <v>0.923574730354391</v>
      </c>
      <c r="AC622" s="356">
        <v>0.934172741329799</v>
      </c>
      <c r="AD622" s="356">
        <v>0.94104871237977</v>
      </c>
      <c r="AE622" s="356">
        <v>0.92</v>
      </c>
      <c r="AF622" s="169">
        <v>0.999416569428238</v>
      </c>
      <c r="AG622" s="169">
        <v>0.995575537001356</v>
      </c>
      <c r="AH622" s="169">
        <v>0.997520625828239</v>
      </c>
      <c r="AI622" s="169">
        <v>0.999416569428238</v>
      </c>
      <c r="AJ622" s="356">
        <v>0.92</v>
      </c>
      <c r="AK622" s="169">
        <v>0.953108128952645</v>
      </c>
      <c r="AL622" s="169">
        <v>0.944808899030234</v>
      </c>
      <c r="AM622" s="169">
        <v>0.949513467776054</v>
      </c>
      <c r="AN622" s="169">
        <v>0.953108128952645</v>
      </c>
      <c r="AO622" s="168">
        <v>0.99</v>
      </c>
      <c r="AP622" s="358">
        <v>1</v>
      </c>
      <c r="AQ622" s="358">
        <v>1</v>
      </c>
      <c r="AR622" s="358">
        <v>1</v>
      </c>
      <c r="AS622" s="359">
        <v>1</v>
      </c>
      <c r="AT622" s="364">
        <v>0.05</v>
      </c>
      <c r="AU622" s="361">
        <v>0.0161290322580645</v>
      </c>
      <c r="AV622" s="362">
        <v>0.160714285714286</v>
      </c>
      <c r="AW622" s="362">
        <v>0</v>
      </c>
      <c r="AX622" s="362">
        <v>0.0161290322580645</v>
      </c>
      <c r="AY622" s="142"/>
      <c r="AZ622" s="140"/>
    </row>
    <row r="623" spans="1:52">
      <c r="A623" s="138"/>
      <c r="B623" s="142"/>
      <c r="C623" s="172" t="s">
        <v>721</v>
      </c>
      <c r="D623" s="166" t="s">
        <v>26</v>
      </c>
      <c r="E623" s="166" t="s">
        <v>722</v>
      </c>
      <c r="F623" s="167" t="s">
        <v>1122</v>
      </c>
      <c r="G623" s="173" t="s">
        <v>1123</v>
      </c>
      <c r="H623" s="173" t="s">
        <v>1123</v>
      </c>
      <c r="I623" s="173" t="s">
        <v>1123</v>
      </c>
      <c r="J623" s="173" t="s">
        <v>1123</v>
      </c>
      <c r="K623" s="168">
        <v>0.9</v>
      </c>
      <c r="L623" s="169">
        <v>0.967032967032967</v>
      </c>
      <c r="M623" s="169">
        <v>0.978494623655914</v>
      </c>
      <c r="N623" s="170">
        <v>0.943181818181818</v>
      </c>
      <c r="O623" s="170">
        <v>0.967032967032967</v>
      </c>
      <c r="P623" s="356">
        <v>0.9</v>
      </c>
      <c r="Q623" s="357">
        <v>0.977469322067994</v>
      </c>
      <c r="R623" s="169">
        <v>0.98121050881277</v>
      </c>
      <c r="S623" s="169">
        <v>0.986584684181107</v>
      </c>
      <c r="T623" s="169">
        <v>0.977469322067994</v>
      </c>
      <c r="U623" s="356">
        <v>0.9</v>
      </c>
      <c r="V623" s="169">
        <v>0.890364111848723</v>
      </c>
      <c r="W623" s="169">
        <v>0.872464250083139</v>
      </c>
      <c r="X623" s="169">
        <v>0.920626048071548</v>
      </c>
      <c r="Y623" s="169">
        <v>0.890364111848723</v>
      </c>
      <c r="Z623" s="356">
        <v>0.92</v>
      </c>
      <c r="AA623" s="356">
        <v>0.928316831683168</v>
      </c>
      <c r="AB623" s="356">
        <v>0.924260834345889</v>
      </c>
      <c r="AC623" s="356">
        <v>0.929210852499656</v>
      </c>
      <c r="AD623" s="356">
        <v>0.928316831683168</v>
      </c>
      <c r="AE623" s="356">
        <v>0.92</v>
      </c>
      <c r="AF623" s="169">
        <v>0.988439040117913</v>
      </c>
      <c r="AG623" s="169">
        <v>0.983603431839847</v>
      </c>
      <c r="AH623" s="169">
        <v>0.944986620494255</v>
      </c>
      <c r="AI623" s="169">
        <v>0.988439040117913</v>
      </c>
      <c r="AJ623" s="356">
        <v>0.92</v>
      </c>
      <c r="AK623" s="169">
        <v>0.948896742764352</v>
      </c>
      <c r="AL623" s="169">
        <v>0.947680788897005</v>
      </c>
      <c r="AM623" s="169">
        <v>0.946319867183177</v>
      </c>
      <c r="AN623" s="169">
        <v>0.948896742764352</v>
      </c>
      <c r="AO623" s="168">
        <v>0.99</v>
      </c>
      <c r="AP623" s="358">
        <v>1</v>
      </c>
      <c r="AQ623" s="358">
        <v>1</v>
      </c>
      <c r="AR623" s="358">
        <v>1</v>
      </c>
      <c r="AS623" s="359">
        <v>1</v>
      </c>
      <c r="AT623" s="364">
        <v>0.05</v>
      </c>
      <c r="AU623" s="361">
        <v>0.171428571428571</v>
      </c>
      <c r="AV623" s="362">
        <v>0.215686274509804</v>
      </c>
      <c r="AW623" s="362">
        <v>0.032258064516129</v>
      </c>
      <c r="AX623" s="362">
        <v>0.171428571428571</v>
      </c>
      <c r="AY623" s="142"/>
      <c r="AZ623" s="140"/>
    </row>
    <row r="624" spans="1:52">
      <c r="A624" s="138"/>
      <c r="B624" s="142"/>
      <c r="C624" s="172" t="s">
        <v>721</v>
      </c>
      <c r="D624" s="166" t="s">
        <v>26</v>
      </c>
      <c r="E624" s="166" t="s">
        <v>722</v>
      </c>
      <c r="F624" s="167" t="s">
        <v>1124</v>
      </c>
      <c r="G624" s="173" t="s">
        <v>1124</v>
      </c>
      <c r="H624" s="173" t="s">
        <v>1124</v>
      </c>
      <c r="I624" s="173" t="s">
        <v>1124</v>
      </c>
      <c r="J624" s="173" t="s">
        <v>1124</v>
      </c>
      <c r="K624" s="168">
        <v>0.9</v>
      </c>
      <c r="L624" s="169">
        <v>0.944444444444444</v>
      </c>
      <c r="M624" s="169">
        <v>0.925</v>
      </c>
      <c r="N624" s="170">
        <v>0.947368421052632</v>
      </c>
      <c r="O624" s="170">
        <v>0.944444444444444</v>
      </c>
      <c r="P624" s="356">
        <v>0.9</v>
      </c>
      <c r="Q624" s="357">
        <v>0.98377812663527</v>
      </c>
      <c r="R624" s="169">
        <v>0.98809980806142</v>
      </c>
      <c r="S624" s="169">
        <v>0.993421052631579</v>
      </c>
      <c r="T624" s="169">
        <v>0.98377812663527</v>
      </c>
      <c r="U624" s="356">
        <v>0.9</v>
      </c>
      <c r="V624" s="169">
        <v>0.928309785452643</v>
      </c>
      <c r="W624" s="169">
        <v>0.955470249520154</v>
      </c>
      <c r="X624" s="169">
        <v>0.966008771929825</v>
      </c>
      <c r="Y624" s="169">
        <v>0.928309785452643</v>
      </c>
      <c r="Z624" s="356">
        <v>0.92</v>
      </c>
      <c r="AA624" s="356">
        <v>0.913452027695351</v>
      </c>
      <c r="AB624" s="356">
        <v>0.918439716312057</v>
      </c>
      <c r="AC624" s="356">
        <v>0.927947598253275</v>
      </c>
      <c r="AD624" s="356">
        <v>0.913452027695351</v>
      </c>
      <c r="AE624" s="356">
        <v>0.92</v>
      </c>
      <c r="AF624" s="169">
        <v>0.963264134698173</v>
      </c>
      <c r="AG624" s="169">
        <v>0.973841011480889</v>
      </c>
      <c r="AH624" s="169">
        <v>0.792147590455153</v>
      </c>
      <c r="AI624" s="169">
        <v>0.963264134698173</v>
      </c>
      <c r="AJ624" s="356">
        <v>0.92</v>
      </c>
      <c r="AK624" s="169">
        <v>0.946285714285714</v>
      </c>
      <c r="AL624" s="169">
        <v>0.95173618694038</v>
      </c>
      <c r="AM624" s="169">
        <v>0.94925634295713</v>
      </c>
      <c r="AN624" s="169">
        <v>0.946285714285714</v>
      </c>
      <c r="AO624" s="168">
        <v>0.99</v>
      </c>
      <c r="AP624" s="358">
        <v>1</v>
      </c>
      <c r="AQ624" s="358">
        <v>1</v>
      </c>
      <c r="AR624" s="358">
        <v>1</v>
      </c>
      <c r="AS624" s="359">
        <v>1</v>
      </c>
      <c r="AT624" s="364">
        <v>0.05</v>
      </c>
      <c r="AU624" s="361">
        <v>0</v>
      </c>
      <c r="AV624" s="362">
        <v>0.142857142857143</v>
      </c>
      <c r="AW624" s="362">
        <v>0</v>
      </c>
      <c r="AX624" s="362">
        <v>0</v>
      </c>
      <c r="AY624" s="142"/>
      <c r="AZ624" s="140"/>
    </row>
    <row r="625" spans="1:52">
      <c r="A625" s="138"/>
      <c r="B625" s="142"/>
      <c r="C625" s="172" t="s">
        <v>721</v>
      </c>
      <c r="D625" s="166" t="s">
        <v>26</v>
      </c>
      <c r="E625" s="166" t="s">
        <v>722</v>
      </c>
      <c r="F625" s="167" t="s">
        <v>1125</v>
      </c>
      <c r="G625" s="173" t="s">
        <v>1125</v>
      </c>
      <c r="H625" s="173" t="s">
        <v>1125</v>
      </c>
      <c r="I625" s="173" t="s">
        <v>1125</v>
      </c>
      <c r="J625" s="173" t="s">
        <v>1125</v>
      </c>
      <c r="K625" s="168">
        <v>0.9</v>
      </c>
      <c r="L625" s="169">
        <v>0.956521739130435</v>
      </c>
      <c r="M625" s="169">
        <v>0.918367346938776</v>
      </c>
      <c r="N625" s="170">
        <v>0.938775510204082</v>
      </c>
      <c r="O625" s="170">
        <v>0.956521739130435</v>
      </c>
      <c r="P625" s="356">
        <v>0.9</v>
      </c>
      <c r="Q625" s="357">
        <v>0.982647296206618</v>
      </c>
      <c r="R625" s="169">
        <v>0.97397989355411</v>
      </c>
      <c r="S625" s="169">
        <v>0.989415554532904</v>
      </c>
      <c r="T625" s="169">
        <v>0.982647296206618</v>
      </c>
      <c r="U625" s="356">
        <v>0.9</v>
      </c>
      <c r="V625" s="169">
        <v>0.91727199354318</v>
      </c>
      <c r="W625" s="169">
        <v>0.919278533412182</v>
      </c>
      <c r="X625" s="169">
        <v>0.951219512195122</v>
      </c>
      <c r="Y625" s="169">
        <v>0.91727199354318</v>
      </c>
      <c r="Z625" s="356">
        <v>0.92</v>
      </c>
      <c r="AA625" s="356">
        <v>0.933920704845815</v>
      </c>
      <c r="AB625" s="356">
        <v>0.928159815597388</v>
      </c>
      <c r="AC625" s="356">
        <v>0.926341072858287</v>
      </c>
      <c r="AD625" s="356">
        <v>0.933920704845815</v>
      </c>
      <c r="AE625" s="356">
        <v>0.92</v>
      </c>
      <c r="AF625" s="169">
        <v>0.999705027179638</v>
      </c>
      <c r="AG625" s="169">
        <v>0.998463252526029</v>
      </c>
      <c r="AH625" s="169">
        <v>0.975855018066721</v>
      </c>
      <c r="AI625" s="169">
        <v>0.999705027179638</v>
      </c>
      <c r="AJ625" s="356">
        <v>0.92</v>
      </c>
      <c r="AK625" s="169">
        <v>0.951740652053785</v>
      </c>
      <c r="AL625" s="169">
        <v>0.951386568660207</v>
      </c>
      <c r="AM625" s="169">
        <v>0.946968417497044</v>
      </c>
      <c r="AN625" s="169">
        <v>0.951740652053785</v>
      </c>
      <c r="AO625" s="168">
        <v>0.99</v>
      </c>
      <c r="AP625" s="358">
        <v>1</v>
      </c>
      <c r="AQ625" s="358">
        <v>1</v>
      </c>
      <c r="AR625" s="358">
        <v>1</v>
      </c>
      <c r="AS625" s="359">
        <v>1</v>
      </c>
      <c r="AT625" s="364">
        <v>0.05</v>
      </c>
      <c r="AU625" s="361">
        <v>0.166666666666667</v>
      </c>
      <c r="AV625" s="362">
        <v>0.157894736842105</v>
      </c>
      <c r="AW625" s="362">
        <v>0</v>
      </c>
      <c r="AX625" s="362">
        <v>0.166666666666667</v>
      </c>
      <c r="AY625" s="142"/>
      <c r="AZ625" s="140"/>
    </row>
    <row r="626" spans="1:52">
      <c r="A626" s="138"/>
      <c r="B626" s="142"/>
      <c r="C626" s="172" t="s">
        <v>721</v>
      </c>
      <c r="D626" s="166" t="s">
        <v>26</v>
      </c>
      <c r="E626" s="166" t="s">
        <v>722</v>
      </c>
      <c r="F626" s="167" t="s">
        <v>1126</v>
      </c>
      <c r="G626" s="173" t="s">
        <v>1127</v>
      </c>
      <c r="H626" s="173" t="s">
        <v>1127</v>
      </c>
      <c r="I626" s="173" t="s">
        <v>1127</v>
      </c>
      <c r="J626" s="173" t="s">
        <v>1127</v>
      </c>
      <c r="K626" s="168">
        <v>0.9</v>
      </c>
      <c r="L626" s="169">
        <v>1</v>
      </c>
      <c r="M626" s="169">
        <v>0.982758620689655</v>
      </c>
      <c r="N626" s="170">
        <v>0.981818181818182</v>
      </c>
      <c r="O626" s="170">
        <v>1</v>
      </c>
      <c r="P626" s="356">
        <v>0.9</v>
      </c>
      <c r="Q626" s="357">
        <v>0.981875719217491</v>
      </c>
      <c r="R626" s="169">
        <v>0.982125124131082</v>
      </c>
      <c r="S626" s="169">
        <v>0.985619469026549</v>
      </c>
      <c r="T626" s="169">
        <v>0.981875719217491</v>
      </c>
      <c r="U626" s="356">
        <v>0.9</v>
      </c>
      <c r="V626" s="169">
        <v>0.904487917146145</v>
      </c>
      <c r="W626" s="169">
        <v>0.893743793445879</v>
      </c>
      <c r="X626" s="169">
        <v>0.929203539823009</v>
      </c>
      <c r="Y626" s="169">
        <v>0.904487917146145</v>
      </c>
      <c r="Z626" s="356">
        <v>0.92</v>
      </c>
      <c r="AA626" s="356">
        <v>0.929328621908127</v>
      </c>
      <c r="AB626" s="356">
        <v>0.90899241603467</v>
      </c>
      <c r="AC626" s="356">
        <v>0.937451587916344</v>
      </c>
      <c r="AD626" s="356">
        <v>0.929328621908127</v>
      </c>
      <c r="AE626" s="356">
        <v>0.92</v>
      </c>
      <c r="AF626" s="169">
        <v>0.996070272769302</v>
      </c>
      <c r="AG626" s="169">
        <v>0.995937132470865</v>
      </c>
      <c r="AH626" s="169">
        <v>0.991083676268861</v>
      </c>
      <c r="AI626" s="169">
        <v>0.996070272769302</v>
      </c>
      <c r="AJ626" s="356">
        <v>0.92</v>
      </c>
      <c r="AK626" s="169">
        <v>0.950879662209711</v>
      </c>
      <c r="AL626" s="169">
        <v>0.93575961662997</v>
      </c>
      <c r="AM626" s="169">
        <v>0.948857868020305</v>
      </c>
      <c r="AN626" s="169">
        <v>0.950879662209711</v>
      </c>
      <c r="AO626" s="168">
        <v>0.99</v>
      </c>
      <c r="AP626" s="358">
        <v>1</v>
      </c>
      <c r="AQ626" s="358">
        <v>1</v>
      </c>
      <c r="AR626" s="358">
        <v>1</v>
      </c>
      <c r="AS626" s="359">
        <v>1</v>
      </c>
      <c r="AT626" s="364">
        <v>0.05</v>
      </c>
      <c r="AU626" s="361">
        <v>0.0232558139534884</v>
      </c>
      <c r="AV626" s="362">
        <v>0.387755102040816</v>
      </c>
      <c r="AW626" s="362">
        <v>0</v>
      </c>
      <c r="AX626" s="362">
        <v>0.0232558139534884</v>
      </c>
      <c r="AY626" s="142"/>
      <c r="AZ626" s="140"/>
    </row>
    <row r="627" spans="1:52">
      <c r="A627" s="138"/>
      <c r="B627" s="142"/>
      <c r="C627" s="172" t="s">
        <v>721</v>
      </c>
      <c r="D627" s="166" t="s">
        <v>26</v>
      </c>
      <c r="E627" s="166" t="s">
        <v>722</v>
      </c>
      <c r="F627" s="167" t="s">
        <v>1128</v>
      </c>
      <c r="G627" s="173" t="s">
        <v>1129</v>
      </c>
      <c r="H627" s="173" t="s">
        <v>1129</v>
      </c>
      <c r="I627" s="173" t="s">
        <v>1129</v>
      </c>
      <c r="J627" s="173" t="s">
        <v>1129</v>
      </c>
      <c r="K627" s="168">
        <v>0.9</v>
      </c>
      <c r="L627" s="169">
        <v>1</v>
      </c>
      <c r="M627" s="169">
        <v>1</v>
      </c>
      <c r="N627" s="170">
        <v>1</v>
      </c>
      <c r="O627" s="170">
        <v>1</v>
      </c>
      <c r="P627" s="356">
        <v>0.9</v>
      </c>
      <c r="Q627" s="357">
        <v>0.985670864090317</v>
      </c>
      <c r="R627" s="169">
        <v>0.986410341398741</v>
      </c>
      <c r="S627" s="169">
        <v>0.991432651118515</v>
      </c>
      <c r="T627" s="169">
        <v>0.985670864090317</v>
      </c>
      <c r="U627" s="356">
        <v>0.9</v>
      </c>
      <c r="V627" s="169">
        <v>0.93747286148502</v>
      </c>
      <c r="W627" s="169">
        <v>0.953264832615181</v>
      </c>
      <c r="X627" s="169">
        <v>0.963826749167063</v>
      </c>
      <c r="Y627" s="169">
        <v>0.93747286148502</v>
      </c>
      <c r="Z627" s="356">
        <v>0.92</v>
      </c>
      <c r="AA627" s="356">
        <v>0.969271623672231</v>
      </c>
      <c r="AB627" s="356">
        <v>0.970588235294118</v>
      </c>
      <c r="AC627" s="356">
        <v>0.980017894422905</v>
      </c>
      <c r="AD627" s="356">
        <v>0.969271623672231</v>
      </c>
      <c r="AE627" s="356">
        <v>0.92</v>
      </c>
      <c r="AF627" s="169">
        <v>0.99487867333252</v>
      </c>
      <c r="AG627" s="169">
        <v>0.984087251922045</v>
      </c>
      <c r="AH627" s="169">
        <v>0.985743604779008</v>
      </c>
      <c r="AI627" s="169">
        <v>0.99487867333252</v>
      </c>
      <c r="AJ627" s="356">
        <v>0.92</v>
      </c>
      <c r="AK627" s="169">
        <v>0.974946313528991</v>
      </c>
      <c r="AL627" s="169">
        <v>0.977605201372584</v>
      </c>
      <c r="AM627" s="169">
        <v>0.986261220003664</v>
      </c>
      <c r="AN627" s="169">
        <v>0.974946313528991</v>
      </c>
      <c r="AO627" s="168">
        <v>0.99</v>
      </c>
      <c r="AP627" s="358">
        <v>1</v>
      </c>
      <c r="AQ627" s="358">
        <v>1</v>
      </c>
      <c r="AR627" s="358">
        <v>1</v>
      </c>
      <c r="AS627" s="359">
        <v>1</v>
      </c>
      <c r="AT627" s="364">
        <v>0.05</v>
      </c>
      <c r="AU627" s="361">
        <v>0.00816326530612245</v>
      </c>
      <c r="AV627" s="362">
        <v>0.0107913669064748</v>
      </c>
      <c r="AW627" s="362">
        <v>0</v>
      </c>
      <c r="AX627" s="362">
        <v>0.00816326530612245</v>
      </c>
      <c r="AY627" s="142"/>
      <c r="AZ627" s="140"/>
    </row>
    <row r="628" spans="1:52">
      <c r="A628" s="138"/>
      <c r="B628" s="142"/>
      <c r="C628" s="172" t="s">
        <v>721</v>
      </c>
      <c r="D628" s="166" t="s">
        <v>26</v>
      </c>
      <c r="E628" s="166" t="s">
        <v>722</v>
      </c>
      <c r="F628" s="167" t="s">
        <v>1130</v>
      </c>
      <c r="G628" s="173" t="s">
        <v>1130</v>
      </c>
      <c r="H628" s="173" t="s">
        <v>1130</v>
      </c>
      <c r="I628" s="173" t="s">
        <v>1130</v>
      </c>
      <c r="J628" s="173" t="s">
        <v>1130</v>
      </c>
      <c r="K628" s="168">
        <v>0.9</v>
      </c>
      <c r="L628" s="169">
        <v>1</v>
      </c>
      <c r="M628" s="169">
        <v>1</v>
      </c>
      <c r="N628" s="170">
        <v>1</v>
      </c>
      <c r="O628" s="170">
        <v>1</v>
      </c>
      <c r="P628" s="356">
        <v>0.9</v>
      </c>
      <c r="Q628" s="357">
        <v>0.977741585233442</v>
      </c>
      <c r="R628" s="169">
        <v>0.971401334604385</v>
      </c>
      <c r="S628" s="169">
        <v>0.967614533965245</v>
      </c>
      <c r="T628" s="169">
        <v>0.977741585233442</v>
      </c>
      <c r="U628" s="356">
        <v>0.9</v>
      </c>
      <c r="V628" s="169">
        <v>0.946796959826276</v>
      </c>
      <c r="W628" s="169">
        <v>0.94232602478551</v>
      </c>
      <c r="X628" s="169">
        <v>0.931279620853081</v>
      </c>
      <c r="Y628" s="169">
        <v>0.946796959826276</v>
      </c>
      <c r="Z628" s="356">
        <v>0.92</v>
      </c>
      <c r="AA628" s="356">
        <v>0.962690785754664</v>
      </c>
      <c r="AB628" s="356">
        <v>0.96687898089172</v>
      </c>
      <c r="AC628" s="356">
        <v>0.974625623960067</v>
      </c>
      <c r="AD628" s="356">
        <v>0.962690785754664</v>
      </c>
      <c r="AE628" s="356">
        <v>0.92</v>
      </c>
      <c r="AF628" s="169">
        <v>0.994350282485876</v>
      </c>
      <c r="AG628" s="169">
        <v>0.996627318718381</v>
      </c>
      <c r="AH628" s="169">
        <v>0.983727810650888</v>
      </c>
      <c r="AI628" s="169">
        <v>0.994350282485876</v>
      </c>
      <c r="AJ628" s="356">
        <v>0.92</v>
      </c>
      <c r="AK628" s="169">
        <v>0.97129450731438</v>
      </c>
      <c r="AL628" s="169">
        <v>0.971919302071974</v>
      </c>
      <c r="AM628" s="169">
        <v>0.981471389645777</v>
      </c>
      <c r="AN628" s="169">
        <v>0.97129450731438</v>
      </c>
      <c r="AO628" s="168">
        <v>0.99</v>
      </c>
      <c r="AP628" s="358">
        <v>1</v>
      </c>
      <c r="AQ628" s="358">
        <v>1</v>
      </c>
      <c r="AR628" s="358">
        <v>1</v>
      </c>
      <c r="AS628" s="359">
        <v>1</v>
      </c>
      <c r="AT628" s="364">
        <v>0.05</v>
      </c>
      <c r="AU628" s="361">
        <v>0.0666666666666667</v>
      </c>
      <c r="AV628" s="362">
        <v>0.176470588235294</v>
      </c>
      <c r="AW628" s="362">
        <v>0</v>
      </c>
      <c r="AX628" s="362">
        <v>0.0666666666666667</v>
      </c>
      <c r="AY628" s="142"/>
      <c r="AZ628" s="140"/>
    </row>
    <row r="629" spans="1:52">
      <c r="A629" s="138"/>
      <c r="B629" s="142"/>
      <c r="C629" s="172" t="s">
        <v>721</v>
      </c>
      <c r="D629" s="166" t="s">
        <v>26</v>
      </c>
      <c r="E629" s="166" t="s">
        <v>722</v>
      </c>
      <c r="F629" s="167" t="s">
        <v>1131</v>
      </c>
      <c r="G629" s="173" t="s">
        <v>1132</v>
      </c>
      <c r="H629" s="173" t="s">
        <v>1132</v>
      </c>
      <c r="I629" s="173" t="s">
        <v>1132</v>
      </c>
      <c r="J629" s="173" t="s">
        <v>1132</v>
      </c>
      <c r="K629" s="168">
        <v>0.9</v>
      </c>
      <c r="L629" s="169">
        <v>0.888888888888889</v>
      </c>
      <c r="M629" s="169">
        <v>0.924242424242424</v>
      </c>
      <c r="N629" s="170">
        <v>0.9375</v>
      </c>
      <c r="O629" s="170">
        <v>0.888888888888889</v>
      </c>
      <c r="P629" s="356">
        <v>0.9</v>
      </c>
      <c r="Q629" s="357">
        <v>0.942313995411341</v>
      </c>
      <c r="R629" s="169">
        <v>0.958864936207655</v>
      </c>
      <c r="S629" s="169">
        <v>0.978254303835699</v>
      </c>
      <c r="T629" s="169">
        <v>0.942313995411341</v>
      </c>
      <c r="U629" s="356">
        <v>0.9</v>
      </c>
      <c r="V629" s="169">
        <v>0.907243526712553</v>
      </c>
      <c r="W629" s="169">
        <v>0.922129344478663</v>
      </c>
      <c r="X629" s="169">
        <v>0.947749924494111</v>
      </c>
      <c r="Y629" s="169">
        <v>0.907243526712553</v>
      </c>
      <c r="Z629" s="356">
        <v>0.92</v>
      </c>
      <c r="AA629" s="356">
        <v>0.912303327314934</v>
      </c>
      <c r="AB629" s="356">
        <v>0.917672886937431</v>
      </c>
      <c r="AC629" s="356">
        <v>0.867932489451477</v>
      </c>
      <c r="AD629" s="356">
        <v>0.912303327314934</v>
      </c>
      <c r="AE629" s="356">
        <v>0.92</v>
      </c>
      <c r="AF629" s="169">
        <v>0.99414525041663</v>
      </c>
      <c r="AG629" s="169">
        <v>0.994717095049163</v>
      </c>
      <c r="AH629" s="169">
        <v>0.943584275913221</v>
      </c>
      <c r="AI629" s="169">
        <v>0.99414525041663</v>
      </c>
      <c r="AJ629" s="356">
        <v>0.92</v>
      </c>
      <c r="AK629" s="169">
        <v>0.945056320400501</v>
      </c>
      <c r="AL629" s="169">
        <v>0.947381272127945</v>
      </c>
      <c r="AM629" s="169">
        <v>0.916159483294001</v>
      </c>
      <c r="AN629" s="169">
        <v>0.945056320400501</v>
      </c>
      <c r="AO629" s="168">
        <v>0.99</v>
      </c>
      <c r="AP629" s="358">
        <v>1</v>
      </c>
      <c r="AQ629" s="358">
        <v>1</v>
      </c>
      <c r="AR629" s="358">
        <v>1</v>
      </c>
      <c r="AS629" s="359">
        <v>1</v>
      </c>
      <c r="AT629" s="364">
        <v>0.05</v>
      </c>
      <c r="AU629" s="361">
        <v>0.0625</v>
      </c>
      <c r="AV629" s="362">
        <v>0</v>
      </c>
      <c r="AW629" s="362">
        <v>0.0833333333333333</v>
      </c>
      <c r="AX629" s="362">
        <v>0.0625</v>
      </c>
      <c r="AY629" s="142"/>
      <c r="AZ629" s="140"/>
    </row>
    <row r="630" spans="1:52">
      <c r="A630" s="138"/>
      <c r="B630" s="142"/>
      <c r="C630" s="172" t="s">
        <v>721</v>
      </c>
      <c r="D630" s="166" t="s">
        <v>26</v>
      </c>
      <c r="E630" s="166" t="s">
        <v>722</v>
      </c>
      <c r="F630" s="167" t="s">
        <v>1133</v>
      </c>
      <c r="G630" s="173" t="s">
        <v>1134</v>
      </c>
      <c r="H630" s="173" t="s">
        <v>1134</v>
      </c>
      <c r="I630" s="173" t="s">
        <v>1134</v>
      </c>
      <c r="J630" s="173" t="s">
        <v>1134</v>
      </c>
      <c r="K630" s="168">
        <v>0.9</v>
      </c>
      <c r="L630" s="169">
        <v>0.968253968253968</v>
      </c>
      <c r="M630" s="169">
        <v>0.968253968253968</v>
      </c>
      <c r="N630" s="170">
        <v>0.932203389830508</v>
      </c>
      <c r="O630" s="170">
        <v>0.968253968253968</v>
      </c>
      <c r="P630" s="356">
        <v>0.9</v>
      </c>
      <c r="Q630" s="357">
        <v>0.983429991714996</v>
      </c>
      <c r="R630" s="169">
        <v>0.960846560846561</v>
      </c>
      <c r="S630" s="169">
        <v>0.988372093023256</v>
      </c>
      <c r="T630" s="169">
        <v>0.983429991714996</v>
      </c>
      <c r="U630" s="356">
        <v>0.9</v>
      </c>
      <c r="V630" s="169">
        <v>0.882352941176471</v>
      </c>
      <c r="W630" s="169">
        <v>0.861798941798942</v>
      </c>
      <c r="X630" s="169">
        <v>0.894241417497231</v>
      </c>
      <c r="Y630" s="169">
        <v>0.882352941176471</v>
      </c>
      <c r="Z630" s="356">
        <v>0.92</v>
      </c>
      <c r="AA630" s="356">
        <v>0.943751658264792</v>
      </c>
      <c r="AB630" s="356">
        <v>0.890322580645161</v>
      </c>
      <c r="AC630" s="356">
        <v>0.904850746268657</v>
      </c>
      <c r="AD630" s="356">
        <v>0.943751658264792</v>
      </c>
      <c r="AE630" s="356">
        <v>0.92</v>
      </c>
      <c r="AF630" s="169">
        <v>0.934198376828498</v>
      </c>
      <c r="AG630" s="169">
        <v>0.986612810155799</v>
      </c>
      <c r="AH630" s="169">
        <v>0.947499740097723</v>
      </c>
      <c r="AI630" s="169">
        <v>0.934198376828498</v>
      </c>
      <c r="AJ630" s="356">
        <v>0.92</v>
      </c>
      <c r="AK630" s="169">
        <v>0.959220937309799</v>
      </c>
      <c r="AL630" s="169">
        <v>0.932907348242812</v>
      </c>
      <c r="AM630" s="169">
        <v>0.930696378830084</v>
      </c>
      <c r="AN630" s="169">
        <v>0.959220937309799</v>
      </c>
      <c r="AO630" s="168">
        <v>0.99</v>
      </c>
      <c r="AP630" s="358">
        <v>1</v>
      </c>
      <c r="AQ630" s="358">
        <v>1</v>
      </c>
      <c r="AR630" s="358">
        <v>1</v>
      </c>
      <c r="AS630" s="359">
        <v>1</v>
      </c>
      <c r="AT630" s="364">
        <v>0.05</v>
      </c>
      <c r="AU630" s="361">
        <v>0.0416666666666667</v>
      </c>
      <c r="AV630" s="362">
        <v>0.175</v>
      </c>
      <c r="AW630" s="362">
        <v>0.0447761194029851</v>
      </c>
      <c r="AX630" s="362">
        <v>0.0416666666666667</v>
      </c>
      <c r="AY630" s="142"/>
      <c r="AZ630" s="140"/>
    </row>
    <row r="631" spans="1:52">
      <c r="A631" s="138"/>
      <c r="B631" s="142"/>
      <c r="C631" s="172" t="s">
        <v>721</v>
      </c>
      <c r="D631" s="166" t="s">
        <v>26</v>
      </c>
      <c r="E631" s="166" t="s">
        <v>722</v>
      </c>
      <c r="F631" s="167" t="s">
        <v>1135</v>
      </c>
      <c r="G631" s="173" t="s">
        <v>1135</v>
      </c>
      <c r="H631" s="173" t="s">
        <v>1135</v>
      </c>
      <c r="I631" s="173" t="s">
        <v>1135</v>
      </c>
      <c r="J631" s="173" t="s">
        <v>1135</v>
      </c>
      <c r="K631" s="168">
        <v>0.9</v>
      </c>
      <c r="L631" s="169">
        <v>0.977777777777778</v>
      </c>
      <c r="M631" s="169">
        <v>0.9375</v>
      </c>
      <c r="N631" s="170">
        <v>0.947368421052632</v>
      </c>
      <c r="O631" s="170">
        <v>0.977777777777778</v>
      </c>
      <c r="P631" s="356">
        <v>0.9</v>
      </c>
      <c r="Q631" s="357">
        <v>0.974198047419805</v>
      </c>
      <c r="R631" s="169">
        <v>0.979816944379254</v>
      </c>
      <c r="S631" s="169">
        <v>0.949308755760369</v>
      </c>
      <c r="T631" s="169">
        <v>0.974198047419805</v>
      </c>
      <c r="U631" s="356">
        <v>0.9</v>
      </c>
      <c r="V631" s="169">
        <v>0.945606694560669</v>
      </c>
      <c r="W631" s="169">
        <v>0.919267777517015</v>
      </c>
      <c r="X631" s="169">
        <v>0.949967083607637</v>
      </c>
      <c r="Y631" s="169">
        <v>0.945606694560669</v>
      </c>
      <c r="Z631" s="356">
        <v>0.92</v>
      </c>
      <c r="AA631" s="356">
        <v>0.954586739327884</v>
      </c>
      <c r="AB631" s="356">
        <v>0.943519188993483</v>
      </c>
      <c r="AC631" s="356">
        <v>0.947888589398023</v>
      </c>
      <c r="AD631" s="356">
        <v>0.954586739327884</v>
      </c>
      <c r="AE631" s="356">
        <v>0.92</v>
      </c>
      <c r="AF631" s="169">
        <v>0.99625468164794</v>
      </c>
      <c r="AG631" s="169">
        <v>0.997533908754624</v>
      </c>
      <c r="AH631" s="169">
        <v>0.990049751243781</v>
      </c>
      <c r="AI631" s="169">
        <v>0.99625468164794</v>
      </c>
      <c r="AJ631" s="356">
        <v>0.92</v>
      </c>
      <c r="AK631" s="169">
        <v>0.973889028370575</v>
      </c>
      <c r="AL631" s="169">
        <v>0.970932293512939</v>
      </c>
      <c r="AM631" s="169">
        <v>0.968465045592705</v>
      </c>
      <c r="AN631" s="169">
        <v>0.973889028370575</v>
      </c>
      <c r="AO631" s="168">
        <v>0.99</v>
      </c>
      <c r="AP631" s="358">
        <v>1</v>
      </c>
      <c r="AQ631" s="358">
        <v>1</v>
      </c>
      <c r="AR631" s="358">
        <v>1</v>
      </c>
      <c r="AS631" s="359">
        <v>1</v>
      </c>
      <c r="AT631" s="364">
        <v>0.05</v>
      </c>
      <c r="AU631" s="361">
        <v>0</v>
      </c>
      <c r="AV631" s="362">
        <v>0.133333333333333</v>
      </c>
      <c r="AW631" s="362">
        <v>0.142857142857143</v>
      </c>
      <c r="AX631" s="362">
        <v>0</v>
      </c>
      <c r="AY631" s="142"/>
      <c r="AZ631" s="140"/>
    </row>
    <row r="632" spans="1:52">
      <c r="A632" s="138"/>
      <c r="B632" s="142"/>
      <c r="C632" s="172" t="s">
        <v>721</v>
      </c>
      <c r="D632" s="166" t="s">
        <v>26</v>
      </c>
      <c r="E632" s="166" t="s">
        <v>722</v>
      </c>
      <c r="F632" s="167" t="s">
        <v>1136</v>
      </c>
      <c r="G632" s="173" t="s">
        <v>1136</v>
      </c>
      <c r="H632" s="173" t="s">
        <v>1136</v>
      </c>
      <c r="I632" s="173" t="s">
        <v>1136</v>
      </c>
      <c r="J632" s="173" t="s">
        <v>1136</v>
      </c>
      <c r="K632" s="168">
        <v>0.9</v>
      </c>
      <c r="L632" s="169">
        <v>0.959183673469388</v>
      </c>
      <c r="M632" s="169">
        <v>0.990654205607477</v>
      </c>
      <c r="N632" s="170">
        <v>1</v>
      </c>
      <c r="O632" s="170">
        <v>0.959183673469388</v>
      </c>
      <c r="P632" s="356">
        <v>0.9</v>
      </c>
      <c r="Q632" s="357">
        <v>0.990054602184087</v>
      </c>
      <c r="R632" s="169">
        <v>0.987596899224806</v>
      </c>
      <c r="S632" s="169">
        <v>0.985507246376812</v>
      </c>
      <c r="T632" s="169">
        <v>0.990054602184087</v>
      </c>
      <c r="U632" s="356">
        <v>0.9</v>
      </c>
      <c r="V632" s="169">
        <v>0.859204368174727</v>
      </c>
      <c r="W632" s="169">
        <v>0.802583979328165</v>
      </c>
      <c r="X632" s="169">
        <v>0.878260869565217</v>
      </c>
      <c r="Y632" s="169">
        <v>0.859204368174727</v>
      </c>
      <c r="Z632" s="356">
        <v>0.92</v>
      </c>
      <c r="AA632" s="356">
        <v>0.949317738791423</v>
      </c>
      <c r="AB632" s="356">
        <v>0.943324457968809</v>
      </c>
      <c r="AC632" s="356">
        <v>0.940500615510874</v>
      </c>
      <c r="AD632" s="356">
        <v>0.949317738791423</v>
      </c>
      <c r="AE632" s="356">
        <v>0.92</v>
      </c>
      <c r="AF632" s="169">
        <v>0.996286472148541</v>
      </c>
      <c r="AG632" s="169">
        <v>1</v>
      </c>
      <c r="AH632" s="169">
        <v>0.999583333333333</v>
      </c>
      <c r="AI632" s="169">
        <v>0.996286472148541</v>
      </c>
      <c r="AJ632" s="356">
        <v>0.92</v>
      </c>
      <c r="AK632" s="169">
        <v>0.971376962623315</v>
      </c>
      <c r="AL632" s="169">
        <v>0.96355221290136</v>
      </c>
      <c r="AM632" s="169">
        <v>0.959207234943236</v>
      </c>
      <c r="AN632" s="169">
        <v>0.971376962623315</v>
      </c>
      <c r="AO632" s="168">
        <v>0.99</v>
      </c>
      <c r="AP632" s="358">
        <v>1</v>
      </c>
      <c r="AQ632" s="358">
        <v>1</v>
      </c>
      <c r="AR632" s="358">
        <v>1</v>
      </c>
      <c r="AS632" s="359">
        <v>1</v>
      </c>
      <c r="AT632" s="364">
        <v>0.05</v>
      </c>
      <c r="AU632" s="361">
        <v>0</v>
      </c>
      <c r="AV632" s="362">
        <v>0.19047619047619</v>
      </c>
      <c r="AW632" s="362">
        <v>0.153846153846154</v>
      </c>
      <c r="AX632" s="362">
        <v>0</v>
      </c>
      <c r="AY632" s="142"/>
      <c r="AZ632" s="140"/>
    </row>
    <row r="633" spans="1:52">
      <c r="A633" s="138"/>
      <c r="B633" s="142"/>
      <c r="C633" s="172" t="s">
        <v>721</v>
      </c>
      <c r="D633" s="166" t="s">
        <v>26</v>
      </c>
      <c r="E633" s="166" t="s">
        <v>722</v>
      </c>
      <c r="F633" s="167" t="s">
        <v>1137</v>
      </c>
      <c r="G633" s="173" t="s">
        <v>1137</v>
      </c>
      <c r="H633" s="173" t="s">
        <v>1137</v>
      </c>
      <c r="I633" s="173" t="s">
        <v>1137</v>
      </c>
      <c r="J633" s="173" t="s">
        <v>1137</v>
      </c>
      <c r="K633" s="168">
        <v>0.9</v>
      </c>
      <c r="L633" s="169">
        <v>0.878048780487805</v>
      </c>
      <c r="M633" s="169">
        <v>0.858823529411765</v>
      </c>
      <c r="N633" s="170">
        <v>0.873239436619718</v>
      </c>
      <c r="O633" s="170">
        <v>0.878048780487805</v>
      </c>
      <c r="P633" s="356">
        <v>0.9</v>
      </c>
      <c r="Q633" s="357">
        <v>0.970932500975419</v>
      </c>
      <c r="R633" s="169">
        <v>0.981104062626535</v>
      </c>
      <c r="S633" s="169">
        <v>0.898169336384439</v>
      </c>
      <c r="T633" s="169">
        <v>0.970932500975419</v>
      </c>
      <c r="U633" s="356">
        <v>0.9</v>
      </c>
      <c r="V633" s="169">
        <v>0.670893484198205</v>
      </c>
      <c r="W633" s="169">
        <v>0.634903495748414</v>
      </c>
      <c r="X633" s="169">
        <v>0.740655987795576</v>
      </c>
      <c r="Y633" s="169">
        <v>0.670893484198205</v>
      </c>
      <c r="Z633" s="356">
        <v>0.92</v>
      </c>
      <c r="AA633" s="356">
        <v>0.834018077239113</v>
      </c>
      <c r="AB633" s="356">
        <v>0.857284440039643</v>
      </c>
      <c r="AC633" s="356">
        <v>0.875533152384645</v>
      </c>
      <c r="AD633" s="356">
        <v>0.834018077239113</v>
      </c>
      <c r="AE633" s="356">
        <v>0.92</v>
      </c>
      <c r="AF633" s="169">
        <v>0.999806314158435</v>
      </c>
      <c r="AG633" s="169">
        <v>0.999256919933123</v>
      </c>
      <c r="AH633" s="169">
        <v>0.999748775279487</v>
      </c>
      <c r="AI633" s="169">
        <v>0.999806314158435</v>
      </c>
      <c r="AJ633" s="356">
        <v>0.92</v>
      </c>
      <c r="AK633" s="169">
        <v>0.896623920439675</v>
      </c>
      <c r="AL633" s="169">
        <v>0.903420523138833</v>
      </c>
      <c r="AM633" s="169">
        <v>0.900403768506057</v>
      </c>
      <c r="AN633" s="169">
        <v>0.896623920439675</v>
      </c>
      <c r="AO633" s="168">
        <v>0.99</v>
      </c>
      <c r="AP633" s="358">
        <v>1</v>
      </c>
      <c r="AQ633" s="358">
        <v>1</v>
      </c>
      <c r="AR633" s="358">
        <v>1</v>
      </c>
      <c r="AS633" s="359">
        <v>1</v>
      </c>
      <c r="AT633" s="364">
        <v>0.05</v>
      </c>
      <c r="AU633" s="361">
        <v>0.0416666666666667</v>
      </c>
      <c r="AV633" s="362">
        <v>0.0444444444444444</v>
      </c>
      <c r="AW633" s="362">
        <v>0.0476190476190476</v>
      </c>
      <c r="AX633" s="362">
        <v>0.0416666666666667</v>
      </c>
      <c r="AY633" s="142"/>
      <c r="AZ633" s="140"/>
    </row>
    <row r="634" spans="1:52">
      <c r="A634" s="138"/>
      <c r="B634" s="142"/>
      <c r="C634" s="172" t="s">
        <v>721</v>
      </c>
      <c r="D634" s="166" t="s">
        <v>26</v>
      </c>
      <c r="E634" s="166" t="s">
        <v>722</v>
      </c>
      <c r="F634" s="167" t="s">
        <v>1138</v>
      </c>
      <c r="G634" s="173" t="s">
        <v>1138</v>
      </c>
      <c r="H634" s="173" t="s">
        <v>1138</v>
      </c>
      <c r="I634" s="173" t="s">
        <v>1138</v>
      </c>
      <c r="J634" s="173" t="s">
        <v>1138</v>
      </c>
      <c r="K634" s="168">
        <v>0.9</v>
      </c>
      <c r="L634" s="169">
        <v>0.923076923076923</v>
      </c>
      <c r="M634" s="169">
        <v>0.897058823529412</v>
      </c>
      <c r="N634" s="170">
        <v>0.952380952380952</v>
      </c>
      <c r="O634" s="170">
        <v>0.923076923076923</v>
      </c>
      <c r="P634" s="356">
        <v>0.9</v>
      </c>
      <c r="Q634" s="357">
        <v>0.993319016941064</v>
      </c>
      <c r="R634" s="169">
        <v>0.970098593825764</v>
      </c>
      <c r="S634" s="169">
        <v>0.992992992992993</v>
      </c>
      <c r="T634" s="169">
        <v>0.993319016941064</v>
      </c>
      <c r="U634" s="356">
        <v>0.9</v>
      </c>
      <c r="V634" s="169">
        <v>0.735623956096397</v>
      </c>
      <c r="W634" s="169">
        <v>0.745918862130273</v>
      </c>
      <c r="X634" s="169">
        <v>0.846346346346346</v>
      </c>
      <c r="Y634" s="169">
        <v>0.735623956096397</v>
      </c>
      <c r="Z634" s="356">
        <v>0.92</v>
      </c>
      <c r="AA634" s="356">
        <v>0.915766738660907</v>
      </c>
      <c r="AB634" s="356">
        <v>0.895204262877442</v>
      </c>
      <c r="AC634" s="356">
        <v>0.92757793764988</v>
      </c>
      <c r="AD634" s="356">
        <v>0.915766738660907</v>
      </c>
      <c r="AE634" s="356">
        <v>0.92</v>
      </c>
      <c r="AF634" s="169">
        <v>0.994705823594047</v>
      </c>
      <c r="AG634" s="169">
        <v>0.998471240206383</v>
      </c>
      <c r="AH634" s="169">
        <v>0.995542761630606</v>
      </c>
      <c r="AI634" s="169">
        <v>0.994705823594047</v>
      </c>
      <c r="AJ634" s="356">
        <v>0.92</v>
      </c>
      <c r="AK634" s="169">
        <v>0.932291666666667</v>
      </c>
      <c r="AL634" s="169">
        <v>0.932938388625592</v>
      </c>
      <c r="AM634" s="169">
        <v>0.947845249755142</v>
      </c>
      <c r="AN634" s="169">
        <v>0.932291666666667</v>
      </c>
      <c r="AO634" s="168">
        <v>0.99</v>
      </c>
      <c r="AP634" s="358">
        <v>1</v>
      </c>
      <c r="AQ634" s="358">
        <v>1</v>
      </c>
      <c r="AR634" s="358">
        <v>1</v>
      </c>
      <c r="AS634" s="359">
        <v>1</v>
      </c>
      <c r="AT634" s="364">
        <v>0.05</v>
      </c>
      <c r="AU634" s="361">
        <v>0.0227272727272727</v>
      </c>
      <c r="AV634" s="362">
        <v>0.181818181818182</v>
      </c>
      <c r="AW634" s="362">
        <v>0</v>
      </c>
      <c r="AX634" s="362">
        <v>0.0227272727272727</v>
      </c>
      <c r="AY634" s="142"/>
      <c r="AZ634" s="140"/>
    </row>
    <row r="635" spans="1:52">
      <c r="A635" s="138"/>
      <c r="B635" s="142"/>
      <c r="C635" s="172" t="s">
        <v>721</v>
      </c>
      <c r="D635" s="166" t="s">
        <v>26</v>
      </c>
      <c r="E635" s="166" t="s">
        <v>722</v>
      </c>
      <c r="F635" s="167" t="s">
        <v>1139</v>
      </c>
      <c r="G635" s="173" t="s">
        <v>1139</v>
      </c>
      <c r="H635" s="173" t="s">
        <v>1139</v>
      </c>
      <c r="I635" s="173" t="s">
        <v>1139</v>
      </c>
      <c r="J635" s="173" t="s">
        <v>1139</v>
      </c>
      <c r="K635" s="168">
        <v>0.9</v>
      </c>
      <c r="L635" s="169">
        <v>0.930232558139535</v>
      </c>
      <c r="M635" s="169">
        <v>0.955056179775281</v>
      </c>
      <c r="N635" s="170">
        <v>0.983606557377049</v>
      </c>
      <c r="O635" s="170">
        <v>0.930232558139535</v>
      </c>
      <c r="P635" s="356">
        <v>0.9</v>
      </c>
      <c r="Q635" s="357">
        <v>0.982807075549678</v>
      </c>
      <c r="R635" s="169">
        <v>0.967193769176304</v>
      </c>
      <c r="S635" s="169">
        <v>0.984188334504568</v>
      </c>
      <c r="T635" s="169">
        <v>0.982807075549678</v>
      </c>
      <c r="U635" s="356">
        <v>0.9</v>
      </c>
      <c r="V635" s="169">
        <v>0.895023970904282</v>
      </c>
      <c r="W635" s="169">
        <v>0.821453858862403</v>
      </c>
      <c r="X635" s="169">
        <v>0.903021784961349</v>
      </c>
      <c r="Y635" s="169">
        <v>0.895023970904282</v>
      </c>
      <c r="Z635" s="356">
        <v>0.92</v>
      </c>
      <c r="AA635" s="356">
        <v>0.948344370860927</v>
      </c>
      <c r="AB635" s="356">
        <v>0.944092433842713</v>
      </c>
      <c r="AC635" s="356">
        <v>0.944125526215079</v>
      </c>
      <c r="AD635" s="356">
        <v>0.948344370860927</v>
      </c>
      <c r="AE635" s="356">
        <v>0.92</v>
      </c>
      <c r="AF635" s="169">
        <v>0.997848305540613</v>
      </c>
      <c r="AG635" s="169">
        <v>0.998613037447989</v>
      </c>
      <c r="AH635" s="169">
        <v>0.995093666369313</v>
      </c>
      <c r="AI635" s="169">
        <v>0.997848305540613</v>
      </c>
      <c r="AJ635" s="356">
        <v>0.92</v>
      </c>
      <c r="AK635" s="169">
        <v>0.972645470905819</v>
      </c>
      <c r="AL635" s="169">
        <v>0.972934217601721</v>
      </c>
      <c r="AM635" s="169">
        <v>0.962630518409965</v>
      </c>
      <c r="AN635" s="169">
        <v>0.972645470905819</v>
      </c>
      <c r="AO635" s="168">
        <v>0.99</v>
      </c>
      <c r="AP635" s="358">
        <v>1</v>
      </c>
      <c r="AQ635" s="358">
        <v>1</v>
      </c>
      <c r="AR635" s="358">
        <v>1</v>
      </c>
      <c r="AS635" s="359">
        <v>1</v>
      </c>
      <c r="AT635" s="364">
        <v>0.05</v>
      </c>
      <c r="AU635" s="361">
        <v>0</v>
      </c>
      <c r="AV635" s="362">
        <v>0.285714285714286</v>
      </c>
      <c r="AW635" s="362">
        <v>0</v>
      </c>
      <c r="AX635" s="362">
        <v>0</v>
      </c>
      <c r="AY635" s="142"/>
      <c r="AZ635" s="140"/>
    </row>
    <row r="636" spans="1:52">
      <c r="A636" s="138"/>
      <c r="B636" s="142"/>
      <c r="C636" s="172" t="s">
        <v>721</v>
      </c>
      <c r="D636" s="166" t="s">
        <v>26</v>
      </c>
      <c r="E636" s="166" t="s">
        <v>722</v>
      </c>
      <c r="F636" s="167" t="s">
        <v>1140</v>
      </c>
      <c r="G636" s="173" t="s">
        <v>1140</v>
      </c>
      <c r="H636" s="173" t="s">
        <v>1140</v>
      </c>
      <c r="I636" s="173" t="s">
        <v>1140</v>
      </c>
      <c r="J636" s="173" t="s">
        <v>1140</v>
      </c>
      <c r="K636" s="168">
        <v>0.9</v>
      </c>
      <c r="L636" s="169">
        <v>1</v>
      </c>
      <c r="M636" s="169">
        <v>1</v>
      </c>
      <c r="N636" s="170">
        <v>0.96969696969697</v>
      </c>
      <c r="O636" s="170">
        <v>1</v>
      </c>
      <c r="P636" s="356">
        <v>0.9</v>
      </c>
      <c r="Q636" s="357">
        <v>0.995136550692106</v>
      </c>
      <c r="R636" s="169">
        <v>0.994921279837481</v>
      </c>
      <c r="S636" s="169">
        <v>0.995294117647059</v>
      </c>
      <c r="T636" s="169">
        <v>0.995136550692106</v>
      </c>
      <c r="U636" s="356">
        <v>0.9</v>
      </c>
      <c r="V636" s="169">
        <v>0.954732510288066</v>
      </c>
      <c r="W636" s="169">
        <v>0.933214829862875</v>
      </c>
      <c r="X636" s="169">
        <v>0.956078431372549</v>
      </c>
      <c r="Y636" s="169">
        <v>0.954732510288066</v>
      </c>
      <c r="Z636" s="356">
        <v>0.92</v>
      </c>
      <c r="AA636" s="356">
        <v>0.959378733572282</v>
      </c>
      <c r="AB636" s="356">
        <v>0.959785522788204</v>
      </c>
      <c r="AC636" s="356">
        <v>0.962460896767466</v>
      </c>
      <c r="AD636" s="356">
        <v>0.959378733572282</v>
      </c>
      <c r="AE636" s="356">
        <v>0.92</v>
      </c>
      <c r="AF636" s="169">
        <v>1</v>
      </c>
      <c r="AG636" s="169">
        <v>1</v>
      </c>
      <c r="AH636" s="169">
        <v>1</v>
      </c>
      <c r="AI636" s="169">
        <v>1</v>
      </c>
      <c r="AJ636" s="356">
        <v>0.92</v>
      </c>
      <c r="AK636" s="169">
        <v>0.973408769448373</v>
      </c>
      <c r="AL636" s="169">
        <v>0.981217872676947</v>
      </c>
      <c r="AM636" s="169">
        <v>0.97538048343778</v>
      </c>
      <c r="AN636" s="169">
        <v>0.973408769448373</v>
      </c>
      <c r="AO636" s="168">
        <v>0.99</v>
      </c>
      <c r="AP636" s="358">
        <v>1</v>
      </c>
      <c r="AQ636" s="358">
        <v>1</v>
      </c>
      <c r="AR636" s="358">
        <v>1</v>
      </c>
      <c r="AS636" s="359">
        <v>1</v>
      </c>
      <c r="AT636" s="364">
        <v>0.05</v>
      </c>
      <c r="AU636" s="361">
        <v>0</v>
      </c>
      <c r="AV636" s="362">
        <v>0</v>
      </c>
      <c r="AW636" s="362">
        <v>0</v>
      </c>
      <c r="AX636" s="362">
        <v>0</v>
      </c>
      <c r="AY636" s="142"/>
      <c r="AZ636" s="140"/>
    </row>
    <row r="637" spans="1:52">
      <c r="A637" s="138"/>
      <c r="B637" s="142"/>
      <c r="C637" s="172" t="s">
        <v>721</v>
      </c>
      <c r="D637" s="166" t="s">
        <v>26</v>
      </c>
      <c r="E637" s="166" t="s">
        <v>722</v>
      </c>
      <c r="F637" s="167" t="s">
        <v>1141</v>
      </c>
      <c r="G637" s="173" t="s">
        <v>1141</v>
      </c>
      <c r="H637" s="173" t="s">
        <v>1141</v>
      </c>
      <c r="I637" s="173" t="s">
        <v>1141</v>
      </c>
      <c r="J637" s="173" t="s">
        <v>1141</v>
      </c>
      <c r="K637" s="168">
        <v>0.9</v>
      </c>
      <c r="L637" s="169">
        <v>0.907216494845361</v>
      </c>
      <c r="M637" s="169">
        <v>0.881188118811881</v>
      </c>
      <c r="N637" s="170">
        <v>0.917647058823529</v>
      </c>
      <c r="O637" s="170">
        <v>0.907216494845361</v>
      </c>
      <c r="P637" s="356">
        <v>0.9</v>
      </c>
      <c r="Q637" s="357">
        <v>0.982559902942069</v>
      </c>
      <c r="R637" s="169">
        <v>0.974474789915966</v>
      </c>
      <c r="S637" s="169">
        <v>0.983131103876887</v>
      </c>
      <c r="T637" s="169">
        <v>0.982559902942069</v>
      </c>
      <c r="U637" s="356">
        <v>0.9</v>
      </c>
      <c r="V637" s="169">
        <v>0.718986957840461</v>
      </c>
      <c r="W637" s="169">
        <v>0.68718487394958</v>
      </c>
      <c r="X637" s="169">
        <v>0.793430008878366</v>
      </c>
      <c r="Y637" s="169">
        <v>0.718986957840461</v>
      </c>
      <c r="Z637" s="356">
        <v>0.92</v>
      </c>
      <c r="AA637" s="356">
        <v>0.923679867986799</v>
      </c>
      <c r="AB637" s="356">
        <v>0.899368863955119</v>
      </c>
      <c r="AC637" s="356">
        <v>0.934391534391534</v>
      </c>
      <c r="AD637" s="356">
        <v>0.923679867986799</v>
      </c>
      <c r="AE637" s="356">
        <v>0.92</v>
      </c>
      <c r="AF637" s="169">
        <v>0.998895027624309</v>
      </c>
      <c r="AG637" s="169">
        <v>0.998832457676591</v>
      </c>
      <c r="AH637" s="169">
        <v>0.997641509433962</v>
      </c>
      <c r="AI637" s="169">
        <v>0.998895027624309</v>
      </c>
      <c r="AJ637" s="356">
        <v>0.92</v>
      </c>
      <c r="AK637" s="169">
        <v>0.955314677579914</v>
      </c>
      <c r="AL637" s="169">
        <v>0.946028924618244</v>
      </c>
      <c r="AM637" s="169">
        <v>0.959942084942085</v>
      </c>
      <c r="AN637" s="169">
        <v>0.955314677579914</v>
      </c>
      <c r="AO637" s="168">
        <v>0.99</v>
      </c>
      <c r="AP637" s="358">
        <v>1</v>
      </c>
      <c r="AQ637" s="358">
        <v>1</v>
      </c>
      <c r="AR637" s="358">
        <v>1</v>
      </c>
      <c r="AS637" s="359">
        <v>1</v>
      </c>
      <c r="AT637" s="364">
        <v>0.05</v>
      </c>
      <c r="AU637" s="361">
        <v>0.0454545454545455</v>
      </c>
      <c r="AV637" s="362">
        <v>0.142857142857143</v>
      </c>
      <c r="AW637" s="362">
        <v>0</v>
      </c>
      <c r="AX637" s="362">
        <v>0.0454545454545455</v>
      </c>
      <c r="AY637" s="142"/>
      <c r="AZ637" s="140"/>
    </row>
    <row r="638" spans="1:52">
      <c r="A638" s="138"/>
      <c r="B638" s="142"/>
      <c r="C638" s="172" t="s">
        <v>721</v>
      </c>
      <c r="D638" s="166" t="s">
        <v>26</v>
      </c>
      <c r="E638" s="166" t="s">
        <v>722</v>
      </c>
      <c r="F638" s="167" t="s">
        <v>1142</v>
      </c>
      <c r="G638" s="173" t="s">
        <v>1142</v>
      </c>
      <c r="H638" s="173" t="s">
        <v>1142</v>
      </c>
      <c r="I638" s="173" t="s">
        <v>1142</v>
      </c>
      <c r="J638" s="173" t="s">
        <v>1142</v>
      </c>
      <c r="K638" s="168">
        <v>0.9</v>
      </c>
      <c r="L638" s="169">
        <v>0.702127659574468</v>
      </c>
      <c r="M638" s="169">
        <v>0.659574468085106</v>
      </c>
      <c r="N638" s="170">
        <v>0.564102564102564</v>
      </c>
      <c r="O638" s="170">
        <v>0.702127659574468</v>
      </c>
      <c r="P638" s="356">
        <v>0.9</v>
      </c>
      <c r="Q638" s="357">
        <v>0.976058292852186</v>
      </c>
      <c r="R638" s="169">
        <v>0.873850506955907</v>
      </c>
      <c r="S638" s="169">
        <v>0.969253294289897</v>
      </c>
      <c r="T638" s="169">
        <v>0.976058292852186</v>
      </c>
      <c r="U638" s="356">
        <v>0.9</v>
      </c>
      <c r="V638" s="169">
        <v>0.559680777238029</v>
      </c>
      <c r="W638" s="169">
        <v>0.452959207734025</v>
      </c>
      <c r="X638" s="169">
        <v>0.693997071742313</v>
      </c>
      <c r="Y638" s="169">
        <v>0.559680777238029</v>
      </c>
      <c r="Z638" s="356">
        <v>0.92</v>
      </c>
      <c r="AA638" s="356">
        <v>0.827820186598813</v>
      </c>
      <c r="AB638" s="356">
        <v>0.79221681723419</v>
      </c>
      <c r="AC638" s="356">
        <v>0.923015236567763</v>
      </c>
      <c r="AD638" s="356">
        <v>0.827820186598813</v>
      </c>
      <c r="AE638" s="356">
        <v>0.92</v>
      </c>
      <c r="AF638" s="169">
        <v>1</v>
      </c>
      <c r="AG638" s="169">
        <v>0.997196261682243</v>
      </c>
      <c r="AH638" s="169">
        <v>0.997677119628339</v>
      </c>
      <c r="AI638" s="169">
        <v>1</v>
      </c>
      <c r="AJ638" s="356">
        <v>0.92</v>
      </c>
      <c r="AK638" s="169">
        <v>0.885559921414538</v>
      </c>
      <c r="AL638" s="169">
        <v>0.881338028169014</v>
      </c>
      <c r="AM638" s="169">
        <v>0.935348125478194</v>
      </c>
      <c r="AN638" s="169">
        <v>0.885559921414538</v>
      </c>
      <c r="AO638" s="168">
        <v>0.99</v>
      </c>
      <c r="AP638" s="358">
        <v>1</v>
      </c>
      <c r="AQ638" s="358">
        <v>1</v>
      </c>
      <c r="AR638" s="358">
        <v>1</v>
      </c>
      <c r="AS638" s="359">
        <v>1</v>
      </c>
      <c r="AT638" s="364">
        <v>0.05</v>
      </c>
      <c r="AU638" s="361">
        <v>0.0714285714285714</v>
      </c>
      <c r="AV638" s="362">
        <v>0.333333333333333</v>
      </c>
      <c r="AW638" s="362">
        <v>0</v>
      </c>
      <c r="AX638" s="362">
        <v>0.0714285714285714</v>
      </c>
      <c r="AY638" s="142"/>
      <c r="AZ638" s="140"/>
    </row>
    <row r="639" spans="1:52">
      <c r="A639" s="138"/>
      <c r="B639" s="142"/>
      <c r="C639" s="172" t="s">
        <v>721</v>
      </c>
      <c r="D639" s="166" t="s">
        <v>26</v>
      </c>
      <c r="E639" s="166" t="s">
        <v>722</v>
      </c>
      <c r="F639" s="167" t="s">
        <v>1143</v>
      </c>
      <c r="G639" s="173" t="s">
        <v>1143</v>
      </c>
      <c r="H639" s="173" t="s">
        <v>1143</v>
      </c>
      <c r="I639" s="173" t="s">
        <v>1143</v>
      </c>
      <c r="J639" s="173" t="s">
        <v>1143</v>
      </c>
      <c r="K639" s="168">
        <v>0.9</v>
      </c>
      <c r="L639" s="169">
        <v>0.927710843373494</v>
      </c>
      <c r="M639" s="169">
        <v>0.988505747126437</v>
      </c>
      <c r="N639" s="170">
        <v>0.96969696969697</v>
      </c>
      <c r="O639" s="170">
        <v>0.927710843373494</v>
      </c>
      <c r="P639" s="356">
        <v>0.9</v>
      </c>
      <c r="Q639" s="357">
        <v>0.985580147551979</v>
      </c>
      <c r="R639" s="169">
        <v>0.98330423395897</v>
      </c>
      <c r="S639" s="169">
        <v>0.988142292490119</v>
      </c>
      <c r="T639" s="169">
        <v>0.985580147551979</v>
      </c>
      <c r="U639" s="356">
        <v>0.9</v>
      </c>
      <c r="V639" s="169">
        <v>0.717974513749162</v>
      </c>
      <c r="W639" s="169">
        <v>0.683326058489742</v>
      </c>
      <c r="X639" s="169">
        <v>0.854058984493767</v>
      </c>
      <c r="Y639" s="169">
        <v>0.717974513749162</v>
      </c>
      <c r="Z639" s="356">
        <v>0.92</v>
      </c>
      <c r="AA639" s="356">
        <v>0.9121875</v>
      </c>
      <c r="AB639" s="356">
        <v>0.939344262295082</v>
      </c>
      <c r="AC639" s="356">
        <v>0.934650940388907</v>
      </c>
      <c r="AD639" s="356">
        <v>0.9121875</v>
      </c>
      <c r="AE639" s="356">
        <v>0.92</v>
      </c>
      <c r="AF639" s="169">
        <v>0.989504651347698</v>
      </c>
      <c r="AG639" s="169">
        <v>0.990461168694607</v>
      </c>
      <c r="AH639" s="169">
        <v>0.993582551721043</v>
      </c>
      <c r="AI639" s="169">
        <v>0.989504651347698</v>
      </c>
      <c r="AJ639" s="356">
        <v>0.92</v>
      </c>
      <c r="AK639" s="169">
        <v>0.947014384766636</v>
      </c>
      <c r="AL639" s="169">
        <v>0.958060492672279</v>
      </c>
      <c r="AM639" s="169">
        <v>0.954580805724063</v>
      </c>
      <c r="AN639" s="169">
        <v>0.947014384766636</v>
      </c>
      <c r="AO639" s="168">
        <v>0.99</v>
      </c>
      <c r="AP639" s="358">
        <v>1</v>
      </c>
      <c r="AQ639" s="358">
        <v>1</v>
      </c>
      <c r="AR639" s="358">
        <v>1</v>
      </c>
      <c r="AS639" s="359">
        <v>1</v>
      </c>
      <c r="AT639" s="364">
        <v>0.05</v>
      </c>
      <c r="AU639" s="361">
        <v>0.00146842878120411</v>
      </c>
      <c r="AV639" s="362">
        <v>0.00736377025036819</v>
      </c>
      <c r="AW639" s="362">
        <v>0.00123456790123457</v>
      </c>
      <c r="AX639" s="362">
        <v>0.00146842878120411</v>
      </c>
      <c r="AY639" s="142"/>
      <c r="AZ639" s="140"/>
    </row>
    <row r="640" spans="1:52">
      <c r="A640" s="138"/>
      <c r="B640" s="142"/>
      <c r="C640" s="172" t="s">
        <v>721</v>
      </c>
      <c r="D640" s="166" t="s">
        <v>26</v>
      </c>
      <c r="E640" s="166" t="s">
        <v>722</v>
      </c>
      <c r="F640" s="167" t="s">
        <v>1144</v>
      </c>
      <c r="G640" s="173" t="s">
        <v>1144</v>
      </c>
      <c r="H640" s="173" t="s">
        <v>1144</v>
      </c>
      <c r="I640" s="173" t="s">
        <v>1144</v>
      </c>
      <c r="J640" s="173" t="s">
        <v>1144</v>
      </c>
      <c r="K640" s="168">
        <v>0.9</v>
      </c>
      <c r="L640" s="169">
        <v>0.956521739130435</v>
      </c>
      <c r="M640" s="169">
        <v>0.979166666666667</v>
      </c>
      <c r="N640" s="170">
        <v>0.950617283950617</v>
      </c>
      <c r="O640" s="170">
        <v>0.956521739130435</v>
      </c>
      <c r="P640" s="356">
        <v>0.9</v>
      </c>
      <c r="Q640" s="357">
        <v>0.986845994679279</v>
      </c>
      <c r="R640" s="169">
        <v>0.987911418122714</v>
      </c>
      <c r="S640" s="169">
        <v>0.988601355514479</v>
      </c>
      <c r="T640" s="169">
        <v>0.986845994679279</v>
      </c>
      <c r="U640" s="356">
        <v>0.9</v>
      </c>
      <c r="V640" s="169">
        <v>0.788353532367721</v>
      </c>
      <c r="W640" s="169">
        <v>0.714546932141406</v>
      </c>
      <c r="X640" s="169">
        <v>0.797905113986445</v>
      </c>
      <c r="Y640" s="169">
        <v>0.788353532367721</v>
      </c>
      <c r="Z640" s="356">
        <v>0.92</v>
      </c>
      <c r="AA640" s="356">
        <v>0.873763220743773</v>
      </c>
      <c r="AB640" s="356">
        <v>0.840722959615928</v>
      </c>
      <c r="AC640" s="356">
        <v>0.856971873129862</v>
      </c>
      <c r="AD640" s="356">
        <v>0.873763220743773</v>
      </c>
      <c r="AE640" s="356">
        <v>0.92</v>
      </c>
      <c r="AF640" s="169">
        <v>0.999604586793199</v>
      </c>
      <c r="AG640" s="169">
        <v>0.998144329896907</v>
      </c>
      <c r="AH640" s="169">
        <v>0.99926226484692</v>
      </c>
      <c r="AI640" s="169">
        <v>0.999604586793199</v>
      </c>
      <c r="AJ640" s="356">
        <v>0.92</v>
      </c>
      <c r="AK640" s="169">
        <v>0.922660952963983</v>
      </c>
      <c r="AL640" s="169">
        <v>0.913660467547987</v>
      </c>
      <c r="AM640" s="169">
        <v>0.908497723823976</v>
      </c>
      <c r="AN640" s="169">
        <v>0.922660952963983</v>
      </c>
      <c r="AO640" s="168">
        <v>0.99</v>
      </c>
      <c r="AP640" s="358">
        <v>1</v>
      </c>
      <c r="AQ640" s="358">
        <v>1</v>
      </c>
      <c r="AR640" s="358">
        <v>1</v>
      </c>
      <c r="AS640" s="359">
        <v>1</v>
      </c>
      <c r="AT640" s="364">
        <v>0.05</v>
      </c>
      <c r="AU640" s="361">
        <v>0.06</v>
      </c>
      <c r="AV640" s="362">
        <v>0.0857142857142857</v>
      </c>
      <c r="AW640" s="362">
        <v>0.1</v>
      </c>
      <c r="AX640" s="362">
        <v>0.06</v>
      </c>
      <c r="AY640" s="142"/>
      <c r="AZ640" s="140"/>
    </row>
    <row r="641" spans="1:52">
      <c r="A641" s="138"/>
      <c r="B641" s="142"/>
      <c r="C641" s="172" t="s">
        <v>721</v>
      </c>
      <c r="D641" s="166" t="s">
        <v>26</v>
      </c>
      <c r="E641" s="166" t="s">
        <v>722</v>
      </c>
      <c r="F641" s="167" t="s">
        <v>1145</v>
      </c>
      <c r="G641" s="173" t="s">
        <v>1145</v>
      </c>
      <c r="H641" s="173" t="s">
        <v>1145</v>
      </c>
      <c r="I641" s="173" t="s">
        <v>1145</v>
      </c>
      <c r="J641" s="173" t="s">
        <v>1145</v>
      </c>
      <c r="K641" s="168">
        <v>0.9</v>
      </c>
      <c r="L641" s="169">
        <v>0.882352941176471</v>
      </c>
      <c r="M641" s="169">
        <v>0.858823529411765</v>
      </c>
      <c r="N641" s="170">
        <v>0.8125</v>
      </c>
      <c r="O641" s="170">
        <v>0.882352941176471</v>
      </c>
      <c r="P641" s="356">
        <v>0.9</v>
      </c>
      <c r="Q641" s="357">
        <v>0.958833005190621</v>
      </c>
      <c r="R641" s="169">
        <v>0.956972013315251</v>
      </c>
      <c r="S641" s="169">
        <v>0.496473906911142</v>
      </c>
      <c r="T641" s="169">
        <v>0.958833005190621</v>
      </c>
      <c r="U641" s="356">
        <v>0.9</v>
      </c>
      <c r="V641" s="169">
        <v>0.689815643458028</v>
      </c>
      <c r="W641" s="169">
        <v>0.556898039699174</v>
      </c>
      <c r="X641" s="169">
        <v>0.797954866008463</v>
      </c>
      <c r="Y641" s="169">
        <v>0.689815643458028</v>
      </c>
      <c r="Z641" s="356">
        <v>0.92</v>
      </c>
      <c r="AA641" s="356">
        <v>0.898151789225324</v>
      </c>
      <c r="AB641" s="356">
        <v>0.88160469667319</v>
      </c>
      <c r="AC641" s="356">
        <v>0.902654867256637</v>
      </c>
      <c r="AD641" s="356">
        <v>0.898151789225324</v>
      </c>
      <c r="AE641" s="356">
        <v>0.92</v>
      </c>
      <c r="AF641" s="169">
        <v>0.997944803288315</v>
      </c>
      <c r="AG641" s="169">
        <v>0.998963372494817</v>
      </c>
      <c r="AH641" s="169">
        <v>0.993267882187938</v>
      </c>
      <c r="AI641" s="169">
        <v>0.997944803288315</v>
      </c>
      <c r="AJ641" s="356">
        <v>0.92</v>
      </c>
      <c r="AK641" s="169">
        <v>0.923626240619705</v>
      </c>
      <c r="AL641" s="169">
        <v>0.917345021916093</v>
      </c>
      <c r="AM641" s="169">
        <v>0.933605026320258</v>
      </c>
      <c r="AN641" s="169">
        <v>0.923626240619705</v>
      </c>
      <c r="AO641" s="168">
        <v>0.99</v>
      </c>
      <c r="AP641" s="358">
        <v>1</v>
      </c>
      <c r="AQ641" s="358">
        <v>1</v>
      </c>
      <c r="AR641" s="358">
        <v>1</v>
      </c>
      <c r="AS641" s="359">
        <v>1</v>
      </c>
      <c r="AT641" s="364">
        <v>0.05</v>
      </c>
      <c r="AU641" s="361">
        <v>0.00746268656716418</v>
      </c>
      <c r="AV641" s="362">
        <v>0.0138568129330254</v>
      </c>
      <c r="AW641" s="362">
        <v>0.0122324159021407</v>
      </c>
      <c r="AX641" s="362">
        <v>0.00746268656716418</v>
      </c>
      <c r="AY641" s="142"/>
      <c r="AZ641" s="140"/>
    </row>
    <row r="642" spans="1:52">
      <c r="A642" s="138"/>
      <c r="B642" s="142"/>
      <c r="C642" s="172" t="s">
        <v>721</v>
      </c>
      <c r="D642" s="166" t="s">
        <v>26</v>
      </c>
      <c r="E642" s="166" t="s">
        <v>722</v>
      </c>
      <c r="F642" s="167" t="s">
        <v>1146</v>
      </c>
      <c r="G642" s="173" t="s">
        <v>1146</v>
      </c>
      <c r="H642" s="173" t="s">
        <v>1146</v>
      </c>
      <c r="I642" s="173" t="s">
        <v>1146</v>
      </c>
      <c r="J642" s="173" t="s">
        <v>1146</v>
      </c>
      <c r="K642" s="168">
        <v>0.9</v>
      </c>
      <c r="L642" s="169">
        <v>0.837837837837838</v>
      </c>
      <c r="M642" s="169">
        <v>0.675324675324675</v>
      </c>
      <c r="N642" s="170">
        <v>0.741935483870968</v>
      </c>
      <c r="O642" s="170">
        <v>0.837837837837838</v>
      </c>
      <c r="P642" s="356">
        <v>0.9</v>
      </c>
      <c r="Q642" s="357">
        <v>0.980595980595981</v>
      </c>
      <c r="R642" s="169">
        <v>0.979116022099447</v>
      </c>
      <c r="S642" s="169">
        <v>0.957322987390883</v>
      </c>
      <c r="T642" s="169">
        <v>0.980595980595981</v>
      </c>
      <c r="U642" s="356">
        <v>0.9</v>
      </c>
      <c r="V642" s="169">
        <v>0.674151074151074</v>
      </c>
      <c r="W642" s="169">
        <v>0.590939226519337</v>
      </c>
      <c r="X642" s="169">
        <v>0.67765923052053</v>
      </c>
      <c r="Y642" s="169">
        <v>0.674151074151074</v>
      </c>
      <c r="Z642" s="356">
        <v>0.92</v>
      </c>
      <c r="AA642" s="356" t="s">
        <v>32</v>
      </c>
      <c r="AB642" s="356">
        <v>0</v>
      </c>
      <c r="AC642" s="356" t="s">
        <v>32</v>
      </c>
      <c r="AD642" s="356" t="s">
        <v>32</v>
      </c>
      <c r="AE642" s="356">
        <v>0.92</v>
      </c>
      <c r="AF642" s="169">
        <v>0.994623655913978</v>
      </c>
      <c r="AG642" s="169">
        <v>0.998918918918919</v>
      </c>
      <c r="AH642" s="169">
        <v>0.99232245681382</v>
      </c>
      <c r="AI642" s="169">
        <v>0.994623655913978</v>
      </c>
      <c r="AJ642" s="356">
        <v>0.92</v>
      </c>
      <c r="AK642" s="169">
        <v>0.938614682704272</v>
      </c>
      <c r="AL642" s="169">
        <v>0.956694653115334</v>
      </c>
      <c r="AM642" s="169">
        <v>0.919224555735057</v>
      </c>
      <c r="AN642" s="169">
        <v>0.938614682704272</v>
      </c>
      <c r="AO642" s="168">
        <v>0.99</v>
      </c>
      <c r="AP642" s="358">
        <v>1</v>
      </c>
      <c r="AQ642" s="358">
        <v>1</v>
      </c>
      <c r="AR642" s="358">
        <v>1</v>
      </c>
      <c r="AS642" s="359">
        <v>1</v>
      </c>
      <c r="AT642" s="364">
        <v>0.05</v>
      </c>
      <c r="AU642" s="361">
        <v>0</v>
      </c>
      <c r="AV642" s="362">
        <v>0.0606060606060606</v>
      </c>
      <c r="AW642" s="362">
        <v>0.0625</v>
      </c>
      <c r="AX642" s="362">
        <v>0</v>
      </c>
      <c r="AY642" s="142"/>
      <c r="AZ642" s="140"/>
    </row>
    <row r="643" spans="1:52">
      <c r="A643" s="138"/>
      <c r="B643" s="142"/>
      <c r="C643" s="172" t="s">
        <v>721</v>
      </c>
      <c r="D643" s="166" t="s">
        <v>26</v>
      </c>
      <c r="E643" s="166" t="s">
        <v>722</v>
      </c>
      <c r="F643" s="167" t="s">
        <v>1147</v>
      </c>
      <c r="G643" s="173" t="s">
        <v>1148</v>
      </c>
      <c r="H643" s="173" t="s">
        <v>1148</v>
      </c>
      <c r="I643" s="173" t="s">
        <v>1148</v>
      </c>
      <c r="J643" s="173" t="s">
        <v>1148</v>
      </c>
      <c r="K643" s="168">
        <v>0.9</v>
      </c>
      <c r="L643" s="169">
        <v>0.542857142857143</v>
      </c>
      <c r="M643" s="169">
        <v>0.551282051282051</v>
      </c>
      <c r="N643" s="170">
        <v>0.602941176470588</v>
      </c>
      <c r="O643" s="170">
        <v>0.542857142857143</v>
      </c>
      <c r="P643" s="356">
        <v>0.9</v>
      </c>
      <c r="Q643" s="357">
        <v>0.840889856123806</v>
      </c>
      <c r="R643" s="169">
        <v>0.73143262987013</v>
      </c>
      <c r="S643" s="169">
        <v>0.878331688055281</v>
      </c>
      <c r="T643" s="169">
        <v>0.840889856123806</v>
      </c>
      <c r="U643" s="356">
        <v>0.9</v>
      </c>
      <c r="V643" s="169">
        <v>0.579736428485068</v>
      </c>
      <c r="W643" s="169">
        <v>0.545150162337662</v>
      </c>
      <c r="X643" s="169">
        <v>0.700394866732478</v>
      </c>
      <c r="Y643" s="169">
        <v>0.579736428485068</v>
      </c>
      <c r="Z643" s="356">
        <v>0.92</v>
      </c>
      <c r="AA643" s="356">
        <v>0</v>
      </c>
      <c r="AB643" s="356">
        <v>0</v>
      </c>
      <c r="AC643" s="356">
        <v>0.5</v>
      </c>
      <c r="AD643" s="356">
        <v>0</v>
      </c>
      <c r="AE643" s="356">
        <v>0.92</v>
      </c>
      <c r="AF643" s="169">
        <v>0.992934852581434</v>
      </c>
      <c r="AG643" s="169">
        <v>0.984758211966459</v>
      </c>
      <c r="AH643" s="169">
        <v>0.956656923596474</v>
      </c>
      <c r="AI643" s="169">
        <v>0.992934852581434</v>
      </c>
      <c r="AJ643" s="356">
        <v>0.92</v>
      </c>
      <c r="AK643" s="169">
        <v>0.821734410806899</v>
      </c>
      <c r="AL643" s="169">
        <v>0.87425271050765</v>
      </c>
      <c r="AM643" s="169">
        <v>0.885116851168512</v>
      </c>
      <c r="AN643" s="169">
        <v>0.821734410806899</v>
      </c>
      <c r="AO643" s="168">
        <v>0.99</v>
      </c>
      <c r="AP643" s="358">
        <v>1</v>
      </c>
      <c r="AQ643" s="358">
        <v>1</v>
      </c>
      <c r="AR643" s="358">
        <v>1</v>
      </c>
      <c r="AS643" s="359">
        <v>1</v>
      </c>
      <c r="AT643" s="364">
        <v>0.05</v>
      </c>
      <c r="AU643" s="361">
        <v>0.0425531914893617</v>
      </c>
      <c r="AV643" s="362">
        <v>0.214285714285714</v>
      </c>
      <c r="AW643" s="362">
        <v>0</v>
      </c>
      <c r="AX643" s="362">
        <v>0.0425531914893617</v>
      </c>
      <c r="AY643" s="142"/>
      <c r="AZ643" s="140"/>
    </row>
    <row r="644" spans="1:52">
      <c r="A644" s="138"/>
      <c r="B644" s="142"/>
      <c r="C644" s="172" t="s">
        <v>721</v>
      </c>
      <c r="D644" s="166" t="s">
        <v>26</v>
      </c>
      <c r="E644" s="166" t="s">
        <v>722</v>
      </c>
      <c r="F644" s="167" t="s">
        <v>1149</v>
      </c>
      <c r="G644" s="173" t="s">
        <v>1149</v>
      </c>
      <c r="H644" s="173" t="s">
        <v>1149</v>
      </c>
      <c r="I644" s="173" t="s">
        <v>1149</v>
      </c>
      <c r="J644" s="173" t="s">
        <v>1149</v>
      </c>
      <c r="K644" s="168">
        <v>0.9</v>
      </c>
      <c r="L644" s="169">
        <v>0.979591836734694</v>
      </c>
      <c r="M644" s="169">
        <v>1</v>
      </c>
      <c r="N644" s="170">
        <v>0.95</v>
      </c>
      <c r="O644" s="170">
        <v>0.979591836734694</v>
      </c>
      <c r="P644" s="356">
        <v>0.9</v>
      </c>
      <c r="Q644" s="357">
        <v>0.954817637452368</v>
      </c>
      <c r="R644" s="169">
        <v>0.959521094640821</v>
      </c>
      <c r="S644" s="169">
        <v>0.979614949037373</v>
      </c>
      <c r="T644" s="169">
        <v>0.954817637452368</v>
      </c>
      <c r="U644" s="356">
        <v>0.9</v>
      </c>
      <c r="V644" s="169">
        <v>0.707403375068046</v>
      </c>
      <c r="W644" s="169">
        <v>0.641391106043329</v>
      </c>
      <c r="X644" s="169">
        <v>0.789920724801812</v>
      </c>
      <c r="Y644" s="169">
        <v>0.707403375068046</v>
      </c>
      <c r="Z644" s="356">
        <v>0.92</v>
      </c>
      <c r="AA644" s="356">
        <v>0.928711576193591</v>
      </c>
      <c r="AB644" s="356">
        <v>0.908351409978308</v>
      </c>
      <c r="AC644" s="356">
        <v>0.904761904761905</v>
      </c>
      <c r="AD644" s="356">
        <v>0.928711576193591</v>
      </c>
      <c r="AE644" s="356">
        <v>0.92</v>
      </c>
      <c r="AF644" s="169">
        <v>1</v>
      </c>
      <c r="AG644" s="169">
        <v>0.998680158380994</v>
      </c>
      <c r="AH644" s="169">
        <v>1</v>
      </c>
      <c r="AI644" s="169">
        <v>1</v>
      </c>
      <c r="AJ644" s="356">
        <v>0.92</v>
      </c>
      <c r="AK644" s="169">
        <v>0.956289368200038</v>
      </c>
      <c r="AL644" s="169">
        <v>0.943146636645089</v>
      </c>
      <c r="AM644" s="169">
        <v>0.942251886244922</v>
      </c>
      <c r="AN644" s="169">
        <v>0.956289368200038</v>
      </c>
      <c r="AO644" s="168">
        <v>0.99</v>
      </c>
      <c r="AP644" s="358">
        <v>1</v>
      </c>
      <c r="AQ644" s="358">
        <v>1</v>
      </c>
      <c r="AR644" s="358">
        <v>1</v>
      </c>
      <c r="AS644" s="359">
        <v>1</v>
      </c>
      <c r="AT644" s="364">
        <v>0.05</v>
      </c>
      <c r="AU644" s="361">
        <v>0.0416666666666667</v>
      </c>
      <c r="AV644" s="362">
        <v>0.2</v>
      </c>
      <c r="AW644" s="362">
        <v>0.0769230769230769</v>
      </c>
      <c r="AX644" s="362">
        <v>0.0416666666666667</v>
      </c>
      <c r="AY644" s="142"/>
      <c r="AZ644" s="140"/>
    </row>
    <row r="645" spans="1:52">
      <c r="A645" s="138"/>
      <c r="B645" s="142"/>
      <c r="C645" s="172" t="s">
        <v>721</v>
      </c>
      <c r="D645" s="166" t="s">
        <v>26</v>
      </c>
      <c r="E645" s="166" t="s">
        <v>722</v>
      </c>
      <c r="F645" s="167" t="s">
        <v>1150</v>
      </c>
      <c r="G645" s="173" t="s">
        <v>1150</v>
      </c>
      <c r="H645" s="173" t="s">
        <v>1150</v>
      </c>
      <c r="I645" s="173" t="s">
        <v>1150</v>
      </c>
      <c r="J645" s="173" t="s">
        <v>1150</v>
      </c>
      <c r="K645" s="168">
        <v>0.9</v>
      </c>
      <c r="L645" s="169">
        <v>0.932203389830508</v>
      </c>
      <c r="M645" s="169">
        <v>0.846153846153846</v>
      </c>
      <c r="N645" s="170">
        <v>0.830188679245283</v>
      </c>
      <c r="O645" s="170">
        <v>0.932203389830508</v>
      </c>
      <c r="P645" s="356">
        <v>0.9</v>
      </c>
      <c r="Q645" s="357">
        <v>0.996505532906232</v>
      </c>
      <c r="R645" s="169">
        <v>0.932834424695978</v>
      </c>
      <c r="S645" s="169">
        <v>0.997254004576659</v>
      </c>
      <c r="T645" s="169">
        <v>0.996505532906232</v>
      </c>
      <c r="U645" s="356">
        <v>0.9</v>
      </c>
      <c r="V645" s="169">
        <v>0.685206755969715</v>
      </c>
      <c r="W645" s="169">
        <v>0.653882132834425</v>
      </c>
      <c r="X645" s="169">
        <v>0.783981693363844</v>
      </c>
      <c r="Y645" s="169">
        <v>0.685206755969715</v>
      </c>
      <c r="Z645" s="356">
        <v>0.92</v>
      </c>
      <c r="AA645" s="356">
        <v>0.845294117647059</v>
      </c>
      <c r="AB645" s="356">
        <v>0.867632367632368</v>
      </c>
      <c r="AC645" s="356">
        <v>0.88813382122321</v>
      </c>
      <c r="AD645" s="356">
        <v>0.845294117647059</v>
      </c>
      <c r="AE645" s="356">
        <v>0.92</v>
      </c>
      <c r="AF645" s="169">
        <v>0.976857887874837</v>
      </c>
      <c r="AG645" s="169">
        <v>0.981129032258064</v>
      </c>
      <c r="AH645" s="169">
        <v>0.979759116761459</v>
      </c>
      <c r="AI645" s="169">
        <v>0.976857887874837</v>
      </c>
      <c r="AJ645" s="356">
        <v>0.92</v>
      </c>
      <c r="AK645" s="169">
        <v>0.916759776536313</v>
      </c>
      <c r="AL645" s="169">
        <v>0.933714441268545</v>
      </c>
      <c r="AM645" s="169">
        <v>0.929007074896316</v>
      </c>
      <c r="AN645" s="169">
        <v>0.916759776536313</v>
      </c>
      <c r="AO645" s="168">
        <v>0.99</v>
      </c>
      <c r="AP645" s="358">
        <v>1</v>
      </c>
      <c r="AQ645" s="358">
        <v>1</v>
      </c>
      <c r="AR645" s="358">
        <v>1</v>
      </c>
      <c r="AS645" s="359">
        <v>1</v>
      </c>
      <c r="AT645" s="364">
        <v>0.05</v>
      </c>
      <c r="AU645" s="361">
        <v>0</v>
      </c>
      <c r="AV645" s="362">
        <v>0.117647058823529</v>
      </c>
      <c r="AW645" s="362">
        <v>0.0833333333333333</v>
      </c>
      <c r="AX645" s="362">
        <v>0</v>
      </c>
      <c r="AY645" s="142"/>
      <c r="AZ645" s="140"/>
    </row>
    <row r="646" spans="1:52">
      <c r="A646" s="138"/>
      <c r="B646" s="142"/>
      <c r="C646" s="172" t="s">
        <v>721</v>
      </c>
      <c r="D646" s="166" t="s">
        <v>26</v>
      </c>
      <c r="E646" s="166" t="s">
        <v>722</v>
      </c>
      <c r="F646" s="167" t="s">
        <v>1151</v>
      </c>
      <c r="G646" s="181" t="s">
        <v>1152</v>
      </c>
      <c r="H646" s="181" t="s">
        <v>1152</v>
      </c>
      <c r="I646" s="181" t="s">
        <v>1152</v>
      </c>
      <c r="J646" s="181" t="s">
        <v>1152</v>
      </c>
      <c r="K646" s="168">
        <v>0.9</v>
      </c>
      <c r="L646" s="169">
        <v>1</v>
      </c>
      <c r="M646" s="169">
        <v>1</v>
      </c>
      <c r="N646" s="170">
        <v>1</v>
      </c>
      <c r="O646" s="170">
        <v>1</v>
      </c>
      <c r="P646" s="356">
        <v>0.9</v>
      </c>
      <c r="Q646" s="357">
        <v>0.965315503552027</v>
      </c>
      <c r="R646" s="169">
        <v>0.973333333333333</v>
      </c>
      <c r="S646" s="169">
        <v>0.981620149761743</v>
      </c>
      <c r="T646" s="169">
        <v>0.965315503552027</v>
      </c>
      <c r="U646" s="356">
        <v>0.9</v>
      </c>
      <c r="V646" s="169">
        <v>0.862097785206853</v>
      </c>
      <c r="W646" s="169">
        <v>0.893333333333333</v>
      </c>
      <c r="X646" s="169">
        <v>0.953710006807352</v>
      </c>
      <c r="Y646" s="169">
        <v>0.862097785206853</v>
      </c>
      <c r="Z646" s="356">
        <v>0.92</v>
      </c>
      <c r="AA646" s="356">
        <v>0.864309603440038</v>
      </c>
      <c r="AB646" s="356">
        <v>0.891809908998989</v>
      </c>
      <c r="AC646" s="356">
        <v>0.967252396166134</v>
      </c>
      <c r="AD646" s="356">
        <v>0.864309603440038</v>
      </c>
      <c r="AE646" s="356">
        <v>0.92</v>
      </c>
      <c r="AF646" s="169">
        <v>0.992749914704879</v>
      </c>
      <c r="AG646" s="169">
        <v>0.996716047580822</v>
      </c>
      <c r="AH646" s="169">
        <v>0.957903333580815</v>
      </c>
      <c r="AI646" s="169">
        <v>0.992749914704879</v>
      </c>
      <c r="AJ646" s="356">
        <v>0.92</v>
      </c>
      <c r="AK646" s="169">
        <v>0.919817470664928</v>
      </c>
      <c r="AL646" s="169">
        <v>0.934567641489585</v>
      </c>
      <c r="AM646" s="169">
        <v>0.974075006292474</v>
      </c>
      <c r="AN646" s="169">
        <v>0.919817470664928</v>
      </c>
      <c r="AO646" s="168">
        <v>0.99</v>
      </c>
      <c r="AP646" s="358">
        <v>1</v>
      </c>
      <c r="AQ646" s="358">
        <v>1</v>
      </c>
      <c r="AR646" s="358">
        <v>1</v>
      </c>
      <c r="AS646" s="359">
        <v>1</v>
      </c>
      <c r="AT646" s="364">
        <v>0.05</v>
      </c>
      <c r="AU646" s="361">
        <v>0</v>
      </c>
      <c r="AV646" s="362">
        <v>0.230769230769231</v>
      </c>
      <c r="AW646" s="362">
        <v>0</v>
      </c>
      <c r="AX646" s="362">
        <v>0</v>
      </c>
      <c r="AY646" s="142"/>
      <c r="AZ646" s="140"/>
    </row>
    <row r="647" spans="1:52">
      <c r="A647" s="138"/>
      <c r="B647" s="142"/>
      <c r="C647" s="172" t="s">
        <v>721</v>
      </c>
      <c r="D647" s="166" t="s">
        <v>26</v>
      </c>
      <c r="E647" s="166" t="s">
        <v>722</v>
      </c>
      <c r="F647" s="167" t="s">
        <v>1153</v>
      </c>
      <c r="G647" s="181" t="s">
        <v>1153</v>
      </c>
      <c r="H647" s="181" t="s">
        <v>1153</v>
      </c>
      <c r="I647" s="181" t="s">
        <v>1153</v>
      </c>
      <c r="J647" s="181" t="s">
        <v>1153</v>
      </c>
      <c r="K647" s="168">
        <v>0.9</v>
      </c>
      <c r="L647" s="169">
        <v>1</v>
      </c>
      <c r="M647" s="169">
        <v>1</v>
      </c>
      <c r="N647" s="170">
        <v>1</v>
      </c>
      <c r="O647" s="170">
        <v>1</v>
      </c>
      <c r="P647" s="356">
        <v>0.9</v>
      </c>
      <c r="Q647" s="357" t="s">
        <v>32</v>
      </c>
      <c r="R647" s="169">
        <v>0.2</v>
      </c>
      <c r="S647" s="169" t="s">
        <v>32</v>
      </c>
      <c r="T647" s="169" t="s">
        <v>32</v>
      </c>
      <c r="U647" s="356">
        <v>0.9</v>
      </c>
      <c r="V647" s="169" t="s">
        <v>32</v>
      </c>
      <c r="W647" s="169">
        <v>0</v>
      </c>
      <c r="X647" s="169" t="s">
        <v>32</v>
      </c>
      <c r="Y647" s="169" t="s">
        <v>32</v>
      </c>
      <c r="Z647" s="356">
        <v>0.92</v>
      </c>
      <c r="AA647" s="356" t="s">
        <v>32</v>
      </c>
      <c r="AB647" s="356">
        <v>0</v>
      </c>
      <c r="AC647" s="356" t="s">
        <v>32</v>
      </c>
      <c r="AD647" s="356" t="s">
        <v>32</v>
      </c>
      <c r="AE647" s="356">
        <v>0.92</v>
      </c>
      <c r="AF647" s="169">
        <v>1</v>
      </c>
      <c r="AG647" s="169">
        <v>0.998239436619718</v>
      </c>
      <c r="AH647" s="169">
        <v>0.996810207336523</v>
      </c>
      <c r="AI647" s="169">
        <v>1</v>
      </c>
      <c r="AJ647" s="356">
        <v>0.92</v>
      </c>
      <c r="AK647" s="169">
        <v>0.979381443298969</v>
      </c>
      <c r="AL647" s="169">
        <v>0.976386600768808</v>
      </c>
      <c r="AM647" s="169">
        <v>0.980046047582502</v>
      </c>
      <c r="AN647" s="169">
        <v>0.979381443298969</v>
      </c>
      <c r="AO647" s="168">
        <v>0.99</v>
      </c>
      <c r="AP647" s="358">
        <v>1</v>
      </c>
      <c r="AQ647" s="358">
        <v>1</v>
      </c>
      <c r="AR647" s="358">
        <v>1</v>
      </c>
      <c r="AS647" s="359">
        <v>1</v>
      </c>
      <c r="AT647" s="364">
        <v>0.05</v>
      </c>
      <c r="AU647" s="361">
        <v>0</v>
      </c>
      <c r="AV647" s="362">
        <v>0.25</v>
      </c>
      <c r="AW647" s="362">
        <v>0</v>
      </c>
      <c r="AX647" s="362">
        <v>0</v>
      </c>
      <c r="AY647" s="142"/>
      <c r="AZ647" s="140"/>
    </row>
    <row r="648" spans="1:52">
      <c r="A648" s="138"/>
      <c r="B648" s="142"/>
      <c r="C648" s="172" t="s">
        <v>721</v>
      </c>
      <c r="D648" s="166" t="s">
        <v>26</v>
      </c>
      <c r="E648" s="166" t="s">
        <v>722</v>
      </c>
      <c r="F648" s="167" t="s">
        <v>1154</v>
      </c>
      <c r="G648" s="181" t="s">
        <v>1155</v>
      </c>
      <c r="H648" s="181" t="s">
        <v>1155</v>
      </c>
      <c r="I648" s="181" t="s">
        <v>1155</v>
      </c>
      <c r="J648" s="181" t="s">
        <v>1155</v>
      </c>
      <c r="K648" s="168">
        <v>0.9</v>
      </c>
      <c r="L648" s="169">
        <v>0.885714285714286</v>
      </c>
      <c r="M648" s="169">
        <v>0.815789473684211</v>
      </c>
      <c r="N648" s="170">
        <v>0.896551724137931</v>
      </c>
      <c r="O648" s="170">
        <v>0.885714285714286</v>
      </c>
      <c r="P648" s="356">
        <v>0.9</v>
      </c>
      <c r="Q648" s="357">
        <v>0.3</v>
      </c>
      <c r="R648" s="169">
        <v>0.0833333333333333</v>
      </c>
      <c r="S648" s="169">
        <v>1</v>
      </c>
      <c r="T648" s="169">
        <v>0.3</v>
      </c>
      <c r="U648" s="356">
        <v>0.9</v>
      </c>
      <c r="V648" s="169">
        <v>0</v>
      </c>
      <c r="W648" s="169">
        <v>0</v>
      </c>
      <c r="X648" s="169">
        <v>0</v>
      </c>
      <c r="Y648" s="169">
        <v>0</v>
      </c>
      <c r="Z648" s="356">
        <v>0.92</v>
      </c>
      <c r="AA648" s="356" t="s">
        <v>32</v>
      </c>
      <c r="AB648" s="356" t="s">
        <v>32</v>
      </c>
      <c r="AC648" s="356">
        <v>0</v>
      </c>
      <c r="AD648" s="356" t="s">
        <v>32</v>
      </c>
      <c r="AE648" s="356">
        <v>0.92</v>
      </c>
      <c r="AF648" s="169">
        <v>0.970588235294118</v>
      </c>
      <c r="AG648" s="169">
        <v>1</v>
      </c>
      <c r="AH648" s="169">
        <v>0.914893617021277</v>
      </c>
      <c r="AI648" s="169">
        <v>0.970588235294118</v>
      </c>
      <c r="AJ648" s="356">
        <v>0.92</v>
      </c>
      <c r="AK648" s="169">
        <v>0.944380069524913</v>
      </c>
      <c r="AL648" s="169">
        <v>0.96133154001345</v>
      </c>
      <c r="AM648" s="169">
        <v>0.95963442498096</v>
      </c>
      <c r="AN648" s="169">
        <v>0.944380069524913</v>
      </c>
      <c r="AO648" s="168">
        <v>0.99</v>
      </c>
      <c r="AP648" s="358">
        <v>1</v>
      </c>
      <c r="AQ648" s="358">
        <v>1</v>
      </c>
      <c r="AR648" s="358">
        <v>1</v>
      </c>
      <c r="AS648" s="359">
        <v>1</v>
      </c>
      <c r="AT648" s="364">
        <v>0.05</v>
      </c>
      <c r="AU648" s="361">
        <v>0</v>
      </c>
      <c r="AV648" s="362">
        <v>0</v>
      </c>
      <c r="AW648" s="362">
        <v>-0.5</v>
      </c>
      <c r="AX648" s="362">
        <v>0</v>
      </c>
      <c r="AY648" s="142"/>
      <c r="AZ648" s="140"/>
    </row>
    <row r="649" spans="1:52">
      <c r="A649" s="138"/>
      <c r="B649" s="142"/>
      <c r="C649" s="172" t="s">
        <v>721</v>
      </c>
      <c r="D649" s="166" t="s">
        <v>26</v>
      </c>
      <c r="E649" s="166" t="s">
        <v>722</v>
      </c>
      <c r="F649" s="167" t="s">
        <v>1156</v>
      </c>
      <c r="G649" s="181" t="s">
        <v>1157</v>
      </c>
      <c r="H649" s="181" t="s">
        <v>1157</v>
      </c>
      <c r="I649" s="181" t="s">
        <v>1157</v>
      </c>
      <c r="J649" s="181" t="s">
        <v>1157</v>
      </c>
      <c r="K649" s="168">
        <v>0.9</v>
      </c>
      <c r="L649" s="169">
        <v>0.91304347826087</v>
      </c>
      <c r="M649" s="169">
        <v>1</v>
      </c>
      <c r="N649" s="170">
        <v>0.764705882352941</v>
      </c>
      <c r="O649" s="170">
        <v>0.91304347826087</v>
      </c>
      <c r="P649" s="356">
        <v>0.9</v>
      </c>
      <c r="Q649" s="357" t="s">
        <v>32</v>
      </c>
      <c r="R649" s="169" t="s">
        <v>32</v>
      </c>
      <c r="S649" s="169" t="s">
        <v>32</v>
      </c>
      <c r="T649" s="169" t="s">
        <v>32</v>
      </c>
      <c r="U649" s="356">
        <v>0.9</v>
      </c>
      <c r="V649" s="169" t="s">
        <v>32</v>
      </c>
      <c r="W649" s="169" t="s">
        <v>32</v>
      </c>
      <c r="X649" s="169" t="s">
        <v>32</v>
      </c>
      <c r="Y649" s="169" t="s">
        <v>32</v>
      </c>
      <c r="Z649" s="356">
        <v>0.92</v>
      </c>
      <c r="AA649" s="356">
        <v>0</v>
      </c>
      <c r="AB649" s="356">
        <v>0</v>
      </c>
      <c r="AC649" s="356" t="s">
        <v>32</v>
      </c>
      <c r="AD649" s="356">
        <v>0</v>
      </c>
      <c r="AE649" s="356">
        <v>0.92</v>
      </c>
      <c r="AF649" s="169">
        <v>1</v>
      </c>
      <c r="AG649" s="169">
        <v>1</v>
      </c>
      <c r="AH649" s="169">
        <v>1</v>
      </c>
      <c r="AI649" s="169">
        <v>1</v>
      </c>
      <c r="AJ649" s="356">
        <v>0.92</v>
      </c>
      <c r="AK649" s="169">
        <v>0.924393723252496</v>
      </c>
      <c r="AL649" s="169">
        <v>0.913313977602655</v>
      </c>
      <c r="AM649" s="169">
        <v>0.890279114533205</v>
      </c>
      <c r="AN649" s="169">
        <v>0.924393723252496</v>
      </c>
      <c r="AO649" s="168">
        <v>0.99</v>
      </c>
      <c r="AP649" s="358">
        <v>1</v>
      </c>
      <c r="AQ649" s="358">
        <v>1</v>
      </c>
      <c r="AR649" s="358">
        <v>1</v>
      </c>
      <c r="AS649" s="359">
        <v>1</v>
      </c>
      <c r="AT649" s="364">
        <v>0.05</v>
      </c>
      <c r="AU649" s="361">
        <v>0</v>
      </c>
      <c r="AV649" s="362">
        <v>0.333333333333333</v>
      </c>
      <c r="AW649" s="362">
        <v>0.1</v>
      </c>
      <c r="AX649" s="362">
        <v>0</v>
      </c>
      <c r="AY649" s="142"/>
      <c r="AZ649" s="140"/>
    </row>
    <row r="650" spans="1:52">
      <c r="A650" s="138"/>
      <c r="B650" s="142"/>
      <c r="C650" s="172" t="s">
        <v>721</v>
      </c>
      <c r="D650" s="166" t="s">
        <v>26</v>
      </c>
      <c r="E650" s="166" t="s">
        <v>722</v>
      </c>
      <c r="F650" s="167" t="s">
        <v>1158</v>
      </c>
      <c r="G650" s="181" t="s">
        <v>1159</v>
      </c>
      <c r="H650" s="181" t="s">
        <v>1159</v>
      </c>
      <c r="I650" s="181" t="s">
        <v>1159</v>
      </c>
      <c r="J650" s="181" t="s">
        <v>1159</v>
      </c>
      <c r="K650" s="168">
        <v>0.9</v>
      </c>
      <c r="L650" s="169">
        <v>1</v>
      </c>
      <c r="M650" s="169">
        <v>1</v>
      </c>
      <c r="N650" s="170">
        <v>1</v>
      </c>
      <c r="O650" s="170">
        <v>1</v>
      </c>
      <c r="P650" s="356">
        <v>0.9</v>
      </c>
      <c r="Q650" s="357">
        <v>0.998109640831758</v>
      </c>
      <c r="R650" s="169">
        <v>0.996232102486812</v>
      </c>
      <c r="S650" s="169">
        <v>0.904471544715447</v>
      </c>
      <c r="T650" s="169">
        <v>0.998109640831758</v>
      </c>
      <c r="U650" s="356">
        <v>0.9</v>
      </c>
      <c r="V650" s="169">
        <v>0.953686200378072</v>
      </c>
      <c r="W650" s="169">
        <v>0.897513187641296</v>
      </c>
      <c r="X650" s="169">
        <v>0.713414634146341</v>
      </c>
      <c r="Y650" s="169">
        <v>0.953686200378072</v>
      </c>
      <c r="Z650" s="356">
        <v>0.92</v>
      </c>
      <c r="AA650" s="356" t="s">
        <v>32</v>
      </c>
      <c r="AB650" s="356">
        <v>0</v>
      </c>
      <c r="AC650" s="356" t="s">
        <v>32</v>
      </c>
      <c r="AD650" s="356" t="s">
        <v>32</v>
      </c>
      <c r="AE650" s="356">
        <v>0.92</v>
      </c>
      <c r="AF650" s="169">
        <v>1</v>
      </c>
      <c r="AG650" s="169">
        <v>0.982758620689655</v>
      </c>
      <c r="AH650" s="169">
        <v>1</v>
      </c>
      <c r="AI650" s="169">
        <v>1</v>
      </c>
      <c r="AJ650" s="356">
        <v>0.92</v>
      </c>
      <c r="AK650" s="169">
        <v>0.969811320754717</v>
      </c>
      <c r="AL650" s="169">
        <v>0.955970149253731</v>
      </c>
      <c r="AM650" s="169">
        <v>0.951219512195122</v>
      </c>
      <c r="AN650" s="169">
        <v>0.969811320754717</v>
      </c>
      <c r="AO650" s="168">
        <v>0.99</v>
      </c>
      <c r="AP650" s="358">
        <v>1</v>
      </c>
      <c r="AQ650" s="358">
        <v>1</v>
      </c>
      <c r="AR650" s="358">
        <v>1</v>
      </c>
      <c r="AS650" s="359">
        <v>1</v>
      </c>
      <c r="AT650" s="364">
        <v>0.05</v>
      </c>
      <c r="AU650" s="361">
        <v>0</v>
      </c>
      <c r="AV650" s="362">
        <v>0</v>
      </c>
      <c r="AW650" s="362">
        <v>0</v>
      </c>
      <c r="AX650" s="362">
        <v>0</v>
      </c>
      <c r="AY650" s="142"/>
      <c r="AZ650" s="140"/>
    </row>
    <row r="651" spans="1:52">
      <c r="A651" s="138"/>
      <c r="B651" s="142"/>
      <c r="C651" s="172" t="s">
        <v>1160</v>
      </c>
      <c r="D651" s="166" t="s">
        <v>26</v>
      </c>
      <c r="E651" s="166" t="s">
        <v>1161</v>
      </c>
      <c r="F651" s="167" t="s">
        <v>1162</v>
      </c>
      <c r="G651" s="181" t="s">
        <v>1163</v>
      </c>
      <c r="H651" s="181" t="s">
        <v>1163</v>
      </c>
      <c r="I651" s="181" t="s">
        <v>1163</v>
      </c>
      <c r="J651" s="181" t="s">
        <v>1163</v>
      </c>
      <c r="K651" s="168">
        <v>0.9</v>
      </c>
      <c r="L651" s="169">
        <v>1</v>
      </c>
      <c r="M651" s="169">
        <v>0.970588235294118</v>
      </c>
      <c r="N651" s="170">
        <v>1</v>
      </c>
      <c r="O651" s="170">
        <v>1</v>
      </c>
      <c r="P651" s="356">
        <v>0.9</v>
      </c>
      <c r="Q651" s="357">
        <v>0.982033304119194</v>
      </c>
      <c r="R651" s="169">
        <v>0.981132075471698</v>
      </c>
      <c r="S651" s="169">
        <v>0.979209979209979</v>
      </c>
      <c r="T651" s="169">
        <v>0.982033304119194</v>
      </c>
      <c r="U651" s="356">
        <v>0.9</v>
      </c>
      <c r="V651" s="169">
        <v>0.951796669588081</v>
      </c>
      <c r="W651" s="169">
        <v>0.963522012578616</v>
      </c>
      <c r="X651" s="169">
        <v>0.974012474012474</v>
      </c>
      <c r="Y651" s="169">
        <v>0.951796669588081</v>
      </c>
      <c r="Z651" s="356">
        <v>0.92</v>
      </c>
      <c r="AA651" s="356">
        <v>0.937947494033413</v>
      </c>
      <c r="AB651" s="356">
        <v>0.94237012987013</v>
      </c>
      <c r="AC651" s="356">
        <v>0.895061728395062</v>
      </c>
      <c r="AD651" s="356">
        <v>0.937947494033413</v>
      </c>
      <c r="AE651" s="356">
        <v>0.92</v>
      </c>
      <c r="AF651" s="169">
        <v>0.995798319327731</v>
      </c>
      <c r="AG651" s="169">
        <v>0.996527777777778</v>
      </c>
      <c r="AH651" s="169">
        <v>0.994134897360704</v>
      </c>
      <c r="AI651" s="169">
        <v>0.995798319327731</v>
      </c>
      <c r="AJ651" s="356">
        <v>0.92</v>
      </c>
      <c r="AK651" s="169">
        <v>0.968930172966047</v>
      </c>
      <c r="AL651" s="169">
        <v>0.972076306331214</v>
      </c>
      <c r="AM651" s="169">
        <v>0.961897356143079</v>
      </c>
      <c r="AN651" s="169">
        <v>0.968930172966047</v>
      </c>
      <c r="AO651" s="168">
        <v>0.99</v>
      </c>
      <c r="AP651" s="358">
        <v>1</v>
      </c>
      <c r="AQ651" s="358">
        <v>1</v>
      </c>
      <c r="AR651" s="358">
        <v>1</v>
      </c>
      <c r="AS651" s="359">
        <v>1</v>
      </c>
      <c r="AT651" s="364">
        <v>0.0810595228934205</v>
      </c>
      <c r="AU651" s="361">
        <v>0</v>
      </c>
      <c r="AV651" s="362">
        <v>0.136363636363636</v>
      </c>
      <c r="AW651" s="362">
        <v>0.0588235294117647</v>
      </c>
      <c r="AX651" s="362">
        <v>0</v>
      </c>
      <c r="AY651" s="142"/>
      <c r="AZ651" s="140"/>
    </row>
    <row r="652" spans="1:52">
      <c r="A652" s="138"/>
      <c r="B652" s="142"/>
      <c r="C652" s="172" t="s">
        <v>1160</v>
      </c>
      <c r="D652" s="166" t="s">
        <v>26</v>
      </c>
      <c r="E652" s="166" t="s">
        <v>1161</v>
      </c>
      <c r="F652" s="167" t="s">
        <v>1164</v>
      </c>
      <c r="G652" s="181" t="s">
        <v>1165</v>
      </c>
      <c r="H652" s="181" t="s">
        <v>1165</v>
      </c>
      <c r="I652" s="181" t="s">
        <v>1165</v>
      </c>
      <c r="J652" s="181" t="s">
        <v>1165</v>
      </c>
      <c r="K652" s="168">
        <v>0.9</v>
      </c>
      <c r="L652" s="169">
        <v>0.962962962962963</v>
      </c>
      <c r="M652" s="169">
        <v>0.92</v>
      </c>
      <c r="N652" s="170">
        <v>1</v>
      </c>
      <c r="O652" s="170">
        <v>0.962962962962963</v>
      </c>
      <c r="P652" s="356">
        <v>0.9</v>
      </c>
      <c r="Q652" s="357">
        <v>0.990461049284579</v>
      </c>
      <c r="R652" s="169">
        <v>0.983671449777338</v>
      </c>
      <c r="S652" s="169">
        <v>0.996547756041427</v>
      </c>
      <c r="T652" s="169">
        <v>0.990461049284579</v>
      </c>
      <c r="U652" s="356">
        <v>0.9</v>
      </c>
      <c r="V652" s="169">
        <v>0.945416004239534</v>
      </c>
      <c r="W652" s="169">
        <v>0.944087085601187</v>
      </c>
      <c r="X652" s="169">
        <v>0.959723820483314</v>
      </c>
      <c r="Y652" s="169">
        <v>0.945416004239534</v>
      </c>
      <c r="Z652" s="356">
        <v>0.92</v>
      </c>
      <c r="AA652" s="356">
        <v>0.971316818774446</v>
      </c>
      <c r="AB652" s="356">
        <v>0.972055888223553</v>
      </c>
      <c r="AC652" s="356">
        <v>0.932584269662921</v>
      </c>
      <c r="AD652" s="356">
        <v>0.971316818774446</v>
      </c>
      <c r="AE652" s="356">
        <v>0.92</v>
      </c>
      <c r="AF652" s="169">
        <v>0.997637529530881</v>
      </c>
      <c r="AG652" s="169">
        <v>1</v>
      </c>
      <c r="AH652" s="169">
        <v>0.996523388116308</v>
      </c>
      <c r="AI652" s="169">
        <v>0.997637529530881</v>
      </c>
      <c r="AJ652" s="356">
        <v>0.92</v>
      </c>
      <c r="AK652" s="169">
        <v>0.979389032020611</v>
      </c>
      <c r="AL652" s="169">
        <v>0.978174603174603</v>
      </c>
      <c r="AM652" s="169">
        <v>0.970070422535211</v>
      </c>
      <c r="AN652" s="169">
        <v>0.979389032020611</v>
      </c>
      <c r="AO652" s="168">
        <v>0.99</v>
      </c>
      <c r="AP652" s="358">
        <v>1</v>
      </c>
      <c r="AQ652" s="358">
        <v>1</v>
      </c>
      <c r="AR652" s="358">
        <v>1</v>
      </c>
      <c r="AS652" s="359">
        <v>1</v>
      </c>
      <c r="AT652" s="364">
        <v>0.0810595228934205</v>
      </c>
      <c r="AU652" s="361">
        <v>0</v>
      </c>
      <c r="AV652" s="362">
        <v>0.285714285714286</v>
      </c>
      <c r="AW652" s="362">
        <v>0.2</v>
      </c>
      <c r="AX652" s="362">
        <v>0</v>
      </c>
      <c r="AY652" s="142"/>
      <c r="AZ652" s="140"/>
    </row>
    <row r="653" spans="1:52">
      <c r="A653" s="138"/>
      <c r="B653" s="142"/>
      <c r="C653" s="172" t="s">
        <v>1160</v>
      </c>
      <c r="D653" s="166" t="s">
        <v>26</v>
      </c>
      <c r="E653" s="166" t="s">
        <v>1161</v>
      </c>
      <c r="F653" s="167" t="s">
        <v>1166</v>
      </c>
      <c r="G653" s="181" t="s">
        <v>1167</v>
      </c>
      <c r="H653" s="181" t="s">
        <v>1167</v>
      </c>
      <c r="I653" s="181" t="s">
        <v>1167</v>
      </c>
      <c r="J653" s="181" t="s">
        <v>1167</v>
      </c>
      <c r="K653" s="168">
        <v>0.9</v>
      </c>
      <c r="L653" s="169">
        <v>1</v>
      </c>
      <c r="M653" s="169">
        <v>1</v>
      </c>
      <c r="N653" s="170">
        <v>1</v>
      </c>
      <c r="O653" s="170">
        <v>1</v>
      </c>
      <c r="P653" s="356">
        <v>0.9</v>
      </c>
      <c r="Q653" s="357">
        <v>0.978353558543785</v>
      </c>
      <c r="R653" s="169">
        <v>0.966323666978485</v>
      </c>
      <c r="S653" s="169">
        <v>0.969396195202647</v>
      </c>
      <c r="T653" s="169">
        <v>0.978353558543785</v>
      </c>
      <c r="U653" s="356">
        <v>0.9</v>
      </c>
      <c r="V653" s="169">
        <v>0.931452935388652</v>
      </c>
      <c r="W653" s="169">
        <v>0.911131898971001</v>
      </c>
      <c r="X653" s="169">
        <v>0.939619520264682</v>
      </c>
      <c r="Y653" s="169">
        <v>0.931452935388652</v>
      </c>
      <c r="Z653" s="356">
        <v>0.92</v>
      </c>
      <c r="AA653" s="356">
        <v>0.890222984562607</v>
      </c>
      <c r="AB653" s="356">
        <v>0.865089514066496</v>
      </c>
      <c r="AC653" s="356">
        <v>0.634078212290503</v>
      </c>
      <c r="AD653" s="356">
        <v>0.890222984562607</v>
      </c>
      <c r="AE653" s="356">
        <v>0.92</v>
      </c>
      <c r="AF653" s="169">
        <v>0.977011494252874</v>
      </c>
      <c r="AG653" s="169">
        <v>1</v>
      </c>
      <c r="AH653" s="169">
        <v>0.983193277310924</v>
      </c>
      <c r="AI653" s="169">
        <v>0.977011494252874</v>
      </c>
      <c r="AJ653" s="356">
        <v>0.92</v>
      </c>
      <c r="AK653" s="169">
        <v>0.944971537001898</v>
      </c>
      <c r="AL653" s="169">
        <v>0.92957451268078</v>
      </c>
      <c r="AM653" s="169">
        <v>0.881377551020408</v>
      </c>
      <c r="AN653" s="169">
        <v>0.944971537001898</v>
      </c>
      <c r="AO653" s="168">
        <v>0.99</v>
      </c>
      <c r="AP653" s="358">
        <v>1</v>
      </c>
      <c r="AQ653" s="358">
        <v>1</v>
      </c>
      <c r="AR653" s="358">
        <v>1</v>
      </c>
      <c r="AS653" s="359">
        <v>1</v>
      </c>
      <c r="AT653" s="364">
        <v>0.0810595228934205</v>
      </c>
      <c r="AU653" s="361">
        <v>0</v>
      </c>
      <c r="AV653" s="362">
        <v>0.217391304347826</v>
      </c>
      <c r="AW653" s="362">
        <v>0.181818181818182</v>
      </c>
      <c r="AX653" s="362">
        <v>0</v>
      </c>
      <c r="AY653" s="142"/>
      <c r="AZ653" s="140"/>
    </row>
    <row r="654" spans="1:52">
      <c r="A654" s="138"/>
      <c r="B654" s="142"/>
      <c r="C654" s="172" t="s">
        <v>1160</v>
      </c>
      <c r="D654" s="166" t="s">
        <v>26</v>
      </c>
      <c r="E654" s="166" t="s">
        <v>1161</v>
      </c>
      <c r="F654" s="167" t="s">
        <v>1168</v>
      </c>
      <c r="G654" s="181" t="s">
        <v>1169</v>
      </c>
      <c r="H654" s="181" t="s">
        <v>1169</v>
      </c>
      <c r="I654" s="181" t="s">
        <v>1169</v>
      </c>
      <c r="J654" s="181" t="s">
        <v>1169</v>
      </c>
      <c r="K654" s="168">
        <v>0.9</v>
      </c>
      <c r="L654" s="169">
        <v>0.954545454545455</v>
      </c>
      <c r="M654" s="169">
        <v>0.906976744186046</v>
      </c>
      <c r="N654" s="170">
        <v>0.891891891891892</v>
      </c>
      <c r="O654" s="170">
        <v>0.954545454545455</v>
      </c>
      <c r="P654" s="356">
        <v>0.9</v>
      </c>
      <c r="Q654" s="357">
        <v>0.991339313331271</v>
      </c>
      <c r="R654" s="169">
        <v>0.982283464566929</v>
      </c>
      <c r="S654" s="169">
        <v>0.986080586080586</v>
      </c>
      <c r="T654" s="169">
        <v>0.991339313331271</v>
      </c>
      <c r="U654" s="356">
        <v>0.9</v>
      </c>
      <c r="V654" s="169">
        <v>0.956077946180019</v>
      </c>
      <c r="W654" s="169">
        <v>0.947412823397075</v>
      </c>
      <c r="X654" s="169">
        <v>0.962637362637363</v>
      </c>
      <c r="Y654" s="169">
        <v>0.956077946180019</v>
      </c>
      <c r="Z654" s="356">
        <v>0.92</v>
      </c>
      <c r="AA654" s="356">
        <v>0.934413580246914</v>
      </c>
      <c r="AB654" s="356">
        <v>0.920359281437126</v>
      </c>
      <c r="AC654" s="356">
        <v>0.918918918918919</v>
      </c>
      <c r="AD654" s="356">
        <v>0.934413580246914</v>
      </c>
      <c r="AE654" s="356">
        <v>0.92</v>
      </c>
      <c r="AF654" s="169">
        <v>1</v>
      </c>
      <c r="AG654" s="169">
        <v>1</v>
      </c>
      <c r="AH654" s="169">
        <v>0.987730061349693</v>
      </c>
      <c r="AI654" s="169">
        <v>1</v>
      </c>
      <c r="AJ654" s="356">
        <v>0.92</v>
      </c>
      <c r="AK654" s="169">
        <v>0.967813051146384</v>
      </c>
      <c r="AL654" s="169">
        <v>0.96249521622656</v>
      </c>
      <c r="AM654" s="169">
        <v>0.966704288939052</v>
      </c>
      <c r="AN654" s="169">
        <v>0.967813051146384</v>
      </c>
      <c r="AO654" s="168">
        <v>0.99</v>
      </c>
      <c r="AP654" s="358">
        <v>1</v>
      </c>
      <c r="AQ654" s="358">
        <v>1</v>
      </c>
      <c r="AR654" s="358">
        <v>1</v>
      </c>
      <c r="AS654" s="359">
        <v>1</v>
      </c>
      <c r="AT654" s="364">
        <v>0.0810595228934205</v>
      </c>
      <c r="AU654" s="361">
        <v>0</v>
      </c>
      <c r="AV654" s="362">
        <v>0.214285714285714</v>
      </c>
      <c r="AW654" s="362">
        <v>0</v>
      </c>
      <c r="AX654" s="362">
        <v>0</v>
      </c>
      <c r="AY654" s="142"/>
      <c r="AZ654" s="140"/>
    </row>
    <row r="655" spans="1:52">
      <c r="A655" s="138"/>
      <c r="B655" s="142"/>
      <c r="C655" s="172" t="s">
        <v>1160</v>
      </c>
      <c r="D655" s="166" t="s">
        <v>26</v>
      </c>
      <c r="E655" s="166" t="s">
        <v>1161</v>
      </c>
      <c r="F655" s="167" t="s">
        <v>1170</v>
      </c>
      <c r="G655" s="181" t="s">
        <v>1171</v>
      </c>
      <c r="H655" s="181" t="s">
        <v>1171</v>
      </c>
      <c r="I655" s="181" t="s">
        <v>1171</v>
      </c>
      <c r="J655" s="181" t="s">
        <v>1171</v>
      </c>
      <c r="K655" s="168">
        <v>0.9</v>
      </c>
      <c r="L655" s="169">
        <v>1</v>
      </c>
      <c r="M655" s="169">
        <v>1</v>
      </c>
      <c r="N655" s="170">
        <v>1</v>
      </c>
      <c r="O655" s="170">
        <v>1</v>
      </c>
      <c r="P655" s="356">
        <v>0.9</v>
      </c>
      <c r="Q655" s="357">
        <v>0.992313067784766</v>
      </c>
      <c r="R655" s="169">
        <v>0.992010652463382</v>
      </c>
      <c r="S655" s="169">
        <v>0.996383363471971</v>
      </c>
      <c r="T655" s="169">
        <v>0.992313067784766</v>
      </c>
      <c r="U655" s="356">
        <v>0.9</v>
      </c>
      <c r="V655" s="169">
        <v>0.946191474493361</v>
      </c>
      <c r="W655" s="169">
        <v>0.96271637816245</v>
      </c>
      <c r="X655" s="169">
        <v>0.96745027124774</v>
      </c>
      <c r="Y655" s="169">
        <v>0.946191474493361</v>
      </c>
      <c r="Z655" s="356">
        <v>0.92</v>
      </c>
      <c r="AA655" s="356">
        <v>0.954022988505747</v>
      </c>
      <c r="AB655" s="356">
        <v>0.955145118733509</v>
      </c>
      <c r="AC655" s="356">
        <v>0.960975609756098</v>
      </c>
      <c r="AD655" s="356">
        <v>0.954022988505747</v>
      </c>
      <c r="AE655" s="356">
        <v>0.92</v>
      </c>
      <c r="AF655" s="169">
        <v>1</v>
      </c>
      <c r="AG655" s="169">
        <v>1</v>
      </c>
      <c r="AH655" s="169">
        <v>0.989583333333333</v>
      </c>
      <c r="AI655" s="169">
        <v>1</v>
      </c>
      <c r="AJ655" s="356">
        <v>0.92</v>
      </c>
      <c r="AK655" s="169">
        <v>0.975460122699387</v>
      </c>
      <c r="AL655" s="169">
        <v>0.976991150442478</v>
      </c>
      <c r="AM655" s="169">
        <v>0.969656992084433</v>
      </c>
      <c r="AN655" s="169">
        <v>0.975460122699387</v>
      </c>
      <c r="AO655" s="168">
        <v>0.99</v>
      </c>
      <c r="AP655" s="358">
        <v>1</v>
      </c>
      <c r="AQ655" s="358">
        <v>1</v>
      </c>
      <c r="AR655" s="358">
        <v>1</v>
      </c>
      <c r="AS655" s="359">
        <v>1</v>
      </c>
      <c r="AT655" s="364">
        <v>0.0810595228934205</v>
      </c>
      <c r="AU655" s="361">
        <v>0</v>
      </c>
      <c r="AV655" s="362">
        <v>0.111111111111111</v>
      </c>
      <c r="AW655" s="362">
        <v>0</v>
      </c>
      <c r="AX655" s="362">
        <v>0</v>
      </c>
      <c r="AY655" s="142"/>
      <c r="AZ655" s="140"/>
    </row>
    <row r="656" spans="1:52">
      <c r="A656" s="138"/>
      <c r="B656" s="142"/>
      <c r="C656" s="172" t="s">
        <v>1160</v>
      </c>
      <c r="D656" s="166" t="s">
        <v>26</v>
      </c>
      <c r="E656" s="166" t="s">
        <v>1161</v>
      </c>
      <c r="F656" s="167" t="s">
        <v>1172</v>
      </c>
      <c r="G656" s="181" t="s">
        <v>1173</v>
      </c>
      <c r="H656" s="181" t="s">
        <v>1173</v>
      </c>
      <c r="I656" s="181" t="s">
        <v>1173</v>
      </c>
      <c r="J656" s="181" t="s">
        <v>1173</v>
      </c>
      <c r="K656" s="168">
        <v>0.9</v>
      </c>
      <c r="L656" s="169">
        <v>0.958333333333333</v>
      </c>
      <c r="M656" s="169">
        <v>1</v>
      </c>
      <c r="N656" s="170">
        <v>1</v>
      </c>
      <c r="O656" s="170">
        <v>0.958333333333333</v>
      </c>
      <c r="P656" s="356">
        <v>0.9</v>
      </c>
      <c r="Q656" s="357">
        <v>0.981833544571187</v>
      </c>
      <c r="R656" s="169">
        <v>0.972614462986735</v>
      </c>
      <c r="S656" s="169">
        <v>0.974696356275304</v>
      </c>
      <c r="T656" s="169">
        <v>0.981833544571187</v>
      </c>
      <c r="U656" s="356">
        <v>0.9</v>
      </c>
      <c r="V656" s="169">
        <v>0.945078158005915</v>
      </c>
      <c r="W656" s="169">
        <v>0.955498502353445</v>
      </c>
      <c r="X656" s="169">
        <v>0.961538461538462</v>
      </c>
      <c r="Y656" s="169">
        <v>0.945078158005915</v>
      </c>
      <c r="Z656" s="356">
        <v>0.92</v>
      </c>
      <c r="AA656" s="356">
        <v>0.947735191637631</v>
      </c>
      <c r="AB656" s="356">
        <v>0.942340791738382</v>
      </c>
      <c r="AC656" s="356">
        <v>0.934640522875817</v>
      </c>
      <c r="AD656" s="356">
        <v>0.947735191637631</v>
      </c>
      <c r="AE656" s="356">
        <v>0.92</v>
      </c>
      <c r="AF656" s="169">
        <v>0.997019374068554</v>
      </c>
      <c r="AG656" s="169">
        <v>1</v>
      </c>
      <c r="AH656" s="169">
        <v>0.997405966277562</v>
      </c>
      <c r="AI656" s="169">
        <v>0.997019374068554</v>
      </c>
      <c r="AJ656" s="356">
        <v>0.92</v>
      </c>
      <c r="AK656" s="169">
        <v>0.964241676942047</v>
      </c>
      <c r="AL656" s="169">
        <v>0.961989139754216</v>
      </c>
      <c r="AM656" s="169">
        <v>0.965996908809892</v>
      </c>
      <c r="AN656" s="169">
        <v>0.964241676942047</v>
      </c>
      <c r="AO656" s="168">
        <v>0.99</v>
      </c>
      <c r="AP656" s="358">
        <v>1</v>
      </c>
      <c r="AQ656" s="358">
        <v>1</v>
      </c>
      <c r="AR656" s="358">
        <v>1</v>
      </c>
      <c r="AS656" s="359">
        <v>1</v>
      </c>
      <c r="AT656" s="364">
        <v>0.0810595228934205</v>
      </c>
      <c r="AU656" s="361">
        <v>0</v>
      </c>
      <c r="AV656" s="362">
        <v>0.0714285714285714</v>
      </c>
      <c r="AW656" s="362">
        <v>0</v>
      </c>
      <c r="AX656" s="362">
        <v>0</v>
      </c>
      <c r="AY656" s="142"/>
      <c r="AZ656" s="140"/>
    </row>
    <row r="657" spans="1:52">
      <c r="A657" s="138"/>
      <c r="B657" s="142"/>
      <c r="C657" s="172" t="s">
        <v>1160</v>
      </c>
      <c r="D657" s="166" t="s">
        <v>26</v>
      </c>
      <c r="E657" s="166" t="s">
        <v>1161</v>
      </c>
      <c r="F657" s="167" t="s">
        <v>1174</v>
      </c>
      <c r="G657" s="181" t="s">
        <v>1175</v>
      </c>
      <c r="H657" s="181" t="s">
        <v>1175</v>
      </c>
      <c r="I657" s="181" t="s">
        <v>1175</v>
      </c>
      <c r="J657" s="181" t="s">
        <v>1175</v>
      </c>
      <c r="K657" s="168">
        <v>0.9</v>
      </c>
      <c r="L657" s="169">
        <v>1</v>
      </c>
      <c r="M657" s="169">
        <v>1</v>
      </c>
      <c r="N657" s="170">
        <v>1</v>
      </c>
      <c r="O657" s="170">
        <v>1</v>
      </c>
      <c r="P657" s="356">
        <v>0.9</v>
      </c>
      <c r="Q657" s="357">
        <v>0.997414350355527</v>
      </c>
      <c r="R657" s="169">
        <v>0.990554899645809</v>
      </c>
      <c r="S657" s="169">
        <v>0.995677233429395</v>
      </c>
      <c r="T657" s="169">
        <v>0.997414350355527</v>
      </c>
      <c r="U657" s="356">
        <v>0.9</v>
      </c>
      <c r="V657" s="169">
        <v>0.957336780866193</v>
      </c>
      <c r="W657" s="169">
        <v>0.953364817001181</v>
      </c>
      <c r="X657" s="169">
        <v>0.963976945244957</v>
      </c>
      <c r="Y657" s="169">
        <v>0.957336780866193</v>
      </c>
      <c r="Z657" s="356">
        <v>0.92</v>
      </c>
      <c r="AA657" s="356">
        <v>0.921725239616613</v>
      </c>
      <c r="AB657" s="356">
        <v>0.904487917146145</v>
      </c>
      <c r="AC657" s="356">
        <v>0.852713178294574</v>
      </c>
      <c r="AD657" s="356">
        <v>0.921725239616613</v>
      </c>
      <c r="AE657" s="356">
        <v>0.92</v>
      </c>
      <c r="AF657" s="169">
        <v>1</v>
      </c>
      <c r="AG657" s="169">
        <v>1</v>
      </c>
      <c r="AH657" s="169">
        <v>1</v>
      </c>
      <c r="AI657" s="169">
        <v>1</v>
      </c>
      <c r="AJ657" s="356">
        <v>0.92</v>
      </c>
      <c r="AK657" s="169">
        <v>0.972426470588235</v>
      </c>
      <c r="AL657" s="169">
        <v>0.961763558330082</v>
      </c>
      <c r="AM657" s="169">
        <v>0.953781512605042</v>
      </c>
      <c r="AN657" s="169">
        <v>0.972426470588235</v>
      </c>
      <c r="AO657" s="168">
        <v>0.99</v>
      </c>
      <c r="AP657" s="358">
        <v>1</v>
      </c>
      <c r="AQ657" s="358">
        <v>1</v>
      </c>
      <c r="AR657" s="358">
        <v>1</v>
      </c>
      <c r="AS657" s="359">
        <v>1</v>
      </c>
      <c r="AT657" s="364">
        <v>0.0810595228934205</v>
      </c>
      <c r="AU657" s="361">
        <v>0</v>
      </c>
      <c r="AV657" s="362">
        <v>0.0833333333333333</v>
      </c>
      <c r="AW657" s="362">
        <v>0</v>
      </c>
      <c r="AX657" s="362">
        <v>0</v>
      </c>
      <c r="AY657" s="142"/>
      <c r="AZ657" s="140"/>
    </row>
    <row r="658" spans="1:52">
      <c r="A658" s="138"/>
      <c r="B658" s="142"/>
      <c r="C658" s="172" t="s">
        <v>1160</v>
      </c>
      <c r="D658" s="166" t="s">
        <v>26</v>
      </c>
      <c r="E658" s="166" t="s">
        <v>1161</v>
      </c>
      <c r="F658" s="167" t="s">
        <v>1176</v>
      </c>
      <c r="G658" s="181" t="s">
        <v>1177</v>
      </c>
      <c r="H658" s="181" t="s">
        <v>1177</v>
      </c>
      <c r="I658" s="181" t="s">
        <v>1177</v>
      </c>
      <c r="J658" s="181" t="s">
        <v>1177</v>
      </c>
      <c r="K658" s="168">
        <v>0.9</v>
      </c>
      <c r="L658" s="169">
        <v>0.866666666666667</v>
      </c>
      <c r="M658" s="169">
        <v>0.870967741935484</v>
      </c>
      <c r="N658" s="170">
        <v>0.80952380952381</v>
      </c>
      <c r="O658" s="170">
        <v>0.866666666666667</v>
      </c>
      <c r="P658" s="356">
        <v>0.9</v>
      </c>
      <c r="Q658" s="357">
        <v>0.978524743230626</v>
      </c>
      <c r="R658" s="169">
        <v>0.983377077865267</v>
      </c>
      <c r="S658" s="169">
        <v>0.975141242937853</v>
      </c>
      <c r="T658" s="169">
        <v>0.978524743230626</v>
      </c>
      <c r="U658" s="356">
        <v>0.9</v>
      </c>
      <c r="V658" s="169">
        <v>0.956582633053221</v>
      </c>
      <c r="W658" s="169">
        <v>0.960192475940507</v>
      </c>
      <c r="X658" s="169">
        <v>0.95819209039548</v>
      </c>
      <c r="Y658" s="169">
        <v>0.956582633053221</v>
      </c>
      <c r="Z658" s="356">
        <v>0.92</v>
      </c>
      <c r="AA658" s="356">
        <v>0.978971962616822</v>
      </c>
      <c r="AB658" s="356">
        <v>0.966985230234579</v>
      </c>
      <c r="AC658" s="356">
        <v>0.933554817275748</v>
      </c>
      <c r="AD658" s="356">
        <v>0.978971962616822</v>
      </c>
      <c r="AE658" s="356">
        <v>0.92</v>
      </c>
      <c r="AF658" s="169">
        <v>1</v>
      </c>
      <c r="AG658" s="169">
        <v>1</v>
      </c>
      <c r="AH658" s="169">
        <v>0.997435897435897</v>
      </c>
      <c r="AI658" s="169">
        <v>1</v>
      </c>
      <c r="AJ658" s="356">
        <v>0.92</v>
      </c>
      <c r="AK658" s="169">
        <v>0.983011325782811</v>
      </c>
      <c r="AL658" s="169">
        <v>0.981088158277568</v>
      </c>
      <c r="AM658" s="169">
        <v>0.979763912310287</v>
      </c>
      <c r="AN658" s="169">
        <v>0.983011325782811</v>
      </c>
      <c r="AO658" s="168">
        <v>0.99</v>
      </c>
      <c r="AP658" s="358">
        <v>1</v>
      </c>
      <c r="AQ658" s="358">
        <v>1</v>
      </c>
      <c r="AR658" s="358">
        <v>1</v>
      </c>
      <c r="AS658" s="359">
        <v>1</v>
      </c>
      <c r="AT658" s="364">
        <v>0.0810595228934205</v>
      </c>
      <c r="AU658" s="361">
        <v>0</v>
      </c>
      <c r="AV658" s="362">
        <v>0.3</v>
      </c>
      <c r="AW658" s="362">
        <v>0</v>
      </c>
      <c r="AX658" s="362">
        <v>0</v>
      </c>
      <c r="AY658" s="142"/>
      <c r="AZ658" s="140"/>
    </row>
    <row r="659" spans="1:52">
      <c r="A659" s="138"/>
      <c r="B659" s="142"/>
      <c r="C659" s="172" t="s">
        <v>1160</v>
      </c>
      <c r="D659" s="166" t="s">
        <v>26</v>
      </c>
      <c r="E659" s="166" t="s">
        <v>1161</v>
      </c>
      <c r="F659" s="167" t="s">
        <v>1178</v>
      </c>
      <c r="G659" s="181" t="s">
        <v>1179</v>
      </c>
      <c r="H659" s="181" t="s">
        <v>1179</v>
      </c>
      <c r="I659" s="181" t="s">
        <v>1179</v>
      </c>
      <c r="J659" s="181" t="s">
        <v>1179</v>
      </c>
      <c r="K659" s="168">
        <v>0.9</v>
      </c>
      <c r="L659" s="169">
        <v>0.255813953488372</v>
      </c>
      <c r="M659" s="169">
        <v>0.976190476190476</v>
      </c>
      <c r="N659" s="170">
        <v>0.885714285714286</v>
      </c>
      <c r="O659" s="170">
        <v>0.255813953488372</v>
      </c>
      <c r="P659" s="356">
        <v>0.9</v>
      </c>
      <c r="Q659" s="357">
        <v>0.949980761831474</v>
      </c>
      <c r="R659" s="169">
        <v>0.923049645390071</v>
      </c>
      <c r="S659" s="169">
        <v>0.973504273504273</v>
      </c>
      <c r="T659" s="169">
        <v>0.949980761831474</v>
      </c>
      <c r="U659" s="356">
        <v>0.9</v>
      </c>
      <c r="V659" s="169">
        <v>0.920353982300885</v>
      </c>
      <c r="W659" s="169">
        <v>0.921276595744681</v>
      </c>
      <c r="X659" s="169">
        <v>0.934188034188034</v>
      </c>
      <c r="Y659" s="169">
        <v>0.920353982300885</v>
      </c>
      <c r="Z659" s="356">
        <v>0.92</v>
      </c>
      <c r="AA659" s="356">
        <v>0.79979674796748</v>
      </c>
      <c r="AB659" s="356">
        <v>0.831284153005464</v>
      </c>
      <c r="AC659" s="356">
        <v>0.879120879120879</v>
      </c>
      <c r="AD659" s="356">
        <v>0.79979674796748</v>
      </c>
      <c r="AE659" s="356">
        <v>0.92</v>
      </c>
      <c r="AF659" s="169">
        <v>0.981441048034934</v>
      </c>
      <c r="AG659" s="169">
        <v>0.998052580331061</v>
      </c>
      <c r="AH659" s="169">
        <v>0.998212689901698</v>
      </c>
      <c r="AI659" s="169">
        <v>0.981441048034934</v>
      </c>
      <c r="AJ659" s="356">
        <v>0.92</v>
      </c>
      <c r="AK659" s="169">
        <v>0.912002227791701</v>
      </c>
      <c r="AL659" s="169">
        <v>0.917600373482726</v>
      </c>
      <c r="AM659" s="169">
        <v>0.942633637548892</v>
      </c>
      <c r="AN659" s="169">
        <v>0.912002227791701</v>
      </c>
      <c r="AO659" s="168">
        <v>0.99</v>
      </c>
      <c r="AP659" s="358">
        <v>1</v>
      </c>
      <c r="AQ659" s="358">
        <v>1</v>
      </c>
      <c r="AR659" s="358">
        <v>1</v>
      </c>
      <c r="AS659" s="359">
        <v>1</v>
      </c>
      <c r="AT659" s="364">
        <v>0.0810595228934205</v>
      </c>
      <c r="AU659" s="361">
        <v>0.05</v>
      </c>
      <c r="AV659" s="362">
        <v>0.25</v>
      </c>
      <c r="AW659" s="362">
        <v>0.0526315789473684</v>
      </c>
      <c r="AX659" s="362">
        <v>0.05</v>
      </c>
      <c r="AY659" s="142"/>
      <c r="AZ659" s="140"/>
    </row>
    <row r="660" spans="1:52">
      <c r="A660" s="138"/>
      <c r="B660" s="142"/>
      <c r="C660" s="172" t="s">
        <v>1160</v>
      </c>
      <c r="D660" s="166" t="s">
        <v>26</v>
      </c>
      <c r="E660" s="166" t="s">
        <v>1161</v>
      </c>
      <c r="F660" s="167" t="s">
        <v>1180</v>
      </c>
      <c r="G660" s="181" t="s">
        <v>1181</v>
      </c>
      <c r="H660" s="181" t="s">
        <v>1181</v>
      </c>
      <c r="I660" s="181" t="s">
        <v>1181</v>
      </c>
      <c r="J660" s="181" t="s">
        <v>1181</v>
      </c>
      <c r="K660" s="168">
        <v>0.9</v>
      </c>
      <c r="L660" s="169">
        <v>0.96551724137931</v>
      </c>
      <c r="M660" s="169">
        <v>0.96551724137931</v>
      </c>
      <c r="N660" s="170">
        <v>1</v>
      </c>
      <c r="O660" s="170">
        <v>0.96551724137931</v>
      </c>
      <c r="P660" s="356">
        <v>0.9</v>
      </c>
      <c r="Q660" s="357">
        <v>0.961302501179802</v>
      </c>
      <c r="R660" s="169">
        <v>0.954513888888889</v>
      </c>
      <c r="S660" s="169">
        <v>0.91008991008991</v>
      </c>
      <c r="T660" s="169">
        <v>0.961302501179802</v>
      </c>
      <c r="U660" s="356">
        <v>0.9</v>
      </c>
      <c r="V660" s="169">
        <v>0.913638508730533</v>
      </c>
      <c r="W660" s="169">
        <v>0.919097222222222</v>
      </c>
      <c r="X660" s="169">
        <v>0.91008991008991</v>
      </c>
      <c r="Y660" s="169">
        <v>0.913638508730533</v>
      </c>
      <c r="Z660" s="356">
        <v>0.92</v>
      </c>
      <c r="AA660" s="356">
        <v>0.85</v>
      </c>
      <c r="AB660" s="356">
        <v>0.8635477582846</v>
      </c>
      <c r="AC660" s="356">
        <v>0.863157894736842</v>
      </c>
      <c r="AD660" s="356">
        <v>0.85</v>
      </c>
      <c r="AE660" s="356">
        <v>0.92</v>
      </c>
      <c r="AF660" s="169">
        <v>0.999435028248588</v>
      </c>
      <c r="AG660" s="169">
        <v>0.998291571753986</v>
      </c>
      <c r="AH660" s="169">
        <v>0.998866427356886</v>
      </c>
      <c r="AI660" s="169">
        <v>0.999435028248588</v>
      </c>
      <c r="AJ660" s="356">
        <v>0.92</v>
      </c>
      <c r="AK660" s="169">
        <v>0.936796222302942</v>
      </c>
      <c r="AL660" s="169">
        <v>0.946965232763701</v>
      </c>
      <c r="AM660" s="169">
        <v>0.92175572519084</v>
      </c>
      <c r="AN660" s="169">
        <v>0.936796222302942</v>
      </c>
      <c r="AO660" s="168">
        <v>0.99</v>
      </c>
      <c r="AP660" s="358">
        <v>1</v>
      </c>
      <c r="AQ660" s="358">
        <v>1</v>
      </c>
      <c r="AR660" s="358">
        <v>1</v>
      </c>
      <c r="AS660" s="359">
        <v>1</v>
      </c>
      <c r="AT660" s="364">
        <v>0.0810595228934205</v>
      </c>
      <c r="AU660" s="361">
        <v>0</v>
      </c>
      <c r="AV660" s="362">
        <v>0.105263157894737</v>
      </c>
      <c r="AW660" s="362">
        <v>0</v>
      </c>
      <c r="AX660" s="362">
        <v>0</v>
      </c>
      <c r="AY660" s="142"/>
      <c r="AZ660" s="140"/>
    </row>
    <row r="661" spans="1:52">
      <c r="A661" s="138"/>
      <c r="B661" s="142"/>
      <c r="C661" s="172" t="s">
        <v>1160</v>
      </c>
      <c r="D661" s="166" t="s">
        <v>26</v>
      </c>
      <c r="E661" s="166" t="s">
        <v>1161</v>
      </c>
      <c r="F661" s="167" t="s">
        <v>1182</v>
      </c>
      <c r="G661" s="181" t="s">
        <v>1183</v>
      </c>
      <c r="H661" s="181" t="s">
        <v>1183</v>
      </c>
      <c r="I661" s="181" t="s">
        <v>1183</v>
      </c>
      <c r="J661" s="181" t="s">
        <v>1183</v>
      </c>
      <c r="K661" s="168">
        <v>0.9</v>
      </c>
      <c r="L661" s="169">
        <v>0.984615384615385</v>
      </c>
      <c r="M661" s="169">
        <v>0.985915492957746</v>
      </c>
      <c r="N661" s="170">
        <v>0.962962962962963</v>
      </c>
      <c r="O661" s="170">
        <v>0.984615384615385</v>
      </c>
      <c r="P661" s="356">
        <v>0.9</v>
      </c>
      <c r="Q661" s="357">
        <v>0.970977011494253</v>
      </c>
      <c r="R661" s="169">
        <v>0.963724088634739</v>
      </c>
      <c r="S661" s="169">
        <v>0.987184621545855</v>
      </c>
      <c r="T661" s="169">
        <v>0.970977011494253</v>
      </c>
      <c r="U661" s="356">
        <v>0.9</v>
      </c>
      <c r="V661" s="169">
        <v>0.938505747126437</v>
      </c>
      <c r="W661" s="169">
        <v>0.944424588992137</v>
      </c>
      <c r="X661" s="169">
        <v>0.966760112134561</v>
      </c>
      <c r="Y661" s="169">
        <v>0.938505747126437</v>
      </c>
      <c r="Z661" s="356">
        <v>0.92</v>
      </c>
      <c r="AA661" s="356">
        <v>0.9718456725756</v>
      </c>
      <c r="AB661" s="356">
        <v>0.965225563909774</v>
      </c>
      <c r="AC661" s="356">
        <v>0.958517210944395</v>
      </c>
      <c r="AD661" s="356">
        <v>0.9718456725756</v>
      </c>
      <c r="AE661" s="356">
        <v>0.92</v>
      </c>
      <c r="AF661" s="169">
        <v>0.990441776430819</v>
      </c>
      <c r="AG661" s="169">
        <v>0.993410678080649</v>
      </c>
      <c r="AH661" s="169">
        <v>0.978029972355594</v>
      </c>
      <c r="AI661" s="169">
        <v>0.990441776430819</v>
      </c>
      <c r="AJ661" s="356">
        <v>0.92</v>
      </c>
      <c r="AK661" s="169">
        <v>0.986152694610778</v>
      </c>
      <c r="AL661" s="169">
        <v>0.983483483483483</v>
      </c>
      <c r="AM661" s="169">
        <v>0.981552863436123</v>
      </c>
      <c r="AN661" s="169">
        <v>0.986152694610778</v>
      </c>
      <c r="AO661" s="168">
        <v>0.99</v>
      </c>
      <c r="AP661" s="358">
        <v>1</v>
      </c>
      <c r="AQ661" s="358">
        <v>1</v>
      </c>
      <c r="AR661" s="358">
        <v>1</v>
      </c>
      <c r="AS661" s="359">
        <v>1</v>
      </c>
      <c r="AT661" s="364">
        <v>0.0810595228934205</v>
      </c>
      <c r="AU661" s="361">
        <v>0.0769230769230769</v>
      </c>
      <c r="AV661" s="362">
        <v>0.333333333333333</v>
      </c>
      <c r="AW661" s="362">
        <v>0.0769230769230769</v>
      </c>
      <c r="AX661" s="362">
        <v>0.0769230769230769</v>
      </c>
      <c r="AY661" s="142"/>
      <c r="AZ661" s="140"/>
    </row>
    <row r="662" spans="1:52">
      <c r="A662" s="138"/>
      <c r="B662" s="142"/>
      <c r="C662" s="172" t="s">
        <v>1160</v>
      </c>
      <c r="D662" s="166" t="s">
        <v>26</v>
      </c>
      <c r="E662" s="166" t="s">
        <v>1161</v>
      </c>
      <c r="F662" s="167" t="s">
        <v>1184</v>
      </c>
      <c r="G662" s="181" t="s">
        <v>1185</v>
      </c>
      <c r="H662" s="181" t="s">
        <v>1185</v>
      </c>
      <c r="I662" s="181" t="s">
        <v>1185</v>
      </c>
      <c r="J662" s="181" t="s">
        <v>1185</v>
      </c>
      <c r="K662" s="168">
        <v>0.9</v>
      </c>
      <c r="L662" s="169">
        <v>0.95</v>
      </c>
      <c r="M662" s="169">
        <v>1</v>
      </c>
      <c r="N662" s="170">
        <v>1</v>
      </c>
      <c r="O662" s="170">
        <v>0.95</v>
      </c>
      <c r="P662" s="356">
        <v>0.9</v>
      </c>
      <c r="Q662" s="357">
        <v>0.966284074605452</v>
      </c>
      <c r="R662" s="169">
        <v>0.946356275303644</v>
      </c>
      <c r="S662" s="169">
        <v>0.92090395480226</v>
      </c>
      <c r="T662" s="169">
        <v>0.966284074605452</v>
      </c>
      <c r="U662" s="356">
        <v>0.9</v>
      </c>
      <c r="V662" s="169">
        <v>0.937589670014347</v>
      </c>
      <c r="W662" s="169">
        <v>0.902327935222672</v>
      </c>
      <c r="X662" s="169">
        <v>0.918079096045198</v>
      </c>
      <c r="Y662" s="169">
        <v>0.937589670014347</v>
      </c>
      <c r="Z662" s="356">
        <v>0.92</v>
      </c>
      <c r="AA662" s="356">
        <v>0.825214899713467</v>
      </c>
      <c r="AB662" s="356">
        <v>0.834666666666667</v>
      </c>
      <c r="AC662" s="356">
        <v>0.775675675675676</v>
      </c>
      <c r="AD662" s="356">
        <v>0.825214899713467</v>
      </c>
      <c r="AE662" s="356">
        <v>0.92</v>
      </c>
      <c r="AF662" s="169">
        <v>0.998818525519849</v>
      </c>
      <c r="AG662" s="169">
        <v>0.995712243925679</v>
      </c>
      <c r="AH662" s="169">
        <v>0.991540428880582</v>
      </c>
      <c r="AI662" s="169">
        <v>0.998818525519849</v>
      </c>
      <c r="AJ662" s="356">
        <v>0.92</v>
      </c>
      <c r="AK662" s="169">
        <v>0.952076677316294</v>
      </c>
      <c r="AL662" s="169">
        <v>0.948554421768708</v>
      </c>
      <c r="AM662" s="169">
        <v>0.888785912882298</v>
      </c>
      <c r="AN662" s="169">
        <v>0.952076677316294</v>
      </c>
      <c r="AO662" s="168">
        <v>0.99</v>
      </c>
      <c r="AP662" s="358">
        <v>1</v>
      </c>
      <c r="AQ662" s="358">
        <v>1</v>
      </c>
      <c r="AR662" s="358">
        <v>1</v>
      </c>
      <c r="AS662" s="359">
        <v>1</v>
      </c>
      <c r="AT662" s="364">
        <v>0.0810595228934205</v>
      </c>
      <c r="AU662" s="361">
        <v>0</v>
      </c>
      <c r="AV662" s="362">
        <v>0</v>
      </c>
      <c r="AW662" s="362">
        <v>0</v>
      </c>
      <c r="AX662" s="362">
        <v>0</v>
      </c>
      <c r="AY662" s="142"/>
      <c r="AZ662" s="140"/>
    </row>
    <row r="663" spans="1:52">
      <c r="A663" s="138"/>
      <c r="B663" s="142"/>
      <c r="C663" s="172" t="s">
        <v>1160</v>
      </c>
      <c r="D663" s="166" t="s">
        <v>26</v>
      </c>
      <c r="E663" s="166" t="s">
        <v>1161</v>
      </c>
      <c r="F663" s="167" t="s">
        <v>1186</v>
      </c>
      <c r="G663" s="181" t="s">
        <v>1187</v>
      </c>
      <c r="H663" s="181" t="s">
        <v>1187</v>
      </c>
      <c r="I663" s="181" t="s">
        <v>1187</v>
      </c>
      <c r="J663" s="181" t="s">
        <v>1187</v>
      </c>
      <c r="K663" s="168">
        <v>0.9</v>
      </c>
      <c r="L663" s="169">
        <v>0.96078431372549</v>
      </c>
      <c r="M663" s="169">
        <v>1</v>
      </c>
      <c r="N663" s="170">
        <v>0.952380952380952</v>
      </c>
      <c r="O663" s="170">
        <v>0.96078431372549</v>
      </c>
      <c r="P663" s="356">
        <v>0.9</v>
      </c>
      <c r="Q663" s="357">
        <v>0.981920903954802</v>
      </c>
      <c r="R663" s="169">
        <v>0.979320853286896</v>
      </c>
      <c r="S663" s="169">
        <v>0.951570185395384</v>
      </c>
      <c r="T663" s="169">
        <v>0.981920903954802</v>
      </c>
      <c r="U663" s="356">
        <v>0.9</v>
      </c>
      <c r="V663" s="169">
        <v>0.849340866290019</v>
      </c>
      <c r="W663" s="169">
        <v>0.866782760121898</v>
      </c>
      <c r="X663" s="169">
        <v>0.928111993946273</v>
      </c>
      <c r="Y663" s="169">
        <v>0.849340866290019</v>
      </c>
      <c r="Z663" s="356">
        <v>0.92</v>
      </c>
      <c r="AA663" s="356">
        <v>0.829383886255924</v>
      </c>
      <c r="AB663" s="356">
        <v>0.849954254345837</v>
      </c>
      <c r="AC663" s="356">
        <v>0.824858757062147</v>
      </c>
      <c r="AD663" s="356">
        <v>0.829383886255924</v>
      </c>
      <c r="AE663" s="356">
        <v>0.92</v>
      </c>
      <c r="AF663" s="169">
        <v>0.997043918918919</v>
      </c>
      <c r="AG663" s="169">
        <v>0.997268588770865</v>
      </c>
      <c r="AH663" s="169">
        <v>0.976996098072331</v>
      </c>
      <c r="AI663" s="169">
        <v>0.997043918918919</v>
      </c>
      <c r="AJ663" s="356">
        <v>0.92</v>
      </c>
      <c r="AK663" s="169">
        <v>0.925732217573222</v>
      </c>
      <c r="AL663" s="169">
        <v>0.922185139645178</v>
      </c>
      <c r="AM663" s="169">
        <v>0.919450431034483</v>
      </c>
      <c r="AN663" s="169">
        <v>0.925732217573222</v>
      </c>
      <c r="AO663" s="168">
        <v>0.99</v>
      </c>
      <c r="AP663" s="358">
        <v>1</v>
      </c>
      <c r="AQ663" s="358">
        <v>1</v>
      </c>
      <c r="AR663" s="358">
        <v>1</v>
      </c>
      <c r="AS663" s="359">
        <v>1</v>
      </c>
      <c r="AT663" s="364">
        <v>0.0810595228934205</v>
      </c>
      <c r="AU663" s="361">
        <v>0</v>
      </c>
      <c r="AV663" s="362">
        <v>0.2</v>
      </c>
      <c r="AW663" s="362">
        <v>0</v>
      </c>
      <c r="AX663" s="362">
        <v>0</v>
      </c>
      <c r="AY663" s="142"/>
      <c r="AZ663" s="140"/>
    </row>
    <row r="664" spans="1:52">
      <c r="A664" s="138"/>
      <c r="B664" s="142"/>
      <c r="C664" s="172" t="s">
        <v>1160</v>
      </c>
      <c r="D664" s="166" t="s">
        <v>26</v>
      </c>
      <c r="E664" s="166" t="s">
        <v>1161</v>
      </c>
      <c r="F664" s="167" t="s">
        <v>1188</v>
      </c>
      <c r="G664" s="181" t="s">
        <v>1189</v>
      </c>
      <c r="H664" s="181" t="s">
        <v>1189</v>
      </c>
      <c r="I664" s="181" t="s">
        <v>1189</v>
      </c>
      <c r="J664" s="181" t="s">
        <v>1189</v>
      </c>
      <c r="K664" s="168">
        <v>0.9</v>
      </c>
      <c r="L664" s="169">
        <v>1</v>
      </c>
      <c r="M664" s="169">
        <v>0.846153846153846</v>
      </c>
      <c r="N664" s="170">
        <v>0.9</v>
      </c>
      <c r="O664" s="170">
        <v>1</v>
      </c>
      <c r="P664" s="356">
        <v>0.9</v>
      </c>
      <c r="Q664" s="357">
        <v>0.978046103183315</v>
      </c>
      <c r="R664" s="169">
        <v>0.949960906958561</v>
      </c>
      <c r="S664" s="169">
        <v>0.958333333333333</v>
      </c>
      <c r="T664" s="169">
        <v>0.978046103183315</v>
      </c>
      <c r="U664" s="356">
        <v>0.9</v>
      </c>
      <c r="V664" s="169">
        <v>0.942919868276619</v>
      </c>
      <c r="W664" s="169">
        <v>0.9147771696638</v>
      </c>
      <c r="X664" s="169">
        <v>0.913690476190476</v>
      </c>
      <c r="Y664" s="169">
        <v>0.942919868276619</v>
      </c>
      <c r="Z664" s="356">
        <v>0.92</v>
      </c>
      <c r="AA664" s="356">
        <v>0.853535353535353</v>
      </c>
      <c r="AB664" s="356">
        <v>0.848780487804878</v>
      </c>
      <c r="AC664" s="356">
        <v>0.855769230769231</v>
      </c>
      <c r="AD664" s="356">
        <v>0.853535353535353</v>
      </c>
      <c r="AE664" s="356">
        <v>0.92</v>
      </c>
      <c r="AF664" s="169">
        <v>0.995215311004785</v>
      </c>
      <c r="AG664" s="169">
        <v>1</v>
      </c>
      <c r="AH664" s="169">
        <v>0.996070726915521</v>
      </c>
      <c r="AI664" s="169">
        <v>0.995215311004785</v>
      </c>
      <c r="AJ664" s="356">
        <v>0.92</v>
      </c>
      <c r="AK664" s="169">
        <v>0.957809694793537</v>
      </c>
      <c r="AL664" s="169">
        <v>0.949460916442049</v>
      </c>
      <c r="AM664" s="169">
        <v>0.915441176470588</v>
      </c>
      <c r="AN664" s="169">
        <v>0.957809694793537</v>
      </c>
      <c r="AO664" s="168">
        <v>0.99</v>
      </c>
      <c r="AP664" s="358">
        <v>1</v>
      </c>
      <c r="AQ664" s="358">
        <v>1</v>
      </c>
      <c r="AR664" s="358">
        <v>1</v>
      </c>
      <c r="AS664" s="359">
        <v>1</v>
      </c>
      <c r="AT664" s="364">
        <v>0.0810595228934205</v>
      </c>
      <c r="AU664" s="361">
        <v>0</v>
      </c>
      <c r="AV664" s="362">
        <v>0</v>
      </c>
      <c r="AW664" s="362">
        <v>0</v>
      </c>
      <c r="AX664" s="362">
        <v>0</v>
      </c>
      <c r="AY664" s="142"/>
      <c r="AZ664" s="140"/>
    </row>
    <row r="665" spans="1:52">
      <c r="A665" s="138"/>
      <c r="B665" s="142"/>
      <c r="C665" s="172" t="s">
        <v>1160</v>
      </c>
      <c r="D665" s="166" t="s">
        <v>26</v>
      </c>
      <c r="E665" s="166" t="s">
        <v>1161</v>
      </c>
      <c r="F665" s="167" t="s">
        <v>1190</v>
      </c>
      <c r="G665" s="181" t="s">
        <v>1191</v>
      </c>
      <c r="H665" s="181" t="s">
        <v>1191</v>
      </c>
      <c r="I665" s="181" t="s">
        <v>1191</v>
      </c>
      <c r="J665" s="181" t="s">
        <v>1191</v>
      </c>
      <c r="K665" s="168">
        <v>0.9</v>
      </c>
      <c r="L665" s="169">
        <v>0.970588235294118</v>
      </c>
      <c r="M665" s="169">
        <v>0.971428571428571</v>
      </c>
      <c r="N665" s="170">
        <v>0.96</v>
      </c>
      <c r="O665" s="170">
        <v>0.970588235294118</v>
      </c>
      <c r="P665" s="356">
        <v>0.9</v>
      </c>
      <c r="Q665" s="357">
        <v>0.976576576576577</v>
      </c>
      <c r="R665" s="169">
        <v>0.971698113207547</v>
      </c>
      <c r="S665" s="169">
        <v>0.985668789808917</v>
      </c>
      <c r="T665" s="169">
        <v>0.976576576576577</v>
      </c>
      <c r="U665" s="356">
        <v>0.9</v>
      </c>
      <c r="V665" s="169">
        <v>0.958108108108108</v>
      </c>
      <c r="W665" s="169">
        <v>0.949201741654572</v>
      </c>
      <c r="X665" s="169">
        <v>0.963375796178344</v>
      </c>
      <c r="Y665" s="169">
        <v>0.958108108108108</v>
      </c>
      <c r="Z665" s="356">
        <v>0.92</v>
      </c>
      <c r="AA665" s="356">
        <v>0.962825278810409</v>
      </c>
      <c r="AB665" s="356">
        <v>0.97008547008547</v>
      </c>
      <c r="AC665" s="356">
        <v>0.971383147853736</v>
      </c>
      <c r="AD665" s="356">
        <v>0.962825278810409</v>
      </c>
      <c r="AE665" s="356">
        <v>0.92</v>
      </c>
      <c r="AF665" s="169">
        <v>0.999347745061498</v>
      </c>
      <c r="AG665" s="169">
        <v>0.999377334993773</v>
      </c>
      <c r="AH665" s="169">
        <v>0.999155405405405</v>
      </c>
      <c r="AI665" s="169">
        <v>0.999347745061498</v>
      </c>
      <c r="AJ665" s="356">
        <v>0.92</v>
      </c>
      <c r="AK665" s="169">
        <v>0.987029831387808</v>
      </c>
      <c r="AL665" s="169">
        <v>0.981791907514451</v>
      </c>
      <c r="AM665" s="169">
        <v>0.985145888594164</v>
      </c>
      <c r="AN665" s="169">
        <v>0.987029831387808</v>
      </c>
      <c r="AO665" s="168">
        <v>0.99</v>
      </c>
      <c r="AP665" s="358">
        <v>1</v>
      </c>
      <c r="AQ665" s="358">
        <v>1</v>
      </c>
      <c r="AR665" s="358">
        <v>1</v>
      </c>
      <c r="AS665" s="359">
        <v>1</v>
      </c>
      <c r="AT665" s="364">
        <v>0.0810595228934205</v>
      </c>
      <c r="AU665" s="361">
        <v>-0.0769230769230769</v>
      </c>
      <c r="AV665" s="362">
        <v>0.0833333333333333</v>
      </c>
      <c r="AW665" s="362">
        <v>0.111111111111111</v>
      </c>
      <c r="AX665" s="362">
        <v>-0.0769230769230769</v>
      </c>
      <c r="AY665" s="142"/>
      <c r="AZ665" s="140"/>
    </row>
    <row r="666" spans="1:52">
      <c r="A666" s="138"/>
      <c r="B666" s="142"/>
      <c r="C666" s="172" t="s">
        <v>1160</v>
      </c>
      <c r="D666" s="166" t="s">
        <v>26</v>
      </c>
      <c r="E666" s="166" t="s">
        <v>1161</v>
      </c>
      <c r="F666" s="167" t="s">
        <v>1192</v>
      </c>
      <c r="G666" s="181" t="s">
        <v>1193</v>
      </c>
      <c r="H666" s="181" t="s">
        <v>1193</v>
      </c>
      <c r="I666" s="181" t="s">
        <v>1193</v>
      </c>
      <c r="J666" s="181" t="s">
        <v>1193</v>
      </c>
      <c r="K666" s="168">
        <v>0.9</v>
      </c>
      <c r="L666" s="169">
        <v>0.964285714285714</v>
      </c>
      <c r="M666" s="169">
        <v>0.967741935483871</v>
      </c>
      <c r="N666" s="170">
        <v>0.882352941176471</v>
      </c>
      <c r="O666" s="170">
        <v>0.964285714285714</v>
      </c>
      <c r="P666" s="356">
        <v>0.9</v>
      </c>
      <c r="Q666" s="357">
        <v>0.953673373888629</v>
      </c>
      <c r="R666" s="169">
        <v>0.874793524942187</v>
      </c>
      <c r="S666" s="169">
        <v>0.930856553147575</v>
      </c>
      <c r="T666" s="169">
        <v>0.953673373888629</v>
      </c>
      <c r="U666" s="356">
        <v>0.9</v>
      </c>
      <c r="V666" s="169">
        <v>0.582592419279364</v>
      </c>
      <c r="W666" s="169">
        <v>0.514701024116287</v>
      </c>
      <c r="X666" s="169">
        <v>0.632610939112487</v>
      </c>
      <c r="Y666" s="169">
        <v>0.582592419279364</v>
      </c>
      <c r="Z666" s="356">
        <v>0.92</v>
      </c>
      <c r="AA666" s="356">
        <v>0.422348484848485</v>
      </c>
      <c r="AB666" s="356">
        <v>0.555758683729433</v>
      </c>
      <c r="AC666" s="356">
        <v>0.421792618629174</v>
      </c>
      <c r="AD666" s="356">
        <v>0.422348484848485</v>
      </c>
      <c r="AE666" s="356">
        <v>0.92</v>
      </c>
      <c r="AF666" s="169">
        <v>0.997883597883598</v>
      </c>
      <c r="AG666" s="169">
        <v>0.990433314575127</v>
      </c>
      <c r="AH666" s="169">
        <v>0.998959687906372</v>
      </c>
      <c r="AI666" s="169">
        <v>0.997883597883598</v>
      </c>
      <c r="AJ666" s="356">
        <v>0.92</v>
      </c>
      <c r="AK666" s="169">
        <v>0.802451333813987</v>
      </c>
      <c r="AL666" s="169">
        <v>0.845551203133744</v>
      </c>
      <c r="AM666" s="169">
        <v>0.648701298701299</v>
      </c>
      <c r="AN666" s="169">
        <v>0.802451333813987</v>
      </c>
      <c r="AO666" s="168">
        <v>0.99</v>
      </c>
      <c r="AP666" s="358">
        <v>1</v>
      </c>
      <c r="AQ666" s="358">
        <v>1</v>
      </c>
      <c r="AR666" s="358">
        <v>1</v>
      </c>
      <c r="AS666" s="359">
        <v>1</v>
      </c>
      <c r="AT666" s="364">
        <v>0.0810595228934205</v>
      </c>
      <c r="AU666" s="361">
        <v>0</v>
      </c>
      <c r="AV666" s="362">
        <v>0.157894736842105</v>
      </c>
      <c r="AW666" s="362">
        <v>0.2</v>
      </c>
      <c r="AX666" s="362">
        <v>0</v>
      </c>
      <c r="AY666" s="142"/>
      <c r="AZ666" s="140"/>
    </row>
    <row r="667" spans="1:52">
      <c r="A667" s="138"/>
      <c r="B667" s="142"/>
      <c r="C667" s="172" t="s">
        <v>1160</v>
      </c>
      <c r="D667" s="166" t="s">
        <v>26</v>
      </c>
      <c r="E667" s="166" t="s">
        <v>1161</v>
      </c>
      <c r="F667" s="167" t="s">
        <v>1194</v>
      </c>
      <c r="G667" s="181" t="s">
        <v>1195</v>
      </c>
      <c r="H667" s="181" t="s">
        <v>1195</v>
      </c>
      <c r="I667" s="181" t="s">
        <v>1195</v>
      </c>
      <c r="J667" s="181" t="s">
        <v>1195</v>
      </c>
      <c r="K667" s="168">
        <v>0.9</v>
      </c>
      <c r="L667" s="169">
        <v>1</v>
      </c>
      <c r="M667" s="169">
        <v>1</v>
      </c>
      <c r="N667" s="170">
        <v>1</v>
      </c>
      <c r="O667" s="170">
        <v>1</v>
      </c>
      <c r="P667" s="356">
        <v>0.9</v>
      </c>
      <c r="Q667" s="357">
        <v>0.970833333333333</v>
      </c>
      <c r="R667" s="169">
        <v>0.977099236641221</v>
      </c>
      <c r="S667" s="169">
        <v>0.978453038674033</v>
      </c>
      <c r="T667" s="169">
        <v>0.970833333333333</v>
      </c>
      <c r="U667" s="356">
        <v>0.9</v>
      </c>
      <c r="V667" s="169">
        <v>0.947222222222222</v>
      </c>
      <c r="W667" s="169">
        <v>0.954561977462741</v>
      </c>
      <c r="X667" s="169">
        <v>0.970165745856354</v>
      </c>
      <c r="Y667" s="169">
        <v>0.947222222222222</v>
      </c>
      <c r="Z667" s="356">
        <v>0.92</v>
      </c>
      <c r="AA667" s="356">
        <v>0.956916099773243</v>
      </c>
      <c r="AB667" s="356">
        <v>0.981954887218045</v>
      </c>
      <c r="AC667" s="356">
        <v>0.970731707317073</v>
      </c>
      <c r="AD667" s="356">
        <v>0.956916099773243</v>
      </c>
      <c r="AE667" s="356">
        <v>0.92</v>
      </c>
      <c r="AF667" s="169">
        <v>0.982692156399969</v>
      </c>
      <c r="AG667" s="169">
        <v>0.998640248640249</v>
      </c>
      <c r="AH667" s="169">
        <v>0.995524584747545</v>
      </c>
      <c r="AI667" s="169">
        <v>0.982692156399969</v>
      </c>
      <c r="AJ667" s="356">
        <v>0.92</v>
      </c>
      <c r="AK667" s="169">
        <v>0.987030716723549</v>
      </c>
      <c r="AL667" s="169">
        <v>0.980707395498392</v>
      </c>
      <c r="AM667" s="169">
        <v>0.985990935311084</v>
      </c>
      <c r="AN667" s="169">
        <v>0.987030716723549</v>
      </c>
      <c r="AO667" s="168">
        <v>0.99</v>
      </c>
      <c r="AP667" s="358">
        <v>1</v>
      </c>
      <c r="AQ667" s="358">
        <v>1</v>
      </c>
      <c r="AR667" s="358">
        <v>1</v>
      </c>
      <c r="AS667" s="359">
        <v>1</v>
      </c>
      <c r="AT667" s="364">
        <v>0.0810595228934205</v>
      </c>
      <c r="AU667" s="361">
        <v>0</v>
      </c>
      <c r="AV667" s="362">
        <v>0.2</v>
      </c>
      <c r="AW667" s="362">
        <v>0</v>
      </c>
      <c r="AX667" s="362">
        <v>0</v>
      </c>
      <c r="AY667" s="142"/>
      <c r="AZ667" s="140"/>
    </row>
    <row r="668" spans="1:52">
      <c r="A668" s="138"/>
      <c r="B668" s="142"/>
      <c r="C668" s="172" t="s">
        <v>1160</v>
      </c>
      <c r="D668" s="166" t="s">
        <v>26</v>
      </c>
      <c r="E668" s="166" t="s">
        <v>1161</v>
      </c>
      <c r="F668" s="167" t="s">
        <v>1196</v>
      </c>
      <c r="G668" s="181" t="s">
        <v>1197</v>
      </c>
      <c r="H668" s="181" t="s">
        <v>1197</v>
      </c>
      <c r="I668" s="181" t="s">
        <v>1197</v>
      </c>
      <c r="J668" s="181" t="s">
        <v>1197</v>
      </c>
      <c r="K668" s="168">
        <v>0.9</v>
      </c>
      <c r="L668" s="169">
        <v>0.92</v>
      </c>
      <c r="M668" s="169">
        <v>0.89873417721519</v>
      </c>
      <c r="N668" s="170">
        <v>0.951612903225806</v>
      </c>
      <c r="O668" s="170">
        <v>0.92</v>
      </c>
      <c r="P668" s="356">
        <v>0.9</v>
      </c>
      <c r="Q668" s="357">
        <v>0.97581317764804</v>
      </c>
      <c r="R668" s="169">
        <v>0.980125195618153</v>
      </c>
      <c r="S668" s="169">
        <v>0.987009919697685</v>
      </c>
      <c r="T668" s="169">
        <v>0.97581317764804</v>
      </c>
      <c r="U668" s="356">
        <v>0.9</v>
      </c>
      <c r="V668" s="169">
        <v>0.928551570753406</v>
      </c>
      <c r="W668" s="169">
        <v>0.942097026604069</v>
      </c>
      <c r="X668" s="169">
        <v>0.974019839395371</v>
      </c>
      <c r="Y668" s="169">
        <v>0.928551570753406</v>
      </c>
      <c r="Z668" s="356">
        <v>0.92</v>
      </c>
      <c r="AA668" s="356">
        <v>0.851398601398601</v>
      </c>
      <c r="AB668" s="356">
        <v>0.891793313069909</v>
      </c>
      <c r="AC668" s="356">
        <v>0.855159927579964</v>
      </c>
      <c r="AD668" s="356">
        <v>0.851398601398601</v>
      </c>
      <c r="AE668" s="356">
        <v>0.92</v>
      </c>
      <c r="AF668" s="169">
        <v>0.984142320052089</v>
      </c>
      <c r="AG668" s="169">
        <v>0.986555360281195</v>
      </c>
      <c r="AH668" s="169">
        <v>0.966705002058753</v>
      </c>
      <c r="AI668" s="169">
        <v>0.984142320052089</v>
      </c>
      <c r="AJ668" s="356">
        <v>0.92</v>
      </c>
      <c r="AK668" s="169">
        <v>0.956708101157308</v>
      </c>
      <c r="AL668" s="169">
        <v>0.959069420253794</v>
      </c>
      <c r="AM668" s="169">
        <v>0.948744059742023</v>
      </c>
      <c r="AN668" s="169">
        <v>0.956708101157308</v>
      </c>
      <c r="AO668" s="168">
        <v>0.99</v>
      </c>
      <c r="AP668" s="358">
        <v>1</v>
      </c>
      <c r="AQ668" s="358">
        <v>1</v>
      </c>
      <c r="AR668" s="358">
        <v>1</v>
      </c>
      <c r="AS668" s="359">
        <v>1</v>
      </c>
      <c r="AT668" s="364">
        <v>0.0810595228934205</v>
      </c>
      <c r="AU668" s="361">
        <v>0</v>
      </c>
      <c r="AV668" s="362">
        <v>0.434782608695652</v>
      </c>
      <c r="AW668" s="362">
        <v>0</v>
      </c>
      <c r="AX668" s="362">
        <v>0</v>
      </c>
      <c r="AY668" s="142"/>
      <c r="AZ668" s="140"/>
    </row>
    <row r="669" spans="1:52">
      <c r="A669" s="138"/>
      <c r="B669" s="142"/>
      <c r="C669" s="172" t="s">
        <v>1160</v>
      </c>
      <c r="D669" s="166" t="s">
        <v>26</v>
      </c>
      <c r="E669" s="166" t="s">
        <v>1161</v>
      </c>
      <c r="F669" s="167" t="s">
        <v>1198</v>
      </c>
      <c r="G669" s="181" t="s">
        <v>1199</v>
      </c>
      <c r="H669" s="181" t="s">
        <v>1199</v>
      </c>
      <c r="I669" s="181" t="s">
        <v>1199</v>
      </c>
      <c r="J669" s="181" t="s">
        <v>1199</v>
      </c>
      <c r="K669" s="168">
        <v>0.9</v>
      </c>
      <c r="L669" s="169">
        <v>1</v>
      </c>
      <c r="M669" s="169">
        <v>0.96551724137931</v>
      </c>
      <c r="N669" s="170">
        <v>0.947368421052632</v>
      </c>
      <c r="O669" s="170">
        <v>1</v>
      </c>
      <c r="P669" s="356">
        <v>0.9</v>
      </c>
      <c r="Q669" s="357">
        <v>0.948571428571429</v>
      </c>
      <c r="R669" s="169">
        <v>0.957437930315043</v>
      </c>
      <c r="S669" s="169">
        <v>0.955476402493321</v>
      </c>
      <c r="T669" s="169">
        <v>0.948571428571429</v>
      </c>
      <c r="U669" s="356">
        <v>0.9</v>
      </c>
      <c r="V669" s="169">
        <v>0.903333333333333</v>
      </c>
      <c r="W669" s="169">
        <v>0.941164197788442</v>
      </c>
      <c r="X669" s="169">
        <v>0.97306322350846</v>
      </c>
      <c r="Y669" s="169">
        <v>0.903333333333333</v>
      </c>
      <c r="Z669" s="356">
        <v>0.92</v>
      </c>
      <c r="AA669" s="356">
        <v>0.922297297297297</v>
      </c>
      <c r="AB669" s="356">
        <v>0.961318051575931</v>
      </c>
      <c r="AC669" s="356">
        <v>0.940639269406393</v>
      </c>
      <c r="AD669" s="356">
        <v>0.922297297297297</v>
      </c>
      <c r="AE669" s="356">
        <v>0.92</v>
      </c>
      <c r="AF669" s="169">
        <v>0.997559558396281</v>
      </c>
      <c r="AG669" s="169">
        <v>0.997876201876665</v>
      </c>
      <c r="AH669" s="169">
        <v>0.992324752130805</v>
      </c>
      <c r="AI669" s="169">
        <v>0.997559558396281</v>
      </c>
      <c r="AJ669" s="356">
        <v>0.92</v>
      </c>
      <c r="AK669" s="169">
        <v>0.971480683137125</v>
      </c>
      <c r="AL669" s="169">
        <v>0.969628432956381</v>
      </c>
      <c r="AM669" s="169">
        <v>0.97533929162529</v>
      </c>
      <c r="AN669" s="169">
        <v>0.971480683137125</v>
      </c>
      <c r="AO669" s="168">
        <v>0.99</v>
      </c>
      <c r="AP669" s="358">
        <v>1</v>
      </c>
      <c r="AQ669" s="358">
        <v>1</v>
      </c>
      <c r="AR669" s="358">
        <v>1</v>
      </c>
      <c r="AS669" s="359">
        <v>1</v>
      </c>
      <c r="AT669" s="364">
        <v>0.0810595228934205</v>
      </c>
      <c r="AU669" s="361">
        <v>0.125</v>
      </c>
      <c r="AV669" s="362">
        <v>0</v>
      </c>
      <c r="AW669" s="362">
        <v>0</v>
      </c>
      <c r="AX669" s="362">
        <v>0.125</v>
      </c>
      <c r="AY669" s="142"/>
      <c r="AZ669" s="140"/>
    </row>
    <row r="670" spans="1:52">
      <c r="A670" s="138"/>
      <c r="B670" s="142"/>
      <c r="C670" s="172" t="s">
        <v>1160</v>
      </c>
      <c r="D670" s="166" t="s">
        <v>26</v>
      </c>
      <c r="E670" s="166" t="s">
        <v>1161</v>
      </c>
      <c r="F670" s="167" t="s">
        <v>1200</v>
      </c>
      <c r="G670" s="181" t="s">
        <v>1201</v>
      </c>
      <c r="H670" s="181" t="s">
        <v>1201</v>
      </c>
      <c r="I670" s="181" t="s">
        <v>1201</v>
      </c>
      <c r="J670" s="181" t="s">
        <v>1201</v>
      </c>
      <c r="K670" s="168">
        <v>0.9</v>
      </c>
      <c r="L670" s="169">
        <v>1</v>
      </c>
      <c r="M670" s="169">
        <v>1</v>
      </c>
      <c r="N670" s="170">
        <v>0.964285714285714</v>
      </c>
      <c r="O670" s="170">
        <v>1</v>
      </c>
      <c r="P670" s="356">
        <v>0.9</v>
      </c>
      <c r="Q670" s="357">
        <v>0.961567732115677</v>
      </c>
      <c r="R670" s="169">
        <v>0.904535274356103</v>
      </c>
      <c r="S670" s="169">
        <v>0.967153284671533</v>
      </c>
      <c r="T670" s="169">
        <v>0.961567732115677</v>
      </c>
      <c r="U670" s="356">
        <v>0.9</v>
      </c>
      <c r="V670" s="169">
        <v>0.937595129375951</v>
      </c>
      <c r="W670" s="169">
        <v>0.907614781634938</v>
      </c>
      <c r="X670" s="169">
        <v>0.932481751824818</v>
      </c>
      <c r="Y670" s="169">
        <v>0.937595129375951</v>
      </c>
      <c r="Z670" s="356">
        <v>0.92</v>
      </c>
      <c r="AA670" s="356">
        <v>0.935042735042735</v>
      </c>
      <c r="AB670" s="356">
        <v>0.950746268656716</v>
      </c>
      <c r="AC670" s="356">
        <v>0.914463452566096</v>
      </c>
      <c r="AD670" s="356">
        <v>0.935042735042735</v>
      </c>
      <c r="AE670" s="356">
        <v>0.92</v>
      </c>
      <c r="AF670" s="169">
        <v>1</v>
      </c>
      <c r="AG670" s="169">
        <v>0.999448428019857</v>
      </c>
      <c r="AH670" s="169">
        <v>0.998203592814371</v>
      </c>
      <c r="AI670" s="169">
        <v>1</v>
      </c>
      <c r="AJ670" s="356">
        <v>0.92</v>
      </c>
      <c r="AK670" s="169">
        <v>0.959334565619224</v>
      </c>
      <c r="AL670" s="169">
        <v>0.961819467358001</v>
      </c>
      <c r="AM670" s="169">
        <v>0.943645773433007</v>
      </c>
      <c r="AN670" s="169">
        <v>0.959334565619224</v>
      </c>
      <c r="AO670" s="168">
        <v>0.99</v>
      </c>
      <c r="AP670" s="358">
        <v>1</v>
      </c>
      <c r="AQ670" s="358">
        <v>1</v>
      </c>
      <c r="AR670" s="358">
        <v>1</v>
      </c>
      <c r="AS670" s="359">
        <v>1</v>
      </c>
      <c r="AT670" s="364">
        <v>0.0810595228934205</v>
      </c>
      <c r="AU670" s="361">
        <v>0</v>
      </c>
      <c r="AV670" s="362">
        <v>0.297297297297297</v>
      </c>
      <c r="AW670" s="362">
        <v>0.0357142857142857</v>
      </c>
      <c r="AX670" s="362">
        <v>0</v>
      </c>
      <c r="AY670" s="142"/>
      <c r="AZ670" s="140"/>
    </row>
    <row r="671" spans="1:52">
      <c r="A671" s="138"/>
      <c r="B671" s="142"/>
      <c r="C671" s="172" t="s">
        <v>1160</v>
      </c>
      <c r="D671" s="166" t="s">
        <v>26</v>
      </c>
      <c r="E671" s="166" t="s">
        <v>1161</v>
      </c>
      <c r="F671" s="167" t="s">
        <v>1202</v>
      </c>
      <c r="G671" s="181" t="s">
        <v>1203</v>
      </c>
      <c r="H671" s="181" t="s">
        <v>1203</v>
      </c>
      <c r="I671" s="181" t="s">
        <v>1203</v>
      </c>
      <c r="J671" s="181" t="s">
        <v>1203</v>
      </c>
      <c r="K671" s="168">
        <v>0.9</v>
      </c>
      <c r="L671" s="169">
        <v>0.916666666666667</v>
      </c>
      <c r="M671" s="169">
        <v>1</v>
      </c>
      <c r="N671" s="170">
        <v>0.909090909090909</v>
      </c>
      <c r="O671" s="170">
        <v>0.916666666666667</v>
      </c>
      <c r="P671" s="356">
        <v>0.9</v>
      </c>
      <c r="Q671" s="357">
        <v>0.803145020384391</v>
      </c>
      <c r="R671" s="169">
        <v>0.967634459781057</v>
      </c>
      <c r="S671" s="169">
        <v>0.729542302357836</v>
      </c>
      <c r="T671" s="169">
        <v>0.803145020384391</v>
      </c>
      <c r="U671" s="356">
        <v>0.9</v>
      </c>
      <c r="V671" s="169">
        <v>0.929528246942341</v>
      </c>
      <c r="W671" s="169">
        <v>0.919562113279391</v>
      </c>
      <c r="X671" s="169">
        <v>0.897364771151179</v>
      </c>
      <c r="Y671" s="169">
        <v>0.929528246942341</v>
      </c>
      <c r="Z671" s="356">
        <v>0.92</v>
      </c>
      <c r="AA671" s="356">
        <v>0.959232613908873</v>
      </c>
      <c r="AB671" s="356">
        <v>0.931506849315068</v>
      </c>
      <c r="AC671" s="356">
        <v>0.942928039702233</v>
      </c>
      <c r="AD671" s="356">
        <v>0.959232613908873</v>
      </c>
      <c r="AE671" s="356">
        <v>0.92</v>
      </c>
      <c r="AF671" s="169">
        <v>0.998542274052478</v>
      </c>
      <c r="AG671" s="169">
        <v>0.99859943977591</v>
      </c>
      <c r="AH671" s="169">
        <v>0.993690851735016</v>
      </c>
      <c r="AI671" s="169">
        <v>0.998542274052478</v>
      </c>
      <c r="AJ671" s="356">
        <v>0.92</v>
      </c>
      <c r="AK671" s="169">
        <v>0.970065481758653</v>
      </c>
      <c r="AL671" s="169">
        <v>0.960614415124065</v>
      </c>
      <c r="AM671" s="169">
        <v>0.961743772241993</v>
      </c>
      <c r="AN671" s="169">
        <v>0.970065481758653</v>
      </c>
      <c r="AO671" s="168">
        <v>0.99</v>
      </c>
      <c r="AP671" s="358">
        <v>1</v>
      </c>
      <c r="AQ671" s="358">
        <v>1</v>
      </c>
      <c r="AR671" s="358">
        <v>1</v>
      </c>
      <c r="AS671" s="359">
        <v>1</v>
      </c>
      <c r="AT671" s="364">
        <v>0.0810595228934205</v>
      </c>
      <c r="AU671" s="361">
        <v>0</v>
      </c>
      <c r="AV671" s="362">
        <v>0.0909090909090909</v>
      </c>
      <c r="AW671" s="362">
        <v>0</v>
      </c>
      <c r="AX671" s="362">
        <v>0</v>
      </c>
      <c r="AY671" s="142"/>
      <c r="AZ671" s="140"/>
    </row>
    <row r="672" spans="1:52">
      <c r="A672" s="138"/>
      <c r="B672" s="142"/>
      <c r="C672" s="172" t="s">
        <v>1160</v>
      </c>
      <c r="D672" s="166" t="s">
        <v>26</v>
      </c>
      <c r="E672" s="166" t="s">
        <v>1161</v>
      </c>
      <c r="F672" s="167" t="s">
        <v>1204</v>
      </c>
      <c r="G672" s="181" t="s">
        <v>1205</v>
      </c>
      <c r="H672" s="181" t="s">
        <v>1205</v>
      </c>
      <c r="I672" s="181" t="s">
        <v>1205</v>
      </c>
      <c r="J672" s="181" t="s">
        <v>1205</v>
      </c>
      <c r="K672" s="168">
        <v>0.9</v>
      </c>
      <c r="L672" s="169">
        <v>0.67741935483871</v>
      </c>
      <c r="M672" s="169">
        <v>0.90625</v>
      </c>
      <c r="N672" s="170">
        <v>0.931034482758621</v>
      </c>
      <c r="O672" s="170">
        <v>0.67741935483871</v>
      </c>
      <c r="P672" s="356">
        <v>0.9</v>
      </c>
      <c r="Q672" s="357">
        <v>0.787373436569387</v>
      </c>
      <c r="R672" s="169">
        <v>0.812793979303857</v>
      </c>
      <c r="S672" s="169">
        <v>0.993690851735016</v>
      </c>
      <c r="T672" s="169">
        <v>0.787373436569387</v>
      </c>
      <c r="U672" s="356">
        <v>0.9</v>
      </c>
      <c r="V672" s="169">
        <v>0.929124478856462</v>
      </c>
      <c r="W672" s="169">
        <v>0.921919096895579</v>
      </c>
      <c r="X672" s="169">
        <v>0.910094637223975</v>
      </c>
      <c r="Y672" s="169">
        <v>0.929124478856462</v>
      </c>
      <c r="Z672" s="356">
        <v>0.92</v>
      </c>
      <c r="AA672" s="356">
        <v>0.926315789473684</v>
      </c>
      <c r="AB672" s="356">
        <v>0.926289926289926</v>
      </c>
      <c r="AC672" s="356">
        <v>0.906329113924051</v>
      </c>
      <c r="AD672" s="356">
        <v>0.926315789473684</v>
      </c>
      <c r="AE672" s="356">
        <v>0.92</v>
      </c>
      <c r="AF672" s="169">
        <v>1</v>
      </c>
      <c r="AG672" s="169">
        <v>0.979695431472081</v>
      </c>
      <c r="AH672" s="169">
        <v>0.994117647058824</v>
      </c>
      <c r="AI672" s="169">
        <v>1</v>
      </c>
      <c r="AJ672" s="356">
        <v>0.92</v>
      </c>
      <c r="AK672" s="169">
        <v>0.950985103315714</v>
      </c>
      <c r="AL672" s="169">
        <v>0.953414923016186</v>
      </c>
      <c r="AM672" s="169">
        <v>0.926141885325559</v>
      </c>
      <c r="AN672" s="169">
        <v>0.950985103315714</v>
      </c>
      <c r="AO672" s="168">
        <v>0.99</v>
      </c>
      <c r="AP672" s="358">
        <v>1</v>
      </c>
      <c r="AQ672" s="358">
        <v>1</v>
      </c>
      <c r="AR672" s="358">
        <v>1</v>
      </c>
      <c r="AS672" s="359">
        <v>1</v>
      </c>
      <c r="AT672" s="364">
        <v>0.0810595228934205</v>
      </c>
      <c r="AU672" s="361">
        <v>0</v>
      </c>
      <c r="AV672" s="362">
        <v>0.142857142857143</v>
      </c>
      <c r="AW672" s="362">
        <v>0</v>
      </c>
      <c r="AX672" s="362">
        <v>0</v>
      </c>
      <c r="AY672" s="142"/>
      <c r="AZ672" s="140"/>
    </row>
    <row r="673" spans="1:52">
      <c r="A673" s="138"/>
      <c r="B673" s="142"/>
      <c r="C673" s="172" t="s">
        <v>1160</v>
      </c>
      <c r="D673" s="166" t="s">
        <v>26</v>
      </c>
      <c r="E673" s="166" t="s">
        <v>1161</v>
      </c>
      <c r="F673" s="167" t="s">
        <v>1206</v>
      </c>
      <c r="G673" s="181" t="s">
        <v>1207</v>
      </c>
      <c r="H673" s="181" t="s">
        <v>1207</v>
      </c>
      <c r="I673" s="181" t="s">
        <v>1207</v>
      </c>
      <c r="J673" s="181" t="s">
        <v>1207</v>
      </c>
      <c r="K673" s="168">
        <v>0.9</v>
      </c>
      <c r="L673" s="169">
        <v>0.925925925925926</v>
      </c>
      <c r="M673" s="169">
        <v>0.962962962962963</v>
      </c>
      <c r="N673" s="170">
        <v>0.96</v>
      </c>
      <c r="O673" s="170">
        <v>0.925925925925926</v>
      </c>
      <c r="P673" s="356">
        <v>0.9</v>
      </c>
      <c r="Q673" s="357">
        <v>0.916768665850673</v>
      </c>
      <c r="R673" s="169">
        <v>0.92255125284738</v>
      </c>
      <c r="S673" s="169">
        <v>0.979391560353288</v>
      </c>
      <c r="T673" s="169">
        <v>0.916768665850673</v>
      </c>
      <c r="U673" s="356">
        <v>0.9</v>
      </c>
      <c r="V673" s="169">
        <v>0.931864545083639</v>
      </c>
      <c r="W673" s="169">
        <v>0.917344614383339</v>
      </c>
      <c r="X673" s="169">
        <v>0.938174681059863</v>
      </c>
      <c r="Y673" s="169">
        <v>0.931864545083639</v>
      </c>
      <c r="Z673" s="356">
        <v>0.92</v>
      </c>
      <c r="AA673" s="356">
        <v>0.945226917057903</v>
      </c>
      <c r="AB673" s="356">
        <v>0.937791601866252</v>
      </c>
      <c r="AC673" s="356">
        <v>0.925801011804384</v>
      </c>
      <c r="AD673" s="356">
        <v>0.945226917057903</v>
      </c>
      <c r="AE673" s="356">
        <v>0.92</v>
      </c>
      <c r="AF673" s="169">
        <v>0.990506329113924</v>
      </c>
      <c r="AG673" s="169">
        <v>0.997196261682243</v>
      </c>
      <c r="AH673" s="169">
        <v>0.987298899237934</v>
      </c>
      <c r="AI673" s="169">
        <v>0.990506329113924</v>
      </c>
      <c r="AJ673" s="356">
        <v>0.92</v>
      </c>
      <c r="AK673" s="169">
        <v>0.964940495336121</v>
      </c>
      <c r="AL673" s="169">
        <v>0.956673842841765</v>
      </c>
      <c r="AM673" s="169">
        <v>0.947923124612523</v>
      </c>
      <c r="AN673" s="169">
        <v>0.964940495336121</v>
      </c>
      <c r="AO673" s="168">
        <v>0.99</v>
      </c>
      <c r="AP673" s="358">
        <v>1</v>
      </c>
      <c r="AQ673" s="358">
        <v>1</v>
      </c>
      <c r="AR673" s="358">
        <v>1</v>
      </c>
      <c r="AS673" s="359">
        <v>1</v>
      </c>
      <c r="AT673" s="364">
        <v>0.0810595228934205</v>
      </c>
      <c r="AU673" s="361">
        <v>0.0384615384615385</v>
      </c>
      <c r="AV673" s="362">
        <v>0.3125</v>
      </c>
      <c r="AW673" s="362">
        <v>0.0714285714285714</v>
      </c>
      <c r="AX673" s="362">
        <v>0.0384615384615385</v>
      </c>
      <c r="AY673" s="142"/>
      <c r="AZ673" s="140"/>
    </row>
    <row r="674" spans="1:52">
      <c r="A674" s="138"/>
      <c r="B674" s="142"/>
      <c r="C674" s="172" t="s">
        <v>1160</v>
      </c>
      <c r="D674" s="166" t="s">
        <v>26</v>
      </c>
      <c r="E674" s="166" t="s">
        <v>1161</v>
      </c>
      <c r="F674" s="167" t="s">
        <v>1208</v>
      </c>
      <c r="G674" s="181" t="s">
        <v>1209</v>
      </c>
      <c r="H674" s="181" t="s">
        <v>1209</v>
      </c>
      <c r="I674" s="181" t="s">
        <v>1209</v>
      </c>
      <c r="J674" s="181" t="s">
        <v>1209</v>
      </c>
      <c r="K674" s="168">
        <v>0.9</v>
      </c>
      <c r="L674" s="169">
        <v>1</v>
      </c>
      <c r="M674" s="169">
        <v>0.916666666666667</v>
      </c>
      <c r="N674" s="170">
        <v>0.91304347826087</v>
      </c>
      <c r="O674" s="170">
        <v>1</v>
      </c>
      <c r="P674" s="356">
        <v>0.9</v>
      </c>
      <c r="Q674" s="357">
        <v>0.978733926805143</v>
      </c>
      <c r="R674" s="169">
        <v>0.979534227240649</v>
      </c>
      <c r="S674" s="169">
        <v>0.990453460620525</v>
      </c>
      <c r="T674" s="169">
        <v>0.978733926805143</v>
      </c>
      <c r="U674" s="356">
        <v>0.9</v>
      </c>
      <c r="V674" s="169">
        <v>0.911968348170129</v>
      </c>
      <c r="W674" s="169">
        <v>0.920254057868737</v>
      </c>
      <c r="X674" s="169">
        <v>0.931980906921241</v>
      </c>
      <c r="Y674" s="169">
        <v>0.911968348170129</v>
      </c>
      <c r="Z674" s="356">
        <v>0.92</v>
      </c>
      <c r="AA674" s="356">
        <v>0.935828877005348</v>
      </c>
      <c r="AB674" s="356">
        <v>0.909980430528376</v>
      </c>
      <c r="AC674" s="356">
        <v>0.915413533834586</v>
      </c>
      <c r="AD674" s="356">
        <v>0.935828877005348</v>
      </c>
      <c r="AE674" s="356">
        <v>0.92</v>
      </c>
      <c r="AF674" s="169">
        <v>0.999134199134199</v>
      </c>
      <c r="AG674" s="169">
        <v>1</v>
      </c>
      <c r="AH674" s="169">
        <v>0.998316498316498</v>
      </c>
      <c r="AI674" s="169">
        <v>0.999134199134199</v>
      </c>
      <c r="AJ674" s="356">
        <v>0.92</v>
      </c>
      <c r="AK674" s="169">
        <v>0.954580446497306</v>
      </c>
      <c r="AL674" s="169">
        <v>0.95427375971309</v>
      </c>
      <c r="AM674" s="169">
        <v>0.941733430444283</v>
      </c>
      <c r="AN674" s="169">
        <v>0.954580446497306</v>
      </c>
      <c r="AO674" s="168">
        <v>0.99</v>
      </c>
      <c r="AP674" s="358">
        <v>1</v>
      </c>
      <c r="AQ674" s="358">
        <v>1</v>
      </c>
      <c r="AR674" s="358">
        <v>1</v>
      </c>
      <c r="AS674" s="359">
        <v>1</v>
      </c>
      <c r="AT674" s="364">
        <v>0.0810595228934205</v>
      </c>
      <c r="AU674" s="361">
        <v>0.04</v>
      </c>
      <c r="AV674" s="362">
        <v>0.0454545454545455</v>
      </c>
      <c r="AW674" s="362">
        <v>0.181818181818182</v>
      </c>
      <c r="AX674" s="362">
        <v>0.04</v>
      </c>
      <c r="AY674" s="142"/>
      <c r="AZ674" s="140"/>
    </row>
    <row r="675" spans="1:52">
      <c r="A675" s="138"/>
      <c r="B675" s="142"/>
      <c r="C675" s="172" t="s">
        <v>1160</v>
      </c>
      <c r="D675" s="166" t="s">
        <v>26</v>
      </c>
      <c r="E675" s="166" t="s">
        <v>1161</v>
      </c>
      <c r="F675" s="167" t="s">
        <v>1210</v>
      </c>
      <c r="G675" s="181" t="s">
        <v>1211</v>
      </c>
      <c r="H675" s="181" t="s">
        <v>1211</v>
      </c>
      <c r="I675" s="181" t="s">
        <v>1211</v>
      </c>
      <c r="J675" s="181" t="s">
        <v>1211</v>
      </c>
      <c r="K675" s="168">
        <v>0.9</v>
      </c>
      <c r="L675" s="169">
        <v>1</v>
      </c>
      <c r="M675" s="169">
        <v>0.974358974358974</v>
      </c>
      <c r="N675" s="170">
        <v>1</v>
      </c>
      <c r="O675" s="170">
        <v>1</v>
      </c>
      <c r="P675" s="356">
        <v>0.9</v>
      </c>
      <c r="Q675" s="357">
        <v>0.992120343839542</v>
      </c>
      <c r="R675" s="169">
        <v>0.990118034586879</v>
      </c>
      <c r="S675" s="169">
        <v>0.992576095025984</v>
      </c>
      <c r="T675" s="169">
        <v>0.992120343839542</v>
      </c>
      <c r="U675" s="356">
        <v>0.9</v>
      </c>
      <c r="V675" s="169">
        <v>0.962750716332378</v>
      </c>
      <c r="W675" s="169">
        <v>0.966785616250343</v>
      </c>
      <c r="X675" s="169">
        <v>0.975501113585746</v>
      </c>
      <c r="Y675" s="169">
        <v>0.962750716332378</v>
      </c>
      <c r="Z675" s="356">
        <v>0.92</v>
      </c>
      <c r="AA675" s="356">
        <v>0.957534246575342</v>
      </c>
      <c r="AB675" s="356">
        <v>0.946517412935323</v>
      </c>
      <c r="AC675" s="356">
        <v>0.974248927038627</v>
      </c>
      <c r="AD675" s="356">
        <v>0.957534246575342</v>
      </c>
      <c r="AE675" s="356">
        <v>0.92</v>
      </c>
      <c r="AF675" s="169">
        <v>0.999792186201164</v>
      </c>
      <c r="AG675" s="169">
        <v>0.999121844127333</v>
      </c>
      <c r="AH675" s="169">
        <v>0.998654708520179</v>
      </c>
      <c r="AI675" s="169">
        <v>0.999792186201164</v>
      </c>
      <c r="AJ675" s="356">
        <v>0.92</v>
      </c>
      <c r="AK675" s="169">
        <v>0.977113624124933</v>
      </c>
      <c r="AL675" s="169">
        <v>0.980269058295964</v>
      </c>
      <c r="AM675" s="169">
        <v>0.981086323957323</v>
      </c>
      <c r="AN675" s="169">
        <v>0.977113624124933</v>
      </c>
      <c r="AO675" s="168">
        <v>0.99</v>
      </c>
      <c r="AP675" s="358">
        <v>1</v>
      </c>
      <c r="AQ675" s="358">
        <v>1</v>
      </c>
      <c r="AR675" s="358">
        <v>1</v>
      </c>
      <c r="AS675" s="359">
        <v>1</v>
      </c>
      <c r="AT675" s="364">
        <v>0.0810595228934205</v>
      </c>
      <c r="AU675" s="361">
        <v>0</v>
      </c>
      <c r="AV675" s="362">
        <v>0.380952380952381</v>
      </c>
      <c r="AW675" s="362">
        <v>0.0625</v>
      </c>
      <c r="AX675" s="362">
        <v>0</v>
      </c>
      <c r="AY675" s="142"/>
      <c r="AZ675" s="140"/>
    </row>
    <row r="676" spans="1:52">
      <c r="A676" s="138"/>
      <c r="B676" s="142"/>
      <c r="C676" s="172" t="s">
        <v>1160</v>
      </c>
      <c r="D676" s="166" t="s">
        <v>26</v>
      </c>
      <c r="E676" s="166" t="s">
        <v>1161</v>
      </c>
      <c r="F676" s="167" t="s">
        <v>1212</v>
      </c>
      <c r="G676" s="181" t="s">
        <v>1213</v>
      </c>
      <c r="H676" s="181" t="s">
        <v>1213</v>
      </c>
      <c r="I676" s="181" t="s">
        <v>1213</v>
      </c>
      <c r="J676" s="181" t="s">
        <v>1213</v>
      </c>
      <c r="K676" s="168">
        <v>0.9</v>
      </c>
      <c r="L676" s="169">
        <v>1</v>
      </c>
      <c r="M676" s="169">
        <v>1</v>
      </c>
      <c r="N676" s="170">
        <v>1</v>
      </c>
      <c r="O676" s="170">
        <v>1</v>
      </c>
      <c r="P676" s="356">
        <v>0.9</v>
      </c>
      <c r="Q676" s="357">
        <v>0.991449946562166</v>
      </c>
      <c r="R676" s="169">
        <v>0.993018709857582</v>
      </c>
      <c r="S676" s="169">
        <v>0.993127147766323</v>
      </c>
      <c r="T676" s="169">
        <v>0.991449946562166</v>
      </c>
      <c r="U676" s="356">
        <v>0.9</v>
      </c>
      <c r="V676" s="169">
        <v>0.944780904880655</v>
      </c>
      <c r="W676" s="169">
        <v>0.939402401563809</v>
      </c>
      <c r="X676" s="169">
        <v>0.951030927835051</v>
      </c>
      <c r="Y676" s="169">
        <v>0.944780904880655</v>
      </c>
      <c r="Z676" s="356">
        <v>0.92</v>
      </c>
      <c r="AA676" s="356">
        <v>0.939024390243902</v>
      </c>
      <c r="AB676" s="356">
        <v>0.92904953145917</v>
      </c>
      <c r="AC676" s="356">
        <v>0.949742268041237</v>
      </c>
      <c r="AD676" s="356">
        <v>0.939024390243902</v>
      </c>
      <c r="AE676" s="356">
        <v>0.92</v>
      </c>
      <c r="AF676" s="169">
        <v>1</v>
      </c>
      <c r="AG676" s="169">
        <v>0.994623655913978</v>
      </c>
      <c r="AH676" s="169">
        <v>0.998062015503876</v>
      </c>
      <c r="AI676" s="169">
        <v>1</v>
      </c>
      <c r="AJ676" s="356">
        <v>0.92</v>
      </c>
      <c r="AK676" s="169">
        <v>0.970266479663394</v>
      </c>
      <c r="AL676" s="169">
        <v>0.969500924214418</v>
      </c>
      <c r="AM676" s="169">
        <v>0.966529351184346</v>
      </c>
      <c r="AN676" s="169">
        <v>0.970266479663394</v>
      </c>
      <c r="AO676" s="168">
        <v>0.99</v>
      </c>
      <c r="AP676" s="358">
        <v>1</v>
      </c>
      <c r="AQ676" s="358">
        <v>1</v>
      </c>
      <c r="AR676" s="358">
        <v>1</v>
      </c>
      <c r="AS676" s="359">
        <v>1</v>
      </c>
      <c r="AT676" s="364">
        <v>0.0810595228934205</v>
      </c>
      <c r="AU676" s="361">
        <v>0</v>
      </c>
      <c r="AV676" s="362">
        <v>0.25</v>
      </c>
      <c r="AW676" s="362">
        <v>0</v>
      </c>
      <c r="AX676" s="362">
        <v>0</v>
      </c>
      <c r="AY676" s="142"/>
      <c r="AZ676" s="140"/>
    </row>
    <row r="677" spans="1:52">
      <c r="A677" s="138"/>
      <c r="B677" s="142"/>
      <c r="C677" s="172" t="s">
        <v>1160</v>
      </c>
      <c r="D677" s="166" t="s">
        <v>26</v>
      </c>
      <c r="E677" s="166" t="s">
        <v>1161</v>
      </c>
      <c r="F677" s="167" t="s">
        <v>1214</v>
      </c>
      <c r="G677" s="181" t="s">
        <v>1215</v>
      </c>
      <c r="H677" s="181" t="s">
        <v>1215</v>
      </c>
      <c r="I677" s="181" t="s">
        <v>1215</v>
      </c>
      <c r="J677" s="181" t="s">
        <v>1215</v>
      </c>
      <c r="K677" s="168">
        <v>0.9</v>
      </c>
      <c r="L677" s="169">
        <v>1</v>
      </c>
      <c r="M677" s="169">
        <v>1</v>
      </c>
      <c r="N677" s="170">
        <v>1</v>
      </c>
      <c r="O677" s="170">
        <v>1</v>
      </c>
      <c r="P677" s="356">
        <v>0.9</v>
      </c>
      <c r="Q677" s="357">
        <v>0.985049833887043</v>
      </c>
      <c r="R677" s="169">
        <v>0.984364377974167</v>
      </c>
      <c r="S677" s="169">
        <v>0.991701244813278</v>
      </c>
      <c r="T677" s="169">
        <v>0.985049833887043</v>
      </c>
      <c r="U677" s="356">
        <v>0.9</v>
      </c>
      <c r="V677" s="169">
        <v>0.93936877076412</v>
      </c>
      <c r="W677" s="169">
        <v>0.933378653976886</v>
      </c>
      <c r="X677" s="169">
        <v>0.927385892116183</v>
      </c>
      <c r="Y677" s="169">
        <v>0.93936877076412</v>
      </c>
      <c r="Z677" s="356">
        <v>0.92</v>
      </c>
      <c r="AA677" s="356">
        <v>0.950877192982456</v>
      </c>
      <c r="AB677" s="356">
        <v>0.946969696969697</v>
      </c>
      <c r="AC677" s="356">
        <v>0.951557093425606</v>
      </c>
      <c r="AD677" s="356">
        <v>0.950877192982456</v>
      </c>
      <c r="AE677" s="356">
        <v>0.92</v>
      </c>
      <c r="AF677" s="169">
        <v>0.984126984126984</v>
      </c>
      <c r="AG677" s="169">
        <v>0.9875</v>
      </c>
      <c r="AH677" s="169">
        <v>0.958677685950413</v>
      </c>
      <c r="AI677" s="169">
        <v>0.984126984126984</v>
      </c>
      <c r="AJ677" s="356">
        <v>0.92</v>
      </c>
      <c r="AK677" s="169">
        <v>0.967785234899329</v>
      </c>
      <c r="AL677" s="169">
        <v>0.967146974063401</v>
      </c>
      <c r="AM677" s="169">
        <v>0.959792477302205</v>
      </c>
      <c r="AN677" s="169">
        <v>0.967785234899329</v>
      </c>
      <c r="AO677" s="168">
        <v>0.99</v>
      </c>
      <c r="AP677" s="358">
        <v>1</v>
      </c>
      <c r="AQ677" s="358">
        <v>1</v>
      </c>
      <c r="AR677" s="358">
        <v>1</v>
      </c>
      <c r="AS677" s="359">
        <v>1</v>
      </c>
      <c r="AT677" s="364">
        <v>0.0810595228934205</v>
      </c>
      <c r="AU677" s="361">
        <v>0.111111111111111</v>
      </c>
      <c r="AV677" s="362">
        <v>0.0909090909090909</v>
      </c>
      <c r="AW677" s="362">
        <v>0.0714285714285714</v>
      </c>
      <c r="AX677" s="362">
        <v>0.111111111111111</v>
      </c>
      <c r="AY677" s="142"/>
      <c r="AZ677" s="140"/>
    </row>
    <row r="678" spans="1:52">
      <c r="A678" s="138"/>
      <c r="B678" s="142"/>
      <c r="C678" s="172" t="s">
        <v>1160</v>
      </c>
      <c r="D678" s="166" t="s">
        <v>26</v>
      </c>
      <c r="E678" s="166" t="s">
        <v>1161</v>
      </c>
      <c r="F678" s="167" t="s">
        <v>32</v>
      </c>
      <c r="G678" s="181" t="s">
        <v>1216</v>
      </c>
      <c r="H678" s="181" t="s">
        <v>1216</v>
      </c>
      <c r="I678" s="181" t="s">
        <v>1216</v>
      </c>
      <c r="J678" s="181" t="s">
        <v>1216</v>
      </c>
      <c r="K678" s="168">
        <v>0.9</v>
      </c>
      <c r="L678" s="169" t="s">
        <v>32</v>
      </c>
      <c r="M678" s="169" t="s">
        <v>32</v>
      </c>
      <c r="N678" s="170" t="s">
        <v>32</v>
      </c>
      <c r="O678" s="170" t="s">
        <v>32</v>
      </c>
      <c r="P678" s="356">
        <v>0.9</v>
      </c>
      <c r="Q678" s="357" t="s">
        <v>32</v>
      </c>
      <c r="R678" s="169" t="s">
        <v>32</v>
      </c>
      <c r="S678" s="169" t="s">
        <v>32</v>
      </c>
      <c r="T678" s="169" t="s">
        <v>32</v>
      </c>
      <c r="U678" s="356">
        <v>0.9</v>
      </c>
      <c r="V678" s="169" t="s">
        <v>32</v>
      </c>
      <c r="W678" s="169" t="s">
        <v>32</v>
      </c>
      <c r="X678" s="169" t="s">
        <v>32</v>
      </c>
      <c r="Y678" s="169" t="s">
        <v>32</v>
      </c>
      <c r="Z678" s="356">
        <v>0.92</v>
      </c>
      <c r="AA678" s="356" t="s">
        <v>32</v>
      </c>
      <c r="AB678" s="356" t="s">
        <v>32</v>
      </c>
      <c r="AC678" s="356" t="s">
        <v>32</v>
      </c>
      <c r="AD678" s="356" t="s">
        <v>32</v>
      </c>
      <c r="AE678" s="356">
        <v>0.92</v>
      </c>
      <c r="AF678" s="169" t="s">
        <v>32</v>
      </c>
      <c r="AG678" s="169" t="s">
        <v>32</v>
      </c>
      <c r="AH678" s="169" t="s">
        <v>32</v>
      </c>
      <c r="AI678" s="169" t="s">
        <v>32</v>
      </c>
      <c r="AJ678" s="356">
        <v>0.92</v>
      </c>
      <c r="AK678" s="169" t="s">
        <v>32</v>
      </c>
      <c r="AL678" s="169" t="s">
        <v>32</v>
      </c>
      <c r="AM678" s="169" t="s">
        <v>32</v>
      </c>
      <c r="AN678" s="169" t="s">
        <v>32</v>
      </c>
      <c r="AO678" s="168">
        <v>0.99</v>
      </c>
      <c r="AP678" s="358" t="s">
        <v>32</v>
      </c>
      <c r="AQ678" s="358" t="s">
        <v>32</v>
      </c>
      <c r="AR678" s="358" t="s">
        <v>32</v>
      </c>
      <c r="AS678" s="359" t="s">
        <v>32</v>
      </c>
      <c r="AT678" s="364">
        <v>0.0810595228934205</v>
      </c>
      <c r="AU678" s="361" t="s">
        <v>32</v>
      </c>
      <c r="AV678" s="362" t="s">
        <v>32</v>
      </c>
      <c r="AW678" s="362" t="s">
        <v>32</v>
      </c>
      <c r="AX678" s="362" t="s">
        <v>32</v>
      </c>
      <c r="AY678" s="142"/>
      <c r="AZ678" s="140"/>
    </row>
    <row r="679" spans="1:52">
      <c r="A679" s="138"/>
      <c r="B679" s="142"/>
      <c r="C679" s="172" t="s">
        <v>1160</v>
      </c>
      <c r="D679" s="166" t="s">
        <v>26</v>
      </c>
      <c r="E679" s="166" t="s">
        <v>1161</v>
      </c>
      <c r="F679" s="167" t="s">
        <v>1217</v>
      </c>
      <c r="G679" s="181" t="s">
        <v>1218</v>
      </c>
      <c r="H679" s="181" t="s">
        <v>1218</v>
      </c>
      <c r="I679" s="181" t="s">
        <v>1218</v>
      </c>
      <c r="J679" s="181" t="s">
        <v>1218</v>
      </c>
      <c r="K679" s="168">
        <v>0.9</v>
      </c>
      <c r="L679" s="169">
        <v>1</v>
      </c>
      <c r="M679" s="169">
        <v>1</v>
      </c>
      <c r="N679" s="170">
        <v>1</v>
      </c>
      <c r="O679" s="170">
        <v>1</v>
      </c>
      <c r="P679" s="356">
        <v>0.9</v>
      </c>
      <c r="Q679" s="357">
        <v>0.964015151515151</v>
      </c>
      <c r="R679" s="169">
        <v>0.960575934178951</v>
      </c>
      <c r="S679" s="169">
        <v>0.969549330085262</v>
      </c>
      <c r="T679" s="169">
        <v>0.964015151515151</v>
      </c>
      <c r="U679" s="356">
        <v>0.9</v>
      </c>
      <c r="V679" s="169">
        <v>0.951231060606061</v>
      </c>
      <c r="W679" s="169">
        <v>0.946863215632499</v>
      </c>
      <c r="X679" s="169">
        <v>0.951278928136419</v>
      </c>
      <c r="Y679" s="169">
        <v>0.951231060606061</v>
      </c>
      <c r="Z679" s="356">
        <v>0.92</v>
      </c>
      <c r="AA679" s="356">
        <v>0.948012232415902</v>
      </c>
      <c r="AB679" s="356">
        <v>0.943349753694581</v>
      </c>
      <c r="AC679" s="356">
        <v>0.958</v>
      </c>
      <c r="AD679" s="356">
        <v>0.948012232415902</v>
      </c>
      <c r="AE679" s="356">
        <v>0.92</v>
      </c>
      <c r="AF679" s="169">
        <v>1</v>
      </c>
      <c r="AG679" s="169">
        <v>0.997361477572559</v>
      </c>
      <c r="AH679" s="169">
        <v>0.998777506112469</v>
      </c>
      <c r="AI679" s="169">
        <v>1</v>
      </c>
      <c r="AJ679" s="356">
        <v>0.92</v>
      </c>
      <c r="AK679" s="169">
        <v>0.971613366870284</v>
      </c>
      <c r="AL679" s="169">
        <v>0.976401179941003</v>
      </c>
      <c r="AM679" s="169">
        <v>0.973504920514762</v>
      </c>
      <c r="AN679" s="169">
        <v>0.971613366870284</v>
      </c>
      <c r="AO679" s="168">
        <v>0.99</v>
      </c>
      <c r="AP679" s="358">
        <v>1</v>
      </c>
      <c r="AQ679" s="358">
        <v>1</v>
      </c>
      <c r="AR679" s="358">
        <v>1</v>
      </c>
      <c r="AS679" s="359">
        <v>1</v>
      </c>
      <c r="AT679" s="364">
        <v>0.0810595228934205</v>
      </c>
      <c r="AU679" s="361">
        <v>0.0625</v>
      </c>
      <c r="AV679" s="362">
        <v>0</v>
      </c>
      <c r="AW679" s="362">
        <v>0</v>
      </c>
      <c r="AX679" s="362">
        <v>0.0625</v>
      </c>
      <c r="AY679" s="142"/>
      <c r="AZ679" s="140"/>
    </row>
    <row r="680" spans="1:52">
      <c r="A680" s="138"/>
      <c r="B680" s="142"/>
      <c r="C680" s="172" t="s">
        <v>1160</v>
      </c>
      <c r="D680" s="166" t="s">
        <v>26</v>
      </c>
      <c r="E680" s="166" t="s">
        <v>1161</v>
      </c>
      <c r="F680" s="167" t="s">
        <v>1219</v>
      </c>
      <c r="G680" s="181" t="s">
        <v>1220</v>
      </c>
      <c r="H680" s="181" t="s">
        <v>1220</v>
      </c>
      <c r="I680" s="181" t="s">
        <v>1220</v>
      </c>
      <c r="J680" s="181" t="s">
        <v>1220</v>
      </c>
      <c r="K680" s="168">
        <v>0.9</v>
      </c>
      <c r="L680" s="169">
        <v>0.857142857142857</v>
      </c>
      <c r="M680" s="169">
        <v>0.807692307692308</v>
      </c>
      <c r="N680" s="170">
        <v>0.916666666666667</v>
      </c>
      <c r="O680" s="170">
        <v>0.857142857142857</v>
      </c>
      <c r="P680" s="356">
        <v>0.9</v>
      </c>
      <c r="Q680" s="357">
        <v>0.955381784728611</v>
      </c>
      <c r="R680" s="169">
        <v>0.954160789844852</v>
      </c>
      <c r="S680" s="169">
        <v>0.963513513513514</v>
      </c>
      <c r="T680" s="169">
        <v>0.955381784728611</v>
      </c>
      <c r="U680" s="356">
        <v>0.9</v>
      </c>
      <c r="V680" s="169">
        <v>0.933302667893284</v>
      </c>
      <c r="W680" s="169">
        <v>0.93441466854725</v>
      </c>
      <c r="X680" s="169">
        <v>0.939189189189189</v>
      </c>
      <c r="Y680" s="169">
        <v>0.933302667893284</v>
      </c>
      <c r="Z680" s="356">
        <v>0.92</v>
      </c>
      <c r="AA680" s="356">
        <v>0.945226917057903</v>
      </c>
      <c r="AB680" s="356">
        <v>0.927016645326505</v>
      </c>
      <c r="AC680" s="356">
        <v>0.911062906724512</v>
      </c>
      <c r="AD680" s="356">
        <v>0.945226917057903</v>
      </c>
      <c r="AE680" s="356">
        <v>0.92</v>
      </c>
      <c r="AF680" s="169">
        <v>0.996323529411765</v>
      </c>
      <c r="AG680" s="169">
        <v>0.996428571428571</v>
      </c>
      <c r="AH680" s="169">
        <v>0.996376811594203</v>
      </c>
      <c r="AI680" s="169">
        <v>0.996323529411765</v>
      </c>
      <c r="AJ680" s="356">
        <v>0.92</v>
      </c>
      <c r="AK680" s="169">
        <v>0.969868840836583</v>
      </c>
      <c r="AL680" s="169">
        <v>0.964068546158098</v>
      </c>
      <c r="AM680" s="169">
        <v>0.950041631973356</v>
      </c>
      <c r="AN680" s="169">
        <v>0.969868840836583</v>
      </c>
      <c r="AO680" s="168">
        <v>0.99</v>
      </c>
      <c r="AP680" s="358">
        <v>1</v>
      </c>
      <c r="AQ680" s="358">
        <v>1</v>
      </c>
      <c r="AR680" s="358">
        <v>1</v>
      </c>
      <c r="AS680" s="359">
        <v>1</v>
      </c>
      <c r="AT680" s="364">
        <v>0.0810595228934205</v>
      </c>
      <c r="AU680" s="361">
        <v>0</v>
      </c>
      <c r="AV680" s="362">
        <v>0.1</v>
      </c>
      <c r="AW680" s="362">
        <v>0.2</v>
      </c>
      <c r="AX680" s="362">
        <v>0</v>
      </c>
      <c r="AY680" s="142"/>
      <c r="AZ680" s="140"/>
    </row>
    <row r="681" spans="1:52">
      <c r="A681" s="138"/>
      <c r="B681" s="142"/>
      <c r="C681" s="172" t="s">
        <v>1160</v>
      </c>
      <c r="D681" s="166" t="s">
        <v>26</v>
      </c>
      <c r="E681" s="166" t="s">
        <v>1161</v>
      </c>
      <c r="F681" s="167" t="s">
        <v>1221</v>
      </c>
      <c r="G681" s="181" t="s">
        <v>1222</v>
      </c>
      <c r="H681" s="181" t="s">
        <v>1222</v>
      </c>
      <c r="I681" s="181" t="s">
        <v>1222</v>
      </c>
      <c r="J681" s="181" t="s">
        <v>1222</v>
      </c>
      <c r="K681" s="168">
        <v>0.9</v>
      </c>
      <c r="L681" s="169">
        <v>0.944444444444444</v>
      </c>
      <c r="M681" s="169">
        <v>0.923076923076923</v>
      </c>
      <c r="N681" s="170">
        <v>1</v>
      </c>
      <c r="O681" s="170">
        <v>0.944444444444444</v>
      </c>
      <c r="P681" s="356">
        <v>0.9</v>
      </c>
      <c r="Q681" s="357">
        <v>0.976277887602372</v>
      </c>
      <c r="R681" s="169">
        <v>0.887353674918442</v>
      </c>
      <c r="S681" s="169">
        <v>0.925295857988166</v>
      </c>
      <c r="T681" s="169">
        <v>0.976277887602372</v>
      </c>
      <c r="U681" s="356">
        <v>0.9</v>
      </c>
      <c r="V681" s="169">
        <v>0.918667043208133</v>
      </c>
      <c r="W681" s="169">
        <v>0.912109000191902</v>
      </c>
      <c r="X681" s="169">
        <v>0.923816568047337</v>
      </c>
      <c r="Y681" s="169">
        <v>0.918667043208133</v>
      </c>
      <c r="Z681" s="356">
        <v>0.92</v>
      </c>
      <c r="AA681" s="356">
        <v>0.942028985507246</v>
      </c>
      <c r="AB681" s="356">
        <v>0.92089552238806</v>
      </c>
      <c r="AC681" s="356">
        <v>0.914560770156438</v>
      </c>
      <c r="AD681" s="356">
        <v>0.942028985507246</v>
      </c>
      <c r="AE681" s="356">
        <v>0.92</v>
      </c>
      <c r="AF681" s="169">
        <v>0.999664879356568</v>
      </c>
      <c r="AG681" s="169">
        <v>0.997427652733119</v>
      </c>
      <c r="AH681" s="169">
        <v>0.995054168629298</v>
      </c>
      <c r="AI681" s="169">
        <v>0.999664879356568</v>
      </c>
      <c r="AJ681" s="356">
        <v>0.92</v>
      </c>
      <c r="AK681" s="169">
        <v>0.96586178184846</v>
      </c>
      <c r="AL681" s="169">
        <v>0.962759462759463</v>
      </c>
      <c r="AM681" s="169">
        <v>0.953733394411361</v>
      </c>
      <c r="AN681" s="169">
        <v>0.96586178184846</v>
      </c>
      <c r="AO681" s="168">
        <v>0.99</v>
      </c>
      <c r="AP681" s="358">
        <v>1</v>
      </c>
      <c r="AQ681" s="358">
        <v>1</v>
      </c>
      <c r="AR681" s="358">
        <v>1</v>
      </c>
      <c r="AS681" s="359">
        <v>1</v>
      </c>
      <c r="AT681" s="364">
        <v>0.0810595228934205</v>
      </c>
      <c r="AU681" s="361">
        <v>0</v>
      </c>
      <c r="AV681" s="362">
        <v>0.285714285714286</v>
      </c>
      <c r="AW681" s="362">
        <v>0</v>
      </c>
      <c r="AX681" s="362">
        <v>0</v>
      </c>
      <c r="AY681" s="142"/>
      <c r="AZ681" s="140"/>
    </row>
    <row r="682" spans="1:52">
      <c r="A682" s="138"/>
      <c r="B682" s="142"/>
      <c r="C682" s="172" t="s">
        <v>1160</v>
      </c>
      <c r="D682" s="166" t="s">
        <v>26</v>
      </c>
      <c r="E682" s="166" t="s">
        <v>1161</v>
      </c>
      <c r="F682" s="167" t="s">
        <v>1223</v>
      </c>
      <c r="G682" s="181" t="s">
        <v>1224</v>
      </c>
      <c r="H682" s="181" t="s">
        <v>1224</v>
      </c>
      <c r="I682" s="181" t="s">
        <v>1224</v>
      </c>
      <c r="J682" s="181" t="s">
        <v>1224</v>
      </c>
      <c r="K682" s="168">
        <v>0.9</v>
      </c>
      <c r="L682" s="169">
        <v>0.75</v>
      </c>
      <c r="M682" s="169">
        <v>0.724137931034483</v>
      </c>
      <c r="N682" s="170">
        <v>0.75</v>
      </c>
      <c r="O682" s="170">
        <v>0.75</v>
      </c>
      <c r="P682" s="356">
        <v>0.9</v>
      </c>
      <c r="Q682" s="357">
        <v>0.961583236321304</v>
      </c>
      <c r="R682" s="169">
        <v>0.962622367250074</v>
      </c>
      <c r="S682" s="169">
        <v>0.981501632208923</v>
      </c>
      <c r="T682" s="169">
        <v>0.961583236321304</v>
      </c>
      <c r="U682" s="356">
        <v>0.9</v>
      </c>
      <c r="V682" s="169">
        <v>0.921226232052775</v>
      </c>
      <c r="W682" s="169">
        <v>0.91990507267873</v>
      </c>
      <c r="X682" s="169">
        <v>0.941240478781284</v>
      </c>
      <c r="Y682" s="169">
        <v>0.921226232052775</v>
      </c>
      <c r="Z682" s="356">
        <v>0.92</v>
      </c>
      <c r="AA682" s="356">
        <v>0.885931558935361</v>
      </c>
      <c r="AB682" s="356">
        <v>0.893103448275862</v>
      </c>
      <c r="AC682" s="356">
        <v>0.897707231040564</v>
      </c>
      <c r="AD682" s="356">
        <v>0.885931558935361</v>
      </c>
      <c r="AE682" s="356">
        <v>0.92</v>
      </c>
      <c r="AF682" s="169">
        <v>0.996791443850267</v>
      </c>
      <c r="AG682" s="169">
        <v>0.997237569060773</v>
      </c>
      <c r="AH682" s="169">
        <v>1</v>
      </c>
      <c r="AI682" s="169">
        <v>0.996791443850267</v>
      </c>
      <c r="AJ682" s="356">
        <v>0.92</v>
      </c>
      <c r="AK682" s="169">
        <v>0.93672383205204</v>
      </c>
      <c r="AL682" s="169">
        <v>0.955199245460976</v>
      </c>
      <c r="AM682" s="169">
        <v>0.948924731182796</v>
      </c>
      <c r="AN682" s="169">
        <v>0.93672383205204</v>
      </c>
      <c r="AO682" s="168">
        <v>0.99</v>
      </c>
      <c r="AP682" s="358">
        <v>1</v>
      </c>
      <c r="AQ682" s="358">
        <v>1</v>
      </c>
      <c r="AR682" s="358">
        <v>1</v>
      </c>
      <c r="AS682" s="359">
        <v>1</v>
      </c>
      <c r="AT682" s="364">
        <v>0.0810595228934205</v>
      </c>
      <c r="AU682" s="361">
        <v>0</v>
      </c>
      <c r="AV682" s="362">
        <v>0.1</v>
      </c>
      <c r="AW682" s="362">
        <v>0.111111111111111</v>
      </c>
      <c r="AX682" s="362">
        <v>0</v>
      </c>
      <c r="AY682" s="142"/>
      <c r="AZ682" s="140"/>
    </row>
    <row r="683" spans="1:52">
      <c r="A683" s="138"/>
      <c r="B683" s="142"/>
      <c r="C683" s="172" t="s">
        <v>1160</v>
      </c>
      <c r="D683" s="166" t="s">
        <v>26</v>
      </c>
      <c r="E683" s="166" t="s">
        <v>1161</v>
      </c>
      <c r="F683" s="167" t="s">
        <v>1225</v>
      </c>
      <c r="G683" s="181" t="s">
        <v>1226</v>
      </c>
      <c r="H683" s="181" t="s">
        <v>1226</v>
      </c>
      <c r="I683" s="181" t="s">
        <v>1226</v>
      </c>
      <c r="J683" s="181" t="s">
        <v>1226</v>
      </c>
      <c r="K683" s="168">
        <v>0.9</v>
      </c>
      <c r="L683" s="169">
        <v>0.631578947368421</v>
      </c>
      <c r="M683" s="169">
        <v>0.65</v>
      </c>
      <c r="N683" s="170">
        <v>0.588235294117647</v>
      </c>
      <c r="O683" s="170">
        <v>0.631578947368421</v>
      </c>
      <c r="P683" s="356">
        <v>0.9</v>
      </c>
      <c r="Q683" s="357">
        <v>0.983624454148472</v>
      </c>
      <c r="R683" s="169">
        <v>0.990883868410622</v>
      </c>
      <c r="S683" s="169">
        <v>0.98655462184874</v>
      </c>
      <c r="T683" s="169">
        <v>0.983624454148472</v>
      </c>
      <c r="U683" s="356">
        <v>0.9</v>
      </c>
      <c r="V683" s="169">
        <v>0.929585152838428</v>
      </c>
      <c r="W683" s="169">
        <v>0.932619896948078</v>
      </c>
      <c r="X683" s="169">
        <v>0.939495798319328</v>
      </c>
      <c r="Y683" s="169">
        <v>0.929585152838428</v>
      </c>
      <c r="Z683" s="356">
        <v>0.92</v>
      </c>
      <c r="AA683" s="356">
        <v>0.927536231884058</v>
      </c>
      <c r="AB683" s="356">
        <v>0.925039872408293</v>
      </c>
      <c r="AC683" s="356">
        <v>0.943627450980392</v>
      </c>
      <c r="AD683" s="356">
        <v>0.927536231884058</v>
      </c>
      <c r="AE683" s="356">
        <v>0.92</v>
      </c>
      <c r="AF683" s="169">
        <v>0.998577524893314</v>
      </c>
      <c r="AG683" s="169">
        <v>1</v>
      </c>
      <c r="AH683" s="169">
        <v>0.997183098591549</v>
      </c>
      <c r="AI683" s="169">
        <v>0.998577524893314</v>
      </c>
      <c r="AJ683" s="356">
        <v>0.92</v>
      </c>
      <c r="AK683" s="169">
        <v>0.959498956158664</v>
      </c>
      <c r="AL683" s="169">
        <v>0.967629324024119</v>
      </c>
      <c r="AM683" s="169">
        <v>0.959163346613546</v>
      </c>
      <c r="AN683" s="169">
        <v>0.959498956158664</v>
      </c>
      <c r="AO683" s="168">
        <v>0.99</v>
      </c>
      <c r="AP683" s="358">
        <v>1</v>
      </c>
      <c r="AQ683" s="358">
        <v>1</v>
      </c>
      <c r="AR683" s="358">
        <v>1</v>
      </c>
      <c r="AS683" s="359">
        <v>1</v>
      </c>
      <c r="AT683" s="364">
        <v>0.0810595228934205</v>
      </c>
      <c r="AU683" s="361">
        <v>0</v>
      </c>
      <c r="AV683" s="362">
        <v>0.142857142857143</v>
      </c>
      <c r="AW683" s="362">
        <v>0</v>
      </c>
      <c r="AX683" s="362">
        <v>0</v>
      </c>
      <c r="AY683" s="142"/>
      <c r="AZ683" s="140"/>
    </row>
    <row r="684" spans="1:52">
      <c r="A684" s="138"/>
      <c r="B684" s="142"/>
      <c r="C684" s="172" t="s">
        <v>1160</v>
      </c>
      <c r="D684" s="166" t="s">
        <v>26</v>
      </c>
      <c r="E684" s="166" t="s">
        <v>1161</v>
      </c>
      <c r="F684" s="167" t="s">
        <v>1227</v>
      </c>
      <c r="G684" s="181" t="s">
        <v>1228</v>
      </c>
      <c r="H684" s="181" t="s">
        <v>1228</v>
      </c>
      <c r="I684" s="181" t="s">
        <v>1228</v>
      </c>
      <c r="J684" s="181" t="s">
        <v>1228</v>
      </c>
      <c r="K684" s="168">
        <v>0.9</v>
      </c>
      <c r="L684" s="169">
        <v>1</v>
      </c>
      <c r="M684" s="169">
        <v>1</v>
      </c>
      <c r="N684" s="170">
        <v>0.941176470588235</v>
      </c>
      <c r="O684" s="170">
        <v>1</v>
      </c>
      <c r="P684" s="356">
        <v>0.9</v>
      </c>
      <c r="Q684" s="357">
        <v>0.987449799196787</v>
      </c>
      <c r="R684" s="169">
        <v>0.997559274755927</v>
      </c>
      <c r="S684" s="169">
        <v>0.998607242339833</v>
      </c>
      <c r="T684" s="169">
        <v>0.987449799196787</v>
      </c>
      <c r="U684" s="356">
        <v>0.9</v>
      </c>
      <c r="V684" s="169">
        <v>0.954317269076305</v>
      </c>
      <c r="W684" s="169">
        <v>0.919107391910739</v>
      </c>
      <c r="X684" s="169">
        <v>0.952646239554318</v>
      </c>
      <c r="Y684" s="169">
        <v>0.954317269076305</v>
      </c>
      <c r="Z684" s="356">
        <v>0.92</v>
      </c>
      <c r="AA684" s="356">
        <v>0.984</v>
      </c>
      <c r="AB684" s="356">
        <v>0.964769647696477</v>
      </c>
      <c r="AC684" s="356">
        <v>0.962105263157895</v>
      </c>
      <c r="AD684" s="356">
        <v>0.984</v>
      </c>
      <c r="AE684" s="356">
        <v>0.92</v>
      </c>
      <c r="AF684" s="169">
        <v>0.978260869565217</v>
      </c>
      <c r="AG684" s="169">
        <v>1</v>
      </c>
      <c r="AH684" s="169">
        <v>0.99290780141844</v>
      </c>
      <c r="AI684" s="169">
        <v>0.978260869565217</v>
      </c>
      <c r="AJ684" s="356">
        <v>0.92</v>
      </c>
      <c r="AK684" s="169">
        <v>0.991214667685256</v>
      </c>
      <c r="AL684" s="169">
        <v>0.986134220743206</v>
      </c>
      <c r="AM684" s="169">
        <v>0.980737018425461</v>
      </c>
      <c r="AN684" s="169">
        <v>0.991214667685256</v>
      </c>
      <c r="AO684" s="168">
        <v>0.99</v>
      </c>
      <c r="AP684" s="358">
        <v>1</v>
      </c>
      <c r="AQ684" s="358">
        <v>1</v>
      </c>
      <c r="AR684" s="358">
        <v>1</v>
      </c>
      <c r="AS684" s="359">
        <v>1</v>
      </c>
      <c r="AT684" s="364">
        <v>0.0810595228934205</v>
      </c>
      <c r="AU684" s="361">
        <v>0</v>
      </c>
      <c r="AV684" s="362">
        <v>0.333333333333333</v>
      </c>
      <c r="AW684" s="362">
        <v>0</v>
      </c>
      <c r="AX684" s="362">
        <v>0</v>
      </c>
      <c r="AY684" s="142"/>
      <c r="AZ684" s="140"/>
    </row>
    <row r="685" spans="1:52">
      <c r="A685" s="138"/>
      <c r="B685" s="142"/>
      <c r="C685" s="172" t="s">
        <v>1160</v>
      </c>
      <c r="D685" s="166" t="s">
        <v>26</v>
      </c>
      <c r="E685" s="166" t="s">
        <v>1161</v>
      </c>
      <c r="F685" s="167" t="s">
        <v>1229</v>
      </c>
      <c r="G685" s="181" t="s">
        <v>1230</v>
      </c>
      <c r="H685" s="181" t="s">
        <v>1230</v>
      </c>
      <c r="I685" s="181" t="s">
        <v>1230</v>
      </c>
      <c r="J685" s="181" t="s">
        <v>1230</v>
      </c>
      <c r="K685" s="168">
        <v>0.9</v>
      </c>
      <c r="L685" s="169">
        <v>0.925</v>
      </c>
      <c r="M685" s="169">
        <v>0.961538461538462</v>
      </c>
      <c r="N685" s="170">
        <v>0.926470588235294</v>
      </c>
      <c r="O685" s="170">
        <v>0.925</v>
      </c>
      <c r="P685" s="356">
        <v>0.9</v>
      </c>
      <c r="Q685" s="357">
        <v>0.957866184448463</v>
      </c>
      <c r="R685" s="169">
        <v>0.773377337733773</v>
      </c>
      <c r="S685" s="169">
        <v>0.963829787234043</v>
      </c>
      <c r="T685" s="169">
        <v>0.957866184448463</v>
      </c>
      <c r="U685" s="356">
        <v>0.9</v>
      </c>
      <c r="V685" s="169">
        <v>0.924593128390597</v>
      </c>
      <c r="W685" s="169">
        <v>0.920104510451045</v>
      </c>
      <c r="X685" s="169">
        <v>0.915957446808511</v>
      </c>
      <c r="Y685" s="169">
        <v>0.924593128390597</v>
      </c>
      <c r="Z685" s="356">
        <v>0.92</v>
      </c>
      <c r="AA685" s="356">
        <v>0.906287069988138</v>
      </c>
      <c r="AB685" s="356">
        <v>0.90230179028133</v>
      </c>
      <c r="AC685" s="356">
        <v>0.896440129449838</v>
      </c>
      <c r="AD685" s="356">
        <v>0.906287069988138</v>
      </c>
      <c r="AE685" s="356">
        <v>0.92</v>
      </c>
      <c r="AF685" s="169">
        <v>0.999540441176471</v>
      </c>
      <c r="AG685" s="169">
        <v>0.998501498501498</v>
      </c>
      <c r="AH685" s="169">
        <v>0.998100664767331</v>
      </c>
      <c r="AI685" s="169">
        <v>0.999540441176471</v>
      </c>
      <c r="AJ685" s="356">
        <v>0.92</v>
      </c>
      <c r="AK685" s="169">
        <v>0.954739303893245</v>
      </c>
      <c r="AL685" s="169">
        <v>0.958383006394278</v>
      </c>
      <c r="AM685" s="169">
        <v>0.939666238767651</v>
      </c>
      <c r="AN685" s="169">
        <v>0.954739303893245</v>
      </c>
      <c r="AO685" s="168">
        <v>0.99</v>
      </c>
      <c r="AP685" s="358">
        <v>1</v>
      </c>
      <c r="AQ685" s="358">
        <v>1</v>
      </c>
      <c r="AR685" s="358">
        <v>1</v>
      </c>
      <c r="AS685" s="359">
        <v>1</v>
      </c>
      <c r="AT685" s="364">
        <v>0.0810595228934205</v>
      </c>
      <c r="AU685" s="361">
        <v>0</v>
      </c>
      <c r="AV685" s="362">
        <v>0.314285714285714</v>
      </c>
      <c r="AW685" s="362">
        <v>0.1</v>
      </c>
      <c r="AX685" s="362">
        <v>0</v>
      </c>
      <c r="AY685" s="142"/>
      <c r="AZ685" s="140"/>
    </row>
    <row r="686" spans="1:52">
      <c r="A686" s="138"/>
      <c r="B686" s="142"/>
      <c r="C686" s="172" t="s">
        <v>1160</v>
      </c>
      <c r="D686" s="166" t="s">
        <v>26</v>
      </c>
      <c r="E686" s="166" t="s">
        <v>1161</v>
      </c>
      <c r="F686" s="167" t="s">
        <v>1231</v>
      </c>
      <c r="G686" s="181" t="s">
        <v>1232</v>
      </c>
      <c r="H686" s="181" t="s">
        <v>1232</v>
      </c>
      <c r="I686" s="181" t="s">
        <v>1232</v>
      </c>
      <c r="J686" s="181" t="s">
        <v>1232</v>
      </c>
      <c r="K686" s="168">
        <v>0.9</v>
      </c>
      <c r="L686" s="169">
        <v>1</v>
      </c>
      <c r="M686" s="169">
        <v>1</v>
      </c>
      <c r="N686" s="170">
        <v>0.909090909090909</v>
      </c>
      <c r="O686" s="170">
        <v>1</v>
      </c>
      <c r="P686" s="356">
        <v>0.9</v>
      </c>
      <c r="Q686" s="357">
        <v>0.988317757009346</v>
      </c>
      <c r="R686" s="169">
        <v>0.979695431472081</v>
      </c>
      <c r="S686" s="169">
        <v>0.988425925925926</v>
      </c>
      <c r="T686" s="169">
        <v>0.988317757009346</v>
      </c>
      <c r="U686" s="356">
        <v>0.9</v>
      </c>
      <c r="V686" s="169">
        <v>0.940031152647975</v>
      </c>
      <c r="W686" s="169">
        <v>0.927241962774958</v>
      </c>
      <c r="X686" s="169">
        <v>0.93287037037037</v>
      </c>
      <c r="Y686" s="169">
        <v>0.940031152647975</v>
      </c>
      <c r="Z686" s="356">
        <v>0.92</v>
      </c>
      <c r="AA686" s="356">
        <v>0.949253731343284</v>
      </c>
      <c r="AB686" s="356">
        <v>0.913606911447084</v>
      </c>
      <c r="AC686" s="356">
        <v>0.876221498371335</v>
      </c>
      <c r="AD686" s="356">
        <v>0.949253731343284</v>
      </c>
      <c r="AE686" s="356">
        <v>0.92</v>
      </c>
      <c r="AF686" s="169">
        <v>0.986301369863014</v>
      </c>
      <c r="AG686" s="169">
        <v>0.991935483870968</v>
      </c>
      <c r="AH686" s="169">
        <v>1</v>
      </c>
      <c r="AI686" s="169">
        <v>0.986301369863014</v>
      </c>
      <c r="AJ686" s="356">
        <v>0.92</v>
      </c>
      <c r="AK686" s="169">
        <v>0.975970425138632</v>
      </c>
      <c r="AL686" s="169">
        <v>0.958855098389982</v>
      </c>
      <c r="AM686" s="169">
        <v>0.935047361299053</v>
      </c>
      <c r="AN686" s="169">
        <v>0.975970425138632</v>
      </c>
      <c r="AO686" s="168">
        <v>0.99</v>
      </c>
      <c r="AP686" s="358">
        <v>1</v>
      </c>
      <c r="AQ686" s="358">
        <v>1</v>
      </c>
      <c r="AR686" s="358">
        <v>1</v>
      </c>
      <c r="AS686" s="359">
        <v>1</v>
      </c>
      <c r="AT686" s="364">
        <v>0.0810595228934205</v>
      </c>
      <c r="AU686" s="361">
        <v>0</v>
      </c>
      <c r="AV686" s="362">
        <v>0.181818181818182</v>
      </c>
      <c r="AW686" s="362">
        <v>0</v>
      </c>
      <c r="AX686" s="362">
        <v>0</v>
      </c>
      <c r="AY686" s="142"/>
      <c r="AZ686" s="140"/>
    </row>
    <row r="687" spans="1:52">
      <c r="A687" s="138"/>
      <c r="B687" s="142"/>
      <c r="C687" s="172" t="s">
        <v>1160</v>
      </c>
      <c r="D687" s="166" t="s">
        <v>26</v>
      </c>
      <c r="E687" s="166" t="s">
        <v>1161</v>
      </c>
      <c r="F687" s="167" t="s">
        <v>1233</v>
      </c>
      <c r="G687" s="181" t="s">
        <v>1234</v>
      </c>
      <c r="H687" s="181" t="s">
        <v>1234</v>
      </c>
      <c r="I687" s="181" t="s">
        <v>1234</v>
      </c>
      <c r="J687" s="181" t="s">
        <v>1234</v>
      </c>
      <c r="K687" s="168">
        <v>0.9</v>
      </c>
      <c r="L687" s="169">
        <v>0.954545454545455</v>
      </c>
      <c r="M687" s="169">
        <v>0.956521739130435</v>
      </c>
      <c r="N687" s="170">
        <v>0.947368421052632</v>
      </c>
      <c r="O687" s="170">
        <v>0.954545454545455</v>
      </c>
      <c r="P687" s="356">
        <v>0.9</v>
      </c>
      <c r="Q687" s="357">
        <v>0.875077303648732</v>
      </c>
      <c r="R687" s="169">
        <v>0.964369432723863</v>
      </c>
      <c r="S687" s="169">
        <v>0.978846153846154</v>
      </c>
      <c r="T687" s="169">
        <v>0.875077303648732</v>
      </c>
      <c r="U687" s="356">
        <v>0.9</v>
      </c>
      <c r="V687" s="169">
        <v>0.872603586889301</v>
      </c>
      <c r="W687" s="169">
        <v>0.894983591186123</v>
      </c>
      <c r="X687" s="169">
        <v>0.896153846153846</v>
      </c>
      <c r="Y687" s="169">
        <v>0.872603586889301</v>
      </c>
      <c r="Z687" s="356">
        <v>0.92</v>
      </c>
      <c r="AA687" s="356">
        <v>0.869565217391304</v>
      </c>
      <c r="AB687" s="356">
        <v>0.887915936952715</v>
      </c>
      <c r="AC687" s="356">
        <v>0.873737373737374</v>
      </c>
      <c r="AD687" s="356">
        <v>0.869565217391304</v>
      </c>
      <c r="AE687" s="356">
        <v>0.92</v>
      </c>
      <c r="AF687" s="169">
        <v>0.944444444444444</v>
      </c>
      <c r="AG687" s="169">
        <v>0.987730061349693</v>
      </c>
      <c r="AH687" s="169">
        <v>0.978021978021978</v>
      </c>
      <c r="AI687" s="169">
        <v>0.944444444444444</v>
      </c>
      <c r="AJ687" s="356">
        <v>0.92</v>
      </c>
      <c r="AK687" s="169">
        <v>0.929590865842055</v>
      </c>
      <c r="AL687" s="169">
        <v>0.934171597633136</v>
      </c>
      <c r="AM687" s="169">
        <v>0.905021834061135</v>
      </c>
      <c r="AN687" s="169">
        <v>0.929590865842055</v>
      </c>
      <c r="AO687" s="168">
        <v>0.99</v>
      </c>
      <c r="AP687" s="358">
        <v>1</v>
      </c>
      <c r="AQ687" s="358">
        <v>1</v>
      </c>
      <c r="AR687" s="358">
        <v>1</v>
      </c>
      <c r="AS687" s="359">
        <v>1</v>
      </c>
      <c r="AT687" s="364">
        <v>0.0810595228934205</v>
      </c>
      <c r="AU687" s="361">
        <v>0</v>
      </c>
      <c r="AV687" s="362">
        <v>0</v>
      </c>
      <c r="AW687" s="362">
        <v>0</v>
      </c>
      <c r="AX687" s="362">
        <v>0</v>
      </c>
      <c r="AY687" s="142"/>
      <c r="AZ687" s="140"/>
    </row>
    <row r="688" spans="1:52">
      <c r="A688" s="138"/>
      <c r="B688" s="142"/>
      <c r="C688" s="172" t="s">
        <v>1160</v>
      </c>
      <c r="D688" s="166" t="s">
        <v>26</v>
      </c>
      <c r="E688" s="166" t="s">
        <v>1161</v>
      </c>
      <c r="F688" s="167" t="s">
        <v>1235</v>
      </c>
      <c r="G688" s="181" t="s">
        <v>1236</v>
      </c>
      <c r="H688" s="181" t="s">
        <v>1236</v>
      </c>
      <c r="I688" s="181" t="s">
        <v>1236</v>
      </c>
      <c r="J688" s="181" t="s">
        <v>1236</v>
      </c>
      <c r="K688" s="168">
        <v>0.9</v>
      </c>
      <c r="L688" s="169">
        <v>0.941176470588235</v>
      </c>
      <c r="M688" s="169">
        <v>0.909090909090909</v>
      </c>
      <c r="N688" s="170">
        <v>0.84375</v>
      </c>
      <c r="O688" s="170">
        <v>0.941176470588235</v>
      </c>
      <c r="P688" s="356">
        <v>0.9</v>
      </c>
      <c r="Q688" s="357">
        <v>0.967022308438409</v>
      </c>
      <c r="R688" s="169">
        <v>0.972944483485594</v>
      </c>
      <c r="S688" s="169">
        <v>0.972571428571429</v>
      </c>
      <c r="T688" s="169">
        <v>0.967022308438409</v>
      </c>
      <c r="U688" s="356">
        <v>0.9</v>
      </c>
      <c r="V688" s="169">
        <v>0.897672162948594</v>
      </c>
      <c r="W688" s="169">
        <v>0.902670414617006</v>
      </c>
      <c r="X688" s="169">
        <v>0.916571428571429</v>
      </c>
      <c r="Y688" s="169">
        <v>0.897672162948594</v>
      </c>
      <c r="Z688" s="356">
        <v>0.92</v>
      </c>
      <c r="AA688" s="356">
        <v>0.920367534456355</v>
      </c>
      <c r="AB688" s="356">
        <v>0.909365558912387</v>
      </c>
      <c r="AC688" s="356">
        <v>0.920612813370474</v>
      </c>
      <c r="AD688" s="356">
        <v>0.920367534456355</v>
      </c>
      <c r="AE688" s="356">
        <v>0.92</v>
      </c>
      <c r="AF688" s="169">
        <v>0.997429305912596</v>
      </c>
      <c r="AG688" s="169">
        <v>1</v>
      </c>
      <c r="AH688" s="169">
        <v>0.996062992125984</v>
      </c>
      <c r="AI688" s="169">
        <v>0.997429305912596</v>
      </c>
      <c r="AJ688" s="356">
        <v>0.92</v>
      </c>
      <c r="AK688" s="169">
        <v>0.931526913218601</v>
      </c>
      <c r="AL688" s="169">
        <v>0.945568538045027</v>
      </c>
      <c r="AM688" s="169">
        <v>0.93099121706399</v>
      </c>
      <c r="AN688" s="169">
        <v>0.931526913218601</v>
      </c>
      <c r="AO688" s="168">
        <v>0.99</v>
      </c>
      <c r="AP688" s="358">
        <v>1</v>
      </c>
      <c r="AQ688" s="358">
        <v>1</v>
      </c>
      <c r="AR688" s="358">
        <v>1</v>
      </c>
      <c r="AS688" s="359">
        <v>1</v>
      </c>
      <c r="AT688" s="364">
        <v>0.0810595228934205</v>
      </c>
      <c r="AU688" s="361">
        <v>0</v>
      </c>
      <c r="AV688" s="362">
        <v>0.266666666666667</v>
      </c>
      <c r="AW688" s="362">
        <v>0.0833333333333333</v>
      </c>
      <c r="AX688" s="362">
        <v>0</v>
      </c>
      <c r="AY688" s="142"/>
      <c r="AZ688" s="140"/>
    </row>
    <row r="689" spans="1:52">
      <c r="A689" s="138"/>
      <c r="B689" s="142"/>
      <c r="C689" s="172" t="s">
        <v>1160</v>
      </c>
      <c r="D689" s="166" t="s">
        <v>26</v>
      </c>
      <c r="E689" s="166" t="s">
        <v>1161</v>
      </c>
      <c r="F689" s="167" t="s">
        <v>1237</v>
      </c>
      <c r="G689" s="181" t="s">
        <v>1238</v>
      </c>
      <c r="H689" s="181" t="s">
        <v>1238</v>
      </c>
      <c r="I689" s="181" t="s">
        <v>1238</v>
      </c>
      <c r="J689" s="181" t="s">
        <v>1238</v>
      </c>
      <c r="K689" s="168">
        <v>0.9</v>
      </c>
      <c r="L689" s="169">
        <v>0.818181818181818</v>
      </c>
      <c r="M689" s="169">
        <v>0.904761904761905</v>
      </c>
      <c r="N689" s="170">
        <v>0.85</v>
      </c>
      <c r="O689" s="170">
        <v>0.818181818181818</v>
      </c>
      <c r="P689" s="356">
        <v>0.9</v>
      </c>
      <c r="Q689" s="357">
        <v>0.971119133574007</v>
      </c>
      <c r="R689" s="169">
        <v>0.973937677053824</v>
      </c>
      <c r="S689" s="169">
        <v>0.979695431472081</v>
      </c>
      <c r="T689" s="169">
        <v>0.971119133574007</v>
      </c>
      <c r="U689" s="356">
        <v>0.9</v>
      </c>
      <c r="V689" s="169">
        <v>0.932851985559567</v>
      </c>
      <c r="W689" s="169">
        <v>0.910481586402266</v>
      </c>
      <c r="X689" s="169">
        <v>0.912013536379019</v>
      </c>
      <c r="Y689" s="169">
        <v>0.932851985559567</v>
      </c>
      <c r="Z689" s="356">
        <v>0.92</v>
      </c>
      <c r="AA689" s="356">
        <v>0.946700507614213</v>
      </c>
      <c r="AB689" s="356">
        <v>0.937649880095923</v>
      </c>
      <c r="AC689" s="356">
        <v>0.933035714285714</v>
      </c>
      <c r="AD689" s="356">
        <v>0.946700507614213</v>
      </c>
      <c r="AE689" s="356">
        <v>0.92</v>
      </c>
      <c r="AF689" s="169">
        <v>0.996330275229358</v>
      </c>
      <c r="AG689" s="169">
        <v>1</v>
      </c>
      <c r="AH689" s="169">
        <v>0.998069498069498</v>
      </c>
      <c r="AI689" s="169">
        <v>0.996330275229358</v>
      </c>
      <c r="AJ689" s="356">
        <v>0.92</v>
      </c>
      <c r="AK689" s="169">
        <v>0.960201793721973</v>
      </c>
      <c r="AL689" s="169">
        <v>0.950045829514207</v>
      </c>
      <c r="AM689" s="169">
        <v>0.937439846005775</v>
      </c>
      <c r="AN689" s="169">
        <v>0.960201793721973</v>
      </c>
      <c r="AO689" s="168">
        <v>0.99</v>
      </c>
      <c r="AP689" s="358">
        <v>1</v>
      </c>
      <c r="AQ689" s="358">
        <v>1</v>
      </c>
      <c r="AR689" s="358">
        <v>1</v>
      </c>
      <c r="AS689" s="359">
        <v>1</v>
      </c>
      <c r="AT689" s="364">
        <v>0.0810595228934205</v>
      </c>
      <c r="AU689" s="361">
        <v>0</v>
      </c>
      <c r="AV689" s="362">
        <v>0.1875</v>
      </c>
      <c r="AW689" s="362">
        <v>0</v>
      </c>
      <c r="AX689" s="362">
        <v>0</v>
      </c>
      <c r="AY689" s="142"/>
      <c r="AZ689" s="140"/>
    </row>
    <row r="690" spans="1:52">
      <c r="A690" s="138"/>
      <c r="B690" s="142"/>
      <c r="C690" s="172" t="s">
        <v>1160</v>
      </c>
      <c r="D690" s="166" t="s">
        <v>26</v>
      </c>
      <c r="E690" s="166" t="s">
        <v>1161</v>
      </c>
      <c r="F690" s="167" t="s">
        <v>1239</v>
      </c>
      <c r="G690" s="181" t="s">
        <v>1240</v>
      </c>
      <c r="H690" s="181" t="s">
        <v>1240</v>
      </c>
      <c r="I690" s="181" t="s">
        <v>1240</v>
      </c>
      <c r="J690" s="181" t="s">
        <v>1240</v>
      </c>
      <c r="K690" s="168">
        <v>0.9</v>
      </c>
      <c r="L690" s="169">
        <v>0.848484848484849</v>
      </c>
      <c r="M690" s="169">
        <v>0.852941176470588</v>
      </c>
      <c r="N690" s="170">
        <v>0.925925925925926</v>
      </c>
      <c r="O690" s="170">
        <v>0.848484848484849</v>
      </c>
      <c r="P690" s="356">
        <v>0.9</v>
      </c>
      <c r="Q690" s="357">
        <v>0.969754253308129</v>
      </c>
      <c r="R690" s="169">
        <v>0.950269161753397</v>
      </c>
      <c r="S690" s="169">
        <v>0.923076923076923</v>
      </c>
      <c r="T690" s="169">
        <v>0.969754253308129</v>
      </c>
      <c r="U690" s="356">
        <v>0.9</v>
      </c>
      <c r="V690" s="169">
        <v>0.920289855072464</v>
      </c>
      <c r="W690" s="169">
        <v>0.921302230197385</v>
      </c>
      <c r="X690" s="169">
        <v>0.910121457489878</v>
      </c>
      <c r="Y690" s="169">
        <v>0.920289855072464</v>
      </c>
      <c r="Z690" s="356">
        <v>0.92</v>
      </c>
      <c r="AA690" s="356">
        <v>0.921296296296296</v>
      </c>
      <c r="AB690" s="356">
        <v>0.926778242677824</v>
      </c>
      <c r="AC690" s="356">
        <v>0.912609238451935</v>
      </c>
      <c r="AD690" s="356">
        <v>0.921296296296296</v>
      </c>
      <c r="AE690" s="356">
        <v>0.92</v>
      </c>
      <c r="AF690" s="169">
        <v>0.991071428571429</v>
      </c>
      <c r="AG690" s="169">
        <v>0.994444444444444</v>
      </c>
      <c r="AH690" s="169">
        <v>0.992227979274611</v>
      </c>
      <c r="AI690" s="169">
        <v>0.991071428571429</v>
      </c>
      <c r="AJ690" s="356">
        <v>0.92</v>
      </c>
      <c r="AK690" s="169">
        <v>0.943648047454276</v>
      </c>
      <c r="AL690" s="169">
        <v>0.949145563104797</v>
      </c>
      <c r="AM690" s="169">
        <v>0.932744231713304</v>
      </c>
      <c r="AN690" s="169">
        <v>0.943648047454276</v>
      </c>
      <c r="AO690" s="168">
        <v>0.99</v>
      </c>
      <c r="AP690" s="358">
        <v>1</v>
      </c>
      <c r="AQ690" s="358">
        <v>1</v>
      </c>
      <c r="AR690" s="358">
        <v>1</v>
      </c>
      <c r="AS690" s="359">
        <v>1</v>
      </c>
      <c r="AT690" s="364">
        <v>0.0810595228934205</v>
      </c>
      <c r="AU690" s="361">
        <v>0.03125</v>
      </c>
      <c r="AV690" s="362">
        <v>0.432432432432432</v>
      </c>
      <c r="AW690" s="362">
        <v>0.05</v>
      </c>
      <c r="AX690" s="362">
        <v>0.03125</v>
      </c>
      <c r="AY690" s="142"/>
      <c r="AZ690" s="140"/>
    </row>
    <row r="691" spans="1:52">
      <c r="A691" s="138"/>
      <c r="B691" s="142"/>
      <c r="C691" s="172" t="s">
        <v>1160</v>
      </c>
      <c r="D691" s="166" t="s">
        <v>26</v>
      </c>
      <c r="E691" s="166" t="s">
        <v>1161</v>
      </c>
      <c r="F691" s="167" t="s">
        <v>1241</v>
      </c>
      <c r="G691" s="181" t="s">
        <v>1242</v>
      </c>
      <c r="H691" s="181" t="s">
        <v>1242</v>
      </c>
      <c r="I691" s="181" t="s">
        <v>1242</v>
      </c>
      <c r="J691" s="181" t="s">
        <v>1242</v>
      </c>
      <c r="K691" s="168">
        <v>0.9</v>
      </c>
      <c r="L691" s="169">
        <v>0.884615384615385</v>
      </c>
      <c r="M691" s="169">
        <v>0.962962962962963</v>
      </c>
      <c r="N691" s="170">
        <v>0.952380952380952</v>
      </c>
      <c r="O691" s="170">
        <v>0.884615384615385</v>
      </c>
      <c r="P691" s="356">
        <v>0.9</v>
      </c>
      <c r="Q691" s="357">
        <v>0.915992532669571</v>
      </c>
      <c r="R691" s="169">
        <v>0.940865384615385</v>
      </c>
      <c r="S691" s="169">
        <v>0.964639321074965</v>
      </c>
      <c r="T691" s="169">
        <v>0.915992532669571</v>
      </c>
      <c r="U691" s="356">
        <v>0.9</v>
      </c>
      <c r="V691" s="169">
        <v>0.880522713130056</v>
      </c>
      <c r="W691" s="169">
        <v>0.898557692307692</v>
      </c>
      <c r="X691" s="169">
        <v>0.878359264497878</v>
      </c>
      <c r="Y691" s="169">
        <v>0.880522713130056</v>
      </c>
      <c r="Z691" s="356">
        <v>0.92</v>
      </c>
      <c r="AA691" s="356">
        <v>0.876425855513308</v>
      </c>
      <c r="AB691" s="356">
        <v>0.901754385964912</v>
      </c>
      <c r="AC691" s="356">
        <v>0.884990253411306</v>
      </c>
      <c r="AD691" s="356">
        <v>0.876425855513308</v>
      </c>
      <c r="AE691" s="356">
        <v>0.92</v>
      </c>
      <c r="AF691" s="169">
        <v>0.993993993993994</v>
      </c>
      <c r="AG691" s="169">
        <v>1</v>
      </c>
      <c r="AH691" s="169">
        <v>0.997222222222222</v>
      </c>
      <c r="AI691" s="169">
        <v>0.993993993993994</v>
      </c>
      <c r="AJ691" s="356">
        <v>0.92</v>
      </c>
      <c r="AK691" s="169">
        <v>0.920130780009341</v>
      </c>
      <c r="AL691" s="169">
        <v>0.936981132075472</v>
      </c>
      <c r="AM691" s="169">
        <v>0.90655737704918</v>
      </c>
      <c r="AN691" s="169">
        <v>0.920130780009341</v>
      </c>
      <c r="AO691" s="168">
        <v>0.99</v>
      </c>
      <c r="AP691" s="358">
        <v>1</v>
      </c>
      <c r="AQ691" s="358">
        <v>1</v>
      </c>
      <c r="AR691" s="358">
        <v>1</v>
      </c>
      <c r="AS691" s="359">
        <v>1</v>
      </c>
      <c r="AT691" s="364">
        <v>0.0810595228934205</v>
      </c>
      <c r="AU691" s="361">
        <v>0.0454545454545455</v>
      </c>
      <c r="AV691" s="362">
        <v>0.277777777777778</v>
      </c>
      <c r="AW691" s="362">
        <v>0</v>
      </c>
      <c r="AX691" s="362">
        <v>0.0454545454545455</v>
      </c>
      <c r="AY691" s="142"/>
      <c r="AZ691" s="140"/>
    </row>
    <row r="692" spans="1:52">
      <c r="A692" s="138"/>
      <c r="B692" s="142"/>
      <c r="C692" s="172" t="s">
        <v>1160</v>
      </c>
      <c r="D692" s="166" t="s">
        <v>26</v>
      </c>
      <c r="E692" s="166" t="s">
        <v>1161</v>
      </c>
      <c r="F692" s="167" t="s">
        <v>1243</v>
      </c>
      <c r="G692" s="181" t="s">
        <v>1244</v>
      </c>
      <c r="H692" s="181" t="s">
        <v>1244</v>
      </c>
      <c r="I692" s="181" t="s">
        <v>1244</v>
      </c>
      <c r="J692" s="181" t="s">
        <v>1244</v>
      </c>
      <c r="K692" s="168">
        <v>0.9</v>
      </c>
      <c r="L692" s="169">
        <v>0.966666666666667</v>
      </c>
      <c r="M692" s="169">
        <v>1</v>
      </c>
      <c r="N692" s="170">
        <v>0.92</v>
      </c>
      <c r="O692" s="170">
        <v>0.966666666666667</v>
      </c>
      <c r="P692" s="356">
        <v>0.9</v>
      </c>
      <c r="Q692" s="357">
        <v>0.95873320537428</v>
      </c>
      <c r="R692" s="169">
        <v>0.910928143712575</v>
      </c>
      <c r="S692" s="169">
        <v>0.969094922737307</v>
      </c>
      <c r="T692" s="169">
        <v>0.95873320537428</v>
      </c>
      <c r="U692" s="356">
        <v>0.9</v>
      </c>
      <c r="V692" s="169">
        <v>0.923704414587332</v>
      </c>
      <c r="W692" s="169">
        <v>0.929640718562874</v>
      </c>
      <c r="X692" s="169">
        <v>0.902869757174393</v>
      </c>
      <c r="Y692" s="169">
        <v>0.923704414587332</v>
      </c>
      <c r="Z692" s="356">
        <v>0.92</v>
      </c>
      <c r="AA692" s="356">
        <v>0.916149068322981</v>
      </c>
      <c r="AB692" s="356">
        <v>0.922185430463576</v>
      </c>
      <c r="AC692" s="356">
        <v>0.922256097560976</v>
      </c>
      <c r="AD692" s="356">
        <v>0.916149068322981</v>
      </c>
      <c r="AE692" s="356">
        <v>0.92</v>
      </c>
      <c r="AF692" s="169">
        <v>0.995535714285714</v>
      </c>
      <c r="AG692" s="169">
        <v>0.997524752475248</v>
      </c>
      <c r="AH692" s="169">
        <v>0.991062562065541</v>
      </c>
      <c r="AI692" s="169">
        <v>0.995535714285714</v>
      </c>
      <c r="AJ692" s="356">
        <v>0.92</v>
      </c>
      <c r="AK692" s="169">
        <v>0.93918426802622</v>
      </c>
      <c r="AL692" s="169">
        <v>0.944444444444444</v>
      </c>
      <c r="AM692" s="169">
        <v>0.922535211267606</v>
      </c>
      <c r="AN692" s="169">
        <v>0.93918426802622</v>
      </c>
      <c r="AO692" s="168">
        <v>0.99</v>
      </c>
      <c r="AP692" s="358">
        <v>1</v>
      </c>
      <c r="AQ692" s="358">
        <v>1</v>
      </c>
      <c r="AR692" s="358">
        <v>1</v>
      </c>
      <c r="AS692" s="359">
        <v>1</v>
      </c>
      <c r="AT692" s="364">
        <v>0.0810595228934205</v>
      </c>
      <c r="AU692" s="361">
        <v>0</v>
      </c>
      <c r="AV692" s="362">
        <v>0.458333333333333</v>
      </c>
      <c r="AW692" s="362">
        <v>0</v>
      </c>
      <c r="AX692" s="362">
        <v>0</v>
      </c>
      <c r="AY692" s="142"/>
      <c r="AZ692" s="140"/>
    </row>
    <row r="693" spans="1:52">
      <c r="A693" s="138"/>
      <c r="B693" s="142"/>
      <c r="C693" s="172" t="s">
        <v>1160</v>
      </c>
      <c r="D693" s="166" t="s">
        <v>26</v>
      </c>
      <c r="E693" s="166" t="s">
        <v>1161</v>
      </c>
      <c r="F693" s="167" t="s">
        <v>1245</v>
      </c>
      <c r="G693" s="181" t="s">
        <v>1246</v>
      </c>
      <c r="H693" s="181" t="s">
        <v>1246</v>
      </c>
      <c r="I693" s="181" t="s">
        <v>1246</v>
      </c>
      <c r="J693" s="181" t="s">
        <v>1246</v>
      </c>
      <c r="K693" s="168">
        <v>0.9</v>
      </c>
      <c r="L693" s="169">
        <v>1</v>
      </c>
      <c r="M693" s="169">
        <v>0.952380952380952</v>
      </c>
      <c r="N693" s="170">
        <v>1</v>
      </c>
      <c r="O693" s="170">
        <v>1</v>
      </c>
      <c r="P693" s="356">
        <v>0.9</v>
      </c>
      <c r="Q693" s="357">
        <v>0.973396998635743</v>
      </c>
      <c r="R693" s="169">
        <v>0.982152514872904</v>
      </c>
      <c r="S693" s="169">
        <v>0.985826771653543</v>
      </c>
      <c r="T693" s="169">
        <v>0.973396998635743</v>
      </c>
      <c r="U693" s="356">
        <v>0.9</v>
      </c>
      <c r="V693" s="169">
        <v>0.950204638472033</v>
      </c>
      <c r="W693" s="169">
        <v>0.957815035154137</v>
      </c>
      <c r="X693" s="169">
        <v>0.966929133858268</v>
      </c>
      <c r="Y693" s="169">
        <v>0.950204638472033</v>
      </c>
      <c r="Z693" s="356">
        <v>0.92</v>
      </c>
      <c r="AA693" s="356">
        <v>0.866995073891626</v>
      </c>
      <c r="AB693" s="356">
        <v>0.869565217391304</v>
      </c>
      <c r="AC693" s="356">
        <v>0.882640586797066</v>
      </c>
      <c r="AD693" s="356">
        <v>0.866995073891626</v>
      </c>
      <c r="AE693" s="356">
        <v>0.92</v>
      </c>
      <c r="AF693" s="169">
        <v>0.995412844036697</v>
      </c>
      <c r="AG693" s="169">
        <v>0.964705882352941</v>
      </c>
      <c r="AH693" s="169">
        <v>0.994949494949495</v>
      </c>
      <c r="AI693" s="169">
        <v>0.995412844036697</v>
      </c>
      <c r="AJ693" s="356">
        <v>0.92</v>
      </c>
      <c r="AK693" s="169">
        <v>0.943145589798087</v>
      </c>
      <c r="AL693" s="169">
        <v>0.951881014873141</v>
      </c>
      <c r="AM693" s="169">
        <v>0.937739463601533</v>
      </c>
      <c r="AN693" s="169">
        <v>0.943145589798087</v>
      </c>
      <c r="AO693" s="168">
        <v>0.99</v>
      </c>
      <c r="AP693" s="358">
        <v>1</v>
      </c>
      <c r="AQ693" s="358">
        <v>1</v>
      </c>
      <c r="AR693" s="358">
        <v>1</v>
      </c>
      <c r="AS693" s="359">
        <v>1</v>
      </c>
      <c r="AT693" s="364">
        <v>0.0810595228934205</v>
      </c>
      <c r="AU693" s="361">
        <v>0</v>
      </c>
      <c r="AV693" s="362">
        <v>0.4</v>
      </c>
      <c r="AW693" s="362">
        <v>0.0666666666666667</v>
      </c>
      <c r="AX693" s="362">
        <v>0</v>
      </c>
      <c r="AY693" s="142"/>
      <c r="AZ693" s="140"/>
    </row>
    <row r="694" spans="1:52">
      <c r="A694" s="138"/>
      <c r="B694" s="142"/>
      <c r="C694" s="172" t="s">
        <v>1160</v>
      </c>
      <c r="D694" s="166" t="s">
        <v>26</v>
      </c>
      <c r="E694" s="166" t="s">
        <v>1161</v>
      </c>
      <c r="F694" s="167" t="s">
        <v>1247</v>
      </c>
      <c r="G694" s="181" t="s">
        <v>1248</v>
      </c>
      <c r="H694" s="181" t="s">
        <v>1248</v>
      </c>
      <c r="I694" s="181" t="s">
        <v>1248</v>
      </c>
      <c r="J694" s="181" t="s">
        <v>1248</v>
      </c>
      <c r="K694" s="168">
        <v>0.9</v>
      </c>
      <c r="L694" s="169">
        <v>0.928571428571429</v>
      </c>
      <c r="M694" s="169">
        <v>0.906976744186046</v>
      </c>
      <c r="N694" s="170">
        <v>0.918918918918919</v>
      </c>
      <c r="O694" s="170">
        <v>0.928571428571429</v>
      </c>
      <c r="P694" s="356">
        <v>0.9</v>
      </c>
      <c r="Q694" s="357">
        <v>0.967472654001151</v>
      </c>
      <c r="R694" s="169">
        <v>0.957544993077988</v>
      </c>
      <c r="S694" s="169">
        <v>0.973313565604151</v>
      </c>
      <c r="T694" s="169">
        <v>0.967472654001151</v>
      </c>
      <c r="U694" s="356">
        <v>0.9</v>
      </c>
      <c r="V694" s="169">
        <v>0.922855497985032</v>
      </c>
      <c r="W694" s="169">
        <v>0.925934471619751</v>
      </c>
      <c r="X694" s="169">
        <v>0.929577464788732</v>
      </c>
      <c r="Y694" s="169">
        <v>0.922855497985032</v>
      </c>
      <c r="Z694" s="356">
        <v>0.92</v>
      </c>
      <c r="AA694" s="356">
        <v>0.930622009569378</v>
      </c>
      <c r="AB694" s="356">
        <v>0.907262569832402</v>
      </c>
      <c r="AC694" s="356">
        <v>0.921453692848769</v>
      </c>
      <c r="AD694" s="356">
        <v>0.930622009569378</v>
      </c>
      <c r="AE694" s="356">
        <v>0.92</v>
      </c>
      <c r="AF694" s="169">
        <v>0.995079950799508</v>
      </c>
      <c r="AG694" s="169">
        <v>0.994124559341951</v>
      </c>
      <c r="AH694" s="169">
        <v>0.995327102803738</v>
      </c>
      <c r="AI694" s="169">
        <v>0.995079950799508</v>
      </c>
      <c r="AJ694" s="356">
        <v>0.92</v>
      </c>
      <c r="AK694" s="169">
        <v>0.945820791849965</v>
      </c>
      <c r="AL694" s="169">
        <v>0.948747370434117</v>
      </c>
      <c r="AM694" s="169">
        <v>0.942831215970962</v>
      </c>
      <c r="AN694" s="169">
        <v>0.945820791849965</v>
      </c>
      <c r="AO694" s="168">
        <v>0.99</v>
      </c>
      <c r="AP694" s="358">
        <v>1</v>
      </c>
      <c r="AQ694" s="358">
        <v>1</v>
      </c>
      <c r="AR694" s="358">
        <v>1</v>
      </c>
      <c r="AS694" s="359">
        <v>1</v>
      </c>
      <c r="AT694" s="364">
        <v>0.0810595228934205</v>
      </c>
      <c r="AU694" s="361">
        <v>0</v>
      </c>
      <c r="AV694" s="362">
        <v>0.25</v>
      </c>
      <c r="AW694" s="362">
        <v>0</v>
      </c>
      <c r="AX694" s="362">
        <v>0</v>
      </c>
      <c r="AY694" s="142"/>
      <c r="AZ694" s="140"/>
    </row>
    <row r="695" spans="1:52">
      <c r="A695" s="138"/>
      <c r="B695" s="142"/>
      <c r="C695" s="172" t="s">
        <v>1160</v>
      </c>
      <c r="D695" s="166" t="s">
        <v>26</v>
      </c>
      <c r="E695" s="166" t="s">
        <v>1161</v>
      </c>
      <c r="F695" s="167" t="s">
        <v>1249</v>
      </c>
      <c r="G695" s="181" t="s">
        <v>1250</v>
      </c>
      <c r="H695" s="181" t="s">
        <v>1250</v>
      </c>
      <c r="I695" s="181" t="s">
        <v>1250</v>
      </c>
      <c r="J695" s="181" t="s">
        <v>1250</v>
      </c>
      <c r="K695" s="168">
        <v>0.9</v>
      </c>
      <c r="L695" s="169">
        <v>0.964285714285714</v>
      </c>
      <c r="M695" s="169">
        <v>1</v>
      </c>
      <c r="N695" s="170">
        <v>0.96</v>
      </c>
      <c r="O695" s="170">
        <v>0.964285714285714</v>
      </c>
      <c r="P695" s="356">
        <v>0.9</v>
      </c>
      <c r="Q695" s="357">
        <v>0.957482284285119</v>
      </c>
      <c r="R695" s="169">
        <v>0.982035928143713</v>
      </c>
      <c r="S695" s="169">
        <v>0.994350282485876</v>
      </c>
      <c r="T695" s="169">
        <v>0.957482284285119</v>
      </c>
      <c r="U695" s="356">
        <v>0.9</v>
      </c>
      <c r="V695" s="169">
        <v>0.932888703626511</v>
      </c>
      <c r="W695" s="169">
        <v>0.940824233885171</v>
      </c>
      <c r="X695" s="169">
        <v>0.941242937853107</v>
      </c>
      <c r="Y695" s="169">
        <v>0.932888703626511</v>
      </c>
      <c r="Z695" s="356">
        <v>0.92</v>
      </c>
      <c r="AA695" s="356">
        <v>0.961077844311377</v>
      </c>
      <c r="AB695" s="356">
        <v>0.939641109298532</v>
      </c>
      <c r="AC695" s="356">
        <v>0.946808510638298</v>
      </c>
      <c r="AD695" s="356">
        <v>0.961077844311377</v>
      </c>
      <c r="AE695" s="356">
        <v>0.92</v>
      </c>
      <c r="AF695" s="169">
        <v>1</v>
      </c>
      <c r="AG695" s="169">
        <v>0.995726495726496</v>
      </c>
      <c r="AH695" s="169">
        <v>0.984555984555985</v>
      </c>
      <c r="AI695" s="169">
        <v>1</v>
      </c>
      <c r="AJ695" s="356">
        <v>0.92</v>
      </c>
      <c r="AK695" s="169">
        <v>0.961525921095533</v>
      </c>
      <c r="AL695" s="169">
        <v>0.955967555040556</v>
      </c>
      <c r="AM695" s="169">
        <v>0.955141476880607</v>
      </c>
      <c r="AN695" s="169">
        <v>0.961525921095533</v>
      </c>
      <c r="AO695" s="168">
        <v>0.99</v>
      </c>
      <c r="AP695" s="358">
        <v>1</v>
      </c>
      <c r="AQ695" s="358">
        <v>1</v>
      </c>
      <c r="AR695" s="358">
        <v>1</v>
      </c>
      <c r="AS695" s="359">
        <v>1</v>
      </c>
      <c r="AT695" s="364">
        <v>0.0810595228934205</v>
      </c>
      <c r="AU695" s="361">
        <v>0</v>
      </c>
      <c r="AV695" s="362">
        <v>0.333333333333333</v>
      </c>
      <c r="AW695" s="362">
        <v>0.0833333333333333</v>
      </c>
      <c r="AX695" s="362">
        <v>0</v>
      </c>
      <c r="AY695" s="142"/>
      <c r="AZ695" s="140"/>
    </row>
    <row r="696" spans="1:52">
      <c r="A696" s="138"/>
      <c r="B696" s="142"/>
      <c r="C696" s="172" t="s">
        <v>1160</v>
      </c>
      <c r="D696" s="166" t="s">
        <v>26</v>
      </c>
      <c r="E696" s="166" t="s">
        <v>1161</v>
      </c>
      <c r="F696" s="167" t="s">
        <v>1251</v>
      </c>
      <c r="G696" s="181" t="s">
        <v>1252</v>
      </c>
      <c r="H696" s="181" t="s">
        <v>1252</v>
      </c>
      <c r="I696" s="181" t="s">
        <v>1252</v>
      </c>
      <c r="J696" s="181" t="s">
        <v>1252</v>
      </c>
      <c r="K696" s="168">
        <v>0.9</v>
      </c>
      <c r="L696" s="169">
        <v>0.91304347826087</v>
      </c>
      <c r="M696" s="169">
        <v>0.985714285714286</v>
      </c>
      <c r="N696" s="170">
        <v>0.964285714285714</v>
      </c>
      <c r="O696" s="170">
        <v>0.91304347826087</v>
      </c>
      <c r="P696" s="356">
        <v>0.9</v>
      </c>
      <c r="Q696" s="357">
        <v>0.963064295485636</v>
      </c>
      <c r="R696" s="169">
        <v>0.969252380209146</v>
      </c>
      <c r="S696" s="169">
        <v>0.946910755148741</v>
      </c>
      <c r="T696" s="169">
        <v>0.963064295485636</v>
      </c>
      <c r="U696" s="356">
        <v>0.9</v>
      </c>
      <c r="V696" s="169">
        <v>0.913360693114455</v>
      </c>
      <c r="W696" s="169">
        <v>0.925238020914625</v>
      </c>
      <c r="X696" s="169">
        <v>0.921739130434783</v>
      </c>
      <c r="Y696" s="169">
        <v>0.913360693114455</v>
      </c>
      <c r="Z696" s="356">
        <v>0.92</v>
      </c>
      <c r="AA696" s="356">
        <v>0.892940263770365</v>
      </c>
      <c r="AB696" s="356">
        <v>0.885135135135135</v>
      </c>
      <c r="AC696" s="356">
        <v>0.904434250764526</v>
      </c>
      <c r="AD696" s="356">
        <v>0.892940263770365</v>
      </c>
      <c r="AE696" s="356">
        <v>0.92</v>
      </c>
      <c r="AF696" s="169">
        <v>0.998457682668209</v>
      </c>
      <c r="AG696" s="169">
        <v>0.998178506375228</v>
      </c>
      <c r="AH696" s="169">
        <v>0.996033320111067</v>
      </c>
      <c r="AI696" s="169">
        <v>0.998457682668209</v>
      </c>
      <c r="AJ696" s="356">
        <v>0.92</v>
      </c>
      <c r="AK696" s="169">
        <v>0.928375128821711</v>
      </c>
      <c r="AL696" s="169">
        <v>0.939276485788114</v>
      </c>
      <c r="AM696" s="169">
        <v>0.938839668476708</v>
      </c>
      <c r="AN696" s="169">
        <v>0.928375128821711</v>
      </c>
      <c r="AO696" s="168">
        <v>0.99</v>
      </c>
      <c r="AP696" s="358">
        <v>1</v>
      </c>
      <c r="AQ696" s="358">
        <v>1</v>
      </c>
      <c r="AR696" s="358">
        <v>1</v>
      </c>
      <c r="AS696" s="359">
        <v>1</v>
      </c>
      <c r="AT696" s="364">
        <v>0.0810595228934205</v>
      </c>
      <c r="AU696" s="361">
        <v>0.02</v>
      </c>
      <c r="AV696" s="362">
        <v>0.114942528735632</v>
      </c>
      <c r="AW696" s="362">
        <v>0.0571428571428571</v>
      </c>
      <c r="AX696" s="362">
        <v>0.02</v>
      </c>
      <c r="AY696" s="142"/>
      <c r="AZ696" s="140"/>
    </row>
    <row r="697" spans="1:52">
      <c r="A697" s="138"/>
      <c r="B697" s="142"/>
      <c r="C697" s="172" t="s">
        <v>1160</v>
      </c>
      <c r="D697" s="166" t="s">
        <v>26</v>
      </c>
      <c r="E697" s="166" t="s">
        <v>1161</v>
      </c>
      <c r="F697" s="167" t="s">
        <v>1253</v>
      </c>
      <c r="G697" s="181" t="s">
        <v>1254</v>
      </c>
      <c r="H697" s="181" t="s">
        <v>1254</v>
      </c>
      <c r="I697" s="181" t="s">
        <v>1254</v>
      </c>
      <c r="J697" s="181" t="s">
        <v>1254</v>
      </c>
      <c r="K697" s="168">
        <v>0.9</v>
      </c>
      <c r="L697" s="169">
        <v>0.962962962962963</v>
      </c>
      <c r="M697" s="169">
        <v>1</v>
      </c>
      <c r="N697" s="170">
        <v>1</v>
      </c>
      <c r="O697" s="170">
        <v>0.962962962962963</v>
      </c>
      <c r="P697" s="356">
        <v>0.9</v>
      </c>
      <c r="Q697" s="357">
        <v>0.949587978671837</v>
      </c>
      <c r="R697" s="169">
        <v>0.950998185117967</v>
      </c>
      <c r="S697" s="169">
        <v>0.955207166853303</v>
      </c>
      <c r="T697" s="169">
        <v>0.949587978671837</v>
      </c>
      <c r="U697" s="356">
        <v>0.9</v>
      </c>
      <c r="V697" s="169">
        <v>0.910324769752787</v>
      </c>
      <c r="W697" s="169">
        <v>0.923774954627949</v>
      </c>
      <c r="X697" s="169">
        <v>0.876819708846585</v>
      </c>
      <c r="Y697" s="169">
        <v>0.910324769752787</v>
      </c>
      <c r="Z697" s="356">
        <v>0.92</v>
      </c>
      <c r="AA697" s="356">
        <v>0.886792452830189</v>
      </c>
      <c r="AB697" s="356">
        <v>0.917627677100494</v>
      </c>
      <c r="AC697" s="356">
        <v>0.905829596412556</v>
      </c>
      <c r="AD697" s="356">
        <v>0.886792452830189</v>
      </c>
      <c r="AE697" s="356">
        <v>0.92</v>
      </c>
      <c r="AF697" s="169">
        <v>1</v>
      </c>
      <c r="AG697" s="169">
        <v>0.976470588235294</v>
      </c>
      <c r="AH697" s="169">
        <v>0.991416309012876</v>
      </c>
      <c r="AI697" s="169">
        <v>1</v>
      </c>
      <c r="AJ697" s="356">
        <v>0.92</v>
      </c>
      <c r="AK697" s="169">
        <v>0.931127356675645</v>
      </c>
      <c r="AL697" s="169">
        <v>0.951814396192742</v>
      </c>
      <c r="AM697" s="169">
        <v>0.925096030729834</v>
      </c>
      <c r="AN697" s="169">
        <v>0.931127356675645</v>
      </c>
      <c r="AO697" s="168">
        <v>0.99</v>
      </c>
      <c r="AP697" s="358">
        <v>1</v>
      </c>
      <c r="AQ697" s="358">
        <v>1</v>
      </c>
      <c r="AR697" s="358">
        <v>1</v>
      </c>
      <c r="AS697" s="359">
        <v>1</v>
      </c>
      <c r="AT697" s="364">
        <v>0.0810595228934205</v>
      </c>
      <c r="AU697" s="361">
        <v>0</v>
      </c>
      <c r="AV697" s="362">
        <v>0.1875</v>
      </c>
      <c r="AW697" s="362">
        <v>0</v>
      </c>
      <c r="AX697" s="362">
        <v>0</v>
      </c>
      <c r="AY697" s="142"/>
      <c r="AZ697" s="140"/>
    </row>
    <row r="698" spans="1:52">
      <c r="A698" s="138"/>
      <c r="B698" s="142"/>
      <c r="C698" s="172" t="s">
        <v>1160</v>
      </c>
      <c r="D698" s="166" t="s">
        <v>26</v>
      </c>
      <c r="E698" s="166" t="s">
        <v>1161</v>
      </c>
      <c r="F698" s="167" t="s">
        <v>1255</v>
      </c>
      <c r="G698" s="181" t="s">
        <v>1256</v>
      </c>
      <c r="H698" s="181" t="s">
        <v>1256</v>
      </c>
      <c r="I698" s="181" t="s">
        <v>1256</v>
      </c>
      <c r="J698" s="181" t="s">
        <v>1256</v>
      </c>
      <c r="K698" s="168">
        <v>0.9</v>
      </c>
      <c r="L698" s="169">
        <v>1</v>
      </c>
      <c r="M698" s="169">
        <v>0.953488372093023</v>
      </c>
      <c r="N698" s="170">
        <v>0.903225806451613</v>
      </c>
      <c r="O698" s="170">
        <v>1</v>
      </c>
      <c r="P698" s="356">
        <v>0.9</v>
      </c>
      <c r="Q698" s="357">
        <v>0.953202915228232</v>
      </c>
      <c r="R698" s="169">
        <v>0.945829750644884</v>
      </c>
      <c r="S698" s="169">
        <v>0.927597955706985</v>
      </c>
      <c r="T698" s="169">
        <v>0.953202915228232</v>
      </c>
      <c r="U698" s="356">
        <v>0.9</v>
      </c>
      <c r="V698" s="169">
        <v>0.905638665132336</v>
      </c>
      <c r="W698" s="169">
        <v>0.914015477214101</v>
      </c>
      <c r="X698" s="169">
        <v>0.895229982964225</v>
      </c>
      <c r="Y698" s="169">
        <v>0.905638665132336</v>
      </c>
      <c r="Z698" s="356">
        <v>0.92</v>
      </c>
      <c r="AA698" s="356">
        <v>0.871927554980595</v>
      </c>
      <c r="AB698" s="356">
        <v>0.897540983606557</v>
      </c>
      <c r="AC698" s="356">
        <v>0.886243386243386</v>
      </c>
      <c r="AD698" s="356">
        <v>0.871927554980595</v>
      </c>
      <c r="AE698" s="356">
        <v>0.92</v>
      </c>
      <c r="AF698" s="169">
        <v>0.999400119976005</v>
      </c>
      <c r="AG698" s="169">
        <v>0.996978851963746</v>
      </c>
      <c r="AH698" s="169">
        <v>0.998162890385793</v>
      </c>
      <c r="AI698" s="169">
        <v>0.999400119976005</v>
      </c>
      <c r="AJ698" s="356">
        <v>0.92</v>
      </c>
      <c r="AK698" s="169">
        <v>0.929239766081871</v>
      </c>
      <c r="AL698" s="169">
        <v>0.941733775461866</v>
      </c>
      <c r="AM698" s="169">
        <v>0.912480580010357</v>
      </c>
      <c r="AN698" s="169">
        <v>0.929239766081871</v>
      </c>
      <c r="AO698" s="168">
        <v>0.99</v>
      </c>
      <c r="AP698" s="358">
        <v>1</v>
      </c>
      <c r="AQ698" s="358">
        <v>1</v>
      </c>
      <c r="AR698" s="358">
        <v>1</v>
      </c>
      <c r="AS698" s="359">
        <v>1</v>
      </c>
      <c r="AT698" s="364">
        <v>0.0810595228934205</v>
      </c>
      <c r="AU698" s="361">
        <v>0</v>
      </c>
      <c r="AV698" s="362">
        <v>0.266666666666667</v>
      </c>
      <c r="AW698" s="362">
        <v>0</v>
      </c>
      <c r="AX698" s="362">
        <v>0</v>
      </c>
      <c r="AY698" s="142"/>
      <c r="AZ698" s="140"/>
    </row>
    <row r="699" spans="1:52">
      <c r="A699" s="138"/>
      <c r="B699" s="142"/>
      <c r="C699" s="172" t="s">
        <v>1160</v>
      </c>
      <c r="D699" s="166" t="s">
        <v>26</v>
      </c>
      <c r="E699" s="166" t="s">
        <v>1161</v>
      </c>
      <c r="F699" s="167" t="s">
        <v>1257</v>
      </c>
      <c r="G699" s="181" t="s">
        <v>1258</v>
      </c>
      <c r="H699" s="181" t="s">
        <v>1258</v>
      </c>
      <c r="I699" s="181" t="s">
        <v>1258</v>
      </c>
      <c r="J699" s="181" t="s">
        <v>1258</v>
      </c>
      <c r="K699" s="168">
        <v>0.9</v>
      </c>
      <c r="L699" s="169">
        <v>0.90625</v>
      </c>
      <c r="M699" s="169">
        <v>0.794117647058823</v>
      </c>
      <c r="N699" s="170">
        <v>0.846153846153846</v>
      </c>
      <c r="O699" s="170">
        <v>0.90625</v>
      </c>
      <c r="P699" s="356">
        <v>0.9</v>
      </c>
      <c r="Q699" s="357">
        <v>0.956374212312167</v>
      </c>
      <c r="R699" s="169">
        <v>0.961386918833727</v>
      </c>
      <c r="S699" s="169">
        <v>0.937790157845868</v>
      </c>
      <c r="T699" s="169">
        <v>0.956374212312167</v>
      </c>
      <c r="U699" s="356">
        <v>0.9</v>
      </c>
      <c r="V699" s="169">
        <v>0.929229277750848</v>
      </c>
      <c r="W699" s="169">
        <v>0.929866036249015</v>
      </c>
      <c r="X699" s="169">
        <v>0.892293407613742</v>
      </c>
      <c r="Y699" s="169">
        <v>0.929229277750848</v>
      </c>
      <c r="Z699" s="356">
        <v>0.92</v>
      </c>
      <c r="AA699" s="356">
        <v>0.921367521367521</v>
      </c>
      <c r="AB699" s="356">
        <v>0.936548223350254</v>
      </c>
      <c r="AC699" s="356">
        <v>0.916923076923077</v>
      </c>
      <c r="AD699" s="356">
        <v>0.921367521367521</v>
      </c>
      <c r="AE699" s="356">
        <v>0.92</v>
      </c>
      <c r="AF699" s="169">
        <v>0.999279953917051</v>
      </c>
      <c r="AG699" s="169">
        <v>0.999857934365677</v>
      </c>
      <c r="AH699" s="169">
        <v>0.995119910764083</v>
      </c>
      <c r="AI699" s="169">
        <v>0.999279953917051</v>
      </c>
      <c r="AJ699" s="356">
        <v>0.92</v>
      </c>
      <c r="AK699" s="169">
        <v>0.954006968641115</v>
      </c>
      <c r="AL699" s="169">
        <v>0.943053645116919</v>
      </c>
      <c r="AM699" s="169">
        <v>0.929357266936885</v>
      </c>
      <c r="AN699" s="169">
        <v>0.954006968641115</v>
      </c>
      <c r="AO699" s="168">
        <v>0.99</v>
      </c>
      <c r="AP699" s="358">
        <v>1</v>
      </c>
      <c r="AQ699" s="358">
        <v>1</v>
      </c>
      <c r="AR699" s="358">
        <v>1</v>
      </c>
      <c r="AS699" s="359">
        <v>1</v>
      </c>
      <c r="AT699" s="364">
        <v>0.0810595228934205</v>
      </c>
      <c r="AU699" s="361">
        <v>0.0444444444444444</v>
      </c>
      <c r="AV699" s="362">
        <v>0.285714285714286</v>
      </c>
      <c r="AW699" s="362">
        <v>0</v>
      </c>
      <c r="AX699" s="362">
        <v>0.0444444444444444</v>
      </c>
      <c r="AY699" s="142"/>
      <c r="AZ699" s="140"/>
    </row>
    <row r="700" spans="1:52">
      <c r="A700" s="138"/>
      <c r="B700" s="142"/>
      <c r="C700" s="172" t="s">
        <v>1160</v>
      </c>
      <c r="D700" s="166" t="s">
        <v>26</v>
      </c>
      <c r="E700" s="166" t="s">
        <v>1161</v>
      </c>
      <c r="F700" s="167" t="s">
        <v>1259</v>
      </c>
      <c r="G700" s="181" t="s">
        <v>1260</v>
      </c>
      <c r="H700" s="181" t="s">
        <v>1260</v>
      </c>
      <c r="I700" s="181" t="s">
        <v>1260</v>
      </c>
      <c r="J700" s="181" t="s">
        <v>1260</v>
      </c>
      <c r="K700" s="168">
        <v>0.9</v>
      </c>
      <c r="L700" s="169">
        <v>0.96551724137931</v>
      </c>
      <c r="M700" s="169">
        <v>1</v>
      </c>
      <c r="N700" s="170">
        <v>0.96</v>
      </c>
      <c r="O700" s="170">
        <v>0.96551724137931</v>
      </c>
      <c r="P700" s="356">
        <v>0.9</v>
      </c>
      <c r="Q700" s="357">
        <v>0.97346840328027</v>
      </c>
      <c r="R700" s="169">
        <v>0.96949965729952</v>
      </c>
      <c r="S700" s="169">
        <v>0.957644628099174</v>
      </c>
      <c r="T700" s="169">
        <v>0.97346840328027</v>
      </c>
      <c r="U700" s="356">
        <v>0.9</v>
      </c>
      <c r="V700" s="169">
        <v>0.925711529184756</v>
      </c>
      <c r="W700" s="169">
        <v>0.880397532556546</v>
      </c>
      <c r="X700" s="169">
        <v>0.862603305785124</v>
      </c>
      <c r="Y700" s="169">
        <v>0.925711529184756</v>
      </c>
      <c r="Z700" s="356">
        <v>0.92</v>
      </c>
      <c r="AA700" s="356">
        <v>0.857894736842105</v>
      </c>
      <c r="AB700" s="356">
        <v>0.851179673321234</v>
      </c>
      <c r="AC700" s="356">
        <v>0.878378378378378</v>
      </c>
      <c r="AD700" s="356">
        <v>0.857894736842105</v>
      </c>
      <c r="AE700" s="356">
        <v>0.92</v>
      </c>
      <c r="AF700" s="169">
        <v>1</v>
      </c>
      <c r="AG700" s="169">
        <v>0.998217468805704</v>
      </c>
      <c r="AH700" s="169">
        <v>0.987714987714988</v>
      </c>
      <c r="AI700" s="169">
        <v>1</v>
      </c>
      <c r="AJ700" s="356">
        <v>0.92</v>
      </c>
      <c r="AK700" s="169">
        <v>0.936603773584906</v>
      </c>
      <c r="AL700" s="169">
        <v>0.939175554914961</v>
      </c>
      <c r="AM700" s="169">
        <v>0.916156670746634</v>
      </c>
      <c r="AN700" s="169">
        <v>0.936603773584906</v>
      </c>
      <c r="AO700" s="168">
        <v>0.99</v>
      </c>
      <c r="AP700" s="358">
        <v>1</v>
      </c>
      <c r="AQ700" s="358">
        <v>1</v>
      </c>
      <c r="AR700" s="358">
        <v>1</v>
      </c>
      <c r="AS700" s="359">
        <v>1</v>
      </c>
      <c r="AT700" s="364">
        <v>0.0810595228934205</v>
      </c>
      <c r="AU700" s="361">
        <v>0</v>
      </c>
      <c r="AV700" s="362">
        <v>0.133333333333333</v>
      </c>
      <c r="AW700" s="362">
        <v>0.0476190476190476</v>
      </c>
      <c r="AX700" s="362">
        <v>0</v>
      </c>
      <c r="AY700" s="142"/>
      <c r="AZ700" s="140"/>
    </row>
    <row r="701" spans="1:52">
      <c r="A701" s="138"/>
      <c r="B701" s="142"/>
      <c r="C701" s="172" t="s">
        <v>1160</v>
      </c>
      <c r="D701" s="166" t="s">
        <v>26</v>
      </c>
      <c r="E701" s="166" t="s">
        <v>1161</v>
      </c>
      <c r="F701" s="167" t="s">
        <v>1261</v>
      </c>
      <c r="G701" s="181" t="s">
        <v>1262</v>
      </c>
      <c r="H701" s="181" t="s">
        <v>1262</v>
      </c>
      <c r="I701" s="181" t="s">
        <v>1262</v>
      </c>
      <c r="J701" s="181" t="s">
        <v>1262</v>
      </c>
      <c r="K701" s="168">
        <v>0.9</v>
      </c>
      <c r="L701" s="169">
        <v>0.962962962962963</v>
      </c>
      <c r="M701" s="169">
        <v>1</v>
      </c>
      <c r="N701" s="170">
        <v>1</v>
      </c>
      <c r="O701" s="170">
        <v>0.962962962962963</v>
      </c>
      <c r="P701" s="356">
        <v>0.9</v>
      </c>
      <c r="Q701" s="357">
        <v>0.984415584415584</v>
      </c>
      <c r="R701" s="169">
        <v>0.98530029399412</v>
      </c>
      <c r="S701" s="169">
        <v>0.989498249708285</v>
      </c>
      <c r="T701" s="169">
        <v>0.984415584415584</v>
      </c>
      <c r="U701" s="356">
        <v>0.9</v>
      </c>
      <c r="V701" s="169">
        <v>0.940779220779221</v>
      </c>
      <c r="W701" s="169">
        <v>0.935741285174297</v>
      </c>
      <c r="X701" s="169">
        <v>0.931155192532089</v>
      </c>
      <c r="Y701" s="169">
        <v>0.940779220779221</v>
      </c>
      <c r="Z701" s="356">
        <v>0.92</v>
      </c>
      <c r="AA701" s="356">
        <v>0.876325088339223</v>
      </c>
      <c r="AB701" s="356">
        <v>0.894981412639405</v>
      </c>
      <c r="AC701" s="356">
        <v>0.900900900900901</v>
      </c>
      <c r="AD701" s="356">
        <v>0.876325088339223</v>
      </c>
      <c r="AE701" s="356">
        <v>0.92</v>
      </c>
      <c r="AF701" s="169">
        <v>1</v>
      </c>
      <c r="AG701" s="169">
        <v>0.997596153846154</v>
      </c>
      <c r="AH701" s="169">
        <v>0.997458703939009</v>
      </c>
      <c r="AI701" s="169">
        <v>1</v>
      </c>
      <c r="AJ701" s="356">
        <v>0.92</v>
      </c>
      <c r="AK701" s="169">
        <v>0.947632711621234</v>
      </c>
      <c r="AL701" s="169">
        <v>0.951981486838299</v>
      </c>
      <c r="AM701" s="169">
        <v>0.938428874734607</v>
      </c>
      <c r="AN701" s="169">
        <v>0.947632711621234</v>
      </c>
      <c r="AO701" s="168">
        <v>0.99</v>
      </c>
      <c r="AP701" s="358">
        <v>1</v>
      </c>
      <c r="AQ701" s="358">
        <v>1</v>
      </c>
      <c r="AR701" s="358">
        <v>1</v>
      </c>
      <c r="AS701" s="359">
        <v>1</v>
      </c>
      <c r="AT701" s="364">
        <v>0.0810595228934205</v>
      </c>
      <c r="AU701" s="361">
        <v>0.0588235294117647</v>
      </c>
      <c r="AV701" s="362">
        <v>0.444444444444444</v>
      </c>
      <c r="AW701" s="362">
        <v>0.1875</v>
      </c>
      <c r="AX701" s="362">
        <v>0.0588235294117647</v>
      </c>
      <c r="AY701" s="142"/>
      <c r="AZ701" s="140"/>
    </row>
    <row r="702" spans="1:52">
      <c r="A702" s="138"/>
      <c r="B702" s="142"/>
      <c r="C702" s="172" t="s">
        <v>1160</v>
      </c>
      <c r="D702" s="166" t="s">
        <v>26</v>
      </c>
      <c r="E702" s="166" t="s">
        <v>1161</v>
      </c>
      <c r="F702" s="167" t="s">
        <v>1263</v>
      </c>
      <c r="G702" s="181" t="s">
        <v>1264</v>
      </c>
      <c r="H702" s="181" t="s">
        <v>1264</v>
      </c>
      <c r="I702" s="181" t="s">
        <v>1264</v>
      </c>
      <c r="J702" s="181" t="s">
        <v>1264</v>
      </c>
      <c r="K702" s="168">
        <v>0.9</v>
      </c>
      <c r="L702" s="169">
        <v>0.906976744186046</v>
      </c>
      <c r="M702" s="169">
        <v>0.930232558139535</v>
      </c>
      <c r="N702" s="170">
        <v>0.868421052631579</v>
      </c>
      <c r="O702" s="170">
        <v>0.906976744186046</v>
      </c>
      <c r="P702" s="356">
        <v>0.9</v>
      </c>
      <c r="Q702" s="357">
        <v>0.98050139275766</v>
      </c>
      <c r="R702" s="169">
        <v>0.968151281413287</v>
      </c>
      <c r="S702" s="169">
        <v>0.948555320648344</v>
      </c>
      <c r="T702" s="169">
        <v>0.98050139275766</v>
      </c>
      <c r="U702" s="356">
        <v>0.9</v>
      </c>
      <c r="V702" s="169">
        <v>0.947384710615908</v>
      </c>
      <c r="W702" s="169">
        <v>0.939537198308037</v>
      </c>
      <c r="X702" s="169">
        <v>0.944326990838619</v>
      </c>
      <c r="Y702" s="169">
        <v>0.947384710615908</v>
      </c>
      <c r="Z702" s="356">
        <v>0.92</v>
      </c>
      <c r="AA702" s="356">
        <v>0.908885542168675</v>
      </c>
      <c r="AB702" s="356">
        <v>0.918544194107452</v>
      </c>
      <c r="AC702" s="356">
        <v>0.915611814345992</v>
      </c>
      <c r="AD702" s="356">
        <v>0.908885542168675</v>
      </c>
      <c r="AE702" s="356">
        <v>0.92</v>
      </c>
      <c r="AF702" s="169">
        <v>0.999358563181527</v>
      </c>
      <c r="AG702" s="169">
        <v>0.997476022211005</v>
      </c>
      <c r="AH702" s="169">
        <v>0.998024691358025</v>
      </c>
      <c r="AI702" s="169">
        <v>0.999358563181527</v>
      </c>
      <c r="AJ702" s="356">
        <v>0.92</v>
      </c>
      <c r="AK702" s="169">
        <v>0.956248646307126</v>
      </c>
      <c r="AL702" s="169">
        <v>0.956181533646322</v>
      </c>
      <c r="AM702" s="169">
        <v>0.950189953566906</v>
      </c>
      <c r="AN702" s="169">
        <v>0.956248646307126</v>
      </c>
      <c r="AO702" s="168">
        <v>0.99</v>
      </c>
      <c r="AP702" s="358">
        <v>1</v>
      </c>
      <c r="AQ702" s="358">
        <v>1</v>
      </c>
      <c r="AR702" s="358">
        <v>1</v>
      </c>
      <c r="AS702" s="359">
        <v>1</v>
      </c>
      <c r="AT702" s="364">
        <v>0.0810595228934205</v>
      </c>
      <c r="AU702" s="361">
        <v>0</v>
      </c>
      <c r="AV702" s="362">
        <v>0.333333333333333</v>
      </c>
      <c r="AW702" s="362">
        <v>0</v>
      </c>
      <c r="AX702" s="362">
        <v>0</v>
      </c>
      <c r="AY702" s="142"/>
      <c r="AZ702" s="140"/>
    </row>
    <row r="703" spans="1:52">
      <c r="A703" s="138"/>
      <c r="B703" s="142"/>
      <c r="C703" s="172" t="s">
        <v>1160</v>
      </c>
      <c r="D703" s="166" t="s">
        <v>26</v>
      </c>
      <c r="E703" s="166" t="s">
        <v>1161</v>
      </c>
      <c r="F703" s="167" t="s">
        <v>1265</v>
      </c>
      <c r="G703" s="181" t="s">
        <v>1266</v>
      </c>
      <c r="H703" s="181" t="s">
        <v>1266</v>
      </c>
      <c r="I703" s="181" t="s">
        <v>1266</v>
      </c>
      <c r="J703" s="181" t="s">
        <v>1266</v>
      </c>
      <c r="K703" s="168">
        <v>0.9</v>
      </c>
      <c r="L703" s="169">
        <v>0.75</v>
      </c>
      <c r="M703" s="169">
        <v>0.764705882352941</v>
      </c>
      <c r="N703" s="170">
        <v>0.75</v>
      </c>
      <c r="O703" s="170">
        <v>0.75</v>
      </c>
      <c r="P703" s="356">
        <v>0.9</v>
      </c>
      <c r="Q703" s="357">
        <v>0.991171749598716</v>
      </c>
      <c r="R703" s="169">
        <v>0.990990990990991</v>
      </c>
      <c r="S703" s="169">
        <v>0.989761092150171</v>
      </c>
      <c r="T703" s="169">
        <v>0.991171749598716</v>
      </c>
      <c r="U703" s="356">
        <v>0.9</v>
      </c>
      <c r="V703" s="169">
        <v>0.948635634028893</v>
      </c>
      <c r="W703" s="169">
        <v>0.95980595980596</v>
      </c>
      <c r="X703" s="169">
        <v>0.964163822525597</v>
      </c>
      <c r="Y703" s="169">
        <v>0.948635634028893</v>
      </c>
      <c r="Z703" s="356">
        <v>0.92</v>
      </c>
      <c r="AA703" s="356">
        <v>0.949814126394052</v>
      </c>
      <c r="AB703" s="356">
        <v>0.971212121212121</v>
      </c>
      <c r="AC703" s="356">
        <v>0.967551622418879</v>
      </c>
      <c r="AD703" s="356">
        <v>0.949814126394052</v>
      </c>
      <c r="AE703" s="356">
        <v>0.92</v>
      </c>
      <c r="AF703" s="169">
        <v>0.998972250770812</v>
      </c>
      <c r="AG703" s="169">
        <v>0.999414862492686</v>
      </c>
      <c r="AH703" s="169">
        <v>0.990012484394507</v>
      </c>
      <c r="AI703" s="169">
        <v>0.998972250770812</v>
      </c>
      <c r="AJ703" s="356">
        <v>0.92</v>
      </c>
      <c r="AK703" s="169">
        <v>0.970652173913043</v>
      </c>
      <c r="AL703" s="169">
        <v>0.97861216730038</v>
      </c>
      <c r="AM703" s="169">
        <v>0.981641468682505</v>
      </c>
      <c r="AN703" s="169">
        <v>0.970652173913043</v>
      </c>
      <c r="AO703" s="168">
        <v>0.99</v>
      </c>
      <c r="AP703" s="358">
        <v>1</v>
      </c>
      <c r="AQ703" s="358">
        <v>1</v>
      </c>
      <c r="AR703" s="358">
        <v>1</v>
      </c>
      <c r="AS703" s="359">
        <v>1</v>
      </c>
      <c r="AT703" s="364">
        <v>0.0810595228934205</v>
      </c>
      <c r="AU703" s="361">
        <v>0</v>
      </c>
      <c r="AV703" s="362">
        <v>0.363636363636364</v>
      </c>
      <c r="AW703" s="362">
        <v>0</v>
      </c>
      <c r="AX703" s="362">
        <v>0</v>
      </c>
      <c r="AY703" s="142"/>
      <c r="AZ703" s="140"/>
    </row>
    <row r="704" spans="1:52">
      <c r="A704" s="138"/>
      <c r="B704" s="142"/>
      <c r="C704" s="172" t="s">
        <v>1160</v>
      </c>
      <c r="D704" s="166" t="s">
        <v>26</v>
      </c>
      <c r="E704" s="166" t="s">
        <v>1161</v>
      </c>
      <c r="F704" s="167" t="s">
        <v>1267</v>
      </c>
      <c r="G704" s="181" t="s">
        <v>1268</v>
      </c>
      <c r="H704" s="181" t="s">
        <v>1268</v>
      </c>
      <c r="I704" s="181" t="s">
        <v>1268</v>
      </c>
      <c r="J704" s="181" t="s">
        <v>1268</v>
      </c>
      <c r="K704" s="168">
        <v>0.9</v>
      </c>
      <c r="L704" s="169">
        <v>0.80952380952381</v>
      </c>
      <c r="M704" s="169">
        <v>0.904761904761905</v>
      </c>
      <c r="N704" s="170">
        <v>1</v>
      </c>
      <c r="O704" s="170">
        <v>0.80952380952381</v>
      </c>
      <c r="P704" s="356">
        <v>0.9</v>
      </c>
      <c r="Q704" s="357">
        <v>1</v>
      </c>
      <c r="R704" s="169">
        <v>0.999523809523809</v>
      </c>
      <c r="S704" s="169">
        <v>1</v>
      </c>
      <c r="T704" s="169">
        <v>1</v>
      </c>
      <c r="U704" s="356">
        <v>0.9</v>
      </c>
      <c r="V704" s="169">
        <v>0.974498100922409</v>
      </c>
      <c r="W704" s="169">
        <v>0.973333333333333</v>
      </c>
      <c r="X704" s="169">
        <v>0.954248366013072</v>
      </c>
      <c r="Y704" s="169">
        <v>0.974498100922409</v>
      </c>
      <c r="Z704" s="356">
        <v>0.92</v>
      </c>
      <c r="AA704" s="356">
        <v>0.965601965601966</v>
      </c>
      <c r="AB704" s="356">
        <v>0.95959595959596</v>
      </c>
      <c r="AC704" s="356">
        <v>0.966926070038911</v>
      </c>
      <c r="AD704" s="356">
        <v>0.965601965601966</v>
      </c>
      <c r="AE704" s="356">
        <v>0.92</v>
      </c>
      <c r="AF704" s="169">
        <v>0.996825396825397</v>
      </c>
      <c r="AG704" s="169">
        <v>0.998069498069498</v>
      </c>
      <c r="AH704" s="169">
        <v>1</v>
      </c>
      <c r="AI704" s="169">
        <v>0.996825396825397</v>
      </c>
      <c r="AJ704" s="356">
        <v>0.92</v>
      </c>
      <c r="AK704" s="169">
        <v>0.982357357357357</v>
      </c>
      <c r="AL704" s="169">
        <v>0.978640776699029</v>
      </c>
      <c r="AM704" s="169">
        <v>0.974980453479281</v>
      </c>
      <c r="AN704" s="169">
        <v>0.982357357357357</v>
      </c>
      <c r="AO704" s="168">
        <v>0.99</v>
      </c>
      <c r="AP704" s="358">
        <v>1</v>
      </c>
      <c r="AQ704" s="358">
        <v>1</v>
      </c>
      <c r="AR704" s="358">
        <v>1</v>
      </c>
      <c r="AS704" s="359">
        <v>1</v>
      </c>
      <c r="AT704" s="364">
        <v>0.0810595228934205</v>
      </c>
      <c r="AU704" s="361">
        <v>0</v>
      </c>
      <c r="AV704" s="362">
        <v>0.411764705882353</v>
      </c>
      <c r="AW704" s="362">
        <v>0</v>
      </c>
      <c r="AX704" s="362">
        <v>0</v>
      </c>
      <c r="AY704" s="142"/>
      <c r="AZ704" s="140"/>
    </row>
    <row r="705" spans="1:52">
      <c r="A705" s="138"/>
      <c r="B705" s="142"/>
      <c r="C705" s="172" t="s">
        <v>1160</v>
      </c>
      <c r="D705" s="166" t="s">
        <v>26</v>
      </c>
      <c r="E705" s="166" t="s">
        <v>1161</v>
      </c>
      <c r="F705" s="167" t="s">
        <v>1269</v>
      </c>
      <c r="G705" s="181" t="s">
        <v>1270</v>
      </c>
      <c r="H705" s="181" t="s">
        <v>1270</v>
      </c>
      <c r="I705" s="181" t="s">
        <v>1270</v>
      </c>
      <c r="J705" s="181" t="s">
        <v>1270</v>
      </c>
      <c r="K705" s="168">
        <v>0.9</v>
      </c>
      <c r="L705" s="169">
        <v>1</v>
      </c>
      <c r="M705" s="169">
        <v>1</v>
      </c>
      <c r="N705" s="170">
        <v>1</v>
      </c>
      <c r="O705" s="170">
        <v>1</v>
      </c>
      <c r="P705" s="356">
        <v>0.9</v>
      </c>
      <c r="Q705" s="357">
        <v>1</v>
      </c>
      <c r="R705" s="169">
        <v>1</v>
      </c>
      <c r="S705" s="169">
        <v>1</v>
      </c>
      <c r="T705" s="169">
        <v>1</v>
      </c>
      <c r="U705" s="356">
        <v>0.9</v>
      </c>
      <c r="V705" s="169">
        <v>0.947489459563051</v>
      </c>
      <c r="W705" s="169">
        <v>0.93395618556701</v>
      </c>
      <c r="X705" s="169">
        <v>0.952286282306163</v>
      </c>
      <c r="Y705" s="169">
        <v>0.947489459563051</v>
      </c>
      <c r="Z705" s="356">
        <v>0.92</v>
      </c>
      <c r="AA705" s="356">
        <v>0.931003584229391</v>
      </c>
      <c r="AB705" s="356">
        <v>0.920812894183602</v>
      </c>
      <c r="AC705" s="356">
        <v>0.934316353887399</v>
      </c>
      <c r="AD705" s="356">
        <v>0.931003584229391</v>
      </c>
      <c r="AE705" s="356">
        <v>0.92</v>
      </c>
      <c r="AF705" s="169">
        <v>1</v>
      </c>
      <c r="AG705" s="169">
        <v>0.996336996336996</v>
      </c>
      <c r="AH705" s="169">
        <v>1</v>
      </c>
      <c r="AI705" s="169">
        <v>1</v>
      </c>
      <c r="AJ705" s="356">
        <v>0.92</v>
      </c>
      <c r="AK705" s="169">
        <v>0.964123159303882</v>
      </c>
      <c r="AL705" s="169">
        <v>0.957634598411297</v>
      </c>
      <c r="AM705" s="169">
        <v>0.962899543378995</v>
      </c>
      <c r="AN705" s="169">
        <v>0.964123159303882</v>
      </c>
      <c r="AO705" s="168">
        <v>0.99</v>
      </c>
      <c r="AP705" s="358">
        <v>1</v>
      </c>
      <c r="AQ705" s="358">
        <v>1</v>
      </c>
      <c r="AR705" s="358">
        <v>1</v>
      </c>
      <c r="AS705" s="359">
        <v>1</v>
      </c>
      <c r="AT705" s="364">
        <v>0.0810595228934205</v>
      </c>
      <c r="AU705" s="361">
        <v>0</v>
      </c>
      <c r="AV705" s="362">
        <v>0.363636363636364</v>
      </c>
      <c r="AW705" s="362">
        <v>0</v>
      </c>
      <c r="AX705" s="362">
        <v>0</v>
      </c>
      <c r="AY705" s="142"/>
      <c r="AZ705" s="140"/>
    </row>
    <row r="706" spans="1:52">
      <c r="A706" s="138"/>
      <c r="B706" s="142"/>
      <c r="C706" s="172" t="s">
        <v>1160</v>
      </c>
      <c r="D706" s="166" t="s">
        <v>26</v>
      </c>
      <c r="E706" s="166" t="s">
        <v>1161</v>
      </c>
      <c r="F706" s="167" t="s">
        <v>1271</v>
      </c>
      <c r="G706" s="181" t="s">
        <v>1272</v>
      </c>
      <c r="H706" s="181" t="s">
        <v>1272</v>
      </c>
      <c r="I706" s="181" t="s">
        <v>1272</v>
      </c>
      <c r="J706" s="181" t="s">
        <v>1272</v>
      </c>
      <c r="K706" s="168">
        <v>0.9</v>
      </c>
      <c r="L706" s="169">
        <v>0.8125</v>
      </c>
      <c r="M706" s="169">
        <v>0.765432098765432</v>
      </c>
      <c r="N706" s="170">
        <v>0.754098360655738</v>
      </c>
      <c r="O706" s="170">
        <v>0.8125</v>
      </c>
      <c r="P706" s="356">
        <v>0.9</v>
      </c>
      <c r="Q706" s="357">
        <v>0.961362895337463</v>
      </c>
      <c r="R706" s="169">
        <v>0.945694650316669</v>
      </c>
      <c r="S706" s="169">
        <v>0.936794582392777</v>
      </c>
      <c r="T706" s="169">
        <v>0.961362895337463</v>
      </c>
      <c r="U706" s="356">
        <v>0.9</v>
      </c>
      <c r="V706" s="169">
        <v>0.921584610368438</v>
      </c>
      <c r="W706" s="169">
        <v>0.915510039078291</v>
      </c>
      <c r="X706" s="169">
        <v>0.901053423626787</v>
      </c>
      <c r="Y706" s="169">
        <v>0.921584610368438</v>
      </c>
      <c r="Z706" s="356">
        <v>0.92</v>
      </c>
      <c r="AA706" s="356">
        <v>0.933233308327082</v>
      </c>
      <c r="AB706" s="356">
        <v>0.941071957358602</v>
      </c>
      <c r="AC706" s="356">
        <v>0.893756845564075</v>
      </c>
      <c r="AD706" s="356">
        <v>0.933233308327082</v>
      </c>
      <c r="AE706" s="356">
        <v>0.92</v>
      </c>
      <c r="AF706" s="169">
        <v>1</v>
      </c>
      <c r="AG706" s="169">
        <v>1</v>
      </c>
      <c r="AH706" s="169">
        <v>0.996263079222721</v>
      </c>
      <c r="AI706" s="169">
        <v>1</v>
      </c>
      <c r="AJ706" s="356">
        <v>0.92</v>
      </c>
      <c r="AK706" s="169">
        <v>0.959651898734177</v>
      </c>
      <c r="AL706" s="169">
        <v>0.959251713280237</v>
      </c>
      <c r="AM706" s="169">
        <v>0.923985733392778</v>
      </c>
      <c r="AN706" s="169">
        <v>0.959651898734177</v>
      </c>
      <c r="AO706" s="168">
        <v>0.99</v>
      </c>
      <c r="AP706" s="358">
        <v>1</v>
      </c>
      <c r="AQ706" s="358">
        <v>1</v>
      </c>
      <c r="AR706" s="358">
        <v>1</v>
      </c>
      <c r="AS706" s="359">
        <v>1</v>
      </c>
      <c r="AT706" s="364">
        <v>0.0810595228934205</v>
      </c>
      <c r="AU706" s="361">
        <v>0.0416666666666667</v>
      </c>
      <c r="AV706" s="362">
        <v>0.225352112676056</v>
      </c>
      <c r="AW706" s="362">
        <v>0</v>
      </c>
      <c r="AX706" s="362">
        <v>0.0416666666666667</v>
      </c>
      <c r="AY706" s="142"/>
      <c r="AZ706" s="140"/>
    </row>
    <row r="707" spans="1:52">
      <c r="A707" s="138"/>
      <c r="B707" s="142"/>
      <c r="C707" s="172" t="s">
        <v>1160</v>
      </c>
      <c r="D707" s="166" t="s">
        <v>26</v>
      </c>
      <c r="E707" s="166" t="s">
        <v>1161</v>
      </c>
      <c r="F707" s="167" t="s">
        <v>1273</v>
      </c>
      <c r="G707" s="181" t="s">
        <v>1274</v>
      </c>
      <c r="H707" s="181" t="s">
        <v>1274</v>
      </c>
      <c r="I707" s="181" t="s">
        <v>1274</v>
      </c>
      <c r="J707" s="181" t="s">
        <v>1274</v>
      </c>
      <c r="K707" s="168">
        <v>0.9</v>
      </c>
      <c r="L707" s="169">
        <v>0.826923076923077</v>
      </c>
      <c r="M707" s="169">
        <v>0.846153846153846</v>
      </c>
      <c r="N707" s="170">
        <v>0.823529411764706</v>
      </c>
      <c r="O707" s="170">
        <v>0.826923076923077</v>
      </c>
      <c r="P707" s="356">
        <v>0.9</v>
      </c>
      <c r="Q707" s="357">
        <v>0.976635514018692</v>
      </c>
      <c r="R707" s="169">
        <v>0.97594050743657</v>
      </c>
      <c r="S707" s="169">
        <v>0.980928162746345</v>
      </c>
      <c r="T707" s="169">
        <v>0.976635514018692</v>
      </c>
      <c r="U707" s="356">
        <v>0.9</v>
      </c>
      <c r="V707" s="169">
        <v>0.936503573391974</v>
      </c>
      <c r="W707" s="169">
        <v>0.9332895888014</v>
      </c>
      <c r="X707" s="169">
        <v>0.923076923076923</v>
      </c>
      <c r="Y707" s="169">
        <v>0.936503573391974</v>
      </c>
      <c r="Z707" s="356">
        <v>0.92</v>
      </c>
      <c r="AA707" s="356">
        <v>0.941818181818182</v>
      </c>
      <c r="AB707" s="356">
        <v>0.944055944055944</v>
      </c>
      <c r="AC707" s="356">
        <v>0.938330170777989</v>
      </c>
      <c r="AD707" s="356">
        <v>0.941818181818182</v>
      </c>
      <c r="AE707" s="356">
        <v>0.92</v>
      </c>
      <c r="AF707" s="169">
        <v>0.999064546304958</v>
      </c>
      <c r="AG707" s="169">
        <v>0.996842105263158</v>
      </c>
      <c r="AH707" s="169">
        <v>0.99572192513369</v>
      </c>
      <c r="AI707" s="169">
        <v>0.999064546304958</v>
      </c>
      <c r="AJ707" s="356">
        <v>0.92</v>
      </c>
      <c r="AK707" s="169">
        <v>0.965315739868049</v>
      </c>
      <c r="AL707" s="169">
        <v>0.96724728301325</v>
      </c>
      <c r="AM707" s="169">
        <v>0.960045662100457</v>
      </c>
      <c r="AN707" s="169">
        <v>0.965315739868049</v>
      </c>
      <c r="AO707" s="168">
        <v>0.99</v>
      </c>
      <c r="AP707" s="358">
        <v>1</v>
      </c>
      <c r="AQ707" s="358">
        <v>1</v>
      </c>
      <c r="AR707" s="358">
        <v>1</v>
      </c>
      <c r="AS707" s="359">
        <v>1</v>
      </c>
      <c r="AT707" s="364">
        <v>0.0810595228934205</v>
      </c>
      <c r="AU707" s="361">
        <v>-0.0238095238095238</v>
      </c>
      <c r="AV707" s="362">
        <v>0.195121951219512</v>
      </c>
      <c r="AW707" s="362">
        <v>0.0666666666666667</v>
      </c>
      <c r="AX707" s="362">
        <v>-0.0238095238095238</v>
      </c>
      <c r="AY707" s="142"/>
      <c r="AZ707" s="140"/>
    </row>
    <row r="708" spans="1:52">
      <c r="A708" s="138"/>
      <c r="B708" s="142"/>
      <c r="C708" s="172" t="s">
        <v>1160</v>
      </c>
      <c r="D708" s="166" t="s">
        <v>26</v>
      </c>
      <c r="E708" s="166" t="s">
        <v>1161</v>
      </c>
      <c r="F708" s="167" t="s">
        <v>1275</v>
      </c>
      <c r="G708" s="181" t="s">
        <v>1276</v>
      </c>
      <c r="H708" s="181" t="s">
        <v>1276</v>
      </c>
      <c r="I708" s="181" t="s">
        <v>1276</v>
      </c>
      <c r="J708" s="181" t="s">
        <v>1276</v>
      </c>
      <c r="K708" s="168">
        <v>0.9</v>
      </c>
      <c r="L708" s="169">
        <v>0.953488372093023</v>
      </c>
      <c r="M708" s="169">
        <v>0.976744186046512</v>
      </c>
      <c r="N708" s="170">
        <v>0.966666666666667</v>
      </c>
      <c r="O708" s="170">
        <v>0.953488372093023</v>
      </c>
      <c r="P708" s="356">
        <v>0.9</v>
      </c>
      <c r="Q708" s="357">
        <v>0.966023166023166</v>
      </c>
      <c r="R708" s="169">
        <v>0.944153577661431</v>
      </c>
      <c r="S708" s="169">
        <v>0.996491228070175</v>
      </c>
      <c r="T708" s="169">
        <v>0.966023166023166</v>
      </c>
      <c r="U708" s="356">
        <v>0.9</v>
      </c>
      <c r="V708" s="169">
        <v>0.914285714285714</v>
      </c>
      <c r="W708" s="169">
        <v>0.9173938336242</v>
      </c>
      <c r="X708" s="169">
        <v>0.952631578947368</v>
      </c>
      <c r="Y708" s="169">
        <v>0.914285714285714</v>
      </c>
      <c r="Z708" s="356">
        <v>0.92</v>
      </c>
      <c r="AA708" s="356">
        <v>0.933898305084746</v>
      </c>
      <c r="AB708" s="356">
        <v>0.931923331130205</v>
      </c>
      <c r="AC708" s="356">
        <v>0.933852140077821</v>
      </c>
      <c r="AD708" s="356">
        <v>0.933898305084746</v>
      </c>
      <c r="AE708" s="356">
        <v>0.92</v>
      </c>
      <c r="AF708" s="169">
        <v>0.999754601226994</v>
      </c>
      <c r="AG708" s="169">
        <v>0.999494183105716</v>
      </c>
      <c r="AH708" s="169">
        <v>0.99712395743457</v>
      </c>
      <c r="AI708" s="169">
        <v>0.999754601226994</v>
      </c>
      <c r="AJ708" s="356">
        <v>0.92</v>
      </c>
      <c r="AK708" s="169">
        <v>0.961139896373057</v>
      </c>
      <c r="AL708" s="169">
        <v>0.961429725363489</v>
      </c>
      <c r="AM708" s="169">
        <v>0.958703606900157</v>
      </c>
      <c r="AN708" s="169">
        <v>0.961139896373057</v>
      </c>
      <c r="AO708" s="168">
        <v>0.99</v>
      </c>
      <c r="AP708" s="358">
        <v>1</v>
      </c>
      <c r="AQ708" s="358">
        <v>1</v>
      </c>
      <c r="AR708" s="358">
        <v>1</v>
      </c>
      <c r="AS708" s="359">
        <v>1</v>
      </c>
      <c r="AT708" s="364">
        <v>0.0810595228934205</v>
      </c>
      <c r="AU708" s="361">
        <v>0</v>
      </c>
      <c r="AV708" s="362">
        <v>0.25</v>
      </c>
      <c r="AW708" s="362">
        <v>0</v>
      </c>
      <c r="AX708" s="362">
        <v>0</v>
      </c>
      <c r="AY708" s="142"/>
      <c r="AZ708" s="140"/>
    </row>
    <row r="709" spans="1:52">
      <c r="A709" s="138"/>
      <c r="B709" s="142"/>
      <c r="C709" s="172" t="s">
        <v>1160</v>
      </c>
      <c r="D709" s="166" t="s">
        <v>26</v>
      </c>
      <c r="E709" s="166" t="s">
        <v>1161</v>
      </c>
      <c r="F709" s="167" t="s">
        <v>1277</v>
      </c>
      <c r="G709" s="181" t="s">
        <v>1278</v>
      </c>
      <c r="H709" s="181" t="s">
        <v>1278</v>
      </c>
      <c r="I709" s="181" t="s">
        <v>1278</v>
      </c>
      <c r="J709" s="181" t="s">
        <v>1278</v>
      </c>
      <c r="K709" s="168">
        <v>0.9</v>
      </c>
      <c r="L709" s="169">
        <v>0.867924528301887</v>
      </c>
      <c r="M709" s="169">
        <v>1</v>
      </c>
      <c r="N709" s="170">
        <v>0.971428571428571</v>
      </c>
      <c r="O709" s="170">
        <v>0.867924528301887</v>
      </c>
      <c r="P709" s="356">
        <v>0.9</v>
      </c>
      <c r="Q709" s="357">
        <v>0.991940126655153</v>
      </c>
      <c r="R709" s="169">
        <v>0.985842026825633</v>
      </c>
      <c r="S709" s="169">
        <v>0.989953114534494</v>
      </c>
      <c r="T709" s="169">
        <v>0.991940126655153</v>
      </c>
      <c r="U709" s="356">
        <v>0.9</v>
      </c>
      <c r="V709" s="169">
        <v>0.961427748992516</v>
      </c>
      <c r="W709" s="169">
        <v>0.955290611028316</v>
      </c>
      <c r="X709" s="169">
        <v>0.953114534494307</v>
      </c>
      <c r="Y709" s="169">
        <v>0.961427748992516</v>
      </c>
      <c r="Z709" s="356">
        <v>0.92</v>
      </c>
      <c r="AA709" s="356">
        <v>0.953426480372588</v>
      </c>
      <c r="AB709" s="356">
        <v>0.960300429184549</v>
      </c>
      <c r="AC709" s="356">
        <v>0.944269190325973</v>
      </c>
      <c r="AD709" s="356">
        <v>0.953426480372588</v>
      </c>
      <c r="AE709" s="356">
        <v>0.92</v>
      </c>
      <c r="AF709" s="169">
        <v>0.998917748917749</v>
      </c>
      <c r="AG709" s="169">
        <v>0.997363796133568</v>
      </c>
      <c r="AH709" s="169">
        <v>0.988998899889989</v>
      </c>
      <c r="AI709" s="169">
        <v>0.998917748917749</v>
      </c>
      <c r="AJ709" s="356">
        <v>0.92</v>
      </c>
      <c r="AK709" s="169">
        <v>0.975168851807708</v>
      </c>
      <c r="AL709" s="169">
        <v>0.973005093378608</v>
      </c>
      <c r="AM709" s="169">
        <v>0.966039279869067</v>
      </c>
      <c r="AN709" s="169">
        <v>0.975168851807708</v>
      </c>
      <c r="AO709" s="168">
        <v>0.99</v>
      </c>
      <c r="AP709" s="358">
        <v>1</v>
      </c>
      <c r="AQ709" s="358">
        <v>1</v>
      </c>
      <c r="AR709" s="358">
        <v>1</v>
      </c>
      <c r="AS709" s="359">
        <v>1</v>
      </c>
      <c r="AT709" s="364">
        <v>0.0810595228934205</v>
      </c>
      <c r="AU709" s="361">
        <v>0.0434782608695652</v>
      </c>
      <c r="AV709" s="362">
        <v>0.4</v>
      </c>
      <c r="AW709" s="362">
        <v>0.272727272727273</v>
      </c>
      <c r="AX709" s="362">
        <v>0.0434782608695652</v>
      </c>
      <c r="AY709" s="142"/>
      <c r="AZ709" s="140"/>
    </row>
    <row r="710" spans="1:52">
      <c r="A710" s="138"/>
      <c r="B710" s="142"/>
      <c r="C710" s="172" t="s">
        <v>1160</v>
      </c>
      <c r="D710" s="166" t="s">
        <v>26</v>
      </c>
      <c r="E710" s="166" t="s">
        <v>1161</v>
      </c>
      <c r="F710" s="167" t="s">
        <v>1279</v>
      </c>
      <c r="G710" s="181" t="s">
        <v>1280</v>
      </c>
      <c r="H710" s="181" t="s">
        <v>1280</v>
      </c>
      <c r="I710" s="181" t="s">
        <v>1280</v>
      </c>
      <c r="J710" s="181" t="s">
        <v>1280</v>
      </c>
      <c r="K710" s="168">
        <v>0.9</v>
      </c>
      <c r="L710" s="169">
        <v>0.8</v>
      </c>
      <c r="M710" s="169">
        <v>0.75</v>
      </c>
      <c r="N710" s="170">
        <v>0.846153846153846</v>
      </c>
      <c r="O710" s="170">
        <v>0.8</v>
      </c>
      <c r="P710" s="356">
        <v>0.9</v>
      </c>
      <c r="Q710" s="357">
        <v>0.991777356103732</v>
      </c>
      <c r="R710" s="169">
        <v>0.995449949443883</v>
      </c>
      <c r="S710" s="169">
        <v>0.996763754045307</v>
      </c>
      <c r="T710" s="169">
        <v>0.991777356103732</v>
      </c>
      <c r="U710" s="356">
        <v>0.9</v>
      </c>
      <c r="V710" s="169">
        <v>0.961416824794434</v>
      </c>
      <c r="W710" s="169">
        <v>0.975733063700708</v>
      </c>
      <c r="X710" s="169">
        <v>0.962783171521036</v>
      </c>
      <c r="Y710" s="169">
        <v>0.961416824794434</v>
      </c>
      <c r="Z710" s="356">
        <v>0.92</v>
      </c>
      <c r="AA710" s="356">
        <v>0.973684210526316</v>
      </c>
      <c r="AB710" s="356">
        <v>0.960964408725603</v>
      </c>
      <c r="AC710" s="356">
        <v>0.975225225225225</v>
      </c>
      <c r="AD710" s="356">
        <v>0.973684210526316</v>
      </c>
      <c r="AE710" s="356">
        <v>0.92</v>
      </c>
      <c r="AF710" s="169">
        <v>1</v>
      </c>
      <c r="AG710" s="169">
        <v>1</v>
      </c>
      <c r="AH710" s="169">
        <v>0.996363636363636</v>
      </c>
      <c r="AI710" s="169">
        <v>1</v>
      </c>
      <c r="AJ710" s="356">
        <v>0.92</v>
      </c>
      <c r="AK710" s="169">
        <v>0.983506944444444</v>
      </c>
      <c r="AL710" s="169">
        <v>0.981045981045981</v>
      </c>
      <c r="AM710" s="169">
        <v>0.98210922787194</v>
      </c>
      <c r="AN710" s="169">
        <v>0.983506944444444</v>
      </c>
      <c r="AO710" s="168">
        <v>0.99</v>
      </c>
      <c r="AP710" s="358">
        <v>1</v>
      </c>
      <c r="AQ710" s="358">
        <v>1</v>
      </c>
      <c r="AR710" s="358">
        <v>1</v>
      </c>
      <c r="AS710" s="359">
        <v>1</v>
      </c>
      <c r="AT710" s="364">
        <v>0.0810595228934205</v>
      </c>
      <c r="AU710" s="361">
        <v>0.0714285714285714</v>
      </c>
      <c r="AV710" s="362">
        <v>0.166666666666667</v>
      </c>
      <c r="AW710" s="362">
        <v>0.125</v>
      </c>
      <c r="AX710" s="362">
        <v>0.0714285714285714</v>
      </c>
      <c r="AY710" s="142"/>
      <c r="AZ710" s="140"/>
    </row>
    <row r="711" spans="1:52">
      <c r="A711" s="138"/>
      <c r="B711" s="142"/>
      <c r="C711" s="172" t="s">
        <v>1160</v>
      </c>
      <c r="D711" s="166" t="s">
        <v>26</v>
      </c>
      <c r="E711" s="166" t="s">
        <v>1161</v>
      </c>
      <c r="F711" s="167" t="s">
        <v>1281</v>
      </c>
      <c r="G711" s="181" t="s">
        <v>1282</v>
      </c>
      <c r="H711" s="181" t="s">
        <v>1282</v>
      </c>
      <c r="I711" s="181" t="s">
        <v>1282</v>
      </c>
      <c r="J711" s="181" t="s">
        <v>1282</v>
      </c>
      <c r="K711" s="168">
        <v>0.9</v>
      </c>
      <c r="L711" s="169">
        <v>0.906976744186046</v>
      </c>
      <c r="M711" s="169">
        <v>0.904761904761905</v>
      </c>
      <c r="N711" s="170">
        <v>0.96551724137931</v>
      </c>
      <c r="O711" s="170">
        <v>0.906976744186046</v>
      </c>
      <c r="P711" s="356">
        <v>0.9</v>
      </c>
      <c r="Q711" s="357">
        <v>0.964586357039187</v>
      </c>
      <c r="R711" s="169">
        <v>0.956332931242461</v>
      </c>
      <c r="S711" s="169">
        <v>0.94368932038835</v>
      </c>
      <c r="T711" s="169">
        <v>0.964586357039187</v>
      </c>
      <c r="U711" s="356">
        <v>0.9</v>
      </c>
      <c r="V711" s="169">
        <v>0.921625544267054</v>
      </c>
      <c r="W711" s="169">
        <v>0.925211097708082</v>
      </c>
      <c r="X711" s="169">
        <v>0.911326860841424</v>
      </c>
      <c r="Y711" s="169">
        <v>0.921625544267054</v>
      </c>
      <c r="Z711" s="356">
        <v>0.92</v>
      </c>
      <c r="AA711" s="356">
        <v>0.921799307958478</v>
      </c>
      <c r="AB711" s="356">
        <v>0.925708177445216</v>
      </c>
      <c r="AC711" s="356">
        <v>0.918163672654691</v>
      </c>
      <c r="AD711" s="356">
        <v>0.921799307958478</v>
      </c>
      <c r="AE711" s="356">
        <v>0.92</v>
      </c>
      <c r="AF711" s="169">
        <v>0.998299319727891</v>
      </c>
      <c r="AG711" s="169">
        <v>0.99955713020372</v>
      </c>
      <c r="AH711" s="169">
        <v>0.992653810835629</v>
      </c>
      <c r="AI711" s="169">
        <v>0.998299319727891</v>
      </c>
      <c r="AJ711" s="356">
        <v>0.92</v>
      </c>
      <c r="AK711" s="169">
        <v>0.952439024390244</v>
      </c>
      <c r="AL711" s="169">
        <v>0.954953457446808</v>
      </c>
      <c r="AM711" s="169">
        <v>0.936470588235294</v>
      </c>
      <c r="AN711" s="169">
        <v>0.952439024390244</v>
      </c>
      <c r="AO711" s="168">
        <v>0.99</v>
      </c>
      <c r="AP711" s="358">
        <v>1</v>
      </c>
      <c r="AQ711" s="358">
        <v>1</v>
      </c>
      <c r="AR711" s="358">
        <v>1</v>
      </c>
      <c r="AS711" s="359">
        <v>1</v>
      </c>
      <c r="AT711" s="364">
        <v>0.0810595228934205</v>
      </c>
      <c r="AU711" s="361">
        <v>0.0645161290322581</v>
      </c>
      <c r="AV711" s="362">
        <v>0.416666666666667</v>
      </c>
      <c r="AW711" s="362">
        <v>0.125</v>
      </c>
      <c r="AX711" s="362">
        <v>0.0645161290322581</v>
      </c>
      <c r="AY711" s="142"/>
      <c r="AZ711" s="140"/>
    </row>
    <row r="712" spans="1:52">
      <c r="A712" s="138"/>
      <c r="B712" s="142"/>
      <c r="C712" s="172" t="s">
        <v>1160</v>
      </c>
      <c r="D712" s="166" t="s">
        <v>26</v>
      </c>
      <c r="E712" s="166" t="s">
        <v>1161</v>
      </c>
      <c r="F712" s="167" t="s">
        <v>1283</v>
      </c>
      <c r="G712" s="181" t="s">
        <v>1284</v>
      </c>
      <c r="H712" s="181" t="s">
        <v>1284</v>
      </c>
      <c r="I712" s="181" t="s">
        <v>1284</v>
      </c>
      <c r="J712" s="181" t="s">
        <v>1284</v>
      </c>
      <c r="K712" s="168">
        <v>0.9</v>
      </c>
      <c r="L712" s="169">
        <v>1</v>
      </c>
      <c r="M712" s="169">
        <v>1</v>
      </c>
      <c r="N712" s="170">
        <v>1</v>
      </c>
      <c r="O712" s="170">
        <v>1</v>
      </c>
      <c r="P712" s="356">
        <v>0.9</v>
      </c>
      <c r="Q712" s="357">
        <v>0.989558614143332</v>
      </c>
      <c r="R712" s="169">
        <v>0.993111366245695</v>
      </c>
      <c r="S712" s="169">
        <v>0.974918211559433</v>
      </c>
      <c r="T712" s="169">
        <v>0.989558614143332</v>
      </c>
      <c r="U712" s="356">
        <v>0.9</v>
      </c>
      <c r="V712" s="169">
        <v>0.943996203132416</v>
      </c>
      <c r="W712" s="169">
        <v>0.936854190585534</v>
      </c>
      <c r="X712" s="169">
        <v>0.918211559432934</v>
      </c>
      <c r="Y712" s="169">
        <v>0.943996203132416</v>
      </c>
      <c r="Z712" s="356">
        <v>0.92</v>
      </c>
      <c r="AA712" s="356">
        <v>0.918300653594771</v>
      </c>
      <c r="AB712" s="356">
        <v>0.919310970081596</v>
      </c>
      <c r="AC712" s="356">
        <v>0.898193760262726</v>
      </c>
      <c r="AD712" s="356">
        <v>0.918300653594771</v>
      </c>
      <c r="AE712" s="356">
        <v>0.92</v>
      </c>
      <c r="AF712" s="169">
        <v>0.99867374005305</v>
      </c>
      <c r="AG712" s="169">
        <v>1</v>
      </c>
      <c r="AH712" s="169">
        <v>0.994490358126722</v>
      </c>
      <c r="AI712" s="169">
        <v>0.99867374005305</v>
      </c>
      <c r="AJ712" s="356">
        <v>0.92</v>
      </c>
      <c r="AK712" s="169">
        <v>0.961260669730794</v>
      </c>
      <c r="AL712" s="169">
        <v>0.965016146393972</v>
      </c>
      <c r="AM712" s="169">
        <v>0.93586387434555</v>
      </c>
      <c r="AN712" s="169">
        <v>0.961260669730794</v>
      </c>
      <c r="AO712" s="168">
        <v>0.99</v>
      </c>
      <c r="AP712" s="358">
        <v>1</v>
      </c>
      <c r="AQ712" s="358">
        <v>1</v>
      </c>
      <c r="AR712" s="358">
        <v>1</v>
      </c>
      <c r="AS712" s="359">
        <v>1</v>
      </c>
      <c r="AT712" s="364">
        <v>0.0810595228934205</v>
      </c>
      <c r="AU712" s="361">
        <v>0.0526315789473684</v>
      </c>
      <c r="AV712" s="362">
        <v>0.0434782608695652</v>
      </c>
      <c r="AW712" s="362">
        <v>0.0588235294117647</v>
      </c>
      <c r="AX712" s="362">
        <v>0.0526315789473684</v>
      </c>
      <c r="AY712" s="142"/>
      <c r="AZ712" s="140"/>
    </row>
    <row r="713" spans="1:52">
      <c r="A713" s="138"/>
      <c r="B713" s="142"/>
      <c r="C713" s="172" t="s">
        <v>1160</v>
      </c>
      <c r="D713" s="166" t="s">
        <v>26</v>
      </c>
      <c r="E713" s="166" t="s">
        <v>1161</v>
      </c>
      <c r="F713" s="167" t="s">
        <v>1285</v>
      </c>
      <c r="G713" s="181" t="s">
        <v>1286</v>
      </c>
      <c r="H713" s="181" t="s">
        <v>1286</v>
      </c>
      <c r="I713" s="181" t="s">
        <v>1286</v>
      </c>
      <c r="J713" s="181" t="s">
        <v>1286</v>
      </c>
      <c r="K713" s="168">
        <v>0.9</v>
      </c>
      <c r="L713" s="169">
        <v>0.80952380952381</v>
      </c>
      <c r="M713" s="169">
        <v>0.80952380952381</v>
      </c>
      <c r="N713" s="170">
        <v>0.75</v>
      </c>
      <c r="O713" s="170">
        <v>0.80952380952381</v>
      </c>
      <c r="P713" s="356">
        <v>0.9</v>
      </c>
      <c r="Q713" s="357">
        <v>0.973499188750676</v>
      </c>
      <c r="R713" s="169">
        <v>0.968191721132898</v>
      </c>
      <c r="S713" s="169">
        <v>0.975857687420585</v>
      </c>
      <c r="T713" s="169">
        <v>0.973499188750676</v>
      </c>
      <c r="U713" s="356">
        <v>0.9</v>
      </c>
      <c r="V713" s="169">
        <v>0.942130881557599</v>
      </c>
      <c r="W713" s="169">
        <v>0.912418300653595</v>
      </c>
      <c r="X713" s="169">
        <v>0.939008894536214</v>
      </c>
      <c r="Y713" s="169">
        <v>0.942130881557599</v>
      </c>
      <c r="Z713" s="356">
        <v>0.92</v>
      </c>
      <c r="AA713" s="356">
        <v>0.930899608865711</v>
      </c>
      <c r="AB713" s="356">
        <v>0.950095969289827</v>
      </c>
      <c r="AC713" s="356">
        <v>0.941972920696325</v>
      </c>
      <c r="AD713" s="356">
        <v>0.930899608865711</v>
      </c>
      <c r="AE713" s="356">
        <v>0.92</v>
      </c>
      <c r="AF713" s="169">
        <v>0.996815286624204</v>
      </c>
      <c r="AG713" s="169">
        <v>1</v>
      </c>
      <c r="AH713" s="169">
        <v>0.99645390070922</v>
      </c>
      <c r="AI713" s="169">
        <v>0.996815286624204</v>
      </c>
      <c r="AJ713" s="356">
        <v>0.92</v>
      </c>
      <c r="AK713" s="169">
        <v>0.967594357605795</v>
      </c>
      <c r="AL713" s="169">
        <v>0.968834282289482</v>
      </c>
      <c r="AM713" s="169">
        <v>0.960889570552147</v>
      </c>
      <c r="AN713" s="169">
        <v>0.967594357605795</v>
      </c>
      <c r="AO713" s="168">
        <v>0.99</v>
      </c>
      <c r="AP713" s="358">
        <v>1</v>
      </c>
      <c r="AQ713" s="358">
        <v>1</v>
      </c>
      <c r="AR713" s="358">
        <v>1</v>
      </c>
      <c r="AS713" s="359">
        <v>1</v>
      </c>
      <c r="AT713" s="364">
        <v>0.0810595228934205</v>
      </c>
      <c r="AU713" s="361">
        <v>0</v>
      </c>
      <c r="AV713" s="362">
        <v>0.363636363636364</v>
      </c>
      <c r="AW713" s="362">
        <v>0</v>
      </c>
      <c r="AX713" s="362">
        <v>0</v>
      </c>
      <c r="AY713" s="142"/>
      <c r="AZ713" s="140"/>
    </row>
    <row r="714" spans="1:52">
      <c r="A714" s="138"/>
      <c r="B714" s="142"/>
      <c r="C714" s="172" t="s">
        <v>1160</v>
      </c>
      <c r="D714" s="166" t="s">
        <v>26</v>
      </c>
      <c r="E714" s="166" t="s">
        <v>1161</v>
      </c>
      <c r="F714" s="167" t="s">
        <v>1287</v>
      </c>
      <c r="G714" s="181" t="s">
        <v>1288</v>
      </c>
      <c r="H714" s="181" t="s">
        <v>1288</v>
      </c>
      <c r="I714" s="181" t="s">
        <v>1288</v>
      </c>
      <c r="J714" s="181" t="s">
        <v>1288</v>
      </c>
      <c r="K714" s="168">
        <v>0.9</v>
      </c>
      <c r="L714" s="169">
        <v>0.8</v>
      </c>
      <c r="M714" s="169">
        <v>0.8</v>
      </c>
      <c r="N714" s="170">
        <v>0.833333333333333</v>
      </c>
      <c r="O714" s="170">
        <v>0.8</v>
      </c>
      <c r="P714" s="356">
        <v>0.9</v>
      </c>
      <c r="Q714" s="357">
        <v>0.998384491114701</v>
      </c>
      <c r="R714" s="169">
        <v>0.998712169993561</v>
      </c>
      <c r="S714" s="169">
        <v>1</v>
      </c>
      <c r="T714" s="169">
        <v>0.998384491114701</v>
      </c>
      <c r="U714" s="356">
        <v>0.9</v>
      </c>
      <c r="V714" s="169">
        <v>0.967689822294023</v>
      </c>
      <c r="W714" s="169">
        <v>0.968448164842241</v>
      </c>
      <c r="X714" s="169">
        <v>0.970856102003643</v>
      </c>
      <c r="Y714" s="169">
        <v>0.967689822294023</v>
      </c>
      <c r="Z714" s="356">
        <v>0.92</v>
      </c>
      <c r="AA714" s="356">
        <v>0.971042471042471</v>
      </c>
      <c r="AB714" s="356">
        <v>0.971556886227545</v>
      </c>
      <c r="AC714" s="356">
        <v>0.96</v>
      </c>
      <c r="AD714" s="356">
        <v>0.971042471042471</v>
      </c>
      <c r="AE714" s="356">
        <v>0.92</v>
      </c>
      <c r="AF714" s="169">
        <v>1</v>
      </c>
      <c r="AG714" s="169">
        <v>0.999203821656051</v>
      </c>
      <c r="AH714" s="169">
        <v>1</v>
      </c>
      <c r="AI714" s="169">
        <v>1</v>
      </c>
      <c r="AJ714" s="356">
        <v>0.92</v>
      </c>
      <c r="AK714" s="169">
        <v>0.983625070581592</v>
      </c>
      <c r="AL714" s="169">
        <v>0.983791085096803</v>
      </c>
      <c r="AM714" s="169">
        <v>0.976640711902113</v>
      </c>
      <c r="AN714" s="169">
        <v>0.983625070581592</v>
      </c>
      <c r="AO714" s="168">
        <v>0.99</v>
      </c>
      <c r="AP714" s="358">
        <v>1</v>
      </c>
      <c r="AQ714" s="358">
        <v>1</v>
      </c>
      <c r="AR714" s="358">
        <v>1</v>
      </c>
      <c r="AS714" s="359">
        <v>1</v>
      </c>
      <c r="AT714" s="364">
        <v>0.0810595228934205</v>
      </c>
      <c r="AU714" s="361">
        <v>0.111111111111111</v>
      </c>
      <c r="AV714" s="362">
        <v>0.133333333333333</v>
      </c>
      <c r="AW714" s="362">
        <v>0.0909090909090909</v>
      </c>
      <c r="AX714" s="362">
        <v>0.111111111111111</v>
      </c>
      <c r="AY714" s="142"/>
      <c r="AZ714" s="140"/>
    </row>
    <row r="715" spans="1:52">
      <c r="A715" s="138"/>
      <c r="B715" s="142"/>
      <c r="C715" s="172" t="s">
        <v>1160</v>
      </c>
      <c r="D715" s="166" t="s">
        <v>26</v>
      </c>
      <c r="E715" s="166" t="s">
        <v>1161</v>
      </c>
      <c r="F715" s="167" t="s">
        <v>1289</v>
      </c>
      <c r="G715" s="181" t="s">
        <v>1290</v>
      </c>
      <c r="H715" s="181" t="s">
        <v>1290</v>
      </c>
      <c r="I715" s="181" t="s">
        <v>1290</v>
      </c>
      <c r="J715" s="181" t="s">
        <v>1290</v>
      </c>
      <c r="K715" s="168">
        <v>0.9</v>
      </c>
      <c r="L715" s="169">
        <v>0.9375</v>
      </c>
      <c r="M715" s="169">
        <v>0.9375</v>
      </c>
      <c r="N715" s="170">
        <v>0.9375</v>
      </c>
      <c r="O715" s="170">
        <v>0.9375</v>
      </c>
      <c r="P715" s="356">
        <v>0.9</v>
      </c>
      <c r="Q715" s="357">
        <v>0.956675508399646</v>
      </c>
      <c r="R715" s="169">
        <v>0.922157622739018</v>
      </c>
      <c r="S715" s="169">
        <v>0.97610513739546</v>
      </c>
      <c r="T715" s="169">
        <v>0.956675508399646</v>
      </c>
      <c r="U715" s="356">
        <v>0.9</v>
      </c>
      <c r="V715" s="169">
        <v>0.932802829354553</v>
      </c>
      <c r="W715" s="169">
        <v>0.887596899224806</v>
      </c>
      <c r="X715" s="169">
        <v>0.95221027479092</v>
      </c>
      <c r="Y715" s="169">
        <v>0.932802829354553</v>
      </c>
      <c r="Z715" s="356">
        <v>0.92</v>
      </c>
      <c r="AA715" s="356">
        <v>0.946648426812586</v>
      </c>
      <c r="AB715" s="356">
        <v>0.934093789607098</v>
      </c>
      <c r="AC715" s="356">
        <v>0.954098360655738</v>
      </c>
      <c r="AD715" s="356">
        <v>0.946648426812586</v>
      </c>
      <c r="AE715" s="356">
        <v>0.92</v>
      </c>
      <c r="AF715" s="169">
        <v>0.987096774193548</v>
      </c>
      <c r="AG715" s="169">
        <v>0.990338164251208</v>
      </c>
      <c r="AH715" s="169">
        <v>0.980519480519481</v>
      </c>
      <c r="AI715" s="169">
        <v>0.987096774193548</v>
      </c>
      <c r="AJ715" s="356">
        <v>0.92</v>
      </c>
      <c r="AK715" s="169">
        <v>0.962641761174116</v>
      </c>
      <c r="AL715" s="169">
        <v>0.955012853470437</v>
      </c>
      <c r="AM715" s="169">
        <v>0.967541436464088</v>
      </c>
      <c r="AN715" s="169">
        <v>0.962641761174116</v>
      </c>
      <c r="AO715" s="168">
        <v>0.99</v>
      </c>
      <c r="AP715" s="358">
        <v>1</v>
      </c>
      <c r="AQ715" s="358">
        <v>1</v>
      </c>
      <c r="AR715" s="358">
        <v>1</v>
      </c>
      <c r="AS715" s="359">
        <v>1</v>
      </c>
      <c r="AT715" s="364">
        <v>0.0810595228934205</v>
      </c>
      <c r="AU715" s="361">
        <v>0</v>
      </c>
      <c r="AV715" s="362">
        <v>0.307692307692308</v>
      </c>
      <c r="AW715" s="362">
        <v>0</v>
      </c>
      <c r="AX715" s="362">
        <v>0</v>
      </c>
      <c r="AY715" s="142"/>
      <c r="AZ715" s="140"/>
    </row>
    <row r="716" spans="1:52">
      <c r="A716" s="138"/>
      <c r="B716" s="142"/>
      <c r="C716" s="172" t="s">
        <v>1160</v>
      </c>
      <c r="D716" s="166" t="s">
        <v>26</v>
      </c>
      <c r="E716" s="166" t="s">
        <v>1161</v>
      </c>
      <c r="F716" s="167" t="s">
        <v>1291</v>
      </c>
      <c r="G716" s="181" t="s">
        <v>1292</v>
      </c>
      <c r="H716" s="181" t="s">
        <v>1292</v>
      </c>
      <c r="I716" s="181" t="s">
        <v>1292</v>
      </c>
      <c r="J716" s="181" t="s">
        <v>1292</v>
      </c>
      <c r="K716" s="168">
        <v>0.9</v>
      </c>
      <c r="L716" s="169">
        <v>0.852459016393443</v>
      </c>
      <c r="M716" s="169">
        <v>0.904761904761905</v>
      </c>
      <c r="N716" s="170">
        <v>0.92156862745098</v>
      </c>
      <c r="O716" s="170">
        <v>0.852459016393443</v>
      </c>
      <c r="P716" s="356">
        <v>0.9</v>
      </c>
      <c r="Q716" s="357">
        <v>0.975448334756618</v>
      </c>
      <c r="R716" s="169">
        <v>0.925597593794523</v>
      </c>
      <c r="S716" s="169">
        <v>0.942170240415854</v>
      </c>
      <c r="T716" s="169">
        <v>0.975448334756618</v>
      </c>
      <c r="U716" s="356">
        <v>0.9</v>
      </c>
      <c r="V716" s="169">
        <v>0.953885567890692</v>
      </c>
      <c r="W716" s="169">
        <v>0.905968022795631</v>
      </c>
      <c r="X716" s="169">
        <v>0.911630929174789</v>
      </c>
      <c r="Y716" s="169">
        <v>0.953885567890692</v>
      </c>
      <c r="Z716" s="356">
        <v>0.92</v>
      </c>
      <c r="AA716" s="356">
        <v>0.933895921237693</v>
      </c>
      <c r="AB716" s="356">
        <v>0.953405017921147</v>
      </c>
      <c r="AC716" s="356">
        <v>0.954971857410882</v>
      </c>
      <c r="AD716" s="356">
        <v>0.933895921237693</v>
      </c>
      <c r="AE716" s="356">
        <v>0.92</v>
      </c>
      <c r="AF716" s="169">
        <v>0.996966632962588</v>
      </c>
      <c r="AG716" s="169">
        <v>0.993181818181818</v>
      </c>
      <c r="AH716" s="169">
        <v>0.996105160662123</v>
      </c>
      <c r="AI716" s="169">
        <v>0.996966632962588</v>
      </c>
      <c r="AJ716" s="356">
        <v>0.92</v>
      </c>
      <c r="AK716" s="169">
        <v>0.960019582245431</v>
      </c>
      <c r="AL716" s="169">
        <v>0.957473420888055</v>
      </c>
      <c r="AM716" s="169">
        <v>0.959324635456638</v>
      </c>
      <c r="AN716" s="169">
        <v>0.960019582245431</v>
      </c>
      <c r="AO716" s="168">
        <v>0.99</v>
      </c>
      <c r="AP716" s="358">
        <v>1</v>
      </c>
      <c r="AQ716" s="358">
        <v>1</v>
      </c>
      <c r="AR716" s="358">
        <v>1</v>
      </c>
      <c r="AS716" s="359">
        <v>1</v>
      </c>
      <c r="AT716" s="364">
        <v>0.0810595228934205</v>
      </c>
      <c r="AU716" s="361">
        <v>0.0476190476190476</v>
      </c>
      <c r="AV716" s="362">
        <v>0.193548387096774</v>
      </c>
      <c r="AW716" s="362">
        <v>0</v>
      </c>
      <c r="AX716" s="362">
        <v>0.0476190476190476</v>
      </c>
      <c r="AY716" s="142"/>
      <c r="AZ716" s="140"/>
    </row>
    <row r="717" spans="1:52">
      <c r="A717" s="138"/>
      <c r="B717" s="142"/>
      <c r="C717" s="172" t="s">
        <v>1160</v>
      </c>
      <c r="D717" s="166" t="s">
        <v>26</v>
      </c>
      <c r="E717" s="166" t="s">
        <v>1161</v>
      </c>
      <c r="F717" s="167" t="s">
        <v>1293</v>
      </c>
      <c r="G717" s="181" t="s">
        <v>1294</v>
      </c>
      <c r="H717" s="181" t="s">
        <v>1294</v>
      </c>
      <c r="I717" s="181" t="s">
        <v>1294</v>
      </c>
      <c r="J717" s="181" t="s">
        <v>1294</v>
      </c>
      <c r="K717" s="168">
        <v>0.9</v>
      </c>
      <c r="L717" s="169">
        <v>0.9</v>
      </c>
      <c r="M717" s="169">
        <v>0.853658536585366</v>
      </c>
      <c r="N717" s="170">
        <v>0.828571428571429</v>
      </c>
      <c r="O717" s="170">
        <v>0.9</v>
      </c>
      <c r="P717" s="356">
        <v>0.9</v>
      </c>
      <c r="Q717" s="357">
        <v>0.953062392673154</v>
      </c>
      <c r="R717" s="169">
        <v>0.896367521367521</v>
      </c>
      <c r="S717" s="169">
        <v>0.946470131885182</v>
      </c>
      <c r="T717" s="169">
        <v>0.953062392673154</v>
      </c>
      <c r="U717" s="356">
        <v>0.9</v>
      </c>
      <c r="V717" s="169">
        <v>0.926159129937035</v>
      </c>
      <c r="W717" s="169">
        <v>0.876282051282051</v>
      </c>
      <c r="X717" s="169">
        <v>0.948797517455392</v>
      </c>
      <c r="Y717" s="169">
        <v>0.926159129937035</v>
      </c>
      <c r="Z717" s="356">
        <v>0.92</v>
      </c>
      <c r="AA717" s="356">
        <v>0.933395004625347</v>
      </c>
      <c r="AB717" s="356">
        <v>0.923561859732072</v>
      </c>
      <c r="AC717" s="356">
        <v>0.947878787878788</v>
      </c>
      <c r="AD717" s="356">
        <v>0.933395004625347</v>
      </c>
      <c r="AE717" s="356">
        <v>0.92</v>
      </c>
      <c r="AF717" s="169">
        <v>0.994984326018809</v>
      </c>
      <c r="AG717" s="169">
        <v>0.988217967599411</v>
      </c>
      <c r="AH717" s="169">
        <v>0.963029756537421</v>
      </c>
      <c r="AI717" s="169">
        <v>0.994984326018809</v>
      </c>
      <c r="AJ717" s="356">
        <v>0.92</v>
      </c>
      <c r="AK717" s="169">
        <v>0.952039930555556</v>
      </c>
      <c r="AL717" s="169">
        <v>0.949454240134341</v>
      </c>
      <c r="AM717" s="169">
        <v>0.96548463356974</v>
      </c>
      <c r="AN717" s="169">
        <v>0.952039930555556</v>
      </c>
      <c r="AO717" s="168">
        <v>0.99</v>
      </c>
      <c r="AP717" s="358">
        <v>1</v>
      </c>
      <c r="AQ717" s="358">
        <v>1</v>
      </c>
      <c r="AR717" s="358">
        <v>1</v>
      </c>
      <c r="AS717" s="359">
        <v>1</v>
      </c>
      <c r="AT717" s="364">
        <v>0.0810595228934205</v>
      </c>
      <c r="AU717" s="361">
        <v>0.0357142857142857</v>
      </c>
      <c r="AV717" s="362">
        <v>0.09375</v>
      </c>
      <c r="AW717" s="362">
        <v>0</v>
      </c>
      <c r="AX717" s="362">
        <v>0.0357142857142857</v>
      </c>
      <c r="AY717" s="142"/>
      <c r="AZ717" s="140"/>
    </row>
    <row r="718" spans="1:52">
      <c r="A718" s="138"/>
      <c r="B718" s="142"/>
      <c r="C718" s="172" t="s">
        <v>1160</v>
      </c>
      <c r="D718" s="166" t="s">
        <v>26</v>
      </c>
      <c r="E718" s="166" t="s">
        <v>1161</v>
      </c>
      <c r="F718" s="167" t="s">
        <v>1295</v>
      </c>
      <c r="G718" s="181" t="s">
        <v>1296</v>
      </c>
      <c r="H718" s="181" t="s">
        <v>1296</v>
      </c>
      <c r="I718" s="181" t="s">
        <v>1296</v>
      </c>
      <c r="J718" s="181" t="s">
        <v>1296</v>
      </c>
      <c r="K718" s="168">
        <v>0.9</v>
      </c>
      <c r="L718" s="169">
        <v>0.955555555555556</v>
      </c>
      <c r="M718" s="169">
        <v>0.844444444444444</v>
      </c>
      <c r="N718" s="170">
        <v>0.914285714285714</v>
      </c>
      <c r="O718" s="170">
        <v>0.955555555555556</v>
      </c>
      <c r="P718" s="356">
        <v>0.9</v>
      </c>
      <c r="Q718" s="357">
        <v>0.969161900024869</v>
      </c>
      <c r="R718" s="169">
        <v>0.927336244541485</v>
      </c>
      <c r="S718" s="169">
        <v>0.97544080604534</v>
      </c>
      <c r="T718" s="169">
        <v>0.969161900024869</v>
      </c>
      <c r="U718" s="356">
        <v>0.9</v>
      </c>
      <c r="V718" s="169">
        <v>0.959462820193982</v>
      </c>
      <c r="W718" s="169">
        <v>0.90585152838428</v>
      </c>
      <c r="X718" s="169">
        <v>0.945214105793451</v>
      </c>
      <c r="Y718" s="169">
        <v>0.959462820193982</v>
      </c>
      <c r="Z718" s="356">
        <v>0.92</v>
      </c>
      <c r="AA718" s="356">
        <v>0.956661316211878</v>
      </c>
      <c r="AB718" s="356">
        <v>0.899874055415617</v>
      </c>
      <c r="AC718" s="356">
        <v>0.958724202626642</v>
      </c>
      <c r="AD718" s="356">
        <v>0.956661316211878</v>
      </c>
      <c r="AE718" s="356">
        <v>0.92</v>
      </c>
      <c r="AF718" s="169">
        <v>0.99872854418309</v>
      </c>
      <c r="AG718" s="169">
        <v>0.999104210212004</v>
      </c>
      <c r="AH718" s="169">
        <v>0.999662845583277</v>
      </c>
      <c r="AI718" s="169">
        <v>0.99872854418309</v>
      </c>
      <c r="AJ718" s="356">
        <v>0.92</v>
      </c>
      <c r="AK718" s="169">
        <v>0.979256213791815</v>
      </c>
      <c r="AL718" s="169">
        <v>0.961575276904143</v>
      </c>
      <c r="AM718" s="169">
        <v>0.968349660889224</v>
      </c>
      <c r="AN718" s="169">
        <v>0.979256213791815</v>
      </c>
      <c r="AO718" s="168">
        <v>0.99</v>
      </c>
      <c r="AP718" s="358">
        <v>1</v>
      </c>
      <c r="AQ718" s="358">
        <v>1</v>
      </c>
      <c r="AR718" s="358">
        <v>1</v>
      </c>
      <c r="AS718" s="359">
        <v>1</v>
      </c>
      <c r="AT718" s="364">
        <v>0.0810595228934205</v>
      </c>
      <c r="AU718" s="361">
        <v>-0.0666666666666667</v>
      </c>
      <c r="AV718" s="362">
        <v>0.411764705882353</v>
      </c>
      <c r="AW718" s="362">
        <v>0.0588235294117647</v>
      </c>
      <c r="AX718" s="362">
        <v>-0.0666666666666667</v>
      </c>
      <c r="AY718" s="142"/>
      <c r="AZ718" s="140"/>
    </row>
    <row r="719" spans="1:52">
      <c r="A719" s="138"/>
      <c r="B719" s="142"/>
      <c r="C719" s="172" t="s">
        <v>1160</v>
      </c>
      <c r="D719" s="166" t="s">
        <v>26</v>
      </c>
      <c r="E719" s="166" t="s">
        <v>1161</v>
      </c>
      <c r="F719" s="167" t="s">
        <v>1297</v>
      </c>
      <c r="G719" s="181" t="s">
        <v>1298</v>
      </c>
      <c r="H719" s="181" t="s">
        <v>1298</v>
      </c>
      <c r="I719" s="181" t="s">
        <v>1298</v>
      </c>
      <c r="J719" s="181" t="s">
        <v>1298</v>
      </c>
      <c r="K719" s="168">
        <v>0.9</v>
      </c>
      <c r="L719" s="169">
        <v>1</v>
      </c>
      <c r="M719" s="169">
        <v>1</v>
      </c>
      <c r="N719" s="170">
        <v>1</v>
      </c>
      <c r="O719" s="170">
        <v>1</v>
      </c>
      <c r="P719" s="356">
        <v>0.9</v>
      </c>
      <c r="Q719" s="357">
        <v>0.8839248434238</v>
      </c>
      <c r="R719" s="169">
        <v>0.86734405870731</v>
      </c>
      <c r="S719" s="169">
        <v>0.917</v>
      </c>
      <c r="T719" s="169">
        <v>0.8839248434238</v>
      </c>
      <c r="U719" s="356">
        <v>0.9</v>
      </c>
      <c r="V719" s="169">
        <v>0.866388308977035</v>
      </c>
      <c r="W719" s="169">
        <v>0.842506350550381</v>
      </c>
      <c r="X719" s="169">
        <v>0.933</v>
      </c>
      <c r="Y719" s="169">
        <v>0.866388308977035</v>
      </c>
      <c r="Z719" s="356">
        <v>0.92</v>
      </c>
      <c r="AA719" s="356">
        <v>0.921832884097035</v>
      </c>
      <c r="AB719" s="356">
        <v>0.921081081081081</v>
      </c>
      <c r="AC719" s="356">
        <v>0.952127659574468</v>
      </c>
      <c r="AD719" s="356">
        <v>0.921832884097035</v>
      </c>
      <c r="AE719" s="356">
        <v>0.92</v>
      </c>
      <c r="AF719" s="169">
        <v>0.995024875621891</v>
      </c>
      <c r="AG719" s="169">
        <v>0.997826086956522</v>
      </c>
      <c r="AH719" s="169">
        <v>0.998347107438017</v>
      </c>
      <c r="AI719" s="169">
        <v>0.995024875621891</v>
      </c>
      <c r="AJ719" s="356">
        <v>0.92</v>
      </c>
      <c r="AK719" s="169">
        <v>0.953214513049013</v>
      </c>
      <c r="AL719" s="169">
        <v>0.93958379950772</v>
      </c>
      <c r="AM719" s="169">
        <v>0.960997442455243</v>
      </c>
      <c r="AN719" s="169">
        <v>0.953214513049013</v>
      </c>
      <c r="AO719" s="168">
        <v>0.99</v>
      </c>
      <c r="AP719" s="358">
        <v>1</v>
      </c>
      <c r="AQ719" s="358">
        <v>1</v>
      </c>
      <c r="AR719" s="358">
        <v>1</v>
      </c>
      <c r="AS719" s="359">
        <v>1</v>
      </c>
      <c r="AT719" s="364">
        <v>0.0810595228934205</v>
      </c>
      <c r="AU719" s="361">
        <v>0</v>
      </c>
      <c r="AV719" s="362">
        <v>0.0588235294117647</v>
      </c>
      <c r="AW719" s="362">
        <v>0.111111111111111</v>
      </c>
      <c r="AX719" s="362">
        <v>0</v>
      </c>
      <c r="AY719" s="142"/>
      <c r="AZ719" s="140"/>
    </row>
    <row r="720" spans="1:52">
      <c r="A720" s="138"/>
      <c r="B720" s="142"/>
      <c r="C720" s="172" t="s">
        <v>1160</v>
      </c>
      <c r="D720" s="166" t="s">
        <v>26</v>
      </c>
      <c r="E720" s="166" t="s">
        <v>1161</v>
      </c>
      <c r="F720" s="167" t="s">
        <v>1299</v>
      </c>
      <c r="G720" s="181" t="s">
        <v>1300</v>
      </c>
      <c r="H720" s="181" t="s">
        <v>1300</v>
      </c>
      <c r="I720" s="181" t="s">
        <v>1300</v>
      </c>
      <c r="J720" s="181" t="s">
        <v>1300</v>
      </c>
      <c r="K720" s="168">
        <v>0.9</v>
      </c>
      <c r="L720" s="169">
        <v>0.808510638297872</v>
      </c>
      <c r="M720" s="169">
        <v>0.770833333333333</v>
      </c>
      <c r="N720" s="170">
        <v>0.763157894736842</v>
      </c>
      <c r="O720" s="170">
        <v>0.808510638297872</v>
      </c>
      <c r="P720" s="356">
        <v>0.9</v>
      </c>
      <c r="Q720" s="357">
        <v>0.962037037037037</v>
      </c>
      <c r="R720" s="169">
        <v>0.909129332206255</v>
      </c>
      <c r="S720" s="169">
        <v>0.953338696701529</v>
      </c>
      <c r="T720" s="169">
        <v>0.962037037037037</v>
      </c>
      <c r="U720" s="356">
        <v>0.9</v>
      </c>
      <c r="V720" s="169">
        <v>0.907716049382716</v>
      </c>
      <c r="W720" s="169">
        <v>0.863482671174979</v>
      </c>
      <c r="X720" s="169">
        <v>0.879324215607401</v>
      </c>
      <c r="Y720" s="169">
        <v>0.907716049382716</v>
      </c>
      <c r="Z720" s="356">
        <v>0.92</v>
      </c>
      <c r="AA720" s="356">
        <v>0.952777777777778</v>
      </c>
      <c r="AB720" s="356">
        <v>0.943972835314092</v>
      </c>
      <c r="AC720" s="356">
        <v>0.878934624697337</v>
      </c>
      <c r="AD720" s="356">
        <v>0.952777777777778</v>
      </c>
      <c r="AE720" s="356">
        <v>0.92</v>
      </c>
      <c r="AF720" s="169">
        <v>0.996151996151996</v>
      </c>
      <c r="AG720" s="169">
        <v>0.999082147774208</v>
      </c>
      <c r="AH720" s="169">
        <v>0.995260663507109</v>
      </c>
      <c r="AI720" s="169">
        <v>0.996151996151996</v>
      </c>
      <c r="AJ720" s="356">
        <v>0.92</v>
      </c>
      <c r="AK720" s="169">
        <v>0.971843778383288</v>
      </c>
      <c r="AL720" s="169">
        <v>0.965033783783784</v>
      </c>
      <c r="AM720" s="169">
        <v>0.93484555984556</v>
      </c>
      <c r="AN720" s="169">
        <v>0.971843778383288</v>
      </c>
      <c r="AO720" s="168">
        <v>0.99</v>
      </c>
      <c r="AP720" s="358">
        <v>1</v>
      </c>
      <c r="AQ720" s="358">
        <v>1</v>
      </c>
      <c r="AR720" s="358">
        <v>1</v>
      </c>
      <c r="AS720" s="359">
        <v>1</v>
      </c>
      <c r="AT720" s="364">
        <v>0.0810595228934205</v>
      </c>
      <c r="AU720" s="361">
        <v>0</v>
      </c>
      <c r="AV720" s="362">
        <v>0.105263157894737</v>
      </c>
      <c r="AW720" s="362">
        <v>0.111111111111111</v>
      </c>
      <c r="AX720" s="362">
        <v>0</v>
      </c>
      <c r="AY720" s="142"/>
      <c r="AZ720" s="140"/>
    </row>
    <row r="721" spans="1:52">
      <c r="A721" s="138"/>
      <c r="B721" s="142"/>
      <c r="C721" s="172" t="s">
        <v>1160</v>
      </c>
      <c r="D721" s="166" t="s">
        <v>26</v>
      </c>
      <c r="E721" s="166" t="s">
        <v>1161</v>
      </c>
      <c r="F721" s="167" t="s">
        <v>1301</v>
      </c>
      <c r="G721" s="181" t="s">
        <v>1302</v>
      </c>
      <c r="H721" s="181" t="s">
        <v>1302</v>
      </c>
      <c r="I721" s="181" t="s">
        <v>1302</v>
      </c>
      <c r="J721" s="181" t="s">
        <v>1302</v>
      </c>
      <c r="K721" s="168">
        <v>0.9</v>
      </c>
      <c r="L721" s="169">
        <v>0.945945945945946</v>
      </c>
      <c r="M721" s="169">
        <v>0.9</v>
      </c>
      <c r="N721" s="170">
        <v>1</v>
      </c>
      <c r="O721" s="170">
        <v>0.945945945945946</v>
      </c>
      <c r="P721" s="356">
        <v>0.9</v>
      </c>
      <c r="Q721" s="357">
        <v>0.973771580345286</v>
      </c>
      <c r="R721" s="169">
        <v>0.921573137074517</v>
      </c>
      <c r="S721" s="169">
        <v>0.947459086993971</v>
      </c>
      <c r="T721" s="169">
        <v>0.973771580345286</v>
      </c>
      <c r="U721" s="356">
        <v>0.9</v>
      </c>
      <c r="V721" s="169">
        <v>0.927622841965471</v>
      </c>
      <c r="W721" s="169">
        <v>0.915593376264949</v>
      </c>
      <c r="X721" s="169">
        <v>0.950043066322136</v>
      </c>
      <c r="Y721" s="169">
        <v>0.927622841965471</v>
      </c>
      <c r="Z721" s="356">
        <v>0.92</v>
      </c>
      <c r="AA721" s="356">
        <v>0.96583850931677</v>
      </c>
      <c r="AB721" s="356">
        <v>0.960650128314799</v>
      </c>
      <c r="AC721" s="356">
        <v>0.964751958224543</v>
      </c>
      <c r="AD721" s="356">
        <v>0.96583850931677</v>
      </c>
      <c r="AE721" s="356">
        <v>0.92</v>
      </c>
      <c r="AF721" s="169">
        <v>1</v>
      </c>
      <c r="AG721" s="169">
        <v>0.997854077253219</v>
      </c>
      <c r="AH721" s="169">
        <v>0.993975903614458</v>
      </c>
      <c r="AI721" s="169">
        <v>1</v>
      </c>
      <c r="AJ721" s="356">
        <v>0.92</v>
      </c>
      <c r="AK721" s="169">
        <v>0.96675</v>
      </c>
      <c r="AL721" s="169">
        <v>0.964667512230477</v>
      </c>
      <c r="AM721" s="169">
        <v>0.967340590979782</v>
      </c>
      <c r="AN721" s="169">
        <v>0.96675</v>
      </c>
      <c r="AO721" s="168">
        <v>0.99</v>
      </c>
      <c r="AP721" s="358">
        <v>1</v>
      </c>
      <c r="AQ721" s="358">
        <v>1</v>
      </c>
      <c r="AR721" s="358">
        <v>1</v>
      </c>
      <c r="AS721" s="359">
        <v>1</v>
      </c>
      <c r="AT721" s="364">
        <v>0.0810595228934205</v>
      </c>
      <c r="AU721" s="361">
        <v>0</v>
      </c>
      <c r="AV721" s="362">
        <v>0.333333333333333</v>
      </c>
      <c r="AW721" s="362">
        <v>0.0666666666666667</v>
      </c>
      <c r="AX721" s="362">
        <v>0</v>
      </c>
      <c r="AY721" s="142"/>
      <c r="AZ721" s="140"/>
    </row>
    <row r="722" spans="1:52">
      <c r="A722" s="138"/>
      <c r="B722" s="142"/>
      <c r="C722" s="172" t="s">
        <v>1160</v>
      </c>
      <c r="D722" s="166" t="s">
        <v>26</v>
      </c>
      <c r="E722" s="166" t="s">
        <v>1161</v>
      </c>
      <c r="F722" s="167" t="s">
        <v>1303</v>
      </c>
      <c r="G722" s="181" t="s">
        <v>1304</v>
      </c>
      <c r="H722" s="181" t="s">
        <v>1304</v>
      </c>
      <c r="I722" s="181" t="s">
        <v>1304</v>
      </c>
      <c r="J722" s="181" t="s">
        <v>1304</v>
      </c>
      <c r="K722" s="168">
        <v>0.9</v>
      </c>
      <c r="L722" s="169">
        <v>0.666666666666667</v>
      </c>
      <c r="M722" s="169">
        <v>0.615384615384615</v>
      </c>
      <c r="N722" s="170">
        <v>0.586206896551724</v>
      </c>
      <c r="O722" s="170">
        <v>0.666666666666667</v>
      </c>
      <c r="P722" s="356">
        <v>0.9</v>
      </c>
      <c r="Q722" s="357">
        <v>0.945146156622158</v>
      </c>
      <c r="R722" s="169">
        <v>0.885440322987636</v>
      </c>
      <c r="S722" s="169">
        <v>0.924345295829292</v>
      </c>
      <c r="T722" s="169">
        <v>0.945146156622158</v>
      </c>
      <c r="U722" s="356">
        <v>0.9</v>
      </c>
      <c r="V722" s="169">
        <v>0.922771562612775</v>
      </c>
      <c r="W722" s="169">
        <v>0.866515266212465</v>
      </c>
      <c r="X722" s="169">
        <v>0.896217264791465</v>
      </c>
      <c r="Y722" s="169">
        <v>0.922771562612775</v>
      </c>
      <c r="Z722" s="356">
        <v>0.92</v>
      </c>
      <c r="AA722" s="356">
        <v>0.907151819322459</v>
      </c>
      <c r="AB722" s="356">
        <v>0.910502283105023</v>
      </c>
      <c r="AC722" s="356">
        <v>0.924157303370786</v>
      </c>
      <c r="AD722" s="356">
        <v>0.907151819322459</v>
      </c>
      <c r="AE722" s="356">
        <v>0.92</v>
      </c>
      <c r="AF722" s="169">
        <v>1</v>
      </c>
      <c r="AG722" s="169">
        <v>0.986666666666667</v>
      </c>
      <c r="AH722" s="169">
        <v>0.946308724832215</v>
      </c>
      <c r="AI722" s="169">
        <v>1</v>
      </c>
      <c r="AJ722" s="356">
        <v>0.92</v>
      </c>
      <c r="AK722" s="169">
        <v>0.946248600223964</v>
      </c>
      <c r="AL722" s="169">
        <v>0.939513737892864</v>
      </c>
      <c r="AM722" s="169">
        <v>0.931726907630522</v>
      </c>
      <c r="AN722" s="169">
        <v>0.946248600223964</v>
      </c>
      <c r="AO722" s="168">
        <v>0.99</v>
      </c>
      <c r="AP722" s="358">
        <v>1</v>
      </c>
      <c r="AQ722" s="358">
        <v>1</v>
      </c>
      <c r="AR722" s="358">
        <v>1</v>
      </c>
      <c r="AS722" s="359">
        <v>1</v>
      </c>
      <c r="AT722" s="364">
        <v>0.0810595228934205</v>
      </c>
      <c r="AU722" s="361">
        <v>0</v>
      </c>
      <c r="AV722" s="362">
        <v>0</v>
      </c>
      <c r="AW722" s="362">
        <v>0.125</v>
      </c>
      <c r="AX722" s="362">
        <v>0</v>
      </c>
      <c r="AY722" s="142"/>
      <c r="AZ722" s="140"/>
    </row>
    <row r="723" spans="1:52">
      <c r="A723" s="138"/>
      <c r="B723" s="142"/>
      <c r="C723" s="172" t="s">
        <v>1160</v>
      </c>
      <c r="D723" s="166" t="s">
        <v>26</v>
      </c>
      <c r="E723" s="166" t="s">
        <v>1161</v>
      </c>
      <c r="F723" s="167" t="s">
        <v>1305</v>
      </c>
      <c r="G723" s="181" t="s">
        <v>1306</v>
      </c>
      <c r="H723" s="181" t="s">
        <v>1306</v>
      </c>
      <c r="I723" s="181" t="s">
        <v>1306</v>
      </c>
      <c r="J723" s="181" t="s">
        <v>1306</v>
      </c>
      <c r="K723" s="168">
        <v>0.9</v>
      </c>
      <c r="L723" s="169">
        <v>0.8</v>
      </c>
      <c r="M723" s="169">
        <v>0.870967741935484</v>
      </c>
      <c r="N723" s="170">
        <v>0.962962962962963</v>
      </c>
      <c r="O723" s="170">
        <v>0.8</v>
      </c>
      <c r="P723" s="356">
        <v>0.9</v>
      </c>
      <c r="Q723" s="357">
        <v>0.976971942826892</v>
      </c>
      <c r="R723" s="169">
        <v>0.931805157593123</v>
      </c>
      <c r="S723" s="169">
        <v>0.981508875739645</v>
      </c>
      <c r="T723" s="169">
        <v>0.976971942826892</v>
      </c>
      <c r="U723" s="356">
        <v>0.9</v>
      </c>
      <c r="V723" s="169">
        <v>0.95076760190577</v>
      </c>
      <c r="W723" s="169">
        <v>0.907354345749761</v>
      </c>
      <c r="X723" s="169">
        <v>0.952662721893491</v>
      </c>
      <c r="Y723" s="169">
        <v>0.95076760190577</v>
      </c>
      <c r="Z723" s="356">
        <v>0.92</v>
      </c>
      <c r="AA723" s="356">
        <v>0.96188898094449</v>
      </c>
      <c r="AB723" s="356">
        <v>0.976793248945148</v>
      </c>
      <c r="AC723" s="356">
        <v>0.968166849615807</v>
      </c>
      <c r="AD723" s="356">
        <v>0.96188898094449</v>
      </c>
      <c r="AE723" s="356">
        <v>0.92</v>
      </c>
      <c r="AF723" s="169">
        <v>0.997490589711418</v>
      </c>
      <c r="AG723" s="169">
        <v>1</v>
      </c>
      <c r="AH723" s="169">
        <v>1</v>
      </c>
      <c r="AI723" s="169">
        <v>0.997490589711418</v>
      </c>
      <c r="AJ723" s="356">
        <v>0.92</v>
      </c>
      <c r="AK723" s="169">
        <v>0.971086739780658</v>
      </c>
      <c r="AL723" s="169">
        <v>0.972664463802944</v>
      </c>
      <c r="AM723" s="169">
        <v>0.975265017667845</v>
      </c>
      <c r="AN723" s="169">
        <v>0.971086739780658</v>
      </c>
      <c r="AO723" s="168">
        <v>0.99</v>
      </c>
      <c r="AP723" s="358">
        <v>1</v>
      </c>
      <c r="AQ723" s="358">
        <v>1</v>
      </c>
      <c r="AR723" s="358">
        <v>1</v>
      </c>
      <c r="AS723" s="359">
        <v>1</v>
      </c>
      <c r="AT723" s="364">
        <v>0.0810595228934205</v>
      </c>
      <c r="AU723" s="361">
        <v>0</v>
      </c>
      <c r="AV723" s="362">
        <v>0.375</v>
      </c>
      <c r="AW723" s="362">
        <v>0.307692307692308</v>
      </c>
      <c r="AX723" s="362">
        <v>0</v>
      </c>
      <c r="AY723" s="142"/>
      <c r="AZ723" s="140"/>
    </row>
    <row r="724" spans="1:52">
      <c r="A724" s="138"/>
      <c r="B724" s="142"/>
      <c r="C724" s="172" t="s">
        <v>1160</v>
      </c>
      <c r="D724" s="166" t="s">
        <v>26</v>
      </c>
      <c r="E724" s="166" t="s">
        <v>1161</v>
      </c>
      <c r="F724" s="167" t="s">
        <v>1307</v>
      </c>
      <c r="G724" s="181" t="s">
        <v>1308</v>
      </c>
      <c r="H724" s="181" t="s">
        <v>1308</v>
      </c>
      <c r="I724" s="181" t="s">
        <v>1308</v>
      </c>
      <c r="J724" s="181" t="s">
        <v>1308</v>
      </c>
      <c r="K724" s="168">
        <v>0.9</v>
      </c>
      <c r="L724" s="169">
        <v>0.85</v>
      </c>
      <c r="M724" s="169">
        <v>0.85</v>
      </c>
      <c r="N724" s="170">
        <v>0.866666666666667</v>
      </c>
      <c r="O724" s="170">
        <v>0.85</v>
      </c>
      <c r="P724" s="356">
        <v>0.9</v>
      </c>
      <c r="Q724" s="357">
        <v>0.954716981132075</v>
      </c>
      <c r="R724" s="169">
        <v>0.907506702412869</v>
      </c>
      <c r="S724" s="169">
        <v>0.957720588235294</v>
      </c>
      <c r="T724" s="169">
        <v>0.954716981132075</v>
      </c>
      <c r="U724" s="356">
        <v>0.9</v>
      </c>
      <c r="V724" s="169">
        <v>0.905031446540881</v>
      </c>
      <c r="W724" s="169">
        <v>0.851653261840929</v>
      </c>
      <c r="X724" s="169">
        <v>0.838235294117647</v>
      </c>
      <c r="Y724" s="169">
        <v>0.905031446540881</v>
      </c>
      <c r="Z724" s="356">
        <v>0.92</v>
      </c>
      <c r="AA724" s="356">
        <v>0.903225806451613</v>
      </c>
      <c r="AB724" s="356">
        <v>0.872937293729373</v>
      </c>
      <c r="AC724" s="356">
        <v>0.809651474530831</v>
      </c>
      <c r="AD724" s="356">
        <v>0.903225806451613</v>
      </c>
      <c r="AE724" s="356">
        <v>0.92</v>
      </c>
      <c r="AF724" s="169">
        <v>1</v>
      </c>
      <c r="AG724" s="169">
        <v>1</v>
      </c>
      <c r="AH724" s="169">
        <v>0.993710691823899</v>
      </c>
      <c r="AI724" s="169">
        <v>1</v>
      </c>
      <c r="AJ724" s="356">
        <v>0.92</v>
      </c>
      <c r="AK724" s="169">
        <v>0.938454198473282</v>
      </c>
      <c r="AL724" s="169">
        <v>0.926863572433193</v>
      </c>
      <c r="AM724" s="169">
        <v>0.887799564270152</v>
      </c>
      <c r="AN724" s="169">
        <v>0.938454198473282</v>
      </c>
      <c r="AO724" s="168">
        <v>0.99</v>
      </c>
      <c r="AP724" s="358">
        <v>1</v>
      </c>
      <c r="AQ724" s="358">
        <v>1</v>
      </c>
      <c r="AR724" s="358">
        <v>1</v>
      </c>
      <c r="AS724" s="359">
        <v>1</v>
      </c>
      <c r="AT724" s="364">
        <v>0.0810595228934205</v>
      </c>
      <c r="AU724" s="361">
        <v>0.0833333333333333</v>
      </c>
      <c r="AV724" s="362">
        <v>0.25</v>
      </c>
      <c r="AW724" s="362">
        <v>0.166666666666667</v>
      </c>
      <c r="AX724" s="362">
        <v>0.0833333333333333</v>
      </c>
      <c r="AY724" s="142"/>
      <c r="AZ724" s="140"/>
    </row>
    <row r="725" spans="1:52">
      <c r="A725" s="138"/>
      <c r="B725" s="142"/>
      <c r="C725" s="172" t="s">
        <v>1160</v>
      </c>
      <c r="D725" s="166" t="s">
        <v>26</v>
      </c>
      <c r="E725" s="166" t="s">
        <v>1161</v>
      </c>
      <c r="F725" s="167" t="s">
        <v>1309</v>
      </c>
      <c r="G725" s="181" t="s">
        <v>1310</v>
      </c>
      <c r="H725" s="181" t="s">
        <v>1310</v>
      </c>
      <c r="I725" s="181" t="s">
        <v>1310</v>
      </c>
      <c r="J725" s="181" t="s">
        <v>1310</v>
      </c>
      <c r="K725" s="168">
        <v>0.9</v>
      </c>
      <c r="L725" s="169">
        <v>0.6875</v>
      </c>
      <c r="M725" s="169">
        <v>0.75</v>
      </c>
      <c r="N725" s="170">
        <v>0.642857142857143</v>
      </c>
      <c r="O725" s="170">
        <v>0.6875</v>
      </c>
      <c r="P725" s="356">
        <v>0.9</v>
      </c>
      <c r="Q725" s="357">
        <v>0.947589098532495</v>
      </c>
      <c r="R725" s="169">
        <v>0.907125700560448</v>
      </c>
      <c r="S725" s="169">
        <v>0.820754716981132</v>
      </c>
      <c r="T725" s="169">
        <v>0.947589098532495</v>
      </c>
      <c r="U725" s="356">
        <v>0.9</v>
      </c>
      <c r="V725" s="169">
        <v>0.890985324947589</v>
      </c>
      <c r="W725" s="169">
        <v>0.859087269815853</v>
      </c>
      <c r="X725" s="169">
        <v>0.871069182389937</v>
      </c>
      <c r="Y725" s="169">
        <v>0.890985324947589</v>
      </c>
      <c r="Z725" s="356">
        <v>0.92</v>
      </c>
      <c r="AA725" s="356">
        <v>0.844961240310077</v>
      </c>
      <c r="AB725" s="356">
        <v>0.889518413597734</v>
      </c>
      <c r="AC725" s="356">
        <v>0.839285714285714</v>
      </c>
      <c r="AD725" s="356">
        <v>0.844961240310077</v>
      </c>
      <c r="AE725" s="356">
        <v>0.92</v>
      </c>
      <c r="AF725" s="169">
        <v>0.975609756097561</v>
      </c>
      <c r="AG725" s="169">
        <v>1</v>
      </c>
      <c r="AH725" s="169">
        <v>0.986486486486487</v>
      </c>
      <c r="AI725" s="169">
        <v>0.975609756097561</v>
      </c>
      <c r="AJ725" s="356">
        <v>0.92</v>
      </c>
      <c r="AK725" s="169">
        <v>0.912613355317395</v>
      </c>
      <c r="AL725" s="169">
        <v>0.918851435705368</v>
      </c>
      <c r="AM725" s="169">
        <v>0.865313653136531</v>
      </c>
      <c r="AN725" s="169">
        <v>0.912613355317395</v>
      </c>
      <c r="AO725" s="168">
        <v>0.99</v>
      </c>
      <c r="AP725" s="358" t="s">
        <v>32</v>
      </c>
      <c r="AQ725" s="358">
        <v>1</v>
      </c>
      <c r="AR725" s="358">
        <v>1</v>
      </c>
      <c r="AS725" s="359" t="s">
        <v>32</v>
      </c>
      <c r="AT725" s="364">
        <v>0.0810595228934205</v>
      </c>
      <c r="AU725" s="361">
        <v>0</v>
      </c>
      <c r="AV725" s="362">
        <v>0</v>
      </c>
      <c r="AW725" s="362">
        <v>0</v>
      </c>
      <c r="AX725" s="362">
        <v>0</v>
      </c>
      <c r="AY725" s="142"/>
      <c r="AZ725" s="140"/>
    </row>
    <row r="726" spans="1:52">
      <c r="A726" s="138"/>
      <c r="B726" s="142"/>
      <c r="C726" s="172" t="s">
        <v>1160</v>
      </c>
      <c r="D726" s="166" t="s">
        <v>26</v>
      </c>
      <c r="E726" s="166" t="s">
        <v>1161</v>
      </c>
      <c r="F726" s="167" t="s">
        <v>1311</v>
      </c>
      <c r="G726" s="181" t="s">
        <v>1312</v>
      </c>
      <c r="H726" s="181" t="s">
        <v>1312</v>
      </c>
      <c r="I726" s="181" t="s">
        <v>1312</v>
      </c>
      <c r="J726" s="181" t="s">
        <v>1312</v>
      </c>
      <c r="K726" s="168">
        <v>0.9</v>
      </c>
      <c r="L726" s="169">
        <v>0.961538461538462</v>
      </c>
      <c r="M726" s="169">
        <v>0.943396226415094</v>
      </c>
      <c r="N726" s="170">
        <v>0.948717948717949</v>
      </c>
      <c r="O726" s="170">
        <v>0.961538461538462</v>
      </c>
      <c r="P726" s="356">
        <v>0.9</v>
      </c>
      <c r="Q726" s="357">
        <v>0.976590909090909</v>
      </c>
      <c r="R726" s="169">
        <v>0.906260189109879</v>
      </c>
      <c r="S726" s="169">
        <v>0.972404730617608</v>
      </c>
      <c r="T726" s="169">
        <v>0.976590909090909</v>
      </c>
      <c r="U726" s="356">
        <v>0.9</v>
      </c>
      <c r="V726" s="169">
        <v>0.953636363636364</v>
      </c>
      <c r="W726" s="169">
        <v>0.908705575480926</v>
      </c>
      <c r="X726" s="169">
        <v>0.961892247043364</v>
      </c>
      <c r="Y726" s="169">
        <v>0.953636363636364</v>
      </c>
      <c r="Z726" s="356">
        <v>0.92</v>
      </c>
      <c r="AA726" s="356">
        <v>0.952620244077531</v>
      </c>
      <c r="AB726" s="356">
        <v>0.961038961038961</v>
      </c>
      <c r="AC726" s="356">
        <v>0.962192816635161</v>
      </c>
      <c r="AD726" s="356">
        <v>0.952620244077531</v>
      </c>
      <c r="AE726" s="356">
        <v>0.92</v>
      </c>
      <c r="AF726" s="169">
        <v>0.997837837837838</v>
      </c>
      <c r="AG726" s="169">
        <v>0.995934959349594</v>
      </c>
      <c r="AH726" s="169">
        <v>0.990516332982086</v>
      </c>
      <c r="AI726" s="169">
        <v>0.997837837837838</v>
      </c>
      <c r="AJ726" s="356">
        <v>0.92</v>
      </c>
      <c r="AK726" s="169">
        <v>0.968540484785972</v>
      </c>
      <c r="AL726" s="169">
        <v>0.964009287925697</v>
      </c>
      <c r="AM726" s="169">
        <v>0.968217054263566</v>
      </c>
      <c r="AN726" s="169">
        <v>0.968540484785972</v>
      </c>
      <c r="AO726" s="168">
        <v>0.99</v>
      </c>
      <c r="AP726" s="358">
        <v>1</v>
      </c>
      <c r="AQ726" s="358">
        <v>1</v>
      </c>
      <c r="AR726" s="358">
        <v>1</v>
      </c>
      <c r="AS726" s="359">
        <v>1</v>
      </c>
      <c r="AT726" s="364">
        <v>0.0810595228934205</v>
      </c>
      <c r="AU726" s="361">
        <v>0.157894736842105</v>
      </c>
      <c r="AV726" s="362">
        <v>0.130434782608696</v>
      </c>
      <c r="AW726" s="362">
        <v>0</v>
      </c>
      <c r="AX726" s="362">
        <v>0.157894736842105</v>
      </c>
      <c r="AY726" s="142"/>
      <c r="AZ726" s="140"/>
    </row>
    <row r="727" spans="1:52">
      <c r="A727" s="138"/>
      <c r="B727" s="142"/>
      <c r="C727" s="172" t="s">
        <v>1160</v>
      </c>
      <c r="D727" s="166" t="s">
        <v>26</v>
      </c>
      <c r="E727" s="166" t="s">
        <v>1161</v>
      </c>
      <c r="F727" s="167" t="s">
        <v>1313</v>
      </c>
      <c r="G727" s="181" t="s">
        <v>1314</v>
      </c>
      <c r="H727" s="181" t="s">
        <v>1314</v>
      </c>
      <c r="I727" s="181" t="s">
        <v>1314</v>
      </c>
      <c r="J727" s="181" t="s">
        <v>1314</v>
      </c>
      <c r="K727" s="168">
        <v>0.9</v>
      </c>
      <c r="L727" s="169">
        <v>0.958333333333333</v>
      </c>
      <c r="M727" s="169">
        <v>0.957446808510638</v>
      </c>
      <c r="N727" s="170">
        <v>0.829268292682927</v>
      </c>
      <c r="O727" s="170">
        <v>0.958333333333333</v>
      </c>
      <c r="P727" s="356">
        <v>0.9</v>
      </c>
      <c r="Q727" s="357">
        <v>0.973152424942263</v>
      </c>
      <c r="R727" s="169">
        <v>0.960480349344978</v>
      </c>
      <c r="S727" s="169">
        <v>0.977700348432056</v>
      </c>
      <c r="T727" s="169">
        <v>0.973152424942263</v>
      </c>
      <c r="U727" s="356">
        <v>0.9</v>
      </c>
      <c r="V727" s="169">
        <v>0.930427251732102</v>
      </c>
      <c r="W727" s="169">
        <v>0.904803493449782</v>
      </c>
      <c r="X727" s="169">
        <v>0.934494773519164</v>
      </c>
      <c r="Y727" s="169">
        <v>0.930427251732102</v>
      </c>
      <c r="Z727" s="356">
        <v>0.92</v>
      </c>
      <c r="AA727" s="356">
        <v>0.917204301075269</v>
      </c>
      <c r="AB727" s="356">
        <v>0.924949290060852</v>
      </c>
      <c r="AC727" s="356">
        <v>0.913978494623656</v>
      </c>
      <c r="AD727" s="356">
        <v>0.917204301075269</v>
      </c>
      <c r="AE727" s="356">
        <v>0.92</v>
      </c>
      <c r="AF727" s="169">
        <v>0.997774480712166</v>
      </c>
      <c r="AG727" s="169">
        <v>0.99713672154617</v>
      </c>
      <c r="AH727" s="169">
        <v>0.997713414634146</v>
      </c>
      <c r="AI727" s="169">
        <v>0.997774480712166</v>
      </c>
      <c r="AJ727" s="356">
        <v>0.92</v>
      </c>
      <c r="AK727" s="169">
        <v>0.959749552772809</v>
      </c>
      <c r="AL727" s="169">
        <v>0.959216672655408</v>
      </c>
      <c r="AM727" s="169">
        <v>0.945454545454545</v>
      </c>
      <c r="AN727" s="169">
        <v>0.959749552772809</v>
      </c>
      <c r="AO727" s="168">
        <v>0.99</v>
      </c>
      <c r="AP727" s="358">
        <v>1</v>
      </c>
      <c r="AQ727" s="358">
        <v>1</v>
      </c>
      <c r="AR727" s="358">
        <v>1</v>
      </c>
      <c r="AS727" s="359">
        <v>1</v>
      </c>
      <c r="AT727" s="364">
        <v>0.0810595228934205</v>
      </c>
      <c r="AU727" s="361">
        <v>0</v>
      </c>
      <c r="AV727" s="362">
        <v>0.307692307692308</v>
      </c>
      <c r="AW727" s="362">
        <v>0.0333333333333333</v>
      </c>
      <c r="AX727" s="362">
        <v>0</v>
      </c>
      <c r="AY727" s="142"/>
      <c r="AZ727" s="140"/>
    </row>
    <row r="728" spans="1:52">
      <c r="A728" s="138"/>
      <c r="B728" s="142"/>
      <c r="C728" s="172" t="s">
        <v>1160</v>
      </c>
      <c r="D728" s="166" t="s">
        <v>26</v>
      </c>
      <c r="E728" s="166" t="s">
        <v>1161</v>
      </c>
      <c r="F728" s="167" t="s">
        <v>1315</v>
      </c>
      <c r="G728" s="181" t="s">
        <v>1316</v>
      </c>
      <c r="H728" s="181" t="s">
        <v>1316</v>
      </c>
      <c r="I728" s="181" t="s">
        <v>1316</v>
      </c>
      <c r="J728" s="181" t="s">
        <v>1316</v>
      </c>
      <c r="K728" s="168">
        <v>0.9</v>
      </c>
      <c r="L728" s="169">
        <v>0.947368421052632</v>
      </c>
      <c r="M728" s="169">
        <v>0.96</v>
      </c>
      <c r="N728" s="170">
        <v>0.943661971830986</v>
      </c>
      <c r="O728" s="170">
        <v>0.947368421052632</v>
      </c>
      <c r="P728" s="356">
        <v>0.9</v>
      </c>
      <c r="Q728" s="357">
        <v>0.992258064516129</v>
      </c>
      <c r="R728" s="169">
        <v>0.962067910676048</v>
      </c>
      <c r="S728" s="169">
        <v>0.990858505564388</v>
      </c>
      <c r="T728" s="169">
        <v>0.992258064516129</v>
      </c>
      <c r="U728" s="356">
        <v>0.9</v>
      </c>
      <c r="V728" s="169">
        <v>0.935483870967742</v>
      </c>
      <c r="W728" s="169">
        <v>0.914958702967268</v>
      </c>
      <c r="X728" s="169">
        <v>0.941176470588235</v>
      </c>
      <c r="Y728" s="169">
        <v>0.935483870967742</v>
      </c>
      <c r="Z728" s="356">
        <v>0.92</v>
      </c>
      <c r="AA728" s="356">
        <v>0.937110834371108</v>
      </c>
      <c r="AB728" s="356">
        <v>0.95998187858653</v>
      </c>
      <c r="AC728" s="356">
        <v>0.940625</v>
      </c>
      <c r="AD728" s="356">
        <v>0.937110834371108</v>
      </c>
      <c r="AE728" s="356">
        <v>0.92</v>
      </c>
      <c r="AF728" s="169">
        <v>0.997126436781609</v>
      </c>
      <c r="AG728" s="169">
        <v>0.991379310344828</v>
      </c>
      <c r="AH728" s="169">
        <v>0.986842105263158</v>
      </c>
      <c r="AI728" s="169">
        <v>0.997126436781609</v>
      </c>
      <c r="AJ728" s="356">
        <v>0.92</v>
      </c>
      <c r="AK728" s="169">
        <v>0.961223445098541</v>
      </c>
      <c r="AL728" s="169">
        <v>0.962693357597816</v>
      </c>
      <c r="AM728" s="169">
        <v>0.955064367257712</v>
      </c>
      <c r="AN728" s="169">
        <v>0.961223445098541</v>
      </c>
      <c r="AO728" s="168">
        <v>0.99</v>
      </c>
      <c r="AP728" s="358">
        <v>1</v>
      </c>
      <c r="AQ728" s="358">
        <v>1</v>
      </c>
      <c r="AR728" s="358">
        <v>1</v>
      </c>
      <c r="AS728" s="359">
        <v>1</v>
      </c>
      <c r="AT728" s="364">
        <v>0.0810595228934205</v>
      </c>
      <c r="AU728" s="361">
        <v>0.0158730158730159</v>
      </c>
      <c r="AV728" s="362">
        <v>0.271428571428571</v>
      </c>
      <c r="AW728" s="362">
        <v>0.0289855072463768</v>
      </c>
      <c r="AX728" s="362">
        <v>0.0158730158730159</v>
      </c>
      <c r="AY728" s="142"/>
      <c r="AZ728" s="140"/>
    </row>
    <row r="729" spans="1:52">
      <c r="A729" s="138"/>
      <c r="B729" s="142"/>
      <c r="C729" s="172" t="s">
        <v>1160</v>
      </c>
      <c r="D729" s="166" t="s">
        <v>26</v>
      </c>
      <c r="E729" s="166" t="s">
        <v>1161</v>
      </c>
      <c r="F729" s="167" t="s">
        <v>1317</v>
      </c>
      <c r="G729" s="181" t="s">
        <v>1318</v>
      </c>
      <c r="H729" s="181" t="s">
        <v>1318</v>
      </c>
      <c r="I729" s="181" t="s">
        <v>1318</v>
      </c>
      <c r="J729" s="181" t="s">
        <v>1318</v>
      </c>
      <c r="K729" s="168">
        <v>0.9</v>
      </c>
      <c r="L729" s="169">
        <v>0.936170212765957</v>
      </c>
      <c r="M729" s="169">
        <v>0.958333333333333</v>
      </c>
      <c r="N729" s="170">
        <v>1</v>
      </c>
      <c r="O729" s="170">
        <v>0.936170212765957</v>
      </c>
      <c r="P729" s="356">
        <v>0.9</v>
      </c>
      <c r="Q729" s="357">
        <v>0.954654654654655</v>
      </c>
      <c r="R729" s="169">
        <v>0.92842395044735</v>
      </c>
      <c r="S729" s="169">
        <v>0.936388508891929</v>
      </c>
      <c r="T729" s="169">
        <v>0.954654654654655</v>
      </c>
      <c r="U729" s="356">
        <v>0.9</v>
      </c>
      <c r="V729" s="169">
        <v>0.824024024024024</v>
      </c>
      <c r="W729" s="169">
        <v>0.806836430373939</v>
      </c>
      <c r="X729" s="169">
        <v>0.800957592339261</v>
      </c>
      <c r="Y729" s="169">
        <v>0.824024024024024</v>
      </c>
      <c r="Z729" s="356">
        <v>0.92</v>
      </c>
      <c r="AA729" s="356">
        <v>0.91625</v>
      </c>
      <c r="AB729" s="356">
        <v>0.91371158392435</v>
      </c>
      <c r="AC729" s="356">
        <v>0.927335640138408</v>
      </c>
      <c r="AD729" s="356">
        <v>0.91625</v>
      </c>
      <c r="AE729" s="356">
        <v>0.92</v>
      </c>
      <c r="AF729" s="169">
        <v>0.991239048811014</v>
      </c>
      <c r="AG729" s="169">
        <v>0.998477929984779</v>
      </c>
      <c r="AH729" s="169">
        <v>0.998441153546376</v>
      </c>
      <c r="AI729" s="169">
        <v>0.991239048811014</v>
      </c>
      <c r="AJ729" s="356">
        <v>0.92</v>
      </c>
      <c r="AK729" s="169">
        <v>0.949315397549844</v>
      </c>
      <c r="AL729" s="169">
        <v>0.946397694524496</v>
      </c>
      <c r="AM729" s="169">
        <v>0.937312151137827</v>
      </c>
      <c r="AN729" s="169">
        <v>0.949315397549844</v>
      </c>
      <c r="AO729" s="168">
        <v>0.99</v>
      </c>
      <c r="AP729" s="358">
        <v>1</v>
      </c>
      <c r="AQ729" s="358">
        <v>1</v>
      </c>
      <c r="AR729" s="358">
        <v>1</v>
      </c>
      <c r="AS729" s="359">
        <v>1</v>
      </c>
      <c r="AT729" s="364">
        <v>0.0810595228934205</v>
      </c>
      <c r="AU729" s="361">
        <v>0</v>
      </c>
      <c r="AV729" s="362">
        <v>0.142857142857143</v>
      </c>
      <c r="AW729" s="362">
        <v>0</v>
      </c>
      <c r="AX729" s="362">
        <v>0</v>
      </c>
      <c r="AY729" s="142"/>
      <c r="AZ729" s="140"/>
    </row>
    <row r="730" spans="1:52">
      <c r="A730" s="138"/>
      <c r="B730" s="142"/>
      <c r="C730" s="172" t="s">
        <v>1160</v>
      </c>
      <c r="D730" s="166" t="s">
        <v>26</v>
      </c>
      <c r="E730" s="166" t="s">
        <v>1161</v>
      </c>
      <c r="F730" s="167" t="s">
        <v>1319</v>
      </c>
      <c r="G730" s="181" t="s">
        <v>1320</v>
      </c>
      <c r="H730" s="181" t="s">
        <v>1320</v>
      </c>
      <c r="I730" s="181" t="s">
        <v>1320</v>
      </c>
      <c r="J730" s="181" t="s">
        <v>1320</v>
      </c>
      <c r="K730" s="168">
        <v>0.9</v>
      </c>
      <c r="L730" s="169">
        <v>0.948717948717949</v>
      </c>
      <c r="M730" s="169">
        <v>0.975609756097561</v>
      </c>
      <c r="N730" s="170">
        <v>0.863636363636364</v>
      </c>
      <c r="O730" s="170">
        <v>0.948717948717949</v>
      </c>
      <c r="P730" s="356">
        <v>0.9</v>
      </c>
      <c r="Q730" s="357">
        <v>0.969649067341132</v>
      </c>
      <c r="R730" s="169">
        <v>0.911017936175169</v>
      </c>
      <c r="S730" s="169">
        <v>0.962248995983936</v>
      </c>
      <c r="T730" s="169">
        <v>0.969649067341132</v>
      </c>
      <c r="U730" s="356">
        <v>0.9</v>
      </c>
      <c r="V730" s="169">
        <v>0.929497312677838</v>
      </c>
      <c r="W730" s="169">
        <v>0.885627766130911</v>
      </c>
      <c r="X730" s="169">
        <v>0.931726907630522</v>
      </c>
      <c r="Y730" s="169">
        <v>0.929497312677838</v>
      </c>
      <c r="Z730" s="356">
        <v>0.92</v>
      </c>
      <c r="AA730" s="356">
        <v>0.936034115138593</v>
      </c>
      <c r="AB730" s="356">
        <v>0.933689839572193</v>
      </c>
      <c r="AC730" s="356">
        <v>0.95409429280397</v>
      </c>
      <c r="AD730" s="356">
        <v>0.936034115138593</v>
      </c>
      <c r="AE730" s="356">
        <v>0.92</v>
      </c>
      <c r="AF730" s="169">
        <v>0.993569131832797</v>
      </c>
      <c r="AG730" s="169">
        <v>1</v>
      </c>
      <c r="AH730" s="169">
        <v>1</v>
      </c>
      <c r="AI730" s="169">
        <v>0.993569131832797</v>
      </c>
      <c r="AJ730" s="356">
        <v>0.92</v>
      </c>
      <c r="AK730" s="169">
        <v>0.955474452554745</v>
      </c>
      <c r="AL730" s="169">
        <v>0.925210405508799</v>
      </c>
      <c r="AM730" s="169">
        <v>0.959044368600683</v>
      </c>
      <c r="AN730" s="169">
        <v>0.955474452554745</v>
      </c>
      <c r="AO730" s="168">
        <v>0.99</v>
      </c>
      <c r="AP730" s="358">
        <v>1</v>
      </c>
      <c r="AQ730" s="358">
        <v>1</v>
      </c>
      <c r="AR730" s="358">
        <v>1</v>
      </c>
      <c r="AS730" s="359">
        <v>1</v>
      </c>
      <c r="AT730" s="364">
        <v>0.0810595228934205</v>
      </c>
      <c r="AU730" s="361">
        <v>0</v>
      </c>
      <c r="AV730" s="362">
        <v>0.272727272727273</v>
      </c>
      <c r="AW730" s="362">
        <v>0.153846153846154</v>
      </c>
      <c r="AX730" s="362">
        <v>0</v>
      </c>
      <c r="AY730" s="142"/>
      <c r="AZ730" s="140"/>
    </row>
    <row r="731" spans="1:52">
      <c r="A731" s="138"/>
      <c r="B731" s="142"/>
      <c r="C731" s="172" t="s">
        <v>1160</v>
      </c>
      <c r="D731" s="166" t="s">
        <v>26</v>
      </c>
      <c r="E731" s="166" t="s">
        <v>1161</v>
      </c>
      <c r="F731" s="167" t="s">
        <v>1321</v>
      </c>
      <c r="G731" s="181" t="s">
        <v>1322</v>
      </c>
      <c r="H731" s="181" t="s">
        <v>1322</v>
      </c>
      <c r="I731" s="181" t="s">
        <v>1322</v>
      </c>
      <c r="J731" s="181" t="s">
        <v>1322</v>
      </c>
      <c r="K731" s="168">
        <v>0.9</v>
      </c>
      <c r="L731" s="169">
        <v>1</v>
      </c>
      <c r="M731" s="169">
        <v>1</v>
      </c>
      <c r="N731" s="170">
        <v>1</v>
      </c>
      <c r="O731" s="170">
        <v>1</v>
      </c>
      <c r="P731" s="356">
        <v>0.9</v>
      </c>
      <c r="Q731" s="357">
        <v>0.987867647058824</v>
      </c>
      <c r="R731" s="169">
        <v>0.982385908726982</v>
      </c>
      <c r="S731" s="169">
        <v>0.983093829247675</v>
      </c>
      <c r="T731" s="169">
        <v>0.987867647058824</v>
      </c>
      <c r="U731" s="356">
        <v>0.9</v>
      </c>
      <c r="V731" s="169">
        <v>0.938602941176471</v>
      </c>
      <c r="W731" s="169">
        <v>0.935148118494796</v>
      </c>
      <c r="X731" s="169">
        <v>0.950126796280642</v>
      </c>
      <c r="Y731" s="169">
        <v>0.938602941176471</v>
      </c>
      <c r="Z731" s="356">
        <v>0.92</v>
      </c>
      <c r="AA731" s="356">
        <v>0.889526542324247</v>
      </c>
      <c r="AB731" s="356">
        <v>0.90450204638472</v>
      </c>
      <c r="AC731" s="356">
        <v>0.914758269720102</v>
      </c>
      <c r="AD731" s="356">
        <v>0.889526542324247</v>
      </c>
      <c r="AE731" s="356">
        <v>0.92</v>
      </c>
      <c r="AF731" s="169">
        <v>0.998272884283247</v>
      </c>
      <c r="AG731" s="169">
        <v>0.998357963875205</v>
      </c>
      <c r="AH731" s="169">
        <v>0.996598639455782</v>
      </c>
      <c r="AI731" s="169">
        <v>0.998272884283247</v>
      </c>
      <c r="AJ731" s="356">
        <v>0.92</v>
      </c>
      <c r="AK731" s="169">
        <v>0.952201622247972</v>
      </c>
      <c r="AL731" s="169">
        <v>0.960517510595583</v>
      </c>
      <c r="AM731" s="169">
        <v>0.948782961460446</v>
      </c>
      <c r="AN731" s="169">
        <v>0.952201622247972</v>
      </c>
      <c r="AO731" s="168">
        <v>0.99</v>
      </c>
      <c r="AP731" s="358">
        <v>1</v>
      </c>
      <c r="AQ731" s="358">
        <v>1</v>
      </c>
      <c r="AR731" s="358">
        <v>1</v>
      </c>
      <c r="AS731" s="359">
        <v>1</v>
      </c>
      <c r="AT731" s="364">
        <v>0.0810595228934205</v>
      </c>
      <c r="AU731" s="361">
        <v>0.153846153846154</v>
      </c>
      <c r="AV731" s="362">
        <v>0.238095238095238</v>
      </c>
      <c r="AW731" s="362">
        <v>0.0952380952380952</v>
      </c>
      <c r="AX731" s="362">
        <v>0.153846153846154</v>
      </c>
      <c r="AY731" s="142"/>
      <c r="AZ731" s="140"/>
    </row>
    <row r="732" spans="1:52">
      <c r="A732" s="138"/>
      <c r="B732" s="142"/>
      <c r="C732" s="172" t="s">
        <v>1160</v>
      </c>
      <c r="D732" s="166" t="s">
        <v>26</v>
      </c>
      <c r="E732" s="166" t="s">
        <v>1161</v>
      </c>
      <c r="F732" s="167" t="s">
        <v>1323</v>
      </c>
      <c r="G732" s="181" t="s">
        <v>1324</v>
      </c>
      <c r="H732" s="181" t="s">
        <v>1324</v>
      </c>
      <c r="I732" s="181" t="s">
        <v>1324</v>
      </c>
      <c r="J732" s="181" t="s">
        <v>1324</v>
      </c>
      <c r="K732" s="168">
        <v>0.9</v>
      </c>
      <c r="L732" s="169">
        <v>0.983050847457627</v>
      </c>
      <c r="M732" s="169">
        <v>0.649122807017544</v>
      </c>
      <c r="N732" s="170">
        <v>0.931818181818182</v>
      </c>
      <c r="O732" s="170">
        <v>0.983050847457627</v>
      </c>
      <c r="P732" s="356">
        <v>0.9</v>
      </c>
      <c r="Q732" s="357">
        <v>0.965154503616042</v>
      </c>
      <c r="R732" s="169">
        <v>0.922493137413208</v>
      </c>
      <c r="S732" s="169">
        <v>0.935450286309214</v>
      </c>
      <c r="T732" s="169">
        <v>0.965154503616042</v>
      </c>
      <c r="U732" s="356">
        <v>0.9</v>
      </c>
      <c r="V732" s="169">
        <v>0.898093359631821</v>
      </c>
      <c r="W732" s="169">
        <v>0.860003229452608</v>
      </c>
      <c r="X732" s="169">
        <v>0.885996876626757</v>
      </c>
      <c r="Y732" s="169">
        <v>0.898093359631821</v>
      </c>
      <c r="Z732" s="356">
        <v>0.92</v>
      </c>
      <c r="AA732" s="356">
        <v>0.894912427022519</v>
      </c>
      <c r="AB732" s="356">
        <v>0.879741727199354</v>
      </c>
      <c r="AC732" s="356">
        <v>0.866830065359477</v>
      </c>
      <c r="AD732" s="356">
        <v>0.894912427022519</v>
      </c>
      <c r="AE732" s="356">
        <v>0.92</v>
      </c>
      <c r="AF732" s="169">
        <v>0.999070919789409</v>
      </c>
      <c r="AG732" s="169">
        <v>0.99905808477237</v>
      </c>
      <c r="AH732" s="169">
        <v>0.999459605512024</v>
      </c>
      <c r="AI732" s="169">
        <v>0.999070919789409</v>
      </c>
      <c r="AJ732" s="356">
        <v>0.92</v>
      </c>
      <c r="AK732" s="169">
        <v>0.9419795221843</v>
      </c>
      <c r="AL732" s="169">
        <v>0.934337997847147</v>
      </c>
      <c r="AM732" s="169">
        <v>0.912241653418124</v>
      </c>
      <c r="AN732" s="169">
        <v>0.9419795221843</v>
      </c>
      <c r="AO732" s="168">
        <v>0.99</v>
      </c>
      <c r="AP732" s="358">
        <v>1</v>
      </c>
      <c r="AQ732" s="358">
        <v>1</v>
      </c>
      <c r="AR732" s="358">
        <v>1</v>
      </c>
      <c r="AS732" s="359">
        <v>1</v>
      </c>
      <c r="AT732" s="364">
        <v>0.0810595228934205</v>
      </c>
      <c r="AU732" s="361">
        <v>0.0625</v>
      </c>
      <c r="AV732" s="362">
        <v>0.285714285714286</v>
      </c>
      <c r="AW732" s="362">
        <v>0</v>
      </c>
      <c r="AX732" s="362">
        <v>0.0625</v>
      </c>
      <c r="AY732" s="142"/>
      <c r="AZ732" s="140"/>
    </row>
    <row r="733" spans="1:52">
      <c r="A733" s="138"/>
      <c r="B733" s="142"/>
      <c r="C733" s="172" t="s">
        <v>1160</v>
      </c>
      <c r="D733" s="166" t="s">
        <v>26</v>
      </c>
      <c r="E733" s="166" t="s">
        <v>1161</v>
      </c>
      <c r="F733" s="167" t="s">
        <v>1325</v>
      </c>
      <c r="G733" s="181" t="s">
        <v>1326</v>
      </c>
      <c r="H733" s="181" t="s">
        <v>1326</v>
      </c>
      <c r="I733" s="181" t="s">
        <v>1326</v>
      </c>
      <c r="J733" s="181" t="s">
        <v>1326</v>
      </c>
      <c r="K733" s="168">
        <v>0.9</v>
      </c>
      <c r="L733" s="169">
        <v>1</v>
      </c>
      <c r="M733" s="169">
        <v>0.96875</v>
      </c>
      <c r="N733" s="170">
        <v>0.931034482758621</v>
      </c>
      <c r="O733" s="170">
        <v>1</v>
      </c>
      <c r="P733" s="356">
        <v>0.9</v>
      </c>
      <c r="Q733" s="357">
        <v>0.959905660377358</v>
      </c>
      <c r="R733" s="169">
        <v>0.940791346427555</v>
      </c>
      <c r="S733" s="169">
        <v>0.933049946865037</v>
      </c>
      <c r="T733" s="169">
        <v>0.959905660377358</v>
      </c>
      <c r="U733" s="356">
        <v>0.9</v>
      </c>
      <c r="V733" s="169">
        <v>0.919418238993711</v>
      </c>
      <c r="W733" s="169">
        <v>0.910048391688016</v>
      </c>
      <c r="X733" s="169">
        <v>0.901168969181722</v>
      </c>
      <c r="Y733" s="169">
        <v>0.919418238993711</v>
      </c>
      <c r="Z733" s="356">
        <v>0.92</v>
      </c>
      <c r="AA733" s="356">
        <v>0.914244186046512</v>
      </c>
      <c r="AB733" s="356">
        <v>0.850863422291994</v>
      </c>
      <c r="AC733" s="356">
        <v>0.936936936936937</v>
      </c>
      <c r="AD733" s="356">
        <v>0.914244186046512</v>
      </c>
      <c r="AE733" s="356">
        <v>0.92</v>
      </c>
      <c r="AF733" s="169">
        <v>1</v>
      </c>
      <c r="AG733" s="169">
        <v>0.997975708502024</v>
      </c>
      <c r="AH733" s="169">
        <v>1</v>
      </c>
      <c r="AI733" s="169">
        <v>1</v>
      </c>
      <c r="AJ733" s="356">
        <v>0.92</v>
      </c>
      <c r="AK733" s="169">
        <v>0.94686438059932</v>
      </c>
      <c r="AL733" s="169">
        <v>0.931100939532643</v>
      </c>
      <c r="AM733" s="169">
        <v>0.942128189172371</v>
      </c>
      <c r="AN733" s="169">
        <v>0.94686438059932</v>
      </c>
      <c r="AO733" s="168">
        <v>0.99</v>
      </c>
      <c r="AP733" s="358">
        <v>1</v>
      </c>
      <c r="AQ733" s="358">
        <v>1</v>
      </c>
      <c r="AR733" s="358">
        <v>1</v>
      </c>
      <c r="AS733" s="359">
        <v>1</v>
      </c>
      <c r="AT733" s="364">
        <v>0.0810595228934205</v>
      </c>
      <c r="AU733" s="361">
        <v>0.0588235294117647</v>
      </c>
      <c r="AV733" s="362">
        <v>0.214285714285714</v>
      </c>
      <c r="AW733" s="362">
        <v>0.142857142857143</v>
      </c>
      <c r="AX733" s="362">
        <v>0.0588235294117647</v>
      </c>
      <c r="AY733" s="142"/>
      <c r="AZ733" s="140"/>
    </row>
    <row r="734" spans="1:52">
      <c r="A734" s="138"/>
      <c r="B734" s="142"/>
      <c r="C734" s="172" t="s">
        <v>1160</v>
      </c>
      <c r="D734" s="166" t="s">
        <v>26</v>
      </c>
      <c r="E734" s="166" t="s">
        <v>1161</v>
      </c>
      <c r="F734" s="167" t="s">
        <v>1327</v>
      </c>
      <c r="G734" s="181" t="s">
        <v>1328</v>
      </c>
      <c r="H734" s="181" t="s">
        <v>1328</v>
      </c>
      <c r="I734" s="181" t="s">
        <v>1328</v>
      </c>
      <c r="J734" s="181" t="s">
        <v>1328</v>
      </c>
      <c r="K734" s="168">
        <v>0.9</v>
      </c>
      <c r="L734" s="169">
        <v>1</v>
      </c>
      <c r="M734" s="169">
        <v>1</v>
      </c>
      <c r="N734" s="170">
        <v>0.96875</v>
      </c>
      <c r="O734" s="170">
        <v>1</v>
      </c>
      <c r="P734" s="356">
        <v>0.9</v>
      </c>
      <c r="Q734" s="357">
        <v>0.937519525148391</v>
      </c>
      <c r="R734" s="169">
        <v>0.94675</v>
      </c>
      <c r="S734" s="169">
        <v>0.975340136054422</v>
      </c>
      <c r="T734" s="169">
        <v>0.937519525148391</v>
      </c>
      <c r="U734" s="356">
        <v>0.9</v>
      </c>
      <c r="V734" s="169">
        <v>0.82911590128085</v>
      </c>
      <c r="W734" s="169">
        <v>0.86075</v>
      </c>
      <c r="X734" s="169">
        <v>0.863095238095238</v>
      </c>
      <c r="Y734" s="169">
        <v>0.82911590128085</v>
      </c>
      <c r="Z734" s="356">
        <v>0.92</v>
      </c>
      <c r="AA734" s="356">
        <v>0.905249679897567</v>
      </c>
      <c r="AB734" s="356">
        <v>0.938073394495413</v>
      </c>
      <c r="AC734" s="356">
        <v>0.925700365408039</v>
      </c>
      <c r="AD734" s="356">
        <v>0.905249679897567</v>
      </c>
      <c r="AE734" s="356">
        <v>0.92</v>
      </c>
      <c r="AF734" s="169">
        <v>0.995327102803738</v>
      </c>
      <c r="AG734" s="169">
        <v>1</v>
      </c>
      <c r="AH734" s="169">
        <v>0.992957746478873</v>
      </c>
      <c r="AI734" s="169">
        <v>0.995327102803738</v>
      </c>
      <c r="AJ734" s="356">
        <v>0.92</v>
      </c>
      <c r="AK734" s="169">
        <v>0.920782150915016</v>
      </c>
      <c r="AL734" s="169">
        <v>0.944991789819376</v>
      </c>
      <c r="AM734" s="169">
        <v>0.939409113670506</v>
      </c>
      <c r="AN734" s="169">
        <v>0.920782150915016</v>
      </c>
      <c r="AO734" s="168">
        <v>0.99</v>
      </c>
      <c r="AP734" s="358">
        <v>1</v>
      </c>
      <c r="AQ734" s="358">
        <v>1</v>
      </c>
      <c r="AR734" s="358">
        <v>1</v>
      </c>
      <c r="AS734" s="359">
        <v>1</v>
      </c>
      <c r="AT734" s="364">
        <v>0.0810595228934205</v>
      </c>
      <c r="AU734" s="361">
        <v>0</v>
      </c>
      <c r="AV734" s="362">
        <v>0.5</v>
      </c>
      <c r="AW734" s="362">
        <v>0.05</v>
      </c>
      <c r="AX734" s="362">
        <v>0</v>
      </c>
      <c r="AY734" s="142"/>
      <c r="AZ734" s="140"/>
    </row>
    <row r="735" spans="1:52">
      <c r="A735" s="138"/>
      <c r="B735" s="142"/>
      <c r="C735" s="172" t="s">
        <v>1160</v>
      </c>
      <c r="D735" s="166" t="s">
        <v>26</v>
      </c>
      <c r="E735" s="166" t="s">
        <v>1161</v>
      </c>
      <c r="F735" s="167" t="s">
        <v>1329</v>
      </c>
      <c r="G735" s="181" t="s">
        <v>1330</v>
      </c>
      <c r="H735" s="181" t="s">
        <v>1330</v>
      </c>
      <c r="I735" s="181" t="s">
        <v>1330</v>
      </c>
      <c r="J735" s="181" t="s">
        <v>1330</v>
      </c>
      <c r="K735" s="168">
        <v>0.9</v>
      </c>
      <c r="L735" s="169">
        <v>0.764705882352941</v>
      </c>
      <c r="M735" s="169">
        <v>0.833333333333333</v>
      </c>
      <c r="N735" s="170">
        <v>1</v>
      </c>
      <c r="O735" s="170">
        <v>0.764705882352941</v>
      </c>
      <c r="P735" s="356">
        <v>0.9</v>
      </c>
      <c r="Q735" s="357">
        <v>0.978666666666667</v>
      </c>
      <c r="R735" s="169">
        <v>0.982447083118224</v>
      </c>
      <c r="S735" s="169">
        <v>0.980565371024735</v>
      </c>
      <c r="T735" s="169">
        <v>0.978666666666667</v>
      </c>
      <c r="U735" s="356">
        <v>0.9</v>
      </c>
      <c r="V735" s="169">
        <v>0.932666666666667</v>
      </c>
      <c r="W735" s="169">
        <v>0.934950955085183</v>
      </c>
      <c r="X735" s="169">
        <v>0.931095406360424</v>
      </c>
      <c r="Y735" s="169">
        <v>0.932666666666667</v>
      </c>
      <c r="Z735" s="356">
        <v>0.92</v>
      </c>
      <c r="AA735" s="356">
        <v>0.82051282051282</v>
      </c>
      <c r="AB735" s="356">
        <v>0.901907356948229</v>
      </c>
      <c r="AC735" s="356">
        <v>0.8743961352657</v>
      </c>
      <c r="AD735" s="356">
        <v>0.82051282051282</v>
      </c>
      <c r="AE735" s="356">
        <v>0.92</v>
      </c>
      <c r="AF735" s="169">
        <v>1</v>
      </c>
      <c r="AG735" s="169">
        <v>1</v>
      </c>
      <c r="AH735" s="169">
        <v>0.99009900990099</v>
      </c>
      <c r="AI735" s="169">
        <v>1</v>
      </c>
      <c r="AJ735" s="356">
        <v>0.92</v>
      </c>
      <c r="AK735" s="169">
        <v>0.935552033808769</v>
      </c>
      <c r="AL735" s="169">
        <v>0.963541666666667</v>
      </c>
      <c r="AM735" s="169">
        <v>0.922448979591837</v>
      </c>
      <c r="AN735" s="169">
        <v>0.935552033808769</v>
      </c>
      <c r="AO735" s="168">
        <v>0.99</v>
      </c>
      <c r="AP735" s="358">
        <v>1</v>
      </c>
      <c r="AQ735" s="358">
        <v>1</v>
      </c>
      <c r="AR735" s="358">
        <v>1</v>
      </c>
      <c r="AS735" s="359">
        <v>1</v>
      </c>
      <c r="AT735" s="364">
        <v>0.0810595228934205</v>
      </c>
      <c r="AU735" s="361">
        <v>0.375</v>
      </c>
      <c r="AV735" s="362">
        <v>0</v>
      </c>
      <c r="AW735" s="362">
        <v>0</v>
      </c>
      <c r="AX735" s="362">
        <v>0.375</v>
      </c>
      <c r="AY735" s="142"/>
      <c r="AZ735" s="140"/>
    </row>
    <row r="736" spans="1:52">
      <c r="A736" s="138"/>
      <c r="B736" s="142"/>
      <c r="C736" s="172" t="s">
        <v>1160</v>
      </c>
      <c r="D736" s="166" t="s">
        <v>26</v>
      </c>
      <c r="E736" s="166" t="s">
        <v>1161</v>
      </c>
      <c r="F736" s="167" t="s">
        <v>1331</v>
      </c>
      <c r="G736" s="181" t="s">
        <v>1332</v>
      </c>
      <c r="H736" s="181" t="s">
        <v>1332</v>
      </c>
      <c r="I736" s="181" t="s">
        <v>1332</v>
      </c>
      <c r="J736" s="181" t="s">
        <v>1332</v>
      </c>
      <c r="K736" s="168">
        <v>0.9</v>
      </c>
      <c r="L736" s="169">
        <v>0.972222222222222</v>
      </c>
      <c r="M736" s="169">
        <v>0.916666666666667</v>
      </c>
      <c r="N736" s="170">
        <v>0.967741935483871</v>
      </c>
      <c r="O736" s="170">
        <v>0.972222222222222</v>
      </c>
      <c r="P736" s="356">
        <v>0.9</v>
      </c>
      <c r="Q736" s="357">
        <v>0.984665052461663</v>
      </c>
      <c r="R736" s="169">
        <v>0.961068211068211</v>
      </c>
      <c r="S736" s="169">
        <v>0.985781990521327</v>
      </c>
      <c r="T736" s="169">
        <v>0.984665052461663</v>
      </c>
      <c r="U736" s="356">
        <v>0.9</v>
      </c>
      <c r="V736" s="169">
        <v>0.961662631154157</v>
      </c>
      <c r="W736" s="169">
        <v>0.957207207207207</v>
      </c>
      <c r="X736" s="169">
        <v>0.962085308056872</v>
      </c>
      <c r="Y736" s="169">
        <v>0.961662631154157</v>
      </c>
      <c r="Z736" s="356">
        <v>0.92</v>
      </c>
      <c r="AA736" s="356">
        <v>0.940360610263523</v>
      </c>
      <c r="AB736" s="356">
        <v>0.958199356913183</v>
      </c>
      <c r="AC736" s="356">
        <v>0.944194419441944</v>
      </c>
      <c r="AD736" s="356">
        <v>0.940360610263523</v>
      </c>
      <c r="AE736" s="356">
        <v>0.92</v>
      </c>
      <c r="AF736" s="169">
        <v>1</v>
      </c>
      <c r="AG736" s="169">
        <v>0.999687402313223</v>
      </c>
      <c r="AH736" s="169">
        <v>1</v>
      </c>
      <c r="AI736" s="169">
        <v>1</v>
      </c>
      <c r="AJ736" s="356">
        <v>0.92</v>
      </c>
      <c r="AK736" s="169">
        <v>0.971709717097171</v>
      </c>
      <c r="AL736" s="169">
        <v>0.974270163285502</v>
      </c>
      <c r="AM736" s="169">
        <v>0.962621135209968</v>
      </c>
      <c r="AN736" s="169">
        <v>0.971709717097171</v>
      </c>
      <c r="AO736" s="168">
        <v>0.99</v>
      </c>
      <c r="AP736" s="358">
        <v>1</v>
      </c>
      <c r="AQ736" s="358">
        <v>1</v>
      </c>
      <c r="AR736" s="358">
        <v>1</v>
      </c>
      <c r="AS736" s="359">
        <v>1</v>
      </c>
      <c r="AT736" s="364">
        <v>0.0810595228934205</v>
      </c>
      <c r="AU736" s="361">
        <v>0</v>
      </c>
      <c r="AV736" s="362">
        <v>0.157894736842105</v>
      </c>
      <c r="AW736" s="362">
        <v>0.0909090909090909</v>
      </c>
      <c r="AX736" s="362">
        <v>0</v>
      </c>
      <c r="AY736" s="142"/>
      <c r="AZ736" s="140"/>
    </row>
    <row r="737" spans="1:52">
      <c r="A737" s="138"/>
      <c r="B737" s="142"/>
      <c r="C737" s="172" t="s">
        <v>1160</v>
      </c>
      <c r="D737" s="166" t="s">
        <v>26</v>
      </c>
      <c r="E737" s="166" t="s">
        <v>1161</v>
      </c>
      <c r="F737" s="167" t="s">
        <v>1333</v>
      </c>
      <c r="G737" s="181" t="s">
        <v>1334</v>
      </c>
      <c r="H737" s="181" t="s">
        <v>1334</v>
      </c>
      <c r="I737" s="181" t="s">
        <v>1334</v>
      </c>
      <c r="J737" s="181" t="s">
        <v>1334</v>
      </c>
      <c r="K737" s="168">
        <v>0.9</v>
      </c>
      <c r="L737" s="169">
        <v>0.986486486486487</v>
      </c>
      <c r="M737" s="169">
        <v>0.986301369863014</v>
      </c>
      <c r="N737" s="170">
        <v>1</v>
      </c>
      <c r="O737" s="170">
        <v>0.986486486486487</v>
      </c>
      <c r="P737" s="356">
        <v>0.9</v>
      </c>
      <c r="Q737" s="357">
        <v>0.994144643139737</v>
      </c>
      <c r="R737" s="169">
        <v>0.991184639536288</v>
      </c>
      <c r="S737" s="169">
        <v>0.990725806451613</v>
      </c>
      <c r="T737" s="169">
        <v>0.994144643139737</v>
      </c>
      <c r="U737" s="356">
        <v>0.9</v>
      </c>
      <c r="V737" s="169">
        <v>0.947618294033866</v>
      </c>
      <c r="W737" s="169">
        <v>0.930563941552953</v>
      </c>
      <c r="X737" s="169">
        <v>0.929435483870968</v>
      </c>
      <c r="Y737" s="169">
        <v>0.947618294033866</v>
      </c>
      <c r="Z737" s="356">
        <v>0.92</v>
      </c>
      <c r="AA737" s="356">
        <v>0.946364105208871</v>
      </c>
      <c r="AB737" s="356">
        <v>0.951279933938893</v>
      </c>
      <c r="AC737" s="356">
        <v>0.945780832378771</v>
      </c>
      <c r="AD737" s="356">
        <v>0.946364105208871</v>
      </c>
      <c r="AE737" s="356">
        <v>0.92</v>
      </c>
      <c r="AF737" s="169">
        <v>0.999850344208321</v>
      </c>
      <c r="AG737" s="169">
        <v>0.999421128798842</v>
      </c>
      <c r="AH737" s="169">
        <v>0.998614318706697</v>
      </c>
      <c r="AI737" s="169">
        <v>0.999850344208321</v>
      </c>
      <c r="AJ737" s="356">
        <v>0.92</v>
      </c>
      <c r="AK737" s="169">
        <v>0.968761051514794</v>
      </c>
      <c r="AL737" s="169">
        <v>0.967024754787483</v>
      </c>
      <c r="AM737" s="169">
        <v>0.95766366130929</v>
      </c>
      <c r="AN737" s="169">
        <v>0.968761051514794</v>
      </c>
      <c r="AO737" s="168">
        <v>0.99</v>
      </c>
      <c r="AP737" s="358">
        <v>1</v>
      </c>
      <c r="AQ737" s="358">
        <v>1</v>
      </c>
      <c r="AR737" s="358">
        <v>1</v>
      </c>
      <c r="AS737" s="359">
        <v>1</v>
      </c>
      <c r="AT737" s="364">
        <v>0.0810595228934205</v>
      </c>
      <c r="AU737" s="361">
        <v>0.0192307692307692</v>
      </c>
      <c r="AV737" s="362">
        <v>0.3</v>
      </c>
      <c r="AW737" s="362">
        <v>0.148936170212766</v>
      </c>
      <c r="AX737" s="362">
        <v>0.0192307692307692</v>
      </c>
      <c r="AY737" s="142"/>
      <c r="AZ737" s="140"/>
    </row>
    <row r="738" spans="1:52">
      <c r="A738" s="138"/>
      <c r="B738" s="142"/>
      <c r="C738" s="172" t="s">
        <v>1160</v>
      </c>
      <c r="D738" s="166" t="s">
        <v>26</v>
      </c>
      <c r="E738" s="166" t="s">
        <v>1161</v>
      </c>
      <c r="F738" s="167" t="s">
        <v>1335</v>
      </c>
      <c r="G738" s="181" t="s">
        <v>1336</v>
      </c>
      <c r="H738" s="181" t="s">
        <v>1336</v>
      </c>
      <c r="I738" s="181" t="s">
        <v>1336</v>
      </c>
      <c r="J738" s="181" t="s">
        <v>1336</v>
      </c>
      <c r="K738" s="168">
        <v>0.9</v>
      </c>
      <c r="L738" s="169">
        <v>0.977777777777778</v>
      </c>
      <c r="M738" s="169">
        <v>0.978260869565217</v>
      </c>
      <c r="N738" s="170">
        <v>0.918918918918919</v>
      </c>
      <c r="O738" s="170">
        <v>0.977777777777778</v>
      </c>
      <c r="P738" s="356">
        <v>0.9</v>
      </c>
      <c r="Q738" s="357">
        <v>0.992281303602058</v>
      </c>
      <c r="R738" s="169">
        <v>0.982668977469671</v>
      </c>
      <c r="S738" s="169">
        <v>0.987725631768953</v>
      </c>
      <c r="T738" s="169">
        <v>0.992281303602058</v>
      </c>
      <c r="U738" s="356">
        <v>0.9</v>
      </c>
      <c r="V738" s="169">
        <v>0.94882790165809</v>
      </c>
      <c r="W738" s="169">
        <v>0.944757365684575</v>
      </c>
      <c r="X738" s="169">
        <v>0.954512635379061</v>
      </c>
      <c r="Y738" s="169">
        <v>0.94882790165809</v>
      </c>
      <c r="Z738" s="356">
        <v>0.92</v>
      </c>
      <c r="AA738" s="356">
        <v>0.96094459582198</v>
      </c>
      <c r="AB738" s="356">
        <v>0.969187675070028</v>
      </c>
      <c r="AC738" s="356">
        <v>0.960551033187226</v>
      </c>
      <c r="AD738" s="356">
        <v>0.96094459582198</v>
      </c>
      <c r="AE738" s="356">
        <v>0.92</v>
      </c>
      <c r="AF738" s="169">
        <v>0.999255121042831</v>
      </c>
      <c r="AG738" s="169">
        <v>0.998345466578425</v>
      </c>
      <c r="AH738" s="169">
        <v>0.998624011007912</v>
      </c>
      <c r="AI738" s="169">
        <v>0.999255121042831</v>
      </c>
      <c r="AJ738" s="356">
        <v>0.92</v>
      </c>
      <c r="AK738" s="169">
        <v>0.980146741476047</v>
      </c>
      <c r="AL738" s="169">
        <v>0.976174718729318</v>
      </c>
      <c r="AM738" s="169">
        <v>0.969148222669349</v>
      </c>
      <c r="AN738" s="169">
        <v>0.980146741476047</v>
      </c>
      <c r="AO738" s="168">
        <v>0.99</v>
      </c>
      <c r="AP738" s="358">
        <v>1</v>
      </c>
      <c r="AQ738" s="358">
        <v>1</v>
      </c>
      <c r="AR738" s="358">
        <v>1</v>
      </c>
      <c r="AS738" s="359">
        <v>1</v>
      </c>
      <c r="AT738" s="364">
        <v>0.0810595228934205</v>
      </c>
      <c r="AU738" s="361">
        <v>0</v>
      </c>
      <c r="AV738" s="362">
        <v>0.2</v>
      </c>
      <c r="AW738" s="362">
        <v>0.0416666666666667</v>
      </c>
      <c r="AX738" s="362">
        <v>0</v>
      </c>
      <c r="AY738" s="142"/>
      <c r="AZ738" s="140"/>
    </row>
    <row r="739" spans="1:52">
      <c r="A739" s="138"/>
      <c r="B739" s="142"/>
      <c r="C739" s="172" t="s">
        <v>1160</v>
      </c>
      <c r="D739" s="166" t="s">
        <v>26</v>
      </c>
      <c r="E739" s="166" t="s">
        <v>1161</v>
      </c>
      <c r="F739" s="167" t="s">
        <v>1337</v>
      </c>
      <c r="G739" s="181" t="s">
        <v>1338</v>
      </c>
      <c r="H739" s="181" t="s">
        <v>1338</v>
      </c>
      <c r="I739" s="181" t="s">
        <v>1338</v>
      </c>
      <c r="J739" s="181" t="s">
        <v>1338</v>
      </c>
      <c r="K739" s="168">
        <v>0.9</v>
      </c>
      <c r="L739" s="169">
        <v>0.923076923076923</v>
      </c>
      <c r="M739" s="169">
        <v>0.886792452830189</v>
      </c>
      <c r="N739" s="170">
        <v>0.958333333333333</v>
      </c>
      <c r="O739" s="170">
        <v>0.923076923076923</v>
      </c>
      <c r="P739" s="356">
        <v>0.9</v>
      </c>
      <c r="Q739" s="357">
        <v>0.956085026862883</v>
      </c>
      <c r="R739" s="169">
        <v>0.973293768545994</v>
      </c>
      <c r="S739" s="169">
        <v>0.98232044198895</v>
      </c>
      <c r="T739" s="169">
        <v>0.956085026862883</v>
      </c>
      <c r="U739" s="356">
        <v>0.9</v>
      </c>
      <c r="V739" s="169">
        <v>0.928054192945573</v>
      </c>
      <c r="W739" s="169">
        <v>0.921452260429394</v>
      </c>
      <c r="X739" s="169">
        <v>0.91767955801105</v>
      </c>
      <c r="Y739" s="169">
        <v>0.928054192945573</v>
      </c>
      <c r="Z739" s="356">
        <v>0.92</v>
      </c>
      <c r="AA739" s="356">
        <v>0.928676470588235</v>
      </c>
      <c r="AB739" s="356">
        <v>0.943014705882353</v>
      </c>
      <c r="AC739" s="356">
        <v>0.935164835164835</v>
      </c>
      <c r="AD739" s="356">
        <v>0.928676470588235</v>
      </c>
      <c r="AE739" s="356">
        <v>0.92</v>
      </c>
      <c r="AF739" s="169">
        <v>0.999289099526066</v>
      </c>
      <c r="AG739" s="169">
        <v>0.998342410608572</v>
      </c>
      <c r="AH739" s="169">
        <v>0.98784590341834</v>
      </c>
      <c r="AI739" s="169">
        <v>0.999289099526066</v>
      </c>
      <c r="AJ739" s="356">
        <v>0.92</v>
      </c>
      <c r="AK739" s="169">
        <v>0.954374572795625</v>
      </c>
      <c r="AL739" s="169">
        <v>0.956002172732211</v>
      </c>
      <c r="AM739" s="169">
        <v>0.951528504544203</v>
      </c>
      <c r="AN739" s="169">
        <v>0.954374572795625</v>
      </c>
      <c r="AO739" s="168">
        <v>0.99</v>
      </c>
      <c r="AP739" s="358">
        <v>1</v>
      </c>
      <c r="AQ739" s="358">
        <v>1</v>
      </c>
      <c r="AR739" s="358">
        <v>1</v>
      </c>
      <c r="AS739" s="359">
        <v>1</v>
      </c>
      <c r="AT739" s="364">
        <v>0.0810595228934205</v>
      </c>
      <c r="AU739" s="361">
        <v>0.0625</v>
      </c>
      <c r="AV739" s="362">
        <v>0.45</v>
      </c>
      <c r="AW739" s="362">
        <v>0.0740740740740741</v>
      </c>
      <c r="AX739" s="362">
        <v>0.0625</v>
      </c>
      <c r="AY739" s="142"/>
      <c r="AZ739" s="140"/>
    </row>
    <row r="740" spans="1:52">
      <c r="A740" s="138"/>
      <c r="B740" s="142"/>
      <c r="C740" s="172" t="s">
        <v>1160</v>
      </c>
      <c r="D740" s="166" t="s">
        <v>26</v>
      </c>
      <c r="E740" s="166" t="s">
        <v>1161</v>
      </c>
      <c r="F740" s="167" t="s">
        <v>1339</v>
      </c>
      <c r="G740" s="181" t="s">
        <v>1340</v>
      </c>
      <c r="H740" s="181" t="s">
        <v>1340</v>
      </c>
      <c r="I740" s="181" t="s">
        <v>1340</v>
      </c>
      <c r="J740" s="181" t="s">
        <v>1340</v>
      </c>
      <c r="K740" s="168">
        <v>0.9</v>
      </c>
      <c r="L740" s="169">
        <v>0.9</v>
      </c>
      <c r="M740" s="169">
        <v>0.9</v>
      </c>
      <c r="N740" s="170">
        <v>0.823529411764706</v>
      </c>
      <c r="O740" s="170">
        <v>0.9</v>
      </c>
      <c r="P740" s="356">
        <v>0.9</v>
      </c>
      <c r="Q740" s="357">
        <v>0.880187025131502</v>
      </c>
      <c r="R740" s="169">
        <v>0.931556195965418</v>
      </c>
      <c r="S740" s="169">
        <v>0.933823529411765</v>
      </c>
      <c r="T740" s="169">
        <v>0.880187025131502</v>
      </c>
      <c r="U740" s="356">
        <v>0.9</v>
      </c>
      <c r="V740" s="169">
        <v>0.895382817066043</v>
      </c>
      <c r="W740" s="169">
        <v>0.915345821325648</v>
      </c>
      <c r="X740" s="169">
        <v>0.923202614379085</v>
      </c>
      <c r="Y740" s="169">
        <v>0.895382817066043</v>
      </c>
      <c r="Z740" s="356">
        <v>0.92</v>
      </c>
      <c r="AA740" s="356">
        <v>0.943305186972256</v>
      </c>
      <c r="AB740" s="356">
        <v>0.959425190194421</v>
      </c>
      <c r="AC740" s="356">
        <v>0.955383123181377</v>
      </c>
      <c r="AD740" s="356">
        <v>0.943305186972256</v>
      </c>
      <c r="AE740" s="356">
        <v>0.92</v>
      </c>
      <c r="AF740" s="169">
        <v>0.999888691006233</v>
      </c>
      <c r="AG740" s="169">
        <v>0.999881964117092</v>
      </c>
      <c r="AH740" s="169">
        <v>0.570336707291882</v>
      </c>
      <c r="AI740" s="169">
        <v>0.999888691006233</v>
      </c>
      <c r="AJ740" s="356">
        <v>0.92</v>
      </c>
      <c r="AK740" s="169">
        <v>0.958940397350993</v>
      </c>
      <c r="AL740" s="169">
        <v>0.966405657994443</v>
      </c>
      <c r="AM740" s="169">
        <v>0.956984478935698</v>
      </c>
      <c r="AN740" s="169">
        <v>0.958940397350993</v>
      </c>
      <c r="AO740" s="168">
        <v>0.99</v>
      </c>
      <c r="AP740" s="358">
        <v>1</v>
      </c>
      <c r="AQ740" s="358">
        <v>1</v>
      </c>
      <c r="AR740" s="358">
        <v>1</v>
      </c>
      <c r="AS740" s="359">
        <v>1</v>
      </c>
      <c r="AT740" s="364">
        <v>0.0810595228934205</v>
      </c>
      <c r="AU740" s="361">
        <v>0.0714285714285714</v>
      </c>
      <c r="AV740" s="362">
        <v>0.222222222222222</v>
      </c>
      <c r="AW740" s="362">
        <v>0</v>
      </c>
      <c r="AX740" s="362">
        <v>0.0714285714285714</v>
      </c>
      <c r="AY740" s="142"/>
      <c r="AZ740" s="140"/>
    </row>
    <row r="741" spans="1:52">
      <c r="A741" s="138"/>
      <c r="B741" s="142"/>
      <c r="C741" s="172" t="s">
        <v>1160</v>
      </c>
      <c r="D741" s="166" t="s">
        <v>26</v>
      </c>
      <c r="E741" s="166" t="s">
        <v>1161</v>
      </c>
      <c r="F741" s="167" t="s">
        <v>1341</v>
      </c>
      <c r="G741" s="181" t="s">
        <v>1342</v>
      </c>
      <c r="H741" s="181" t="s">
        <v>1342</v>
      </c>
      <c r="I741" s="181" t="s">
        <v>1342</v>
      </c>
      <c r="J741" s="181" t="s">
        <v>1342</v>
      </c>
      <c r="K741" s="168">
        <v>0.9</v>
      </c>
      <c r="L741" s="169">
        <v>1</v>
      </c>
      <c r="M741" s="169">
        <v>0.967741935483871</v>
      </c>
      <c r="N741" s="170">
        <v>0.96</v>
      </c>
      <c r="O741" s="170">
        <v>1</v>
      </c>
      <c r="P741" s="356">
        <v>0.9</v>
      </c>
      <c r="Q741" s="357">
        <v>0.986486486486487</v>
      </c>
      <c r="R741" s="169">
        <v>0.989247311827957</v>
      </c>
      <c r="S741" s="169">
        <v>0.992647058823529</v>
      </c>
      <c r="T741" s="169">
        <v>0.986486486486487</v>
      </c>
      <c r="U741" s="356">
        <v>0.9</v>
      </c>
      <c r="V741" s="169">
        <v>0.947635135135135</v>
      </c>
      <c r="W741" s="169">
        <v>0.944607363962203</v>
      </c>
      <c r="X741" s="169">
        <v>0.948529411764706</v>
      </c>
      <c r="Y741" s="169">
        <v>0.947635135135135</v>
      </c>
      <c r="Z741" s="356">
        <v>0.92</v>
      </c>
      <c r="AA741" s="356">
        <v>0.969502407704655</v>
      </c>
      <c r="AB741" s="356">
        <v>0.971848225214198</v>
      </c>
      <c r="AC741" s="356">
        <v>0.971717171717172</v>
      </c>
      <c r="AD741" s="356">
        <v>0.969502407704655</v>
      </c>
      <c r="AE741" s="356">
        <v>0.92</v>
      </c>
      <c r="AF741" s="169">
        <v>1</v>
      </c>
      <c r="AG741" s="169">
        <v>1</v>
      </c>
      <c r="AH741" s="169">
        <v>0.996101364522417</v>
      </c>
      <c r="AI741" s="169">
        <v>1</v>
      </c>
      <c r="AJ741" s="356">
        <v>0.92</v>
      </c>
      <c r="AK741" s="169">
        <v>0.981037924151697</v>
      </c>
      <c r="AL741" s="169">
        <v>0.980957282552753</v>
      </c>
      <c r="AM741" s="169">
        <v>0.978372811534501</v>
      </c>
      <c r="AN741" s="169">
        <v>0.981037924151697</v>
      </c>
      <c r="AO741" s="168">
        <v>0.99</v>
      </c>
      <c r="AP741" s="358">
        <v>1</v>
      </c>
      <c r="AQ741" s="358">
        <v>1</v>
      </c>
      <c r="AR741" s="358">
        <v>1</v>
      </c>
      <c r="AS741" s="359">
        <v>1</v>
      </c>
      <c r="AT741" s="364">
        <v>0.0810595228934205</v>
      </c>
      <c r="AU741" s="361">
        <v>0.0666666666666667</v>
      </c>
      <c r="AV741" s="362">
        <v>0.454545454545455</v>
      </c>
      <c r="AW741" s="362">
        <v>0.125</v>
      </c>
      <c r="AX741" s="362">
        <v>0.0666666666666667</v>
      </c>
      <c r="AY741" s="142"/>
      <c r="AZ741" s="140"/>
    </row>
    <row r="742" spans="1:52">
      <c r="A742" s="138"/>
      <c r="B742" s="142"/>
      <c r="C742" s="172" t="s">
        <v>1160</v>
      </c>
      <c r="D742" s="166" t="s">
        <v>26</v>
      </c>
      <c r="E742" s="166" t="s">
        <v>1161</v>
      </c>
      <c r="F742" s="167" t="s">
        <v>1343</v>
      </c>
      <c r="G742" s="181" t="s">
        <v>1344</v>
      </c>
      <c r="H742" s="181" t="s">
        <v>1344</v>
      </c>
      <c r="I742" s="181" t="s">
        <v>1344</v>
      </c>
      <c r="J742" s="181" t="s">
        <v>1344</v>
      </c>
      <c r="K742" s="168">
        <v>0.9</v>
      </c>
      <c r="L742" s="169">
        <v>0.976190476190476</v>
      </c>
      <c r="M742" s="169">
        <v>1</v>
      </c>
      <c r="N742" s="170">
        <v>1</v>
      </c>
      <c r="O742" s="170">
        <v>0.976190476190476</v>
      </c>
      <c r="P742" s="356">
        <v>0.9</v>
      </c>
      <c r="Q742" s="357">
        <v>0.986785406492387</v>
      </c>
      <c r="R742" s="169">
        <v>0.985044187627464</v>
      </c>
      <c r="S742" s="169">
        <v>0.988489208633094</v>
      </c>
      <c r="T742" s="169">
        <v>0.986785406492387</v>
      </c>
      <c r="U742" s="356">
        <v>0.9</v>
      </c>
      <c r="V742" s="169">
        <v>0.936225222637173</v>
      </c>
      <c r="W742" s="169">
        <v>0.935644686154543</v>
      </c>
      <c r="X742" s="169">
        <v>0.934532374100719</v>
      </c>
      <c r="Y742" s="169">
        <v>0.936225222637173</v>
      </c>
      <c r="Z742" s="356">
        <v>0.92</v>
      </c>
      <c r="AA742" s="356">
        <v>0.928421052631579</v>
      </c>
      <c r="AB742" s="356">
        <v>0.933697347893916</v>
      </c>
      <c r="AC742" s="356">
        <v>0.945214979195562</v>
      </c>
      <c r="AD742" s="356">
        <v>0.928421052631579</v>
      </c>
      <c r="AE742" s="356">
        <v>0.92</v>
      </c>
      <c r="AF742" s="169">
        <v>1</v>
      </c>
      <c r="AG742" s="169">
        <v>1</v>
      </c>
      <c r="AH742" s="169">
        <v>0.99972972972973</v>
      </c>
      <c r="AI742" s="169">
        <v>1</v>
      </c>
      <c r="AJ742" s="356">
        <v>0.92</v>
      </c>
      <c r="AK742" s="169">
        <v>0.966112956810631</v>
      </c>
      <c r="AL742" s="169">
        <v>0.95838454784899</v>
      </c>
      <c r="AM742" s="169">
        <v>0.960112954465231</v>
      </c>
      <c r="AN742" s="169">
        <v>0.966112956810631</v>
      </c>
      <c r="AO742" s="168">
        <v>0.99</v>
      </c>
      <c r="AP742" s="358">
        <v>1</v>
      </c>
      <c r="AQ742" s="358">
        <v>1</v>
      </c>
      <c r="AR742" s="358">
        <v>1</v>
      </c>
      <c r="AS742" s="359">
        <v>1</v>
      </c>
      <c r="AT742" s="364">
        <v>0.0810595228934205</v>
      </c>
      <c r="AU742" s="361">
        <v>0</v>
      </c>
      <c r="AV742" s="362">
        <v>0.272727272727273</v>
      </c>
      <c r="AW742" s="362">
        <v>0.0666666666666667</v>
      </c>
      <c r="AX742" s="362">
        <v>0</v>
      </c>
      <c r="AY742" s="142"/>
      <c r="AZ742" s="140"/>
    </row>
    <row r="743" spans="1:52">
      <c r="A743" s="138"/>
      <c r="B743" s="142"/>
      <c r="C743" s="172" t="s">
        <v>1160</v>
      </c>
      <c r="D743" s="166" t="s">
        <v>26</v>
      </c>
      <c r="E743" s="166" t="s">
        <v>1161</v>
      </c>
      <c r="F743" s="167" t="s">
        <v>1345</v>
      </c>
      <c r="G743" s="181" t="s">
        <v>1346</v>
      </c>
      <c r="H743" s="181" t="s">
        <v>1346</v>
      </c>
      <c r="I743" s="181" t="s">
        <v>1346</v>
      </c>
      <c r="J743" s="181" t="s">
        <v>1346</v>
      </c>
      <c r="K743" s="168">
        <v>0.9</v>
      </c>
      <c r="L743" s="169">
        <v>0.944444444444444</v>
      </c>
      <c r="M743" s="169">
        <v>0.945945945945946</v>
      </c>
      <c r="N743" s="170">
        <v>0.928571428571429</v>
      </c>
      <c r="O743" s="170">
        <v>0.944444444444444</v>
      </c>
      <c r="P743" s="356">
        <v>0.9</v>
      </c>
      <c r="Q743" s="357">
        <v>0.980804724990772</v>
      </c>
      <c r="R743" s="169">
        <v>0.981373366694468</v>
      </c>
      <c r="S743" s="169">
        <v>0.985738255033557</v>
      </c>
      <c r="T743" s="169">
        <v>0.980804724990772</v>
      </c>
      <c r="U743" s="356">
        <v>0.9</v>
      </c>
      <c r="V743" s="169">
        <v>0.953857511997047</v>
      </c>
      <c r="W743" s="169">
        <v>0.949958298582152</v>
      </c>
      <c r="X743" s="169">
        <v>0.960570469798658</v>
      </c>
      <c r="Y743" s="169">
        <v>0.953857511997047</v>
      </c>
      <c r="Z743" s="356">
        <v>0.92</v>
      </c>
      <c r="AA743" s="356">
        <v>0.946892655367232</v>
      </c>
      <c r="AB743" s="356">
        <v>0.944719471947195</v>
      </c>
      <c r="AC743" s="356">
        <v>0.948136142625608</v>
      </c>
      <c r="AD743" s="356">
        <v>0.946892655367232</v>
      </c>
      <c r="AE743" s="356">
        <v>0.92</v>
      </c>
      <c r="AF743" s="169">
        <v>0.999005173099881</v>
      </c>
      <c r="AG743" s="169">
        <v>0.99938612645795</v>
      </c>
      <c r="AH743" s="169">
        <v>0.997997997997998</v>
      </c>
      <c r="AI743" s="169">
        <v>0.999005173099881</v>
      </c>
      <c r="AJ743" s="356">
        <v>0.92</v>
      </c>
      <c r="AK743" s="169">
        <v>0.973551970378207</v>
      </c>
      <c r="AL743" s="169">
        <v>0.971303805364941</v>
      </c>
      <c r="AM743" s="169">
        <v>0.965375103050289</v>
      </c>
      <c r="AN743" s="169">
        <v>0.973551970378207</v>
      </c>
      <c r="AO743" s="168">
        <v>0.99</v>
      </c>
      <c r="AP743" s="358">
        <v>1</v>
      </c>
      <c r="AQ743" s="358">
        <v>1</v>
      </c>
      <c r="AR743" s="358">
        <v>1</v>
      </c>
      <c r="AS743" s="359">
        <v>1</v>
      </c>
      <c r="AT743" s="364">
        <v>0.0810595228934205</v>
      </c>
      <c r="AU743" s="361">
        <v>0</v>
      </c>
      <c r="AV743" s="362">
        <v>0.407407407407407</v>
      </c>
      <c r="AW743" s="362">
        <v>0.0344827586206897</v>
      </c>
      <c r="AX743" s="362">
        <v>0</v>
      </c>
      <c r="AY743" s="142"/>
      <c r="AZ743" s="140"/>
    </row>
    <row r="744" spans="1:52">
      <c r="A744" s="138"/>
      <c r="B744" s="142"/>
      <c r="C744" s="172" t="s">
        <v>1160</v>
      </c>
      <c r="D744" s="166" t="s">
        <v>26</v>
      </c>
      <c r="E744" s="166" t="s">
        <v>1161</v>
      </c>
      <c r="F744" s="167" t="s">
        <v>1347</v>
      </c>
      <c r="G744" s="181" t="s">
        <v>1348</v>
      </c>
      <c r="H744" s="181" t="s">
        <v>1348</v>
      </c>
      <c r="I744" s="181" t="s">
        <v>1348</v>
      </c>
      <c r="J744" s="181" t="s">
        <v>1348</v>
      </c>
      <c r="K744" s="168">
        <v>0.9</v>
      </c>
      <c r="L744" s="169">
        <v>0.952380952380952</v>
      </c>
      <c r="M744" s="169">
        <v>1</v>
      </c>
      <c r="N744" s="170">
        <v>1</v>
      </c>
      <c r="O744" s="170">
        <v>0.952380952380952</v>
      </c>
      <c r="P744" s="356">
        <v>0.9</v>
      </c>
      <c r="Q744" s="357">
        <v>0.955500618046972</v>
      </c>
      <c r="R744" s="169">
        <v>0.950731707317073</v>
      </c>
      <c r="S744" s="169">
        <v>0.972727272727273</v>
      </c>
      <c r="T744" s="169">
        <v>0.955500618046972</v>
      </c>
      <c r="U744" s="356">
        <v>0.9</v>
      </c>
      <c r="V744" s="169">
        <v>0.925216316440049</v>
      </c>
      <c r="W744" s="169">
        <v>0.915121951219512</v>
      </c>
      <c r="X744" s="169">
        <v>0.928787878787879</v>
      </c>
      <c r="Y744" s="169">
        <v>0.925216316440049</v>
      </c>
      <c r="Z744" s="356">
        <v>0.92</v>
      </c>
      <c r="AA744" s="356">
        <v>0.954070981210856</v>
      </c>
      <c r="AB744" s="356">
        <v>0.958883994126285</v>
      </c>
      <c r="AC744" s="356">
        <v>0.95906432748538</v>
      </c>
      <c r="AD744" s="356">
        <v>0.954070981210856</v>
      </c>
      <c r="AE744" s="356">
        <v>0.92</v>
      </c>
      <c r="AF744" s="169">
        <v>1</v>
      </c>
      <c r="AG744" s="169">
        <v>1</v>
      </c>
      <c r="AH744" s="169">
        <v>0.225579053373615</v>
      </c>
      <c r="AI744" s="169">
        <v>1</v>
      </c>
      <c r="AJ744" s="356">
        <v>0.92</v>
      </c>
      <c r="AK744" s="169">
        <v>0.978332548280735</v>
      </c>
      <c r="AL744" s="169">
        <v>0.976199194434273</v>
      </c>
      <c r="AM744" s="169">
        <v>0.970982142857143</v>
      </c>
      <c r="AN744" s="169">
        <v>0.978332548280735</v>
      </c>
      <c r="AO744" s="168">
        <v>0.99</v>
      </c>
      <c r="AP744" s="358">
        <v>1</v>
      </c>
      <c r="AQ744" s="358">
        <v>1</v>
      </c>
      <c r="AR744" s="358">
        <v>1</v>
      </c>
      <c r="AS744" s="359">
        <v>1</v>
      </c>
      <c r="AT744" s="364">
        <v>0.0810595228934205</v>
      </c>
      <c r="AU744" s="361">
        <v>0</v>
      </c>
      <c r="AV744" s="362">
        <v>0.25</v>
      </c>
      <c r="AW744" s="362">
        <v>0</v>
      </c>
      <c r="AX744" s="362">
        <v>0</v>
      </c>
      <c r="AY744" s="142"/>
      <c r="AZ744" s="140"/>
    </row>
    <row r="745" spans="1:52">
      <c r="A745" s="138"/>
      <c r="B745" s="142"/>
      <c r="C745" s="172" t="s">
        <v>1160</v>
      </c>
      <c r="D745" s="166" t="s">
        <v>26</v>
      </c>
      <c r="E745" s="166" t="s">
        <v>1161</v>
      </c>
      <c r="F745" s="167" t="s">
        <v>1349</v>
      </c>
      <c r="G745" s="181" t="s">
        <v>1350</v>
      </c>
      <c r="H745" s="181" t="s">
        <v>1350</v>
      </c>
      <c r="I745" s="181" t="s">
        <v>1350</v>
      </c>
      <c r="J745" s="181" t="s">
        <v>1350</v>
      </c>
      <c r="K745" s="168">
        <v>0.9</v>
      </c>
      <c r="L745" s="169">
        <v>0.909090909090909</v>
      </c>
      <c r="M745" s="169">
        <v>1</v>
      </c>
      <c r="N745" s="170">
        <v>1</v>
      </c>
      <c r="O745" s="170">
        <v>0.909090909090909</v>
      </c>
      <c r="P745" s="356">
        <v>0.9</v>
      </c>
      <c r="Q745" s="357">
        <v>0.976522842639594</v>
      </c>
      <c r="R745" s="169">
        <v>0.984197530864197</v>
      </c>
      <c r="S745" s="169">
        <v>0.96078431372549</v>
      </c>
      <c r="T745" s="169">
        <v>0.976522842639594</v>
      </c>
      <c r="U745" s="356">
        <v>0.9</v>
      </c>
      <c r="V745" s="169">
        <v>0.948604060913706</v>
      </c>
      <c r="W745" s="169">
        <v>0.948641975308642</v>
      </c>
      <c r="X745" s="169">
        <v>0.927601809954751</v>
      </c>
      <c r="Y745" s="169">
        <v>0.948604060913706</v>
      </c>
      <c r="Z745" s="356">
        <v>0.92</v>
      </c>
      <c r="AA745" s="356">
        <v>0.964539007092199</v>
      </c>
      <c r="AB745" s="356">
        <v>0.940239043824701</v>
      </c>
      <c r="AC745" s="356">
        <v>0.933806146572104</v>
      </c>
      <c r="AD745" s="356">
        <v>0.964539007092199</v>
      </c>
      <c r="AE745" s="356">
        <v>0.92</v>
      </c>
      <c r="AF745" s="169">
        <v>0.998392282958199</v>
      </c>
      <c r="AG745" s="169">
        <v>0.996485061511424</v>
      </c>
      <c r="AH745" s="169">
        <v>1</v>
      </c>
      <c r="AI745" s="169">
        <v>0.998392282958199</v>
      </c>
      <c r="AJ745" s="356">
        <v>0.92</v>
      </c>
      <c r="AK745" s="169">
        <v>0.971414489896501</v>
      </c>
      <c r="AL745" s="169">
        <v>0.969145569620253</v>
      </c>
      <c r="AM745" s="169">
        <v>0.947513812154696</v>
      </c>
      <c r="AN745" s="169">
        <v>0.971414489896501</v>
      </c>
      <c r="AO745" s="168">
        <v>0.99</v>
      </c>
      <c r="AP745" s="358">
        <v>1</v>
      </c>
      <c r="AQ745" s="358">
        <v>1</v>
      </c>
      <c r="AR745" s="358">
        <v>1</v>
      </c>
      <c r="AS745" s="359">
        <v>1</v>
      </c>
      <c r="AT745" s="364">
        <v>0.0810595228934205</v>
      </c>
      <c r="AU745" s="361">
        <v>0</v>
      </c>
      <c r="AV745" s="362">
        <v>0.4</v>
      </c>
      <c r="AW745" s="362">
        <v>0.142857142857143</v>
      </c>
      <c r="AX745" s="362">
        <v>0</v>
      </c>
      <c r="AY745" s="142"/>
      <c r="AZ745" s="140"/>
    </row>
    <row r="746" spans="1:52">
      <c r="A746" s="138"/>
      <c r="B746" s="142"/>
      <c r="C746" s="172" t="s">
        <v>1160</v>
      </c>
      <c r="D746" s="166" t="s">
        <v>26</v>
      </c>
      <c r="E746" s="166" t="s">
        <v>1161</v>
      </c>
      <c r="F746" s="167" t="s">
        <v>1351</v>
      </c>
      <c r="G746" s="181" t="s">
        <v>1352</v>
      </c>
      <c r="H746" s="181" t="s">
        <v>1352</v>
      </c>
      <c r="I746" s="181" t="s">
        <v>1352</v>
      </c>
      <c r="J746" s="181" t="s">
        <v>1352</v>
      </c>
      <c r="K746" s="168">
        <v>0.9</v>
      </c>
      <c r="L746" s="169">
        <v>0.921052631578947</v>
      </c>
      <c r="M746" s="169">
        <v>0.973684210526316</v>
      </c>
      <c r="N746" s="170">
        <v>0.967741935483871</v>
      </c>
      <c r="O746" s="170">
        <v>0.921052631578947</v>
      </c>
      <c r="P746" s="356">
        <v>0.9</v>
      </c>
      <c r="Q746" s="357">
        <v>0.968759961746892</v>
      </c>
      <c r="R746" s="169">
        <v>0.959411345834322</v>
      </c>
      <c r="S746" s="169">
        <v>0.986644407345576</v>
      </c>
      <c r="T746" s="169">
        <v>0.968759961746892</v>
      </c>
      <c r="U746" s="356">
        <v>0.9</v>
      </c>
      <c r="V746" s="169">
        <v>0.93847625119541</v>
      </c>
      <c r="W746" s="169">
        <v>0.93733681462141</v>
      </c>
      <c r="X746" s="169">
        <v>0.935726210350584</v>
      </c>
      <c r="Y746" s="169">
        <v>0.93847625119541</v>
      </c>
      <c r="Z746" s="356">
        <v>0.92</v>
      </c>
      <c r="AA746" s="356">
        <v>0.925609756097561</v>
      </c>
      <c r="AB746" s="356">
        <v>0.913154533844189</v>
      </c>
      <c r="AC746" s="356">
        <v>0.916470588235294</v>
      </c>
      <c r="AD746" s="356">
        <v>0.925609756097561</v>
      </c>
      <c r="AE746" s="356">
        <v>0.92</v>
      </c>
      <c r="AF746" s="169">
        <v>0.991869918699187</v>
      </c>
      <c r="AG746" s="169">
        <v>0.950657894736842</v>
      </c>
      <c r="AH746" s="169">
        <v>0.980337078651685</v>
      </c>
      <c r="AI746" s="169">
        <v>0.991869918699187</v>
      </c>
      <c r="AJ746" s="356">
        <v>0.92</v>
      </c>
      <c r="AK746" s="169">
        <v>0.95359394703657</v>
      </c>
      <c r="AL746" s="169">
        <v>0.953372023213928</v>
      </c>
      <c r="AM746" s="169">
        <v>0.945827232796486</v>
      </c>
      <c r="AN746" s="169">
        <v>0.95359394703657</v>
      </c>
      <c r="AO746" s="168">
        <v>0.99</v>
      </c>
      <c r="AP746" s="358">
        <v>1</v>
      </c>
      <c r="AQ746" s="358">
        <v>1</v>
      </c>
      <c r="AR746" s="358">
        <v>1</v>
      </c>
      <c r="AS746" s="359">
        <v>1</v>
      </c>
      <c r="AT746" s="364">
        <v>0.0810595228934205</v>
      </c>
      <c r="AU746" s="361">
        <v>0.0454545454545455</v>
      </c>
      <c r="AV746" s="362">
        <v>0.37037037037037</v>
      </c>
      <c r="AW746" s="362">
        <v>0</v>
      </c>
      <c r="AX746" s="362">
        <v>0.0454545454545455</v>
      </c>
      <c r="AY746" s="142"/>
      <c r="AZ746" s="140"/>
    </row>
    <row r="747" spans="1:52">
      <c r="A747" s="138"/>
      <c r="B747" s="142"/>
      <c r="C747" s="172" t="s">
        <v>1160</v>
      </c>
      <c r="D747" s="166" t="s">
        <v>26</v>
      </c>
      <c r="E747" s="166" t="s">
        <v>1161</v>
      </c>
      <c r="F747" s="167" t="s">
        <v>1353</v>
      </c>
      <c r="G747" s="181" t="s">
        <v>1354</v>
      </c>
      <c r="H747" s="181" t="s">
        <v>1354</v>
      </c>
      <c r="I747" s="181" t="s">
        <v>1354</v>
      </c>
      <c r="J747" s="181" t="s">
        <v>1354</v>
      </c>
      <c r="K747" s="168">
        <v>0.9</v>
      </c>
      <c r="L747" s="169">
        <v>0.898305084745763</v>
      </c>
      <c r="M747" s="169">
        <v>0.967213114754098</v>
      </c>
      <c r="N747" s="170">
        <v>0.92</v>
      </c>
      <c r="O747" s="170">
        <v>0.898305084745763</v>
      </c>
      <c r="P747" s="356">
        <v>0.9</v>
      </c>
      <c r="Q747" s="357">
        <v>0.947718631178707</v>
      </c>
      <c r="R747" s="169">
        <v>0.944107268877911</v>
      </c>
      <c r="S747" s="169">
        <v>0.967278135845315</v>
      </c>
      <c r="T747" s="169">
        <v>0.947718631178707</v>
      </c>
      <c r="U747" s="356">
        <v>0.9</v>
      </c>
      <c r="V747" s="169">
        <v>0.928707224334601</v>
      </c>
      <c r="W747" s="169">
        <v>0.918419195483416</v>
      </c>
      <c r="X747" s="169">
        <v>0.929598413485374</v>
      </c>
      <c r="Y747" s="169">
        <v>0.928707224334601</v>
      </c>
      <c r="Z747" s="356">
        <v>0.92</v>
      </c>
      <c r="AA747" s="356">
        <v>0.895209580838323</v>
      </c>
      <c r="AB747" s="356">
        <v>0.921071687183201</v>
      </c>
      <c r="AC747" s="356">
        <v>0.926666666666667</v>
      </c>
      <c r="AD747" s="356">
        <v>0.895209580838323</v>
      </c>
      <c r="AE747" s="356">
        <v>0.92</v>
      </c>
      <c r="AF747" s="169">
        <v>0.99822695035461</v>
      </c>
      <c r="AG747" s="169">
        <v>0.99</v>
      </c>
      <c r="AH747" s="169">
        <v>0.998290598290598</v>
      </c>
      <c r="AI747" s="169">
        <v>0.99822695035461</v>
      </c>
      <c r="AJ747" s="356">
        <v>0.92</v>
      </c>
      <c r="AK747" s="169">
        <v>0.951082841132818</v>
      </c>
      <c r="AL747" s="169">
        <v>0.957949444838176</v>
      </c>
      <c r="AM747" s="169">
        <v>0.954855954855955</v>
      </c>
      <c r="AN747" s="169">
        <v>0.951082841132818</v>
      </c>
      <c r="AO747" s="168">
        <v>0.99</v>
      </c>
      <c r="AP747" s="358">
        <v>1</v>
      </c>
      <c r="AQ747" s="358">
        <v>1</v>
      </c>
      <c r="AR747" s="358">
        <v>1</v>
      </c>
      <c r="AS747" s="359">
        <v>1</v>
      </c>
      <c r="AT747" s="364">
        <v>0.0810595228934205</v>
      </c>
      <c r="AU747" s="361">
        <v>0</v>
      </c>
      <c r="AV747" s="362">
        <v>0.2</v>
      </c>
      <c r="AW747" s="362">
        <v>0.0689655172413793</v>
      </c>
      <c r="AX747" s="362">
        <v>0</v>
      </c>
      <c r="AY747" s="142"/>
      <c r="AZ747" s="140"/>
    </row>
    <row r="748" spans="1:52">
      <c r="A748" s="138"/>
      <c r="B748" s="142"/>
      <c r="C748" s="172" t="s">
        <v>1160</v>
      </c>
      <c r="D748" s="166" t="s">
        <v>26</v>
      </c>
      <c r="E748" s="166" t="s">
        <v>1161</v>
      </c>
      <c r="F748" s="167" t="s">
        <v>1355</v>
      </c>
      <c r="G748" s="181" t="s">
        <v>1356</v>
      </c>
      <c r="H748" s="181" t="s">
        <v>1356</v>
      </c>
      <c r="I748" s="181" t="s">
        <v>1356</v>
      </c>
      <c r="J748" s="181" t="s">
        <v>1356</v>
      </c>
      <c r="K748" s="168">
        <v>0.9</v>
      </c>
      <c r="L748" s="169">
        <v>1</v>
      </c>
      <c r="M748" s="169">
        <v>0.96875</v>
      </c>
      <c r="N748" s="170">
        <v>1</v>
      </c>
      <c r="O748" s="170">
        <v>1</v>
      </c>
      <c r="P748" s="356">
        <v>0.9</v>
      </c>
      <c r="Q748" s="357">
        <v>0.958600085360649</v>
      </c>
      <c r="R748" s="169">
        <v>0.964453584018801</v>
      </c>
      <c r="S748" s="169">
        <v>0.974070872947277</v>
      </c>
      <c r="T748" s="169">
        <v>0.958600085360649</v>
      </c>
      <c r="U748" s="356">
        <v>0.9</v>
      </c>
      <c r="V748" s="169">
        <v>0.917200170721297</v>
      </c>
      <c r="W748" s="169">
        <v>0.929200940070505</v>
      </c>
      <c r="X748" s="169">
        <v>0.937770095073466</v>
      </c>
      <c r="Y748" s="169">
        <v>0.917200170721297</v>
      </c>
      <c r="Z748" s="356">
        <v>0.92</v>
      </c>
      <c r="AA748" s="356">
        <v>0.927731092436975</v>
      </c>
      <c r="AB748" s="356">
        <v>0.939259259259259</v>
      </c>
      <c r="AC748" s="356">
        <v>0.950581395348837</v>
      </c>
      <c r="AD748" s="356">
        <v>0.927731092436975</v>
      </c>
      <c r="AE748" s="356">
        <v>0.92</v>
      </c>
      <c r="AF748" s="169">
        <v>0.995224930887158</v>
      </c>
      <c r="AG748" s="169">
        <v>0.997267048412285</v>
      </c>
      <c r="AH748" s="169">
        <v>0.997745114414565</v>
      </c>
      <c r="AI748" s="169">
        <v>0.995224930887158</v>
      </c>
      <c r="AJ748" s="356">
        <v>0.92</v>
      </c>
      <c r="AK748" s="169">
        <v>0.956852791878173</v>
      </c>
      <c r="AL748" s="169">
        <v>0.960068593826556</v>
      </c>
      <c r="AM748" s="169">
        <v>0.965872156013001</v>
      </c>
      <c r="AN748" s="169">
        <v>0.956852791878173</v>
      </c>
      <c r="AO748" s="168">
        <v>0.99</v>
      </c>
      <c r="AP748" s="358">
        <v>1</v>
      </c>
      <c r="AQ748" s="358">
        <v>1</v>
      </c>
      <c r="AR748" s="358">
        <v>1</v>
      </c>
      <c r="AS748" s="359">
        <v>1</v>
      </c>
      <c r="AT748" s="364">
        <v>0.0810595228934205</v>
      </c>
      <c r="AU748" s="361">
        <v>0</v>
      </c>
      <c r="AV748" s="362">
        <v>0.25</v>
      </c>
      <c r="AW748" s="362">
        <v>0.166666666666667</v>
      </c>
      <c r="AX748" s="362">
        <v>0</v>
      </c>
      <c r="AY748" s="142"/>
      <c r="AZ748" s="140"/>
    </row>
    <row r="749" spans="1:52">
      <c r="A749" s="138"/>
      <c r="B749" s="142"/>
      <c r="C749" s="172" t="s">
        <v>1160</v>
      </c>
      <c r="D749" s="166" t="s">
        <v>26</v>
      </c>
      <c r="E749" s="166" t="s">
        <v>1161</v>
      </c>
      <c r="F749" s="167" t="s">
        <v>1357</v>
      </c>
      <c r="G749" s="181" t="s">
        <v>1358</v>
      </c>
      <c r="H749" s="181" t="s">
        <v>1358</v>
      </c>
      <c r="I749" s="181" t="s">
        <v>1358</v>
      </c>
      <c r="J749" s="181" t="s">
        <v>1358</v>
      </c>
      <c r="K749" s="168">
        <v>0.9</v>
      </c>
      <c r="L749" s="169">
        <v>0.946428571428571</v>
      </c>
      <c r="M749" s="169">
        <v>0.966666666666667</v>
      </c>
      <c r="N749" s="170">
        <v>0.96078431372549</v>
      </c>
      <c r="O749" s="170">
        <v>0.946428571428571</v>
      </c>
      <c r="P749" s="356">
        <v>0.9</v>
      </c>
      <c r="Q749" s="357">
        <v>0.978063372479504</v>
      </c>
      <c r="R749" s="169">
        <v>0.972116182572614</v>
      </c>
      <c r="S749" s="169">
        <v>0.986070806732443</v>
      </c>
      <c r="T749" s="169">
        <v>0.978063372479504</v>
      </c>
      <c r="U749" s="356">
        <v>0.9</v>
      </c>
      <c r="V749" s="169">
        <v>0.948592953689342</v>
      </c>
      <c r="W749" s="169">
        <v>0.935601659751037</v>
      </c>
      <c r="X749" s="169">
        <v>0.941381311665699</v>
      </c>
      <c r="Y749" s="169">
        <v>0.948592953689342</v>
      </c>
      <c r="Z749" s="356">
        <v>0.92</v>
      </c>
      <c r="AA749" s="356">
        <v>0.884645982498011</v>
      </c>
      <c r="AB749" s="356">
        <v>0.900087642418931</v>
      </c>
      <c r="AC749" s="356">
        <v>0.9232012934519</v>
      </c>
      <c r="AD749" s="356">
        <v>0.884645982498011</v>
      </c>
      <c r="AE749" s="356">
        <v>0.92</v>
      </c>
      <c r="AF749" s="169">
        <v>0.969465648854962</v>
      </c>
      <c r="AG749" s="169">
        <v>0.97841726618705</v>
      </c>
      <c r="AH749" s="169">
        <v>0.982456140350877</v>
      </c>
      <c r="AI749" s="169">
        <v>0.969465648854962</v>
      </c>
      <c r="AJ749" s="356">
        <v>0.92</v>
      </c>
      <c r="AK749" s="169">
        <v>0.95257874697127</v>
      </c>
      <c r="AL749" s="169">
        <v>0.955071857122925</v>
      </c>
      <c r="AM749" s="169">
        <v>0.955788052649342</v>
      </c>
      <c r="AN749" s="169">
        <v>0.95257874697127</v>
      </c>
      <c r="AO749" s="168">
        <v>0.99</v>
      </c>
      <c r="AP749" s="358">
        <v>1</v>
      </c>
      <c r="AQ749" s="358">
        <v>1</v>
      </c>
      <c r="AR749" s="358">
        <v>1</v>
      </c>
      <c r="AS749" s="359">
        <v>1</v>
      </c>
      <c r="AT749" s="364">
        <v>0.0810595228934205</v>
      </c>
      <c r="AU749" s="361">
        <v>0.037037037037037</v>
      </c>
      <c r="AV749" s="362">
        <v>0.387096774193548</v>
      </c>
      <c r="AW749" s="362">
        <v>0.0769230769230769</v>
      </c>
      <c r="AX749" s="362">
        <v>0.037037037037037</v>
      </c>
      <c r="AY749" s="142"/>
      <c r="AZ749" s="140"/>
    </row>
    <row r="750" spans="1:52">
      <c r="A750" s="138"/>
      <c r="B750" s="142"/>
      <c r="C750" s="172" t="s">
        <v>1160</v>
      </c>
      <c r="D750" s="166" t="s">
        <v>26</v>
      </c>
      <c r="E750" s="166" t="s">
        <v>1161</v>
      </c>
      <c r="F750" s="167" t="s">
        <v>1359</v>
      </c>
      <c r="G750" s="181" t="s">
        <v>1360</v>
      </c>
      <c r="H750" s="181" t="s">
        <v>1360</v>
      </c>
      <c r="I750" s="181" t="s">
        <v>1360</v>
      </c>
      <c r="J750" s="181" t="s">
        <v>1360</v>
      </c>
      <c r="K750" s="168">
        <v>0.9</v>
      </c>
      <c r="L750" s="169">
        <v>0.975609756097561</v>
      </c>
      <c r="M750" s="169">
        <v>1</v>
      </c>
      <c r="N750" s="170">
        <v>1</v>
      </c>
      <c r="O750" s="170">
        <v>0.975609756097561</v>
      </c>
      <c r="P750" s="356">
        <v>0.9</v>
      </c>
      <c r="Q750" s="357">
        <v>0.98737960810362</v>
      </c>
      <c r="R750" s="169">
        <v>0.989145823501652</v>
      </c>
      <c r="S750" s="169">
        <v>0.985967503692762</v>
      </c>
      <c r="T750" s="169">
        <v>0.98737960810362</v>
      </c>
      <c r="U750" s="356">
        <v>0.9</v>
      </c>
      <c r="V750" s="169">
        <v>0.943872467618731</v>
      </c>
      <c r="W750" s="169">
        <v>0.914582350165172</v>
      </c>
      <c r="X750" s="169">
        <v>0.948301329394387</v>
      </c>
      <c r="Y750" s="169">
        <v>0.943872467618731</v>
      </c>
      <c r="Z750" s="356">
        <v>0.92</v>
      </c>
      <c r="AA750" s="356">
        <v>0.926708074534161</v>
      </c>
      <c r="AB750" s="356">
        <v>0.928571428571429</v>
      </c>
      <c r="AC750" s="356">
        <v>0.93816631130064</v>
      </c>
      <c r="AD750" s="356">
        <v>0.926708074534161</v>
      </c>
      <c r="AE750" s="356">
        <v>0.92</v>
      </c>
      <c r="AF750" s="169">
        <v>0.995842781557067</v>
      </c>
      <c r="AG750" s="169">
        <v>0.996963782259814</v>
      </c>
      <c r="AH750" s="169">
        <v>0.997807338108464</v>
      </c>
      <c r="AI750" s="169">
        <v>0.995842781557067</v>
      </c>
      <c r="AJ750" s="356">
        <v>0.92</v>
      </c>
      <c r="AK750" s="169">
        <v>0.959235668789809</v>
      </c>
      <c r="AL750" s="169">
        <v>0.961300309597523</v>
      </c>
      <c r="AM750" s="169">
        <v>0.955933682373473</v>
      </c>
      <c r="AN750" s="169">
        <v>0.959235668789809</v>
      </c>
      <c r="AO750" s="168">
        <v>0.99</v>
      </c>
      <c r="AP750" s="358">
        <v>1</v>
      </c>
      <c r="AQ750" s="358">
        <v>1</v>
      </c>
      <c r="AR750" s="358">
        <v>1</v>
      </c>
      <c r="AS750" s="359">
        <v>1</v>
      </c>
      <c r="AT750" s="364">
        <v>0.0810595228934205</v>
      </c>
      <c r="AU750" s="361">
        <v>0</v>
      </c>
      <c r="AV750" s="362">
        <v>0.578947368421053</v>
      </c>
      <c r="AW750" s="362">
        <v>0.117647058823529</v>
      </c>
      <c r="AX750" s="362">
        <v>0</v>
      </c>
      <c r="AY750" s="142"/>
      <c r="AZ750" s="140"/>
    </row>
    <row r="751" spans="1:52">
      <c r="A751" s="138"/>
      <c r="B751" s="142"/>
      <c r="C751" s="172" t="s">
        <v>1160</v>
      </c>
      <c r="D751" s="166" t="s">
        <v>26</v>
      </c>
      <c r="E751" s="166" t="s">
        <v>1161</v>
      </c>
      <c r="F751" s="167" t="s">
        <v>1361</v>
      </c>
      <c r="G751" s="181" t="s">
        <v>1362</v>
      </c>
      <c r="H751" s="181" t="s">
        <v>1362</v>
      </c>
      <c r="I751" s="181" t="s">
        <v>1362</v>
      </c>
      <c r="J751" s="181" t="s">
        <v>1362</v>
      </c>
      <c r="K751" s="168">
        <v>0.9</v>
      </c>
      <c r="L751" s="169">
        <v>0.971428571428571</v>
      </c>
      <c r="M751" s="169">
        <v>0.945945945945946</v>
      </c>
      <c r="N751" s="170">
        <v>0.964285714285714</v>
      </c>
      <c r="O751" s="170">
        <v>0.971428571428571</v>
      </c>
      <c r="P751" s="356">
        <v>0.9</v>
      </c>
      <c r="Q751" s="357">
        <v>0.9713400464756</v>
      </c>
      <c r="R751" s="169">
        <v>0.983041865394807</v>
      </c>
      <c r="S751" s="169">
        <v>0.979202772963605</v>
      </c>
      <c r="T751" s="169">
        <v>0.9713400464756</v>
      </c>
      <c r="U751" s="356">
        <v>0.9</v>
      </c>
      <c r="V751" s="169">
        <v>0.918280402788536</v>
      </c>
      <c r="W751" s="169">
        <v>0.910704822469528</v>
      </c>
      <c r="X751" s="169">
        <v>0.911611785095321</v>
      </c>
      <c r="Y751" s="169">
        <v>0.918280402788536</v>
      </c>
      <c r="Z751" s="356">
        <v>0.92</v>
      </c>
      <c r="AA751" s="356">
        <v>0.934285714285714</v>
      </c>
      <c r="AB751" s="356">
        <v>0.914174252275683</v>
      </c>
      <c r="AC751" s="356">
        <v>0.926701570680628</v>
      </c>
      <c r="AD751" s="356">
        <v>0.934285714285714</v>
      </c>
      <c r="AE751" s="356">
        <v>0.92</v>
      </c>
      <c r="AF751" s="169">
        <v>0.995863970588235</v>
      </c>
      <c r="AG751" s="169">
        <v>0.996311475409836</v>
      </c>
      <c r="AH751" s="169">
        <v>0.997627520759193</v>
      </c>
      <c r="AI751" s="169">
        <v>0.995863970588235</v>
      </c>
      <c r="AJ751" s="356">
        <v>0.92</v>
      </c>
      <c r="AK751" s="169">
        <v>0.959207803724505</v>
      </c>
      <c r="AL751" s="169">
        <v>0.953125</v>
      </c>
      <c r="AM751" s="169">
        <v>0.94681960375391</v>
      </c>
      <c r="AN751" s="169">
        <v>0.959207803724505</v>
      </c>
      <c r="AO751" s="168">
        <v>0.99</v>
      </c>
      <c r="AP751" s="358">
        <v>1</v>
      </c>
      <c r="AQ751" s="358">
        <v>1</v>
      </c>
      <c r="AR751" s="358">
        <v>1</v>
      </c>
      <c r="AS751" s="359">
        <v>1</v>
      </c>
      <c r="AT751" s="364">
        <v>0.0810595228934205</v>
      </c>
      <c r="AU751" s="361">
        <v>0</v>
      </c>
      <c r="AV751" s="362">
        <v>0.272727272727273</v>
      </c>
      <c r="AW751" s="362">
        <v>0.307692307692308</v>
      </c>
      <c r="AX751" s="362">
        <v>0</v>
      </c>
      <c r="AY751" s="142"/>
      <c r="AZ751" s="140"/>
    </row>
    <row r="752" spans="1:52">
      <c r="A752" s="138"/>
      <c r="B752" s="142"/>
      <c r="C752" s="172" t="s">
        <v>1160</v>
      </c>
      <c r="D752" s="166" t="s">
        <v>26</v>
      </c>
      <c r="E752" s="166" t="s">
        <v>1161</v>
      </c>
      <c r="F752" s="167" t="s">
        <v>1363</v>
      </c>
      <c r="G752" s="181" t="s">
        <v>1364</v>
      </c>
      <c r="H752" s="181" t="s">
        <v>1364</v>
      </c>
      <c r="I752" s="181" t="s">
        <v>1364</v>
      </c>
      <c r="J752" s="181" t="s">
        <v>1364</v>
      </c>
      <c r="K752" s="168">
        <v>0.9</v>
      </c>
      <c r="L752" s="169">
        <v>0.952380952380952</v>
      </c>
      <c r="M752" s="169">
        <v>0.976744186046512</v>
      </c>
      <c r="N752" s="170">
        <v>0.95</v>
      </c>
      <c r="O752" s="170">
        <v>0.952380952380952</v>
      </c>
      <c r="P752" s="356">
        <v>0.9</v>
      </c>
      <c r="Q752" s="357">
        <v>0.970049432974702</v>
      </c>
      <c r="R752" s="169">
        <v>0.959337665059736</v>
      </c>
      <c r="S752" s="169">
        <v>0.970720720720721</v>
      </c>
      <c r="T752" s="169">
        <v>0.970049432974702</v>
      </c>
      <c r="U752" s="356">
        <v>0.9</v>
      </c>
      <c r="V752" s="169">
        <v>0.939808083745275</v>
      </c>
      <c r="W752" s="169">
        <v>0.924963320058688</v>
      </c>
      <c r="X752" s="169">
        <v>0.944444444444444</v>
      </c>
      <c r="Y752" s="169">
        <v>0.939808083745275</v>
      </c>
      <c r="Z752" s="356">
        <v>0.92</v>
      </c>
      <c r="AA752" s="356">
        <v>0.871145374449339</v>
      </c>
      <c r="AB752" s="356">
        <v>0.886089813800657</v>
      </c>
      <c r="AC752" s="356">
        <v>0.92330383480826</v>
      </c>
      <c r="AD752" s="356">
        <v>0.871145374449339</v>
      </c>
      <c r="AE752" s="356">
        <v>0.92</v>
      </c>
      <c r="AF752" s="169">
        <v>0.996078431372549</v>
      </c>
      <c r="AG752" s="169">
        <v>0.996175908221797</v>
      </c>
      <c r="AH752" s="169">
        <v>0.996289424860853</v>
      </c>
      <c r="AI752" s="169">
        <v>0.996078431372549</v>
      </c>
      <c r="AJ752" s="356">
        <v>0.92</v>
      </c>
      <c r="AK752" s="169">
        <v>0.947525206232814</v>
      </c>
      <c r="AL752" s="169">
        <v>0.95391380826737</v>
      </c>
      <c r="AM752" s="169">
        <v>0.9514687100894</v>
      </c>
      <c r="AN752" s="169">
        <v>0.947525206232814</v>
      </c>
      <c r="AO752" s="168">
        <v>0.99</v>
      </c>
      <c r="AP752" s="358">
        <v>1</v>
      </c>
      <c r="AQ752" s="358">
        <v>1</v>
      </c>
      <c r="AR752" s="358">
        <v>1</v>
      </c>
      <c r="AS752" s="359">
        <v>1</v>
      </c>
      <c r="AT752" s="364">
        <v>0.0810595228934205</v>
      </c>
      <c r="AU752" s="361">
        <v>0.0833333333333333</v>
      </c>
      <c r="AV752" s="362">
        <v>0.318181818181818</v>
      </c>
      <c r="AW752" s="362">
        <v>0.0714285714285714</v>
      </c>
      <c r="AX752" s="362">
        <v>0.0833333333333333</v>
      </c>
      <c r="AY752" s="142"/>
      <c r="AZ752" s="140"/>
    </row>
    <row r="753" spans="1:52">
      <c r="A753" s="138"/>
      <c r="B753" s="142"/>
      <c r="C753" s="172" t="s">
        <v>1160</v>
      </c>
      <c r="D753" s="166" t="s">
        <v>26</v>
      </c>
      <c r="E753" s="166" t="s">
        <v>1161</v>
      </c>
      <c r="F753" s="167" t="s">
        <v>1365</v>
      </c>
      <c r="G753" s="181" t="s">
        <v>1366</v>
      </c>
      <c r="H753" s="181" t="s">
        <v>1366</v>
      </c>
      <c r="I753" s="181" t="s">
        <v>1366</v>
      </c>
      <c r="J753" s="181" t="s">
        <v>1366</v>
      </c>
      <c r="K753" s="168">
        <v>0.9</v>
      </c>
      <c r="L753" s="169">
        <v>1</v>
      </c>
      <c r="M753" s="169">
        <v>0.970588235294118</v>
      </c>
      <c r="N753" s="170">
        <v>0.961538461538462</v>
      </c>
      <c r="O753" s="170">
        <v>1</v>
      </c>
      <c r="P753" s="356">
        <v>0.9</v>
      </c>
      <c r="Q753" s="357">
        <v>0.926593689632968</v>
      </c>
      <c r="R753" s="169">
        <v>0.957600827300931</v>
      </c>
      <c r="S753" s="169">
        <v>0.977146814404432</v>
      </c>
      <c r="T753" s="169">
        <v>0.926593689632968</v>
      </c>
      <c r="U753" s="356">
        <v>0.9</v>
      </c>
      <c r="V753" s="169">
        <v>0.907920154539601</v>
      </c>
      <c r="W753" s="169">
        <v>0.929334712168218</v>
      </c>
      <c r="X753" s="169">
        <v>0.954293628808864</v>
      </c>
      <c r="Y753" s="169">
        <v>0.907920154539601</v>
      </c>
      <c r="Z753" s="356">
        <v>0.92</v>
      </c>
      <c r="AA753" s="356">
        <v>0.906015037593985</v>
      </c>
      <c r="AB753" s="356">
        <v>0.924107142857143</v>
      </c>
      <c r="AC753" s="356">
        <v>0.902189781021898</v>
      </c>
      <c r="AD753" s="356">
        <v>0.906015037593985</v>
      </c>
      <c r="AE753" s="356">
        <v>0.92</v>
      </c>
      <c r="AF753" s="169">
        <v>0.997063329928498</v>
      </c>
      <c r="AG753" s="169">
        <v>0.993209672076847</v>
      </c>
      <c r="AH753" s="169">
        <v>0.988196947997432</v>
      </c>
      <c r="AI753" s="169">
        <v>0.997063329928498</v>
      </c>
      <c r="AJ753" s="356">
        <v>0.92</v>
      </c>
      <c r="AK753" s="169">
        <v>0.955522609340252</v>
      </c>
      <c r="AL753" s="169">
        <v>0.952727272727273</v>
      </c>
      <c r="AM753" s="169">
        <v>0.951643192488263</v>
      </c>
      <c r="AN753" s="169">
        <v>0.955522609340252</v>
      </c>
      <c r="AO753" s="168">
        <v>0.99</v>
      </c>
      <c r="AP753" s="358">
        <v>1</v>
      </c>
      <c r="AQ753" s="358">
        <v>1</v>
      </c>
      <c r="AR753" s="358">
        <v>1</v>
      </c>
      <c r="AS753" s="359">
        <v>1</v>
      </c>
      <c r="AT753" s="364">
        <v>0.0810595228934205</v>
      </c>
      <c r="AU753" s="361">
        <v>0.111111111111111</v>
      </c>
      <c r="AV753" s="362">
        <v>0.111111111111111</v>
      </c>
      <c r="AW753" s="362">
        <v>0</v>
      </c>
      <c r="AX753" s="362">
        <v>0.111111111111111</v>
      </c>
      <c r="AY753" s="142"/>
      <c r="AZ753" s="140"/>
    </row>
    <row r="754" spans="1:52">
      <c r="A754" s="138"/>
      <c r="B754" s="142"/>
      <c r="C754" s="172" t="s">
        <v>1160</v>
      </c>
      <c r="D754" s="166" t="s">
        <v>26</v>
      </c>
      <c r="E754" s="166" t="s">
        <v>1161</v>
      </c>
      <c r="F754" s="167" t="s">
        <v>1367</v>
      </c>
      <c r="G754" s="181" t="s">
        <v>1368</v>
      </c>
      <c r="H754" s="181" t="s">
        <v>1368</v>
      </c>
      <c r="I754" s="181" t="s">
        <v>1368</v>
      </c>
      <c r="J754" s="181" t="s">
        <v>1368</v>
      </c>
      <c r="K754" s="168">
        <v>0.9</v>
      </c>
      <c r="L754" s="169">
        <v>0.96969696969697</v>
      </c>
      <c r="M754" s="169">
        <v>1</v>
      </c>
      <c r="N754" s="170">
        <v>1</v>
      </c>
      <c r="O754" s="170">
        <v>0.96969696969697</v>
      </c>
      <c r="P754" s="356">
        <v>0.9</v>
      </c>
      <c r="Q754" s="357">
        <v>0.964219330855019</v>
      </c>
      <c r="R754" s="169">
        <v>0.974058842138564</v>
      </c>
      <c r="S754" s="169">
        <v>0.977709454265949</v>
      </c>
      <c r="T754" s="169">
        <v>0.964219330855019</v>
      </c>
      <c r="U754" s="356">
        <v>0.9</v>
      </c>
      <c r="V754" s="169">
        <v>0.91542750929368</v>
      </c>
      <c r="W754" s="169">
        <v>0.929769060423916</v>
      </c>
      <c r="X754" s="169">
        <v>0.94619523443505</v>
      </c>
      <c r="Y754" s="169">
        <v>0.91542750929368</v>
      </c>
      <c r="Z754" s="356">
        <v>0.92</v>
      </c>
      <c r="AA754" s="356">
        <v>0.933898305084746</v>
      </c>
      <c r="AB754" s="356">
        <v>0.952802359882006</v>
      </c>
      <c r="AC754" s="356">
        <v>0.900837988826816</v>
      </c>
      <c r="AD754" s="356">
        <v>0.933898305084746</v>
      </c>
      <c r="AE754" s="356">
        <v>0.92</v>
      </c>
      <c r="AF754" s="169">
        <v>0.9996191926885</v>
      </c>
      <c r="AG754" s="169">
        <v>0.99835255354201</v>
      </c>
      <c r="AH754" s="169">
        <v>0.996056004732794</v>
      </c>
      <c r="AI754" s="169">
        <v>0.9996191926885</v>
      </c>
      <c r="AJ754" s="356">
        <v>0.92</v>
      </c>
      <c r="AK754" s="169">
        <v>0.964806594800254</v>
      </c>
      <c r="AL754" s="169">
        <v>0.964601769911504</v>
      </c>
      <c r="AM754" s="169">
        <v>0.945049504950495</v>
      </c>
      <c r="AN754" s="169">
        <v>0.964806594800254</v>
      </c>
      <c r="AO754" s="168">
        <v>0.99</v>
      </c>
      <c r="AP754" s="358">
        <v>1</v>
      </c>
      <c r="AQ754" s="358">
        <v>1</v>
      </c>
      <c r="AR754" s="358">
        <v>1</v>
      </c>
      <c r="AS754" s="359">
        <v>1</v>
      </c>
      <c r="AT754" s="364">
        <v>0.0810595228934205</v>
      </c>
      <c r="AU754" s="361">
        <v>0</v>
      </c>
      <c r="AV754" s="362">
        <v>0.272727272727273</v>
      </c>
      <c r="AW754" s="362">
        <v>0.2</v>
      </c>
      <c r="AX754" s="362">
        <v>0</v>
      </c>
      <c r="AY754" s="142"/>
      <c r="AZ754" s="140"/>
    </row>
    <row r="755" spans="1:52">
      <c r="A755" s="138"/>
      <c r="B755" s="142"/>
      <c r="C755" s="172" t="s">
        <v>1160</v>
      </c>
      <c r="D755" s="166" t="s">
        <v>26</v>
      </c>
      <c r="E755" s="166" t="s">
        <v>1161</v>
      </c>
      <c r="F755" s="167" t="s">
        <v>1369</v>
      </c>
      <c r="G755" s="181" t="s">
        <v>1370</v>
      </c>
      <c r="H755" s="181" t="s">
        <v>1370</v>
      </c>
      <c r="I755" s="181" t="s">
        <v>1370</v>
      </c>
      <c r="J755" s="181" t="s">
        <v>1370</v>
      </c>
      <c r="K755" s="168">
        <v>0.9</v>
      </c>
      <c r="L755" s="169">
        <v>0.977272727272727</v>
      </c>
      <c r="M755" s="169">
        <v>1</v>
      </c>
      <c r="N755" s="170">
        <v>0.941176470588235</v>
      </c>
      <c r="O755" s="170">
        <v>0.977272727272727</v>
      </c>
      <c r="P755" s="356">
        <v>0.9</v>
      </c>
      <c r="Q755" s="357">
        <v>0.980107115531752</v>
      </c>
      <c r="R755" s="169">
        <v>0.987924740241505</v>
      </c>
      <c r="S755" s="169">
        <v>0.986509274873524</v>
      </c>
      <c r="T755" s="169">
        <v>0.980107115531752</v>
      </c>
      <c r="U755" s="356">
        <v>0.9</v>
      </c>
      <c r="V755" s="169">
        <v>0.949885233358837</v>
      </c>
      <c r="W755" s="169">
        <v>0.955630440887391</v>
      </c>
      <c r="X755" s="169">
        <v>0.965430016863406</v>
      </c>
      <c r="Y755" s="169">
        <v>0.949885233358837</v>
      </c>
      <c r="Z755" s="356">
        <v>0.92</v>
      </c>
      <c r="AA755" s="356">
        <v>1</v>
      </c>
      <c r="AB755" s="356">
        <v>0.991044776119403</v>
      </c>
      <c r="AC755" s="356">
        <v>0.992319508448541</v>
      </c>
      <c r="AD755" s="356">
        <v>1</v>
      </c>
      <c r="AE755" s="356">
        <v>0.92</v>
      </c>
      <c r="AF755" s="169">
        <v>0.996875</v>
      </c>
      <c r="AG755" s="169">
        <v>0.997798569069895</v>
      </c>
      <c r="AH755" s="169">
        <v>0.997828447339848</v>
      </c>
      <c r="AI755" s="169">
        <v>0.996875</v>
      </c>
      <c r="AJ755" s="356">
        <v>0.92</v>
      </c>
      <c r="AK755" s="169">
        <v>0.989101620029455</v>
      </c>
      <c r="AL755" s="169">
        <v>0.989364216497282</v>
      </c>
      <c r="AM755" s="169">
        <v>0.995649809679173</v>
      </c>
      <c r="AN755" s="169">
        <v>0.989101620029455</v>
      </c>
      <c r="AO755" s="168">
        <v>0.99</v>
      </c>
      <c r="AP755" s="358">
        <v>1</v>
      </c>
      <c r="AQ755" s="358">
        <v>1</v>
      </c>
      <c r="AR755" s="358">
        <v>1</v>
      </c>
      <c r="AS755" s="359">
        <v>1</v>
      </c>
      <c r="AT755" s="364">
        <v>0.0810595228934205</v>
      </c>
      <c r="AU755" s="361">
        <v>0</v>
      </c>
      <c r="AV755" s="362">
        <v>0.263157894736842</v>
      </c>
      <c r="AW755" s="362">
        <v>0.0909090909090909</v>
      </c>
      <c r="AX755" s="362">
        <v>0</v>
      </c>
      <c r="AY755" s="142"/>
      <c r="AZ755" s="140"/>
    </row>
    <row r="756" spans="1:52">
      <c r="A756" s="138"/>
      <c r="B756" s="142"/>
      <c r="C756" s="172" t="s">
        <v>1160</v>
      </c>
      <c r="D756" s="166" t="s">
        <v>26</v>
      </c>
      <c r="E756" s="166" t="s">
        <v>1161</v>
      </c>
      <c r="F756" s="167" t="s">
        <v>1371</v>
      </c>
      <c r="G756" s="181" t="s">
        <v>1372</v>
      </c>
      <c r="H756" s="181" t="s">
        <v>1372</v>
      </c>
      <c r="I756" s="181" t="s">
        <v>1372</v>
      </c>
      <c r="J756" s="181" t="s">
        <v>1372</v>
      </c>
      <c r="K756" s="168">
        <v>0.9</v>
      </c>
      <c r="L756" s="169">
        <v>0.923076923076923</v>
      </c>
      <c r="M756" s="169">
        <v>1</v>
      </c>
      <c r="N756" s="170">
        <v>1</v>
      </c>
      <c r="O756" s="170">
        <v>0.923076923076923</v>
      </c>
      <c r="P756" s="356">
        <v>0.9</v>
      </c>
      <c r="Q756" s="357">
        <v>0.971377459749553</v>
      </c>
      <c r="R756" s="169">
        <v>0.97752808988764</v>
      </c>
      <c r="S756" s="169">
        <v>0.979143798024149</v>
      </c>
      <c r="T756" s="169">
        <v>0.971377459749553</v>
      </c>
      <c r="U756" s="356">
        <v>0.9</v>
      </c>
      <c r="V756" s="169">
        <v>0.937984496124031</v>
      </c>
      <c r="W756" s="169">
        <v>0.948234349919743</v>
      </c>
      <c r="X756" s="169">
        <v>0.960482985729967</v>
      </c>
      <c r="Y756" s="169">
        <v>0.937984496124031</v>
      </c>
      <c r="Z756" s="356">
        <v>0.92</v>
      </c>
      <c r="AA756" s="356">
        <v>0.898989898989899</v>
      </c>
      <c r="AB756" s="356">
        <v>0.901328273244782</v>
      </c>
      <c r="AC756" s="356">
        <v>0.924865831842576</v>
      </c>
      <c r="AD756" s="356">
        <v>0.898989898989899</v>
      </c>
      <c r="AE756" s="356">
        <v>0.92</v>
      </c>
      <c r="AF756" s="169">
        <v>0.97752808988764</v>
      </c>
      <c r="AG756" s="169">
        <v>0.985216072782411</v>
      </c>
      <c r="AH756" s="169">
        <v>0.988640315289208</v>
      </c>
      <c r="AI756" s="169">
        <v>0.97752808988764</v>
      </c>
      <c r="AJ756" s="356">
        <v>0.92</v>
      </c>
      <c r="AK756" s="169">
        <v>0.954371002132196</v>
      </c>
      <c r="AL756" s="169">
        <v>0.960251738986419</v>
      </c>
      <c r="AM756" s="169">
        <v>0.957880434782609</v>
      </c>
      <c r="AN756" s="169">
        <v>0.954371002132196</v>
      </c>
      <c r="AO756" s="168">
        <v>0.99</v>
      </c>
      <c r="AP756" s="358">
        <v>1</v>
      </c>
      <c r="AQ756" s="358">
        <v>1</v>
      </c>
      <c r="AR756" s="358">
        <v>1</v>
      </c>
      <c r="AS756" s="359">
        <v>1</v>
      </c>
      <c r="AT756" s="364">
        <v>0.0810595228934205</v>
      </c>
      <c r="AU756" s="361">
        <v>0.0833333333333333</v>
      </c>
      <c r="AV756" s="362">
        <v>0.142857142857143</v>
      </c>
      <c r="AW756" s="362">
        <v>0.125</v>
      </c>
      <c r="AX756" s="362">
        <v>0.0833333333333333</v>
      </c>
      <c r="AY756" s="142"/>
      <c r="AZ756" s="140"/>
    </row>
    <row r="757" spans="1:52">
      <c r="A757" s="138"/>
      <c r="B757" s="142"/>
      <c r="C757" s="172" t="s">
        <v>1160</v>
      </c>
      <c r="D757" s="166" t="s">
        <v>26</v>
      </c>
      <c r="E757" s="166" t="s">
        <v>1161</v>
      </c>
      <c r="F757" s="167" t="s">
        <v>1373</v>
      </c>
      <c r="G757" s="181" t="s">
        <v>1374</v>
      </c>
      <c r="H757" s="181" t="s">
        <v>1374</v>
      </c>
      <c r="I757" s="181" t="s">
        <v>1374</v>
      </c>
      <c r="J757" s="181" t="s">
        <v>1374</v>
      </c>
      <c r="K757" s="168">
        <v>0.9</v>
      </c>
      <c r="L757" s="169">
        <v>0.975609756097561</v>
      </c>
      <c r="M757" s="169">
        <v>1</v>
      </c>
      <c r="N757" s="170">
        <v>1</v>
      </c>
      <c r="O757" s="170">
        <v>0.975609756097561</v>
      </c>
      <c r="P757" s="356">
        <v>0.9</v>
      </c>
      <c r="Q757" s="357">
        <v>0.979070592408656</v>
      </c>
      <c r="R757" s="169">
        <v>0.964751958224543</v>
      </c>
      <c r="S757" s="169">
        <v>0.96607294317218</v>
      </c>
      <c r="T757" s="169">
        <v>0.979070592408656</v>
      </c>
      <c r="U757" s="356">
        <v>0.9</v>
      </c>
      <c r="V757" s="169">
        <v>0.940049663001064</v>
      </c>
      <c r="W757" s="169">
        <v>0.929242819843342</v>
      </c>
      <c r="X757" s="169">
        <v>0.940627650551315</v>
      </c>
      <c r="Y757" s="169">
        <v>0.940049663001064</v>
      </c>
      <c r="Z757" s="356">
        <v>0.92</v>
      </c>
      <c r="AA757" s="356">
        <v>0.895223420647149</v>
      </c>
      <c r="AB757" s="356">
        <v>0.924760601915185</v>
      </c>
      <c r="AC757" s="356">
        <v>0.908735332464146</v>
      </c>
      <c r="AD757" s="356">
        <v>0.895223420647149</v>
      </c>
      <c r="AE757" s="356">
        <v>0.92</v>
      </c>
      <c r="AF757" s="169">
        <v>1</v>
      </c>
      <c r="AG757" s="169">
        <v>1</v>
      </c>
      <c r="AH757" s="169">
        <v>0.996376811594203</v>
      </c>
      <c r="AI757" s="169">
        <v>1</v>
      </c>
      <c r="AJ757" s="356">
        <v>0.92</v>
      </c>
      <c r="AK757" s="169">
        <v>0.955696202531646</v>
      </c>
      <c r="AL757" s="169">
        <v>0.962069721552291</v>
      </c>
      <c r="AM757" s="169">
        <v>0.94655704008222</v>
      </c>
      <c r="AN757" s="169">
        <v>0.955696202531646</v>
      </c>
      <c r="AO757" s="168">
        <v>0.99</v>
      </c>
      <c r="AP757" s="358">
        <v>1</v>
      </c>
      <c r="AQ757" s="358">
        <v>1</v>
      </c>
      <c r="AR757" s="358">
        <v>1</v>
      </c>
      <c r="AS757" s="359">
        <v>1</v>
      </c>
      <c r="AT757" s="364">
        <v>0.0810595228934205</v>
      </c>
      <c r="AU757" s="361">
        <v>0</v>
      </c>
      <c r="AV757" s="362">
        <v>0.0555555555555556</v>
      </c>
      <c r="AW757" s="362">
        <v>0.176470588235294</v>
      </c>
      <c r="AX757" s="362">
        <v>0</v>
      </c>
      <c r="AY757" s="142"/>
      <c r="AZ757" s="140"/>
    </row>
    <row r="758" spans="1:52">
      <c r="A758" s="138"/>
      <c r="B758" s="142"/>
      <c r="C758" s="172" t="s">
        <v>1160</v>
      </c>
      <c r="D758" s="166" t="s">
        <v>26</v>
      </c>
      <c r="E758" s="166" t="s">
        <v>1161</v>
      </c>
      <c r="F758" s="167" t="s">
        <v>1375</v>
      </c>
      <c r="G758" s="181" t="s">
        <v>1376</v>
      </c>
      <c r="H758" s="181" t="s">
        <v>1376</v>
      </c>
      <c r="I758" s="181" t="s">
        <v>1376</v>
      </c>
      <c r="J758" s="181" t="s">
        <v>1376</v>
      </c>
      <c r="K758" s="168">
        <v>0.9</v>
      </c>
      <c r="L758" s="169">
        <v>1</v>
      </c>
      <c r="M758" s="169">
        <v>1</v>
      </c>
      <c r="N758" s="170">
        <v>1</v>
      </c>
      <c r="O758" s="170">
        <v>1</v>
      </c>
      <c r="P758" s="356">
        <v>0.9</v>
      </c>
      <c r="Q758" s="357">
        <v>0.97444352844188</v>
      </c>
      <c r="R758" s="169">
        <v>0.970178926441352</v>
      </c>
      <c r="S758" s="169">
        <v>0.950710108604845</v>
      </c>
      <c r="T758" s="169">
        <v>0.97444352844188</v>
      </c>
      <c r="U758" s="356">
        <v>0.9</v>
      </c>
      <c r="V758" s="169">
        <v>0.957543281121187</v>
      </c>
      <c r="W758" s="169">
        <v>0.953990343652371</v>
      </c>
      <c r="X758" s="169">
        <v>0.93734335839599</v>
      </c>
      <c r="Y758" s="169">
        <v>0.957543281121187</v>
      </c>
      <c r="Z758" s="356">
        <v>0.92</v>
      </c>
      <c r="AA758" s="356">
        <v>0.879756468797565</v>
      </c>
      <c r="AB758" s="356">
        <v>0.866952789699571</v>
      </c>
      <c r="AC758" s="356">
        <v>0.836998706338939</v>
      </c>
      <c r="AD758" s="356">
        <v>0.879756468797565</v>
      </c>
      <c r="AE758" s="356">
        <v>0.92</v>
      </c>
      <c r="AF758" s="169">
        <v>0.999684443041969</v>
      </c>
      <c r="AG758" s="169">
        <v>0.999810606060606</v>
      </c>
      <c r="AH758" s="169">
        <v>0.99973276322822</v>
      </c>
      <c r="AI758" s="169">
        <v>0.999684443041969</v>
      </c>
      <c r="AJ758" s="356">
        <v>0.92</v>
      </c>
      <c r="AK758" s="169">
        <v>0.96112641567187</v>
      </c>
      <c r="AL758" s="169">
        <v>0.960663507109005</v>
      </c>
      <c r="AM758" s="169">
        <v>0.918822932521563</v>
      </c>
      <c r="AN758" s="169">
        <v>0.96112641567187</v>
      </c>
      <c r="AO758" s="168">
        <v>0.99</v>
      </c>
      <c r="AP758" s="358">
        <v>1</v>
      </c>
      <c r="AQ758" s="358">
        <v>1</v>
      </c>
      <c r="AR758" s="358">
        <v>1</v>
      </c>
      <c r="AS758" s="359">
        <v>1</v>
      </c>
      <c r="AT758" s="364">
        <v>0.0810595228934205</v>
      </c>
      <c r="AU758" s="361">
        <v>0</v>
      </c>
      <c r="AV758" s="362">
        <v>0.384615384615385</v>
      </c>
      <c r="AW758" s="362">
        <v>0.181818181818182</v>
      </c>
      <c r="AX758" s="362">
        <v>0</v>
      </c>
      <c r="AY758" s="142"/>
      <c r="AZ758" s="140"/>
    </row>
    <row r="759" spans="1:52">
      <c r="A759" s="138"/>
      <c r="B759" s="142"/>
      <c r="C759" s="172" t="s">
        <v>1160</v>
      </c>
      <c r="D759" s="166" t="s">
        <v>26</v>
      </c>
      <c r="E759" s="166" t="s">
        <v>1161</v>
      </c>
      <c r="F759" s="167" t="s">
        <v>1377</v>
      </c>
      <c r="G759" s="181" t="s">
        <v>1378</v>
      </c>
      <c r="H759" s="181" t="s">
        <v>1378</v>
      </c>
      <c r="I759" s="181" t="s">
        <v>1378</v>
      </c>
      <c r="J759" s="181" t="s">
        <v>1378</v>
      </c>
      <c r="K759" s="168">
        <v>0.9</v>
      </c>
      <c r="L759" s="169">
        <v>0.967741935483871</v>
      </c>
      <c r="M759" s="169">
        <v>1</v>
      </c>
      <c r="N759" s="170">
        <v>1</v>
      </c>
      <c r="O759" s="170">
        <v>0.967741935483871</v>
      </c>
      <c r="P759" s="356">
        <v>0.9</v>
      </c>
      <c r="Q759" s="357">
        <v>0.937700964630225</v>
      </c>
      <c r="R759" s="169">
        <v>0.970839936608558</v>
      </c>
      <c r="S759" s="169">
        <v>0.957373271889401</v>
      </c>
      <c r="T759" s="169">
        <v>0.937700964630225</v>
      </c>
      <c r="U759" s="356">
        <v>0.9</v>
      </c>
      <c r="V759" s="169">
        <v>0.953778135048232</v>
      </c>
      <c r="W759" s="169">
        <v>0.946434231378764</v>
      </c>
      <c r="X759" s="169">
        <v>0.944700460829493</v>
      </c>
      <c r="Y759" s="169">
        <v>0.953778135048232</v>
      </c>
      <c r="Z759" s="356">
        <v>0.92</v>
      </c>
      <c r="AA759" s="356">
        <v>0.951734539969834</v>
      </c>
      <c r="AB759" s="356">
        <v>0.940032414910859</v>
      </c>
      <c r="AC759" s="356">
        <v>0.944693572496263</v>
      </c>
      <c r="AD759" s="356">
        <v>0.951734539969834</v>
      </c>
      <c r="AE759" s="356">
        <v>0.92</v>
      </c>
      <c r="AF759" s="169">
        <v>0.996996996996997</v>
      </c>
      <c r="AG759" s="169">
        <v>0.998102466793169</v>
      </c>
      <c r="AH759" s="169">
        <v>1</v>
      </c>
      <c r="AI759" s="169">
        <v>0.996996996996997</v>
      </c>
      <c r="AJ759" s="356">
        <v>0.92</v>
      </c>
      <c r="AK759" s="169">
        <v>0.978784040531982</v>
      </c>
      <c r="AL759" s="169">
        <v>0.980116648992577</v>
      </c>
      <c r="AM759" s="169">
        <v>0.962264150943396</v>
      </c>
      <c r="AN759" s="169">
        <v>0.978784040531982</v>
      </c>
      <c r="AO759" s="168">
        <v>0.99</v>
      </c>
      <c r="AP759" s="358">
        <v>1</v>
      </c>
      <c r="AQ759" s="358">
        <v>1</v>
      </c>
      <c r="AR759" s="358">
        <v>1</v>
      </c>
      <c r="AS759" s="359">
        <v>1</v>
      </c>
      <c r="AT759" s="364">
        <v>0.0810595228934205</v>
      </c>
      <c r="AU759" s="361">
        <v>0.0833333333333333</v>
      </c>
      <c r="AV759" s="362">
        <v>0.384615384615385</v>
      </c>
      <c r="AW759" s="362">
        <v>0</v>
      </c>
      <c r="AX759" s="362">
        <v>0.0833333333333333</v>
      </c>
      <c r="AY759" s="142"/>
      <c r="AZ759" s="140"/>
    </row>
    <row r="760" spans="1:52">
      <c r="A760" s="138"/>
      <c r="B760" s="142"/>
      <c r="C760" s="172" t="s">
        <v>1160</v>
      </c>
      <c r="D760" s="166" t="s">
        <v>26</v>
      </c>
      <c r="E760" s="166" t="s">
        <v>1161</v>
      </c>
      <c r="F760" s="167" t="s">
        <v>1379</v>
      </c>
      <c r="G760" s="181" t="s">
        <v>1380</v>
      </c>
      <c r="H760" s="181" t="s">
        <v>1380</v>
      </c>
      <c r="I760" s="181" t="s">
        <v>1380</v>
      </c>
      <c r="J760" s="181" t="s">
        <v>1380</v>
      </c>
      <c r="K760" s="168">
        <v>0.9</v>
      </c>
      <c r="L760" s="169">
        <v>1</v>
      </c>
      <c r="M760" s="169">
        <v>1</v>
      </c>
      <c r="N760" s="170">
        <v>1</v>
      </c>
      <c r="O760" s="170">
        <v>1</v>
      </c>
      <c r="P760" s="356">
        <v>0.9</v>
      </c>
      <c r="Q760" s="357">
        <v>0.96004942339374</v>
      </c>
      <c r="R760" s="169">
        <v>0.951950983553692</v>
      </c>
      <c r="S760" s="169">
        <v>0.910750507099391</v>
      </c>
      <c r="T760" s="169">
        <v>0.96004942339374</v>
      </c>
      <c r="U760" s="356">
        <v>0.9</v>
      </c>
      <c r="V760" s="169">
        <v>0.943163097199341</v>
      </c>
      <c r="W760" s="169">
        <v>0.945178974524347</v>
      </c>
      <c r="X760" s="169">
        <v>0.939148073022312</v>
      </c>
      <c r="Y760" s="169">
        <v>0.943163097199341</v>
      </c>
      <c r="Z760" s="356">
        <v>0.92</v>
      </c>
      <c r="AA760" s="356">
        <v>0.925373134328358</v>
      </c>
      <c r="AB760" s="356">
        <v>0.951096121416526</v>
      </c>
      <c r="AC760" s="356">
        <v>0.947049924357035</v>
      </c>
      <c r="AD760" s="356">
        <v>0.925373134328358</v>
      </c>
      <c r="AE760" s="356">
        <v>0.92</v>
      </c>
      <c r="AF760" s="169">
        <v>1</v>
      </c>
      <c r="AG760" s="169">
        <v>0.989761092150171</v>
      </c>
      <c r="AH760" s="169">
        <v>0.99</v>
      </c>
      <c r="AI760" s="169">
        <v>1</v>
      </c>
      <c r="AJ760" s="356">
        <v>0.92</v>
      </c>
      <c r="AK760" s="169">
        <v>0.967402041488311</v>
      </c>
      <c r="AL760" s="169">
        <v>0.973199783432593</v>
      </c>
      <c r="AM760" s="169">
        <v>0.963570127504554</v>
      </c>
      <c r="AN760" s="169">
        <v>0.967402041488311</v>
      </c>
      <c r="AO760" s="168">
        <v>0.99</v>
      </c>
      <c r="AP760" s="358">
        <v>1</v>
      </c>
      <c r="AQ760" s="358">
        <v>1</v>
      </c>
      <c r="AR760" s="358">
        <v>1</v>
      </c>
      <c r="AS760" s="359">
        <v>1</v>
      </c>
      <c r="AT760" s="364">
        <v>0.0810595228934205</v>
      </c>
      <c r="AU760" s="361">
        <v>0</v>
      </c>
      <c r="AV760" s="362">
        <v>0.166666666666667</v>
      </c>
      <c r="AW760" s="362">
        <v>0</v>
      </c>
      <c r="AX760" s="362">
        <v>0</v>
      </c>
      <c r="AY760" s="142"/>
      <c r="AZ760" s="140"/>
    </row>
    <row r="761" spans="1:52">
      <c r="A761" s="138"/>
      <c r="B761" s="142"/>
      <c r="C761" s="172" t="s">
        <v>1160</v>
      </c>
      <c r="D761" s="166" t="s">
        <v>26</v>
      </c>
      <c r="E761" s="166" t="s">
        <v>1161</v>
      </c>
      <c r="F761" s="167" t="s">
        <v>1381</v>
      </c>
      <c r="G761" s="181" t="s">
        <v>1382</v>
      </c>
      <c r="H761" s="181" t="s">
        <v>1382</v>
      </c>
      <c r="I761" s="181" t="s">
        <v>1382</v>
      </c>
      <c r="J761" s="181" t="s">
        <v>1382</v>
      </c>
      <c r="K761" s="168">
        <v>0.9</v>
      </c>
      <c r="L761" s="169">
        <v>0.935483870967742</v>
      </c>
      <c r="M761" s="169">
        <v>1</v>
      </c>
      <c r="N761" s="170">
        <v>1</v>
      </c>
      <c r="O761" s="170">
        <v>0.935483870967742</v>
      </c>
      <c r="P761" s="356">
        <v>0.9</v>
      </c>
      <c r="Q761" s="357">
        <v>0.96986301369863</v>
      </c>
      <c r="R761" s="169">
        <v>0.957983193277311</v>
      </c>
      <c r="S761" s="169">
        <v>0.976554536187564</v>
      </c>
      <c r="T761" s="169">
        <v>0.96986301369863</v>
      </c>
      <c r="U761" s="356">
        <v>0.9</v>
      </c>
      <c r="V761" s="169">
        <v>0.880821917808219</v>
      </c>
      <c r="W761" s="169">
        <v>0.892372333548804</v>
      </c>
      <c r="X761" s="169">
        <v>0.916411824668705</v>
      </c>
      <c r="Y761" s="169">
        <v>0.880821917808219</v>
      </c>
      <c r="Z761" s="356">
        <v>0.92</v>
      </c>
      <c r="AA761" s="356">
        <v>0.882051282051282</v>
      </c>
      <c r="AB761" s="356">
        <v>0.916139240506329</v>
      </c>
      <c r="AC761" s="356">
        <v>0.922558922558923</v>
      </c>
      <c r="AD761" s="356">
        <v>0.882051282051282</v>
      </c>
      <c r="AE761" s="356">
        <v>0.92</v>
      </c>
      <c r="AF761" s="169">
        <v>0.999342681858019</v>
      </c>
      <c r="AG761" s="169">
        <v>0.999605600473279</v>
      </c>
      <c r="AH761" s="169">
        <v>0.998627630375114</v>
      </c>
      <c r="AI761" s="169">
        <v>0.999342681858019</v>
      </c>
      <c r="AJ761" s="356">
        <v>0.92</v>
      </c>
      <c r="AK761" s="169">
        <v>0.934595524956971</v>
      </c>
      <c r="AL761" s="169">
        <v>0.950348899624262</v>
      </c>
      <c r="AM761" s="169">
        <v>0.953015873015873</v>
      </c>
      <c r="AN761" s="169">
        <v>0.934595524956971</v>
      </c>
      <c r="AO761" s="168">
        <v>0.99</v>
      </c>
      <c r="AP761" s="358">
        <v>1</v>
      </c>
      <c r="AQ761" s="358">
        <v>1</v>
      </c>
      <c r="AR761" s="358">
        <v>1</v>
      </c>
      <c r="AS761" s="359">
        <v>1</v>
      </c>
      <c r="AT761" s="364">
        <v>0.0810595228934205</v>
      </c>
      <c r="AU761" s="361">
        <v>0.0434782608695652</v>
      </c>
      <c r="AV761" s="362">
        <v>0.346153846153846</v>
      </c>
      <c r="AW761" s="362">
        <v>0.0666666666666667</v>
      </c>
      <c r="AX761" s="362">
        <v>0.0434782608695652</v>
      </c>
      <c r="AY761" s="142"/>
      <c r="AZ761" s="140"/>
    </row>
    <row r="762" spans="1:52">
      <c r="A762" s="138"/>
      <c r="B762" s="142"/>
      <c r="C762" s="172" t="s">
        <v>1160</v>
      </c>
      <c r="D762" s="166" t="s">
        <v>26</v>
      </c>
      <c r="E762" s="166" t="s">
        <v>1161</v>
      </c>
      <c r="F762" s="167" t="s">
        <v>1383</v>
      </c>
      <c r="G762" s="181" t="s">
        <v>1384</v>
      </c>
      <c r="H762" s="181" t="s">
        <v>1384</v>
      </c>
      <c r="I762" s="181" t="s">
        <v>1384</v>
      </c>
      <c r="J762" s="181" t="s">
        <v>1384</v>
      </c>
      <c r="K762" s="168">
        <v>0.9</v>
      </c>
      <c r="L762" s="169">
        <v>0.914285714285714</v>
      </c>
      <c r="M762" s="169">
        <v>0.971428571428571</v>
      </c>
      <c r="N762" s="170">
        <v>1</v>
      </c>
      <c r="O762" s="170">
        <v>0.914285714285714</v>
      </c>
      <c r="P762" s="356">
        <v>0.9</v>
      </c>
      <c r="Q762" s="357">
        <v>0.947875602277705</v>
      </c>
      <c r="R762" s="169">
        <v>0.946887492861222</v>
      </c>
      <c r="S762" s="169">
        <v>0.961336828309305</v>
      </c>
      <c r="T762" s="169">
        <v>0.947875602277705</v>
      </c>
      <c r="U762" s="356">
        <v>0.9</v>
      </c>
      <c r="V762" s="169">
        <v>0.824353920280333</v>
      </c>
      <c r="W762" s="169">
        <v>0.826956025128498</v>
      </c>
      <c r="X762" s="169">
        <v>0.912844036697248</v>
      </c>
      <c r="Y762" s="169">
        <v>0.824353920280333</v>
      </c>
      <c r="Z762" s="356">
        <v>0.92</v>
      </c>
      <c r="AA762" s="356">
        <v>0.859594383775351</v>
      </c>
      <c r="AB762" s="356">
        <v>0.863442389758179</v>
      </c>
      <c r="AC762" s="356">
        <v>0.9</v>
      </c>
      <c r="AD762" s="356">
        <v>0.859594383775351</v>
      </c>
      <c r="AE762" s="356">
        <v>0.92</v>
      </c>
      <c r="AF762" s="169">
        <v>0.999727946677549</v>
      </c>
      <c r="AG762" s="169">
        <v>0.999773704458022</v>
      </c>
      <c r="AH762" s="169">
        <v>0.999656310145725</v>
      </c>
      <c r="AI762" s="169">
        <v>0.999727946677549</v>
      </c>
      <c r="AJ762" s="356">
        <v>0.92</v>
      </c>
      <c r="AK762" s="169">
        <v>0.93183779119931</v>
      </c>
      <c r="AL762" s="169">
        <v>0.920808561236623</v>
      </c>
      <c r="AM762" s="169">
        <v>0.94488188976378</v>
      </c>
      <c r="AN762" s="169">
        <v>0.93183779119931</v>
      </c>
      <c r="AO762" s="168">
        <v>0.99</v>
      </c>
      <c r="AP762" s="358">
        <v>1</v>
      </c>
      <c r="AQ762" s="358">
        <v>1</v>
      </c>
      <c r="AR762" s="358">
        <v>1</v>
      </c>
      <c r="AS762" s="359">
        <v>1</v>
      </c>
      <c r="AT762" s="364">
        <v>0.0810595228934205</v>
      </c>
      <c r="AU762" s="361">
        <v>0</v>
      </c>
      <c r="AV762" s="362">
        <v>0.25</v>
      </c>
      <c r="AW762" s="362">
        <v>0</v>
      </c>
      <c r="AX762" s="362">
        <v>0</v>
      </c>
      <c r="AY762" s="142"/>
      <c r="AZ762" s="140"/>
    </row>
    <row r="763" spans="1:52">
      <c r="A763" s="138"/>
      <c r="B763" s="142"/>
      <c r="C763" s="172" t="s">
        <v>1160</v>
      </c>
      <c r="D763" s="166" t="s">
        <v>26</v>
      </c>
      <c r="E763" s="166" t="s">
        <v>1161</v>
      </c>
      <c r="F763" s="167" t="s">
        <v>1385</v>
      </c>
      <c r="G763" s="181" t="s">
        <v>1386</v>
      </c>
      <c r="H763" s="181" t="s">
        <v>1386</v>
      </c>
      <c r="I763" s="181" t="s">
        <v>1386</v>
      </c>
      <c r="J763" s="181" t="s">
        <v>1386</v>
      </c>
      <c r="K763" s="168">
        <v>0.9</v>
      </c>
      <c r="L763" s="169">
        <v>0.939393939393939</v>
      </c>
      <c r="M763" s="169">
        <v>1</v>
      </c>
      <c r="N763" s="170">
        <v>0.962962962962963</v>
      </c>
      <c r="O763" s="170">
        <v>0.939393939393939</v>
      </c>
      <c r="P763" s="356">
        <v>0.9</v>
      </c>
      <c r="Q763" s="357">
        <v>0.980662983425414</v>
      </c>
      <c r="R763" s="169">
        <v>0.978030498836909</v>
      </c>
      <c r="S763" s="169">
        <v>0.979842243645925</v>
      </c>
      <c r="T763" s="169">
        <v>0.980662983425414</v>
      </c>
      <c r="U763" s="356">
        <v>0.9</v>
      </c>
      <c r="V763" s="169">
        <v>0.943370165745856</v>
      </c>
      <c r="W763" s="169">
        <v>0.94365469113466</v>
      </c>
      <c r="X763" s="169">
        <v>0.941279579316389</v>
      </c>
      <c r="Y763" s="169">
        <v>0.943370165745856</v>
      </c>
      <c r="Z763" s="356">
        <v>0.92</v>
      </c>
      <c r="AA763" s="356">
        <v>0.945876288659794</v>
      </c>
      <c r="AB763" s="356">
        <v>0.937728937728938</v>
      </c>
      <c r="AC763" s="356">
        <v>0.923611111111111</v>
      </c>
      <c r="AD763" s="356">
        <v>0.945876288659794</v>
      </c>
      <c r="AE763" s="356">
        <v>0.92</v>
      </c>
      <c r="AF763" s="169">
        <v>0.9988358556461</v>
      </c>
      <c r="AG763" s="169">
        <v>0.998625901751975</v>
      </c>
      <c r="AH763" s="169">
        <v>0.994988864142539</v>
      </c>
      <c r="AI763" s="169">
        <v>0.9988358556461</v>
      </c>
      <c r="AJ763" s="356">
        <v>0.92</v>
      </c>
      <c r="AK763" s="169">
        <v>0.968369829683698</v>
      </c>
      <c r="AL763" s="169">
        <v>0.967576791808874</v>
      </c>
      <c r="AM763" s="169">
        <v>0.951620947630923</v>
      </c>
      <c r="AN763" s="169">
        <v>0.968369829683698</v>
      </c>
      <c r="AO763" s="168">
        <v>0.99</v>
      </c>
      <c r="AP763" s="358">
        <v>1</v>
      </c>
      <c r="AQ763" s="358">
        <v>1</v>
      </c>
      <c r="AR763" s="358">
        <v>1</v>
      </c>
      <c r="AS763" s="359">
        <v>1</v>
      </c>
      <c r="AT763" s="364">
        <v>0.0810595228934205</v>
      </c>
      <c r="AU763" s="361">
        <v>0.0625</v>
      </c>
      <c r="AV763" s="362">
        <v>0.2</v>
      </c>
      <c r="AW763" s="362">
        <v>0.130434782608696</v>
      </c>
      <c r="AX763" s="362">
        <v>0.0625</v>
      </c>
      <c r="AY763" s="142"/>
      <c r="AZ763" s="140"/>
    </row>
    <row r="764" spans="1:52">
      <c r="A764" s="138"/>
      <c r="B764" s="142"/>
      <c r="C764" s="172" t="s">
        <v>1160</v>
      </c>
      <c r="D764" s="166" t="s">
        <v>26</v>
      </c>
      <c r="E764" s="166" t="s">
        <v>1161</v>
      </c>
      <c r="F764" s="167" t="s">
        <v>1387</v>
      </c>
      <c r="G764" s="181" t="s">
        <v>1388</v>
      </c>
      <c r="H764" s="181" t="s">
        <v>1388</v>
      </c>
      <c r="I764" s="181" t="s">
        <v>1388</v>
      </c>
      <c r="J764" s="181" t="s">
        <v>1388</v>
      </c>
      <c r="K764" s="168">
        <v>0.9</v>
      </c>
      <c r="L764" s="169">
        <v>1</v>
      </c>
      <c r="M764" s="169">
        <v>1</v>
      </c>
      <c r="N764" s="170">
        <v>0.96</v>
      </c>
      <c r="O764" s="170">
        <v>1</v>
      </c>
      <c r="P764" s="356">
        <v>0.9</v>
      </c>
      <c r="Q764" s="357">
        <v>0.957600827300931</v>
      </c>
      <c r="R764" s="169">
        <v>0.95528781793842</v>
      </c>
      <c r="S764" s="169">
        <v>0.929541595925297</v>
      </c>
      <c r="T764" s="169">
        <v>0.957600827300931</v>
      </c>
      <c r="U764" s="356">
        <v>0.9</v>
      </c>
      <c r="V764" s="169">
        <v>0.936228886590831</v>
      </c>
      <c r="W764" s="169">
        <v>0.932262382864792</v>
      </c>
      <c r="X764" s="169">
        <v>0.917657045840407</v>
      </c>
      <c r="Y764" s="169">
        <v>0.936228886590831</v>
      </c>
      <c r="Z764" s="356">
        <v>0.92</v>
      </c>
      <c r="AA764" s="356">
        <v>0.89021164021164</v>
      </c>
      <c r="AB764" s="356">
        <v>0.867801047120419</v>
      </c>
      <c r="AC764" s="356">
        <v>0.88042049934297</v>
      </c>
      <c r="AD764" s="356">
        <v>0.89021164021164</v>
      </c>
      <c r="AE764" s="356">
        <v>0.92</v>
      </c>
      <c r="AF764" s="169">
        <v>1</v>
      </c>
      <c r="AG764" s="169">
        <v>0.996913580246914</v>
      </c>
      <c r="AH764" s="169">
        <v>0.997946611909651</v>
      </c>
      <c r="AI764" s="169">
        <v>1</v>
      </c>
      <c r="AJ764" s="356">
        <v>0.92</v>
      </c>
      <c r="AK764" s="169">
        <v>0.95725564933297</v>
      </c>
      <c r="AL764" s="169">
        <v>0.953545232273839</v>
      </c>
      <c r="AM764" s="169">
        <v>0.927797833935018</v>
      </c>
      <c r="AN764" s="169">
        <v>0.95725564933297</v>
      </c>
      <c r="AO764" s="168">
        <v>0.99</v>
      </c>
      <c r="AP764" s="358">
        <v>1</v>
      </c>
      <c r="AQ764" s="358">
        <v>1</v>
      </c>
      <c r="AR764" s="358">
        <v>1</v>
      </c>
      <c r="AS764" s="359">
        <v>1</v>
      </c>
      <c r="AT764" s="364">
        <v>0.0810595228934205</v>
      </c>
      <c r="AU764" s="361">
        <v>0</v>
      </c>
      <c r="AV764" s="362">
        <v>0</v>
      </c>
      <c r="AW764" s="362">
        <v>0.0588235294117647</v>
      </c>
      <c r="AX764" s="362">
        <v>0</v>
      </c>
      <c r="AY764" s="142"/>
      <c r="AZ764" s="140"/>
    </row>
    <row r="765" spans="1:52">
      <c r="A765" s="138"/>
      <c r="B765" s="142"/>
      <c r="C765" s="172" t="s">
        <v>1160</v>
      </c>
      <c r="D765" s="166" t="s">
        <v>26</v>
      </c>
      <c r="E765" s="166" t="s">
        <v>1161</v>
      </c>
      <c r="F765" s="167" t="s">
        <v>1389</v>
      </c>
      <c r="G765" s="181" t="s">
        <v>1390</v>
      </c>
      <c r="H765" s="181" t="s">
        <v>1390</v>
      </c>
      <c r="I765" s="181" t="s">
        <v>1390</v>
      </c>
      <c r="J765" s="181" t="s">
        <v>1390</v>
      </c>
      <c r="K765" s="168">
        <v>0.9</v>
      </c>
      <c r="L765" s="169">
        <v>0.909090909090909</v>
      </c>
      <c r="M765" s="169">
        <v>1</v>
      </c>
      <c r="N765" s="170">
        <v>1</v>
      </c>
      <c r="O765" s="170">
        <v>0.909090909090909</v>
      </c>
      <c r="P765" s="356">
        <v>0.9</v>
      </c>
      <c r="Q765" s="357">
        <v>0.974831184775936</v>
      </c>
      <c r="R765" s="169">
        <v>0.968642611683849</v>
      </c>
      <c r="S765" s="169">
        <v>0.953457446808511</v>
      </c>
      <c r="T765" s="169">
        <v>0.974831184775936</v>
      </c>
      <c r="U765" s="356">
        <v>0.9</v>
      </c>
      <c r="V765" s="169">
        <v>0.941068139963168</v>
      </c>
      <c r="W765" s="169">
        <v>0.933848797250859</v>
      </c>
      <c r="X765" s="169">
        <v>0.902925531914894</v>
      </c>
      <c r="Y765" s="169">
        <v>0.941068139963168</v>
      </c>
      <c r="Z765" s="356">
        <v>0.92</v>
      </c>
      <c r="AA765" s="356">
        <v>0.900473933649289</v>
      </c>
      <c r="AB765" s="356">
        <v>0.921800947867299</v>
      </c>
      <c r="AC765" s="356">
        <v>0.900406504065041</v>
      </c>
      <c r="AD765" s="356">
        <v>0.900473933649289</v>
      </c>
      <c r="AE765" s="356">
        <v>0.92</v>
      </c>
      <c r="AF765" s="169">
        <v>0.996835443037975</v>
      </c>
      <c r="AG765" s="169">
        <v>0.993865030674847</v>
      </c>
      <c r="AH765" s="169">
        <v>0.992125984251969</v>
      </c>
      <c r="AI765" s="169">
        <v>0.996835443037975</v>
      </c>
      <c r="AJ765" s="356">
        <v>0.92</v>
      </c>
      <c r="AK765" s="169">
        <v>0.95726080621661</v>
      </c>
      <c r="AL765" s="169">
        <v>0.961818181818182</v>
      </c>
      <c r="AM765" s="169">
        <v>0.932475884244373</v>
      </c>
      <c r="AN765" s="169">
        <v>0.95726080621661</v>
      </c>
      <c r="AO765" s="168">
        <v>0.99</v>
      </c>
      <c r="AP765" s="358">
        <v>1</v>
      </c>
      <c r="AQ765" s="358">
        <v>1</v>
      </c>
      <c r="AR765" s="358">
        <v>1</v>
      </c>
      <c r="AS765" s="359">
        <v>1</v>
      </c>
      <c r="AT765" s="364">
        <v>0.0810595228934205</v>
      </c>
      <c r="AU765" s="361">
        <v>0</v>
      </c>
      <c r="AV765" s="362">
        <v>0.2</v>
      </c>
      <c r="AW765" s="362">
        <v>0.111111111111111</v>
      </c>
      <c r="AX765" s="362">
        <v>0</v>
      </c>
      <c r="AY765" s="142"/>
      <c r="AZ765" s="140"/>
    </row>
    <row r="766" spans="1:52">
      <c r="A766" s="138"/>
      <c r="B766" s="142"/>
      <c r="C766" s="172" t="s">
        <v>1160</v>
      </c>
      <c r="D766" s="166" t="s">
        <v>26</v>
      </c>
      <c r="E766" s="166" t="s">
        <v>1161</v>
      </c>
      <c r="F766" s="167" t="s">
        <v>1391</v>
      </c>
      <c r="G766" s="181" t="s">
        <v>1392</v>
      </c>
      <c r="H766" s="181" t="s">
        <v>1392</v>
      </c>
      <c r="I766" s="181" t="s">
        <v>1392</v>
      </c>
      <c r="J766" s="181" t="s">
        <v>1392</v>
      </c>
      <c r="K766" s="168">
        <v>0.9</v>
      </c>
      <c r="L766" s="169">
        <v>1</v>
      </c>
      <c r="M766" s="169">
        <v>0.833333333333333</v>
      </c>
      <c r="N766" s="170">
        <v>0.777777777777778</v>
      </c>
      <c r="O766" s="170">
        <v>1</v>
      </c>
      <c r="P766" s="356">
        <v>0.9</v>
      </c>
      <c r="Q766" s="357">
        <v>0.973903966597077</v>
      </c>
      <c r="R766" s="169">
        <v>0.964230171073095</v>
      </c>
      <c r="S766" s="169">
        <v>0.963446475195822</v>
      </c>
      <c r="T766" s="169">
        <v>0.973903966597077</v>
      </c>
      <c r="U766" s="356">
        <v>0.9</v>
      </c>
      <c r="V766" s="169">
        <v>0.955114822546973</v>
      </c>
      <c r="W766" s="169">
        <v>0.95800933125972</v>
      </c>
      <c r="X766" s="169">
        <v>0.955613577023499</v>
      </c>
      <c r="Y766" s="169">
        <v>0.955114822546973</v>
      </c>
      <c r="Z766" s="356">
        <v>0.92</v>
      </c>
      <c r="AA766" s="356">
        <v>0.927272727272727</v>
      </c>
      <c r="AB766" s="356">
        <v>0.948356807511737</v>
      </c>
      <c r="AC766" s="356">
        <v>0.94488188976378</v>
      </c>
      <c r="AD766" s="356">
        <v>0.927272727272727</v>
      </c>
      <c r="AE766" s="356">
        <v>0.92</v>
      </c>
      <c r="AF766" s="169">
        <v>1</v>
      </c>
      <c r="AG766" s="169">
        <v>0.98125</v>
      </c>
      <c r="AH766" s="169">
        <v>1</v>
      </c>
      <c r="AI766" s="169">
        <v>1</v>
      </c>
      <c r="AJ766" s="356">
        <v>0.92</v>
      </c>
      <c r="AK766" s="169">
        <v>0.965182186234818</v>
      </c>
      <c r="AL766" s="169">
        <v>0.965977318212141</v>
      </c>
      <c r="AM766" s="169">
        <v>0.956043956043956</v>
      </c>
      <c r="AN766" s="169">
        <v>0.965182186234818</v>
      </c>
      <c r="AO766" s="168">
        <v>0.99</v>
      </c>
      <c r="AP766" s="358">
        <v>1</v>
      </c>
      <c r="AQ766" s="358">
        <v>1</v>
      </c>
      <c r="AR766" s="358">
        <v>1</v>
      </c>
      <c r="AS766" s="359">
        <v>1</v>
      </c>
      <c r="AT766" s="364">
        <v>0.0810595228934205</v>
      </c>
      <c r="AU766" s="361">
        <v>0</v>
      </c>
      <c r="AV766" s="362">
        <v>0.6</v>
      </c>
      <c r="AW766" s="362">
        <v>0</v>
      </c>
      <c r="AX766" s="362">
        <v>0</v>
      </c>
      <c r="AY766" s="142"/>
      <c r="AZ766" s="140"/>
    </row>
    <row r="767" spans="1:52">
      <c r="A767" s="138"/>
      <c r="B767" s="142"/>
      <c r="C767" s="172" t="s">
        <v>1160</v>
      </c>
      <c r="D767" s="166" t="s">
        <v>26</v>
      </c>
      <c r="E767" s="166" t="s">
        <v>1161</v>
      </c>
      <c r="F767" s="167" t="s">
        <v>1393</v>
      </c>
      <c r="G767" s="181" t="s">
        <v>1394</v>
      </c>
      <c r="H767" s="181" t="s">
        <v>1394</v>
      </c>
      <c r="I767" s="181" t="s">
        <v>1394</v>
      </c>
      <c r="J767" s="181" t="s">
        <v>1394</v>
      </c>
      <c r="K767" s="168">
        <v>0.9</v>
      </c>
      <c r="L767" s="169">
        <v>0.941176470588235</v>
      </c>
      <c r="M767" s="169">
        <v>1</v>
      </c>
      <c r="N767" s="170">
        <v>1</v>
      </c>
      <c r="O767" s="170">
        <v>0.941176470588235</v>
      </c>
      <c r="P767" s="356">
        <v>0.9</v>
      </c>
      <c r="Q767" s="357">
        <v>0.988023952095808</v>
      </c>
      <c r="R767" s="169">
        <v>0.989003880983182</v>
      </c>
      <c r="S767" s="169">
        <v>1</v>
      </c>
      <c r="T767" s="169">
        <v>0.988023952095808</v>
      </c>
      <c r="U767" s="356">
        <v>0.9</v>
      </c>
      <c r="V767" s="169">
        <v>0.949529512403764</v>
      </c>
      <c r="W767" s="169">
        <v>0.943078913324709</v>
      </c>
      <c r="X767" s="169">
        <v>0.954091816367265</v>
      </c>
      <c r="Y767" s="169">
        <v>0.949529512403764</v>
      </c>
      <c r="Z767" s="356">
        <v>0.92</v>
      </c>
      <c r="AA767" s="356">
        <v>0.942652329749104</v>
      </c>
      <c r="AB767" s="356">
        <v>0.912337662337662</v>
      </c>
      <c r="AC767" s="356">
        <v>0.950819672131147</v>
      </c>
      <c r="AD767" s="356">
        <v>0.942652329749104</v>
      </c>
      <c r="AE767" s="356">
        <v>0.92</v>
      </c>
      <c r="AF767" s="169">
        <v>1</v>
      </c>
      <c r="AG767" s="169">
        <v>1</v>
      </c>
      <c r="AH767" s="169">
        <v>0.997641509433962</v>
      </c>
      <c r="AI767" s="169">
        <v>1</v>
      </c>
      <c r="AJ767" s="356">
        <v>0.92</v>
      </c>
      <c r="AK767" s="169">
        <v>0.974114441416894</v>
      </c>
      <c r="AL767" s="169">
        <v>0.967637540453074</v>
      </c>
      <c r="AM767" s="169">
        <v>0.97116493656286</v>
      </c>
      <c r="AN767" s="169">
        <v>0.974114441416894</v>
      </c>
      <c r="AO767" s="168">
        <v>0.99</v>
      </c>
      <c r="AP767" s="358">
        <v>1</v>
      </c>
      <c r="AQ767" s="358">
        <v>1</v>
      </c>
      <c r="AR767" s="358">
        <v>1</v>
      </c>
      <c r="AS767" s="359">
        <v>1</v>
      </c>
      <c r="AT767" s="364">
        <v>0.0810595228934205</v>
      </c>
      <c r="AU767" s="361">
        <v>0</v>
      </c>
      <c r="AV767" s="362">
        <v>0.3</v>
      </c>
      <c r="AW767" s="362">
        <v>0</v>
      </c>
      <c r="AX767" s="362">
        <v>0</v>
      </c>
      <c r="AY767" s="142"/>
      <c r="AZ767" s="140"/>
    </row>
    <row r="768" spans="1:52">
      <c r="A768" s="138"/>
      <c r="B768" s="142"/>
      <c r="C768" s="172" t="s">
        <v>1160</v>
      </c>
      <c r="D768" s="166" t="s">
        <v>26</v>
      </c>
      <c r="E768" s="166" t="s">
        <v>1161</v>
      </c>
      <c r="F768" s="167" t="s">
        <v>1395</v>
      </c>
      <c r="G768" s="181" t="s">
        <v>1396</v>
      </c>
      <c r="H768" s="181" t="s">
        <v>1396</v>
      </c>
      <c r="I768" s="181" t="s">
        <v>1396</v>
      </c>
      <c r="J768" s="181" t="s">
        <v>1396</v>
      </c>
      <c r="K768" s="168">
        <v>0.9</v>
      </c>
      <c r="L768" s="169">
        <v>0.828571428571429</v>
      </c>
      <c r="M768" s="169">
        <v>0.918918918918919</v>
      </c>
      <c r="N768" s="170">
        <v>0.928571428571429</v>
      </c>
      <c r="O768" s="170">
        <v>0.828571428571429</v>
      </c>
      <c r="P768" s="356">
        <v>0.9</v>
      </c>
      <c r="Q768" s="357">
        <v>0.852173913043478</v>
      </c>
      <c r="R768" s="169">
        <v>0.950654582074522</v>
      </c>
      <c r="S768" s="169">
        <v>0.946252838758516</v>
      </c>
      <c r="T768" s="169">
        <v>0.852173913043478</v>
      </c>
      <c r="U768" s="356">
        <v>0.9</v>
      </c>
      <c r="V768" s="169">
        <v>0.837340153452685</v>
      </c>
      <c r="W768" s="169">
        <v>0.88855320577375</v>
      </c>
      <c r="X768" s="169">
        <v>0.906131718395155</v>
      </c>
      <c r="Y768" s="169">
        <v>0.837340153452685</v>
      </c>
      <c r="Z768" s="356">
        <v>0.92</v>
      </c>
      <c r="AA768" s="356">
        <v>0.84453781512605</v>
      </c>
      <c r="AB768" s="356">
        <v>0.896980461811723</v>
      </c>
      <c r="AC768" s="356">
        <v>0.888888888888889</v>
      </c>
      <c r="AD768" s="356">
        <v>0.84453781512605</v>
      </c>
      <c r="AE768" s="356">
        <v>0.92</v>
      </c>
      <c r="AF768" s="169">
        <v>0.980792965134218</v>
      </c>
      <c r="AG768" s="169">
        <v>0.991570826487606</v>
      </c>
      <c r="AH768" s="169">
        <v>0.991705019800921</v>
      </c>
      <c r="AI768" s="169">
        <v>0.980792965134218</v>
      </c>
      <c r="AJ768" s="356">
        <v>0.92</v>
      </c>
      <c r="AK768" s="169">
        <v>0.93760483059376</v>
      </c>
      <c r="AL768" s="169">
        <v>0.935911914172784</v>
      </c>
      <c r="AM768" s="169">
        <v>0.939814814814815</v>
      </c>
      <c r="AN768" s="169">
        <v>0.93760483059376</v>
      </c>
      <c r="AO768" s="168">
        <v>0.99</v>
      </c>
      <c r="AP768" s="358">
        <v>1</v>
      </c>
      <c r="AQ768" s="358">
        <v>1</v>
      </c>
      <c r="AR768" s="358">
        <v>1</v>
      </c>
      <c r="AS768" s="359">
        <v>1</v>
      </c>
      <c r="AT768" s="364">
        <v>0.0810595228934205</v>
      </c>
      <c r="AU768" s="361">
        <v>0.0588235294117647</v>
      </c>
      <c r="AV768" s="362">
        <v>0.0789473684210526</v>
      </c>
      <c r="AW768" s="362">
        <v>0.0454545454545455</v>
      </c>
      <c r="AX768" s="362">
        <v>0.0588235294117647</v>
      </c>
      <c r="AY768" s="142"/>
      <c r="AZ768" s="140"/>
    </row>
    <row r="769" spans="1:52">
      <c r="A769" s="138"/>
      <c r="B769" s="142"/>
      <c r="C769" s="172" t="s">
        <v>1160</v>
      </c>
      <c r="D769" s="166" t="s">
        <v>26</v>
      </c>
      <c r="E769" s="166" t="s">
        <v>1161</v>
      </c>
      <c r="F769" s="167" t="s">
        <v>1397</v>
      </c>
      <c r="G769" s="181" t="s">
        <v>1398</v>
      </c>
      <c r="H769" s="181" t="s">
        <v>1398</v>
      </c>
      <c r="I769" s="181" t="s">
        <v>1398</v>
      </c>
      <c r="J769" s="181" t="s">
        <v>1398</v>
      </c>
      <c r="K769" s="168">
        <v>0.9</v>
      </c>
      <c r="L769" s="169">
        <v>1</v>
      </c>
      <c r="M769" s="169">
        <v>0.966666666666667</v>
      </c>
      <c r="N769" s="170">
        <v>1</v>
      </c>
      <c r="O769" s="170">
        <v>1</v>
      </c>
      <c r="P769" s="356">
        <v>0.9</v>
      </c>
      <c r="Q769" s="357">
        <v>0.979628520071899</v>
      </c>
      <c r="R769" s="169">
        <v>0.97510865270644</v>
      </c>
      <c r="S769" s="169">
        <v>0.987588652482269</v>
      </c>
      <c r="T769" s="169">
        <v>0.979628520071899</v>
      </c>
      <c r="U769" s="356">
        <v>0.9</v>
      </c>
      <c r="V769" s="169">
        <v>0.920910724985021</v>
      </c>
      <c r="W769" s="169">
        <v>0.919399446858949</v>
      </c>
      <c r="X769" s="169">
        <v>0.969858156028369</v>
      </c>
      <c r="Y769" s="169">
        <v>0.920910724985021</v>
      </c>
      <c r="Z769" s="356">
        <v>0.92</v>
      </c>
      <c r="AA769" s="356">
        <v>0.954356846473029</v>
      </c>
      <c r="AB769" s="356">
        <v>0.963782696177062</v>
      </c>
      <c r="AC769" s="356">
        <v>0.979020979020979</v>
      </c>
      <c r="AD769" s="356">
        <v>0.954356846473029</v>
      </c>
      <c r="AE769" s="356">
        <v>0.92</v>
      </c>
      <c r="AF769" s="169">
        <v>0.980779311549886</v>
      </c>
      <c r="AG769" s="169">
        <v>0.977178423236514</v>
      </c>
      <c r="AH769" s="169">
        <v>0.964755675259715</v>
      </c>
      <c r="AI769" s="169">
        <v>0.980779311549886</v>
      </c>
      <c r="AJ769" s="356">
        <v>0.92</v>
      </c>
      <c r="AK769" s="169">
        <v>0.973177181715149</v>
      </c>
      <c r="AL769" s="169">
        <v>0.975239352921756</v>
      </c>
      <c r="AM769" s="169">
        <v>0.984126984126984</v>
      </c>
      <c r="AN769" s="169">
        <v>0.973177181715149</v>
      </c>
      <c r="AO769" s="168">
        <v>0.99</v>
      </c>
      <c r="AP769" s="358">
        <v>1</v>
      </c>
      <c r="AQ769" s="358">
        <v>1</v>
      </c>
      <c r="AR769" s="358">
        <v>1</v>
      </c>
      <c r="AS769" s="359">
        <v>1</v>
      </c>
      <c r="AT769" s="364">
        <v>0.0810595228934205</v>
      </c>
      <c r="AU769" s="361">
        <v>0</v>
      </c>
      <c r="AV769" s="362">
        <v>0.277777777777778</v>
      </c>
      <c r="AW769" s="362">
        <v>0.0833333333333333</v>
      </c>
      <c r="AX769" s="362">
        <v>0</v>
      </c>
      <c r="AY769" s="142"/>
      <c r="AZ769" s="140"/>
    </row>
    <row r="770" spans="1:52">
      <c r="A770" s="138"/>
      <c r="B770" s="142"/>
      <c r="C770" s="172" t="s">
        <v>1160</v>
      </c>
      <c r="D770" s="166" t="s">
        <v>26</v>
      </c>
      <c r="E770" s="166" t="s">
        <v>1161</v>
      </c>
      <c r="F770" s="167" t="s">
        <v>1399</v>
      </c>
      <c r="G770" s="181" t="s">
        <v>1400</v>
      </c>
      <c r="H770" s="181" t="s">
        <v>1400</v>
      </c>
      <c r="I770" s="181" t="s">
        <v>1400</v>
      </c>
      <c r="J770" s="181" t="s">
        <v>1400</v>
      </c>
      <c r="K770" s="168">
        <v>0.9</v>
      </c>
      <c r="L770" s="169">
        <v>1</v>
      </c>
      <c r="M770" s="169">
        <v>0.956521739130435</v>
      </c>
      <c r="N770" s="170">
        <v>0.967741935483871</v>
      </c>
      <c r="O770" s="170">
        <v>1</v>
      </c>
      <c r="P770" s="356">
        <v>0.9</v>
      </c>
      <c r="Q770" s="357">
        <v>0.973518284993695</v>
      </c>
      <c r="R770" s="169">
        <v>0.932106096595408</v>
      </c>
      <c r="S770" s="169">
        <v>0.96032956972841</v>
      </c>
      <c r="T770" s="169">
        <v>0.973518284993695</v>
      </c>
      <c r="U770" s="356">
        <v>0.9</v>
      </c>
      <c r="V770" s="169">
        <v>0.937788986969315</v>
      </c>
      <c r="W770" s="169">
        <v>0.956452889944576</v>
      </c>
      <c r="X770" s="169">
        <v>0.980775099176076</v>
      </c>
      <c r="Y770" s="169">
        <v>0.937788986969315</v>
      </c>
      <c r="Z770" s="356">
        <v>0.92</v>
      </c>
      <c r="AA770" s="356">
        <v>0.957494407158837</v>
      </c>
      <c r="AB770" s="356">
        <v>0.976317799847212</v>
      </c>
      <c r="AC770" s="356">
        <v>0.976241900647948</v>
      </c>
      <c r="AD770" s="356">
        <v>0.957494407158837</v>
      </c>
      <c r="AE770" s="356">
        <v>0.92</v>
      </c>
      <c r="AF770" s="169">
        <v>0.956122095039889</v>
      </c>
      <c r="AG770" s="169">
        <v>0.950549450549451</v>
      </c>
      <c r="AH770" s="169">
        <v>0.954916572169124</v>
      </c>
      <c r="AI770" s="169">
        <v>0.956122095039889</v>
      </c>
      <c r="AJ770" s="356">
        <v>0.92</v>
      </c>
      <c r="AK770" s="169">
        <v>0.982256257004109</v>
      </c>
      <c r="AL770" s="169">
        <v>0.979412226936979</v>
      </c>
      <c r="AM770" s="169">
        <v>0.985643882579816</v>
      </c>
      <c r="AN770" s="169">
        <v>0.982256257004109</v>
      </c>
      <c r="AO770" s="168">
        <v>0.99</v>
      </c>
      <c r="AP770" s="358">
        <v>1</v>
      </c>
      <c r="AQ770" s="358">
        <v>1</v>
      </c>
      <c r="AR770" s="358">
        <v>1</v>
      </c>
      <c r="AS770" s="359">
        <v>1</v>
      </c>
      <c r="AT770" s="364">
        <v>0.0810595228934205</v>
      </c>
      <c r="AU770" s="361">
        <v>0</v>
      </c>
      <c r="AV770" s="362">
        <v>0.1</v>
      </c>
      <c r="AW770" s="362">
        <v>0.125</v>
      </c>
      <c r="AX770" s="362">
        <v>0</v>
      </c>
      <c r="AY770" s="142"/>
      <c r="AZ770" s="140"/>
    </row>
    <row r="771" spans="1:52">
      <c r="A771" s="138"/>
      <c r="B771" s="142"/>
      <c r="C771" s="172" t="s">
        <v>1160</v>
      </c>
      <c r="D771" s="166" t="s">
        <v>26</v>
      </c>
      <c r="E771" s="166" t="s">
        <v>1161</v>
      </c>
      <c r="F771" s="167" t="s">
        <v>1401</v>
      </c>
      <c r="G771" s="181" t="s">
        <v>1402</v>
      </c>
      <c r="H771" s="181" t="s">
        <v>1402</v>
      </c>
      <c r="I771" s="181" t="s">
        <v>1402</v>
      </c>
      <c r="J771" s="181" t="s">
        <v>1402</v>
      </c>
      <c r="K771" s="168">
        <v>0.9</v>
      </c>
      <c r="L771" s="169">
        <v>1</v>
      </c>
      <c r="M771" s="169">
        <v>0.944444444444444</v>
      </c>
      <c r="N771" s="170">
        <v>0.769230769230769</v>
      </c>
      <c r="O771" s="170">
        <v>1</v>
      </c>
      <c r="P771" s="356">
        <v>0.9</v>
      </c>
      <c r="Q771" s="357">
        <v>0.959159859976663</v>
      </c>
      <c r="R771" s="169">
        <v>0.97188995215311</v>
      </c>
      <c r="S771" s="169">
        <v>0.988423864648264</v>
      </c>
      <c r="T771" s="169">
        <v>0.959159859976663</v>
      </c>
      <c r="U771" s="356">
        <v>0.9</v>
      </c>
      <c r="V771" s="169">
        <v>0.922987164527421</v>
      </c>
      <c r="W771" s="169">
        <v>0.955143540669856</v>
      </c>
      <c r="X771" s="169">
        <v>0.976847729296527</v>
      </c>
      <c r="Y771" s="169">
        <v>0.922987164527421</v>
      </c>
      <c r="Z771" s="356">
        <v>0.92</v>
      </c>
      <c r="AA771" s="356">
        <v>0.959752321981424</v>
      </c>
      <c r="AB771" s="356">
        <v>0.961977186311787</v>
      </c>
      <c r="AC771" s="356">
        <v>0.955654101995565</v>
      </c>
      <c r="AD771" s="356">
        <v>0.959752321981424</v>
      </c>
      <c r="AE771" s="356">
        <v>0.92</v>
      </c>
      <c r="AF771" s="169">
        <v>0.999053866532105</v>
      </c>
      <c r="AG771" s="169">
        <v>0.999275806361763</v>
      </c>
      <c r="AH771" s="169">
        <v>0.997926713841439</v>
      </c>
      <c r="AI771" s="169">
        <v>0.999053866532105</v>
      </c>
      <c r="AJ771" s="356">
        <v>0.92</v>
      </c>
      <c r="AK771" s="169">
        <v>0.977249224405377</v>
      </c>
      <c r="AL771" s="169">
        <v>0.979081400636653</v>
      </c>
      <c r="AM771" s="169">
        <v>0.982222222222222</v>
      </c>
      <c r="AN771" s="169">
        <v>0.977249224405377</v>
      </c>
      <c r="AO771" s="168">
        <v>0.99</v>
      </c>
      <c r="AP771" s="358">
        <v>1</v>
      </c>
      <c r="AQ771" s="358">
        <v>1</v>
      </c>
      <c r="AR771" s="358">
        <v>1</v>
      </c>
      <c r="AS771" s="359">
        <v>1</v>
      </c>
      <c r="AT771" s="364">
        <v>0.0810595228934205</v>
      </c>
      <c r="AU771" s="361">
        <v>0</v>
      </c>
      <c r="AV771" s="362">
        <v>0.333333333333333</v>
      </c>
      <c r="AW771" s="362">
        <v>0.25</v>
      </c>
      <c r="AX771" s="362">
        <v>0</v>
      </c>
      <c r="AY771" s="142"/>
      <c r="AZ771" s="140"/>
    </row>
    <row r="772" spans="1:52">
      <c r="A772" s="138"/>
      <c r="B772" s="142"/>
      <c r="C772" s="172" t="s">
        <v>1160</v>
      </c>
      <c r="D772" s="166" t="s">
        <v>26</v>
      </c>
      <c r="E772" s="166" t="s">
        <v>1161</v>
      </c>
      <c r="F772" s="167" t="s">
        <v>1403</v>
      </c>
      <c r="G772" s="181" t="s">
        <v>1404</v>
      </c>
      <c r="H772" s="181" t="s">
        <v>1404</v>
      </c>
      <c r="I772" s="181" t="s">
        <v>1404</v>
      </c>
      <c r="J772" s="181" t="s">
        <v>1404</v>
      </c>
      <c r="K772" s="168">
        <v>0.9</v>
      </c>
      <c r="L772" s="169">
        <v>1</v>
      </c>
      <c r="M772" s="169">
        <v>1</v>
      </c>
      <c r="N772" s="170">
        <v>1</v>
      </c>
      <c r="O772" s="170">
        <v>1</v>
      </c>
      <c r="P772" s="356">
        <v>0.9</v>
      </c>
      <c r="Q772" s="357">
        <v>0.979632389468455</v>
      </c>
      <c r="R772" s="169">
        <v>0.974212993971869</v>
      </c>
      <c r="S772" s="169">
        <v>0.983914209115281</v>
      </c>
      <c r="T772" s="169">
        <v>0.979632389468455</v>
      </c>
      <c r="U772" s="356">
        <v>0.9</v>
      </c>
      <c r="V772" s="169">
        <v>0.937903626428217</v>
      </c>
      <c r="W772" s="169">
        <v>0.946081714668453</v>
      </c>
      <c r="X772" s="169">
        <v>0.961572832886506</v>
      </c>
      <c r="Y772" s="169">
        <v>0.937903626428217</v>
      </c>
      <c r="Z772" s="356">
        <v>0.92</v>
      </c>
      <c r="AA772" s="356">
        <v>0.953531598513011</v>
      </c>
      <c r="AB772" s="356">
        <v>0.93854748603352</v>
      </c>
      <c r="AC772" s="356">
        <v>0.967680608365019</v>
      </c>
      <c r="AD772" s="356">
        <v>0.953531598513011</v>
      </c>
      <c r="AE772" s="356">
        <v>0.92</v>
      </c>
      <c r="AF772" s="169">
        <v>0.998712288447388</v>
      </c>
      <c r="AG772" s="169">
        <v>0.999496137050722</v>
      </c>
      <c r="AH772" s="169">
        <v>0.994611771207516</v>
      </c>
      <c r="AI772" s="169">
        <v>0.998712288447388</v>
      </c>
      <c r="AJ772" s="356">
        <v>0.92</v>
      </c>
      <c r="AK772" s="169">
        <v>0.975557153127247</v>
      </c>
      <c r="AL772" s="169">
        <v>0.973333333333333</v>
      </c>
      <c r="AM772" s="169">
        <v>0.978736330498177</v>
      </c>
      <c r="AN772" s="169">
        <v>0.975557153127247</v>
      </c>
      <c r="AO772" s="168">
        <v>0.99</v>
      </c>
      <c r="AP772" s="358">
        <v>1</v>
      </c>
      <c r="AQ772" s="358">
        <v>1</v>
      </c>
      <c r="AR772" s="358">
        <v>1</v>
      </c>
      <c r="AS772" s="359">
        <v>1</v>
      </c>
      <c r="AT772" s="364">
        <v>0.0810595228934205</v>
      </c>
      <c r="AU772" s="361">
        <v>0.2</v>
      </c>
      <c r="AV772" s="362">
        <v>0.3</v>
      </c>
      <c r="AW772" s="362">
        <v>0.2</v>
      </c>
      <c r="AX772" s="362">
        <v>0.2</v>
      </c>
      <c r="AY772" s="142"/>
      <c r="AZ772" s="140"/>
    </row>
    <row r="773" spans="1:52">
      <c r="A773" s="138"/>
      <c r="B773" s="142"/>
      <c r="C773" s="172" t="s">
        <v>1160</v>
      </c>
      <c r="D773" s="166" t="s">
        <v>26</v>
      </c>
      <c r="E773" s="166" t="s">
        <v>1161</v>
      </c>
      <c r="F773" s="167" t="s">
        <v>1405</v>
      </c>
      <c r="G773" s="181" t="s">
        <v>1406</v>
      </c>
      <c r="H773" s="181" t="s">
        <v>1406</v>
      </c>
      <c r="I773" s="181" t="s">
        <v>1406</v>
      </c>
      <c r="J773" s="181" t="s">
        <v>1406</v>
      </c>
      <c r="K773" s="168">
        <v>0.9</v>
      </c>
      <c r="L773" s="169">
        <v>1</v>
      </c>
      <c r="M773" s="169">
        <v>0.935483870967742</v>
      </c>
      <c r="N773" s="170">
        <v>1</v>
      </c>
      <c r="O773" s="170">
        <v>1</v>
      </c>
      <c r="P773" s="356">
        <v>0.9</v>
      </c>
      <c r="Q773" s="357">
        <v>0.947667087011349</v>
      </c>
      <c r="R773" s="169">
        <v>0.930899608865711</v>
      </c>
      <c r="S773" s="169">
        <v>0.966081871345029</v>
      </c>
      <c r="T773" s="169">
        <v>0.947667087011349</v>
      </c>
      <c r="U773" s="356">
        <v>0.9</v>
      </c>
      <c r="V773" s="169">
        <v>0.876418663303909</v>
      </c>
      <c r="W773" s="169">
        <v>0.867448935245545</v>
      </c>
      <c r="X773" s="169">
        <v>0.91812865497076</v>
      </c>
      <c r="Y773" s="169">
        <v>0.876418663303909</v>
      </c>
      <c r="Z773" s="356">
        <v>0.92</v>
      </c>
      <c r="AA773" s="356">
        <v>0.918414918414918</v>
      </c>
      <c r="AB773" s="356">
        <v>0.916473317865429</v>
      </c>
      <c r="AC773" s="356">
        <v>0.897777777777778</v>
      </c>
      <c r="AD773" s="356">
        <v>0.918414918414918</v>
      </c>
      <c r="AE773" s="356">
        <v>0.92</v>
      </c>
      <c r="AF773" s="169">
        <v>0.998999332888592</v>
      </c>
      <c r="AG773" s="169">
        <v>0.999184472353613</v>
      </c>
      <c r="AH773" s="169">
        <v>0.997772277227723</v>
      </c>
      <c r="AI773" s="169">
        <v>0.998999332888592</v>
      </c>
      <c r="AJ773" s="356">
        <v>0.92</v>
      </c>
      <c r="AK773" s="169">
        <v>0.953733394411361</v>
      </c>
      <c r="AL773" s="169">
        <v>0.94289897510981</v>
      </c>
      <c r="AM773" s="169">
        <v>0.940229885057471</v>
      </c>
      <c r="AN773" s="169">
        <v>0.953733394411361</v>
      </c>
      <c r="AO773" s="168">
        <v>0.99</v>
      </c>
      <c r="AP773" s="358">
        <v>1</v>
      </c>
      <c r="AQ773" s="358">
        <v>1</v>
      </c>
      <c r="AR773" s="358">
        <v>1</v>
      </c>
      <c r="AS773" s="359">
        <v>1</v>
      </c>
      <c r="AT773" s="364">
        <v>0.0810595228934205</v>
      </c>
      <c r="AU773" s="361">
        <v>0.166666666666667</v>
      </c>
      <c r="AV773" s="362">
        <v>0.25</v>
      </c>
      <c r="AW773" s="362">
        <v>0.125</v>
      </c>
      <c r="AX773" s="362">
        <v>0.166666666666667</v>
      </c>
      <c r="AY773" s="142"/>
      <c r="AZ773" s="140"/>
    </row>
    <row r="774" spans="1:52">
      <c r="A774" s="138"/>
      <c r="B774" s="142"/>
      <c r="C774" s="172" t="s">
        <v>1160</v>
      </c>
      <c r="D774" s="166" t="s">
        <v>26</v>
      </c>
      <c r="E774" s="166" t="s">
        <v>1161</v>
      </c>
      <c r="F774" s="167" t="s">
        <v>1407</v>
      </c>
      <c r="G774" s="181" t="s">
        <v>1408</v>
      </c>
      <c r="H774" s="181" t="s">
        <v>1408</v>
      </c>
      <c r="I774" s="181" t="s">
        <v>1408</v>
      </c>
      <c r="J774" s="181" t="s">
        <v>1408</v>
      </c>
      <c r="K774" s="168">
        <v>0.9</v>
      </c>
      <c r="L774" s="169">
        <v>0.95</v>
      </c>
      <c r="M774" s="169">
        <v>0.976190476190476</v>
      </c>
      <c r="N774" s="170">
        <v>0.964285714285714</v>
      </c>
      <c r="O774" s="170">
        <v>0.95</v>
      </c>
      <c r="P774" s="356">
        <v>0.9</v>
      </c>
      <c r="Q774" s="357">
        <v>0.970917225950783</v>
      </c>
      <c r="R774" s="169">
        <v>0.967861557478368</v>
      </c>
      <c r="S774" s="169">
        <v>0.981623931623932</v>
      </c>
      <c r="T774" s="169">
        <v>0.970917225950783</v>
      </c>
      <c r="U774" s="356">
        <v>0.9</v>
      </c>
      <c r="V774" s="169">
        <v>0.91006711409396</v>
      </c>
      <c r="W774" s="169">
        <v>0.926328800988875</v>
      </c>
      <c r="X774" s="169">
        <v>0.963247863247863</v>
      </c>
      <c r="Y774" s="169">
        <v>0.91006711409396</v>
      </c>
      <c r="Z774" s="356">
        <v>0.92</v>
      </c>
      <c r="AA774" s="356">
        <v>0.940845070422535</v>
      </c>
      <c r="AB774" s="356">
        <v>0.944275582573455</v>
      </c>
      <c r="AC774" s="356">
        <v>0.969230769230769</v>
      </c>
      <c r="AD774" s="356">
        <v>0.940845070422535</v>
      </c>
      <c r="AE774" s="356">
        <v>0.92</v>
      </c>
      <c r="AF774" s="169">
        <v>0.995184714357256</v>
      </c>
      <c r="AG774" s="169">
        <v>0.997051234795429</v>
      </c>
      <c r="AH774" s="169">
        <v>0.980989879725614</v>
      </c>
      <c r="AI774" s="169">
        <v>0.995184714357256</v>
      </c>
      <c r="AJ774" s="356">
        <v>0.92</v>
      </c>
      <c r="AK774" s="169">
        <v>0.967368664660958</v>
      </c>
      <c r="AL774" s="169">
        <v>0.958879618593564</v>
      </c>
      <c r="AM774" s="169">
        <v>0.978883861236802</v>
      </c>
      <c r="AN774" s="169">
        <v>0.967368664660958</v>
      </c>
      <c r="AO774" s="168">
        <v>0.99</v>
      </c>
      <c r="AP774" s="358">
        <v>1</v>
      </c>
      <c r="AQ774" s="358">
        <v>1</v>
      </c>
      <c r="AR774" s="358">
        <v>1</v>
      </c>
      <c r="AS774" s="359">
        <v>1</v>
      </c>
      <c r="AT774" s="364">
        <v>0.0810595228934205</v>
      </c>
      <c r="AU774" s="361">
        <v>0.0526315789473684</v>
      </c>
      <c r="AV774" s="362">
        <v>0.352941176470588</v>
      </c>
      <c r="AW774" s="362">
        <v>0.0526315789473684</v>
      </c>
      <c r="AX774" s="362">
        <v>0.0526315789473684</v>
      </c>
      <c r="AY774" s="142"/>
      <c r="AZ774" s="140"/>
    </row>
    <row r="775" spans="1:52">
      <c r="A775" s="138"/>
      <c r="B775" s="142"/>
      <c r="C775" s="172" t="s">
        <v>1160</v>
      </c>
      <c r="D775" s="166" t="s">
        <v>26</v>
      </c>
      <c r="E775" s="166" t="s">
        <v>1161</v>
      </c>
      <c r="F775" s="167" t="s">
        <v>1409</v>
      </c>
      <c r="G775" s="181" t="s">
        <v>1410</v>
      </c>
      <c r="H775" s="181" t="s">
        <v>1410</v>
      </c>
      <c r="I775" s="181" t="s">
        <v>1410</v>
      </c>
      <c r="J775" s="181" t="s">
        <v>1410</v>
      </c>
      <c r="K775" s="168">
        <v>0.9</v>
      </c>
      <c r="L775" s="169" t="s">
        <v>32</v>
      </c>
      <c r="M775" s="169" t="s">
        <v>32</v>
      </c>
      <c r="N775" s="170" t="s">
        <v>32</v>
      </c>
      <c r="O775" s="170" t="s">
        <v>32</v>
      </c>
      <c r="P775" s="356">
        <v>0.9</v>
      </c>
      <c r="Q775" s="357" t="s">
        <v>32</v>
      </c>
      <c r="R775" s="169" t="s">
        <v>32</v>
      </c>
      <c r="S775" s="169" t="s">
        <v>32</v>
      </c>
      <c r="T775" s="169" t="s">
        <v>32</v>
      </c>
      <c r="U775" s="356">
        <v>0.9</v>
      </c>
      <c r="V775" s="169" t="s">
        <v>32</v>
      </c>
      <c r="W775" s="169" t="s">
        <v>32</v>
      </c>
      <c r="X775" s="169" t="s">
        <v>32</v>
      </c>
      <c r="Y775" s="169" t="s">
        <v>32</v>
      </c>
      <c r="Z775" s="356">
        <v>0.92</v>
      </c>
      <c r="AA775" s="356" t="s">
        <v>32</v>
      </c>
      <c r="AB775" s="356" t="s">
        <v>32</v>
      </c>
      <c r="AC775" s="356" t="s">
        <v>32</v>
      </c>
      <c r="AD775" s="356" t="s">
        <v>32</v>
      </c>
      <c r="AE775" s="356">
        <v>0.92</v>
      </c>
      <c r="AF775" s="169" t="s">
        <v>32</v>
      </c>
      <c r="AG775" s="169" t="s">
        <v>32</v>
      </c>
      <c r="AH775" s="169" t="s">
        <v>32</v>
      </c>
      <c r="AI775" s="169" t="s">
        <v>32</v>
      </c>
      <c r="AJ775" s="356">
        <v>0.92</v>
      </c>
      <c r="AK775" s="169" t="s">
        <v>32</v>
      </c>
      <c r="AL775" s="169" t="s">
        <v>32</v>
      </c>
      <c r="AM775" s="169" t="s">
        <v>32</v>
      </c>
      <c r="AN775" s="169" t="s">
        <v>32</v>
      </c>
      <c r="AO775" s="168">
        <v>0.99</v>
      </c>
      <c r="AP775" s="358" t="s">
        <v>32</v>
      </c>
      <c r="AQ775" s="358" t="s">
        <v>32</v>
      </c>
      <c r="AR775" s="358" t="s">
        <v>32</v>
      </c>
      <c r="AS775" s="359" t="s">
        <v>32</v>
      </c>
      <c r="AT775" s="364">
        <v>0.0810595228934205</v>
      </c>
      <c r="AU775" s="361" t="s">
        <v>32</v>
      </c>
      <c r="AV775" s="362" t="s">
        <v>32</v>
      </c>
      <c r="AW775" s="362" t="s">
        <v>32</v>
      </c>
      <c r="AX775" s="362" t="s">
        <v>32</v>
      </c>
      <c r="AY775" s="142"/>
      <c r="AZ775" s="140"/>
    </row>
    <row r="776" spans="1:52">
      <c r="A776" s="138"/>
      <c r="B776" s="142"/>
      <c r="C776" s="172" t="s">
        <v>1160</v>
      </c>
      <c r="D776" s="166" t="s">
        <v>26</v>
      </c>
      <c r="E776" s="166" t="s">
        <v>1161</v>
      </c>
      <c r="F776" s="167" t="s">
        <v>1411</v>
      </c>
      <c r="G776" s="181" t="s">
        <v>1412</v>
      </c>
      <c r="H776" s="181" t="s">
        <v>1412</v>
      </c>
      <c r="I776" s="181" t="s">
        <v>1412</v>
      </c>
      <c r="J776" s="181" t="s">
        <v>1412</v>
      </c>
      <c r="K776" s="168">
        <v>0.9</v>
      </c>
      <c r="L776" s="169">
        <v>1</v>
      </c>
      <c r="M776" s="169">
        <v>0.904761904761905</v>
      </c>
      <c r="N776" s="170">
        <v>1</v>
      </c>
      <c r="O776" s="170">
        <v>1</v>
      </c>
      <c r="P776" s="356">
        <v>0.9</v>
      </c>
      <c r="Q776" s="357">
        <v>0.979279279279279</v>
      </c>
      <c r="R776" s="169">
        <v>0.965408805031447</v>
      </c>
      <c r="S776" s="169">
        <v>0.983240223463687</v>
      </c>
      <c r="T776" s="169">
        <v>0.979279279279279</v>
      </c>
      <c r="U776" s="356">
        <v>0.9</v>
      </c>
      <c r="V776" s="169">
        <v>0.927927927927928</v>
      </c>
      <c r="W776" s="169">
        <v>0.925157232704403</v>
      </c>
      <c r="X776" s="169">
        <v>0.94413407821229</v>
      </c>
      <c r="Y776" s="169">
        <v>0.927927927927928</v>
      </c>
      <c r="Z776" s="356">
        <v>0.92</v>
      </c>
      <c r="AA776" s="356">
        <v>0.945454545454545</v>
      </c>
      <c r="AB776" s="356">
        <v>0.976027397260274</v>
      </c>
      <c r="AC776" s="356">
        <v>0.954887218045113</v>
      </c>
      <c r="AD776" s="356">
        <v>0.945454545454545</v>
      </c>
      <c r="AE776" s="356">
        <v>0.92</v>
      </c>
      <c r="AF776" s="169">
        <v>0.999242615501136</v>
      </c>
      <c r="AG776" s="169">
        <v>0.998944033790919</v>
      </c>
      <c r="AH776" s="169">
        <v>0.998319680739341</v>
      </c>
      <c r="AI776" s="169">
        <v>0.999242615501136</v>
      </c>
      <c r="AJ776" s="356">
        <v>0.92</v>
      </c>
      <c r="AK776" s="169">
        <v>0.968098958333333</v>
      </c>
      <c r="AL776" s="169">
        <v>0.966542750929368</v>
      </c>
      <c r="AM776" s="169">
        <v>0.967661691542289</v>
      </c>
      <c r="AN776" s="169">
        <v>0.968098958333333</v>
      </c>
      <c r="AO776" s="168">
        <v>0.99</v>
      </c>
      <c r="AP776" s="358">
        <v>1</v>
      </c>
      <c r="AQ776" s="358">
        <v>1</v>
      </c>
      <c r="AR776" s="358">
        <v>1</v>
      </c>
      <c r="AS776" s="359">
        <v>1</v>
      </c>
      <c r="AT776" s="364">
        <v>0.0810595228934205</v>
      </c>
      <c r="AU776" s="361">
        <v>0</v>
      </c>
      <c r="AV776" s="362">
        <v>0.166666666666667</v>
      </c>
      <c r="AW776" s="362">
        <v>0.0833333333333333</v>
      </c>
      <c r="AX776" s="362">
        <v>0</v>
      </c>
      <c r="AY776" s="142"/>
      <c r="AZ776" s="140"/>
    </row>
    <row r="777" spans="1:52">
      <c r="A777" s="138"/>
      <c r="B777" s="142"/>
      <c r="C777" s="172" t="s">
        <v>1160</v>
      </c>
      <c r="D777" s="166" t="s">
        <v>26</v>
      </c>
      <c r="E777" s="166" t="s">
        <v>1161</v>
      </c>
      <c r="F777" s="167" t="s">
        <v>1413</v>
      </c>
      <c r="G777" s="181" t="s">
        <v>1414</v>
      </c>
      <c r="H777" s="181" t="s">
        <v>1414</v>
      </c>
      <c r="I777" s="181" t="s">
        <v>1414</v>
      </c>
      <c r="J777" s="181" t="s">
        <v>1414</v>
      </c>
      <c r="K777" s="168">
        <v>0.9</v>
      </c>
      <c r="L777" s="169">
        <v>0.6</v>
      </c>
      <c r="M777" s="169">
        <v>0.578947368421053</v>
      </c>
      <c r="N777" s="170">
        <v>0.470588235294118</v>
      </c>
      <c r="O777" s="170">
        <v>0.6</v>
      </c>
      <c r="P777" s="356">
        <v>0.9</v>
      </c>
      <c r="Q777" s="357">
        <v>0.965811965811966</v>
      </c>
      <c r="R777" s="169">
        <v>0.969284774023695</v>
      </c>
      <c r="S777" s="169">
        <v>0.881829733163914</v>
      </c>
      <c r="T777" s="169">
        <v>0.965811965811966</v>
      </c>
      <c r="U777" s="356">
        <v>0.9</v>
      </c>
      <c r="V777" s="169">
        <v>0.927350427350427</v>
      </c>
      <c r="W777" s="169">
        <v>0.920579201404125</v>
      </c>
      <c r="X777" s="169">
        <v>0.905972045743329</v>
      </c>
      <c r="Y777" s="169">
        <v>0.927350427350427</v>
      </c>
      <c r="Z777" s="356">
        <v>0.92</v>
      </c>
      <c r="AA777" s="356">
        <v>0.841397849462366</v>
      </c>
      <c r="AB777" s="356">
        <v>0.888888888888889</v>
      </c>
      <c r="AC777" s="356">
        <v>0.877828054298643</v>
      </c>
      <c r="AD777" s="356">
        <v>0.841397849462366</v>
      </c>
      <c r="AE777" s="356">
        <v>0.92</v>
      </c>
      <c r="AF777" s="169">
        <v>0.998685939553219</v>
      </c>
      <c r="AG777" s="169">
        <v>0.996662958843159</v>
      </c>
      <c r="AH777" s="169">
        <v>1</v>
      </c>
      <c r="AI777" s="169">
        <v>0.998685939553219</v>
      </c>
      <c r="AJ777" s="356">
        <v>0.92</v>
      </c>
      <c r="AK777" s="169">
        <v>0.920572274296991</v>
      </c>
      <c r="AL777" s="169">
        <v>0.929741536221332</v>
      </c>
      <c r="AM777" s="169">
        <v>0.904878048780488</v>
      </c>
      <c r="AN777" s="169">
        <v>0.920572274296991</v>
      </c>
      <c r="AO777" s="168">
        <v>0.99</v>
      </c>
      <c r="AP777" s="358">
        <v>1</v>
      </c>
      <c r="AQ777" s="358">
        <v>1</v>
      </c>
      <c r="AR777" s="358">
        <v>1</v>
      </c>
      <c r="AS777" s="359">
        <v>1</v>
      </c>
      <c r="AT777" s="364">
        <v>0.0810595228934205</v>
      </c>
      <c r="AU777" s="361">
        <v>0.1</v>
      </c>
      <c r="AV777" s="362">
        <v>0.384615384615385</v>
      </c>
      <c r="AW777" s="362">
        <v>0</v>
      </c>
      <c r="AX777" s="362">
        <v>0.1</v>
      </c>
      <c r="AY777" s="142"/>
      <c r="AZ777" s="140"/>
    </row>
    <row r="778" spans="1:52">
      <c r="A778" s="138"/>
      <c r="B778" s="142"/>
      <c r="C778" s="172" t="s">
        <v>1160</v>
      </c>
      <c r="D778" s="166" t="s">
        <v>26</v>
      </c>
      <c r="E778" s="166" t="s">
        <v>1161</v>
      </c>
      <c r="F778" s="167" t="s">
        <v>1415</v>
      </c>
      <c r="G778" s="181" t="s">
        <v>1416</v>
      </c>
      <c r="H778" s="181" t="s">
        <v>1416</v>
      </c>
      <c r="I778" s="181" t="s">
        <v>1416</v>
      </c>
      <c r="J778" s="181" t="s">
        <v>1416</v>
      </c>
      <c r="K778" s="168">
        <v>0.9</v>
      </c>
      <c r="L778" s="169">
        <v>0.933333333333333</v>
      </c>
      <c r="M778" s="169">
        <v>0.666666666666667</v>
      </c>
      <c r="N778" s="170">
        <v>0.714285714285714</v>
      </c>
      <c r="O778" s="170">
        <v>0.933333333333333</v>
      </c>
      <c r="P778" s="356">
        <v>0.9</v>
      </c>
      <c r="Q778" s="357">
        <v>0.928118393234672</v>
      </c>
      <c r="R778" s="169">
        <v>0.903004744333158</v>
      </c>
      <c r="S778" s="169">
        <v>0.895833333333333</v>
      </c>
      <c r="T778" s="169">
        <v>0.928118393234672</v>
      </c>
      <c r="U778" s="356">
        <v>0.9</v>
      </c>
      <c r="V778" s="169">
        <v>0.816067653276956</v>
      </c>
      <c r="W778" s="169">
        <v>0.776489193463363</v>
      </c>
      <c r="X778" s="169">
        <v>0.78422619047619</v>
      </c>
      <c r="Y778" s="169">
        <v>0.816067653276956</v>
      </c>
      <c r="Z778" s="356">
        <v>0.92</v>
      </c>
      <c r="AA778" s="356">
        <v>0.87843137254902</v>
      </c>
      <c r="AB778" s="356">
        <v>0.869918699186992</v>
      </c>
      <c r="AC778" s="356">
        <v>0.864788732394366</v>
      </c>
      <c r="AD778" s="356">
        <v>0.87843137254902</v>
      </c>
      <c r="AE778" s="356">
        <v>0.92</v>
      </c>
      <c r="AF778" s="169">
        <v>0.992537313432836</v>
      </c>
      <c r="AG778" s="169">
        <v>1</v>
      </c>
      <c r="AH778" s="169">
        <v>0.997826086956522</v>
      </c>
      <c r="AI778" s="169">
        <v>0.992537313432836</v>
      </c>
      <c r="AJ778" s="356">
        <v>0.92</v>
      </c>
      <c r="AK778" s="169">
        <v>0.88939566704675</v>
      </c>
      <c r="AL778" s="169">
        <v>0.902912621359223</v>
      </c>
      <c r="AM778" s="169">
        <v>0.873417721518987</v>
      </c>
      <c r="AN778" s="169">
        <v>0.88939566704675</v>
      </c>
      <c r="AO778" s="168">
        <v>0.99</v>
      </c>
      <c r="AP778" s="358">
        <v>1</v>
      </c>
      <c r="AQ778" s="358">
        <v>1</v>
      </c>
      <c r="AR778" s="358">
        <v>1</v>
      </c>
      <c r="AS778" s="359">
        <v>1</v>
      </c>
      <c r="AT778" s="364">
        <v>0.0810595228934205</v>
      </c>
      <c r="AU778" s="361">
        <v>0</v>
      </c>
      <c r="AV778" s="362">
        <v>0.148148148148148</v>
      </c>
      <c r="AW778" s="362">
        <v>0</v>
      </c>
      <c r="AX778" s="362">
        <v>0</v>
      </c>
      <c r="AY778" s="142"/>
      <c r="AZ778" s="140"/>
    </row>
    <row r="779" spans="1:52">
      <c r="A779" s="138"/>
      <c r="B779" s="142"/>
      <c r="C779" s="172" t="s">
        <v>1160</v>
      </c>
      <c r="D779" s="166" t="s">
        <v>26</v>
      </c>
      <c r="E779" s="166" t="s">
        <v>1161</v>
      </c>
      <c r="F779" s="167" t="s">
        <v>1417</v>
      </c>
      <c r="G779" s="181" t="s">
        <v>1418</v>
      </c>
      <c r="H779" s="181" t="s">
        <v>1418</v>
      </c>
      <c r="I779" s="181" t="s">
        <v>1418</v>
      </c>
      <c r="J779" s="181" t="s">
        <v>1418</v>
      </c>
      <c r="K779" s="168">
        <v>0.9</v>
      </c>
      <c r="L779" s="169">
        <v>0.8</v>
      </c>
      <c r="M779" s="169">
        <v>0.825</v>
      </c>
      <c r="N779" s="170">
        <v>0.78125</v>
      </c>
      <c r="O779" s="170">
        <v>0.8</v>
      </c>
      <c r="P779" s="356">
        <v>0.9</v>
      </c>
      <c r="Q779" s="357">
        <v>0.951576935329723</v>
      </c>
      <c r="R779" s="169">
        <v>0.953913849004169</v>
      </c>
      <c r="S779" s="169">
        <v>0.939100346020761</v>
      </c>
      <c r="T779" s="169">
        <v>0.951576935329723</v>
      </c>
      <c r="U779" s="356">
        <v>0.9</v>
      </c>
      <c r="V779" s="169">
        <v>0.909843899330997</v>
      </c>
      <c r="W779" s="169">
        <v>0.898795738767948</v>
      </c>
      <c r="X779" s="169">
        <v>0.910034602076125</v>
      </c>
      <c r="Y779" s="169">
        <v>0.909843899330997</v>
      </c>
      <c r="Z779" s="356">
        <v>0.92</v>
      </c>
      <c r="AA779" s="356">
        <v>0.905866302864939</v>
      </c>
      <c r="AB779" s="356">
        <v>0.911904761904762</v>
      </c>
      <c r="AC779" s="356">
        <v>0.91994917407878</v>
      </c>
      <c r="AD779" s="356">
        <v>0.905866302864939</v>
      </c>
      <c r="AE779" s="356">
        <v>0.92</v>
      </c>
      <c r="AF779" s="169">
        <v>0.999207606973059</v>
      </c>
      <c r="AG779" s="169">
        <v>0.998367346938775</v>
      </c>
      <c r="AH779" s="169">
        <v>0.995488721804511</v>
      </c>
      <c r="AI779" s="169">
        <v>0.999207606973059</v>
      </c>
      <c r="AJ779" s="356">
        <v>0.92</v>
      </c>
      <c r="AK779" s="169">
        <v>0.940571134551068</v>
      </c>
      <c r="AL779" s="169">
        <v>0.937960449786739</v>
      </c>
      <c r="AM779" s="169">
        <v>0.93640841916704</v>
      </c>
      <c r="AN779" s="169">
        <v>0.940571134551068</v>
      </c>
      <c r="AO779" s="168">
        <v>0.99</v>
      </c>
      <c r="AP779" s="358">
        <v>1</v>
      </c>
      <c r="AQ779" s="358">
        <v>1</v>
      </c>
      <c r="AR779" s="358">
        <v>1</v>
      </c>
      <c r="AS779" s="359">
        <v>1</v>
      </c>
      <c r="AT779" s="364">
        <v>0.0810595228934205</v>
      </c>
      <c r="AU779" s="361">
        <v>0</v>
      </c>
      <c r="AV779" s="362">
        <v>0.0689655172413793</v>
      </c>
      <c r="AW779" s="362">
        <v>0.0588235294117647</v>
      </c>
      <c r="AX779" s="362">
        <v>0</v>
      </c>
      <c r="AY779" s="142"/>
      <c r="AZ779" s="140"/>
    </row>
    <row r="780" spans="1:52">
      <c r="A780" s="138"/>
      <c r="B780" s="142"/>
      <c r="C780" s="172" t="s">
        <v>1160</v>
      </c>
      <c r="D780" s="166" t="s">
        <v>26</v>
      </c>
      <c r="E780" s="166" t="s">
        <v>1161</v>
      </c>
      <c r="F780" s="167" t="s">
        <v>1419</v>
      </c>
      <c r="G780" s="181" t="s">
        <v>1420</v>
      </c>
      <c r="H780" s="181" t="s">
        <v>1420</v>
      </c>
      <c r="I780" s="181" t="s">
        <v>1420</v>
      </c>
      <c r="J780" s="181" t="s">
        <v>1420</v>
      </c>
      <c r="K780" s="168">
        <v>0.9</v>
      </c>
      <c r="L780" s="169">
        <v>0.878787878787879</v>
      </c>
      <c r="M780" s="169">
        <v>0.861111111111111</v>
      </c>
      <c r="N780" s="170">
        <v>0.866666666666667</v>
      </c>
      <c r="O780" s="170">
        <v>0.878787878787879</v>
      </c>
      <c r="P780" s="356">
        <v>0.9</v>
      </c>
      <c r="Q780" s="357">
        <v>0.967620835288597</v>
      </c>
      <c r="R780" s="169">
        <v>0.951435552840562</v>
      </c>
      <c r="S780" s="169">
        <v>0.954963235294118</v>
      </c>
      <c r="T780" s="169">
        <v>0.967620835288597</v>
      </c>
      <c r="U780" s="356">
        <v>0.9</v>
      </c>
      <c r="V780" s="169">
        <v>0.914594087282966</v>
      </c>
      <c r="W780" s="169">
        <v>0.90073304825901</v>
      </c>
      <c r="X780" s="169">
        <v>0.918198529411765</v>
      </c>
      <c r="Y780" s="169">
        <v>0.914594087282966</v>
      </c>
      <c r="Z780" s="356">
        <v>0.92</v>
      </c>
      <c r="AA780" s="356">
        <v>0.883629191321499</v>
      </c>
      <c r="AB780" s="356">
        <v>0.909763313609467</v>
      </c>
      <c r="AC780" s="356">
        <v>0.933656957928803</v>
      </c>
      <c r="AD780" s="356">
        <v>0.883629191321499</v>
      </c>
      <c r="AE780" s="356">
        <v>0.92</v>
      </c>
      <c r="AF780" s="169">
        <v>0.999317871759891</v>
      </c>
      <c r="AG780" s="169">
        <v>0.998185117967332</v>
      </c>
      <c r="AH780" s="169">
        <v>0.991467576791809</v>
      </c>
      <c r="AI780" s="169">
        <v>0.999317871759891</v>
      </c>
      <c r="AJ780" s="356">
        <v>0.92</v>
      </c>
      <c r="AK780" s="169">
        <v>0.937638376383764</v>
      </c>
      <c r="AL780" s="169">
        <v>0.940774487471526</v>
      </c>
      <c r="AM780" s="169">
        <v>0.943728018757327</v>
      </c>
      <c r="AN780" s="169">
        <v>0.937638376383764</v>
      </c>
      <c r="AO780" s="168">
        <v>0.99</v>
      </c>
      <c r="AP780" s="358">
        <v>1</v>
      </c>
      <c r="AQ780" s="358">
        <v>1</v>
      </c>
      <c r="AR780" s="358">
        <v>1</v>
      </c>
      <c r="AS780" s="359">
        <v>1</v>
      </c>
      <c r="AT780" s="364">
        <v>0.0810595228934205</v>
      </c>
      <c r="AU780" s="361">
        <v>0.0384615384615385</v>
      </c>
      <c r="AV780" s="362">
        <v>0.0357142857142857</v>
      </c>
      <c r="AW780" s="362">
        <v>0.148148148148148</v>
      </c>
      <c r="AX780" s="362">
        <v>0.0384615384615385</v>
      </c>
      <c r="AY780" s="142"/>
      <c r="AZ780" s="140"/>
    </row>
    <row r="781" spans="1:52">
      <c r="A781" s="138"/>
      <c r="B781" s="142"/>
      <c r="C781" s="172" t="s">
        <v>1160</v>
      </c>
      <c r="D781" s="166" t="s">
        <v>26</v>
      </c>
      <c r="E781" s="166" t="s">
        <v>1161</v>
      </c>
      <c r="F781" s="167" t="s">
        <v>1421</v>
      </c>
      <c r="G781" s="181" t="s">
        <v>1422</v>
      </c>
      <c r="H781" s="181" t="s">
        <v>1422</v>
      </c>
      <c r="I781" s="181" t="s">
        <v>1422</v>
      </c>
      <c r="J781" s="181" t="s">
        <v>1422</v>
      </c>
      <c r="K781" s="168">
        <v>0.9</v>
      </c>
      <c r="L781" s="169">
        <v>0.818181818181818</v>
      </c>
      <c r="M781" s="169">
        <v>0.771428571428571</v>
      </c>
      <c r="N781" s="170">
        <v>0.741935483870968</v>
      </c>
      <c r="O781" s="170">
        <v>0.818181818181818</v>
      </c>
      <c r="P781" s="356">
        <v>0.9</v>
      </c>
      <c r="Q781" s="357">
        <v>0.932132518494693</v>
      </c>
      <c r="R781" s="169">
        <v>0.957077625570776</v>
      </c>
      <c r="S781" s="169">
        <v>0.922244759972955</v>
      </c>
      <c r="T781" s="169">
        <v>0.932132518494693</v>
      </c>
      <c r="U781" s="356">
        <v>0.9</v>
      </c>
      <c r="V781" s="169">
        <v>0.870054679961402</v>
      </c>
      <c r="W781" s="169">
        <v>0.8662100456621</v>
      </c>
      <c r="X781" s="169">
        <v>0.867478025693036</v>
      </c>
      <c r="Y781" s="169">
        <v>0.870054679961402</v>
      </c>
      <c r="Z781" s="356">
        <v>0.92</v>
      </c>
      <c r="AA781" s="356">
        <v>0.850828729281768</v>
      </c>
      <c r="AB781" s="356">
        <v>0.745433789954338</v>
      </c>
      <c r="AC781" s="356">
        <v>0.892052194543298</v>
      </c>
      <c r="AD781" s="356">
        <v>0.850828729281768</v>
      </c>
      <c r="AE781" s="356">
        <v>0.92</v>
      </c>
      <c r="AF781" s="169">
        <v>0.997727272727273</v>
      </c>
      <c r="AG781" s="169">
        <v>0.998603351955307</v>
      </c>
      <c r="AH781" s="169">
        <v>0.997998665777185</v>
      </c>
      <c r="AI781" s="169">
        <v>0.997727272727273</v>
      </c>
      <c r="AJ781" s="356">
        <v>0.92</v>
      </c>
      <c r="AK781" s="169">
        <v>0.91028955532575</v>
      </c>
      <c r="AL781" s="169">
        <v>0.905060882800609</v>
      </c>
      <c r="AM781" s="169">
        <v>0.903531438415159</v>
      </c>
      <c r="AN781" s="169">
        <v>0.91028955532575</v>
      </c>
      <c r="AO781" s="168">
        <v>0.99</v>
      </c>
      <c r="AP781" s="358">
        <v>1</v>
      </c>
      <c r="AQ781" s="358">
        <v>1</v>
      </c>
      <c r="AR781" s="358">
        <v>1</v>
      </c>
      <c r="AS781" s="359">
        <v>1</v>
      </c>
      <c r="AT781" s="364">
        <v>0.0810595228934205</v>
      </c>
      <c r="AU781" s="361">
        <v>0.0222222222222222</v>
      </c>
      <c r="AV781" s="362">
        <v>0.222222222222222</v>
      </c>
      <c r="AW781" s="362">
        <v>0.0344827586206897</v>
      </c>
      <c r="AX781" s="362">
        <v>0.0222222222222222</v>
      </c>
      <c r="AY781" s="142"/>
      <c r="AZ781" s="140"/>
    </row>
    <row r="782" spans="1:52">
      <c r="A782" s="138"/>
      <c r="B782" s="142"/>
      <c r="C782" s="172" t="s">
        <v>1160</v>
      </c>
      <c r="D782" s="166" t="s">
        <v>26</v>
      </c>
      <c r="E782" s="166" t="s">
        <v>1161</v>
      </c>
      <c r="F782" s="167" t="s">
        <v>1423</v>
      </c>
      <c r="G782" s="181" t="s">
        <v>1424</v>
      </c>
      <c r="H782" s="181" t="s">
        <v>1424</v>
      </c>
      <c r="I782" s="181" t="s">
        <v>1424</v>
      </c>
      <c r="J782" s="181" t="s">
        <v>1424</v>
      </c>
      <c r="K782" s="168">
        <v>0.9</v>
      </c>
      <c r="L782" s="169">
        <v>0.709677419354839</v>
      </c>
      <c r="M782" s="169">
        <v>0.75</v>
      </c>
      <c r="N782" s="170">
        <v>0.733333333333333</v>
      </c>
      <c r="O782" s="170">
        <v>0.709677419354839</v>
      </c>
      <c r="P782" s="356">
        <v>0.9</v>
      </c>
      <c r="Q782" s="357">
        <v>0.926216640502355</v>
      </c>
      <c r="R782" s="169">
        <v>0.915572232645403</v>
      </c>
      <c r="S782" s="169">
        <v>0.923248882265276</v>
      </c>
      <c r="T782" s="169">
        <v>0.926216640502355</v>
      </c>
      <c r="U782" s="356">
        <v>0.9</v>
      </c>
      <c r="V782" s="169">
        <v>0.876373626373626</v>
      </c>
      <c r="W782" s="169">
        <v>0.876440632538193</v>
      </c>
      <c r="X782" s="169">
        <v>0.895678092399404</v>
      </c>
      <c r="Y782" s="169">
        <v>0.876373626373626</v>
      </c>
      <c r="Z782" s="356">
        <v>0.92</v>
      </c>
      <c r="AA782" s="356">
        <v>0.808510638297872</v>
      </c>
      <c r="AB782" s="356">
        <v>0.860759493670886</v>
      </c>
      <c r="AC782" s="356">
        <v>0.885754583921015</v>
      </c>
      <c r="AD782" s="356">
        <v>0.808510638297872</v>
      </c>
      <c r="AE782" s="356">
        <v>0.92</v>
      </c>
      <c r="AF782" s="169">
        <v>1</v>
      </c>
      <c r="AG782" s="169">
        <v>1</v>
      </c>
      <c r="AH782" s="169">
        <v>1</v>
      </c>
      <c r="AI782" s="169">
        <v>1</v>
      </c>
      <c r="AJ782" s="356">
        <v>0.92</v>
      </c>
      <c r="AK782" s="169">
        <v>0.91198738170347</v>
      </c>
      <c r="AL782" s="169">
        <v>0.933603421111861</v>
      </c>
      <c r="AM782" s="169">
        <v>0.92686494392979</v>
      </c>
      <c r="AN782" s="169">
        <v>0.91198738170347</v>
      </c>
      <c r="AO782" s="168">
        <v>0.99</v>
      </c>
      <c r="AP782" s="358">
        <v>1</v>
      </c>
      <c r="AQ782" s="358">
        <v>1</v>
      </c>
      <c r="AR782" s="358">
        <v>1</v>
      </c>
      <c r="AS782" s="359">
        <v>1</v>
      </c>
      <c r="AT782" s="364">
        <v>0.0810595228934205</v>
      </c>
      <c r="AU782" s="361">
        <v>0</v>
      </c>
      <c r="AV782" s="362">
        <v>0.470588235294118</v>
      </c>
      <c r="AW782" s="362">
        <v>0</v>
      </c>
      <c r="AX782" s="362">
        <v>0</v>
      </c>
      <c r="AY782" s="142"/>
      <c r="AZ782" s="140"/>
    </row>
    <row r="783" spans="1:52">
      <c r="A783" s="138"/>
      <c r="B783" s="142"/>
      <c r="C783" s="172" t="s">
        <v>1160</v>
      </c>
      <c r="D783" s="166" t="s">
        <v>26</v>
      </c>
      <c r="E783" s="166" t="s">
        <v>1161</v>
      </c>
      <c r="F783" s="167" t="s">
        <v>1425</v>
      </c>
      <c r="G783" s="181" t="s">
        <v>1426</v>
      </c>
      <c r="H783" s="181" t="s">
        <v>1426</v>
      </c>
      <c r="I783" s="181" t="s">
        <v>1426</v>
      </c>
      <c r="J783" s="181" t="s">
        <v>1426</v>
      </c>
      <c r="K783" s="168">
        <v>0.9</v>
      </c>
      <c r="L783" s="169">
        <v>1</v>
      </c>
      <c r="M783" s="169">
        <v>1</v>
      </c>
      <c r="N783" s="170">
        <v>1</v>
      </c>
      <c r="O783" s="170">
        <v>1</v>
      </c>
      <c r="P783" s="356">
        <v>0.9</v>
      </c>
      <c r="Q783" s="357">
        <v>0.988940092165899</v>
      </c>
      <c r="R783" s="169">
        <v>0.990660225442834</v>
      </c>
      <c r="S783" s="169">
        <v>0.960840496657116</v>
      </c>
      <c r="T783" s="169">
        <v>0.988940092165899</v>
      </c>
      <c r="U783" s="356">
        <v>0.9</v>
      </c>
      <c r="V783" s="169">
        <v>0.957142857142857</v>
      </c>
      <c r="W783" s="169">
        <v>0.962640901771337</v>
      </c>
      <c r="X783" s="169">
        <v>0.96370582617001</v>
      </c>
      <c r="Y783" s="169">
        <v>0.957142857142857</v>
      </c>
      <c r="Z783" s="356">
        <v>0.92</v>
      </c>
      <c r="AA783" s="356">
        <v>0.954692556634304</v>
      </c>
      <c r="AB783" s="356">
        <v>0.966205837173579</v>
      </c>
      <c r="AC783" s="356">
        <v>0.973118279569892</v>
      </c>
      <c r="AD783" s="356">
        <v>0.954692556634304</v>
      </c>
      <c r="AE783" s="356">
        <v>0.92</v>
      </c>
      <c r="AF783" s="169">
        <v>1</v>
      </c>
      <c r="AG783" s="169">
        <v>0.999371266897202</v>
      </c>
      <c r="AH783" s="169">
        <v>0.997008674842955</v>
      </c>
      <c r="AI783" s="169">
        <v>1</v>
      </c>
      <c r="AJ783" s="356">
        <v>0.92</v>
      </c>
      <c r="AK783" s="169">
        <v>0.973748687434372</v>
      </c>
      <c r="AL783" s="169">
        <v>0.978168264110756</v>
      </c>
      <c r="AM783" s="169">
        <v>0.982565379825654</v>
      </c>
      <c r="AN783" s="169">
        <v>0.973748687434372</v>
      </c>
      <c r="AO783" s="168">
        <v>0.99</v>
      </c>
      <c r="AP783" s="358">
        <v>1</v>
      </c>
      <c r="AQ783" s="358">
        <v>1</v>
      </c>
      <c r="AR783" s="358">
        <v>1</v>
      </c>
      <c r="AS783" s="359">
        <v>1</v>
      </c>
      <c r="AT783" s="364">
        <v>0.0810595228934205</v>
      </c>
      <c r="AU783" s="361">
        <v>0.0689655172413793</v>
      </c>
      <c r="AV783" s="362">
        <v>0.392857142857143</v>
      </c>
      <c r="AW783" s="362">
        <v>0.0555555555555556</v>
      </c>
      <c r="AX783" s="362">
        <v>0.0689655172413793</v>
      </c>
      <c r="AY783" s="142"/>
      <c r="AZ783" s="140"/>
    </row>
    <row r="784" spans="1:52">
      <c r="A784" s="138"/>
      <c r="B784" s="142"/>
      <c r="C784" s="172" t="s">
        <v>1160</v>
      </c>
      <c r="D784" s="166" t="s">
        <v>26</v>
      </c>
      <c r="E784" s="166" t="s">
        <v>1161</v>
      </c>
      <c r="F784" s="167" t="s">
        <v>1427</v>
      </c>
      <c r="G784" s="181" t="s">
        <v>1428</v>
      </c>
      <c r="H784" s="181" t="s">
        <v>1428</v>
      </c>
      <c r="I784" s="181" t="s">
        <v>1428</v>
      </c>
      <c r="J784" s="181" t="s">
        <v>1428</v>
      </c>
      <c r="K784" s="168">
        <v>0.9</v>
      </c>
      <c r="L784" s="169">
        <v>0.96875</v>
      </c>
      <c r="M784" s="169">
        <v>0.9375</v>
      </c>
      <c r="N784" s="170">
        <v>0.892857142857143</v>
      </c>
      <c r="O784" s="170">
        <v>0.96875</v>
      </c>
      <c r="P784" s="356">
        <v>0.9</v>
      </c>
      <c r="Q784" s="357">
        <v>0.974219317356572</v>
      </c>
      <c r="R784" s="169">
        <v>0.978763440860215</v>
      </c>
      <c r="S784" s="169">
        <v>0.948542024013722</v>
      </c>
      <c r="T784" s="169">
        <v>0.974219317356572</v>
      </c>
      <c r="U784" s="356">
        <v>0.9</v>
      </c>
      <c r="V784" s="169">
        <v>0.938634713144517</v>
      </c>
      <c r="W784" s="169">
        <v>0.941129032258065</v>
      </c>
      <c r="X784" s="169">
        <v>0.94082332761578</v>
      </c>
      <c r="Y784" s="169">
        <v>0.938634713144517</v>
      </c>
      <c r="Z784" s="356">
        <v>0.92</v>
      </c>
      <c r="AA784" s="356">
        <v>0.947530864197531</v>
      </c>
      <c r="AB784" s="356">
        <v>0.95</v>
      </c>
      <c r="AC784" s="356">
        <v>0.96398891966759</v>
      </c>
      <c r="AD784" s="356">
        <v>0.947530864197531</v>
      </c>
      <c r="AE784" s="356">
        <v>0.92</v>
      </c>
      <c r="AF784" s="169">
        <v>0.999361022364217</v>
      </c>
      <c r="AG784" s="169">
        <v>1</v>
      </c>
      <c r="AH784" s="169">
        <v>1</v>
      </c>
      <c r="AI784" s="169">
        <v>0.999361022364217</v>
      </c>
      <c r="AJ784" s="356">
        <v>0.92</v>
      </c>
      <c r="AK784" s="169">
        <v>0.968430283542824</v>
      </c>
      <c r="AL784" s="169">
        <v>0.966071024655055</v>
      </c>
      <c r="AM784" s="169">
        <v>0.977236633139227</v>
      </c>
      <c r="AN784" s="169">
        <v>0.968430283542824</v>
      </c>
      <c r="AO784" s="168">
        <v>0.99</v>
      </c>
      <c r="AP784" s="358">
        <v>1</v>
      </c>
      <c r="AQ784" s="358">
        <v>1</v>
      </c>
      <c r="AR784" s="358">
        <v>1</v>
      </c>
      <c r="AS784" s="359">
        <v>1</v>
      </c>
      <c r="AT784" s="364">
        <v>0.0810595228934205</v>
      </c>
      <c r="AU784" s="361">
        <v>0.0833333333333333</v>
      </c>
      <c r="AV784" s="362">
        <v>0.535714285714286</v>
      </c>
      <c r="AW784" s="362">
        <v>0.1</v>
      </c>
      <c r="AX784" s="362">
        <v>0.0833333333333333</v>
      </c>
      <c r="AY784" s="142"/>
      <c r="AZ784" s="140"/>
    </row>
    <row r="785" spans="1:52">
      <c r="A785" s="138"/>
      <c r="B785" s="142"/>
      <c r="C785" s="172" t="s">
        <v>1160</v>
      </c>
      <c r="D785" s="166" t="s">
        <v>26</v>
      </c>
      <c r="E785" s="166" t="s">
        <v>1161</v>
      </c>
      <c r="F785" s="167" t="s">
        <v>1429</v>
      </c>
      <c r="G785" s="181" t="s">
        <v>1430</v>
      </c>
      <c r="H785" s="181" t="s">
        <v>1430</v>
      </c>
      <c r="I785" s="181" t="s">
        <v>1430</v>
      </c>
      <c r="J785" s="181" t="s">
        <v>1430</v>
      </c>
      <c r="K785" s="168">
        <v>0.9</v>
      </c>
      <c r="L785" s="169">
        <v>0.6</v>
      </c>
      <c r="M785" s="169">
        <v>0.627118644067797</v>
      </c>
      <c r="N785" s="170">
        <v>0.557692307692308</v>
      </c>
      <c r="O785" s="170">
        <v>0.6</v>
      </c>
      <c r="P785" s="356">
        <v>0.9</v>
      </c>
      <c r="Q785" s="357">
        <v>0.863585621790578</v>
      </c>
      <c r="R785" s="169">
        <v>0.870037807183365</v>
      </c>
      <c r="S785" s="169">
        <v>0.843478260869565</v>
      </c>
      <c r="T785" s="169">
        <v>0.863585621790578</v>
      </c>
      <c r="U785" s="356">
        <v>0.9</v>
      </c>
      <c r="V785" s="169">
        <v>0.82473766465729</v>
      </c>
      <c r="W785" s="169">
        <v>0.807340894770006</v>
      </c>
      <c r="X785" s="169">
        <v>0.803864734299517</v>
      </c>
      <c r="Y785" s="169">
        <v>0.82473766465729</v>
      </c>
      <c r="Z785" s="356">
        <v>0.92</v>
      </c>
      <c r="AA785" s="356">
        <v>0.891402714932127</v>
      </c>
      <c r="AB785" s="356">
        <v>0.889058913542464</v>
      </c>
      <c r="AC785" s="356">
        <v>0.828058169375535</v>
      </c>
      <c r="AD785" s="356">
        <v>0.891402714932127</v>
      </c>
      <c r="AE785" s="356">
        <v>0.92</v>
      </c>
      <c r="AF785" s="169">
        <v>0.976301115241636</v>
      </c>
      <c r="AG785" s="169">
        <v>0.996075010902748</v>
      </c>
      <c r="AH785" s="169">
        <v>0.993865030674847</v>
      </c>
      <c r="AI785" s="169">
        <v>0.976301115241636</v>
      </c>
      <c r="AJ785" s="356">
        <v>0.92</v>
      </c>
      <c r="AK785" s="169">
        <v>0.906017699115044</v>
      </c>
      <c r="AL785" s="169">
        <v>0.920705421293272</v>
      </c>
      <c r="AM785" s="169">
        <v>0.853177051202961</v>
      </c>
      <c r="AN785" s="169">
        <v>0.906017699115044</v>
      </c>
      <c r="AO785" s="168">
        <v>0.99</v>
      </c>
      <c r="AP785" s="358">
        <v>1</v>
      </c>
      <c r="AQ785" s="358">
        <v>1</v>
      </c>
      <c r="AR785" s="358">
        <v>1</v>
      </c>
      <c r="AS785" s="359">
        <v>1</v>
      </c>
      <c r="AT785" s="364">
        <v>0.0810595228934205</v>
      </c>
      <c r="AU785" s="361">
        <v>0.0526315789473684</v>
      </c>
      <c r="AV785" s="362">
        <v>0.295081967213115</v>
      </c>
      <c r="AW785" s="362">
        <v>0</v>
      </c>
      <c r="AX785" s="362">
        <v>0.0526315789473684</v>
      </c>
      <c r="AY785" s="142"/>
      <c r="AZ785" s="140"/>
    </row>
    <row r="786" spans="1:52">
      <c r="A786" s="138"/>
      <c r="B786" s="142"/>
      <c r="C786" s="172" t="s">
        <v>1160</v>
      </c>
      <c r="D786" s="166" t="s">
        <v>26</v>
      </c>
      <c r="E786" s="166" t="s">
        <v>1161</v>
      </c>
      <c r="F786" s="167" t="s">
        <v>1431</v>
      </c>
      <c r="G786" s="181" t="s">
        <v>1432</v>
      </c>
      <c r="H786" s="181" t="s">
        <v>1432</v>
      </c>
      <c r="I786" s="181" t="s">
        <v>1432</v>
      </c>
      <c r="J786" s="181" t="s">
        <v>1432</v>
      </c>
      <c r="K786" s="168">
        <v>0.9</v>
      </c>
      <c r="L786" s="169">
        <v>0.8</v>
      </c>
      <c r="M786" s="169">
        <v>0.84375</v>
      </c>
      <c r="N786" s="170">
        <v>0.827586206896552</v>
      </c>
      <c r="O786" s="170">
        <v>0.8</v>
      </c>
      <c r="P786" s="356">
        <v>0.9</v>
      </c>
      <c r="Q786" s="357">
        <v>0.971578487101006</v>
      </c>
      <c r="R786" s="169">
        <v>0.967073998642227</v>
      </c>
      <c r="S786" s="169">
        <v>0.972401103955842</v>
      </c>
      <c r="T786" s="169">
        <v>0.971578487101006</v>
      </c>
      <c r="U786" s="356">
        <v>0.9</v>
      </c>
      <c r="V786" s="169">
        <v>0.925666812418015</v>
      </c>
      <c r="W786" s="169">
        <v>0.927698574338086</v>
      </c>
      <c r="X786" s="169">
        <v>0.923643054277829</v>
      </c>
      <c r="Y786" s="169">
        <v>0.925666812418015</v>
      </c>
      <c r="Z786" s="356">
        <v>0.92</v>
      </c>
      <c r="AA786" s="356">
        <v>0.915766738660907</v>
      </c>
      <c r="AB786" s="356">
        <v>0.941269841269841</v>
      </c>
      <c r="AC786" s="356">
        <v>0.931153184165232</v>
      </c>
      <c r="AD786" s="356">
        <v>0.915766738660907</v>
      </c>
      <c r="AE786" s="356">
        <v>0.92</v>
      </c>
      <c r="AF786" s="169">
        <v>0.993865030674847</v>
      </c>
      <c r="AG786" s="169">
        <v>0.999189627228525</v>
      </c>
      <c r="AH786" s="169">
        <v>0.995447647951442</v>
      </c>
      <c r="AI786" s="169">
        <v>0.993865030674847</v>
      </c>
      <c r="AJ786" s="356">
        <v>0.92</v>
      </c>
      <c r="AK786" s="169">
        <v>0.942795076031861</v>
      </c>
      <c r="AL786" s="169">
        <v>0.949972051425377</v>
      </c>
      <c r="AM786" s="169">
        <v>0.939448441247002</v>
      </c>
      <c r="AN786" s="169">
        <v>0.942795076031861</v>
      </c>
      <c r="AO786" s="168">
        <v>0.99</v>
      </c>
      <c r="AP786" s="358">
        <v>1</v>
      </c>
      <c r="AQ786" s="358">
        <v>1</v>
      </c>
      <c r="AR786" s="358">
        <v>1</v>
      </c>
      <c r="AS786" s="359">
        <v>1</v>
      </c>
      <c r="AT786" s="364">
        <v>0.0810595228934205</v>
      </c>
      <c r="AU786" s="361">
        <v>0.027027027027027</v>
      </c>
      <c r="AV786" s="362">
        <v>0.107142857142857</v>
      </c>
      <c r="AW786" s="362">
        <v>0.0588235294117647</v>
      </c>
      <c r="AX786" s="362">
        <v>0.027027027027027</v>
      </c>
      <c r="AY786" s="142"/>
      <c r="AZ786" s="140"/>
    </row>
    <row r="787" spans="1:52">
      <c r="A787" s="138"/>
      <c r="B787" s="142"/>
      <c r="C787" s="172" t="s">
        <v>1160</v>
      </c>
      <c r="D787" s="166" t="s">
        <v>26</v>
      </c>
      <c r="E787" s="166" t="s">
        <v>1161</v>
      </c>
      <c r="F787" s="167" t="s">
        <v>1433</v>
      </c>
      <c r="G787" s="181" t="s">
        <v>1434</v>
      </c>
      <c r="H787" s="181" t="s">
        <v>1434</v>
      </c>
      <c r="I787" s="181" t="s">
        <v>1434</v>
      </c>
      <c r="J787" s="181" t="s">
        <v>1434</v>
      </c>
      <c r="K787" s="168">
        <v>0.9</v>
      </c>
      <c r="L787" s="169" t="s">
        <v>32</v>
      </c>
      <c r="M787" s="169" t="s">
        <v>32</v>
      </c>
      <c r="N787" s="170" t="s">
        <v>32</v>
      </c>
      <c r="O787" s="170" t="s">
        <v>32</v>
      </c>
      <c r="P787" s="356">
        <v>0.9</v>
      </c>
      <c r="Q787" s="357">
        <v>0</v>
      </c>
      <c r="R787" s="169">
        <v>0</v>
      </c>
      <c r="S787" s="169">
        <v>0</v>
      </c>
      <c r="T787" s="169">
        <v>0</v>
      </c>
      <c r="U787" s="356">
        <v>0.9</v>
      </c>
      <c r="V787" s="169">
        <v>0</v>
      </c>
      <c r="W787" s="169">
        <v>1</v>
      </c>
      <c r="X787" s="169">
        <v>1</v>
      </c>
      <c r="Y787" s="169">
        <v>0</v>
      </c>
      <c r="Z787" s="356">
        <v>0.92</v>
      </c>
      <c r="AA787" s="356">
        <v>1</v>
      </c>
      <c r="AB787" s="356">
        <v>1</v>
      </c>
      <c r="AC787" s="356">
        <v>1</v>
      </c>
      <c r="AD787" s="356">
        <v>1</v>
      </c>
      <c r="AE787" s="356">
        <v>0.92</v>
      </c>
      <c r="AF787" s="169">
        <v>0.997555012224939</v>
      </c>
      <c r="AG787" s="169">
        <v>1</v>
      </c>
      <c r="AH787" s="169">
        <v>0.983682983682984</v>
      </c>
      <c r="AI787" s="169">
        <v>0.997555012224939</v>
      </c>
      <c r="AJ787" s="356">
        <v>0.92</v>
      </c>
      <c r="AK787" s="169">
        <v>0.833333333333333</v>
      </c>
      <c r="AL787" s="169">
        <v>1</v>
      </c>
      <c r="AM787" s="169">
        <v>1</v>
      </c>
      <c r="AN787" s="169">
        <v>0.833333333333333</v>
      </c>
      <c r="AO787" s="168">
        <v>0.99</v>
      </c>
      <c r="AP787" s="358" t="s">
        <v>32</v>
      </c>
      <c r="AQ787" s="358">
        <v>1</v>
      </c>
      <c r="AR787" s="358">
        <v>1</v>
      </c>
      <c r="AS787" s="359" t="s">
        <v>32</v>
      </c>
      <c r="AT787" s="364">
        <v>0.0810595228934205</v>
      </c>
      <c r="AU787" s="361" t="s">
        <v>32</v>
      </c>
      <c r="AV787" s="362" t="s">
        <v>32</v>
      </c>
      <c r="AW787" s="362" t="s">
        <v>32</v>
      </c>
      <c r="AX787" s="362" t="s">
        <v>32</v>
      </c>
      <c r="AY787" s="142"/>
      <c r="AZ787" s="140"/>
    </row>
    <row r="788" spans="1:52">
      <c r="A788" s="138"/>
      <c r="B788" s="142"/>
      <c r="C788" s="172" t="s">
        <v>1160</v>
      </c>
      <c r="D788" s="166" t="s">
        <v>26</v>
      </c>
      <c r="E788" s="166" t="s">
        <v>1161</v>
      </c>
      <c r="F788" s="167" t="s">
        <v>1435</v>
      </c>
      <c r="G788" s="181" t="s">
        <v>1436</v>
      </c>
      <c r="H788" s="181" t="s">
        <v>1436</v>
      </c>
      <c r="I788" s="181" t="s">
        <v>1436</v>
      </c>
      <c r="J788" s="181" t="s">
        <v>1436</v>
      </c>
      <c r="K788" s="168">
        <v>0.9</v>
      </c>
      <c r="L788" s="169" t="s">
        <v>32</v>
      </c>
      <c r="M788" s="169" t="s">
        <v>32</v>
      </c>
      <c r="N788" s="170" t="s">
        <v>32</v>
      </c>
      <c r="O788" s="170" t="s">
        <v>32</v>
      </c>
      <c r="P788" s="356">
        <v>0.9</v>
      </c>
      <c r="Q788" s="357" t="s">
        <v>32</v>
      </c>
      <c r="R788" s="169">
        <v>0</v>
      </c>
      <c r="S788" s="169">
        <v>0</v>
      </c>
      <c r="T788" s="169" t="s">
        <v>32</v>
      </c>
      <c r="U788" s="356">
        <v>0.9</v>
      </c>
      <c r="V788" s="169" t="s">
        <v>32</v>
      </c>
      <c r="W788" s="169">
        <v>1</v>
      </c>
      <c r="X788" s="169">
        <v>1</v>
      </c>
      <c r="Y788" s="169" t="s">
        <v>32</v>
      </c>
      <c r="Z788" s="356">
        <v>0.92</v>
      </c>
      <c r="AA788" s="356">
        <v>1</v>
      </c>
      <c r="AB788" s="356" t="s">
        <v>32</v>
      </c>
      <c r="AC788" s="356" t="s">
        <v>32</v>
      </c>
      <c r="AD788" s="356">
        <v>1</v>
      </c>
      <c r="AE788" s="356">
        <v>0.92</v>
      </c>
      <c r="AF788" s="169" t="s">
        <v>32</v>
      </c>
      <c r="AG788" s="169" t="s">
        <v>32</v>
      </c>
      <c r="AH788" s="169" t="s">
        <v>32</v>
      </c>
      <c r="AI788" s="169" t="s">
        <v>32</v>
      </c>
      <c r="AJ788" s="356">
        <v>0.92</v>
      </c>
      <c r="AK788" s="169">
        <v>1</v>
      </c>
      <c r="AL788" s="169">
        <v>1</v>
      </c>
      <c r="AM788" s="169">
        <v>1</v>
      </c>
      <c r="AN788" s="169">
        <v>1</v>
      </c>
      <c r="AO788" s="168">
        <v>0.99</v>
      </c>
      <c r="AP788" s="358" t="s">
        <v>32</v>
      </c>
      <c r="AQ788" s="358" t="s">
        <v>32</v>
      </c>
      <c r="AR788" s="358" t="s">
        <v>32</v>
      </c>
      <c r="AS788" s="359" t="s">
        <v>32</v>
      </c>
      <c r="AT788" s="364">
        <v>0.0810595228934205</v>
      </c>
      <c r="AU788" s="361" t="s">
        <v>32</v>
      </c>
      <c r="AV788" s="362" t="s">
        <v>32</v>
      </c>
      <c r="AW788" s="362" t="s">
        <v>32</v>
      </c>
      <c r="AX788" s="362" t="s">
        <v>32</v>
      </c>
      <c r="AY788" s="142"/>
      <c r="AZ788" s="140"/>
    </row>
    <row r="789" spans="1:52">
      <c r="A789" s="138"/>
      <c r="B789" s="142"/>
      <c r="C789" s="172" t="s">
        <v>1160</v>
      </c>
      <c r="D789" s="166" t="s">
        <v>26</v>
      </c>
      <c r="E789" s="166" t="s">
        <v>1161</v>
      </c>
      <c r="F789" s="167" t="s">
        <v>1437</v>
      </c>
      <c r="G789" s="181" t="s">
        <v>1438</v>
      </c>
      <c r="H789" s="181" t="s">
        <v>1438</v>
      </c>
      <c r="I789" s="181" t="s">
        <v>1438</v>
      </c>
      <c r="J789" s="181" t="s">
        <v>1438</v>
      </c>
      <c r="K789" s="168">
        <v>0.9</v>
      </c>
      <c r="L789" s="169">
        <v>0.96551724137931</v>
      </c>
      <c r="M789" s="169">
        <v>0.932203389830508</v>
      </c>
      <c r="N789" s="170">
        <v>0.886363636363636</v>
      </c>
      <c r="O789" s="170">
        <v>0.96551724137931</v>
      </c>
      <c r="P789" s="356">
        <v>0.9</v>
      </c>
      <c r="Q789" s="357">
        <v>0.959757023538345</v>
      </c>
      <c r="R789" s="169">
        <v>0.951734970726831</v>
      </c>
      <c r="S789" s="169">
        <v>0.922305764411028</v>
      </c>
      <c r="T789" s="169">
        <v>0.959757023538345</v>
      </c>
      <c r="U789" s="356">
        <v>0.9</v>
      </c>
      <c r="V789" s="169">
        <v>0.92463933181473</v>
      </c>
      <c r="W789" s="169">
        <v>0.924603741253748</v>
      </c>
      <c r="X789" s="169">
        <v>0.93483709273183</v>
      </c>
      <c r="Y789" s="169">
        <v>0.92463933181473</v>
      </c>
      <c r="Z789" s="356">
        <v>0.92</v>
      </c>
      <c r="AA789" s="356">
        <v>0.929661579296616</v>
      </c>
      <c r="AB789" s="356">
        <v>0.935919055649241</v>
      </c>
      <c r="AC789" s="356">
        <v>0.923219241443108</v>
      </c>
      <c r="AD789" s="356">
        <v>0.929661579296616</v>
      </c>
      <c r="AE789" s="356">
        <v>0.92</v>
      </c>
      <c r="AF789" s="169">
        <v>0.997668997668998</v>
      </c>
      <c r="AG789" s="169">
        <v>0.998305084745763</v>
      </c>
      <c r="AH789" s="169">
        <v>0.999021526418787</v>
      </c>
      <c r="AI789" s="169">
        <v>0.997668997668998</v>
      </c>
      <c r="AJ789" s="356">
        <v>0.92</v>
      </c>
      <c r="AK789" s="169">
        <v>0.960856179445829</v>
      </c>
      <c r="AL789" s="169">
        <v>0.960728514513375</v>
      </c>
      <c r="AM789" s="169">
        <v>0.946428571428571</v>
      </c>
      <c r="AN789" s="169">
        <v>0.960856179445829</v>
      </c>
      <c r="AO789" s="168">
        <v>0.99</v>
      </c>
      <c r="AP789" s="358">
        <v>1</v>
      </c>
      <c r="AQ789" s="358">
        <v>1</v>
      </c>
      <c r="AR789" s="358">
        <v>1</v>
      </c>
      <c r="AS789" s="359">
        <v>1</v>
      </c>
      <c r="AT789" s="364">
        <v>0.0810595228934205</v>
      </c>
      <c r="AU789" s="361">
        <v>0.024390243902439</v>
      </c>
      <c r="AV789" s="362">
        <v>0.219512195121951</v>
      </c>
      <c r="AW789" s="362">
        <v>0.0869565217391304</v>
      </c>
      <c r="AX789" s="362">
        <v>0.024390243902439</v>
      </c>
      <c r="AY789" s="142"/>
      <c r="AZ789" s="140"/>
    </row>
    <row r="790" spans="1:52">
      <c r="A790" s="138"/>
      <c r="B790" s="142"/>
      <c r="C790" s="172" t="s">
        <v>1160</v>
      </c>
      <c r="D790" s="166" t="s">
        <v>26</v>
      </c>
      <c r="E790" s="166" t="s">
        <v>1161</v>
      </c>
      <c r="F790" s="167" t="s">
        <v>1439</v>
      </c>
      <c r="G790" s="181" t="s">
        <v>1440</v>
      </c>
      <c r="H790" s="181" t="s">
        <v>1440</v>
      </c>
      <c r="I790" s="181" t="s">
        <v>1440</v>
      </c>
      <c r="J790" s="181" t="s">
        <v>1440</v>
      </c>
      <c r="K790" s="168">
        <v>0.9</v>
      </c>
      <c r="L790" s="169">
        <v>0.787878787878788</v>
      </c>
      <c r="M790" s="169">
        <v>0.971428571428571</v>
      </c>
      <c r="N790" s="170">
        <v>0.791666666666667</v>
      </c>
      <c r="O790" s="170">
        <v>0.787878787878788</v>
      </c>
      <c r="P790" s="356">
        <v>0.9</v>
      </c>
      <c r="Q790" s="357">
        <v>0.935054773082942</v>
      </c>
      <c r="R790" s="169">
        <v>0.914590747330961</v>
      </c>
      <c r="S790" s="169">
        <v>0.950304259634888</v>
      </c>
      <c r="T790" s="169">
        <v>0.935054773082942</v>
      </c>
      <c r="U790" s="356">
        <v>0.9</v>
      </c>
      <c r="V790" s="169">
        <v>0.903364632237872</v>
      </c>
      <c r="W790" s="169">
        <v>0.887763482069532</v>
      </c>
      <c r="X790" s="169">
        <v>0.931034482758621</v>
      </c>
      <c r="Y790" s="169">
        <v>0.903364632237872</v>
      </c>
      <c r="Z790" s="356">
        <v>0.92</v>
      </c>
      <c r="AA790" s="356">
        <v>0.918851435705368</v>
      </c>
      <c r="AB790" s="356">
        <v>0.892893923789907</v>
      </c>
      <c r="AC790" s="356">
        <v>0.953445065176909</v>
      </c>
      <c r="AD790" s="356">
        <v>0.918851435705368</v>
      </c>
      <c r="AE790" s="356">
        <v>0.92</v>
      </c>
      <c r="AF790" s="169">
        <v>0.995877705255926</v>
      </c>
      <c r="AG790" s="169">
        <v>0.992919214676537</v>
      </c>
      <c r="AH790" s="169">
        <v>0.993161613859129</v>
      </c>
      <c r="AI790" s="169">
        <v>0.995877705255926</v>
      </c>
      <c r="AJ790" s="356">
        <v>0.92</v>
      </c>
      <c r="AK790" s="169">
        <v>0.941245249926922</v>
      </c>
      <c r="AL790" s="169">
        <v>0.924124513618677</v>
      </c>
      <c r="AM790" s="169">
        <v>0.965268676277851</v>
      </c>
      <c r="AN790" s="169">
        <v>0.941245249926922</v>
      </c>
      <c r="AO790" s="168">
        <v>0.99</v>
      </c>
      <c r="AP790" s="358">
        <v>1</v>
      </c>
      <c r="AQ790" s="358">
        <v>1</v>
      </c>
      <c r="AR790" s="358">
        <v>1</v>
      </c>
      <c r="AS790" s="359">
        <v>1</v>
      </c>
      <c r="AT790" s="364">
        <v>0.0810595228934205</v>
      </c>
      <c r="AU790" s="361">
        <v>0</v>
      </c>
      <c r="AV790" s="362">
        <v>0.333333333333333</v>
      </c>
      <c r="AW790" s="362">
        <v>0</v>
      </c>
      <c r="AX790" s="362">
        <v>0</v>
      </c>
      <c r="AY790" s="142"/>
      <c r="AZ790" s="140"/>
    </row>
    <row r="791" spans="1:52">
      <c r="A791" s="138"/>
      <c r="B791" s="142"/>
      <c r="C791" s="172" t="s">
        <v>1160</v>
      </c>
      <c r="D791" s="166" t="s">
        <v>26</v>
      </c>
      <c r="E791" s="166" t="s">
        <v>1161</v>
      </c>
      <c r="F791" s="167" t="s">
        <v>1441</v>
      </c>
      <c r="G791" s="181" t="s">
        <v>1442</v>
      </c>
      <c r="H791" s="181" t="s">
        <v>1442</v>
      </c>
      <c r="I791" s="181" t="s">
        <v>1442</v>
      </c>
      <c r="J791" s="181" t="s">
        <v>1442</v>
      </c>
      <c r="K791" s="168">
        <v>0.9</v>
      </c>
      <c r="L791" s="169">
        <v>0.863636363636364</v>
      </c>
      <c r="M791" s="169">
        <v>0.869565217391304</v>
      </c>
      <c r="N791" s="170">
        <v>0.875</v>
      </c>
      <c r="O791" s="170">
        <v>0.863636363636364</v>
      </c>
      <c r="P791" s="356">
        <v>0.9</v>
      </c>
      <c r="Q791" s="357">
        <v>0.92573491490459</v>
      </c>
      <c r="R791" s="169">
        <v>0.904274753379613</v>
      </c>
      <c r="S791" s="169">
        <v>0.911633109619687</v>
      </c>
      <c r="T791" s="169">
        <v>0.92573491490459</v>
      </c>
      <c r="U791" s="356">
        <v>0.9</v>
      </c>
      <c r="V791" s="169">
        <v>0.912325941206808</v>
      </c>
      <c r="W791" s="169">
        <v>0.915966386554622</v>
      </c>
      <c r="X791" s="169">
        <v>0.953020134228188</v>
      </c>
      <c r="Y791" s="169">
        <v>0.912325941206808</v>
      </c>
      <c r="Z791" s="356">
        <v>0.92</v>
      </c>
      <c r="AA791" s="356">
        <v>0.923076923076923</v>
      </c>
      <c r="AB791" s="356">
        <v>0.894217207334274</v>
      </c>
      <c r="AC791" s="356">
        <v>0.946695095948827</v>
      </c>
      <c r="AD791" s="356">
        <v>0.923076923076923</v>
      </c>
      <c r="AE791" s="356">
        <v>0.92</v>
      </c>
      <c r="AF791" s="169">
        <v>0.984472049689441</v>
      </c>
      <c r="AG791" s="169">
        <v>0.985539990962494</v>
      </c>
      <c r="AH791" s="169">
        <v>0.987315875613748</v>
      </c>
      <c r="AI791" s="169">
        <v>0.984472049689441</v>
      </c>
      <c r="AJ791" s="356">
        <v>0.92</v>
      </c>
      <c r="AK791" s="169">
        <v>0.969367972082202</v>
      </c>
      <c r="AL791" s="169">
        <v>0.963736582535538</v>
      </c>
      <c r="AM791" s="169">
        <v>0.969941348973607</v>
      </c>
      <c r="AN791" s="169">
        <v>0.969367972082202</v>
      </c>
      <c r="AO791" s="168">
        <v>0.99</v>
      </c>
      <c r="AP791" s="358">
        <v>1</v>
      </c>
      <c r="AQ791" s="358">
        <v>1</v>
      </c>
      <c r="AR791" s="358">
        <v>1</v>
      </c>
      <c r="AS791" s="359">
        <v>1</v>
      </c>
      <c r="AT791" s="364">
        <v>0.0810595228934205</v>
      </c>
      <c r="AU791" s="361">
        <v>0</v>
      </c>
      <c r="AV791" s="362">
        <v>0.571428571428571</v>
      </c>
      <c r="AW791" s="362">
        <v>0</v>
      </c>
      <c r="AX791" s="362">
        <v>0</v>
      </c>
      <c r="AY791" s="142"/>
      <c r="AZ791" s="140"/>
    </row>
    <row r="792" spans="1:52">
      <c r="A792" s="138"/>
      <c r="B792" s="142"/>
      <c r="C792" s="172" t="s">
        <v>1160</v>
      </c>
      <c r="D792" s="166" t="s">
        <v>26</v>
      </c>
      <c r="E792" s="166" t="s">
        <v>1161</v>
      </c>
      <c r="F792" s="167" t="s">
        <v>1443</v>
      </c>
      <c r="G792" s="181" t="s">
        <v>1444</v>
      </c>
      <c r="H792" s="181" t="s">
        <v>1444</v>
      </c>
      <c r="I792" s="181" t="s">
        <v>1444</v>
      </c>
      <c r="J792" s="181" t="s">
        <v>1444</v>
      </c>
      <c r="K792" s="168">
        <v>0.9</v>
      </c>
      <c r="L792" s="169">
        <v>0.891304347826087</v>
      </c>
      <c r="M792" s="169">
        <v>0.869565217391304</v>
      </c>
      <c r="N792" s="170">
        <v>0.870967741935484</v>
      </c>
      <c r="O792" s="170">
        <v>0.891304347826087</v>
      </c>
      <c r="P792" s="356">
        <v>0.9</v>
      </c>
      <c r="Q792" s="357">
        <v>0.929709732498577</v>
      </c>
      <c r="R792" s="169">
        <v>0.909956366521222</v>
      </c>
      <c r="S792" s="169">
        <v>0.917910447761194</v>
      </c>
      <c r="T792" s="169">
        <v>0.929709732498577</v>
      </c>
      <c r="U792" s="356">
        <v>0.9</v>
      </c>
      <c r="V792" s="169">
        <v>0.890722822993739</v>
      </c>
      <c r="W792" s="169">
        <v>0.890122967076557</v>
      </c>
      <c r="X792" s="169">
        <v>0.890298507462687</v>
      </c>
      <c r="Y792" s="169">
        <v>0.890722822993739</v>
      </c>
      <c r="Z792" s="356">
        <v>0.92</v>
      </c>
      <c r="AA792" s="356">
        <v>0.923287671232877</v>
      </c>
      <c r="AB792" s="356">
        <v>0.890479599141016</v>
      </c>
      <c r="AC792" s="356">
        <v>0.891823899371069</v>
      </c>
      <c r="AD792" s="356">
        <v>0.923287671232877</v>
      </c>
      <c r="AE792" s="356">
        <v>0.92</v>
      </c>
      <c r="AF792" s="169">
        <v>0.99936628643853</v>
      </c>
      <c r="AG792" s="169">
        <v>1</v>
      </c>
      <c r="AH792" s="169">
        <v>0.993084370677732</v>
      </c>
      <c r="AI792" s="169">
        <v>0.99936628643853</v>
      </c>
      <c r="AJ792" s="356">
        <v>0.92</v>
      </c>
      <c r="AK792" s="169">
        <v>0.959630663517286</v>
      </c>
      <c r="AL792" s="169">
        <v>0.950155279503106</v>
      </c>
      <c r="AM792" s="169">
        <v>0.919045390734675</v>
      </c>
      <c r="AN792" s="169">
        <v>0.959630663517286</v>
      </c>
      <c r="AO792" s="168">
        <v>0.99</v>
      </c>
      <c r="AP792" s="358">
        <v>1</v>
      </c>
      <c r="AQ792" s="358">
        <v>1</v>
      </c>
      <c r="AR792" s="358">
        <v>1</v>
      </c>
      <c r="AS792" s="359">
        <v>1</v>
      </c>
      <c r="AT792" s="364">
        <v>0.0810595228934205</v>
      </c>
      <c r="AU792" s="361">
        <v>0.1</v>
      </c>
      <c r="AV792" s="362">
        <v>0.2</v>
      </c>
      <c r="AW792" s="362">
        <v>0.05</v>
      </c>
      <c r="AX792" s="362">
        <v>0.1</v>
      </c>
      <c r="AY792" s="142"/>
      <c r="AZ792" s="140"/>
    </row>
    <row r="793" spans="1:52">
      <c r="A793" s="138"/>
      <c r="B793" s="142"/>
      <c r="C793" s="172" t="s">
        <v>1160</v>
      </c>
      <c r="D793" s="166" t="s">
        <v>26</v>
      </c>
      <c r="E793" s="166" t="s">
        <v>1161</v>
      </c>
      <c r="F793" s="167" t="s">
        <v>1445</v>
      </c>
      <c r="G793" s="181" t="s">
        <v>1446</v>
      </c>
      <c r="H793" s="181" t="s">
        <v>1446</v>
      </c>
      <c r="I793" s="181" t="s">
        <v>1446</v>
      </c>
      <c r="J793" s="181" t="s">
        <v>1446</v>
      </c>
      <c r="K793" s="168">
        <v>0.9</v>
      </c>
      <c r="L793" s="169">
        <v>0.68</v>
      </c>
      <c r="M793" s="169">
        <v>0.76</v>
      </c>
      <c r="N793" s="170">
        <v>0.714285714285714</v>
      </c>
      <c r="O793" s="170">
        <v>0.68</v>
      </c>
      <c r="P793" s="356">
        <v>0.9</v>
      </c>
      <c r="Q793" s="357">
        <v>0.930865298840321</v>
      </c>
      <c r="R793" s="169">
        <v>0.941569282136895</v>
      </c>
      <c r="S793" s="169">
        <v>0.96969696969697</v>
      </c>
      <c r="T793" s="169">
        <v>0.930865298840321</v>
      </c>
      <c r="U793" s="356">
        <v>0.9</v>
      </c>
      <c r="V793" s="169">
        <v>0.851471900089206</v>
      </c>
      <c r="W793" s="169">
        <v>0.896160267111853</v>
      </c>
      <c r="X793" s="169">
        <v>0.944055944055944</v>
      </c>
      <c r="Y793" s="169">
        <v>0.851471900089206</v>
      </c>
      <c r="Z793" s="356">
        <v>0.92</v>
      </c>
      <c r="AA793" s="356">
        <v>0.925764192139738</v>
      </c>
      <c r="AB793" s="356">
        <v>0.854961832061069</v>
      </c>
      <c r="AC793" s="356">
        <v>0.912065439672802</v>
      </c>
      <c r="AD793" s="356">
        <v>0.925764192139738</v>
      </c>
      <c r="AE793" s="356">
        <v>0.92</v>
      </c>
      <c r="AF793" s="169">
        <v>0.995080354214497</v>
      </c>
      <c r="AG793" s="169">
        <v>0.994717728623308</v>
      </c>
      <c r="AH793" s="169">
        <v>0.991068678780413</v>
      </c>
      <c r="AI793" s="169">
        <v>0.995080354214497</v>
      </c>
      <c r="AJ793" s="356">
        <v>0.92</v>
      </c>
      <c r="AK793" s="169">
        <v>0.944109772423025</v>
      </c>
      <c r="AL793" s="169">
        <v>0.927796879132505</v>
      </c>
      <c r="AM793" s="169">
        <v>0.948775055679287</v>
      </c>
      <c r="AN793" s="169">
        <v>0.944109772423025</v>
      </c>
      <c r="AO793" s="168">
        <v>0.99</v>
      </c>
      <c r="AP793" s="358">
        <v>1</v>
      </c>
      <c r="AQ793" s="358">
        <v>1</v>
      </c>
      <c r="AR793" s="358">
        <v>1</v>
      </c>
      <c r="AS793" s="359">
        <v>1</v>
      </c>
      <c r="AT793" s="364">
        <v>0.0810595228934205</v>
      </c>
      <c r="AU793" s="361">
        <v>0</v>
      </c>
      <c r="AV793" s="362">
        <v>0</v>
      </c>
      <c r="AW793" s="362">
        <v>0</v>
      </c>
      <c r="AX793" s="362">
        <v>0</v>
      </c>
      <c r="AY793" s="142"/>
      <c r="AZ793" s="140"/>
    </row>
    <row r="794" spans="1:52">
      <c r="A794" s="138"/>
      <c r="B794" s="142"/>
      <c r="C794" s="172" t="s">
        <v>1160</v>
      </c>
      <c r="D794" s="166" t="s">
        <v>26</v>
      </c>
      <c r="E794" s="166" t="s">
        <v>1161</v>
      </c>
      <c r="F794" s="167" t="s">
        <v>1447</v>
      </c>
      <c r="G794" s="181" t="s">
        <v>1448</v>
      </c>
      <c r="H794" s="181" t="s">
        <v>1448</v>
      </c>
      <c r="I794" s="181" t="s">
        <v>1448</v>
      </c>
      <c r="J794" s="181" t="s">
        <v>1448</v>
      </c>
      <c r="K794" s="168">
        <v>0.9</v>
      </c>
      <c r="L794" s="169">
        <v>0.875</v>
      </c>
      <c r="M794" s="169">
        <v>0.944444444444444</v>
      </c>
      <c r="N794" s="170">
        <v>0.925925925925926</v>
      </c>
      <c r="O794" s="170">
        <v>0.875</v>
      </c>
      <c r="P794" s="356">
        <v>0.9</v>
      </c>
      <c r="Q794" s="357">
        <v>0.935921297527253</v>
      </c>
      <c r="R794" s="169">
        <v>0.941422594142259</v>
      </c>
      <c r="S794" s="169">
        <v>0.963636363636364</v>
      </c>
      <c r="T794" s="169">
        <v>0.935921297527253</v>
      </c>
      <c r="U794" s="356">
        <v>0.9</v>
      </c>
      <c r="V794" s="169">
        <v>0.907471417176283</v>
      </c>
      <c r="W794" s="169">
        <v>0.902570233114166</v>
      </c>
      <c r="X794" s="169">
        <v>0.917647058823529</v>
      </c>
      <c r="Y794" s="169">
        <v>0.907471417176283</v>
      </c>
      <c r="Z794" s="356">
        <v>0.92</v>
      </c>
      <c r="AA794" s="356">
        <v>0.924768518518518</v>
      </c>
      <c r="AB794" s="356">
        <v>0.889575971731449</v>
      </c>
      <c r="AC794" s="356">
        <v>0.905750798722045</v>
      </c>
      <c r="AD794" s="356">
        <v>0.924768518518518</v>
      </c>
      <c r="AE794" s="356">
        <v>0.92</v>
      </c>
      <c r="AF794" s="169">
        <v>0.994392523364486</v>
      </c>
      <c r="AG794" s="169">
        <v>0.98974358974359</v>
      </c>
      <c r="AH794" s="169">
        <v>0.989909182643794</v>
      </c>
      <c r="AI794" s="169">
        <v>0.994392523364486</v>
      </c>
      <c r="AJ794" s="356">
        <v>0.92</v>
      </c>
      <c r="AK794" s="169">
        <v>0.954252577319588</v>
      </c>
      <c r="AL794" s="169">
        <v>0.947821846553966</v>
      </c>
      <c r="AM794" s="169">
        <v>0.937950360288231</v>
      </c>
      <c r="AN794" s="169">
        <v>0.954252577319588</v>
      </c>
      <c r="AO794" s="168">
        <v>0.99</v>
      </c>
      <c r="AP794" s="358">
        <v>1</v>
      </c>
      <c r="AQ794" s="358">
        <v>1</v>
      </c>
      <c r="AR794" s="358">
        <v>1</v>
      </c>
      <c r="AS794" s="359">
        <v>1</v>
      </c>
      <c r="AT794" s="364">
        <v>0.0810595228934205</v>
      </c>
      <c r="AU794" s="361">
        <v>0.0476190476190476</v>
      </c>
      <c r="AV794" s="362">
        <v>0.181818181818182</v>
      </c>
      <c r="AW794" s="362">
        <v>0</v>
      </c>
      <c r="AX794" s="362">
        <v>0.0476190476190476</v>
      </c>
      <c r="AY794" s="142"/>
      <c r="AZ794" s="140"/>
    </row>
    <row r="795" spans="1:52">
      <c r="A795" s="138"/>
      <c r="B795" s="142"/>
      <c r="C795" s="172" t="s">
        <v>1160</v>
      </c>
      <c r="D795" s="166" t="s">
        <v>26</v>
      </c>
      <c r="E795" s="166" t="s">
        <v>1161</v>
      </c>
      <c r="F795" s="167" t="s">
        <v>1449</v>
      </c>
      <c r="G795" s="181" t="s">
        <v>1450</v>
      </c>
      <c r="H795" s="181" t="s">
        <v>1450</v>
      </c>
      <c r="I795" s="181" t="s">
        <v>1450</v>
      </c>
      <c r="J795" s="181" t="s">
        <v>1450</v>
      </c>
      <c r="K795" s="168">
        <v>0.9</v>
      </c>
      <c r="L795" s="169">
        <v>0.862068965517241</v>
      </c>
      <c r="M795" s="169">
        <v>0.78125</v>
      </c>
      <c r="N795" s="170">
        <v>0.92</v>
      </c>
      <c r="O795" s="170">
        <v>0.862068965517241</v>
      </c>
      <c r="P795" s="356">
        <v>0.9</v>
      </c>
      <c r="Q795" s="357">
        <v>0.938992042440318</v>
      </c>
      <c r="R795" s="169">
        <v>0.927083333333333</v>
      </c>
      <c r="S795" s="169">
        <v>0.955329949238579</v>
      </c>
      <c r="T795" s="169">
        <v>0.938992042440318</v>
      </c>
      <c r="U795" s="356">
        <v>0.9</v>
      </c>
      <c r="V795" s="169">
        <v>0.916256157635468</v>
      </c>
      <c r="W795" s="169">
        <v>0.903356481481482</v>
      </c>
      <c r="X795" s="169">
        <v>0.927918781725888</v>
      </c>
      <c r="Y795" s="169">
        <v>0.916256157635468</v>
      </c>
      <c r="Z795" s="356">
        <v>0.92</v>
      </c>
      <c r="AA795" s="356">
        <v>0.928909952606635</v>
      </c>
      <c r="AB795" s="356">
        <v>0.917835671342685</v>
      </c>
      <c r="AC795" s="356">
        <v>0.944347826086957</v>
      </c>
      <c r="AD795" s="356">
        <v>0.928909952606635</v>
      </c>
      <c r="AE795" s="356">
        <v>0.92</v>
      </c>
      <c r="AF795" s="169">
        <v>0.997063142437592</v>
      </c>
      <c r="AG795" s="169">
        <v>0.993162393162393</v>
      </c>
      <c r="AH795" s="169">
        <v>0.989224137931034</v>
      </c>
      <c r="AI795" s="169">
        <v>0.997063142437592</v>
      </c>
      <c r="AJ795" s="356">
        <v>0.92</v>
      </c>
      <c r="AK795" s="169">
        <v>0.954610333999429</v>
      </c>
      <c r="AL795" s="169">
        <v>0.95331088664422</v>
      </c>
      <c r="AM795" s="169">
        <v>0.953846153846154</v>
      </c>
      <c r="AN795" s="169">
        <v>0.954610333999429</v>
      </c>
      <c r="AO795" s="168">
        <v>0.99</v>
      </c>
      <c r="AP795" s="358">
        <v>1</v>
      </c>
      <c r="AQ795" s="358">
        <v>1</v>
      </c>
      <c r="AR795" s="358">
        <v>1</v>
      </c>
      <c r="AS795" s="359">
        <v>1</v>
      </c>
      <c r="AT795" s="364">
        <v>0.0810595228934205</v>
      </c>
      <c r="AU795" s="361">
        <v>0</v>
      </c>
      <c r="AV795" s="362">
        <v>0.111111111111111</v>
      </c>
      <c r="AW795" s="362">
        <v>0.0526315789473684</v>
      </c>
      <c r="AX795" s="362">
        <v>0</v>
      </c>
      <c r="AY795" s="142"/>
      <c r="AZ795" s="140"/>
    </row>
    <row r="796" spans="1:52">
      <c r="A796" s="138"/>
      <c r="B796" s="142"/>
      <c r="C796" s="172" t="s">
        <v>1160</v>
      </c>
      <c r="D796" s="166" t="s">
        <v>26</v>
      </c>
      <c r="E796" s="166" t="s">
        <v>1161</v>
      </c>
      <c r="F796" s="167" t="s">
        <v>1451</v>
      </c>
      <c r="G796" s="181" t="s">
        <v>1452</v>
      </c>
      <c r="H796" s="181" t="s">
        <v>1452</v>
      </c>
      <c r="I796" s="181" t="s">
        <v>1452</v>
      </c>
      <c r="J796" s="181" t="s">
        <v>1452</v>
      </c>
      <c r="K796" s="168">
        <v>0.9</v>
      </c>
      <c r="L796" s="169">
        <v>0.870967741935484</v>
      </c>
      <c r="M796" s="169">
        <v>0.9375</v>
      </c>
      <c r="N796" s="170">
        <v>0.933333333333333</v>
      </c>
      <c r="O796" s="170">
        <v>0.870967741935484</v>
      </c>
      <c r="P796" s="356">
        <v>0.9</v>
      </c>
      <c r="Q796" s="357">
        <v>0.935309973045822</v>
      </c>
      <c r="R796" s="169">
        <v>0.90764684152198</v>
      </c>
      <c r="S796" s="169">
        <v>0.947586206896552</v>
      </c>
      <c r="T796" s="169">
        <v>0.935309973045822</v>
      </c>
      <c r="U796" s="356">
        <v>0.9</v>
      </c>
      <c r="V796" s="169">
        <v>0.910512129380054</v>
      </c>
      <c r="W796" s="169">
        <v>0.873660879202069</v>
      </c>
      <c r="X796" s="169">
        <v>0.911724137931034</v>
      </c>
      <c r="Y796" s="169">
        <v>0.910512129380054</v>
      </c>
      <c r="Z796" s="356">
        <v>0.92</v>
      </c>
      <c r="AA796" s="356">
        <v>0.866425992779783</v>
      </c>
      <c r="AB796" s="356">
        <v>0.865853658536585</v>
      </c>
      <c r="AC796" s="356">
        <v>0.917995444191344</v>
      </c>
      <c r="AD796" s="356">
        <v>0.866425992779783</v>
      </c>
      <c r="AE796" s="356">
        <v>0.92</v>
      </c>
      <c r="AF796" s="169">
        <v>0.993811881188119</v>
      </c>
      <c r="AG796" s="169">
        <v>0.994227994227994</v>
      </c>
      <c r="AH796" s="169">
        <v>0.990844354018311</v>
      </c>
      <c r="AI796" s="169">
        <v>0.993811881188119</v>
      </c>
      <c r="AJ796" s="356">
        <v>0.92</v>
      </c>
      <c r="AK796" s="169">
        <v>0.945424702503078</v>
      </c>
      <c r="AL796" s="169">
        <v>0.940564635958395</v>
      </c>
      <c r="AM796" s="169">
        <v>0.933848797250859</v>
      </c>
      <c r="AN796" s="169">
        <v>0.945424702503078</v>
      </c>
      <c r="AO796" s="168">
        <v>0.99</v>
      </c>
      <c r="AP796" s="358">
        <v>1</v>
      </c>
      <c r="AQ796" s="358">
        <v>1</v>
      </c>
      <c r="AR796" s="358">
        <v>1</v>
      </c>
      <c r="AS796" s="359">
        <v>1</v>
      </c>
      <c r="AT796" s="364">
        <v>0.0810595228934205</v>
      </c>
      <c r="AU796" s="361">
        <v>0</v>
      </c>
      <c r="AV796" s="362">
        <v>0.4</v>
      </c>
      <c r="AW796" s="362">
        <v>0</v>
      </c>
      <c r="AX796" s="362">
        <v>0</v>
      </c>
      <c r="AY796" s="142"/>
      <c r="AZ796" s="140"/>
    </row>
    <row r="797" spans="1:52">
      <c r="A797" s="138"/>
      <c r="B797" s="142"/>
      <c r="C797" s="172" t="s">
        <v>1160</v>
      </c>
      <c r="D797" s="166" t="s">
        <v>26</v>
      </c>
      <c r="E797" s="166" t="s">
        <v>1161</v>
      </c>
      <c r="F797" s="167" t="s">
        <v>1453</v>
      </c>
      <c r="G797" s="181" t="s">
        <v>1454</v>
      </c>
      <c r="H797" s="181" t="s">
        <v>1454</v>
      </c>
      <c r="I797" s="181" t="s">
        <v>1454</v>
      </c>
      <c r="J797" s="181" t="s">
        <v>1454</v>
      </c>
      <c r="K797" s="168">
        <v>0.9</v>
      </c>
      <c r="L797" s="169">
        <v>0.888888888888889</v>
      </c>
      <c r="M797" s="169">
        <v>0.916666666666667</v>
      </c>
      <c r="N797" s="170">
        <v>0.814814814814815</v>
      </c>
      <c r="O797" s="170">
        <v>0.888888888888889</v>
      </c>
      <c r="P797" s="356">
        <v>0.9</v>
      </c>
      <c r="Q797" s="357">
        <v>0.945100764419736</v>
      </c>
      <c r="R797" s="169">
        <v>0.935617103984451</v>
      </c>
      <c r="S797" s="169">
        <v>0.899305555555556</v>
      </c>
      <c r="T797" s="169">
        <v>0.945100764419736</v>
      </c>
      <c r="U797" s="356">
        <v>0.9</v>
      </c>
      <c r="V797" s="169">
        <v>0.922863099374566</v>
      </c>
      <c r="W797" s="169">
        <v>0.906705539358601</v>
      </c>
      <c r="X797" s="169">
        <v>0.9296875</v>
      </c>
      <c r="Y797" s="169">
        <v>0.922863099374566</v>
      </c>
      <c r="Z797" s="356">
        <v>0.92</v>
      </c>
      <c r="AA797" s="356">
        <v>0.908543922984356</v>
      </c>
      <c r="AB797" s="356">
        <v>0.902036857419981</v>
      </c>
      <c r="AC797" s="356">
        <v>0.93134328358209</v>
      </c>
      <c r="AD797" s="356">
        <v>0.908543922984356</v>
      </c>
      <c r="AE797" s="356">
        <v>0.92</v>
      </c>
      <c r="AF797" s="169">
        <v>0.997248968363136</v>
      </c>
      <c r="AG797" s="169">
        <v>0.998389694041868</v>
      </c>
      <c r="AH797" s="169">
        <v>0.994701986754967</v>
      </c>
      <c r="AI797" s="169">
        <v>0.997248968363136</v>
      </c>
      <c r="AJ797" s="356">
        <v>0.92</v>
      </c>
      <c r="AK797" s="169">
        <v>0.959495708154506</v>
      </c>
      <c r="AL797" s="169">
        <v>0.95065086458131</v>
      </c>
      <c r="AM797" s="169">
        <v>0.953922106417992</v>
      </c>
      <c r="AN797" s="169">
        <v>0.959495708154506</v>
      </c>
      <c r="AO797" s="168">
        <v>0.99</v>
      </c>
      <c r="AP797" s="358">
        <v>1</v>
      </c>
      <c r="AQ797" s="358">
        <v>1</v>
      </c>
      <c r="AR797" s="358">
        <v>1</v>
      </c>
      <c r="AS797" s="359">
        <v>1</v>
      </c>
      <c r="AT797" s="364">
        <v>0.0810595228934205</v>
      </c>
      <c r="AU797" s="361">
        <v>0</v>
      </c>
      <c r="AV797" s="362">
        <v>0.222222222222222</v>
      </c>
      <c r="AW797" s="362">
        <v>0.0833333333333333</v>
      </c>
      <c r="AX797" s="362">
        <v>0</v>
      </c>
      <c r="AY797" s="142"/>
      <c r="AZ797" s="140"/>
    </row>
    <row r="798" spans="1:52">
      <c r="A798" s="138"/>
      <c r="B798" s="142"/>
      <c r="C798" s="172" t="s">
        <v>1160</v>
      </c>
      <c r="D798" s="166" t="s">
        <v>26</v>
      </c>
      <c r="E798" s="166" t="s">
        <v>1161</v>
      </c>
      <c r="F798" s="167" t="s">
        <v>1455</v>
      </c>
      <c r="G798" s="181" t="s">
        <v>1456</v>
      </c>
      <c r="H798" s="181" t="s">
        <v>1456</v>
      </c>
      <c r="I798" s="181" t="s">
        <v>1456</v>
      </c>
      <c r="J798" s="181" t="s">
        <v>1456</v>
      </c>
      <c r="K798" s="168">
        <v>0.9</v>
      </c>
      <c r="L798" s="169">
        <v>0.675675675675676</v>
      </c>
      <c r="M798" s="169">
        <v>0.648648648648649</v>
      </c>
      <c r="N798" s="170">
        <v>0.833333333333333</v>
      </c>
      <c r="O798" s="170">
        <v>0.675675675675676</v>
      </c>
      <c r="P798" s="356">
        <v>0.9</v>
      </c>
      <c r="Q798" s="357">
        <v>0.94171974522293</v>
      </c>
      <c r="R798" s="169">
        <v>0.910578216046616</v>
      </c>
      <c r="S798" s="169">
        <v>0.953806672369547</v>
      </c>
      <c r="T798" s="169">
        <v>0.94171974522293</v>
      </c>
      <c r="U798" s="356">
        <v>0.9</v>
      </c>
      <c r="V798" s="169">
        <v>0.887898089171975</v>
      </c>
      <c r="W798" s="169">
        <v>0.875616315553563</v>
      </c>
      <c r="X798" s="169">
        <v>0.892215568862275</v>
      </c>
      <c r="Y798" s="169">
        <v>0.887898089171975</v>
      </c>
      <c r="Z798" s="356">
        <v>0.92</v>
      </c>
      <c r="AA798" s="356">
        <v>0.910323253388947</v>
      </c>
      <c r="AB798" s="356">
        <v>0.888472352389878</v>
      </c>
      <c r="AC798" s="356">
        <v>0.879032258064516</v>
      </c>
      <c r="AD798" s="356">
        <v>0.910323253388947</v>
      </c>
      <c r="AE798" s="356">
        <v>0.92</v>
      </c>
      <c r="AF798" s="169">
        <v>0.950892857142857</v>
      </c>
      <c r="AG798" s="169">
        <v>0.996617812852311</v>
      </c>
      <c r="AH798" s="169">
        <v>0.976934523809524</v>
      </c>
      <c r="AI798" s="169">
        <v>0.950892857142857</v>
      </c>
      <c r="AJ798" s="356">
        <v>0.92</v>
      </c>
      <c r="AK798" s="169">
        <v>0.942247027420529</v>
      </c>
      <c r="AL798" s="169">
        <v>0.950289226319595</v>
      </c>
      <c r="AM798" s="169">
        <v>0.920067076579094</v>
      </c>
      <c r="AN798" s="169">
        <v>0.942247027420529</v>
      </c>
      <c r="AO798" s="168">
        <v>0.99</v>
      </c>
      <c r="AP798" s="358">
        <v>1</v>
      </c>
      <c r="AQ798" s="358">
        <v>1</v>
      </c>
      <c r="AR798" s="358">
        <v>1</v>
      </c>
      <c r="AS798" s="359">
        <v>1</v>
      </c>
      <c r="AT798" s="364">
        <v>0.0810595228934205</v>
      </c>
      <c r="AU798" s="361">
        <v>0.0357142857142857</v>
      </c>
      <c r="AV798" s="362">
        <v>0.129032258064516</v>
      </c>
      <c r="AW798" s="362">
        <v>0.0909090909090909</v>
      </c>
      <c r="AX798" s="362">
        <v>0.0357142857142857</v>
      </c>
      <c r="AY798" s="142"/>
      <c r="AZ798" s="140"/>
    </row>
    <row r="799" spans="1:52">
      <c r="A799" s="138"/>
      <c r="B799" s="142"/>
      <c r="C799" s="172" t="s">
        <v>1160</v>
      </c>
      <c r="D799" s="166" t="s">
        <v>26</v>
      </c>
      <c r="E799" s="166" t="s">
        <v>1161</v>
      </c>
      <c r="F799" s="167" t="s">
        <v>1457</v>
      </c>
      <c r="G799" s="181" t="s">
        <v>1458</v>
      </c>
      <c r="H799" s="181" t="s">
        <v>1458</v>
      </c>
      <c r="I799" s="181" t="s">
        <v>1458</v>
      </c>
      <c r="J799" s="181" t="s">
        <v>1458</v>
      </c>
      <c r="K799" s="168">
        <v>0.9</v>
      </c>
      <c r="L799" s="169">
        <v>1</v>
      </c>
      <c r="M799" s="169">
        <v>0.842105263157895</v>
      </c>
      <c r="N799" s="170">
        <v>0.888888888888889</v>
      </c>
      <c r="O799" s="170">
        <v>1</v>
      </c>
      <c r="P799" s="356">
        <v>0.9</v>
      </c>
      <c r="Q799" s="357">
        <v>0.939643347050754</v>
      </c>
      <c r="R799" s="169">
        <v>0.901762402088773</v>
      </c>
      <c r="S799" s="169">
        <v>0.924392439243924</v>
      </c>
      <c r="T799" s="169">
        <v>0.939643347050754</v>
      </c>
      <c r="U799" s="356">
        <v>0.9</v>
      </c>
      <c r="V799" s="169">
        <v>0.929583904892547</v>
      </c>
      <c r="W799" s="169">
        <v>0.906984334203655</v>
      </c>
      <c r="X799" s="169">
        <v>0.947794779477948</v>
      </c>
      <c r="Y799" s="169">
        <v>0.929583904892547</v>
      </c>
      <c r="Z799" s="356">
        <v>0.92</v>
      </c>
      <c r="AA799" s="356">
        <v>0.889667250437828</v>
      </c>
      <c r="AB799" s="356">
        <v>0.908957415565345</v>
      </c>
      <c r="AC799" s="356">
        <v>0.958128078817734</v>
      </c>
      <c r="AD799" s="356">
        <v>0.889667250437828</v>
      </c>
      <c r="AE799" s="356">
        <v>0.92</v>
      </c>
      <c r="AF799" s="169">
        <v>1</v>
      </c>
      <c r="AG799" s="169">
        <v>1</v>
      </c>
      <c r="AH799" s="169">
        <v>0.996521066872826</v>
      </c>
      <c r="AI799" s="169">
        <v>1</v>
      </c>
      <c r="AJ799" s="356">
        <v>0.92</v>
      </c>
      <c r="AK799" s="169">
        <v>0.949822064056939</v>
      </c>
      <c r="AL799" s="169">
        <v>0.950333778371162</v>
      </c>
      <c r="AM799" s="169">
        <v>0.965085638998682</v>
      </c>
      <c r="AN799" s="169">
        <v>0.949822064056939</v>
      </c>
      <c r="AO799" s="168">
        <v>0.99</v>
      </c>
      <c r="AP799" s="358">
        <v>1</v>
      </c>
      <c r="AQ799" s="358">
        <v>1</v>
      </c>
      <c r="AR799" s="358">
        <v>1</v>
      </c>
      <c r="AS799" s="359">
        <v>1</v>
      </c>
      <c r="AT799" s="364">
        <v>0.0810595228934205</v>
      </c>
      <c r="AU799" s="361">
        <v>0.0833333333333333</v>
      </c>
      <c r="AV799" s="362">
        <v>0.142857142857143</v>
      </c>
      <c r="AW799" s="362">
        <v>0</v>
      </c>
      <c r="AX799" s="362">
        <v>0.0833333333333333</v>
      </c>
      <c r="AY799" s="142"/>
      <c r="AZ799" s="140"/>
    </row>
    <row r="800" spans="1:52">
      <c r="A800" s="138"/>
      <c r="B800" s="142"/>
      <c r="C800" s="172" t="s">
        <v>1160</v>
      </c>
      <c r="D800" s="166" t="s">
        <v>26</v>
      </c>
      <c r="E800" s="166" t="s">
        <v>1161</v>
      </c>
      <c r="F800" s="167" t="s">
        <v>1459</v>
      </c>
      <c r="G800" s="181" t="s">
        <v>1460</v>
      </c>
      <c r="H800" s="181" t="s">
        <v>1460</v>
      </c>
      <c r="I800" s="181" t="s">
        <v>1460</v>
      </c>
      <c r="J800" s="181" t="s">
        <v>1460</v>
      </c>
      <c r="K800" s="168">
        <v>0.9</v>
      </c>
      <c r="L800" s="169">
        <v>0.904761904761905</v>
      </c>
      <c r="M800" s="169">
        <v>0.857142857142857</v>
      </c>
      <c r="N800" s="170">
        <v>0.941176470588235</v>
      </c>
      <c r="O800" s="170">
        <v>0.904761904761905</v>
      </c>
      <c r="P800" s="356">
        <v>0.9</v>
      </c>
      <c r="Q800" s="357">
        <v>0.942350332594235</v>
      </c>
      <c r="R800" s="169">
        <v>0.924302788844621</v>
      </c>
      <c r="S800" s="169">
        <v>0.932475884244373</v>
      </c>
      <c r="T800" s="169">
        <v>0.942350332594235</v>
      </c>
      <c r="U800" s="356">
        <v>0.9</v>
      </c>
      <c r="V800" s="169">
        <v>0.918514412416851</v>
      </c>
      <c r="W800" s="169">
        <v>0.899203187250996</v>
      </c>
      <c r="X800" s="169">
        <v>0.92443729903537</v>
      </c>
      <c r="Y800" s="169">
        <v>0.918514412416851</v>
      </c>
      <c r="Z800" s="356">
        <v>0.92</v>
      </c>
      <c r="AA800" s="356">
        <v>0.91468253968254</v>
      </c>
      <c r="AB800" s="356">
        <v>0.890965732087227</v>
      </c>
      <c r="AC800" s="356">
        <v>0.920918367346939</v>
      </c>
      <c r="AD800" s="356">
        <v>0.91468253968254</v>
      </c>
      <c r="AE800" s="356">
        <v>0.92</v>
      </c>
      <c r="AF800" s="169">
        <v>1</v>
      </c>
      <c r="AG800" s="169">
        <v>0.997983870967742</v>
      </c>
      <c r="AH800" s="169">
        <v>1</v>
      </c>
      <c r="AI800" s="169">
        <v>1</v>
      </c>
      <c r="AJ800" s="356">
        <v>0.92</v>
      </c>
      <c r="AK800" s="169">
        <v>0.957849462365591</v>
      </c>
      <c r="AL800" s="169">
        <v>0.935320228281547</v>
      </c>
      <c r="AM800" s="169">
        <v>0.946850393700787</v>
      </c>
      <c r="AN800" s="169">
        <v>0.957849462365591</v>
      </c>
      <c r="AO800" s="168">
        <v>0.99</v>
      </c>
      <c r="AP800" s="358">
        <v>1</v>
      </c>
      <c r="AQ800" s="358">
        <v>1</v>
      </c>
      <c r="AR800" s="358">
        <v>1</v>
      </c>
      <c r="AS800" s="359">
        <v>1</v>
      </c>
      <c r="AT800" s="364">
        <v>0.0810595228934205</v>
      </c>
      <c r="AU800" s="361">
        <v>0</v>
      </c>
      <c r="AV800" s="362">
        <v>0</v>
      </c>
      <c r="AW800" s="362">
        <v>0</v>
      </c>
      <c r="AX800" s="362">
        <v>0</v>
      </c>
      <c r="AY800" s="142"/>
      <c r="AZ800" s="140"/>
    </row>
    <row r="801" spans="1:52">
      <c r="A801" s="138"/>
      <c r="B801" s="142"/>
      <c r="C801" s="172" t="s">
        <v>1160</v>
      </c>
      <c r="D801" s="166" t="s">
        <v>26</v>
      </c>
      <c r="E801" s="166" t="s">
        <v>1161</v>
      </c>
      <c r="F801" s="167" t="s">
        <v>1461</v>
      </c>
      <c r="G801" s="181" t="s">
        <v>1462</v>
      </c>
      <c r="H801" s="181" t="s">
        <v>1462</v>
      </c>
      <c r="I801" s="181" t="s">
        <v>1462</v>
      </c>
      <c r="J801" s="181" t="s">
        <v>1462</v>
      </c>
      <c r="K801" s="168">
        <v>0.9</v>
      </c>
      <c r="L801" s="169">
        <v>0.916666666666667</v>
      </c>
      <c r="M801" s="169">
        <v>0.96</v>
      </c>
      <c r="N801" s="170">
        <v>0.833333333333333</v>
      </c>
      <c r="O801" s="170">
        <v>0.916666666666667</v>
      </c>
      <c r="P801" s="356">
        <v>0.9</v>
      </c>
      <c r="Q801" s="357">
        <v>0.906806282722513</v>
      </c>
      <c r="R801" s="169">
        <v>0.898173338515352</v>
      </c>
      <c r="S801" s="169">
        <v>0.897810218978102</v>
      </c>
      <c r="T801" s="169">
        <v>0.906806282722513</v>
      </c>
      <c r="U801" s="356">
        <v>0.9</v>
      </c>
      <c r="V801" s="169">
        <v>0.88586387434555</v>
      </c>
      <c r="W801" s="169">
        <v>0.890788962300816</v>
      </c>
      <c r="X801" s="169">
        <v>0.893430656934307</v>
      </c>
      <c r="Y801" s="169">
        <v>0.88586387434555</v>
      </c>
      <c r="Z801" s="356">
        <v>0.92</v>
      </c>
      <c r="AA801" s="356">
        <v>0.899821109123435</v>
      </c>
      <c r="AB801" s="356">
        <v>0.903374233128834</v>
      </c>
      <c r="AC801" s="356">
        <v>0.913716814159292</v>
      </c>
      <c r="AD801" s="356">
        <v>0.899821109123435</v>
      </c>
      <c r="AE801" s="356">
        <v>0.92</v>
      </c>
      <c r="AF801" s="169">
        <v>0.997335701598579</v>
      </c>
      <c r="AG801" s="169">
        <v>0.999242997728993</v>
      </c>
      <c r="AH801" s="169">
        <v>0.99835255354201</v>
      </c>
      <c r="AI801" s="169">
        <v>0.997335701598579</v>
      </c>
      <c r="AJ801" s="356">
        <v>0.92</v>
      </c>
      <c r="AK801" s="169">
        <v>0.94251497005988</v>
      </c>
      <c r="AL801" s="169">
        <v>0.93922480620155</v>
      </c>
      <c r="AM801" s="169">
        <v>0.931398416886544</v>
      </c>
      <c r="AN801" s="169">
        <v>0.94251497005988</v>
      </c>
      <c r="AO801" s="168">
        <v>0.99</v>
      </c>
      <c r="AP801" s="358">
        <v>1</v>
      </c>
      <c r="AQ801" s="358">
        <v>1</v>
      </c>
      <c r="AR801" s="358">
        <v>1</v>
      </c>
      <c r="AS801" s="359">
        <v>1</v>
      </c>
      <c r="AT801" s="364">
        <v>0.0810595228934205</v>
      </c>
      <c r="AU801" s="361">
        <v>0.032258064516129</v>
      </c>
      <c r="AV801" s="362">
        <v>0.166666666666667</v>
      </c>
      <c r="AW801" s="362">
        <v>0.0909090909090909</v>
      </c>
      <c r="AX801" s="362">
        <v>0.032258064516129</v>
      </c>
      <c r="AY801" s="142"/>
      <c r="AZ801" s="140"/>
    </row>
    <row r="802" spans="1:52">
      <c r="A802" s="138"/>
      <c r="B802" s="142"/>
      <c r="C802" s="172" t="s">
        <v>1160</v>
      </c>
      <c r="D802" s="166" t="s">
        <v>26</v>
      </c>
      <c r="E802" s="166" t="s">
        <v>1161</v>
      </c>
      <c r="F802" s="167" t="s">
        <v>1463</v>
      </c>
      <c r="G802" s="181" t="s">
        <v>1464</v>
      </c>
      <c r="H802" s="181" t="s">
        <v>1464</v>
      </c>
      <c r="I802" s="181" t="s">
        <v>1464</v>
      </c>
      <c r="J802" s="181" t="s">
        <v>1464</v>
      </c>
      <c r="K802" s="168">
        <v>0.9</v>
      </c>
      <c r="L802" s="169">
        <v>0.935483870967742</v>
      </c>
      <c r="M802" s="169">
        <v>0.774193548387097</v>
      </c>
      <c r="N802" s="170">
        <v>0.714285714285714</v>
      </c>
      <c r="O802" s="170">
        <v>0.935483870967742</v>
      </c>
      <c r="P802" s="356">
        <v>0.9</v>
      </c>
      <c r="Q802" s="357">
        <v>0.944467129440588</v>
      </c>
      <c r="R802" s="169">
        <v>0.940658716638274</v>
      </c>
      <c r="S802" s="169">
        <v>0.941527446300716</v>
      </c>
      <c r="T802" s="169">
        <v>0.944467129440588</v>
      </c>
      <c r="U802" s="356">
        <v>0.9</v>
      </c>
      <c r="V802" s="169">
        <v>0.919559003674969</v>
      </c>
      <c r="W802" s="169">
        <v>0.883304940374787</v>
      </c>
      <c r="X802" s="169">
        <v>0.889021479713604</v>
      </c>
      <c r="Y802" s="169">
        <v>0.919559003674969</v>
      </c>
      <c r="Z802" s="356">
        <v>0.92</v>
      </c>
      <c r="AA802" s="356">
        <v>0.846649484536082</v>
      </c>
      <c r="AB802" s="356">
        <v>0.820484581497797</v>
      </c>
      <c r="AC802" s="356">
        <v>0.915708812260536</v>
      </c>
      <c r="AD802" s="356">
        <v>0.846649484536082</v>
      </c>
      <c r="AE802" s="356">
        <v>0.92</v>
      </c>
      <c r="AF802" s="169">
        <v>0.994029850746269</v>
      </c>
      <c r="AG802" s="169">
        <v>1</v>
      </c>
      <c r="AH802" s="169">
        <v>0.997722095671982</v>
      </c>
      <c r="AI802" s="169">
        <v>0.994029850746269</v>
      </c>
      <c r="AJ802" s="356">
        <v>0.92</v>
      </c>
      <c r="AK802" s="169">
        <v>0.943139678615575</v>
      </c>
      <c r="AL802" s="169">
        <v>0.928668171557562</v>
      </c>
      <c r="AM802" s="169">
        <v>0.95</v>
      </c>
      <c r="AN802" s="169">
        <v>0.943139678615575</v>
      </c>
      <c r="AO802" s="168">
        <v>0.99</v>
      </c>
      <c r="AP802" s="358">
        <v>1</v>
      </c>
      <c r="AQ802" s="358">
        <v>1</v>
      </c>
      <c r="AR802" s="358">
        <v>1</v>
      </c>
      <c r="AS802" s="359">
        <v>1</v>
      </c>
      <c r="AT802" s="364">
        <v>0.0810595228934205</v>
      </c>
      <c r="AU802" s="361">
        <v>0</v>
      </c>
      <c r="AV802" s="362">
        <v>0.636363636363636</v>
      </c>
      <c r="AW802" s="362">
        <v>0</v>
      </c>
      <c r="AX802" s="362">
        <v>0</v>
      </c>
      <c r="AY802" s="142"/>
      <c r="AZ802" s="140"/>
    </row>
    <row r="803" spans="1:52">
      <c r="A803" s="138"/>
      <c r="B803" s="142"/>
      <c r="C803" s="172" t="s">
        <v>1160</v>
      </c>
      <c r="D803" s="166" t="s">
        <v>26</v>
      </c>
      <c r="E803" s="166" t="s">
        <v>1161</v>
      </c>
      <c r="F803" s="167" t="s">
        <v>1465</v>
      </c>
      <c r="G803" s="181" t="s">
        <v>1466</v>
      </c>
      <c r="H803" s="181" t="s">
        <v>1466</v>
      </c>
      <c r="I803" s="181" t="s">
        <v>1466</v>
      </c>
      <c r="J803" s="181" t="s">
        <v>1466</v>
      </c>
      <c r="K803" s="168">
        <v>0.9</v>
      </c>
      <c r="L803" s="169">
        <v>1</v>
      </c>
      <c r="M803" s="169">
        <v>0.869565217391304</v>
      </c>
      <c r="N803" s="170">
        <v>0.888888888888889</v>
      </c>
      <c r="O803" s="170">
        <v>1</v>
      </c>
      <c r="P803" s="356">
        <v>0.9</v>
      </c>
      <c r="Q803" s="357">
        <v>0.905119774542039</v>
      </c>
      <c r="R803" s="169">
        <v>0.899758870134344</v>
      </c>
      <c r="S803" s="169">
        <v>0.934040047114252</v>
      </c>
      <c r="T803" s="169">
        <v>0.905119774542039</v>
      </c>
      <c r="U803" s="356">
        <v>0.9</v>
      </c>
      <c r="V803" s="169">
        <v>0.884452794739314</v>
      </c>
      <c r="W803" s="169">
        <v>0.864622803995866</v>
      </c>
      <c r="X803" s="169">
        <v>0.88339222614841</v>
      </c>
      <c r="Y803" s="169">
        <v>0.884452794739314</v>
      </c>
      <c r="Z803" s="356">
        <v>0.92</v>
      </c>
      <c r="AA803" s="356">
        <v>0.815018315018315</v>
      </c>
      <c r="AB803" s="356">
        <v>0.834862385321101</v>
      </c>
      <c r="AC803" s="356">
        <v>0.888613861386139</v>
      </c>
      <c r="AD803" s="356">
        <v>0.815018315018315</v>
      </c>
      <c r="AE803" s="356">
        <v>0.92</v>
      </c>
      <c r="AF803" s="169">
        <v>0.998355263157895</v>
      </c>
      <c r="AG803" s="169">
        <v>0.998251748251748</v>
      </c>
      <c r="AH803" s="169">
        <v>1</v>
      </c>
      <c r="AI803" s="169">
        <v>0.998355263157895</v>
      </c>
      <c r="AJ803" s="356">
        <v>0.92</v>
      </c>
      <c r="AK803" s="169">
        <v>0.929420505200594</v>
      </c>
      <c r="AL803" s="169">
        <v>0.917348608837971</v>
      </c>
      <c r="AM803" s="169">
        <v>0.918595371109338</v>
      </c>
      <c r="AN803" s="169">
        <v>0.929420505200594</v>
      </c>
      <c r="AO803" s="168">
        <v>0.99</v>
      </c>
      <c r="AP803" s="358">
        <v>1</v>
      </c>
      <c r="AQ803" s="358">
        <v>1</v>
      </c>
      <c r="AR803" s="358">
        <v>1</v>
      </c>
      <c r="AS803" s="359">
        <v>1</v>
      </c>
      <c r="AT803" s="364">
        <v>0.0810595228934205</v>
      </c>
      <c r="AU803" s="361">
        <v>0</v>
      </c>
      <c r="AV803" s="362">
        <v>0.263157894736842</v>
      </c>
      <c r="AW803" s="362">
        <v>0.0769230769230769</v>
      </c>
      <c r="AX803" s="362">
        <v>0</v>
      </c>
      <c r="AY803" s="142"/>
      <c r="AZ803" s="140"/>
    </row>
    <row r="804" spans="1:52">
      <c r="A804" s="138"/>
      <c r="B804" s="142"/>
      <c r="C804" s="172" t="s">
        <v>1160</v>
      </c>
      <c r="D804" s="166" t="s">
        <v>26</v>
      </c>
      <c r="E804" s="166" t="s">
        <v>1161</v>
      </c>
      <c r="F804" s="167" t="s">
        <v>1467</v>
      </c>
      <c r="G804" s="181" t="s">
        <v>1468</v>
      </c>
      <c r="H804" s="181" t="s">
        <v>1468</v>
      </c>
      <c r="I804" s="181" t="s">
        <v>1468</v>
      </c>
      <c r="J804" s="181" t="s">
        <v>1468</v>
      </c>
      <c r="K804" s="168">
        <v>0.9</v>
      </c>
      <c r="L804" s="169">
        <v>0.666666666666667</v>
      </c>
      <c r="M804" s="169">
        <v>0.761904761904762</v>
      </c>
      <c r="N804" s="170">
        <v>0.714285714285714</v>
      </c>
      <c r="O804" s="170">
        <v>0.666666666666667</v>
      </c>
      <c r="P804" s="356">
        <v>0.9</v>
      </c>
      <c r="Q804" s="357">
        <v>0.93372528059861</v>
      </c>
      <c r="R804" s="169">
        <v>0.929582854955989</v>
      </c>
      <c r="S804" s="169">
        <v>0.950310559006211</v>
      </c>
      <c r="T804" s="169">
        <v>0.93372528059861</v>
      </c>
      <c r="U804" s="356">
        <v>0.9</v>
      </c>
      <c r="V804" s="169">
        <v>0.90753607696419</v>
      </c>
      <c r="W804" s="169">
        <v>0.900114810562572</v>
      </c>
      <c r="X804" s="169">
        <v>0.940993788819876</v>
      </c>
      <c r="Y804" s="169">
        <v>0.90753607696419</v>
      </c>
      <c r="Z804" s="356">
        <v>0.92</v>
      </c>
      <c r="AA804" s="356">
        <v>0.859232175502742</v>
      </c>
      <c r="AB804" s="356">
        <v>0.88301282051282</v>
      </c>
      <c r="AC804" s="356">
        <v>0.896039603960396</v>
      </c>
      <c r="AD804" s="356">
        <v>0.859232175502742</v>
      </c>
      <c r="AE804" s="356">
        <v>0.92</v>
      </c>
      <c r="AF804" s="169">
        <v>0.995454545454545</v>
      </c>
      <c r="AG804" s="169">
        <v>0.996971990915973</v>
      </c>
      <c r="AH804" s="169">
        <v>0.996996996996997</v>
      </c>
      <c r="AI804" s="169">
        <v>0.995454545454545</v>
      </c>
      <c r="AJ804" s="356">
        <v>0.92</v>
      </c>
      <c r="AK804" s="169">
        <v>0.939886271324127</v>
      </c>
      <c r="AL804" s="169">
        <v>0.951513279802347</v>
      </c>
      <c r="AM804" s="169">
        <v>0.940919037199125</v>
      </c>
      <c r="AN804" s="169">
        <v>0.939886271324127</v>
      </c>
      <c r="AO804" s="168">
        <v>0.99</v>
      </c>
      <c r="AP804" s="358">
        <v>1</v>
      </c>
      <c r="AQ804" s="358">
        <v>1</v>
      </c>
      <c r="AR804" s="358">
        <v>1</v>
      </c>
      <c r="AS804" s="359">
        <v>1</v>
      </c>
      <c r="AT804" s="364">
        <v>0.0810595228934205</v>
      </c>
      <c r="AU804" s="361">
        <v>0</v>
      </c>
      <c r="AV804" s="362">
        <v>0.1875</v>
      </c>
      <c r="AW804" s="362">
        <v>0</v>
      </c>
      <c r="AX804" s="362">
        <v>0</v>
      </c>
      <c r="AY804" s="142"/>
      <c r="AZ804" s="140"/>
    </row>
    <row r="805" spans="1:52">
      <c r="A805" s="138"/>
      <c r="B805" s="142"/>
      <c r="C805" s="172" t="s">
        <v>1160</v>
      </c>
      <c r="D805" s="166" t="s">
        <v>26</v>
      </c>
      <c r="E805" s="166" t="s">
        <v>1161</v>
      </c>
      <c r="F805" s="167" t="s">
        <v>1469</v>
      </c>
      <c r="G805" s="181" t="s">
        <v>1470</v>
      </c>
      <c r="H805" s="181" t="s">
        <v>1470</v>
      </c>
      <c r="I805" s="181" t="s">
        <v>1470</v>
      </c>
      <c r="J805" s="181" t="s">
        <v>1470</v>
      </c>
      <c r="K805" s="168">
        <v>0.9</v>
      </c>
      <c r="L805" s="169">
        <v>0.866666666666667</v>
      </c>
      <c r="M805" s="169">
        <v>0.933333333333333</v>
      </c>
      <c r="N805" s="170">
        <v>0.818181818181818</v>
      </c>
      <c r="O805" s="170">
        <v>0.866666666666667</v>
      </c>
      <c r="P805" s="356">
        <v>0.9</v>
      </c>
      <c r="Q805" s="357">
        <v>0.937598736176935</v>
      </c>
      <c r="R805" s="169">
        <v>0.919667590027701</v>
      </c>
      <c r="S805" s="169">
        <v>0.967432950191571</v>
      </c>
      <c r="T805" s="169">
        <v>0.937598736176935</v>
      </c>
      <c r="U805" s="356">
        <v>0.9</v>
      </c>
      <c r="V805" s="169">
        <v>0.898104265402844</v>
      </c>
      <c r="W805" s="169">
        <v>0.896398891966759</v>
      </c>
      <c r="X805" s="169">
        <v>0.896551724137931</v>
      </c>
      <c r="Y805" s="169">
        <v>0.898104265402844</v>
      </c>
      <c r="Z805" s="356">
        <v>0.92</v>
      </c>
      <c r="AA805" s="356">
        <v>0.909313725490196</v>
      </c>
      <c r="AB805" s="356">
        <v>0.890660592255125</v>
      </c>
      <c r="AC805" s="356">
        <v>0.918918918918919</v>
      </c>
      <c r="AD805" s="356">
        <v>0.909313725490196</v>
      </c>
      <c r="AE805" s="356">
        <v>0.92</v>
      </c>
      <c r="AF805" s="169">
        <v>0.999021526418787</v>
      </c>
      <c r="AG805" s="169">
        <v>1</v>
      </c>
      <c r="AH805" s="169">
        <v>0.999123575810692</v>
      </c>
      <c r="AI805" s="169">
        <v>0.999021526418787</v>
      </c>
      <c r="AJ805" s="356">
        <v>0.92</v>
      </c>
      <c r="AK805" s="169">
        <v>0.950292397660819</v>
      </c>
      <c r="AL805" s="169">
        <v>0.939393939393939</v>
      </c>
      <c r="AM805" s="169">
        <v>0.940097799511002</v>
      </c>
      <c r="AN805" s="169">
        <v>0.950292397660819</v>
      </c>
      <c r="AO805" s="168">
        <v>0.99</v>
      </c>
      <c r="AP805" s="358">
        <v>1</v>
      </c>
      <c r="AQ805" s="358">
        <v>1</v>
      </c>
      <c r="AR805" s="358">
        <v>1</v>
      </c>
      <c r="AS805" s="359">
        <v>1</v>
      </c>
      <c r="AT805" s="364">
        <v>0.0810595228934205</v>
      </c>
      <c r="AU805" s="361">
        <v>0</v>
      </c>
      <c r="AV805" s="362">
        <v>0.0769230769230769</v>
      </c>
      <c r="AW805" s="362">
        <v>0</v>
      </c>
      <c r="AX805" s="362">
        <v>0</v>
      </c>
      <c r="AY805" s="142"/>
      <c r="AZ805" s="140"/>
    </row>
    <row r="806" spans="1:52">
      <c r="A806" s="138"/>
      <c r="B806" s="142"/>
      <c r="C806" s="172" t="s">
        <v>1160</v>
      </c>
      <c r="D806" s="166" t="s">
        <v>26</v>
      </c>
      <c r="E806" s="166" t="s">
        <v>1161</v>
      </c>
      <c r="F806" s="167" t="s">
        <v>1471</v>
      </c>
      <c r="G806" s="181" t="s">
        <v>1472</v>
      </c>
      <c r="H806" s="181" t="s">
        <v>1472</v>
      </c>
      <c r="I806" s="181" t="s">
        <v>1472</v>
      </c>
      <c r="J806" s="181" t="s">
        <v>1472</v>
      </c>
      <c r="K806" s="168">
        <v>0.9</v>
      </c>
      <c r="L806" s="169">
        <v>0.9</v>
      </c>
      <c r="M806" s="169">
        <v>1</v>
      </c>
      <c r="N806" s="170">
        <v>1</v>
      </c>
      <c r="O806" s="170">
        <v>0.9</v>
      </c>
      <c r="P806" s="356">
        <v>0.9</v>
      </c>
      <c r="Q806" s="357">
        <v>0.950502706883217</v>
      </c>
      <c r="R806" s="169">
        <v>0.93420365535248</v>
      </c>
      <c r="S806" s="169">
        <v>0.846994535519126</v>
      </c>
      <c r="T806" s="169">
        <v>0.950502706883217</v>
      </c>
      <c r="U806" s="356">
        <v>0.9</v>
      </c>
      <c r="V806" s="169">
        <v>0.928074245939675</v>
      </c>
      <c r="W806" s="169">
        <v>0.891906005221932</v>
      </c>
      <c r="X806" s="169">
        <v>0.943533697632058</v>
      </c>
      <c r="Y806" s="169">
        <v>0.928074245939675</v>
      </c>
      <c r="Z806" s="356">
        <v>0.92</v>
      </c>
      <c r="AA806" s="356">
        <v>0.914285714285714</v>
      </c>
      <c r="AB806" s="356">
        <v>0.903490759753593</v>
      </c>
      <c r="AC806" s="356">
        <v>0.940625</v>
      </c>
      <c r="AD806" s="356">
        <v>0.914285714285714</v>
      </c>
      <c r="AE806" s="356">
        <v>0.92</v>
      </c>
      <c r="AF806" s="169">
        <v>0.994528619528619</v>
      </c>
      <c r="AG806" s="169">
        <v>0.998224431818182</v>
      </c>
      <c r="AH806" s="169">
        <v>0.996195088204773</v>
      </c>
      <c r="AI806" s="169">
        <v>0.994528619528619</v>
      </c>
      <c r="AJ806" s="356">
        <v>0.92</v>
      </c>
      <c r="AK806" s="169">
        <v>0.94912379875636</v>
      </c>
      <c r="AL806" s="169">
        <v>0.940466278101582</v>
      </c>
      <c r="AM806" s="169">
        <v>0.963218390804598</v>
      </c>
      <c r="AN806" s="169">
        <v>0.94912379875636</v>
      </c>
      <c r="AO806" s="168">
        <v>0.99</v>
      </c>
      <c r="AP806" s="358">
        <v>1</v>
      </c>
      <c r="AQ806" s="358">
        <v>1</v>
      </c>
      <c r="AR806" s="358">
        <v>1</v>
      </c>
      <c r="AS806" s="359">
        <v>1</v>
      </c>
      <c r="AT806" s="364">
        <v>0.0810595228934205</v>
      </c>
      <c r="AU806" s="361">
        <v>0</v>
      </c>
      <c r="AV806" s="362">
        <v>3</v>
      </c>
      <c r="AW806" s="362">
        <v>0</v>
      </c>
      <c r="AX806" s="362">
        <v>0</v>
      </c>
      <c r="AY806" s="142"/>
      <c r="AZ806" s="140"/>
    </row>
    <row r="807" spans="1:52">
      <c r="A807" s="138"/>
      <c r="B807" s="142"/>
      <c r="C807" s="172" t="s">
        <v>1160</v>
      </c>
      <c r="D807" s="166" t="s">
        <v>26</v>
      </c>
      <c r="E807" s="166" t="s">
        <v>1161</v>
      </c>
      <c r="F807" s="167" t="s">
        <v>1473</v>
      </c>
      <c r="G807" s="181" t="s">
        <v>1474</v>
      </c>
      <c r="H807" s="181" t="s">
        <v>1474</v>
      </c>
      <c r="I807" s="181" t="s">
        <v>1474</v>
      </c>
      <c r="J807" s="181" t="s">
        <v>1474</v>
      </c>
      <c r="K807" s="168">
        <v>0.9</v>
      </c>
      <c r="L807" s="169">
        <v>0.830769230769231</v>
      </c>
      <c r="M807" s="169">
        <v>0.895522388059702</v>
      </c>
      <c r="N807" s="170">
        <v>0.829787234042553</v>
      </c>
      <c r="O807" s="170">
        <v>0.830769230769231</v>
      </c>
      <c r="P807" s="356">
        <v>0.9</v>
      </c>
      <c r="Q807" s="357">
        <v>0.963039367371497</v>
      </c>
      <c r="R807" s="169">
        <v>0.950791923588442</v>
      </c>
      <c r="S807" s="169">
        <v>0.953068592057762</v>
      </c>
      <c r="T807" s="169">
        <v>0.963039367371497</v>
      </c>
      <c r="U807" s="356">
        <v>0.9</v>
      </c>
      <c r="V807" s="169">
        <v>0.923156266116555</v>
      </c>
      <c r="W807" s="169">
        <v>0.898803046789989</v>
      </c>
      <c r="X807" s="169">
        <v>0.882220216606498</v>
      </c>
      <c r="Y807" s="169">
        <v>0.923156266116555</v>
      </c>
      <c r="Z807" s="356">
        <v>0.92</v>
      </c>
      <c r="AA807" s="356">
        <v>0.923566878980892</v>
      </c>
      <c r="AB807" s="356">
        <v>0.892118226600985</v>
      </c>
      <c r="AC807" s="356">
        <v>0.916208791208791</v>
      </c>
      <c r="AD807" s="356">
        <v>0.923566878980892</v>
      </c>
      <c r="AE807" s="356">
        <v>0.92</v>
      </c>
      <c r="AF807" s="169">
        <v>0.977309562398703</v>
      </c>
      <c r="AG807" s="169">
        <v>0.993453355155483</v>
      </c>
      <c r="AH807" s="169">
        <v>0.983221476510067</v>
      </c>
      <c r="AI807" s="169">
        <v>0.977309562398703</v>
      </c>
      <c r="AJ807" s="356">
        <v>0.92</v>
      </c>
      <c r="AK807" s="169">
        <v>0.952936600544535</v>
      </c>
      <c r="AL807" s="169">
        <v>0.938652688798292</v>
      </c>
      <c r="AM807" s="169">
        <v>0.937142857142857</v>
      </c>
      <c r="AN807" s="169">
        <v>0.952936600544535</v>
      </c>
      <c r="AO807" s="168">
        <v>0.99</v>
      </c>
      <c r="AP807" s="358">
        <v>1</v>
      </c>
      <c r="AQ807" s="358">
        <v>1</v>
      </c>
      <c r="AR807" s="358">
        <v>1</v>
      </c>
      <c r="AS807" s="359">
        <v>1</v>
      </c>
      <c r="AT807" s="364">
        <v>0.0810595228934205</v>
      </c>
      <c r="AU807" s="361">
        <v>0.0416666666666667</v>
      </c>
      <c r="AV807" s="362">
        <v>0.192307692307692</v>
      </c>
      <c r="AW807" s="362">
        <v>0.119047619047619</v>
      </c>
      <c r="AX807" s="362">
        <v>0.0416666666666667</v>
      </c>
      <c r="AY807" s="142"/>
      <c r="AZ807" s="140"/>
    </row>
    <row r="808" spans="1:52">
      <c r="A808" s="138"/>
      <c r="B808" s="142"/>
      <c r="C808" s="172" t="s">
        <v>1160</v>
      </c>
      <c r="D808" s="166" t="s">
        <v>26</v>
      </c>
      <c r="E808" s="166" t="s">
        <v>1161</v>
      </c>
      <c r="F808" s="167" t="s">
        <v>1475</v>
      </c>
      <c r="G808" s="181" t="s">
        <v>1476</v>
      </c>
      <c r="H808" s="181" t="s">
        <v>1476</v>
      </c>
      <c r="I808" s="181" t="s">
        <v>1476</v>
      </c>
      <c r="J808" s="181" t="s">
        <v>1476</v>
      </c>
      <c r="K808" s="168">
        <v>0.9</v>
      </c>
      <c r="L808" s="169">
        <v>0.91304347826087</v>
      </c>
      <c r="M808" s="169">
        <v>0.863636363636364</v>
      </c>
      <c r="N808" s="170">
        <v>0.882352941176471</v>
      </c>
      <c r="O808" s="170">
        <v>0.91304347826087</v>
      </c>
      <c r="P808" s="356">
        <v>0.9</v>
      </c>
      <c r="Q808" s="357">
        <v>0.965399886557005</v>
      </c>
      <c r="R808" s="169">
        <v>0.953726453726454</v>
      </c>
      <c r="S808" s="169">
        <v>0.963525835866261</v>
      </c>
      <c r="T808" s="169">
        <v>0.965399886557005</v>
      </c>
      <c r="U808" s="356">
        <v>0.9</v>
      </c>
      <c r="V808" s="169">
        <v>0.931934203062961</v>
      </c>
      <c r="W808" s="169">
        <v>0.913595413595414</v>
      </c>
      <c r="X808" s="169">
        <v>0.914893617021277</v>
      </c>
      <c r="Y808" s="169">
        <v>0.931934203062961</v>
      </c>
      <c r="Z808" s="356">
        <v>0.92</v>
      </c>
      <c r="AA808" s="356">
        <v>0.920060331825038</v>
      </c>
      <c r="AB808" s="356">
        <v>0.960655737704918</v>
      </c>
      <c r="AC808" s="356">
        <v>0.96420581655481</v>
      </c>
      <c r="AD808" s="356">
        <v>0.920060331825038</v>
      </c>
      <c r="AE808" s="356">
        <v>0.92</v>
      </c>
      <c r="AF808" s="169">
        <v>1</v>
      </c>
      <c r="AG808" s="169">
        <v>1</v>
      </c>
      <c r="AH808" s="169">
        <v>1</v>
      </c>
      <c r="AI808" s="169">
        <v>1</v>
      </c>
      <c r="AJ808" s="356">
        <v>0.92</v>
      </c>
      <c r="AK808" s="169">
        <v>0.96169686985173</v>
      </c>
      <c r="AL808" s="169">
        <v>0.972149410222805</v>
      </c>
      <c r="AM808" s="169">
        <v>0.9710407239819</v>
      </c>
      <c r="AN808" s="169">
        <v>0.96169686985173</v>
      </c>
      <c r="AO808" s="168">
        <v>0.99</v>
      </c>
      <c r="AP808" s="358">
        <v>1</v>
      </c>
      <c r="AQ808" s="358">
        <v>1</v>
      </c>
      <c r="AR808" s="358">
        <v>1</v>
      </c>
      <c r="AS808" s="359">
        <v>1</v>
      </c>
      <c r="AT808" s="364">
        <v>0.0810595228934205</v>
      </c>
      <c r="AU808" s="361">
        <v>0</v>
      </c>
      <c r="AV808" s="362">
        <v>0.285714285714286</v>
      </c>
      <c r="AW808" s="362">
        <v>0</v>
      </c>
      <c r="AX808" s="362">
        <v>0</v>
      </c>
      <c r="AY808" s="142"/>
      <c r="AZ808" s="140"/>
    </row>
    <row r="809" spans="1:52">
      <c r="A809" s="138"/>
      <c r="B809" s="142"/>
      <c r="C809" s="172" t="s">
        <v>1160</v>
      </c>
      <c r="D809" s="166" t="s">
        <v>26</v>
      </c>
      <c r="E809" s="166" t="s">
        <v>1161</v>
      </c>
      <c r="F809" s="167" t="s">
        <v>1477</v>
      </c>
      <c r="G809" s="181" t="s">
        <v>1478</v>
      </c>
      <c r="H809" s="181" t="s">
        <v>1478</v>
      </c>
      <c r="I809" s="181" t="s">
        <v>1478</v>
      </c>
      <c r="J809" s="181" t="s">
        <v>1478</v>
      </c>
      <c r="K809" s="168">
        <v>0.9</v>
      </c>
      <c r="L809" s="169">
        <v>1</v>
      </c>
      <c r="M809" s="169">
        <v>0.95</v>
      </c>
      <c r="N809" s="170">
        <v>0.928571428571429</v>
      </c>
      <c r="O809" s="170">
        <v>1</v>
      </c>
      <c r="P809" s="356">
        <v>0.9</v>
      </c>
      <c r="Q809" s="357">
        <v>0.929780876494024</v>
      </c>
      <c r="R809" s="169">
        <v>0.931506849315068</v>
      </c>
      <c r="S809" s="169">
        <v>0.871261378413524</v>
      </c>
      <c r="T809" s="169">
        <v>0.929780876494024</v>
      </c>
      <c r="U809" s="356">
        <v>0.9</v>
      </c>
      <c r="V809" s="169">
        <v>0.909860557768924</v>
      </c>
      <c r="W809" s="169">
        <v>0.904812082894275</v>
      </c>
      <c r="X809" s="169">
        <v>0.881664499349805</v>
      </c>
      <c r="Y809" s="169">
        <v>0.909860557768924</v>
      </c>
      <c r="Z809" s="356">
        <v>0.92</v>
      </c>
      <c r="AA809" s="356">
        <v>0.888188976377953</v>
      </c>
      <c r="AB809" s="356">
        <v>0.902796271637816</v>
      </c>
      <c r="AC809" s="356">
        <v>0.873684210526316</v>
      </c>
      <c r="AD809" s="356">
        <v>0.888188976377953</v>
      </c>
      <c r="AE809" s="356">
        <v>0.92</v>
      </c>
      <c r="AF809" s="169">
        <v>0.999621928166352</v>
      </c>
      <c r="AG809" s="169">
        <v>0.994925467808436</v>
      </c>
      <c r="AH809" s="169">
        <v>0.985960433950223</v>
      </c>
      <c r="AI809" s="169">
        <v>0.999621928166352</v>
      </c>
      <c r="AJ809" s="356">
        <v>0.92</v>
      </c>
      <c r="AK809" s="169">
        <v>0.934920044626255</v>
      </c>
      <c r="AL809" s="169">
        <v>0.937187326292385</v>
      </c>
      <c r="AM809" s="169">
        <v>0.907556270096463</v>
      </c>
      <c r="AN809" s="169">
        <v>0.934920044626255</v>
      </c>
      <c r="AO809" s="168">
        <v>0.99</v>
      </c>
      <c r="AP809" s="358">
        <v>1</v>
      </c>
      <c r="AQ809" s="358">
        <v>1</v>
      </c>
      <c r="AR809" s="358">
        <v>1</v>
      </c>
      <c r="AS809" s="359">
        <v>1</v>
      </c>
      <c r="AT809" s="364">
        <v>0.0810595228934205</v>
      </c>
      <c r="AU809" s="361">
        <v>0.0909090909090909</v>
      </c>
      <c r="AV809" s="362">
        <v>0.214285714285714</v>
      </c>
      <c r="AW809" s="362">
        <v>0</v>
      </c>
      <c r="AX809" s="362">
        <v>0.0909090909090909</v>
      </c>
      <c r="AY809" s="142"/>
      <c r="AZ809" s="140"/>
    </row>
    <row r="810" spans="1:52">
      <c r="A810" s="138"/>
      <c r="B810" s="142"/>
      <c r="C810" s="172" t="s">
        <v>1160</v>
      </c>
      <c r="D810" s="166" t="s">
        <v>26</v>
      </c>
      <c r="E810" s="166" t="s">
        <v>1161</v>
      </c>
      <c r="F810" s="167" t="s">
        <v>1479</v>
      </c>
      <c r="G810" s="181" t="s">
        <v>1480</v>
      </c>
      <c r="H810" s="181" t="s">
        <v>1480</v>
      </c>
      <c r="I810" s="181" t="s">
        <v>1480</v>
      </c>
      <c r="J810" s="181" t="s">
        <v>1480</v>
      </c>
      <c r="K810" s="168">
        <v>0.9</v>
      </c>
      <c r="L810" s="169">
        <v>0.96</v>
      </c>
      <c r="M810" s="169">
        <v>0.8</v>
      </c>
      <c r="N810" s="170">
        <v>0.789473684210526</v>
      </c>
      <c r="O810" s="170">
        <v>0.96</v>
      </c>
      <c r="P810" s="356">
        <v>0.9</v>
      </c>
      <c r="Q810" s="357">
        <v>0.926614026939155</v>
      </c>
      <c r="R810" s="169">
        <v>0.880528052805281</v>
      </c>
      <c r="S810" s="169">
        <v>0.897959183673469</v>
      </c>
      <c r="T810" s="169">
        <v>0.926614026939155</v>
      </c>
      <c r="U810" s="356">
        <v>0.9</v>
      </c>
      <c r="V810" s="169">
        <v>0.808174640037157</v>
      </c>
      <c r="W810" s="169">
        <v>0.788118811881188</v>
      </c>
      <c r="X810" s="169">
        <v>0.778231292517007</v>
      </c>
      <c r="Y810" s="169">
        <v>0.808174640037157</v>
      </c>
      <c r="Z810" s="356">
        <v>0.92</v>
      </c>
      <c r="AA810" s="356">
        <v>0.943804034582133</v>
      </c>
      <c r="AB810" s="356">
        <v>0.914093959731544</v>
      </c>
      <c r="AC810" s="356">
        <v>0.85207100591716</v>
      </c>
      <c r="AD810" s="356">
        <v>0.943804034582133</v>
      </c>
      <c r="AE810" s="356">
        <v>0.92</v>
      </c>
      <c r="AF810" s="169">
        <v>0.984790874524715</v>
      </c>
      <c r="AG810" s="169">
        <v>0.995633187772926</v>
      </c>
      <c r="AH810" s="169">
        <v>0.99537037037037</v>
      </c>
      <c r="AI810" s="169">
        <v>0.984790874524715</v>
      </c>
      <c r="AJ810" s="356">
        <v>0.92</v>
      </c>
      <c r="AK810" s="169">
        <v>0.907530647985989</v>
      </c>
      <c r="AL810" s="169">
        <v>0.907019867549669</v>
      </c>
      <c r="AM810" s="169">
        <v>0.873590982286634</v>
      </c>
      <c r="AN810" s="169">
        <v>0.907530647985989</v>
      </c>
      <c r="AO810" s="168">
        <v>0.99</v>
      </c>
      <c r="AP810" s="358">
        <v>1</v>
      </c>
      <c r="AQ810" s="358">
        <v>1</v>
      </c>
      <c r="AR810" s="358">
        <v>1</v>
      </c>
      <c r="AS810" s="359">
        <v>1</v>
      </c>
      <c r="AT810" s="364">
        <v>0.0810595228934205</v>
      </c>
      <c r="AU810" s="361">
        <v>0</v>
      </c>
      <c r="AV810" s="362">
        <v>0.2</v>
      </c>
      <c r="AW810" s="362">
        <v>0</v>
      </c>
      <c r="AX810" s="362">
        <v>0</v>
      </c>
      <c r="AY810" s="142"/>
      <c r="AZ810" s="140"/>
    </row>
    <row r="811" spans="1:52">
      <c r="A811" s="138"/>
      <c r="B811" s="142"/>
      <c r="C811" s="172" t="s">
        <v>1160</v>
      </c>
      <c r="D811" s="166" t="s">
        <v>26</v>
      </c>
      <c r="E811" s="166" t="s">
        <v>1161</v>
      </c>
      <c r="F811" s="167" t="s">
        <v>1481</v>
      </c>
      <c r="G811" s="181" t="s">
        <v>1482</v>
      </c>
      <c r="H811" s="181" t="s">
        <v>1482</v>
      </c>
      <c r="I811" s="181" t="s">
        <v>1482</v>
      </c>
      <c r="J811" s="181" t="s">
        <v>1482</v>
      </c>
      <c r="K811" s="168">
        <v>0.9</v>
      </c>
      <c r="L811" s="169">
        <v>0.925925925925926</v>
      </c>
      <c r="M811" s="169">
        <v>1</v>
      </c>
      <c r="N811" s="170">
        <v>0.947368421052632</v>
      </c>
      <c r="O811" s="170">
        <v>0.925925925925926</v>
      </c>
      <c r="P811" s="356">
        <v>0.9</v>
      </c>
      <c r="Q811" s="357">
        <v>0.90055910543131</v>
      </c>
      <c r="R811" s="169">
        <v>0.945550351288056</v>
      </c>
      <c r="S811" s="169">
        <v>0.977730646871686</v>
      </c>
      <c r="T811" s="169">
        <v>0.90055910543131</v>
      </c>
      <c r="U811" s="356">
        <v>0.9</v>
      </c>
      <c r="V811" s="169">
        <v>0.931309904153355</v>
      </c>
      <c r="W811" s="169">
        <v>0.925936768149883</v>
      </c>
      <c r="X811" s="169">
        <v>0.932131495227996</v>
      </c>
      <c r="Y811" s="169">
        <v>0.931309904153355</v>
      </c>
      <c r="Z811" s="356">
        <v>0.92</v>
      </c>
      <c r="AA811" s="356">
        <v>0.903225806451613</v>
      </c>
      <c r="AB811" s="356">
        <v>0.929250263991552</v>
      </c>
      <c r="AC811" s="356">
        <v>0.913793103448276</v>
      </c>
      <c r="AD811" s="356">
        <v>0.903225806451613</v>
      </c>
      <c r="AE811" s="356">
        <v>0.92</v>
      </c>
      <c r="AF811" s="169">
        <v>0.999237804878049</v>
      </c>
      <c r="AG811" s="169">
        <v>0.996229260935143</v>
      </c>
      <c r="AH811" s="169">
        <v>0.99393506956832</v>
      </c>
      <c r="AI811" s="169">
        <v>0.999237804878049</v>
      </c>
      <c r="AJ811" s="356">
        <v>0.92</v>
      </c>
      <c r="AK811" s="169">
        <v>0.947584187408492</v>
      </c>
      <c r="AL811" s="169">
        <v>0.965849186339675</v>
      </c>
      <c r="AM811" s="169">
        <v>0.944971537001898</v>
      </c>
      <c r="AN811" s="169">
        <v>0.947584187408492</v>
      </c>
      <c r="AO811" s="168">
        <v>0.99</v>
      </c>
      <c r="AP811" s="358">
        <v>1</v>
      </c>
      <c r="AQ811" s="358">
        <v>1</v>
      </c>
      <c r="AR811" s="358">
        <v>1</v>
      </c>
      <c r="AS811" s="359">
        <v>1</v>
      </c>
      <c r="AT811" s="364">
        <v>0.0810595228934205</v>
      </c>
      <c r="AU811" s="361">
        <v>0</v>
      </c>
      <c r="AV811" s="362">
        <v>0.0625</v>
      </c>
      <c r="AW811" s="362">
        <v>0</v>
      </c>
      <c r="AX811" s="362">
        <v>0</v>
      </c>
      <c r="AY811" s="142"/>
      <c r="AZ811" s="140"/>
    </row>
    <row r="812" spans="1:52">
      <c r="A812" s="138"/>
      <c r="B812" s="142"/>
      <c r="C812" s="172" t="s">
        <v>1160</v>
      </c>
      <c r="D812" s="166" t="s">
        <v>26</v>
      </c>
      <c r="E812" s="166" t="s">
        <v>1161</v>
      </c>
      <c r="F812" s="167" t="s">
        <v>1483</v>
      </c>
      <c r="G812" s="181" t="s">
        <v>1484</v>
      </c>
      <c r="H812" s="181" t="s">
        <v>1484</v>
      </c>
      <c r="I812" s="181" t="s">
        <v>1484</v>
      </c>
      <c r="J812" s="181" t="s">
        <v>1484</v>
      </c>
      <c r="K812" s="168">
        <v>0.9</v>
      </c>
      <c r="L812" s="169">
        <v>0.772727272727273</v>
      </c>
      <c r="M812" s="169">
        <v>0.739130434782609</v>
      </c>
      <c r="N812" s="170">
        <v>0.684210526315789</v>
      </c>
      <c r="O812" s="170">
        <v>0.772727272727273</v>
      </c>
      <c r="P812" s="356">
        <v>0.9</v>
      </c>
      <c r="Q812" s="357">
        <v>0.9318669527897</v>
      </c>
      <c r="R812" s="169">
        <v>0.937340619307832</v>
      </c>
      <c r="S812" s="169">
        <v>0.905035971223022</v>
      </c>
      <c r="T812" s="169">
        <v>0.9318669527897</v>
      </c>
      <c r="U812" s="356">
        <v>0.9</v>
      </c>
      <c r="V812" s="169">
        <v>0.892703862660944</v>
      </c>
      <c r="W812" s="169">
        <v>0.915482695810565</v>
      </c>
      <c r="X812" s="169">
        <v>0.882014388489209</v>
      </c>
      <c r="Y812" s="169">
        <v>0.892703862660944</v>
      </c>
      <c r="Z812" s="356">
        <v>0.92</v>
      </c>
      <c r="AA812" s="356">
        <v>0.82051282051282</v>
      </c>
      <c r="AB812" s="356">
        <v>0.886002886002886</v>
      </c>
      <c r="AC812" s="356">
        <v>0.807256235827664</v>
      </c>
      <c r="AD812" s="356">
        <v>0.82051282051282</v>
      </c>
      <c r="AE812" s="356">
        <v>0.92</v>
      </c>
      <c r="AF812" s="169">
        <v>0.938775510204082</v>
      </c>
      <c r="AG812" s="169">
        <v>1</v>
      </c>
      <c r="AH812" s="169">
        <v>1</v>
      </c>
      <c r="AI812" s="169">
        <v>0.938775510204082</v>
      </c>
      <c r="AJ812" s="356">
        <v>0.92</v>
      </c>
      <c r="AK812" s="169">
        <v>0.904016064257028</v>
      </c>
      <c r="AL812" s="169">
        <v>0.929610238510762</v>
      </c>
      <c r="AM812" s="169">
        <v>0.889964788732394</v>
      </c>
      <c r="AN812" s="169">
        <v>0.904016064257028</v>
      </c>
      <c r="AO812" s="168">
        <v>0.99</v>
      </c>
      <c r="AP812" s="358">
        <v>1</v>
      </c>
      <c r="AQ812" s="358">
        <v>1</v>
      </c>
      <c r="AR812" s="358">
        <v>1</v>
      </c>
      <c r="AS812" s="359">
        <v>1</v>
      </c>
      <c r="AT812" s="364">
        <v>0.0810595228934205</v>
      </c>
      <c r="AU812" s="361">
        <v>0</v>
      </c>
      <c r="AV812" s="362">
        <v>0.2</v>
      </c>
      <c r="AW812" s="362">
        <v>0</v>
      </c>
      <c r="AX812" s="362">
        <v>0</v>
      </c>
      <c r="AY812" s="142"/>
      <c r="AZ812" s="140"/>
    </row>
    <row r="813" spans="1:52">
      <c r="A813" s="138"/>
      <c r="B813" s="142"/>
      <c r="C813" s="172" t="s">
        <v>1160</v>
      </c>
      <c r="D813" s="166" t="s">
        <v>26</v>
      </c>
      <c r="E813" s="166" t="s">
        <v>1161</v>
      </c>
      <c r="F813" s="167" t="s">
        <v>1485</v>
      </c>
      <c r="G813" s="181" t="s">
        <v>1486</v>
      </c>
      <c r="H813" s="181" t="s">
        <v>1486</v>
      </c>
      <c r="I813" s="181" t="s">
        <v>1486</v>
      </c>
      <c r="J813" s="181" t="s">
        <v>1486</v>
      </c>
      <c r="K813" s="168">
        <v>0.9</v>
      </c>
      <c r="L813" s="169">
        <v>0.666666666666667</v>
      </c>
      <c r="M813" s="169">
        <v>0.666666666666667</v>
      </c>
      <c r="N813" s="170">
        <v>0.875</v>
      </c>
      <c r="O813" s="170">
        <v>0.666666666666667</v>
      </c>
      <c r="P813" s="356">
        <v>0.9</v>
      </c>
      <c r="Q813" s="357">
        <v>0.979097909790979</v>
      </c>
      <c r="R813" s="169">
        <v>0.97098976109215</v>
      </c>
      <c r="S813" s="169">
        <v>0.942492012779553</v>
      </c>
      <c r="T813" s="169">
        <v>0.979097909790979</v>
      </c>
      <c r="U813" s="356">
        <v>0.9</v>
      </c>
      <c r="V813" s="169">
        <v>0.925192519251925</v>
      </c>
      <c r="W813" s="169">
        <v>0.90358361774744</v>
      </c>
      <c r="X813" s="169">
        <v>0.904153354632588</v>
      </c>
      <c r="Y813" s="169">
        <v>0.925192519251925</v>
      </c>
      <c r="Z813" s="356">
        <v>0.92</v>
      </c>
      <c r="AA813" s="356">
        <v>0.909433962264151</v>
      </c>
      <c r="AB813" s="356">
        <v>0.961538461538462</v>
      </c>
      <c r="AC813" s="356">
        <v>0.941798941798942</v>
      </c>
      <c r="AD813" s="356">
        <v>0.909433962264151</v>
      </c>
      <c r="AE813" s="356">
        <v>0.92</v>
      </c>
      <c r="AF813" s="169">
        <v>1</v>
      </c>
      <c r="AG813" s="169">
        <v>1</v>
      </c>
      <c r="AH813" s="169">
        <v>0.996515679442509</v>
      </c>
      <c r="AI813" s="169">
        <v>1</v>
      </c>
      <c r="AJ813" s="356">
        <v>0.92</v>
      </c>
      <c r="AK813" s="169">
        <v>0.961016949152542</v>
      </c>
      <c r="AL813" s="169">
        <v>0.969135802469136</v>
      </c>
      <c r="AM813" s="169">
        <v>0.954183266932271</v>
      </c>
      <c r="AN813" s="169">
        <v>0.961016949152542</v>
      </c>
      <c r="AO813" s="168">
        <v>0.99</v>
      </c>
      <c r="AP813" s="358">
        <v>1</v>
      </c>
      <c r="AQ813" s="358">
        <v>1</v>
      </c>
      <c r="AR813" s="358">
        <v>1</v>
      </c>
      <c r="AS813" s="359">
        <v>1</v>
      </c>
      <c r="AT813" s="364">
        <v>0.0810595228934205</v>
      </c>
      <c r="AU813" s="361">
        <v>0</v>
      </c>
      <c r="AV813" s="362">
        <v>0.125</v>
      </c>
      <c r="AW813" s="362">
        <v>0</v>
      </c>
      <c r="AX813" s="362">
        <v>0</v>
      </c>
      <c r="AY813" s="142"/>
      <c r="AZ813" s="140"/>
    </row>
    <row r="814" spans="1:52">
      <c r="A814" s="138"/>
      <c r="B814" s="142"/>
      <c r="C814" s="172" t="s">
        <v>1160</v>
      </c>
      <c r="D814" s="166" t="s">
        <v>26</v>
      </c>
      <c r="E814" s="166" t="s">
        <v>1161</v>
      </c>
      <c r="F814" s="167" t="s">
        <v>1487</v>
      </c>
      <c r="G814" s="181" t="s">
        <v>1488</v>
      </c>
      <c r="H814" s="181" t="s">
        <v>1488</v>
      </c>
      <c r="I814" s="181" t="s">
        <v>1488</v>
      </c>
      <c r="J814" s="181" t="s">
        <v>1488</v>
      </c>
      <c r="K814" s="168">
        <v>0.9</v>
      </c>
      <c r="L814" s="169">
        <v>0.954545454545455</v>
      </c>
      <c r="M814" s="169">
        <v>0.869565217391304</v>
      </c>
      <c r="N814" s="170">
        <v>0.9375</v>
      </c>
      <c r="O814" s="170">
        <v>0.954545454545455</v>
      </c>
      <c r="P814" s="356">
        <v>0.9</v>
      </c>
      <c r="Q814" s="357">
        <v>0.966567164179104</v>
      </c>
      <c r="R814" s="169">
        <v>0.941525423728814</v>
      </c>
      <c r="S814" s="169">
        <v>0.957516339869281</v>
      </c>
      <c r="T814" s="169">
        <v>0.966567164179104</v>
      </c>
      <c r="U814" s="356">
        <v>0.9</v>
      </c>
      <c r="V814" s="169">
        <v>0.915820895522388</v>
      </c>
      <c r="W814" s="169">
        <v>0.920762711864407</v>
      </c>
      <c r="X814" s="169">
        <v>0.882352941176471</v>
      </c>
      <c r="Y814" s="169">
        <v>0.915820895522388</v>
      </c>
      <c r="Z814" s="356">
        <v>0.92</v>
      </c>
      <c r="AA814" s="356">
        <v>0.901639344262295</v>
      </c>
      <c r="AB814" s="356">
        <v>0.888341543513957</v>
      </c>
      <c r="AC814" s="356">
        <v>0.855769230769231</v>
      </c>
      <c r="AD814" s="356">
        <v>0.901639344262295</v>
      </c>
      <c r="AE814" s="356">
        <v>0.92</v>
      </c>
      <c r="AF814" s="169">
        <v>0.995934959349594</v>
      </c>
      <c r="AG814" s="169">
        <v>1</v>
      </c>
      <c r="AH814" s="169">
        <v>0.991071428571429</v>
      </c>
      <c r="AI814" s="169">
        <v>0.995934959349594</v>
      </c>
      <c r="AJ814" s="356">
        <v>0.92</v>
      </c>
      <c r="AK814" s="169">
        <v>0.94115004492363</v>
      </c>
      <c r="AL814" s="169">
        <v>0.934343434343434</v>
      </c>
      <c r="AM814" s="169">
        <v>0.886186770428016</v>
      </c>
      <c r="AN814" s="169">
        <v>0.94115004492363</v>
      </c>
      <c r="AO814" s="168">
        <v>0.99</v>
      </c>
      <c r="AP814" s="358">
        <v>1</v>
      </c>
      <c r="AQ814" s="358">
        <v>1</v>
      </c>
      <c r="AR814" s="358">
        <v>1</v>
      </c>
      <c r="AS814" s="359">
        <v>1</v>
      </c>
      <c r="AT814" s="364">
        <v>0.0810595228934205</v>
      </c>
      <c r="AU814" s="361">
        <v>0.111111111111111</v>
      </c>
      <c r="AV814" s="362">
        <v>0.307692307692308</v>
      </c>
      <c r="AW814" s="362">
        <v>0.1</v>
      </c>
      <c r="AX814" s="362">
        <v>0.111111111111111</v>
      </c>
      <c r="AY814" s="142"/>
      <c r="AZ814" s="140"/>
    </row>
    <row r="815" spans="1:52">
      <c r="A815" s="138"/>
      <c r="B815" s="142"/>
      <c r="C815" s="172" t="s">
        <v>1160</v>
      </c>
      <c r="D815" s="166" t="s">
        <v>26</v>
      </c>
      <c r="E815" s="166" t="s">
        <v>1161</v>
      </c>
      <c r="F815" s="167" t="s">
        <v>1489</v>
      </c>
      <c r="G815" s="181" t="s">
        <v>1490</v>
      </c>
      <c r="H815" s="181" t="s">
        <v>1490</v>
      </c>
      <c r="I815" s="181" t="s">
        <v>1490</v>
      </c>
      <c r="J815" s="181" t="s">
        <v>1490</v>
      </c>
      <c r="K815" s="168">
        <v>0.9</v>
      </c>
      <c r="L815" s="169">
        <v>1</v>
      </c>
      <c r="M815" s="169">
        <v>1</v>
      </c>
      <c r="N815" s="170">
        <v>1</v>
      </c>
      <c r="O815" s="170">
        <v>1</v>
      </c>
      <c r="P815" s="356">
        <v>0.9</v>
      </c>
      <c r="Q815" s="357">
        <v>0.972277227722772</v>
      </c>
      <c r="R815" s="169">
        <v>0.964438122332859</v>
      </c>
      <c r="S815" s="169">
        <v>0.991017964071856</v>
      </c>
      <c r="T815" s="169">
        <v>0.972277227722772</v>
      </c>
      <c r="U815" s="356">
        <v>0.9</v>
      </c>
      <c r="V815" s="169">
        <v>0.956435643564356</v>
      </c>
      <c r="W815" s="169">
        <v>0.943100995732575</v>
      </c>
      <c r="X815" s="169">
        <v>0.973053892215569</v>
      </c>
      <c r="Y815" s="169">
        <v>0.956435643564356</v>
      </c>
      <c r="Z815" s="356">
        <v>0.92</v>
      </c>
      <c r="AA815" s="356">
        <v>0.976510067114094</v>
      </c>
      <c r="AB815" s="356">
        <v>0.983471074380165</v>
      </c>
      <c r="AC815" s="356">
        <v>0.953781512605042</v>
      </c>
      <c r="AD815" s="356">
        <v>0.976510067114094</v>
      </c>
      <c r="AE815" s="356">
        <v>0.92</v>
      </c>
      <c r="AF815" s="169">
        <v>1</v>
      </c>
      <c r="AG815" s="169">
        <v>1</v>
      </c>
      <c r="AH815" s="169">
        <v>0.981818181818182</v>
      </c>
      <c r="AI815" s="169">
        <v>1</v>
      </c>
      <c r="AJ815" s="356">
        <v>0.92</v>
      </c>
      <c r="AK815" s="169">
        <v>0.976568405139834</v>
      </c>
      <c r="AL815" s="169">
        <v>0.978518937252685</v>
      </c>
      <c r="AM815" s="169">
        <v>0.968531468531469</v>
      </c>
      <c r="AN815" s="169">
        <v>0.976568405139834</v>
      </c>
      <c r="AO815" s="168">
        <v>0.99</v>
      </c>
      <c r="AP815" s="358">
        <v>1</v>
      </c>
      <c r="AQ815" s="358">
        <v>1</v>
      </c>
      <c r="AR815" s="358">
        <v>1</v>
      </c>
      <c r="AS815" s="359">
        <v>1</v>
      </c>
      <c r="AT815" s="364">
        <v>0.0810595228934205</v>
      </c>
      <c r="AU815" s="361">
        <v>0.0714285714285714</v>
      </c>
      <c r="AV815" s="362">
        <v>0.0666666666666667</v>
      </c>
      <c r="AW815" s="362">
        <v>0</v>
      </c>
      <c r="AX815" s="362">
        <v>0.0714285714285714</v>
      </c>
      <c r="AY815" s="142"/>
      <c r="AZ815" s="140"/>
    </row>
    <row r="816" spans="1:52">
      <c r="A816" s="138"/>
      <c r="B816" s="142"/>
      <c r="C816" s="172" t="s">
        <v>1160</v>
      </c>
      <c r="D816" s="166" t="s">
        <v>26</v>
      </c>
      <c r="E816" s="166" t="s">
        <v>1161</v>
      </c>
      <c r="F816" s="167" t="s">
        <v>1491</v>
      </c>
      <c r="G816" s="181" t="s">
        <v>1492</v>
      </c>
      <c r="H816" s="181" t="s">
        <v>1492</v>
      </c>
      <c r="I816" s="181" t="s">
        <v>1492</v>
      </c>
      <c r="J816" s="181" t="s">
        <v>1492</v>
      </c>
      <c r="K816" s="168">
        <v>0.9</v>
      </c>
      <c r="L816" s="169">
        <v>0.929824561403509</v>
      </c>
      <c r="M816" s="169">
        <v>0.901639344262295</v>
      </c>
      <c r="N816" s="170">
        <v>0.96</v>
      </c>
      <c r="O816" s="170">
        <v>0.929824561403509</v>
      </c>
      <c r="P816" s="356">
        <v>0.9</v>
      </c>
      <c r="Q816" s="357">
        <v>0.962165835976439</v>
      </c>
      <c r="R816" s="169">
        <v>0.961687057308435</v>
      </c>
      <c r="S816" s="169">
        <v>0.972341440152599</v>
      </c>
      <c r="T816" s="169">
        <v>0.962165835976439</v>
      </c>
      <c r="U816" s="356">
        <v>0.9</v>
      </c>
      <c r="V816" s="169">
        <v>0.929315813321251</v>
      </c>
      <c r="W816" s="169">
        <v>0.944623309723117</v>
      </c>
      <c r="X816" s="169">
        <v>0.927992370052456</v>
      </c>
      <c r="Y816" s="169">
        <v>0.929315813321251</v>
      </c>
      <c r="Z816" s="356">
        <v>0.92</v>
      </c>
      <c r="AA816" s="356">
        <v>0.921783010933558</v>
      </c>
      <c r="AB816" s="356">
        <v>0.941807044410414</v>
      </c>
      <c r="AC816" s="356">
        <v>0.931645569620253</v>
      </c>
      <c r="AD816" s="356">
        <v>0.921783010933558</v>
      </c>
      <c r="AE816" s="356">
        <v>0.92</v>
      </c>
      <c r="AF816" s="169">
        <v>0.983513359863559</v>
      </c>
      <c r="AG816" s="169">
        <v>0.999425287356322</v>
      </c>
      <c r="AH816" s="169">
        <v>0.998895637769188</v>
      </c>
      <c r="AI816" s="169">
        <v>0.983513359863559</v>
      </c>
      <c r="AJ816" s="356">
        <v>0.92</v>
      </c>
      <c r="AK816" s="169">
        <v>0.946248004257584</v>
      </c>
      <c r="AL816" s="169">
        <v>0.963292991089241</v>
      </c>
      <c r="AM816" s="169">
        <v>0.943631931748934</v>
      </c>
      <c r="AN816" s="169">
        <v>0.946248004257584</v>
      </c>
      <c r="AO816" s="168">
        <v>0.99</v>
      </c>
      <c r="AP816" s="358">
        <v>1</v>
      </c>
      <c r="AQ816" s="358">
        <v>1</v>
      </c>
      <c r="AR816" s="358">
        <v>1</v>
      </c>
      <c r="AS816" s="359">
        <v>1</v>
      </c>
      <c r="AT816" s="364">
        <v>0.0810595228934205</v>
      </c>
      <c r="AU816" s="361">
        <v>0.0186915887850467</v>
      </c>
      <c r="AV816" s="362">
        <v>0.376344086021505</v>
      </c>
      <c r="AW816" s="362">
        <v>0.05</v>
      </c>
      <c r="AX816" s="362">
        <v>0.0186915887850467</v>
      </c>
      <c r="AY816" s="142"/>
      <c r="AZ816" s="140"/>
    </row>
    <row r="817" spans="1:52">
      <c r="A817" s="138"/>
      <c r="B817" s="142"/>
      <c r="C817" s="172" t="s">
        <v>1160</v>
      </c>
      <c r="D817" s="166" t="s">
        <v>26</v>
      </c>
      <c r="E817" s="166" t="s">
        <v>1161</v>
      </c>
      <c r="F817" s="167" t="s">
        <v>1493</v>
      </c>
      <c r="G817" s="181" t="s">
        <v>1494</v>
      </c>
      <c r="H817" s="181" t="s">
        <v>1494</v>
      </c>
      <c r="I817" s="181" t="s">
        <v>1494</v>
      </c>
      <c r="J817" s="181" t="s">
        <v>1494</v>
      </c>
      <c r="K817" s="168">
        <v>0.9</v>
      </c>
      <c r="L817" s="169">
        <v>0.961538461538462</v>
      </c>
      <c r="M817" s="169">
        <v>1</v>
      </c>
      <c r="N817" s="170">
        <v>1</v>
      </c>
      <c r="O817" s="170">
        <v>0.961538461538462</v>
      </c>
      <c r="P817" s="356">
        <v>0.9</v>
      </c>
      <c r="Q817" s="357">
        <v>0.970888661899898</v>
      </c>
      <c r="R817" s="169">
        <v>0.978309648466717</v>
      </c>
      <c r="S817" s="169">
        <v>0.977461447212337</v>
      </c>
      <c r="T817" s="169">
        <v>0.970888661899898</v>
      </c>
      <c r="U817" s="356">
        <v>0.9</v>
      </c>
      <c r="V817" s="169">
        <v>0.919816138917263</v>
      </c>
      <c r="W817" s="169">
        <v>0.930815258040389</v>
      </c>
      <c r="X817" s="169">
        <v>0.939501779359431</v>
      </c>
      <c r="Y817" s="169">
        <v>0.919816138917263</v>
      </c>
      <c r="Z817" s="356">
        <v>0.92</v>
      </c>
      <c r="AA817" s="356">
        <v>0.939262472885033</v>
      </c>
      <c r="AB817" s="356">
        <v>0.94949494949495</v>
      </c>
      <c r="AC817" s="356">
        <v>0.933691756272401</v>
      </c>
      <c r="AD817" s="356">
        <v>0.939262472885033</v>
      </c>
      <c r="AE817" s="356">
        <v>0.92</v>
      </c>
      <c r="AF817" s="169">
        <v>0.998366013071895</v>
      </c>
      <c r="AG817" s="169">
        <v>1</v>
      </c>
      <c r="AH817" s="169">
        <v>0.995412844036697</v>
      </c>
      <c r="AI817" s="169">
        <v>0.998366013071895</v>
      </c>
      <c r="AJ817" s="356">
        <v>0.92</v>
      </c>
      <c r="AK817" s="169">
        <v>0.947281713344316</v>
      </c>
      <c r="AL817" s="169">
        <v>0.952876376988984</v>
      </c>
      <c r="AM817" s="169">
        <v>0.943692088382038</v>
      </c>
      <c r="AN817" s="169">
        <v>0.947281713344316</v>
      </c>
      <c r="AO817" s="168">
        <v>0.99</v>
      </c>
      <c r="AP817" s="358">
        <v>1</v>
      </c>
      <c r="AQ817" s="358">
        <v>1</v>
      </c>
      <c r="AR817" s="358">
        <v>1</v>
      </c>
      <c r="AS817" s="359">
        <v>1</v>
      </c>
      <c r="AT817" s="364">
        <v>0.0810595228934205</v>
      </c>
      <c r="AU817" s="361">
        <v>0</v>
      </c>
      <c r="AV817" s="362">
        <v>0.282051282051282</v>
      </c>
      <c r="AW817" s="362">
        <v>0.0769230769230769</v>
      </c>
      <c r="AX817" s="362">
        <v>0</v>
      </c>
      <c r="AY817" s="142"/>
      <c r="AZ817" s="140"/>
    </row>
    <row r="818" spans="1:52">
      <c r="A818" s="138"/>
      <c r="B818" s="142"/>
      <c r="C818" s="172" t="s">
        <v>1160</v>
      </c>
      <c r="D818" s="166" t="s">
        <v>26</v>
      </c>
      <c r="E818" s="166" t="s">
        <v>1161</v>
      </c>
      <c r="F818" s="167" t="s">
        <v>1495</v>
      </c>
      <c r="G818" s="181" t="s">
        <v>1496</v>
      </c>
      <c r="H818" s="181" t="s">
        <v>1496</v>
      </c>
      <c r="I818" s="181" t="s">
        <v>1496</v>
      </c>
      <c r="J818" s="181" t="s">
        <v>1496</v>
      </c>
      <c r="K818" s="168">
        <v>0.9</v>
      </c>
      <c r="L818" s="169">
        <v>1</v>
      </c>
      <c r="M818" s="169">
        <v>1</v>
      </c>
      <c r="N818" s="170">
        <v>1</v>
      </c>
      <c r="O818" s="170">
        <v>1</v>
      </c>
      <c r="P818" s="356">
        <v>0.9</v>
      </c>
      <c r="Q818" s="357">
        <v>0.928387429160227</v>
      </c>
      <c r="R818" s="169">
        <v>0.962713068181818</v>
      </c>
      <c r="S818" s="169">
        <v>0.958333333333333</v>
      </c>
      <c r="T818" s="169">
        <v>0.928387429160227</v>
      </c>
      <c r="U818" s="356">
        <v>0.9</v>
      </c>
      <c r="V818" s="169">
        <v>0.918083462132921</v>
      </c>
      <c r="W818" s="169">
        <v>0.94140625</v>
      </c>
      <c r="X818" s="169">
        <v>0.934210526315789</v>
      </c>
      <c r="Y818" s="169">
        <v>0.918083462132921</v>
      </c>
      <c r="Z818" s="356">
        <v>0.92</v>
      </c>
      <c r="AA818" s="356">
        <v>0.917021276595745</v>
      </c>
      <c r="AB818" s="356">
        <v>0.935543278084715</v>
      </c>
      <c r="AC818" s="356">
        <v>0.918478260869565</v>
      </c>
      <c r="AD818" s="356">
        <v>0.917021276595745</v>
      </c>
      <c r="AE818" s="356">
        <v>0.92</v>
      </c>
      <c r="AF818" s="169">
        <v>1</v>
      </c>
      <c r="AG818" s="169">
        <v>0.998412698412698</v>
      </c>
      <c r="AH818" s="169">
        <v>1</v>
      </c>
      <c r="AI818" s="169">
        <v>1</v>
      </c>
      <c r="AJ818" s="356">
        <v>0.92</v>
      </c>
      <c r="AK818" s="169">
        <v>0.945679012345679</v>
      </c>
      <c r="AL818" s="169">
        <v>0.955343852337005</v>
      </c>
      <c r="AM818" s="169">
        <v>0.948087431693989</v>
      </c>
      <c r="AN818" s="169">
        <v>0.945679012345679</v>
      </c>
      <c r="AO818" s="168">
        <v>0.99</v>
      </c>
      <c r="AP818" s="358">
        <v>1</v>
      </c>
      <c r="AQ818" s="358">
        <v>1</v>
      </c>
      <c r="AR818" s="358">
        <v>1</v>
      </c>
      <c r="AS818" s="359">
        <v>1</v>
      </c>
      <c r="AT818" s="364">
        <v>0.0810595228934205</v>
      </c>
      <c r="AU818" s="361">
        <v>0</v>
      </c>
      <c r="AV818" s="362">
        <v>0.342857142857143</v>
      </c>
      <c r="AW818" s="362">
        <v>0</v>
      </c>
      <c r="AX818" s="362">
        <v>0</v>
      </c>
      <c r="AY818" s="142"/>
      <c r="AZ818" s="140"/>
    </row>
    <row r="819" spans="1:52">
      <c r="A819" s="138"/>
      <c r="B819" s="142"/>
      <c r="C819" s="172" t="s">
        <v>1160</v>
      </c>
      <c r="D819" s="166" t="s">
        <v>26</v>
      </c>
      <c r="E819" s="166" t="s">
        <v>1161</v>
      </c>
      <c r="F819" s="167" t="s">
        <v>1497</v>
      </c>
      <c r="G819" s="181" t="s">
        <v>1498</v>
      </c>
      <c r="H819" s="181" t="s">
        <v>1498</v>
      </c>
      <c r="I819" s="181" t="s">
        <v>1498</v>
      </c>
      <c r="J819" s="181" t="s">
        <v>1498</v>
      </c>
      <c r="K819" s="168">
        <v>0.9</v>
      </c>
      <c r="L819" s="169">
        <v>1</v>
      </c>
      <c r="M819" s="169">
        <v>1</v>
      </c>
      <c r="N819" s="170">
        <v>0.977272727272727</v>
      </c>
      <c r="O819" s="170">
        <v>1</v>
      </c>
      <c r="P819" s="356">
        <v>0.9</v>
      </c>
      <c r="Q819" s="357">
        <v>0.973736372646184</v>
      </c>
      <c r="R819" s="169">
        <v>0.971937029431896</v>
      </c>
      <c r="S819" s="169">
        <v>0.9721059972106</v>
      </c>
      <c r="T819" s="169">
        <v>0.973736372646184</v>
      </c>
      <c r="U819" s="356">
        <v>0.9</v>
      </c>
      <c r="V819" s="169">
        <v>0.942517343904856</v>
      </c>
      <c r="W819" s="169">
        <v>0.947296372347707</v>
      </c>
      <c r="X819" s="169">
        <v>0.949790794979079</v>
      </c>
      <c r="Y819" s="169">
        <v>0.942517343904856</v>
      </c>
      <c r="Z819" s="356">
        <v>0.92</v>
      </c>
      <c r="AA819" s="356">
        <v>0.960580912863071</v>
      </c>
      <c r="AB819" s="356">
        <v>0.938127090301003</v>
      </c>
      <c r="AC819" s="356">
        <v>0.95546218487395</v>
      </c>
      <c r="AD819" s="356">
        <v>0.960580912863071</v>
      </c>
      <c r="AE819" s="356">
        <v>0.92</v>
      </c>
      <c r="AF819" s="169">
        <v>0.999650716032134</v>
      </c>
      <c r="AG819" s="169">
        <v>1</v>
      </c>
      <c r="AH819" s="169">
        <v>0.998462957270212</v>
      </c>
      <c r="AI819" s="169">
        <v>0.999650716032134</v>
      </c>
      <c r="AJ819" s="356">
        <v>0.92</v>
      </c>
      <c r="AK819" s="169">
        <v>0.970894788593904</v>
      </c>
      <c r="AL819" s="169">
        <v>0.966202783300199</v>
      </c>
      <c r="AM819" s="169">
        <v>0.966477102663873</v>
      </c>
      <c r="AN819" s="169">
        <v>0.970894788593904</v>
      </c>
      <c r="AO819" s="168">
        <v>0.99</v>
      </c>
      <c r="AP819" s="358">
        <v>1</v>
      </c>
      <c r="AQ819" s="358">
        <v>1</v>
      </c>
      <c r="AR819" s="358">
        <v>1</v>
      </c>
      <c r="AS819" s="359">
        <v>1</v>
      </c>
      <c r="AT819" s="364">
        <v>0.0810595228934205</v>
      </c>
      <c r="AU819" s="361">
        <v>0.0178571428571429</v>
      </c>
      <c r="AV819" s="362">
        <v>0.280701754385965</v>
      </c>
      <c r="AW819" s="362">
        <v>0.0408163265306122</v>
      </c>
      <c r="AX819" s="362">
        <v>0.0178571428571429</v>
      </c>
      <c r="AY819" s="142"/>
      <c r="AZ819" s="140"/>
    </row>
    <row r="820" spans="1:52">
      <c r="A820" s="138"/>
      <c r="B820" s="142"/>
      <c r="C820" s="172" t="s">
        <v>1160</v>
      </c>
      <c r="D820" s="166" t="s">
        <v>26</v>
      </c>
      <c r="E820" s="166" t="s">
        <v>1161</v>
      </c>
      <c r="F820" s="167" t="s">
        <v>1499</v>
      </c>
      <c r="G820" s="181" t="s">
        <v>1500</v>
      </c>
      <c r="H820" s="181" t="s">
        <v>1500</v>
      </c>
      <c r="I820" s="181" t="s">
        <v>1500</v>
      </c>
      <c r="J820" s="181" t="s">
        <v>1500</v>
      </c>
      <c r="K820" s="168">
        <v>0.9</v>
      </c>
      <c r="L820" s="169">
        <v>0.958333333333333</v>
      </c>
      <c r="M820" s="169">
        <v>0.978723404255319</v>
      </c>
      <c r="N820" s="170">
        <v>1</v>
      </c>
      <c r="O820" s="170">
        <v>0.958333333333333</v>
      </c>
      <c r="P820" s="356">
        <v>0.9</v>
      </c>
      <c r="Q820" s="357">
        <v>0.965061378659112</v>
      </c>
      <c r="R820" s="169">
        <v>0.956192280369406</v>
      </c>
      <c r="S820" s="169">
        <v>0.983539094650206</v>
      </c>
      <c r="T820" s="169">
        <v>0.965061378659112</v>
      </c>
      <c r="U820" s="356">
        <v>0.9</v>
      </c>
      <c r="V820" s="169">
        <v>0.929807994963802</v>
      </c>
      <c r="W820" s="169">
        <v>0.915226142552688</v>
      </c>
      <c r="X820" s="169">
        <v>0.926611796982167</v>
      </c>
      <c r="Y820" s="169">
        <v>0.929807994963802</v>
      </c>
      <c r="Z820" s="356">
        <v>0.92</v>
      </c>
      <c r="AA820" s="356">
        <v>0.915549597855228</v>
      </c>
      <c r="AB820" s="356">
        <v>0.921453692848769</v>
      </c>
      <c r="AC820" s="356">
        <v>0.918886198547216</v>
      </c>
      <c r="AD820" s="356">
        <v>0.915549597855228</v>
      </c>
      <c r="AE820" s="356">
        <v>0.92</v>
      </c>
      <c r="AF820" s="169">
        <v>0.995737425404945</v>
      </c>
      <c r="AG820" s="169">
        <v>0.997784342688331</v>
      </c>
      <c r="AH820" s="169">
        <v>0.999087591240876</v>
      </c>
      <c r="AI820" s="169">
        <v>0.995737425404945</v>
      </c>
      <c r="AJ820" s="356">
        <v>0.92</v>
      </c>
      <c r="AK820" s="169">
        <v>0.949784428100431</v>
      </c>
      <c r="AL820" s="169">
        <v>0.93679858239811</v>
      </c>
      <c r="AM820" s="169">
        <v>0.931788369042414</v>
      </c>
      <c r="AN820" s="169">
        <v>0.949784428100431</v>
      </c>
      <c r="AO820" s="168">
        <v>0.99</v>
      </c>
      <c r="AP820" s="358">
        <v>1</v>
      </c>
      <c r="AQ820" s="358">
        <v>1</v>
      </c>
      <c r="AR820" s="358">
        <v>1</v>
      </c>
      <c r="AS820" s="359">
        <v>1</v>
      </c>
      <c r="AT820" s="364">
        <v>0.0810595228934205</v>
      </c>
      <c r="AU820" s="361">
        <v>0.0169491525423729</v>
      </c>
      <c r="AV820" s="362">
        <v>0.2</v>
      </c>
      <c r="AW820" s="362">
        <v>0.0487804878048781</v>
      </c>
      <c r="AX820" s="362">
        <v>0.0169491525423729</v>
      </c>
      <c r="AY820" s="142"/>
      <c r="AZ820" s="140"/>
    </row>
    <row r="821" spans="1:52">
      <c r="A821" s="138"/>
      <c r="B821" s="142"/>
      <c r="C821" s="172" t="s">
        <v>1160</v>
      </c>
      <c r="D821" s="166" t="s">
        <v>26</v>
      </c>
      <c r="E821" s="166" t="s">
        <v>1161</v>
      </c>
      <c r="F821" s="167" t="s">
        <v>1501</v>
      </c>
      <c r="G821" s="181" t="s">
        <v>1502</v>
      </c>
      <c r="H821" s="181" t="s">
        <v>1502</v>
      </c>
      <c r="I821" s="181" t="s">
        <v>1502</v>
      </c>
      <c r="J821" s="181" t="s">
        <v>1502</v>
      </c>
      <c r="K821" s="168">
        <v>0.9</v>
      </c>
      <c r="L821" s="169">
        <v>0.945945945945946</v>
      </c>
      <c r="M821" s="169">
        <v>0.947368421052632</v>
      </c>
      <c r="N821" s="170">
        <v>0.857142857142857</v>
      </c>
      <c r="O821" s="170">
        <v>0.945945945945946</v>
      </c>
      <c r="P821" s="356">
        <v>0.9</v>
      </c>
      <c r="Q821" s="357">
        <v>0.925873129009266</v>
      </c>
      <c r="R821" s="169">
        <v>0.950721420643729</v>
      </c>
      <c r="S821" s="169">
        <v>0.967521367521368</v>
      </c>
      <c r="T821" s="169">
        <v>0.925873129009266</v>
      </c>
      <c r="U821" s="356">
        <v>0.9</v>
      </c>
      <c r="V821" s="169">
        <v>0.895580898075552</v>
      </c>
      <c r="W821" s="169">
        <v>0.903218645948946</v>
      </c>
      <c r="X821" s="169">
        <v>0.924216524216524</v>
      </c>
      <c r="Y821" s="169">
        <v>0.895580898075552</v>
      </c>
      <c r="Z821" s="356">
        <v>0.92</v>
      </c>
      <c r="AA821" s="356">
        <v>0.92</v>
      </c>
      <c r="AB821" s="356">
        <v>0.911928651059086</v>
      </c>
      <c r="AC821" s="356">
        <v>0.904290429042904</v>
      </c>
      <c r="AD821" s="356">
        <v>0.92</v>
      </c>
      <c r="AE821" s="356">
        <v>0.92</v>
      </c>
      <c r="AF821" s="169">
        <v>0.936317689530686</v>
      </c>
      <c r="AG821" s="169">
        <v>0.99945013402983</v>
      </c>
      <c r="AH821" s="169">
        <v>0.998495033610916</v>
      </c>
      <c r="AI821" s="169">
        <v>0.936317689530686</v>
      </c>
      <c r="AJ821" s="356">
        <v>0.92</v>
      </c>
      <c r="AK821" s="169">
        <v>0.934157416750757</v>
      </c>
      <c r="AL821" s="169">
        <v>0.942481967819493</v>
      </c>
      <c r="AM821" s="169">
        <v>0.936305732484076</v>
      </c>
      <c r="AN821" s="169">
        <v>0.934157416750757</v>
      </c>
      <c r="AO821" s="168">
        <v>0.99</v>
      </c>
      <c r="AP821" s="358">
        <v>1</v>
      </c>
      <c r="AQ821" s="358">
        <v>1</v>
      </c>
      <c r="AR821" s="358">
        <v>1</v>
      </c>
      <c r="AS821" s="359">
        <v>1</v>
      </c>
      <c r="AT821" s="364">
        <v>0.0810595228934205</v>
      </c>
      <c r="AU821" s="361">
        <v>0</v>
      </c>
      <c r="AV821" s="362">
        <v>0.275862068965517</v>
      </c>
      <c r="AW821" s="362">
        <v>0.0344827586206897</v>
      </c>
      <c r="AX821" s="362">
        <v>0</v>
      </c>
      <c r="AY821" s="142"/>
      <c r="AZ821" s="140"/>
    </row>
    <row r="822" spans="1:52">
      <c r="A822" s="138"/>
      <c r="B822" s="142"/>
      <c r="C822" s="172" t="s">
        <v>1160</v>
      </c>
      <c r="D822" s="166" t="s">
        <v>26</v>
      </c>
      <c r="E822" s="166" t="s">
        <v>1161</v>
      </c>
      <c r="F822" s="167" t="s">
        <v>1503</v>
      </c>
      <c r="G822" s="181" t="s">
        <v>1504</v>
      </c>
      <c r="H822" s="181" t="s">
        <v>1504</v>
      </c>
      <c r="I822" s="181" t="s">
        <v>1504</v>
      </c>
      <c r="J822" s="181" t="s">
        <v>1504</v>
      </c>
      <c r="K822" s="168">
        <v>0.9</v>
      </c>
      <c r="L822" s="169">
        <v>0.846153846153846</v>
      </c>
      <c r="M822" s="169">
        <v>0.888888888888889</v>
      </c>
      <c r="N822" s="170">
        <v>0.869565217391304</v>
      </c>
      <c r="O822" s="170">
        <v>0.846153846153846</v>
      </c>
      <c r="P822" s="356">
        <v>0.9</v>
      </c>
      <c r="Q822" s="357">
        <v>0.970301850048686</v>
      </c>
      <c r="R822" s="169">
        <v>0.969741159314619</v>
      </c>
      <c r="S822" s="169">
        <v>0.986734693877551</v>
      </c>
      <c r="T822" s="169">
        <v>0.970301850048686</v>
      </c>
      <c r="U822" s="356">
        <v>0.9</v>
      </c>
      <c r="V822" s="169">
        <v>0.93524829600779</v>
      </c>
      <c r="W822" s="169">
        <v>0.939482318629238</v>
      </c>
      <c r="X822" s="169">
        <v>0.91734693877551</v>
      </c>
      <c r="Y822" s="169">
        <v>0.93524829600779</v>
      </c>
      <c r="Z822" s="356">
        <v>0.92</v>
      </c>
      <c r="AA822" s="356">
        <v>0.939148073022312</v>
      </c>
      <c r="AB822" s="356">
        <v>0.936065573770492</v>
      </c>
      <c r="AC822" s="356">
        <v>0.945750452079566</v>
      </c>
      <c r="AD822" s="356">
        <v>0.939148073022312</v>
      </c>
      <c r="AE822" s="356">
        <v>0.92</v>
      </c>
      <c r="AF822" s="169">
        <v>1</v>
      </c>
      <c r="AG822" s="169">
        <v>0.99812030075188</v>
      </c>
      <c r="AH822" s="169">
        <v>0.994773519163763</v>
      </c>
      <c r="AI822" s="169">
        <v>1</v>
      </c>
      <c r="AJ822" s="356">
        <v>0.92</v>
      </c>
      <c r="AK822" s="169">
        <v>0.956555772994129</v>
      </c>
      <c r="AL822" s="169">
        <v>0.957351625410081</v>
      </c>
      <c r="AM822" s="169">
        <v>0.951108213820078</v>
      </c>
      <c r="AN822" s="169">
        <v>0.956555772994129</v>
      </c>
      <c r="AO822" s="168">
        <v>0.99</v>
      </c>
      <c r="AP822" s="358">
        <v>1</v>
      </c>
      <c r="AQ822" s="358">
        <v>1</v>
      </c>
      <c r="AR822" s="358">
        <v>1</v>
      </c>
      <c r="AS822" s="359">
        <v>1</v>
      </c>
      <c r="AT822" s="364">
        <v>0.0810595228934205</v>
      </c>
      <c r="AU822" s="361">
        <v>0</v>
      </c>
      <c r="AV822" s="362">
        <v>0.428571428571429</v>
      </c>
      <c r="AW822" s="362">
        <v>0.0571428571428571</v>
      </c>
      <c r="AX822" s="362">
        <v>0</v>
      </c>
      <c r="AY822" s="142"/>
      <c r="AZ822" s="140"/>
    </row>
    <row r="823" spans="1:52">
      <c r="A823" s="138"/>
      <c r="B823" s="142"/>
      <c r="C823" s="172" t="s">
        <v>1160</v>
      </c>
      <c r="D823" s="166" t="s">
        <v>26</v>
      </c>
      <c r="E823" s="166" t="s">
        <v>1161</v>
      </c>
      <c r="F823" s="167" t="s">
        <v>1505</v>
      </c>
      <c r="G823" s="181" t="s">
        <v>1506</v>
      </c>
      <c r="H823" s="181" t="s">
        <v>1506</v>
      </c>
      <c r="I823" s="181" t="s">
        <v>1506</v>
      </c>
      <c r="J823" s="181" t="s">
        <v>1506</v>
      </c>
      <c r="K823" s="168">
        <v>0.9</v>
      </c>
      <c r="L823" s="169">
        <v>1</v>
      </c>
      <c r="M823" s="169">
        <v>0.923076923076923</v>
      </c>
      <c r="N823" s="170">
        <v>0.8</v>
      </c>
      <c r="O823" s="170">
        <v>1</v>
      </c>
      <c r="P823" s="356">
        <v>0.9</v>
      </c>
      <c r="Q823" s="357">
        <v>0.961608775137112</v>
      </c>
      <c r="R823" s="169">
        <v>0.96652719665272</v>
      </c>
      <c r="S823" s="169">
        <v>0.963963963963964</v>
      </c>
      <c r="T823" s="169">
        <v>0.961608775137112</v>
      </c>
      <c r="U823" s="356">
        <v>0.9</v>
      </c>
      <c r="V823" s="169">
        <v>0.914990859232175</v>
      </c>
      <c r="W823" s="169">
        <v>0.919107391910739</v>
      </c>
      <c r="X823" s="169">
        <v>0.911711711711712</v>
      </c>
      <c r="Y823" s="169">
        <v>0.914990859232175</v>
      </c>
      <c r="Z823" s="356">
        <v>0.92</v>
      </c>
      <c r="AA823" s="356">
        <v>0.896825396825397</v>
      </c>
      <c r="AB823" s="356">
        <v>0.928802588996764</v>
      </c>
      <c r="AC823" s="356">
        <v>0.924657534246575</v>
      </c>
      <c r="AD823" s="356">
        <v>0.896825396825397</v>
      </c>
      <c r="AE823" s="356">
        <v>0.92</v>
      </c>
      <c r="AF823" s="169">
        <v>0.99867197875166</v>
      </c>
      <c r="AG823" s="169">
        <v>1</v>
      </c>
      <c r="AH823" s="169">
        <v>0.997536945812808</v>
      </c>
      <c r="AI823" s="169">
        <v>0.99867197875166</v>
      </c>
      <c r="AJ823" s="356">
        <v>0.92</v>
      </c>
      <c r="AK823" s="169">
        <v>0.92420897718911</v>
      </c>
      <c r="AL823" s="169">
        <v>0.942053930005737</v>
      </c>
      <c r="AM823" s="169">
        <v>0.931523022432113</v>
      </c>
      <c r="AN823" s="169">
        <v>0.92420897718911</v>
      </c>
      <c r="AO823" s="168">
        <v>0.99</v>
      </c>
      <c r="AP823" s="358">
        <v>1</v>
      </c>
      <c r="AQ823" s="358">
        <v>1</v>
      </c>
      <c r="AR823" s="358">
        <v>1</v>
      </c>
      <c r="AS823" s="359">
        <v>1</v>
      </c>
      <c r="AT823" s="364">
        <v>0.0810595228934205</v>
      </c>
      <c r="AU823" s="361">
        <v>0</v>
      </c>
      <c r="AV823" s="362">
        <v>0.294117647058824</v>
      </c>
      <c r="AW823" s="362">
        <v>0</v>
      </c>
      <c r="AX823" s="362">
        <v>0</v>
      </c>
      <c r="AY823" s="142"/>
      <c r="AZ823" s="140"/>
    </row>
    <row r="824" spans="1:52">
      <c r="A824" s="138"/>
      <c r="B824" s="142"/>
      <c r="C824" s="172" t="s">
        <v>1160</v>
      </c>
      <c r="D824" s="166" t="s">
        <v>26</v>
      </c>
      <c r="E824" s="166" t="s">
        <v>1161</v>
      </c>
      <c r="F824" s="167" t="s">
        <v>1507</v>
      </c>
      <c r="G824" s="181" t="s">
        <v>1508</v>
      </c>
      <c r="H824" s="181" t="s">
        <v>1508</v>
      </c>
      <c r="I824" s="181" t="s">
        <v>1508</v>
      </c>
      <c r="J824" s="181" t="s">
        <v>1508</v>
      </c>
      <c r="K824" s="168">
        <v>0.9</v>
      </c>
      <c r="L824" s="169">
        <v>0.944444444444444</v>
      </c>
      <c r="M824" s="169">
        <v>0.947368421052632</v>
      </c>
      <c r="N824" s="170">
        <v>0.979591836734694</v>
      </c>
      <c r="O824" s="170">
        <v>0.944444444444444</v>
      </c>
      <c r="P824" s="356">
        <v>0.9</v>
      </c>
      <c r="Q824" s="357">
        <v>0.987168758716876</v>
      </c>
      <c r="R824" s="169">
        <v>0.985981308411215</v>
      </c>
      <c r="S824" s="169">
        <v>0.990400903444382</v>
      </c>
      <c r="T824" s="169">
        <v>0.987168758716876</v>
      </c>
      <c r="U824" s="356">
        <v>0.9</v>
      </c>
      <c r="V824" s="169">
        <v>0.930264993026499</v>
      </c>
      <c r="W824" s="169">
        <v>0.949961059190031</v>
      </c>
      <c r="X824" s="169">
        <v>0.945228684359119</v>
      </c>
      <c r="Y824" s="169">
        <v>0.930264993026499</v>
      </c>
      <c r="Z824" s="356">
        <v>0.92</v>
      </c>
      <c r="AA824" s="356">
        <v>0.942604856512141</v>
      </c>
      <c r="AB824" s="356">
        <v>0.95</v>
      </c>
      <c r="AC824" s="356">
        <v>0.956967213114754</v>
      </c>
      <c r="AD824" s="356">
        <v>0.942604856512141</v>
      </c>
      <c r="AE824" s="356">
        <v>0.92</v>
      </c>
      <c r="AF824" s="169">
        <v>0.999203821656051</v>
      </c>
      <c r="AG824" s="169">
        <v>0.999170812603648</v>
      </c>
      <c r="AH824" s="169">
        <v>0.997858672376874</v>
      </c>
      <c r="AI824" s="169">
        <v>0.999203821656051</v>
      </c>
      <c r="AJ824" s="356">
        <v>0.92</v>
      </c>
      <c r="AK824" s="169">
        <v>0.962159769860589</v>
      </c>
      <c r="AL824" s="169">
        <v>0.96854628422425</v>
      </c>
      <c r="AM824" s="169">
        <v>0.963960684382963</v>
      </c>
      <c r="AN824" s="169">
        <v>0.962159769860589</v>
      </c>
      <c r="AO824" s="168">
        <v>0.99</v>
      </c>
      <c r="AP824" s="358">
        <v>1</v>
      </c>
      <c r="AQ824" s="358">
        <v>1</v>
      </c>
      <c r="AR824" s="358">
        <v>1</v>
      </c>
      <c r="AS824" s="359">
        <v>1</v>
      </c>
      <c r="AT824" s="364">
        <v>0.0810595228934205</v>
      </c>
      <c r="AU824" s="361">
        <v>0.0204081632653061</v>
      </c>
      <c r="AV824" s="362">
        <v>0.259259259259259</v>
      </c>
      <c r="AW824" s="362">
        <v>0.0444444444444444</v>
      </c>
      <c r="AX824" s="362">
        <v>0.0204081632653061</v>
      </c>
      <c r="AY824" s="142"/>
      <c r="AZ824" s="140"/>
    </row>
    <row r="825" spans="1:52">
      <c r="A825" s="138"/>
      <c r="B825" s="142"/>
      <c r="C825" s="172" t="s">
        <v>1160</v>
      </c>
      <c r="D825" s="166" t="s">
        <v>26</v>
      </c>
      <c r="E825" s="166" t="s">
        <v>1161</v>
      </c>
      <c r="F825" s="167" t="s">
        <v>1509</v>
      </c>
      <c r="G825" s="181" t="s">
        <v>1510</v>
      </c>
      <c r="H825" s="181" t="s">
        <v>1510</v>
      </c>
      <c r="I825" s="181" t="s">
        <v>1510</v>
      </c>
      <c r="J825" s="181" t="s">
        <v>1510</v>
      </c>
      <c r="K825" s="168">
        <v>0.9</v>
      </c>
      <c r="L825" s="169">
        <v>0.952380952380952</v>
      </c>
      <c r="M825" s="169">
        <v>0.954545454545455</v>
      </c>
      <c r="N825" s="170">
        <v>0.934426229508197</v>
      </c>
      <c r="O825" s="170">
        <v>0.952380952380952</v>
      </c>
      <c r="P825" s="356">
        <v>0.9</v>
      </c>
      <c r="Q825" s="357">
        <v>0.993718865063894</v>
      </c>
      <c r="R825" s="169">
        <v>0.980576441102757</v>
      </c>
      <c r="S825" s="169">
        <v>0.962409638554217</v>
      </c>
      <c r="T825" s="169">
        <v>0.993718865063894</v>
      </c>
      <c r="U825" s="356">
        <v>0.9</v>
      </c>
      <c r="V825" s="169">
        <v>0.913796837773446</v>
      </c>
      <c r="W825" s="169">
        <v>0.922775689223058</v>
      </c>
      <c r="X825" s="169">
        <v>0.926265060240964</v>
      </c>
      <c r="Y825" s="169">
        <v>0.913796837773446</v>
      </c>
      <c r="Z825" s="356">
        <v>0.92</v>
      </c>
      <c r="AA825" s="356">
        <v>0.904311251314406</v>
      </c>
      <c r="AB825" s="356">
        <v>0.923651452282158</v>
      </c>
      <c r="AC825" s="356">
        <v>0.896551724137931</v>
      </c>
      <c r="AD825" s="356">
        <v>0.904311251314406</v>
      </c>
      <c r="AE825" s="356">
        <v>0.92</v>
      </c>
      <c r="AF825" s="169">
        <v>0.997818974918212</v>
      </c>
      <c r="AG825" s="169">
        <v>0.998252766453116</v>
      </c>
      <c r="AH825" s="169">
        <v>0.92822966507177</v>
      </c>
      <c r="AI825" s="169">
        <v>0.997818974918212</v>
      </c>
      <c r="AJ825" s="356">
        <v>0.92</v>
      </c>
      <c r="AK825" s="169">
        <v>0.938935374755207</v>
      </c>
      <c r="AL825" s="169">
        <v>0.952826459349058</v>
      </c>
      <c r="AM825" s="169">
        <v>0.928854961832061</v>
      </c>
      <c r="AN825" s="169">
        <v>0.938935374755207</v>
      </c>
      <c r="AO825" s="168">
        <v>0.99</v>
      </c>
      <c r="AP825" s="358">
        <v>1</v>
      </c>
      <c r="AQ825" s="358">
        <v>1</v>
      </c>
      <c r="AR825" s="358">
        <v>1</v>
      </c>
      <c r="AS825" s="359">
        <v>1</v>
      </c>
      <c r="AT825" s="364">
        <v>0.0810595228934205</v>
      </c>
      <c r="AU825" s="361">
        <v>0.025</v>
      </c>
      <c r="AV825" s="362">
        <v>0.325581395348837</v>
      </c>
      <c r="AW825" s="362">
        <v>0.037037037037037</v>
      </c>
      <c r="AX825" s="362">
        <v>0.025</v>
      </c>
      <c r="AY825" s="142"/>
      <c r="AZ825" s="140"/>
    </row>
    <row r="826" spans="1:52">
      <c r="A826" s="138"/>
      <c r="B826" s="142"/>
      <c r="C826" s="172" t="s">
        <v>1160</v>
      </c>
      <c r="D826" s="166" t="s">
        <v>26</v>
      </c>
      <c r="E826" s="166" t="s">
        <v>1161</v>
      </c>
      <c r="F826" s="167" t="s">
        <v>1511</v>
      </c>
      <c r="G826" s="181" t="s">
        <v>1512</v>
      </c>
      <c r="H826" s="181" t="s">
        <v>1512</v>
      </c>
      <c r="I826" s="181" t="s">
        <v>1512</v>
      </c>
      <c r="J826" s="181" t="s">
        <v>1512</v>
      </c>
      <c r="K826" s="168">
        <v>0.9</v>
      </c>
      <c r="L826" s="169">
        <v>0.961538461538462</v>
      </c>
      <c r="M826" s="169">
        <v>0.923076923076923</v>
      </c>
      <c r="N826" s="170">
        <v>0.833333333333333</v>
      </c>
      <c r="O826" s="170">
        <v>0.961538461538462</v>
      </c>
      <c r="P826" s="356">
        <v>0.9</v>
      </c>
      <c r="Q826" s="357">
        <v>0.990042674253201</v>
      </c>
      <c r="R826" s="169">
        <v>0.993430152143845</v>
      </c>
      <c r="S826" s="169">
        <v>0.995755517826825</v>
      </c>
      <c r="T826" s="169">
        <v>0.990042674253201</v>
      </c>
      <c r="U826" s="356">
        <v>0.9</v>
      </c>
      <c r="V826" s="169">
        <v>0.95542911332385</v>
      </c>
      <c r="W826" s="169">
        <v>0.954011065006916</v>
      </c>
      <c r="X826" s="169">
        <v>0.960101867572156</v>
      </c>
      <c r="Y826" s="169">
        <v>0.95542911332385</v>
      </c>
      <c r="Z826" s="356">
        <v>0.92</v>
      </c>
      <c r="AA826" s="356">
        <v>0.954347826086957</v>
      </c>
      <c r="AB826" s="356">
        <v>0.942142298670837</v>
      </c>
      <c r="AC826" s="356">
        <v>0.954209748892171</v>
      </c>
      <c r="AD826" s="356">
        <v>0.954347826086957</v>
      </c>
      <c r="AE826" s="356">
        <v>0.92</v>
      </c>
      <c r="AF826" s="169">
        <v>0.999340151765094</v>
      </c>
      <c r="AG826" s="169">
        <v>0.99773413897281</v>
      </c>
      <c r="AH826" s="169">
        <v>0.996433933933934</v>
      </c>
      <c r="AI826" s="169">
        <v>0.999340151765094</v>
      </c>
      <c r="AJ826" s="356">
        <v>0.92</v>
      </c>
      <c r="AK826" s="169">
        <v>0.972569338616275</v>
      </c>
      <c r="AL826" s="169">
        <v>0.96499640374011</v>
      </c>
      <c r="AM826" s="169">
        <v>0.968245425188375</v>
      </c>
      <c r="AN826" s="169">
        <v>0.972569338616275</v>
      </c>
      <c r="AO826" s="168">
        <v>0.99</v>
      </c>
      <c r="AP826" s="358">
        <v>1</v>
      </c>
      <c r="AQ826" s="358">
        <v>1</v>
      </c>
      <c r="AR826" s="358">
        <v>1</v>
      </c>
      <c r="AS826" s="359">
        <v>1</v>
      </c>
      <c r="AT826" s="364">
        <v>0.0810595228934205</v>
      </c>
      <c r="AU826" s="361">
        <v>0</v>
      </c>
      <c r="AV826" s="362">
        <v>0.176470588235294</v>
      </c>
      <c r="AW826" s="362">
        <v>0.0714285714285714</v>
      </c>
      <c r="AX826" s="362">
        <v>0</v>
      </c>
      <c r="AY826" s="142"/>
      <c r="AZ826" s="140"/>
    </row>
    <row r="827" spans="1:52">
      <c r="A827" s="138"/>
      <c r="B827" s="142"/>
      <c r="C827" s="172" t="s">
        <v>1160</v>
      </c>
      <c r="D827" s="166" t="s">
        <v>26</v>
      </c>
      <c r="E827" s="166" t="s">
        <v>1161</v>
      </c>
      <c r="F827" s="167" t="s">
        <v>1513</v>
      </c>
      <c r="G827" s="181" t="s">
        <v>1514</v>
      </c>
      <c r="H827" s="181" t="s">
        <v>1514</v>
      </c>
      <c r="I827" s="181" t="s">
        <v>1514</v>
      </c>
      <c r="J827" s="181" t="s">
        <v>1514</v>
      </c>
      <c r="K827" s="168">
        <v>0.9</v>
      </c>
      <c r="L827" s="169">
        <v>0.961538461538462</v>
      </c>
      <c r="M827" s="169">
        <v>1</v>
      </c>
      <c r="N827" s="170">
        <v>0.961538461538462</v>
      </c>
      <c r="O827" s="170">
        <v>0.961538461538462</v>
      </c>
      <c r="P827" s="356">
        <v>0.9</v>
      </c>
      <c r="Q827" s="357">
        <v>0.982445520581114</v>
      </c>
      <c r="R827" s="169">
        <v>0.961689587426326</v>
      </c>
      <c r="S827" s="169">
        <v>0.943977591036415</v>
      </c>
      <c r="T827" s="169">
        <v>0.982445520581114</v>
      </c>
      <c r="U827" s="356">
        <v>0.9</v>
      </c>
      <c r="V827" s="169">
        <v>0.937651331719128</v>
      </c>
      <c r="W827" s="169">
        <v>0.947445972495088</v>
      </c>
      <c r="X827" s="169">
        <v>0.952380952380952</v>
      </c>
      <c r="Y827" s="169">
        <v>0.937651331719128</v>
      </c>
      <c r="Z827" s="356">
        <v>0.92</v>
      </c>
      <c r="AA827" s="356">
        <v>0.919881305637982</v>
      </c>
      <c r="AB827" s="356">
        <v>0.954189944134078</v>
      </c>
      <c r="AC827" s="356">
        <v>0.951859956236324</v>
      </c>
      <c r="AD827" s="356">
        <v>0.919881305637982</v>
      </c>
      <c r="AE827" s="356">
        <v>0.92</v>
      </c>
      <c r="AF827" s="169">
        <v>1</v>
      </c>
      <c r="AG827" s="169">
        <v>0.998347107438017</v>
      </c>
      <c r="AH827" s="169">
        <v>0.978552278820375</v>
      </c>
      <c r="AI827" s="169">
        <v>1</v>
      </c>
      <c r="AJ827" s="356">
        <v>0.92</v>
      </c>
      <c r="AK827" s="169">
        <v>0.960659898477157</v>
      </c>
      <c r="AL827" s="169">
        <v>0.968952575912658</v>
      </c>
      <c r="AM827" s="169">
        <v>0.969257045260461</v>
      </c>
      <c r="AN827" s="169">
        <v>0.960659898477157</v>
      </c>
      <c r="AO827" s="168">
        <v>0.99</v>
      </c>
      <c r="AP827" s="358">
        <v>1</v>
      </c>
      <c r="AQ827" s="358">
        <v>1</v>
      </c>
      <c r="AR827" s="358">
        <v>1</v>
      </c>
      <c r="AS827" s="359">
        <v>1</v>
      </c>
      <c r="AT827" s="364">
        <v>0.0810595228934205</v>
      </c>
      <c r="AU827" s="361">
        <v>0.2</v>
      </c>
      <c r="AV827" s="362">
        <v>0.0909090909090909</v>
      </c>
      <c r="AW827" s="362">
        <v>0.181818181818182</v>
      </c>
      <c r="AX827" s="362">
        <v>0.2</v>
      </c>
      <c r="AY827" s="142"/>
      <c r="AZ827" s="140"/>
    </row>
    <row r="828" spans="1:52">
      <c r="A828" s="138"/>
      <c r="B828" s="142"/>
      <c r="C828" s="172" t="s">
        <v>1160</v>
      </c>
      <c r="D828" s="166" t="s">
        <v>26</v>
      </c>
      <c r="E828" s="166" t="s">
        <v>1161</v>
      </c>
      <c r="F828" s="167" t="s">
        <v>1515</v>
      </c>
      <c r="G828" s="181" t="s">
        <v>1516</v>
      </c>
      <c r="H828" s="181" t="s">
        <v>1516</v>
      </c>
      <c r="I828" s="181" t="s">
        <v>1516</v>
      </c>
      <c r="J828" s="181" t="s">
        <v>1516</v>
      </c>
      <c r="K828" s="168">
        <v>0.9</v>
      </c>
      <c r="L828" s="169">
        <v>1</v>
      </c>
      <c r="M828" s="169">
        <v>1</v>
      </c>
      <c r="N828" s="170">
        <v>0.966666666666667</v>
      </c>
      <c r="O828" s="170">
        <v>1</v>
      </c>
      <c r="P828" s="356">
        <v>0.9</v>
      </c>
      <c r="Q828" s="357">
        <v>0.963232617400801</v>
      </c>
      <c r="R828" s="169">
        <v>0.963239517518667</v>
      </c>
      <c r="S828" s="169">
        <v>0.94351630867144</v>
      </c>
      <c r="T828" s="169">
        <v>0.963232617400801</v>
      </c>
      <c r="U828" s="356">
        <v>0.9</v>
      </c>
      <c r="V828" s="169">
        <v>0.934838005096469</v>
      </c>
      <c r="W828" s="169">
        <v>0.936243538196439</v>
      </c>
      <c r="X828" s="169">
        <v>0.910103420843278</v>
      </c>
      <c r="Y828" s="169">
        <v>0.934838005096469</v>
      </c>
      <c r="Z828" s="356">
        <v>0.92</v>
      </c>
      <c r="AA828" s="356">
        <v>0.919156414762742</v>
      </c>
      <c r="AB828" s="356">
        <v>0.918032786885246</v>
      </c>
      <c r="AC828" s="356">
        <v>0.892365456821026</v>
      </c>
      <c r="AD828" s="356">
        <v>0.919156414762742</v>
      </c>
      <c r="AE828" s="356">
        <v>0.92</v>
      </c>
      <c r="AF828" s="169">
        <v>0.998910971957528</v>
      </c>
      <c r="AG828" s="169">
        <v>0.998660594695955</v>
      </c>
      <c r="AH828" s="169">
        <v>0.996450027307482</v>
      </c>
      <c r="AI828" s="169">
        <v>0.998910971957528</v>
      </c>
      <c r="AJ828" s="356">
        <v>0.92</v>
      </c>
      <c r="AK828" s="169">
        <v>0.956349206349206</v>
      </c>
      <c r="AL828" s="169">
        <v>0.953674121405751</v>
      </c>
      <c r="AM828" s="169">
        <v>0.933852140077821</v>
      </c>
      <c r="AN828" s="169">
        <v>0.956349206349206</v>
      </c>
      <c r="AO828" s="168">
        <v>0.99</v>
      </c>
      <c r="AP828" s="358">
        <v>1</v>
      </c>
      <c r="AQ828" s="358">
        <v>1</v>
      </c>
      <c r="AR828" s="358">
        <v>1</v>
      </c>
      <c r="AS828" s="359">
        <v>1</v>
      </c>
      <c r="AT828" s="364">
        <v>0.0810595228934205</v>
      </c>
      <c r="AU828" s="361">
        <v>0</v>
      </c>
      <c r="AV828" s="362">
        <v>0.538461538461538</v>
      </c>
      <c r="AW828" s="362">
        <v>0</v>
      </c>
      <c r="AX828" s="362">
        <v>0</v>
      </c>
      <c r="AY828" s="142"/>
      <c r="AZ828" s="140"/>
    </row>
    <row r="829" spans="1:52">
      <c r="A829" s="138"/>
      <c r="B829" s="142"/>
      <c r="C829" s="172" t="s">
        <v>1160</v>
      </c>
      <c r="D829" s="166" t="s">
        <v>26</v>
      </c>
      <c r="E829" s="166" t="s">
        <v>1161</v>
      </c>
      <c r="F829" s="167" t="s">
        <v>1517</v>
      </c>
      <c r="G829" s="181" t="s">
        <v>1518</v>
      </c>
      <c r="H829" s="181" t="s">
        <v>1518</v>
      </c>
      <c r="I829" s="181" t="s">
        <v>1518</v>
      </c>
      <c r="J829" s="181" t="s">
        <v>1518</v>
      </c>
      <c r="K829" s="168">
        <v>0.9</v>
      </c>
      <c r="L829" s="169">
        <v>1</v>
      </c>
      <c r="M829" s="169">
        <v>1</v>
      </c>
      <c r="N829" s="170">
        <v>1</v>
      </c>
      <c r="O829" s="170">
        <v>1</v>
      </c>
      <c r="P829" s="356">
        <v>0.9</v>
      </c>
      <c r="Q829" s="357">
        <v>0.995550161812298</v>
      </c>
      <c r="R829" s="169">
        <v>0.993705035971223</v>
      </c>
      <c r="S829" s="169">
        <v>0.987971130713713</v>
      </c>
      <c r="T829" s="169">
        <v>0.995550161812298</v>
      </c>
      <c r="U829" s="356">
        <v>0.9</v>
      </c>
      <c r="V829" s="169">
        <v>0.961974110032362</v>
      </c>
      <c r="W829" s="169">
        <v>0.961630695443645</v>
      </c>
      <c r="X829" s="169">
        <v>0.976744186046512</v>
      </c>
      <c r="Y829" s="169">
        <v>0.961974110032362</v>
      </c>
      <c r="Z829" s="356">
        <v>0.92</v>
      </c>
      <c r="AA829" s="356">
        <v>0.946375372393247</v>
      </c>
      <c r="AB829" s="356">
        <v>0.942857142857143</v>
      </c>
      <c r="AC829" s="356">
        <v>0.937414965986395</v>
      </c>
      <c r="AD829" s="356">
        <v>0.946375372393247</v>
      </c>
      <c r="AE829" s="356">
        <v>0.92</v>
      </c>
      <c r="AF829" s="169">
        <v>0.999421965317919</v>
      </c>
      <c r="AG829" s="169">
        <v>0.999200456881782</v>
      </c>
      <c r="AH829" s="169">
        <v>0.997023514237524</v>
      </c>
      <c r="AI829" s="169">
        <v>0.999421965317919</v>
      </c>
      <c r="AJ829" s="356">
        <v>0.92</v>
      </c>
      <c r="AK829" s="169">
        <v>0.976473769605192</v>
      </c>
      <c r="AL829" s="169">
        <v>0.968379446640316</v>
      </c>
      <c r="AM829" s="169">
        <v>0.969238527483611</v>
      </c>
      <c r="AN829" s="169">
        <v>0.976473769605192</v>
      </c>
      <c r="AO829" s="168">
        <v>0.99</v>
      </c>
      <c r="AP829" s="358">
        <v>1</v>
      </c>
      <c r="AQ829" s="358">
        <v>1</v>
      </c>
      <c r="AR829" s="358">
        <v>1</v>
      </c>
      <c r="AS829" s="359">
        <v>1</v>
      </c>
      <c r="AT829" s="364">
        <v>0.0810595228934205</v>
      </c>
      <c r="AU829" s="361">
        <v>0</v>
      </c>
      <c r="AV829" s="362">
        <v>0.0869565217391304</v>
      </c>
      <c r="AW829" s="362">
        <v>0.0769230769230769</v>
      </c>
      <c r="AX829" s="362">
        <v>0</v>
      </c>
      <c r="AY829" s="142"/>
      <c r="AZ829" s="140"/>
    </row>
    <row r="830" spans="1:52">
      <c r="A830" s="138"/>
      <c r="B830" s="142"/>
      <c r="C830" s="172" t="s">
        <v>1160</v>
      </c>
      <c r="D830" s="166" t="s">
        <v>26</v>
      </c>
      <c r="E830" s="166" t="s">
        <v>1161</v>
      </c>
      <c r="F830" s="167" t="s">
        <v>1519</v>
      </c>
      <c r="G830" s="181" t="s">
        <v>1520</v>
      </c>
      <c r="H830" s="181" t="s">
        <v>1520</v>
      </c>
      <c r="I830" s="181" t="s">
        <v>1520</v>
      </c>
      <c r="J830" s="181" t="s">
        <v>1520</v>
      </c>
      <c r="K830" s="168">
        <v>0.9</v>
      </c>
      <c r="L830" s="169">
        <v>1</v>
      </c>
      <c r="M830" s="169">
        <v>1</v>
      </c>
      <c r="N830" s="170">
        <v>1</v>
      </c>
      <c r="O830" s="170">
        <v>1</v>
      </c>
      <c r="P830" s="356">
        <v>0.9</v>
      </c>
      <c r="Q830" s="357">
        <v>0.99590469099032</v>
      </c>
      <c r="R830" s="169">
        <v>0.996630934150077</v>
      </c>
      <c r="S830" s="169">
        <v>0.998281786941581</v>
      </c>
      <c r="T830" s="169">
        <v>0.99590469099032</v>
      </c>
      <c r="U830" s="356">
        <v>0.9</v>
      </c>
      <c r="V830" s="169">
        <v>0.976917349218168</v>
      </c>
      <c r="W830" s="169">
        <v>0.974885145482389</v>
      </c>
      <c r="X830" s="169">
        <v>0.975085910652921</v>
      </c>
      <c r="Y830" s="169">
        <v>0.976917349218168</v>
      </c>
      <c r="Z830" s="356">
        <v>0.92</v>
      </c>
      <c r="AA830" s="356">
        <v>0.938715953307393</v>
      </c>
      <c r="AB830" s="356">
        <v>0.949598246895544</v>
      </c>
      <c r="AC830" s="356">
        <v>0.941329856584094</v>
      </c>
      <c r="AD830" s="356">
        <v>0.938715953307393</v>
      </c>
      <c r="AE830" s="356">
        <v>0.92</v>
      </c>
      <c r="AF830" s="169">
        <v>1</v>
      </c>
      <c r="AG830" s="169">
        <v>0.99784327821711</v>
      </c>
      <c r="AH830" s="169">
        <v>0.99721059972106</v>
      </c>
      <c r="AI830" s="169">
        <v>1</v>
      </c>
      <c r="AJ830" s="356">
        <v>0.92</v>
      </c>
      <c r="AK830" s="169">
        <v>0.978723404255319</v>
      </c>
      <c r="AL830" s="169">
        <v>0.980146741476047</v>
      </c>
      <c r="AM830" s="169">
        <v>0.968928016571724</v>
      </c>
      <c r="AN830" s="169">
        <v>0.978723404255319</v>
      </c>
      <c r="AO830" s="168">
        <v>0.99</v>
      </c>
      <c r="AP830" s="358">
        <v>1</v>
      </c>
      <c r="AQ830" s="358">
        <v>1</v>
      </c>
      <c r="AR830" s="358">
        <v>1</v>
      </c>
      <c r="AS830" s="359">
        <v>1</v>
      </c>
      <c r="AT830" s="364">
        <v>0.0810595228934205</v>
      </c>
      <c r="AU830" s="361">
        <v>0</v>
      </c>
      <c r="AV830" s="362">
        <v>0.2</v>
      </c>
      <c r="AW830" s="362">
        <v>0.0769230769230769</v>
      </c>
      <c r="AX830" s="362">
        <v>0</v>
      </c>
      <c r="AY830" s="142"/>
      <c r="AZ830" s="140"/>
    </row>
    <row r="831" spans="1:52">
      <c r="A831" s="138"/>
      <c r="B831" s="142"/>
      <c r="C831" s="172" t="s">
        <v>1160</v>
      </c>
      <c r="D831" s="166" t="s">
        <v>26</v>
      </c>
      <c r="E831" s="166" t="s">
        <v>1161</v>
      </c>
      <c r="F831" s="167" t="s">
        <v>1521</v>
      </c>
      <c r="G831" s="181" t="s">
        <v>1522</v>
      </c>
      <c r="H831" s="181" t="s">
        <v>1522</v>
      </c>
      <c r="I831" s="181" t="s">
        <v>1522</v>
      </c>
      <c r="J831" s="181" t="s">
        <v>1522</v>
      </c>
      <c r="K831" s="168">
        <v>0.9</v>
      </c>
      <c r="L831" s="169">
        <v>0.833333333333333</v>
      </c>
      <c r="M831" s="169">
        <v>0.904761904761905</v>
      </c>
      <c r="N831" s="170">
        <v>1</v>
      </c>
      <c r="O831" s="170">
        <v>0.833333333333333</v>
      </c>
      <c r="P831" s="356">
        <v>0.9</v>
      </c>
      <c r="Q831" s="357">
        <v>0.974075354303491</v>
      </c>
      <c r="R831" s="169">
        <v>0.981726694915254</v>
      </c>
      <c r="S831" s="169">
        <v>0.985573272589218</v>
      </c>
      <c r="T831" s="169">
        <v>0.974075354303491</v>
      </c>
      <c r="U831" s="356">
        <v>0.9</v>
      </c>
      <c r="V831" s="169">
        <v>0.922571724853094</v>
      </c>
      <c r="W831" s="169">
        <v>0.922669491525424</v>
      </c>
      <c r="X831" s="169">
        <v>0.924069855732726</v>
      </c>
      <c r="Y831" s="169">
        <v>0.922571724853094</v>
      </c>
      <c r="Z831" s="356">
        <v>0.92</v>
      </c>
      <c r="AA831" s="356">
        <v>0.939519469759735</v>
      </c>
      <c r="AB831" s="356">
        <v>0.92332268370607</v>
      </c>
      <c r="AC831" s="356">
        <v>0.929280397022333</v>
      </c>
      <c r="AD831" s="356">
        <v>0.939519469759735</v>
      </c>
      <c r="AE831" s="356">
        <v>0.92</v>
      </c>
      <c r="AF831" s="169">
        <v>0.999128413712958</v>
      </c>
      <c r="AG831" s="169">
        <v>0.997086092715232</v>
      </c>
      <c r="AH831" s="169">
        <v>0.994117647058824</v>
      </c>
      <c r="AI831" s="169">
        <v>0.999128413712958</v>
      </c>
      <c r="AJ831" s="356">
        <v>0.92</v>
      </c>
      <c r="AK831" s="169">
        <v>0.960178027641134</v>
      </c>
      <c r="AL831" s="169">
        <v>0.954128440366973</v>
      </c>
      <c r="AM831" s="169">
        <v>0.950070654733867</v>
      </c>
      <c r="AN831" s="169">
        <v>0.960178027641134</v>
      </c>
      <c r="AO831" s="168">
        <v>0.99</v>
      </c>
      <c r="AP831" s="358">
        <v>1</v>
      </c>
      <c r="AQ831" s="358">
        <v>1</v>
      </c>
      <c r="AR831" s="358">
        <v>1</v>
      </c>
      <c r="AS831" s="359">
        <v>1</v>
      </c>
      <c r="AT831" s="364">
        <v>0.0810595228934205</v>
      </c>
      <c r="AU831" s="361">
        <v>0.027027027027027</v>
      </c>
      <c r="AV831" s="362">
        <v>0.394736842105263</v>
      </c>
      <c r="AW831" s="362">
        <v>0.03125</v>
      </c>
      <c r="AX831" s="362">
        <v>0.027027027027027</v>
      </c>
      <c r="AY831" s="142"/>
      <c r="AZ831" s="140"/>
    </row>
    <row r="832" spans="1:52">
      <c r="A832" s="138"/>
      <c r="B832" s="142"/>
      <c r="C832" s="172" t="s">
        <v>1160</v>
      </c>
      <c r="D832" s="166" t="s">
        <v>26</v>
      </c>
      <c r="E832" s="166" t="s">
        <v>1161</v>
      </c>
      <c r="F832" s="167" t="s">
        <v>1523</v>
      </c>
      <c r="G832" s="181" t="s">
        <v>1524</v>
      </c>
      <c r="H832" s="181" t="s">
        <v>1524</v>
      </c>
      <c r="I832" s="181" t="s">
        <v>1524</v>
      </c>
      <c r="J832" s="181" t="s">
        <v>1524</v>
      </c>
      <c r="K832" s="168">
        <v>0.9</v>
      </c>
      <c r="L832" s="169">
        <v>0.90625</v>
      </c>
      <c r="M832" s="169">
        <v>1</v>
      </c>
      <c r="N832" s="170">
        <v>0.931034482758621</v>
      </c>
      <c r="O832" s="170">
        <v>0.90625</v>
      </c>
      <c r="P832" s="356">
        <v>0.9</v>
      </c>
      <c r="Q832" s="357">
        <v>0.961495327102804</v>
      </c>
      <c r="R832" s="169">
        <v>0.95772217428818</v>
      </c>
      <c r="S832" s="169">
        <v>0.937908496732026</v>
      </c>
      <c r="T832" s="169">
        <v>0.961495327102804</v>
      </c>
      <c r="U832" s="356">
        <v>0.9</v>
      </c>
      <c r="V832" s="169">
        <v>0.933457943925234</v>
      </c>
      <c r="W832" s="169">
        <v>0.937877480586713</v>
      </c>
      <c r="X832" s="169">
        <v>0.946895424836601</v>
      </c>
      <c r="Y832" s="169">
        <v>0.933457943925234</v>
      </c>
      <c r="Z832" s="356">
        <v>0.92</v>
      </c>
      <c r="AA832" s="356">
        <v>0.91563981042654</v>
      </c>
      <c r="AB832" s="356">
        <v>0.90338860850757</v>
      </c>
      <c r="AC832" s="356">
        <v>0.88843537414966</v>
      </c>
      <c r="AD832" s="356">
        <v>0.91563981042654</v>
      </c>
      <c r="AE832" s="356">
        <v>0.92</v>
      </c>
      <c r="AF832" s="169">
        <v>0.99597099113618</v>
      </c>
      <c r="AG832" s="169">
        <v>0.998861696072851</v>
      </c>
      <c r="AH832" s="169">
        <v>0.988888888888889</v>
      </c>
      <c r="AI832" s="169">
        <v>0.99597099113618</v>
      </c>
      <c r="AJ832" s="356">
        <v>0.92</v>
      </c>
      <c r="AK832" s="169">
        <v>0.948955302829939</v>
      </c>
      <c r="AL832" s="169">
        <v>0.953125</v>
      </c>
      <c r="AM832" s="169">
        <v>0.940275650842266</v>
      </c>
      <c r="AN832" s="169">
        <v>0.948955302829939</v>
      </c>
      <c r="AO832" s="168">
        <v>0.99</v>
      </c>
      <c r="AP832" s="358">
        <v>1</v>
      </c>
      <c r="AQ832" s="358">
        <v>1</v>
      </c>
      <c r="AR832" s="358">
        <v>1</v>
      </c>
      <c r="AS832" s="359">
        <v>1</v>
      </c>
      <c r="AT832" s="364">
        <v>0.0810595228934205</v>
      </c>
      <c r="AU832" s="361">
        <v>0</v>
      </c>
      <c r="AV832" s="362">
        <v>0.222222222222222</v>
      </c>
      <c r="AW832" s="362">
        <v>0.125</v>
      </c>
      <c r="AX832" s="362">
        <v>0</v>
      </c>
      <c r="AY832" s="142"/>
      <c r="AZ832" s="140"/>
    </row>
    <row r="833" spans="1:52">
      <c r="A833" s="138"/>
      <c r="B833" s="142"/>
      <c r="C833" s="172" t="s">
        <v>1160</v>
      </c>
      <c r="D833" s="166" t="s">
        <v>26</v>
      </c>
      <c r="E833" s="166" t="s">
        <v>1161</v>
      </c>
      <c r="F833" s="167" t="s">
        <v>1525</v>
      </c>
      <c r="G833" s="181" t="s">
        <v>1526</v>
      </c>
      <c r="H833" s="181" t="s">
        <v>1526</v>
      </c>
      <c r="I833" s="181" t="s">
        <v>1526</v>
      </c>
      <c r="J833" s="181" t="s">
        <v>1526</v>
      </c>
      <c r="K833" s="168">
        <v>0.9</v>
      </c>
      <c r="L833" s="169">
        <v>0.791666666666667</v>
      </c>
      <c r="M833" s="169">
        <v>0.8</v>
      </c>
      <c r="N833" s="170">
        <v>0.875</v>
      </c>
      <c r="O833" s="170">
        <v>0.791666666666667</v>
      </c>
      <c r="P833" s="356">
        <v>0.9</v>
      </c>
      <c r="Q833" s="357">
        <v>0.952482269503546</v>
      </c>
      <c r="R833" s="169">
        <v>0.975704030922142</v>
      </c>
      <c r="S833" s="169">
        <v>0.973805855161787</v>
      </c>
      <c r="T833" s="169">
        <v>0.952482269503546</v>
      </c>
      <c r="U833" s="356">
        <v>0.9</v>
      </c>
      <c r="V833" s="169">
        <v>0.928368794326241</v>
      </c>
      <c r="W833" s="169">
        <v>0.919933738266151</v>
      </c>
      <c r="X833" s="169">
        <v>0.924499229583975</v>
      </c>
      <c r="Y833" s="169">
        <v>0.928368794326241</v>
      </c>
      <c r="Z833" s="356">
        <v>0.92</v>
      </c>
      <c r="AA833" s="356">
        <v>0.910652920962199</v>
      </c>
      <c r="AB833" s="356">
        <v>0.916764361078546</v>
      </c>
      <c r="AC833" s="356">
        <v>0.922352941176471</v>
      </c>
      <c r="AD833" s="356">
        <v>0.910652920962199</v>
      </c>
      <c r="AE833" s="356">
        <v>0.92</v>
      </c>
      <c r="AF833" s="169">
        <v>1</v>
      </c>
      <c r="AG833" s="169">
        <v>0.989130434782609</v>
      </c>
      <c r="AH833" s="169">
        <v>0.9921875</v>
      </c>
      <c r="AI833" s="169">
        <v>1</v>
      </c>
      <c r="AJ833" s="356">
        <v>0.92</v>
      </c>
      <c r="AK833" s="169">
        <v>0.947342026078235</v>
      </c>
      <c r="AL833" s="169">
        <v>0.952327327327327</v>
      </c>
      <c r="AM833" s="169">
        <v>0.946927374301676</v>
      </c>
      <c r="AN833" s="169">
        <v>0.947342026078235</v>
      </c>
      <c r="AO833" s="168">
        <v>0.99</v>
      </c>
      <c r="AP833" s="358">
        <v>1</v>
      </c>
      <c r="AQ833" s="358">
        <v>1</v>
      </c>
      <c r="AR833" s="358">
        <v>1</v>
      </c>
      <c r="AS833" s="359">
        <v>1</v>
      </c>
      <c r="AT833" s="364">
        <v>0.0810595228934205</v>
      </c>
      <c r="AU833" s="361">
        <v>0</v>
      </c>
      <c r="AV833" s="362">
        <v>0.111111111111111</v>
      </c>
      <c r="AW833" s="362">
        <v>0</v>
      </c>
      <c r="AX833" s="362">
        <v>0</v>
      </c>
      <c r="AY833" s="142"/>
      <c r="AZ833" s="140"/>
    </row>
    <row r="834" spans="1:52">
      <c r="A834" s="138"/>
      <c r="B834" s="142"/>
      <c r="C834" s="172" t="s">
        <v>1160</v>
      </c>
      <c r="D834" s="166" t="s">
        <v>26</v>
      </c>
      <c r="E834" s="166" t="s">
        <v>1161</v>
      </c>
      <c r="F834" s="167" t="s">
        <v>1527</v>
      </c>
      <c r="G834" s="181" t="s">
        <v>1528</v>
      </c>
      <c r="H834" s="181" t="s">
        <v>1528</v>
      </c>
      <c r="I834" s="181" t="s">
        <v>1528</v>
      </c>
      <c r="J834" s="181" t="s">
        <v>1528</v>
      </c>
      <c r="K834" s="168">
        <v>0.9</v>
      </c>
      <c r="L834" s="169">
        <v>0.939393939393939</v>
      </c>
      <c r="M834" s="169">
        <v>0.90625</v>
      </c>
      <c r="N834" s="170">
        <v>0.896551724137931</v>
      </c>
      <c r="O834" s="170">
        <v>0.939393939393939</v>
      </c>
      <c r="P834" s="356">
        <v>0.9</v>
      </c>
      <c r="Q834" s="357">
        <v>0.936823885763739</v>
      </c>
      <c r="R834" s="169">
        <v>0.934677118327734</v>
      </c>
      <c r="S834" s="169">
        <v>0.950804162724692</v>
      </c>
      <c r="T834" s="169">
        <v>0.936823885763739</v>
      </c>
      <c r="U834" s="356">
        <v>0.9</v>
      </c>
      <c r="V834" s="169">
        <v>0.919948074426655</v>
      </c>
      <c r="W834" s="169">
        <v>0.929451287793953</v>
      </c>
      <c r="X834" s="169">
        <v>0.935666982024598</v>
      </c>
      <c r="Y834" s="169">
        <v>0.919948074426655</v>
      </c>
      <c r="Z834" s="356">
        <v>0.92</v>
      </c>
      <c r="AA834" s="356">
        <v>0.908792111750205</v>
      </c>
      <c r="AB834" s="356">
        <v>0.860095389507154</v>
      </c>
      <c r="AC834" s="356">
        <v>0.917647058823529</v>
      </c>
      <c r="AD834" s="356">
        <v>0.908792111750205</v>
      </c>
      <c r="AE834" s="356">
        <v>0.92</v>
      </c>
      <c r="AF834" s="169">
        <v>0.996598639455782</v>
      </c>
      <c r="AG834" s="169">
        <v>0.972193074501574</v>
      </c>
      <c r="AH834" s="169">
        <v>0.984609153503443</v>
      </c>
      <c r="AI834" s="169">
        <v>0.996598639455782</v>
      </c>
      <c r="AJ834" s="356">
        <v>0.92</v>
      </c>
      <c r="AK834" s="169">
        <v>0.94821277793414</v>
      </c>
      <c r="AL834" s="169">
        <v>0.936154041043831</v>
      </c>
      <c r="AM834" s="169">
        <v>0.958867161159811</v>
      </c>
      <c r="AN834" s="169">
        <v>0.94821277793414</v>
      </c>
      <c r="AO834" s="168">
        <v>0.99</v>
      </c>
      <c r="AP834" s="358">
        <v>1</v>
      </c>
      <c r="AQ834" s="358">
        <v>1</v>
      </c>
      <c r="AR834" s="358">
        <v>1</v>
      </c>
      <c r="AS834" s="359">
        <v>1</v>
      </c>
      <c r="AT834" s="364">
        <v>0.0810595228934205</v>
      </c>
      <c r="AU834" s="361">
        <v>0</v>
      </c>
      <c r="AV834" s="362">
        <v>0.307692307692308</v>
      </c>
      <c r="AW834" s="362">
        <v>0.0625</v>
      </c>
      <c r="AX834" s="362">
        <v>0</v>
      </c>
      <c r="AY834" s="142"/>
      <c r="AZ834" s="140"/>
    </row>
    <row r="835" spans="1:52">
      <c r="A835" s="138"/>
      <c r="B835" s="142"/>
      <c r="C835" s="172" t="s">
        <v>1160</v>
      </c>
      <c r="D835" s="166" t="s">
        <v>26</v>
      </c>
      <c r="E835" s="166" t="s">
        <v>1161</v>
      </c>
      <c r="F835" s="167" t="s">
        <v>1529</v>
      </c>
      <c r="G835" s="181" t="s">
        <v>1530</v>
      </c>
      <c r="H835" s="181" t="s">
        <v>1530</v>
      </c>
      <c r="I835" s="181" t="s">
        <v>1530</v>
      </c>
      <c r="J835" s="181" t="s">
        <v>1530</v>
      </c>
      <c r="K835" s="168">
        <v>0.9</v>
      </c>
      <c r="L835" s="169">
        <v>0</v>
      </c>
      <c r="M835" s="169">
        <v>0.925925925925926</v>
      </c>
      <c r="N835" s="170">
        <v>0.833333333333333</v>
      </c>
      <c r="O835" s="170">
        <v>0</v>
      </c>
      <c r="P835" s="356">
        <v>0.9</v>
      </c>
      <c r="Q835" s="357">
        <v>0.904601571268238</v>
      </c>
      <c r="R835" s="169">
        <v>0.94364012409514</v>
      </c>
      <c r="S835" s="169">
        <v>0.923583662714098</v>
      </c>
      <c r="T835" s="169">
        <v>0.904601571268238</v>
      </c>
      <c r="U835" s="356">
        <v>0.9</v>
      </c>
      <c r="V835" s="169">
        <v>0.913019079685746</v>
      </c>
      <c r="W835" s="169">
        <v>0.904860392967942</v>
      </c>
      <c r="X835" s="169">
        <v>0.895915678524374</v>
      </c>
      <c r="Y835" s="169">
        <v>0.913019079685746</v>
      </c>
      <c r="Z835" s="356">
        <v>0.92</v>
      </c>
      <c r="AA835" s="356">
        <v>0.9119804400978</v>
      </c>
      <c r="AB835" s="356">
        <v>0.893764434180139</v>
      </c>
      <c r="AC835" s="356">
        <v>0.858620689655172</v>
      </c>
      <c r="AD835" s="356">
        <v>0.9119804400978</v>
      </c>
      <c r="AE835" s="356">
        <v>0.92</v>
      </c>
      <c r="AF835" s="169">
        <v>0.977973568281938</v>
      </c>
      <c r="AG835" s="169">
        <v>0.935064935064935</v>
      </c>
      <c r="AH835" s="169">
        <v>0.973553719008264</v>
      </c>
      <c r="AI835" s="169">
        <v>0.977973568281938</v>
      </c>
      <c r="AJ835" s="356">
        <v>0.92</v>
      </c>
      <c r="AK835" s="169">
        <v>0.946215904725317</v>
      </c>
      <c r="AL835" s="169">
        <v>0.940357142857143</v>
      </c>
      <c r="AM835" s="169">
        <v>0.924690181124881</v>
      </c>
      <c r="AN835" s="169">
        <v>0.946215904725317</v>
      </c>
      <c r="AO835" s="168">
        <v>0.99</v>
      </c>
      <c r="AP835" s="358">
        <v>1</v>
      </c>
      <c r="AQ835" s="358">
        <v>1</v>
      </c>
      <c r="AR835" s="358">
        <v>1</v>
      </c>
      <c r="AS835" s="359">
        <v>1</v>
      </c>
      <c r="AT835" s="364">
        <v>0.0810595228934205</v>
      </c>
      <c r="AU835" s="361">
        <v>0</v>
      </c>
      <c r="AV835" s="362">
        <v>0.304347826086957</v>
      </c>
      <c r="AW835" s="362">
        <v>0</v>
      </c>
      <c r="AX835" s="362">
        <v>0</v>
      </c>
      <c r="AY835" s="142"/>
      <c r="AZ835" s="140"/>
    </row>
    <row r="836" spans="1:52">
      <c r="A836" s="138"/>
      <c r="B836" s="142"/>
      <c r="C836" s="172" t="s">
        <v>1160</v>
      </c>
      <c r="D836" s="166" t="s">
        <v>26</v>
      </c>
      <c r="E836" s="166" t="s">
        <v>1161</v>
      </c>
      <c r="F836" s="167" t="s">
        <v>1531</v>
      </c>
      <c r="G836" s="181" t="s">
        <v>1532</v>
      </c>
      <c r="H836" s="181" t="s">
        <v>1532</v>
      </c>
      <c r="I836" s="181" t="s">
        <v>1532</v>
      </c>
      <c r="J836" s="181" t="s">
        <v>1532</v>
      </c>
      <c r="K836" s="168">
        <v>0.9</v>
      </c>
      <c r="L836" s="169">
        <v>1</v>
      </c>
      <c r="M836" s="169">
        <v>0.967741935483871</v>
      </c>
      <c r="N836" s="170">
        <v>0.888888888888889</v>
      </c>
      <c r="O836" s="170">
        <v>1</v>
      </c>
      <c r="P836" s="356">
        <v>0.9</v>
      </c>
      <c r="Q836" s="357">
        <v>0.951544195953142</v>
      </c>
      <c r="R836" s="169">
        <v>0.819477434679335</v>
      </c>
      <c r="S836" s="169">
        <v>0.955665024630542</v>
      </c>
      <c r="T836" s="169">
        <v>0.951544195953142</v>
      </c>
      <c r="U836" s="356">
        <v>0.9</v>
      </c>
      <c r="V836" s="169">
        <v>0.915867944621938</v>
      </c>
      <c r="W836" s="169">
        <v>0.881235154394299</v>
      </c>
      <c r="X836" s="169">
        <v>0.88423645320197</v>
      </c>
      <c r="Y836" s="169">
        <v>0.915867944621938</v>
      </c>
      <c r="Z836" s="356">
        <v>0.92</v>
      </c>
      <c r="AA836" s="356">
        <v>0.837899543378995</v>
      </c>
      <c r="AB836" s="356">
        <v>0.809756097560976</v>
      </c>
      <c r="AC836" s="356">
        <v>0.738235294117647</v>
      </c>
      <c r="AD836" s="356">
        <v>0.837899543378995</v>
      </c>
      <c r="AE836" s="356">
        <v>0.92</v>
      </c>
      <c r="AF836" s="169">
        <v>0.990353697749196</v>
      </c>
      <c r="AG836" s="169">
        <v>0.941747572815534</v>
      </c>
      <c r="AH836" s="169">
        <v>0.977011494252874</v>
      </c>
      <c r="AI836" s="169">
        <v>0.990353697749196</v>
      </c>
      <c r="AJ836" s="356">
        <v>0.92</v>
      </c>
      <c r="AK836" s="169">
        <v>0.920985864443639</v>
      </c>
      <c r="AL836" s="169">
        <v>0.919458544839255</v>
      </c>
      <c r="AM836" s="169">
        <v>0.891493055555556</v>
      </c>
      <c r="AN836" s="169">
        <v>0.920985864443639</v>
      </c>
      <c r="AO836" s="168">
        <v>0.99</v>
      </c>
      <c r="AP836" s="358">
        <v>1</v>
      </c>
      <c r="AQ836" s="358">
        <v>1</v>
      </c>
      <c r="AR836" s="358">
        <v>1</v>
      </c>
      <c r="AS836" s="359">
        <v>1</v>
      </c>
      <c r="AT836" s="364">
        <v>0.0810595228934205</v>
      </c>
      <c r="AU836" s="361">
        <v>0</v>
      </c>
      <c r="AV836" s="362">
        <v>0.266666666666667</v>
      </c>
      <c r="AW836" s="362">
        <v>0</v>
      </c>
      <c r="AX836" s="362">
        <v>0</v>
      </c>
      <c r="AY836" s="142"/>
      <c r="AZ836" s="140"/>
    </row>
    <row r="837" spans="1:52">
      <c r="A837" s="138"/>
      <c r="B837" s="142"/>
      <c r="C837" s="172" t="s">
        <v>1160</v>
      </c>
      <c r="D837" s="166" t="s">
        <v>26</v>
      </c>
      <c r="E837" s="166" t="s">
        <v>1161</v>
      </c>
      <c r="F837" s="167" t="s">
        <v>1533</v>
      </c>
      <c r="G837" s="181" t="s">
        <v>1534</v>
      </c>
      <c r="H837" s="181" t="s">
        <v>1534</v>
      </c>
      <c r="I837" s="181" t="s">
        <v>1534</v>
      </c>
      <c r="J837" s="181" t="s">
        <v>1534</v>
      </c>
      <c r="K837" s="168">
        <v>0.9</v>
      </c>
      <c r="L837" s="169">
        <v>0</v>
      </c>
      <c r="M837" s="169">
        <v>0.934782608695652</v>
      </c>
      <c r="N837" s="170">
        <v>0.942857142857143</v>
      </c>
      <c r="O837" s="170">
        <v>0</v>
      </c>
      <c r="P837" s="356">
        <v>0.9</v>
      </c>
      <c r="Q837" s="357">
        <v>0.831090174966353</v>
      </c>
      <c r="R837" s="169">
        <v>0.853868194842407</v>
      </c>
      <c r="S837" s="169">
        <v>0.88913362701909</v>
      </c>
      <c r="T837" s="169">
        <v>0.831090174966353</v>
      </c>
      <c r="U837" s="356">
        <v>0.9</v>
      </c>
      <c r="V837" s="169">
        <v>0.878869448183042</v>
      </c>
      <c r="W837" s="169">
        <v>0.867048710601719</v>
      </c>
      <c r="X837" s="169">
        <v>0.878120411160059</v>
      </c>
      <c r="Y837" s="169">
        <v>0.878869448183042</v>
      </c>
      <c r="Z837" s="356">
        <v>0.92</v>
      </c>
      <c r="AA837" s="356">
        <v>0.86765655261459</v>
      </c>
      <c r="AB837" s="356">
        <v>0.812314979277679</v>
      </c>
      <c r="AC837" s="356">
        <v>0.809885931558935</v>
      </c>
      <c r="AD837" s="356">
        <v>0.86765655261459</v>
      </c>
      <c r="AE837" s="356">
        <v>0.92</v>
      </c>
      <c r="AF837" s="169">
        <v>0.985742060920285</v>
      </c>
      <c r="AG837" s="169">
        <v>0.949888866437664</v>
      </c>
      <c r="AH837" s="169">
        <v>0.973916761687571</v>
      </c>
      <c r="AI837" s="169">
        <v>0.985742060920285</v>
      </c>
      <c r="AJ837" s="356">
        <v>0.92</v>
      </c>
      <c r="AK837" s="169">
        <v>0.920373182903016</v>
      </c>
      <c r="AL837" s="169">
        <v>0.896545068519591</v>
      </c>
      <c r="AM837" s="169">
        <v>0.902542372881356</v>
      </c>
      <c r="AN837" s="169">
        <v>0.920373182903016</v>
      </c>
      <c r="AO837" s="168">
        <v>0.99</v>
      </c>
      <c r="AP837" s="358">
        <v>1</v>
      </c>
      <c r="AQ837" s="358">
        <v>1</v>
      </c>
      <c r="AR837" s="358">
        <v>1</v>
      </c>
      <c r="AS837" s="359">
        <v>1</v>
      </c>
      <c r="AT837" s="364">
        <v>0.0810595228934205</v>
      </c>
      <c r="AU837" s="361">
        <v>0</v>
      </c>
      <c r="AV837" s="362">
        <v>0.0810810810810811</v>
      </c>
      <c r="AW837" s="362">
        <v>0.105263157894737</v>
      </c>
      <c r="AX837" s="362">
        <v>0</v>
      </c>
      <c r="AY837" s="142"/>
      <c r="AZ837" s="140"/>
    </row>
    <row r="838" spans="1:52">
      <c r="A838" s="138"/>
      <c r="B838" s="142"/>
      <c r="C838" s="172" t="s">
        <v>1160</v>
      </c>
      <c r="D838" s="166" t="s">
        <v>26</v>
      </c>
      <c r="E838" s="166" t="s">
        <v>1161</v>
      </c>
      <c r="F838" s="167" t="s">
        <v>1535</v>
      </c>
      <c r="G838" s="181" t="s">
        <v>1536</v>
      </c>
      <c r="H838" s="181" t="s">
        <v>1536</v>
      </c>
      <c r="I838" s="181" t="s">
        <v>1536</v>
      </c>
      <c r="J838" s="181" t="s">
        <v>1536</v>
      </c>
      <c r="K838" s="168">
        <v>0.9</v>
      </c>
      <c r="L838" s="169" t="s">
        <v>32</v>
      </c>
      <c r="M838" s="169">
        <v>0.96551724137931</v>
      </c>
      <c r="N838" s="170">
        <v>1</v>
      </c>
      <c r="O838" s="170" t="s">
        <v>32</v>
      </c>
      <c r="P838" s="356">
        <v>0.9</v>
      </c>
      <c r="Q838" s="357">
        <v>0.94946025515211</v>
      </c>
      <c r="R838" s="169">
        <v>0.927951388888889</v>
      </c>
      <c r="S838" s="169">
        <v>0.882470119521912</v>
      </c>
      <c r="T838" s="169">
        <v>0.94946025515211</v>
      </c>
      <c r="U838" s="356">
        <v>0.9</v>
      </c>
      <c r="V838" s="169">
        <v>0.927379784102061</v>
      </c>
      <c r="W838" s="169">
        <v>0.927083333333333</v>
      </c>
      <c r="X838" s="169">
        <v>0.946215139442231</v>
      </c>
      <c r="Y838" s="169">
        <v>0.927379784102061</v>
      </c>
      <c r="Z838" s="356">
        <v>0.92</v>
      </c>
      <c r="AA838" s="356">
        <v>0.895893027698185</v>
      </c>
      <c r="AB838" s="356">
        <v>0.886497064579256</v>
      </c>
      <c r="AC838" s="356">
        <v>0.893150684931507</v>
      </c>
      <c r="AD838" s="356">
        <v>0.895893027698185</v>
      </c>
      <c r="AE838" s="356">
        <v>0.92</v>
      </c>
      <c r="AF838" s="169">
        <v>0.981732469063052</v>
      </c>
      <c r="AG838" s="169">
        <v>0.950443401147626</v>
      </c>
      <c r="AH838" s="169">
        <v>0.960957834461218</v>
      </c>
      <c r="AI838" s="169">
        <v>0.981732469063052</v>
      </c>
      <c r="AJ838" s="356">
        <v>0.92</v>
      </c>
      <c r="AK838" s="169">
        <v>0.944302176696543</v>
      </c>
      <c r="AL838" s="169">
        <v>0.944144144144144</v>
      </c>
      <c r="AM838" s="169">
        <v>0.945215485756026</v>
      </c>
      <c r="AN838" s="169">
        <v>0.944302176696543</v>
      </c>
      <c r="AO838" s="168">
        <v>0.99</v>
      </c>
      <c r="AP838" s="358">
        <v>1</v>
      </c>
      <c r="AQ838" s="358">
        <v>1</v>
      </c>
      <c r="AR838" s="358">
        <v>1</v>
      </c>
      <c r="AS838" s="359">
        <v>1</v>
      </c>
      <c r="AT838" s="364">
        <v>0.0810595228934205</v>
      </c>
      <c r="AU838" s="361">
        <v>0</v>
      </c>
      <c r="AV838" s="362">
        <v>0.380952380952381</v>
      </c>
      <c r="AW838" s="362">
        <v>0.157894736842105</v>
      </c>
      <c r="AX838" s="362">
        <v>0</v>
      </c>
      <c r="AY838" s="142"/>
      <c r="AZ838" s="140"/>
    </row>
    <row r="839" spans="1:52">
      <c r="A839" s="138"/>
      <c r="B839" s="142"/>
      <c r="C839" s="172" t="s">
        <v>1160</v>
      </c>
      <c r="D839" s="166" t="s">
        <v>26</v>
      </c>
      <c r="E839" s="166" t="s">
        <v>1161</v>
      </c>
      <c r="F839" s="167" t="s">
        <v>1537</v>
      </c>
      <c r="G839" s="181" t="s">
        <v>1538</v>
      </c>
      <c r="H839" s="181" t="s">
        <v>1538</v>
      </c>
      <c r="I839" s="181" t="s">
        <v>1538</v>
      </c>
      <c r="J839" s="181" t="s">
        <v>1538</v>
      </c>
      <c r="K839" s="168">
        <v>0.9</v>
      </c>
      <c r="L839" s="169">
        <v>0.891304347826087</v>
      </c>
      <c r="M839" s="169">
        <v>0.886363636363636</v>
      </c>
      <c r="N839" s="170">
        <v>0.878048780487805</v>
      </c>
      <c r="O839" s="170">
        <v>0.891304347826087</v>
      </c>
      <c r="P839" s="356">
        <v>0.9</v>
      </c>
      <c r="Q839" s="357">
        <v>0.975555555555556</v>
      </c>
      <c r="R839" s="169">
        <v>0.973601260835303</v>
      </c>
      <c r="S839" s="169">
        <v>0.976520811099253</v>
      </c>
      <c r="T839" s="169">
        <v>0.975555555555556</v>
      </c>
      <c r="U839" s="356">
        <v>0.9</v>
      </c>
      <c r="V839" s="169">
        <v>0.926222222222222</v>
      </c>
      <c r="W839" s="169">
        <v>0.918439716312057</v>
      </c>
      <c r="X839" s="169">
        <v>0.924226254002134</v>
      </c>
      <c r="Y839" s="169">
        <v>0.926222222222222</v>
      </c>
      <c r="Z839" s="356">
        <v>0.92</v>
      </c>
      <c r="AA839" s="356">
        <v>0.919520547945205</v>
      </c>
      <c r="AB839" s="356">
        <v>0.900884955752212</v>
      </c>
      <c r="AC839" s="356">
        <v>0.905852417302799</v>
      </c>
      <c r="AD839" s="356">
        <v>0.919520547945205</v>
      </c>
      <c r="AE839" s="356">
        <v>0.92</v>
      </c>
      <c r="AF839" s="169">
        <v>0.976255088195387</v>
      </c>
      <c r="AG839" s="169">
        <v>0.919191919191919</v>
      </c>
      <c r="AH839" s="169">
        <v>0.949612403100775</v>
      </c>
      <c r="AI839" s="169">
        <v>0.976255088195387</v>
      </c>
      <c r="AJ839" s="356">
        <v>0.92</v>
      </c>
      <c r="AK839" s="169">
        <v>0.95256111757858</v>
      </c>
      <c r="AL839" s="169">
        <v>0.944459569833923</v>
      </c>
      <c r="AM839" s="169">
        <v>0.936842105263158</v>
      </c>
      <c r="AN839" s="169">
        <v>0.95256111757858</v>
      </c>
      <c r="AO839" s="168">
        <v>0.99</v>
      </c>
      <c r="AP839" s="358">
        <v>1</v>
      </c>
      <c r="AQ839" s="358">
        <v>1</v>
      </c>
      <c r="AR839" s="358">
        <v>1</v>
      </c>
      <c r="AS839" s="359">
        <v>1</v>
      </c>
      <c r="AT839" s="364">
        <v>0.0810595228934205</v>
      </c>
      <c r="AU839" s="361">
        <v>0</v>
      </c>
      <c r="AV839" s="362">
        <v>0.125</v>
      </c>
      <c r="AW839" s="362">
        <v>0</v>
      </c>
      <c r="AX839" s="362">
        <v>0</v>
      </c>
      <c r="AY839" s="142"/>
      <c r="AZ839" s="140"/>
    </row>
    <row r="840" spans="1:52">
      <c r="A840" s="138"/>
      <c r="B840" s="142"/>
      <c r="C840" s="172" t="s">
        <v>1160</v>
      </c>
      <c r="D840" s="166" t="s">
        <v>26</v>
      </c>
      <c r="E840" s="166" t="s">
        <v>1161</v>
      </c>
      <c r="F840" s="167" t="s">
        <v>1539</v>
      </c>
      <c r="G840" s="181" t="s">
        <v>1540</v>
      </c>
      <c r="H840" s="181" t="s">
        <v>1540</v>
      </c>
      <c r="I840" s="181" t="s">
        <v>1540</v>
      </c>
      <c r="J840" s="181" t="s">
        <v>1540</v>
      </c>
      <c r="K840" s="168">
        <v>0.9</v>
      </c>
      <c r="L840" s="169">
        <v>0.931818181818182</v>
      </c>
      <c r="M840" s="169">
        <v>0.906976744186046</v>
      </c>
      <c r="N840" s="170">
        <v>0.948717948717949</v>
      </c>
      <c r="O840" s="170">
        <v>0.931818181818182</v>
      </c>
      <c r="P840" s="356">
        <v>0.9</v>
      </c>
      <c r="Q840" s="357">
        <v>0.959277756434883</v>
      </c>
      <c r="R840" s="169">
        <v>0.946459412780656</v>
      </c>
      <c r="S840" s="169">
        <v>0.948627103631532</v>
      </c>
      <c r="T840" s="169">
        <v>0.959277756434883</v>
      </c>
      <c r="U840" s="356">
        <v>0.9</v>
      </c>
      <c r="V840" s="169">
        <v>0.876296580868229</v>
      </c>
      <c r="W840" s="169">
        <v>0.889464594127807</v>
      </c>
      <c r="X840" s="169">
        <v>0.910540301151461</v>
      </c>
      <c r="Y840" s="169">
        <v>0.876296580868229</v>
      </c>
      <c r="Z840" s="356">
        <v>0.92</v>
      </c>
      <c r="AA840" s="356">
        <v>0.886415963161934</v>
      </c>
      <c r="AB840" s="356">
        <v>0.887899034892353</v>
      </c>
      <c r="AC840" s="356">
        <v>0.814220183486238</v>
      </c>
      <c r="AD840" s="356">
        <v>0.886415963161934</v>
      </c>
      <c r="AE840" s="356">
        <v>0.92</v>
      </c>
      <c r="AF840" s="169">
        <v>0.98771021992238</v>
      </c>
      <c r="AG840" s="169">
        <v>0.930788804071247</v>
      </c>
      <c r="AH840" s="169">
        <v>0.969483568075117</v>
      </c>
      <c r="AI840" s="169">
        <v>0.98771021992238</v>
      </c>
      <c r="AJ840" s="356">
        <v>0.92</v>
      </c>
      <c r="AK840" s="169">
        <v>0.938262195121951</v>
      </c>
      <c r="AL840" s="169">
        <v>0.939251236166706</v>
      </c>
      <c r="AM840" s="169">
        <v>0.917624521072797</v>
      </c>
      <c r="AN840" s="169">
        <v>0.938262195121951</v>
      </c>
      <c r="AO840" s="168">
        <v>0.99</v>
      </c>
      <c r="AP840" s="358">
        <v>1</v>
      </c>
      <c r="AQ840" s="358">
        <v>1</v>
      </c>
      <c r="AR840" s="358">
        <v>1</v>
      </c>
      <c r="AS840" s="359">
        <v>1</v>
      </c>
      <c r="AT840" s="364">
        <v>0.0810595228934205</v>
      </c>
      <c r="AU840" s="361">
        <v>0</v>
      </c>
      <c r="AV840" s="362">
        <v>0.2</v>
      </c>
      <c r="AW840" s="362">
        <v>0</v>
      </c>
      <c r="AX840" s="362">
        <v>0</v>
      </c>
      <c r="AY840" s="142"/>
      <c r="AZ840" s="140"/>
    </row>
    <row r="841" spans="1:52">
      <c r="A841" s="138"/>
      <c r="B841" s="142"/>
      <c r="C841" s="172" t="s">
        <v>1160</v>
      </c>
      <c r="D841" s="166" t="s">
        <v>26</v>
      </c>
      <c r="E841" s="166" t="s">
        <v>1161</v>
      </c>
      <c r="F841" s="167" t="s">
        <v>1541</v>
      </c>
      <c r="G841" s="181" t="s">
        <v>1542</v>
      </c>
      <c r="H841" s="181" t="s">
        <v>1542</v>
      </c>
      <c r="I841" s="181" t="s">
        <v>1542</v>
      </c>
      <c r="J841" s="181" t="s">
        <v>1542</v>
      </c>
      <c r="K841" s="168">
        <v>0.9</v>
      </c>
      <c r="L841" s="169">
        <v>0.969387755102041</v>
      </c>
      <c r="M841" s="169">
        <v>0.969387755102041</v>
      </c>
      <c r="N841" s="170">
        <v>0.940298507462687</v>
      </c>
      <c r="O841" s="170">
        <v>0.969387755102041</v>
      </c>
      <c r="P841" s="356">
        <v>0.9</v>
      </c>
      <c r="Q841" s="357">
        <v>0.947742682321812</v>
      </c>
      <c r="R841" s="169">
        <v>0.957207482577332</v>
      </c>
      <c r="S841" s="169">
        <v>0.961920529801324</v>
      </c>
      <c r="T841" s="169">
        <v>0.947742682321812</v>
      </c>
      <c r="U841" s="356">
        <v>0.9</v>
      </c>
      <c r="V841" s="169">
        <v>0.910864891681826</v>
      </c>
      <c r="W841" s="169">
        <v>0.902066267269837</v>
      </c>
      <c r="X841" s="169">
        <v>0.920198675496689</v>
      </c>
      <c r="Y841" s="169">
        <v>0.910864891681826</v>
      </c>
      <c r="Z841" s="356">
        <v>0.92</v>
      </c>
      <c r="AA841" s="356">
        <v>0.884126984126984</v>
      </c>
      <c r="AB841" s="356">
        <v>0.89578313253012</v>
      </c>
      <c r="AC841" s="356">
        <v>0.898471615720524</v>
      </c>
      <c r="AD841" s="356">
        <v>0.884126984126984</v>
      </c>
      <c r="AE841" s="356">
        <v>0.92</v>
      </c>
      <c r="AF841" s="169">
        <v>0.99129442589697</v>
      </c>
      <c r="AG841" s="169">
        <v>0.992459859842101</v>
      </c>
      <c r="AH841" s="169">
        <v>0.994241577876625</v>
      </c>
      <c r="AI841" s="169">
        <v>0.99129442589697</v>
      </c>
      <c r="AJ841" s="356">
        <v>0.92</v>
      </c>
      <c r="AK841" s="169">
        <v>0.947744702976732</v>
      </c>
      <c r="AL841" s="169">
        <v>0.943795101128163</v>
      </c>
      <c r="AM841" s="169">
        <v>0.939055358049771</v>
      </c>
      <c r="AN841" s="169">
        <v>0.947744702976732</v>
      </c>
      <c r="AO841" s="168">
        <v>0.99</v>
      </c>
      <c r="AP841" s="358">
        <v>1</v>
      </c>
      <c r="AQ841" s="358">
        <v>1</v>
      </c>
      <c r="AR841" s="358">
        <v>1</v>
      </c>
      <c r="AS841" s="359">
        <v>1</v>
      </c>
      <c r="AT841" s="364">
        <v>0.0810595228934205</v>
      </c>
      <c r="AU841" s="361">
        <v>0.04</v>
      </c>
      <c r="AV841" s="362">
        <v>0.302325581395349</v>
      </c>
      <c r="AW841" s="362">
        <v>0.0263157894736842</v>
      </c>
      <c r="AX841" s="362">
        <v>0.04</v>
      </c>
      <c r="AY841" s="142"/>
      <c r="AZ841" s="140"/>
    </row>
    <row r="842" spans="1:52">
      <c r="A842" s="138"/>
      <c r="B842" s="142"/>
      <c r="C842" s="172" t="s">
        <v>1160</v>
      </c>
      <c r="D842" s="166" t="s">
        <v>26</v>
      </c>
      <c r="E842" s="166" t="s">
        <v>1161</v>
      </c>
      <c r="F842" s="167" t="s">
        <v>1543</v>
      </c>
      <c r="G842" s="181" t="s">
        <v>1544</v>
      </c>
      <c r="H842" s="181" t="s">
        <v>1544</v>
      </c>
      <c r="I842" s="181" t="s">
        <v>1544</v>
      </c>
      <c r="J842" s="181" t="s">
        <v>1544</v>
      </c>
      <c r="K842" s="168">
        <v>0.9</v>
      </c>
      <c r="L842" s="169">
        <v>0.980392156862745</v>
      </c>
      <c r="M842" s="169">
        <v>0.980392156862745</v>
      </c>
      <c r="N842" s="170">
        <v>0.942857142857143</v>
      </c>
      <c r="O842" s="170">
        <v>0.980392156862745</v>
      </c>
      <c r="P842" s="356">
        <v>0.9</v>
      </c>
      <c r="Q842" s="357">
        <v>0.960047003525264</v>
      </c>
      <c r="R842" s="169">
        <v>0.936323366555925</v>
      </c>
      <c r="S842" s="169">
        <v>0.973487031700288</v>
      </c>
      <c r="T842" s="169">
        <v>0.960047003525264</v>
      </c>
      <c r="U842" s="356">
        <v>0.9</v>
      </c>
      <c r="V842" s="169">
        <v>0.906698002350176</v>
      </c>
      <c r="W842" s="169">
        <v>0.85843484680694</v>
      </c>
      <c r="X842" s="169">
        <v>0.906628242074928</v>
      </c>
      <c r="Y842" s="169">
        <v>0.906698002350176</v>
      </c>
      <c r="Z842" s="356">
        <v>0.92</v>
      </c>
      <c r="AA842" s="356">
        <v>0.885496183206107</v>
      </c>
      <c r="AB842" s="356">
        <v>0.929281767955801</v>
      </c>
      <c r="AC842" s="356">
        <v>0.938333333333333</v>
      </c>
      <c r="AD842" s="356">
        <v>0.885496183206107</v>
      </c>
      <c r="AE842" s="356">
        <v>0.92</v>
      </c>
      <c r="AF842" s="169">
        <v>0.99644128113879</v>
      </c>
      <c r="AG842" s="169">
        <v>0.989276139410188</v>
      </c>
      <c r="AH842" s="169">
        <v>0.993506493506494</v>
      </c>
      <c r="AI842" s="169">
        <v>0.99644128113879</v>
      </c>
      <c r="AJ842" s="356">
        <v>0.92</v>
      </c>
      <c r="AK842" s="169">
        <v>0.958290946083418</v>
      </c>
      <c r="AL842" s="169">
        <v>0.961252569982603</v>
      </c>
      <c r="AM842" s="169">
        <v>0.957601713062099</v>
      </c>
      <c r="AN842" s="169">
        <v>0.958290946083418</v>
      </c>
      <c r="AO842" s="168">
        <v>0.99</v>
      </c>
      <c r="AP842" s="358">
        <v>1</v>
      </c>
      <c r="AQ842" s="358">
        <v>1</v>
      </c>
      <c r="AR842" s="358">
        <v>1</v>
      </c>
      <c r="AS842" s="359">
        <v>1</v>
      </c>
      <c r="AT842" s="364">
        <v>0.0810595228934205</v>
      </c>
      <c r="AU842" s="361">
        <v>0.0434782608695652</v>
      </c>
      <c r="AV842" s="362">
        <v>0.380952380952381</v>
      </c>
      <c r="AW842" s="362">
        <v>0.111111111111111</v>
      </c>
      <c r="AX842" s="362">
        <v>0.0434782608695652</v>
      </c>
      <c r="AY842" s="142"/>
      <c r="AZ842" s="140"/>
    </row>
    <row r="843" spans="1:52">
      <c r="A843" s="138"/>
      <c r="B843" s="142"/>
      <c r="C843" s="172" t="s">
        <v>1160</v>
      </c>
      <c r="D843" s="166" t="s">
        <v>26</v>
      </c>
      <c r="E843" s="166" t="s">
        <v>1161</v>
      </c>
      <c r="F843" s="167" t="s">
        <v>1545</v>
      </c>
      <c r="G843" s="181" t="s">
        <v>1546</v>
      </c>
      <c r="H843" s="181" t="s">
        <v>1546</v>
      </c>
      <c r="I843" s="181" t="s">
        <v>1546</v>
      </c>
      <c r="J843" s="181" t="s">
        <v>1546</v>
      </c>
      <c r="K843" s="168">
        <v>0.9</v>
      </c>
      <c r="L843" s="169">
        <v>1</v>
      </c>
      <c r="M843" s="169">
        <v>1</v>
      </c>
      <c r="N843" s="170">
        <v>1</v>
      </c>
      <c r="O843" s="170">
        <v>1</v>
      </c>
      <c r="P843" s="356">
        <v>0.9</v>
      </c>
      <c r="Q843" s="357">
        <v>0.98819641170916</v>
      </c>
      <c r="R843" s="169">
        <v>0.993023255813953</v>
      </c>
      <c r="S843" s="169">
        <v>0.994858611825193</v>
      </c>
      <c r="T843" s="169">
        <v>0.98819641170916</v>
      </c>
      <c r="U843" s="356">
        <v>0.9</v>
      </c>
      <c r="V843" s="169">
        <v>0.942398489140699</v>
      </c>
      <c r="W843" s="169">
        <v>0.926744186046512</v>
      </c>
      <c r="X843" s="169">
        <v>0.960154241645244</v>
      </c>
      <c r="Y843" s="169">
        <v>0.942398489140699</v>
      </c>
      <c r="Z843" s="356">
        <v>0.92</v>
      </c>
      <c r="AA843" s="356">
        <v>0.923076923076923</v>
      </c>
      <c r="AB843" s="356">
        <v>0.95360824742268</v>
      </c>
      <c r="AC843" s="356">
        <v>0.945736434108527</v>
      </c>
      <c r="AD843" s="356">
        <v>0.923076923076923</v>
      </c>
      <c r="AE843" s="356">
        <v>0.92</v>
      </c>
      <c r="AF843" s="169">
        <v>1</v>
      </c>
      <c r="AG843" s="169">
        <v>0.986842105263158</v>
      </c>
      <c r="AH843" s="169">
        <v>1</v>
      </c>
      <c r="AI843" s="169">
        <v>1</v>
      </c>
      <c r="AJ843" s="356">
        <v>0.92</v>
      </c>
      <c r="AK843" s="169">
        <v>0.958646616541353</v>
      </c>
      <c r="AL843" s="169">
        <v>0.96647440519106</v>
      </c>
      <c r="AM843" s="169">
        <v>0.972007722007722</v>
      </c>
      <c r="AN843" s="169">
        <v>0.958646616541353</v>
      </c>
      <c r="AO843" s="168">
        <v>0.99</v>
      </c>
      <c r="AP843" s="358">
        <v>1</v>
      </c>
      <c r="AQ843" s="358">
        <v>1</v>
      </c>
      <c r="AR843" s="358">
        <v>1</v>
      </c>
      <c r="AS843" s="359">
        <v>1</v>
      </c>
      <c r="AT843" s="364">
        <v>0.0810595228934205</v>
      </c>
      <c r="AU843" s="361">
        <v>0</v>
      </c>
      <c r="AV843" s="362">
        <v>0.0588235294117647</v>
      </c>
      <c r="AW843" s="362">
        <v>0</v>
      </c>
      <c r="AX843" s="362">
        <v>0</v>
      </c>
      <c r="AY843" s="142"/>
      <c r="AZ843" s="140"/>
    </row>
    <row r="844" spans="1:52">
      <c r="A844" s="138"/>
      <c r="B844" s="142"/>
      <c r="C844" s="172" t="s">
        <v>1160</v>
      </c>
      <c r="D844" s="166" t="s">
        <v>26</v>
      </c>
      <c r="E844" s="166" t="s">
        <v>1161</v>
      </c>
      <c r="F844" s="167" t="s">
        <v>1547</v>
      </c>
      <c r="G844" s="181" t="s">
        <v>1548</v>
      </c>
      <c r="H844" s="181" t="s">
        <v>1548</v>
      </c>
      <c r="I844" s="181" t="s">
        <v>1548</v>
      </c>
      <c r="J844" s="181" t="s">
        <v>1548</v>
      </c>
      <c r="K844" s="168">
        <v>0.9</v>
      </c>
      <c r="L844" s="169">
        <v>1</v>
      </c>
      <c r="M844" s="169">
        <v>1</v>
      </c>
      <c r="N844" s="170">
        <v>1</v>
      </c>
      <c r="O844" s="170">
        <v>1</v>
      </c>
      <c r="P844" s="356">
        <v>0.9</v>
      </c>
      <c r="Q844" s="357">
        <v>0.986598232107214</v>
      </c>
      <c r="R844" s="169">
        <v>0.981862964621585</v>
      </c>
      <c r="S844" s="169">
        <v>0.98083747338538</v>
      </c>
      <c r="T844" s="169">
        <v>0.986598232107214</v>
      </c>
      <c r="U844" s="356">
        <v>0.9</v>
      </c>
      <c r="V844" s="169">
        <v>0.960079840319361</v>
      </c>
      <c r="W844" s="169">
        <v>0.915584415584416</v>
      </c>
      <c r="X844" s="169">
        <v>0.965223562810504</v>
      </c>
      <c r="Y844" s="169">
        <v>0.960079840319361</v>
      </c>
      <c r="Z844" s="356">
        <v>0.92</v>
      </c>
      <c r="AA844" s="356">
        <v>0.964015151515151</v>
      </c>
      <c r="AB844" s="356">
        <v>0.964805825242718</v>
      </c>
      <c r="AC844" s="356">
        <v>0.973033707865169</v>
      </c>
      <c r="AD844" s="356">
        <v>0.964015151515151</v>
      </c>
      <c r="AE844" s="356">
        <v>0.92</v>
      </c>
      <c r="AF844" s="169">
        <v>0.99665676077266</v>
      </c>
      <c r="AG844" s="169">
        <v>0.997291196388262</v>
      </c>
      <c r="AH844" s="169">
        <v>0.997333333333333</v>
      </c>
      <c r="AI844" s="169">
        <v>0.99665676077266</v>
      </c>
      <c r="AJ844" s="356">
        <v>0.92</v>
      </c>
      <c r="AK844" s="169">
        <v>0.98326359832636</v>
      </c>
      <c r="AL844" s="169">
        <v>0.975803402646503</v>
      </c>
      <c r="AM844" s="169">
        <v>0.981661272923409</v>
      </c>
      <c r="AN844" s="169">
        <v>0.98326359832636</v>
      </c>
      <c r="AO844" s="168">
        <v>0.99</v>
      </c>
      <c r="AP844" s="358">
        <v>1</v>
      </c>
      <c r="AQ844" s="358">
        <v>1</v>
      </c>
      <c r="AR844" s="358">
        <v>1</v>
      </c>
      <c r="AS844" s="359">
        <v>1</v>
      </c>
      <c r="AT844" s="364">
        <v>0.0810595228934205</v>
      </c>
      <c r="AU844" s="361">
        <v>0</v>
      </c>
      <c r="AV844" s="362">
        <v>0.304347826086957</v>
      </c>
      <c r="AW844" s="362">
        <v>0.0434782608695652</v>
      </c>
      <c r="AX844" s="362">
        <v>0</v>
      </c>
      <c r="AY844" s="142"/>
      <c r="AZ844" s="140"/>
    </row>
    <row r="845" spans="1:52">
      <c r="A845" s="138"/>
      <c r="B845" s="142"/>
      <c r="C845" s="172" t="s">
        <v>1160</v>
      </c>
      <c r="D845" s="166" t="s">
        <v>26</v>
      </c>
      <c r="E845" s="166" t="s">
        <v>1161</v>
      </c>
      <c r="F845" s="167" t="s">
        <v>1549</v>
      </c>
      <c r="G845" s="181" t="s">
        <v>1550</v>
      </c>
      <c r="H845" s="181" t="s">
        <v>1550</v>
      </c>
      <c r="I845" s="181" t="s">
        <v>1550</v>
      </c>
      <c r="J845" s="181" t="s">
        <v>1550</v>
      </c>
      <c r="K845" s="168">
        <v>0.9</v>
      </c>
      <c r="L845" s="169">
        <v>0.892857142857143</v>
      </c>
      <c r="M845" s="169">
        <v>0.87719298245614</v>
      </c>
      <c r="N845" s="170">
        <v>0.844444444444444</v>
      </c>
      <c r="O845" s="170">
        <v>0.892857142857143</v>
      </c>
      <c r="P845" s="356">
        <v>0.9</v>
      </c>
      <c r="Q845" s="357">
        <v>0.886622390891841</v>
      </c>
      <c r="R845" s="169">
        <v>0.805019305019305</v>
      </c>
      <c r="S845" s="169">
        <v>0.893561786085151</v>
      </c>
      <c r="T845" s="169">
        <v>0.886622390891841</v>
      </c>
      <c r="U845" s="356">
        <v>0.9</v>
      </c>
      <c r="V845" s="169">
        <v>0.802182163187856</v>
      </c>
      <c r="W845" s="169">
        <v>0.788996138996139</v>
      </c>
      <c r="X845" s="169">
        <v>0.818276220145379</v>
      </c>
      <c r="Y845" s="169">
        <v>0.802182163187856</v>
      </c>
      <c r="Z845" s="356">
        <v>0.92</v>
      </c>
      <c r="AA845" s="356">
        <v>0.736593059936908</v>
      </c>
      <c r="AB845" s="356">
        <v>0.815482502651113</v>
      </c>
      <c r="AC845" s="356">
        <v>0.831721470019342</v>
      </c>
      <c r="AD845" s="356">
        <v>0.736593059936908</v>
      </c>
      <c r="AE845" s="356">
        <v>0.92</v>
      </c>
      <c r="AF845" s="169">
        <v>0.995526636844246</v>
      </c>
      <c r="AG845" s="169">
        <v>0.990471653168175</v>
      </c>
      <c r="AH845" s="169">
        <v>0.991435423090099</v>
      </c>
      <c r="AI845" s="169">
        <v>0.995526636844246</v>
      </c>
      <c r="AJ845" s="356">
        <v>0.92</v>
      </c>
      <c r="AK845" s="169">
        <v>0.918092909535452</v>
      </c>
      <c r="AL845" s="169">
        <v>0.926016658500735</v>
      </c>
      <c r="AM845" s="169">
        <v>0.913221449038068</v>
      </c>
      <c r="AN845" s="169">
        <v>0.918092909535452</v>
      </c>
      <c r="AO845" s="168">
        <v>0.99</v>
      </c>
      <c r="AP845" s="358">
        <v>1</v>
      </c>
      <c r="AQ845" s="358">
        <v>1</v>
      </c>
      <c r="AR845" s="358">
        <v>1</v>
      </c>
      <c r="AS845" s="359">
        <v>1</v>
      </c>
      <c r="AT845" s="364">
        <v>0.0810595228934205</v>
      </c>
      <c r="AU845" s="361">
        <v>0.0526315789473684</v>
      </c>
      <c r="AV845" s="362">
        <v>0.294117647058824</v>
      </c>
      <c r="AW845" s="362">
        <v>0</v>
      </c>
      <c r="AX845" s="362">
        <v>0.0526315789473684</v>
      </c>
      <c r="AY845" s="142"/>
      <c r="AZ845" s="140"/>
    </row>
    <row r="846" spans="1:52">
      <c r="A846" s="138"/>
      <c r="B846" s="142"/>
      <c r="C846" s="172" t="s">
        <v>1160</v>
      </c>
      <c r="D846" s="166" t="s">
        <v>26</v>
      </c>
      <c r="E846" s="166" t="s">
        <v>1161</v>
      </c>
      <c r="F846" s="167" t="s">
        <v>1551</v>
      </c>
      <c r="G846" s="181" t="s">
        <v>1552</v>
      </c>
      <c r="H846" s="181" t="s">
        <v>1552</v>
      </c>
      <c r="I846" s="181" t="s">
        <v>1552</v>
      </c>
      <c r="J846" s="181" t="s">
        <v>1552</v>
      </c>
      <c r="K846" s="168">
        <v>0.9</v>
      </c>
      <c r="L846" s="169">
        <v>0.777777777777778</v>
      </c>
      <c r="M846" s="169">
        <v>0.872727272727273</v>
      </c>
      <c r="N846" s="170">
        <v>0.736842105263158</v>
      </c>
      <c r="O846" s="170">
        <v>0.777777777777778</v>
      </c>
      <c r="P846" s="356">
        <v>0.9</v>
      </c>
      <c r="Q846" s="357">
        <v>0.948547513540128</v>
      </c>
      <c r="R846" s="169">
        <v>0.955264347040217</v>
      </c>
      <c r="S846" s="169">
        <v>0.956241956241956</v>
      </c>
      <c r="T846" s="169">
        <v>0.948547513540128</v>
      </c>
      <c r="U846" s="356">
        <v>0.9</v>
      </c>
      <c r="V846" s="169">
        <v>0.911127523387494</v>
      </c>
      <c r="W846" s="169">
        <v>0.890872119295075</v>
      </c>
      <c r="X846" s="169">
        <v>0.91956241956242</v>
      </c>
      <c r="Y846" s="169">
        <v>0.911127523387494</v>
      </c>
      <c r="Z846" s="356">
        <v>0.92</v>
      </c>
      <c r="AA846" s="356">
        <v>0.914893617021277</v>
      </c>
      <c r="AB846" s="356">
        <v>0.924071082390953</v>
      </c>
      <c r="AC846" s="356">
        <v>0.907621247113164</v>
      </c>
      <c r="AD846" s="356">
        <v>0.914893617021277</v>
      </c>
      <c r="AE846" s="356">
        <v>0.92</v>
      </c>
      <c r="AF846" s="169">
        <v>1</v>
      </c>
      <c r="AG846" s="169">
        <v>0.997405966277562</v>
      </c>
      <c r="AH846" s="169">
        <v>0.997794928335171</v>
      </c>
      <c r="AI846" s="169">
        <v>1</v>
      </c>
      <c r="AJ846" s="356">
        <v>0.92</v>
      </c>
      <c r="AK846" s="169">
        <v>0.954505877231171</v>
      </c>
      <c r="AL846" s="169">
        <v>0.95409604519774</v>
      </c>
      <c r="AM846" s="169">
        <v>0.937625754527163</v>
      </c>
      <c r="AN846" s="169">
        <v>0.954505877231171</v>
      </c>
      <c r="AO846" s="168">
        <v>0.99</v>
      </c>
      <c r="AP846" s="358">
        <v>1</v>
      </c>
      <c r="AQ846" s="358">
        <v>1</v>
      </c>
      <c r="AR846" s="358">
        <v>1</v>
      </c>
      <c r="AS846" s="359">
        <v>1</v>
      </c>
      <c r="AT846" s="364">
        <v>0.0810595228934205</v>
      </c>
      <c r="AU846" s="361">
        <v>0</v>
      </c>
      <c r="AV846" s="362">
        <v>0.166666666666667</v>
      </c>
      <c r="AW846" s="362">
        <v>0.0714285714285714</v>
      </c>
      <c r="AX846" s="362">
        <v>0</v>
      </c>
      <c r="AY846" s="142"/>
      <c r="AZ846" s="140"/>
    </row>
    <row r="847" spans="1:52">
      <c r="A847" s="138"/>
      <c r="B847" s="142"/>
      <c r="C847" s="172" t="s">
        <v>1160</v>
      </c>
      <c r="D847" s="166" t="s">
        <v>26</v>
      </c>
      <c r="E847" s="166" t="s">
        <v>1161</v>
      </c>
      <c r="F847" s="167" t="s">
        <v>1553</v>
      </c>
      <c r="G847" s="181" t="s">
        <v>1554</v>
      </c>
      <c r="H847" s="181" t="s">
        <v>1554</v>
      </c>
      <c r="I847" s="181" t="s">
        <v>1554</v>
      </c>
      <c r="J847" s="181" t="s">
        <v>1554</v>
      </c>
      <c r="K847" s="168">
        <v>0.9</v>
      </c>
      <c r="L847" s="169">
        <v>1</v>
      </c>
      <c r="M847" s="169">
        <v>0.982142857142857</v>
      </c>
      <c r="N847" s="170">
        <v>1</v>
      </c>
      <c r="O847" s="170">
        <v>1</v>
      </c>
      <c r="P847" s="356">
        <v>0.9</v>
      </c>
      <c r="Q847" s="357">
        <v>0.970612930310663</v>
      </c>
      <c r="R847" s="169">
        <v>0.941552157925295</v>
      </c>
      <c r="S847" s="169">
        <v>0.964086687306502</v>
      </c>
      <c r="T847" s="169">
        <v>0.970612930310663</v>
      </c>
      <c r="U847" s="356">
        <v>0.9</v>
      </c>
      <c r="V847" s="169">
        <v>0.919675342849146</v>
      </c>
      <c r="W847" s="169">
        <v>0.890265144184246</v>
      </c>
      <c r="X847" s="169">
        <v>0.93312693498452</v>
      </c>
      <c r="Y847" s="169">
        <v>0.919675342849146</v>
      </c>
      <c r="Z847" s="356">
        <v>0.92</v>
      </c>
      <c r="AA847" s="356">
        <v>0.920430107526882</v>
      </c>
      <c r="AB847" s="356">
        <v>0.912408759124088</v>
      </c>
      <c r="AC847" s="356">
        <v>0.889795918367347</v>
      </c>
      <c r="AD847" s="356">
        <v>0.920430107526882</v>
      </c>
      <c r="AE847" s="356">
        <v>0.92</v>
      </c>
      <c r="AF847" s="169">
        <v>0.997319034852547</v>
      </c>
      <c r="AG847" s="169">
        <v>0.996969696969697</v>
      </c>
      <c r="AH847" s="169">
        <v>0.998248686514886</v>
      </c>
      <c r="AI847" s="169">
        <v>0.997319034852547</v>
      </c>
      <c r="AJ847" s="356">
        <v>0.92</v>
      </c>
      <c r="AK847" s="169">
        <v>0.960966954978931</v>
      </c>
      <c r="AL847" s="169">
        <v>0.947110675808031</v>
      </c>
      <c r="AM847" s="169">
        <v>0.953444180522565</v>
      </c>
      <c r="AN847" s="169">
        <v>0.960966954978931</v>
      </c>
      <c r="AO847" s="168">
        <v>0.99</v>
      </c>
      <c r="AP847" s="358">
        <v>1</v>
      </c>
      <c r="AQ847" s="358">
        <v>1</v>
      </c>
      <c r="AR847" s="358">
        <v>1</v>
      </c>
      <c r="AS847" s="359">
        <v>1</v>
      </c>
      <c r="AT847" s="364">
        <v>0.0810595228934205</v>
      </c>
      <c r="AU847" s="361">
        <v>0.0454545454545455</v>
      </c>
      <c r="AV847" s="362">
        <v>0.333333333333333</v>
      </c>
      <c r="AW847" s="362">
        <v>0.181818181818182</v>
      </c>
      <c r="AX847" s="362">
        <v>0.0454545454545455</v>
      </c>
      <c r="AY847" s="142"/>
      <c r="AZ847" s="140"/>
    </row>
    <row r="848" spans="1:52">
      <c r="A848" s="138"/>
      <c r="B848" s="142"/>
      <c r="C848" s="172" t="s">
        <v>1160</v>
      </c>
      <c r="D848" s="166" t="s">
        <v>26</v>
      </c>
      <c r="E848" s="166" t="s">
        <v>1161</v>
      </c>
      <c r="F848" s="167" t="s">
        <v>1555</v>
      </c>
      <c r="G848" s="181" t="s">
        <v>1556</v>
      </c>
      <c r="H848" s="181" t="s">
        <v>1556</v>
      </c>
      <c r="I848" s="181" t="s">
        <v>1556</v>
      </c>
      <c r="J848" s="181" t="s">
        <v>1556</v>
      </c>
      <c r="K848" s="168">
        <v>0.9</v>
      </c>
      <c r="L848" s="169">
        <v>1</v>
      </c>
      <c r="M848" s="169">
        <v>0.972222222222222</v>
      </c>
      <c r="N848" s="170">
        <v>0.96</v>
      </c>
      <c r="O848" s="170">
        <v>1</v>
      </c>
      <c r="P848" s="356">
        <v>0.9</v>
      </c>
      <c r="Q848" s="357">
        <v>0.970132325141777</v>
      </c>
      <c r="R848" s="169">
        <v>0.975274725274725</v>
      </c>
      <c r="S848" s="169">
        <v>0.978014184397163</v>
      </c>
      <c r="T848" s="169">
        <v>0.970132325141777</v>
      </c>
      <c r="U848" s="356">
        <v>0.9</v>
      </c>
      <c r="V848" s="169">
        <v>0.945179584120983</v>
      </c>
      <c r="W848" s="169">
        <v>0.939010989010989</v>
      </c>
      <c r="X848" s="169">
        <v>0.951063829787234</v>
      </c>
      <c r="Y848" s="169">
        <v>0.945179584120983</v>
      </c>
      <c r="Z848" s="356">
        <v>0.92</v>
      </c>
      <c r="AA848" s="356">
        <v>0.935684647302905</v>
      </c>
      <c r="AB848" s="356">
        <v>0.933823529411765</v>
      </c>
      <c r="AC848" s="356">
        <v>0.951406649616368</v>
      </c>
      <c r="AD848" s="356">
        <v>0.935684647302905</v>
      </c>
      <c r="AE848" s="356">
        <v>0.92</v>
      </c>
      <c r="AF848" s="169">
        <v>0.994401101422671</v>
      </c>
      <c r="AG848" s="169">
        <v>0.995543499321837</v>
      </c>
      <c r="AH848" s="169">
        <v>0.995313302516692</v>
      </c>
      <c r="AI848" s="169">
        <v>0.994401101422671</v>
      </c>
      <c r="AJ848" s="356">
        <v>0.92</v>
      </c>
      <c r="AK848" s="169">
        <v>0.96709160984287</v>
      </c>
      <c r="AL848" s="169">
        <v>0.966435185185185</v>
      </c>
      <c r="AM848" s="169">
        <v>0.970033296337403</v>
      </c>
      <c r="AN848" s="169">
        <v>0.96709160984287</v>
      </c>
      <c r="AO848" s="168">
        <v>0.99</v>
      </c>
      <c r="AP848" s="358">
        <v>1</v>
      </c>
      <c r="AQ848" s="358">
        <v>1</v>
      </c>
      <c r="AR848" s="358">
        <v>1</v>
      </c>
      <c r="AS848" s="359">
        <v>1</v>
      </c>
      <c r="AT848" s="364">
        <v>0.0810595228934205</v>
      </c>
      <c r="AU848" s="361">
        <v>0.04</v>
      </c>
      <c r="AV848" s="362">
        <v>0.181818181818182</v>
      </c>
      <c r="AW848" s="362">
        <v>0</v>
      </c>
      <c r="AX848" s="362">
        <v>0.04</v>
      </c>
      <c r="AY848" s="142"/>
      <c r="AZ848" s="140"/>
    </row>
    <row r="849" spans="1:52">
      <c r="A849" s="138"/>
      <c r="B849" s="142"/>
      <c r="C849" s="172" t="s">
        <v>1160</v>
      </c>
      <c r="D849" s="166" t="s">
        <v>26</v>
      </c>
      <c r="E849" s="166" t="s">
        <v>1161</v>
      </c>
      <c r="F849" s="167" t="s">
        <v>1557</v>
      </c>
      <c r="G849" s="181" t="s">
        <v>1558</v>
      </c>
      <c r="H849" s="181" t="s">
        <v>1558</v>
      </c>
      <c r="I849" s="181" t="s">
        <v>1558</v>
      </c>
      <c r="J849" s="181" t="s">
        <v>1558</v>
      </c>
      <c r="K849" s="168">
        <v>0.9</v>
      </c>
      <c r="L849" s="169">
        <v>1</v>
      </c>
      <c r="M849" s="169">
        <v>0.92</v>
      </c>
      <c r="N849" s="170">
        <v>0.875</v>
      </c>
      <c r="O849" s="170">
        <v>1</v>
      </c>
      <c r="P849" s="356">
        <v>0.9</v>
      </c>
      <c r="Q849" s="357">
        <v>0.988557213930348</v>
      </c>
      <c r="R849" s="169">
        <v>0.904015296367113</v>
      </c>
      <c r="S849" s="169">
        <v>0.90491118077325</v>
      </c>
      <c r="T849" s="169">
        <v>0.988557213930348</v>
      </c>
      <c r="U849" s="356">
        <v>0.9</v>
      </c>
      <c r="V849" s="169">
        <v>0.956218905472637</v>
      </c>
      <c r="W849" s="169">
        <v>0.876099426386233</v>
      </c>
      <c r="X849" s="169">
        <v>0.950888192267503</v>
      </c>
      <c r="Y849" s="169">
        <v>0.956218905472637</v>
      </c>
      <c r="Z849" s="356">
        <v>0.92</v>
      </c>
      <c r="AA849" s="356">
        <v>0.931740614334471</v>
      </c>
      <c r="AB849" s="356">
        <v>0.941176470588235</v>
      </c>
      <c r="AC849" s="356">
        <v>0.965277777777778</v>
      </c>
      <c r="AD849" s="356">
        <v>0.931740614334471</v>
      </c>
      <c r="AE849" s="356">
        <v>0.92</v>
      </c>
      <c r="AF849" s="169">
        <v>0.998985801217039</v>
      </c>
      <c r="AG849" s="169">
        <v>1</v>
      </c>
      <c r="AH849" s="169">
        <v>0.993548387096774</v>
      </c>
      <c r="AI849" s="169">
        <v>0.998985801217039</v>
      </c>
      <c r="AJ849" s="356">
        <v>0.92</v>
      </c>
      <c r="AK849" s="169">
        <v>0.973293768545994</v>
      </c>
      <c r="AL849" s="169">
        <v>0.973053892215569</v>
      </c>
      <c r="AM849" s="169">
        <v>0.983132530120482</v>
      </c>
      <c r="AN849" s="169">
        <v>0.973293768545994</v>
      </c>
      <c r="AO849" s="168">
        <v>0.99</v>
      </c>
      <c r="AP849" s="358">
        <v>1</v>
      </c>
      <c r="AQ849" s="358">
        <v>1</v>
      </c>
      <c r="AR849" s="358">
        <v>1</v>
      </c>
      <c r="AS849" s="359">
        <v>1</v>
      </c>
      <c r="AT849" s="364">
        <v>0.0810595228934205</v>
      </c>
      <c r="AU849" s="361">
        <v>0.1</v>
      </c>
      <c r="AV849" s="362">
        <v>0.375</v>
      </c>
      <c r="AW849" s="362">
        <v>0.1</v>
      </c>
      <c r="AX849" s="362">
        <v>0.1</v>
      </c>
      <c r="AY849" s="142"/>
      <c r="AZ849" s="140"/>
    </row>
    <row r="850" spans="1:52">
      <c r="A850" s="138"/>
      <c r="B850" s="142"/>
      <c r="C850" s="172" t="s">
        <v>1160</v>
      </c>
      <c r="D850" s="166" t="s">
        <v>26</v>
      </c>
      <c r="E850" s="166" t="s">
        <v>1161</v>
      </c>
      <c r="F850" s="167" t="s">
        <v>1559</v>
      </c>
      <c r="G850" s="181" t="s">
        <v>1560</v>
      </c>
      <c r="H850" s="181" t="s">
        <v>1560</v>
      </c>
      <c r="I850" s="181" t="s">
        <v>1560</v>
      </c>
      <c r="J850" s="181" t="s">
        <v>1560</v>
      </c>
      <c r="K850" s="168">
        <v>0.9</v>
      </c>
      <c r="L850" s="169">
        <v>1</v>
      </c>
      <c r="M850" s="169">
        <v>1</v>
      </c>
      <c r="N850" s="170">
        <v>1</v>
      </c>
      <c r="O850" s="170">
        <v>1</v>
      </c>
      <c r="P850" s="356">
        <v>0.9</v>
      </c>
      <c r="Q850" s="357">
        <v>0.976865240023135</v>
      </c>
      <c r="R850" s="169">
        <v>0.969377990430622</v>
      </c>
      <c r="S850" s="169">
        <v>0.974926253687316</v>
      </c>
      <c r="T850" s="169">
        <v>0.976865240023135</v>
      </c>
      <c r="U850" s="356">
        <v>0.9</v>
      </c>
      <c r="V850" s="169">
        <v>0.915558126084442</v>
      </c>
      <c r="W850" s="169">
        <v>0.916267942583732</v>
      </c>
      <c r="X850" s="169">
        <v>0.954277286135693</v>
      </c>
      <c r="Y850" s="169">
        <v>0.915558126084442</v>
      </c>
      <c r="Z850" s="356">
        <v>0.92</v>
      </c>
      <c r="AA850" s="356">
        <v>0.949579831932773</v>
      </c>
      <c r="AB850" s="356">
        <v>0.890080428954424</v>
      </c>
      <c r="AC850" s="356">
        <v>0.907216494845361</v>
      </c>
      <c r="AD850" s="356">
        <v>0.949579831932773</v>
      </c>
      <c r="AE850" s="356">
        <v>0.92</v>
      </c>
      <c r="AF850" s="169">
        <v>0.997858672376874</v>
      </c>
      <c r="AG850" s="169">
        <v>0.991853360488798</v>
      </c>
      <c r="AH850" s="169">
        <v>0.993174061433447</v>
      </c>
      <c r="AI850" s="169">
        <v>0.997858672376874</v>
      </c>
      <c r="AJ850" s="356">
        <v>0.92</v>
      </c>
      <c r="AK850" s="169">
        <v>0.971645569620253</v>
      </c>
      <c r="AL850" s="169">
        <v>0.949654892407633</v>
      </c>
      <c r="AM850" s="169">
        <v>0.954128440366973</v>
      </c>
      <c r="AN850" s="169">
        <v>0.971645569620253</v>
      </c>
      <c r="AO850" s="168">
        <v>0.99</v>
      </c>
      <c r="AP850" s="358">
        <v>1</v>
      </c>
      <c r="AQ850" s="358">
        <v>1</v>
      </c>
      <c r="AR850" s="358">
        <v>1</v>
      </c>
      <c r="AS850" s="359">
        <v>1</v>
      </c>
      <c r="AT850" s="364">
        <v>0.0810595228934205</v>
      </c>
      <c r="AU850" s="361">
        <v>0.0588235294117647</v>
      </c>
      <c r="AV850" s="362">
        <v>0.416666666666667</v>
      </c>
      <c r="AW850" s="362">
        <v>0</v>
      </c>
      <c r="AX850" s="362">
        <v>0.0588235294117647</v>
      </c>
      <c r="AY850" s="142"/>
      <c r="AZ850" s="140"/>
    </row>
    <row r="851" spans="1:52">
      <c r="A851" s="138"/>
      <c r="B851" s="142"/>
      <c r="C851" s="172" t="s">
        <v>1160</v>
      </c>
      <c r="D851" s="166" t="s">
        <v>26</v>
      </c>
      <c r="E851" s="166" t="s">
        <v>1161</v>
      </c>
      <c r="F851" s="167" t="s">
        <v>1561</v>
      </c>
      <c r="G851" s="181" t="s">
        <v>1562</v>
      </c>
      <c r="H851" s="181" t="s">
        <v>1562</v>
      </c>
      <c r="I851" s="181" t="s">
        <v>1562</v>
      </c>
      <c r="J851" s="181" t="s">
        <v>1562</v>
      </c>
      <c r="K851" s="168">
        <v>0.9</v>
      </c>
      <c r="L851" s="169">
        <v>0.875</v>
      </c>
      <c r="M851" s="169">
        <v>1</v>
      </c>
      <c r="N851" s="170">
        <v>1</v>
      </c>
      <c r="O851" s="170">
        <v>0.875</v>
      </c>
      <c r="P851" s="356">
        <v>0.9</v>
      </c>
      <c r="Q851" s="357">
        <v>0.984767025089606</v>
      </c>
      <c r="R851" s="169">
        <v>0.983595800524934</v>
      </c>
      <c r="S851" s="169">
        <v>0.959427207637232</v>
      </c>
      <c r="T851" s="169">
        <v>0.984767025089606</v>
      </c>
      <c r="U851" s="356">
        <v>0.9</v>
      </c>
      <c r="V851" s="169">
        <v>0.931899641577061</v>
      </c>
      <c r="W851" s="169">
        <v>0.824803149606299</v>
      </c>
      <c r="X851" s="169">
        <v>0.911694510739857</v>
      </c>
      <c r="Y851" s="169">
        <v>0.931899641577061</v>
      </c>
      <c r="Z851" s="356">
        <v>0.92</v>
      </c>
      <c r="AA851" s="356">
        <v>0.727777777777778</v>
      </c>
      <c r="AB851" s="356">
        <v>0.711538461538462</v>
      </c>
      <c r="AC851" s="356">
        <v>0.715277777777778</v>
      </c>
      <c r="AD851" s="356">
        <v>0.727777777777778</v>
      </c>
      <c r="AE851" s="356">
        <v>0.92</v>
      </c>
      <c r="AF851" s="169">
        <v>0.947368421052632</v>
      </c>
      <c r="AG851" s="169">
        <v>1</v>
      </c>
      <c r="AH851" s="169">
        <v>0.904761904761905</v>
      </c>
      <c r="AI851" s="169">
        <v>0.947368421052632</v>
      </c>
      <c r="AJ851" s="356">
        <v>0.92</v>
      </c>
      <c r="AK851" s="169">
        <v>0.929067077872012</v>
      </c>
      <c r="AL851" s="169">
        <v>0.932174887892377</v>
      </c>
      <c r="AM851" s="169">
        <v>0.870337477797513</v>
      </c>
      <c r="AN851" s="169">
        <v>0.929067077872012</v>
      </c>
      <c r="AO851" s="168">
        <v>0.99</v>
      </c>
      <c r="AP851" s="358">
        <v>1</v>
      </c>
      <c r="AQ851" s="358">
        <v>1</v>
      </c>
      <c r="AR851" s="358">
        <v>1</v>
      </c>
      <c r="AS851" s="359">
        <v>1</v>
      </c>
      <c r="AT851" s="364">
        <v>0.0810595228934205</v>
      </c>
      <c r="AU851" s="361">
        <v>0</v>
      </c>
      <c r="AV851" s="362">
        <v>0.25</v>
      </c>
      <c r="AW851" s="362">
        <v>0</v>
      </c>
      <c r="AX851" s="362">
        <v>0</v>
      </c>
      <c r="AY851" s="142"/>
      <c r="AZ851" s="140"/>
    </row>
    <row r="852" spans="1:52">
      <c r="A852" s="138"/>
      <c r="B852" s="142"/>
      <c r="C852" s="172" t="s">
        <v>1160</v>
      </c>
      <c r="D852" s="166" t="s">
        <v>26</v>
      </c>
      <c r="E852" s="166" t="s">
        <v>1161</v>
      </c>
      <c r="F852" s="167" t="s">
        <v>1563</v>
      </c>
      <c r="G852" s="181" t="s">
        <v>1564</v>
      </c>
      <c r="H852" s="181" t="s">
        <v>1564</v>
      </c>
      <c r="I852" s="181" t="s">
        <v>1564</v>
      </c>
      <c r="J852" s="181" t="s">
        <v>1564</v>
      </c>
      <c r="K852" s="168">
        <v>0.9</v>
      </c>
      <c r="L852" s="169">
        <v>0.75</v>
      </c>
      <c r="M852" s="169">
        <v>1</v>
      </c>
      <c r="N852" s="170">
        <v>1</v>
      </c>
      <c r="O852" s="170">
        <v>0.75</v>
      </c>
      <c r="P852" s="356">
        <v>0.9</v>
      </c>
      <c r="Q852" s="357">
        <v>0.970802919708029</v>
      </c>
      <c r="R852" s="169">
        <v>0.965794066317627</v>
      </c>
      <c r="S852" s="169">
        <v>0.919732441471572</v>
      </c>
      <c r="T852" s="169">
        <v>0.970802919708029</v>
      </c>
      <c r="U852" s="356">
        <v>0.9</v>
      </c>
      <c r="V852" s="169">
        <v>0.944343065693431</v>
      </c>
      <c r="W852" s="169">
        <v>0.920767888307155</v>
      </c>
      <c r="X852" s="169">
        <v>0.915273132664437</v>
      </c>
      <c r="Y852" s="169">
        <v>0.944343065693431</v>
      </c>
      <c r="Z852" s="356">
        <v>0.92</v>
      </c>
      <c r="AA852" s="356">
        <v>0.79933110367893</v>
      </c>
      <c r="AB852" s="356">
        <v>0.830316742081448</v>
      </c>
      <c r="AC852" s="356">
        <v>0.801470588235294</v>
      </c>
      <c r="AD852" s="356">
        <v>0.79933110367893</v>
      </c>
      <c r="AE852" s="356">
        <v>0.92</v>
      </c>
      <c r="AF852" s="169">
        <v>0.996343692870201</v>
      </c>
      <c r="AG852" s="169">
        <v>0.995426829268293</v>
      </c>
      <c r="AH852" s="169">
        <v>0.984095427435388</v>
      </c>
      <c r="AI852" s="169">
        <v>0.996343692870201</v>
      </c>
      <c r="AJ852" s="356">
        <v>0.92</v>
      </c>
      <c r="AK852" s="169">
        <v>0.951754385964912</v>
      </c>
      <c r="AL852" s="169">
        <v>0.947081947384336</v>
      </c>
      <c r="AM852" s="169">
        <v>0.914456800684346</v>
      </c>
      <c r="AN852" s="169">
        <v>0.951754385964912</v>
      </c>
      <c r="AO852" s="168">
        <v>0.99</v>
      </c>
      <c r="AP852" s="358">
        <v>1</v>
      </c>
      <c r="AQ852" s="358">
        <v>1</v>
      </c>
      <c r="AR852" s="358">
        <v>1</v>
      </c>
      <c r="AS852" s="359">
        <v>1</v>
      </c>
      <c r="AT852" s="364">
        <v>0.0810595228934205</v>
      </c>
      <c r="AU852" s="361">
        <v>0.3</v>
      </c>
      <c r="AV852" s="362">
        <v>0.421052631578947</v>
      </c>
      <c r="AW852" s="362">
        <v>0</v>
      </c>
      <c r="AX852" s="362">
        <v>0.3</v>
      </c>
      <c r="AY852" s="142"/>
      <c r="AZ852" s="140"/>
    </row>
    <row r="853" spans="1:52">
      <c r="A853" s="138"/>
      <c r="B853" s="142"/>
      <c r="C853" s="172" t="s">
        <v>1160</v>
      </c>
      <c r="D853" s="166" t="s">
        <v>26</v>
      </c>
      <c r="E853" s="166" t="s">
        <v>1161</v>
      </c>
      <c r="F853" s="167" t="s">
        <v>1565</v>
      </c>
      <c r="G853" s="181" t="s">
        <v>1566</v>
      </c>
      <c r="H853" s="181" t="s">
        <v>1566</v>
      </c>
      <c r="I853" s="181" t="s">
        <v>1566</v>
      </c>
      <c r="J853" s="181" t="s">
        <v>1566</v>
      </c>
      <c r="K853" s="168">
        <v>0.9</v>
      </c>
      <c r="L853" s="169">
        <v>0.957446808510638</v>
      </c>
      <c r="M853" s="169">
        <v>0.936170212765957</v>
      </c>
      <c r="N853" s="170">
        <v>0.871794871794872</v>
      </c>
      <c r="O853" s="170">
        <v>0.957446808510638</v>
      </c>
      <c r="P853" s="356">
        <v>0.9</v>
      </c>
      <c r="Q853" s="357">
        <v>0.94955387783116</v>
      </c>
      <c r="R853" s="169">
        <v>0.952704341498909</v>
      </c>
      <c r="S853" s="169">
        <v>0.961509433962264</v>
      </c>
      <c r="T853" s="169">
        <v>0.94955387783116</v>
      </c>
      <c r="U853" s="356">
        <v>0.9</v>
      </c>
      <c r="V853" s="169">
        <v>0.900480439258751</v>
      </c>
      <c r="W853" s="169">
        <v>0.891826340043658</v>
      </c>
      <c r="X853" s="169">
        <v>0.882264150943396</v>
      </c>
      <c r="Y853" s="169">
        <v>0.900480439258751</v>
      </c>
      <c r="Z853" s="356">
        <v>0.92</v>
      </c>
      <c r="AA853" s="356">
        <v>0.92156862745098</v>
      </c>
      <c r="AB853" s="356">
        <v>0.8996138996139</v>
      </c>
      <c r="AC853" s="356">
        <v>0.92822966507177</v>
      </c>
      <c r="AD853" s="356">
        <v>0.92156862745098</v>
      </c>
      <c r="AE853" s="356">
        <v>0.92</v>
      </c>
      <c r="AF853" s="169">
        <v>0.99271523178808</v>
      </c>
      <c r="AG853" s="169">
        <v>0.992193044712562</v>
      </c>
      <c r="AH853" s="169">
        <v>0.982183908045977</v>
      </c>
      <c r="AI853" s="169">
        <v>0.99271523178808</v>
      </c>
      <c r="AJ853" s="356">
        <v>0.92</v>
      </c>
      <c r="AK853" s="169">
        <v>0.94009811515621</v>
      </c>
      <c r="AL853" s="169">
        <v>0.927713178294574</v>
      </c>
      <c r="AM853" s="169">
        <v>0.94097807757167</v>
      </c>
      <c r="AN853" s="169">
        <v>0.94009811515621</v>
      </c>
      <c r="AO853" s="168">
        <v>0.99</v>
      </c>
      <c r="AP853" s="358">
        <v>1</v>
      </c>
      <c r="AQ853" s="358">
        <v>1</v>
      </c>
      <c r="AR853" s="358">
        <v>1</v>
      </c>
      <c r="AS853" s="359">
        <v>1</v>
      </c>
      <c r="AT853" s="364">
        <v>0.0810595228934205</v>
      </c>
      <c r="AU853" s="361">
        <v>0.0303030303030303</v>
      </c>
      <c r="AV853" s="362">
        <v>0.0967741935483871</v>
      </c>
      <c r="AW853" s="362">
        <v>0.0454545454545455</v>
      </c>
      <c r="AX853" s="362">
        <v>0.0303030303030303</v>
      </c>
      <c r="AY853" s="142"/>
      <c r="AZ853" s="140"/>
    </row>
    <row r="854" spans="1:52">
      <c r="A854" s="138"/>
      <c r="B854" s="142"/>
      <c r="C854" s="172" t="s">
        <v>1160</v>
      </c>
      <c r="D854" s="166" t="s">
        <v>26</v>
      </c>
      <c r="E854" s="166" t="s">
        <v>1161</v>
      </c>
      <c r="F854" s="167" t="s">
        <v>1567</v>
      </c>
      <c r="G854" s="181" t="s">
        <v>1568</v>
      </c>
      <c r="H854" s="181" t="s">
        <v>1568</v>
      </c>
      <c r="I854" s="181" t="s">
        <v>1568</v>
      </c>
      <c r="J854" s="181" t="s">
        <v>1568</v>
      </c>
      <c r="K854" s="168">
        <v>0.9</v>
      </c>
      <c r="L854" s="169">
        <v>0.794871794871795</v>
      </c>
      <c r="M854" s="169">
        <v>0.815789473684211</v>
      </c>
      <c r="N854" s="170">
        <v>0.857142857142857</v>
      </c>
      <c r="O854" s="170">
        <v>0.794871794871795</v>
      </c>
      <c r="P854" s="356">
        <v>0.9</v>
      </c>
      <c r="Q854" s="357">
        <v>0.936749399519616</v>
      </c>
      <c r="R854" s="169">
        <v>0.917969902626143</v>
      </c>
      <c r="S854" s="169">
        <v>0.921305182341651</v>
      </c>
      <c r="T854" s="169">
        <v>0.936749399519616</v>
      </c>
      <c r="U854" s="356">
        <v>0.9</v>
      </c>
      <c r="V854" s="169">
        <v>0.861489191353082</v>
      </c>
      <c r="W854" s="169">
        <v>0.856889938034818</v>
      </c>
      <c r="X854" s="169">
        <v>0.871401151631478</v>
      </c>
      <c r="Y854" s="169">
        <v>0.861489191353082</v>
      </c>
      <c r="Z854" s="356">
        <v>0.92</v>
      </c>
      <c r="AA854" s="356">
        <v>0.917378917378917</v>
      </c>
      <c r="AB854" s="356">
        <v>0.91304347826087</v>
      </c>
      <c r="AC854" s="356">
        <v>0.93279258400927</v>
      </c>
      <c r="AD854" s="356">
        <v>0.917378917378917</v>
      </c>
      <c r="AE854" s="356">
        <v>0.92</v>
      </c>
      <c r="AF854" s="169">
        <v>0.994994994994995</v>
      </c>
      <c r="AG854" s="169">
        <v>0.995038167938931</v>
      </c>
      <c r="AH854" s="169">
        <v>0.995085995085995</v>
      </c>
      <c r="AI854" s="169">
        <v>0.994994994994995</v>
      </c>
      <c r="AJ854" s="356">
        <v>0.92</v>
      </c>
      <c r="AK854" s="169">
        <v>0.927182968219685</v>
      </c>
      <c r="AL854" s="169">
        <v>0.928026692087703</v>
      </c>
      <c r="AM854" s="169">
        <v>0.93389296956978</v>
      </c>
      <c r="AN854" s="169">
        <v>0.927182968219685</v>
      </c>
      <c r="AO854" s="168">
        <v>0.99</v>
      </c>
      <c r="AP854" s="358">
        <v>1</v>
      </c>
      <c r="AQ854" s="358">
        <v>1</v>
      </c>
      <c r="AR854" s="358">
        <v>1</v>
      </c>
      <c r="AS854" s="359">
        <v>1</v>
      </c>
      <c r="AT854" s="364">
        <v>0.0810595228934205</v>
      </c>
      <c r="AU854" s="361">
        <v>0</v>
      </c>
      <c r="AV854" s="362">
        <v>0.179487179487179</v>
      </c>
      <c r="AW854" s="362">
        <v>0.0476190476190476</v>
      </c>
      <c r="AX854" s="362">
        <v>0</v>
      </c>
      <c r="AY854" s="142"/>
      <c r="AZ854" s="140"/>
    </row>
    <row r="855" spans="1:52">
      <c r="A855" s="138"/>
      <c r="B855" s="142"/>
      <c r="C855" s="172" t="s">
        <v>1160</v>
      </c>
      <c r="D855" s="166" t="s">
        <v>26</v>
      </c>
      <c r="E855" s="166" t="s">
        <v>1161</v>
      </c>
      <c r="F855" s="167" t="s">
        <v>1569</v>
      </c>
      <c r="G855" s="181" t="s">
        <v>1570</v>
      </c>
      <c r="H855" s="181" t="s">
        <v>1570</v>
      </c>
      <c r="I855" s="181" t="s">
        <v>1570</v>
      </c>
      <c r="J855" s="181" t="s">
        <v>1570</v>
      </c>
      <c r="K855" s="168">
        <v>0.9</v>
      </c>
      <c r="L855" s="169">
        <v>0.75609756097561</v>
      </c>
      <c r="M855" s="169">
        <v>0.785714285714286</v>
      </c>
      <c r="N855" s="170">
        <v>0.837837837837838</v>
      </c>
      <c r="O855" s="170">
        <v>0.75609756097561</v>
      </c>
      <c r="P855" s="356">
        <v>0.9</v>
      </c>
      <c r="Q855" s="357">
        <v>0.963479230554781</v>
      </c>
      <c r="R855" s="169">
        <v>0.954508363933089</v>
      </c>
      <c r="S855" s="169">
        <v>0.971177944862155</v>
      </c>
      <c r="T855" s="169">
        <v>0.963479230554781</v>
      </c>
      <c r="U855" s="356">
        <v>0.9</v>
      </c>
      <c r="V855" s="169">
        <v>0.919152495121271</v>
      </c>
      <c r="W855" s="169">
        <v>0.911260709914321</v>
      </c>
      <c r="X855" s="169">
        <v>0.924185463659148</v>
      </c>
      <c r="Y855" s="169">
        <v>0.919152495121271</v>
      </c>
      <c r="Z855" s="356">
        <v>0.92</v>
      </c>
      <c r="AA855" s="356">
        <v>0.935661764705882</v>
      </c>
      <c r="AB855" s="356">
        <v>0.925114155251142</v>
      </c>
      <c r="AC855" s="356">
        <v>0.933387489845654</v>
      </c>
      <c r="AD855" s="356">
        <v>0.935661764705882</v>
      </c>
      <c r="AE855" s="356">
        <v>0.92</v>
      </c>
      <c r="AF855" s="169">
        <v>0.998470948012232</v>
      </c>
      <c r="AG855" s="169">
        <v>0.998567335243553</v>
      </c>
      <c r="AH855" s="169">
        <v>0.995810055865922</v>
      </c>
      <c r="AI855" s="169">
        <v>0.998470948012232</v>
      </c>
      <c r="AJ855" s="356">
        <v>0.92</v>
      </c>
      <c r="AK855" s="169">
        <v>0.944100704075101</v>
      </c>
      <c r="AL855" s="169">
        <v>0.933800233450058</v>
      </c>
      <c r="AM855" s="169">
        <v>0.940594059405941</v>
      </c>
      <c r="AN855" s="169">
        <v>0.944100704075101</v>
      </c>
      <c r="AO855" s="168">
        <v>0.99</v>
      </c>
      <c r="AP855" s="358">
        <v>1</v>
      </c>
      <c r="AQ855" s="358">
        <v>1</v>
      </c>
      <c r="AR855" s="358">
        <v>1</v>
      </c>
      <c r="AS855" s="359">
        <v>1</v>
      </c>
      <c r="AT855" s="364">
        <v>0.0810595228934205</v>
      </c>
      <c r="AU855" s="361">
        <v>0.0461538461538462</v>
      </c>
      <c r="AV855" s="362">
        <v>0.258620689655172</v>
      </c>
      <c r="AW855" s="362">
        <v>0.0185185185185185</v>
      </c>
      <c r="AX855" s="362">
        <v>0.0461538461538462</v>
      </c>
      <c r="AY855" s="142"/>
      <c r="AZ855" s="140"/>
    </row>
    <row r="856" spans="1:52">
      <c r="A856" s="138"/>
      <c r="B856" s="142"/>
      <c r="C856" s="172" t="s">
        <v>1160</v>
      </c>
      <c r="D856" s="166" t="s">
        <v>26</v>
      </c>
      <c r="E856" s="166" t="s">
        <v>1161</v>
      </c>
      <c r="F856" s="167" t="s">
        <v>1571</v>
      </c>
      <c r="G856" s="181" t="s">
        <v>1572</v>
      </c>
      <c r="H856" s="181" t="s">
        <v>1572</v>
      </c>
      <c r="I856" s="181" t="s">
        <v>1572</v>
      </c>
      <c r="J856" s="181" t="s">
        <v>1572</v>
      </c>
      <c r="K856" s="168">
        <v>0.9</v>
      </c>
      <c r="L856" s="169">
        <v>0.878787878787879</v>
      </c>
      <c r="M856" s="169">
        <v>0.909090909090909</v>
      </c>
      <c r="N856" s="170">
        <v>0.875</v>
      </c>
      <c r="O856" s="170">
        <v>0.878787878787879</v>
      </c>
      <c r="P856" s="356">
        <v>0.9</v>
      </c>
      <c r="Q856" s="357">
        <v>0.986566574476492</v>
      </c>
      <c r="R856" s="169">
        <v>0.968185494742518</v>
      </c>
      <c r="S856" s="169">
        <v>0.938983050847458</v>
      </c>
      <c r="T856" s="169">
        <v>0.986566574476492</v>
      </c>
      <c r="U856" s="356">
        <v>0.9</v>
      </c>
      <c r="V856" s="169">
        <v>0.949822204662189</v>
      </c>
      <c r="W856" s="169">
        <v>0.945807495281747</v>
      </c>
      <c r="X856" s="169">
        <v>0.949152542372881</v>
      </c>
      <c r="Y856" s="169">
        <v>0.949822204662189</v>
      </c>
      <c r="Z856" s="356">
        <v>0.92</v>
      </c>
      <c r="AA856" s="356">
        <v>0.976616231086658</v>
      </c>
      <c r="AB856" s="356">
        <v>0.982256020278834</v>
      </c>
      <c r="AC856" s="356">
        <v>0.972488038277512</v>
      </c>
      <c r="AD856" s="356">
        <v>0.976616231086658</v>
      </c>
      <c r="AE856" s="356">
        <v>0.92</v>
      </c>
      <c r="AF856" s="169">
        <v>0.999167360532889</v>
      </c>
      <c r="AG856" s="169">
        <v>0.997752808988764</v>
      </c>
      <c r="AH856" s="169">
        <v>0.994107744107744</v>
      </c>
      <c r="AI856" s="169">
        <v>0.999167360532889</v>
      </c>
      <c r="AJ856" s="356">
        <v>0.92</v>
      </c>
      <c r="AK856" s="169">
        <v>0.9821482602118</v>
      </c>
      <c r="AL856" s="169">
        <v>0.982658959537572</v>
      </c>
      <c r="AM856" s="169">
        <v>0.973710317460317</v>
      </c>
      <c r="AN856" s="169">
        <v>0.9821482602118</v>
      </c>
      <c r="AO856" s="168">
        <v>0.99</v>
      </c>
      <c r="AP856" s="358">
        <v>1</v>
      </c>
      <c r="AQ856" s="358">
        <v>1</v>
      </c>
      <c r="AR856" s="358">
        <v>1</v>
      </c>
      <c r="AS856" s="359">
        <v>1</v>
      </c>
      <c r="AT856" s="364">
        <v>0.0810595228934205</v>
      </c>
      <c r="AU856" s="361">
        <v>0.0666666666666667</v>
      </c>
      <c r="AV856" s="362">
        <v>0.428571428571429</v>
      </c>
      <c r="AW856" s="362">
        <v>0</v>
      </c>
      <c r="AX856" s="362">
        <v>0.0666666666666667</v>
      </c>
      <c r="AY856" s="142"/>
      <c r="AZ856" s="140"/>
    </row>
    <row r="857" spans="1:52">
      <c r="A857" s="138"/>
      <c r="B857" s="142"/>
      <c r="C857" s="172" t="s">
        <v>1160</v>
      </c>
      <c r="D857" s="166" t="s">
        <v>26</v>
      </c>
      <c r="E857" s="166" t="s">
        <v>1161</v>
      </c>
      <c r="F857" s="167" t="s">
        <v>1573</v>
      </c>
      <c r="G857" s="181" t="s">
        <v>1574</v>
      </c>
      <c r="H857" s="181" t="s">
        <v>1574</v>
      </c>
      <c r="I857" s="181" t="s">
        <v>1574</v>
      </c>
      <c r="J857" s="181" t="s">
        <v>1574</v>
      </c>
      <c r="K857" s="168">
        <v>0.9</v>
      </c>
      <c r="L857" s="169">
        <v>0.956521739130435</v>
      </c>
      <c r="M857" s="169">
        <v>0.956521739130435</v>
      </c>
      <c r="N857" s="170">
        <v>0.9</v>
      </c>
      <c r="O857" s="170">
        <v>0.956521739130435</v>
      </c>
      <c r="P857" s="356">
        <v>0.9</v>
      </c>
      <c r="Q857" s="357">
        <v>0.971552257266543</v>
      </c>
      <c r="R857" s="169">
        <v>0.963104935313848</v>
      </c>
      <c r="S857" s="169">
        <v>0.942528735632184</v>
      </c>
      <c r="T857" s="169">
        <v>0.971552257266543</v>
      </c>
      <c r="U857" s="356">
        <v>0.9</v>
      </c>
      <c r="V857" s="169">
        <v>0.902906617192331</v>
      </c>
      <c r="W857" s="169">
        <v>0.898897939626258</v>
      </c>
      <c r="X857" s="169">
        <v>0.892241379310345</v>
      </c>
      <c r="Y857" s="169">
        <v>0.902906617192331</v>
      </c>
      <c r="Z857" s="356">
        <v>0.92</v>
      </c>
      <c r="AA857" s="356">
        <v>0.914572864321608</v>
      </c>
      <c r="AB857" s="356">
        <v>0.91304347826087</v>
      </c>
      <c r="AC857" s="356">
        <v>0.926470588235294</v>
      </c>
      <c r="AD857" s="356">
        <v>0.914572864321608</v>
      </c>
      <c r="AE857" s="356">
        <v>0.92</v>
      </c>
      <c r="AF857" s="169">
        <v>0.904458598726115</v>
      </c>
      <c r="AG857" s="169">
        <v>0.981617647058823</v>
      </c>
      <c r="AH857" s="169">
        <v>0.980446927374302</v>
      </c>
      <c r="AI857" s="169">
        <v>0.904458598726115</v>
      </c>
      <c r="AJ857" s="356">
        <v>0.92</v>
      </c>
      <c r="AK857" s="169">
        <v>0.946745562130177</v>
      </c>
      <c r="AL857" s="169">
        <v>0.949093713844967</v>
      </c>
      <c r="AM857" s="169">
        <v>0.9375</v>
      </c>
      <c r="AN857" s="169">
        <v>0.946745562130177</v>
      </c>
      <c r="AO857" s="168">
        <v>0.99</v>
      </c>
      <c r="AP857" s="358">
        <v>1</v>
      </c>
      <c r="AQ857" s="358">
        <v>1</v>
      </c>
      <c r="AR857" s="358">
        <v>1</v>
      </c>
      <c r="AS857" s="359">
        <v>1</v>
      </c>
      <c r="AT857" s="364">
        <v>0.0810595228934205</v>
      </c>
      <c r="AU857" s="361">
        <v>0</v>
      </c>
      <c r="AV857" s="362">
        <v>0.166666666666667</v>
      </c>
      <c r="AW857" s="362">
        <v>0.333333333333333</v>
      </c>
      <c r="AX857" s="362">
        <v>0</v>
      </c>
      <c r="AY857" s="142"/>
      <c r="AZ857" s="140"/>
    </row>
    <row r="858" spans="1:52">
      <c r="A858" s="138"/>
      <c r="B858" s="142"/>
      <c r="C858" s="172" t="s">
        <v>1160</v>
      </c>
      <c r="D858" s="166" t="s">
        <v>26</v>
      </c>
      <c r="E858" s="166" t="s">
        <v>1161</v>
      </c>
      <c r="F858" s="167" t="s">
        <v>1575</v>
      </c>
      <c r="G858" s="181" t="s">
        <v>1576</v>
      </c>
      <c r="H858" s="181" t="s">
        <v>1576</v>
      </c>
      <c r="I858" s="181" t="s">
        <v>1576</v>
      </c>
      <c r="J858" s="181" t="s">
        <v>1576</v>
      </c>
      <c r="K858" s="168">
        <v>0.9</v>
      </c>
      <c r="L858" s="169">
        <v>0.966666666666667</v>
      </c>
      <c r="M858" s="169">
        <v>1</v>
      </c>
      <c r="N858" s="170">
        <v>0.958333333333333</v>
      </c>
      <c r="O858" s="170">
        <v>0.966666666666667</v>
      </c>
      <c r="P858" s="356">
        <v>0.9</v>
      </c>
      <c r="Q858" s="357">
        <v>0.989441930618401</v>
      </c>
      <c r="R858" s="169">
        <v>0.916847826086956</v>
      </c>
      <c r="S858" s="169">
        <v>0.946046511627907</v>
      </c>
      <c r="T858" s="169">
        <v>0.989441930618401</v>
      </c>
      <c r="U858" s="356">
        <v>0.9</v>
      </c>
      <c r="V858" s="169">
        <v>0.937405731523379</v>
      </c>
      <c r="W858" s="169">
        <v>0.882336956521739</v>
      </c>
      <c r="X858" s="169">
        <v>0.906046511627907</v>
      </c>
      <c r="Y858" s="169">
        <v>0.937405731523379</v>
      </c>
      <c r="Z858" s="356">
        <v>0.92</v>
      </c>
      <c r="AA858" s="356">
        <v>0.944444444444444</v>
      </c>
      <c r="AB858" s="356">
        <v>0.924691358024691</v>
      </c>
      <c r="AC858" s="356">
        <v>0.90818858560794</v>
      </c>
      <c r="AD858" s="356">
        <v>0.944444444444444</v>
      </c>
      <c r="AE858" s="356">
        <v>0.92</v>
      </c>
      <c r="AF858" s="169">
        <v>0.996805111821086</v>
      </c>
      <c r="AG858" s="169">
        <v>0.99814126394052</v>
      </c>
      <c r="AH858" s="169">
        <v>0.993962264150943</v>
      </c>
      <c r="AI858" s="169">
        <v>0.996805111821086</v>
      </c>
      <c r="AJ858" s="356">
        <v>0.92</v>
      </c>
      <c r="AK858" s="169">
        <v>0.963428905792861</v>
      </c>
      <c r="AL858" s="169">
        <v>0.957702582368655</v>
      </c>
      <c r="AM858" s="169">
        <v>0.935672514619883</v>
      </c>
      <c r="AN858" s="169">
        <v>0.963428905792861</v>
      </c>
      <c r="AO858" s="168">
        <v>0.99</v>
      </c>
      <c r="AP858" s="358">
        <v>1</v>
      </c>
      <c r="AQ858" s="358">
        <v>1</v>
      </c>
      <c r="AR858" s="358">
        <v>1</v>
      </c>
      <c r="AS858" s="359">
        <v>1</v>
      </c>
      <c r="AT858" s="364">
        <v>0.0810595228934205</v>
      </c>
      <c r="AU858" s="361">
        <v>0</v>
      </c>
      <c r="AV858" s="362">
        <v>0.210526315789474</v>
      </c>
      <c r="AW858" s="362">
        <v>0.0588235294117647</v>
      </c>
      <c r="AX858" s="362">
        <v>0</v>
      </c>
      <c r="AY858" s="142"/>
      <c r="AZ858" s="140"/>
    </row>
    <row r="859" spans="1:52">
      <c r="A859" s="138"/>
      <c r="B859" s="142"/>
      <c r="C859" s="172" t="s">
        <v>1160</v>
      </c>
      <c r="D859" s="166" t="s">
        <v>26</v>
      </c>
      <c r="E859" s="166" t="s">
        <v>1161</v>
      </c>
      <c r="F859" s="167" t="s">
        <v>1577</v>
      </c>
      <c r="G859" s="181" t="s">
        <v>1578</v>
      </c>
      <c r="H859" s="181" t="s">
        <v>1578</v>
      </c>
      <c r="I859" s="181" t="s">
        <v>1578</v>
      </c>
      <c r="J859" s="181" t="s">
        <v>1578</v>
      </c>
      <c r="K859" s="168">
        <v>0.9</v>
      </c>
      <c r="L859" s="169" t="s">
        <v>32</v>
      </c>
      <c r="M859" s="169">
        <v>0.682926829268293</v>
      </c>
      <c r="N859" s="170">
        <v>0.702702702702703</v>
      </c>
      <c r="O859" s="170" t="s">
        <v>32</v>
      </c>
      <c r="P859" s="356">
        <v>0.9</v>
      </c>
      <c r="Q859" s="357">
        <v>0.702734839476813</v>
      </c>
      <c r="R859" s="169">
        <v>0.807502930832356</v>
      </c>
      <c r="S859" s="169">
        <v>0.773846153846154</v>
      </c>
      <c r="T859" s="169">
        <v>0.702734839476813</v>
      </c>
      <c r="U859" s="356">
        <v>0.9</v>
      </c>
      <c r="V859" s="169">
        <v>0.45986920332937</v>
      </c>
      <c r="W859" s="169">
        <v>0.437514654161782</v>
      </c>
      <c r="X859" s="169">
        <v>0.361538461538462</v>
      </c>
      <c r="Y859" s="169">
        <v>0.45986920332937</v>
      </c>
      <c r="Z859" s="356">
        <v>0.92</v>
      </c>
      <c r="AA859" s="356">
        <v>0.39355581127733</v>
      </c>
      <c r="AB859" s="356">
        <v>0.601496725912067</v>
      </c>
      <c r="AC859" s="356">
        <v>0.479768786127168</v>
      </c>
      <c r="AD859" s="356">
        <v>0.39355581127733</v>
      </c>
      <c r="AE859" s="356">
        <v>0.92</v>
      </c>
      <c r="AF859" s="169">
        <v>0.984034833091437</v>
      </c>
      <c r="AG859" s="169">
        <v>0.988461538461539</v>
      </c>
      <c r="AH859" s="169">
        <v>0.82967032967033</v>
      </c>
      <c r="AI859" s="169">
        <v>0.984034833091437</v>
      </c>
      <c r="AJ859" s="356">
        <v>0.92</v>
      </c>
      <c r="AK859" s="169">
        <v>0.747417840375587</v>
      </c>
      <c r="AL859" s="169">
        <v>0.813273340832396</v>
      </c>
      <c r="AM859" s="169">
        <v>0.652266894781865</v>
      </c>
      <c r="AN859" s="169">
        <v>0.747417840375587</v>
      </c>
      <c r="AO859" s="168">
        <v>0.99</v>
      </c>
      <c r="AP859" s="358">
        <v>1</v>
      </c>
      <c r="AQ859" s="358">
        <v>1</v>
      </c>
      <c r="AR859" s="358">
        <v>1</v>
      </c>
      <c r="AS859" s="359">
        <v>1</v>
      </c>
      <c r="AT859" s="364">
        <v>0.0810595228934205</v>
      </c>
      <c r="AU859" s="361">
        <v>0.09375</v>
      </c>
      <c r="AV859" s="362">
        <v>0.18</v>
      </c>
      <c r="AW859" s="362">
        <v>0</v>
      </c>
      <c r="AX859" s="362">
        <v>0.09375</v>
      </c>
      <c r="AY859" s="142"/>
      <c r="AZ859" s="140"/>
    </row>
    <row r="860" spans="1:52">
      <c r="A860" s="138"/>
      <c r="B860" s="142"/>
      <c r="C860" s="172" t="s">
        <v>1160</v>
      </c>
      <c r="D860" s="166" t="s">
        <v>26</v>
      </c>
      <c r="E860" s="166" t="s">
        <v>1161</v>
      </c>
      <c r="F860" s="167" t="s">
        <v>1579</v>
      </c>
      <c r="G860" s="181" t="s">
        <v>1580</v>
      </c>
      <c r="H860" s="181" t="s">
        <v>1580</v>
      </c>
      <c r="I860" s="181" t="s">
        <v>1580</v>
      </c>
      <c r="J860" s="181" t="s">
        <v>1580</v>
      </c>
      <c r="K860" s="168">
        <v>0.9</v>
      </c>
      <c r="L860" s="169" t="s">
        <v>32</v>
      </c>
      <c r="M860" s="169" t="s">
        <v>32</v>
      </c>
      <c r="N860" s="170" t="s">
        <v>32</v>
      </c>
      <c r="O860" s="170" t="s">
        <v>32</v>
      </c>
      <c r="P860" s="356">
        <v>0.9</v>
      </c>
      <c r="Q860" s="357" t="s">
        <v>32</v>
      </c>
      <c r="R860" s="169" t="s">
        <v>32</v>
      </c>
      <c r="S860" s="169" t="s">
        <v>32</v>
      </c>
      <c r="T860" s="169" t="s">
        <v>32</v>
      </c>
      <c r="U860" s="356">
        <v>0.9</v>
      </c>
      <c r="V860" s="169" t="s">
        <v>32</v>
      </c>
      <c r="W860" s="169" t="s">
        <v>32</v>
      </c>
      <c r="X860" s="169" t="s">
        <v>32</v>
      </c>
      <c r="Y860" s="169" t="s">
        <v>32</v>
      </c>
      <c r="Z860" s="356">
        <v>0.92</v>
      </c>
      <c r="AA860" s="356" t="s">
        <v>32</v>
      </c>
      <c r="AB860" s="356" t="s">
        <v>32</v>
      </c>
      <c r="AC860" s="356" t="s">
        <v>32</v>
      </c>
      <c r="AD860" s="356" t="s">
        <v>32</v>
      </c>
      <c r="AE860" s="356">
        <v>0.92</v>
      </c>
      <c r="AF860" s="169" t="s">
        <v>32</v>
      </c>
      <c r="AG860" s="169" t="s">
        <v>32</v>
      </c>
      <c r="AH860" s="169" t="s">
        <v>32</v>
      </c>
      <c r="AI860" s="169" t="s">
        <v>32</v>
      </c>
      <c r="AJ860" s="356">
        <v>0.92</v>
      </c>
      <c r="AK860" s="169" t="s">
        <v>32</v>
      </c>
      <c r="AL860" s="169" t="s">
        <v>32</v>
      </c>
      <c r="AM860" s="169" t="s">
        <v>32</v>
      </c>
      <c r="AN860" s="169" t="s">
        <v>32</v>
      </c>
      <c r="AO860" s="168">
        <v>0.99</v>
      </c>
      <c r="AP860" s="358" t="s">
        <v>32</v>
      </c>
      <c r="AQ860" s="358" t="s">
        <v>32</v>
      </c>
      <c r="AR860" s="358" t="s">
        <v>32</v>
      </c>
      <c r="AS860" s="359" t="s">
        <v>32</v>
      </c>
      <c r="AT860" s="364">
        <v>0.0810595228934205</v>
      </c>
      <c r="AU860" s="361" t="s">
        <v>32</v>
      </c>
      <c r="AV860" s="362" t="s">
        <v>32</v>
      </c>
      <c r="AW860" s="362" t="s">
        <v>32</v>
      </c>
      <c r="AX860" s="362" t="s">
        <v>32</v>
      </c>
      <c r="AY860" s="142"/>
      <c r="AZ860" s="140"/>
    </row>
    <row r="861" spans="1:52">
      <c r="A861" s="138"/>
      <c r="B861" s="142"/>
      <c r="C861" s="172" t="s">
        <v>1160</v>
      </c>
      <c r="D861" s="166" t="s">
        <v>26</v>
      </c>
      <c r="E861" s="166" t="s">
        <v>1161</v>
      </c>
      <c r="F861" s="167" t="s">
        <v>1581</v>
      </c>
      <c r="G861" s="181" t="s">
        <v>1582</v>
      </c>
      <c r="H861" s="181" t="s">
        <v>1582</v>
      </c>
      <c r="I861" s="181" t="s">
        <v>1582</v>
      </c>
      <c r="J861" s="181" t="s">
        <v>1582</v>
      </c>
      <c r="K861" s="168">
        <v>0.9</v>
      </c>
      <c r="L861" s="169">
        <v>0.836734693877551</v>
      </c>
      <c r="M861" s="169">
        <v>0.833333333333333</v>
      </c>
      <c r="N861" s="170">
        <v>0.804347826086957</v>
      </c>
      <c r="O861" s="170">
        <v>0.836734693877551</v>
      </c>
      <c r="P861" s="356">
        <v>0.9</v>
      </c>
      <c r="Q861" s="357">
        <v>0.961549665016021</v>
      </c>
      <c r="R861" s="169">
        <v>0.941630391768896</v>
      </c>
      <c r="S861" s="169">
        <v>0.962913014160485</v>
      </c>
      <c r="T861" s="169">
        <v>0.961549665016021</v>
      </c>
      <c r="U861" s="356">
        <v>0.9</v>
      </c>
      <c r="V861" s="169">
        <v>0.907660937955141</v>
      </c>
      <c r="W861" s="169">
        <v>0.886426592797784</v>
      </c>
      <c r="X861" s="169">
        <v>0.894133513149022</v>
      </c>
      <c r="Y861" s="169">
        <v>0.907660937955141</v>
      </c>
      <c r="Z861" s="356">
        <v>0.92</v>
      </c>
      <c r="AA861" s="356">
        <v>0.892660550458716</v>
      </c>
      <c r="AB861" s="356">
        <v>0.906785980611484</v>
      </c>
      <c r="AC861" s="356">
        <v>0.891947694425327</v>
      </c>
      <c r="AD861" s="356">
        <v>0.892660550458716</v>
      </c>
      <c r="AE861" s="356">
        <v>0.92</v>
      </c>
      <c r="AF861" s="169">
        <v>1</v>
      </c>
      <c r="AG861" s="169">
        <v>0.967836257309941</v>
      </c>
      <c r="AH861" s="169">
        <v>0.995238095238095</v>
      </c>
      <c r="AI861" s="169">
        <v>1</v>
      </c>
      <c r="AJ861" s="356">
        <v>0.92</v>
      </c>
      <c r="AK861" s="169">
        <v>0.944517833553501</v>
      </c>
      <c r="AL861" s="169">
        <v>0.951375859912445</v>
      </c>
      <c r="AM861" s="169">
        <v>0.921321525885559</v>
      </c>
      <c r="AN861" s="169">
        <v>0.944517833553501</v>
      </c>
      <c r="AO861" s="168">
        <v>0.99</v>
      </c>
      <c r="AP861" s="358">
        <v>1</v>
      </c>
      <c r="AQ861" s="358">
        <v>1</v>
      </c>
      <c r="AR861" s="358">
        <v>1</v>
      </c>
      <c r="AS861" s="359">
        <v>1</v>
      </c>
      <c r="AT861" s="364">
        <v>0.0810595228934205</v>
      </c>
      <c r="AU861" s="361">
        <v>0</v>
      </c>
      <c r="AV861" s="362">
        <v>0.162162162162162</v>
      </c>
      <c r="AW861" s="362">
        <v>0.0357142857142857</v>
      </c>
      <c r="AX861" s="362">
        <v>0</v>
      </c>
      <c r="AY861" s="142"/>
      <c r="AZ861" s="140"/>
    </row>
    <row r="862" spans="1:52">
      <c r="A862" s="138"/>
      <c r="B862" s="142"/>
      <c r="C862" s="172" t="s">
        <v>1160</v>
      </c>
      <c r="D862" s="166" t="s">
        <v>26</v>
      </c>
      <c r="E862" s="166" t="s">
        <v>1161</v>
      </c>
      <c r="F862" s="167" t="s">
        <v>1583</v>
      </c>
      <c r="G862" s="181" t="s">
        <v>1584</v>
      </c>
      <c r="H862" s="181" t="s">
        <v>1584</v>
      </c>
      <c r="I862" s="181" t="s">
        <v>1584</v>
      </c>
      <c r="J862" s="181" t="s">
        <v>1584</v>
      </c>
      <c r="K862" s="168">
        <v>0.9</v>
      </c>
      <c r="L862" s="169">
        <v>0.875</v>
      </c>
      <c r="M862" s="169">
        <v>0.96875</v>
      </c>
      <c r="N862" s="170">
        <v>1</v>
      </c>
      <c r="O862" s="170">
        <v>0.875</v>
      </c>
      <c r="P862" s="356">
        <v>0.9</v>
      </c>
      <c r="Q862" s="357">
        <v>0.976296958855098</v>
      </c>
      <c r="R862" s="169">
        <v>0.9794474393531</v>
      </c>
      <c r="S862" s="169">
        <v>0.979209979209979</v>
      </c>
      <c r="T862" s="169">
        <v>0.976296958855098</v>
      </c>
      <c r="U862" s="356">
        <v>0.9</v>
      </c>
      <c r="V862" s="169">
        <v>0.921735241502683</v>
      </c>
      <c r="W862" s="169">
        <v>0.881738544474393</v>
      </c>
      <c r="X862" s="169">
        <v>0.929313929313929</v>
      </c>
      <c r="Y862" s="169">
        <v>0.921735241502683</v>
      </c>
      <c r="Z862" s="356">
        <v>0.92</v>
      </c>
      <c r="AA862" s="356">
        <v>0.900651465798046</v>
      </c>
      <c r="AB862" s="356">
        <v>0.896825396825397</v>
      </c>
      <c r="AC862" s="356">
        <v>0.906542056074766</v>
      </c>
      <c r="AD862" s="356">
        <v>0.900651465798046</v>
      </c>
      <c r="AE862" s="356">
        <v>0.92</v>
      </c>
      <c r="AF862" s="169">
        <v>1</v>
      </c>
      <c r="AG862" s="169">
        <v>0.996153846153846</v>
      </c>
      <c r="AH862" s="169">
        <v>0.976525821596244</v>
      </c>
      <c r="AI862" s="169">
        <v>1</v>
      </c>
      <c r="AJ862" s="356">
        <v>0.92</v>
      </c>
      <c r="AK862" s="169">
        <v>0.948601398601399</v>
      </c>
      <c r="AL862" s="169">
        <v>0.949708252292303</v>
      </c>
      <c r="AM862" s="169">
        <v>0.940149625935162</v>
      </c>
      <c r="AN862" s="169">
        <v>0.948601398601399</v>
      </c>
      <c r="AO862" s="168">
        <v>0.99</v>
      </c>
      <c r="AP862" s="358">
        <v>1</v>
      </c>
      <c r="AQ862" s="358">
        <v>1</v>
      </c>
      <c r="AR862" s="358">
        <v>1</v>
      </c>
      <c r="AS862" s="359">
        <v>1</v>
      </c>
      <c r="AT862" s="364">
        <v>0.0810595228934205</v>
      </c>
      <c r="AU862" s="361">
        <v>0.0625</v>
      </c>
      <c r="AV862" s="362">
        <v>0.25</v>
      </c>
      <c r="AW862" s="362">
        <v>0.1875</v>
      </c>
      <c r="AX862" s="362">
        <v>0.0625</v>
      </c>
      <c r="AY862" s="142"/>
      <c r="AZ862" s="140"/>
    </row>
    <row r="863" spans="1:52">
      <c r="A863" s="138"/>
      <c r="B863" s="142"/>
      <c r="C863" s="172" t="s">
        <v>1160</v>
      </c>
      <c r="D863" s="166" t="s">
        <v>26</v>
      </c>
      <c r="E863" s="166" t="s">
        <v>1161</v>
      </c>
      <c r="F863" s="167" t="s">
        <v>1585</v>
      </c>
      <c r="G863" s="181" t="s">
        <v>1586</v>
      </c>
      <c r="H863" s="181" t="s">
        <v>1586</v>
      </c>
      <c r="I863" s="181" t="s">
        <v>1586</v>
      </c>
      <c r="J863" s="181" t="s">
        <v>1586</v>
      </c>
      <c r="K863" s="168">
        <v>0.9</v>
      </c>
      <c r="L863" s="169">
        <v>0.888888888888889</v>
      </c>
      <c r="M863" s="169">
        <v>0.851851851851852</v>
      </c>
      <c r="N863" s="170">
        <v>0.846153846153846</v>
      </c>
      <c r="O863" s="170">
        <v>0.888888888888889</v>
      </c>
      <c r="P863" s="356">
        <v>0.9</v>
      </c>
      <c r="Q863" s="357">
        <v>0.974075852136342</v>
      </c>
      <c r="R863" s="169">
        <v>0.972629521016618</v>
      </c>
      <c r="S863" s="169">
        <v>0.950852557673019</v>
      </c>
      <c r="T863" s="169">
        <v>0.974075852136342</v>
      </c>
      <c r="U863" s="356">
        <v>0.9</v>
      </c>
      <c r="V863" s="169">
        <v>0.911665866538646</v>
      </c>
      <c r="W863" s="169">
        <v>0.921472792440534</v>
      </c>
      <c r="X863" s="169">
        <v>0.928786359077232</v>
      </c>
      <c r="Y863" s="169">
        <v>0.911665866538646</v>
      </c>
      <c r="Z863" s="356">
        <v>0.92</v>
      </c>
      <c r="AA863" s="356">
        <v>0.916230366492147</v>
      </c>
      <c r="AB863" s="356">
        <v>0.907010014306152</v>
      </c>
      <c r="AC863" s="356">
        <v>0.935530085959885</v>
      </c>
      <c r="AD863" s="356">
        <v>0.916230366492147</v>
      </c>
      <c r="AE863" s="356">
        <v>0.92</v>
      </c>
      <c r="AF863" s="169">
        <v>0.989593188268685</v>
      </c>
      <c r="AG863" s="169">
        <v>0.997232472324723</v>
      </c>
      <c r="AH863" s="169">
        <v>0.992424242424242</v>
      </c>
      <c r="AI863" s="169">
        <v>0.989593188268685</v>
      </c>
      <c r="AJ863" s="356">
        <v>0.92</v>
      </c>
      <c r="AK863" s="169">
        <v>0.943122676579926</v>
      </c>
      <c r="AL863" s="169">
        <v>0.943736730360934</v>
      </c>
      <c r="AM863" s="169">
        <v>0.955752212389381</v>
      </c>
      <c r="AN863" s="169">
        <v>0.943122676579926</v>
      </c>
      <c r="AO863" s="168">
        <v>0.99</v>
      </c>
      <c r="AP863" s="358">
        <v>1</v>
      </c>
      <c r="AQ863" s="358">
        <v>1</v>
      </c>
      <c r="AR863" s="358">
        <v>1</v>
      </c>
      <c r="AS863" s="359">
        <v>1</v>
      </c>
      <c r="AT863" s="364">
        <v>0.0810595228934205</v>
      </c>
      <c r="AU863" s="361">
        <v>0</v>
      </c>
      <c r="AV863" s="362">
        <v>0.36</v>
      </c>
      <c r="AW863" s="362">
        <v>0.0909090909090909</v>
      </c>
      <c r="AX863" s="362">
        <v>0</v>
      </c>
      <c r="AY863" s="142"/>
      <c r="AZ863" s="140"/>
    </row>
    <row r="864" spans="1:52">
      <c r="A864" s="138"/>
      <c r="B864" s="142"/>
      <c r="C864" s="172" t="s">
        <v>1160</v>
      </c>
      <c r="D864" s="166" t="s">
        <v>26</v>
      </c>
      <c r="E864" s="166" t="s">
        <v>1161</v>
      </c>
      <c r="F864" s="167" t="s">
        <v>1587</v>
      </c>
      <c r="G864" s="181" t="s">
        <v>1588</v>
      </c>
      <c r="H864" s="181" t="s">
        <v>1588</v>
      </c>
      <c r="I864" s="181" t="s">
        <v>1588</v>
      </c>
      <c r="J864" s="181" t="s">
        <v>1588</v>
      </c>
      <c r="K864" s="168">
        <v>0.9</v>
      </c>
      <c r="L864" s="169">
        <v>0.9375</v>
      </c>
      <c r="M864" s="169">
        <v>0.921875</v>
      </c>
      <c r="N864" s="170">
        <v>0.846153846153846</v>
      </c>
      <c r="O864" s="170">
        <v>0.9375</v>
      </c>
      <c r="P864" s="356">
        <v>0.9</v>
      </c>
      <c r="Q864" s="357">
        <v>0.958060288335518</v>
      </c>
      <c r="R864" s="169">
        <v>0.857799619530755</v>
      </c>
      <c r="S864" s="169">
        <v>0.949117341640706</v>
      </c>
      <c r="T864" s="169">
        <v>0.958060288335518</v>
      </c>
      <c r="U864" s="356">
        <v>0.9</v>
      </c>
      <c r="V864" s="169">
        <v>0.920270860637833</v>
      </c>
      <c r="W864" s="169">
        <v>0.90710209258085</v>
      </c>
      <c r="X864" s="169">
        <v>0.917445482866044</v>
      </c>
      <c r="Y864" s="169">
        <v>0.920270860637833</v>
      </c>
      <c r="Z864" s="356">
        <v>0.92</v>
      </c>
      <c r="AA864" s="356">
        <v>0.889273356401384</v>
      </c>
      <c r="AB864" s="356">
        <v>0.895463510848126</v>
      </c>
      <c r="AC864" s="356">
        <v>0.906162464985994</v>
      </c>
      <c r="AD864" s="356">
        <v>0.889273356401384</v>
      </c>
      <c r="AE864" s="356">
        <v>0.92</v>
      </c>
      <c r="AF864" s="169">
        <v>0.999583159649854</v>
      </c>
      <c r="AG864" s="169">
        <v>0.998327199732352</v>
      </c>
      <c r="AH864" s="169">
        <v>0.989134808853119</v>
      </c>
      <c r="AI864" s="169">
        <v>0.999583159649854</v>
      </c>
      <c r="AJ864" s="356">
        <v>0.92</v>
      </c>
      <c r="AK864" s="169">
        <v>0.94661340112584</v>
      </c>
      <c r="AL864" s="169">
        <v>0.950833105708823</v>
      </c>
      <c r="AM864" s="169">
        <v>0.9375</v>
      </c>
      <c r="AN864" s="169">
        <v>0.94661340112584</v>
      </c>
      <c r="AO864" s="168">
        <v>0.99</v>
      </c>
      <c r="AP864" s="358">
        <v>1</v>
      </c>
      <c r="AQ864" s="358">
        <v>1</v>
      </c>
      <c r="AR864" s="358">
        <v>1</v>
      </c>
      <c r="AS864" s="359">
        <v>1</v>
      </c>
      <c r="AT864" s="364">
        <v>0.0810595228934205</v>
      </c>
      <c r="AU864" s="361">
        <v>0.0588235294117647</v>
      </c>
      <c r="AV864" s="362">
        <v>0.282051282051282</v>
      </c>
      <c r="AW864" s="362">
        <v>0.19047619047619</v>
      </c>
      <c r="AX864" s="362">
        <v>0.0588235294117647</v>
      </c>
      <c r="AY864" s="142"/>
      <c r="AZ864" s="140"/>
    </row>
    <row r="865" spans="1:52">
      <c r="A865" s="138"/>
      <c r="B865" s="142"/>
      <c r="C865" s="172" t="s">
        <v>1160</v>
      </c>
      <c r="D865" s="166" t="s">
        <v>26</v>
      </c>
      <c r="E865" s="166" t="s">
        <v>1161</v>
      </c>
      <c r="F865" s="167" t="s">
        <v>1589</v>
      </c>
      <c r="G865" s="181" t="s">
        <v>1590</v>
      </c>
      <c r="H865" s="181" t="s">
        <v>1590</v>
      </c>
      <c r="I865" s="181" t="s">
        <v>1590</v>
      </c>
      <c r="J865" s="181" t="s">
        <v>1590</v>
      </c>
      <c r="K865" s="168">
        <v>0.9</v>
      </c>
      <c r="L865" s="169">
        <v>0.888888888888889</v>
      </c>
      <c r="M865" s="169">
        <v>0.973684210526316</v>
      </c>
      <c r="N865" s="170">
        <v>0.814814814814815</v>
      </c>
      <c r="O865" s="170">
        <v>0.888888888888889</v>
      </c>
      <c r="P865" s="356">
        <v>0.9</v>
      </c>
      <c r="Q865" s="357">
        <v>0.974020618556701</v>
      </c>
      <c r="R865" s="169">
        <v>0.968248772504092</v>
      </c>
      <c r="S865" s="169">
        <v>0.973958333333333</v>
      </c>
      <c r="T865" s="169">
        <v>0.974020618556701</v>
      </c>
      <c r="U865" s="356">
        <v>0.9</v>
      </c>
      <c r="V865" s="169">
        <v>0.92701030927835</v>
      </c>
      <c r="W865" s="169">
        <v>0.924058919803601</v>
      </c>
      <c r="X865" s="169">
        <v>0.935416666666667</v>
      </c>
      <c r="Y865" s="169">
        <v>0.92701030927835</v>
      </c>
      <c r="Z865" s="356">
        <v>0.92</v>
      </c>
      <c r="AA865" s="356">
        <v>0.943661971830986</v>
      </c>
      <c r="AB865" s="356">
        <v>0.90316573556797</v>
      </c>
      <c r="AC865" s="356">
        <v>0.779329608938548</v>
      </c>
      <c r="AD865" s="356">
        <v>0.943661971830986</v>
      </c>
      <c r="AE865" s="356">
        <v>0.92</v>
      </c>
      <c r="AF865" s="169">
        <v>1</v>
      </c>
      <c r="AG865" s="169">
        <v>0.996389891696751</v>
      </c>
      <c r="AH865" s="169">
        <v>0.971061093247588</v>
      </c>
      <c r="AI865" s="169">
        <v>1</v>
      </c>
      <c r="AJ865" s="356">
        <v>0.92</v>
      </c>
      <c r="AK865" s="169">
        <v>0.963261021693492</v>
      </c>
      <c r="AL865" s="169">
        <v>0.953229398663697</v>
      </c>
      <c r="AM865" s="169">
        <v>0.912746585735964</v>
      </c>
      <c r="AN865" s="169">
        <v>0.963261021693492</v>
      </c>
      <c r="AO865" s="168">
        <v>0.99</v>
      </c>
      <c r="AP865" s="358">
        <v>1</v>
      </c>
      <c r="AQ865" s="358">
        <v>1</v>
      </c>
      <c r="AR865" s="358">
        <v>1</v>
      </c>
      <c r="AS865" s="359">
        <v>1</v>
      </c>
      <c r="AT865" s="364">
        <v>0.0810595228934205</v>
      </c>
      <c r="AU865" s="361">
        <v>0</v>
      </c>
      <c r="AV865" s="362">
        <v>0.2</v>
      </c>
      <c r="AW865" s="362">
        <v>0.0769230769230769</v>
      </c>
      <c r="AX865" s="362">
        <v>0</v>
      </c>
      <c r="AY865" s="142"/>
      <c r="AZ865" s="140"/>
    </row>
    <row r="866" spans="1:52">
      <c r="A866" s="138"/>
      <c r="B866" s="142"/>
      <c r="C866" s="172" t="s">
        <v>1160</v>
      </c>
      <c r="D866" s="166" t="s">
        <v>26</v>
      </c>
      <c r="E866" s="166" t="s">
        <v>1161</v>
      </c>
      <c r="F866" s="167" t="s">
        <v>1591</v>
      </c>
      <c r="G866" s="181" t="s">
        <v>1592</v>
      </c>
      <c r="H866" s="181" t="s">
        <v>1592</v>
      </c>
      <c r="I866" s="181" t="s">
        <v>1592</v>
      </c>
      <c r="J866" s="181" t="s">
        <v>1592</v>
      </c>
      <c r="K866" s="168">
        <v>0.9</v>
      </c>
      <c r="L866" s="169">
        <v>0.704545454545455</v>
      </c>
      <c r="M866" s="169">
        <v>0.75</v>
      </c>
      <c r="N866" s="170">
        <v>0.641025641025641</v>
      </c>
      <c r="O866" s="170">
        <v>0.704545454545455</v>
      </c>
      <c r="P866" s="356">
        <v>0.9</v>
      </c>
      <c r="Q866" s="357">
        <v>0.740563211503895</v>
      </c>
      <c r="R866" s="169">
        <v>0.687421541551594</v>
      </c>
      <c r="S866" s="169">
        <v>0.703784570596798</v>
      </c>
      <c r="T866" s="169">
        <v>0.740563211503895</v>
      </c>
      <c r="U866" s="356">
        <v>0.9</v>
      </c>
      <c r="V866" s="169">
        <v>0.603654883163571</v>
      </c>
      <c r="W866" s="169">
        <v>0.573688174742656</v>
      </c>
      <c r="X866" s="169">
        <v>0.633187772925764</v>
      </c>
      <c r="Y866" s="169">
        <v>0.603654883163571</v>
      </c>
      <c r="Z866" s="356">
        <v>0.92</v>
      </c>
      <c r="AA866" s="356">
        <v>0.667322834645669</v>
      </c>
      <c r="AB866" s="356">
        <v>0.800708591674048</v>
      </c>
      <c r="AC866" s="356">
        <v>0.750593824228028</v>
      </c>
      <c r="AD866" s="356">
        <v>0.667322834645669</v>
      </c>
      <c r="AE866" s="356">
        <v>0.92</v>
      </c>
      <c r="AF866" s="169">
        <v>0.999392466585662</v>
      </c>
      <c r="AG866" s="169">
        <v>0.999393939393939</v>
      </c>
      <c r="AH866" s="169">
        <v>0.994234800838574</v>
      </c>
      <c r="AI866" s="169">
        <v>0.999392466585662</v>
      </c>
      <c r="AJ866" s="356">
        <v>0.92</v>
      </c>
      <c r="AK866" s="169">
        <v>0.852484472049689</v>
      </c>
      <c r="AL866" s="169">
        <v>0.853706238998631</v>
      </c>
      <c r="AM866" s="169">
        <v>0.848467966573816</v>
      </c>
      <c r="AN866" s="169">
        <v>0.852484472049689</v>
      </c>
      <c r="AO866" s="168">
        <v>0.99</v>
      </c>
      <c r="AP866" s="358" t="s">
        <v>32</v>
      </c>
      <c r="AQ866" s="358">
        <v>1</v>
      </c>
      <c r="AR866" s="358">
        <v>1</v>
      </c>
      <c r="AS866" s="359" t="s">
        <v>32</v>
      </c>
      <c r="AT866" s="364">
        <v>0.0810595228934205</v>
      </c>
      <c r="AU866" s="361">
        <v>0</v>
      </c>
      <c r="AV866" s="362">
        <v>0.333333333333333</v>
      </c>
      <c r="AW866" s="362">
        <v>0</v>
      </c>
      <c r="AX866" s="362">
        <v>0</v>
      </c>
      <c r="AY866" s="142"/>
      <c r="AZ866" s="140"/>
    </row>
    <row r="867" spans="1:52">
      <c r="A867" s="138"/>
      <c r="B867" s="142"/>
      <c r="C867" s="172" t="s">
        <v>1160</v>
      </c>
      <c r="D867" s="166" t="s">
        <v>26</v>
      </c>
      <c r="E867" s="166" t="s">
        <v>1161</v>
      </c>
      <c r="F867" s="167" t="s">
        <v>1593</v>
      </c>
      <c r="G867" s="181" t="s">
        <v>1594</v>
      </c>
      <c r="H867" s="181" t="s">
        <v>1594</v>
      </c>
      <c r="I867" s="181" t="s">
        <v>1594</v>
      </c>
      <c r="J867" s="181" t="s">
        <v>1594</v>
      </c>
      <c r="K867" s="168">
        <v>0.9</v>
      </c>
      <c r="L867" s="169">
        <v>0.955555555555556</v>
      </c>
      <c r="M867" s="169">
        <v>0.977272727272727</v>
      </c>
      <c r="N867" s="170">
        <v>1</v>
      </c>
      <c r="O867" s="170">
        <v>0.955555555555556</v>
      </c>
      <c r="P867" s="356">
        <v>0.9</v>
      </c>
      <c r="Q867" s="357">
        <v>0.977423239012643</v>
      </c>
      <c r="R867" s="169">
        <v>0.95738137082601</v>
      </c>
      <c r="S867" s="169">
        <v>0.97381116471399</v>
      </c>
      <c r="T867" s="169">
        <v>0.977423239012643</v>
      </c>
      <c r="U867" s="356">
        <v>0.9</v>
      </c>
      <c r="V867" s="169">
        <v>0.925045153521975</v>
      </c>
      <c r="W867" s="169">
        <v>0.934094903339192</v>
      </c>
      <c r="X867" s="169">
        <v>0.941419710544452</v>
      </c>
      <c r="Y867" s="169">
        <v>0.925045153521975</v>
      </c>
      <c r="Z867" s="356">
        <v>0.92</v>
      </c>
      <c r="AA867" s="356">
        <v>0.902711323763955</v>
      </c>
      <c r="AB867" s="356">
        <v>0.886393659180978</v>
      </c>
      <c r="AC867" s="356">
        <v>0.864988558352403</v>
      </c>
      <c r="AD867" s="356">
        <v>0.902711323763955</v>
      </c>
      <c r="AE867" s="356">
        <v>0.92</v>
      </c>
      <c r="AF867" s="169">
        <v>0.977900552486188</v>
      </c>
      <c r="AG867" s="169">
        <v>0.984375</v>
      </c>
      <c r="AH867" s="169">
        <v>0.990476190476191</v>
      </c>
      <c r="AI867" s="169">
        <v>0.977900552486188</v>
      </c>
      <c r="AJ867" s="356">
        <v>0.92</v>
      </c>
      <c r="AK867" s="169">
        <v>0.954993678887484</v>
      </c>
      <c r="AL867" s="169">
        <v>0.959879449990582</v>
      </c>
      <c r="AM867" s="169">
        <v>0.950741525423729</v>
      </c>
      <c r="AN867" s="169">
        <v>0.954993678887484</v>
      </c>
      <c r="AO867" s="168">
        <v>0.99</v>
      </c>
      <c r="AP867" s="358">
        <v>1</v>
      </c>
      <c r="AQ867" s="358">
        <v>1</v>
      </c>
      <c r="AR867" s="358">
        <v>1</v>
      </c>
      <c r="AS867" s="359">
        <v>1</v>
      </c>
      <c r="AT867" s="364">
        <v>0.0810595228934205</v>
      </c>
      <c r="AU867" s="361">
        <v>0.142857142857143</v>
      </c>
      <c r="AV867" s="362">
        <v>0.5</v>
      </c>
      <c r="AW867" s="362">
        <v>0</v>
      </c>
      <c r="AX867" s="362">
        <v>0.142857142857143</v>
      </c>
      <c r="AY867" s="142"/>
      <c r="AZ867" s="140"/>
    </row>
    <row r="868" spans="1:52">
      <c r="A868" s="138"/>
      <c r="B868" s="142"/>
      <c r="C868" s="172" t="s">
        <v>1160</v>
      </c>
      <c r="D868" s="166" t="s">
        <v>26</v>
      </c>
      <c r="E868" s="166" t="s">
        <v>1161</v>
      </c>
      <c r="F868" s="167" t="s">
        <v>1595</v>
      </c>
      <c r="G868" s="181" t="s">
        <v>1596</v>
      </c>
      <c r="H868" s="181" t="s">
        <v>1596</v>
      </c>
      <c r="I868" s="181" t="s">
        <v>1596</v>
      </c>
      <c r="J868" s="181" t="s">
        <v>1596</v>
      </c>
      <c r="K868" s="168">
        <v>0.9</v>
      </c>
      <c r="L868" s="169">
        <v>0.91304347826087</v>
      </c>
      <c r="M868" s="169">
        <v>0.936170212765957</v>
      </c>
      <c r="N868" s="170">
        <v>0.863636363636364</v>
      </c>
      <c r="O868" s="170">
        <v>0.91304347826087</v>
      </c>
      <c r="P868" s="356">
        <v>0.9</v>
      </c>
      <c r="Q868" s="357">
        <v>0.930079155672823</v>
      </c>
      <c r="R868" s="169">
        <v>0.914750762970499</v>
      </c>
      <c r="S868" s="169">
        <v>0.904342353681561</v>
      </c>
      <c r="T868" s="169">
        <v>0.930079155672823</v>
      </c>
      <c r="U868" s="356">
        <v>0.9</v>
      </c>
      <c r="V868" s="169">
        <v>0.88311345646438</v>
      </c>
      <c r="W868" s="169">
        <v>0.849643947100712</v>
      </c>
      <c r="X868" s="169">
        <v>0.910006293266205</v>
      </c>
      <c r="Y868" s="169">
        <v>0.88311345646438</v>
      </c>
      <c r="Z868" s="356">
        <v>0.92</v>
      </c>
      <c r="AA868" s="356">
        <v>0.895</v>
      </c>
      <c r="AB868" s="356">
        <v>0.9146110056926</v>
      </c>
      <c r="AC868" s="356">
        <v>0.893915756630265</v>
      </c>
      <c r="AD868" s="356">
        <v>0.895</v>
      </c>
      <c r="AE868" s="356">
        <v>0.92</v>
      </c>
      <c r="AF868" s="169">
        <v>0.998413957176844</v>
      </c>
      <c r="AG868" s="169">
        <v>0.99685534591195</v>
      </c>
      <c r="AH868" s="169">
        <v>0.99609375</v>
      </c>
      <c r="AI868" s="169">
        <v>0.998413957176844</v>
      </c>
      <c r="AJ868" s="356">
        <v>0.92</v>
      </c>
      <c r="AK868" s="169">
        <v>0.946513642269381</v>
      </c>
      <c r="AL868" s="169">
        <v>0.956776679510806</v>
      </c>
      <c r="AM868" s="169">
        <v>0.940358744394619</v>
      </c>
      <c r="AN868" s="169">
        <v>0.946513642269381</v>
      </c>
      <c r="AO868" s="168">
        <v>0.99</v>
      </c>
      <c r="AP868" s="358">
        <v>1</v>
      </c>
      <c r="AQ868" s="358">
        <v>1</v>
      </c>
      <c r="AR868" s="358">
        <v>1</v>
      </c>
      <c r="AS868" s="359">
        <v>1</v>
      </c>
      <c r="AT868" s="364">
        <v>0.0810595228934205</v>
      </c>
      <c r="AU868" s="361">
        <v>0.0645161290322581</v>
      </c>
      <c r="AV868" s="362">
        <v>0.147058823529412</v>
      </c>
      <c r="AW868" s="362">
        <v>0.1</v>
      </c>
      <c r="AX868" s="362">
        <v>0.0645161290322581</v>
      </c>
      <c r="AY868" s="142"/>
      <c r="AZ868" s="140"/>
    </row>
    <row r="869" spans="1:52">
      <c r="A869" s="138"/>
      <c r="B869" s="142"/>
      <c r="C869" s="172" t="s">
        <v>1160</v>
      </c>
      <c r="D869" s="166" t="s">
        <v>26</v>
      </c>
      <c r="E869" s="166" t="s">
        <v>1161</v>
      </c>
      <c r="F869" s="167" t="s">
        <v>1597</v>
      </c>
      <c r="G869" s="181" t="s">
        <v>1598</v>
      </c>
      <c r="H869" s="181" t="s">
        <v>1598</v>
      </c>
      <c r="I869" s="181" t="s">
        <v>1598</v>
      </c>
      <c r="J869" s="181" t="s">
        <v>1598</v>
      </c>
      <c r="K869" s="168">
        <v>0.9</v>
      </c>
      <c r="L869" s="169">
        <v>0.984375</v>
      </c>
      <c r="M869" s="169">
        <v>1</v>
      </c>
      <c r="N869" s="170">
        <v>0.980392156862745</v>
      </c>
      <c r="O869" s="170">
        <v>0.984375</v>
      </c>
      <c r="P869" s="356">
        <v>0.9</v>
      </c>
      <c r="Q869" s="357">
        <v>0.96321372150756</v>
      </c>
      <c r="R869" s="169">
        <v>0.896146535337826</v>
      </c>
      <c r="S869" s="169">
        <v>0.958172812328013</v>
      </c>
      <c r="T869" s="169">
        <v>0.96321372150756</v>
      </c>
      <c r="U869" s="356">
        <v>0.9</v>
      </c>
      <c r="V869" s="169">
        <v>0.923944933423606</v>
      </c>
      <c r="W869" s="169">
        <v>0.910316226023847</v>
      </c>
      <c r="X869" s="169">
        <v>0.916345624656026</v>
      </c>
      <c r="Y869" s="169">
        <v>0.923944933423606</v>
      </c>
      <c r="Z869" s="356">
        <v>0.92</v>
      </c>
      <c r="AA869" s="356">
        <v>0.899827288428325</v>
      </c>
      <c r="AB869" s="356">
        <v>0.904938271604938</v>
      </c>
      <c r="AC869" s="356">
        <v>0.911504424778761</v>
      </c>
      <c r="AD869" s="356">
        <v>0.899827288428325</v>
      </c>
      <c r="AE869" s="356">
        <v>0.92</v>
      </c>
      <c r="AF869" s="169">
        <v>0.995934959349594</v>
      </c>
      <c r="AG869" s="169">
        <v>0.997716894977169</v>
      </c>
      <c r="AH869" s="169">
        <v>0.993963782696177</v>
      </c>
      <c r="AI869" s="169">
        <v>0.995934959349594</v>
      </c>
      <c r="AJ869" s="356">
        <v>0.92</v>
      </c>
      <c r="AK869" s="169">
        <v>0.952941176470588</v>
      </c>
      <c r="AL869" s="169">
        <v>0.951493102925572</v>
      </c>
      <c r="AM869" s="169">
        <v>0.934089000839631</v>
      </c>
      <c r="AN869" s="169">
        <v>0.952941176470588</v>
      </c>
      <c r="AO869" s="168">
        <v>0.99</v>
      </c>
      <c r="AP869" s="358">
        <v>1</v>
      </c>
      <c r="AQ869" s="358">
        <v>1</v>
      </c>
      <c r="AR869" s="358">
        <v>1</v>
      </c>
      <c r="AS869" s="359">
        <v>1</v>
      </c>
      <c r="AT869" s="364">
        <v>0.0810595228934205</v>
      </c>
      <c r="AU869" s="361">
        <v>0.0384615384615385</v>
      </c>
      <c r="AV869" s="362">
        <v>0.35</v>
      </c>
      <c r="AW869" s="362">
        <v>0</v>
      </c>
      <c r="AX869" s="362">
        <v>0.0384615384615385</v>
      </c>
      <c r="AY869" s="142"/>
      <c r="AZ869" s="140"/>
    </row>
    <row r="870" spans="1:52">
      <c r="A870" s="138"/>
      <c r="B870" s="142"/>
      <c r="C870" s="172" t="s">
        <v>1160</v>
      </c>
      <c r="D870" s="166" t="s">
        <v>26</v>
      </c>
      <c r="E870" s="166" t="s">
        <v>1161</v>
      </c>
      <c r="F870" s="167" t="s">
        <v>1599</v>
      </c>
      <c r="G870" s="181" t="s">
        <v>1600</v>
      </c>
      <c r="H870" s="181" t="s">
        <v>1600</v>
      </c>
      <c r="I870" s="181" t="s">
        <v>1600</v>
      </c>
      <c r="J870" s="181" t="s">
        <v>1600</v>
      </c>
      <c r="K870" s="168">
        <v>0.9</v>
      </c>
      <c r="L870" s="169">
        <v>0.96</v>
      </c>
      <c r="M870" s="169">
        <v>0.918367346938776</v>
      </c>
      <c r="N870" s="170">
        <v>0.6</v>
      </c>
      <c r="O870" s="170">
        <v>0.96</v>
      </c>
      <c r="P870" s="356">
        <v>0.9</v>
      </c>
      <c r="Q870" s="357">
        <v>0.97026558891455</v>
      </c>
      <c r="R870" s="169">
        <v>0.93933511283669</v>
      </c>
      <c r="S870" s="169">
        <v>0.952991452991453</v>
      </c>
      <c r="T870" s="169">
        <v>0.97026558891455</v>
      </c>
      <c r="U870" s="356">
        <v>0.9</v>
      </c>
      <c r="V870" s="169">
        <v>0.929849884526559</v>
      </c>
      <c r="W870" s="169">
        <v>0.898568308662946</v>
      </c>
      <c r="X870" s="169">
        <v>0.918091168091168</v>
      </c>
      <c r="Y870" s="169">
        <v>0.929849884526559</v>
      </c>
      <c r="Z870" s="356">
        <v>0.92</v>
      </c>
      <c r="AA870" s="356">
        <v>0.899293286219081</v>
      </c>
      <c r="AB870" s="356">
        <v>0.929048414023372</v>
      </c>
      <c r="AC870" s="356">
        <v>0.904656319290466</v>
      </c>
      <c r="AD870" s="356">
        <v>0.899293286219081</v>
      </c>
      <c r="AE870" s="356">
        <v>0.92</v>
      </c>
      <c r="AF870" s="169">
        <v>0.992167101827676</v>
      </c>
      <c r="AG870" s="169">
        <v>0.906183368869936</v>
      </c>
      <c r="AH870" s="169">
        <v>0.993520518358531</v>
      </c>
      <c r="AI870" s="169">
        <v>0.992167101827676</v>
      </c>
      <c r="AJ870" s="356">
        <v>0.92</v>
      </c>
      <c r="AK870" s="169">
        <v>0.953891918691125</v>
      </c>
      <c r="AL870" s="169">
        <v>0.955263157894737</v>
      </c>
      <c r="AM870" s="169">
        <v>0.9455525606469</v>
      </c>
      <c r="AN870" s="169">
        <v>0.953891918691125</v>
      </c>
      <c r="AO870" s="168">
        <v>0.99</v>
      </c>
      <c r="AP870" s="358">
        <v>1</v>
      </c>
      <c r="AQ870" s="358">
        <v>1</v>
      </c>
      <c r="AR870" s="358">
        <v>1</v>
      </c>
      <c r="AS870" s="359">
        <v>1</v>
      </c>
      <c r="AT870" s="364">
        <v>0.0810595228934205</v>
      </c>
      <c r="AU870" s="361">
        <v>0</v>
      </c>
      <c r="AV870" s="362">
        <v>0.526315789473684</v>
      </c>
      <c r="AW870" s="362">
        <v>0</v>
      </c>
      <c r="AX870" s="362">
        <v>0</v>
      </c>
      <c r="AY870" s="142"/>
      <c r="AZ870" s="140"/>
    </row>
    <row r="871" spans="1:52">
      <c r="A871" s="138"/>
      <c r="B871" s="142"/>
      <c r="C871" s="172" t="s">
        <v>1160</v>
      </c>
      <c r="D871" s="166" t="s">
        <v>26</v>
      </c>
      <c r="E871" s="166" t="s">
        <v>1161</v>
      </c>
      <c r="F871" s="167" t="s">
        <v>1601</v>
      </c>
      <c r="G871" s="181" t="s">
        <v>1602</v>
      </c>
      <c r="H871" s="181" t="s">
        <v>1602</v>
      </c>
      <c r="I871" s="181" t="s">
        <v>1602</v>
      </c>
      <c r="J871" s="181" t="s">
        <v>1602</v>
      </c>
      <c r="K871" s="168">
        <v>0.9</v>
      </c>
      <c r="L871" s="169">
        <v>0.86</v>
      </c>
      <c r="M871" s="169">
        <v>0.862745098039216</v>
      </c>
      <c r="N871" s="170">
        <v>0.815789473684211</v>
      </c>
      <c r="O871" s="170">
        <v>0.86</v>
      </c>
      <c r="P871" s="356">
        <v>0.9</v>
      </c>
      <c r="Q871" s="357">
        <v>0.979394556092597</v>
      </c>
      <c r="R871" s="169">
        <v>0.961180679785331</v>
      </c>
      <c r="S871" s="169">
        <v>0.971703792895846</v>
      </c>
      <c r="T871" s="169">
        <v>0.979394556092597</v>
      </c>
      <c r="U871" s="356">
        <v>0.9</v>
      </c>
      <c r="V871" s="169">
        <v>0.899771050623251</v>
      </c>
      <c r="W871" s="169">
        <v>0.905187835420394</v>
      </c>
      <c r="X871" s="169">
        <v>0.91992775436484</v>
      </c>
      <c r="Y871" s="169">
        <v>0.899771050623251</v>
      </c>
      <c r="Z871" s="356">
        <v>0.92</v>
      </c>
      <c r="AA871" s="356">
        <v>0.885838150289017</v>
      </c>
      <c r="AB871" s="356">
        <v>0.887874837027379</v>
      </c>
      <c r="AC871" s="356">
        <v>0.903333333333333</v>
      </c>
      <c r="AD871" s="356">
        <v>0.885838150289017</v>
      </c>
      <c r="AE871" s="356">
        <v>0.92</v>
      </c>
      <c r="AF871" s="169">
        <v>0.99901768172888</v>
      </c>
      <c r="AG871" s="169">
        <v>0.99304865938431</v>
      </c>
      <c r="AH871" s="169">
        <v>0.96760710553814</v>
      </c>
      <c r="AI871" s="169">
        <v>0.99901768172888</v>
      </c>
      <c r="AJ871" s="356">
        <v>0.92</v>
      </c>
      <c r="AK871" s="169">
        <v>0.936572780047302</v>
      </c>
      <c r="AL871" s="169">
        <v>0.947144879660217</v>
      </c>
      <c r="AM871" s="169">
        <v>0.943830163644405</v>
      </c>
      <c r="AN871" s="169">
        <v>0.936572780047302</v>
      </c>
      <c r="AO871" s="168">
        <v>0.99</v>
      </c>
      <c r="AP871" s="358">
        <v>1</v>
      </c>
      <c r="AQ871" s="358">
        <v>1</v>
      </c>
      <c r="AR871" s="358">
        <v>1</v>
      </c>
      <c r="AS871" s="359">
        <v>1</v>
      </c>
      <c r="AT871" s="364">
        <v>0.0810595228934205</v>
      </c>
      <c r="AU871" s="361">
        <v>0.1</v>
      </c>
      <c r="AV871" s="362">
        <v>0.310344827586207</v>
      </c>
      <c r="AW871" s="362">
        <v>0.130434782608696</v>
      </c>
      <c r="AX871" s="362">
        <v>0.1</v>
      </c>
      <c r="AY871" s="142"/>
      <c r="AZ871" s="140"/>
    </row>
    <row r="872" spans="1:52">
      <c r="A872" s="138"/>
      <c r="B872" s="142"/>
      <c r="C872" s="172" t="s">
        <v>1160</v>
      </c>
      <c r="D872" s="166" t="s">
        <v>26</v>
      </c>
      <c r="E872" s="166" t="s">
        <v>1161</v>
      </c>
      <c r="F872" s="167" t="s">
        <v>1603</v>
      </c>
      <c r="G872" s="181" t="s">
        <v>1604</v>
      </c>
      <c r="H872" s="181" t="s">
        <v>1604</v>
      </c>
      <c r="I872" s="181" t="s">
        <v>1604</v>
      </c>
      <c r="J872" s="181" t="s">
        <v>1604</v>
      </c>
      <c r="K872" s="168">
        <v>0.9</v>
      </c>
      <c r="L872" s="169">
        <v>0.923076923076923</v>
      </c>
      <c r="M872" s="169">
        <v>0.909090909090909</v>
      </c>
      <c r="N872" s="170">
        <v>0.861111111111111</v>
      </c>
      <c r="O872" s="170">
        <v>0.923076923076923</v>
      </c>
      <c r="P872" s="356">
        <v>0.9</v>
      </c>
      <c r="Q872" s="357">
        <v>0.955263157894737</v>
      </c>
      <c r="R872" s="169">
        <v>0.902097902097902</v>
      </c>
      <c r="S872" s="169">
        <v>0.96782988004362</v>
      </c>
      <c r="T872" s="169">
        <v>0.955263157894737</v>
      </c>
      <c r="U872" s="356">
        <v>0.9</v>
      </c>
      <c r="V872" s="169">
        <v>0.877732793522267</v>
      </c>
      <c r="W872" s="169">
        <v>0.796389656854773</v>
      </c>
      <c r="X872" s="169">
        <v>0.919847328244275</v>
      </c>
      <c r="Y872" s="169">
        <v>0.877732793522267</v>
      </c>
      <c r="Z872" s="356">
        <v>0.92</v>
      </c>
      <c r="AA872" s="356">
        <v>0.885672937771346</v>
      </c>
      <c r="AB872" s="356">
        <v>0.937959183673469</v>
      </c>
      <c r="AC872" s="356">
        <v>0.863768115942029</v>
      </c>
      <c r="AD872" s="356">
        <v>0.885672937771346</v>
      </c>
      <c r="AE872" s="356">
        <v>0.92</v>
      </c>
      <c r="AF872" s="169">
        <v>0.995670995670996</v>
      </c>
      <c r="AG872" s="169">
        <v>0.995098039215686</v>
      </c>
      <c r="AH872" s="169">
        <v>0.968911917098446</v>
      </c>
      <c r="AI872" s="169">
        <v>0.995670995670996</v>
      </c>
      <c r="AJ872" s="356">
        <v>0.92</v>
      </c>
      <c r="AK872" s="169">
        <v>0.959183673469388</v>
      </c>
      <c r="AL872" s="169">
        <v>0.95497694602658</v>
      </c>
      <c r="AM872" s="169">
        <v>0.932646592709984</v>
      </c>
      <c r="AN872" s="169">
        <v>0.959183673469388</v>
      </c>
      <c r="AO872" s="168">
        <v>0.99</v>
      </c>
      <c r="AP872" s="358">
        <v>1</v>
      </c>
      <c r="AQ872" s="358">
        <v>1</v>
      </c>
      <c r="AR872" s="358">
        <v>1</v>
      </c>
      <c r="AS872" s="359">
        <v>1</v>
      </c>
      <c r="AT872" s="364">
        <v>0.0810595228934205</v>
      </c>
      <c r="AU872" s="361">
        <v>0.0434782608695652</v>
      </c>
      <c r="AV872" s="362">
        <v>0.115384615384615</v>
      </c>
      <c r="AW872" s="362">
        <v>0.0869565217391304</v>
      </c>
      <c r="AX872" s="362">
        <v>0.0434782608695652</v>
      </c>
      <c r="AY872" s="142"/>
      <c r="AZ872" s="140"/>
    </row>
    <row r="873" spans="1:52">
      <c r="A873" s="138"/>
      <c r="B873" s="142"/>
      <c r="C873" s="172" t="s">
        <v>1160</v>
      </c>
      <c r="D873" s="166" t="s">
        <v>26</v>
      </c>
      <c r="E873" s="166" t="s">
        <v>1161</v>
      </c>
      <c r="F873" s="167" t="s">
        <v>1605</v>
      </c>
      <c r="G873" s="181" t="s">
        <v>1606</v>
      </c>
      <c r="H873" s="181" t="s">
        <v>1606</v>
      </c>
      <c r="I873" s="181" t="s">
        <v>1606</v>
      </c>
      <c r="J873" s="181" t="s">
        <v>1606</v>
      </c>
      <c r="K873" s="168">
        <v>0.9</v>
      </c>
      <c r="L873" s="169">
        <v>0.761904761904762</v>
      </c>
      <c r="M873" s="169">
        <v>0.666666666666667</v>
      </c>
      <c r="N873" s="170">
        <v>0.588235294117647</v>
      </c>
      <c r="O873" s="170">
        <v>0.761904761904762</v>
      </c>
      <c r="P873" s="356">
        <v>0.9</v>
      </c>
      <c r="Q873" s="357">
        <v>0.938157894736842</v>
      </c>
      <c r="R873" s="169">
        <v>0.935407826496935</v>
      </c>
      <c r="S873" s="169">
        <v>0.942097026604069</v>
      </c>
      <c r="T873" s="169">
        <v>0.938157894736842</v>
      </c>
      <c r="U873" s="356">
        <v>0.9</v>
      </c>
      <c r="V873" s="169">
        <v>0.925657894736842</v>
      </c>
      <c r="W873" s="169">
        <v>0.928335690711928</v>
      </c>
      <c r="X873" s="169">
        <v>0.938967136150235</v>
      </c>
      <c r="Y873" s="169">
        <v>0.925657894736842</v>
      </c>
      <c r="Z873" s="356">
        <v>0.92</v>
      </c>
      <c r="AA873" s="356">
        <v>0.92032967032967</v>
      </c>
      <c r="AB873" s="356">
        <v>0.859281437125748</v>
      </c>
      <c r="AC873" s="356">
        <v>0.902255639097744</v>
      </c>
      <c r="AD873" s="356">
        <v>0.92032967032967</v>
      </c>
      <c r="AE873" s="356">
        <v>0.92</v>
      </c>
      <c r="AF873" s="169">
        <v>1</v>
      </c>
      <c r="AG873" s="169">
        <v>1</v>
      </c>
      <c r="AH873" s="169">
        <v>1</v>
      </c>
      <c r="AI873" s="169">
        <v>1</v>
      </c>
      <c r="AJ873" s="356">
        <v>0.92</v>
      </c>
      <c r="AK873" s="169">
        <v>0.946977730646872</v>
      </c>
      <c r="AL873" s="169">
        <v>0.94867617107943</v>
      </c>
      <c r="AM873" s="169">
        <v>0.943646408839779</v>
      </c>
      <c r="AN873" s="169">
        <v>0.946977730646872</v>
      </c>
      <c r="AO873" s="168">
        <v>0.99</v>
      </c>
      <c r="AP873" s="358">
        <v>1</v>
      </c>
      <c r="AQ873" s="358">
        <v>1</v>
      </c>
      <c r="AR873" s="358">
        <v>1</v>
      </c>
      <c r="AS873" s="359">
        <v>1</v>
      </c>
      <c r="AT873" s="364">
        <v>0.0810595228934205</v>
      </c>
      <c r="AU873" s="361">
        <v>0.111111111111111</v>
      </c>
      <c r="AV873" s="362">
        <v>0</v>
      </c>
      <c r="AW873" s="362">
        <v>0</v>
      </c>
      <c r="AX873" s="362">
        <v>0.111111111111111</v>
      </c>
      <c r="AY873" s="142"/>
      <c r="AZ873" s="140"/>
    </row>
    <row r="874" spans="1:52">
      <c r="A874" s="138"/>
      <c r="B874" s="142"/>
      <c r="C874" s="172" t="s">
        <v>1160</v>
      </c>
      <c r="D874" s="166" t="s">
        <v>26</v>
      </c>
      <c r="E874" s="166" t="s">
        <v>1161</v>
      </c>
      <c r="F874" s="167" t="s">
        <v>1607</v>
      </c>
      <c r="G874" s="181" t="s">
        <v>1608</v>
      </c>
      <c r="H874" s="181" t="s">
        <v>1608</v>
      </c>
      <c r="I874" s="181" t="s">
        <v>1608</v>
      </c>
      <c r="J874" s="181" t="s">
        <v>1608</v>
      </c>
      <c r="K874" s="168">
        <v>0.9</v>
      </c>
      <c r="L874" s="169">
        <v>1</v>
      </c>
      <c r="M874" s="169">
        <v>0.952380952380952</v>
      </c>
      <c r="N874" s="170">
        <v>1</v>
      </c>
      <c r="O874" s="170">
        <v>1</v>
      </c>
      <c r="P874" s="356">
        <v>0.9</v>
      </c>
      <c r="Q874" s="357">
        <v>0.986863711001642</v>
      </c>
      <c r="R874" s="169">
        <v>0.979885057471264</v>
      </c>
      <c r="S874" s="169">
        <v>0.988732394366197</v>
      </c>
      <c r="T874" s="169">
        <v>0.986863711001642</v>
      </c>
      <c r="U874" s="356">
        <v>0.9</v>
      </c>
      <c r="V874" s="169">
        <v>0.956759715380405</v>
      </c>
      <c r="W874" s="169">
        <v>0.946223316912972</v>
      </c>
      <c r="X874" s="169">
        <v>0.945070422535211</v>
      </c>
      <c r="Y874" s="169">
        <v>0.956759715380405</v>
      </c>
      <c r="Z874" s="356">
        <v>0.92</v>
      </c>
      <c r="AA874" s="356">
        <v>0.859259259259259</v>
      </c>
      <c r="AB874" s="356">
        <v>0.904891304347826</v>
      </c>
      <c r="AC874" s="356">
        <v>0.861788617886179</v>
      </c>
      <c r="AD874" s="356">
        <v>0.859259259259259</v>
      </c>
      <c r="AE874" s="356">
        <v>0.92</v>
      </c>
      <c r="AF874" s="169">
        <v>0.986666666666667</v>
      </c>
      <c r="AG874" s="169">
        <v>1</v>
      </c>
      <c r="AH874" s="169">
        <v>0.982269503546099</v>
      </c>
      <c r="AI874" s="169">
        <v>0.986666666666667</v>
      </c>
      <c r="AJ874" s="356">
        <v>0.92</v>
      </c>
      <c r="AK874" s="169">
        <v>0.966698382492864</v>
      </c>
      <c r="AL874" s="169">
        <v>0.970053475935829</v>
      </c>
      <c r="AM874" s="169">
        <v>0.946652719665272</v>
      </c>
      <c r="AN874" s="169">
        <v>0.966698382492864</v>
      </c>
      <c r="AO874" s="168">
        <v>0.99</v>
      </c>
      <c r="AP874" s="358">
        <v>1</v>
      </c>
      <c r="AQ874" s="358">
        <v>1</v>
      </c>
      <c r="AR874" s="358">
        <v>1</v>
      </c>
      <c r="AS874" s="359">
        <v>1</v>
      </c>
      <c r="AT874" s="364">
        <v>0.0810595228934205</v>
      </c>
      <c r="AU874" s="361">
        <v>0</v>
      </c>
      <c r="AV874" s="362">
        <v>0.25</v>
      </c>
      <c r="AW874" s="362">
        <v>0</v>
      </c>
      <c r="AX874" s="362">
        <v>0</v>
      </c>
      <c r="AY874" s="142"/>
      <c r="AZ874" s="140"/>
    </row>
    <row r="875" spans="1:52">
      <c r="A875" s="138"/>
      <c r="B875" s="142"/>
      <c r="C875" s="172" t="s">
        <v>1160</v>
      </c>
      <c r="D875" s="166" t="s">
        <v>26</v>
      </c>
      <c r="E875" s="166" t="s">
        <v>1161</v>
      </c>
      <c r="F875" s="167" t="s">
        <v>1609</v>
      </c>
      <c r="G875" s="181" t="s">
        <v>1610</v>
      </c>
      <c r="H875" s="181" t="s">
        <v>1610</v>
      </c>
      <c r="I875" s="181" t="s">
        <v>1610</v>
      </c>
      <c r="J875" s="181" t="s">
        <v>1610</v>
      </c>
      <c r="K875" s="168">
        <v>0.9</v>
      </c>
      <c r="L875" s="169">
        <v>1</v>
      </c>
      <c r="M875" s="169">
        <v>0.967741935483871</v>
      </c>
      <c r="N875" s="170">
        <v>0.95</v>
      </c>
      <c r="O875" s="170">
        <v>1</v>
      </c>
      <c r="P875" s="356">
        <v>0.9</v>
      </c>
      <c r="Q875" s="357">
        <v>0.993154034229829</v>
      </c>
      <c r="R875" s="169">
        <v>0.988908145580589</v>
      </c>
      <c r="S875" s="169">
        <v>0.990772779700115</v>
      </c>
      <c r="T875" s="169">
        <v>0.993154034229829</v>
      </c>
      <c r="U875" s="356">
        <v>0.9</v>
      </c>
      <c r="V875" s="169">
        <v>0.915403422982885</v>
      </c>
      <c r="W875" s="169">
        <v>0.922357019064125</v>
      </c>
      <c r="X875" s="169">
        <v>0.944636678200692</v>
      </c>
      <c r="Y875" s="169">
        <v>0.915403422982885</v>
      </c>
      <c r="Z875" s="356">
        <v>0.92</v>
      </c>
      <c r="AA875" s="356">
        <v>0.913934426229508</v>
      </c>
      <c r="AB875" s="356">
        <v>0.902147971360382</v>
      </c>
      <c r="AC875" s="356">
        <v>0.87741935483871</v>
      </c>
      <c r="AD875" s="356">
        <v>0.913934426229508</v>
      </c>
      <c r="AE875" s="356">
        <v>0.92</v>
      </c>
      <c r="AF875" s="169">
        <v>0.989528795811518</v>
      </c>
      <c r="AG875" s="169">
        <v>0.966101694915254</v>
      </c>
      <c r="AH875" s="169">
        <v>0.986666666666667</v>
      </c>
      <c r="AI875" s="169">
        <v>0.989528795811518</v>
      </c>
      <c r="AJ875" s="356">
        <v>0.92</v>
      </c>
      <c r="AK875" s="169">
        <v>0.960567823343849</v>
      </c>
      <c r="AL875" s="169">
        <v>0.965799031476998</v>
      </c>
      <c r="AM875" s="169">
        <v>0.945624468988955</v>
      </c>
      <c r="AN875" s="169">
        <v>0.960567823343849</v>
      </c>
      <c r="AO875" s="168">
        <v>0.99</v>
      </c>
      <c r="AP875" s="358">
        <v>1</v>
      </c>
      <c r="AQ875" s="358">
        <v>1</v>
      </c>
      <c r="AR875" s="358">
        <v>1</v>
      </c>
      <c r="AS875" s="359">
        <v>1</v>
      </c>
      <c r="AT875" s="364">
        <v>0.0810595228934205</v>
      </c>
      <c r="AU875" s="361">
        <v>0</v>
      </c>
      <c r="AV875" s="362">
        <v>0.111111111111111</v>
      </c>
      <c r="AW875" s="362">
        <v>0</v>
      </c>
      <c r="AX875" s="362">
        <v>0</v>
      </c>
      <c r="AY875" s="142"/>
      <c r="AZ875" s="140"/>
    </row>
    <row r="876" spans="1:52">
      <c r="A876" s="138"/>
      <c r="B876" s="142"/>
      <c r="C876" s="172" t="s">
        <v>1160</v>
      </c>
      <c r="D876" s="166" t="s">
        <v>26</v>
      </c>
      <c r="E876" s="166" t="s">
        <v>1161</v>
      </c>
      <c r="F876" s="167" t="s">
        <v>1611</v>
      </c>
      <c r="G876" s="181" t="s">
        <v>1612</v>
      </c>
      <c r="H876" s="181" t="s">
        <v>1612</v>
      </c>
      <c r="I876" s="181" t="s">
        <v>1612</v>
      </c>
      <c r="J876" s="181" t="s">
        <v>1612</v>
      </c>
      <c r="K876" s="168">
        <v>0.9</v>
      </c>
      <c r="L876" s="169">
        <v>0.805555555555556</v>
      </c>
      <c r="M876" s="169">
        <v>0.888888888888889</v>
      </c>
      <c r="N876" s="170">
        <v>0.916666666666667</v>
      </c>
      <c r="O876" s="170">
        <v>0.805555555555556</v>
      </c>
      <c r="P876" s="356">
        <v>0.9</v>
      </c>
      <c r="Q876" s="357">
        <v>0.922590068159688</v>
      </c>
      <c r="R876" s="169">
        <v>0.785855915399868</v>
      </c>
      <c r="S876" s="169">
        <v>0.979097909790979</v>
      </c>
      <c r="T876" s="169">
        <v>0.922590068159688</v>
      </c>
      <c r="U876" s="356">
        <v>0.9</v>
      </c>
      <c r="V876" s="169">
        <v>0.93427458617332</v>
      </c>
      <c r="W876" s="169">
        <v>0.910112359550562</v>
      </c>
      <c r="X876" s="169">
        <v>0.905390539053905</v>
      </c>
      <c r="Y876" s="169">
        <v>0.93427458617332</v>
      </c>
      <c r="Z876" s="356">
        <v>0.92</v>
      </c>
      <c r="AA876" s="356">
        <v>0.904208998548621</v>
      </c>
      <c r="AB876" s="356">
        <v>0.851179673321234</v>
      </c>
      <c r="AC876" s="356">
        <v>0.830508474576271</v>
      </c>
      <c r="AD876" s="356">
        <v>0.904208998548621</v>
      </c>
      <c r="AE876" s="356">
        <v>0.92</v>
      </c>
      <c r="AF876" s="169">
        <v>1</v>
      </c>
      <c r="AG876" s="169">
        <v>1</v>
      </c>
      <c r="AH876" s="169">
        <v>0.983606557377049</v>
      </c>
      <c r="AI876" s="169">
        <v>1</v>
      </c>
      <c r="AJ876" s="356">
        <v>0.92</v>
      </c>
      <c r="AK876" s="169">
        <v>0.952276867030965</v>
      </c>
      <c r="AL876" s="169">
        <v>0.951648965902739</v>
      </c>
      <c r="AM876" s="169">
        <v>0.916072842438638</v>
      </c>
      <c r="AN876" s="169">
        <v>0.952276867030965</v>
      </c>
      <c r="AO876" s="168">
        <v>0.99</v>
      </c>
      <c r="AP876" s="358">
        <v>1</v>
      </c>
      <c r="AQ876" s="358">
        <v>1</v>
      </c>
      <c r="AR876" s="358">
        <v>1</v>
      </c>
      <c r="AS876" s="359">
        <v>1</v>
      </c>
      <c r="AT876" s="364">
        <v>0.0810595228934205</v>
      </c>
      <c r="AU876" s="361">
        <v>0.0714285714285714</v>
      </c>
      <c r="AV876" s="362">
        <v>0.16</v>
      </c>
      <c r="AW876" s="362">
        <v>0.142857142857143</v>
      </c>
      <c r="AX876" s="362">
        <v>0.0714285714285714</v>
      </c>
      <c r="AY876" s="142"/>
      <c r="AZ876" s="140"/>
    </row>
    <row r="877" spans="1:52">
      <c r="A877" s="138"/>
      <c r="B877" s="142"/>
      <c r="C877" s="172" t="s">
        <v>1160</v>
      </c>
      <c r="D877" s="166" t="s">
        <v>26</v>
      </c>
      <c r="E877" s="166" t="s">
        <v>1161</v>
      </c>
      <c r="F877" s="167" t="s">
        <v>1613</v>
      </c>
      <c r="G877" s="181" t="s">
        <v>1614</v>
      </c>
      <c r="H877" s="181" t="s">
        <v>1614</v>
      </c>
      <c r="I877" s="181" t="s">
        <v>1614</v>
      </c>
      <c r="J877" s="181" t="s">
        <v>1614</v>
      </c>
      <c r="K877" s="168">
        <v>0.9</v>
      </c>
      <c r="L877" s="169">
        <v>1</v>
      </c>
      <c r="M877" s="169">
        <v>1</v>
      </c>
      <c r="N877" s="170">
        <v>1</v>
      </c>
      <c r="O877" s="170">
        <v>1</v>
      </c>
      <c r="P877" s="356">
        <v>0.9</v>
      </c>
      <c r="Q877" s="357">
        <v>0.982461945731304</v>
      </c>
      <c r="R877" s="169">
        <v>0.982087413422498</v>
      </c>
      <c r="S877" s="169">
        <v>0.981629392971246</v>
      </c>
      <c r="T877" s="169">
        <v>0.982461945731304</v>
      </c>
      <c r="U877" s="356">
        <v>0.9</v>
      </c>
      <c r="V877" s="169">
        <v>0.919258769027134</v>
      </c>
      <c r="W877" s="169">
        <v>0.917840936231192</v>
      </c>
      <c r="X877" s="169">
        <v>0.932907348242812</v>
      </c>
      <c r="Y877" s="169">
        <v>0.919258769027134</v>
      </c>
      <c r="Z877" s="356">
        <v>0.92</v>
      </c>
      <c r="AA877" s="356">
        <v>0.853002070393375</v>
      </c>
      <c r="AB877" s="356">
        <v>0.883636363636364</v>
      </c>
      <c r="AC877" s="356">
        <v>0.847545219638243</v>
      </c>
      <c r="AD877" s="356">
        <v>0.853002070393375</v>
      </c>
      <c r="AE877" s="356">
        <v>0.92</v>
      </c>
      <c r="AF877" s="169">
        <v>1</v>
      </c>
      <c r="AG877" s="169">
        <v>1</v>
      </c>
      <c r="AH877" s="169">
        <v>0.986301369863014</v>
      </c>
      <c r="AI877" s="169">
        <v>1</v>
      </c>
      <c r="AJ877" s="356">
        <v>0.92</v>
      </c>
      <c r="AK877" s="169">
        <v>0.945853519521231</v>
      </c>
      <c r="AL877" s="169">
        <v>0.948279501794385</v>
      </c>
      <c r="AM877" s="169">
        <v>0.932885906040268</v>
      </c>
      <c r="AN877" s="169">
        <v>0.945853519521231</v>
      </c>
      <c r="AO877" s="168">
        <v>0.99</v>
      </c>
      <c r="AP877" s="358">
        <v>1</v>
      </c>
      <c r="AQ877" s="358">
        <v>1</v>
      </c>
      <c r="AR877" s="358">
        <v>1</v>
      </c>
      <c r="AS877" s="359">
        <v>1</v>
      </c>
      <c r="AT877" s="364">
        <v>0.0810595228934205</v>
      </c>
      <c r="AU877" s="361">
        <v>0.0526315789473684</v>
      </c>
      <c r="AV877" s="362">
        <v>0.153846153846154</v>
      </c>
      <c r="AW877" s="362">
        <v>0.333333333333333</v>
      </c>
      <c r="AX877" s="362">
        <v>0.0526315789473684</v>
      </c>
      <c r="AY877" s="142"/>
      <c r="AZ877" s="140"/>
    </row>
    <row r="878" spans="1:52">
      <c r="A878" s="138"/>
      <c r="B878" s="142"/>
      <c r="C878" s="172" t="s">
        <v>1160</v>
      </c>
      <c r="D878" s="166" t="s">
        <v>26</v>
      </c>
      <c r="E878" s="166" t="s">
        <v>1161</v>
      </c>
      <c r="F878" s="167" t="s">
        <v>1615</v>
      </c>
      <c r="G878" s="181" t="s">
        <v>1616</v>
      </c>
      <c r="H878" s="181" t="s">
        <v>1616</v>
      </c>
      <c r="I878" s="181" t="s">
        <v>1616</v>
      </c>
      <c r="J878" s="181" t="s">
        <v>1616</v>
      </c>
      <c r="K878" s="168">
        <v>0.9</v>
      </c>
      <c r="L878" s="169">
        <v>0.793103448275862</v>
      </c>
      <c r="M878" s="169">
        <v>0.740740740740741</v>
      </c>
      <c r="N878" s="170">
        <v>0.714285714285714</v>
      </c>
      <c r="O878" s="170">
        <v>0.793103448275862</v>
      </c>
      <c r="P878" s="356">
        <v>0.9</v>
      </c>
      <c r="Q878" s="357">
        <v>0.994687131050767</v>
      </c>
      <c r="R878" s="169">
        <v>0.996417375727721</v>
      </c>
      <c r="S878" s="169">
        <v>0.998496240601504</v>
      </c>
      <c r="T878" s="169">
        <v>0.994687131050767</v>
      </c>
      <c r="U878" s="356">
        <v>0.9</v>
      </c>
      <c r="V878" s="169">
        <v>0.922077922077922</v>
      </c>
      <c r="W878" s="169">
        <v>0.878638602776534</v>
      </c>
      <c r="X878" s="169">
        <v>0.921804511278196</v>
      </c>
      <c r="Y878" s="169">
        <v>0.922077922077922</v>
      </c>
      <c r="Z878" s="356">
        <v>0.92</v>
      </c>
      <c r="AA878" s="356">
        <v>0.933130699088146</v>
      </c>
      <c r="AB878" s="356">
        <v>0.933908045977011</v>
      </c>
      <c r="AC878" s="356">
        <v>0.958677685950413</v>
      </c>
      <c r="AD878" s="356">
        <v>0.933130699088146</v>
      </c>
      <c r="AE878" s="356">
        <v>0.92</v>
      </c>
      <c r="AF878" s="169">
        <v>1</v>
      </c>
      <c r="AG878" s="169">
        <v>0.981481481481482</v>
      </c>
      <c r="AH878" s="169">
        <v>1</v>
      </c>
      <c r="AI878" s="169">
        <v>1</v>
      </c>
      <c r="AJ878" s="356">
        <v>0.92</v>
      </c>
      <c r="AK878" s="169">
        <v>0.959466139396935</v>
      </c>
      <c r="AL878" s="169">
        <v>0.960867880666408</v>
      </c>
      <c r="AM878" s="169">
        <v>0.968026460859978</v>
      </c>
      <c r="AN878" s="169">
        <v>0.959466139396935</v>
      </c>
      <c r="AO878" s="168">
        <v>0.99</v>
      </c>
      <c r="AP878" s="358">
        <v>1</v>
      </c>
      <c r="AQ878" s="358">
        <v>1</v>
      </c>
      <c r="AR878" s="358">
        <v>1</v>
      </c>
      <c r="AS878" s="359">
        <v>1</v>
      </c>
      <c r="AT878" s="364">
        <v>0.0810595228934205</v>
      </c>
      <c r="AU878" s="361">
        <v>0</v>
      </c>
      <c r="AV878" s="362">
        <v>0.166666666666667</v>
      </c>
      <c r="AW878" s="362">
        <v>0</v>
      </c>
      <c r="AX878" s="362">
        <v>0</v>
      </c>
      <c r="AY878" s="142"/>
      <c r="AZ878" s="140"/>
    </row>
    <row r="879" spans="1:52">
      <c r="A879" s="138"/>
      <c r="B879" s="142"/>
      <c r="C879" s="172" t="s">
        <v>1160</v>
      </c>
      <c r="D879" s="166" t="s">
        <v>26</v>
      </c>
      <c r="E879" s="166" t="s">
        <v>1161</v>
      </c>
      <c r="F879" s="167" t="s">
        <v>1617</v>
      </c>
      <c r="G879" s="181" t="s">
        <v>1618</v>
      </c>
      <c r="H879" s="181" t="s">
        <v>1618</v>
      </c>
      <c r="I879" s="181" t="s">
        <v>1618</v>
      </c>
      <c r="J879" s="181" t="s">
        <v>1618</v>
      </c>
      <c r="K879" s="168">
        <v>0.9</v>
      </c>
      <c r="L879" s="169">
        <v>0.923076923076923</v>
      </c>
      <c r="M879" s="169">
        <v>0.894736842105263</v>
      </c>
      <c r="N879" s="170">
        <v>0.967741935483871</v>
      </c>
      <c r="O879" s="170">
        <v>0.923076923076923</v>
      </c>
      <c r="P879" s="356">
        <v>0.9</v>
      </c>
      <c r="Q879" s="357">
        <v>0.966556191623983</v>
      </c>
      <c r="R879" s="169">
        <v>0.96930404869013</v>
      </c>
      <c r="S879" s="169">
        <v>0.962773722627737</v>
      </c>
      <c r="T879" s="169">
        <v>0.966556191623983</v>
      </c>
      <c r="U879" s="356">
        <v>0.9</v>
      </c>
      <c r="V879" s="169">
        <v>0.934016269960832</v>
      </c>
      <c r="W879" s="169">
        <v>0.922466260915586</v>
      </c>
      <c r="X879" s="169">
        <v>0.927007299270073</v>
      </c>
      <c r="Y879" s="169">
        <v>0.934016269960832</v>
      </c>
      <c r="Z879" s="356">
        <v>0.92</v>
      </c>
      <c r="AA879" s="356">
        <v>0.926926926926927</v>
      </c>
      <c r="AB879" s="356">
        <v>0.923884514435696</v>
      </c>
      <c r="AC879" s="356">
        <v>0.910583941605839</v>
      </c>
      <c r="AD879" s="356">
        <v>0.926926926926927</v>
      </c>
      <c r="AE879" s="356">
        <v>0.92</v>
      </c>
      <c r="AF879" s="169">
        <v>0.987531172069825</v>
      </c>
      <c r="AG879" s="169">
        <v>0.987538940809969</v>
      </c>
      <c r="AH879" s="169">
        <v>0.983050847457627</v>
      </c>
      <c r="AI879" s="169">
        <v>0.987531172069825</v>
      </c>
      <c r="AJ879" s="356">
        <v>0.92</v>
      </c>
      <c r="AK879" s="169">
        <v>0.961937716262976</v>
      </c>
      <c r="AL879" s="169">
        <v>0.950603318250377</v>
      </c>
      <c r="AM879" s="169">
        <v>0.946354166666667</v>
      </c>
      <c r="AN879" s="169">
        <v>0.961937716262976</v>
      </c>
      <c r="AO879" s="168">
        <v>0.99</v>
      </c>
      <c r="AP879" s="358">
        <v>1</v>
      </c>
      <c r="AQ879" s="358">
        <v>1</v>
      </c>
      <c r="AR879" s="358">
        <v>1</v>
      </c>
      <c r="AS879" s="359">
        <v>1</v>
      </c>
      <c r="AT879" s="364">
        <v>0.0810595228934205</v>
      </c>
      <c r="AU879" s="361">
        <v>0.0645161290322581</v>
      </c>
      <c r="AV879" s="362">
        <v>0.0476190476190476</v>
      </c>
      <c r="AW879" s="362">
        <v>0.0526315789473684</v>
      </c>
      <c r="AX879" s="362">
        <v>0.0645161290322581</v>
      </c>
      <c r="AY879" s="142"/>
      <c r="AZ879" s="140"/>
    </row>
    <row r="880" spans="1:52">
      <c r="A880" s="138"/>
      <c r="B880" s="142"/>
      <c r="C880" s="172" t="s">
        <v>1160</v>
      </c>
      <c r="D880" s="166" t="s">
        <v>26</v>
      </c>
      <c r="E880" s="166" t="s">
        <v>1161</v>
      </c>
      <c r="F880" s="167" t="s">
        <v>1619</v>
      </c>
      <c r="G880" s="181" t="s">
        <v>1620</v>
      </c>
      <c r="H880" s="181" t="s">
        <v>1620</v>
      </c>
      <c r="I880" s="181" t="s">
        <v>1620</v>
      </c>
      <c r="J880" s="181" t="s">
        <v>1620</v>
      </c>
      <c r="K880" s="168">
        <v>0.9</v>
      </c>
      <c r="L880" s="169">
        <v>1</v>
      </c>
      <c r="M880" s="169">
        <v>1</v>
      </c>
      <c r="N880" s="170">
        <v>1</v>
      </c>
      <c r="O880" s="170">
        <v>1</v>
      </c>
      <c r="P880" s="356">
        <v>0.9</v>
      </c>
      <c r="Q880" s="357">
        <v>0.972981464027647</v>
      </c>
      <c r="R880" s="169">
        <v>0.973305417429992</v>
      </c>
      <c r="S880" s="169">
        <v>0.988571428571429</v>
      </c>
      <c r="T880" s="169">
        <v>0.972981464027647</v>
      </c>
      <c r="U880" s="356">
        <v>0.9</v>
      </c>
      <c r="V880" s="169">
        <v>0.932139491046183</v>
      </c>
      <c r="W880" s="169">
        <v>0.935357236325569</v>
      </c>
      <c r="X880" s="169">
        <v>0.954285714285714</v>
      </c>
      <c r="Y880" s="169">
        <v>0.932139491046183</v>
      </c>
      <c r="Z880" s="356">
        <v>0.92</v>
      </c>
      <c r="AA880" s="356">
        <v>0.923316062176166</v>
      </c>
      <c r="AB880" s="356">
        <v>0.93676379417235</v>
      </c>
      <c r="AC880" s="356">
        <v>0.92896174863388</v>
      </c>
      <c r="AD880" s="356">
        <v>0.923316062176166</v>
      </c>
      <c r="AE880" s="356">
        <v>0.92</v>
      </c>
      <c r="AF880" s="169">
        <v>0.996350364963504</v>
      </c>
      <c r="AG880" s="169">
        <v>0.993797625376573</v>
      </c>
      <c r="AH880" s="169">
        <v>0.994555774354222</v>
      </c>
      <c r="AI880" s="169">
        <v>0.996350364963504</v>
      </c>
      <c r="AJ880" s="356">
        <v>0.92</v>
      </c>
      <c r="AK880" s="169">
        <v>0.962467745718977</v>
      </c>
      <c r="AL880" s="169">
        <v>0.965777368905244</v>
      </c>
      <c r="AM880" s="169">
        <v>0.967675731144176</v>
      </c>
      <c r="AN880" s="169">
        <v>0.962467745718977</v>
      </c>
      <c r="AO880" s="168">
        <v>0.99</v>
      </c>
      <c r="AP880" s="358">
        <v>1</v>
      </c>
      <c r="AQ880" s="358">
        <v>1</v>
      </c>
      <c r="AR880" s="358">
        <v>1</v>
      </c>
      <c r="AS880" s="359">
        <v>1</v>
      </c>
      <c r="AT880" s="364">
        <v>0.0810595228934205</v>
      </c>
      <c r="AU880" s="361">
        <v>0.0769230769230769</v>
      </c>
      <c r="AV880" s="362">
        <v>0.692307692307692</v>
      </c>
      <c r="AW880" s="362">
        <v>0</v>
      </c>
      <c r="AX880" s="362">
        <v>0.0769230769230769</v>
      </c>
      <c r="AY880" s="142"/>
      <c r="AZ880" s="140"/>
    </row>
    <row r="881" spans="1:52">
      <c r="A881" s="138"/>
      <c r="B881" s="142"/>
      <c r="C881" s="172" t="s">
        <v>1160</v>
      </c>
      <c r="D881" s="166" t="s">
        <v>26</v>
      </c>
      <c r="E881" s="166" t="s">
        <v>1161</v>
      </c>
      <c r="F881" s="167" t="s">
        <v>1621</v>
      </c>
      <c r="G881" s="181" t="s">
        <v>1622</v>
      </c>
      <c r="H881" s="181" t="s">
        <v>1622</v>
      </c>
      <c r="I881" s="181" t="s">
        <v>1622</v>
      </c>
      <c r="J881" s="181" t="s">
        <v>1622</v>
      </c>
      <c r="K881" s="168">
        <v>0.9</v>
      </c>
      <c r="L881" s="169">
        <v>0.862745098039216</v>
      </c>
      <c r="M881" s="169">
        <v>0.962962962962963</v>
      </c>
      <c r="N881" s="170">
        <v>0.923076923076923</v>
      </c>
      <c r="O881" s="170">
        <v>0.862745098039216</v>
      </c>
      <c r="P881" s="356">
        <v>0.9</v>
      </c>
      <c r="Q881" s="357">
        <v>0.962671332750073</v>
      </c>
      <c r="R881" s="169">
        <v>0.956247075339261</v>
      </c>
      <c r="S881" s="169">
        <v>0.967509025270758</v>
      </c>
      <c r="T881" s="169">
        <v>0.962671332750073</v>
      </c>
      <c r="U881" s="356">
        <v>0.9</v>
      </c>
      <c r="V881" s="169">
        <v>0.919218431029455</v>
      </c>
      <c r="W881" s="169">
        <v>0.920683200748713</v>
      </c>
      <c r="X881" s="169">
        <v>0.944043321299639</v>
      </c>
      <c r="Y881" s="169">
        <v>0.919218431029455</v>
      </c>
      <c r="Z881" s="356">
        <v>0.92</v>
      </c>
      <c r="AA881" s="356">
        <v>0.945730247406225</v>
      </c>
      <c r="AB881" s="356">
        <v>0.950290851401375</v>
      </c>
      <c r="AC881" s="356">
        <v>0.936555891238671</v>
      </c>
      <c r="AD881" s="356">
        <v>0.945730247406225</v>
      </c>
      <c r="AE881" s="356">
        <v>0.92</v>
      </c>
      <c r="AF881" s="169">
        <v>0.99622641509434</v>
      </c>
      <c r="AG881" s="169">
        <v>0.995751911639762</v>
      </c>
      <c r="AH881" s="169">
        <v>0.997223324077747</v>
      </c>
      <c r="AI881" s="169">
        <v>0.99622641509434</v>
      </c>
      <c r="AJ881" s="356">
        <v>0.92</v>
      </c>
      <c r="AK881" s="169">
        <v>0.969590401323955</v>
      </c>
      <c r="AL881" s="169">
        <v>0.97051198963059</v>
      </c>
      <c r="AM881" s="169">
        <v>0.968615649183147</v>
      </c>
      <c r="AN881" s="169">
        <v>0.969590401323955</v>
      </c>
      <c r="AO881" s="168">
        <v>0.99</v>
      </c>
      <c r="AP881" s="358">
        <v>1</v>
      </c>
      <c r="AQ881" s="358">
        <v>1</v>
      </c>
      <c r="AR881" s="358">
        <v>1</v>
      </c>
      <c r="AS881" s="359">
        <v>1</v>
      </c>
      <c r="AT881" s="364">
        <v>0.0810595228934205</v>
      </c>
      <c r="AU881" s="361">
        <v>0.0294117647058824</v>
      </c>
      <c r="AV881" s="362">
        <v>0.314285714285714</v>
      </c>
      <c r="AW881" s="362">
        <v>0</v>
      </c>
      <c r="AX881" s="362">
        <v>0.0294117647058824</v>
      </c>
      <c r="AY881" s="142"/>
      <c r="AZ881" s="140"/>
    </row>
    <row r="882" spans="1:52">
      <c r="A882" s="138"/>
      <c r="B882" s="142"/>
      <c r="C882" s="172" t="s">
        <v>1160</v>
      </c>
      <c r="D882" s="166" t="s">
        <v>26</v>
      </c>
      <c r="E882" s="166" t="s">
        <v>1161</v>
      </c>
      <c r="F882" s="167" t="s">
        <v>1623</v>
      </c>
      <c r="G882" s="181" t="s">
        <v>1624</v>
      </c>
      <c r="H882" s="181" t="s">
        <v>1624</v>
      </c>
      <c r="I882" s="181" t="s">
        <v>1624</v>
      </c>
      <c r="J882" s="181" t="s">
        <v>1624</v>
      </c>
      <c r="K882" s="168">
        <v>0.9</v>
      </c>
      <c r="L882" s="169">
        <v>1</v>
      </c>
      <c r="M882" s="169">
        <v>0.98</v>
      </c>
      <c r="N882" s="170">
        <v>1</v>
      </c>
      <c r="O882" s="170">
        <v>1</v>
      </c>
      <c r="P882" s="356">
        <v>0.9</v>
      </c>
      <c r="Q882" s="357">
        <v>0.978132592849705</v>
      </c>
      <c r="R882" s="169">
        <v>0.981486379264745</v>
      </c>
      <c r="S882" s="169">
        <v>0.989936440677966</v>
      </c>
      <c r="T882" s="169">
        <v>0.978132592849705</v>
      </c>
      <c r="U882" s="356">
        <v>0.9</v>
      </c>
      <c r="V882" s="169">
        <v>0.956959389101007</v>
      </c>
      <c r="W882" s="169">
        <v>0.960592435863528</v>
      </c>
      <c r="X882" s="169">
        <v>0.968220338983051</v>
      </c>
      <c r="Y882" s="169">
        <v>0.956959389101007</v>
      </c>
      <c r="Z882" s="356">
        <v>0.92</v>
      </c>
      <c r="AA882" s="356">
        <v>0.943037974683544</v>
      </c>
      <c r="AB882" s="356">
        <v>0.964705882352941</v>
      </c>
      <c r="AC882" s="356">
        <v>0.967469879518072</v>
      </c>
      <c r="AD882" s="356">
        <v>0.943037974683544</v>
      </c>
      <c r="AE882" s="356">
        <v>0.92</v>
      </c>
      <c r="AF882" s="169">
        <v>0.996048338923862</v>
      </c>
      <c r="AG882" s="169">
        <v>0.998003435947439</v>
      </c>
      <c r="AH882" s="169">
        <v>0.996251071122536</v>
      </c>
      <c r="AI882" s="169">
        <v>0.996048338923862</v>
      </c>
      <c r="AJ882" s="356">
        <v>0.92</v>
      </c>
      <c r="AK882" s="169">
        <v>0.97207187702966</v>
      </c>
      <c r="AL882" s="169">
        <v>0.977859135285914</v>
      </c>
      <c r="AM882" s="169">
        <v>0.981243104082383</v>
      </c>
      <c r="AN882" s="169">
        <v>0.97207187702966</v>
      </c>
      <c r="AO882" s="168">
        <v>0.99</v>
      </c>
      <c r="AP882" s="358">
        <v>1</v>
      </c>
      <c r="AQ882" s="358">
        <v>1</v>
      </c>
      <c r="AR882" s="358">
        <v>1</v>
      </c>
      <c r="AS882" s="359">
        <v>1</v>
      </c>
      <c r="AT882" s="364">
        <v>0.0810595228934205</v>
      </c>
      <c r="AU882" s="361">
        <v>0</v>
      </c>
      <c r="AV882" s="362">
        <v>0.296296296296296</v>
      </c>
      <c r="AW882" s="362">
        <v>0.166666666666667</v>
      </c>
      <c r="AX882" s="362">
        <v>0</v>
      </c>
      <c r="AY882" s="142"/>
      <c r="AZ882" s="140"/>
    </row>
    <row r="883" spans="1:52">
      <c r="A883" s="138"/>
      <c r="B883" s="142"/>
      <c r="C883" s="172" t="s">
        <v>1160</v>
      </c>
      <c r="D883" s="166" t="s">
        <v>26</v>
      </c>
      <c r="E883" s="166" t="s">
        <v>1161</v>
      </c>
      <c r="F883" s="167" t="s">
        <v>1625</v>
      </c>
      <c r="G883" s="181" t="s">
        <v>1626</v>
      </c>
      <c r="H883" s="181" t="s">
        <v>1626</v>
      </c>
      <c r="I883" s="181" t="s">
        <v>1626</v>
      </c>
      <c r="J883" s="181" t="s">
        <v>1626</v>
      </c>
      <c r="K883" s="168">
        <v>0.9</v>
      </c>
      <c r="L883" s="169">
        <v>0.96969696969697</v>
      </c>
      <c r="M883" s="169">
        <v>0.945945945945946</v>
      </c>
      <c r="N883" s="170">
        <v>0.92</v>
      </c>
      <c r="O883" s="170">
        <v>0.96969696969697</v>
      </c>
      <c r="P883" s="356">
        <v>0.9</v>
      </c>
      <c r="Q883" s="357">
        <v>0.986910994764398</v>
      </c>
      <c r="R883" s="169">
        <v>0.98390092879257</v>
      </c>
      <c r="S883" s="169">
        <v>0.990842490842491</v>
      </c>
      <c r="T883" s="169">
        <v>0.986910994764398</v>
      </c>
      <c r="U883" s="356">
        <v>0.9</v>
      </c>
      <c r="V883" s="169">
        <v>0.958489154824233</v>
      </c>
      <c r="W883" s="169">
        <v>0.952631578947368</v>
      </c>
      <c r="X883" s="169">
        <v>0.973443223443223</v>
      </c>
      <c r="Y883" s="169">
        <v>0.958489154824233</v>
      </c>
      <c r="Z883" s="356">
        <v>0.92</v>
      </c>
      <c r="AA883" s="356">
        <v>0.928571428571429</v>
      </c>
      <c r="AB883" s="356">
        <v>0.937737281700835</v>
      </c>
      <c r="AC883" s="356">
        <v>0.889887640449438</v>
      </c>
      <c r="AD883" s="356">
        <v>0.928571428571429</v>
      </c>
      <c r="AE883" s="356">
        <v>0.92</v>
      </c>
      <c r="AF883" s="169">
        <v>1</v>
      </c>
      <c r="AG883" s="169">
        <v>0.994475138121547</v>
      </c>
      <c r="AH883" s="169">
        <v>0.981203007518797</v>
      </c>
      <c r="AI883" s="169">
        <v>1</v>
      </c>
      <c r="AJ883" s="356">
        <v>0.92</v>
      </c>
      <c r="AK883" s="169">
        <v>0.971720116618076</v>
      </c>
      <c r="AL883" s="169">
        <v>0.970090169342424</v>
      </c>
      <c r="AM883" s="169">
        <v>0.960312296681848</v>
      </c>
      <c r="AN883" s="169">
        <v>0.971720116618076</v>
      </c>
      <c r="AO883" s="168">
        <v>0.99</v>
      </c>
      <c r="AP883" s="358">
        <v>1</v>
      </c>
      <c r="AQ883" s="358">
        <v>1</v>
      </c>
      <c r="AR883" s="358">
        <v>1</v>
      </c>
      <c r="AS883" s="359">
        <v>1</v>
      </c>
      <c r="AT883" s="364">
        <v>0.0810595228934205</v>
      </c>
      <c r="AU883" s="361">
        <v>0</v>
      </c>
      <c r="AV883" s="362">
        <v>0</v>
      </c>
      <c r="AW883" s="362">
        <v>0.375</v>
      </c>
      <c r="AX883" s="362">
        <v>0</v>
      </c>
      <c r="AY883" s="142"/>
      <c r="AZ883" s="140"/>
    </row>
    <row r="884" spans="1:52">
      <c r="A884" s="138"/>
      <c r="B884" s="142"/>
      <c r="C884" s="172" t="s">
        <v>1160</v>
      </c>
      <c r="D884" s="166" t="s">
        <v>26</v>
      </c>
      <c r="E884" s="166" t="s">
        <v>1161</v>
      </c>
      <c r="F884" s="167" t="s">
        <v>1627</v>
      </c>
      <c r="G884" s="181" t="s">
        <v>1628</v>
      </c>
      <c r="H884" s="181" t="s">
        <v>1628</v>
      </c>
      <c r="I884" s="181" t="s">
        <v>1628</v>
      </c>
      <c r="J884" s="181" t="s">
        <v>1628</v>
      </c>
      <c r="K884" s="168">
        <v>0.9</v>
      </c>
      <c r="L884" s="169">
        <v>0.879310344827586</v>
      </c>
      <c r="M884" s="169">
        <v>0.847457627118644</v>
      </c>
      <c r="N884" s="170">
        <v>0.894736842105263</v>
      </c>
      <c r="O884" s="170">
        <v>0.879310344827586</v>
      </c>
      <c r="P884" s="356">
        <v>0.9</v>
      </c>
      <c r="Q884" s="357">
        <v>0.946000903750565</v>
      </c>
      <c r="R884" s="169">
        <v>0.931556853440409</v>
      </c>
      <c r="S884" s="169">
        <v>0.942795466810577</v>
      </c>
      <c r="T884" s="169">
        <v>0.946000903750565</v>
      </c>
      <c r="U884" s="356">
        <v>0.9</v>
      </c>
      <c r="V884" s="169">
        <v>0.916177135110709</v>
      </c>
      <c r="W884" s="169">
        <v>0.901624384011681</v>
      </c>
      <c r="X884" s="169">
        <v>0.902320561252024</v>
      </c>
      <c r="Y884" s="169">
        <v>0.916177135110709</v>
      </c>
      <c r="Z884" s="356">
        <v>0.92</v>
      </c>
      <c r="AA884" s="356">
        <v>0.934300993124523</v>
      </c>
      <c r="AB884" s="356">
        <v>0.93722839208112</v>
      </c>
      <c r="AC884" s="356">
        <v>0.899214659685864</v>
      </c>
      <c r="AD884" s="356">
        <v>0.934300993124523</v>
      </c>
      <c r="AE884" s="356">
        <v>0.92</v>
      </c>
      <c r="AF884" s="169">
        <v>0.997981836528759</v>
      </c>
      <c r="AG884" s="169">
        <v>1</v>
      </c>
      <c r="AH884" s="169">
        <v>0.998789346246973</v>
      </c>
      <c r="AI884" s="169">
        <v>0.997981836528759</v>
      </c>
      <c r="AJ884" s="356">
        <v>0.92</v>
      </c>
      <c r="AK884" s="169">
        <v>0.969654933240853</v>
      </c>
      <c r="AL884" s="169">
        <v>0.969171738555173</v>
      </c>
      <c r="AM884" s="169">
        <v>0.946524064171123</v>
      </c>
      <c r="AN884" s="169">
        <v>0.969654933240853</v>
      </c>
      <c r="AO884" s="168">
        <v>0.99</v>
      </c>
      <c r="AP884" s="358">
        <v>1</v>
      </c>
      <c r="AQ884" s="358">
        <v>1</v>
      </c>
      <c r="AR884" s="358">
        <v>1</v>
      </c>
      <c r="AS884" s="359">
        <v>1</v>
      </c>
      <c r="AT884" s="364">
        <v>0.0810595228934205</v>
      </c>
      <c r="AU884" s="361">
        <v>0.0285714285714286</v>
      </c>
      <c r="AV884" s="362">
        <v>0.214285714285714</v>
      </c>
      <c r="AW884" s="362">
        <v>0.0555555555555556</v>
      </c>
      <c r="AX884" s="362">
        <v>0.0285714285714286</v>
      </c>
      <c r="AY884" s="142"/>
      <c r="AZ884" s="140"/>
    </row>
    <row r="885" spans="1:52">
      <c r="A885" s="138"/>
      <c r="B885" s="142"/>
      <c r="C885" s="172" t="s">
        <v>1160</v>
      </c>
      <c r="D885" s="166" t="s">
        <v>26</v>
      </c>
      <c r="E885" s="166" t="s">
        <v>1161</v>
      </c>
      <c r="F885" s="167" t="s">
        <v>1629</v>
      </c>
      <c r="G885" s="181" t="s">
        <v>1630</v>
      </c>
      <c r="H885" s="181" t="s">
        <v>1630</v>
      </c>
      <c r="I885" s="181" t="s">
        <v>1630</v>
      </c>
      <c r="J885" s="181" t="s">
        <v>1630</v>
      </c>
      <c r="K885" s="168">
        <v>0.9</v>
      </c>
      <c r="L885" s="169">
        <v>0.857142857142857</v>
      </c>
      <c r="M885" s="169">
        <v>0.813953488372093</v>
      </c>
      <c r="N885" s="170">
        <v>0.885714285714286</v>
      </c>
      <c r="O885" s="170">
        <v>0.857142857142857</v>
      </c>
      <c r="P885" s="356">
        <v>0.9</v>
      </c>
      <c r="Q885" s="357">
        <v>0.891973611874656</v>
      </c>
      <c r="R885" s="169">
        <v>0.980274822695035</v>
      </c>
      <c r="S885" s="169">
        <v>0.983668341708543</v>
      </c>
      <c r="T885" s="169">
        <v>0.891973611874656</v>
      </c>
      <c r="U885" s="356">
        <v>0.9</v>
      </c>
      <c r="V885" s="169">
        <v>0.932105552501374</v>
      </c>
      <c r="W885" s="169">
        <v>0.936613475177305</v>
      </c>
      <c r="X885" s="169">
        <v>0.945979899497487</v>
      </c>
      <c r="Y885" s="169">
        <v>0.932105552501374</v>
      </c>
      <c r="Z885" s="356">
        <v>0.92</v>
      </c>
      <c r="AA885" s="356">
        <v>0.922935779816514</v>
      </c>
      <c r="AB885" s="356">
        <v>0.936243538196439</v>
      </c>
      <c r="AC885" s="356">
        <v>0.930645161290323</v>
      </c>
      <c r="AD885" s="356">
        <v>0.922935779816514</v>
      </c>
      <c r="AE885" s="356">
        <v>0.92</v>
      </c>
      <c r="AF885" s="169">
        <v>0.996137849079026</v>
      </c>
      <c r="AG885" s="169">
        <v>0.997323340471092</v>
      </c>
      <c r="AH885" s="169">
        <v>0.996296296296296</v>
      </c>
      <c r="AI885" s="169">
        <v>0.996137849079026</v>
      </c>
      <c r="AJ885" s="356">
        <v>0.92</v>
      </c>
      <c r="AK885" s="169">
        <v>0.969945355191257</v>
      </c>
      <c r="AL885" s="169">
        <v>0.969939238887112</v>
      </c>
      <c r="AM885" s="169">
        <v>0.970162748643761</v>
      </c>
      <c r="AN885" s="169">
        <v>0.969945355191257</v>
      </c>
      <c r="AO885" s="168">
        <v>0.99</v>
      </c>
      <c r="AP885" s="358">
        <v>1</v>
      </c>
      <c r="AQ885" s="358">
        <v>1</v>
      </c>
      <c r="AR885" s="358">
        <v>1</v>
      </c>
      <c r="AS885" s="359">
        <v>1</v>
      </c>
      <c r="AT885" s="364">
        <v>0.0810595228934205</v>
      </c>
      <c r="AU885" s="361">
        <v>0.0833333333333333</v>
      </c>
      <c r="AV885" s="362">
        <v>0.333333333333333</v>
      </c>
      <c r="AW885" s="362">
        <v>0</v>
      </c>
      <c r="AX885" s="362">
        <v>0.0833333333333333</v>
      </c>
      <c r="AY885" s="142"/>
      <c r="AZ885" s="140"/>
    </row>
    <row r="886" spans="1:52">
      <c r="A886" s="138"/>
      <c r="B886" s="142"/>
      <c r="C886" s="172" t="s">
        <v>1160</v>
      </c>
      <c r="D886" s="166" t="s">
        <v>26</v>
      </c>
      <c r="E886" s="166" t="s">
        <v>1161</v>
      </c>
      <c r="F886" s="167" t="s">
        <v>1631</v>
      </c>
      <c r="G886" s="181" t="s">
        <v>1632</v>
      </c>
      <c r="H886" s="181" t="s">
        <v>1632</v>
      </c>
      <c r="I886" s="181" t="s">
        <v>1632</v>
      </c>
      <c r="J886" s="181" t="s">
        <v>1632</v>
      </c>
      <c r="K886" s="168">
        <v>0.9</v>
      </c>
      <c r="L886" s="169">
        <v>1</v>
      </c>
      <c r="M886" s="169">
        <v>1</v>
      </c>
      <c r="N886" s="170">
        <v>1</v>
      </c>
      <c r="O886" s="170">
        <v>1</v>
      </c>
      <c r="P886" s="356">
        <v>0.9</v>
      </c>
      <c r="Q886" s="357">
        <v>0.977947413061917</v>
      </c>
      <c r="R886" s="169">
        <v>0.983441324694024</v>
      </c>
      <c r="S886" s="169">
        <v>0.974683544303797</v>
      </c>
      <c r="T886" s="169">
        <v>0.977947413061917</v>
      </c>
      <c r="U886" s="356">
        <v>0.9</v>
      </c>
      <c r="V886" s="169">
        <v>0.959287531806616</v>
      </c>
      <c r="W886" s="169">
        <v>0.962562994960403</v>
      </c>
      <c r="X886" s="169">
        <v>0.949367088607595</v>
      </c>
      <c r="Y886" s="169">
        <v>0.959287531806616</v>
      </c>
      <c r="Z886" s="356">
        <v>0.92</v>
      </c>
      <c r="AA886" s="356">
        <v>0.942363112391931</v>
      </c>
      <c r="AB886" s="356">
        <v>0.957720588235294</v>
      </c>
      <c r="AC886" s="356">
        <v>0.905660377358491</v>
      </c>
      <c r="AD886" s="356">
        <v>0.942363112391931</v>
      </c>
      <c r="AE886" s="356">
        <v>0.92</v>
      </c>
      <c r="AF886" s="169">
        <v>1</v>
      </c>
      <c r="AG886" s="169">
        <v>1</v>
      </c>
      <c r="AH886" s="169">
        <v>0.996289424860853</v>
      </c>
      <c r="AI886" s="169">
        <v>1</v>
      </c>
      <c r="AJ886" s="356">
        <v>0.92</v>
      </c>
      <c r="AK886" s="169">
        <v>0.975895765472313</v>
      </c>
      <c r="AL886" s="169">
        <v>0.979824107604759</v>
      </c>
      <c r="AM886" s="169">
        <v>0.96064139941691</v>
      </c>
      <c r="AN886" s="169">
        <v>0.975895765472313</v>
      </c>
      <c r="AO886" s="168">
        <v>0.99</v>
      </c>
      <c r="AP886" s="358">
        <v>1</v>
      </c>
      <c r="AQ886" s="358">
        <v>1</v>
      </c>
      <c r="AR886" s="358">
        <v>1</v>
      </c>
      <c r="AS886" s="359">
        <v>1</v>
      </c>
      <c r="AT886" s="364">
        <v>0.0810595228934205</v>
      </c>
      <c r="AU886" s="361">
        <v>0.125</v>
      </c>
      <c r="AV886" s="362">
        <v>0.375</v>
      </c>
      <c r="AW886" s="362">
        <v>0.25</v>
      </c>
      <c r="AX886" s="362">
        <v>0.125</v>
      </c>
      <c r="AY886" s="142"/>
      <c r="AZ886" s="140"/>
    </row>
    <row r="887" spans="1:52">
      <c r="A887" s="138"/>
      <c r="B887" s="142"/>
      <c r="C887" s="172" t="s">
        <v>1160</v>
      </c>
      <c r="D887" s="166" t="s">
        <v>26</v>
      </c>
      <c r="E887" s="166" t="s">
        <v>1161</v>
      </c>
      <c r="F887" s="167" t="s">
        <v>1633</v>
      </c>
      <c r="G887" s="181" t="s">
        <v>1634</v>
      </c>
      <c r="H887" s="181" t="s">
        <v>1634</v>
      </c>
      <c r="I887" s="181" t="s">
        <v>1634</v>
      </c>
      <c r="J887" s="181" t="s">
        <v>1634</v>
      </c>
      <c r="K887" s="168">
        <v>0.9</v>
      </c>
      <c r="L887" s="169">
        <v>0.842105263157895</v>
      </c>
      <c r="M887" s="169">
        <v>0.842105263157895</v>
      </c>
      <c r="N887" s="170">
        <v>0.8</v>
      </c>
      <c r="O887" s="170">
        <v>0.842105263157895</v>
      </c>
      <c r="P887" s="356">
        <v>0.9</v>
      </c>
      <c r="Q887" s="357">
        <v>0.990169091624066</v>
      </c>
      <c r="R887" s="169">
        <v>0.988076055430229</v>
      </c>
      <c r="S887" s="169">
        <v>0.977422389463782</v>
      </c>
      <c r="T887" s="169">
        <v>0.990169091624066</v>
      </c>
      <c r="U887" s="356">
        <v>0.9</v>
      </c>
      <c r="V887" s="169">
        <v>0.970900511207236</v>
      </c>
      <c r="W887" s="169">
        <v>0.972607154366742</v>
      </c>
      <c r="X887" s="169">
        <v>0.967074317968015</v>
      </c>
      <c r="Y887" s="169">
        <v>0.970900511207236</v>
      </c>
      <c r="Z887" s="356">
        <v>0.92</v>
      </c>
      <c r="AA887" s="356">
        <v>0.972111553784861</v>
      </c>
      <c r="AB887" s="356">
        <v>0.976190476190476</v>
      </c>
      <c r="AC887" s="356">
        <v>0.978823529411765</v>
      </c>
      <c r="AD887" s="356">
        <v>0.972111553784861</v>
      </c>
      <c r="AE887" s="356">
        <v>0.92</v>
      </c>
      <c r="AF887" s="169">
        <v>0.99604743083004</v>
      </c>
      <c r="AG887" s="169">
        <v>0.992700729927007</v>
      </c>
      <c r="AH887" s="169">
        <v>0.997549019607843</v>
      </c>
      <c r="AI887" s="169">
        <v>0.99604743083004</v>
      </c>
      <c r="AJ887" s="356">
        <v>0.92</v>
      </c>
      <c r="AK887" s="169">
        <v>0.98757199151258</v>
      </c>
      <c r="AL887" s="169">
        <v>0.990050902360018</v>
      </c>
      <c r="AM887" s="169">
        <v>0.987903225806452</v>
      </c>
      <c r="AN887" s="169">
        <v>0.98757199151258</v>
      </c>
      <c r="AO887" s="168">
        <v>0.99</v>
      </c>
      <c r="AP887" s="358">
        <v>1</v>
      </c>
      <c r="AQ887" s="358">
        <v>1</v>
      </c>
      <c r="AR887" s="358">
        <v>1</v>
      </c>
      <c r="AS887" s="359">
        <v>1</v>
      </c>
      <c r="AT887" s="364">
        <v>0.0810595228934205</v>
      </c>
      <c r="AU887" s="361">
        <v>0</v>
      </c>
      <c r="AV887" s="362">
        <v>0.153846153846154</v>
      </c>
      <c r="AW887" s="362">
        <v>0</v>
      </c>
      <c r="AX887" s="362">
        <v>0</v>
      </c>
      <c r="AY887" s="142"/>
      <c r="AZ887" s="140"/>
    </row>
    <row r="888" spans="1:52">
      <c r="A888" s="138"/>
      <c r="B888" s="142"/>
      <c r="C888" s="172" t="s">
        <v>1160</v>
      </c>
      <c r="D888" s="166" t="s">
        <v>26</v>
      </c>
      <c r="E888" s="166" t="s">
        <v>1161</v>
      </c>
      <c r="F888" s="167" t="s">
        <v>1635</v>
      </c>
      <c r="G888" s="181" t="s">
        <v>1636</v>
      </c>
      <c r="H888" s="181" t="s">
        <v>1636</v>
      </c>
      <c r="I888" s="181" t="s">
        <v>1636</v>
      </c>
      <c r="J888" s="181" t="s">
        <v>1636</v>
      </c>
      <c r="K888" s="168">
        <v>0.9</v>
      </c>
      <c r="L888" s="169">
        <v>1</v>
      </c>
      <c r="M888" s="169">
        <v>1</v>
      </c>
      <c r="N888" s="170">
        <v>0.952380952380952</v>
      </c>
      <c r="O888" s="170">
        <v>1</v>
      </c>
      <c r="P888" s="356">
        <v>0.9</v>
      </c>
      <c r="Q888" s="357">
        <v>0.975046787273862</v>
      </c>
      <c r="R888" s="169">
        <v>0.981206726013848</v>
      </c>
      <c r="S888" s="169">
        <v>0.962046204620462</v>
      </c>
      <c r="T888" s="169">
        <v>0.975046787273862</v>
      </c>
      <c r="U888" s="356">
        <v>0.9</v>
      </c>
      <c r="V888" s="169">
        <v>0.948222083593263</v>
      </c>
      <c r="W888" s="169">
        <v>0.950544015825915</v>
      </c>
      <c r="X888" s="169">
        <v>0.940594059405941</v>
      </c>
      <c r="Y888" s="169">
        <v>0.948222083593263</v>
      </c>
      <c r="Z888" s="356">
        <v>0.92</v>
      </c>
      <c r="AA888" s="356">
        <v>0.947033898305085</v>
      </c>
      <c r="AB888" s="356">
        <v>0.944862155388471</v>
      </c>
      <c r="AC888" s="356">
        <v>0.930327868852459</v>
      </c>
      <c r="AD888" s="356">
        <v>0.947033898305085</v>
      </c>
      <c r="AE888" s="356">
        <v>0.92</v>
      </c>
      <c r="AF888" s="169">
        <v>0.99929873772791</v>
      </c>
      <c r="AG888" s="169">
        <v>1</v>
      </c>
      <c r="AH888" s="169">
        <v>1</v>
      </c>
      <c r="AI888" s="169">
        <v>0.99929873772791</v>
      </c>
      <c r="AJ888" s="356">
        <v>0.92</v>
      </c>
      <c r="AK888" s="169">
        <v>0.971783835485414</v>
      </c>
      <c r="AL888" s="169">
        <v>0.968439716312057</v>
      </c>
      <c r="AM888" s="169">
        <v>0.970588235294118</v>
      </c>
      <c r="AN888" s="169">
        <v>0.971783835485414</v>
      </c>
      <c r="AO888" s="168">
        <v>0.99</v>
      </c>
      <c r="AP888" s="358">
        <v>1</v>
      </c>
      <c r="AQ888" s="358">
        <v>1</v>
      </c>
      <c r="AR888" s="358">
        <v>1</v>
      </c>
      <c r="AS888" s="359">
        <v>1</v>
      </c>
      <c r="AT888" s="364">
        <v>0.0810595228934205</v>
      </c>
      <c r="AU888" s="361">
        <v>0</v>
      </c>
      <c r="AV888" s="362">
        <v>1</v>
      </c>
      <c r="AW888" s="362">
        <v>0</v>
      </c>
      <c r="AX888" s="362">
        <v>0</v>
      </c>
      <c r="AY888" s="142"/>
      <c r="AZ888" s="140"/>
    </row>
    <row r="889" spans="1:52">
      <c r="A889" s="138"/>
      <c r="B889" s="142"/>
      <c r="C889" s="172" t="s">
        <v>1160</v>
      </c>
      <c r="D889" s="166" t="s">
        <v>26</v>
      </c>
      <c r="E889" s="166" t="s">
        <v>1161</v>
      </c>
      <c r="F889" s="167" t="s">
        <v>1637</v>
      </c>
      <c r="G889" s="181" t="s">
        <v>1638</v>
      </c>
      <c r="H889" s="181" t="s">
        <v>1638</v>
      </c>
      <c r="I889" s="181" t="s">
        <v>1638</v>
      </c>
      <c r="J889" s="181" t="s">
        <v>1638</v>
      </c>
      <c r="K889" s="168">
        <v>0.9</v>
      </c>
      <c r="L889" s="169">
        <v>0.961538461538462</v>
      </c>
      <c r="M889" s="169">
        <v>0.851851851851852</v>
      </c>
      <c r="N889" s="170">
        <v>0.80952380952381</v>
      </c>
      <c r="O889" s="170">
        <v>0.961538461538462</v>
      </c>
      <c r="P889" s="356">
        <v>0.9</v>
      </c>
      <c r="Q889" s="357">
        <v>0.985923753665689</v>
      </c>
      <c r="R889" s="169">
        <v>0.996884735202492</v>
      </c>
      <c r="S889" s="169">
        <v>0.992526158445441</v>
      </c>
      <c r="T889" s="169">
        <v>0.985923753665689</v>
      </c>
      <c r="U889" s="356">
        <v>0.9</v>
      </c>
      <c r="V889" s="169">
        <v>0.956598240469208</v>
      </c>
      <c r="W889" s="169">
        <v>0.960539979231568</v>
      </c>
      <c r="X889" s="169">
        <v>0.96711509715994</v>
      </c>
      <c r="Y889" s="169">
        <v>0.956598240469208</v>
      </c>
      <c r="Z889" s="356">
        <v>0.92</v>
      </c>
      <c r="AA889" s="356">
        <v>0.948164146868251</v>
      </c>
      <c r="AB889" s="356">
        <v>0.955828220858896</v>
      </c>
      <c r="AC889" s="356">
        <v>0.910958904109589</v>
      </c>
      <c r="AD889" s="356">
        <v>0.948164146868251</v>
      </c>
      <c r="AE889" s="356">
        <v>0.92</v>
      </c>
      <c r="AF889" s="169">
        <v>0.9875</v>
      </c>
      <c r="AG889" s="169">
        <v>0.993865030674847</v>
      </c>
      <c r="AH889" s="169">
        <v>0.996376811594203</v>
      </c>
      <c r="AI889" s="169">
        <v>0.9875</v>
      </c>
      <c r="AJ889" s="356">
        <v>0.92</v>
      </c>
      <c r="AK889" s="169">
        <v>0.983402489626556</v>
      </c>
      <c r="AL889" s="169">
        <v>0.977380518059103</v>
      </c>
      <c r="AM889" s="169">
        <v>0.968782518210198</v>
      </c>
      <c r="AN889" s="169">
        <v>0.983402489626556</v>
      </c>
      <c r="AO889" s="168">
        <v>0.99</v>
      </c>
      <c r="AP889" s="358">
        <v>1</v>
      </c>
      <c r="AQ889" s="358">
        <v>1</v>
      </c>
      <c r="AR889" s="358">
        <v>1</v>
      </c>
      <c r="AS889" s="359">
        <v>1</v>
      </c>
      <c r="AT889" s="364">
        <v>0.0810595228934205</v>
      </c>
      <c r="AU889" s="361">
        <v>0.2</v>
      </c>
      <c r="AV889" s="362">
        <v>0.272727272727273</v>
      </c>
      <c r="AW889" s="362">
        <v>0.333333333333333</v>
      </c>
      <c r="AX889" s="362">
        <v>0.2</v>
      </c>
      <c r="AY889" s="142"/>
      <c r="AZ889" s="140"/>
    </row>
    <row r="890" spans="1:52">
      <c r="A890" s="138"/>
      <c r="B890" s="142"/>
      <c r="C890" s="172" t="s">
        <v>1160</v>
      </c>
      <c r="D890" s="166" t="s">
        <v>26</v>
      </c>
      <c r="E890" s="166" t="s">
        <v>1161</v>
      </c>
      <c r="F890" s="167" t="s">
        <v>1639</v>
      </c>
      <c r="G890" s="181" t="s">
        <v>1640</v>
      </c>
      <c r="H890" s="181" t="s">
        <v>1640</v>
      </c>
      <c r="I890" s="181" t="s">
        <v>1640</v>
      </c>
      <c r="J890" s="181" t="s">
        <v>1640</v>
      </c>
      <c r="K890" s="168">
        <v>0.9</v>
      </c>
      <c r="L890" s="169">
        <v>0.814814814814815</v>
      </c>
      <c r="M890" s="169">
        <v>0.857142857142857</v>
      </c>
      <c r="N890" s="170">
        <v>0.95</v>
      </c>
      <c r="O890" s="170">
        <v>0.814814814814815</v>
      </c>
      <c r="P890" s="356">
        <v>0.9</v>
      </c>
      <c r="Q890" s="357">
        <v>0.928480204342273</v>
      </c>
      <c r="R890" s="169">
        <v>0.922404371584699</v>
      </c>
      <c r="S890" s="169">
        <v>0.929158110882957</v>
      </c>
      <c r="T890" s="169">
        <v>0.928480204342273</v>
      </c>
      <c r="U890" s="356">
        <v>0.9</v>
      </c>
      <c r="V890" s="169">
        <v>0.902085994040017</v>
      </c>
      <c r="W890" s="169">
        <v>0.907832422586521</v>
      </c>
      <c r="X890" s="169">
        <v>0.909650924024641</v>
      </c>
      <c r="Y890" s="169">
        <v>0.902085994040017</v>
      </c>
      <c r="Z890" s="356">
        <v>0.92</v>
      </c>
      <c r="AA890" s="356">
        <v>0.907079646017699</v>
      </c>
      <c r="AB890" s="356">
        <v>0.93048128342246</v>
      </c>
      <c r="AC890" s="356">
        <v>0.873315363881402</v>
      </c>
      <c r="AD890" s="356">
        <v>0.907079646017699</v>
      </c>
      <c r="AE890" s="356">
        <v>0.92</v>
      </c>
      <c r="AF890" s="169">
        <v>0.99790904338735</v>
      </c>
      <c r="AG890" s="169">
        <v>0.999279538904899</v>
      </c>
      <c r="AH890" s="169">
        <v>0.997910863509749</v>
      </c>
      <c r="AI890" s="169">
        <v>0.99790904338735</v>
      </c>
      <c r="AJ890" s="356">
        <v>0.92</v>
      </c>
      <c r="AK890" s="169">
        <v>0.949196984595215</v>
      </c>
      <c r="AL890" s="169">
        <v>0.957600827300931</v>
      </c>
      <c r="AM890" s="169">
        <v>0.935364041604755</v>
      </c>
      <c r="AN890" s="169">
        <v>0.949196984595215</v>
      </c>
      <c r="AO890" s="168">
        <v>0.99</v>
      </c>
      <c r="AP890" s="358">
        <v>1</v>
      </c>
      <c r="AQ890" s="358">
        <v>1</v>
      </c>
      <c r="AR890" s="358">
        <v>1</v>
      </c>
      <c r="AS890" s="359">
        <v>1</v>
      </c>
      <c r="AT890" s="364">
        <v>0.0810595228934205</v>
      </c>
      <c r="AU890" s="361">
        <v>0</v>
      </c>
      <c r="AV890" s="362">
        <v>0.142857142857143</v>
      </c>
      <c r="AW890" s="362">
        <v>0</v>
      </c>
      <c r="AX890" s="362">
        <v>0</v>
      </c>
      <c r="AY890" s="142"/>
      <c r="AZ890" s="140"/>
    </row>
    <row r="891" spans="1:52">
      <c r="A891" s="138"/>
      <c r="B891" s="142"/>
      <c r="C891" s="172" t="s">
        <v>1160</v>
      </c>
      <c r="D891" s="166" t="s">
        <v>26</v>
      </c>
      <c r="E891" s="166" t="s">
        <v>1161</v>
      </c>
      <c r="F891" s="167" t="s">
        <v>1641</v>
      </c>
      <c r="G891" s="181" t="s">
        <v>1642</v>
      </c>
      <c r="H891" s="181" t="s">
        <v>1642</v>
      </c>
      <c r="I891" s="181" t="s">
        <v>1642</v>
      </c>
      <c r="J891" s="181" t="s">
        <v>1642</v>
      </c>
      <c r="K891" s="168">
        <v>0.9</v>
      </c>
      <c r="L891" s="169">
        <v>0.983870967741935</v>
      </c>
      <c r="M891" s="169">
        <v>0.984615384615385</v>
      </c>
      <c r="N891" s="170">
        <v>0.981818181818182</v>
      </c>
      <c r="O891" s="170">
        <v>0.983870967741935</v>
      </c>
      <c r="P891" s="356">
        <v>0.9</v>
      </c>
      <c r="Q891" s="357">
        <v>0.961038961038961</v>
      </c>
      <c r="R891" s="169">
        <v>0.983044600073719</v>
      </c>
      <c r="S891" s="169">
        <v>0.982176360225141</v>
      </c>
      <c r="T891" s="169">
        <v>0.961038961038961</v>
      </c>
      <c r="U891" s="356">
        <v>0.9</v>
      </c>
      <c r="V891" s="169">
        <v>0.926800472255018</v>
      </c>
      <c r="W891" s="169">
        <v>0.928492443789163</v>
      </c>
      <c r="X891" s="169">
        <v>0.937617260787992</v>
      </c>
      <c r="Y891" s="169">
        <v>0.926800472255018</v>
      </c>
      <c r="Z891" s="356">
        <v>0.92</v>
      </c>
      <c r="AA891" s="356">
        <v>0.940199335548173</v>
      </c>
      <c r="AB891" s="356">
        <v>0.949844479004666</v>
      </c>
      <c r="AC891" s="356">
        <v>0.944561108777824</v>
      </c>
      <c r="AD891" s="356">
        <v>0.940199335548173</v>
      </c>
      <c r="AE891" s="356">
        <v>0.92</v>
      </c>
      <c r="AF891" s="169">
        <v>1</v>
      </c>
      <c r="AG891" s="169">
        <v>0.995447647951442</v>
      </c>
      <c r="AH891" s="169">
        <v>0.991758241758242</v>
      </c>
      <c r="AI891" s="169">
        <v>1</v>
      </c>
      <c r="AJ891" s="356">
        <v>0.92</v>
      </c>
      <c r="AK891" s="169">
        <v>0.959754755541582</v>
      </c>
      <c r="AL891" s="169">
        <v>0.968492123030758</v>
      </c>
      <c r="AM891" s="169">
        <v>0.959007312209173</v>
      </c>
      <c r="AN891" s="169">
        <v>0.959754755541582</v>
      </c>
      <c r="AO891" s="168">
        <v>0.99</v>
      </c>
      <c r="AP891" s="358">
        <v>1</v>
      </c>
      <c r="AQ891" s="358">
        <v>1</v>
      </c>
      <c r="AR891" s="358">
        <v>1</v>
      </c>
      <c r="AS891" s="359">
        <v>1</v>
      </c>
      <c r="AT891" s="364">
        <v>0.0810595228934205</v>
      </c>
      <c r="AU891" s="361">
        <v>0</v>
      </c>
      <c r="AV891" s="362">
        <v>0.367647058823529</v>
      </c>
      <c r="AW891" s="362">
        <v>0.0491803278688525</v>
      </c>
      <c r="AX891" s="362">
        <v>0</v>
      </c>
      <c r="AY891" s="142"/>
      <c r="AZ891" s="140"/>
    </row>
    <row r="892" spans="1:52">
      <c r="A892" s="138"/>
      <c r="B892" s="142"/>
      <c r="C892" s="172" t="s">
        <v>1160</v>
      </c>
      <c r="D892" s="166" t="s">
        <v>26</v>
      </c>
      <c r="E892" s="166" t="s">
        <v>1161</v>
      </c>
      <c r="F892" s="167" t="s">
        <v>1643</v>
      </c>
      <c r="G892" s="181" t="s">
        <v>1644</v>
      </c>
      <c r="H892" s="181" t="s">
        <v>1644</v>
      </c>
      <c r="I892" s="181" t="s">
        <v>1644</v>
      </c>
      <c r="J892" s="181" t="s">
        <v>1644</v>
      </c>
      <c r="K892" s="168">
        <v>0.9</v>
      </c>
      <c r="L892" s="169" t="s">
        <v>32</v>
      </c>
      <c r="M892" s="169" t="s">
        <v>32</v>
      </c>
      <c r="N892" s="170" t="s">
        <v>32</v>
      </c>
      <c r="O892" s="170" t="s">
        <v>32</v>
      </c>
      <c r="P892" s="356">
        <v>0.9</v>
      </c>
      <c r="Q892" s="357" t="s">
        <v>32</v>
      </c>
      <c r="R892" s="169" t="s">
        <v>32</v>
      </c>
      <c r="S892" s="169" t="s">
        <v>32</v>
      </c>
      <c r="T892" s="169" t="s">
        <v>32</v>
      </c>
      <c r="U892" s="356">
        <v>0.9</v>
      </c>
      <c r="V892" s="169" t="s">
        <v>32</v>
      </c>
      <c r="W892" s="169" t="s">
        <v>32</v>
      </c>
      <c r="X892" s="169" t="s">
        <v>32</v>
      </c>
      <c r="Y892" s="169" t="s">
        <v>32</v>
      </c>
      <c r="Z892" s="356">
        <v>0.92</v>
      </c>
      <c r="AA892" s="356" t="s">
        <v>32</v>
      </c>
      <c r="AB892" s="356" t="s">
        <v>32</v>
      </c>
      <c r="AC892" s="356" t="s">
        <v>32</v>
      </c>
      <c r="AD892" s="356" t="s">
        <v>32</v>
      </c>
      <c r="AE892" s="356">
        <v>0.92</v>
      </c>
      <c r="AF892" s="169" t="s">
        <v>32</v>
      </c>
      <c r="AG892" s="169" t="s">
        <v>32</v>
      </c>
      <c r="AH892" s="169" t="s">
        <v>32</v>
      </c>
      <c r="AI892" s="169" t="s">
        <v>32</v>
      </c>
      <c r="AJ892" s="356">
        <v>0.92</v>
      </c>
      <c r="AK892" s="169" t="s">
        <v>32</v>
      </c>
      <c r="AL892" s="169" t="s">
        <v>32</v>
      </c>
      <c r="AM892" s="169" t="s">
        <v>32</v>
      </c>
      <c r="AN892" s="169" t="s">
        <v>32</v>
      </c>
      <c r="AO892" s="168">
        <v>0.99</v>
      </c>
      <c r="AP892" s="358" t="s">
        <v>32</v>
      </c>
      <c r="AQ892" s="358" t="s">
        <v>32</v>
      </c>
      <c r="AR892" s="358" t="s">
        <v>32</v>
      </c>
      <c r="AS892" s="359" t="s">
        <v>32</v>
      </c>
      <c r="AT892" s="364">
        <v>0.0810595228934205</v>
      </c>
      <c r="AU892" s="361" t="s">
        <v>32</v>
      </c>
      <c r="AV892" s="362" t="s">
        <v>32</v>
      </c>
      <c r="AW892" s="362" t="s">
        <v>32</v>
      </c>
      <c r="AX892" s="362" t="s">
        <v>32</v>
      </c>
      <c r="AY892" s="142"/>
      <c r="AZ892" s="140"/>
    </row>
    <row r="893" spans="1:52">
      <c r="A893" s="138"/>
      <c r="B893" s="142"/>
      <c r="C893" s="172" t="s">
        <v>1160</v>
      </c>
      <c r="D893" s="166" t="s">
        <v>26</v>
      </c>
      <c r="E893" s="166" t="s">
        <v>1161</v>
      </c>
      <c r="F893" s="167" t="s">
        <v>1645</v>
      </c>
      <c r="G893" s="181" t="s">
        <v>1646</v>
      </c>
      <c r="H893" s="181" t="s">
        <v>1646</v>
      </c>
      <c r="I893" s="181" t="s">
        <v>1646</v>
      </c>
      <c r="J893" s="181" t="s">
        <v>1646</v>
      </c>
      <c r="K893" s="168">
        <v>0.9</v>
      </c>
      <c r="L893" s="169">
        <v>0.956521739130435</v>
      </c>
      <c r="M893" s="169">
        <v>0.958333333333333</v>
      </c>
      <c r="N893" s="170">
        <v>0.947368421052632</v>
      </c>
      <c r="O893" s="170">
        <v>0.956521739130435</v>
      </c>
      <c r="P893" s="356">
        <v>0.9</v>
      </c>
      <c r="Q893" s="357">
        <v>0.972720187061574</v>
      </c>
      <c r="R893" s="169">
        <v>0.968657599053814</v>
      </c>
      <c r="S893" s="169">
        <v>0.992636229749632</v>
      </c>
      <c r="T893" s="169">
        <v>0.972720187061574</v>
      </c>
      <c r="U893" s="356">
        <v>0.9</v>
      </c>
      <c r="V893" s="169">
        <v>0.918939984411535</v>
      </c>
      <c r="W893" s="169">
        <v>0.924305144884684</v>
      </c>
      <c r="X893" s="169">
        <v>0.926362297496318</v>
      </c>
      <c r="Y893" s="169">
        <v>0.918939984411535</v>
      </c>
      <c r="Z893" s="356">
        <v>0.92</v>
      </c>
      <c r="AA893" s="356">
        <v>0.942148760330578</v>
      </c>
      <c r="AB893" s="356">
        <v>0.944444444444444</v>
      </c>
      <c r="AC893" s="356">
        <v>0.925644916540212</v>
      </c>
      <c r="AD893" s="356">
        <v>0.942148760330578</v>
      </c>
      <c r="AE893" s="356">
        <v>0.92</v>
      </c>
      <c r="AF893" s="169">
        <v>1</v>
      </c>
      <c r="AG893" s="169">
        <v>1</v>
      </c>
      <c r="AH893" s="169">
        <v>1</v>
      </c>
      <c r="AI893" s="169">
        <v>1</v>
      </c>
      <c r="AJ893" s="356">
        <v>0.92</v>
      </c>
      <c r="AK893" s="169">
        <v>0.964341898269533</v>
      </c>
      <c r="AL893" s="169">
        <v>0.958316305680425</v>
      </c>
      <c r="AM893" s="169">
        <v>0.951420029895366</v>
      </c>
      <c r="AN893" s="169">
        <v>0.964341898269533</v>
      </c>
      <c r="AO893" s="168">
        <v>0.99</v>
      </c>
      <c r="AP893" s="358">
        <v>1</v>
      </c>
      <c r="AQ893" s="358">
        <v>1</v>
      </c>
      <c r="AR893" s="358">
        <v>1</v>
      </c>
      <c r="AS893" s="359">
        <v>1</v>
      </c>
      <c r="AT893" s="364">
        <v>0.0810595228934205</v>
      </c>
      <c r="AU893" s="361">
        <v>0.0833333333333333</v>
      </c>
      <c r="AV893" s="362">
        <v>0.333333333333333</v>
      </c>
      <c r="AW893" s="362">
        <v>0.166666666666667</v>
      </c>
      <c r="AX893" s="362">
        <v>0.0833333333333333</v>
      </c>
      <c r="AY893" s="142"/>
      <c r="AZ893" s="140"/>
    </row>
    <row r="894" spans="1:52">
      <c r="A894" s="138"/>
      <c r="B894" s="142"/>
      <c r="C894" s="172" t="s">
        <v>1160</v>
      </c>
      <c r="D894" s="166" t="s">
        <v>26</v>
      </c>
      <c r="E894" s="166" t="s">
        <v>1161</v>
      </c>
      <c r="F894" s="167" t="s">
        <v>1647</v>
      </c>
      <c r="G894" s="181" t="s">
        <v>1648</v>
      </c>
      <c r="H894" s="181" t="s">
        <v>1648</v>
      </c>
      <c r="I894" s="181" t="s">
        <v>1648</v>
      </c>
      <c r="J894" s="181" t="s">
        <v>1648</v>
      </c>
      <c r="K894" s="168">
        <v>0.9</v>
      </c>
      <c r="L894" s="169">
        <v>0.979591836734694</v>
      </c>
      <c r="M894" s="169">
        <v>0.979591836734694</v>
      </c>
      <c r="N894" s="170">
        <v>0.974358974358974</v>
      </c>
      <c r="O894" s="170">
        <v>0.979591836734694</v>
      </c>
      <c r="P894" s="356">
        <v>0.9</v>
      </c>
      <c r="Q894" s="357">
        <v>0.930203829524398</v>
      </c>
      <c r="R894" s="169">
        <v>0.896358543417367</v>
      </c>
      <c r="S894" s="169">
        <v>0.914144533662755</v>
      </c>
      <c r="T894" s="169">
        <v>0.930203829524398</v>
      </c>
      <c r="U894" s="356">
        <v>0.9</v>
      </c>
      <c r="V894" s="169">
        <v>0.905188387893762</v>
      </c>
      <c r="W894" s="169">
        <v>0.884390119684237</v>
      </c>
      <c r="X894" s="169">
        <v>0.873996294008647</v>
      </c>
      <c r="Y894" s="169">
        <v>0.905188387893762</v>
      </c>
      <c r="Z894" s="356">
        <v>0.92</v>
      </c>
      <c r="AA894" s="356">
        <v>0.948199620972836</v>
      </c>
      <c r="AB894" s="356">
        <v>0.938296787353391</v>
      </c>
      <c r="AC894" s="356">
        <v>0.927544910179641</v>
      </c>
      <c r="AD894" s="356">
        <v>0.948199620972836</v>
      </c>
      <c r="AE894" s="356">
        <v>0.92</v>
      </c>
      <c r="AF894" s="169">
        <v>0.994957983193277</v>
      </c>
      <c r="AG894" s="169">
        <v>1</v>
      </c>
      <c r="AH894" s="169">
        <v>0.992469879518072</v>
      </c>
      <c r="AI894" s="169">
        <v>0.994957983193277</v>
      </c>
      <c r="AJ894" s="356">
        <v>0.92</v>
      </c>
      <c r="AK894" s="169">
        <v>0.962932284116794</v>
      </c>
      <c r="AL894" s="169">
        <v>0.953294836956522</v>
      </c>
      <c r="AM894" s="169">
        <v>0.944968075402858</v>
      </c>
      <c r="AN894" s="169">
        <v>0.962932284116794</v>
      </c>
      <c r="AO894" s="168">
        <v>0.99</v>
      </c>
      <c r="AP894" s="358">
        <v>1</v>
      </c>
      <c r="AQ894" s="358">
        <v>1</v>
      </c>
      <c r="AR894" s="358">
        <v>1</v>
      </c>
      <c r="AS894" s="359">
        <v>1</v>
      </c>
      <c r="AT894" s="364">
        <v>0.0810595228934205</v>
      </c>
      <c r="AU894" s="361">
        <v>0</v>
      </c>
      <c r="AV894" s="362">
        <v>0.380952380952381</v>
      </c>
      <c r="AW894" s="362">
        <v>0.0606060606060606</v>
      </c>
      <c r="AX894" s="362">
        <v>0</v>
      </c>
      <c r="AY894" s="142"/>
      <c r="AZ894" s="140"/>
    </row>
    <row r="895" spans="1:52">
      <c r="A895" s="138"/>
      <c r="B895" s="142"/>
      <c r="C895" s="172" t="s">
        <v>1160</v>
      </c>
      <c r="D895" s="166" t="s">
        <v>26</v>
      </c>
      <c r="E895" s="166" t="s">
        <v>1161</v>
      </c>
      <c r="F895" s="167" t="s">
        <v>1649</v>
      </c>
      <c r="G895" s="181" t="s">
        <v>1650</v>
      </c>
      <c r="H895" s="181" t="s">
        <v>1650</v>
      </c>
      <c r="I895" s="181" t="s">
        <v>1650</v>
      </c>
      <c r="J895" s="181" t="s">
        <v>1650</v>
      </c>
      <c r="K895" s="168">
        <v>0.9</v>
      </c>
      <c r="L895" s="169" t="s">
        <v>32</v>
      </c>
      <c r="M895" s="169" t="s">
        <v>32</v>
      </c>
      <c r="N895" s="170" t="s">
        <v>32</v>
      </c>
      <c r="O895" s="170" t="s">
        <v>32</v>
      </c>
      <c r="P895" s="356">
        <v>0.9</v>
      </c>
      <c r="Q895" s="357" t="s">
        <v>32</v>
      </c>
      <c r="R895" s="169" t="s">
        <v>32</v>
      </c>
      <c r="S895" s="169" t="s">
        <v>32</v>
      </c>
      <c r="T895" s="169" t="s">
        <v>32</v>
      </c>
      <c r="U895" s="356">
        <v>0.9</v>
      </c>
      <c r="V895" s="169" t="s">
        <v>32</v>
      </c>
      <c r="W895" s="169" t="s">
        <v>32</v>
      </c>
      <c r="X895" s="169" t="s">
        <v>32</v>
      </c>
      <c r="Y895" s="169" t="s">
        <v>32</v>
      </c>
      <c r="Z895" s="356">
        <v>0.92</v>
      </c>
      <c r="AA895" s="356" t="s">
        <v>32</v>
      </c>
      <c r="AB895" s="356" t="s">
        <v>32</v>
      </c>
      <c r="AC895" s="356" t="s">
        <v>32</v>
      </c>
      <c r="AD895" s="356" t="s">
        <v>32</v>
      </c>
      <c r="AE895" s="356">
        <v>0.92</v>
      </c>
      <c r="AF895" s="169">
        <v>1</v>
      </c>
      <c r="AG895" s="169">
        <v>1</v>
      </c>
      <c r="AH895" s="169">
        <v>1</v>
      </c>
      <c r="AI895" s="169">
        <v>1</v>
      </c>
      <c r="AJ895" s="356">
        <v>0.92</v>
      </c>
      <c r="AK895" s="169" t="s">
        <v>32</v>
      </c>
      <c r="AL895" s="169" t="s">
        <v>32</v>
      </c>
      <c r="AM895" s="169" t="s">
        <v>32</v>
      </c>
      <c r="AN895" s="169" t="s">
        <v>32</v>
      </c>
      <c r="AO895" s="168">
        <v>0.99</v>
      </c>
      <c r="AP895" s="358" t="s">
        <v>32</v>
      </c>
      <c r="AQ895" s="358">
        <v>1</v>
      </c>
      <c r="AR895" s="358">
        <v>1</v>
      </c>
      <c r="AS895" s="359" t="s">
        <v>32</v>
      </c>
      <c r="AT895" s="364">
        <v>0.0810595228934205</v>
      </c>
      <c r="AU895" s="361" t="s">
        <v>32</v>
      </c>
      <c r="AV895" s="362" t="s">
        <v>32</v>
      </c>
      <c r="AW895" s="362" t="s">
        <v>32</v>
      </c>
      <c r="AX895" s="362" t="s">
        <v>32</v>
      </c>
      <c r="AY895" s="142"/>
      <c r="AZ895" s="140"/>
    </row>
    <row r="896" spans="1:52">
      <c r="A896" s="138"/>
      <c r="B896" s="142"/>
      <c r="C896" s="172" t="s">
        <v>1160</v>
      </c>
      <c r="D896" s="166" t="s">
        <v>26</v>
      </c>
      <c r="E896" s="166" t="s">
        <v>1161</v>
      </c>
      <c r="F896" s="167" t="s">
        <v>1651</v>
      </c>
      <c r="G896" s="181" t="s">
        <v>1652</v>
      </c>
      <c r="H896" s="181" t="s">
        <v>1652</v>
      </c>
      <c r="I896" s="181" t="s">
        <v>1652</v>
      </c>
      <c r="J896" s="181" t="s">
        <v>1652</v>
      </c>
      <c r="K896" s="168">
        <v>0.9</v>
      </c>
      <c r="L896" s="169" t="s">
        <v>32</v>
      </c>
      <c r="M896" s="169" t="s">
        <v>32</v>
      </c>
      <c r="N896" s="170" t="s">
        <v>32</v>
      </c>
      <c r="O896" s="170" t="s">
        <v>32</v>
      </c>
      <c r="P896" s="356">
        <v>0.9</v>
      </c>
      <c r="Q896" s="357" t="s">
        <v>32</v>
      </c>
      <c r="R896" s="169" t="s">
        <v>32</v>
      </c>
      <c r="S896" s="169">
        <v>1</v>
      </c>
      <c r="T896" s="169" t="s">
        <v>32</v>
      </c>
      <c r="U896" s="356">
        <v>0.9</v>
      </c>
      <c r="V896" s="169" t="s">
        <v>32</v>
      </c>
      <c r="W896" s="169" t="s">
        <v>32</v>
      </c>
      <c r="X896" s="169">
        <v>1</v>
      </c>
      <c r="Y896" s="169" t="s">
        <v>32</v>
      </c>
      <c r="Z896" s="356">
        <v>0.92</v>
      </c>
      <c r="AA896" s="356" t="s">
        <v>32</v>
      </c>
      <c r="AB896" s="356">
        <v>1</v>
      </c>
      <c r="AC896" s="356" t="s">
        <v>32</v>
      </c>
      <c r="AD896" s="356" t="s">
        <v>32</v>
      </c>
      <c r="AE896" s="356">
        <v>0.92</v>
      </c>
      <c r="AF896" s="169">
        <v>1</v>
      </c>
      <c r="AG896" s="169">
        <v>1</v>
      </c>
      <c r="AH896" s="169">
        <v>0.995440729483283</v>
      </c>
      <c r="AI896" s="169">
        <v>1</v>
      </c>
      <c r="AJ896" s="356">
        <v>0.92</v>
      </c>
      <c r="AK896" s="169" t="s">
        <v>32</v>
      </c>
      <c r="AL896" s="169">
        <v>1</v>
      </c>
      <c r="AM896" s="169">
        <v>1</v>
      </c>
      <c r="AN896" s="169" t="s">
        <v>32</v>
      </c>
      <c r="AO896" s="168">
        <v>0.99</v>
      </c>
      <c r="AP896" s="358" t="s">
        <v>32</v>
      </c>
      <c r="AQ896" s="358" t="s">
        <v>32</v>
      </c>
      <c r="AR896" s="358">
        <v>1</v>
      </c>
      <c r="AS896" s="359" t="s">
        <v>32</v>
      </c>
      <c r="AT896" s="364">
        <v>0.0810595228934205</v>
      </c>
      <c r="AU896" s="361" t="s">
        <v>32</v>
      </c>
      <c r="AV896" s="362" t="s">
        <v>32</v>
      </c>
      <c r="AW896" s="362" t="s">
        <v>32</v>
      </c>
      <c r="AX896" s="362" t="s">
        <v>32</v>
      </c>
      <c r="AY896" s="142"/>
      <c r="AZ896" s="140"/>
    </row>
    <row r="897" spans="1:52">
      <c r="A897" s="138"/>
      <c r="B897" s="142"/>
      <c r="C897" s="172" t="s">
        <v>1160</v>
      </c>
      <c r="D897" s="166" t="s">
        <v>26</v>
      </c>
      <c r="E897" s="166" t="s">
        <v>1161</v>
      </c>
      <c r="F897" s="167" t="s">
        <v>1653</v>
      </c>
      <c r="G897" s="181" t="s">
        <v>1654</v>
      </c>
      <c r="H897" s="181" t="s">
        <v>1654</v>
      </c>
      <c r="I897" s="181" t="s">
        <v>1654</v>
      </c>
      <c r="J897" s="181" t="s">
        <v>1654</v>
      </c>
      <c r="K897" s="168">
        <v>0.9</v>
      </c>
      <c r="L897" s="169" t="s">
        <v>32</v>
      </c>
      <c r="M897" s="169" t="s">
        <v>32</v>
      </c>
      <c r="N897" s="170" t="s">
        <v>32</v>
      </c>
      <c r="O897" s="170" t="s">
        <v>32</v>
      </c>
      <c r="P897" s="356">
        <v>0.9</v>
      </c>
      <c r="Q897" s="357" t="s">
        <v>32</v>
      </c>
      <c r="R897" s="169">
        <v>0</v>
      </c>
      <c r="S897" s="169">
        <v>0</v>
      </c>
      <c r="T897" s="169" t="s">
        <v>32</v>
      </c>
      <c r="U897" s="356">
        <v>0.9</v>
      </c>
      <c r="V897" s="169" t="s">
        <v>32</v>
      </c>
      <c r="W897" s="169">
        <v>0.782608695652174</v>
      </c>
      <c r="X897" s="169">
        <v>1</v>
      </c>
      <c r="Y897" s="169" t="s">
        <v>32</v>
      </c>
      <c r="Z897" s="356">
        <v>0.92</v>
      </c>
      <c r="AA897" s="356">
        <v>1</v>
      </c>
      <c r="AB897" s="356">
        <v>1</v>
      </c>
      <c r="AC897" s="356">
        <v>0.75</v>
      </c>
      <c r="AD897" s="356">
        <v>1</v>
      </c>
      <c r="AE897" s="356">
        <v>0.92</v>
      </c>
      <c r="AF897" s="169">
        <v>0.999007067344197</v>
      </c>
      <c r="AG897" s="169">
        <v>0.999656711294198</v>
      </c>
      <c r="AH897" s="169">
        <v>0.994322940902745</v>
      </c>
      <c r="AI897" s="169">
        <v>0.999007067344197</v>
      </c>
      <c r="AJ897" s="356">
        <v>0.92</v>
      </c>
      <c r="AK897" s="169">
        <v>1</v>
      </c>
      <c r="AL897" s="169">
        <v>0.875</v>
      </c>
      <c r="AM897" s="169">
        <v>0.966666666666667</v>
      </c>
      <c r="AN897" s="169">
        <v>1</v>
      </c>
      <c r="AO897" s="168">
        <v>0.99</v>
      </c>
      <c r="AP897" s="358">
        <v>1</v>
      </c>
      <c r="AQ897" s="358">
        <v>1</v>
      </c>
      <c r="AR897" s="358">
        <v>1</v>
      </c>
      <c r="AS897" s="359">
        <v>1</v>
      </c>
      <c r="AT897" s="364">
        <v>0.0810595228934205</v>
      </c>
      <c r="AU897" s="361" t="s">
        <v>32</v>
      </c>
      <c r="AV897" s="362" t="s">
        <v>32</v>
      </c>
      <c r="AW897" s="362" t="s">
        <v>32</v>
      </c>
      <c r="AX897" s="362" t="s">
        <v>32</v>
      </c>
      <c r="AY897" s="142"/>
      <c r="AZ897" s="140"/>
    </row>
    <row r="898" spans="1:52">
      <c r="A898" s="138"/>
      <c r="B898" s="142"/>
      <c r="C898" s="172" t="s">
        <v>1160</v>
      </c>
      <c r="D898" s="166" t="s">
        <v>26</v>
      </c>
      <c r="E898" s="166" t="s">
        <v>1161</v>
      </c>
      <c r="F898" s="167" t="s">
        <v>1655</v>
      </c>
      <c r="G898" s="181" t="s">
        <v>1656</v>
      </c>
      <c r="H898" s="181" t="s">
        <v>1656</v>
      </c>
      <c r="I898" s="181" t="s">
        <v>1656</v>
      </c>
      <c r="J898" s="181" t="s">
        <v>1656</v>
      </c>
      <c r="K898" s="168">
        <v>0.9</v>
      </c>
      <c r="L898" s="169" t="s">
        <v>32</v>
      </c>
      <c r="M898" s="169" t="s">
        <v>32</v>
      </c>
      <c r="N898" s="170" t="s">
        <v>32</v>
      </c>
      <c r="O898" s="170" t="s">
        <v>32</v>
      </c>
      <c r="P898" s="356">
        <v>0.9</v>
      </c>
      <c r="Q898" s="357" t="s">
        <v>32</v>
      </c>
      <c r="R898" s="169" t="s">
        <v>32</v>
      </c>
      <c r="S898" s="169" t="s">
        <v>32</v>
      </c>
      <c r="T898" s="169" t="s">
        <v>32</v>
      </c>
      <c r="U898" s="356">
        <v>0.9</v>
      </c>
      <c r="V898" s="169" t="s">
        <v>32</v>
      </c>
      <c r="W898" s="169" t="s">
        <v>32</v>
      </c>
      <c r="X898" s="169" t="s">
        <v>32</v>
      </c>
      <c r="Y898" s="169" t="s">
        <v>32</v>
      </c>
      <c r="Z898" s="356">
        <v>0.92</v>
      </c>
      <c r="AA898" s="356" t="s">
        <v>32</v>
      </c>
      <c r="AB898" s="356" t="s">
        <v>32</v>
      </c>
      <c r="AC898" s="356" t="s">
        <v>32</v>
      </c>
      <c r="AD898" s="356" t="s">
        <v>32</v>
      </c>
      <c r="AE898" s="356">
        <v>0.92</v>
      </c>
      <c r="AF898" s="169" t="s">
        <v>32</v>
      </c>
      <c r="AG898" s="169" t="s">
        <v>32</v>
      </c>
      <c r="AH898" s="169" t="s">
        <v>32</v>
      </c>
      <c r="AI898" s="169" t="s">
        <v>32</v>
      </c>
      <c r="AJ898" s="356">
        <v>0.92</v>
      </c>
      <c r="AK898" s="169" t="s">
        <v>32</v>
      </c>
      <c r="AL898" s="169" t="s">
        <v>32</v>
      </c>
      <c r="AM898" s="169" t="s">
        <v>32</v>
      </c>
      <c r="AN898" s="169" t="s">
        <v>32</v>
      </c>
      <c r="AO898" s="168">
        <v>0.99</v>
      </c>
      <c r="AP898" s="358" t="s">
        <v>32</v>
      </c>
      <c r="AQ898" s="358" t="s">
        <v>32</v>
      </c>
      <c r="AR898" s="358" t="s">
        <v>32</v>
      </c>
      <c r="AS898" s="359" t="s">
        <v>32</v>
      </c>
      <c r="AT898" s="364">
        <v>0.0810595228934205</v>
      </c>
      <c r="AU898" s="361" t="s">
        <v>32</v>
      </c>
      <c r="AV898" s="362" t="s">
        <v>32</v>
      </c>
      <c r="AW898" s="362" t="s">
        <v>32</v>
      </c>
      <c r="AX898" s="362" t="s">
        <v>32</v>
      </c>
      <c r="AY898" s="142"/>
      <c r="AZ898" s="140"/>
    </row>
    <row r="899" spans="1:52">
      <c r="A899" s="138"/>
      <c r="B899" s="142"/>
      <c r="C899" s="172" t="s">
        <v>1160</v>
      </c>
      <c r="D899" s="166" t="s">
        <v>26</v>
      </c>
      <c r="E899" s="166" t="s">
        <v>1161</v>
      </c>
      <c r="F899" s="167" t="s">
        <v>1657</v>
      </c>
      <c r="G899" s="181" t="s">
        <v>1658</v>
      </c>
      <c r="H899" s="181" t="s">
        <v>1658</v>
      </c>
      <c r="I899" s="181" t="s">
        <v>1658</v>
      </c>
      <c r="J899" s="181" t="s">
        <v>1658</v>
      </c>
      <c r="K899" s="168">
        <v>0.9</v>
      </c>
      <c r="L899" s="169" t="s">
        <v>32</v>
      </c>
      <c r="M899" s="169" t="s">
        <v>32</v>
      </c>
      <c r="N899" s="170" t="s">
        <v>32</v>
      </c>
      <c r="O899" s="170" t="s">
        <v>32</v>
      </c>
      <c r="P899" s="356">
        <v>0.9</v>
      </c>
      <c r="Q899" s="357" t="s">
        <v>32</v>
      </c>
      <c r="R899" s="169" t="s">
        <v>32</v>
      </c>
      <c r="S899" s="169">
        <v>0</v>
      </c>
      <c r="T899" s="169" t="s">
        <v>32</v>
      </c>
      <c r="U899" s="356">
        <v>0.9</v>
      </c>
      <c r="V899" s="169" t="s">
        <v>32</v>
      </c>
      <c r="W899" s="169" t="s">
        <v>32</v>
      </c>
      <c r="X899" s="169">
        <v>1</v>
      </c>
      <c r="Y899" s="169" t="s">
        <v>32</v>
      </c>
      <c r="Z899" s="356">
        <v>0.92</v>
      </c>
      <c r="AA899" s="356" t="s">
        <v>32</v>
      </c>
      <c r="AB899" s="356" t="s">
        <v>32</v>
      </c>
      <c r="AC899" s="356" t="s">
        <v>32</v>
      </c>
      <c r="AD899" s="356" t="s">
        <v>32</v>
      </c>
      <c r="AE899" s="356">
        <v>0.92</v>
      </c>
      <c r="AF899" s="169" t="s">
        <v>32</v>
      </c>
      <c r="AG899" s="169" t="s">
        <v>32</v>
      </c>
      <c r="AH899" s="169" t="s">
        <v>32</v>
      </c>
      <c r="AI899" s="169" t="s">
        <v>32</v>
      </c>
      <c r="AJ899" s="356">
        <v>0.92</v>
      </c>
      <c r="AK899" s="169">
        <v>1</v>
      </c>
      <c r="AL899" s="169" t="s">
        <v>32</v>
      </c>
      <c r="AM899" s="169">
        <v>1</v>
      </c>
      <c r="AN899" s="169">
        <v>1</v>
      </c>
      <c r="AO899" s="168">
        <v>0.99</v>
      </c>
      <c r="AP899" s="358" t="s">
        <v>32</v>
      </c>
      <c r="AQ899" s="358" t="s">
        <v>32</v>
      </c>
      <c r="AR899" s="358" t="s">
        <v>32</v>
      </c>
      <c r="AS899" s="359" t="s">
        <v>32</v>
      </c>
      <c r="AT899" s="364">
        <v>0.0810595228934205</v>
      </c>
      <c r="AU899" s="361" t="s">
        <v>32</v>
      </c>
      <c r="AV899" s="362" t="s">
        <v>32</v>
      </c>
      <c r="AW899" s="362" t="s">
        <v>32</v>
      </c>
      <c r="AX899" s="362" t="s">
        <v>32</v>
      </c>
      <c r="AY899" s="142"/>
      <c r="AZ899" s="140"/>
    </row>
    <row r="900" spans="1:52">
      <c r="A900" s="138"/>
      <c r="B900" s="142"/>
      <c r="C900" s="172" t="s">
        <v>1160</v>
      </c>
      <c r="D900" s="166" t="s">
        <v>26</v>
      </c>
      <c r="E900" s="166" t="s">
        <v>1161</v>
      </c>
      <c r="F900" s="167" t="s">
        <v>1659</v>
      </c>
      <c r="G900" s="181" t="s">
        <v>1660</v>
      </c>
      <c r="H900" s="181" t="s">
        <v>1660</v>
      </c>
      <c r="I900" s="181" t="s">
        <v>1660</v>
      </c>
      <c r="J900" s="181" t="s">
        <v>1660</v>
      </c>
      <c r="K900" s="168">
        <v>0.9</v>
      </c>
      <c r="L900" s="169" t="s">
        <v>32</v>
      </c>
      <c r="M900" s="169" t="s">
        <v>32</v>
      </c>
      <c r="N900" s="170" t="s">
        <v>32</v>
      </c>
      <c r="O900" s="170" t="s">
        <v>32</v>
      </c>
      <c r="P900" s="356">
        <v>0.9</v>
      </c>
      <c r="Q900" s="357" t="s">
        <v>32</v>
      </c>
      <c r="R900" s="169" t="s">
        <v>32</v>
      </c>
      <c r="S900" s="169" t="s">
        <v>32</v>
      </c>
      <c r="T900" s="169" t="s">
        <v>32</v>
      </c>
      <c r="U900" s="356">
        <v>0.9</v>
      </c>
      <c r="V900" s="169" t="s">
        <v>32</v>
      </c>
      <c r="W900" s="169" t="s">
        <v>32</v>
      </c>
      <c r="X900" s="169" t="s">
        <v>32</v>
      </c>
      <c r="Y900" s="169" t="s">
        <v>32</v>
      </c>
      <c r="Z900" s="356">
        <v>0.92</v>
      </c>
      <c r="AA900" s="356" t="s">
        <v>32</v>
      </c>
      <c r="AB900" s="356" t="s">
        <v>32</v>
      </c>
      <c r="AC900" s="356" t="s">
        <v>32</v>
      </c>
      <c r="AD900" s="356" t="s">
        <v>32</v>
      </c>
      <c r="AE900" s="356">
        <v>0.92</v>
      </c>
      <c r="AF900" s="169" t="s">
        <v>32</v>
      </c>
      <c r="AG900" s="169" t="s">
        <v>32</v>
      </c>
      <c r="AH900" s="169" t="s">
        <v>32</v>
      </c>
      <c r="AI900" s="169" t="s">
        <v>32</v>
      </c>
      <c r="AJ900" s="356">
        <v>0.92</v>
      </c>
      <c r="AK900" s="169" t="s">
        <v>32</v>
      </c>
      <c r="AL900" s="169" t="s">
        <v>32</v>
      </c>
      <c r="AM900" s="169" t="s">
        <v>32</v>
      </c>
      <c r="AN900" s="169" t="s">
        <v>32</v>
      </c>
      <c r="AO900" s="168">
        <v>0.99</v>
      </c>
      <c r="AP900" s="358" t="s">
        <v>32</v>
      </c>
      <c r="AQ900" s="358" t="s">
        <v>32</v>
      </c>
      <c r="AR900" s="358" t="s">
        <v>32</v>
      </c>
      <c r="AS900" s="359" t="s">
        <v>32</v>
      </c>
      <c r="AT900" s="364">
        <v>0.0810595228934205</v>
      </c>
      <c r="AU900" s="361" t="s">
        <v>32</v>
      </c>
      <c r="AV900" s="362" t="s">
        <v>32</v>
      </c>
      <c r="AW900" s="362" t="s">
        <v>32</v>
      </c>
      <c r="AX900" s="362" t="s">
        <v>32</v>
      </c>
      <c r="AY900" s="142"/>
      <c r="AZ900" s="140"/>
    </row>
    <row r="901" spans="1:52">
      <c r="A901" s="138"/>
      <c r="B901" s="142"/>
      <c r="C901" s="172" t="s">
        <v>1160</v>
      </c>
      <c r="D901" s="166" t="s">
        <v>26</v>
      </c>
      <c r="E901" s="166" t="s">
        <v>1161</v>
      </c>
      <c r="F901" s="167" t="s">
        <v>1661</v>
      </c>
      <c r="G901" s="181" t="s">
        <v>1662</v>
      </c>
      <c r="H901" s="181" t="s">
        <v>1662</v>
      </c>
      <c r="I901" s="181" t="s">
        <v>1662</v>
      </c>
      <c r="J901" s="181" t="s">
        <v>1662</v>
      </c>
      <c r="K901" s="168">
        <v>0.9</v>
      </c>
      <c r="L901" s="169" t="s">
        <v>32</v>
      </c>
      <c r="M901" s="169" t="s">
        <v>32</v>
      </c>
      <c r="N901" s="170" t="s">
        <v>32</v>
      </c>
      <c r="O901" s="170" t="s">
        <v>32</v>
      </c>
      <c r="P901" s="356">
        <v>0.9</v>
      </c>
      <c r="Q901" s="357" t="s">
        <v>32</v>
      </c>
      <c r="R901" s="169" t="s">
        <v>32</v>
      </c>
      <c r="S901" s="169" t="s">
        <v>32</v>
      </c>
      <c r="T901" s="169" t="s">
        <v>32</v>
      </c>
      <c r="U901" s="356">
        <v>0.9</v>
      </c>
      <c r="V901" s="169" t="s">
        <v>32</v>
      </c>
      <c r="W901" s="169" t="s">
        <v>32</v>
      </c>
      <c r="X901" s="169" t="s">
        <v>32</v>
      </c>
      <c r="Y901" s="169" t="s">
        <v>32</v>
      </c>
      <c r="Z901" s="356">
        <v>0.92</v>
      </c>
      <c r="AA901" s="356" t="s">
        <v>32</v>
      </c>
      <c r="AB901" s="356" t="s">
        <v>32</v>
      </c>
      <c r="AC901" s="356" t="s">
        <v>32</v>
      </c>
      <c r="AD901" s="356" t="s">
        <v>32</v>
      </c>
      <c r="AE901" s="356">
        <v>0.92</v>
      </c>
      <c r="AF901" s="169" t="s">
        <v>32</v>
      </c>
      <c r="AG901" s="169" t="s">
        <v>32</v>
      </c>
      <c r="AH901" s="169" t="s">
        <v>32</v>
      </c>
      <c r="AI901" s="169" t="s">
        <v>32</v>
      </c>
      <c r="AJ901" s="356">
        <v>0.92</v>
      </c>
      <c r="AK901" s="169" t="s">
        <v>32</v>
      </c>
      <c r="AL901" s="169" t="s">
        <v>32</v>
      </c>
      <c r="AM901" s="169" t="s">
        <v>32</v>
      </c>
      <c r="AN901" s="169" t="s">
        <v>32</v>
      </c>
      <c r="AO901" s="168">
        <v>0.99</v>
      </c>
      <c r="AP901" s="358" t="s">
        <v>32</v>
      </c>
      <c r="AQ901" s="358" t="s">
        <v>32</v>
      </c>
      <c r="AR901" s="358" t="s">
        <v>32</v>
      </c>
      <c r="AS901" s="359" t="s">
        <v>32</v>
      </c>
      <c r="AT901" s="364">
        <v>0.0810595228934205</v>
      </c>
      <c r="AU901" s="361" t="s">
        <v>32</v>
      </c>
      <c r="AV901" s="362" t="s">
        <v>32</v>
      </c>
      <c r="AW901" s="362" t="s">
        <v>32</v>
      </c>
      <c r="AX901" s="362" t="s">
        <v>32</v>
      </c>
      <c r="AY901" s="142"/>
      <c r="AZ901" s="140"/>
    </row>
    <row r="902" spans="1:52">
      <c r="A902" s="138"/>
      <c r="B902" s="142"/>
      <c r="C902" s="172" t="s">
        <v>1160</v>
      </c>
      <c r="D902" s="166" t="s">
        <v>26</v>
      </c>
      <c r="E902" s="166" t="s">
        <v>1161</v>
      </c>
      <c r="F902" s="167" t="s">
        <v>1663</v>
      </c>
      <c r="G902" s="181" t="s">
        <v>1664</v>
      </c>
      <c r="H902" s="181" t="s">
        <v>1664</v>
      </c>
      <c r="I902" s="181" t="s">
        <v>1664</v>
      </c>
      <c r="J902" s="181" t="s">
        <v>1664</v>
      </c>
      <c r="K902" s="168">
        <v>0.9</v>
      </c>
      <c r="L902" s="169" t="s">
        <v>32</v>
      </c>
      <c r="M902" s="169" t="s">
        <v>32</v>
      </c>
      <c r="N902" s="170" t="s">
        <v>32</v>
      </c>
      <c r="O902" s="170" t="s">
        <v>32</v>
      </c>
      <c r="P902" s="356">
        <v>0.9</v>
      </c>
      <c r="Q902" s="357" t="s">
        <v>32</v>
      </c>
      <c r="R902" s="169">
        <v>0</v>
      </c>
      <c r="S902" s="169">
        <v>0</v>
      </c>
      <c r="T902" s="169" t="s">
        <v>32</v>
      </c>
      <c r="U902" s="356">
        <v>0.9</v>
      </c>
      <c r="V902" s="169" t="s">
        <v>32</v>
      </c>
      <c r="W902" s="169">
        <v>1</v>
      </c>
      <c r="X902" s="169">
        <v>1</v>
      </c>
      <c r="Y902" s="169" t="s">
        <v>32</v>
      </c>
      <c r="Z902" s="356">
        <v>0.92</v>
      </c>
      <c r="AA902" s="356">
        <v>1</v>
      </c>
      <c r="AB902" s="356" t="s">
        <v>32</v>
      </c>
      <c r="AC902" s="356">
        <v>1</v>
      </c>
      <c r="AD902" s="356">
        <v>1</v>
      </c>
      <c r="AE902" s="356">
        <v>0.92</v>
      </c>
      <c r="AF902" s="169" t="s">
        <v>32</v>
      </c>
      <c r="AG902" s="169" t="s">
        <v>32</v>
      </c>
      <c r="AH902" s="169" t="s">
        <v>32</v>
      </c>
      <c r="AI902" s="169" t="s">
        <v>32</v>
      </c>
      <c r="AJ902" s="356">
        <v>0.92</v>
      </c>
      <c r="AK902" s="169">
        <v>1</v>
      </c>
      <c r="AL902" s="169">
        <v>1</v>
      </c>
      <c r="AM902" s="169">
        <v>1</v>
      </c>
      <c r="AN902" s="169">
        <v>1</v>
      </c>
      <c r="AO902" s="168">
        <v>0.99</v>
      </c>
      <c r="AP902" s="358" t="s">
        <v>32</v>
      </c>
      <c r="AQ902" s="358" t="s">
        <v>32</v>
      </c>
      <c r="AR902" s="358" t="s">
        <v>32</v>
      </c>
      <c r="AS902" s="359" t="s">
        <v>32</v>
      </c>
      <c r="AT902" s="364">
        <v>0.0810595228934205</v>
      </c>
      <c r="AU902" s="361" t="s">
        <v>32</v>
      </c>
      <c r="AV902" s="362" t="s">
        <v>32</v>
      </c>
      <c r="AW902" s="362" t="s">
        <v>32</v>
      </c>
      <c r="AX902" s="362" t="s">
        <v>32</v>
      </c>
      <c r="AY902" s="142"/>
      <c r="AZ902" s="140"/>
    </row>
    <row r="903" spans="1:52">
      <c r="A903" s="138"/>
      <c r="B903" s="142"/>
      <c r="C903" s="172" t="s">
        <v>1160</v>
      </c>
      <c r="D903" s="166" t="s">
        <v>1665</v>
      </c>
      <c r="E903" s="166" t="s">
        <v>1161</v>
      </c>
      <c r="F903" s="167" t="s">
        <v>32</v>
      </c>
      <c r="G903" s="181" t="s">
        <v>1666</v>
      </c>
      <c r="H903" s="181" t="s">
        <v>1666</v>
      </c>
      <c r="I903" s="181" t="s">
        <v>1666</v>
      </c>
      <c r="J903" s="181" t="s">
        <v>1666</v>
      </c>
      <c r="K903" s="168">
        <v>0.9</v>
      </c>
      <c r="L903" s="169" t="s">
        <v>32</v>
      </c>
      <c r="M903" s="169" t="s">
        <v>32</v>
      </c>
      <c r="N903" s="170" t="s">
        <v>32</v>
      </c>
      <c r="O903" s="170" t="s">
        <v>32</v>
      </c>
      <c r="P903" s="356">
        <v>0.9</v>
      </c>
      <c r="Q903" s="357" t="s">
        <v>32</v>
      </c>
      <c r="R903" s="169" t="s">
        <v>32</v>
      </c>
      <c r="S903" s="169" t="s">
        <v>32</v>
      </c>
      <c r="T903" s="169" t="s">
        <v>32</v>
      </c>
      <c r="U903" s="356">
        <v>0.9</v>
      </c>
      <c r="V903" s="169" t="s">
        <v>32</v>
      </c>
      <c r="W903" s="169" t="s">
        <v>32</v>
      </c>
      <c r="X903" s="169" t="s">
        <v>32</v>
      </c>
      <c r="Y903" s="169" t="s">
        <v>32</v>
      </c>
      <c r="Z903" s="356">
        <v>0.92</v>
      </c>
      <c r="AA903" s="356" t="s">
        <v>32</v>
      </c>
      <c r="AB903" s="356" t="s">
        <v>32</v>
      </c>
      <c r="AC903" s="356" t="s">
        <v>32</v>
      </c>
      <c r="AD903" s="356" t="s">
        <v>32</v>
      </c>
      <c r="AE903" s="356">
        <v>0.92</v>
      </c>
      <c r="AF903" s="169" t="s">
        <v>32</v>
      </c>
      <c r="AG903" s="169" t="s">
        <v>32</v>
      </c>
      <c r="AH903" s="169" t="s">
        <v>32</v>
      </c>
      <c r="AI903" s="169" t="s">
        <v>32</v>
      </c>
      <c r="AJ903" s="356">
        <v>0.92</v>
      </c>
      <c r="AK903" s="169" t="s">
        <v>32</v>
      </c>
      <c r="AL903" s="169" t="s">
        <v>32</v>
      </c>
      <c r="AM903" s="169" t="s">
        <v>32</v>
      </c>
      <c r="AN903" s="169" t="s">
        <v>32</v>
      </c>
      <c r="AO903" s="168">
        <v>0.99</v>
      </c>
      <c r="AP903" s="358" t="s">
        <v>32</v>
      </c>
      <c r="AQ903" s="358" t="s">
        <v>32</v>
      </c>
      <c r="AR903" s="358" t="s">
        <v>32</v>
      </c>
      <c r="AS903" s="359" t="s">
        <v>32</v>
      </c>
      <c r="AT903" s="364">
        <v>0.0810595228934205</v>
      </c>
      <c r="AU903" s="361" t="s">
        <v>32</v>
      </c>
      <c r="AV903" s="362" t="s">
        <v>32</v>
      </c>
      <c r="AW903" s="362" t="s">
        <v>32</v>
      </c>
      <c r="AX903" s="362" t="s">
        <v>32</v>
      </c>
      <c r="AY903" s="142"/>
      <c r="AZ903" s="140"/>
    </row>
    <row r="904" spans="1:52">
      <c r="A904" s="138"/>
      <c r="B904" s="142"/>
      <c r="C904" s="172" t="s">
        <v>1160</v>
      </c>
      <c r="D904" s="166" t="s">
        <v>1665</v>
      </c>
      <c r="E904" s="166" t="s">
        <v>1161</v>
      </c>
      <c r="F904" s="167" t="s">
        <v>32</v>
      </c>
      <c r="G904" s="181" t="s">
        <v>1667</v>
      </c>
      <c r="H904" s="181" t="s">
        <v>1667</v>
      </c>
      <c r="I904" s="181" t="s">
        <v>1667</v>
      </c>
      <c r="J904" s="181" t="s">
        <v>1667</v>
      </c>
      <c r="K904" s="168">
        <v>0.9</v>
      </c>
      <c r="L904" s="169" t="s">
        <v>32</v>
      </c>
      <c r="M904" s="169" t="s">
        <v>32</v>
      </c>
      <c r="N904" s="170" t="s">
        <v>32</v>
      </c>
      <c r="O904" s="170" t="s">
        <v>32</v>
      </c>
      <c r="P904" s="356">
        <v>0.9</v>
      </c>
      <c r="Q904" s="357" t="s">
        <v>32</v>
      </c>
      <c r="R904" s="169" t="s">
        <v>32</v>
      </c>
      <c r="S904" s="169" t="s">
        <v>32</v>
      </c>
      <c r="T904" s="169" t="s">
        <v>32</v>
      </c>
      <c r="U904" s="356">
        <v>0.9</v>
      </c>
      <c r="V904" s="169" t="s">
        <v>32</v>
      </c>
      <c r="W904" s="169" t="s">
        <v>32</v>
      </c>
      <c r="X904" s="169" t="s">
        <v>32</v>
      </c>
      <c r="Y904" s="169" t="s">
        <v>32</v>
      </c>
      <c r="Z904" s="356">
        <v>0.92</v>
      </c>
      <c r="AA904" s="356" t="s">
        <v>32</v>
      </c>
      <c r="AB904" s="356" t="s">
        <v>32</v>
      </c>
      <c r="AC904" s="356" t="s">
        <v>32</v>
      </c>
      <c r="AD904" s="356" t="s">
        <v>32</v>
      </c>
      <c r="AE904" s="356">
        <v>0.92</v>
      </c>
      <c r="AF904" s="169" t="s">
        <v>32</v>
      </c>
      <c r="AG904" s="169" t="s">
        <v>32</v>
      </c>
      <c r="AH904" s="169" t="s">
        <v>32</v>
      </c>
      <c r="AI904" s="169" t="s">
        <v>32</v>
      </c>
      <c r="AJ904" s="356">
        <v>0.92</v>
      </c>
      <c r="AK904" s="169" t="s">
        <v>32</v>
      </c>
      <c r="AL904" s="169" t="s">
        <v>32</v>
      </c>
      <c r="AM904" s="169" t="s">
        <v>32</v>
      </c>
      <c r="AN904" s="169" t="s">
        <v>32</v>
      </c>
      <c r="AO904" s="168">
        <v>0.99</v>
      </c>
      <c r="AP904" s="358" t="s">
        <v>32</v>
      </c>
      <c r="AQ904" s="358" t="s">
        <v>32</v>
      </c>
      <c r="AR904" s="358" t="s">
        <v>32</v>
      </c>
      <c r="AS904" s="359" t="s">
        <v>32</v>
      </c>
      <c r="AT904" s="364">
        <v>0.0810595228934205</v>
      </c>
      <c r="AU904" s="361" t="s">
        <v>32</v>
      </c>
      <c r="AV904" s="362" t="s">
        <v>32</v>
      </c>
      <c r="AW904" s="362" t="s">
        <v>32</v>
      </c>
      <c r="AX904" s="362" t="s">
        <v>32</v>
      </c>
      <c r="AY904" s="142"/>
      <c r="AZ904" s="140"/>
    </row>
    <row r="905" spans="1:52">
      <c r="A905" s="138"/>
      <c r="B905" s="142"/>
      <c r="C905" s="172" t="s">
        <v>1160</v>
      </c>
      <c r="D905" s="166" t="s">
        <v>1665</v>
      </c>
      <c r="E905" s="166" t="s">
        <v>1161</v>
      </c>
      <c r="F905" s="167" t="s">
        <v>32</v>
      </c>
      <c r="G905" s="181" t="s">
        <v>1668</v>
      </c>
      <c r="H905" s="181" t="s">
        <v>1668</v>
      </c>
      <c r="I905" s="181" t="s">
        <v>1668</v>
      </c>
      <c r="J905" s="181" t="s">
        <v>1668</v>
      </c>
      <c r="K905" s="168">
        <v>0.9</v>
      </c>
      <c r="L905" s="169" t="s">
        <v>32</v>
      </c>
      <c r="M905" s="169" t="s">
        <v>32</v>
      </c>
      <c r="N905" s="170" t="s">
        <v>32</v>
      </c>
      <c r="O905" s="170" t="s">
        <v>32</v>
      </c>
      <c r="P905" s="356">
        <v>0.9</v>
      </c>
      <c r="Q905" s="357" t="s">
        <v>32</v>
      </c>
      <c r="R905" s="169" t="s">
        <v>32</v>
      </c>
      <c r="S905" s="169" t="s">
        <v>32</v>
      </c>
      <c r="T905" s="169" t="s">
        <v>32</v>
      </c>
      <c r="U905" s="356">
        <v>0.9</v>
      </c>
      <c r="V905" s="169" t="s">
        <v>32</v>
      </c>
      <c r="W905" s="169" t="s">
        <v>32</v>
      </c>
      <c r="X905" s="169" t="s">
        <v>32</v>
      </c>
      <c r="Y905" s="169" t="s">
        <v>32</v>
      </c>
      <c r="Z905" s="356">
        <v>0.92</v>
      </c>
      <c r="AA905" s="356" t="s">
        <v>32</v>
      </c>
      <c r="AB905" s="356" t="s">
        <v>32</v>
      </c>
      <c r="AC905" s="356" t="s">
        <v>32</v>
      </c>
      <c r="AD905" s="356" t="s">
        <v>32</v>
      </c>
      <c r="AE905" s="356">
        <v>0.92</v>
      </c>
      <c r="AF905" s="169" t="s">
        <v>32</v>
      </c>
      <c r="AG905" s="169" t="s">
        <v>32</v>
      </c>
      <c r="AH905" s="169" t="s">
        <v>32</v>
      </c>
      <c r="AI905" s="169" t="s">
        <v>32</v>
      </c>
      <c r="AJ905" s="356">
        <v>0.92</v>
      </c>
      <c r="AK905" s="169" t="s">
        <v>32</v>
      </c>
      <c r="AL905" s="169" t="s">
        <v>32</v>
      </c>
      <c r="AM905" s="169" t="s">
        <v>32</v>
      </c>
      <c r="AN905" s="169" t="s">
        <v>32</v>
      </c>
      <c r="AO905" s="168">
        <v>0.99</v>
      </c>
      <c r="AP905" s="358" t="s">
        <v>32</v>
      </c>
      <c r="AQ905" s="358" t="s">
        <v>32</v>
      </c>
      <c r="AR905" s="358" t="s">
        <v>32</v>
      </c>
      <c r="AS905" s="359" t="s">
        <v>32</v>
      </c>
      <c r="AT905" s="364">
        <v>0.0810595228934205</v>
      </c>
      <c r="AU905" s="361" t="s">
        <v>32</v>
      </c>
      <c r="AV905" s="362" t="s">
        <v>32</v>
      </c>
      <c r="AW905" s="362" t="s">
        <v>32</v>
      </c>
      <c r="AX905" s="362" t="s">
        <v>32</v>
      </c>
      <c r="AY905" s="142"/>
      <c r="AZ905" s="140"/>
    </row>
    <row r="906" spans="1:52">
      <c r="A906" s="138"/>
      <c r="B906" s="142"/>
      <c r="C906" s="172" t="s">
        <v>1160</v>
      </c>
      <c r="D906" s="166" t="s">
        <v>26</v>
      </c>
      <c r="E906" s="166" t="s">
        <v>1161</v>
      </c>
      <c r="F906" s="167" t="s">
        <v>1669</v>
      </c>
      <c r="G906" s="181" t="s">
        <v>1670</v>
      </c>
      <c r="H906" s="181" t="s">
        <v>1670</v>
      </c>
      <c r="I906" s="181" t="s">
        <v>1670</v>
      </c>
      <c r="J906" s="181" t="s">
        <v>1670</v>
      </c>
      <c r="K906" s="168">
        <v>0.9</v>
      </c>
      <c r="L906" s="169" t="s">
        <v>32</v>
      </c>
      <c r="M906" s="169" t="s">
        <v>32</v>
      </c>
      <c r="N906" s="170" t="s">
        <v>32</v>
      </c>
      <c r="O906" s="170" t="s">
        <v>32</v>
      </c>
      <c r="P906" s="356">
        <v>0.9</v>
      </c>
      <c r="Q906" s="357" t="s">
        <v>32</v>
      </c>
      <c r="R906" s="169" t="s">
        <v>32</v>
      </c>
      <c r="S906" s="169" t="s">
        <v>32</v>
      </c>
      <c r="T906" s="169" t="s">
        <v>32</v>
      </c>
      <c r="U906" s="356">
        <v>0.9</v>
      </c>
      <c r="V906" s="169" t="s">
        <v>32</v>
      </c>
      <c r="W906" s="169" t="s">
        <v>32</v>
      </c>
      <c r="X906" s="169" t="s">
        <v>32</v>
      </c>
      <c r="Y906" s="169" t="s">
        <v>32</v>
      </c>
      <c r="Z906" s="356">
        <v>0.92</v>
      </c>
      <c r="AA906" s="356" t="s">
        <v>32</v>
      </c>
      <c r="AB906" s="356" t="s">
        <v>32</v>
      </c>
      <c r="AC906" s="356" t="s">
        <v>32</v>
      </c>
      <c r="AD906" s="356" t="s">
        <v>32</v>
      </c>
      <c r="AE906" s="356">
        <v>0.92</v>
      </c>
      <c r="AF906" s="169">
        <v>1</v>
      </c>
      <c r="AG906" s="169">
        <v>1</v>
      </c>
      <c r="AH906" s="169">
        <v>1</v>
      </c>
      <c r="AI906" s="169">
        <v>1</v>
      </c>
      <c r="AJ906" s="356">
        <v>0.92</v>
      </c>
      <c r="AK906" s="169" t="s">
        <v>32</v>
      </c>
      <c r="AL906" s="169" t="s">
        <v>32</v>
      </c>
      <c r="AM906" s="169" t="s">
        <v>32</v>
      </c>
      <c r="AN906" s="169" t="s">
        <v>32</v>
      </c>
      <c r="AO906" s="168">
        <v>0.99</v>
      </c>
      <c r="AP906" s="358">
        <v>1</v>
      </c>
      <c r="AQ906" s="358">
        <v>1</v>
      </c>
      <c r="AR906" s="358" t="s">
        <v>32</v>
      </c>
      <c r="AS906" s="359">
        <v>1</v>
      </c>
      <c r="AT906" s="364">
        <v>0.0810595228934205</v>
      </c>
      <c r="AU906" s="361" t="s">
        <v>32</v>
      </c>
      <c r="AV906" s="362" t="s">
        <v>32</v>
      </c>
      <c r="AW906" s="362" t="s">
        <v>32</v>
      </c>
      <c r="AX906" s="362" t="s">
        <v>32</v>
      </c>
      <c r="AY906" s="142"/>
      <c r="AZ906" s="140"/>
    </row>
    <row r="907" spans="1:52">
      <c r="A907" s="138"/>
      <c r="B907" s="142"/>
      <c r="C907" s="182" t="s">
        <v>1671</v>
      </c>
      <c r="D907" s="166" t="s">
        <v>26</v>
      </c>
      <c r="E907" s="166" t="s">
        <v>1672</v>
      </c>
      <c r="F907" s="167" t="s">
        <v>1673</v>
      </c>
      <c r="G907" s="183" t="s">
        <v>1674</v>
      </c>
      <c r="H907" s="184" t="s">
        <v>1674</v>
      </c>
      <c r="I907" s="184" t="s">
        <v>1674</v>
      </c>
      <c r="J907" s="184" t="s">
        <v>1674</v>
      </c>
      <c r="K907" s="168">
        <v>0.9</v>
      </c>
      <c r="L907" s="169">
        <v>0.9375</v>
      </c>
      <c r="M907" s="169">
        <v>0.933333333333333</v>
      </c>
      <c r="N907" s="170">
        <v>0.928571428571429</v>
      </c>
      <c r="O907" s="170">
        <v>0.9375</v>
      </c>
      <c r="P907" s="356">
        <v>0.9</v>
      </c>
      <c r="Q907" s="357">
        <v>0.92168237853517</v>
      </c>
      <c r="R907" s="169">
        <v>0.941176470588235</v>
      </c>
      <c r="S907" s="169">
        <v>0.88515406162465</v>
      </c>
      <c r="T907" s="169">
        <v>0.92168237853517</v>
      </c>
      <c r="U907" s="356">
        <v>0.9</v>
      </c>
      <c r="V907" s="169">
        <v>0.901377810007252</v>
      </c>
      <c r="W907" s="169">
        <v>0.929252782193959</v>
      </c>
      <c r="X907" s="169">
        <v>0.903361344537815</v>
      </c>
      <c r="Y907" s="169">
        <v>0.901377810007252</v>
      </c>
      <c r="Z907" s="356">
        <v>0.92</v>
      </c>
      <c r="AA907" s="356">
        <v>0.97</v>
      </c>
      <c r="AB907" s="356">
        <v>0.973404255319149</v>
      </c>
      <c r="AC907" s="356">
        <v>0.936893203883495</v>
      </c>
      <c r="AD907" s="356">
        <v>0.97</v>
      </c>
      <c r="AE907" s="356">
        <v>0.92</v>
      </c>
      <c r="AF907" s="169">
        <v>0.977610771880382</v>
      </c>
      <c r="AG907" s="169">
        <v>0.970533305665076</v>
      </c>
      <c r="AH907" s="169">
        <v>0.967722509936168</v>
      </c>
      <c r="AI907" s="169">
        <v>0.977610771880382</v>
      </c>
      <c r="AJ907" s="356">
        <v>0.92</v>
      </c>
      <c r="AK907" s="169">
        <v>0.963968957871397</v>
      </c>
      <c r="AL907" s="169">
        <v>0.973700305810398</v>
      </c>
      <c r="AM907" s="169">
        <v>0.943539630836048</v>
      </c>
      <c r="AN907" s="169">
        <v>0.963968957871397</v>
      </c>
      <c r="AO907" s="168">
        <v>0.99</v>
      </c>
      <c r="AP907" s="358">
        <v>1</v>
      </c>
      <c r="AQ907" s="358">
        <v>1</v>
      </c>
      <c r="AR907" s="358">
        <v>1</v>
      </c>
      <c r="AS907" s="359">
        <v>1</v>
      </c>
      <c r="AT907" s="364">
        <v>0.0656418488929858</v>
      </c>
      <c r="AU907" s="361">
        <v>0.0909090909090909</v>
      </c>
      <c r="AV907" s="362">
        <v>0.0833333333333333</v>
      </c>
      <c r="AW907" s="362">
        <v>0.0714285714285714</v>
      </c>
      <c r="AX907" s="362">
        <v>0.0909090909090909</v>
      </c>
      <c r="AY907" s="142"/>
      <c r="AZ907" s="140"/>
    </row>
    <row r="908" spans="1:52">
      <c r="A908" s="138"/>
      <c r="B908" s="142"/>
      <c r="C908" s="182" t="s">
        <v>1671</v>
      </c>
      <c r="D908" s="166" t="s">
        <v>26</v>
      </c>
      <c r="E908" s="166" t="s">
        <v>1672</v>
      </c>
      <c r="F908" s="167" t="s">
        <v>1675</v>
      </c>
      <c r="G908" s="185" t="s">
        <v>1676</v>
      </c>
      <c r="H908" s="186" t="s">
        <v>1676</v>
      </c>
      <c r="I908" s="186" t="s">
        <v>1676</v>
      </c>
      <c r="J908" s="186" t="s">
        <v>1676</v>
      </c>
      <c r="K908" s="168">
        <v>0.9</v>
      </c>
      <c r="L908" s="169">
        <v>0.96</v>
      </c>
      <c r="M908" s="169">
        <v>0.980392156862745</v>
      </c>
      <c r="N908" s="170">
        <v>0.902439024390244</v>
      </c>
      <c r="O908" s="170">
        <v>0.96</v>
      </c>
      <c r="P908" s="356">
        <v>0.9</v>
      </c>
      <c r="Q908" s="357">
        <v>0.92145238977399</v>
      </c>
      <c r="R908" s="169">
        <v>0.897062023939064</v>
      </c>
      <c r="S908" s="169">
        <v>0.811710193765796</v>
      </c>
      <c r="T908" s="169">
        <v>0.92145238977399</v>
      </c>
      <c r="U908" s="356">
        <v>0.9</v>
      </c>
      <c r="V908" s="169">
        <v>0.835679881437569</v>
      </c>
      <c r="W908" s="169">
        <v>0.843090315560392</v>
      </c>
      <c r="X908" s="169">
        <v>0.850042122999157</v>
      </c>
      <c r="Y908" s="169">
        <v>0.835679881437569</v>
      </c>
      <c r="Z908" s="356">
        <v>0.92</v>
      </c>
      <c r="AA908" s="356">
        <v>0.927165354330709</v>
      </c>
      <c r="AB908" s="356">
        <v>0.908396946564885</v>
      </c>
      <c r="AC908" s="356">
        <v>0.874666666666667</v>
      </c>
      <c r="AD908" s="356">
        <v>0.927165354330709</v>
      </c>
      <c r="AE908" s="356">
        <v>0.92</v>
      </c>
      <c r="AF908" s="169">
        <v>0.987485101311085</v>
      </c>
      <c r="AG908" s="169">
        <v>0.987886129618413</v>
      </c>
      <c r="AH908" s="169">
        <v>0.974631268436578</v>
      </c>
      <c r="AI908" s="169">
        <v>0.987485101311085</v>
      </c>
      <c r="AJ908" s="356">
        <v>0.92</v>
      </c>
      <c r="AK908" s="169">
        <v>0.926119747575804</v>
      </c>
      <c r="AL908" s="169">
        <v>0.914498757249379</v>
      </c>
      <c r="AM908" s="169">
        <v>0.908130601792574</v>
      </c>
      <c r="AN908" s="169">
        <v>0.926119747575804</v>
      </c>
      <c r="AO908" s="168">
        <v>0.99</v>
      </c>
      <c r="AP908" s="358">
        <v>1</v>
      </c>
      <c r="AQ908" s="358">
        <v>1</v>
      </c>
      <c r="AR908" s="358">
        <v>1</v>
      </c>
      <c r="AS908" s="359">
        <v>1</v>
      </c>
      <c r="AT908" s="364">
        <v>0.0656418488929858</v>
      </c>
      <c r="AU908" s="361">
        <v>0.05</v>
      </c>
      <c r="AV908" s="362">
        <v>0.205128205128205</v>
      </c>
      <c r="AW908" s="362">
        <v>0.135135135135135</v>
      </c>
      <c r="AX908" s="362">
        <v>0.05</v>
      </c>
      <c r="AY908" s="142"/>
      <c r="AZ908" s="140"/>
    </row>
    <row r="909" spans="1:52">
      <c r="A909" s="138"/>
      <c r="B909" s="142"/>
      <c r="C909" s="182" t="s">
        <v>1671</v>
      </c>
      <c r="D909" s="166" t="s">
        <v>26</v>
      </c>
      <c r="E909" s="166" t="s">
        <v>1672</v>
      </c>
      <c r="F909" s="167" t="s">
        <v>1677</v>
      </c>
      <c r="G909" s="185" t="s">
        <v>1678</v>
      </c>
      <c r="H909" s="186" t="s">
        <v>1678</v>
      </c>
      <c r="I909" s="186" t="s">
        <v>1678</v>
      </c>
      <c r="J909" s="186" t="s">
        <v>1678</v>
      </c>
      <c r="K909" s="168">
        <v>0.9</v>
      </c>
      <c r="L909" s="169">
        <v>0.973684210526316</v>
      </c>
      <c r="M909" s="169">
        <v>0.833333333333333</v>
      </c>
      <c r="N909" s="170">
        <v>0.941176470588235</v>
      </c>
      <c r="O909" s="170">
        <v>0.973684210526316</v>
      </c>
      <c r="P909" s="356">
        <v>0.9</v>
      </c>
      <c r="Q909" s="357">
        <v>0.944294940796555</v>
      </c>
      <c r="R909" s="169">
        <v>0.649481295190192</v>
      </c>
      <c r="S909" s="169">
        <v>0.872286079182631</v>
      </c>
      <c r="T909" s="169">
        <v>0.944294940796555</v>
      </c>
      <c r="U909" s="356">
        <v>0.9</v>
      </c>
      <c r="V909" s="169">
        <v>0.902852529601722</v>
      </c>
      <c r="W909" s="169">
        <v>0.891857906318768</v>
      </c>
      <c r="X909" s="169">
        <v>0.9272030651341</v>
      </c>
      <c r="Y909" s="169">
        <v>0.902852529601722</v>
      </c>
      <c r="Z909" s="356">
        <v>0.92</v>
      </c>
      <c r="AA909" s="356">
        <v>0.92</v>
      </c>
      <c r="AB909" s="356">
        <v>0.929008567931457</v>
      </c>
      <c r="AC909" s="356">
        <v>0.939542483660131</v>
      </c>
      <c r="AD909" s="356">
        <v>0.92</v>
      </c>
      <c r="AE909" s="356">
        <v>0.92</v>
      </c>
      <c r="AF909" s="169">
        <v>0.992050874403816</v>
      </c>
      <c r="AG909" s="169">
        <v>0.976576576576577</v>
      </c>
      <c r="AH909" s="169">
        <v>0.981288981288981</v>
      </c>
      <c r="AI909" s="169">
        <v>0.992050874403816</v>
      </c>
      <c r="AJ909" s="356">
        <v>0.92</v>
      </c>
      <c r="AK909" s="169">
        <v>0.953356086461889</v>
      </c>
      <c r="AL909" s="169">
        <v>0.950725362681341</v>
      </c>
      <c r="AM909" s="169">
        <v>0.955484167049105</v>
      </c>
      <c r="AN909" s="169">
        <v>0.953356086461889</v>
      </c>
      <c r="AO909" s="168">
        <v>0.99</v>
      </c>
      <c r="AP909" s="358">
        <v>1</v>
      </c>
      <c r="AQ909" s="358">
        <v>1</v>
      </c>
      <c r="AR909" s="358">
        <v>1</v>
      </c>
      <c r="AS909" s="359">
        <v>1</v>
      </c>
      <c r="AT909" s="364">
        <v>0.0656418488929858</v>
      </c>
      <c r="AU909" s="361">
        <v>0.0588235294117647</v>
      </c>
      <c r="AV909" s="362">
        <v>0.0526315789473684</v>
      </c>
      <c r="AW909" s="362">
        <v>0.0952380952380952</v>
      </c>
      <c r="AX909" s="362">
        <v>0.0588235294117647</v>
      </c>
      <c r="AY909" s="142"/>
      <c r="AZ909" s="140"/>
    </row>
    <row r="910" spans="1:52">
      <c r="A910" s="138"/>
      <c r="B910" s="142"/>
      <c r="C910" s="182" t="s">
        <v>1671</v>
      </c>
      <c r="D910" s="166" t="s">
        <v>26</v>
      </c>
      <c r="E910" s="166" t="s">
        <v>1672</v>
      </c>
      <c r="F910" s="167" t="s">
        <v>1679</v>
      </c>
      <c r="G910" s="185" t="s">
        <v>1680</v>
      </c>
      <c r="H910" s="186" t="s">
        <v>1680</v>
      </c>
      <c r="I910" s="186" t="s">
        <v>1680</v>
      </c>
      <c r="J910" s="186" t="s">
        <v>1680</v>
      </c>
      <c r="K910" s="168">
        <v>0.9</v>
      </c>
      <c r="L910" s="169">
        <v>0.939393939393939</v>
      </c>
      <c r="M910" s="169">
        <v>0.970588235294118</v>
      </c>
      <c r="N910" s="170">
        <v>0.96551724137931</v>
      </c>
      <c r="O910" s="170">
        <v>0.939393939393939</v>
      </c>
      <c r="P910" s="356">
        <v>0.9</v>
      </c>
      <c r="Q910" s="357">
        <v>0.931440266052699</v>
      </c>
      <c r="R910" s="169">
        <v>0.950698438783895</v>
      </c>
      <c r="S910" s="169">
        <v>0.934615384615385</v>
      </c>
      <c r="T910" s="169">
        <v>0.931440266052699</v>
      </c>
      <c r="U910" s="356">
        <v>0.9</v>
      </c>
      <c r="V910" s="169">
        <v>0.912765413149143</v>
      </c>
      <c r="W910" s="169">
        <v>0.92413037523966</v>
      </c>
      <c r="X910" s="169">
        <v>0.934615384615385</v>
      </c>
      <c r="Y910" s="169">
        <v>0.912765413149143</v>
      </c>
      <c r="Z910" s="356">
        <v>0.92</v>
      </c>
      <c r="AA910" s="356">
        <v>0.961075069508805</v>
      </c>
      <c r="AB910" s="356">
        <v>0.947310647639956</v>
      </c>
      <c r="AC910" s="356">
        <v>0.949886104783599</v>
      </c>
      <c r="AD910" s="356">
        <v>0.961075069508805</v>
      </c>
      <c r="AE910" s="356">
        <v>0.92</v>
      </c>
      <c r="AF910" s="169">
        <v>0.980230964963789</v>
      </c>
      <c r="AG910" s="169">
        <v>0.971055849979617</v>
      </c>
      <c r="AH910" s="169">
        <v>0.991757575757576</v>
      </c>
      <c r="AI910" s="169">
        <v>0.980230964963789</v>
      </c>
      <c r="AJ910" s="356">
        <v>0.92</v>
      </c>
      <c r="AK910" s="169">
        <v>0.968188105117566</v>
      </c>
      <c r="AL910" s="169">
        <v>0.963401271093579</v>
      </c>
      <c r="AM910" s="169">
        <v>0.963888888888889</v>
      </c>
      <c r="AN910" s="169">
        <v>0.968188105117566</v>
      </c>
      <c r="AO910" s="168">
        <v>0.99</v>
      </c>
      <c r="AP910" s="358">
        <v>1</v>
      </c>
      <c r="AQ910" s="358">
        <v>1</v>
      </c>
      <c r="AR910" s="358">
        <v>1</v>
      </c>
      <c r="AS910" s="359">
        <v>1</v>
      </c>
      <c r="AT910" s="364">
        <v>0.0656418488929858</v>
      </c>
      <c r="AU910" s="361">
        <v>0.0357142857142857</v>
      </c>
      <c r="AV910" s="362">
        <v>0.136363636363636</v>
      </c>
      <c r="AW910" s="362">
        <v>0.130434782608696</v>
      </c>
      <c r="AX910" s="362">
        <v>0.0357142857142857</v>
      </c>
      <c r="AY910" s="142"/>
      <c r="AZ910" s="140"/>
    </row>
    <row r="911" spans="1:52">
      <c r="A911" s="138"/>
      <c r="B911" s="142"/>
      <c r="C911" s="182" t="s">
        <v>1671</v>
      </c>
      <c r="D911" s="166" t="s">
        <v>26</v>
      </c>
      <c r="E911" s="166" t="s">
        <v>1672</v>
      </c>
      <c r="F911" s="167" t="s">
        <v>1681</v>
      </c>
      <c r="G911" s="185" t="s">
        <v>1682</v>
      </c>
      <c r="H911" s="186" t="s">
        <v>1682</v>
      </c>
      <c r="I911" s="186" t="s">
        <v>1682</v>
      </c>
      <c r="J911" s="186" t="s">
        <v>1682</v>
      </c>
      <c r="K911" s="168">
        <v>0.9</v>
      </c>
      <c r="L911" s="169">
        <v>0.971428571428571</v>
      </c>
      <c r="M911" s="169">
        <v>0.941176470588235</v>
      </c>
      <c r="N911" s="170">
        <v>1</v>
      </c>
      <c r="O911" s="170">
        <v>0.971428571428571</v>
      </c>
      <c r="P911" s="356">
        <v>0.9</v>
      </c>
      <c r="Q911" s="357">
        <v>0.944841979725701</v>
      </c>
      <c r="R911" s="169">
        <v>0.977390180878553</v>
      </c>
      <c r="S911" s="169">
        <v>0.943295019157088</v>
      </c>
      <c r="T911" s="169">
        <v>0.944841979725701</v>
      </c>
      <c r="U911" s="356">
        <v>0.9</v>
      </c>
      <c r="V911" s="169">
        <v>0.909361955873584</v>
      </c>
      <c r="W911" s="169">
        <v>0.921511627906977</v>
      </c>
      <c r="X911" s="169">
        <v>0.940996168582375</v>
      </c>
      <c r="Y911" s="169">
        <v>0.909361955873584</v>
      </c>
      <c r="Z911" s="356">
        <v>0.92</v>
      </c>
      <c r="AA911" s="356">
        <v>0.92332268370607</v>
      </c>
      <c r="AB911" s="356">
        <v>0.858974358974359</v>
      </c>
      <c r="AC911" s="356">
        <v>0.90719696969697</v>
      </c>
      <c r="AD911" s="356">
        <v>0.92332268370607</v>
      </c>
      <c r="AE911" s="356">
        <v>0.92</v>
      </c>
      <c r="AF911" s="169">
        <v>0.96999031945789</v>
      </c>
      <c r="AG911" s="169">
        <v>0.98879202988792</v>
      </c>
      <c r="AH911" s="169">
        <v>0.965953307392996</v>
      </c>
      <c r="AI911" s="169">
        <v>0.96999031945789</v>
      </c>
      <c r="AJ911" s="356">
        <v>0.92</v>
      </c>
      <c r="AK911" s="169">
        <v>0.953627524308153</v>
      </c>
      <c r="AL911" s="169">
        <v>0.9437564499484</v>
      </c>
      <c r="AM911" s="169">
        <v>0.951472191930207</v>
      </c>
      <c r="AN911" s="169">
        <v>0.953627524308153</v>
      </c>
      <c r="AO911" s="168">
        <v>0.99</v>
      </c>
      <c r="AP911" s="358">
        <v>1</v>
      </c>
      <c r="AQ911" s="358">
        <v>1</v>
      </c>
      <c r="AR911" s="358">
        <v>1</v>
      </c>
      <c r="AS911" s="359">
        <v>1</v>
      </c>
      <c r="AT911" s="364">
        <v>0.0656418488929858</v>
      </c>
      <c r="AU911" s="361">
        <v>0.0294117647058824</v>
      </c>
      <c r="AV911" s="362">
        <v>0.285714285714286</v>
      </c>
      <c r="AW911" s="362">
        <v>0.0454545454545455</v>
      </c>
      <c r="AX911" s="362">
        <v>0.0294117647058824</v>
      </c>
      <c r="AY911" s="142"/>
      <c r="AZ911" s="140"/>
    </row>
    <row r="912" spans="1:52">
      <c r="A912" s="138"/>
      <c r="B912" s="142"/>
      <c r="C912" s="182" t="s">
        <v>1671</v>
      </c>
      <c r="D912" s="166" t="s">
        <v>237</v>
      </c>
      <c r="E912" s="166" t="s">
        <v>1672</v>
      </c>
      <c r="F912" s="167" t="s">
        <v>1683</v>
      </c>
      <c r="G912" s="185" t="s">
        <v>1684</v>
      </c>
      <c r="H912" s="186" t="s">
        <v>1684</v>
      </c>
      <c r="I912" s="186" t="s">
        <v>1684</v>
      </c>
      <c r="J912" s="186" t="s">
        <v>1684</v>
      </c>
      <c r="K912" s="168">
        <v>0.9</v>
      </c>
      <c r="L912" s="169" t="s">
        <v>32</v>
      </c>
      <c r="M912" s="169" t="s">
        <v>32</v>
      </c>
      <c r="N912" s="170" t="s">
        <v>32</v>
      </c>
      <c r="O912" s="170" t="s">
        <v>32</v>
      </c>
      <c r="P912" s="356">
        <v>0.9</v>
      </c>
      <c r="Q912" s="357" t="s">
        <v>32</v>
      </c>
      <c r="R912" s="169" t="s">
        <v>32</v>
      </c>
      <c r="S912" s="169" t="s">
        <v>32</v>
      </c>
      <c r="T912" s="169" t="s">
        <v>32</v>
      </c>
      <c r="U912" s="356">
        <v>0.9</v>
      </c>
      <c r="V912" s="169" t="s">
        <v>32</v>
      </c>
      <c r="W912" s="169" t="s">
        <v>32</v>
      </c>
      <c r="X912" s="169" t="s">
        <v>32</v>
      </c>
      <c r="Y912" s="169" t="s">
        <v>32</v>
      </c>
      <c r="Z912" s="356">
        <v>0.92</v>
      </c>
      <c r="AA912" s="356" t="s">
        <v>32</v>
      </c>
      <c r="AB912" s="356" t="s">
        <v>32</v>
      </c>
      <c r="AC912" s="356" t="s">
        <v>32</v>
      </c>
      <c r="AD912" s="356" t="s">
        <v>32</v>
      </c>
      <c r="AE912" s="356">
        <v>0.92</v>
      </c>
      <c r="AF912" s="169">
        <v>0.977272727272727</v>
      </c>
      <c r="AG912" s="169">
        <v>0.993006993006993</v>
      </c>
      <c r="AH912" s="169">
        <v>0.977346278317152</v>
      </c>
      <c r="AI912" s="169">
        <v>0.977272727272727</v>
      </c>
      <c r="AJ912" s="356">
        <v>0.92</v>
      </c>
      <c r="AK912" s="169" t="s">
        <v>32</v>
      </c>
      <c r="AL912" s="169" t="s">
        <v>32</v>
      </c>
      <c r="AM912" s="169" t="s">
        <v>32</v>
      </c>
      <c r="AN912" s="169" t="s">
        <v>32</v>
      </c>
      <c r="AO912" s="168">
        <v>0.99</v>
      </c>
      <c r="AP912" s="358">
        <v>1</v>
      </c>
      <c r="AQ912" s="358">
        <v>1</v>
      </c>
      <c r="AR912" s="358">
        <v>1</v>
      </c>
      <c r="AS912" s="359">
        <v>1</v>
      </c>
      <c r="AT912" s="364">
        <v>0.0656418488929858</v>
      </c>
      <c r="AU912" s="361" t="s">
        <v>32</v>
      </c>
      <c r="AV912" s="362" t="s">
        <v>32</v>
      </c>
      <c r="AW912" s="362" t="s">
        <v>32</v>
      </c>
      <c r="AX912" s="362" t="s">
        <v>32</v>
      </c>
      <c r="AY912" s="142"/>
      <c r="AZ912" s="140"/>
    </row>
    <row r="913" spans="1:52">
      <c r="A913" s="138"/>
      <c r="B913" s="142"/>
      <c r="C913" s="182" t="s">
        <v>1671</v>
      </c>
      <c r="D913" s="166" t="s">
        <v>26</v>
      </c>
      <c r="E913" s="166" t="s">
        <v>1672</v>
      </c>
      <c r="F913" s="167" t="s">
        <v>1685</v>
      </c>
      <c r="G913" s="187" t="s">
        <v>1686</v>
      </c>
      <c r="H913" s="188" t="s">
        <v>1686</v>
      </c>
      <c r="I913" s="188" t="s">
        <v>1686</v>
      </c>
      <c r="J913" s="188" t="s">
        <v>1686</v>
      </c>
      <c r="K913" s="168">
        <v>0.9</v>
      </c>
      <c r="L913" s="169">
        <v>0.923076923076923</v>
      </c>
      <c r="M913" s="169">
        <v>0.894736842105263</v>
      </c>
      <c r="N913" s="170">
        <v>0.878787878787879</v>
      </c>
      <c r="O913" s="170">
        <v>0.923076923076923</v>
      </c>
      <c r="P913" s="356">
        <v>0.9</v>
      </c>
      <c r="Q913" s="357">
        <v>0.845079787234043</v>
      </c>
      <c r="R913" s="169">
        <v>0.883821193555707</v>
      </c>
      <c r="S913" s="169">
        <v>0.868421052631579</v>
      </c>
      <c r="T913" s="169">
        <v>0.845079787234043</v>
      </c>
      <c r="U913" s="356">
        <v>0.9</v>
      </c>
      <c r="V913" s="169">
        <v>0.861480496453901</v>
      </c>
      <c r="W913" s="169">
        <v>0.862945314272748</v>
      </c>
      <c r="X913" s="169">
        <v>0.886602870813397</v>
      </c>
      <c r="Y913" s="169">
        <v>0.861480496453901</v>
      </c>
      <c r="Z913" s="356">
        <v>0.92</v>
      </c>
      <c r="AA913" s="356">
        <v>0.919108280254777</v>
      </c>
      <c r="AB913" s="356">
        <v>0.888498683055312</v>
      </c>
      <c r="AC913" s="356">
        <v>0.900481540930979</v>
      </c>
      <c r="AD913" s="356">
        <v>0.919108280254777</v>
      </c>
      <c r="AE913" s="356">
        <v>0.92</v>
      </c>
      <c r="AF913" s="169">
        <v>0.964141821112006</v>
      </c>
      <c r="AG913" s="169">
        <v>0.963314630988347</v>
      </c>
      <c r="AH913" s="169">
        <v>0.968789013732834</v>
      </c>
      <c r="AI913" s="169">
        <v>0.964141821112006</v>
      </c>
      <c r="AJ913" s="356">
        <v>0.92</v>
      </c>
      <c r="AK913" s="169">
        <v>0.891883063857586</v>
      </c>
      <c r="AL913" s="169">
        <v>0.877028489001082</v>
      </c>
      <c r="AM913" s="169">
        <v>0.89240972733972</v>
      </c>
      <c r="AN913" s="169">
        <v>0.891883063857586</v>
      </c>
      <c r="AO913" s="168">
        <v>0.99</v>
      </c>
      <c r="AP913" s="358">
        <v>1</v>
      </c>
      <c r="AQ913" s="358">
        <v>1</v>
      </c>
      <c r="AR913" s="358">
        <v>1</v>
      </c>
      <c r="AS913" s="359">
        <v>1</v>
      </c>
      <c r="AT913" s="364">
        <v>0.0656418488929858</v>
      </c>
      <c r="AU913" s="361">
        <v>0.0697674418604651</v>
      </c>
      <c r="AV913" s="362">
        <v>0.321428571428571</v>
      </c>
      <c r="AW913" s="362">
        <v>0.0416666666666667</v>
      </c>
      <c r="AX913" s="362">
        <v>0.0697674418604651</v>
      </c>
      <c r="AY913" s="142"/>
      <c r="AZ913" s="140"/>
    </row>
    <row r="914" spans="1:52">
      <c r="A914" s="138"/>
      <c r="B914" s="142"/>
      <c r="C914" s="182" t="s">
        <v>1671</v>
      </c>
      <c r="D914" s="166" t="s">
        <v>237</v>
      </c>
      <c r="E914" s="166" t="s">
        <v>1672</v>
      </c>
      <c r="F914" s="167" t="s">
        <v>1687</v>
      </c>
      <c r="G914" s="187" t="s">
        <v>1688</v>
      </c>
      <c r="H914" s="188" t="s">
        <v>1688</v>
      </c>
      <c r="I914" s="188" t="s">
        <v>1688</v>
      </c>
      <c r="J914" s="188" t="s">
        <v>1688</v>
      </c>
      <c r="K914" s="168">
        <v>0.9</v>
      </c>
      <c r="L914" s="169" t="s">
        <v>32</v>
      </c>
      <c r="M914" s="169" t="s">
        <v>32</v>
      </c>
      <c r="N914" s="170" t="s">
        <v>32</v>
      </c>
      <c r="O914" s="170" t="s">
        <v>32</v>
      </c>
      <c r="P914" s="356">
        <v>0.9</v>
      </c>
      <c r="Q914" s="357" t="s">
        <v>32</v>
      </c>
      <c r="R914" s="169" t="s">
        <v>32</v>
      </c>
      <c r="S914" s="169" t="s">
        <v>32</v>
      </c>
      <c r="T914" s="169" t="s">
        <v>32</v>
      </c>
      <c r="U914" s="356">
        <v>0.9</v>
      </c>
      <c r="V914" s="169" t="s">
        <v>32</v>
      </c>
      <c r="W914" s="169" t="s">
        <v>32</v>
      </c>
      <c r="X914" s="169" t="s">
        <v>32</v>
      </c>
      <c r="Y914" s="169" t="s">
        <v>32</v>
      </c>
      <c r="Z914" s="356">
        <v>0.92</v>
      </c>
      <c r="AA914" s="356" t="s">
        <v>32</v>
      </c>
      <c r="AB914" s="356" t="s">
        <v>32</v>
      </c>
      <c r="AC914" s="356" t="s">
        <v>32</v>
      </c>
      <c r="AD914" s="356" t="s">
        <v>32</v>
      </c>
      <c r="AE914" s="356">
        <v>0.92</v>
      </c>
      <c r="AF914" s="169">
        <v>0.980132450331126</v>
      </c>
      <c r="AG914" s="169">
        <v>0.996894409937888</v>
      </c>
      <c r="AH914" s="169">
        <v>0.973262032085562</v>
      </c>
      <c r="AI914" s="169">
        <v>0.980132450331126</v>
      </c>
      <c r="AJ914" s="356">
        <v>0.92</v>
      </c>
      <c r="AK914" s="169" t="s">
        <v>32</v>
      </c>
      <c r="AL914" s="169" t="s">
        <v>32</v>
      </c>
      <c r="AM914" s="169" t="s">
        <v>32</v>
      </c>
      <c r="AN914" s="169" t="s">
        <v>32</v>
      </c>
      <c r="AO914" s="168">
        <v>0.99</v>
      </c>
      <c r="AP914" s="358">
        <v>1</v>
      </c>
      <c r="AQ914" s="358">
        <v>1</v>
      </c>
      <c r="AR914" s="358">
        <v>1</v>
      </c>
      <c r="AS914" s="359">
        <v>1</v>
      </c>
      <c r="AT914" s="364">
        <v>0.0656418488929858</v>
      </c>
      <c r="AU914" s="361" t="s">
        <v>32</v>
      </c>
      <c r="AV914" s="362" t="s">
        <v>32</v>
      </c>
      <c r="AW914" s="362" t="s">
        <v>32</v>
      </c>
      <c r="AX914" s="362" t="s">
        <v>32</v>
      </c>
      <c r="AY914" s="142"/>
      <c r="AZ914" s="140"/>
    </row>
    <row r="915" spans="1:52">
      <c r="A915" s="138"/>
      <c r="B915" s="142"/>
      <c r="C915" s="182" t="s">
        <v>1671</v>
      </c>
      <c r="D915" s="166" t="s">
        <v>26</v>
      </c>
      <c r="E915" s="166" t="s">
        <v>1672</v>
      </c>
      <c r="F915" s="167" t="s">
        <v>1689</v>
      </c>
      <c r="G915" s="187" t="s">
        <v>1690</v>
      </c>
      <c r="H915" s="188" t="s">
        <v>1690</v>
      </c>
      <c r="I915" s="188" t="s">
        <v>1690</v>
      </c>
      <c r="J915" s="188" t="s">
        <v>1690</v>
      </c>
      <c r="K915" s="168">
        <v>0.9</v>
      </c>
      <c r="L915" s="169">
        <v>0.947368421052632</v>
      </c>
      <c r="M915" s="169">
        <v>1</v>
      </c>
      <c r="N915" s="170">
        <v>0.894736842105263</v>
      </c>
      <c r="O915" s="170">
        <v>0.947368421052632</v>
      </c>
      <c r="P915" s="356">
        <v>0.9</v>
      </c>
      <c r="Q915" s="357">
        <v>0.915348837209302</v>
      </c>
      <c r="R915" s="169">
        <v>0.893674293405114</v>
      </c>
      <c r="S915" s="169">
        <v>0.875868055555556</v>
      </c>
      <c r="T915" s="169">
        <v>0.915348837209302</v>
      </c>
      <c r="U915" s="356">
        <v>0.9</v>
      </c>
      <c r="V915" s="169">
        <v>0.916279069767442</v>
      </c>
      <c r="W915" s="169">
        <v>0.904441453566622</v>
      </c>
      <c r="X915" s="169">
        <v>0.953993055555556</v>
      </c>
      <c r="Y915" s="169">
        <v>0.916279069767442</v>
      </c>
      <c r="Z915" s="356">
        <v>0.92</v>
      </c>
      <c r="AA915" s="356">
        <v>0.907756813417191</v>
      </c>
      <c r="AB915" s="356">
        <v>0.858223062381853</v>
      </c>
      <c r="AC915" s="356">
        <v>0.957589285714286</v>
      </c>
      <c r="AD915" s="356">
        <v>0.907756813417191</v>
      </c>
      <c r="AE915" s="356">
        <v>0.92</v>
      </c>
      <c r="AF915" s="169">
        <v>0.917175239755885</v>
      </c>
      <c r="AG915" s="169">
        <v>0.877850162866449</v>
      </c>
      <c r="AH915" s="169">
        <v>0.878075451066156</v>
      </c>
      <c r="AI915" s="169">
        <v>0.917175239755885</v>
      </c>
      <c r="AJ915" s="356">
        <v>0.92</v>
      </c>
      <c r="AK915" s="169">
        <v>0.926232593150169</v>
      </c>
      <c r="AL915" s="169">
        <v>0.906699751861042</v>
      </c>
      <c r="AM915" s="169">
        <v>0.95875</v>
      </c>
      <c r="AN915" s="169">
        <v>0.926232593150169</v>
      </c>
      <c r="AO915" s="168">
        <v>0.99</v>
      </c>
      <c r="AP915" s="358">
        <v>1</v>
      </c>
      <c r="AQ915" s="358">
        <v>1</v>
      </c>
      <c r="AR915" s="358">
        <v>1</v>
      </c>
      <c r="AS915" s="359">
        <v>1</v>
      </c>
      <c r="AT915" s="364">
        <v>0.0656418488929858</v>
      </c>
      <c r="AU915" s="361">
        <v>0.142857142857143</v>
      </c>
      <c r="AV915" s="362">
        <v>0.0769230769230769</v>
      </c>
      <c r="AW915" s="362">
        <v>0</v>
      </c>
      <c r="AX915" s="362">
        <v>0.142857142857143</v>
      </c>
      <c r="AY915" s="142"/>
      <c r="AZ915" s="140"/>
    </row>
    <row r="916" spans="1:52">
      <c r="A916" s="138"/>
      <c r="B916" s="142"/>
      <c r="C916" s="182" t="s">
        <v>1671</v>
      </c>
      <c r="D916" s="166" t="s">
        <v>237</v>
      </c>
      <c r="E916" s="166" t="s">
        <v>1672</v>
      </c>
      <c r="F916" s="167" t="s">
        <v>1691</v>
      </c>
      <c r="G916" s="185" t="s">
        <v>1692</v>
      </c>
      <c r="H916" s="186" t="s">
        <v>1692</v>
      </c>
      <c r="I916" s="186" t="s">
        <v>1692</v>
      </c>
      <c r="J916" s="186" t="s">
        <v>1692</v>
      </c>
      <c r="K916" s="168">
        <v>0.9</v>
      </c>
      <c r="L916" s="169" t="s">
        <v>32</v>
      </c>
      <c r="M916" s="169" t="s">
        <v>32</v>
      </c>
      <c r="N916" s="170" t="s">
        <v>32</v>
      </c>
      <c r="O916" s="170" t="s">
        <v>32</v>
      </c>
      <c r="P916" s="356">
        <v>0.9</v>
      </c>
      <c r="Q916" s="357" t="s">
        <v>32</v>
      </c>
      <c r="R916" s="169" t="s">
        <v>32</v>
      </c>
      <c r="S916" s="169" t="s">
        <v>32</v>
      </c>
      <c r="T916" s="169" t="s">
        <v>32</v>
      </c>
      <c r="U916" s="356">
        <v>0.9</v>
      </c>
      <c r="V916" s="169" t="s">
        <v>32</v>
      </c>
      <c r="W916" s="169" t="s">
        <v>32</v>
      </c>
      <c r="X916" s="169" t="s">
        <v>32</v>
      </c>
      <c r="Y916" s="169" t="s">
        <v>32</v>
      </c>
      <c r="Z916" s="356">
        <v>0.92</v>
      </c>
      <c r="AA916" s="356" t="s">
        <v>32</v>
      </c>
      <c r="AB916" s="356" t="s">
        <v>32</v>
      </c>
      <c r="AC916" s="356" t="s">
        <v>32</v>
      </c>
      <c r="AD916" s="356" t="s">
        <v>32</v>
      </c>
      <c r="AE916" s="356">
        <v>0.92</v>
      </c>
      <c r="AF916" s="169">
        <v>1</v>
      </c>
      <c r="AG916" s="169">
        <v>1</v>
      </c>
      <c r="AH916" s="169">
        <v>1</v>
      </c>
      <c r="AI916" s="169">
        <v>1</v>
      </c>
      <c r="AJ916" s="356">
        <v>0.92</v>
      </c>
      <c r="AK916" s="169" t="s">
        <v>32</v>
      </c>
      <c r="AL916" s="169" t="s">
        <v>32</v>
      </c>
      <c r="AM916" s="169" t="s">
        <v>32</v>
      </c>
      <c r="AN916" s="169" t="s">
        <v>32</v>
      </c>
      <c r="AO916" s="168">
        <v>0.99</v>
      </c>
      <c r="AP916" s="358" t="s">
        <v>32</v>
      </c>
      <c r="AQ916" s="358" t="s">
        <v>32</v>
      </c>
      <c r="AR916" s="358" t="s">
        <v>32</v>
      </c>
      <c r="AS916" s="359" t="s">
        <v>32</v>
      </c>
      <c r="AT916" s="364">
        <v>0.0656418488929858</v>
      </c>
      <c r="AU916" s="361" t="s">
        <v>32</v>
      </c>
      <c r="AV916" s="362" t="s">
        <v>32</v>
      </c>
      <c r="AW916" s="362" t="s">
        <v>32</v>
      </c>
      <c r="AX916" s="362" t="s">
        <v>32</v>
      </c>
      <c r="AY916" s="142"/>
      <c r="AZ916" s="140"/>
    </row>
    <row r="917" spans="1:52">
      <c r="A917" s="138"/>
      <c r="B917" s="142"/>
      <c r="C917" s="182" t="s">
        <v>1671</v>
      </c>
      <c r="D917" s="166" t="s">
        <v>26</v>
      </c>
      <c r="E917" s="166" t="s">
        <v>1672</v>
      </c>
      <c r="F917" s="167" t="s">
        <v>1693</v>
      </c>
      <c r="G917" s="185" t="s">
        <v>1694</v>
      </c>
      <c r="H917" s="186" t="s">
        <v>1694</v>
      </c>
      <c r="I917" s="186" t="s">
        <v>1694</v>
      </c>
      <c r="J917" s="186" t="s">
        <v>1694</v>
      </c>
      <c r="K917" s="168">
        <v>0.9</v>
      </c>
      <c r="L917" s="169">
        <v>0.772727272727273</v>
      </c>
      <c r="M917" s="169">
        <v>0.818181818181818</v>
      </c>
      <c r="N917" s="170">
        <v>0.761904761904762</v>
      </c>
      <c r="O917" s="170">
        <v>0.772727272727273</v>
      </c>
      <c r="P917" s="356">
        <v>0.9</v>
      </c>
      <c r="Q917" s="357">
        <v>0.942058346839546</v>
      </c>
      <c r="R917" s="169">
        <v>0.927455744533148</v>
      </c>
      <c r="S917" s="169">
        <v>0.981936416184971</v>
      </c>
      <c r="T917" s="169">
        <v>0.942058346839546</v>
      </c>
      <c r="U917" s="356">
        <v>0.9</v>
      </c>
      <c r="V917" s="169">
        <v>0.910048622366288</v>
      </c>
      <c r="W917" s="169">
        <v>0.863589031586255</v>
      </c>
      <c r="X917" s="169">
        <v>0.90606936416185</v>
      </c>
      <c r="Y917" s="169">
        <v>0.910048622366288</v>
      </c>
      <c r="Z917" s="356">
        <v>0.92</v>
      </c>
      <c r="AA917" s="356" t="s">
        <v>32</v>
      </c>
      <c r="AB917" s="356">
        <v>0</v>
      </c>
      <c r="AC917" s="356" t="s">
        <v>32</v>
      </c>
      <c r="AD917" s="356" t="s">
        <v>32</v>
      </c>
      <c r="AE917" s="356">
        <v>0.92</v>
      </c>
      <c r="AF917" s="169">
        <v>0.997226424609178</v>
      </c>
      <c r="AG917" s="169">
        <v>0.999106943514177</v>
      </c>
      <c r="AH917" s="169">
        <v>0.997201492537313</v>
      </c>
      <c r="AI917" s="169">
        <v>0.997226424609178</v>
      </c>
      <c r="AJ917" s="356">
        <v>0.92</v>
      </c>
      <c r="AK917" s="169">
        <v>0.956454121306376</v>
      </c>
      <c r="AL917" s="169">
        <v>0.934119278779473</v>
      </c>
      <c r="AM917" s="169">
        <v>0.945165945165945</v>
      </c>
      <c r="AN917" s="169">
        <v>0.956454121306376</v>
      </c>
      <c r="AO917" s="168">
        <v>0.99</v>
      </c>
      <c r="AP917" s="358">
        <v>1</v>
      </c>
      <c r="AQ917" s="358">
        <v>1</v>
      </c>
      <c r="AR917" s="358">
        <v>1</v>
      </c>
      <c r="AS917" s="359">
        <v>1</v>
      </c>
      <c r="AT917" s="364">
        <v>0.0656418488929858</v>
      </c>
      <c r="AU917" s="361">
        <v>0</v>
      </c>
      <c r="AV917" s="362">
        <v>0.225806451612903</v>
      </c>
      <c r="AW917" s="362">
        <v>0.0857142857142857</v>
      </c>
      <c r="AX917" s="362">
        <v>0</v>
      </c>
      <c r="AY917" s="142"/>
      <c r="AZ917" s="140"/>
    </row>
    <row r="918" spans="1:52">
      <c r="A918" s="138"/>
      <c r="B918" s="142"/>
      <c r="C918" s="182" t="s">
        <v>1671</v>
      </c>
      <c r="D918" s="166" t="s">
        <v>26</v>
      </c>
      <c r="E918" s="166" t="s">
        <v>1672</v>
      </c>
      <c r="F918" s="167" t="s">
        <v>1695</v>
      </c>
      <c r="G918" s="185" t="s">
        <v>1696</v>
      </c>
      <c r="H918" s="186" t="s">
        <v>1696</v>
      </c>
      <c r="I918" s="186" t="s">
        <v>1696</v>
      </c>
      <c r="J918" s="186" t="s">
        <v>1696</v>
      </c>
      <c r="K918" s="168">
        <v>0.9</v>
      </c>
      <c r="L918" s="169">
        <v>0.966666666666667</v>
      </c>
      <c r="M918" s="169">
        <v>0.966666666666667</v>
      </c>
      <c r="N918" s="170">
        <v>0.962962962962963</v>
      </c>
      <c r="O918" s="170">
        <v>0.966666666666667</v>
      </c>
      <c r="P918" s="356">
        <v>0.9</v>
      </c>
      <c r="Q918" s="357">
        <v>0.979214030529393</v>
      </c>
      <c r="R918" s="169">
        <v>0.896504642271983</v>
      </c>
      <c r="S918" s="169">
        <v>0.925974884335757</v>
      </c>
      <c r="T918" s="169">
        <v>0.979214030529393</v>
      </c>
      <c r="U918" s="356">
        <v>0.9</v>
      </c>
      <c r="V918" s="169">
        <v>0.900617083468659</v>
      </c>
      <c r="W918" s="169">
        <v>0.865101037684326</v>
      </c>
      <c r="X918" s="169">
        <v>0.911434236615995</v>
      </c>
      <c r="Y918" s="169">
        <v>0.900617083468659</v>
      </c>
      <c r="Z918" s="356">
        <v>0.92</v>
      </c>
      <c r="AA918" s="356" t="s">
        <v>32</v>
      </c>
      <c r="AB918" s="356">
        <v>1</v>
      </c>
      <c r="AC918" s="356" t="s">
        <v>32</v>
      </c>
      <c r="AD918" s="356" t="s">
        <v>32</v>
      </c>
      <c r="AE918" s="356">
        <v>0.92</v>
      </c>
      <c r="AF918" s="169">
        <v>1</v>
      </c>
      <c r="AG918" s="169">
        <v>0.996951219512195</v>
      </c>
      <c r="AH918" s="169">
        <v>0.997790543526292</v>
      </c>
      <c r="AI918" s="169">
        <v>1</v>
      </c>
      <c r="AJ918" s="356">
        <v>0.92</v>
      </c>
      <c r="AK918" s="169">
        <v>0.944141252006421</v>
      </c>
      <c r="AL918" s="169">
        <v>0.927108927108927</v>
      </c>
      <c r="AM918" s="169">
        <v>0.928712871287129</v>
      </c>
      <c r="AN918" s="169">
        <v>0.944141252006421</v>
      </c>
      <c r="AO918" s="168">
        <v>0.99</v>
      </c>
      <c r="AP918" s="358">
        <v>1</v>
      </c>
      <c r="AQ918" s="358">
        <v>1</v>
      </c>
      <c r="AR918" s="358">
        <v>1</v>
      </c>
      <c r="AS918" s="359">
        <v>1</v>
      </c>
      <c r="AT918" s="364">
        <v>0.0656418488929858</v>
      </c>
      <c r="AU918" s="361">
        <v>0</v>
      </c>
      <c r="AV918" s="362">
        <v>0.25</v>
      </c>
      <c r="AW918" s="362">
        <v>0.0625</v>
      </c>
      <c r="AX918" s="362">
        <v>0</v>
      </c>
      <c r="AY918" s="142"/>
      <c r="AZ918" s="140"/>
    </row>
    <row r="919" spans="1:52">
      <c r="A919" s="138"/>
      <c r="B919" s="142"/>
      <c r="C919" s="182" t="s">
        <v>1671</v>
      </c>
      <c r="D919" s="166" t="s">
        <v>26</v>
      </c>
      <c r="E919" s="166" t="s">
        <v>1672</v>
      </c>
      <c r="F919" s="167" t="s">
        <v>1697</v>
      </c>
      <c r="G919" s="189" t="s">
        <v>1697</v>
      </c>
      <c r="H919" s="190" t="s">
        <v>1697</v>
      </c>
      <c r="I919" s="190" t="s">
        <v>1697</v>
      </c>
      <c r="J919" s="190" t="s">
        <v>1697</v>
      </c>
      <c r="K919" s="168">
        <v>0.9</v>
      </c>
      <c r="L919" s="169">
        <v>0.956521739130435</v>
      </c>
      <c r="M919" s="169">
        <v>0.956521739130435</v>
      </c>
      <c r="N919" s="170">
        <v>0.888888888888889</v>
      </c>
      <c r="O919" s="170">
        <v>0.956521739130435</v>
      </c>
      <c r="P919" s="356">
        <v>0.9</v>
      </c>
      <c r="Q919" s="357">
        <v>0.985365853658537</v>
      </c>
      <c r="R919" s="169">
        <v>0.95364238410596</v>
      </c>
      <c r="S919" s="169">
        <v>0.892093023255814</v>
      </c>
      <c r="T919" s="169">
        <v>0.985365853658537</v>
      </c>
      <c r="U919" s="356">
        <v>0.9</v>
      </c>
      <c r="V919" s="169">
        <v>0.920487804878049</v>
      </c>
      <c r="W919" s="169">
        <v>0.925082781456954</v>
      </c>
      <c r="X919" s="169">
        <v>0.912558139534884</v>
      </c>
      <c r="Y919" s="169">
        <v>0.920487804878049</v>
      </c>
      <c r="Z919" s="356">
        <v>0.92</v>
      </c>
      <c r="AA919" s="356">
        <v>1</v>
      </c>
      <c r="AB919" s="356">
        <v>1</v>
      </c>
      <c r="AC919" s="356" t="s">
        <v>32</v>
      </c>
      <c r="AD919" s="356">
        <v>1</v>
      </c>
      <c r="AE919" s="356">
        <v>0.92</v>
      </c>
      <c r="AF919" s="169">
        <v>1</v>
      </c>
      <c r="AG919" s="169">
        <v>0.999206349206349</v>
      </c>
      <c r="AH919" s="169">
        <v>0.997474747474748</v>
      </c>
      <c r="AI919" s="169">
        <v>1</v>
      </c>
      <c r="AJ919" s="356">
        <v>0.92</v>
      </c>
      <c r="AK919" s="169">
        <v>0.946679139382601</v>
      </c>
      <c r="AL919" s="169">
        <v>0.950806118230674</v>
      </c>
      <c r="AM919" s="169">
        <v>0.934259259259259</v>
      </c>
      <c r="AN919" s="169">
        <v>0.946679139382601</v>
      </c>
      <c r="AO919" s="168">
        <v>0.99</v>
      </c>
      <c r="AP919" s="358">
        <v>1</v>
      </c>
      <c r="AQ919" s="358">
        <v>1</v>
      </c>
      <c r="AR919" s="358">
        <v>1</v>
      </c>
      <c r="AS919" s="359">
        <v>1</v>
      </c>
      <c r="AT919" s="364">
        <v>0.0656418488929858</v>
      </c>
      <c r="AU919" s="361">
        <v>0</v>
      </c>
      <c r="AV919" s="362">
        <v>0.25</v>
      </c>
      <c r="AW919" s="362">
        <v>0</v>
      </c>
      <c r="AX919" s="362">
        <v>0</v>
      </c>
      <c r="AY919" s="142"/>
      <c r="AZ919" s="140"/>
    </row>
    <row r="920" spans="1:52">
      <c r="A920" s="138"/>
      <c r="B920" s="142"/>
      <c r="C920" s="182" t="s">
        <v>1671</v>
      </c>
      <c r="D920" s="166" t="s">
        <v>26</v>
      </c>
      <c r="E920" s="166" t="s">
        <v>1672</v>
      </c>
      <c r="F920" s="167" t="s">
        <v>1698</v>
      </c>
      <c r="G920" s="185" t="s">
        <v>1699</v>
      </c>
      <c r="H920" s="186" t="s">
        <v>1699</v>
      </c>
      <c r="I920" s="186" t="s">
        <v>1699</v>
      </c>
      <c r="J920" s="186" t="s">
        <v>1699</v>
      </c>
      <c r="K920" s="168">
        <v>0.9</v>
      </c>
      <c r="L920" s="169">
        <v>0.974358974358974</v>
      </c>
      <c r="M920" s="169">
        <v>0.948717948717949</v>
      </c>
      <c r="N920" s="170">
        <v>0.611111111111111</v>
      </c>
      <c r="O920" s="170">
        <v>0.974358974358974</v>
      </c>
      <c r="P920" s="356">
        <v>0.9</v>
      </c>
      <c r="Q920" s="357">
        <v>0.983711460151251</v>
      </c>
      <c r="R920" s="169">
        <v>0.982721893491124</v>
      </c>
      <c r="S920" s="169">
        <v>0.991538868323638</v>
      </c>
      <c r="T920" s="169">
        <v>0.983711460151251</v>
      </c>
      <c r="U920" s="356">
        <v>0.9</v>
      </c>
      <c r="V920" s="169">
        <v>0.95607911576498</v>
      </c>
      <c r="W920" s="169">
        <v>0.939881656804734</v>
      </c>
      <c r="X920" s="169">
        <v>0.962982548915918</v>
      </c>
      <c r="Y920" s="169">
        <v>0.95607911576498</v>
      </c>
      <c r="Z920" s="356">
        <v>0.92</v>
      </c>
      <c r="AA920" s="356" t="s">
        <v>32</v>
      </c>
      <c r="AB920" s="356" t="s">
        <v>32</v>
      </c>
      <c r="AC920" s="356" t="s">
        <v>32</v>
      </c>
      <c r="AD920" s="356" t="s">
        <v>32</v>
      </c>
      <c r="AE920" s="356">
        <v>0.92</v>
      </c>
      <c r="AF920" s="169">
        <v>0.997239475500345</v>
      </c>
      <c r="AG920" s="169">
        <v>0.999548124717578</v>
      </c>
      <c r="AH920" s="169">
        <v>0.998009289980093</v>
      </c>
      <c r="AI920" s="169">
        <v>0.997239475500345</v>
      </c>
      <c r="AJ920" s="356">
        <v>0.92</v>
      </c>
      <c r="AK920" s="169">
        <v>0.965934684684685</v>
      </c>
      <c r="AL920" s="169">
        <v>0.951952662721893</v>
      </c>
      <c r="AM920" s="169">
        <v>0.969328397673189</v>
      </c>
      <c r="AN920" s="169">
        <v>0.965934684684685</v>
      </c>
      <c r="AO920" s="168">
        <v>0.99</v>
      </c>
      <c r="AP920" s="358">
        <v>1</v>
      </c>
      <c r="AQ920" s="358">
        <v>1</v>
      </c>
      <c r="AR920" s="358">
        <v>1</v>
      </c>
      <c r="AS920" s="359">
        <v>1</v>
      </c>
      <c r="AT920" s="364">
        <v>0.0656418488929858</v>
      </c>
      <c r="AU920" s="361">
        <v>0.0434782608695652</v>
      </c>
      <c r="AV920" s="362">
        <v>0.0909090909090909</v>
      </c>
      <c r="AW920" s="362">
        <v>0.166666666666667</v>
      </c>
      <c r="AX920" s="362">
        <v>0.0434782608695652</v>
      </c>
      <c r="AY920" s="142"/>
      <c r="AZ920" s="140"/>
    </row>
    <row r="921" spans="1:52">
      <c r="A921" s="138"/>
      <c r="B921" s="142"/>
      <c r="C921" s="182" t="s">
        <v>1671</v>
      </c>
      <c r="D921" s="166" t="s">
        <v>26</v>
      </c>
      <c r="E921" s="166" t="s">
        <v>1672</v>
      </c>
      <c r="F921" s="167" t="s">
        <v>1700</v>
      </c>
      <c r="G921" s="189" t="s">
        <v>1700</v>
      </c>
      <c r="H921" s="190" t="s">
        <v>1700</v>
      </c>
      <c r="I921" s="190" t="s">
        <v>1700</v>
      </c>
      <c r="J921" s="190" t="s">
        <v>1700</v>
      </c>
      <c r="K921" s="168">
        <v>0.9</v>
      </c>
      <c r="L921" s="169">
        <v>0.833333333333333</v>
      </c>
      <c r="M921" s="169">
        <v>0.923076923076923</v>
      </c>
      <c r="N921" s="170">
        <v>0.916666666666667</v>
      </c>
      <c r="O921" s="170">
        <v>0.833333333333333</v>
      </c>
      <c r="P921" s="356">
        <v>0.9</v>
      </c>
      <c r="Q921" s="357">
        <v>0.946438746438746</v>
      </c>
      <c r="R921" s="169">
        <v>0.966233766233766</v>
      </c>
      <c r="S921" s="169">
        <v>0.965287049399199</v>
      </c>
      <c r="T921" s="169">
        <v>0.946438746438746</v>
      </c>
      <c r="U921" s="356">
        <v>0.9</v>
      </c>
      <c r="V921" s="169">
        <v>0.896296296296296</v>
      </c>
      <c r="W921" s="169">
        <v>0.925714285714286</v>
      </c>
      <c r="X921" s="169">
        <v>0.919893190921228</v>
      </c>
      <c r="Y921" s="169">
        <v>0.896296296296296</v>
      </c>
      <c r="Z921" s="356">
        <v>0.92</v>
      </c>
      <c r="AA921" s="356" t="s">
        <v>32</v>
      </c>
      <c r="AB921" s="356" t="s">
        <v>32</v>
      </c>
      <c r="AC921" s="356" t="s">
        <v>32</v>
      </c>
      <c r="AD921" s="356" t="s">
        <v>32</v>
      </c>
      <c r="AE921" s="356">
        <v>0.92</v>
      </c>
      <c r="AF921" s="169">
        <v>1</v>
      </c>
      <c r="AG921" s="169">
        <v>1</v>
      </c>
      <c r="AH921" s="169">
        <v>0.99737876802097</v>
      </c>
      <c r="AI921" s="169">
        <v>1</v>
      </c>
      <c r="AJ921" s="356">
        <v>0.92</v>
      </c>
      <c r="AK921" s="169">
        <v>0.923512747875354</v>
      </c>
      <c r="AL921" s="169">
        <v>0.948571428571429</v>
      </c>
      <c r="AM921" s="169">
        <v>0.945260347129506</v>
      </c>
      <c r="AN921" s="169">
        <v>0.923512747875354</v>
      </c>
      <c r="AO921" s="168">
        <v>0.99</v>
      </c>
      <c r="AP921" s="358">
        <v>1</v>
      </c>
      <c r="AQ921" s="358">
        <v>1</v>
      </c>
      <c r="AR921" s="358">
        <v>1</v>
      </c>
      <c r="AS921" s="359">
        <v>1</v>
      </c>
      <c r="AT921" s="364">
        <v>0.0656418488929858</v>
      </c>
      <c r="AU921" s="361">
        <v>0</v>
      </c>
      <c r="AV921" s="362">
        <v>0.2</v>
      </c>
      <c r="AW921" s="362">
        <v>0.166666666666667</v>
      </c>
      <c r="AX921" s="362">
        <v>0</v>
      </c>
      <c r="AY921" s="142"/>
      <c r="AZ921" s="140"/>
    </row>
    <row r="922" spans="1:52">
      <c r="A922" s="138"/>
      <c r="B922" s="142"/>
      <c r="C922" s="182" t="s">
        <v>1671</v>
      </c>
      <c r="D922" s="166" t="s">
        <v>26</v>
      </c>
      <c r="E922" s="166" t="s">
        <v>1672</v>
      </c>
      <c r="F922" s="167" t="s">
        <v>1701</v>
      </c>
      <c r="G922" s="185" t="s">
        <v>1702</v>
      </c>
      <c r="H922" s="186" t="s">
        <v>1702</v>
      </c>
      <c r="I922" s="186" t="s">
        <v>1702</v>
      </c>
      <c r="J922" s="186" t="s">
        <v>1702</v>
      </c>
      <c r="K922" s="168">
        <v>0.9</v>
      </c>
      <c r="L922" s="169">
        <v>0.857142857142857</v>
      </c>
      <c r="M922" s="169">
        <v>0.80952380952381</v>
      </c>
      <c r="N922" s="170">
        <v>0.882352941176471</v>
      </c>
      <c r="O922" s="170">
        <v>0.857142857142857</v>
      </c>
      <c r="P922" s="356">
        <v>0.9</v>
      </c>
      <c r="Q922" s="357">
        <v>0.946041574524547</v>
      </c>
      <c r="R922" s="169">
        <v>0.940192239231043</v>
      </c>
      <c r="S922" s="169">
        <v>0.95468509984639</v>
      </c>
      <c r="T922" s="169">
        <v>0.946041574524547</v>
      </c>
      <c r="U922" s="356">
        <v>0.9</v>
      </c>
      <c r="V922" s="169">
        <v>0.84343210968598</v>
      </c>
      <c r="W922" s="169">
        <v>0.853684585261659</v>
      </c>
      <c r="X922" s="169">
        <v>0.829493087557604</v>
      </c>
      <c r="Y922" s="169">
        <v>0.84343210968598</v>
      </c>
      <c r="Z922" s="356">
        <v>0.92</v>
      </c>
      <c r="AA922" s="356" t="s">
        <v>32</v>
      </c>
      <c r="AB922" s="356" t="s">
        <v>32</v>
      </c>
      <c r="AC922" s="356" t="s">
        <v>32</v>
      </c>
      <c r="AD922" s="356" t="s">
        <v>32</v>
      </c>
      <c r="AE922" s="356">
        <v>0.92</v>
      </c>
      <c r="AF922" s="169">
        <v>0.997740963855422</v>
      </c>
      <c r="AG922" s="169">
        <v>0.99728555917481</v>
      </c>
      <c r="AH922" s="169">
        <v>0.998040176384125</v>
      </c>
      <c r="AI922" s="169">
        <v>0.997740963855422</v>
      </c>
      <c r="AJ922" s="356">
        <v>0.92</v>
      </c>
      <c r="AK922" s="169">
        <v>0.909207708779443</v>
      </c>
      <c r="AL922" s="169">
        <v>0.943416370106762</v>
      </c>
      <c r="AM922" s="169">
        <v>0.932411674347158</v>
      </c>
      <c r="AN922" s="169">
        <v>0.909207708779443</v>
      </c>
      <c r="AO922" s="168">
        <v>0.99</v>
      </c>
      <c r="AP922" s="358">
        <v>1</v>
      </c>
      <c r="AQ922" s="358">
        <v>1</v>
      </c>
      <c r="AR922" s="358">
        <v>1</v>
      </c>
      <c r="AS922" s="359">
        <v>1</v>
      </c>
      <c r="AT922" s="364">
        <v>0.0656418488929858</v>
      </c>
      <c r="AU922" s="361">
        <v>0</v>
      </c>
      <c r="AV922" s="362">
        <v>0.137931034482759</v>
      </c>
      <c r="AW922" s="362">
        <v>0.0384615384615385</v>
      </c>
      <c r="AX922" s="362">
        <v>0</v>
      </c>
      <c r="AY922" s="142"/>
      <c r="AZ922" s="140"/>
    </row>
    <row r="923" spans="1:52">
      <c r="A923" s="138"/>
      <c r="B923" s="142"/>
      <c r="C923" s="182" t="s">
        <v>1671</v>
      </c>
      <c r="D923" s="166" t="s">
        <v>26</v>
      </c>
      <c r="E923" s="166" t="s">
        <v>1672</v>
      </c>
      <c r="F923" s="167" t="s">
        <v>1703</v>
      </c>
      <c r="G923" s="185" t="s">
        <v>1704</v>
      </c>
      <c r="H923" s="186" t="s">
        <v>1704</v>
      </c>
      <c r="I923" s="186" t="s">
        <v>1704</v>
      </c>
      <c r="J923" s="186" t="s">
        <v>1704</v>
      </c>
      <c r="K923" s="168">
        <v>0.9</v>
      </c>
      <c r="L923" s="169">
        <v>0.909090909090909</v>
      </c>
      <c r="M923" s="169">
        <v>0.970588235294118</v>
      </c>
      <c r="N923" s="170">
        <v>0.966666666666667</v>
      </c>
      <c r="O923" s="170">
        <v>0.909090909090909</v>
      </c>
      <c r="P923" s="356">
        <v>0.9</v>
      </c>
      <c r="Q923" s="357">
        <v>0.975871313672922</v>
      </c>
      <c r="R923" s="169">
        <v>0.967439681424221</v>
      </c>
      <c r="S923" s="169">
        <v>0.956208140133952</v>
      </c>
      <c r="T923" s="169">
        <v>0.975871313672922</v>
      </c>
      <c r="U923" s="356">
        <v>0.9</v>
      </c>
      <c r="V923" s="169">
        <v>0.911260053619303</v>
      </c>
      <c r="W923" s="169">
        <v>0.919184820801124</v>
      </c>
      <c r="X923" s="169">
        <v>0.909840288511077</v>
      </c>
      <c r="Y923" s="169">
        <v>0.911260053619303</v>
      </c>
      <c r="Z923" s="356">
        <v>0.92</v>
      </c>
      <c r="AA923" s="356" t="s">
        <v>32</v>
      </c>
      <c r="AB923" s="356">
        <v>0.75</v>
      </c>
      <c r="AC923" s="356">
        <v>0</v>
      </c>
      <c r="AD923" s="356" t="s">
        <v>32</v>
      </c>
      <c r="AE923" s="356">
        <v>0.92</v>
      </c>
      <c r="AF923" s="169">
        <v>0.999784017278618</v>
      </c>
      <c r="AG923" s="169">
        <v>0.998409813721036</v>
      </c>
      <c r="AH923" s="169">
        <v>0.998780983340106</v>
      </c>
      <c r="AI923" s="169">
        <v>0.999784017278618</v>
      </c>
      <c r="AJ923" s="356">
        <v>0.92</v>
      </c>
      <c r="AK923" s="169">
        <v>0.947908647677701</v>
      </c>
      <c r="AL923" s="169">
        <v>0.950187090739008</v>
      </c>
      <c r="AM923" s="169">
        <v>0.934088568486097</v>
      </c>
      <c r="AN923" s="169">
        <v>0.947908647677701</v>
      </c>
      <c r="AO923" s="168">
        <v>0.99</v>
      </c>
      <c r="AP923" s="358">
        <v>1</v>
      </c>
      <c r="AQ923" s="358">
        <v>1</v>
      </c>
      <c r="AR923" s="358">
        <v>1</v>
      </c>
      <c r="AS923" s="359">
        <v>1</v>
      </c>
      <c r="AT923" s="364">
        <v>0.0656418488929858</v>
      </c>
      <c r="AU923" s="361">
        <v>0</v>
      </c>
      <c r="AV923" s="362">
        <v>0.254901960784314</v>
      </c>
      <c r="AW923" s="362">
        <v>0</v>
      </c>
      <c r="AX923" s="362">
        <v>0</v>
      </c>
      <c r="AY923" s="142"/>
      <c r="AZ923" s="140"/>
    </row>
    <row r="924" spans="1:52">
      <c r="A924" s="138"/>
      <c r="B924" s="142"/>
      <c r="C924" s="182" t="s">
        <v>1671</v>
      </c>
      <c r="D924" s="166" t="s">
        <v>26</v>
      </c>
      <c r="E924" s="166" t="s">
        <v>1672</v>
      </c>
      <c r="F924" s="167" t="s">
        <v>1705</v>
      </c>
      <c r="G924" s="185" t="s">
        <v>1706</v>
      </c>
      <c r="H924" s="186" t="s">
        <v>1706</v>
      </c>
      <c r="I924" s="186" t="s">
        <v>1706</v>
      </c>
      <c r="J924" s="186" t="s">
        <v>1706</v>
      </c>
      <c r="K924" s="168">
        <v>0.9</v>
      </c>
      <c r="L924" s="169">
        <v>1</v>
      </c>
      <c r="M924" s="169">
        <v>0.972222222222222</v>
      </c>
      <c r="N924" s="170">
        <v>0.939393939393939</v>
      </c>
      <c r="O924" s="170">
        <v>1</v>
      </c>
      <c r="P924" s="356">
        <v>0.9</v>
      </c>
      <c r="Q924" s="357">
        <v>0.992147387496225</v>
      </c>
      <c r="R924" s="169">
        <v>0.992794235388311</v>
      </c>
      <c r="S924" s="169">
        <v>0.99044776119403</v>
      </c>
      <c r="T924" s="169">
        <v>0.992147387496225</v>
      </c>
      <c r="U924" s="356">
        <v>0.9</v>
      </c>
      <c r="V924" s="169">
        <v>0.906976744186046</v>
      </c>
      <c r="W924" s="169">
        <v>0.93061115559114</v>
      </c>
      <c r="X924" s="169">
        <v>0.922388059701493</v>
      </c>
      <c r="Y924" s="169">
        <v>0.906976744186046</v>
      </c>
      <c r="Z924" s="356">
        <v>0.92</v>
      </c>
      <c r="AA924" s="356">
        <v>0.946524064171123</v>
      </c>
      <c r="AB924" s="356">
        <v>0.956989247311828</v>
      </c>
      <c r="AC924" s="356">
        <v>0.933155080213904</v>
      </c>
      <c r="AD924" s="356">
        <v>0.946524064171123</v>
      </c>
      <c r="AE924" s="356">
        <v>0.92</v>
      </c>
      <c r="AF924" s="169">
        <v>0.998445998445998</v>
      </c>
      <c r="AG924" s="169">
        <v>0.996946290641279</v>
      </c>
      <c r="AH924" s="169">
        <v>0.99723446547403</v>
      </c>
      <c r="AI924" s="169">
        <v>0.998445998445998</v>
      </c>
      <c r="AJ924" s="356">
        <v>0.92</v>
      </c>
      <c r="AK924" s="169">
        <v>0.948334965719883</v>
      </c>
      <c r="AL924" s="169">
        <v>0.954080472834735</v>
      </c>
      <c r="AM924" s="169">
        <v>0.948453608247423</v>
      </c>
      <c r="AN924" s="169">
        <v>0.948334965719883</v>
      </c>
      <c r="AO924" s="168">
        <v>0.99</v>
      </c>
      <c r="AP924" s="358">
        <v>1</v>
      </c>
      <c r="AQ924" s="358">
        <v>1</v>
      </c>
      <c r="AR924" s="358">
        <v>1</v>
      </c>
      <c r="AS924" s="359">
        <v>1</v>
      </c>
      <c r="AT924" s="364">
        <v>0.0656418488929858</v>
      </c>
      <c r="AU924" s="361">
        <v>0</v>
      </c>
      <c r="AV924" s="362">
        <v>0.142857142857143</v>
      </c>
      <c r="AW924" s="362">
        <v>0.142857142857143</v>
      </c>
      <c r="AX924" s="362">
        <v>0</v>
      </c>
      <c r="AY924" s="142"/>
      <c r="AZ924" s="140"/>
    </row>
    <row r="925" spans="1:52">
      <c r="A925" s="138"/>
      <c r="B925" s="142"/>
      <c r="C925" s="182" t="s">
        <v>1671</v>
      </c>
      <c r="D925" s="166" t="s">
        <v>26</v>
      </c>
      <c r="E925" s="166" t="s">
        <v>1672</v>
      </c>
      <c r="F925" s="167" t="s">
        <v>1707</v>
      </c>
      <c r="G925" s="185" t="s">
        <v>1708</v>
      </c>
      <c r="H925" s="186" t="s">
        <v>1708</v>
      </c>
      <c r="I925" s="186" t="s">
        <v>1708</v>
      </c>
      <c r="J925" s="186" t="s">
        <v>1708</v>
      </c>
      <c r="K925" s="168">
        <v>0.9</v>
      </c>
      <c r="L925" s="169">
        <v>1</v>
      </c>
      <c r="M925" s="169">
        <v>0.833333333333333</v>
      </c>
      <c r="N925" s="170">
        <v>0.75</v>
      </c>
      <c r="O925" s="170">
        <v>1</v>
      </c>
      <c r="P925" s="356">
        <v>0.9</v>
      </c>
      <c r="Q925" s="357">
        <v>0.975446428571429</v>
      </c>
      <c r="R925" s="169">
        <v>0.975862068965517</v>
      </c>
      <c r="S925" s="169">
        <v>0.966101694915254</v>
      </c>
      <c r="T925" s="169">
        <v>0.975446428571429</v>
      </c>
      <c r="U925" s="356">
        <v>0.9</v>
      </c>
      <c r="V925" s="169">
        <v>0.84375</v>
      </c>
      <c r="W925" s="169">
        <v>0.879310344827586</v>
      </c>
      <c r="X925" s="169">
        <v>0.945762711864407</v>
      </c>
      <c r="Y925" s="169">
        <v>0.84375</v>
      </c>
      <c r="Z925" s="356">
        <v>0.92</v>
      </c>
      <c r="AA925" s="356">
        <v>0.87603305785124</v>
      </c>
      <c r="AB925" s="356">
        <v>0.874015748031496</v>
      </c>
      <c r="AC925" s="356">
        <v>0.903448275862069</v>
      </c>
      <c r="AD925" s="356">
        <v>0.87603305785124</v>
      </c>
      <c r="AE925" s="356">
        <v>0.92</v>
      </c>
      <c r="AF925" s="169">
        <v>0.997304582210243</v>
      </c>
      <c r="AG925" s="169">
        <v>0.998711340206186</v>
      </c>
      <c r="AH925" s="169">
        <v>0.998607242339833</v>
      </c>
      <c r="AI925" s="169">
        <v>0.997304582210243</v>
      </c>
      <c r="AJ925" s="356">
        <v>0.92</v>
      </c>
      <c r="AK925" s="169">
        <v>0.950342465753425</v>
      </c>
      <c r="AL925" s="169">
        <v>0.957567185289958</v>
      </c>
      <c r="AM925" s="169">
        <v>0.945454545454545</v>
      </c>
      <c r="AN925" s="169">
        <v>0.950342465753425</v>
      </c>
      <c r="AO925" s="168">
        <v>0.99</v>
      </c>
      <c r="AP925" s="358">
        <v>1</v>
      </c>
      <c r="AQ925" s="358">
        <v>1</v>
      </c>
      <c r="AR925" s="358">
        <v>1</v>
      </c>
      <c r="AS925" s="359">
        <v>1</v>
      </c>
      <c r="AT925" s="364">
        <v>0.0656418488929858</v>
      </c>
      <c r="AU925" s="361">
        <v>0</v>
      </c>
      <c r="AV925" s="362">
        <v>0.222222222222222</v>
      </c>
      <c r="AW925" s="362">
        <v>0</v>
      </c>
      <c r="AX925" s="362">
        <v>0</v>
      </c>
      <c r="AY925" s="142"/>
      <c r="AZ925" s="140"/>
    </row>
    <row r="926" spans="1:52">
      <c r="A926" s="138"/>
      <c r="B926" s="142"/>
      <c r="C926" s="182" t="s">
        <v>1671</v>
      </c>
      <c r="D926" s="166" t="s">
        <v>26</v>
      </c>
      <c r="E926" s="166" t="s">
        <v>1672</v>
      </c>
      <c r="F926" s="167" t="s">
        <v>1709</v>
      </c>
      <c r="G926" s="185" t="s">
        <v>1710</v>
      </c>
      <c r="H926" s="186" t="s">
        <v>1710</v>
      </c>
      <c r="I926" s="186" t="s">
        <v>1710</v>
      </c>
      <c r="J926" s="186" t="s">
        <v>1710</v>
      </c>
      <c r="K926" s="168">
        <v>0.9</v>
      </c>
      <c r="L926" s="169">
        <v>0.84375</v>
      </c>
      <c r="M926" s="169">
        <v>0.935483870967742</v>
      </c>
      <c r="N926" s="170">
        <v>0.866666666666667</v>
      </c>
      <c r="O926" s="170">
        <v>0.84375</v>
      </c>
      <c r="P926" s="356">
        <v>0.9</v>
      </c>
      <c r="Q926" s="357">
        <v>0.979921000658328</v>
      </c>
      <c r="R926" s="169">
        <v>0.956926658905704</v>
      </c>
      <c r="S926" s="169">
        <v>0.953753351206434</v>
      </c>
      <c r="T926" s="169">
        <v>0.979921000658328</v>
      </c>
      <c r="U926" s="356">
        <v>0.9</v>
      </c>
      <c r="V926" s="169">
        <v>0.9137590520079</v>
      </c>
      <c r="W926" s="169">
        <v>0.845750873108265</v>
      </c>
      <c r="X926" s="169">
        <v>0.920241286863271</v>
      </c>
      <c r="Y926" s="169">
        <v>0.9137590520079</v>
      </c>
      <c r="Z926" s="356">
        <v>0.92</v>
      </c>
      <c r="AA926" s="356" t="s">
        <v>32</v>
      </c>
      <c r="AB926" s="356" t="s">
        <v>32</v>
      </c>
      <c r="AC926" s="356">
        <v>1</v>
      </c>
      <c r="AD926" s="356" t="s">
        <v>32</v>
      </c>
      <c r="AE926" s="356">
        <v>0.92</v>
      </c>
      <c r="AF926" s="169">
        <v>0.999188311688312</v>
      </c>
      <c r="AG926" s="169">
        <v>0.99740428293316</v>
      </c>
      <c r="AH926" s="169">
        <v>0.992283509574164</v>
      </c>
      <c r="AI926" s="169">
        <v>0.999188311688312</v>
      </c>
      <c r="AJ926" s="356">
        <v>0.92</v>
      </c>
      <c r="AK926" s="169">
        <v>0.944300518134715</v>
      </c>
      <c r="AL926" s="169">
        <v>0.935681024447031</v>
      </c>
      <c r="AM926" s="169">
        <v>0.939718687206966</v>
      </c>
      <c r="AN926" s="169">
        <v>0.944300518134715</v>
      </c>
      <c r="AO926" s="168">
        <v>0.99</v>
      </c>
      <c r="AP926" s="358">
        <v>1</v>
      </c>
      <c r="AQ926" s="358">
        <v>1</v>
      </c>
      <c r="AR926" s="358">
        <v>1</v>
      </c>
      <c r="AS926" s="359">
        <v>1</v>
      </c>
      <c r="AT926" s="364">
        <v>0.0656418488929858</v>
      </c>
      <c r="AU926" s="361">
        <v>0</v>
      </c>
      <c r="AV926" s="362">
        <v>0.428571428571429</v>
      </c>
      <c r="AW926" s="362">
        <v>0</v>
      </c>
      <c r="AX926" s="362">
        <v>0</v>
      </c>
      <c r="AY926" s="142"/>
      <c r="AZ926" s="140"/>
    </row>
    <row r="927" spans="1:52">
      <c r="A927" s="138"/>
      <c r="B927" s="142"/>
      <c r="C927" s="182" t="s">
        <v>1671</v>
      </c>
      <c r="D927" s="166" t="s">
        <v>26</v>
      </c>
      <c r="E927" s="166" t="s">
        <v>1672</v>
      </c>
      <c r="F927" s="167" t="s">
        <v>1711</v>
      </c>
      <c r="G927" s="189" t="s">
        <v>1711</v>
      </c>
      <c r="H927" s="190" t="s">
        <v>1711</v>
      </c>
      <c r="I927" s="190" t="s">
        <v>1711</v>
      </c>
      <c r="J927" s="190" t="s">
        <v>1711</v>
      </c>
      <c r="K927" s="168">
        <v>0.9</v>
      </c>
      <c r="L927" s="169">
        <v>0.777777777777778</v>
      </c>
      <c r="M927" s="169">
        <v>0.904761904761905</v>
      </c>
      <c r="N927" s="170">
        <v>0.722222222222222</v>
      </c>
      <c r="O927" s="170">
        <v>0.777777777777778</v>
      </c>
      <c r="P927" s="356">
        <v>0.9</v>
      </c>
      <c r="Q927" s="357">
        <v>0.934890656063618</v>
      </c>
      <c r="R927" s="169">
        <v>0.949174630755865</v>
      </c>
      <c r="S927" s="169">
        <v>0.919843597262952</v>
      </c>
      <c r="T927" s="169">
        <v>0.934890656063618</v>
      </c>
      <c r="U927" s="356">
        <v>0.9</v>
      </c>
      <c r="V927" s="169">
        <v>0.829025844930418</v>
      </c>
      <c r="W927" s="169">
        <v>0.864031277150304</v>
      </c>
      <c r="X927" s="169">
        <v>0.825024437927664</v>
      </c>
      <c r="Y927" s="169">
        <v>0.829025844930418</v>
      </c>
      <c r="Z927" s="356">
        <v>0.92</v>
      </c>
      <c r="AA927" s="356" t="s">
        <v>32</v>
      </c>
      <c r="AB927" s="356" t="s">
        <v>32</v>
      </c>
      <c r="AC927" s="356">
        <v>0</v>
      </c>
      <c r="AD927" s="356" t="s">
        <v>32</v>
      </c>
      <c r="AE927" s="356">
        <v>0.92</v>
      </c>
      <c r="AF927" s="169">
        <v>0.99448123620309</v>
      </c>
      <c r="AG927" s="169">
        <v>0.992831541218638</v>
      </c>
      <c r="AH927" s="169">
        <v>0.980985915492958</v>
      </c>
      <c r="AI927" s="169">
        <v>0.99448123620309</v>
      </c>
      <c r="AJ927" s="356">
        <v>0.92</v>
      </c>
      <c r="AK927" s="169">
        <v>0.917943648047454</v>
      </c>
      <c r="AL927" s="169">
        <v>0.933101650738488</v>
      </c>
      <c r="AM927" s="169">
        <v>0.888671875</v>
      </c>
      <c r="AN927" s="169">
        <v>0.917943648047454</v>
      </c>
      <c r="AO927" s="168">
        <v>0.99</v>
      </c>
      <c r="AP927" s="358">
        <v>1</v>
      </c>
      <c r="AQ927" s="358">
        <v>1</v>
      </c>
      <c r="AR927" s="358">
        <v>1</v>
      </c>
      <c r="AS927" s="359">
        <v>1</v>
      </c>
      <c r="AT927" s="364">
        <v>0.0656418488929858</v>
      </c>
      <c r="AU927" s="361">
        <v>0.0588235294117647</v>
      </c>
      <c r="AV927" s="362">
        <v>0.2</v>
      </c>
      <c r="AW927" s="362">
        <v>0</v>
      </c>
      <c r="AX927" s="362">
        <v>0.0588235294117647</v>
      </c>
      <c r="AY927" s="142"/>
      <c r="AZ927" s="140"/>
    </row>
    <row r="928" spans="1:52">
      <c r="A928" s="138"/>
      <c r="B928" s="142"/>
      <c r="C928" s="182" t="s">
        <v>1671</v>
      </c>
      <c r="D928" s="166" t="s">
        <v>26</v>
      </c>
      <c r="E928" s="166" t="s">
        <v>1672</v>
      </c>
      <c r="F928" s="167" t="s">
        <v>1712</v>
      </c>
      <c r="G928" s="185" t="s">
        <v>1713</v>
      </c>
      <c r="H928" s="186" t="s">
        <v>1713</v>
      </c>
      <c r="I928" s="186" t="s">
        <v>1713</v>
      </c>
      <c r="J928" s="186" t="s">
        <v>1713</v>
      </c>
      <c r="K928" s="168">
        <v>0.9</v>
      </c>
      <c r="L928" s="169">
        <v>0.939393939393939</v>
      </c>
      <c r="M928" s="169">
        <v>0.929824561403509</v>
      </c>
      <c r="N928" s="170">
        <v>0.966666666666667</v>
      </c>
      <c r="O928" s="170">
        <v>0.939393939393939</v>
      </c>
      <c r="P928" s="356">
        <v>0.9</v>
      </c>
      <c r="Q928" s="357">
        <v>0.955103141431846</v>
      </c>
      <c r="R928" s="169">
        <v>0.90534188034188</v>
      </c>
      <c r="S928" s="169">
        <v>0.962041604117521</v>
      </c>
      <c r="T928" s="169">
        <v>0.955103141431846</v>
      </c>
      <c r="U928" s="356">
        <v>0.9</v>
      </c>
      <c r="V928" s="169">
        <v>0.879466091411622</v>
      </c>
      <c r="W928" s="169">
        <v>0.837820512820513</v>
      </c>
      <c r="X928" s="169">
        <v>0.877761098005576</v>
      </c>
      <c r="Y928" s="169">
        <v>0.879466091411622</v>
      </c>
      <c r="Z928" s="356">
        <v>0.92</v>
      </c>
      <c r="AA928" s="356" t="s">
        <v>32</v>
      </c>
      <c r="AB928" s="356">
        <v>0</v>
      </c>
      <c r="AC928" s="356" t="s">
        <v>32</v>
      </c>
      <c r="AD928" s="356" t="s">
        <v>32</v>
      </c>
      <c r="AE928" s="356">
        <v>0.92</v>
      </c>
      <c r="AF928" s="169">
        <v>0.657496561210454</v>
      </c>
      <c r="AG928" s="169">
        <v>0.983788395904437</v>
      </c>
      <c r="AH928" s="169">
        <v>0.973597359735974</v>
      </c>
      <c r="AI928" s="169">
        <v>0.657496561210454</v>
      </c>
      <c r="AJ928" s="356">
        <v>0.92</v>
      </c>
      <c r="AK928" s="169">
        <v>0.941824533118366</v>
      </c>
      <c r="AL928" s="169">
        <v>0.923372465314835</v>
      </c>
      <c r="AM928" s="169">
        <v>0.937808277932661</v>
      </c>
      <c r="AN928" s="169">
        <v>0.941824533118366</v>
      </c>
      <c r="AO928" s="168">
        <v>0.99</v>
      </c>
      <c r="AP928" s="358">
        <v>1</v>
      </c>
      <c r="AQ928" s="358">
        <v>1</v>
      </c>
      <c r="AR928" s="358">
        <v>1</v>
      </c>
      <c r="AS928" s="359">
        <v>1</v>
      </c>
      <c r="AT928" s="364">
        <v>0.0656418488929858</v>
      </c>
      <c r="AU928" s="361">
        <v>0</v>
      </c>
      <c r="AV928" s="362">
        <v>0.56140350877193</v>
      </c>
      <c r="AW928" s="362">
        <v>0.0508474576271186</v>
      </c>
      <c r="AX928" s="362">
        <v>0</v>
      </c>
      <c r="AY928" s="142"/>
      <c r="AZ928" s="140"/>
    </row>
    <row r="929" spans="1:52">
      <c r="A929" s="138"/>
      <c r="B929" s="142"/>
      <c r="C929" s="182" t="s">
        <v>1671</v>
      </c>
      <c r="D929" s="166" t="s">
        <v>26</v>
      </c>
      <c r="E929" s="166" t="s">
        <v>1672</v>
      </c>
      <c r="F929" s="167" t="s">
        <v>1714</v>
      </c>
      <c r="G929" s="185" t="s">
        <v>1715</v>
      </c>
      <c r="H929" s="186" t="s">
        <v>1715</v>
      </c>
      <c r="I929" s="186" t="s">
        <v>1715</v>
      </c>
      <c r="J929" s="186" t="s">
        <v>1715</v>
      </c>
      <c r="K929" s="168">
        <v>0.9</v>
      </c>
      <c r="L929" s="169">
        <v>1</v>
      </c>
      <c r="M929" s="169">
        <v>1</v>
      </c>
      <c r="N929" s="170">
        <v>0.975609756097561</v>
      </c>
      <c r="O929" s="170">
        <v>1</v>
      </c>
      <c r="P929" s="356">
        <v>0.9</v>
      </c>
      <c r="Q929" s="357">
        <v>0.990341021092056</v>
      </c>
      <c r="R929" s="169">
        <v>0.983021582733813</v>
      </c>
      <c r="S929" s="169">
        <v>0.990454979319122</v>
      </c>
      <c r="T929" s="169">
        <v>0.990341021092056</v>
      </c>
      <c r="U929" s="356">
        <v>0.9</v>
      </c>
      <c r="V929" s="169">
        <v>0.938300808200276</v>
      </c>
      <c r="W929" s="169">
        <v>0.94158273381295</v>
      </c>
      <c r="X929" s="169">
        <v>0.952593063951639</v>
      </c>
      <c r="Y929" s="169">
        <v>0.938300808200276</v>
      </c>
      <c r="Z929" s="356">
        <v>0.92</v>
      </c>
      <c r="AA929" s="356" t="s">
        <v>32</v>
      </c>
      <c r="AB929" s="356" t="s">
        <v>32</v>
      </c>
      <c r="AC929" s="356" t="s">
        <v>32</v>
      </c>
      <c r="AD929" s="356" t="s">
        <v>32</v>
      </c>
      <c r="AE929" s="356">
        <v>0.92</v>
      </c>
      <c r="AF929" s="169">
        <v>0.967441860465116</v>
      </c>
      <c r="AG929" s="169">
        <v>0.951510333863275</v>
      </c>
      <c r="AH929" s="169">
        <v>0.99348109517601</v>
      </c>
      <c r="AI929" s="169">
        <v>0.967441860465116</v>
      </c>
      <c r="AJ929" s="356">
        <v>0.92</v>
      </c>
      <c r="AK929" s="169">
        <v>0.980999020568071</v>
      </c>
      <c r="AL929" s="169">
        <v>0.973532796317606</v>
      </c>
      <c r="AM929" s="169">
        <v>0.978053435114504</v>
      </c>
      <c r="AN929" s="169">
        <v>0.980999020568071</v>
      </c>
      <c r="AO929" s="168">
        <v>0.99</v>
      </c>
      <c r="AP929" s="358">
        <v>1</v>
      </c>
      <c r="AQ929" s="358">
        <v>1</v>
      </c>
      <c r="AR929" s="358">
        <v>1</v>
      </c>
      <c r="AS929" s="359">
        <v>1</v>
      </c>
      <c r="AT929" s="364">
        <v>0.0656418488929858</v>
      </c>
      <c r="AU929" s="361">
        <v>0.0625</v>
      </c>
      <c r="AV929" s="362">
        <v>0.294117647058824</v>
      </c>
      <c r="AW929" s="362">
        <v>0.214285714285714</v>
      </c>
      <c r="AX929" s="362">
        <v>0.0625</v>
      </c>
      <c r="AY929" s="142"/>
      <c r="AZ929" s="140"/>
    </row>
    <row r="930" spans="1:52">
      <c r="A930" s="138"/>
      <c r="B930" s="142"/>
      <c r="C930" s="182" t="s">
        <v>1671</v>
      </c>
      <c r="D930" s="166" t="s">
        <v>26</v>
      </c>
      <c r="E930" s="166" t="s">
        <v>1672</v>
      </c>
      <c r="F930" s="167" t="s">
        <v>1716</v>
      </c>
      <c r="G930" s="185" t="s">
        <v>1717</v>
      </c>
      <c r="H930" s="186" t="s">
        <v>1717</v>
      </c>
      <c r="I930" s="186" t="s">
        <v>1717</v>
      </c>
      <c r="J930" s="186" t="s">
        <v>1717</v>
      </c>
      <c r="K930" s="168">
        <v>0.9</v>
      </c>
      <c r="L930" s="169">
        <v>0.973684210526316</v>
      </c>
      <c r="M930" s="169">
        <v>0.948717948717949</v>
      </c>
      <c r="N930" s="170">
        <v>1</v>
      </c>
      <c r="O930" s="170">
        <v>0.973684210526316</v>
      </c>
      <c r="P930" s="356">
        <v>0.9</v>
      </c>
      <c r="Q930" s="357">
        <v>0.96279537456008</v>
      </c>
      <c r="R930" s="169">
        <v>0.93778801843318</v>
      </c>
      <c r="S930" s="169">
        <v>0.915969733174034</v>
      </c>
      <c r="T930" s="169">
        <v>0.96279537456008</v>
      </c>
      <c r="U930" s="356">
        <v>0.9</v>
      </c>
      <c r="V930" s="169">
        <v>0.885118149824032</v>
      </c>
      <c r="W930" s="169">
        <v>0.896313364055299</v>
      </c>
      <c r="X930" s="169">
        <v>0.917562724014337</v>
      </c>
      <c r="Y930" s="169">
        <v>0.885118149824032</v>
      </c>
      <c r="Z930" s="356">
        <v>0.92</v>
      </c>
      <c r="AA930" s="356">
        <v>1</v>
      </c>
      <c r="AB930" s="356" t="s">
        <v>32</v>
      </c>
      <c r="AC930" s="356" t="s">
        <v>32</v>
      </c>
      <c r="AD930" s="356">
        <v>1</v>
      </c>
      <c r="AE930" s="356">
        <v>0.92</v>
      </c>
      <c r="AF930" s="169">
        <v>0.995495495495496</v>
      </c>
      <c r="AG930" s="169">
        <v>0.97148908439231</v>
      </c>
      <c r="AH930" s="169">
        <v>0.96022005924672</v>
      </c>
      <c r="AI930" s="169">
        <v>0.995495495495496</v>
      </c>
      <c r="AJ930" s="356">
        <v>0.92</v>
      </c>
      <c r="AK930" s="169">
        <v>0.949066213921901</v>
      </c>
      <c r="AL930" s="169">
        <v>0.934357005758157</v>
      </c>
      <c r="AM930" s="169">
        <v>0.935483870967742</v>
      </c>
      <c r="AN930" s="169">
        <v>0.949066213921901</v>
      </c>
      <c r="AO930" s="168">
        <v>0.99</v>
      </c>
      <c r="AP930" s="358">
        <v>1</v>
      </c>
      <c r="AQ930" s="358">
        <v>1</v>
      </c>
      <c r="AR930" s="358">
        <v>1</v>
      </c>
      <c r="AS930" s="359">
        <v>1</v>
      </c>
      <c r="AT930" s="364">
        <v>0.0656418488929858</v>
      </c>
      <c r="AU930" s="361">
        <v>0</v>
      </c>
      <c r="AV930" s="362">
        <v>0</v>
      </c>
      <c r="AW930" s="362">
        <v>0.0588235294117647</v>
      </c>
      <c r="AX930" s="362">
        <v>0</v>
      </c>
      <c r="AY930" s="142"/>
      <c r="AZ930" s="140"/>
    </row>
    <row r="931" spans="1:52">
      <c r="A931" s="138"/>
      <c r="B931" s="142"/>
      <c r="C931" s="182" t="s">
        <v>1671</v>
      </c>
      <c r="D931" s="166" t="s">
        <v>26</v>
      </c>
      <c r="E931" s="166" t="s">
        <v>1672</v>
      </c>
      <c r="F931" s="167" t="s">
        <v>1718</v>
      </c>
      <c r="G931" s="189" t="s">
        <v>1718</v>
      </c>
      <c r="H931" s="190" t="s">
        <v>1718</v>
      </c>
      <c r="I931" s="190" t="s">
        <v>1718</v>
      </c>
      <c r="J931" s="190" t="s">
        <v>1718</v>
      </c>
      <c r="K931" s="168">
        <v>0.9</v>
      </c>
      <c r="L931" s="169">
        <v>0.938775510204082</v>
      </c>
      <c r="M931" s="169">
        <v>0.893617021276596</v>
      </c>
      <c r="N931" s="170">
        <v>0.923076923076923</v>
      </c>
      <c r="O931" s="170">
        <v>0.938775510204082</v>
      </c>
      <c r="P931" s="356">
        <v>0.9</v>
      </c>
      <c r="Q931" s="357">
        <v>0.931135038133692</v>
      </c>
      <c r="R931" s="169">
        <v>0.931318681318681</v>
      </c>
      <c r="S931" s="169">
        <v>0.906459583480409</v>
      </c>
      <c r="T931" s="169">
        <v>0.931135038133692</v>
      </c>
      <c r="U931" s="356">
        <v>0.9</v>
      </c>
      <c r="V931" s="169">
        <v>0.857559443696725</v>
      </c>
      <c r="W931" s="169">
        <v>0.883928571428571</v>
      </c>
      <c r="X931" s="169">
        <v>0.923049770561242</v>
      </c>
      <c r="Y931" s="169">
        <v>0.857559443696725</v>
      </c>
      <c r="Z931" s="356">
        <v>0.92</v>
      </c>
      <c r="AA931" s="356" t="s">
        <v>32</v>
      </c>
      <c r="AB931" s="356" t="s">
        <v>32</v>
      </c>
      <c r="AC931" s="356" t="s">
        <v>32</v>
      </c>
      <c r="AD931" s="356" t="s">
        <v>32</v>
      </c>
      <c r="AE931" s="356">
        <v>0.92</v>
      </c>
      <c r="AF931" s="169">
        <v>0.971485742871436</v>
      </c>
      <c r="AG931" s="169">
        <v>0.986044015029522</v>
      </c>
      <c r="AH931" s="169">
        <v>0.97335701598579</v>
      </c>
      <c r="AI931" s="169">
        <v>0.971485742871436</v>
      </c>
      <c r="AJ931" s="356">
        <v>0.92</v>
      </c>
      <c r="AK931" s="169">
        <v>0.964543663821405</v>
      </c>
      <c r="AL931" s="169">
        <v>0.945398351648352</v>
      </c>
      <c r="AM931" s="169">
        <v>0.959054006353689</v>
      </c>
      <c r="AN931" s="169">
        <v>0.964543663821405</v>
      </c>
      <c r="AO931" s="168">
        <v>0.99</v>
      </c>
      <c r="AP931" s="358">
        <v>1</v>
      </c>
      <c r="AQ931" s="358">
        <v>1</v>
      </c>
      <c r="AR931" s="358">
        <v>1</v>
      </c>
      <c r="AS931" s="359">
        <v>1</v>
      </c>
      <c r="AT931" s="364">
        <v>0.0656418488929858</v>
      </c>
      <c r="AU931" s="361">
        <v>-0.0277777777777778</v>
      </c>
      <c r="AV931" s="362">
        <v>0</v>
      </c>
      <c r="AW931" s="362">
        <v>0</v>
      </c>
      <c r="AX931" s="362">
        <v>-0.0277777777777778</v>
      </c>
      <c r="AY931" s="142"/>
      <c r="AZ931" s="140"/>
    </row>
    <row r="932" spans="1:52">
      <c r="A932" s="138"/>
      <c r="B932" s="142"/>
      <c r="C932" s="182" t="s">
        <v>1671</v>
      </c>
      <c r="D932" s="166" t="s">
        <v>26</v>
      </c>
      <c r="E932" s="166" t="s">
        <v>1672</v>
      </c>
      <c r="F932" s="167" t="s">
        <v>1719</v>
      </c>
      <c r="G932" s="185" t="s">
        <v>1720</v>
      </c>
      <c r="H932" s="186" t="s">
        <v>1720</v>
      </c>
      <c r="I932" s="186" t="s">
        <v>1720</v>
      </c>
      <c r="J932" s="186" t="s">
        <v>1720</v>
      </c>
      <c r="K932" s="168">
        <v>0.9</v>
      </c>
      <c r="L932" s="169">
        <v>1</v>
      </c>
      <c r="M932" s="169">
        <v>0.955882352941177</v>
      </c>
      <c r="N932" s="170">
        <v>0.984126984126984</v>
      </c>
      <c r="O932" s="170">
        <v>1</v>
      </c>
      <c r="P932" s="356">
        <v>0.9</v>
      </c>
      <c r="Q932" s="357">
        <v>0.972447995591679</v>
      </c>
      <c r="R932" s="169">
        <v>0.982214888155482</v>
      </c>
      <c r="S932" s="169">
        <v>0.979871520342612</v>
      </c>
      <c r="T932" s="169">
        <v>0.972447995591679</v>
      </c>
      <c r="U932" s="356">
        <v>0.9</v>
      </c>
      <c r="V932" s="169">
        <v>0.943242870918859</v>
      </c>
      <c r="W932" s="169">
        <v>0.943160982764943</v>
      </c>
      <c r="X932" s="169">
        <v>0.96423982869379</v>
      </c>
      <c r="Y932" s="169">
        <v>0.943242870918859</v>
      </c>
      <c r="Z932" s="356">
        <v>0.92</v>
      </c>
      <c r="AA932" s="356" t="s">
        <v>32</v>
      </c>
      <c r="AB932" s="356" t="s">
        <v>32</v>
      </c>
      <c r="AC932" s="356" t="s">
        <v>32</v>
      </c>
      <c r="AD932" s="356" t="s">
        <v>32</v>
      </c>
      <c r="AE932" s="356">
        <v>0.92</v>
      </c>
      <c r="AF932" s="169">
        <v>0.984176233322991</v>
      </c>
      <c r="AG932" s="169">
        <v>0.959548872180451</v>
      </c>
      <c r="AH932" s="169">
        <v>0.986943963027152</v>
      </c>
      <c r="AI932" s="169">
        <v>0.984176233322991</v>
      </c>
      <c r="AJ932" s="356">
        <v>0.92</v>
      </c>
      <c r="AK932" s="169">
        <v>0.986235467058666</v>
      </c>
      <c r="AL932" s="169">
        <v>0.980758658603628</v>
      </c>
      <c r="AM932" s="169">
        <v>0.98502032955275</v>
      </c>
      <c r="AN932" s="169">
        <v>0.986235467058666</v>
      </c>
      <c r="AO932" s="168">
        <v>0.99</v>
      </c>
      <c r="AP932" s="358">
        <v>1</v>
      </c>
      <c r="AQ932" s="358">
        <v>1</v>
      </c>
      <c r="AR932" s="358">
        <v>1</v>
      </c>
      <c r="AS932" s="359">
        <v>1</v>
      </c>
      <c r="AT932" s="364">
        <v>0.0656418488929858</v>
      </c>
      <c r="AU932" s="361">
        <v>0.0227272727272727</v>
      </c>
      <c r="AV932" s="362">
        <v>0.24390243902439</v>
      </c>
      <c r="AW932" s="362">
        <v>0.0857142857142857</v>
      </c>
      <c r="AX932" s="362">
        <v>0.0227272727272727</v>
      </c>
      <c r="AY932" s="142"/>
      <c r="AZ932" s="140"/>
    </row>
    <row r="933" spans="1:52">
      <c r="A933" s="138"/>
      <c r="B933" s="142"/>
      <c r="C933" s="182" t="s">
        <v>1671</v>
      </c>
      <c r="D933" s="166" t="s">
        <v>26</v>
      </c>
      <c r="E933" s="166" t="s">
        <v>1672</v>
      </c>
      <c r="F933" s="167" t="s">
        <v>1721</v>
      </c>
      <c r="G933" s="185" t="s">
        <v>1722</v>
      </c>
      <c r="H933" s="186" t="s">
        <v>1722</v>
      </c>
      <c r="I933" s="186" t="s">
        <v>1722</v>
      </c>
      <c r="J933" s="186" t="s">
        <v>1722</v>
      </c>
      <c r="K933" s="168">
        <v>0.9</v>
      </c>
      <c r="L933" s="169">
        <v>1</v>
      </c>
      <c r="M933" s="169">
        <v>1</v>
      </c>
      <c r="N933" s="170">
        <v>0.978723404255319</v>
      </c>
      <c r="O933" s="170">
        <v>1</v>
      </c>
      <c r="P933" s="356">
        <v>0.9</v>
      </c>
      <c r="Q933" s="357">
        <v>0.977804963299546</v>
      </c>
      <c r="R933" s="169">
        <v>0.967171717171717</v>
      </c>
      <c r="S933" s="169">
        <v>0.951669157947185</v>
      </c>
      <c r="T933" s="169">
        <v>0.977804963299546</v>
      </c>
      <c r="U933" s="356">
        <v>0.9</v>
      </c>
      <c r="V933" s="169">
        <v>0.91069556099266</v>
      </c>
      <c r="W933" s="169">
        <v>0.925</v>
      </c>
      <c r="X933" s="169">
        <v>0.946686596910812</v>
      </c>
      <c r="Y933" s="169">
        <v>0.91069556099266</v>
      </c>
      <c r="Z933" s="356">
        <v>0.92</v>
      </c>
      <c r="AA933" s="356" t="s">
        <v>32</v>
      </c>
      <c r="AB933" s="356" t="s">
        <v>32</v>
      </c>
      <c r="AC933" s="356" t="s">
        <v>32</v>
      </c>
      <c r="AD933" s="356" t="s">
        <v>32</v>
      </c>
      <c r="AE933" s="356">
        <v>0.92</v>
      </c>
      <c r="AF933" s="169">
        <v>0.981405523653268</v>
      </c>
      <c r="AG933" s="169">
        <v>0.903407362336477</v>
      </c>
      <c r="AH933" s="169">
        <v>0.572888780725237</v>
      </c>
      <c r="AI933" s="169">
        <v>0.981405523653268</v>
      </c>
      <c r="AJ933" s="356">
        <v>0.92</v>
      </c>
      <c r="AK933" s="169">
        <v>0.981408358012504</v>
      </c>
      <c r="AL933" s="169">
        <v>0.979350289599597</v>
      </c>
      <c r="AM933" s="169">
        <v>0.974863115978099</v>
      </c>
      <c r="AN933" s="169">
        <v>0.981408358012504</v>
      </c>
      <c r="AO933" s="168">
        <v>0.99</v>
      </c>
      <c r="AP933" s="358">
        <v>1</v>
      </c>
      <c r="AQ933" s="358">
        <v>1</v>
      </c>
      <c r="AR933" s="358">
        <v>1</v>
      </c>
      <c r="AS933" s="359">
        <v>1</v>
      </c>
      <c r="AT933" s="364">
        <v>0.0656418488929858</v>
      </c>
      <c r="AU933" s="361">
        <v>0.0392156862745098</v>
      </c>
      <c r="AV933" s="362">
        <v>0.0377358490566038</v>
      </c>
      <c r="AW933" s="362">
        <v>0.0238095238095238</v>
      </c>
      <c r="AX933" s="362">
        <v>0.0392156862745098</v>
      </c>
      <c r="AY933" s="142"/>
      <c r="AZ933" s="140"/>
    </row>
    <row r="934" spans="1:52">
      <c r="A934" s="138"/>
      <c r="B934" s="142"/>
      <c r="C934" s="182" t="s">
        <v>1671</v>
      </c>
      <c r="D934" s="166" t="s">
        <v>26</v>
      </c>
      <c r="E934" s="166" t="s">
        <v>1672</v>
      </c>
      <c r="F934" s="167" t="s">
        <v>1723</v>
      </c>
      <c r="G934" s="185" t="s">
        <v>1724</v>
      </c>
      <c r="H934" s="186" t="s">
        <v>1724</v>
      </c>
      <c r="I934" s="186" t="s">
        <v>1724</v>
      </c>
      <c r="J934" s="186" t="s">
        <v>1724</v>
      </c>
      <c r="K934" s="168">
        <v>0.9</v>
      </c>
      <c r="L934" s="169">
        <v>1</v>
      </c>
      <c r="M934" s="169">
        <v>1</v>
      </c>
      <c r="N934" s="170">
        <v>1</v>
      </c>
      <c r="O934" s="170">
        <v>1</v>
      </c>
      <c r="P934" s="356">
        <v>0.9</v>
      </c>
      <c r="Q934" s="357">
        <v>0.994788534776508</v>
      </c>
      <c r="R934" s="169">
        <v>0.98703805846663</v>
      </c>
      <c r="S934" s="169">
        <v>0.990774907749078</v>
      </c>
      <c r="T934" s="169">
        <v>0.994788534776508</v>
      </c>
      <c r="U934" s="356">
        <v>0.9</v>
      </c>
      <c r="V934" s="169">
        <v>0.952695931048306</v>
      </c>
      <c r="W934" s="169">
        <v>0.948703805846663</v>
      </c>
      <c r="X934" s="169">
        <v>0.957257072570726</v>
      </c>
      <c r="Y934" s="169">
        <v>0.952695931048306</v>
      </c>
      <c r="Z934" s="356">
        <v>0.92</v>
      </c>
      <c r="AA934" s="356" t="s">
        <v>32</v>
      </c>
      <c r="AB934" s="356">
        <v>1</v>
      </c>
      <c r="AC934" s="356" t="s">
        <v>32</v>
      </c>
      <c r="AD934" s="356" t="s">
        <v>32</v>
      </c>
      <c r="AE934" s="356">
        <v>0.92</v>
      </c>
      <c r="AF934" s="169">
        <v>0.967555555555556</v>
      </c>
      <c r="AG934" s="169">
        <v>0.935547984099943</v>
      </c>
      <c r="AH934" s="169">
        <v>0.992883246778227</v>
      </c>
      <c r="AI934" s="169">
        <v>0.967555555555556</v>
      </c>
      <c r="AJ934" s="356">
        <v>0.92</v>
      </c>
      <c r="AK934" s="169">
        <v>0.984188951786063</v>
      </c>
      <c r="AL934" s="169">
        <v>0.983461962513782</v>
      </c>
      <c r="AM934" s="169">
        <v>0.987392373923739</v>
      </c>
      <c r="AN934" s="169">
        <v>0.984188951786063</v>
      </c>
      <c r="AO934" s="168">
        <v>0.99</v>
      </c>
      <c r="AP934" s="358">
        <v>1</v>
      </c>
      <c r="AQ934" s="358">
        <v>1</v>
      </c>
      <c r="AR934" s="358">
        <v>1</v>
      </c>
      <c r="AS934" s="359">
        <v>1</v>
      </c>
      <c r="AT934" s="364">
        <v>0.0656418488929858</v>
      </c>
      <c r="AU934" s="361">
        <v>0</v>
      </c>
      <c r="AV934" s="362">
        <v>0.133333333333333</v>
      </c>
      <c r="AW934" s="362">
        <v>0</v>
      </c>
      <c r="AX934" s="362">
        <v>0</v>
      </c>
      <c r="AY934" s="142"/>
      <c r="AZ934" s="140"/>
    </row>
    <row r="935" spans="1:52">
      <c r="A935" s="138"/>
      <c r="B935" s="142"/>
      <c r="C935" s="182" t="s">
        <v>1671</v>
      </c>
      <c r="D935" s="166" t="s">
        <v>26</v>
      </c>
      <c r="E935" s="166" t="s">
        <v>1672</v>
      </c>
      <c r="F935" s="167" t="s">
        <v>1725</v>
      </c>
      <c r="G935" s="185" t="s">
        <v>1726</v>
      </c>
      <c r="H935" s="186" t="s">
        <v>1726</v>
      </c>
      <c r="I935" s="186" t="s">
        <v>1726</v>
      </c>
      <c r="J935" s="186" t="s">
        <v>1726</v>
      </c>
      <c r="K935" s="168">
        <v>0.9</v>
      </c>
      <c r="L935" s="169">
        <v>1</v>
      </c>
      <c r="M935" s="169">
        <v>1</v>
      </c>
      <c r="N935" s="170">
        <v>1</v>
      </c>
      <c r="O935" s="170">
        <v>1</v>
      </c>
      <c r="P935" s="356">
        <v>0.9</v>
      </c>
      <c r="Q935" s="357">
        <v>0.951138624806544</v>
      </c>
      <c r="R935" s="169">
        <v>0.951884768617836</v>
      </c>
      <c r="S935" s="169">
        <v>0.973723723723724</v>
      </c>
      <c r="T935" s="169">
        <v>0.951138624806544</v>
      </c>
      <c r="U935" s="356">
        <v>0.9</v>
      </c>
      <c r="V935" s="169">
        <v>0.883484413000221</v>
      </c>
      <c r="W935" s="169">
        <v>0.919092859331903</v>
      </c>
      <c r="X935" s="169">
        <v>0.921171171171171</v>
      </c>
      <c r="Y935" s="169">
        <v>0.883484413000221</v>
      </c>
      <c r="Z935" s="356">
        <v>0.92</v>
      </c>
      <c r="AA935" s="356" t="s">
        <v>32</v>
      </c>
      <c r="AB935" s="356" t="s">
        <v>32</v>
      </c>
      <c r="AC935" s="356" t="s">
        <v>32</v>
      </c>
      <c r="AD935" s="356" t="s">
        <v>32</v>
      </c>
      <c r="AE935" s="356">
        <v>0.92</v>
      </c>
      <c r="AF935" s="169">
        <v>0.983392645314354</v>
      </c>
      <c r="AG935" s="169">
        <v>0.94361334867664</v>
      </c>
      <c r="AH935" s="169">
        <v>0.990494296577947</v>
      </c>
      <c r="AI935" s="169">
        <v>0.983392645314354</v>
      </c>
      <c r="AJ935" s="356">
        <v>0.92</v>
      </c>
      <c r="AK935" s="169">
        <v>0.948086229652442</v>
      </c>
      <c r="AL935" s="169">
        <v>0.950045969966289</v>
      </c>
      <c r="AM935" s="169">
        <v>0.950075075075075</v>
      </c>
      <c r="AN935" s="169">
        <v>0.948086229652442</v>
      </c>
      <c r="AO935" s="168">
        <v>0.99</v>
      </c>
      <c r="AP935" s="358">
        <v>1</v>
      </c>
      <c r="AQ935" s="358">
        <v>1</v>
      </c>
      <c r="AR935" s="358">
        <v>1</v>
      </c>
      <c r="AS935" s="359">
        <v>1</v>
      </c>
      <c r="AT935" s="364">
        <v>0.0656418488929858</v>
      </c>
      <c r="AU935" s="361">
        <v>0</v>
      </c>
      <c r="AV935" s="362">
        <v>0.2</v>
      </c>
      <c r="AW935" s="362">
        <v>0</v>
      </c>
      <c r="AX935" s="362">
        <v>0</v>
      </c>
      <c r="AY935" s="142"/>
      <c r="AZ935" s="140"/>
    </row>
    <row r="936" spans="1:52">
      <c r="A936" s="138"/>
      <c r="B936" s="142"/>
      <c r="C936" s="182" t="s">
        <v>1671</v>
      </c>
      <c r="D936" s="166" t="s">
        <v>26</v>
      </c>
      <c r="E936" s="166" t="s">
        <v>1672</v>
      </c>
      <c r="F936" s="167" t="s">
        <v>1727</v>
      </c>
      <c r="G936" s="185" t="s">
        <v>1728</v>
      </c>
      <c r="H936" s="186" t="s">
        <v>1728</v>
      </c>
      <c r="I936" s="186" t="s">
        <v>1728</v>
      </c>
      <c r="J936" s="186" t="s">
        <v>1728</v>
      </c>
      <c r="K936" s="168">
        <v>0.9</v>
      </c>
      <c r="L936" s="169">
        <v>0.926829268292683</v>
      </c>
      <c r="M936" s="169">
        <v>0.894736842105263</v>
      </c>
      <c r="N936" s="170">
        <v>0.891891891891892</v>
      </c>
      <c r="O936" s="170">
        <v>0.926829268292683</v>
      </c>
      <c r="P936" s="356">
        <v>0.9</v>
      </c>
      <c r="Q936" s="357">
        <v>0.960933991917378</v>
      </c>
      <c r="R936" s="169">
        <v>0.983120909404065</v>
      </c>
      <c r="S936" s="169">
        <v>0.960921843687375</v>
      </c>
      <c r="T936" s="169">
        <v>0.960933991917378</v>
      </c>
      <c r="U936" s="356">
        <v>0.9</v>
      </c>
      <c r="V936" s="169">
        <v>0.869555455770094</v>
      </c>
      <c r="W936" s="169">
        <v>0.909059593523941</v>
      </c>
      <c r="X936" s="169">
        <v>0.941549766199065</v>
      </c>
      <c r="Y936" s="169">
        <v>0.869555455770094</v>
      </c>
      <c r="Z936" s="356">
        <v>0.92</v>
      </c>
      <c r="AA936" s="356" t="s">
        <v>32</v>
      </c>
      <c r="AB936" s="356" t="s">
        <v>32</v>
      </c>
      <c r="AC936" s="356" t="s">
        <v>32</v>
      </c>
      <c r="AD936" s="356" t="s">
        <v>32</v>
      </c>
      <c r="AE936" s="356">
        <v>0.92</v>
      </c>
      <c r="AF936" s="169">
        <v>0.976297629762976</v>
      </c>
      <c r="AG936" s="169">
        <v>0.970558115719406</v>
      </c>
      <c r="AH936" s="169">
        <v>0.919917012448133</v>
      </c>
      <c r="AI936" s="169">
        <v>0.976297629762976</v>
      </c>
      <c r="AJ936" s="356">
        <v>0.92</v>
      </c>
      <c r="AK936" s="169">
        <v>0.964615054685825</v>
      </c>
      <c r="AL936" s="169">
        <v>0.966253443526171</v>
      </c>
      <c r="AM936" s="169">
        <v>0.964273789649416</v>
      </c>
      <c r="AN936" s="169">
        <v>0.964615054685825</v>
      </c>
      <c r="AO936" s="168">
        <v>0.99</v>
      </c>
      <c r="AP936" s="358">
        <v>1</v>
      </c>
      <c r="AQ936" s="358">
        <v>1</v>
      </c>
      <c r="AR936" s="358">
        <v>1</v>
      </c>
      <c r="AS936" s="359">
        <v>1</v>
      </c>
      <c r="AT936" s="364">
        <v>0.0656418488929858</v>
      </c>
      <c r="AU936" s="361">
        <v>0</v>
      </c>
      <c r="AV936" s="362">
        <v>0.115384615384615</v>
      </c>
      <c r="AW936" s="362">
        <v>0.133333333333333</v>
      </c>
      <c r="AX936" s="362">
        <v>0</v>
      </c>
      <c r="AY936" s="142"/>
      <c r="AZ936" s="140"/>
    </row>
    <row r="937" spans="1:52">
      <c r="A937" s="138"/>
      <c r="B937" s="142"/>
      <c r="C937" s="182" t="s">
        <v>1671</v>
      </c>
      <c r="D937" s="166" t="s">
        <v>26</v>
      </c>
      <c r="E937" s="166" t="s">
        <v>1672</v>
      </c>
      <c r="F937" s="167" t="s">
        <v>1729</v>
      </c>
      <c r="G937" s="185" t="s">
        <v>1730</v>
      </c>
      <c r="H937" s="186" t="s">
        <v>1730</v>
      </c>
      <c r="I937" s="186" t="s">
        <v>1730</v>
      </c>
      <c r="J937" s="186" t="s">
        <v>1730</v>
      </c>
      <c r="K937" s="168">
        <v>0.9</v>
      </c>
      <c r="L937" s="169">
        <v>1</v>
      </c>
      <c r="M937" s="169">
        <v>0.958333333333333</v>
      </c>
      <c r="N937" s="170">
        <v>1</v>
      </c>
      <c r="O937" s="170">
        <v>1</v>
      </c>
      <c r="P937" s="356">
        <v>0.9</v>
      </c>
      <c r="Q937" s="357">
        <v>0.973819541841982</v>
      </c>
      <c r="R937" s="169">
        <v>0.973651191969887</v>
      </c>
      <c r="S937" s="169">
        <v>0.960456942003515</v>
      </c>
      <c r="T937" s="169">
        <v>0.973819541841982</v>
      </c>
      <c r="U937" s="356">
        <v>0.9</v>
      </c>
      <c r="V937" s="169">
        <v>0.884057971014493</v>
      </c>
      <c r="W937" s="169">
        <v>0.927854454203262</v>
      </c>
      <c r="X937" s="169">
        <v>0.922671353251318</v>
      </c>
      <c r="Y937" s="169">
        <v>0.884057971014493</v>
      </c>
      <c r="Z937" s="356">
        <v>0.92</v>
      </c>
      <c r="AA937" s="356">
        <v>0.911808669656203</v>
      </c>
      <c r="AB937" s="356">
        <v>0.919207317073171</v>
      </c>
      <c r="AC937" s="356">
        <v>0.819444444444444</v>
      </c>
      <c r="AD937" s="356">
        <v>0.911808669656203</v>
      </c>
      <c r="AE937" s="356">
        <v>0.92</v>
      </c>
      <c r="AF937" s="169">
        <v>0.99609756097561</v>
      </c>
      <c r="AG937" s="169">
        <v>0.985976267529666</v>
      </c>
      <c r="AH937" s="169">
        <v>0.963895885810244</v>
      </c>
      <c r="AI937" s="169">
        <v>0.99609756097561</v>
      </c>
      <c r="AJ937" s="356">
        <v>0.92</v>
      </c>
      <c r="AK937" s="169">
        <v>0.954561590344338</v>
      </c>
      <c r="AL937" s="169">
        <v>0.949777777777778</v>
      </c>
      <c r="AM937" s="169">
        <v>0.928471248246844</v>
      </c>
      <c r="AN937" s="169">
        <v>0.954561590344338</v>
      </c>
      <c r="AO937" s="168">
        <v>0.99</v>
      </c>
      <c r="AP937" s="358">
        <v>1</v>
      </c>
      <c r="AQ937" s="358">
        <v>1</v>
      </c>
      <c r="AR937" s="358">
        <v>1</v>
      </c>
      <c r="AS937" s="359">
        <v>1</v>
      </c>
      <c r="AT937" s="364">
        <v>0.0656418488929858</v>
      </c>
      <c r="AU937" s="361">
        <v>0.105263157894737</v>
      </c>
      <c r="AV937" s="362">
        <v>0.391304347826087</v>
      </c>
      <c r="AW937" s="362">
        <v>0</v>
      </c>
      <c r="AX937" s="362">
        <v>0.105263157894737</v>
      </c>
      <c r="AY937" s="142"/>
      <c r="AZ937" s="140"/>
    </row>
    <row r="938" spans="1:52">
      <c r="A938" s="138"/>
      <c r="B938" s="142"/>
      <c r="C938" s="182" t="s">
        <v>1671</v>
      </c>
      <c r="D938" s="166" t="s">
        <v>26</v>
      </c>
      <c r="E938" s="166" t="s">
        <v>1672</v>
      </c>
      <c r="F938" s="167" t="s">
        <v>1731</v>
      </c>
      <c r="G938" s="185" t="s">
        <v>1732</v>
      </c>
      <c r="H938" s="186" t="s">
        <v>1732</v>
      </c>
      <c r="I938" s="186" t="s">
        <v>1732</v>
      </c>
      <c r="J938" s="186" t="s">
        <v>1732</v>
      </c>
      <c r="K938" s="168">
        <v>0.9</v>
      </c>
      <c r="L938" s="169">
        <v>0.951219512195122</v>
      </c>
      <c r="M938" s="169">
        <v>0.945945945945946</v>
      </c>
      <c r="N938" s="170">
        <v>0.970588235294118</v>
      </c>
      <c r="O938" s="170">
        <v>0.951219512195122</v>
      </c>
      <c r="P938" s="356">
        <v>0.9</v>
      </c>
      <c r="Q938" s="357">
        <v>0.974769230769231</v>
      </c>
      <c r="R938" s="169">
        <v>0.949232585596222</v>
      </c>
      <c r="S938" s="169">
        <v>0.932963988919668</v>
      </c>
      <c r="T938" s="169">
        <v>0.974769230769231</v>
      </c>
      <c r="U938" s="356">
        <v>0.9</v>
      </c>
      <c r="V938" s="169">
        <v>0.895384615384615</v>
      </c>
      <c r="W938" s="169">
        <v>0.88754427390791</v>
      </c>
      <c r="X938" s="169">
        <v>0.933518005540166</v>
      </c>
      <c r="Y938" s="169">
        <v>0.895384615384615</v>
      </c>
      <c r="Z938" s="356">
        <v>0.92</v>
      </c>
      <c r="AA938" s="356">
        <v>0</v>
      </c>
      <c r="AB938" s="356" t="s">
        <v>32</v>
      </c>
      <c r="AC938" s="356" t="s">
        <v>32</v>
      </c>
      <c r="AD938" s="356">
        <v>0</v>
      </c>
      <c r="AE938" s="356">
        <v>0.92</v>
      </c>
      <c r="AF938" s="169">
        <v>0.99835297098695</v>
      </c>
      <c r="AG938" s="169">
        <v>0.98448470139551</v>
      </c>
      <c r="AH938" s="169">
        <v>0.934623875021226</v>
      </c>
      <c r="AI938" s="169">
        <v>0.99835297098695</v>
      </c>
      <c r="AJ938" s="356">
        <v>0.92</v>
      </c>
      <c r="AK938" s="169">
        <v>0.955368814192344</v>
      </c>
      <c r="AL938" s="169">
        <v>0.940100324579522</v>
      </c>
      <c r="AM938" s="169">
        <v>0.959556786703601</v>
      </c>
      <c r="AN938" s="169">
        <v>0.955368814192344</v>
      </c>
      <c r="AO938" s="168">
        <v>0.99</v>
      </c>
      <c r="AP938" s="358">
        <v>1</v>
      </c>
      <c r="AQ938" s="358">
        <v>1</v>
      </c>
      <c r="AR938" s="358">
        <v>1</v>
      </c>
      <c r="AS938" s="359">
        <v>1</v>
      </c>
      <c r="AT938" s="364">
        <v>0.0656418488929858</v>
      </c>
      <c r="AU938" s="361">
        <v>0</v>
      </c>
      <c r="AV938" s="362">
        <v>0</v>
      </c>
      <c r="AW938" s="362">
        <v>0.1</v>
      </c>
      <c r="AX938" s="362">
        <v>0</v>
      </c>
      <c r="AY938" s="142"/>
      <c r="AZ938" s="140"/>
    </row>
    <row r="939" spans="1:52">
      <c r="A939" s="138"/>
      <c r="B939" s="142"/>
      <c r="C939" s="182" t="s">
        <v>1671</v>
      </c>
      <c r="D939" s="166" t="s">
        <v>26</v>
      </c>
      <c r="E939" s="166" t="s">
        <v>1672</v>
      </c>
      <c r="F939" s="167" t="s">
        <v>1733</v>
      </c>
      <c r="G939" s="189" t="s">
        <v>1733</v>
      </c>
      <c r="H939" s="190" t="s">
        <v>1733</v>
      </c>
      <c r="I939" s="190" t="s">
        <v>1733</v>
      </c>
      <c r="J939" s="190" t="s">
        <v>1733</v>
      </c>
      <c r="K939" s="168">
        <v>0.9</v>
      </c>
      <c r="L939" s="169">
        <v>1</v>
      </c>
      <c r="M939" s="169">
        <v>1</v>
      </c>
      <c r="N939" s="170">
        <v>1</v>
      </c>
      <c r="O939" s="170">
        <v>1</v>
      </c>
      <c r="P939" s="356">
        <v>0.9</v>
      </c>
      <c r="Q939" s="357">
        <v>0.993472584856397</v>
      </c>
      <c r="R939" s="169">
        <v>0.993562231759657</v>
      </c>
      <c r="S939" s="169">
        <v>0.993755575379126</v>
      </c>
      <c r="T939" s="169">
        <v>0.993472584856397</v>
      </c>
      <c r="U939" s="356">
        <v>0.9</v>
      </c>
      <c r="V939" s="169">
        <v>0.919930374238468</v>
      </c>
      <c r="W939" s="169">
        <v>0.937231759656652</v>
      </c>
      <c r="X939" s="169">
        <v>0.941123996431757</v>
      </c>
      <c r="Y939" s="169">
        <v>0.919930374238468</v>
      </c>
      <c r="Z939" s="356">
        <v>0.92</v>
      </c>
      <c r="AA939" s="356">
        <v>0.939759036144578</v>
      </c>
      <c r="AB939" s="356">
        <v>0.943877551020408</v>
      </c>
      <c r="AC939" s="356">
        <v>0.866396761133603</v>
      </c>
      <c r="AD939" s="356">
        <v>0.939759036144578</v>
      </c>
      <c r="AE939" s="356">
        <v>0.92</v>
      </c>
      <c r="AF939" s="169">
        <v>0.941415051825147</v>
      </c>
      <c r="AG939" s="169">
        <v>0.954607977991747</v>
      </c>
      <c r="AH939" s="169">
        <v>0.995665634674923</v>
      </c>
      <c r="AI939" s="169">
        <v>0.941415051825147</v>
      </c>
      <c r="AJ939" s="356">
        <v>0.92</v>
      </c>
      <c r="AK939" s="169">
        <v>0.975460122699387</v>
      </c>
      <c r="AL939" s="169">
        <v>0.974306688417618</v>
      </c>
      <c r="AM939" s="169">
        <v>0.963476990504018</v>
      </c>
      <c r="AN939" s="169">
        <v>0.975460122699387</v>
      </c>
      <c r="AO939" s="168">
        <v>0.99</v>
      </c>
      <c r="AP939" s="358">
        <v>1</v>
      </c>
      <c r="AQ939" s="358">
        <v>1</v>
      </c>
      <c r="AR939" s="358">
        <v>1</v>
      </c>
      <c r="AS939" s="359">
        <v>1</v>
      </c>
      <c r="AT939" s="364">
        <v>0.0656418488929858</v>
      </c>
      <c r="AU939" s="361">
        <v>0</v>
      </c>
      <c r="AV939" s="362">
        <v>0.181818181818182</v>
      </c>
      <c r="AW939" s="362">
        <v>0</v>
      </c>
      <c r="AX939" s="362">
        <v>0</v>
      </c>
      <c r="AY939" s="142"/>
      <c r="AZ939" s="140"/>
    </row>
    <row r="940" spans="1:52">
      <c r="A940" s="138"/>
      <c r="B940" s="142"/>
      <c r="C940" s="182" t="s">
        <v>1671</v>
      </c>
      <c r="D940" s="166" t="s">
        <v>26</v>
      </c>
      <c r="E940" s="166" t="s">
        <v>1672</v>
      </c>
      <c r="F940" s="167" t="s">
        <v>1734</v>
      </c>
      <c r="G940" s="185" t="s">
        <v>1735</v>
      </c>
      <c r="H940" s="186" t="s">
        <v>1735</v>
      </c>
      <c r="I940" s="186" t="s">
        <v>1735</v>
      </c>
      <c r="J940" s="186" t="s">
        <v>1735</v>
      </c>
      <c r="K940" s="168">
        <v>0.9</v>
      </c>
      <c r="L940" s="169">
        <v>0.977272727272727</v>
      </c>
      <c r="M940" s="169">
        <v>0.909090909090909</v>
      </c>
      <c r="N940" s="170">
        <v>1</v>
      </c>
      <c r="O940" s="170">
        <v>0.977272727272727</v>
      </c>
      <c r="P940" s="356">
        <v>0.9</v>
      </c>
      <c r="Q940" s="357">
        <v>0.949464012251149</v>
      </c>
      <c r="R940" s="169">
        <v>0.93630399125205</v>
      </c>
      <c r="S940" s="169">
        <v>0.94160363086233</v>
      </c>
      <c r="T940" s="169">
        <v>0.949464012251149</v>
      </c>
      <c r="U940" s="356">
        <v>0.9</v>
      </c>
      <c r="V940" s="169">
        <v>0.88801684532925</v>
      </c>
      <c r="W940" s="169">
        <v>0.890377255330782</v>
      </c>
      <c r="X940" s="169">
        <v>0.918910741301059</v>
      </c>
      <c r="Y940" s="169">
        <v>0.88801684532925</v>
      </c>
      <c r="Z940" s="356">
        <v>0.92</v>
      </c>
      <c r="AA940" s="356" t="s">
        <v>32</v>
      </c>
      <c r="AB940" s="356" t="s">
        <v>32</v>
      </c>
      <c r="AC940" s="356" t="s">
        <v>32</v>
      </c>
      <c r="AD940" s="356" t="s">
        <v>32</v>
      </c>
      <c r="AE940" s="356">
        <v>0.92</v>
      </c>
      <c r="AF940" s="169">
        <v>0.95134443021767</v>
      </c>
      <c r="AG940" s="169">
        <v>0.946987951807229</v>
      </c>
      <c r="AH940" s="169">
        <v>0.978955007256894</v>
      </c>
      <c r="AI940" s="169">
        <v>0.95134443021767</v>
      </c>
      <c r="AJ940" s="356">
        <v>0.92</v>
      </c>
      <c r="AK940" s="169">
        <v>0.933270321361059</v>
      </c>
      <c r="AL940" s="169">
        <v>0.93329688354292</v>
      </c>
      <c r="AM940" s="169">
        <v>0.946444780635401</v>
      </c>
      <c r="AN940" s="169">
        <v>0.933270321361059</v>
      </c>
      <c r="AO940" s="168">
        <v>0.99</v>
      </c>
      <c r="AP940" s="358">
        <v>1</v>
      </c>
      <c r="AQ940" s="358">
        <v>1</v>
      </c>
      <c r="AR940" s="358">
        <v>1</v>
      </c>
      <c r="AS940" s="359">
        <v>1</v>
      </c>
      <c r="AT940" s="364">
        <v>0.0656418488929858</v>
      </c>
      <c r="AU940" s="361">
        <v>0.0555555555555556</v>
      </c>
      <c r="AV940" s="362">
        <v>0.277777777777778</v>
      </c>
      <c r="AW940" s="362">
        <v>0</v>
      </c>
      <c r="AX940" s="362">
        <v>0.0555555555555556</v>
      </c>
      <c r="AY940" s="142"/>
      <c r="AZ940" s="140"/>
    </row>
    <row r="941" spans="1:52">
      <c r="A941" s="138"/>
      <c r="B941" s="142"/>
      <c r="C941" s="182" t="s">
        <v>1671</v>
      </c>
      <c r="D941" s="166" t="s">
        <v>26</v>
      </c>
      <c r="E941" s="166" t="s">
        <v>1672</v>
      </c>
      <c r="F941" s="167" t="s">
        <v>1736</v>
      </c>
      <c r="G941" s="185" t="s">
        <v>1737</v>
      </c>
      <c r="H941" s="186" t="s">
        <v>1737</v>
      </c>
      <c r="I941" s="186" t="s">
        <v>1737</v>
      </c>
      <c r="J941" s="186" t="s">
        <v>1737</v>
      </c>
      <c r="K941" s="168">
        <v>0.9</v>
      </c>
      <c r="L941" s="169">
        <v>0.85</v>
      </c>
      <c r="M941" s="169">
        <v>0.85</v>
      </c>
      <c r="N941" s="170">
        <v>0.861111111111111</v>
      </c>
      <c r="O941" s="170">
        <v>0.85</v>
      </c>
      <c r="P941" s="356">
        <v>0.9</v>
      </c>
      <c r="Q941" s="357">
        <v>0.92757739278614</v>
      </c>
      <c r="R941" s="169">
        <v>0.920229738353542</v>
      </c>
      <c r="S941" s="169">
        <v>0.872701555869873</v>
      </c>
      <c r="T941" s="169">
        <v>0.92757739278614</v>
      </c>
      <c r="U941" s="356">
        <v>0.9</v>
      </c>
      <c r="V941" s="169">
        <v>0.892076114740131</v>
      </c>
      <c r="W941" s="169">
        <v>0.906828334396937</v>
      </c>
      <c r="X941" s="169">
        <v>0.904526166902405</v>
      </c>
      <c r="Y941" s="169">
        <v>0.892076114740131</v>
      </c>
      <c r="Z941" s="356">
        <v>0.92</v>
      </c>
      <c r="AA941" s="356">
        <v>0.9150521609538</v>
      </c>
      <c r="AB941" s="356">
        <v>0.910902696365768</v>
      </c>
      <c r="AC941" s="356">
        <v>0.929530201342282</v>
      </c>
      <c r="AD941" s="356">
        <v>0.9150521609538</v>
      </c>
      <c r="AE941" s="356">
        <v>0.92</v>
      </c>
      <c r="AF941" s="169">
        <v>0.998132073398528</v>
      </c>
      <c r="AG941" s="169">
        <v>0.989803682848881</v>
      </c>
      <c r="AH941" s="169">
        <v>0.917104455209115</v>
      </c>
      <c r="AI941" s="169">
        <v>0.998132073398528</v>
      </c>
      <c r="AJ941" s="356">
        <v>0.92</v>
      </c>
      <c r="AK941" s="169">
        <v>0.937700412276683</v>
      </c>
      <c r="AL941" s="169">
        <v>0.938550288437422</v>
      </c>
      <c r="AM941" s="169">
        <v>0.941819990054699</v>
      </c>
      <c r="AN941" s="169">
        <v>0.937700412276683</v>
      </c>
      <c r="AO941" s="168">
        <v>0.99</v>
      </c>
      <c r="AP941" s="358">
        <v>1</v>
      </c>
      <c r="AQ941" s="358">
        <v>1</v>
      </c>
      <c r="AR941" s="358">
        <v>1</v>
      </c>
      <c r="AS941" s="359">
        <v>1</v>
      </c>
      <c r="AT941" s="364">
        <v>0.0656418488929858</v>
      </c>
      <c r="AU941" s="361">
        <v>0</v>
      </c>
      <c r="AV941" s="362">
        <v>0.15</v>
      </c>
      <c r="AW941" s="362">
        <v>0.03125</v>
      </c>
      <c r="AX941" s="362">
        <v>0</v>
      </c>
      <c r="AY941" s="142"/>
      <c r="AZ941" s="140"/>
    </row>
    <row r="942" spans="1:52">
      <c r="A942" s="138"/>
      <c r="B942" s="142"/>
      <c r="C942" s="182" t="s">
        <v>1671</v>
      </c>
      <c r="D942" s="166" t="s">
        <v>26</v>
      </c>
      <c r="E942" s="166" t="s">
        <v>1672</v>
      </c>
      <c r="F942" s="167" t="s">
        <v>1738</v>
      </c>
      <c r="G942" s="185" t="s">
        <v>1739</v>
      </c>
      <c r="H942" s="186" t="s">
        <v>1739</v>
      </c>
      <c r="I942" s="186" t="s">
        <v>1739</v>
      </c>
      <c r="J942" s="186" t="s">
        <v>1739</v>
      </c>
      <c r="K942" s="168">
        <v>0.9</v>
      </c>
      <c r="L942" s="169">
        <v>0.923076923076923</v>
      </c>
      <c r="M942" s="169">
        <v>0.84</v>
      </c>
      <c r="N942" s="170">
        <v>0.958333333333333</v>
      </c>
      <c r="O942" s="170">
        <v>0.923076923076923</v>
      </c>
      <c r="P942" s="356">
        <v>0.9</v>
      </c>
      <c r="Q942" s="357">
        <v>0.793103448275862</v>
      </c>
      <c r="R942" s="169">
        <v>0.854555744199208</v>
      </c>
      <c r="S942" s="169">
        <v>0.848335388409371</v>
      </c>
      <c r="T942" s="169">
        <v>0.793103448275862</v>
      </c>
      <c r="U942" s="356">
        <v>0.9</v>
      </c>
      <c r="V942" s="169">
        <v>0.845070422535211</v>
      </c>
      <c r="W942" s="169">
        <v>0.87889077532541</v>
      </c>
      <c r="X942" s="169">
        <v>0.900123304562269</v>
      </c>
      <c r="Y942" s="169">
        <v>0.845070422535211</v>
      </c>
      <c r="Z942" s="356">
        <v>0.92</v>
      </c>
      <c r="AA942" s="356">
        <v>0.873873873873874</v>
      </c>
      <c r="AB942" s="356">
        <v>0.821705426356589</v>
      </c>
      <c r="AC942" s="356">
        <v>0.924479166666667</v>
      </c>
      <c r="AD942" s="356">
        <v>0.873873873873874</v>
      </c>
      <c r="AE942" s="356">
        <v>0.92</v>
      </c>
      <c r="AF942" s="169">
        <v>0.946496375560925</v>
      </c>
      <c r="AG942" s="169">
        <v>0.998122418325197</v>
      </c>
      <c r="AH942" s="169">
        <v>0.92257360959651</v>
      </c>
      <c r="AI942" s="169">
        <v>0.946496375560925</v>
      </c>
      <c r="AJ942" s="356">
        <v>0.92</v>
      </c>
      <c r="AK942" s="169">
        <v>0.915381573744563</v>
      </c>
      <c r="AL942" s="169">
        <v>0.906386701662292</v>
      </c>
      <c r="AM942" s="169">
        <v>0.943096234309623</v>
      </c>
      <c r="AN942" s="169">
        <v>0.915381573744563</v>
      </c>
      <c r="AO942" s="168">
        <v>0.99</v>
      </c>
      <c r="AP942" s="358">
        <v>1</v>
      </c>
      <c r="AQ942" s="358">
        <v>1</v>
      </c>
      <c r="AR942" s="358">
        <v>1</v>
      </c>
      <c r="AS942" s="359">
        <v>1</v>
      </c>
      <c r="AT942" s="364">
        <v>0.0656418488929858</v>
      </c>
      <c r="AU942" s="361">
        <v>0.0909090909090909</v>
      </c>
      <c r="AV942" s="362">
        <v>0.181818181818182</v>
      </c>
      <c r="AW942" s="362">
        <v>0.0625</v>
      </c>
      <c r="AX942" s="362">
        <v>0.0909090909090909</v>
      </c>
      <c r="AY942" s="142"/>
      <c r="AZ942" s="140"/>
    </row>
    <row r="943" spans="1:52">
      <c r="A943" s="138"/>
      <c r="B943" s="142"/>
      <c r="C943" s="182" t="s">
        <v>1671</v>
      </c>
      <c r="D943" s="166" t="s">
        <v>237</v>
      </c>
      <c r="E943" s="166" t="s">
        <v>1672</v>
      </c>
      <c r="F943" s="167" t="s">
        <v>1740</v>
      </c>
      <c r="G943" s="185" t="s">
        <v>1741</v>
      </c>
      <c r="H943" s="186" t="s">
        <v>1741</v>
      </c>
      <c r="I943" s="186" t="s">
        <v>1741</v>
      </c>
      <c r="J943" s="186" t="s">
        <v>1741</v>
      </c>
      <c r="K943" s="168">
        <v>0.9</v>
      </c>
      <c r="L943" s="169" t="s">
        <v>32</v>
      </c>
      <c r="M943" s="169" t="s">
        <v>32</v>
      </c>
      <c r="N943" s="170" t="s">
        <v>32</v>
      </c>
      <c r="O943" s="170" t="s">
        <v>32</v>
      </c>
      <c r="P943" s="356">
        <v>0.9</v>
      </c>
      <c r="Q943" s="357" t="s">
        <v>32</v>
      </c>
      <c r="R943" s="169" t="s">
        <v>32</v>
      </c>
      <c r="S943" s="169">
        <v>0</v>
      </c>
      <c r="T943" s="169" t="s">
        <v>32</v>
      </c>
      <c r="U943" s="356">
        <v>0.9</v>
      </c>
      <c r="V943" s="169" t="s">
        <v>32</v>
      </c>
      <c r="W943" s="169" t="s">
        <v>32</v>
      </c>
      <c r="X943" s="169">
        <v>1</v>
      </c>
      <c r="Y943" s="169" t="s">
        <v>32</v>
      </c>
      <c r="Z943" s="356">
        <v>0.92</v>
      </c>
      <c r="AA943" s="356" t="s">
        <v>32</v>
      </c>
      <c r="AB943" s="356" t="s">
        <v>32</v>
      </c>
      <c r="AC943" s="356" t="s">
        <v>32</v>
      </c>
      <c r="AD943" s="356" t="s">
        <v>32</v>
      </c>
      <c r="AE943" s="356">
        <v>0.92</v>
      </c>
      <c r="AF943" s="169">
        <v>1</v>
      </c>
      <c r="AG943" s="169">
        <v>1</v>
      </c>
      <c r="AH943" s="169">
        <v>0.990769230769231</v>
      </c>
      <c r="AI943" s="169">
        <v>1</v>
      </c>
      <c r="AJ943" s="356">
        <v>0.92</v>
      </c>
      <c r="AK943" s="169" t="s">
        <v>32</v>
      </c>
      <c r="AL943" s="169" t="s">
        <v>32</v>
      </c>
      <c r="AM943" s="169">
        <v>1</v>
      </c>
      <c r="AN943" s="169" t="s">
        <v>32</v>
      </c>
      <c r="AO943" s="168">
        <v>0.99</v>
      </c>
      <c r="AP943" s="358" t="s">
        <v>32</v>
      </c>
      <c r="AQ943" s="358">
        <v>1</v>
      </c>
      <c r="AR943" s="358">
        <v>1</v>
      </c>
      <c r="AS943" s="359" t="s">
        <v>32</v>
      </c>
      <c r="AT943" s="364">
        <v>0.0656418488929858</v>
      </c>
      <c r="AU943" s="361" t="s">
        <v>32</v>
      </c>
      <c r="AV943" s="362" t="s">
        <v>32</v>
      </c>
      <c r="AW943" s="362" t="s">
        <v>32</v>
      </c>
      <c r="AX943" s="362" t="s">
        <v>32</v>
      </c>
      <c r="AY943" s="142"/>
      <c r="AZ943" s="140"/>
    </row>
    <row r="944" spans="1:52">
      <c r="A944" s="138"/>
      <c r="B944" s="142"/>
      <c r="C944" s="182" t="s">
        <v>1671</v>
      </c>
      <c r="D944" s="166" t="s">
        <v>26</v>
      </c>
      <c r="E944" s="166" t="s">
        <v>1672</v>
      </c>
      <c r="F944" s="167" t="s">
        <v>1742</v>
      </c>
      <c r="G944" s="189" t="s">
        <v>1743</v>
      </c>
      <c r="H944" s="190" t="s">
        <v>1743</v>
      </c>
      <c r="I944" s="190" t="s">
        <v>1743</v>
      </c>
      <c r="J944" s="190" t="s">
        <v>1743</v>
      </c>
      <c r="K944" s="168">
        <v>0.9</v>
      </c>
      <c r="L944" s="169">
        <v>0.875</v>
      </c>
      <c r="M944" s="169">
        <v>0.806451612903226</v>
      </c>
      <c r="N944" s="170">
        <v>0.866666666666667</v>
      </c>
      <c r="O944" s="170">
        <v>0.875</v>
      </c>
      <c r="P944" s="356">
        <v>0.9</v>
      </c>
      <c r="Q944" s="357">
        <v>0.901813110181311</v>
      </c>
      <c r="R944" s="169">
        <v>0.837891175641387</v>
      </c>
      <c r="S944" s="169">
        <v>0.896077432501274</v>
      </c>
      <c r="T944" s="169">
        <v>0.901813110181311</v>
      </c>
      <c r="U944" s="356">
        <v>0.9</v>
      </c>
      <c r="V944" s="169">
        <v>0.892050209205021</v>
      </c>
      <c r="W944" s="169">
        <v>0.917676910064844</v>
      </c>
      <c r="X944" s="169">
        <v>0.941416199694345</v>
      </c>
      <c r="Y944" s="169">
        <v>0.892050209205021</v>
      </c>
      <c r="Z944" s="356">
        <v>0.92</v>
      </c>
      <c r="AA944" s="356">
        <v>0.953660797034291</v>
      </c>
      <c r="AB944" s="356">
        <v>0.908428720083247</v>
      </c>
      <c r="AC944" s="356">
        <v>0.926332288401254</v>
      </c>
      <c r="AD944" s="356">
        <v>0.953660797034291</v>
      </c>
      <c r="AE944" s="356">
        <v>0.92</v>
      </c>
      <c r="AF944" s="169">
        <v>0.992457938503191</v>
      </c>
      <c r="AG944" s="169">
        <v>0.989285714285714</v>
      </c>
      <c r="AH944" s="169">
        <v>0.61541343992006</v>
      </c>
      <c r="AI944" s="169">
        <v>0.992457938503191</v>
      </c>
      <c r="AJ944" s="356">
        <v>0.92</v>
      </c>
      <c r="AK944" s="169">
        <v>0.95201968423211</v>
      </c>
      <c r="AL944" s="169">
        <v>0.93989798181415</v>
      </c>
      <c r="AM944" s="169">
        <v>0.961981566820276</v>
      </c>
      <c r="AN944" s="169">
        <v>0.95201968423211</v>
      </c>
      <c r="AO944" s="168">
        <v>0.99</v>
      </c>
      <c r="AP944" s="358">
        <v>1</v>
      </c>
      <c r="AQ944" s="358">
        <v>1</v>
      </c>
      <c r="AR944" s="358">
        <v>1</v>
      </c>
      <c r="AS944" s="359">
        <v>1</v>
      </c>
      <c r="AT944" s="364">
        <v>0.0656418488929858</v>
      </c>
      <c r="AU944" s="361">
        <v>0</v>
      </c>
      <c r="AV944" s="362">
        <v>0.192307692307692</v>
      </c>
      <c r="AW944" s="362">
        <v>0.0689655172413793</v>
      </c>
      <c r="AX944" s="362">
        <v>0</v>
      </c>
      <c r="AY944" s="142"/>
      <c r="AZ944" s="140"/>
    </row>
    <row r="945" spans="1:52">
      <c r="A945" s="138"/>
      <c r="B945" s="142"/>
      <c r="C945" s="182" t="s">
        <v>1671</v>
      </c>
      <c r="D945" s="166" t="s">
        <v>26</v>
      </c>
      <c r="E945" s="166" t="s">
        <v>1672</v>
      </c>
      <c r="F945" s="167" t="s">
        <v>1744</v>
      </c>
      <c r="G945" s="189" t="s">
        <v>1745</v>
      </c>
      <c r="H945" s="190" t="s">
        <v>1745</v>
      </c>
      <c r="I945" s="190" t="s">
        <v>1745</v>
      </c>
      <c r="J945" s="190" t="s">
        <v>1745</v>
      </c>
      <c r="K945" s="168">
        <v>0.9</v>
      </c>
      <c r="L945" s="169">
        <v>0.818181818181818</v>
      </c>
      <c r="M945" s="169">
        <v>0.904761904761905</v>
      </c>
      <c r="N945" s="170">
        <v>0.947368421052632</v>
      </c>
      <c r="O945" s="170">
        <v>0.818181818181818</v>
      </c>
      <c r="P945" s="356">
        <v>0.9</v>
      </c>
      <c r="Q945" s="357">
        <v>0.859459459459459</v>
      </c>
      <c r="R945" s="169">
        <v>0.942181340341656</v>
      </c>
      <c r="S945" s="169">
        <v>0.956590370955012</v>
      </c>
      <c r="T945" s="169">
        <v>0.859459459459459</v>
      </c>
      <c r="U945" s="356">
        <v>0.9</v>
      </c>
      <c r="V945" s="169">
        <v>0.896621621621622</v>
      </c>
      <c r="W945" s="169">
        <v>0.920280332895313</v>
      </c>
      <c r="X945" s="169">
        <v>0.940805051302289</v>
      </c>
      <c r="Y945" s="169">
        <v>0.896621621621622</v>
      </c>
      <c r="Z945" s="356">
        <v>0.92</v>
      </c>
      <c r="AA945" s="356">
        <v>0.922619047619048</v>
      </c>
      <c r="AB945" s="356">
        <v>0.909326424870466</v>
      </c>
      <c r="AC945" s="356">
        <v>0.870192307692308</v>
      </c>
      <c r="AD945" s="356">
        <v>0.922619047619048</v>
      </c>
      <c r="AE945" s="356">
        <v>0.92</v>
      </c>
      <c r="AF945" s="169">
        <v>0.996594005449591</v>
      </c>
      <c r="AG945" s="169">
        <v>0.985093972780298</v>
      </c>
      <c r="AH945" s="169">
        <v>0.8975</v>
      </c>
      <c r="AI945" s="169">
        <v>0.996594005449591</v>
      </c>
      <c r="AJ945" s="356">
        <v>0.92</v>
      </c>
      <c r="AK945" s="169">
        <v>0.953098827470687</v>
      </c>
      <c r="AL945" s="169">
        <v>0.94094616639478</v>
      </c>
      <c r="AM945" s="169">
        <v>0.93479549496147</v>
      </c>
      <c r="AN945" s="169">
        <v>0.953098827470687</v>
      </c>
      <c r="AO945" s="168">
        <v>0.99</v>
      </c>
      <c r="AP945" s="358">
        <v>1</v>
      </c>
      <c r="AQ945" s="358">
        <v>1</v>
      </c>
      <c r="AR945" s="358">
        <v>1</v>
      </c>
      <c r="AS945" s="359">
        <v>1</v>
      </c>
      <c r="AT945" s="364">
        <v>0.0656418488929858</v>
      </c>
      <c r="AU945" s="361">
        <v>0.0333333333333333</v>
      </c>
      <c r="AV945" s="362">
        <v>0.2</v>
      </c>
      <c r="AW945" s="362">
        <v>0</v>
      </c>
      <c r="AX945" s="362">
        <v>0.0333333333333333</v>
      </c>
      <c r="AY945" s="142"/>
      <c r="AZ945" s="140"/>
    </row>
    <row r="946" spans="1:52">
      <c r="A946" s="138"/>
      <c r="B946" s="142"/>
      <c r="C946" s="182" t="s">
        <v>1671</v>
      </c>
      <c r="D946" s="166" t="s">
        <v>237</v>
      </c>
      <c r="E946" s="166" t="s">
        <v>1672</v>
      </c>
      <c r="F946" s="167" t="s">
        <v>1746</v>
      </c>
      <c r="G946" s="185" t="s">
        <v>1747</v>
      </c>
      <c r="H946" s="186" t="s">
        <v>1747</v>
      </c>
      <c r="I946" s="186" t="s">
        <v>1747</v>
      </c>
      <c r="J946" s="186" t="s">
        <v>1747</v>
      </c>
      <c r="K946" s="168">
        <v>0.9</v>
      </c>
      <c r="L946" s="169" t="s">
        <v>32</v>
      </c>
      <c r="M946" s="169" t="s">
        <v>32</v>
      </c>
      <c r="N946" s="170" t="s">
        <v>32</v>
      </c>
      <c r="O946" s="170" t="s">
        <v>32</v>
      </c>
      <c r="P946" s="356">
        <v>0.9</v>
      </c>
      <c r="Q946" s="357" t="s">
        <v>32</v>
      </c>
      <c r="R946" s="169" t="s">
        <v>32</v>
      </c>
      <c r="S946" s="169" t="s">
        <v>32</v>
      </c>
      <c r="T946" s="169" t="s">
        <v>32</v>
      </c>
      <c r="U946" s="356">
        <v>0.9</v>
      </c>
      <c r="V946" s="169" t="s">
        <v>32</v>
      </c>
      <c r="W946" s="169" t="s">
        <v>32</v>
      </c>
      <c r="X946" s="169" t="s">
        <v>32</v>
      </c>
      <c r="Y946" s="169" t="s">
        <v>32</v>
      </c>
      <c r="Z946" s="356">
        <v>0.92</v>
      </c>
      <c r="AA946" s="356" t="s">
        <v>32</v>
      </c>
      <c r="AB946" s="356" t="s">
        <v>32</v>
      </c>
      <c r="AC946" s="356" t="s">
        <v>32</v>
      </c>
      <c r="AD946" s="356" t="s">
        <v>32</v>
      </c>
      <c r="AE946" s="356">
        <v>0.92</v>
      </c>
      <c r="AF946" s="169">
        <v>1</v>
      </c>
      <c r="AG946" s="169">
        <v>1</v>
      </c>
      <c r="AH946" s="169">
        <v>0.991735537190083</v>
      </c>
      <c r="AI946" s="169">
        <v>1</v>
      </c>
      <c r="AJ946" s="356">
        <v>0.92</v>
      </c>
      <c r="AK946" s="169" t="s">
        <v>32</v>
      </c>
      <c r="AL946" s="169" t="s">
        <v>32</v>
      </c>
      <c r="AM946" s="169" t="s">
        <v>32</v>
      </c>
      <c r="AN946" s="169" t="s">
        <v>32</v>
      </c>
      <c r="AO946" s="168">
        <v>0.99</v>
      </c>
      <c r="AP946" s="358">
        <v>1</v>
      </c>
      <c r="AQ946" s="358">
        <v>1</v>
      </c>
      <c r="AR946" s="358">
        <v>1</v>
      </c>
      <c r="AS946" s="359">
        <v>1</v>
      </c>
      <c r="AT946" s="364">
        <v>0.0656418488929858</v>
      </c>
      <c r="AU946" s="361" t="s">
        <v>32</v>
      </c>
      <c r="AV946" s="362" t="s">
        <v>32</v>
      </c>
      <c r="AW946" s="362" t="s">
        <v>32</v>
      </c>
      <c r="AX946" s="362" t="s">
        <v>32</v>
      </c>
      <c r="AY946" s="142"/>
      <c r="AZ946" s="140"/>
    </row>
    <row r="947" spans="1:52">
      <c r="A947" s="138"/>
      <c r="B947" s="142"/>
      <c r="C947" s="182" t="s">
        <v>1671</v>
      </c>
      <c r="D947" s="166" t="s">
        <v>237</v>
      </c>
      <c r="E947" s="166" t="s">
        <v>1672</v>
      </c>
      <c r="F947" s="167" t="s">
        <v>1748</v>
      </c>
      <c r="G947" s="185" t="s">
        <v>1749</v>
      </c>
      <c r="H947" s="186" t="s">
        <v>1749</v>
      </c>
      <c r="I947" s="186" t="s">
        <v>1749</v>
      </c>
      <c r="J947" s="186" t="s">
        <v>1749</v>
      </c>
      <c r="K947" s="168">
        <v>0.9</v>
      </c>
      <c r="L947" s="169" t="s">
        <v>32</v>
      </c>
      <c r="M947" s="169" t="s">
        <v>32</v>
      </c>
      <c r="N947" s="170" t="s">
        <v>32</v>
      </c>
      <c r="O947" s="170" t="s">
        <v>32</v>
      </c>
      <c r="P947" s="356">
        <v>0.9</v>
      </c>
      <c r="Q947" s="357" t="s">
        <v>32</v>
      </c>
      <c r="R947" s="169" t="s">
        <v>32</v>
      </c>
      <c r="S947" s="169" t="s">
        <v>32</v>
      </c>
      <c r="T947" s="169" t="s">
        <v>32</v>
      </c>
      <c r="U947" s="356">
        <v>0.9</v>
      </c>
      <c r="V947" s="169" t="s">
        <v>32</v>
      </c>
      <c r="W947" s="169" t="s">
        <v>32</v>
      </c>
      <c r="X947" s="169" t="s">
        <v>32</v>
      </c>
      <c r="Y947" s="169" t="s">
        <v>32</v>
      </c>
      <c r="Z947" s="356">
        <v>0.92</v>
      </c>
      <c r="AA947" s="356" t="s">
        <v>32</v>
      </c>
      <c r="AB947" s="356" t="s">
        <v>32</v>
      </c>
      <c r="AC947" s="356" t="s">
        <v>32</v>
      </c>
      <c r="AD947" s="356" t="s">
        <v>32</v>
      </c>
      <c r="AE947" s="356">
        <v>0.92</v>
      </c>
      <c r="AF947" s="169">
        <v>1</v>
      </c>
      <c r="AG947" s="169">
        <v>1</v>
      </c>
      <c r="AH947" s="169">
        <v>1</v>
      </c>
      <c r="AI947" s="169">
        <v>1</v>
      </c>
      <c r="AJ947" s="356">
        <v>0.92</v>
      </c>
      <c r="AK947" s="169" t="s">
        <v>32</v>
      </c>
      <c r="AL947" s="169" t="s">
        <v>32</v>
      </c>
      <c r="AM947" s="169" t="s">
        <v>32</v>
      </c>
      <c r="AN947" s="169" t="s">
        <v>32</v>
      </c>
      <c r="AO947" s="168">
        <v>0.99</v>
      </c>
      <c r="AP947" s="358">
        <v>1</v>
      </c>
      <c r="AQ947" s="358">
        <v>1</v>
      </c>
      <c r="AR947" s="358">
        <v>1</v>
      </c>
      <c r="AS947" s="359">
        <v>1</v>
      </c>
      <c r="AT947" s="364">
        <v>0.0656418488929858</v>
      </c>
      <c r="AU947" s="361" t="s">
        <v>32</v>
      </c>
      <c r="AV947" s="362" t="s">
        <v>32</v>
      </c>
      <c r="AW947" s="362" t="s">
        <v>32</v>
      </c>
      <c r="AX947" s="362" t="s">
        <v>32</v>
      </c>
      <c r="AY947" s="142"/>
      <c r="AZ947" s="140"/>
    </row>
    <row r="948" spans="1:52">
      <c r="A948" s="138"/>
      <c r="B948" s="142"/>
      <c r="C948" s="182" t="s">
        <v>1671</v>
      </c>
      <c r="D948" s="166" t="s">
        <v>26</v>
      </c>
      <c r="E948" s="166" t="s">
        <v>1672</v>
      </c>
      <c r="F948" s="167" t="s">
        <v>1750</v>
      </c>
      <c r="G948" s="185" t="s">
        <v>1751</v>
      </c>
      <c r="H948" s="186" t="s">
        <v>1751</v>
      </c>
      <c r="I948" s="186" t="s">
        <v>1751</v>
      </c>
      <c r="J948" s="186" t="s">
        <v>1751</v>
      </c>
      <c r="K948" s="168">
        <v>0.9</v>
      </c>
      <c r="L948" s="169">
        <v>0.952380952380952</v>
      </c>
      <c r="M948" s="169">
        <v>0.954545454545455</v>
      </c>
      <c r="N948" s="170">
        <v>0.882352941176471</v>
      </c>
      <c r="O948" s="170">
        <v>0.952380952380952</v>
      </c>
      <c r="P948" s="356">
        <v>0.9</v>
      </c>
      <c r="Q948" s="357">
        <v>0.967570754716981</v>
      </c>
      <c r="R948" s="169">
        <v>0.952423698384201</v>
      </c>
      <c r="S948" s="169">
        <v>0.976190476190476</v>
      </c>
      <c r="T948" s="169">
        <v>0.967570754716981</v>
      </c>
      <c r="U948" s="356">
        <v>0.9</v>
      </c>
      <c r="V948" s="169">
        <v>0.909198113207547</v>
      </c>
      <c r="W948" s="169">
        <v>0.915170556552962</v>
      </c>
      <c r="X948" s="169">
        <v>0.928571428571429</v>
      </c>
      <c r="Y948" s="169">
        <v>0.909198113207547</v>
      </c>
      <c r="Z948" s="356">
        <v>0.92</v>
      </c>
      <c r="AA948" s="356">
        <v>0.944148936170213</v>
      </c>
      <c r="AB948" s="356">
        <v>0.952380952380952</v>
      </c>
      <c r="AC948" s="356">
        <v>0.938679245283019</v>
      </c>
      <c r="AD948" s="356">
        <v>0.944148936170213</v>
      </c>
      <c r="AE948" s="356">
        <v>0.92</v>
      </c>
      <c r="AF948" s="169">
        <v>0.999757986447241</v>
      </c>
      <c r="AG948" s="169">
        <v>0.999521244763615</v>
      </c>
      <c r="AH948" s="169">
        <v>0.983389613945423</v>
      </c>
      <c r="AI948" s="169">
        <v>0.999757986447241</v>
      </c>
      <c r="AJ948" s="356">
        <v>0.92</v>
      </c>
      <c r="AK948" s="169">
        <v>0.963336388634281</v>
      </c>
      <c r="AL948" s="169">
        <v>0.963970870065159</v>
      </c>
      <c r="AM948" s="169">
        <v>0.958992805755396</v>
      </c>
      <c r="AN948" s="169">
        <v>0.963336388634281</v>
      </c>
      <c r="AO948" s="168">
        <v>0.99</v>
      </c>
      <c r="AP948" s="358">
        <v>1</v>
      </c>
      <c r="AQ948" s="358">
        <v>1</v>
      </c>
      <c r="AR948" s="358">
        <v>1</v>
      </c>
      <c r="AS948" s="359">
        <v>1</v>
      </c>
      <c r="AT948" s="364">
        <v>0.0656418488929858</v>
      </c>
      <c r="AU948" s="361">
        <v>0</v>
      </c>
      <c r="AV948" s="362">
        <v>0.538461538461538</v>
      </c>
      <c r="AW948" s="362">
        <v>0.1</v>
      </c>
      <c r="AX948" s="362">
        <v>0</v>
      </c>
      <c r="AY948" s="142"/>
      <c r="AZ948" s="140"/>
    </row>
    <row r="949" spans="1:52">
      <c r="A949" s="138"/>
      <c r="B949" s="142"/>
      <c r="C949" s="182" t="s">
        <v>1671</v>
      </c>
      <c r="D949" s="166" t="s">
        <v>26</v>
      </c>
      <c r="E949" s="166" t="s">
        <v>1672</v>
      </c>
      <c r="F949" s="167" t="s">
        <v>1752</v>
      </c>
      <c r="G949" s="185" t="s">
        <v>1753</v>
      </c>
      <c r="H949" s="186" t="s">
        <v>1753</v>
      </c>
      <c r="I949" s="186" t="s">
        <v>1753</v>
      </c>
      <c r="J949" s="186" t="s">
        <v>1753</v>
      </c>
      <c r="K949" s="168">
        <v>0.9</v>
      </c>
      <c r="L949" s="169">
        <v>1</v>
      </c>
      <c r="M949" s="169">
        <v>1</v>
      </c>
      <c r="N949" s="170">
        <v>1</v>
      </c>
      <c r="O949" s="170">
        <v>1</v>
      </c>
      <c r="P949" s="356">
        <v>0.9</v>
      </c>
      <c r="Q949" s="357">
        <v>0.959879912663755</v>
      </c>
      <c r="R949" s="169">
        <v>0.97006316945894</v>
      </c>
      <c r="S949" s="169">
        <v>0.966271080574641</v>
      </c>
      <c r="T949" s="169">
        <v>0.959879912663755</v>
      </c>
      <c r="U949" s="356">
        <v>0.9</v>
      </c>
      <c r="V949" s="169">
        <v>0.907478165938865</v>
      </c>
      <c r="W949" s="169">
        <v>0.922274100521835</v>
      </c>
      <c r="X949" s="169">
        <v>0.931292941911305</v>
      </c>
      <c r="Y949" s="169">
        <v>0.907478165938865</v>
      </c>
      <c r="Z949" s="356">
        <v>0.92</v>
      </c>
      <c r="AA949" s="356">
        <v>0.968253968253968</v>
      </c>
      <c r="AB949" s="356">
        <v>0.95139911634757</v>
      </c>
      <c r="AC949" s="356">
        <v>0.961904761904762</v>
      </c>
      <c r="AD949" s="356">
        <v>0.968253968253968</v>
      </c>
      <c r="AE949" s="356">
        <v>0.92</v>
      </c>
      <c r="AF949" s="169">
        <v>0.998090008356213</v>
      </c>
      <c r="AG949" s="169">
        <v>0.999505521674633</v>
      </c>
      <c r="AH949" s="169">
        <v>0.997101007018615</v>
      </c>
      <c r="AI949" s="169">
        <v>0.998090008356213</v>
      </c>
      <c r="AJ949" s="356">
        <v>0.92</v>
      </c>
      <c r="AK949" s="169">
        <v>0.97594880847308</v>
      </c>
      <c r="AL949" s="169">
        <v>0.968518518518519</v>
      </c>
      <c r="AM949" s="169">
        <v>0.968321917808219</v>
      </c>
      <c r="AN949" s="169">
        <v>0.97594880847308</v>
      </c>
      <c r="AO949" s="168">
        <v>0.99</v>
      </c>
      <c r="AP949" s="358">
        <v>1</v>
      </c>
      <c r="AQ949" s="358">
        <v>1</v>
      </c>
      <c r="AR949" s="358">
        <v>1</v>
      </c>
      <c r="AS949" s="359">
        <v>1</v>
      </c>
      <c r="AT949" s="364">
        <v>0.0656418488929858</v>
      </c>
      <c r="AU949" s="361">
        <v>0</v>
      </c>
      <c r="AV949" s="362">
        <v>0.3125</v>
      </c>
      <c r="AW949" s="362">
        <v>0.05</v>
      </c>
      <c r="AX949" s="362">
        <v>0</v>
      </c>
      <c r="AY949" s="142"/>
      <c r="AZ949" s="140"/>
    </row>
    <row r="950" spans="1:52">
      <c r="A950" s="138"/>
      <c r="B950" s="142"/>
      <c r="C950" s="182" t="s">
        <v>1671</v>
      </c>
      <c r="D950" s="166" t="s">
        <v>26</v>
      </c>
      <c r="E950" s="166" t="s">
        <v>1672</v>
      </c>
      <c r="F950" s="167" t="s">
        <v>1754</v>
      </c>
      <c r="G950" s="185" t="s">
        <v>1755</v>
      </c>
      <c r="H950" s="186" t="s">
        <v>1755</v>
      </c>
      <c r="I950" s="186" t="s">
        <v>1755</v>
      </c>
      <c r="J950" s="186" t="s">
        <v>1755</v>
      </c>
      <c r="K950" s="168">
        <v>0.9</v>
      </c>
      <c r="L950" s="169">
        <v>0.938775510204082</v>
      </c>
      <c r="M950" s="169">
        <v>0.958333333333333</v>
      </c>
      <c r="N950" s="170">
        <v>0.921052631578947</v>
      </c>
      <c r="O950" s="170">
        <v>0.938775510204082</v>
      </c>
      <c r="P950" s="356">
        <v>0.9</v>
      </c>
      <c r="Q950" s="357">
        <v>0.893769968051118</v>
      </c>
      <c r="R950" s="169">
        <v>0.897447584320875</v>
      </c>
      <c r="S950" s="169">
        <v>0.908629441624365</v>
      </c>
      <c r="T950" s="169">
        <v>0.893769968051118</v>
      </c>
      <c r="U950" s="356">
        <v>0.9</v>
      </c>
      <c r="V950" s="169">
        <v>0.87433439829606</v>
      </c>
      <c r="W950" s="169">
        <v>0.866453965360073</v>
      </c>
      <c r="X950" s="169">
        <v>0.88663282571912</v>
      </c>
      <c r="Y950" s="169">
        <v>0.87433439829606</v>
      </c>
      <c r="Z950" s="356">
        <v>0.92</v>
      </c>
      <c r="AA950" s="356">
        <v>0.726388888888889</v>
      </c>
      <c r="AB950" s="356">
        <v>0.775749674054759</v>
      </c>
      <c r="AC950" s="356">
        <v>0.728051391862955</v>
      </c>
      <c r="AD950" s="356">
        <v>0.726388888888889</v>
      </c>
      <c r="AE950" s="356">
        <v>0.92</v>
      </c>
      <c r="AF950" s="169">
        <v>0.991848832901075</v>
      </c>
      <c r="AG950" s="169">
        <v>0.989448604492852</v>
      </c>
      <c r="AH950" s="169">
        <v>0.986801718845918</v>
      </c>
      <c r="AI950" s="169">
        <v>0.991848832901075</v>
      </c>
      <c r="AJ950" s="356">
        <v>0.92</v>
      </c>
      <c r="AK950" s="169">
        <v>0.911810325725681</v>
      </c>
      <c r="AL950" s="169">
        <v>0.924941815360745</v>
      </c>
      <c r="AM950" s="169">
        <v>0.863049095607235</v>
      </c>
      <c r="AN950" s="169">
        <v>0.911810325725681</v>
      </c>
      <c r="AO950" s="168">
        <v>0.99</v>
      </c>
      <c r="AP950" s="358">
        <v>1</v>
      </c>
      <c r="AQ950" s="358">
        <v>1</v>
      </c>
      <c r="AR950" s="358">
        <v>1</v>
      </c>
      <c r="AS950" s="359">
        <v>1</v>
      </c>
      <c r="AT950" s="364">
        <v>0.0656418488929858</v>
      </c>
      <c r="AU950" s="361">
        <v>0.0416666666666667</v>
      </c>
      <c r="AV950" s="362">
        <v>0.107142857142857</v>
      </c>
      <c r="AW950" s="362">
        <v>0.0625</v>
      </c>
      <c r="AX950" s="362">
        <v>0.0416666666666667</v>
      </c>
      <c r="AY950" s="142"/>
      <c r="AZ950" s="140"/>
    </row>
    <row r="951" spans="1:52">
      <c r="A951" s="138"/>
      <c r="B951" s="142"/>
      <c r="C951" s="182" t="s">
        <v>1671</v>
      </c>
      <c r="D951" s="166" t="s">
        <v>26</v>
      </c>
      <c r="E951" s="166" t="s">
        <v>1672</v>
      </c>
      <c r="F951" s="167" t="s">
        <v>1756</v>
      </c>
      <c r="G951" s="185" t="s">
        <v>1757</v>
      </c>
      <c r="H951" s="186" t="s">
        <v>1757</v>
      </c>
      <c r="I951" s="186" t="s">
        <v>1757</v>
      </c>
      <c r="J951" s="186" t="s">
        <v>1757</v>
      </c>
      <c r="K951" s="168">
        <v>0.9</v>
      </c>
      <c r="L951" s="169">
        <v>0.952380952380952</v>
      </c>
      <c r="M951" s="169">
        <v>1</v>
      </c>
      <c r="N951" s="170">
        <v>0.944444444444444</v>
      </c>
      <c r="O951" s="170">
        <v>0.952380952380952</v>
      </c>
      <c r="P951" s="356">
        <v>0.9</v>
      </c>
      <c r="Q951" s="357">
        <v>0.956400223588597</v>
      </c>
      <c r="R951" s="169">
        <v>0.95910949568378</v>
      </c>
      <c r="S951" s="169">
        <v>0.939490445859873</v>
      </c>
      <c r="T951" s="169">
        <v>0.956400223588597</v>
      </c>
      <c r="U951" s="356">
        <v>0.9</v>
      </c>
      <c r="V951" s="169">
        <v>0.921743991056456</v>
      </c>
      <c r="W951" s="169">
        <v>0.918673330304407</v>
      </c>
      <c r="X951" s="169">
        <v>0.910828025477707</v>
      </c>
      <c r="Y951" s="169">
        <v>0.921743991056456</v>
      </c>
      <c r="Z951" s="356">
        <v>0.92</v>
      </c>
      <c r="AA951" s="356">
        <v>0.835294117647059</v>
      </c>
      <c r="AB951" s="356">
        <v>0.819905213270142</v>
      </c>
      <c r="AC951" s="356">
        <v>0.695767195767196</v>
      </c>
      <c r="AD951" s="356">
        <v>0.835294117647059</v>
      </c>
      <c r="AE951" s="356">
        <v>0.92</v>
      </c>
      <c r="AF951" s="169">
        <v>0.993034392686112</v>
      </c>
      <c r="AG951" s="169">
        <v>0.998731769181991</v>
      </c>
      <c r="AH951" s="169">
        <v>0.999221486959907</v>
      </c>
      <c r="AI951" s="169">
        <v>0.993034392686112</v>
      </c>
      <c r="AJ951" s="356">
        <v>0.92</v>
      </c>
      <c r="AK951" s="169">
        <v>0.943344081068632</v>
      </c>
      <c r="AL951" s="169">
        <v>0.936713686618376</v>
      </c>
      <c r="AM951" s="169">
        <v>0.881818181818182</v>
      </c>
      <c r="AN951" s="169">
        <v>0.943344081068632</v>
      </c>
      <c r="AO951" s="168">
        <v>0.99</v>
      </c>
      <c r="AP951" s="358">
        <v>1</v>
      </c>
      <c r="AQ951" s="358">
        <v>1</v>
      </c>
      <c r="AR951" s="358">
        <v>1</v>
      </c>
      <c r="AS951" s="359">
        <v>1</v>
      </c>
      <c r="AT951" s="364">
        <v>0.0656418488929858</v>
      </c>
      <c r="AU951" s="361">
        <v>0</v>
      </c>
      <c r="AV951" s="362">
        <v>0</v>
      </c>
      <c r="AW951" s="362">
        <v>0</v>
      </c>
      <c r="AX951" s="362">
        <v>0</v>
      </c>
      <c r="AY951" s="142"/>
      <c r="AZ951" s="140"/>
    </row>
    <row r="952" spans="1:52">
      <c r="A952" s="138"/>
      <c r="B952" s="142"/>
      <c r="C952" s="182" t="s">
        <v>1671</v>
      </c>
      <c r="D952" s="166" t="s">
        <v>26</v>
      </c>
      <c r="E952" s="166" t="s">
        <v>1672</v>
      </c>
      <c r="F952" s="167" t="s">
        <v>1758</v>
      </c>
      <c r="G952" s="185" t="s">
        <v>1759</v>
      </c>
      <c r="H952" s="186" t="s">
        <v>1759</v>
      </c>
      <c r="I952" s="186" t="s">
        <v>1759</v>
      </c>
      <c r="J952" s="186" t="s">
        <v>1759</v>
      </c>
      <c r="K952" s="168">
        <v>0.9</v>
      </c>
      <c r="L952" s="169">
        <v>0.973684210526316</v>
      </c>
      <c r="M952" s="169">
        <v>0.975609756097561</v>
      </c>
      <c r="N952" s="170">
        <v>0.96969696969697</v>
      </c>
      <c r="O952" s="170">
        <v>0.973684210526316</v>
      </c>
      <c r="P952" s="356">
        <v>0.9</v>
      </c>
      <c r="Q952" s="357">
        <v>0.96594427244582</v>
      </c>
      <c r="R952" s="169">
        <v>0.962166172106825</v>
      </c>
      <c r="S952" s="169">
        <v>0.961010433827567</v>
      </c>
      <c r="T952" s="169">
        <v>0.96594427244582</v>
      </c>
      <c r="U952" s="356">
        <v>0.9</v>
      </c>
      <c r="V952" s="169">
        <v>0.933858710948494</v>
      </c>
      <c r="W952" s="169">
        <v>0.943125618199802</v>
      </c>
      <c r="X952" s="169">
        <v>0.948380010982976</v>
      </c>
      <c r="Y952" s="169">
        <v>0.933858710948494</v>
      </c>
      <c r="Z952" s="356">
        <v>0.92</v>
      </c>
      <c r="AA952" s="356">
        <v>0.868098159509202</v>
      </c>
      <c r="AB952" s="356">
        <v>0.868965517241379</v>
      </c>
      <c r="AC952" s="356">
        <v>0.904466501240695</v>
      </c>
      <c r="AD952" s="356">
        <v>0.868098159509202</v>
      </c>
      <c r="AE952" s="356">
        <v>0.92</v>
      </c>
      <c r="AF952" s="169">
        <v>0.998843707843515</v>
      </c>
      <c r="AG952" s="169">
        <v>0.999802215189873</v>
      </c>
      <c r="AH952" s="169">
        <v>0.996342890579286</v>
      </c>
      <c r="AI952" s="169">
        <v>0.998843707843515</v>
      </c>
      <c r="AJ952" s="356">
        <v>0.92</v>
      </c>
      <c r="AK952" s="169">
        <v>0.956177156177156</v>
      </c>
      <c r="AL952" s="169">
        <v>0.957861635220126</v>
      </c>
      <c r="AM952" s="169">
        <v>0.948610582413399</v>
      </c>
      <c r="AN952" s="169">
        <v>0.956177156177156</v>
      </c>
      <c r="AO952" s="168">
        <v>0.99</v>
      </c>
      <c r="AP952" s="358">
        <v>1</v>
      </c>
      <c r="AQ952" s="358">
        <v>1</v>
      </c>
      <c r="AR952" s="358">
        <v>1</v>
      </c>
      <c r="AS952" s="359">
        <v>1</v>
      </c>
      <c r="AT952" s="364">
        <v>0.0656418488929858</v>
      </c>
      <c r="AU952" s="361">
        <v>0.027027027027027</v>
      </c>
      <c r="AV952" s="362">
        <v>0.0869565217391304</v>
      </c>
      <c r="AW952" s="362">
        <v>0.148148148148148</v>
      </c>
      <c r="AX952" s="362">
        <v>0.027027027027027</v>
      </c>
      <c r="AY952" s="142"/>
      <c r="AZ952" s="140"/>
    </row>
    <row r="953" spans="1:52">
      <c r="A953" s="138"/>
      <c r="B953" s="142"/>
      <c r="C953" s="182" t="s">
        <v>1671</v>
      </c>
      <c r="D953" s="166" t="s">
        <v>26</v>
      </c>
      <c r="E953" s="166" t="s">
        <v>1672</v>
      </c>
      <c r="F953" s="167" t="s">
        <v>1760</v>
      </c>
      <c r="G953" s="185" t="s">
        <v>1761</v>
      </c>
      <c r="H953" s="186" t="s">
        <v>1761</v>
      </c>
      <c r="I953" s="186" t="s">
        <v>1761</v>
      </c>
      <c r="J953" s="186" t="s">
        <v>1761</v>
      </c>
      <c r="K953" s="168">
        <v>0.9</v>
      </c>
      <c r="L953" s="169">
        <v>1</v>
      </c>
      <c r="M953" s="169">
        <v>1</v>
      </c>
      <c r="N953" s="170">
        <v>1</v>
      </c>
      <c r="O953" s="170">
        <v>1</v>
      </c>
      <c r="P953" s="356">
        <v>0.9</v>
      </c>
      <c r="Q953" s="357">
        <v>0.975653419262442</v>
      </c>
      <c r="R953" s="169">
        <v>0.963501646542261</v>
      </c>
      <c r="S953" s="169">
        <v>0.983016304347826</v>
      </c>
      <c r="T953" s="169">
        <v>0.975653419262442</v>
      </c>
      <c r="U953" s="356">
        <v>0.9</v>
      </c>
      <c r="V953" s="169">
        <v>0.944146079484425</v>
      </c>
      <c r="W953" s="169">
        <v>0.937980241492865</v>
      </c>
      <c r="X953" s="169">
        <v>0.956521739130435</v>
      </c>
      <c r="Y953" s="169">
        <v>0.944146079484425</v>
      </c>
      <c r="Z953" s="356">
        <v>0.92</v>
      </c>
      <c r="AA953" s="356">
        <v>0.977058029689609</v>
      </c>
      <c r="AB953" s="356">
        <v>0.963394342762063</v>
      </c>
      <c r="AC953" s="356">
        <v>0.95777027027027</v>
      </c>
      <c r="AD953" s="356">
        <v>0.977058029689609</v>
      </c>
      <c r="AE953" s="356">
        <v>0.92</v>
      </c>
      <c r="AF953" s="169">
        <v>0.987029501525941</v>
      </c>
      <c r="AG953" s="169">
        <v>0.985626535626536</v>
      </c>
      <c r="AH953" s="169">
        <v>0.983066361556064</v>
      </c>
      <c r="AI953" s="169">
        <v>0.987029501525941</v>
      </c>
      <c r="AJ953" s="356">
        <v>0.92</v>
      </c>
      <c r="AK953" s="169">
        <v>0.978803327072713</v>
      </c>
      <c r="AL953" s="169">
        <v>0.975741874705605</v>
      </c>
      <c r="AM953" s="169">
        <v>0.975290697674419</v>
      </c>
      <c r="AN953" s="169">
        <v>0.978803327072713</v>
      </c>
      <c r="AO953" s="168">
        <v>0.99</v>
      </c>
      <c r="AP953" s="358">
        <v>1</v>
      </c>
      <c r="AQ953" s="358">
        <v>1</v>
      </c>
      <c r="AR953" s="358">
        <v>1</v>
      </c>
      <c r="AS953" s="359">
        <v>1</v>
      </c>
      <c r="AT953" s="364">
        <v>0.0656418488929858</v>
      </c>
      <c r="AU953" s="361">
        <v>0.0256410256410256</v>
      </c>
      <c r="AV953" s="362">
        <v>0.121951219512195</v>
      </c>
      <c r="AW953" s="362">
        <v>0</v>
      </c>
      <c r="AX953" s="362">
        <v>0.0256410256410256</v>
      </c>
      <c r="AY953" s="142"/>
      <c r="AZ953" s="140"/>
    </row>
    <row r="954" spans="1:52">
      <c r="A954" s="138"/>
      <c r="B954" s="142"/>
      <c r="C954" s="182" t="s">
        <v>1671</v>
      </c>
      <c r="D954" s="166" t="s">
        <v>26</v>
      </c>
      <c r="E954" s="166" t="s">
        <v>1672</v>
      </c>
      <c r="F954" s="167" t="s">
        <v>1762</v>
      </c>
      <c r="G954" s="185" t="s">
        <v>1763</v>
      </c>
      <c r="H954" s="186" t="s">
        <v>1763</v>
      </c>
      <c r="I954" s="186" t="s">
        <v>1763</v>
      </c>
      <c r="J954" s="186" t="s">
        <v>1763</v>
      </c>
      <c r="K954" s="168">
        <v>0.9</v>
      </c>
      <c r="L954" s="169">
        <v>0.96969696969697</v>
      </c>
      <c r="M954" s="169">
        <v>0.96875</v>
      </c>
      <c r="N954" s="170">
        <v>0.923076923076923</v>
      </c>
      <c r="O954" s="170">
        <v>0.96969696969697</v>
      </c>
      <c r="P954" s="356">
        <v>0.9</v>
      </c>
      <c r="Q954" s="357">
        <v>0.969004261913987</v>
      </c>
      <c r="R954" s="169">
        <v>0.973463218004703</v>
      </c>
      <c r="S954" s="169">
        <v>0.931617055510861</v>
      </c>
      <c r="T954" s="169">
        <v>0.969004261913987</v>
      </c>
      <c r="U954" s="356">
        <v>0.9</v>
      </c>
      <c r="V954" s="169">
        <v>0.926772568771794</v>
      </c>
      <c r="W954" s="169">
        <v>0.94054417198522</v>
      </c>
      <c r="X954" s="169">
        <v>0.918744971842317</v>
      </c>
      <c r="Y954" s="169">
        <v>0.926772568771794</v>
      </c>
      <c r="Z954" s="356">
        <v>0.92</v>
      </c>
      <c r="AA954" s="356">
        <v>0.892578125</v>
      </c>
      <c r="AB954" s="356">
        <v>0.913654618473896</v>
      </c>
      <c r="AC954" s="356">
        <v>0.916811091854419</v>
      </c>
      <c r="AD954" s="356">
        <v>0.892578125</v>
      </c>
      <c r="AE954" s="356">
        <v>0.92</v>
      </c>
      <c r="AF954" s="169">
        <v>0.997444633730835</v>
      </c>
      <c r="AG954" s="169">
        <v>1</v>
      </c>
      <c r="AH954" s="169">
        <v>0.995798319327731</v>
      </c>
      <c r="AI954" s="169">
        <v>0.997444633730835</v>
      </c>
      <c r="AJ954" s="356">
        <v>0.92</v>
      </c>
      <c r="AK954" s="169">
        <v>0.954400510204082</v>
      </c>
      <c r="AL954" s="169">
        <v>0.96</v>
      </c>
      <c r="AM954" s="169">
        <v>0.949450549450549</v>
      </c>
      <c r="AN954" s="169">
        <v>0.954400510204082</v>
      </c>
      <c r="AO954" s="168">
        <v>0.99</v>
      </c>
      <c r="AP954" s="358">
        <v>1</v>
      </c>
      <c r="AQ954" s="358">
        <v>1</v>
      </c>
      <c r="AR954" s="358">
        <v>1</v>
      </c>
      <c r="AS954" s="359">
        <v>1</v>
      </c>
      <c r="AT954" s="364">
        <v>0.0656418488929858</v>
      </c>
      <c r="AU954" s="361">
        <v>0</v>
      </c>
      <c r="AV954" s="362">
        <v>0.24</v>
      </c>
      <c r="AW954" s="362">
        <v>0</v>
      </c>
      <c r="AX954" s="362">
        <v>0</v>
      </c>
      <c r="AY954" s="142"/>
      <c r="AZ954" s="140"/>
    </row>
    <row r="955" spans="1:52">
      <c r="A955" s="138"/>
      <c r="B955" s="142"/>
      <c r="C955" s="182" t="s">
        <v>1671</v>
      </c>
      <c r="D955" s="166" t="s">
        <v>26</v>
      </c>
      <c r="E955" s="166" t="s">
        <v>1672</v>
      </c>
      <c r="F955" s="167" t="s">
        <v>1764</v>
      </c>
      <c r="G955" s="185" t="s">
        <v>1765</v>
      </c>
      <c r="H955" s="186" t="s">
        <v>1765</v>
      </c>
      <c r="I955" s="186" t="s">
        <v>1765</v>
      </c>
      <c r="J955" s="186" t="s">
        <v>1765</v>
      </c>
      <c r="K955" s="168">
        <v>0.9</v>
      </c>
      <c r="L955" s="169">
        <v>0.862068965517241</v>
      </c>
      <c r="M955" s="169">
        <v>0.962962962962963</v>
      </c>
      <c r="N955" s="170">
        <v>0.9</v>
      </c>
      <c r="O955" s="170">
        <v>0.862068965517241</v>
      </c>
      <c r="P955" s="356">
        <v>0.9</v>
      </c>
      <c r="Q955" s="357">
        <v>0.954149176622538</v>
      </c>
      <c r="R955" s="169">
        <v>0.933398389851183</v>
      </c>
      <c r="S955" s="169">
        <v>0.955371900826446</v>
      </c>
      <c r="T955" s="169">
        <v>0.954149176622538</v>
      </c>
      <c r="U955" s="356">
        <v>0.9</v>
      </c>
      <c r="V955" s="169">
        <v>0.897965773329028</v>
      </c>
      <c r="W955" s="169">
        <v>0.89631617467675</v>
      </c>
      <c r="X955" s="169">
        <v>0.90137741046832</v>
      </c>
      <c r="Y955" s="169">
        <v>0.897965773329028</v>
      </c>
      <c r="Z955" s="356">
        <v>0.92</v>
      </c>
      <c r="AA955" s="356">
        <v>0.926634768740032</v>
      </c>
      <c r="AB955" s="356">
        <v>0.909221902017291</v>
      </c>
      <c r="AC955" s="356">
        <v>0.893430656934307</v>
      </c>
      <c r="AD955" s="356">
        <v>0.926634768740032</v>
      </c>
      <c r="AE955" s="356">
        <v>0.92</v>
      </c>
      <c r="AF955" s="169">
        <v>0.996675358539765</v>
      </c>
      <c r="AG955" s="169">
        <v>0.998153034300792</v>
      </c>
      <c r="AH955" s="169">
        <v>0.994853997127812</v>
      </c>
      <c r="AI955" s="169">
        <v>0.996675358539765</v>
      </c>
      <c r="AJ955" s="356">
        <v>0.92</v>
      </c>
      <c r="AK955" s="169">
        <v>0.954192922927775</v>
      </c>
      <c r="AL955" s="169">
        <v>0.944942648592284</v>
      </c>
      <c r="AM955" s="169">
        <v>0.9296</v>
      </c>
      <c r="AN955" s="169">
        <v>0.954192922927775</v>
      </c>
      <c r="AO955" s="168">
        <v>0.99</v>
      </c>
      <c r="AP955" s="358">
        <v>1</v>
      </c>
      <c r="AQ955" s="358">
        <v>1</v>
      </c>
      <c r="AR955" s="358">
        <v>1</v>
      </c>
      <c r="AS955" s="359">
        <v>1</v>
      </c>
      <c r="AT955" s="364">
        <v>0.0656418488929858</v>
      </c>
      <c r="AU955" s="361">
        <v>0.108695652173913</v>
      </c>
      <c r="AV955" s="362">
        <v>0.53968253968254</v>
      </c>
      <c r="AW955" s="362">
        <v>0.0384615384615385</v>
      </c>
      <c r="AX955" s="362">
        <v>0.108695652173913</v>
      </c>
      <c r="AY955" s="142"/>
      <c r="AZ955" s="140"/>
    </row>
    <row r="956" spans="1:52">
      <c r="A956" s="138"/>
      <c r="B956" s="142"/>
      <c r="C956" s="182" t="s">
        <v>1671</v>
      </c>
      <c r="D956" s="166" t="s">
        <v>26</v>
      </c>
      <c r="E956" s="166" t="s">
        <v>1672</v>
      </c>
      <c r="F956" s="167" t="s">
        <v>1766</v>
      </c>
      <c r="G956" s="185" t="s">
        <v>1767</v>
      </c>
      <c r="H956" s="186" t="s">
        <v>1767</v>
      </c>
      <c r="I956" s="186" t="s">
        <v>1767</v>
      </c>
      <c r="J956" s="186" t="s">
        <v>1767</v>
      </c>
      <c r="K956" s="168">
        <v>0.9</v>
      </c>
      <c r="L956" s="169">
        <v>1</v>
      </c>
      <c r="M956" s="169">
        <v>1</v>
      </c>
      <c r="N956" s="170">
        <v>0.846153846153846</v>
      </c>
      <c r="O956" s="170">
        <v>1</v>
      </c>
      <c r="P956" s="356">
        <v>0.9</v>
      </c>
      <c r="Q956" s="357">
        <v>0.939271255060729</v>
      </c>
      <c r="R956" s="169">
        <v>0.951205173427396</v>
      </c>
      <c r="S956" s="169">
        <v>0.948824343015214</v>
      </c>
      <c r="T956" s="169">
        <v>0.939271255060729</v>
      </c>
      <c r="U956" s="356">
        <v>0.9</v>
      </c>
      <c r="V956" s="169">
        <v>0.932330827067669</v>
      </c>
      <c r="W956" s="169">
        <v>0.925338036449148</v>
      </c>
      <c r="X956" s="169">
        <v>0.919778699861687</v>
      </c>
      <c r="Y956" s="169">
        <v>0.932330827067669</v>
      </c>
      <c r="Z956" s="356">
        <v>0.92</v>
      </c>
      <c r="AA956" s="356">
        <v>0.947247706422018</v>
      </c>
      <c r="AB956" s="356">
        <v>0.918429003021148</v>
      </c>
      <c r="AC956" s="356">
        <v>0.916184971098266</v>
      </c>
      <c r="AD956" s="356">
        <v>0.947247706422018</v>
      </c>
      <c r="AE956" s="356">
        <v>0.92</v>
      </c>
      <c r="AF956" s="169">
        <v>0.95662100456621</v>
      </c>
      <c r="AG956" s="169">
        <v>0.989159891598916</v>
      </c>
      <c r="AH956" s="169">
        <v>0.905349794238683</v>
      </c>
      <c r="AI956" s="169">
        <v>0.95662100456621</v>
      </c>
      <c r="AJ956" s="356">
        <v>0.92</v>
      </c>
      <c r="AK956" s="169">
        <v>0.966359447004608</v>
      </c>
      <c r="AL956" s="169">
        <v>0.966043307086614</v>
      </c>
      <c r="AM956" s="169">
        <v>0.947614593077643</v>
      </c>
      <c r="AN956" s="169">
        <v>0.966359447004608</v>
      </c>
      <c r="AO956" s="168">
        <v>0.99</v>
      </c>
      <c r="AP956" s="358">
        <v>1</v>
      </c>
      <c r="AQ956" s="358">
        <v>1</v>
      </c>
      <c r="AR956" s="358">
        <v>1</v>
      </c>
      <c r="AS956" s="359">
        <v>1</v>
      </c>
      <c r="AT956" s="364">
        <v>0.0656418488929858</v>
      </c>
      <c r="AU956" s="361">
        <v>0</v>
      </c>
      <c r="AV956" s="362">
        <v>0.230769230769231</v>
      </c>
      <c r="AW956" s="362">
        <v>0</v>
      </c>
      <c r="AX956" s="362">
        <v>0</v>
      </c>
      <c r="AY956" s="142"/>
      <c r="AZ956" s="140"/>
    </row>
    <row r="957" spans="1:52">
      <c r="A957" s="138"/>
      <c r="B957" s="142"/>
      <c r="C957" s="182" t="s">
        <v>1671</v>
      </c>
      <c r="D957" s="166" t="s">
        <v>26</v>
      </c>
      <c r="E957" s="166" t="s">
        <v>1672</v>
      </c>
      <c r="F957" s="167" t="s">
        <v>1768</v>
      </c>
      <c r="G957" s="185" t="s">
        <v>1769</v>
      </c>
      <c r="H957" s="186" t="s">
        <v>1769</v>
      </c>
      <c r="I957" s="186" t="s">
        <v>1769</v>
      </c>
      <c r="J957" s="186" t="s">
        <v>1769</v>
      </c>
      <c r="K957" s="168">
        <v>0.9</v>
      </c>
      <c r="L957" s="169">
        <v>0.954545454545455</v>
      </c>
      <c r="M957" s="169">
        <v>1</v>
      </c>
      <c r="N957" s="170">
        <v>0.944444444444444</v>
      </c>
      <c r="O957" s="170">
        <v>0.954545454545455</v>
      </c>
      <c r="P957" s="356">
        <v>0.9</v>
      </c>
      <c r="Q957" s="357">
        <v>0.917647058823529</v>
      </c>
      <c r="R957" s="169">
        <v>0.970628106642567</v>
      </c>
      <c r="S957" s="169">
        <v>0.975975975975976</v>
      </c>
      <c r="T957" s="169">
        <v>0.917647058823529</v>
      </c>
      <c r="U957" s="356">
        <v>0.9</v>
      </c>
      <c r="V957" s="169">
        <v>0.868137254901961</v>
      </c>
      <c r="W957" s="169">
        <v>0.915499322187076</v>
      </c>
      <c r="X957" s="169">
        <v>0.926926926926927</v>
      </c>
      <c r="Y957" s="169">
        <v>0.868137254901961</v>
      </c>
      <c r="Z957" s="356">
        <v>0.92</v>
      </c>
      <c r="AA957" s="356">
        <v>0.967741935483871</v>
      </c>
      <c r="AB957" s="356">
        <v>0.956427015250545</v>
      </c>
      <c r="AC957" s="356">
        <v>0.935714285714286</v>
      </c>
      <c r="AD957" s="356">
        <v>0.967741935483871</v>
      </c>
      <c r="AE957" s="356">
        <v>0.92</v>
      </c>
      <c r="AF957" s="169">
        <v>1</v>
      </c>
      <c r="AG957" s="169">
        <v>1</v>
      </c>
      <c r="AH957" s="169">
        <v>0.999868039060438</v>
      </c>
      <c r="AI957" s="169">
        <v>1</v>
      </c>
      <c r="AJ957" s="356">
        <v>0.92</v>
      </c>
      <c r="AK957" s="169">
        <v>0.975392296718973</v>
      </c>
      <c r="AL957" s="169">
        <v>0.976430976430976</v>
      </c>
      <c r="AM957" s="169">
        <v>0.954929577464789</v>
      </c>
      <c r="AN957" s="169">
        <v>0.975392296718973</v>
      </c>
      <c r="AO957" s="168">
        <v>0.99</v>
      </c>
      <c r="AP957" s="358">
        <v>1</v>
      </c>
      <c r="AQ957" s="358">
        <v>1</v>
      </c>
      <c r="AR957" s="358">
        <v>1</v>
      </c>
      <c r="AS957" s="359">
        <v>1</v>
      </c>
      <c r="AT957" s="364">
        <v>0.0656418488929858</v>
      </c>
      <c r="AU957" s="361">
        <v>0</v>
      </c>
      <c r="AV957" s="362">
        <v>0.333333333333333</v>
      </c>
      <c r="AW957" s="362">
        <v>0</v>
      </c>
      <c r="AX957" s="362">
        <v>0</v>
      </c>
      <c r="AY957" s="142"/>
      <c r="AZ957" s="140"/>
    </row>
    <row r="958" spans="1:52">
      <c r="A958" s="138"/>
      <c r="B958" s="142"/>
      <c r="C958" s="182" t="s">
        <v>1671</v>
      </c>
      <c r="D958" s="166" t="s">
        <v>26</v>
      </c>
      <c r="E958" s="166" t="s">
        <v>1672</v>
      </c>
      <c r="F958" s="167" t="s">
        <v>1770</v>
      </c>
      <c r="G958" s="185" t="s">
        <v>1771</v>
      </c>
      <c r="H958" s="186" t="s">
        <v>1771</v>
      </c>
      <c r="I958" s="186" t="s">
        <v>1771</v>
      </c>
      <c r="J958" s="186" t="s">
        <v>1771</v>
      </c>
      <c r="K958" s="168">
        <v>0.9</v>
      </c>
      <c r="L958" s="169">
        <v>0.897435897435897</v>
      </c>
      <c r="M958" s="169">
        <v>0.894736842105263</v>
      </c>
      <c r="N958" s="170">
        <v>0.861111111111111</v>
      </c>
      <c r="O958" s="170">
        <v>0.897435897435897</v>
      </c>
      <c r="P958" s="356">
        <v>0.9</v>
      </c>
      <c r="Q958" s="357">
        <v>0.923671822461332</v>
      </c>
      <c r="R958" s="169">
        <v>0.939180255619215</v>
      </c>
      <c r="S958" s="169">
        <v>0.962103634957463</v>
      </c>
      <c r="T958" s="169">
        <v>0.923671822461332</v>
      </c>
      <c r="U958" s="356">
        <v>0.9</v>
      </c>
      <c r="V958" s="169">
        <v>0.883322125084062</v>
      </c>
      <c r="W958" s="169">
        <v>0.892022917584839</v>
      </c>
      <c r="X958" s="169">
        <v>0.91569992266048</v>
      </c>
      <c r="Y958" s="169">
        <v>0.883322125084062</v>
      </c>
      <c r="Z958" s="356">
        <v>0.92</v>
      </c>
      <c r="AA958" s="356">
        <v>0.944029850746269</v>
      </c>
      <c r="AB958" s="356">
        <v>0.950787401574803</v>
      </c>
      <c r="AC958" s="356">
        <v>0.786764705882353</v>
      </c>
      <c r="AD958" s="356">
        <v>0.944029850746269</v>
      </c>
      <c r="AE958" s="356">
        <v>0.92</v>
      </c>
      <c r="AF958" s="169">
        <v>0.969255663430421</v>
      </c>
      <c r="AG958" s="169">
        <v>0.97085201793722</v>
      </c>
      <c r="AH958" s="169">
        <v>0.954128440366973</v>
      </c>
      <c r="AI958" s="169">
        <v>0.969255663430421</v>
      </c>
      <c r="AJ958" s="356">
        <v>0.92</v>
      </c>
      <c r="AK958" s="169">
        <v>0.933011637808686</v>
      </c>
      <c r="AL958" s="169">
        <v>0.944544472452287</v>
      </c>
      <c r="AM958" s="169">
        <v>0.916519694297472</v>
      </c>
      <c r="AN958" s="169">
        <v>0.933011637808686</v>
      </c>
      <c r="AO958" s="168">
        <v>0.99</v>
      </c>
      <c r="AP958" s="358">
        <v>1</v>
      </c>
      <c r="AQ958" s="358">
        <v>1</v>
      </c>
      <c r="AR958" s="358">
        <v>1</v>
      </c>
      <c r="AS958" s="359">
        <v>1</v>
      </c>
      <c r="AT958" s="364">
        <v>0.0656418488929858</v>
      </c>
      <c r="AU958" s="361">
        <v>0</v>
      </c>
      <c r="AV958" s="362">
        <v>0.0212765957446809</v>
      </c>
      <c r="AW958" s="362">
        <v>0.0561797752808989</v>
      </c>
      <c r="AX958" s="362">
        <v>0</v>
      </c>
      <c r="AY958" s="142"/>
      <c r="AZ958" s="140"/>
    </row>
    <row r="959" spans="1:52">
      <c r="A959" s="138"/>
      <c r="B959" s="142"/>
      <c r="C959" s="182" t="s">
        <v>1671</v>
      </c>
      <c r="D959" s="166" t="s">
        <v>26</v>
      </c>
      <c r="E959" s="166" t="s">
        <v>1672</v>
      </c>
      <c r="F959" s="167" t="s">
        <v>1772</v>
      </c>
      <c r="G959" s="191" t="s">
        <v>1772</v>
      </c>
      <c r="H959" s="192" t="s">
        <v>1772</v>
      </c>
      <c r="I959" s="192" t="s">
        <v>1772</v>
      </c>
      <c r="J959" s="192" t="s">
        <v>1772</v>
      </c>
      <c r="K959" s="168">
        <v>0.9</v>
      </c>
      <c r="L959" s="169">
        <v>1</v>
      </c>
      <c r="M959" s="169">
        <v>0.882352941176471</v>
      </c>
      <c r="N959" s="170">
        <v>0.933333333333333</v>
      </c>
      <c r="O959" s="170">
        <v>1</v>
      </c>
      <c r="P959" s="356">
        <v>0.9</v>
      </c>
      <c r="Q959" s="357">
        <v>0.974499089253188</v>
      </c>
      <c r="R959" s="169">
        <v>0.878029710711493</v>
      </c>
      <c r="S959" s="169">
        <v>0.903225806451613</v>
      </c>
      <c r="T959" s="169">
        <v>0.974499089253188</v>
      </c>
      <c r="U959" s="356">
        <v>0.9</v>
      </c>
      <c r="V959" s="169">
        <v>0.903460837887067</v>
      </c>
      <c r="W959" s="169">
        <v>0.849882720875684</v>
      </c>
      <c r="X959" s="169">
        <v>0.783410138248848</v>
      </c>
      <c r="Y959" s="169">
        <v>0.903460837887067</v>
      </c>
      <c r="Z959" s="356">
        <v>0.92</v>
      </c>
      <c r="AA959" s="356">
        <v>0.4</v>
      </c>
      <c r="AB959" s="356">
        <v>1</v>
      </c>
      <c r="AC959" s="356">
        <v>0</v>
      </c>
      <c r="AD959" s="356">
        <v>0.4</v>
      </c>
      <c r="AE959" s="356">
        <v>0.92</v>
      </c>
      <c r="AF959" s="169">
        <v>0.987951807228916</v>
      </c>
      <c r="AG959" s="169">
        <v>0.977443609022556</v>
      </c>
      <c r="AH959" s="169">
        <v>0.970414201183432</v>
      </c>
      <c r="AI959" s="169">
        <v>0.987951807228916</v>
      </c>
      <c r="AJ959" s="356">
        <v>0.92</v>
      </c>
      <c r="AK959" s="169">
        <v>0.946859903381642</v>
      </c>
      <c r="AL959" s="169">
        <v>0.91875</v>
      </c>
      <c r="AM959" s="169">
        <v>0.845799769850403</v>
      </c>
      <c r="AN959" s="169">
        <v>0.946859903381642</v>
      </c>
      <c r="AO959" s="168">
        <v>0.99</v>
      </c>
      <c r="AP959" s="358">
        <v>1</v>
      </c>
      <c r="AQ959" s="358">
        <v>1</v>
      </c>
      <c r="AR959" s="358">
        <v>1</v>
      </c>
      <c r="AS959" s="359">
        <v>1</v>
      </c>
      <c r="AT959" s="364">
        <v>0.0656418488929858</v>
      </c>
      <c r="AU959" s="361">
        <v>0</v>
      </c>
      <c r="AV959" s="362">
        <v>0.2</v>
      </c>
      <c r="AW959" s="362">
        <v>0</v>
      </c>
      <c r="AX959" s="362">
        <v>0</v>
      </c>
      <c r="AY959" s="142"/>
      <c r="AZ959" s="140"/>
    </row>
    <row r="960" spans="1:52">
      <c r="A960" s="138"/>
      <c r="B960" s="142"/>
      <c r="C960" s="182" t="s">
        <v>1671</v>
      </c>
      <c r="D960" s="166" t="s">
        <v>26</v>
      </c>
      <c r="E960" s="166" t="s">
        <v>1672</v>
      </c>
      <c r="F960" s="167" t="s">
        <v>1773</v>
      </c>
      <c r="G960" s="185" t="s">
        <v>1774</v>
      </c>
      <c r="H960" s="186" t="s">
        <v>1774</v>
      </c>
      <c r="I960" s="186" t="s">
        <v>1774</v>
      </c>
      <c r="J960" s="186" t="s">
        <v>1774</v>
      </c>
      <c r="K960" s="168">
        <v>0.9</v>
      </c>
      <c r="L960" s="169">
        <v>0.96551724137931</v>
      </c>
      <c r="M960" s="169">
        <v>0.96</v>
      </c>
      <c r="N960" s="170">
        <v>1</v>
      </c>
      <c r="O960" s="170">
        <v>0.96551724137931</v>
      </c>
      <c r="P960" s="356">
        <v>0.9</v>
      </c>
      <c r="Q960" s="357">
        <v>0.979346601577169</v>
      </c>
      <c r="R960" s="169">
        <v>0.95169775227164</v>
      </c>
      <c r="S960" s="169">
        <v>0.98328488372093</v>
      </c>
      <c r="T960" s="169">
        <v>0.979346601577169</v>
      </c>
      <c r="U960" s="356">
        <v>0.9</v>
      </c>
      <c r="V960" s="169">
        <v>0.918137438978596</v>
      </c>
      <c r="W960" s="169">
        <v>0.903395504543281</v>
      </c>
      <c r="X960" s="169">
        <v>0.930959302325581</v>
      </c>
      <c r="Y960" s="169">
        <v>0.918137438978596</v>
      </c>
      <c r="Z960" s="356">
        <v>0.92</v>
      </c>
      <c r="AA960" s="356" t="s">
        <v>32</v>
      </c>
      <c r="AB960" s="356">
        <v>0</v>
      </c>
      <c r="AC960" s="356">
        <v>0</v>
      </c>
      <c r="AD960" s="356" t="s">
        <v>32</v>
      </c>
      <c r="AE960" s="356">
        <v>0.92</v>
      </c>
      <c r="AF960" s="169">
        <v>0.976683937823834</v>
      </c>
      <c r="AG960" s="169">
        <v>0.992867332382311</v>
      </c>
      <c r="AH960" s="169">
        <v>0.991169977924945</v>
      </c>
      <c r="AI960" s="169">
        <v>0.976683937823834</v>
      </c>
      <c r="AJ960" s="356">
        <v>0.92</v>
      </c>
      <c r="AK960" s="169">
        <v>0.964245810055866</v>
      </c>
      <c r="AL960" s="169">
        <v>0.952676864244742</v>
      </c>
      <c r="AM960" s="169">
        <v>0.950688905003626</v>
      </c>
      <c r="AN960" s="169">
        <v>0.964245810055866</v>
      </c>
      <c r="AO960" s="168">
        <v>0.99</v>
      </c>
      <c r="AP960" s="358">
        <v>1</v>
      </c>
      <c r="AQ960" s="358">
        <v>1</v>
      </c>
      <c r="AR960" s="358">
        <v>1</v>
      </c>
      <c r="AS960" s="359">
        <v>1</v>
      </c>
      <c r="AT960" s="364">
        <v>0.0656418488929858</v>
      </c>
      <c r="AU960" s="361">
        <v>0.025</v>
      </c>
      <c r="AV960" s="362">
        <v>0</v>
      </c>
      <c r="AW960" s="362">
        <v>0</v>
      </c>
      <c r="AX960" s="362">
        <v>0.025</v>
      </c>
      <c r="AY960" s="142"/>
      <c r="AZ960" s="140"/>
    </row>
    <row r="961" spans="1:52">
      <c r="A961" s="138"/>
      <c r="B961" s="142"/>
      <c r="C961" s="182" t="s">
        <v>1671</v>
      </c>
      <c r="D961" s="166" t="s">
        <v>26</v>
      </c>
      <c r="E961" s="166" t="s">
        <v>1672</v>
      </c>
      <c r="F961" s="167" t="s">
        <v>1775</v>
      </c>
      <c r="G961" s="187" t="s">
        <v>1776</v>
      </c>
      <c r="H961" s="188" t="s">
        <v>1776</v>
      </c>
      <c r="I961" s="188" t="s">
        <v>1776</v>
      </c>
      <c r="J961" s="188" t="s">
        <v>1776</v>
      </c>
      <c r="K961" s="168">
        <v>0.9</v>
      </c>
      <c r="L961" s="169">
        <v>0.95</v>
      </c>
      <c r="M961" s="169">
        <v>0.931034482758621</v>
      </c>
      <c r="N961" s="170">
        <v>0.909090909090909</v>
      </c>
      <c r="O961" s="170">
        <v>0.95</v>
      </c>
      <c r="P961" s="356">
        <v>0.9</v>
      </c>
      <c r="Q961" s="357">
        <v>0.941826643397324</v>
      </c>
      <c r="R961" s="169">
        <v>0.905987261146497</v>
      </c>
      <c r="S961" s="169">
        <v>0.930297397769517</v>
      </c>
      <c r="T961" s="169">
        <v>0.941826643397324</v>
      </c>
      <c r="U961" s="356">
        <v>0.9</v>
      </c>
      <c r="V961" s="169">
        <v>0.892185379096374</v>
      </c>
      <c r="W961" s="169">
        <v>0.890955414012739</v>
      </c>
      <c r="X961" s="169">
        <v>0.899163568773234</v>
      </c>
      <c r="Y961" s="169">
        <v>0.892185379096374</v>
      </c>
      <c r="Z961" s="356">
        <v>0.92</v>
      </c>
      <c r="AA961" s="356">
        <v>0.87977632805219</v>
      </c>
      <c r="AB961" s="356">
        <v>0.805668016194332</v>
      </c>
      <c r="AC961" s="356">
        <v>0.746140651801029</v>
      </c>
      <c r="AD961" s="356">
        <v>0.87977632805219</v>
      </c>
      <c r="AE961" s="356">
        <v>0.92</v>
      </c>
      <c r="AF961" s="169">
        <v>0.988270582441689</v>
      </c>
      <c r="AG961" s="169">
        <v>0.993403338718363</v>
      </c>
      <c r="AH961" s="169">
        <v>0.987332507600495</v>
      </c>
      <c r="AI961" s="169">
        <v>0.988270582441689</v>
      </c>
      <c r="AJ961" s="356">
        <v>0.92</v>
      </c>
      <c r="AK961" s="169">
        <v>0.942516268980477</v>
      </c>
      <c r="AL961" s="169">
        <v>0.92000814166497</v>
      </c>
      <c r="AM961" s="169">
        <v>0.904570383912249</v>
      </c>
      <c r="AN961" s="169">
        <v>0.942516268980477</v>
      </c>
      <c r="AO961" s="168">
        <v>0.99</v>
      </c>
      <c r="AP961" s="358">
        <v>1</v>
      </c>
      <c r="AQ961" s="358">
        <v>1</v>
      </c>
      <c r="AR961" s="358">
        <v>1</v>
      </c>
      <c r="AS961" s="359">
        <v>1</v>
      </c>
      <c r="AT961" s="364">
        <v>0.0656418488929858</v>
      </c>
      <c r="AU961" s="361">
        <v>0.0212765957446809</v>
      </c>
      <c r="AV961" s="362">
        <v>0</v>
      </c>
      <c r="AW961" s="362">
        <v>0</v>
      </c>
      <c r="AX961" s="362">
        <v>0.0212765957446809</v>
      </c>
      <c r="AY961" s="142"/>
      <c r="AZ961" s="140"/>
    </row>
    <row r="962" spans="1:52">
      <c r="A962" s="138"/>
      <c r="B962" s="142"/>
      <c r="C962" s="182" t="s">
        <v>1671</v>
      </c>
      <c r="D962" s="166" t="s">
        <v>26</v>
      </c>
      <c r="E962" s="166" t="s">
        <v>1672</v>
      </c>
      <c r="F962" s="167" t="s">
        <v>1777</v>
      </c>
      <c r="G962" s="185" t="s">
        <v>1778</v>
      </c>
      <c r="H962" s="186" t="s">
        <v>1778</v>
      </c>
      <c r="I962" s="186" t="s">
        <v>1778</v>
      </c>
      <c r="J962" s="186" t="s">
        <v>1778</v>
      </c>
      <c r="K962" s="168">
        <v>0.9</v>
      </c>
      <c r="L962" s="169">
        <v>1</v>
      </c>
      <c r="M962" s="169">
        <v>0.96969696969697</v>
      </c>
      <c r="N962" s="170">
        <v>0.964285714285714</v>
      </c>
      <c r="O962" s="170">
        <v>1</v>
      </c>
      <c r="P962" s="356">
        <v>0.9</v>
      </c>
      <c r="Q962" s="357">
        <v>0.970631859982201</v>
      </c>
      <c r="R962" s="169">
        <v>0.975020815986678</v>
      </c>
      <c r="S962" s="169">
        <v>0.962534435261708</v>
      </c>
      <c r="T962" s="169">
        <v>0.970631859982201</v>
      </c>
      <c r="U962" s="356">
        <v>0.9</v>
      </c>
      <c r="V962" s="169">
        <v>0.870958172649066</v>
      </c>
      <c r="W962" s="169">
        <v>0.918401332223147</v>
      </c>
      <c r="X962" s="169">
        <v>0.898071625344353</v>
      </c>
      <c r="Y962" s="169">
        <v>0.870958172649066</v>
      </c>
      <c r="Z962" s="356">
        <v>0.92</v>
      </c>
      <c r="AA962" s="356">
        <v>0</v>
      </c>
      <c r="AB962" s="356">
        <v>0</v>
      </c>
      <c r="AC962" s="356" t="s">
        <v>32</v>
      </c>
      <c r="AD962" s="356">
        <v>0</v>
      </c>
      <c r="AE962" s="356">
        <v>0.92</v>
      </c>
      <c r="AF962" s="169">
        <v>0.942073170731707</v>
      </c>
      <c r="AG962" s="169">
        <v>0.992424242424242</v>
      </c>
      <c r="AH962" s="169">
        <v>0.985330073349633</v>
      </c>
      <c r="AI962" s="169">
        <v>0.942073170731707</v>
      </c>
      <c r="AJ962" s="356">
        <v>0.92</v>
      </c>
      <c r="AK962" s="169">
        <v>0.956163577522801</v>
      </c>
      <c r="AL962" s="169">
        <v>0.954677754677755</v>
      </c>
      <c r="AM962" s="169">
        <v>0.950964187327824</v>
      </c>
      <c r="AN962" s="169">
        <v>0.956163577522801</v>
      </c>
      <c r="AO962" s="168">
        <v>0.99</v>
      </c>
      <c r="AP962" s="358">
        <v>1</v>
      </c>
      <c r="AQ962" s="358">
        <v>1</v>
      </c>
      <c r="AR962" s="358">
        <v>1</v>
      </c>
      <c r="AS962" s="359">
        <v>1</v>
      </c>
      <c r="AT962" s="364">
        <v>0.0656418488929858</v>
      </c>
      <c r="AU962" s="361">
        <v>0</v>
      </c>
      <c r="AV962" s="362">
        <v>0.307692307692308</v>
      </c>
      <c r="AW962" s="362">
        <v>0.142857142857143</v>
      </c>
      <c r="AX962" s="362">
        <v>0</v>
      </c>
      <c r="AY962" s="142"/>
      <c r="AZ962" s="140"/>
    </row>
    <row r="963" spans="1:52">
      <c r="A963" s="138"/>
      <c r="B963" s="142"/>
      <c r="C963" s="182" t="s">
        <v>1671</v>
      </c>
      <c r="D963" s="166" t="s">
        <v>26</v>
      </c>
      <c r="E963" s="166" t="s">
        <v>1672</v>
      </c>
      <c r="F963" s="167" t="s">
        <v>1779</v>
      </c>
      <c r="G963" s="185" t="s">
        <v>1780</v>
      </c>
      <c r="H963" s="186" t="s">
        <v>1780</v>
      </c>
      <c r="I963" s="186" t="s">
        <v>1780</v>
      </c>
      <c r="J963" s="186" t="s">
        <v>1780</v>
      </c>
      <c r="K963" s="168">
        <v>0.9</v>
      </c>
      <c r="L963" s="169">
        <v>0.909090909090909</v>
      </c>
      <c r="M963" s="169">
        <v>0.904761904761905</v>
      </c>
      <c r="N963" s="170">
        <v>0.974358974358974</v>
      </c>
      <c r="O963" s="170">
        <v>0.909090909090909</v>
      </c>
      <c r="P963" s="356">
        <v>0.9</v>
      </c>
      <c r="Q963" s="357">
        <v>0.91034166475579</v>
      </c>
      <c r="R963" s="169">
        <v>0.926299694189602</v>
      </c>
      <c r="S963" s="169">
        <v>0.950688582852066</v>
      </c>
      <c r="T963" s="169">
        <v>0.91034166475579</v>
      </c>
      <c r="U963" s="356">
        <v>0.9</v>
      </c>
      <c r="V963" s="169">
        <v>0.88672322861729</v>
      </c>
      <c r="W963" s="169">
        <v>0.902140672782875</v>
      </c>
      <c r="X963" s="169">
        <v>0.91737005775211</v>
      </c>
      <c r="Y963" s="169">
        <v>0.88672322861729</v>
      </c>
      <c r="Z963" s="356">
        <v>0.92</v>
      </c>
      <c r="AA963" s="356">
        <v>0.5</v>
      </c>
      <c r="AB963" s="356">
        <v>0</v>
      </c>
      <c r="AC963" s="356">
        <v>0</v>
      </c>
      <c r="AD963" s="356">
        <v>0.5</v>
      </c>
      <c r="AE963" s="356">
        <v>0.92</v>
      </c>
      <c r="AF963" s="169">
        <v>0.993117687543014</v>
      </c>
      <c r="AG963" s="169">
        <v>0.994648318042814</v>
      </c>
      <c r="AH963" s="169">
        <v>0.976534296028881</v>
      </c>
      <c r="AI963" s="169">
        <v>0.993117687543014</v>
      </c>
      <c r="AJ963" s="356">
        <v>0.92</v>
      </c>
      <c r="AK963" s="169">
        <v>0.935579330753471</v>
      </c>
      <c r="AL963" s="169">
        <v>0.936469150885767</v>
      </c>
      <c r="AM963" s="169">
        <v>0.934724689165186</v>
      </c>
      <c r="AN963" s="169">
        <v>0.935579330753471</v>
      </c>
      <c r="AO963" s="168">
        <v>0.99</v>
      </c>
      <c r="AP963" s="358">
        <v>1</v>
      </c>
      <c r="AQ963" s="358">
        <v>1</v>
      </c>
      <c r="AR963" s="358">
        <v>1</v>
      </c>
      <c r="AS963" s="359">
        <v>1</v>
      </c>
      <c r="AT963" s="364">
        <v>0.0656418488929858</v>
      </c>
      <c r="AU963" s="361">
        <v>0</v>
      </c>
      <c r="AV963" s="362">
        <v>0.0277777777777778</v>
      </c>
      <c r="AW963" s="362">
        <v>0.0740740740740741</v>
      </c>
      <c r="AX963" s="362">
        <v>0</v>
      </c>
      <c r="AY963" s="142"/>
      <c r="AZ963" s="140"/>
    </row>
    <row r="964" spans="1:52">
      <c r="A964" s="138"/>
      <c r="B964" s="142"/>
      <c r="C964" s="182" t="s">
        <v>1671</v>
      </c>
      <c r="D964" s="166" t="s">
        <v>26</v>
      </c>
      <c r="E964" s="166" t="s">
        <v>1672</v>
      </c>
      <c r="F964" s="167" t="s">
        <v>1781</v>
      </c>
      <c r="G964" s="185" t="s">
        <v>1782</v>
      </c>
      <c r="H964" s="186" t="s">
        <v>1782</v>
      </c>
      <c r="I964" s="186" t="s">
        <v>1782</v>
      </c>
      <c r="J964" s="186" t="s">
        <v>1782</v>
      </c>
      <c r="K964" s="168">
        <v>0.9</v>
      </c>
      <c r="L964" s="169">
        <v>0.867924528301887</v>
      </c>
      <c r="M964" s="169">
        <v>0.943396226415094</v>
      </c>
      <c r="N964" s="170">
        <v>0.92156862745098</v>
      </c>
      <c r="O964" s="170">
        <v>0.867924528301887</v>
      </c>
      <c r="P964" s="356">
        <v>0.9</v>
      </c>
      <c r="Q964" s="357">
        <v>0.975418790968682</v>
      </c>
      <c r="R964" s="169">
        <v>0.944850341739335</v>
      </c>
      <c r="S964" s="169">
        <v>0.948771929824561</v>
      </c>
      <c r="T964" s="169">
        <v>0.975418790968682</v>
      </c>
      <c r="U964" s="356">
        <v>0.9</v>
      </c>
      <c r="V964" s="169">
        <v>0.921704297159505</v>
      </c>
      <c r="W964" s="169">
        <v>0.917982559509781</v>
      </c>
      <c r="X964" s="169">
        <v>0.939298245614035</v>
      </c>
      <c r="Y964" s="169">
        <v>0.921704297159505</v>
      </c>
      <c r="Z964" s="356">
        <v>0.92</v>
      </c>
      <c r="AA964" s="356">
        <v>0</v>
      </c>
      <c r="AB964" s="356">
        <v>0</v>
      </c>
      <c r="AC964" s="356" t="s">
        <v>32</v>
      </c>
      <c r="AD964" s="356">
        <v>0</v>
      </c>
      <c r="AE964" s="356">
        <v>0.92</v>
      </c>
      <c r="AF964" s="169">
        <v>0.99344262295082</v>
      </c>
      <c r="AG964" s="169">
        <v>0.986338797814208</v>
      </c>
      <c r="AH964" s="169">
        <v>0.985714285714286</v>
      </c>
      <c r="AI964" s="169">
        <v>0.99344262295082</v>
      </c>
      <c r="AJ964" s="356">
        <v>0.92</v>
      </c>
      <c r="AK964" s="169">
        <v>0.952953851678937</v>
      </c>
      <c r="AL964" s="169">
        <v>0.937087653157399</v>
      </c>
      <c r="AM964" s="169">
        <v>0.957894736842105</v>
      </c>
      <c r="AN964" s="169">
        <v>0.952953851678937</v>
      </c>
      <c r="AO964" s="168">
        <v>0.99</v>
      </c>
      <c r="AP964" s="358">
        <v>1</v>
      </c>
      <c r="AQ964" s="358">
        <v>1</v>
      </c>
      <c r="AR964" s="358">
        <v>1</v>
      </c>
      <c r="AS964" s="359">
        <v>1</v>
      </c>
      <c r="AT964" s="364">
        <v>0.0656418488929858</v>
      </c>
      <c r="AU964" s="361">
        <v>0</v>
      </c>
      <c r="AV964" s="362">
        <v>0.303030303030303</v>
      </c>
      <c r="AW964" s="362">
        <v>0</v>
      </c>
      <c r="AX964" s="362">
        <v>0</v>
      </c>
      <c r="AY964" s="142"/>
      <c r="AZ964" s="140"/>
    </row>
    <row r="965" spans="1:52">
      <c r="A965" s="138"/>
      <c r="B965" s="142"/>
      <c r="C965" s="182" t="s">
        <v>1671</v>
      </c>
      <c r="D965" s="166" t="s">
        <v>26</v>
      </c>
      <c r="E965" s="166" t="s">
        <v>1672</v>
      </c>
      <c r="F965" s="167" t="s">
        <v>1783</v>
      </c>
      <c r="G965" s="185" t="s">
        <v>1784</v>
      </c>
      <c r="H965" s="186" t="s">
        <v>1784</v>
      </c>
      <c r="I965" s="186" t="s">
        <v>1784</v>
      </c>
      <c r="J965" s="186" t="s">
        <v>1784</v>
      </c>
      <c r="K965" s="168">
        <v>0.9</v>
      </c>
      <c r="L965" s="169">
        <v>0.972972972972973</v>
      </c>
      <c r="M965" s="169">
        <v>0.945945945945946</v>
      </c>
      <c r="N965" s="170">
        <v>0.970588235294118</v>
      </c>
      <c r="O965" s="170">
        <v>0.972972972972973</v>
      </c>
      <c r="P965" s="356">
        <v>0.9</v>
      </c>
      <c r="Q965" s="357">
        <v>0.930979978925184</v>
      </c>
      <c r="R965" s="169">
        <v>0.861335053208642</v>
      </c>
      <c r="S965" s="169">
        <v>0.956454918032787</v>
      </c>
      <c r="T965" s="169">
        <v>0.930979978925184</v>
      </c>
      <c r="U965" s="356">
        <v>0.9</v>
      </c>
      <c r="V965" s="169">
        <v>0.909905163329821</v>
      </c>
      <c r="W965" s="169">
        <v>0.923895517574976</v>
      </c>
      <c r="X965" s="169">
        <v>0.924180327868853</v>
      </c>
      <c r="Y965" s="169">
        <v>0.909905163329821</v>
      </c>
      <c r="Z965" s="356">
        <v>0.92</v>
      </c>
      <c r="AA965" s="356">
        <v>0</v>
      </c>
      <c r="AB965" s="356">
        <v>0</v>
      </c>
      <c r="AC965" s="356">
        <v>0.5</v>
      </c>
      <c r="AD965" s="356">
        <v>0</v>
      </c>
      <c r="AE965" s="356">
        <v>0.92</v>
      </c>
      <c r="AF965" s="169">
        <v>0.927374301675978</v>
      </c>
      <c r="AG965" s="169">
        <v>0.997975708502024</v>
      </c>
      <c r="AH965" s="169">
        <v>0.990990990990991</v>
      </c>
      <c r="AI965" s="169">
        <v>0.927374301675978</v>
      </c>
      <c r="AJ965" s="356">
        <v>0.92</v>
      </c>
      <c r="AK965" s="169">
        <v>0.958792650918635</v>
      </c>
      <c r="AL965" s="169">
        <v>0.951966473243069</v>
      </c>
      <c r="AM965" s="169">
        <v>0.948875255623722</v>
      </c>
      <c r="AN965" s="169">
        <v>0.958792650918635</v>
      </c>
      <c r="AO965" s="168">
        <v>0.99</v>
      </c>
      <c r="AP965" s="358">
        <v>1</v>
      </c>
      <c r="AQ965" s="358">
        <v>1</v>
      </c>
      <c r="AR965" s="358">
        <v>1</v>
      </c>
      <c r="AS965" s="359">
        <v>1</v>
      </c>
      <c r="AT965" s="364">
        <v>0.0656418488929858</v>
      </c>
      <c r="AU965" s="361">
        <v>0</v>
      </c>
      <c r="AV965" s="362">
        <v>0.0303030303030303</v>
      </c>
      <c r="AW965" s="362">
        <v>0.1875</v>
      </c>
      <c r="AX965" s="362">
        <v>0</v>
      </c>
      <c r="AY965" s="142"/>
      <c r="AZ965" s="140"/>
    </row>
    <row r="966" spans="1:52">
      <c r="A966" s="138"/>
      <c r="B966" s="142"/>
      <c r="C966" s="182" t="s">
        <v>1671</v>
      </c>
      <c r="D966" s="166" t="s">
        <v>26</v>
      </c>
      <c r="E966" s="166" t="s">
        <v>1672</v>
      </c>
      <c r="F966" s="167" t="s">
        <v>1785</v>
      </c>
      <c r="G966" s="193" t="s">
        <v>1785</v>
      </c>
      <c r="H966" s="194" t="s">
        <v>1785</v>
      </c>
      <c r="I966" s="194" t="s">
        <v>1785</v>
      </c>
      <c r="J966" s="194" t="s">
        <v>1785</v>
      </c>
      <c r="K966" s="168">
        <v>0.9</v>
      </c>
      <c r="L966" s="169">
        <v>0.925</v>
      </c>
      <c r="M966" s="169">
        <v>0.971428571428571</v>
      </c>
      <c r="N966" s="170">
        <v>0.945945945945946</v>
      </c>
      <c r="O966" s="170">
        <v>0.925</v>
      </c>
      <c r="P966" s="356">
        <v>0.9</v>
      </c>
      <c r="Q966" s="357">
        <v>0.967015706806283</v>
      </c>
      <c r="R966" s="169">
        <v>0.936340852130326</v>
      </c>
      <c r="S966" s="169">
        <v>0.975635972769617</v>
      </c>
      <c r="T966" s="169">
        <v>0.967015706806283</v>
      </c>
      <c r="U966" s="356">
        <v>0.9</v>
      </c>
      <c r="V966" s="169">
        <v>0.913350785340314</v>
      </c>
      <c r="W966" s="169">
        <v>0.879699248120301</v>
      </c>
      <c r="X966" s="169">
        <v>0.920100322465066</v>
      </c>
      <c r="Y966" s="169">
        <v>0.913350785340314</v>
      </c>
      <c r="Z966" s="356">
        <v>0.92</v>
      </c>
      <c r="AA966" s="356">
        <v>0.25</v>
      </c>
      <c r="AB966" s="356">
        <v>0.2</v>
      </c>
      <c r="AC966" s="356">
        <v>0</v>
      </c>
      <c r="AD966" s="356">
        <v>0.25</v>
      </c>
      <c r="AE966" s="356">
        <v>0.92</v>
      </c>
      <c r="AF966" s="169">
        <v>0.784366576819407</v>
      </c>
      <c r="AG966" s="169">
        <v>0.987421383647799</v>
      </c>
      <c r="AH966" s="169">
        <v>0.705154639175258</v>
      </c>
      <c r="AI966" s="169">
        <v>0.784366576819407</v>
      </c>
      <c r="AJ966" s="356">
        <v>0.92</v>
      </c>
      <c r="AK966" s="169">
        <v>0.96211131434544</v>
      </c>
      <c r="AL966" s="169">
        <v>0.927</v>
      </c>
      <c r="AM966" s="169">
        <v>0.945578231292517</v>
      </c>
      <c r="AN966" s="169">
        <v>0.96211131434544</v>
      </c>
      <c r="AO966" s="168">
        <v>0.99</v>
      </c>
      <c r="AP966" s="358">
        <v>1</v>
      </c>
      <c r="AQ966" s="358">
        <v>1</v>
      </c>
      <c r="AR966" s="358">
        <v>1</v>
      </c>
      <c r="AS966" s="359">
        <v>1</v>
      </c>
      <c r="AT966" s="364">
        <v>0.0656418488929858</v>
      </c>
      <c r="AU966" s="361">
        <v>0.0555555555555556</v>
      </c>
      <c r="AV966" s="362">
        <v>0.285714285714286</v>
      </c>
      <c r="AW966" s="362">
        <v>0.0833333333333333</v>
      </c>
      <c r="AX966" s="362">
        <v>0.0555555555555556</v>
      </c>
      <c r="AY966" s="142"/>
      <c r="AZ966" s="140"/>
    </row>
    <row r="967" spans="1:52">
      <c r="A967" s="138"/>
      <c r="B967" s="142"/>
      <c r="C967" s="182" t="s">
        <v>1671</v>
      </c>
      <c r="D967" s="166" t="s">
        <v>26</v>
      </c>
      <c r="E967" s="166" t="s">
        <v>1672</v>
      </c>
      <c r="F967" s="167" t="s">
        <v>1786</v>
      </c>
      <c r="G967" s="183" t="s">
        <v>1787</v>
      </c>
      <c r="H967" s="184" t="s">
        <v>1787</v>
      </c>
      <c r="I967" s="184" t="s">
        <v>1787</v>
      </c>
      <c r="J967" s="184" t="s">
        <v>1787</v>
      </c>
      <c r="K967" s="168">
        <v>0.9</v>
      </c>
      <c r="L967" s="169">
        <v>1</v>
      </c>
      <c r="M967" s="169">
        <v>1</v>
      </c>
      <c r="N967" s="170">
        <v>1</v>
      </c>
      <c r="O967" s="170">
        <v>1</v>
      </c>
      <c r="P967" s="356">
        <v>0.9</v>
      </c>
      <c r="Q967" s="357">
        <v>0.983996717275339</v>
      </c>
      <c r="R967" s="169">
        <v>0.984992496248124</v>
      </c>
      <c r="S967" s="169">
        <v>0.980038022813688</v>
      </c>
      <c r="T967" s="169">
        <v>0.983996717275339</v>
      </c>
      <c r="U967" s="356">
        <v>0.9</v>
      </c>
      <c r="V967" s="169">
        <v>0.923266311038162</v>
      </c>
      <c r="W967" s="169">
        <v>0.906453226613307</v>
      </c>
      <c r="X967" s="169">
        <v>0.945817490494297</v>
      </c>
      <c r="Y967" s="169">
        <v>0.923266311038162</v>
      </c>
      <c r="Z967" s="356">
        <v>0.92</v>
      </c>
      <c r="AA967" s="356" t="s">
        <v>32</v>
      </c>
      <c r="AB967" s="356" t="s">
        <v>32</v>
      </c>
      <c r="AC967" s="356" t="s">
        <v>32</v>
      </c>
      <c r="AD967" s="356" t="s">
        <v>32</v>
      </c>
      <c r="AE967" s="356">
        <v>0.92</v>
      </c>
      <c r="AF967" s="169">
        <v>0.997171145685997</v>
      </c>
      <c r="AG967" s="169">
        <v>0.994011976047904</v>
      </c>
      <c r="AH967" s="169">
        <v>1</v>
      </c>
      <c r="AI967" s="169">
        <v>0.997171145685997</v>
      </c>
      <c r="AJ967" s="356">
        <v>0.92</v>
      </c>
      <c r="AK967" s="169">
        <v>0.940573770491803</v>
      </c>
      <c r="AL967" s="169">
        <v>0.933966983491746</v>
      </c>
      <c r="AM967" s="169">
        <v>0.962927756653992</v>
      </c>
      <c r="AN967" s="169">
        <v>0.940573770491803</v>
      </c>
      <c r="AO967" s="168">
        <v>0.99</v>
      </c>
      <c r="AP967" s="358">
        <v>1</v>
      </c>
      <c r="AQ967" s="358">
        <v>1</v>
      </c>
      <c r="AR967" s="358">
        <v>1</v>
      </c>
      <c r="AS967" s="359">
        <v>1</v>
      </c>
      <c r="AT967" s="364">
        <v>0.0656418488929858</v>
      </c>
      <c r="AU967" s="361">
        <v>0</v>
      </c>
      <c r="AV967" s="362">
        <v>0</v>
      </c>
      <c r="AW967" s="362">
        <v>0</v>
      </c>
      <c r="AX967" s="362">
        <v>0</v>
      </c>
      <c r="AY967" s="142"/>
      <c r="AZ967" s="140"/>
    </row>
    <row r="968" spans="1:52">
      <c r="A968" s="138"/>
      <c r="B968" s="142"/>
      <c r="C968" s="182" t="s">
        <v>1671</v>
      </c>
      <c r="D968" s="166" t="s">
        <v>26</v>
      </c>
      <c r="E968" s="166" t="s">
        <v>1672</v>
      </c>
      <c r="F968" s="167" t="s">
        <v>1788</v>
      </c>
      <c r="G968" s="183" t="s">
        <v>1789</v>
      </c>
      <c r="H968" s="184" t="s">
        <v>1789</v>
      </c>
      <c r="I968" s="184" t="s">
        <v>1789</v>
      </c>
      <c r="J968" s="184" t="s">
        <v>1789</v>
      </c>
      <c r="K968" s="168">
        <v>0.9</v>
      </c>
      <c r="L968" s="169">
        <v>0.882352941176471</v>
      </c>
      <c r="M968" s="169">
        <v>1</v>
      </c>
      <c r="N968" s="170">
        <v>1</v>
      </c>
      <c r="O968" s="170">
        <v>0.882352941176471</v>
      </c>
      <c r="P968" s="356">
        <v>0.9</v>
      </c>
      <c r="Q968" s="357">
        <v>0.895222129086337</v>
      </c>
      <c r="R968" s="169">
        <v>0.987849973586899</v>
      </c>
      <c r="S968" s="169">
        <v>0.92025664527956</v>
      </c>
      <c r="T968" s="169">
        <v>0.895222129086337</v>
      </c>
      <c r="U968" s="356">
        <v>0.9</v>
      </c>
      <c r="V968" s="169">
        <v>0.90905280804694</v>
      </c>
      <c r="W968" s="169">
        <v>0.917062863180137</v>
      </c>
      <c r="X968" s="169">
        <v>0.950504124656279</v>
      </c>
      <c r="Y968" s="169">
        <v>0.90905280804694</v>
      </c>
      <c r="Z968" s="356">
        <v>0.92</v>
      </c>
      <c r="AA968" s="356" t="s">
        <v>32</v>
      </c>
      <c r="AB968" s="356" t="s">
        <v>32</v>
      </c>
      <c r="AC968" s="356" t="s">
        <v>32</v>
      </c>
      <c r="AD968" s="356" t="s">
        <v>32</v>
      </c>
      <c r="AE968" s="356">
        <v>0.92</v>
      </c>
      <c r="AF968" s="169">
        <v>0.746434231378764</v>
      </c>
      <c r="AG968" s="169">
        <v>0.931972789115646</v>
      </c>
      <c r="AH968" s="169">
        <v>0.993055555555556</v>
      </c>
      <c r="AI968" s="169">
        <v>0.746434231378764</v>
      </c>
      <c r="AJ968" s="356">
        <v>0.92</v>
      </c>
      <c r="AK968" s="169">
        <v>0.951066499372647</v>
      </c>
      <c r="AL968" s="169">
        <v>0.971473851030111</v>
      </c>
      <c r="AM968" s="169">
        <v>0.977085242896425</v>
      </c>
      <c r="AN968" s="169">
        <v>0.951066499372647</v>
      </c>
      <c r="AO968" s="168">
        <v>0.99</v>
      </c>
      <c r="AP968" s="358">
        <v>1</v>
      </c>
      <c r="AQ968" s="358">
        <v>1</v>
      </c>
      <c r="AR968" s="358">
        <v>1</v>
      </c>
      <c r="AS968" s="359">
        <v>1</v>
      </c>
      <c r="AT968" s="364">
        <v>0.0656418488929858</v>
      </c>
      <c r="AU968" s="361">
        <v>0</v>
      </c>
      <c r="AV968" s="362">
        <v>0</v>
      </c>
      <c r="AW968" s="362">
        <v>0</v>
      </c>
      <c r="AX968" s="362">
        <v>0</v>
      </c>
      <c r="AY968" s="142"/>
      <c r="AZ968" s="140"/>
    </row>
    <row r="969" spans="1:52">
      <c r="A969" s="138"/>
      <c r="B969" s="142"/>
      <c r="C969" s="182" t="s">
        <v>1671</v>
      </c>
      <c r="D969" s="166" t="s">
        <v>26</v>
      </c>
      <c r="E969" s="166" t="s">
        <v>1672</v>
      </c>
      <c r="F969" s="167" t="s">
        <v>1790</v>
      </c>
      <c r="G969" s="183" t="s">
        <v>1791</v>
      </c>
      <c r="H969" s="184" t="s">
        <v>1791</v>
      </c>
      <c r="I969" s="184" t="s">
        <v>1791</v>
      </c>
      <c r="J969" s="184" t="s">
        <v>1791</v>
      </c>
      <c r="K969" s="168">
        <v>0.9</v>
      </c>
      <c r="L969" s="169">
        <v>1</v>
      </c>
      <c r="M969" s="169">
        <v>0.928571428571429</v>
      </c>
      <c r="N969" s="170">
        <v>0.939393939393939</v>
      </c>
      <c r="O969" s="170">
        <v>1</v>
      </c>
      <c r="P969" s="356">
        <v>0.9</v>
      </c>
      <c r="Q969" s="357">
        <v>0.926663263569849</v>
      </c>
      <c r="R969" s="169">
        <v>0.94368932038835</v>
      </c>
      <c r="S969" s="169">
        <v>0.989538938395971</v>
      </c>
      <c r="T969" s="169">
        <v>0.926663263569849</v>
      </c>
      <c r="U969" s="356">
        <v>0.9</v>
      </c>
      <c r="V969" s="169">
        <v>0.938233792751404</v>
      </c>
      <c r="W969" s="169">
        <v>0.930744336569579</v>
      </c>
      <c r="X969" s="169">
        <v>0.931809376210771</v>
      </c>
      <c r="Y969" s="169">
        <v>0.938233792751404</v>
      </c>
      <c r="Z969" s="356">
        <v>0.92</v>
      </c>
      <c r="AA969" s="356" t="s">
        <v>32</v>
      </c>
      <c r="AB969" s="356">
        <v>0</v>
      </c>
      <c r="AC969" s="356" t="s">
        <v>32</v>
      </c>
      <c r="AD969" s="356" t="s">
        <v>32</v>
      </c>
      <c r="AE969" s="356">
        <v>0.92</v>
      </c>
      <c r="AF969" s="169">
        <v>0.998411858125993</v>
      </c>
      <c r="AG969" s="169">
        <v>0.989206128133705</v>
      </c>
      <c r="AH969" s="169">
        <v>0.99780701754386</v>
      </c>
      <c r="AI969" s="169">
        <v>0.998411858125993</v>
      </c>
      <c r="AJ969" s="356">
        <v>0.92</v>
      </c>
      <c r="AK969" s="169">
        <v>0.957475305541604</v>
      </c>
      <c r="AL969" s="169">
        <v>0.951918930573523</v>
      </c>
      <c r="AM969" s="169">
        <v>0.943454686289698</v>
      </c>
      <c r="AN969" s="169">
        <v>0.957475305541604</v>
      </c>
      <c r="AO969" s="168">
        <v>0.99</v>
      </c>
      <c r="AP969" s="358">
        <v>1</v>
      </c>
      <c r="AQ969" s="358">
        <v>1</v>
      </c>
      <c r="AR969" s="358">
        <v>1</v>
      </c>
      <c r="AS969" s="359">
        <v>1</v>
      </c>
      <c r="AT969" s="364">
        <v>0.0656418488929858</v>
      </c>
      <c r="AU969" s="361">
        <v>0</v>
      </c>
      <c r="AV969" s="362">
        <v>0.0769230769230769</v>
      </c>
      <c r="AW969" s="362">
        <v>0</v>
      </c>
      <c r="AX969" s="362">
        <v>0</v>
      </c>
      <c r="AY969" s="142"/>
      <c r="AZ969" s="140"/>
    </row>
    <row r="970" spans="1:52">
      <c r="A970" s="138"/>
      <c r="B970" s="142"/>
      <c r="C970" s="182" t="s">
        <v>1671</v>
      </c>
      <c r="D970" s="166" t="s">
        <v>26</v>
      </c>
      <c r="E970" s="166" t="s">
        <v>1672</v>
      </c>
      <c r="F970" s="167" t="s">
        <v>1792</v>
      </c>
      <c r="G970" s="185" t="s">
        <v>1793</v>
      </c>
      <c r="H970" s="186" t="s">
        <v>1793</v>
      </c>
      <c r="I970" s="186" t="s">
        <v>1793</v>
      </c>
      <c r="J970" s="186" t="s">
        <v>1793</v>
      </c>
      <c r="K970" s="168">
        <v>0.9</v>
      </c>
      <c r="L970" s="169">
        <v>0.85</v>
      </c>
      <c r="M970" s="169">
        <v>0.888888888888889</v>
      </c>
      <c r="N970" s="170">
        <v>0.888888888888889</v>
      </c>
      <c r="O970" s="170">
        <v>0.85</v>
      </c>
      <c r="P970" s="356">
        <v>0.9</v>
      </c>
      <c r="Q970" s="357">
        <v>0.998223801065719</v>
      </c>
      <c r="R970" s="169">
        <v>0.994849153789551</v>
      </c>
      <c r="S970" s="169">
        <v>0.993686868686869</v>
      </c>
      <c r="T970" s="169">
        <v>0.998223801065719</v>
      </c>
      <c r="U970" s="356">
        <v>0.9</v>
      </c>
      <c r="V970" s="169">
        <v>0.920071047957371</v>
      </c>
      <c r="W970" s="169">
        <v>0.927152317880795</v>
      </c>
      <c r="X970" s="169">
        <v>0.914141414141414</v>
      </c>
      <c r="Y970" s="169">
        <v>0.920071047957371</v>
      </c>
      <c r="Z970" s="356">
        <v>0.92</v>
      </c>
      <c r="AA970" s="356" t="s">
        <v>32</v>
      </c>
      <c r="AB970" s="356" t="s">
        <v>32</v>
      </c>
      <c r="AC970" s="356" t="s">
        <v>32</v>
      </c>
      <c r="AD970" s="356" t="s">
        <v>32</v>
      </c>
      <c r="AE970" s="356">
        <v>0.92</v>
      </c>
      <c r="AF970" s="169">
        <v>0.992753623188406</v>
      </c>
      <c r="AG970" s="169">
        <v>1</v>
      </c>
      <c r="AH970" s="169">
        <v>0.994475138121547</v>
      </c>
      <c r="AI970" s="169">
        <v>0.992753623188406</v>
      </c>
      <c r="AJ970" s="356">
        <v>0.92</v>
      </c>
      <c r="AK970" s="169">
        <v>0.960331557134399</v>
      </c>
      <c r="AL970" s="169">
        <v>0.945548197203826</v>
      </c>
      <c r="AM970" s="169">
        <v>0.943181818181818</v>
      </c>
      <c r="AN970" s="169">
        <v>0.960331557134399</v>
      </c>
      <c r="AO970" s="168">
        <v>0.99</v>
      </c>
      <c r="AP970" s="358">
        <v>1</v>
      </c>
      <c r="AQ970" s="358">
        <v>1</v>
      </c>
      <c r="AR970" s="358">
        <v>1</v>
      </c>
      <c r="AS970" s="359">
        <v>1</v>
      </c>
      <c r="AT970" s="364">
        <v>0.0656418488929858</v>
      </c>
      <c r="AU970" s="361">
        <v>0.0666666666666667</v>
      </c>
      <c r="AV970" s="362">
        <v>0</v>
      </c>
      <c r="AW970" s="362">
        <v>0</v>
      </c>
      <c r="AX970" s="362">
        <v>0.0666666666666667</v>
      </c>
      <c r="AY970" s="142"/>
      <c r="AZ970" s="140"/>
    </row>
    <row r="971" spans="1:52">
      <c r="A971" s="138"/>
      <c r="B971" s="142"/>
      <c r="C971" s="182" t="s">
        <v>1671</v>
      </c>
      <c r="D971" s="166" t="s">
        <v>26</v>
      </c>
      <c r="E971" s="166" t="s">
        <v>1672</v>
      </c>
      <c r="F971" s="167" t="s">
        <v>1794</v>
      </c>
      <c r="G971" s="185" t="s">
        <v>1795</v>
      </c>
      <c r="H971" s="186" t="s">
        <v>1795</v>
      </c>
      <c r="I971" s="186" t="s">
        <v>1795</v>
      </c>
      <c r="J971" s="186" t="s">
        <v>1795</v>
      </c>
      <c r="K971" s="168">
        <v>0.9</v>
      </c>
      <c r="L971" s="169">
        <v>0.775</v>
      </c>
      <c r="M971" s="169">
        <v>0.829268292682927</v>
      </c>
      <c r="N971" s="170">
        <v>0.6875</v>
      </c>
      <c r="O971" s="170">
        <v>0.775</v>
      </c>
      <c r="P971" s="356">
        <v>0.9</v>
      </c>
      <c r="Q971" s="357">
        <v>0.840454858718125</v>
      </c>
      <c r="R971" s="169">
        <v>0.906962962962963</v>
      </c>
      <c r="S971" s="169">
        <v>0.871794871794872</v>
      </c>
      <c r="T971" s="169">
        <v>0.840454858718125</v>
      </c>
      <c r="U971" s="356">
        <v>0.9</v>
      </c>
      <c r="V971" s="169">
        <v>0.874913852515507</v>
      </c>
      <c r="W971" s="169">
        <v>0.885925925925926</v>
      </c>
      <c r="X971" s="169">
        <v>0.844074844074844</v>
      </c>
      <c r="Y971" s="169">
        <v>0.874913852515507</v>
      </c>
      <c r="Z971" s="356">
        <v>0.92</v>
      </c>
      <c r="AA971" s="356">
        <v>0.896551724137931</v>
      </c>
      <c r="AB971" s="356">
        <v>0.9449423815621</v>
      </c>
      <c r="AC971" s="356">
        <v>0.903181189488243</v>
      </c>
      <c r="AD971" s="356">
        <v>0.896551724137931</v>
      </c>
      <c r="AE971" s="356">
        <v>0.92</v>
      </c>
      <c r="AF971" s="169">
        <v>0.999310344827586</v>
      </c>
      <c r="AG971" s="169">
        <v>0.989873417721519</v>
      </c>
      <c r="AH971" s="169">
        <v>0.97940899088337</v>
      </c>
      <c r="AI971" s="169">
        <v>0.999310344827586</v>
      </c>
      <c r="AJ971" s="356">
        <v>0.92</v>
      </c>
      <c r="AK971" s="169">
        <v>0.948838495575221</v>
      </c>
      <c r="AL971" s="169">
        <v>0.963916285783017</v>
      </c>
      <c r="AM971" s="169">
        <v>0.932594644506002</v>
      </c>
      <c r="AN971" s="169">
        <v>0.948838495575221</v>
      </c>
      <c r="AO971" s="168">
        <v>0.99</v>
      </c>
      <c r="AP971" s="358">
        <v>1</v>
      </c>
      <c r="AQ971" s="358">
        <v>1</v>
      </c>
      <c r="AR971" s="358">
        <v>1</v>
      </c>
      <c r="AS971" s="359">
        <v>1</v>
      </c>
      <c r="AT971" s="364">
        <v>0.0656418488929858</v>
      </c>
      <c r="AU971" s="361">
        <v>0</v>
      </c>
      <c r="AV971" s="362">
        <v>0.205882352941176</v>
      </c>
      <c r="AW971" s="362">
        <v>0</v>
      </c>
      <c r="AX971" s="362">
        <v>0</v>
      </c>
      <c r="AY971" s="142"/>
      <c r="AZ971" s="140"/>
    </row>
    <row r="972" spans="1:52">
      <c r="A972" s="138"/>
      <c r="B972" s="142"/>
      <c r="C972" s="182" t="s">
        <v>1671</v>
      </c>
      <c r="D972" s="166" t="s">
        <v>26</v>
      </c>
      <c r="E972" s="166" t="s">
        <v>1672</v>
      </c>
      <c r="F972" s="167" t="s">
        <v>1796</v>
      </c>
      <c r="G972" s="185" t="s">
        <v>1797</v>
      </c>
      <c r="H972" s="186" t="s">
        <v>1797</v>
      </c>
      <c r="I972" s="186" t="s">
        <v>1797</v>
      </c>
      <c r="J972" s="186" t="s">
        <v>1797</v>
      </c>
      <c r="K972" s="168">
        <v>0.9</v>
      </c>
      <c r="L972" s="169">
        <v>0.956521739130435</v>
      </c>
      <c r="M972" s="169">
        <v>0.893617021276596</v>
      </c>
      <c r="N972" s="170">
        <v>0.875</v>
      </c>
      <c r="O972" s="170">
        <v>0.956521739130435</v>
      </c>
      <c r="P972" s="356">
        <v>0.9</v>
      </c>
      <c r="Q972" s="357">
        <v>0.992443981240229</v>
      </c>
      <c r="R972" s="169">
        <v>0.975073646045774</v>
      </c>
      <c r="S972" s="169">
        <v>0.997683844817603</v>
      </c>
      <c r="T972" s="169">
        <v>0.992443981240229</v>
      </c>
      <c r="U972" s="356">
        <v>0.9</v>
      </c>
      <c r="V972" s="169">
        <v>0.888744137571652</v>
      </c>
      <c r="W972" s="169">
        <v>0.895535916610016</v>
      </c>
      <c r="X972" s="169">
        <v>0.894614939200926</v>
      </c>
      <c r="Y972" s="169">
        <v>0.888744137571652</v>
      </c>
      <c r="Z972" s="356">
        <v>0.92</v>
      </c>
      <c r="AA972" s="356">
        <v>0.899736147757256</v>
      </c>
      <c r="AB972" s="356">
        <v>0.869203329369798</v>
      </c>
      <c r="AC972" s="356">
        <v>0.905109489051095</v>
      </c>
      <c r="AD972" s="356">
        <v>0.899736147757256</v>
      </c>
      <c r="AE972" s="356">
        <v>0.92</v>
      </c>
      <c r="AF972" s="169">
        <v>0.997291021671827</v>
      </c>
      <c r="AG972" s="169">
        <v>0.999633431085044</v>
      </c>
      <c r="AH972" s="169">
        <v>0.994424401443096</v>
      </c>
      <c r="AI972" s="169">
        <v>0.997291021671827</v>
      </c>
      <c r="AJ972" s="356">
        <v>0.92</v>
      </c>
      <c r="AK972" s="169">
        <v>0.954866310160428</v>
      </c>
      <c r="AL972" s="169">
        <v>0.947468595355919</v>
      </c>
      <c r="AM972" s="169">
        <v>0.942293373045421</v>
      </c>
      <c r="AN972" s="169">
        <v>0.954866310160428</v>
      </c>
      <c r="AO972" s="168">
        <v>0.99</v>
      </c>
      <c r="AP972" s="358">
        <v>1</v>
      </c>
      <c r="AQ972" s="358">
        <v>1</v>
      </c>
      <c r="AR972" s="358">
        <v>1</v>
      </c>
      <c r="AS972" s="359">
        <v>1</v>
      </c>
      <c r="AT972" s="364">
        <v>0.0656418488929858</v>
      </c>
      <c r="AU972" s="361">
        <v>0.0222222222222222</v>
      </c>
      <c r="AV972" s="362">
        <v>0.163265306122449</v>
      </c>
      <c r="AW972" s="362">
        <v>0.157894736842105</v>
      </c>
      <c r="AX972" s="362">
        <v>0.0222222222222222</v>
      </c>
      <c r="AY972" s="142"/>
      <c r="AZ972" s="140"/>
    </row>
    <row r="973" spans="1:52">
      <c r="A973" s="138"/>
      <c r="B973" s="142"/>
      <c r="C973" s="182" t="s">
        <v>1671</v>
      </c>
      <c r="D973" s="166" t="s">
        <v>26</v>
      </c>
      <c r="E973" s="166" t="s">
        <v>1672</v>
      </c>
      <c r="F973" s="167" t="s">
        <v>1798</v>
      </c>
      <c r="G973" s="185" t="s">
        <v>1799</v>
      </c>
      <c r="H973" s="186" t="s">
        <v>1799</v>
      </c>
      <c r="I973" s="186" t="s">
        <v>1799</v>
      </c>
      <c r="J973" s="186" t="s">
        <v>1799</v>
      </c>
      <c r="K973" s="168">
        <v>0.9</v>
      </c>
      <c r="L973" s="169">
        <v>0.904761904761905</v>
      </c>
      <c r="M973" s="169">
        <v>0.909090909090909</v>
      </c>
      <c r="N973" s="170">
        <v>0.894736842105263</v>
      </c>
      <c r="O973" s="170">
        <v>0.904761904761905</v>
      </c>
      <c r="P973" s="356">
        <v>0.9</v>
      </c>
      <c r="Q973" s="357">
        <v>0.928571428571429</v>
      </c>
      <c r="R973" s="169">
        <v>0.921478060046189</v>
      </c>
      <c r="S973" s="169">
        <v>0.90884476534296</v>
      </c>
      <c r="T973" s="169">
        <v>0.928571428571429</v>
      </c>
      <c r="U973" s="356">
        <v>0.9</v>
      </c>
      <c r="V973" s="169">
        <v>0.896214896214896</v>
      </c>
      <c r="W973" s="169">
        <v>0.909006928406466</v>
      </c>
      <c r="X973" s="169">
        <v>0.933212996389892</v>
      </c>
      <c r="Y973" s="169">
        <v>0.896214896214896</v>
      </c>
      <c r="Z973" s="356">
        <v>0.92</v>
      </c>
      <c r="AA973" s="356">
        <v>0.912718204488778</v>
      </c>
      <c r="AB973" s="356">
        <v>0.91497975708502</v>
      </c>
      <c r="AC973" s="356">
        <v>0.88936170212766</v>
      </c>
      <c r="AD973" s="356">
        <v>0.912718204488778</v>
      </c>
      <c r="AE973" s="356">
        <v>0.92</v>
      </c>
      <c r="AF973" s="169">
        <v>0.999160104986877</v>
      </c>
      <c r="AG973" s="169">
        <v>0.998509409353456</v>
      </c>
      <c r="AH973" s="169">
        <v>0.991803912471971</v>
      </c>
      <c r="AI973" s="169">
        <v>0.999160104986877</v>
      </c>
      <c r="AJ973" s="356">
        <v>0.92</v>
      </c>
      <c r="AK973" s="169">
        <v>0.966094231616028</v>
      </c>
      <c r="AL973" s="169">
        <v>0.963254593175853</v>
      </c>
      <c r="AM973" s="169">
        <v>0.950063211125158</v>
      </c>
      <c r="AN973" s="169">
        <v>0.966094231616028</v>
      </c>
      <c r="AO973" s="168">
        <v>0.99</v>
      </c>
      <c r="AP973" s="358">
        <v>1</v>
      </c>
      <c r="AQ973" s="358">
        <v>1</v>
      </c>
      <c r="AR973" s="358">
        <v>1</v>
      </c>
      <c r="AS973" s="359">
        <v>1</v>
      </c>
      <c r="AT973" s="364">
        <v>0.0656418488929858</v>
      </c>
      <c r="AU973" s="361">
        <v>0.0476190476190476</v>
      </c>
      <c r="AV973" s="362">
        <v>0.5</v>
      </c>
      <c r="AW973" s="362">
        <v>0</v>
      </c>
      <c r="AX973" s="362">
        <v>0.0476190476190476</v>
      </c>
      <c r="AY973" s="142"/>
      <c r="AZ973" s="140"/>
    </row>
    <row r="974" spans="1:52">
      <c r="A974" s="138"/>
      <c r="B974" s="142"/>
      <c r="C974" s="182" t="s">
        <v>1671</v>
      </c>
      <c r="D974" s="166" t="s">
        <v>26</v>
      </c>
      <c r="E974" s="166" t="s">
        <v>1672</v>
      </c>
      <c r="F974" s="167" t="s">
        <v>1800</v>
      </c>
      <c r="G974" s="185" t="s">
        <v>1801</v>
      </c>
      <c r="H974" s="186" t="s">
        <v>1801</v>
      </c>
      <c r="I974" s="186" t="s">
        <v>1801</v>
      </c>
      <c r="J974" s="186" t="s">
        <v>1801</v>
      </c>
      <c r="K974" s="168">
        <v>0.9</v>
      </c>
      <c r="L974" s="169">
        <v>0.794117647058823</v>
      </c>
      <c r="M974" s="169">
        <v>0.757575757575758</v>
      </c>
      <c r="N974" s="170">
        <v>0.870967741935484</v>
      </c>
      <c r="O974" s="170">
        <v>0.794117647058823</v>
      </c>
      <c r="P974" s="356">
        <v>0.9</v>
      </c>
      <c r="Q974" s="357">
        <v>0.957188726364609</v>
      </c>
      <c r="R974" s="169">
        <v>0.906584992343032</v>
      </c>
      <c r="S974" s="169">
        <v>0.951881554595928</v>
      </c>
      <c r="T974" s="169">
        <v>0.957188726364609</v>
      </c>
      <c r="U974" s="356">
        <v>0.9</v>
      </c>
      <c r="V974" s="169">
        <v>0.872279700321085</v>
      </c>
      <c r="W974" s="169">
        <v>0.823277182235835</v>
      </c>
      <c r="X974" s="169">
        <v>0.894509561998766</v>
      </c>
      <c r="Y974" s="169">
        <v>0.872279700321085</v>
      </c>
      <c r="Z974" s="356">
        <v>0.92</v>
      </c>
      <c r="AA974" s="356">
        <v>0.892171344165436</v>
      </c>
      <c r="AB974" s="356">
        <v>0.900680272108843</v>
      </c>
      <c r="AC974" s="356">
        <v>0.909326424870466</v>
      </c>
      <c r="AD974" s="356">
        <v>0.892171344165436</v>
      </c>
      <c r="AE974" s="356">
        <v>0.92</v>
      </c>
      <c r="AF974" s="169">
        <v>0.999051933003266</v>
      </c>
      <c r="AG974" s="169">
        <v>0.995842572062084</v>
      </c>
      <c r="AH974" s="169">
        <v>0.998208598726115</v>
      </c>
      <c r="AI974" s="169">
        <v>0.999051933003266</v>
      </c>
      <c r="AJ974" s="356">
        <v>0.92</v>
      </c>
      <c r="AK974" s="169">
        <v>0.941838134430727</v>
      </c>
      <c r="AL974" s="169">
        <v>0.949275362318841</v>
      </c>
      <c r="AM974" s="169">
        <v>0.948268669169796</v>
      </c>
      <c r="AN974" s="169">
        <v>0.941838134430727</v>
      </c>
      <c r="AO974" s="168">
        <v>0.99</v>
      </c>
      <c r="AP974" s="358">
        <v>1</v>
      </c>
      <c r="AQ974" s="358">
        <v>1</v>
      </c>
      <c r="AR974" s="358">
        <v>1</v>
      </c>
      <c r="AS974" s="359">
        <v>1</v>
      </c>
      <c r="AT974" s="364">
        <v>0.0656418488929858</v>
      </c>
      <c r="AU974" s="361">
        <v>0.037037037037037</v>
      </c>
      <c r="AV974" s="362">
        <v>0.333333333333333</v>
      </c>
      <c r="AW974" s="362">
        <v>0.0769230769230769</v>
      </c>
      <c r="AX974" s="362">
        <v>0.037037037037037</v>
      </c>
      <c r="AY974" s="142"/>
      <c r="AZ974" s="140"/>
    </row>
    <row r="975" spans="1:52">
      <c r="A975" s="138"/>
      <c r="B975" s="142"/>
      <c r="C975" s="182" t="s">
        <v>1671</v>
      </c>
      <c r="D975" s="166" t="s">
        <v>26</v>
      </c>
      <c r="E975" s="166" t="s">
        <v>1672</v>
      </c>
      <c r="F975" s="167" t="s">
        <v>1802</v>
      </c>
      <c r="G975" s="185" t="s">
        <v>1803</v>
      </c>
      <c r="H975" s="186" t="s">
        <v>1803</v>
      </c>
      <c r="I975" s="186" t="s">
        <v>1803</v>
      </c>
      <c r="J975" s="186" t="s">
        <v>1803</v>
      </c>
      <c r="K975" s="168">
        <v>0.9</v>
      </c>
      <c r="L975" s="169">
        <v>1</v>
      </c>
      <c r="M975" s="169">
        <v>0.826086956521739</v>
      </c>
      <c r="N975" s="170">
        <v>0.857142857142857</v>
      </c>
      <c r="O975" s="170">
        <v>1</v>
      </c>
      <c r="P975" s="356">
        <v>0.9</v>
      </c>
      <c r="Q975" s="357">
        <v>0.992339121552605</v>
      </c>
      <c r="R975" s="169">
        <v>0.995687965503724</v>
      </c>
      <c r="S975" s="169">
        <v>0.990254872563718</v>
      </c>
      <c r="T975" s="169">
        <v>0.992339121552605</v>
      </c>
      <c r="U975" s="356">
        <v>0.9</v>
      </c>
      <c r="V975" s="169">
        <v>0.895812053115424</v>
      </c>
      <c r="W975" s="169">
        <v>0.917679341434732</v>
      </c>
      <c r="X975" s="169">
        <v>0.929535232383808</v>
      </c>
      <c r="Y975" s="169">
        <v>0.895812053115424</v>
      </c>
      <c r="Z975" s="356">
        <v>0.92</v>
      </c>
      <c r="AA975" s="356">
        <v>0.951612903225806</v>
      </c>
      <c r="AB975" s="356">
        <v>0.950738916256158</v>
      </c>
      <c r="AC975" s="356">
        <v>0.938271604938272</v>
      </c>
      <c r="AD975" s="356">
        <v>0.951612903225806</v>
      </c>
      <c r="AE975" s="356">
        <v>0.92</v>
      </c>
      <c r="AF975" s="169">
        <v>0.984219045049906</v>
      </c>
      <c r="AG975" s="169">
        <v>0.964972346589413</v>
      </c>
      <c r="AH975" s="169">
        <v>0.97246566383257</v>
      </c>
      <c r="AI975" s="169">
        <v>0.984219045049906</v>
      </c>
      <c r="AJ975" s="356">
        <v>0.92</v>
      </c>
      <c r="AK975" s="169">
        <v>0.963387573964497</v>
      </c>
      <c r="AL975" s="169">
        <v>0.971527997469155</v>
      </c>
      <c r="AM975" s="169">
        <v>0.96468213925328</v>
      </c>
      <c r="AN975" s="169">
        <v>0.963387573964497</v>
      </c>
      <c r="AO975" s="168">
        <v>0.99</v>
      </c>
      <c r="AP975" s="358">
        <v>1</v>
      </c>
      <c r="AQ975" s="358">
        <v>1</v>
      </c>
      <c r="AR975" s="358">
        <v>1</v>
      </c>
      <c r="AS975" s="359">
        <v>1</v>
      </c>
      <c r="AT975" s="364">
        <v>0.0656418488929858</v>
      </c>
      <c r="AU975" s="361">
        <v>0</v>
      </c>
      <c r="AV975" s="362">
        <v>0.357142857142857</v>
      </c>
      <c r="AW975" s="362">
        <v>0.0434782608695652</v>
      </c>
      <c r="AX975" s="362">
        <v>0</v>
      </c>
      <c r="AY975" s="142"/>
      <c r="AZ975" s="140"/>
    </row>
    <row r="976" spans="1:52">
      <c r="A976" s="138"/>
      <c r="B976" s="142"/>
      <c r="C976" s="182" t="s">
        <v>1671</v>
      </c>
      <c r="D976" s="166" t="s">
        <v>26</v>
      </c>
      <c r="E976" s="166" t="s">
        <v>1672</v>
      </c>
      <c r="F976" s="167" t="s">
        <v>1804</v>
      </c>
      <c r="G976" s="185" t="s">
        <v>1805</v>
      </c>
      <c r="H976" s="186" t="s">
        <v>1805</v>
      </c>
      <c r="I976" s="186" t="s">
        <v>1805</v>
      </c>
      <c r="J976" s="186" t="s">
        <v>1805</v>
      </c>
      <c r="K976" s="168">
        <v>0.9</v>
      </c>
      <c r="L976" s="169" t="s">
        <v>32</v>
      </c>
      <c r="M976" s="169" t="s">
        <v>32</v>
      </c>
      <c r="N976" s="170" t="s">
        <v>32</v>
      </c>
      <c r="O976" s="170" t="s">
        <v>32</v>
      </c>
      <c r="P976" s="356">
        <v>0.9</v>
      </c>
      <c r="Q976" s="357" t="s">
        <v>32</v>
      </c>
      <c r="R976" s="169" t="s">
        <v>32</v>
      </c>
      <c r="S976" s="169" t="s">
        <v>32</v>
      </c>
      <c r="T976" s="169" t="s">
        <v>32</v>
      </c>
      <c r="U976" s="356">
        <v>0.9</v>
      </c>
      <c r="V976" s="169" t="s">
        <v>32</v>
      </c>
      <c r="W976" s="169" t="s">
        <v>32</v>
      </c>
      <c r="X976" s="169" t="s">
        <v>32</v>
      </c>
      <c r="Y976" s="169" t="s">
        <v>32</v>
      </c>
      <c r="Z976" s="356">
        <v>0.92</v>
      </c>
      <c r="AA976" s="356" t="s">
        <v>32</v>
      </c>
      <c r="AB976" s="356" t="s">
        <v>32</v>
      </c>
      <c r="AC976" s="356" t="s">
        <v>32</v>
      </c>
      <c r="AD976" s="356" t="s">
        <v>32</v>
      </c>
      <c r="AE976" s="356">
        <v>0.92</v>
      </c>
      <c r="AF976" s="169" t="s">
        <v>32</v>
      </c>
      <c r="AG976" s="169" t="s">
        <v>32</v>
      </c>
      <c r="AH976" s="169" t="s">
        <v>32</v>
      </c>
      <c r="AI976" s="169" t="s">
        <v>32</v>
      </c>
      <c r="AJ976" s="356">
        <v>0.92</v>
      </c>
      <c r="AK976" s="169" t="s">
        <v>32</v>
      </c>
      <c r="AL976" s="169" t="s">
        <v>32</v>
      </c>
      <c r="AM976" s="169" t="s">
        <v>32</v>
      </c>
      <c r="AN976" s="169" t="s">
        <v>32</v>
      </c>
      <c r="AO976" s="168">
        <v>0.99</v>
      </c>
      <c r="AP976" s="358" t="s">
        <v>32</v>
      </c>
      <c r="AQ976" s="358" t="s">
        <v>32</v>
      </c>
      <c r="AR976" s="358" t="s">
        <v>32</v>
      </c>
      <c r="AS976" s="359" t="s">
        <v>32</v>
      </c>
      <c r="AT976" s="364">
        <v>0.0656418488929858</v>
      </c>
      <c r="AU976" s="361" t="s">
        <v>32</v>
      </c>
      <c r="AV976" s="362" t="s">
        <v>32</v>
      </c>
      <c r="AW976" s="362" t="s">
        <v>32</v>
      </c>
      <c r="AX976" s="362" t="s">
        <v>32</v>
      </c>
      <c r="AY976" s="142"/>
      <c r="AZ976" s="140"/>
    </row>
    <row r="977" spans="1:52">
      <c r="A977" s="138"/>
      <c r="B977" s="142"/>
      <c r="C977" s="182" t="s">
        <v>1671</v>
      </c>
      <c r="D977" s="166" t="s">
        <v>26</v>
      </c>
      <c r="E977" s="166" t="s">
        <v>1672</v>
      </c>
      <c r="F977" s="167" t="s">
        <v>1806</v>
      </c>
      <c r="G977" s="185" t="s">
        <v>1807</v>
      </c>
      <c r="H977" s="186" t="s">
        <v>1807</v>
      </c>
      <c r="I977" s="186" t="s">
        <v>1807</v>
      </c>
      <c r="J977" s="186" t="s">
        <v>1807</v>
      </c>
      <c r="K977" s="168">
        <v>0.9</v>
      </c>
      <c r="L977" s="169">
        <v>0.862068965517241</v>
      </c>
      <c r="M977" s="169">
        <v>0.931034482758621</v>
      </c>
      <c r="N977" s="170">
        <v>0.863636363636364</v>
      </c>
      <c r="O977" s="170">
        <v>0.862068965517241</v>
      </c>
      <c r="P977" s="356">
        <v>0.9</v>
      </c>
      <c r="Q977" s="357">
        <v>0.935212660731949</v>
      </c>
      <c r="R977" s="169">
        <v>0.953891552932497</v>
      </c>
      <c r="S977" s="169">
        <v>0.963354474982382</v>
      </c>
      <c r="T977" s="169">
        <v>0.935212660731949</v>
      </c>
      <c r="U977" s="356">
        <v>0.9</v>
      </c>
      <c r="V977" s="169">
        <v>0.896636993076162</v>
      </c>
      <c r="W977" s="169">
        <v>0.909996311324235</v>
      </c>
      <c r="X977" s="169">
        <v>0.92600422832981</v>
      </c>
      <c r="Y977" s="169">
        <v>0.896636993076162</v>
      </c>
      <c r="Z977" s="356">
        <v>0.92</v>
      </c>
      <c r="AA977" s="356">
        <v>0.939922480620155</v>
      </c>
      <c r="AB977" s="356">
        <v>0.916305916305916</v>
      </c>
      <c r="AC977" s="356">
        <v>0.906009244992296</v>
      </c>
      <c r="AD977" s="356">
        <v>0.939922480620155</v>
      </c>
      <c r="AE977" s="356">
        <v>0.92</v>
      </c>
      <c r="AF977" s="169">
        <v>0.999702852614897</v>
      </c>
      <c r="AG977" s="169">
        <v>0.998334401024984</v>
      </c>
      <c r="AH977" s="169">
        <v>0.984018389798041</v>
      </c>
      <c r="AI977" s="169">
        <v>0.999702852614897</v>
      </c>
      <c r="AJ977" s="356">
        <v>0.92</v>
      </c>
      <c r="AK977" s="169">
        <v>0.969133637320238</v>
      </c>
      <c r="AL977" s="169">
        <v>0.96769456681351</v>
      </c>
      <c r="AM977" s="169">
        <v>0.955050749154181</v>
      </c>
      <c r="AN977" s="169">
        <v>0.969133637320238</v>
      </c>
      <c r="AO977" s="168">
        <v>0.99</v>
      </c>
      <c r="AP977" s="358">
        <v>1</v>
      </c>
      <c r="AQ977" s="358">
        <v>1</v>
      </c>
      <c r="AR977" s="358">
        <v>1</v>
      </c>
      <c r="AS977" s="359">
        <v>1</v>
      </c>
      <c r="AT977" s="364">
        <v>0.0656418488929858</v>
      </c>
      <c r="AU977" s="361">
        <v>0.037037037037037</v>
      </c>
      <c r="AV977" s="362">
        <v>0.303030303030303</v>
      </c>
      <c r="AW977" s="362">
        <v>0.16</v>
      </c>
      <c r="AX977" s="362">
        <v>0.037037037037037</v>
      </c>
      <c r="AY977" s="142"/>
      <c r="AZ977" s="140"/>
    </row>
    <row r="978" spans="1:52">
      <c r="A978" s="138"/>
      <c r="B978" s="142"/>
      <c r="C978" s="182" t="s">
        <v>1671</v>
      </c>
      <c r="D978" s="166" t="s">
        <v>237</v>
      </c>
      <c r="E978" s="166" t="s">
        <v>1672</v>
      </c>
      <c r="F978" s="167" t="s">
        <v>1808</v>
      </c>
      <c r="G978" s="185" t="s">
        <v>1809</v>
      </c>
      <c r="H978" s="186" t="s">
        <v>1809</v>
      </c>
      <c r="I978" s="186" t="s">
        <v>1809</v>
      </c>
      <c r="J978" s="186" t="s">
        <v>1809</v>
      </c>
      <c r="K978" s="168">
        <v>0.9</v>
      </c>
      <c r="L978" s="169" t="s">
        <v>32</v>
      </c>
      <c r="M978" s="169" t="s">
        <v>32</v>
      </c>
      <c r="N978" s="170" t="s">
        <v>32</v>
      </c>
      <c r="O978" s="170" t="s">
        <v>32</v>
      </c>
      <c r="P978" s="356">
        <v>0.9</v>
      </c>
      <c r="Q978" s="357" t="s">
        <v>32</v>
      </c>
      <c r="R978" s="169" t="s">
        <v>32</v>
      </c>
      <c r="S978" s="169" t="s">
        <v>32</v>
      </c>
      <c r="T978" s="169" t="s">
        <v>32</v>
      </c>
      <c r="U978" s="356">
        <v>0.9</v>
      </c>
      <c r="V978" s="169" t="s">
        <v>32</v>
      </c>
      <c r="W978" s="169" t="s">
        <v>32</v>
      </c>
      <c r="X978" s="169" t="s">
        <v>32</v>
      </c>
      <c r="Y978" s="169" t="s">
        <v>32</v>
      </c>
      <c r="Z978" s="356">
        <v>0.92</v>
      </c>
      <c r="AA978" s="356" t="s">
        <v>32</v>
      </c>
      <c r="AB978" s="356" t="s">
        <v>32</v>
      </c>
      <c r="AC978" s="356" t="s">
        <v>32</v>
      </c>
      <c r="AD978" s="356" t="s">
        <v>32</v>
      </c>
      <c r="AE978" s="356">
        <v>0.92</v>
      </c>
      <c r="AF978" s="169" t="s">
        <v>32</v>
      </c>
      <c r="AG978" s="169" t="s">
        <v>32</v>
      </c>
      <c r="AH978" s="169" t="s">
        <v>32</v>
      </c>
      <c r="AI978" s="169" t="s">
        <v>32</v>
      </c>
      <c r="AJ978" s="356">
        <v>0.92</v>
      </c>
      <c r="AK978" s="169" t="s">
        <v>32</v>
      </c>
      <c r="AL978" s="169" t="s">
        <v>32</v>
      </c>
      <c r="AM978" s="169" t="s">
        <v>32</v>
      </c>
      <c r="AN978" s="169" t="s">
        <v>32</v>
      </c>
      <c r="AO978" s="168">
        <v>0.99</v>
      </c>
      <c r="AP978" s="358" t="s">
        <v>32</v>
      </c>
      <c r="AQ978" s="358" t="s">
        <v>32</v>
      </c>
      <c r="AR978" s="358" t="s">
        <v>32</v>
      </c>
      <c r="AS978" s="359" t="s">
        <v>32</v>
      </c>
      <c r="AT978" s="364">
        <v>0.0656418488929858</v>
      </c>
      <c r="AU978" s="361" t="s">
        <v>32</v>
      </c>
      <c r="AV978" s="362" t="s">
        <v>32</v>
      </c>
      <c r="AW978" s="362" t="s">
        <v>32</v>
      </c>
      <c r="AX978" s="362" t="s">
        <v>32</v>
      </c>
      <c r="AY978" s="142"/>
      <c r="AZ978" s="140"/>
    </row>
    <row r="979" spans="1:52">
      <c r="A979" s="138"/>
      <c r="B979" s="142"/>
      <c r="C979" s="182" t="s">
        <v>1671</v>
      </c>
      <c r="D979" s="166" t="s">
        <v>26</v>
      </c>
      <c r="E979" s="166" t="s">
        <v>1672</v>
      </c>
      <c r="F979" s="167" t="s">
        <v>1810</v>
      </c>
      <c r="G979" s="185" t="s">
        <v>1811</v>
      </c>
      <c r="H979" s="186" t="s">
        <v>1811</v>
      </c>
      <c r="I979" s="186" t="s">
        <v>1811</v>
      </c>
      <c r="J979" s="186" t="s">
        <v>1811</v>
      </c>
      <c r="K979" s="168">
        <v>0.9</v>
      </c>
      <c r="L979" s="169">
        <v>0.952380952380952</v>
      </c>
      <c r="M979" s="169">
        <v>0.91304347826087</v>
      </c>
      <c r="N979" s="170">
        <v>0.772727272727273</v>
      </c>
      <c r="O979" s="170">
        <v>0.952380952380952</v>
      </c>
      <c r="P979" s="356">
        <v>0.9</v>
      </c>
      <c r="Q979" s="357">
        <v>0.960986547085202</v>
      </c>
      <c r="R979" s="169">
        <v>0.930437983069562</v>
      </c>
      <c r="S979" s="169">
        <v>0.960998439937597</v>
      </c>
      <c r="T979" s="169">
        <v>0.960986547085202</v>
      </c>
      <c r="U979" s="356">
        <v>0.9</v>
      </c>
      <c r="V979" s="169">
        <v>0.794618834080718</v>
      </c>
      <c r="W979" s="169">
        <v>0.843945528156055</v>
      </c>
      <c r="X979" s="169">
        <v>0.907176287051482</v>
      </c>
      <c r="Y979" s="169">
        <v>0.794618834080718</v>
      </c>
      <c r="Z979" s="356">
        <v>0.92</v>
      </c>
      <c r="AA979" s="356">
        <v>0.923518164435946</v>
      </c>
      <c r="AB979" s="356">
        <v>0.875886524822695</v>
      </c>
      <c r="AC979" s="356">
        <v>0.903785488958991</v>
      </c>
      <c r="AD979" s="356">
        <v>0.923518164435946</v>
      </c>
      <c r="AE979" s="356">
        <v>0.92</v>
      </c>
      <c r="AF979" s="169">
        <v>0.995964783565664</v>
      </c>
      <c r="AG979" s="169">
        <v>0.996319663512093</v>
      </c>
      <c r="AH979" s="169">
        <v>0.995101640950282</v>
      </c>
      <c r="AI979" s="169">
        <v>0.995964783565664</v>
      </c>
      <c r="AJ979" s="356">
        <v>0.92</v>
      </c>
      <c r="AK979" s="169">
        <v>0.94421906693712</v>
      </c>
      <c r="AL979" s="169">
        <v>0.936014625228519</v>
      </c>
      <c r="AM979" s="169">
        <v>0.941544885177453</v>
      </c>
      <c r="AN979" s="169">
        <v>0.94421906693712</v>
      </c>
      <c r="AO979" s="168">
        <v>0.99</v>
      </c>
      <c r="AP979" s="358">
        <v>1</v>
      </c>
      <c r="AQ979" s="358">
        <v>1</v>
      </c>
      <c r="AR979" s="358">
        <v>1</v>
      </c>
      <c r="AS979" s="359">
        <v>1</v>
      </c>
      <c r="AT979" s="364">
        <v>0.0656418488929858</v>
      </c>
      <c r="AU979" s="361">
        <v>0.0285714285714286</v>
      </c>
      <c r="AV979" s="362">
        <v>0.25</v>
      </c>
      <c r="AW979" s="362">
        <v>0.12</v>
      </c>
      <c r="AX979" s="362">
        <v>0.0285714285714286</v>
      </c>
      <c r="AY979" s="142"/>
      <c r="AZ979" s="140"/>
    </row>
    <row r="980" spans="1:52">
      <c r="A980" s="138"/>
      <c r="B980" s="142"/>
      <c r="C980" s="182" t="s">
        <v>1671</v>
      </c>
      <c r="D980" s="166" t="s">
        <v>26</v>
      </c>
      <c r="E980" s="166" t="s">
        <v>1672</v>
      </c>
      <c r="F980" s="167" t="s">
        <v>1812</v>
      </c>
      <c r="G980" s="185" t="s">
        <v>1813</v>
      </c>
      <c r="H980" s="186" t="s">
        <v>1813</v>
      </c>
      <c r="I980" s="186" t="s">
        <v>1813</v>
      </c>
      <c r="J980" s="186" t="s">
        <v>1813</v>
      </c>
      <c r="K980" s="168">
        <v>0.9</v>
      </c>
      <c r="L980" s="169">
        <v>0.8</v>
      </c>
      <c r="M980" s="169">
        <v>0.888888888888889</v>
      </c>
      <c r="N980" s="170">
        <v>0.894736842105263</v>
      </c>
      <c r="O980" s="170">
        <v>0.8</v>
      </c>
      <c r="P980" s="356">
        <v>0.9</v>
      </c>
      <c r="Q980" s="357">
        <v>0.958769633507853</v>
      </c>
      <c r="R980" s="169">
        <v>0.949945593035909</v>
      </c>
      <c r="S980" s="169">
        <v>0.925925925925926</v>
      </c>
      <c r="T980" s="169">
        <v>0.958769633507853</v>
      </c>
      <c r="U980" s="356">
        <v>0.9</v>
      </c>
      <c r="V980" s="169">
        <v>0.878926701570681</v>
      </c>
      <c r="W980" s="169">
        <v>0.818824809575626</v>
      </c>
      <c r="X980" s="169">
        <v>0.912783751493429</v>
      </c>
      <c r="Y980" s="169">
        <v>0.878926701570681</v>
      </c>
      <c r="Z980" s="356">
        <v>0.92</v>
      </c>
      <c r="AA980" s="356">
        <v>0.902887139107612</v>
      </c>
      <c r="AB980" s="356">
        <v>0.901176470588235</v>
      </c>
      <c r="AC980" s="356">
        <v>0.901960784313726</v>
      </c>
      <c r="AD980" s="356">
        <v>0.902887139107612</v>
      </c>
      <c r="AE980" s="356">
        <v>0.92</v>
      </c>
      <c r="AF980" s="169">
        <v>0.998635743519782</v>
      </c>
      <c r="AG980" s="169">
        <v>0.999074502545118</v>
      </c>
      <c r="AH980" s="169">
        <v>0.998080245728547</v>
      </c>
      <c r="AI980" s="169">
        <v>0.998635743519782</v>
      </c>
      <c r="AJ980" s="356">
        <v>0.92</v>
      </c>
      <c r="AK980" s="169">
        <v>0.951194712760549</v>
      </c>
      <c r="AL980" s="169">
        <v>0.94078656650464</v>
      </c>
      <c r="AM980" s="169">
        <v>0.948635634028893</v>
      </c>
      <c r="AN980" s="169">
        <v>0.951194712760549</v>
      </c>
      <c r="AO980" s="168">
        <v>0.99</v>
      </c>
      <c r="AP980" s="358">
        <v>1</v>
      </c>
      <c r="AQ980" s="358">
        <v>1</v>
      </c>
      <c r="AR980" s="358">
        <v>1</v>
      </c>
      <c r="AS980" s="359">
        <v>1</v>
      </c>
      <c r="AT980" s="364">
        <v>0.0656418488929858</v>
      </c>
      <c r="AU980" s="361">
        <v>0.05</v>
      </c>
      <c r="AV980" s="362">
        <v>0.2</v>
      </c>
      <c r="AW980" s="362">
        <v>0.05</v>
      </c>
      <c r="AX980" s="362">
        <v>0.05</v>
      </c>
      <c r="AY980" s="142"/>
      <c r="AZ980" s="140"/>
    </row>
    <row r="981" spans="1:52">
      <c r="A981" s="138"/>
      <c r="B981" s="142"/>
      <c r="C981" s="182" t="s">
        <v>1671</v>
      </c>
      <c r="D981" s="166" t="s">
        <v>26</v>
      </c>
      <c r="E981" s="166" t="s">
        <v>1672</v>
      </c>
      <c r="F981" s="167" t="s">
        <v>1814</v>
      </c>
      <c r="G981" s="187" t="s">
        <v>1815</v>
      </c>
      <c r="H981" s="188" t="s">
        <v>1815</v>
      </c>
      <c r="I981" s="188" t="s">
        <v>1815</v>
      </c>
      <c r="J981" s="188" t="s">
        <v>1815</v>
      </c>
      <c r="K981" s="168">
        <v>0.9</v>
      </c>
      <c r="L981" s="169">
        <v>0.857142857142857</v>
      </c>
      <c r="M981" s="169">
        <v>0.875</v>
      </c>
      <c r="N981" s="170">
        <v>0.866666666666667</v>
      </c>
      <c r="O981" s="170">
        <v>0.857142857142857</v>
      </c>
      <c r="P981" s="356">
        <v>0.9</v>
      </c>
      <c r="Q981" s="357">
        <v>0.901171303074671</v>
      </c>
      <c r="R981" s="169">
        <v>0.893602693602694</v>
      </c>
      <c r="S981" s="169">
        <v>0.926863572433193</v>
      </c>
      <c r="T981" s="169">
        <v>0.901171303074671</v>
      </c>
      <c r="U981" s="356">
        <v>0.9</v>
      </c>
      <c r="V981" s="169">
        <v>0.905563689604685</v>
      </c>
      <c r="W981" s="169">
        <v>0.913131313131313</v>
      </c>
      <c r="X981" s="169">
        <v>0.928270042194093</v>
      </c>
      <c r="Y981" s="169">
        <v>0.905563689604685</v>
      </c>
      <c r="Z981" s="356">
        <v>0.92</v>
      </c>
      <c r="AA981" s="356">
        <v>0.937269372693727</v>
      </c>
      <c r="AB981" s="356">
        <v>0.938650306748466</v>
      </c>
      <c r="AC981" s="356">
        <v>0.938095238095238</v>
      </c>
      <c r="AD981" s="356">
        <v>0.937269372693727</v>
      </c>
      <c r="AE981" s="356">
        <v>0.92</v>
      </c>
      <c r="AF981" s="169">
        <v>0.997774480712166</v>
      </c>
      <c r="AG981" s="169">
        <v>0.998475609756098</v>
      </c>
      <c r="AH981" s="169">
        <v>0.997534516765286</v>
      </c>
      <c r="AI981" s="169">
        <v>0.997774480712166</v>
      </c>
      <c r="AJ981" s="356">
        <v>0.92</v>
      </c>
      <c r="AK981" s="169">
        <v>0.96562123039807</v>
      </c>
      <c r="AL981" s="169">
        <v>0.967439293598234</v>
      </c>
      <c r="AM981" s="169">
        <v>0.962864721485411</v>
      </c>
      <c r="AN981" s="169">
        <v>0.96562123039807</v>
      </c>
      <c r="AO981" s="168">
        <v>0.99</v>
      </c>
      <c r="AP981" s="358">
        <v>1</v>
      </c>
      <c r="AQ981" s="358">
        <v>1</v>
      </c>
      <c r="AR981" s="358">
        <v>1</v>
      </c>
      <c r="AS981" s="359">
        <v>1</v>
      </c>
      <c r="AT981" s="364">
        <v>0.0656418488929858</v>
      </c>
      <c r="AU981" s="361">
        <v>0.125</v>
      </c>
      <c r="AV981" s="362">
        <v>0.1875</v>
      </c>
      <c r="AW981" s="362">
        <v>-0.125</v>
      </c>
      <c r="AX981" s="362">
        <v>0.125</v>
      </c>
      <c r="AY981" s="142"/>
      <c r="AZ981" s="140"/>
    </row>
    <row r="982" spans="1:52">
      <c r="A982" s="138"/>
      <c r="B982" s="142"/>
      <c r="C982" s="182" t="s">
        <v>1671</v>
      </c>
      <c r="D982" s="166" t="s">
        <v>26</v>
      </c>
      <c r="E982" s="166" t="s">
        <v>1672</v>
      </c>
      <c r="F982" s="167" t="s">
        <v>1816</v>
      </c>
      <c r="G982" s="193" t="s">
        <v>1816</v>
      </c>
      <c r="H982" s="194" t="s">
        <v>1816</v>
      </c>
      <c r="I982" s="194" t="s">
        <v>1816</v>
      </c>
      <c r="J982" s="194" t="s">
        <v>1816</v>
      </c>
      <c r="K982" s="168">
        <v>0.9</v>
      </c>
      <c r="L982" s="169">
        <v>1</v>
      </c>
      <c r="M982" s="169">
        <v>1</v>
      </c>
      <c r="N982" s="170">
        <v>0.857142857142857</v>
      </c>
      <c r="O982" s="170">
        <v>1</v>
      </c>
      <c r="P982" s="356">
        <v>0.9</v>
      </c>
      <c r="Q982" s="357">
        <v>0.910858995137763</v>
      </c>
      <c r="R982" s="169">
        <v>0.986851211072664</v>
      </c>
      <c r="S982" s="169">
        <v>0.995275590551181</v>
      </c>
      <c r="T982" s="169">
        <v>0.910858995137763</v>
      </c>
      <c r="U982" s="356">
        <v>0.9</v>
      </c>
      <c r="V982" s="169">
        <v>0.83063209076175</v>
      </c>
      <c r="W982" s="169">
        <v>0.833217993079585</v>
      </c>
      <c r="X982" s="169">
        <v>0.941732283464567</v>
      </c>
      <c r="Y982" s="169">
        <v>0.83063209076175</v>
      </c>
      <c r="Z982" s="356">
        <v>0.92</v>
      </c>
      <c r="AA982" s="356">
        <v>0.832191780821918</v>
      </c>
      <c r="AB982" s="356">
        <v>0.798165137614679</v>
      </c>
      <c r="AC982" s="356">
        <v>0.810958904109589</v>
      </c>
      <c r="AD982" s="356">
        <v>0.832191780821918</v>
      </c>
      <c r="AE982" s="356">
        <v>0.92</v>
      </c>
      <c r="AF982" s="169">
        <v>0.999578947368421</v>
      </c>
      <c r="AG982" s="169">
        <v>0.999170812603648</v>
      </c>
      <c r="AH982" s="169">
        <v>0.999046104928458</v>
      </c>
      <c r="AI982" s="169">
        <v>0.999578947368421</v>
      </c>
      <c r="AJ982" s="356">
        <v>0.92</v>
      </c>
      <c r="AK982" s="169">
        <v>0.925973197192087</v>
      </c>
      <c r="AL982" s="169">
        <v>0.924985899605189</v>
      </c>
      <c r="AM982" s="169">
        <v>0.919080919080919</v>
      </c>
      <c r="AN982" s="169">
        <v>0.925973197192087</v>
      </c>
      <c r="AO982" s="168">
        <v>0.99</v>
      </c>
      <c r="AP982" s="358">
        <v>1</v>
      </c>
      <c r="AQ982" s="358">
        <v>1</v>
      </c>
      <c r="AR982" s="358">
        <v>1</v>
      </c>
      <c r="AS982" s="359">
        <v>1</v>
      </c>
      <c r="AT982" s="364">
        <v>0.0656418488929858</v>
      </c>
      <c r="AU982" s="361">
        <v>0</v>
      </c>
      <c r="AV982" s="362">
        <v>0.266666666666667</v>
      </c>
      <c r="AW982" s="362">
        <v>0.142857142857143</v>
      </c>
      <c r="AX982" s="362">
        <v>0</v>
      </c>
      <c r="AY982" s="142"/>
      <c r="AZ982" s="140"/>
    </row>
    <row r="983" spans="1:52">
      <c r="A983" s="138"/>
      <c r="B983" s="142"/>
      <c r="C983" s="182" t="s">
        <v>1671</v>
      </c>
      <c r="D983" s="166" t="s">
        <v>26</v>
      </c>
      <c r="E983" s="166" t="s">
        <v>1672</v>
      </c>
      <c r="F983" s="167" t="s">
        <v>1817</v>
      </c>
      <c r="G983" s="183" t="s">
        <v>1818</v>
      </c>
      <c r="H983" s="184" t="s">
        <v>1818</v>
      </c>
      <c r="I983" s="184" t="s">
        <v>1818</v>
      </c>
      <c r="J983" s="184" t="s">
        <v>1818</v>
      </c>
      <c r="K983" s="168">
        <v>0.9</v>
      </c>
      <c r="L983" s="169">
        <v>1</v>
      </c>
      <c r="M983" s="169">
        <v>1</v>
      </c>
      <c r="N983" s="170">
        <v>1</v>
      </c>
      <c r="O983" s="170">
        <v>1</v>
      </c>
      <c r="P983" s="356">
        <v>0.9</v>
      </c>
      <c r="Q983" s="357">
        <v>0.927220077220077</v>
      </c>
      <c r="R983" s="169">
        <v>0.948884991230268</v>
      </c>
      <c r="S983" s="169">
        <v>0.9049135577798</v>
      </c>
      <c r="T983" s="169">
        <v>0.927220077220077</v>
      </c>
      <c r="U983" s="356">
        <v>0.9</v>
      </c>
      <c r="V983" s="169">
        <v>0.86949806949807</v>
      </c>
      <c r="W983" s="169">
        <v>0.914557754948634</v>
      </c>
      <c r="X983" s="169">
        <v>0.862147406733394</v>
      </c>
      <c r="Y983" s="169">
        <v>0.86949806949807</v>
      </c>
      <c r="Z983" s="356">
        <v>0.92</v>
      </c>
      <c r="AA983" s="356" t="s">
        <v>32</v>
      </c>
      <c r="AB983" s="356" t="s">
        <v>32</v>
      </c>
      <c r="AC983" s="356" t="s">
        <v>32</v>
      </c>
      <c r="AD983" s="356" t="s">
        <v>32</v>
      </c>
      <c r="AE983" s="356">
        <v>0.92</v>
      </c>
      <c r="AF983" s="169">
        <v>0.969889064976228</v>
      </c>
      <c r="AG983" s="169">
        <v>0.984659090909091</v>
      </c>
      <c r="AH983" s="169">
        <v>0.963636363636364</v>
      </c>
      <c r="AI983" s="169">
        <v>0.969889064976228</v>
      </c>
      <c r="AJ983" s="356">
        <v>0.92</v>
      </c>
      <c r="AK983" s="169">
        <v>0.923430321592649</v>
      </c>
      <c r="AL983" s="169">
        <v>0.938376753507014</v>
      </c>
      <c r="AM983" s="169">
        <v>0.887170154686078</v>
      </c>
      <c r="AN983" s="169">
        <v>0.923430321592649</v>
      </c>
      <c r="AO983" s="168">
        <v>0.99</v>
      </c>
      <c r="AP983" s="358">
        <v>1</v>
      </c>
      <c r="AQ983" s="358">
        <v>1</v>
      </c>
      <c r="AR983" s="358">
        <v>1</v>
      </c>
      <c r="AS983" s="359">
        <v>1</v>
      </c>
      <c r="AT983" s="364">
        <v>0.0656418488929858</v>
      </c>
      <c r="AU983" s="361">
        <v>0</v>
      </c>
      <c r="AV983" s="362">
        <v>0.371428571428571</v>
      </c>
      <c r="AW983" s="362">
        <v>0.111111111111111</v>
      </c>
      <c r="AX983" s="362">
        <v>0</v>
      </c>
      <c r="AY983" s="142"/>
      <c r="AZ983" s="140"/>
    </row>
    <row r="984" spans="1:52">
      <c r="A984" s="138"/>
      <c r="B984" s="142"/>
      <c r="C984" s="182" t="s">
        <v>1671</v>
      </c>
      <c r="D984" s="166" t="s">
        <v>26</v>
      </c>
      <c r="E984" s="166" t="s">
        <v>1672</v>
      </c>
      <c r="F984" s="167" t="s">
        <v>1819</v>
      </c>
      <c r="G984" s="183" t="s">
        <v>1820</v>
      </c>
      <c r="H984" s="184" t="s">
        <v>1820</v>
      </c>
      <c r="I984" s="184" t="s">
        <v>1820</v>
      </c>
      <c r="J984" s="184" t="s">
        <v>1820</v>
      </c>
      <c r="K984" s="168">
        <v>0.9</v>
      </c>
      <c r="L984" s="169">
        <v>0.930232558139535</v>
      </c>
      <c r="M984" s="169">
        <v>0.95</v>
      </c>
      <c r="N984" s="170">
        <v>1</v>
      </c>
      <c r="O984" s="170">
        <v>0.930232558139535</v>
      </c>
      <c r="P984" s="356">
        <v>0.9</v>
      </c>
      <c r="Q984" s="357">
        <v>0.956779159265838</v>
      </c>
      <c r="R984" s="169">
        <v>0.955278211128445</v>
      </c>
      <c r="S984" s="169">
        <v>0.978803579839849</v>
      </c>
      <c r="T984" s="169">
        <v>0.956779159265838</v>
      </c>
      <c r="U984" s="356">
        <v>0.9</v>
      </c>
      <c r="V984" s="169">
        <v>0.877639628971778</v>
      </c>
      <c r="W984" s="169">
        <v>0.905876235049402</v>
      </c>
      <c r="X984" s="169">
        <v>0.918982571832313</v>
      </c>
      <c r="Y984" s="169">
        <v>0.877639628971778</v>
      </c>
      <c r="Z984" s="356">
        <v>0.92</v>
      </c>
      <c r="AA984" s="356" t="s">
        <v>32</v>
      </c>
      <c r="AB984" s="356" t="s">
        <v>32</v>
      </c>
      <c r="AC984" s="356" t="s">
        <v>32</v>
      </c>
      <c r="AD984" s="356" t="s">
        <v>32</v>
      </c>
      <c r="AE984" s="356">
        <v>0.92</v>
      </c>
      <c r="AF984" s="169">
        <v>0.974804826117814</v>
      </c>
      <c r="AG984" s="169">
        <v>0.969098277608916</v>
      </c>
      <c r="AH984" s="169">
        <v>0.991007868115399</v>
      </c>
      <c r="AI984" s="169">
        <v>0.974804826117814</v>
      </c>
      <c r="AJ984" s="356">
        <v>0.92</v>
      </c>
      <c r="AK984" s="169">
        <v>0.934010152284264</v>
      </c>
      <c r="AL984" s="169">
        <v>0.932917316692668</v>
      </c>
      <c r="AM984" s="169">
        <v>0.942534149788036</v>
      </c>
      <c r="AN984" s="169">
        <v>0.934010152284264</v>
      </c>
      <c r="AO984" s="168">
        <v>0.99</v>
      </c>
      <c r="AP984" s="358">
        <v>1</v>
      </c>
      <c r="AQ984" s="358">
        <v>1</v>
      </c>
      <c r="AR984" s="358">
        <v>1</v>
      </c>
      <c r="AS984" s="359">
        <v>1</v>
      </c>
      <c r="AT984" s="364">
        <v>0.0656418488929858</v>
      </c>
      <c r="AU984" s="361">
        <v>0</v>
      </c>
      <c r="AV984" s="362">
        <v>0.318181818181818</v>
      </c>
      <c r="AW984" s="362">
        <v>0.0666666666666667</v>
      </c>
      <c r="AX984" s="362">
        <v>0</v>
      </c>
      <c r="AY984" s="142"/>
      <c r="AZ984" s="140"/>
    </row>
    <row r="985" spans="1:52">
      <c r="A985" s="138"/>
      <c r="B985" s="142"/>
      <c r="C985" s="182" t="s">
        <v>1671</v>
      </c>
      <c r="D985" s="166" t="s">
        <v>26</v>
      </c>
      <c r="E985" s="166" t="s">
        <v>1672</v>
      </c>
      <c r="F985" s="167" t="s">
        <v>1821</v>
      </c>
      <c r="G985" s="185" t="s">
        <v>1822</v>
      </c>
      <c r="H985" s="186" t="s">
        <v>1822</v>
      </c>
      <c r="I985" s="186" t="s">
        <v>1822</v>
      </c>
      <c r="J985" s="186" t="s">
        <v>1822</v>
      </c>
      <c r="K985" s="168">
        <v>0.9</v>
      </c>
      <c r="L985" s="169">
        <v>0.933333333333333</v>
      </c>
      <c r="M985" s="169">
        <v>0.943396226415094</v>
      </c>
      <c r="N985" s="170">
        <v>0.914893617021277</v>
      </c>
      <c r="O985" s="170">
        <v>0.933333333333333</v>
      </c>
      <c r="P985" s="356">
        <v>0.9</v>
      </c>
      <c r="Q985" s="357">
        <v>0.907428571428571</v>
      </c>
      <c r="R985" s="169">
        <v>0.926444833625219</v>
      </c>
      <c r="S985" s="169">
        <v>0.890400604686319</v>
      </c>
      <c r="T985" s="169">
        <v>0.907428571428571</v>
      </c>
      <c r="U985" s="356">
        <v>0.9</v>
      </c>
      <c r="V985" s="169">
        <v>0.88930612244898</v>
      </c>
      <c r="W985" s="169">
        <v>0.901050788091068</v>
      </c>
      <c r="X985" s="169">
        <v>0.86281179138322</v>
      </c>
      <c r="Y985" s="169">
        <v>0.88930612244898</v>
      </c>
      <c r="Z985" s="356">
        <v>0.92</v>
      </c>
      <c r="AA985" s="356" t="s">
        <v>32</v>
      </c>
      <c r="AB985" s="356" t="s">
        <v>32</v>
      </c>
      <c r="AC985" s="356" t="s">
        <v>32</v>
      </c>
      <c r="AD985" s="356" t="s">
        <v>32</v>
      </c>
      <c r="AE985" s="356">
        <v>0.92</v>
      </c>
      <c r="AF985" s="169">
        <v>0.960931630353118</v>
      </c>
      <c r="AG985" s="169">
        <v>0.95906432748538</v>
      </c>
      <c r="AH985" s="169">
        <v>0.971811134601832</v>
      </c>
      <c r="AI985" s="169">
        <v>0.960931630353118</v>
      </c>
      <c r="AJ985" s="356">
        <v>0.92</v>
      </c>
      <c r="AK985" s="169">
        <v>0.93551523007129</v>
      </c>
      <c r="AL985" s="169">
        <v>0.934558984460495</v>
      </c>
      <c r="AM985" s="169">
        <v>0.891912320483749</v>
      </c>
      <c r="AN985" s="169">
        <v>0.93551523007129</v>
      </c>
      <c r="AO985" s="168">
        <v>0.99</v>
      </c>
      <c r="AP985" s="358">
        <v>1</v>
      </c>
      <c r="AQ985" s="358">
        <v>1</v>
      </c>
      <c r="AR985" s="358">
        <v>1</v>
      </c>
      <c r="AS985" s="359">
        <v>1</v>
      </c>
      <c r="AT985" s="364">
        <v>0.0656418488929858</v>
      </c>
      <c r="AU985" s="361">
        <v>0.037037037037037</v>
      </c>
      <c r="AV985" s="362">
        <v>0.16</v>
      </c>
      <c r="AW985" s="362">
        <v>0.117647058823529</v>
      </c>
      <c r="AX985" s="362">
        <v>0.037037037037037</v>
      </c>
      <c r="AY985" s="142"/>
      <c r="AZ985" s="140"/>
    </row>
    <row r="986" spans="1:52">
      <c r="A986" s="138"/>
      <c r="B986" s="142"/>
      <c r="C986" s="182" t="s">
        <v>1671</v>
      </c>
      <c r="D986" s="166" t="s">
        <v>26</v>
      </c>
      <c r="E986" s="166" t="s">
        <v>1672</v>
      </c>
      <c r="F986" s="167" t="s">
        <v>1823</v>
      </c>
      <c r="G986" s="185" t="s">
        <v>1824</v>
      </c>
      <c r="H986" s="186" t="s">
        <v>1824</v>
      </c>
      <c r="I986" s="186" t="s">
        <v>1824</v>
      </c>
      <c r="J986" s="186" t="s">
        <v>1824</v>
      </c>
      <c r="K986" s="168">
        <v>0.9</v>
      </c>
      <c r="L986" s="169">
        <v>0.882352941176471</v>
      </c>
      <c r="M986" s="169">
        <v>0.96551724137931</v>
      </c>
      <c r="N986" s="170">
        <v>0.892857142857143</v>
      </c>
      <c r="O986" s="170">
        <v>0.882352941176471</v>
      </c>
      <c r="P986" s="356">
        <v>0.9</v>
      </c>
      <c r="Q986" s="357">
        <v>0.939427012278308</v>
      </c>
      <c r="R986" s="169">
        <v>0.947247706422018</v>
      </c>
      <c r="S986" s="169">
        <v>0.956043956043956</v>
      </c>
      <c r="T986" s="169">
        <v>0.939427012278308</v>
      </c>
      <c r="U986" s="356">
        <v>0.9</v>
      </c>
      <c r="V986" s="169">
        <v>0.913506139154161</v>
      </c>
      <c r="W986" s="169">
        <v>0.90694626474443</v>
      </c>
      <c r="X986" s="169">
        <v>0.934712346477052</v>
      </c>
      <c r="Y986" s="169">
        <v>0.913506139154161</v>
      </c>
      <c r="Z986" s="356">
        <v>0.92</v>
      </c>
      <c r="AA986" s="356" t="s">
        <v>32</v>
      </c>
      <c r="AB986" s="356" t="s">
        <v>32</v>
      </c>
      <c r="AC986" s="356" t="s">
        <v>32</v>
      </c>
      <c r="AD986" s="356" t="s">
        <v>32</v>
      </c>
      <c r="AE986" s="356">
        <v>0.92</v>
      </c>
      <c r="AF986" s="169">
        <v>0.930531732418525</v>
      </c>
      <c r="AG986" s="169">
        <v>0.986234458259325</v>
      </c>
      <c r="AH986" s="169">
        <v>0.981789390340459</v>
      </c>
      <c r="AI986" s="169">
        <v>0.930531732418525</v>
      </c>
      <c r="AJ986" s="356">
        <v>0.92</v>
      </c>
      <c r="AK986" s="169">
        <v>0.950736278447122</v>
      </c>
      <c r="AL986" s="169">
        <v>0.945281782437746</v>
      </c>
      <c r="AM986" s="169">
        <v>0.949032258064516</v>
      </c>
      <c r="AN986" s="169">
        <v>0.950736278447122</v>
      </c>
      <c r="AO986" s="168">
        <v>0.99</v>
      </c>
      <c r="AP986" s="358">
        <v>1</v>
      </c>
      <c r="AQ986" s="358">
        <v>1</v>
      </c>
      <c r="AR986" s="358">
        <v>1</v>
      </c>
      <c r="AS986" s="359">
        <v>1</v>
      </c>
      <c r="AT986" s="364">
        <v>0.0656418488929858</v>
      </c>
      <c r="AU986" s="361">
        <v>0.04</v>
      </c>
      <c r="AV986" s="362">
        <v>0.0833333333333333</v>
      </c>
      <c r="AW986" s="362">
        <v>0.142857142857143</v>
      </c>
      <c r="AX986" s="362">
        <v>0.04</v>
      </c>
      <c r="AY986" s="142"/>
      <c r="AZ986" s="140"/>
    </row>
    <row r="987" spans="1:52">
      <c r="A987" s="138"/>
      <c r="B987" s="142"/>
      <c r="C987" s="182" t="s">
        <v>1671</v>
      </c>
      <c r="D987" s="166" t="s">
        <v>26</v>
      </c>
      <c r="E987" s="166" t="s">
        <v>1672</v>
      </c>
      <c r="F987" s="167" t="s">
        <v>1825</v>
      </c>
      <c r="G987" s="185" t="s">
        <v>1826</v>
      </c>
      <c r="H987" s="186" t="s">
        <v>1826</v>
      </c>
      <c r="I987" s="186" t="s">
        <v>1826</v>
      </c>
      <c r="J987" s="186" t="s">
        <v>1826</v>
      </c>
      <c r="K987" s="168">
        <v>0.9</v>
      </c>
      <c r="L987" s="169">
        <v>0.88</v>
      </c>
      <c r="M987" s="169">
        <v>0.9375</v>
      </c>
      <c r="N987" s="170">
        <v>0.878048780487805</v>
      </c>
      <c r="O987" s="170">
        <v>0.88</v>
      </c>
      <c r="P987" s="356">
        <v>0.9</v>
      </c>
      <c r="Q987" s="357">
        <v>0.90598902409926</v>
      </c>
      <c r="R987" s="169">
        <v>0.89249617151608</v>
      </c>
      <c r="S987" s="169">
        <v>0.95353982300885</v>
      </c>
      <c r="T987" s="169">
        <v>0.90598902409926</v>
      </c>
      <c r="U987" s="356">
        <v>0.9</v>
      </c>
      <c r="V987" s="169">
        <v>0.890240992603197</v>
      </c>
      <c r="W987" s="169">
        <v>0.904134762633997</v>
      </c>
      <c r="X987" s="169">
        <v>0.926438053097345</v>
      </c>
      <c r="Y987" s="169">
        <v>0.890240992603197</v>
      </c>
      <c r="Z987" s="356">
        <v>0.92</v>
      </c>
      <c r="AA987" s="356" t="s">
        <v>32</v>
      </c>
      <c r="AB987" s="356" t="s">
        <v>32</v>
      </c>
      <c r="AC987" s="356" t="s">
        <v>32</v>
      </c>
      <c r="AD987" s="356" t="s">
        <v>32</v>
      </c>
      <c r="AE987" s="356">
        <v>0.92</v>
      </c>
      <c r="AF987" s="169">
        <v>0.879120879120879</v>
      </c>
      <c r="AG987" s="169">
        <v>0.996699669966997</v>
      </c>
      <c r="AH987" s="169">
        <v>0.944949225013362</v>
      </c>
      <c r="AI987" s="169">
        <v>0.879120879120879</v>
      </c>
      <c r="AJ987" s="356">
        <v>0.92</v>
      </c>
      <c r="AK987" s="169">
        <v>0.936717827626919</v>
      </c>
      <c r="AL987" s="169">
        <v>0.939663093415008</v>
      </c>
      <c r="AM987" s="169">
        <v>0.953565505804312</v>
      </c>
      <c r="AN987" s="169">
        <v>0.936717827626919</v>
      </c>
      <c r="AO987" s="168">
        <v>0.99</v>
      </c>
      <c r="AP987" s="358">
        <v>1</v>
      </c>
      <c r="AQ987" s="358">
        <v>1</v>
      </c>
      <c r="AR987" s="358">
        <v>1</v>
      </c>
      <c r="AS987" s="359">
        <v>1</v>
      </c>
      <c r="AT987" s="364">
        <v>0.0656418488929858</v>
      </c>
      <c r="AU987" s="361">
        <v>0</v>
      </c>
      <c r="AV987" s="362">
        <v>0.2</v>
      </c>
      <c r="AW987" s="362">
        <v>0.0714285714285714</v>
      </c>
      <c r="AX987" s="362">
        <v>0</v>
      </c>
      <c r="AY987" s="142"/>
      <c r="AZ987" s="140"/>
    </row>
    <row r="988" spans="1:52">
      <c r="A988" s="138"/>
      <c r="B988" s="142"/>
      <c r="C988" s="182" t="s">
        <v>1671</v>
      </c>
      <c r="D988" s="166" t="s">
        <v>26</v>
      </c>
      <c r="E988" s="166" t="s">
        <v>1672</v>
      </c>
      <c r="F988" s="167" t="s">
        <v>1827</v>
      </c>
      <c r="G988" s="185" t="s">
        <v>1828</v>
      </c>
      <c r="H988" s="186" t="s">
        <v>1828</v>
      </c>
      <c r="I988" s="186" t="s">
        <v>1828</v>
      </c>
      <c r="J988" s="186" t="s">
        <v>1828</v>
      </c>
      <c r="K988" s="168">
        <v>0.9</v>
      </c>
      <c r="L988" s="169">
        <v>1</v>
      </c>
      <c r="M988" s="169">
        <v>1</v>
      </c>
      <c r="N988" s="170">
        <v>0.964285714285714</v>
      </c>
      <c r="O988" s="170">
        <v>1</v>
      </c>
      <c r="P988" s="356">
        <v>0.9</v>
      </c>
      <c r="Q988" s="357">
        <v>0.915241635687732</v>
      </c>
      <c r="R988" s="169">
        <v>0.946864686468647</v>
      </c>
      <c r="S988" s="169">
        <v>0.946316390633923</v>
      </c>
      <c r="T988" s="169">
        <v>0.915241635687732</v>
      </c>
      <c r="U988" s="356">
        <v>0.9</v>
      </c>
      <c r="V988" s="169">
        <v>0.891945477075589</v>
      </c>
      <c r="W988" s="169">
        <v>0.898349834983498</v>
      </c>
      <c r="X988" s="169">
        <v>0.904054825813821</v>
      </c>
      <c r="Y988" s="169">
        <v>0.891945477075589</v>
      </c>
      <c r="Z988" s="356">
        <v>0.92</v>
      </c>
      <c r="AA988" s="356" t="s">
        <v>32</v>
      </c>
      <c r="AB988" s="356" t="s">
        <v>32</v>
      </c>
      <c r="AC988" s="356" t="s">
        <v>32</v>
      </c>
      <c r="AD988" s="356" t="s">
        <v>32</v>
      </c>
      <c r="AE988" s="356">
        <v>0.92</v>
      </c>
      <c r="AF988" s="169">
        <v>0.727272727272727</v>
      </c>
      <c r="AG988" s="169">
        <v>0.973684210526316</v>
      </c>
      <c r="AH988" s="169">
        <v>0.972886762360447</v>
      </c>
      <c r="AI988" s="169">
        <v>0.727272727272727</v>
      </c>
      <c r="AJ988" s="356">
        <v>0.92</v>
      </c>
      <c r="AK988" s="169">
        <v>0.933069893800939</v>
      </c>
      <c r="AL988" s="169">
        <v>0.942263279445728</v>
      </c>
      <c r="AM988" s="169">
        <v>0.924657534246575</v>
      </c>
      <c r="AN988" s="169">
        <v>0.933069893800939</v>
      </c>
      <c r="AO988" s="168">
        <v>0.99</v>
      </c>
      <c r="AP988" s="358">
        <v>1</v>
      </c>
      <c r="AQ988" s="358">
        <v>1</v>
      </c>
      <c r="AR988" s="358">
        <v>1</v>
      </c>
      <c r="AS988" s="359">
        <v>1</v>
      </c>
      <c r="AT988" s="364">
        <v>0.0656418488929858</v>
      </c>
      <c r="AU988" s="361">
        <v>0</v>
      </c>
      <c r="AV988" s="362">
        <v>0.25</v>
      </c>
      <c r="AW988" s="362">
        <v>0.0416666666666667</v>
      </c>
      <c r="AX988" s="362">
        <v>0</v>
      </c>
      <c r="AY988" s="142"/>
      <c r="AZ988" s="140"/>
    </row>
    <row r="989" spans="1:52">
      <c r="A989" s="138"/>
      <c r="B989" s="142"/>
      <c r="C989" s="182" t="s">
        <v>1671</v>
      </c>
      <c r="D989" s="166" t="s">
        <v>237</v>
      </c>
      <c r="E989" s="166" t="s">
        <v>1672</v>
      </c>
      <c r="F989" s="167" t="s">
        <v>1829</v>
      </c>
      <c r="G989" s="185" t="s">
        <v>1830</v>
      </c>
      <c r="H989" s="186" t="s">
        <v>1830</v>
      </c>
      <c r="I989" s="186" t="s">
        <v>1830</v>
      </c>
      <c r="J989" s="186" t="s">
        <v>1830</v>
      </c>
      <c r="K989" s="168">
        <v>0.9</v>
      </c>
      <c r="L989" s="169" t="s">
        <v>32</v>
      </c>
      <c r="M989" s="169" t="s">
        <v>32</v>
      </c>
      <c r="N989" s="170" t="s">
        <v>32</v>
      </c>
      <c r="O989" s="170" t="s">
        <v>32</v>
      </c>
      <c r="P989" s="356">
        <v>0.9</v>
      </c>
      <c r="Q989" s="357" t="s">
        <v>32</v>
      </c>
      <c r="R989" s="169" t="s">
        <v>32</v>
      </c>
      <c r="S989" s="169">
        <v>0</v>
      </c>
      <c r="T989" s="169" t="s">
        <v>32</v>
      </c>
      <c r="U989" s="356">
        <v>0.9</v>
      </c>
      <c r="V989" s="169" t="s">
        <v>32</v>
      </c>
      <c r="W989" s="169" t="s">
        <v>32</v>
      </c>
      <c r="X989" s="169">
        <v>0</v>
      </c>
      <c r="Y989" s="169" t="s">
        <v>32</v>
      </c>
      <c r="Z989" s="356">
        <v>0.92</v>
      </c>
      <c r="AA989" s="356" t="s">
        <v>32</v>
      </c>
      <c r="AB989" s="356" t="s">
        <v>32</v>
      </c>
      <c r="AC989" s="356" t="s">
        <v>32</v>
      </c>
      <c r="AD989" s="356" t="s">
        <v>32</v>
      </c>
      <c r="AE989" s="356">
        <v>0.92</v>
      </c>
      <c r="AF989" s="169">
        <v>0.972727272727273</v>
      </c>
      <c r="AG989" s="169">
        <v>1</v>
      </c>
      <c r="AH989" s="169">
        <v>0.964824120603015</v>
      </c>
      <c r="AI989" s="169">
        <v>0.972727272727273</v>
      </c>
      <c r="AJ989" s="356">
        <v>0.92</v>
      </c>
      <c r="AK989" s="169">
        <v>1</v>
      </c>
      <c r="AL989" s="169" t="s">
        <v>32</v>
      </c>
      <c r="AM989" s="169">
        <v>0.5</v>
      </c>
      <c r="AN989" s="169">
        <v>1</v>
      </c>
      <c r="AO989" s="168">
        <v>0.99</v>
      </c>
      <c r="AP989" s="358" t="s">
        <v>32</v>
      </c>
      <c r="AQ989" s="358">
        <v>1</v>
      </c>
      <c r="AR989" s="358">
        <v>1</v>
      </c>
      <c r="AS989" s="359" t="s">
        <v>32</v>
      </c>
      <c r="AT989" s="364">
        <v>0.0656418488929858</v>
      </c>
      <c r="AU989" s="361" t="s">
        <v>32</v>
      </c>
      <c r="AV989" s="362" t="s">
        <v>32</v>
      </c>
      <c r="AW989" s="362" t="s">
        <v>32</v>
      </c>
      <c r="AX989" s="362" t="s">
        <v>32</v>
      </c>
      <c r="AY989" s="142"/>
      <c r="AZ989" s="140"/>
    </row>
    <row r="990" spans="1:52">
      <c r="A990" s="138"/>
      <c r="B990" s="142"/>
      <c r="C990" s="182" t="s">
        <v>1671</v>
      </c>
      <c r="D990" s="166" t="s">
        <v>26</v>
      </c>
      <c r="E990" s="166" t="s">
        <v>1672</v>
      </c>
      <c r="F990" s="167" t="s">
        <v>1831</v>
      </c>
      <c r="G990" s="185" t="s">
        <v>1832</v>
      </c>
      <c r="H990" s="186" t="s">
        <v>1832</v>
      </c>
      <c r="I990" s="186" t="s">
        <v>1832</v>
      </c>
      <c r="J990" s="186" t="s">
        <v>1832</v>
      </c>
      <c r="K990" s="168">
        <v>0.9</v>
      </c>
      <c r="L990" s="169">
        <v>0.892857142857143</v>
      </c>
      <c r="M990" s="169">
        <v>0.944444444444444</v>
      </c>
      <c r="N990" s="170">
        <v>0.944444444444444</v>
      </c>
      <c r="O990" s="170">
        <v>0.892857142857143</v>
      </c>
      <c r="P990" s="356">
        <v>0.9</v>
      </c>
      <c r="Q990" s="357">
        <v>0.946657349173072</v>
      </c>
      <c r="R990" s="169">
        <v>0.936002426448286</v>
      </c>
      <c r="S990" s="169">
        <v>0.955005055611729</v>
      </c>
      <c r="T990" s="169">
        <v>0.946657349173072</v>
      </c>
      <c r="U990" s="356">
        <v>0.9</v>
      </c>
      <c r="V990" s="169">
        <v>0.912182622874447</v>
      </c>
      <c r="W990" s="169">
        <v>0.928419775553533</v>
      </c>
      <c r="X990" s="169">
        <v>0.915065722952477</v>
      </c>
      <c r="Y990" s="169">
        <v>0.912182622874447</v>
      </c>
      <c r="Z990" s="356">
        <v>0.92</v>
      </c>
      <c r="AA990" s="356" t="s">
        <v>32</v>
      </c>
      <c r="AB990" s="356">
        <v>0</v>
      </c>
      <c r="AC990" s="356" t="s">
        <v>32</v>
      </c>
      <c r="AD990" s="356" t="s">
        <v>32</v>
      </c>
      <c r="AE990" s="356">
        <v>0.92</v>
      </c>
      <c r="AF990" s="169">
        <v>0.816707218167072</v>
      </c>
      <c r="AG990" s="169">
        <v>0.813768115942029</v>
      </c>
      <c r="AH990" s="169">
        <v>0.793047256925584</v>
      </c>
      <c r="AI990" s="169">
        <v>0.816707218167072</v>
      </c>
      <c r="AJ990" s="356">
        <v>0.92</v>
      </c>
      <c r="AK990" s="169">
        <v>0.959471977767485</v>
      </c>
      <c r="AL990" s="169">
        <v>0.957259775689603</v>
      </c>
      <c r="AM990" s="169">
        <v>0.94994944388271</v>
      </c>
      <c r="AN990" s="169">
        <v>0.959471977767485</v>
      </c>
      <c r="AO990" s="168">
        <v>0.99</v>
      </c>
      <c r="AP990" s="358">
        <v>1</v>
      </c>
      <c r="AQ990" s="358">
        <v>1</v>
      </c>
      <c r="AR990" s="358">
        <v>1</v>
      </c>
      <c r="AS990" s="359">
        <v>1</v>
      </c>
      <c r="AT990" s="364">
        <v>0.0656418488929858</v>
      </c>
      <c r="AU990" s="361">
        <v>0.0303030303030303</v>
      </c>
      <c r="AV990" s="362">
        <v>0.227272727272727</v>
      </c>
      <c r="AW990" s="362">
        <v>0.0769230769230769</v>
      </c>
      <c r="AX990" s="362">
        <v>0.0303030303030303</v>
      </c>
      <c r="AY990" s="142"/>
      <c r="AZ990" s="140"/>
    </row>
    <row r="991" spans="1:52">
      <c r="A991" s="138"/>
      <c r="B991" s="142"/>
      <c r="C991" s="182" t="s">
        <v>1671</v>
      </c>
      <c r="D991" s="166" t="s">
        <v>26</v>
      </c>
      <c r="E991" s="166" t="s">
        <v>1672</v>
      </c>
      <c r="F991" s="167" t="s">
        <v>1833</v>
      </c>
      <c r="G991" s="185" t="s">
        <v>1834</v>
      </c>
      <c r="H991" s="186" t="s">
        <v>1834</v>
      </c>
      <c r="I991" s="186" t="s">
        <v>1834</v>
      </c>
      <c r="J991" s="186" t="s">
        <v>1834</v>
      </c>
      <c r="K991" s="168">
        <v>0.9</v>
      </c>
      <c r="L991" s="169">
        <v>1</v>
      </c>
      <c r="M991" s="169">
        <v>1</v>
      </c>
      <c r="N991" s="170">
        <v>1</v>
      </c>
      <c r="O991" s="170">
        <v>1</v>
      </c>
      <c r="P991" s="356">
        <v>0.9</v>
      </c>
      <c r="Q991" s="357">
        <v>0.961095549330843</v>
      </c>
      <c r="R991" s="169">
        <v>0.962078651685393</v>
      </c>
      <c r="S991" s="169">
        <v>0.951109570041609</v>
      </c>
      <c r="T991" s="169">
        <v>0.961095549330843</v>
      </c>
      <c r="U991" s="356">
        <v>0.9</v>
      </c>
      <c r="V991" s="169">
        <v>0.896047307812014</v>
      </c>
      <c r="W991" s="169">
        <v>0.923154093097913</v>
      </c>
      <c r="X991" s="169">
        <v>0.92753120665742</v>
      </c>
      <c r="Y991" s="169">
        <v>0.896047307812014</v>
      </c>
      <c r="Z991" s="356">
        <v>0.92</v>
      </c>
      <c r="AA991" s="356" t="s">
        <v>32</v>
      </c>
      <c r="AB991" s="356" t="s">
        <v>32</v>
      </c>
      <c r="AC991" s="356" t="s">
        <v>32</v>
      </c>
      <c r="AD991" s="356" t="s">
        <v>32</v>
      </c>
      <c r="AE991" s="356">
        <v>0.92</v>
      </c>
      <c r="AF991" s="169">
        <v>0.995403259506895</v>
      </c>
      <c r="AG991" s="169">
        <v>0.984242172921418</v>
      </c>
      <c r="AH991" s="169">
        <v>0.983006042296072</v>
      </c>
      <c r="AI991" s="169">
        <v>0.995403259506895</v>
      </c>
      <c r="AJ991" s="356">
        <v>0.92</v>
      </c>
      <c r="AK991" s="169">
        <v>0.967146101438304</v>
      </c>
      <c r="AL991" s="169">
        <v>0.966091492776886</v>
      </c>
      <c r="AM991" s="169">
        <v>0.963245492371706</v>
      </c>
      <c r="AN991" s="169">
        <v>0.967146101438304</v>
      </c>
      <c r="AO991" s="168">
        <v>0.99</v>
      </c>
      <c r="AP991" s="358">
        <v>1</v>
      </c>
      <c r="AQ991" s="358">
        <v>1</v>
      </c>
      <c r="AR991" s="358">
        <v>1</v>
      </c>
      <c r="AS991" s="359">
        <v>1</v>
      </c>
      <c r="AT991" s="364">
        <v>0.0656418488929858</v>
      </c>
      <c r="AU991" s="361">
        <v>0</v>
      </c>
      <c r="AV991" s="362">
        <v>0.457142857142857</v>
      </c>
      <c r="AW991" s="362">
        <v>0.114285714285714</v>
      </c>
      <c r="AX991" s="362">
        <v>0</v>
      </c>
      <c r="AY991" s="142"/>
      <c r="AZ991" s="140"/>
    </row>
    <row r="992" spans="1:52">
      <c r="A992" s="138"/>
      <c r="B992" s="142"/>
      <c r="C992" s="182" t="s">
        <v>1671</v>
      </c>
      <c r="D992" s="166" t="s">
        <v>26</v>
      </c>
      <c r="E992" s="166" t="s">
        <v>1672</v>
      </c>
      <c r="F992" s="167" t="s">
        <v>1835</v>
      </c>
      <c r="G992" s="185" t="s">
        <v>1836</v>
      </c>
      <c r="H992" s="186" t="s">
        <v>1836</v>
      </c>
      <c r="I992" s="186" t="s">
        <v>1836</v>
      </c>
      <c r="J992" s="186" t="s">
        <v>1836</v>
      </c>
      <c r="K992" s="168">
        <v>0.9</v>
      </c>
      <c r="L992" s="169">
        <v>0.884615384615385</v>
      </c>
      <c r="M992" s="169">
        <v>0.846153846153846</v>
      </c>
      <c r="N992" s="170">
        <v>0.91304347826087</v>
      </c>
      <c r="O992" s="170">
        <v>0.884615384615385</v>
      </c>
      <c r="P992" s="356">
        <v>0.9</v>
      </c>
      <c r="Q992" s="357">
        <v>0.98485868102288</v>
      </c>
      <c r="R992" s="169">
        <v>0.936476228525769</v>
      </c>
      <c r="S992" s="169">
        <v>0.9284046692607</v>
      </c>
      <c r="T992" s="169">
        <v>0.98485868102288</v>
      </c>
      <c r="U992" s="356">
        <v>0.9</v>
      </c>
      <c r="V992" s="169">
        <v>0.879878869448183</v>
      </c>
      <c r="W992" s="169">
        <v>0.90291650019976</v>
      </c>
      <c r="X992" s="169">
        <v>0.913618677042802</v>
      </c>
      <c r="Y992" s="169">
        <v>0.879878869448183</v>
      </c>
      <c r="Z992" s="356">
        <v>0.92</v>
      </c>
      <c r="AA992" s="356" t="s">
        <v>32</v>
      </c>
      <c r="AB992" s="356" t="s">
        <v>32</v>
      </c>
      <c r="AC992" s="356" t="s">
        <v>32</v>
      </c>
      <c r="AD992" s="356" t="s">
        <v>32</v>
      </c>
      <c r="AE992" s="356">
        <v>0.92</v>
      </c>
      <c r="AF992" s="169">
        <v>0.982625482625483</v>
      </c>
      <c r="AG992" s="169">
        <v>0.985971943887776</v>
      </c>
      <c r="AH992" s="169">
        <v>0.98997995991984</v>
      </c>
      <c r="AI992" s="169">
        <v>0.982625482625483</v>
      </c>
      <c r="AJ992" s="356">
        <v>0.92</v>
      </c>
      <c r="AK992" s="169">
        <v>0.956346541302888</v>
      </c>
      <c r="AL992" s="169">
        <v>0.954454654414702</v>
      </c>
      <c r="AM992" s="169">
        <v>0.944747081712062</v>
      </c>
      <c r="AN992" s="169">
        <v>0.956346541302888</v>
      </c>
      <c r="AO992" s="168">
        <v>0.99</v>
      </c>
      <c r="AP992" s="358">
        <v>1</v>
      </c>
      <c r="AQ992" s="358">
        <v>1</v>
      </c>
      <c r="AR992" s="358">
        <v>1</v>
      </c>
      <c r="AS992" s="359">
        <v>1</v>
      </c>
      <c r="AT992" s="364">
        <v>0.0656418488929858</v>
      </c>
      <c r="AU992" s="361">
        <v>0</v>
      </c>
      <c r="AV992" s="362">
        <v>0.4</v>
      </c>
      <c r="AW992" s="362">
        <v>0.0555555555555556</v>
      </c>
      <c r="AX992" s="362">
        <v>0</v>
      </c>
      <c r="AY992" s="142"/>
      <c r="AZ992" s="140"/>
    </row>
    <row r="993" spans="1:52">
      <c r="A993" s="138"/>
      <c r="B993" s="142"/>
      <c r="C993" s="182" t="s">
        <v>1671</v>
      </c>
      <c r="D993" s="166" t="s">
        <v>26</v>
      </c>
      <c r="E993" s="166" t="s">
        <v>1672</v>
      </c>
      <c r="F993" s="167" t="s">
        <v>1837</v>
      </c>
      <c r="G993" s="185" t="s">
        <v>1838</v>
      </c>
      <c r="H993" s="186" t="s">
        <v>1838</v>
      </c>
      <c r="I993" s="186" t="s">
        <v>1838</v>
      </c>
      <c r="J993" s="186" t="s">
        <v>1838</v>
      </c>
      <c r="K993" s="168">
        <v>0.9</v>
      </c>
      <c r="L993" s="169">
        <v>0.971428571428571</v>
      </c>
      <c r="M993" s="169">
        <v>0.970588235294118</v>
      </c>
      <c r="N993" s="170">
        <v>0.9375</v>
      </c>
      <c r="O993" s="170">
        <v>0.971428571428571</v>
      </c>
      <c r="P993" s="356">
        <v>0.9</v>
      </c>
      <c r="Q993" s="357">
        <v>0.96630859375</v>
      </c>
      <c r="R993" s="169">
        <v>0.942758836409134</v>
      </c>
      <c r="S993" s="169">
        <v>0.933251684017146</v>
      </c>
      <c r="T993" s="169">
        <v>0.96630859375</v>
      </c>
      <c r="U993" s="356">
        <v>0.9</v>
      </c>
      <c r="V993" s="169">
        <v>0.903564453125</v>
      </c>
      <c r="W993" s="169">
        <v>0.913356271504535</v>
      </c>
      <c r="X993" s="169">
        <v>0.928352725045928</v>
      </c>
      <c r="Y993" s="169">
        <v>0.903564453125</v>
      </c>
      <c r="Z993" s="356">
        <v>0.92</v>
      </c>
      <c r="AA993" s="356" t="s">
        <v>32</v>
      </c>
      <c r="AB993" s="356" t="s">
        <v>32</v>
      </c>
      <c r="AC993" s="356" t="s">
        <v>32</v>
      </c>
      <c r="AD993" s="356" t="s">
        <v>32</v>
      </c>
      <c r="AE993" s="356">
        <v>0.92</v>
      </c>
      <c r="AF993" s="169">
        <v>0.995</v>
      </c>
      <c r="AG993" s="169">
        <v>0.985365853658537</v>
      </c>
      <c r="AH993" s="169">
        <v>0.991705069124424</v>
      </c>
      <c r="AI993" s="169">
        <v>0.995</v>
      </c>
      <c r="AJ993" s="356">
        <v>0.92</v>
      </c>
      <c r="AK993" s="169">
        <v>0.953652026207231</v>
      </c>
      <c r="AL993" s="169">
        <v>0.955270566155771</v>
      </c>
      <c r="AM993" s="169">
        <v>0.954072259644825</v>
      </c>
      <c r="AN993" s="169">
        <v>0.953652026207231</v>
      </c>
      <c r="AO993" s="168">
        <v>0.99</v>
      </c>
      <c r="AP993" s="358">
        <v>1</v>
      </c>
      <c r="AQ993" s="358">
        <v>1</v>
      </c>
      <c r="AR993" s="358">
        <v>1</v>
      </c>
      <c r="AS993" s="359">
        <v>1</v>
      </c>
      <c r="AT993" s="364">
        <v>0.0656418488929858</v>
      </c>
      <c r="AU993" s="361">
        <v>0.0416666666666667</v>
      </c>
      <c r="AV993" s="362">
        <v>0.272727272727273</v>
      </c>
      <c r="AW993" s="362">
        <v>0</v>
      </c>
      <c r="AX993" s="362">
        <v>0.0416666666666667</v>
      </c>
      <c r="AY993" s="142"/>
      <c r="AZ993" s="140"/>
    </row>
    <row r="994" spans="1:52">
      <c r="A994" s="138"/>
      <c r="B994" s="142"/>
      <c r="C994" s="182" t="s">
        <v>1671</v>
      </c>
      <c r="D994" s="166" t="s">
        <v>26</v>
      </c>
      <c r="E994" s="166" t="s">
        <v>1672</v>
      </c>
      <c r="F994" s="167" t="s">
        <v>1839</v>
      </c>
      <c r="G994" s="185" t="s">
        <v>1840</v>
      </c>
      <c r="H994" s="186" t="s">
        <v>1840</v>
      </c>
      <c r="I994" s="186" t="s">
        <v>1840</v>
      </c>
      <c r="J994" s="186" t="s">
        <v>1840</v>
      </c>
      <c r="K994" s="168">
        <v>0.9</v>
      </c>
      <c r="L994" s="169">
        <v>1</v>
      </c>
      <c r="M994" s="169">
        <v>0.96875</v>
      </c>
      <c r="N994" s="170">
        <v>0.925925925925926</v>
      </c>
      <c r="O994" s="170">
        <v>1</v>
      </c>
      <c r="P994" s="356">
        <v>0.9</v>
      </c>
      <c r="Q994" s="357">
        <v>0.981206726013848</v>
      </c>
      <c r="R994" s="169">
        <v>0.966739606126915</v>
      </c>
      <c r="S994" s="169">
        <v>0.976761619190405</v>
      </c>
      <c r="T994" s="169">
        <v>0.981206726013848</v>
      </c>
      <c r="U994" s="356">
        <v>0.9</v>
      </c>
      <c r="V994" s="169">
        <v>0.906033630069238</v>
      </c>
      <c r="W994" s="169">
        <v>0.901969365426696</v>
      </c>
      <c r="X994" s="169">
        <v>0.873313343328336</v>
      </c>
      <c r="Y994" s="169">
        <v>0.906033630069238</v>
      </c>
      <c r="Z994" s="356">
        <v>0.92</v>
      </c>
      <c r="AA994" s="356">
        <v>0.88135593220339</v>
      </c>
      <c r="AB994" s="356">
        <v>0.87563025210084</v>
      </c>
      <c r="AC994" s="356">
        <v>0.767025089605735</v>
      </c>
      <c r="AD994" s="356">
        <v>0.88135593220339</v>
      </c>
      <c r="AE994" s="356">
        <v>0.92</v>
      </c>
      <c r="AF994" s="169">
        <v>0.941605839416058</v>
      </c>
      <c r="AG994" s="169">
        <v>0.980314960629921</v>
      </c>
      <c r="AH994" s="169">
        <v>0.992213570634038</v>
      </c>
      <c r="AI994" s="169">
        <v>0.941605839416058</v>
      </c>
      <c r="AJ994" s="356">
        <v>0.92</v>
      </c>
      <c r="AK994" s="169">
        <v>0.952367451091579</v>
      </c>
      <c r="AL994" s="169">
        <v>0.938541666666667</v>
      </c>
      <c r="AM994" s="169">
        <v>0.918164910105394</v>
      </c>
      <c r="AN994" s="169">
        <v>0.952367451091579</v>
      </c>
      <c r="AO994" s="168">
        <v>0.99</v>
      </c>
      <c r="AP994" s="358">
        <v>1</v>
      </c>
      <c r="AQ994" s="358">
        <v>1</v>
      </c>
      <c r="AR994" s="358">
        <v>1</v>
      </c>
      <c r="AS994" s="359">
        <v>1</v>
      </c>
      <c r="AT994" s="364">
        <v>0.0656418488929858</v>
      </c>
      <c r="AU994" s="361">
        <v>0</v>
      </c>
      <c r="AV994" s="362">
        <v>0</v>
      </c>
      <c r="AW994" s="362">
        <v>0.0714285714285714</v>
      </c>
      <c r="AX994" s="362">
        <v>0</v>
      </c>
      <c r="AY994" s="142"/>
      <c r="AZ994" s="140"/>
    </row>
    <row r="995" spans="1:52">
      <c r="A995" s="138"/>
      <c r="B995" s="142"/>
      <c r="C995" s="182" t="s">
        <v>1671</v>
      </c>
      <c r="D995" s="166" t="s">
        <v>26</v>
      </c>
      <c r="E995" s="166" t="s">
        <v>1672</v>
      </c>
      <c r="F995" s="167" t="s">
        <v>1841</v>
      </c>
      <c r="G995" s="185" t="s">
        <v>1842</v>
      </c>
      <c r="H995" s="186" t="s">
        <v>1842</v>
      </c>
      <c r="I995" s="186" t="s">
        <v>1842</v>
      </c>
      <c r="J995" s="186" t="s">
        <v>1842</v>
      </c>
      <c r="K995" s="168">
        <v>0.9</v>
      </c>
      <c r="L995" s="169">
        <v>1</v>
      </c>
      <c r="M995" s="169">
        <v>0.92</v>
      </c>
      <c r="N995" s="170">
        <v>1</v>
      </c>
      <c r="O995" s="170">
        <v>1</v>
      </c>
      <c r="P995" s="356">
        <v>0.9</v>
      </c>
      <c r="Q995" s="357">
        <v>0.904295051353875</v>
      </c>
      <c r="R995" s="169">
        <v>0.961775585696671</v>
      </c>
      <c r="S995" s="169">
        <v>0.974178403755869</v>
      </c>
      <c r="T995" s="169">
        <v>0.904295051353875</v>
      </c>
      <c r="U995" s="356">
        <v>0.9</v>
      </c>
      <c r="V995" s="169">
        <v>0.853408029878618</v>
      </c>
      <c r="W995" s="169">
        <v>0.902589395807645</v>
      </c>
      <c r="X995" s="169">
        <v>0.877151799687011</v>
      </c>
      <c r="Y995" s="169">
        <v>0.853408029878618</v>
      </c>
      <c r="Z995" s="356">
        <v>0.92</v>
      </c>
      <c r="AA995" s="356" t="s">
        <v>32</v>
      </c>
      <c r="AB995" s="356" t="s">
        <v>32</v>
      </c>
      <c r="AC995" s="356">
        <v>0</v>
      </c>
      <c r="AD995" s="356" t="s">
        <v>32</v>
      </c>
      <c r="AE995" s="356">
        <v>0.92</v>
      </c>
      <c r="AF995" s="169">
        <v>0.995661605206074</v>
      </c>
      <c r="AG995" s="169">
        <v>0.993506493506494</v>
      </c>
      <c r="AH995" s="169">
        <v>0.991266375545852</v>
      </c>
      <c r="AI995" s="169">
        <v>0.995661605206074</v>
      </c>
      <c r="AJ995" s="356">
        <v>0.92</v>
      </c>
      <c r="AK995" s="169">
        <v>0.916782891678289</v>
      </c>
      <c r="AL995" s="169">
        <v>0.94327990135635</v>
      </c>
      <c r="AM995" s="169">
        <v>0.93359375</v>
      </c>
      <c r="AN995" s="169">
        <v>0.916782891678289</v>
      </c>
      <c r="AO995" s="168">
        <v>0.99</v>
      </c>
      <c r="AP995" s="358">
        <v>1</v>
      </c>
      <c r="AQ995" s="358">
        <v>1</v>
      </c>
      <c r="AR995" s="358">
        <v>1</v>
      </c>
      <c r="AS995" s="359">
        <v>1</v>
      </c>
      <c r="AT995" s="364">
        <v>0.0656418488929858</v>
      </c>
      <c r="AU995" s="361">
        <v>0</v>
      </c>
      <c r="AV995" s="362">
        <v>0.0769230769230769</v>
      </c>
      <c r="AW995" s="362">
        <v>0</v>
      </c>
      <c r="AX995" s="362">
        <v>0</v>
      </c>
      <c r="AY995" s="142"/>
      <c r="AZ995" s="140"/>
    </row>
    <row r="996" spans="1:52">
      <c r="A996" s="138"/>
      <c r="B996" s="142"/>
      <c r="C996" s="182" t="s">
        <v>1671</v>
      </c>
      <c r="D996" s="166" t="s">
        <v>26</v>
      </c>
      <c r="E996" s="166" t="s">
        <v>1672</v>
      </c>
      <c r="F996" s="167" t="s">
        <v>1843</v>
      </c>
      <c r="G996" s="185" t="s">
        <v>1844</v>
      </c>
      <c r="H996" s="186" t="s">
        <v>1844</v>
      </c>
      <c r="I996" s="186" t="s">
        <v>1844</v>
      </c>
      <c r="J996" s="186" t="s">
        <v>1844</v>
      </c>
      <c r="K996" s="168">
        <v>0.9</v>
      </c>
      <c r="L996" s="169">
        <v>0.871794871794872</v>
      </c>
      <c r="M996" s="169">
        <v>0.9</v>
      </c>
      <c r="N996" s="170">
        <v>0.806451612903226</v>
      </c>
      <c r="O996" s="170">
        <v>0.871794871794872</v>
      </c>
      <c r="P996" s="356">
        <v>0.9</v>
      </c>
      <c r="Q996" s="357">
        <v>0.971498620901011</v>
      </c>
      <c r="R996" s="169">
        <v>0.962025316455696</v>
      </c>
      <c r="S996" s="169">
        <v>0.925711275026344</v>
      </c>
      <c r="T996" s="169">
        <v>0.971498620901011</v>
      </c>
      <c r="U996" s="356">
        <v>0.9</v>
      </c>
      <c r="V996" s="169">
        <v>0.908673000306466</v>
      </c>
      <c r="W996" s="169">
        <v>0.918334013883218</v>
      </c>
      <c r="X996" s="169">
        <v>0.909905163329821</v>
      </c>
      <c r="Y996" s="169">
        <v>0.908673000306466</v>
      </c>
      <c r="Z996" s="356">
        <v>0.92</v>
      </c>
      <c r="AA996" s="356">
        <v>0</v>
      </c>
      <c r="AB996" s="356" t="s">
        <v>32</v>
      </c>
      <c r="AC996" s="356">
        <v>0</v>
      </c>
      <c r="AD996" s="356">
        <v>0</v>
      </c>
      <c r="AE996" s="356">
        <v>0.92</v>
      </c>
      <c r="AF996" s="169">
        <v>0.95063025210084</v>
      </c>
      <c r="AG996" s="169">
        <v>0.995863495346432</v>
      </c>
      <c r="AH996" s="169">
        <v>0.993720565149137</v>
      </c>
      <c r="AI996" s="169">
        <v>0.95063025210084</v>
      </c>
      <c r="AJ996" s="356">
        <v>0.92</v>
      </c>
      <c r="AK996" s="169">
        <v>0.95074040495618</v>
      </c>
      <c r="AL996" s="169">
        <v>0.956308697427521</v>
      </c>
      <c r="AM996" s="169">
        <v>0.941609679116255</v>
      </c>
      <c r="AN996" s="169">
        <v>0.95074040495618</v>
      </c>
      <c r="AO996" s="168">
        <v>0.99</v>
      </c>
      <c r="AP996" s="358">
        <v>1</v>
      </c>
      <c r="AQ996" s="358">
        <v>1</v>
      </c>
      <c r="AR996" s="358">
        <v>1</v>
      </c>
      <c r="AS996" s="359">
        <v>1</v>
      </c>
      <c r="AT996" s="364">
        <v>0.0656418488929858</v>
      </c>
      <c r="AU996" s="361">
        <v>0.05</v>
      </c>
      <c r="AV996" s="362">
        <v>0</v>
      </c>
      <c r="AW996" s="362">
        <v>0</v>
      </c>
      <c r="AX996" s="362">
        <v>0.05</v>
      </c>
      <c r="AY996" s="142"/>
      <c r="AZ996" s="140"/>
    </row>
    <row r="997" spans="1:52">
      <c r="A997" s="138"/>
      <c r="B997" s="142"/>
      <c r="C997" s="182" t="s">
        <v>1671</v>
      </c>
      <c r="D997" s="166" t="s">
        <v>26</v>
      </c>
      <c r="E997" s="166" t="s">
        <v>1672</v>
      </c>
      <c r="F997" s="167" t="s">
        <v>1845</v>
      </c>
      <c r="G997" s="189" t="s">
        <v>1846</v>
      </c>
      <c r="H997" s="190" t="s">
        <v>1846</v>
      </c>
      <c r="I997" s="190" t="s">
        <v>1846</v>
      </c>
      <c r="J997" s="190" t="s">
        <v>1846</v>
      </c>
      <c r="K997" s="168">
        <v>0.9</v>
      </c>
      <c r="L997" s="169">
        <v>0.931034482758621</v>
      </c>
      <c r="M997" s="169">
        <v>0.962962962962963</v>
      </c>
      <c r="N997" s="170">
        <v>0.916666666666667</v>
      </c>
      <c r="O997" s="170">
        <v>0.931034482758621</v>
      </c>
      <c r="P997" s="356">
        <v>0.9</v>
      </c>
      <c r="Q997" s="357">
        <v>0.958736842105263</v>
      </c>
      <c r="R997" s="169">
        <v>0.948661933369743</v>
      </c>
      <c r="S997" s="169">
        <v>0.935077519379845</v>
      </c>
      <c r="T997" s="169">
        <v>0.958736842105263</v>
      </c>
      <c r="U997" s="356">
        <v>0.9</v>
      </c>
      <c r="V997" s="169">
        <v>0.907368421052632</v>
      </c>
      <c r="W997" s="169">
        <v>0.921354451119607</v>
      </c>
      <c r="X997" s="169">
        <v>0.903100775193798</v>
      </c>
      <c r="Y997" s="169">
        <v>0.907368421052632</v>
      </c>
      <c r="Z997" s="356">
        <v>0.92</v>
      </c>
      <c r="AA997" s="356">
        <v>0.852631578947368</v>
      </c>
      <c r="AB997" s="356">
        <v>0.860849056603774</v>
      </c>
      <c r="AC997" s="356">
        <v>0.828193832599119</v>
      </c>
      <c r="AD997" s="356">
        <v>0.852631578947368</v>
      </c>
      <c r="AE997" s="356">
        <v>0.92</v>
      </c>
      <c r="AF997" s="169">
        <v>0.99492385786802</v>
      </c>
      <c r="AG997" s="169">
        <v>0.997630331753555</v>
      </c>
      <c r="AH997" s="169">
        <v>0.982046678635548</v>
      </c>
      <c r="AI997" s="169">
        <v>0.99492385786802</v>
      </c>
      <c r="AJ997" s="356">
        <v>0.92</v>
      </c>
      <c r="AK997" s="169">
        <v>0.94963768115942</v>
      </c>
      <c r="AL997" s="169">
        <v>0.944124168514412</v>
      </c>
      <c r="AM997" s="169">
        <v>0.933280381254964</v>
      </c>
      <c r="AN997" s="169">
        <v>0.94963768115942</v>
      </c>
      <c r="AO997" s="168">
        <v>0.99</v>
      </c>
      <c r="AP997" s="358">
        <v>1</v>
      </c>
      <c r="AQ997" s="358">
        <v>1</v>
      </c>
      <c r="AR997" s="358">
        <v>1</v>
      </c>
      <c r="AS997" s="359">
        <v>1</v>
      </c>
      <c r="AT997" s="364">
        <v>0.0656418488929858</v>
      </c>
      <c r="AU997" s="361">
        <v>0</v>
      </c>
      <c r="AV997" s="362">
        <v>0</v>
      </c>
      <c r="AW997" s="362">
        <v>0.2</v>
      </c>
      <c r="AX997" s="362">
        <v>0</v>
      </c>
      <c r="AY997" s="142"/>
      <c r="AZ997" s="140"/>
    </row>
    <row r="998" spans="1:52">
      <c r="A998" s="138"/>
      <c r="B998" s="142"/>
      <c r="C998" s="182" t="s">
        <v>1671</v>
      </c>
      <c r="D998" s="166" t="s">
        <v>26</v>
      </c>
      <c r="E998" s="166" t="s">
        <v>1672</v>
      </c>
      <c r="F998" s="167" t="s">
        <v>1847</v>
      </c>
      <c r="G998" s="185" t="s">
        <v>1848</v>
      </c>
      <c r="H998" s="186" t="s">
        <v>1848</v>
      </c>
      <c r="I998" s="186" t="s">
        <v>1848</v>
      </c>
      <c r="J998" s="186" t="s">
        <v>1848</v>
      </c>
      <c r="K998" s="168">
        <v>0.9</v>
      </c>
      <c r="L998" s="169">
        <v>0.96969696969697</v>
      </c>
      <c r="M998" s="169">
        <v>0.9375</v>
      </c>
      <c r="N998" s="170">
        <v>0.96551724137931</v>
      </c>
      <c r="O998" s="170">
        <v>0.96969696969697</v>
      </c>
      <c r="P998" s="356">
        <v>0.9</v>
      </c>
      <c r="Q998" s="357">
        <v>0.941720257234727</v>
      </c>
      <c r="R998" s="169">
        <v>0.851485148514851</v>
      </c>
      <c r="S998" s="169">
        <v>0.922127255460589</v>
      </c>
      <c r="T998" s="169">
        <v>0.941720257234727</v>
      </c>
      <c r="U998" s="356">
        <v>0.9</v>
      </c>
      <c r="V998" s="169">
        <v>0.903938906752412</v>
      </c>
      <c r="W998" s="169">
        <v>0.877019280875456</v>
      </c>
      <c r="X998" s="169">
        <v>0.866096866096866</v>
      </c>
      <c r="Y998" s="169">
        <v>0.903938906752412</v>
      </c>
      <c r="Z998" s="356">
        <v>0.92</v>
      </c>
      <c r="AA998" s="356">
        <v>0.836492890995261</v>
      </c>
      <c r="AB998" s="356">
        <v>0.831223628691983</v>
      </c>
      <c r="AC998" s="356">
        <v>0.776371308016878</v>
      </c>
      <c r="AD998" s="356">
        <v>0.836492890995261</v>
      </c>
      <c r="AE998" s="356">
        <v>0.92</v>
      </c>
      <c r="AF998" s="169">
        <v>0.98876404494382</v>
      </c>
      <c r="AG998" s="169">
        <v>0.986666666666667</v>
      </c>
      <c r="AH998" s="169">
        <v>0.994186046511628</v>
      </c>
      <c r="AI998" s="169">
        <v>0.98876404494382</v>
      </c>
      <c r="AJ998" s="356">
        <v>0.92</v>
      </c>
      <c r="AK998" s="169">
        <v>0.942261701400752</v>
      </c>
      <c r="AL998" s="169">
        <v>0.93021312160468</v>
      </c>
      <c r="AM998" s="169">
        <v>0.908527131782946</v>
      </c>
      <c r="AN998" s="169">
        <v>0.942261701400752</v>
      </c>
      <c r="AO998" s="168">
        <v>0.99</v>
      </c>
      <c r="AP998" s="358">
        <v>1</v>
      </c>
      <c r="AQ998" s="358">
        <v>1</v>
      </c>
      <c r="AR998" s="358">
        <v>1</v>
      </c>
      <c r="AS998" s="359">
        <v>1</v>
      </c>
      <c r="AT998" s="364">
        <v>0.0656418488929858</v>
      </c>
      <c r="AU998" s="361">
        <v>0.142857142857143</v>
      </c>
      <c r="AV998" s="362">
        <v>0.05</v>
      </c>
      <c r="AW998" s="362">
        <v>0</v>
      </c>
      <c r="AX998" s="362">
        <v>0.142857142857143</v>
      </c>
      <c r="AY998" s="142"/>
      <c r="AZ998" s="140"/>
    </row>
    <row r="999" spans="1:52">
      <c r="A999" s="138"/>
      <c r="B999" s="142"/>
      <c r="C999" s="182" t="s">
        <v>1671</v>
      </c>
      <c r="D999" s="166" t="s">
        <v>26</v>
      </c>
      <c r="E999" s="166" t="s">
        <v>1672</v>
      </c>
      <c r="F999" s="167" t="s">
        <v>1849</v>
      </c>
      <c r="G999" s="189" t="s">
        <v>1850</v>
      </c>
      <c r="H999" s="190" t="s">
        <v>1850</v>
      </c>
      <c r="I999" s="190" t="s">
        <v>1850</v>
      </c>
      <c r="J999" s="190" t="s">
        <v>1850</v>
      </c>
      <c r="K999" s="168">
        <v>0.9</v>
      </c>
      <c r="L999" s="169">
        <v>1</v>
      </c>
      <c r="M999" s="169">
        <v>0.902439024390244</v>
      </c>
      <c r="N999" s="170">
        <v>0.902439024390244</v>
      </c>
      <c r="O999" s="170">
        <v>1</v>
      </c>
      <c r="P999" s="356">
        <v>0.9</v>
      </c>
      <c r="Q999" s="357">
        <v>0.990592014685636</v>
      </c>
      <c r="R999" s="169">
        <v>0.99157134256472</v>
      </c>
      <c r="S999" s="169">
        <v>0.984647961884595</v>
      </c>
      <c r="T999" s="169">
        <v>0.990592014685636</v>
      </c>
      <c r="U999" s="356">
        <v>0.9</v>
      </c>
      <c r="V999" s="169">
        <v>0.925424506654429</v>
      </c>
      <c r="W999" s="169">
        <v>0.911198073449729</v>
      </c>
      <c r="X999" s="169">
        <v>0.906829010058232</v>
      </c>
      <c r="Y999" s="169">
        <v>0.925424506654429</v>
      </c>
      <c r="Z999" s="356">
        <v>0.92</v>
      </c>
      <c r="AA999" s="356">
        <v>0.892715231788079</v>
      </c>
      <c r="AB999" s="356">
        <v>0.90176322418136</v>
      </c>
      <c r="AC999" s="356">
        <v>0.872</v>
      </c>
      <c r="AD999" s="356">
        <v>0.892715231788079</v>
      </c>
      <c r="AE999" s="356">
        <v>0.92</v>
      </c>
      <c r="AF999" s="169">
        <v>0.962242562929062</v>
      </c>
      <c r="AG999" s="169">
        <v>0.993438320209974</v>
      </c>
      <c r="AH999" s="169">
        <v>0.989082969432314</v>
      </c>
      <c r="AI999" s="169">
        <v>0.962242562929062</v>
      </c>
      <c r="AJ999" s="356">
        <v>0.92</v>
      </c>
      <c r="AK999" s="169">
        <v>0.961785923181907</v>
      </c>
      <c r="AL999" s="169">
        <v>0.951652089407191</v>
      </c>
      <c r="AM999" s="169">
        <v>0.947879858657244</v>
      </c>
      <c r="AN999" s="169">
        <v>0.961785923181907</v>
      </c>
      <c r="AO999" s="168">
        <v>0.99</v>
      </c>
      <c r="AP999" s="358">
        <v>1</v>
      </c>
      <c r="AQ999" s="358">
        <v>1</v>
      </c>
      <c r="AR999" s="358">
        <v>1</v>
      </c>
      <c r="AS999" s="359">
        <v>1</v>
      </c>
      <c r="AT999" s="364">
        <v>0.0656418488929858</v>
      </c>
      <c r="AU999" s="361">
        <v>0.0256410256410256</v>
      </c>
      <c r="AV999" s="362">
        <v>0.05</v>
      </c>
      <c r="AW999" s="362">
        <v>0.0535714285714286</v>
      </c>
      <c r="AX999" s="362">
        <v>0.0256410256410256</v>
      </c>
      <c r="AY999" s="142"/>
      <c r="AZ999" s="140"/>
    </row>
    <row r="1000" spans="1:52">
      <c r="A1000" s="138"/>
      <c r="B1000" s="142"/>
      <c r="C1000" s="182" t="s">
        <v>1671</v>
      </c>
      <c r="D1000" s="166" t="s">
        <v>26</v>
      </c>
      <c r="E1000" s="166" t="s">
        <v>1672</v>
      </c>
      <c r="F1000" s="167" t="s">
        <v>1851</v>
      </c>
      <c r="G1000" s="193" t="s">
        <v>1852</v>
      </c>
      <c r="H1000" s="194" t="s">
        <v>1852</v>
      </c>
      <c r="I1000" s="194" t="s">
        <v>1852</v>
      </c>
      <c r="J1000" s="194" t="s">
        <v>1852</v>
      </c>
      <c r="K1000" s="168">
        <v>0.9</v>
      </c>
      <c r="L1000" s="169">
        <v>0.972972972972973</v>
      </c>
      <c r="M1000" s="169">
        <v>0.973684210526316</v>
      </c>
      <c r="N1000" s="170">
        <v>0.931034482758621</v>
      </c>
      <c r="O1000" s="170">
        <v>0.972972972972973</v>
      </c>
      <c r="P1000" s="356">
        <v>0.9</v>
      </c>
      <c r="Q1000" s="357">
        <v>0.983063150254053</v>
      </c>
      <c r="R1000" s="169">
        <v>0.983759977979631</v>
      </c>
      <c r="S1000" s="169">
        <v>0.986809045226131</v>
      </c>
      <c r="T1000" s="169">
        <v>0.983063150254053</v>
      </c>
      <c r="U1000" s="356">
        <v>0.9</v>
      </c>
      <c r="V1000" s="169">
        <v>0.948221630776676</v>
      </c>
      <c r="W1000" s="169">
        <v>0.940820258739334</v>
      </c>
      <c r="X1000" s="169">
        <v>0.940954773869347</v>
      </c>
      <c r="Y1000" s="169">
        <v>0.948221630776676</v>
      </c>
      <c r="Z1000" s="356">
        <v>0.92</v>
      </c>
      <c r="AA1000" s="356">
        <v>0.945945945945946</v>
      </c>
      <c r="AB1000" s="356">
        <v>0.943508424182359</v>
      </c>
      <c r="AC1000" s="356">
        <v>0.942446043165468</v>
      </c>
      <c r="AD1000" s="356">
        <v>0.945945945945946</v>
      </c>
      <c r="AE1000" s="356">
        <v>0.92</v>
      </c>
      <c r="AF1000" s="169">
        <v>0.99400299850075</v>
      </c>
      <c r="AG1000" s="169">
        <v>0.995063252082691</v>
      </c>
      <c r="AH1000" s="169">
        <v>0.990851915380217</v>
      </c>
      <c r="AI1000" s="169">
        <v>0.99400299850075</v>
      </c>
      <c r="AJ1000" s="356">
        <v>0.92</v>
      </c>
      <c r="AK1000" s="169">
        <v>0.973732067084259</v>
      </c>
      <c r="AL1000" s="169">
        <v>0.969194312796208</v>
      </c>
      <c r="AM1000" s="169">
        <v>0.958898119807608</v>
      </c>
      <c r="AN1000" s="169">
        <v>0.973732067084259</v>
      </c>
      <c r="AO1000" s="168">
        <v>0.99</v>
      </c>
      <c r="AP1000" s="358">
        <v>1</v>
      </c>
      <c r="AQ1000" s="358">
        <v>1</v>
      </c>
      <c r="AR1000" s="358">
        <v>1</v>
      </c>
      <c r="AS1000" s="359">
        <v>1</v>
      </c>
      <c r="AT1000" s="364">
        <v>0.0656418488929858</v>
      </c>
      <c r="AU1000" s="361">
        <v>0.0769230769230769</v>
      </c>
      <c r="AV1000" s="362">
        <v>0.346153846153846</v>
      </c>
      <c r="AW1000" s="362">
        <v>0.08</v>
      </c>
      <c r="AX1000" s="362">
        <v>0.0769230769230769</v>
      </c>
      <c r="AY1000" s="142"/>
      <c r="AZ1000" s="140"/>
    </row>
    <row r="1001" spans="1:52">
      <c r="A1001" s="138"/>
      <c r="B1001" s="142"/>
      <c r="C1001" s="182" t="s">
        <v>1671</v>
      </c>
      <c r="D1001" s="166" t="s">
        <v>26</v>
      </c>
      <c r="E1001" s="166" t="s">
        <v>1672</v>
      </c>
      <c r="F1001" s="167" t="s">
        <v>1853</v>
      </c>
      <c r="G1001" s="183" t="s">
        <v>1854</v>
      </c>
      <c r="H1001" s="184" t="s">
        <v>1854</v>
      </c>
      <c r="I1001" s="184" t="s">
        <v>1854</v>
      </c>
      <c r="J1001" s="184" t="s">
        <v>1854</v>
      </c>
      <c r="K1001" s="168">
        <v>0.9</v>
      </c>
      <c r="L1001" s="169">
        <v>0.909090909090909</v>
      </c>
      <c r="M1001" s="169">
        <v>0.954545454545455</v>
      </c>
      <c r="N1001" s="170">
        <v>0.863636363636364</v>
      </c>
      <c r="O1001" s="170">
        <v>0.909090909090909</v>
      </c>
      <c r="P1001" s="356">
        <v>0.9</v>
      </c>
      <c r="Q1001" s="357">
        <v>0.868806975822434</v>
      </c>
      <c r="R1001" s="169">
        <v>0.877422262280306</v>
      </c>
      <c r="S1001" s="169">
        <v>0.882480957562568</v>
      </c>
      <c r="T1001" s="169">
        <v>0.868806975822434</v>
      </c>
      <c r="U1001" s="356">
        <v>0.9</v>
      </c>
      <c r="V1001" s="169">
        <v>0.789932619896948</v>
      </c>
      <c r="W1001" s="169">
        <v>0.898152320865255</v>
      </c>
      <c r="X1001" s="169">
        <v>0.923830250272035</v>
      </c>
      <c r="Y1001" s="169">
        <v>0.789932619896948</v>
      </c>
      <c r="Z1001" s="356">
        <v>0.92</v>
      </c>
      <c r="AA1001" s="356">
        <v>0.644230769230769</v>
      </c>
      <c r="AB1001" s="356">
        <v>0.839015151515151</v>
      </c>
      <c r="AC1001" s="356">
        <v>0.925187032418953</v>
      </c>
      <c r="AD1001" s="356">
        <v>0.644230769230769</v>
      </c>
      <c r="AE1001" s="356">
        <v>0.92</v>
      </c>
      <c r="AF1001" s="169">
        <v>0.894974226804124</v>
      </c>
      <c r="AG1001" s="169">
        <v>0.99601593625498</v>
      </c>
      <c r="AH1001" s="169">
        <v>0.864970645792564</v>
      </c>
      <c r="AI1001" s="169">
        <v>0.894974226804124</v>
      </c>
      <c r="AJ1001" s="356">
        <v>0.92</v>
      </c>
      <c r="AK1001" s="169">
        <v>0.922969675845242</v>
      </c>
      <c r="AL1001" s="169">
        <v>0.935953420669578</v>
      </c>
      <c r="AM1001" s="169">
        <v>0.961363636363636</v>
      </c>
      <c r="AN1001" s="169">
        <v>0.922969675845242</v>
      </c>
      <c r="AO1001" s="168">
        <v>0.99</v>
      </c>
      <c r="AP1001" s="358">
        <v>1</v>
      </c>
      <c r="AQ1001" s="358">
        <v>1</v>
      </c>
      <c r="AR1001" s="358">
        <v>1</v>
      </c>
      <c r="AS1001" s="359">
        <v>1</v>
      </c>
      <c r="AT1001" s="364">
        <v>0.0656418488929858</v>
      </c>
      <c r="AU1001" s="361">
        <v>0.0555555555555556</v>
      </c>
      <c r="AV1001" s="362">
        <v>0.222222222222222</v>
      </c>
      <c r="AW1001" s="362">
        <v>0</v>
      </c>
      <c r="AX1001" s="362">
        <v>0.0555555555555556</v>
      </c>
      <c r="AY1001" s="142"/>
      <c r="AZ1001" s="140"/>
    </row>
    <row r="1002" spans="1:52">
      <c r="A1002" s="138"/>
      <c r="B1002" s="142"/>
      <c r="C1002" s="182" t="s">
        <v>1671</v>
      </c>
      <c r="D1002" s="166" t="s">
        <v>26</v>
      </c>
      <c r="E1002" s="166" t="s">
        <v>1672</v>
      </c>
      <c r="F1002" s="167" t="s">
        <v>1855</v>
      </c>
      <c r="G1002" s="183" t="s">
        <v>1856</v>
      </c>
      <c r="H1002" s="184" t="s">
        <v>1856</v>
      </c>
      <c r="I1002" s="184" t="s">
        <v>1856</v>
      </c>
      <c r="J1002" s="184" t="s">
        <v>1856</v>
      </c>
      <c r="K1002" s="168">
        <v>0.9</v>
      </c>
      <c r="L1002" s="169">
        <v>0.954545454545455</v>
      </c>
      <c r="M1002" s="169">
        <v>0.952380952380952</v>
      </c>
      <c r="N1002" s="170">
        <v>0.894736842105263</v>
      </c>
      <c r="O1002" s="170">
        <v>0.954545454545455</v>
      </c>
      <c r="P1002" s="356">
        <v>0.9</v>
      </c>
      <c r="Q1002" s="357">
        <v>0.978093306288032</v>
      </c>
      <c r="R1002" s="169">
        <v>0.984841729826126</v>
      </c>
      <c r="S1002" s="169">
        <v>0.992222222222222</v>
      </c>
      <c r="T1002" s="169">
        <v>0.978093306288032</v>
      </c>
      <c r="U1002" s="356">
        <v>0.9</v>
      </c>
      <c r="V1002" s="169">
        <v>0.925354969574037</v>
      </c>
      <c r="W1002" s="169">
        <v>0.919750334373607</v>
      </c>
      <c r="X1002" s="169">
        <v>0.955555555555556</v>
      </c>
      <c r="Y1002" s="169">
        <v>0.925354969574037</v>
      </c>
      <c r="Z1002" s="356">
        <v>0.92</v>
      </c>
      <c r="AA1002" s="356">
        <v>0.927884615384615</v>
      </c>
      <c r="AB1002" s="356">
        <v>0.92483660130719</v>
      </c>
      <c r="AC1002" s="356">
        <v>0.949622166246851</v>
      </c>
      <c r="AD1002" s="356">
        <v>0.927884615384615</v>
      </c>
      <c r="AE1002" s="356">
        <v>0.92</v>
      </c>
      <c r="AF1002" s="169">
        <v>0.968343885371543</v>
      </c>
      <c r="AG1002" s="169">
        <v>0.98586118251928</v>
      </c>
      <c r="AH1002" s="169">
        <v>0.896524795001952</v>
      </c>
      <c r="AI1002" s="169">
        <v>0.968343885371543</v>
      </c>
      <c r="AJ1002" s="356">
        <v>0.92</v>
      </c>
      <c r="AK1002" s="169">
        <v>0.964705882352941</v>
      </c>
      <c r="AL1002" s="169">
        <v>0.953797689884494</v>
      </c>
      <c r="AM1002" s="169">
        <v>0.973805855161787</v>
      </c>
      <c r="AN1002" s="169">
        <v>0.964705882352941</v>
      </c>
      <c r="AO1002" s="168">
        <v>0.99</v>
      </c>
      <c r="AP1002" s="358">
        <v>1</v>
      </c>
      <c r="AQ1002" s="358">
        <v>1</v>
      </c>
      <c r="AR1002" s="358">
        <v>1</v>
      </c>
      <c r="AS1002" s="359">
        <v>1</v>
      </c>
      <c r="AT1002" s="364">
        <v>0.0656418488929858</v>
      </c>
      <c r="AU1002" s="361">
        <v>0.0555555555555556</v>
      </c>
      <c r="AV1002" s="362">
        <v>0.166666666666667</v>
      </c>
      <c r="AW1002" s="362">
        <v>0.125</v>
      </c>
      <c r="AX1002" s="362">
        <v>0.0555555555555556</v>
      </c>
      <c r="AY1002" s="142"/>
      <c r="AZ1002" s="140"/>
    </row>
    <row r="1003" spans="1:52">
      <c r="A1003" s="138"/>
      <c r="B1003" s="142"/>
      <c r="C1003" s="182" t="s">
        <v>1671</v>
      </c>
      <c r="D1003" s="166" t="s">
        <v>26</v>
      </c>
      <c r="E1003" s="166" t="s">
        <v>1672</v>
      </c>
      <c r="F1003" s="167" t="s">
        <v>1857</v>
      </c>
      <c r="G1003" s="193" t="s">
        <v>1857</v>
      </c>
      <c r="H1003" s="194" t="s">
        <v>1857</v>
      </c>
      <c r="I1003" s="194" t="s">
        <v>1857</v>
      </c>
      <c r="J1003" s="194" t="s">
        <v>1857</v>
      </c>
      <c r="K1003" s="168">
        <v>0.9</v>
      </c>
      <c r="L1003" s="169">
        <v>0.8</v>
      </c>
      <c r="M1003" s="169">
        <v>0.727272727272727</v>
      </c>
      <c r="N1003" s="170">
        <v>0.666666666666667</v>
      </c>
      <c r="O1003" s="170">
        <v>0.8</v>
      </c>
      <c r="P1003" s="356">
        <v>0.9</v>
      </c>
      <c r="Q1003" s="357">
        <v>0.790645879732739</v>
      </c>
      <c r="R1003" s="169">
        <v>0.800911854103343</v>
      </c>
      <c r="S1003" s="169">
        <v>0.909407665505226</v>
      </c>
      <c r="T1003" s="169">
        <v>0.790645879732739</v>
      </c>
      <c r="U1003" s="356">
        <v>0.9</v>
      </c>
      <c r="V1003" s="169">
        <v>0.829992576095026</v>
      </c>
      <c r="W1003" s="169">
        <v>0.785714285714286</v>
      </c>
      <c r="X1003" s="169">
        <v>0.898954703832753</v>
      </c>
      <c r="Y1003" s="169">
        <v>0.829992576095026</v>
      </c>
      <c r="Z1003" s="356">
        <v>0.92</v>
      </c>
      <c r="AA1003" s="356">
        <v>0.717514124293785</v>
      </c>
      <c r="AB1003" s="356">
        <v>0.792022792022792</v>
      </c>
      <c r="AC1003" s="356">
        <v>0.905579399141631</v>
      </c>
      <c r="AD1003" s="356">
        <v>0.717514124293785</v>
      </c>
      <c r="AE1003" s="356">
        <v>0.92</v>
      </c>
      <c r="AF1003" s="169">
        <v>0.880715705765408</v>
      </c>
      <c r="AG1003" s="169">
        <v>0.996865203761755</v>
      </c>
      <c r="AH1003" s="169">
        <v>0.925049309664694</v>
      </c>
      <c r="AI1003" s="169">
        <v>0.880715705765408</v>
      </c>
      <c r="AJ1003" s="356">
        <v>0.92</v>
      </c>
      <c r="AK1003" s="169">
        <v>0.870122306348282</v>
      </c>
      <c r="AL1003" s="169">
        <v>0.890821835632873</v>
      </c>
      <c r="AM1003" s="169">
        <v>0.944237918215613</v>
      </c>
      <c r="AN1003" s="169">
        <v>0.870122306348282</v>
      </c>
      <c r="AO1003" s="168">
        <v>0.99</v>
      </c>
      <c r="AP1003" s="358">
        <v>1</v>
      </c>
      <c r="AQ1003" s="358">
        <v>1</v>
      </c>
      <c r="AR1003" s="358">
        <v>1</v>
      </c>
      <c r="AS1003" s="359">
        <v>1</v>
      </c>
      <c r="AT1003" s="364">
        <v>0.0656418488929858</v>
      </c>
      <c r="AU1003" s="361">
        <v>0.0714285714285714</v>
      </c>
      <c r="AV1003" s="362">
        <v>0.2</v>
      </c>
      <c r="AW1003" s="362">
        <v>0</v>
      </c>
      <c r="AX1003" s="362">
        <v>0.0714285714285714</v>
      </c>
      <c r="AY1003" s="142"/>
      <c r="AZ1003" s="140"/>
    </row>
    <row r="1004" spans="1:52">
      <c r="A1004" s="138"/>
      <c r="B1004" s="142"/>
      <c r="C1004" s="182" t="s">
        <v>1671</v>
      </c>
      <c r="D1004" s="166" t="s">
        <v>237</v>
      </c>
      <c r="E1004" s="166" t="s">
        <v>1672</v>
      </c>
      <c r="F1004" s="167" t="s">
        <v>1858</v>
      </c>
      <c r="G1004" s="183" t="s">
        <v>1859</v>
      </c>
      <c r="H1004" s="184" t="s">
        <v>1859</v>
      </c>
      <c r="I1004" s="184" t="s">
        <v>1859</v>
      </c>
      <c r="J1004" s="184" t="s">
        <v>1859</v>
      </c>
      <c r="K1004" s="168">
        <v>0.9</v>
      </c>
      <c r="L1004" s="169" t="s">
        <v>32</v>
      </c>
      <c r="M1004" s="169" t="s">
        <v>32</v>
      </c>
      <c r="N1004" s="170" t="s">
        <v>32</v>
      </c>
      <c r="O1004" s="170" t="s">
        <v>32</v>
      </c>
      <c r="P1004" s="356">
        <v>0.9</v>
      </c>
      <c r="Q1004" s="357" t="s">
        <v>32</v>
      </c>
      <c r="R1004" s="169">
        <v>0</v>
      </c>
      <c r="S1004" s="169" t="s">
        <v>32</v>
      </c>
      <c r="T1004" s="169" t="s">
        <v>32</v>
      </c>
      <c r="U1004" s="356">
        <v>0.9</v>
      </c>
      <c r="V1004" s="169" t="s">
        <v>32</v>
      </c>
      <c r="W1004" s="169">
        <v>0</v>
      </c>
      <c r="X1004" s="169" t="s">
        <v>32</v>
      </c>
      <c r="Y1004" s="169" t="s">
        <v>32</v>
      </c>
      <c r="Z1004" s="356">
        <v>0.92</v>
      </c>
      <c r="AA1004" s="356" t="s">
        <v>32</v>
      </c>
      <c r="AB1004" s="356" t="s">
        <v>32</v>
      </c>
      <c r="AC1004" s="356" t="s">
        <v>32</v>
      </c>
      <c r="AD1004" s="356" t="s">
        <v>32</v>
      </c>
      <c r="AE1004" s="356">
        <v>0.92</v>
      </c>
      <c r="AF1004" s="169">
        <v>0.936363636363636</v>
      </c>
      <c r="AG1004" s="169">
        <v>0.958677685950413</v>
      </c>
      <c r="AH1004" s="169">
        <v>0.705882352941177</v>
      </c>
      <c r="AI1004" s="169">
        <v>0.936363636363636</v>
      </c>
      <c r="AJ1004" s="356">
        <v>0.92</v>
      </c>
      <c r="AK1004" s="169" t="s">
        <v>32</v>
      </c>
      <c r="AL1004" s="169">
        <v>0</v>
      </c>
      <c r="AM1004" s="169" t="s">
        <v>32</v>
      </c>
      <c r="AN1004" s="169" t="s">
        <v>32</v>
      </c>
      <c r="AO1004" s="168">
        <v>0.99</v>
      </c>
      <c r="AP1004" s="358">
        <v>1</v>
      </c>
      <c r="AQ1004" s="358">
        <v>1</v>
      </c>
      <c r="AR1004" s="358">
        <v>1</v>
      </c>
      <c r="AS1004" s="359">
        <v>1</v>
      </c>
      <c r="AT1004" s="364">
        <v>0.0656418488929858</v>
      </c>
      <c r="AU1004" s="361" t="s">
        <v>32</v>
      </c>
      <c r="AV1004" s="362" t="s">
        <v>32</v>
      </c>
      <c r="AW1004" s="362" t="s">
        <v>32</v>
      </c>
      <c r="AX1004" s="362" t="s">
        <v>32</v>
      </c>
      <c r="AY1004" s="142"/>
      <c r="AZ1004" s="140"/>
    </row>
    <row r="1005" spans="1:52">
      <c r="A1005" s="138"/>
      <c r="B1005" s="142"/>
      <c r="C1005" s="182" t="s">
        <v>1671</v>
      </c>
      <c r="D1005" s="166" t="s">
        <v>26</v>
      </c>
      <c r="E1005" s="166" t="s">
        <v>1672</v>
      </c>
      <c r="F1005" s="167" t="s">
        <v>1860</v>
      </c>
      <c r="G1005" s="183" t="s">
        <v>1861</v>
      </c>
      <c r="H1005" s="184" t="s">
        <v>1861</v>
      </c>
      <c r="I1005" s="184" t="s">
        <v>1861</v>
      </c>
      <c r="J1005" s="184" t="s">
        <v>1861</v>
      </c>
      <c r="K1005" s="168">
        <v>0.9</v>
      </c>
      <c r="L1005" s="169">
        <v>0.925</v>
      </c>
      <c r="M1005" s="169">
        <v>0.8</v>
      </c>
      <c r="N1005" s="170">
        <v>0.823529411764706</v>
      </c>
      <c r="O1005" s="170">
        <v>0.925</v>
      </c>
      <c r="P1005" s="356">
        <v>0.9</v>
      </c>
      <c r="Q1005" s="357">
        <v>0.979702866708516</v>
      </c>
      <c r="R1005" s="169">
        <v>0.971844428537342</v>
      </c>
      <c r="S1005" s="169">
        <v>0.93746571585299</v>
      </c>
      <c r="T1005" s="169">
        <v>0.979702866708516</v>
      </c>
      <c r="U1005" s="356">
        <v>0.9</v>
      </c>
      <c r="V1005" s="169">
        <v>0.836158192090395</v>
      </c>
      <c r="W1005" s="169">
        <v>0.85922214268671</v>
      </c>
      <c r="X1005" s="169">
        <v>0.905101481075151</v>
      </c>
      <c r="Y1005" s="169">
        <v>0.836158192090395</v>
      </c>
      <c r="Z1005" s="356">
        <v>0.92</v>
      </c>
      <c r="AA1005" s="356">
        <v>0.873708381171068</v>
      </c>
      <c r="AB1005" s="356">
        <v>0.882303132938188</v>
      </c>
      <c r="AC1005" s="356">
        <v>0.92760736196319</v>
      </c>
      <c r="AD1005" s="356">
        <v>0.873708381171068</v>
      </c>
      <c r="AE1005" s="356">
        <v>0.92</v>
      </c>
      <c r="AF1005" s="169">
        <v>0.948530787946846</v>
      </c>
      <c r="AG1005" s="169">
        <v>0.982395878059253</v>
      </c>
      <c r="AH1005" s="169">
        <v>0.915356885364095</v>
      </c>
      <c r="AI1005" s="169">
        <v>0.948530787946846</v>
      </c>
      <c r="AJ1005" s="356">
        <v>0.92</v>
      </c>
      <c r="AK1005" s="169">
        <v>0.929637892569075</v>
      </c>
      <c r="AL1005" s="169">
        <v>0.927800521027168</v>
      </c>
      <c r="AM1005" s="169">
        <v>0.94278135657446</v>
      </c>
      <c r="AN1005" s="169">
        <v>0.929637892569075</v>
      </c>
      <c r="AO1005" s="168">
        <v>0.99</v>
      </c>
      <c r="AP1005" s="358">
        <v>1</v>
      </c>
      <c r="AQ1005" s="358">
        <v>1</v>
      </c>
      <c r="AR1005" s="358">
        <v>1</v>
      </c>
      <c r="AS1005" s="359">
        <v>1</v>
      </c>
      <c r="AT1005" s="364">
        <v>0.0656418488929858</v>
      </c>
      <c r="AU1005" s="361">
        <v>0</v>
      </c>
      <c r="AV1005" s="362">
        <v>0.1</v>
      </c>
      <c r="AW1005" s="362">
        <v>0.032258064516129</v>
      </c>
      <c r="AX1005" s="362">
        <v>0</v>
      </c>
      <c r="AY1005" s="142"/>
      <c r="AZ1005" s="140"/>
    </row>
    <row r="1006" spans="1:52">
      <c r="A1006" s="138"/>
      <c r="B1006" s="142"/>
      <c r="C1006" s="182" t="s">
        <v>1671</v>
      </c>
      <c r="D1006" s="166" t="s">
        <v>237</v>
      </c>
      <c r="E1006" s="166" t="s">
        <v>1672</v>
      </c>
      <c r="F1006" s="167" t="s">
        <v>1862</v>
      </c>
      <c r="G1006" s="183" t="s">
        <v>1863</v>
      </c>
      <c r="H1006" s="184" t="s">
        <v>1863</v>
      </c>
      <c r="I1006" s="184" t="s">
        <v>1863</v>
      </c>
      <c r="J1006" s="184" t="s">
        <v>1863</v>
      </c>
      <c r="K1006" s="168">
        <v>0.9</v>
      </c>
      <c r="L1006" s="169" t="s">
        <v>32</v>
      </c>
      <c r="M1006" s="169" t="s">
        <v>32</v>
      </c>
      <c r="N1006" s="170" t="s">
        <v>32</v>
      </c>
      <c r="O1006" s="170" t="s">
        <v>32</v>
      </c>
      <c r="P1006" s="356">
        <v>0.9</v>
      </c>
      <c r="Q1006" s="357">
        <v>0</v>
      </c>
      <c r="R1006" s="169" t="s">
        <v>32</v>
      </c>
      <c r="S1006" s="169" t="s">
        <v>32</v>
      </c>
      <c r="T1006" s="169">
        <v>0</v>
      </c>
      <c r="U1006" s="356">
        <v>0.9</v>
      </c>
      <c r="V1006" s="169">
        <v>0</v>
      </c>
      <c r="W1006" s="169" t="s">
        <v>32</v>
      </c>
      <c r="X1006" s="169" t="s">
        <v>32</v>
      </c>
      <c r="Y1006" s="169">
        <v>0</v>
      </c>
      <c r="Z1006" s="356">
        <v>0.92</v>
      </c>
      <c r="AA1006" s="356" t="s">
        <v>32</v>
      </c>
      <c r="AB1006" s="356" t="s">
        <v>32</v>
      </c>
      <c r="AC1006" s="356" t="s">
        <v>32</v>
      </c>
      <c r="AD1006" s="356" t="s">
        <v>32</v>
      </c>
      <c r="AE1006" s="356">
        <v>0.92</v>
      </c>
      <c r="AF1006" s="169">
        <v>1</v>
      </c>
      <c r="AG1006" s="169">
        <v>0.985714285714286</v>
      </c>
      <c r="AH1006" s="169">
        <v>0.901515151515151</v>
      </c>
      <c r="AI1006" s="169">
        <v>1</v>
      </c>
      <c r="AJ1006" s="356">
        <v>0.92</v>
      </c>
      <c r="AK1006" s="169">
        <v>0.5</v>
      </c>
      <c r="AL1006" s="169" t="s">
        <v>32</v>
      </c>
      <c r="AM1006" s="169" t="s">
        <v>32</v>
      </c>
      <c r="AN1006" s="169">
        <v>0.5</v>
      </c>
      <c r="AO1006" s="168">
        <v>0.99</v>
      </c>
      <c r="AP1006" s="358" t="s">
        <v>32</v>
      </c>
      <c r="AQ1006" s="358">
        <v>1</v>
      </c>
      <c r="AR1006" s="358">
        <v>1</v>
      </c>
      <c r="AS1006" s="359" t="s">
        <v>32</v>
      </c>
      <c r="AT1006" s="364">
        <v>0.0656418488929858</v>
      </c>
      <c r="AU1006" s="361" t="s">
        <v>32</v>
      </c>
      <c r="AV1006" s="362" t="s">
        <v>32</v>
      </c>
      <c r="AW1006" s="362" t="s">
        <v>32</v>
      </c>
      <c r="AX1006" s="362" t="s">
        <v>32</v>
      </c>
      <c r="AY1006" s="142"/>
      <c r="AZ1006" s="140"/>
    </row>
    <row r="1007" spans="1:52">
      <c r="A1007" s="138"/>
      <c r="B1007" s="142"/>
      <c r="C1007" s="182" t="s">
        <v>1671</v>
      </c>
      <c r="D1007" s="166" t="s">
        <v>26</v>
      </c>
      <c r="E1007" s="166" t="s">
        <v>1672</v>
      </c>
      <c r="F1007" s="167" t="s">
        <v>1864</v>
      </c>
      <c r="G1007" s="183" t="s">
        <v>1865</v>
      </c>
      <c r="H1007" s="184" t="s">
        <v>1865</v>
      </c>
      <c r="I1007" s="184" t="s">
        <v>1865</v>
      </c>
      <c r="J1007" s="184" t="s">
        <v>1865</v>
      </c>
      <c r="K1007" s="168">
        <v>0.9</v>
      </c>
      <c r="L1007" s="169" t="s">
        <v>32</v>
      </c>
      <c r="M1007" s="169" t="s">
        <v>32</v>
      </c>
      <c r="N1007" s="170" t="s">
        <v>32</v>
      </c>
      <c r="O1007" s="170" t="s">
        <v>32</v>
      </c>
      <c r="P1007" s="356">
        <v>0.9</v>
      </c>
      <c r="Q1007" s="357" t="s">
        <v>32</v>
      </c>
      <c r="R1007" s="169" t="s">
        <v>32</v>
      </c>
      <c r="S1007" s="169" t="s">
        <v>32</v>
      </c>
      <c r="T1007" s="169" t="s">
        <v>32</v>
      </c>
      <c r="U1007" s="356">
        <v>0.9</v>
      </c>
      <c r="V1007" s="169" t="s">
        <v>32</v>
      </c>
      <c r="W1007" s="169" t="s">
        <v>32</v>
      </c>
      <c r="X1007" s="169" t="s">
        <v>32</v>
      </c>
      <c r="Y1007" s="169" t="s">
        <v>32</v>
      </c>
      <c r="Z1007" s="356">
        <v>0.92</v>
      </c>
      <c r="AA1007" s="356" t="s">
        <v>32</v>
      </c>
      <c r="AB1007" s="356" t="s">
        <v>32</v>
      </c>
      <c r="AC1007" s="356" t="s">
        <v>32</v>
      </c>
      <c r="AD1007" s="356" t="s">
        <v>32</v>
      </c>
      <c r="AE1007" s="356">
        <v>0.92</v>
      </c>
      <c r="AF1007" s="169">
        <v>1</v>
      </c>
      <c r="AG1007" s="169" t="s">
        <v>32</v>
      </c>
      <c r="AH1007" s="169">
        <v>0.5</v>
      </c>
      <c r="AI1007" s="169">
        <v>1</v>
      </c>
      <c r="AJ1007" s="356">
        <v>0.92</v>
      </c>
      <c r="AK1007" s="169">
        <v>1</v>
      </c>
      <c r="AL1007" s="169" t="s">
        <v>32</v>
      </c>
      <c r="AM1007" s="169" t="s">
        <v>32</v>
      </c>
      <c r="AN1007" s="169">
        <v>1</v>
      </c>
      <c r="AO1007" s="168">
        <v>0.99</v>
      </c>
      <c r="AP1007" s="358" t="s">
        <v>32</v>
      </c>
      <c r="AQ1007" s="358" t="s">
        <v>32</v>
      </c>
      <c r="AR1007" s="358" t="s">
        <v>32</v>
      </c>
      <c r="AS1007" s="359" t="s">
        <v>32</v>
      </c>
      <c r="AT1007" s="364">
        <v>0.0656418488929858</v>
      </c>
      <c r="AU1007" s="361" t="s">
        <v>32</v>
      </c>
      <c r="AV1007" s="362" t="s">
        <v>32</v>
      </c>
      <c r="AW1007" s="362" t="s">
        <v>32</v>
      </c>
      <c r="AX1007" s="362" t="s">
        <v>32</v>
      </c>
      <c r="AY1007" s="142"/>
      <c r="AZ1007" s="140"/>
    </row>
    <row r="1008" spans="1:52">
      <c r="A1008" s="138"/>
      <c r="B1008" s="142"/>
      <c r="C1008" s="182" t="s">
        <v>1671</v>
      </c>
      <c r="D1008" s="166" t="s">
        <v>26</v>
      </c>
      <c r="E1008" s="166" t="s">
        <v>1672</v>
      </c>
      <c r="F1008" s="167" t="s">
        <v>1866</v>
      </c>
      <c r="G1008" s="183" t="s">
        <v>1867</v>
      </c>
      <c r="H1008" s="184" t="s">
        <v>1867</v>
      </c>
      <c r="I1008" s="184" t="s">
        <v>1867</v>
      </c>
      <c r="J1008" s="184" t="s">
        <v>1867</v>
      </c>
      <c r="K1008" s="168">
        <v>0.9</v>
      </c>
      <c r="L1008" s="169">
        <v>0.857142857142857</v>
      </c>
      <c r="M1008" s="169">
        <v>0.952380952380952</v>
      </c>
      <c r="N1008" s="170">
        <v>0.875</v>
      </c>
      <c r="O1008" s="170">
        <v>0.857142857142857</v>
      </c>
      <c r="P1008" s="356">
        <v>0.9</v>
      </c>
      <c r="Q1008" s="357">
        <v>0.76844494892168</v>
      </c>
      <c r="R1008" s="169">
        <v>0.86019131714496</v>
      </c>
      <c r="S1008" s="169">
        <v>0.957799547852298</v>
      </c>
      <c r="T1008" s="169">
        <v>0.76844494892168</v>
      </c>
      <c r="U1008" s="356">
        <v>0.9</v>
      </c>
      <c r="V1008" s="169">
        <v>0.909194097616345</v>
      </c>
      <c r="W1008" s="169">
        <v>0.911331861662988</v>
      </c>
      <c r="X1008" s="169">
        <v>0.92991710625471</v>
      </c>
      <c r="Y1008" s="169">
        <v>0.909194097616345</v>
      </c>
      <c r="Z1008" s="356">
        <v>0.92</v>
      </c>
      <c r="AA1008" s="356">
        <v>0.91578947368421</v>
      </c>
      <c r="AB1008" s="356">
        <v>0.927694406548431</v>
      </c>
      <c r="AC1008" s="356">
        <v>0.944540727902946</v>
      </c>
      <c r="AD1008" s="356">
        <v>0.91578947368421</v>
      </c>
      <c r="AE1008" s="356">
        <v>0.92</v>
      </c>
      <c r="AF1008" s="169">
        <v>0.996587677725118</v>
      </c>
      <c r="AG1008" s="169">
        <v>0.995782963171212</v>
      </c>
      <c r="AH1008" s="169">
        <v>0.987822841991555</v>
      </c>
      <c r="AI1008" s="169">
        <v>0.996587677725118</v>
      </c>
      <c r="AJ1008" s="356">
        <v>0.92</v>
      </c>
      <c r="AK1008" s="169">
        <v>0.96826710816777</v>
      </c>
      <c r="AL1008" s="169">
        <v>0.955716353111433</v>
      </c>
      <c r="AM1008" s="169">
        <v>0.961215932914046</v>
      </c>
      <c r="AN1008" s="169">
        <v>0.96826710816777</v>
      </c>
      <c r="AO1008" s="168">
        <v>0.99</v>
      </c>
      <c r="AP1008" s="358">
        <v>1</v>
      </c>
      <c r="AQ1008" s="358">
        <v>1</v>
      </c>
      <c r="AR1008" s="358">
        <v>1</v>
      </c>
      <c r="AS1008" s="359">
        <v>1</v>
      </c>
      <c r="AT1008" s="364">
        <v>0.0656418488929858</v>
      </c>
      <c r="AU1008" s="361">
        <v>0.0149253731343284</v>
      </c>
      <c r="AV1008" s="362">
        <v>0.0338983050847458</v>
      </c>
      <c r="AW1008" s="362">
        <v>0</v>
      </c>
      <c r="AX1008" s="362">
        <v>0.0149253731343284</v>
      </c>
      <c r="AY1008" s="142"/>
      <c r="AZ1008" s="140"/>
    </row>
    <row r="1009" spans="1:52">
      <c r="A1009" s="138"/>
      <c r="B1009" s="142"/>
      <c r="C1009" s="182" t="s">
        <v>1671</v>
      </c>
      <c r="D1009" s="166" t="s">
        <v>237</v>
      </c>
      <c r="E1009" s="166" t="s">
        <v>1672</v>
      </c>
      <c r="F1009" s="167" t="s">
        <v>1868</v>
      </c>
      <c r="G1009" s="193" t="s">
        <v>1868</v>
      </c>
      <c r="H1009" s="194" t="s">
        <v>1868</v>
      </c>
      <c r="I1009" s="194" t="s">
        <v>1868</v>
      </c>
      <c r="J1009" s="194" t="s">
        <v>1868</v>
      </c>
      <c r="K1009" s="168">
        <v>0.9</v>
      </c>
      <c r="L1009" s="169" t="s">
        <v>32</v>
      </c>
      <c r="M1009" s="169" t="s">
        <v>32</v>
      </c>
      <c r="N1009" s="170" t="s">
        <v>32</v>
      </c>
      <c r="O1009" s="170" t="s">
        <v>32</v>
      </c>
      <c r="P1009" s="356">
        <v>0.9</v>
      </c>
      <c r="Q1009" s="357" t="s">
        <v>32</v>
      </c>
      <c r="R1009" s="169">
        <v>0</v>
      </c>
      <c r="S1009" s="169">
        <v>0</v>
      </c>
      <c r="T1009" s="169" t="s">
        <v>32</v>
      </c>
      <c r="U1009" s="356">
        <v>0.9</v>
      </c>
      <c r="V1009" s="169" t="s">
        <v>32</v>
      </c>
      <c r="W1009" s="169">
        <v>1</v>
      </c>
      <c r="X1009" s="169">
        <v>1</v>
      </c>
      <c r="Y1009" s="169" t="s">
        <v>32</v>
      </c>
      <c r="Z1009" s="356">
        <v>0.92</v>
      </c>
      <c r="AA1009" s="356" t="s">
        <v>32</v>
      </c>
      <c r="AB1009" s="356" t="s">
        <v>32</v>
      </c>
      <c r="AC1009" s="356" t="s">
        <v>32</v>
      </c>
      <c r="AD1009" s="356" t="s">
        <v>32</v>
      </c>
      <c r="AE1009" s="356">
        <v>0.92</v>
      </c>
      <c r="AF1009" s="169">
        <v>0.993939393939394</v>
      </c>
      <c r="AG1009" s="169">
        <v>0.990079365079365</v>
      </c>
      <c r="AH1009" s="169">
        <v>0.872549019607843</v>
      </c>
      <c r="AI1009" s="169">
        <v>0.993939393939394</v>
      </c>
      <c r="AJ1009" s="356">
        <v>0.92</v>
      </c>
      <c r="AK1009" s="169">
        <v>1</v>
      </c>
      <c r="AL1009" s="169">
        <v>1</v>
      </c>
      <c r="AM1009" s="169">
        <v>1</v>
      </c>
      <c r="AN1009" s="169">
        <v>1</v>
      </c>
      <c r="AO1009" s="168">
        <v>0.99</v>
      </c>
      <c r="AP1009" s="358" t="s">
        <v>32</v>
      </c>
      <c r="AQ1009" s="358">
        <v>1</v>
      </c>
      <c r="AR1009" s="358">
        <v>1</v>
      </c>
      <c r="AS1009" s="359" t="s">
        <v>32</v>
      </c>
      <c r="AT1009" s="364">
        <v>0.0656418488929858</v>
      </c>
      <c r="AU1009" s="361" t="s">
        <v>32</v>
      </c>
      <c r="AV1009" s="362" t="s">
        <v>32</v>
      </c>
      <c r="AW1009" s="362" t="s">
        <v>32</v>
      </c>
      <c r="AX1009" s="362" t="s">
        <v>32</v>
      </c>
      <c r="AY1009" s="142"/>
      <c r="AZ1009" s="140"/>
    </row>
    <row r="1010" spans="1:52">
      <c r="A1010" s="138"/>
      <c r="B1010" s="142"/>
      <c r="C1010" s="182" t="s">
        <v>1671</v>
      </c>
      <c r="D1010" s="166" t="s">
        <v>26</v>
      </c>
      <c r="E1010" s="166" t="s">
        <v>1672</v>
      </c>
      <c r="F1010" s="167" t="s">
        <v>1869</v>
      </c>
      <c r="G1010" s="193" t="s">
        <v>1870</v>
      </c>
      <c r="H1010" s="194" t="s">
        <v>1870</v>
      </c>
      <c r="I1010" s="194" t="s">
        <v>1870</v>
      </c>
      <c r="J1010" s="194" t="s">
        <v>1870</v>
      </c>
      <c r="K1010" s="168">
        <v>0.9</v>
      </c>
      <c r="L1010" s="169">
        <v>0.733333333333333</v>
      </c>
      <c r="M1010" s="169">
        <v>0.857142857142857</v>
      </c>
      <c r="N1010" s="170">
        <v>0.692307692307692</v>
      </c>
      <c r="O1010" s="170">
        <v>0.733333333333333</v>
      </c>
      <c r="P1010" s="356">
        <v>0.9</v>
      </c>
      <c r="Q1010" s="357">
        <v>0.726233023588277</v>
      </c>
      <c r="R1010" s="169">
        <v>0.731523378582202</v>
      </c>
      <c r="S1010" s="169">
        <v>0.879251700680272</v>
      </c>
      <c r="T1010" s="169">
        <v>0.726233023588277</v>
      </c>
      <c r="U1010" s="356">
        <v>0.9</v>
      </c>
      <c r="V1010" s="169">
        <v>0.913509649749821</v>
      </c>
      <c r="W1010" s="169">
        <v>0.892156862745098</v>
      </c>
      <c r="X1010" s="169">
        <v>0.865646258503401</v>
      </c>
      <c r="Y1010" s="169">
        <v>0.913509649749821</v>
      </c>
      <c r="Z1010" s="356">
        <v>0.92</v>
      </c>
      <c r="AA1010" s="356">
        <v>0.898305084745763</v>
      </c>
      <c r="AB1010" s="356">
        <v>0.934210526315789</v>
      </c>
      <c r="AC1010" s="356">
        <v>0.917602996254682</v>
      </c>
      <c r="AD1010" s="356">
        <v>0.898305084745763</v>
      </c>
      <c r="AE1010" s="356">
        <v>0.92</v>
      </c>
      <c r="AF1010" s="169">
        <v>0.952076677316294</v>
      </c>
      <c r="AG1010" s="169">
        <v>0.995221843003413</v>
      </c>
      <c r="AH1010" s="169">
        <v>0.820646506777894</v>
      </c>
      <c r="AI1010" s="169">
        <v>0.952076677316294</v>
      </c>
      <c r="AJ1010" s="356">
        <v>0.92</v>
      </c>
      <c r="AK1010" s="169">
        <v>0.953703703703704</v>
      </c>
      <c r="AL1010" s="169">
        <v>0.960122699386503</v>
      </c>
      <c r="AM1010" s="169">
        <v>0.942690058479532</v>
      </c>
      <c r="AN1010" s="169">
        <v>0.953703703703704</v>
      </c>
      <c r="AO1010" s="168">
        <v>0.99</v>
      </c>
      <c r="AP1010" s="358">
        <v>1</v>
      </c>
      <c r="AQ1010" s="358">
        <v>1</v>
      </c>
      <c r="AR1010" s="358">
        <v>1</v>
      </c>
      <c r="AS1010" s="359">
        <v>1</v>
      </c>
      <c r="AT1010" s="364">
        <v>0.0656418488929858</v>
      </c>
      <c r="AU1010" s="361">
        <v>0.0833333333333333</v>
      </c>
      <c r="AV1010" s="362">
        <v>0.2</v>
      </c>
      <c r="AW1010" s="362">
        <v>0</v>
      </c>
      <c r="AX1010" s="362">
        <v>0.0833333333333333</v>
      </c>
      <c r="AY1010" s="142"/>
      <c r="AZ1010" s="140"/>
    </row>
    <row r="1011" spans="1:52">
      <c r="A1011" s="138"/>
      <c r="B1011" s="142"/>
      <c r="C1011" s="182" t="s">
        <v>1671</v>
      </c>
      <c r="D1011" s="166" t="s">
        <v>26</v>
      </c>
      <c r="E1011" s="166" t="s">
        <v>1672</v>
      </c>
      <c r="F1011" s="167" t="s">
        <v>1871</v>
      </c>
      <c r="G1011" s="183" t="s">
        <v>1872</v>
      </c>
      <c r="H1011" s="184" t="s">
        <v>1872</v>
      </c>
      <c r="I1011" s="184" t="s">
        <v>1872</v>
      </c>
      <c r="J1011" s="184" t="s">
        <v>1872</v>
      </c>
      <c r="K1011" s="168">
        <v>0.9</v>
      </c>
      <c r="L1011" s="169">
        <v>0.9</v>
      </c>
      <c r="M1011" s="169">
        <v>0.774193548387097</v>
      </c>
      <c r="N1011" s="170">
        <v>0.869565217391304</v>
      </c>
      <c r="O1011" s="170">
        <v>0.9</v>
      </c>
      <c r="P1011" s="356">
        <v>0.9</v>
      </c>
      <c r="Q1011" s="357">
        <v>0.990339302544769</v>
      </c>
      <c r="R1011" s="169">
        <v>0.990815775256618</v>
      </c>
      <c r="S1011" s="169">
        <v>0.984888304862024</v>
      </c>
      <c r="T1011" s="169">
        <v>0.990339302544769</v>
      </c>
      <c r="U1011" s="356">
        <v>0.9</v>
      </c>
      <c r="V1011" s="169">
        <v>0.905042412818096</v>
      </c>
      <c r="W1011" s="169">
        <v>0.909238249594814</v>
      </c>
      <c r="X1011" s="169">
        <v>0.926412614980289</v>
      </c>
      <c r="Y1011" s="169">
        <v>0.905042412818096</v>
      </c>
      <c r="Z1011" s="356">
        <v>0.92</v>
      </c>
      <c r="AA1011" s="356">
        <v>0.91399416909621</v>
      </c>
      <c r="AB1011" s="356">
        <v>0.915991902834008</v>
      </c>
      <c r="AC1011" s="356">
        <v>0.919753086419753</v>
      </c>
      <c r="AD1011" s="356">
        <v>0.91399416909621</v>
      </c>
      <c r="AE1011" s="356">
        <v>0.92</v>
      </c>
      <c r="AF1011" s="169">
        <v>0.908345221112696</v>
      </c>
      <c r="AG1011" s="169">
        <v>0.991588482691686</v>
      </c>
      <c r="AH1011" s="169">
        <v>0.962245885769603</v>
      </c>
      <c r="AI1011" s="169">
        <v>0.908345221112696</v>
      </c>
      <c r="AJ1011" s="356">
        <v>0.92</v>
      </c>
      <c r="AK1011" s="169">
        <v>0.934957712444623</v>
      </c>
      <c r="AL1011" s="169">
        <v>0.93945853762524</v>
      </c>
      <c r="AM1011" s="169">
        <v>0.949332105020728</v>
      </c>
      <c r="AN1011" s="169">
        <v>0.934957712444623</v>
      </c>
      <c r="AO1011" s="168">
        <v>0.99</v>
      </c>
      <c r="AP1011" s="358">
        <v>1</v>
      </c>
      <c r="AQ1011" s="358">
        <v>1</v>
      </c>
      <c r="AR1011" s="358">
        <v>1</v>
      </c>
      <c r="AS1011" s="359">
        <v>1</v>
      </c>
      <c r="AT1011" s="364">
        <v>0.0656418488929858</v>
      </c>
      <c r="AU1011" s="361">
        <v>0.0645161290322581</v>
      </c>
      <c r="AV1011" s="362">
        <v>0.162162162162162</v>
      </c>
      <c r="AW1011" s="362">
        <v>0.09375</v>
      </c>
      <c r="AX1011" s="362">
        <v>0.0645161290322581</v>
      </c>
      <c r="AY1011" s="142"/>
      <c r="AZ1011" s="140"/>
    </row>
    <row r="1012" spans="1:52">
      <c r="A1012" s="138"/>
      <c r="B1012" s="142"/>
      <c r="C1012" s="182" t="s">
        <v>1671</v>
      </c>
      <c r="D1012" s="166" t="s">
        <v>26</v>
      </c>
      <c r="E1012" s="166" t="s">
        <v>1672</v>
      </c>
      <c r="F1012" s="167" t="s">
        <v>1873</v>
      </c>
      <c r="G1012" s="183" t="s">
        <v>1874</v>
      </c>
      <c r="H1012" s="184" t="s">
        <v>1874</v>
      </c>
      <c r="I1012" s="184" t="s">
        <v>1874</v>
      </c>
      <c r="J1012" s="184" t="s">
        <v>1874</v>
      </c>
      <c r="K1012" s="168">
        <v>0.9</v>
      </c>
      <c r="L1012" s="169">
        <v>0.875</v>
      </c>
      <c r="M1012" s="169">
        <v>0.882352941176471</v>
      </c>
      <c r="N1012" s="170">
        <v>0.833333333333333</v>
      </c>
      <c r="O1012" s="170">
        <v>0.875</v>
      </c>
      <c r="P1012" s="356">
        <v>0.9</v>
      </c>
      <c r="Q1012" s="357">
        <v>0.992658626114316</v>
      </c>
      <c r="R1012" s="169">
        <v>0.983168891468369</v>
      </c>
      <c r="S1012" s="169">
        <v>0.950617283950617</v>
      </c>
      <c r="T1012" s="169">
        <v>0.992658626114316</v>
      </c>
      <c r="U1012" s="356">
        <v>0.9</v>
      </c>
      <c r="V1012" s="169">
        <v>0.908232826428946</v>
      </c>
      <c r="W1012" s="169">
        <v>0.912942542077771</v>
      </c>
      <c r="X1012" s="169">
        <v>0.898491083676269</v>
      </c>
      <c r="Y1012" s="169">
        <v>0.908232826428946</v>
      </c>
      <c r="Z1012" s="356">
        <v>0.92</v>
      </c>
      <c r="AA1012" s="356">
        <v>0</v>
      </c>
      <c r="AB1012" s="356">
        <v>0</v>
      </c>
      <c r="AC1012" s="356">
        <v>0</v>
      </c>
      <c r="AD1012" s="356">
        <v>0</v>
      </c>
      <c r="AE1012" s="356">
        <v>0.92</v>
      </c>
      <c r="AF1012" s="169">
        <v>0.997787610619469</v>
      </c>
      <c r="AG1012" s="169">
        <v>0.992149165848871</v>
      </c>
      <c r="AH1012" s="169">
        <v>0.96640625</v>
      </c>
      <c r="AI1012" s="169">
        <v>0.997787610619469</v>
      </c>
      <c r="AJ1012" s="356">
        <v>0.92</v>
      </c>
      <c r="AK1012" s="169">
        <v>0.959088555152771</v>
      </c>
      <c r="AL1012" s="169">
        <v>0.957656612529002</v>
      </c>
      <c r="AM1012" s="169">
        <v>0.949315068493151</v>
      </c>
      <c r="AN1012" s="169">
        <v>0.959088555152771</v>
      </c>
      <c r="AO1012" s="168">
        <v>0.99</v>
      </c>
      <c r="AP1012" s="358">
        <v>1</v>
      </c>
      <c r="AQ1012" s="358">
        <v>1</v>
      </c>
      <c r="AR1012" s="358">
        <v>1</v>
      </c>
      <c r="AS1012" s="359">
        <v>1</v>
      </c>
      <c r="AT1012" s="364">
        <v>0.0656418488929858</v>
      </c>
      <c r="AU1012" s="361">
        <v>0</v>
      </c>
      <c r="AV1012" s="362">
        <v>0.0588235294117647</v>
      </c>
      <c r="AW1012" s="362">
        <v>0</v>
      </c>
      <c r="AX1012" s="362">
        <v>0</v>
      </c>
      <c r="AY1012" s="142"/>
      <c r="AZ1012" s="140"/>
    </row>
    <row r="1013" spans="1:52">
      <c r="A1013" s="138"/>
      <c r="B1013" s="142"/>
      <c r="C1013" s="182" t="s">
        <v>1671</v>
      </c>
      <c r="D1013" s="166" t="s">
        <v>26</v>
      </c>
      <c r="E1013" s="166" t="s">
        <v>1672</v>
      </c>
      <c r="F1013" s="167" t="s">
        <v>1875</v>
      </c>
      <c r="G1013" s="193" t="s">
        <v>1875</v>
      </c>
      <c r="H1013" s="194" t="s">
        <v>1875</v>
      </c>
      <c r="I1013" s="194" t="s">
        <v>1875</v>
      </c>
      <c r="J1013" s="194" t="s">
        <v>1875</v>
      </c>
      <c r="K1013" s="168">
        <v>0.9</v>
      </c>
      <c r="L1013" s="169">
        <v>1</v>
      </c>
      <c r="M1013" s="169">
        <v>1</v>
      </c>
      <c r="N1013" s="170">
        <v>1</v>
      </c>
      <c r="O1013" s="170">
        <v>1</v>
      </c>
      <c r="P1013" s="356">
        <v>0.9</v>
      </c>
      <c r="Q1013" s="357">
        <v>0.976939970717423</v>
      </c>
      <c r="R1013" s="169">
        <v>0.969363707776905</v>
      </c>
      <c r="S1013" s="169">
        <v>0.969807868252516</v>
      </c>
      <c r="T1013" s="169">
        <v>0.976939970717423</v>
      </c>
      <c r="U1013" s="356">
        <v>0.9</v>
      </c>
      <c r="V1013" s="169">
        <v>0.939604685212299</v>
      </c>
      <c r="W1013" s="169">
        <v>0.925373134328358</v>
      </c>
      <c r="X1013" s="169">
        <v>0.948764867337603</v>
      </c>
      <c r="Y1013" s="169">
        <v>0.939604685212299</v>
      </c>
      <c r="Z1013" s="356">
        <v>0.92</v>
      </c>
      <c r="AA1013" s="356">
        <v>0.914590747330961</v>
      </c>
      <c r="AB1013" s="356">
        <v>0.935691318327974</v>
      </c>
      <c r="AC1013" s="356">
        <v>0.941176470588235</v>
      </c>
      <c r="AD1013" s="356">
        <v>0.914590747330961</v>
      </c>
      <c r="AE1013" s="356">
        <v>0.92</v>
      </c>
      <c r="AF1013" s="169">
        <v>0.996546227417641</v>
      </c>
      <c r="AG1013" s="169">
        <v>0.991791678460232</v>
      </c>
      <c r="AH1013" s="169">
        <v>0.97936170212766</v>
      </c>
      <c r="AI1013" s="169">
        <v>0.996546227417641</v>
      </c>
      <c r="AJ1013" s="356">
        <v>0.92</v>
      </c>
      <c r="AK1013" s="169">
        <v>0.963340122199593</v>
      </c>
      <c r="AL1013" s="169">
        <v>0.958346481539918</v>
      </c>
      <c r="AM1013" s="169">
        <v>0.959723096286973</v>
      </c>
      <c r="AN1013" s="169">
        <v>0.963340122199593</v>
      </c>
      <c r="AO1013" s="168">
        <v>0.99</v>
      </c>
      <c r="AP1013" s="358">
        <v>1</v>
      </c>
      <c r="AQ1013" s="358">
        <v>1</v>
      </c>
      <c r="AR1013" s="358">
        <v>1</v>
      </c>
      <c r="AS1013" s="359">
        <v>1</v>
      </c>
      <c r="AT1013" s="364">
        <v>0.0656418488929858</v>
      </c>
      <c r="AU1013" s="361">
        <v>0.027027027027027</v>
      </c>
      <c r="AV1013" s="362">
        <v>0</v>
      </c>
      <c r="AW1013" s="362">
        <v>0.0689655172413793</v>
      </c>
      <c r="AX1013" s="362">
        <v>0.027027027027027</v>
      </c>
      <c r="AY1013" s="142"/>
      <c r="AZ1013" s="140"/>
    </row>
    <row r="1014" spans="1:52">
      <c r="A1014" s="138"/>
      <c r="B1014" s="142"/>
      <c r="C1014" s="182" t="s">
        <v>1671</v>
      </c>
      <c r="D1014" s="166" t="s">
        <v>26</v>
      </c>
      <c r="E1014" s="166" t="s">
        <v>1672</v>
      </c>
      <c r="F1014" s="167" t="s">
        <v>1876</v>
      </c>
      <c r="G1014" s="183" t="s">
        <v>1877</v>
      </c>
      <c r="H1014" s="184" t="s">
        <v>1877</v>
      </c>
      <c r="I1014" s="184" t="s">
        <v>1877</v>
      </c>
      <c r="J1014" s="184" t="s">
        <v>1877</v>
      </c>
      <c r="K1014" s="168">
        <v>0.9</v>
      </c>
      <c r="L1014" s="169">
        <v>0.6875</v>
      </c>
      <c r="M1014" s="169">
        <v>0.757575757575758</v>
      </c>
      <c r="N1014" s="170">
        <v>0.875</v>
      </c>
      <c r="O1014" s="170">
        <v>0.6875</v>
      </c>
      <c r="P1014" s="356">
        <v>0.9</v>
      </c>
      <c r="Q1014" s="357">
        <v>0.780927835051546</v>
      </c>
      <c r="R1014" s="169">
        <v>0.774193548387097</v>
      </c>
      <c r="S1014" s="169">
        <v>0.745706737120211</v>
      </c>
      <c r="T1014" s="169">
        <v>0.780927835051546</v>
      </c>
      <c r="U1014" s="356">
        <v>0.9</v>
      </c>
      <c r="V1014" s="169">
        <v>0.819072164948454</v>
      </c>
      <c r="W1014" s="169">
        <v>0.836484983314794</v>
      </c>
      <c r="X1014" s="169">
        <v>0.822324966974901</v>
      </c>
      <c r="Y1014" s="169">
        <v>0.819072164948454</v>
      </c>
      <c r="Z1014" s="356">
        <v>0.92</v>
      </c>
      <c r="AA1014" s="356">
        <v>0.822822822822823</v>
      </c>
      <c r="AB1014" s="356">
        <v>0.860277136258661</v>
      </c>
      <c r="AC1014" s="356">
        <v>0.798792756539235</v>
      </c>
      <c r="AD1014" s="356">
        <v>0.822822822822823</v>
      </c>
      <c r="AE1014" s="356">
        <v>0.92</v>
      </c>
      <c r="AF1014" s="169">
        <v>0.816091954022989</v>
      </c>
      <c r="AG1014" s="169">
        <v>0.974123539232053</v>
      </c>
      <c r="AH1014" s="169">
        <v>0.946078431372549</v>
      </c>
      <c r="AI1014" s="169">
        <v>0.816091954022989</v>
      </c>
      <c r="AJ1014" s="356">
        <v>0.92</v>
      </c>
      <c r="AK1014" s="169">
        <v>0.91472699586687</v>
      </c>
      <c r="AL1014" s="169">
        <v>0.923611111111111</v>
      </c>
      <c r="AM1014" s="169">
        <v>0.898608349900596</v>
      </c>
      <c r="AN1014" s="169">
        <v>0.91472699586687</v>
      </c>
      <c r="AO1014" s="168">
        <v>0.99</v>
      </c>
      <c r="AP1014" s="358">
        <v>1</v>
      </c>
      <c r="AQ1014" s="358">
        <v>1</v>
      </c>
      <c r="AR1014" s="358">
        <v>1</v>
      </c>
      <c r="AS1014" s="359">
        <v>1</v>
      </c>
      <c r="AT1014" s="364">
        <v>0.0656418488929858</v>
      </c>
      <c r="AU1014" s="361">
        <v>0.0344827586206897</v>
      </c>
      <c r="AV1014" s="362">
        <v>0.0645161290322581</v>
      </c>
      <c r="AW1014" s="362">
        <v>0.0833333333333333</v>
      </c>
      <c r="AX1014" s="362">
        <v>0.0344827586206897</v>
      </c>
      <c r="AY1014" s="142"/>
      <c r="AZ1014" s="140"/>
    </row>
    <row r="1015" spans="1:52">
      <c r="A1015" s="138"/>
      <c r="B1015" s="142"/>
      <c r="C1015" s="182" t="s">
        <v>1671</v>
      </c>
      <c r="D1015" s="166" t="s">
        <v>26</v>
      </c>
      <c r="E1015" s="166" t="s">
        <v>1672</v>
      </c>
      <c r="F1015" s="167" t="s">
        <v>1878</v>
      </c>
      <c r="G1015" s="183" t="s">
        <v>1879</v>
      </c>
      <c r="H1015" s="184" t="s">
        <v>1879</v>
      </c>
      <c r="I1015" s="184" t="s">
        <v>1879</v>
      </c>
      <c r="J1015" s="184" t="s">
        <v>1879</v>
      </c>
      <c r="K1015" s="168">
        <v>0.9</v>
      </c>
      <c r="L1015" s="169">
        <v>0.96551724137931</v>
      </c>
      <c r="M1015" s="169">
        <v>0.896551724137931</v>
      </c>
      <c r="N1015" s="170">
        <v>1</v>
      </c>
      <c r="O1015" s="170">
        <v>0.96551724137931</v>
      </c>
      <c r="P1015" s="356">
        <v>0.9</v>
      </c>
      <c r="Q1015" s="357">
        <v>0.94431643625192</v>
      </c>
      <c r="R1015" s="169">
        <v>0.972085385878489</v>
      </c>
      <c r="S1015" s="169">
        <v>0.974887892376682</v>
      </c>
      <c r="T1015" s="169">
        <v>0.94431643625192</v>
      </c>
      <c r="U1015" s="356">
        <v>0.9</v>
      </c>
      <c r="V1015" s="169">
        <v>0.846774193548387</v>
      </c>
      <c r="W1015" s="169">
        <v>0.9064039408867</v>
      </c>
      <c r="X1015" s="169">
        <v>0.867264573991031</v>
      </c>
      <c r="Y1015" s="169">
        <v>0.846774193548387</v>
      </c>
      <c r="Z1015" s="356">
        <v>0.92</v>
      </c>
      <c r="AA1015" s="356">
        <v>0.77818853974122</v>
      </c>
      <c r="AB1015" s="356">
        <v>0.845753899480069</v>
      </c>
      <c r="AC1015" s="356">
        <v>0.82051282051282</v>
      </c>
      <c r="AD1015" s="356">
        <v>0.77818853974122</v>
      </c>
      <c r="AE1015" s="356">
        <v>0.92</v>
      </c>
      <c r="AF1015" s="169">
        <v>0.924769703172978</v>
      </c>
      <c r="AG1015" s="169">
        <v>0.995629820051414</v>
      </c>
      <c r="AH1015" s="169">
        <v>0.854740061162079</v>
      </c>
      <c r="AI1015" s="169">
        <v>0.924769703172978</v>
      </c>
      <c r="AJ1015" s="356">
        <v>0.92</v>
      </c>
      <c r="AK1015" s="169">
        <v>0.901590159015902</v>
      </c>
      <c r="AL1015" s="169">
        <v>0.925655492864255</v>
      </c>
      <c r="AM1015" s="169">
        <v>0.895077720207254</v>
      </c>
      <c r="AN1015" s="169">
        <v>0.901590159015902</v>
      </c>
      <c r="AO1015" s="168">
        <v>0.99</v>
      </c>
      <c r="AP1015" s="358">
        <v>1</v>
      </c>
      <c r="AQ1015" s="358">
        <v>1</v>
      </c>
      <c r="AR1015" s="358">
        <v>1</v>
      </c>
      <c r="AS1015" s="359">
        <v>1</v>
      </c>
      <c r="AT1015" s="364">
        <v>0.0656418488929858</v>
      </c>
      <c r="AU1015" s="361">
        <v>0.0769230769230769</v>
      </c>
      <c r="AV1015" s="362">
        <v>0.2</v>
      </c>
      <c r="AW1015" s="362">
        <v>0.04</v>
      </c>
      <c r="AX1015" s="362">
        <v>0.0769230769230769</v>
      </c>
      <c r="AY1015" s="142"/>
      <c r="AZ1015" s="140"/>
    </row>
    <row r="1016" spans="1:52">
      <c r="A1016" s="138"/>
      <c r="B1016" s="142"/>
      <c r="C1016" s="182" t="s">
        <v>1671</v>
      </c>
      <c r="D1016" s="166" t="s">
        <v>26</v>
      </c>
      <c r="E1016" s="166" t="s">
        <v>1672</v>
      </c>
      <c r="F1016" s="167" t="s">
        <v>1880</v>
      </c>
      <c r="G1016" s="183" t="s">
        <v>1881</v>
      </c>
      <c r="H1016" s="184" t="s">
        <v>1881</v>
      </c>
      <c r="I1016" s="184" t="s">
        <v>1881</v>
      </c>
      <c r="J1016" s="184" t="s">
        <v>1881</v>
      </c>
      <c r="K1016" s="168">
        <v>0.9</v>
      </c>
      <c r="L1016" s="169">
        <v>0.647058823529412</v>
      </c>
      <c r="M1016" s="169">
        <v>0.8</v>
      </c>
      <c r="N1016" s="170">
        <v>0.6875</v>
      </c>
      <c r="O1016" s="170">
        <v>0.647058823529412</v>
      </c>
      <c r="P1016" s="356">
        <v>0.9</v>
      </c>
      <c r="Q1016" s="357">
        <v>0.67687074829932</v>
      </c>
      <c r="R1016" s="169">
        <v>0.746471774193548</v>
      </c>
      <c r="S1016" s="169">
        <v>0.804556354916067</v>
      </c>
      <c r="T1016" s="169">
        <v>0.67687074829932</v>
      </c>
      <c r="U1016" s="356">
        <v>0.9</v>
      </c>
      <c r="V1016" s="169">
        <v>0.901360544217687</v>
      </c>
      <c r="W1016" s="169">
        <v>0.89616935483871</v>
      </c>
      <c r="X1016" s="169">
        <v>0.931654676258993</v>
      </c>
      <c r="Y1016" s="169">
        <v>0.901360544217687</v>
      </c>
      <c r="Z1016" s="356">
        <v>0.92</v>
      </c>
      <c r="AA1016" s="356">
        <v>0.904761904761905</v>
      </c>
      <c r="AB1016" s="356">
        <v>0.9026369168357</v>
      </c>
      <c r="AC1016" s="356">
        <v>0.937321937321937</v>
      </c>
      <c r="AD1016" s="356">
        <v>0.904761904761905</v>
      </c>
      <c r="AE1016" s="356">
        <v>0.92</v>
      </c>
      <c r="AF1016" s="169">
        <v>0.943420332177405</v>
      </c>
      <c r="AG1016" s="169">
        <v>0.987552626761853</v>
      </c>
      <c r="AH1016" s="169">
        <v>0.957925636007828</v>
      </c>
      <c r="AI1016" s="169">
        <v>0.943420332177405</v>
      </c>
      <c r="AJ1016" s="356">
        <v>0.92</v>
      </c>
      <c r="AK1016" s="169">
        <v>0.936397209684038</v>
      </c>
      <c r="AL1016" s="169">
        <v>0.935809446911587</v>
      </c>
      <c r="AM1016" s="169">
        <v>0.944303797468354</v>
      </c>
      <c r="AN1016" s="169">
        <v>0.936397209684038</v>
      </c>
      <c r="AO1016" s="168">
        <v>0.99</v>
      </c>
      <c r="AP1016" s="358">
        <v>1</v>
      </c>
      <c r="AQ1016" s="358">
        <v>1</v>
      </c>
      <c r="AR1016" s="358">
        <v>1</v>
      </c>
      <c r="AS1016" s="359">
        <v>1</v>
      </c>
      <c r="AT1016" s="364">
        <v>0.0656418488929858</v>
      </c>
      <c r="AU1016" s="361">
        <v>0.037037037037037</v>
      </c>
      <c r="AV1016" s="362">
        <v>0.157894736842105</v>
      </c>
      <c r="AW1016" s="362">
        <v>0.0769230769230769</v>
      </c>
      <c r="AX1016" s="362">
        <v>0.037037037037037</v>
      </c>
      <c r="AY1016" s="142"/>
      <c r="AZ1016" s="140"/>
    </row>
    <row r="1017" spans="1:52">
      <c r="A1017" s="138"/>
      <c r="B1017" s="142"/>
      <c r="C1017" s="182" t="s">
        <v>1671</v>
      </c>
      <c r="D1017" s="166" t="s">
        <v>26</v>
      </c>
      <c r="E1017" s="166" t="s">
        <v>1672</v>
      </c>
      <c r="F1017" s="167" t="s">
        <v>1882</v>
      </c>
      <c r="G1017" s="183" t="s">
        <v>1883</v>
      </c>
      <c r="H1017" s="184" t="s">
        <v>1883</v>
      </c>
      <c r="I1017" s="184" t="s">
        <v>1883</v>
      </c>
      <c r="J1017" s="184" t="s">
        <v>1883</v>
      </c>
      <c r="K1017" s="168">
        <v>0.9</v>
      </c>
      <c r="L1017" s="169">
        <v>0.777777777777778</v>
      </c>
      <c r="M1017" s="169">
        <v>0.8</v>
      </c>
      <c r="N1017" s="170">
        <v>0.666666666666667</v>
      </c>
      <c r="O1017" s="170">
        <v>0.777777777777778</v>
      </c>
      <c r="P1017" s="356">
        <v>0.9</v>
      </c>
      <c r="Q1017" s="357">
        <v>0.782330345710627</v>
      </c>
      <c r="R1017" s="169">
        <v>0.492146596858639</v>
      </c>
      <c r="S1017" s="169">
        <v>0.634285714285714</v>
      </c>
      <c r="T1017" s="169">
        <v>0.782330345710627</v>
      </c>
      <c r="U1017" s="356">
        <v>0.9</v>
      </c>
      <c r="V1017" s="169">
        <v>0.891165172855314</v>
      </c>
      <c r="W1017" s="169">
        <v>0.918848167539267</v>
      </c>
      <c r="X1017" s="169">
        <v>0.917142857142857</v>
      </c>
      <c r="Y1017" s="169">
        <v>0.891165172855314</v>
      </c>
      <c r="Z1017" s="356">
        <v>0.92</v>
      </c>
      <c r="AA1017" s="356" t="s">
        <v>32</v>
      </c>
      <c r="AB1017" s="356" t="s">
        <v>32</v>
      </c>
      <c r="AC1017" s="356" t="s">
        <v>32</v>
      </c>
      <c r="AD1017" s="356" t="s">
        <v>32</v>
      </c>
      <c r="AE1017" s="356">
        <v>0.92</v>
      </c>
      <c r="AF1017" s="169">
        <v>0.884615384615385</v>
      </c>
      <c r="AG1017" s="169">
        <v>0.993589743589744</v>
      </c>
      <c r="AH1017" s="169">
        <v>0.909090909090909</v>
      </c>
      <c r="AI1017" s="169">
        <v>0.884615384615385</v>
      </c>
      <c r="AJ1017" s="356">
        <v>0.92</v>
      </c>
      <c r="AK1017" s="169">
        <v>0.959079283887468</v>
      </c>
      <c r="AL1017" s="169">
        <v>0.965968586387435</v>
      </c>
      <c r="AM1017" s="169">
        <v>0.968571428571429</v>
      </c>
      <c r="AN1017" s="169">
        <v>0.959079283887468</v>
      </c>
      <c r="AO1017" s="168">
        <v>0.99</v>
      </c>
      <c r="AP1017" s="358">
        <v>1</v>
      </c>
      <c r="AQ1017" s="358">
        <v>1</v>
      </c>
      <c r="AR1017" s="358">
        <v>1</v>
      </c>
      <c r="AS1017" s="359">
        <v>1</v>
      </c>
      <c r="AT1017" s="364">
        <v>0.0656418488929858</v>
      </c>
      <c r="AU1017" s="361">
        <v>0</v>
      </c>
      <c r="AV1017" s="362">
        <v>0</v>
      </c>
      <c r="AW1017" s="362">
        <v>0</v>
      </c>
      <c r="AX1017" s="362">
        <v>0</v>
      </c>
      <c r="AY1017" s="142"/>
      <c r="AZ1017" s="140"/>
    </row>
    <row r="1018" spans="1:52">
      <c r="A1018" s="138"/>
      <c r="B1018" s="142"/>
      <c r="C1018" s="182" t="s">
        <v>1671</v>
      </c>
      <c r="D1018" s="166" t="s">
        <v>26</v>
      </c>
      <c r="E1018" s="166" t="s">
        <v>1672</v>
      </c>
      <c r="F1018" s="167" t="s">
        <v>1884</v>
      </c>
      <c r="G1018" s="185" t="s">
        <v>1885</v>
      </c>
      <c r="H1018" s="186" t="s">
        <v>1885</v>
      </c>
      <c r="I1018" s="186" t="s">
        <v>1885</v>
      </c>
      <c r="J1018" s="186" t="s">
        <v>1885</v>
      </c>
      <c r="K1018" s="168">
        <v>0.9</v>
      </c>
      <c r="L1018" s="169">
        <v>0.92</v>
      </c>
      <c r="M1018" s="169">
        <v>0.923076923076923</v>
      </c>
      <c r="N1018" s="170">
        <v>0.909090909090909</v>
      </c>
      <c r="O1018" s="170">
        <v>0.92</v>
      </c>
      <c r="P1018" s="356">
        <v>0.9</v>
      </c>
      <c r="Q1018" s="357">
        <v>0.967610062893082</v>
      </c>
      <c r="R1018" s="169">
        <v>0.96833250865908</v>
      </c>
      <c r="S1018" s="169">
        <v>0.969731365872115</v>
      </c>
      <c r="T1018" s="169">
        <v>0.967610062893082</v>
      </c>
      <c r="U1018" s="356">
        <v>0.9</v>
      </c>
      <c r="V1018" s="169">
        <v>0.888364779874214</v>
      </c>
      <c r="W1018" s="169">
        <v>0.89732805541811</v>
      </c>
      <c r="X1018" s="169">
        <v>0.9474082482028</v>
      </c>
      <c r="Y1018" s="169">
        <v>0.888364779874214</v>
      </c>
      <c r="Z1018" s="356">
        <v>0.92</v>
      </c>
      <c r="AA1018" s="356">
        <v>0.91776798825257</v>
      </c>
      <c r="AB1018" s="356">
        <v>0.953897736797988</v>
      </c>
      <c r="AC1018" s="356">
        <v>0.938088829071332</v>
      </c>
      <c r="AD1018" s="356">
        <v>0.91776798825257</v>
      </c>
      <c r="AE1018" s="356">
        <v>0.92</v>
      </c>
      <c r="AF1018" s="169">
        <v>0.987426572503465</v>
      </c>
      <c r="AG1018" s="169">
        <v>0.998855730501648</v>
      </c>
      <c r="AH1018" s="169">
        <v>0.995823665893271</v>
      </c>
      <c r="AI1018" s="169">
        <v>0.987426572503465</v>
      </c>
      <c r="AJ1018" s="356">
        <v>0.92</v>
      </c>
      <c r="AK1018" s="169">
        <v>0.961241970021413</v>
      </c>
      <c r="AL1018" s="169">
        <v>0.963924413055927</v>
      </c>
      <c r="AM1018" s="169">
        <v>0.968132192387135</v>
      </c>
      <c r="AN1018" s="169">
        <v>0.961241970021413</v>
      </c>
      <c r="AO1018" s="168">
        <v>0.99</v>
      </c>
      <c r="AP1018" s="358">
        <v>1</v>
      </c>
      <c r="AQ1018" s="358">
        <v>1</v>
      </c>
      <c r="AR1018" s="358">
        <v>1</v>
      </c>
      <c r="AS1018" s="359">
        <v>1</v>
      </c>
      <c r="AT1018" s="364">
        <v>0.0656418488929858</v>
      </c>
      <c r="AU1018" s="361">
        <v>0.0638297872340425</v>
      </c>
      <c r="AV1018" s="362">
        <v>0.282051282051282</v>
      </c>
      <c r="AW1018" s="362">
        <v>0</v>
      </c>
      <c r="AX1018" s="362">
        <v>0.0638297872340425</v>
      </c>
      <c r="AY1018" s="142"/>
      <c r="AZ1018" s="140"/>
    </row>
    <row r="1019" spans="1:52">
      <c r="A1019" s="138"/>
      <c r="B1019" s="142"/>
      <c r="C1019" s="182" t="s">
        <v>1671</v>
      </c>
      <c r="D1019" s="166" t="s">
        <v>237</v>
      </c>
      <c r="E1019" s="166" t="s">
        <v>1672</v>
      </c>
      <c r="F1019" s="167" t="s">
        <v>1886</v>
      </c>
      <c r="G1019" s="185" t="s">
        <v>1887</v>
      </c>
      <c r="H1019" s="186" t="s">
        <v>1887</v>
      </c>
      <c r="I1019" s="186" t="s">
        <v>1887</v>
      </c>
      <c r="J1019" s="186" t="s">
        <v>1887</v>
      </c>
      <c r="K1019" s="168">
        <v>0.9</v>
      </c>
      <c r="L1019" s="169" t="s">
        <v>32</v>
      </c>
      <c r="M1019" s="169" t="s">
        <v>32</v>
      </c>
      <c r="N1019" s="170" t="s">
        <v>32</v>
      </c>
      <c r="O1019" s="170" t="s">
        <v>32</v>
      </c>
      <c r="P1019" s="356">
        <v>0.9</v>
      </c>
      <c r="Q1019" s="357" t="s">
        <v>32</v>
      </c>
      <c r="R1019" s="169" t="s">
        <v>32</v>
      </c>
      <c r="S1019" s="169" t="s">
        <v>32</v>
      </c>
      <c r="T1019" s="169" t="s">
        <v>32</v>
      </c>
      <c r="U1019" s="356">
        <v>0.9</v>
      </c>
      <c r="V1019" s="169" t="s">
        <v>32</v>
      </c>
      <c r="W1019" s="169" t="s">
        <v>32</v>
      </c>
      <c r="X1019" s="169" t="s">
        <v>32</v>
      </c>
      <c r="Y1019" s="169" t="s">
        <v>32</v>
      </c>
      <c r="Z1019" s="356">
        <v>0.92</v>
      </c>
      <c r="AA1019" s="356" t="s">
        <v>32</v>
      </c>
      <c r="AB1019" s="356" t="s">
        <v>32</v>
      </c>
      <c r="AC1019" s="356" t="s">
        <v>32</v>
      </c>
      <c r="AD1019" s="356" t="s">
        <v>32</v>
      </c>
      <c r="AE1019" s="356">
        <v>0.92</v>
      </c>
      <c r="AF1019" s="169" t="s">
        <v>32</v>
      </c>
      <c r="AG1019" s="169" t="s">
        <v>32</v>
      </c>
      <c r="AH1019" s="169" t="s">
        <v>32</v>
      </c>
      <c r="AI1019" s="169" t="s">
        <v>32</v>
      </c>
      <c r="AJ1019" s="356">
        <v>0.92</v>
      </c>
      <c r="AK1019" s="169" t="s">
        <v>32</v>
      </c>
      <c r="AL1019" s="169" t="s">
        <v>32</v>
      </c>
      <c r="AM1019" s="169" t="s">
        <v>32</v>
      </c>
      <c r="AN1019" s="169" t="s">
        <v>32</v>
      </c>
      <c r="AO1019" s="168">
        <v>0.99</v>
      </c>
      <c r="AP1019" s="358" t="s">
        <v>32</v>
      </c>
      <c r="AQ1019" s="358" t="s">
        <v>32</v>
      </c>
      <c r="AR1019" s="358" t="s">
        <v>32</v>
      </c>
      <c r="AS1019" s="359" t="s">
        <v>32</v>
      </c>
      <c r="AT1019" s="364">
        <v>0.0656418488929858</v>
      </c>
      <c r="AU1019" s="361" t="s">
        <v>32</v>
      </c>
      <c r="AV1019" s="362" t="s">
        <v>32</v>
      </c>
      <c r="AW1019" s="362" t="s">
        <v>32</v>
      </c>
      <c r="AX1019" s="362" t="s">
        <v>32</v>
      </c>
      <c r="AY1019" s="142"/>
      <c r="AZ1019" s="140"/>
    </row>
    <row r="1020" spans="1:52">
      <c r="A1020" s="138"/>
      <c r="B1020" s="142"/>
      <c r="C1020" s="182" t="s">
        <v>1671</v>
      </c>
      <c r="D1020" s="166" t="s">
        <v>237</v>
      </c>
      <c r="E1020" s="166" t="s">
        <v>1672</v>
      </c>
      <c r="F1020" s="167" t="s">
        <v>1888</v>
      </c>
      <c r="G1020" s="187" t="s">
        <v>1889</v>
      </c>
      <c r="H1020" s="188" t="s">
        <v>1889</v>
      </c>
      <c r="I1020" s="188" t="s">
        <v>1889</v>
      </c>
      <c r="J1020" s="188" t="s">
        <v>1889</v>
      </c>
      <c r="K1020" s="168">
        <v>0.9</v>
      </c>
      <c r="L1020" s="169" t="s">
        <v>32</v>
      </c>
      <c r="M1020" s="169" t="s">
        <v>32</v>
      </c>
      <c r="N1020" s="170" t="s">
        <v>32</v>
      </c>
      <c r="O1020" s="170" t="s">
        <v>32</v>
      </c>
      <c r="P1020" s="356">
        <v>0.9</v>
      </c>
      <c r="Q1020" s="357" t="s">
        <v>32</v>
      </c>
      <c r="R1020" s="169" t="s">
        <v>32</v>
      </c>
      <c r="S1020" s="169" t="s">
        <v>32</v>
      </c>
      <c r="T1020" s="169" t="s">
        <v>32</v>
      </c>
      <c r="U1020" s="356">
        <v>0.9</v>
      </c>
      <c r="V1020" s="169" t="s">
        <v>32</v>
      </c>
      <c r="W1020" s="169" t="s">
        <v>32</v>
      </c>
      <c r="X1020" s="169" t="s">
        <v>32</v>
      </c>
      <c r="Y1020" s="169" t="s">
        <v>32</v>
      </c>
      <c r="Z1020" s="356">
        <v>0.92</v>
      </c>
      <c r="AA1020" s="356" t="s">
        <v>32</v>
      </c>
      <c r="AB1020" s="356" t="s">
        <v>32</v>
      </c>
      <c r="AC1020" s="356" t="s">
        <v>32</v>
      </c>
      <c r="AD1020" s="356" t="s">
        <v>32</v>
      </c>
      <c r="AE1020" s="356">
        <v>0.92</v>
      </c>
      <c r="AF1020" s="169">
        <v>1</v>
      </c>
      <c r="AG1020" s="169">
        <v>1</v>
      </c>
      <c r="AH1020" s="169">
        <v>0.994818652849741</v>
      </c>
      <c r="AI1020" s="169">
        <v>1</v>
      </c>
      <c r="AJ1020" s="356">
        <v>0.92</v>
      </c>
      <c r="AK1020" s="169" t="s">
        <v>32</v>
      </c>
      <c r="AL1020" s="169" t="s">
        <v>32</v>
      </c>
      <c r="AM1020" s="169" t="s">
        <v>32</v>
      </c>
      <c r="AN1020" s="169" t="s">
        <v>32</v>
      </c>
      <c r="AO1020" s="168">
        <v>0.99</v>
      </c>
      <c r="AP1020" s="358" t="s">
        <v>32</v>
      </c>
      <c r="AQ1020" s="358" t="s">
        <v>32</v>
      </c>
      <c r="AR1020" s="358">
        <v>1</v>
      </c>
      <c r="AS1020" s="359" t="s">
        <v>32</v>
      </c>
      <c r="AT1020" s="364">
        <v>0.0656418488929858</v>
      </c>
      <c r="AU1020" s="361" t="s">
        <v>32</v>
      </c>
      <c r="AV1020" s="362" t="s">
        <v>32</v>
      </c>
      <c r="AW1020" s="362" t="s">
        <v>32</v>
      </c>
      <c r="AX1020" s="362" t="s">
        <v>32</v>
      </c>
      <c r="AY1020" s="142"/>
      <c r="AZ1020" s="140"/>
    </row>
    <row r="1021" spans="1:52">
      <c r="A1021" s="138"/>
      <c r="B1021" s="142"/>
      <c r="C1021" s="182" t="s">
        <v>1671</v>
      </c>
      <c r="D1021" s="166" t="s">
        <v>237</v>
      </c>
      <c r="E1021" s="166" t="s">
        <v>1672</v>
      </c>
      <c r="F1021" s="167" t="s">
        <v>1890</v>
      </c>
      <c r="G1021" s="187" t="s">
        <v>1891</v>
      </c>
      <c r="H1021" s="188" t="s">
        <v>1891</v>
      </c>
      <c r="I1021" s="188" t="s">
        <v>1891</v>
      </c>
      <c r="J1021" s="188" t="s">
        <v>1891</v>
      </c>
      <c r="K1021" s="168">
        <v>0.9</v>
      </c>
      <c r="L1021" s="169" t="s">
        <v>32</v>
      </c>
      <c r="M1021" s="169" t="s">
        <v>32</v>
      </c>
      <c r="N1021" s="170" t="s">
        <v>32</v>
      </c>
      <c r="O1021" s="170" t="s">
        <v>32</v>
      </c>
      <c r="P1021" s="356">
        <v>0.9</v>
      </c>
      <c r="Q1021" s="357" t="s">
        <v>32</v>
      </c>
      <c r="R1021" s="169" t="s">
        <v>32</v>
      </c>
      <c r="S1021" s="169" t="s">
        <v>32</v>
      </c>
      <c r="T1021" s="169" t="s">
        <v>32</v>
      </c>
      <c r="U1021" s="356">
        <v>0.9</v>
      </c>
      <c r="V1021" s="169" t="s">
        <v>32</v>
      </c>
      <c r="W1021" s="169" t="s">
        <v>32</v>
      </c>
      <c r="X1021" s="169" t="s">
        <v>32</v>
      </c>
      <c r="Y1021" s="169" t="s">
        <v>32</v>
      </c>
      <c r="Z1021" s="356">
        <v>0.92</v>
      </c>
      <c r="AA1021" s="356" t="s">
        <v>32</v>
      </c>
      <c r="AB1021" s="356" t="s">
        <v>32</v>
      </c>
      <c r="AC1021" s="356" t="s">
        <v>32</v>
      </c>
      <c r="AD1021" s="356" t="s">
        <v>32</v>
      </c>
      <c r="AE1021" s="356">
        <v>0.92</v>
      </c>
      <c r="AF1021" s="169">
        <v>1</v>
      </c>
      <c r="AG1021" s="169">
        <v>1</v>
      </c>
      <c r="AH1021" s="169">
        <v>1</v>
      </c>
      <c r="AI1021" s="169">
        <v>1</v>
      </c>
      <c r="AJ1021" s="356">
        <v>0.92</v>
      </c>
      <c r="AK1021" s="169" t="s">
        <v>32</v>
      </c>
      <c r="AL1021" s="169" t="s">
        <v>32</v>
      </c>
      <c r="AM1021" s="169" t="s">
        <v>32</v>
      </c>
      <c r="AN1021" s="169" t="s">
        <v>32</v>
      </c>
      <c r="AO1021" s="168">
        <v>0.99</v>
      </c>
      <c r="AP1021" s="358">
        <v>1</v>
      </c>
      <c r="AQ1021" s="358">
        <v>1</v>
      </c>
      <c r="AR1021" s="358">
        <v>1</v>
      </c>
      <c r="AS1021" s="359">
        <v>1</v>
      </c>
      <c r="AT1021" s="364">
        <v>0.0656418488929858</v>
      </c>
      <c r="AU1021" s="361" t="s">
        <v>32</v>
      </c>
      <c r="AV1021" s="362" t="s">
        <v>32</v>
      </c>
      <c r="AW1021" s="362" t="s">
        <v>32</v>
      </c>
      <c r="AX1021" s="362" t="s">
        <v>32</v>
      </c>
      <c r="AY1021" s="142"/>
      <c r="AZ1021" s="140"/>
    </row>
    <row r="1022" spans="1:52">
      <c r="A1022" s="138"/>
      <c r="B1022" s="142"/>
      <c r="C1022" s="182" t="s">
        <v>1671</v>
      </c>
      <c r="D1022" s="166" t="s">
        <v>26</v>
      </c>
      <c r="E1022" s="166" t="s">
        <v>1672</v>
      </c>
      <c r="F1022" s="167" t="s">
        <v>1892</v>
      </c>
      <c r="G1022" s="185" t="s">
        <v>1893</v>
      </c>
      <c r="H1022" s="186" t="s">
        <v>1893</v>
      </c>
      <c r="I1022" s="186" t="s">
        <v>1893</v>
      </c>
      <c r="J1022" s="186" t="s">
        <v>1893</v>
      </c>
      <c r="K1022" s="168">
        <v>0.9</v>
      </c>
      <c r="L1022" s="169">
        <v>1</v>
      </c>
      <c r="M1022" s="169">
        <v>0.933333333333333</v>
      </c>
      <c r="N1022" s="170">
        <v>0.90625</v>
      </c>
      <c r="O1022" s="170">
        <v>1</v>
      </c>
      <c r="P1022" s="356">
        <v>0.9</v>
      </c>
      <c r="Q1022" s="357">
        <v>0.923509286412512</v>
      </c>
      <c r="R1022" s="169">
        <v>0.887589343729695</v>
      </c>
      <c r="S1022" s="169">
        <v>0.944176222088111</v>
      </c>
      <c r="T1022" s="169">
        <v>0.923509286412512</v>
      </c>
      <c r="U1022" s="356">
        <v>0.9</v>
      </c>
      <c r="V1022" s="169">
        <v>0.920576735092864</v>
      </c>
      <c r="W1022" s="169">
        <v>0.929662118258609</v>
      </c>
      <c r="X1022" s="169">
        <v>0.926071213035606</v>
      </c>
      <c r="Y1022" s="169">
        <v>0.920576735092864</v>
      </c>
      <c r="Z1022" s="356">
        <v>0.92</v>
      </c>
      <c r="AA1022" s="356">
        <v>0.918539325842697</v>
      </c>
      <c r="AB1022" s="356">
        <v>0.90595340811044</v>
      </c>
      <c r="AC1022" s="356">
        <v>0.852869846402587</v>
      </c>
      <c r="AD1022" s="356">
        <v>0.918539325842697</v>
      </c>
      <c r="AE1022" s="356">
        <v>0.92</v>
      </c>
      <c r="AF1022" s="169">
        <v>0.998965679360602</v>
      </c>
      <c r="AG1022" s="169">
        <v>0.996114721672789</v>
      </c>
      <c r="AH1022" s="169">
        <v>0.995540051223174</v>
      </c>
      <c r="AI1022" s="169">
        <v>0.998965679360602</v>
      </c>
      <c r="AJ1022" s="356">
        <v>0.92</v>
      </c>
      <c r="AK1022" s="169">
        <v>0.956686429512516</v>
      </c>
      <c r="AL1022" s="169">
        <v>0.95422871977046</v>
      </c>
      <c r="AM1022" s="169">
        <v>0.929793769197016</v>
      </c>
      <c r="AN1022" s="169">
        <v>0.956686429512516</v>
      </c>
      <c r="AO1022" s="168">
        <v>0.99</v>
      </c>
      <c r="AP1022" s="358">
        <v>1</v>
      </c>
      <c r="AQ1022" s="358">
        <v>1</v>
      </c>
      <c r="AR1022" s="358">
        <v>1</v>
      </c>
      <c r="AS1022" s="359">
        <v>1</v>
      </c>
      <c r="AT1022" s="364">
        <v>0.0656418488929858</v>
      </c>
      <c r="AU1022" s="361">
        <v>0.0178571428571429</v>
      </c>
      <c r="AV1022" s="362">
        <v>0.375</v>
      </c>
      <c r="AW1022" s="362">
        <v>0</v>
      </c>
      <c r="AX1022" s="362">
        <v>0.0178571428571429</v>
      </c>
      <c r="AY1022" s="142"/>
      <c r="AZ1022" s="140"/>
    </row>
    <row r="1023" spans="1:52">
      <c r="A1023" s="138"/>
      <c r="B1023" s="142"/>
      <c r="C1023" s="182" t="s">
        <v>1671</v>
      </c>
      <c r="D1023" s="166" t="s">
        <v>237</v>
      </c>
      <c r="E1023" s="166" t="s">
        <v>1672</v>
      </c>
      <c r="F1023" s="167" t="s">
        <v>1894</v>
      </c>
      <c r="G1023" s="187" t="s">
        <v>1895</v>
      </c>
      <c r="H1023" s="188" t="s">
        <v>1895</v>
      </c>
      <c r="I1023" s="188" t="s">
        <v>1895</v>
      </c>
      <c r="J1023" s="188" t="s">
        <v>1895</v>
      </c>
      <c r="K1023" s="168">
        <v>0.9</v>
      </c>
      <c r="L1023" s="169" t="s">
        <v>32</v>
      </c>
      <c r="M1023" s="169" t="s">
        <v>32</v>
      </c>
      <c r="N1023" s="170" t="s">
        <v>32</v>
      </c>
      <c r="O1023" s="170" t="s">
        <v>32</v>
      </c>
      <c r="P1023" s="356">
        <v>0.9</v>
      </c>
      <c r="Q1023" s="357" t="s">
        <v>32</v>
      </c>
      <c r="R1023" s="169">
        <v>0</v>
      </c>
      <c r="S1023" s="169" t="s">
        <v>32</v>
      </c>
      <c r="T1023" s="169" t="s">
        <v>32</v>
      </c>
      <c r="U1023" s="356">
        <v>0.9</v>
      </c>
      <c r="V1023" s="169" t="s">
        <v>32</v>
      </c>
      <c r="W1023" s="169">
        <v>1</v>
      </c>
      <c r="X1023" s="169" t="s">
        <v>32</v>
      </c>
      <c r="Y1023" s="169" t="s">
        <v>32</v>
      </c>
      <c r="Z1023" s="356">
        <v>0.92</v>
      </c>
      <c r="AA1023" s="356" t="s">
        <v>32</v>
      </c>
      <c r="AB1023" s="356" t="s">
        <v>32</v>
      </c>
      <c r="AC1023" s="356" t="s">
        <v>32</v>
      </c>
      <c r="AD1023" s="356" t="s">
        <v>32</v>
      </c>
      <c r="AE1023" s="356">
        <v>0.92</v>
      </c>
      <c r="AF1023" s="169">
        <v>1</v>
      </c>
      <c r="AG1023" s="169">
        <v>1</v>
      </c>
      <c r="AH1023" s="169">
        <v>1</v>
      </c>
      <c r="AI1023" s="169">
        <v>1</v>
      </c>
      <c r="AJ1023" s="356">
        <v>0.92</v>
      </c>
      <c r="AK1023" s="169" t="s">
        <v>32</v>
      </c>
      <c r="AL1023" s="169">
        <v>1</v>
      </c>
      <c r="AM1023" s="169" t="s">
        <v>32</v>
      </c>
      <c r="AN1023" s="169" t="s">
        <v>32</v>
      </c>
      <c r="AO1023" s="168">
        <v>0.99</v>
      </c>
      <c r="AP1023" s="358">
        <v>1</v>
      </c>
      <c r="AQ1023" s="358" t="s">
        <v>32</v>
      </c>
      <c r="AR1023" s="358">
        <v>1</v>
      </c>
      <c r="AS1023" s="359">
        <v>1</v>
      </c>
      <c r="AT1023" s="364">
        <v>0.0656418488929858</v>
      </c>
      <c r="AU1023" s="361" t="s">
        <v>32</v>
      </c>
      <c r="AV1023" s="362" t="s">
        <v>32</v>
      </c>
      <c r="AW1023" s="362" t="s">
        <v>32</v>
      </c>
      <c r="AX1023" s="362" t="s">
        <v>32</v>
      </c>
      <c r="AY1023" s="142"/>
      <c r="AZ1023" s="140"/>
    </row>
    <row r="1024" spans="1:52">
      <c r="A1024" s="138"/>
      <c r="B1024" s="142"/>
      <c r="C1024" s="182" t="s">
        <v>1671</v>
      </c>
      <c r="D1024" s="166" t="s">
        <v>26</v>
      </c>
      <c r="E1024" s="166" t="s">
        <v>1672</v>
      </c>
      <c r="F1024" s="167" t="s">
        <v>1896</v>
      </c>
      <c r="G1024" s="187" t="s">
        <v>1897</v>
      </c>
      <c r="H1024" s="188" t="s">
        <v>1897</v>
      </c>
      <c r="I1024" s="188" t="s">
        <v>1897</v>
      </c>
      <c r="J1024" s="188" t="s">
        <v>1897</v>
      </c>
      <c r="K1024" s="168">
        <v>0.9</v>
      </c>
      <c r="L1024" s="169">
        <v>0.914285714285714</v>
      </c>
      <c r="M1024" s="169">
        <v>1</v>
      </c>
      <c r="N1024" s="170">
        <v>0.84375</v>
      </c>
      <c r="O1024" s="170">
        <v>0.914285714285714</v>
      </c>
      <c r="P1024" s="356">
        <v>0.9</v>
      </c>
      <c r="Q1024" s="357">
        <v>0.94901506373117</v>
      </c>
      <c r="R1024" s="169">
        <v>0.979020979020979</v>
      </c>
      <c r="S1024" s="169">
        <v>0.962255965292842</v>
      </c>
      <c r="T1024" s="169">
        <v>0.94901506373117</v>
      </c>
      <c r="U1024" s="356">
        <v>0.9</v>
      </c>
      <c r="V1024" s="169">
        <v>0.878041714947856</v>
      </c>
      <c r="W1024" s="169">
        <v>0.912998765939942</v>
      </c>
      <c r="X1024" s="169">
        <v>0.931019522776573</v>
      </c>
      <c r="Y1024" s="169">
        <v>0.878041714947856</v>
      </c>
      <c r="Z1024" s="356">
        <v>0.92</v>
      </c>
      <c r="AA1024" s="356">
        <v>0.863218390804598</v>
      </c>
      <c r="AB1024" s="356">
        <v>0.882117882117882</v>
      </c>
      <c r="AC1024" s="356">
        <v>0.867179980750722</v>
      </c>
      <c r="AD1024" s="356">
        <v>0.863218390804598</v>
      </c>
      <c r="AE1024" s="356">
        <v>0.92</v>
      </c>
      <c r="AF1024" s="169">
        <v>0.999072903497682</v>
      </c>
      <c r="AG1024" s="169">
        <v>0.958642216152946</v>
      </c>
      <c r="AH1024" s="169">
        <v>0.996294008647313</v>
      </c>
      <c r="AI1024" s="169">
        <v>0.999072903497682</v>
      </c>
      <c r="AJ1024" s="356">
        <v>0.92</v>
      </c>
      <c r="AK1024" s="169">
        <v>0.938646555238484</v>
      </c>
      <c r="AL1024" s="169">
        <v>0.949386503067485</v>
      </c>
      <c r="AM1024" s="169">
        <v>0.932299433343275</v>
      </c>
      <c r="AN1024" s="169">
        <v>0.938646555238484</v>
      </c>
      <c r="AO1024" s="168">
        <v>0.99</v>
      </c>
      <c r="AP1024" s="358">
        <v>1</v>
      </c>
      <c r="AQ1024" s="358">
        <v>1</v>
      </c>
      <c r="AR1024" s="358">
        <v>1</v>
      </c>
      <c r="AS1024" s="359">
        <v>1</v>
      </c>
      <c r="AT1024" s="364">
        <v>0.0656418488929858</v>
      </c>
      <c r="AU1024" s="361">
        <v>0.0454545454545455</v>
      </c>
      <c r="AV1024" s="362">
        <v>0.341463414634146</v>
      </c>
      <c r="AW1024" s="362">
        <v>0.0555555555555556</v>
      </c>
      <c r="AX1024" s="362">
        <v>0.0454545454545455</v>
      </c>
      <c r="AY1024" s="142"/>
      <c r="AZ1024" s="140"/>
    </row>
    <row r="1025" spans="1:52">
      <c r="A1025" s="138"/>
      <c r="B1025" s="142"/>
      <c r="C1025" s="182" t="s">
        <v>1671</v>
      </c>
      <c r="D1025" s="166" t="s">
        <v>237</v>
      </c>
      <c r="E1025" s="166" t="s">
        <v>1672</v>
      </c>
      <c r="F1025" s="167" t="s">
        <v>1898</v>
      </c>
      <c r="G1025" s="187" t="s">
        <v>1899</v>
      </c>
      <c r="H1025" s="188" t="s">
        <v>1899</v>
      </c>
      <c r="I1025" s="188" t="s">
        <v>1899</v>
      </c>
      <c r="J1025" s="188" t="s">
        <v>1899</v>
      </c>
      <c r="K1025" s="168">
        <v>0.9</v>
      </c>
      <c r="L1025" s="169" t="s">
        <v>32</v>
      </c>
      <c r="M1025" s="169" t="s">
        <v>32</v>
      </c>
      <c r="N1025" s="170" t="s">
        <v>32</v>
      </c>
      <c r="O1025" s="170" t="s">
        <v>32</v>
      </c>
      <c r="P1025" s="356">
        <v>0.9</v>
      </c>
      <c r="Q1025" s="357" t="s">
        <v>32</v>
      </c>
      <c r="R1025" s="169" t="s">
        <v>32</v>
      </c>
      <c r="S1025" s="169" t="s">
        <v>32</v>
      </c>
      <c r="T1025" s="169" t="s">
        <v>32</v>
      </c>
      <c r="U1025" s="356">
        <v>0.9</v>
      </c>
      <c r="V1025" s="169" t="s">
        <v>32</v>
      </c>
      <c r="W1025" s="169" t="s">
        <v>32</v>
      </c>
      <c r="X1025" s="169" t="s">
        <v>32</v>
      </c>
      <c r="Y1025" s="169" t="s">
        <v>32</v>
      </c>
      <c r="Z1025" s="356">
        <v>0.92</v>
      </c>
      <c r="AA1025" s="356" t="s">
        <v>32</v>
      </c>
      <c r="AB1025" s="356" t="s">
        <v>32</v>
      </c>
      <c r="AC1025" s="356" t="s">
        <v>32</v>
      </c>
      <c r="AD1025" s="356" t="s">
        <v>32</v>
      </c>
      <c r="AE1025" s="356">
        <v>0.92</v>
      </c>
      <c r="AF1025" s="169">
        <v>1</v>
      </c>
      <c r="AG1025" s="169">
        <v>1</v>
      </c>
      <c r="AH1025" s="169">
        <v>0.989169675090253</v>
      </c>
      <c r="AI1025" s="169">
        <v>1</v>
      </c>
      <c r="AJ1025" s="356">
        <v>0.92</v>
      </c>
      <c r="AK1025" s="169" t="s">
        <v>32</v>
      </c>
      <c r="AL1025" s="169" t="s">
        <v>32</v>
      </c>
      <c r="AM1025" s="169" t="s">
        <v>32</v>
      </c>
      <c r="AN1025" s="169" t="s">
        <v>32</v>
      </c>
      <c r="AO1025" s="168">
        <v>0.99</v>
      </c>
      <c r="AP1025" s="358">
        <v>1</v>
      </c>
      <c r="AQ1025" s="358">
        <v>1</v>
      </c>
      <c r="AR1025" s="358">
        <v>1</v>
      </c>
      <c r="AS1025" s="359">
        <v>1</v>
      </c>
      <c r="AT1025" s="364">
        <v>0.0656418488929858</v>
      </c>
      <c r="AU1025" s="361" t="s">
        <v>32</v>
      </c>
      <c r="AV1025" s="362" t="s">
        <v>32</v>
      </c>
      <c r="AW1025" s="362" t="s">
        <v>32</v>
      </c>
      <c r="AX1025" s="362" t="s">
        <v>32</v>
      </c>
      <c r="AY1025" s="142"/>
      <c r="AZ1025" s="140"/>
    </row>
    <row r="1026" spans="1:52">
      <c r="A1026" s="138"/>
      <c r="B1026" s="142"/>
      <c r="C1026" s="182" t="s">
        <v>1671</v>
      </c>
      <c r="D1026" s="166" t="s">
        <v>237</v>
      </c>
      <c r="E1026" s="166" t="s">
        <v>1672</v>
      </c>
      <c r="F1026" s="167" t="s">
        <v>1900</v>
      </c>
      <c r="G1026" s="187" t="s">
        <v>1901</v>
      </c>
      <c r="H1026" s="188" t="s">
        <v>1901</v>
      </c>
      <c r="I1026" s="188" t="s">
        <v>1901</v>
      </c>
      <c r="J1026" s="188" t="s">
        <v>1901</v>
      </c>
      <c r="K1026" s="168">
        <v>0.9</v>
      </c>
      <c r="L1026" s="169" t="s">
        <v>32</v>
      </c>
      <c r="M1026" s="169" t="s">
        <v>32</v>
      </c>
      <c r="N1026" s="170" t="s">
        <v>32</v>
      </c>
      <c r="O1026" s="170" t="s">
        <v>32</v>
      </c>
      <c r="P1026" s="356">
        <v>0.9</v>
      </c>
      <c r="Q1026" s="357" t="s">
        <v>32</v>
      </c>
      <c r="R1026" s="169" t="s">
        <v>32</v>
      </c>
      <c r="S1026" s="169" t="s">
        <v>32</v>
      </c>
      <c r="T1026" s="169" t="s">
        <v>32</v>
      </c>
      <c r="U1026" s="356">
        <v>0.9</v>
      </c>
      <c r="V1026" s="169" t="s">
        <v>32</v>
      </c>
      <c r="W1026" s="169" t="s">
        <v>32</v>
      </c>
      <c r="X1026" s="169" t="s">
        <v>32</v>
      </c>
      <c r="Y1026" s="169" t="s">
        <v>32</v>
      </c>
      <c r="Z1026" s="356">
        <v>0.92</v>
      </c>
      <c r="AA1026" s="356" t="s">
        <v>32</v>
      </c>
      <c r="AB1026" s="356" t="s">
        <v>32</v>
      </c>
      <c r="AC1026" s="356" t="s">
        <v>32</v>
      </c>
      <c r="AD1026" s="356" t="s">
        <v>32</v>
      </c>
      <c r="AE1026" s="356">
        <v>0.92</v>
      </c>
      <c r="AF1026" s="169">
        <v>1</v>
      </c>
      <c r="AG1026" s="169">
        <v>1</v>
      </c>
      <c r="AH1026" s="169">
        <v>1</v>
      </c>
      <c r="AI1026" s="169">
        <v>1</v>
      </c>
      <c r="AJ1026" s="356">
        <v>0.92</v>
      </c>
      <c r="AK1026" s="169" t="s">
        <v>32</v>
      </c>
      <c r="AL1026" s="169" t="s">
        <v>32</v>
      </c>
      <c r="AM1026" s="169">
        <v>1</v>
      </c>
      <c r="AN1026" s="169" t="s">
        <v>32</v>
      </c>
      <c r="AO1026" s="168">
        <v>0.99</v>
      </c>
      <c r="AP1026" s="358">
        <v>1</v>
      </c>
      <c r="AQ1026" s="358">
        <v>1</v>
      </c>
      <c r="AR1026" s="358">
        <v>1</v>
      </c>
      <c r="AS1026" s="359">
        <v>1</v>
      </c>
      <c r="AT1026" s="364">
        <v>0.0656418488929858</v>
      </c>
      <c r="AU1026" s="361" t="s">
        <v>32</v>
      </c>
      <c r="AV1026" s="362" t="s">
        <v>32</v>
      </c>
      <c r="AW1026" s="362" t="s">
        <v>32</v>
      </c>
      <c r="AX1026" s="362" t="s">
        <v>32</v>
      </c>
      <c r="AY1026" s="142"/>
      <c r="AZ1026" s="140"/>
    </row>
    <row r="1027" spans="1:52">
      <c r="A1027" s="138"/>
      <c r="B1027" s="142"/>
      <c r="C1027" s="182" t="s">
        <v>1671</v>
      </c>
      <c r="D1027" s="166" t="s">
        <v>237</v>
      </c>
      <c r="E1027" s="166" t="s">
        <v>1672</v>
      </c>
      <c r="F1027" s="167" t="s">
        <v>1902</v>
      </c>
      <c r="G1027" s="187" t="s">
        <v>1903</v>
      </c>
      <c r="H1027" s="188" t="s">
        <v>1903</v>
      </c>
      <c r="I1027" s="188" t="s">
        <v>1903</v>
      </c>
      <c r="J1027" s="188" t="s">
        <v>1903</v>
      </c>
      <c r="K1027" s="168">
        <v>0.9</v>
      </c>
      <c r="L1027" s="169" t="s">
        <v>32</v>
      </c>
      <c r="M1027" s="169" t="s">
        <v>32</v>
      </c>
      <c r="N1027" s="170" t="s">
        <v>32</v>
      </c>
      <c r="O1027" s="170" t="s">
        <v>32</v>
      </c>
      <c r="P1027" s="356">
        <v>0.9</v>
      </c>
      <c r="Q1027" s="357" t="s">
        <v>32</v>
      </c>
      <c r="R1027" s="169" t="s">
        <v>32</v>
      </c>
      <c r="S1027" s="169" t="s">
        <v>32</v>
      </c>
      <c r="T1027" s="169" t="s">
        <v>32</v>
      </c>
      <c r="U1027" s="356">
        <v>0.9</v>
      </c>
      <c r="V1027" s="169" t="s">
        <v>32</v>
      </c>
      <c r="W1027" s="169" t="s">
        <v>32</v>
      </c>
      <c r="X1027" s="169" t="s">
        <v>32</v>
      </c>
      <c r="Y1027" s="169" t="s">
        <v>32</v>
      </c>
      <c r="Z1027" s="356">
        <v>0.92</v>
      </c>
      <c r="AA1027" s="356" t="s">
        <v>32</v>
      </c>
      <c r="AB1027" s="356" t="s">
        <v>32</v>
      </c>
      <c r="AC1027" s="356" t="s">
        <v>32</v>
      </c>
      <c r="AD1027" s="356" t="s">
        <v>32</v>
      </c>
      <c r="AE1027" s="356">
        <v>0.92</v>
      </c>
      <c r="AF1027" s="169">
        <v>1</v>
      </c>
      <c r="AG1027" s="169">
        <v>1</v>
      </c>
      <c r="AH1027" s="169">
        <v>1</v>
      </c>
      <c r="AI1027" s="169">
        <v>1</v>
      </c>
      <c r="AJ1027" s="356">
        <v>0.92</v>
      </c>
      <c r="AK1027" s="169" t="s">
        <v>32</v>
      </c>
      <c r="AL1027" s="169" t="s">
        <v>32</v>
      </c>
      <c r="AM1027" s="169" t="s">
        <v>32</v>
      </c>
      <c r="AN1027" s="169" t="s">
        <v>32</v>
      </c>
      <c r="AO1027" s="168">
        <v>0.99</v>
      </c>
      <c r="AP1027" s="358">
        <v>1</v>
      </c>
      <c r="AQ1027" s="358">
        <v>1</v>
      </c>
      <c r="AR1027" s="358" t="s">
        <v>32</v>
      </c>
      <c r="AS1027" s="359">
        <v>1</v>
      </c>
      <c r="AT1027" s="364">
        <v>0.0656418488929858</v>
      </c>
      <c r="AU1027" s="361" t="s">
        <v>32</v>
      </c>
      <c r="AV1027" s="362" t="s">
        <v>32</v>
      </c>
      <c r="AW1027" s="362" t="s">
        <v>32</v>
      </c>
      <c r="AX1027" s="362" t="s">
        <v>32</v>
      </c>
      <c r="AY1027" s="142"/>
      <c r="AZ1027" s="140"/>
    </row>
    <row r="1028" spans="1:52">
      <c r="A1028" s="138"/>
      <c r="B1028" s="142"/>
      <c r="C1028" s="182" t="s">
        <v>1671</v>
      </c>
      <c r="D1028" s="166" t="s">
        <v>26</v>
      </c>
      <c r="E1028" s="166" t="s">
        <v>1672</v>
      </c>
      <c r="F1028" s="167" t="s">
        <v>1904</v>
      </c>
      <c r="G1028" s="187" t="s">
        <v>1905</v>
      </c>
      <c r="H1028" s="188" t="s">
        <v>1905</v>
      </c>
      <c r="I1028" s="188" t="s">
        <v>1905</v>
      </c>
      <c r="J1028" s="188" t="s">
        <v>1905</v>
      </c>
      <c r="K1028" s="168">
        <v>0.9</v>
      </c>
      <c r="L1028" s="169">
        <v>0.866666666666667</v>
      </c>
      <c r="M1028" s="169">
        <v>0.857142857142857</v>
      </c>
      <c r="N1028" s="170">
        <v>0.8</v>
      </c>
      <c r="O1028" s="170">
        <v>0.866666666666667</v>
      </c>
      <c r="P1028" s="356">
        <v>0.9</v>
      </c>
      <c r="Q1028" s="357">
        <v>0.967497291440953</v>
      </c>
      <c r="R1028" s="169">
        <v>0.94722598105548</v>
      </c>
      <c r="S1028" s="169">
        <v>0.967191601049869</v>
      </c>
      <c r="T1028" s="169">
        <v>0.967497291440953</v>
      </c>
      <c r="U1028" s="356">
        <v>0.9</v>
      </c>
      <c r="V1028" s="169">
        <v>0.795232936078006</v>
      </c>
      <c r="W1028" s="169">
        <v>0.864005412719892</v>
      </c>
      <c r="X1028" s="169">
        <v>0.943569553805774</v>
      </c>
      <c r="Y1028" s="169">
        <v>0.795232936078006</v>
      </c>
      <c r="Z1028" s="356">
        <v>0.92</v>
      </c>
      <c r="AA1028" s="356">
        <v>0.902834008097166</v>
      </c>
      <c r="AB1028" s="356">
        <v>0.895833333333333</v>
      </c>
      <c r="AC1028" s="356">
        <v>0.884146341463415</v>
      </c>
      <c r="AD1028" s="356">
        <v>0.902834008097166</v>
      </c>
      <c r="AE1028" s="356">
        <v>0.92</v>
      </c>
      <c r="AF1028" s="169">
        <v>0.995737924118335</v>
      </c>
      <c r="AG1028" s="169">
        <v>0.995185412825241</v>
      </c>
      <c r="AH1028" s="169">
        <v>0.975468214191506</v>
      </c>
      <c r="AI1028" s="169">
        <v>0.995737924118335</v>
      </c>
      <c r="AJ1028" s="356">
        <v>0.92</v>
      </c>
      <c r="AK1028" s="169">
        <v>0.931772575250836</v>
      </c>
      <c r="AL1028" s="169">
        <v>0.936743674367437</v>
      </c>
      <c r="AM1028" s="169">
        <v>0.945054945054945</v>
      </c>
      <c r="AN1028" s="169">
        <v>0.931772575250836</v>
      </c>
      <c r="AO1028" s="168">
        <v>0.99</v>
      </c>
      <c r="AP1028" s="358">
        <v>1</v>
      </c>
      <c r="AQ1028" s="358">
        <v>1</v>
      </c>
      <c r="AR1028" s="358">
        <v>1</v>
      </c>
      <c r="AS1028" s="359">
        <v>1</v>
      </c>
      <c r="AT1028" s="364">
        <v>0.0656418488929858</v>
      </c>
      <c r="AU1028" s="361">
        <v>0</v>
      </c>
      <c r="AV1028" s="362">
        <v>0.238095238095238</v>
      </c>
      <c r="AW1028" s="362">
        <v>0.0526315789473684</v>
      </c>
      <c r="AX1028" s="362">
        <v>0</v>
      </c>
      <c r="AY1028" s="142"/>
      <c r="AZ1028" s="140"/>
    </row>
    <row r="1029" spans="1:52">
      <c r="A1029" s="138"/>
      <c r="B1029" s="142"/>
      <c r="C1029" s="182" t="s">
        <v>1671</v>
      </c>
      <c r="D1029" s="166" t="s">
        <v>237</v>
      </c>
      <c r="E1029" s="166" t="s">
        <v>1672</v>
      </c>
      <c r="F1029" s="167" t="s">
        <v>1906</v>
      </c>
      <c r="G1029" s="185" t="s">
        <v>1907</v>
      </c>
      <c r="H1029" s="186" t="s">
        <v>1907</v>
      </c>
      <c r="I1029" s="186" t="s">
        <v>1907</v>
      </c>
      <c r="J1029" s="186" t="s">
        <v>1907</v>
      </c>
      <c r="K1029" s="168">
        <v>0.9</v>
      </c>
      <c r="L1029" s="169" t="s">
        <v>32</v>
      </c>
      <c r="M1029" s="169" t="s">
        <v>32</v>
      </c>
      <c r="N1029" s="170" t="s">
        <v>32</v>
      </c>
      <c r="O1029" s="170" t="s">
        <v>32</v>
      </c>
      <c r="P1029" s="356">
        <v>0.9</v>
      </c>
      <c r="Q1029" s="357" t="s">
        <v>32</v>
      </c>
      <c r="R1029" s="169" t="s">
        <v>32</v>
      </c>
      <c r="S1029" s="169">
        <v>1</v>
      </c>
      <c r="T1029" s="169" t="s">
        <v>32</v>
      </c>
      <c r="U1029" s="356">
        <v>0.9</v>
      </c>
      <c r="V1029" s="169" t="s">
        <v>32</v>
      </c>
      <c r="W1029" s="169" t="s">
        <v>32</v>
      </c>
      <c r="X1029" s="169">
        <v>1</v>
      </c>
      <c r="Y1029" s="169" t="s">
        <v>32</v>
      </c>
      <c r="Z1029" s="356">
        <v>0.92</v>
      </c>
      <c r="AA1029" s="356" t="s">
        <v>32</v>
      </c>
      <c r="AB1029" s="356" t="s">
        <v>32</v>
      </c>
      <c r="AC1029" s="356" t="s">
        <v>32</v>
      </c>
      <c r="AD1029" s="356" t="s">
        <v>32</v>
      </c>
      <c r="AE1029" s="356">
        <v>0.92</v>
      </c>
      <c r="AF1029" s="169">
        <v>0.996820349761526</v>
      </c>
      <c r="AG1029" s="169">
        <v>0.997506234413965</v>
      </c>
      <c r="AH1029" s="169">
        <v>0.998883928571429</v>
      </c>
      <c r="AI1029" s="169">
        <v>0.996820349761526</v>
      </c>
      <c r="AJ1029" s="356">
        <v>0.92</v>
      </c>
      <c r="AK1029" s="169" t="s">
        <v>32</v>
      </c>
      <c r="AL1029" s="169" t="s">
        <v>32</v>
      </c>
      <c r="AM1029" s="169">
        <v>1</v>
      </c>
      <c r="AN1029" s="169" t="s">
        <v>32</v>
      </c>
      <c r="AO1029" s="168">
        <v>0.99</v>
      </c>
      <c r="AP1029" s="358">
        <v>1</v>
      </c>
      <c r="AQ1029" s="358">
        <v>1</v>
      </c>
      <c r="AR1029" s="358">
        <v>1</v>
      </c>
      <c r="AS1029" s="359">
        <v>1</v>
      </c>
      <c r="AT1029" s="364">
        <v>0.0656418488929858</v>
      </c>
      <c r="AU1029" s="361" t="s">
        <v>32</v>
      </c>
      <c r="AV1029" s="362" t="s">
        <v>32</v>
      </c>
      <c r="AW1029" s="362" t="s">
        <v>32</v>
      </c>
      <c r="AX1029" s="362" t="s">
        <v>32</v>
      </c>
      <c r="AY1029" s="142"/>
      <c r="AZ1029" s="140"/>
    </row>
    <row r="1030" spans="1:52">
      <c r="A1030" s="138"/>
      <c r="B1030" s="142"/>
      <c r="C1030" s="182" t="s">
        <v>1671</v>
      </c>
      <c r="D1030" s="166" t="s">
        <v>237</v>
      </c>
      <c r="E1030" s="166" t="s">
        <v>1672</v>
      </c>
      <c r="F1030" s="167" t="s">
        <v>1908</v>
      </c>
      <c r="G1030" s="185" t="s">
        <v>1909</v>
      </c>
      <c r="H1030" s="186" t="s">
        <v>1909</v>
      </c>
      <c r="I1030" s="186" t="s">
        <v>1909</v>
      </c>
      <c r="J1030" s="186" t="s">
        <v>1909</v>
      </c>
      <c r="K1030" s="168">
        <v>0.9</v>
      </c>
      <c r="L1030" s="169" t="s">
        <v>32</v>
      </c>
      <c r="M1030" s="169" t="s">
        <v>32</v>
      </c>
      <c r="N1030" s="170" t="s">
        <v>32</v>
      </c>
      <c r="O1030" s="170" t="s">
        <v>32</v>
      </c>
      <c r="P1030" s="356">
        <v>0.9</v>
      </c>
      <c r="Q1030" s="357" t="s">
        <v>32</v>
      </c>
      <c r="R1030" s="169" t="s">
        <v>32</v>
      </c>
      <c r="S1030" s="169" t="s">
        <v>32</v>
      </c>
      <c r="T1030" s="169" t="s">
        <v>32</v>
      </c>
      <c r="U1030" s="356">
        <v>0.9</v>
      </c>
      <c r="V1030" s="169" t="s">
        <v>32</v>
      </c>
      <c r="W1030" s="169" t="s">
        <v>32</v>
      </c>
      <c r="X1030" s="169" t="s">
        <v>32</v>
      </c>
      <c r="Y1030" s="169" t="s">
        <v>32</v>
      </c>
      <c r="Z1030" s="356">
        <v>0.92</v>
      </c>
      <c r="AA1030" s="356" t="s">
        <v>32</v>
      </c>
      <c r="AB1030" s="356" t="s">
        <v>32</v>
      </c>
      <c r="AC1030" s="356" t="s">
        <v>32</v>
      </c>
      <c r="AD1030" s="356" t="s">
        <v>32</v>
      </c>
      <c r="AE1030" s="356">
        <v>0.92</v>
      </c>
      <c r="AF1030" s="169">
        <v>1</v>
      </c>
      <c r="AG1030" s="169">
        <v>1</v>
      </c>
      <c r="AH1030" s="169">
        <v>0.997175141242938</v>
      </c>
      <c r="AI1030" s="169">
        <v>1</v>
      </c>
      <c r="AJ1030" s="356">
        <v>0.92</v>
      </c>
      <c r="AK1030" s="169" t="s">
        <v>32</v>
      </c>
      <c r="AL1030" s="169" t="s">
        <v>32</v>
      </c>
      <c r="AM1030" s="169" t="s">
        <v>32</v>
      </c>
      <c r="AN1030" s="169" t="s">
        <v>32</v>
      </c>
      <c r="AO1030" s="168">
        <v>0.99</v>
      </c>
      <c r="AP1030" s="358">
        <v>1</v>
      </c>
      <c r="AQ1030" s="358">
        <v>1</v>
      </c>
      <c r="AR1030" s="358" t="s">
        <v>32</v>
      </c>
      <c r="AS1030" s="359">
        <v>1</v>
      </c>
      <c r="AT1030" s="364">
        <v>0.0656418488929858</v>
      </c>
      <c r="AU1030" s="361" t="s">
        <v>32</v>
      </c>
      <c r="AV1030" s="362" t="s">
        <v>32</v>
      </c>
      <c r="AW1030" s="362" t="s">
        <v>32</v>
      </c>
      <c r="AX1030" s="362" t="s">
        <v>32</v>
      </c>
      <c r="AY1030" s="142"/>
      <c r="AZ1030" s="140"/>
    </row>
    <row r="1031" spans="1:52">
      <c r="A1031" s="138"/>
      <c r="B1031" s="142"/>
      <c r="C1031" s="182" t="s">
        <v>1671</v>
      </c>
      <c r="D1031" s="166" t="s">
        <v>237</v>
      </c>
      <c r="E1031" s="166" t="s">
        <v>1672</v>
      </c>
      <c r="F1031" s="167" t="s">
        <v>1910</v>
      </c>
      <c r="G1031" s="185" t="s">
        <v>1911</v>
      </c>
      <c r="H1031" s="186" t="s">
        <v>1911</v>
      </c>
      <c r="I1031" s="186" t="s">
        <v>1911</v>
      </c>
      <c r="J1031" s="186" t="s">
        <v>1911</v>
      </c>
      <c r="K1031" s="168">
        <v>0.9</v>
      </c>
      <c r="L1031" s="169" t="s">
        <v>32</v>
      </c>
      <c r="M1031" s="169" t="s">
        <v>32</v>
      </c>
      <c r="N1031" s="170" t="s">
        <v>32</v>
      </c>
      <c r="O1031" s="170" t="s">
        <v>32</v>
      </c>
      <c r="P1031" s="356">
        <v>0.9</v>
      </c>
      <c r="Q1031" s="357" t="s">
        <v>32</v>
      </c>
      <c r="R1031" s="169" t="s">
        <v>32</v>
      </c>
      <c r="S1031" s="169" t="s">
        <v>32</v>
      </c>
      <c r="T1031" s="169" t="s">
        <v>32</v>
      </c>
      <c r="U1031" s="356">
        <v>0.9</v>
      </c>
      <c r="V1031" s="169" t="s">
        <v>32</v>
      </c>
      <c r="W1031" s="169" t="s">
        <v>32</v>
      </c>
      <c r="X1031" s="169" t="s">
        <v>32</v>
      </c>
      <c r="Y1031" s="169" t="s">
        <v>32</v>
      </c>
      <c r="Z1031" s="356">
        <v>0.92</v>
      </c>
      <c r="AA1031" s="356" t="s">
        <v>32</v>
      </c>
      <c r="AB1031" s="356" t="s">
        <v>32</v>
      </c>
      <c r="AC1031" s="356" t="s">
        <v>32</v>
      </c>
      <c r="AD1031" s="356" t="s">
        <v>32</v>
      </c>
      <c r="AE1031" s="356">
        <v>0.92</v>
      </c>
      <c r="AF1031" s="169">
        <v>1</v>
      </c>
      <c r="AG1031" s="169">
        <v>1</v>
      </c>
      <c r="AH1031" s="169">
        <v>1</v>
      </c>
      <c r="AI1031" s="169">
        <v>1</v>
      </c>
      <c r="AJ1031" s="356">
        <v>0.92</v>
      </c>
      <c r="AK1031" s="169" t="s">
        <v>32</v>
      </c>
      <c r="AL1031" s="169" t="s">
        <v>32</v>
      </c>
      <c r="AM1031" s="169">
        <v>1</v>
      </c>
      <c r="AN1031" s="169" t="s">
        <v>32</v>
      </c>
      <c r="AO1031" s="168">
        <v>0.99</v>
      </c>
      <c r="AP1031" s="358">
        <v>1</v>
      </c>
      <c r="AQ1031" s="358">
        <v>1</v>
      </c>
      <c r="AR1031" s="358">
        <v>1</v>
      </c>
      <c r="AS1031" s="359">
        <v>1</v>
      </c>
      <c r="AT1031" s="364">
        <v>0.0656418488929858</v>
      </c>
      <c r="AU1031" s="361" t="s">
        <v>32</v>
      </c>
      <c r="AV1031" s="362" t="s">
        <v>32</v>
      </c>
      <c r="AW1031" s="362" t="s">
        <v>32</v>
      </c>
      <c r="AX1031" s="362" t="s">
        <v>32</v>
      </c>
      <c r="AY1031" s="142"/>
      <c r="AZ1031" s="140"/>
    </row>
    <row r="1032" spans="1:52">
      <c r="A1032" s="138"/>
      <c r="B1032" s="142"/>
      <c r="C1032" s="182" t="s">
        <v>1671</v>
      </c>
      <c r="D1032" s="166" t="s">
        <v>237</v>
      </c>
      <c r="E1032" s="166" t="s">
        <v>1672</v>
      </c>
      <c r="F1032" s="167" t="s">
        <v>1912</v>
      </c>
      <c r="G1032" s="187" t="s">
        <v>1913</v>
      </c>
      <c r="H1032" s="188" t="s">
        <v>1913</v>
      </c>
      <c r="I1032" s="188" t="s">
        <v>1913</v>
      </c>
      <c r="J1032" s="188" t="s">
        <v>1913</v>
      </c>
      <c r="K1032" s="168">
        <v>0.9</v>
      </c>
      <c r="L1032" s="169" t="s">
        <v>32</v>
      </c>
      <c r="M1032" s="169" t="s">
        <v>32</v>
      </c>
      <c r="N1032" s="170" t="s">
        <v>32</v>
      </c>
      <c r="O1032" s="170" t="s">
        <v>32</v>
      </c>
      <c r="P1032" s="356">
        <v>0.9</v>
      </c>
      <c r="Q1032" s="357" t="s">
        <v>32</v>
      </c>
      <c r="R1032" s="169" t="s">
        <v>32</v>
      </c>
      <c r="S1032" s="169" t="s">
        <v>32</v>
      </c>
      <c r="T1032" s="169" t="s">
        <v>32</v>
      </c>
      <c r="U1032" s="356">
        <v>0.9</v>
      </c>
      <c r="V1032" s="169" t="s">
        <v>32</v>
      </c>
      <c r="W1032" s="169" t="s">
        <v>32</v>
      </c>
      <c r="X1032" s="169" t="s">
        <v>32</v>
      </c>
      <c r="Y1032" s="169" t="s">
        <v>32</v>
      </c>
      <c r="Z1032" s="356">
        <v>0.92</v>
      </c>
      <c r="AA1032" s="356" t="s">
        <v>32</v>
      </c>
      <c r="AB1032" s="356" t="s">
        <v>32</v>
      </c>
      <c r="AC1032" s="356" t="s">
        <v>32</v>
      </c>
      <c r="AD1032" s="356" t="s">
        <v>32</v>
      </c>
      <c r="AE1032" s="356">
        <v>0.92</v>
      </c>
      <c r="AF1032" s="169">
        <v>1</v>
      </c>
      <c r="AG1032" s="169">
        <v>1</v>
      </c>
      <c r="AH1032" s="169">
        <v>1</v>
      </c>
      <c r="AI1032" s="169">
        <v>1</v>
      </c>
      <c r="AJ1032" s="356">
        <v>0.92</v>
      </c>
      <c r="AK1032" s="169" t="s">
        <v>32</v>
      </c>
      <c r="AL1032" s="169" t="s">
        <v>32</v>
      </c>
      <c r="AM1032" s="169" t="s">
        <v>32</v>
      </c>
      <c r="AN1032" s="169" t="s">
        <v>32</v>
      </c>
      <c r="AO1032" s="168">
        <v>0.99</v>
      </c>
      <c r="AP1032" s="358" t="s">
        <v>32</v>
      </c>
      <c r="AQ1032" s="358" t="s">
        <v>32</v>
      </c>
      <c r="AR1032" s="358" t="s">
        <v>32</v>
      </c>
      <c r="AS1032" s="359" t="s">
        <v>32</v>
      </c>
      <c r="AT1032" s="364">
        <v>0.0656418488929858</v>
      </c>
      <c r="AU1032" s="361" t="s">
        <v>32</v>
      </c>
      <c r="AV1032" s="362" t="s">
        <v>32</v>
      </c>
      <c r="AW1032" s="362" t="s">
        <v>32</v>
      </c>
      <c r="AX1032" s="362" t="s">
        <v>32</v>
      </c>
      <c r="AY1032" s="142"/>
      <c r="AZ1032" s="140"/>
    </row>
    <row r="1033" spans="1:52">
      <c r="A1033" s="138"/>
      <c r="B1033" s="142"/>
      <c r="C1033" s="182" t="s">
        <v>1671</v>
      </c>
      <c r="D1033" s="166" t="s">
        <v>26</v>
      </c>
      <c r="E1033" s="166" t="s">
        <v>1672</v>
      </c>
      <c r="F1033" s="167" t="s">
        <v>1914</v>
      </c>
      <c r="G1033" s="187" t="s">
        <v>1915</v>
      </c>
      <c r="H1033" s="188" t="s">
        <v>1915</v>
      </c>
      <c r="I1033" s="188" t="s">
        <v>1915</v>
      </c>
      <c r="J1033" s="188" t="s">
        <v>1915</v>
      </c>
      <c r="K1033" s="168">
        <v>0.9</v>
      </c>
      <c r="L1033" s="169">
        <v>0.85</v>
      </c>
      <c r="M1033" s="169">
        <v>0.95</v>
      </c>
      <c r="N1033" s="170">
        <v>0.944444444444444</v>
      </c>
      <c r="O1033" s="170">
        <v>0.85</v>
      </c>
      <c r="P1033" s="356">
        <v>0.9</v>
      </c>
      <c r="Q1033" s="357">
        <v>0.987875288683603</v>
      </c>
      <c r="R1033" s="169">
        <v>0.981733220050977</v>
      </c>
      <c r="S1033" s="169">
        <v>0.982233502538071</v>
      </c>
      <c r="T1033" s="169">
        <v>0.987875288683603</v>
      </c>
      <c r="U1033" s="356">
        <v>0.9</v>
      </c>
      <c r="V1033" s="169">
        <v>0.886258660508083</v>
      </c>
      <c r="W1033" s="169">
        <v>0.884876805437553</v>
      </c>
      <c r="X1033" s="169">
        <v>0.896785109983079</v>
      </c>
      <c r="Y1033" s="169">
        <v>0.886258660508083</v>
      </c>
      <c r="Z1033" s="356">
        <v>0.92</v>
      </c>
      <c r="AA1033" s="356">
        <v>0.948598130841122</v>
      </c>
      <c r="AB1033" s="356">
        <v>0.938856015779093</v>
      </c>
      <c r="AC1033" s="356">
        <v>0.91362763915547</v>
      </c>
      <c r="AD1033" s="356">
        <v>0.948598130841122</v>
      </c>
      <c r="AE1033" s="356">
        <v>0.92</v>
      </c>
      <c r="AF1033" s="169">
        <v>0.967482400268186</v>
      </c>
      <c r="AG1033" s="169">
        <v>0.960423537580281</v>
      </c>
      <c r="AH1033" s="169">
        <v>0.983174170077308</v>
      </c>
      <c r="AI1033" s="169">
        <v>0.967482400268186</v>
      </c>
      <c r="AJ1033" s="356">
        <v>0.92</v>
      </c>
      <c r="AK1033" s="169">
        <v>0.938822624086187</v>
      </c>
      <c r="AL1033" s="169">
        <v>0.941320293398533</v>
      </c>
      <c r="AM1033" s="169">
        <v>0.927187316500294</v>
      </c>
      <c r="AN1033" s="169">
        <v>0.938822624086187</v>
      </c>
      <c r="AO1033" s="168">
        <v>0.99</v>
      </c>
      <c r="AP1033" s="358">
        <v>1</v>
      </c>
      <c r="AQ1033" s="358">
        <v>1</v>
      </c>
      <c r="AR1033" s="358">
        <v>1</v>
      </c>
      <c r="AS1033" s="359">
        <v>1</v>
      </c>
      <c r="AT1033" s="364">
        <v>0.0656418488929858</v>
      </c>
      <c r="AU1033" s="361">
        <v>0.032258064516129</v>
      </c>
      <c r="AV1033" s="362">
        <v>0.129032258064516</v>
      </c>
      <c r="AW1033" s="362">
        <v>0.135135135135135</v>
      </c>
      <c r="AX1033" s="362">
        <v>0.032258064516129</v>
      </c>
      <c r="AY1033" s="142"/>
      <c r="AZ1033" s="140"/>
    </row>
    <row r="1034" spans="1:52">
      <c r="A1034" s="138"/>
      <c r="B1034" s="142"/>
      <c r="C1034" s="182" t="s">
        <v>1671</v>
      </c>
      <c r="D1034" s="166" t="s">
        <v>26</v>
      </c>
      <c r="E1034" s="166" t="s">
        <v>1672</v>
      </c>
      <c r="F1034" s="167" t="s">
        <v>1916</v>
      </c>
      <c r="G1034" s="185" t="s">
        <v>1917</v>
      </c>
      <c r="H1034" s="186" t="s">
        <v>1917</v>
      </c>
      <c r="I1034" s="186" t="s">
        <v>1917</v>
      </c>
      <c r="J1034" s="186" t="s">
        <v>1917</v>
      </c>
      <c r="K1034" s="168">
        <v>0.9</v>
      </c>
      <c r="L1034" s="169">
        <v>1</v>
      </c>
      <c r="M1034" s="169">
        <v>1</v>
      </c>
      <c r="N1034" s="170">
        <v>0.961538461538462</v>
      </c>
      <c r="O1034" s="170">
        <v>1</v>
      </c>
      <c r="P1034" s="356">
        <v>0.9</v>
      </c>
      <c r="Q1034" s="357">
        <v>0.986776268763402</v>
      </c>
      <c r="R1034" s="169">
        <v>0.98019801980198</v>
      </c>
      <c r="S1034" s="169">
        <v>0.976461655277145</v>
      </c>
      <c r="T1034" s="169">
        <v>0.986776268763402</v>
      </c>
      <c r="U1034" s="356">
        <v>0.9</v>
      </c>
      <c r="V1034" s="169">
        <v>0.928877769835597</v>
      </c>
      <c r="W1034" s="169">
        <v>0.916959437879272</v>
      </c>
      <c r="X1034" s="169">
        <v>0.941533788914199</v>
      </c>
      <c r="Y1034" s="169">
        <v>0.928877769835597</v>
      </c>
      <c r="Z1034" s="356">
        <v>0.92</v>
      </c>
      <c r="AA1034" s="356">
        <v>0.936708860759494</v>
      </c>
      <c r="AB1034" s="356">
        <v>0.949910554561717</v>
      </c>
      <c r="AC1034" s="356">
        <v>0.922958397534669</v>
      </c>
      <c r="AD1034" s="356">
        <v>0.936708860759494</v>
      </c>
      <c r="AE1034" s="356">
        <v>0.92</v>
      </c>
      <c r="AF1034" s="169">
        <v>0.998808459934465</v>
      </c>
      <c r="AG1034" s="169">
        <v>1</v>
      </c>
      <c r="AH1034" s="169">
        <v>0.999498997995992</v>
      </c>
      <c r="AI1034" s="169">
        <v>0.998808459934465</v>
      </c>
      <c r="AJ1034" s="356">
        <v>0.92</v>
      </c>
      <c r="AK1034" s="169">
        <v>0.967543859649123</v>
      </c>
      <c r="AL1034" s="169">
        <v>0.963414634146341</v>
      </c>
      <c r="AM1034" s="169">
        <v>0.963396034570412</v>
      </c>
      <c r="AN1034" s="169">
        <v>0.967543859649123</v>
      </c>
      <c r="AO1034" s="168">
        <v>0.99</v>
      </c>
      <c r="AP1034" s="358">
        <v>1</v>
      </c>
      <c r="AQ1034" s="358">
        <v>1</v>
      </c>
      <c r="AR1034" s="358">
        <v>1</v>
      </c>
      <c r="AS1034" s="359">
        <v>1</v>
      </c>
      <c r="AT1034" s="364">
        <v>0.0656418488929858</v>
      </c>
      <c r="AU1034" s="361">
        <v>0</v>
      </c>
      <c r="AV1034" s="362">
        <v>0.314285714285714</v>
      </c>
      <c r="AW1034" s="362">
        <v>0.0263157894736842</v>
      </c>
      <c r="AX1034" s="362">
        <v>0</v>
      </c>
      <c r="AY1034" s="142"/>
      <c r="AZ1034" s="140"/>
    </row>
    <row r="1035" spans="1:52">
      <c r="A1035" s="138"/>
      <c r="B1035" s="142"/>
      <c r="C1035" s="182" t="s">
        <v>1671</v>
      </c>
      <c r="D1035" s="166" t="s">
        <v>26</v>
      </c>
      <c r="E1035" s="166" t="s">
        <v>1672</v>
      </c>
      <c r="F1035" s="167" t="s">
        <v>1918</v>
      </c>
      <c r="G1035" s="185" t="s">
        <v>1919</v>
      </c>
      <c r="H1035" s="186" t="s">
        <v>1919</v>
      </c>
      <c r="I1035" s="186" t="s">
        <v>1919</v>
      </c>
      <c r="J1035" s="186" t="s">
        <v>1919</v>
      </c>
      <c r="K1035" s="168">
        <v>0.9</v>
      </c>
      <c r="L1035" s="169">
        <v>0.864864864864865</v>
      </c>
      <c r="M1035" s="169">
        <v>0.868421052631579</v>
      </c>
      <c r="N1035" s="170">
        <v>0.771428571428571</v>
      </c>
      <c r="O1035" s="170">
        <v>0.864864864864865</v>
      </c>
      <c r="P1035" s="356">
        <v>0.9</v>
      </c>
      <c r="Q1035" s="357">
        <v>0.90839469808542</v>
      </c>
      <c r="R1035" s="169">
        <v>0.86581956797967</v>
      </c>
      <c r="S1035" s="169">
        <v>0.844275637547477</v>
      </c>
      <c r="T1035" s="169">
        <v>0.90839469808542</v>
      </c>
      <c r="U1035" s="356">
        <v>0.9</v>
      </c>
      <c r="V1035" s="169">
        <v>0.793519882179676</v>
      </c>
      <c r="W1035" s="169">
        <v>0.806353240152478</v>
      </c>
      <c r="X1035" s="169">
        <v>0.820401519262073</v>
      </c>
      <c r="Y1035" s="169">
        <v>0.793519882179676</v>
      </c>
      <c r="Z1035" s="356">
        <v>0.92</v>
      </c>
      <c r="AA1035" s="356">
        <v>0.62843295638126</v>
      </c>
      <c r="AB1035" s="356">
        <v>0.753914988814318</v>
      </c>
      <c r="AC1035" s="356">
        <v>0.6815834767642</v>
      </c>
      <c r="AD1035" s="356">
        <v>0.62843295638126</v>
      </c>
      <c r="AE1035" s="356">
        <v>0.92</v>
      </c>
      <c r="AF1035" s="169">
        <v>0.997713097713098</v>
      </c>
      <c r="AG1035" s="169">
        <v>0.980132450331126</v>
      </c>
      <c r="AH1035" s="169">
        <v>0.973309178743961</v>
      </c>
      <c r="AI1035" s="169">
        <v>0.997713097713098</v>
      </c>
      <c r="AJ1035" s="356">
        <v>0.92</v>
      </c>
      <c r="AK1035" s="169">
        <v>0.877756921633036</v>
      </c>
      <c r="AL1035" s="169">
        <v>0.889625181196935</v>
      </c>
      <c r="AM1035" s="169">
        <v>0.860561056105611</v>
      </c>
      <c r="AN1035" s="169">
        <v>0.877756921633036</v>
      </c>
      <c r="AO1035" s="168">
        <v>0.99</v>
      </c>
      <c r="AP1035" s="358">
        <v>1</v>
      </c>
      <c r="AQ1035" s="358">
        <v>1</v>
      </c>
      <c r="AR1035" s="358">
        <v>1</v>
      </c>
      <c r="AS1035" s="359">
        <v>1</v>
      </c>
      <c r="AT1035" s="364">
        <v>0.0656418488929858</v>
      </c>
      <c r="AU1035" s="361">
        <v>0</v>
      </c>
      <c r="AV1035" s="362">
        <v>0.208333333333333</v>
      </c>
      <c r="AW1035" s="362">
        <v>0</v>
      </c>
      <c r="AX1035" s="362">
        <v>0</v>
      </c>
      <c r="AY1035" s="142"/>
      <c r="AZ1035" s="140"/>
    </row>
    <row r="1036" spans="1:52">
      <c r="A1036" s="138"/>
      <c r="B1036" s="142"/>
      <c r="C1036" s="182" t="s">
        <v>1671</v>
      </c>
      <c r="D1036" s="166" t="s">
        <v>26</v>
      </c>
      <c r="E1036" s="166" t="s">
        <v>1672</v>
      </c>
      <c r="F1036" s="167" t="s">
        <v>1920</v>
      </c>
      <c r="G1036" s="185" t="s">
        <v>1921</v>
      </c>
      <c r="H1036" s="186" t="s">
        <v>1921</v>
      </c>
      <c r="I1036" s="186" t="s">
        <v>1921</v>
      </c>
      <c r="J1036" s="186" t="s">
        <v>1921</v>
      </c>
      <c r="K1036" s="168">
        <v>0.9</v>
      </c>
      <c r="L1036" s="169">
        <v>0.961538461538462</v>
      </c>
      <c r="M1036" s="169">
        <v>0.935483870967742</v>
      </c>
      <c r="N1036" s="170">
        <v>0.923076923076923</v>
      </c>
      <c r="O1036" s="170">
        <v>0.961538461538462</v>
      </c>
      <c r="P1036" s="356">
        <v>0.9</v>
      </c>
      <c r="Q1036" s="357">
        <v>0.918278000729661</v>
      </c>
      <c r="R1036" s="169">
        <v>0.949875466998755</v>
      </c>
      <c r="S1036" s="169">
        <v>0.963105303612606</v>
      </c>
      <c r="T1036" s="169">
        <v>0.918278000729661</v>
      </c>
      <c r="U1036" s="356">
        <v>0.9</v>
      </c>
      <c r="V1036" s="169">
        <v>0.871214885078438</v>
      </c>
      <c r="W1036" s="169">
        <v>0.88947696139477</v>
      </c>
      <c r="X1036" s="169">
        <v>0.904688700999231</v>
      </c>
      <c r="Y1036" s="169">
        <v>0.871214885078438</v>
      </c>
      <c r="Z1036" s="356">
        <v>0.92</v>
      </c>
      <c r="AA1036" s="356">
        <v>0.899419729206963</v>
      </c>
      <c r="AB1036" s="356">
        <v>0.930656934306569</v>
      </c>
      <c r="AC1036" s="356">
        <v>0.879756468797565</v>
      </c>
      <c r="AD1036" s="356">
        <v>0.899419729206963</v>
      </c>
      <c r="AE1036" s="356">
        <v>0.92</v>
      </c>
      <c r="AF1036" s="169">
        <v>0.999110056363097</v>
      </c>
      <c r="AG1036" s="169">
        <v>0.99971181556196</v>
      </c>
      <c r="AH1036" s="169">
        <v>0.998668948469291</v>
      </c>
      <c r="AI1036" s="169">
        <v>0.999110056363097</v>
      </c>
      <c r="AJ1036" s="356">
        <v>0.92</v>
      </c>
      <c r="AK1036" s="169">
        <v>0.954029850746269</v>
      </c>
      <c r="AL1036" s="169">
        <v>0.961436170212766</v>
      </c>
      <c r="AM1036" s="169">
        <v>0.933605720122574</v>
      </c>
      <c r="AN1036" s="169">
        <v>0.954029850746269</v>
      </c>
      <c r="AO1036" s="168">
        <v>0.99</v>
      </c>
      <c r="AP1036" s="358">
        <v>1</v>
      </c>
      <c r="AQ1036" s="358">
        <v>1</v>
      </c>
      <c r="AR1036" s="358">
        <v>1</v>
      </c>
      <c r="AS1036" s="359">
        <v>1</v>
      </c>
      <c r="AT1036" s="364">
        <v>0.0656418488929858</v>
      </c>
      <c r="AU1036" s="361">
        <v>0.0714285714285714</v>
      </c>
      <c r="AV1036" s="362">
        <v>0.411764705882353</v>
      </c>
      <c r="AW1036" s="362">
        <v>0</v>
      </c>
      <c r="AX1036" s="362">
        <v>0.0714285714285714</v>
      </c>
      <c r="AY1036" s="142"/>
      <c r="AZ1036" s="140"/>
    </row>
    <row r="1037" spans="1:52">
      <c r="A1037" s="138"/>
      <c r="B1037" s="142"/>
      <c r="C1037" s="182" t="s">
        <v>1671</v>
      </c>
      <c r="D1037" s="166" t="s">
        <v>26</v>
      </c>
      <c r="E1037" s="166" t="s">
        <v>1672</v>
      </c>
      <c r="F1037" s="167" t="s">
        <v>1922</v>
      </c>
      <c r="G1037" s="185" t="s">
        <v>1923</v>
      </c>
      <c r="H1037" s="186" t="s">
        <v>1923</v>
      </c>
      <c r="I1037" s="186" t="s">
        <v>1923</v>
      </c>
      <c r="J1037" s="186" t="s">
        <v>1923</v>
      </c>
      <c r="K1037" s="168">
        <v>0.9</v>
      </c>
      <c r="L1037" s="169">
        <v>0.972222222222222</v>
      </c>
      <c r="M1037" s="169">
        <v>1</v>
      </c>
      <c r="N1037" s="170">
        <v>1</v>
      </c>
      <c r="O1037" s="170">
        <v>0.972222222222222</v>
      </c>
      <c r="P1037" s="356">
        <v>0.9</v>
      </c>
      <c r="Q1037" s="357">
        <v>0.949817518248175</v>
      </c>
      <c r="R1037" s="169">
        <v>0.950673931746487</v>
      </c>
      <c r="S1037" s="169">
        <v>0.974358974358974</v>
      </c>
      <c r="T1037" s="169">
        <v>0.949817518248175</v>
      </c>
      <c r="U1037" s="356">
        <v>0.9</v>
      </c>
      <c r="V1037" s="169">
        <v>0.907846715328467</v>
      </c>
      <c r="W1037" s="169">
        <v>0.907657011757958</v>
      </c>
      <c r="X1037" s="169">
        <v>0.92057535959975</v>
      </c>
      <c r="Y1037" s="169">
        <v>0.907846715328467</v>
      </c>
      <c r="Z1037" s="356">
        <v>0.92</v>
      </c>
      <c r="AA1037" s="356">
        <v>0.923469387755102</v>
      </c>
      <c r="AB1037" s="356">
        <v>0.924812030075188</v>
      </c>
      <c r="AC1037" s="356">
        <v>0.87075928917609</v>
      </c>
      <c r="AD1037" s="356">
        <v>0.923469387755102</v>
      </c>
      <c r="AE1037" s="356">
        <v>0.92</v>
      </c>
      <c r="AF1037" s="169">
        <v>0.997905759162304</v>
      </c>
      <c r="AG1037" s="169">
        <v>0.998929336188437</v>
      </c>
      <c r="AH1037" s="169">
        <v>0.99801093983093</v>
      </c>
      <c r="AI1037" s="169">
        <v>0.997905759162304</v>
      </c>
      <c r="AJ1037" s="356">
        <v>0.92</v>
      </c>
      <c r="AK1037" s="169">
        <v>0.966777408637874</v>
      </c>
      <c r="AL1037" s="169">
        <v>0.967802146523565</v>
      </c>
      <c r="AM1037" s="169">
        <v>0.944995491433724</v>
      </c>
      <c r="AN1037" s="169">
        <v>0.966777408637874</v>
      </c>
      <c r="AO1037" s="168">
        <v>0.99</v>
      </c>
      <c r="AP1037" s="358">
        <v>1</v>
      </c>
      <c r="AQ1037" s="358">
        <v>1</v>
      </c>
      <c r="AR1037" s="358">
        <v>1</v>
      </c>
      <c r="AS1037" s="359">
        <v>1</v>
      </c>
      <c r="AT1037" s="364">
        <v>0.0656418488929858</v>
      </c>
      <c r="AU1037" s="361">
        <v>0</v>
      </c>
      <c r="AV1037" s="362">
        <v>0.333333333333333</v>
      </c>
      <c r="AW1037" s="362">
        <v>0</v>
      </c>
      <c r="AX1037" s="362">
        <v>0</v>
      </c>
      <c r="AY1037" s="142"/>
      <c r="AZ1037" s="140"/>
    </row>
    <row r="1038" spans="1:52">
      <c r="A1038" s="138"/>
      <c r="B1038" s="142"/>
      <c r="C1038" s="182" t="s">
        <v>1671</v>
      </c>
      <c r="D1038" s="166" t="s">
        <v>26</v>
      </c>
      <c r="E1038" s="166" t="s">
        <v>1672</v>
      </c>
      <c r="F1038" s="167" t="s">
        <v>1924</v>
      </c>
      <c r="G1038" s="185" t="s">
        <v>1925</v>
      </c>
      <c r="H1038" s="186" t="s">
        <v>1925</v>
      </c>
      <c r="I1038" s="186" t="s">
        <v>1925</v>
      </c>
      <c r="J1038" s="186" t="s">
        <v>1925</v>
      </c>
      <c r="K1038" s="168">
        <v>0.9</v>
      </c>
      <c r="L1038" s="169">
        <v>1</v>
      </c>
      <c r="M1038" s="169">
        <v>0.977272727272727</v>
      </c>
      <c r="N1038" s="170">
        <v>0.971428571428571</v>
      </c>
      <c r="O1038" s="170">
        <v>1</v>
      </c>
      <c r="P1038" s="356">
        <v>0.9</v>
      </c>
      <c r="Q1038" s="357">
        <v>0.991449426485923</v>
      </c>
      <c r="R1038" s="169">
        <v>0.955021676300578</v>
      </c>
      <c r="S1038" s="169">
        <v>0.993545937737282</v>
      </c>
      <c r="T1038" s="169">
        <v>0.991449426485923</v>
      </c>
      <c r="U1038" s="356">
        <v>0.9</v>
      </c>
      <c r="V1038" s="169">
        <v>0.954535974973931</v>
      </c>
      <c r="W1038" s="169">
        <v>0.944725433526012</v>
      </c>
      <c r="X1038" s="169">
        <v>0.972285497342445</v>
      </c>
      <c r="Y1038" s="169">
        <v>0.954535974973931</v>
      </c>
      <c r="Z1038" s="356">
        <v>0.92</v>
      </c>
      <c r="AA1038" s="356">
        <v>0</v>
      </c>
      <c r="AB1038" s="356">
        <v>0.5</v>
      </c>
      <c r="AC1038" s="356">
        <v>1</v>
      </c>
      <c r="AD1038" s="356">
        <v>0</v>
      </c>
      <c r="AE1038" s="356">
        <v>0.92</v>
      </c>
      <c r="AF1038" s="169">
        <v>0.999184505606524</v>
      </c>
      <c r="AG1038" s="169">
        <v>1</v>
      </c>
      <c r="AH1038" s="169">
        <v>0.999121265377856</v>
      </c>
      <c r="AI1038" s="169">
        <v>0.999184505606524</v>
      </c>
      <c r="AJ1038" s="356">
        <v>0.92</v>
      </c>
      <c r="AK1038" s="169">
        <v>0.987153753512646</v>
      </c>
      <c r="AL1038" s="169">
        <v>0.986279111753024</v>
      </c>
      <c r="AM1038" s="169">
        <v>0.988248673237301</v>
      </c>
      <c r="AN1038" s="169">
        <v>0.987153753512646</v>
      </c>
      <c r="AO1038" s="168">
        <v>0.99</v>
      </c>
      <c r="AP1038" s="358">
        <v>1</v>
      </c>
      <c r="AQ1038" s="358">
        <v>1</v>
      </c>
      <c r="AR1038" s="358">
        <v>1</v>
      </c>
      <c r="AS1038" s="359">
        <v>1</v>
      </c>
      <c r="AT1038" s="364">
        <v>0.0656418488929858</v>
      </c>
      <c r="AU1038" s="361">
        <v>0.0416666666666667</v>
      </c>
      <c r="AV1038" s="362">
        <v>0.2</v>
      </c>
      <c r="AW1038" s="362">
        <v>0</v>
      </c>
      <c r="AX1038" s="362">
        <v>0.0416666666666667</v>
      </c>
      <c r="AY1038" s="142"/>
      <c r="AZ1038" s="140"/>
    </row>
    <row r="1039" spans="1:52">
      <c r="A1039" s="138"/>
      <c r="B1039" s="142"/>
      <c r="C1039" s="182" t="s">
        <v>1671</v>
      </c>
      <c r="D1039" s="166" t="s">
        <v>26</v>
      </c>
      <c r="E1039" s="166" t="s">
        <v>1672</v>
      </c>
      <c r="F1039" s="167" t="s">
        <v>1926</v>
      </c>
      <c r="G1039" s="185" t="s">
        <v>1927</v>
      </c>
      <c r="H1039" s="186" t="s">
        <v>1927</v>
      </c>
      <c r="I1039" s="186" t="s">
        <v>1927</v>
      </c>
      <c r="J1039" s="186" t="s">
        <v>1927</v>
      </c>
      <c r="K1039" s="168">
        <v>0.9</v>
      </c>
      <c r="L1039" s="169">
        <v>0.948717948717949</v>
      </c>
      <c r="M1039" s="169">
        <v>0.972972972972973</v>
      </c>
      <c r="N1039" s="170">
        <v>0.90625</v>
      </c>
      <c r="O1039" s="170">
        <v>0.948717948717949</v>
      </c>
      <c r="P1039" s="356">
        <v>0.9</v>
      </c>
      <c r="Q1039" s="357">
        <v>0.930934556870321</v>
      </c>
      <c r="R1039" s="169">
        <v>0.949794238683128</v>
      </c>
      <c r="S1039" s="169">
        <v>0.890243902439024</v>
      </c>
      <c r="T1039" s="169">
        <v>0.930934556870321</v>
      </c>
      <c r="U1039" s="356">
        <v>0.9</v>
      </c>
      <c r="V1039" s="169">
        <v>0.920792079207921</v>
      </c>
      <c r="W1039" s="169">
        <v>0.885802469135803</v>
      </c>
      <c r="X1039" s="169">
        <v>0.897560975609756</v>
      </c>
      <c r="Y1039" s="169">
        <v>0.920792079207921</v>
      </c>
      <c r="Z1039" s="356">
        <v>0.92</v>
      </c>
      <c r="AA1039" s="356" t="s">
        <v>32</v>
      </c>
      <c r="AB1039" s="356">
        <v>0</v>
      </c>
      <c r="AC1039" s="356" t="s">
        <v>32</v>
      </c>
      <c r="AD1039" s="356" t="s">
        <v>32</v>
      </c>
      <c r="AE1039" s="356">
        <v>0.92</v>
      </c>
      <c r="AF1039" s="169">
        <v>0.999281351060007</v>
      </c>
      <c r="AG1039" s="169">
        <v>0.996051332675222</v>
      </c>
      <c r="AH1039" s="169">
        <v>1</v>
      </c>
      <c r="AI1039" s="169">
        <v>0.999281351060007</v>
      </c>
      <c r="AJ1039" s="356">
        <v>0.92</v>
      </c>
      <c r="AK1039" s="169">
        <v>0.969661057122541</v>
      </c>
      <c r="AL1039" s="169">
        <v>0.958650483439621</v>
      </c>
      <c r="AM1039" s="169">
        <v>0.958617332035054</v>
      </c>
      <c r="AN1039" s="169">
        <v>0.969661057122541</v>
      </c>
      <c r="AO1039" s="168">
        <v>0.99</v>
      </c>
      <c r="AP1039" s="358">
        <v>1</v>
      </c>
      <c r="AQ1039" s="358">
        <v>1</v>
      </c>
      <c r="AR1039" s="358">
        <v>1</v>
      </c>
      <c r="AS1039" s="359">
        <v>1</v>
      </c>
      <c r="AT1039" s="364">
        <v>0.0656418488929858</v>
      </c>
      <c r="AU1039" s="361">
        <v>0</v>
      </c>
      <c r="AV1039" s="362">
        <v>0.166666666666667</v>
      </c>
      <c r="AW1039" s="362">
        <v>0</v>
      </c>
      <c r="AX1039" s="362">
        <v>0</v>
      </c>
      <c r="AY1039" s="142"/>
      <c r="AZ1039" s="140"/>
    </row>
    <row r="1040" spans="1:52">
      <c r="A1040" s="138"/>
      <c r="B1040" s="142"/>
      <c r="C1040" s="182" t="s">
        <v>1671</v>
      </c>
      <c r="D1040" s="166" t="s">
        <v>26</v>
      </c>
      <c r="E1040" s="166" t="s">
        <v>1672</v>
      </c>
      <c r="F1040" s="167" t="s">
        <v>1928</v>
      </c>
      <c r="G1040" s="189" t="s">
        <v>1929</v>
      </c>
      <c r="H1040" s="190" t="s">
        <v>1929</v>
      </c>
      <c r="I1040" s="190" t="s">
        <v>1929</v>
      </c>
      <c r="J1040" s="190" t="s">
        <v>1929</v>
      </c>
      <c r="K1040" s="168">
        <v>0.9</v>
      </c>
      <c r="L1040" s="169">
        <v>1</v>
      </c>
      <c r="M1040" s="169">
        <v>0.96</v>
      </c>
      <c r="N1040" s="170">
        <v>0.869565217391304</v>
      </c>
      <c r="O1040" s="170">
        <v>1</v>
      </c>
      <c r="P1040" s="356">
        <v>0.9</v>
      </c>
      <c r="Q1040" s="357">
        <v>0.949376947040498</v>
      </c>
      <c r="R1040" s="169">
        <v>0.946180018558614</v>
      </c>
      <c r="S1040" s="169">
        <v>0.96039603960396</v>
      </c>
      <c r="T1040" s="169">
        <v>0.949376947040498</v>
      </c>
      <c r="U1040" s="356">
        <v>0.9</v>
      </c>
      <c r="V1040" s="169">
        <v>0.910046728971963</v>
      </c>
      <c r="W1040" s="169">
        <v>0.896381070213424</v>
      </c>
      <c r="X1040" s="169">
        <v>0.92998585572843</v>
      </c>
      <c r="Y1040" s="169">
        <v>0.910046728971963</v>
      </c>
      <c r="Z1040" s="356">
        <v>0.92</v>
      </c>
      <c r="AA1040" s="356">
        <v>0.88595041322314</v>
      </c>
      <c r="AB1040" s="356">
        <v>0.927215189873418</v>
      </c>
      <c r="AC1040" s="356">
        <v>0.91652754590985</v>
      </c>
      <c r="AD1040" s="356">
        <v>0.88595041322314</v>
      </c>
      <c r="AE1040" s="356">
        <v>0.92</v>
      </c>
      <c r="AF1040" s="169">
        <v>0.99611046285492</v>
      </c>
      <c r="AG1040" s="169">
        <v>0.996574128765505</v>
      </c>
      <c r="AH1040" s="169">
        <v>0.921907216494845</v>
      </c>
      <c r="AI1040" s="169">
        <v>0.99611046285492</v>
      </c>
      <c r="AJ1040" s="356">
        <v>0.92</v>
      </c>
      <c r="AK1040" s="169">
        <v>0.954635108481262</v>
      </c>
      <c r="AL1040" s="169">
        <v>0.960424211070874</v>
      </c>
      <c r="AM1040" s="169">
        <v>0.953326713008937</v>
      </c>
      <c r="AN1040" s="169">
        <v>0.954635108481262</v>
      </c>
      <c r="AO1040" s="168">
        <v>0.99</v>
      </c>
      <c r="AP1040" s="358">
        <v>1</v>
      </c>
      <c r="AQ1040" s="358">
        <v>1</v>
      </c>
      <c r="AR1040" s="358">
        <v>1</v>
      </c>
      <c r="AS1040" s="359">
        <v>1</v>
      </c>
      <c r="AT1040" s="364">
        <v>0.0656418488929858</v>
      </c>
      <c r="AU1040" s="361">
        <v>0.0666666666666667</v>
      </c>
      <c r="AV1040" s="362">
        <v>0.363636363636364</v>
      </c>
      <c r="AW1040" s="362">
        <v>0.0666666666666667</v>
      </c>
      <c r="AX1040" s="362">
        <v>0.0666666666666667</v>
      </c>
      <c r="AY1040" s="142"/>
      <c r="AZ1040" s="140"/>
    </row>
    <row r="1041" spans="1:52">
      <c r="A1041" s="138"/>
      <c r="B1041" s="142"/>
      <c r="C1041" s="182" t="s">
        <v>1671</v>
      </c>
      <c r="D1041" s="166" t="s">
        <v>26</v>
      </c>
      <c r="E1041" s="166" t="s">
        <v>1672</v>
      </c>
      <c r="F1041" s="167" t="s">
        <v>1930</v>
      </c>
      <c r="G1041" s="185" t="s">
        <v>1931</v>
      </c>
      <c r="H1041" s="186" t="s">
        <v>1931</v>
      </c>
      <c r="I1041" s="186" t="s">
        <v>1931</v>
      </c>
      <c r="J1041" s="186" t="s">
        <v>1931</v>
      </c>
      <c r="K1041" s="168">
        <v>0.9</v>
      </c>
      <c r="L1041" s="169">
        <v>0.975</v>
      </c>
      <c r="M1041" s="169">
        <v>1</v>
      </c>
      <c r="N1041" s="170">
        <v>1</v>
      </c>
      <c r="O1041" s="170">
        <v>0.975</v>
      </c>
      <c r="P1041" s="356">
        <v>0.9</v>
      </c>
      <c r="Q1041" s="357">
        <v>0.937047101449275</v>
      </c>
      <c r="R1041" s="169">
        <v>0.946110131295317</v>
      </c>
      <c r="S1041" s="169">
        <v>0.948866162738995</v>
      </c>
      <c r="T1041" s="169">
        <v>0.937047101449275</v>
      </c>
      <c r="U1041" s="356">
        <v>0.9</v>
      </c>
      <c r="V1041" s="169">
        <v>0.896965579710145</v>
      </c>
      <c r="W1041" s="169">
        <v>0.917891436409955</v>
      </c>
      <c r="X1041" s="169">
        <v>0.919075144508671</v>
      </c>
      <c r="Y1041" s="169">
        <v>0.896965579710145</v>
      </c>
      <c r="Z1041" s="356">
        <v>0.92</v>
      </c>
      <c r="AA1041" s="356">
        <v>0</v>
      </c>
      <c r="AB1041" s="356" t="s">
        <v>32</v>
      </c>
      <c r="AC1041" s="356">
        <v>0</v>
      </c>
      <c r="AD1041" s="356">
        <v>0</v>
      </c>
      <c r="AE1041" s="356">
        <v>0.92</v>
      </c>
      <c r="AF1041" s="169">
        <v>1</v>
      </c>
      <c r="AG1041" s="169">
        <v>0.998284734133791</v>
      </c>
      <c r="AH1041" s="169">
        <v>0.999660326086957</v>
      </c>
      <c r="AI1041" s="169">
        <v>1</v>
      </c>
      <c r="AJ1041" s="356">
        <v>0.92</v>
      </c>
      <c r="AK1041" s="169">
        <v>0.964262366528655</v>
      </c>
      <c r="AL1041" s="169">
        <v>0.969625710366451</v>
      </c>
      <c r="AM1041" s="169">
        <v>0.962699822380107</v>
      </c>
      <c r="AN1041" s="169">
        <v>0.964262366528655</v>
      </c>
      <c r="AO1041" s="168">
        <v>0.99</v>
      </c>
      <c r="AP1041" s="358">
        <v>1</v>
      </c>
      <c r="AQ1041" s="358">
        <v>1</v>
      </c>
      <c r="AR1041" s="358">
        <v>1</v>
      </c>
      <c r="AS1041" s="359">
        <v>1</v>
      </c>
      <c r="AT1041" s="364">
        <v>0.0656418488929858</v>
      </c>
      <c r="AU1041" s="361">
        <v>0</v>
      </c>
      <c r="AV1041" s="362">
        <v>0.1875</v>
      </c>
      <c r="AW1041" s="362">
        <v>0</v>
      </c>
      <c r="AX1041" s="362">
        <v>0</v>
      </c>
      <c r="AY1041" s="142"/>
      <c r="AZ1041" s="140"/>
    </row>
    <row r="1042" spans="1:52">
      <c r="A1042" s="138"/>
      <c r="B1042" s="142"/>
      <c r="C1042" s="182" t="s">
        <v>1671</v>
      </c>
      <c r="D1042" s="166" t="s">
        <v>237</v>
      </c>
      <c r="E1042" s="166" t="s">
        <v>1672</v>
      </c>
      <c r="F1042" s="167" t="s">
        <v>1932</v>
      </c>
      <c r="G1042" s="185" t="s">
        <v>1933</v>
      </c>
      <c r="H1042" s="186" t="s">
        <v>1933</v>
      </c>
      <c r="I1042" s="186" t="s">
        <v>1933</v>
      </c>
      <c r="J1042" s="186" t="s">
        <v>1933</v>
      </c>
      <c r="K1042" s="168">
        <v>0.9</v>
      </c>
      <c r="L1042" s="169" t="s">
        <v>32</v>
      </c>
      <c r="M1042" s="169" t="s">
        <v>32</v>
      </c>
      <c r="N1042" s="170" t="s">
        <v>32</v>
      </c>
      <c r="O1042" s="170" t="s">
        <v>32</v>
      </c>
      <c r="P1042" s="356">
        <v>0.9</v>
      </c>
      <c r="Q1042" s="357" t="s">
        <v>32</v>
      </c>
      <c r="R1042" s="169" t="s">
        <v>32</v>
      </c>
      <c r="S1042" s="169" t="s">
        <v>32</v>
      </c>
      <c r="T1042" s="169" t="s">
        <v>32</v>
      </c>
      <c r="U1042" s="356">
        <v>0.9</v>
      </c>
      <c r="V1042" s="169" t="s">
        <v>32</v>
      </c>
      <c r="W1042" s="169" t="s">
        <v>32</v>
      </c>
      <c r="X1042" s="169" t="s">
        <v>32</v>
      </c>
      <c r="Y1042" s="169" t="s">
        <v>32</v>
      </c>
      <c r="Z1042" s="356">
        <v>0.92</v>
      </c>
      <c r="AA1042" s="356" t="s">
        <v>32</v>
      </c>
      <c r="AB1042" s="356" t="s">
        <v>32</v>
      </c>
      <c r="AC1042" s="356" t="s">
        <v>32</v>
      </c>
      <c r="AD1042" s="356" t="s">
        <v>32</v>
      </c>
      <c r="AE1042" s="356">
        <v>0.92</v>
      </c>
      <c r="AF1042" s="169">
        <v>1</v>
      </c>
      <c r="AG1042" s="169">
        <v>1</v>
      </c>
      <c r="AH1042" s="169">
        <v>1</v>
      </c>
      <c r="AI1042" s="169">
        <v>1</v>
      </c>
      <c r="AJ1042" s="356">
        <v>0.92</v>
      </c>
      <c r="AK1042" s="169">
        <v>1</v>
      </c>
      <c r="AL1042" s="169" t="s">
        <v>32</v>
      </c>
      <c r="AM1042" s="169" t="s">
        <v>32</v>
      </c>
      <c r="AN1042" s="169">
        <v>1</v>
      </c>
      <c r="AO1042" s="168">
        <v>0.99</v>
      </c>
      <c r="AP1042" s="358">
        <v>1</v>
      </c>
      <c r="AQ1042" s="358">
        <v>1</v>
      </c>
      <c r="AR1042" s="358">
        <v>1</v>
      </c>
      <c r="AS1042" s="359">
        <v>1</v>
      </c>
      <c r="AT1042" s="364">
        <v>0.0656418488929858</v>
      </c>
      <c r="AU1042" s="361" t="s">
        <v>32</v>
      </c>
      <c r="AV1042" s="362" t="s">
        <v>32</v>
      </c>
      <c r="AW1042" s="362" t="s">
        <v>32</v>
      </c>
      <c r="AX1042" s="362" t="s">
        <v>32</v>
      </c>
      <c r="AY1042" s="142"/>
      <c r="AZ1042" s="140"/>
    </row>
    <row r="1043" spans="1:52">
      <c r="A1043" s="138"/>
      <c r="B1043" s="142"/>
      <c r="C1043" s="182" t="s">
        <v>1671</v>
      </c>
      <c r="D1043" s="166" t="s">
        <v>26</v>
      </c>
      <c r="E1043" s="166" t="s">
        <v>1672</v>
      </c>
      <c r="F1043" s="167" t="s">
        <v>1934</v>
      </c>
      <c r="G1043" s="185" t="s">
        <v>1935</v>
      </c>
      <c r="H1043" s="186" t="s">
        <v>1935</v>
      </c>
      <c r="I1043" s="186" t="s">
        <v>1935</v>
      </c>
      <c r="J1043" s="186" t="s">
        <v>1935</v>
      </c>
      <c r="K1043" s="168">
        <v>0.9</v>
      </c>
      <c r="L1043" s="169">
        <v>1</v>
      </c>
      <c r="M1043" s="169">
        <v>1</v>
      </c>
      <c r="N1043" s="170">
        <v>1</v>
      </c>
      <c r="O1043" s="170">
        <v>1</v>
      </c>
      <c r="P1043" s="356">
        <v>0.9</v>
      </c>
      <c r="Q1043" s="357">
        <v>0.997060984570169</v>
      </c>
      <c r="R1043" s="169">
        <v>0.996153846153846</v>
      </c>
      <c r="S1043" s="169">
        <v>0.987421383647799</v>
      </c>
      <c r="T1043" s="169">
        <v>0.997060984570169</v>
      </c>
      <c r="U1043" s="356">
        <v>0.9</v>
      </c>
      <c r="V1043" s="169">
        <v>0.936076414401176</v>
      </c>
      <c r="W1043" s="169">
        <v>0.937912087912088</v>
      </c>
      <c r="X1043" s="169">
        <v>0.963312368972746</v>
      </c>
      <c r="Y1043" s="169">
        <v>0.936076414401176</v>
      </c>
      <c r="Z1043" s="356">
        <v>0.92</v>
      </c>
      <c r="AA1043" s="356">
        <v>0.959016393442623</v>
      </c>
      <c r="AB1043" s="356">
        <v>0.971502590673575</v>
      </c>
      <c r="AC1043" s="356">
        <v>0.938931297709924</v>
      </c>
      <c r="AD1043" s="356">
        <v>0.959016393442623</v>
      </c>
      <c r="AE1043" s="356">
        <v>0.92</v>
      </c>
      <c r="AF1043" s="169">
        <v>0.996993385447986</v>
      </c>
      <c r="AG1043" s="169">
        <v>1</v>
      </c>
      <c r="AH1043" s="169">
        <v>0.999659207088493</v>
      </c>
      <c r="AI1043" s="169">
        <v>0.996993385447986</v>
      </c>
      <c r="AJ1043" s="356">
        <v>0.92</v>
      </c>
      <c r="AK1043" s="169">
        <v>0.973926380368098</v>
      </c>
      <c r="AL1043" s="169">
        <v>0.973254759746147</v>
      </c>
      <c r="AM1043" s="169">
        <v>0.966592427616927</v>
      </c>
      <c r="AN1043" s="169">
        <v>0.973926380368098</v>
      </c>
      <c r="AO1043" s="168">
        <v>0.99</v>
      </c>
      <c r="AP1043" s="358">
        <v>1</v>
      </c>
      <c r="AQ1043" s="358">
        <v>1</v>
      </c>
      <c r="AR1043" s="358">
        <v>1</v>
      </c>
      <c r="AS1043" s="359">
        <v>1</v>
      </c>
      <c r="AT1043" s="364">
        <v>0.0656418488929858</v>
      </c>
      <c r="AU1043" s="361">
        <v>0</v>
      </c>
      <c r="AV1043" s="362">
        <v>0.19047619047619</v>
      </c>
      <c r="AW1043" s="362">
        <v>0</v>
      </c>
      <c r="AX1043" s="362">
        <v>0</v>
      </c>
      <c r="AY1043" s="142"/>
      <c r="AZ1043" s="140"/>
    </row>
    <row r="1044" spans="1:52">
      <c r="A1044" s="138"/>
      <c r="B1044" s="142"/>
      <c r="C1044" s="182" t="s">
        <v>1671</v>
      </c>
      <c r="D1044" s="166" t="s">
        <v>26</v>
      </c>
      <c r="E1044" s="166" t="s">
        <v>1672</v>
      </c>
      <c r="F1044" s="167" t="s">
        <v>1936</v>
      </c>
      <c r="G1044" s="185" t="s">
        <v>1937</v>
      </c>
      <c r="H1044" s="186" t="s">
        <v>1937</v>
      </c>
      <c r="I1044" s="186" t="s">
        <v>1937</v>
      </c>
      <c r="J1044" s="186" t="s">
        <v>1937</v>
      </c>
      <c r="K1044" s="168">
        <v>0.9</v>
      </c>
      <c r="L1044" s="169">
        <v>0.878787878787879</v>
      </c>
      <c r="M1044" s="169">
        <v>0.882352941176471</v>
      </c>
      <c r="N1044" s="170">
        <v>0.8125</v>
      </c>
      <c r="O1044" s="170">
        <v>0.878787878787879</v>
      </c>
      <c r="P1044" s="356">
        <v>0.9</v>
      </c>
      <c r="Q1044" s="357">
        <v>0.935914552736983</v>
      </c>
      <c r="R1044" s="169">
        <v>0.937670722622299</v>
      </c>
      <c r="S1044" s="169">
        <v>0.940022421524664</v>
      </c>
      <c r="T1044" s="169">
        <v>0.935914552736983</v>
      </c>
      <c r="U1044" s="356">
        <v>0.9</v>
      </c>
      <c r="V1044" s="169">
        <v>0.836448598130841</v>
      </c>
      <c r="W1044" s="169">
        <v>0.792401291283834</v>
      </c>
      <c r="X1044" s="169">
        <v>0.81390134529148</v>
      </c>
      <c r="Y1044" s="169">
        <v>0.836448598130841</v>
      </c>
      <c r="Z1044" s="356">
        <v>0.92</v>
      </c>
      <c r="AA1044" s="356">
        <v>0.933415536374846</v>
      </c>
      <c r="AB1044" s="356">
        <v>0.909210526315789</v>
      </c>
      <c r="AC1044" s="356">
        <v>0.87914691943128</v>
      </c>
      <c r="AD1044" s="356">
        <v>0.933415536374846</v>
      </c>
      <c r="AE1044" s="356">
        <v>0.92</v>
      </c>
      <c r="AF1044" s="169">
        <v>0.970946994899091</v>
      </c>
      <c r="AG1044" s="169">
        <v>0.994406998422487</v>
      </c>
      <c r="AH1044" s="169">
        <v>0.964820592823713</v>
      </c>
      <c r="AI1044" s="169">
        <v>0.970946994899091</v>
      </c>
      <c r="AJ1044" s="356">
        <v>0.92</v>
      </c>
      <c r="AK1044" s="169">
        <v>0.957892204042348</v>
      </c>
      <c r="AL1044" s="169">
        <v>0.945219745886274</v>
      </c>
      <c r="AM1044" s="169">
        <v>0.935863377609108</v>
      </c>
      <c r="AN1044" s="169">
        <v>0.957892204042348</v>
      </c>
      <c r="AO1044" s="168">
        <v>0.99</v>
      </c>
      <c r="AP1044" s="358">
        <v>1</v>
      </c>
      <c r="AQ1044" s="358">
        <v>1</v>
      </c>
      <c r="AR1044" s="358">
        <v>1</v>
      </c>
      <c r="AS1044" s="359">
        <v>1</v>
      </c>
      <c r="AT1044" s="364">
        <v>0.0656418488929858</v>
      </c>
      <c r="AU1044" s="361">
        <v>0</v>
      </c>
      <c r="AV1044" s="362">
        <v>0.176470588235294</v>
      </c>
      <c r="AW1044" s="362">
        <v>0.024390243902439</v>
      </c>
      <c r="AX1044" s="362">
        <v>0</v>
      </c>
      <c r="AY1044" s="142"/>
      <c r="AZ1044" s="140"/>
    </row>
    <row r="1045" spans="1:52">
      <c r="A1045" s="138"/>
      <c r="B1045" s="142"/>
      <c r="C1045" s="182" t="s">
        <v>1671</v>
      </c>
      <c r="D1045" s="166" t="s">
        <v>26</v>
      </c>
      <c r="E1045" s="166" t="s">
        <v>1672</v>
      </c>
      <c r="F1045" s="167" t="s">
        <v>1938</v>
      </c>
      <c r="G1045" s="185" t="s">
        <v>1939</v>
      </c>
      <c r="H1045" s="186" t="s">
        <v>1939</v>
      </c>
      <c r="I1045" s="186" t="s">
        <v>1939</v>
      </c>
      <c r="J1045" s="186" t="s">
        <v>1939</v>
      </c>
      <c r="K1045" s="168">
        <v>0.9</v>
      </c>
      <c r="L1045" s="169">
        <v>0.928571428571429</v>
      </c>
      <c r="M1045" s="169">
        <v>0.928571428571429</v>
      </c>
      <c r="N1045" s="170">
        <v>0.964285714285714</v>
      </c>
      <c r="O1045" s="170">
        <v>0.928571428571429</v>
      </c>
      <c r="P1045" s="356">
        <v>0.9</v>
      </c>
      <c r="Q1045" s="357">
        <v>0.954010695187166</v>
      </c>
      <c r="R1045" s="169">
        <v>0.937647987371744</v>
      </c>
      <c r="S1045" s="169">
        <v>0.96551724137931</v>
      </c>
      <c r="T1045" s="169">
        <v>0.954010695187166</v>
      </c>
      <c r="U1045" s="356">
        <v>0.9</v>
      </c>
      <c r="V1045" s="169">
        <v>0.859358288770053</v>
      </c>
      <c r="W1045" s="169">
        <v>0.894632991318074</v>
      </c>
      <c r="X1045" s="169">
        <v>0.916475095785441</v>
      </c>
      <c r="Y1045" s="169">
        <v>0.859358288770053</v>
      </c>
      <c r="Z1045" s="356">
        <v>0.92</v>
      </c>
      <c r="AA1045" s="356">
        <v>0.89279112754159</v>
      </c>
      <c r="AB1045" s="356">
        <v>0.883306320907618</v>
      </c>
      <c r="AC1045" s="356">
        <v>0.931937172774869</v>
      </c>
      <c r="AD1045" s="356">
        <v>0.89279112754159</v>
      </c>
      <c r="AE1045" s="356">
        <v>0.92</v>
      </c>
      <c r="AF1045" s="169">
        <v>0.995340463835645</v>
      </c>
      <c r="AG1045" s="169">
        <v>0.993947116916215</v>
      </c>
      <c r="AH1045" s="169">
        <v>0.992048722720352</v>
      </c>
      <c r="AI1045" s="169">
        <v>0.995340463835645</v>
      </c>
      <c r="AJ1045" s="356">
        <v>0.92</v>
      </c>
      <c r="AK1045" s="169">
        <v>0.94350485786254</v>
      </c>
      <c r="AL1045" s="169">
        <v>0.938769035532995</v>
      </c>
      <c r="AM1045" s="169">
        <v>0.953674121405751</v>
      </c>
      <c r="AN1045" s="169">
        <v>0.94350485786254</v>
      </c>
      <c r="AO1045" s="168">
        <v>0.99</v>
      </c>
      <c r="AP1045" s="358">
        <v>1</v>
      </c>
      <c r="AQ1045" s="358">
        <v>1</v>
      </c>
      <c r="AR1045" s="358">
        <v>1</v>
      </c>
      <c r="AS1045" s="359">
        <v>1</v>
      </c>
      <c r="AT1045" s="364">
        <v>0.0656418488929858</v>
      </c>
      <c r="AU1045" s="361">
        <v>0.03125</v>
      </c>
      <c r="AV1045" s="362">
        <v>0.259259259259259</v>
      </c>
      <c r="AW1045" s="362">
        <v>0.08</v>
      </c>
      <c r="AX1045" s="362">
        <v>0.03125</v>
      </c>
      <c r="AY1045" s="142"/>
      <c r="AZ1045" s="140"/>
    </row>
    <row r="1046" spans="1:52">
      <c r="A1046" s="138"/>
      <c r="B1046" s="142"/>
      <c r="C1046" s="182" t="s">
        <v>1671</v>
      </c>
      <c r="D1046" s="166" t="s">
        <v>237</v>
      </c>
      <c r="E1046" s="166" t="s">
        <v>1672</v>
      </c>
      <c r="F1046" s="167" t="s">
        <v>1940</v>
      </c>
      <c r="G1046" s="185" t="s">
        <v>1941</v>
      </c>
      <c r="H1046" s="186" t="s">
        <v>1941</v>
      </c>
      <c r="I1046" s="186" t="s">
        <v>1941</v>
      </c>
      <c r="J1046" s="186" t="s">
        <v>1941</v>
      </c>
      <c r="K1046" s="168">
        <v>0.9</v>
      </c>
      <c r="L1046" s="169" t="s">
        <v>32</v>
      </c>
      <c r="M1046" s="169" t="s">
        <v>32</v>
      </c>
      <c r="N1046" s="170" t="s">
        <v>32</v>
      </c>
      <c r="O1046" s="170" t="s">
        <v>32</v>
      </c>
      <c r="P1046" s="356">
        <v>0.9</v>
      </c>
      <c r="Q1046" s="357" t="s">
        <v>32</v>
      </c>
      <c r="R1046" s="169" t="s">
        <v>32</v>
      </c>
      <c r="S1046" s="169" t="s">
        <v>32</v>
      </c>
      <c r="T1046" s="169" t="s">
        <v>32</v>
      </c>
      <c r="U1046" s="356">
        <v>0.9</v>
      </c>
      <c r="V1046" s="169" t="s">
        <v>32</v>
      </c>
      <c r="W1046" s="169" t="s">
        <v>32</v>
      </c>
      <c r="X1046" s="169" t="s">
        <v>32</v>
      </c>
      <c r="Y1046" s="169" t="s">
        <v>32</v>
      </c>
      <c r="Z1046" s="356">
        <v>0.92</v>
      </c>
      <c r="AA1046" s="356" t="s">
        <v>32</v>
      </c>
      <c r="AB1046" s="356" t="s">
        <v>32</v>
      </c>
      <c r="AC1046" s="356" t="s">
        <v>32</v>
      </c>
      <c r="AD1046" s="356" t="s">
        <v>32</v>
      </c>
      <c r="AE1046" s="356">
        <v>0.92</v>
      </c>
      <c r="AF1046" s="169" t="s">
        <v>32</v>
      </c>
      <c r="AG1046" s="169" t="s">
        <v>32</v>
      </c>
      <c r="AH1046" s="169" t="s">
        <v>32</v>
      </c>
      <c r="AI1046" s="169" t="s">
        <v>32</v>
      </c>
      <c r="AJ1046" s="356">
        <v>0.92</v>
      </c>
      <c r="AK1046" s="169" t="s">
        <v>32</v>
      </c>
      <c r="AL1046" s="169" t="s">
        <v>32</v>
      </c>
      <c r="AM1046" s="169" t="s">
        <v>32</v>
      </c>
      <c r="AN1046" s="169" t="s">
        <v>32</v>
      </c>
      <c r="AO1046" s="168">
        <v>0.99</v>
      </c>
      <c r="AP1046" s="358" t="s">
        <v>32</v>
      </c>
      <c r="AQ1046" s="358" t="s">
        <v>32</v>
      </c>
      <c r="AR1046" s="358" t="s">
        <v>32</v>
      </c>
      <c r="AS1046" s="359" t="s">
        <v>32</v>
      </c>
      <c r="AT1046" s="364">
        <v>0.0656418488929858</v>
      </c>
      <c r="AU1046" s="361" t="s">
        <v>32</v>
      </c>
      <c r="AV1046" s="362" t="s">
        <v>32</v>
      </c>
      <c r="AW1046" s="362" t="s">
        <v>32</v>
      </c>
      <c r="AX1046" s="362" t="s">
        <v>32</v>
      </c>
      <c r="AY1046" s="142"/>
      <c r="AZ1046" s="140"/>
    </row>
    <row r="1047" spans="1:52">
      <c r="A1047" s="138"/>
      <c r="B1047" s="142"/>
      <c r="C1047" s="182" t="s">
        <v>1671</v>
      </c>
      <c r="D1047" s="166" t="s">
        <v>26</v>
      </c>
      <c r="E1047" s="166" t="s">
        <v>1672</v>
      </c>
      <c r="F1047" s="167" t="s">
        <v>1942</v>
      </c>
      <c r="G1047" s="185" t="s">
        <v>1943</v>
      </c>
      <c r="H1047" s="186" t="s">
        <v>1943</v>
      </c>
      <c r="I1047" s="186" t="s">
        <v>1943</v>
      </c>
      <c r="J1047" s="186" t="s">
        <v>1943</v>
      </c>
      <c r="K1047" s="168">
        <v>0.9</v>
      </c>
      <c r="L1047" s="169">
        <v>0.868421052631579</v>
      </c>
      <c r="M1047" s="169">
        <v>0.897435897435897</v>
      </c>
      <c r="N1047" s="170">
        <v>0.948717948717949</v>
      </c>
      <c r="O1047" s="170">
        <v>0.868421052631579</v>
      </c>
      <c r="P1047" s="356">
        <v>0.9</v>
      </c>
      <c r="Q1047" s="357">
        <v>0.899089529590288</v>
      </c>
      <c r="R1047" s="169">
        <v>0.930205278592375</v>
      </c>
      <c r="S1047" s="169">
        <v>0.937001259974801</v>
      </c>
      <c r="T1047" s="169">
        <v>0.899089529590288</v>
      </c>
      <c r="U1047" s="356">
        <v>0.9</v>
      </c>
      <c r="V1047" s="169">
        <v>0.844461305007587</v>
      </c>
      <c r="W1047" s="169">
        <v>0.863343108504399</v>
      </c>
      <c r="X1047" s="169">
        <v>0.908441831163377</v>
      </c>
      <c r="Y1047" s="169">
        <v>0.844461305007587</v>
      </c>
      <c r="Z1047" s="356">
        <v>0.92</v>
      </c>
      <c r="AA1047" s="356">
        <v>0.883995703544576</v>
      </c>
      <c r="AB1047" s="356">
        <v>0.905679513184584</v>
      </c>
      <c r="AC1047" s="356">
        <v>0.890892696122633</v>
      </c>
      <c r="AD1047" s="356">
        <v>0.883995703544576</v>
      </c>
      <c r="AE1047" s="356">
        <v>0.92</v>
      </c>
      <c r="AF1047" s="169">
        <v>0.965852061968143</v>
      </c>
      <c r="AG1047" s="169">
        <v>0.972100840336134</v>
      </c>
      <c r="AH1047" s="169">
        <v>0.985754744895803</v>
      </c>
      <c r="AI1047" s="169">
        <v>0.965852061968143</v>
      </c>
      <c r="AJ1047" s="356">
        <v>0.92</v>
      </c>
      <c r="AK1047" s="169">
        <v>0.933545488581056</v>
      </c>
      <c r="AL1047" s="169">
        <v>0.943553664921466</v>
      </c>
      <c r="AM1047" s="169">
        <v>0.94</v>
      </c>
      <c r="AN1047" s="169">
        <v>0.933545488581056</v>
      </c>
      <c r="AO1047" s="168">
        <v>0.99</v>
      </c>
      <c r="AP1047" s="358">
        <v>1</v>
      </c>
      <c r="AQ1047" s="358">
        <v>1</v>
      </c>
      <c r="AR1047" s="358">
        <v>1</v>
      </c>
      <c r="AS1047" s="359">
        <v>1</v>
      </c>
      <c r="AT1047" s="364">
        <v>0.0656418488929858</v>
      </c>
      <c r="AU1047" s="361">
        <v>0.0454545454545455</v>
      </c>
      <c r="AV1047" s="362">
        <v>0.441860465116279</v>
      </c>
      <c r="AW1047" s="362">
        <v>0.0434782608695652</v>
      </c>
      <c r="AX1047" s="362">
        <v>0.0454545454545455</v>
      </c>
      <c r="AY1047" s="142"/>
      <c r="AZ1047" s="140"/>
    </row>
    <row r="1048" spans="1:52">
      <c r="A1048" s="138"/>
      <c r="B1048" s="142"/>
      <c r="C1048" s="182" t="s">
        <v>1671</v>
      </c>
      <c r="D1048" s="166" t="s">
        <v>26</v>
      </c>
      <c r="E1048" s="166" t="s">
        <v>1672</v>
      </c>
      <c r="F1048" s="167" t="s">
        <v>1944</v>
      </c>
      <c r="G1048" s="185" t="s">
        <v>1945</v>
      </c>
      <c r="H1048" s="186" t="s">
        <v>1945</v>
      </c>
      <c r="I1048" s="186" t="s">
        <v>1945</v>
      </c>
      <c r="J1048" s="186" t="s">
        <v>1945</v>
      </c>
      <c r="K1048" s="168">
        <v>0.9</v>
      </c>
      <c r="L1048" s="169">
        <v>1</v>
      </c>
      <c r="M1048" s="169">
        <v>1</v>
      </c>
      <c r="N1048" s="170">
        <v>1</v>
      </c>
      <c r="O1048" s="170">
        <v>1</v>
      </c>
      <c r="P1048" s="356">
        <v>0.9</v>
      </c>
      <c r="Q1048" s="357">
        <v>0.998018821198613</v>
      </c>
      <c r="R1048" s="169">
        <v>0.996179966044143</v>
      </c>
      <c r="S1048" s="169">
        <v>0.990282685512368</v>
      </c>
      <c r="T1048" s="169">
        <v>0.998018821198613</v>
      </c>
      <c r="U1048" s="356">
        <v>0.9</v>
      </c>
      <c r="V1048" s="169">
        <v>0.927686973749381</v>
      </c>
      <c r="W1048" s="169">
        <v>0.921052631578947</v>
      </c>
      <c r="X1048" s="169">
        <v>0.952296819787986</v>
      </c>
      <c r="Y1048" s="169">
        <v>0.927686973749381</v>
      </c>
      <c r="Z1048" s="356">
        <v>0.92</v>
      </c>
      <c r="AA1048" s="356">
        <v>0.928571428571429</v>
      </c>
      <c r="AB1048" s="356">
        <v>0.945205479452055</v>
      </c>
      <c r="AC1048" s="356">
        <v>0.925589836660617</v>
      </c>
      <c r="AD1048" s="356">
        <v>0.928571428571429</v>
      </c>
      <c r="AE1048" s="356">
        <v>0.92</v>
      </c>
      <c r="AF1048" s="169">
        <v>0.990751313085179</v>
      </c>
      <c r="AG1048" s="169">
        <v>0.993917891535732</v>
      </c>
      <c r="AH1048" s="169">
        <v>0.998694658979658</v>
      </c>
      <c r="AI1048" s="169">
        <v>0.990751313085179</v>
      </c>
      <c r="AJ1048" s="356">
        <v>0.92</v>
      </c>
      <c r="AK1048" s="169">
        <v>0.964351341418596</v>
      </c>
      <c r="AL1048" s="169">
        <v>0.952596723597072</v>
      </c>
      <c r="AM1048" s="169">
        <v>0.956650831353919</v>
      </c>
      <c r="AN1048" s="169">
        <v>0.964351341418596</v>
      </c>
      <c r="AO1048" s="168">
        <v>0.99</v>
      </c>
      <c r="AP1048" s="358">
        <v>1</v>
      </c>
      <c r="AQ1048" s="358">
        <v>1</v>
      </c>
      <c r="AR1048" s="358">
        <v>1</v>
      </c>
      <c r="AS1048" s="359">
        <v>1</v>
      </c>
      <c r="AT1048" s="364">
        <v>0.0656418488929858</v>
      </c>
      <c r="AU1048" s="361">
        <v>0</v>
      </c>
      <c r="AV1048" s="362">
        <v>0.291666666666667</v>
      </c>
      <c r="AW1048" s="362">
        <v>0.0434782608695652</v>
      </c>
      <c r="AX1048" s="362">
        <v>0</v>
      </c>
      <c r="AY1048" s="142"/>
      <c r="AZ1048" s="140"/>
    </row>
    <row r="1049" spans="1:52">
      <c r="A1049" s="138"/>
      <c r="B1049" s="142"/>
      <c r="C1049" s="182" t="s">
        <v>1671</v>
      </c>
      <c r="D1049" s="166" t="s">
        <v>26</v>
      </c>
      <c r="E1049" s="166" t="s">
        <v>1672</v>
      </c>
      <c r="F1049" s="167" t="s">
        <v>1946</v>
      </c>
      <c r="G1049" s="185" t="s">
        <v>1947</v>
      </c>
      <c r="H1049" s="186" t="s">
        <v>1947</v>
      </c>
      <c r="I1049" s="186" t="s">
        <v>1947</v>
      </c>
      <c r="J1049" s="186" t="s">
        <v>1947</v>
      </c>
      <c r="K1049" s="168">
        <v>0.9</v>
      </c>
      <c r="L1049" s="169">
        <v>0.923076923076923</v>
      </c>
      <c r="M1049" s="169">
        <v>0.853658536585366</v>
      </c>
      <c r="N1049" s="170">
        <v>0.914285714285714</v>
      </c>
      <c r="O1049" s="170">
        <v>0.923076923076923</v>
      </c>
      <c r="P1049" s="356">
        <v>0.9</v>
      </c>
      <c r="Q1049" s="357">
        <v>0.957046603032005</v>
      </c>
      <c r="R1049" s="169">
        <v>0.922573363431151</v>
      </c>
      <c r="S1049" s="169">
        <v>0.936907020872865</v>
      </c>
      <c r="T1049" s="169">
        <v>0.957046603032005</v>
      </c>
      <c r="U1049" s="356">
        <v>0.9</v>
      </c>
      <c r="V1049" s="169">
        <v>0.890791690061763</v>
      </c>
      <c r="W1049" s="169">
        <v>0.904966139954853</v>
      </c>
      <c r="X1049" s="169">
        <v>0.918406072106262</v>
      </c>
      <c r="Y1049" s="169">
        <v>0.890791690061763</v>
      </c>
      <c r="Z1049" s="356">
        <v>0.92</v>
      </c>
      <c r="AA1049" s="356">
        <v>0.896955503512881</v>
      </c>
      <c r="AB1049" s="356">
        <v>0.885714285714286</v>
      </c>
      <c r="AC1049" s="356">
        <v>0.913091309130913</v>
      </c>
      <c r="AD1049" s="356">
        <v>0.896955503512881</v>
      </c>
      <c r="AE1049" s="356">
        <v>0.92</v>
      </c>
      <c r="AF1049" s="169">
        <v>0.997017097126228</v>
      </c>
      <c r="AG1049" s="169">
        <v>0.997534445250181</v>
      </c>
      <c r="AH1049" s="169">
        <v>0.994889463106517</v>
      </c>
      <c r="AI1049" s="169">
        <v>0.997017097126228</v>
      </c>
      <c r="AJ1049" s="356">
        <v>0.92</v>
      </c>
      <c r="AK1049" s="169">
        <v>0.952609478104379</v>
      </c>
      <c r="AL1049" s="169">
        <v>0.949073207264557</v>
      </c>
      <c r="AM1049" s="169">
        <v>0.946339847631666</v>
      </c>
      <c r="AN1049" s="169">
        <v>0.952609478104379</v>
      </c>
      <c r="AO1049" s="168">
        <v>0.99</v>
      </c>
      <c r="AP1049" s="358">
        <v>1</v>
      </c>
      <c r="AQ1049" s="358">
        <v>1</v>
      </c>
      <c r="AR1049" s="358">
        <v>1</v>
      </c>
      <c r="AS1049" s="359">
        <v>1</v>
      </c>
      <c r="AT1049" s="364">
        <v>0.0656418488929858</v>
      </c>
      <c r="AU1049" s="361">
        <v>0.0204081632653061</v>
      </c>
      <c r="AV1049" s="362">
        <v>0.2</v>
      </c>
      <c r="AW1049" s="362">
        <v>0.0666666666666667</v>
      </c>
      <c r="AX1049" s="362">
        <v>0.0204081632653061</v>
      </c>
      <c r="AY1049" s="142"/>
      <c r="AZ1049" s="140"/>
    </row>
    <row r="1050" spans="1:52">
      <c r="A1050" s="138"/>
      <c r="B1050" s="142"/>
      <c r="C1050" s="182" t="s">
        <v>1671</v>
      </c>
      <c r="D1050" s="166" t="s">
        <v>26</v>
      </c>
      <c r="E1050" s="166" t="s">
        <v>1672</v>
      </c>
      <c r="F1050" s="167" t="s">
        <v>1948</v>
      </c>
      <c r="G1050" s="185" t="s">
        <v>1949</v>
      </c>
      <c r="H1050" s="186" t="s">
        <v>1949</v>
      </c>
      <c r="I1050" s="186" t="s">
        <v>1949</v>
      </c>
      <c r="J1050" s="186" t="s">
        <v>1949</v>
      </c>
      <c r="K1050" s="168">
        <v>0.9</v>
      </c>
      <c r="L1050" s="169">
        <v>0.846153846153846</v>
      </c>
      <c r="M1050" s="169">
        <v>0.837209302325581</v>
      </c>
      <c r="N1050" s="170">
        <v>0.846153846153846</v>
      </c>
      <c r="O1050" s="170">
        <v>0.846153846153846</v>
      </c>
      <c r="P1050" s="356">
        <v>0.9</v>
      </c>
      <c r="Q1050" s="357">
        <v>0.865384615384615</v>
      </c>
      <c r="R1050" s="169">
        <v>0.944637429439861</v>
      </c>
      <c r="S1050" s="169">
        <v>0.960352422907489</v>
      </c>
      <c r="T1050" s="169">
        <v>0.865384615384615</v>
      </c>
      <c r="U1050" s="356">
        <v>0.9</v>
      </c>
      <c r="V1050" s="169">
        <v>0.71978021978022</v>
      </c>
      <c r="W1050" s="169">
        <v>0.836951801997395</v>
      </c>
      <c r="X1050" s="169">
        <v>0.862114537444934</v>
      </c>
      <c r="Y1050" s="169">
        <v>0.71978021978022</v>
      </c>
      <c r="Z1050" s="356">
        <v>0.92</v>
      </c>
      <c r="AA1050" s="356">
        <v>0.83411214953271</v>
      </c>
      <c r="AB1050" s="356">
        <v>0.918099089989889</v>
      </c>
      <c r="AC1050" s="356">
        <v>0.893967093235832</v>
      </c>
      <c r="AD1050" s="356">
        <v>0.83411214953271</v>
      </c>
      <c r="AE1050" s="356">
        <v>0.92</v>
      </c>
      <c r="AF1050" s="169">
        <v>0.997854077253219</v>
      </c>
      <c r="AG1050" s="169">
        <v>0.997851310700473</v>
      </c>
      <c r="AH1050" s="169">
        <v>0.993972198302374</v>
      </c>
      <c r="AI1050" s="169">
        <v>0.997854077253219</v>
      </c>
      <c r="AJ1050" s="356">
        <v>0.92</v>
      </c>
      <c r="AK1050" s="169">
        <v>0.922921302852519</v>
      </c>
      <c r="AL1050" s="169">
        <v>0.960514561372164</v>
      </c>
      <c r="AM1050" s="169">
        <v>0.938187221396731</v>
      </c>
      <c r="AN1050" s="169">
        <v>0.922921302852519</v>
      </c>
      <c r="AO1050" s="168">
        <v>0.99</v>
      </c>
      <c r="AP1050" s="358">
        <v>1</v>
      </c>
      <c r="AQ1050" s="358">
        <v>1</v>
      </c>
      <c r="AR1050" s="358">
        <v>1</v>
      </c>
      <c r="AS1050" s="359">
        <v>1</v>
      </c>
      <c r="AT1050" s="364">
        <v>0.0656418488929858</v>
      </c>
      <c r="AU1050" s="361">
        <v>0</v>
      </c>
      <c r="AV1050" s="362">
        <v>0.169811320754717</v>
      </c>
      <c r="AW1050" s="362">
        <v>0.127659574468085</v>
      </c>
      <c r="AX1050" s="362">
        <v>0</v>
      </c>
      <c r="AY1050" s="142"/>
      <c r="AZ1050" s="140"/>
    </row>
    <row r="1051" spans="1:52">
      <c r="A1051" s="138"/>
      <c r="B1051" s="142"/>
      <c r="C1051" s="182" t="s">
        <v>1671</v>
      </c>
      <c r="D1051" s="166" t="s">
        <v>26</v>
      </c>
      <c r="E1051" s="166" t="s">
        <v>1672</v>
      </c>
      <c r="F1051" s="167" t="s">
        <v>1950</v>
      </c>
      <c r="G1051" s="185" t="s">
        <v>1951</v>
      </c>
      <c r="H1051" s="186" t="s">
        <v>1951</v>
      </c>
      <c r="I1051" s="186" t="s">
        <v>1951</v>
      </c>
      <c r="J1051" s="186" t="s">
        <v>1951</v>
      </c>
      <c r="K1051" s="168">
        <v>0.9</v>
      </c>
      <c r="L1051" s="169">
        <v>0.85</v>
      </c>
      <c r="M1051" s="169">
        <v>0.888888888888889</v>
      </c>
      <c r="N1051" s="170">
        <v>0.866666666666667</v>
      </c>
      <c r="O1051" s="170">
        <v>0.85</v>
      </c>
      <c r="P1051" s="356">
        <v>0.9</v>
      </c>
      <c r="Q1051" s="357">
        <v>0.880352644836272</v>
      </c>
      <c r="R1051" s="169">
        <v>0.909538894755368</v>
      </c>
      <c r="S1051" s="169">
        <v>0.930122116689281</v>
      </c>
      <c r="T1051" s="169">
        <v>0.880352644836272</v>
      </c>
      <c r="U1051" s="356">
        <v>0.9</v>
      </c>
      <c r="V1051" s="169">
        <v>0.838790931989924</v>
      </c>
      <c r="W1051" s="169">
        <v>0.825765575501584</v>
      </c>
      <c r="X1051" s="169">
        <v>0.89348710990502</v>
      </c>
      <c r="Y1051" s="169">
        <v>0.838790931989924</v>
      </c>
      <c r="Z1051" s="356">
        <v>0.92</v>
      </c>
      <c r="AA1051" s="356" t="s">
        <v>32</v>
      </c>
      <c r="AB1051" s="356" t="s">
        <v>32</v>
      </c>
      <c r="AC1051" s="356" t="s">
        <v>32</v>
      </c>
      <c r="AD1051" s="356" t="s">
        <v>32</v>
      </c>
      <c r="AE1051" s="356">
        <v>0.92</v>
      </c>
      <c r="AF1051" s="169">
        <v>0.99492385786802</v>
      </c>
      <c r="AG1051" s="169">
        <v>1</v>
      </c>
      <c r="AH1051" s="169">
        <v>0.995744680851064</v>
      </c>
      <c r="AI1051" s="169">
        <v>0.99492385786802</v>
      </c>
      <c r="AJ1051" s="356">
        <v>0.92</v>
      </c>
      <c r="AK1051" s="169">
        <v>0.943072415236501</v>
      </c>
      <c r="AL1051" s="169">
        <v>0.898979232664555</v>
      </c>
      <c r="AM1051" s="169">
        <v>0.956580732700136</v>
      </c>
      <c r="AN1051" s="169">
        <v>0.943072415236501</v>
      </c>
      <c r="AO1051" s="168">
        <v>0.99</v>
      </c>
      <c r="AP1051" s="358">
        <v>1</v>
      </c>
      <c r="AQ1051" s="358">
        <v>1</v>
      </c>
      <c r="AR1051" s="358">
        <v>1</v>
      </c>
      <c r="AS1051" s="359">
        <v>1</v>
      </c>
      <c r="AT1051" s="364">
        <v>0.0656418488929858</v>
      </c>
      <c r="AU1051" s="361">
        <v>0</v>
      </c>
      <c r="AV1051" s="362">
        <v>0.166666666666667</v>
      </c>
      <c r="AW1051" s="362">
        <v>0.166666666666667</v>
      </c>
      <c r="AX1051" s="362">
        <v>0</v>
      </c>
      <c r="AY1051" s="142"/>
      <c r="AZ1051" s="140"/>
    </row>
    <row r="1052" spans="1:52">
      <c r="A1052" s="138"/>
      <c r="B1052" s="142"/>
      <c r="C1052" s="182" t="s">
        <v>1671</v>
      </c>
      <c r="D1052" s="166" t="s">
        <v>26</v>
      </c>
      <c r="E1052" s="166" t="s">
        <v>1672</v>
      </c>
      <c r="F1052" s="167" t="s">
        <v>1952</v>
      </c>
      <c r="G1052" s="185" t="s">
        <v>1953</v>
      </c>
      <c r="H1052" s="186" t="s">
        <v>1953</v>
      </c>
      <c r="I1052" s="186" t="s">
        <v>1953</v>
      </c>
      <c r="J1052" s="186" t="s">
        <v>1953</v>
      </c>
      <c r="K1052" s="168">
        <v>0.9</v>
      </c>
      <c r="L1052" s="169">
        <v>0.928571428571429</v>
      </c>
      <c r="M1052" s="169">
        <v>0.961538461538462</v>
      </c>
      <c r="N1052" s="170">
        <v>0.91304347826087</v>
      </c>
      <c r="O1052" s="170">
        <v>0.928571428571429</v>
      </c>
      <c r="P1052" s="356">
        <v>0.9</v>
      </c>
      <c r="Q1052" s="357">
        <v>0.984558576703592</v>
      </c>
      <c r="R1052" s="169">
        <v>0.967193558007754</v>
      </c>
      <c r="S1052" s="169">
        <v>0.922178988326848</v>
      </c>
      <c r="T1052" s="169">
        <v>0.984558576703592</v>
      </c>
      <c r="U1052" s="356">
        <v>0.9</v>
      </c>
      <c r="V1052" s="169">
        <v>0.938234306814367</v>
      </c>
      <c r="W1052" s="169">
        <v>0.934088875633761</v>
      </c>
      <c r="X1052" s="169">
        <v>0.934500648508431</v>
      </c>
      <c r="Y1052" s="169">
        <v>0.938234306814367</v>
      </c>
      <c r="Z1052" s="356">
        <v>0.92</v>
      </c>
      <c r="AA1052" s="356">
        <v>0</v>
      </c>
      <c r="AB1052" s="356" t="s">
        <v>32</v>
      </c>
      <c r="AC1052" s="356" t="s">
        <v>32</v>
      </c>
      <c r="AD1052" s="356">
        <v>0</v>
      </c>
      <c r="AE1052" s="356">
        <v>0.92</v>
      </c>
      <c r="AF1052" s="169">
        <v>0.996882307092751</v>
      </c>
      <c r="AG1052" s="169">
        <v>1</v>
      </c>
      <c r="AH1052" s="169">
        <v>0.936254980079681</v>
      </c>
      <c r="AI1052" s="169">
        <v>0.996882307092751</v>
      </c>
      <c r="AJ1052" s="356">
        <v>0.92</v>
      </c>
      <c r="AK1052" s="169">
        <v>0.9633627739614</v>
      </c>
      <c r="AL1052" s="169">
        <v>0.963316433045034</v>
      </c>
      <c r="AM1052" s="169">
        <v>0.952658884565499</v>
      </c>
      <c r="AN1052" s="169">
        <v>0.9633627739614</v>
      </c>
      <c r="AO1052" s="168">
        <v>0.99</v>
      </c>
      <c r="AP1052" s="358">
        <v>1</v>
      </c>
      <c r="AQ1052" s="358">
        <v>1</v>
      </c>
      <c r="AR1052" s="358">
        <v>1</v>
      </c>
      <c r="AS1052" s="359">
        <v>1</v>
      </c>
      <c r="AT1052" s="364">
        <v>0.0656418488929858</v>
      </c>
      <c r="AU1052" s="361">
        <v>0.111111111111111</v>
      </c>
      <c r="AV1052" s="362">
        <v>0.117647058823529</v>
      </c>
      <c r="AW1052" s="362">
        <v>0.333333333333333</v>
      </c>
      <c r="AX1052" s="362">
        <v>0.111111111111111</v>
      </c>
      <c r="AY1052" s="142"/>
      <c r="AZ1052" s="140"/>
    </row>
    <row r="1053" spans="1:52">
      <c r="A1053" s="138"/>
      <c r="B1053" s="142"/>
      <c r="C1053" s="182" t="s">
        <v>1671</v>
      </c>
      <c r="D1053" s="166" t="s">
        <v>26</v>
      </c>
      <c r="E1053" s="166" t="s">
        <v>1672</v>
      </c>
      <c r="F1053" s="167" t="s">
        <v>1954</v>
      </c>
      <c r="G1053" s="189" t="s">
        <v>1955</v>
      </c>
      <c r="H1053" s="190" t="s">
        <v>1955</v>
      </c>
      <c r="I1053" s="190" t="s">
        <v>1955</v>
      </c>
      <c r="J1053" s="190" t="s">
        <v>1955</v>
      </c>
      <c r="K1053" s="168">
        <v>0.9</v>
      </c>
      <c r="L1053" s="169">
        <v>1</v>
      </c>
      <c r="M1053" s="169">
        <v>1</v>
      </c>
      <c r="N1053" s="170">
        <v>1</v>
      </c>
      <c r="O1053" s="170">
        <v>1</v>
      </c>
      <c r="P1053" s="356">
        <v>0.9</v>
      </c>
      <c r="Q1053" s="357">
        <v>0.987821754774426</v>
      </c>
      <c r="R1053" s="169">
        <v>0.95431693989071</v>
      </c>
      <c r="S1053" s="169">
        <v>0.936406316688007</v>
      </c>
      <c r="T1053" s="169">
        <v>0.987821754774426</v>
      </c>
      <c r="U1053" s="356">
        <v>0.9</v>
      </c>
      <c r="V1053" s="169">
        <v>0.915029061721561</v>
      </c>
      <c r="W1053" s="169">
        <v>0.907540983606557</v>
      </c>
      <c r="X1053" s="169">
        <v>0.950064020486556</v>
      </c>
      <c r="Y1053" s="169">
        <v>0.915029061721561</v>
      </c>
      <c r="Z1053" s="356">
        <v>0.92</v>
      </c>
      <c r="AA1053" s="356" t="s">
        <v>32</v>
      </c>
      <c r="AB1053" s="356" t="s">
        <v>32</v>
      </c>
      <c r="AC1053" s="356" t="s">
        <v>32</v>
      </c>
      <c r="AD1053" s="356" t="s">
        <v>32</v>
      </c>
      <c r="AE1053" s="356">
        <v>0.92</v>
      </c>
      <c r="AF1053" s="169">
        <v>0.995810640971931</v>
      </c>
      <c r="AG1053" s="169">
        <v>0.999586435070306</v>
      </c>
      <c r="AH1053" s="169">
        <v>0.99832655988525</v>
      </c>
      <c r="AI1053" s="169">
        <v>0.995810640971931</v>
      </c>
      <c r="AJ1053" s="356">
        <v>0.92</v>
      </c>
      <c r="AK1053" s="169">
        <v>0.963523372061605</v>
      </c>
      <c r="AL1053" s="169">
        <v>0.967657342657343</v>
      </c>
      <c r="AM1053" s="169">
        <v>0.973965002134016</v>
      </c>
      <c r="AN1053" s="169">
        <v>0.963523372061605</v>
      </c>
      <c r="AO1053" s="168">
        <v>0.99</v>
      </c>
      <c r="AP1053" s="358">
        <v>1</v>
      </c>
      <c r="AQ1053" s="358">
        <v>1</v>
      </c>
      <c r="AR1053" s="358">
        <v>1</v>
      </c>
      <c r="AS1053" s="359">
        <v>1</v>
      </c>
      <c r="AT1053" s="364">
        <v>0.0656418488929858</v>
      </c>
      <c r="AU1053" s="361">
        <v>0</v>
      </c>
      <c r="AV1053" s="362">
        <v>0.0454545454545455</v>
      </c>
      <c r="AW1053" s="362">
        <v>0.125</v>
      </c>
      <c r="AX1053" s="362">
        <v>0</v>
      </c>
      <c r="AY1053" s="142"/>
      <c r="AZ1053" s="140"/>
    </row>
    <row r="1054" spans="1:52">
      <c r="A1054" s="138"/>
      <c r="B1054" s="142"/>
      <c r="C1054" s="182" t="s">
        <v>1671</v>
      </c>
      <c r="D1054" s="166" t="s">
        <v>26</v>
      </c>
      <c r="E1054" s="166" t="s">
        <v>1672</v>
      </c>
      <c r="F1054" s="167" t="s">
        <v>1956</v>
      </c>
      <c r="G1054" s="185" t="s">
        <v>1957</v>
      </c>
      <c r="H1054" s="186" t="s">
        <v>1957</v>
      </c>
      <c r="I1054" s="186" t="s">
        <v>1957</v>
      </c>
      <c r="J1054" s="186" t="s">
        <v>1957</v>
      </c>
      <c r="K1054" s="168">
        <v>0.9</v>
      </c>
      <c r="L1054" s="169">
        <v>0.941176470588235</v>
      </c>
      <c r="M1054" s="169">
        <v>1</v>
      </c>
      <c r="N1054" s="170">
        <v>0.666666666666667</v>
      </c>
      <c r="O1054" s="170">
        <v>0.941176470588235</v>
      </c>
      <c r="P1054" s="356">
        <v>0.9</v>
      </c>
      <c r="Q1054" s="357">
        <v>0.983914209115281</v>
      </c>
      <c r="R1054" s="169">
        <v>0.967779960707269</v>
      </c>
      <c r="S1054" s="169">
        <v>0.963125548726953</v>
      </c>
      <c r="T1054" s="169">
        <v>0.983914209115281</v>
      </c>
      <c r="U1054" s="356">
        <v>0.9</v>
      </c>
      <c r="V1054" s="169">
        <v>0.886058981233244</v>
      </c>
      <c r="W1054" s="169">
        <v>0.857760314341847</v>
      </c>
      <c r="X1054" s="169">
        <v>0.86918349429324</v>
      </c>
      <c r="Y1054" s="169">
        <v>0.886058981233244</v>
      </c>
      <c r="Z1054" s="356">
        <v>0.92</v>
      </c>
      <c r="AA1054" s="356" t="s">
        <v>32</v>
      </c>
      <c r="AB1054" s="356" t="s">
        <v>32</v>
      </c>
      <c r="AC1054" s="356" t="s">
        <v>32</v>
      </c>
      <c r="AD1054" s="356" t="s">
        <v>32</v>
      </c>
      <c r="AE1054" s="356">
        <v>0.92</v>
      </c>
      <c r="AF1054" s="169">
        <v>1</v>
      </c>
      <c r="AG1054" s="169">
        <v>1</v>
      </c>
      <c r="AH1054" s="169">
        <v>1</v>
      </c>
      <c r="AI1054" s="169">
        <v>1</v>
      </c>
      <c r="AJ1054" s="356">
        <v>0.92</v>
      </c>
      <c r="AK1054" s="169">
        <v>0.966547725245317</v>
      </c>
      <c r="AL1054" s="169">
        <v>0.966208251473477</v>
      </c>
      <c r="AM1054" s="169">
        <v>0.968393327480246</v>
      </c>
      <c r="AN1054" s="169">
        <v>0.966547725245317</v>
      </c>
      <c r="AO1054" s="168">
        <v>0.99</v>
      </c>
      <c r="AP1054" s="358">
        <v>1</v>
      </c>
      <c r="AQ1054" s="358">
        <v>1</v>
      </c>
      <c r="AR1054" s="358">
        <v>1</v>
      </c>
      <c r="AS1054" s="359">
        <v>1</v>
      </c>
      <c r="AT1054" s="364">
        <v>0.0656418488929858</v>
      </c>
      <c r="AU1054" s="361">
        <v>0</v>
      </c>
      <c r="AV1054" s="362">
        <v>0.25</v>
      </c>
      <c r="AW1054" s="362">
        <v>0</v>
      </c>
      <c r="AX1054" s="362">
        <v>0</v>
      </c>
      <c r="AY1054" s="142"/>
      <c r="AZ1054" s="140"/>
    </row>
    <row r="1055" spans="1:52">
      <c r="A1055" s="138"/>
      <c r="B1055" s="142"/>
      <c r="C1055" s="182" t="s">
        <v>1671</v>
      </c>
      <c r="D1055" s="166" t="s">
        <v>26</v>
      </c>
      <c r="E1055" s="166" t="s">
        <v>1672</v>
      </c>
      <c r="F1055" s="167" t="s">
        <v>1958</v>
      </c>
      <c r="G1055" s="185" t="s">
        <v>1959</v>
      </c>
      <c r="H1055" s="186" t="s">
        <v>1959</v>
      </c>
      <c r="I1055" s="186" t="s">
        <v>1959</v>
      </c>
      <c r="J1055" s="186" t="s">
        <v>1959</v>
      </c>
      <c r="K1055" s="168">
        <v>0.9</v>
      </c>
      <c r="L1055" s="169">
        <v>0.909090909090909</v>
      </c>
      <c r="M1055" s="169">
        <v>1</v>
      </c>
      <c r="N1055" s="170">
        <v>1</v>
      </c>
      <c r="O1055" s="170">
        <v>0.909090909090909</v>
      </c>
      <c r="P1055" s="356">
        <v>0.9</v>
      </c>
      <c r="Q1055" s="357">
        <v>0.924829157175399</v>
      </c>
      <c r="R1055" s="169">
        <v>0.925118138858597</v>
      </c>
      <c r="S1055" s="169">
        <v>0.893155258764608</v>
      </c>
      <c r="T1055" s="169">
        <v>0.924829157175399</v>
      </c>
      <c r="U1055" s="356">
        <v>0.9</v>
      </c>
      <c r="V1055" s="169">
        <v>0.890660592255125</v>
      </c>
      <c r="W1055" s="169">
        <v>0.88876772082879</v>
      </c>
      <c r="X1055" s="169">
        <v>0.930717863105175</v>
      </c>
      <c r="Y1055" s="169">
        <v>0.890660592255125</v>
      </c>
      <c r="Z1055" s="356">
        <v>0.92</v>
      </c>
      <c r="AA1055" s="356">
        <v>1</v>
      </c>
      <c r="AB1055" s="356">
        <v>0</v>
      </c>
      <c r="AC1055" s="356">
        <v>1</v>
      </c>
      <c r="AD1055" s="356">
        <v>1</v>
      </c>
      <c r="AE1055" s="356">
        <v>0.92</v>
      </c>
      <c r="AF1055" s="169">
        <v>0.98516652672824</v>
      </c>
      <c r="AG1055" s="169">
        <v>0.999491482329011</v>
      </c>
      <c r="AH1055" s="169">
        <v>0.998001998001998</v>
      </c>
      <c r="AI1055" s="169">
        <v>0.98516652672824</v>
      </c>
      <c r="AJ1055" s="356">
        <v>0.92</v>
      </c>
      <c r="AK1055" s="169">
        <v>0.950391644908616</v>
      </c>
      <c r="AL1055" s="169">
        <v>0.936910804931109</v>
      </c>
      <c r="AM1055" s="169">
        <v>0.965946843853821</v>
      </c>
      <c r="AN1055" s="169">
        <v>0.950391644908616</v>
      </c>
      <c r="AO1055" s="168">
        <v>0.99</v>
      </c>
      <c r="AP1055" s="358">
        <v>1</v>
      </c>
      <c r="AQ1055" s="358">
        <v>1</v>
      </c>
      <c r="AR1055" s="358">
        <v>1</v>
      </c>
      <c r="AS1055" s="359">
        <v>1</v>
      </c>
      <c r="AT1055" s="364">
        <v>0.0656418488929858</v>
      </c>
      <c r="AU1055" s="361">
        <v>0</v>
      </c>
      <c r="AV1055" s="362">
        <v>0.0909090909090909</v>
      </c>
      <c r="AW1055" s="362">
        <v>0</v>
      </c>
      <c r="AX1055" s="362">
        <v>0</v>
      </c>
      <c r="AY1055" s="142"/>
      <c r="AZ1055" s="140"/>
    </row>
    <row r="1056" spans="1:52">
      <c r="A1056" s="138"/>
      <c r="B1056" s="142"/>
      <c r="C1056" s="182" t="s">
        <v>1671</v>
      </c>
      <c r="D1056" s="166" t="s">
        <v>26</v>
      </c>
      <c r="E1056" s="166" t="s">
        <v>1672</v>
      </c>
      <c r="F1056" s="167" t="s">
        <v>1960</v>
      </c>
      <c r="G1056" s="185" t="s">
        <v>1961</v>
      </c>
      <c r="H1056" s="186" t="s">
        <v>1961</v>
      </c>
      <c r="I1056" s="186" t="s">
        <v>1961</v>
      </c>
      <c r="J1056" s="186" t="s">
        <v>1961</v>
      </c>
      <c r="K1056" s="168">
        <v>0.9</v>
      </c>
      <c r="L1056" s="169">
        <v>0.96969696969697</v>
      </c>
      <c r="M1056" s="169">
        <v>1</v>
      </c>
      <c r="N1056" s="170">
        <v>1</v>
      </c>
      <c r="O1056" s="170">
        <v>0.96969696969697</v>
      </c>
      <c r="P1056" s="356">
        <v>0.9</v>
      </c>
      <c r="Q1056" s="357">
        <v>0.974479044720206</v>
      </c>
      <c r="R1056" s="169">
        <v>0.957967137944211</v>
      </c>
      <c r="S1056" s="169">
        <v>0.948891904115785</v>
      </c>
      <c r="T1056" s="169">
        <v>0.974479044720206</v>
      </c>
      <c r="U1056" s="356">
        <v>0.9</v>
      </c>
      <c r="V1056" s="169">
        <v>0.934909857176305</v>
      </c>
      <c r="W1056" s="169">
        <v>0.92357661444402</v>
      </c>
      <c r="X1056" s="169">
        <v>0.934871099050203</v>
      </c>
      <c r="Y1056" s="169">
        <v>0.934909857176305</v>
      </c>
      <c r="Z1056" s="356">
        <v>0.92</v>
      </c>
      <c r="AA1056" s="356" t="s">
        <v>32</v>
      </c>
      <c r="AB1056" s="356">
        <v>0</v>
      </c>
      <c r="AC1056" s="356" t="s">
        <v>32</v>
      </c>
      <c r="AD1056" s="356" t="s">
        <v>32</v>
      </c>
      <c r="AE1056" s="356">
        <v>0.92</v>
      </c>
      <c r="AF1056" s="169">
        <v>1</v>
      </c>
      <c r="AG1056" s="169">
        <v>0.996536796536796</v>
      </c>
      <c r="AH1056" s="169">
        <v>0.998059508408797</v>
      </c>
      <c r="AI1056" s="169">
        <v>1</v>
      </c>
      <c r="AJ1056" s="356">
        <v>0.92</v>
      </c>
      <c r="AK1056" s="169">
        <v>0.963194444444444</v>
      </c>
      <c r="AL1056" s="169">
        <v>0.953781512605042</v>
      </c>
      <c r="AM1056" s="169">
        <v>0.948891904115785</v>
      </c>
      <c r="AN1056" s="169">
        <v>0.963194444444444</v>
      </c>
      <c r="AO1056" s="168">
        <v>0.99</v>
      </c>
      <c r="AP1056" s="358">
        <v>1</v>
      </c>
      <c r="AQ1056" s="358">
        <v>1</v>
      </c>
      <c r="AR1056" s="358">
        <v>1</v>
      </c>
      <c r="AS1056" s="359">
        <v>1</v>
      </c>
      <c r="AT1056" s="364">
        <v>0.0656418488929858</v>
      </c>
      <c r="AU1056" s="361">
        <v>0</v>
      </c>
      <c r="AV1056" s="362">
        <v>0.15625</v>
      </c>
      <c r="AW1056" s="362">
        <v>0.0357142857142857</v>
      </c>
      <c r="AX1056" s="362">
        <v>0</v>
      </c>
      <c r="AY1056" s="142"/>
      <c r="AZ1056" s="140"/>
    </row>
    <row r="1057" spans="1:52">
      <c r="A1057" s="138"/>
      <c r="B1057" s="142"/>
      <c r="C1057" s="182" t="s">
        <v>1671</v>
      </c>
      <c r="D1057" s="166" t="s">
        <v>26</v>
      </c>
      <c r="E1057" s="166" t="s">
        <v>1672</v>
      </c>
      <c r="F1057" s="167" t="s">
        <v>1962</v>
      </c>
      <c r="G1057" s="185" t="s">
        <v>1963</v>
      </c>
      <c r="H1057" s="186" t="s">
        <v>1963</v>
      </c>
      <c r="I1057" s="186" t="s">
        <v>1963</v>
      </c>
      <c r="J1057" s="186" t="s">
        <v>1963</v>
      </c>
      <c r="K1057" s="168">
        <v>0.9</v>
      </c>
      <c r="L1057" s="169">
        <v>1</v>
      </c>
      <c r="M1057" s="169">
        <v>0.96551724137931</v>
      </c>
      <c r="N1057" s="170">
        <v>1</v>
      </c>
      <c r="O1057" s="170">
        <v>1</v>
      </c>
      <c r="P1057" s="356">
        <v>0.9</v>
      </c>
      <c r="Q1057" s="357">
        <v>0.97013352073085</v>
      </c>
      <c r="R1057" s="169">
        <v>0.95649685174585</v>
      </c>
      <c r="S1057" s="169">
        <v>0.939835338822039</v>
      </c>
      <c r="T1057" s="169">
        <v>0.97013352073085</v>
      </c>
      <c r="U1057" s="356">
        <v>0.9</v>
      </c>
      <c r="V1057" s="169">
        <v>0.912860154602952</v>
      </c>
      <c r="W1057" s="169">
        <v>0.917000572409845</v>
      </c>
      <c r="X1057" s="169">
        <v>0.932235592146928</v>
      </c>
      <c r="Y1057" s="169">
        <v>0.912860154602952</v>
      </c>
      <c r="Z1057" s="356">
        <v>0.92</v>
      </c>
      <c r="AA1057" s="356" t="s">
        <v>32</v>
      </c>
      <c r="AB1057" s="356" t="s">
        <v>32</v>
      </c>
      <c r="AC1057" s="356" t="s">
        <v>32</v>
      </c>
      <c r="AD1057" s="356" t="s">
        <v>32</v>
      </c>
      <c r="AE1057" s="356">
        <v>0.92</v>
      </c>
      <c r="AF1057" s="169">
        <v>0.980086893555395</v>
      </c>
      <c r="AG1057" s="169">
        <v>0.998590059922453</v>
      </c>
      <c r="AH1057" s="169">
        <v>0.997636632200886</v>
      </c>
      <c r="AI1057" s="169">
        <v>0.980086893555395</v>
      </c>
      <c r="AJ1057" s="356">
        <v>0.92</v>
      </c>
      <c r="AK1057" s="169">
        <v>0.942817774715811</v>
      </c>
      <c r="AL1057" s="169">
        <v>0.962220950200343</v>
      </c>
      <c r="AM1057" s="169">
        <v>0.946801773274224</v>
      </c>
      <c r="AN1057" s="169">
        <v>0.942817774715811</v>
      </c>
      <c r="AO1057" s="168">
        <v>0.99</v>
      </c>
      <c r="AP1057" s="358">
        <v>1</v>
      </c>
      <c r="AQ1057" s="358">
        <v>1</v>
      </c>
      <c r="AR1057" s="358">
        <v>1</v>
      </c>
      <c r="AS1057" s="359">
        <v>1</v>
      </c>
      <c r="AT1057" s="364">
        <v>0.0656418488929858</v>
      </c>
      <c r="AU1057" s="361">
        <v>0</v>
      </c>
      <c r="AV1057" s="362">
        <v>0.5</v>
      </c>
      <c r="AW1057" s="362">
        <v>0.428571428571429</v>
      </c>
      <c r="AX1057" s="362">
        <v>0</v>
      </c>
      <c r="AY1057" s="142"/>
      <c r="AZ1057" s="140"/>
    </row>
    <row r="1058" spans="1:52">
      <c r="A1058" s="138"/>
      <c r="B1058" s="142"/>
      <c r="C1058" s="182" t="s">
        <v>1671</v>
      </c>
      <c r="D1058" s="166" t="s">
        <v>26</v>
      </c>
      <c r="E1058" s="166" t="s">
        <v>1672</v>
      </c>
      <c r="F1058" s="167" t="s">
        <v>1964</v>
      </c>
      <c r="G1058" s="189" t="s">
        <v>1965</v>
      </c>
      <c r="H1058" s="190" t="s">
        <v>1965</v>
      </c>
      <c r="I1058" s="190" t="s">
        <v>1965</v>
      </c>
      <c r="J1058" s="190" t="s">
        <v>1965</v>
      </c>
      <c r="K1058" s="168">
        <v>0.9</v>
      </c>
      <c r="L1058" s="169">
        <v>0.941176470588235</v>
      </c>
      <c r="M1058" s="169">
        <v>0.894736842105263</v>
      </c>
      <c r="N1058" s="170">
        <v>0.875</v>
      </c>
      <c r="O1058" s="170">
        <v>0.941176470588235</v>
      </c>
      <c r="P1058" s="356">
        <v>0.9</v>
      </c>
      <c r="Q1058" s="357">
        <v>0.907936507936508</v>
      </c>
      <c r="R1058" s="169">
        <v>0.878136200716846</v>
      </c>
      <c r="S1058" s="169">
        <v>0.922222222222222</v>
      </c>
      <c r="T1058" s="169">
        <v>0.907936507936508</v>
      </c>
      <c r="U1058" s="356">
        <v>0.9</v>
      </c>
      <c r="V1058" s="169">
        <v>0.903703703703704</v>
      </c>
      <c r="W1058" s="169">
        <v>0.867831541218638</v>
      </c>
      <c r="X1058" s="169">
        <v>0.905050505050505</v>
      </c>
      <c r="Y1058" s="169">
        <v>0.903703703703704</v>
      </c>
      <c r="Z1058" s="356">
        <v>0.92</v>
      </c>
      <c r="AA1058" s="356" t="s">
        <v>32</v>
      </c>
      <c r="AB1058" s="356" t="s">
        <v>32</v>
      </c>
      <c r="AC1058" s="356" t="s">
        <v>32</v>
      </c>
      <c r="AD1058" s="356" t="s">
        <v>32</v>
      </c>
      <c r="AE1058" s="356">
        <v>0.92</v>
      </c>
      <c r="AF1058" s="169">
        <v>0.857954545454545</v>
      </c>
      <c r="AG1058" s="169">
        <v>0.981510015408321</v>
      </c>
      <c r="AH1058" s="169">
        <v>0.976489028213166</v>
      </c>
      <c r="AI1058" s="169">
        <v>0.857954545454545</v>
      </c>
      <c r="AJ1058" s="356">
        <v>0.92</v>
      </c>
      <c r="AK1058" s="169">
        <v>0.9375</v>
      </c>
      <c r="AL1058" s="169">
        <v>0.914426523297491</v>
      </c>
      <c r="AM1058" s="169">
        <v>0.931313131313131</v>
      </c>
      <c r="AN1058" s="169">
        <v>0.9375</v>
      </c>
      <c r="AO1058" s="168">
        <v>0.99</v>
      </c>
      <c r="AP1058" s="358">
        <v>1</v>
      </c>
      <c r="AQ1058" s="358">
        <v>1</v>
      </c>
      <c r="AR1058" s="358">
        <v>1</v>
      </c>
      <c r="AS1058" s="359">
        <v>1</v>
      </c>
      <c r="AT1058" s="364">
        <v>0.0656418488929858</v>
      </c>
      <c r="AU1058" s="361">
        <v>0</v>
      </c>
      <c r="AV1058" s="362">
        <v>0.111111111111111</v>
      </c>
      <c r="AW1058" s="362">
        <v>0</v>
      </c>
      <c r="AX1058" s="362">
        <v>0</v>
      </c>
      <c r="AY1058" s="142"/>
      <c r="AZ1058" s="140"/>
    </row>
    <row r="1059" spans="1:52">
      <c r="A1059" s="138"/>
      <c r="B1059" s="142"/>
      <c r="C1059" s="182" t="s">
        <v>1671</v>
      </c>
      <c r="D1059" s="166" t="s">
        <v>26</v>
      </c>
      <c r="E1059" s="166" t="s">
        <v>1672</v>
      </c>
      <c r="F1059" s="167" t="s">
        <v>1966</v>
      </c>
      <c r="G1059" s="187" t="s">
        <v>1967</v>
      </c>
      <c r="H1059" s="188" t="s">
        <v>1967</v>
      </c>
      <c r="I1059" s="188" t="s">
        <v>1967</v>
      </c>
      <c r="J1059" s="188" t="s">
        <v>1967</v>
      </c>
      <c r="K1059" s="168">
        <v>0.9</v>
      </c>
      <c r="L1059" s="169">
        <v>1</v>
      </c>
      <c r="M1059" s="169">
        <v>1</v>
      </c>
      <c r="N1059" s="170">
        <v>0.947368421052632</v>
      </c>
      <c r="O1059" s="170">
        <v>1</v>
      </c>
      <c r="P1059" s="356">
        <v>0.9</v>
      </c>
      <c r="Q1059" s="357">
        <v>0.988050131157097</v>
      </c>
      <c r="R1059" s="169">
        <v>0.963957426221577</v>
      </c>
      <c r="S1059" s="169">
        <v>0.897905759162304</v>
      </c>
      <c r="T1059" s="169">
        <v>0.988050131157097</v>
      </c>
      <c r="U1059" s="356">
        <v>0.9</v>
      </c>
      <c r="V1059" s="169">
        <v>0.918682599825124</v>
      </c>
      <c r="W1059" s="169">
        <v>0.935413642960813</v>
      </c>
      <c r="X1059" s="169">
        <v>0.931937172774869</v>
      </c>
      <c r="Y1059" s="169">
        <v>0.918682599825124</v>
      </c>
      <c r="Z1059" s="356">
        <v>0.92</v>
      </c>
      <c r="AA1059" s="356" t="s">
        <v>32</v>
      </c>
      <c r="AB1059" s="356" t="s">
        <v>32</v>
      </c>
      <c r="AC1059" s="356" t="s">
        <v>32</v>
      </c>
      <c r="AD1059" s="356" t="s">
        <v>32</v>
      </c>
      <c r="AE1059" s="356">
        <v>0.92</v>
      </c>
      <c r="AF1059" s="169">
        <v>0.999332443257677</v>
      </c>
      <c r="AG1059" s="169">
        <v>0.998401917698762</v>
      </c>
      <c r="AH1059" s="169">
        <v>0.993582720300517</v>
      </c>
      <c r="AI1059" s="169">
        <v>0.999332443257677</v>
      </c>
      <c r="AJ1059" s="356">
        <v>0.92</v>
      </c>
      <c r="AK1059" s="169">
        <v>0.963119369369369</v>
      </c>
      <c r="AL1059" s="169">
        <v>0.972665699080793</v>
      </c>
      <c r="AM1059" s="169">
        <v>0.977486910994764</v>
      </c>
      <c r="AN1059" s="169">
        <v>0.963119369369369</v>
      </c>
      <c r="AO1059" s="168">
        <v>0.99</v>
      </c>
      <c r="AP1059" s="358">
        <v>1</v>
      </c>
      <c r="AQ1059" s="358">
        <v>1</v>
      </c>
      <c r="AR1059" s="358">
        <v>1</v>
      </c>
      <c r="AS1059" s="359">
        <v>1</v>
      </c>
      <c r="AT1059" s="364">
        <v>0.0656418488929858</v>
      </c>
      <c r="AU1059" s="361">
        <v>0.0526315789473684</v>
      </c>
      <c r="AV1059" s="362">
        <v>0.4</v>
      </c>
      <c r="AW1059" s="362">
        <v>0.0909090909090909</v>
      </c>
      <c r="AX1059" s="362">
        <v>0.0526315789473684</v>
      </c>
      <c r="AY1059" s="142"/>
      <c r="AZ1059" s="140"/>
    </row>
    <row r="1060" spans="1:52">
      <c r="A1060" s="138"/>
      <c r="B1060" s="142"/>
      <c r="C1060" s="182" t="s">
        <v>1671</v>
      </c>
      <c r="D1060" s="166" t="s">
        <v>26</v>
      </c>
      <c r="E1060" s="166" t="s">
        <v>1672</v>
      </c>
      <c r="F1060" s="167" t="s">
        <v>1968</v>
      </c>
      <c r="G1060" s="185" t="s">
        <v>1969</v>
      </c>
      <c r="H1060" s="186" t="s">
        <v>1969</v>
      </c>
      <c r="I1060" s="186" t="s">
        <v>1969</v>
      </c>
      <c r="J1060" s="186" t="s">
        <v>1969</v>
      </c>
      <c r="K1060" s="168">
        <v>0.9</v>
      </c>
      <c r="L1060" s="169">
        <v>0.927536231884058</v>
      </c>
      <c r="M1060" s="169">
        <v>0.914285714285714</v>
      </c>
      <c r="N1060" s="170">
        <v>0.911764705882353</v>
      </c>
      <c r="O1060" s="170">
        <v>0.927536231884058</v>
      </c>
      <c r="P1060" s="356">
        <v>0.9</v>
      </c>
      <c r="Q1060" s="357">
        <v>0.907869997313994</v>
      </c>
      <c r="R1060" s="169">
        <v>0.92838335966298</v>
      </c>
      <c r="S1060" s="169">
        <v>0.944481382978723</v>
      </c>
      <c r="T1060" s="169">
        <v>0.907869997313994</v>
      </c>
      <c r="U1060" s="356">
        <v>0.9</v>
      </c>
      <c r="V1060" s="169">
        <v>0.878995433789954</v>
      </c>
      <c r="W1060" s="169">
        <v>0.912585571353344</v>
      </c>
      <c r="X1060" s="169">
        <v>0.924534574468085</v>
      </c>
      <c r="Y1060" s="169">
        <v>0.878995433789954</v>
      </c>
      <c r="Z1060" s="356">
        <v>0.92</v>
      </c>
      <c r="AA1060" s="356">
        <v>1</v>
      </c>
      <c r="AB1060" s="356" t="s">
        <v>32</v>
      </c>
      <c r="AC1060" s="356" t="s">
        <v>32</v>
      </c>
      <c r="AD1060" s="356">
        <v>1</v>
      </c>
      <c r="AE1060" s="356">
        <v>0.92</v>
      </c>
      <c r="AF1060" s="169">
        <v>0.983905579399142</v>
      </c>
      <c r="AG1060" s="169">
        <v>0.940239043824701</v>
      </c>
      <c r="AH1060" s="169">
        <v>0.97239263803681</v>
      </c>
      <c r="AI1060" s="169">
        <v>0.983905579399142</v>
      </c>
      <c r="AJ1060" s="356">
        <v>0.92</v>
      </c>
      <c r="AK1060" s="169">
        <v>0.92906852248394</v>
      </c>
      <c r="AL1060" s="169">
        <v>0.945058802878708</v>
      </c>
      <c r="AM1060" s="169">
        <v>0.951462765957447</v>
      </c>
      <c r="AN1060" s="169">
        <v>0.92906852248394</v>
      </c>
      <c r="AO1060" s="168">
        <v>0.99</v>
      </c>
      <c r="AP1060" s="358">
        <v>1</v>
      </c>
      <c r="AQ1060" s="358">
        <v>1</v>
      </c>
      <c r="AR1060" s="358">
        <v>1</v>
      </c>
      <c r="AS1060" s="359">
        <v>1</v>
      </c>
      <c r="AT1060" s="364">
        <v>0.0656418488929858</v>
      </c>
      <c r="AU1060" s="361">
        <v>0</v>
      </c>
      <c r="AV1060" s="362">
        <v>0.0625</v>
      </c>
      <c r="AW1060" s="362">
        <v>0</v>
      </c>
      <c r="AX1060" s="362">
        <v>0</v>
      </c>
      <c r="AY1060" s="142"/>
      <c r="AZ1060" s="140"/>
    </row>
    <row r="1061" spans="1:52">
      <c r="A1061" s="138"/>
      <c r="B1061" s="142"/>
      <c r="C1061" s="182" t="s">
        <v>1671</v>
      </c>
      <c r="D1061" s="166" t="s">
        <v>26</v>
      </c>
      <c r="E1061" s="166" t="s">
        <v>1672</v>
      </c>
      <c r="F1061" s="167" t="s">
        <v>1970</v>
      </c>
      <c r="G1061" s="185" t="s">
        <v>1971</v>
      </c>
      <c r="H1061" s="186" t="s">
        <v>1971</v>
      </c>
      <c r="I1061" s="186" t="s">
        <v>1971</v>
      </c>
      <c r="J1061" s="186" t="s">
        <v>1971</v>
      </c>
      <c r="K1061" s="168">
        <v>0.9</v>
      </c>
      <c r="L1061" s="169">
        <v>0.978723404255319</v>
      </c>
      <c r="M1061" s="169">
        <v>1</v>
      </c>
      <c r="N1061" s="170">
        <v>1</v>
      </c>
      <c r="O1061" s="170">
        <v>0.978723404255319</v>
      </c>
      <c r="P1061" s="356">
        <v>0.9</v>
      </c>
      <c r="Q1061" s="357">
        <v>0.940106773440107</v>
      </c>
      <c r="R1061" s="169">
        <v>0.971521739130435</v>
      </c>
      <c r="S1061" s="169">
        <v>0.944379161770466</v>
      </c>
      <c r="T1061" s="169">
        <v>0.940106773440107</v>
      </c>
      <c r="U1061" s="356">
        <v>0.9</v>
      </c>
      <c r="V1061" s="169">
        <v>0.914414414414414</v>
      </c>
      <c r="W1061" s="169">
        <v>0.92</v>
      </c>
      <c r="X1061" s="169">
        <v>0.915393654524089</v>
      </c>
      <c r="Y1061" s="169">
        <v>0.914414414414414</v>
      </c>
      <c r="Z1061" s="356">
        <v>0.92</v>
      </c>
      <c r="AA1061" s="356" t="s">
        <v>32</v>
      </c>
      <c r="AB1061" s="356" t="s">
        <v>32</v>
      </c>
      <c r="AC1061" s="356" t="s">
        <v>32</v>
      </c>
      <c r="AD1061" s="356" t="s">
        <v>32</v>
      </c>
      <c r="AE1061" s="356">
        <v>0.92</v>
      </c>
      <c r="AF1061" s="169">
        <v>0.998459167950693</v>
      </c>
      <c r="AG1061" s="169">
        <v>1</v>
      </c>
      <c r="AH1061" s="169">
        <v>1</v>
      </c>
      <c r="AI1061" s="169">
        <v>0.998459167950693</v>
      </c>
      <c r="AJ1061" s="356">
        <v>0.92</v>
      </c>
      <c r="AK1061" s="169">
        <v>0.954500657030223</v>
      </c>
      <c r="AL1061" s="169">
        <v>0.945217391304348</v>
      </c>
      <c r="AM1061" s="169">
        <v>0.942420681551116</v>
      </c>
      <c r="AN1061" s="169">
        <v>0.954500657030223</v>
      </c>
      <c r="AO1061" s="168">
        <v>0.99</v>
      </c>
      <c r="AP1061" s="358">
        <v>1</v>
      </c>
      <c r="AQ1061" s="358">
        <v>1</v>
      </c>
      <c r="AR1061" s="358">
        <v>1</v>
      </c>
      <c r="AS1061" s="359">
        <v>1</v>
      </c>
      <c r="AT1061" s="364">
        <v>0.0656418488929858</v>
      </c>
      <c r="AU1061" s="361">
        <v>0.03</v>
      </c>
      <c r="AV1061" s="362">
        <v>0.0416666666666667</v>
      </c>
      <c r="AW1061" s="362">
        <v>0.0476190476190476</v>
      </c>
      <c r="AX1061" s="362">
        <v>0.03</v>
      </c>
      <c r="AY1061" s="142"/>
      <c r="AZ1061" s="140"/>
    </row>
    <row r="1062" spans="1:52">
      <c r="A1062" s="138"/>
      <c r="B1062" s="142"/>
      <c r="C1062" s="182" t="s">
        <v>1671</v>
      </c>
      <c r="D1062" s="166" t="s">
        <v>26</v>
      </c>
      <c r="E1062" s="166" t="s">
        <v>1672</v>
      </c>
      <c r="F1062" s="167" t="s">
        <v>1972</v>
      </c>
      <c r="G1062" s="185" t="s">
        <v>1973</v>
      </c>
      <c r="H1062" s="186" t="s">
        <v>1973</v>
      </c>
      <c r="I1062" s="186" t="s">
        <v>1973</v>
      </c>
      <c r="J1062" s="186" t="s">
        <v>1973</v>
      </c>
      <c r="K1062" s="168">
        <v>0.9</v>
      </c>
      <c r="L1062" s="169">
        <v>1</v>
      </c>
      <c r="M1062" s="169">
        <v>1</v>
      </c>
      <c r="N1062" s="170">
        <v>1</v>
      </c>
      <c r="O1062" s="170">
        <v>1</v>
      </c>
      <c r="P1062" s="356">
        <v>0.9</v>
      </c>
      <c r="Q1062" s="357">
        <v>0.912002487562189</v>
      </c>
      <c r="R1062" s="169">
        <v>0.955503512880562</v>
      </c>
      <c r="S1062" s="169">
        <v>0.976761619190405</v>
      </c>
      <c r="T1062" s="169">
        <v>0.912002487562189</v>
      </c>
      <c r="U1062" s="356">
        <v>0.9</v>
      </c>
      <c r="V1062" s="169">
        <v>0.915111940298508</v>
      </c>
      <c r="W1062" s="169">
        <v>0.939110070257611</v>
      </c>
      <c r="X1062" s="169">
        <v>0.936281859070465</v>
      </c>
      <c r="Y1062" s="169">
        <v>0.915111940298508</v>
      </c>
      <c r="Z1062" s="356">
        <v>0.92</v>
      </c>
      <c r="AA1062" s="356" t="s">
        <v>32</v>
      </c>
      <c r="AB1062" s="356" t="s">
        <v>32</v>
      </c>
      <c r="AC1062" s="356" t="s">
        <v>32</v>
      </c>
      <c r="AD1062" s="356" t="s">
        <v>32</v>
      </c>
      <c r="AE1062" s="356">
        <v>0.92</v>
      </c>
      <c r="AF1062" s="169">
        <v>0.913265306122449</v>
      </c>
      <c r="AG1062" s="169">
        <v>1</v>
      </c>
      <c r="AH1062" s="169">
        <v>1</v>
      </c>
      <c r="AI1062" s="169">
        <v>0.913265306122449</v>
      </c>
      <c r="AJ1062" s="356">
        <v>0.92</v>
      </c>
      <c r="AK1062" s="169">
        <v>0.95868023435091</v>
      </c>
      <c r="AL1062" s="169">
        <v>0.969555035128806</v>
      </c>
      <c r="AM1062" s="169">
        <v>0.967766116941529</v>
      </c>
      <c r="AN1062" s="169">
        <v>0.95868023435091</v>
      </c>
      <c r="AO1062" s="168">
        <v>0.99</v>
      </c>
      <c r="AP1062" s="358">
        <v>1</v>
      </c>
      <c r="AQ1062" s="358">
        <v>1</v>
      </c>
      <c r="AR1062" s="358">
        <v>1</v>
      </c>
      <c r="AS1062" s="359">
        <v>1</v>
      </c>
      <c r="AT1062" s="364">
        <v>0.0656418488929858</v>
      </c>
      <c r="AU1062" s="361">
        <v>0</v>
      </c>
      <c r="AV1062" s="362">
        <v>0.285714285714286</v>
      </c>
      <c r="AW1062" s="362">
        <v>0.1</v>
      </c>
      <c r="AX1062" s="362">
        <v>0</v>
      </c>
      <c r="AY1062" s="142"/>
      <c r="AZ1062" s="140"/>
    </row>
    <row r="1063" spans="1:52">
      <c r="A1063" s="138"/>
      <c r="B1063" s="142"/>
      <c r="C1063" s="172" t="s">
        <v>1974</v>
      </c>
      <c r="D1063" s="166" t="s">
        <v>26</v>
      </c>
      <c r="E1063" s="166" t="s">
        <v>1975</v>
      </c>
      <c r="F1063" s="167" t="s">
        <v>1976</v>
      </c>
      <c r="G1063" s="195" t="s">
        <v>1977</v>
      </c>
      <c r="H1063" s="195" t="s">
        <v>1977</v>
      </c>
      <c r="I1063" s="195" t="s">
        <v>1977</v>
      </c>
      <c r="J1063" s="195" t="s">
        <v>1977</v>
      </c>
      <c r="K1063" s="168">
        <v>0.9</v>
      </c>
      <c r="L1063" s="169">
        <v>0.966666666666667</v>
      </c>
      <c r="M1063" s="169">
        <v>1</v>
      </c>
      <c r="N1063" s="170">
        <v>0.961538461538462</v>
      </c>
      <c r="O1063" s="170">
        <v>0.966666666666667</v>
      </c>
      <c r="P1063" s="356">
        <v>0.9</v>
      </c>
      <c r="Q1063" s="357">
        <v>0.989545216936749</v>
      </c>
      <c r="R1063" s="169">
        <v>0.940087676570872</v>
      </c>
      <c r="S1063" s="169">
        <v>0.990494296577947</v>
      </c>
      <c r="T1063" s="169">
        <v>0.989545216936749</v>
      </c>
      <c r="U1063" s="356">
        <v>0.9</v>
      </c>
      <c r="V1063" s="169">
        <v>0.951385258755881</v>
      </c>
      <c r="W1063" s="169">
        <v>0.869946419873356</v>
      </c>
      <c r="X1063" s="169">
        <v>0.928707224334601</v>
      </c>
      <c r="Y1063" s="169">
        <v>0.951385258755881</v>
      </c>
      <c r="Z1063" s="356">
        <v>0.92</v>
      </c>
      <c r="AA1063" s="356">
        <v>0.963458110516934</v>
      </c>
      <c r="AB1063" s="356">
        <v>0.961986035686579</v>
      </c>
      <c r="AC1063" s="356">
        <v>0.967048710601719</v>
      </c>
      <c r="AD1063" s="356">
        <v>0.963458110516934</v>
      </c>
      <c r="AE1063" s="356">
        <v>0.92</v>
      </c>
      <c r="AF1063" s="169">
        <v>0.99825021872266</v>
      </c>
      <c r="AG1063" s="169">
        <v>0.998383185125303</v>
      </c>
      <c r="AH1063" s="169">
        <v>0.999399759903962</v>
      </c>
      <c r="AI1063" s="169">
        <v>0.99825021872266</v>
      </c>
      <c r="AJ1063" s="356">
        <v>0.92</v>
      </c>
      <c r="AK1063" s="169">
        <v>0.976096922069417</v>
      </c>
      <c r="AL1063" s="169">
        <v>0.974566128067026</v>
      </c>
      <c r="AM1063" s="169">
        <v>0.970285714285714</v>
      </c>
      <c r="AN1063" s="169">
        <v>0.976096922069417</v>
      </c>
      <c r="AO1063" s="168">
        <v>0.99</v>
      </c>
      <c r="AP1063" s="358">
        <v>1</v>
      </c>
      <c r="AQ1063" s="358">
        <v>1</v>
      </c>
      <c r="AR1063" s="358">
        <v>1</v>
      </c>
      <c r="AS1063" s="359">
        <v>1</v>
      </c>
      <c r="AT1063" s="364">
        <v>0.0721861525408278</v>
      </c>
      <c r="AU1063" s="361">
        <v>0.0625</v>
      </c>
      <c r="AV1063" s="362">
        <v>0.0714285714285714</v>
      </c>
      <c r="AW1063" s="362">
        <v>0.2</v>
      </c>
      <c r="AX1063" s="362">
        <v>0.0625</v>
      </c>
      <c r="AY1063" s="142"/>
      <c r="AZ1063" s="140"/>
    </row>
    <row r="1064" spans="1:52">
      <c r="A1064" s="138"/>
      <c r="B1064" s="142"/>
      <c r="C1064" s="172" t="s">
        <v>1974</v>
      </c>
      <c r="D1064" s="166" t="s">
        <v>26</v>
      </c>
      <c r="E1064" s="166" t="s">
        <v>1975</v>
      </c>
      <c r="F1064" s="167" t="s">
        <v>1978</v>
      </c>
      <c r="G1064" s="195" t="s">
        <v>1979</v>
      </c>
      <c r="H1064" s="195" t="s">
        <v>1979</v>
      </c>
      <c r="I1064" s="195" t="s">
        <v>1979</v>
      </c>
      <c r="J1064" s="195" t="s">
        <v>1979</v>
      </c>
      <c r="K1064" s="168">
        <v>0.9</v>
      </c>
      <c r="L1064" s="169">
        <v>1</v>
      </c>
      <c r="M1064" s="169">
        <v>0.951219512195122</v>
      </c>
      <c r="N1064" s="170">
        <v>0.897435897435897</v>
      </c>
      <c r="O1064" s="170">
        <v>1</v>
      </c>
      <c r="P1064" s="356">
        <v>0.9</v>
      </c>
      <c r="Q1064" s="357">
        <v>0.983085250338295</v>
      </c>
      <c r="R1064" s="169">
        <v>0.989383561643836</v>
      </c>
      <c r="S1064" s="169">
        <v>0.991161616161616</v>
      </c>
      <c r="T1064" s="169">
        <v>0.983085250338295</v>
      </c>
      <c r="U1064" s="356">
        <v>0.9</v>
      </c>
      <c r="V1064" s="169">
        <v>0.919824086603518</v>
      </c>
      <c r="W1064" s="169">
        <v>0.890753424657534</v>
      </c>
      <c r="X1064" s="169">
        <v>0.91540404040404</v>
      </c>
      <c r="Y1064" s="169">
        <v>0.919824086603518</v>
      </c>
      <c r="Z1064" s="356">
        <v>0.92</v>
      </c>
      <c r="AA1064" s="356">
        <v>0.943738656987296</v>
      </c>
      <c r="AB1064" s="356">
        <v>0.930518439337253</v>
      </c>
      <c r="AC1064" s="356">
        <v>0.930320150659134</v>
      </c>
      <c r="AD1064" s="356">
        <v>0.943738656987296</v>
      </c>
      <c r="AE1064" s="356">
        <v>0.92</v>
      </c>
      <c r="AF1064" s="169">
        <v>1</v>
      </c>
      <c r="AG1064" s="169">
        <v>0.82560879811469</v>
      </c>
      <c r="AH1064" s="169">
        <v>0.704277286135693</v>
      </c>
      <c r="AI1064" s="169">
        <v>1</v>
      </c>
      <c r="AJ1064" s="356">
        <v>0.92</v>
      </c>
      <c r="AK1064" s="169">
        <v>0.968938740293356</v>
      </c>
      <c r="AL1064" s="169">
        <v>0.94969734919641</v>
      </c>
      <c r="AM1064" s="169">
        <v>0.954648526077097</v>
      </c>
      <c r="AN1064" s="169">
        <v>0.968938740293356</v>
      </c>
      <c r="AO1064" s="168">
        <v>0.99</v>
      </c>
      <c r="AP1064" s="358">
        <v>1</v>
      </c>
      <c r="AQ1064" s="358">
        <v>1</v>
      </c>
      <c r="AR1064" s="358">
        <v>1</v>
      </c>
      <c r="AS1064" s="359">
        <v>1</v>
      </c>
      <c r="AT1064" s="364">
        <v>0.0721861525408278</v>
      </c>
      <c r="AU1064" s="361">
        <v>0</v>
      </c>
      <c r="AV1064" s="362">
        <v>0.142857142857143</v>
      </c>
      <c r="AW1064" s="362">
        <v>0.153846153846154</v>
      </c>
      <c r="AX1064" s="362">
        <v>0</v>
      </c>
      <c r="AY1064" s="142"/>
      <c r="AZ1064" s="140"/>
    </row>
    <row r="1065" spans="1:52">
      <c r="A1065" s="138"/>
      <c r="B1065" s="142"/>
      <c r="C1065" s="172" t="s">
        <v>1974</v>
      </c>
      <c r="D1065" s="166" t="s">
        <v>26</v>
      </c>
      <c r="E1065" s="166" t="s">
        <v>1975</v>
      </c>
      <c r="F1065" s="167" t="s">
        <v>1980</v>
      </c>
      <c r="G1065" s="195" t="s">
        <v>1981</v>
      </c>
      <c r="H1065" s="195" t="s">
        <v>1981</v>
      </c>
      <c r="I1065" s="195" t="s">
        <v>1981</v>
      </c>
      <c r="J1065" s="195" t="s">
        <v>1981</v>
      </c>
      <c r="K1065" s="168">
        <v>0.9</v>
      </c>
      <c r="L1065" s="169">
        <v>1</v>
      </c>
      <c r="M1065" s="169">
        <v>1</v>
      </c>
      <c r="N1065" s="170">
        <v>1</v>
      </c>
      <c r="O1065" s="170">
        <v>1</v>
      </c>
      <c r="P1065" s="356">
        <v>0.9</v>
      </c>
      <c r="Q1065" s="357">
        <v>0.954239569313594</v>
      </c>
      <c r="R1065" s="169">
        <v>0.967118644067797</v>
      </c>
      <c r="S1065" s="169">
        <v>0.96969696969697</v>
      </c>
      <c r="T1065" s="169">
        <v>0.954239569313594</v>
      </c>
      <c r="U1065" s="356">
        <v>0.9</v>
      </c>
      <c r="V1065" s="169">
        <v>0.916890982503365</v>
      </c>
      <c r="W1065" s="169">
        <v>0.928813559322034</v>
      </c>
      <c r="X1065" s="169">
        <v>0.956625074272133</v>
      </c>
      <c r="Y1065" s="169">
        <v>0.916890982503365</v>
      </c>
      <c r="Z1065" s="356">
        <v>0.92</v>
      </c>
      <c r="AA1065" s="356">
        <v>0.944905213270142</v>
      </c>
      <c r="AB1065" s="356">
        <v>0.951568519537699</v>
      </c>
      <c r="AC1065" s="356">
        <v>0.951127819548872</v>
      </c>
      <c r="AD1065" s="356">
        <v>0.944905213270142</v>
      </c>
      <c r="AE1065" s="356">
        <v>0.92</v>
      </c>
      <c r="AF1065" s="169">
        <v>0.993130520117762</v>
      </c>
      <c r="AG1065" s="169">
        <v>0.979483785572469</v>
      </c>
      <c r="AH1065" s="169">
        <v>0.997051114023591</v>
      </c>
      <c r="AI1065" s="169">
        <v>0.993130520117762</v>
      </c>
      <c r="AJ1065" s="356">
        <v>0.92</v>
      </c>
      <c r="AK1065" s="169">
        <v>0.96283712040773</v>
      </c>
      <c r="AL1065" s="169">
        <v>0.967275015733166</v>
      </c>
      <c r="AM1065" s="169">
        <v>0.970877320713506</v>
      </c>
      <c r="AN1065" s="169">
        <v>0.96283712040773</v>
      </c>
      <c r="AO1065" s="168">
        <v>0.99</v>
      </c>
      <c r="AP1065" s="358">
        <v>1</v>
      </c>
      <c r="AQ1065" s="358">
        <v>1</v>
      </c>
      <c r="AR1065" s="358">
        <v>1</v>
      </c>
      <c r="AS1065" s="359">
        <v>1</v>
      </c>
      <c r="AT1065" s="364">
        <v>0.0721861525408278</v>
      </c>
      <c r="AU1065" s="361">
        <v>0</v>
      </c>
      <c r="AV1065" s="362">
        <v>0.0588235294117647</v>
      </c>
      <c r="AW1065" s="362">
        <v>0</v>
      </c>
      <c r="AX1065" s="362">
        <v>0</v>
      </c>
      <c r="AY1065" s="142"/>
      <c r="AZ1065" s="140"/>
    </row>
    <row r="1066" spans="1:52">
      <c r="A1066" s="138"/>
      <c r="B1066" s="142"/>
      <c r="C1066" s="172" t="s">
        <v>1974</v>
      </c>
      <c r="D1066" s="166" t="s">
        <v>26</v>
      </c>
      <c r="E1066" s="166" t="s">
        <v>1975</v>
      </c>
      <c r="F1066" s="167" t="s">
        <v>1982</v>
      </c>
      <c r="G1066" s="195" t="s">
        <v>1983</v>
      </c>
      <c r="H1066" s="195" t="s">
        <v>1983</v>
      </c>
      <c r="I1066" s="195" t="s">
        <v>1983</v>
      </c>
      <c r="J1066" s="195" t="s">
        <v>1983</v>
      </c>
      <c r="K1066" s="168">
        <v>0.9</v>
      </c>
      <c r="L1066" s="169">
        <v>0.934782608695652</v>
      </c>
      <c r="M1066" s="169">
        <v>0.911111111111111</v>
      </c>
      <c r="N1066" s="170">
        <v>0.885714285714286</v>
      </c>
      <c r="O1066" s="170">
        <v>0.934782608695652</v>
      </c>
      <c r="P1066" s="356">
        <v>0.9</v>
      </c>
      <c r="Q1066" s="357">
        <v>0.958113730929265</v>
      </c>
      <c r="R1066" s="169">
        <v>0.966316951960243</v>
      </c>
      <c r="S1066" s="169">
        <v>0.971148892323545</v>
      </c>
      <c r="T1066" s="169">
        <v>0.958113730929265</v>
      </c>
      <c r="U1066" s="356">
        <v>0.9</v>
      </c>
      <c r="V1066" s="169">
        <v>0.932038834951456</v>
      </c>
      <c r="W1066" s="169">
        <v>0.908890115958034</v>
      </c>
      <c r="X1066" s="169">
        <v>0.939206594538897</v>
      </c>
      <c r="Y1066" s="169">
        <v>0.932038834951456</v>
      </c>
      <c r="Z1066" s="356">
        <v>0.92</v>
      </c>
      <c r="AA1066" s="356">
        <v>0.951653944020356</v>
      </c>
      <c r="AB1066" s="356">
        <v>0.947646282446106</v>
      </c>
      <c r="AC1066" s="356">
        <v>0.921850079744817</v>
      </c>
      <c r="AD1066" s="356">
        <v>0.951653944020356</v>
      </c>
      <c r="AE1066" s="356">
        <v>0.92</v>
      </c>
      <c r="AF1066" s="169">
        <v>0.990438247011952</v>
      </c>
      <c r="AG1066" s="169">
        <v>0.992321116928447</v>
      </c>
      <c r="AH1066" s="169">
        <v>0.991078669910787</v>
      </c>
      <c r="AI1066" s="169">
        <v>0.990438247011952</v>
      </c>
      <c r="AJ1066" s="356">
        <v>0.92</v>
      </c>
      <c r="AK1066" s="169">
        <v>0.962334880399857</v>
      </c>
      <c r="AL1066" s="169">
        <v>0.961323155216285</v>
      </c>
      <c r="AM1066" s="169">
        <v>0.948982785602504</v>
      </c>
      <c r="AN1066" s="169">
        <v>0.962334880399857</v>
      </c>
      <c r="AO1066" s="168">
        <v>0.99</v>
      </c>
      <c r="AP1066" s="358">
        <v>1</v>
      </c>
      <c r="AQ1066" s="358">
        <v>1</v>
      </c>
      <c r="AR1066" s="358">
        <v>1</v>
      </c>
      <c r="AS1066" s="359">
        <v>1</v>
      </c>
      <c r="AT1066" s="364">
        <v>0.0721861525408278</v>
      </c>
      <c r="AU1066" s="361">
        <v>0</v>
      </c>
      <c r="AV1066" s="362">
        <v>0.147058823529412</v>
      </c>
      <c r="AW1066" s="362">
        <v>0.0476190476190476</v>
      </c>
      <c r="AX1066" s="362">
        <v>0</v>
      </c>
      <c r="AY1066" s="142"/>
      <c r="AZ1066" s="140"/>
    </row>
    <row r="1067" spans="1:52">
      <c r="A1067" s="138"/>
      <c r="B1067" s="142"/>
      <c r="C1067" s="172" t="s">
        <v>1974</v>
      </c>
      <c r="D1067" s="166" t="s">
        <v>26</v>
      </c>
      <c r="E1067" s="166" t="s">
        <v>1975</v>
      </c>
      <c r="F1067" s="167" t="s">
        <v>1984</v>
      </c>
      <c r="G1067" s="195" t="s">
        <v>1985</v>
      </c>
      <c r="H1067" s="195" t="s">
        <v>1985</v>
      </c>
      <c r="I1067" s="195" t="s">
        <v>1985</v>
      </c>
      <c r="J1067" s="195" t="s">
        <v>1985</v>
      </c>
      <c r="K1067" s="168">
        <v>0.9</v>
      </c>
      <c r="L1067" s="169">
        <v>0.981481481481482</v>
      </c>
      <c r="M1067" s="169">
        <v>0.96078431372549</v>
      </c>
      <c r="N1067" s="170">
        <v>0.955555555555556</v>
      </c>
      <c r="O1067" s="170">
        <v>0.981481481481482</v>
      </c>
      <c r="P1067" s="356">
        <v>0.9</v>
      </c>
      <c r="Q1067" s="357">
        <v>0.97770154373928</v>
      </c>
      <c r="R1067" s="169">
        <v>0.952845100105374</v>
      </c>
      <c r="S1067" s="169">
        <v>0.981358189081225</v>
      </c>
      <c r="T1067" s="169">
        <v>0.97770154373928</v>
      </c>
      <c r="U1067" s="356">
        <v>0.9</v>
      </c>
      <c r="V1067" s="169">
        <v>0.8941435922568</v>
      </c>
      <c r="W1067" s="169">
        <v>0.90200210748156</v>
      </c>
      <c r="X1067" s="169">
        <v>0.880159786950732</v>
      </c>
      <c r="Y1067" s="169">
        <v>0.8941435922568</v>
      </c>
      <c r="Z1067" s="356">
        <v>0.92</v>
      </c>
      <c r="AA1067" s="356">
        <v>0.926477221470456</v>
      </c>
      <c r="AB1067" s="356">
        <v>0.917616770871644</v>
      </c>
      <c r="AC1067" s="356">
        <v>0.896455872133426</v>
      </c>
      <c r="AD1067" s="356">
        <v>0.926477221470456</v>
      </c>
      <c r="AE1067" s="356">
        <v>0.92</v>
      </c>
      <c r="AF1067" s="169">
        <v>0.980733374766936</v>
      </c>
      <c r="AG1067" s="169">
        <v>0.995258416311048</v>
      </c>
      <c r="AH1067" s="169">
        <v>0.979758828596038</v>
      </c>
      <c r="AI1067" s="169">
        <v>0.980733374766936</v>
      </c>
      <c r="AJ1067" s="356">
        <v>0.92</v>
      </c>
      <c r="AK1067" s="169">
        <v>0.94772476775311</v>
      </c>
      <c r="AL1067" s="169">
        <v>0.939063699155794</v>
      </c>
      <c r="AM1067" s="169">
        <v>0.928494041170097</v>
      </c>
      <c r="AN1067" s="169">
        <v>0.94772476775311</v>
      </c>
      <c r="AO1067" s="168">
        <v>0.99</v>
      </c>
      <c r="AP1067" s="358">
        <v>1</v>
      </c>
      <c r="AQ1067" s="358">
        <v>1</v>
      </c>
      <c r="AR1067" s="358">
        <v>1</v>
      </c>
      <c r="AS1067" s="359">
        <v>1</v>
      </c>
      <c r="AT1067" s="364">
        <v>0.0721861525408278</v>
      </c>
      <c r="AU1067" s="361">
        <v>0.0135135135135135</v>
      </c>
      <c r="AV1067" s="362">
        <v>0.128205128205128</v>
      </c>
      <c r="AW1067" s="362">
        <v>0.0571428571428571</v>
      </c>
      <c r="AX1067" s="362">
        <v>0.0135135135135135</v>
      </c>
      <c r="AY1067" s="142"/>
      <c r="AZ1067" s="140"/>
    </row>
    <row r="1068" spans="1:52">
      <c r="A1068" s="138"/>
      <c r="B1068" s="142"/>
      <c r="C1068" s="172" t="s">
        <v>1974</v>
      </c>
      <c r="D1068" s="166" t="s">
        <v>26</v>
      </c>
      <c r="E1068" s="166" t="s">
        <v>1975</v>
      </c>
      <c r="F1068" s="167" t="s">
        <v>1986</v>
      </c>
      <c r="G1068" s="195" t="s">
        <v>1987</v>
      </c>
      <c r="H1068" s="195" t="s">
        <v>1987</v>
      </c>
      <c r="I1068" s="195" t="s">
        <v>1987</v>
      </c>
      <c r="J1068" s="195" t="s">
        <v>1987</v>
      </c>
      <c r="K1068" s="168">
        <v>0.9</v>
      </c>
      <c r="L1068" s="169">
        <v>0.95</v>
      </c>
      <c r="M1068" s="169">
        <v>0.95</v>
      </c>
      <c r="N1068" s="170">
        <v>0.941176470588235</v>
      </c>
      <c r="O1068" s="170">
        <v>0.95</v>
      </c>
      <c r="P1068" s="356">
        <v>0.9</v>
      </c>
      <c r="Q1068" s="357">
        <v>0.957776213933849</v>
      </c>
      <c r="R1068" s="169">
        <v>0.983288770053476</v>
      </c>
      <c r="S1068" s="169">
        <v>0.981884057971015</v>
      </c>
      <c r="T1068" s="169">
        <v>0.957776213933849</v>
      </c>
      <c r="U1068" s="356">
        <v>0.9</v>
      </c>
      <c r="V1068" s="169">
        <v>0.94018296973962</v>
      </c>
      <c r="W1068" s="169">
        <v>0.935160427807487</v>
      </c>
      <c r="X1068" s="169">
        <v>0.929951690821256</v>
      </c>
      <c r="Y1068" s="169">
        <v>0.94018296973962</v>
      </c>
      <c r="Z1068" s="356">
        <v>0.92</v>
      </c>
      <c r="AA1068" s="356">
        <v>0.955069124423963</v>
      </c>
      <c r="AB1068" s="356">
        <v>0.959033613445378</v>
      </c>
      <c r="AC1068" s="356">
        <v>0.946969696969697</v>
      </c>
      <c r="AD1068" s="356">
        <v>0.955069124423963</v>
      </c>
      <c r="AE1068" s="356">
        <v>0.92</v>
      </c>
      <c r="AF1068" s="169">
        <v>0.979757085020243</v>
      </c>
      <c r="AG1068" s="169">
        <v>0.981481481481482</v>
      </c>
      <c r="AH1068" s="169">
        <v>0.991616766467066</v>
      </c>
      <c r="AI1068" s="169">
        <v>0.979757085020243</v>
      </c>
      <c r="AJ1068" s="356">
        <v>0.92</v>
      </c>
      <c r="AK1068" s="169">
        <v>0.973810563072894</v>
      </c>
      <c r="AL1068" s="169">
        <v>0.968137254901961</v>
      </c>
      <c r="AM1068" s="169">
        <v>0.964601769911504</v>
      </c>
      <c r="AN1068" s="169">
        <v>0.973810563072894</v>
      </c>
      <c r="AO1068" s="168">
        <v>0.99</v>
      </c>
      <c r="AP1068" s="358">
        <v>1</v>
      </c>
      <c r="AQ1068" s="358">
        <v>1</v>
      </c>
      <c r="AR1068" s="358">
        <v>1</v>
      </c>
      <c r="AS1068" s="359">
        <v>1</v>
      </c>
      <c r="AT1068" s="364">
        <v>0.0721861525408278</v>
      </c>
      <c r="AU1068" s="361">
        <v>0</v>
      </c>
      <c r="AV1068" s="362">
        <v>0.142857142857143</v>
      </c>
      <c r="AW1068" s="362">
        <v>0.222222222222222</v>
      </c>
      <c r="AX1068" s="362">
        <v>0</v>
      </c>
      <c r="AY1068" s="142"/>
      <c r="AZ1068" s="140"/>
    </row>
    <row r="1069" spans="1:52">
      <c r="A1069" s="138"/>
      <c r="B1069" s="142"/>
      <c r="C1069" s="172" t="s">
        <v>1974</v>
      </c>
      <c r="D1069" s="166" t="s">
        <v>26</v>
      </c>
      <c r="E1069" s="166" t="s">
        <v>1975</v>
      </c>
      <c r="F1069" s="167" t="s">
        <v>1988</v>
      </c>
      <c r="G1069" s="195" t="s">
        <v>1989</v>
      </c>
      <c r="H1069" s="195" t="s">
        <v>1989</v>
      </c>
      <c r="I1069" s="195" t="s">
        <v>1989</v>
      </c>
      <c r="J1069" s="195" t="s">
        <v>1989</v>
      </c>
      <c r="K1069" s="168">
        <v>0.9</v>
      </c>
      <c r="L1069" s="169">
        <v>0.98</v>
      </c>
      <c r="M1069" s="169">
        <v>0.916666666666667</v>
      </c>
      <c r="N1069" s="170">
        <v>0.972222222222222</v>
      </c>
      <c r="O1069" s="170">
        <v>0.98</v>
      </c>
      <c r="P1069" s="356">
        <v>0.9</v>
      </c>
      <c r="Q1069" s="357">
        <v>0.967660646787064</v>
      </c>
      <c r="R1069" s="169">
        <v>0.978977741137675</v>
      </c>
      <c r="S1069" s="169">
        <v>0.986973180076628</v>
      </c>
      <c r="T1069" s="169">
        <v>0.967660646787064</v>
      </c>
      <c r="U1069" s="356">
        <v>0.9</v>
      </c>
      <c r="V1069" s="169">
        <v>0.921461570768585</v>
      </c>
      <c r="W1069" s="169">
        <v>0.936933223413026</v>
      </c>
      <c r="X1069" s="169">
        <v>0.886590038314176</v>
      </c>
      <c r="Y1069" s="169">
        <v>0.921461570768585</v>
      </c>
      <c r="Z1069" s="356">
        <v>0.92</v>
      </c>
      <c r="AA1069" s="356">
        <v>0.963463065925338</v>
      </c>
      <c r="AB1069" s="356">
        <v>0.962196861626248</v>
      </c>
      <c r="AC1069" s="356">
        <v>0.961904761904762</v>
      </c>
      <c r="AD1069" s="356">
        <v>0.963463065925338</v>
      </c>
      <c r="AE1069" s="356">
        <v>0.92</v>
      </c>
      <c r="AF1069" s="169">
        <v>1</v>
      </c>
      <c r="AG1069" s="169">
        <v>1</v>
      </c>
      <c r="AH1069" s="169">
        <v>0.995475113122172</v>
      </c>
      <c r="AI1069" s="169">
        <v>1</v>
      </c>
      <c r="AJ1069" s="356">
        <v>0.92</v>
      </c>
      <c r="AK1069" s="169">
        <v>0.967927631578947</v>
      </c>
      <c r="AL1069" s="169">
        <v>0.974921630094044</v>
      </c>
      <c r="AM1069" s="169">
        <v>0.970629370629371</v>
      </c>
      <c r="AN1069" s="169">
        <v>0.967927631578947</v>
      </c>
      <c r="AO1069" s="168">
        <v>0.99</v>
      </c>
      <c r="AP1069" s="358">
        <v>1</v>
      </c>
      <c r="AQ1069" s="358">
        <v>1</v>
      </c>
      <c r="AR1069" s="358">
        <v>1</v>
      </c>
      <c r="AS1069" s="359">
        <v>1</v>
      </c>
      <c r="AT1069" s="364">
        <v>0.0721861525408278</v>
      </c>
      <c r="AU1069" s="361">
        <v>0</v>
      </c>
      <c r="AV1069" s="362">
        <v>0.166666666666667</v>
      </c>
      <c r="AW1069" s="362">
        <v>0</v>
      </c>
      <c r="AX1069" s="362">
        <v>0</v>
      </c>
      <c r="AY1069" s="142"/>
      <c r="AZ1069" s="140"/>
    </row>
    <row r="1070" spans="1:52">
      <c r="A1070" s="138"/>
      <c r="B1070" s="142"/>
      <c r="C1070" s="172" t="s">
        <v>1974</v>
      </c>
      <c r="D1070" s="166" t="s">
        <v>26</v>
      </c>
      <c r="E1070" s="166" t="s">
        <v>1975</v>
      </c>
      <c r="F1070" s="167" t="s">
        <v>1990</v>
      </c>
      <c r="G1070" s="195" t="s">
        <v>1991</v>
      </c>
      <c r="H1070" s="195" t="s">
        <v>1991</v>
      </c>
      <c r="I1070" s="195" t="s">
        <v>1991</v>
      </c>
      <c r="J1070" s="195" t="s">
        <v>1991</v>
      </c>
      <c r="K1070" s="168">
        <v>0.9</v>
      </c>
      <c r="L1070" s="169">
        <v>0.853658536585366</v>
      </c>
      <c r="M1070" s="169">
        <v>0.879518072289157</v>
      </c>
      <c r="N1070" s="170">
        <v>0.875</v>
      </c>
      <c r="O1070" s="170">
        <v>0.853658536585366</v>
      </c>
      <c r="P1070" s="356">
        <v>0.9</v>
      </c>
      <c r="Q1070" s="357">
        <v>0.973549049820236</v>
      </c>
      <c r="R1070" s="169">
        <v>0.971971496437055</v>
      </c>
      <c r="S1070" s="169">
        <v>0.970149253731343</v>
      </c>
      <c r="T1070" s="169">
        <v>0.973549049820236</v>
      </c>
      <c r="U1070" s="356">
        <v>0.9</v>
      </c>
      <c r="V1070" s="169">
        <v>0.846173600410889</v>
      </c>
      <c r="W1070" s="169">
        <v>0.851781472684086</v>
      </c>
      <c r="X1070" s="169">
        <v>0.849583252568327</v>
      </c>
      <c r="Y1070" s="169">
        <v>0.846173600410889</v>
      </c>
      <c r="Z1070" s="356">
        <v>0.92</v>
      </c>
      <c r="AA1070" s="356" t="s">
        <v>32</v>
      </c>
      <c r="AB1070" s="356" t="s">
        <v>32</v>
      </c>
      <c r="AC1070" s="356">
        <v>0</v>
      </c>
      <c r="AD1070" s="356" t="s">
        <v>32</v>
      </c>
      <c r="AE1070" s="356">
        <v>0.92</v>
      </c>
      <c r="AF1070" s="169">
        <v>0.998121183654298</v>
      </c>
      <c r="AG1070" s="169">
        <v>0.999624976561035</v>
      </c>
      <c r="AH1070" s="169">
        <v>0.982748244734203</v>
      </c>
      <c r="AI1070" s="169">
        <v>0.998121183654298</v>
      </c>
      <c r="AJ1070" s="356">
        <v>0.92</v>
      </c>
      <c r="AK1070" s="169">
        <v>0.946839628640468</v>
      </c>
      <c r="AL1070" s="169">
        <v>0.944101346001584</v>
      </c>
      <c r="AM1070" s="169">
        <v>0.939364587369237</v>
      </c>
      <c r="AN1070" s="169">
        <v>0.946839628640468</v>
      </c>
      <c r="AO1070" s="168">
        <v>0.99</v>
      </c>
      <c r="AP1070" s="358">
        <v>1</v>
      </c>
      <c r="AQ1070" s="358">
        <v>1</v>
      </c>
      <c r="AR1070" s="358">
        <v>1</v>
      </c>
      <c r="AS1070" s="359">
        <v>1</v>
      </c>
      <c r="AT1070" s="364">
        <v>0.0721861525408278</v>
      </c>
      <c r="AU1070" s="361">
        <v>0.025</v>
      </c>
      <c r="AV1070" s="362">
        <v>0.0882352941176471</v>
      </c>
      <c r="AW1070" s="362">
        <v>0</v>
      </c>
      <c r="AX1070" s="362">
        <v>0.025</v>
      </c>
      <c r="AY1070" s="142"/>
      <c r="AZ1070" s="140"/>
    </row>
    <row r="1071" spans="1:52">
      <c r="A1071" s="138"/>
      <c r="B1071" s="142"/>
      <c r="C1071" s="172" t="s">
        <v>1974</v>
      </c>
      <c r="D1071" s="166" t="s">
        <v>26</v>
      </c>
      <c r="E1071" s="166" t="s">
        <v>1975</v>
      </c>
      <c r="F1071" s="167" t="s">
        <v>1992</v>
      </c>
      <c r="G1071" s="195" t="s">
        <v>1993</v>
      </c>
      <c r="H1071" s="195" t="s">
        <v>1993</v>
      </c>
      <c r="I1071" s="195" t="s">
        <v>1993</v>
      </c>
      <c r="J1071" s="195" t="s">
        <v>1993</v>
      </c>
      <c r="K1071" s="168">
        <v>0.9</v>
      </c>
      <c r="L1071" s="169">
        <v>0.977272727272727</v>
      </c>
      <c r="M1071" s="169">
        <v>0.978260869565217</v>
      </c>
      <c r="N1071" s="170">
        <v>1</v>
      </c>
      <c r="O1071" s="170">
        <v>0.977272727272727</v>
      </c>
      <c r="P1071" s="356">
        <v>0.9</v>
      </c>
      <c r="Q1071" s="357">
        <v>0.974365893146249</v>
      </c>
      <c r="R1071" s="169">
        <v>0.979183563125169</v>
      </c>
      <c r="S1071" s="169">
        <v>0.983863312766967</v>
      </c>
      <c r="T1071" s="169">
        <v>0.974365893146249</v>
      </c>
      <c r="U1071" s="356">
        <v>0.9</v>
      </c>
      <c r="V1071" s="169">
        <v>0.941716135995683</v>
      </c>
      <c r="W1071" s="169">
        <v>0.934306569343066</v>
      </c>
      <c r="X1071" s="169">
        <v>0.963455149501661</v>
      </c>
      <c r="Y1071" s="169">
        <v>0.941716135995683</v>
      </c>
      <c r="Z1071" s="356">
        <v>0.92</v>
      </c>
      <c r="AA1071" s="356">
        <v>0.949390815370197</v>
      </c>
      <c r="AB1071" s="356">
        <v>0.95460224906289</v>
      </c>
      <c r="AC1071" s="356">
        <v>0.954511558538404</v>
      </c>
      <c r="AD1071" s="356">
        <v>0.949390815370197</v>
      </c>
      <c r="AE1071" s="356">
        <v>0.92</v>
      </c>
      <c r="AF1071" s="169">
        <v>0.998134328358209</v>
      </c>
      <c r="AG1071" s="169">
        <v>0.9974509304104</v>
      </c>
      <c r="AH1071" s="169">
        <v>0.995941905168731</v>
      </c>
      <c r="AI1071" s="169">
        <v>0.998134328358209</v>
      </c>
      <c r="AJ1071" s="356">
        <v>0.92</v>
      </c>
      <c r="AK1071" s="169">
        <v>0.967589466576637</v>
      </c>
      <c r="AL1071" s="169">
        <v>0.967382396328471</v>
      </c>
      <c r="AM1071" s="169">
        <v>0.971577726218097</v>
      </c>
      <c r="AN1071" s="169">
        <v>0.967589466576637</v>
      </c>
      <c r="AO1071" s="168">
        <v>0.99</v>
      </c>
      <c r="AP1071" s="358">
        <v>1</v>
      </c>
      <c r="AQ1071" s="358">
        <v>1</v>
      </c>
      <c r="AR1071" s="358">
        <v>1</v>
      </c>
      <c r="AS1071" s="359">
        <v>1</v>
      </c>
      <c r="AT1071" s="364">
        <v>0.0721861525408278</v>
      </c>
      <c r="AU1071" s="361">
        <v>0</v>
      </c>
      <c r="AV1071" s="362">
        <v>0.0191570881226054</v>
      </c>
      <c r="AW1071" s="362">
        <v>0</v>
      </c>
      <c r="AX1071" s="362">
        <v>0</v>
      </c>
      <c r="AY1071" s="142"/>
      <c r="AZ1071" s="140"/>
    </row>
    <row r="1072" spans="1:52">
      <c r="A1072" s="138"/>
      <c r="B1072" s="142"/>
      <c r="C1072" s="172" t="s">
        <v>1974</v>
      </c>
      <c r="D1072" s="166" t="s">
        <v>26</v>
      </c>
      <c r="E1072" s="166" t="s">
        <v>1975</v>
      </c>
      <c r="F1072" s="167" t="s">
        <v>1994</v>
      </c>
      <c r="G1072" s="195" t="s">
        <v>1995</v>
      </c>
      <c r="H1072" s="195" t="s">
        <v>1995</v>
      </c>
      <c r="I1072" s="195" t="s">
        <v>1995</v>
      </c>
      <c r="J1072" s="195" t="s">
        <v>1995</v>
      </c>
      <c r="K1072" s="168">
        <v>0.9</v>
      </c>
      <c r="L1072" s="169">
        <v>0.833333333333333</v>
      </c>
      <c r="M1072" s="169">
        <v>0.888888888888889</v>
      </c>
      <c r="N1072" s="170">
        <v>0.972222222222222</v>
      </c>
      <c r="O1072" s="170">
        <v>0.833333333333333</v>
      </c>
      <c r="P1072" s="356">
        <v>0.9</v>
      </c>
      <c r="Q1072" s="357">
        <v>0.965019255455712</v>
      </c>
      <c r="R1072" s="169">
        <v>0.933378653976886</v>
      </c>
      <c r="S1072" s="169">
        <v>0.984365604329525</v>
      </c>
      <c r="T1072" s="169">
        <v>0.965019255455712</v>
      </c>
      <c r="U1072" s="356">
        <v>0.9</v>
      </c>
      <c r="V1072" s="169">
        <v>0.938703465982028</v>
      </c>
      <c r="W1072" s="169">
        <v>0.949014276002719</v>
      </c>
      <c r="X1072" s="169">
        <v>0.942273000601323</v>
      </c>
      <c r="Y1072" s="169">
        <v>0.938703465982028</v>
      </c>
      <c r="Z1072" s="356">
        <v>0.92</v>
      </c>
      <c r="AA1072" s="356">
        <v>0.960371517027864</v>
      </c>
      <c r="AB1072" s="356">
        <v>0.943646408839779</v>
      </c>
      <c r="AC1072" s="356">
        <v>0.959645669291339</v>
      </c>
      <c r="AD1072" s="356">
        <v>0.960371517027864</v>
      </c>
      <c r="AE1072" s="356">
        <v>0.92</v>
      </c>
      <c r="AF1072" s="169">
        <v>0.978260869565217</v>
      </c>
      <c r="AG1072" s="169">
        <v>0.958715596330275</v>
      </c>
      <c r="AH1072" s="169">
        <v>0.952191235059761</v>
      </c>
      <c r="AI1072" s="169">
        <v>0.978260869565217</v>
      </c>
      <c r="AJ1072" s="356">
        <v>0.92</v>
      </c>
      <c r="AK1072" s="169">
        <v>0.975723031454507</v>
      </c>
      <c r="AL1072" s="169">
        <v>0.966961279461279</v>
      </c>
      <c r="AM1072" s="169">
        <v>0.973870847331094</v>
      </c>
      <c r="AN1072" s="169">
        <v>0.975723031454507</v>
      </c>
      <c r="AO1072" s="168">
        <v>0.99</v>
      </c>
      <c r="AP1072" s="358">
        <v>1</v>
      </c>
      <c r="AQ1072" s="358">
        <v>1</v>
      </c>
      <c r="AR1072" s="358">
        <v>1</v>
      </c>
      <c r="AS1072" s="359">
        <v>1</v>
      </c>
      <c r="AT1072" s="364">
        <v>0.0721861525408278</v>
      </c>
      <c r="AU1072" s="361">
        <v>0</v>
      </c>
      <c r="AV1072" s="362">
        <v>0.117647058823529</v>
      </c>
      <c r="AW1072" s="362">
        <v>0.125</v>
      </c>
      <c r="AX1072" s="362">
        <v>0</v>
      </c>
      <c r="AY1072" s="142"/>
      <c r="AZ1072" s="140"/>
    </row>
    <row r="1073" spans="1:52">
      <c r="A1073" s="138"/>
      <c r="B1073" s="142"/>
      <c r="C1073" s="172" t="s">
        <v>1974</v>
      </c>
      <c r="D1073" s="166" t="s">
        <v>26</v>
      </c>
      <c r="E1073" s="166" t="s">
        <v>1975</v>
      </c>
      <c r="F1073" s="167" t="s">
        <v>1996</v>
      </c>
      <c r="G1073" s="195" t="s">
        <v>1997</v>
      </c>
      <c r="H1073" s="195" t="s">
        <v>1997</v>
      </c>
      <c r="I1073" s="195" t="s">
        <v>1997</v>
      </c>
      <c r="J1073" s="195" t="s">
        <v>1997</v>
      </c>
      <c r="K1073" s="168">
        <v>0.9</v>
      </c>
      <c r="L1073" s="169">
        <v>0.976744186046512</v>
      </c>
      <c r="M1073" s="169">
        <v>0.975</v>
      </c>
      <c r="N1073" s="170">
        <v>0.975</v>
      </c>
      <c r="O1073" s="170">
        <v>0.976744186046512</v>
      </c>
      <c r="P1073" s="356">
        <v>0.9</v>
      </c>
      <c r="Q1073" s="357">
        <v>0.990243902439024</v>
      </c>
      <c r="R1073" s="169">
        <v>0.989762340036563</v>
      </c>
      <c r="S1073" s="169">
        <v>0.986206896551724</v>
      </c>
      <c r="T1073" s="169">
        <v>0.990243902439024</v>
      </c>
      <c r="U1073" s="356">
        <v>0.9</v>
      </c>
      <c r="V1073" s="169">
        <v>0.943554006968641</v>
      </c>
      <c r="W1073" s="169">
        <v>0.916270566727605</v>
      </c>
      <c r="X1073" s="169">
        <v>0.95448275862069</v>
      </c>
      <c r="Y1073" s="169">
        <v>0.943554006968641</v>
      </c>
      <c r="Z1073" s="356">
        <v>0.92</v>
      </c>
      <c r="AA1073" s="356">
        <v>0.942965779467681</v>
      </c>
      <c r="AB1073" s="356">
        <v>0.940011648223646</v>
      </c>
      <c r="AC1073" s="356">
        <v>0.943736730360934</v>
      </c>
      <c r="AD1073" s="356">
        <v>0.942965779467681</v>
      </c>
      <c r="AE1073" s="356">
        <v>0.92</v>
      </c>
      <c r="AF1073" s="169">
        <v>0.999408983451537</v>
      </c>
      <c r="AG1073" s="169">
        <v>0.998055735580039</v>
      </c>
      <c r="AH1073" s="169">
        <v>0.99269717624148</v>
      </c>
      <c r="AI1073" s="169">
        <v>0.999408983451537</v>
      </c>
      <c r="AJ1073" s="356">
        <v>0.92</v>
      </c>
      <c r="AK1073" s="169">
        <v>0.96549406228994</v>
      </c>
      <c r="AL1073" s="169">
        <v>0.954627133872417</v>
      </c>
      <c r="AM1073" s="169">
        <v>0.961136648558295</v>
      </c>
      <c r="AN1073" s="169">
        <v>0.96549406228994</v>
      </c>
      <c r="AO1073" s="168">
        <v>0.99</v>
      </c>
      <c r="AP1073" s="358">
        <v>1</v>
      </c>
      <c r="AQ1073" s="358">
        <v>1</v>
      </c>
      <c r="AR1073" s="358">
        <v>1</v>
      </c>
      <c r="AS1073" s="359">
        <v>1</v>
      </c>
      <c r="AT1073" s="364">
        <v>0.0721861525408278</v>
      </c>
      <c r="AU1073" s="361">
        <v>0</v>
      </c>
      <c r="AV1073" s="362">
        <v>0.2</v>
      </c>
      <c r="AW1073" s="362">
        <v>0</v>
      </c>
      <c r="AX1073" s="362">
        <v>0</v>
      </c>
      <c r="AY1073" s="142"/>
      <c r="AZ1073" s="140"/>
    </row>
    <row r="1074" spans="1:52">
      <c r="A1074" s="138"/>
      <c r="B1074" s="142"/>
      <c r="C1074" s="172" t="s">
        <v>1974</v>
      </c>
      <c r="D1074" s="166" t="s">
        <v>26</v>
      </c>
      <c r="E1074" s="166" t="s">
        <v>1975</v>
      </c>
      <c r="F1074" s="167" t="s">
        <v>1998</v>
      </c>
      <c r="G1074" s="195" t="s">
        <v>1999</v>
      </c>
      <c r="H1074" s="195" t="s">
        <v>1999</v>
      </c>
      <c r="I1074" s="195" t="s">
        <v>1999</v>
      </c>
      <c r="J1074" s="195" t="s">
        <v>1999</v>
      </c>
      <c r="K1074" s="168">
        <v>0.9</v>
      </c>
      <c r="L1074" s="169">
        <v>0.964285714285714</v>
      </c>
      <c r="M1074" s="169">
        <v>0.927272727272727</v>
      </c>
      <c r="N1074" s="170">
        <v>0.92</v>
      </c>
      <c r="O1074" s="170">
        <v>0.964285714285714</v>
      </c>
      <c r="P1074" s="356">
        <v>0.9</v>
      </c>
      <c r="Q1074" s="357">
        <v>0.982893157262905</v>
      </c>
      <c r="R1074" s="169">
        <v>0.985507246376812</v>
      </c>
      <c r="S1074" s="169">
        <v>0.990547263681592</v>
      </c>
      <c r="T1074" s="169">
        <v>0.982893157262905</v>
      </c>
      <c r="U1074" s="356">
        <v>0.9</v>
      </c>
      <c r="V1074" s="169">
        <v>0.93547418967587</v>
      </c>
      <c r="W1074" s="169">
        <v>0.946754883427851</v>
      </c>
      <c r="X1074" s="169">
        <v>0.969154228855721</v>
      </c>
      <c r="Y1074" s="169">
        <v>0.93547418967587</v>
      </c>
      <c r="Z1074" s="356">
        <v>0.92</v>
      </c>
      <c r="AA1074" s="356">
        <v>0.955216284987277</v>
      </c>
      <c r="AB1074" s="356">
        <v>0.958238765320018</v>
      </c>
      <c r="AC1074" s="356">
        <v>0.959166666666667</v>
      </c>
      <c r="AD1074" s="356">
        <v>0.955216284987277</v>
      </c>
      <c r="AE1074" s="356">
        <v>0.92</v>
      </c>
      <c r="AF1074" s="169">
        <v>0.998600223964166</v>
      </c>
      <c r="AG1074" s="169">
        <v>0.999760593727556</v>
      </c>
      <c r="AH1074" s="169">
        <v>0.994801641586867</v>
      </c>
      <c r="AI1074" s="169">
        <v>0.998600223964166</v>
      </c>
      <c r="AJ1074" s="356">
        <v>0.92</v>
      </c>
      <c r="AK1074" s="169">
        <v>0.974986103390773</v>
      </c>
      <c r="AL1074" s="169">
        <v>0.972289380695555</v>
      </c>
      <c r="AM1074" s="169">
        <v>0.975077881619938</v>
      </c>
      <c r="AN1074" s="169">
        <v>0.974986103390773</v>
      </c>
      <c r="AO1074" s="168">
        <v>0.99</v>
      </c>
      <c r="AP1074" s="358">
        <v>1</v>
      </c>
      <c r="AQ1074" s="358">
        <v>1</v>
      </c>
      <c r="AR1074" s="358">
        <v>1</v>
      </c>
      <c r="AS1074" s="359">
        <v>1</v>
      </c>
      <c r="AT1074" s="364">
        <v>0.0721861525408278</v>
      </c>
      <c r="AU1074" s="361">
        <v>0</v>
      </c>
      <c r="AV1074" s="362">
        <v>0.1</v>
      </c>
      <c r="AW1074" s="362">
        <v>0</v>
      </c>
      <c r="AX1074" s="362">
        <v>0</v>
      </c>
      <c r="AY1074" s="142"/>
      <c r="AZ1074" s="140"/>
    </row>
    <row r="1075" spans="1:52">
      <c r="A1075" s="138"/>
      <c r="B1075" s="142"/>
      <c r="C1075" s="172" t="s">
        <v>1974</v>
      </c>
      <c r="D1075" s="166" t="s">
        <v>26</v>
      </c>
      <c r="E1075" s="166" t="s">
        <v>1975</v>
      </c>
      <c r="F1075" s="167" t="s">
        <v>2000</v>
      </c>
      <c r="G1075" s="195" t="s">
        <v>2001</v>
      </c>
      <c r="H1075" s="195" t="s">
        <v>2001</v>
      </c>
      <c r="I1075" s="195" t="s">
        <v>2001</v>
      </c>
      <c r="J1075" s="195" t="s">
        <v>2001</v>
      </c>
      <c r="K1075" s="168">
        <v>0.9</v>
      </c>
      <c r="L1075" s="169">
        <v>0.911764705882353</v>
      </c>
      <c r="M1075" s="169">
        <v>0.96969696969697</v>
      </c>
      <c r="N1075" s="170">
        <v>1</v>
      </c>
      <c r="O1075" s="170">
        <v>0.911764705882353</v>
      </c>
      <c r="P1075" s="356">
        <v>0.9</v>
      </c>
      <c r="Q1075" s="357">
        <v>0.984909456740443</v>
      </c>
      <c r="R1075" s="169">
        <v>0.980071538068472</v>
      </c>
      <c r="S1075" s="169">
        <v>0.972727272727273</v>
      </c>
      <c r="T1075" s="169">
        <v>0.984909456740443</v>
      </c>
      <c r="U1075" s="356">
        <v>0.9</v>
      </c>
      <c r="V1075" s="169">
        <v>0.967303822937626</v>
      </c>
      <c r="W1075" s="169">
        <v>0.97751660705161</v>
      </c>
      <c r="X1075" s="169">
        <v>0.966942148760331</v>
      </c>
      <c r="Y1075" s="169">
        <v>0.967303822937626</v>
      </c>
      <c r="Z1075" s="356">
        <v>0.92</v>
      </c>
      <c r="AA1075" s="356">
        <v>0.962624584717608</v>
      </c>
      <c r="AB1075" s="356">
        <v>0.954512635379061</v>
      </c>
      <c r="AC1075" s="356">
        <v>0.974259974259974</v>
      </c>
      <c r="AD1075" s="356">
        <v>0.962624584717608</v>
      </c>
      <c r="AE1075" s="356">
        <v>0.92</v>
      </c>
      <c r="AF1075" s="169">
        <v>0.994592158630013</v>
      </c>
      <c r="AG1075" s="169">
        <v>0.996336996336996</v>
      </c>
      <c r="AH1075" s="169">
        <v>0.984536082474227</v>
      </c>
      <c r="AI1075" s="169">
        <v>0.994592158630013</v>
      </c>
      <c r="AJ1075" s="356">
        <v>0.92</v>
      </c>
      <c r="AK1075" s="169">
        <v>0.97601246105919</v>
      </c>
      <c r="AL1075" s="169">
        <v>0.976361460203471</v>
      </c>
      <c r="AM1075" s="169">
        <v>0.985405133366885</v>
      </c>
      <c r="AN1075" s="169">
        <v>0.97601246105919</v>
      </c>
      <c r="AO1075" s="168">
        <v>0.99</v>
      </c>
      <c r="AP1075" s="358">
        <v>1</v>
      </c>
      <c r="AQ1075" s="358">
        <v>1</v>
      </c>
      <c r="AR1075" s="358">
        <v>1</v>
      </c>
      <c r="AS1075" s="359">
        <v>1</v>
      </c>
      <c r="AT1075" s="364">
        <v>0.0721861525408278</v>
      </c>
      <c r="AU1075" s="361">
        <v>0</v>
      </c>
      <c r="AV1075" s="362">
        <v>0.157894736842105</v>
      </c>
      <c r="AW1075" s="362">
        <v>0</v>
      </c>
      <c r="AX1075" s="362">
        <v>0</v>
      </c>
      <c r="AY1075" s="142"/>
      <c r="AZ1075" s="140"/>
    </row>
    <row r="1076" spans="1:52">
      <c r="A1076" s="138"/>
      <c r="B1076" s="142"/>
      <c r="C1076" s="172" t="s">
        <v>1974</v>
      </c>
      <c r="D1076" s="166" t="s">
        <v>26</v>
      </c>
      <c r="E1076" s="166" t="s">
        <v>1975</v>
      </c>
      <c r="F1076" s="167" t="s">
        <v>2002</v>
      </c>
      <c r="G1076" s="195" t="s">
        <v>2003</v>
      </c>
      <c r="H1076" s="195" t="s">
        <v>2003</v>
      </c>
      <c r="I1076" s="195" t="s">
        <v>2003</v>
      </c>
      <c r="J1076" s="195" t="s">
        <v>2003</v>
      </c>
      <c r="K1076" s="168">
        <v>0.9</v>
      </c>
      <c r="L1076" s="169">
        <v>1</v>
      </c>
      <c r="M1076" s="169">
        <v>1</v>
      </c>
      <c r="N1076" s="170">
        <v>1</v>
      </c>
      <c r="O1076" s="170">
        <v>1</v>
      </c>
      <c r="P1076" s="356">
        <v>0.9</v>
      </c>
      <c r="Q1076" s="357">
        <v>0.99136</v>
      </c>
      <c r="R1076" s="169">
        <v>0.983975451755881</v>
      </c>
      <c r="S1076" s="169">
        <v>0.977206312098188</v>
      </c>
      <c r="T1076" s="169">
        <v>0.99136</v>
      </c>
      <c r="U1076" s="356">
        <v>0.9</v>
      </c>
      <c r="V1076" s="169">
        <v>0.93344</v>
      </c>
      <c r="W1076" s="169">
        <v>0.948516876917832</v>
      </c>
      <c r="X1076" s="169">
        <v>0.95791934541204</v>
      </c>
      <c r="Y1076" s="169">
        <v>0.93344</v>
      </c>
      <c r="Z1076" s="356">
        <v>0.92</v>
      </c>
      <c r="AA1076" s="356">
        <v>0.961170848267622</v>
      </c>
      <c r="AB1076" s="356">
        <v>0.955789473684211</v>
      </c>
      <c r="AC1076" s="356">
        <v>0.966511627906977</v>
      </c>
      <c r="AD1076" s="356">
        <v>0.961170848267622</v>
      </c>
      <c r="AE1076" s="356">
        <v>0.92</v>
      </c>
      <c r="AF1076" s="169">
        <v>1</v>
      </c>
      <c r="AG1076" s="169">
        <v>1</v>
      </c>
      <c r="AH1076" s="169">
        <v>1</v>
      </c>
      <c r="AI1076" s="169">
        <v>1</v>
      </c>
      <c r="AJ1076" s="356">
        <v>0.92</v>
      </c>
      <c r="AK1076" s="169">
        <v>0.975025799793602</v>
      </c>
      <c r="AL1076" s="169">
        <v>0.974136147320505</v>
      </c>
      <c r="AM1076" s="169">
        <v>0.977386934673367</v>
      </c>
      <c r="AN1076" s="169">
        <v>0.975025799793602</v>
      </c>
      <c r="AO1076" s="168">
        <v>0.99</v>
      </c>
      <c r="AP1076" s="358">
        <v>1</v>
      </c>
      <c r="AQ1076" s="358">
        <v>1</v>
      </c>
      <c r="AR1076" s="358">
        <v>1</v>
      </c>
      <c r="AS1076" s="359">
        <v>1</v>
      </c>
      <c r="AT1076" s="364">
        <v>0.0721861525408278</v>
      </c>
      <c r="AU1076" s="361">
        <v>-0.0212765957446809</v>
      </c>
      <c r="AV1076" s="362">
        <v>0.0204081632653061</v>
      </c>
      <c r="AW1076" s="362">
        <v>0</v>
      </c>
      <c r="AX1076" s="362">
        <v>-0.0212765957446809</v>
      </c>
      <c r="AY1076" s="142"/>
      <c r="AZ1076" s="140"/>
    </row>
    <row r="1077" spans="1:52">
      <c r="A1077" s="138"/>
      <c r="B1077" s="142"/>
      <c r="C1077" s="172" t="s">
        <v>1974</v>
      </c>
      <c r="D1077" s="166" t="s">
        <v>26</v>
      </c>
      <c r="E1077" s="166" t="s">
        <v>1975</v>
      </c>
      <c r="F1077" s="167" t="s">
        <v>2004</v>
      </c>
      <c r="G1077" s="195" t="s">
        <v>2005</v>
      </c>
      <c r="H1077" s="195" t="s">
        <v>2005</v>
      </c>
      <c r="I1077" s="195" t="s">
        <v>2005</v>
      </c>
      <c r="J1077" s="195" t="s">
        <v>2005</v>
      </c>
      <c r="K1077" s="168">
        <v>0.9</v>
      </c>
      <c r="L1077" s="169">
        <v>1</v>
      </c>
      <c r="M1077" s="169">
        <v>0.956521739130435</v>
      </c>
      <c r="N1077" s="170">
        <v>1</v>
      </c>
      <c r="O1077" s="170">
        <v>1</v>
      </c>
      <c r="P1077" s="356">
        <v>0.9</v>
      </c>
      <c r="Q1077" s="357">
        <v>0.967444384156267</v>
      </c>
      <c r="R1077" s="169">
        <v>0.983624454148472</v>
      </c>
      <c r="S1077" s="169">
        <v>0.994845360824742</v>
      </c>
      <c r="T1077" s="169">
        <v>0.967444384156267</v>
      </c>
      <c r="U1077" s="356">
        <v>0.9</v>
      </c>
      <c r="V1077" s="169">
        <v>0.956592512208356</v>
      </c>
      <c r="W1077" s="169">
        <v>0.929585152838428</v>
      </c>
      <c r="X1077" s="169">
        <v>0.956701030927835</v>
      </c>
      <c r="Y1077" s="169">
        <v>0.956592512208356</v>
      </c>
      <c r="Z1077" s="356">
        <v>0.92</v>
      </c>
      <c r="AA1077" s="356">
        <v>0.946935041171089</v>
      </c>
      <c r="AB1077" s="356">
        <v>0.942292490118577</v>
      </c>
      <c r="AC1077" s="356">
        <v>0.951038575667656</v>
      </c>
      <c r="AD1077" s="356">
        <v>0.946935041171089</v>
      </c>
      <c r="AE1077" s="356">
        <v>0.92</v>
      </c>
      <c r="AF1077" s="169">
        <v>0.929203539823009</v>
      </c>
      <c r="AG1077" s="169">
        <v>0.995584988962472</v>
      </c>
      <c r="AH1077" s="169">
        <v>0.994244604316547</v>
      </c>
      <c r="AI1077" s="169">
        <v>0.929203539823009</v>
      </c>
      <c r="AJ1077" s="356">
        <v>0.92</v>
      </c>
      <c r="AK1077" s="169">
        <v>0.971759101735284</v>
      </c>
      <c r="AL1077" s="169">
        <v>0.964481756538586</v>
      </c>
      <c r="AM1077" s="169">
        <v>0.970820668693009</v>
      </c>
      <c r="AN1077" s="169">
        <v>0.971759101735284</v>
      </c>
      <c r="AO1077" s="168">
        <v>0.99</v>
      </c>
      <c r="AP1077" s="358">
        <v>1</v>
      </c>
      <c r="AQ1077" s="358">
        <v>1</v>
      </c>
      <c r="AR1077" s="358">
        <v>1</v>
      </c>
      <c r="AS1077" s="359">
        <v>1</v>
      </c>
      <c r="AT1077" s="364">
        <v>0.0721861525408278</v>
      </c>
      <c r="AU1077" s="361">
        <v>0.153846153846154</v>
      </c>
      <c r="AV1077" s="362">
        <v>0.0714285714285714</v>
      </c>
      <c r="AW1077" s="362">
        <v>0.1</v>
      </c>
      <c r="AX1077" s="362">
        <v>0.153846153846154</v>
      </c>
      <c r="AY1077" s="142"/>
      <c r="AZ1077" s="140"/>
    </row>
    <row r="1078" spans="1:52">
      <c r="A1078" s="138"/>
      <c r="B1078" s="142"/>
      <c r="C1078" s="172" t="s">
        <v>1974</v>
      </c>
      <c r="D1078" s="166" t="s">
        <v>26</v>
      </c>
      <c r="E1078" s="166" t="s">
        <v>1975</v>
      </c>
      <c r="F1078" s="167" t="s">
        <v>2006</v>
      </c>
      <c r="G1078" s="195" t="s">
        <v>2007</v>
      </c>
      <c r="H1078" s="195" t="s">
        <v>2007</v>
      </c>
      <c r="I1078" s="195" t="s">
        <v>2007</v>
      </c>
      <c r="J1078" s="195" t="s">
        <v>2007</v>
      </c>
      <c r="K1078" s="168">
        <v>0.9</v>
      </c>
      <c r="L1078" s="169">
        <v>1</v>
      </c>
      <c r="M1078" s="169">
        <v>1</v>
      </c>
      <c r="N1078" s="170">
        <v>1</v>
      </c>
      <c r="O1078" s="170">
        <v>1</v>
      </c>
      <c r="P1078" s="356">
        <v>0.9</v>
      </c>
      <c r="Q1078" s="357">
        <v>0.981733021077283</v>
      </c>
      <c r="R1078" s="169">
        <v>0.985721570627231</v>
      </c>
      <c r="S1078" s="169">
        <v>0.982011447260834</v>
      </c>
      <c r="T1078" s="169">
        <v>0.981733021077283</v>
      </c>
      <c r="U1078" s="356">
        <v>0.9</v>
      </c>
      <c r="V1078" s="169">
        <v>0.951288056206089</v>
      </c>
      <c r="W1078" s="169">
        <v>0.960734319224885</v>
      </c>
      <c r="X1078" s="169">
        <v>0.950122649223222</v>
      </c>
      <c r="Y1078" s="169">
        <v>0.951288056206089</v>
      </c>
      <c r="Z1078" s="356">
        <v>0.92</v>
      </c>
      <c r="AA1078" s="356">
        <v>0.955465587044534</v>
      </c>
      <c r="AB1078" s="356">
        <v>0.956752655538695</v>
      </c>
      <c r="AC1078" s="356">
        <v>0.97125748502994</v>
      </c>
      <c r="AD1078" s="356">
        <v>0.955465587044534</v>
      </c>
      <c r="AE1078" s="356">
        <v>0.92</v>
      </c>
      <c r="AF1078" s="169">
        <v>1</v>
      </c>
      <c r="AG1078" s="169">
        <v>0.997175141242938</v>
      </c>
      <c r="AH1078" s="169">
        <v>0.993530499075786</v>
      </c>
      <c r="AI1078" s="169">
        <v>1</v>
      </c>
      <c r="AJ1078" s="356">
        <v>0.92</v>
      </c>
      <c r="AK1078" s="169">
        <v>0.97503671071953</v>
      </c>
      <c r="AL1078" s="169">
        <v>0.973772491613297</v>
      </c>
      <c r="AM1078" s="169">
        <v>0.979591836734694</v>
      </c>
      <c r="AN1078" s="169">
        <v>0.97503671071953</v>
      </c>
      <c r="AO1078" s="168">
        <v>0.99</v>
      </c>
      <c r="AP1078" s="358">
        <v>1</v>
      </c>
      <c r="AQ1078" s="358">
        <v>1</v>
      </c>
      <c r="AR1078" s="358">
        <v>1</v>
      </c>
      <c r="AS1078" s="359">
        <v>1</v>
      </c>
      <c r="AT1078" s="364">
        <v>0.0721861525408278</v>
      </c>
      <c r="AU1078" s="361">
        <v>0.1</v>
      </c>
      <c r="AV1078" s="362">
        <v>0.0909090909090909</v>
      </c>
      <c r="AW1078" s="362">
        <v>0</v>
      </c>
      <c r="AX1078" s="362">
        <v>0.1</v>
      </c>
      <c r="AY1078" s="142"/>
      <c r="AZ1078" s="140"/>
    </row>
    <row r="1079" spans="1:52">
      <c r="A1079" s="138"/>
      <c r="B1079" s="142"/>
      <c r="C1079" s="172" t="s">
        <v>1974</v>
      </c>
      <c r="D1079" s="166" t="s">
        <v>26</v>
      </c>
      <c r="E1079" s="166" t="s">
        <v>1975</v>
      </c>
      <c r="F1079" s="167" t="s">
        <v>2008</v>
      </c>
      <c r="G1079" s="195" t="s">
        <v>2009</v>
      </c>
      <c r="H1079" s="195" t="s">
        <v>2009</v>
      </c>
      <c r="I1079" s="195" t="s">
        <v>2009</v>
      </c>
      <c r="J1079" s="195" t="s">
        <v>2009</v>
      </c>
      <c r="K1079" s="168">
        <v>0.9</v>
      </c>
      <c r="L1079" s="169">
        <v>1</v>
      </c>
      <c r="M1079" s="169">
        <v>1</v>
      </c>
      <c r="N1079" s="170">
        <v>0.977777777777778</v>
      </c>
      <c r="O1079" s="170">
        <v>1</v>
      </c>
      <c r="P1079" s="356">
        <v>0.9</v>
      </c>
      <c r="Q1079" s="357">
        <v>0.987694831829368</v>
      </c>
      <c r="R1079" s="169">
        <v>0.972479721900348</v>
      </c>
      <c r="S1079" s="169">
        <v>0.960079840319361</v>
      </c>
      <c r="T1079" s="169">
        <v>0.987694831829368</v>
      </c>
      <c r="U1079" s="356">
        <v>0.9</v>
      </c>
      <c r="V1079" s="169">
        <v>0.931911402789172</v>
      </c>
      <c r="W1079" s="169">
        <v>0.918597914252607</v>
      </c>
      <c r="X1079" s="169">
        <v>0.94311377245509</v>
      </c>
      <c r="Y1079" s="169">
        <v>0.931911402789172</v>
      </c>
      <c r="Z1079" s="356">
        <v>0.92</v>
      </c>
      <c r="AA1079" s="356">
        <v>0.963556851311953</v>
      </c>
      <c r="AB1079" s="356">
        <v>0.949284785435631</v>
      </c>
      <c r="AC1079" s="356">
        <v>0.958301743745262</v>
      </c>
      <c r="AD1079" s="356">
        <v>0.963556851311953</v>
      </c>
      <c r="AE1079" s="356">
        <v>0.92</v>
      </c>
      <c r="AF1079" s="169">
        <v>0.99288256227758</v>
      </c>
      <c r="AG1079" s="169">
        <v>0.995098039215686</v>
      </c>
      <c r="AH1079" s="169">
        <v>0.986314760508309</v>
      </c>
      <c r="AI1079" s="169">
        <v>0.99288256227758</v>
      </c>
      <c r="AJ1079" s="356">
        <v>0.92</v>
      </c>
      <c r="AK1079" s="169">
        <v>0.969486823855756</v>
      </c>
      <c r="AL1079" s="169">
        <v>0.965792672338948</v>
      </c>
      <c r="AM1079" s="169">
        <v>0.967800180559735</v>
      </c>
      <c r="AN1079" s="169">
        <v>0.969486823855756</v>
      </c>
      <c r="AO1079" s="168">
        <v>0.99</v>
      </c>
      <c r="AP1079" s="358">
        <v>1</v>
      </c>
      <c r="AQ1079" s="358">
        <v>1</v>
      </c>
      <c r="AR1079" s="358">
        <v>1</v>
      </c>
      <c r="AS1079" s="359">
        <v>1</v>
      </c>
      <c r="AT1079" s="364">
        <v>0.0721861525408278</v>
      </c>
      <c r="AU1079" s="361">
        <v>0.0111111111111111</v>
      </c>
      <c r="AV1079" s="362">
        <v>0.0246913580246914</v>
      </c>
      <c r="AW1079" s="362">
        <v>0</v>
      </c>
      <c r="AX1079" s="362">
        <v>0.0111111111111111</v>
      </c>
      <c r="AY1079" s="142"/>
      <c r="AZ1079" s="140"/>
    </row>
    <row r="1080" spans="1:52">
      <c r="A1080" s="138"/>
      <c r="B1080" s="142"/>
      <c r="C1080" s="172" t="s">
        <v>1974</v>
      </c>
      <c r="D1080" s="166" t="s">
        <v>26</v>
      </c>
      <c r="E1080" s="166" t="s">
        <v>1975</v>
      </c>
      <c r="F1080" s="167" t="s">
        <v>2010</v>
      </c>
      <c r="G1080" s="195" t="s">
        <v>2011</v>
      </c>
      <c r="H1080" s="195" t="s">
        <v>2011</v>
      </c>
      <c r="I1080" s="195" t="s">
        <v>2011</v>
      </c>
      <c r="J1080" s="195" t="s">
        <v>2011</v>
      </c>
      <c r="K1080" s="168">
        <v>0.9</v>
      </c>
      <c r="L1080" s="169">
        <v>1</v>
      </c>
      <c r="M1080" s="169">
        <v>1</v>
      </c>
      <c r="N1080" s="170">
        <v>1</v>
      </c>
      <c r="O1080" s="170">
        <v>1</v>
      </c>
      <c r="P1080" s="356">
        <v>0.9</v>
      </c>
      <c r="Q1080" s="357">
        <v>0.987562189054726</v>
      </c>
      <c r="R1080" s="169">
        <v>0.985714285714286</v>
      </c>
      <c r="S1080" s="169">
        <v>0.978737113402062</v>
      </c>
      <c r="T1080" s="169">
        <v>0.987562189054726</v>
      </c>
      <c r="U1080" s="356">
        <v>0.9</v>
      </c>
      <c r="V1080" s="169">
        <v>0.950604122245913</v>
      </c>
      <c r="W1080" s="169">
        <v>0.930451127819549</v>
      </c>
      <c r="X1080" s="169">
        <v>0.947164948453608</v>
      </c>
      <c r="Y1080" s="169">
        <v>0.950604122245913</v>
      </c>
      <c r="Z1080" s="356">
        <v>0.92</v>
      </c>
      <c r="AA1080" s="356">
        <v>0.959921156373193</v>
      </c>
      <c r="AB1080" s="356">
        <v>0.950422535211268</v>
      </c>
      <c r="AC1080" s="356">
        <v>0.971515768056968</v>
      </c>
      <c r="AD1080" s="356">
        <v>0.959921156373193</v>
      </c>
      <c r="AE1080" s="356">
        <v>0.92</v>
      </c>
      <c r="AF1080" s="169">
        <v>0.994994994994995</v>
      </c>
      <c r="AG1080" s="169">
        <v>0.998493975903614</v>
      </c>
      <c r="AH1080" s="169">
        <v>0.998771498771499</v>
      </c>
      <c r="AI1080" s="169">
        <v>0.994994994994995</v>
      </c>
      <c r="AJ1080" s="356">
        <v>0.92</v>
      </c>
      <c r="AK1080" s="169">
        <v>0.971979788700046</v>
      </c>
      <c r="AL1080" s="169">
        <v>0.967305524239008</v>
      </c>
      <c r="AM1080" s="169">
        <v>0.975946372239748</v>
      </c>
      <c r="AN1080" s="169">
        <v>0.971979788700046</v>
      </c>
      <c r="AO1080" s="168">
        <v>0.99</v>
      </c>
      <c r="AP1080" s="358">
        <v>1</v>
      </c>
      <c r="AQ1080" s="358">
        <v>1</v>
      </c>
      <c r="AR1080" s="358">
        <v>1</v>
      </c>
      <c r="AS1080" s="359">
        <v>1</v>
      </c>
      <c r="AT1080" s="364">
        <v>0.0721861525408278</v>
      </c>
      <c r="AU1080" s="361">
        <v>0.0909090909090909</v>
      </c>
      <c r="AV1080" s="362">
        <v>0.285714285714286</v>
      </c>
      <c r="AW1080" s="362">
        <v>0</v>
      </c>
      <c r="AX1080" s="362">
        <v>0.0909090909090909</v>
      </c>
      <c r="AY1080" s="142"/>
      <c r="AZ1080" s="140"/>
    </row>
    <row r="1081" spans="1:52">
      <c r="A1081" s="138"/>
      <c r="B1081" s="142"/>
      <c r="C1081" s="172" t="s">
        <v>1974</v>
      </c>
      <c r="D1081" s="166" t="s">
        <v>26</v>
      </c>
      <c r="E1081" s="166" t="s">
        <v>1975</v>
      </c>
      <c r="F1081" s="167" t="s">
        <v>2012</v>
      </c>
      <c r="G1081" s="195" t="s">
        <v>2013</v>
      </c>
      <c r="H1081" s="195" t="s">
        <v>2013</v>
      </c>
      <c r="I1081" s="195" t="s">
        <v>2013</v>
      </c>
      <c r="J1081" s="195" t="s">
        <v>2013</v>
      </c>
      <c r="K1081" s="168">
        <v>0.9</v>
      </c>
      <c r="L1081" s="169">
        <v>1</v>
      </c>
      <c r="M1081" s="169">
        <v>0.96875</v>
      </c>
      <c r="N1081" s="170">
        <v>0.96875</v>
      </c>
      <c r="O1081" s="170">
        <v>1</v>
      </c>
      <c r="P1081" s="356">
        <v>0.9</v>
      </c>
      <c r="Q1081" s="357">
        <v>0.991952562473528</v>
      </c>
      <c r="R1081" s="169">
        <v>0.988753936122357</v>
      </c>
      <c r="S1081" s="169">
        <v>0.986231884057971</v>
      </c>
      <c r="T1081" s="169">
        <v>0.991952562473528</v>
      </c>
      <c r="U1081" s="356">
        <v>0.9</v>
      </c>
      <c r="V1081" s="169">
        <v>0.93985599322321</v>
      </c>
      <c r="W1081" s="169">
        <v>0.92442645074224</v>
      </c>
      <c r="X1081" s="169">
        <v>0.947101449275362</v>
      </c>
      <c r="Y1081" s="169">
        <v>0.93985599322321</v>
      </c>
      <c r="Z1081" s="356">
        <v>0.92</v>
      </c>
      <c r="AA1081" s="356">
        <v>0.968992248062015</v>
      </c>
      <c r="AB1081" s="356">
        <v>0.956017104459377</v>
      </c>
      <c r="AC1081" s="356">
        <v>0.976878612716763</v>
      </c>
      <c r="AD1081" s="356">
        <v>0.968992248062015</v>
      </c>
      <c r="AE1081" s="356">
        <v>0.92</v>
      </c>
      <c r="AF1081" s="169">
        <v>1</v>
      </c>
      <c r="AG1081" s="169">
        <v>0.99859943977591</v>
      </c>
      <c r="AH1081" s="169">
        <v>1</v>
      </c>
      <c r="AI1081" s="169">
        <v>1</v>
      </c>
      <c r="AJ1081" s="356">
        <v>0.92</v>
      </c>
      <c r="AK1081" s="169">
        <v>0.974967061923584</v>
      </c>
      <c r="AL1081" s="169">
        <v>0.964775964775965</v>
      </c>
      <c r="AM1081" s="169">
        <v>0.977738201246661</v>
      </c>
      <c r="AN1081" s="169">
        <v>0.974967061923584</v>
      </c>
      <c r="AO1081" s="168">
        <v>0.99</v>
      </c>
      <c r="AP1081" s="358">
        <v>1</v>
      </c>
      <c r="AQ1081" s="358">
        <v>1</v>
      </c>
      <c r="AR1081" s="358">
        <v>1</v>
      </c>
      <c r="AS1081" s="359">
        <v>1</v>
      </c>
      <c r="AT1081" s="364">
        <v>0.0721861525408278</v>
      </c>
      <c r="AU1081" s="361">
        <v>0</v>
      </c>
      <c r="AV1081" s="362">
        <v>0.288888888888889</v>
      </c>
      <c r="AW1081" s="362">
        <v>0</v>
      </c>
      <c r="AX1081" s="362">
        <v>0</v>
      </c>
      <c r="AY1081" s="142"/>
      <c r="AZ1081" s="140"/>
    </row>
    <row r="1082" spans="1:52">
      <c r="A1082" s="138"/>
      <c r="B1082" s="142"/>
      <c r="C1082" s="172" t="s">
        <v>1974</v>
      </c>
      <c r="D1082" s="166" t="s">
        <v>26</v>
      </c>
      <c r="E1082" s="166" t="s">
        <v>1975</v>
      </c>
      <c r="F1082" s="167" t="s">
        <v>2014</v>
      </c>
      <c r="G1082" s="195" t="s">
        <v>2015</v>
      </c>
      <c r="H1082" s="195" t="s">
        <v>2015</v>
      </c>
      <c r="I1082" s="195" t="s">
        <v>2015</v>
      </c>
      <c r="J1082" s="195" t="s">
        <v>2015</v>
      </c>
      <c r="K1082" s="168">
        <v>0.9</v>
      </c>
      <c r="L1082" s="169">
        <v>1</v>
      </c>
      <c r="M1082" s="169">
        <v>1</v>
      </c>
      <c r="N1082" s="170">
        <v>0.96</v>
      </c>
      <c r="O1082" s="170">
        <v>1</v>
      </c>
      <c r="P1082" s="356">
        <v>0.9</v>
      </c>
      <c r="Q1082" s="357">
        <v>0.91413881748072</v>
      </c>
      <c r="R1082" s="169">
        <v>0.962962962962963</v>
      </c>
      <c r="S1082" s="169">
        <v>0.962049335863378</v>
      </c>
      <c r="T1082" s="169">
        <v>0.91413881748072</v>
      </c>
      <c r="U1082" s="356">
        <v>0.9</v>
      </c>
      <c r="V1082" s="169">
        <v>0.905398457583548</v>
      </c>
      <c r="W1082" s="169">
        <v>0.913227513227513</v>
      </c>
      <c r="X1082" s="169">
        <v>0.921252371916509</v>
      </c>
      <c r="Y1082" s="169">
        <v>0.905398457583548</v>
      </c>
      <c r="Z1082" s="356">
        <v>0.92</v>
      </c>
      <c r="AA1082" s="356">
        <v>0.915607985480944</v>
      </c>
      <c r="AB1082" s="356">
        <v>0.931495405179616</v>
      </c>
      <c r="AC1082" s="356">
        <v>0.929178470254957</v>
      </c>
      <c r="AD1082" s="356">
        <v>0.915607985480944</v>
      </c>
      <c r="AE1082" s="356">
        <v>0.92</v>
      </c>
      <c r="AF1082" s="169">
        <v>0.996243425995492</v>
      </c>
      <c r="AG1082" s="169">
        <v>0.997742663656885</v>
      </c>
      <c r="AH1082" s="169">
        <v>0.992240543161979</v>
      </c>
      <c r="AI1082" s="169">
        <v>0.996243425995492</v>
      </c>
      <c r="AJ1082" s="356">
        <v>0.92</v>
      </c>
      <c r="AK1082" s="169">
        <v>0.952319169639961</v>
      </c>
      <c r="AL1082" s="169">
        <v>0.952396373056995</v>
      </c>
      <c r="AM1082" s="169">
        <v>0.946022727272727</v>
      </c>
      <c r="AN1082" s="169">
        <v>0.952319169639961</v>
      </c>
      <c r="AO1082" s="168">
        <v>0.99</v>
      </c>
      <c r="AP1082" s="358">
        <v>1</v>
      </c>
      <c r="AQ1082" s="358">
        <v>1</v>
      </c>
      <c r="AR1082" s="358">
        <v>1</v>
      </c>
      <c r="AS1082" s="359">
        <v>1</v>
      </c>
      <c r="AT1082" s="364">
        <v>0.0721861525408278</v>
      </c>
      <c r="AU1082" s="361">
        <v>0</v>
      </c>
      <c r="AV1082" s="362">
        <v>0</v>
      </c>
      <c r="AW1082" s="362">
        <v>0</v>
      </c>
      <c r="AX1082" s="362">
        <v>0</v>
      </c>
      <c r="AY1082" s="142"/>
      <c r="AZ1082" s="140"/>
    </row>
    <row r="1083" spans="1:52">
      <c r="A1083" s="138"/>
      <c r="B1083" s="142"/>
      <c r="C1083" s="172" t="s">
        <v>1974</v>
      </c>
      <c r="D1083" s="166" t="s">
        <v>26</v>
      </c>
      <c r="E1083" s="166" t="s">
        <v>1975</v>
      </c>
      <c r="F1083" s="167" t="s">
        <v>2016</v>
      </c>
      <c r="G1083" s="195" t="s">
        <v>2017</v>
      </c>
      <c r="H1083" s="195" t="s">
        <v>2017</v>
      </c>
      <c r="I1083" s="195" t="s">
        <v>2017</v>
      </c>
      <c r="J1083" s="195" t="s">
        <v>2017</v>
      </c>
      <c r="K1083" s="168">
        <v>0.9</v>
      </c>
      <c r="L1083" s="169">
        <v>0.840579710144927</v>
      </c>
      <c r="M1083" s="169">
        <v>0.897058823529412</v>
      </c>
      <c r="N1083" s="170">
        <v>0.859649122807018</v>
      </c>
      <c r="O1083" s="170">
        <v>0.840579710144927</v>
      </c>
      <c r="P1083" s="356">
        <v>0.9</v>
      </c>
      <c r="Q1083" s="357">
        <v>0.961684210526316</v>
      </c>
      <c r="R1083" s="169">
        <v>0.967840531561462</v>
      </c>
      <c r="S1083" s="169">
        <v>0.962052378407269</v>
      </c>
      <c r="T1083" s="169">
        <v>0.961684210526316</v>
      </c>
      <c r="U1083" s="356">
        <v>0.9</v>
      </c>
      <c r="V1083" s="169">
        <v>0.896280701754386</v>
      </c>
      <c r="W1083" s="169">
        <v>0.891029900332226</v>
      </c>
      <c r="X1083" s="169">
        <v>0.900855157669695</v>
      </c>
      <c r="Y1083" s="169">
        <v>0.896280701754386</v>
      </c>
      <c r="Z1083" s="356">
        <v>0.92</v>
      </c>
      <c r="AA1083" s="356">
        <v>0.918535127055306</v>
      </c>
      <c r="AB1083" s="356">
        <v>0.93717277486911</v>
      </c>
      <c r="AC1083" s="356">
        <v>0.907664453832227</v>
      </c>
      <c r="AD1083" s="356">
        <v>0.918535127055306</v>
      </c>
      <c r="AE1083" s="356">
        <v>0.92</v>
      </c>
      <c r="AF1083" s="169">
        <v>0.962243320821373</v>
      </c>
      <c r="AG1083" s="169">
        <v>0.863977295763227</v>
      </c>
      <c r="AH1083" s="169">
        <v>0.96072157930565</v>
      </c>
      <c r="AI1083" s="169">
        <v>0.962243320821373</v>
      </c>
      <c r="AJ1083" s="356">
        <v>0.92</v>
      </c>
      <c r="AK1083" s="169">
        <v>0.961778290993072</v>
      </c>
      <c r="AL1083" s="169">
        <v>0.965386695511087</v>
      </c>
      <c r="AM1083" s="169">
        <v>0.941994069681245</v>
      </c>
      <c r="AN1083" s="169">
        <v>0.961778290993072</v>
      </c>
      <c r="AO1083" s="168">
        <v>0.99</v>
      </c>
      <c r="AP1083" s="358">
        <v>1</v>
      </c>
      <c r="AQ1083" s="358">
        <v>1</v>
      </c>
      <c r="AR1083" s="358">
        <v>1</v>
      </c>
      <c r="AS1083" s="359">
        <v>1</v>
      </c>
      <c r="AT1083" s="364">
        <v>0.0721861525408278</v>
      </c>
      <c r="AU1083" s="361">
        <v>0.0263157894736842</v>
      </c>
      <c r="AV1083" s="362">
        <v>0.244897959183673</v>
      </c>
      <c r="AW1083" s="362">
        <v>0.0666666666666667</v>
      </c>
      <c r="AX1083" s="362">
        <v>0.0263157894736842</v>
      </c>
      <c r="AY1083" s="142"/>
      <c r="AZ1083" s="140"/>
    </row>
    <row r="1084" spans="1:52">
      <c r="A1084" s="138"/>
      <c r="B1084" s="142"/>
      <c r="C1084" s="172" t="s">
        <v>1974</v>
      </c>
      <c r="D1084" s="166" t="s">
        <v>26</v>
      </c>
      <c r="E1084" s="166" t="s">
        <v>1975</v>
      </c>
      <c r="F1084" s="167" t="s">
        <v>2018</v>
      </c>
      <c r="G1084" s="195" t="s">
        <v>2019</v>
      </c>
      <c r="H1084" s="195" t="s">
        <v>2019</v>
      </c>
      <c r="I1084" s="195" t="s">
        <v>2019</v>
      </c>
      <c r="J1084" s="195" t="s">
        <v>2019</v>
      </c>
      <c r="K1084" s="168">
        <v>0.9</v>
      </c>
      <c r="L1084" s="169">
        <v>0.90625</v>
      </c>
      <c r="M1084" s="169">
        <v>0.971428571428571</v>
      </c>
      <c r="N1084" s="170">
        <v>0.961538461538462</v>
      </c>
      <c r="O1084" s="170">
        <v>0.90625</v>
      </c>
      <c r="P1084" s="356">
        <v>0.9</v>
      </c>
      <c r="Q1084" s="357">
        <v>0.978767123287671</v>
      </c>
      <c r="R1084" s="169">
        <v>0.981150159744409</v>
      </c>
      <c r="S1084" s="169">
        <v>0.989554700384827</v>
      </c>
      <c r="T1084" s="169">
        <v>0.978767123287671</v>
      </c>
      <c r="U1084" s="356">
        <v>0.9</v>
      </c>
      <c r="V1084" s="169">
        <v>0.957876712328767</v>
      </c>
      <c r="W1084" s="169">
        <v>0.962939297124601</v>
      </c>
      <c r="X1084" s="169">
        <v>0.963166575041231</v>
      </c>
      <c r="Y1084" s="169">
        <v>0.957876712328767</v>
      </c>
      <c r="Z1084" s="356">
        <v>0.92</v>
      </c>
      <c r="AA1084" s="356">
        <v>0.938848920863309</v>
      </c>
      <c r="AB1084" s="356">
        <v>0.950191570881226</v>
      </c>
      <c r="AC1084" s="356">
        <v>0.960542540073983</v>
      </c>
      <c r="AD1084" s="356">
        <v>0.938848920863309</v>
      </c>
      <c r="AE1084" s="356">
        <v>0.92</v>
      </c>
      <c r="AF1084" s="169">
        <v>0.995129615082482</v>
      </c>
      <c r="AG1084" s="169">
        <v>0.994294605809129</v>
      </c>
      <c r="AH1084" s="169">
        <v>0.996987145152651</v>
      </c>
      <c r="AI1084" s="169">
        <v>0.995129615082482</v>
      </c>
      <c r="AJ1084" s="356">
        <v>0.92</v>
      </c>
      <c r="AK1084" s="169">
        <v>0.976196990424077</v>
      </c>
      <c r="AL1084" s="169">
        <v>0.972448490656445</v>
      </c>
      <c r="AM1084" s="169">
        <v>0.975665399239544</v>
      </c>
      <c r="AN1084" s="169">
        <v>0.976196990424077</v>
      </c>
      <c r="AO1084" s="168">
        <v>0.99</v>
      </c>
      <c r="AP1084" s="358">
        <v>1</v>
      </c>
      <c r="AQ1084" s="358">
        <v>1</v>
      </c>
      <c r="AR1084" s="358">
        <v>1</v>
      </c>
      <c r="AS1084" s="359">
        <v>1</v>
      </c>
      <c r="AT1084" s="364">
        <v>0.0721861525408278</v>
      </c>
      <c r="AU1084" s="361">
        <v>0</v>
      </c>
      <c r="AV1084" s="362">
        <v>0.125</v>
      </c>
      <c r="AW1084" s="362">
        <v>0.0714285714285714</v>
      </c>
      <c r="AX1084" s="362">
        <v>0</v>
      </c>
      <c r="AY1084" s="142"/>
      <c r="AZ1084" s="140"/>
    </row>
    <row r="1085" spans="1:52">
      <c r="A1085" s="138"/>
      <c r="B1085" s="142"/>
      <c r="C1085" s="172" t="s">
        <v>1974</v>
      </c>
      <c r="D1085" s="166" t="s">
        <v>26</v>
      </c>
      <c r="E1085" s="166" t="s">
        <v>1975</v>
      </c>
      <c r="F1085" s="167" t="s">
        <v>2020</v>
      </c>
      <c r="G1085" s="195" t="s">
        <v>2021</v>
      </c>
      <c r="H1085" s="195" t="s">
        <v>2021</v>
      </c>
      <c r="I1085" s="195" t="s">
        <v>2021</v>
      </c>
      <c r="J1085" s="195" t="s">
        <v>2021</v>
      </c>
      <c r="K1085" s="168">
        <v>0.9</v>
      </c>
      <c r="L1085" s="169">
        <v>0.875</v>
      </c>
      <c r="M1085" s="169">
        <v>0.927536231884058</v>
      </c>
      <c r="N1085" s="170">
        <v>0.864406779661017</v>
      </c>
      <c r="O1085" s="170">
        <v>0.875</v>
      </c>
      <c r="P1085" s="356">
        <v>0.9</v>
      </c>
      <c r="Q1085" s="357">
        <v>0.970971285109054</v>
      </c>
      <c r="R1085" s="169">
        <v>0.962058141121878</v>
      </c>
      <c r="S1085" s="169">
        <v>0.879695556101154</v>
      </c>
      <c r="T1085" s="169">
        <v>0.970971285109054</v>
      </c>
      <c r="U1085" s="356">
        <v>0.9</v>
      </c>
      <c r="V1085" s="169">
        <v>0.824729326847638</v>
      </c>
      <c r="W1085" s="169">
        <v>0.85942404804149</v>
      </c>
      <c r="X1085" s="169">
        <v>0.906457156886816</v>
      </c>
      <c r="Y1085" s="169">
        <v>0.824729326847638</v>
      </c>
      <c r="Z1085" s="356">
        <v>0.92</v>
      </c>
      <c r="AA1085" s="356">
        <v>0.906188925081433</v>
      </c>
      <c r="AB1085" s="356">
        <v>0.93719806763285</v>
      </c>
      <c r="AC1085" s="356">
        <v>0.922444786851567</v>
      </c>
      <c r="AD1085" s="356">
        <v>0.906188925081433</v>
      </c>
      <c r="AE1085" s="356">
        <v>0.92</v>
      </c>
      <c r="AF1085" s="169">
        <v>0.995825215697189</v>
      </c>
      <c r="AG1085" s="169">
        <v>0.998384925975774</v>
      </c>
      <c r="AH1085" s="169">
        <v>0.994209354120267</v>
      </c>
      <c r="AI1085" s="169">
        <v>0.995825215697189</v>
      </c>
      <c r="AJ1085" s="356">
        <v>0.92</v>
      </c>
      <c r="AK1085" s="169">
        <v>0.943086464793871</v>
      </c>
      <c r="AL1085" s="169">
        <v>0.958718148436631</v>
      </c>
      <c r="AM1085" s="169">
        <v>0.944536698771172</v>
      </c>
      <c r="AN1085" s="169">
        <v>0.943086464793871</v>
      </c>
      <c r="AO1085" s="168">
        <v>0.99</v>
      </c>
      <c r="AP1085" s="358">
        <v>1</v>
      </c>
      <c r="AQ1085" s="358">
        <v>1</v>
      </c>
      <c r="AR1085" s="358">
        <v>1</v>
      </c>
      <c r="AS1085" s="359">
        <v>1</v>
      </c>
      <c r="AT1085" s="364">
        <v>0.0721861525408278</v>
      </c>
      <c r="AU1085" s="361">
        <v>0.0133333333333333</v>
      </c>
      <c r="AV1085" s="362">
        <v>0.222222222222222</v>
      </c>
      <c r="AW1085" s="362">
        <v>0.0151515151515152</v>
      </c>
      <c r="AX1085" s="362">
        <v>0.0133333333333333</v>
      </c>
      <c r="AY1085" s="142"/>
      <c r="AZ1085" s="140"/>
    </row>
    <row r="1086" spans="1:52">
      <c r="A1086" s="138"/>
      <c r="B1086" s="142"/>
      <c r="C1086" s="172" t="s">
        <v>1974</v>
      </c>
      <c r="D1086" s="166" t="s">
        <v>26</v>
      </c>
      <c r="E1086" s="166" t="s">
        <v>1975</v>
      </c>
      <c r="F1086" s="167" t="s">
        <v>2022</v>
      </c>
      <c r="G1086" s="195" t="s">
        <v>2023</v>
      </c>
      <c r="H1086" s="195" t="s">
        <v>2023</v>
      </c>
      <c r="I1086" s="195" t="s">
        <v>2023</v>
      </c>
      <c r="J1086" s="195" t="s">
        <v>2023</v>
      </c>
      <c r="K1086" s="168">
        <v>0.9</v>
      </c>
      <c r="L1086" s="169" t="s">
        <v>32</v>
      </c>
      <c r="M1086" s="169" t="s">
        <v>32</v>
      </c>
      <c r="N1086" s="170" t="s">
        <v>32</v>
      </c>
      <c r="O1086" s="170" t="s">
        <v>32</v>
      </c>
      <c r="P1086" s="356">
        <v>0.9</v>
      </c>
      <c r="Q1086" s="357">
        <v>0</v>
      </c>
      <c r="R1086" s="169">
        <v>0</v>
      </c>
      <c r="S1086" s="169">
        <v>0</v>
      </c>
      <c r="T1086" s="169">
        <v>0</v>
      </c>
      <c r="U1086" s="356">
        <v>0.9</v>
      </c>
      <c r="V1086" s="169">
        <v>0</v>
      </c>
      <c r="W1086" s="169">
        <v>0</v>
      </c>
      <c r="X1086" s="169">
        <v>0</v>
      </c>
      <c r="Y1086" s="169">
        <v>0</v>
      </c>
      <c r="Z1086" s="356">
        <v>0.92</v>
      </c>
      <c r="AA1086" s="356">
        <v>0</v>
      </c>
      <c r="AB1086" s="356" t="s">
        <v>32</v>
      </c>
      <c r="AC1086" s="356" t="s">
        <v>32</v>
      </c>
      <c r="AD1086" s="356">
        <v>0</v>
      </c>
      <c r="AE1086" s="356">
        <v>0.92</v>
      </c>
      <c r="AF1086" s="169" t="s">
        <v>32</v>
      </c>
      <c r="AG1086" s="169" t="s">
        <v>32</v>
      </c>
      <c r="AH1086" s="169" t="s">
        <v>32</v>
      </c>
      <c r="AI1086" s="169" t="s">
        <v>32</v>
      </c>
      <c r="AJ1086" s="356">
        <v>0.92</v>
      </c>
      <c r="AK1086" s="169">
        <v>0.00173862648507679</v>
      </c>
      <c r="AL1086" s="169">
        <v>0.00461361014994233</v>
      </c>
      <c r="AM1086" s="169">
        <v>0.00605245460659045</v>
      </c>
      <c r="AN1086" s="169">
        <v>0.00173862648507679</v>
      </c>
      <c r="AO1086" s="168">
        <v>0.99</v>
      </c>
      <c r="AP1086" s="358" t="s">
        <v>32</v>
      </c>
      <c r="AQ1086" s="358" t="s">
        <v>32</v>
      </c>
      <c r="AR1086" s="358" t="s">
        <v>32</v>
      </c>
      <c r="AS1086" s="359" t="s">
        <v>32</v>
      </c>
      <c r="AT1086" s="364">
        <v>0.0721861525408278</v>
      </c>
      <c r="AU1086" s="361" t="s">
        <v>32</v>
      </c>
      <c r="AV1086" s="362" t="s">
        <v>32</v>
      </c>
      <c r="AW1086" s="362" t="s">
        <v>32</v>
      </c>
      <c r="AX1086" s="362" t="s">
        <v>32</v>
      </c>
      <c r="AY1086" s="142"/>
      <c r="AZ1086" s="140"/>
    </row>
    <row r="1087" spans="1:52">
      <c r="A1087" s="138"/>
      <c r="B1087" s="142"/>
      <c r="C1087" s="172" t="s">
        <v>1974</v>
      </c>
      <c r="D1087" s="166" t="s">
        <v>26</v>
      </c>
      <c r="E1087" s="166" t="s">
        <v>1975</v>
      </c>
      <c r="F1087" s="167" t="s">
        <v>2024</v>
      </c>
      <c r="G1087" s="195" t="s">
        <v>2025</v>
      </c>
      <c r="H1087" s="195" t="s">
        <v>2025</v>
      </c>
      <c r="I1087" s="195" t="s">
        <v>2025</v>
      </c>
      <c r="J1087" s="195" t="s">
        <v>2025</v>
      </c>
      <c r="K1087" s="168">
        <v>0.9</v>
      </c>
      <c r="L1087" s="169">
        <v>0.9</v>
      </c>
      <c r="M1087" s="169">
        <v>0.870967741935484</v>
      </c>
      <c r="N1087" s="170">
        <v>0.961538461538462</v>
      </c>
      <c r="O1087" s="170">
        <v>0.9</v>
      </c>
      <c r="P1087" s="356">
        <v>0.9</v>
      </c>
      <c r="Q1087" s="357">
        <v>0.989819376026273</v>
      </c>
      <c r="R1087" s="169">
        <v>0.986907186499855</v>
      </c>
      <c r="S1087" s="169">
        <v>0.992900054614965</v>
      </c>
      <c r="T1087" s="169">
        <v>0.989819376026273</v>
      </c>
      <c r="U1087" s="356">
        <v>0.9</v>
      </c>
      <c r="V1087" s="169">
        <v>0.944499178981938</v>
      </c>
      <c r="W1087" s="169">
        <v>0.935408786732616</v>
      </c>
      <c r="X1087" s="169">
        <v>0.944838885854724</v>
      </c>
      <c r="Y1087" s="169">
        <v>0.944499178981938</v>
      </c>
      <c r="Z1087" s="356">
        <v>0.92</v>
      </c>
      <c r="AA1087" s="356">
        <v>0.967976710334789</v>
      </c>
      <c r="AB1087" s="356">
        <v>0.961583236321304</v>
      </c>
      <c r="AC1087" s="356">
        <v>0.961145194274029</v>
      </c>
      <c r="AD1087" s="356">
        <v>0.967976710334789</v>
      </c>
      <c r="AE1087" s="356">
        <v>0.92</v>
      </c>
      <c r="AF1087" s="169">
        <v>0.979686386315039</v>
      </c>
      <c r="AG1087" s="169">
        <v>0.975178176456132</v>
      </c>
      <c r="AH1087" s="169">
        <v>0.9860691896912</v>
      </c>
      <c r="AI1087" s="169">
        <v>0.979686386315039</v>
      </c>
      <c r="AJ1087" s="356">
        <v>0.92</v>
      </c>
      <c r="AK1087" s="169">
        <v>0.975804375804376</v>
      </c>
      <c r="AL1087" s="169">
        <v>0.967178770949721</v>
      </c>
      <c r="AM1087" s="169">
        <v>0.967248131007476</v>
      </c>
      <c r="AN1087" s="169">
        <v>0.975804375804376</v>
      </c>
      <c r="AO1087" s="168">
        <v>0.99</v>
      </c>
      <c r="AP1087" s="358">
        <v>1</v>
      </c>
      <c r="AQ1087" s="358">
        <v>1</v>
      </c>
      <c r="AR1087" s="358">
        <v>1</v>
      </c>
      <c r="AS1087" s="359">
        <v>1</v>
      </c>
      <c r="AT1087" s="364">
        <v>0.0721861525408278</v>
      </c>
      <c r="AU1087" s="361">
        <v>0.0689655172413793</v>
      </c>
      <c r="AV1087" s="362">
        <v>0.0526315789473684</v>
      </c>
      <c r="AW1087" s="362">
        <v>0.0952380952380952</v>
      </c>
      <c r="AX1087" s="362">
        <v>0.0689655172413793</v>
      </c>
      <c r="AY1087" s="142"/>
      <c r="AZ1087" s="140"/>
    </row>
    <row r="1088" spans="1:52">
      <c r="A1088" s="138"/>
      <c r="B1088" s="142"/>
      <c r="C1088" s="172" t="s">
        <v>1974</v>
      </c>
      <c r="D1088" s="166" t="s">
        <v>26</v>
      </c>
      <c r="E1088" s="166" t="s">
        <v>1975</v>
      </c>
      <c r="F1088" s="167" t="s">
        <v>2026</v>
      </c>
      <c r="G1088" s="195" t="s">
        <v>2027</v>
      </c>
      <c r="H1088" s="195" t="s">
        <v>2027</v>
      </c>
      <c r="I1088" s="195" t="s">
        <v>2027</v>
      </c>
      <c r="J1088" s="195" t="s">
        <v>2027</v>
      </c>
      <c r="K1088" s="168">
        <v>0.9</v>
      </c>
      <c r="L1088" s="169">
        <v>0.875</v>
      </c>
      <c r="M1088" s="169">
        <v>1</v>
      </c>
      <c r="N1088" s="170">
        <v>0.952380952380952</v>
      </c>
      <c r="O1088" s="170">
        <v>0.875</v>
      </c>
      <c r="P1088" s="356">
        <v>0.9</v>
      </c>
      <c r="Q1088" s="357">
        <v>0.976263399693721</v>
      </c>
      <c r="R1088" s="169">
        <v>0.953712632594021</v>
      </c>
      <c r="S1088" s="169">
        <v>0.959672337744171</v>
      </c>
      <c r="T1088" s="169">
        <v>0.976263399693721</v>
      </c>
      <c r="U1088" s="356">
        <v>0.9</v>
      </c>
      <c r="V1088" s="169">
        <v>0.942955589586524</v>
      </c>
      <c r="W1088" s="169">
        <v>0.931211828993893</v>
      </c>
      <c r="X1088" s="169">
        <v>0.936988027725268</v>
      </c>
      <c r="Y1088" s="169">
        <v>0.942955589586524</v>
      </c>
      <c r="Z1088" s="356">
        <v>0.92</v>
      </c>
      <c r="AA1088" s="356">
        <v>0.961538461538462</v>
      </c>
      <c r="AB1088" s="356">
        <v>0.942148760330578</v>
      </c>
      <c r="AC1088" s="356">
        <v>0.942675159235669</v>
      </c>
      <c r="AD1088" s="356">
        <v>0.961538461538462</v>
      </c>
      <c r="AE1088" s="356">
        <v>0.92</v>
      </c>
      <c r="AF1088" s="169">
        <v>0.998737373737374</v>
      </c>
      <c r="AG1088" s="169">
        <v>0.999092558983666</v>
      </c>
      <c r="AH1088" s="169">
        <v>0.999287495546847</v>
      </c>
      <c r="AI1088" s="169">
        <v>0.998737373737374</v>
      </c>
      <c r="AJ1088" s="356">
        <v>0.92</v>
      </c>
      <c r="AK1088" s="169">
        <v>0.969075418112969</v>
      </c>
      <c r="AL1088" s="169">
        <v>0.962470680218921</v>
      </c>
      <c r="AM1088" s="169">
        <v>0.964586846543002</v>
      </c>
      <c r="AN1088" s="169">
        <v>0.969075418112969</v>
      </c>
      <c r="AO1088" s="168">
        <v>0.99</v>
      </c>
      <c r="AP1088" s="358">
        <v>1</v>
      </c>
      <c r="AQ1088" s="358">
        <v>1</v>
      </c>
      <c r="AR1088" s="358">
        <v>1</v>
      </c>
      <c r="AS1088" s="359">
        <v>1</v>
      </c>
      <c r="AT1088" s="364">
        <v>0.0721861525408278</v>
      </c>
      <c r="AU1088" s="361">
        <v>0</v>
      </c>
      <c r="AV1088" s="362">
        <v>0.196078431372549</v>
      </c>
      <c r="AW1088" s="362">
        <v>0</v>
      </c>
      <c r="AX1088" s="362">
        <v>0</v>
      </c>
      <c r="AY1088" s="142"/>
      <c r="AZ1088" s="140"/>
    </row>
    <row r="1089" spans="1:52">
      <c r="A1089" s="138"/>
      <c r="B1089" s="142"/>
      <c r="C1089" s="172" t="s">
        <v>1974</v>
      </c>
      <c r="D1089" s="166" t="s">
        <v>26</v>
      </c>
      <c r="E1089" s="166" t="s">
        <v>1975</v>
      </c>
      <c r="F1089" s="167" t="s">
        <v>2028</v>
      </c>
      <c r="G1089" s="195" t="s">
        <v>2029</v>
      </c>
      <c r="H1089" s="195" t="s">
        <v>2029</v>
      </c>
      <c r="I1089" s="195" t="s">
        <v>2029</v>
      </c>
      <c r="J1089" s="195" t="s">
        <v>2029</v>
      </c>
      <c r="K1089" s="168">
        <v>0.9</v>
      </c>
      <c r="L1089" s="169">
        <v>0.987179487179487</v>
      </c>
      <c r="M1089" s="169">
        <v>0.975308641975309</v>
      </c>
      <c r="N1089" s="170">
        <v>0.970149253731343</v>
      </c>
      <c r="O1089" s="170">
        <v>0.987179487179487</v>
      </c>
      <c r="P1089" s="356">
        <v>0.9</v>
      </c>
      <c r="Q1089" s="357">
        <v>0.806751054852321</v>
      </c>
      <c r="R1089" s="169">
        <v>0.965654334621756</v>
      </c>
      <c r="S1089" s="169">
        <v>0.974666666666667</v>
      </c>
      <c r="T1089" s="169">
        <v>0.806751054852321</v>
      </c>
      <c r="U1089" s="356">
        <v>0.9</v>
      </c>
      <c r="V1089" s="169">
        <v>0.880289330922242</v>
      </c>
      <c r="W1089" s="169">
        <v>0.909331860850359</v>
      </c>
      <c r="X1089" s="169">
        <v>0.934222222222222</v>
      </c>
      <c r="Y1089" s="169">
        <v>0.880289330922242</v>
      </c>
      <c r="Z1089" s="356">
        <v>0.92</v>
      </c>
      <c r="AA1089" s="356">
        <v>0.925925925925926</v>
      </c>
      <c r="AB1089" s="356">
        <v>0.934574976122254</v>
      </c>
      <c r="AC1089" s="356">
        <v>0.950884086444008</v>
      </c>
      <c r="AD1089" s="356">
        <v>0.925925925925926</v>
      </c>
      <c r="AE1089" s="356">
        <v>0.92</v>
      </c>
      <c r="AF1089" s="169">
        <v>0.99482936918304</v>
      </c>
      <c r="AG1089" s="169">
        <v>0.998438545616774</v>
      </c>
      <c r="AH1089" s="169">
        <v>0.992649137687306</v>
      </c>
      <c r="AI1089" s="169">
        <v>0.99482936918304</v>
      </c>
      <c r="AJ1089" s="356">
        <v>0.92</v>
      </c>
      <c r="AK1089" s="169">
        <v>0.954723637789102</v>
      </c>
      <c r="AL1089" s="169">
        <v>0.965019284240739</v>
      </c>
      <c r="AM1089" s="169">
        <v>0.967564259485924</v>
      </c>
      <c r="AN1089" s="169">
        <v>0.954723637789102</v>
      </c>
      <c r="AO1089" s="168">
        <v>0.99</v>
      </c>
      <c r="AP1089" s="358">
        <v>1</v>
      </c>
      <c r="AQ1089" s="358">
        <v>1</v>
      </c>
      <c r="AR1089" s="358">
        <v>1</v>
      </c>
      <c r="AS1089" s="359">
        <v>1</v>
      </c>
      <c r="AT1089" s="364">
        <v>0.0721861525408278</v>
      </c>
      <c r="AU1089" s="361">
        <v>0</v>
      </c>
      <c r="AV1089" s="362">
        <v>0.109090909090909</v>
      </c>
      <c r="AW1089" s="362">
        <v>0.0212765957446809</v>
      </c>
      <c r="AX1089" s="362">
        <v>0</v>
      </c>
      <c r="AY1089" s="142"/>
      <c r="AZ1089" s="140"/>
    </row>
    <row r="1090" spans="1:52">
      <c r="A1090" s="138"/>
      <c r="B1090" s="142"/>
      <c r="C1090" s="172" t="s">
        <v>1974</v>
      </c>
      <c r="D1090" s="166" t="s">
        <v>26</v>
      </c>
      <c r="E1090" s="166" t="s">
        <v>1975</v>
      </c>
      <c r="F1090" s="167" t="s">
        <v>2030</v>
      </c>
      <c r="G1090" s="195" t="s">
        <v>2031</v>
      </c>
      <c r="H1090" s="195" t="s">
        <v>2031</v>
      </c>
      <c r="I1090" s="195" t="s">
        <v>2031</v>
      </c>
      <c r="J1090" s="195" t="s">
        <v>2031</v>
      </c>
      <c r="K1090" s="168">
        <v>0.9</v>
      </c>
      <c r="L1090" s="169">
        <v>1</v>
      </c>
      <c r="M1090" s="169">
        <v>0.92</v>
      </c>
      <c r="N1090" s="170">
        <v>1</v>
      </c>
      <c r="O1090" s="170">
        <v>1</v>
      </c>
      <c r="P1090" s="356">
        <v>0.9</v>
      </c>
      <c r="Q1090" s="357">
        <v>0.975185023944275</v>
      </c>
      <c r="R1090" s="169">
        <v>0.972772277227723</v>
      </c>
      <c r="S1090" s="169">
        <v>0.979495268138801</v>
      </c>
      <c r="T1090" s="169">
        <v>0.975185023944275</v>
      </c>
      <c r="U1090" s="356">
        <v>0.9</v>
      </c>
      <c r="V1090" s="169">
        <v>0.953852851545494</v>
      </c>
      <c r="W1090" s="169">
        <v>0.941006600660066</v>
      </c>
      <c r="X1090" s="169">
        <v>0.950315457413249</v>
      </c>
      <c r="Y1090" s="169">
        <v>0.953852851545494</v>
      </c>
      <c r="Z1090" s="356">
        <v>0.92</v>
      </c>
      <c r="AA1090" s="356">
        <v>0.936320754716981</v>
      </c>
      <c r="AB1090" s="356">
        <v>0.956284153005464</v>
      </c>
      <c r="AC1090" s="356">
        <v>0.953287197231834</v>
      </c>
      <c r="AD1090" s="356">
        <v>0.936320754716981</v>
      </c>
      <c r="AE1090" s="356">
        <v>0.92</v>
      </c>
      <c r="AF1090" s="169">
        <v>0.997206703910614</v>
      </c>
      <c r="AG1090" s="169">
        <v>0.998239436619718</v>
      </c>
      <c r="AH1090" s="169">
        <v>0.996451383960255</v>
      </c>
      <c r="AI1090" s="169">
        <v>0.997206703910614</v>
      </c>
      <c r="AJ1090" s="356">
        <v>0.92</v>
      </c>
      <c r="AK1090" s="169">
        <v>0.976650857351332</v>
      </c>
      <c r="AL1090" s="169">
        <v>0.972433460076046</v>
      </c>
      <c r="AM1090" s="169">
        <v>0.97237269772481</v>
      </c>
      <c r="AN1090" s="169">
        <v>0.976650857351332</v>
      </c>
      <c r="AO1090" s="168">
        <v>0.99</v>
      </c>
      <c r="AP1090" s="358">
        <v>1</v>
      </c>
      <c r="AQ1090" s="358">
        <v>1</v>
      </c>
      <c r="AR1090" s="358">
        <v>1</v>
      </c>
      <c r="AS1090" s="359">
        <v>1</v>
      </c>
      <c r="AT1090" s="364">
        <v>0.0721861525408278</v>
      </c>
      <c r="AU1090" s="361">
        <v>0</v>
      </c>
      <c r="AV1090" s="362">
        <v>0.142857142857143</v>
      </c>
      <c r="AW1090" s="362">
        <v>0.1</v>
      </c>
      <c r="AX1090" s="362">
        <v>0</v>
      </c>
      <c r="AY1090" s="142"/>
      <c r="AZ1090" s="140"/>
    </row>
    <row r="1091" spans="1:52">
      <c r="A1091" s="138"/>
      <c r="B1091" s="142"/>
      <c r="C1091" s="172" t="s">
        <v>1974</v>
      </c>
      <c r="D1091" s="166" t="s">
        <v>26</v>
      </c>
      <c r="E1091" s="166" t="s">
        <v>1975</v>
      </c>
      <c r="F1091" s="167" t="s">
        <v>2032</v>
      </c>
      <c r="G1091" s="195" t="s">
        <v>2033</v>
      </c>
      <c r="H1091" s="195" t="s">
        <v>2033</v>
      </c>
      <c r="I1091" s="195" t="s">
        <v>2033</v>
      </c>
      <c r="J1091" s="195" t="s">
        <v>2033</v>
      </c>
      <c r="K1091" s="168">
        <v>0.9</v>
      </c>
      <c r="L1091" s="169" t="s">
        <v>32</v>
      </c>
      <c r="M1091" s="169" t="s">
        <v>32</v>
      </c>
      <c r="N1091" s="170" t="s">
        <v>32</v>
      </c>
      <c r="O1091" s="170" t="s">
        <v>32</v>
      </c>
      <c r="P1091" s="356">
        <v>0.9</v>
      </c>
      <c r="Q1091" s="357" t="s">
        <v>32</v>
      </c>
      <c r="R1091" s="169" t="s">
        <v>32</v>
      </c>
      <c r="S1091" s="169" t="s">
        <v>32</v>
      </c>
      <c r="T1091" s="169" t="s">
        <v>32</v>
      </c>
      <c r="U1091" s="356">
        <v>0.9</v>
      </c>
      <c r="V1091" s="169" t="s">
        <v>32</v>
      </c>
      <c r="W1091" s="169" t="s">
        <v>32</v>
      </c>
      <c r="X1091" s="169" t="s">
        <v>32</v>
      </c>
      <c r="Y1091" s="169" t="s">
        <v>32</v>
      </c>
      <c r="Z1091" s="356">
        <v>0.92</v>
      </c>
      <c r="AA1091" s="356" t="s">
        <v>32</v>
      </c>
      <c r="AB1091" s="356" t="s">
        <v>32</v>
      </c>
      <c r="AC1091" s="356" t="s">
        <v>32</v>
      </c>
      <c r="AD1091" s="356" t="s">
        <v>32</v>
      </c>
      <c r="AE1091" s="356">
        <v>0.92</v>
      </c>
      <c r="AF1091" s="169" t="s">
        <v>32</v>
      </c>
      <c r="AG1091" s="169" t="s">
        <v>32</v>
      </c>
      <c r="AH1091" s="169" t="s">
        <v>32</v>
      </c>
      <c r="AI1091" s="169" t="s">
        <v>32</v>
      </c>
      <c r="AJ1091" s="356">
        <v>0.92</v>
      </c>
      <c r="AK1091" s="169" t="s">
        <v>32</v>
      </c>
      <c r="AL1091" s="169" t="s">
        <v>32</v>
      </c>
      <c r="AM1091" s="169" t="s">
        <v>32</v>
      </c>
      <c r="AN1091" s="169" t="s">
        <v>32</v>
      </c>
      <c r="AO1091" s="168">
        <v>0.99</v>
      </c>
      <c r="AP1091" s="358" t="s">
        <v>32</v>
      </c>
      <c r="AQ1091" s="358" t="s">
        <v>32</v>
      </c>
      <c r="AR1091" s="358" t="s">
        <v>32</v>
      </c>
      <c r="AS1091" s="359" t="s">
        <v>32</v>
      </c>
      <c r="AT1091" s="364">
        <v>0.0721861525408278</v>
      </c>
      <c r="AU1091" s="361" t="s">
        <v>32</v>
      </c>
      <c r="AV1091" s="362" t="s">
        <v>32</v>
      </c>
      <c r="AW1091" s="362" t="s">
        <v>32</v>
      </c>
      <c r="AX1091" s="362" t="s">
        <v>32</v>
      </c>
      <c r="AY1091" s="142"/>
      <c r="AZ1091" s="140"/>
    </row>
    <row r="1092" spans="1:52">
      <c r="A1092" s="138"/>
      <c r="B1092" s="142"/>
      <c r="C1092" s="172" t="s">
        <v>1974</v>
      </c>
      <c r="D1092" s="166" t="s">
        <v>26</v>
      </c>
      <c r="E1092" s="166" t="s">
        <v>1975</v>
      </c>
      <c r="F1092" s="167" t="s">
        <v>2034</v>
      </c>
      <c r="G1092" s="195" t="s">
        <v>2035</v>
      </c>
      <c r="H1092" s="195" t="s">
        <v>2035</v>
      </c>
      <c r="I1092" s="195" t="s">
        <v>2035</v>
      </c>
      <c r="J1092" s="195" t="s">
        <v>2035</v>
      </c>
      <c r="K1092" s="168">
        <v>0.9</v>
      </c>
      <c r="L1092" s="169">
        <v>1</v>
      </c>
      <c r="M1092" s="169">
        <v>0.974358974358974</v>
      </c>
      <c r="N1092" s="170">
        <v>0.96551724137931</v>
      </c>
      <c r="O1092" s="170">
        <v>1</v>
      </c>
      <c r="P1092" s="356">
        <v>0.9</v>
      </c>
      <c r="Q1092" s="357">
        <v>0.984301937207749</v>
      </c>
      <c r="R1092" s="169">
        <v>0.985460889793545</v>
      </c>
      <c r="S1092" s="169">
        <v>0.982017982017982</v>
      </c>
      <c r="T1092" s="169">
        <v>0.984301937207749</v>
      </c>
      <c r="U1092" s="356">
        <v>0.9</v>
      </c>
      <c r="V1092" s="169">
        <v>0.963259853039412</v>
      </c>
      <c r="W1092" s="169">
        <v>0.963943006687991</v>
      </c>
      <c r="X1092" s="169">
        <v>0.961538461538462</v>
      </c>
      <c r="Y1092" s="169">
        <v>0.963259853039412</v>
      </c>
      <c r="Z1092" s="356">
        <v>0.92</v>
      </c>
      <c r="AA1092" s="356">
        <v>0.942424242424242</v>
      </c>
      <c r="AB1092" s="356">
        <v>0.949947862356621</v>
      </c>
      <c r="AC1092" s="356">
        <v>0.923353293413174</v>
      </c>
      <c r="AD1092" s="356">
        <v>0.942424242424242</v>
      </c>
      <c r="AE1092" s="356">
        <v>0.92</v>
      </c>
      <c r="AF1092" s="169">
        <v>0.997918184657021</v>
      </c>
      <c r="AG1092" s="169">
        <v>0.999015395631937</v>
      </c>
      <c r="AH1092" s="169">
        <v>0.996456144791799</v>
      </c>
      <c r="AI1092" s="169">
        <v>0.997918184657021</v>
      </c>
      <c r="AJ1092" s="356">
        <v>0.92</v>
      </c>
      <c r="AK1092" s="169">
        <v>0.976383951244286</v>
      </c>
      <c r="AL1092" s="169">
        <v>0.973630370538759</v>
      </c>
      <c r="AM1092" s="169">
        <v>0.962989072964399</v>
      </c>
      <c r="AN1092" s="169">
        <v>0.976383951244286</v>
      </c>
      <c r="AO1092" s="168">
        <v>0.99</v>
      </c>
      <c r="AP1092" s="358">
        <v>1</v>
      </c>
      <c r="AQ1092" s="358">
        <v>1</v>
      </c>
      <c r="AR1092" s="358">
        <v>1</v>
      </c>
      <c r="AS1092" s="359">
        <v>1</v>
      </c>
      <c r="AT1092" s="364">
        <v>0.0721861525408278</v>
      </c>
      <c r="AU1092" s="361">
        <v>0</v>
      </c>
      <c r="AV1092" s="362">
        <v>0.272727272727273</v>
      </c>
      <c r="AW1092" s="362">
        <v>0.05</v>
      </c>
      <c r="AX1092" s="362">
        <v>0</v>
      </c>
      <c r="AY1092" s="142"/>
      <c r="AZ1092" s="140"/>
    </row>
    <row r="1093" spans="1:52">
      <c r="A1093" s="138"/>
      <c r="B1093" s="142"/>
      <c r="C1093" s="172" t="s">
        <v>1974</v>
      </c>
      <c r="D1093" s="166" t="s">
        <v>26</v>
      </c>
      <c r="E1093" s="166" t="s">
        <v>1975</v>
      </c>
      <c r="F1093" s="167" t="s">
        <v>2036</v>
      </c>
      <c r="G1093" s="195" t="s">
        <v>2037</v>
      </c>
      <c r="H1093" s="195" t="s">
        <v>2037</v>
      </c>
      <c r="I1093" s="195" t="s">
        <v>2037</v>
      </c>
      <c r="J1093" s="195" t="s">
        <v>2037</v>
      </c>
      <c r="K1093" s="168">
        <v>0.9</v>
      </c>
      <c r="L1093" s="169">
        <v>0.875</v>
      </c>
      <c r="M1093" s="169">
        <v>0.888888888888889</v>
      </c>
      <c r="N1093" s="170">
        <v>0.925925925925926</v>
      </c>
      <c r="O1093" s="170">
        <v>0.875</v>
      </c>
      <c r="P1093" s="356">
        <v>0.9</v>
      </c>
      <c r="Q1093" s="357">
        <v>0.958904109589041</v>
      </c>
      <c r="R1093" s="169">
        <v>0.973404255319149</v>
      </c>
      <c r="S1093" s="169">
        <v>0.96674182638106</v>
      </c>
      <c r="T1093" s="169">
        <v>0.958904109589041</v>
      </c>
      <c r="U1093" s="356">
        <v>0.9</v>
      </c>
      <c r="V1093" s="169">
        <v>0.929502171734046</v>
      </c>
      <c r="W1093" s="169">
        <v>0.946808510638298</v>
      </c>
      <c r="X1093" s="169">
        <v>0.948703494926719</v>
      </c>
      <c r="Y1093" s="169">
        <v>0.929502171734046</v>
      </c>
      <c r="Z1093" s="356">
        <v>0.92</v>
      </c>
      <c r="AA1093" s="356">
        <v>0.867924528301887</v>
      </c>
      <c r="AB1093" s="356">
        <v>0.922012578616352</v>
      </c>
      <c r="AC1093" s="356">
        <v>0.90234375</v>
      </c>
      <c r="AD1093" s="356">
        <v>0.867924528301887</v>
      </c>
      <c r="AE1093" s="356">
        <v>0.92</v>
      </c>
      <c r="AF1093" s="169">
        <v>0.997221707723652</v>
      </c>
      <c r="AG1093" s="169">
        <v>0.999814022689232</v>
      </c>
      <c r="AH1093" s="169">
        <v>0.997262952101662</v>
      </c>
      <c r="AI1093" s="169">
        <v>0.997221707723652</v>
      </c>
      <c r="AJ1093" s="356">
        <v>0.92</v>
      </c>
      <c r="AK1093" s="169">
        <v>0.952770952770953</v>
      </c>
      <c r="AL1093" s="169">
        <v>0.965063412299593</v>
      </c>
      <c r="AM1093" s="169">
        <v>0.957120377655389</v>
      </c>
      <c r="AN1093" s="169">
        <v>0.952770952770953</v>
      </c>
      <c r="AO1093" s="168">
        <v>0.99</v>
      </c>
      <c r="AP1093" s="358">
        <v>1</v>
      </c>
      <c r="AQ1093" s="358">
        <v>1</v>
      </c>
      <c r="AR1093" s="358">
        <v>1</v>
      </c>
      <c r="AS1093" s="359">
        <v>1</v>
      </c>
      <c r="AT1093" s="364">
        <v>0.0721861525408278</v>
      </c>
      <c r="AU1093" s="361">
        <v>0</v>
      </c>
      <c r="AV1093" s="362">
        <v>0.222222222222222</v>
      </c>
      <c r="AW1093" s="362">
        <v>0.142857142857143</v>
      </c>
      <c r="AX1093" s="362">
        <v>0</v>
      </c>
      <c r="AY1093" s="142"/>
      <c r="AZ1093" s="140"/>
    </row>
    <row r="1094" spans="1:52">
      <c r="A1094" s="138"/>
      <c r="B1094" s="142"/>
      <c r="C1094" s="172" t="s">
        <v>1974</v>
      </c>
      <c r="D1094" s="166" t="s">
        <v>26</v>
      </c>
      <c r="E1094" s="166" t="s">
        <v>1975</v>
      </c>
      <c r="F1094" s="167" t="s">
        <v>2038</v>
      </c>
      <c r="G1094" s="195" t="s">
        <v>2039</v>
      </c>
      <c r="H1094" s="195" t="s">
        <v>2039</v>
      </c>
      <c r="I1094" s="195" t="s">
        <v>2039</v>
      </c>
      <c r="J1094" s="195" t="s">
        <v>2039</v>
      </c>
      <c r="K1094" s="168">
        <v>0.9</v>
      </c>
      <c r="L1094" s="169">
        <v>0.901960784313726</v>
      </c>
      <c r="M1094" s="169">
        <v>0.942307692307692</v>
      </c>
      <c r="N1094" s="170">
        <v>0.844444444444444</v>
      </c>
      <c r="O1094" s="170">
        <v>0.901960784313726</v>
      </c>
      <c r="P1094" s="356">
        <v>0.9</v>
      </c>
      <c r="Q1094" s="357">
        <v>0.928102048705064</v>
      </c>
      <c r="R1094" s="169">
        <v>0.884833738848337</v>
      </c>
      <c r="S1094" s="169">
        <v>0.972418020226785</v>
      </c>
      <c r="T1094" s="169">
        <v>0.928102048705064</v>
      </c>
      <c r="U1094" s="356">
        <v>0.9</v>
      </c>
      <c r="V1094" s="169">
        <v>0.866254348666409</v>
      </c>
      <c r="W1094" s="169">
        <v>0.848337388483374</v>
      </c>
      <c r="X1094" s="169">
        <v>0.924609255286546</v>
      </c>
      <c r="Y1094" s="169">
        <v>0.866254348666409</v>
      </c>
      <c r="Z1094" s="356">
        <v>0.92</v>
      </c>
      <c r="AA1094" s="356">
        <v>0.937713310580205</v>
      </c>
      <c r="AB1094" s="356">
        <v>0.913669064748201</v>
      </c>
      <c r="AC1094" s="356">
        <v>0.920948616600791</v>
      </c>
      <c r="AD1094" s="356">
        <v>0.937713310580205</v>
      </c>
      <c r="AE1094" s="356">
        <v>0.92</v>
      </c>
      <c r="AF1094" s="169">
        <v>0.906481939633845</v>
      </c>
      <c r="AG1094" s="169">
        <v>0.907632556568727</v>
      </c>
      <c r="AH1094" s="169">
        <v>0.931045340050378</v>
      </c>
      <c r="AI1094" s="169">
        <v>0.906481939633845</v>
      </c>
      <c r="AJ1094" s="356">
        <v>0.92</v>
      </c>
      <c r="AK1094" s="169">
        <v>0.948128993002738</v>
      </c>
      <c r="AL1094" s="169">
        <v>0.942702130475056</v>
      </c>
      <c r="AM1094" s="169">
        <v>0.945629443747386</v>
      </c>
      <c r="AN1094" s="169">
        <v>0.948128993002738</v>
      </c>
      <c r="AO1094" s="168">
        <v>0.99</v>
      </c>
      <c r="AP1094" s="358">
        <v>1</v>
      </c>
      <c r="AQ1094" s="358">
        <v>1</v>
      </c>
      <c r="AR1094" s="358">
        <v>1</v>
      </c>
      <c r="AS1094" s="359">
        <v>1</v>
      </c>
      <c r="AT1094" s="364">
        <v>0.0721861525408278</v>
      </c>
      <c r="AU1094" s="361">
        <v>0</v>
      </c>
      <c r="AV1094" s="362">
        <v>0.153846153846154</v>
      </c>
      <c r="AW1094" s="362">
        <v>0</v>
      </c>
      <c r="AX1094" s="362">
        <v>0</v>
      </c>
      <c r="AY1094" s="142"/>
      <c r="AZ1094" s="140"/>
    </row>
    <row r="1095" spans="1:52">
      <c r="A1095" s="138"/>
      <c r="B1095" s="142"/>
      <c r="C1095" s="172" t="s">
        <v>1974</v>
      </c>
      <c r="D1095" s="166" t="s">
        <v>26</v>
      </c>
      <c r="E1095" s="166" t="s">
        <v>1975</v>
      </c>
      <c r="F1095" s="167" t="s">
        <v>2040</v>
      </c>
      <c r="G1095" s="195" t="s">
        <v>2041</v>
      </c>
      <c r="H1095" s="195" t="s">
        <v>2041</v>
      </c>
      <c r="I1095" s="195" t="s">
        <v>2041</v>
      </c>
      <c r="J1095" s="195" t="s">
        <v>2041</v>
      </c>
      <c r="K1095" s="168">
        <v>0.9</v>
      </c>
      <c r="L1095" s="169">
        <v>1</v>
      </c>
      <c r="M1095" s="169">
        <v>1</v>
      </c>
      <c r="N1095" s="170">
        <v>0.923076923076923</v>
      </c>
      <c r="O1095" s="170">
        <v>1</v>
      </c>
      <c r="P1095" s="356">
        <v>0.9</v>
      </c>
      <c r="Q1095" s="357">
        <v>0.980218108039564</v>
      </c>
      <c r="R1095" s="169">
        <v>0.983638583638584</v>
      </c>
      <c r="S1095" s="169">
        <v>0.987252124645892</v>
      </c>
      <c r="T1095" s="169">
        <v>0.980218108039564</v>
      </c>
      <c r="U1095" s="356">
        <v>0.9</v>
      </c>
      <c r="V1095" s="169">
        <v>0.935328430129343</v>
      </c>
      <c r="W1095" s="169">
        <v>0.947496947496947</v>
      </c>
      <c r="X1095" s="169">
        <v>0.93342776203966</v>
      </c>
      <c r="Y1095" s="169">
        <v>0.935328430129343</v>
      </c>
      <c r="Z1095" s="356">
        <v>0.92</v>
      </c>
      <c r="AA1095" s="356">
        <v>0.942737430167598</v>
      </c>
      <c r="AB1095" s="356">
        <v>0.956480605487228</v>
      </c>
      <c r="AC1095" s="356">
        <v>0.952967525195969</v>
      </c>
      <c r="AD1095" s="356">
        <v>0.942737430167598</v>
      </c>
      <c r="AE1095" s="356">
        <v>0.92</v>
      </c>
      <c r="AF1095" s="169">
        <v>1</v>
      </c>
      <c r="AG1095" s="169">
        <v>0.994313210848644</v>
      </c>
      <c r="AH1095" s="169">
        <v>0.997161778618732</v>
      </c>
      <c r="AI1095" s="169">
        <v>1</v>
      </c>
      <c r="AJ1095" s="356">
        <v>0.92</v>
      </c>
      <c r="AK1095" s="169">
        <v>0.966361507345114</v>
      </c>
      <c r="AL1095" s="169">
        <v>0.969526397515528</v>
      </c>
      <c r="AM1095" s="169">
        <v>0.968106312292359</v>
      </c>
      <c r="AN1095" s="169">
        <v>0.966361507345114</v>
      </c>
      <c r="AO1095" s="168">
        <v>0.99</v>
      </c>
      <c r="AP1095" s="358">
        <v>1</v>
      </c>
      <c r="AQ1095" s="358">
        <v>1</v>
      </c>
      <c r="AR1095" s="358">
        <v>1</v>
      </c>
      <c r="AS1095" s="359">
        <v>1</v>
      </c>
      <c r="AT1095" s="364">
        <v>0.0721861525408278</v>
      </c>
      <c r="AU1095" s="361">
        <v>0</v>
      </c>
      <c r="AV1095" s="362">
        <v>0.05</v>
      </c>
      <c r="AW1095" s="362">
        <v>0.0588235294117647</v>
      </c>
      <c r="AX1095" s="362">
        <v>0</v>
      </c>
      <c r="AY1095" s="142"/>
      <c r="AZ1095" s="140"/>
    </row>
    <row r="1096" spans="1:52">
      <c r="A1096" s="138"/>
      <c r="B1096" s="142"/>
      <c r="C1096" s="172" t="s">
        <v>1974</v>
      </c>
      <c r="D1096" s="166" t="s">
        <v>26</v>
      </c>
      <c r="E1096" s="166" t="s">
        <v>1975</v>
      </c>
      <c r="F1096" s="167" t="s">
        <v>2042</v>
      </c>
      <c r="G1096" s="195" t="s">
        <v>2043</v>
      </c>
      <c r="H1096" s="195" t="s">
        <v>2043</v>
      </c>
      <c r="I1096" s="195" t="s">
        <v>2043</v>
      </c>
      <c r="J1096" s="195" t="s">
        <v>2043</v>
      </c>
      <c r="K1096" s="168">
        <v>0.9</v>
      </c>
      <c r="L1096" s="169">
        <v>1</v>
      </c>
      <c r="M1096" s="169">
        <v>1</v>
      </c>
      <c r="N1096" s="170">
        <v>0.923076923076923</v>
      </c>
      <c r="O1096" s="170">
        <v>1</v>
      </c>
      <c r="P1096" s="356">
        <v>0.9</v>
      </c>
      <c r="Q1096" s="357">
        <v>0.987491313412092</v>
      </c>
      <c r="R1096" s="169">
        <v>0.98281990521327</v>
      </c>
      <c r="S1096" s="169">
        <v>0.973778307508939</v>
      </c>
      <c r="T1096" s="169">
        <v>0.987491313412092</v>
      </c>
      <c r="U1096" s="356">
        <v>0.9</v>
      </c>
      <c r="V1096" s="169">
        <v>0.954829742876998</v>
      </c>
      <c r="W1096" s="169">
        <v>0.95675355450237</v>
      </c>
      <c r="X1096" s="169">
        <v>0.941597139451728</v>
      </c>
      <c r="Y1096" s="169">
        <v>0.954829742876998</v>
      </c>
      <c r="Z1096" s="356">
        <v>0.92</v>
      </c>
      <c r="AA1096" s="356">
        <v>0.938775510204082</v>
      </c>
      <c r="AB1096" s="356">
        <v>0.941952506596306</v>
      </c>
      <c r="AC1096" s="356">
        <v>0.946153846153846</v>
      </c>
      <c r="AD1096" s="356">
        <v>0.938775510204082</v>
      </c>
      <c r="AE1096" s="356">
        <v>0.92</v>
      </c>
      <c r="AF1096" s="169">
        <v>1</v>
      </c>
      <c r="AG1096" s="169">
        <v>0.969230769230769</v>
      </c>
      <c r="AH1096" s="169">
        <v>1</v>
      </c>
      <c r="AI1096" s="169">
        <v>1</v>
      </c>
      <c r="AJ1096" s="356">
        <v>0.92</v>
      </c>
      <c r="AK1096" s="169">
        <v>0.98160237388724</v>
      </c>
      <c r="AL1096" s="169">
        <v>0.980164489598452</v>
      </c>
      <c r="AM1096" s="169">
        <v>0.969894222945484</v>
      </c>
      <c r="AN1096" s="169">
        <v>0.98160237388724</v>
      </c>
      <c r="AO1096" s="168">
        <v>0.99</v>
      </c>
      <c r="AP1096" s="358">
        <v>1</v>
      </c>
      <c r="AQ1096" s="358">
        <v>1</v>
      </c>
      <c r="AR1096" s="358">
        <v>1</v>
      </c>
      <c r="AS1096" s="359">
        <v>1</v>
      </c>
      <c r="AT1096" s="364">
        <v>0.0721861525408278</v>
      </c>
      <c r="AU1096" s="361">
        <v>-0.111111111111111</v>
      </c>
      <c r="AV1096" s="362">
        <v>0.142857142857143</v>
      </c>
      <c r="AW1096" s="362">
        <v>0</v>
      </c>
      <c r="AX1096" s="362">
        <v>-0.111111111111111</v>
      </c>
      <c r="AY1096" s="142"/>
      <c r="AZ1096" s="140"/>
    </row>
    <row r="1097" spans="1:52">
      <c r="A1097" s="138"/>
      <c r="B1097" s="142"/>
      <c r="C1097" s="172" t="s">
        <v>1974</v>
      </c>
      <c r="D1097" s="166" t="s">
        <v>26</v>
      </c>
      <c r="E1097" s="166" t="s">
        <v>1975</v>
      </c>
      <c r="F1097" s="167" t="s">
        <v>2044</v>
      </c>
      <c r="G1097" s="195" t="s">
        <v>2045</v>
      </c>
      <c r="H1097" s="195" t="s">
        <v>2045</v>
      </c>
      <c r="I1097" s="195" t="s">
        <v>2045</v>
      </c>
      <c r="J1097" s="195" t="s">
        <v>2045</v>
      </c>
      <c r="K1097" s="168">
        <v>0.9</v>
      </c>
      <c r="L1097" s="169">
        <v>1</v>
      </c>
      <c r="M1097" s="169">
        <v>0.935483870967742</v>
      </c>
      <c r="N1097" s="170">
        <v>0.92</v>
      </c>
      <c r="O1097" s="170">
        <v>1</v>
      </c>
      <c r="P1097" s="356">
        <v>0.9</v>
      </c>
      <c r="Q1097" s="357">
        <v>0.96687773989284</v>
      </c>
      <c r="R1097" s="169">
        <v>0.986066452304394</v>
      </c>
      <c r="S1097" s="169">
        <v>0.986425339366516</v>
      </c>
      <c r="T1097" s="169">
        <v>0.96687773989284</v>
      </c>
      <c r="U1097" s="356">
        <v>0.9</v>
      </c>
      <c r="V1097" s="169">
        <v>0.886020457866537</v>
      </c>
      <c r="W1097" s="169">
        <v>0.892282958199357</v>
      </c>
      <c r="X1097" s="169">
        <v>0.904977375565611</v>
      </c>
      <c r="Y1097" s="169">
        <v>0.886020457866537</v>
      </c>
      <c r="Z1097" s="356">
        <v>0.92</v>
      </c>
      <c r="AA1097" s="356">
        <v>0.923145665773012</v>
      </c>
      <c r="AB1097" s="356">
        <v>0.911594202898551</v>
      </c>
      <c r="AC1097" s="356">
        <v>0.924444444444444</v>
      </c>
      <c r="AD1097" s="356">
        <v>0.923145665773012</v>
      </c>
      <c r="AE1097" s="356">
        <v>0.92</v>
      </c>
      <c r="AF1097" s="169">
        <v>0.429710144927536</v>
      </c>
      <c r="AG1097" s="169">
        <v>0.999065420560748</v>
      </c>
      <c r="AH1097" s="169">
        <v>0.993735317149569</v>
      </c>
      <c r="AI1097" s="169">
        <v>0.429710144927536</v>
      </c>
      <c r="AJ1097" s="356">
        <v>0.92</v>
      </c>
      <c r="AK1097" s="169">
        <v>0.945123863280025</v>
      </c>
      <c r="AL1097" s="169">
        <v>0.938077634011091</v>
      </c>
      <c r="AM1097" s="169">
        <v>0.942134831460674</v>
      </c>
      <c r="AN1097" s="169">
        <v>0.945123863280025</v>
      </c>
      <c r="AO1097" s="168">
        <v>0.99</v>
      </c>
      <c r="AP1097" s="358">
        <v>1</v>
      </c>
      <c r="AQ1097" s="358">
        <v>1</v>
      </c>
      <c r="AR1097" s="358">
        <v>1</v>
      </c>
      <c r="AS1097" s="359">
        <v>1</v>
      </c>
      <c r="AT1097" s="364">
        <v>0.0721861525408278</v>
      </c>
      <c r="AU1097" s="361">
        <v>0</v>
      </c>
      <c r="AV1097" s="362">
        <v>0.0493827160493827</v>
      </c>
      <c r="AW1097" s="362">
        <v>0.0149253731343284</v>
      </c>
      <c r="AX1097" s="362">
        <v>0</v>
      </c>
      <c r="AY1097" s="142"/>
      <c r="AZ1097" s="140"/>
    </row>
    <row r="1098" spans="1:52">
      <c r="A1098" s="138"/>
      <c r="B1098" s="142"/>
      <c r="C1098" s="172" t="s">
        <v>1974</v>
      </c>
      <c r="D1098" s="166" t="s">
        <v>26</v>
      </c>
      <c r="E1098" s="166" t="s">
        <v>1975</v>
      </c>
      <c r="F1098" s="167" t="s">
        <v>2046</v>
      </c>
      <c r="G1098" s="195" t="s">
        <v>2047</v>
      </c>
      <c r="H1098" s="195" t="s">
        <v>2047</v>
      </c>
      <c r="I1098" s="195" t="s">
        <v>2047</v>
      </c>
      <c r="J1098" s="195" t="s">
        <v>2047</v>
      </c>
      <c r="K1098" s="168">
        <v>0.9</v>
      </c>
      <c r="L1098" s="169">
        <v>0.6</v>
      </c>
      <c r="M1098" s="169">
        <v>0.742857142857143</v>
      </c>
      <c r="N1098" s="170">
        <v>0.84375</v>
      </c>
      <c r="O1098" s="170">
        <v>0.6</v>
      </c>
      <c r="P1098" s="356">
        <v>0.9</v>
      </c>
      <c r="Q1098" s="357">
        <v>0.935526315789474</v>
      </c>
      <c r="R1098" s="169">
        <v>0.973157415832575</v>
      </c>
      <c r="S1098" s="169">
        <v>0.965125094768764</v>
      </c>
      <c r="T1098" s="169">
        <v>0.935526315789474</v>
      </c>
      <c r="U1098" s="356">
        <v>0.9</v>
      </c>
      <c r="V1098" s="169">
        <v>0.902631578947368</v>
      </c>
      <c r="W1098" s="169">
        <v>0.929936305732484</v>
      </c>
      <c r="X1098" s="169">
        <v>0.909021986353298</v>
      </c>
      <c r="Y1098" s="169">
        <v>0.902631578947368</v>
      </c>
      <c r="Z1098" s="356">
        <v>0.92</v>
      </c>
      <c r="AA1098" s="356">
        <v>0.926751592356688</v>
      </c>
      <c r="AB1098" s="356">
        <v>0.879476584022039</v>
      </c>
      <c r="AC1098" s="356">
        <v>0.919953596287703</v>
      </c>
      <c r="AD1098" s="356">
        <v>0.926751592356688</v>
      </c>
      <c r="AE1098" s="356">
        <v>0.92</v>
      </c>
      <c r="AF1098" s="169">
        <v>0.955867602808425</v>
      </c>
      <c r="AG1098" s="169">
        <v>0.994557823129252</v>
      </c>
      <c r="AH1098" s="169">
        <v>0.993421052631579</v>
      </c>
      <c r="AI1098" s="169">
        <v>0.955867602808425</v>
      </c>
      <c r="AJ1098" s="356">
        <v>0.92</v>
      </c>
      <c r="AK1098" s="169">
        <v>0.953462293243622</v>
      </c>
      <c r="AL1098" s="169">
        <v>0.933698630136986</v>
      </c>
      <c r="AM1098" s="169">
        <v>0.951879010082493</v>
      </c>
      <c r="AN1098" s="169">
        <v>0.953462293243622</v>
      </c>
      <c r="AO1098" s="168">
        <v>0.99</v>
      </c>
      <c r="AP1098" s="358">
        <v>1</v>
      </c>
      <c r="AQ1098" s="358">
        <v>1</v>
      </c>
      <c r="AR1098" s="358">
        <v>1</v>
      </c>
      <c r="AS1098" s="359">
        <v>1</v>
      </c>
      <c r="AT1098" s="364">
        <v>0.0721861525408278</v>
      </c>
      <c r="AU1098" s="361">
        <v>0</v>
      </c>
      <c r="AV1098" s="362">
        <v>0.0769230769230769</v>
      </c>
      <c r="AW1098" s="362">
        <v>0.0714285714285714</v>
      </c>
      <c r="AX1098" s="362">
        <v>0</v>
      </c>
      <c r="AY1098" s="142"/>
      <c r="AZ1098" s="140"/>
    </row>
    <row r="1099" spans="1:52">
      <c r="A1099" s="138"/>
      <c r="B1099" s="142"/>
      <c r="C1099" s="172" t="s">
        <v>1974</v>
      </c>
      <c r="D1099" s="166" t="s">
        <v>26</v>
      </c>
      <c r="E1099" s="166" t="s">
        <v>1975</v>
      </c>
      <c r="F1099" s="167" t="s">
        <v>2048</v>
      </c>
      <c r="G1099" s="195" t="s">
        <v>2049</v>
      </c>
      <c r="H1099" s="195" t="s">
        <v>2049</v>
      </c>
      <c r="I1099" s="195" t="s">
        <v>2049</v>
      </c>
      <c r="J1099" s="195" t="s">
        <v>2049</v>
      </c>
      <c r="K1099" s="168">
        <v>0.9</v>
      </c>
      <c r="L1099" s="169">
        <v>0.945945945945946</v>
      </c>
      <c r="M1099" s="169">
        <v>0.891891891891892</v>
      </c>
      <c r="N1099" s="170">
        <v>0.96875</v>
      </c>
      <c r="O1099" s="170">
        <v>0.945945945945946</v>
      </c>
      <c r="P1099" s="356">
        <v>0.9</v>
      </c>
      <c r="Q1099" s="357">
        <v>0.96745182012848</v>
      </c>
      <c r="R1099" s="169">
        <v>0.977668602054489</v>
      </c>
      <c r="S1099" s="169">
        <v>0.949339207048458</v>
      </c>
      <c r="T1099" s="169">
        <v>0.96745182012848</v>
      </c>
      <c r="U1099" s="356">
        <v>0.9</v>
      </c>
      <c r="V1099" s="169">
        <v>0.913062098501071</v>
      </c>
      <c r="W1099" s="169">
        <v>0.909781152300134</v>
      </c>
      <c r="X1099" s="169">
        <v>0.909691629955947</v>
      </c>
      <c r="Y1099" s="169">
        <v>0.913062098501071</v>
      </c>
      <c r="Z1099" s="356">
        <v>0.92</v>
      </c>
      <c r="AA1099" s="356">
        <v>0.926829268292683</v>
      </c>
      <c r="AB1099" s="356">
        <v>0.928162746344565</v>
      </c>
      <c r="AC1099" s="356">
        <v>0.933117583603021</v>
      </c>
      <c r="AD1099" s="356">
        <v>0.926829268292683</v>
      </c>
      <c r="AE1099" s="356">
        <v>0.92</v>
      </c>
      <c r="AF1099" s="169">
        <v>0.976895734597156</v>
      </c>
      <c r="AG1099" s="169">
        <v>0.993954050785973</v>
      </c>
      <c r="AH1099" s="169">
        <v>0.975943869027731</v>
      </c>
      <c r="AI1099" s="169">
        <v>0.976895734597156</v>
      </c>
      <c r="AJ1099" s="356">
        <v>0.92</v>
      </c>
      <c r="AK1099" s="169">
        <v>0.945822102425876</v>
      </c>
      <c r="AL1099" s="169">
        <v>0.944386149003148</v>
      </c>
      <c r="AM1099" s="169">
        <v>0.950196592398427</v>
      </c>
      <c r="AN1099" s="169">
        <v>0.945822102425876</v>
      </c>
      <c r="AO1099" s="168">
        <v>0.99</v>
      </c>
      <c r="AP1099" s="358">
        <v>1</v>
      </c>
      <c r="AQ1099" s="358">
        <v>1</v>
      </c>
      <c r="AR1099" s="358">
        <v>1</v>
      </c>
      <c r="AS1099" s="359">
        <v>1</v>
      </c>
      <c r="AT1099" s="364">
        <v>0.0721861525408278</v>
      </c>
      <c r="AU1099" s="361">
        <v>0.0555555555555556</v>
      </c>
      <c r="AV1099" s="362">
        <v>0.25</v>
      </c>
      <c r="AW1099" s="362">
        <v>0.0555555555555556</v>
      </c>
      <c r="AX1099" s="362">
        <v>0.0555555555555556</v>
      </c>
      <c r="AY1099" s="142"/>
      <c r="AZ1099" s="140"/>
    </row>
    <row r="1100" spans="1:52">
      <c r="A1100" s="138"/>
      <c r="B1100" s="142"/>
      <c r="C1100" s="172" t="s">
        <v>1974</v>
      </c>
      <c r="D1100" s="166" t="s">
        <v>26</v>
      </c>
      <c r="E1100" s="166" t="s">
        <v>1975</v>
      </c>
      <c r="F1100" s="167" t="s">
        <v>2050</v>
      </c>
      <c r="G1100" s="195" t="s">
        <v>2051</v>
      </c>
      <c r="H1100" s="195" t="s">
        <v>2051</v>
      </c>
      <c r="I1100" s="195" t="s">
        <v>2051</v>
      </c>
      <c r="J1100" s="195" t="s">
        <v>2051</v>
      </c>
      <c r="K1100" s="168">
        <v>0.9</v>
      </c>
      <c r="L1100" s="169">
        <v>0.96</v>
      </c>
      <c r="M1100" s="169">
        <v>0.92</v>
      </c>
      <c r="N1100" s="170">
        <v>0.909090909090909</v>
      </c>
      <c r="O1100" s="170">
        <v>0.96</v>
      </c>
      <c r="P1100" s="356">
        <v>0.9</v>
      </c>
      <c r="Q1100" s="357">
        <v>0.933716075156576</v>
      </c>
      <c r="R1100" s="169">
        <v>0.957011258955988</v>
      </c>
      <c r="S1100" s="169">
        <v>0.890778871978514</v>
      </c>
      <c r="T1100" s="169">
        <v>0.933716075156576</v>
      </c>
      <c r="U1100" s="356">
        <v>0.9</v>
      </c>
      <c r="V1100" s="169">
        <v>0.951461377870564</v>
      </c>
      <c r="W1100" s="169">
        <v>0.958034800409417</v>
      </c>
      <c r="X1100" s="169">
        <v>0.95076096687556</v>
      </c>
      <c r="Y1100" s="169">
        <v>0.951461377870564</v>
      </c>
      <c r="Z1100" s="356">
        <v>0.92</v>
      </c>
      <c r="AA1100" s="356">
        <v>0.943132108486439</v>
      </c>
      <c r="AB1100" s="356">
        <v>0.955499580184719</v>
      </c>
      <c r="AC1100" s="356">
        <v>0.972299168975069</v>
      </c>
      <c r="AD1100" s="356">
        <v>0.943132108486439</v>
      </c>
      <c r="AE1100" s="356">
        <v>0.92</v>
      </c>
      <c r="AF1100" s="169">
        <v>0.999531396438613</v>
      </c>
      <c r="AG1100" s="169">
        <v>0.998722316865417</v>
      </c>
      <c r="AH1100" s="169">
        <v>0.997159090909091</v>
      </c>
      <c r="AI1100" s="169">
        <v>0.999531396438613</v>
      </c>
      <c r="AJ1100" s="356">
        <v>0.92</v>
      </c>
      <c r="AK1100" s="169">
        <v>0.970682989690722</v>
      </c>
      <c r="AL1100" s="169">
        <v>0.976788553259141</v>
      </c>
      <c r="AM1100" s="169">
        <v>0.980424143556281</v>
      </c>
      <c r="AN1100" s="169">
        <v>0.970682989690722</v>
      </c>
      <c r="AO1100" s="168">
        <v>0.99</v>
      </c>
      <c r="AP1100" s="358">
        <v>1</v>
      </c>
      <c r="AQ1100" s="358">
        <v>1</v>
      </c>
      <c r="AR1100" s="358">
        <v>1</v>
      </c>
      <c r="AS1100" s="359">
        <v>1</v>
      </c>
      <c r="AT1100" s="364">
        <v>0.0721861525408278</v>
      </c>
      <c r="AU1100" s="361">
        <v>0</v>
      </c>
      <c r="AV1100" s="362">
        <v>0.5</v>
      </c>
      <c r="AW1100" s="362">
        <v>0</v>
      </c>
      <c r="AX1100" s="362">
        <v>0</v>
      </c>
      <c r="AY1100" s="142"/>
      <c r="AZ1100" s="140"/>
    </row>
    <row r="1101" spans="1:52">
      <c r="A1101" s="138"/>
      <c r="B1101" s="142"/>
      <c r="C1101" s="172" t="s">
        <v>1974</v>
      </c>
      <c r="D1101" s="166" t="s">
        <v>26</v>
      </c>
      <c r="E1101" s="166" t="s">
        <v>1975</v>
      </c>
      <c r="F1101" s="167" t="s">
        <v>2052</v>
      </c>
      <c r="G1101" s="195" t="s">
        <v>2053</v>
      </c>
      <c r="H1101" s="195" t="s">
        <v>2053</v>
      </c>
      <c r="I1101" s="195" t="s">
        <v>2053</v>
      </c>
      <c r="J1101" s="195" t="s">
        <v>2053</v>
      </c>
      <c r="K1101" s="168">
        <v>0.9</v>
      </c>
      <c r="L1101" s="169">
        <v>0.923076923076923</v>
      </c>
      <c r="M1101" s="169">
        <v>0.916666666666667</v>
      </c>
      <c r="N1101" s="170">
        <v>1</v>
      </c>
      <c r="O1101" s="170">
        <v>0.923076923076923</v>
      </c>
      <c r="P1101" s="356">
        <v>0.9</v>
      </c>
      <c r="Q1101" s="357">
        <v>0.977557411273486</v>
      </c>
      <c r="R1101" s="169">
        <v>0.963705308775731</v>
      </c>
      <c r="S1101" s="169">
        <v>0.962625341841386</v>
      </c>
      <c r="T1101" s="169">
        <v>0.977557411273486</v>
      </c>
      <c r="U1101" s="356">
        <v>0.9</v>
      </c>
      <c r="V1101" s="169">
        <v>0.946764091858038</v>
      </c>
      <c r="W1101" s="169">
        <v>0.960996749729144</v>
      </c>
      <c r="X1101" s="169">
        <v>0.931631722880583</v>
      </c>
      <c r="Y1101" s="169">
        <v>0.946764091858038</v>
      </c>
      <c r="Z1101" s="356">
        <v>0.92</v>
      </c>
      <c r="AA1101" s="356">
        <v>0.941666666666667</v>
      </c>
      <c r="AB1101" s="356">
        <v>0.949835526315789</v>
      </c>
      <c r="AC1101" s="356">
        <v>0.923583662714098</v>
      </c>
      <c r="AD1101" s="356">
        <v>0.941666666666667</v>
      </c>
      <c r="AE1101" s="356">
        <v>0.92</v>
      </c>
      <c r="AF1101" s="169">
        <v>1</v>
      </c>
      <c r="AG1101" s="169">
        <v>0.999176276771005</v>
      </c>
      <c r="AH1101" s="169">
        <v>0.999261992619926</v>
      </c>
      <c r="AI1101" s="169">
        <v>1</v>
      </c>
      <c r="AJ1101" s="356">
        <v>0.92</v>
      </c>
      <c r="AK1101" s="169">
        <v>0.960661157024793</v>
      </c>
      <c r="AL1101" s="169">
        <v>0.966688438928805</v>
      </c>
      <c r="AM1101" s="169">
        <v>0.948275862068966</v>
      </c>
      <c r="AN1101" s="169">
        <v>0.960661157024793</v>
      </c>
      <c r="AO1101" s="168">
        <v>0.99</v>
      </c>
      <c r="AP1101" s="358">
        <v>1</v>
      </c>
      <c r="AQ1101" s="358">
        <v>1</v>
      </c>
      <c r="AR1101" s="358">
        <v>1</v>
      </c>
      <c r="AS1101" s="359">
        <v>1</v>
      </c>
      <c r="AT1101" s="364">
        <v>0.0721861525408278</v>
      </c>
      <c r="AU1101" s="361">
        <v>0</v>
      </c>
      <c r="AV1101" s="362">
        <v>0.333333333333333</v>
      </c>
      <c r="AW1101" s="362">
        <v>0</v>
      </c>
      <c r="AX1101" s="362">
        <v>0</v>
      </c>
      <c r="AY1101" s="142"/>
      <c r="AZ1101" s="140"/>
    </row>
    <row r="1102" spans="1:52">
      <c r="A1102" s="138"/>
      <c r="B1102" s="142"/>
      <c r="C1102" s="172" t="s">
        <v>1974</v>
      </c>
      <c r="D1102" s="166" t="s">
        <v>26</v>
      </c>
      <c r="E1102" s="166" t="s">
        <v>1975</v>
      </c>
      <c r="F1102" s="167" t="s">
        <v>2054</v>
      </c>
      <c r="G1102" s="195" t="s">
        <v>2055</v>
      </c>
      <c r="H1102" s="195" t="s">
        <v>2055</v>
      </c>
      <c r="I1102" s="195" t="s">
        <v>2055</v>
      </c>
      <c r="J1102" s="195" t="s">
        <v>2055</v>
      </c>
      <c r="K1102" s="168">
        <v>0.9</v>
      </c>
      <c r="L1102" s="169">
        <v>0.975</v>
      </c>
      <c r="M1102" s="169">
        <v>0.952380952380952</v>
      </c>
      <c r="N1102" s="170">
        <v>0.945945945945946</v>
      </c>
      <c r="O1102" s="170">
        <v>0.975</v>
      </c>
      <c r="P1102" s="356">
        <v>0.9</v>
      </c>
      <c r="Q1102" s="357">
        <v>0.952730475631239</v>
      </c>
      <c r="R1102" s="169">
        <v>0.958385876418663</v>
      </c>
      <c r="S1102" s="169">
        <v>0.906026557711951</v>
      </c>
      <c r="T1102" s="169">
        <v>0.952730475631239</v>
      </c>
      <c r="U1102" s="356">
        <v>0.9</v>
      </c>
      <c r="V1102" s="169">
        <v>0.931884908984146</v>
      </c>
      <c r="W1102" s="169">
        <v>0.969104665825977</v>
      </c>
      <c r="X1102" s="169">
        <v>0.960163432073544</v>
      </c>
      <c r="Y1102" s="169">
        <v>0.931884908984146</v>
      </c>
      <c r="Z1102" s="356">
        <v>0.92</v>
      </c>
      <c r="AA1102" s="356">
        <v>0.953266064790228</v>
      </c>
      <c r="AB1102" s="356">
        <v>0.954771596562641</v>
      </c>
      <c r="AC1102" s="356">
        <v>0.950244698205546</v>
      </c>
      <c r="AD1102" s="356">
        <v>0.953266064790228</v>
      </c>
      <c r="AE1102" s="356">
        <v>0.92</v>
      </c>
      <c r="AF1102" s="169">
        <v>0.996732511510471</v>
      </c>
      <c r="AG1102" s="169">
        <v>0.994739087160529</v>
      </c>
      <c r="AH1102" s="169">
        <v>0.994654605263158</v>
      </c>
      <c r="AI1102" s="169">
        <v>0.996732511510471</v>
      </c>
      <c r="AJ1102" s="356">
        <v>0.92</v>
      </c>
      <c r="AK1102" s="169">
        <v>0.967185761957731</v>
      </c>
      <c r="AL1102" s="169">
        <v>0.971577187441947</v>
      </c>
      <c r="AM1102" s="169">
        <v>0.967650753768844</v>
      </c>
      <c r="AN1102" s="169">
        <v>0.967185761957731</v>
      </c>
      <c r="AO1102" s="168">
        <v>0.99</v>
      </c>
      <c r="AP1102" s="358">
        <v>1</v>
      </c>
      <c r="AQ1102" s="358">
        <v>1</v>
      </c>
      <c r="AR1102" s="358">
        <v>1</v>
      </c>
      <c r="AS1102" s="359">
        <v>1</v>
      </c>
      <c r="AT1102" s="364">
        <v>0.0721861525408278</v>
      </c>
      <c r="AU1102" s="361">
        <v>0.0540540540540541</v>
      </c>
      <c r="AV1102" s="362">
        <v>0.2</v>
      </c>
      <c r="AW1102" s="362">
        <v>0.0344827586206897</v>
      </c>
      <c r="AX1102" s="362">
        <v>0.0540540540540541</v>
      </c>
      <c r="AY1102" s="142"/>
      <c r="AZ1102" s="140"/>
    </row>
    <row r="1103" spans="1:52">
      <c r="A1103" s="138"/>
      <c r="B1103" s="142"/>
      <c r="C1103" s="172" t="s">
        <v>1974</v>
      </c>
      <c r="D1103" s="166" t="s">
        <v>26</v>
      </c>
      <c r="E1103" s="166" t="s">
        <v>1975</v>
      </c>
      <c r="F1103" s="167" t="s">
        <v>2056</v>
      </c>
      <c r="G1103" s="195" t="s">
        <v>2057</v>
      </c>
      <c r="H1103" s="195" t="s">
        <v>2057</v>
      </c>
      <c r="I1103" s="195" t="s">
        <v>2057</v>
      </c>
      <c r="J1103" s="195" t="s">
        <v>2057</v>
      </c>
      <c r="K1103" s="168">
        <v>0.9</v>
      </c>
      <c r="L1103" s="169">
        <v>0.930232558139535</v>
      </c>
      <c r="M1103" s="169">
        <v>0.9</v>
      </c>
      <c r="N1103" s="170">
        <v>0.933333333333333</v>
      </c>
      <c r="O1103" s="170">
        <v>0.930232558139535</v>
      </c>
      <c r="P1103" s="356">
        <v>0.9</v>
      </c>
      <c r="Q1103" s="357">
        <v>0.96640826873385</v>
      </c>
      <c r="R1103" s="169">
        <v>0.950819672131147</v>
      </c>
      <c r="S1103" s="169">
        <v>0.982717520858164</v>
      </c>
      <c r="T1103" s="169">
        <v>0.96640826873385</v>
      </c>
      <c r="U1103" s="356">
        <v>0.9</v>
      </c>
      <c r="V1103" s="169">
        <v>0.941537467700258</v>
      </c>
      <c r="W1103" s="169">
        <v>0.924659923264737</v>
      </c>
      <c r="X1103" s="169">
        <v>0.949940405244339</v>
      </c>
      <c r="Y1103" s="169">
        <v>0.941537467700258</v>
      </c>
      <c r="Z1103" s="356">
        <v>0.92</v>
      </c>
      <c r="AA1103" s="356">
        <v>0.953364817001181</v>
      </c>
      <c r="AB1103" s="356">
        <v>0.9549822964087</v>
      </c>
      <c r="AC1103" s="356">
        <v>0.934802571166208</v>
      </c>
      <c r="AD1103" s="356">
        <v>0.953364817001181</v>
      </c>
      <c r="AE1103" s="356">
        <v>0.92</v>
      </c>
      <c r="AF1103" s="169">
        <v>0.995907230559345</v>
      </c>
      <c r="AG1103" s="169">
        <v>0.997777777777778</v>
      </c>
      <c r="AH1103" s="169">
        <v>0.996116504854369</v>
      </c>
      <c r="AI1103" s="169">
        <v>0.995907230559345</v>
      </c>
      <c r="AJ1103" s="356">
        <v>0.92</v>
      </c>
      <c r="AK1103" s="169">
        <v>0.966465319725057</v>
      </c>
      <c r="AL1103" s="169">
        <v>0.966143682906689</v>
      </c>
      <c r="AM1103" s="169">
        <v>0.958800144560896</v>
      </c>
      <c r="AN1103" s="169">
        <v>0.966465319725057</v>
      </c>
      <c r="AO1103" s="168">
        <v>0.99</v>
      </c>
      <c r="AP1103" s="358">
        <v>1</v>
      </c>
      <c r="AQ1103" s="358">
        <v>1</v>
      </c>
      <c r="AR1103" s="358">
        <v>1</v>
      </c>
      <c r="AS1103" s="359">
        <v>1</v>
      </c>
      <c r="AT1103" s="364">
        <v>0.0721861525408278</v>
      </c>
      <c r="AU1103" s="361">
        <v>0</v>
      </c>
      <c r="AV1103" s="362">
        <v>0.1875</v>
      </c>
      <c r="AW1103" s="362">
        <v>0</v>
      </c>
      <c r="AX1103" s="362">
        <v>0</v>
      </c>
      <c r="AY1103" s="142"/>
      <c r="AZ1103" s="140"/>
    </row>
    <row r="1104" spans="1:52">
      <c r="A1104" s="138"/>
      <c r="B1104" s="142"/>
      <c r="C1104" s="172" t="s">
        <v>1974</v>
      </c>
      <c r="D1104" s="166" t="s">
        <v>26</v>
      </c>
      <c r="E1104" s="166" t="s">
        <v>1975</v>
      </c>
      <c r="F1104" s="167" t="s">
        <v>2058</v>
      </c>
      <c r="G1104" s="195" t="s">
        <v>2059</v>
      </c>
      <c r="H1104" s="195" t="s">
        <v>2059</v>
      </c>
      <c r="I1104" s="195" t="s">
        <v>2059</v>
      </c>
      <c r="J1104" s="195" t="s">
        <v>2059</v>
      </c>
      <c r="K1104" s="168">
        <v>0.9</v>
      </c>
      <c r="L1104" s="169">
        <v>1</v>
      </c>
      <c r="M1104" s="169">
        <v>0.95</v>
      </c>
      <c r="N1104" s="170">
        <v>1</v>
      </c>
      <c r="O1104" s="170">
        <v>1</v>
      </c>
      <c r="P1104" s="356">
        <v>0.9</v>
      </c>
      <c r="Q1104" s="357">
        <v>0.993046776232617</v>
      </c>
      <c r="R1104" s="169">
        <v>0.98594249201278</v>
      </c>
      <c r="S1104" s="169">
        <v>0.996818663838812</v>
      </c>
      <c r="T1104" s="169">
        <v>0.993046776232617</v>
      </c>
      <c r="U1104" s="356">
        <v>0.9</v>
      </c>
      <c r="V1104" s="169">
        <v>0.955752212389381</v>
      </c>
      <c r="W1104" s="169">
        <v>0.927156549520767</v>
      </c>
      <c r="X1104" s="169">
        <v>0.95864262990456</v>
      </c>
      <c r="Y1104" s="169">
        <v>0.955752212389381</v>
      </c>
      <c r="Z1104" s="356">
        <v>0.92</v>
      </c>
      <c r="AA1104" s="356">
        <v>0.972188633615478</v>
      </c>
      <c r="AB1104" s="356">
        <v>0.96875</v>
      </c>
      <c r="AC1104" s="356">
        <v>0.972843450479233</v>
      </c>
      <c r="AD1104" s="356">
        <v>0.972188633615478</v>
      </c>
      <c r="AE1104" s="356">
        <v>0.92</v>
      </c>
      <c r="AF1104" s="169">
        <v>1</v>
      </c>
      <c r="AG1104" s="169">
        <v>0.999450247388675</v>
      </c>
      <c r="AH1104" s="169">
        <v>0.999248685199098</v>
      </c>
      <c r="AI1104" s="169">
        <v>1</v>
      </c>
      <c r="AJ1104" s="356">
        <v>0.92</v>
      </c>
      <c r="AK1104" s="169">
        <v>0.981915330867242</v>
      </c>
      <c r="AL1104" s="169">
        <v>0.971059835745014</v>
      </c>
      <c r="AM1104" s="169">
        <v>0.975780752071383</v>
      </c>
      <c r="AN1104" s="169">
        <v>0.981915330867242</v>
      </c>
      <c r="AO1104" s="168">
        <v>0.99</v>
      </c>
      <c r="AP1104" s="358">
        <v>1</v>
      </c>
      <c r="AQ1104" s="358">
        <v>1</v>
      </c>
      <c r="AR1104" s="358">
        <v>1</v>
      </c>
      <c r="AS1104" s="359">
        <v>1</v>
      </c>
      <c r="AT1104" s="364">
        <v>0.0721861525408278</v>
      </c>
      <c r="AU1104" s="361">
        <v>0.2</v>
      </c>
      <c r="AV1104" s="362">
        <v>0</v>
      </c>
      <c r="AW1104" s="362">
        <v>0</v>
      </c>
      <c r="AX1104" s="362">
        <v>0.2</v>
      </c>
      <c r="AY1104" s="142"/>
      <c r="AZ1104" s="140"/>
    </row>
    <row r="1105" spans="1:52">
      <c r="A1105" s="138"/>
      <c r="B1105" s="142"/>
      <c r="C1105" s="172" t="s">
        <v>1974</v>
      </c>
      <c r="D1105" s="166" t="s">
        <v>26</v>
      </c>
      <c r="E1105" s="166" t="s">
        <v>1975</v>
      </c>
      <c r="F1105" s="167" t="s">
        <v>2060</v>
      </c>
      <c r="G1105" s="195" t="s">
        <v>2061</v>
      </c>
      <c r="H1105" s="195" t="s">
        <v>2061</v>
      </c>
      <c r="I1105" s="195" t="s">
        <v>2061</v>
      </c>
      <c r="J1105" s="195" t="s">
        <v>2061</v>
      </c>
      <c r="K1105" s="168">
        <v>0.9</v>
      </c>
      <c r="L1105" s="169">
        <v>0.868421052631579</v>
      </c>
      <c r="M1105" s="169">
        <v>0.923076923076923</v>
      </c>
      <c r="N1105" s="170">
        <v>0.942857142857143</v>
      </c>
      <c r="O1105" s="170">
        <v>0.868421052631579</v>
      </c>
      <c r="P1105" s="356">
        <v>0.9</v>
      </c>
      <c r="Q1105" s="357">
        <v>0.97655044739278</v>
      </c>
      <c r="R1105" s="169">
        <v>0.988774555659495</v>
      </c>
      <c r="S1105" s="169">
        <v>0.958843159065628</v>
      </c>
      <c r="T1105" s="169">
        <v>0.97655044739278</v>
      </c>
      <c r="U1105" s="356">
        <v>0.9</v>
      </c>
      <c r="V1105" s="169">
        <v>0.916692378895403</v>
      </c>
      <c r="W1105" s="169">
        <v>0.940442781415653</v>
      </c>
      <c r="X1105" s="169">
        <v>0.923804226918799</v>
      </c>
      <c r="Y1105" s="169">
        <v>0.916692378895403</v>
      </c>
      <c r="Z1105" s="356">
        <v>0.92</v>
      </c>
      <c r="AA1105" s="356">
        <v>0.922822491730981</v>
      </c>
      <c r="AB1105" s="356">
        <v>0.913175164058556</v>
      </c>
      <c r="AC1105" s="356">
        <v>0.930828351836038</v>
      </c>
      <c r="AD1105" s="356">
        <v>0.922822491730981</v>
      </c>
      <c r="AE1105" s="356">
        <v>0.92</v>
      </c>
      <c r="AF1105" s="169">
        <v>0.600547195622435</v>
      </c>
      <c r="AG1105" s="169">
        <v>1</v>
      </c>
      <c r="AH1105" s="169">
        <v>0.99853515625</v>
      </c>
      <c r="AI1105" s="169">
        <v>0.600547195622435</v>
      </c>
      <c r="AJ1105" s="356">
        <v>0.92</v>
      </c>
      <c r="AK1105" s="169">
        <v>0.965850769838137</v>
      </c>
      <c r="AL1105" s="169">
        <v>0.956630686198921</v>
      </c>
      <c r="AM1105" s="169">
        <v>0.962613674637925</v>
      </c>
      <c r="AN1105" s="169">
        <v>0.965850769838137</v>
      </c>
      <c r="AO1105" s="168">
        <v>0.99</v>
      </c>
      <c r="AP1105" s="358">
        <v>1</v>
      </c>
      <c r="AQ1105" s="358">
        <v>1</v>
      </c>
      <c r="AR1105" s="358">
        <v>1</v>
      </c>
      <c r="AS1105" s="359">
        <v>1</v>
      </c>
      <c r="AT1105" s="364">
        <v>0.0721861525408278</v>
      </c>
      <c r="AU1105" s="361">
        <v>0.153846153846154</v>
      </c>
      <c r="AV1105" s="362">
        <v>0</v>
      </c>
      <c r="AW1105" s="362">
        <v>0.0769230769230769</v>
      </c>
      <c r="AX1105" s="362">
        <v>0.153846153846154</v>
      </c>
      <c r="AY1105" s="142"/>
      <c r="AZ1105" s="140"/>
    </row>
    <row r="1106" spans="1:52">
      <c r="A1106" s="138"/>
      <c r="B1106" s="142"/>
      <c r="C1106" s="172" t="s">
        <v>1974</v>
      </c>
      <c r="D1106" s="166" t="s">
        <v>26</v>
      </c>
      <c r="E1106" s="166" t="s">
        <v>1975</v>
      </c>
      <c r="F1106" s="167" t="s">
        <v>2062</v>
      </c>
      <c r="G1106" s="195" t="s">
        <v>2063</v>
      </c>
      <c r="H1106" s="195" t="s">
        <v>2063</v>
      </c>
      <c r="I1106" s="195" t="s">
        <v>2063</v>
      </c>
      <c r="J1106" s="195" t="s">
        <v>2063</v>
      </c>
      <c r="K1106" s="168">
        <v>0.9</v>
      </c>
      <c r="L1106" s="169">
        <v>0.971428571428571</v>
      </c>
      <c r="M1106" s="169">
        <v>0.742857142857143</v>
      </c>
      <c r="N1106" s="170">
        <v>0.851851851851852</v>
      </c>
      <c r="O1106" s="170">
        <v>0.971428571428571</v>
      </c>
      <c r="P1106" s="356">
        <v>0.9</v>
      </c>
      <c r="Q1106" s="357">
        <v>0.98110037799244</v>
      </c>
      <c r="R1106" s="169">
        <v>0.961758241758242</v>
      </c>
      <c r="S1106" s="169">
        <v>0.974980453479281</v>
      </c>
      <c r="T1106" s="169">
        <v>0.98110037799244</v>
      </c>
      <c r="U1106" s="356">
        <v>0.9</v>
      </c>
      <c r="V1106" s="169">
        <v>0.943721125577488</v>
      </c>
      <c r="W1106" s="169">
        <v>0.948571428571429</v>
      </c>
      <c r="X1106" s="169">
        <v>0.927286942924159</v>
      </c>
      <c r="Y1106" s="169">
        <v>0.943721125577488</v>
      </c>
      <c r="Z1106" s="356">
        <v>0.92</v>
      </c>
      <c r="AA1106" s="356">
        <v>0.947129909365559</v>
      </c>
      <c r="AB1106" s="356">
        <v>0.948608137044968</v>
      </c>
      <c r="AC1106" s="356">
        <v>0.950182260024301</v>
      </c>
      <c r="AD1106" s="356">
        <v>0.947129909365559</v>
      </c>
      <c r="AE1106" s="356">
        <v>0.92</v>
      </c>
      <c r="AF1106" s="169">
        <v>0.99815157116451</v>
      </c>
      <c r="AG1106" s="169">
        <v>0.779850746268657</v>
      </c>
      <c r="AH1106" s="169">
        <v>0.998500749625187</v>
      </c>
      <c r="AI1106" s="169">
        <v>0.99815157116451</v>
      </c>
      <c r="AJ1106" s="356">
        <v>0.92</v>
      </c>
      <c r="AK1106" s="169">
        <v>0.963092672413793</v>
      </c>
      <c r="AL1106" s="169">
        <v>0.966539717083787</v>
      </c>
      <c r="AM1106" s="169">
        <v>0.968125594671741</v>
      </c>
      <c r="AN1106" s="169">
        <v>0.963092672413793</v>
      </c>
      <c r="AO1106" s="168">
        <v>0.99</v>
      </c>
      <c r="AP1106" s="358">
        <v>1</v>
      </c>
      <c r="AQ1106" s="358">
        <v>1</v>
      </c>
      <c r="AR1106" s="358">
        <v>1</v>
      </c>
      <c r="AS1106" s="359">
        <v>1</v>
      </c>
      <c r="AT1106" s="364">
        <v>0.0721861525408278</v>
      </c>
      <c r="AU1106" s="361">
        <v>0</v>
      </c>
      <c r="AV1106" s="362">
        <v>0.210526315789474</v>
      </c>
      <c r="AW1106" s="362">
        <v>0.0666666666666667</v>
      </c>
      <c r="AX1106" s="362">
        <v>0</v>
      </c>
      <c r="AY1106" s="142"/>
      <c r="AZ1106" s="140"/>
    </row>
    <row r="1107" spans="1:52">
      <c r="A1107" s="138"/>
      <c r="B1107" s="142"/>
      <c r="C1107" s="172" t="s">
        <v>1974</v>
      </c>
      <c r="D1107" s="166" t="s">
        <v>26</v>
      </c>
      <c r="E1107" s="166" t="s">
        <v>1975</v>
      </c>
      <c r="F1107" s="167" t="s">
        <v>2064</v>
      </c>
      <c r="G1107" s="195" t="s">
        <v>2065</v>
      </c>
      <c r="H1107" s="195" t="s">
        <v>2065</v>
      </c>
      <c r="I1107" s="195" t="s">
        <v>2065</v>
      </c>
      <c r="J1107" s="195" t="s">
        <v>2065</v>
      </c>
      <c r="K1107" s="168">
        <v>0.9</v>
      </c>
      <c r="L1107" s="169">
        <v>0.903225806451613</v>
      </c>
      <c r="M1107" s="169">
        <v>0.909090909090909</v>
      </c>
      <c r="N1107" s="170">
        <v>0.791666666666667</v>
      </c>
      <c r="O1107" s="170">
        <v>0.903225806451613</v>
      </c>
      <c r="P1107" s="356">
        <v>0.9</v>
      </c>
      <c r="Q1107" s="357">
        <v>0.953819594302978</v>
      </c>
      <c r="R1107" s="169">
        <v>0.986811116344795</v>
      </c>
      <c r="S1107" s="169">
        <v>0.968678380443086</v>
      </c>
      <c r="T1107" s="169">
        <v>0.953819594302978</v>
      </c>
      <c r="U1107" s="356">
        <v>0.9</v>
      </c>
      <c r="V1107" s="169">
        <v>0.930945187742771</v>
      </c>
      <c r="W1107" s="169">
        <v>0.951012717852096</v>
      </c>
      <c r="X1107" s="169">
        <v>0.93659281894576</v>
      </c>
      <c r="Y1107" s="169">
        <v>0.930945187742771</v>
      </c>
      <c r="Z1107" s="356">
        <v>0.92</v>
      </c>
      <c r="AA1107" s="356">
        <v>0.943307086614173</v>
      </c>
      <c r="AB1107" s="356">
        <v>0.939859245041587</v>
      </c>
      <c r="AC1107" s="356">
        <v>0.944835680751174</v>
      </c>
      <c r="AD1107" s="356">
        <v>0.943307086614173</v>
      </c>
      <c r="AE1107" s="356">
        <v>0.92</v>
      </c>
      <c r="AF1107" s="169">
        <v>0.996291718170581</v>
      </c>
      <c r="AG1107" s="169">
        <v>0.995215311004785</v>
      </c>
      <c r="AH1107" s="169">
        <v>0.997395833333333</v>
      </c>
      <c r="AI1107" s="169">
        <v>0.996291718170581</v>
      </c>
      <c r="AJ1107" s="356">
        <v>0.92</v>
      </c>
      <c r="AK1107" s="169">
        <v>0.960778859527121</v>
      </c>
      <c r="AL1107" s="169">
        <v>0.96013018714402</v>
      </c>
      <c r="AM1107" s="169">
        <v>0.956038870893105</v>
      </c>
      <c r="AN1107" s="169">
        <v>0.960778859527121</v>
      </c>
      <c r="AO1107" s="168">
        <v>0.99</v>
      </c>
      <c r="AP1107" s="358">
        <v>1</v>
      </c>
      <c r="AQ1107" s="358">
        <v>1</v>
      </c>
      <c r="AR1107" s="358">
        <v>1</v>
      </c>
      <c r="AS1107" s="359">
        <v>1</v>
      </c>
      <c r="AT1107" s="364">
        <v>0.0721861525408278</v>
      </c>
      <c r="AU1107" s="361">
        <v>0</v>
      </c>
      <c r="AV1107" s="362">
        <v>0.125</v>
      </c>
      <c r="AW1107" s="362">
        <v>0.0909090909090909</v>
      </c>
      <c r="AX1107" s="362">
        <v>0</v>
      </c>
      <c r="AY1107" s="142"/>
      <c r="AZ1107" s="140"/>
    </row>
    <row r="1108" spans="1:52">
      <c r="A1108" s="138"/>
      <c r="B1108" s="142"/>
      <c r="C1108" s="172" t="s">
        <v>1974</v>
      </c>
      <c r="D1108" s="166" t="s">
        <v>26</v>
      </c>
      <c r="E1108" s="166" t="s">
        <v>1975</v>
      </c>
      <c r="F1108" s="167" t="s">
        <v>2066</v>
      </c>
      <c r="G1108" s="195" t="s">
        <v>2067</v>
      </c>
      <c r="H1108" s="195" t="s">
        <v>2067</v>
      </c>
      <c r="I1108" s="195" t="s">
        <v>2067</v>
      </c>
      <c r="J1108" s="195" t="s">
        <v>2067</v>
      </c>
      <c r="K1108" s="168">
        <v>0.9</v>
      </c>
      <c r="L1108" s="169">
        <v>1</v>
      </c>
      <c r="M1108" s="169">
        <v>1</v>
      </c>
      <c r="N1108" s="170">
        <v>1</v>
      </c>
      <c r="O1108" s="170">
        <v>1</v>
      </c>
      <c r="P1108" s="356">
        <v>0.9</v>
      </c>
      <c r="Q1108" s="357">
        <v>0.983214977404777</v>
      </c>
      <c r="R1108" s="169">
        <v>0.978932584269663</v>
      </c>
      <c r="S1108" s="169">
        <v>0.9806598407281</v>
      </c>
      <c r="T1108" s="169">
        <v>0.983214977404777</v>
      </c>
      <c r="U1108" s="356">
        <v>0.9</v>
      </c>
      <c r="V1108" s="169">
        <v>0.955455132343447</v>
      </c>
      <c r="W1108" s="169">
        <v>0.95997191011236</v>
      </c>
      <c r="X1108" s="169">
        <v>0.95221843003413</v>
      </c>
      <c r="Y1108" s="169">
        <v>0.955455132343447</v>
      </c>
      <c r="Z1108" s="356">
        <v>0.92</v>
      </c>
      <c r="AA1108" s="356">
        <v>0.943630214205186</v>
      </c>
      <c r="AB1108" s="356">
        <v>0.959738846572361</v>
      </c>
      <c r="AC1108" s="356">
        <v>0.930973451327434</v>
      </c>
      <c r="AD1108" s="356">
        <v>0.943630214205186</v>
      </c>
      <c r="AE1108" s="356">
        <v>0.92</v>
      </c>
      <c r="AF1108" s="169">
        <v>1</v>
      </c>
      <c r="AG1108" s="169">
        <v>0.997549019607843</v>
      </c>
      <c r="AH1108" s="169">
        <v>0.998363338788871</v>
      </c>
      <c r="AI1108" s="169">
        <v>1</v>
      </c>
      <c r="AJ1108" s="356">
        <v>0.92</v>
      </c>
      <c r="AK1108" s="169">
        <v>0.963069347558474</v>
      </c>
      <c r="AL1108" s="169">
        <v>0.967562953478446</v>
      </c>
      <c r="AM1108" s="169">
        <v>0.950865051903114</v>
      </c>
      <c r="AN1108" s="169">
        <v>0.963069347558474</v>
      </c>
      <c r="AO1108" s="168">
        <v>0.99</v>
      </c>
      <c r="AP1108" s="358">
        <v>1</v>
      </c>
      <c r="AQ1108" s="358">
        <v>1</v>
      </c>
      <c r="AR1108" s="358">
        <v>1</v>
      </c>
      <c r="AS1108" s="359">
        <v>1</v>
      </c>
      <c r="AT1108" s="364">
        <v>0.0721861525408278</v>
      </c>
      <c r="AU1108" s="361">
        <v>0</v>
      </c>
      <c r="AV1108" s="362">
        <v>0.153846153846154</v>
      </c>
      <c r="AW1108" s="362">
        <v>0</v>
      </c>
      <c r="AX1108" s="362">
        <v>0</v>
      </c>
      <c r="AY1108" s="142"/>
      <c r="AZ1108" s="140"/>
    </row>
    <row r="1109" spans="1:52">
      <c r="A1109" s="138"/>
      <c r="B1109" s="142"/>
      <c r="C1109" s="172" t="s">
        <v>1974</v>
      </c>
      <c r="D1109" s="166" t="s">
        <v>26</v>
      </c>
      <c r="E1109" s="166" t="s">
        <v>1975</v>
      </c>
      <c r="F1109" s="167" t="s">
        <v>2068</v>
      </c>
      <c r="G1109" s="195" t="s">
        <v>2069</v>
      </c>
      <c r="H1109" s="195" t="s">
        <v>2069</v>
      </c>
      <c r="I1109" s="195" t="s">
        <v>2069</v>
      </c>
      <c r="J1109" s="195" t="s">
        <v>2069</v>
      </c>
      <c r="K1109" s="168">
        <v>0.9</v>
      </c>
      <c r="L1109" s="169">
        <v>0.961538461538462</v>
      </c>
      <c r="M1109" s="169">
        <v>0.956521739130435</v>
      </c>
      <c r="N1109" s="170">
        <v>0.869565217391304</v>
      </c>
      <c r="O1109" s="170">
        <v>0.961538461538462</v>
      </c>
      <c r="P1109" s="356">
        <v>0.9</v>
      </c>
      <c r="Q1109" s="357">
        <v>0.957825026141513</v>
      </c>
      <c r="R1109" s="169">
        <v>0.97141638225256</v>
      </c>
      <c r="S1109" s="169">
        <v>0.984848484848485</v>
      </c>
      <c r="T1109" s="169">
        <v>0.957825026141513</v>
      </c>
      <c r="U1109" s="356">
        <v>0.9</v>
      </c>
      <c r="V1109" s="169">
        <v>0.914255838271175</v>
      </c>
      <c r="W1109" s="169">
        <v>0.896331058020478</v>
      </c>
      <c r="X1109" s="169">
        <v>0.949197860962567</v>
      </c>
      <c r="Y1109" s="169">
        <v>0.914255838271175</v>
      </c>
      <c r="Z1109" s="356">
        <v>0.92</v>
      </c>
      <c r="AA1109" s="356" t="s">
        <v>32</v>
      </c>
      <c r="AB1109" s="356" t="s">
        <v>32</v>
      </c>
      <c r="AC1109" s="356" t="s">
        <v>32</v>
      </c>
      <c r="AD1109" s="356" t="s">
        <v>32</v>
      </c>
      <c r="AE1109" s="356">
        <v>0.92</v>
      </c>
      <c r="AF1109" s="169">
        <v>1</v>
      </c>
      <c r="AG1109" s="169">
        <v>1</v>
      </c>
      <c r="AH1109" s="169">
        <v>0.99740932642487</v>
      </c>
      <c r="AI1109" s="169">
        <v>1</v>
      </c>
      <c r="AJ1109" s="356">
        <v>0.92</v>
      </c>
      <c r="AK1109" s="169">
        <v>0.962526023594726</v>
      </c>
      <c r="AL1109" s="169">
        <v>0.946245733788396</v>
      </c>
      <c r="AM1109" s="169">
        <v>0.96524064171123</v>
      </c>
      <c r="AN1109" s="169">
        <v>0.962526023594726</v>
      </c>
      <c r="AO1109" s="168">
        <v>0.99</v>
      </c>
      <c r="AP1109" s="358">
        <v>1</v>
      </c>
      <c r="AQ1109" s="358">
        <v>1</v>
      </c>
      <c r="AR1109" s="358">
        <v>1</v>
      </c>
      <c r="AS1109" s="359">
        <v>1</v>
      </c>
      <c r="AT1109" s="364">
        <v>0.0721861525408278</v>
      </c>
      <c r="AU1109" s="361">
        <v>0</v>
      </c>
      <c r="AV1109" s="362">
        <v>0</v>
      </c>
      <c r="AW1109" s="362">
        <v>0.111111111111111</v>
      </c>
      <c r="AX1109" s="362">
        <v>0</v>
      </c>
      <c r="AY1109" s="142"/>
      <c r="AZ1109" s="140"/>
    </row>
    <row r="1110" spans="1:52">
      <c r="A1110" s="138"/>
      <c r="B1110" s="142"/>
      <c r="C1110" s="172" t="s">
        <v>1974</v>
      </c>
      <c r="D1110" s="166" t="s">
        <v>26</v>
      </c>
      <c r="E1110" s="166" t="s">
        <v>1975</v>
      </c>
      <c r="F1110" s="167" t="s">
        <v>2070</v>
      </c>
      <c r="G1110" s="195" t="s">
        <v>2071</v>
      </c>
      <c r="H1110" s="195" t="s">
        <v>2071</v>
      </c>
      <c r="I1110" s="195" t="s">
        <v>2071</v>
      </c>
      <c r="J1110" s="195" t="s">
        <v>2071</v>
      </c>
      <c r="K1110" s="168">
        <v>0.9</v>
      </c>
      <c r="L1110" s="169">
        <v>0.958333333333333</v>
      </c>
      <c r="M1110" s="169">
        <v>0.909090909090909</v>
      </c>
      <c r="N1110" s="170">
        <v>0.878048780487805</v>
      </c>
      <c r="O1110" s="170">
        <v>0.958333333333333</v>
      </c>
      <c r="P1110" s="356">
        <v>0.9</v>
      </c>
      <c r="Q1110" s="357">
        <v>0.988560059686645</v>
      </c>
      <c r="R1110" s="169">
        <v>0.984750581545619</v>
      </c>
      <c r="S1110" s="169">
        <v>0.993890020366599</v>
      </c>
      <c r="T1110" s="169">
        <v>0.988560059686645</v>
      </c>
      <c r="U1110" s="356">
        <v>0.9</v>
      </c>
      <c r="V1110" s="169">
        <v>0.880626709773688</v>
      </c>
      <c r="W1110" s="169">
        <v>0.863013698630137</v>
      </c>
      <c r="X1110" s="169">
        <v>0.935845213849287</v>
      </c>
      <c r="Y1110" s="169">
        <v>0.880626709773688</v>
      </c>
      <c r="Z1110" s="356">
        <v>0.92</v>
      </c>
      <c r="AA1110" s="356" t="s">
        <v>32</v>
      </c>
      <c r="AB1110" s="356" t="s">
        <v>32</v>
      </c>
      <c r="AC1110" s="356" t="s">
        <v>32</v>
      </c>
      <c r="AD1110" s="356" t="s">
        <v>32</v>
      </c>
      <c r="AE1110" s="356">
        <v>0.92</v>
      </c>
      <c r="AF1110" s="169">
        <v>1</v>
      </c>
      <c r="AG1110" s="169">
        <v>0.99800796812749</v>
      </c>
      <c r="AH1110" s="169">
        <v>1</v>
      </c>
      <c r="AI1110" s="169">
        <v>1</v>
      </c>
      <c r="AJ1110" s="356">
        <v>0.92</v>
      </c>
      <c r="AK1110" s="169">
        <v>0.949022519178421</v>
      </c>
      <c r="AL1110" s="169">
        <v>0.947803617571059</v>
      </c>
      <c r="AM1110" s="169">
        <v>0.955193482688391</v>
      </c>
      <c r="AN1110" s="169">
        <v>0.949022519178421</v>
      </c>
      <c r="AO1110" s="168">
        <v>0.99</v>
      </c>
      <c r="AP1110" s="358">
        <v>1</v>
      </c>
      <c r="AQ1110" s="358">
        <v>1</v>
      </c>
      <c r="AR1110" s="358">
        <v>1</v>
      </c>
      <c r="AS1110" s="359">
        <v>1</v>
      </c>
      <c r="AT1110" s="364">
        <v>0.0721861525408278</v>
      </c>
      <c r="AU1110" s="361">
        <v>0</v>
      </c>
      <c r="AV1110" s="362">
        <v>0.25</v>
      </c>
      <c r="AW1110" s="362">
        <v>0.117647058823529</v>
      </c>
      <c r="AX1110" s="362">
        <v>0</v>
      </c>
      <c r="AY1110" s="142"/>
      <c r="AZ1110" s="140"/>
    </row>
    <row r="1111" spans="1:52">
      <c r="A1111" s="138"/>
      <c r="B1111" s="142"/>
      <c r="C1111" s="172" t="s">
        <v>1974</v>
      </c>
      <c r="D1111" s="166" t="s">
        <v>26</v>
      </c>
      <c r="E1111" s="166" t="s">
        <v>1975</v>
      </c>
      <c r="F1111" s="167" t="s">
        <v>2072</v>
      </c>
      <c r="G1111" s="195" t="s">
        <v>2073</v>
      </c>
      <c r="H1111" s="195" t="s">
        <v>2073</v>
      </c>
      <c r="I1111" s="195" t="s">
        <v>2073</v>
      </c>
      <c r="J1111" s="195" t="s">
        <v>2073</v>
      </c>
      <c r="K1111" s="168">
        <v>0.9</v>
      </c>
      <c r="L1111" s="169">
        <v>1</v>
      </c>
      <c r="M1111" s="169">
        <v>1</v>
      </c>
      <c r="N1111" s="170">
        <v>0.9</v>
      </c>
      <c r="O1111" s="170">
        <v>1</v>
      </c>
      <c r="P1111" s="356">
        <v>0.9</v>
      </c>
      <c r="Q1111" s="357">
        <v>0.977290402862031</v>
      </c>
      <c r="R1111" s="169">
        <v>0.975995635570104</v>
      </c>
      <c r="S1111" s="169">
        <v>0.987130434782609</v>
      </c>
      <c r="T1111" s="169">
        <v>0.977290402862031</v>
      </c>
      <c r="U1111" s="356">
        <v>0.9</v>
      </c>
      <c r="V1111" s="169">
        <v>0.952247627935915</v>
      </c>
      <c r="W1111" s="169">
        <v>0.943262411347518</v>
      </c>
      <c r="X1111" s="169">
        <v>0.975652173913043</v>
      </c>
      <c r="Y1111" s="169">
        <v>0.952247627935915</v>
      </c>
      <c r="Z1111" s="356">
        <v>0.92</v>
      </c>
      <c r="AA1111" s="356" t="s">
        <v>32</v>
      </c>
      <c r="AB1111" s="356" t="s">
        <v>32</v>
      </c>
      <c r="AC1111" s="356" t="s">
        <v>32</v>
      </c>
      <c r="AD1111" s="356" t="s">
        <v>32</v>
      </c>
      <c r="AE1111" s="356">
        <v>0.92</v>
      </c>
      <c r="AF1111" s="169">
        <v>1</v>
      </c>
      <c r="AG1111" s="169">
        <v>0.996911673872761</v>
      </c>
      <c r="AH1111" s="169">
        <v>0.998493975903614</v>
      </c>
      <c r="AI1111" s="169">
        <v>1</v>
      </c>
      <c r="AJ1111" s="356">
        <v>0.92</v>
      </c>
      <c r="AK1111" s="169">
        <v>0.968401486988848</v>
      </c>
      <c r="AL1111" s="169">
        <v>0.974904528096017</v>
      </c>
      <c r="AM1111" s="169">
        <v>0.981565217391304</v>
      </c>
      <c r="AN1111" s="169">
        <v>0.968401486988848</v>
      </c>
      <c r="AO1111" s="168">
        <v>0.99</v>
      </c>
      <c r="AP1111" s="358">
        <v>1</v>
      </c>
      <c r="AQ1111" s="358">
        <v>1</v>
      </c>
      <c r="AR1111" s="358">
        <v>1</v>
      </c>
      <c r="AS1111" s="359">
        <v>1</v>
      </c>
      <c r="AT1111" s="364">
        <v>0.0721861525408278</v>
      </c>
      <c r="AU1111" s="361">
        <v>0.0227272727272727</v>
      </c>
      <c r="AV1111" s="362">
        <v>0.173913043478261</v>
      </c>
      <c r="AW1111" s="362">
        <v>0</v>
      </c>
      <c r="AX1111" s="362">
        <v>0.0227272727272727</v>
      </c>
      <c r="AY1111" s="142"/>
      <c r="AZ1111" s="140"/>
    </row>
    <row r="1112" spans="1:52">
      <c r="A1112" s="138"/>
      <c r="B1112" s="142"/>
      <c r="C1112" s="172" t="s">
        <v>1974</v>
      </c>
      <c r="D1112" s="166" t="s">
        <v>26</v>
      </c>
      <c r="E1112" s="166" t="s">
        <v>1975</v>
      </c>
      <c r="F1112" s="167" t="s">
        <v>2074</v>
      </c>
      <c r="G1112" s="195" t="s">
        <v>2075</v>
      </c>
      <c r="H1112" s="195" t="s">
        <v>2075</v>
      </c>
      <c r="I1112" s="195" t="s">
        <v>2075</v>
      </c>
      <c r="J1112" s="195" t="s">
        <v>2075</v>
      </c>
      <c r="K1112" s="168">
        <v>0.9</v>
      </c>
      <c r="L1112" s="169">
        <v>0.953846153846154</v>
      </c>
      <c r="M1112" s="169">
        <v>0.924242424242424</v>
      </c>
      <c r="N1112" s="170">
        <v>0.887096774193548</v>
      </c>
      <c r="O1112" s="170">
        <v>0.953846153846154</v>
      </c>
      <c r="P1112" s="356">
        <v>0.9</v>
      </c>
      <c r="Q1112" s="357">
        <v>0.967398119122257</v>
      </c>
      <c r="R1112" s="169">
        <v>0.967271433653504</v>
      </c>
      <c r="S1112" s="169">
        <v>0.980134799574317</v>
      </c>
      <c r="T1112" s="169">
        <v>0.967398119122257</v>
      </c>
      <c r="U1112" s="356">
        <v>0.9</v>
      </c>
      <c r="V1112" s="169">
        <v>0.822570532915361</v>
      </c>
      <c r="W1112" s="169">
        <v>0.874599786552828</v>
      </c>
      <c r="X1112" s="169">
        <v>0.929762327066336</v>
      </c>
      <c r="Y1112" s="169">
        <v>0.822570532915361</v>
      </c>
      <c r="Z1112" s="356">
        <v>0.92</v>
      </c>
      <c r="AA1112" s="356" t="s">
        <v>32</v>
      </c>
      <c r="AB1112" s="356" t="s">
        <v>32</v>
      </c>
      <c r="AC1112" s="356" t="s">
        <v>32</v>
      </c>
      <c r="AD1112" s="356" t="s">
        <v>32</v>
      </c>
      <c r="AE1112" s="356">
        <v>0.92</v>
      </c>
      <c r="AF1112" s="169">
        <v>1</v>
      </c>
      <c r="AG1112" s="169">
        <v>1</v>
      </c>
      <c r="AH1112" s="169">
        <v>1</v>
      </c>
      <c r="AI1112" s="169">
        <v>1</v>
      </c>
      <c r="AJ1112" s="356">
        <v>0.92</v>
      </c>
      <c r="AK1112" s="169">
        <v>0.927207263619286</v>
      </c>
      <c r="AL1112" s="169">
        <v>0.931874777659196</v>
      </c>
      <c r="AM1112" s="169">
        <v>0.955303299042214</v>
      </c>
      <c r="AN1112" s="169">
        <v>0.927207263619286</v>
      </c>
      <c r="AO1112" s="168">
        <v>0.99</v>
      </c>
      <c r="AP1112" s="358">
        <v>1</v>
      </c>
      <c r="AQ1112" s="358">
        <v>1</v>
      </c>
      <c r="AR1112" s="358">
        <v>1</v>
      </c>
      <c r="AS1112" s="359">
        <v>1</v>
      </c>
      <c r="AT1112" s="364">
        <v>0.0721861525408278</v>
      </c>
      <c r="AU1112" s="361">
        <v>0.1</v>
      </c>
      <c r="AV1112" s="362">
        <v>0.125</v>
      </c>
      <c r="AW1112" s="362">
        <v>0</v>
      </c>
      <c r="AX1112" s="362">
        <v>0.1</v>
      </c>
      <c r="AY1112" s="142"/>
      <c r="AZ1112" s="140"/>
    </row>
    <row r="1113" spans="1:52">
      <c r="A1113" s="138"/>
      <c r="B1113" s="142"/>
      <c r="C1113" s="172" t="s">
        <v>1974</v>
      </c>
      <c r="D1113" s="166" t="s">
        <v>26</v>
      </c>
      <c r="E1113" s="166" t="s">
        <v>1975</v>
      </c>
      <c r="F1113" s="167" t="s">
        <v>2076</v>
      </c>
      <c r="G1113" s="195" t="s">
        <v>2077</v>
      </c>
      <c r="H1113" s="195" t="s">
        <v>2077</v>
      </c>
      <c r="I1113" s="195" t="s">
        <v>2077</v>
      </c>
      <c r="J1113" s="195" t="s">
        <v>2077</v>
      </c>
      <c r="K1113" s="168">
        <v>0.9</v>
      </c>
      <c r="L1113" s="169">
        <v>0.938775510204082</v>
      </c>
      <c r="M1113" s="169">
        <v>0.979166666666667</v>
      </c>
      <c r="N1113" s="170">
        <v>0.9</v>
      </c>
      <c r="O1113" s="170">
        <v>0.938775510204082</v>
      </c>
      <c r="P1113" s="356">
        <v>0.9</v>
      </c>
      <c r="Q1113" s="357">
        <v>0.931586978636826</v>
      </c>
      <c r="R1113" s="169">
        <v>0.961389961389961</v>
      </c>
      <c r="S1113" s="169">
        <v>0.950394588500564</v>
      </c>
      <c r="T1113" s="169">
        <v>0.931586978636826</v>
      </c>
      <c r="U1113" s="356">
        <v>0.9</v>
      </c>
      <c r="V1113" s="169">
        <v>0.811800610376399</v>
      </c>
      <c r="W1113" s="169">
        <v>0.808328736900165</v>
      </c>
      <c r="X1113" s="169">
        <v>0.901916572717024</v>
      </c>
      <c r="Y1113" s="169">
        <v>0.811800610376399</v>
      </c>
      <c r="Z1113" s="356">
        <v>0.92</v>
      </c>
      <c r="AA1113" s="356">
        <v>1</v>
      </c>
      <c r="AB1113" s="356" t="s">
        <v>32</v>
      </c>
      <c r="AC1113" s="356" t="s">
        <v>32</v>
      </c>
      <c r="AD1113" s="356">
        <v>1</v>
      </c>
      <c r="AE1113" s="356">
        <v>0.92</v>
      </c>
      <c r="AF1113" s="169">
        <v>1</v>
      </c>
      <c r="AG1113" s="169">
        <v>0.987381703470032</v>
      </c>
      <c r="AH1113" s="169">
        <v>0.994350282485876</v>
      </c>
      <c r="AI1113" s="169">
        <v>1</v>
      </c>
      <c r="AJ1113" s="356">
        <v>0.92</v>
      </c>
      <c r="AK1113" s="169">
        <v>0.923193532086913</v>
      </c>
      <c r="AL1113" s="169">
        <v>0.926089354660783</v>
      </c>
      <c r="AM1113" s="169">
        <v>0.945885005636979</v>
      </c>
      <c r="AN1113" s="169">
        <v>0.923193532086913</v>
      </c>
      <c r="AO1113" s="168">
        <v>0.99</v>
      </c>
      <c r="AP1113" s="358">
        <v>1</v>
      </c>
      <c r="AQ1113" s="358">
        <v>1</v>
      </c>
      <c r="AR1113" s="358">
        <v>1</v>
      </c>
      <c r="AS1113" s="359">
        <v>1</v>
      </c>
      <c r="AT1113" s="364">
        <v>0.0721861525408278</v>
      </c>
      <c r="AU1113" s="361">
        <v>0.0769230769230769</v>
      </c>
      <c r="AV1113" s="362">
        <v>0.25</v>
      </c>
      <c r="AW1113" s="362">
        <v>0.1</v>
      </c>
      <c r="AX1113" s="362">
        <v>0.0769230769230769</v>
      </c>
      <c r="AY1113" s="142"/>
      <c r="AZ1113" s="140"/>
    </row>
    <row r="1114" spans="1:52">
      <c r="A1114" s="138"/>
      <c r="B1114" s="142"/>
      <c r="C1114" s="172" t="s">
        <v>1974</v>
      </c>
      <c r="D1114" s="166" t="s">
        <v>26</v>
      </c>
      <c r="E1114" s="166" t="s">
        <v>1975</v>
      </c>
      <c r="F1114" s="167" t="s">
        <v>2078</v>
      </c>
      <c r="G1114" s="195" t="s">
        <v>2079</v>
      </c>
      <c r="H1114" s="195" t="s">
        <v>2079</v>
      </c>
      <c r="I1114" s="195" t="s">
        <v>2079</v>
      </c>
      <c r="J1114" s="195" t="s">
        <v>2079</v>
      </c>
      <c r="K1114" s="168">
        <v>0.9</v>
      </c>
      <c r="L1114" s="169">
        <v>0.833333333333333</v>
      </c>
      <c r="M1114" s="169">
        <v>0.823529411764706</v>
      </c>
      <c r="N1114" s="170">
        <v>0.791666666666667</v>
      </c>
      <c r="O1114" s="170">
        <v>0.833333333333333</v>
      </c>
      <c r="P1114" s="356">
        <v>0.9</v>
      </c>
      <c r="Q1114" s="357">
        <v>0.93595166163142</v>
      </c>
      <c r="R1114" s="169">
        <v>0.939114391143911</v>
      </c>
      <c r="S1114" s="169">
        <v>0.951681667456182</v>
      </c>
      <c r="T1114" s="169">
        <v>0.93595166163142</v>
      </c>
      <c r="U1114" s="356">
        <v>0.9</v>
      </c>
      <c r="V1114" s="169">
        <v>0.85337361530715</v>
      </c>
      <c r="W1114" s="169">
        <v>0.83711122825514</v>
      </c>
      <c r="X1114" s="169">
        <v>0.873993368072004</v>
      </c>
      <c r="Y1114" s="169">
        <v>0.85337361530715</v>
      </c>
      <c r="Z1114" s="356">
        <v>0.92</v>
      </c>
      <c r="AA1114" s="356" t="s">
        <v>32</v>
      </c>
      <c r="AB1114" s="356" t="s">
        <v>32</v>
      </c>
      <c r="AC1114" s="356" t="s">
        <v>32</v>
      </c>
      <c r="AD1114" s="356" t="s">
        <v>32</v>
      </c>
      <c r="AE1114" s="356">
        <v>0.92</v>
      </c>
      <c r="AF1114" s="169">
        <v>1</v>
      </c>
      <c r="AG1114" s="169">
        <v>1</v>
      </c>
      <c r="AH1114" s="169">
        <v>0.998363338788871</v>
      </c>
      <c r="AI1114" s="169">
        <v>1</v>
      </c>
      <c r="AJ1114" s="356">
        <v>0.92</v>
      </c>
      <c r="AK1114" s="169">
        <v>0.950050150451354</v>
      </c>
      <c r="AL1114" s="169">
        <v>0.914074855034265</v>
      </c>
      <c r="AM1114" s="169">
        <v>0.924206537186168</v>
      </c>
      <c r="AN1114" s="169">
        <v>0.950050150451354</v>
      </c>
      <c r="AO1114" s="168">
        <v>0.99</v>
      </c>
      <c r="AP1114" s="358">
        <v>1</v>
      </c>
      <c r="AQ1114" s="358">
        <v>1</v>
      </c>
      <c r="AR1114" s="358">
        <v>1</v>
      </c>
      <c r="AS1114" s="359">
        <v>1</v>
      </c>
      <c r="AT1114" s="364">
        <v>0.0721861525408278</v>
      </c>
      <c r="AU1114" s="361">
        <v>0</v>
      </c>
      <c r="AV1114" s="362">
        <v>0.285714285714286</v>
      </c>
      <c r="AW1114" s="362">
        <v>0</v>
      </c>
      <c r="AX1114" s="362">
        <v>0</v>
      </c>
      <c r="AY1114" s="142"/>
      <c r="AZ1114" s="140"/>
    </row>
    <row r="1115" spans="1:52">
      <c r="A1115" s="138"/>
      <c r="B1115" s="142"/>
      <c r="C1115" s="172" t="s">
        <v>1974</v>
      </c>
      <c r="D1115" s="166" t="s">
        <v>26</v>
      </c>
      <c r="E1115" s="166" t="s">
        <v>1975</v>
      </c>
      <c r="F1115" s="167" t="s">
        <v>2080</v>
      </c>
      <c r="G1115" s="195" t="s">
        <v>2081</v>
      </c>
      <c r="H1115" s="195" t="s">
        <v>2081</v>
      </c>
      <c r="I1115" s="195" t="s">
        <v>2081</v>
      </c>
      <c r="J1115" s="195" t="s">
        <v>2081</v>
      </c>
      <c r="K1115" s="168">
        <v>0.9</v>
      </c>
      <c r="L1115" s="169">
        <v>1</v>
      </c>
      <c r="M1115" s="169">
        <v>1</v>
      </c>
      <c r="N1115" s="170">
        <v>0.967741935483871</v>
      </c>
      <c r="O1115" s="170">
        <v>1</v>
      </c>
      <c r="P1115" s="356">
        <v>0.9</v>
      </c>
      <c r="Q1115" s="357">
        <v>0.953954615554087</v>
      </c>
      <c r="R1115" s="169">
        <v>0.944102321174799</v>
      </c>
      <c r="S1115" s="169">
        <v>0.971373119844736</v>
      </c>
      <c r="T1115" s="169">
        <v>0.953954615554087</v>
      </c>
      <c r="U1115" s="356">
        <v>0.9</v>
      </c>
      <c r="V1115" s="169">
        <v>0.780127781449659</v>
      </c>
      <c r="W1115" s="169">
        <v>0.769777356702984</v>
      </c>
      <c r="X1115" s="169">
        <v>0.86220281416788</v>
      </c>
      <c r="Y1115" s="169">
        <v>0.780127781449659</v>
      </c>
      <c r="Z1115" s="356">
        <v>0.92</v>
      </c>
      <c r="AA1115" s="356" t="s">
        <v>32</v>
      </c>
      <c r="AB1115" s="356" t="s">
        <v>32</v>
      </c>
      <c r="AC1115" s="356" t="s">
        <v>32</v>
      </c>
      <c r="AD1115" s="356" t="s">
        <v>32</v>
      </c>
      <c r="AE1115" s="356">
        <v>0.92</v>
      </c>
      <c r="AF1115" s="169">
        <v>1</v>
      </c>
      <c r="AG1115" s="169">
        <v>0.995594713656388</v>
      </c>
      <c r="AH1115" s="169">
        <v>0.912878787878788</v>
      </c>
      <c r="AI1115" s="169">
        <v>1</v>
      </c>
      <c r="AJ1115" s="356">
        <v>0.92</v>
      </c>
      <c r="AK1115" s="169">
        <v>0.883715846994536</v>
      </c>
      <c r="AL1115" s="169">
        <v>0.848886783514922</v>
      </c>
      <c r="AM1115" s="169">
        <v>0.914161008729389</v>
      </c>
      <c r="AN1115" s="169">
        <v>0.883715846994536</v>
      </c>
      <c r="AO1115" s="168">
        <v>0.99</v>
      </c>
      <c r="AP1115" s="358">
        <v>1</v>
      </c>
      <c r="AQ1115" s="358">
        <v>1</v>
      </c>
      <c r="AR1115" s="358">
        <v>1</v>
      </c>
      <c r="AS1115" s="359">
        <v>1</v>
      </c>
      <c r="AT1115" s="364">
        <v>0.0721861525408278</v>
      </c>
      <c r="AU1115" s="361">
        <v>0.05</v>
      </c>
      <c r="AV1115" s="362">
        <v>0.0526315789473684</v>
      </c>
      <c r="AW1115" s="362">
        <v>0</v>
      </c>
      <c r="AX1115" s="362">
        <v>0.05</v>
      </c>
      <c r="AY1115" s="142"/>
      <c r="AZ1115" s="140"/>
    </row>
    <row r="1116" spans="1:52">
      <c r="A1116" s="138"/>
      <c r="B1116" s="142"/>
      <c r="C1116" s="172" t="s">
        <v>1974</v>
      </c>
      <c r="D1116" s="166" t="s">
        <v>26</v>
      </c>
      <c r="E1116" s="166" t="s">
        <v>1975</v>
      </c>
      <c r="F1116" s="167" t="s">
        <v>2082</v>
      </c>
      <c r="G1116" s="195" t="s">
        <v>2083</v>
      </c>
      <c r="H1116" s="195" t="s">
        <v>2083</v>
      </c>
      <c r="I1116" s="195" t="s">
        <v>2083</v>
      </c>
      <c r="J1116" s="195" t="s">
        <v>2083</v>
      </c>
      <c r="K1116" s="168">
        <v>0.9</v>
      </c>
      <c r="L1116" s="169">
        <v>1</v>
      </c>
      <c r="M1116" s="169">
        <v>1</v>
      </c>
      <c r="N1116" s="170">
        <v>1</v>
      </c>
      <c r="O1116" s="170">
        <v>1</v>
      </c>
      <c r="P1116" s="356">
        <v>0.9</v>
      </c>
      <c r="Q1116" s="357">
        <v>0.959645045425734</v>
      </c>
      <c r="R1116" s="169">
        <v>0.947029702970297</v>
      </c>
      <c r="S1116" s="169">
        <v>0.987360233349538</v>
      </c>
      <c r="T1116" s="169">
        <v>0.959645045425734</v>
      </c>
      <c r="U1116" s="356">
        <v>0.9</v>
      </c>
      <c r="V1116" s="169">
        <v>0.887809000633847</v>
      </c>
      <c r="W1116" s="169">
        <v>0.918564356435644</v>
      </c>
      <c r="X1116" s="169">
        <v>0.951871657754011</v>
      </c>
      <c r="Y1116" s="169">
        <v>0.887809000633847</v>
      </c>
      <c r="Z1116" s="356">
        <v>0.92</v>
      </c>
      <c r="AA1116" s="356" t="s">
        <v>32</v>
      </c>
      <c r="AB1116" s="356" t="s">
        <v>32</v>
      </c>
      <c r="AC1116" s="356" t="s">
        <v>32</v>
      </c>
      <c r="AD1116" s="356" t="s">
        <v>32</v>
      </c>
      <c r="AE1116" s="356">
        <v>0.92</v>
      </c>
      <c r="AF1116" s="169">
        <v>1</v>
      </c>
      <c r="AG1116" s="169">
        <v>0.995762711864407</v>
      </c>
      <c r="AH1116" s="169">
        <v>0.997032640949555</v>
      </c>
      <c r="AI1116" s="169">
        <v>1</v>
      </c>
      <c r="AJ1116" s="356">
        <v>0.92</v>
      </c>
      <c r="AK1116" s="169">
        <v>0.944139966273187</v>
      </c>
      <c r="AL1116" s="169">
        <v>0.95</v>
      </c>
      <c r="AM1116" s="169">
        <v>0.975206611570248</v>
      </c>
      <c r="AN1116" s="169">
        <v>0.944139966273187</v>
      </c>
      <c r="AO1116" s="168">
        <v>0.99</v>
      </c>
      <c r="AP1116" s="358">
        <v>1</v>
      </c>
      <c r="AQ1116" s="358">
        <v>1</v>
      </c>
      <c r="AR1116" s="358" t="s">
        <v>32</v>
      </c>
      <c r="AS1116" s="359">
        <v>1</v>
      </c>
      <c r="AT1116" s="364">
        <v>0.0721861525408278</v>
      </c>
      <c r="AU1116" s="361">
        <v>0</v>
      </c>
      <c r="AV1116" s="362">
        <v>0</v>
      </c>
      <c r="AW1116" s="362">
        <v>0</v>
      </c>
      <c r="AX1116" s="362">
        <v>0</v>
      </c>
      <c r="AY1116" s="142"/>
      <c r="AZ1116" s="140"/>
    </row>
    <row r="1117" spans="1:52">
      <c r="A1117" s="138"/>
      <c r="B1117" s="142"/>
      <c r="C1117" s="172" t="s">
        <v>1974</v>
      </c>
      <c r="D1117" s="166" t="s">
        <v>26</v>
      </c>
      <c r="E1117" s="166" t="s">
        <v>1975</v>
      </c>
      <c r="F1117" s="167" t="s">
        <v>2084</v>
      </c>
      <c r="G1117" s="195" t="s">
        <v>2085</v>
      </c>
      <c r="H1117" s="195" t="s">
        <v>2085</v>
      </c>
      <c r="I1117" s="195" t="s">
        <v>2085</v>
      </c>
      <c r="J1117" s="195" t="s">
        <v>2085</v>
      </c>
      <c r="K1117" s="168">
        <v>0.9</v>
      </c>
      <c r="L1117" s="169">
        <v>0.91304347826087</v>
      </c>
      <c r="M1117" s="169">
        <v>1</v>
      </c>
      <c r="N1117" s="170">
        <v>0.944444444444444</v>
      </c>
      <c r="O1117" s="170">
        <v>0.91304347826087</v>
      </c>
      <c r="P1117" s="356">
        <v>0.9</v>
      </c>
      <c r="Q1117" s="357">
        <v>0.940033783783784</v>
      </c>
      <c r="R1117" s="169">
        <v>0.857840959573523</v>
      </c>
      <c r="S1117" s="169">
        <v>0.91643709825528</v>
      </c>
      <c r="T1117" s="169">
        <v>0.940033783783784</v>
      </c>
      <c r="U1117" s="356">
        <v>0.9</v>
      </c>
      <c r="V1117" s="169">
        <v>0.874577702702703</v>
      </c>
      <c r="W1117" s="169">
        <v>0.822301199466904</v>
      </c>
      <c r="X1117" s="169">
        <v>0.866850321395776</v>
      </c>
      <c r="Y1117" s="169">
        <v>0.874577702702703</v>
      </c>
      <c r="Z1117" s="356">
        <v>0.92</v>
      </c>
      <c r="AA1117" s="356" t="s">
        <v>32</v>
      </c>
      <c r="AB1117" s="356" t="s">
        <v>32</v>
      </c>
      <c r="AC1117" s="356" t="s">
        <v>32</v>
      </c>
      <c r="AD1117" s="356" t="s">
        <v>32</v>
      </c>
      <c r="AE1117" s="356">
        <v>0.92</v>
      </c>
      <c r="AF1117" s="169">
        <v>1</v>
      </c>
      <c r="AG1117" s="169">
        <v>1</v>
      </c>
      <c r="AH1117" s="169">
        <v>0.996478873239437</v>
      </c>
      <c r="AI1117" s="169">
        <v>1</v>
      </c>
      <c r="AJ1117" s="356">
        <v>0.92</v>
      </c>
      <c r="AK1117" s="169">
        <v>0.907064760302775</v>
      </c>
      <c r="AL1117" s="169">
        <v>0.877832074633496</v>
      </c>
      <c r="AM1117" s="169">
        <v>0.945821854912764</v>
      </c>
      <c r="AN1117" s="169">
        <v>0.907064760302775</v>
      </c>
      <c r="AO1117" s="168">
        <v>0.99</v>
      </c>
      <c r="AP1117" s="358">
        <v>1</v>
      </c>
      <c r="AQ1117" s="358">
        <v>1</v>
      </c>
      <c r="AR1117" s="358">
        <v>1</v>
      </c>
      <c r="AS1117" s="359">
        <v>1</v>
      </c>
      <c r="AT1117" s="364">
        <v>0.0721861525408278</v>
      </c>
      <c r="AU1117" s="361">
        <v>0</v>
      </c>
      <c r="AV1117" s="362">
        <v>0.125</v>
      </c>
      <c r="AW1117" s="362">
        <v>0</v>
      </c>
      <c r="AX1117" s="362">
        <v>0</v>
      </c>
      <c r="AY1117" s="142"/>
      <c r="AZ1117" s="140"/>
    </row>
    <row r="1118" spans="1:52">
      <c r="A1118" s="138"/>
      <c r="B1118" s="142"/>
      <c r="C1118" s="172" t="s">
        <v>1974</v>
      </c>
      <c r="D1118" s="166" t="s">
        <v>26</v>
      </c>
      <c r="E1118" s="166" t="s">
        <v>1975</v>
      </c>
      <c r="F1118" s="167" t="s">
        <v>2086</v>
      </c>
      <c r="G1118" s="195" t="s">
        <v>2087</v>
      </c>
      <c r="H1118" s="195" t="s">
        <v>2087</v>
      </c>
      <c r="I1118" s="195" t="s">
        <v>2087</v>
      </c>
      <c r="J1118" s="195" t="s">
        <v>2087</v>
      </c>
      <c r="K1118" s="168">
        <v>0.9</v>
      </c>
      <c r="L1118" s="169">
        <v>0.916666666666667</v>
      </c>
      <c r="M1118" s="169">
        <v>0.956521739130435</v>
      </c>
      <c r="N1118" s="170">
        <v>0.904761904761905</v>
      </c>
      <c r="O1118" s="170">
        <v>0.916666666666667</v>
      </c>
      <c r="P1118" s="356">
        <v>0.9</v>
      </c>
      <c r="Q1118" s="357">
        <v>0.975600457491422</v>
      </c>
      <c r="R1118" s="169">
        <v>0.984918307498953</v>
      </c>
      <c r="S1118" s="169">
        <v>0.983695652173913</v>
      </c>
      <c r="T1118" s="169">
        <v>0.975600457491422</v>
      </c>
      <c r="U1118" s="356">
        <v>0.9</v>
      </c>
      <c r="V1118" s="169">
        <v>0.908120472741136</v>
      </c>
      <c r="W1118" s="169">
        <v>0.931294511939673</v>
      </c>
      <c r="X1118" s="169">
        <v>0.937111801242236</v>
      </c>
      <c r="Y1118" s="169">
        <v>0.908120472741136</v>
      </c>
      <c r="Z1118" s="356">
        <v>0.92</v>
      </c>
      <c r="AA1118" s="356" t="s">
        <v>32</v>
      </c>
      <c r="AB1118" s="356" t="s">
        <v>32</v>
      </c>
      <c r="AC1118" s="356" t="s">
        <v>32</v>
      </c>
      <c r="AD1118" s="356" t="s">
        <v>32</v>
      </c>
      <c r="AE1118" s="356">
        <v>0.92</v>
      </c>
      <c r="AF1118" s="169">
        <v>0.995294117647059</v>
      </c>
      <c r="AG1118" s="169">
        <v>1</v>
      </c>
      <c r="AH1118" s="169">
        <v>1</v>
      </c>
      <c r="AI1118" s="169">
        <v>0.995294117647059</v>
      </c>
      <c r="AJ1118" s="356">
        <v>0.92</v>
      </c>
      <c r="AK1118" s="169">
        <v>0.955447397978285</v>
      </c>
      <c r="AL1118" s="169">
        <v>0.95978215333054</v>
      </c>
      <c r="AM1118" s="169">
        <v>0.956521739130435</v>
      </c>
      <c r="AN1118" s="169">
        <v>0.955447397978285</v>
      </c>
      <c r="AO1118" s="168">
        <v>0.99</v>
      </c>
      <c r="AP1118" s="358">
        <v>1</v>
      </c>
      <c r="AQ1118" s="358">
        <v>1</v>
      </c>
      <c r="AR1118" s="358">
        <v>1</v>
      </c>
      <c r="AS1118" s="359">
        <v>1</v>
      </c>
      <c r="AT1118" s="364">
        <v>0.0721861525408278</v>
      </c>
      <c r="AU1118" s="361">
        <v>0</v>
      </c>
      <c r="AV1118" s="362">
        <v>0.111111111111111</v>
      </c>
      <c r="AW1118" s="362">
        <v>0.142857142857143</v>
      </c>
      <c r="AX1118" s="362">
        <v>0</v>
      </c>
      <c r="AY1118" s="142"/>
      <c r="AZ1118" s="140"/>
    </row>
    <row r="1119" spans="1:52">
      <c r="A1119" s="138"/>
      <c r="B1119" s="142"/>
      <c r="C1119" s="172" t="s">
        <v>1974</v>
      </c>
      <c r="D1119" s="166" t="s">
        <v>26</v>
      </c>
      <c r="E1119" s="166" t="s">
        <v>1975</v>
      </c>
      <c r="F1119" s="167" t="s">
        <v>2088</v>
      </c>
      <c r="G1119" s="195" t="s">
        <v>2089</v>
      </c>
      <c r="H1119" s="195" t="s">
        <v>2089</v>
      </c>
      <c r="I1119" s="195" t="s">
        <v>2089</v>
      </c>
      <c r="J1119" s="195" t="s">
        <v>2089</v>
      </c>
      <c r="K1119" s="168">
        <v>0.9</v>
      </c>
      <c r="L1119" s="169">
        <v>0.921428571428571</v>
      </c>
      <c r="M1119" s="169">
        <v>0.944444444444444</v>
      </c>
      <c r="N1119" s="170">
        <v>0.907563025210084</v>
      </c>
      <c r="O1119" s="170">
        <v>0.921428571428571</v>
      </c>
      <c r="P1119" s="356">
        <v>0.9</v>
      </c>
      <c r="Q1119" s="357">
        <v>0.922963689892051</v>
      </c>
      <c r="R1119" s="169">
        <v>0.92142044531123</v>
      </c>
      <c r="S1119" s="169">
        <v>0.909766454352442</v>
      </c>
      <c r="T1119" s="169">
        <v>0.922963689892051</v>
      </c>
      <c r="U1119" s="356">
        <v>0.9</v>
      </c>
      <c r="V1119" s="169">
        <v>0.688700406561054</v>
      </c>
      <c r="W1119" s="169">
        <v>0.712985535511133</v>
      </c>
      <c r="X1119" s="169">
        <v>0.808462238398544</v>
      </c>
      <c r="Y1119" s="169">
        <v>0.688700406561054</v>
      </c>
      <c r="Z1119" s="356">
        <v>0.92</v>
      </c>
      <c r="AA1119" s="356">
        <v>0</v>
      </c>
      <c r="AB1119" s="356">
        <v>0</v>
      </c>
      <c r="AC1119" s="356" t="s">
        <v>32</v>
      </c>
      <c r="AD1119" s="356">
        <v>0</v>
      </c>
      <c r="AE1119" s="356">
        <v>0.92</v>
      </c>
      <c r="AF1119" s="169">
        <v>1</v>
      </c>
      <c r="AG1119" s="169">
        <v>0.311522048364154</v>
      </c>
      <c r="AH1119" s="169">
        <v>0.751412429378531</v>
      </c>
      <c r="AI1119" s="169">
        <v>1</v>
      </c>
      <c r="AJ1119" s="356">
        <v>0.92</v>
      </c>
      <c r="AK1119" s="169">
        <v>0.908932309839498</v>
      </c>
      <c r="AL1119" s="169">
        <v>0.925739356516087</v>
      </c>
      <c r="AM1119" s="169">
        <v>0.929026387625114</v>
      </c>
      <c r="AN1119" s="169">
        <v>0.908932309839498</v>
      </c>
      <c r="AO1119" s="168">
        <v>0.99</v>
      </c>
      <c r="AP1119" s="358">
        <v>1</v>
      </c>
      <c r="AQ1119" s="358">
        <v>1</v>
      </c>
      <c r="AR1119" s="358">
        <v>1</v>
      </c>
      <c r="AS1119" s="359">
        <v>1</v>
      </c>
      <c r="AT1119" s="364">
        <v>0.0721861525408278</v>
      </c>
      <c r="AU1119" s="361">
        <v>0.0416666666666667</v>
      </c>
      <c r="AV1119" s="362">
        <v>0.163265306122449</v>
      </c>
      <c r="AW1119" s="362">
        <v>0.0571428571428571</v>
      </c>
      <c r="AX1119" s="362">
        <v>0.0416666666666667</v>
      </c>
      <c r="AY1119" s="142"/>
      <c r="AZ1119" s="140"/>
    </row>
    <row r="1120" spans="1:52">
      <c r="A1120" s="138"/>
      <c r="B1120" s="142"/>
      <c r="C1120" s="172" t="s">
        <v>1974</v>
      </c>
      <c r="D1120" s="166" t="s">
        <v>26</v>
      </c>
      <c r="E1120" s="166" t="s">
        <v>1975</v>
      </c>
      <c r="F1120" s="167" t="s">
        <v>2090</v>
      </c>
      <c r="G1120" s="195" t="s">
        <v>2091</v>
      </c>
      <c r="H1120" s="195" t="s">
        <v>2091</v>
      </c>
      <c r="I1120" s="195" t="s">
        <v>2091</v>
      </c>
      <c r="J1120" s="195" t="s">
        <v>2091</v>
      </c>
      <c r="K1120" s="168">
        <v>0.9</v>
      </c>
      <c r="L1120" s="169">
        <v>1</v>
      </c>
      <c r="M1120" s="169">
        <v>0.933333333333333</v>
      </c>
      <c r="N1120" s="170">
        <v>0.833333333333333</v>
      </c>
      <c r="O1120" s="170">
        <v>1</v>
      </c>
      <c r="P1120" s="356">
        <v>0.9</v>
      </c>
      <c r="Q1120" s="357">
        <v>0.863612701717855</v>
      </c>
      <c r="R1120" s="169">
        <v>0.912960436562074</v>
      </c>
      <c r="S1120" s="169">
        <v>0.852807283763278</v>
      </c>
      <c r="T1120" s="169">
        <v>0.863612701717855</v>
      </c>
      <c r="U1120" s="356">
        <v>0.9</v>
      </c>
      <c r="V1120" s="169">
        <v>0.607496095783446</v>
      </c>
      <c r="W1120" s="169">
        <v>0.654843110504775</v>
      </c>
      <c r="X1120" s="169">
        <v>0.718259989883662</v>
      </c>
      <c r="Y1120" s="169">
        <v>0.607496095783446</v>
      </c>
      <c r="Z1120" s="356">
        <v>0.92</v>
      </c>
      <c r="AA1120" s="356" t="s">
        <v>32</v>
      </c>
      <c r="AB1120" s="356" t="s">
        <v>32</v>
      </c>
      <c r="AC1120" s="356" t="s">
        <v>32</v>
      </c>
      <c r="AD1120" s="356" t="s">
        <v>32</v>
      </c>
      <c r="AE1120" s="356">
        <v>0.92</v>
      </c>
      <c r="AF1120" s="169">
        <v>1</v>
      </c>
      <c r="AG1120" s="169">
        <v>0.992662046473706</v>
      </c>
      <c r="AH1120" s="169">
        <v>0.997272231314784</v>
      </c>
      <c r="AI1120" s="169">
        <v>1</v>
      </c>
      <c r="AJ1120" s="356">
        <v>0.92</v>
      </c>
      <c r="AK1120" s="169">
        <v>0.832830568124686</v>
      </c>
      <c r="AL1120" s="169">
        <v>0.862755798090041</v>
      </c>
      <c r="AM1120" s="169">
        <v>0.8199291856348</v>
      </c>
      <c r="AN1120" s="169">
        <v>0.832830568124686</v>
      </c>
      <c r="AO1120" s="168">
        <v>0.99</v>
      </c>
      <c r="AP1120" s="358">
        <v>1</v>
      </c>
      <c r="AQ1120" s="358">
        <v>1</v>
      </c>
      <c r="AR1120" s="358">
        <v>1</v>
      </c>
      <c r="AS1120" s="359">
        <v>1</v>
      </c>
      <c r="AT1120" s="364">
        <v>0.0721861525408278</v>
      </c>
      <c r="AU1120" s="361">
        <v>0</v>
      </c>
      <c r="AV1120" s="362">
        <v>0.166666666666667</v>
      </c>
      <c r="AW1120" s="362">
        <v>0</v>
      </c>
      <c r="AX1120" s="362">
        <v>0</v>
      </c>
      <c r="AY1120" s="142"/>
      <c r="AZ1120" s="140"/>
    </row>
    <row r="1121" spans="1:52">
      <c r="A1121" s="138"/>
      <c r="B1121" s="142"/>
      <c r="C1121" s="172" t="s">
        <v>1974</v>
      </c>
      <c r="D1121" s="166" t="s">
        <v>26</v>
      </c>
      <c r="E1121" s="166" t="s">
        <v>1975</v>
      </c>
      <c r="F1121" s="167" t="s">
        <v>2092</v>
      </c>
      <c r="G1121" s="195" t="s">
        <v>2093</v>
      </c>
      <c r="H1121" s="195" t="s">
        <v>2093</v>
      </c>
      <c r="I1121" s="195" t="s">
        <v>2093</v>
      </c>
      <c r="J1121" s="195" t="s">
        <v>2093</v>
      </c>
      <c r="K1121" s="168">
        <v>0.9</v>
      </c>
      <c r="L1121" s="169">
        <v>0.833333333333333</v>
      </c>
      <c r="M1121" s="169">
        <v>0.846153846153846</v>
      </c>
      <c r="N1121" s="170">
        <v>0.878048780487805</v>
      </c>
      <c r="O1121" s="170">
        <v>0.833333333333333</v>
      </c>
      <c r="P1121" s="356">
        <v>0.9</v>
      </c>
      <c r="Q1121" s="357">
        <v>0.812279725468373</v>
      </c>
      <c r="R1121" s="169">
        <v>0.797291296625222</v>
      </c>
      <c r="S1121" s="169">
        <v>0.966393442622951</v>
      </c>
      <c r="T1121" s="169">
        <v>0.812279725468373</v>
      </c>
      <c r="U1121" s="356">
        <v>0.9</v>
      </c>
      <c r="V1121" s="169">
        <v>0.749768132071972</v>
      </c>
      <c r="W1121" s="169">
        <v>0.778197158081705</v>
      </c>
      <c r="X1121" s="169">
        <v>0.925819672131148</v>
      </c>
      <c r="Y1121" s="169">
        <v>0.749768132071972</v>
      </c>
      <c r="Z1121" s="356">
        <v>0.92</v>
      </c>
      <c r="AA1121" s="356" t="s">
        <v>32</v>
      </c>
      <c r="AB1121" s="356" t="s">
        <v>32</v>
      </c>
      <c r="AC1121" s="356" t="s">
        <v>32</v>
      </c>
      <c r="AD1121" s="356" t="s">
        <v>32</v>
      </c>
      <c r="AE1121" s="356">
        <v>0.92</v>
      </c>
      <c r="AF1121" s="169">
        <v>1</v>
      </c>
      <c r="AG1121" s="169">
        <v>0.99812382739212</v>
      </c>
      <c r="AH1121" s="169">
        <v>1</v>
      </c>
      <c r="AI1121" s="169">
        <v>1</v>
      </c>
      <c r="AJ1121" s="356">
        <v>0.92</v>
      </c>
      <c r="AK1121" s="169">
        <v>0.926467864419337</v>
      </c>
      <c r="AL1121" s="169">
        <v>0.94538188277087</v>
      </c>
      <c r="AM1121" s="169">
        <v>0.947540983606557</v>
      </c>
      <c r="AN1121" s="169">
        <v>0.926467864419337</v>
      </c>
      <c r="AO1121" s="168">
        <v>0.99</v>
      </c>
      <c r="AP1121" s="358">
        <v>1</v>
      </c>
      <c r="AQ1121" s="358">
        <v>1</v>
      </c>
      <c r="AR1121" s="358">
        <v>1</v>
      </c>
      <c r="AS1121" s="359">
        <v>1</v>
      </c>
      <c r="AT1121" s="364">
        <v>0.0721861525408278</v>
      </c>
      <c r="AU1121" s="361">
        <v>0</v>
      </c>
      <c r="AV1121" s="362">
        <v>0.142857142857143</v>
      </c>
      <c r="AW1121" s="362">
        <v>0.111111111111111</v>
      </c>
      <c r="AX1121" s="362">
        <v>0</v>
      </c>
      <c r="AY1121" s="142"/>
      <c r="AZ1121" s="140"/>
    </row>
    <row r="1122" spans="1:52">
      <c r="A1122" s="138"/>
      <c r="B1122" s="142"/>
      <c r="C1122" s="172" t="s">
        <v>1974</v>
      </c>
      <c r="D1122" s="166" t="s">
        <v>26</v>
      </c>
      <c r="E1122" s="166" t="s">
        <v>1975</v>
      </c>
      <c r="F1122" s="167" t="s">
        <v>2094</v>
      </c>
      <c r="G1122" s="195" t="s">
        <v>2095</v>
      </c>
      <c r="H1122" s="195" t="s">
        <v>2095</v>
      </c>
      <c r="I1122" s="195" t="s">
        <v>2095</v>
      </c>
      <c r="J1122" s="195" t="s">
        <v>2095</v>
      </c>
      <c r="K1122" s="168">
        <v>0.9</v>
      </c>
      <c r="L1122" s="169">
        <v>0.737704918032787</v>
      </c>
      <c r="M1122" s="169">
        <v>0.766666666666667</v>
      </c>
      <c r="N1122" s="170">
        <v>0.795454545454545</v>
      </c>
      <c r="O1122" s="170">
        <v>0.737704918032787</v>
      </c>
      <c r="P1122" s="356">
        <v>0.9</v>
      </c>
      <c r="Q1122" s="357">
        <v>0.750138657792568</v>
      </c>
      <c r="R1122" s="169">
        <v>0.72515377144707</v>
      </c>
      <c r="S1122" s="169">
        <v>0.853604318831375</v>
      </c>
      <c r="T1122" s="169">
        <v>0.750138657792568</v>
      </c>
      <c r="U1122" s="356">
        <v>0.9</v>
      </c>
      <c r="V1122" s="169">
        <v>0.622434830837493</v>
      </c>
      <c r="W1122" s="169">
        <v>0.662835869213338</v>
      </c>
      <c r="X1122" s="169">
        <v>0.818037472213401</v>
      </c>
      <c r="Y1122" s="169">
        <v>0.622434830837493</v>
      </c>
      <c r="Z1122" s="356">
        <v>0.92</v>
      </c>
      <c r="AA1122" s="356" t="s">
        <v>32</v>
      </c>
      <c r="AB1122" s="356">
        <v>0</v>
      </c>
      <c r="AC1122" s="356" t="s">
        <v>32</v>
      </c>
      <c r="AD1122" s="356" t="s">
        <v>32</v>
      </c>
      <c r="AE1122" s="356">
        <v>0.92</v>
      </c>
      <c r="AF1122" s="169">
        <v>1</v>
      </c>
      <c r="AG1122" s="169">
        <v>0.422413793103448</v>
      </c>
      <c r="AH1122" s="169">
        <v>0.492957746478873</v>
      </c>
      <c r="AI1122" s="169">
        <v>1</v>
      </c>
      <c r="AJ1122" s="356">
        <v>0.92</v>
      </c>
      <c r="AK1122" s="169">
        <v>0.900608238871993</v>
      </c>
      <c r="AL1122" s="169">
        <v>0.879430328532125</v>
      </c>
      <c r="AM1122" s="169">
        <v>0.922832645284217</v>
      </c>
      <c r="AN1122" s="169">
        <v>0.900608238871993</v>
      </c>
      <c r="AO1122" s="168">
        <v>0.99</v>
      </c>
      <c r="AP1122" s="358">
        <v>1</v>
      </c>
      <c r="AQ1122" s="358">
        <v>1</v>
      </c>
      <c r="AR1122" s="358">
        <v>1</v>
      </c>
      <c r="AS1122" s="359">
        <v>1</v>
      </c>
      <c r="AT1122" s="364">
        <v>0.0721861525408278</v>
      </c>
      <c r="AU1122" s="361">
        <v>0</v>
      </c>
      <c r="AV1122" s="362">
        <v>0.166666666666667</v>
      </c>
      <c r="AW1122" s="362">
        <v>0.0666666666666667</v>
      </c>
      <c r="AX1122" s="362">
        <v>0</v>
      </c>
      <c r="AY1122" s="142"/>
      <c r="AZ1122" s="140"/>
    </row>
    <row r="1123" spans="1:52">
      <c r="A1123" s="138"/>
      <c r="B1123" s="142"/>
      <c r="C1123" s="172" t="s">
        <v>1974</v>
      </c>
      <c r="D1123" s="166" t="s">
        <v>26</v>
      </c>
      <c r="E1123" s="166" t="s">
        <v>1975</v>
      </c>
      <c r="F1123" s="167" t="s">
        <v>2096</v>
      </c>
      <c r="G1123" s="195" t="s">
        <v>2097</v>
      </c>
      <c r="H1123" s="195" t="s">
        <v>2097</v>
      </c>
      <c r="I1123" s="195" t="s">
        <v>2097</v>
      </c>
      <c r="J1123" s="195" t="s">
        <v>2097</v>
      </c>
      <c r="K1123" s="168">
        <v>0.9</v>
      </c>
      <c r="L1123" s="169">
        <v>0.822222222222222</v>
      </c>
      <c r="M1123" s="169">
        <v>0.904761904761905</v>
      </c>
      <c r="N1123" s="170">
        <v>0.864864864864865</v>
      </c>
      <c r="O1123" s="170">
        <v>0.822222222222222</v>
      </c>
      <c r="P1123" s="356">
        <v>0.9</v>
      </c>
      <c r="Q1123" s="357">
        <v>0.936590662323561</v>
      </c>
      <c r="R1123" s="169">
        <v>0.887716830754805</v>
      </c>
      <c r="S1123" s="169">
        <v>0.903467666354264</v>
      </c>
      <c r="T1123" s="169">
        <v>0.936590662323561</v>
      </c>
      <c r="U1123" s="356">
        <v>0.9</v>
      </c>
      <c r="V1123" s="169">
        <v>0.653637350705755</v>
      </c>
      <c r="W1123" s="169">
        <v>0.636193155180497</v>
      </c>
      <c r="X1123" s="169">
        <v>0.668697282099344</v>
      </c>
      <c r="Y1123" s="169">
        <v>0.653637350705755</v>
      </c>
      <c r="Z1123" s="356">
        <v>0.92</v>
      </c>
      <c r="AA1123" s="356" t="s">
        <v>32</v>
      </c>
      <c r="AB1123" s="356" t="s">
        <v>32</v>
      </c>
      <c r="AC1123" s="356" t="s">
        <v>32</v>
      </c>
      <c r="AD1123" s="356" t="s">
        <v>32</v>
      </c>
      <c r="AE1123" s="356">
        <v>0.92</v>
      </c>
      <c r="AF1123" s="169">
        <v>0.988269794721408</v>
      </c>
      <c r="AG1123" s="169">
        <v>0.991341991341991</v>
      </c>
      <c r="AH1123" s="169">
        <v>0.978142076502732</v>
      </c>
      <c r="AI1123" s="169">
        <v>0.988269794721408</v>
      </c>
      <c r="AJ1123" s="356">
        <v>0.92</v>
      </c>
      <c r="AK1123" s="169">
        <v>0.852221018418202</v>
      </c>
      <c r="AL1123" s="169">
        <v>0.840600093764651</v>
      </c>
      <c r="AM1123" s="169">
        <v>0.799906279287723</v>
      </c>
      <c r="AN1123" s="169">
        <v>0.852221018418202</v>
      </c>
      <c r="AO1123" s="168">
        <v>0.99</v>
      </c>
      <c r="AP1123" s="358">
        <v>1</v>
      </c>
      <c r="AQ1123" s="358">
        <v>1</v>
      </c>
      <c r="AR1123" s="358">
        <v>1</v>
      </c>
      <c r="AS1123" s="359">
        <v>1</v>
      </c>
      <c r="AT1123" s="364">
        <v>0.0721861525408278</v>
      </c>
      <c r="AU1123" s="361">
        <v>0.0714285714285714</v>
      </c>
      <c r="AV1123" s="362">
        <v>0.2</v>
      </c>
      <c r="AW1123" s="362">
        <v>0</v>
      </c>
      <c r="AX1123" s="362">
        <v>0.0714285714285714</v>
      </c>
      <c r="AY1123" s="142"/>
      <c r="AZ1123" s="140"/>
    </row>
    <row r="1124" spans="1:52">
      <c r="A1124" s="138"/>
      <c r="B1124" s="142"/>
      <c r="C1124" s="172" t="s">
        <v>1974</v>
      </c>
      <c r="D1124" s="166" t="s">
        <v>26</v>
      </c>
      <c r="E1124" s="166" t="s">
        <v>1975</v>
      </c>
      <c r="F1124" s="167" t="s">
        <v>2098</v>
      </c>
      <c r="G1124" s="195" t="s">
        <v>2099</v>
      </c>
      <c r="H1124" s="195" t="s">
        <v>2099</v>
      </c>
      <c r="I1124" s="195" t="s">
        <v>2099</v>
      </c>
      <c r="J1124" s="195" t="s">
        <v>2099</v>
      </c>
      <c r="K1124" s="168">
        <v>0.9</v>
      </c>
      <c r="L1124" s="169">
        <v>0.944444444444444</v>
      </c>
      <c r="M1124" s="169">
        <v>0.944444444444444</v>
      </c>
      <c r="N1124" s="170">
        <v>0.933333333333333</v>
      </c>
      <c r="O1124" s="170">
        <v>0.944444444444444</v>
      </c>
      <c r="P1124" s="356">
        <v>0.9</v>
      </c>
      <c r="Q1124" s="357">
        <v>0.914964108227499</v>
      </c>
      <c r="R1124" s="169">
        <v>0.908285895003163</v>
      </c>
      <c r="S1124" s="169">
        <v>0.814748201438849</v>
      </c>
      <c r="T1124" s="169">
        <v>0.914964108227499</v>
      </c>
      <c r="U1124" s="356">
        <v>0.9</v>
      </c>
      <c r="V1124" s="169">
        <v>0.626173384870237</v>
      </c>
      <c r="W1124" s="169">
        <v>0.633459835547122</v>
      </c>
      <c r="X1124" s="169">
        <v>0.736810551558753</v>
      </c>
      <c r="Y1124" s="169">
        <v>0.626173384870237</v>
      </c>
      <c r="Z1124" s="356">
        <v>0.92</v>
      </c>
      <c r="AA1124" s="356" t="s">
        <v>32</v>
      </c>
      <c r="AB1124" s="356" t="s">
        <v>32</v>
      </c>
      <c r="AC1124" s="356" t="s">
        <v>32</v>
      </c>
      <c r="AD1124" s="356" t="s">
        <v>32</v>
      </c>
      <c r="AE1124" s="356">
        <v>0.92</v>
      </c>
      <c r="AF1124" s="169">
        <v>0.998939554612937</v>
      </c>
      <c r="AG1124" s="169">
        <v>0.998491704374057</v>
      </c>
      <c r="AH1124" s="169">
        <v>0.994186046511628</v>
      </c>
      <c r="AI1124" s="169">
        <v>0.998939554612937</v>
      </c>
      <c r="AJ1124" s="356">
        <v>0.92</v>
      </c>
      <c r="AK1124" s="169">
        <v>0.818503401360544</v>
      </c>
      <c r="AL1124" s="169">
        <v>0.846932321315623</v>
      </c>
      <c r="AM1124" s="169">
        <v>0.819544364508393</v>
      </c>
      <c r="AN1124" s="169">
        <v>0.818503401360544</v>
      </c>
      <c r="AO1124" s="168">
        <v>0.99</v>
      </c>
      <c r="AP1124" s="358">
        <v>1</v>
      </c>
      <c r="AQ1124" s="358">
        <v>1</v>
      </c>
      <c r="AR1124" s="358">
        <v>1</v>
      </c>
      <c r="AS1124" s="359">
        <v>1</v>
      </c>
      <c r="AT1124" s="364">
        <v>0.0721861525408278</v>
      </c>
      <c r="AU1124" s="361">
        <v>0</v>
      </c>
      <c r="AV1124" s="362">
        <v>0.25</v>
      </c>
      <c r="AW1124" s="362">
        <v>0.2</v>
      </c>
      <c r="AX1124" s="362">
        <v>0</v>
      </c>
      <c r="AY1124" s="142"/>
      <c r="AZ1124" s="140"/>
    </row>
    <row r="1125" spans="1:52">
      <c r="A1125" s="138"/>
      <c r="B1125" s="142"/>
      <c r="C1125" s="172" t="s">
        <v>1974</v>
      </c>
      <c r="D1125" s="166" t="s">
        <v>26</v>
      </c>
      <c r="E1125" s="166" t="s">
        <v>1975</v>
      </c>
      <c r="F1125" s="167" t="s">
        <v>2100</v>
      </c>
      <c r="G1125" s="195" t="s">
        <v>2101</v>
      </c>
      <c r="H1125" s="195" t="s">
        <v>2101</v>
      </c>
      <c r="I1125" s="195" t="s">
        <v>2101</v>
      </c>
      <c r="J1125" s="195" t="s">
        <v>2101</v>
      </c>
      <c r="K1125" s="168">
        <v>0.9</v>
      </c>
      <c r="L1125" s="169">
        <v>1</v>
      </c>
      <c r="M1125" s="169">
        <v>0.951612903225806</v>
      </c>
      <c r="N1125" s="170">
        <v>0.962264150943396</v>
      </c>
      <c r="O1125" s="170">
        <v>1</v>
      </c>
      <c r="P1125" s="356">
        <v>0.9</v>
      </c>
      <c r="Q1125" s="357">
        <v>0.965566509501357</v>
      </c>
      <c r="R1125" s="169">
        <v>0.859762513151962</v>
      </c>
      <c r="S1125" s="169">
        <v>0.968458996695704</v>
      </c>
      <c r="T1125" s="169">
        <v>0.965566509501357</v>
      </c>
      <c r="U1125" s="356">
        <v>0.9</v>
      </c>
      <c r="V1125" s="169">
        <v>0.795256465209316</v>
      </c>
      <c r="W1125" s="169">
        <v>0.801893882459041</v>
      </c>
      <c r="X1125" s="169">
        <v>0.870531691198558</v>
      </c>
      <c r="Y1125" s="169">
        <v>0.795256465209316</v>
      </c>
      <c r="Z1125" s="356">
        <v>0.92</v>
      </c>
      <c r="AA1125" s="356" t="s">
        <v>32</v>
      </c>
      <c r="AB1125" s="356">
        <v>0</v>
      </c>
      <c r="AC1125" s="356" t="s">
        <v>32</v>
      </c>
      <c r="AD1125" s="356" t="s">
        <v>32</v>
      </c>
      <c r="AE1125" s="356">
        <v>0.92</v>
      </c>
      <c r="AF1125" s="169">
        <v>0.997792494481236</v>
      </c>
      <c r="AG1125" s="169">
        <v>0.998048780487805</v>
      </c>
      <c r="AH1125" s="169">
        <v>0.995749202975558</v>
      </c>
      <c r="AI1125" s="169">
        <v>0.997792494481236</v>
      </c>
      <c r="AJ1125" s="356">
        <v>0.92</v>
      </c>
      <c r="AK1125" s="169">
        <v>0.930048145001416</v>
      </c>
      <c r="AL1125" s="169">
        <v>0.941088067327923</v>
      </c>
      <c r="AM1125" s="169">
        <v>0.92760588765395</v>
      </c>
      <c r="AN1125" s="169">
        <v>0.930048145001416</v>
      </c>
      <c r="AO1125" s="168">
        <v>0.99</v>
      </c>
      <c r="AP1125" s="358">
        <v>1</v>
      </c>
      <c r="AQ1125" s="358">
        <v>1</v>
      </c>
      <c r="AR1125" s="358">
        <v>1</v>
      </c>
      <c r="AS1125" s="359">
        <v>1</v>
      </c>
      <c r="AT1125" s="364">
        <v>0.0721861525408278</v>
      </c>
      <c r="AU1125" s="361">
        <v>0</v>
      </c>
      <c r="AV1125" s="362">
        <v>0.363636363636364</v>
      </c>
      <c r="AW1125" s="362">
        <v>0</v>
      </c>
      <c r="AX1125" s="362">
        <v>0</v>
      </c>
      <c r="AY1125" s="142"/>
      <c r="AZ1125" s="140"/>
    </row>
    <row r="1126" spans="1:52">
      <c r="A1126" s="138"/>
      <c r="B1126" s="142"/>
      <c r="C1126" s="172" t="s">
        <v>1974</v>
      </c>
      <c r="D1126" s="166" t="s">
        <v>26</v>
      </c>
      <c r="E1126" s="166" t="s">
        <v>1975</v>
      </c>
      <c r="F1126" s="167" t="s">
        <v>2102</v>
      </c>
      <c r="G1126" s="195" t="s">
        <v>2103</v>
      </c>
      <c r="H1126" s="195" t="s">
        <v>2103</v>
      </c>
      <c r="I1126" s="195" t="s">
        <v>2103</v>
      </c>
      <c r="J1126" s="195" t="s">
        <v>2103</v>
      </c>
      <c r="K1126" s="168">
        <v>0.9</v>
      </c>
      <c r="L1126" s="169">
        <v>0.9375</v>
      </c>
      <c r="M1126" s="169">
        <v>0.986666666666667</v>
      </c>
      <c r="N1126" s="170">
        <v>0.957746478873239</v>
      </c>
      <c r="O1126" s="170">
        <v>0.9375</v>
      </c>
      <c r="P1126" s="356">
        <v>0.9</v>
      </c>
      <c r="Q1126" s="357">
        <v>0.898731146756045</v>
      </c>
      <c r="R1126" s="169">
        <v>0.702948993798253</v>
      </c>
      <c r="S1126" s="169">
        <v>0.975457049837215</v>
      </c>
      <c r="T1126" s="169">
        <v>0.898731146756045</v>
      </c>
      <c r="U1126" s="356">
        <v>0.9</v>
      </c>
      <c r="V1126" s="169">
        <v>0.562963849652861</v>
      </c>
      <c r="W1126" s="169">
        <v>0.570687254777876</v>
      </c>
      <c r="X1126" s="169">
        <v>0.764588029050839</v>
      </c>
      <c r="Y1126" s="169">
        <v>0.562963849652861</v>
      </c>
      <c r="Z1126" s="356">
        <v>0.92</v>
      </c>
      <c r="AA1126" s="356" t="s">
        <v>32</v>
      </c>
      <c r="AB1126" s="356" t="s">
        <v>32</v>
      </c>
      <c r="AC1126" s="356">
        <v>1</v>
      </c>
      <c r="AD1126" s="356" t="s">
        <v>32</v>
      </c>
      <c r="AE1126" s="356">
        <v>0.92</v>
      </c>
      <c r="AF1126" s="169">
        <v>0.996732026143791</v>
      </c>
      <c r="AG1126" s="169">
        <v>0.995422177009156</v>
      </c>
      <c r="AH1126" s="169">
        <v>0.990637799882973</v>
      </c>
      <c r="AI1126" s="169">
        <v>0.996732026143791</v>
      </c>
      <c r="AJ1126" s="356">
        <v>0.92</v>
      </c>
      <c r="AK1126" s="169">
        <v>0.887066096053257</v>
      </c>
      <c r="AL1126" s="169">
        <v>0.899392558845862</v>
      </c>
      <c r="AM1126" s="169">
        <v>0.930698023517638</v>
      </c>
      <c r="AN1126" s="169">
        <v>0.887066096053257</v>
      </c>
      <c r="AO1126" s="168">
        <v>0.99</v>
      </c>
      <c r="AP1126" s="358">
        <v>1</v>
      </c>
      <c r="AQ1126" s="358">
        <v>1</v>
      </c>
      <c r="AR1126" s="358">
        <v>1</v>
      </c>
      <c r="AS1126" s="359">
        <v>1</v>
      </c>
      <c r="AT1126" s="364">
        <v>0.0721861525408278</v>
      </c>
      <c r="AU1126" s="361">
        <v>0.025</v>
      </c>
      <c r="AV1126" s="362">
        <v>0.217391304347826</v>
      </c>
      <c r="AW1126" s="362">
        <v>0.0434782608695652</v>
      </c>
      <c r="AX1126" s="362">
        <v>0.025</v>
      </c>
      <c r="AY1126" s="142"/>
      <c r="AZ1126" s="140"/>
    </row>
    <row r="1127" spans="1:52">
      <c r="A1127" s="138"/>
      <c r="B1127" s="142"/>
      <c r="C1127" s="172" t="s">
        <v>1974</v>
      </c>
      <c r="D1127" s="166" t="s">
        <v>26</v>
      </c>
      <c r="E1127" s="166" t="s">
        <v>1975</v>
      </c>
      <c r="F1127" s="167" t="s">
        <v>2104</v>
      </c>
      <c r="G1127" s="195" t="s">
        <v>2105</v>
      </c>
      <c r="H1127" s="195" t="s">
        <v>2105</v>
      </c>
      <c r="I1127" s="195" t="s">
        <v>2105</v>
      </c>
      <c r="J1127" s="195" t="s">
        <v>2105</v>
      </c>
      <c r="K1127" s="168">
        <v>0.9</v>
      </c>
      <c r="L1127" s="169">
        <v>0</v>
      </c>
      <c r="M1127" s="169" t="s">
        <v>32</v>
      </c>
      <c r="N1127" s="170" t="s">
        <v>32</v>
      </c>
      <c r="O1127" s="170">
        <v>0</v>
      </c>
      <c r="P1127" s="356">
        <v>0.9</v>
      </c>
      <c r="Q1127" s="357">
        <v>0</v>
      </c>
      <c r="R1127" s="169">
        <v>0.0448300795372379</v>
      </c>
      <c r="S1127" s="169">
        <v>0.101503759398496</v>
      </c>
      <c r="T1127" s="169">
        <v>0</v>
      </c>
      <c r="U1127" s="356">
        <v>0.9</v>
      </c>
      <c r="V1127" s="169">
        <v>0.000665335994677312</v>
      </c>
      <c r="W1127" s="169">
        <v>0.0224150397686189</v>
      </c>
      <c r="X1127" s="169">
        <v>0.0576441102756892</v>
      </c>
      <c r="Y1127" s="169">
        <v>0.000665335994677312</v>
      </c>
      <c r="Z1127" s="356">
        <v>0.92</v>
      </c>
      <c r="AA1127" s="356" t="s">
        <v>32</v>
      </c>
      <c r="AB1127" s="356" t="s">
        <v>32</v>
      </c>
      <c r="AC1127" s="356" t="s">
        <v>32</v>
      </c>
      <c r="AD1127" s="356" t="s">
        <v>32</v>
      </c>
      <c r="AE1127" s="356">
        <v>0.92</v>
      </c>
      <c r="AF1127" s="169" t="s">
        <v>32</v>
      </c>
      <c r="AG1127" s="169" t="s">
        <v>32</v>
      </c>
      <c r="AH1127" s="169" t="s">
        <v>32</v>
      </c>
      <c r="AI1127" s="169" t="s">
        <v>32</v>
      </c>
      <c r="AJ1127" s="356">
        <v>0.92</v>
      </c>
      <c r="AK1127" s="169">
        <v>0.0221354166666667</v>
      </c>
      <c r="AL1127" s="169">
        <v>0.0426608821402748</v>
      </c>
      <c r="AM1127" s="169">
        <v>0.0764411027568922</v>
      </c>
      <c r="AN1127" s="169">
        <v>0.0221354166666667</v>
      </c>
      <c r="AO1127" s="168">
        <v>0.99</v>
      </c>
      <c r="AP1127" s="358" t="s">
        <v>32</v>
      </c>
      <c r="AQ1127" s="358" t="s">
        <v>32</v>
      </c>
      <c r="AR1127" s="358" t="s">
        <v>32</v>
      </c>
      <c r="AS1127" s="359" t="s">
        <v>32</v>
      </c>
      <c r="AT1127" s="364">
        <v>0.0721861525408278</v>
      </c>
      <c r="AU1127" s="361">
        <v>0.1875</v>
      </c>
      <c r="AV1127" s="362">
        <v>0</v>
      </c>
      <c r="AW1127" s="362">
        <v>0.0625</v>
      </c>
      <c r="AX1127" s="362">
        <v>0.1875</v>
      </c>
      <c r="AY1127" s="142"/>
      <c r="AZ1127" s="140"/>
    </row>
    <row r="1128" spans="1:52">
      <c r="A1128" s="138"/>
      <c r="B1128" s="142"/>
      <c r="C1128" s="172" t="s">
        <v>1974</v>
      </c>
      <c r="D1128" s="166" t="s">
        <v>26</v>
      </c>
      <c r="E1128" s="166" t="s">
        <v>1975</v>
      </c>
      <c r="F1128" s="167" t="s">
        <v>2106</v>
      </c>
      <c r="G1128" s="195" t="s">
        <v>2107</v>
      </c>
      <c r="H1128" s="195" t="s">
        <v>2107</v>
      </c>
      <c r="I1128" s="195" t="s">
        <v>2107</v>
      </c>
      <c r="J1128" s="195" t="s">
        <v>2107</v>
      </c>
      <c r="K1128" s="168">
        <v>0.9</v>
      </c>
      <c r="L1128" s="169">
        <v>0.941176470588235</v>
      </c>
      <c r="M1128" s="169">
        <v>0.984615384615385</v>
      </c>
      <c r="N1128" s="170">
        <v>1</v>
      </c>
      <c r="O1128" s="170">
        <v>0.941176470588235</v>
      </c>
      <c r="P1128" s="356">
        <v>0.9</v>
      </c>
      <c r="Q1128" s="357">
        <v>0.821902827683174</v>
      </c>
      <c r="R1128" s="169">
        <v>0.908176722716782</v>
      </c>
      <c r="S1128" s="169">
        <v>0.969129720853859</v>
      </c>
      <c r="T1128" s="169">
        <v>0.821902827683174</v>
      </c>
      <c r="U1128" s="356">
        <v>0.9</v>
      </c>
      <c r="V1128" s="169">
        <v>0.499140759256366</v>
      </c>
      <c r="W1128" s="169">
        <v>0.497032640949555</v>
      </c>
      <c r="X1128" s="169">
        <v>0.656486042692939</v>
      </c>
      <c r="Y1128" s="169">
        <v>0.499140759256366</v>
      </c>
      <c r="Z1128" s="356">
        <v>0.92</v>
      </c>
      <c r="AA1128" s="356" t="s">
        <v>32</v>
      </c>
      <c r="AB1128" s="356" t="s">
        <v>32</v>
      </c>
      <c r="AC1128" s="356" t="s">
        <v>32</v>
      </c>
      <c r="AD1128" s="356" t="s">
        <v>32</v>
      </c>
      <c r="AE1128" s="356">
        <v>0.92</v>
      </c>
      <c r="AF1128" s="169">
        <v>0.993808049535604</v>
      </c>
      <c r="AG1128" s="169">
        <v>0.995967741935484</v>
      </c>
      <c r="AH1128" s="169">
        <v>0.995203836930456</v>
      </c>
      <c r="AI1128" s="169">
        <v>0.993808049535604</v>
      </c>
      <c r="AJ1128" s="356">
        <v>0.92</v>
      </c>
      <c r="AK1128" s="169">
        <v>0.85616224648986</v>
      </c>
      <c r="AL1128" s="169">
        <v>0.865150016485328</v>
      </c>
      <c r="AM1128" s="169">
        <v>0.826272577996716</v>
      </c>
      <c r="AN1128" s="169">
        <v>0.85616224648986</v>
      </c>
      <c r="AO1128" s="168">
        <v>0.99</v>
      </c>
      <c r="AP1128" s="358">
        <v>1</v>
      </c>
      <c r="AQ1128" s="358">
        <v>1</v>
      </c>
      <c r="AR1128" s="358">
        <v>1</v>
      </c>
      <c r="AS1128" s="359">
        <v>1</v>
      </c>
      <c r="AT1128" s="364">
        <v>0.0721861525408278</v>
      </c>
      <c r="AU1128" s="361">
        <v>0.0454545454545455</v>
      </c>
      <c r="AV1128" s="362">
        <v>0.117647058823529</v>
      </c>
      <c r="AW1128" s="362">
        <v>0.111111111111111</v>
      </c>
      <c r="AX1128" s="362">
        <v>0.0454545454545455</v>
      </c>
      <c r="AY1128" s="142"/>
      <c r="AZ1128" s="140"/>
    </row>
    <row r="1129" spans="1:52">
      <c r="A1129" s="138"/>
      <c r="B1129" s="142"/>
      <c r="C1129" s="172" t="s">
        <v>1974</v>
      </c>
      <c r="D1129" s="166" t="s">
        <v>26</v>
      </c>
      <c r="E1129" s="166" t="s">
        <v>1975</v>
      </c>
      <c r="F1129" s="167" t="s">
        <v>2108</v>
      </c>
      <c r="G1129" s="195" t="s">
        <v>2109</v>
      </c>
      <c r="H1129" s="195" t="s">
        <v>2109</v>
      </c>
      <c r="I1129" s="195" t="s">
        <v>2109</v>
      </c>
      <c r="J1129" s="195" t="s">
        <v>2109</v>
      </c>
      <c r="K1129" s="168">
        <v>0.9</v>
      </c>
      <c r="L1129" s="169">
        <v>0.884057971014493</v>
      </c>
      <c r="M1129" s="169">
        <v>0.955223880597015</v>
      </c>
      <c r="N1129" s="170">
        <v>0.95</v>
      </c>
      <c r="O1129" s="170">
        <v>0.884057971014493</v>
      </c>
      <c r="P1129" s="356">
        <v>0.9</v>
      </c>
      <c r="Q1129" s="357">
        <v>0.980982567353407</v>
      </c>
      <c r="R1129" s="169">
        <v>0.909260294391653</v>
      </c>
      <c r="S1129" s="169">
        <v>0.991150442477876</v>
      </c>
      <c r="T1129" s="169">
        <v>0.980982567353407</v>
      </c>
      <c r="U1129" s="356">
        <v>0.9</v>
      </c>
      <c r="V1129" s="169">
        <v>0.658390561718612</v>
      </c>
      <c r="W1129" s="169">
        <v>0.68008198248556</v>
      </c>
      <c r="X1129" s="169">
        <v>0.781710914454277</v>
      </c>
      <c r="Y1129" s="169">
        <v>0.658390561718612</v>
      </c>
      <c r="Z1129" s="356">
        <v>0.92</v>
      </c>
      <c r="AA1129" s="356">
        <v>0</v>
      </c>
      <c r="AB1129" s="356">
        <v>0</v>
      </c>
      <c r="AC1129" s="356" t="s">
        <v>32</v>
      </c>
      <c r="AD1129" s="356">
        <v>0</v>
      </c>
      <c r="AE1129" s="356">
        <v>0.92</v>
      </c>
      <c r="AF1129" s="169">
        <v>1</v>
      </c>
      <c r="AG1129" s="169">
        <v>1</v>
      </c>
      <c r="AH1129" s="169">
        <v>1</v>
      </c>
      <c r="AI1129" s="169">
        <v>1</v>
      </c>
      <c r="AJ1129" s="356">
        <v>0.92</v>
      </c>
      <c r="AK1129" s="169">
        <v>0.921306868083612</v>
      </c>
      <c r="AL1129" s="169">
        <v>0.888454376163873</v>
      </c>
      <c r="AM1129" s="169">
        <v>0.907448377581121</v>
      </c>
      <c r="AN1129" s="169">
        <v>0.921306868083612</v>
      </c>
      <c r="AO1129" s="168">
        <v>0.99</v>
      </c>
      <c r="AP1129" s="358">
        <v>1</v>
      </c>
      <c r="AQ1129" s="358">
        <v>1</v>
      </c>
      <c r="AR1129" s="358">
        <v>1</v>
      </c>
      <c r="AS1129" s="359">
        <v>1</v>
      </c>
      <c r="AT1129" s="364">
        <v>0.0721861525408278</v>
      </c>
      <c r="AU1129" s="361">
        <v>0</v>
      </c>
      <c r="AV1129" s="362">
        <v>0.454545454545455</v>
      </c>
      <c r="AW1129" s="362">
        <v>0</v>
      </c>
      <c r="AX1129" s="362">
        <v>0</v>
      </c>
      <c r="AY1129" s="142"/>
      <c r="AZ1129" s="140"/>
    </row>
    <row r="1130" spans="1:52">
      <c r="A1130" s="138"/>
      <c r="B1130" s="142"/>
      <c r="C1130" s="172" t="s">
        <v>1974</v>
      </c>
      <c r="D1130" s="166" t="s">
        <v>26</v>
      </c>
      <c r="E1130" s="166" t="s">
        <v>1975</v>
      </c>
      <c r="F1130" s="167" t="s">
        <v>2110</v>
      </c>
      <c r="G1130" s="195" t="s">
        <v>2111</v>
      </c>
      <c r="H1130" s="195" t="s">
        <v>2111</v>
      </c>
      <c r="I1130" s="195" t="s">
        <v>2111</v>
      </c>
      <c r="J1130" s="195" t="s">
        <v>2111</v>
      </c>
      <c r="K1130" s="168">
        <v>0.9</v>
      </c>
      <c r="L1130" s="169">
        <v>1</v>
      </c>
      <c r="M1130" s="169">
        <v>0.977777777777778</v>
      </c>
      <c r="N1130" s="170">
        <v>0.956521739130435</v>
      </c>
      <c r="O1130" s="170">
        <v>1</v>
      </c>
      <c r="P1130" s="356">
        <v>0.9</v>
      </c>
      <c r="Q1130" s="357">
        <v>0.986412395709178</v>
      </c>
      <c r="R1130" s="169">
        <v>0.979533678756477</v>
      </c>
      <c r="S1130" s="169">
        <v>0.994222436206066</v>
      </c>
      <c r="T1130" s="169">
        <v>0.986412395709178</v>
      </c>
      <c r="U1130" s="356">
        <v>0.9</v>
      </c>
      <c r="V1130" s="169">
        <v>0.79165673420739</v>
      </c>
      <c r="W1130" s="169">
        <v>0.826165803108808</v>
      </c>
      <c r="X1130" s="169">
        <v>0.870004814636495</v>
      </c>
      <c r="Y1130" s="169">
        <v>0.79165673420739</v>
      </c>
      <c r="Z1130" s="356">
        <v>0.92</v>
      </c>
      <c r="AA1130" s="356" t="s">
        <v>32</v>
      </c>
      <c r="AB1130" s="356" t="s">
        <v>32</v>
      </c>
      <c r="AC1130" s="356" t="s">
        <v>32</v>
      </c>
      <c r="AD1130" s="356" t="s">
        <v>32</v>
      </c>
      <c r="AE1130" s="356">
        <v>0.92</v>
      </c>
      <c r="AF1130" s="169">
        <v>1</v>
      </c>
      <c r="AG1130" s="169">
        <v>0.958904109589041</v>
      </c>
      <c r="AH1130" s="169">
        <v>1</v>
      </c>
      <c r="AI1130" s="169">
        <v>1</v>
      </c>
      <c r="AJ1130" s="356">
        <v>0.92</v>
      </c>
      <c r="AK1130" s="169">
        <v>0.927532777115614</v>
      </c>
      <c r="AL1130" s="169">
        <v>0.951295336787565</v>
      </c>
      <c r="AM1130" s="169">
        <v>0.948483389504092</v>
      </c>
      <c r="AN1130" s="169">
        <v>0.927532777115614</v>
      </c>
      <c r="AO1130" s="168">
        <v>0.99</v>
      </c>
      <c r="AP1130" s="358">
        <v>1</v>
      </c>
      <c r="AQ1130" s="358">
        <v>1</v>
      </c>
      <c r="AR1130" s="358">
        <v>1</v>
      </c>
      <c r="AS1130" s="359">
        <v>1</v>
      </c>
      <c r="AT1130" s="364">
        <v>0.0721861525408278</v>
      </c>
      <c r="AU1130" s="361">
        <v>0</v>
      </c>
      <c r="AV1130" s="362">
        <v>0</v>
      </c>
      <c r="AW1130" s="362">
        <v>0</v>
      </c>
      <c r="AX1130" s="362">
        <v>0</v>
      </c>
      <c r="AY1130" s="142"/>
      <c r="AZ1130" s="140"/>
    </row>
    <row r="1131" spans="1:52">
      <c r="A1131" s="138"/>
      <c r="B1131" s="142"/>
      <c r="C1131" s="172" t="s">
        <v>1974</v>
      </c>
      <c r="D1131" s="166" t="s">
        <v>26</v>
      </c>
      <c r="E1131" s="166" t="s">
        <v>1975</v>
      </c>
      <c r="F1131" s="167" t="s">
        <v>2112</v>
      </c>
      <c r="G1131" s="195" t="s">
        <v>2113</v>
      </c>
      <c r="H1131" s="195" t="s">
        <v>2113</v>
      </c>
      <c r="I1131" s="195" t="s">
        <v>2113</v>
      </c>
      <c r="J1131" s="195" t="s">
        <v>2113</v>
      </c>
      <c r="K1131" s="168">
        <v>0.9</v>
      </c>
      <c r="L1131" s="169">
        <v>1</v>
      </c>
      <c r="M1131" s="169">
        <v>0.953488372093023</v>
      </c>
      <c r="N1131" s="170">
        <v>0.952380952380952</v>
      </c>
      <c r="O1131" s="170">
        <v>1</v>
      </c>
      <c r="P1131" s="356">
        <v>0.9</v>
      </c>
      <c r="Q1131" s="357">
        <v>0.926583904109589</v>
      </c>
      <c r="R1131" s="169">
        <v>0.963368327004691</v>
      </c>
      <c r="S1131" s="169">
        <v>0.973264338076757</v>
      </c>
      <c r="T1131" s="169">
        <v>0.926583904109589</v>
      </c>
      <c r="U1131" s="356">
        <v>0.9</v>
      </c>
      <c r="V1131" s="169">
        <v>0.675941780821918</v>
      </c>
      <c r="W1131" s="169">
        <v>0.710520437793165</v>
      </c>
      <c r="X1131" s="169">
        <v>0.809831824062096</v>
      </c>
      <c r="Y1131" s="169">
        <v>0.675941780821918</v>
      </c>
      <c r="Z1131" s="356">
        <v>0.92</v>
      </c>
      <c r="AA1131" s="356" t="s">
        <v>32</v>
      </c>
      <c r="AB1131" s="356" t="s">
        <v>32</v>
      </c>
      <c r="AC1131" s="356" t="s">
        <v>32</v>
      </c>
      <c r="AD1131" s="356" t="s">
        <v>32</v>
      </c>
      <c r="AE1131" s="356">
        <v>0.92</v>
      </c>
      <c r="AF1131" s="169">
        <v>1</v>
      </c>
      <c r="AG1131" s="169">
        <v>1</v>
      </c>
      <c r="AH1131" s="169">
        <v>1</v>
      </c>
      <c r="AI1131" s="169">
        <v>1</v>
      </c>
      <c r="AJ1131" s="356">
        <v>0.92</v>
      </c>
      <c r="AK1131" s="169">
        <v>0.85903743315508</v>
      </c>
      <c r="AL1131" s="169">
        <v>0.870225597498325</v>
      </c>
      <c r="AM1131" s="169">
        <v>0.896507115135834</v>
      </c>
      <c r="AN1131" s="169">
        <v>0.85903743315508</v>
      </c>
      <c r="AO1131" s="168">
        <v>0.99</v>
      </c>
      <c r="AP1131" s="358">
        <v>1</v>
      </c>
      <c r="AQ1131" s="358">
        <v>1</v>
      </c>
      <c r="AR1131" s="358">
        <v>1</v>
      </c>
      <c r="AS1131" s="359">
        <v>1</v>
      </c>
      <c r="AT1131" s="364">
        <v>0.0721861525408278</v>
      </c>
      <c r="AU1131" s="361">
        <v>0</v>
      </c>
      <c r="AV1131" s="362">
        <v>0.222222222222222</v>
      </c>
      <c r="AW1131" s="362">
        <v>0</v>
      </c>
      <c r="AX1131" s="362">
        <v>0</v>
      </c>
      <c r="AY1131" s="142"/>
      <c r="AZ1131" s="140"/>
    </row>
    <row r="1132" spans="1:52">
      <c r="A1132" s="138"/>
      <c r="B1132" s="142"/>
      <c r="C1132" s="172" t="s">
        <v>1974</v>
      </c>
      <c r="D1132" s="166" t="s">
        <v>26</v>
      </c>
      <c r="E1132" s="166" t="s">
        <v>1975</v>
      </c>
      <c r="F1132" s="167" t="s">
        <v>2114</v>
      </c>
      <c r="G1132" s="195" t="s">
        <v>2115</v>
      </c>
      <c r="H1132" s="195" t="s">
        <v>2115</v>
      </c>
      <c r="I1132" s="195" t="s">
        <v>2115</v>
      </c>
      <c r="J1132" s="195" t="s">
        <v>2115</v>
      </c>
      <c r="K1132" s="168">
        <v>0.9</v>
      </c>
      <c r="L1132" s="169">
        <v>1</v>
      </c>
      <c r="M1132" s="169">
        <v>0.98</v>
      </c>
      <c r="N1132" s="170">
        <v>0.954545454545455</v>
      </c>
      <c r="O1132" s="170">
        <v>1</v>
      </c>
      <c r="P1132" s="356">
        <v>0.9</v>
      </c>
      <c r="Q1132" s="357">
        <v>0.939235412474849</v>
      </c>
      <c r="R1132" s="169">
        <v>0.925925925925926</v>
      </c>
      <c r="S1132" s="169">
        <v>0.981680071492404</v>
      </c>
      <c r="T1132" s="169">
        <v>0.939235412474849</v>
      </c>
      <c r="U1132" s="356">
        <v>0.9</v>
      </c>
      <c r="V1132" s="169">
        <v>0.608048289738431</v>
      </c>
      <c r="W1132" s="169">
        <v>0.669940658890935</v>
      </c>
      <c r="X1132" s="169">
        <v>0.807864164432529</v>
      </c>
      <c r="Y1132" s="169">
        <v>0.608048289738431</v>
      </c>
      <c r="Z1132" s="356">
        <v>0.92</v>
      </c>
      <c r="AA1132" s="356">
        <v>0</v>
      </c>
      <c r="AB1132" s="356" t="s">
        <v>32</v>
      </c>
      <c r="AC1132" s="356" t="s">
        <v>32</v>
      </c>
      <c r="AD1132" s="356">
        <v>0</v>
      </c>
      <c r="AE1132" s="356">
        <v>0.92</v>
      </c>
      <c r="AF1132" s="169">
        <v>0.997191011235955</v>
      </c>
      <c r="AG1132" s="169">
        <v>0.993939393939394</v>
      </c>
      <c r="AH1132" s="169">
        <v>0.971887550200803</v>
      </c>
      <c r="AI1132" s="169">
        <v>0.997191011235955</v>
      </c>
      <c r="AJ1132" s="356">
        <v>0.92</v>
      </c>
      <c r="AK1132" s="169">
        <v>0.880321285140562</v>
      </c>
      <c r="AL1132" s="169">
        <v>0.93329240843053</v>
      </c>
      <c r="AM1132" s="169">
        <v>0.902144772117963</v>
      </c>
      <c r="AN1132" s="169">
        <v>0.880321285140562</v>
      </c>
      <c r="AO1132" s="168">
        <v>0.99</v>
      </c>
      <c r="AP1132" s="358">
        <v>1</v>
      </c>
      <c r="AQ1132" s="358">
        <v>1</v>
      </c>
      <c r="AR1132" s="358">
        <v>1</v>
      </c>
      <c r="AS1132" s="359">
        <v>1</v>
      </c>
      <c r="AT1132" s="364">
        <v>0.0721861525408278</v>
      </c>
      <c r="AU1132" s="361">
        <v>0</v>
      </c>
      <c r="AV1132" s="362">
        <v>0.857142857142857</v>
      </c>
      <c r="AW1132" s="362">
        <v>0</v>
      </c>
      <c r="AX1132" s="362">
        <v>0</v>
      </c>
      <c r="AY1132" s="142"/>
      <c r="AZ1132" s="140"/>
    </row>
    <row r="1133" spans="1:52">
      <c r="A1133" s="138"/>
      <c r="B1133" s="142"/>
      <c r="C1133" s="172" t="s">
        <v>1974</v>
      </c>
      <c r="D1133" s="166" t="s">
        <v>26</v>
      </c>
      <c r="E1133" s="166" t="s">
        <v>1975</v>
      </c>
      <c r="F1133" s="167" t="s">
        <v>2116</v>
      </c>
      <c r="G1133" s="195" t="s">
        <v>2117</v>
      </c>
      <c r="H1133" s="195" t="s">
        <v>2117</v>
      </c>
      <c r="I1133" s="195" t="s">
        <v>2117</v>
      </c>
      <c r="J1133" s="195" t="s">
        <v>2117</v>
      </c>
      <c r="K1133" s="168">
        <v>0.9</v>
      </c>
      <c r="L1133" s="169">
        <v>0.978723404255319</v>
      </c>
      <c r="M1133" s="169">
        <v>0.976190476190476</v>
      </c>
      <c r="N1133" s="170">
        <v>0.918918918918919</v>
      </c>
      <c r="O1133" s="170">
        <v>0.978723404255319</v>
      </c>
      <c r="P1133" s="356">
        <v>0.9</v>
      </c>
      <c r="Q1133" s="357">
        <v>0.975971255333483</v>
      </c>
      <c r="R1133" s="169">
        <v>0.0388441496920891</v>
      </c>
      <c r="S1133" s="169">
        <v>0.985135135135135</v>
      </c>
      <c r="T1133" s="169">
        <v>0.975971255333483</v>
      </c>
      <c r="U1133" s="356">
        <v>0.9</v>
      </c>
      <c r="V1133" s="169">
        <v>0.835167302941837</v>
      </c>
      <c r="W1133" s="169">
        <v>0.616295594504974</v>
      </c>
      <c r="X1133" s="169">
        <v>0.923873873873874</v>
      </c>
      <c r="Y1133" s="169">
        <v>0.835167302941837</v>
      </c>
      <c r="Z1133" s="356">
        <v>0.92</v>
      </c>
      <c r="AA1133" s="356" t="s">
        <v>32</v>
      </c>
      <c r="AB1133" s="356" t="s">
        <v>32</v>
      </c>
      <c r="AC1133" s="356" t="s">
        <v>32</v>
      </c>
      <c r="AD1133" s="356" t="s">
        <v>32</v>
      </c>
      <c r="AE1133" s="356">
        <v>0.92</v>
      </c>
      <c r="AF1133" s="169">
        <v>1</v>
      </c>
      <c r="AG1133" s="169">
        <v>1</v>
      </c>
      <c r="AH1133" s="169">
        <v>1</v>
      </c>
      <c r="AI1133" s="169">
        <v>1</v>
      </c>
      <c r="AJ1133" s="356">
        <v>0.92</v>
      </c>
      <c r="AK1133" s="169">
        <v>0.940978456014363</v>
      </c>
      <c r="AL1133" s="169">
        <v>0.94197063003316</v>
      </c>
      <c r="AM1133" s="169">
        <v>0.951801801801802</v>
      </c>
      <c r="AN1133" s="169">
        <v>0.940978456014363</v>
      </c>
      <c r="AO1133" s="168">
        <v>0.99</v>
      </c>
      <c r="AP1133" s="358">
        <v>1</v>
      </c>
      <c r="AQ1133" s="358">
        <v>1</v>
      </c>
      <c r="AR1133" s="358">
        <v>1</v>
      </c>
      <c r="AS1133" s="359">
        <v>1</v>
      </c>
      <c r="AT1133" s="364">
        <v>0.0721861525408278</v>
      </c>
      <c r="AU1133" s="361">
        <v>0</v>
      </c>
      <c r="AV1133" s="362">
        <v>0.666666666666667</v>
      </c>
      <c r="AW1133" s="362">
        <v>0</v>
      </c>
      <c r="AX1133" s="362">
        <v>0</v>
      </c>
      <c r="AY1133" s="142"/>
      <c r="AZ1133" s="140"/>
    </row>
    <row r="1134" spans="1:52">
      <c r="A1134" s="138"/>
      <c r="B1134" s="142"/>
      <c r="C1134" s="172" t="s">
        <v>1974</v>
      </c>
      <c r="D1134" s="166" t="s">
        <v>26</v>
      </c>
      <c r="E1134" s="166" t="s">
        <v>1975</v>
      </c>
      <c r="F1134" s="167" t="s">
        <v>2118</v>
      </c>
      <c r="G1134" s="195" t="s">
        <v>2119</v>
      </c>
      <c r="H1134" s="195" t="s">
        <v>2119</v>
      </c>
      <c r="I1134" s="195" t="s">
        <v>2119</v>
      </c>
      <c r="J1134" s="195" t="s">
        <v>2119</v>
      </c>
      <c r="K1134" s="168">
        <v>0.9</v>
      </c>
      <c r="L1134" s="169">
        <v>0.870967741935484</v>
      </c>
      <c r="M1134" s="169">
        <v>0.838709677419355</v>
      </c>
      <c r="N1134" s="170">
        <v>0.846153846153846</v>
      </c>
      <c r="O1134" s="170">
        <v>0.870967741935484</v>
      </c>
      <c r="P1134" s="356">
        <v>0.9</v>
      </c>
      <c r="Q1134" s="357">
        <v>0.883789349808767</v>
      </c>
      <c r="R1134" s="169">
        <v>0.586414186955215</v>
      </c>
      <c r="S1134" s="169">
        <v>0.804036458333333</v>
      </c>
      <c r="T1134" s="169">
        <v>0.883789349808767</v>
      </c>
      <c r="U1134" s="356">
        <v>0.9</v>
      </c>
      <c r="V1134" s="169">
        <v>0.423359811709326</v>
      </c>
      <c r="W1134" s="169">
        <v>0.421400661256387</v>
      </c>
      <c r="X1134" s="169">
        <v>0.552734375</v>
      </c>
      <c r="Y1134" s="169">
        <v>0.423359811709326</v>
      </c>
      <c r="Z1134" s="356">
        <v>0.92</v>
      </c>
      <c r="AA1134" s="356" t="s">
        <v>32</v>
      </c>
      <c r="AB1134" s="356" t="s">
        <v>32</v>
      </c>
      <c r="AC1134" s="356" t="s">
        <v>32</v>
      </c>
      <c r="AD1134" s="356" t="s">
        <v>32</v>
      </c>
      <c r="AE1134" s="356">
        <v>0.92</v>
      </c>
      <c r="AF1134" s="169">
        <v>1</v>
      </c>
      <c r="AG1134" s="169">
        <v>0.909090909090909</v>
      </c>
      <c r="AH1134" s="169">
        <v>1</v>
      </c>
      <c r="AI1134" s="169">
        <v>1</v>
      </c>
      <c r="AJ1134" s="356">
        <v>0.92</v>
      </c>
      <c r="AK1134" s="169">
        <v>0.809900410076157</v>
      </c>
      <c r="AL1134" s="169">
        <v>0.775773970544034</v>
      </c>
      <c r="AM1134" s="169">
        <v>0.712890625</v>
      </c>
      <c r="AN1134" s="169">
        <v>0.809900410076157</v>
      </c>
      <c r="AO1134" s="168">
        <v>0.99</v>
      </c>
      <c r="AP1134" s="358">
        <v>1</v>
      </c>
      <c r="AQ1134" s="358">
        <v>1</v>
      </c>
      <c r="AR1134" s="358">
        <v>1</v>
      </c>
      <c r="AS1134" s="359">
        <v>1</v>
      </c>
      <c r="AT1134" s="364">
        <v>0.0721861525408278</v>
      </c>
      <c r="AU1134" s="361">
        <v>0</v>
      </c>
      <c r="AV1134" s="362">
        <v>0</v>
      </c>
      <c r="AW1134" s="362">
        <v>0.166666666666667</v>
      </c>
      <c r="AX1134" s="362">
        <v>0</v>
      </c>
      <c r="AY1134" s="142"/>
      <c r="AZ1134" s="140"/>
    </row>
    <row r="1135" spans="1:52">
      <c r="A1135" s="138"/>
      <c r="B1135" s="142"/>
      <c r="C1135" s="172" t="s">
        <v>1974</v>
      </c>
      <c r="D1135" s="166" t="s">
        <v>26</v>
      </c>
      <c r="E1135" s="166" t="s">
        <v>1975</v>
      </c>
      <c r="F1135" s="167" t="s">
        <v>2120</v>
      </c>
      <c r="G1135" s="195" t="s">
        <v>2121</v>
      </c>
      <c r="H1135" s="195" t="s">
        <v>2121</v>
      </c>
      <c r="I1135" s="195" t="s">
        <v>2121</v>
      </c>
      <c r="J1135" s="195" t="s">
        <v>2121</v>
      </c>
      <c r="K1135" s="168">
        <v>0.9</v>
      </c>
      <c r="L1135" s="169">
        <v>0.871287128712871</v>
      </c>
      <c r="M1135" s="169">
        <v>0.801980198019802</v>
      </c>
      <c r="N1135" s="170">
        <v>0.827956989247312</v>
      </c>
      <c r="O1135" s="170">
        <v>0.871287128712871</v>
      </c>
      <c r="P1135" s="356">
        <v>0.9</v>
      </c>
      <c r="Q1135" s="357">
        <v>0.911481568443297</v>
      </c>
      <c r="R1135" s="169">
        <v>0.840955806783145</v>
      </c>
      <c r="S1135" s="169">
        <v>0.897089397089397</v>
      </c>
      <c r="T1135" s="169">
        <v>0.911481568443297</v>
      </c>
      <c r="U1135" s="356">
        <v>0.9</v>
      </c>
      <c r="V1135" s="169">
        <v>0.730805353369335</v>
      </c>
      <c r="W1135" s="169">
        <v>0.711330935251799</v>
      </c>
      <c r="X1135" s="169">
        <v>0.838617463617464</v>
      </c>
      <c r="Y1135" s="169">
        <v>0.730805353369335</v>
      </c>
      <c r="Z1135" s="356">
        <v>0.92</v>
      </c>
      <c r="AA1135" s="356" t="s">
        <v>32</v>
      </c>
      <c r="AB1135" s="356" t="s">
        <v>32</v>
      </c>
      <c r="AC1135" s="356" t="s">
        <v>32</v>
      </c>
      <c r="AD1135" s="356" t="s">
        <v>32</v>
      </c>
      <c r="AE1135" s="356">
        <v>0.92</v>
      </c>
      <c r="AF1135" s="169">
        <v>0.997957099080695</v>
      </c>
      <c r="AG1135" s="169">
        <v>0.999240121580547</v>
      </c>
      <c r="AH1135" s="169">
        <v>0.994337485843715</v>
      </c>
      <c r="AI1135" s="169">
        <v>0.997957099080695</v>
      </c>
      <c r="AJ1135" s="356">
        <v>0.92</v>
      </c>
      <c r="AK1135" s="169">
        <v>0.891299276883602</v>
      </c>
      <c r="AL1135" s="169">
        <v>0.904419321685509</v>
      </c>
      <c r="AM1135" s="169">
        <v>0.920997920997921</v>
      </c>
      <c r="AN1135" s="169">
        <v>0.891299276883602</v>
      </c>
      <c r="AO1135" s="168">
        <v>0.99</v>
      </c>
      <c r="AP1135" s="358">
        <v>1</v>
      </c>
      <c r="AQ1135" s="358">
        <v>1</v>
      </c>
      <c r="AR1135" s="358">
        <v>1</v>
      </c>
      <c r="AS1135" s="359">
        <v>1</v>
      </c>
      <c r="AT1135" s="364">
        <v>0.0721861525408278</v>
      </c>
      <c r="AU1135" s="361">
        <v>0.0357142857142857</v>
      </c>
      <c r="AV1135" s="362">
        <v>0.09375</v>
      </c>
      <c r="AW1135" s="362">
        <v>0</v>
      </c>
      <c r="AX1135" s="362">
        <v>0.0357142857142857</v>
      </c>
      <c r="AY1135" s="142"/>
      <c r="AZ1135" s="140"/>
    </row>
    <row r="1136" spans="1:52">
      <c r="A1136" s="138"/>
      <c r="B1136" s="142"/>
      <c r="C1136" s="172" t="s">
        <v>1974</v>
      </c>
      <c r="D1136" s="166" t="s">
        <v>26</v>
      </c>
      <c r="E1136" s="166" t="s">
        <v>1975</v>
      </c>
      <c r="F1136" s="167" t="s">
        <v>2122</v>
      </c>
      <c r="G1136" s="195" t="s">
        <v>2123</v>
      </c>
      <c r="H1136" s="195" t="s">
        <v>2123</v>
      </c>
      <c r="I1136" s="195" t="s">
        <v>2123</v>
      </c>
      <c r="J1136" s="195" t="s">
        <v>2123</v>
      </c>
      <c r="K1136" s="168">
        <v>0.9</v>
      </c>
      <c r="L1136" s="169">
        <v>0.790697674418605</v>
      </c>
      <c r="M1136" s="169">
        <v>0.853658536585366</v>
      </c>
      <c r="N1136" s="170">
        <v>0.805555555555556</v>
      </c>
      <c r="O1136" s="170">
        <v>0.790697674418605</v>
      </c>
      <c r="P1136" s="356">
        <v>0.9</v>
      </c>
      <c r="Q1136" s="357">
        <v>0.958376963350785</v>
      </c>
      <c r="R1136" s="169">
        <v>0.864508736751647</v>
      </c>
      <c r="S1136" s="169">
        <v>0.958850056369786</v>
      </c>
      <c r="T1136" s="169">
        <v>0.958376963350785</v>
      </c>
      <c r="U1136" s="356">
        <v>0.9</v>
      </c>
      <c r="V1136" s="169">
        <v>0.645549738219895</v>
      </c>
      <c r="W1136" s="169">
        <v>0.607562303065024</v>
      </c>
      <c r="X1136" s="169">
        <v>0.658399098083427</v>
      </c>
      <c r="Y1136" s="169">
        <v>0.645549738219895</v>
      </c>
      <c r="Z1136" s="356">
        <v>0.92</v>
      </c>
      <c r="AA1136" s="356" t="s">
        <v>32</v>
      </c>
      <c r="AB1136" s="356" t="s">
        <v>32</v>
      </c>
      <c r="AC1136" s="356" t="s">
        <v>32</v>
      </c>
      <c r="AD1136" s="356" t="s">
        <v>32</v>
      </c>
      <c r="AE1136" s="356">
        <v>0.92</v>
      </c>
      <c r="AF1136" s="169">
        <v>0.98876404494382</v>
      </c>
      <c r="AG1136" s="169">
        <v>1</v>
      </c>
      <c r="AH1136" s="169">
        <v>1</v>
      </c>
      <c r="AI1136" s="169">
        <v>0.98876404494382</v>
      </c>
      <c r="AJ1136" s="356">
        <v>0.92</v>
      </c>
      <c r="AK1136" s="169">
        <v>0.836608066184074</v>
      </c>
      <c r="AL1136" s="169">
        <v>0.785161844743626</v>
      </c>
      <c r="AM1136" s="169">
        <v>0.788049605411499</v>
      </c>
      <c r="AN1136" s="169">
        <v>0.836608066184074</v>
      </c>
      <c r="AO1136" s="168">
        <v>0.99</v>
      </c>
      <c r="AP1136" s="358" t="s">
        <v>32</v>
      </c>
      <c r="AQ1136" s="358">
        <v>1</v>
      </c>
      <c r="AR1136" s="358">
        <v>1</v>
      </c>
      <c r="AS1136" s="359" t="s">
        <v>32</v>
      </c>
      <c r="AT1136" s="364">
        <v>0.0721861525408278</v>
      </c>
      <c r="AU1136" s="361">
        <v>0</v>
      </c>
      <c r="AV1136" s="362">
        <v>0.25</v>
      </c>
      <c r="AW1136" s="362">
        <v>0</v>
      </c>
      <c r="AX1136" s="362">
        <v>0</v>
      </c>
      <c r="AY1136" s="142"/>
      <c r="AZ1136" s="140"/>
    </row>
    <row r="1137" spans="1:52">
      <c r="A1137" s="138"/>
      <c r="B1137" s="142"/>
      <c r="C1137" s="172" t="s">
        <v>1974</v>
      </c>
      <c r="D1137" s="166" t="s">
        <v>26</v>
      </c>
      <c r="E1137" s="166" t="s">
        <v>1975</v>
      </c>
      <c r="F1137" s="167" t="s">
        <v>2124</v>
      </c>
      <c r="G1137" s="195" t="s">
        <v>2125</v>
      </c>
      <c r="H1137" s="195" t="s">
        <v>2125</v>
      </c>
      <c r="I1137" s="195" t="s">
        <v>2125</v>
      </c>
      <c r="J1137" s="195" t="s">
        <v>2125</v>
      </c>
      <c r="K1137" s="168">
        <v>0.9</v>
      </c>
      <c r="L1137" s="169">
        <v>1</v>
      </c>
      <c r="M1137" s="169">
        <v>1</v>
      </c>
      <c r="N1137" s="170">
        <v>0.857142857142857</v>
      </c>
      <c r="O1137" s="170">
        <v>1</v>
      </c>
      <c r="P1137" s="356">
        <v>0.9</v>
      </c>
      <c r="Q1137" s="357">
        <v>0.983611825192802</v>
      </c>
      <c r="R1137" s="169">
        <v>0.922886452069331</v>
      </c>
      <c r="S1137" s="169">
        <v>0.96969696969697</v>
      </c>
      <c r="T1137" s="169">
        <v>0.983611825192802</v>
      </c>
      <c r="U1137" s="356">
        <v>0.9</v>
      </c>
      <c r="V1137" s="169">
        <v>0.883997429305913</v>
      </c>
      <c r="W1137" s="169">
        <v>0.857446055889636</v>
      </c>
      <c r="X1137" s="169">
        <v>0.834776334776335</v>
      </c>
      <c r="Y1137" s="169">
        <v>0.883997429305913</v>
      </c>
      <c r="Z1137" s="356">
        <v>0.92</v>
      </c>
      <c r="AA1137" s="356" t="s">
        <v>32</v>
      </c>
      <c r="AB1137" s="356" t="s">
        <v>32</v>
      </c>
      <c r="AC1137" s="356" t="s">
        <v>32</v>
      </c>
      <c r="AD1137" s="356" t="s">
        <v>32</v>
      </c>
      <c r="AE1137" s="356">
        <v>0.92</v>
      </c>
      <c r="AF1137" s="169">
        <v>1</v>
      </c>
      <c r="AG1137" s="169">
        <v>1</v>
      </c>
      <c r="AH1137" s="169">
        <v>1</v>
      </c>
      <c r="AI1137" s="169">
        <v>1</v>
      </c>
      <c r="AJ1137" s="356">
        <v>0.92</v>
      </c>
      <c r="AK1137" s="169">
        <v>0.922731644757935</v>
      </c>
      <c r="AL1137" s="169">
        <v>0.875132649451716</v>
      </c>
      <c r="AM1137" s="169">
        <v>0.878066378066378</v>
      </c>
      <c r="AN1137" s="169">
        <v>0.922731644757935</v>
      </c>
      <c r="AO1137" s="168">
        <v>0.99</v>
      </c>
      <c r="AP1137" s="358">
        <v>1</v>
      </c>
      <c r="AQ1137" s="358">
        <v>1</v>
      </c>
      <c r="AR1137" s="358">
        <v>1</v>
      </c>
      <c r="AS1137" s="359">
        <v>1</v>
      </c>
      <c r="AT1137" s="364">
        <v>0.0721861525408278</v>
      </c>
      <c r="AU1137" s="361">
        <v>0</v>
      </c>
      <c r="AV1137" s="362">
        <v>0.428571428571429</v>
      </c>
      <c r="AW1137" s="362">
        <v>0</v>
      </c>
      <c r="AX1137" s="362">
        <v>0</v>
      </c>
      <c r="AY1137" s="142"/>
      <c r="AZ1137" s="140"/>
    </row>
    <row r="1138" spans="1:52">
      <c r="A1138" s="138"/>
      <c r="B1138" s="142"/>
      <c r="C1138" s="172" t="s">
        <v>1974</v>
      </c>
      <c r="D1138" s="166" t="s">
        <v>26</v>
      </c>
      <c r="E1138" s="166" t="s">
        <v>1975</v>
      </c>
      <c r="F1138" s="167" t="s">
        <v>2126</v>
      </c>
      <c r="G1138" s="195" t="s">
        <v>2127</v>
      </c>
      <c r="H1138" s="195" t="s">
        <v>2127</v>
      </c>
      <c r="I1138" s="195" t="s">
        <v>2127</v>
      </c>
      <c r="J1138" s="195" t="s">
        <v>2127</v>
      </c>
      <c r="K1138" s="168">
        <v>0.9</v>
      </c>
      <c r="L1138" s="169">
        <v>0.918918918918919</v>
      </c>
      <c r="M1138" s="169">
        <v>0.96</v>
      </c>
      <c r="N1138" s="170">
        <v>0.819672131147541</v>
      </c>
      <c r="O1138" s="170">
        <v>0.918918918918919</v>
      </c>
      <c r="P1138" s="356">
        <v>0.9</v>
      </c>
      <c r="Q1138" s="357">
        <v>0.958948814840261</v>
      </c>
      <c r="R1138" s="169">
        <v>0.967506092607636</v>
      </c>
      <c r="S1138" s="169">
        <v>0.951448707909162</v>
      </c>
      <c r="T1138" s="169">
        <v>0.958948814840261</v>
      </c>
      <c r="U1138" s="356">
        <v>0.9</v>
      </c>
      <c r="V1138" s="169">
        <v>0.793198213672278</v>
      </c>
      <c r="W1138" s="169">
        <v>0.80442729488221</v>
      </c>
      <c r="X1138" s="169">
        <v>0.919342208300705</v>
      </c>
      <c r="Y1138" s="169">
        <v>0.793198213672278</v>
      </c>
      <c r="Z1138" s="356">
        <v>0.92</v>
      </c>
      <c r="AA1138" s="356">
        <v>0</v>
      </c>
      <c r="AB1138" s="356" t="s">
        <v>32</v>
      </c>
      <c r="AC1138" s="356" t="s">
        <v>32</v>
      </c>
      <c r="AD1138" s="356">
        <v>0</v>
      </c>
      <c r="AE1138" s="356">
        <v>0.92</v>
      </c>
      <c r="AF1138" s="169">
        <v>0.997679814385151</v>
      </c>
      <c r="AG1138" s="169">
        <v>0.997690531177829</v>
      </c>
      <c r="AH1138" s="169">
        <v>1</v>
      </c>
      <c r="AI1138" s="169">
        <v>0.997679814385151</v>
      </c>
      <c r="AJ1138" s="356">
        <v>0.92</v>
      </c>
      <c r="AK1138" s="169">
        <v>0.940168009600549</v>
      </c>
      <c r="AL1138" s="169">
        <v>0.947817258883249</v>
      </c>
      <c r="AM1138" s="169">
        <v>0.962803445575568</v>
      </c>
      <c r="AN1138" s="169">
        <v>0.940168009600549</v>
      </c>
      <c r="AO1138" s="168">
        <v>0.99</v>
      </c>
      <c r="AP1138" s="358">
        <v>1</v>
      </c>
      <c r="AQ1138" s="358">
        <v>1</v>
      </c>
      <c r="AR1138" s="358">
        <v>1</v>
      </c>
      <c r="AS1138" s="359">
        <v>1</v>
      </c>
      <c r="AT1138" s="364">
        <v>0.0721861525408278</v>
      </c>
      <c r="AU1138" s="361">
        <v>0</v>
      </c>
      <c r="AV1138" s="362">
        <v>0.8</v>
      </c>
      <c r="AW1138" s="362">
        <v>0.0833333333333333</v>
      </c>
      <c r="AX1138" s="362">
        <v>0</v>
      </c>
      <c r="AY1138" s="142"/>
      <c r="AZ1138" s="140"/>
    </row>
    <row r="1139" spans="1:52">
      <c r="A1139" s="138"/>
      <c r="B1139" s="142"/>
      <c r="C1139" s="172" t="s">
        <v>1974</v>
      </c>
      <c r="D1139" s="166" t="s">
        <v>26</v>
      </c>
      <c r="E1139" s="166" t="s">
        <v>1975</v>
      </c>
      <c r="F1139" s="167" t="s">
        <v>2128</v>
      </c>
      <c r="G1139" s="195" t="s">
        <v>2129</v>
      </c>
      <c r="H1139" s="195" t="s">
        <v>2129</v>
      </c>
      <c r="I1139" s="195" t="s">
        <v>2129</v>
      </c>
      <c r="J1139" s="195" t="s">
        <v>2129</v>
      </c>
      <c r="K1139" s="168">
        <v>0.9</v>
      </c>
      <c r="L1139" s="169">
        <v>0.818181818181818</v>
      </c>
      <c r="M1139" s="169">
        <v>0.814814814814815</v>
      </c>
      <c r="N1139" s="170">
        <v>0.755555555555556</v>
      </c>
      <c r="O1139" s="170">
        <v>0.818181818181818</v>
      </c>
      <c r="P1139" s="356">
        <v>0.9</v>
      </c>
      <c r="Q1139" s="357">
        <v>0.970754336425978</v>
      </c>
      <c r="R1139" s="169">
        <v>0.966725820763088</v>
      </c>
      <c r="S1139" s="169">
        <v>0.974449339207048</v>
      </c>
      <c r="T1139" s="169">
        <v>0.970754336425978</v>
      </c>
      <c r="U1139" s="356">
        <v>0.9</v>
      </c>
      <c r="V1139" s="169">
        <v>0.661153691004437</v>
      </c>
      <c r="W1139" s="169">
        <v>0.675909494232476</v>
      </c>
      <c r="X1139" s="169">
        <v>0.825550660792952</v>
      </c>
      <c r="Y1139" s="169">
        <v>0.661153691004437</v>
      </c>
      <c r="Z1139" s="356">
        <v>0.92</v>
      </c>
      <c r="AA1139" s="356" t="s">
        <v>32</v>
      </c>
      <c r="AB1139" s="356" t="s">
        <v>32</v>
      </c>
      <c r="AC1139" s="356" t="s">
        <v>32</v>
      </c>
      <c r="AD1139" s="356" t="s">
        <v>32</v>
      </c>
      <c r="AE1139" s="356">
        <v>0.92</v>
      </c>
      <c r="AF1139" s="169">
        <v>0.992307692307692</v>
      </c>
      <c r="AG1139" s="169">
        <v>0.975609756097561</v>
      </c>
      <c r="AH1139" s="169">
        <v>0.993506493506494</v>
      </c>
      <c r="AI1139" s="169">
        <v>0.992307692307692</v>
      </c>
      <c r="AJ1139" s="356">
        <v>0.92</v>
      </c>
      <c r="AK1139" s="169">
        <v>0.894217207334274</v>
      </c>
      <c r="AL1139" s="169">
        <v>0.895297249334516</v>
      </c>
      <c r="AM1139" s="169">
        <v>0.898237885462555</v>
      </c>
      <c r="AN1139" s="169">
        <v>0.894217207334274</v>
      </c>
      <c r="AO1139" s="168">
        <v>0.99</v>
      </c>
      <c r="AP1139" s="358">
        <v>1</v>
      </c>
      <c r="AQ1139" s="358">
        <v>1</v>
      </c>
      <c r="AR1139" s="358">
        <v>1</v>
      </c>
      <c r="AS1139" s="359">
        <v>1</v>
      </c>
      <c r="AT1139" s="364">
        <v>0.0721861525408278</v>
      </c>
      <c r="AU1139" s="361">
        <v>0.0714285714285714</v>
      </c>
      <c r="AV1139" s="362">
        <v>0.416666666666667</v>
      </c>
      <c r="AW1139" s="362">
        <v>0.142857142857143</v>
      </c>
      <c r="AX1139" s="362">
        <v>0.0714285714285714</v>
      </c>
      <c r="AY1139" s="142"/>
      <c r="AZ1139" s="140"/>
    </row>
    <row r="1140" spans="1:52">
      <c r="A1140" s="138"/>
      <c r="B1140" s="142"/>
      <c r="C1140" s="172" t="s">
        <v>1974</v>
      </c>
      <c r="D1140" s="166" t="s">
        <v>26</v>
      </c>
      <c r="E1140" s="166" t="s">
        <v>1975</v>
      </c>
      <c r="F1140" s="167" t="s">
        <v>2130</v>
      </c>
      <c r="G1140" s="195" t="s">
        <v>2131</v>
      </c>
      <c r="H1140" s="195" t="s">
        <v>2131</v>
      </c>
      <c r="I1140" s="195" t="s">
        <v>2131</v>
      </c>
      <c r="J1140" s="195" t="s">
        <v>2131</v>
      </c>
      <c r="K1140" s="168">
        <v>0.9</v>
      </c>
      <c r="L1140" s="169">
        <v>0.843137254901961</v>
      </c>
      <c r="M1140" s="169">
        <v>0.78</v>
      </c>
      <c r="N1140" s="170">
        <v>0.810810810810811</v>
      </c>
      <c r="O1140" s="170">
        <v>0.843137254901961</v>
      </c>
      <c r="P1140" s="356">
        <v>0.9</v>
      </c>
      <c r="Q1140" s="357">
        <v>0.948238364506307</v>
      </c>
      <c r="R1140" s="169">
        <v>0.865525672371638</v>
      </c>
      <c r="S1140" s="169">
        <v>0.969253294289897</v>
      </c>
      <c r="T1140" s="169">
        <v>0.948238364506307</v>
      </c>
      <c r="U1140" s="356">
        <v>0.9</v>
      </c>
      <c r="V1140" s="169">
        <v>0.782079164854285</v>
      </c>
      <c r="W1140" s="169">
        <v>0.747677261613692</v>
      </c>
      <c r="X1140" s="169">
        <v>0.862371888726208</v>
      </c>
      <c r="Y1140" s="169">
        <v>0.782079164854285</v>
      </c>
      <c r="Z1140" s="356">
        <v>0.92</v>
      </c>
      <c r="AA1140" s="356">
        <v>0</v>
      </c>
      <c r="AB1140" s="356">
        <v>0</v>
      </c>
      <c r="AC1140" s="356" t="s">
        <v>32</v>
      </c>
      <c r="AD1140" s="356">
        <v>0</v>
      </c>
      <c r="AE1140" s="356">
        <v>0.92</v>
      </c>
      <c r="AF1140" s="169">
        <v>0.997333333333333</v>
      </c>
      <c r="AG1140" s="169">
        <v>1</v>
      </c>
      <c r="AH1140" s="169">
        <v>0.998552821997106</v>
      </c>
      <c r="AI1140" s="169">
        <v>0.997333333333333</v>
      </c>
      <c r="AJ1140" s="356">
        <v>0.92</v>
      </c>
      <c r="AK1140" s="169">
        <v>0.933261802575107</v>
      </c>
      <c r="AL1140" s="169">
        <v>0.907380254154448</v>
      </c>
      <c r="AM1140" s="169">
        <v>0.94289897510981</v>
      </c>
      <c r="AN1140" s="169">
        <v>0.933261802575107</v>
      </c>
      <c r="AO1140" s="168">
        <v>0.99</v>
      </c>
      <c r="AP1140" s="358">
        <v>1</v>
      </c>
      <c r="AQ1140" s="358">
        <v>1</v>
      </c>
      <c r="AR1140" s="358">
        <v>1</v>
      </c>
      <c r="AS1140" s="359">
        <v>1</v>
      </c>
      <c r="AT1140" s="364">
        <v>0.0721861525408278</v>
      </c>
      <c r="AU1140" s="361">
        <v>0</v>
      </c>
      <c r="AV1140" s="362">
        <v>0.0909090909090909</v>
      </c>
      <c r="AW1140" s="362">
        <v>0</v>
      </c>
      <c r="AX1140" s="362">
        <v>0</v>
      </c>
      <c r="AY1140" s="142"/>
      <c r="AZ1140" s="140"/>
    </row>
    <row r="1141" spans="1:52">
      <c r="A1141" s="138"/>
      <c r="B1141" s="142"/>
      <c r="C1141" s="172" t="s">
        <v>1974</v>
      </c>
      <c r="D1141" s="166" t="s">
        <v>26</v>
      </c>
      <c r="E1141" s="166" t="s">
        <v>1975</v>
      </c>
      <c r="F1141" s="167" t="s">
        <v>2132</v>
      </c>
      <c r="G1141" s="195" t="s">
        <v>2133</v>
      </c>
      <c r="H1141" s="195" t="s">
        <v>2133</v>
      </c>
      <c r="I1141" s="195" t="s">
        <v>2133</v>
      </c>
      <c r="J1141" s="195" t="s">
        <v>2133</v>
      </c>
      <c r="K1141" s="168">
        <v>0.9</v>
      </c>
      <c r="L1141" s="169">
        <v>0.806451612903226</v>
      </c>
      <c r="M1141" s="169">
        <v>0.966666666666667</v>
      </c>
      <c r="N1141" s="170">
        <v>0.851851851851852</v>
      </c>
      <c r="O1141" s="170">
        <v>0.806451612903226</v>
      </c>
      <c r="P1141" s="356">
        <v>0.9</v>
      </c>
      <c r="Q1141" s="357">
        <v>0.987228987228987</v>
      </c>
      <c r="R1141" s="169">
        <v>0.916982323232323</v>
      </c>
      <c r="S1141" s="169">
        <v>0.996686547382372</v>
      </c>
      <c r="T1141" s="169">
        <v>0.987228987228987</v>
      </c>
      <c r="U1141" s="356">
        <v>0.9</v>
      </c>
      <c r="V1141" s="169">
        <v>0.813186813186813</v>
      </c>
      <c r="W1141" s="169">
        <v>0.745896464646465</v>
      </c>
      <c r="X1141" s="169">
        <v>0.888667992047714</v>
      </c>
      <c r="Y1141" s="169">
        <v>0.813186813186813</v>
      </c>
      <c r="Z1141" s="356">
        <v>0.92</v>
      </c>
      <c r="AA1141" s="356" t="s">
        <v>32</v>
      </c>
      <c r="AB1141" s="356" t="s">
        <v>32</v>
      </c>
      <c r="AC1141" s="356" t="s">
        <v>32</v>
      </c>
      <c r="AD1141" s="356" t="s">
        <v>32</v>
      </c>
      <c r="AE1141" s="356">
        <v>0.92</v>
      </c>
      <c r="AF1141" s="169">
        <v>1</v>
      </c>
      <c r="AG1141" s="169">
        <v>1</v>
      </c>
      <c r="AH1141" s="169">
        <v>1</v>
      </c>
      <c r="AI1141" s="169">
        <v>1</v>
      </c>
      <c r="AJ1141" s="356">
        <v>0.92</v>
      </c>
      <c r="AK1141" s="169">
        <v>0.918125185404924</v>
      </c>
      <c r="AL1141" s="169">
        <v>0.885732323232323</v>
      </c>
      <c r="AM1141" s="169">
        <v>0.924453280318091</v>
      </c>
      <c r="AN1141" s="169">
        <v>0.918125185404924</v>
      </c>
      <c r="AO1141" s="168">
        <v>0.99</v>
      </c>
      <c r="AP1141" s="358">
        <v>1</v>
      </c>
      <c r="AQ1141" s="358">
        <v>1</v>
      </c>
      <c r="AR1141" s="358">
        <v>1</v>
      </c>
      <c r="AS1141" s="359">
        <v>1</v>
      </c>
      <c r="AT1141" s="364">
        <v>0.0721861525408278</v>
      </c>
      <c r="AU1141" s="361">
        <v>0</v>
      </c>
      <c r="AV1141" s="362">
        <v>0.272727272727273</v>
      </c>
      <c r="AW1141" s="362">
        <v>0</v>
      </c>
      <c r="AX1141" s="362">
        <v>0</v>
      </c>
      <c r="AY1141" s="142"/>
      <c r="AZ1141" s="140"/>
    </row>
    <row r="1142" spans="1:52">
      <c r="A1142" s="138"/>
      <c r="B1142" s="142"/>
      <c r="C1142" s="172" t="s">
        <v>1974</v>
      </c>
      <c r="D1142" s="166" t="s">
        <v>26</v>
      </c>
      <c r="E1142" s="166" t="s">
        <v>1975</v>
      </c>
      <c r="F1142" s="167" t="s">
        <v>2134</v>
      </c>
      <c r="G1142" s="195" t="s">
        <v>2135</v>
      </c>
      <c r="H1142" s="195" t="s">
        <v>2135</v>
      </c>
      <c r="I1142" s="195" t="s">
        <v>2135</v>
      </c>
      <c r="J1142" s="195" t="s">
        <v>2135</v>
      </c>
      <c r="K1142" s="168">
        <v>0.9</v>
      </c>
      <c r="L1142" s="169">
        <v>0.818181818181818</v>
      </c>
      <c r="M1142" s="169">
        <v>0.954545454545455</v>
      </c>
      <c r="N1142" s="170">
        <v>0.894736842105263</v>
      </c>
      <c r="O1142" s="170">
        <v>0.818181818181818</v>
      </c>
      <c r="P1142" s="356">
        <v>0.9</v>
      </c>
      <c r="Q1142" s="357">
        <v>0.985141158989599</v>
      </c>
      <c r="R1142" s="169">
        <v>0.904088844018173</v>
      </c>
      <c r="S1142" s="169">
        <v>0.997856377277599</v>
      </c>
      <c r="T1142" s="169">
        <v>0.985141158989599</v>
      </c>
      <c r="U1142" s="356">
        <v>0.9</v>
      </c>
      <c r="V1142" s="169">
        <v>0.841010401188707</v>
      </c>
      <c r="W1142" s="169">
        <v>0.800605754669359</v>
      </c>
      <c r="X1142" s="169">
        <v>0.941050375133976</v>
      </c>
      <c r="Y1142" s="169">
        <v>0.841010401188707</v>
      </c>
      <c r="Z1142" s="356">
        <v>0.92</v>
      </c>
      <c r="AA1142" s="356" t="s">
        <v>32</v>
      </c>
      <c r="AB1142" s="356" t="s">
        <v>32</v>
      </c>
      <c r="AC1142" s="356" t="s">
        <v>32</v>
      </c>
      <c r="AD1142" s="356" t="s">
        <v>32</v>
      </c>
      <c r="AE1142" s="356">
        <v>0.92</v>
      </c>
      <c r="AF1142" s="169">
        <v>1</v>
      </c>
      <c r="AG1142" s="169">
        <v>1</v>
      </c>
      <c r="AH1142" s="169">
        <v>1</v>
      </c>
      <c r="AI1142" s="169">
        <v>1</v>
      </c>
      <c r="AJ1142" s="356">
        <v>0.92</v>
      </c>
      <c r="AK1142" s="169">
        <v>0.940128649183573</v>
      </c>
      <c r="AL1142" s="169">
        <v>0.879353861686017</v>
      </c>
      <c r="AM1142" s="169">
        <v>0.956055734190782</v>
      </c>
      <c r="AN1142" s="169">
        <v>0.940128649183573</v>
      </c>
      <c r="AO1142" s="168">
        <v>0.99</v>
      </c>
      <c r="AP1142" s="358">
        <v>1</v>
      </c>
      <c r="AQ1142" s="358">
        <v>1</v>
      </c>
      <c r="AR1142" s="358">
        <v>1</v>
      </c>
      <c r="AS1142" s="359">
        <v>1</v>
      </c>
      <c r="AT1142" s="364">
        <v>0.0721861525408278</v>
      </c>
      <c r="AU1142" s="361">
        <v>0</v>
      </c>
      <c r="AV1142" s="362">
        <v>0.25</v>
      </c>
      <c r="AW1142" s="362">
        <v>0</v>
      </c>
      <c r="AX1142" s="362">
        <v>0</v>
      </c>
      <c r="AY1142" s="142"/>
      <c r="AZ1142" s="140"/>
    </row>
    <row r="1143" spans="1:52">
      <c r="A1143" s="138"/>
      <c r="B1143" s="142"/>
      <c r="C1143" s="172" t="s">
        <v>1974</v>
      </c>
      <c r="D1143" s="166" t="s">
        <v>26</v>
      </c>
      <c r="E1143" s="166" t="s">
        <v>1975</v>
      </c>
      <c r="F1143" s="167" t="s">
        <v>2136</v>
      </c>
      <c r="G1143" s="195" t="s">
        <v>2137</v>
      </c>
      <c r="H1143" s="195" t="s">
        <v>2137</v>
      </c>
      <c r="I1143" s="195" t="s">
        <v>2137</v>
      </c>
      <c r="J1143" s="195" t="s">
        <v>2137</v>
      </c>
      <c r="K1143" s="168">
        <v>0.9</v>
      </c>
      <c r="L1143" s="169">
        <v>0.939393939393939</v>
      </c>
      <c r="M1143" s="169">
        <v>0.96875</v>
      </c>
      <c r="N1143" s="170">
        <v>0.92</v>
      </c>
      <c r="O1143" s="170">
        <v>0.939393939393939</v>
      </c>
      <c r="P1143" s="356">
        <v>0.9</v>
      </c>
      <c r="Q1143" s="357">
        <v>0.874830301384741</v>
      </c>
      <c r="R1143" s="169">
        <v>0.940131578947368</v>
      </c>
      <c r="S1143" s="169">
        <v>0.977575757575758</v>
      </c>
      <c r="T1143" s="169">
        <v>0.874830301384741</v>
      </c>
      <c r="U1143" s="356">
        <v>0.9</v>
      </c>
      <c r="V1143" s="169">
        <v>0.793103448275862</v>
      </c>
      <c r="W1143" s="169">
        <v>0.817434210526316</v>
      </c>
      <c r="X1143" s="169">
        <v>0.872121212121212</v>
      </c>
      <c r="Y1143" s="169">
        <v>0.793103448275862</v>
      </c>
      <c r="Z1143" s="356">
        <v>0.92</v>
      </c>
      <c r="AA1143" s="356" t="s">
        <v>32</v>
      </c>
      <c r="AB1143" s="356" t="s">
        <v>32</v>
      </c>
      <c r="AC1143" s="356" t="s">
        <v>32</v>
      </c>
      <c r="AD1143" s="356" t="s">
        <v>32</v>
      </c>
      <c r="AE1143" s="356">
        <v>0.92</v>
      </c>
      <c r="AF1143" s="169">
        <v>0.994832041343669</v>
      </c>
      <c r="AG1143" s="169">
        <v>0.992844364937388</v>
      </c>
      <c r="AH1143" s="169">
        <v>0.717333333333333</v>
      </c>
      <c r="AI1143" s="169">
        <v>0.994832041343669</v>
      </c>
      <c r="AJ1143" s="356">
        <v>0.92</v>
      </c>
      <c r="AK1143" s="169">
        <v>0.946984041114417</v>
      </c>
      <c r="AL1143" s="169">
        <v>0.913486842105263</v>
      </c>
      <c r="AM1143" s="169">
        <v>0.943030303030303</v>
      </c>
      <c r="AN1143" s="169">
        <v>0.946984041114417</v>
      </c>
      <c r="AO1143" s="168">
        <v>0.99</v>
      </c>
      <c r="AP1143" s="358">
        <v>1</v>
      </c>
      <c r="AQ1143" s="358">
        <v>1</v>
      </c>
      <c r="AR1143" s="358">
        <v>1</v>
      </c>
      <c r="AS1143" s="359">
        <v>1</v>
      </c>
      <c r="AT1143" s="364">
        <v>0.0721861525408278</v>
      </c>
      <c r="AU1143" s="361">
        <v>0.0769230769230769</v>
      </c>
      <c r="AV1143" s="362">
        <v>0.125</v>
      </c>
      <c r="AW1143" s="362">
        <v>0</v>
      </c>
      <c r="AX1143" s="362">
        <v>0.0769230769230769</v>
      </c>
      <c r="AY1143" s="142"/>
      <c r="AZ1143" s="140"/>
    </row>
    <row r="1144" spans="1:52">
      <c r="A1144" s="138"/>
      <c r="B1144" s="142"/>
      <c r="C1144" s="172" t="s">
        <v>1974</v>
      </c>
      <c r="D1144" s="166" t="s">
        <v>26</v>
      </c>
      <c r="E1144" s="166" t="s">
        <v>1975</v>
      </c>
      <c r="F1144" s="167" t="s">
        <v>2138</v>
      </c>
      <c r="G1144" s="195" t="s">
        <v>2139</v>
      </c>
      <c r="H1144" s="195" t="s">
        <v>2139</v>
      </c>
      <c r="I1144" s="195" t="s">
        <v>2139</v>
      </c>
      <c r="J1144" s="195" t="s">
        <v>2139</v>
      </c>
      <c r="K1144" s="168">
        <v>0.9</v>
      </c>
      <c r="L1144" s="169">
        <v>0.933333333333333</v>
      </c>
      <c r="M1144" s="169">
        <v>0.964285714285714</v>
      </c>
      <c r="N1144" s="170">
        <v>0.96</v>
      </c>
      <c r="O1144" s="170">
        <v>0.933333333333333</v>
      </c>
      <c r="P1144" s="356">
        <v>0.9</v>
      </c>
      <c r="Q1144" s="357">
        <v>0.959336369551073</v>
      </c>
      <c r="R1144" s="169">
        <v>0.914043155288291</v>
      </c>
      <c r="S1144" s="169">
        <v>0.978454680534918</v>
      </c>
      <c r="T1144" s="169">
        <v>0.959336369551073</v>
      </c>
      <c r="U1144" s="356">
        <v>0.9</v>
      </c>
      <c r="V1144" s="169">
        <v>0.831164606376057</v>
      </c>
      <c r="W1144" s="169">
        <v>0.814644499469402</v>
      </c>
      <c r="X1144" s="169">
        <v>0.809806835066865</v>
      </c>
      <c r="Y1144" s="169">
        <v>0.831164606376057</v>
      </c>
      <c r="Z1144" s="356">
        <v>0.92</v>
      </c>
      <c r="AA1144" s="356">
        <v>0</v>
      </c>
      <c r="AB1144" s="356" t="s">
        <v>32</v>
      </c>
      <c r="AC1144" s="356">
        <v>0</v>
      </c>
      <c r="AD1144" s="356">
        <v>0</v>
      </c>
      <c r="AE1144" s="356">
        <v>0.92</v>
      </c>
      <c r="AF1144" s="169">
        <v>1</v>
      </c>
      <c r="AG1144" s="169">
        <v>0.996428571428571</v>
      </c>
      <c r="AH1144" s="169">
        <v>1</v>
      </c>
      <c r="AI1144" s="169">
        <v>1</v>
      </c>
      <c r="AJ1144" s="356">
        <v>0.92</v>
      </c>
      <c r="AK1144" s="169">
        <v>0.898018837284833</v>
      </c>
      <c r="AL1144" s="169">
        <v>0.861337106473293</v>
      </c>
      <c r="AM1144" s="169">
        <v>0.900519673348181</v>
      </c>
      <c r="AN1144" s="169">
        <v>0.898018837284833</v>
      </c>
      <c r="AO1144" s="168">
        <v>0.99</v>
      </c>
      <c r="AP1144" s="358">
        <v>1</v>
      </c>
      <c r="AQ1144" s="358">
        <v>1</v>
      </c>
      <c r="AR1144" s="358">
        <v>1</v>
      </c>
      <c r="AS1144" s="359">
        <v>1</v>
      </c>
      <c r="AT1144" s="364">
        <v>0.0721861525408278</v>
      </c>
      <c r="AU1144" s="361">
        <v>0</v>
      </c>
      <c r="AV1144" s="362">
        <v>0</v>
      </c>
      <c r="AW1144" s="362">
        <v>0.5</v>
      </c>
      <c r="AX1144" s="362">
        <v>0</v>
      </c>
      <c r="AY1144" s="142"/>
      <c r="AZ1144" s="140"/>
    </row>
    <row r="1145" spans="1:52">
      <c r="A1145" s="138"/>
      <c r="B1145" s="142"/>
      <c r="C1145" s="172" t="s">
        <v>1974</v>
      </c>
      <c r="D1145" s="166" t="s">
        <v>26</v>
      </c>
      <c r="E1145" s="166" t="s">
        <v>1975</v>
      </c>
      <c r="F1145" s="167" t="s">
        <v>2140</v>
      </c>
      <c r="G1145" s="195" t="s">
        <v>2141</v>
      </c>
      <c r="H1145" s="195" t="s">
        <v>2141</v>
      </c>
      <c r="I1145" s="195" t="s">
        <v>2141</v>
      </c>
      <c r="J1145" s="195" t="s">
        <v>2141</v>
      </c>
      <c r="K1145" s="168">
        <v>0.9</v>
      </c>
      <c r="L1145" s="169">
        <v>0.947368421052632</v>
      </c>
      <c r="M1145" s="169">
        <v>0.944444444444444</v>
      </c>
      <c r="N1145" s="170">
        <v>0.944444444444444</v>
      </c>
      <c r="O1145" s="170">
        <v>0.947368421052632</v>
      </c>
      <c r="P1145" s="356">
        <v>0.9</v>
      </c>
      <c r="Q1145" s="357">
        <v>0.96604600219058</v>
      </c>
      <c r="R1145" s="169">
        <v>0.895796329188869</v>
      </c>
      <c r="S1145" s="169">
        <v>0.996415770609319</v>
      </c>
      <c r="T1145" s="169">
        <v>0.96604600219058</v>
      </c>
      <c r="U1145" s="356">
        <v>0.9</v>
      </c>
      <c r="V1145" s="169">
        <v>0.627053669222344</v>
      </c>
      <c r="W1145" s="169">
        <v>0.624037892243931</v>
      </c>
      <c r="X1145" s="169">
        <v>0.744324970131422</v>
      </c>
      <c r="Y1145" s="169">
        <v>0.627053669222344</v>
      </c>
      <c r="Z1145" s="356">
        <v>0.92</v>
      </c>
      <c r="AA1145" s="356" t="s">
        <v>32</v>
      </c>
      <c r="AB1145" s="356" t="s">
        <v>32</v>
      </c>
      <c r="AC1145" s="356" t="s">
        <v>32</v>
      </c>
      <c r="AD1145" s="356" t="s">
        <v>32</v>
      </c>
      <c r="AE1145" s="356">
        <v>0.92</v>
      </c>
      <c r="AF1145" s="169">
        <v>0.963636363636364</v>
      </c>
      <c r="AG1145" s="169">
        <v>1</v>
      </c>
      <c r="AH1145" s="169">
        <v>0.990384615384615</v>
      </c>
      <c r="AI1145" s="169">
        <v>0.963636363636364</v>
      </c>
      <c r="AJ1145" s="356">
        <v>0.92</v>
      </c>
      <c r="AK1145" s="169">
        <v>0.944323144104803</v>
      </c>
      <c r="AL1145" s="169">
        <v>0.886323268206039</v>
      </c>
      <c r="AM1145" s="169">
        <v>0.947431302270012</v>
      </c>
      <c r="AN1145" s="169">
        <v>0.944323144104803</v>
      </c>
      <c r="AO1145" s="168">
        <v>0.99</v>
      </c>
      <c r="AP1145" s="358">
        <v>1</v>
      </c>
      <c r="AQ1145" s="358">
        <v>1</v>
      </c>
      <c r="AR1145" s="358">
        <v>1</v>
      </c>
      <c r="AS1145" s="359">
        <v>1</v>
      </c>
      <c r="AT1145" s="364">
        <v>0.0721861525408278</v>
      </c>
      <c r="AU1145" s="361">
        <v>0</v>
      </c>
      <c r="AV1145" s="362">
        <v>0.5</v>
      </c>
      <c r="AW1145" s="362">
        <v>0</v>
      </c>
      <c r="AX1145" s="362">
        <v>0</v>
      </c>
      <c r="AY1145" s="142"/>
      <c r="AZ1145" s="140"/>
    </row>
    <row r="1146" spans="1:52">
      <c r="A1146" s="138"/>
      <c r="B1146" s="142"/>
      <c r="C1146" s="172" t="s">
        <v>1974</v>
      </c>
      <c r="D1146" s="166" t="s">
        <v>26</v>
      </c>
      <c r="E1146" s="166" t="s">
        <v>1975</v>
      </c>
      <c r="F1146" s="167" t="s">
        <v>2142</v>
      </c>
      <c r="G1146" s="195" t="s">
        <v>2143</v>
      </c>
      <c r="H1146" s="195" t="s">
        <v>2143</v>
      </c>
      <c r="I1146" s="195" t="s">
        <v>2143</v>
      </c>
      <c r="J1146" s="195" t="s">
        <v>2143</v>
      </c>
      <c r="K1146" s="168">
        <v>0.9</v>
      </c>
      <c r="L1146" s="169">
        <v>1</v>
      </c>
      <c r="M1146" s="169">
        <v>0.947368421052632</v>
      </c>
      <c r="N1146" s="170">
        <v>0.928571428571429</v>
      </c>
      <c r="O1146" s="170">
        <v>1</v>
      </c>
      <c r="P1146" s="356">
        <v>0.9</v>
      </c>
      <c r="Q1146" s="357">
        <v>0.978390461997019</v>
      </c>
      <c r="R1146" s="169">
        <v>0.979240806642942</v>
      </c>
      <c r="S1146" s="169">
        <v>0.981510015408321</v>
      </c>
      <c r="T1146" s="169">
        <v>0.978390461997019</v>
      </c>
      <c r="U1146" s="356">
        <v>0.9</v>
      </c>
      <c r="V1146" s="169">
        <v>0.943368107302534</v>
      </c>
      <c r="W1146" s="169">
        <v>0.951957295373665</v>
      </c>
      <c r="X1146" s="169">
        <v>0.976887519260401</v>
      </c>
      <c r="Y1146" s="169">
        <v>0.943368107302534</v>
      </c>
      <c r="Z1146" s="356">
        <v>0.92</v>
      </c>
      <c r="AA1146" s="356">
        <v>0.978723404255319</v>
      </c>
      <c r="AB1146" s="356">
        <v>0.945454545454545</v>
      </c>
      <c r="AC1146" s="356">
        <v>0.973134328358209</v>
      </c>
      <c r="AD1146" s="356">
        <v>0.978723404255319</v>
      </c>
      <c r="AE1146" s="356">
        <v>0.92</v>
      </c>
      <c r="AF1146" s="169">
        <v>0.999533582089552</v>
      </c>
      <c r="AG1146" s="169">
        <v>1</v>
      </c>
      <c r="AH1146" s="169">
        <v>1</v>
      </c>
      <c r="AI1146" s="169">
        <v>0.999533582089552</v>
      </c>
      <c r="AJ1146" s="356">
        <v>0.92</v>
      </c>
      <c r="AK1146" s="169">
        <v>0.97255369928401</v>
      </c>
      <c r="AL1146" s="169">
        <v>0.972718253968254</v>
      </c>
      <c r="AM1146" s="169">
        <v>0.982723577235772</v>
      </c>
      <c r="AN1146" s="169">
        <v>0.97255369928401</v>
      </c>
      <c r="AO1146" s="168">
        <v>0.99</v>
      </c>
      <c r="AP1146" s="358">
        <v>1</v>
      </c>
      <c r="AQ1146" s="358">
        <v>1</v>
      </c>
      <c r="AR1146" s="358">
        <v>1</v>
      </c>
      <c r="AS1146" s="359">
        <v>1</v>
      </c>
      <c r="AT1146" s="364">
        <v>0.0721861525408278</v>
      </c>
      <c r="AU1146" s="361">
        <v>0.1</v>
      </c>
      <c r="AV1146" s="362">
        <v>0.285714285714286</v>
      </c>
      <c r="AW1146" s="362">
        <v>0</v>
      </c>
      <c r="AX1146" s="362">
        <v>0.1</v>
      </c>
      <c r="AY1146" s="142"/>
      <c r="AZ1146" s="140"/>
    </row>
    <row r="1147" spans="1:52">
      <c r="A1147" s="138"/>
      <c r="B1147" s="142"/>
      <c r="C1147" s="172" t="s">
        <v>1974</v>
      </c>
      <c r="D1147" s="166" t="s">
        <v>26</v>
      </c>
      <c r="E1147" s="166" t="s">
        <v>1975</v>
      </c>
      <c r="F1147" s="167" t="s">
        <v>2144</v>
      </c>
      <c r="G1147" s="195" t="s">
        <v>2145</v>
      </c>
      <c r="H1147" s="195" t="s">
        <v>2145</v>
      </c>
      <c r="I1147" s="195" t="s">
        <v>2145</v>
      </c>
      <c r="J1147" s="195" t="s">
        <v>2145</v>
      </c>
      <c r="K1147" s="168">
        <v>0.9</v>
      </c>
      <c r="L1147" s="169">
        <v>1</v>
      </c>
      <c r="M1147" s="169">
        <v>0.95</v>
      </c>
      <c r="N1147" s="170">
        <v>0.933333333333333</v>
      </c>
      <c r="O1147" s="170">
        <v>1</v>
      </c>
      <c r="P1147" s="356">
        <v>0.9</v>
      </c>
      <c r="Q1147" s="357">
        <v>0.984960857025134</v>
      </c>
      <c r="R1147" s="169">
        <v>0.978876698870149</v>
      </c>
      <c r="S1147" s="169">
        <v>0.962313432835821</v>
      </c>
      <c r="T1147" s="169">
        <v>0.984960857025134</v>
      </c>
      <c r="U1147" s="356">
        <v>0.9</v>
      </c>
      <c r="V1147" s="169">
        <v>0.942109600329625</v>
      </c>
      <c r="W1147" s="169">
        <v>0.923202881938759</v>
      </c>
      <c r="X1147" s="169">
        <v>0.930597014925373</v>
      </c>
      <c r="Y1147" s="169">
        <v>0.942109600329625</v>
      </c>
      <c r="Z1147" s="356">
        <v>0.92</v>
      </c>
      <c r="AA1147" s="356">
        <v>0.95616211745244</v>
      </c>
      <c r="AB1147" s="356">
        <v>0.945925361766946</v>
      </c>
      <c r="AC1147" s="356">
        <v>0.94750486066105</v>
      </c>
      <c r="AD1147" s="356">
        <v>0.95616211745244</v>
      </c>
      <c r="AE1147" s="356">
        <v>0.92</v>
      </c>
      <c r="AF1147" s="169">
        <v>0.998781549173194</v>
      </c>
      <c r="AG1147" s="169">
        <v>0.999221789883268</v>
      </c>
      <c r="AH1147" s="169">
        <v>0.999253313421691</v>
      </c>
      <c r="AI1147" s="169">
        <v>0.998781549173194</v>
      </c>
      <c r="AJ1147" s="356">
        <v>0.92</v>
      </c>
      <c r="AK1147" s="169">
        <v>0.969928478543563</v>
      </c>
      <c r="AL1147" s="169">
        <v>0.968059299191375</v>
      </c>
      <c r="AM1147" s="169">
        <v>0.963761250592136</v>
      </c>
      <c r="AN1147" s="169">
        <v>0.969928478543563</v>
      </c>
      <c r="AO1147" s="168">
        <v>0.99</v>
      </c>
      <c r="AP1147" s="358">
        <v>1</v>
      </c>
      <c r="AQ1147" s="358">
        <v>1</v>
      </c>
      <c r="AR1147" s="358">
        <v>1</v>
      </c>
      <c r="AS1147" s="359">
        <v>1</v>
      </c>
      <c r="AT1147" s="364">
        <v>0.0721861525408278</v>
      </c>
      <c r="AU1147" s="361">
        <v>0.0344827586206897</v>
      </c>
      <c r="AV1147" s="362">
        <v>0.264705882352941</v>
      </c>
      <c r="AW1147" s="362">
        <v>0.138888888888889</v>
      </c>
      <c r="AX1147" s="362">
        <v>0.0344827586206897</v>
      </c>
      <c r="AY1147" s="142"/>
      <c r="AZ1147" s="140"/>
    </row>
    <row r="1148" spans="1:52">
      <c r="A1148" s="138"/>
      <c r="B1148" s="142"/>
      <c r="C1148" s="172" t="s">
        <v>1974</v>
      </c>
      <c r="D1148" s="166" t="s">
        <v>26</v>
      </c>
      <c r="E1148" s="166" t="s">
        <v>1975</v>
      </c>
      <c r="F1148" s="167" t="s">
        <v>2146</v>
      </c>
      <c r="G1148" s="195" t="s">
        <v>2147</v>
      </c>
      <c r="H1148" s="195" t="s">
        <v>2147</v>
      </c>
      <c r="I1148" s="195" t="s">
        <v>2147</v>
      </c>
      <c r="J1148" s="195" t="s">
        <v>2147</v>
      </c>
      <c r="K1148" s="168">
        <v>0.9</v>
      </c>
      <c r="L1148" s="169">
        <v>0.958904109589041</v>
      </c>
      <c r="M1148" s="169">
        <v>0.936708860759494</v>
      </c>
      <c r="N1148" s="170">
        <v>0.9375</v>
      </c>
      <c r="O1148" s="170">
        <v>0.958904109589041</v>
      </c>
      <c r="P1148" s="356">
        <v>0.9</v>
      </c>
      <c r="Q1148" s="357">
        <v>0.987366758784051</v>
      </c>
      <c r="R1148" s="169">
        <v>0.984106598169851</v>
      </c>
      <c r="S1148" s="169">
        <v>0.987844118698606</v>
      </c>
      <c r="T1148" s="169">
        <v>0.987366758784051</v>
      </c>
      <c r="U1148" s="356">
        <v>0.9</v>
      </c>
      <c r="V1148" s="169">
        <v>0.913936044216344</v>
      </c>
      <c r="W1148" s="169">
        <v>0.926794027933858</v>
      </c>
      <c r="X1148" s="169">
        <v>0.943510904540579</v>
      </c>
      <c r="Y1148" s="169">
        <v>0.913936044216344</v>
      </c>
      <c r="Z1148" s="356">
        <v>0.92</v>
      </c>
      <c r="AA1148" s="356">
        <v>0.948648648648649</v>
      </c>
      <c r="AB1148" s="356">
        <v>0.96827495042961</v>
      </c>
      <c r="AC1148" s="356">
        <v>0.956551255940258</v>
      </c>
      <c r="AD1148" s="356">
        <v>0.948648648648649</v>
      </c>
      <c r="AE1148" s="356">
        <v>0.92</v>
      </c>
      <c r="AF1148" s="169">
        <v>0.997254004576659</v>
      </c>
      <c r="AG1148" s="169">
        <v>0.997201492537313</v>
      </c>
      <c r="AH1148" s="169">
        <v>0.99699549323986</v>
      </c>
      <c r="AI1148" s="169">
        <v>0.997254004576659</v>
      </c>
      <c r="AJ1148" s="356">
        <v>0.92</v>
      </c>
      <c r="AK1148" s="169">
        <v>0.972559126743481</v>
      </c>
      <c r="AL1148" s="169">
        <v>0.976362696977525</v>
      </c>
      <c r="AM1148" s="169">
        <v>0.97423887587822</v>
      </c>
      <c r="AN1148" s="169">
        <v>0.972559126743481</v>
      </c>
      <c r="AO1148" s="168">
        <v>0.99</v>
      </c>
      <c r="AP1148" s="358">
        <v>1</v>
      </c>
      <c r="AQ1148" s="358">
        <v>1</v>
      </c>
      <c r="AR1148" s="358">
        <v>1</v>
      </c>
      <c r="AS1148" s="359">
        <v>1</v>
      </c>
      <c r="AT1148" s="364">
        <v>0.0721861525408278</v>
      </c>
      <c r="AU1148" s="361">
        <v>0.024390243902439</v>
      </c>
      <c r="AV1148" s="362">
        <v>0.285714285714286</v>
      </c>
      <c r="AW1148" s="362">
        <v>0</v>
      </c>
      <c r="AX1148" s="362">
        <v>0.024390243902439</v>
      </c>
      <c r="AY1148" s="142"/>
      <c r="AZ1148" s="140"/>
    </row>
    <row r="1149" spans="1:52">
      <c r="A1149" s="138"/>
      <c r="B1149" s="142"/>
      <c r="C1149" s="172" t="s">
        <v>1974</v>
      </c>
      <c r="D1149" s="166" t="s">
        <v>26</v>
      </c>
      <c r="E1149" s="166" t="s">
        <v>1975</v>
      </c>
      <c r="F1149" s="167" t="s">
        <v>2148</v>
      </c>
      <c r="G1149" s="195" t="s">
        <v>2149</v>
      </c>
      <c r="H1149" s="195" t="s">
        <v>2149</v>
      </c>
      <c r="I1149" s="195" t="s">
        <v>2149</v>
      </c>
      <c r="J1149" s="195" t="s">
        <v>2149</v>
      </c>
      <c r="K1149" s="168">
        <v>0.9</v>
      </c>
      <c r="L1149" s="169">
        <v>1</v>
      </c>
      <c r="M1149" s="169">
        <v>1</v>
      </c>
      <c r="N1149" s="170">
        <v>1</v>
      </c>
      <c r="O1149" s="170">
        <v>1</v>
      </c>
      <c r="P1149" s="356">
        <v>0.9</v>
      </c>
      <c r="Q1149" s="357">
        <v>0.987438558164937</v>
      </c>
      <c r="R1149" s="169">
        <v>0.983839266215331</v>
      </c>
      <c r="S1149" s="169">
        <v>0.982741617357002</v>
      </c>
      <c r="T1149" s="169">
        <v>0.987438558164937</v>
      </c>
      <c r="U1149" s="356">
        <v>0.9</v>
      </c>
      <c r="V1149" s="169">
        <v>0.958219552157291</v>
      </c>
      <c r="W1149" s="169">
        <v>0.957195894300065</v>
      </c>
      <c r="X1149" s="169">
        <v>0.969428007889546</v>
      </c>
      <c r="Y1149" s="169">
        <v>0.958219552157291</v>
      </c>
      <c r="Z1149" s="356">
        <v>0.92</v>
      </c>
      <c r="AA1149" s="356">
        <v>0.966183574879227</v>
      </c>
      <c r="AB1149" s="356">
        <v>0.957666980244591</v>
      </c>
      <c r="AC1149" s="356">
        <v>0.962732919254658</v>
      </c>
      <c r="AD1149" s="356">
        <v>0.966183574879227</v>
      </c>
      <c r="AE1149" s="356">
        <v>0.92</v>
      </c>
      <c r="AF1149" s="169">
        <v>0.999597261377366</v>
      </c>
      <c r="AG1149" s="169">
        <v>0.999379267535692</v>
      </c>
      <c r="AH1149" s="169">
        <v>0.997776851465889</v>
      </c>
      <c r="AI1149" s="169">
        <v>0.999597261377366</v>
      </c>
      <c r="AJ1149" s="356">
        <v>0.92</v>
      </c>
      <c r="AK1149" s="169">
        <v>0.97937276362871</v>
      </c>
      <c r="AL1149" s="169">
        <v>0.976608187134503</v>
      </c>
      <c r="AM1149" s="169">
        <v>0.979080824088748</v>
      </c>
      <c r="AN1149" s="169">
        <v>0.97937276362871</v>
      </c>
      <c r="AO1149" s="168">
        <v>0.99</v>
      </c>
      <c r="AP1149" s="358">
        <v>1</v>
      </c>
      <c r="AQ1149" s="358">
        <v>1</v>
      </c>
      <c r="AR1149" s="358">
        <v>1</v>
      </c>
      <c r="AS1149" s="359">
        <v>1</v>
      </c>
      <c r="AT1149" s="364">
        <v>0.0721861525408278</v>
      </c>
      <c r="AU1149" s="361">
        <v>0.0588235294117647</v>
      </c>
      <c r="AV1149" s="362">
        <v>0.09375</v>
      </c>
      <c r="AW1149" s="362">
        <v>0.08</v>
      </c>
      <c r="AX1149" s="362">
        <v>0.0588235294117647</v>
      </c>
      <c r="AY1149" s="142"/>
      <c r="AZ1149" s="140"/>
    </row>
    <row r="1150" spans="1:52">
      <c r="A1150" s="138"/>
      <c r="B1150" s="142"/>
      <c r="C1150" s="172" t="s">
        <v>1974</v>
      </c>
      <c r="D1150" s="166" t="s">
        <v>26</v>
      </c>
      <c r="E1150" s="166" t="s">
        <v>1975</v>
      </c>
      <c r="F1150" s="167" t="s">
        <v>2150</v>
      </c>
      <c r="G1150" s="195" t="s">
        <v>2151</v>
      </c>
      <c r="H1150" s="195" t="s">
        <v>2151</v>
      </c>
      <c r="I1150" s="195" t="s">
        <v>2151</v>
      </c>
      <c r="J1150" s="195" t="s">
        <v>2151</v>
      </c>
      <c r="K1150" s="168">
        <v>0.9</v>
      </c>
      <c r="L1150" s="169">
        <v>0.958333333333333</v>
      </c>
      <c r="M1150" s="169">
        <v>0.833333333333333</v>
      </c>
      <c r="N1150" s="170">
        <v>0.842105263157895</v>
      </c>
      <c r="O1150" s="170">
        <v>0.958333333333333</v>
      </c>
      <c r="P1150" s="356">
        <v>0.9</v>
      </c>
      <c r="Q1150" s="357">
        <v>0.962527964205817</v>
      </c>
      <c r="R1150" s="169">
        <v>0.961264016309888</v>
      </c>
      <c r="S1150" s="169">
        <v>0.931987247608927</v>
      </c>
      <c r="T1150" s="169">
        <v>0.962527964205817</v>
      </c>
      <c r="U1150" s="356">
        <v>0.9</v>
      </c>
      <c r="V1150" s="169">
        <v>0.906599552572707</v>
      </c>
      <c r="W1150" s="169">
        <v>0.897553516819572</v>
      </c>
      <c r="X1150" s="169">
        <v>0.916046758767269</v>
      </c>
      <c r="Y1150" s="169">
        <v>0.906599552572707</v>
      </c>
      <c r="Z1150" s="356">
        <v>0.92</v>
      </c>
      <c r="AA1150" s="356">
        <v>0.938967136150235</v>
      </c>
      <c r="AB1150" s="356">
        <v>0.918762088974855</v>
      </c>
      <c r="AC1150" s="356">
        <v>0.933628318584071</v>
      </c>
      <c r="AD1150" s="356">
        <v>0.938967136150235</v>
      </c>
      <c r="AE1150" s="356">
        <v>0.92</v>
      </c>
      <c r="AF1150" s="169">
        <v>0.997418244406196</v>
      </c>
      <c r="AG1150" s="169">
        <v>0.998796147672552</v>
      </c>
      <c r="AH1150" s="169">
        <v>0.996471625992355</v>
      </c>
      <c r="AI1150" s="169">
        <v>0.997418244406196</v>
      </c>
      <c r="AJ1150" s="356">
        <v>0.92</v>
      </c>
      <c r="AK1150" s="169">
        <v>0.962913315460232</v>
      </c>
      <c r="AL1150" s="169">
        <v>0.947962888261396</v>
      </c>
      <c r="AM1150" s="169">
        <v>0.956209619526202</v>
      </c>
      <c r="AN1150" s="169">
        <v>0.962913315460232</v>
      </c>
      <c r="AO1150" s="168">
        <v>0.99</v>
      </c>
      <c r="AP1150" s="358">
        <v>1</v>
      </c>
      <c r="AQ1150" s="358">
        <v>1</v>
      </c>
      <c r="AR1150" s="358">
        <v>1</v>
      </c>
      <c r="AS1150" s="359">
        <v>1</v>
      </c>
      <c r="AT1150" s="364">
        <v>0.0721861525408278</v>
      </c>
      <c r="AU1150" s="361">
        <v>0</v>
      </c>
      <c r="AV1150" s="362">
        <v>0.363636363636364</v>
      </c>
      <c r="AW1150" s="362">
        <v>0</v>
      </c>
      <c r="AX1150" s="362">
        <v>0</v>
      </c>
      <c r="AY1150" s="142"/>
      <c r="AZ1150" s="140"/>
    </row>
    <row r="1151" spans="1:52">
      <c r="A1151" s="138"/>
      <c r="B1151" s="142"/>
      <c r="C1151" s="172" t="s">
        <v>1974</v>
      </c>
      <c r="D1151" s="166" t="s">
        <v>26</v>
      </c>
      <c r="E1151" s="166" t="s">
        <v>1975</v>
      </c>
      <c r="F1151" s="167" t="s">
        <v>2152</v>
      </c>
      <c r="G1151" s="195" t="s">
        <v>2153</v>
      </c>
      <c r="H1151" s="195" t="s">
        <v>2153</v>
      </c>
      <c r="I1151" s="195" t="s">
        <v>2153</v>
      </c>
      <c r="J1151" s="195" t="s">
        <v>2153</v>
      </c>
      <c r="K1151" s="168">
        <v>0.9</v>
      </c>
      <c r="L1151" s="169">
        <v>1</v>
      </c>
      <c r="M1151" s="169">
        <v>1</v>
      </c>
      <c r="N1151" s="170">
        <v>1</v>
      </c>
      <c r="O1151" s="170">
        <v>1</v>
      </c>
      <c r="P1151" s="356">
        <v>0.9</v>
      </c>
      <c r="Q1151" s="357">
        <v>0.978995901639344</v>
      </c>
      <c r="R1151" s="169">
        <v>0.98581832119586</v>
      </c>
      <c r="S1151" s="169">
        <v>0.982441471571906</v>
      </c>
      <c r="T1151" s="169">
        <v>0.978995901639344</v>
      </c>
      <c r="U1151" s="356">
        <v>0.9</v>
      </c>
      <c r="V1151" s="169">
        <v>0.933401639344262</v>
      </c>
      <c r="W1151" s="169">
        <v>0.9195093905711</v>
      </c>
      <c r="X1151" s="169">
        <v>0.953177257525084</v>
      </c>
      <c r="Y1151" s="169">
        <v>0.933401639344262</v>
      </c>
      <c r="Z1151" s="356">
        <v>0.92</v>
      </c>
      <c r="AA1151" s="356">
        <v>0.964653902798233</v>
      </c>
      <c r="AB1151" s="356">
        <v>0.96094839609484</v>
      </c>
      <c r="AC1151" s="356">
        <v>0.972262773722628</v>
      </c>
      <c r="AD1151" s="356">
        <v>0.964653902798233</v>
      </c>
      <c r="AE1151" s="356">
        <v>0.92</v>
      </c>
      <c r="AF1151" s="169">
        <v>1</v>
      </c>
      <c r="AG1151" s="169">
        <v>0.997159090909091</v>
      </c>
      <c r="AH1151" s="169">
        <v>1</v>
      </c>
      <c r="AI1151" s="169">
        <v>1</v>
      </c>
      <c r="AJ1151" s="356">
        <v>0.92</v>
      </c>
      <c r="AK1151" s="169">
        <v>0.976091081593928</v>
      </c>
      <c r="AL1151" s="169">
        <v>0.968129885748647</v>
      </c>
      <c r="AM1151" s="169">
        <v>0.975013290802764</v>
      </c>
      <c r="AN1151" s="169">
        <v>0.976091081593928</v>
      </c>
      <c r="AO1151" s="168">
        <v>0.99</v>
      </c>
      <c r="AP1151" s="358">
        <v>1</v>
      </c>
      <c r="AQ1151" s="358">
        <v>1</v>
      </c>
      <c r="AR1151" s="358">
        <v>1</v>
      </c>
      <c r="AS1151" s="359">
        <v>1</v>
      </c>
      <c r="AT1151" s="364">
        <v>0.0721861525408278</v>
      </c>
      <c r="AU1151" s="361">
        <v>0</v>
      </c>
      <c r="AV1151" s="362">
        <v>0</v>
      </c>
      <c r="AW1151" s="362">
        <v>0</v>
      </c>
      <c r="AX1151" s="362">
        <v>0</v>
      </c>
      <c r="AY1151" s="142"/>
      <c r="AZ1151" s="140"/>
    </row>
    <row r="1152" spans="1:52">
      <c r="A1152" s="138"/>
      <c r="B1152" s="142"/>
      <c r="C1152" s="172" t="s">
        <v>1974</v>
      </c>
      <c r="D1152" s="166" t="s">
        <v>26</v>
      </c>
      <c r="E1152" s="166" t="s">
        <v>1975</v>
      </c>
      <c r="F1152" s="167" t="s">
        <v>2154</v>
      </c>
      <c r="G1152" s="195" t="s">
        <v>2155</v>
      </c>
      <c r="H1152" s="195" t="s">
        <v>2155</v>
      </c>
      <c r="I1152" s="195" t="s">
        <v>2155</v>
      </c>
      <c r="J1152" s="195" t="s">
        <v>2155</v>
      </c>
      <c r="K1152" s="168">
        <v>0.9</v>
      </c>
      <c r="L1152" s="169">
        <v>0.893939393939394</v>
      </c>
      <c r="M1152" s="169">
        <v>0.971014492753623</v>
      </c>
      <c r="N1152" s="170">
        <v>0.816666666666667</v>
      </c>
      <c r="O1152" s="170">
        <v>0.893939393939394</v>
      </c>
      <c r="P1152" s="356">
        <v>0.9</v>
      </c>
      <c r="Q1152" s="357">
        <v>0.951902368987796</v>
      </c>
      <c r="R1152" s="169">
        <v>0.941028672775643</v>
      </c>
      <c r="S1152" s="169">
        <v>0.966051660516605</v>
      </c>
      <c r="T1152" s="169">
        <v>0.951902368987796</v>
      </c>
      <c r="U1152" s="356">
        <v>0.9</v>
      </c>
      <c r="V1152" s="169">
        <v>0.89519023689878</v>
      </c>
      <c r="W1152" s="169">
        <v>0.900679869937925</v>
      </c>
      <c r="X1152" s="169">
        <v>0.923247232472325</v>
      </c>
      <c r="Y1152" s="169">
        <v>0.89519023689878</v>
      </c>
      <c r="Z1152" s="356">
        <v>0.92</v>
      </c>
      <c r="AA1152" s="356">
        <v>0.926731078904992</v>
      </c>
      <c r="AB1152" s="356">
        <v>0.931962025316456</v>
      </c>
      <c r="AC1152" s="356">
        <v>0.941542288557214</v>
      </c>
      <c r="AD1152" s="356">
        <v>0.926731078904992</v>
      </c>
      <c r="AE1152" s="356">
        <v>0.92</v>
      </c>
      <c r="AF1152" s="169">
        <v>0.999170812603648</v>
      </c>
      <c r="AG1152" s="169">
        <v>0.999212598425197</v>
      </c>
      <c r="AH1152" s="169">
        <v>0.997291807718348</v>
      </c>
      <c r="AI1152" s="169">
        <v>0.999170812603648</v>
      </c>
      <c r="AJ1152" s="356">
        <v>0.92</v>
      </c>
      <c r="AK1152" s="169">
        <v>0.952694786174575</v>
      </c>
      <c r="AL1152" s="169">
        <v>0.959402241594022</v>
      </c>
      <c r="AM1152" s="169">
        <v>0.955303381194998</v>
      </c>
      <c r="AN1152" s="169">
        <v>0.952694786174575</v>
      </c>
      <c r="AO1152" s="168">
        <v>0.99</v>
      </c>
      <c r="AP1152" s="358">
        <v>1</v>
      </c>
      <c r="AQ1152" s="358">
        <v>1</v>
      </c>
      <c r="AR1152" s="358">
        <v>1</v>
      </c>
      <c r="AS1152" s="359">
        <v>1</v>
      </c>
      <c r="AT1152" s="364">
        <v>0.0721861525408278</v>
      </c>
      <c r="AU1152" s="361">
        <v>0.0526315789473684</v>
      </c>
      <c r="AV1152" s="362">
        <v>0.327272727272727</v>
      </c>
      <c r="AW1152" s="362">
        <v>0.119047619047619</v>
      </c>
      <c r="AX1152" s="362">
        <v>0.0526315789473684</v>
      </c>
      <c r="AY1152" s="142"/>
      <c r="AZ1152" s="140"/>
    </row>
    <row r="1153" spans="1:52">
      <c r="A1153" s="138"/>
      <c r="B1153" s="142"/>
      <c r="C1153" s="172" t="s">
        <v>1974</v>
      </c>
      <c r="D1153" s="166" t="s">
        <v>26</v>
      </c>
      <c r="E1153" s="166" t="s">
        <v>1975</v>
      </c>
      <c r="F1153" s="167" t="s">
        <v>2156</v>
      </c>
      <c r="G1153" s="195" t="s">
        <v>2157</v>
      </c>
      <c r="H1153" s="195" t="s">
        <v>2157</v>
      </c>
      <c r="I1153" s="195" t="s">
        <v>2157</v>
      </c>
      <c r="J1153" s="195" t="s">
        <v>2157</v>
      </c>
      <c r="K1153" s="168">
        <v>0.9</v>
      </c>
      <c r="L1153" s="169">
        <v>0.966666666666667</v>
      </c>
      <c r="M1153" s="169">
        <v>0.951612903225806</v>
      </c>
      <c r="N1153" s="170">
        <v>0.981132075471698</v>
      </c>
      <c r="O1153" s="170">
        <v>0.966666666666667</v>
      </c>
      <c r="P1153" s="356">
        <v>0.9</v>
      </c>
      <c r="Q1153" s="357">
        <v>0.98480953493807</v>
      </c>
      <c r="R1153" s="169">
        <v>0.983490113265502</v>
      </c>
      <c r="S1153" s="169">
        <v>0.993016150152772</v>
      </c>
      <c r="T1153" s="169">
        <v>0.98480953493807</v>
      </c>
      <c r="U1153" s="356">
        <v>0.9</v>
      </c>
      <c r="V1153" s="169">
        <v>0.917270390278102</v>
      </c>
      <c r="W1153" s="169">
        <v>0.8788635054713</v>
      </c>
      <c r="X1153" s="169">
        <v>0.93583587952859</v>
      </c>
      <c r="Y1153" s="169">
        <v>0.917270390278102</v>
      </c>
      <c r="Z1153" s="356">
        <v>0.92</v>
      </c>
      <c r="AA1153" s="356">
        <v>0.960500963391137</v>
      </c>
      <c r="AB1153" s="356">
        <v>0.950420954162769</v>
      </c>
      <c r="AC1153" s="356">
        <v>0.969943135662063</v>
      </c>
      <c r="AD1153" s="356">
        <v>0.960500963391137</v>
      </c>
      <c r="AE1153" s="356">
        <v>0.92</v>
      </c>
      <c r="AF1153" s="169">
        <v>0.999191156645996</v>
      </c>
      <c r="AG1153" s="169">
        <v>0.995644376120933</v>
      </c>
      <c r="AH1153" s="169">
        <v>0.998988110295978</v>
      </c>
      <c r="AI1153" s="169">
        <v>0.999191156645996</v>
      </c>
      <c r="AJ1153" s="356">
        <v>0.92</v>
      </c>
      <c r="AK1153" s="169">
        <v>0.976114946818436</v>
      </c>
      <c r="AL1153" s="169">
        <v>0.971965594138261</v>
      </c>
      <c r="AM1153" s="169">
        <v>0.979840999432141</v>
      </c>
      <c r="AN1153" s="169">
        <v>0.976114946818436</v>
      </c>
      <c r="AO1153" s="168">
        <v>0.99</v>
      </c>
      <c r="AP1153" s="358">
        <v>1</v>
      </c>
      <c r="AQ1153" s="358">
        <v>1</v>
      </c>
      <c r="AR1153" s="358">
        <v>1</v>
      </c>
      <c r="AS1153" s="359">
        <v>1</v>
      </c>
      <c r="AT1153" s="364">
        <v>0.0721861525408278</v>
      </c>
      <c r="AU1153" s="361">
        <v>0</v>
      </c>
      <c r="AV1153" s="362">
        <v>0.211538461538462</v>
      </c>
      <c r="AW1153" s="362">
        <v>0.05</v>
      </c>
      <c r="AX1153" s="362">
        <v>0</v>
      </c>
      <c r="AY1153" s="142"/>
      <c r="AZ1153" s="140"/>
    </row>
    <row r="1154" spans="1:52">
      <c r="A1154" s="138"/>
      <c r="B1154" s="142"/>
      <c r="C1154" s="172" t="s">
        <v>1974</v>
      </c>
      <c r="D1154" s="166" t="s">
        <v>26</v>
      </c>
      <c r="E1154" s="166" t="s">
        <v>1975</v>
      </c>
      <c r="F1154" s="167" t="s">
        <v>2158</v>
      </c>
      <c r="G1154" s="195" t="s">
        <v>2159</v>
      </c>
      <c r="H1154" s="195" t="s">
        <v>2159</v>
      </c>
      <c r="I1154" s="195" t="s">
        <v>2159</v>
      </c>
      <c r="J1154" s="195" t="s">
        <v>2159</v>
      </c>
      <c r="K1154" s="168">
        <v>0.9</v>
      </c>
      <c r="L1154" s="169">
        <v>0.953846153846154</v>
      </c>
      <c r="M1154" s="169">
        <v>1</v>
      </c>
      <c r="N1154" s="170">
        <v>0.907407407407407</v>
      </c>
      <c r="O1154" s="170">
        <v>0.953846153846154</v>
      </c>
      <c r="P1154" s="356">
        <v>0.9</v>
      </c>
      <c r="Q1154" s="357">
        <v>0.979333333333333</v>
      </c>
      <c r="R1154" s="169">
        <v>0.958825459317585</v>
      </c>
      <c r="S1154" s="169">
        <v>0.946017365043413</v>
      </c>
      <c r="T1154" s="169">
        <v>0.979333333333333</v>
      </c>
      <c r="U1154" s="356">
        <v>0.9</v>
      </c>
      <c r="V1154" s="169">
        <v>0.937777777777778</v>
      </c>
      <c r="W1154" s="169">
        <v>0.92749343832021</v>
      </c>
      <c r="X1154" s="169">
        <v>0.947904869762174</v>
      </c>
      <c r="Y1154" s="169">
        <v>0.937777777777778</v>
      </c>
      <c r="Z1154" s="356">
        <v>0.92</v>
      </c>
      <c r="AA1154" s="356">
        <v>0.953435114503817</v>
      </c>
      <c r="AB1154" s="356">
        <v>0.968189233278956</v>
      </c>
      <c r="AC1154" s="356">
        <v>0.972032742155525</v>
      </c>
      <c r="AD1154" s="356">
        <v>0.953435114503817</v>
      </c>
      <c r="AE1154" s="356">
        <v>0.92</v>
      </c>
      <c r="AF1154" s="169">
        <v>0.997262149212868</v>
      </c>
      <c r="AG1154" s="169">
        <v>0.999587458745875</v>
      </c>
      <c r="AH1154" s="169">
        <v>0.994655581947744</v>
      </c>
      <c r="AI1154" s="169">
        <v>0.997262149212868</v>
      </c>
      <c r="AJ1154" s="356">
        <v>0.92</v>
      </c>
      <c r="AK1154" s="169">
        <v>0.970777027027027</v>
      </c>
      <c r="AL1154" s="169">
        <v>0.974460529909861</v>
      </c>
      <c r="AM1154" s="169">
        <v>0.976670716889429</v>
      </c>
      <c r="AN1154" s="169">
        <v>0.970777027027027</v>
      </c>
      <c r="AO1154" s="168">
        <v>0.99</v>
      </c>
      <c r="AP1154" s="358">
        <v>1</v>
      </c>
      <c r="AQ1154" s="358">
        <v>1</v>
      </c>
      <c r="AR1154" s="358">
        <v>1</v>
      </c>
      <c r="AS1154" s="359">
        <v>1</v>
      </c>
      <c r="AT1154" s="364">
        <v>0.0721861525408278</v>
      </c>
      <c r="AU1154" s="361">
        <v>0.0338983050847458</v>
      </c>
      <c r="AV1154" s="362">
        <v>0.121951219512195</v>
      </c>
      <c r="AW1154" s="362">
        <v>0.0263157894736842</v>
      </c>
      <c r="AX1154" s="362">
        <v>0.0338983050847458</v>
      </c>
      <c r="AY1154" s="142"/>
      <c r="AZ1154" s="140"/>
    </row>
    <row r="1155" spans="1:52">
      <c r="A1155" s="138"/>
      <c r="B1155" s="142"/>
      <c r="C1155" s="172" t="s">
        <v>1974</v>
      </c>
      <c r="D1155" s="166" t="s">
        <v>26</v>
      </c>
      <c r="E1155" s="166" t="s">
        <v>1975</v>
      </c>
      <c r="F1155" s="167" t="s">
        <v>2160</v>
      </c>
      <c r="G1155" s="195" t="s">
        <v>2161</v>
      </c>
      <c r="H1155" s="195" t="s">
        <v>2161</v>
      </c>
      <c r="I1155" s="195" t="s">
        <v>2161</v>
      </c>
      <c r="J1155" s="195" t="s">
        <v>2161</v>
      </c>
      <c r="K1155" s="168">
        <v>0.9</v>
      </c>
      <c r="L1155" s="169">
        <v>0.975</v>
      </c>
      <c r="M1155" s="169">
        <v>0.977272727272727</v>
      </c>
      <c r="N1155" s="170">
        <v>0.972222222222222</v>
      </c>
      <c r="O1155" s="170">
        <v>0.975</v>
      </c>
      <c r="P1155" s="356">
        <v>0.9</v>
      </c>
      <c r="Q1155" s="357">
        <v>0.986253369272237</v>
      </c>
      <c r="R1155" s="169">
        <v>0.989171178675552</v>
      </c>
      <c r="S1155" s="169">
        <v>0.989060169070114</v>
      </c>
      <c r="T1155" s="169">
        <v>0.986253369272237</v>
      </c>
      <c r="U1155" s="356">
        <v>0.9</v>
      </c>
      <c r="V1155" s="169">
        <v>0.956064690026954</v>
      </c>
      <c r="W1155" s="169">
        <v>0.953769262807164</v>
      </c>
      <c r="X1155" s="169">
        <v>0.971655892590751</v>
      </c>
      <c r="Y1155" s="169">
        <v>0.956064690026954</v>
      </c>
      <c r="Z1155" s="356">
        <v>0.92</v>
      </c>
      <c r="AA1155" s="356">
        <v>0.970976253298153</v>
      </c>
      <c r="AB1155" s="356">
        <v>0.981538461538462</v>
      </c>
      <c r="AC1155" s="356">
        <v>0.98546042003231</v>
      </c>
      <c r="AD1155" s="356">
        <v>0.970976253298153</v>
      </c>
      <c r="AE1155" s="356">
        <v>0.92</v>
      </c>
      <c r="AF1155" s="169">
        <v>0.998284734133791</v>
      </c>
      <c r="AG1155" s="169">
        <v>0.998043052837573</v>
      </c>
      <c r="AH1155" s="169">
        <v>0.996509598603839</v>
      </c>
      <c r="AI1155" s="169">
        <v>0.998284734133791</v>
      </c>
      <c r="AJ1155" s="356">
        <v>0.92</v>
      </c>
      <c r="AK1155" s="169">
        <v>0.985770261909672</v>
      </c>
      <c r="AL1155" s="169">
        <v>0.988577362409138</v>
      </c>
      <c r="AM1155" s="169">
        <v>0.988919667590028</v>
      </c>
      <c r="AN1155" s="169">
        <v>0.985770261909672</v>
      </c>
      <c r="AO1155" s="168">
        <v>0.99</v>
      </c>
      <c r="AP1155" s="358">
        <v>1</v>
      </c>
      <c r="AQ1155" s="358">
        <v>1</v>
      </c>
      <c r="AR1155" s="358">
        <v>1</v>
      </c>
      <c r="AS1155" s="359">
        <v>1</v>
      </c>
      <c r="AT1155" s="364">
        <v>0.0721861525408278</v>
      </c>
      <c r="AU1155" s="361">
        <v>0</v>
      </c>
      <c r="AV1155" s="362">
        <v>0.28125</v>
      </c>
      <c r="AW1155" s="362">
        <v>0.0869565217391304</v>
      </c>
      <c r="AX1155" s="362">
        <v>0</v>
      </c>
      <c r="AY1155" s="142"/>
      <c r="AZ1155" s="140"/>
    </row>
    <row r="1156" spans="1:52">
      <c r="A1156" s="138"/>
      <c r="B1156" s="142"/>
      <c r="C1156" s="172" t="s">
        <v>1974</v>
      </c>
      <c r="D1156" s="166" t="s">
        <v>26</v>
      </c>
      <c r="E1156" s="166" t="s">
        <v>1975</v>
      </c>
      <c r="F1156" s="167" t="s">
        <v>2162</v>
      </c>
      <c r="G1156" s="195" t="s">
        <v>2163</v>
      </c>
      <c r="H1156" s="195" t="s">
        <v>2163</v>
      </c>
      <c r="I1156" s="195" t="s">
        <v>2163</v>
      </c>
      <c r="J1156" s="195" t="s">
        <v>2163</v>
      </c>
      <c r="K1156" s="168">
        <v>0.9</v>
      </c>
      <c r="L1156" s="169">
        <v>1</v>
      </c>
      <c r="M1156" s="169">
        <v>0.964285714285714</v>
      </c>
      <c r="N1156" s="170">
        <v>1</v>
      </c>
      <c r="O1156" s="170">
        <v>1</v>
      </c>
      <c r="P1156" s="356">
        <v>0.9</v>
      </c>
      <c r="Q1156" s="357">
        <v>0.982448244824482</v>
      </c>
      <c r="R1156" s="169">
        <v>0.968081494057725</v>
      </c>
      <c r="S1156" s="169">
        <v>0.98921832884097</v>
      </c>
      <c r="T1156" s="169">
        <v>0.982448244824482</v>
      </c>
      <c r="U1156" s="356">
        <v>0.9</v>
      </c>
      <c r="V1156" s="169">
        <v>0.940594059405941</v>
      </c>
      <c r="W1156" s="169">
        <v>0.914091680814941</v>
      </c>
      <c r="X1156" s="169">
        <v>0.951482479784367</v>
      </c>
      <c r="Y1156" s="169">
        <v>0.940594059405941</v>
      </c>
      <c r="Z1156" s="356">
        <v>0.92</v>
      </c>
      <c r="AA1156" s="356">
        <v>0.936535162950257</v>
      </c>
      <c r="AB1156" s="356">
        <v>0.956672443674177</v>
      </c>
      <c r="AC1156" s="356">
        <v>0.962290502793296</v>
      </c>
      <c r="AD1156" s="356">
        <v>0.936535162950257</v>
      </c>
      <c r="AE1156" s="356">
        <v>0.92</v>
      </c>
      <c r="AF1156" s="169">
        <v>0.999641319942611</v>
      </c>
      <c r="AG1156" s="169">
        <v>0.998525617397715</v>
      </c>
      <c r="AH1156" s="169">
        <v>0.996087636932707</v>
      </c>
      <c r="AI1156" s="169">
        <v>0.999641319942611</v>
      </c>
      <c r="AJ1156" s="356">
        <v>0.92</v>
      </c>
      <c r="AK1156" s="169">
        <v>0.966442953020134</v>
      </c>
      <c r="AL1156" s="169">
        <v>0.961112688049957</v>
      </c>
      <c r="AM1156" s="169">
        <v>0.967741935483871</v>
      </c>
      <c r="AN1156" s="169">
        <v>0.966442953020134</v>
      </c>
      <c r="AO1156" s="168">
        <v>0.99</v>
      </c>
      <c r="AP1156" s="358">
        <v>1</v>
      </c>
      <c r="AQ1156" s="358">
        <v>1</v>
      </c>
      <c r="AR1156" s="358">
        <v>1</v>
      </c>
      <c r="AS1156" s="359">
        <v>1</v>
      </c>
      <c r="AT1156" s="364">
        <v>0.0721861525408278</v>
      </c>
      <c r="AU1156" s="361">
        <v>0</v>
      </c>
      <c r="AV1156" s="362">
        <v>0.133333333333333</v>
      </c>
      <c r="AW1156" s="362">
        <v>0</v>
      </c>
      <c r="AX1156" s="362">
        <v>0</v>
      </c>
      <c r="AY1156" s="142"/>
      <c r="AZ1156" s="140"/>
    </row>
    <row r="1157" spans="1:52">
      <c r="A1157" s="138"/>
      <c r="B1157" s="142"/>
      <c r="C1157" s="172" t="s">
        <v>1974</v>
      </c>
      <c r="D1157" s="166" t="s">
        <v>26</v>
      </c>
      <c r="E1157" s="166" t="s">
        <v>1975</v>
      </c>
      <c r="F1157" s="167" t="s">
        <v>2164</v>
      </c>
      <c r="G1157" s="195" t="s">
        <v>2165</v>
      </c>
      <c r="H1157" s="195" t="s">
        <v>2165</v>
      </c>
      <c r="I1157" s="195" t="s">
        <v>2165</v>
      </c>
      <c r="J1157" s="195" t="s">
        <v>2165</v>
      </c>
      <c r="K1157" s="168">
        <v>0.9</v>
      </c>
      <c r="L1157" s="169">
        <v>0.945054945054945</v>
      </c>
      <c r="M1157" s="169">
        <v>0.956521739130435</v>
      </c>
      <c r="N1157" s="170">
        <v>0.972602739726027</v>
      </c>
      <c r="O1157" s="170">
        <v>0.945054945054945</v>
      </c>
      <c r="P1157" s="356">
        <v>0.9</v>
      </c>
      <c r="Q1157" s="357">
        <v>0.95021186440678</v>
      </c>
      <c r="R1157" s="169">
        <v>0.967034393251136</v>
      </c>
      <c r="S1157" s="169">
        <v>0.969868173258004</v>
      </c>
      <c r="T1157" s="169">
        <v>0.95021186440678</v>
      </c>
      <c r="U1157" s="356">
        <v>0.9</v>
      </c>
      <c r="V1157" s="169">
        <v>0.917725988700565</v>
      </c>
      <c r="W1157" s="169">
        <v>0.91109669046074</v>
      </c>
      <c r="X1157" s="169">
        <v>0.933145009416196</v>
      </c>
      <c r="Y1157" s="169">
        <v>0.917725988700565</v>
      </c>
      <c r="Z1157" s="356">
        <v>0.92</v>
      </c>
      <c r="AA1157" s="356">
        <v>0.954384186517993</v>
      </c>
      <c r="AB1157" s="356">
        <v>0.940736119775421</v>
      </c>
      <c r="AC1157" s="356">
        <v>0.960144927536232</v>
      </c>
      <c r="AD1157" s="356">
        <v>0.954384186517993</v>
      </c>
      <c r="AE1157" s="356">
        <v>0.92</v>
      </c>
      <c r="AF1157" s="169">
        <v>0.994091580502216</v>
      </c>
      <c r="AG1157" s="169">
        <v>0.993661628473915</v>
      </c>
      <c r="AH1157" s="169">
        <v>0.984862246442628</v>
      </c>
      <c r="AI1157" s="169">
        <v>0.994091580502216</v>
      </c>
      <c r="AJ1157" s="356">
        <v>0.92</v>
      </c>
      <c r="AK1157" s="169">
        <v>0.966766584126157</v>
      </c>
      <c r="AL1157" s="169">
        <v>0.965083798882682</v>
      </c>
      <c r="AM1157" s="169">
        <v>0.969714732317311</v>
      </c>
      <c r="AN1157" s="169">
        <v>0.966766584126157</v>
      </c>
      <c r="AO1157" s="168">
        <v>0.99</v>
      </c>
      <c r="AP1157" s="358">
        <v>1</v>
      </c>
      <c r="AQ1157" s="358">
        <v>1</v>
      </c>
      <c r="AR1157" s="358">
        <v>1</v>
      </c>
      <c r="AS1157" s="359">
        <v>1</v>
      </c>
      <c r="AT1157" s="364">
        <v>0.0721861525408278</v>
      </c>
      <c r="AU1157" s="361">
        <v>0.0285714285714286</v>
      </c>
      <c r="AV1157" s="362">
        <v>0.325</v>
      </c>
      <c r="AW1157" s="362">
        <v>0.2</v>
      </c>
      <c r="AX1157" s="362">
        <v>0.0285714285714286</v>
      </c>
      <c r="AY1157" s="142"/>
      <c r="AZ1157" s="140"/>
    </row>
    <row r="1158" spans="1:52">
      <c r="A1158" s="138"/>
      <c r="B1158" s="142"/>
      <c r="C1158" s="172" t="s">
        <v>1974</v>
      </c>
      <c r="D1158" s="166" t="s">
        <v>26</v>
      </c>
      <c r="E1158" s="166" t="s">
        <v>1975</v>
      </c>
      <c r="F1158" s="167" t="s">
        <v>2166</v>
      </c>
      <c r="G1158" s="195" t="s">
        <v>2167</v>
      </c>
      <c r="H1158" s="195" t="s">
        <v>2167</v>
      </c>
      <c r="I1158" s="195" t="s">
        <v>2167</v>
      </c>
      <c r="J1158" s="195" t="s">
        <v>2167</v>
      </c>
      <c r="K1158" s="168">
        <v>0.9</v>
      </c>
      <c r="L1158" s="169">
        <v>0.879310344827586</v>
      </c>
      <c r="M1158" s="169">
        <v>0.950819672131147</v>
      </c>
      <c r="N1158" s="170">
        <v>0.916666666666667</v>
      </c>
      <c r="O1158" s="170">
        <v>0.879310344827586</v>
      </c>
      <c r="P1158" s="356">
        <v>0.9</v>
      </c>
      <c r="Q1158" s="357">
        <v>0.979357798165138</v>
      </c>
      <c r="R1158" s="169">
        <v>0.974546101815593</v>
      </c>
      <c r="S1158" s="169">
        <v>0.911381772364553</v>
      </c>
      <c r="T1158" s="169">
        <v>0.979357798165138</v>
      </c>
      <c r="U1158" s="356">
        <v>0.9</v>
      </c>
      <c r="V1158" s="169">
        <v>0.892660550458716</v>
      </c>
      <c r="W1158" s="169">
        <v>0.88002847988608</v>
      </c>
      <c r="X1158" s="169">
        <v>0.870222595548089</v>
      </c>
      <c r="Y1158" s="169">
        <v>0.892660550458716</v>
      </c>
      <c r="Z1158" s="356">
        <v>0.92</v>
      </c>
      <c r="AA1158" s="356">
        <v>0.917701863354037</v>
      </c>
      <c r="AB1158" s="356">
        <v>0.908085106382979</v>
      </c>
      <c r="AC1158" s="356">
        <v>0.909737029140014</v>
      </c>
      <c r="AD1158" s="356">
        <v>0.917701863354037</v>
      </c>
      <c r="AE1158" s="356">
        <v>0.92</v>
      </c>
      <c r="AF1158" s="169">
        <v>0.994444444444444</v>
      </c>
      <c r="AG1158" s="169">
        <v>0.983870967741935</v>
      </c>
      <c r="AH1158" s="169">
        <v>0.987593052109181</v>
      </c>
      <c r="AI1158" s="169">
        <v>0.994444444444444</v>
      </c>
      <c r="AJ1158" s="356">
        <v>0.92</v>
      </c>
      <c r="AK1158" s="169">
        <v>0.953348648171055</v>
      </c>
      <c r="AL1158" s="169">
        <v>0.960400412189018</v>
      </c>
      <c r="AM1158" s="169">
        <v>0.945353748680042</v>
      </c>
      <c r="AN1158" s="169">
        <v>0.953348648171055</v>
      </c>
      <c r="AO1158" s="168">
        <v>0.99</v>
      </c>
      <c r="AP1158" s="358">
        <v>1</v>
      </c>
      <c r="AQ1158" s="358">
        <v>1</v>
      </c>
      <c r="AR1158" s="358">
        <v>1</v>
      </c>
      <c r="AS1158" s="359">
        <v>1</v>
      </c>
      <c r="AT1158" s="364">
        <v>0.0721861525408278</v>
      </c>
      <c r="AU1158" s="361">
        <v>-0.0357142857142857</v>
      </c>
      <c r="AV1158" s="362">
        <v>0.121212121212121</v>
      </c>
      <c r="AW1158" s="362">
        <v>0.0869565217391304</v>
      </c>
      <c r="AX1158" s="362">
        <v>-0.0357142857142857</v>
      </c>
      <c r="AY1158" s="142"/>
      <c r="AZ1158" s="140"/>
    </row>
    <row r="1159" spans="1:52">
      <c r="A1159" s="138"/>
      <c r="B1159" s="142"/>
      <c r="C1159" s="172" t="s">
        <v>1974</v>
      </c>
      <c r="D1159" s="166" t="s">
        <v>26</v>
      </c>
      <c r="E1159" s="166" t="s">
        <v>1975</v>
      </c>
      <c r="F1159" s="167" t="s">
        <v>2168</v>
      </c>
      <c r="G1159" s="195" t="s">
        <v>2169</v>
      </c>
      <c r="H1159" s="195" t="s">
        <v>2169</v>
      </c>
      <c r="I1159" s="195" t="s">
        <v>2169</v>
      </c>
      <c r="J1159" s="195" t="s">
        <v>2169</v>
      </c>
      <c r="K1159" s="168">
        <v>0.9</v>
      </c>
      <c r="L1159" s="169">
        <v>0.914893617021277</v>
      </c>
      <c r="M1159" s="169">
        <v>0.96</v>
      </c>
      <c r="N1159" s="170">
        <v>0.930232558139535</v>
      </c>
      <c r="O1159" s="170">
        <v>0.914893617021277</v>
      </c>
      <c r="P1159" s="356">
        <v>0.9</v>
      </c>
      <c r="Q1159" s="357">
        <v>0.940537277392092</v>
      </c>
      <c r="R1159" s="169">
        <v>0.944189417733752</v>
      </c>
      <c r="S1159" s="169">
        <v>0.94758064516129</v>
      </c>
      <c r="T1159" s="169">
        <v>0.940537277392092</v>
      </c>
      <c r="U1159" s="356">
        <v>0.9</v>
      </c>
      <c r="V1159" s="169">
        <v>0.908542106851796</v>
      </c>
      <c r="W1159" s="169">
        <v>0.922928243537086</v>
      </c>
      <c r="X1159" s="169">
        <v>0.936635944700461</v>
      </c>
      <c r="Y1159" s="169">
        <v>0.908542106851796</v>
      </c>
      <c r="Z1159" s="356">
        <v>0.92</v>
      </c>
      <c r="AA1159" s="356">
        <v>0.937674418604651</v>
      </c>
      <c r="AB1159" s="356">
        <v>0.932659932659933</v>
      </c>
      <c r="AC1159" s="356">
        <v>0.963780918727915</v>
      </c>
      <c r="AD1159" s="356">
        <v>0.937674418604651</v>
      </c>
      <c r="AE1159" s="356">
        <v>0.92</v>
      </c>
      <c r="AF1159" s="169">
        <v>0.996774193548387</v>
      </c>
      <c r="AG1159" s="169">
        <v>0.994377510040161</v>
      </c>
      <c r="AH1159" s="169">
        <v>0.997541789577188</v>
      </c>
      <c r="AI1159" s="169">
        <v>0.996774193548387</v>
      </c>
      <c r="AJ1159" s="356">
        <v>0.92</v>
      </c>
      <c r="AK1159" s="169">
        <v>0.966086366719421</v>
      </c>
      <c r="AL1159" s="169">
        <v>0.96182902584493</v>
      </c>
      <c r="AM1159" s="169">
        <v>0.974546722454672</v>
      </c>
      <c r="AN1159" s="169">
        <v>0.966086366719421</v>
      </c>
      <c r="AO1159" s="168">
        <v>0.99</v>
      </c>
      <c r="AP1159" s="358">
        <v>1</v>
      </c>
      <c r="AQ1159" s="358">
        <v>1</v>
      </c>
      <c r="AR1159" s="358">
        <v>1</v>
      </c>
      <c r="AS1159" s="359">
        <v>1</v>
      </c>
      <c r="AT1159" s="364">
        <v>0.0721861525408278</v>
      </c>
      <c r="AU1159" s="361">
        <v>0.0769230769230769</v>
      </c>
      <c r="AV1159" s="362">
        <v>0.181818181818182</v>
      </c>
      <c r="AW1159" s="362">
        <v>0.0526315789473684</v>
      </c>
      <c r="AX1159" s="362">
        <v>0.0769230769230769</v>
      </c>
      <c r="AY1159" s="142"/>
      <c r="AZ1159" s="140"/>
    </row>
    <row r="1160" spans="1:52">
      <c r="A1160" s="138"/>
      <c r="B1160" s="142"/>
      <c r="C1160" s="172" t="s">
        <v>1974</v>
      </c>
      <c r="D1160" s="166" t="s">
        <v>26</v>
      </c>
      <c r="E1160" s="166" t="s">
        <v>1975</v>
      </c>
      <c r="F1160" s="167" t="s">
        <v>2170</v>
      </c>
      <c r="G1160" s="195" t="s">
        <v>2171</v>
      </c>
      <c r="H1160" s="195" t="s">
        <v>2171</v>
      </c>
      <c r="I1160" s="195" t="s">
        <v>2171</v>
      </c>
      <c r="J1160" s="195" t="s">
        <v>2171</v>
      </c>
      <c r="K1160" s="168">
        <v>0.9</v>
      </c>
      <c r="L1160" s="169">
        <v>1</v>
      </c>
      <c r="M1160" s="169">
        <v>0.985074626865672</v>
      </c>
      <c r="N1160" s="170">
        <v>0.982456140350877</v>
      </c>
      <c r="O1160" s="170">
        <v>1</v>
      </c>
      <c r="P1160" s="356">
        <v>0.9</v>
      </c>
      <c r="Q1160" s="357">
        <v>0.980665119876257</v>
      </c>
      <c r="R1160" s="169">
        <v>0.97245409015025</v>
      </c>
      <c r="S1160" s="169">
        <v>0.96983842010772</v>
      </c>
      <c r="T1160" s="169">
        <v>0.980665119876257</v>
      </c>
      <c r="U1160" s="356">
        <v>0.9</v>
      </c>
      <c r="V1160" s="169">
        <v>0.911446249033256</v>
      </c>
      <c r="W1160" s="169">
        <v>0.905008347245409</v>
      </c>
      <c r="X1160" s="169">
        <v>0.912746858168761</v>
      </c>
      <c r="Y1160" s="169">
        <v>0.911446249033256</v>
      </c>
      <c r="Z1160" s="356">
        <v>0.92</v>
      </c>
      <c r="AA1160" s="356">
        <v>0.929095354523227</v>
      </c>
      <c r="AB1160" s="356">
        <v>0.924128503075871</v>
      </c>
      <c r="AC1160" s="356">
        <v>0.915737298636927</v>
      </c>
      <c r="AD1160" s="356">
        <v>0.929095354523227</v>
      </c>
      <c r="AE1160" s="356">
        <v>0.92</v>
      </c>
      <c r="AF1160" s="169">
        <v>0.995753715498938</v>
      </c>
      <c r="AG1160" s="169">
        <v>0.997849462365591</v>
      </c>
      <c r="AH1160" s="169">
        <v>1</v>
      </c>
      <c r="AI1160" s="169">
        <v>0.995753715498938</v>
      </c>
      <c r="AJ1160" s="356">
        <v>0.92</v>
      </c>
      <c r="AK1160" s="169">
        <v>0.964447216591299</v>
      </c>
      <c r="AL1160" s="169">
        <v>0.966053938011539</v>
      </c>
      <c r="AM1160" s="169">
        <v>0.943181818181818</v>
      </c>
      <c r="AN1160" s="169">
        <v>0.964447216591299</v>
      </c>
      <c r="AO1160" s="168">
        <v>0.99</v>
      </c>
      <c r="AP1160" s="358">
        <v>1</v>
      </c>
      <c r="AQ1160" s="358">
        <v>1</v>
      </c>
      <c r="AR1160" s="358">
        <v>1</v>
      </c>
      <c r="AS1160" s="359">
        <v>1</v>
      </c>
      <c r="AT1160" s="364">
        <v>0.0721861525408278</v>
      </c>
      <c r="AU1160" s="361">
        <v>0</v>
      </c>
      <c r="AV1160" s="362">
        <v>0.09375</v>
      </c>
      <c r="AW1160" s="362">
        <v>0</v>
      </c>
      <c r="AX1160" s="362">
        <v>0</v>
      </c>
      <c r="AY1160" s="142"/>
      <c r="AZ1160" s="140"/>
    </row>
    <row r="1161" spans="1:52">
      <c r="A1161" s="138"/>
      <c r="B1161" s="142"/>
      <c r="C1161" s="172" t="s">
        <v>1974</v>
      </c>
      <c r="D1161" s="166" t="s">
        <v>26</v>
      </c>
      <c r="E1161" s="166" t="s">
        <v>1975</v>
      </c>
      <c r="F1161" s="167" t="s">
        <v>2172</v>
      </c>
      <c r="G1161" s="195" t="s">
        <v>2173</v>
      </c>
      <c r="H1161" s="195" t="s">
        <v>2173</v>
      </c>
      <c r="I1161" s="195" t="s">
        <v>2173</v>
      </c>
      <c r="J1161" s="195" t="s">
        <v>2173</v>
      </c>
      <c r="K1161" s="168">
        <v>0.9</v>
      </c>
      <c r="L1161" s="169">
        <v>1</v>
      </c>
      <c r="M1161" s="169">
        <v>1</v>
      </c>
      <c r="N1161" s="170">
        <v>0.972972972972973</v>
      </c>
      <c r="O1161" s="170">
        <v>1</v>
      </c>
      <c r="P1161" s="356">
        <v>0.9</v>
      </c>
      <c r="Q1161" s="357">
        <v>0.989720670391061</v>
      </c>
      <c r="R1161" s="169">
        <v>0.982553528945281</v>
      </c>
      <c r="S1161" s="169">
        <v>0.991201055873295</v>
      </c>
      <c r="T1161" s="169">
        <v>0.989720670391061</v>
      </c>
      <c r="U1161" s="356">
        <v>0.9</v>
      </c>
      <c r="V1161" s="169">
        <v>0.930502793296089</v>
      </c>
      <c r="W1161" s="169">
        <v>0.922283901665345</v>
      </c>
      <c r="X1161" s="169">
        <v>0.957325120985482</v>
      </c>
      <c r="Y1161" s="169">
        <v>0.930502793296089</v>
      </c>
      <c r="Z1161" s="356">
        <v>0.92</v>
      </c>
      <c r="AA1161" s="356">
        <v>0</v>
      </c>
      <c r="AB1161" s="356">
        <v>0</v>
      </c>
      <c r="AC1161" s="356">
        <v>0</v>
      </c>
      <c r="AD1161" s="356">
        <v>0</v>
      </c>
      <c r="AE1161" s="356">
        <v>0.92</v>
      </c>
      <c r="AF1161" s="169">
        <v>0.999055712936733</v>
      </c>
      <c r="AG1161" s="169">
        <v>0.997916666666667</v>
      </c>
      <c r="AH1161" s="169">
        <v>0.997349237905898</v>
      </c>
      <c r="AI1161" s="169">
        <v>0.999055712936733</v>
      </c>
      <c r="AJ1161" s="356">
        <v>0.92</v>
      </c>
      <c r="AK1161" s="169">
        <v>0.961991553678595</v>
      </c>
      <c r="AL1161" s="169">
        <v>0.96392467789891</v>
      </c>
      <c r="AM1161" s="169">
        <v>0.975813544415128</v>
      </c>
      <c r="AN1161" s="169">
        <v>0.961991553678595</v>
      </c>
      <c r="AO1161" s="168">
        <v>0.99</v>
      </c>
      <c r="AP1161" s="358">
        <v>1</v>
      </c>
      <c r="AQ1161" s="358">
        <v>1</v>
      </c>
      <c r="AR1161" s="358">
        <v>1</v>
      </c>
      <c r="AS1161" s="359">
        <v>1</v>
      </c>
      <c r="AT1161" s="364">
        <v>0.0721861525408278</v>
      </c>
      <c r="AU1161" s="361">
        <v>0</v>
      </c>
      <c r="AV1161" s="362">
        <v>0.142857142857143</v>
      </c>
      <c r="AW1161" s="362">
        <v>0.1</v>
      </c>
      <c r="AX1161" s="362">
        <v>0</v>
      </c>
      <c r="AY1161" s="142"/>
      <c r="AZ1161" s="140"/>
    </row>
    <row r="1162" spans="1:52">
      <c r="A1162" s="138"/>
      <c r="B1162" s="142"/>
      <c r="C1162" s="172" t="s">
        <v>1974</v>
      </c>
      <c r="D1162" s="166" t="s">
        <v>26</v>
      </c>
      <c r="E1162" s="166" t="s">
        <v>1975</v>
      </c>
      <c r="F1162" s="167" t="s">
        <v>2174</v>
      </c>
      <c r="G1162" s="195" t="s">
        <v>2175</v>
      </c>
      <c r="H1162" s="195" t="s">
        <v>2175</v>
      </c>
      <c r="I1162" s="195" t="s">
        <v>2175</v>
      </c>
      <c r="J1162" s="195" t="s">
        <v>2175</v>
      </c>
      <c r="K1162" s="168">
        <v>0.9</v>
      </c>
      <c r="L1162" s="169">
        <v>0.857142857142857</v>
      </c>
      <c r="M1162" s="169">
        <v>0.961538461538462</v>
      </c>
      <c r="N1162" s="170">
        <v>0.96</v>
      </c>
      <c r="O1162" s="170">
        <v>0.857142857142857</v>
      </c>
      <c r="P1162" s="356">
        <v>0.9</v>
      </c>
      <c r="Q1162" s="357">
        <v>0.976591760299625</v>
      </c>
      <c r="R1162" s="169">
        <v>0.979583503470804</v>
      </c>
      <c r="S1162" s="169">
        <v>0.990045248868778</v>
      </c>
      <c r="T1162" s="169">
        <v>0.976591760299625</v>
      </c>
      <c r="U1162" s="356">
        <v>0.9</v>
      </c>
      <c r="V1162" s="169">
        <v>0.793539325842697</v>
      </c>
      <c r="W1162" s="169">
        <v>0.82564311964067</v>
      </c>
      <c r="X1162" s="169">
        <v>0.915837104072398</v>
      </c>
      <c r="Y1162" s="169">
        <v>0.793539325842697</v>
      </c>
      <c r="Z1162" s="356">
        <v>0.92</v>
      </c>
      <c r="AA1162" s="356">
        <v>0</v>
      </c>
      <c r="AB1162" s="356" t="s">
        <v>32</v>
      </c>
      <c r="AC1162" s="356">
        <v>0</v>
      </c>
      <c r="AD1162" s="356">
        <v>0</v>
      </c>
      <c r="AE1162" s="356">
        <v>0.92</v>
      </c>
      <c r="AF1162" s="169">
        <v>1</v>
      </c>
      <c r="AG1162" s="169">
        <v>1</v>
      </c>
      <c r="AH1162" s="169">
        <v>1</v>
      </c>
      <c r="AI1162" s="169">
        <v>1</v>
      </c>
      <c r="AJ1162" s="356">
        <v>0.92</v>
      </c>
      <c r="AK1162" s="169">
        <v>0.935258500232883</v>
      </c>
      <c r="AL1162" s="169">
        <v>0.942425479787668</v>
      </c>
      <c r="AM1162" s="169">
        <v>0.962025316455696</v>
      </c>
      <c r="AN1162" s="169">
        <v>0.935258500232883</v>
      </c>
      <c r="AO1162" s="168">
        <v>0.99</v>
      </c>
      <c r="AP1162" s="358">
        <v>1</v>
      </c>
      <c r="AQ1162" s="358">
        <v>1</v>
      </c>
      <c r="AR1162" s="358">
        <v>1</v>
      </c>
      <c r="AS1162" s="359">
        <v>1</v>
      </c>
      <c r="AT1162" s="364">
        <v>0.0721861525408278</v>
      </c>
      <c r="AU1162" s="361">
        <v>0</v>
      </c>
      <c r="AV1162" s="362">
        <v>0.117647058823529</v>
      </c>
      <c r="AW1162" s="362">
        <v>0</v>
      </c>
      <c r="AX1162" s="362">
        <v>0</v>
      </c>
      <c r="AY1162" s="142"/>
      <c r="AZ1162" s="140"/>
    </row>
    <row r="1163" spans="1:52">
      <c r="A1163" s="138"/>
      <c r="B1163" s="142"/>
      <c r="C1163" s="172" t="s">
        <v>1974</v>
      </c>
      <c r="D1163" s="166" t="s">
        <v>26</v>
      </c>
      <c r="E1163" s="166" t="s">
        <v>1975</v>
      </c>
      <c r="F1163" s="167" t="s">
        <v>2176</v>
      </c>
      <c r="G1163" s="195" t="s">
        <v>2177</v>
      </c>
      <c r="H1163" s="195" t="s">
        <v>2177</v>
      </c>
      <c r="I1163" s="195" t="s">
        <v>2177</v>
      </c>
      <c r="J1163" s="195" t="s">
        <v>2177</v>
      </c>
      <c r="K1163" s="168">
        <v>0.9</v>
      </c>
      <c r="L1163" s="169">
        <v>0.941176470588235</v>
      </c>
      <c r="M1163" s="169">
        <v>0.970588235294118</v>
      </c>
      <c r="N1163" s="170">
        <v>0.916666666666667</v>
      </c>
      <c r="O1163" s="170">
        <v>0.941176470588235</v>
      </c>
      <c r="P1163" s="356">
        <v>0.9</v>
      </c>
      <c r="Q1163" s="357">
        <v>0.9875</v>
      </c>
      <c r="R1163" s="169">
        <v>0.985237974039196</v>
      </c>
      <c r="S1163" s="169">
        <v>0.983233532934132</v>
      </c>
      <c r="T1163" s="169">
        <v>0.9875</v>
      </c>
      <c r="U1163" s="356">
        <v>0.9</v>
      </c>
      <c r="V1163" s="169">
        <v>0.863920454545455</v>
      </c>
      <c r="W1163" s="169">
        <v>0.865105624840926</v>
      </c>
      <c r="X1163" s="169">
        <v>0.880239520958084</v>
      </c>
      <c r="Y1163" s="169">
        <v>0.863920454545455</v>
      </c>
      <c r="Z1163" s="356">
        <v>0.92</v>
      </c>
      <c r="AA1163" s="356">
        <v>0</v>
      </c>
      <c r="AB1163" s="356">
        <v>0</v>
      </c>
      <c r="AC1163" s="356">
        <v>0</v>
      </c>
      <c r="AD1163" s="356">
        <v>0</v>
      </c>
      <c r="AE1163" s="356">
        <v>0.92</v>
      </c>
      <c r="AF1163" s="169">
        <v>1</v>
      </c>
      <c r="AG1163" s="169">
        <v>1</v>
      </c>
      <c r="AH1163" s="169">
        <v>1</v>
      </c>
      <c r="AI1163" s="169">
        <v>1</v>
      </c>
      <c r="AJ1163" s="356">
        <v>0.92</v>
      </c>
      <c r="AK1163" s="169">
        <v>0.953488372093023</v>
      </c>
      <c r="AL1163" s="169">
        <v>0.960834181078332</v>
      </c>
      <c r="AM1163" s="169">
        <v>0.951526032315978</v>
      </c>
      <c r="AN1163" s="169">
        <v>0.953488372093023</v>
      </c>
      <c r="AO1163" s="168">
        <v>0.99</v>
      </c>
      <c r="AP1163" s="358">
        <v>1</v>
      </c>
      <c r="AQ1163" s="358">
        <v>1</v>
      </c>
      <c r="AR1163" s="358">
        <v>1</v>
      </c>
      <c r="AS1163" s="359">
        <v>1</v>
      </c>
      <c r="AT1163" s="364">
        <v>0.0721861525408278</v>
      </c>
      <c r="AU1163" s="361">
        <v>0.0416666666666667</v>
      </c>
      <c r="AV1163" s="362">
        <v>0.238095238095238</v>
      </c>
      <c r="AW1163" s="362">
        <v>0.0555555555555556</v>
      </c>
      <c r="AX1163" s="362">
        <v>0.0416666666666667</v>
      </c>
      <c r="AY1163" s="142"/>
      <c r="AZ1163" s="140"/>
    </row>
    <row r="1164" spans="1:52">
      <c r="A1164" s="138"/>
      <c r="B1164" s="142"/>
      <c r="C1164" s="172" t="s">
        <v>1974</v>
      </c>
      <c r="D1164" s="166" t="s">
        <v>26</v>
      </c>
      <c r="E1164" s="166" t="s">
        <v>1975</v>
      </c>
      <c r="F1164" s="167" t="s">
        <v>2178</v>
      </c>
      <c r="G1164" s="195" t="s">
        <v>2179</v>
      </c>
      <c r="H1164" s="195" t="s">
        <v>2179</v>
      </c>
      <c r="I1164" s="195" t="s">
        <v>2179</v>
      </c>
      <c r="J1164" s="195" t="s">
        <v>2179</v>
      </c>
      <c r="K1164" s="168">
        <v>0.9</v>
      </c>
      <c r="L1164" s="169">
        <v>0.972972972972973</v>
      </c>
      <c r="M1164" s="169">
        <v>0.945945945945946</v>
      </c>
      <c r="N1164" s="170">
        <v>0.92</v>
      </c>
      <c r="O1164" s="170">
        <v>0.972972972972973</v>
      </c>
      <c r="P1164" s="356">
        <v>0.9</v>
      </c>
      <c r="Q1164" s="357">
        <v>0.991429445974901</v>
      </c>
      <c r="R1164" s="169">
        <v>0.985790408525755</v>
      </c>
      <c r="S1164" s="169">
        <v>0.961069145845439</v>
      </c>
      <c r="T1164" s="169">
        <v>0.991429445974901</v>
      </c>
      <c r="U1164" s="356">
        <v>0.9</v>
      </c>
      <c r="V1164" s="169">
        <v>0.761861034588307</v>
      </c>
      <c r="W1164" s="169">
        <v>0.716569398629789</v>
      </c>
      <c r="X1164" s="169">
        <v>0.759442184776293</v>
      </c>
      <c r="Y1164" s="169">
        <v>0.761861034588307</v>
      </c>
      <c r="Z1164" s="356">
        <v>0.92</v>
      </c>
      <c r="AA1164" s="356">
        <v>0</v>
      </c>
      <c r="AB1164" s="356">
        <v>0</v>
      </c>
      <c r="AC1164" s="356">
        <v>0</v>
      </c>
      <c r="AD1164" s="356">
        <v>0</v>
      </c>
      <c r="AE1164" s="356">
        <v>0.92</v>
      </c>
      <c r="AF1164" s="169">
        <v>1</v>
      </c>
      <c r="AG1164" s="169">
        <v>1</v>
      </c>
      <c r="AH1164" s="169">
        <v>0.925373134328358</v>
      </c>
      <c r="AI1164" s="169">
        <v>1</v>
      </c>
      <c r="AJ1164" s="356">
        <v>0.92</v>
      </c>
      <c r="AK1164" s="169">
        <v>0.946837763519707</v>
      </c>
      <c r="AL1164" s="169">
        <v>0.952332657200811</v>
      </c>
      <c r="AM1164" s="169">
        <v>0.935540069686411</v>
      </c>
      <c r="AN1164" s="169">
        <v>0.946837763519707</v>
      </c>
      <c r="AO1164" s="168">
        <v>0.99</v>
      </c>
      <c r="AP1164" s="358">
        <v>1</v>
      </c>
      <c r="AQ1164" s="358">
        <v>1</v>
      </c>
      <c r="AR1164" s="358">
        <v>1</v>
      </c>
      <c r="AS1164" s="359">
        <v>1</v>
      </c>
      <c r="AT1164" s="364">
        <v>0.0721861525408278</v>
      </c>
      <c r="AU1164" s="361">
        <v>0</v>
      </c>
      <c r="AV1164" s="362">
        <v>0.181818181818182</v>
      </c>
      <c r="AW1164" s="362">
        <v>0</v>
      </c>
      <c r="AX1164" s="362">
        <v>0</v>
      </c>
      <c r="AY1164" s="142"/>
      <c r="AZ1164" s="140"/>
    </row>
    <row r="1165" spans="1:52">
      <c r="A1165" s="138"/>
      <c r="B1165" s="142"/>
      <c r="C1165" s="172" t="s">
        <v>1974</v>
      </c>
      <c r="D1165" s="166" t="s">
        <v>26</v>
      </c>
      <c r="E1165" s="166" t="s">
        <v>1975</v>
      </c>
      <c r="F1165" s="167" t="s">
        <v>2180</v>
      </c>
      <c r="G1165" s="195" t="s">
        <v>2181</v>
      </c>
      <c r="H1165" s="195" t="s">
        <v>2181</v>
      </c>
      <c r="I1165" s="195" t="s">
        <v>2181</v>
      </c>
      <c r="J1165" s="195" t="s">
        <v>2181</v>
      </c>
      <c r="K1165" s="168">
        <v>0.9</v>
      </c>
      <c r="L1165" s="169">
        <v>0.97752808988764</v>
      </c>
      <c r="M1165" s="169">
        <v>0.931818181818182</v>
      </c>
      <c r="N1165" s="170">
        <v>0.92</v>
      </c>
      <c r="O1165" s="170">
        <v>0.97752808988764</v>
      </c>
      <c r="P1165" s="356">
        <v>0.9</v>
      </c>
      <c r="Q1165" s="357">
        <v>0.965473378157369</v>
      </c>
      <c r="R1165" s="169">
        <v>0.941117478510029</v>
      </c>
      <c r="S1165" s="169">
        <v>0.975296108291032</v>
      </c>
      <c r="T1165" s="169">
        <v>0.965473378157369</v>
      </c>
      <c r="U1165" s="356">
        <v>0.9</v>
      </c>
      <c r="V1165" s="169">
        <v>0.907141559149555</v>
      </c>
      <c r="W1165" s="169">
        <v>0.879369627507163</v>
      </c>
      <c r="X1165" s="169">
        <v>0.910321489001692</v>
      </c>
      <c r="Y1165" s="169">
        <v>0.907141559149555</v>
      </c>
      <c r="Z1165" s="356">
        <v>0.92</v>
      </c>
      <c r="AA1165" s="356">
        <v>0.917287630402384</v>
      </c>
      <c r="AB1165" s="356">
        <v>0.932994062765055</v>
      </c>
      <c r="AC1165" s="356">
        <v>0.950624290578888</v>
      </c>
      <c r="AD1165" s="356">
        <v>0.917287630402384</v>
      </c>
      <c r="AE1165" s="356">
        <v>0.92</v>
      </c>
      <c r="AF1165" s="169">
        <v>0.999541704857928</v>
      </c>
      <c r="AG1165" s="169">
        <v>1</v>
      </c>
      <c r="AH1165" s="169">
        <v>0.999303863557257</v>
      </c>
      <c r="AI1165" s="169">
        <v>0.999541704857928</v>
      </c>
      <c r="AJ1165" s="356">
        <v>0.92</v>
      </c>
      <c r="AK1165" s="169">
        <v>0.94199535962877</v>
      </c>
      <c r="AL1165" s="169">
        <v>0.941782081137394</v>
      </c>
      <c r="AM1165" s="169">
        <v>0.953572185711257</v>
      </c>
      <c r="AN1165" s="169">
        <v>0.94199535962877</v>
      </c>
      <c r="AO1165" s="168">
        <v>0.99</v>
      </c>
      <c r="AP1165" s="358">
        <v>1</v>
      </c>
      <c r="AQ1165" s="358">
        <v>1</v>
      </c>
      <c r="AR1165" s="358">
        <v>1</v>
      </c>
      <c r="AS1165" s="359">
        <v>1</v>
      </c>
      <c r="AT1165" s="364">
        <v>0.0721861525408278</v>
      </c>
      <c r="AU1165" s="361">
        <v>0.04</v>
      </c>
      <c r="AV1165" s="362">
        <v>0.140350877192982</v>
      </c>
      <c r="AW1165" s="362">
        <v>0.075</v>
      </c>
      <c r="AX1165" s="362">
        <v>0.04</v>
      </c>
      <c r="AY1165" s="142"/>
      <c r="AZ1165" s="140"/>
    </row>
    <row r="1166" spans="1:52">
      <c r="A1166" s="138"/>
      <c r="B1166" s="142"/>
      <c r="C1166" s="172" t="s">
        <v>1974</v>
      </c>
      <c r="D1166" s="166" t="s">
        <v>26</v>
      </c>
      <c r="E1166" s="166" t="s">
        <v>1975</v>
      </c>
      <c r="F1166" s="167" t="s">
        <v>2182</v>
      </c>
      <c r="G1166" s="195" t="s">
        <v>2183</v>
      </c>
      <c r="H1166" s="195" t="s">
        <v>2183</v>
      </c>
      <c r="I1166" s="195" t="s">
        <v>2183</v>
      </c>
      <c r="J1166" s="195" t="s">
        <v>2183</v>
      </c>
      <c r="K1166" s="168">
        <v>0.9</v>
      </c>
      <c r="L1166" s="169">
        <v>1</v>
      </c>
      <c r="M1166" s="169">
        <v>0.982758620689655</v>
      </c>
      <c r="N1166" s="170">
        <v>1</v>
      </c>
      <c r="O1166" s="170">
        <v>1</v>
      </c>
      <c r="P1166" s="356">
        <v>0.9</v>
      </c>
      <c r="Q1166" s="357">
        <v>0.985439966237603</v>
      </c>
      <c r="R1166" s="169">
        <v>0.963653454488485</v>
      </c>
      <c r="S1166" s="169">
        <v>0.988768115942029</v>
      </c>
      <c r="T1166" s="169">
        <v>0.985439966237603</v>
      </c>
      <c r="U1166" s="356">
        <v>0.9</v>
      </c>
      <c r="V1166" s="169">
        <v>0.924878666385313</v>
      </c>
      <c r="W1166" s="169">
        <v>0.899107002976657</v>
      </c>
      <c r="X1166" s="169">
        <v>0.902536231884058</v>
      </c>
      <c r="Y1166" s="169">
        <v>0.924878666385313</v>
      </c>
      <c r="Z1166" s="356">
        <v>0.92</v>
      </c>
      <c r="AA1166" s="356">
        <v>0</v>
      </c>
      <c r="AB1166" s="356">
        <v>0</v>
      </c>
      <c r="AC1166" s="356" t="s">
        <v>32</v>
      </c>
      <c r="AD1166" s="356">
        <v>0</v>
      </c>
      <c r="AE1166" s="356">
        <v>0.92</v>
      </c>
      <c r="AF1166" s="169">
        <v>0.997088791848617</v>
      </c>
      <c r="AG1166" s="169">
        <v>0.999286224125625</v>
      </c>
      <c r="AH1166" s="169">
        <v>0.994092827004219</v>
      </c>
      <c r="AI1166" s="169">
        <v>0.997088791848617</v>
      </c>
      <c r="AJ1166" s="356">
        <v>0.92</v>
      </c>
      <c r="AK1166" s="169">
        <v>0.97153024911032</v>
      </c>
      <c r="AL1166" s="169">
        <v>0.971191482699233</v>
      </c>
      <c r="AM1166" s="169">
        <v>0.959782608695652</v>
      </c>
      <c r="AN1166" s="169">
        <v>0.97153024911032</v>
      </c>
      <c r="AO1166" s="168">
        <v>0.99</v>
      </c>
      <c r="AP1166" s="358">
        <v>1</v>
      </c>
      <c r="AQ1166" s="358">
        <v>1</v>
      </c>
      <c r="AR1166" s="358">
        <v>1</v>
      </c>
      <c r="AS1166" s="359">
        <v>1</v>
      </c>
      <c r="AT1166" s="364">
        <v>0.0721861525408278</v>
      </c>
      <c r="AU1166" s="361">
        <v>0</v>
      </c>
      <c r="AV1166" s="362">
        <v>0.114285714285714</v>
      </c>
      <c r="AW1166" s="362">
        <v>0.103448275862069</v>
      </c>
      <c r="AX1166" s="362">
        <v>0</v>
      </c>
      <c r="AY1166" s="142"/>
      <c r="AZ1166" s="140"/>
    </row>
    <row r="1167" spans="1:52">
      <c r="A1167" s="138"/>
      <c r="B1167" s="142"/>
      <c r="C1167" s="172" t="s">
        <v>1974</v>
      </c>
      <c r="D1167" s="166" t="s">
        <v>26</v>
      </c>
      <c r="E1167" s="166" t="s">
        <v>1975</v>
      </c>
      <c r="F1167" s="167" t="s">
        <v>2184</v>
      </c>
      <c r="G1167" s="195" t="s">
        <v>2185</v>
      </c>
      <c r="H1167" s="195" t="s">
        <v>2185</v>
      </c>
      <c r="I1167" s="195" t="s">
        <v>2185</v>
      </c>
      <c r="J1167" s="195" t="s">
        <v>2185</v>
      </c>
      <c r="K1167" s="168">
        <v>0.9</v>
      </c>
      <c r="L1167" s="169">
        <v>1</v>
      </c>
      <c r="M1167" s="169">
        <v>0.984126984126984</v>
      </c>
      <c r="N1167" s="170">
        <v>1</v>
      </c>
      <c r="O1167" s="170">
        <v>1</v>
      </c>
      <c r="P1167" s="356">
        <v>0.9</v>
      </c>
      <c r="Q1167" s="357">
        <v>0.97808564231738</v>
      </c>
      <c r="R1167" s="169">
        <v>0.971750334033212</v>
      </c>
      <c r="S1167" s="169">
        <v>0.982056892778993</v>
      </c>
      <c r="T1167" s="169">
        <v>0.97808564231738</v>
      </c>
      <c r="U1167" s="356">
        <v>0.9</v>
      </c>
      <c r="V1167" s="169">
        <v>0.860705289672544</v>
      </c>
      <c r="W1167" s="169">
        <v>0.833746898263027</v>
      </c>
      <c r="X1167" s="169">
        <v>0.833698030634573</v>
      </c>
      <c r="Y1167" s="169">
        <v>0.860705289672544</v>
      </c>
      <c r="Z1167" s="356">
        <v>0.92</v>
      </c>
      <c r="AA1167" s="356">
        <v>0.893137254901961</v>
      </c>
      <c r="AB1167" s="356">
        <v>0.895491803278688</v>
      </c>
      <c r="AC1167" s="356">
        <v>0.879129129129129</v>
      </c>
      <c r="AD1167" s="356">
        <v>0.893137254901961</v>
      </c>
      <c r="AE1167" s="356">
        <v>0.92</v>
      </c>
      <c r="AF1167" s="169">
        <v>0.998544395924309</v>
      </c>
      <c r="AG1167" s="169">
        <v>0.998333333333333</v>
      </c>
      <c r="AH1167" s="169">
        <v>0.996192893401015</v>
      </c>
      <c r="AI1167" s="169">
        <v>0.998544395924309</v>
      </c>
      <c r="AJ1167" s="356">
        <v>0.92</v>
      </c>
      <c r="AK1167" s="169">
        <v>0.927429028388644</v>
      </c>
      <c r="AL1167" s="169">
        <v>0.93515687851971</v>
      </c>
      <c r="AM1167" s="169">
        <v>0.912081835775505</v>
      </c>
      <c r="AN1167" s="169">
        <v>0.927429028388644</v>
      </c>
      <c r="AO1167" s="168">
        <v>0.99</v>
      </c>
      <c r="AP1167" s="358">
        <v>1</v>
      </c>
      <c r="AQ1167" s="358">
        <v>1</v>
      </c>
      <c r="AR1167" s="358">
        <v>1</v>
      </c>
      <c r="AS1167" s="359">
        <v>1</v>
      </c>
      <c r="AT1167" s="364">
        <v>0.0721861525408278</v>
      </c>
      <c r="AU1167" s="361">
        <v>0.0238095238095238</v>
      </c>
      <c r="AV1167" s="362">
        <v>0.176470588235294</v>
      </c>
      <c r="AW1167" s="362">
        <v>0.0333333333333333</v>
      </c>
      <c r="AX1167" s="362">
        <v>0.0238095238095238</v>
      </c>
      <c r="AY1167" s="142"/>
      <c r="AZ1167" s="140"/>
    </row>
    <row r="1168" spans="1:52">
      <c r="A1168" s="138"/>
      <c r="B1168" s="142"/>
      <c r="C1168" s="172" t="s">
        <v>1974</v>
      </c>
      <c r="D1168" s="166" t="s">
        <v>26</v>
      </c>
      <c r="E1168" s="166" t="s">
        <v>1975</v>
      </c>
      <c r="F1168" s="167" t="s">
        <v>2186</v>
      </c>
      <c r="G1168" s="195" t="s">
        <v>2187</v>
      </c>
      <c r="H1168" s="195" t="s">
        <v>2187</v>
      </c>
      <c r="I1168" s="195" t="s">
        <v>2187</v>
      </c>
      <c r="J1168" s="195" t="s">
        <v>2187</v>
      </c>
      <c r="K1168" s="168">
        <v>0.9</v>
      </c>
      <c r="L1168" s="169">
        <v>1</v>
      </c>
      <c r="M1168" s="169">
        <v>1</v>
      </c>
      <c r="N1168" s="170">
        <v>0.973684210526316</v>
      </c>
      <c r="O1168" s="170">
        <v>1</v>
      </c>
      <c r="P1168" s="356">
        <v>0.9</v>
      </c>
      <c r="Q1168" s="357">
        <v>0.97952948365414</v>
      </c>
      <c r="R1168" s="169">
        <v>0.978357875948237</v>
      </c>
      <c r="S1168" s="169">
        <v>0.971657754010695</v>
      </c>
      <c r="T1168" s="169">
        <v>0.97952948365414</v>
      </c>
      <c r="U1168" s="356">
        <v>0.9</v>
      </c>
      <c r="V1168" s="169">
        <v>0.914757103574702</v>
      </c>
      <c r="W1168" s="169">
        <v>0.872378402498884</v>
      </c>
      <c r="X1168" s="169">
        <v>0.907486631016043</v>
      </c>
      <c r="Y1168" s="169">
        <v>0.914757103574702</v>
      </c>
      <c r="Z1168" s="356">
        <v>0.92</v>
      </c>
      <c r="AA1168" s="356">
        <v>0.947300771208226</v>
      </c>
      <c r="AB1168" s="356">
        <v>0.931989924433249</v>
      </c>
      <c r="AC1168" s="356">
        <v>0.920581655480984</v>
      </c>
      <c r="AD1168" s="356">
        <v>0.947300771208226</v>
      </c>
      <c r="AE1168" s="356">
        <v>0.92</v>
      </c>
      <c r="AF1168" s="169">
        <v>0.99331550802139</v>
      </c>
      <c r="AG1168" s="169">
        <v>0.997442455242967</v>
      </c>
      <c r="AH1168" s="169">
        <v>0.955951265229616</v>
      </c>
      <c r="AI1168" s="169">
        <v>0.99331550802139</v>
      </c>
      <c r="AJ1168" s="356">
        <v>0.92</v>
      </c>
      <c r="AK1168" s="169">
        <v>0.95992131792476</v>
      </c>
      <c r="AL1168" s="169">
        <v>0.955837755875663</v>
      </c>
      <c r="AM1168" s="169">
        <v>0.947178002894356</v>
      </c>
      <c r="AN1168" s="169">
        <v>0.95992131792476</v>
      </c>
      <c r="AO1168" s="168">
        <v>0.99</v>
      </c>
      <c r="AP1168" s="358">
        <v>1</v>
      </c>
      <c r="AQ1168" s="358">
        <v>1</v>
      </c>
      <c r="AR1168" s="358">
        <v>1</v>
      </c>
      <c r="AS1168" s="359">
        <v>1</v>
      </c>
      <c r="AT1168" s="364">
        <v>0.0721861525408278</v>
      </c>
      <c r="AU1168" s="361">
        <v>0.166666666666667</v>
      </c>
      <c r="AV1168" s="362">
        <v>0.142857142857143</v>
      </c>
      <c r="AW1168" s="362">
        <v>0.0344827586206897</v>
      </c>
      <c r="AX1168" s="362">
        <v>0.166666666666667</v>
      </c>
      <c r="AY1168" s="142"/>
      <c r="AZ1168" s="140"/>
    </row>
    <row r="1169" spans="1:52">
      <c r="A1169" s="138"/>
      <c r="B1169" s="142"/>
      <c r="C1169" s="172" t="s">
        <v>1974</v>
      </c>
      <c r="D1169" s="166" t="s">
        <v>26</v>
      </c>
      <c r="E1169" s="166" t="s">
        <v>1975</v>
      </c>
      <c r="F1169" s="167" t="s">
        <v>2188</v>
      </c>
      <c r="G1169" s="195" t="s">
        <v>2189</v>
      </c>
      <c r="H1169" s="195" t="s">
        <v>2189</v>
      </c>
      <c r="I1169" s="195" t="s">
        <v>2189</v>
      </c>
      <c r="J1169" s="195" t="s">
        <v>2189</v>
      </c>
      <c r="K1169" s="168">
        <v>0.9</v>
      </c>
      <c r="L1169" s="169">
        <v>1</v>
      </c>
      <c r="M1169" s="169">
        <v>0.971428571428571</v>
      </c>
      <c r="N1169" s="170">
        <v>0.961538461538462</v>
      </c>
      <c r="O1169" s="170">
        <v>1</v>
      </c>
      <c r="P1169" s="356">
        <v>0.9</v>
      </c>
      <c r="Q1169" s="357">
        <v>0.991630131526505</v>
      </c>
      <c r="R1169" s="169">
        <v>0.973856209150327</v>
      </c>
      <c r="S1169" s="169">
        <v>0.978934324659232</v>
      </c>
      <c r="T1169" s="169">
        <v>0.991630131526505</v>
      </c>
      <c r="U1169" s="356">
        <v>0.9</v>
      </c>
      <c r="V1169" s="169">
        <v>0.955759266640096</v>
      </c>
      <c r="W1169" s="169">
        <v>0.956625074272133</v>
      </c>
      <c r="X1169" s="169">
        <v>0.962205700123916</v>
      </c>
      <c r="Y1169" s="169">
        <v>0.955759266640096</v>
      </c>
      <c r="Z1169" s="356">
        <v>0.92</v>
      </c>
      <c r="AA1169" s="356">
        <v>0.961389961389961</v>
      </c>
      <c r="AB1169" s="356">
        <v>0.987108655616943</v>
      </c>
      <c r="AC1169" s="356">
        <v>0.978696741854637</v>
      </c>
      <c r="AD1169" s="356">
        <v>0.961389961389961</v>
      </c>
      <c r="AE1169" s="356">
        <v>0.92</v>
      </c>
      <c r="AF1169" s="169">
        <v>1</v>
      </c>
      <c r="AG1169" s="169">
        <v>1</v>
      </c>
      <c r="AH1169" s="169">
        <v>0.999332888592395</v>
      </c>
      <c r="AI1169" s="169">
        <v>1</v>
      </c>
      <c r="AJ1169" s="356">
        <v>0.92</v>
      </c>
      <c r="AK1169" s="169">
        <v>0.974343495321461</v>
      </c>
      <c r="AL1169" s="169">
        <v>0.987720644666155</v>
      </c>
      <c r="AM1169" s="169">
        <v>0.980099502487562</v>
      </c>
      <c r="AN1169" s="169">
        <v>0.974343495321461</v>
      </c>
      <c r="AO1169" s="168">
        <v>0.99</v>
      </c>
      <c r="AP1169" s="358">
        <v>1</v>
      </c>
      <c r="AQ1169" s="358">
        <v>1</v>
      </c>
      <c r="AR1169" s="358">
        <v>1</v>
      </c>
      <c r="AS1169" s="359">
        <v>1</v>
      </c>
      <c r="AT1169" s="364">
        <v>0.0721861525408278</v>
      </c>
      <c r="AU1169" s="361">
        <v>0.037037037037037</v>
      </c>
      <c r="AV1169" s="362">
        <v>0.192307692307692</v>
      </c>
      <c r="AW1169" s="362">
        <v>0</v>
      </c>
      <c r="AX1169" s="362">
        <v>0.037037037037037</v>
      </c>
      <c r="AY1169" s="142"/>
      <c r="AZ1169" s="140"/>
    </row>
    <row r="1170" spans="1:52">
      <c r="A1170" s="138"/>
      <c r="B1170" s="142"/>
      <c r="C1170" s="172" t="s">
        <v>1974</v>
      </c>
      <c r="D1170" s="166" t="s">
        <v>26</v>
      </c>
      <c r="E1170" s="166" t="s">
        <v>1975</v>
      </c>
      <c r="F1170" s="167" t="s">
        <v>2190</v>
      </c>
      <c r="G1170" s="195" t="s">
        <v>2191</v>
      </c>
      <c r="H1170" s="195" t="s">
        <v>2191</v>
      </c>
      <c r="I1170" s="195" t="s">
        <v>2191</v>
      </c>
      <c r="J1170" s="195" t="s">
        <v>2191</v>
      </c>
      <c r="K1170" s="168">
        <v>0.9</v>
      </c>
      <c r="L1170" s="169">
        <v>0.95</v>
      </c>
      <c r="M1170" s="169">
        <v>0.925</v>
      </c>
      <c r="N1170" s="170">
        <v>0.882352941176471</v>
      </c>
      <c r="O1170" s="170">
        <v>0.95</v>
      </c>
      <c r="P1170" s="356">
        <v>0.9</v>
      </c>
      <c r="Q1170" s="357">
        <v>0.984545454545455</v>
      </c>
      <c r="R1170" s="169">
        <v>0.981593038821954</v>
      </c>
      <c r="S1170" s="169">
        <v>0.982608695652174</v>
      </c>
      <c r="T1170" s="169">
        <v>0.984545454545455</v>
      </c>
      <c r="U1170" s="356">
        <v>0.9</v>
      </c>
      <c r="V1170" s="169">
        <v>0.907272727272727</v>
      </c>
      <c r="W1170" s="169">
        <v>0.903279785809906</v>
      </c>
      <c r="X1170" s="169">
        <v>0.913833992094862</v>
      </c>
      <c r="Y1170" s="169">
        <v>0.907272727272727</v>
      </c>
      <c r="Z1170" s="356">
        <v>0.92</v>
      </c>
      <c r="AA1170" s="356">
        <v>0.941841680129241</v>
      </c>
      <c r="AB1170" s="356">
        <v>0.945815450643777</v>
      </c>
      <c r="AC1170" s="356">
        <v>0.949700598802395</v>
      </c>
      <c r="AD1170" s="356">
        <v>0.941841680129241</v>
      </c>
      <c r="AE1170" s="356">
        <v>0.92</v>
      </c>
      <c r="AF1170" s="169">
        <v>0.992011470708726</v>
      </c>
      <c r="AG1170" s="169">
        <v>0.996119435162229</v>
      </c>
      <c r="AH1170" s="169">
        <v>0.992999343688471</v>
      </c>
      <c r="AI1170" s="169">
        <v>0.992011470708726</v>
      </c>
      <c r="AJ1170" s="356">
        <v>0.92</v>
      </c>
      <c r="AK1170" s="169">
        <v>0.957813998082454</v>
      </c>
      <c r="AL1170" s="169">
        <v>0.958573784006595</v>
      </c>
      <c r="AM1170" s="169">
        <v>0.957069846678024</v>
      </c>
      <c r="AN1170" s="169">
        <v>0.957813998082454</v>
      </c>
      <c r="AO1170" s="168">
        <v>0.99</v>
      </c>
      <c r="AP1170" s="358">
        <v>1</v>
      </c>
      <c r="AQ1170" s="358">
        <v>1</v>
      </c>
      <c r="AR1170" s="358">
        <v>1</v>
      </c>
      <c r="AS1170" s="359">
        <v>1</v>
      </c>
      <c r="AT1170" s="364">
        <v>0.0721861525408278</v>
      </c>
      <c r="AU1170" s="361">
        <v>0.0303030303030303</v>
      </c>
      <c r="AV1170" s="362">
        <v>0.361111111111111</v>
      </c>
      <c r="AW1170" s="362">
        <v>0.0285714285714286</v>
      </c>
      <c r="AX1170" s="362">
        <v>0.0303030303030303</v>
      </c>
      <c r="AY1170" s="142"/>
      <c r="AZ1170" s="140"/>
    </row>
    <row r="1171" spans="1:52">
      <c r="A1171" s="138"/>
      <c r="B1171" s="142"/>
      <c r="C1171" s="172" t="s">
        <v>1974</v>
      </c>
      <c r="D1171" s="166" t="s">
        <v>26</v>
      </c>
      <c r="E1171" s="166" t="s">
        <v>1975</v>
      </c>
      <c r="F1171" s="167" t="s">
        <v>2192</v>
      </c>
      <c r="G1171" s="195" t="s">
        <v>2193</v>
      </c>
      <c r="H1171" s="195" t="s">
        <v>2193</v>
      </c>
      <c r="I1171" s="195" t="s">
        <v>2193</v>
      </c>
      <c r="J1171" s="195" t="s">
        <v>2193</v>
      </c>
      <c r="K1171" s="168">
        <v>0.9</v>
      </c>
      <c r="L1171" s="169">
        <v>1</v>
      </c>
      <c r="M1171" s="169">
        <v>1</v>
      </c>
      <c r="N1171" s="170">
        <v>0.975</v>
      </c>
      <c r="O1171" s="170">
        <v>1</v>
      </c>
      <c r="P1171" s="356">
        <v>0.9</v>
      </c>
      <c r="Q1171" s="357">
        <v>0.965578424414478</v>
      </c>
      <c r="R1171" s="169">
        <v>0.930512016718913</v>
      </c>
      <c r="S1171" s="169">
        <v>0.967889908256881</v>
      </c>
      <c r="T1171" s="169">
        <v>0.965578424414478</v>
      </c>
      <c r="U1171" s="356">
        <v>0.9</v>
      </c>
      <c r="V1171" s="169">
        <v>0.929737402413059</v>
      </c>
      <c r="W1171" s="169">
        <v>0.913009404388715</v>
      </c>
      <c r="X1171" s="169">
        <v>0.939711664482307</v>
      </c>
      <c r="Y1171" s="169">
        <v>0.929737402413059</v>
      </c>
      <c r="Z1171" s="356">
        <v>0.92</v>
      </c>
      <c r="AA1171" s="356">
        <v>0.952680067001675</v>
      </c>
      <c r="AB1171" s="356">
        <v>0.914481185860889</v>
      </c>
      <c r="AC1171" s="356">
        <v>0.942339373970346</v>
      </c>
      <c r="AD1171" s="356">
        <v>0.952680067001675</v>
      </c>
      <c r="AE1171" s="356">
        <v>0.92</v>
      </c>
      <c r="AF1171" s="169">
        <v>0.98814463544754</v>
      </c>
      <c r="AG1171" s="169">
        <v>0.992385484830458</v>
      </c>
      <c r="AH1171" s="169">
        <v>0.987003945230912</v>
      </c>
      <c r="AI1171" s="169">
        <v>0.98814463544754</v>
      </c>
      <c r="AJ1171" s="356">
        <v>0.92</v>
      </c>
      <c r="AK1171" s="169">
        <v>0.955037313432836</v>
      </c>
      <c r="AL1171" s="169">
        <v>0.940702895185013</v>
      </c>
      <c r="AM1171" s="169">
        <v>0.957885304659498</v>
      </c>
      <c r="AN1171" s="169">
        <v>0.955037313432836</v>
      </c>
      <c r="AO1171" s="168">
        <v>0.99</v>
      </c>
      <c r="AP1171" s="358">
        <v>1</v>
      </c>
      <c r="AQ1171" s="358">
        <v>1</v>
      </c>
      <c r="AR1171" s="358">
        <v>1</v>
      </c>
      <c r="AS1171" s="359">
        <v>1</v>
      </c>
      <c r="AT1171" s="364">
        <v>0.0721861525408278</v>
      </c>
      <c r="AU1171" s="361">
        <v>0</v>
      </c>
      <c r="AV1171" s="362">
        <v>0.0952380952380952</v>
      </c>
      <c r="AW1171" s="362">
        <v>0</v>
      </c>
      <c r="AX1171" s="362">
        <v>0</v>
      </c>
      <c r="AY1171" s="142"/>
      <c r="AZ1171" s="140"/>
    </row>
    <row r="1172" spans="1:52">
      <c r="A1172" s="138"/>
      <c r="B1172" s="142"/>
      <c r="C1172" s="172" t="s">
        <v>1974</v>
      </c>
      <c r="D1172" s="166" t="s">
        <v>26</v>
      </c>
      <c r="E1172" s="166" t="s">
        <v>1975</v>
      </c>
      <c r="F1172" s="167" t="s">
        <v>2194</v>
      </c>
      <c r="G1172" s="195" t="s">
        <v>2195</v>
      </c>
      <c r="H1172" s="195" t="s">
        <v>2195</v>
      </c>
      <c r="I1172" s="195" t="s">
        <v>2195</v>
      </c>
      <c r="J1172" s="195" t="s">
        <v>2195</v>
      </c>
      <c r="K1172" s="168">
        <v>0.9</v>
      </c>
      <c r="L1172" s="169">
        <v>0.870967741935484</v>
      </c>
      <c r="M1172" s="169">
        <v>0.967741935483871</v>
      </c>
      <c r="N1172" s="170">
        <v>1</v>
      </c>
      <c r="O1172" s="170">
        <v>0.870967741935484</v>
      </c>
      <c r="P1172" s="356">
        <v>0.9</v>
      </c>
      <c r="Q1172" s="357">
        <v>0.959344262295082</v>
      </c>
      <c r="R1172" s="169">
        <v>0.92953667953668</v>
      </c>
      <c r="S1172" s="169">
        <v>0.956304619225968</v>
      </c>
      <c r="T1172" s="169">
        <v>0.959344262295082</v>
      </c>
      <c r="U1172" s="356">
        <v>0.9</v>
      </c>
      <c r="V1172" s="169">
        <v>0.897049180327869</v>
      </c>
      <c r="W1172" s="169">
        <v>0.903957528957529</v>
      </c>
      <c r="X1172" s="169">
        <v>0.901373283395755</v>
      </c>
      <c r="Y1172" s="169">
        <v>0.897049180327869</v>
      </c>
      <c r="Z1172" s="356">
        <v>0.92</v>
      </c>
      <c r="AA1172" s="356">
        <v>0.931436907366885</v>
      </c>
      <c r="AB1172" s="356">
        <v>0.925874125874126</v>
      </c>
      <c r="AC1172" s="356">
        <v>0.931617055510861</v>
      </c>
      <c r="AD1172" s="356">
        <v>0.931436907366885</v>
      </c>
      <c r="AE1172" s="356">
        <v>0.92</v>
      </c>
      <c r="AF1172" s="169">
        <v>0.996329757199322</v>
      </c>
      <c r="AG1172" s="169">
        <v>0.997490404487747</v>
      </c>
      <c r="AH1172" s="169">
        <v>0.995181250684481</v>
      </c>
      <c r="AI1172" s="169">
        <v>0.996329757199322</v>
      </c>
      <c r="AJ1172" s="356">
        <v>0.92</v>
      </c>
      <c r="AK1172" s="169">
        <v>0.94881231180997</v>
      </c>
      <c r="AL1172" s="169">
        <v>0.944047958892378</v>
      </c>
      <c r="AM1172" s="169">
        <v>0.944716242661448</v>
      </c>
      <c r="AN1172" s="169">
        <v>0.94881231180997</v>
      </c>
      <c r="AO1172" s="168">
        <v>0.99</v>
      </c>
      <c r="AP1172" s="358">
        <v>1</v>
      </c>
      <c r="AQ1172" s="358">
        <v>1</v>
      </c>
      <c r="AR1172" s="358">
        <v>1</v>
      </c>
      <c r="AS1172" s="359">
        <v>1</v>
      </c>
      <c r="AT1172" s="364">
        <v>0.0721861525408278</v>
      </c>
      <c r="AU1172" s="361">
        <v>0</v>
      </c>
      <c r="AV1172" s="362">
        <v>0</v>
      </c>
      <c r="AW1172" s="362">
        <v>0.0714285714285714</v>
      </c>
      <c r="AX1172" s="362">
        <v>0</v>
      </c>
      <c r="AY1172" s="142"/>
      <c r="AZ1172" s="140"/>
    </row>
    <row r="1173" spans="1:52">
      <c r="A1173" s="138"/>
      <c r="B1173" s="142"/>
      <c r="C1173" s="172" t="s">
        <v>1974</v>
      </c>
      <c r="D1173" s="166" t="s">
        <v>26</v>
      </c>
      <c r="E1173" s="166" t="s">
        <v>1975</v>
      </c>
      <c r="F1173" s="167" t="s">
        <v>2196</v>
      </c>
      <c r="G1173" s="195" t="s">
        <v>2197</v>
      </c>
      <c r="H1173" s="195" t="s">
        <v>2197</v>
      </c>
      <c r="I1173" s="195" t="s">
        <v>2197</v>
      </c>
      <c r="J1173" s="195" t="s">
        <v>2197</v>
      </c>
      <c r="K1173" s="168">
        <v>0.9</v>
      </c>
      <c r="L1173" s="169">
        <v>1</v>
      </c>
      <c r="M1173" s="169">
        <v>1</v>
      </c>
      <c r="N1173" s="170">
        <v>0.96875</v>
      </c>
      <c r="O1173" s="170">
        <v>1</v>
      </c>
      <c r="P1173" s="356">
        <v>0.9</v>
      </c>
      <c r="Q1173" s="357">
        <v>0.984442523768366</v>
      </c>
      <c r="R1173" s="169">
        <v>0.899509803921569</v>
      </c>
      <c r="S1173" s="169">
        <v>0.994611239414935</v>
      </c>
      <c r="T1173" s="169">
        <v>0.984442523768366</v>
      </c>
      <c r="U1173" s="356">
        <v>0.9</v>
      </c>
      <c r="V1173" s="169">
        <v>0.899308556611927</v>
      </c>
      <c r="W1173" s="169">
        <v>0.841299019607843</v>
      </c>
      <c r="X1173" s="169">
        <v>0.950731331793687</v>
      </c>
      <c r="Y1173" s="169">
        <v>0.899308556611927</v>
      </c>
      <c r="Z1173" s="356">
        <v>0.92</v>
      </c>
      <c r="AA1173" s="356">
        <v>0.93620253164557</v>
      </c>
      <c r="AB1173" s="356">
        <v>0.942842690945878</v>
      </c>
      <c r="AC1173" s="356">
        <v>0.971680302076778</v>
      </c>
      <c r="AD1173" s="356">
        <v>0.93620253164557</v>
      </c>
      <c r="AE1173" s="356">
        <v>0.92</v>
      </c>
      <c r="AF1173" s="169">
        <v>0.994944805529764</v>
      </c>
      <c r="AG1173" s="169">
        <v>0.639810903238785</v>
      </c>
      <c r="AH1173" s="169">
        <v>0.994678492239468</v>
      </c>
      <c r="AI1173" s="169">
        <v>0.994944805529764</v>
      </c>
      <c r="AJ1173" s="356">
        <v>0.92</v>
      </c>
      <c r="AK1173" s="169">
        <v>0.952650657000453</v>
      </c>
      <c r="AL1173" s="169">
        <v>0.948292310627743</v>
      </c>
      <c r="AM1173" s="169">
        <v>0.977839335180055</v>
      </c>
      <c r="AN1173" s="169">
        <v>0.952650657000453</v>
      </c>
      <c r="AO1173" s="168">
        <v>0.99</v>
      </c>
      <c r="AP1173" s="358">
        <v>1</v>
      </c>
      <c r="AQ1173" s="358">
        <v>1</v>
      </c>
      <c r="AR1173" s="358">
        <v>1</v>
      </c>
      <c r="AS1173" s="359">
        <v>1</v>
      </c>
      <c r="AT1173" s="364">
        <v>0.0721861525408278</v>
      </c>
      <c r="AU1173" s="361">
        <v>0</v>
      </c>
      <c r="AV1173" s="362">
        <v>0.25</v>
      </c>
      <c r="AW1173" s="362">
        <v>0.0454545454545455</v>
      </c>
      <c r="AX1173" s="362">
        <v>0</v>
      </c>
      <c r="AY1173" s="142"/>
      <c r="AZ1173" s="140"/>
    </row>
    <row r="1174" spans="1:52">
      <c r="A1174" s="138"/>
      <c r="B1174" s="142"/>
      <c r="C1174" s="172" t="s">
        <v>1974</v>
      </c>
      <c r="D1174" s="166" t="s">
        <v>26</v>
      </c>
      <c r="E1174" s="166" t="s">
        <v>1975</v>
      </c>
      <c r="F1174" s="167" t="s">
        <v>2198</v>
      </c>
      <c r="G1174" s="195" t="s">
        <v>2199</v>
      </c>
      <c r="H1174" s="195" t="s">
        <v>2199</v>
      </c>
      <c r="I1174" s="195" t="s">
        <v>2199</v>
      </c>
      <c r="J1174" s="195" t="s">
        <v>2199</v>
      </c>
      <c r="K1174" s="168">
        <v>0.9</v>
      </c>
      <c r="L1174" s="169">
        <v>0.903225806451613</v>
      </c>
      <c r="M1174" s="169">
        <v>0.914285714285714</v>
      </c>
      <c r="N1174" s="170">
        <v>0.878787878787879</v>
      </c>
      <c r="O1174" s="170">
        <v>0.903225806451613</v>
      </c>
      <c r="P1174" s="356">
        <v>0.9</v>
      </c>
      <c r="Q1174" s="357">
        <v>0.978996499416569</v>
      </c>
      <c r="R1174" s="169">
        <v>0.975993016150153</v>
      </c>
      <c r="S1174" s="169">
        <v>0.985915492957746</v>
      </c>
      <c r="T1174" s="169">
        <v>0.978996499416569</v>
      </c>
      <c r="U1174" s="356">
        <v>0.9</v>
      </c>
      <c r="V1174" s="169">
        <v>0.901983663943991</v>
      </c>
      <c r="W1174" s="169">
        <v>0.89873417721519</v>
      </c>
      <c r="X1174" s="169">
        <v>0.942488262910798</v>
      </c>
      <c r="Y1174" s="169">
        <v>0.901983663943991</v>
      </c>
      <c r="Z1174" s="356">
        <v>0.92</v>
      </c>
      <c r="AA1174" s="356">
        <v>0.936271186440678</v>
      </c>
      <c r="AB1174" s="356">
        <v>0.931324456902593</v>
      </c>
      <c r="AC1174" s="356">
        <v>0.924184988627748</v>
      </c>
      <c r="AD1174" s="356">
        <v>0.936271186440678</v>
      </c>
      <c r="AE1174" s="356">
        <v>0.92</v>
      </c>
      <c r="AF1174" s="169">
        <v>0.993303571428571</v>
      </c>
      <c r="AG1174" s="169">
        <v>0.99746192893401</v>
      </c>
      <c r="AH1174" s="169">
        <v>0.997178040020523</v>
      </c>
      <c r="AI1174" s="169">
        <v>0.993303571428571</v>
      </c>
      <c r="AJ1174" s="356">
        <v>0.92</v>
      </c>
      <c r="AK1174" s="169">
        <v>0.946811819595645</v>
      </c>
      <c r="AL1174" s="169">
        <v>0.943786982248521</v>
      </c>
      <c r="AM1174" s="169">
        <v>0.945186549976969</v>
      </c>
      <c r="AN1174" s="169">
        <v>0.946811819595645</v>
      </c>
      <c r="AO1174" s="168">
        <v>0.99</v>
      </c>
      <c r="AP1174" s="358">
        <v>1</v>
      </c>
      <c r="AQ1174" s="358">
        <v>1</v>
      </c>
      <c r="AR1174" s="358">
        <v>1</v>
      </c>
      <c r="AS1174" s="359">
        <v>1</v>
      </c>
      <c r="AT1174" s="364">
        <v>0.0721861525408278</v>
      </c>
      <c r="AU1174" s="361">
        <v>0</v>
      </c>
      <c r="AV1174" s="362">
        <v>0.296296296296296</v>
      </c>
      <c r="AW1174" s="362">
        <v>0.0869565217391304</v>
      </c>
      <c r="AX1174" s="362">
        <v>0</v>
      </c>
      <c r="AY1174" s="142"/>
      <c r="AZ1174" s="140"/>
    </row>
    <row r="1175" spans="1:52">
      <c r="A1175" s="138"/>
      <c r="B1175" s="142"/>
      <c r="C1175" s="172" t="s">
        <v>1974</v>
      </c>
      <c r="D1175" s="166" t="s">
        <v>26</v>
      </c>
      <c r="E1175" s="166" t="s">
        <v>1975</v>
      </c>
      <c r="F1175" s="167" t="s">
        <v>2200</v>
      </c>
      <c r="G1175" s="195" t="s">
        <v>2201</v>
      </c>
      <c r="H1175" s="195" t="s">
        <v>2201</v>
      </c>
      <c r="I1175" s="195" t="s">
        <v>2201</v>
      </c>
      <c r="J1175" s="195" t="s">
        <v>2201</v>
      </c>
      <c r="K1175" s="168">
        <v>0.9</v>
      </c>
      <c r="L1175" s="169">
        <v>0.98</v>
      </c>
      <c r="M1175" s="169">
        <v>0.943396226415094</v>
      </c>
      <c r="N1175" s="170">
        <v>0.931818181818182</v>
      </c>
      <c r="O1175" s="170">
        <v>0.98</v>
      </c>
      <c r="P1175" s="356">
        <v>0.9</v>
      </c>
      <c r="Q1175" s="357">
        <v>0.97588908981314</v>
      </c>
      <c r="R1175" s="169">
        <v>0.988363456301065</v>
      </c>
      <c r="S1175" s="169">
        <v>0.992414664981037</v>
      </c>
      <c r="T1175" s="169">
        <v>0.97588908981314</v>
      </c>
      <c r="U1175" s="356">
        <v>0.9</v>
      </c>
      <c r="V1175" s="169">
        <v>0.934599156118143</v>
      </c>
      <c r="W1175" s="169">
        <v>0.936370388710077</v>
      </c>
      <c r="X1175" s="169">
        <v>0.943742098609355</v>
      </c>
      <c r="Y1175" s="169">
        <v>0.934599156118143</v>
      </c>
      <c r="Z1175" s="356">
        <v>0.92</v>
      </c>
      <c r="AA1175" s="356">
        <v>0.94474935967801</v>
      </c>
      <c r="AB1175" s="356">
        <v>0.957584471603163</v>
      </c>
      <c r="AC1175" s="356">
        <v>0.952891791044776</v>
      </c>
      <c r="AD1175" s="356">
        <v>0.94474935967801</v>
      </c>
      <c r="AE1175" s="356">
        <v>0.92</v>
      </c>
      <c r="AF1175" s="169">
        <v>0.997568881685575</v>
      </c>
      <c r="AG1175" s="169">
        <v>0.99586890663729</v>
      </c>
      <c r="AH1175" s="169">
        <v>0.995315244973648</v>
      </c>
      <c r="AI1175" s="169">
        <v>0.997568881685575</v>
      </c>
      <c r="AJ1175" s="356">
        <v>0.92</v>
      </c>
      <c r="AK1175" s="169">
        <v>0.957133507853403</v>
      </c>
      <c r="AL1175" s="169">
        <v>0.970976253298153</v>
      </c>
      <c r="AM1175" s="169">
        <v>0.96379726468222</v>
      </c>
      <c r="AN1175" s="169">
        <v>0.957133507853403</v>
      </c>
      <c r="AO1175" s="168">
        <v>0.99</v>
      </c>
      <c r="AP1175" s="358">
        <v>1</v>
      </c>
      <c r="AQ1175" s="358">
        <v>1</v>
      </c>
      <c r="AR1175" s="358">
        <v>1</v>
      </c>
      <c r="AS1175" s="359">
        <v>1</v>
      </c>
      <c r="AT1175" s="364">
        <v>0.0721861525408278</v>
      </c>
      <c r="AU1175" s="361">
        <v>0.0238095238095238</v>
      </c>
      <c r="AV1175" s="362">
        <v>0.0588235294117647</v>
      </c>
      <c r="AW1175" s="362">
        <v>0.0540540540540541</v>
      </c>
      <c r="AX1175" s="362">
        <v>0.0238095238095238</v>
      </c>
      <c r="AY1175" s="142"/>
      <c r="AZ1175" s="140"/>
    </row>
    <row r="1176" spans="1:52">
      <c r="A1176" s="138"/>
      <c r="B1176" s="142"/>
      <c r="C1176" s="172" t="s">
        <v>1974</v>
      </c>
      <c r="D1176" s="166" t="s">
        <v>26</v>
      </c>
      <c r="E1176" s="166" t="s">
        <v>1975</v>
      </c>
      <c r="F1176" s="167" t="s">
        <v>2202</v>
      </c>
      <c r="G1176" s="195" t="s">
        <v>2203</v>
      </c>
      <c r="H1176" s="195" t="s">
        <v>2203</v>
      </c>
      <c r="I1176" s="195" t="s">
        <v>2203</v>
      </c>
      <c r="J1176" s="195" t="s">
        <v>2203</v>
      </c>
      <c r="K1176" s="168">
        <v>0.9</v>
      </c>
      <c r="L1176" s="169">
        <v>0.947368421052632</v>
      </c>
      <c r="M1176" s="169">
        <v>0.894736842105263</v>
      </c>
      <c r="N1176" s="170">
        <v>0.939393939393939</v>
      </c>
      <c r="O1176" s="170">
        <v>0.947368421052632</v>
      </c>
      <c r="P1176" s="356">
        <v>0.9</v>
      </c>
      <c r="Q1176" s="357">
        <v>0.979302188054406</v>
      </c>
      <c r="R1176" s="169">
        <v>0.973005640612409</v>
      </c>
      <c r="S1176" s="169">
        <v>0.986842105263158</v>
      </c>
      <c r="T1176" s="169">
        <v>0.979302188054406</v>
      </c>
      <c r="U1176" s="356">
        <v>0.9</v>
      </c>
      <c r="V1176" s="169">
        <v>0.913069189828504</v>
      </c>
      <c r="W1176" s="169">
        <v>0.915793714746172</v>
      </c>
      <c r="X1176" s="169">
        <v>0.925438596491228</v>
      </c>
      <c r="Y1176" s="169">
        <v>0.913069189828504</v>
      </c>
      <c r="Z1176" s="356">
        <v>0.92</v>
      </c>
      <c r="AA1176" s="356">
        <v>0.944409743910056</v>
      </c>
      <c r="AB1176" s="356">
        <v>0.926966292134832</v>
      </c>
      <c r="AC1176" s="356">
        <v>0.946415094339623</v>
      </c>
      <c r="AD1176" s="356">
        <v>0.944409743910056</v>
      </c>
      <c r="AE1176" s="356">
        <v>0.92</v>
      </c>
      <c r="AF1176" s="169">
        <v>0.938189596937627</v>
      </c>
      <c r="AG1176" s="169">
        <v>0.844799432019879</v>
      </c>
      <c r="AH1176" s="169">
        <v>0.964318343315399</v>
      </c>
      <c r="AI1176" s="169">
        <v>0.938189596937627</v>
      </c>
      <c r="AJ1176" s="356">
        <v>0.92</v>
      </c>
      <c r="AK1176" s="169">
        <v>0.95754446356856</v>
      </c>
      <c r="AL1176" s="169">
        <v>0.950727358047865</v>
      </c>
      <c r="AM1176" s="169">
        <v>0.95904298459043</v>
      </c>
      <c r="AN1176" s="169">
        <v>0.95754446356856</v>
      </c>
      <c r="AO1176" s="168">
        <v>0.99</v>
      </c>
      <c r="AP1176" s="358">
        <v>1</v>
      </c>
      <c r="AQ1176" s="358">
        <v>1</v>
      </c>
      <c r="AR1176" s="358">
        <v>1</v>
      </c>
      <c r="AS1176" s="359">
        <v>1</v>
      </c>
      <c r="AT1176" s="364">
        <v>0.0721861525408278</v>
      </c>
      <c r="AU1176" s="361">
        <v>0</v>
      </c>
      <c r="AV1176" s="362">
        <v>0.142857142857143</v>
      </c>
      <c r="AW1176" s="362">
        <v>0</v>
      </c>
      <c r="AX1176" s="362">
        <v>0</v>
      </c>
      <c r="AY1176" s="142"/>
      <c r="AZ1176" s="140"/>
    </row>
    <row r="1177" spans="1:52">
      <c r="A1177" s="138"/>
      <c r="B1177" s="142"/>
      <c r="C1177" s="172" t="s">
        <v>1974</v>
      </c>
      <c r="D1177" s="166" t="s">
        <v>26</v>
      </c>
      <c r="E1177" s="166" t="s">
        <v>1975</v>
      </c>
      <c r="F1177" s="167" t="s">
        <v>2204</v>
      </c>
      <c r="G1177" s="195" t="s">
        <v>2205</v>
      </c>
      <c r="H1177" s="195" t="s">
        <v>2205</v>
      </c>
      <c r="I1177" s="195" t="s">
        <v>2205</v>
      </c>
      <c r="J1177" s="195" t="s">
        <v>2205</v>
      </c>
      <c r="K1177" s="168">
        <v>0.9</v>
      </c>
      <c r="L1177" s="169">
        <v>0.924528301886792</v>
      </c>
      <c r="M1177" s="169">
        <v>0.962962962962963</v>
      </c>
      <c r="N1177" s="170">
        <v>0.888888888888889</v>
      </c>
      <c r="O1177" s="170">
        <v>0.924528301886792</v>
      </c>
      <c r="P1177" s="356">
        <v>0.9</v>
      </c>
      <c r="Q1177" s="357">
        <v>0.939746300211416</v>
      </c>
      <c r="R1177" s="169">
        <v>0.963033953997809</v>
      </c>
      <c r="S1177" s="169">
        <v>0.968119713728042</v>
      </c>
      <c r="T1177" s="169">
        <v>0.939746300211416</v>
      </c>
      <c r="U1177" s="356">
        <v>0.9</v>
      </c>
      <c r="V1177" s="169">
        <v>0.933756166314306</v>
      </c>
      <c r="W1177" s="169">
        <v>0.93921139101862</v>
      </c>
      <c r="X1177" s="169">
        <v>0.938841899804815</v>
      </c>
      <c r="Y1177" s="169">
        <v>0.933756166314306</v>
      </c>
      <c r="Z1177" s="356">
        <v>0.92</v>
      </c>
      <c r="AA1177" s="356">
        <v>0.941637630662021</v>
      </c>
      <c r="AB1177" s="356">
        <v>0.94633730834753</v>
      </c>
      <c r="AC1177" s="356">
        <v>0.94980879541109</v>
      </c>
      <c r="AD1177" s="356">
        <v>0.941637630662021</v>
      </c>
      <c r="AE1177" s="356">
        <v>0.92</v>
      </c>
      <c r="AF1177" s="169">
        <v>0.992852501624431</v>
      </c>
      <c r="AG1177" s="169">
        <v>0.999278759466282</v>
      </c>
      <c r="AH1177" s="169">
        <v>0.996567069294342</v>
      </c>
      <c r="AI1177" s="169">
        <v>0.992852501624431</v>
      </c>
      <c r="AJ1177" s="356">
        <v>0.92</v>
      </c>
      <c r="AK1177" s="169">
        <v>0.958404558404558</v>
      </c>
      <c r="AL1177" s="169">
        <v>0.962672887852025</v>
      </c>
      <c r="AM1177" s="169">
        <v>0.955384191682732</v>
      </c>
      <c r="AN1177" s="169">
        <v>0.958404558404558</v>
      </c>
      <c r="AO1177" s="168">
        <v>0.99</v>
      </c>
      <c r="AP1177" s="358">
        <v>1</v>
      </c>
      <c r="AQ1177" s="358">
        <v>1</v>
      </c>
      <c r="AR1177" s="358">
        <v>1</v>
      </c>
      <c r="AS1177" s="359">
        <v>1</v>
      </c>
      <c r="AT1177" s="364">
        <v>0.0721861525408278</v>
      </c>
      <c r="AU1177" s="361">
        <v>0.03125</v>
      </c>
      <c r="AV1177" s="362">
        <v>0.0833333333333333</v>
      </c>
      <c r="AW1177" s="362">
        <v>0.09375</v>
      </c>
      <c r="AX1177" s="362">
        <v>0.03125</v>
      </c>
      <c r="AY1177" s="142"/>
      <c r="AZ1177" s="140"/>
    </row>
    <row r="1178" spans="1:52">
      <c r="A1178" s="138"/>
      <c r="B1178" s="142"/>
      <c r="C1178" s="172" t="s">
        <v>1974</v>
      </c>
      <c r="D1178" s="166" t="s">
        <v>237</v>
      </c>
      <c r="E1178" s="166" t="s">
        <v>1975</v>
      </c>
      <c r="F1178" s="167" t="s">
        <v>2206</v>
      </c>
      <c r="G1178" s="195" t="s">
        <v>2207</v>
      </c>
      <c r="H1178" s="195" t="s">
        <v>2207</v>
      </c>
      <c r="I1178" s="195" t="s">
        <v>2207</v>
      </c>
      <c r="J1178" s="195" t="s">
        <v>2207</v>
      </c>
      <c r="K1178" s="168">
        <v>0.9</v>
      </c>
      <c r="L1178" s="169" t="s">
        <v>32</v>
      </c>
      <c r="M1178" s="169" t="s">
        <v>32</v>
      </c>
      <c r="N1178" s="170" t="s">
        <v>32</v>
      </c>
      <c r="O1178" s="170" t="s">
        <v>32</v>
      </c>
      <c r="P1178" s="356">
        <v>0.9</v>
      </c>
      <c r="Q1178" s="357">
        <v>0</v>
      </c>
      <c r="R1178" s="169">
        <v>0</v>
      </c>
      <c r="S1178" s="169">
        <v>0</v>
      </c>
      <c r="T1178" s="169">
        <v>0</v>
      </c>
      <c r="U1178" s="356">
        <v>0.9</v>
      </c>
      <c r="V1178" s="169">
        <v>0</v>
      </c>
      <c r="W1178" s="169">
        <v>1</v>
      </c>
      <c r="X1178" s="169">
        <v>1</v>
      </c>
      <c r="Y1178" s="169">
        <v>0</v>
      </c>
      <c r="Z1178" s="356">
        <v>0.92</v>
      </c>
      <c r="AA1178" s="356" t="s">
        <v>32</v>
      </c>
      <c r="AB1178" s="356" t="s">
        <v>32</v>
      </c>
      <c r="AC1178" s="356" t="s">
        <v>32</v>
      </c>
      <c r="AD1178" s="356" t="s">
        <v>32</v>
      </c>
      <c r="AE1178" s="356">
        <v>0.92</v>
      </c>
      <c r="AF1178" s="169">
        <v>0.951030488843468</v>
      </c>
      <c r="AG1178" s="169">
        <v>0.944243882872042</v>
      </c>
      <c r="AH1178" s="169">
        <v>0.993778021776924</v>
      </c>
      <c r="AI1178" s="169">
        <v>0.951030488843468</v>
      </c>
      <c r="AJ1178" s="356">
        <v>0.92</v>
      </c>
      <c r="AK1178" s="169">
        <v>0.666666666666667</v>
      </c>
      <c r="AL1178" s="169">
        <v>1</v>
      </c>
      <c r="AM1178" s="169">
        <v>1</v>
      </c>
      <c r="AN1178" s="169">
        <v>0.666666666666667</v>
      </c>
      <c r="AO1178" s="168">
        <v>0.99</v>
      </c>
      <c r="AP1178" s="358">
        <v>1</v>
      </c>
      <c r="AQ1178" s="358">
        <v>1</v>
      </c>
      <c r="AR1178" s="358">
        <v>1</v>
      </c>
      <c r="AS1178" s="359">
        <v>1</v>
      </c>
      <c r="AT1178" s="364">
        <v>0.0721861525408278</v>
      </c>
      <c r="AU1178" s="361">
        <v>0</v>
      </c>
      <c r="AV1178" s="362" t="s">
        <v>32</v>
      </c>
      <c r="AW1178" s="362" t="s">
        <v>32</v>
      </c>
      <c r="AX1178" s="362">
        <v>0</v>
      </c>
      <c r="AY1178" s="142"/>
      <c r="AZ1178" s="140"/>
    </row>
    <row r="1179" spans="1:52">
      <c r="A1179" s="138"/>
      <c r="B1179" s="142"/>
      <c r="C1179" s="172" t="s">
        <v>1974</v>
      </c>
      <c r="D1179" s="166" t="s">
        <v>26</v>
      </c>
      <c r="E1179" s="166" t="s">
        <v>1975</v>
      </c>
      <c r="F1179" s="167" t="s">
        <v>2208</v>
      </c>
      <c r="G1179" s="195" t="s">
        <v>2209</v>
      </c>
      <c r="H1179" s="195" t="s">
        <v>2209</v>
      </c>
      <c r="I1179" s="195" t="s">
        <v>2209</v>
      </c>
      <c r="J1179" s="195" t="s">
        <v>2209</v>
      </c>
      <c r="K1179" s="168">
        <v>0.9</v>
      </c>
      <c r="L1179" s="169">
        <v>0.94</v>
      </c>
      <c r="M1179" s="169">
        <v>0.903846153846154</v>
      </c>
      <c r="N1179" s="170">
        <v>0.952380952380952</v>
      </c>
      <c r="O1179" s="170">
        <v>0.94</v>
      </c>
      <c r="P1179" s="356">
        <v>0.9</v>
      </c>
      <c r="Q1179" s="357">
        <v>0.979699553390175</v>
      </c>
      <c r="R1179" s="169">
        <v>0.976342710997442</v>
      </c>
      <c r="S1179" s="169">
        <v>0.965544244322631</v>
      </c>
      <c r="T1179" s="169">
        <v>0.979699553390175</v>
      </c>
      <c r="U1179" s="356">
        <v>0.9</v>
      </c>
      <c r="V1179" s="169">
        <v>0.92326431181486</v>
      </c>
      <c r="W1179" s="169">
        <v>0.918797953964194</v>
      </c>
      <c r="X1179" s="169">
        <v>0.906812842599843</v>
      </c>
      <c r="Y1179" s="169">
        <v>0.92326431181486</v>
      </c>
      <c r="Z1179" s="356">
        <v>0.92</v>
      </c>
      <c r="AA1179" s="356">
        <v>0.944713870029098</v>
      </c>
      <c r="AB1179" s="356">
        <v>0.943414634146341</v>
      </c>
      <c r="AC1179" s="356">
        <v>0.93546511627907</v>
      </c>
      <c r="AD1179" s="356">
        <v>0.944713870029098</v>
      </c>
      <c r="AE1179" s="356">
        <v>0.92</v>
      </c>
      <c r="AF1179" s="169">
        <v>0.994362745098039</v>
      </c>
      <c r="AG1179" s="169">
        <v>0.999066511085181</v>
      </c>
      <c r="AH1179" s="169">
        <v>0.99678334910123</v>
      </c>
      <c r="AI1179" s="169">
        <v>0.994362745098039</v>
      </c>
      <c r="AJ1179" s="356">
        <v>0.92</v>
      </c>
      <c r="AK1179" s="169">
        <v>0.962177525142108</v>
      </c>
      <c r="AL1179" s="169">
        <v>0.961761297798378</v>
      </c>
      <c r="AM1179" s="169">
        <v>0.947280613947281</v>
      </c>
      <c r="AN1179" s="169">
        <v>0.962177525142108</v>
      </c>
      <c r="AO1179" s="168">
        <v>0.99</v>
      </c>
      <c r="AP1179" s="358">
        <v>1</v>
      </c>
      <c r="AQ1179" s="358">
        <v>1</v>
      </c>
      <c r="AR1179" s="358">
        <v>1</v>
      </c>
      <c r="AS1179" s="359">
        <v>1</v>
      </c>
      <c r="AT1179" s="364">
        <v>0.0721861525408278</v>
      </c>
      <c r="AU1179" s="361">
        <v>0</v>
      </c>
      <c r="AV1179" s="362">
        <v>0.1</v>
      </c>
      <c r="AW1179" s="362">
        <v>0</v>
      </c>
      <c r="AX1179" s="362">
        <v>0</v>
      </c>
      <c r="AY1179" s="142"/>
      <c r="AZ1179" s="140"/>
    </row>
    <row r="1180" spans="1:52">
      <c r="A1180" s="138"/>
      <c r="B1180" s="142"/>
      <c r="C1180" s="172" t="s">
        <v>1974</v>
      </c>
      <c r="D1180" s="166" t="s">
        <v>26</v>
      </c>
      <c r="E1180" s="166" t="s">
        <v>1975</v>
      </c>
      <c r="F1180" s="167" t="s">
        <v>2210</v>
      </c>
      <c r="G1180" s="195" t="s">
        <v>2211</v>
      </c>
      <c r="H1180" s="195" t="s">
        <v>2211</v>
      </c>
      <c r="I1180" s="195" t="s">
        <v>2211</v>
      </c>
      <c r="J1180" s="195" t="s">
        <v>2211</v>
      </c>
      <c r="K1180" s="168">
        <v>0.9</v>
      </c>
      <c r="L1180" s="169">
        <v>0.980769230769231</v>
      </c>
      <c r="M1180" s="169">
        <v>0.959183673469388</v>
      </c>
      <c r="N1180" s="170">
        <v>0.952380952380952</v>
      </c>
      <c r="O1180" s="170">
        <v>0.980769230769231</v>
      </c>
      <c r="P1180" s="356">
        <v>0.9</v>
      </c>
      <c r="Q1180" s="357">
        <v>0.957824639289678</v>
      </c>
      <c r="R1180" s="169">
        <v>0.940830061693775</v>
      </c>
      <c r="S1180" s="169">
        <v>0.939588688946015</v>
      </c>
      <c r="T1180" s="169">
        <v>0.957824639289678</v>
      </c>
      <c r="U1180" s="356">
        <v>0.9</v>
      </c>
      <c r="V1180" s="169">
        <v>0.923418423973363</v>
      </c>
      <c r="W1180" s="169">
        <v>0.926528323051038</v>
      </c>
      <c r="X1180" s="169">
        <v>0.895886889460154</v>
      </c>
      <c r="Y1180" s="169">
        <v>0.923418423973363</v>
      </c>
      <c r="Z1180" s="356">
        <v>0.92</v>
      </c>
      <c r="AA1180" s="356">
        <v>0.959183673469388</v>
      </c>
      <c r="AB1180" s="356">
        <v>0.94056399132321</v>
      </c>
      <c r="AC1180" s="356">
        <v>0.962246777163904</v>
      </c>
      <c r="AD1180" s="356">
        <v>0.959183673469388</v>
      </c>
      <c r="AE1180" s="356">
        <v>0.92</v>
      </c>
      <c r="AF1180" s="169">
        <v>0.997052321296979</v>
      </c>
      <c r="AG1180" s="169">
        <v>0.998246844319776</v>
      </c>
      <c r="AH1180" s="169">
        <v>0.996959007420022</v>
      </c>
      <c r="AI1180" s="169">
        <v>0.997052321296979</v>
      </c>
      <c r="AJ1180" s="356">
        <v>0.92</v>
      </c>
      <c r="AK1180" s="169">
        <v>0.969558599695586</v>
      </c>
      <c r="AL1180" s="169">
        <v>0.962193460490463</v>
      </c>
      <c r="AM1180" s="169">
        <v>0.970225321888412</v>
      </c>
      <c r="AN1180" s="169">
        <v>0.969558599695586</v>
      </c>
      <c r="AO1180" s="168">
        <v>0.99</v>
      </c>
      <c r="AP1180" s="358">
        <v>1</v>
      </c>
      <c r="AQ1180" s="358">
        <v>1</v>
      </c>
      <c r="AR1180" s="358">
        <v>1</v>
      </c>
      <c r="AS1180" s="359">
        <v>1</v>
      </c>
      <c r="AT1180" s="364">
        <v>0.0721861525408278</v>
      </c>
      <c r="AU1180" s="361">
        <v>0</v>
      </c>
      <c r="AV1180" s="362">
        <v>0.25</v>
      </c>
      <c r="AW1180" s="362">
        <v>0</v>
      </c>
      <c r="AX1180" s="362">
        <v>0</v>
      </c>
      <c r="AY1180" s="142"/>
      <c r="AZ1180" s="140"/>
    </row>
    <row r="1181" spans="1:52">
      <c r="A1181" s="138"/>
      <c r="B1181" s="142"/>
      <c r="C1181" s="172" t="s">
        <v>1974</v>
      </c>
      <c r="D1181" s="166" t="s">
        <v>26</v>
      </c>
      <c r="E1181" s="166" t="s">
        <v>1975</v>
      </c>
      <c r="F1181" s="167" t="s">
        <v>2212</v>
      </c>
      <c r="G1181" s="195" t="s">
        <v>2213</v>
      </c>
      <c r="H1181" s="195" t="s">
        <v>2213</v>
      </c>
      <c r="I1181" s="195" t="s">
        <v>2213</v>
      </c>
      <c r="J1181" s="195" t="s">
        <v>2213</v>
      </c>
      <c r="K1181" s="168">
        <v>0.9</v>
      </c>
      <c r="L1181" s="169">
        <v>0.958333333333333</v>
      </c>
      <c r="M1181" s="169">
        <v>1</v>
      </c>
      <c r="N1181" s="170">
        <v>1</v>
      </c>
      <c r="O1181" s="170">
        <v>0.958333333333333</v>
      </c>
      <c r="P1181" s="356">
        <v>0.9</v>
      </c>
      <c r="Q1181" s="357">
        <v>0.985819625638117</v>
      </c>
      <c r="R1181" s="169">
        <v>0.986189037548554</v>
      </c>
      <c r="S1181" s="169">
        <v>0.988051470588235</v>
      </c>
      <c r="T1181" s="169">
        <v>0.985819625638117</v>
      </c>
      <c r="U1181" s="356">
        <v>0.9</v>
      </c>
      <c r="V1181" s="169">
        <v>0.921724333522405</v>
      </c>
      <c r="W1181" s="169">
        <v>0.944324557617609</v>
      </c>
      <c r="X1181" s="169">
        <v>0.928308823529412</v>
      </c>
      <c r="Y1181" s="169">
        <v>0.921724333522405</v>
      </c>
      <c r="Z1181" s="356">
        <v>0.92</v>
      </c>
      <c r="AA1181" s="356">
        <v>0.949553001277139</v>
      </c>
      <c r="AB1181" s="356">
        <v>0.953709575142676</v>
      </c>
      <c r="AC1181" s="356">
        <v>0.970742685671418</v>
      </c>
      <c r="AD1181" s="356">
        <v>0.949553001277139</v>
      </c>
      <c r="AE1181" s="356">
        <v>0.92</v>
      </c>
      <c r="AF1181" s="169">
        <v>0.999293186316087</v>
      </c>
      <c r="AG1181" s="169">
        <v>0.997957992998833</v>
      </c>
      <c r="AH1181" s="169">
        <v>0.996462524872872</v>
      </c>
      <c r="AI1181" s="169">
        <v>0.999293186316087</v>
      </c>
      <c r="AJ1181" s="356">
        <v>0.92</v>
      </c>
      <c r="AK1181" s="169">
        <v>0.961626575028637</v>
      </c>
      <c r="AL1181" s="169">
        <v>0.96738572162301</v>
      </c>
      <c r="AM1181" s="169">
        <v>0.974401321222131</v>
      </c>
      <c r="AN1181" s="169">
        <v>0.961626575028637</v>
      </c>
      <c r="AO1181" s="168">
        <v>0.99</v>
      </c>
      <c r="AP1181" s="358">
        <v>1</v>
      </c>
      <c r="AQ1181" s="358">
        <v>1</v>
      </c>
      <c r="AR1181" s="358">
        <v>1</v>
      </c>
      <c r="AS1181" s="359">
        <v>1</v>
      </c>
      <c r="AT1181" s="364">
        <v>0.0721861525408278</v>
      </c>
      <c r="AU1181" s="361">
        <v>0</v>
      </c>
      <c r="AV1181" s="362">
        <v>0.3</v>
      </c>
      <c r="AW1181" s="362">
        <v>0</v>
      </c>
      <c r="AX1181" s="362">
        <v>0</v>
      </c>
      <c r="AY1181" s="142"/>
      <c r="AZ1181" s="140"/>
    </row>
    <row r="1182" spans="1:52">
      <c r="A1182" s="138"/>
      <c r="B1182" s="142"/>
      <c r="C1182" s="172" t="s">
        <v>1974</v>
      </c>
      <c r="D1182" s="166" t="s">
        <v>26</v>
      </c>
      <c r="E1182" s="166" t="s">
        <v>1975</v>
      </c>
      <c r="F1182" s="167" t="s">
        <v>2214</v>
      </c>
      <c r="G1182" s="195" t="s">
        <v>2215</v>
      </c>
      <c r="H1182" s="195" t="s">
        <v>2215</v>
      </c>
      <c r="I1182" s="195" t="s">
        <v>2215</v>
      </c>
      <c r="J1182" s="195" t="s">
        <v>2215</v>
      </c>
      <c r="K1182" s="168">
        <v>0.9</v>
      </c>
      <c r="L1182" s="169">
        <v>0.934782608695652</v>
      </c>
      <c r="M1182" s="169">
        <v>0.916666666666667</v>
      </c>
      <c r="N1182" s="170">
        <v>0.95</v>
      </c>
      <c r="O1182" s="170">
        <v>0.934782608695652</v>
      </c>
      <c r="P1182" s="356">
        <v>0.9</v>
      </c>
      <c r="Q1182" s="357">
        <v>0.973058637083994</v>
      </c>
      <c r="R1182" s="169">
        <v>0.955421407011841</v>
      </c>
      <c r="S1182" s="169">
        <v>0.97294046903187</v>
      </c>
      <c r="T1182" s="169">
        <v>0.973058637083994</v>
      </c>
      <c r="U1182" s="356">
        <v>0.9</v>
      </c>
      <c r="V1182" s="169">
        <v>0.920126782884311</v>
      </c>
      <c r="W1182" s="169">
        <v>0.923380543301602</v>
      </c>
      <c r="X1182" s="169">
        <v>0.929645219482862</v>
      </c>
      <c r="Y1182" s="169">
        <v>0.920126782884311</v>
      </c>
      <c r="Z1182" s="356">
        <v>0.92</v>
      </c>
      <c r="AA1182" s="356">
        <v>0.940600978336827</v>
      </c>
      <c r="AB1182" s="356">
        <v>0.939597315436242</v>
      </c>
      <c r="AC1182" s="356">
        <v>0.946510656080234</v>
      </c>
      <c r="AD1182" s="356">
        <v>0.940600978336827</v>
      </c>
      <c r="AE1182" s="356">
        <v>0.92</v>
      </c>
      <c r="AF1182" s="169">
        <v>0.995419847328244</v>
      </c>
      <c r="AG1182" s="169">
        <v>0.998276159282882</v>
      </c>
      <c r="AH1182" s="169">
        <v>0.994495989935524</v>
      </c>
      <c r="AI1182" s="169">
        <v>0.995419847328244</v>
      </c>
      <c r="AJ1182" s="356">
        <v>0.92</v>
      </c>
      <c r="AK1182" s="169">
        <v>0.955282555282555</v>
      </c>
      <c r="AL1182" s="169">
        <v>0.954328943681704</v>
      </c>
      <c r="AM1182" s="169">
        <v>0.955374753451677</v>
      </c>
      <c r="AN1182" s="169">
        <v>0.955282555282555</v>
      </c>
      <c r="AO1182" s="168">
        <v>0.99</v>
      </c>
      <c r="AP1182" s="358">
        <v>1</v>
      </c>
      <c r="AQ1182" s="358">
        <v>1</v>
      </c>
      <c r="AR1182" s="358">
        <v>1</v>
      </c>
      <c r="AS1182" s="359">
        <v>1</v>
      </c>
      <c r="AT1182" s="364">
        <v>0.0721861525408278</v>
      </c>
      <c r="AU1182" s="361">
        <v>0.0227272727272727</v>
      </c>
      <c r="AV1182" s="362">
        <v>0.194444444444444</v>
      </c>
      <c r="AW1182" s="362">
        <v>0.03125</v>
      </c>
      <c r="AX1182" s="362">
        <v>0.0227272727272727</v>
      </c>
      <c r="AY1182" s="142"/>
      <c r="AZ1182" s="140"/>
    </row>
    <row r="1183" spans="1:52">
      <c r="A1183" s="138"/>
      <c r="B1183" s="142"/>
      <c r="C1183" s="172" t="s">
        <v>1974</v>
      </c>
      <c r="D1183" s="166" t="s">
        <v>26</v>
      </c>
      <c r="E1183" s="166" t="s">
        <v>1975</v>
      </c>
      <c r="F1183" s="167" t="s">
        <v>2216</v>
      </c>
      <c r="G1183" s="195" t="s">
        <v>2217</v>
      </c>
      <c r="H1183" s="195" t="s">
        <v>2217</v>
      </c>
      <c r="I1183" s="195" t="s">
        <v>2217</v>
      </c>
      <c r="J1183" s="195" t="s">
        <v>2217</v>
      </c>
      <c r="K1183" s="168">
        <v>0.9</v>
      </c>
      <c r="L1183" s="169">
        <v>0.946428571428571</v>
      </c>
      <c r="M1183" s="169">
        <v>0.910714285714286</v>
      </c>
      <c r="N1183" s="170">
        <v>0.902439024390244</v>
      </c>
      <c r="O1183" s="170">
        <v>0.946428571428571</v>
      </c>
      <c r="P1183" s="356">
        <v>0.9</v>
      </c>
      <c r="Q1183" s="357">
        <v>0.950498338870432</v>
      </c>
      <c r="R1183" s="169">
        <v>0.924946581196581</v>
      </c>
      <c r="S1183" s="169">
        <v>0.933291378225299</v>
      </c>
      <c r="T1183" s="169">
        <v>0.950498338870432</v>
      </c>
      <c r="U1183" s="356">
        <v>0.9</v>
      </c>
      <c r="V1183" s="169">
        <v>0.926578073089701</v>
      </c>
      <c r="W1183" s="169">
        <v>0.929220085470085</v>
      </c>
      <c r="X1183" s="169">
        <v>0.917558212712398</v>
      </c>
      <c r="Y1183" s="169">
        <v>0.926578073089701</v>
      </c>
      <c r="Z1183" s="356">
        <v>0.92</v>
      </c>
      <c r="AA1183" s="356">
        <v>0.919776119402985</v>
      </c>
      <c r="AB1183" s="356">
        <v>0.943873807776963</v>
      </c>
      <c r="AC1183" s="356">
        <v>0.947884187082405</v>
      </c>
      <c r="AD1183" s="356">
        <v>0.919776119402985</v>
      </c>
      <c r="AE1183" s="356">
        <v>0.92</v>
      </c>
      <c r="AF1183" s="169">
        <v>0.994627988181574</v>
      </c>
      <c r="AG1183" s="169">
        <v>0.993651599796851</v>
      </c>
      <c r="AH1183" s="169">
        <v>0.990762512596574</v>
      </c>
      <c r="AI1183" s="169">
        <v>0.994627988181574</v>
      </c>
      <c r="AJ1183" s="356">
        <v>0.92</v>
      </c>
      <c r="AK1183" s="169">
        <v>0.947414092329052</v>
      </c>
      <c r="AL1183" s="169">
        <v>0.961366094884871</v>
      </c>
      <c r="AM1183" s="169">
        <v>0.953834115805947</v>
      </c>
      <c r="AN1183" s="169">
        <v>0.947414092329052</v>
      </c>
      <c r="AO1183" s="168">
        <v>0.99</v>
      </c>
      <c r="AP1183" s="358">
        <v>1</v>
      </c>
      <c r="AQ1183" s="358">
        <v>1</v>
      </c>
      <c r="AR1183" s="358">
        <v>1</v>
      </c>
      <c r="AS1183" s="359">
        <v>1</v>
      </c>
      <c r="AT1183" s="364">
        <v>0.0721861525408278</v>
      </c>
      <c r="AU1183" s="361">
        <v>0</v>
      </c>
      <c r="AV1183" s="362">
        <v>0.324324324324324</v>
      </c>
      <c r="AW1183" s="362">
        <v>0.0526315789473684</v>
      </c>
      <c r="AX1183" s="362">
        <v>0</v>
      </c>
      <c r="AY1183" s="142"/>
      <c r="AZ1183" s="140"/>
    </row>
    <row r="1184" spans="1:52">
      <c r="A1184" s="138"/>
      <c r="B1184" s="142"/>
      <c r="C1184" s="172" t="s">
        <v>1974</v>
      </c>
      <c r="D1184" s="166" t="s">
        <v>26</v>
      </c>
      <c r="E1184" s="166" t="s">
        <v>1975</v>
      </c>
      <c r="F1184" s="167" t="s">
        <v>2218</v>
      </c>
      <c r="G1184" s="195" t="s">
        <v>2219</v>
      </c>
      <c r="H1184" s="195" t="s">
        <v>2219</v>
      </c>
      <c r="I1184" s="195" t="s">
        <v>2219</v>
      </c>
      <c r="J1184" s="195" t="s">
        <v>2219</v>
      </c>
      <c r="K1184" s="168">
        <v>0.9</v>
      </c>
      <c r="L1184" s="169">
        <v>0.893333333333333</v>
      </c>
      <c r="M1184" s="169">
        <v>0.902439024390244</v>
      </c>
      <c r="N1184" s="170">
        <v>0.931034482758621</v>
      </c>
      <c r="O1184" s="170">
        <v>0.893333333333333</v>
      </c>
      <c r="P1184" s="356">
        <v>0.9</v>
      </c>
      <c r="Q1184" s="357">
        <v>0.956622936944562</v>
      </c>
      <c r="R1184" s="169">
        <v>0.821002386634845</v>
      </c>
      <c r="S1184" s="169">
        <v>0.93127147766323</v>
      </c>
      <c r="T1184" s="169">
        <v>0.956622936944562</v>
      </c>
      <c r="U1184" s="356">
        <v>0.9</v>
      </c>
      <c r="V1184" s="169">
        <v>0.924037240795599</v>
      </c>
      <c r="W1184" s="169">
        <v>0.8030230708035</v>
      </c>
      <c r="X1184" s="169">
        <v>0.918814432989691</v>
      </c>
      <c r="Y1184" s="169">
        <v>0.924037240795599</v>
      </c>
      <c r="Z1184" s="356">
        <v>0.92</v>
      </c>
      <c r="AA1184" s="356">
        <v>0.928320140721196</v>
      </c>
      <c r="AB1184" s="356">
        <v>0.94017094017094</v>
      </c>
      <c r="AC1184" s="356">
        <v>0.944777911164466</v>
      </c>
      <c r="AD1184" s="356">
        <v>0.928320140721196</v>
      </c>
      <c r="AE1184" s="356">
        <v>0.92</v>
      </c>
      <c r="AF1184" s="169">
        <v>0.996791325514494</v>
      </c>
      <c r="AG1184" s="169">
        <v>0.996716113690409</v>
      </c>
      <c r="AH1184" s="169">
        <v>0.997565799482732</v>
      </c>
      <c r="AI1184" s="169">
        <v>0.996791325514494</v>
      </c>
      <c r="AJ1184" s="356">
        <v>0.92</v>
      </c>
      <c r="AK1184" s="169">
        <v>0.957512229210342</v>
      </c>
      <c r="AL1184" s="169">
        <v>0.956385163706657</v>
      </c>
      <c r="AM1184" s="169">
        <v>0.970963704630789</v>
      </c>
      <c r="AN1184" s="169">
        <v>0.957512229210342</v>
      </c>
      <c r="AO1184" s="168">
        <v>0.99</v>
      </c>
      <c r="AP1184" s="358">
        <v>1</v>
      </c>
      <c r="AQ1184" s="358">
        <v>1</v>
      </c>
      <c r="AR1184" s="358">
        <v>1</v>
      </c>
      <c r="AS1184" s="359">
        <v>1</v>
      </c>
      <c r="AT1184" s="364">
        <v>0.0721861525408278</v>
      </c>
      <c r="AU1184" s="361">
        <v>0.0526315789473684</v>
      </c>
      <c r="AV1184" s="362">
        <v>0.208333333333333</v>
      </c>
      <c r="AW1184" s="362">
        <v>0.0212765957446809</v>
      </c>
      <c r="AX1184" s="362">
        <v>0.0526315789473684</v>
      </c>
      <c r="AY1184" s="142"/>
      <c r="AZ1184" s="140"/>
    </row>
    <row r="1185" spans="1:52">
      <c r="A1185" s="138"/>
      <c r="B1185" s="142"/>
      <c r="C1185" s="172" t="s">
        <v>1974</v>
      </c>
      <c r="D1185" s="166" t="s">
        <v>26</v>
      </c>
      <c r="E1185" s="166" t="s">
        <v>1975</v>
      </c>
      <c r="F1185" s="167" t="s">
        <v>2220</v>
      </c>
      <c r="G1185" s="195" t="s">
        <v>2221</v>
      </c>
      <c r="H1185" s="195" t="s">
        <v>2221</v>
      </c>
      <c r="I1185" s="195" t="s">
        <v>2221</v>
      </c>
      <c r="J1185" s="195" t="s">
        <v>2221</v>
      </c>
      <c r="K1185" s="168">
        <v>0.9</v>
      </c>
      <c r="L1185" s="169">
        <v>0.872727272727273</v>
      </c>
      <c r="M1185" s="169">
        <v>0.898305084745763</v>
      </c>
      <c r="N1185" s="170">
        <v>0.886363636363636</v>
      </c>
      <c r="O1185" s="170">
        <v>0.872727272727273</v>
      </c>
      <c r="P1185" s="356">
        <v>0.9</v>
      </c>
      <c r="Q1185" s="357">
        <v>0.96362286562732</v>
      </c>
      <c r="R1185" s="169">
        <v>0.969072164948454</v>
      </c>
      <c r="S1185" s="169">
        <v>0.979016393442623</v>
      </c>
      <c r="T1185" s="169">
        <v>0.96362286562732</v>
      </c>
      <c r="U1185" s="356">
        <v>0.9</v>
      </c>
      <c r="V1185" s="169">
        <v>0.923533778767632</v>
      </c>
      <c r="W1185" s="169">
        <v>0.922137818773738</v>
      </c>
      <c r="X1185" s="169">
        <v>0.920655737704918</v>
      </c>
      <c r="Y1185" s="169">
        <v>0.923533778767632</v>
      </c>
      <c r="Z1185" s="356">
        <v>0.92</v>
      </c>
      <c r="AA1185" s="356">
        <v>0.924403183023873</v>
      </c>
      <c r="AB1185" s="356">
        <v>0.945369753497668</v>
      </c>
      <c r="AC1185" s="356">
        <v>0.937691521961185</v>
      </c>
      <c r="AD1185" s="356">
        <v>0.924403183023873</v>
      </c>
      <c r="AE1185" s="356">
        <v>0.92</v>
      </c>
      <c r="AF1185" s="169">
        <v>0.996963562753036</v>
      </c>
      <c r="AG1185" s="169">
        <v>0.999485331960885</v>
      </c>
      <c r="AH1185" s="169">
        <v>0.997246262785208</v>
      </c>
      <c r="AI1185" s="169">
        <v>0.996963562753036</v>
      </c>
      <c r="AJ1185" s="356">
        <v>0.92</v>
      </c>
      <c r="AK1185" s="169">
        <v>0.951196621304552</v>
      </c>
      <c r="AL1185" s="169">
        <v>0.962406015037594</v>
      </c>
      <c r="AM1185" s="169">
        <v>0.955670926517572</v>
      </c>
      <c r="AN1185" s="169">
        <v>0.951196621304552</v>
      </c>
      <c r="AO1185" s="168">
        <v>0.99</v>
      </c>
      <c r="AP1185" s="358">
        <v>1</v>
      </c>
      <c r="AQ1185" s="358">
        <v>1</v>
      </c>
      <c r="AR1185" s="358">
        <v>1</v>
      </c>
      <c r="AS1185" s="359">
        <v>1</v>
      </c>
      <c r="AT1185" s="364">
        <v>0.0721861525408278</v>
      </c>
      <c r="AU1185" s="361">
        <v>0.0454545454545455</v>
      </c>
      <c r="AV1185" s="362">
        <v>0.32</v>
      </c>
      <c r="AW1185" s="362">
        <v>0.0526315789473684</v>
      </c>
      <c r="AX1185" s="362">
        <v>0.0454545454545455</v>
      </c>
      <c r="AY1185" s="142"/>
      <c r="AZ1185" s="140"/>
    </row>
    <row r="1186" spans="1:52">
      <c r="A1186" s="138"/>
      <c r="B1186" s="142"/>
      <c r="C1186" s="172" t="s">
        <v>1974</v>
      </c>
      <c r="D1186" s="166" t="s">
        <v>26</v>
      </c>
      <c r="E1186" s="166" t="s">
        <v>1975</v>
      </c>
      <c r="F1186" s="167" t="s">
        <v>2222</v>
      </c>
      <c r="G1186" s="195" t="s">
        <v>2223</v>
      </c>
      <c r="H1186" s="195" t="s">
        <v>2223</v>
      </c>
      <c r="I1186" s="195" t="s">
        <v>2223</v>
      </c>
      <c r="J1186" s="195" t="s">
        <v>2223</v>
      </c>
      <c r="K1186" s="168">
        <v>0.9</v>
      </c>
      <c r="L1186" s="169">
        <v>0.987341772151899</v>
      </c>
      <c r="M1186" s="169">
        <v>0.964705882352941</v>
      </c>
      <c r="N1186" s="170">
        <v>0.967741935483871</v>
      </c>
      <c r="O1186" s="170">
        <v>0.987341772151899</v>
      </c>
      <c r="P1186" s="356">
        <v>0.9</v>
      </c>
      <c r="Q1186" s="357">
        <v>0.977653631284916</v>
      </c>
      <c r="R1186" s="169">
        <v>0.976975993261266</v>
      </c>
      <c r="S1186" s="169">
        <v>0.981421936405859</v>
      </c>
      <c r="T1186" s="169">
        <v>0.977653631284916</v>
      </c>
      <c r="U1186" s="356">
        <v>0.9</v>
      </c>
      <c r="V1186" s="169">
        <v>0.916201117318436</v>
      </c>
      <c r="W1186" s="169">
        <v>0.89218026112593</v>
      </c>
      <c r="X1186" s="169">
        <v>0.950339406931047</v>
      </c>
      <c r="Y1186" s="169">
        <v>0.916201117318436</v>
      </c>
      <c r="Z1186" s="356">
        <v>0.92</v>
      </c>
      <c r="AA1186" s="356">
        <v>0.863504706734251</v>
      </c>
      <c r="AB1186" s="356">
        <v>0.918406072106262</v>
      </c>
      <c r="AC1186" s="356">
        <v>0.907741251325557</v>
      </c>
      <c r="AD1186" s="356">
        <v>0.863504706734251</v>
      </c>
      <c r="AE1186" s="356">
        <v>0.92</v>
      </c>
      <c r="AF1186" s="169">
        <v>0.996748789827325</v>
      </c>
      <c r="AG1186" s="169">
        <v>0.997728662531668</v>
      </c>
      <c r="AH1186" s="169">
        <v>0.994922866627612</v>
      </c>
      <c r="AI1186" s="169">
        <v>0.996748789827325</v>
      </c>
      <c r="AJ1186" s="356">
        <v>0.92</v>
      </c>
      <c r="AK1186" s="169">
        <v>0.933175355450237</v>
      </c>
      <c r="AL1186" s="169">
        <v>0.952454144891895</v>
      </c>
      <c r="AM1186" s="169">
        <v>0.948132337246531</v>
      </c>
      <c r="AN1186" s="169">
        <v>0.933175355450237</v>
      </c>
      <c r="AO1186" s="168">
        <v>0.99</v>
      </c>
      <c r="AP1186" s="358">
        <v>1</v>
      </c>
      <c r="AQ1186" s="358">
        <v>1</v>
      </c>
      <c r="AR1186" s="358">
        <v>1</v>
      </c>
      <c r="AS1186" s="359">
        <v>1</v>
      </c>
      <c r="AT1186" s="364">
        <v>0.0721861525408278</v>
      </c>
      <c r="AU1186" s="361">
        <v>0</v>
      </c>
      <c r="AV1186" s="362">
        <v>0.13953488372093</v>
      </c>
      <c r="AW1186" s="362">
        <v>0</v>
      </c>
      <c r="AX1186" s="362">
        <v>0</v>
      </c>
      <c r="AY1186" s="142"/>
      <c r="AZ1186" s="140"/>
    </row>
    <row r="1187" spans="1:52">
      <c r="A1187" s="138"/>
      <c r="B1187" s="142"/>
      <c r="C1187" s="172" t="s">
        <v>1974</v>
      </c>
      <c r="D1187" s="166" t="s">
        <v>26</v>
      </c>
      <c r="E1187" s="166" t="s">
        <v>1975</v>
      </c>
      <c r="F1187" s="167" t="s">
        <v>2224</v>
      </c>
      <c r="G1187" s="195" t="s">
        <v>2225</v>
      </c>
      <c r="H1187" s="195" t="s">
        <v>2225</v>
      </c>
      <c r="I1187" s="195" t="s">
        <v>2225</v>
      </c>
      <c r="J1187" s="195" t="s">
        <v>2225</v>
      </c>
      <c r="K1187" s="168">
        <v>0.9</v>
      </c>
      <c r="L1187" s="169">
        <v>0.964285714285714</v>
      </c>
      <c r="M1187" s="169">
        <v>1</v>
      </c>
      <c r="N1187" s="170">
        <v>1</v>
      </c>
      <c r="O1187" s="170">
        <v>0.964285714285714</v>
      </c>
      <c r="P1187" s="356">
        <v>0.9</v>
      </c>
      <c r="Q1187" s="357">
        <v>0.951746031746032</v>
      </c>
      <c r="R1187" s="169">
        <v>0.961260330578512</v>
      </c>
      <c r="S1187" s="169">
        <v>0.971612903225806</v>
      </c>
      <c r="T1187" s="169">
        <v>0.951746031746032</v>
      </c>
      <c r="U1187" s="356">
        <v>0.9</v>
      </c>
      <c r="V1187" s="169">
        <v>0.901587301587302</v>
      </c>
      <c r="W1187" s="169">
        <v>0.90495867768595</v>
      </c>
      <c r="X1187" s="169">
        <v>0.901935483870968</v>
      </c>
      <c r="Y1187" s="169">
        <v>0.901587301587302</v>
      </c>
      <c r="Z1187" s="356">
        <v>0.92</v>
      </c>
      <c r="AA1187" s="356">
        <v>0.93173198482933</v>
      </c>
      <c r="AB1187" s="356">
        <v>0.912222222222222</v>
      </c>
      <c r="AC1187" s="356">
        <v>0.915611814345992</v>
      </c>
      <c r="AD1187" s="356">
        <v>0.93173198482933</v>
      </c>
      <c r="AE1187" s="356">
        <v>0.92</v>
      </c>
      <c r="AF1187" s="169">
        <v>0.996428571428571</v>
      </c>
      <c r="AG1187" s="169">
        <v>0.998223801065719</v>
      </c>
      <c r="AH1187" s="169">
        <v>0.997891185153943</v>
      </c>
      <c r="AI1187" s="169">
        <v>0.996428571428571</v>
      </c>
      <c r="AJ1187" s="356">
        <v>0.92</v>
      </c>
      <c r="AK1187" s="169">
        <v>0.954564401834098</v>
      </c>
      <c r="AL1187" s="169">
        <v>0.942524682651622</v>
      </c>
      <c r="AM1187" s="169">
        <v>0.943955164131305</v>
      </c>
      <c r="AN1187" s="169">
        <v>0.954564401834098</v>
      </c>
      <c r="AO1187" s="168">
        <v>0.99</v>
      </c>
      <c r="AP1187" s="358">
        <v>1</v>
      </c>
      <c r="AQ1187" s="358">
        <v>1</v>
      </c>
      <c r="AR1187" s="358">
        <v>1</v>
      </c>
      <c r="AS1187" s="359">
        <v>1</v>
      </c>
      <c r="AT1187" s="364">
        <v>0.0721861525408278</v>
      </c>
      <c r="AU1187" s="361">
        <v>0</v>
      </c>
      <c r="AV1187" s="362">
        <v>0</v>
      </c>
      <c r="AW1187" s="362">
        <v>0</v>
      </c>
      <c r="AX1187" s="362">
        <v>0</v>
      </c>
      <c r="AY1187" s="142"/>
      <c r="AZ1187" s="140"/>
    </row>
    <row r="1188" spans="1:52">
      <c r="A1188" s="138"/>
      <c r="B1188" s="142"/>
      <c r="C1188" s="172" t="s">
        <v>1974</v>
      </c>
      <c r="D1188" s="166" t="s">
        <v>26</v>
      </c>
      <c r="E1188" s="166" t="s">
        <v>1975</v>
      </c>
      <c r="F1188" s="167" t="s">
        <v>2226</v>
      </c>
      <c r="G1188" s="195" t="s">
        <v>2227</v>
      </c>
      <c r="H1188" s="195" t="s">
        <v>2227</v>
      </c>
      <c r="I1188" s="195" t="s">
        <v>2227</v>
      </c>
      <c r="J1188" s="195" t="s">
        <v>2227</v>
      </c>
      <c r="K1188" s="168">
        <v>0.9</v>
      </c>
      <c r="L1188" s="169">
        <v>0.981481481481482</v>
      </c>
      <c r="M1188" s="169">
        <v>0.964912280701754</v>
      </c>
      <c r="N1188" s="170">
        <v>0.951219512195122</v>
      </c>
      <c r="O1188" s="170">
        <v>0.981481481481482</v>
      </c>
      <c r="P1188" s="356">
        <v>0.9</v>
      </c>
      <c r="Q1188" s="357">
        <v>0.983989753442203</v>
      </c>
      <c r="R1188" s="169">
        <v>0.977423954372624</v>
      </c>
      <c r="S1188" s="169">
        <v>0.977639751552795</v>
      </c>
      <c r="T1188" s="169">
        <v>0.983989753442203</v>
      </c>
      <c r="U1188" s="356">
        <v>0.9</v>
      </c>
      <c r="V1188" s="169">
        <v>0.931155939801473</v>
      </c>
      <c r="W1188" s="169">
        <v>0.917300380228137</v>
      </c>
      <c r="X1188" s="169">
        <v>0.916770186335404</v>
      </c>
      <c r="Y1188" s="169">
        <v>0.931155939801473</v>
      </c>
      <c r="Z1188" s="356">
        <v>0.92</v>
      </c>
      <c r="AA1188" s="356">
        <v>0.929547088425593</v>
      </c>
      <c r="AB1188" s="356">
        <v>0.948545861297539</v>
      </c>
      <c r="AC1188" s="356">
        <v>0.922222222222222</v>
      </c>
      <c r="AD1188" s="356">
        <v>0.929547088425593</v>
      </c>
      <c r="AE1188" s="356">
        <v>0.92</v>
      </c>
      <c r="AF1188" s="169">
        <v>0.999500249875062</v>
      </c>
      <c r="AG1188" s="169">
        <v>0.997867803837953</v>
      </c>
      <c r="AH1188" s="169">
        <v>0.997788833609729</v>
      </c>
      <c r="AI1188" s="169">
        <v>0.999500249875062</v>
      </c>
      <c r="AJ1188" s="356">
        <v>0.92</v>
      </c>
      <c r="AK1188" s="169">
        <v>0.958223394898857</v>
      </c>
      <c r="AL1188" s="169">
        <v>0.9621553433051</v>
      </c>
      <c r="AM1188" s="169">
        <v>0.947955390334573</v>
      </c>
      <c r="AN1188" s="169">
        <v>0.958223394898857</v>
      </c>
      <c r="AO1188" s="168">
        <v>0.99</v>
      </c>
      <c r="AP1188" s="358">
        <v>1</v>
      </c>
      <c r="AQ1188" s="358">
        <v>1</v>
      </c>
      <c r="AR1188" s="358">
        <v>1</v>
      </c>
      <c r="AS1188" s="359">
        <v>1</v>
      </c>
      <c r="AT1188" s="364">
        <v>0.0721861525408278</v>
      </c>
      <c r="AU1188" s="361">
        <v>0.0384615384615385</v>
      </c>
      <c r="AV1188" s="362">
        <v>0.205882352941176</v>
      </c>
      <c r="AW1188" s="362">
        <v>0</v>
      </c>
      <c r="AX1188" s="362">
        <v>0.0384615384615385</v>
      </c>
      <c r="AY1188" s="142"/>
      <c r="AZ1188" s="140"/>
    </row>
    <row r="1189" spans="1:52">
      <c r="A1189" s="138"/>
      <c r="B1189" s="142"/>
      <c r="C1189" s="172" t="s">
        <v>1974</v>
      </c>
      <c r="D1189" s="166" t="s">
        <v>26</v>
      </c>
      <c r="E1189" s="166" t="s">
        <v>1975</v>
      </c>
      <c r="F1189" s="167" t="s">
        <v>2228</v>
      </c>
      <c r="G1189" s="195" t="s">
        <v>2229</v>
      </c>
      <c r="H1189" s="195" t="s">
        <v>2229</v>
      </c>
      <c r="I1189" s="195" t="s">
        <v>2229</v>
      </c>
      <c r="J1189" s="195" t="s">
        <v>2229</v>
      </c>
      <c r="K1189" s="168">
        <v>0.9</v>
      </c>
      <c r="L1189" s="169">
        <v>0.95</v>
      </c>
      <c r="M1189" s="169">
        <v>0.975609756097561</v>
      </c>
      <c r="N1189" s="170">
        <v>0.947368421052632</v>
      </c>
      <c r="O1189" s="170">
        <v>0.95</v>
      </c>
      <c r="P1189" s="356">
        <v>0.9</v>
      </c>
      <c r="Q1189" s="357">
        <v>0.957401032702238</v>
      </c>
      <c r="R1189" s="169">
        <v>0.929952572053995</v>
      </c>
      <c r="S1189" s="169">
        <v>0.9</v>
      </c>
      <c r="T1189" s="169">
        <v>0.957401032702238</v>
      </c>
      <c r="U1189" s="356">
        <v>0.9</v>
      </c>
      <c r="V1189" s="169">
        <v>0.891566265060241</v>
      </c>
      <c r="W1189" s="169">
        <v>0.875957679678949</v>
      </c>
      <c r="X1189" s="169">
        <v>0.869369369369369</v>
      </c>
      <c r="Y1189" s="169">
        <v>0.891566265060241</v>
      </c>
      <c r="Z1189" s="356">
        <v>0.92</v>
      </c>
      <c r="AA1189" s="356">
        <v>0.903192584963955</v>
      </c>
      <c r="AB1189" s="356">
        <v>0.905607476635514</v>
      </c>
      <c r="AC1189" s="356">
        <v>0.955128205128205</v>
      </c>
      <c r="AD1189" s="356">
        <v>0.903192584963955</v>
      </c>
      <c r="AE1189" s="356">
        <v>0.92</v>
      </c>
      <c r="AF1189" s="169">
        <v>0.997012377294067</v>
      </c>
      <c r="AG1189" s="169">
        <v>0.996546961325967</v>
      </c>
      <c r="AH1189" s="169">
        <v>0.994583333333333</v>
      </c>
      <c r="AI1189" s="169">
        <v>0.997012377294067</v>
      </c>
      <c r="AJ1189" s="356">
        <v>0.92</v>
      </c>
      <c r="AK1189" s="169">
        <v>0.940307506783238</v>
      </c>
      <c r="AL1189" s="169">
        <v>0.934400419837313</v>
      </c>
      <c r="AM1189" s="169">
        <v>0.970899470899471</v>
      </c>
      <c r="AN1189" s="169">
        <v>0.940307506783238</v>
      </c>
      <c r="AO1189" s="168">
        <v>0.99</v>
      </c>
      <c r="AP1189" s="358">
        <v>1</v>
      </c>
      <c r="AQ1189" s="358">
        <v>1</v>
      </c>
      <c r="AR1189" s="358">
        <v>1</v>
      </c>
      <c r="AS1189" s="359">
        <v>1</v>
      </c>
      <c r="AT1189" s="364">
        <v>0.0721861525408278</v>
      </c>
      <c r="AU1189" s="361">
        <v>0.0476190476190476</v>
      </c>
      <c r="AV1189" s="362">
        <v>0.25</v>
      </c>
      <c r="AW1189" s="362">
        <v>0.214285714285714</v>
      </c>
      <c r="AX1189" s="362">
        <v>0.0476190476190476</v>
      </c>
      <c r="AY1189" s="142"/>
      <c r="AZ1189" s="140"/>
    </row>
    <row r="1190" spans="1:52">
      <c r="A1190" s="138"/>
      <c r="B1190" s="142"/>
      <c r="C1190" s="172" t="s">
        <v>1974</v>
      </c>
      <c r="D1190" s="166" t="s">
        <v>26</v>
      </c>
      <c r="E1190" s="166" t="s">
        <v>1975</v>
      </c>
      <c r="F1190" s="167" t="s">
        <v>2230</v>
      </c>
      <c r="G1190" s="195" t="s">
        <v>2231</v>
      </c>
      <c r="H1190" s="195" t="s">
        <v>2231</v>
      </c>
      <c r="I1190" s="195" t="s">
        <v>2231</v>
      </c>
      <c r="J1190" s="195" t="s">
        <v>2231</v>
      </c>
      <c r="K1190" s="168">
        <v>0.9</v>
      </c>
      <c r="L1190" s="169">
        <v>0.80952380952381</v>
      </c>
      <c r="M1190" s="169">
        <v>0.909090909090909</v>
      </c>
      <c r="N1190" s="170">
        <v>1</v>
      </c>
      <c r="O1190" s="170">
        <v>0.80952380952381</v>
      </c>
      <c r="P1190" s="356">
        <v>0.9</v>
      </c>
      <c r="Q1190" s="357">
        <v>0.96936170212766</v>
      </c>
      <c r="R1190" s="169">
        <v>0.975260416666667</v>
      </c>
      <c r="S1190" s="169">
        <v>0.980854197349043</v>
      </c>
      <c r="T1190" s="169">
        <v>0.96936170212766</v>
      </c>
      <c r="U1190" s="356">
        <v>0.9</v>
      </c>
      <c r="V1190" s="169">
        <v>0.92936170212766</v>
      </c>
      <c r="W1190" s="169">
        <v>0.951822916666667</v>
      </c>
      <c r="X1190" s="169">
        <v>0.952871870397644</v>
      </c>
      <c r="Y1190" s="169">
        <v>0.92936170212766</v>
      </c>
      <c r="Z1190" s="356">
        <v>0.92</v>
      </c>
      <c r="AA1190" s="356">
        <v>0.956611570247934</v>
      </c>
      <c r="AB1190" s="356">
        <v>0.967332123411978</v>
      </c>
      <c r="AC1190" s="356">
        <v>0.962864721485411</v>
      </c>
      <c r="AD1190" s="356">
        <v>0.956611570247934</v>
      </c>
      <c r="AE1190" s="356">
        <v>0.92</v>
      </c>
      <c r="AF1190" s="169">
        <v>0.997503566333809</v>
      </c>
      <c r="AG1190" s="169">
        <v>0.999368088467614</v>
      </c>
      <c r="AH1190" s="169">
        <v>0.996377749029754</v>
      </c>
      <c r="AI1190" s="169">
        <v>0.997503566333809</v>
      </c>
      <c r="AJ1190" s="356">
        <v>0.92</v>
      </c>
      <c r="AK1190" s="169">
        <v>0.9732868757259</v>
      </c>
      <c r="AL1190" s="169">
        <v>0.97747963584092</v>
      </c>
      <c r="AM1190" s="169">
        <v>0.96875</v>
      </c>
      <c r="AN1190" s="169">
        <v>0.9732868757259</v>
      </c>
      <c r="AO1190" s="168">
        <v>0.99</v>
      </c>
      <c r="AP1190" s="358">
        <v>1</v>
      </c>
      <c r="AQ1190" s="358">
        <v>1</v>
      </c>
      <c r="AR1190" s="358">
        <v>1</v>
      </c>
      <c r="AS1190" s="359">
        <v>1</v>
      </c>
      <c r="AT1190" s="364">
        <v>0.0721861525408278</v>
      </c>
      <c r="AU1190" s="361">
        <v>0</v>
      </c>
      <c r="AV1190" s="362">
        <v>0.142857142857143</v>
      </c>
      <c r="AW1190" s="362">
        <v>0</v>
      </c>
      <c r="AX1190" s="362">
        <v>0</v>
      </c>
      <c r="AY1190" s="142"/>
      <c r="AZ1190" s="140"/>
    </row>
    <row r="1191" spans="1:52">
      <c r="A1191" s="138"/>
      <c r="B1191" s="142"/>
      <c r="C1191" s="172" t="s">
        <v>1974</v>
      </c>
      <c r="D1191" s="166" t="s">
        <v>26</v>
      </c>
      <c r="E1191" s="166" t="s">
        <v>1975</v>
      </c>
      <c r="F1191" s="167" t="s">
        <v>2232</v>
      </c>
      <c r="G1191" s="195" t="s">
        <v>2233</v>
      </c>
      <c r="H1191" s="195" t="s">
        <v>2233</v>
      </c>
      <c r="I1191" s="195" t="s">
        <v>2233</v>
      </c>
      <c r="J1191" s="195" t="s">
        <v>2233</v>
      </c>
      <c r="K1191" s="168">
        <v>0.9</v>
      </c>
      <c r="L1191" s="169">
        <v>0.983050847457627</v>
      </c>
      <c r="M1191" s="169">
        <v>0.983606557377049</v>
      </c>
      <c r="N1191" s="170">
        <v>0.954545454545455</v>
      </c>
      <c r="O1191" s="170">
        <v>0.983050847457627</v>
      </c>
      <c r="P1191" s="356">
        <v>0.9</v>
      </c>
      <c r="Q1191" s="357">
        <v>0.986845089589476</v>
      </c>
      <c r="R1191" s="169">
        <v>0.989311671654553</v>
      </c>
      <c r="S1191" s="169">
        <v>0.990693739424704</v>
      </c>
      <c r="T1191" s="169">
        <v>0.986845089589476</v>
      </c>
      <c r="U1191" s="356">
        <v>0.9</v>
      </c>
      <c r="V1191" s="169">
        <v>0.958947607167158</v>
      </c>
      <c r="W1191" s="169">
        <v>0.960025651988029</v>
      </c>
      <c r="X1191" s="169">
        <v>0.959813874788494</v>
      </c>
      <c r="Y1191" s="169">
        <v>0.958947607167158</v>
      </c>
      <c r="Z1191" s="356">
        <v>0.92</v>
      </c>
      <c r="AA1191" s="356">
        <v>0</v>
      </c>
      <c r="AB1191" s="356">
        <v>0</v>
      </c>
      <c r="AC1191" s="356">
        <v>0</v>
      </c>
      <c r="AD1191" s="356">
        <v>0</v>
      </c>
      <c r="AE1191" s="356">
        <v>0.92</v>
      </c>
      <c r="AF1191" s="169">
        <v>1</v>
      </c>
      <c r="AG1191" s="169">
        <v>0.998685363716039</v>
      </c>
      <c r="AH1191" s="169">
        <v>0.996565049377415</v>
      </c>
      <c r="AI1191" s="169">
        <v>1</v>
      </c>
      <c r="AJ1191" s="356">
        <v>0.92</v>
      </c>
      <c r="AK1191" s="169">
        <v>0.972322232223222</v>
      </c>
      <c r="AL1191" s="169">
        <v>0.973712331694807</v>
      </c>
      <c r="AM1191" s="169">
        <v>0.978858350951374</v>
      </c>
      <c r="AN1191" s="169">
        <v>0.972322232223222</v>
      </c>
      <c r="AO1191" s="168">
        <v>0.99</v>
      </c>
      <c r="AP1191" s="358">
        <v>1</v>
      </c>
      <c r="AQ1191" s="358">
        <v>1</v>
      </c>
      <c r="AR1191" s="358">
        <v>1</v>
      </c>
      <c r="AS1191" s="359">
        <v>1</v>
      </c>
      <c r="AT1191" s="364">
        <v>0.0721861525408278</v>
      </c>
      <c r="AU1191" s="361">
        <v>0</v>
      </c>
      <c r="AV1191" s="362">
        <v>0.3</v>
      </c>
      <c r="AW1191" s="362">
        <v>0</v>
      </c>
      <c r="AX1191" s="362">
        <v>0</v>
      </c>
      <c r="AY1191" s="142"/>
      <c r="AZ1191" s="140"/>
    </row>
    <row r="1192" spans="1:52">
      <c r="A1192" s="138"/>
      <c r="B1192" s="142"/>
      <c r="C1192" s="172" t="s">
        <v>1974</v>
      </c>
      <c r="D1192" s="166" t="s">
        <v>26</v>
      </c>
      <c r="E1192" s="166" t="s">
        <v>1975</v>
      </c>
      <c r="F1192" s="167" t="s">
        <v>2234</v>
      </c>
      <c r="G1192" s="195" t="s">
        <v>2235</v>
      </c>
      <c r="H1192" s="195" t="s">
        <v>2235</v>
      </c>
      <c r="I1192" s="195" t="s">
        <v>2235</v>
      </c>
      <c r="J1192" s="195" t="s">
        <v>2235</v>
      </c>
      <c r="K1192" s="168">
        <v>0.9</v>
      </c>
      <c r="L1192" s="169">
        <v>0.924050632911392</v>
      </c>
      <c r="M1192" s="169">
        <v>0.926829268292683</v>
      </c>
      <c r="N1192" s="170">
        <v>0.895522388059702</v>
      </c>
      <c r="O1192" s="170">
        <v>0.924050632911392</v>
      </c>
      <c r="P1192" s="356">
        <v>0.9</v>
      </c>
      <c r="Q1192" s="357">
        <v>0.957002090176172</v>
      </c>
      <c r="R1192" s="169">
        <v>0.965064241374332</v>
      </c>
      <c r="S1192" s="169">
        <v>0.973751600512164</v>
      </c>
      <c r="T1192" s="169">
        <v>0.957002090176172</v>
      </c>
      <c r="U1192" s="356">
        <v>0.9</v>
      </c>
      <c r="V1192" s="169">
        <v>0.919528217378322</v>
      </c>
      <c r="W1192" s="169">
        <v>0.92175544968962</v>
      </c>
      <c r="X1192" s="169">
        <v>0.911331626120359</v>
      </c>
      <c r="Y1192" s="169">
        <v>0.919528217378322</v>
      </c>
      <c r="Z1192" s="356">
        <v>0.92</v>
      </c>
      <c r="AA1192" s="356">
        <v>0</v>
      </c>
      <c r="AB1192" s="356">
        <v>0</v>
      </c>
      <c r="AC1192" s="356" t="s">
        <v>32</v>
      </c>
      <c r="AD1192" s="356">
        <v>0</v>
      </c>
      <c r="AE1192" s="356">
        <v>0.92</v>
      </c>
      <c r="AF1192" s="169">
        <v>0.998535871156662</v>
      </c>
      <c r="AG1192" s="169">
        <v>1</v>
      </c>
      <c r="AH1192" s="169">
        <v>0.9976717112922</v>
      </c>
      <c r="AI1192" s="169">
        <v>0.998535871156662</v>
      </c>
      <c r="AJ1192" s="356">
        <v>0.92</v>
      </c>
      <c r="AK1192" s="169">
        <v>0.947290274684484</v>
      </c>
      <c r="AL1192" s="169">
        <v>0.940956221198157</v>
      </c>
      <c r="AM1192" s="169">
        <v>0.934058898847631</v>
      </c>
      <c r="AN1192" s="169">
        <v>0.947290274684484</v>
      </c>
      <c r="AO1192" s="168">
        <v>0.99</v>
      </c>
      <c r="AP1192" s="358">
        <v>1</v>
      </c>
      <c r="AQ1192" s="358">
        <v>1</v>
      </c>
      <c r="AR1192" s="358">
        <v>1</v>
      </c>
      <c r="AS1192" s="359">
        <v>1</v>
      </c>
      <c r="AT1192" s="364">
        <v>0.0721861525408278</v>
      </c>
      <c r="AU1192" s="361">
        <v>0</v>
      </c>
      <c r="AV1192" s="362">
        <v>0.232558139534884</v>
      </c>
      <c r="AW1192" s="362">
        <v>0.103448275862069</v>
      </c>
      <c r="AX1192" s="362">
        <v>0</v>
      </c>
      <c r="AY1192" s="142"/>
      <c r="AZ1192" s="140"/>
    </row>
    <row r="1193" spans="1:52">
      <c r="A1193" s="138"/>
      <c r="B1193" s="142"/>
      <c r="C1193" s="172" t="s">
        <v>1974</v>
      </c>
      <c r="D1193" s="166" t="s">
        <v>26</v>
      </c>
      <c r="E1193" s="166" t="s">
        <v>1975</v>
      </c>
      <c r="F1193" s="167" t="s">
        <v>2236</v>
      </c>
      <c r="G1193" s="195" t="s">
        <v>2237</v>
      </c>
      <c r="H1193" s="195" t="s">
        <v>2237</v>
      </c>
      <c r="I1193" s="195" t="s">
        <v>2237</v>
      </c>
      <c r="J1193" s="195" t="s">
        <v>2237</v>
      </c>
      <c r="K1193" s="168">
        <v>0.9</v>
      </c>
      <c r="L1193" s="169">
        <v>0.944444444444444</v>
      </c>
      <c r="M1193" s="169">
        <v>0.914285714285714</v>
      </c>
      <c r="N1193" s="170">
        <v>0.933333333333333</v>
      </c>
      <c r="O1193" s="170">
        <v>0.944444444444444</v>
      </c>
      <c r="P1193" s="356">
        <v>0.9</v>
      </c>
      <c r="Q1193" s="357">
        <v>0.991681735985533</v>
      </c>
      <c r="R1193" s="169">
        <v>0.982986111111111</v>
      </c>
      <c r="S1193" s="169">
        <v>0.98981077147016</v>
      </c>
      <c r="T1193" s="169">
        <v>0.991681735985533</v>
      </c>
      <c r="U1193" s="356">
        <v>0.9</v>
      </c>
      <c r="V1193" s="169">
        <v>0.965280289330922</v>
      </c>
      <c r="W1193" s="169">
        <v>0.949652777777778</v>
      </c>
      <c r="X1193" s="169">
        <v>0.971615720524017</v>
      </c>
      <c r="Y1193" s="169">
        <v>0.965280289330922</v>
      </c>
      <c r="Z1193" s="356">
        <v>0.92</v>
      </c>
      <c r="AA1193" s="356" t="s">
        <v>32</v>
      </c>
      <c r="AB1193" s="356" t="s">
        <v>32</v>
      </c>
      <c r="AC1193" s="356" t="s">
        <v>32</v>
      </c>
      <c r="AD1193" s="356" t="s">
        <v>32</v>
      </c>
      <c r="AE1193" s="356">
        <v>0.92</v>
      </c>
      <c r="AF1193" s="169">
        <v>1</v>
      </c>
      <c r="AG1193" s="169">
        <v>0.998863636363636</v>
      </c>
      <c r="AH1193" s="169">
        <v>0.999182338511856</v>
      </c>
      <c r="AI1193" s="169">
        <v>1</v>
      </c>
      <c r="AJ1193" s="356">
        <v>0.92</v>
      </c>
      <c r="AK1193" s="169">
        <v>0.982562277580071</v>
      </c>
      <c r="AL1193" s="169">
        <v>0.976388888888889</v>
      </c>
      <c r="AM1193" s="169">
        <v>0.983988355167394</v>
      </c>
      <c r="AN1193" s="169">
        <v>0.982562277580071</v>
      </c>
      <c r="AO1193" s="168">
        <v>0.99</v>
      </c>
      <c r="AP1193" s="358">
        <v>1</v>
      </c>
      <c r="AQ1193" s="358">
        <v>1</v>
      </c>
      <c r="AR1193" s="358">
        <v>1</v>
      </c>
      <c r="AS1193" s="359">
        <v>1</v>
      </c>
      <c r="AT1193" s="364">
        <v>0.0721861525408278</v>
      </c>
      <c r="AU1193" s="361">
        <v>0</v>
      </c>
      <c r="AV1193" s="362">
        <v>0.0526315789473684</v>
      </c>
      <c r="AW1193" s="362">
        <v>0</v>
      </c>
      <c r="AX1193" s="362">
        <v>0</v>
      </c>
      <c r="AY1193" s="142"/>
      <c r="AZ1193" s="140"/>
    </row>
    <row r="1194" spans="1:52">
      <c r="A1194" s="138"/>
      <c r="B1194" s="142"/>
      <c r="C1194" s="172" t="s">
        <v>1974</v>
      </c>
      <c r="D1194" s="166" t="s">
        <v>26</v>
      </c>
      <c r="E1194" s="166" t="s">
        <v>1975</v>
      </c>
      <c r="F1194" s="167" t="s">
        <v>2238</v>
      </c>
      <c r="G1194" s="195" t="s">
        <v>2239</v>
      </c>
      <c r="H1194" s="195" t="s">
        <v>2239</v>
      </c>
      <c r="I1194" s="195" t="s">
        <v>2239</v>
      </c>
      <c r="J1194" s="195" t="s">
        <v>2239</v>
      </c>
      <c r="K1194" s="168">
        <v>0.9</v>
      </c>
      <c r="L1194" s="169">
        <v>0.896103896103896</v>
      </c>
      <c r="M1194" s="169">
        <v>0.948051948051948</v>
      </c>
      <c r="N1194" s="170">
        <v>0.9</v>
      </c>
      <c r="O1194" s="170">
        <v>0.896103896103896</v>
      </c>
      <c r="P1194" s="356">
        <v>0.9</v>
      </c>
      <c r="Q1194" s="357">
        <v>0.976080131559276</v>
      </c>
      <c r="R1194" s="169">
        <v>0.940743767879036</v>
      </c>
      <c r="S1194" s="169">
        <v>0.988461538461539</v>
      </c>
      <c r="T1194" s="169">
        <v>0.976080131559276</v>
      </c>
      <c r="U1194" s="356">
        <v>0.9</v>
      </c>
      <c r="V1194" s="169">
        <v>0.911047989236059</v>
      </c>
      <c r="W1194" s="169">
        <v>0.90627979839259</v>
      </c>
      <c r="X1194" s="169">
        <v>0.898717948717949</v>
      </c>
      <c r="Y1194" s="169">
        <v>0.911047989236059</v>
      </c>
      <c r="Z1194" s="356">
        <v>0.92</v>
      </c>
      <c r="AA1194" s="356">
        <v>0</v>
      </c>
      <c r="AB1194" s="356">
        <v>0</v>
      </c>
      <c r="AC1194" s="356">
        <v>0</v>
      </c>
      <c r="AD1194" s="356">
        <v>0</v>
      </c>
      <c r="AE1194" s="356">
        <v>0.92</v>
      </c>
      <c r="AF1194" s="169">
        <v>0.993478260869565</v>
      </c>
      <c r="AG1194" s="169">
        <v>0.996945010183299</v>
      </c>
      <c r="AH1194" s="169">
        <v>0.997282608695652</v>
      </c>
      <c r="AI1194" s="169">
        <v>0.993478260869565</v>
      </c>
      <c r="AJ1194" s="356">
        <v>0.92</v>
      </c>
      <c r="AK1194" s="169">
        <v>0.956476683937824</v>
      </c>
      <c r="AL1194" s="169">
        <v>0.948135039477267</v>
      </c>
      <c r="AM1194" s="169">
        <v>0.948093559756488</v>
      </c>
      <c r="AN1194" s="169">
        <v>0.956476683937824</v>
      </c>
      <c r="AO1194" s="168">
        <v>0.99</v>
      </c>
      <c r="AP1194" s="358">
        <v>1</v>
      </c>
      <c r="AQ1194" s="358">
        <v>1</v>
      </c>
      <c r="AR1194" s="358">
        <v>1</v>
      </c>
      <c r="AS1194" s="359">
        <v>1</v>
      </c>
      <c r="AT1194" s="364">
        <v>0.0721861525408278</v>
      </c>
      <c r="AU1194" s="361">
        <v>0</v>
      </c>
      <c r="AV1194" s="362">
        <v>0.304347826086957</v>
      </c>
      <c r="AW1194" s="362">
        <v>0.0689655172413793</v>
      </c>
      <c r="AX1194" s="362">
        <v>0</v>
      </c>
      <c r="AY1194" s="142"/>
      <c r="AZ1194" s="140"/>
    </row>
    <row r="1195" spans="1:52">
      <c r="A1195" s="138"/>
      <c r="B1195" s="142"/>
      <c r="C1195" s="172" t="s">
        <v>1974</v>
      </c>
      <c r="D1195" s="166" t="s">
        <v>26</v>
      </c>
      <c r="E1195" s="166" t="s">
        <v>1975</v>
      </c>
      <c r="F1195" s="167" t="s">
        <v>2240</v>
      </c>
      <c r="G1195" s="195" t="s">
        <v>2241</v>
      </c>
      <c r="H1195" s="195" t="s">
        <v>2241</v>
      </c>
      <c r="I1195" s="195" t="s">
        <v>2241</v>
      </c>
      <c r="J1195" s="195" t="s">
        <v>2241</v>
      </c>
      <c r="K1195" s="168">
        <v>0.9</v>
      </c>
      <c r="L1195" s="169">
        <v>1</v>
      </c>
      <c r="M1195" s="169">
        <v>0.967741935483871</v>
      </c>
      <c r="N1195" s="170">
        <v>1</v>
      </c>
      <c r="O1195" s="170">
        <v>1</v>
      </c>
      <c r="P1195" s="356">
        <v>0.9</v>
      </c>
      <c r="Q1195" s="357">
        <v>0.984514592019059</v>
      </c>
      <c r="R1195" s="169">
        <v>0.980750721847931</v>
      </c>
      <c r="S1195" s="169">
        <v>0.989247311827957</v>
      </c>
      <c r="T1195" s="169">
        <v>0.984514592019059</v>
      </c>
      <c r="U1195" s="356">
        <v>0.9</v>
      </c>
      <c r="V1195" s="169">
        <v>0.955926146515783</v>
      </c>
      <c r="W1195" s="169">
        <v>0.952358036573628</v>
      </c>
      <c r="X1195" s="169">
        <v>0.960215053763441</v>
      </c>
      <c r="Y1195" s="169">
        <v>0.955926146515783</v>
      </c>
      <c r="Z1195" s="356">
        <v>0.92</v>
      </c>
      <c r="AA1195" s="356">
        <v>0.957278481012658</v>
      </c>
      <c r="AB1195" s="356">
        <v>0.932126696832579</v>
      </c>
      <c r="AC1195" s="356">
        <v>0.971507352941177</v>
      </c>
      <c r="AD1195" s="356">
        <v>0.957278481012658</v>
      </c>
      <c r="AE1195" s="356">
        <v>0.92</v>
      </c>
      <c r="AF1195" s="169">
        <v>0.998538367844093</v>
      </c>
      <c r="AG1195" s="169">
        <v>0.99791215589236</v>
      </c>
      <c r="AH1195" s="169">
        <v>0.990509162538053</v>
      </c>
      <c r="AI1195" s="169">
        <v>0.998538367844093</v>
      </c>
      <c r="AJ1195" s="356">
        <v>0.92</v>
      </c>
      <c r="AK1195" s="169">
        <v>0.973333333333333</v>
      </c>
      <c r="AL1195" s="169">
        <v>0.957990599294947</v>
      </c>
      <c r="AM1195" s="169">
        <v>0.978681209717402</v>
      </c>
      <c r="AN1195" s="169">
        <v>0.973333333333333</v>
      </c>
      <c r="AO1195" s="168">
        <v>0.99</v>
      </c>
      <c r="AP1195" s="358">
        <v>1</v>
      </c>
      <c r="AQ1195" s="358">
        <v>1</v>
      </c>
      <c r="AR1195" s="358">
        <v>1</v>
      </c>
      <c r="AS1195" s="359">
        <v>1</v>
      </c>
      <c r="AT1195" s="364">
        <v>0.0721861525408278</v>
      </c>
      <c r="AU1195" s="361">
        <v>0.0333333333333333</v>
      </c>
      <c r="AV1195" s="362">
        <v>0</v>
      </c>
      <c r="AW1195" s="362">
        <v>0.1</v>
      </c>
      <c r="AX1195" s="362">
        <v>0.0333333333333333</v>
      </c>
      <c r="AY1195" s="142"/>
      <c r="AZ1195" s="140"/>
    </row>
    <row r="1196" spans="1:52">
      <c r="A1196" s="138"/>
      <c r="B1196" s="142"/>
      <c r="C1196" s="172" t="s">
        <v>1974</v>
      </c>
      <c r="D1196" s="166" t="s">
        <v>26</v>
      </c>
      <c r="E1196" s="166" t="s">
        <v>1975</v>
      </c>
      <c r="F1196" s="167" t="s">
        <v>2242</v>
      </c>
      <c r="G1196" s="195" t="s">
        <v>2243</v>
      </c>
      <c r="H1196" s="195" t="s">
        <v>2243</v>
      </c>
      <c r="I1196" s="195" t="s">
        <v>2243</v>
      </c>
      <c r="J1196" s="195" t="s">
        <v>2243</v>
      </c>
      <c r="K1196" s="168">
        <v>0.9</v>
      </c>
      <c r="L1196" s="169">
        <v>0.986111111111111</v>
      </c>
      <c r="M1196" s="169">
        <v>0.986111111111111</v>
      </c>
      <c r="N1196" s="170">
        <v>0.984126984126984</v>
      </c>
      <c r="O1196" s="170">
        <v>0.986111111111111</v>
      </c>
      <c r="P1196" s="356">
        <v>0.9</v>
      </c>
      <c r="Q1196" s="357">
        <v>0.98818422956354</v>
      </c>
      <c r="R1196" s="169">
        <v>0.954425013248543</v>
      </c>
      <c r="S1196" s="169">
        <v>0.989002036659878</v>
      </c>
      <c r="T1196" s="169">
        <v>0.98818422956354</v>
      </c>
      <c r="U1196" s="356">
        <v>0.9</v>
      </c>
      <c r="V1196" s="169">
        <v>0.944779358572462</v>
      </c>
      <c r="W1196" s="169">
        <v>0.945062709768592</v>
      </c>
      <c r="X1196" s="169">
        <v>0.95234215885947</v>
      </c>
      <c r="Y1196" s="169">
        <v>0.944779358572462</v>
      </c>
      <c r="Z1196" s="356">
        <v>0.92</v>
      </c>
      <c r="AA1196" s="356">
        <v>0.914236211377418</v>
      </c>
      <c r="AB1196" s="356">
        <v>0.930219471018571</v>
      </c>
      <c r="AC1196" s="356">
        <v>0.938650306748466</v>
      </c>
      <c r="AD1196" s="356">
        <v>0.914236211377418</v>
      </c>
      <c r="AE1196" s="356">
        <v>0.92</v>
      </c>
      <c r="AF1196" s="169">
        <v>0.986850050318685</v>
      </c>
      <c r="AG1196" s="169">
        <v>0.99643247871379</v>
      </c>
      <c r="AH1196" s="169">
        <v>0.991751910403105</v>
      </c>
      <c r="AI1196" s="169">
        <v>0.986850050318685</v>
      </c>
      <c r="AJ1196" s="356">
        <v>0.92</v>
      </c>
      <c r="AK1196" s="169">
        <v>0.949767675499184</v>
      </c>
      <c r="AL1196" s="169">
        <v>0.959631036353771</v>
      </c>
      <c r="AM1196" s="169">
        <v>0.954908146223789</v>
      </c>
      <c r="AN1196" s="169">
        <v>0.949767675499184</v>
      </c>
      <c r="AO1196" s="168">
        <v>0.99</v>
      </c>
      <c r="AP1196" s="358">
        <v>1</v>
      </c>
      <c r="AQ1196" s="358">
        <v>1</v>
      </c>
      <c r="AR1196" s="358">
        <v>1</v>
      </c>
      <c r="AS1196" s="359">
        <v>1</v>
      </c>
      <c r="AT1196" s="364">
        <v>0.0721861525408278</v>
      </c>
      <c r="AU1196" s="361">
        <v>0</v>
      </c>
      <c r="AV1196" s="362">
        <v>0.136363636363636</v>
      </c>
      <c r="AW1196" s="362">
        <v>0</v>
      </c>
      <c r="AX1196" s="362">
        <v>0</v>
      </c>
      <c r="AY1196" s="142"/>
      <c r="AZ1196" s="140"/>
    </row>
    <row r="1197" spans="1:52">
      <c r="A1197" s="138"/>
      <c r="B1197" s="142"/>
      <c r="C1197" s="172" t="s">
        <v>1974</v>
      </c>
      <c r="D1197" s="166" t="s">
        <v>26</v>
      </c>
      <c r="E1197" s="166" t="s">
        <v>1975</v>
      </c>
      <c r="F1197" s="167" t="s">
        <v>2244</v>
      </c>
      <c r="G1197" s="195" t="s">
        <v>2245</v>
      </c>
      <c r="H1197" s="195" t="s">
        <v>2245</v>
      </c>
      <c r="I1197" s="195" t="s">
        <v>2245</v>
      </c>
      <c r="J1197" s="195" t="s">
        <v>2245</v>
      </c>
      <c r="K1197" s="168">
        <v>0.9</v>
      </c>
      <c r="L1197" s="169">
        <v>0.978260869565217</v>
      </c>
      <c r="M1197" s="169">
        <v>0.955555555555556</v>
      </c>
      <c r="N1197" s="170">
        <v>0.975609756097561</v>
      </c>
      <c r="O1197" s="170">
        <v>0.978260869565217</v>
      </c>
      <c r="P1197" s="356">
        <v>0.9</v>
      </c>
      <c r="Q1197" s="357">
        <v>0.982681840672934</v>
      </c>
      <c r="R1197" s="169">
        <v>0.985636645962733</v>
      </c>
      <c r="S1197" s="169">
        <v>0.998211091234347</v>
      </c>
      <c r="T1197" s="169">
        <v>0.982681840672934</v>
      </c>
      <c r="U1197" s="356">
        <v>0.9</v>
      </c>
      <c r="V1197" s="169">
        <v>0.95002474022761</v>
      </c>
      <c r="W1197" s="169">
        <v>0.959627329192547</v>
      </c>
      <c r="X1197" s="169">
        <v>0.966010733452594</v>
      </c>
      <c r="Y1197" s="169">
        <v>0.95002474022761</v>
      </c>
      <c r="Z1197" s="356">
        <v>0.92</v>
      </c>
      <c r="AA1197" s="356">
        <v>0.954223081882656</v>
      </c>
      <c r="AB1197" s="356">
        <v>0.947678221059516</v>
      </c>
      <c r="AC1197" s="356">
        <v>0.964516129032258</v>
      </c>
      <c r="AD1197" s="356">
        <v>0.954223081882656</v>
      </c>
      <c r="AE1197" s="356">
        <v>0.92</v>
      </c>
      <c r="AF1197" s="169">
        <v>0.979202772963605</v>
      </c>
      <c r="AG1197" s="169">
        <v>0.978703413717507</v>
      </c>
      <c r="AH1197" s="169">
        <v>0.990722844994202</v>
      </c>
      <c r="AI1197" s="169">
        <v>0.979202772963605</v>
      </c>
      <c r="AJ1197" s="356">
        <v>0.92</v>
      </c>
      <c r="AK1197" s="169">
        <v>0.966914805624483</v>
      </c>
      <c r="AL1197" s="169">
        <v>0.969062119366626</v>
      </c>
      <c r="AM1197" s="169">
        <v>0.972263868065967</v>
      </c>
      <c r="AN1197" s="169">
        <v>0.966914805624483</v>
      </c>
      <c r="AO1197" s="168">
        <v>0.99</v>
      </c>
      <c r="AP1197" s="358">
        <v>1</v>
      </c>
      <c r="AQ1197" s="358">
        <v>1</v>
      </c>
      <c r="AR1197" s="358">
        <v>1</v>
      </c>
      <c r="AS1197" s="359">
        <v>1</v>
      </c>
      <c r="AT1197" s="364">
        <v>0.0721861525408278</v>
      </c>
      <c r="AU1197" s="361">
        <v>0.0294117647058824</v>
      </c>
      <c r="AV1197" s="362">
        <v>0.103448275862069</v>
      </c>
      <c r="AW1197" s="362">
        <v>0</v>
      </c>
      <c r="AX1197" s="362">
        <v>0.0294117647058824</v>
      </c>
      <c r="AY1197" s="142"/>
      <c r="AZ1197" s="140"/>
    </row>
    <row r="1198" spans="1:52">
      <c r="A1198" s="138"/>
      <c r="B1198" s="142"/>
      <c r="C1198" s="172" t="s">
        <v>1974</v>
      </c>
      <c r="D1198" s="166" t="s">
        <v>26</v>
      </c>
      <c r="E1198" s="166" t="s">
        <v>1975</v>
      </c>
      <c r="F1198" s="167" t="s">
        <v>2246</v>
      </c>
      <c r="G1198" s="195" t="s">
        <v>2247</v>
      </c>
      <c r="H1198" s="195" t="s">
        <v>2247</v>
      </c>
      <c r="I1198" s="195" t="s">
        <v>2247</v>
      </c>
      <c r="J1198" s="195" t="s">
        <v>2247</v>
      </c>
      <c r="K1198" s="168">
        <v>0.9</v>
      </c>
      <c r="L1198" s="169">
        <v>0.984615384615385</v>
      </c>
      <c r="M1198" s="169">
        <v>0.985915492957746</v>
      </c>
      <c r="N1198" s="170">
        <v>0.928571428571429</v>
      </c>
      <c r="O1198" s="170">
        <v>0.984615384615385</v>
      </c>
      <c r="P1198" s="356">
        <v>0.9</v>
      </c>
      <c r="Q1198" s="357">
        <v>0.990132506343389</v>
      </c>
      <c r="R1198" s="169">
        <v>0.9847533632287</v>
      </c>
      <c r="S1198" s="169">
        <v>0.989701338825953</v>
      </c>
      <c r="T1198" s="169">
        <v>0.990132506343389</v>
      </c>
      <c r="U1198" s="356">
        <v>0.9</v>
      </c>
      <c r="V1198" s="169">
        <v>0.934874541866366</v>
      </c>
      <c r="W1198" s="169">
        <v>0.942600896860987</v>
      </c>
      <c r="X1198" s="169">
        <v>0.923274974253347</v>
      </c>
      <c r="Y1198" s="169">
        <v>0.934874541866366</v>
      </c>
      <c r="Z1198" s="356">
        <v>0.92</v>
      </c>
      <c r="AA1198" s="356">
        <v>0.949652777777778</v>
      </c>
      <c r="AB1198" s="356">
        <v>0.956412103746398</v>
      </c>
      <c r="AC1198" s="356">
        <v>0.947278182597514</v>
      </c>
      <c r="AD1198" s="356">
        <v>0.949652777777778</v>
      </c>
      <c r="AE1198" s="356">
        <v>0.92</v>
      </c>
      <c r="AF1198" s="169">
        <v>0.990798269760126</v>
      </c>
      <c r="AG1198" s="169">
        <v>0.992189277318571</v>
      </c>
      <c r="AH1198" s="169">
        <v>0.988409131127234</v>
      </c>
      <c r="AI1198" s="169">
        <v>0.990798269760126</v>
      </c>
      <c r="AJ1198" s="356">
        <v>0.92</v>
      </c>
      <c r="AK1198" s="169">
        <v>0.961092462618248</v>
      </c>
      <c r="AL1198" s="169">
        <v>0.966417910447761</v>
      </c>
      <c r="AM1198" s="169">
        <v>0.958138447146866</v>
      </c>
      <c r="AN1198" s="169">
        <v>0.961092462618248</v>
      </c>
      <c r="AO1198" s="168">
        <v>0.99</v>
      </c>
      <c r="AP1198" s="358">
        <v>1</v>
      </c>
      <c r="AQ1198" s="358">
        <v>1</v>
      </c>
      <c r="AR1198" s="358">
        <v>1</v>
      </c>
      <c r="AS1198" s="359">
        <v>1</v>
      </c>
      <c r="AT1198" s="364">
        <v>0.0721861525408278</v>
      </c>
      <c r="AU1198" s="361">
        <v>0.0144927536231884</v>
      </c>
      <c r="AV1198" s="362">
        <v>0.225352112676056</v>
      </c>
      <c r="AW1198" s="362">
        <v>0.0434782608695652</v>
      </c>
      <c r="AX1198" s="362">
        <v>0.0144927536231884</v>
      </c>
      <c r="AY1198" s="142"/>
      <c r="AZ1198" s="140"/>
    </row>
    <row r="1199" spans="1:52">
      <c r="A1199" s="138"/>
      <c r="B1199" s="142"/>
      <c r="C1199" s="172" t="s">
        <v>1974</v>
      </c>
      <c r="D1199" s="166" t="s">
        <v>26</v>
      </c>
      <c r="E1199" s="166" t="s">
        <v>1975</v>
      </c>
      <c r="F1199" s="167" t="s">
        <v>2248</v>
      </c>
      <c r="G1199" s="195" t="s">
        <v>2249</v>
      </c>
      <c r="H1199" s="195" t="s">
        <v>2249</v>
      </c>
      <c r="I1199" s="195" t="s">
        <v>2249</v>
      </c>
      <c r="J1199" s="195" t="s">
        <v>2249</v>
      </c>
      <c r="K1199" s="168">
        <v>0.9</v>
      </c>
      <c r="L1199" s="169">
        <v>0.875</v>
      </c>
      <c r="M1199" s="169">
        <v>0.96</v>
      </c>
      <c r="N1199" s="170">
        <v>0.85</v>
      </c>
      <c r="O1199" s="170">
        <v>0.875</v>
      </c>
      <c r="P1199" s="356">
        <v>0.9</v>
      </c>
      <c r="Q1199" s="357">
        <v>0.977582065652522</v>
      </c>
      <c r="R1199" s="169">
        <v>0.891828336272781</v>
      </c>
      <c r="S1199" s="169">
        <v>0.98728813559322</v>
      </c>
      <c r="T1199" s="169">
        <v>0.977582065652522</v>
      </c>
      <c r="U1199" s="356">
        <v>0.9</v>
      </c>
      <c r="V1199" s="169">
        <v>0.927942353883107</v>
      </c>
      <c r="W1199" s="169">
        <v>0.88477366255144</v>
      </c>
      <c r="X1199" s="169">
        <v>0.951977401129944</v>
      </c>
      <c r="Y1199" s="169">
        <v>0.927942353883107</v>
      </c>
      <c r="Z1199" s="356">
        <v>0.92</v>
      </c>
      <c r="AA1199" s="356">
        <v>0.948257655755016</v>
      </c>
      <c r="AB1199" s="356">
        <v>0.95021186440678</v>
      </c>
      <c r="AC1199" s="356">
        <v>0.945848375451264</v>
      </c>
      <c r="AD1199" s="356">
        <v>0.948257655755016</v>
      </c>
      <c r="AE1199" s="356">
        <v>0.92</v>
      </c>
      <c r="AF1199" s="169">
        <v>0.999524714828897</v>
      </c>
      <c r="AG1199" s="169">
        <v>0.999487967229903</v>
      </c>
      <c r="AH1199" s="169">
        <v>0.997793468667255</v>
      </c>
      <c r="AI1199" s="169">
        <v>0.999524714828897</v>
      </c>
      <c r="AJ1199" s="356">
        <v>0.92</v>
      </c>
      <c r="AK1199" s="169">
        <v>0.957771787960467</v>
      </c>
      <c r="AL1199" s="169">
        <v>0.964839319470699</v>
      </c>
      <c r="AM1199" s="169">
        <v>0.961038961038961</v>
      </c>
      <c r="AN1199" s="169">
        <v>0.957771787960467</v>
      </c>
      <c r="AO1199" s="168">
        <v>0.99</v>
      </c>
      <c r="AP1199" s="358">
        <v>1</v>
      </c>
      <c r="AQ1199" s="358">
        <v>1</v>
      </c>
      <c r="AR1199" s="358">
        <v>1</v>
      </c>
      <c r="AS1199" s="359">
        <v>1</v>
      </c>
      <c r="AT1199" s="364">
        <v>0.0721861525408278</v>
      </c>
      <c r="AU1199" s="361">
        <v>-0.0714285714285714</v>
      </c>
      <c r="AV1199" s="362">
        <v>0.153846153846154</v>
      </c>
      <c r="AW1199" s="362">
        <v>0.111111111111111</v>
      </c>
      <c r="AX1199" s="362">
        <v>-0.0714285714285714</v>
      </c>
      <c r="AY1199" s="142"/>
      <c r="AZ1199" s="140"/>
    </row>
    <row r="1200" spans="1:52">
      <c r="A1200" s="138"/>
      <c r="B1200" s="142"/>
      <c r="C1200" s="172" t="s">
        <v>1974</v>
      </c>
      <c r="D1200" s="166" t="s">
        <v>26</v>
      </c>
      <c r="E1200" s="166" t="s">
        <v>1975</v>
      </c>
      <c r="F1200" s="167" t="s">
        <v>2250</v>
      </c>
      <c r="G1200" s="195" t="s">
        <v>2251</v>
      </c>
      <c r="H1200" s="195" t="s">
        <v>2251</v>
      </c>
      <c r="I1200" s="195" t="s">
        <v>2251</v>
      </c>
      <c r="J1200" s="195" t="s">
        <v>2251</v>
      </c>
      <c r="K1200" s="168">
        <v>0.9</v>
      </c>
      <c r="L1200" s="169">
        <v>0.816326530612245</v>
      </c>
      <c r="M1200" s="169">
        <v>0.843137254901961</v>
      </c>
      <c r="N1200" s="170">
        <v>0.871794871794872</v>
      </c>
      <c r="O1200" s="170">
        <v>0.816326530612245</v>
      </c>
      <c r="P1200" s="356">
        <v>0.9</v>
      </c>
      <c r="Q1200" s="357">
        <v>0.953947368421053</v>
      </c>
      <c r="R1200" s="169">
        <v>0.912957645369706</v>
      </c>
      <c r="S1200" s="169">
        <v>0.957240388070428</v>
      </c>
      <c r="T1200" s="169">
        <v>0.953947368421053</v>
      </c>
      <c r="U1200" s="356">
        <v>0.9</v>
      </c>
      <c r="V1200" s="169">
        <v>0.860780984719864</v>
      </c>
      <c r="W1200" s="169">
        <v>0.864860014357502</v>
      </c>
      <c r="X1200" s="169">
        <v>0.898311174991017</v>
      </c>
      <c r="Y1200" s="169">
        <v>0.860780984719864</v>
      </c>
      <c r="Z1200" s="356">
        <v>0.92</v>
      </c>
      <c r="AA1200" s="356">
        <v>0</v>
      </c>
      <c r="AB1200" s="356">
        <v>0.166666666666667</v>
      </c>
      <c r="AC1200" s="356">
        <v>0</v>
      </c>
      <c r="AD1200" s="356">
        <v>0</v>
      </c>
      <c r="AE1200" s="356">
        <v>0.92</v>
      </c>
      <c r="AF1200" s="169">
        <v>0.915533037201555</v>
      </c>
      <c r="AG1200" s="169">
        <v>0.645164184460793</v>
      </c>
      <c r="AH1200" s="169">
        <v>0.467044484123903</v>
      </c>
      <c r="AI1200" s="169">
        <v>0.915533037201555</v>
      </c>
      <c r="AJ1200" s="356">
        <v>0.92</v>
      </c>
      <c r="AK1200" s="169">
        <v>0.935239206534422</v>
      </c>
      <c r="AL1200" s="169">
        <v>0.950537634408602</v>
      </c>
      <c r="AM1200" s="169">
        <v>0.942652329749104</v>
      </c>
      <c r="AN1200" s="169">
        <v>0.935239206534422</v>
      </c>
      <c r="AO1200" s="168">
        <v>0.99</v>
      </c>
      <c r="AP1200" s="358">
        <v>1</v>
      </c>
      <c r="AQ1200" s="358">
        <v>1</v>
      </c>
      <c r="AR1200" s="358">
        <v>1</v>
      </c>
      <c r="AS1200" s="359">
        <v>1</v>
      </c>
      <c r="AT1200" s="364">
        <v>0.0721861525408278</v>
      </c>
      <c r="AU1200" s="361">
        <v>0</v>
      </c>
      <c r="AV1200" s="362">
        <v>0.102564102564103</v>
      </c>
      <c r="AW1200" s="362">
        <v>0.0833333333333333</v>
      </c>
      <c r="AX1200" s="362">
        <v>0</v>
      </c>
      <c r="AY1200" s="142"/>
      <c r="AZ1200" s="140"/>
    </row>
    <row r="1201" spans="1:52">
      <c r="A1201" s="138"/>
      <c r="B1201" s="142"/>
      <c r="C1201" s="172" t="s">
        <v>1974</v>
      </c>
      <c r="D1201" s="166" t="s">
        <v>26</v>
      </c>
      <c r="E1201" s="166" t="s">
        <v>1975</v>
      </c>
      <c r="F1201" s="167" t="s">
        <v>2252</v>
      </c>
      <c r="G1201" s="195" t="s">
        <v>2253</v>
      </c>
      <c r="H1201" s="195" t="s">
        <v>2253</v>
      </c>
      <c r="I1201" s="195" t="s">
        <v>2253</v>
      </c>
      <c r="J1201" s="195" t="s">
        <v>2253</v>
      </c>
      <c r="K1201" s="168">
        <v>0.9</v>
      </c>
      <c r="L1201" s="169">
        <v>0.955882352941177</v>
      </c>
      <c r="M1201" s="169">
        <v>0.972602739726027</v>
      </c>
      <c r="N1201" s="170">
        <v>0.983870967741935</v>
      </c>
      <c r="O1201" s="170">
        <v>0.955882352941177</v>
      </c>
      <c r="P1201" s="356">
        <v>0.9</v>
      </c>
      <c r="Q1201" s="357">
        <v>0.957067187064399</v>
      </c>
      <c r="R1201" s="169">
        <v>0.968730325288562</v>
      </c>
      <c r="S1201" s="169">
        <v>0.968325791855204</v>
      </c>
      <c r="T1201" s="169">
        <v>0.957067187064399</v>
      </c>
      <c r="U1201" s="356">
        <v>0.9</v>
      </c>
      <c r="V1201" s="169">
        <v>0.933370504599944</v>
      </c>
      <c r="W1201" s="169">
        <v>0.9299055613851</v>
      </c>
      <c r="X1201" s="169">
        <v>0.943690296631473</v>
      </c>
      <c r="Y1201" s="169">
        <v>0.933370504599944</v>
      </c>
      <c r="Z1201" s="356">
        <v>0.92</v>
      </c>
      <c r="AA1201" s="356">
        <v>0.937961099932931</v>
      </c>
      <c r="AB1201" s="356">
        <v>0.92966573816156</v>
      </c>
      <c r="AC1201" s="356">
        <v>0.931170886075949</v>
      </c>
      <c r="AD1201" s="356">
        <v>0.937961099932931</v>
      </c>
      <c r="AE1201" s="356">
        <v>0.92</v>
      </c>
      <c r="AF1201" s="169">
        <v>0.996643232630312</v>
      </c>
      <c r="AG1201" s="169">
        <v>0.997572422722123</v>
      </c>
      <c r="AH1201" s="169">
        <v>0.99352711284807</v>
      </c>
      <c r="AI1201" s="169">
        <v>0.996643232630312</v>
      </c>
      <c r="AJ1201" s="356">
        <v>0.92</v>
      </c>
      <c r="AK1201" s="169">
        <v>0.959905311436603</v>
      </c>
      <c r="AL1201" s="169">
        <v>0.954432368731177</v>
      </c>
      <c r="AM1201" s="169">
        <v>0.950199203187251</v>
      </c>
      <c r="AN1201" s="169">
        <v>0.959905311436603</v>
      </c>
      <c r="AO1201" s="168">
        <v>0.99</v>
      </c>
      <c r="AP1201" s="358">
        <v>1</v>
      </c>
      <c r="AQ1201" s="358">
        <v>1</v>
      </c>
      <c r="AR1201" s="358">
        <v>1</v>
      </c>
      <c r="AS1201" s="359">
        <v>1</v>
      </c>
      <c r="AT1201" s="364">
        <v>0.0721861525408278</v>
      </c>
      <c r="AU1201" s="361">
        <v>0</v>
      </c>
      <c r="AV1201" s="362">
        <v>0.127659574468085</v>
      </c>
      <c r="AW1201" s="362">
        <v>0.0303030303030303</v>
      </c>
      <c r="AX1201" s="362">
        <v>0</v>
      </c>
      <c r="AY1201" s="142"/>
      <c r="AZ1201" s="140"/>
    </row>
    <row r="1202" spans="1:52">
      <c r="A1202" s="138"/>
      <c r="B1202" s="142"/>
      <c r="C1202" s="172" t="s">
        <v>1974</v>
      </c>
      <c r="D1202" s="166" t="s">
        <v>26</v>
      </c>
      <c r="E1202" s="166" t="s">
        <v>1975</v>
      </c>
      <c r="F1202" s="167" t="s">
        <v>2254</v>
      </c>
      <c r="G1202" s="195" t="s">
        <v>2255</v>
      </c>
      <c r="H1202" s="195" t="s">
        <v>2255</v>
      </c>
      <c r="I1202" s="195" t="s">
        <v>2255</v>
      </c>
      <c r="J1202" s="195" t="s">
        <v>2255</v>
      </c>
      <c r="K1202" s="168">
        <v>0.9</v>
      </c>
      <c r="L1202" s="169">
        <v>0.952380952380952</v>
      </c>
      <c r="M1202" s="169">
        <v>0.95</v>
      </c>
      <c r="N1202" s="170">
        <v>0.972222222222222</v>
      </c>
      <c r="O1202" s="170">
        <v>0.952380952380952</v>
      </c>
      <c r="P1202" s="356">
        <v>0.9</v>
      </c>
      <c r="Q1202" s="357">
        <v>0.985287561301828</v>
      </c>
      <c r="R1202" s="169">
        <v>0.958776595744681</v>
      </c>
      <c r="S1202" s="169">
        <v>0.960753532182104</v>
      </c>
      <c r="T1202" s="169">
        <v>0.985287561301828</v>
      </c>
      <c r="U1202" s="356">
        <v>0.9</v>
      </c>
      <c r="V1202" s="169">
        <v>0.89389210878288</v>
      </c>
      <c r="W1202" s="169">
        <v>0.874335106382979</v>
      </c>
      <c r="X1202" s="169">
        <v>0.926216640502355</v>
      </c>
      <c r="Y1202" s="169">
        <v>0.89389210878288</v>
      </c>
      <c r="Z1202" s="356">
        <v>0.92</v>
      </c>
      <c r="AA1202" s="356">
        <v>0.947104423164615</v>
      </c>
      <c r="AB1202" s="356">
        <v>0.935311083642357</v>
      </c>
      <c r="AC1202" s="356">
        <v>0.951990632318501</v>
      </c>
      <c r="AD1202" s="356">
        <v>0.947104423164615</v>
      </c>
      <c r="AE1202" s="356">
        <v>0.92</v>
      </c>
      <c r="AF1202" s="169">
        <v>0.995821727019499</v>
      </c>
      <c r="AG1202" s="169">
        <v>0.991919059194534</v>
      </c>
      <c r="AH1202" s="169">
        <v>0.998772403633685</v>
      </c>
      <c r="AI1202" s="169">
        <v>0.995821727019499</v>
      </c>
      <c r="AJ1202" s="356">
        <v>0.92</v>
      </c>
      <c r="AK1202" s="169">
        <v>0.961546961325967</v>
      </c>
      <c r="AL1202" s="169">
        <v>0.957497700091996</v>
      </c>
      <c r="AM1202" s="169">
        <v>0.965459423205902</v>
      </c>
      <c r="AN1202" s="169">
        <v>0.961546961325967</v>
      </c>
      <c r="AO1202" s="168">
        <v>0.99</v>
      </c>
      <c r="AP1202" s="358">
        <v>1</v>
      </c>
      <c r="AQ1202" s="358">
        <v>1</v>
      </c>
      <c r="AR1202" s="358">
        <v>1</v>
      </c>
      <c r="AS1202" s="359">
        <v>1</v>
      </c>
      <c r="AT1202" s="364">
        <v>0.0721861525408278</v>
      </c>
      <c r="AU1202" s="361">
        <v>0.0571428571428571</v>
      </c>
      <c r="AV1202" s="362">
        <v>0.227272727272727</v>
      </c>
      <c r="AW1202" s="362">
        <v>0</v>
      </c>
      <c r="AX1202" s="362">
        <v>0.0571428571428571</v>
      </c>
      <c r="AY1202" s="142"/>
      <c r="AZ1202" s="140"/>
    </row>
    <row r="1203" spans="1:52">
      <c r="A1203" s="138"/>
      <c r="B1203" s="142"/>
      <c r="C1203" s="172" t="s">
        <v>1974</v>
      </c>
      <c r="D1203" s="166" t="s">
        <v>26</v>
      </c>
      <c r="E1203" s="166" t="s">
        <v>1975</v>
      </c>
      <c r="F1203" s="167" t="s">
        <v>2256</v>
      </c>
      <c r="G1203" s="195" t="s">
        <v>2257</v>
      </c>
      <c r="H1203" s="195" t="s">
        <v>2257</v>
      </c>
      <c r="I1203" s="195" t="s">
        <v>2257</v>
      </c>
      <c r="J1203" s="195" t="s">
        <v>2257</v>
      </c>
      <c r="K1203" s="168">
        <v>0.9</v>
      </c>
      <c r="L1203" s="169">
        <v>0.982456140350877</v>
      </c>
      <c r="M1203" s="169">
        <v>1</v>
      </c>
      <c r="N1203" s="170">
        <v>1</v>
      </c>
      <c r="O1203" s="170">
        <v>0.982456140350877</v>
      </c>
      <c r="P1203" s="356">
        <v>0.9</v>
      </c>
      <c r="Q1203" s="357">
        <v>0.987859046490968</v>
      </c>
      <c r="R1203" s="169">
        <v>0.991801411979048</v>
      </c>
      <c r="S1203" s="169">
        <v>0.990126165660998</v>
      </c>
      <c r="T1203" s="169">
        <v>0.987859046490968</v>
      </c>
      <c r="U1203" s="356">
        <v>0.9</v>
      </c>
      <c r="V1203" s="169">
        <v>0.939887474089429</v>
      </c>
      <c r="W1203" s="169">
        <v>0.947392393532225</v>
      </c>
      <c r="X1203" s="169">
        <v>0.931431705979155</v>
      </c>
      <c r="Y1203" s="169">
        <v>0.939887474089429</v>
      </c>
      <c r="Z1203" s="356">
        <v>0.92</v>
      </c>
      <c r="AA1203" s="356">
        <v>0.963130434782609</v>
      </c>
      <c r="AB1203" s="356">
        <v>0.964751498061332</v>
      </c>
      <c r="AC1203" s="356">
        <v>0.967493584260051</v>
      </c>
      <c r="AD1203" s="356">
        <v>0.963130434782609</v>
      </c>
      <c r="AE1203" s="356">
        <v>0.92</v>
      </c>
      <c r="AF1203" s="169">
        <v>0.999255398361876</v>
      </c>
      <c r="AG1203" s="169">
        <v>0.999246987951807</v>
      </c>
      <c r="AH1203" s="169">
        <v>0.998071359691418</v>
      </c>
      <c r="AI1203" s="169">
        <v>0.999255398361876</v>
      </c>
      <c r="AJ1203" s="356">
        <v>0.92</v>
      </c>
      <c r="AK1203" s="169">
        <v>0.97240389216781</v>
      </c>
      <c r="AL1203" s="169">
        <v>0.974823627057684</v>
      </c>
      <c r="AM1203" s="169">
        <v>0.974525354482096</v>
      </c>
      <c r="AN1203" s="169">
        <v>0.97240389216781</v>
      </c>
      <c r="AO1203" s="168">
        <v>0.99</v>
      </c>
      <c r="AP1203" s="358">
        <v>1</v>
      </c>
      <c r="AQ1203" s="358">
        <v>1</v>
      </c>
      <c r="AR1203" s="358">
        <v>1</v>
      </c>
      <c r="AS1203" s="359">
        <v>1</v>
      </c>
      <c r="AT1203" s="364">
        <v>0.0721861525408278</v>
      </c>
      <c r="AU1203" s="361">
        <v>0</v>
      </c>
      <c r="AV1203" s="362">
        <v>0.193548387096774</v>
      </c>
      <c r="AW1203" s="362">
        <v>0.0285714285714286</v>
      </c>
      <c r="AX1203" s="362">
        <v>0</v>
      </c>
      <c r="AY1203" s="142"/>
      <c r="AZ1203" s="140"/>
    </row>
    <row r="1204" spans="1:52">
      <c r="A1204" s="138"/>
      <c r="B1204" s="142"/>
      <c r="C1204" s="172" t="s">
        <v>1974</v>
      </c>
      <c r="D1204" s="166" t="s">
        <v>26</v>
      </c>
      <c r="E1204" s="166" t="s">
        <v>1975</v>
      </c>
      <c r="F1204" s="167" t="s">
        <v>2258</v>
      </c>
      <c r="G1204" s="195" t="s">
        <v>2259</v>
      </c>
      <c r="H1204" s="195" t="s">
        <v>2259</v>
      </c>
      <c r="I1204" s="195" t="s">
        <v>2259</v>
      </c>
      <c r="J1204" s="195" t="s">
        <v>2259</v>
      </c>
      <c r="K1204" s="168">
        <v>0.9</v>
      </c>
      <c r="L1204" s="169">
        <v>0.959459459459459</v>
      </c>
      <c r="M1204" s="169">
        <v>0.986301369863014</v>
      </c>
      <c r="N1204" s="170">
        <v>0.924242424242424</v>
      </c>
      <c r="O1204" s="170">
        <v>0.959459459459459</v>
      </c>
      <c r="P1204" s="356">
        <v>0.9</v>
      </c>
      <c r="Q1204" s="357">
        <v>0.978086584714057</v>
      </c>
      <c r="R1204" s="169">
        <v>0.952569954356023</v>
      </c>
      <c r="S1204" s="169">
        <v>0.97265625</v>
      </c>
      <c r="T1204" s="169">
        <v>0.978086584714057</v>
      </c>
      <c r="U1204" s="356">
        <v>0.9</v>
      </c>
      <c r="V1204" s="169">
        <v>0.951362907536077</v>
      </c>
      <c r="W1204" s="169">
        <v>0.9400674737051</v>
      </c>
      <c r="X1204" s="169">
        <v>0.9423828125</v>
      </c>
      <c r="Y1204" s="169">
        <v>0.951362907536077</v>
      </c>
      <c r="Z1204" s="356">
        <v>0.92</v>
      </c>
      <c r="AA1204" s="356">
        <v>0.961415723817813</v>
      </c>
      <c r="AB1204" s="356">
        <v>0.948331857100679</v>
      </c>
      <c r="AC1204" s="356">
        <v>0.95863309352518</v>
      </c>
      <c r="AD1204" s="356">
        <v>0.961415723817813</v>
      </c>
      <c r="AE1204" s="356">
        <v>0.92</v>
      </c>
      <c r="AF1204" s="169">
        <v>0.99501246882793</v>
      </c>
      <c r="AG1204" s="169">
        <v>0.996430696014277</v>
      </c>
      <c r="AH1204" s="169">
        <v>0.998389694041868</v>
      </c>
      <c r="AI1204" s="169">
        <v>0.99501246882793</v>
      </c>
      <c r="AJ1204" s="356">
        <v>0.92</v>
      </c>
      <c r="AK1204" s="169">
        <v>0.971930309734513</v>
      </c>
      <c r="AL1204" s="169">
        <v>0.965349471935446</v>
      </c>
      <c r="AM1204" s="169">
        <v>0.966445733222867</v>
      </c>
      <c r="AN1204" s="169">
        <v>0.971930309734513</v>
      </c>
      <c r="AO1204" s="168">
        <v>0.99</v>
      </c>
      <c r="AP1204" s="358">
        <v>1</v>
      </c>
      <c r="AQ1204" s="358">
        <v>1</v>
      </c>
      <c r="AR1204" s="358">
        <v>1</v>
      </c>
      <c r="AS1204" s="359">
        <v>1</v>
      </c>
      <c r="AT1204" s="364">
        <v>0.0721861525408278</v>
      </c>
      <c r="AU1204" s="361">
        <v>0</v>
      </c>
      <c r="AV1204" s="362">
        <v>0.170731707317073</v>
      </c>
      <c r="AW1204" s="362">
        <v>0.0333333333333333</v>
      </c>
      <c r="AX1204" s="362">
        <v>0</v>
      </c>
      <c r="AY1204" s="142"/>
      <c r="AZ1204" s="140"/>
    </row>
    <row r="1205" spans="1:52">
      <c r="A1205" s="138"/>
      <c r="B1205" s="142"/>
      <c r="C1205" s="172" t="s">
        <v>1974</v>
      </c>
      <c r="D1205" s="166" t="s">
        <v>26</v>
      </c>
      <c r="E1205" s="166" t="s">
        <v>1975</v>
      </c>
      <c r="F1205" s="167" t="s">
        <v>2260</v>
      </c>
      <c r="G1205" s="195" t="s">
        <v>2261</v>
      </c>
      <c r="H1205" s="195" t="s">
        <v>2261</v>
      </c>
      <c r="I1205" s="195" t="s">
        <v>2261</v>
      </c>
      <c r="J1205" s="195" t="s">
        <v>2261</v>
      </c>
      <c r="K1205" s="168">
        <v>0.9</v>
      </c>
      <c r="L1205" s="169">
        <v>0.942857142857143</v>
      </c>
      <c r="M1205" s="169">
        <v>0.916666666666667</v>
      </c>
      <c r="N1205" s="170">
        <v>0.933333333333333</v>
      </c>
      <c r="O1205" s="170">
        <v>0.942857142857143</v>
      </c>
      <c r="P1205" s="356">
        <v>0.9</v>
      </c>
      <c r="Q1205" s="357">
        <v>0.983588621444201</v>
      </c>
      <c r="R1205" s="169">
        <v>0.967301324503311</v>
      </c>
      <c r="S1205" s="169">
        <v>0.958502024291498</v>
      </c>
      <c r="T1205" s="169">
        <v>0.983588621444201</v>
      </c>
      <c r="U1205" s="356">
        <v>0.9</v>
      </c>
      <c r="V1205" s="169">
        <v>0.936542669584245</v>
      </c>
      <c r="W1205" s="169">
        <v>0.928807947019868</v>
      </c>
      <c r="X1205" s="169">
        <v>0.926113360323887</v>
      </c>
      <c r="Y1205" s="169">
        <v>0.936542669584245</v>
      </c>
      <c r="Z1205" s="356">
        <v>0.92</v>
      </c>
      <c r="AA1205" s="356">
        <v>0.94792899408284</v>
      </c>
      <c r="AB1205" s="356">
        <v>0.943473193473193</v>
      </c>
      <c r="AC1205" s="356">
        <v>0.926530612244898</v>
      </c>
      <c r="AD1205" s="356">
        <v>0.94792899408284</v>
      </c>
      <c r="AE1205" s="356">
        <v>0.92</v>
      </c>
      <c r="AF1205" s="169">
        <v>0.999547511312217</v>
      </c>
      <c r="AG1205" s="169">
        <v>0.999602069239952</v>
      </c>
      <c r="AH1205" s="169">
        <v>0.993847415914684</v>
      </c>
      <c r="AI1205" s="169">
        <v>0.999547511312217</v>
      </c>
      <c r="AJ1205" s="356">
        <v>0.92</v>
      </c>
      <c r="AK1205" s="169">
        <v>0.962764456981664</v>
      </c>
      <c r="AL1205" s="169">
        <v>0.958615682478219</v>
      </c>
      <c r="AM1205" s="169">
        <v>0.947925142392189</v>
      </c>
      <c r="AN1205" s="169">
        <v>0.962764456981664</v>
      </c>
      <c r="AO1205" s="168">
        <v>0.99</v>
      </c>
      <c r="AP1205" s="358">
        <v>1</v>
      </c>
      <c r="AQ1205" s="358">
        <v>1</v>
      </c>
      <c r="AR1205" s="358">
        <v>1</v>
      </c>
      <c r="AS1205" s="359">
        <v>1</v>
      </c>
      <c r="AT1205" s="364">
        <v>0.0721861525408278</v>
      </c>
      <c r="AU1205" s="361">
        <v>0</v>
      </c>
      <c r="AV1205" s="362">
        <v>0</v>
      </c>
      <c r="AW1205" s="362">
        <v>0.125</v>
      </c>
      <c r="AX1205" s="362">
        <v>0</v>
      </c>
      <c r="AY1205" s="142"/>
      <c r="AZ1205" s="140"/>
    </row>
    <row r="1206" spans="1:52">
      <c r="A1206" s="138"/>
      <c r="B1206" s="142"/>
      <c r="C1206" s="172" t="s">
        <v>1974</v>
      </c>
      <c r="D1206" s="166" t="s">
        <v>26</v>
      </c>
      <c r="E1206" s="166" t="s">
        <v>1975</v>
      </c>
      <c r="F1206" s="167" t="s">
        <v>2262</v>
      </c>
      <c r="G1206" s="195" t="s">
        <v>2263</v>
      </c>
      <c r="H1206" s="195" t="s">
        <v>2263</v>
      </c>
      <c r="I1206" s="195" t="s">
        <v>2263</v>
      </c>
      <c r="J1206" s="195" t="s">
        <v>2263</v>
      </c>
      <c r="K1206" s="168">
        <v>0.9</v>
      </c>
      <c r="L1206" s="169">
        <v>1</v>
      </c>
      <c r="M1206" s="169">
        <v>1</v>
      </c>
      <c r="N1206" s="170">
        <v>1</v>
      </c>
      <c r="O1206" s="170">
        <v>1</v>
      </c>
      <c r="P1206" s="356">
        <v>0.9</v>
      </c>
      <c r="Q1206" s="357">
        <v>0.992837958818263</v>
      </c>
      <c r="R1206" s="169">
        <v>0.982381959126145</v>
      </c>
      <c r="S1206" s="169">
        <v>0.987538940809969</v>
      </c>
      <c r="T1206" s="169">
        <v>0.992837958818263</v>
      </c>
      <c r="U1206" s="356">
        <v>0.9</v>
      </c>
      <c r="V1206" s="169">
        <v>0.948075201432408</v>
      </c>
      <c r="W1206" s="169">
        <v>0.951021846370684</v>
      </c>
      <c r="X1206" s="169">
        <v>0.944704049844237</v>
      </c>
      <c r="Y1206" s="169">
        <v>0.948075201432408</v>
      </c>
      <c r="Z1206" s="356">
        <v>0.92</v>
      </c>
      <c r="AA1206" s="356">
        <v>0.933231396534149</v>
      </c>
      <c r="AB1206" s="356">
        <v>0.960203609440074</v>
      </c>
      <c r="AC1206" s="356">
        <v>0.947016174010039</v>
      </c>
      <c r="AD1206" s="356">
        <v>0.933231396534149</v>
      </c>
      <c r="AE1206" s="356">
        <v>0.92</v>
      </c>
      <c r="AF1206" s="169">
        <v>0.998676134312192</v>
      </c>
      <c r="AG1206" s="169">
        <v>0.998006644518272</v>
      </c>
      <c r="AH1206" s="169">
        <v>0.997641715433662</v>
      </c>
      <c r="AI1206" s="169">
        <v>0.998676134312192</v>
      </c>
      <c r="AJ1206" s="356">
        <v>0.92</v>
      </c>
      <c r="AK1206" s="169">
        <v>0.961582700713135</v>
      </c>
      <c r="AL1206" s="169">
        <v>0.9734</v>
      </c>
      <c r="AM1206" s="169">
        <v>0.959714100064977</v>
      </c>
      <c r="AN1206" s="169">
        <v>0.961582700713135</v>
      </c>
      <c r="AO1206" s="168">
        <v>0.99</v>
      </c>
      <c r="AP1206" s="358">
        <v>1</v>
      </c>
      <c r="AQ1206" s="358">
        <v>1</v>
      </c>
      <c r="AR1206" s="358">
        <v>1</v>
      </c>
      <c r="AS1206" s="359">
        <v>1</v>
      </c>
      <c r="AT1206" s="364">
        <v>0.0721861525408278</v>
      </c>
      <c r="AU1206" s="361">
        <v>0</v>
      </c>
      <c r="AV1206" s="362">
        <v>0.269230769230769</v>
      </c>
      <c r="AW1206" s="362">
        <v>0</v>
      </c>
      <c r="AX1206" s="362">
        <v>0</v>
      </c>
      <c r="AY1206" s="142"/>
      <c r="AZ1206" s="140"/>
    </row>
    <row r="1207" spans="1:52">
      <c r="A1207" s="138"/>
      <c r="B1207" s="142"/>
      <c r="C1207" s="172" t="s">
        <v>1974</v>
      </c>
      <c r="D1207" s="166" t="s">
        <v>26</v>
      </c>
      <c r="E1207" s="166" t="s">
        <v>1975</v>
      </c>
      <c r="F1207" s="167" t="s">
        <v>2264</v>
      </c>
      <c r="G1207" s="195" t="s">
        <v>2265</v>
      </c>
      <c r="H1207" s="195" t="s">
        <v>2265</v>
      </c>
      <c r="I1207" s="195" t="s">
        <v>2265</v>
      </c>
      <c r="J1207" s="195" t="s">
        <v>2265</v>
      </c>
      <c r="K1207" s="168">
        <v>0.9</v>
      </c>
      <c r="L1207" s="169">
        <v>0.959459459459459</v>
      </c>
      <c r="M1207" s="169">
        <v>0.961038961038961</v>
      </c>
      <c r="N1207" s="170">
        <v>0.934426229508197</v>
      </c>
      <c r="O1207" s="170">
        <v>0.959459459459459</v>
      </c>
      <c r="P1207" s="356">
        <v>0.9</v>
      </c>
      <c r="Q1207" s="357">
        <v>0.971283783783784</v>
      </c>
      <c r="R1207" s="169">
        <v>0.971399035148174</v>
      </c>
      <c r="S1207" s="169">
        <v>0.971428571428571</v>
      </c>
      <c r="T1207" s="169">
        <v>0.971283783783784</v>
      </c>
      <c r="U1207" s="356">
        <v>0.9</v>
      </c>
      <c r="V1207" s="169">
        <v>0.919160231660232</v>
      </c>
      <c r="W1207" s="169">
        <v>0.916264645072364</v>
      </c>
      <c r="X1207" s="169">
        <v>0.93167701863354</v>
      </c>
      <c r="Y1207" s="169">
        <v>0.919160231660232</v>
      </c>
      <c r="Z1207" s="356">
        <v>0.92</v>
      </c>
      <c r="AA1207" s="356">
        <v>0.942024805307182</v>
      </c>
      <c r="AB1207" s="356">
        <v>0.943890928159413</v>
      </c>
      <c r="AC1207" s="356">
        <v>0.962423832092078</v>
      </c>
      <c r="AD1207" s="356">
        <v>0.942024805307182</v>
      </c>
      <c r="AE1207" s="356">
        <v>0.92</v>
      </c>
      <c r="AF1207" s="169">
        <v>0.988979848866499</v>
      </c>
      <c r="AG1207" s="169">
        <v>0.997442455242967</v>
      </c>
      <c r="AH1207" s="169">
        <v>0.990771259063942</v>
      </c>
      <c r="AI1207" s="169">
        <v>0.988979848866499</v>
      </c>
      <c r="AJ1207" s="356">
        <v>0.92</v>
      </c>
      <c r="AK1207" s="169">
        <v>0.956043956043956</v>
      </c>
      <c r="AL1207" s="169">
        <v>0.962778124350177</v>
      </c>
      <c r="AM1207" s="169">
        <v>0.971316818774446</v>
      </c>
      <c r="AN1207" s="169">
        <v>0.956043956043956</v>
      </c>
      <c r="AO1207" s="168">
        <v>0.99</v>
      </c>
      <c r="AP1207" s="358">
        <v>1</v>
      </c>
      <c r="AQ1207" s="358">
        <v>1</v>
      </c>
      <c r="AR1207" s="358">
        <v>1</v>
      </c>
      <c r="AS1207" s="359">
        <v>1</v>
      </c>
      <c r="AT1207" s="364">
        <v>0.0721861525408278</v>
      </c>
      <c r="AU1207" s="361">
        <v>0.0689655172413793</v>
      </c>
      <c r="AV1207" s="362">
        <v>0.108108108108108</v>
      </c>
      <c r="AW1207" s="362">
        <v>0</v>
      </c>
      <c r="AX1207" s="362">
        <v>0.0689655172413793</v>
      </c>
      <c r="AY1207" s="142"/>
      <c r="AZ1207" s="140"/>
    </row>
    <row r="1208" spans="1:52">
      <c r="A1208" s="138"/>
      <c r="B1208" s="142"/>
      <c r="C1208" s="172" t="s">
        <v>1974</v>
      </c>
      <c r="D1208" s="166" t="s">
        <v>26</v>
      </c>
      <c r="E1208" s="166" t="s">
        <v>1975</v>
      </c>
      <c r="F1208" s="167" t="s">
        <v>2266</v>
      </c>
      <c r="G1208" s="195" t="s">
        <v>2267</v>
      </c>
      <c r="H1208" s="195" t="s">
        <v>2267</v>
      </c>
      <c r="I1208" s="195" t="s">
        <v>2267</v>
      </c>
      <c r="J1208" s="195" t="s">
        <v>2267</v>
      </c>
      <c r="K1208" s="168">
        <v>0.9</v>
      </c>
      <c r="L1208" s="169">
        <v>1</v>
      </c>
      <c r="M1208" s="169">
        <v>1</v>
      </c>
      <c r="N1208" s="170">
        <v>1</v>
      </c>
      <c r="O1208" s="170">
        <v>1</v>
      </c>
      <c r="P1208" s="356">
        <v>0.9</v>
      </c>
      <c r="Q1208" s="357">
        <v>0.988874761602034</v>
      </c>
      <c r="R1208" s="169">
        <v>0.988804071246819</v>
      </c>
      <c r="S1208" s="169">
        <v>0.991292699263228</v>
      </c>
      <c r="T1208" s="169">
        <v>0.988874761602034</v>
      </c>
      <c r="U1208" s="356">
        <v>0.9</v>
      </c>
      <c r="V1208" s="169">
        <v>0.955499046408137</v>
      </c>
      <c r="W1208" s="169">
        <v>0.950127226463104</v>
      </c>
      <c r="X1208" s="169">
        <v>0.961152042866711</v>
      </c>
      <c r="Y1208" s="169">
        <v>0.955499046408137</v>
      </c>
      <c r="Z1208" s="356">
        <v>0.92</v>
      </c>
      <c r="AA1208" s="356">
        <v>0.96711664935964</v>
      </c>
      <c r="AB1208" s="356">
        <v>0.972222222222222</v>
      </c>
      <c r="AC1208" s="356">
        <v>0.967650626769106</v>
      </c>
      <c r="AD1208" s="356">
        <v>0.96711664935964</v>
      </c>
      <c r="AE1208" s="356">
        <v>0.92</v>
      </c>
      <c r="AF1208" s="169">
        <v>0.995547222873213</v>
      </c>
      <c r="AG1208" s="169">
        <v>0.992905221029653</v>
      </c>
      <c r="AH1208" s="169">
        <v>0.992133417243549</v>
      </c>
      <c r="AI1208" s="169">
        <v>0.995547222873213</v>
      </c>
      <c r="AJ1208" s="356">
        <v>0.92</v>
      </c>
      <c r="AK1208" s="169">
        <v>0.977836151699228</v>
      </c>
      <c r="AL1208" s="169">
        <v>0.978663085646076</v>
      </c>
      <c r="AM1208" s="169">
        <v>0.97528996469995</v>
      </c>
      <c r="AN1208" s="169">
        <v>0.977836151699228</v>
      </c>
      <c r="AO1208" s="168">
        <v>0.99</v>
      </c>
      <c r="AP1208" s="358">
        <v>1</v>
      </c>
      <c r="AQ1208" s="358">
        <v>1</v>
      </c>
      <c r="AR1208" s="358">
        <v>1</v>
      </c>
      <c r="AS1208" s="359">
        <v>1</v>
      </c>
      <c r="AT1208" s="364">
        <v>0.0721861525408278</v>
      </c>
      <c r="AU1208" s="361">
        <v>0</v>
      </c>
      <c r="AV1208" s="362">
        <v>0.148148148148148</v>
      </c>
      <c r="AW1208" s="362">
        <v>0.0909090909090909</v>
      </c>
      <c r="AX1208" s="362">
        <v>0</v>
      </c>
      <c r="AY1208" s="142"/>
      <c r="AZ1208" s="140"/>
    </row>
    <row r="1209" spans="1:52">
      <c r="A1209" s="138"/>
      <c r="B1209" s="142"/>
      <c r="C1209" s="172" t="s">
        <v>1974</v>
      </c>
      <c r="D1209" s="166" t="s">
        <v>26</v>
      </c>
      <c r="E1209" s="166" t="s">
        <v>1975</v>
      </c>
      <c r="F1209" s="167" t="s">
        <v>2268</v>
      </c>
      <c r="G1209" s="195" t="s">
        <v>2269</v>
      </c>
      <c r="H1209" s="195" t="s">
        <v>2269</v>
      </c>
      <c r="I1209" s="195" t="s">
        <v>2269</v>
      </c>
      <c r="J1209" s="195" t="s">
        <v>2269</v>
      </c>
      <c r="K1209" s="168">
        <v>0.9</v>
      </c>
      <c r="L1209" s="169">
        <v>0.985714285714286</v>
      </c>
      <c r="M1209" s="169">
        <v>0.985915492957746</v>
      </c>
      <c r="N1209" s="170">
        <v>0.983606557377049</v>
      </c>
      <c r="O1209" s="170">
        <v>0.985714285714286</v>
      </c>
      <c r="P1209" s="356">
        <v>0.9</v>
      </c>
      <c r="Q1209" s="357">
        <v>0.984742694595294</v>
      </c>
      <c r="R1209" s="169">
        <v>0.984821250249651</v>
      </c>
      <c r="S1209" s="169">
        <v>0.984189723320158</v>
      </c>
      <c r="T1209" s="169">
        <v>0.984742694595294</v>
      </c>
      <c r="U1209" s="356">
        <v>0.9</v>
      </c>
      <c r="V1209" s="169">
        <v>0.936901991207654</v>
      </c>
      <c r="W1209" s="169">
        <v>0.945476333133613</v>
      </c>
      <c r="X1209" s="169">
        <v>0.950812472551603</v>
      </c>
      <c r="Y1209" s="169">
        <v>0.936901991207654</v>
      </c>
      <c r="Z1209" s="356">
        <v>0.92</v>
      </c>
      <c r="AA1209" s="356">
        <v>0.956680902989628</v>
      </c>
      <c r="AB1209" s="356">
        <v>0.95649685174585</v>
      </c>
      <c r="AC1209" s="356">
        <v>0.958174904942966</v>
      </c>
      <c r="AD1209" s="356">
        <v>0.956680902989628</v>
      </c>
      <c r="AE1209" s="356">
        <v>0.92</v>
      </c>
      <c r="AF1209" s="169">
        <v>0.989830508474576</v>
      </c>
      <c r="AG1209" s="169">
        <v>0.99482012346555</v>
      </c>
      <c r="AH1209" s="169">
        <v>0.973798912777315</v>
      </c>
      <c r="AI1209" s="169">
        <v>0.989830508474576</v>
      </c>
      <c r="AJ1209" s="356">
        <v>0.92</v>
      </c>
      <c r="AK1209" s="169">
        <v>0.969330104923325</v>
      </c>
      <c r="AL1209" s="169">
        <v>0.972591459828255</v>
      </c>
      <c r="AM1209" s="169">
        <v>0.97165991902834</v>
      </c>
      <c r="AN1209" s="169">
        <v>0.969330104923325</v>
      </c>
      <c r="AO1209" s="168">
        <v>0.99</v>
      </c>
      <c r="AP1209" s="358">
        <v>1</v>
      </c>
      <c r="AQ1209" s="358">
        <v>1</v>
      </c>
      <c r="AR1209" s="358">
        <v>1</v>
      </c>
      <c r="AS1209" s="359">
        <v>1</v>
      </c>
      <c r="AT1209" s="364">
        <v>0.0721861525408278</v>
      </c>
      <c r="AU1209" s="361">
        <v>0.0491803278688525</v>
      </c>
      <c r="AV1209" s="362">
        <v>0.297872340425532</v>
      </c>
      <c r="AW1209" s="362">
        <v>0.0909090909090909</v>
      </c>
      <c r="AX1209" s="362">
        <v>0.0491803278688525</v>
      </c>
      <c r="AY1209" s="142"/>
      <c r="AZ1209" s="140"/>
    </row>
    <row r="1210" spans="1:52">
      <c r="A1210" s="138"/>
      <c r="B1210" s="142"/>
      <c r="C1210" s="172" t="s">
        <v>1974</v>
      </c>
      <c r="D1210" s="166" t="s">
        <v>26</v>
      </c>
      <c r="E1210" s="166" t="s">
        <v>1975</v>
      </c>
      <c r="F1210" s="167" t="s">
        <v>2270</v>
      </c>
      <c r="G1210" s="195" t="s">
        <v>2271</v>
      </c>
      <c r="H1210" s="195" t="s">
        <v>2271</v>
      </c>
      <c r="I1210" s="195" t="s">
        <v>2271</v>
      </c>
      <c r="J1210" s="195" t="s">
        <v>2271</v>
      </c>
      <c r="K1210" s="168">
        <v>0.9</v>
      </c>
      <c r="L1210" s="169">
        <v>1</v>
      </c>
      <c r="M1210" s="169">
        <v>1</v>
      </c>
      <c r="N1210" s="170">
        <v>1</v>
      </c>
      <c r="O1210" s="170">
        <v>1</v>
      </c>
      <c r="P1210" s="356">
        <v>0.9</v>
      </c>
      <c r="Q1210" s="357">
        <v>0.984838042729152</v>
      </c>
      <c r="R1210" s="169">
        <v>0.989217065166432</v>
      </c>
      <c r="S1210" s="169">
        <v>0.985688729874776</v>
      </c>
      <c r="T1210" s="169">
        <v>0.984838042729152</v>
      </c>
      <c r="U1210" s="356">
        <v>0.9</v>
      </c>
      <c r="V1210" s="169">
        <v>0.945554789800138</v>
      </c>
      <c r="W1210" s="169">
        <v>0.952180028129395</v>
      </c>
      <c r="X1210" s="169">
        <v>0.96690518783542</v>
      </c>
      <c r="Y1210" s="169">
        <v>0.945554789800138</v>
      </c>
      <c r="Z1210" s="356">
        <v>0.92</v>
      </c>
      <c r="AA1210" s="356">
        <v>0.966156325543916</v>
      </c>
      <c r="AB1210" s="356">
        <v>0.970526315789474</v>
      </c>
      <c r="AC1210" s="356">
        <v>0.972865123703113</v>
      </c>
      <c r="AD1210" s="356">
        <v>0.966156325543916</v>
      </c>
      <c r="AE1210" s="356">
        <v>0.92</v>
      </c>
      <c r="AF1210" s="169">
        <v>0.999076184024142</v>
      </c>
      <c r="AG1210" s="169">
        <v>0.999384804675485</v>
      </c>
      <c r="AH1210" s="169">
        <v>0.996752205292702</v>
      </c>
      <c r="AI1210" s="169">
        <v>0.999076184024142</v>
      </c>
      <c r="AJ1210" s="356">
        <v>0.92</v>
      </c>
      <c r="AK1210" s="169">
        <v>0.980936995153473</v>
      </c>
      <c r="AL1210" s="169">
        <v>0.9761101742552</v>
      </c>
      <c r="AM1210" s="169">
        <v>0.978911851539435</v>
      </c>
      <c r="AN1210" s="169">
        <v>0.980936995153473</v>
      </c>
      <c r="AO1210" s="168">
        <v>0.99</v>
      </c>
      <c r="AP1210" s="358">
        <v>1</v>
      </c>
      <c r="AQ1210" s="358">
        <v>1</v>
      </c>
      <c r="AR1210" s="358">
        <v>1</v>
      </c>
      <c r="AS1210" s="359">
        <v>1</v>
      </c>
      <c r="AT1210" s="364">
        <v>0.0721861525408278</v>
      </c>
      <c r="AU1210" s="361">
        <v>0</v>
      </c>
      <c r="AV1210" s="362">
        <v>0.1</v>
      </c>
      <c r="AW1210" s="362">
        <v>0.125</v>
      </c>
      <c r="AX1210" s="362">
        <v>0</v>
      </c>
      <c r="AY1210" s="142"/>
      <c r="AZ1210" s="140"/>
    </row>
    <row r="1211" spans="1:52">
      <c r="A1211" s="138"/>
      <c r="B1211" s="142"/>
      <c r="C1211" s="172" t="s">
        <v>1974</v>
      </c>
      <c r="D1211" s="166" t="s">
        <v>26</v>
      </c>
      <c r="E1211" s="166" t="s">
        <v>1975</v>
      </c>
      <c r="F1211" s="167" t="s">
        <v>2272</v>
      </c>
      <c r="G1211" s="195" t="s">
        <v>2273</v>
      </c>
      <c r="H1211" s="195" t="s">
        <v>2273</v>
      </c>
      <c r="I1211" s="195" t="s">
        <v>2273</v>
      </c>
      <c r="J1211" s="195" t="s">
        <v>2273</v>
      </c>
      <c r="K1211" s="168">
        <v>0.9</v>
      </c>
      <c r="L1211" s="169">
        <v>1</v>
      </c>
      <c r="M1211" s="169">
        <v>0.95</v>
      </c>
      <c r="N1211" s="170">
        <v>0.9375</v>
      </c>
      <c r="O1211" s="170">
        <v>1</v>
      </c>
      <c r="P1211" s="356">
        <v>0.9</v>
      </c>
      <c r="Q1211" s="357">
        <v>0.993204983012458</v>
      </c>
      <c r="R1211" s="169">
        <v>0.988121425428949</v>
      </c>
      <c r="S1211" s="169">
        <v>0.990059642147117</v>
      </c>
      <c r="T1211" s="169">
        <v>0.993204983012458</v>
      </c>
      <c r="U1211" s="356">
        <v>0.9</v>
      </c>
      <c r="V1211" s="169">
        <v>0.94167610419026</v>
      </c>
      <c r="W1211" s="169">
        <v>0.948086229652442</v>
      </c>
      <c r="X1211" s="169">
        <v>0.92544731610338</v>
      </c>
      <c r="Y1211" s="169">
        <v>0.94167610419026</v>
      </c>
      <c r="Z1211" s="356">
        <v>0.92</v>
      </c>
      <c r="AA1211" s="356">
        <v>0.965025906735751</v>
      </c>
      <c r="AB1211" s="356">
        <v>0.953789279112754</v>
      </c>
      <c r="AC1211" s="356">
        <v>0.940484429065744</v>
      </c>
      <c r="AD1211" s="356">
        <v>0.965025906735751</v>
      </c>
      <c r="AE1211" s="356">
        <v>0.92</v>
      </c>
      <c r="AF1211" s="169">
        <v>0.998586822116234</v>
      </c>
      <c r="AG1211" s="169">
        <v>0.997030438010393</v>
      </c>
      <c r="AH1211" s="169">
        <v>0.997557401074744</v>
      </c>
      <c r="AI1211" s="169">
        <v>0.998586822116234</v>
      </c>
      <c r="AJ1211" s="356">
        <v>0.92</v>
      </c>
      <c r="AK1211" s="169">
        <v>0.972862562007587</v>
      </c>
      <c r="AL1211" s="169">
        <v>0.969455852156057</v>
      </c>
      <c r="AM1211" s="169">
        <v>0.958384332925337</v>
      </c>
      <c r="AN1211" s="169">
        <v>0.972862562007587</v>
      </c>
      <c r="AO1211" s="168">
        <v>0.99</v>
      </c>
      <c r="AP1211" s="358">
        <v>1</v>
      </c>
      <c r="AQ1211" s="358">
        <v>1</v>
      </c>
      <c r="AR1211" s="358">
        <v>1</v>
      </c>
      <c r="AS1211" s="359">
        <v>1</v>
      </c>
      <c r="AT1211" s="364">
        <v>0.0721861525408278</v>
      </c>
      <c r="AU1211" s="361">
        <v>0.0714285714285714</v>
      </c>
      <c r="AV1211" s="362">
        <v>0.153846153846154</v>
      </c>
      <c r="AW1211" s="362">
        <v>0</v>
      </c>
      <c r="AX1211" s="362">
        <v>0.0714285714285714</v>
      </c>
      <c r="AY1211" s="142"/>
      <c r="AZ1211" s="140"/>
    </row>
    <row r="1212" spans="1:52">
      <c r="A1212" s="138"/>
      <c r="B1212" s="142"/>
      <c r="C1212" s="172" t="s">
        <v>1974</v>
      </c>
      <c r="D1212" s="166" t="s">
        <v>26</v>
      </c>
      <c r="E1212" s="166" t="s">
        <v>1975</v>
      </c>
      <c r="F1212" s="167" t="s">
        <v>2274</v>
      </c>
      <c r="G1212" s="195" t="s">
        <v>2275</v>
      </c>
      <c r="H1212" s="195" t="s">
        <v>2275</v>
      </c>
      <c r="I1212" s="195" t="s">
        <v>2275</v>
      </c>
      <c r="J1212" s="195" t="s">
        <v>2275</v>
      </c>
      <c r="K1212" s="168">
        <v>0.9</v>
      </c>
      <c r="L1212" s="169">
        <v>1</v>
      </c>
      <c r="M1212" s="169">
        <v>0.975</v>
      </c>
      <c r="N1212" s="170">
        <v>0.973684210526316</v>
      </c>
      <c r="O1212" s="170">
        <v>1</v>
      </c>
      <c r="P1212" s="356">
        <v>0.9</v>
      </c>
      <c r="Q1212" s="357">
        <v>0.969873663751215</v>
      </c>
      <c r="R1212" s="169">
        <v>0.987148315387287</v>
      </c>
      <c r="S1212" s="169">
        <v>0.979053529868115</v>
      </c>
      <c r="T1212" s="169">
        <v>0.969873663751215</v>
      </c>
      <c r="U1212" s="356">
        <v>0.9</v>
      </c>
      <c r="V1212" s="169">
        <v>0.923226433430515</v>
      </c>
      <c r="W1212" s="169">
        <v>0.94894060437652</v>
      </c>
      <c r="X1212" s="169">
        <v>0.965089216446858</v>
      </c>
      <c r="Y1212" s="169">
        <v>0.923226433430515</v>
      </c>
      <c r="Z1212" s="356">
        <v>0.92</v>
      </c>
      <c r="AA1212" s="356">
        <v>0.966237942122186</v>
      </c>
      <c r="AB1212" s="356">
        <v>0.969205834683955</v>
      </c>
      <c r="AC1212" s="356">
        <v>0.956521739130435</v>
      </c>
      <c r="AD1212" s="356">
        <v>0.966237942122186</v>
      </c>
      <c r="AE1212" s="356">
        <v>0.92</v>
      </c>
      <c r="AF1212" s="169">
        <v>0.997102848865282</v>
      </c>
      <c r="AG1212" s="169">
        <v>0.993541839653104</v>
      </c>
      <c r="AH1212" s="169">
        <v>0.997796108557396</v>
      </c>
      <c r="AI1212" s="169">
        <v>0.997102848865282</v>
      </c>
      <c r="AJ1212" s="356">
        <v>0.92</v>
      </c>
      <c r="AK1212" s="169">
        <v>0.976653696498054</v>
      </c>
      <c r="AL1212" s="169">
        <v>0.976532769556025</v>
      </c>
      <c r="AM1212" s="169">
        <v>0.971915747241725</v>
      </c>
      <c r="AN1212" s="169">
        <v>0.976653696498054</v>
      </c>
      <c r="AO1212" s="168">
        <v>0.99</v>
      </c>
      <c r="AP1212" s="358">
        <v>1</v>
      </c>
      <c r="AQ1212" s="358">
        <v>1</v>
      </c>
      <c r="AR1212" s="358">
        <v>1</v>
      </c>
      <c r="AS1212" s="359">
        <v>1</v>
      </c>
      <c r="AT1212" s="364">
        <v>0.0721861525408278</v>
      </c>
      <c r="AU1212" s="361">
        <v>-0.0588235294117647</v>
      </c>
      <c r="AV1212" s="362">
        <v>0.19047619047619</v>
      </c>
      <c r="AW1212" s="362">
        <v>0</v>
      </c>
      <c r="AX1212" s="362">
        <v>-0.0588235294117647</v>
      </c>
      <c r="AY1212" s="142"/>
      <c r="AZ1212" s="140"/>
    </row>
    <row r="1213" spans="1:52">
      <c r="A1213" s="138"/>
      <c r="B1213" s="142"/>
      <c r="C1213" s="172" t="s">
        <v>1974</v>
      </c>
      <c r="D1213" s="166" t="s">
        <v>26</v>
      </c>
      <c r="E1213" s="166" t="s">
        <v>1975</v>
      </c>
      <c r="F1213" s="167" t="s">
        <v>2276</v>
      </c>
      <c r="G1213" s="195" t="s">
        <v>2277</v>
      </c>
      <c r="H1213" s="195" t="s">
        <v>2277</v>
      </c>
      <c r="I1213" s="195" t="s">
        <v>2277</v>
      </c>
      <c r="J1213" s="195" t="s">
        <v>2277</v>
      </c>
      <c r="K1213" s="168">
        <v>0.9</v>
      </c>
      <c r="L1213" s="169">
        <v>0.925925925925926</v>
      </c>
      <c r="M1213" s="169">
        <v>0.857142857142857</v>
      </c>
      <c r="N1213" s="170">
        <v>0.96</v>
      </c>
      <c r="O1213" s="170">
        <v>0.925925925925926</v>
      </c>
      <c r="P1213" s="356">
        <v>0.9</v>
      </c>
      <c r="Q1213" s="357">
        <v>0.992984693877551</v>
      </c>
      <c r="R1213" s="169">
        <v>0.996120271580989</v>
      </c>
      <c r="S1213" s="169">
        <v>0.985330073349633</v>
      </c>
      <c r="T1213" s="169">
        <v>0.992984693877551</v>
      </c>
      <c r="U1213" s="356">
        <v>0.9</v>
      </c>
      <c r="V1213" s="169">
        <v>0.925382653061224</v>
      </c>
      <c r="W1213" s="169">
        <v>0.942774005819593</v>
      </c>
      <c r="X1213" s="169">
        <v>0.936430317848411</v>
      </c>
      <c r="Y1213" s="169">
        <v>0.925382653061224</v>
      </c>
      <c r="Z1213" s="356">
        <v>0.92</v>
      </c>
      <c r="AA1213" s="356">
        <v>0.949399656946827</v>
      </c>
      <c r="AB1213" s="356">
        <v>0.942263279445728</v>
      </c>
      <c r="AC1213" s="356">
        <v>0.936457505957109</v>
      </c>
      <c r="AD1213" s="356">
        <v>0.949399656946827</v>
      </c>
      <c r="AE1213" s="356">
        <v>0.92</v>
      </c>
      <c r="AF1213" s="169">
        <v>0.996283340620901</v>
      </c>
      <c r="AG1213" s="169">
        <v>0.995487541691191</v>
      </c>
      <c r="AH1213" s="169">
        <v>0.987478411053541</v>
      </c>
      <c r="AI1213" s="169">
        <v>0.996283340620901</v>
      </c>
      <c r="AJ1213" s="356">
        <v>0.92</v>
      </c>
      <c r="AK1213" s="169">
        <v>0.963695183321352</v>
      </c>
      <c r="AL1213" s="169">
        <v>0.964306960142772</v>
      </c>
      <c r="AM1213" s="169">
        <v>0.951853635050554</v>
      </c>
      <c r="AN1213" s="169">
        <v>0.963695183321352</v>
      </c>
      <c r="AO1213" s="168">
        <v>0.99</v>
      </c>
      <c r="AP1213" s="358">
        <v>1</v>
      </c>
      <c r="AQ1213" s="358">
        <v>1</v>
      </c>
      <c r="AR1213" s="358">
        <v>1</v>
      </c>
      <c r="AS1213" s="359">
        <v>1</v>
      </c>
      <c r="AT1213" s="364">
        <v>0.0721861525408278</v>
      </c>
      <c r="AU1213" s="361">
        <v>0</v>
      </c>
      <c r="AV1213" s="362">
        <v>0.142857142857143</v>
      </c>
      <c r="AW1213" s="362">
        <v>0</v>
      </c>
      <c r="AX1213" s="362">
        <v>0</v>
      </c>
      <c r="AY1213" s="142"/>
      <c r="AZ1213" s="140"/>
    </row>
    <row r="1214" spans="1:52">
      <c r="A1214" s="138"/>
      <c r="B1214" s="142"/>
      <c r="C1214" s="172" t="s">
        <v>1974</v>
      </c>
      <c r="D1214" s="166" t="s">
        <v>26</v>
      </c>
      <c r="E1214" s="166" t="s">
        <v>1975</v>
      </c>
      <c r="F1214" s="167" t="s">
        <v>2278</v>
      </c>
      <c r="G1214" s="195" t="s">
        <v>2279</v>
      </c>
      <c r="H1214" s="195" t="s">
        <v>2279</v>
      </c>
      <c r="I1214" s="195" t="s">
        <v>2279</v>
      </c>
      <c r="J1214" s="195" t="s">
        <v>2279</v>
      </c>
      <c r="K1214" s="168">
        <v>0.9</v>
      </c>
      <c r="L1214" s="169">
        <v>0.96</v>
      </c>
      <c r="M1214" s="169">
        <v>0.9</v>
      </c>
      <c r="N1214" s="170">
        <v>0.906976744186046</v>
      </c>
      <c r="O1214" s="170">
        <v>0.96</v>
      </c>
      <c r="P1214" s="356">
        <v>0.9</v>
      </c>
      <c r="Q1214" s="357">
        <v>0.988560885608856</v>
      </c>
      <c r="R1214" s="169">
        <v>0.984034833091437</v>
      </c>
      <c r="S1214" s="169">
        <v>0.982443820224719</v>
      </c>
      <c r="T1214" s="169">
        <v>0.988560885608856</v>
      </c>
      <c r="U1214" s="356">
        <v>0.9</v>
      </c>
      <c r="V1214" s="169">
        <v>0.933948339483395</v>
      </c>
      <c r="W1214" s="169">
        <v>0.942235123367199</v>
      </c>
      <c r="X1214" s="169">
        <v>0.945926966292135</v>
      </c>
      <c r="Y1214" s="169">
        <v>0.933948339483395</v>
      </c>
      <c r="Z1214" s="356">
        <v>0.92</v>
      </c>
      <c r="AA1214" s="356">
        <v>0.945188284518828</v>
      </c>
      <c r="AB1214" s="356">
        <v>0.947984395318596</v>
      </c>
      <c r="AC1214" s="356">
        <v>0.962667994026879</v>
      </c>
      <c r="AD1214" s="356">
        <v>0.945188284518828</v>
      </c>
      <c r="AE1214" s="356">
        <v>0.92</v>
      </c>
      <c r="AF1214" s="169">
        <v>0.996505939902166</v>
      </c>
      <c r="AG1214" s="169">
        <v>0.997786386275595</v>
      </c>
      <c r="AH1214" s="169">
        <v>0.975645893138254</v>
      </c>
      <c r="AI1214" s="169">
        <v>0.996505939902166</v>
      </c>
      <c r="AJ1214" s="356">
        <v>0.92</v>
      </c>
      <c r="AK1214" s="169">
        <v>0.964892196145774</v>
      </c>
      <c r="AL1214" s="169">
        <v>0.969923504867872</v>
      </c>
      <c r="AM1214" s="169">
        <v>0.971162248762016</v>
      </c>
      <c r="AN1214" s="169">
        <v>0.964892196145774</v>
      </c>
      <c r="AO1214" s="168">
        <v>0.99</v>
      </c>
      <c r="AP1214" s="358">
        <v>1</v>
      </c>
      <c r="AQ1214" s="358">
        <v>1</v>
      </c>
      <c r="AR1214" s="358">
        <v>1</v>
      </c>
      <c r="AS1214" s="359">
        <v>1</v>
      </c>
      <c r="AT1214" s="364">
        <v>0.0721861525408278</v>
      </c>
      <c r="AU1214" s="361">
        <v>0</v>
      </c>
      <c r="AV1214" s="362">
        <v>0.222222222222222</v>
      </c>
      <c r="AW1214" s="362">
        <v>0</v>
      </c>
      <c r="AX1214" s="362">
        <v>0</v>
      </c>
      <c r="AY1214" s="142"/>
      <c r="AZ1214" s="140"/>
    </row>
    <row r="1215" spans="1:52">
      <c r="A1215" s="138"/>
      <c r="B1215" s="142"/>
      <c r="C1215" s="172" t="s">
        <v>1974</v>
      </c>
      <c r="D1215" s="166" t="s">
        <v>26</v>
      </c>
      <c r="E1215" s="166" t="s">
        <v>1975</v>
      </c>
      <c r="F1215" s="167" t="s">
        <v>2280</v>
      </c>
      <c r="G1215" s="195" t="s">
        <v>2281</v>
      </c>
      <c r="H1215" s="195" t="s">
        <v>2281</v>
      </c>
      <c r="I1215" s="195" t="s">
        <v>2281</v>
      </c>
      <c r="J1215" s="195" t="s">
        <v>2281</v>
      </c>
      <c r="K1215" s="168">
        <v>0.9</v>
      </c>
      <c r="L1215" s="169">
        <v>1</v>
      </c>
      <c r="M1215" s="169">
        <v>0.972972972972973</v>
      </c>
      <c r="N1215" s="170">
        <v>1</v>
      </c>
      <c r="O1215" s="170">
        <v>1</v>
      </c>
      <c r="P1215" s="356">
        <v>0.9</v>
      </c>
      <c r="Q1215" s="357">
        <v>0.995568685376662</v>
      </c>
      <c r="R1215" s="169">
        <v>0.993726474278545</v>
      </c>
      <c r="S1215" s="169">
        <v>0.996499416569428</v>
      </c>
      <c r="T1215" s="169">
        <v>0.995568685376662</v>
      </c>
      <c r="U1215" s="356">
        <v>0.9</v>
      </c>
      <c r="V1215" s="169">
        <v>0.949286065977351</v>
      </c>
      <c r="W1215" s="169">
        <v>0.959849435382685</v>
      </c>
      <c r="X1215" s="169">
        <v>0.960326721120187</v>
      </c>
      <c r="Y1215" s="169">
        <v>0.949286065977351</v>
      </c>
      <c r="Z1215" s="356">
        <v>0.92</v>
      </c>
      <c r="AA1215" s="356">
        <v>0.958946078431373</v>
      </c>
      <c r="AB1215" s="356">
        <v>0.970858067997841</v>
      </c>
      <c r="AC1215" s="356">
        <v>0.970428485214243</v>
      </c>
      <c r="AD1215" s="356">
        <v>0.958946078431373</v>
      </c>
      <c r="AE1215" s="356">
        <v>0.92</v>
      </c>
      <c r="AF1215" s="169">
        <v>0.999514563106796</v>
      </c>
      <c r="AG1215" s="169">
        <v>0.994369369369369</v>
      </c>
      <c r="AH1215" s="169">
        <v>0.998909487459106</v>
      </c>
      <c r="AI1215" s="169">
        <v>0.999514563106796</v>
      </c>
      <c r="AJ1215" s="356">
        <v>0.92</v>
      </c>
      <c r="AK1215" s="169">
        <v>0.970364328439369</v>
      </c>
      <c r="AL1215" s="169">
        <v>0.978793590951932</v>
      </c>
      <c r="AM1215" s="169">
        <v>0.976929196499602</v>
      </c>
      <c r="AN1215" s="169">
        <v>0.970364328439369</v>
      </c>
      <c r="AO1215" s="168">
        <v>0.99</v>
      </c>
      <c r="AP1215" s="358">
        <v>1</v>
      </c>
      <c r="AQ1215" s="358">
        <v>1</v>
      </c>
      <c r="AR1215" s="358">
        <v>1</v>
      </c>
      <c r="AS1215" s="359">
        <v>1</v>
      </c>
      <c r="AT1215" s="364">
        <v>0.0721861525408278</v>
      </c>
      <c r="AU1215" s="361">
        <v>0</v>
      </c>
      <c r="AV1215" s="362">
        <v>0.272727272727273</v>
      </c>
      <c r="AW1215" s="362">
        <v>0.0909090909090909</v>
      </c>
      <c r="AX1215" s="362">
        <v>0</v>
      </c>
      <c r="AY1215" s="142"/>
      <c r="AZ1215" s="140"/>
    </row>
    <row r="1216" spans="1:52">
      <c r="A1216" s="138"/>
      <c r="B1216" s="142"/>
      <c r="C1216" s="172" t="s">
        <v>1974</v>
      </c>
      <c r="D1216" s="166" t="s">
        <v>26</v>
      </c>
      <c r="E1216" s="166" t="s">
        <v>1975</v>
      </c>
      <c r="F1216" s="167" t="s">
        <v>2282</v>
      </c>
      <c r="G1216" s="195" t="s">
        <v>2283</v>
      </c>
      <c r="H1216" s="195" t="s">
        <v>2283</v>
      </c>
      <c r="I1216" s="195" t="s">
        <v>2283</v>
      </c>
      <c r="J1216" s="195" t="s">
        <v>2283</v>
      </c>
      <c r="K1216" s="168">
        <v>0.9</v>
      </c>
      <c r="L1216" s="169">
        <v>0.931034482758621</v>
      </c>
      <c r="M1216" s="169">
        <v>0.96875</v>
      </c>
      <c r="N1216" s="170">
        <v>0.870967741935484</v>
      </c>
      <c r="O1216" s="170">
        <v>0.931034482758621</v>
      </c>
      <c r="P1216" s="356">
        <v>0.9</v>
      </c>
      <c r="Q1216" s="357">
        <v>0.974374618669921</v>
      </c>
      <c r="R1216" s="169">
        <v>0.988151658767773</v>
      </c>
      <c r="S1216" s="169">
        <v>0.982837528604119</v>
      </c>
      <c r="T1216" s="169">
        <v>0.974374618669921</v>
      </c>
      <c r="U1216" s="356">
        <v>0.9</v>
      </c>
      <c r="V1216" s="169">
        <v>0.926784624771202</v>
      </c>
      <c r="W1216" s="169">
        <v>0.937440758293839</v>
      </c>
      <c r="X1216" s="169">
        <v>0.941647597254005</v>
      </c>
      <c r="Y1216" s="169">
        <v>0.926784624771202</v>
      </c>
      <c r="Z1216" s="356">
        <v>0.92</v>
      </c>
      <c r="AA1216" s="356">
        <v>0.930424528301887</v>
      </c>
      <c r="AB1216" s="356">
        <v>0.939321832242713</v>
      </c>
      <c r="AC1216" s="356">
        <v>0.948137326515705</v>
      </c>
      <c r="AD1216" s="356">
        <v>0.930424528301887</v>
      </c>
      <c r="AE1216" s="356">
        <v>0.92</v>
      </c>
      <c r="AF1216" s="169">
        <v>0.998936170212766</v>
      </c>
      <c r="AG1216" s="169">
        <v>0.996770721205597</v>
      </c>
      <c r="AH1216" s="169">
        <v>0.993977154724818</v>
      </c>
      <c r="AI1216" s="169">
        <v>0.998936170212766</v>
      </c>
      <c r="AJ1216" s="356">
        <v>0.92</v>
      </c>
      <c r="AK1216" s="169">
        <v>0.950295857988166</v>
      </c>
      <c r="AL1216" s="169">
        <v>0.961487734107096</v>
      </c>
      <c r="AM1216" s="169">
        <v>0.962550156041016</v>
      </c>
      <c r="AN1216" s="169">
        <v>0.950295857988166</v>
      </c>
      <c r="AO1216" s="168">
        <v>0.99</v>
      </c>
      <c r="AP1216" s="358">
        <v>1</v>
      </c>
      <c r="AQ1216" s="358">
        <v>1</v>
      </c>
      <c r="AR1216" s="358">
        <v>1</v>
      </c>
      <c r="AS1216" s="359">
        <v>1</v>
      </c>
      <c r="AT1216" s="364">
        <v>0.0721861525408278</v>
      </c>
      <c r="AU1216" s="361">
        <v>0</v>
      </c>
      <c r="AV1216" s="362">
        <v>0.277777777777778</v>
      </c>
      <c r="AW1216" s="362">
        <v>0</v>
      </c>
      <c r="AX1216" s="362">
        <v>0</v>
      </c>
      <c r="AY1216" s="142"/>
      <c r="AZ1216" s="140"/>
    </row>
    <row r="1217" spans="1:52">
      <c r="A1217" s="138"/>
      <c r="B1217" s="142"/>
      <c r="C1217" s="172" t="s">
        <v>1974</v>
      </c>
      <c r="D1217" s="166" t="s">
        <v>26</v>
      </c>
      <c r="E1217" s="166" t="s">
        <v>1975</v>
      </c>
      <c r="F1217" s="167" t="s">
        <v>2284</v>
      </c>
      <c r="G1217" s="195" t="s">
        <v>2285</v>
      </c>
      <c r="H1217" s="195" t="s">
        <v>2285</v>
      </c>
      <c r="I1217" s="195" t="s">
        <v>2285</v>
      </c>
      <c r="J1217" s="195" t="s">
        <v>2285</v>
      </c>
      <c r="K1217" s="168">
        <v>0.9</v>
      </c>
      <c r="L1217" s="169">
        <v>0.962962962962963</v>
      </c>
      <c r="M1217" s="169">
        <v>0.96551724137931</v>
      </c>
      <c r="N1217" s="170">
        <v>0.96078431372549</v>
      </c>
      <c r="O1217" s="170">
        <v>0.962962962962963</v>
      </c>
      <c r="P1217" s="356">
        <v>0.9</v>
      </c>
      <c r="Q1217" s="357">
        <v>0.986763732627399</v>
      </c>
      <c r="R1217" s="169">
        <v>0.987087912087912</v>
      </c>
      <c r="S1217" s="169">
        <v>0.996083550913838</v>
      </c>
      <c r="T1217" s="169">
        <v>0.986763732627399</v>
      </c>
      <c r="U1217" s="356">
        <v>0.9</v>
      </c>
      <c r="V1217" s="169">
        <v>0.938782263401721</v>
      </c>
      <c r="W1217" s="169">
        <v>0.937637362637363</v>
      </c>
      <c r="X1217" s="169">
        <v>0.947780678851175</v>
      </c>
      <c r="Y1217" s="169">
        <v>0.938782263401721</v>
      </c>
      <c r="Z1217" s="356">
        <v>0.92</v>
      </c>
      <c r="AA1217" s="356">
        <v>0.93981981981982</v>
      </c>
      <c r="AB1217" s="356">
        <v>0.953952139231327</v>
      </c>
      <c r="AC1217" s="356">
        <v>0.948510638297872</v>
      </c>
      <c r="AD1217" s="356">
        <v>0.93981981981982</v>
      </c>
      <c r="AE1217" s="356">
        <v>0.92</v>
      </c>
      <c r="AF1217" s="169">
        <v>0.994832041343669</v>
      </c>
      <c r="AG1217" s="169">
        <v>0.99874213836478</v>
      </c>
      <c r="AH1217" s="169">
        <v>0.996975806451613</v>
      </c>
      <c r="AI1217" s="169">
        <v>0.994832041343669</v>
      </c>
      <c r="AJ1217" s="356">
        <v>0.92</v>
      </c>
      <c r="AK1217" s="169">
        <v>0.961300309597523</v>
      </c>
      <c r="AL1217" s="169">
        <v>0.970928415129728</v>
      </c>
      <c r="AM1217" s="169">
        <v>0.962132921174652</v>
      </c>
      <c r="AN1217" s="169">
        <v>0.961300309597523</v>
      </c>
      <c r="AO1217" s="168">
        <v>0.99</v>
      </c>
      <c r="AP1217" s="358">
        <v>1</v>
      </c>
      <c r="AQ1217" s="358">
        <v>1</v>
      </c>
      <c r="AR1217" s="358">
        <v>1</v>
      </c>
      <c r="AS1217" s="359">
        <v>1</v>
      </c>
      <c r="AT1217" s="364">
        <v>0.0721861525408278</v>
      </c>
      <c r="AU1217" s="361">
        <v>0</v>
      </c>
      <c r="AV1217" s="362">
        <v>0.217391304347826</v>
      </c>
      <c r="AW1217" s="362">
        <v>0</v>
      </c>
      <c r="AX1217" s="362">
        <v>0</v>
      </c>
      <c r="AY1217" s="142"/>
      <c r="AZ1217" s="140"/>
    </row>
    <row r="1218" spans="1:52">
      <c r="A1218" s="138"/>
      <c r="B1218" s="142"/>
      <c r="C1218" s="172" t="s">
        <v>1974</v>
      </c>
      <c r="D1218" s="166" t="s">
        <v>26</v>
      </c>
      <c r="E1218" s="166" t="s">
        <v>1975</v>
      </c>
      <c r="F1218" s="167" t="s">
        <v>2286</v>
      </c>
      <c r="G1218" s="195" t="s">
        <v>2287</v>
      </c>
      <c r="H1218" s="195" t="s">
        <v>2287</v>
      </c>
      <c r="I1218" s="195" t="s">
        <v>2287</v>
      </c>
      <c r="J1218" s="195" t="s">
        <v>2287</v>
      </c>
      <c r="K1218" s="168">
        <v>0.9</v>
      </c>
      <c r="L1218" s="169">
        <v>0.947368421052632</v>
      </c>
      <c r="M1218" s="169">
        <v>0.973684210526316</v>
      </c>
      <c r="N1218" s="170">
        <v>1</v>
      </c>
      <c r="O1218" s="170">
        <v>0.947368421052632</v>
      </c>
      <c r="P1218" s="356">
        <v>0.9</v>
      </c>
      <c r="Q1218" s="357">
        <v>0.921786197564276</v>
      </c>
      <c r="R1218" s="169">
        <v>0.921815889029004</v>
      </c>
      <c r="S1218" s="169">
        <v>0.916905444126075</v>
      </c>
      <c r="T1218" s="169">
        <v>0.921786197564276</v>
      </c>
      <c r="U1218" s="356">
        <v>0.9</v>
      </c>
      <c r="V1218" s="169">
        <v>0.834641407307172</v>
      </c>
      <c r="W1218" s="169">
        <v>0.830769230769231</v>
      </c>
      <c r="X1218" s="169">
        <v>0.833810888252149</v>
      </c>
      <c r="Y1218" s="169">
        <v>0.834641407307172</v>
      </c>
      <c r="Z1218" s="356">
        <v>0.92</v>
      </c>
      <c r="AA1218" s="356">
        <v>0.92156862745098</v>
      </c>
      <c r="AB1218" s="356">
        <v>0.941558441558442</v>
      </c>
      <c r="AC1218" s="356">
        <v>0.923553719008264</v>
      </c>
      <c r="AD1218" s="356">
        <v>0.92156862745098</v>
      </c>
      <c r="AE1218" s="356">
        <v>0.92</v>
      </c>
      <c r="AF1218" s="169">
        <v>0.998206479094272</v>
      </c>
      <c r="AG1218" s="169">
        <v>0.997204100652377</v>
      </c>
      <c r="AH1218" s="169">
        <v>0.998128703607444</v>
      </c>
      <c r="AI1218" s="169">
        <v>0.998206479094272</v>
      </c>
      <c r="AJ1218" s="356">
        <v>0.92</v>
      </c>
      <c r="AK1218" s="169">
        <v>0.956444837497236</v>
      </c>
      <c r="AL1218" s="169">
        <v>0.9578645939865</v>
      </c>
      <c r="AM1218" s="169">
        <v>0.943827563683867</v>
      </c>
      <c r="AN1218" s="169">
        <v>0.956444837497236</v>
      </c>
      <c r="AO1218" s="168">
        <v>0.99</v>
      </c>
      <c r="AP1218" s="358">
        <v>1</v>
      </c>
      <c r="AQ1218" s="358">
        <v>1</v>
      </c>
      <c r="AR1218" s="358">
        <v>1</v>
      </c>
      <c r="AS1218" s="359">
        <v>1</v>
      </c>
      <c r="AT1218" s="364">
        <v>0.0721861525408278</v>
      </c>
      <c r="AU1218" s="361">
        <v>0</v>
      </c>
      <c r="AV1218" s="362">
        <v>0.340909090909091</v>
      </c>
      <c r="AW1218" s="362">
        <v>0.0769230769230769</v>
      </c>
      <c r="AX1218" s="362">
        <v>0</v>
      </c>
      <c r="AY1218" s="142"/>
      <c r="AZ1218" s="140"/>
    </row>
    <row r="1219" spans="1:52">
      <c r="A1219" s="138"/>
      <c r="B1219" s="142"/>
      <c r="C1219" s="172" t="s">
        <v>1974</v>
      </c>
      <c r="D1219" s="166" t="s">
        <v>26</v>
      </c>
      <c r="E1219" s="166" t="s">
        <v>1975</v>
      </c>
      <c r="F1219" s="167" t="s">
        <v>2288</v>
      </c>
      <c r="G1219" s="195" t="s">
        <v>2289</v>
      </c>
      <c r="H1219" s="195" t="s">
        <v>2289</v>
      </c>
      <c r="I1219" s="195" t="s">
        <v>2289</v>
      </c>
      <c r="J1219" s="195" t="s">
        <v>2289</v>
      </c>
      <c r="K1219" s="168">
        <v>0.9</v>
      </c>
      <c r="L1219" s="169">
        <v>0.909090909090909</v>
      </c>
      <c r="M1219" s="169">
        <v>0.961538461538462</v>
      </c>
      <c r="N1219" s="170">
        <v>1</v>
      </c>
      <c r="O1219" s="170">
        <v>0.909090909090909</v>
      </c>
      <c r="P1219" s="356">
        <v>0.9</v>
      </c>
      <c r="Q1219" s="357">
        <v>0.952022577610536</v>
      </c>
      <c r="R1219" s="169">
        <v>0.922849832710096</v>
      </c>
      <c r="S1219" s="169">
        <v>0.954131918119788</v>
      </c>
      <c r="T1219" s="169">
        <v>0.952022577610536</v>
      </c>
      <c r="U1219" s="356">
        <v>0.9</v>
      </c>
      <c r="V1219" s="169">
        <v>0.825964252116651</v>
      </c>
      <c r="W1219" s="169">
        <v>0.76795906317654</v>
      </c>
      <c r="X1219" s="169">
        <v>0.832448824867324</v>
      </c>
      <c r="Y1219" s="169">
        <v>0.825964252116651</v>
      </c>
      <c r="Z1219" s="356">
        <v>0.92</v>
      </c>
      <c r="AA1219" s="356">
        <v>0.842857142857143</v>
      </c>
      <c r="AB1219" s="356">
        <v>0.86113393590797</v>
      </c>
      <c r="AC1219" s="356">
        <v>0.796095444685466</v>
      </c>
      <c r="AD1219" s="356">
        <v>0.842857142857143</v>
      </c>
      <c r="AE1219" s="356">
        <v>0.92</v>
      </c>
      <c r="AF1219" s="169">
        <v>1</v>
      </c>
      <c r="AG1219" s="169">
        <v>1</v>
      </c>
      <c r="AH1219" s="169">
        <v>0.997142857142857</v>
      </c>
      <c r="AI1219" s="169">
        <v>1</v>
      </c>
      <c r="AJ1219" s="356">
        <v>0.92</v>
      </c>
      <c r="AK1219" s="169">
        <v>0.917795334838224</v>
      </c>
      <c r="AL1219" s="169">
        <v>0.922673864718958</v>
      </c>
      <c r="AM1219" s="169">
        <v>0.877921432123322</v>
      </c>
      <c r="AN1219" s="169">
        <v>0.917795334838224</v>
      </c>
      <c r="AO1219" s="168">
        <v>0.99</v>
      </c>
      <c r="AP1219" s="358">
        <v>1</v>
      </c>
      <c r="AQ1219" s="358">
        <v>1</v>
      </c>
      <c r="AR1219" s="358">
        <v>1</v>
      </c>
      <c r="AS1219" s="359">
        <v>1</v>
      </c>
      <c r="AT1219" s="364">
        <v>0.0721861525408278</v>
      </c>
      <c r="AU1219" s="361">
        <v>0.037037037037037</v>
      </c>
      <c r="AV1219" s="362">
        <v>0.184210526315789</v>
      </c>
      <c r="AW1219" s="362">
        <v>0.0454545454545455</v>
      </c>
      <c r="AX1219" s="362">
        <v>0.037037037037037</v>
      </c>
      <c r="AY1219" s="142"/>
      <c r="AZ1219" s="140"/>
    </row>
    <row r="1220" spans="1:52">
      <c r="A1220" s="138"/>
      <c r="B1220" s="142"/>
      <c r="C1220" s="172" t="s">
        <v>1974</v>
      </c>
      <c r="D1220" s="166" t="s">
        <v>26</v>
      </c>
      <c r="E1220" s="166" t="s">
        <v>1975</v>
      </c>
      <c r="F1220" s="167" t="s">
        <v>2290</v>
      </c>
      <c r="G1220" s="195" t="s">
        <v>2291</v>
      </c>
      <c r="H1220" s="195" t="s">
        <v>2291</v>
      </c>
      <c r="I1220" s="195" t="s">
        <v>2291</v>
      </c>
      <c r="J1220" s="195" t="s">
        <v>2291</v>
      </c>
      <c r="K1220" s="168">
        <v>0.9</v>
      </c>
      <c r="L1220" s="169">
        <v>1</v>
      </c>
      <c r="M1220" s="169">
        <v>1</v>
      </c>
      <c r="N1220" s="170">
        <v>1</v>
      </c>
      <c r="O1220" s="170">
        <v>1</v>
      </c>
      <c r="P1220" s="356">
        <v>0.9</v>
      </c>
      <c r="Q1220" s="357">
        <v>0.99558390578999</v>
      </c>
      <c r="R1220" s="169">
        <v>0.981183357725277</v>
      </c>
      <c r="S1220" s="169">
        <v>0.977078477078477</v>
      </c>
      <c r="T1220" s="169">
        <v>0.99558390578999</v>
      </c>
      <c r="U1220" s="356">
        <v>0.9</v>
      </c>
      <c r="V1220" s="169">
        <v>0.915848871442591</v>
      </c>
      <c r="W1220" s="169">
        <v>0.879573489441773</v>
      </c>
      <c r="X1220" s="169">
        <v>0.938228438228438</v>
      </c>
      <c r="Y1220" s="169">
        <v>0.915848871442591</v>
      </c>
      <c r="Z1220" s="356">
        <v>0.92</v>
      </c>
      <c r="AA1220" s="356">
        <v>0.949522510231924</v>
      </c>
      <c r="AB1220" s="356">
        <v>0.946629213483146</v>
      </c>
      <c r="AC1220" s="356">
        <v>0.943048576214405</v>
      </c>
      <c r="AD1220" s="356">
        <v>0.949522510231924</v>
      </c>
      <c r="AE1220" s="356">
        <v>0.92</v>
      </c>
      <c r="AF1220" s="169">
        <v>1</v>
      </c>
      <c r="AG1220" s="169">
        <v>0.996282527881041</v>
      </c>
      <c r="AH1220" s="169">
        <v>0.997368421052632</v>
      </c>
      <c r="AI1220" s="169">
        <v>1</v>
      </c>
      <c r="AJ1220" s="356">
        <v>0.92</v>
      </c>
      <c r="AK1220" s="169">
        <v>0.972866611433306</v>
      </c>
      <c r="AL1220" s="169">
        <v>0.969577849940181</v>
      </c>
      <c r="AM1220" s="169">
        <v>0.970276008492569</v>
      </c>
      <c r="AN1220" s="169">
        <v>0.972866611433306</v>
      </c>
      <c r="AO1220" s="168">
        <v>0.99</v>
      </c>
      <c r="AP1220" s="358">
        <v>1</v>
      </c>
      <c r="AQ1220" s="358">
        <v>1</v>
      </c>
      <c r="AR1220" s="358">
        <v>1</v>
      </c>
      <c r="AS1220" s="359">
        <v>1</v>
      </c>
      <c r="AT1220" s="364">
        <v>0.0721861525408278</v>
      </c>
      <c r="AU1220" s="361">
        <v>0.0344827586206897</v>
      </c>
      <c r="AV1220" s="362">
        <v>0.615384615384615</v>
      </c>
      <c r="AW1220" s="362">
        <v>0.0303030303030303</v>
      </c>
      <c r="AX1220" s="362">
        <v>0.0344827586206897</v>
      </c>
      <c r="AY1220" s="142"/>
      <c r="AZ1220" s="140"/>
    </row>
    <row r="1221" spans="1:52">
      <c r="A1221" s="138"/>
      <c r="B1221" s="142"/>
      <c r="C1221" s="172" t="s">
        <v>1974</v>
      </c>
      <c r="D1221" s="166" t="s">
        <v>237</v>
      </c>
      <c r="E1221" s="166" t="s">
        <v>1975</v>
      </c>
      <c r="F1221" s="167" t="s">
        <v>2292</v>
      </c>
      <c r="G1221" s="195" t="s">
        <v>2293</v>
      </c>
      <c r="H1221" s="195" t="s">
        <v>2293</v>
      </c>
      <c r="I1221" s="195" t="s">
        <v>2293</v>
      </c>
      <c r="J1221" s="195" t="s">
        <v>2293</v>
      </c>
      <c r="K1221" s="168">
        <v>0.9</v>
      </c>
      <c r="L1221" s="169" t="s">
        <v>32</v>
      </c>
      <c r="M1221" s="169" t="s">
        <v>32</v>
      </c>
      <c r="N1221" s="170" t="s">
        <v>32</v>
      </c>
      <c r="O1221" s="170" t="s">
        <v>32</v>
      </c>
      <c r="P1221" s="356">
        <v>0.9</v>
      </c>
      <c r="Q1221" s="357" t="s">
        <v>32</v>
      </c>
      <c r="R1221" s="169">
        <v>0</v>
      </c>
      <c r="S1221" s="169" t="s">
        <v>32</v>
      </c>
      <c r="T1221" s="169" t="s">
        <v>32</v>
      </c>
      <c r="U1221" s="356">
        <v>0.9</v>
      </c>
      <c r="V1221" s="169" t="s">
        <v>32</v>
      </c>
      <c r="W1221" s="169">
        <v>1</v>
      </c>
      <c r="X1221" s="169" t="s">
        <v>32</v>
      </c>
      <c r="Y1221" s="169" t="s">
        <v>32</v>
      </c>
      <c r="Z1221" s="356">
        <v>0.92</v>
      </c>
      <c r="AA1221" s="356" t="s">
        <v>32</v>
      </c>
      <c r="AB1221" s="356" t="s">
        <v>32</v>
      </c>
      <c r="AC1221" s="356" t="s">
        <v>32</v>
      </c>
      <c r="AD1221" s="356" t="s">
        <v>32</v>
      </c>
      <c r="AE1221" s="356">
        <v>0.92</v>
      </c>
      <c r="AF1221" s="169">
        <v>0.998380712486506</v>
      </c>
      <c r="AG1221" s="169">
        <v>0.998717845981248</v>
      </c>
      <c r="AH1221" s="169">
        <v>0.99741935483871</v>
      </c>
      <c r="AI1221" s="169">
        <v>0.998380712486506</v>
      </c>
      <c r="AJ1221" s="356">
        <v>0.92</v>
      </c>
      <c r="AK1221" s="169" t="s">
        <v>32</v>
      </c>
      <c r="AL1221" s="169">
        <v>1</v>
      </c>
      <c r="AM1221" s="169" t="s">
        <v>32</v>
      </c>
      <c r="AN1221" s="169" t="s">
        <v>32</v>
      </c>
      <c r="AO1221" s="168">
        <v>0.99</v>
      </c>
      <c r="AP1221" s="358">
        <v>1</v>
      </c>
      <c r="AQ1221" s="358">
        <v>1</v>
      </c>
      <c r="AR1221" s="358">
        <v>1</v>
      </c>
      <c r="AS1221" s="359">
        <v>1</v>
      </c>
      <c r="AT1221" s="364">
        <v>0.0721861525408278</v>
      </c>
      <c r="AU1221" s="361" t="s">
        <v>32</v>
      </c>
      <c r="AV1221" s="362" t="s">
        <v>32</v>
      </c>
      <c r="AW1221" s="362" t="s">
        <v>32</v>
      </c>
      <c r="AX1221" s="362" t="s">
        <v>32</v>
      </c>
      <c r="AY1221" s="142"/>
      <c r="AZ1221" s="140"/>
    </row>
    <row r="1222" spans="1:52">
      <c r="A1222" s="138"/>
      <c r="B1222" s="142"/>
      <c r="C1222" s="172" t="s">
        <v>1974</v>
      </c>
      <c r="D1222" s="166" t="s">
        <v>26</v>
      </c>
      <c r="E1222" s="166" t="s">
        <v>1975</v>
      </c>
      <c r="F1222" s="167" t="s">
        <v>2294</v>
      </c>
      <c r="G1222" s="195" t="s">
        <v>2295</v>
      </c>
      <c r="H1222" s="195" t="s">
        <v>2295</v>
      </c>
      <c r="I1222" s="195" t="s">
        <v>2295</v>
      </c>
      <c r="J1222" s="195" t="s">
        <v>2295</v>
      </c>
      <c r="K1222" s="168">
        <v>0.9</v>
      </c>
      <c r="L1222" s="169">
        <v>1</v>
      </c>
      <c r="M1222" s="169">
        <v>1</v>
      </c>
      <c r="N1222" s="170">
        <v>0.976744186046512</v>
      </c>
      <c r="O1222" s="170">
        <v>1</v>
      </c>
      <c r="P1222" s="356">
        <v>0.9</v>
      </c>
      <c r="Q1222" s="357">
        <v>0.991698724438145</v>
      </c>
      <c r="R1222" s="169">
        <v>0.992001391062424</v>
      </c>
      <c r="S1222" s="169">
        <v>0.98740157480315</v>
      </c>
      <c r="T1222" s="169">
        <v>0.991698724438145</v>
      </c>
      <c r="U1222" s="356">
        <v>0.9</v>
      </c>
      <c r="V1222" s="169">
        <v>0.852804211378822</v>
      </c>
      <c r="W1222" s="169">
        <v>0.843853242914276</v>
      </c>
      <c r="X1222" s="169">
        <v>0.900787401574803</v>
      </c>
      <c r="Y1222" s="169">
        <v>0.852804211378822</v>
      </c>
      <c r="Z1222" s="356">
        <v>0.92</v>
      </c>
      <c r="AA1222" s="356">
        <v>0.948237885462555</v>
      </c>
      <c r="AB1222" s="356">
        <v>0.936320754716981</v>
      </c>
      <c r="AC1222" s="356">
        <v>0.914878892733564</v>
      </c>
      <c r="AD1222" s="356">
        <v>0.948237885462555</v>
      </c>
      <c r="AE1222" s="356">
        <v>0.92</v>
      </c>
      <c r="AF1222" s="169">
        <v>0.998684704998121</v>
      </c>
      <c r="AG1222" s="169">
        <v>0.998983016373436</v>
      </c>
      <c r="AH1222" s="169">
        <v>0.994456854471746</v>
      </c>
      <c r="AI1222" s="169">
        <v>0.998684704998121</v>
      </c>
      <c r="AJ1222" s="356">
        <v>0.92</v>
      </c>
      <c r="AK1222" s="169">
        <v>0.953038674033149</v>
      </c>
      <c r="AL1222" s="169">
        <v>0.95415064787128</v>
      </c>
      <c r="AM1222" s="169">
        <v>0.937878787878788</v>
      </c>
      <c r="AN1222" s="169">
        <v>0.953038674033149</v>
      </c>
      <c r="AO1222" s="168">
        <v>0.99</v>
      </c>
      <c r="AP1222" s="358">
        <v>1</v>
      </c>
      <c r="AQ1222" s="358">
        <v>1</v>
      </c>
      <c r="AR1222" s="358">
        <v>1</v>
      </c>
      <c r="AS1222" s="359">
        <v>1</v>
      </c>
      <c r="AT1222" s="364">
        <v>0.0721861525408278</v>
      </c>
      <c r="AU1222" s="361">
        <v>0.0144927536231884</v>
      </c>
      <c r="AV1222" s="362">
        <v>0.23943661971831</v>
      </c>
      <c r="AW1222" s="362">
        <v>0.0454545454545455</v>
      </c>
      <c r="AX1222" s="362">
        <v>0.0144927536231884</v>
      </c>
      <c r="AY1222" s="142"/>
      <c r="AZ1222" s="140"/>
    </row>
    <row r="1223" spans="1:52">
      <c r="A1223" s="138"/>
      <c r="B1223" s="142"/>
      <c r="C1223" s="172" t="s">
        <v>1974</v>
      </c>
      <c r="D1223" s="166" t="s">
        <v>26</v>
      </c>
      <c r="E1223" s="166" t="s">
        <v>1975</v>
      </c>
      <c r="F1223" s="167" t="s">
        <v>2296</v>
      </c>
      <c r="G1223" s="196" t="s">
        <v>2297</v>
      </c>
      <c r="H1223" s="196" t="s">
        <v>2297</v>
      </c>
      <c r="I1223" s="196" t="s">
        <v>2297</v>
      </c>
      <c r="J1223" s="196" t="s">
        <v>2297</v>
      </c>
      <c r="K1223" s="168">
        <v>0.9</v>
      </c>
      <c r="L1223" s="169">
        <v>0.96969696969697</v>
      </c>
      <c r="M1223" s="169">
        <v>1</v>
      </c>
      <c r="N1223" s="170">
        <v>0.892857142857143</v>
      </c>
      <c r="O1223" s="170">
        <v>0.96969696969697</v>
      </c>
      <c r="P1223" s="356">
        <v>0.9</v>
      </c>
      <c r="Q1223" s="357">
        <v>0.985563792430745</v>
      </c>
      <c r="R1223" s="169">
        <v>0.982829888712242</v>
      </c>
      <c r="S1223" s="169">
        <v>0.982312065698042</v>
      </c>
      <c r="T1223" s="169">
        <v>0.985563792430745</v>
      </c>
      <c r="U1223" s="356">
        <v>0.9</v>
      </c>
      <c r="V1223" s="169">
        <v>0.88802184939524</v>
      </c>
      <c r="W1223" s="169">
        <v>0.890302066772655</v>
      </c>
      <c r="X1223" s="169">
        <v>0.903348073278585</v>
      </c>
      <c r="Y1223" s="169">
        <v>0.88802184939524</v>
      </c>
      <c r="Z1223" s="356">
        <v>0.92</v>
      </c>
      <c r="AA1223" s="356">
        <v>0.910299003322259</v>
      </c>
      <c r="AB1223" s="356">
        <v>0.918367346938776</v>
      </c>
      <c r="AC1223" s="356">
        <v>0.923611111111111</v>
      </c>
      <c r="AD1223" s="356">
        <v>0.910299003322259</v>
      </c>
      <c r="AE1223" s="356">
        <v>0.92</v>
      </c>
      <c r="AF1223" s="169">
        <v>0.995136550692106</v>
      </c>
      <c r="AG1223" s="169">
        <v>0.998732171156894</v>
      </c>
      <c r="AH1223" s="169">
        <v>0.997261774370208</v>
      </c>
      <c r="AI1223" s="169">
        <v>0.995136550692106</v>
      </c>
      <c r="AJ1223" s="356">
        <v>0.92</v>
      </c>
      <c r="AK1223" s="169">
        <v>0.952748610253243</v>
      </c>
      <c r="AL1223" s="169">
        <v>0.953374549201443</v>
      </c>
      <c r="AM1223" s="169">
        <v>0.948762483716891</v>
      </c>
      <c r="AN1223" s="169">
        <v>0.952748610253243</v>
      </c>
      <c r="AO1223" s="168">
        <v>0.99</v>
      </c>
      <c r="AP1223" s="358">
        <v>1</v>
      </c>
      <c r="AQ1223" s="358">
        <v>1</v>
      </c>
      <c r="AR1223" s="358">
        <v>1</v>
      </c>
      <c r="AS1223" s="359">
        <v>1</v>
      </c>
      <c r="AT1223" s="364">
        <v>0.0721861525408278</v>
      </c>
      <c r="AU1223" s="361">
        <v>0</v>
      </c>
      <c r="AV1223" s="362">
        <v>0.416666666666667</v>
      </c>
      <c r="AW1223" s="362">
        <v>0.125</v>
      </c>
      <c r="AX1223" s="362">
        <v>0</v>
      </c>
      <c r="AY1223" s="142"/>
      <c r="AZ1223" s="140"/>
    </row>
    <row r="1224" spans="1:52">
      <c r="A1224" s="138"/>
      <c r="B1224" s="142"/>
      <c r="C1224" s="172" t="s">
        <v>1974</v>
      </c>
      <c r="D1224" s="166" t="s">
        <v>237</v>
      </c>
      <c r="E1224" s="166" t="s">
        <v>1975</v>
      </c>
      <c r="F1224" s="167" t="s">
        <v>2298</v>
      </c>
      <c r="G1224" s="195" t="s">
        <v>2299</v>
      </c>
      <c r="H1224" s="195" t="s">
        <v>2299</v>
      </c>
      <c r="I1224" s="195" t="s">
        <v>2299</v>
      </c>
      <c r="J1224" s="195" t="s">
        <v>2299</v>
      </c>
      <c r="K1224" s="168">
        <v>0.9</v>
      </c>
      <c r="L1224" s="169" t="s">
        <v>32</v>
      </c>
      <c r="M1224" s="169" t="s">
        <v>32</v>
      </c>
      <c r="N1224" s="170" t="s">
        <v>32</v>
      </c>
      <c r="O1224" s="170" t="s">
        <v>32</v>
      </c>
      <c r="P1224" s="356">
        <v>0.9</v>
      </c>
      <c r="Q1224" s="357" t="s">
        <v>32</v>
      </c>
      <c r="R1224" s="169" t="s">
        <v>32</v>
      </c>
      <c r="S1224" s="169">
        <v>0</v>
      </c>
      <c r="T1224" s="169" t="s">
        <v>32</v>
      </c>
      <c r="U1224" s="356">
        <v>0.9</v>
      </c>
      <c r="V1224" s="169" t="s">
        <v>32</v>
      </c>
      <c r="W1224" s="169" t="s">
        <v>32</v>
      </c>
      <c r="X1224" s="169">
        <v>1</v>
      </c>
      <c r="Y1224" s="169" t="s">
        <v>32</v>
      </c>
      <c r="Z1224" s="356">
        <v>0.92</v>
      </c>
      <c r="AA1224" s="356" t="s">
        <v>32</v>
      </c>
      <c r="AB1224" s="356" t="s">
        <v>32</v>
      </c>
      <c r="AC1224" s="356">
        <v>1</v>
      </c>
      <c r="AD1224" s="356" t="s">
        <v>32</v>
      </c>
      <c r="AE1224" s="356">
        <v>0.92</v>
      </c>
      <c r="AF1224" s="169">
        <v>0.999363361451536</v>
      </c>
      <c r="AG1224" s="169">
        <v>0.998213453472114</v>
      </c>
      <c r="AH1224" s="169">
        <v>0.994202049780381</v>
      </c>
      <c r="AI1224" s="169">
        <v>0.999363361451536</v>
      </c>
      <c r="AJ1224" s="356">
        <v>0.92</v>
      </c>
      <c r="AK1224" s="169">
        <v>1</v>
      </c>
      <c r="AL1224" s="169" t="s">
        <v>32</v>
      </c>
      <c r="AM1224" s="169">
        <v>1</v>
      </c>
      <c r="AN1224" s="169">
        <v>1</v>
      </c>
      <c r="AO1224" s="168">
        <v>0.99</v>
      </c>
      <c r="AP1224" s="358">
        <v>1</v>
      </c>
      <c r="AQ1224" s="358">
        <v>1</v>
      </c>
      <c r="AR1224" s="358">
        <v>1</v>
      </c>
      <c r="AS1224" s="359">
        <v>1</v>
      </c>
      <c r="AT1224" s="364">
        <v>0.0721861525408278</v>
      </c>
      <c r="AU1224" s="361" t="s">
        <v>32</v>
      </c>
      <c r="AV1224" s="362" t="s">
        <v>32</v>
      </c>
      <c r="AW1224" s="362" t="s">
        <v>32</v>
      </c>
      <c r="AX1224" s="362" t="s">
        <v>32</v>
      </c>
      <c r="AY1224" s="142"/>
      <c r="AZ1224" s="140"/>
    </row>
    <row r="1225" spans="1:52">
      <c r="A1225" s="138"/>
      <c r="B1225" s="142"/>
      <c r="C1225" s="172" t="s">
        <v>1974</v>
      </c>
      <c r="D1225" s="166" t="s">
        <v>237</v>
      </c>
      <c r="E1225" s="166" t="s">
        <v>1975</v>
      </c>
      <c r="F1225" s="167" t="s">
        <v>2300</v>
      </c>
      <c r="G1225" s="195" t="s">
        <v>2301</v>
      </c>
      <c r="H1225" s="195" t="s">
        <v>2301</v>
      </c>
      <c r="I1225" s="195" t="s">
        <v>2301</v>
      </c>
      <c r="J1225" s="195" t="s">
        <v>2301</v>
      </c>
      <c r="K1225" s="168">
        <v>0.9</v>
      </c>
      <c r="L1225" s="169" t="s">
        <v>32</v>
      </c>
      <c r="M1225" s="169" t="s">
        <v>32</v>
      </c>
      <c r="N1225" s="170" t="s">
        <v>32</v>
      </c>
      <c r="O1225" s="170" t="s">
        <v>32</v>
      </c>
      <c r="P1225" s="356">
        <v>0.9</v>
      </c>
      <c r="Q1225" s="357" t="s">
        <v>32</v>
      </c>
      <c r="R1225" s="169">
        <v>0.995402298850575</v>
      </c>
      <c r="S1225" s="169">
        <v>0.997252747252747</v>
      </c>
      <c r="T1225" s="169" t="s">
        <v>32</v>
      </c>
      <c r="U1225" s="356">
        <v>0.9</v>
      </c>
      <c r="V1225" s="169" t="s">
        <v>32</v>
      </c>
      <c r="W1225" s="169">
        <v>0.997701149425287</v>
      </c>
      <c r="X1225" s="169">
        <v>0.997252747252747</v>
      </c>
      <c r="Y1225" s="169" t="s">
        <v>32</v>
      </c>
      <c r="Z1225" s="356">
        <v>0.92</v>
      </c>
      <c r="AA1225" s="356">
        <v>1</v>
      </c>
      <c r="AB1225" s="356">
        <v>1</v>
      </c>
      <c r="AC1225" s="356">
        <v>0.99</v>
      </c>
      <c r="AD1225" s="356">
        <v>1</v>
      </c>
      <c r="AE1225" s="356">
        <v>0.92</v>
      </c>
      <c r="AF1225" s="169">
        <v>0.995443460403029</v>
      </c>
      <c r="AG1225" s="169">
        <v>0.996735187424426</v>
      </c>
      <c r="AH1225" s="169">
        <v>0.990643591130341</v>
      </c>
      <c r="AI1225" s="169">
        <v>0.995443460403029</v>
      </c>
      <c r="AJ1225" s="356">
        <v>0.92</v>
      </c>
      <c r="AK1225" s="169">
        <v>0.99403578528827</v>
      </c>
      <c r="AL1225" s="169">
        <v>0.997863247863248</v>
      </c>
      <c r="AM1225" s="169">
        <v>0.995689655172414</v>
      </c>
      <c r="AN1225" s="169">
        <v>0.99403578528827</v>
      </c>
      <c r="AO1225" s="168">
        <v>0.99</v>
      </c>
      <c r="AP1225" s="358">
        <v>1</v>
      </c>
      <c r="AQ1225" s="358">
        <v>1</v>
      </c>
      <c r="AR1225" s="358">
        <v>1</v>
      </c>
      <c r="AS1225" s="359">
        <v>1</v>
      </c>
      <c r="AT1225" s="364">
        <v>0.0721861525408278</v>
      </c>
      <c r="AU1225" s="361">
        <v>0</v>
      </c>
      <c r="AV1225" s="362">
        <v>0</v>
      </c>
      <c r="AW1225" s="362">
        <v>0</v>
      </c>
      <c r="AX1225" s="362">
        <v>0</v>
      </c>
      <c r="AY1225" s="142"/>
      <c r="AZ1225" s="140"/>
    </row>
    <row r="1226" spans="1:52">
      <c r="A1226" s="138"/>
      <c r="B1226" s="142"/>
      <c r="C1226" s="172" t="s">
        <v>1974</v>
      </c>
      <c r="D1226" s="166" t="s">
        <v>26</v>
      </c>
      <c r="E1226" s="166" t="s">
        <v>1975</v>
      </c>
      <c r="F1226" s="167" t="s">
        <v>2302</v>
      </c>
      <c r="G1226" s="197" t="s">
        <v>2303</v>
      </c>
      <c r="H1226" s="197" t="s">
        <v>2303</v>
      </c>
      <c r="I1226" s="197" t="s">
        <v>2303</v>
      </c>
      <c r="J1226" s="197" t="s">
        <v>2303</v>
      </c>
      <c r="K1226" s="168">
        <v>0.9</v>
      </c>
      <c r="L1226" s="169">
        <v>0.9375</v>
      </c>
      <c r="M1226" s="169">
        <v>1</v>
      </c>
      <c r="N1226" s="170">
        <v>1</v>
      </c>
      <c r="O1226" s="170">
        <v>0.9375</v>
      </c>
      <c r="P1226" s="356">
        <v>0.9</v>
      </c>
      <c r="Q1226" s="357">
        <v>0.884522854851644</v>
      </c>
      <c r="R1226" s="169">
        <v>0.87778381314503</v>
      </c>
      <c r="S1226" s="169">
        <v>0.969081272084806</v>
      </c>
      <c r="T1226" s="169">
        <v>0.884522854851644</v>
      </c>
      <c r="U1226" s="356">
        <v>0.9</v>
      </c>
      <c r="V1226" s="169">
        <v>0.807538091419407</v>
      </c>
      <c r="W1226" s="169">
        <v>0.819663226507333</v>
      </c>
      <c r="X1226" s="169">
        <v>0.899293286219081</v>
      </c>
      <c r="Y1226" s="169">
        <v>0.807538091419407</v>
      </c>
      <c r="Z1226" s="356">
        <v>0.92</v>
      </c>
      <c r="AA1226" s="356">
        <v>0.88719512195122</v>
      </c>
      <c r="AB1226" s="356">
        <v>0.876574307304786</v>
      </c>
      <c r="AC1226" s="356">
        <v>0.908023483365949</v>
      </c>
      <c r="AD1226" s="356">
        <v>0.88719512195122</v>
      </c>
      <c r="AE1226" s="356">
        <v>0.92</v>
      </c>
      <c r="AF1226" s="169">
        <v>0.985516422635536</v>
      </c>
      <c r="AG1226" s="169">
        <v>0.953416149068323</v>
      </c>
      <c r="AH1226" s="169">
        <v>0.969336888476698</v>
      </c>
      <c r="AI1226" s="169">
        <v>0.985516422635536</v>
      </c>
      <c r="AJ1226" s="356">
        <v>0.92</v>
      </c>
      <c r="AK1226" s="169">
        <v>0.921968190854871</v>
      </c>
      <c r="AL1226" s="169">
        <v>0.927613941018767</v>
      </c>
      <c r="AM1226" s="169">
        <v>0.945830797321972</v>
      </c>
      <c r="AN1226" s="169">
        <v>0.921968190854871</v>
      </c>
      <c r="AO1226" s="168">
        <v>0.99</v>
      </c>
      <c r="AP1226" s="358">
        <v>1</v>
      </c>
      <c r="AQ1226" s="358">
        <v>1</v>
      </c>
      <c r="AR1226" s="358">
        <v>1</v>
      </c>
      <c r="AS1226" s="359">
        <v>1</v>
      </c>
      <c r="AT1226" s="364">
        <v>0.0721861525408278</v>
      </c>
      <c r="AU1226" s="361">
        <v>0</v>
      </c>
      <c r="AV1226" s="362">
        <v>0.1875</v>
      </c>
      <c r="AW1226" s="362">
        <v>0.0769230769230769</v>
      </c>
      <c r="AX1226" s="362">
        <v>0</v>
      </c>
      <c r="AY1226" s="142"/>
      <c r="AZ1226" s="140"/>
    </row>
    <row r="1227" spans="1:52">
      <c r="A1227" s="138"/>
      <c r="B1227" s="142"/>
      <c r="C1227" s="172" t="s">
        <v>1974</v>
      </c>
      <c r="D1227" s="166" t="s">
        <v>237</v>
      </c>
      <c r="E1227" s="166" t="s">
        <v>1975</v>
      </c>
      <c r="F1227" s="167" t="s">
        <v>2304</v>
      </c>
      <c r="G1227" s="195" t="s">
        <v>2305</v>
      </c>
      <c r="H1227" s="195" t="s">
        <v>2305</v>
      </c>
      <c r="I1227" s="195" t="s">
        <v>2305</v>
      </c>
      <c r="J1227" s="195" t="s">
        <v>2305</v>
      </c>
      <c r="K1227" s="168">
        <v>0.9</v>
      </c>
      <c r="L1227" s="169" t="s">
        <v>32</v>
      </c>
      <c r="M1227" s="169" t="s">
        <v>32</v>
      </c>
      <c r="N1227" s="170" t="s">
        <v>32</v>
      </c>
      <c r="O1227" s="170" t="s">
        <v>32</v>
      </c>
      <c r="P1227" s="356">
        <v>0.9</v>
      </c>
      <c r="Q1227" s="357" t="s">
        <v>32</v>
      </c>
      <c r="R1227" s="169" t="s">
        <v>32</v>
      </c>
      <c r="S1227" s="169">
        <v>0</v>
      </c>
      <c r="T1227" s="169" t="s">
        <v>32</v>
      </c>
      <c r="U1227" s="356">
        <v>0.9</v>
      </c>
      <c r="V1227" s="169" t="s">
        <v>32</v>
      </c>
      <c r="W1227" s="169" t="s">
        <v>32</v>
      </c>
      <c r="X1227" s="169">
        <v>1</v>
      </c>
      <c r="Y1227" s="169" t="s">
        <v>32</v>
      </c>
      <c r="Z1227" s="356">
        <v>0.92</v>
      </c>
      <c r="AA1227" s="356" t="s">
        <v>32</v>
      </c>
      <c r="AB1227" s="356" t="s">
        <v>32</v>
      </c>
      <c r="AC1227" s="356" t="s">
        <v>32</v>
      </c>
      <c r="AD1227" s="356" t="s">
        <v>32</v>
      </c>
      <c r="AE1227" s="356">
        <v>0.92</v>
      </c>
      <c r="AF1227" s="169">
        <v>0.797902447144997</v>
      </c>
      <c r="AG1227" s="169">
        <v>0.999354630525976</v>
      </c>
      <c r="AH1227" s="169">
        <v>0.996455043506284</v>
      </c>
      <c r="AI1227" s="169">
        <v>0.797902447144997</v>
      </c>
      <c r="AJ1227" s="356">
        <v>0.92</v>
      </c>
      <c r="AK1227" s="169" t="s">
        <v>32</v>
      </c>
      <c r="AL1227" s="169" t="s">
        <v>32</v>
      </c>
      <c r="AM1227" s="169">
        <v>1</v>
      </c>
      <c r="AN1227" s="169" t="s">
        <v>32</v>
      </c>
      <c r="AO1227" s="168">
        <v>0.99</v>
      </c>
      <c r="AP1227" s="358">
        <v>1</v>
      </c>
      <c r="AQ1227" s="358">
        <v>1</v>
      </c>
      <c r="AR1227" s="358">
        <v>1</v>
      </c>
      <c r="AS1227" s="359">
        <v>1</v>
      </c>
      <c r="AT1227" s="364">
        <v>0.0721861525408278</v>
      </c>
      <c r="AU1227" s="361" t="s">
        <v>32</v>
      </c>
      <c r="AV1227" s="362" t="s">
        <v>32</v>
      </c>
      <c r="AW1227" s="362" t="s">
        <v>32</v>
      </c>
      <c r="AX1227" s="362" t="s">
        <v>32</v>
      </c>
      <c r="AY1227" s="142"/>
      <c r="AZ1227" s="140"/>
    </row>
    <row r="1228" spans="1:52">
      <c r="A1228" s="138"/>
      <c r="B1228" s="142"/>
      <c r="C1228" s="172" t="s">
        <v>1974</v>
      </c>
      <c r="D1228" s="166" t="s">
        <v>26</v>
      </c>
      <c r="E1228" s="166" t="s">
        <v>1975</v>
      </c>
      <c r="F1228" s="167" t="s">
        <v>2306</v>
      </c>
      <c r="G1228" s="195" t="s">
        <v>2307</v>
      </c>
      <c r="H1228" s="195" t="s">
        <v>2307</v>
      </c>
      <c r="I1228" s="195" t="s">
        <v>2307</v>
      </c>
      <c r="J1228" s="195" t="s">
        <v>2307</v>
      </c>
      <c r="K1228" s="168">
        <v>0.9</v>
      </c>
      <c r="L1228" s="169">
        <v>1</v>
      </c>
      <c r="M1228" s="169">
        <v>1</v>
      </c>
      <c r="N1228" s="170">
        <v>0.96551724137931</v>
      </c>
      <c r="O1228" s="170">
        <v>1</v>
      </c>
      <c r="P1228" s="356">
        <v>0.9</v>
      </c>
      <c r="Q1228" s="357">
        <v>0.972810622826431</v>
      </c>
      <c r="R1228" s="169">
        <v>0.959122113584356</v>
      </c>
      <c r="S1228" s="169">
        <v>0.985032074126871</v>
      </c>
      <c r="T1228" s="169">
        <v>0.972810622826431</v>
      </c>
      <c r="U1228" s="356">
        <v>0.9</v>
      </c>
      <c r="V1228" s="169">
        <v>0.895510591210876</v>
      </c>
      <c r="W1228" s="169">
        <v>0.895985021843145</v>
      </c>
      <c r="X1228" s="169">
        <v>0.946364932287954</v>
      </c>
      <c r="Y1228" s="169">
        <v>0.895510591210876</v>
      </c>
      <c r="Z1228" s="356">
        <v>0.92</v>
      </c>
      <c r="AA1228" s="356">
        <v>0.944613511868533</v>
      </c>
      <c r="AB1228" s="356">
        <v>0.935717988595127</v>
      </c>
      <c r="AC1228" s="356">
        <v>0.953341241597469</v>
      </c>
      <c r="AD1228" s="356">
        <v>0.944613511868533</v>
      </c>
      <c r="AE1228" s="356">
        <v>0.92</v>
      </c>
      <c r="AF1228" s="169">
        <v>0.813698425725584</v>
      </c>
      <c r="AG1228" s="169">
        <v>0.962487394957983</v>
      </c>
      <c r="AH1228" s="169">
        <v>0.988977685987519</v>
      </c>
      <c r="AI1228" s="169">
        <v>0.813698425725584</v>
      </c>
      <c r="AJ1228" s="356">
        <v>0.92</v>
      </c>
      <c r="AK1228" s="169">
        <v>0.959796437659033</v>
      </c>
      <c r="AL1228" s="169">
        <v>0.959203118233001</v>
      </c>
      <c r="AM1228" s="169">
        <v>0.967571551406461</v>
      </c>
      <c r="AN1228" s="169">
        <v>0.959796437659033</v>
      </c>
      <c r="AO1228" s="168">
        <v>0.99</v>
      </c>
      <c r="AP1228" s="358">
        <v>1</v>
      </c>
      <c r="AQ1228" s="358">
        <v>1</v>
      </c>
      <c r="AR1228" s="358">
        <v>1</v>
      </c>
      <c r="AS1228" s="359">
        <v>1</v>
      </c>
      <c r="AT1228" s="364">
        <v>0.0721861525408278</v>
      </c>
      <c r="AU1228" s="361">
        <v>0.0408163265306122</v>
      </c>
      <c r="AV1228" s="362">
        <v>0.19047619047619</v>
      </c>
      <c r="AW1228" s="362">
        <v>0.0444444444444444</v>
      </c>
      <c r="AX1228" s="362">
        <v>0.0408163265306122</v>
      </c>
      <c r="AY1228" s="142"/>
      <c r="AZ1228" s="140"/>
    </row>
    <row r="1229" spans="1:52">
      <c r="A1229" s="138"/>
      <c r="B1229" s="142"/>
      <c r="C1229" s="172" t="s">
        <v>1974</v>
      </c>
      <c r="D1229" s="166" t="s">
        <v>26</v>
      </c>
      <c r="E1229" s="166" t="s">
        <v>1975</v>
      </c>
      <c r="F1229" s="167" t="s">
        <v>2308</v>
      </c>
      <c r="G1229" s="195" t="s">
        <v>2309</v>
      </c>
      <c r="H1229" s="195" t="s">
        <v>2309</v>
      </c>
      <c r="I1229" s="195" t="s">
        <v>2309</v>
      </c>
      <c r="J1229" s="195" t="s">
        <v>2309</v>
      </c>
      <c r="K1229" s="168">
        <v>0.9</v>
      </c>
      <c r="L1229" s="169">
        <v>0.905405405405405</v>
      </c>
      <c r="M1229" s="169">
        <v>0.875</v>
      </c>
      <c r="N1229" s="170">
        <v>0.833333333333333</v>
      </c>
      <c r="O1229" s="170">
        <v>0.905405405405405</v>
      </c>
      <c r="P1229" s="356">
        <v>0.9</v>
      </c>
      <c r="Q1229" s="357">
        <v>0.957796741660202</v>
      </c>
      <c r="R1229" s="169">
        <v>0.951288625016867</v>
      </c>
      <c r="S1229" s="169">
        <v>0.954592363261094</v>
      </c>
      <c r="T1229" s="169">
        <v>0.957796741660202</v>
      </c>
      <c r="U1229" s="356">
        <v>0.9</v>
      </c>
      <c r="V1229" s="169">
        <v>0.828238944918542</v>
      </c>
      <c r="W1229" s="169">
        <v>0.816084199163406</v>
      </c>
      <c r="X1229" s="169">
        <v>0.901186790505676</v>
      </c>
      <c r="Y1229" s="169">
        <v>0.828238944918542</v>
      </c>
      <c r="Z1229" s="356">
        <v>0.92</v>
      </c>
      <c r="AA1229" s="356">
        <v>0.889705882352941</v>
      </c>
      <c r="AB1229" s="356">
        <v>0.901992460958535</v>
      </c>
      <c r="AC1229" s="356">
        <v>0.917113603120429</v>
      </c>
      <c r="AD1229" s="356">
        <v>0.889705882352941</v>
      </c>
      <c r="AE1229" s="356">
        <v>0.92</v>
      </c>
      <c r="AF1229" s="169">
        <v>0.999288382850027</v>
      </c>
      <c r="AG1229" s="169">
        <v>0.99577256393997</v>
      </c>
      <c r="AH1229" s="169">
        <v>0.921765947086512</v>
      </c>
      <c r="AI1229" s="169">
        <v>0.999288382850027</v>
      </c>
      <c r="AJ1229" s="356">
        <v>0.92</v>
      </c>
      <c r="AK1229" s="169">
        <v>0.936997153113009</v>
      </c>
      <c r="AL1229" s="169">
        <v>0.938929650410013</v>
      </c>
      <c r="AM1229" s="169">
        <v>0.945166188628311</v>
      </c>
      <c r="AN1229" s="169">
        <v>0.936997153113009</v>
      </c>
      <c r="AO1229" s="168">
        <v>0.99</v>
      </c>
      <c r="AP1229" s="358">
        <v>1</v>
      </c>
      <c r="AQ1229" s="358">
        <v>1</v>
      </c>
      <c r="AR1229" s="358">
        <v>1</v>
      </c>
      <c r="AS1229" s="359">
        <v>1</v>
      </c>
      <c r="AT1229" s="364">
        <v>0.0721861525408278</v>
      </c>
      <c r="AU1229" s="361">
        <v>0.0689655172413793</v>
      </c>
      <c r="AV1229" s="362">
        <v>0.333333333333333</v>
      </c>
      <c r="AW1229" s="362">
        <v>0</v>
      </c>
      <c r="AX1229" s="362">
        <v>0.0689655172413793</v>
      </c>
      <c r="AY1229" s="142"/>
      <c r="AZ1229" s="140"/>
    </row>
    <row r="1230" spans="1:52">
      <c r="A1230" s="138"/>
      <c r="B1230" s="142"/>
      <c r="C1230" s="172" t="s">
        <v>1974</v>
      </c>
      <c r="D1230" s="166" t="s">
        <v>237</v>
      </c>
      <c r="E1230" s="166" t="s">
        <v>1975</v>
      </c>
      <c r="F1230" s="167" t="s">
        <v>2310</v>
      </c>
      <c r="G1230" s="195" t="s">
        <v>2311</v>
      </c>
      <c r="H1230" s="195" t="s">
        <v>2311</v>
      </c>
      <c r="I1230" s="195" t="s">
        <v>2311</v>
      </c>
      <c r="J1230" s="195" t="s">
        <v>2311</v>
      </c>
      <c r="K1230" s="168">
        <v>0.9</v>
      </c>
      <c r="L1230" s="169" t="s">
        <v>32</v>
      </c>
      <c r="M1230" s="169" t="s">
        <v>32</v>
      </c>
      <c r="N1230" s="170" t="s">
        <v>32</v>
      </c>
      <c r="O1230" s="170" t="s">
        <v>32</v>
      </c>
      <c r="P1230" s="356">
        <v>0.9</v>
      </c>
      <c r="Q1230" s="357" t="s">
        <v>32</v>
      </c>
      <c r="R1230" s="169" t="s">
        <v>32</v>
      </c>
      <c r="S1230" s="169" t="s">
        <v>32</v>
      </c>
      <c r="T1230" s="169" t="s">
        <v>32</v>
      </c>
      <c r="U1230" s="356">
        <v>0.9</v>
      </c>
      <c r="V1230" s="169" t="s">
        <v>32</v>
      </c>
      <c r="W1230" s="169" t="s">
        <v>32</v>
      </c>
      <c r="X1230" s="169" t="s">
        <v>32</v>
      </c>
      <c r="Y1230" s="169" t="s">
        <v>32</v>
      </c>
      <c r="Z1230" s="356">
        <v>0.92</v>
      </c>
      <c r="AA1230" s="356" t="s">
        <v>32</v>
      </c>
      <c r="AB1230" s="356" t="s">
        <v>32</v>
      </c>
      <c r="AC1230" s="356" t="s">
        <v>32</v>
      </c>
      <c r="AD1230" s="356" t="s">
        <v>32</v>
      </c>
      <c r="AE1230" s="356">
        <v>0.92</v>
      </c>
      <c r="AF1230" s="169">
        <v>1</v>
      </c>
      <c r="AG1230" s="169">
        <v>0.999454148471616</v>
      </c>
      <c r="AH1230" s="169">
        <v>0.999638074556641</v>
      </c>
      <c r="AI1230" s="169">
        <v>1</v>
      </c>
      <c r="AJ1230" s="356">
        <v>0.92</v>
      </c>
      <c r="AK1230" s="169" t="s">
        <v>32</v>
      </c>
      <c r="AL1230" s="169" t="s">
        <v>32</v>
      </c>
      <c r="AM1230" s="169" t="s">
        <v>32</v>
      </c>
      <c r="AN1230" s="169" t="s">
        <v>32</v>
      </c>
      <c r="AO1230" s="168">
        <v>0.99</v>
      </c>
      <c r="AP1230" s="358">
        <v>1</v>
      </c>
      <c r="AQ1230" s="358">
        <v>1</v>
      </c>
      <c r="AR1230" s="358">
        <v>1</v>
      </c>
      <c r="AS1230" s="359">
        <v>1</v>
      </c>
      <c r="AT1230" s="364">
        <v>0.0721861525408278</v>
      </c>
      <c r="AU1230" s="361" t="s">
        <v>32</v>
      </c>
      <c r="AV1230" s="362" t="s">
        <v>32</v>
      </c>
      <c r="AW1230" s="362" t="s">
        <v>32</v>
      </c>
      <c r="AX1230" s="362" t="s">
        <v>32</v>
      </c>
      <c r="AY1230" s="142"/>
      <c r="AZ1230" s="140"/>
    </row>
    <row r="1231" spans="1:52">
      <c r="A1231" s="138"/>
      <c r="B1231" s="142"/>
      <c r="C1231" s="172" t="s">
        <v>1974</v>
      </c>
      <c r="D1231" s="166" t="s">
        <v>26</v>
      </c>
      <c r="E1231" s="166" t="s">
        <v>1975</v>
      </c>
      <c r="F1231" s="167" t="s">
        <v>2312</v>
      </c>
      <c r="G1231" s="195" t="s">
        <v>2313</v>
      </c>
      <c r="H1231" s="195" t="s">
        <v>2313</v>
      </c>
      <c r="I1231" s="195" t="s">
        <v>2313</v>
      </c>
      <c r="J1231" s="195" t="s">
        <v>2313</v>
      </c>
      <c r="K1231" s="168">
        <v>0.9</v>
      </c>
      <c r="L1231" s="169">
        <v>0.912280701754386</v>
      </c>
      <c r="M1231" s="169">
        <v>0.983606557377049</v>
      </c>
      <c r="N1231" s="170">
        <v>0.941176470588235</v>
      </c>
      <c r="O1231" s="170">
        <v>0.912280701754386</v>
      </c>
      <c r="P1231" s="356">
        <v>0.9</v>
      </c>
      <c r="Q1231" s="357">
        <v>0.977164416203336</v>
      </c>
      <c r="R1231" s="169">
        <v>0.977169689119171</v>
      </c>
      <c r="S1231" s="169">
        <v>0.977998140687945</v>
      </c>
      <c r="T1231" s="169">
        <v>0.977164416203336</v>
      </c>
      <c r="U1231" s="356">
        <v>0.9</v>
      </c>
      <c r="V1231" s="169">
        <v>0.916401906274821</v>
      </c>
      <c r="W1231" s="169">
        <v>0.92389896373057</v>
      </c>
      <c r="X1231" s="169">
        <v>0.93523396343353</v>
      </c>
      <c r="Y1231" s="169">
        <v>0.916401906274821</v>
      </c>
      <c r="Z1231" s="356">
        <v>0.92</v>
      </c>
      <c r="AA1231" s="356">
        <v>0.940615058324496</v>
      </c>
      <c r="AB1231" s="356">
        <v>0.951277955271565</v>
      </c>
      <c r="AC1231" s="356">
        <v>0.959671907040328</v>
      </c>
      <c r="AD1231" s="356">
        <v>0.940615058324496</v>
      </c>
      <c r="AE1231" s="356">
        <v>0.92</v>
      </c>
      <c r="AF1231" s="169">
        <v>0.993460886413175</v>
      </c>
      <c r="AG1231" s="169">
        <v>0.992825307098598</v>
      </c>
      <c r="AH1231" s="169">
        <v>0.98213595983005</v>
      </c>
      <c r="AI1231" s="169">
        <v>0.993460886413175</v>
      </c>
      <c r="AJ1231" s="356">
        <v>0.92</v>
      </c>
      <c r="AK1231" s="169">
        <v>0.967354230956635</v>
      </c>
      <c r="AL1231" s="169">
        <v>0.966078880064612</v>
      </c>
      <c r="AM1231" s="169">
        <v>0.970368791302494</v>
      </c>
      <c r="AN1231" s="169">
        <v>0.967354230956635</v>
      </c>
      <c r="AO1231" s="168">
        <v>0.99</v>
      </c>
      <c r="AP1231" s="358">
        <v>1</v>
      </c>
      <c r="AQ1231" s="358">
        <v>1</v>
      </c>
      <c r="AR1231" s="358">
        <v>1</v>
      </c>
      <c r="AS1231" s="359">
        <v>1</v>
      </c>
      <c r="AT1231" s="364">
        <v>0.0721861525408278</v>
      </c>
      <c r="AU1231" s="361">
        <v>0.0175438596491228</v>
      </c>
      <c r="AV1231" s="362">
        <v>0.114285714285714</v>
      </c>
      <c r="AW1231" s="362">
        <v>0.0571428571428571</v>
      </c>
      <c r="AX1231" s="362">
        <v>0.0175438596491228</v>
      </c>
      <c r="AY1231" s="142"/>
      <c r="AZ1231" s="140"/>
    </row>
    <row r="1232" spans="1:52">
      <c r="A1232" s="138"/>
      <c r="B1232" s="142"/>
      <c r="C1232" s="172" t="s">
        <v>1974</v>
      </c>
      <c r="D1232" s="166" t="s">
        <v>237</v>
      </c>
      <c r="E1232" s="166" t="s">
        <v>1975</v>
      </c>
      <c r="F1232" s="167" t="s">
        <v>2314</v>
      </c>
      <c r="G1232" s="195" t="s">
        <v>2315</v>
      </c>
      <c r="H1232" s="195" t="s">
        <v>2315</v>
      </c>
      <c r="I1232" s="195" t="s">
        <v>2315</v>
      </c>
      <c r="J1232" s="195" t="s">
        <v>2315</v>
      </c>
      <c r="K1232" s="168">
        <v>0.9</v>
      </c>
      <c r="L1232" s="169" t="s">
        <v>32</v>
      </c>
      <c r="M1232" s="169" t="s">
        <v>32</v>
      </c>
      <c r="N1232" s="170" t="s">
        <v>32</v>
      </c>
      <c r="O1232" s="170" t="s">
        <v>32</v>
      </c>
      <c r="P1232" s="356">
        <v>0.9</v>
      </c>
      <c r="Q1232" s="357" t="s">
        <v>32</v>
      </c>
      <c r="R1232" s="169" t="s">
        <v>32</v>
      </c>
      <c r="S1232" s="169" t="s">
        <v>32</v>
      </c>
      <c r="T1232" s="169" t="s">
        <v>32</v>
      </c>
      <c r="U1232" s="356">
        <v>0.9</v>
      </c>
      <c r="V1232" s="169" t="s">
        <v>32</v>
      </c>
      <c r="W1232" s="169" t="s">
        <v>32</v>
      </c>
      <c r="X1232" s="169" t="s">
        <v>32</v>
      </c>
      <c r="Y1232" s="169" t="s">
        <v>32</v>
      </c>
      <c r="Z1232" s="356">
        <v>0.92</v>
      </c>
      <c r="AA1232" s="356" t="s">
        <v>32</v>
      </c>
      <c r="AB1232" s="356" t="s">
        <v>32</v>
      </c>
      <c r="AC1232" s="356">
        <v>1</v>
      </c>
      <c r="AD1232" s="356" t="s">
        <v>32</v>
      </c>
      <c r="AE1232" s="356">
        <v>0.92</v>
      </c>
      <c r="AF1232" s="169">
        <v>0.997864866726359</v>
      </c>
      <c r="AG1232" s="169">
        <v>0.998290598290598</v>
      </c>
      <c r="AH1232" s="169">
        <v>0.992773805043282</v>
      </c>
      <c r="AI1232" s="169">
        <v>0.997864866726359</v>
      </c>
      <c r="AJ1232" s="356">
        <v>0.92</v>
      </c>
      <c r="AK1232" s="169" t="s">
        <v>32</v>
      </c>
      <c r="AL1232" s="169" t="s">
        <v>32</v>
      </c>
      <c r="AM1232" s="169">
        <v>1</v>
      </c>
      <c r="AN1232" s="169" t="s">
        <v>32</v>
      </c>
      <c r="AO1232" s="168">
        <v>0.99</v>
      </c>
      <c r="AP1232" s="358">
        <v>1</v>
      </c>
      <c r="AQ1232" s="358">
        <v>1</v>
      </c>
      <c r="AR1232" s="358">
        <v>1</v>
      </c>
      <c r="AS1232" s="359">
        <v>1</v>
      </c>
      <c r="AT1232" s="364">
        <v>0.0721861525408278</v>
      </c>
      <c r="AU1232" s="361" t="s">
        <v>32</v>
      </c>
      <c r="AV1232" s="362" t="s">
        <v>32</v>
      </c>
      <c r="AW1232" s="362" t="s">
        <v>32</v>
      </c>
      <c r="AX1232" s="362" t="s">
        <v>32</v>
      </c>
      <c r="AY1232" s="142"/>
      <c r="AZ1232" s="140"/>
    </row>
    <row r="1233" spans="1:52">
      <c r="A1233" s="138"/>
      <c r="B1233" s="142"/>
      <c r="C1233" s="172" t="s">
        <v>1974</v>
      </c>
      <c r="D1233" s="166" t="s">
        <v>237</v>
      </c>
      <c r="E1233" s="166" t="s">
        <v>1975</v>
      </c>
      <c r="F1233" s="167" t="s">
        <v>2316</v>
      </c>
      <c r="G1233" s="195" t="s">
        <v>2317</v>
      </c>
      <c r="H1233" s="195" t="s">
        <v>2317</v>
      </c>
      <c r="I1233" s="195" t="s">
        <v>2317</v>
      </c>
      <c r="J1233" s="195" t="s">
        <v>2317</v>
      </c>
      <c r="K1233" s="168">
        <v>0.9</v>
      </c>
      <c r="L1233" s="169" t="s">
        <v>32</v>
      </c>
      <c r="M1233" s="169" t="s">
        <v>32</v>
      </c>
      <c r="N1233" s="170" t="s">
        <v>32</v>
      </c>
      <c r="O1233" s="170" t="s">
        <v>32</v>
      </c>
      <c r="P1233" s="356">
        <v>0.9</v>
      </c>
      <c r="Q1233" s="357" t="s">
        <v>32</v>
      </c>
      <c r="R1233" s="169" t="s">
        <v>32</v>
      </c>
      <c r="S1233" s="169" t="s">
        <v>32</v>
      </c>
      <c r="T1233" s="169" t="s">
        <v>32</v>
      </c>
      <c r="U1233" s="356">
        <v>0.9</v>
      </c>
      <c r="V1233" s="169" t="s">
        <v>32</v>
      </c>
      <c r="W1233" s="169" t="s">
        <v>32</v>
      </c>
      <c r="X1233" s="169" t="s">
        <v>32</v>
      </c>
      <c r="Y1233" s="169" t="s">
        <v>32</v>
      </c>
      <c r="Z1233" s="356">
        <v>0.92</v>
      </c>
      <c r="AA1233" s="356" t="s">
        <v>32</v>
      </c>
      <c r="AB1233" s="356" t="s">
        <v>32</v>
      </c>
      <c r="AC1233" s="356" t="s">
        <v>32</v>
      </c>
      <c r="AD1233" s="356" t="s">
        <v>32</v>
      </c>
      <c r="AE1233" s="356">
        <v>0.92</v>
      </c>
      <c r="AF1233" s="169">
        <v>0.998988195615514</v>
      </c>
      <c r="AG1233" s="169">
        <v>0.997295469912103</v>
      </c>
      <c r="AH1233" s="169">
        <v>0.998430798200649</v>
      </c>
      <c r="AI1233" s="169">
        <v>0.998988195615514</v>
      </c>
      <c r="AJ1233" s="356">
        <v>0.92</v>
      </c>
      <c r="AK1233" s="169">
        <v>1</v>
      </c>
      <c r="AL1233" s="169" t="s">
        <v>32</v>
      </c>
      <c r="AM1233" s="169">
        <v>1</v>
      </c>
      <c r="AN1233" s="169">
        <v>1</v>
      </c>
      <c r="AO1233" s="168">
        <v>0.99</v>
      </c>
      <c r="AP1233" s="358">
        <v>1</v>
      </c>
      <c r="AQ1233" s="358">
        <v>1</v>
      </c>
      <c r="AR1233" s="358">
        <v>1</v>
      </c>
      <c r="AS1233" s="359">
        <v>1</v>
      </c>
      <c r="AT1233" s="364">
        <v>0.0721861525408278</v>
      </c>
      <c r="AU1233" s="361" t="s">
        <v>32</v>
      </c>
      <c r="AV1233" s="362" t="s">
        <v>32</v>
      </c>
      <c r="AW1233" s="362" t="s">
        <v>32</v>
      </c>
      <c r="AX1233" s="362" t="s">
        <v>32</v>
      </c>
      <c r="AY1233" s="142"/>
      <c r="AZ1233" s="140"/>
    </row>
    <row r="1234" spans="1:52">
      <c r="A1234" s="138"/>
      <c r="B1234" s="142"/>
      <c r="C1234" s="172" t="s">
        <v>1974</v>
      </c>
      <c r="D1234" s="166" t="s">
        <v>26</v>
      </c>
      <c r="E1234" s="166" t="s">
        <v>1975</v>
      </c>
      <c r="F1234" s="167" t="s">
        <v>2318</v>
      </c>
      <c r="G1234" s="195" t="s">
        <v>2319</v>
      </c>
      <c r="H1234" s="195" t="s">
        <v>2319</v>
      </c>
      <c r="I1234" s="195" t="s">
        <v>2319</v>
      </c>
      <c r="J1234" s="195" t="s">
        <v>2319</v>
      </c>
      <c r="K1234" s="168">
        <v>0.9</v>
      </c>
      <c r="L1234" s="169">
        <v>0.925925925925926</v>
      </c>
      <c r="M1234" s="169">
        <v>0.962962962962963</v>
      </c>
      <c r="N1234" s="170">
        <v>0.814814814814815</v>
      </c>
      <c r="O1234" s="170">
        <v>0.925925925925926</v>
      </c>
      <c r="P1234" s="356">
        <v>0.9</v>
      </c>
      <c r="Q1234" s="357">
        <v>0.950642054574639</v>
      </c>
      <c r="R1234" s="169">
        <v>0.970467032967033</v>
      </c>
      <c r="S1234" s="169">
        <v>0.990771259063942</v>
      </c>
      <c r="T1234" s="169">
        <v>0.950642054574639</v>
      </c>
      <c r="U1234" s="356">
        <v>0.9</v>
      </c>
      <c r="V1234" s="169">
        <v>0.861556982343499</v>
      </c>
      <c r="W1234" s="169">
        <v>0.863667582417582</v>
      </c>
      <c r="X1234" s="169">
        <v>0.940013183915623</v>
      </c>
      <c r="Y1234" s="169">
        <v>0.861556982343499</v>
      </c>
      <c r="Z1234" s="356">
        <v>0.92</v>
      </c>
      <c r="AA1234" s="356">
        <v>0.907284768211921</v>
      </c>
      <c r="AB1234" s="356">
        <v>0.906821963394343</v>
      </c>
      <c r="AC1234" s="356">
        <v>0.948170731707317</v>
      </c>
      <c r="AD1234" s="356">
        <v>0.907284768211921</v>
      </c>
      <c r="AE1234" s="356">
        <v>0.92</v>
      </c>
      <c r="AF1234" s="169">
        <v>0.99844816883923</v>
      </c>
      <c r="AG1234" s="169">
        <v>0.999401555954518</v>
      </c>
      <c r="AH1234" s="169">
        <v>0.998788612961841</v>
      </c>
      <c r="AI1234" s="169">
        <v>0.99844816883923</v>
      </c>
      <c r="AJ1234" s="356">
        <v>0.92</v>
      </c>
      <c r="AK1234" s="169">
        <v>0.954530368403585</v>
      </c>
      <c r="AL1234" s="169">
        <v>0.958440079703957</v>
      </c>
      <c r="AM1234" s="169">
        <v>0.965025310630465</v>
      </c>
      <c r="AN1234" s="169">
        <v>0.954530368403585</v>
      </c>
      <c r="AO1234" s="168">
        <v>0.99</v>
      </c>
      <c r="AP1234" s="358">
        <v>1</v>
      </c>
      <c r="AQ1234" s="358">
        <v>1</v>
      </c>
      <c r="AR1234" s="358">
        <v>1</v>
      </c>
      <c r="AS1234" s="359">
        <v>1</v>
      </c>
      <c r="AT1234" s="364">
        <v>0.0721861525408278</v>
      </c>
      <c r="AU1234" s="361">
        <v>0.115384615384615</v>
      </c>
      <c r="AV1234" s="362">
        <v>0.333333333333333</v>
      </c>
      <c r="AW1234" s="362">
        <v>0.0384615384615385</v>
      </c>
      <c r="AX1234" s="362">
        <v>0.115384615384615</v>
      </c>
      <c r="AY1234" s="142"/>
      <c r="AZ1234" s="140"/>
    </row>
    <row r="1235" spans="1:52">
      <c r="A1235" s="138"/>
      <c r="B1235" s="142"/>
      <c r="C1235" s="172" t="s">
        <v>1974</v>
      </c>
      <c r="D1235" s="166" t="s">
        <v>26</v>
      </c>
      <c r="E1235" s="166" t="s">
        <v>1975</v>
      </c>
      <c r="F1235" s="167" t="s">
        <v>2320</v>
      </c>
      <c r="G1235" s="195" t="s">
        <v>2321</v>
      </c>
      <c r="H1235" s="195" t="s">
        <v>2321</v>
      </c>
      <c r="I1235" s="195" t="s">
        <v>2321</v>
      </c>
      <c r="J1235" s="195" t="s">
        <v>2321</v>
      </c>
      <c r="K1235" s="168">
        <v>0.9</v>
      </c>
      <c r="L1235" s="169">
        <v>0.967741935483871</v>
      </c>
      <c r="M1235" s="169">
        <v>0.96969696969697</v>
      </c>
      <c r="N1235" s="170">
        <v>0.96875</v>
      </c>
      <c r="O1235" s="170">
        <v>0.967741935483871</v>
      </c>
      <c r="P1235" s="356">
        <v>0.9</v>
      </c>
      <c r="Q1235" s="357">
        <v>0.983150183150183</v>
      </c>
      <c r="R1235" s="169">
        <v>0.966754155730534</v>
      </c>
      <c r="S1235" s="169">
        <v>0.974717590102205</v>
      </c>
      <c r="T1235" s="169">
        <v>0.983150183150183</v>
      </c>
      <c r="U1235" s="356">
        <v>0.9</v>
      </c>
      <c r="V1235" s="169">
        <v>0.896703296703297</v>
      </c>
      <c r="W1235" s="169">
        <v>0.916302128900554</v>
      </c>
      <c r="X1235" s="169">
        <v>0.924690693921463</v>
      </c>
      <c r="Y1235" s="169">
        <v>0.896703296703297</v>
      </c>
      <c r="Z1235" s="356">
        <v>0.92</v>
      </c>
      <c r="AA1235" s="356">
        <v>0.948275862068966</v>
      </c>
      <c r="AB1235" s="356">
        <v>0.951219512195122</v>
      </c>
      <c r="AC1235" s="356">
        <v>0.958997722095672</v>
      </c>
      <c r="AD1235" s="356">
        <v>0.948275862068966</v>
      </c>
      <c r="AE1235" s="356">
        <v>0.92</v>
      </c>
      <c r="AF1235" s="169">
        <v>0.999091353882715</v>
      </c>
      <c r="AG1235" s="169">
        <v>0.999800425758382</v>
      </c>
      <c r="AH1235" s="169">
        <v>0.999816757524394</v>
      </c>
      <c r="AI1235" s="169">
        <v>0.999091353882715</v>
      </c>
      <c r="AJ1235" s="356">
        <v>0.92</v>
      </c>
      <c r="AK1235" s="169">
        <v>0.96831955922865</v>
      </c>
      <c r="AL1235" s="169">
        <v>0.971400872515754</v>
      </c>
      <c r="AM1235" s="169">
        <v>0.970792259948886</v>
      </c>
      <c r="AN1235" s="169">
        <v>0.96831955922865</v>
      </c>
      <c r="AO1235" s="168">
        <v>0.99</v>
      </c>
      <c r="AP1235" s="358">
        <v>1</v>
      </c>
      <c r="AQ1235" s="358">
        <v>1</v>
      </c>
      <c r="AR1235" s="358">
        <v>1</v>
      </c>
      <c r="AS1235" s="359">
        <v>1</v>
      </c>
      <c r="AT1235" s="364">
        <v>0.0721861525408278</v>
      </c>
      <c r="AU1235" s="361">
        <v>0</v>
      </c>
      <c r="AV1235" s="362">
        <v>0.202898550724638</v>
      </c>
      <c r="AW1235" s="362">
        <v>0.0192307692307692</v>
      </c>
      <c r="AX1235" s="362">
        <v>0</v>
      </c>
      <c r="AY1235" s="142"/>
      <c r="AZ1235" s="140"/>
    </row>
    <row r="1236" spans="1:52">
      <c r="A1236" s="138"/>
      <c r="B1236" s="142"/>
      <c r="C1236" s="172" t="s">
        <v>1974</v>
      </c>
      <c r="D1236" s="166" t="s">
        <v>26</v>
      </c>
      <c r="E1236" s="166" t="s">
        <v>1975</v>
      </c>
      <c r="F1236" s="167" t="s">
        <v>2322</v>
      </c>
      <c r="G1236" s="195" t="s">
        <v>2323</v>
      </c>
      <c r="H1236" s="195" t="s">
        <v>2323</v>
      </c>
      <c r="I1236" s="195" t="s">
        <v>2323</v>
      </c>
      <c r="J1236" s="195" t="s">
        <v>2323</v>
      </c>
      <c r="K1236" s="168">
        <v>0.9</v>
      </c>
      <c r="L1236" s="169">
        <v>0.972602739726027</v>
      </c>
      <c r="M1236" s="169">
        <v>0.971830985915493</v>
      </c>
      <c r="N1236" s="170">
        <v>0.932203389830508</v>
      </c>
      <c r="O1236" s="170">
        <v>0.972602739726027</v>
      </c>
      <c r="P1236" s="356">
        <v>0.9</v>
      </c>
      <c r="Q1236" s="357">
        <v>0.965912117177097</v>
      </c>
      <c r="R1236" s="169">
        <v>0.85208929593589</v>
      </c>
      <c r="S1236" s="169">
        <v>0.975589046911484</v>
      </c>
      <c r="T1236" s="169">
        <v>0.965912117177097</v>
      </c>
      <c r="U1236" s="356">
        <v>0.9</v>
      </c>
      <c r="V1236" s="169">
        <v>0.770039946737683</v>
      </c>
      <c r="W1236" s="169">
        <v>0.757756153405839</v>
      </c>
      <c r="X1236" s="169">
        <v>0.872001698153258</v>
      </c>
      <c r="Y1236" s="169">
        <v>0.770039946737683</v>
      </c>
      <c r="Z1236" s="356">
        <v>0.92</v>
      </c>
      <c r="AA1236" s="356">
        <v>0.902644230769231</v>
      </c>
      <c r="AB1236" s="356">
        <v>0.905168539325843</v>
      </c>
      <c r="AC1236" s="356">
        <v>0.88405223585279</v>
      </c>
      <c r="AD1236" s="356">
        <v>0.902644230769231</v>
      </c>
      <c r="AE1236" s="356">
        <v>0.92</v>
      </c>
      <c r="AF1236" s="169">
        <v>0.995068107092532</v>
      </c>
      <c r="AG1236" s="169">
        <v>0.992520438337102</v>
      </c>
      <c r="AH1236" s="169">
        <v>0.992701839744564</v>
      </c>
      <c r="AI1236" s="169">
        <v>0.995068107092532</v>
      </c>
      <c r="AJ1236" s="356">
        <v>0.92</v>
      </c>
      <c r="AK1236" s="169">
        <v>0.952561054679058</v>
      </c>
      <c r="AL1236" s="169">
        <v>0.953919153207409</v>
      </c>
      <c r="AM1236" s="169">
        <v>0.938795247305886</v>
      </c>
      <c r="AN1236" s="169">
        <v>0.952561054679058</v>
      </c>
      <c r="AO1236" s="168">
        <v>0.99</v>
      </c>
      <c r="AP1236" s="358">
        <v>1</v>
      </c>
      <c r="AQ1236" s="358">
        <v>1</v>
      </c>
      <c r="AR1236" s="358">
        <v>1</v>
      </c>
      <c r="AS1236" s="359">
        <v>1</v>
      </c>
      <c r="AT1236" s="364">
        <v>0.0721861525408278</v>
      </c>
      <c r="AU1236" s="361">
        <v>0.0158730158730159</v>
      </c>
      <c r="AV1236" s="362">
        <v>0.381578947368421</v>
      </c>
      <c r="AW1236" s="362">
        <v>0.037037037037037</v>
      </c>
      <c r="AX1236" s="362">
        <v>0.0158730158730159</v>
      </c>
      <c r="AY1236" s="142"/>
      <c r="AZ1236" s="140"/>
    </row>
    <row r="1237" spans="1:52">
      <c r="A1237" s="138"/>
      <c r="B1237" s="142"/>
      <c r="C1237" s="172" t="s">
        <v>1974</v>
      </c>
      <c r="D1237" s="166" t="s">
        <v>237</v>
      </c>
      <c r="E1237" s="166" t="s">
        <v>1975</v>
      </c>
      <c r="F1237" s="167" t="s">
        <v>2324</v>
      </c>
      <c r="G1237" s="195" t="s">
        <v>2325</v>
      </c>
      <c r="H1237" s="195" t="s">
        <v>2325</v>
      </c>
      <c r="I1237" s="195" t="s">
        <v>2325</v>
      </c>
      <c r="J1237" s="195" t="s">
        <v>2325</v>
      </c>
      <c r="K1237" s="168">
        <v>0.9</v>
      </c>
      <c r="L1237" s="169" t="s">
        <v>32</v>
      </c>
      <c r="M1237" s="169" t="s">
        <v>32</v>
      </c>
      <c r="N1237" s="170" t="s">
        <v>32</v>
      </c>
      <c r="O1237" s="170" t="s">
        <v>32</v>
      </c>
      <c r="P1237" s="356">
        <v>0.9</v>
      </c>
      <c r="Q1237" s="357" t="s">
        <v>32</v>
      </c>
      <c r="R1237" s="169" t="s">
        <v>32</v>
      </c>
      <c r="S1237" s="169" t="s">
        <v>32</v>
      </c>
      <c r="T1237" s="169" t="s">
        <v>32</v>
      </c>
      <c r="U1237" s="356">
        <v>0.9</v>
      </c>
      <c r="V1237" s="169" t="s">
        <v>32</v>
      </c>
      <c r="W1237" s="169" t="s">
        <v>32</v>
      </c>
      <c r="X1237" s="169" t="s">
        <v>32</v>
      </c>
      <c r="Y1237" s="169" t="s">
        <v>32</v>
      </c>
      <c r="Z1237" s="356">
        <v>0.92</v>
      </c>
      <c r="AA1237" s="356" t="s">
        <v>32</v>
      </c>
      <c r="AB1237" s="356" t="s">
        <v>32</v>
      </c>
      <c r="AC1237" s="356" t="s">
        <v>32</v>
      </c>
      <c r="AD1237" s="356" t="s">
        <v>32</v>
      </c>
      <c r="AE1237" s="356">
        <v>0.92</v>
      </c>
      <c r="AF1237" s="169" t="s">
        <v>32</v>
      </c>
      <c r="AG1237" s="169" t="s">
        <v>32</v>
      </c>
      <c r="AH1237" s="169" t="s">
        <v>32</v>
      </c>
      <c r="AI1237" s="169" t="s">
        <v>32</v>
      </c>
      <c r="AJ1237" s="356">
        <v>0.92</v>
      </c>
      <c r="AK1237" s="169" t="s">
        <v>32</v>
      </c>
      <c r="AL1237" s="169" t="s">
        <v>32</v>
      </c>
      <c r="AM1237" s="169" t="s">
        <v>32</v>
      </c>
      <c r="AN1237" s="169" t="s">
        <v>32</v>
      </c>
      <c r="AO1237" s="168">
        <v>0.99</v>
      </c>
      <c r="AP1237" s="358" t="s">
        <v>32</v>
      </c>
      <c r="AQ1237" s="358" t="s">
        <v>32</v>
      </c>
      <c r="AR1237" s="358" t="s">
        <v>32</v>
      </c>
      <c r="AS1237" s="359" t="s">
        <v>32</v>
      </c>
      <c r="AT1237" s="364">
        <v>0.0721861525408278</v>
      </c>
      <c r="AU1237" s="361" t="s">
        <v>32</v>
      </c>
      <c r="AV1237" s="362" t="s">
        <v>32</v>
      </c>
      <c r="AW1237" s="362" t="s">
        <v>32</v>
      </c>
      <c r="AX1237" s="362" t="s">
        <v>32</v>
      </c>
      <c r="AY1237" s="142"/>
      <c r="AZ1237" s="140"/>
    </row>
    <row r="1238" spans="1:52">
      <c r="A1238" s="138"/>
      <c r="B1238" s="142"/>
      <c r="C1238" s="172" t="s">
        <v>1974</v>
      </c>
      <c r="D1238" s="166" t="s">
        <v>26</v>
      </c>
      <c r="E1238" s="166" t="s">
        <v>1975</v>
      </c>
      <c r="F1238" s="167" t="s">
        <v>2326</v>
      </c>
      <c r="G1238" s="195" t="s">
        <v>2327</v>
      </c>
      <c r="H1238" s="195" t="s">
        <v>2327</v>
      </c>
      <c r="I1238" s="195" t="s">
        <v>2327</v>
      </c>
      <c r="J1238" s="195" t="s">
        <v>2327</v>
      </c>
      <c r="K1238" s="168">
        <v>0.9</v>
      </c>
      <c r="L1238" s="169">
        <v>0.857142857142857</v>
      </c>
      <c r="M1238" s="169">
        <v>0.914285714285714</v>
      </c>
      <c r="N1238" s="170">
        <v>0.814814814814815</v>
      </c>
      <c r="O1238" s="170">
        <v>0.857142857142857</v>
      </c>
      <c r="P1238" s="356">
        <v>0.9</v>
      </c>
      <c r="Q1238" s="357">
        <v>0.984956003406188</v>
      </c>
      <c r="R1238" s="169">
        <v>0.958652007648184</v>
      </c>
      <c r="S1238" s="169">
        <v>0.98671096345515</v>
      </c>
      <c r="T1238" s="169">
        <v>0.984956003406188</v>
      </c>
      <c r="U1238" s="356">
        <v>0.9</v>
      </c>
      <c r="V1238" s="169">
        <v>0.899233607720693</v>
      </c>
      <c r="W1238" s="169">
        <v>0.873565965583174</v>
      </c>
      <c r="X1238" s="169">
        <v>0.925011865211201</v>
      </c>
      <c r="Y1238" s="169">
        <v>0.899233607720693</v>
      </c>
      <c r="Z1238" s="356">
        <v>0.92</v>
      </c>
      <c r="AA1238" s="356">
        <v>0.940273037542662</v>
      </c>
      <c r="AB1238" s="356">
        <v>0.937033084311633</v>
      </c>
      <c r="AC1238" s="356">
        <v>0.948484848484848</v>
      </c>
      <c r="AD1238" s="356">
        <v>0.940273037542662</v>
      </c>
      <c r="AE1238" s="356">
        <v>0.92</v>
      </c>
      <c r="AF1238" s="169">
        <v>0.98747461069736</v>
      </c>
      <c r="AG1238" s="169">
        <v>0.987987644434275</v>
      </c>
      <c r="AH1238" s="169">
        <v>0.985955056179775</v>
      </c>
      <c r="AI1238" s="169">
        <v>0.98747461069736</v>
      </c>
      <c r="AJ1238" s="356">
        <v>0.92</v>
      </c>
      <c r="AK1238" s="169">
        <v>0.966268446943078</v>
      </c>
      <c r="AL1238" s="169">
        <v>0.9601640304628</v>
      </c>
      <c r="AM1238" s="169">
        <v>0.965450435905715</v>
      </c>
      <c r="AN1238" s="169">
        <v>0.966268446943078</v>
      </c>
      <c r="AO1238" s="168">
        <v>0.99</v>
      </c>
      <c r="AP1238" s="358">
        <v>1</v>
      </c>
      <c r="AQ1238" s="358">
        <v>1</v>
      </c>
      <c r="AR1238" s="358">
        <v>1</v>
      </c>
      <c r="AS1238" s="359">
        <v>1</v>
      </c>
      <c r="AT1238" s="364">
        <v>0.0721861525408278</v>
      </c>
      <c r="AU1238" s="361">
        <v>0</v>
      </c>
      <c r="AV1238" s="362">
        <v>0.170731707317073</v>
      </c>
      <c r="AW1238" s="362">
        <v>0.0909090909090909</v>
      </c>
      <c r="AX1238" s="362">
        <v>0</v>
      </c>
      <c r="AY1238" s="142"/>
      <c r="AZ1238" s="140"/>
    </row>
    <row r="1239" spans="1:52">
      <c r="A1239" s="138"/>
      <c r="B1239" s="142"/>
      <c r="C1239" s="172" t="s">
        <v>1974</v>
      </c>
      <c r="D1239" s="166" t="s">
        <v>237</v>
      </c>
      <c r="E1239" s="166" t="s">
        <v>1975</v>
      </c>
      <c r="F1239" s="167" t="s">
        <v>2328</v>
      </c>
      <c r="G1239" s="195" t="s">
        <v>2329</v>
      </c>
      <c r="H1239" s="195" t="s">
        <v>2329</v>
      </c>
      <c r="I1239" s="195" t="s">
        <v>2329</v>
      </c>
      <c r="J1239" s="195" t="s">
        <v>2329</v>
      </c>
      <c r="K1239" s="168">
        <v>0.9</v>
      </c>
      <c r="L1239" s="169" t="s">
        <v>32</v>
      </c>
      <c r="M1239" s="169" t="s">
        <v>32</v>
      </c>
      <c r="N1239" s="170" t="s">
        <v>32</v>
      </c>
      <c r="O1239" s="170" t="s">
        <v>32</v>
      </c>
      <c r="P1239" s="356">
        <v>0.9</v>
      </c>
      <c r="Q1239" s="357" t="s">
        <v>32</v>
      </c>
      <c r="R1239" s="169" t="s">
        <v>32</v>
      </c>
      <c r="S1239" s="169" t="s">
        <v>32</v>
      </c>
      <c r="T1239" s="169" t="s">
        <v>32</v>
      </c>
      <c r="U1239" s="356">
        <v>0.9</v>
      </c>
      <c r="V1239" s="169" t="s">
        <v>32</v>
      </c>
      <c r="W1239" s="169" t="s">
        <v>32</v>
      </c>
      <c r="X1239" s="169" t="s">
        <v>32</v>
      </c>
      <c r="Y1239" s="169" t="s">
        <v>32</v>
      </c>
      <c r="Z1239" s="356">
        <v>0.92</v>
      </c>
      <c r="AA1239" s="356" t="s">
        <v>32</v>
      </c>
      <c r="AB1239" s="356" t="s">
        <v>32</v>
      </c>
      <c r="AC1239" s="356" t="s">
        <v>32</v>
      </c>
      <c r="AD1239" s="356" t="s">
        <v>32</v>
      </c>
      <c r="AE1239" s="356">
        <v>0.92</v>
      </c>
      <c r="AF1239" s="169" t="s">
        <v>32</v>
      </c>
      <c r="AG1239" s="169" t="s">
        <v>32</v>
      </c>
      <c r="AH1239" s="169" t="s">
        <v>32</v>
      </c>
      <c r="AI1239" s="169" t="s">
        <v>32</v>
      </c>
      <c r="AJ1239" s="356">
        <v>0.92</v>
      </c>
      <c r="AK1239" s="169" t="s">
        <v>32</v>
      </c>
      <c r="AL1239" s="169" t="s">
        <v>32</v>
      </c>
      <c r="AM1239" s="169" t="s">
        <v>32</v>
      </c>
      <c r="AN1239" s="169" t="s">
        <v>32</v>
      </c>
      <c r="AO1239" s="168">
        <v>0.99</v>
      </c>
      <c r="AP1239" s="358" t="s">
        <v>32</v>
      </c>
      <c r="AQ1239" s="358" t="s">
        <v>32</v>
      </c>
      <c r="AR1239" s="358" t="s">
        <v>32</v>
      </c>
      <c r="AS1239" s="359" t="s">
        <v>32</v>
      </c>
      <c r="AT1239" s="364">
        <v>0.0721861525408278</v>
      </c>
      <c r="AU1239" s="361" t="s">
        <v>32</v>
      </c>
      <c r="AV1239" s="362" t="s">
        <v>32</v>
      </c>
      <c r="AW1239" s="362" t="s">
        <v>32</v>
      </c>
      <c r="AX1239" s="362" t="s">
        <v>32</v>
      </c>
      <c r="AY1239" s="142"/>
      <c r="AZ1239" s="140"/>
    </row>
    <row r="1240" spans="1:52">
      <c r="A1240" s="138"/>
      <c r="B1240" s="142"/>
      <c r="C1240" s="172" t="s">
        <v>1974</v>
      </c>
      <c r="D1240" s="166" t="s">
        <v>26</v>
      </c>
      <c r="E1240" s="166" t="s">
        <v>1975</v>
      </c>
      <c r="F1240" s="167" t="s">
        <v>2330</v>
      </c>
      <c r="G1240" s="195" t="s">
        <v>2331</v>
      </c>
      <c r="H1240" s="195" t="s">
        <v>2331</v>
      </c>
      <c r="I1240" s="195" t="s">
        <v>2331</v>
      </c>
      <c r="J1240" s="195" t="s">
        <v>2331</v>
      </c>
      <c r="K1240" s="168">
        <v>0.9</v>
      </c>
      <c r="L1240" s="169">
        <v>0.96875</v>
      </c>
      <c r="M1240" s="169">
        <v>0.909090909090909</v>
      </c>
      <c r="N1240" s="170">
        <v>0.92</v>
      </c>
      <c r="O1240" s="170">
        <v>0.96875</v>
      </c>
      <c r="P1240" s="356">
        <v>0.9</v>
      </c>
      <c r="Q1240" s="357">
        <v>0.952302136623533</v>
      </c>
      <c r="R1240" s="169">
        <v>0.961518858307849</v>
      </c>
      <c r="S1240" s="169">
        <v>0.9654157468727</v>
      </c>
      <c r="T1240" s="169">
        <v>0.952302136623533</v>
      </c>
      <c r="U1240" s="356">
        <v>0.9</v>
      </c>
      <c r="V1240" s="169">
        <v>0.918597652723443</v>
      </c>
      <c r="W1240" s="169">
        <v>0.890545361875637</v>
      </c>
      <c r="X1240" s="169">
        <v>0.939661515820456</v>
      </c>
      <c r="Y1240" s="169">
        <v>0.918597652723443</v>
      </c>
      <c r="Z1240" s="356">
        <v>0.92</v>
      </c>
      <c r="AA1240" s="356">
        <v>0.958839406207827</v>
      </c>
      <c r="AB1240" s="356">
        <v>0.950564212788823</v>
      </c>
      <c r="AC1240" s="356">
        <v>0.954671600370028</v>
      </c>
      <c r="AD1240" s="356">
        <v>0.958839406207827</v>
      </c>
      <c r="AE1240" s="356">
        <v>0.92</v>
      </c>
      <c r="AF1240" s="169">
        <v>0.999447869697249</v>
      </c>
      <c r="AG1240" s="169">
        <v>0.999751655629139</v>
      </c>
      <c r="AH1240" s="169">
        <v>0.998727650170763</v>
      </c>
      <c r="AI1240" s="169">
        <v>0.999447869697249</v>
      </c>
      <c r="AJ1240" s="356">
        <v>0.92</v>
      </c>
      <c r="AK1240" s="169">
        <v>0.972065699556408</v>
      </c>
      <c r="AL1240" s="169">
        <v>0.969412976313079</v>
      </c>
      <c r="AM1240" s="169">
        <v>0.970838006729691</v>
      </c>
      <c r="AN1240" s="169">
        <v>0.972065699556408</v>
      </c>
      <c r="AO1240" s="168">
        <v>0.99</v>
      </c>
      <c r="AP1240" s="358">
        <v>0.994505494505495</v>
      </c>
      <c r="AQ1240" s="358">
        <v>1</v>
      </c>
      <c r="AR1240" s="358">
        <v>1</v>
      </c>
      <c r="AS1240" s="359">
        <v>0.994505494505495</v>
      </c>
      <c r="AT1240" s="364">
        <v>0.0721861525408278</v>
      </c>
      <c r="AU1240" s="361">
        <v>0.0384615384615385</v>
      </c>
      <c r="AV1240" s="362">
        <v>0.409090909090909</v>
      </c>
      <c r="AW1240" s="362">
        <v>0.027027027027027</v>
      </c>
      <c r="AX1240" s="362">
        <v>0.0384615384615385</v>
      </c>
      <c r="AY1240" s="142"/>
      <c r="AZ1240" s="140"/>
    </row>
    <row r="1241" spans="1:52">
      <c r="A1241" s="138"/>
      <c r="B1241" s="142"/>
      <c r="C1241" s="172" t="s">
        <v>1974</v>
      </c>
      <c r="D1241" s="166" t="s">
        <v>26</v>
      </c>
      <c r="E1241" s="166" t="s">
        <v>1975</v>
      </c>
      <c r="F1241" s="167" t="s">
        <v>2332</v>
      </c>
      <c r="G1241" s="195" t="s">
        <v>2333</v>
      </c>
      <c r="H1241" s="195" t="s">
        <v>2333</v>
      </c>
      <c r="I1241" s="195" t="s">
        <v>2333</v>
      </c>
      <c r="J1241" s="195" t="s">
        <v>2333</v>
      </c>
      <c r="K1241" s="168">
        <v>0.9</v>
      </c>
      <c r="L1241" s="169">
        <v>0.95</v>
      </c>
      <c r="M1241" s="169">
        <v>0.897435897435897</v>
      </c>
      <c r="N1241" s="170">
        <v>0.970588235294118</v>
      </c>
      <c r="O1241" s="170">
        <v>0.95</v>
      </c>
      <c r="P1241" s="356">
        <v>0.9</v>
      </c>
      <c r="Q1241" s="357">
        <v>0.976203067160233</v>
      </c>
      <c r="R1241" s="169">
        <v>0.979578813018507</v>
      </c>
      <c r="S1241" s="169">
        <v>0.972038834951456</v>
      </c>
      <c r="T1241" s="169">
        <v>0.976203067160233</v>
      </c>
      <c r="U1241" s="356">
        <v>0.9</v>
      </c>
      <c r="V1241" s="169">
        <v>0.902168164992068</v>
      </c>
      <c r="W1241" s="169">
        <v>0.890661561369921</v>
      </c>
      <c r="X1241" s="169">
        <v>0.925825242718447</v>
      </c>
      <c r="Y1241" s="169">
        <v>0.902168164992068</v>
      </c>
      <c r="Z1241" s="356">
        <v>0.92</v>
      </c>
      <c r="AA1241" s="356">
        <v>0.929770992366412</v>
      </c>
      <c r="AB1241" s="356">
        <v>0.945382323733863</v>
      </c>
      <c r="AC1241" s="356">
        <v>0.935543278084715</v>
      </c>
      <c r="AD1241" s="356">
        <v>0.929770992366412</v>
      </c>
      <c r="AE1241" s="356">
        <v>0.92</v>
      </c>
      <c r="AF1241" s="169">
        <v>0.984992416380618</v>
      </c>
      <c r="AG1241" s="169">
        <v>0.994489092996556</v>
      </c>
      <c r="AH1241" s="169">
        <v>0.647924655989172</v>
      </c>
      <c r="AI1241" s="169">
        <v>0.984992416380618</v>
      </c>
      <c r="AJ1241" s="356">
        <v>0.92</v>
      </c>
      <c r="AK1241" s="169">
        <v>0.965295095594347</v>
      </c>
      <c r="AL1241" s="169">
        <v>0.971263360785001</v>
      </c>
      <c r="AM1241" s="169">
        <v>0.960393335154329</v>
      </c>
      <c r="AN1241" s="169">
        <v>0.965295095594347</v>
      </c>
      <c r="AO1241" s="168">
        <v>0.99</v>
      </c>
      <c r="AP1241" s="358">
        <v>1</v>
      </c>
      <c r="AQ1241" s="358">
        <v>1</v>
      </c>
      <c r="AR1241" s="358">
        <v>1</v>
      </c>
      <c r="AS1241" s="359">
        <v>1</v>
      </c>
      <c r="AT1241" s="364">
        <v>0.0721861525408278</v>
      </c>
      <c r="AU1241" s="361">
        <v>0.0454545454545455</v>
      </c>
      <c r="AV1241" s="362">
        <v>0.268292682926829</v>
      </c>
      <c r="AW1241" s="362">
        <v>0.0333333333333333</v>
      </c>
      <c r="AX1241" s="362">
        <v>0.0454545454545455</v>
      </c>
      <c r="AY1241" s="142"/>
      <c r="AZ1241" s="140"/>
    </row>
    <row r="1242" spans="1:52">
      <c r="A1242" s="138"/>
      <c r="B1242" s="142"/>
      <c r="C1242" s="172" t="s">
        <v>1974</v>
      </c>
      <c r="D1242" s="166" t="s">
        <v>237</v>
      </c>
      <c r="E1242" s="166" t="s">
        <v>1975</v>
      </c>
      <c r="F1242" s="167" t="s">
        <v>2334</v>
      </c>
      <c r="G1242" s="195" t="s">
        <v>2335</v>
      </c>
      <c r="H1242" s="195" t="s">
        <v>2335</v>
      </c>
      <c r="I1242" s="195" t="s">
        <v>2335</v>
      </c>
      <c r="J1242" s="195" t="s">
        <v>2335</v>
      </c>
      <c r="K1242" s="168">
        <v>0.9</v>
      </c>
      <c r="L1242" s="169" t="s">
        <v>32</v>
      </c>
      <c r="M1242" s="169" t="s">
        <v>32</v>
      </c>
      <c r="N1242" s="170" t="s">
        <v>32</v>
      </c>
      <c r="O1242" s="170" t="s">
        <v>32</v>
      </c>
      <c r="P1242" s="356">
        <v>0.9</v>
      </c>
      <c r="Q1242" s="357">
        <v>0</v>
      </c>
      <c r="R1242" s="169">
        <v>1</v>
      </c>
      <c r="S1242" s="169">
        <v>0.5</v>
      </c>
      <c r="T1242" s="169">
        <v>0</v>
      </c>
      <c r="U1242" s="356">
        <v>0.9</v>
      </c>
      <c r="V1242" s="169">
        <v>0</v>
      </c>
      <c r="W1242" s="169">
        <v>1</v>
      </c>
      <c r="X1242" s="169">
        <v>1</v>
      </c>
      <c r="Y1242" s="169">
        <v>0</v>
      </c>
      <c r="Z1242" s="356">
        <v>0.92</v>
      </c>
      <c r="AA1242" s="356">
        <v>1</v>
      </c>
      <c r="AB1242" s="356" t="s">
        <v>32</v>
      </c>
      <c r="AC1242" s="356" t="s">
        <v>32</v>
      </c>
      <c r="AD1242" s="356">
        <v>1</v>
      </c>
      <c r="AE1242" s="356">
        <v>0.92</v>
      </c>
      <c r="AF1242" s="169">
        <v>0.998296836982968</v>
      </c>
      <c r="AG1242" s="169">
        <v>0.577582329718655</v>
      </c>
      <c r="AH1242" s="169">
        <v>0.996605874100557</v>
      </c>
      <c r="AI1242" s="169">
        <v>0.998296836982968</v>
      </c>
      <c r="AJ1242" s="356">
        <v>0.92</v>
      </c>
      <c r="AK1242" s="169">
        <v>0.888888888888889</v>
      </c>
      <c r="AL1242" s="169">
        <v>1</v>
      </c>
      <c r="AM1242" s="169">
        <v>1</v>
      </c>
      <c r="AN1242" s="169">
        <v>0.888888888888889</v>
      </c>
      <c r="AO1242" s="168">
        <v>0.99</v>
      </c>
      <c r="AP1242" s="358">
        <v>1</v>
      </c>
      <c r="AQ1242" s="358">
        <v>1</v>
      </c>
      <c r="AR1242" s="358">
        <v>1</v>
      </c>
      <c r="AS1242" s="359">
        <v>1</v>
      </c>
      <c r="AT1242" s="364">
        <v>0.0721861525408278</v>
      </c>
      <c r="AU1242" s="361" t="s">
        <v>32</v>
      </c>
      <c r="AV1242" s="362">
        <v>0</v>
      </c>
      <c r="AW1242" s="362">
        <v>0</v>
      </c>
      <c r="AX1242" s="362" t="s">
        <v>32</v>
      </c>
      <c r="AY1242" s="142"/>
      <c r="AZ1242" s="140"/>
    </row>
    <row r="1243" spans="1:52">
      <c r="A1243" s="138"/>
      <c r="B1243" s="142"/>
      <c r="C1243" s="172" t="s">
        <v>1974</v>
      </c>
      <c r="D1243" s="166" t="s">
        <v>26</v>
      </c>
      <c r="E1243" s="166" t="s">
        <v>1975</v>
      </c>
      <c r="F1243" s="167" t="s">
        <v>2336</v>
      </c>
      <c r="G1243" s="195" t="s">
        <v>2337</v>
      </c>
      <c r="H1243" s="195" t="s">
        <v>2337</v>
      </c>
      <c r="I1243" s="195" t="s">
        <v>2337</v>
      </c>
      <c r="J1243" s="195" t="s">
        <v>2337</v>
      </c>
      <c r="K1243" s="168">
        <v>0.9</v>
      </c>
      <c r="L1243" s="169">
        <v>0.982142857142857</v>
      </c>
      <c r="M1243" s="169">
        <v>0.96551724137931</v>
      </c>
      <c r="N1243" s="170">
        <v>0.92</v>
      </c>
      <c r="O1243" s="170">
        <v>0.982142857142857</v>
      </c>
      <c r="P1243" s="356">
        <v>0.9</v>
      </c>
      <c r="Q1243" s="357">
        <v>0.927470534904805</v>
      </c>
      <c r="R1243" s="169">
        <v>0.949115367743822</v>
      </c>
      <c r="S1243" s="169">
        <v>0.993419387496836</v>
      </c>
      <c r="T1243" s="169">
        <v>0.927470534904805</v>
      </c>
      <c r="U1243" s="356">
        <v>0.9</v>
      </c>
      <c r="V1243" s="169">
        <v>0.830099728014506</v>
      </c>
      <c r="W1243" s="169">
        <v>0.826436613539991</v>
      </c>
      <c r="X1243" s="169">
        <v>0.900531511009871</v>
      </c>
      <c r="Y1243" s="169">
        <v>0.830099728014506</v>
      </c>
      <c r="Z1243" s="356">
        <v>0.92</v>
      </c>
      <c r="AA1243" s="356">
        <v>0.906488549618321</v>
      </c>
      <c r="AB1243" s="356">
        <v>0.923864363403711</v>
      </c>
      <c r="AC1243" s="356">
        <v>0.928686327077748</v>
      </c>
      <c r="AD1243" s="356">
        <v>0.906488549618321</v>
      </c>
      <c r="AE1243" s="356">
        <v>0.92</v>
      </c>
      <c r="AF1243" s="169">
        <v>0.998632759092152</v>
      </c>
      <c r="AG1243" s="169">
        <v>0.998258995191511</v>
      </c>
      <c r="AH1243" s="169">
        <v>0.993343439003493</v>
      </c>
      <c r="AI1243" s="169">
        <v>0.998632759092152</v>
      </c>
      <c r="AJ1243" s="356">
        <v>0.92</v>
      </c>
      <c r="AK1243" s="169">
        <v>0.950700357044768</v>
      </c>
      <c r="AL1243" s="169">
        <v>0.95429659604856</v>
      </c>
      <c r="AM1243" s="169">
        <v>0.955123796423659</v>
      </c>
      <c r="AN1243" s="169">
        <v>0.950700357044768</v>
      </c>
      <c r="AO1243" s="168">
        <v>0.99</v>
      </c>
      <c r="AP1243" s="358">
        <v>1</v>
      </c>
      <c r="AQ1243" s="358">
        <v>1</v>
      </c>
      <c r="AR1243" s="358">
        <v>1</v>
      </c>
      <c r="AS1243" s="359">
        <v>1</v>
      </c>
      <c r="AT1243" s="364">
        <v>0.0721861525408278</v>
      </c>
      <c r="AU1243" s="361">
        <v>0.028169014084507</v>
      </c>
      <c r="AV1243" s="362">
        <v>0.216666666666667</v>
      </c>
      <c r="AW1243" s="362">
        <v>0.0483870967741935</v>
      </c>
      <c r="AX1243" s="362">
        <v>0.028169014084507</v>
      </c>
      <c r="AY1243" s="142"/>
      <c r="AZ1243" s="140"/>
    </row>
    <row r="1244" spans="1:52">
      <c r="A1244" s="138"/>
      <c r="B1244" s="142"/>
      <c r="C1244" s="172" t="s">
        <v>1974</v>
      </c>
      <c r="D1244" s="166" t="s">
        <v>237</v>
      </c>
      <c r="E1244" s="166" t="s">
        <v>1975</v>
      </c>
      <c r="F1244" s="167" t="s">
        <v>2338</v>
      </c>
      <c r="G1244" s="195" t="s">
        <v>2339</v>
      </c>
      <c r="H1244" s="195" t="s">
        <v>2339</v>
      </c>
      <c r="I1244" s="195" t="s">
        <v>2339</v>
      </c>
      <c r="J1244" s="195" t="s">
        <v>2339</v>
      </c>
      <c r="K1244" s="168">
        <v>0.9</v>
      </c>
      <c r="L1244" s="169" t="s">
        <v>32</v>
      </c>
      <c r="M1244" s="169" t="s">
        <v>32</v>
      </c>
      <c r="N1244" s="170" t="s">
        <v>32</v>
      </c>
      <c r="O1244" s="170" t="s">
        <v>32</v>
      </c>
      <c r="P1244" s="356">
        <v>0.9</v>
      </c>
      <c r="Q1244" s="357" t="s">
        <v>32</v>
      </c>
      <c r="R1244" s="169" t="s">
        <v>32</v>
      </c>
      <c r="S1244" s="169" t="s">
        <v>32</v>
      </c>
      <c r="T1244" s="169" t="s">
        <v>32</v>
      </c>
      <c r="U1244" s="356">
        <v>0.9</v>
      </c>
      <c r="V1244" s="169" t="s">
        <v>32</v>
      </c>
      <c r="W1244" s="169" t="s">
        <v>32</v>
      </c>
      <c r="X1244" s="169" t="s">
        <v>32</v>
      </c>
      <c r="Y1244" s="169" t="s">
        <v>32</v>
      </c>
      <c r="Z1244" s="356">
        <v>0.92</v>
      </c>
      <c r="AA1244" s="356" t="s">
        <v>32</v>
      </c>
      <c r="AB1244" s="356" t="s">
        <v>32</v>
      </c>
      <c r="AC1244" s="356" t="s">
        <v>32</v>
      </c>
      <c r="AD1244" s="356" t="s">
        <v>32</v>
      </c>
      <c r="AE1244" s="356">
        <v>0.92</v>
      </c>
      <c r="AF1244" s="169" t="s">
        <v>32</v>
      </c>
      <c r="AG1244" s="169" t="s">
        <v>32</v>
      </c>
      <c r="AH1244" s="169" t="s">
        <v>32</v>
      </c>
      <c r="AI1244" s="169" t="s">
        <v>32</v>
      </c>
      <c r="AJ1244" s="356">
        <v>0.92</v>
      </c>
      <c r="AK1244" s="169" t="s">
        <v>32</v>
      </c>
      <c r="AL1244" s="169" t="s">
        <v>32</v>
      </c>
      <c r="AM1244" s="169" t="s">
        <v>32</v>
      </c>
      <c r="AN1244" s="169" t="s">
        <v>32</v>
      </c>
      <c r="AO1244" s="168">
        <v>0.99</v>
      </c>
      <c r="AP1244" s="358" t="s">
        <v>32</v>
      </c>
      <c r="AQ1244" s="358" t="s">
        <v>32</v>
      </c>
      <c r="AR1244" s="358" t="s">
        <v>32</v>
      </c>
      <c r="AS1244" s="359" t="s">
        <v>32</v>
      </c>
      <c r="AT1244" s="364">
        <v>0.0721861525408278</v>
      </c>
      <c r="AU1244" s="361" t="s">
        <v>32</v>
      </c>
      <c r="AV1244" s="362" t="s">
        <v>32</v>
      </c>
      <c r="AW1244" s="362" t="s">
        <v>32</v>
      </c>
      <c r="AX1244" s="362" t="s">
        <v>32</v>
      </c>
      <c r="AY1244" s="142"/>
      <c r="AZ1244" s="140"/>
    </row>
    <row r="1245" spans="1:52">
      <c r="A1245" s="138"/>
      <c r="B1245" s="142"/>
      <c r="C1245" s="172" t="s">
        <v>1974</v>
      </c>
      <c r="D1245" s="166" t="s">
        <v>237</v>
      </c>
      <c r="E1245" s="166" t="s">
        <v>1975</v>
      </c>
      <c r="F1245" s="167" t="s">
        <v>2340</v>
      </c>
      <c r="G1245" s="195" t="s">
        <v>2341</v>
      </c>
      <c r="H1245" s="195" t="s">
        <v>2341</v>
      </c>
      <c r="I1245" s="195" t="s">
        <v>2341</v>
      </c>
      <c r="J1245" s="195" t="s">
        <v>2341</v>
      </c>
      <c r="K1245" s="168">
        <v>0.9</v>
      </c>
      <c r="L1245" s="169" t="s">
        <v>32</v>
      </c>
      <c r="M1245" s="169" t="s">
        <v>32</v>
      </c>
      <c r="N1245" s="170" t="s">
        <v>32</v>
      </c>
      <c r="O1245" s="170" t="s">
        <v>32</v>
      </c>
      <c r="P1245" s="356">
        <v>0.9</v>
      </c>
      <c r="Q1245" s="357">
        <v>0</v>
      </c>
      <c r="R1245" s="169">
        <v>0</v>
      </c>
      <c r="S1245" s="169">
        <v>0</v>
      </c>
      <c r="T1245" s="169">
        <v>0</v>
      </c>
      <c r="U1245" s="356">
        <v>0.9</v>
      </c>
      <c r="V1245" s="169">
        <v>0</v>
      </c>
      <c r="W1245" s="169">
        <v>1</v>
      </c>
      <c r="X1245" s="169">
        <v>1</v>
      </c>
      <c r="Y1245" s="169">
        <v>0</v>
      </c>
      <c r="Z1245" s="356">
        <v>0.92</v>
      </c>
      <c r="AA1245" s="356" t="s">
        <v>32</v>
      </c>
      <c r="AB1245" s="356" t="s">
        <v>32</v>
      </c>
      <c r="AC1245" s="356">
        <v>1</v>
      </c>
      <c r="AD1245" s="356" t="s">
        <v>32</v>
      </c>
      <c r="AE1245" s="356">
        <v>0.92</v>
      </c>
      <c r="AF1245" s="169">
        <v>0.99570890620895</v>
      </c>
      <c r="AG1245" s="169">
        <v>0.997840328270103</v>
      </c>
      <c r="AH1245" s="169">
        <v>0.995368142444658</v>
      </c>
      <c r="AI1245" s="169">
        <v>0.99570890620895</v>
      </c>
      <c r="AJ1245" s="356">
        <v>0.92</v>
      </c>
      <c r="AK1245" s="169">
        <v>0.833333333333333</v>
      </c>
      <c r="AL1245" s="169">
        <v>1</v>
      </c>
      <c r="AM1245" s="169">
        <v>1</v>
      </c>
      <c r="AN1245" s="169">
        <v>0.833333333333333</v>
      </c>
      <c r="AO1245" s="168">
        <v>0.99</v>
      </c>
      <c r="AP1245" s="358">
        <v>1</v>
      </c>
      <c r="AQ1245" s="358">
        <v>1</v>
      </c>
      <c r="AR1245" s="358">
        <v>1</v>
      </c>
      <c r="AS1245" s="359">
        <v>1</v>
      </c>
      <c r="AT1245" s="364">
        <v>0.0721861525408278</v>
      </c>
      <c r="AU1245" s="361" t="s">
        <v>32</v>
      </c>
      <c r="AV1245" s="362" t="s">
        <v>32</v>
      </c>
      <c r="AW1245" s="362" t="s">
        <v>32</v>
      </c>
      <c r="AX1245" s="362" t="s">
        <v>32</v>
      </c>
      <c r="AY1245" s="142"/>
      <c r="AZ1245" s="140"/>
    </row>
    <row r="1246" spans="1:52">
      <c r="A1246" s="138"/>
      <c r="B1246" s="142"/>
      <c r="C1246" s="172" t="s">
        <v>1974</v>
      </c>
      <c r="D1246" s="166" t="s">
        <v>135</v>
      </c>
      <c r="E1246" s="166" t="s">
        <v>1975</v>
      </c>
      <c r="F1246" s="167" t="s">
        <v>2342</v>
      </c>
      <c r="G1246" s="195" t="s">
        <v>2343</v>
      </c>
      <c r="H1246" s="195" t="s">
        <v>2343</v>
      </c>
      <c r="I1246" s="195" t="s">
        <v>2343</v>
      </c>
      <c r="J1246" s="195" t="s">
        <v>2343</v>
      </c>
      <c r="K1246" s="168">
        <v>0.9</v>
      </c>
      <c r="L1246" s="169" t="s">
        <v>32</v>
      </c>
      <c r="M1246" s="169" t="s">
        <v>32</v>
      </c>
      <c r="N1246" s="170" t="s">
        <v>32</v>
      </c>
      <c r="O1246" s="170" t="s">
        <v>32</v>
      </c>
      <c r="P1246" s="356">
        <v>0.9</v>
      </c>
      <c r="Q1246" s="357" t="s">
        <v>32</v>
      </c>
      <c r="R1246" s="169" t="s">
        <v>32</v>
      </c>
      <c r="S1246" s="169">
        <v>0</v>
      </c>
      <c r="T1246" s="169" t="s">
        <v>32</v>
      </c>
      <c r="U1246" s="356">
        <v>0.9</v>
      </c>
      <c r="V1246" s="169" t="s">
        <v>32</v>
      </c>
      <c r="W1246" s="169" t="s">
        <v>32</v>
      </c>
      <c r="X1246" s="169">
        <v>1</v>
      </c>
      <c r="Y1246" s="169" t="s">
        <v>32</v>
      </c>
      <c r="Z1246" s="356">
        <v>0.92</v>
      </c>
      <c r="AA1246" s="356" t="s">
        <v>32</v>
      </c>
      <c r="AB1246" s="356" t="s">
        <v>32</v>
      </c>
      <c r="AC1246" s="356" t="s">
        <v>32</v>
      </c>
      <c r="AD1246" s="356" t="s">
        <v>32</v>
      </c>
      <c r="AE1246" s="356">
        <v>0.92</v>
      </c>
      <c r="AF1246" s="169">
        <v>0.995749440715884</v>
      </c>
      <c r="AG1246" s="169">
        <v>0.99442767587648</v>
      </c>
      <c r="AH1246" s="169">
        <v>0.99756130605609</v>
      </c>
      <c r="AI1246" s="169">
        <v>0.995749440715884</v>
      </c>
      <c r="AJ1246" s="356">
        <v>0.92</v>
      </c>
      <c r="AK1246" s="169" t="s">
        <v>32</v>
      </c>
      <c r="AL1246" s="169" t="s">
        <v>32</v>
      </c>
      <c r="AM1246" s="169">
        <v>1</v>
      </c>
      <c r="AN1246" s="169" t="s">
        <v>32</v>
      </c>
      <c r="AO1246" s="168">
        <v>0.99</v>
      </c>
      <c r="AP1246" s="358">
        <v>1</v>
      </c>
      <c r="AQ1246" s="358">
        <v>1</v>
      </c>
      <c r="AR1246" s="358">
        <v>1</v>
      </c>
      <c r="AS1246" s="359">
        <v>1</v>
      </c>
      <c r="AT1246" s="364">
        <v>0.0721861525408278</v>
      </c>
      <c r="AU1246" s="361" t="s">
        <v>32</v>
      </c>
      <c r="AV1246" s="362" t="s">
        <v>32</v>
      </c>
      <c r="AW1246" s="362" t="s">
        <v>32</v>
      </c>
      <c r="AX1246" s="362" t="s">
        <v>32</v>
      </c>
      <c r="AY1246" s="142"/>
      <c r="AZ1246" s="140"/>
    </row>
    <row r="1247" spans="1:52">
      <c r="A1247" s="138"/>
      <c r="B1247" s="142"/>
      <c r="C1247" s="172" t="s">
        <v>1974</v>
      </c>
      <c r="D1247" s="166" t="s">
        <v>26</v>
      </c>
      <c r="E1247" s="166" t="s">
        <v>1975</v>
      </c>
      <c r="F1247" s="167" t="s">
        <v>2344</v>
      </c>
      <c r="G1247" s="195" t="s">
        <v>2345</v>
      </c>
      <c r="H1247" s="195" t="s">
        <v>2345</v>
      </c>
      <c r="I1247" s="195" t="s">
        <v>2345</v>
      </c>
      <c r="J1247" s="195" t="s">
        <v>2345</v>
      </c>
      <c r="K1247" s="168">
        <v>0.9</v>
      </c>
      <c r="L1247" s="169">
        <v>0.986486486486487</v>
      </c>
      <c r="M1247" s="169">
        <v>0.909090909090909</v>
      </c>
      <c r="N1247" s="170">
        <v>0.909090909090909</v>
      </c>
      <c r="O1247" s="170">
        <v>0.986486486486487</v>
      </c>
      <c r="P1247" s="356">
        <v>0.9</v>
      </c>
      <c r="Q1247" s="357">
        <v>0.881443298969072</v>
      </c>
      <c r="R1247" s="169">
        <v>0.884020882383048</v>
      </c>
      <c r="S1247" s="169">
        <v>0.959126984126984</v>
      </c>
      <c r="T1247" s="169">
        <v>0.881443298969072</v>
      </c>
      <c r="U1247" s="356">
        <v>0.9</v>
      </c>
      <c r="V1247" s="169">
        <v>0.82378326540398</v>
      </c>
      <c r="W1247" s="169">
        <v>0.833248029481011</v>
      </c>
      <c r="X1247" s="169">
        <v>0.909920634920635</v>
      </c>
      <c r="Y1247" s="169">
        <v>0.82378326540398</v>
      </c>
      <c r="Z1247" s="356">
        <v>0.92</v>
      </c>
      <c r="AA1247" s="356">
        <v>0.887300714678395</v>
      </c>
      <c r="AB1247" s="356">
        <v>0.833477135461605</v>
      </c>
      <c r="AC1247" s="356">
        <v>0.93012238452428</v>
      </c>
      <c r="AD1247" s="356">
        <v>0.887300714678395</v>
      </c>
      <c r="AE1247" s="356">
        <v>0.92</v>
      </c>
      <c r="AF1247" s="169">
        <v>0.995682799363781</v>
      </c>
      <c r="AG1247" s="169">
        <v>0.998300764655905</v>
      </c>
      <c r="AH1247" s="169">
        <v>0.995469522240527</v>
      </c>
      <c r="AI1247" s="169">
        <v>0.995682799363781</v>
      </c>
      <c r="AJ1247" s="356">
        <v>0.92</v>
      </c>
      <c r="AK1247" s="169">
        <v>0.945208131655373</v>
      </c>
      <c r="AL1247" s="169">
        <v>0.923235999669121</v>
      </c>
      <c r="AM1247" s="169">
        <v>0.95246897280169</v>
      </c>
      <c r="AN1247" s="169">
        <v>0.945208131655373</v>
      </c>
      <c r="AO1247" s="168">
        <v>0.99</v>
      </c>
      <c r="AP1247" s="358">
        <v>1</v>
      </c>
      <c r="AQ1247" s="358">
        <v>1</v>
      </c>
      <c r="AR1247" s="358">
        <v>1</v>
      </c>
      <c r="AS1247" s="359">
        <v>1</v>
      </c>
      <c r="AT1247" s="364">
        <v>0.0721861525408278</v>
      </c>
      <c r="AU1247" s="361">
        <v>0</v>
      </c>
      <c r="AV1247" s="362">
        <v>0.0828402366863905</v>
      </c>
      <c r="AW1247" s="362">
        <v>0.05</v>
      </c>
      <c r="AX1247" s="362">
        <v>0</v>
      </c>
      <c r="AY1247" s="142"/>
      <c r="AZ1247" s="140"/>
    </row>
    <row r="1248" spans="1:52">
      <c r="A1248" s="138"/>
      <c r="B1248" s="142"/>
      <c r="C1248" s="172" t="s">
        <v>1974</v>
      </c>
      <c r="D1248" s="166" t="s">
        <v>26</v>
      </c>
      <c r="E1248" s="166" t="s">
        <v>1975</v>
      </c>
      <c r="F1248" s="167" t="s">
        <v>2346</v>
      </c>
      <c r="G1248" s="198" t="s">
        <v>2347</v>
      </c>
      <c r="H1248" s="198" t="s">
        <v>2347</v>
      </c>
      <c r="I1248" s="198" t="s">
        <v>2347</v>
      </c>
      <c r="J1248" s="198" t="s">
        <v>2347</v>
      </c>
      <c r="K1248" s="168">
        <v>0.9</v>
      </c>
      <c r="L1248" s="169" t="s">
        <v>32</v>
      </c>
      <c r="M1248" s="169" t="s">
        <v>32</v>
      </c>
      <c r="N1248" s="170" t="s">
        <v>32</v>
      </c>
      <c r="O1248" s="170" t="s">
        <v>32</v>
      </c>
      <c r="P1248" s="356">
        <v>0.9</v>
      </c>
      <c r="Q1248" s="357" t="s">
        <v>32</v>
      </c>
      <c r="R1248" s="169">
        <v>0</v>
      </c>
      <c r="S1248" s="169">
        <v>0</v>
      </c>
      <c r="T1248" s="169" t="s">
        <v>32</v>
      </c>
      <c r="U1248" s="356">
        <v>0.9</v>
      </c>
      <c r="V1248" s="169" t="s">
        <v>32</v>
      </c>
      <c r="W1248" s="169">
        <v>1</v>
      </c>
      <c r="X1248" s="169">
        <v>1</v>
      </c>
      <c r="Y1248" s="169" t="s">
        <v>32</v>
      </c>
      <c r="Z1248" s="356">
        <v>0.92</v>
      </c>
      <c r="AA1248" s="356">
        <v>1</v>
      </c>
      <c r="AB1248" s="356">
        <v>1</v>
      </c>
      <c r="AC1248" s="356">
        <v>1</v>
      </c>
      <c r="AD1248" s="356">
        <v>1</v>
      </c>
      <c r="AE1248" s="356">
        <v>0.92</v>
      </c>
      <c r="AF1248" s="169">
        <v>0.999632488055862</v>
      </c>
      <c r="AG1248" s="169">
        <v>0.998995983935743</v>
      </c>
      <c r="AH1248" s="169">
        <v>0.996222851746931</v>
      </c>
      <c r="AI1248" s="169">
        <v>0.999632488055862</v>
      </c>
      <c r="AJ1248" s="356">
        <v>0.92</v>
      </c>
      <c r="AK1248" s="169">
        <v>1</v>
      </c>
      <c r="AL1248" s="169">
        <v>1</v>
      </c>
      <c r="AM1248" s="169">
        <v>1</v>
      </c>
      <c r="AN1248" s="169">
        <v>1</v>
      </c>
      <c r="AO1248" s="168">
        <v>0.99</v>
      </c>
      <c r="AP1248" s="358">
        <v>1</v>
      </c>
      <c r="AQ1248" s="358">
        <v>1</v>
      </c>
      <c r="AR1248" s="358">
        <v>1</v>
      </c>
      <c r="AS1248" s="359">
        <v>1</v>
      </c>
      <c r="AT1248" s="364">
        <v>0.0721861525408278</v>
      </c>
      <c r="AU1248" s="361" t="s">
        <v>32</v>
      </c>
      <c r="AV1248" s="362" t="s">
        <v>32</v>
      </c>
      <c r="AW1248" s="362" t="s">
        <v>32</v>
      </c>
      <c r="AX1248" s="362" t="s">
        <v>32</v>
      </c>
      <c r="AY1248" s="142"/>
      <c r="AZ1248" s="140"/>
    </row>
    <row r="1249" spans="1:52">
      <c r="A1249" s="138"/>
      <c r="B1249" s="142"/>
      <c r="C1249" s="172" t="s">
        <v>1974</v>
      </c>
      <c r="D1249" s="166" t="s">
        <v>26</v>
      </c>
      <c r="E1249" s="166" t="s">
        <v>1975</v>
      </c>
      <c r="F1249" s="167" t="s">
        <v>2348</v>
      </c>
      <c r="G1249" s="195" t="s">
        <v>2349</v>
      </c>
      <c r="H1249" s="195" t="s">
        <v>2349</v>
      </c>
      <c r="I1249" s="195" t="s">
        <v>2349</v>
      </c>
      <c r="J1249" s="195" t="s">
        <v>2349</v>
      </c>
      <c r="K1249" s="168">
        <v>0.9</v>
      </c>
      <c r="L1249" s="169">
        <v>1</v>
      </c>
      <c r="M1249" s="169">
        <v>0.942307692307692</v>
      </c>
      <c r="N1249" s="170">
        <v>0.957446808510638</v>
      </c>
      <c r="O1249" s="170">
        <v>1</v>
      </c>
      <c r="P1249" s="356">
        <v>0.9</v>
      </c>
      <c r="Q1249" s="357">
        <v>0.98380355276907</v>
      </c>
      <c r="R1249" s="169">
        <v>0.984968684759917</v>
      </c>
      <c r="S1249" s="169">
        <v>0.956916099773243</v>
      </c>
      <c r="T1249" s="169">
        <v>0.98380355276907</v>
      </c>
      <c r="U1249" s="356">
        <v>0.9</v>
      </c>
      <c r="V1249" s="169">
        <v>0.875130616509927</v>
      </c>
      <c r="W1249" s="169">
        <v>0.862212943632568</v>
      </c>
      <c r="X1249" s="169">
        <v>0.917989417989418</v>
      </c>
      <c r="Y1249" s="169">
        <v>0.875130616509927</v>
      </c>
      <c r="Z1249" s="356">
        <v>0.92</v>
      </c>
      <c r="AA1249" s="356">
        <v>0.917336394948335</v>
      </c>
      <c r="AB1249" s="356">
        <v>0.919540229885057</v>
      </c>
      <c r="AC1249" s="356">
        <v>0.947806354009077</v>
      </c>
      <c r="AD1249" s="356">
        <v>0.917336394948335</v>
      </c>
      <c r="AE1249" s="356">
        <v>0.92</v>
      </c>
      <c r="AF1249" s="169">
        <v>0.933733459689025</v>
      </c>
      <c r="AG1249" s="169">
        <v>0.879720952610055</v>
      </c>
      <c r="AH1249" s="169">
        <v>0.746844563042028</v>
      </c>
      <c r="AI1249" s="169">
        <v>0.933733459689025</v>
      </c>
      <c r="AJ1249" s="356">
        <v>0.92</v>
      </c>
      <c r="AK1249" s="169">
        <v>0.952998065764023</v>
      </c>
      <c r="AL1249" s="169">
        <v>0.950168918918919</v>
      </c>
      <c r="AM1249" s="169">
        <v>0.967506297229219</v>
      </c>
      <c r="AN1249" s="169">
        <v>0.952998065764023</v>
      </c>
      <c r="AO1249" s="168">
        <v>0.99</v>
      </c>
      <c r="AP1249" s="358">
        <v>1</v>
      </c>
      <c r="AQ1249" s="358">
        <v>1</v>
      </c>
      <c r="AR1249" s="358">
        <v>1</v>
      </c>
      <c r="AS1249" s="359">
        <v>1</v>
      </c>
      <c r="AT1249" s="364">
        <v>0.0721861525408278</v>
      </c>
      <c r="AU1249" s="361">
        <v>0.0303030303030303</v>
      </c>
      <c r="AV1249" s="362">
        <v>0.266666666666667</v>
      </c>
      <c r="AW1249" s="362">
        <v>0.1875</v>
      </c>
      <c r="AX1249" s="362">
        <v>0.0303030303030303</v>
      </c>
      <c r="AY1249" s="142"/>
      <c r="AZ1249" s="140"/>
    </row>
    <row r="1250" spans="1:52">
      <c r="A1250" s="138"/>
      <c r="B1250" s="142"/>
      <c r="C1250" s="172" t="s">
        <v>1974</v>
      </c>
      <c r="D1250" s="166" t="s">
        <v>26</v>
      </c>
      <c r="E1250" s="166" t="s">
        <v>1975</v>
      </c>
      <c r="F1250" s="167" t="s">
        <v>2350</v>
      </c>
      <c r="G1250" s="195" t="s">
        <v>2351</v>
      </c>
      <c r="H1250" s="195" t="s">
        <v>2351</v>
      </c>
      <c r="I1250" s="195" t="s">
        <v>2351</v>
      </c>
      <c r="J1250" s="195" t="s">
        <v>2351</v>
      </c>
      <c r="K1250" s="168">
        <v>0.9</v>
      </c>
      <c r="L1250" s="169">
        <v>0.909090909090909</v>
      </c>
      <c r="M1250" s="169">
        <v>0.963636363636364</v>
      </c>
      <c r="N1250" s="170">
        <v>0.938775510204082</v>
      </c>
      <c r="O1250" s="170">
        <v>0.909090909090909</v>
      </c>
      <c r="P1250" s="356">
        <v>0.9</v>
      </c>
      <c r="Q1250" s="357">
        <v>0.960897067280046</v>
      </c>
      <c r="R1250" s="169">
        <v>0.965870880968393</v>
      </c>
      <c r="S1250" s="169">
        <v>0.974876033057851</v>
      </c>
      <c r="T1250" s="169">
        <v>0.960897067280046</v>
      </c>
      <c r="U1250" s="356">
        <v>0.9</v>
      </c>
      <c r="V1250" s="169">
        <v>0.867740080506038</v>
      </c>
      <c r="W1250" s="169">
        <v>0.868359112306658</v>
      </c>
      <c r="X1250" s="169">
        <v>0.900165289256198</v>
      </c>
      <c r="Y1250" s="169">
        <v>0.867740080506038</v>
      </c>
      <c r="Z1250" s="356">
        <v>0.92</v>
      </c>
      <c r="AA1250" s="356">
        <v>0.925170068027211</v>
      </c>
      <c r="AB1250" s="356">
        <v>0.923413566739606</v>
      </c>
      <c r="AC1250" s="356">
        <v>0.927350427350427</v>
      </c>
      <c r="AD1250" s="356">
        <v>0.925170068027211</v>
      </c>
      <c r="AE1250" s="356">
        <v>0.92</v>
      </c>
      <c r="AF1250" s="169">
        <v>0.992095289658906</v>
      </c>
      <c r="AG1250" s="169">
        <v>0.995584141307478</v>
      </c>
      <c r="AH1250" s="169">
        <v>0.99606710008829</v>
      </c>
      <c r="AI1250" s="169">
        <v>0.992095289658906</v>
      </c>
      <c r="AJ1250" s="356">
        <v>0.92</v>
      </c>
      <c r="AK1250" s="169">
        <v>0.954243314268048</v>
      </c>
      <c r="AL1250" s="169">
        <v>0.958612211446524</v>
      </c>
      <c r="AM1250" s="169">
        <v>0.950124125479576</v>
      </c>
      <c r="AN1250" s="169">
        <v>0.954243314268048</v>
      </c>
      <c r="AO1250" s="168">
        <v>0.99</v>
      </c>
      <c r="AP1250" s="358">
        <v>1</v>
      </c>
      <c r="AQ1250" s="358">
        <v>1</v>
      </c>
      <c r="AR1250" s="358">
        <v>1</v>
      </c>
      <c r="AS1250" s="359">
        <v>1</v>
      </c>
      <c r="AT1250" s="364">
        <v>0.0721861525408278</v>
      </c>
      <c r="AU1250" s="361">
        <v>0.0666666666666667</v>
      </c>
      <c r="AV1250" s="362">
        <v>0.189189189189189</v>
      </c>
      <c r="AW1250" s="362">
        <v>0.0357142857142857</v>
      </c>
      <c r="AX1250" s="362">
        <v>0.0666666666666667</v>
      </c>
      <c r="AY1250" s="142"/>
      <c r="AZ1250" s="140"/>
    </row>
    <row r="1251" spans="1:52">
      <c r="A1251" s="138"/>
      <c r="B1251" s="142"/>
      <c r="C1251" s="172" t="s">
        <v>1974</v>
      </c>
      <c r="D1251" s="166" t="s">
        <v>26</v>
      </c>
      <c r="E1251" s="166" t="s">
        <v>1975</v>
      </c>
      <c r="F1251" s="167" t="s">
        <v>2352</v>
      </c>
      <c r="G1251" s="195" t="s">
        <v>2353</v>
      </c>
      <c r="H1251" s="195" t="s">
        <v>2353</v>
      </c>
      <c r="I1251" s="195" t="s">
        <v>2353</v>
      </c>
      <c r="J1251" s="195" t="s">
        <v>2353</v>
      </c>
      <c r="K1251" s="168">
        <v>0.9</v>
      </c>
      <c r="L1251" s="169">
        <v>1</v>
      </c>
      <c r="M1251" s="169">
        <v>1</v>
      </c>
      <c r="N1251" s="170">
        <v>1</v>
      </c>
      <c r="O1251" s="170">
        <v>1</v>
      </c>
      <c r="P1251" s="356">
        <v>0.9</v>
      </c>
      <c r="Q1251" s="357">
        <v>0.906598984771574</v>
      </c>
      <c r="R1251" s="169">
        <v>0.91044776119403</v>
      </c>
      <c r="S1251" s="169">
        <v>0.97591680350301</v>
      </c>
      <c r="T1251" s="169">
        <v>0.906598984771574</v>
      </c>
      <c r="U1251" s="356">
        <v>0.9</v>
      </c>
      <c r="V1251" s="169">
        <v>0.90253807106599</v>
      </c>
      <c r="W1251" s="169">
        <v>0.894677555618136</v>
      </c>
      <c r="X1251" s="169">
        <v>0.914066776135742</v>
      </c>
      <c r="Y1251" s="169">
        <v>0.90253807106599</v>
      </c>
      <c r="Z1251" s="356">
        <v>0.92</v>
      </c>
      <c r="AA1251" s="356">
        <v>0.936920222634508</v>
      </c>
      <c r="AB1251" s="356">
        <v>0.926829268292683</v>
      </c>
      <c r="AC1251" s="356">
        <v>0.92174913693901</v>
      </c>
      <c r="AD1251" s="356">
        <v>0.936920222634508</v>
      </c>
      <c r="AE1251" s="356">
        <v>0.92</v>
      </c>
      <c r="AF1251" s="169">
        <v>0.902028698664028</v>
      </c>
      <c r="AG1251" s="169">
        <v>0.994210195091252</v>
      </c>
      <c r="AH1251" s="169">
        <v>0.98269706124691</v>
      </c>
      <c r="AI1251" s="169">
        <v>0.902028698664028</v>
      </c>
      <c r="AJ1251" s="356">
        <v>0.92</v>
      </c>
      <c r="AK1251" s="169">
        <v>0.967124764214497</v>
      </c>
      <c r="AL1251" s="169">
        <v>0.964560503613896</v>
      </c>
      <c r="AM1251" s="169">
        <v>0.955860534124629</v>
      </c>
      <c r="AN1251" s="169">
        <v>0.967124764214497</v>
      </c>
      <c r="AO1251" s="168">
        <v>0.99</v>
      </c>
      <c r="AP1251" s="358">
        <v>1</v>
      </c>
      <c r="AQ1251" s="358">
        <v>1</v>
      </c>
      <c r="AR1251" s="358">
        <v>1</v>
      </c>
      <c r="AS1251" s="359">
        <v>1</v>
      </c>
      <c r="AT1251" s="364">
        <v>0.0721861525408278</v>
      </c>
      <c r="AU1251" s="361">
        <v>0</v>
      </c>
      <c r="AV1251" s="362">
        <v>0.0833333333333333</v>
      </c>
      <c r="AW1251" s="362">
        <v>0.0333333333333333</v>
      </c>
      <c r="AX1251" s="362">
        <v>0</v>
      </c>
      <c r="AY1251" s="142"/>
      <c r="AZ1251" s="140"/>
    </row>
    <row r="1252" spans="1:52">
      <c r="A1252" s="138"/>
      <c r="B1252" s="142"/>
      <c r="C1252" s="172" t="s">
        <v>1974</v>
      </c>
      <c r="D1252" s="166" t="s">
        <v>237</v>
      </c>
      <c r="E1252" s="166" t="s">
        <v>1975</v>
      </c>
      <c r="F1252" s="167" t="s">
        <v>2354</v>
      </c>
      <c r="G1252" s="195" t="s">
        <v>2355</v>
      </c>
      <c r="H1252" s="195" t="s">
        <v>2355</v>
      </c>
      <c r="I1252" s="195" t="s">
        <v>2355</v>
      </c>
      <c r="J1252" s="195" t="s">
        <v>2355</v>
      </c>
      <c r="K1252" s="168">
        <v>0.9</v>
      </c>
      <c r="L1252" s="169" t="s">
        <v>32</v>
      </c>
      <c r="M1252" s="169" t="s">
        <v>32</v>
      </c>
      <c r="N1252" s="170" t="s">
        <v>32</v>
      </c>
      <c r="O1252" s="170" t="s">
        <v>32</v>
      </c>
      <c r="P1252" s="356">
        <v>0.9</v>
      </c>
      <c r="Q1252" s="357">
        <v>0</v>
      </c>
      <c r="R1252" s="169">
        <v>0.37248322147651</v>
      </c>
      <c r="S1252" s="169">
        <v>0.44949494949495</v>
      </c>
      <c r="T1252" s="169">
        <v>0</v>
      </c>
      <c r="U1252" s="356">
        <v>0.9</v>
      </c>
      <c r="V1252" s="169">
        <v>0.5</v>
      </c>
      <c r="W1252" s="169">
        <v>0.979865771812081</v>
      </c>
      <c r="X1252" s="169">
        <v>1</v>
      </c>
      <c r="Y1252" s="169">
        <v>0.5</v>
      </c>
      <c r="Z1252" s="356">
        <v>0.92</v>
      </c>
      <c r="AA1252" s="356">
        <v>1</v>
      </c>
      <c r="AB1252" s="356">
        <v>1</v>
      </c>
      <c r="AC1252" s="356">
        <v>0.966101694915254</v>
      </c>
      <c r="AD1252" s="356">
        <v>1</v>
      </c>
      <c r="AE1252" s="356">
        <v>0.92</v>
      </c>
      <c r="AF1252" s="169">
        <v>0.956066717540608</v>
      </c>
      <c r="AG1252" s="169">
        <v>0.949395527976891</v>
      </c>
      <c r="AH1252" s="169">
        <v>0.91531656892953</v>
      </c>
      <c r="AI1252" s="169">
        <v>0.956066717540608</v>
      </c>
      <c r="AJ1252" s="356">
        <v>0.92</v>
      </c>
      <c r="AK1252" s="169">
        <v>0.992779783393502</v>
      </c>
      <c r="AL1252" s="169">
        <v>0.99390243902439</v>
      </c>
      <c r="AM1252" s="169">
        <v>0.992217898832685</v>
      </c>
      <c r="AN1252" s="169">
        <v>0.992779783393502</v>
      </c>
      <c r="AO1252" s="168">
        <v>0.99</v>
      </c>
      <c r="AP1252" s="358">
        <v>1</v>
      </c>
      <c r="AQ1252" s="358">
        <v>1</v>
      </c>
      <c r="AR1252" s="358">
        <v>1</v>
      </c>
      <c r="AS1252" s="359">
        <v>1</v>
      </c>
      <c r="AT1252" s="364">
        <v>0.0721861525408278</v>
      </c>
      <c r="AU1252" s="361">
        <v>0</v>
      </c>
      <c r="AV1252" s="362" t="s">
        <v>32</v>
      </c>
      <c r="AW1252" s="362" t="s">
        <v>32</v>
      </c>
      <c r="AX1252" s="362">
        <v>0</v>
      </c>
      <c r="AY1252" s="142"/>
      <c r="AZ1252" s="140"/>
    </row>
    <row r="1253" spans="1:52">
      <c r="A1253" s="138"/>
      <c r="B1253" s="142"/>
      <c r="C1253" s="172" t="s">
        <v>1974</v>
      </c>
      <c r="D1253" s="166" t="s">
        <v>237</v>
      </c>
      <c r="E1253" s="166" t="s">
        <v>1975</v>
      </c>
      <c r="F1253" s="167" t="s">
        <v>2356</v>
      </c>
      <c r="G1253" s="195" t="s">
        <v>2357</v>
      </c>
      <c r="H1253" s="195" t="s">
        <v>2357</v>
      </c>
      <c r="I1253" s="195" t="s">
        <v>2357</v>
      </c>
      <c r="J1253" s="195" t="s">
        <v>2357</v>
      </c>
      <c r="K1253" s="168">
        <v>0.9</v>
      </c>
      <c r="L1253" s="169" t="s">
        <v>32</v>
      </c>
      <c r="M1253" s="169" t="s">
        <v>32</v>
      </c>
      <c r="N1253" s="170" t="s">
        <v>32</v>
      </c>
      <c r="O1253" s="170" t="s">
        <v>32</v>
      </c>
      <c r="P1253" s="356">
        <v>0.9</v>
      </c>
      <c r="Q1253" s="357" t="s">
        <v>32</v>
      </c>
      <c r="R1253" s="169">
        <v>0</v>
      </c>
      <c r="S1253" s="169" t="s">
        <v>32</v>
      </c>
      <c r="T1253" s="169" t="s">
        <v>32</v>
      </c>
      <c r="U1253" s="356">
        <v>0.9</v>
      </c>
      <c r="V1253" s="169" t="s">
        <v>32</v>
      </c>
      <c r="W1253" s="169">
        <v>0</v>
      </c>
      <c r="X1253" s="169" t="s">
        <v>32</v>
      </c>
      <c r="Y1253" s="169" t="s">
        <v>32</v>
      </c>
      <c r="Z1253" s="356">
        <v>0.92</v>
      </c>
      <c r="AA1253" s="356">
        <v>1</v>
      </c>
      <c r="AB1253" s="356" t="s">
        <v>32</v>
      </c>
      <c r="AC1253" s="356" t="s">
        <v>32</v>
      </c>
      <c r="AD1253" s="356">
        <v>1</v>
      </c>
      <c r="AE1253" s="356">
        <v>0.92</v>
      </c>
      <c r="AF1253" s="169">
        <v>0.995580678314491</v>
      </c>
      <c r="AG1253" s="169">
        <v>0.991835585585586</v>
      </c>
      <c r="AH1253" s="169">
        <v>0.994468846591833</v>
      </c>
      <c r="AI1253" s="169">
        <v>0.995580678314491</v>
      </c>
      <c r="AJ1253" s="356">
        <v>0.92</v>
      </c>
      <c r="AK1253" s="169">
        <v>1</v>
      </c>
      <c r="AL1253" s="169">
        <v>0</v>
      </c>
      <c r="AM1253" s="169" t="s">
        <v>32</v>
      </c>
      <c r="AN1253" s="169">
        <v>1</v>
      </c>
      <c r="AO1253" s="168">
        <v>0.99</v>
      </c>
      <c r="AP1253" s="358">
        <v>1</v>
      </c>
      <c r="AQ1253" s="358">
        <v>1</v>
      </c>
      <c r="AR1253" s="358">
        <v>1</v>
      </c>
      <c r="AS1253" s="359">
        <v>1</v>
      </c>
      <c r="AT1253" s="364">
        <v>0.0721861525408278</v>
      </c>
      <c r="AU1253" s="361" t="s">
        <v>32</v>
      </c>
      <c r="AV1253" s="362" t="s">
        <v>32</v>
      </c>
      <c r="AW1253" s="362" t="s">
        <v>32</v>
      </c>
      <c r="AX1253" s="362" t="s">
        <v>32</v>
      </c>
      <c r="AY1253" s="142"/>
      <c r="AZ1253" s="140"/>
    </row>
    <row r="1254" spans="1:52">
      <c r="A1254" s="138"/>
      <c r="B1254" s="142"/>
      <c r="C1254" s="172" t="s">
        <v>1974</v>
      </c>
      <c r="D1254" s="166" t="s">
        <v>26</v>
      </c>
      <c r="E1254" s="166" t="s">
        <v>1975</v>
      </c>
      <c r="F1254" s="167" t="s">
        <v>2358</v>
      </c>
      <c r="G1254" s="195" t="s">
        <v>2359</v>
      </c>
      <c r="H1254" s="195" t="s">
        <v>2359</v>
      </c>
      <c r="I1254" s="195" t="s">
        <v>2359</v>
      </c>
      <c r="J1254" s="195" t="s">
        <v>2359</v>
      </c>
      <c r="K1254" s="168">
        <v>0.9</v>
      </c>
      <c r="L1254" s="169">
        <v>0.975609756097561</v>
      </c>
      <c r="M1254" s="169">
        <v>0.975609756097561</v>
      </c>
      <c r="N1254" s="170">
        <v>0.9375</v>
      </c>
      <c r="O1254" s="170">
        <v>0.975609756097561</v>
      </c>
      <c r="P1254" s="356">
        <v>0.9</v>
      </c>
      <c r="Q1254" s="357">
        <v>0.980387578799907</v>
      </c>
      <c r="R1254" s="169">
        <v>0.895368782161235</v>
      </c>
      <c r="S1254" s="169">
        <v>0.989939637826962</v>
      </c>
      <c r="T1254" s="169">
        <v>0.980387578799907</v>
      </c>
      <c r="U1254" s="356">
        <v>0.9</v>
      </c>
      <c r="V1254" s="169">
        <v>0.765818351622694</v>
      </c>
      <c r="W1254" s="169">
        <v>0.767238421955403</v>
      </c>
      <c r="X1254" s="169">
        <v>0.873526875538948</v>
      </c>
      <c r="Y1254" s="169">
        <v>0.765818351622694</v>
      </c>
      <c r="Z1254" s="356">
        <v>0.92</v>
      </c>
      <c r="AA1254" s="356">
        <v>0.926916221033868</v>
      </c>
      <c r="AB1254" s="356">
        <v>0.890809112333071</v>
      </c>
      <c r="AC1254" s="356">
        <v>0.905292479108635</v>
      </c>
      <c r="AD1254" s="356">
        <v>0.926916221033868</v>
      </c>
      <c r="AE1254" s="356">
        <v>0.92</v>
      </c>
      <c r="AF1254" s="169">
        <v>0.957053824362606</v>
      </c>
      <c r="AG1254" s="169">
        <v>0.932706222865412</v>
      </c>
      <c r="AH1254" s="169">
        <v>0.62946082534958</v>
      </c>
      <c r="AI1254" s="169">
        <v>0.957053824362606</v>
      </c>
      <c r="AJ1254" s="356">
        <v>0.92</v>
      </c>
      <c r="AK1254" s="169">
        <v>0.953005464480874</v>
      </c>
      <c r="AL1254" s="169">
        <v>0.947368421052632</v>
      </c>
      <c r="AM1254" s="169">
        <v>0.936814303128809</v>
      </c>
      <c r="AN1254" s="169">
        <v>0.953005464480874</v>
      </c>
      <c r="AO1254" s="168">
        <v>0.99</v>
      </c>
      <c r="AP1254" s="358">
        <v>1</v>
      </c>
      <c r="AQ1254" s="358">
        <v>1</v>
      </c>
      <c r="AR1254" s="358">
        <v>1</v>
      </c>
      <c r="AS1254" s="359">
        <v>1</v>
      </c>
      <c r="AT1254" s="364">
        <v>0.0721861525408278</v>
      </c>
      <c r="AU1254" s="361">
        <v>0.0769230769230769</v>
      </c>
      <c r="AV1254" s="362">
        <v>0.204545454545455</v>
      </c>
      <c r="AW1254" s="362">
        <v>0.0232558139534884</v>
      </c>
      <c r="AX1254" s="362">
        <v>0.0769230769230769</v>
      </c>
      <c r="AY1254" s="142"/>
      <c r="AZ1254" s="140"/>
    </row>
    <row r="1255" spans="1:52">
      <c r="A1255" s="138"/>
      <c r="B1255" s="142"/>
      <c r="C1255" s="172" t="s">
        <v>1974</v>
      </c>
      <c r="D1255" s="166" t="s">
        <v>237</v>
      </c>
      <c r="E1255" s="166" t="s">
        <v>1975</v>
      </c>
      <c r="F1255" s="167" t="s">
        <v>2360</v>
      </c>
      <c r="G1255" s="195" t="s">
        <v>2361</v>
      </c>
      <c r="H1255" s="195" t="s">
        <v>2361</v>
      </c>
      <c r="I1255" s="195" t="s">
        <v>2361</v>
      </c>
      <c r="J1255" s="195" t="s">
        <v>2361</v>
      </c>
      <c r="K1255" s="168">
        <v>0.9</v>
      </c>
      <c r="L1255" s="169" t="s">
        <v>32</v>
      </c>
      <c r="M1255" s="169" t="s">
        <v>32</v>
      </c>
      <c r="N1255" s="170" t="s">
        <v>32</v>
      </c>
      <c r="O1255" s="170" t="s">
        <v>32</v>
      </c>
      <c r="P1255" s="356">
        <v>0.9</v>
      </c>
      <c r="Q1255" s="357" t="s">
        <v>32</v>
      </c>
      <c r="R1255" s="169">
        <v>0</v>
      </c>
      <c r="S1255" s="169">
        <v>0</v>
      </c>
      <c r="T1255" s="169" t="s">
        <v>32</v>
      </c>
      <c r="U1255" s="356">
        <v>0.9</v>
      </c>
      <c r="V1255" s="169" t="s">
        <v>32</v>
      </c>
      <c r="W1255" s="169">
        <v>1</v>
      </c>
      <c r="X1255" s="169">
        <v>1</v>
      </c>
      <c r="Y1255" s="169" t="s">
        <v>32</v>
      </c>
      <c r="Z1255" s="356">
        <v>0.92</v>
      </c>
      <c r="AA1255" s="356" t="s">
        <v>32</v>
      </c>
      <c r="AB1255" s="356">
        <v>1</v>
      </c>
      <c r="AC1255" s="356" t="s">
        <v>32</v>
      </c>
      <c r="AD1255" s="356" t="s">
        <v>32</v>
      </c>
      <c r="AE1255" s="356">
        <v>0.92</v>
      </c>
      <c r="AF1255" s="169">
        <v>0.997142857142857</v>
      </c>
      <c r="AG1255" s="169">
        <v>0.998849031267984</v>
      </c>
      <c r="AH1255" s="169">
        <v>0.996940113652921</v>
      </c>
      <c r="AI1255" s="169">
        <v>0.997142857142857</v>
      </c>
      <c r="AJ1255" s="356">
        <v>0.92</v>
      </c>
      <c r="AK1255" s="169">
        <v>1</v>
      </c>
      <c r="AL1255" s="169">
        <v>1</v>
      </c>
      <c r="AM1255" s="169">
        <v>1</v>
      </c>
      <c r="AN1255" s="169">
        <v>1</v>
      </c>
      <c r="AO1255" s="168">
        <v>0.99</v>
      </c>
      <c r="AP1255" s="358">
        <v>1</v>
      </c>
      <c r="AQ1255" s="358">
        <v>1</v>
      </c>
      <c r="AR1255" s="358">
        <v>1</v>
      </c>
      <c r="AS1255" s="359">
        <v>1</v>
      </c>
      <c r="AT1255" s="364">
        <v>0.0721861525408278</v>
      </c>
      <c r="AU1255" s="361">
        <v>0</v>
      </c>
      <c r="AV1255" s="362" t="s">
        <v>32</v>
      </c>
      <c r="AW1255" s="362" t="s">
        <v>32</v>
      </c>
      <c r="AX1255" s="362">
        <v>0</v>
      </c>
      <c r="AY1255" s="142"/>
      <c r="AZ1255" s="140"/>
    </row>
    <row r="1256" spans="1:52">
      <c r="A1256" s="138"/>
      <c r="B1256" s="142"/>
      <c r="C1256" s="172" t="s">
        <v>1974</v>
      </c>
      <c r="D1256" s="166" t="s">
        <v>26</v>
      </c>
      <c r="E1256" s="166" t="s">
        <v>1975</v>
      </c>
      <c r="F1256" s="167" t="s">
        <v>2362</v>
      </c>
      <c r="G1256" s="195" t="s">
        <v>2363</v>
      </c>
      <c r="H1256" s="195" t="s">
        <v>2363</v>
      </c>
      <c r="I1256" s="195" t="s">
        <v>2363</v>
      </c>
      <c r="J1256" s="195" t="s">
        <v>2363</v>
      </c>
      <c r="K1256" s="168">
        <v>0.9</v>
      </c>
      <c r="L1256" s="169">
        <v>0.987341772151899</v>
      </c>
      <c r="M1256" s="169">
        <v>0.961538461538462</v>
      </c>
      <c r="N1256" s="170">
        <v>0.953125</v>
      </c>
      <c r="O1256" s="170">
        <v>0.987341772151899</v>
      </c>
      <c r="P1256" s="356">
        <v>0.9</v>
      </c>
      <c r="Q1256" s="357">
        <v>0.962207213680126</v>
      </c>
      <c r="R1256" s="169">
        <v>0.95983294435573</v>
      </c>
      <c r="S1256" s="169">
        <v>0.962654716175843</v>
      </c>
      <c r="T1256" s="169">
        <v>0.962207213680126</v>
      </c>
      <c r="U1256" s="356">
        <v>0.9</v>
      </c>
      <c r="V1256" s="169">
        <v>0.875700531685587</v>
      </c>
      <c r="W1256" s="169">
        <v>0.878024812676575</v>
      </c>
      <c r="X1256" s="169">
        <v>0.908664105847204</v>
      </c>
      <c r="Y1256" s="169">
        <v>0.875700531685587</v>
      </c>
      <c r="Z1256" s="356">
        <v>0.92</v>
      </c>
      <c r="AA1256" s="356">
        <v>0.898450946643718</v>
      </c>
      <c r="AB1256" s="356">
        <v>0.920367534456355</v>
      </c>
      <c r="AC1256" s="356">
        <v>0.905990380411019</v>
      </c>
      <c r="AD1256" s="356">
        <v>0.898450946643718</v>
      </c>
      <c r="AE1256" s="356">
        <v>0.92</v>
      </c>
      <c r="AF1256" s="169">
        <v>0.99406468822941</v>
      </c>
      <c r="AG1256" s="169">
        <v>0.998613288315447</v>
      </c>
      <c r="AH1256" s="169">
        <v>0.992977117106572</v>
      </c>
      <c r="AI1256" s="169">
        <v>0.99406468822941</v>
      </c>
      <c r="AJ1256" s="356">
        <v>0.92</v>
      </c>
      <c r="AK1256" s="169">
        <v>0.946589164290415</v>
      </c>
      <c r="AL1256" s="169">
        <v>0.951980198019802</v>
      </c>
      <c r="AM1256" s="169">
        <v>0.937777777777778</v>
      </c>
      <c r="AN1256" s="169">
        <v>0.946589164290415</v>
      </c>
      <c r="AO1256" s="168">
        <v>0.99</v>
      </c>
      <c r="AP1256" s="358">
        <v>1</v>
      </c>
      <c r="AQ1256" s="358">
        <v>1</v>
      </c>
      <c r="AR1256" s="358">
        <v>1</v>
      </c>
      <c r="AS1256" s="359">
        <v>1</v>
      </c>
      <c r="AT1256" s="364">
        <v>0.0721861525408278</v>
      </c>
      <c r="AU1256" s="361">
        <v>0.0317460317460317</v>
      </c>
      <c r="AV1256" s="362">
        <v>0.180327868852459</v>
      </c>
      <c r="AW1256" s="362">
        <v>0.0697674418604651</v>
      </c>
      <c r="AX1256" s="362">
        <v>0.0317460317460317</v>
      </c>
      <c r="AY1256" s="142"/>
      <c r="AZ1256" s="140"/>
    </row>
    <row r="1257" spans="1:52">
      <c r="A1257" s="138"/>
      <c r="B1257" s="142"/>
      <c r="C1257" s="172" t="s">
        <v>1974</v>
      </c>
      <c r="D1257" s="166" t="s">
        <v>26</v>
      </c>
      <c r="E1257" s="166" t="s">
        <v>1975</v>
      </c>
      <c r="F1257" s="167" t="s">
        <v>2364</v>
      </c>
      <c r="G1257" s="195" t="s">
        <v>2365</v>
      </c>
      <c r="H1257" s="195" t="s">
        <v>2365</v>
      </c>
      <c r="I1257" s="195" t="s">
        <v>2365</v>
      </c>
      <c r="J1257" s="195" t="s">
        <v>2365</v>
      </c>
      <c r="K1257" s="168">
        <v>0.9</v>
      </c>
      <c r="L1257" s="169">
        <v>0.962264150943396</v>
      </c>
      <c r="M1257" s="169">
        <v>1</v>
      </c>
      <c r="N1257" s="170">
        <v>0.857142857142857</v>
      </c>
      <c r="O1257" s="170">
        <v>0.962264150943396</v>
      </c>
      <c r="P1257" s="356">
        <v>0.9</v>
      </c>
      <c r="Q1257" s="357">
        <v>0.946350364963504</v>
      </c>
      <c r="R1257" s="169">
        <v>0.953996637627999</v>
      </c>
      <c r="S1257" s="169">
        <v>0.963919037841009</v>
      </c>
      <c r="T1257" s="169">
        <v>0.946350364963504</v>
      </c>
      <c r="U1257" s="356">
        <v>0.9</v>
      </c>
      <c r="V1257" s="169">
        <v>0.792153284671533</v>
      </c>
      <c r="W1257" s="169">
        <v>0.803301237964237</v>
      </c>
      <c r="X1257" s="169">
        <v>0.873863303021414</v>
      </c>
      <c r="Y1257" s="169">
        <v>0.792153284671533</v>
      </c>
      <c r="Z1257" s="356">
        <v>0.92</v>
      </c>
      <c r="AA1257" s="356">
        <v>0.846963562753036</v>
      </c>
      <c r="AB1257" s="356">
        <v>0.828894806924101</v>
      </c>
      <c r="AC1257" s="356">
        <v>0.823185011709602</v>
      </c>
      <c r="AD1257" s="356">
        <v>0.846963562753036</v>
      </c>
      <c r="AE1257" s="356">
        <v>0.92</v>
      </c>
      <c r="AF1257" s="169">
        <v>0.815745856353591</v>
      </c>
      <c r="AG1257" s="169">
        <v>0.825418188809844</v>
      </c>
      <c r="AH1257" s="169">
        <v>0.985569577273499</v>
      </c>
      <c r="AI1257" s="169">
        <v>0.815745856353591</v>
      </c>
      <c r="AJ1257" s="356">
        <v>0.92</v>
      </c>
      <c r="AK1257" s="169">
        <v>0.909702748177229</v>
      </c>
      <c r="AL1257" s="169">
        <v>0.908017402113114</v>
      </c>
      <c r="AM1257" s="169">
        <v>0.906585890170021</v>
      </c>
      <c r="AN1257" s="169">
        <v>0.909702748177229</v>
      </c>
      <c r="AO1257" s="168">
        <v>0.99</v>
      </c>
      <c r="AP1257" s="358">
        <v>1</v>
      </c>
      <c r="AQ1257" s="358">
        <v>1</v>
      </c>
      <c r="AR1257" s="358">
        <v>1</v>
      </c>
      <c r="AS1257" s="359">
        <v>1</v>
      </c>
      <c r="AT1257" s="364">
        <v>0.0721861525408278</v>
      </c>
      <c r="AU1257" s="361">
        <v>0.0208333333333333</v>
      </c>
      <c r="AV1257" s="362">
        <v>0.303571428571429</v>
      </c>
      <c r="AW1257" s="362">
        <v>0.133333333333333</v>
      </c>
      <c r="AX1257" s="362">
        <v>0.0208333333333333</v>
      </c>
      <c r="AY1257" s="142"/>
      <c r="AZ1257" s="140"/>
    </row>
    <row r="1258" spans="1:52">
      <c r="A1258" s="138"/>
      <c r="B1258" s="142"/>
      <c r="C1258" s="172" t="s">
        <v>1974</v>
      </c>
      <c r="D1258" s="166" t="s">
        <v>26</v>
      </c>
      <c r="E1258" s="166" t="s">
        <v>1975</v>
      </c>
      <c r="F1258" s="167" t="s">
        <v>2366</v>
      </c>
      <c r="G1258" s="195" t="s">
        <v>2367</v>
      </c>
      <c r="H1258" s="195" t="s">
        <v>2367</v>
      </c>
      <c r="I1258" s="195" t="s">
        <v>2367</v>
      </c>
      <c r="J1258" s="195" t="s">
        <v>2367</v>
      </c>
      <c r="K1258" s="168">
        <v>0.9</v>
      </c>
      <c r="L1258" s="169">
        <v>1</v>
      </c>
      <c r="M1258" s="169">
        <v>0.970588235294118</v>
      </c>
      <c r="N1258" s="170">
        <v>0.964285714285714</v>
      </c>
      <c r="O1258" s="170">
        <v>1</v>
      </c>
      <c r="P1258" s="356">
        <v>0.9</v>
      </c>
      <c r="Q1258" s="357">
        <v>0.982652274479568</v>
      </c>
      <c r="R1258" s="169">
        <v>0.972123176661264</v>
      </c>
      <c r="S1258" s="169">
        <v>0.983081570996979</v>
      </c>
      <c r="T1258" s="169">
        <v>0.982652274479568</v>
      </c>
      <c r="U1258" s="356">
        <v>0.9</v>
      </c>
      <c r="V1258" s="169">
        <v>0.923284502698535</v>
      </c>
      <c r="W1258" s="169">
        <v>0.918638573743922</v>
      </c>
      <c r="X1258" s="169">
        <v>0.930513595166163</v>
      </c>
      <c r="Y1258" s="169">
        <v>0.923284502698535</v>
      </c>
      <c r="Z1258" s="356">
        <v>0.92</v>
      </c>
      <c r="AA1258" s="356">
        <v>0.905325443786982</v>
      </c>
      <c r="AB1258" s="356">
        <v>0.914163090128755</v>
      </c>
      <c r="AC1258" s="356">
        <v>0.916041979010495</v>
      </c>
      <c r="AD1258" s="356">
        <v>0.905325443786982</v>
      </c>
      <c r="AE1258" s="356">
        <v>0.92</v>
      </c>
      <c r="AF1258" s="169">
        <v>0.998877485567672</v>
      </c>
      <c r="AG1258" s="169">
        <v>0.999089943879873</v>
      </c>
      <c r="AH1258" s="169">
        <v>0.999237223493516</v>
      </c>
      <c r="AI1258" s="169">
        <v>0.998877485567672</v>
      </c>
      <c r="AJ1258" s="356">
        <v>0.92</v>
      </c>
      <c r="AK1258" s="169">
        <v>0.960170264518091</v>
      </c>
      <c r="AL1258" s="169">
        <v>0.953488372093023</v>
      </c>
      <c r="AM1258" s="169">
        <v>0.956129032258065</v>
      </c>
      <c r="AN1258" s="169">
        <v>0.960170264518091</v>
      </c>
      <c r="AO1258" s="168">
        <v>0.99</v>
      </c>
      <c r="AP1258" s="358">
        <v>1</v>
      </c>
      <c r="AQ1258" s="358">
        <v>1</v>
      </c>
      <c r="AR1258" s="358">
        <v>1</v>
      </c>
      <c r="AS1258" s="359">
        <v>1</v>
      </c>
      <c r="AT1258" s="364">
        <v>0.0721861525408278</v>
      </c>
      <c r="AU1258" s="361">
        <v>0</v>
      </c>
      <c r="AV1258" s="362">
        <v>0.2</v>
      </c>
      <c r="AW1258" s="362">
        <v>0.0833333333333333</v>
      </c>
      <c r="AX1258" s="362">
        <v>0</v>
      </c>
      <c r="AY1258" s="142"/>
      <c r="AZ1258" s="140"/>
    </row>
    <row r="1259" spans="1:52">
      <c r="A1259" s="138"/>
      <c r="B1259" s="142"/>
      <c r="C1259" s="172" t="s">
        <v>1974</v>
      </c>
      <c r="D1259" s="166" t="s">
        <v>26</v>
      </c>
      <c r="E1259" s="166" t="s">
        <v>1975</v>
      </c>
      <c r="F1259" s="167" t="s">
        <v>2368</v>
      </c>
      <c r="G1259" s="195" t="s">
        <v>2369</v>
      </c>
      <c r="H1259" s="195" t="s">
        <v>2369</v>
      </c>
      <c r="I1259" s="195" t="s">
        <v>2369</v>
      </c>
      <c r="J1259" s="195" t="s">
        <v>2369</v>
      </c>
      <c r="K1259" s="168">
        <v>0.9</v>
      </c>
      <c r="L1259" s="169">
        <v>0.984126984126984</v>
      </c>
      <c r="M1259" s="169">
        <v>1</v>
      </c>
      <c r="N1259" s="170">
        <v>0.982142857142857</v>
      </c>
      <c r="O1259" s="170">
        <v>0.984126984126984</v>
      </c>
      <c r="P1259" s="356">
        <v>0.9</v>
      </c>
      <c r="Q1259" s="357">
        <v>0.978723404255319</v>
      </c>
      <c r="R1259" s="169">
        <v>0.986804451510334</v>
      </c>
      <c r="S1259" s="169">
        <v>0.988256549232159</v>
      </c>
      <c r="T1259" s="169">
        <v>0.978723404255319</v>
      </c>
      <c r="U1259" s="356">
        <v>0.9</v>
      </c>
      <c r="V1259" s="169">
        <v>0.851418439716312</v>
      </c>
      <c r="W1259" s="169">
        <v>0.861844197138315</v>
      </c>
      <c r="X1259" s="169">
        <v>0.886178861788618</v>
      </c>
      <c r="Y1259" s="169">
        <v>0.851418439716312</v>
      </c>
      <c r="Z1259" s="356">
        <v>0.92</v>
      </c>
      <c r="AA1259" s="356">
        <v>0.913185913185913</v>
      </c>
      <c r="AB1259" s="356">
        <v>0.915124441608169</v>
      </c>
      <c r="AC1259" s="356">
        <v>0.919071873231466</v>
      </c>
      <c r="AD1259" s="356">
        <v>0.913185913185913</v>
      </c>
      <c r="AE1259" s="356">
        <v>0.92</v>
      </c>
      <c r="AF1259" s="169">
        <v>0.997048406139315</v>
      </c>
      <c r="AG1259" s="169">
        <v>0.997633136094675</v>
      </c>
      <c r="AH1259" s="169">
        <v>0.999144568006843</v>
      </c>
      <c r="AI1259" s="169">
        <v>0.997048406139315</v>
      </c>
      <c r="AJ1259" s="356">
        <v>0.92</v>
      </c>
      <c r="AK1259" s="169">
        <v>0.94412525136455</v>
      </c>
      <c r="AL1259" s="169">
        <v>0.94373010821133</v>
      </c>
      <c r="AM1259" s="169">
        <v>0.938506876227898</v>
      </c>
      <c r="AN1259" s="169">
        <v>0.94412525136455</v>
      </c>
      <c r="AO1259" s="168">
        <v>0.99</v>
      </c>
      <c r="AP1259" s="358">
        <v>1</v>
      </c>
      <c r="AQ1259" s="358">
        <v>1</v>
      </c>
      <c r="AR1259" s="358">
        <v>1</v>
      </c>
      <c r="AS1259" s="359">
        <v>1</v>
      </c>
      <c r="AT1259" s="364">
        <v>0.0721861525408278</v>
      </c>
      <c r="AU1259" s="361">
        <v>0</v>
      </c>
      <c r="AV1259" s="362">
        <v>0.428571428571429</v>
      </c>
      <c r="AW1259" s="362">
        <v>0.0227272727272727</v>
      </c>
      <c r="AX1259" s="362">
        <v>0</v>
      </c>
      <c r="AY1259" s="142"/>
      <c r="AZ1259" s="140"/>
    </row>
    <row r="1260" spans="1:52">
      <c r="A1260" s="138"/>
      <c r="B1260" s="142"/>
      <c r="C1260" s="172" t="s">
        <v>1974</v>
      </c>
      <c r="D1260" s="166" t="s">
        <v>26</v>
      </c>
      <c r="E1260" s="166" t="s">
        <v>1975</v>
      </c>
      <c r="F1260" s="167" t="s">
        <v>2370</v>
      </c>
      <c r="G1260" s="195" t="s">
        <v>2371</v>
      </c>
      <c r="H1260" s="195" t="s">
        <v>2371</v>
      </c>
      <c r="I1260" s="195" t="s">
        <v>2371</v>
      </c>
      <c r="J1260" s="195" t="s">
        <v>2371</v>
      </c>
      <c r="K1260" s="168">
        <v>0.9</v>
      </c>
      <c r="L1260" s="169">
        <v>1</v>
      </c>
      <c r="M1260" s="169">
        <v>0.96969696969697</v>
      </c>
      <c r="N1260" s="170">
        <v>0.96551724137931</v>
      </c>
      <c r="O1260" s="170">
        <v>1</v>
      </c>
      <c r="P1260" s="356">
        <v>0.9</v>
      </c>
      <c r="Q1260" s="357">
        <v>0.986105263157895</v>
      </c>
      <c r="R1260" s="169">
        <v>0.982764335432549</v>
      </c>
      <c r="S1260" s="169">
        <v>0.985542168674699</v>
      </c>
      <c r="T1260" s="169">
        <v>0.986105263157895</v>
      </c>
      <c r="U1260" s="356">
        <v>0.9</v>
      </c>
      <c r="V1260" s="169">
        <v>0.901894736842105</v>
      </c>
      <c r="W1260" s="169">
        <v>0.907524030493868</v>
      </c>
      <c r="X1260" s="169">
        <v>0.945180722891566</v>
      </c>
      <c r="Y1260" s="169">
        <v>0.901894736842105</v>
      </c>
      <c r="Z1260" s="356">
        <v>0.92</v>
      </c>
      <c r="AA1260" s="356">
        <v>0.938398357289528</v>
      </c>
      <c r="AB1260" s="356">
        <v>0.931526390870185</v>
      </c>
      <c r="AC1260" s="356">
        <v>0.95280612244898</v>
      </c>
      <c r="AD1260" s="356">
        <v>0.938398357289528</v>
      </c>
      <c r="AE1260" s="356">
        <v>0.92</v>
      </c>
      <c r="AF1260" s="169">
        <v>0.993125257802832</v>
      </c>
      <c r="AG1260" s="169">
        <v>0.998960344571513</v>
      </c>
      <c r="AH1260" s="169">
        <v>0.996769175541462</v>
      </c>
      <c r="AI1260" s="169">
        <v>0.993125257802832</v>
      </c>
      <c r="AJ1260" s="356">
        <v>0.92</v>
      </c>
      <c r="AK1260" s="169">
        <v>0.96551724137931</v>
      </c>
      <c r="AL1260" s="169">
        <v>0.954545454545455</v>
      </c>
      <c r="AM1260" s="169">
        <v>0.972597137014315</v>
      </c>
      <c r="AN1260" s="169">
        <v>0.96551724137931</v>
      </c>
      <c r="AO1260" s="168">
        <v>0.99</v>
      </c>
      <c r="AP1260" s="358">
        <v>1</v>
      </c>
      <c r="AQ1260" s="358">
        <v>1</v>
      </c>
      <c r="AR1260" s="358">
        <v>1</v>
      </c>
      <c r="AS1260" s="359">
        <v>1</v>
      </c>
      <c r="AT1260" s="364">
        <v>0.0721861525408278</v>
      </c>
      <c r="AU1260" s="361">
        <v>0</v>
      </c>
      <c r="AV1260" s="362">
        <v>0.357142857142857</v>
      </c>
      <c r="AW1260" s="362">
        <v>0</v>
      </c>
      <c r="AX1260" s="362">
        <v>0</v>
      </c>
      <c r="AY1260" s="142"/>
      <c r="AZ1260" s="140"/>
    </row>
    <row r="1261" spans="1:52">
      <c r="A1261" s="138"/>
      <c r="B1261" s="142"/>
      <c r="C1261" s="172" t="s">
        <v>1974</v>
      </c>
      <c r="D1261" s="166" t="s">
        <v>26</v>
      </c>
      <c r="E1261" s="166" t="s">
        <v>1975</v>
      </c>
      <c r="F1261" s="167" t="s">
        <v>2372</v>
      </c>
      <c r="G1261" s="195" t="s">
        <v>2373</v>
      </c>
      <c r="H1261" s="195" t="s">
        <v>2373</v>
      </c>
      <c r="I1261" s="195" t="s">
        <v>2373</v>
      </c>
      <c r="J1261" s="195" t="s">
        <v>2373</v>
      </c>
      <c r="K1261" s="168">
        <v>0.9</v>
      </c>
      <c r="L1261" s="169">
        <v>0.984848484848485</v>
      </c>
      <c r="M1261" s="169">
        <v>0.957746478873239</v>
      </c>
      <c r="N1261" s="170">
        <v>0.966101694915254</v>
      </c>
      <c r="O1261" s="170">
        <v>0.984848484848485</v>
      </c>
      <c r="P1261" s="356">
        <v>0.9</v>
      </c>
      <c r="Q1261" s="357">
        <v>0.954192693545334</v>
      </c>
      <c r="R1261" s="169">
        <v>0.953074433656958</v>
      </c>
      <c r="S1261" s="169">
        <v>0.955873213175886</v>
      </c>
      <c r="T1261" s="169">
        <v>0.954192693545334</v>
      </c>
      <c r="U1261" s="356">
        <v>0.9</v>
      </c>
      <c r="V1261" s="169">
        <v>0.886238879424569</v>
      </c>
      <c r="W1261" s="169">
        <v>0.896763754045307</v>
      </c>
      <c r="X1261" s="169">
        <v>0.901491609695463</v>
      </c>
      <c r="Y1261" s="169">
        <v>0.886238879424569</v>
      </c>
      <c r="Z1261" s="356">
        <v>0.92</v>
      </c>
      <c r="AA1261" s="356">
        <v>0.890959925442684</v>
      </c>
      <c r="AB1261" s="356">
        <v>0.915824915824916</v>
      </c>
      <c r="AC1261" s="356">
        <v>0.91642484039466</v>
      </c>
      <c r="AD1261" s="356">
        <v>0.890959925442684</v>
      </c>
      <c r="AE1261" s="356">
        <v>0.92</v>
      </c>
      <c r="AF1261" s="169">
        <v>0.996947341643348</v>
      </c>
      <c r="AG1261" s="169">
        <v>0.969081897569035</v>
      </c>
      <c r="AH1261" s="169">
        <v>0.983602421796166</v>
      </c>
      <c r="AI1261" s="169">
        <v>0.996947341643348</v>
      </c>
      <c r="AJ1261" s="356">
        <v>0.92</v>
      </c>
      <c r="AK1261" s="169">
        <v>0.936180124223603</v>
      </c>
      <c r="AL1261" s="169">
        <v>0.948068893528184</v>
      </c>
      <c r="AM1261" s="169">
        <v>0.940902651285165</v>
      </c>
      <c r="AN1261" s="169">
        <v>0.936180124223603</v>
      </c>
      <c r="AO1261" s="168">
        <v>0.99</v>
      </c>
      <c r="AP1261" s="358">
        <v>1</v>
      </c>
      <c r="AQ1261" s="358">
        <v>1</v>
      </c>
      <c r="AR1261" s="358">
        <v>1</v>
      </c>
      <c r="AS1261" s="359">
        <v>1</v>
      </c>
      <c r="AT1261" s="364">
        <v>0.0721861525408278</v>
      </c>
      <c r="AU1261" s="361">
        <v>0.0222222222222222</v>
      </c>
      <c r="AV1261" s="362">
        <v>0.311111111111111</v>
      </c>
      <c r="AW1261" s="362">
        <v>0.0277777777777778</v>
      </c>
      <c r="AX1261" s="362">
        <v>0.0222222222222222</v>
      </c>
      <c r="AY1261" s="142"/>
      <c r="AZ1261" s="140"/>
    </row>
    <row r="1262" spans="1:52">
      <c r="A1262" s="138"/>
      <c r="B1262" s="142"/>
      <c r="C1262" s="172" t="s">
        <v>1974</v>
      </c>
      <c r="D1262" s="166" t="s">
        <v>237</v>
      </c>
      <c r="E1262" s="166" t="s">
        <v>1975</v>
      </c>
      <c r="F1262" s="167" t="s">
        <v>2374</v>
      </c>
      <c r="G1262" s="195" t="s">
        <v>2375</v>
      </c>
      <c r="H1262" s="195" t="s">
        <v>2375</v>
      </c>
      <c r="I1262" s="195" t="s">
        <v>2375</v>
      </c>
      <c r="J1262" s="195" t="s">
        <v>2375</v>
      </c>
      <c r="K1262" s="168">
        <v>0.9</v>
      </c>
      <c r="L1262" s="169" t="s">
        <v>32</v>
      </c>
      <c r="M1262" s="169" t="s">
        <v>32</v>
      </c>
      <c r="N1262" s="170" t="s">
        <v>32</v>
      </c>
      <c r="O1262" s="170" t="s">
        <v>32</v>
      </c>
      <c r="P1262" s="356">
        <v>0.9</v>
      </c>
      <c r="Q1262" s="357" t="s">
        <v>32</v>
      </c>
      <c r="R1262" s="169">
        <v>1</v>
      </c>
      <c r="S1262" s="169">
        <v>1</v>
      </c>
      <c r="T1262" s="169" t="s">
        <v>32</v>
      </c>
      <c r="U1262" s="356">
        <v>0.9</v>
      </c>
      <c r="V1262" s="169" t="s">
        <v>32</v>
      </c>
      <c r="W1262" s="169">
        <v>0.5</v>
      </c>
      <c r="X1262" s="169">
        <v>1</v>
      </c>
      <c r="Y1262" s="169" t="s">
        <v>32</v>
      </c>
      <c r="Z1262" s="356">
        <v>0.92</v>
      </c>
      <c r="AA1262" s="356" t="s">
        <v>32</v>
      </c>
      <c r="AB1262" s="356" t="s">
        <v>32</v>
      </c>
      <c r="AC1262" s="356">
        <v>0</v>
      </c>
      <c r="AD1262" s="356" t="s">
        <v>32</v>
      </c>
      <c r="AE1262" s="356">
        <v>0.92</v>
      </c>
      <c r="AF1262" s="169">
        <v>0.992637644046095</v>
      </c>
      <c r="AG1262" s="169">
        <v>0.992467840216655</v>
      </c>
      <c r="AH1262" s="169">
        <v>0.991725380960183</v>
      </c>
      <c r="AI1262" s="169">
        <v>0.992637644046095</v>
      </c>
      <c r="AJ1262" s="356">
        <v>0.92</v>
      </c>
      <c r="AK1262" s="169" t="s">
        <v>32</v>
      </c>
      <c r="AL1262" s="169">
        <v>0.75</v>
      </c>
      <c r="AM1262" s="169">
        <v>0.5</v>
      </c>
      <c r="AN1262" s="169" t="s">
        <v>32</v>
      </c>
      <c r="AO1262" s="168">
        <v>0.99</v>
      </c>
      <c r="AP1262" s="358">
        <v>1</v>
      </c>
      <c r="AQ1262" s="358">
        <v>1</v>
      </c>
      <c r="AR1262" s="358">
        <v>1</v>
      </c>
      <c r="AS1262" s="359">
        <v>1</v>
      </c>
      <c r="AT1262" s="364">
        <v>0.0721861525408278</v>
      </c>
      <c r="AU1262" s="361">
        <v>0</v>
      </c>
      <c r="AV1262" s="362">
        <v>0</v>
      </c>
      <c r="AW1262" s="362" t="s">
        <v>32</v>
      </c>
      <c r="AX1262" s="362">
        <v>0</v>
      </c>
      <c r="AY1262" s="142"/>
      <c r="AZ1262" s="140"/>
    </row>
    <row r="1263" spans="1:52">
      <c r="A1263" s="138"/>
      <c r="B1263" s="142"/>
      <c r="C1263" s="172" t="s">
        <v>1974</v>
      </c>
      <c r="D1263" s="166" t="s">
        <v>26</v>
      </c>
      <c r="E1263" s="166" t="s">
        <v>1975</v>
      </c>
      <c r="F1263" s="167" t="s">
        <v>2376</v>
      </c>
      <c r="G1263" s="195" t="s">
        <v>2377</v>
      </c>
      <c r="H1263" s="195" t="s">
        <v>2377</v>
      </c>
      <c r="I1263" s="195" t="s">
        <v>2377</v>
      </c>
      <c r="J1263" s="195" t="s">
        <v>2377</v>
      </c>
      <c r="K1263" s="168">
        <v>0.9</v>
      </c>
      <c r="L1263" s="169">
        <v>1</v>
      </c>
      <c r="M1263" s="169">
        <v>0.974358974358974</v>
      </c>
      <c r="N1263" s="170">
        <v>0.96969696969697</v>
      </c>
      <c r="O1263" s="170">
        <v>1</v>
      </c>
      <c r="P1263" s="356">
        <v>0.9</v>
      </c>
      <c r="Q1263" s="357">
        <v>0.935660703981535</v>
      </c>
      <c r="R1263" s="169">
        <v>0.988767869298843</v>
      </c>
      <c r="S1263" s="169">
        <v>0.989048596851472</v>
      </c>
      <c r="T1263" s="169">
        <v>0.935660703981535</v>
      </c>
      <c r="U1263" s="356">
        <v>0.9</v>
      </c>
      <c r="V1263" s="169">
        <v>0.955279861511829</v>
      </c>
      <c r="W1263" s="169">
        <v>0.971068754254595</v>
      </c>
      <c r="X1263" s="169">
        <v>0.958247775496235</v>
      </c>
      <c r="Y1263" s="169">
        <v>0.955279861511829</v>
      </c>
      <c r="Z1263" s="356">
        <v>0.92</v>
      </c>
      <c r="AA1263" s="356">
        <v>0.962933753943218</v>
      </c>
      <c r="AB1263" s="356">
        <v>0.974527526705012</v>
      </c>
      <c r="AC1263" s="356">
        <v>0.963007159904535</v>
      </c>
      <c r="AD1263" s="356">
        <v>0.962933753943218</v>
      </c>
      <c r="AE1263" s="356">
        <v>0.92</v>
      </c>
      <c r="AF1263" s="169">
        <v>1</v>
      </c>
      <c r="AG1263" s="169">
        <v>1</v>
      </c>
      <c r="AH1263" s="169">
        <v>0.99597423510467</v>
      </c>
      <c r="AI1263" s="169">
        <v>1</v>
      </c>
      <c r="AJ1263" s="356">
        <v>0.92</v>
      </c>
      <c r="AK1263" s="169">
        <v>0.980347062513067</v>
      </c>
      <c r="AL1263" s="169">
        <v>0.984356197352587</v>
      </c>
      <c r="AM1263" s="169">
        <v>0.973055193394176</v>
      </c>
      <c r="AN1263" s="169">
        <v>0.980347062513067</v>
      </c>
      <c r="AO1263" s="168">
        <v>0.99</v>
      </c>
      <c r="AP1263" s="358">
        <v>1</v>
      </c>
      <c r="AQ1263" s="358">
        <v>1</v>
      </c>
      <c r="AR1263" s="358">
        <v>1</v>
      </c>
      <c r="AS1263" s="359">
        <v>1</v>
      </c>
      <c r="AT1263" s="364">
        <v>0.0721861525408278</v>
      </c>
      <c r="AU1263" s="361">
        <v>0</v>
      </c>
      <c r="AV1263" s="362">
        <v>0.125</v>
      </c>
      <c r="AW1263" s="362">
        <v>0.142857142857143</v>
      </c>
      <c r="AX1263" s="362">
        <v>0</v>
      </c>
      <c r="AY1263" s="142"/>
      <c r="AZ1263" s="140"/>
    </row>
    <row r="1264" spans="1:52">
      <c r="A1264" s="138"/>
      <c r="B1264" s="142"/>
      <c r="C1264" s="172" t="s">
        <v>1974</v>
      </c>
      <c r="D1264" s="166" t="s">
        <v>26</v>
      </c>
      <c r="E1264" s="166" t="s">
        <v>1975</v>
      </c>
      <c r="F1264" s="167" t="s">
        <v>2378</v>
      </c>
      <c r="G1264" s="195" t="s">
        <v>2379</v>
      </c>
      <c r="H1264" s="195" t="s">
        <v>2379</v>
      </c>
      <c r="I1264" s="195" t="s">
        <v>2379</v>
      </c>
      <c r="J1264" s="195" t="s">
        <v>2379</v>
      </c>
      <c r="K1264" s="168">
        <v>0.9</v>
      </c>
      <c r="L1264" s="169">
        <v>0.976744186046512</v>
      </c>
      <c r="M1264" s="169">
        <v>0.95</v>
      </c>
      <c r="N1264" s="170">
        <v>0.882352941176471</v>
      </c>
      <c r="O1264" s="170">
        <v>0.976744186046512</v>
      </c>
      <c r="P1264" s="356">
        <v>0.9</v>
      </c>
      <c r="Q1264" s="357">
        <v>0.971388101983003</v>
      </c>
      <c r="R1264" s="169">
        <v>0.98961937716263</v>
      </c>
      <c r="S1264" s="169">
        <v>0.991003460207612</v>
      </c>
      <c r="T1264" s="169">
        <v>0.971388101983003</v>
      </c>
      <c r="U1264" s="356">
        <v>0.9</v>
      </c>
      <c r="V1264" s="169">
        <v>0.931728045325779</v>
      </c>
      <c r="W1264" s="169">
        <v>0.903806228373702</v>
      </c>
      <c r="X1264" s="169">
        <v>0.927335640138408</v>
      </c>
      <c r="Y1264" s="169">
        <v>0.931728045325779</v>
      </c>
      <c r="Z1264" s="356">
        <v>0.92</v>
      </c>
      <c r="AA1264" s="356">
        <v>0.940774487471526</v>
      </c>
      <c r="AB1264" s="356">
        <v>0.944521497919556</v>
      </c>
      <c r="AC1264" s="356">
        <v>0.934640522875817</v>
      </c>
      <c r="AD1264" s="356">
        <v>0.940774487471526</v>
      </c>
      <c r="AE1264" s="356">
        <v>0.92</v>
      </c>
      <c r="AF1264" s="169">
        <v>0.999235474006116</v>
      </c>
      <c r="AG1264" s="169">
        <v>1</v>
      </c>
      <c r="AH1264" s="169">
        <v>0.99735274652548</v>
      </c>
      <c r="AI1264" s="169">
        <v>0.999235474006116</v>
      </c>
      <c r="AJ1264" s="356">
        <v>0.92</v>
      </c>
      <c r="AK1264" s="169">
        <v>0.963524590163934</v>
      </c>
      <c r="AL1264" s="169">
        <v>0.960295475530933</v>
      </c>
      <c r="AM1264" s="169">
        <v>0.951394759087067</v>
      </c>
      <c r="AN1264" s="169">
        <v>0.963524590163934</v>
      </c>
      <c r="AO1264" s="168">
        <v>0.99</v>
      </c>
      <c r="AP1264" s="358">
        <v>1</v>
      </c>
      <c r="AQ1264" s="358">
        <v>1</v>
      </c>
      <c r="AR1264" s="358">
        <v>1</v>
      </c>
      <c r="AS1264" s="359">
        <v>1</v>
      </c>
      <c r="AT1264" s="364">
        <v>0.0721861525408278</v>
      </c>
      <c r="AU1264" s="361">
        <v>0</v>
      </c>
      <c r="AV1264" s="362">
        <v>0.125</v>
      </c>
      <c r="AW1264" s="362">
        <v>0.0555555555555556</v>
      </c>
      <c r="AX1264" s="362">
        <v>0</v>
      </c>
      <c r="AY1264" s="142"/>
      <c r="AZ1264" s="140"/>
    </row>
    <row r="1265" spans="1:52">
      <c r="A1265" s="138"/>
      <c r="B1265" s="142"/>
      <c r="C1265" s="172" t="s">
        <v>1974</v>
      </c>
      <c r="D1265" s="166" t="s">
        <v>26</v>
      </c>
      <c r="E1265" s="166" t="s">
        <v>1975</v>
      </c>
      <c r="F1265" s="167" t="s">
        <v>2380</v>
      </c>
      <c r="G1265" s="195" t="s">
        <v>2381</v>
      </c>
      <c r="H1265" s="195" t="s">
        <v>2381</v>
      </c>
      <c r="I1265" s="195" t="s">
        <v>2381</v>
      </c>
      <c r="J1265" s="195" t="s">
        <v>2381</v>
      </c>
      <c r="K1265" s="168">
        <v>0.9</v>
      </c>
      <c r="L1265" s="169">
        <v>0.893617021276596</v>
      </c>
      <c r="M1265" s="169">
        <v>0.909090909090909</v>
      </c>
      <c r="N1265" s="170">
        <v>0.857142857142857</v>
      </c>
      <c r="O1265" s="170">
        <v>0.893617021276596</v>
      </c>
      <c r="P1265" s="356">
        <v>0.9</v>
      </c>
      <c r="Q1265" s="357">
        <v>0.901865576284181</v>
      </c>
      <c r="R1265" s="169">
        <v>0.954226426609704</v>
      </c>
      <c r="S1265" s="169">
        <v>0.975404530744337</v>
      </c>
      <c r="T1265" s="169">
        <v>0.901865576284181</v>
      </c>
      <c r="U1265" s="356">
        <v>0.9</v>
      </c>
      <c r="V1265" s="169">
        <v>0.916432404804498</v>
      </c>
      <c r="W1265" s="169">
        <v>0.936832468721391</v>
      </c>
      <c r="X1265" s="169">
        <v>0.915210355987055</v>
      </c>
      <c r="Y1265" s="169">
        <v>0.916432404804498</v>
      </c>
      <c r="Z1265" s="356">
        <v>0.92</v>
      </c>
      <c r="AA1265" s="356">
        <v>0.946004319654428</v>
      </c>
      <c r="AB1265" s="356">
        <v>0.933428775948461</v>
      </c>
      <c r="AC1265" s="356">
        <v>0.940763052208835</v>
      </c>
      <c r="AD1265" s="356">
        <v>0.946004319654428</v>
      </c>
      <c r="AE1265" s="356">
        <v>0.92</v>
      </c>
      <c r="AF1265" s="169">
        <v>0.999283410963812</v>
      </c>
      <c r="AG1265" s="169">
        <v>0.99887471867967</v>
      </c>
      <c r="AH1265" s="169">
        <v>0.994174757281553</v>
      </c>
      <c r="AI1265" s="169">
        <v>0.999283410963812</v>
      </c>
      <c r="AJ1265" s="356">
        <v>0.92</v>
      </c>
      <c r="AK1265" s="169">
        <v>0.970681605975724</v>
      </c>
      <c r="AL1265" s="169">
        <v>0.964270432178006</v>
      </c>
      <c r="AM1265" s="169">
        <v>0.957137239480928</v>
      </c>
      <c r="AN1265" s="169">
        <v>0.970681605975724</v>
      </c>
      <c r="AO1265" s="168">
        <v>0.99</v>
      </c>
      <c r="AP1265" s="358">
        <v>1</v>
      </c>
      <c r="AQ1265" s="358">
        <v>1</v>
      </c>
      <c r="AR1265" s="358">
        <v>1</v>
      </c>
      <c r="AS1265" s="359">
        <v>1</v>
      </c>
      <c r="AT1265" s="364">
        <v>0.0721861525408278</v>
      </c>
      <c r="AU1265" s="361">
        <v>0</v>
      </c>
      <c r="AV1265" s="362">
        <v>0.166666666666667</v>
      </c>
      <c r="AW1265" s="362">
        <v>0</v>
      </c>
      <c r="AX1265" s="362">
        <v>0</v>
      </c>
      <c r="AY1265" s="142"/>
      <c r="AZ1265" s="140"/>
    </row>
    <row r="1266" spans="1:52">
      <c r="A1266" s="138"/>
      <c r="B1266" s="142"/>
      <c r="C1266" s="172" t="s">
        <v>1974</v>
      </c>
      <c r="D1266" s="166" t="s">
        <v>26</v>
      </c>
      <c r="E1266" s="166" t="s">
        <v>1975</v>
      </c>
      <c r="F1266" s="167" t="s">
        <v>2382</v>
      </c>
      <c r="G1266" s="195" t="s">
        <v>2383</v>
      </c>
      <c r="H1266" s="195" t="s">
        <v>2383</v>
      </c>
      <c r="I1266" s="195" t="s">
        <v>2383</v>
      </c>
      <c r="J1266" s="195" t="s">
        <v>2383</v>
      </c>
      <c r="K1266" s="168">
        <v>0.9</v>
      </c>
      <c r="L1266" s="169">
        <v>0.886363636363636</v>
      </c>
      <c r="M1266" s="169">
        <v>0.921052631578947</v>
      </c>
      <c r="N1266" s="170">
        <v>0.942857142857143</v>
      </c>
      <c r="O1266" s="170">
        <v>0.886363636363636</v>
      </c>
      <c r="P1266" s="356">
        <v>0.9</v>
      </c>
      <c r="Q1266" s="357">
        <v>0.983991462113127</v>
      </c>
      <c r="R1266" s="169">
        <v>0.986658580958157</v>
      </c>
      <c r="S1266" s="169">
        <v>0.989388264669164</v>
      </c>
      <c r="T1266" s="169">
        <v>0.983991462113127</v>
      </c>
      <c r="U1266" s="356">
        <v>0.9</v>
      </c>
      <c r="V1266" s="169">
        <v>0.952774813233725</v>
      </c>
      <c r="W1266" s="169">
        <v>0.95785324439054</v>
      </c>
      <c r="X1266" s="169">
        <v>0.950062421972534</v>
      </c>
      <c r="Y1266" s="169">
        <v>0.952774813233725</v>
      </c>
      <c r="Z1266" s="356">
        <v>0.92</v>
      </c>
      <c r="AA1266" s="356">
        <v>0.968515742128936</v>
      </c>
      <c r="AB1266" s="356">
        <v>0.967567567567568</v>
      </c>
      <c r="AC1266" s="356">
        <v>0.967842323651452</v>
      </c>
      <c r="AD1266" s="356">
        <v>0.968515742128936</v>
      </c>
      <c r="AE1266" s="356">
        <v>0.92</v>
      </c>
      <c r="AF1266" s="169">
        <v>0.984939759036145</v>
      </c>
      <c r="AG1266" s="169">
        <v>1</v>
      </c>
      <c r="AH1266" s="169">
        <v>0.98692033293698</v>
      </c>
      <c r="AI1266" s="169">
        <v>0.984939759036145</v>
      </c>
      <c r="AJ1266" s="356">
        <v>0.92</v>
      </c>
      <c r="AK1266" s="169">
        <v>0.979567779960707</v>
      </c>
      <c r="AL1266" s="169">
        <v>0.98192902242543</v>
      </c>
      <c r="AM1266" s="169">
        <v>0.974279033515199</v>
      </c>
      <c r="AN1266" s="169">
        <v>0.979567779960707</v>
      </c>
      <c r="AO1266" s="168">
        <v>0.99</v>
      </c>
      <c r="AP1266" s="358">
        <v>1</v>
      </c>
      <c r="AQ1266" s="358">
        <v>1</v>
      </c>
      <c r="AR1266" s="358">
        <v>1</v>
      </c>
      <c r="AS1266" s="359">
        <v>1</v>
      </c>
      <c r="AT1266" s="364">
        <v>0.0721861525408278</v>
      </c>
      <c r="AU1266" s="361">
        <v>0</v>
      </c>
      <c r="AV1266" s="362">
        <v>0.0666666666666667</v>
      </c>
      <c r="AW1266" s="362">
        <v>0</v>
      </c>
      <c r="AX1266" s="362">
        <v>0</v>
      </c>
      <c r="AY1266" s="142"/>
      <c r="AZ1266" s="140"/>
    </row>
    <row r="1267" spans="1:52">
      <c r="A1267" s="138"/>
      <c r="B1267" s="142"/>
      <c r="C1267" s="172" t="s">
        <v>1974</v>
      </c>
      <c r="D1267" s="166" t="s">
        <v>26</v>
      </c>
      <c r="E1267" s="166" t="s">
        <v>1975</v>
      </c>
      <c r="F1267" s="167" t="s">
        <v>2384</v>
      </c>
      <c r="G1267" s="195" t="s">
        <v>2385</v>
      </c>
      <c r="H1267" s="195" t="s">
        <v>2385</v>
      </c>
      <c r="I1267" s="195" t="s">
        <v>2385</v>
      </c>
      <c r="J1267" s="195" t="s">
        <v>2385</v>
      </c>
      <c r="K1267" s="168">
        <v>0.9</v>
      </c>
      <c r="L1267" s="169">
        <v>0.896551724137931</v>
      </c>
      <c r="M1267" s="169">
        <v>0.928571428571429</v>
      </c>
      <c r="N1267" s="170">
        <v>0.96</v>
      </c>
      <c r="O1267" s="170">
        <v>0.896551724137931</v>
      </c>
      <c r="P1267" s="356">
        <v>0.9</v>
      </c>
      <c r="Q1267" s="357">
        <v>0.948401826484018</v>
      </c>
      <c r="R1267" s="169">
        <v>0.956796628029505</v>
      </c>
      <c r="S1267" s="169">
        <v>0.985207100591716</v>
      </c>
      <c r="T1267" s="169">
        <v>0.948401826484018</v>
      </c>
      <c r="U1267" s="356">
        <v>0.9</v>
      </c>
      <c r="V1267" s="169">
        <v>0.951141552511416</v>
      </c>
      <c r="W1267" s="169">
        <v>0.95100105374078</v>
      </c>
      <c r="X1267" s="169">
        <v>0.965483234714004</v>
      </c>
      <c r="Y1267" s="169">
        <v>0.951141552511416</v>
      </c>
      <c r="Z1267" s="356">
        <v>0.92</v>
      </c>
      <c r="AA1267" s="356">
        <v>0.951005025125628</v>
      </c>
      <c r="AB1267" s="356">
        <v>0.950819672131147</v>
      </c>
      <c r="AC1267" s="356">
        <v>0.958123953098827</v>
      </c>
      <c r="AD1267" s="356">
        <v>0.951005025125628</v>
      </c>
      <c r="AE1267" s="356">
        <v>0.92</v>
      </c>
      <c r="AF1267" s="169">
        <v>0.997037914691943</v>
      </c>
      <c r="AG1267" s="169">
        <v>0.997057092407298</v>
      </c>
      <c r="AH1267" s="169">
        <v>0.898651789865179</v>
      </c>
      <c r="AI1267" s="169">
        <v>0.997037914691943</v>
      </c>
      <c r="AJ1267" s="356">
        <v>0.92</v>
      </c>
      <c r="AK1267" s="169">
        <v>0.969210612512283</v>
      </c>
      <c r="AL1267" s="169">
        <v>0.965779467680608</v>
      </c>
      <c r="AM1267" s="169">
        <v>0.973977695167286</v>
      </c>
      <c r="AN1267" s="169">
        <v>0.969210612512283</v>
      </c>
      <c r="AO1267" s="168">
        <v>0.99</v>
      </c>
      <c r="AP1267" s="358">
        <v>1</v>
      </c>
      <c r="AQ1267" s="358">
        <v>1</v>
      </c>
      <c r="AR1267" s="358">
        <v>1</v>
      </c>
      <c r="AS1267" s="359">
        <v>1</v>
      </c>
      <c r="AT1267" s="364">
        <v>0.0721861525408278</v>
      </c>
      <c r="AU1267" s="361">
        <v>0</v>
      </c>
      <c r="AV1267" s="362">
        <v>0.105263157894737</v>
      </c>
      <c r="AW1267" s="362">
        <v>0</v>
      </c>
      <c r="AX1267" s="362">
        <v>0</v>
      </c>
      <c r="AY1267" s="142"/>
      <c r="AZ1267" s="140"/>
    </row>
    <row r="1268" spans="1:52">
      <c r="A1268" s="138"/>
      <c r="B1268" s="142"/>
      <c r="C1268" s="172" t="s">
        <v>1974</v>
      </c>
      <c r="D1268" s="166" t="s">
        <v>26</v>
      </c>
      <c r="E1268" s="166" t="s">
        <v>1975</v>
      </c>
      <c r="F1268" s="167" t="s">
        <v>2386</v>
      </c>
      <c r="G1268" s="195" t="s">
        <v>2387</v>
      </c>
      <c r="H1268" s="195" t="s">
        <v>2387</v>
      </c>
      <c r="I1268" s="195" t="s">
        <v>2387</v>
      </c>
      <c r="J1268" s="195" t="s">
        <v>2387</v>
      </c>
      <c r="K1268" s="168">
        <v>0.9</v>
      </c>
      <c r="L1268" s="169">
        <v>0.955555555555556</v>
      </c>
      <c r="M1268" s="169">
        <v>0.974358974358974</v>
      </c>
      <c r="N1268" s="170">
        <v>0.939393939393939</v>
      </c>
      <c r="O1268" s="170">
        <v>0.955555555555556</v>
      </c>
      <c r="P1268" s="356">
        <v>0.9</v>
      </c>
      <c r="Q1268" s="357">
        <v>0.968350168350168</v>
      </c>
      <c r="R1268" s="169">
        <v>0.967958860759494</v>
      </c>
      <c r="S1268" s="169">
        <v>0.984650805832694</v>
      </c>
      <c r="T1268" s="169">
        <v>0.968350168350168</v>
      </c>
      <c r="U1268" s="356">
        <v>0.9</v>
      </c>
      <c r="V1268" s="169">
        <v>0.956228956228956</v>
      </c>
      <c r="W1268" s="169">
        <v>0.965981012658228</v>
      </c>
      <c r="X1268" s="169">
        <v>0.965464313123561</v>
      </c>
      <c r="Y1268" s="169">
        <v>0.956228956228956</v>
      </c>
      <c r="Z1268" s="356">
        <v>0.92</v>
      </c>
      <c r="AA1268" s="356">
        <v>0.961919268849962</v>
      </c>
      <c r="AB1268" s="356">
        <v>0.956171735241503</v>
      </c>
      <c r="AC1268" s="356">
        <v>0.948717948717949</v>
      </c>
      <c r="AD1268" s="356">
        <v>0.961919268849962</v>
      </c>
      <c r="AE1268" s="356">
        <v>0.92</v>
      </c>
      <c r="AF1268" s="169">
        <v>1</v>
      </c>
      <c r="AG1268" s="169">
        <v>0.999332443257677</v>
      </c>
      <c r="AH1268" s="169">
        <v>0.998197734294542</v>
      </c>
      <c r="AI1268" s="169">
        <v>1</v>
      </c>
      <c r="AJ1268" s="356">
        <v>0.92</v>
      </c>
      <c r="AK1268" s="169">
        <v>0.975767366720517</v>
      </c>
      <c r="AL1268" s="169">
        <v>0.973944048272079</v>
      </c>
      <c r="AM1268" s="169">
        <v>0.968314930388862</v>
      </c>
      <c r="AN1268" s="169">
        <v>0.975767366720517</v>
      </c>
      <c r="AO1268" s="168">
        <v>0.99</v>
      </c>
      <c r="AP1268" s="358">
        <v>1</v>
      </c>
      <c r="AQ1268" s="358">
        <v>1</v>
      </c>
      <c r="AR1268" s="358">
        <v>1</v>
      </c>
      <c r="AS1268" s="359">
        <v>1</v>
      </c>
      <c r="AT1268" s="364">
        <v>0.0721861525408278</v>
      </c>
      <c r="AU1268" s="361">
        <v>0</v>
      </c>
      <c r="AV1268" s="362">
        <v>0.3</v>
      </c>
      <c r="AW1268" s="362">
        <v>0.0588235294117647</v>
      </c>
      <c r="AX1268" s="362">
        <v>0</v>
      </c>
      <c r="AY1268" s="142"/>
      <c r="AZ1268" s="140"/>
    </row>
    <row r="1269" spans="1:52">
      <c r="A1269" s="138"/>
      <c r="B1269" s="142"/>
      <c r="C1269" s="172" t="s">
        <v>1974</v>
      </c>
      <c r="D1269" s="166" t="s">
        <v>26</v>
      </c>
      <c r="E1269" s="166" t="s">
        <v>1975</v>
      </c>
      <c r="F1269" s="167" t="s">
        <v>2388</v>
      </c>
      <c r="G1269" s="195" t="s">
        <v>2389</v>
      </c>
      <c r="H1269" s="195" t="s">
        <v>2389</v>
      </c>
      <c r="I1269" s="195" t="s">
        <v>2389</v>
      </c>
      <c r="J1269" s="195" t="s">
        <v>2389</v>
      </c>
      <c r="K1269" s="168">
        <v>0.9</v>
      </c>
      <c r="L1269" s="169">
        <v>0.944444444444444</v>
      </c>
      <c r="M1269" s="169">
        <v>0.941176470588235</v>
      </c>
      <c r="N1269" s="170">
        <v>0.903225806451613</v>
      </c>
      <c r="O1269" s="170">
        <v>0.944444444444444</v>
      </c>
      <c r="P1269" s="356">
        <v>0.9</v>
      </c>
      <c r="Q1269" s="357">
        <v>0.988325652841782</v>
      </c>
      <c r="R1269" s="169">
        <v>0.990694345025054</v>
      </c>
      <c r="S1269" s="169">
        <v>0.985273492286115</v>
      </c>
      <c r="T1269" s="169">
        <v>0.988325652841782</v>
      </c>
      <c r="U1269" s="356">
        <v>0.9</v>
      </c>
      <c r="V1269" s="169">
        <v>0.955453149001536</v>
      </c>
      <c r="W1269" s="169">
        <v>0.9613457408733</v>
      </c>
      <c r="X1269" s="169">
        <v>0.954417952314165</v>
      </c>
      <c r="Y1269" s="169">
        <v>0.955453149001536</v>
      </c>
      <c r="Z1269" s="356">
        <v>0.92</v>
      </c>
      <c r="AA1269" s="356">
        <v>0.9568</v>
      </c>
      <c r="AB1269" s="356">
        <v>0.954545454545455</v>
      </c>
      <c r="AC1269" s="356">
        <v>0.947619047619048</v>
      </c>
      <c r="AD1269" s="356">
        <v>0.9568</v>
      </c>
      <c r="AE1269" s="356">
        <v>0.92</v>
      </c>
      <c r="AF1269" s="169">
        <v>0.999568779646399</v>
      </c>
      <c r="AG1269" s="169">
        <v>1</v>
      </c>
      <c r="AH1269" s="169">
        <v>0.999165275459099</v>
      </c>
      <c r="AI1269" s="169">
        <v>0.999568779646399</v>
      </c>
      <c r="AJ1269" s="356">
        <v>0.92</v>
      </c>
      <c r="AK1269" s="169">
        <v>0.976185226019846</v>
      </c>
      <c r="AL1269" s="169">
        <v>0.972778633795583</v>
      </c>
      <c r="AM1269" s="169">
        <v>0.968708682238872</v>
      </c>
      <c r="AN1269" s="169">
        <v>0.976185226019846</v>
      </c>
      <c r="AO1269" s="168">
        <v>0.99</v>
      </c>
      <c r="AP1269" s="358">
        <v>1</v>
      </c>
      <c r="AQ1269" s="358">
        <v>1</v>
      </c>
      <c r="AR1269" s="358">
        <v>1</v>
      </c>
      <c r="AS1269" s="359">
        <v>1</v>
      </c>
      <c r="AT1269" s="364">
        <v>0.0721861525408278</v>
      </c>
      <c r="AU1269" s="361">
        <v>0.0526315789473684</v>
      </c>
      <c r="AV1269" s="362">
        <v>0.222222222222222</v>
      </c>
      <c r="AW1269" s="362">
        <v>0.0769230769230769</v>
      </c>
      <c r="AX1269" s="362">
        <v>0.0526315789473684</v>
      </c>
      <c r="AY1269" s="142"/>
      <c r="AZ1269" s="140"/>
    </row>
    <row r="1270" spans="1:52">
      <c r="A1270" s="138"/>
      <c r="B1270" s="142"/>
      <c r="C1270" s="172" t="s">
        <v>1974</v>
      </c>
      <c r="D1270" s="166" t="s">
        <v>26</v>
      </c>
      <c r="E1270" s="166" t="s">
        <v>1975</v>
      </c>
      <c r="F1270" s="167" t="s">
        <v>2390</v>
      </c>
      <c r="G1270" s="195" t="s">
        <v>2391</v>
      </c>
      <c r="H1270" s="195" t="s">
        <v>2391</v>
      </c>
      <c r="I1270" s="195" t="s">
        <v>2391</v>
      </c>
      <c r="J1270" s="195" t="s">
        <v>2391</v>
      </c>
      <c r="K1270" s="168">
        <v>0.9</v>
      </c>
      <c r="L1270" s="169">
        <v>0.95</v>
      </c>
      <c r="M1270" s="169">
        <v>1</v>
      </c>
      <c r="N1270" s="170">
        <v>0.941176470588235</v>
      </c>
      <c r="O1270" s="170">
        <v>0.95</v>
      </c>
      <c r="P1270" s="356">
        <v>0.9</v>
      </c>
      <c r="Q1270" s="357">
        <v>0.989577905158937</v>
      </c>
      <c r="R1270" s="169">
        <v>0.990813648293963</v>
      </c>
      <c r="S1270" s="169">
        <v>0.988476312419974</v>
      </c>
      <c r="T1270" s="169">
        <v>0.989577905158937</v>
      </c>
      <c r="U1270" s="356">
        <v>0.9</v>
      </c>
      <c r="V1270" s="169">
        <v>0.957790515893695</v>
      </c>
      <c r="W1270" s="169">
        <v>0.957349081364829</v>
      </c>
      <c r="X1270" s="169">
        <v>0.943661971830986</v>
      </c>
      <c r="Y1270" s="169">
        <v>0.957790515893695</v>
      </c>
      <c r="Z1270" s="356">
        <v>0.92</v>
      </c>
      <c r="AA1270" s="356">
        <v>0.960597826086957</v>
      </c>
      <c r="AB1270" s="356">
        <v>0.957516339869281</v>
      </c>
      <c r="AC1270" s="356">
        <v>0.956140350877193</v>
      </c>
      <c r="AD1270" s="356">
        <v>0.960597826086957</v>
      </c>
      <c r="AE1270" s="356">
        <v>0.92</v>
      </c>
      <c r="AF1270" s="169">
        <v>1</v>
      </c>
      <c r="AG1270" s="169">
        <v>0.998554913294798</v>
      </c>
      <c r="AH1270" s="169">
        <v>0.996432818073722</v>
      </c>
      <c r="AI1270" s="169">
        <v>1</v>
      </c>
      <c r="AJ1270" s="356">
        <v>0.92</v>
      </c>
      <c r="AK1270" s="169">
        <v>0.978571428571429</v>
      </c>
      <c r="AL1270" s="169">
        <v>0.975198876930276</v>
      </c>
      <c r="AM1270" s="169">
        <v>0.974939369442199</v>
      </c>
      <c r="AN1270" s="169">
        <v>0.978571428571429</v>
      </c>
      <c r="AO1270" s="168">
        <v>0.99</v>
      </c>
      <c r="AP1270" s="358">
        <v>1</v>
      </c>
      <c r="AQ1270" s="358">
        <v>1</v>
      </c>
      <c r="AR1270" s="358">
        <v>1</v>
      </c>
      <c r="AS1270" s="359">
        <v>1</v>
      </c>
      <c r="AT1270" s="364">
        <v>0.0721861525408278</v>
      </c>
      <c r="AU1270" s="361">
        <v>0</v>
      </c>
      <c r="AV1270" s="362">
        <v>0.2</v>
      </c>
      <c r="AW1270" s="362">
        <v>0</v>
      </c>
      <c r="AX1270" s="362">
        <v>0</v>
      </c>
      <c r="AY1270" s="142"/>
      <c r="AZ1270" s="140"/>
    </row>
    <row r="1271" spans="1:52">
      <c r="A1271" s="138"/>
      <c r="B1271" s="142"/>
      <c r="C1271" s="172" t="s">
        <v>1974</v>
      </c>
      <c r="D1271" s="166" t="s">
        <v>26</v>
      </c>
      <c r="E1271" s="166" t="s">
        <v>1975</v>
      </c>
      <c r="F1271" s="167" t="s">
        <v>2392</v>
      </c>
      <c r="G1271" s="195" t="s">
        <v>2393</v>
      </c>
      <c r="H1271" s="195" t="s">
        <v>2393</v>
      </c>
      <c r="I1271" s="195" t="s">
        <v>2393</v>
      </c>
      <c r="J1271" s="195" t="s">
        <v>2393</v>
      </c>
      <c r="K1271" s="168">
        <v>0.9</v>
      </c>
      <c r="L1271" s="169">
        <v>0.95</v>
      </c>
      <c r="M1271" s="169">
        <v>0.897435897435897</v>
      </c>
      <c r="N1271" s="170">
        <v>0.810810810810811</v>
      </c>
      <c r="O1271" s="170">
        <v>0.95</v>
      </c>
      <c r="P1271" s="356">
        <v>0.9</v>
      </c>
      <c r="Q1271" s="357">
        <v>0.990410052910053</v>
      </c>
      <c r="R1271" s="169">
        <v>0.989428347689898</v>
      </c>
      <c r="S1271" s="169">
        <v>0.987684729064039</v>
      </c>
      <c r="T1271" s="169">
        <v>0.990410052910053</v>
      </c>
      <c r="U1271" s="356">
        <v>0.9</v>
      </c>
      <c r="V1271" s="169">
        <v>0.923941798941799</v>
      </c>
      <c r="W1271" s="169">
        <v>0.946358653093187</v>
      </c>
      <c r="X1271" s="169">
        <v>0.917898193760263</v>
      </c>
      <c r="Y1271" s="169">
        <v>0.923941798941799</v>
      </c>
      <c r="Z1271" s="356">
        <v>0.92</v>
      </c>
      <c r="AA1271" s="356">
        <v>0.925826630920465</v>
      </c>
      <c r="AB1271" s="356">
        <v>0.936770428015564</v>
      </c>
      <c r="AC1271" s="356">
        <v>0.9321608040201</v>
      </c>
      <c r="AD1271" s="356">
        <v>0.925826630920465</v>
      </c>
      <c r="AE1271" s="356">
        <v>0.92</v>
      </c>
      <c r="AF1271" s="169">
        <v>1</v>
      </c>
      <c r="AG1271" s="169">
        <v>1</v>
      </c>
      <c r="AH1271" s="169">
        <v>0.996815286624204</v>
      </c>
      <c r="AI1271" s="169">
        <v>1</v>
      </c>
      <c r="AJ1271" s="356">
        <v>0.92</v>
      </c>
      <c r="AK1271" s="169">
        <v>0.963837994214079</v>
      </c>
      <c r="AL1271" s="169">
        <v>0.964544946957007</v>
      </c>
      <c r="AM1271" s="169">
        <v>0.957298907646475</v>
      </c>
      <c r="AN1271" s="169">
        <v>0.963837994214079</v>
      </c>
      <c r="AO1271" s="168">
        <v>0.99</v>
      </c>
      <c r="AP1271" s="358">
        <v>1</v>
      </c>
      <c r="AQ1271" s="358">
        <v>1</v>
      </c>
      <c r="AR1271" s="358">
        <v>1</v>
      </c>
      <c r="AS1271" s="359">
        <v>1</v>
      </c>
      <c r="AT1271" s="364">
        <v>0.0721861525408278</v>
      </c>
      <c r="AU1271" s="361">
        <v>0</v>
      </c>
      <c r="AV1271" s="362">
        <v>0.222222222222222</v>
      </c>
      <c r="AW1271" s="362">
        <v>0</v>
      </c>
      <c r="AX1271" s="362">
        <v>0</v>
      </c>
      <c r="AY1271" s="142"/>
      <c r="AZ1271" s="140"/>
    </row>
    <row r="1272" spans="1:52">
      <c r="A1272" s="138"/>
      <c r="B1272" s="142"/>
      <c r="C1272" s="172" t="s">
        <v>1974</v>
      </c>
      <c r="D1272" s="166" t="s">
        <v>26</v>
      </c>
      <c r="E1272" s="166" t="s">
        <v>1975</v>
      </c>
      <c r="F1272" s="167" t="s">
        <v>2394</v>
      </c>
      <c r="G1272" s="195" t="s">
        <v>2395</v>
      </c>
      <c r="H1272" s="195" t="s">
        <v>2395</v>
      </c>
      <c r="I1272" s="195" t="s">
        <v>2395</v>
      </c>
      <c r="J1272" s="195" t="s">
        <v>2395</v>
      </c>
      <c r="K1272" s="168">
        <v>0.9</v>
      </c>
      <c r="L1272" s="169">
        <v>1</v>
      </c>
      <c r="M1272" s="169">
        <v>1</v>
      </c>
      <c r="N1272" s="170">
        <v>0.96</v>
      </c>
      <c r="O1272" s="170">
        <v>1</v>
      </c>
      <c r="P1272" s="356">
        <v>0.9</v>
      </c>
      <c r="Q1272" s="357">
        <v>0.994236311239193</v>
      </c>
      <c r="R1272" s="169">
        <v>0.990830636461704</v>
      </c>
      <c r="S1272" s="169">
        <v>0.951724137931034</v>
      </c>
      <c r="T1272" s="169">
        <v>0.994236311239193</v>
      </c>
      <c r="U1272" s="356">
        <v>0.9</v>
      </c>
      <c r="V1272" s="169">
        <v>0.975984630163305</v>
      </c>
      <c r="W1272" s="169">
        <v>0.977885652642934</v>
      </c>
      <c r="X1272" s="169">
        <v>0.956650246305419</v>
      </c>
      <c r="Y1272" s="169">
        <v>0.975984630163305</v>
      </c>
      <c r="Z1272" s="356">
        <v>0.92</v>
      </c>
      <c r="AA1272" s="356">
        <v>0.982273201251303</v>
      </c>
      <c r="AB1272" s="356">
        <v>0.977154724818276</v>
      </c>
      <c r="AC1272" s="356">
        <v>0.966044142614601</v>
      </c>
      <c r="AD1272" s="356">
        <v>0.982273201251303</v>
      </c>
      <c r="AE1272" s="356">
        <v>0.92</v>
      </c>
      <c r="AF1272" s="169">
        <v>1</v>
      </c>
      <c r="AG1272" s="169">
        <v>1</v>
      </c>
      <c r="AH1272" s="169">
        <v>0.997549019607843</v>
      </c>
      <c r="AI1272" s="169">
        <v>1</v>
      </c>
      <c r="AJ1272" s="356">
        <v>0.92</v>
      </c>
      <c r="AK1272" s="169">
        <v>0.987920339536402</v>
      </c>
      <c r="AL1272" s="169">
        <v>0.984735534256301</v>
      </c>
      <c r="AM1272" s="169">
        <v>0.979426433915212</v>
      </c>
      <c r="AN1272" s="169">
        <v>0.987920339536402</v>
      </c>
      <c r="AO1272" s="168">
        <v>0.99</v>
      </c>
      <c r="AP1272" s="358">
        <v>1</v>
      </c>
      <c r="AQ1272" s="358">
        <v>1</v>
      </c>
      <c r="AR1272" s="358">
        <v>1</v>
      </c>
      <c r="AS1272" s="359">
        <v>1</v>
      </c>
      <c r="AT1272" s="364">
        <v>0.0721861525408278</v>
      </c>
      <c r="AU1272" s="361">
        <v>0</v>
      </c>
      <c r="AV1272" s="362">
        <v>0.111111111111111</v>
      </c>
      <c r="AW1272" s="362">
        <v>0.125</v>
      </c>
      <c r="AX1272" s="362">
        <v>0</v>
      </c>
      <c r="AY1272" s="142"/>
      <c r="AZ1272" s="140"/>
    </row>
    <row r="1273" spans="1:52">
      <c r="A1273" s="138"/>
      <c r="B1273" s="142"/>
      <c r="C1273" s="172" t="s">
        <v>1974</v>
      </c>
      <c r="D1273" s="166" t="s">
        <v>26</v>
      </c>
      <c r="E1273" s="166" t="s">
        <v>1975</v>
      </c>
      <c r="F1273" s="167" t="s">
        <v>2396</v>
      </c>
      <c r="G1273" s="195" t="s">
        <v>2397</v>
      </c>
      <c r="H1273" s="195" t="s">
        <v>2397</v>
      </c>
      <c r="I1273" s="195" t="s">
        <v>2397</v>
      </c>
      <c r="J1273" s="195" t="s">
        <v>2397</v>
      </c>
      <c r="K1273" s="168">
        <v>0.9</v>
      </c>
      <c r="L1273" s="169">
        <v>0.930232558139535</v>
      </c>
      <c r="M1273" s="169">
        <v>0.947368421052632</v>
      </c>
      <c r="N1273" s="170">
        <v>0.967741935483871</v>
      </c>
      <c r="O1273" s="170">
        <v>0.930232558139535</v>
      </c>
      <c r="P1273" s="356">
        <v>0.9</v>
      </c>
      <c r="Q1273" s="357">
        <v>0.97251356238698</v>
      </c>
      <c r="R1273" s="169">
        <v>0.972972972972973</v>
      </c>
      <c r="S1273" s="169">
        <v>0.994464944649446</v>
      </c>
      <c r="T1273" s="169">
        <v>0.97251356238698</v>
      </c>
      <c r="U1273" s="356">
        <v>0.9</v>
      </c>
      <c r="V1273" s="169">
        <v>0.870524412296564</v>
      </c>
      <c r="W1273" s="169">
        <v>0.861954261954262</v>
      </c>
      <c r="X1273" s="169">
        <v>0.877306273062731</v>
      </c>
      <c r="Y1273" s="169">
        <v>0.870524412296564</v>
      </c>
      <c r="Z1273" s="356">
        <v>0.92</v>
      </c>
      <c r="AA1273" s="356">
        <v>0.853932584269663</v>
      </c>
      <c r="AB1273" s="356">
        <v>0.870803662258393</v>
      </c>
      <c r="AC1273" s="356">
        <v>0.901662049861496</v>
      </c>
      <c r="AD1273" s="356">
        <v>0.853932584269663</v>
      </c>
      <c r="AE1273" s="356">
        <v>0.92</v>
      </c>
      <c r="AF1273" s="169">
        <v>1</v>
      </c>
      <c r="AG1273" s="169">
        <v>1</v>
      </c>
      <c r="AH1273" s="169">
        <v>0.983108108108108</v>
      </c>
      <c r="AI1273" s="169">
        <v>1</v>
      </c>
      <c r="AJ1273" s="356">
        <v>0.92</v>
      </c>
      <c r="AK1273" s="169">
        <v>0.924593658406608</v>
      </c>
      <c r="AL1273" s="169">
        <v>0.915289256198347</v>
      </c>
      <c r="AM1273" s="169">
        <v>0.924695459579181</v>
      </c>
      <c r="AN1273" s="169">
        <v>0.924593658406608</v>
      </c>
      <c r="AO1273" s="168">
        <v>0.99</v>
      </c>
      <c r="AP1273" s="358">
        <v>1</v>
      </c>
      <c r="AQ1273" s="358">
        <v>1</v>
      </c>
      <c r="AR1273" s="358">
        <v>1</v>
      </c>
      <c r="AS1273" s="359">
        <v>1</v>
      </c>
      <c r="AT1273" s="364">
        <v>0.0721861525408278</v>
      </c>
      <c r="AU1273" s="361">
        <v>0</v>
      </c>
      <c r="AV1273" s="362">
        <v>0.428571428571429</v>
      </c>
      <c r="AW1273" s="362">
        <v>0</v>
      </c>
      <c r="AX1273" s="362">
        <v>0</v>
      </c>
      <c r="AY1273" s="142"/>
      <c r="AZ1273" s="140"/>
    </row>
    <row r="1274" spans="1:52">
      <c r="A1274" s="138"/>
      <c r="B1274" s="142"/>
      <c r="C1274" s="172" t="s">
        <v>1974</v>
      </c>
      <c r="D1274" s="166" t="s">
        <v>26</v>
      </c>
      <c r="E1274" s="166" t="s">
        <v>1975</v>
      </c>
      <c r="F1274" s="167" t="s">
        <v>2398</v>
      </c>
      <c r="G1274" s="195" t="s">
        <v>2399</v>
      </c>
      <c r="H1274" s="195" t="s">
        <v>2399</v>
      </c>
      <c r="I1274" s="195" t="s">
        <v>2399</v>
      </c>
      <c r="J1274" s="195" t="s">
        <v>2399</v>
      </c>
      <c r="K1274" s="168">
        <v>0.9</v>
      </c>
      <c r="L1274" s="169">
        <v>1</v>
      </c>
      <c r="M1274" s="169">
        <v>0.933333333333333</v>
      </c>
      <c r="N1274" s="170">
        <v>1</v>
      </c>
      <c r="O1274" s="170">
        <v>1</v>
      </c>
      <c r="P1274" s="356">
        <v>0.9</v>
      </c>
      <c r="Q1274" s="357">
        <v>0.982275350370981</v>
      </c>
      <c r="R1274" s="169">
        <v>0.991371480472298</v>
      </c>
      <c r="S1274" s="169">
        <v>0.981018119068162</v>
      </c>
      <c r="T1274" s="169">
        <v>0.982275350370981</v>
      </c>
      <c r="U1274" s="356">
        <v>0.9</v>
      </c>
      <c r="V1274" s="169">
        <v>0.953421269579555</v>
      </c>
      <c r="W1274" s="169">
        <v>0.938237965485922</v>
      </c>
      <c r="X1274" s="169">
        <v>0.943917169974116</v>
      </c>
      <c r="Y1274" s="169">
        <v>0.953421269579555</v>
      </c>
      <c r="Z1274" s="356">
        <v>0.92</v>
      </c>
      <c r="AA1274" s="356" t="s">
        <v>32</v>
      </c>
      <c r="AB1274" s="356" t="s">
        <v>32</v>
      </c>
      <c r="AC1274" s="356" t="s">
        <v>32</v>
      </c>
      <c r="AD1274" s="356" t="s">
        <v>32</v>
      </c>
      <c r="AE1274" s="356">
        <v>0.92</v>
      </c>
      <c r="AF1274" s="169">
        <v>1</v>
      </c>
      <c r="AG1274" s="169">
        <v>1</v>
      </c>
      <c r="AH1274" s="169">
        <v>1</v>
      </c>
      <c r="AI1274" s="169">
        <v>1</v>
      </c>
      <c r="AJ1274" s="356">
        <v>0.92</v>
      </c>
      <c r="AK1274" s="169">
        <v>0.965063707357172</v>
      </c>
      <c r="AL1274" s="169">
        <v>0.958219800181653</v>
      </c>
      <c r="AM1274" s="169">
        <v>0.952545297670406</v>
      </c>
      <c r="AN1274" s="169">
        <v>0.965063707357172</v>
      </c>
      <c r="AO1274" s="168">
        <v>0.99</v>
      </c>
      <c r="AP1274" s="358">
        <v>1</v>
      </c>
      <c r="AQ1274" s="358">
        <v>1</v>
      </c>
      <c r="AR1274" s="358">
        <v>1</v>
      </c>
      <c r="AS1274" s="359">
        <v>1</v>
      </c>
      <c r="AT1274" s="364">
        <v>0.0721861525408278</v>
      </c>
      <c r="AU1274" s="361">
        <v>0</v>
      </c>
      <c r="AV1274" s="362">
        <v>0.375</v>
      </c>
      <c r="AW1274" s="362">
        <v>0</v>
      </c>
      <c r="AX1274" s="362">
        <v>0</v>
      </c>
      <c r="AY1274" s="142"/>
      <c r="AZ1274" s="140"/>
    </row>
    <row r="1275" spans="1:52">
      <c r="A1275" s="138"/>
      <c r="B1275" s="142"/>
      <c r="C1275" s="172" t="s">
        <v>1974</v>
      </c>
      <c r="D1275" s="166" t="s">
        <v>26</v>
      </c>
      <c r="E1275" s="166" t="s">
        <v>1975</v>
      </c>
      <c r="F1275" s="167" t="s">
        <v>2400</v>
      </c>
      <c r="G1275" s="195" t="s">
        <v>2401</v>
      </c>
      <c r="H1275" s="195" t="s">
        <v>2401</v>
      </c>
      <c r="I1275" s="195" t="s">
        <v>2401</v>
      </c>
      <c r="J1275" s="195" t="s">
        <v>2401</v>
      </c>
      <c r="K1275" s="168">
        <v>0.9</v>
      </c>
      <c r="L1275" s="169">
        <v>1</v>
      </c>
      <c r="M1275" s="169">
        <v>1</v>
      </c>
      <c r="N1275" s="170">
        <v>1</v>
      </c>
      <c r="O1275" s="170">
        <v>1</v>
      </c>
      <c r="P1275" s="356">
        <v>0.9</v>
      </c>
      <c r="Q1275" s="357">
        <v>0.953740719588806</v>
      </c>
      <c r="R1275" s="169">
        <v>0.985776128633271</v>
      </c>
      <c r="S1275" s="169">
        <v>0.99070385126162</v>
      </c>
      <c r="T1275" s="169">
        <v>0.953740719588806</v>
      </c>
      <c r="U1275" s="356">
        <v>0.9</v>
      </c>
      <c r="V1275" s="169">
        <v>0.821245002855511</v>
      </c>
      <c r="W1275" s="169">
        <v>0.935683364254793</v>
      </c>
      <c r="X1275" s="169">
        <v>0.969455511288181</v>
      </c>
      <c r="Y1275" s="169">
        <v>0.821245002855511</v>
      </c>
      <c r="Z1275" s="356">
        <v>0.92</v>
      </c>
      <c r="AA1275" s="356" t="s">
        <v>32</v>
      </c>
      <c r="AB1275" s="356" t="s">
        <v>32</v>
      </c>
      <c r="AC1275" s="356" t="s">
        <v>32</v>
      </c>
      <c r="AD1275" s="356" t="s">
        <v>32</v>
      </c>
      <c r="AE1275" s="356">
        <v>0.92</v>
      </c>
      <c r="AF1275" s="169">
        <v>1</v>
      </c>
      <c r="AG1275" s="169">
        <v>1</v>
      </c>
      <c r="AH1275" s="169">
        <v>1</v>
      </c>
      <c r="AI1275" s="169">
        <v>1</v>
      </c>
      <c r="AJ1275" s="356">
        <v>0.92</v>
      </c>
      <c r="AK1275" s="169">
        <v>0.962878355225585</v>
      </c>
      <c r="AL1275" s="169">
        <v>0.973407544836116</v>
      </c>
      <c r="AM1275" s="169">
        <v>0.9800796812749</v>
      </c>
      <c r="AN1275" s="169">
        <v>0.962878355225585</v>
      </c>
      <c r="AO1275" s="168">
        <v>0.99</v>
      </c>
      <c r="AP1275" s="358">
        <v>1</v>
      </c>
      <c r="AQ1275" s="358">
        <v>1</v>
      </c>
      <c r="AR1275" s="358">
        <v>1</v>
      </c>
      <c r="AS1275" s="359">
        <v>1</v>
      </c>
      <c r="AT1275" s="364">
        <v>0.0721861525408278</v>
      </c>
      <c r="AU1275" s="361">
        <v>0</v>
      </c>
      <c r="AV1275" s="362">
        <v>0</v>
      </c>
      <c r="AW1275" s="362">
        <v>0.125</v>
      </c>
      <c r="AX1275" s="362">
        <v>0</v>
      </c>
      <c r="AY1275" s="142"/>
      <c r="AZ1275" s="140"/>
    </row>
    <row r="1276" spans="1:52">
      <c r="A1276" s="138"/>
      <c r="B1276" s="142"/>
      <c r="C1276" s="172" t="s">
        <v>1974</v>
      </c>
      <c r="D1276" s="166" t="s">
        <v>26</v>
      </c>
      <c r="E1276" s="166" t="s">
        <v>1975</v>
      </c>
      <c r="F1276" s="167" t="s">
        <v>2402</v>
      </c>
      <c r="G1276" s="195" t="s">
        <v>2403</v>
      </c>
      <c r="H1276" s="195" t="s">
        <v>2403</v>
      </c>
      <c r="I1276" s="195" t="s">
        <v>2403</v>
      </c>
      <c r="J1276" s="195" t="s">
        <v>2403</v>
      </c>
      <c r="K1276" s="168">
        <v>0.9</v>
      </c>
      <c r="L1276" s="169">
        <v>0.909090909090909</v>
      </c>
      <c r="M1276" s="169">
        <v>1</v>
      </c>
      <c r="N1276" s="170">
        <v>0.875</v>
      </c>
      <c r="O1276" s="170">
        <v>0.909090909090909</v>
      </c>
      <c r="P1276" s="356">
        <v>0.9</v>
      </c>
      <c r="Q1276" s="357">
        <v>0.989395546129374</v>
      </c>
      <c r="R1276" s="169">
        <v>0.966773847802787</v>
      </c>
      <c r="S1276" s="169">
        <v>0.950998185117967</v>
      </c>
      <c r="T1276" s="169">
        <v>0.989395546129374</v>
      </c>
      <c r="U1276" s="356">
        <v>0.9</v>
      </c>
      <c r="V1276" s="169">
        <v>0.872746553552492</v>
      </c>
      <c r="W1276" s="169">
        <v>0.833869239013934</v>
      </c>
      <c r="X1276" s="169">
        <v>0.91470054446461</v>
      </c>
      <c r="Y1276" s="169">
        <v>0.872746553552492</v>
      </c>
      <c r="Z1276" s="356">
        <v>0.92</v>
      </c>
      <c r="AA1276" s="356" t="s">
        <v>32</v>
      </c>
      <c r="AB1276" s="356" t="s">
        <v>32</v>
      </c>
      <c r="AC1276" s="356" t="s">
        <v>32</v>
      </c>
      <c r="AD1276" s="356" t="s">
        <v>32</v>
      </c>
      <c r="AE1276" s="356">
        <v>0.92</v>
      </c>
      <c r="AF1276" s="169">
        <v>0.999115826702034</v>
      </c>
      <c r="AG1276" s="169">
        <v>0.999548328816621</v>
      </c>
      <c r="AH1276" s="169">
        <v>0.996958174904943</v>
      </c>
      <c r="AI1276" s="169">
        <v>0.999115826702034</v>
      </c>
      <c r="AJ1276" s="356">
        <v>0.92</v>
      </c>
      <c r="AK1276" s="169">
        <v>0.953893442622951</v>
      </c>
      <c r="AL1276" s="169">
        <v>0.937901498929336</v>
      </c>
      <c r="AM1276" s="169">
        <v>0.938405797101449</v>
      </c>
      <c r="AN1276" s="169">
        <v>0.953893442622951</v>
      </c>
      <c r="AO1276" s="168">
        <v>0.99</v>
      </c>
      <c r="AP1276" s="358">
        <v>1</v>
      </c>
      <c r="AQ1276" s="358">
        <v>1</v>
      </c>
      <c r="AR1276" s="358">
        <v>1</v>
      </c>
      <c r="AS1276" s="359">
        <v>1</v>
      </c>
      <c r="AT1276" s="364">
        <v>0.0721861525408278</v>
      </c>
      <c r="AU1276" s="361">
        <v>0.111111111111111</v>
      </c>
      <c r="AV1276" s="362">
        <v>0.5</v>
      </c>
      <c r="AW1276" s="362">
        <v>0</v>
      </c>
      <c r="AX1276" s="362">
        <v>0.111111111111111</v>
      </c>
      <c r="AY1276" s="142"/>
      <c r="AZ1276" s="140"/>
    </row>
    <row r="1277" spans="1:52">
      <c r="A1277" s="138"/>
      <c r="B1277" s="142"/>
      <c r="C1277" s="172" t="s">
        <v>1974</v>
      </c>
      <c r="D1277" s="166" t="s">
        <v>26</v>
      </c>
      <c r="E1277" s="166" t="s">
        <v>1975</v>
      </c>
      <c r="F1277" s="167" t="s">
        <v>2404</v>
      </c>
      <c r="G1277" s="195" t="s">
        <v>2405</v>
      </c>
      <c r="H1277" s="195" t="s">
        <v>2405</v>
      </c>
      <c r="I1277" s="195" t="s">
        <v>2405</v>
      </c>
      <c r="J1277" s="195" t="s">
        <v>2405</v>
      </c>
      <c r="K1277" s="168">
        <v>0.9</v>
      </c>
      <c r="L1277" s="169">
        <v>0.9375</v>
      </c>
      <c r="M1277" s="169">
        <v>0.981818181818182</v>
      </c>
      <c r="N1277" s="170">
        <v>0.962962962962963</v>
      </c>
      <c r="O1277" s="170">
        <v>0.9375</v>
      </c>
      <c r="P1277" s="356">
        <v>0.9</v>
      </c>
      <c r="Q1277" s="357">
        <v>0.983701557406737</v>
      </c>
      <c r="R1277" s="169">
        <v>0.977414075286416</v>
      </c>
      <c r="S1277" s="169">
        <v>0.989482200647249</v>
      </c>
      <c r="T1277" s="169">
        <v>0.983701557406737</v>
      </c>
      <c r="U1277" s="356">
        <v>0.9</v>
      </c>
      <c r="V1277" s="169">
        <v>0.900398406374502</v>
      </c>
      <c r="W1277" s="169">
        <v>0.879541734860884</v>
      </c>
      <c r="X1277" s="169">
        <v>0.898867313915858</v>
      </c>
      <c r="Y1277" s="169">
        <v>0.900398406374502</v>
      </c>
      <c r="Z1277" s="356">
        <v>0.92</v>
      </c>
      <c r="AA1277" s="356">
        <v>0.945393914130888</v>
      </c>
      <c r="AB1277" s="356">
        <v>0.947795823665893</v>
      </c>
      <c r="AC1277" s="356">
        <v>0.954102122776822</v>
      </c>
      <c r="AD1277" s="356">
        <v>0.945393914130888</v>
      </c>
      <c r="AE1277" s="356">
        <v>0.92</v>
      </c>
      <c r="AF1277" s="169">
        <v>0.998129675810474</v>
      </c>
      <c r="AG1277" s="169">
        <v>0.997138769670958</v>
      </c>
      <c r="AH1277" s="169">
        <v>0.998394004282655</v>
      </c>
      <c r="AI1277" s="169">
        <v>0.998129675810474</v>
      </c>
      <c r="AJ1277" s="356">
        <v>0.92</v>
      </c>
      <c r="AK1277" s="169">
        <v>0.951884057971014</v>
      </c>
      <c r="AL1277" s="169">
        <v>0.954795249069314</v>
      </c>
      <c r="AM1277" s="169">
        <v>0.955369127516778</v>
      </c>
      <c r="AN1277" s="169">
        <v>0.951884057971014</v>
      </c>
      <c r="AO1277" s="168">
        <v>0.99</v>
      </c>
      <c r="AP1277" s="358">
        <v>1</v>
      </c>
      <c r="AQ1277" s="358">
        <v>1</v>
      </c>
      <c r="AR1277" s="358">
        <v>1</v>
      </c>
      <c r="AS1277" s="359">
        <v>1</v>
      </c>
      <c r="AT1277" s="364">
        <v>0.0721861525408278</v>
      </c>
      <c r="AU1277" s="361">
        <v>0</v>
      </c>
      <c r="AV1277" s="362">
        <v>0.111111111111111</v>
      </c>
      <c r="AW1277" s="362">
        <v>-0.0434782608695652</v>
      </c>
      <c r="AX1277" s="362">
        <v>0</v>
      </c>
      <c r="AY1277" s="142"/>
      <c r="AZ1277" s="140"/>
    </row>
    <row r="1278" spans="1:52">
      <c r="A1278" s="138"/>
      <c r="B1278" s="142"/>
      <c r="C1278" s="172" t="s">
        <v>1974</v>
      </c>
      <c r="D1278" s="166" t="s">
        <v>26</v>
      </c>
      <c r="E1278" s="166" t="s">
        <v>1975</v>
      </c>
      <c r="F1278" s="167" t="s">
        <v>2406</v>
      </c>
      <c r="G1278" s="195" t="s">
        <v>2407</v>
      </c>
      <c r="H1278" s="195" t="s">
        <v>2407</v>
      </c>
      <c r="I1278" s="195" t="s">
        <v>2407</v>
      </c>
      <c r="J1278" s="195" t="s">
        <v>2407</v>
      </c>
      <c r="K1278" s="168">
        <v>0.9</v>
      </c>
      <c r="L1278" s="169">
        <v>0.962264150943396</v>
      </c>
      <c r="M1278" s="169">
        <v>1</v>
      </c>
      <c r="N1278" s="170">
        <v>1</v>
      </c>
      <c r="O1278" s="170">
        <v>0.962264150943396</v>
      </c>
      <c r="P1278" s="356">
        <v>0.9</v>
      </c>
      <c r="Q1278" s="357">
        <v>0.986131386861314</v>
      </c>
      <c r="R1278" s="169">
        <v>0.988074359873728</v>
      </c>
      <c r="S1278" s="169">
        <v>0.990265486725664</v>
      </c>
      <c r="T1278" s="169">
        <v>0.986131386861314</v>
      </c>
      <c r="U1278" s="356">
        <v>0.9</v>
      </c>
      <c r="V1278" s="169">
        <v>0.950729927007299</v>
      </c>
      <c r="W1278" s="169">
        <v>0.945633111189056</v>
      </c>
      <c r="X1278" s="169">
        <v>0.951327433628319</v>
      </c>
      <c r="Y1278" s="169">
        <v>0.950729927007299</v>
      </c>
      <c r="Z1278" s="356">
        <v>0.92</v>
      </c>
      <c r="AA1278" s="356">
        <v>0.9734702610184</v>
      </c>
      <c r="AB1278" s="356">
        <v>0.954160246533128</v>
      </c>
      <c r="AC1278" s="356">
        <v>0.970210280373832</v>
      </c>
      <c r="AD1278" s="356">
        <v>0.9734702610184</v>
      </c>
      <c r="AE1278" s="356">
        <v>0.92</v>
      </c>
      <c r="AF1278" s="169">
        <v>0.997629083245522</v>
      </c>
      <c r="AG1278" s="169">
        <v>0.99841449603624</v>
      </c>
      <c r="AH1278" s="169">
        <v>0.997982708933718</v>
      </c>
      <c r="AI1278" s="169">
        <v>0.997629083245522</v>
      </c>
      <c r="AJ1278" s="356">
        <v>0.92</v>
      </c>
      <c r="AK1278" s="169">
        <v>0.976162563501368</v>
      </c>
      <c r="AL1278" s="169">
        <v>0.963466128143932</v>
      </c>
      <c r="AM1278" s="169">
        <v>0.975721323011963</v>
      </c>
      <c r="AN1278" s="169">
        <v>0.976162563501368</v>
      </c>
      <c r="AO1278" s="168">
        <v>0.99</v>
      </c>
      <c r="AP1278" s="358">
        <v>1</v>
      </c>
      <c r="AQ1278" s="358">
        <v>1</v>
      </c>
      <c r="AR1278" s="358">
        <v>1</v>
      </c>
      <c r="AS1278" s="359">
        <v>1</v>
      </c>
      <c r="AT1278" s="364">
        <v>0.0721861525408278</v>
      </c>
      <c r="AU1278" s="361">
        <v>0.0740740740740741</v>
      </c>
      <c r="AV1278" s="362">
        <v>0.08</v>
      </c>
      <c r="AW1278" s="362">
        <v>0.08</v>
      </c>
      <c r="AX1278" s="362">
        <v>0.0740740740740741</v>
      </c>
      <c r="AY1278" s="142"/>
      <c r="AZ1278" s="140"/>
    </row>
    <row r="1279" spans="1:52">
      <c r="A1279" s="138"/>
      <c r="B1279" s="142"/>
      <c r="C1279" s="172" t="s">
        <v>1974</v>
      </c>
      <c r="D1279" s="166" t="s">
        <v>26</v>
      </c>
      <c r="E1279" s="166" t="s">
        <v>1975</v>
      </c>
      <c r="F1279" s="167" t="s">
        <v>2408</v>
      </c>
      <c r="G1279" s="195" t="s">
        <v>2409</v>
      </c>
      <c r="H1279" s="195" t="s">
        <v>2409</v>
      </c>
      <c r="I1279" s="195" t="s">
        <v>2409</v>
      </c>
      <c r="J1279" s="195" t="s">
        <v>2409</v>
      </c>
      <c r="K1279" s="168">
        <v>0.9</v>
      </c>
      <c r="L1279" s="169">
        <v>0.962962962962963</v>
      </c>
      <c r="M1279" s="169">
        <v>0.925925925925926</v>
      </c>
      <c r="N1279" s="170">
        <v>0.923076923076923</v>
      </c>
      <c r="O1279" s="170">
        <v>0.962962962962963</v>
      </c>
      <c r="P1279" s="356">
        <v>0.9</v>
      </c>
      <c r="Q1279" s="357">
        <v>0.995637949836423</v>
      </c>
      <c r="R1279" s="169">
        <v>0.993847415914684</v>
      </c>
      <c r="S1279" s="169">
        <v>0.994833948339483</v>
      </c>
      <c r="T1279" s="169">
        <v>0.995637949836423</v>
      </c>
      <c r="U1279" s="356">
        <v>0.9</v>
      </c>
      <c r="V1279" s="169">
        <v>0.902944383860414</v>
      </c>
      <c r="W1279" s="169">
        <v>0.912633305988515</v>
      </c>
      <c r="X1279" s="169">
        <v>0.915129151291513</v>
      </c>
      <c r="Y1279" s="169">
        <v>0.902944383860414</v>
      </c>
      <c r="Z1279" s="356">
        <v>0.92</v>
      </c>
      <c r="AA1279" s="356" t="s">
        <v>32</v>
      </c>
      <c r="AB1279" s="356" t="s">
        <v>32</v>
      </c>
      <c r="AC1279" s="356" t="s">
        <v>32</v>
      </c>
      <c r="AD1279" s="356" t="s">
        <v>32</v>
      </c>
      <c r="AE1279" s="356">
        <v>0.92</v>
      </c>
      <c r="AF1279" s="169">
        <v>1</v>
      </c>
      <c r="AG1279" s="169">
        <v>0.998830409356725</v>
      </c>
      <c r="AH1279" s="169">
        <v>1</v>
      </c>
      <c r="AI1279" s="169">
        <v>1</v>
      </c>
      <c r="AJ1279" s="356">
        <v>0.92</v>
      </c>
      <c r="AK1279" s="169">
        <v>0.964849354375897</v>
      </c>
      <c r="AL1279" s="169">
        <v>0.968006562756358</v>
      </c>
      <c r="AM1279" s="169">
        <v>0.966789667896679</v>
      </c>
      <c r="AN1279" s="169">
        <v>0.964849354375897</v>
      </c>
      <c r="AO1279" s="168">
        <v>0.99</v>
      </c>
      <c r="AP1279" s="358">
        <v>1</v>
      </c>
      <c r="AQ1279" s="358">
        <v>1</v>
      </c>
      <c r="AR1279" s="358">
        <v>1</v>
      </c>
      <c r="AS1279" s="359">
        <v>1</v>
      </c>
      <c r="AT1279" s="364">
        <v>0.0721861525408278</v>
      </c>
      <c r="AU1279" s="361">
        <v>0.0769230769230769</v>
      </c>
      <c r="AV1279" s="362">
        <v>0.666666666666667</v>
      </c>
      <c r="AW1279" s="362">
        <v>0</v>
      </c>
      <c r="AX1279" s="362">
        <v>0.0769230769230769</v>
      </c>
      <c r="AY1279" s="142"/>
      <c r="AZ1279" s="140"/>
    </row>
    <row r="1280" spans="1:52">
      <c r="A1280" s="138"/>
      <c r="B1280" s="142"/>
      <c r="C1280" s="172" t="s">
        <v>1974</v>
      </c>
      <c r="D1280" s="166" t="s">
        <v>26</v>
      </c>
      <c r="E1280" s="166" t="s">
        <v>1975</v>
      </c>
      <c r="F1280" s="167" t="s">
        <v>2410</v>
      </c>
      <c r="G1280" s="195" t="s">
        <v>2411</v>
      </c>
      <c r="H1280" s="195" t="s">
        <v>2411</v>
      </c>
      <c r="I1280" s="195" t="s">
        <v>2411</v>
      </c>
      <c r="J1280" s="195" t="s">
        <v>2411</v>
      </c>
      <c r="K1280" s="168">
        <v>0.9</v>
      </c>
      <c r="L1280" s="169">
        <v>1</v>
      </c>
      <c r="M1280" s="169">
        <v>0.978260869565217</v>
      </c>
      <c r="N1280" s="170">
        <v>1</v>
      </c>
      <c r="O1280" s="170">
        <v>1</v>
      </c>
      <c r="P1280" s="356">
        <v>0.9</v>
      </c>
      <c r="Q1280" s="357">
        <v>0.991917150795655</v>
      </c>
      <c r="R1280" s="169">
        <v>0.990620689655172</v>
      </c>
      <c r="S1280" s="169">
        <v>0.993975903614458</v>
      </c>
      <c r="T1280" s="169">
        <v>0.991917150795655</v>
      </c>
      <c r="U1280" s="356">
        <v>0.9</v>
      </c>
      <c r="V1280" s="169">
        <v>0.945188178833039</v>
      </c>
      <c r="W1280" s="169">
        <v>0.964689655172414</v>
      </c>
      <c r="X1280" s="169">
        <v>0.980421686746988</v>
      </c>
      <c r="Y1280" s="169">
        <v>0.945188178833039</v>
      </c>
      <c r="Z1280" s="356">
        <v>0.92</v>
      </c>
      <c r="AA1280" s="356" t="s">
        <v>32</v>
      </c>
      <c r="AB1280" s="356" t="s">
        <v>32</v>
      </c>
      <c r="AC1280" s="356" t="s">
        <v>32</v>
      </c>
      <c r="AD1280" s="356" t="s">
        <v>32</v>
      </c>
      <c r="AE1280" s="356">
        <v>0.92</v>
      </c>
      <c r="AF1280" s="169">
        <v>0.989229494614747</v>
      </c>
      <c r="AG1280" s="169">
        <v>0.993660855784469</v>
      </c>
      <c r="AH1280" s="169">
        <v>0.999363057324841</v>
      </c>
      <c r="AI1280" s="169">
        <v>0.989229494614747</v>
      </c>
      <c r="AJ1280" s="356">
        <v>0.92</v>
      </c>
      <c r="AK1280" s="169">
        <v>0.975615824832048</v>
      </c>
      <c r="AL1280" s="169">
        <v>0.971862068965517</v>
      </c>
      <c r="AM1280" s="169">
        <v>0.984939759036145</v>
      </c>
      <c r="AN1280" s="169">
        <v>0.975615824832048</v>
      </c>
      <c r="AO1280" s="168">
        <v>0.99</v>
      </c>
      <c r="AP1280" s="358">
        <v>1</v>
      </c>
      <c r="AQ1280" s="358">
        <v>1</v>
      </c>
      <c r="AR1280" s="358">
        <v>1</v>
      </c>
      <c r="AS1280" s="359">
        <v>1</v>
      </c>
      <c r="AT1280" s="364">
        <v>0.0721861525408278</v>
      </c>
      <c r="AU1280" s="361">
        <v>0.0434782608695652</v>
      </c>
      <c r="AV1280" s="362">
        <v>0.166666666666667</v>
      </c>
      <c r="AW1280" s="362">
        <v>0.0588235294117647</v>
      </c>
      <c r="AX1280" s="362">
        <v>0.0434782608695652</v>
      </c>
      <c r="AY1280" s="142"/>
      <c r="AZ1280" s="140"/>
    </row>
    <row r="1281" spans="1:52">
      <c r="A1281" s="138"/>
      <c r="B1281" s="142"/>
      <c r="C1281" s="172" t="s">
        <v>1974</v>
      </c>
      <c r="D1281" s="166" t="s">
        <v>26</v>
      </c>
      <c r="E1281" s="166" t="s">
        <v>1975</v>
      </c>
      <c r="F1281" s="167" t="s">
        <v>2412</v>
      </c>
      <c r="G1281" s="195" t="s">
        <v>2413</v>
      </c>
      <c r="H1281" s="195" t="s">
        <v>2413</v>
      </c>
      <c r="I1281" s="195" t="s">
        <v>2413</v>
      </c>
      <c r="J1281" s="195" t="s">
        <v>2413</v>
      </c>
      <c r="K1281" s="168">
        <v>0.9</v>
      </c>
      <c r="L1281" s="169">
        <v>0.96</v>
      </c>
      <c r="M1281" s="169">
        <v>0.8</v>
      </c>
      <c r="N1281" s="170">
        <v>0.826086956521739</v>
      </c>
      <c r="O1281" s="170">
        <v>0.96</v>
      </c>
      <c r="P1281" s="356">
        <v>0.9</v>
      </c>
      <c r="Q1281" s="357">
        <v>0.942880128720837</v>
      </c>
      <c r="R1281" s="169">
        <v>0.989681857265692</v>
      </c>
      <c r="S1281" s="169">
        <v>0.984674329501916</v>
      </c>
      <c r="T1281" s="169">
        <v>0.942880128720837</v>
      </c>
      <c r="U1281" s="356">
        <v>0.9</v>
      </c>
      <c r="V1281" s="169">
        <v>0.807320997586484</v>
      </c>
      <c r="W1281" s="169">
        <v>0.894239036973345</v>
      </c>
      <c r="X1281" s="169">
        <v>0.890421455938697</v>
      </c>
      <c r="Y1281" s="169">
        <v>0.807320997586484</v>
      </c>
      <c r="Z1281" s="356">
        <v>0.92</v>
      </c>
      <c r="AA1281" s="356" t="s">
        <v>32</v>
      </c>
      <c r="AB1281" s="356" t="s">
        <v>32</v>
      </c>
      <c r="AC1281" s="356" t="s">
        <v>32</v>
      </c>
      <c r="AD1281" s="356" t="s">
        <v>32</v>
      </c>
      <c r="AE1281" s="356">
        <v>0.92</v>
      </c>
      <c r="AF1281" s="169">
        <v>0.991883116883117</v>
      </c>
      <c r="AG1281" s="169">
        <v>0.998863636363636</v>
      </c>
      <c r="AH1281" s="169">
        <v>0.999335548172757</v>
      </c>
      <c r="AI1281" s="169">
        <v>0.991883116883117</v>
      </c>
      <c r="AJ1281" s="356">
        <v>0.92</v>
      </c>
      <c r="AK1281" s="169">
        <v>0.943936381709742</v>
      </c>
      <c r="AL1281" s="169">
        <v>0.950558899398108</v>
      </c>
      <c r="AM1281" s="169">
        <v>0.935632183908046</v>
      </c>
      <c r="AN1281" s="169">
        <v>0.943936381709742</v>
      </c>
      <c r="AO1281" s="168">
        <v>0.99</v>
      </c>
      <c r="AP1281" s="358">
        <v>1</v>
      </c>
      <c r="AQ1281" s="358">
        <v>1</v>
      </c>
      <c r="AR1281" s="358">
        <v>1</v>
      </c>
      <c r="AS1281" s="359">
        <v>1</v>
      </c>
      <c r="AT1281" s="364">
        <v>0.0721861525408278</v>
      </c>
      <c r="AU1281" s="361">
        <v>0.0666666666666667</v>
      </c>
      <c r="AV1281" s="362">
        <v>0.714285714285714</v>
      </c>
      <c r="AW1281" s="362">
        <v>0</v>
      </c>
      <c r="AX1281" s="362">
        <v>0.0666666666666667</v>
      </c>
      <c r="AY1281" s="142"/>
      <c r="AZ1281" s="140"/>
    </row>
    <row r="1282" spans="1:52">
      <c r="A1282" s="138"/>
      <c r="B1282" s="142"/>
      <c r="C1282" s="172" t="s">
        <v>1974</v>
      </c>
      <c r="D1282" s="166" t="s">
        <v>26</v>
      </c>
      <c r="E1282" s="166" t="s">
        <v>1975</v>
      </c>
      <c r="F1282" s="167" t="s">
        <v>2414</v>
      </c>
      <c r="G1282" s="195" t="s">
        <v>2415</v>
      </c>
      <c r="H1282" s="195" t="s">
        <v>2415</v>
      </c>
      <c r="I1282" s="195" t="s">
        <v>2415</v>
      </c>
      <c r="J1282" s="195" t="s">
        <v>2415</v>
      </c>
      <c r="K1282" s="168">
        <v>0.9</v>
      </c>
      <c r="L1282" s="169">
        <v>1</v>
      </c>
      <c r="M1282" s="169">
        <v>0.90625</v>
      </c>
      <c r="N1282" s="170">
        <v>0.892857142857143</v>
      </c>
      <c r="O1282" s="170">
        <v>1</v>
      </c>
      <c r="P1282" s="356">
        <v>0.9</v>
      </c>
      <c r="Q1282" s="357">
        <v>0.986739469578783</v>
      </c>
      <c r="R1282" s="169">
        <v>0.975879794385133</v>
      </c>
      <c r="S1282" s="169">
        <v>0.990391722099039</v>
      </c>
      <c r="T1282" s="169">
        <v>0.986739469578783</v>
      </c>
      <c r="U1282" s="356">
        <v>0.9</v>
      </c>
      <c r="V1282" s="169">
        <v>0.842823712948518</v>
      </c>
      <c r="W1282" s="169">
        <v>0.791617240015817</v>
      </c>
      <c r="X1282" s="169">
        <v>0.807834441980783</v>
      </c>
      <c r="Y1282" s="169">
        <v>0.842823712948518</v>
      </c>
      <c r="Z1282" s="356">
        <v>0.92</v>
      </c>
      <c r="AA1282" s="356" t="s">
        <v>32</v>
      </c>
      <c r="AB1282" s="356" t="s">
        <v>32</v>
      </c>
      <c r="AC1282" s="356" t="s">
        <v>32</v>
      </c>
      <c r="AD1282" s="356" t="s">
        <v>32</v>
      </c>
      <c r="AE1282" s="356">
        <v>0.92</v>
      </c>
      <c r="AF1282" s="169">
        <v>0.999152542372881</v>
      </c>
      <c r="AG1282" s="169">
        <v>0.995662949194548</v>
      </c>
      <c r="AH1282" s="169">
        <v>0.998466845534688</v>
      </c>
      <c r="AI1282" s="169">
        <v>0.999152542372881</v>
      </c>
      <c r="AJ1282" s="356">
        <v>0.92</v>
      </c>
      <c r="AK1282" s="169">
        <v>0.899503247993886</v>
      </c>
      <c r="AL1282" s="169">
        <v>0.876631079478055</v>
      </c>
      <c r="AM1282" s="169">
        <v>0.907612712490761</v>
      </c>
      <c r="AN1282" s="169">
        <v>0.899503247993886</v>
      </c>
      <c r="AO1282" s="168">
        <v>0.99</v>
      </c>
      <c r="AP1282" s="358">
        <v>1</v>
      </c>
      <c r="AQ1282" s="358">
        <v>1</v>
      </c>
      <c r="AR1282" s="358">
        <v>1</v>
      </c>
      <c r="AS1282" s="359">
        <v>1</v>
      </c>
      <c r="AT1282" s="364">
        <v>0.0721861525408278</v>
      </c>
      <c r="AU1282" s="361">
        <v>0</v>
      </c>
      <c r="AV1282" s="362">
        <v>0.181818181818182</v>
      </c>
      <c r="AW1282" s="362">
        <v>0</v>
      </c>
      <c r="AX1282" s="362">
        <v>0</v>
      </c>
      <c r="AY1282" s="142"/>
      <c r="AZ1282" s="140"/>
    </row>
    <row r="1283" spans="1:52">
      <c r="A1283" s="138"/>
      <c r="B1283" s="142"/>
      <c r="C1283" s="172" t="s">
        <v>1974</v>
      </c>
      <c r="D1283" s="166" t="s">
        <v>26</v>
      </c>
      <c r="E1283" s="166" t="s">
        <v>1975</v>
      </c>
      <c r="F1283" s="167" t="s">
        <v>2416</v>
      </c>
      <c r="G1283" s="195" t="s">
        <v>2417</v>
      </c>
      <c r="H1283" s="195" t="s">
        <v>2417</v>
      </c>
      <c r="I1283" s="195" t="s">
        <v>2417</v>
      </c>
      <c r="J1283" s="195" t="s">
        <v>2417</v>
      </c>
      <c r="K1283" s="168">
        <v>0.9</v>
      </c>
      <c r="L1283" s="169">
        <v>1</v>
      </c>
      <c r="M1283" s="169">
        <v>0.761904761904762</v>
      </c>
      <c r="N1283" s="170">
        <v>0.777777777777778</v>
      </c>
      <c r="O1283" s="170">
        <v>1</v>
      </c>
      <c r="P1283" s="356">
        <v>0.9</v>
      </c>
      <c r="Q1283" s="357">
        <v>0.987341772151899</v>
      </c>
      <c r="R1283" s="169">
        <v>0.885604816639299</v>
      </c>
      <c r="S1283" s="169">
        <v>0.982002249718785</v>
      </c>
      <c r="T1283" s="169">
        <v>0.987341772151899</v>
      </c>
      <c r="U1283" s="356">
        <v>0.9</v>
      </c>
      <c r="V1283" s="169">
        <v>0.939873417721519</v>
      </c>
      <c r="W1283" s="169">
        <v>0.828680897646415</v>
      </c>
      <c r="X1283" s="169">
        <v>0.934758155230596</v>
      </c>
      <c r="Y1283" s="169">
        <v>0.939873417721519</v>
      </c>
      <c r="Z1283" s="356">
        <v>0.92</v>
      </c>
      <c r="AA1283" s="356">
        <v>1</v>
      </c>
      <c r="AB1283" s="356" t="s">
        <v>32</v>
      </c>
      <c r="AC1283" s="356" t="s">
        <v>32</v>
      </c>
      <c r="AD1283" s="356">
        <v>1</v>
      </c>
      <c r="AE1283" s="356">
        <v>0.92</v>
      </c>
      <c r="AF1283" s="169">
        <v>1</v>
      </c>
      <c r="AG1283" s="169">
        <v>1</v>
      </c>
      <c r="AH1283" s="169">
        <v>0.997326203208556</v>
      </c>
      <c r="AI1283" s="169">
        <v>1</v>
      </c>
      <c r="AJ1283" s="356">
        <v>0.92</v>
      </c>
      <c r="AK1283" s="169">
        <v>0.966911764705882</v>
      </c>
      <c r="AL1283" s="169">
        <v>0.956759715380405</v>
      </c>
      <c r="AM1283" s="169">
        <v>0.973003374578178</v>
      </c>
      <c r="AN1283" s="169">
        <v>0.966911764705882</v>
      </c>
      <c r="AO1283" s="168">
        <v>0.99</v>
      </c>
      <c r="AP1283" s="358">
        <v>1</v>
      </c>
      <c r="AQ1283" s="358">
        <v>1</v>
      </c>
      <c r="AR1283" s="358">
        <v>1</v>
      </c>
      <c r="AS1283" s="359">
        <v>1</v>
      </c>
      <c r="AT1283" s="364">
        <v>0.0721861525408278</v>
      </c>
      <c r="AU1283" s="361">
        <v>0</v>
      </c>
      <c r="AV1283" s="362">
        <v>0</v>
      </c>
      <c r="AW1283" s="362">
        <v>0.285714285714286</v>
      </c>
      <c r="AX1283" s="362">
        <v>0</v>
      </c>
      <c r="AY1283" s="142"/>
      <c r="AZ1283" s="140"/>
    </row>
    <row r="1284" spans="1:52">
      <c r="A1284" s="138"/>
      <c r="B1284" s="142"/>
      <c r="C1284" s="172" t="s">
        <v>1974</v>
      </c>
      <c r="D1284" s="166" t="s">
        <v>26</v>
      </c>
      <c r="E1284" s="166" t="s">
        <v>1975</v>
      </c>
      <c r="F1284" s="167" t="s">
        <v>2418</v>
      </c>
      <c r="G1284" s="195" t="s">
        <v>2419</v>
      </c>
      <c r="H1284" s="195" t="s">
        <v>2419</v>
      </c>
      <c r="I1284" s="195" t="s">
        <v>2419</v>
      </c>
      <c r="J1284" s="195" t="s">
        <v>2419</v>
      </c>
      <c r="K1284" s="168">
        <v>0.9</v>
      </c>
      <c r="L1284" s="169">
        <v>0.903225806451613</v>
      </c>
      <c r="M1284" s="169">
        <v>0.931034482758621</v>
      </c>
      <c r="N1284" s="170">
        <v>0.857142857142857</v>
      </c>
      <c r="O1284" s="170">
        <v>0.903225806451613</v>
      </c>
      <c r="P1284" s="356">
        <v>0.9</v>
      </c>
      <c r="Q1284" s="357">
        <v>0.939425051334702</v>
      </c>
      <c r="R1284" s="169">
        <v>0.972269383135257</v>
      </c>
      <c r="S1284" s="169">
        <v>0.992616033755274</v>
      </c>
      <c r="T1284" s="169">
        <v>0.939425051334702</v>
      </c>
      <c r="U1284" s="356">
        <v>0.9</v>
      </c>
      <c r="V1284" s="169">
        <v>0.870636550308008</v>
      </c>
      <c r="W1284" s="169">
        <v>0.876061120543294</v>
      </c>
      <c r="X1284" s="169">
        <v>0.881856540084388</v>
      </c>
      <c r="Y1284" s="169">
        <v>0.870636550308008</v>
      </c>
      <c r="Z1284" s="356">
        <v>0.92</v>
      </c>
      <c r="AA1284" s="356" t="s">
        <v>32</v>
      </c>
      <c r="AB1284" s="356" t="s">
        <v>32</v>
      </c>
      <c r="AC1284" s="356" t="s">
        <v>32</v>
      </c>
      <c r="AD1284" s="356" t="s">
        <v>32</v>
      </c>
      <c r="AE1284" s="356">
        <v>0.92</v>
      </c>
      <c r="AF1284" s="169">
        <v>1</v>
      </c>
      <c r="AG1284" s="169">
        <v>1</v>
      </c>
      <c r="AH1284" s="169">
        <v>1</v>
      </c>
      <c r="AI1284" s="169">
        <v>1</v>
      </c>
      <c r="AJ1284" s="356">
        <v>0.92</v>
      </c>
      <c r="AK1284" s="169">
        <v>0.946803069053708</v>
      </c>
      <c r="AL1284" s="169">
        <v>0.943972835314092</v>
      </c>
      <c r="AM1284" s="169">
        <v>0.94831223628692</v>
      </c>
      <c r="AN1284" s="169">
        <v>0.946803069053708</v>
      </c>
      <c r="AO1284" s="168">
        <v>0.99</v>
      </c>
      <c r="AP1284" s="358">
        <v>1</v>
      </c>
      <c r="AQ1284" s="358">
        <v>1</v>
      </c>
      <c r="AR1284" s="358">
        <v>1</v>
      </c>
      <c r="AS1284" s="359">
        <v>1</v>
      </c>
      <c r="AT1284" s="364">
        <v>0.0721861525408278</v>
      </c>
      <c r="AU1284" s="361">
        <v>0</v>
      </c>
      <c r="AV1284" s="362">
        <v>0.0909090909090909</v>
      </c>
      <c r="AW1284" s="362">
        <v>0</v>
      </c>
      <c r="AX1284" s="362">
        <v>0</v>
      </c>
      <c r="AY1284" s="142"/>
      <c r="AZ1284" s="140"/>
    </row>
    <row r="1285" spans="1:52">
      <c r="A1285" s="138"/>
      <c r="B1285" s="142"/>
      <c r="C1285" s="172" t="s">
        <v>1974</v>
      </c>
      <c r="D1285" s="166" t="s">
        <v>26</v>
      </c>
      <c r="E1285" s="166" t="s">
        <v>1975</v>
      </c>
      <c r="F1285" s="167" t="s">
        <v>2420</v>
      </c>
      <c r="G1285" s="195" t="s">
        <v>2421</v>
      </c>
      <c r="H1285" s="195" t="s">
        <v>2421</v>
      </c>
      <c r="I1285" s="195" t="s">
        <v>2421</v>
      </c>
      <c r="J1285" s="195" t="s">
        <v>2421</v>
      </c>
      <c r="K1285" s="168">
        <v>0.9</v>
      </c>
      <c r="L1285" s="169">
        <v>0.966666666666667</v>
      </c>
      <c r="M1285" s="169">
        <v>1</v>
      </c>
      <c r="N1285" s="170">
        <v>1</v>
      </c>
      <c r="O1285" s="170">
        <v>0.966666666666667</v>
      </c>
      <c r="P1285" s="356">
        <v>0.9</v>
      </c>
      <c r="Q1285" s="357">
        <v>0.987712665406427</v>
      </c>
      <c r="R1285" s="169">
        <v>0.943071965628357</v>
      </c>
      <c r="S1285" s="169">
        <v>0.985408560311284</v>
      </c>
      <c r="T1285" s="169">
        <v>0.987712665406427</v>
      </c>
      <c r="U1285" s="356">
        <v>0.9</v>
      </c>
      <c r="V1285" s="169">
        <v>0.931001890359168</v>
      </c>
      <c r="W1285" s="169">
        <v>0.943609022556391</v>
      </c>
      <c r="X1285" s="169">
        <v>0.944552529182879</v>
      </c>
      <c r="Y1285" s="169">
        <v>0.931001890359168</v>
      </c>
      <c r="Z1285" s="356">
        <v>0.92</v>
      </c>
      <c r="AA1285" s="356" t="s">
        <v>32</v>
      </c>
      <c r="AB1285" s="356" t="s">
        <v>32</v>
      </c>
      <c r="AC1285" s="356" t="s">
        <v>32</v>
      </c>
      <c r="AD1285" s="356" t="s">
        <v>32</v>
      </c>
      <c r="AE1285" s="356">
        <v>0.92</v>
      </c>
      <c r="AF1285" s="169">
        <v>1</v>
      </c>
      <c r="AG1285" s="169">
        <v>1</v>
      </c>
      <c r="AH1285" s="169">
        <v>1</v>
      </c>
      <c r="AI1285" s="169">
        <v>1</v>
      </c>
      <c r="AJ1285" s="356">
        <v>0.92</v>
      </c>
      <c r="AK1285" s="169">
        <v>0.960849056603774</v>
      </c>
      <c r="AL1285" s="169">
        <v>0.966165413533835</v>
      </c>
      <c r="AM1285" s="169">
        <v>0.953307392996109</v>
      </c>
      <c r="AN1285" s="169">
        <v>0.960849056603774</v>
      </c>
      <c r="AO1285" s="168">
        <v>0.99</v>
      </c>
      <c r="AP1285" s="358">
        <v>1</v>
      </c>
      <c r="AQ1285" s="358">
        <v>1</v>
      </c>
      <c r="AR1285" s="358">
        <v>1</v>
      </c>
      <c r="AS1285" s="359">
        <v>1</v>
      </c>
      <c r="AT1285" s="364">
        <v>0.0721861525408278</v>
      </c>
      <c r="AU1285" s="361">
        <v>0</v>
      </c>
      <c r="AV1285" s="362">
        <v>0.2</v>
      </c>
      <c r="AW1285" s="362">
        <v>0</v>
      </c>
      <c r="AX1285" s="362">
        <v>0</v>
      </c>
      <c r="AY1285" s="142"/>
      <c r="AZ1285" s="140"/>
    </row>
    <row r="1286" spans="1:52">
      <c r="A1286" s="138"/>
      <c r="B1286" s="142"/>
      <c r="C1286" s="172" t="s">
        <v>1974</v>
      </c>
      <c r="D1286" s="166" t="s">
        <v>26</v>
      </c>
      <c r="E1286" s="166" t="s">
        <v>1975</v>
      </c>
      <c r="F1286" s="167" t="s">
        <v>2422</v>
      </c>
      <c r="G1286" s="195" t="s">
        <v>2423</v>
      </c>
      <c r="H1286" s="195" t="s">
        <v>2423</v>
      </c>
      <c r="I1286" s="195" t="s">
        <v>2423</v>
      </c>
      <c r="J1286" s="195" t="s">
        <v>2423</v>
      </c>
      <c r="K1286" s="168">
        <v>0.9</v>
      </c>
      <c r="L1286" s="169">
        <v>0.896551724137931</v>
      </c>
      <c r="M1286" s="169">
        <v>0.944444444444444</v>
      </c>
      <c r="N1286" s="170">
        <v>0.91304347826087</v>
      </c>
      <c r="O1286" s="170">
        <v>0.896551724137931</v>
      </c>
      <c r="P1286" s="356">
        <v>0.9</v>
      </c>
      <c r="Q1286" s="357">
        <v>0.988419872992155</v>
      </c>
      <c r="R1286" s="169">
        <v>0.991489361702128</v>
      </c>
      <c r="S1286" s="169">
        <v>0.992978936810431</v>
      </c>
      <c r="T1286" s="169">
        <v>0.988419872992155</v>
      </c>
      <c r="U1286" s="356">
        <v>0.9</v>
      </c>
      <c r="V1286" s="169">
        <v>0.934254762794173</v>
      </c>
      <c r="W1286" s="169">
        <v>0.943520309477756</v>
      </c>
      <c r="X1286" s="169">
        <v>0.941825476429288</v>
      </c>
      <c r="Y1286" s="169">
        <v>0.934254762794173</v>
      </c>
      <c r="Z1286" s="356">
        <v>0.92</v>
      </c>
      <c r="AA1286" s="356">
        <v>0.935988620199147</v>
      </c>
      <c r="AB1286" s="356">
        <v>0.935611510791367</v>
      </c>
      <c r="AC1286" s="356">
        <v>0.943521594684385</v>
      </c>
      <c r="AD1286" s="356">
        <v>0.935988620199147</v>
      </c>
      <c r="AE1286" s="356">
        <v>0.92</v>
      </c>
      <c r="AF1286" s="169">
        <v>1</v>
      </c>
      <c r="AG1286" s="169">
        <v>1</v>
      </c>
      <c r="AH1286" s="169">
        <v>0.998271391529818</v>
      </c>
      <c r="AI1286" s="169">
        <v>1</v>
      </c>
      <c r="AJ1286" s="356">
        <v>0.92</v>
      </c>
      <c r="AK1286" s="169">
        <v>0.95474372955289</v>
      </c>
      <c r="AL1286" s="169">
        <v>0.9547064305685</v>
      </c>
      <c r="AM1286" s="169">
        <v>0.956847360912982</v>
      </c>
      <c r="AN1286" s="169">
        <v>0.95474372955289</v>
      </c>
      <c r="AO1286" s="168">
        <v>0.99</v>
      </c>
      <c r="AP1286" s="358">
        <v>1</v>
      </c>
      <c r="AQ1286" s="358">
        <v>1</v>
      </c>
      <c r="AR1286" s="358">
        <v>1</v>
      </c>
      <c r="AS1286" s="359">
        <v>1</v>
      </c>
      <c r="AT1286" s="364">
        <v>0.0721861525408278</v>
      </c>
      <c r="AU1286" s="361">
        <v>0.0606060606060606</v>
      </c>
      <c r="AV1286" s="362">
        <v>0.333333333333333</v>
      </c>
      <c r="AW1286" s="362">
        <v>0.176470588235294</v>
      </c>
      <c r="AX1286" s="362">
        <v>0.0606060606060606</v>
      </c>
      <c r="AY1286" s="142"/>
      <c r="AZ1286" s="140"/>
    </row>
    <row r="1287" spans="1:52">
      <c r="A1287" s="138"/>
      <c r="B1287" s="142"/>
      <c r="C1287" s="172" t="s">
        <v>1974</v>
      </c>
      <c r="D1287" s="166" t="s">
        <v>26</v>
      </c>
      <c r="E1287" s="166" t="s">
        <v>1975</v>
      </c>
      <c r="F1287" s="167" t="s">
        <v>2424</v>
      </c>
      <c r="G1287" s="195" t="s">
        <v>2425</v>
      </c>
      <c r="H1287" s="195" t="s">
        <v>2425</v>
      </c>
      <c r="I1287" s="195" t="s">
        <v>2425</v>
      </c>
      <c r="J1287" s="195" t="s">
        <v>2425</v>
      </c>
      <c r="K1287" s="168">
        <v>0.9</v>
      </c>
      <c r="L1287" s="169">
        <v>0.950617283950617</v>
      </c>
      <c r="M1287" s="169">
        <v>0.951807228915663</v>
      </c>
      <c r="N1287" s="170">
        <v>0.929577464788732</v>
      </c>
      <c r="O1287" s="170">
        <v>0.950617283950617</v>
      </c>
      <c r="P1287" s="356">
        <v>0.9</v>
      </c>
      <c r="Q1287" s="357">
        <v>0.982252721249408</v>
      </c>
      <c r="R1287" s="169">
        <v>0.983825597749648</v>
      </c>
      <c r="S1287" s="169">
        <v>0.982057416267943</v>
      </c>
      <c r="T1287" s="169">
        <v>0.982252721249408</v>
      </c>
      <c r="U1287" s="356">
        <v>0.9</v>
      </c>
      <c r="V1287" s="169">
        <v>0.927354472314245</v>
      </c>
      <c r="W1287" s="169">
        <v>0.938115330520394</v>
      </c>
      <c r="X1287" s="169">
        <v>0.944377990430622</v>
      </c>
      <c r="Y1287" s="169">
        <v>0.927354472314245</v>
      </c>
      <c r="Z1287" s="356">
        <v>0.92</v>
      </c>
      <c r="AA1287" s="356">
        <v>0.949769686334722</v>
      </c>
      <c r="AB1287" s="356">
        <v>0.94443168771527</v>
      </c>
      <c r="AC1287" s="356">
        <v>0.944197192742212</v>
      </c>
      <c r="AD1287" s="356">
        <v>0.949769686334722</v>
      </c>
      <c r="AE1287" s="356">
        <v>0.92</v>
      </c>
      <c r="AF1287" s="169">
        <v>0.998179832544594</v>
      </c>
      <c r="AG1287" s="169">
        <v>0.996770025839793</v>
      </c>
      <c r="AH1287" s="169">
        <v>0.993742550655542</v>
      </c>
      <c r="AI1287" s="169">
        <v>0.998179832544594</v>
      </c>
      <c r="AJ1287" s="356">
        <v>0.92</v>
      </c>
      <c r="AK1287" s="169">
        <v>0.960480126825954</v>
      </c>
      <c r="AL1287" s="169">
        <v>0.956617561767776</v>
      </c>
      <c r="AM1287" s="169">
        <v>0.956247279059643</v>
      </c>
      <c r="AN1287" s="169">
        <v>0.960480126825954</v>
      </c>
      <c r="AO1287" s="168">
        <v>0.99</v>
      </c>
      <c r="AP1287" s="358">
        <v>1</v>
      </c>
      <c r="AQ1287" s="358">
        <v>1</v>
      </c>
      <c r="AR1287" s="358">
        <v>1</v>
      </c>
      <c r="AS1287" s="359">
        <v>1</v>
      </c>
      <c r="AT1287" s="364">
        <v>0.0721861525408278</v>
      </c>
      <c r="AU1287" s="361">
        <v>0.0204081632653061</v>
      </c>
      <c r="AV1287" s="362">
        <v>0.25</v>
      </c>
      <c r="AW1287" s="362">
        <v>0</v>
      </c>
      <c r="AX1287" s="362">
        <v>0.0204081632653061</v>
      </c>
      <c r="AY1287" s="142"/>
      <c r="AZ1287" s="140"/>
    </row>
    <row r="1288" spans="1:52">
      <c r="A1288" s="138"/>
      <c r="B1288" s="142"/>
      <c r="C1288" s="172" t="s">
        <v>1974</v>
      </c>
      <c r="D1288" s="166" t="s">
        <v>26</v>
      </c>
      <c r="E1288" s="166" t="s">
        <v>1975</v>
      </c>
      <c r="F1288" s="167" t="s">
        <v>2426</v>
      </c>
      <c r="G1288" s="195" t="s">
        <v>2427</v>
      </c>
      <c r="H1288" s="195" t="s">
        <v>2427</v>
      </c>
      <c r="I1288" s="195" t="s">
        <v>2427</v>
      </c>
      <c r="J1288" s="195" t="s">
        <v>2427</v>
      </c>
      <c r="K1288" s="168">
        <v>0.9</v>
      </c>
      <c r="L1288" s="169">
        <v>0.933333333333333</v>
      </c>
      <c r="M1288" s="169">
        <v>0.96551724137931</v>
      </c>
      <c r="N1288" s="170">
        <v>0.892857142857143</v>
      </c>
      <c r="O1288" s="170">
        <v>0.933333333333333</v>
      </c>
      <c r="P1288" s="356">
        <v>0.9</v>
      </c>
      <c r="Q1288" s="357">
        <v>0.986240110079119</v>
      </c>
      <c r="R1288" s="169">
        <v>0.944006309148265</v>
      </c>
      <c r="S1288" s="169">
        <v>0.956272401433692</v>
      </c>
      <c r="T1288" s="169">
        <v>0.986240110079119</v>
      </c>
      <c r="U1288" s="356">
        <v>0.9</v>
      </c>
      <c r="V1288" s="169">
        <v>0.629170966632267</v>
      </c>
      <c r="W1288" s="169">
        <v>0.652996845425868</v>
      </c>
      <c r="X1288" s="169">
        <v>0.70752688172043</v>
      </c>
      <c r="Y1288" s="169">
        <v>0.629170966632267</v>
      </c>
      <c r="Z1288" s="356">
        <v>0.92</v>
      </c>
      <c r="AA1288" s="356" t="s">
        <v>32</v>
      </c>
      <c r="AB1288" s="356" t="s">
        <v>32</v>
      </c>
      <c r="AC1288" s="356" t="s">
        <v>32</v>
      </c>
      <c r="AD1288" s="356" t="s">
        <v>32</v>
      </c>
      <c r="AE1288" s="356">
        <v>0.92</v>
      </c>
      <c r="AF1288" s="169">
        <v>1</v>
      </c>
      <c r="AG1288" s="169">
        <v>1</v>
      </c>
      <c r="AH1288" s="169">
        <v>1</v>
      </c>
      <c r="AI1288" s="169">
        <v>1</v>
      </c>
      <c r="AJ1288" s="356">
        <v>0.92</v>
      </c>
      <c r="AK1288" s="169">
        <v>0.935372980405638</v>
      </c>
      <c r="AL1288" s="169">
        <v>0.919952681388013</v>
      </c>
      <c r="AM1288" s="169">
        <v>0.883154121863799</v>
      </c>
      <c r="AN1288" s="169">
        <v>0.935372980405638</v>
      </c>
      <c r="AO1288" s="168">
        <v>0.99</v>
      </c>
      <c r="AP1288" s="358">
        <v>1</v>
      </c>
      <c r="AQ1288" s="358">
        <v>1</v>
      </c>
      <c r="AR1288" s="358">
        <v>1</v>
      </c>
      <c r="AS1288" s="359">
        <v>1</v>
      </c>
      <c r="AT1288" s="364">
        <v>0.0721861525408278</v>
      </c>
      <c r="AU1288" s="361">
        <v>0</v>
      </c>
      <c r="AV1288" s="362">
        <v>0</v>
      </c>
      <c r="AW1288" s="362">
        <v>0</v>
      </c>
      <c r="AX1288" s="362">
        <v>0</v>
      </c>
      <c r="AY1288" s="142"/>
      <c r="AZ1288" s="140"/>
    </row>
    <row r="1289" spans="1:52">
      <c r="A1289" s="138"/>
      <c r="B1289" s="142"/>
      <c r="C1289" s="172" t="s">
        <v>1974</v>
      </c>
      <c r="D1289" s="166" t="s">
        <v>26</v>
      </c>
      <c r="E1289" s="166" t="s">
        <v>1975</v>
      </c>
      <c r="F1289" s="167" t="s">
        <v>2428</v>
      </c>
      <c r="G1289" s="195" t="s">
        <v>2429</v>
      </c>
      <c r="H1289" s="195" t="s">
        <v>2429</v>
      </c>
      <c r="I1289" s="195" t="s">
        <v>2429</v>
      </c>
      <c r="J1289" s="195" t="s">
        <v>2429</v>
      </c>
      <c r="K1289" s="168">
        <v>0.9</v>
      </c>
      <c r="L1289" s="169">
        <v>0.948275862068966</v>
      </c>
      <c r="M1289" s="169">
        <v>0.927272727272727</v>
      </c>
      <c r="N1289" s="170">
        <v>0.877551020408163</v>
      </c>
      <c r="O1289" s="170">
        <v>0.948275862068966</v>
      </c>
      <c r="P1289" s="356">
        <v>0.9</v>
      </c>
      <c r="Q1289" s="357">
        <v>0.999653619674402</v>
      </c>
      <c r="R1289" s="169">
        <v>0.983412322274882</v>
      </c>
      <c r="S1289" s="169">
        <v>0.967293540474244</v>
      </c>
      <c r="T1289" s="169">
        <v>0.999653619674402</v>
      </c>
      <c r="U1289" s="356">
        <v>0.9</v>
      </c>
      <c r="V1289" s="169">
        <v>0.813647384828542</v>
      </c>
      <c r="W1289" s="169">
        <v>0.80467163168585</v>
      </c>
      <c r="X1289" s="169">
        <v>0.874080130825838</v>
      </c>
      <c r="Y1289" s="169">
        <v>0.813647384828542</v>
      </c>
      <c r="Z1289" s="356">
        <v>0.92</v>
      </c>
      <c r="AA1289" s="356">
        <v>0.888740839440373</v>
      </c>
      <c r="AB1289" s="356">
        <v>0.89937106918239</v>
      </c>
      <c r="AC1289" s="356">
        <v>0.912584053794428</v>
      </c>
      <c r="AD1289" s="356">
        <v>0.888740839440373</v>
      </c>
      <c r="AE1289" s="356">
        <v>0.92</v>
      </c>
      <c r="AF1289" s="169">
        <v>0.998587570621469</v>
      </c>
      <c r="AG1289" s="169">
        <v>0.99725425590335</v>
      </c>
      <c r="AH1289" s="169">
        <v>0.997512437810945</v>
      </c>
      <c r="AI1289" s="169">
        <v>0.998587570621469</v>
      </c>
      <c r="AJ1289" s="356">
        <v>0.92</v>
      </c>
      <c r="AK1289" s="169">
        <v>0.914252021563342</v>
      </c>
      <c r="AL1289" s="169">
        <v>0.924690508940853</v>
      </c>
      <c r="AM1289" s="169">
        <v>0.931941923774955</v>
      </c>
      <c r="AN1289" s="169">
        <v>0.914252021563342</v>
      </c>
      <c r="AO1289" s="168">
        <v>0.99</v>
      </c>
      <c r="AP1289" s="358">
        <v>1</v>
      </c>
      <c r="AQ1289" s="358">
        <v>1</v>
      </c>
      <c r="AR1289" s="358">
        <v>1</v>
      </c>
      <c r="AS1289" s="359">
        <v>1</v>
      </c>
      <c r="AT1289" s="364">
        <v>0.0721861525408278</v>
      </c>
      <c r="AU1289" s="361">
        <v>-0.025</v>
      </c>
      <c r="AV1289" s="362">
        <v>0.233333333333333</v>
      </c>
      <c r="AW1289" s="362">
        <v>0.0425531914893617</v>
      </c>
      <c r="AX1289" s="362">
        <v>-0.025</v>
      </c>
      <c r="AY1289" s="142"/>
      <c r="AZ1289" s="140"/>
    </row>
    <row r="1290" spans="1:52">
      <c r="A1290" s="138"/>
      <c r="B1290" s="142"/>
      <c r="C1290" s="172" t="s">
        <v>1974</v>
      </c>
      <c r="D1290" s="166" t="s">
        <v>26</v>
      </c>
      <c r="E1290" s="166" t="s">
        <v>1975</v>
      </c>
      <c r="F1290" s="167" t="s">
        <v>2430</v>
      </c>
      <c r="G1290" s="195" t="s">
        <v>2431</v>
      </c>
      <c r="H1290" s="195" t="s">
        <v>2431</v>
      </c>
      <c r="I1290" s="195" t="s">
        <v>2431</v>
      </c>
      <c r="J1290" s="195" t="s">
        <v>2431</v>
      </c>
      <c r="K1290" s="168">
        <v>0.9</v>
      </c>
      <c r="L1290" s="169">
        <v>0.90625</v>
      </c>
      <c r="M1290" s="169">
        <v>1</v>
      </c>
      <c r="N1290" s="170">
        <v>0.967741935483871</v>
      </c>
      <c r="O1290" s="170">
        <v>0.90625</v>
      </c>
      <c r="P1290" s="356">
        <v>0.9</v>
      </c>
      <c r="Q1290" s="357">
        <v>0.990601503759398</v>
      </c>
      <c r="R1290" s="169">
        <v>0.994051160023795</v>
      </c>
      <c r="S1290" s="169">
        <v>0.989942528735632</v>
      </c>
      <c r="T1290" s="169">
        <v>0.990601503759398</v>
      </c>
      <c r="U1290" s="356">
        <v>0.9</v>
      </c>
      <c r="V1290" s="169">
        <v>0.963659147869674</v>
      </c>
      <c r="W1290" s="169">
        <v>0.957168352171327</v>
      </c>
      <c r="X1290" s="169">
        <v>0.977011494252874</v>
      </c>
      <c r="Y1290" s="169">
        <v>0.963659147869674</v>
      </c>
      <c r="Z1290" s="356">
        <v>0.92</v>
      </c>
      <c r="AA1290" s="356">
        <v>0.96674182638106</v>
      </c>
      <c r="AB1290" s="356">
        <v>0.979179424372321</v>
      </c>
      <c r="AC1290" s="356">
        <v>0.988673139158576</v>
      </c>
      <c r="AD1290" s="356">
        <v>0.96674182638106</v>
      </c>
      <c r="AE1290" s="356">
        <v>0.92</v>
      </c>
      <c r="AF1290" s="169">
        <v>1</v>
      </c>
      <c r="AG1290" s="169">
        <v>1</v>
      </c>
      <c r="AH1290" s="169">
        <v>0.986363636363636</v>
      </c>
      <c r="AI1290" s="169">
        <v>1</v>
      </c>
      <c r="AJ1290" s="356">
        <v>0.92</v>
      </c>
      <c r="AK1290" s="169">
        <v>0.977205447010065</v>
      </c>
      <c r="AL1290" s="169">
        <v>0.98038624019312</v>
      </c>
      <c r="AM1290" s="169">
        <v>0.99120082815735</v>
      </c>
      <c r="AN1290" s="169">
        <v>0.977205447010065</v>
      </c>
      <c r="AO1290" s="168">
        <v>0.99</v>
      </c>
      <c r="AP1290" s="358">
        <v>1</v>
      </c>
      <c r="AQ1290" s="358">
        <v>1</v>
      </c>
      <c r="AR1290" s="358">
        <v>1</v>
      </c>
      <c r="AS1290" s="359">
        <v>1</v>
      </c>
      <c r="AT1290" s="364">
        <v>0.0721861525408278</v>
      </c>
      <c r="AU1290" s="361">
        <v>0.166666666666667</v>
      </c>
      <c r="AV1290" s="362">
        <v>0.111111111111111</v>
      </c>
      <c r="AW1290" s="362">
        <v>0</v>
      </c>
      <c r="AX1290" s="362">
        <v>0.166666666666667</v>
      </c>
      <c r="AY1290" s="142"/>
      <c r="AZ1290" s="140"/>
    </row>
    <row r="1291" spans="1:52">
      <c r="A1291" s="138"/>
      <c r="B1291" s="142"/>
      <c r="C1291" s="172" t="s">
        <v>1974</v>
      </c>
      <c r="D1291" s="166" t="s">
        <v>26</v>
      </c>
      <c r="E1291" s="166" t="s">
        <v>1975</v>
      </c>
      <c r="F1291" s="167" t="s">
        <v>2432</v>
      </c>
      <c r="G1291" s="195" t="s">
        <v>2433</v>
      </c>
      <c r="H1291" s="195" t="s">
        <v>2433</v>
      </c>
      <c r="I1291" s="195" t="s">
        <v>2433</v>
      </c>
      <c r="J1291" s="195" t="s">
        <v>2433</v>
      </c>
      <c r="K1291" s="168">
        <v>0.9</v>
      </c>
      <c r="L1291" s="169">
        <v>0.984126984126984</v>
      </c>
      <c r="M1291" s="169">
        <v>0.950819672131147</v>
      </c>
      <c r="N1291" s="170">
        <v>0.928571428571429</v>
      </c>
      <c r="O1291" s="170">
        <v>0.984126984126984</v>
      </c>
      <c r="P1291" s="356">
        <v>0.9</v>
      </c>
      <c r="Q1291" s="357">
        <v>0.979530403371463</v>
      </c>
      <c r="R1291" s="169">
        <v>0.989669421487603</v>
      </c>
      <c r="S1291" s="169">
        <v>0.986428571428571</v>
      </c>
      <c r="T1291" s="169">
        <v>0.979530403371463</v>
      </c>
      <c r="U1291" s="356">
        <v>0.9</v>
      </c>
      <c r="V1291" s="169">
        <v>0.908789885611078</v>
      </c>
      <c r="W1291" s="169">
        <v>0.936540731995277</v>
      </c>
      <c r="X1291" s="169">
        <v>0.939285714285714</v>
      </c>
      <c r="Y1291" s="169">
        <v>0.908789885611078</v>
      </c>
      <c r="Z1291" s="356">
        <v>0.92</v>
      </c>
      <c r="AA1291" s="356">
        <v>0.938076036866359</v>
      </c>
      <c r="AB1291" s="356">
        <v>0.950790337011631</v>
      </c>
      <c r="AC1291" s="356">
        <v>0.964642262895175</v>
      </c>
      <c r="AD1291" s="356">
        <v>0.938076036866359</v>
      </c>
      <c r="AE1291" s="356">
        <v>0.92</v>
      </c>
      <c r="AF1291" s="169">
        <v>0.991021324354658</v>
      </c>
      <c r="AG1291" s="169">
        <v>0.976009362200117</v>
      </c>
      <c r="AH1291" s="169">
        <v>0.986684420772304</v>
      </c>
      <c r="AI1291" s="169">
        <v>0.991021324354658</v>
      </c>
      <c r="AJ1291" s="356">
        <v>0.92</v>
      </c>
      <c r="AK1291" s="169">
        <v>0.957614732534347</v>
      </c>
      <c r="AL1291" s="169">
        <v>0.966033817858202</v>
      </c>
      <c r="AM1291" s="169">
        <v>0.971083070452156</v>
      </c>
      <c r="AN1291" s="169">
        <v>0.957614732534347</v>
      </c>
      <c r="AO1291" s="168">
        <v>0.99</v>
      </c>
      <c r="AP1291" s="358">
        <v>1</v>
      </c>
      <c r="AQ1291" s="358">
        <v>1</v>
      </c>
      <c r="AR1291" s="358">
        <v>1</v>
      </c>
      <c r="AS1291" s="359">
        <v>1</v>
      </c>
      <c r="AT1291" s="364">
        <v>0.0721861525408278</v>
      </c>
      <c r="AU1291" s="361">
        <v>0</v>
      </c>
      <c r="AV1291" s="362">
        <v>0.1</v>
      </c>
      <c r="AW1291" s="362">
        <v>0.0833333333333333</v>
      </c>
      <c r="AX1291" s="362">
        <v>0</v>
      </c>
      <c r="AY1291" s="142"/>
      <c r="AZ1291" s="140"/>
    </row>
    <row r="1292" spans="1:52">
      <c r="A1292" s="138"/>
      <c r="B1292" s="142"/>
      <c r="C1292" s="172" t="s">
        <v>1974</v>
      </c>
      <c r="D1292" s="166" t="s">
        <v>26</v>
      </c>
      <c r="E1292" s="166" t="s">
        <v>1975</v>
      </c>
      <c r="F1292" s="167" t="s">
        <v>2434</v>
      </c>
      <c r="G1292" s="195" t="s">
        <v>2435</v>
      </c>
      <c r="H1292" s="195" t="s">
        <v>2435</v>
      </c>
      <c r="I1292" s="195" t="s">
        <v>2435</v>
      </c>
      <c r="J1292" s="195" t="s">
        <v>2435</v>
      </c>
      <c r="K1292" s="168">
        <v>0.9</v>
      </c>
      <c r="L1292" s="169">
        <v>0.941176470588235</v>
      </c>
      <c r="M1292" s="169">
        <v>0.941176470588235</v>
      </c>
      <c r="N1292" s="170">
        <v>0.931034482758621</v>
      </c>
      <c r="O1292" s="170">
        <v>0.941176470588235</v>
      </c>
      <c r="P1292" s="356">
        <v>0.9</v>
      </c>
      <c r="Q1292" s="357">
        <v>0.991164241164241</v>
      </c>
      <c r="R1292" s="169">
        <v>0.990196078431373</v>
      </c>
      <c r="S1292" s="169">
        <v>0.986807387862797</v>
      </c>
      <c r="T1292" s="169">
        <v>0.991164241164241</v>
      </c>
      <c r="U1292" s="356">
        <v>0.9</v>
      </c>
      <c r="V1292" s="169">
        <v>0.926195426195426</v>
      </c>
      <c r="W1292" s="169">
        <v>0.927760577915377</v>
      </c>
      <c r="X1292" s="169">
        <v>0.931398416886544</v>
      </c>
      <c r="Y1292" s="169">
        <v>0.926195426195426</v>
      </c>
      <c r="Z1292" s="356">
        <v>0.92</v>
      </c>
      <c r="AA1292" s="356">
        <v>0.963870177587263</v>
      </c>
      <c r="AB1292" s="356">
        <v>0.951603498542274</v>
      </c>
      <c r="AC1292" s="356">
        <v>0.95222129086337</v>
      </c>
      <c r="AD1292" s="356">
        <v>0.963870177587263</v>
      </c>
      <c r="AE1292" s="356">
        <v>0.92</v>
      </c>
      <c r="AF1292" s="169">
        <v>0.999431495167709</v>
      </c>
      <c r="AG1292" s="169">
        <v>1</v>
      </c>
      <c r="AH1292" s="169">
        <v>0.999389499389499</v>
      </c>
      <c r="AI1292" s="169">
        <v>0.999431495167709</v>
      </c>
      <c r="AJ1292" s="356">
        <v>0.92</v>
      </c>
      <c r="AK1292" s="169">
        <v>0.970186681526888</v>
      </c>
      <c r="AL1292" s="169">
        <v>0.964148877941981</v>
      </c>
      <c r="AM1292" s="169">
        <v>0.960533059969247</v>
      </c>
      <c r="AN1292" s="169">
        <v>0.970186681526888</v>
      </c>
      <c r="AO1292" s="168">
        <v>0.99</v>
      </c>
      <c r="AP1292" s="358">
        <v>1</v>
      </c>
      <c r="AQ1292" s="358">
        <v>1</v>
      </c>
      <c r="AR1292" s="358">
        <v>1</v>
      </c>
      <c r="AS1292" s="359">
        <v>1</v>
      </c>
      <c r="AT1292" s="364">
        <v>0.0721861525408278</v>
      </c>
      <c r="AU1292" s="361">
        <v>0</v>
      </c>
      <c r="AV1292" s="362">
        <v>0.142857142857143</v>
      </c>
      <c r="AW1292" s="362">
        <v>0.4</v>
      </c>
      <c r="AX1292" s="362">
        <v>0</v>
      </c>
      <c r="AY1292" s="142"/>
      <c r="AZ1292" s="140"/>
    </row>
    <row r="1293" spans="1:52">
      <c r="A1293" s="138"/>
      <c r="B1293" s="142"/>
      <c r="C1293" s="172" t="s">
        <v>1974</v>
      </c>
      <c r="D1293" s="166" t="s">
        <v>26</v>
      </c>
      <c r="E1293" s="166" t="s">
        <v>1975</v>
      </c>
      <c r="F1293" s="167" t="s">
        <v>2436</v>
      </c>
      <c r="G1293" s="195" t="s">
        <v>2437</v>
      </c>
      <c r="H1293" s="195" t="s">
        <v>2437</v>
      </c>
      <c r="I1293" s="195" t="s">
        <v>2437</v>
      </c>
      <c r="J1293" s="195" t="s">
        <v>2437</v>
      </c>
      <c r="K1293" s="168">
        <v>0.9</v>
      </c>
      <c r="L1293" s="169">
        <v>1</v>
      </c>
      <c r="M1293" s="169">
        <v>1</v>
      </c>
      <c r="N1293" s="170">
        <v>0.962962962962963</v>
      </c>
      <c r="O1293" s="170">
        <v>1</v>
      </c>
      <c r="P1293" s="356">
        <v>0.9</v>
      </c>
      <c r="Q1293" s="357">
        <v>0.994001999333555</v>
      </c>
      <c r="R1293" s="169">
        <v>0.991204588910134</v>
      </c>
      <c r="S1293" s="169">
        <v>0.991114149008886</v>
      </c>
      <c r="T1293" s="169">
        <v>0.994001999333555</v>
      </c>
      <c r="U1293" s="356">
        <v>0.9</v>
      </c>
      <c r="V1293" s="169">
        <v>0.955348217260913</v>
      </c>
      <c r="W1293" s="169">
        <v>0.969024856596558</v>
      </c>
      <c r="X1293" s="169">
        <v>0.959671907040328</v>
      </c>
      <c r="Y1293" s="169">
        <v>0.955348217260913</v>
      </c>
      <c r="Z1293" s="356">
        <v>0.92</v>
      </c>
      <c r="AA1293" s="356" t="s">
        <v>32</v>
      </c>
      <c r="AB1293" s="356" t="s">
        <v>32</v>
      </c>
      <c r="AC1293" s="356" t="s">
        <v>32</v>
      </c>
      <c r="AD1293" s="356" t="s">
        <v>32</v>
      </c>
      <c r="AE1293" s="356">
        <v>0.92</v>
      </c>
      <c r="AF1293" s="169">
        <v>0.995649809679173</v>
      </c>
      <c r="AG1293" s="169">
        <v>0.998388829215897</v>
      </c>
      <c r="AH1293" s="169">
        <v>0.999601275917065</v>
      </c>
      <c r="AI1293" s="169">
        <v>0.995649809679173</v>
      </c>
      <c r="AJ1293" s="356">
        <v>0.92</v>
      </c>
      <c r="AK1293" s="169">
        <v>0.970065789473684</v>
      </c>
      <c r="AL1293" s="169">
        <v>0.975143403441683</v>
      </c>
      <c r="AM1293" s="169">
        <v>0.962406015037594</v>
      </c>
      <c r="AN1293" s="169">
        <v>0.970065789473684</v>
      </c>
      <c r="AO1293" s="168">
        <v>0.99</v>
      </c>
      <c r="AP1293" s="358">
        <v>1</v>
      </c>
      <c r="AQ1293" s="358">
        <v>1</v>
      </c>
      <c r="AR1293" s="358">
        <v>1</v>
      </c>
      <c r="AS1293" s="359">
        <v>1</v>
      </c>
      <c r="AT1293" s="364">
        <v>0.0721861525408278</v>
      </c>
      <c r="AU1293" s="361">
        <v>0.142857142857143</v>
      </c>
      <c r="AV1293" s="362">
        <v>0.142857142857143</v>
      </c>
      <c r="AW1293" s="362">
        <v>0</v>
      </c>
      <c r="AX1293" s="362">
        <v>0.142857142857143</v>
      </c>
      <c r="AY1293" s="142"/>
      <c r="AZ1293" s="140"/>
    </row>
    <row r="1294" spans="1:52">
      <c r="A1294" s="138"/>
      <c r="B1294" s="142"/>
      <c r="C1294" s="172" t="s">
        <v>1974</v>
      </c>
      <c r="D1294" s="166" t="s">
        <v>26</v>
      </c>
      <c r="E1294" s="166" t="s">
        <v>1975</v>
      </c>
      <c r="F1294" s="167" t="s">
        <v>2438</v>
      </c>
      <c r="G1294" s="195" t="s">
        <v>2439</v>
      </c>
      <c r="H1294" s="195" t="s">
        <v>2439</v>
      </c>
      <c r="I1294" s="195" t="s">
        <v>2439</v>
      </c>
      <c r="J1294" s="195" t="s">
        <v>2439</v>
      </c>
      <c r="K1294" s="168">
        <v>0.9</v>
      </c>
      <c r="L1294" s="169">
        <v>0.947368421052632</v>
      </c>
      <c r="M1294" s="169">
        <v>0.85</v>
      </c>
      <c r="N1294" s="170">
        <v>0.823529411764706</v>
      </c>
      <c r="O1294" s="170">
        <v>0.947368421052632</v>
      </c>
      <c r="P1294" s="356">
        <v>0.9</v>
      </c>
      <c r="Q1294" s="357">
        <v>0.981086519114688</v>
      </c>
      <c r="R1294" s="169">
        <v>0.970976253298153</v>
      </c>
      <c r="S1294" s="169">
        <v>0.976232394366197</v>
      </c>
      <c r="T1294" s="169">
        <v>0.981086519114688</v>
      </c>
      <c r="U1294" s="356">
        <v>0.9</v>
      </c>
      <c r="V1294" s="169">
        <v>0.930784708249497</v>
      </c>
      <c r="W1294" s="169">
        <v>0.952506596306069</v>
      </c>
      <c r="X1294" s="169">
        <v>0.934859154929577</v>
      </c>
      <c r="Y1294" s="169">
        <v>0.930784708249497</v>
      </c>
      <c r="Z1294" s="356">
        <v>0.92</v>
      </c>
      <c r="AA1294" s="356">
        <v>0.909272581934452</v>
      </c>
      <c r="AB1294" s="356">
        <v>0.946972694895133</v>
      </c>
      <c r="AC1294" s="356">
        <v>0.962901439645626</v>
      </c>
      <c r="AD1294" s="356">
        <v>0.909272581934452</v>
      </c>
      <c r="AE1294" s="356">
        <v>0.92</v>
      </c>
      <c r="AF1294" s="169">
        <v>0.994502748625687</v>
      </c>
      <c r="AG1294" s="169">
        <v>0.998895637769188</v>
      </c>
      <c r="AH1294" s="169">
        <v>0.997933884297521</v>
      </c>
      <c r="AI1294" s="169">
        <v>0.994502748625687</v>
      </c>
      <c r="AJ1294" s="356">
        <v>0.92</v>
      </c>
      <c r="AK1294" s="169">
        <v>0.938421681944998</v>
      </c>
      <c r="AL1294" s="169">
        <v>0.963320463320463</v>
      </c>
      <c r="AM1294" s="169">
        <v>0.966021066938498</v>
      </c>
      <c r="AN1294" s="169">
        <v>0.938421681944998</v>
      </c>
      <c r="AO1294" s="168">
        <v>0.99</v>
      </c>
      <c r="AP1294" s="358">
        <v>1</v>
      </c>
      <c r="AQ1294" s="358">
        <v>1</v>
      </c>
      <c r="AR1294" s="358">
        <v>1</v>
      </c>
      <c r="AS1294" s="359">
        <v>1</v>
      </c>
      <c r="AT1294" s="364">
        <v>0.0721861525408278</v>
      </c>
      <c r="AU1294" s="361">
        <v>0</v>
      </c>
      <c r="AV1294" s="362">
        <v>0</v>
      </c>
      <c r="AW1294" s="362">
        <v>0</v>
      </c>
      <c r="AX1294" s="362">
        <v>0</v>
      </c>
      <c r="AY1294" s="142"/>
      <c r="AZ1294" s="140"/>
    </row>
    <row r="1295" spans="1:52">
      <c r="A1295" s="138"/>
      <c r="B1295" s="142"/>
      <c r="C1295" s="172" t="s">
        <v>1974</v>
      </c>
      <c r="D1295" s="166" t="s">
        <v>26</v>
      </c>
      <c r="E1295" s="166" t="s">
        <v>1975</v>
      </c>
      <c r="F1295" s="167" t="s">
        <v>2440</v>
      </c>
      <c r="G1295" s="195" t="s">
        <v>2441</v>
      </c>
      <c r="H1295" s="195" t="s">
        <v>2441</v>
      </c>
      <c r="I1295" s="195" t="s">
        <v>2441</v>
      </c>
      <c r="J1295" s="195" t="s">
        <v>2441</v>
      </c>
      <c r="K1295" s="168">
        <v>0.9</v>
      </c>
      <c r="L1295" s="169">
        <v>0.875</v>
      </c>
      <c r="M1295" s="169">
        <v>0.888888888888889</v>
      </c>
      <c r="N1295" s="170">
        <v>0.954545454545455</v>
      </c>
      <c r="O1295" s="170">
        <v>0.875</v>
      </c>
      <c r="P1295" s="356">
        <v>0.9</v>
      </c>
      <c r="Q1295" s="357">
        <v>0.986636971046771</v>
      </c>
      <c r="R1295" s="169">
        <v>0.972916666666667</v>
      </c>
      <c r="S1295" s="169">
        <v>0.976102941176471</v>
      </c>
      <c r="T1295" s="169">
        <v>0.986636971046771</v>
      </c>
      <c r="U1295" s="356">
        <v>0.9</v>
      </c>
      <c r="V1295" s="169">
        <v>0.917594654788419</v>
      </c>
      <c r="W1295" s="169">
        <v>0.896527777777778</v>
      </c>
      <c r="X1295" s="169">
        <v>0.909926470588235</v>
      </c>
      <c r="Y1295" s="169">
        <v>0.917594654788419</v>
      </c>
      <c r="Z1295" s="356">
        <v>0.92</v>
      </c>
      <c r="AA1295" s="356">
        <v>0.942219304005253</v>
      </c>
      <c r="AB1295" s="356">
        <v>0.941259731068648</v>
      </c>
      <c r="AC1295" s="356">
        <v>0.93134328358209</v>
      </c>
      <c r="AD1295" s="356">
        <v>0.942219304005253</v>
      </c>
      <c r="AE1295" s="356">
        <v>0.92</v>
      </c>
      <c r="AF1295" s="169">
        <v>0.99702380952381</v>
      </c>
      <c r="AG1295" s="169">
        <v>1</v>
      </c>
      <c r="AH1295" s="169">
        <v>0.998959417273673</v>
      </c>
      <c r="AI1295" s="169">
        <v>0.99702380952381</v>
      </c>
      <c r="AJ1295" s="356">
        <v>0.92</v>
      </c>
      <c r="AK1295" s="169">
        <v>0.952892275718739</v>
      </c>
      <c r="AL1295" s="169">
        <v>0.951262272089762</v>
      </c>
      <c r="AM1295" s="169">
        <v>0.945771465461588</v>
      </c>
      <c r="AN1295" s="169">
        <v>0.952892275718739</v>
      </c>
      <c r="AO1295" s="168">
        <v>0.99</v>
      </c>
      <c r="AP1295" s="358">
        <v>1</v>
      </c>
      <c r="AQ1295" s="358">
        <v>1</v>
      </c>
      <c r="AR1295" s="358">
        <v>1</v>
      </c>
      <c r="AS1295" s="359">
        <v>1</v>
      </c>
      <c r="AT1295" s="364">
        <v>0.0721861525408278</v>
      </c>
      <c r="AU1295" s="361">
        <v>0</v>
      </c>
      <c r="AV1295" s="362">
        <v>0</v>
      </c>
      <c r="AW1295" s="362">
        <v>1</v>
      </c>
      <c r="AX1295" s="362">
        <v>0</v>
      </c>
      <c r="AY1295" s="142"/>
      <c r="AZ1295" s="140"/>
    </row>
    <row r="1296" spans="1:52">
      <c r="A1296" s="138"/>
      <c r="B1296" s="142"/>
      <c r="C1296" s="172" t="s">
        <v>1974</v>
      </c>
      <c r="D1296" s="166" t="s">
        <v>26</v>
      </c>
      <c r="E1296" s="166" t="s">
        <v>1975</v>
      </c>
      <c r="F1296" s="167" t="s">
        <v>2442</v>
      </c>
      <c r="G1296" s="195" t="s">
        <v>2443</v>
      </c>
      <c r="H1296" s="195" t="s">
        <v>2443</v>
      </c>
      <c r="I1296" s="195" t="s">
        <v>2443</v>
      </c>
      <c r="J1296" s="195" t="s">
        <v>2443</v>
      </c>
      <c r="K1296" s="168">
        <v>0.9</v>
      </c>
      <c r="L1296" s="169">
        <v>0.978723404255319</v>
      </c>
      <c r="M1296" s="169">
        <v>1</v>
      </c>
      <c r="N1296" s="170">
        <v>1</v>
      </c>
      <c r="O1296" s="170">
        <v>0.978723404255319</v>
      </c>
      <c r="P1296" s="356">
        <v>0.9</v>
      </c>
      <c r="Q1296" s="357">
        <v>0.988235294117647</v>
      </c>
      <c r="R1296" s="169">
        <v>0.985495347564313</v>
      </c>
      <c r="S1296" s="169">
        <v>0.992522432701894</v>
      </c>
      <c r="T1296" s="169">
        <v>0.988235294117647</v>
      </c>
      <c r="U1296" s="356">
        <v>0.9</v>
      </c>
      <c r="V1296" s="169">
        <v>0.839135654261705</v>
      </c>
      <c r="W1296" s="169">
        <v>0.882047071702244</v>
      </c>
      <c r="X1296" s="169">
        <v>0.915752741774676</v>
      </c>
      <c r="Y1296" s="169">
        <v>0.839135654261705</v>
      </c>
      <c r="Z1296" s="356">
        <v>0.92</v>
      </c>
      <c r="AA1296" s="356" t="s">
        <v>32</v>
      </c>
      <c r="AB1296" s="356" t="s">
        <v>32</v>
      </c>
      <c r="AC1296" s="356" t="s">
        <v>32</v>
      </c>
      <c r="AD1296" s="356" t="s">
        <v>32</v>
      </c>
      <c r="AE1296" s="356">
        <v>0.92</v>
      </c>
      <c r="AF1296" s="169">
        <v>0.996674057649667</v>
      </c>
      <c r="AG1296" s="169">
        <v>1</v>
      </c>
      <c r="AH1296" s="169">
        <v>0.987635239567233</v>
      </c>
      <c r="AI1296" s="169">
        <v>0.996674057649667</v>
      </c>
      <c r="AJ1296" s="356">
        <v>0.92</v>
      </c>
      <c r="AK1296" s="169">
        <v>0.953893932154802</v>
      </c>
      <c r="AL1296" s="169">
        <v>0.955665024630542</v>
      </c>
      <c r="AM1296" s="169">
        <v>0.96011964107677</v>
      </c>
      <c r="AN1296" s="169">
        <v>0.953893932154802</v>
      </c>
      <c r="AO1296" s="168">
        <v>0.99</v>
      </c>
      <c r="AP1296" s="358">
        <v>1</v>
      </c>
      <c r="AQ1296" s="358">
        <v>1</v>
      </c>
      <c r="AR1296" s="358">
        <v>1</v>
      </c>
      <c r="AS1296" s="359">
        <v>1</v>
      </c>
      <c r="AT1296" s="364">
        <v>0.0721861525408278</v>
      </c>
      <c r="AU1296" s="361">
        <v>0</v>
      </c>
      <c r="AV1296" s="362">
        <v>0.1</v>
      </c>
      <c r="AW1296" s="362">
        <v>0</v>
      </c>
      <c r="AX1296" s="362">
        <v>0</v>
      </c>
      <c r="AY1296" s="142"/>
      <c r="AZ1296" s="140"/>
    </row>
    <row r="1297" spans="1:52">
      <c r="A1297" s="138"/>
      <c r="B1297" s="142"/>
      <c r="C1297" s="172" t="s">
        <v>1974</v>
      </c>
      <c r="D1297" s="166" t="s">
        <v>26</v>
      </c>
      <c r="E1297" s="166" t="s">
        <v>1975</v>
      </c>
      <c r="F1297" s="167" t="s">
        <v>2444</v>
      </c>
      <c r="G1297" s="195" t="s">
        <v>2445</v>
      </c>
      <c r="H1297" s="195" t="s">
        <v>2445</v>
      </c>
      <c r="I1297" s="195" t="s">
        <v>2445</v>
      </c>
      <c r="J1297" s="195" t="s">
        <v>2445</v>
      </c>
      <c r="K1297" s="168">
        <v>0.9</v>
      </c>
      <c r="L1297" s="169">
        <v>0.944444444444444</v>
      </c>
      <c r="M1297" s="169">
        <v>1</v>
      </c>
      <c r="N1297" s="170">
        <v>0.875</v>
      </c>
      <c r="O1297" s="170">
        <v>0.944444444444444</v>
      </c>
      <c r="P1297" s="356">
        <v>0.9</v>
      </c>
      <c r="Q1297" s="357">
        <v>0.982552800734619</v>
      </c>
      <c r="R1297" s="169">
        <v>0.979842243645925</v>
      </c>
      <c r="S1297" s="169">
        <v>0.986666666666667</v>
      </c>
      <c r="T1297" s="169">
        <v>0.982552800734619</v>
      </c>
      <c r="U1297" s="356">
        <v>0.9</v>
      </c>
      <c r="V1297" s="169">
        <v>0.940312213039486</v>
      </c>
      <c r="W1297" s="169">
        <v>0.925503943908852</v>
      </c>
      <c r="X1297" s="169">
        <v>0.942222222222222</v>
      </c>
      <c r="Y1297" s="169">
        <v>0.940312213039486</v>
      </c>
      <c r="Z1297" s="356">
        <v>0.92</v>
      </c>
      <c r="AA1297" s="356">
        <v>0.951859956236324</v>
      </c>
      <c r="AB1297" s="356">
        <v>0.946028513238289</v>
      </c>
      <c r="AC1297" s="356">
        <v>0.948275862068966</v>
      </c>
      <c r="AD1297" s="356">
        <v>0.951859956236324</v>
      </c>
      <c r="AE1297" s="356">
        <v>0.92</v>
      </c>
      <c r="AF1297" s="169">
        <v>1</v>
      </c>
      <c r="AG1297" s="169">
        <v>1</v>
      </c>
      <c r="AH1297" s="169">
        <v>1</v>
      </c>
      <c r="AI1297" s="169">
        <v>1</v>
      </c>
      <c r="AJ1297" s="356">
        <v>0.92</v>
      </c>
      <c r="AK1297" s="169">
        <v>0.962132536123568</v>
      </c>
      <c r="AL1297" s="169">
        <v>0.963730569948187</v>
      </c>
      <c r="AM1297" s="169">
        <v>0.959558823529412</v>
      </c>
      <c r="AN1297" s="169">
        <v>0.962132536123568</v>
      </c>
      <c r="AO1297" s="168">
        <v>0.99</v>
      </c>
      <c r="AP1297" s="358">
        <v>1</v>
      </c>
      <c r="AQ1297" s="358">
        <v>1</v>
      </c>
      <c r="AR1297" s="358">
        <v>1</v>
      </c>
      <c r="AS1297" s="359">
        <v>1</v>
      </c>
      <c r="AT1297" s="364">
        <v>0.0721861525408278</v>
      </c>
      <c r="AU1297" s="361">
        <v>0</v>
      </c>
      <c r="AV1297" s="362">
        <v>0</v>
      </c>
      <c r="AW1297" s="362">
        <v>0</v>
      </c>
      <c r="AX1297" s="362">
        <v>0</v>
      </c>
      <c r="AY1297" s="142"/>
      <c r="AZ1297" s="140"/>
    </row>
    <row r="1298" spans="1:52">
      <c r="A1298" s="138"/>
      <c r="B1298" s="142"/>
      <c r="C1298" s="172" t="s">
        <v>1974</v>
      </c>
      <c r="D1298" s="166" t="s">
        <v>237</v>
      </c>
      <c r="E1298" s="166" t="s">
        <v>1975</v>
      </c>
      <c r="F1298" s="167" t="s">
        <v>2446</v>
      </c>
      <c r="G1298" s="195" t="s">
        <v>2447</v>
      </c>
      <c r="H1298" s="195" t="s">
        <v>2447</v>
      </c>
      <c r="I1298" s="195" t="s">
        <v>2447</v>
      </c>
      <c r="J1298" s="195" t="s">
        <v>2447</v>
      </c>
      <c r="K1298" s="168">
        <v>0.9</v>
      </c>
      <c r="L1298" s="169" t="s">
        <v>32</v>
      </c>
      <c r="M1298" s="169" t="s">
        <v>32</v>
      </c>
      <c r="N1298" s="170" t="s">
        <v>32</v>
      </c>
      <c r="O1298" s="170" t="s">
        <v>32</v>
      </c>
      <c r="P1298" s="356">
        <v>0.9</v>
      </c>
      <c r="Q1298" s="357" t="s">
        <v>32</v>
      </c>
      <c r="R1298" s="169" t="s">
        <v>32</v>
      </c>
      <c r="S1298" s="169" t="s">
        <v>32</v>
      </c>
      <c r="T1298" s="169" t="s">
        <v>32</v>
      </c>
      <c r="U1298" s="356">
        <v>0.9</v>
      </c>
      <c r="V1298" s="169" t="s">
        <v>32</v>
      </c>
      <c r="W1298" s="169" t="s">
        <v>32</v>
      </c>
      <c r="X1298" s="169" t="s">
        <v>32</v>
      </c>
      <c r="Y1298" s="169" t="s">
        <v>32</v>
      </c>
      <c r="Z1298" s="356">
        <v>0.92</v>
      </c>
      <c r="AA1298" s="356" t="s">
        <v>32</v>
      </c>
      <c r="AB1298" s="356" t="s">
        <v>32</v>
      </c>
      <c r="AC1298" s="356" t="s">
        <v>32</v>
      </c>
      <c r="AD1298" s="356" t="s">
        <v>32</v>
      </c>
      <c r="AE1298" s="356">
        <v>0.92</v>
      </c>
      <c r="AF1298" s="169">
        <v>0.998535871156662</v>
      </c>
      <c r="AG1298" s="169">
        <v>1</v>
      </c>
      <c r="AH1298" s="169">
        <v>0.998031496062992</v>
      </c>
      <c r="AI1298" s="169">
        <v>0.998535871156662</v>
      </c>
      <c r="AJ1298" s="356">
        <v>0.92</v>
      </c>
      <c r="AK1298" s="169" t="s">
        <v>32</v>
      </c>
      <c r="AL1298" s="169" t="s">
        <v>32</v>
      </c>
      <c r="AM1298" s="169" t="s">
        <v>32</v>
      </c>
      <c r="AN1298" s="169" t="s">
        <v>32</v>
      </c>
      <c r="AO1298" s="168">
        <v>0.99</v>
      </c>
      <c r="AP1298" s="358">
        <v>1</v>
      </c>
      <c r="AQ1298" s="358">
        <v>1</v>
      </c>
      <c r="AR1298" s="358">
        <v>1</v>
      </c>
      <c r="AS1298" s="359">
        <v>1</v>
      </c>
      <c r="AT1298" s="364">
        <v>0.0721861525408278</v>
      </c>
      <c r="AU1298" s="361" t="s">
        <v>32</v>
      </c>
      <c r="AV1298" s="362" t="s">
        <v>32</v>
      </c>
      <c r="AW1298" s="362" t="s">
        <v>32</v>
      </c>
      <c r="AX1298" s="362" t="s">
        <v>32</v>
      </c>
      <c r="AY1298" s="142"/>
      <c r="AZ1298" s="140"/>
    </row>
    <row r="1299" spans="1:52">
      <c r="A1299" s="138"/>
      <c r="B1299" s="142"/>
      <c r="C1299" s="172" t="s">
        <v>1974</v>
      </c>
      <c r="D1299" s="166" t="s">
        <v>26</v>
      </c>
      <c r="E1299" s="166" t="s">
        <v>1975</v>
      </c>
      <c r="F1299" s="167" t="s">
        <v>2448</v>
      </c>
      <c r="G1299" s="195" t="s">
        <v>2449</v>
      </c>
      <c r="H1299" s="195" t="s">
        <v>2449</v>
      </c>
      <c r="I1299" s="195" t="s">
        <v>2449</v>
      </c>
      <c r="J1299" s="195" t="s">
        <v>2449</v>
      </c>
      <c r="K1299" s="168">
        <v>0.9</v>
      </c>
      <c r="L1299" s="169">
        <v>0.913793103448276</v>
      </c>
      <c r="M1299" s="169">
        <v>1</v>
      </c>
      <c r="N1299" s="170">
        <v>0.936170212765957</v>
      </c>
      <c r="O1299" s="170">
        <v>0.913793103448276</v>
      </c>
      <c r="P1299" s="356">
        <v>0.9</v>
      </c>
      <c r="Q1299" s="357">
        <v>0.987045203969129</v>
      </c>
      <c r="R1299" s="169">
        <v>0.989414488918293</v>
      </c>
      <c r="S1299" s="169">
        <v>0.984</v>
      </c>
      <c r="T1299" s="169">
        <v>0.987045203969129</v>
      </c>
      <c r="U1299" s="356">
        <v>0.9</v>
      </c>
      <c r="V1299" s="169">
        <v>0.953417861080485</v>
      </c>
      <c r="W1299" s="169">
        <v>0.937810122394972</v>
      </c>
      <c r="X1299" s="169">
        <v>0.940923076923077</v>
      </c>
      <c r="Y1299" s="169">
        <v>0.953417861080485</v>
      </c>
      <c r="Z1299" s="356">
        <v>0.92</v>
      </c>
      <c r="AA1299" s="356">
        <v>0.948811700182815</v>
      </c>
      <c r="AB1299" s="356">
        <v>0.954149738827626</v>
      </c>
      <c r="AC1299" s="356">
        <v>0.946919431279621</v>
      </c>
      <c r="AD1299" s="356">
        <v>0.948811700182815</v>
      </c>
      <c r="AE1299" s="356">
        <v>0.92</v>
      </c>
      <c r="AF1299" s="169">
        <v>0.997549019607843</v>
      </c>
      <c r="AG1299" s="169">
        <v>1</v>
      </c>
      <c r="AH1299" s="169">
        <v>0.998998998998999</v>
      </c>
      <c r="AI1299" s="169">
        <v>0.997549019607843</v>
      </c>
      <c r="AJ1299" s="356">
        <v>0.92</v>
      </c>
      <c r="AK1299" s="169">
        <v>0.964819368261774</v>
      </c>
      <c r="AL1299" s="169">
        <v>0.969237252423093</v>
      </c>
      <c r="AM1299" s="169">
        <v>0.962313432835821</v>
      </c>
      <c r="AN1299" s="169">
        <v>0.964819368261774</v>
      </c>
      <c r="AO1299" s="168">
        <v>0.99</v>
      </c>
      <c r="AP1299" s="358">
        <v>1</v>
      </c>
      <c r="AQ1299" s="358">
        <v>1</v>
      </c>
      <c r="AR1299" s="358">
        <v>1</v>
      </c>
      <c r="AS1299" s="359">
        <v>1</v>
      </c>
      <c r="AT1299" s="364">
        <v>0.0721861525408278</v>
      </c>
      <c r="AU1299" s="361">
        <v>0.0416666666666667</v>
      </c>
      <c r="AV1299" s="362">
        <v>0.166666666666667</v>
      </c>
      <c r="AW1299" s="362">
        <v>0</v>
      </c>
      <c r="AX1299" s="362">
        <v>0.0416666666666667</v>
      </c>
      <c r="AY1299" s="142"/>
      <c r="AZ1299" s="140"/>
    </row>
    <row r="1300" spans="1:52">
      <c r="A1300" s="138"/>
      <c r="B1300" s="142"/>
      <c r="C1300" s="172" t="s">
        <v>1974</v>
      </c>
      <c r="D1300" s="166" t="s">
        <v>26</v>
      </c>
      <c r="E1300" s="166" t="s">
        <v>1975</v>
      </c>
      <c r="F1300" s="167" t="s">
        <v>2450</v>
      </c>
      <c r="G1300" s="195" t="s">
        <v>2451</v>
      </c>
      <c r="H1300" s="195" t="s">
        <v>2451</v>
      </c>
      <c r="I1300" s="195" t="s">
        <v>2451</v>
      </c>
      <c r="J1300" s="195" t="s">
        <v>2451</v>
      </c>
      <c r="K1300" s="168">
        <v>0.9</v>
      </c>
      <c r="L1300" s="169">
        <v>0.893939393939394</v>
      </c>
      <c r="M1300" s="169">
        <v>0.895522388059702</v>
      </c>
      <c r="N1300" s="170">
        <v>0.767857142857143</v>
      </c>
      <c r="O1300" s="170">
        <v>0.893939393939394</v>
      </c>
      <c r="P1300" s="356">
        <v>0.9</v>
      </c>
      <c r="Q1300" s="357">
        <v>0.984704112337011</v>
      </c>
      <c r="R1300" s="169">
        <v>0.987352687553895</v>
      </c>
      <c r="S1300" s="169">
        <v>0.984623270117888</v>
      </c>
      <c r="T1300" s="169">
        <v>0.984704112337011</v>
      </c>
      <c r="U1300" s="356">
        <v>0.9</v>
      </c>
      <c r="V1300" s="169">
        <v>0.926028084252758</v>
      </c>
      <c r="W1300" s="169">
        <v>0.926415636677206</v>
      </c>
      <c r="X1300" s="169">
        <v>0.938493080471553</v>
      </c>
      <c r="Y1300" s="169">
        <v>0.926028084252758</v>
      </c>
      <c r="Z1300" s="356">
        <v>0.92</v>
      </c>
      <c r="AA1300" s="356">
        <v>0.950100806451613</v>
      </c>
      <c r="AB1300" s="356">
        <v>0.950663129973475</v>
      </c>
      <c r="AC1300" s="356">
        <v>0.944969905417025</v>
      </c>
      <c r="AD1300" s="356">
        <v>0.950100806451613</v>
      </c>
      <c r="AE1300" s="356">
        <v>0.92</v>
      </c>
      <c r="AF1300" s="169">
        <v>0.98354114713217</v>
      </c>
      <c r="AG1300" s="169">
        <v>0.990947611710324</v>
      </c>
      <c r="AH1300" s="169">
        <v>0.947172734314485</v>
      </c>
      <c r="AI1300" s="169">
        <v>0.98354114713217</v>
      </c>
      <c r="AJ1300" s="356">
        <v>0.92</v>
      </c>
      <c r="AK1300" s="169">
        <v>0.965595956301973</v>
      </c>
      <c r="AL1300" s="169">
        <v>0.968493661446682</v>
      </c>
      <c r="AM1300" s="169">
        <v>0.964044943820225</v>
      </c>
      <c r="AN1300" s="169">
        <v>0.965595956301973</v>
      </c>
      <c r="AO1300" s="168">
        <v>0.99</v>
      </c>
      <c r="AP1300" s="358">
        <v>1</v>
      </c>
      <c r="AQ1300" s="358">
        <v>1</v>
      </c>
      <c r="AR1300" s="358">
        <v>1</v>
      </c>
      <c r="AS1300" s="359">
        <v>1</v>
      </c>
      <c r="AT1300" s="364">
        <v>0.0721861525408278</v>
      </c>
      <c r="AU1300" s="361">
        <v>0</v>
      </c>
      <c r="AV1300" s="362">
        <v>0.2</v>
      </c>
      <c r="AW1300" s="362">
        <v>0.0263157894736842</v>
      </c>
      <c r="AX1300" s="362">
        <v>0</v>
      </c>
      <c r="AY1300" s="142"/>
      <c r="AZ1300" s="140"/>
    </row>
    <row r="1301" spans="1:52">
      <c r="A1301" s="138"/>
      <c r="B1301" s="142"/>
      <c r="C1301" s="172" t="s">
        <v>1974</v>
      </c>
      <c r="D1301" s="166" t="s">
        <v>26</v>
      </c>
      <c r="E1301" s="166" t="s">
        <v>1975</v>
      </c>
      <c r="F1301" s="167" t="s">
        <v>2452</v>
      </c>
      <c r="G1301" s="195" t="s">
        <v>2453</v>
      </c>
      <c r="H1301" s="195" t="s">
        <v>2453</v>
      </c>
      <c r="I1301" s="195" t="s">
        <v>2453</v>
      </c>
      <c r="J1301" s="195" t="s">
        <v>2453</v>
      </c>
      <c r="K1301" s="168">
        <v>0.9</v>
      </c>
      <c r="L1301" s="169">
        <v>0.939655172413793</v>
      </c>
      <c r="M1301" s="169">
        <v>0.892857142857143</v>
      </c>
      <c r="N1301" s="170">
        <v>0.916666666666667</v>
      </c>
      <c r="O1301" s="170">
        <v>0.939655172413793</v>
      </c>
      <c r="P1301" s="356">
        <v>0.9</v>
      </c>
      <c r="Q1301" s="357">
        <v>0.983360093417019</v>
      </c>
      <c r="R1301" s="169">
        <v>0.990992522093814</v>
      </c>
      <c r="S1301" s="169">
        <v>0.989895988112927</v>
      </c>
      <c r="T1301" s="169">
        <v>0.983360093417019</v>
      </c>
      <c r="U1301" s="356">
        <v>0.9</v>
      </c>
      <c r="V1301" s="169">
        <v>0.943511896073566</v>
      </c>
      <c r="W1301" s="169">
        <v>0.942216179469748</v>
      </c>
      <c r="X1301" s="169">
        <v>0.952154531946508</v>
      </c>
      <c r="Y1301" s="169">
        <v>0.943511896073566</v>
      </c>
      <c r="Z1301" s="356">
        <v>0.92</v>
      </c>
      <c r="AA1301" s="356">
        <v>0.972965517241379</v>
      </c>
      <c r="AB1301" s="356">
        <v>0.968017732742242</v>
      </c>
      <c r="AC1301" s="356">
        <v>0.965931863727455</v>
      </c>
      <c r="AD1301" s="356">
        <v>0.972965517241379</v>
      </c>
      <c r="AE1301" s="356">
        <v>0.92</v>
      </c>
      <c r="AF1301" s="169">
        <v>0.980811403508772</v>
      </c>
      <c r="AG1301" s="169">
        <v>0.986012207527976</v>
      </c>
      <c r="AH1301" s="169">
        <v>0.984020987359886</v>
      </c>
      <c r="AI1301" s="169">
        <v>0.980811403508772</v>
      </c>
      <c r="AJ1301" s="356">
        <v>0.92</v>
      </c>
      <c r="AK1301" s="169">
        <v>0.980286738351254</v>
      </c>
      <c r="AL1301" s="169">
        <v>0.976996239769962</v>
      </c>
      <c r="AM1301" s="169">
        <v>0.978839590443686</v>
      </c>
      <c r="AN1301" s="169">
        <v>0.980286738351254</v>
      </c>
      <c r="AO1301" s="168">
        <v>0.99</v>
      </c>
      <c r="AP1301" s="358">
        <v>1</v>
      </c>
      <c r="AQ1301" s="358">
        <v>1</v>
      </c>
      <c r="AR1301" s="358">
        <v>1</v>
      </c>
      <c r="AS1301" s="359">
        <v>1</v>
      </c>
      <c r="AT1301" s="364">
        <v>0.0721861525408278</v>
      </c>
      <c r="AU1301" s="361">
        <v>0.0192307692307692</v>
      </c>
      <c r="AV1301" s="362">
        <v>0.261538461538462</v>
      </c>
      <c r="AW1301" s="362">
        <v>0.0384615384615385</v>
      </c>
      <c r="AX1301" s="362">
        <v>0.0192307692307692</v>
      </c>
      <c r="AY1301" s="142"/>
      <c r="AZ1301" s="140"/>
    </row>
    <row r="1302" spans="1:52">
      <c r="A1302" s="138"/>
      <c r="B1302" s="142"/>
      <c r="C1302" s="172" t="s">
        <v>1974</v>
      </c>
      <c r="D1302" s="166" t="s">
        <v>26</v>
      </c>
      <c r="E1302" s="166" t="s">
        <v>1975</v>
      </c>
      <c r="F1302" s="167" t="s">
        <v>2454</v>
      </c>
      <c r="G1302" s="195" t="s">
        <v>2455</v>
      </c>
      <c r="H1302" s="195" t="s">
        <v>2455</v>
      </c>
      <c r="I1302" s="195" t="s">
        <v>2455</v>
      </c>
      <c r="J1302" s="195" t="s">
        <v>2455</v>
      </c>
      <c r="K1302" s="168">
        <v>0.9</v>
      </c>
      <c r="L1302" s="169">
        <v>0.985294117647059</v>
      </c>
      <c r="M1302" s="169">
        <v>0.930555555555556</v>
      </c>
      <c r="N1302" s="170">
        <v>0.955882352941177</v>
      </c>
      <c r="O1302" s="170">
        <v>0.985294117647059</v>
      </c>
      <c r="P1302" s="356">
        <v>0.9</v>
      </c>
      <c r="Q1302" s="357">
        <v>0.978896967547437</v>
      </c>
      <c r="R1302" s="169">
        <v>0.973557692307692</v>
      </c>
      <c r="S1302" s="169">
        <v>0.981132075471698</v>
      </c>
      <c r="T1302" s="169">
        <v>0.978896967547437</v>
      </c>
      <c r="U1302" s="356">
        <v>0.9</v>
      </c>
      <c r="V1302" s="169">
        <v>0.942365667671573</v>
      </c>
      <c r="W1302" s="169">
        <v>0.947516025641026</v>
      </c>
      <c r="X1302" s="169">
        <v>0.965223825379208</v>
      </c>
      <c r="Y1302" s="169">
        <v>0.942365667671573</v>
      </c>
      <c r="Z1302" s="356">
        <v>0.92</v>
      </c>
      <c r="AA1302" s="356">
        <v>0.933527061387577</v>
      </c>
      <c r="AB1302" s="356">
        <v>0.95141545524101</v>
      </c>
      <c r="AC1302" s="356">
        <v>0.945541591861161</v>
      </c>
      <c r="AD1302" s="356">
        <v>0.933527061387577</v>
      </c>
      <c r="AE1302" s="356">
        <v>0.92</v>
      </c>
      <c r="AF1302" s="169">
        <v>0.998627630375114</v>
      </c>
      <c r="AG1302" s="169">
        <v>0.998437092992967</v>
      </c>
      <c r="AH1302" s="169">
        <v>0.996032729977684</v>
      </c>
      <c r="AI1302" s="169">
        <v>0.998627630375114</v>
      </c>
      <c r="AJ1302" s="356">
        <v>0.92</v>
      </c>
      <c r="AK1302" s="169">
        <v>0.966011369019422</v>
      </c>
      <c r="AL1302" s="169">
        <v>0.97094399158559</v>
      </c>
      <c r="AM1302" s="169">
        <v>0.970984692711903</v>
      </c>
      <c r="AN1302" s="169">
        <v>0.966011369019422</v>
      </c>
      <c r="AO1302" s="168">
        <v>0.99</v>
      </c>
      <c r="AP1302" s="358">
        <v>1</v>
      </c>
      <c r="AQ1302" s="358">
        <v>1</v>
      </c>
      <c r="AR1302" s="358">
        <v>1</v>
      </c>
      <c r="AS1302" s="359">
        <v>1</v>
      </c>
      <c r="AT1302" s="364">
        <v>0.0721861525408278</v>
      </c>
      <c r="AU1302" s="361">
        <v>0.0789473684210526</v>
      </c>
      <c r="AV1302" s="362">
        <v>0.352941176470588</v>
      </c>
      <c r="AW1302" s="362">
        <v>0.03125</v>
      </c>
      <c r="AX1302" s="362">
        <v>0.0789473684210526</v>
      </c>
      <c r="AY1302" s="142"/>
      <c r="AZ1302" s="140"/>
    </row>
    <row r="1303" spans="1:52">
      <c r="A1303" s="138"/>
      <c r="B1303" s="142"/>
      <c r="C1303" s="172" t="s">
        <v>1974</v>
      </c>
      <c r="D1303" s="166" t="s">
        <v>26</v>
      </c>
      <c r="E1303" s="166" t="s">
        <v>1975</v>
      </c>
      <c r="F1303" s="167" t="s">
        <v>2456</v>
      </c>
      <c r="G1303" s="195" t="s">
        <v>2457</v>
      </c>
      <c r="H1303" s="195" t="s">
        <v>2457</v>
      </c>
      <c r="I1303" s="195" t="s">
        <v>2457</v>
      </c>
      <c r="J1303" s="195" t="s">
        <v>2457</v>
      </c>
      <c r="K1303" s="168">
        <v>0.9</v>
      </c>
      <c r="L1303" s="169">
        <v>0.941176470588235</v>
      </c>
      <c r="M1303" s="169">
        <v>0.939393939393939</v>
      </c>
      <c r="N1303" s="170">
        <v>0.928571428571429</v>
      </c>
      <c r="O1303" s="170">
        <v>0.941176470588235</v>
      </c>
      <c r="P1303" s="356">
        <v>0.9</v>
      </c>
      <c r="Q1303" s="357">
        <v>0.975833333333333</v>
      </c>
      <c r="R1303" s="169">
        <v>0.911498708010336</v>
      </c>
      <c r="S1303" s="169">
        <v>0.987320371935757</v>
      </c>
      <c r="T1303" s="169">
        <v>0.975833333333333</v>
      </c>
      <c r="U1303" s="356">
        <v>0.9</v>
      </c>
      <c r="V1303" s="169">
        <v>0.935416666666667</v>
      </c>
      <c r="W1303" s="169">
        <v>0.854005167958656</v>
      </c>
      <c r="X1303" s="169">
        <v>0.937447168216399</v>
      </c>
      <c r="Y1303" s="169">
        <v>0.935416666666667</v>
      </c>
      <c r="Z1303" s="356">
        <v>0.92</v>
      </c>
      <c r="AA1303" s="356">
        <v>0.5</v>
      </c>
      <c r="AB1303" s="356" t="s">
        <v>32</v>
      </c>
      <c r="AC1303" s="356">
        <v>0</v>
      </c>
      <c r="AD1303" s="356">
        <v>0.5</v>
      </c>
      <c r="AE1303" s="356">
        <v>0.92</v>
      </c>
      <c r="AF1303" s="169">
        <v>1</v>
      </c>
      <c r="AG1303" s="169">
        <v>1</v>
      </c>
      <c r="AH1303" s="169">
        <v>0.970588235294118</v>
      </c>
      <c r="AI1303" s="169">
        <v>1</v>
      </c>
      <c r="AJ1303" s="356">
        <v>0.92</v>
      </c>
      <c r="AK1303" s="169">
        <v>0.970478170478171</v>
      </c>
      <c r="AL1303" s="169">
        <v>0.957364341085271</v>
      </c>
      <c r="AM1303" s="169">
        <v>0.965400843881857</v>
      </c>
      <c r="AN1303" s="169">
        <v>0.970478170478171</v>
      </c>
      <c r="AO1303" s="168">
        <v>0.99</v>
      </c>
      <c r="AP1303" s="358">
        <v>1</v>
      </c>
      <c r="AQ1303" s="358">
        <v>1</v>
      </c>
      <c r="AR1303" s="358">
        <v>1</v>
      </c>
      <c r="AS1303" s="359">
        <v>1</v>
      </c>
      <c r="AT1303" s="364">
        <v>0.0721861525408278</v>
      </c>
      <c r="AU1303" s="361">
        <v>0.166666666666667</v>
      </c>
      <c r="AV1303" s="362">
        <v>0.333333333333333</v>
      </c>
      <c r="AW1303" s="362">
        <v>0</v>
      </c>
      <c r="AX1303" s="362">
        <v>0.166666666666667</v>
      </c>
      <c r="AY1303" s="142"/>
      <c r="AZ1303" s="140"/>
    </row>
    <row r="1304" spans="1:52">
      <c r="A1304" s="138"/>
      <c r="B1304" s="142"/>
      <c r="C1304" s="172" t="s">
        <v>1974</v>
      </c>
      <c r="D1304" s="166" t="s">
        <v>26</v>
      </c>
      <c r="E1304" s="166" t="s">
        <v>1975</v>
      </c>
      <c r="F1304" s="167" t="s">
        <v>2458</v>
      </c>
      <c r="G1304" s="195" t="s">
        <v>2459</v>
      </c>
      <c r="H1304" s="195" t="s">
        <v>2459</v>
      </c>
      <c r="I1304" s="195" t="s">
        <v>2459</v>
      </c>
      <c r="J1304" s="195" t="s">
        <v>2459</v>
      </c>
      <c r="K1304" s="168">
        <v>0.9</v>
      </c>
      <c r="L1304" s="169">
        <v>0.961538461538462</v>
      </c>
      <c r="M1304" s="169">
        <v>1</v>
      </c>
      <c r="N1304" s="170">
        <v>1</v>
      </c>
      <c r="O1304" s="170">
        <v>0.961538461538462</v>
      </c>
      <c r="P1304" s="356">
        <v>0.9</v>
      </c>
      <c r="Q1304" s="357">
        <v>0.978530140379851</v>
      </c>
      <c r="R1304" s="169">
        <v>0.954954954954955</v>
      </c>
      <c r="S1304" s="169">
        <v>0.989010989010989</v>
      </c>
      <c r="T1304" s="169">
        <v>0.978530140379851</v>
      </c>
      <c r="U1304" s="356">
        <v>0.9</v>
      </c>
      <c r="V1304" s="169">
        <v>0.91494632535095</v>
      </c>
      <c r="W1304" s="169">
        <v>0.872972972972973</v>
      </c>
      <c r="X1304" s="169">
        <v>0.934065934065934</v>
      </c>
      <c r="Y1304" s="169">
        <v>0.91494632535095</v>
      </c>
      <c r="Z1304" s="356">
        <v>0.92</v>
      </c>
      <c r="AA1304" s="356">
        <v>0.860197368421053</v>
      </c>
      <c r="AB1304" s="356">
        <v>0.933447098976109</v>
      </c>
      <c r="AC1304" s="356">
        <v>0.91640866873065</v>
      </c>
      <c r="AD1304" s="356">
        <v>0.860197368421053</v>
      </c>
      <c r="AE1304" s="356">
        <v>0.92</v>
      </c>
      <c r="AF1304" s="169">
        <v>1</v>
      </c>
      <c r="AG1304" s="169">
        <v>1</v>
      </c>
      <c r="AH1304" s="169">
        <v>1</v>
      </c>
      <c r="AI1304" s="169">
        <v>1</v>
      </c>
      <c r="AJ1304" s="356">
        <v>0.92</v>
      </c>
      <c r="AK1304" s="169">
        <v>0.93139407244786</v>
      </c>
      <c r="AL1304" s="169">
        <v>0.956957547169811</v>
      </c>
      <c r="AM1304" s="169">
        <v>0.952819332566168</v>
      </c>
      <c r="AN1304" s="169">
        <v>0.93139407244786</v>
      </c>
      <c r="AO1304" s="168">
        <v>0.99</v>
      </c>
      <c r="AP1304" s="358">
        <v>1</v>
      </c>
      <c r="AQ1304" s="358">
        <v>1</v>
      </c>
      <c r="AR1304" s="358">
        <v>1</v>
      </c>
      <c r="AS1304" s="359">
        <v>1</v>
      </c>
      <c r="AT1304" s="364">
        <v>0.0721861525408278</v>
      </c>
      <c r="AU1304" s="361">
        <v>0</v>
      </c>
      <c r="AV1304" s="362">
        <v>0</v>
      </c>
      <c r="AW1304" s="362">
        <v>0.5</v>
      </c>
      <c r="AX1304" s="362">
        <v>0</v>
      </c>
      <c r="AY1304" s="142"/>
      <c r="AZ1304" s="140"/>
    </row>
    <row r="1305" spans="1:52">
      <c r="A1305" s="138"/>
      <c r="B1305" s="142"/>
      <c r="C1305" s="172" t="s">
        <v>1974</v>
      </c>
      <c r="D1305" s="166" t="s">
        <v>26</v>
      </c>
      <c r="E1305" s="166" t="s">
        <v>1975</v>
      </c>
      <c r="F1305" s="167" t="s">
        <v>2460</v>
      </c>
      <c r="G1305" s="195" t="s">
        <v>2461</v>
      </c>
      <c r="H1305" s="195" t="s">
        <v>2461</v>
      </c>
      <c r="I1305" s="195" t="s">
        <v>2461</v>
      </c>
      <c r="J1305" s="195" t="s">
        <v>2461</v>
      </c>
      <c r="K1305" s="168">
        <v>0.9</v>
      </c>
      <c r="L1305" s="169">
        <v>1</v>
      </c>
      <c r="M1305" s="169">
        <v>0.944444444444444</v>
      </c>
      <c r="N1305" s="170">
        <v>0.944444444444444</v>
      </c>
      <c r="O1305" s="170">
        <v>1</v>
      </c>
      <c r="P1305" s="356">
        <v>0.9</v>
      </c>
      <c r="Q1305" s="357">
        <v>0.988980716253444</v>
      </c>
      <c r="R1305" s="169">
        <v>0.980099502487562</v>
      </c>
      <c r="S1305" s="169">
        <v>0.987206823027719</v>
      </c>
      <c r="T1305" s="169">
        <v>0.988980716253444</v>
      </c>
      <c r="U1305" s="356">
        <v>0.9</v>
      </c>
      <c r="V1305" s="169">
        <v>0.921946740128558</v>
      </c>
      <c r="W1305" s="169">
        <v>0.922885572139303</v>
      </c>
      <c r="X1305" s="169">
        <v>0.921108742004264</v>
      </c>
      <c r="Y1305" s="169">
        <v>0.921946740128558</v>
      </c>
      <c r="Z1305" s="356">
        <v>0.92</v>
      </c>
      <c r="AA1305" s="356">
        <v>0.920159680638723</v>
      </c>
      <c r="AB1305" s="356">
        <v>0.931392931392931</v>
      </c>
      <c r="AC1305" s="356">
        <v>0.898148148148148</v>
      </c>
      <c r="AD1305" s="356">
        <v>0.920159680638723</v>
      </c>
      <c r="AE1305" s="356">
        <v>0.92</v>
      </c>
      <c r="AF1305" s="169">
        <v>1</v>
      </c>
      <c r="AG1305" s="169">
        <v>1</v>
      </c>
      <c r="AH1305" s="169">
        <v>1</v>
      </c>
      <c r="AI1305" s="169">
        <v>1</v>
      </c>
      <c r="AJ1305" s="356">
        <v>0.92</v>
      </c>
      <c r="AK1305" s="169">
        <v>0.957888120678818</v>
      </c>
      <c r="AL1305" s="169">
        <v>0.959533073929961</v>
      </c>
      <c r="AM1305" s="169">
        <v>0.938287153652393</v>
      </c>
      <c r="AN1305" s="169">
        <v>0.957888120678818</v>
      </c>
      <c r="AO1305" s="168">
        <v>0.99</v>
      </c>
      <c r="AP1305" s="358">
        <v>1</v>
      </c>
      <c r="AQ1305" s="358">
        <v>1</v>
      </c>
      <c r="AR1305" s="358">
        <v>1</v>
      </c>
      <c r="AS1305" s="359">
        <v>1</v>
      </c>
      <c r="AT1305" s="364">
        <v>0.0721861525408278</v>
      </c>
      <c r="AU1305" s="361">
        <v>0</v>
      </c>
      <c r="AV1305" s="362">
        <v>0</v>
      </c>
      <c r="AW1305" s="362">
        <v>1</v>
      </c>
      <c r="AX1305" s="362">
        <v>0</v>
      </c>
      <c r="AY1305" s="142"/>
      <c r="AZ1305" s="140"/>
    </row>
    <row r="1306" spans="1:52">
      <c r="A1306" s="138"/>
      <c r="B1306" s="142"/>
      <c r="C1306" s="172" t="s">
        <v>1974</v>
      </c>
      <c r="D1306" s="166" t="s">
        <v>26</v>
      </c>
      <c r="E1306" s="166" t="s">
        <v>1975</v>
      </c>
      <c r="F1306" s="167" t="s">
        <v>2462</v>
      </c>
      <c r="G1306" s="195" t="s">
        <v>2463</v>
      </c>
      <c r="H1306" s="195" t="s">
        <v>2463</v>
      </c>
      <c r="I1306" s="195" t="s">
        <v>2463</v>
      </c>
      <c r="J1306" s="195" t="s">
        <v>2463</v>
      </c>
      <c r="K1306" s="168">
        <v>0.9</v>
      </c>
      <c r="L1306" s="169">
        <v>0.912280701754386</v>
      </c>
      <c r="M1306" s="169">
        <v>0.818181818181818</v>
      </c>
      <c r="N1306" s="170">
        <v>0.928571428571429</v>
      </c>
      <c r="O1306" s="170">
        <v>0.912280701754386</v>
      </c>
      <c r="P1306" s="356">
        <v>0.9</v>
      </c>
      <c r="Q1306" s="357">
        <v>0.984498232254555</v>
      </c>
      <c r="R1306" s="169">
        <v>0.984862246442628</v>
      </c>
      <c r="S1306" s="169">
        <v>0.986770895971137</v>
      </c>
      <c r="T1306" s="169">
        <v>0.984498232254555</v>
      </c>
      <c r="U1306" s="356">
        <v>0.9</v>
      </c>
      <c r="V1306" s="169">
        <v>0.940440576556976</v>
      </c>
      <c r="W1306" s="169">
        <v>0.941871026339691</v>
      </c>
      <c r="X1306" s="169">
        <v>0.939266386049308</v>
      </c>
      <c r="Y1306" s="169">
        <v>0.940440576556976</v>
      </c>
      <c r="Z1306" s="356">
        <v>0.92</v>
      </c>
      <c r="AA1306" s="356">
        <v>0.947012401352875</v>
      </c>
      <c r="AB1306" s="356">
        <v>0.954241071428571</v>
      </c>
      <c r="AC1306" s="356">
        <v>0.944393801276208</v>
      </c>
      <c r="AD1306" s="356">
        <v>0.947012401352875</v>
      </c>
      <c r="AE1306" s="356">
        <v>0.92</v>
      </c>
      <c r="AF1306" s="169">
        <v>1</v>
      </c>
      <c r="AG1306" s="169">
        <v>0.998902305159166</v>
      </c>
      <c r="AH1306" s="169">
        <v>1</v>
      </c>
      <c r="AI1306" s="169">
        <v>1</v>
      </c>
      <c r="AJ1306" s="356">
        <v>0.92</v>
      </c>
      <c r="AK1306" s="169">
        <v>0.971339905074845</v>
      </c>
      <c r="AL1306" s="169">
        <v>0.968792934249264</v>
      </c>
      <c r="AM1306" s="169">
        <v>0.959782608695652</v>
      </c>
      <c r="AN1306" s="169">
        <v>0.971339905074845</v>
      </c>
      <c r="AO1306" s="168">
        <v>0.99</v>
      </c>
      <c r="AP1306" s="358">
        <v>1</v>
      </c>
      <c r="AQ1306" s="358">
        <v>1</v>
      </c>
      <c r="AR1306" s="358">
        <v>1</v>
      </c>
      <c r="AS1306" s="359">
        <v>1</v>
      </c>
      <c r="AT1306" s="364">
        <v>0.0721861525408278</v>
      </c>
      <c r="AU1306" s="361">
        <v>0</v>
      </c>
      <c r="AV1306" s="362">
        <v>0.153846153846154</v>
      </c>
      <c r="AW1306" s="362">
        <v>0</v>
      </c>
      <c r="AX1306" s="362">
        <v>0</v>
      </c>
      <c r="AY1306" s="142"/>
      <c r="AZ1306" s="140"/>
    </row>
    <row r="1307" spans="1:52">
      <c r="A1307" s="138"/>
      <c r="B1307" s="142"/>
      <c r="C1307" s="172" t="s">
        <v>1974</v>
      </c>
      <c r="D1307" s="166" t="s">
        <v>26</v>
      </c>
      <c r="E1307" s="166" t="s">
        <v>1975</v>
      </c>
      <c r="F1307" s="167" t="s">
        <v>2464</v>
      </c>
      <c r="G1307" s="195" t="s">
        <v>2465</v>
      </c>
      <c r="H1307" s="195" t="s">
        <v>2465</v>
      </c>
      <c r="I1307" s="195" t="s">
        <v>2465</v>
      </c>
      <c r="J1307" s="195" t="s">
        <v>2465</v>
      </c>
      <c r="K1307" s="168">
        <v>0.9</v>
      </c>
      <c r="L1307" s="169">
        <v>0.875</v>
      </c>
      <c r="M1307" s="169">
        <v>0.923076923076923</v>
      </c>
      <c r="N1307" s="170">
        <v>0.911764705882353</v>
      </c>
      <c r="O1307" s="170">
        <v>0.875</v>
      </c>
      <c r="P1307" s="356">
        <v>0.9</v>
      </c>
      <c r="Q1307" s="357">
        <v>0.994156603038566</v>
      </c>
      <c r="R1307" s="169">
        <v>0.977049180327869</v>
      </c>
      <c r="S1307" s="169">
        <v>0.954716981132075</v>
      </c>
      <c r="T1307" s="169">
        <v>0.994156603038566</v>
      </c>
      <c r="U1307" s="356">
        <v>0.9</v>
      </c>
      <c r="V1307" s="169">
        <v>0.956369302687963</v>
      </c>
      <c r="W1307" s="169">
        <v>0.960187353629977</v>
      </c>
      <c r="X1307" s="169">
        <v>0.944339622641509</v>
      </c>
      <c r="Y1307" s="169">
        <v>0.956369302687963</v>
      </c>
      <c r="Z1307" s="356">
        <v>0.92</v>
      </c>
      <c r="AA1307" s="356">
        <v>0.95680521597392</v>
      </c>
      <c r="AB1307" s="356">
        <v>0.954819277108434</v>
      </c>
      <c r="AC1307" s="356">
        <v>0.952646239554318</v>
      </c>
      <c r="AD1307" s="356">
        <v>0.95680521597392</v>
      </c>
      <c r="AE1307" s="356">
        <v>0.92</v>
      </c>
      <c r="AF1307" s="169">
        <v>0.992307692307692</v>
      </c>
      <c r="AG1307" s="169">
        <v>1</v>
      </c>
      <c r="AH1307" s="169">
        <v>1</v>
      </c>
      <c r="AI1307" s="169">
        <v>0.992307692307692</v>
      </c>
      <c r="AJ1307" s="356">
        <v>0.92</v>
      </c>
      <c r="AK1307" s="169">
        <v>0.977105263157895</v>
      </c>
      <c r="AL1307" s="169">
        <v>0.972855905284435</v>
      </c>
      <c r="AM1307" s="169">
        <v>0.967941507311586</v>
      </c>
      <c r="AN1307" s="169">
        <v>0.977105263157895</v>
      </c>
      <c r="AO1307" s="168">
        <v>0.99</v>
      </c>
      <c r="AP1307" s="358">
        <v>1</v>
      </c>
      <c r="AQ1307" s="358">
        <v>1</v>
      </c>
      <c r="AR1307" s="358">
        <v>1</v>
      </c>
      <c r="AS1307" s="359">
        <v>1</v>
      </c>
      <c r="AT1307" s="364">
        <v>0.0721861525408278</v>
      </c>
      <c r="AU1307" s="361">
        <v>0</v>
      </c>
      <c r="AV1307" s="362">
        <v>0.111111111111111</v>
      </c>
      <c r="AW1307" s="362">
        <v>0.285714285714286</v>
      </c>
      <c r="AX1307" s="362">
        <v>0</v>
      </c>
      <c r="AY1307" s="142"/>
      <c r="AZ1307" s="140"/>
    </row>
    <row r="1308" spans="1:52">
      <c r="A1308" s="138"/>
      <c r="B1308" s="142"/>
      <c r="C1308" s="172" t="s">
        <v>1974</v>
      </c>
      <c r="D1308" s="166" t="s">
        <v>26</v>
      </c>
      <c r="E1308" s="166" t="s">
        <v>1975</v>
      </c>
      <c r="F1308" s="167" t="s">
        <v>2466</v>
      </c>
      <c r="G1308" s="195" t="s">
        <v>2467</v>
      </c>
      <c r="H1308" s="195" t="s">
        <v>2467</v>
      </c>
      <c r="I1308" s="195" t="s">
        <v>2467</v>
      </c>
      <c r="J1308" s="195" t="s">
        <v>2467</v>
      </c>
      <c r="K1308" s="168">
        <v>0.9</v>
      </c>
      <c r="L1308" s="169">
        <v>0.981818181818182</v>
      </c>
      <c r="M1308" s="169">
        <v>0.981818181818182</v>
      </c>
      <c r="N1308" s="170">
        <v>0.904761904761905</v>
      </c>
      <c r="O1308" s="170">
        <v>0.981818181818182</v>
      </c>
      <c r="P1308" s="356">
        <v>0.9</v>
      </c>
      <c r="Q1308" s="357">
        <v>0.991753063147974</v>
      </c>
      <c r="R1308" s="169">
        <v>0.989045383411581</v>
      </c>
      <c r="S1308" s="169">
        <v>0.990371991247265</v>
      </c>
      <c r="T1308" s="169">
        <v>0.991753063147974</v>
      </c>
      <c r="U1308" s="356">
        <v>0.9</v>
      </c>
      <c r="V1308" s="169">
        <v>0.867342130065975</v>
      </c>
      <c r="W1308" s="169">
        <v>0.856651017214398</v>
      </c>
      <c r="X1308" s="169">
        <v>0.889277899343545</v>
      </c>
      <c r="Y1308" s="169">
        <v>0.867342130065975</v>
      </c>
      <c r="Z1308" s="356">
        <v>0.92</v>
      </c>
      <c r="AA1308" s="356" t="s">
        <v>32</v>
      </c>
      <c r="AB1308" s="356" t="s">
        <v>32</v>
      </c>
      <c r="AC1308" s="356" t="s">
        <v>32</v>
      </c>
      <c r="AD1308" s="356" t="s">
        <v>32</v>
      </c>
      <c r="AE1308" s="356">
        <v>0.92</v>
      </c>
      <c r="AF1308" s="169">
        <v>1</v>
      </c>
      <c r="AG1308" s="169">
        <v>0.995798319327731</v>
      </c>
      <c r="AH1308" s="169">
        <v>0.995283018867924</v>
      </c>
      <c r="AI1308" s="169">
        <v>1</v>
      </c>
      <c r="AJ1308" s="356">
        <v>0.92</v>
      </c>
      <c r="AK1308" s="169">
        <v>0.956255879586077</v>
      </c>
      <c r="AL1308" s="169">
        <v>0.954929577464789</v>
      </c>
      <c r="AM1308" s="169">
        <v>0.947921225382932</v>
      </c>
      <c r="AN1308" s="169">
        <v>0.956255879586077</v>
      </c>
      <c r="AO1308" s="168">
        <v>0.99</v>
      </c>
      <c r="AP1308" s="358">
        <v>1</v>
      </c>
      <c r="AQ1308" s="358">
        <v>1</v>
      </c>
      <c r="AR1308" s="358">
        <v>1</v>
      </c>
      <c r="AS1308" s="359">
        <v>1</v>
      </c>
      <c r="AT1308" s="364">
        <v>0.0721861525408278</v>
      </c>
      <c r="AU1308" s="361">
        <v>0</v>
      </c>
      <c r="AV1308" s="362">
        <v>0</v>
      </c>
      <c r="AW1308" s="362">
        <v>0</v>
      </c>
      <c r="AX1308" s="362">
        <v>0</v>
      </c>
      <c r="AY1308" s="142"/>
      <c r="AZ1308" s="140"/>
    </row>
    <row r="1309" spans="1:52">
      <c r="A1309" s="138"/>
      <c r="B1309" s="142"/>
      <c r="C1309" s="172" t="s">
        <v>1974</v>
      </c>
      <c r="D1309" s="166" t="s">
        <v>237</v>
      </c>
      <c r="E1309" s="166" t="s">
        <v>1975</v>
      </c>
      <c r="F1309" s="167" t="s">
        <v>2468</v>
      </c>
      <c r="G1309" s="195" t="s">
        <v>2469</v>
      </c>
      <c r="H1309" s="195" t="s">
        <v>2469</v>
      </c>
      <c r="I1309" s="195" t="s">
        <v>2469</v>
      </c>
      <c r="J1309" s="195" t="s">
        <v>2469</v>
      </c>
      <c r="K1309" s="168">
        <v>0.9</v>
      </c>
      <c r="L1309" s="169" t="s">
        <v>32</v>
      </c>
      <c r="M1309" s="169" t="s">
        <v>32</v>
      </c>
      <c r="N1309" s="170" t="s">
        <v>32</v>
      </c>
      <c r="O1309" s="170" t="s">
        <v>32</v>
      </c>
      <c r="P1309" s="356">
        <v>0.9</v>
      </c>
      <c r="Q1309" s="357" t="s">
        <v>32</v>
      </c>
      <c r="R1309" s="169">
        <v>1</v>
      </c>
      <c r="S1309" s="169" t="s">
        <v>32</v>
      </c>
      <c r="T1309" s="169" t="s">
        <v>32</v>
      </c>
      <c r="U1309" s="356">
        <v>0.9</v>
      </c>
      <c r="V1309" s="169" t="s">
        <v>32</v>
      </c>
      <c r="W1309" s="169">
        <v>0</v>
      </c>
      <c r="X1309" s="169" t="s">
        <v>32</v>
      </c>
      <c r="Y1309" s="169" t="s">
        <v>32</v>
      </c>
      <c r="Z1309" s="356">
        <v>0.92</v>
      </c>
      <c r="AA1309" s="356" t="s">
        <v>32</v>
      </c>
      <c r="AB1309" s="356" t="s">
        <v>32</v>
      </c>
      <c r="AC1309" s="356" t="s">
        <v>32</v>
      </c>
      <c r="AD1309" s="356" t="s">
        <v>32</v>
      </c>
      <c r="AE1309" s="356">
        <v>0.92</v>
      </c>
      <c r="AF1309" s="169">
        <v>1</v>
      </c>
      <c r="AG1309" s="169">
        <v>1</v>
      </c>
      <c r="AH1309" s="169">
        <v>1</v>
      </c>
      <c r="AI1309" s="169">
        <v>1</v>
      </c>
      <c r="AJ1309" s="356">
        <v>0.92</v>
      </c>
      <c r="AK1309" s="169" t="s">
        <v>32</v>
      </c>
      <c r="AL1309" s="169">
        <v>0</v>
      </c>
      <c r="AM1309" s="169" t="s">
        <v>32</v>
      </c>
      <c r="AN1309" s="169" t="s">
        <v>32</v>
      </c>
      <c r="AO1309" s="168">
        <v>0.99</v>
      </c>
      <c r="AP1309" s="358">
        <v>1</v>
      </c>
      <c r="AQ1309" s="358">
        <v>1</v>
      </c>
      <c r="AR1309" s="358" t="s">
        <v>32</v>
      </c>
      <c r="AS1309" s="359">
        <v>1</v>
      </c>
      <c r="AT1309" s="364">
        <v>0.0721861525408278</v>
      </c>
      <c r="AU1309" s="361">
        <v>0</v>
      </c>
      <c r="AV1309" s="362" t="s">
        <v>32</v>
      </c>
      <c r="AW1309" s="362" t="s">
        <v>32</v>
      </c>
      <c r="AX1309" s="362">
        <v>0</v>
      </c>
      <c r="AY1309" s="142"/>
      <c r="AZ1309" s="140"/>
    </row>
    <row r="1310" spans="1:52">
      <c r="A1310" s="138"/>
      <c r="B1310" s="142"/>
      <c r="C1310" s="172" t="s">
        <v>1974</v>
      </c>
      <c r="D1310" s="166" t="s">
        <v>26</v>
      </c>
      <c r="E1310" s="166" t="s">
        <v>1975</v>
      </c>
      <c r="F1310" s="167" t="s">
        <v>2470</v>
      </c>
      <c r="G1310" s="195" t="s">
        <v>2471</v>
      </c>
      <c r="H1310" s="195" t="s">
        <v>2471</v>
      </c>
      <c r="I1310" s="195" t="s">
        <v>2471</v>
      </c>
      <c r="J1310" s="195" t="s">
        <v>2471</v>
      </c>
      <c r="K1310" s="168">
        <v>0.9</v>
      </c>
      <c r="L1310" s="169">
        <v>1</v>
      </c>
      <c r="M1310" s="169">
        <v>0.961538461538462</v>
      </c>
      <c r="N1310" s="170">
        <v>0.952380952380952</v>
      </c>
      <c r="O1310" s="170">
        <v>1</v>
      </c>
      <c r="P1310" s="356">
        <v>0.9</v>
      </c>
      <c r="Q1310" s="357">
        <v>0.992316784869976</v>
      </c>
      <c r="R1310" s="169">
        <v>0.995257452574526</v>
      </c>
      <c r="S1310" s="169">
        <v>0.994638069705094</v>
      </c>
      <c r="T1310" s="169">
        <v>0.992316784869976</v>
      </c>
      <c r="U1310" s="356">
        <v>0.9</v>
      </c>
      <c r="V1310" s="169">
        <v>0.961583924349882</v>
      </c>
      <c r="W1310" s="169">
        <v>0.964769647696477</v>
      </c>
      <c r="X1310" s="169">
        <v>0.96112600536193</v>
      </c>
      <c r="Y1310" s="169">
        <v>0.961583924349882</v>
      </c>
      <c r="Z1310" s="356">
        <v>0.92</v>
      </c>
      <c r="AA1310" s="356">
        <v>0.963613550815558</v>
      </c>
      <c r="AB1310" s="356">
        <v>0.958986731001206</v>
      </c>
      <c r="AC1310" s="356">
        <v>0.953061224489796</v>
      </c>
      <c r="AD1310" s="356">
        <v>0.963613550815558</v>
      </c>
      <c r="AE1310" s="356">
        <v>0.92</v>
      </c>
      <c r="AF1310" s="169">
        <v>1</v>
      </c>
      <c r="AG1310" s="169">
        <v>0.992277992277992</v>
      </c>
      <c r="AH1310" s="169">
        <v>0.948905109489051</v>
      </c>
      <c r="AI1310" s="169">
        <v>1</v>
      </c>
      <c r="AJ1310" s="356">
        <v>0.92</v>
      </c>
      <c r="AK1310" s="169">
        <v>0.977181745396317</v>
      </c>
      <c r="AL1310" s="169">
        <v>0.976138828633406</v>
      </c>
      <c r="AM1310" s="169">
        <v>0.97411003236246</v>
      </c>
      <c r="AN1310" s="169">
        <v>0.977181745396317</v>
      </c>
      <c r="AO1310" s="168">
        <v>0.99</v>
      </c>
      <c r="AP1310" s="358">
        <v>1</v>
      </c>
      <c r="AQ1310" s="358">
        <v>1</v>
      </c>
      <c r="AR1310" s="358">
        <v>1</v>
      </c>
      <c r="AS1310" s="359">
        <v>1</v>
      </c>
      <c r="AT1310" s="364">
        <v>0.0721861525408278</v>
      </c>
      <c r="AU1310" s="361">
        <v>0.2</v>
      </c>
      <c r="AV1310" s="362">
        <v>0</v>
      </c>
      <c r="AW1310" s="362">
        <v>0</v>
      </c>
      <c r="AX1310" s="362">
        <v>0.2</v>
      </c>
      <c r="AY1310" s="142"/>
      <c r="AZ1310" s="140"/>
    </row>
    <row r="1311" spans="1:52">
      <c r="A1311" s="138"/>
      <c r="B1311" s="142"/>
      <c r="C1311" s="172" t="s">
        <v>1974</v>
      </c>
      <c r="D1311" s="166" t="s">
        <v>26</v>
      </c>
      <c r="E1311" s="166" t="s">
        <v>1975</v>
      </c>
      <c r="F1311" s="167" t="s">
        <v>2472</v>
      </c>
      <c r="G1311" s="195" t="s">
        <v>2473</v>
      </c>
      <c r="H1311" s="195" t="s">
        <v>2473</v>
      </c>
      <c r="I1311" s="195" t="s">
        <v>2473</v>
      </c>
      <c r="J1311" s="195" t="s">
        <v>2473</v>
      </c>
      <c r="K1311" s="168">
        <v>0.9</v>
      </c>
      <c r="L1311" s="169">
        <v>0.890625</v>
      </c>
      <c r="M1311" s="169">
        <v>0.912280701754386</v>
      </c>
      <c r="N1311" s="170">
        <v>0.912280701754386</v>
      </c>
      <c r="O1311" s="170">
        <v>0.890625</v>
      </c>
      <c r="P1311" s="356">
        <v>0.9</v>
      </c>
      <c r="Q1311" s="357">
        <v>0.980731865284974</v>
      </c>
      <c r="R1311" s="169">
        <v>0.983586869495596</v>
      </c>
      <c r="S1311" s="169">
        <v>0.991220617388842</v>
      </c>
      <c r="T1311" s="169">
        <v>0.980731865284974</v>
      </c>
      <c r="U1311" s="356">
        <v>0.9</v>
      </c>
      <c r="V1311" s="169">
        <v>0.915965025906736</v>
      </c>
      <c r="W1311" s="169">
        <v>0.942554043234588</v>
      </c>
      <c r="X1311" s="169">
        <v>0.957802322288304</v>
      </c>
      <c r="Y1311" s="169">
        <v>0.915965025906736</v>
      </c>
      <c r="Z1311" s="356">
        <v>0.92</v>
      </c>
      <c r="AA1311" s="356" t="s">
        <v>32</v>
      </c>
      <c r="AB1311" s="356" t="s">
        <v>32</v>
      </c>
      <c r="AC1311" s="356">
        <v>0</v>
      </c>
      <c r="AD1311" s="356" t="s">
        <v>32</v>
      </c>
      <c r="AE1311" s="356">
        <v>0.92</v>
      </c>
      <c r="AF1311" s="169">
        <v>1</v>
      </c>
      <c r="AG1311" s="169">
        <v>0.994609164420485</v>
      </c>
      <c r="AH1311" s="169">
        <v>0.996805111821086</v>
      </c>
      <c r="AI1311" s="169">
        <v>1</v>
      </c>
      <c r="AJ1311" s="356">
        <v>0.92</v>
      </c>
      <c r="AK1311" s="169">
        <v>0.971824182901304</v>
      </c>
      <c r="AL1311" s="169">
        <v>0.975980784627702</v>
      </c>
      <c r="AM1311" s="169">
        <v>0.975423728813559</v>
      </c>
      <c r="AN1311" s="169">
        <v>0.971824182901304</v>
      </c>
      <c r="AO1311" s="168">
        <v>0.99</v>
      </c>
      <c r="AP1311" s="358">
        <v>1</v>
      </c>
      <c r="AQ1311" s="358">
        <v>1</v>
      </c>
      <c r="AR1311" s="358">
        <v>1</v>
      </c>
      <c r="AS1311" s="359">
        <v>1</v>
      </c>
      <c r="AT1311" s="364">
        <v>0.0721861525408278</v>
      </c>
      <c r="AU1311" s="361">
        <v>0</v>
      </c>
      <c r="AV1311" s="362">
        <v>0.172413793103448</v>
      </c>
      <c r="AW1311" s="362">
        <v>0</v>
      </c>
      <c r="AX1311" s="362">
        <v>0</v>
      </c>
      <c r="AY1311" s="142"/>
      <c r="AZ1311" s="140"/>
    </row>
    <row r="1312" spans="1:52">
      <c r="A1312" s="138"/>
      <c r="B1312" s="142"/>
      <c r="C1312" s="172" t="s">
        <v>1974</v>
      </c>
      <c r="D1312" s="166" t="s">
        <v>26</v>
      </c>
      <c r="E1312" s="166" t="s">
        <v>1975</v>
      </c>
      <c r="F1312" s="167" t="s">
        <v>2474</v>
      </c>
      <c r="G1312" s="195" t="s">
        <v>2475</v>
      </c>
      <c r="H1312" s="195" t="s">
        <v>2475</v>
      </c>
      <c r="I1312" s="195" t="s">
        <v>2475</v>
      </c>
      <c r="J1312" s="195" t="s">
        <v>2475</v>
      </c>
      <c r="K1312" s="168">
        <v>0.9</v>
      </c>
      <c r="L1312" s="169">
        <v>0.857142857142857</v>
      </c>
      <c r="M1312" s="169">
        <v>0.897959183673469</v>
      </c>
      <c r="N1312" s="170">
        <v>0.911111111111111</v>
      </c>
      <c r="O1312" s="170">
        <v>0.857142857142857</v>
      </c>
      <c r="P1312" s="356">
        <v>0.9</v>
      </c>
      <c r="Q1312" s="357">
        <v>0.990172579098754</v>
      </c>
      <c r="R1312" s="169">
        <v>0.987905604719764</v>
      </c>
      <c r="S1312" s="169">
        <v>0.986892177589852</v>
      </c>
      <c r="T1312" s="169">
        <v>0.990172579098754</v>
      </c>
      <c r="U1312" s="356">
        <v>0.9</v>
      </c>
      <c r="V1312" s="169">
        <v>0.899328859060403</v>
      </c>
      <c r="W1312" s="169">
        <v>0.933333333333333</v>
      </c>
      <c r="X1312" s="169">
        <v>0.936575052854123</v>
      </c>
      <c r="Y1312" s="169">
        <v>0.899328859060403</v>
      </c>
      <c r="Z1312" s="356">
        <v>0.92</v>
      </c>
      <c r="AA1312" s="356" t="s">
        <v>32</v>
      </c>
      <c r="AB1312" s="356" t="s">
        <v>32</v>
      </c>
      <c r="AC1312" s="356" t="s">
        <v>32</v>
      </c>
      <c r="AD1312" s="356" t="s">
        <v>32</v>
      </c>
      <c r="AE1312" s="356">
        <v>0.92</v>
      </c>
      <c r="AF1312" s="169">
        <v>0.997747747747748</v>
      </c>
      <c r="AG1312" s="169">
        <v>0.992574257425743</v>
      </c>
      <c r="AH1312" s="169">
        <v>0.998011928429423</v>
      </c>
      <c r="AI1312" s="169">
        <v>0.997747747747748</v>
      </c>
      <c r="AJ1312" s="356">
        <v>0.92</v>
      </c>
      <c r="AK1312" s="169">
        <v>0.952755905511811</v>
      </c>
      <c r="AL1312" s="169">
        <v>0.96047197640118</v>
      </c>
      <c r="AM1312" s="169">
        <v>0.966173361522199</v>
      </c>
      <c r="AN1312" s="169">
        <v>0.952755905511811</v>
      </c>
      <c r="AO1312" s="168">
        <v>0.99</v>
      </c>
      <c r="AP1312" s="358">
        <v>1</v>
      </c>
      <c r="AQ1312" s="358">
        <v>1</v>
      </c>
      <c r="AR1312" s="358">
        <v>1</v>
      </c>
      <c r="AS1312" s="359">
        <v>1</v>
      </c>
      <c r="AT1312" s="364">
        <v>0.0721861525408278</v>
      </c>
      <c r="AU1312" s="361">
        <v>0.166666666666667</v>
      </c>
      <c r="AV1312" s="362">
        <v>0.25</v>
      </c>
      <c r="AW1312" s="362">
        <v>0.1</v>
      </c>
      <c r="AX1312" s="362">
        <v>0.166666666666667</v>
      </c>
      <c r="AY1312" s="142"/>
      <c r="AZ1312" s="140"/>
    </row>
    <row r="1313" spans="1:52">
      <c r="A1313" s="138"/>
      <c r="B1313" s="142"/>
      <c r="C1313" s="172" t="s">
        <v>1974</v>
      </c>
      <c r="D1313" s="166" t="s">
        <v>26</v>
      </c>
      <c r="E1313" s="166" t="s">
        <v>1975</v>
      </c>
      <c r="F1313" s="167" t="s">
        <v>2476</v>
      </c>
      <c r="G1313" s="195" t="s">
        <v>2477</v>
      </c>
      <c r="H1313" s="195" t="s">
        <v>2477</v>
      </c>
      <c r="I1313" s="195" t="s">
        <v>2477</v>
      </c>
      <c r="J1313" s="195" t="s">
        <v>2477</v>
      </c>
      <c r="K1313" s="168">
        <v>0.9</v>
      </c>
      <c r="L1313" s="169">
        <v>0.942857142857143</v>
      </c>
      <c r="M1313" s="169">
        <v>0.911764705882353</v>
      </c>
      <c r="N1313" s="170">
        <v>0.9375</v>
      </c>
      <c r="O1313" s="170">
        <v>0.942857142857143</v>
      </c>
      <c r="P1313" s="356">
        <v>0.9</v>
      </c>
      <c r="Q1313" s="357">
        <v>0.94466777015843</v>
      </c>
      <c r="R1313" s="169">
        <v>0.984817518248175</v>
      </c>
      <c r="S1313" s="169">
        <v>0.979772439949431</v>
      </c>
      <c r="T1313" s="169">
        <v>0.94466777015843</v>
      </c>
      <c r="U1313" s="356">
        <v>0.9</v>
      </c>
      <c r="V1313" s="169">
        <v>0.907306691889336</v>
      </c>
      <c r="W1313" s="169">
        <v>0.922043795620438</v>
      </c>
      <c r="X1313" s="169">
        <v>0.955330804888327</v>
      </c>
      <c r="Y1313" s="169">
        <v>0.907306691889336</v>
      </c>
      <c r="Z1313" s="356">
        <v>0.92</v>
      </c>
      <c r="AA1313" s="356" t="s">
        <v>32</v>
      </c>
      <c r="AB1313" s="356" t="s">
        <v>32</v>
      </c>
      <c r="AC1313" s="356" t="s">
        <v>32</v>
      </c>
      <c r="AD1313" s="356" t="s">
        <v>32</v>
      </c>
      <c r="AE1313" s="356">
        <v>0.92</v>
      </c>
      <c r="AF1313" s="169">
        <v>0.998027613412229</v>
      </c>
      <c r="AG1313" s="169">
        <v>0.978583196046129</v>
      </c>
      <c r="AH1313" s="169">
        <v>1</v>
      </c>
      <c r="AI1313" s="169">
        <v>0.998027613412229</v>
      </c>
      <c r="AJ1313" s="356">
        <v>0.92</v>
      </c>
      <c r="AK1313" s="169">
        <v>0.970636598543575</v>
      </c>
      <c r="AL1313" s="169">
        <v>0.965839416058394</v>
      </c>
      <c r="AM1313" s="169">
        <v>0.9700800674252</v>
      </c>
      <c r="AN1313" s="169">
        <v>0.970636598543575</v>
      </c>
      <c r="AO1313" s="168">
        <v>0.99</v>
      </c>
      <c r="AP1313" s="358">
        <v>1</v>
      </c>
      <c r="AQ1313" s="358">
        <v>1</v>
      </c>
      <c r="AR1313" s="358">
        <v>1</v>
      </c>
      <c r="AS1313" s="359">
        <v>1</v>
      </c>
      <c r="AT1313" s="364">
        <v>0.0721861525408278</v>
      </c>
      <c r="AU1313" s="361">
        <v>0.142857142857143</v>
      </c>
      <c r="AV1313" s="362">
        <v>0.214285714285714</v>
      </c>
      <c r="AW1313" s="362">
        <v>0</v>
      </c>
      <c r="AX1313" s="362">
        <v>0.142857142857143</v>
      </c>
      <c r="AY1313" s="142"/>
      <c r="AZ1313" s="140"/>
    </row>
    <row r="1314" spans="1:52">
      <c r="A1314" s="138"/>
      <c r="B1314" s="142"/>
      <c r="C1314" s="172" t="s">
        <v>1974</v>
      </c>
      <c r="D1314" s="166" t="s">
        <v>26</v>
      </c>
      <c r="E1314" s="166" t="s">
        <v>1975</v>
      </c>
      <c r="F1314" s="167" t="s">
        <v>2478</v>
      </c>
      <c r="G1314" s="195" t="s">
        <v>2479</v>
      </c>
      <c r="H1314" s="195" t="s">
        <v>2479</v>
      </c>
      <c r="I1314" s="195" t="s">
        <v>2479</v>
      </c>
      <c r="J1314" s="195" t="s">
        <v>2479</v>
      </c>
      <c r="K1314" s="168">
        <v>0.9</v>
      </c>
      <c r="L1314" s="169">
        <v>0.888888888888889</v>
      </c>
      <c r="M1314" s="169">
        <v>0.925925925925926</v>
      </c>
      <c r="N1314" s="170">
        <v>0.962962962962963</v>
      </c>
      <c r="O1314" s="170">
        <v>0.888888888888889</v>
      </c>
      <c r="P1314" s="356">
        <v>0.9</v>
      </c>
      <c r="Q1314" s="357">
        <v>0.989365603226989</v>
      </c>
      <c r="R1314" s="169">
        <v>0.985344827586207</v>
      </c>
      <c r="S1314" s="169">
        <v>0.991655969191271</v>
      </c>
      <c r="T1314" s="169">
        <v>0.989365603226989</v>
      </c>
      <c r="U1314" s="356">
        <v>0.9</v>
      </c>
      <c r="V1314" s="169">
        <v>0.908324165749908</v>
      </c>
      <c r="W1314" s="169">
        <v>0.921551724137931</v>
      </c>
      <c r="X1314" s="169">
        <v>0.946084724005135</v>
      </c>
      <c r="Y1314" s="169">
        <v>0.908324165749908</v>
      </c>
      <c r="Z1314" s="356">
        <v>0.92</v>
      </c>
      <c r="AA1314" s="356" t="s">
        <v>32</v>
      </c>
      <c r="AB1314" s="356" t="s">
        <v>32</v>
      </c>
      <c r="AC1314" s="356" t="s">
        <v>32</v>
      </c>
      <c r="AD1314" s="356" t="s">
        <v>32</v>
      </c>
      <c r="AE1314" s="356">
        <v>0.92</v>
      </c>
      <c r="AF1314" s="169">
        <v>0.996389891696751</v>
      </c>
      <c r="AG1314" s="169">
        <v>1</v>
      </c>
      <c r="AH1314" s="169">
        <v>0.992481203007519</v>
      </c>
      <c r="AI1314" s="169">
        <v>0.996389891696751</v>
      </c>
      <c r="AJ1314" s="356">
        <v>0.92</v>
      </c>
      <c r="AK1314" s="169">
        <v>0.94963503649635</v>
      </c>
      <c r="AL1314" s="169">
        <v>0.948275862068966</v>
      </c>
      <c r="AM1314" s="169">
        <v>0.955712451861361</v>
      </c>
      <c r="AN1314" s="169">
        <v>0.94963503649635</v>
      </c>
      <c r="AO1314" s="168">
        <v>0.99</v>
      </c>
      <c r="AP1314" s="358">
        <v>1</v>
      </c>
      <c r="AQ1314" s="358">
        <v>1</v>
      </c>
      <c r="AR1314" s="358">
        <v>1</v>
      </c>
      <c r="AS1314" s="359">
        <v>1</v>
      </c>
      <c r="AT1314" s="364">
        <v>0.0721861525408278</v>
      </c>
      <c r="AU1314" s="361">
        <v>0</v>
      </c>
      <c r="AV1314" s="362">
        <v>0</v>
      </c>
      <c r="AW1314" s="362">
        <v>0.333333333333333</v>
      </c>
      <c r="AX1314" s="362">
        <v>0</v>
      </c>
      <c r="AY1314" s="142"/>
      <c r="AZ1314" s="140"/>
    </row>
    <row r="1315" spans="1:52">
      <c r="A1315" s="138"/>
      <c r="B1315" s="142"/>
      <c r="C1315" s="172" t="s">
        <v>1974</v>
      </c>
      <c r="D1315" s="166" t="s">
        <v>26</v>
      </c>
      <c r="E1315" s="166" t="s">
        <v>1975</v>
      </c>
      <c r="F1315" s="167" t="s">
        <v>2480</v>
      </c>
      <c r="G1315" s="195" t="s">
        <v>2481</v>
      </c>
      <c r="H1315" s="195" t="s">
        <v>2481</v>
      </c>
      <c r="I1315" s="195" t="s">
        <v>2481</v>
      </c>
      <c r="J1315" s="195" t="s">
        <v>2481</v>
      </c>
      <c r="K1315" s="168">
        <v>0.9</v>
      </c>
      <c r="L1315" s="169">
        <v>0.952380952380952</v>
      </c>
      <c r="M1315" s="169">
        <v>0.951219512195122</v>
      </c>
      <c r="N1315" s="170">
        <v>0.973684210526316</v>
      </c>
      <c r="O1315" s="170">
        <v>0.952380952380952</v>
      </c>
      <c r="P1315" s="356">
        <v>0.9</v>
      </c>
      <c r="Q1315" s="357">
        <v>0.905086523335081</v>
      </c>
      <c r="R1315" s="169">
        <v>0.985600490196078</v>
      </c>
      <c r="S1315" s="169">
        <v>0.982616651418115</v>
      </c>
      <c r="T1315" s="169">
        <v>0.905086523335081</v>
      </c>
      <c r="U1315" s="356">
        <v>0.9</v>
      </c>
      <c r="V1315" s="169">
        <v>0.859727320398532</v>
      </c>
      <c r="W1315" s="169">
        <v>0.941482843137255</v>
      </c>
      <c r="X1315" s="169">
        <v>0.956999085086917</v>
      </c>
      <c r="Y1315" s="169">
        <v>0.859727320398532</v>
      </c>
      <c r="Z1315" s="356">
        <v>0.92</v>
      </c>
      <c r="AA1315" s="356">
        <v>0</v>
      </c>
      <c r="AB1315" s="356" t="s">
        <v>32</v>
      </c>
      <c r="AC1315" s="356" t="s">
        <v>32</v>
      </c>
      <c r="AD1315" s="356">
        <v>0</v>
      </c>
      <c r="AE1315" s="356">
        <v>0.92</v>
      </c>
      <c r="AF1315" s="169">
        <v>1</v>
      </c>
      <c r="AG1315" s="169">
        <v>1</v>
      </c>
      <c r="AH1315" s="169">
        <v>0.994475138121547</v>
      </c>
      <c r="AI1315" s="169">
        <v>1</v>
      </c>
      <c r="AJ1315" s="356">
        <v>0.92</v>
      </c>
      <c r="AK1315" s="169">
        <v>0.949019607843137</v>
      </c>
      <c r="AL1315" s="169">
        <v>0.957414215686274</v>
      </c>
      <c r="AM1315" s="169">
        <v>0.964318389752973</v>
      </c>
      <c r="AN1315" s="169">
        <v>0.949019607843137</v>
      </c>
      <c r="AO1315" s="168">
        <v>0.99</v>
      </c>
      <c r="AP1315" s="358">
        <v>1</v>
      </c>
      <c r="AQ1315" s="358">
        <v>1</v>
      </c>
      <c r="AR1315" s="358">
        <v>1</v>
      </c>
      <c r="AS1315" s="359">
        <v>1</v>
      </c>
      <c r="AT1315" s="364">
        <v>0.0721861525408278</v>
      </c>
      <c r="AU1315" s="361">
        <v>0</v>
      </c>
      <c r="AV1315" s="362">
        <v>0.1</v>
      </c>
      <c r="AW1315" s="362">
        <v>0.1</v>
      </c>
      <c r="AX1315" s="362">
        <v>0</v>
      </c>
      <c r="AY1315" s="142"/>
      <c r="AZ1315" s="140"/>
    </row>
    <row r="1316" spans="1:52">
      <c r="A1316" s="138"/>
      <c r="B1316" s="142"/>
      <c r="C1316" s="172" t="s">
        <v>1974</v>
      </c>
      <c r="D1316" s="166" t="s">
        <v>26</v>
      </c>
      <c r="E1316" s="166" t="s">
        <v>1975</v>
      </c>
      <c r="F1316" s="167" t="s">
        <v>2482</v>
      </c>
      <c r="G1316" s="195" t="s">
        <v>2483</v>
      </c>
      <c r="H1316" s="195" t="s">
        <v>2483</v>
      </c>
      <c r="I1316" s="195" t="s">
        <v>2483</v>
      </c>
      <c r="J1316" s="195" t="s">
        <v>2483</v>
      </c>
      <c r="K1316" s="168">
        <v>0.9</v>
      </c>
      <c r="L1316" s="169">
        <v>0.884615384615385</v>
      </c>
      <c r="M1316" s="169">
        <v>0.96</v>
      </c>
      <c r="N1316" s="170">
        <v>0.863636363636364</v>
      </c>
      <c r="O1316" s="170">
        <v>0.884615384615385</v>
      </c>
      <c r="P1316" s="356">
        <v>0.9</v>
      </c>
      <c r="Q1316" s="357">
        <v>0.990426041168023</v>
      </c>
      <c r="R1316" s="169">
        <v>0.98961937716263</v>
      </c>
      <c r="S1316" s="169">
        <v>0.99002493765586</v>
      </c>
      <c r="T1316" s="169">
        <v>0.990426041168023</v>
      </c>
      <c r="U1316" s="356">
        <v>0.9</v>
      </c>
      <c r="V1316" s="169">
        <v>0.943513642891336</v>
      </c>
      <c r="W1316" s="169">
        <v>0.961937716262976</v>
      </c>
      <c r="X1316" s="169">
        <v>0.959268495428096</v>
      </c>
      <c r="Y1316" s="169">
        <v>0.943513642891336</v>
      </c>
      <c r="Z1316" s="356">
        <v>0.92</v>
      </c>
      <c r="AA1316" s="356" t="s">
        <v>32</v>
      </c>
      <c r="AB1316" s="356" t="s">
        <v>32</v>
      </c>
      <c r="AC1316" s="356" t="s">
        <v>32</v>
      </c>
      <c r="AD1316" s="356" t="s">
        <v>32</v>
      </c>
      <c r="AE1316" s="356">
        <v>0.92</v>
      </c>
      <c r="AF1316" s="169">
        <v>0.982608695652174</v>
      </c>
      <c r="AG1316" s="169">
        <v>1</v>
      </c>
      <c r="AH1316" s="169">
        <v>0.993630573248408</v>
      </c>
      <c r="AI1316" s="169">
        <v>0.982608695652174</v>
      </c>
      <c r="AJ1316" s="356">
        <v>0.92</v>
      </c>
      <c r="AK1316" s="169">
        <v>0.976133651551313</v>
      </c>
      <c r="AL1316" s="169">
        <v>0.970011534025375</v>
      </c>
      <c r="AM1316" s="169">
        <v>0.981712385702411</v>
      </c>
      <c r="AN1316" s="169">
        <v>0.976133651551313</v>
      </c>
      <c r="AO1316" s="168">
        <v>0.99</v>
      </c>
      <c r="AP1316" s="358">
        <v>1</v>
      </c>
      <c r="AQ1316" s="358">
        <v>1</v>
      </c>
      <c r="AR1316" s="358">
        <v>1</v>
      </c>
      <c r="AS1316" s="359">
        <v>1</v>
      </c>
      <c r="AT1316" s="364">
        <v>0.0721861525408278</v>
      </c>
      <c r="AU1316" s="361">
        <v>0</v>
      </c>
      <c r="AV1316" s="362">
        <v>0.166666666666667</v>
      </c>
      <c r="AW1316" s="362">
        <v>0</v>
      </c>
      <c r="AX1316" s="362">
        <v>0</v>
      </c>
      <c r="AY1316" s="142"/>
      <c r="AZ1316" s="140"/>
    </row>
    <row r="1317" spans="1:52">
      <c r="A1317" s="138"/>
      <c r="B1317" s="142"/>
      <c r="C1317" s="172" t="s">
        <v>1974</v>
      </c>
      <c r="D1317" s="166" t="s">
        <v>26</v>
      </c>
      <c r="E1317" s="166" t="s">
        <v>1975</v>
      </c>
      <c r="F1317" s="167" t="s">
        <v>2484</v>
      </c>
      <c r="G1317" s="195" t="s">
        <v>2485</v>
      </c>
      <c r="H1317" s="195" t="s">
        <v>2485</v>
      </c>
      <c r="I1317" s="195" t="s">
        <v>2485</v>
      </c>
      <c r="J1317" s="195" t="s">
        <v>2485</v>
      </c>
      <c r="K1317" s="168">
        <v>0.9</v>
      </c>
      <c r="L1317" s="169">
        <v>1</v>
      </c>
      <c r="M1317" s="169">
        <v>1</v>
      </c>
      <c r="N1317" s="170">
        <v>0.944444444444444</v>
      </c>
      <c r="O1317" s="170">
        <v>1</v>
      </c>
      <c r="P1317" s="356">
        <v>0.9</v>
      </c>
      <c r="Q1317" s="357">
        <v>0.990904226859283</v>
      </c>
      <c r="R1317" s="169">
        <v>0.995518565941101</v>
      </c>
      <c r="S1317" s="169">
        <v>0.995789473684211</v>
      </c>
      <c r="T1317" s="169">
        <v>0.990904226859283</v>
      </c>
      <c r="U1317" s="356">
        <v>0.9</v>
      </c>
      <c r="V1317" s="169">
        <v>0.955056179775281</v>
      </c>
      <c r="W1317" s="169">
        <v>0.956466069142126</v>
      </c>
      <c r="X1317" s="169">
        <v>0.952631578947368</v>
      </c>
      <c r="Y1317" s="169">
        <v>0.955056179775281</v>
      </c>
      <c r="Z1317" s="356">
        <v>0.92</v>
      </c>
      <c r="AA1317" s="356" t="s">
        <v>32</v>
      </c>
      <c r="AB1317" s="356" t="s">
        <v>32</v>
      </c>
      <c r="AC1317" s="356" t="s">
        <v>32</v>
      </c>
      <c r="AD1317" s="356" t="s">
        <v>32</v>
      </c>
      <c r="AE1317" s="356">
        <v>0.92</v>
      </c>
      <c r="AF1317" s="169">
        <v>0.996240601503759</v>
      </c>
      <c r="AG1317" s="169">
        <v>1</v>
      </c>
      <c r="AH1317" s="169">
        <v>0.996655518394649</v>
      </c>
      <c r="AI1317" s="169">
        <v>0.996240601503759</v>
      </c>
      <c r="AJ1317" s="356">
        <v>0.92</v>
      </c>
      <c r="AK1317" s="169">
        <v>0.978666666666667</v>
      </c>
      <c r="AL1317" s="169">
        <v>0.975032010243278</v>
      </c>
      <c r="AM1317" s="169">
        <v>0.971578947368421</v>
      </c>
      <c r="AN1317" s="169">
        <v>0.978666666666667</v>
      </c>
      <c r="AO1317" s="168">
        <v>0.99</v>
      </c>
      <c r="AP1317" s="358">
        <v>1</v>
      </c>
      <c r="AQ1317" s="358">
        <v>1</v>
      </c>
      <c r="AR1317" s="358">
        <v>1</v>
      </c>
      <c r="AS1317" s="359">
        <v>1</v>
      </c>
      <c r="AT1317" s="364">
        <v>0.0721861525408278</v>
      </c>
      <c r="AU1317" s="361">
        <v>0</v>
      </c>
      <c r="AV1317" s="362">
        <v>0</v>
      </c>
      <c r="AW1317" s="362">
        <v>0</v>
      </c>
      <c r="AX1317" s="362">
        <v>0</v>
      </c>
      <c r="AY1317" s="142"/>
      <c r="AZ1317" s="140"/>
    </row>
    <row r="1318" spans="1:52">
      <c r="A1318" s="138"/>
      <c r="B1318" s="142"/>
      <c r="C1318" s="172" t="s">
        <v>1974</v>
      </c>
      <c r="D1318" s="166" t="s">
        <v>26</v>
      </c>
      <c r="E1318" s="166" t="s">
        <v>1975</v>
      </c>
      <c r="F1318" s="167" t="s">
        <v>2486</v>
      </c>
      <c r="G1318" s="195" t="s">
        <v>2487</v>
      </c>
      <c r="H1318" s="195" t="s">
        <v>2487</v>
      </c>
      <c r="I1318" s="195" t="s">
        <v>2487</v>
      </c>
      <c r="J1318" s="195" t="s">
        <v>2487</v>
      </c>
      <c r="K1318" s="168">
        <v>0.9</v>
      </c>
      <c r="L1318" s="169">
        <v>0.962962962962963</v>
      </c>
      <c r="M1318" s="169">
        <v>0.925925925925926</v>
      </c>
      <c r="N1318" s="170">
        <v>0.888888888888889</v>
      </c>
      <c r="O1318" s="170">
        <v>0.962962962962963</v>
      </c>
      <c r="P1318" s="356">
        <v>0.9</v>
      </c>
      <c r="Q1318" s="357">
        <v>0.969242310577644</v>
      </c>
      <c r="R1318" s="169">
        <v>0.96257697773567</v>
      </c>
      <c r="S1318" s="169">
        <v>0.996684350132626</v>
      </c>
      <c r="T1318" s="169">
        <v>0.969242310577644</v>
      </c>
      <c r="U1318" s="356">
        <v>0.9</v>
      </c>
      <c r="V1318" s="169">
        <v>0.760315078769692</v>
      </c>
      <c r="W1318" s="169">
        <v>0.78777830412127</v>
      </c>
      <c r="X1318" s="169">
        <v>0.80106100795756</v>
      </c>
      <c r="Y1318" s="169">
        <v>0.760315078769692</v>
      </c>
      <c r="Z1318" s="356">
        <v>0.92</v>
      </c>
      <c r="AA1318" s="356" t="s">
        <v>32</v>
      </c>
      <c r="AB1318" s="356" t="s">
        <v>32</v>
      </c>
      <c r="AC1318" s="356" t="s">
        <v>32</v>
      </c>
      <c r="AD1318" s="356" t="s">
        <v>32</v>
      </c>
      <c r="AE1318" s="356">
        <v>0.92</v>
      </c>
      <c r="AF1318" s="169">
        <v>0.973684210526316</v>
      </c>
      <c r="AG1318" s="169">
        <v>1</v>
      </c>
      <c r="AH1318" s="169">
        <v>0.974358974358974</v>
      </c>
      <c r="AI1318" s="169">
        <v>0.973684210526316</v>
      </c>
      <c r="AJ1318" s="356">
        <v>0.92</v>
      </c>
      <c r="AK1318" s="169">
        <v>0.953505811773528</v>
      </c>
      <c r="AL1318" s="169">
        <v>0.953102794883941</v>
      </c>
      <c r="AM1318" s="169">
        <v>0.963527851458886</v>
      </c>
      <c r="AN1318" s="169">
        <v>0.953505811773528</v>
      </c>
      <c r="AO1318" s="168">
        <v>0.99</v>
      </c>
      <c r="AP1318" s="358">
        <v>1</v>
      </c>
      <c r="AQ1318" s="358">
        <v>1</v>
      </c>
      <c r="AR1318" s="358">
        <v>1</v>
      </c>
      <c r="AS1318" s="359">
        <v>1</v>
      </c>
      <c r="AT1318" s="364">
        <v>0.0721861525408278</v>
      </c>
      <c r="AU1318" s="361">
        <v>0</v>
      </c>
      <c r="AV1318" s="362">
        <v>0.25</v>
      </c>
      <c r="AW1318" s="362">
        <v>0.0909090909090909</v>
      </c>
      <c r="AX1318" s="362">
        <v>0</v>
      </c>
      <c r="AY1318" s="142"/>
      <c r="AZ1318" s="140"/>
    </row>
    <row r="1319" spans="1:52">
      <c r="A1319" s="138"/>
      <c r="B1319" s="142"/>
      <c r="C1319" s="172" t="s">
        <v>1974</v>
      </c>
      <c r="D1319" s="166" t="s">
        <v>26</v>
      </c>
      <c r="E1319" s="166" t="s">
        <v>1975</v>
      </c>
      <c r="F1319" s="167" t="s">
        <v>2488</v>
      </c>
      <c r="G1319" s="195" t="s">
        <v>2489</v>
      </c>
      <c r="H1319" s="195" t="s">
        <v>2489</v>
      </c>
      <c r="I1319" s="195" t="s">
        <v>2489</v>
      </c>
      <c r="J1319" s="195" t="s">
        <v>2489</v>
      </c>
      <c r="K1319" s="168">
        <v>0.9</v>
      </c>
      <c r="L1319" s="169">
        <v>0.928571428571429</v>
      </c>
      <c r="M1319" s="169">
        <v>0.892857142857143</v>
      </c>
      <c r="N1319" s="170">
        <v>1</v>
      </c>
      <c r="O1319" s="170">
        <v>0.928571428571429</v>
      </c>
      <c r="P1319" s="356">
        <v>0.9</v>
      </c>
      <c r="Q1319" s="357">
        <v>0.98110566829951</v>
      </c>
      <c r="R1319" s="169">
        <v>0.969503546099291</v>
      </c>
      <c r="S1319" s="169">
        <v>0.968120805369127</v>
      </c>
      <c r="T1319" s="169">
        <v>0.98110566829951</v>
      </c>
      <c r="U1319" s="356">
        <v>0.9</v>
      </c>
      <c r="V1319" s="169">
        <v>0.930020993701889</v>
      </c>
      <c r="W1319" s="169">
        <v>0.930496453900709</v>
      </c>
      <c r="X1319" s="169">
        <v>0.934563758389262</v>
      </c>
      <c r="Y1319" s="169">
        <v>0.930020993701889</v>
      </c>
      <c r="Z1319" s="356">
        <v>0.92</v>
      </c>
      <c r="AA1319" s="356">
        <v>0.953834115805947</v>
      </c>
      <c r="AB1319" s="356">
        <v>0.961507618283881</v>
      </c>
      <c r="AC1319" s="356">
        <v>0.969795037756203</v>
      </c>
      <c r="AD1319" s="356">
        <v>0.953834115805947</v>
      </c>
      <c r="AE1319" s="356">
        <v>0.92</v>
      </c>
      <c r="AF1319" s="169">
        <v>0.840449438202247</v>
      </c>
      <c r="AG1319" s="169">
        <v>0.996554694229113</v>
      </c>
      <c r="AH1319" s="169">
        <v>0.998418722327641</v>
      </c>
      <c r="AI1319" s="169">
        <v>0.840449438202247</v>
      </c>
      <c r="AJ1319" s="356">
        <v>0.92</v>
      </c>
      <c r="AK1319" s="169">
        <v>0.967136150234742</v>
      </c>
      <c r="AL1319" s="169">
        <v>0.97026721866767</v>
      </c>
      <c r="AM1319" s="169">
        <v>0.973736047275115</v>
      </c>
      <c r="AN1319" s="169">
        <v>0.967136150234742</v>
      </c>
      <c r="AO1319" s="168">
        <v>0.99</v>
      </c>
      <c r="AP1319" s="358">
        <v>1</v>
      </c>
      <c r="AQ1319" s="358">
        <v>1</v>
      </c>
      <c r="AR1319" s="358">
        <v>1</v>
      </c>
      <c r="AS1319" s="359">
        <v>1</v>
      </c>
      <c r="AT1319" s="364">
        <v>0.0721861525408278</v>
      </c>
      <c r="AU1319" s="361">
        <v>0.0909090909090909</v>
      </c>
      <c r="AV1319" s="362">
        <v>0</v>
      </c>
      <c r="AW1319" s="362">
        <v>0</v>
      </c>
      <c r="AX1319" s="362">
        <v>0.0909090909090909</v>
      </c>
      <c r="AY1319" s="142"/>
      <c r="AZ1319" s="140"/>
    </row>
    <row r="1320" spans="1:52">
      <c r="A1320" s="138"/>
      <c r="B1320" s="142"/>
      <c r="C1320" s="172" t="s">
        <v>1974</v>
      </c>
      <c r="D1320" s="166" t="s">
        <v>26</v>
      </c>
      <c r="E1320" s="166" t="s">
        <v>1975</v>
      </c>
      <c r="F1320" s="167" t="s">
        <v>2490</v>
      </c>
      <c r="G1320" s="195" t="s">
        <v>2491</v>
      </c>
      <c r="H1320" s="195" t="s">
        <v>2491</v>
      </c>
      <c r="I1320" s="195" t="s">
        <v>2491</v>
      </c>
      <c r="J1320" s="195" t="s">
        <v>2491</v>
      </c>
      <c r="K1320" s="168">
        <v>0.9</v>
      </c>
      <c r="L1320" s="169">
        <v>0.972222222222222</v>
      </c>
      <c r="M1320" s="169">
        <v>0.894736842105263</v>
      </c>
      <c r="N1320" s="170">
        <v>0.970588235294118</v>
      </c>
      <c r="O1320" s="170">
        <v>0.972222222222222</v>
      </c>
      <c r="P1320" s="356">
        <v>0.9</v>
      </c>
      <c r="Q1320" s="357">
        <v>0.809167446211413</v>
      </c>
      <c r="R1320" s="169">
        <v>0.957446808510638</v>
      </c>
      <c r="S1320" s="169">
        <v>0.992452830188679</v>
      </c>
      <c r="T1320" s="169">
        <v>0.809167446211413</v>
      </c>
      <c r="U1320" s="356">
        <v>0.9</v>
      </c>
      <c r="V1320" s="169">
        <v>0.918615528531338</v>
      </c>
      <c r="W1320" s="169">
        <v>0.939555125725339</v>
      </c>
      <c r="X1320" s="169">
        <v>0.943396226415094</v>
      </c>
      <c r="Y1320" s="169">
        <v>0.918615528531338</v>
      </c>
      <c r="Z1320" s="356">
        <v>0.92</v>
      </c>
      <c r="AA1320" s="356">
        <v>0.952465834818776</v>
      </c>
      <c r="AB1320" s="356">
        <v>0.96379781420765</v>
      </c>
      <c r="AC1320" s="356">
        <v>0.953846153846154</v>
      </c>
      <c r="AD1320" s="356">
        <v>0.952465834818776</v>
      </c>
      <c r="AE1320" s="356">
        <v>0.92</v>
      </c>
      <c r="AF1320" s="169">
        <v>0.990615224191867</v>
      </c>
      <c r="AG1320" s="169">
        <v>0.901234567901235</v>
      </c>
      <c r="AH1320" s="169">
        <v>0.99741935483871</v>
      </c>
      <c r="AI1320" s="169">
        <v>0.990615224191867</v>
      </c>
      <c r="AJ1320" s="356">
        <v>0.92</v>
      </c>
      <c r="AK1320" s="169">
        <v>0.966362451108214</v>
      </c>
      <c r="AL1320" s="169">
        <v>0.978482446206115</v>
      </c>
      <c r="AM1320" s="169">
        <v>0.97047619047619</v>
      </c>
      <c r="AN1320" s="169">
        <v>0.966362451108214</v>
      </c>
      <c r="AO1320" s="168">
        <v>0.99</v>
      </c>
      <c r="AP1320" s="358">
        <v>1</v>
      </c>
      <c r="AQ1320" s="358">
        <v>1</v>
      </c>
      <c r="AR1320" s="358">
        <v>1</v>
      </c>
      <c r="AS1320" s="359">
        <v>1</v>
      </c>
      <c r="AT1320" s="364">
        <v>0.0721861525408278</v>
      </c>
      <c r="AU1320" s="361">
        <v>0.0396825396825397</v>
      </c>
      <c r="AV1320" s="362">
        <v>0.0288461538461538</v>
      </c>
      <c r="AW1320" s="362">
        <v>0</v>
      </c>
      <c r="AX1320" s="362">
        <v>0.0396825396825397</v>
      </c>
      <c r="AY1320" s="142"/>
      <c r="AZ1320" s="140"/>
    </row>
    <row r="1321" spans="1:52">
      <c r="A1321" s="138"/>
      <c r="B1321" s="142"/>
      <c r="C1321" s="172" t="s">
        <v>1974</v>
      </c>
      <c r="D1321" s="166" t="s">
        <v>26</v>
      </c>
      <c r="E1321" s="166" t="s">
        <v>1975</v>
      </c>
      <c r="F1321" s="167" t="s">
        <v>2492</v>
      </c>
      <c r="G1321" s="195" t="s">
        <v>2493</v>
      </c>
      <c r="H1321" s="195" t="s">
        <v>2493</v>
      </c>
      <c r="I1321" s="195" t="s">
        <v>2493</v>
      </c>
      <c r="J1321" s="195" t="s">
        <v>2493</v>
      </c>
      <c r="K1321" s="168">
        <v>0.9</v>
      </c>
      <c r="L1321" s="169">
        <v>0.947368421052632</v>
      </c>
      <c r="M1321" s="169">
        <v>0.946428571428571</v>
      </c>
      <c r="N1321" s="170">
        <v>0.923076923076923</v>
      </c>
      <c r="O1321" s="170">
        <v>0.947368421052632</v>
      </c>
      <c r="P1321" s="356">
        <v>0.9</v>
      </c>
      <c r="Q1321" s="357">
        <v>0.982472761724301</v>
      </c>
      <c r="R1321" s="169">
        <v>0.923076923076923</v>
      </c>
      <c r="S1321" s="169">
        <v>0.964426877470356</v>
      </c>
      <c r="T1321" s="169">
        <v>0.982472761724301</v>
      </c>
      <c r="U1321" s="356">
        <v>0.9</v>
      </c>
      <c r="V1321" s="169">
        <v>0.901942207484604</v>
      </c>
      <c r="W1321" s="169">
        <v>0.870566559189314</v>
      </c>
      <c r="X1321" s="169">
        <v>0.892292490118577</v>
      </c>
      <c r="Y1321" s="169">
        <v>0.901942207484604</v>
      </c>
      <c r="Z1321" s="356">
        <v>0.92</v>
      </c>
      <c r="AA1321" s="356">
        <v>0.942605633802817</v>
      </c>
      <c r="AB1321" s="356">
        <v>0.945256842894638</v>
      </c>
      <c r="AC1321" s="356">
        <v>0.929282346778418</v>
      </c>
      <c r="AD1321" s="356">
        <v>0.942605633802817</v>
      </c>
      <c r="AE1321" s="356">
        <v>0.92</v>
      </c>
      <c r="AF1321" s="169">
        <v>0.99953466728711</v>
      </c>
      <c r="AG1321" s="169">
        <v>0.999005717126523</v>
      </c>
      <c r="AH1321" s="169">
        <v>0.997809076682316</v>
      </c>
      <c r="AI1321" s="169">
        <v>0.99953466728711</v>
      </c>
      <c r="AJ1321" s="356">
        <v>0.92</v>
      </c>
      <c r="AK1321" s="169">
        <v>0.957408518296341</v>
      </c>
      <c r="AL1321" s="169">
        <v>0.957627118644068</v>
      </c>
      <c r="AM1321" s="169">
        <v>0.945224238274563</v>
      </c>
      <c r="AN1321" s="169">
        <v>0.957408518296341</v>
      </c>
      <c r="AO1321" s="168">
        <v>0.99</v>
      </c>
      <c r="AP1321" s="358">
        <v>1</v>
      </c>
      <c r="AQ1321" s="358">
        <v>1</v>
      </c>
      <c r="AR1321" s="358">
        <v>1</v>
      </c>
      <c r="AS1321" s="359">
        <v>1</v>
      </c>
      <c r="AT1321" s="364">
        <v>0.0721861525408278</v>
      </c>
      <c r="AU1321" s="361">
        <v>0.0256410256410256</v>
      </c>
      <c r="AV1321" s="362">
        <v>0.0333333333333333</v>
      </c>
      <c r="AW1321" s="362">
        <v>0.0388349514563107</v>
      </c>
      <c r="AX1321" s="362">
        <v>0.0256410256410256</v>
      </c>
      <c r="AY1321" s="142"/>
      <c r="AZ1321" s="140"/>
    </row>
    <row r="1322" spans="1:52">
      <c r="A1322" s="138"/>
      <c r="B1322" s="142"/>
      <c r="C1322" s="172" t="s">
        <v>1974</v>
      </c>
      <c r="D1322" s="166" t="s">
        <v>26</v>
      </c>
      <c r="E1322" s="166" t="s">
        <v>1975</v>
      </c>
      <c r="F1322" s="167" t="s">
        <v>2494</v>
      </c>
      <c r="G1322" s="195" t="s">
        <v>2495</v>
      </c>
      <c r="H1322" s="195" t="s">
        <v>2495</v>
      </c>
      <c r="I1322" s="195" t="s">
        <v>2495</v>
      </c>
      <c r="J1322" s="195" t="s">
        <v>2495</v>
      </c>
      <c r="K1322" s="168">
        <v>0.9</v>
      </c>
      <c r="L1322" s="169">
        <v>0.863636363636364</v>
      </c>
      <c r="M1322" s="169">
        <v>0.883720930232558</v>
      </c>
      <c r="N1322" s="170">
        <v>0.780487804878049</v>
      </c>
      <c r="O1322" s="170">
        <v>0.863636363636364</v>
      </c>
      <c r="P1322" s="356">
        <v>0.9</v>
      </c>
      <c r="Q1322" s="357">
        <v>0.971428571428571</v>
      </c>
      <c r="R1322" s="169">
        <v>0.977166821994408</v>
      </c>
      <c r="S1322" s="169">
        <v>0.973319103521878</v>
      </c>
      <c r="T1322" s="169">
        <v>0.971428571428571</v>
      </c>
      <c r="U1322" s="356">
        <v>0.9</v>
      </c>
      <c r="V1322" s="169">
        <v>0.877481840193705</v>
      </c>
      <c r="W1322" s="169">
        <v>0.873718546132339</v>
      </c>
      <c r="X1322" s="169">
        <v>0.91675560298826</v>
      </c>
      <c r="Y1322" s="169">
        <v>0.877481840193705</v>
      </c>
      <c r="Z1322" s="356">
        <v>0.92</v>
      </c>
      <c r="AA1322" s="356">
        <v>0.912397540983607</v>
      </c>
      <c r="AB1322" s="356">
        <v>0.901719901719902</v>
      </c>
      <c r="AC1322" s="356">
        <v>0.940578577013292</v>
      </c>
      <c r="AD1322" s="356">
        <v>0.912397540983607</v>
      </c>
      <c r="AE1322" s="356">
        <v>0.92</v>
      </c>
      <c r="AF1322" s="169">
        <v>1</v>
      </c>
      <c r="AG1322" s="169">
        <v>1</v>
      </c>
      <c r="AH1322" s="169">
        <v>1</v>
      </c>
      <c r="AI1322" s="169">
        <v>1</v>
      </c>
      <c r="AJ1322" s="356">
        <v>0.92</v>
      </c>
      <c r="AK1322" s="169">
        <v>0.9354998759613</v>
      </c>
      <c r="AL1322" s="169">
        <v>0.934817170111288</v>
      </c>
      <c r="AM1322" s="169">
        <v>0.957581227436823</v>
      </c>
      <c r="AN1322" s="169">
        <v>0.9354998759613</v>
      </c>
      <c r="AO1322" s="168">
        <v>0.99</v>
      </c>
      <c r="AP1322" s="358">
        <v>1</v>
      </c>
      <c r="AQ1322" s="358">
        <v>1</v>
      </c>
      <c r="AR1322" s="358">
        <v>1</v>
      </c>
      <c r="AS1322" s="359">
        <v>1</v>
      </c>
      <c r="AT1322" s="364">
        <v>0.0721861525408278</v>
      </c>
      <c r="AU1322" s="361">
        <v>0</v>
      </c>
      <c r="AV1322" s="362">
        <v>0.153846153846154</v>
      </c>
      <c r="AW1322" s="362">
        <v>0.0909090909090909</v>
      </c>
      <c r="AX1322" s="362">
        <v>0</v>
      </c>
      <c r="AY1322" s="142"/>
      <c r="AZ1322" s="140"/>
    </row>
    <row r="1323" spans="1:52">
      <c r="A1323" s="138"/>
      <c r="B1323" s="142"/>
      <c r="C1323" s="172" t="s">
        <v>1974</v>
      </c>
      <c r="D1323" s="166" t="s">
        <v>26</v>
      </c>
      <c r="E1323" s="166" t="s">
        <v>1975</v>
      </c>
      <c r="F1323" s="167" t="s">
        <v>2496</v>
      </c>
      <c r="G1323" s="195" t="s">
        <v>2497</v>
      </c>
      <c r="H1323" s="195" t="s">
        <v>2497</v>
      </c>
      <c r="I1323" s="195" t="s">
        <v>2497</v>
      </c>
      <c r="J1323" s="195" t="s">
        <v>2497</v>
      </c>
      <c r="K1323" s="168">
        <v>0.9</v>
      </c>
      <c r="L1323" s="169">
        <v>0.941176470588235</v>
      </c>
      <c r="M1323" s="169">
        <v>0.9375</v>
      </c>
      <c r="N1323" s="170">
        <v>0.866666666666667</v>
      </c>
      <c r="O1323" s="170">
        <v>0.941176470588235</v>
      </c>
      <c r="P1323" s="356">
        <v>0.9</v>
      </c>
      <c r="Q1323" s="357">
        <v>0.997512437810945</v>
      </c>
      <c r="R1323" s="169">
        <v>0.995035460992908</v>
      </c>
      <c r="S1323" s="169">
        <v>0.996919917864476</v>
      </c>
      <c r="T1323" s="169">
        <v>0.997512437810945</v>
      </c>
      <c r="U1323" s="356">
        <v>0.9</v>
      </c>
      <c r="V1323" s="169">
        <v>0.916666666666667</v>
      </c>
      <c r="W1323" s="169">
        <v>0.929787234042553</v>
      </c>
      <c r="X1323" s="169">
        <v>0.930184804928131</v>
      </c>
      <c r="Y1323" s="169">
        <v>0.916666666666667</v>
      </c>
      <c r="Z1323" s="356">
        <v>0.92</v>
      </c>
      <c r="AA1323" s="356" t="s">
        <v>32</v>
      </c>
      <c r="AB1323" s="356" t="s">
        <v>32</v>
      </c>
      <c r="AC1323" s="356" t="s">
        <v>32</v>
      </c>
      <c r="AD1323" s="356" t="s">
        <v>32</v>
      </c>
      <c r="AE1323" s="356">
        <v>0.92</v>
      </c>
      <c r="AF1323" s="169">
        <v>1</v>
      </c>
      <c r="AG1323" s="169">
        <v>1</v>
      </c>
      <c r="AH1323" s="169">
        <v>0.941176470588235</v>
      </c>
      <c r="AI1323" s="169">
        <v>1</v>
      </c>
      <c r="AJ1323" s="356">
        <v>0.92</v>
      </c>
      <c r="AK1323" s="169">
        <v>0.967701863354037</v>
      </c>
      <c r="AL1323" s="169">
        <v>0.981560283687943</v>
      </c>
      <c r="AM1323" s="169">
        <v>0.972279260780287</v>
      </c>
      <c r="AN1323" s="169">
        <v>0.967701863354037</v>
      </c>
      <c r="AO1323" s="168">
        <v>0.99</v>
      </c>
      <c r="AP1323" s="358">
        <v>1</v>
      </c>
      <c r="AQ1323" s="358">
        <v>1</v>
      </c>
      <c r="AR1323" s="358">
        <v>1</v>
      </c>
      <c r="AS1323" s="359">
        <v>1</v>
      </c>
      <c r="AT1323" s="364">
        <v>0.0721861525408278</v>
      </c>
      <c r="AU1323" s="361">
        <v>0.0268456375838926</v>
      </c>
      <c r="AV1323" s="362">
        <v>0.0808080808080808</v>
      </c>
      <c r="AW1323" s="362">
        <v>0.0193236714975845</v>
      </c>
      <c r="AX1323" s="362">
        <v>0.0268456375838926</v>
      </c>
      <c r="AY1323" s="142"/>
      <c r="AZ1323" s="140"/>
    </row>
    <row r="1324" spans="1:52">
      <c r="A1324" s="138"/>
      <c r="B1324" s="142"/>
      <c r="C1324" s="172" t="s">
        <v>1974</v>
      </c>
      <c r="D1324" s="166" t="s">
        <v>26</v>
      </c>
      <c r="E1324" s="166" t="s">
        <v>1975</v>
      </c>
      <c r="F1324" s="167" t="s">
        <v>2498</v>
      </c>
      <c r="G1324" s="195" t="s">
        <v>2499</v>
      </c>
      <c r="H1324" s="195" t="s">
        <v>2499</v>
      </c>
      <c r="I1324" s="195" t="s">
        <v>2499</v>
      </c>
      <c r="J1324" s="195" t="s">
        <v>2499</v>
      </c>
      <c r="K1324" s="168">
        <v>0.9</v>
      </c>
      <c r="L1324" s="169">
        <v>0.969230769230769</v>
      </c>
      <c r="M1324" s="169">
        <v>0.935483870967742</v>
      </c>
      <c r="N1324" s="170">
        <v>0.85</v>
      </c>
      <c r="O1324" s="170">
        <v>0.969230769230769</v>
      </c>
      <c r="P1324" s="356">
        <v>0.9</v>
      </c>
      <c r="Q1324" s="357">
        <v>0.982175783650891</v>
      </c>
      <c r="R1324" s="169">
        <v>0.975914634146341</v>
      </c>
      <c r="S1324" s="169">
        <v>0.968322534197264</v>
      </c>
      <c r="T1324" s="169">
        <v>0.982175783650891</v>
      </c>
      <c r="U1324" s="356">
        <v>0.9</v>
      </c>
      <c r="V1324" s="169">
        <v>0.925015365703749</v>
      </c>
      <c r="W1324" s="169">
        <v>0.917378048780488</v>
      </c>
      <c r="X1324" s="169">
        <v>0.926565874730022</v>
      </c>
      <c r="Y1324" s="169">
        <v>0.925015365703749</v>
      </c>
      <c r="Z1324" s="356">
        <v>0.92</v>
      </c>
      <c r="AA1324" s="356">
        <v>0.961510263929619</v>
      </c>
      <c r="AB1324" s="356">
        <v>0.94690635451505</v>
      </c>
      <c r="AC1324" s="356">
        <v>0.972630511910796</v>
      </c>
      <c r="AD1324" s="356">
        <v>0.961510263929619</v>
      </c>
      <c r="AE1324" s="356">
        <v>0.92</v>
      </c>
      <c r="AF1324" s="169">
        <v>0.920462762111352</v>
      </c>
      <c r="AG1324" s="169">
        <v>0.987350199733688</v>
      </c>
      <c r="AH1324" s="169">
        <v>0.962835906232133</v>
      </c>
      <c r="AI1324" s="169">
        <v>0.920462762111352</v>
      </c>
      <c r="AJ1324" s="356">
        <v>0.92</v>
      </c>
      <c r="AK1324" s="169">
        <v>0.970407315045719</v>
      </c>
      <c r="AL1324" s="169">
        <v>0.962094499294781</v>
      </c>
      <c r="AM1324" s="169">
        <v>0.975907198096371</v>
      </c>
      <c r="AN1324" s="169">
        <v>0.970407315045719</v>
      </c>
      <c r="AO1324" s="168">
        <v>0.99</v>
      </c>
      <c r="AP1324" s="358">
        <v>1</v>
      </c>
      <c r="AQ1324" s="358">
        <v>1</v>
      </c>
      <c r="AR1324" s="358">
        <v>1</v>
      </c>
      <c r="AS1324" s="359">
        <v>1</v>
      </c>
      <c r="AT1324" s="364">
        <v>0.0721861525408278</v>
      </c>
      <c r="AU1324" s="361">
        <v>0</v>
      </c>
      <c r="AV1324" s="362">
        <v>0.166666666666667</v>
      </c>
      <c r="AW1324" s="362">
        <v>0.0588235294117647</v>
      </c>
      <c r="AX1324" s="362">
        <v>0</v>
      </c>
      <c r="AY1324" s="142"/>
      <c r="AZ1324" s="140"/>
    </row>
    <row r="1325" spans="1:52">
      <c r="A1325" s="138"/>
      <c r="B1325" s="142"/>
      <c r="C1325" s="172" t="s">
        <v>1974</v>
      </c>
      <c r="D1325" s="166" t="s">
        <v>26</v>
      </c>
      <c r="E1325" s="166" t="s">
        <v>1975</v>
      </c>
      <c r="F1325" s="167" t="s">
        <v>2500</v>
      </c>
      <c r="G1325" s="195" t="s">
        <v>2501</v>
      </c>
      <c r="H1325" s="195" t="s">
        <v>2501</v>
      </c>
      <c r="I1325" s="195" t="s">
        <v>2501</v>
      </c>
      <c r="J1325" s="195" t="s">
        <v>2501</v>
      </c>
      <c r="K1325" s="168">
        <v>0.9</v>
      </c>
      <c r="L1325" s="169">
        <v>0.911764705882353</v>
      </c>
      <c r="M1325" s="169">
        <v>0.838709677419355</v>
      </c>
      <c r="N1325" s="170">
        <v>0.96551724137931</v>
      </c>
      <c r="O1325" s="170">
        <v>0.911764705882353</v>
      </c>
      <c r="P1325" s="356">
        <v>0.9</v>
      </c>
      <c r="Q1325" s="357">
        <v>0.913554343264792</v>
      </c>
      <c r="R1325" s="169">
        <v>0.991731740927882</v>
      </c>
      <c r="S1325" s="169">
        <v>0.975094339622641</v>
      </c>
      <c r="T1325" s="169">
        <v>0.913554343264792</v>
      </c>
      <c r="U1325" s="356">
        <v>0.9</v>
      </c>
      <c r="V1325" s="169">
        <v>0.929500629458666</v>
      </c>
      <c r="W1325" s="169">
        <v>0.858520900321543</v>
      </c>
      <c r="X1325" s="169">
        <v>0.94188679245283</v>
      </c>
      <c r="Y1325" s="169">
        <v>0.929500629458666</v>
      </c>
      <c r="Z1325" s="356">
        <v>0.92</v>
      </c>
      <c r="AA1325" s="356" t="s">
        <v>32</v>
      </c>
      <c r="AB1325" s="356" t="s">
        <v>32</v>
      </c>
      <c r="AC1325" s="356" t="s">
        <v>32</v>
      </c>
      <c r="AD1325" s="356" t="s">
        <v>32</v>
      </c>
      <c r="AE1325" s="356">
        <v>0.92</v>
      </c>
      <c r="AF1325" s="169">
        <v>0.993174061433447</v>
      </c>
      <c r="AG1325" s="169">
        <v>0.995940460081191</v>
      </c>
      <c r="AH1325" s="169">
        <v>0.991643454038997</v>
      </c>
      <c r="AI1325" s="169">
        <v>0.993174061433447</v>
      </c>
      <c r="AJ1325" s="356">
        <v>0.92</v>
      </c>
      <c r="AK1325" s="169">
        <v>0.971404890178201</v>
      </c>
      <c r="AL1325" s="169">
        <v>0.967386311437758</v>
      </c>
      <c r="AM1325" s="169">
        <v>0.969811320754717</v>
      </c>
      <c r="AN1325" s="169">
        <v>0.971404890178201</v>
      </c>
      <c r="AO1325" s="168">
        <v>0.99</v>
      </c>
      <c r="AP1325" s="358">
        <v>1</v>
      </c>
      <c r="AQ1325" s="358">
        <v>1</v>
      </c>
      <c r="AR1325" s="358">
        <v>1</v>
      </c>
      <c r="AS1325" s="359">
        <v>1</v>
      </c>
      <c r="AT1325" s="364">
        <v>0.0721861525408278</v>
      </c>
      <c r="AU1325" s="361">
        <v>0</v>
      </c>
      <c r="AV1325" s="362">
        <v>0.5</v>
      </c>
      <c r="AW1325" s="362">
        <v>0</v>
      </c>
      <c r="AX1325" s="362">
        <v>0</v>
      </c>
      <c r="AY1325" s="142"/>
      <c r="AZ1325" s="140"/>
    </row>
    <row r="1326" spans="1:52">
      <c r="A1326" s="138"/>
      <c r="B1326" s="142"/>
      <c r="C1326" s="172" t="s">
        <v>1974</v>
      </c>
      <c r="D1326" s="166" t="s">
        <v>26</v>
      </c>
      <c r="E1326" s="166" t="s">
        <v>1975</v>
      </c>
      <c r="F1326" s="167" t="s">
        <v>2502</v>
      </c>
      <c r="G1326" s="195" t="s">
        <v>2503</v>
      </c>
      <c r="H1326" s="195" t="s">
        <v>2503</v>
      </c>
      <c r="I1326" s="195" t="s">
        <v>2503</v>
      </c>
      <c r="J1326" s="195" t="s">
        <v>2503</v>
      </c>
      <c r="K1326" s="168">
        <v>0.9</v>
      </c>
      <c r="L1326" s="169">
        <v>0.966666666666667</v>
      </c>
      <c r="M1326" s="169">
        <v>0.931034482758621</v>
      </c>
      <c r="N1326" s="170">
        <v>0.962962962962963</v>
      </c>
      <c r="O1326" s="170">
        <v>0.966666666666667</v>
      </c>
      <c r="P1326" s="356">
        <v>0.9</v>
      </c>
      <c r="Q1326" s="357">
        <v>0.990480507706256</v>
      </c>
      <c r="R1326" s="169">
        <v>0.983630952380952</v>
      </c>
      <c r="S1326" s="169">
        <v>0.992799279927993</v>
      </c>
      <c r="T1326" s="169">
        <v>0.990480507706256</v>
      </c>
      <c r="U1326" s="356">
        <v>0.9</v>
      </c>
      <c r="V1326" s="169">
        <v>0.959655485040798</v>
      </c>
      <c r="W1326" s="169">
        <v>0.955357142857143</v>
      </c>
      <c r="X1326" s="169">
        <v>0.969396939693969</v>
      </c>
      <c r="Y1326" s="169">
        <v>0.959655485040798</v>
      </c>
      <c r="Z1326" s="356">
        <v>0.92</v>
      </c>
      <c r="AA1326" s="356" t="s">
        <v>32</v>
      </c>
      <c r="AB1326" s="356" t="s">
        <v>32</v>
      </c>
      <c r="AC1326" s="356" t="s">
        <v>32</v>
      </c>
      <c r="AD1326" s="356" t="s">
        <v>32</v>
      </c>
      <c r="AE1326" s="356">
        <v>0.92</v>
      </c>
      <c r="AF1326" s="169">
        <v>0.994318181818182</v>
      </c>
      <c r="AG1326" s="169">
        <v>0.993975903614458</v>
      </c>
      <c r="AH1326" s="169">
        <v>1</v>
      </c>
      <c r="AI1326" s="169">
        <v>0.994318181818182</v>
      </c>
      <c r="AJ1326" s="356">
        <v>0.92</v>
      </c>
      <c r="AK1326" s="169">
        <v>0.973743775464011</v>
      </c>
      <c r="AL1326" s="169">
        <v>0.971230158730159</v>
      </c>
      <c r="AM1326" s="169">
        <v>0.978397839783978</v>
      </c>
      <c r="AN1326" s="169">
        <v>0.973743775464011</v>
      </c>
      <c r="AO1326" s="168">
        <v>0.99</v>
      </c>
      <c r="AP1326" s="358">
        <v>1</v>
      </c>
      <c r="AQ1326" s="358">
        <v>1</v>
      </c>
      <c r="AR1326" s="358">
        <v>1</v>
      </c>
      <c r="AS1326" s="359">
        <v>1</v>
      </c>
      <c r="AT1326" s="364">
        <v>0.0721861525408278</v>
      </c>
      <c r="AU1326" s="361">
        <v>0</v>
      </c>
      <c r="AV1326" s="362">
        <v>0.166666666666667</v>
      </c>
      <c r="AW1326" s="362">
        <v>0</v>
      </c>
      <c r="AX1326" s="362">
        <v>0</v>
      </c>
      <c r="AY1326" s="142"/>
      <c r="AZ1326" s="140"/>
    </row>
    <row r="1327" spans="1:52">
      <c r="A1327" s="138"/>
      <c r="B1327" s="142"/>
      <c r="C1327" s="172" t="s">
        <v>1974</v>
      </c>
      <c r="D1327" s="166" t="s">
        <v>26</v>
      </c>
      <c r="E1327" s="166" t="s">
        <v>1975</v>
      </c>
      <c r="F1327" s="167" t="s">
        <v>2504</v>
      </c>
      <c r="G1327" s="195" t="s">
        <v>2505</v>
      </c>
      <c r="H1327" s="195" t="s">
        <v>2505</v>
      </c>
      <c r="I1327" s="195" t="s">
        <v>2505</v>
      </c>
      <c r="J1327" s="195" t="s">
        <v>2505</v>
      </c>
      <c r="K1327" s="168">
        <v>0.9</v>
      </c>
      <c r="L1327" s="169">
        <v>1</v>
      </c>
      <c r="M1327" s="169">
        <v>1</v>
      </c>
      <c r="N1327" s="170">
        <v>1</v>
      </c>
      <c r="O1327" s="170">
        <v>1</v>
      </c>
      <c r="P1327" s="356">
        <v>0.9</v>
      </c>
      <c r="Q1327" s="357">
        <v>0.956231454005935</v>
      </c>
      <c r="R1327" s="169">
        <v>0.985493682732803</v>
      </c>
      <c r="S1327" s="169">
        <v>0.989659367396594</v>
      </c>
      <c r="T1327" s="169">
        <v>0.956231454005935</v>
      </c>
      <c r="U1327" s="356">
        <v>0.9</v>
      </c>
      <c r="V1327" s="169">
        <v>0.946216617210683</v>
      </c>
      <c r="W1327" s="169">
        <v>0.963968179691156</v>
      </c>
      <c r="X1327" s="169">
        <v>0.964111922141119</v>
      </c>
      <c r="Y1327" s="169">
        <v>0.946216617210683</v>
      </c>
      <c r="Z1327" s="356">
        <v>0.92</v>
      </c>
      <c r="AA1327" s="356" t="s">
        <v>32</v>
      </c>
      <c r="AB1327" s="356" t="s">
        <v>32</v>
      </c>
      <c r="AC1327" s="356" t="s">
        <v>32</v>
      </c>
      <c r="AD1327" s="356" t="s">
        <v>32</v>
      </c>
      <c r="AE1327" s="356">
        <v>0.92</v>
      </c>
      <c r="AF1327" s="169">
        <v>1</v>
      </c>
      <c r="AG1327" s="169">
        <v>1</v>
      </c>
      <c r="AH1327" s="169">
        <v>0.996632996632997</v>
      </c>
      <c r="AI1327" s="169">
        <v>1</v>
      </c>
      <c r="AJ1327" s="356">
        <v>0.92</v>
      </c>
      <c r="AK1327" s="169">
        <v>0.981508875739645</v>
      </c>
      <c r="AL1327" s="169">
        <v>0.982218062704726</v>
      </c>
      <c r="AM1327" s="169">
        <v>0.97992700729927</v>
      </c>
      <c r="AN1327" s="169">
        <v>0.981508875739645</v>
      </c>
      <c r="AO1327" s="168">
        <v>0.99</v>
      </c>
      <c r="AP1327" s="358">
        <v>1</v>
      </c>
      <c r="AQ1327" s="358">
        <v>1</v>
      </c>
      <c r="AR1327" s="358">
        <v>1</v>
      </c>
      <c r="AS1327" s="359">
        <v>1</v>
      </c>
      <c r="AT1327" s="364">
        <v>0.0721861525408278</v>
      </c>
      <c r="AU1327" s="361">
        <v>0</v>
      </c>
      <c r="AV1327" s="362">
        <v>0.111111111111111</v>
      </c>
      <c r="AW1327" s="362">
        <v>0</v>
      </c>
      <c r="AX1327" s="362">
        <v>0</v>
      </c>
      <c r="AY1327" s="142"/>
      <c r="AZ1327" s="140"/>
    </row>
    <row r="1328" spans="1:52">
      <c r="A1328" s="138"/>
      <c r="B1328" s="142"/>
      <c r="C1328" s="172" t="s">
        <v>1974</v>
      </c>
      <c r="D1328" s="166" t="s">
        <v>26</v>
      </c>
      <c r="E1328" s="166" t="s">
        <v>1975</v>
      </c>
      <c r="F1328" s="167" t="s">
        <v>2506</v>
      </c>
      <c r="G1328" s="195" t="s">
        <v>2507</v>
      </c>
      <c r="H1328" s="195" t="s">
        <v>2507</v>
      </c>
      <c r="I1328" s="195" t="s">
        <v>2507</v>
      </c>
      <c r="J1328" s="195" t="s">
        <v>2507</v>
      </c>
      <c r="K1328" s="168">
        <v>0.9</v>
      </c>
      <c r="L1328" s="169">
        <v>0.807692307692308</v>
      </c>
      <c r="M1328" s="169">
        <v>0.56</v>
      </c>
      <c r="N1328" s="170">
        <v>0.714285714285714</v>
      </c>
      <c r="O1328" s="170">
        <v>0.807692307692308</v>
      </c>
      <c r="P1328" s="356">
        <v>0.9</v>
      </c>
      <c r="Q1328" s="357">
        <v>0.824350523458705</v>
      </c>
      <c r="R1328" s="169">
        <v>0.882946518668012</v>
      </c>
      <c r="S1328" s="169">
        <v>0.944408945686901</v>
      </c>
      <c r="T1328" s="169">
        <v>0.824350523458705</v>
      </c>
      <c r="U1328" s="356">
        <v>0.9</v>
      </c>
      <c r="V1328" s="169">
        <v>0.886777820860799</v>
      </c>
      <c r="W1328" s="169">
        <v>0.884460141271443</v>
      </c>
      <c r="X1328" s="169">
        <v>0.87220447284345</v>
      </c>
      <c r="Y1328" s="169">
        <v>0.886777820860799</v>
      </c>
      <c r="Z1328" s="356">
        <v>0.92</v>
      </c>
      <c r="AA1328" s="356" t="s">
        <v>32</v>
      </c>
      <c r="AB1328" s="356">
        <v>1</v>
      </c>
      <c r="AC1328" s="356" t="s">
        <v>32</v>
      </c>
      <c r="AD1328" s="356" t="s">
        <v>32</v>
      </c>
      <c r="AE1328" s="356">
        <v>0.92</v>
      </c>
      <c r="AF1328" s="169">
        <v>0.994019138755981</v>
      </c>
      <c r="AG1328" s="169">
        <v>0.996070726915521</v>
      </c>
      <c r="AH1328" s="169">
        <v>0.868799132556248</v>
      </c>
      <c r="AI1328" s="169">
        <v>0.994019138755981</v>
      </c>
      <c r="AJ1328" s="356">
        <v>0.92</v>
      </c>
      <c r="AK1328" s="169">
        <v>0.947729874093857</v>
      </c>
      <c r="AL1328" s="169">
        <v>0.945032778618255</v>
      </c>
      <c r="AM1328" s="169">
        <v>0.929073482428115</v>
      </c>
      <c r="AN1328" s="169">
        <v>0.947729874093857</v>
      </c>
      <c r="AO1328" s="168">
        <v>0.99</v>
      </c>
      <c r="AP1328" s="358">
        <v>1</v>
      </c>
      <c r="AQ1328" s="358">
        <v>1</v>
      </c>
      <c r="AR1328" s="358">
        <v>1</v>
      </c>
      <c r="AS1328" s="359">
        <v>1</v>
      </c>
      <c r="AT1328" s="364">
        <v>0.0721861525408278</v>
      </c>
      <c r="AU1328" s="361">
        <v>0</v>
      </c>
      <c r="AV1328" s="362">
        <v>0.0769230769230769</v>
      </c>
      <c r="AW1328" s="362">
        <v>0.0833333333333333</v>
      </c>
      <c r="AX1328" s="362">
        <v>0</v>
      </c>
      <c r="AY1328" s="142"/>
      <c r="AZ1328" s="140"/>
    </row>
    <row r="1329" spans="1:52">
      <c r="A1329" s="138"/>
      <c r="B1329" s="142"/>
      <c r="C1329" s="172" t="s">
        <v>1974</v>
      </c>
      <c r="D1329" s="166" t="s">
        <v>26</v>
      </c>
      <c r="E1329" s="166" t="s">
        <v>1975</v>
      </c>
      <c r="F1329" s="167" t="s">
        <v>2508</v>
      </c>
      <c r="G1329" s="195" t="s">
        <v>2509</v>
      </c>
      <c r="H1329" s="195" t="s">
        <v>2509</v>
      </c>
      <c r="I1329" s="195" t="s">
        <v>2509</v>
      </c>
      <c r="J1329" s="195" t="s">
        <v>2509</v>
      </c>
      <c r="K1329" s="168">
        <v>0.9</v>
      </c>
      <c r="L1329" s="169">
        <v>0.910714285714286</v>
      </c>
      <c r="M1329" s="169">
        <v>0.929824561403509</v>
      </c>
      <c r="N1329" s="170">
        <v>0.9375</v>
      </c>
      <c r="O1329" s="170">
        <v>0.910714285714286</v>
      </c>
      <c r="P1329" s="356">
        <v>0.9</v>
      </c>
      <c r="Q1329" s="357">
        <v>0.976578411405295</v>
      </c>
      <c r="R1329" s="169">
        <v>0.98778315092899</v>
      </c>
      <c r="S1329" s="169">
        <v>0.983411314334326</v>
      </c>
      <c r="T1329" s="169">
        <v>0.976578411405295</v>
      </c>
      <c r="U1329" s="356">
        <v>0.9</v>
      </c>
      <c r="V1329" s="169">
        <v>0.883299389002037</v>
      </c>
      <c r="W1329" s="169">
        <v>0.889539322982947</v>
      </c>
      <c r="X1329" s="169">
        <v>0.907698851552531</v>
      </c>
      <c r="Y1329" s="169">
        <v>0.883299389002037</v>
      </c>
      <c r="Z1329" s="356">
        <v>0.92</v>
      </c>
      <c r="AA1329" s="356">
        <v>0.926034063260341</v>
      </c>
      <c r="AB1329" s="356">
        <v>0.928534438114966</v>
      </c>
      <c r="AC1329" s="356">
        <v>0.908264462809917</v>
      </c>
      <c r="AD1329" s="356">
        <v>0.926034063260341</v>
      </c>
      <c r="AE1329" s="356">
        <v>0.92</v>
      </c>
      <c r="AF1329" s="169">
        <v>0.997901364113326</v>
      </c>
      <c r="AG1329" s="169">
        <v>1</v>
      </c>
      <c r="AH1329" s="169">
        <v>0.993217054263566</v>
      </c>
      <c r="AI1329" s="169">
        <v>0.997901364113326</v>
      </c>
      <c r="AJ1329" s="356">
        <v>0.92</v>
      </c>
      <c r="AK1329" s="169">
        <v>0.948809865213651</v>
      </c>
      <c r="AL1329" s="169">
        <v>0.956833304896775</v>
      </c>
      <c r="AM1329" s="169">
        <v>0.942431901151362</v>
      </c>
      <c r="AN1329" s="169">
        <v>0.948809865213651</v>
      </c>
      <c r="AO1329" s="168">
        <v>0.99</v>
      </c>
      <c r="AP1329" s="358">
        <v>1</v>
      </c>
      <c r="AQ1329" s="358">
        <v>1</v>
      </c>
      <c r="AR1329" s="358">
        <v>1</v>
      </c>
      <c r="AS1329" s="359">
        <v>1</v>
      </c>
      <c r="AT1329" s="364">
        <v>0.0721861525408278</v>
      </c>
      <c r="AU1329" s="361">
        <v>0.0140845070422535</v>
      </c>
      <c r="AV1329" s="362">
        <v>0.178082191780822</v>
      </c>
      <c r="AW1329" s="362">
        <v>0.0158730158730159</v>
      </c>
      <c r="AX1329" s="362">
        <v>0.0140845070422535</v>
      </c>
      <c r="AY1329" s="142"/>
      <c r="AZ1329" s="140"/>
    </row>
    <row r="1330" spans="1:52">
      <c r="A1330" s="138"/>
      <c r="B1330" s="142"/>
      <c r="C1330" s="172" t="s">
        <v>1974</v>
      </c>
      <c r="D1330" s="166" t="s">
        <v>26</v>
      </c>
      <c r="E1330" s="166" t="s">
        <v>1975</v>
      </c>
      <c r="F1330" s="167" t="s">
        <v>2510</v>
      </c>
      <c r="G1330" s="195" t="s">
        <v>2511</v>
      </c>
      <c r="H1330" s="195" t="s">
        <v>2511</v>
      </c>
      <c r="I1330" s="195" t="s">
        <v>2511</v>
      </c>
      <c r="J1330" s="195" t="s">
        <v>2511</v>
      </c>
      <c r="K1330" s="168">
        <v>0.9</v>
      </c>
      <c r="L1330" s="169">
        <v>0.931818181818182</v>
      </c>
      <c r="M1330" s="169">
        <v>0.931818181818182</v>
      </c>
      <c r="N1330" s="170">
        <v>1</v>
      </c>
      <c r="O1330" s="170">
        <v>0.931818181818182</v>
      </c>
      <c r="P1330" s="356">
        <v>0.9</v>
      </c>
      <c r="Q1330" s="357">
        <v>0.858249641319943</v>
      </c>
      <c r="R1330" s="169">
        <v>0.9491587417703</v>
      </c>
      <c r="S1330" s="169">
        <v>0.988100686498856</v>
      </c>
      <c r="T1330" s="169">
        <v>0.858249641319943</v>
      </c>
      <c r="U1330" s="356">
        <v>0.9</v>
      </c>
      <c r="V1330" s="169">
        <v>0.921090387374462</v>
      </c>
      <c r="W1330" s="169">
        <v>0.920263350402341</v>
      </c>
      <c r="X1330" s="169">
        <v>0.959725400457666</v>
      </c>
      <c r="Y1330" s="169">
        <v>0.921090387374462</v>
      </c>
      <c r="Z1330" s="356">
        <v>0.92</v>
      </c>
      <c r="AA1330" s="356" t="s">
        <v>32</v>
      </c>
      <c r="AB1330" s="356" t="s">
        <v>32</v>
      </c>
      <c r="AC1330" s="356" t="s">
        <v>32</v>
      </c>
      <c r="AD1330" s="356" t="s">
        <v>32</v>
      </c>
      <c r="AE1330" s="356">
        <v>0.92</v>
      </c>
      <c r="AF1330" s="169">
        <v>0.99814126394052</v>
      </c>
      <c r="AG1330" s="169">
        <v>0.99601593625498</v>
      </c>
      <c r="AH1330" s="169">
        <v>1</v>
      </c>
      <c r="AI1330" s="169">
        <v>0.99814126394052</v>
      </c>
      <c r="AJ1330" s="356">
        <v>0.92</v>
      </c>
      <c r="AK1330" s="169">
        <v>0.955364806866953</v>
      </c>
      <c r="AL1330" s="169">
        <v>0.9491587417703</v>
      </c>
      <c r="AM1330" s="169">
        <v>0.968878718535469</v>
      </c>
      <c r="AN1330" s="169">
        <v>0.955364806866953</v>
      </c>
      <c r="AO1330" s="168">
        <v>0.99</v>
      </c>
      <c r="AP1330" s="358">
        <v>1</v>
      </c>
      <c r="AQ1330" s="358">
        <v>1</v>
      </c>
      <c r="AR1330" s="358">
        <v>1</v>
      </c>
      <c r="AS1330" s="359">
        <v>1</v>
      </c>
      <c r="AT1330" s="364">
        <v>0.0721861525408278</v>
      </c>
      <c r="AU1330" s="361">
        <v>0</v>
      </c>
      <c r="AV1330" s="362">
        <v>0.333333333333333</v>
      </c>
      <c r="AW1330" s="362">
        <v>0</v>
      </c>
      <c r="AX1330" s="362">
        <v>0</v>
      </c>
      <c r="AY1330" s="142"/>
      <c r="AZ1330" s="140"/>
    </row>
    <row r="1331" spans="1:52">
      <c r="A1331" s="138"/>
      <c r="B1331" s="142"/>
      <c r="C1331" s="172" t="s">
        <v>1974</v>
      </c>
      <c r="D1331" s="166" t="s">
        <v>26</v>
      </c>
      <c r="E1331" s="166" t="s">
        <v>1975</v>
      </c>
      <c r="F1331" s="167" t="s">
        <v>2512</v>
      </c>
      <c r="G1331" s="195" t="s">
        <v>2513</v>
      </c>
      <c r="H1331" s="195" t="s">
        <v>2513</v>
      </c>
      <c r="I1331" s="195" t="s">
        <v>2513</v>
      </c>
      <c r="J1331" s="195" t="s">
        <v>2513</v>
      </c>
      <c r="K1331" s="168">
        <v>0.9</v>
      </c>
      <c r="L1331" s="169">
        <v>1</v>
      </c>
      <c r="M1331" s="169">
        <v>1</v>
      </c>
      <c r="N1331" s="170">
        <v>0.941176470588235</v>
      </c>
      <c r="O1331" s="170">
        <v>1</v>
      </c>
      <c r="P1331" s="356">
        <v>0.9</v>
      </c>
      <c r="Q1331" s="357">
        <v>0.988345864661654</v>
      </c>
      <c r="R1331" s="169">
        <v>0.994751908396947</v>
      </c>
      <c r="S1331" s="169">
        <v>0.993714644877436</v>
      </c>
      <c r="T1331" s="169">
        <v>0.988345864661654</v>
      </c>
      <c r="U1331" s="356">
        <v>0.9</v>
      </c>
      <c r="V1331" s="169">
        <v>0.943984962406015</v>
      </c>
      <c r="W1331" s="169">
        <v>0.965171755725191</v>
      </c>
      <c r="X1331" s="169">
        <v>0.945945945945946</v>
      </c>
      <c r="Y1331" s="169">
        <v>0.943984962406015</v>
      </c>
      <c r="Z1331" s="356">
        <v>0.92</v>
      </c>
      <c r="AA1331" s="356" t="s">
        <v>32</v>
      </c>
      <c r="AB1331" s="356" t="s">
        <v>32</v>
      </c>
      <c r="AC1331" s="356" t="s">
        <v>32</v>
      </c>
      <c r="AD1331" s="356" t="s">
        <v>32</v>
      </c>
      <c r="AE1331" s="356">
        <v>0.92</v>
      </c>
      <c r="AF1331" s="169">
        <v>1</v>
      </c>
      <c r="AG1331" s="169">
        <v>1</v>
      </c>
      <c r="AH1331" s="169">
        <v>1</v>
      </c>
      <c r="AI1331" s="169">
        <v>1</v>
      </c>
      <c r="AJ1331" s="356">
        <v>0.92</v>
      </c>
      <c r="AK1331" s="169">
        <v>0.971910112359551</v>
      </c>
      <c r="AL1331" s="169">
        <v>0.98043893129771</v>
      </c>
      <c r="AM1331" s="169">
        <v>0.960402262727844</v>
      </c>
      <c r="AN1331" s="169">
        <v>0.971910112359551</v>
      </c>
      <c r="AO1331" s="168">
        <v>0.99</v>
      </c>
      <c r="AP1331" s="358">
        <v>1</v>
      </c>
      <c r="AQ1331" s="358">
        <v>1</v>
      </c>
      <c r="AR1331" s="358">
        <v>1</v>
      </c>
      <c r="AS1331" s="359">
        <v>1</v>
      </c>
      <c r="AT1331" s="364">
        <v>0.0721861525408278</v>
      </c>
      <c r="AU1331" s="361">
        <v>0</v>
      </c>
      <c r="AV1331" s="362">
        <v>0.0909090909090909</v>
      </c>
      <c r="AW1331" s="362">
        <v>0.0833333333333333</v>
      </c>
      <c r="AX1331" s="362">
        <v>0</v>
      </c>
      <c r="AY1331" s="142"/>
      <c r="AZ1331" s="140"/>
    </row>
    <row r="1332" spans="1:52">
      <c r="A1332" s="138"/>
      <c r="B1332" s="142"/>
      <c r="C1332" s="172" t="s">
        <v>1974</v>
      </c>
      <c r="D1332" s="166" t="s">
        <v>26</v>
      </c>
      <c r="E1332" s="166" t="s">
        <v>1975</v>
      </c>
      <c r="F1332" s="167" t="s">
        <v>2514</v>
      </c>
      <c r="G1332" s="195" t="s">
        <v>2515</v>
      </c>
      <c r="H1332" s="195" t="s">
        <v>2515</v>
      </c>
      <c r="I1332" s="195" t="s">
        <v>2515</v>
      </c>
      <c r="J1332" s="195" t="s">
        <v>2515</v>
      </c>
      <c r="K1332" s="168">
        <v>0.9</v>
      </c>
      <c r="L1332" s="169">
        <v>0.970588235294118</v>
      </c>
      <c r="M1332" s="169">
        <v>0.96875</v>
      </c>
      <c r="N1332" s="170">
        <v>0.971428571428571</v>
      </c>
      <c r="O1332" s="170">
        <v>0.970588235294118</v>
      </c>
      <c r="P1332" s="356">
        <v>0.9</v>
      </c>
      <c r="Q1332" s="357">
        <v>0.972846839202376</v>
      </c>
      <c r="R1332" s="169">
        <v>0.969807391983342</v>
      </c>
      <c r="S1332" s="169">
        <v>0.989347536617843</v>
      </c>
      <c r="T1332" s="169">
        <v>0.972846839202376</v>
      </c>
      <c r="U1332" s="356">
        <v>0.9</v>
      </c>
      <c r="V1332" s="169">
        <v>0.895205770046669</v>
      </c>
      <c r="W1332" s="169">
        <v>0.9390942217595</v>
      </c>
      <c r="X1332" s="169">
        <v>0.965379494007989</v>
      </c>
      <c r="Y1332" s="169">
        <v>0.895205770046669</v>
      </c>
      <c r="Z1332" s="356">
        <v>0.92</v>
      </c>
      <c r="AA1332" s="356" t="s">
        <v>32</v>
      </c>
      <c r="AB1332" s="356" t="s">
        <v>32</v>
      </c>
      <c r="AC1332" s="356" t="s">
        <v>32</v>
      </c>
      <c r="AD1332" s="356" t="s">
        <v>32</v>
      </c>
      <c r="AE1332" s="356">
        <v>0.92</v>
      </c>
      <c r="AF1332" s="169">
        <v>1</v>
      </c>
      <c r="AG1332" s="169">
        <v>1</v>
      </c>
      <c r="AH1332" s="169">
        <v>1</v>
      </c>
      <c r="AI1332" s="169">
        <v>1</v>
      </c>
      <c r="AJ1332" s="356">
        <v>0.92</v>
      </c>
      <c r="AK1332" s="169">
        <v>0.966638513513513</v>
      </c>
      <c r="AL1332" s="169">
        <v>0.959916710046851</v>
      </c>
      <c r="AM1332" s="169">
        <v>0.976031957390146</v>
      </c>
      <c r="AN1332" s="169">
        <v>0.966638513513513</v>
      </c>
      <c r="AO1332" s="168">
        <v>0.99</v>
      </c>
      <c r="AP1332" s="358">
        <v>1</v>
      </c>
      <c r="AQ1332" s="358">
        <v>1</v>
      </c>
      <c r="AR1332" s="358">
        <v>1</v>
      </c>
      <c r="AS1332" s="359">
        <v>1</v>
      </c>
      <c r="AT1332" s="364">
        <v>0.0721861525408278</v>
      </c>
      <c r="AU1332" s="361">
        <v>0</v>
      </c>
      <c r="AV1332" s="362">
        <v>0.25</v>
      </c>
      <c r="AW1332" s="362">
        <v>0</v>
      </c>
      <c r="AX1332" s="362">
        <v>0</v>
      </c>
      <c r="AY1332" s="142"/>
      <c r="AZ1332" s="140"/>
    </row>
    <row r="1333" spans="1:52">
      <c r="A1333" s="138"/>
      <c r="B1333" s="142"/>
      <c r="C1333" s="172" t="s">
        <v>1974</v>
      </c>
      <c r="D1333" s="166" t="s">
        <v>26</v>
      </c>
      <c r="E1333" s="166" t="s">
        <v>1975</v>
      </c>
      <c r="F1333" s="167" t="s">
        <v>2516</v>
      </c>
      <c r="G1333" s="195" t="s">
        <v>2517</v>
      </c>
      <c r="H1333" s="195" t="s">
        <v>2517</v>
      </c>
      <c r="I1333" s="195" t="s">
        <v>2517</v>
      </c>
      <c r="J1333" s="195" t="s">
        <v>2517</v>
      </c>
      <c r="K1333" s="168">
        <v>0.9</v>
      </c>
      <c r="L1333" s="169">
        <v>0.862068965517241</v>
      </c>
      <c r="M1333" s="169">
        <v>0.849056603773585</v>
      </c>
      <c r="N1333" s="170">
        <v>0.74</v>
      </c>
      <c r="O1333" s="170">
        <v>0.862068965517241</v>
      </c>
      <c r="P1333" s="356">
        <v>0.9</v>
      </c>
      <c r="Q1333" s="357">
        <v>0.958173282116944</v>
      </c>
      <c r="R1333" s="169">
        <v>0.980403294518603</v>
      </c>
      <c r="S1333" s="169">
        <v>0.978902953586498</v>
      </c>
      <c r="T1333" s="169">
        <v>0.958173282116944</v>
      </c>
      <c r="U1333" s="356">
        <v>0.9</v>
      </c>
      <c r="V1333" s="169">
        <v>0.896927016645326</v>
      </c>
      <c r="W1333" s="169">
        <v>0.903152513490486</v>
      </c>
      <c r="X1333" s="169">
        <v>0.90365682137834</v>
      </c>
      <c r="Y1333" s="169">
        <v>0.896927016645326</v>
      </c>
      <c r="Z1333" s="356">
        <v>0.92</v>
      </c>
      <c r="AA1333" s="356">
        <v>0</v>
      </c>
      <c r="AB1333" s="356" t="s">
        <v>32</v>
      </c>
      <c r="AC1333" s="356" t="s">
        <v>32</v>
      </c>
      <c r="AD1333" s="356">
        <v>0</v>
      </c>
      <c r="AE1333" s="356">
        <v>0.92</v>
      </c>
      <c r="AF1333" s="169">
        <v>1</v>
      </c>
      <c r="AG1333" s="169">
        <v>1</v>
      </c>
      <c r="AH1333" s="169">
        <v>1</v>
      </c>
      <c r="AI1333" s="169">
        <v>1</v>
      </c>
      <c r="AJ1333" s="356">
        <v>0.92</v>
      </c>
      <c r="AK1333" s="169">
        <v>0.936541737649063</v>
      </c>
      <c r="AL1333" s="169">
        <v>0.944333996023857</v>
      </c>
      <c r="AM1333" s="169">
        <v>0.943037974683544</v>
      </c>
      <c r="AN1333" s="169">
        <v>0.936541737649063</v>
      </c>
      <c r="AO1333" s="168">
        <v>0.99</v>
      </c>
      <c r="AP1333" s="358">
        <v>1</v>
      </c>
      <c r="AQ1333" s="358">
        <v>1</v>
      </c>
      <c r="AR1333" s="358">
        <v>1</v>
      </c>
      <c r="AS1333" s="359">
        <v>1</v>
      </c>
      <c r="AT1333" s="364">
        <v>0.0721861525408278</v>
      </c>
      <c r="AU1333" s="361">
        <v>0</v>
      </c>
      <c r="AV1333" s="362">
        <v>0.166666666666667</v>
      </c>
      <c r="AW1333" s="362">
        <v>0.181818181818182</v>
      </c>
      <c r="AX1333" s="362">
        <v>0</v>
      </c>
      <c r="AY1333" s="142"/>
      <c r="AZ1333" s="140"/>
    </row>
    <row r="1334" spans="1:52">
      <c r="A1334" s="138"/>
      <c r="B1334" s="142"/>
      <c r="C1334" s="172" t="s">
        <v>1974</v>
      </c>
      <c r="D1334" s="166" t="s">
        <v>26</v>
      </c>
      <c r="E1334" s="166" t="s">
        <v>1975</v>
      </c>
      <c r="F1334" s="167" t="s">
        <v>2518</v>
      </c>
      <c r="G1334" s="195" t="s">
        <v>2519</v>
      </c>
      <c r="H1334" s="195" t="s">
        <v>2519</v>
      </c>
      <c r="I1334" s="195" t="s">
        <v>2519</v>
      </c>
      <c r="J1334" s="195" t="s">
        <v>2519</v>
      </c>
      <c r="K1334" s="168">
        <v>0.9</v>
      </c>
      <c r="L1334" s="169">
        <v>0.979381443298969</v>
      </c>
      <c r="M1334" s="169">
        <v>0.97752808988764</v>
      </c>
      <c r="N1334" s="170">
        <v>0.958333333333333</v>
      </c>
      <c r="O1334" s="170">
        <v>0.979381443298969</v>
      </c>
      <c r="P1334" s="356">
        <v>0.9</v>
      </c>
      <c r="Q1334" s="357">
        <v>0.987241379310345</v>
      </c>
      <c r="R1334" s="169">
        <v>0.960066555740433</v>
      </c>
      <c r="S1334" s="169">
        <v>0.987960096319229</v>
      </c>
      <c r="T1334" s="169">
        <v>0.987241379310345</v>
      </c>
      <c r="U1334" s="356">
        <v>0.9</v>
      </c>
      <c r="V1334" s="169">
        <v>0.931034482758621</v>
      </c>
      <c r="W1334" s="169">
        <v>0.9238768718802</v>
      </c>
      <c r="X1334" s="169">
        <v>0.920880632954936</v>
      </c>
      <c r="Y1334" s="169">
        <v>0.931034482758621</v>
      </c>
      <c r="Z1334" s="356">
        <v>0.92</v>
      </c>
      <c r="AA1334" s="356">
        <v>0.958661417322835</v>
      </c>
      <c r="AB1334" s="356">
        <v>0.948651000870322</v>
      </c>
      <c r="AC1334" s="356">
        <v>0.933510638297872</v>
      </c>
      <c r="AD1334" s="356">
        <v>0.958661417322835</v>
      </c>
      <c r="AE1334" s="356">
        <v>0.92</v>
      </c>
      <c r="AF1334" s="169">
        <v>0.989449003516999</v>
      </c>
      <c r="AG1334" s="169">
        <v>0.992920353982301</v>
      </c>
      <c r="AH1334" s="169">
        <v>0.997111913357401</v>
      </c>
      <c r="AI1334" s="169">
        <v>0.989449003516999</v>
      </c>
      <c r="AJ1334" s="356">
        <v>0.92</v>
      </c>
      <c r="AK1334" s="169">
        <v>0.976540993417116</v>
      </c>
      <c r="AL1334" s="169">
        <v>0.9688995215311</v>
      </c>
      <c r="AM1334" s="169">
        <v>0.961459986397642</v>
      </c>
      <c r="AN1334" s="169">
        <v>0.976540993417116</v>
      </c>
      <c r="AO1334" s="168">
        <v>0.99</v>
      </c>
      <c r="AP1334" s="358">
        <v>1</v>
      </c>
      <c r="AQ1334" s="358">
        <v>1</v>
      </c>
      <c r="AR1334" s="358">
        <v>1</v>
      </c>
      <c r="AS1334" s="359">
        <v>1</v>
      </c>
      <c r="AT1334" s="364">
        <v>0.0721861525408278</v>
      </c>
      <c r="AU1334" s="361">
        <v>0</v>
      </c>
      <c r="AV1334" s="362">
        <v>0.166666666666667</v>
      </c>
      <c r="AW1334" s="362">
        <v>0</v>
      </c>
      <c r="AX1334" s="362">
        <v>0</v>
      </c>
      <c r="AY1334" s="142"/>
      <c r="AZ1334" s="140"/>
    </row>
    <row r="1335" spans="1:52">
      <c r="A1335" s="138"/>
      <c r="B1335" s="142"/>
      <c r="C1335" s="172" t="s">
        <v>1974</v>
      </c>
      <c r="D1335" s="166" t="s">
        <v>26</v>
      </c>
      <c r="E1335" s="166" t="s">
        <v>1975</v>
      </c>
      <c r="F1335" s="167" t="s">
        <v>2520</v>
      </c>
      <c r="G1335" s="195" t="s">
        <v>2521</v>
      </c>
      <c r="H1335" s="195" t="s">
        <v>2521</v>
      </c>
      <c r="I1335" s="195" t="s">
        <v>2521</v>
      </c>
      <c r="J1335" s="195" t="s">
        <v>2521</v>
      </c>
      <c r="K1335" s="168">
        <v>0.9</v>
      </c>
      <c r="L1335" s="169">
        <v>1</v>
      </c>
      <c r="M1335" s="169">
        <v>1</v>
      </c>
      <c r="N1335" s="170">
        <v>1</v>
      </c>
      <c r="O1335" s="170">
        <v>1</v>
      </c>
      <c r="P1335" s="356">
        <v>0.9</v>
      </c>
      <c r="Q1335" s="357">
        <v>0.991780821917808</v>
      </c>
      <c r="R1335" s="169">
        <v>0.991886409736308</v>
      </c>
      <c r="S1335" s="169">
        <v>0.995503597122302</v>
      </c>
      <c r="T1335" s="169">
        <v>0.991780821917808</v>
      </c>
      <c r="U1335" s="356">
        <v>0.9</v>
      </c>
      <c r="V1335" s="169">
        <v>0.963835616438356</v>
      </c>
      <c r="W1335" s="169">
        <v>0.962136578769439</v>
      </c>
      <c r="X1335" s="169">
        <v>0.960431654676259</v>
      </c>
      <c r="Y1335" s="169">
        <v>0.963835616438356</v>
      </c>
      <c r="Z1335" s="356">
        <v>0.92</v>
      </c>
      <c r="AA1335" s="356" t="s">
        <v>32</v>
      </c>
      <c r="AB1335" s="356" t="s">
        <v>32</v>
      </c>
      <c r="AC1335" s="356" t="s">
        <v>32</v>
      </c>
      <c r="AD1335" s="356" t="s">
        <v>32</v>
      </c>
      <c r="AE1335" s="356">
        <v>0.92</v>
      </c>
      <c r="AF1335" s="169">
        <v>1</v>
      </c>
      <c r="AG1335" s="169">
        <v>1</v>
      </c>
      <c r="AH1335" s="169">
        <v>1</v>
      </c>
      <c r="AI1335" s="169">
        <v>1</v>
      </c>
      <c r="AJ1335" s="356">
        <v>0.92</v>
      </c>
      <c r="AK1335" s="169">
        <v>0.991869918699187</v>
      </c>
      <c r="AL1335" s="169">
        <v>0.987837837837838</v>
      </c>
      <c r="AM1335" s="169">
        <v>0.987410071942446</v>
      </c>
      <c r="AN1335" s="169">
        <v>0.991869918699187</v>
      </c>
      <c r="AO1335" s="168">
        <v>0.99</v>
      </c>
      <c r="AP1335" s="358">
        <v>1</v>
      </c>
      <c r="AQ1335" s="358">
        <v>1</v>
      </c>
      <c r="AR1335" s="358">
        <v>1</v>
      </c>
      <c r="AS1335" s="359">
        <v>1</v>
      </c>
      <c r="AT1335" s="364">
        <v>0.0721861525408278</v>
      </c>
      <c r="AU1335" s="361">
        <v>0.333333333333333</v>
      </c>
      <c r="AV1335" s="362">
        <v>0</v>
      </c>
      <c r="AW1335" s="362">
        <v>0.222222222222222</v>
      </c>
      <c r="AX1335" s="362">
        <v>0.333333333333333</v>
      </c>
      <c r="AY1335" s="142"/>
      <c r="AZ1335" s="140"/>
    </row>
    <row r="1336" spans="1:52">
      <c r="A1336" s="138"/>
      <c r="B1336" s="142"/>
      <c r="C1336" s="172" t="s">
        <v>1974</v>
      </c>
      <c r="D1336" s="166" t="s">
        <v>26</v>
      </c>
      <c r="E1336" s="166" t="s">
        <v>1975</v>
      </c>
      <c r="F1336" s="167" t="s">
        <v>2522</v>
      </c>
      <c r="G1336" s="195" t="s">
        <v>2523</v>
      </c>
      <c r="H1336" s="195" t="s">
        <v>2523</v>
      </c>
      <c r="I1336" s="195" t="s">
        <v>2523</v>
      </c>
      <c r="J1336" s="195" t="s">
        <v>2523</v>
      </c>
      <c r="K1336" s="168">
        <v>0.9</v>
      </c>
      <c r="L1336" s="169">
        <v>1</v>
      </c>
      <c r="M1336" s="169">
        <v>1</v>
      </c>
      <c r="N1336" s="170">
        <v>1</v>
      </c>
      <c r="O1336" s="170">
        <v>1</v>
      </c>
      <c r="P1336" s="356">
        <v>0.9</v>
      </c>
      <c r="Q1336" s="357">
        <v>0.988974641675854</v>
      </c>
      <c r="R1336" s="169">
        <v>0.980903586399627</v>
      </c>
      <c r="S1336" s="169">
        <v>0.983253588516746</v>
      </c>
      <c r="T1336" s="169">
        <v>0.988974641675854</v>
      </c>
      <c r="U1336" s="356">
        <v>0.9</v>
      </c>
      <c r="V1336" s="169">
        <v>0.964718853362734</v>
      </c>
      <c r="W1336" s="169">
        <v>0.962738705170005</v>
      </c>
      <c r="X1336" s="169">
        <v>0.967105263157895</v>
      </c>
      <c r="Y1336" s="169">
        <v>0.964718853362734</v>
      </c>
      <c r="Z1336" s="356">
        <v>0.92</v>
      </c>
      <c r="AA1336" s="356">
        <v>1</v>
      </c>
      <c r="AB1336" s="356" t="s">
        <v>32</v>
      </c>
      <c r="AC1336" s="356" t="s">
        <v>32</v>
      </c>
      <c r="AD1336" s="356">
        <v>1</v>
      </c>
      <c r="AE1336" s="356">
        <v>0.92</v>
      </c>
      <c r="AF1336" s="169">
        <v>0.999264164827079</v>
      </c>
      <c r="AG1336" s="169">
        <v>0.999160369437448</v>
      </c>
      <c r="AH1336" s="169">
        <v>0.99922898997687</v>
      </c>
      <c r="AI1336" s="169">
        <v>0.999264164827079</v>
      </c>
      <c r="AJ1336" s="356">
        <v>0.92</v>
      </c>
      <c r="AK1336" s="169">
        <v>0.986918604651163</v>
      </c>
      <c r="AL1336" s="169">
        <v>0.980437820214252</v>
      </c>
      <c r="AM1336" s="169">
        <v>0.986244019138756</v>
      </c>
      <c r="AN1336" s="169">
        <v>0.986918604651163</v>
      </c>
      <c r="AO1336" s="168">
        <v>0.99</v>
      </c>
      <c r="AP1336" s="358">
        <v>1</v>
      </c>
      <c r="AQ1336" s="358">
        <v>1</v>
      </c>
      <c r="AR1336" s="358">
        <v>1</v>
      </c>
      <c r="AS1336" s="359">
        <v>1</v>
      </c>
      <c r="AT1336" s="364">
        <v>0.0721861525408278</v>
      </c>
      <c r="AU1336" s="361">
        <v>0</v>
      </c>
      <c r="AV1336" s="362">
        <v>0.1875</v>
      </c>
      <c r="AW1336" s="362">
        <v>0.1</v>
      </c>
      <c r="AX1336" s="362">
        <v>0</v>
      </c>
      <c r="AY1336" s="142"/>
      <c r="AZ1336" s="140"/>
    </row>
    <row r="1337" spans="1:52">
      <c r="A1337" s="138"/>
      <c r="B1337" s="142"/>
      <c r="C1337" s="172" t="s">
        <v>1974</v>
      </c>
      <c r="D1337" s="166" t="s">
        <v>26</v>
      </c>
      <c r="E1337" s="166" t="s">
        <v>1975</v>
      </c>
      <c r="F1337" s="167" t="s">
        <v>2524</v>
      </c>
      <c r="G1337" s="195" t="s">
        <v>2525</v>
      </c>
      <c r="H1337" s="195" t="s">
        <v>2525</v>
      </c>
      <c r="I1337" s="195" t="s">
        <v>2525</v>
      </c>
      <c r="J1337" s="195" t="s">
        <v>2525</v>
      </c>
      <c r="K1337" s="168">
        <v>0.9</v>
      </c>
      <c r="L1337" s="169">
        <v>0.958333333333333</v>
      </c>
      <c r="M1337" s="169">
        <v>0.978260869565217</v>
      </c>
      <c r="N1337" s="170">
        <v>0.977272727272727</v>
      </c>
      <c r="O1337" s="170">
        <v>0.958333333333333</v>
      </c>
      <c r="P1337" s="356">
        <v>0.9</v>
      </c>
      <c r="Q1337" s="357">
        <v>0.989183034443496</v>
      </c>
      <c r="R1337" s="169">
        <v>0.992671308171491</v>
      </c>
      <c r="S1337" s="169">
        <v>0.996221067548418</v>
      </c>
      <c r="T1337" s="169">
        <v>0.989183034443496</v>
      </c>
      <c r="U1337" s="356">
        <v>0.9</v>
      </c>
      <c r="V1337" s="169">
        <v>0.964702533447196</v>
      </c>
      <c r="W1337" s="169">
        <v>0.969219494320264</v>
      </c>
      <c r="X1337" s="169">
        <v>0.97213037316958</v>
      </c>
      <c r="Y1337" s="169">
        <v>0.964702533447196</v>
      </c>
      <c r="Z1337" s="356">
        <v>0.92</v>
      </c>
      <c r="AA1337" s="356" t="s">
        <v>32</v>
      </c>
      <c r="AB1337" s="356" t="s">
        <v>32</v>
      </c>
      <c r="AC1337" s="356" t="s">
        <v>32</v>
      </c>
      <c r="AD1337" s="356" t="s">
        <v>32</v>
      </c>
      <c r="AE1337" s="356">
        <v>0.92</v>
      </c>
      <c r="AF1337" s="169">
        <v>0.999301187980433</v>
      </c>
      <c r="AG1337" s="169">
        <v>0.998567335243553</v>
      </c>
      <c r="AH1337" s="169">
        <v>0.996759941089838</v>
      </c>
      <c r="AI1337" s="169">
        <v>0.999301187980433</v>
      </c>
      <c r="AJ1337" s="356">
        <v>0.92</v>
      </c>
      <c r="AK1337" s="169">
        <v>0.980033745781777</v>
      </c>
      <c r="AL1337" s="169">
        <v>0.981311835837303</v>
      </c>
      <c r="AM1337" s="169">
        <v>0.98488427019367</v>
      </c>
      <c r="AN1337" s="169">
        <v>0.980033745781777</v>
      </c>
      <c r="AO1337" s="168">
        <v>0.99</v>
      </c>
      <c r="AP1337" s="358">
        <v>1</v>
      </c>
      <c r="AQ1337" s="358">
        <v>1</v>
      </c>
      <c r="AR1337" s="358">
        <v>1</v>
      </c>
      <c r="AS1337" s="359">
        <v>1</v>
      </c>
      <c r="AT1337" s="364">
        <v>0.0721861525408278</v>
      </c>
      <c r="AU1337" s="361">
        <v>0</v>
      </c>
      <c r="AV1337" s="362">
        <v>0.111111111111111</v>
      </c>
      <c r="AW1337" s="362">
        <v>0.2</v>
      </c>
      <c r="AX1337" s="362">
        <v>0</v>
      </c>
      <c r="AY1337" s="142"/>
      <c r="AZ1337" s="140"/>
    </row>
    <row r="1338" spans="1:52">
      <c r="A1338" s="138"/>
      <c r="B1338" s="142"/>
      <c r="C1338" s="172" t="s">
        <v>1974</v>
      </c>
      <c r="D1338" s="166" t="s">
        <v>26</v>
      </c>
      <c r="E1338" s="166" t="s">
        <v>1975</v>
      </c>
      <c r="F1338" s="167" t="s">
        <v>2526</v>
      </c>
      <c r="G1338" s="195" t="s">
        <v>2527</v>
      </c>
      <c r="H1338" s="195" t="s">
        <v>2527</v>
      </c>
      <c r="I1338" s="195" t="s">
        <v>2527</v>
      </c>
      <c r="J1338" s="195" t="s">
        <v>2527</v>
      </c>
      <c r="K1338" s="168">
        <v>0.9</v>
      </c>
      <c r="L1338" s="169">
        <v>0.958333333333333</v>
      </c>
      <c r="M1338" s="169">
        <v>0.933333333333333</v>
      </c>
      <c r="N1338" s="170">
        <v>0.880952380952381</v>
      </c>
      <c r="O1338" s="170">
        <v>0.958333333333333</v>
      </c>
      <c r="P1338" s="356">
        <v>0.9</v>
      </c>
      <c r="Q1338" s="357">
        <v>0.992458166391704</v>
      </c>
      <c r="R1338" s="169">
        <v>0.991548445517658</v>
      </c>
      <c r="S1338" s="169">
        <v>0.992627085758634</v>
      </c>
      <c r="T1338" s="169">
        <v>0.992458166391704</v>
      </c>
      <c r="U1338" s="356">
        <v>0.9</v>
      </c>
      <c r="V1338" s="169">
        <v>0.965826066462409</v>
      </c>
      <c r="W1338" s="169">
        <v>0.965288258376094</v>
      </c>
      <c r="X1338" s="169">
        <v>0.966239813736903</v>
      </c>
      <c r="Y1338" s="169">
        <v>0.965826066462409</v>
      </c>
      <c r="Z1338" s="356">
        <v>0.92</v>
      </c>
      <c r="AA1338" s="356">
        <v>0</v>
      </c>
      <c r="AB1338" s="356">
        <v>0</v>
      </c>
      <c r="AC1338" s="356">
        <v>0</v>
      </c>
      <c r="AD1338" s="356">
        <v>0</v>
      </c>
      <c r="AE1338" s="356">
        <v>0.92</v>
      </c>
      <c r="AF1338" s="169">
        <v>1</v>
      </c>
      <c r="AG1338" s="169">
        <v>1</v>
      </c>
      <c r="AH1338" s="169">
        <v>1</v>
      </c>
      <c r="AI1338" s="169">
        <v>1</v>
      </c>
      <c r="AJ1338" s="356">
        <v>0.92</v>
      </c>
      <c r="AK1338" s="169">
        <v>0.960604672469079</v>
      </c>
      <c r="AL1338" s="169">
        <v>0.986119493059747</v>
      </c>
      <c r="AM1338" s="169">
        <v>0.982939123691353</v>
      </c>
      <c r="AN1338" s="169">
        <v>0.960604672469079</v>
      </c>
      <c r="AO1338" s="168">
        <v>0.99</v>
      </c>
      <c r="AP1338" s="358">
        <v>1</v>
      </c>
      <c r="AQ1338" s="358">
        <v>1</v>
      </c>
      <c r="AR1338" s="358">
        <v>1</v>
      </c>
      <c r="AS1338" s="359">
        <v>1</v>
      </c>
      <c r="AT1338" s="364">
        <v>0.0721861525408278</v>
      </c>
      <c r="AU1338" s="361">
        <v>0</v>
      </c>
      <c r="AV1338" s="362">
        <v>0.181818181818182</v>
      </c>
      <c r="AW1338" s="362">
        <v>0.111111111111111</v>
      </c>
      <c r="AX1338" s="362">
        <v>0</v>
      </c>
      <c r="AY1338" s="142"/>
      <c r="AZ1338" s="140"/>
    </row>
    <row r="1339" spans="1:52">
      <c r="A1339" s="138"/>
      <c r="B1339" s="142"/>
      <c r="C1339" s="172" t="s">
        <v>1974</v>
      </c>
      <c r="D1339" s="166" t="s">
        <v>26</v>
      </c>
      <c r="E1339" s="166" t="s">
        <v>1975</v>
      </c>
      <c r="F1339" s="167" t="s">
        <v>2528</v>
      </c>
      <c r="G1339" s="195" t="s">
        <v>2529</v>
      </c>
      <c r="H1339" s="195" t="s">
        <v>2529</v>
      </c>
      <c r="I1339" s="195" t="s">
        <v>2529</v>
      </c>
      <c r="J1339" s="195" t="s">
        <v>2529</v>
      </c>
      <c r="K1339" s="168">
        <v>0.9</v>
      </c>
      <c r="L1339" s="169">
        <v>0.946236559139785</v>
      </c>
      <c r="M1339" s="169">
        <v>0.935483870967742</v>
      </c>
      <c r="N1339" s="170">
        <v>0.926829268292683</v>
      </c>
      <c r="O1339" s="170">
        <v>0.946236559139785</v>
      </c>
      <c r="P1339" s="356">
        <v>0.9</v>
      </c>
      <c r="Q1339" s="357">
        <v>0.966018463956001</v>
      </c>
      <c r="R1339" s="169">
        <v>0.970649410677143</v>
      </c>
      <c r="S1339" s="169">
        <v>0.971889055472264</v>
      </c>
      <c r="T1339" s="169">
        <v>0.966018463956001</v>
      </c>
      <c r="U1339" s="356">
        <v>0.9</v>
      </c>
      <c r="V1339" s="169">
        <v>0.923590650166961</v>
      </c>
      <c r="W1339" s="169">
        <v>0.938294430321239</v>
      </c>
      <c r="X1339" s="169">
        <v>0.941904047976012</v>
      </c>
      <c r="Y1339" s="169">
        <v>0.923590650166961</v>
      </c>
      <c r="Z1339" s="356">
        <v>0.92</v>
      </c>
      <c r="AA1339" s="356">
        <v>0.927509293680297</v>
      </c>
      <c r="AB1339" s="356">
        <v>0.915506481036966</v>
      </c>
      <c r="AC1339" s="356">
        <v>0.934848484848485</v>
      </c>
      <c r="AD1339" s="356">
        <v>0.927509293680297</v>
      </c>
      <c r="AE1339" s="356">
        <v>0.92</v>
      </c>
      <c r="AF1339" s="169">
        <v>0.997118155619596</v>
      </c>
      <c r="AG1339" s="169">
        <v>0.999162479061977</v>
      </c>
      <c r="AH1339" s="169">
        <v>0.99718785151856</v>
      </c>
      <c r="AI1339" s="169">
        <v>0.997118155619596</v>
      </c>
      <c r="AJ1339" s="356">
        <v>0.92</v>
      </c>
      <c r="AK1339" s="169">
        <v>0.959509709406418</v>
      </c>
      <c r="AL1339" s="169">
        <v>0.95632506629231</v>
      </c>
      <c r="AM1339" s="169">
        <v>0.964393179538616</v>
      </c>
      <c r="AN1339" s="169">
        <v>0.959509709406418</v>
      </c>
      <c r="AO1339" s="168">
        <v>0.99</v>
      </c>
      <c r="AP1339" s="358">
        <v>1</v>
      </c>
      <c r="AQ1339" s="358">
        <v>1</v>
      </c>
      <c r="AR1339" s="358">
        <v>1</v>
      </c>
      <c r="AS1339" s="359">
        <v>1</v>
      </c>
      <c r="AT1339" s="364">
        <v>0.0721861525408278</v>
      </c>
      <c r="AU1339" s="361">
        <v>0.0263157894736842</v>
      </c>
      <c r="AV1339" s="362">
        <v>0.266666666666667</v>
      </c>
      <c r="AW1339" s="362">
        <v>0.2</v>
      </c>
      <c r="AX1339" s="362">
        <v>0.0263157894736842</v>
      </c>
      <c r="AY1339" s="142"/>
      <c r="AZ1339" s="140"/>
    </row>
    <row r="1340" spans="1:52">
      <c r="A1340" s="138"/>
      <c r="B1340" s="142"/>
      <c r="C1340" s="172" t="s">
        <v>1974</v>
      </c>
      <c r="D1340" s="166" t="s">
        <v>26</v>
      </c>
      <c r="E1340" s="166" t="s">
        <v>1975</v>
      </c>
      <c r="F1340" s="167" t="s">
        <v>2530</v>
      </c>
      <c r="G1340" s="195" t="s">
        <v>2531</v>
      </c>
      <c r="H1340" s="195" t="s">
        <v>2531</v>
      </c>
      <c r="I1340" s="195" t="s">
        <v>2531</v>
      </c>
      <c r="J1340" s="195" t="s">
        <v>2531</v>
      </c>
      <c r="K1340" s="168">
        <v>0.9</v>
      </c>
      <c r="L1340" s="169">
        <v>0.928571428571429</v>
      </c>
      <c r="M1340" s="169">
        <v>0.837209302325581</v>
      </c>
      <c r="N1340" s="170">
        <v>0.952380952380952</v>
      </c>
      <c r="O1340" s="170">
        <v>0.928571428571429</v>
      </c>
      <c r="P1340" s="356">
        <v>0.9</v>
      </c>
      <c r="Q1340" s="357">
        <v>0.892645815722739</v>
      </c>
      <c r="R1340" s="169">
        <v>0.941795462019073</v>
      </c>
      <c r="S1340" s="169">
        <v>0.986629783310281</v>
      </c>
      <c r="T1340" s="169">
        <v>0.892645815722739</v>
      </c>
      <c r="U1340" s="356">
        <v>0.9</v>
      </c>
      <c r="V1340" s="169">
        <v>0.859397013243167</v>
      </c>
      <c r="W1340" s="169">
        <v>0.85070700427491</v>
      </c>
      <c r="X1340" s="169">
        <v>0.952512678653757</v>
      </c>
      <c r="Y1340" s="169">
        <v>0.859397013243167</v>
      </c>
      <c r="Z1340" s="356">
        <v>0.92</v>
      </c>
      <c r="AA1340" s="356" t="s">
        <v>32</v>
      </c>
      <c r="AB1340" s="356" t="s">
        <v>32</v>
      </c>
      <c r="AC1340" s="356" t="s">
        <v>32</v>
      </c>
      <c r="AD1340" s="356" t="s">
        <v>32</v>
      </c>
      <c r="AE1340" s="356">
        <v>0.92</v>
      </c>
      <c r="AF1340" s="169">
        <v>0.994949494949495</v>
      </c>
      <c r="AG1340" s="169">
        <v>0.988950276243094</v>
      </c>
      <c r="AH1340" s="169">
        <v>0.997572815533981</v>
      </c>
      <c r="AI1340" s="169">
        <v>0.994949494949495</v>
      </c>
      <c r="AJ1340" s="356">
        <v>0.92</v>
      </c>
      <c r="AK1340" s="169">
        <v>0.951912260967379</v>
      </c>
      <c r="AL1340" s="169">
        <v>0.918119039789543</v>
      </c>
      <c r="AM1340" s="169">
        <v>0.971876440756109</v>
      </c>
      <c r="AN1340" s="169">
        <v>0.951912260967379</v>
      </c>
      <c r="AO1340" s="168">
        <v>0.99</v>
      </c>
      <c r="AP1340" s="358">
        <v>1</v>
      </c>
      <c r="AQ1340" s="358">
        <v>1</v>
      </c>
      <c r="AR1340" s="358">
        <v>1</v>
      </c>
      <c r="AS1340" s="359">
        <v>1</v>
      </c>
      <c r="AT1340" s="364">
        <v>0.0721861525408278</v>
      </c>
      <c r="AU1340" s="361">
        <v>0</v>
      </c>
      <c r="AV1340" s="362">
        <v>0.25</v>
      </c>
      <c r="AW1340" s="362">
        <v>0</v>
      </c>
      <c r="AX1340" s="362">
        <v>0</v>
      </c>
      <c r="AY1340" s="142"/>
      <c r="AZ1340" s="140"/>
    </row>
    <row r="1341" spans="1:52">
      <c r="A1341" s="138"/>
      <c r="B1341" s="142"/>
      <c r="C1341" s="172" t="s">
        <v>1974</v>
      </c>
      <c r="D1341" s="166" t="s">
        <v>26</v>
      </c>
      <c r="E1341" s="166" t="s">
        <v>1975</v>
      </c>
      <c r="F1341" s="167" t="s">
        <v>2532</v>
      </c>
      <c r="G1341" s="195" t="s">
        <v>2533</v>
      </c>
      <c r="H1341" s="195" t="s">
        <v>2533</v>
      </c>
      <c r="I1341" s="195" t="s">
        <v>2533</v>
      </c>
      <c r="J1341" s="195" t="s">
        <v>2533</v>
      </c>
      <c r="K1341" s="168">
        <v>0.9</v>
      </c>
      <c r="L1341" s="169">
        <v>1</v>
      </c>
      <c r="M1341" s="169">
        <v>0.96969696969697</v>
      </c>
      <c r="N1341" s="170">
        <v>0.96551724137931</v>
      </c>
      <c r="O1341" s="170">
        <v>1</v>
      </c>
      <c r="P1341" s="356">
        <v>0.9</v>
      </c>
      <c r="Q1341" s="357">
        <v>0.99314326957777</v>
      </c>
      <c r="R1341" s="169">
        <v>0.990213523131673</v>
      </c>
      <c r="S1341" s="169">
        <v>0.994272623138603</v>
      </c>
      <c r="T1341" s="169">
        <v>0.99314326957777</v>
      </c>
      <c r="U1341" s="356">
        <v>0.9</v>
      </c>
      <c r="V1341" s="169">
        <v>0.952002887044388</v>
      </c>
      <c r="W1341" s="169">
        <v>0.952846975088968</v>
      </c>
      <c r="X1341" s="169">
        <v>0.961626575028637</v>
      </c>
      <c r="Y1341" s="169">
        <v>0.952002887044388</v>
      </c>
      <c r="Z1341" s="356">
        <v>0.92</v>
      </c>
      <c r="AA1341" s="356" t="s">
        <v>32</v>
      </c>
      <c r="AB1341" s="356" t="s">
        <v>32</v>
      </c>
      <c r="AC1341" s="356" t="s">
        <v>32</v>
      </c>
      <c r="AD1341" s="356" t="s">
        <v>32</v>
      </c>
      <c r="AE1341" s="356">
        <v>0.92</v>
      </c>
      <c r="AF1341" s="169">
        <v>1</v>
      </c>
      <c r="AG1341" s="169">
        <v>0.998884343622164</v>
      </c>
      <c r="AH1341" s="169">
        <v>0.999474513925381</v>
      </c>
      <c r="AI1341" s="169">
        <v>1</v>
      </c>
      <c r="AJ1341" s="356">
        <v>0.92</v>
      </c>
      <c r="AK1341" s="169">
        <v>0.977777777777778</v>
      </c>
      <c r="AL1341" s="169">
        <v>0.969306049822064</v>
      </c>
      <c r="AM1341" s="169">
        <v>0.971363115693013</v>
      </c>
      <c r="AN1341" s="169">
        <v>0.977777777777778</v>
      </c>
      <c r="AO1341" s="168">
        <v>0.99</v>
      </c>
      <c r="AP1341" s="358">
        <v>1</v>
      </c>
      <c r="AQ1341" s="358">
        <v>1</v>
      </c>
      <c r="AR1341" s="358">
        <v>1</v>
      </c>
      <c r="AS1341" s="359">
        <v>1</v>
      </c>
      <c r="AT1341" s="364">
        <v>0.0721861525408278</v>
      </c>
      <c r="AU1341" s="361">
        <v>0</v>
      </c>
      <c r="AV1341" s="362">
        <v>0.142857142857143</v>
      </c>
      <c r="AW1341" s="362">
        <v>0.0625</v>
      </c>
      <c r="AX1341" s="362">
        <v>0</v>
      </c>
      <c r="AY1341" s="142"/>
      <c r="AZ1341" s="140"/>
    </row>
    <row r="1342" spans="1:52">
      <c r="A1342" s="138"/>
      <c r="B1342" s="142"/>
      <c r="C1342" s="172" t="s">
        <v>1974</v>
      </c>
      <c r="D1342" s="166" t="s">
        <v>26</v>
      </c>
      <c r="E1342" s="166" t="s">
        <v>1975</v>
      </c>
      <c r="F1342" s="167" t="s">
        <v>2534</v>
      </c>
      <c r="G1342" s="195" t="s">
        <v>2535</v>
      </c>
      <c r="H1342" s="195" t="s">
        <v>2535</v>
      </c>
      <c r="I1342" s="195" t="s">
        <v>2535</v>
      </c>
      <c r="J1342" s="195" t="s">
        <v>2535</v>
      </c>
      <c r="K1342" s="168">
        <v>0.9</v>
      </c>
      <c r="L1342" s="169">
        <v>0.91304347826087</v>
      </c>
      <c r="M1342" s="169">
        <v>0.952380952380952</v>
      </c>
      <c r="N1342" s="170">
        <v>0.85</v>
      </c>
      <c r="O1342" s="170">
        <v>0.91304347826087</v>
      </c>
      <c r="P1342" s="356">
        <v>0.9</v>
      </c>
      <c r="Q1342" s="357">
        <v>0.977165015079707</v>
      </c>
      <c r="R1342" s="169">
        <v>0.966298051606108</v>
      </c>
      <c r="S1342" s="169">
        <v>0.969423210562891</v>
      </c>
      <c r="T1342" s="169">
        <v>0.977165015079707</v>
      </c>
      <c r="U1342" s="356">
        <v>0.9</v>
      </c>
      <c r="V1342" s="169">
        <v>0.959500215424386</v>
      </c>
      <c r="W1342" s="169">
        <v>0.918378093733544</v>
      </c>
      <c r="X1342" s="169">
        <v>0.965253648366922</v>
      </c>
      <c r="Y1342" s="169">
        <v>0.959500215424386</v>
      </c>
      <c r="Z1342" s="356">
        <v>0.92</v>
      </c>
      <c r="AA1342" s="356" t="s">
        <v>32</v>
      </c>
      <c r="AB1342" s="356" t="s">
        <v>32</v>
      </c>
      <c r="AC1342" s="356" t="s">
        <v>32</v>
      </c>
      <c r="AD1342" s="356" t="s">
        <v>32</v>
      </c>
      <c r="AE1342" s="356">
        <v>0.92</v>
      </c>
      <c r="AF1342" s="169">
        <v>1</v>
      </c>
      <c r="AG1342" s="169">
        <v>0.995354239256678</v>
      </c>
      <c r="AH1342" s="169">
        <v>0.997802197802198</v>
      </c>
      <c r="AI1342" s="169">
        <v>1</v>
      </c>
      <c r="AJ1342" s="356">
        <v>0.92</v>
      </c>
      <c r="AK1342" s="169">
        <v>0.977532852903773</v>
      </c>
      <c r="AL1342" s="169">
        <v>0.966298051606108</v>
      </c>
      <c r="AM1342" s="169">
        <v>0.97776233495483</v>
      </c>
      <c r="AN1342" s="169">
        <v>0.977532852903773</v>
      </c>
      <c r="AO1342" s="168">
        <v>0.99</v>
      </c>
      <c r="AP1342" s="358">
        <v>1</v>
      </c>
      <c r="AQ1342" s="358">
        <v>1</v>
      </c>
      <c r="AR1342" s="358">
        <v>1</v>
      </c>
      <c r="AS1342" s="359">
        <v>1</v>
      </c>
      <c r="AT1342" s="364">
        <v>0.0721861525408278</v>
      </c>
      <c r="AU1342" s="361">
        <v>0</v>
      </c>
      <c r="AV1342" s="362">
        <v>0</v>
      </c>
      <c r="AW1342" s="362">
        <v>0.25</v>
      </c>
      <c r="AX1342" s="362">
        <v>0</v>
      </c>
      <c r="AY1342" s="142"/>
      <c r="AZ1342" s="140"/>
    </row>
    <row r="1343" spans="1:52">
      <c r="A1343" s="138"/>
      <c r="B1343" s="142"/>
      <c r="C1343" s="172" t="s">
        <v>1974</v>
      </c>
      <c r="D1343" s="166" t="s">
        <v>26</v>
      </c>
      <c r="E1343" s="166" t="s">
        <v>1975</v>
      </c>
      <c r="F1343" s="167" t="s">
        <v>2536</v>
      </c>
      <c r="G1343" s="195" t="s">
        <v>2537</v>
      </c>
      <c r="H1343" s="195" t="s">
        <v>2537</v>
      </c>
      <c r="I1343" s="195" t="s">
        <v>2537</v>
      </c>
      <c r="J1343" s="195" t="s">
        <v>2537</v>
      </c>
      <c r="K1343" s="168">
        <v>0.9</v>
      </c>
      <c r="L1343" s="169">
        <v>0.875</v>
      </c>
      <c r="M1343" s="169">
        <v>0.837837837837838</v>
      </c>
      <c r="N1343" s="170">
        <v>0.864864864864865</v>
      </c>
      <c r="O1343" s="170">
        <v>0.875</v>
      </c>
      <c r="P1343" s="356">
        <v>0.9</v>
      </c>
      <c r="Q1343" s="357">
        <v>0.969118754707507</v>
      </c>
      <c r="R1343" s="169">
        <v>0.97754911131899</v>
      </c>
      <c r="S1343" s="169">
        <v>0.959139784946237</v>
      </c>
      <c r="T1343" s="169">
        <v>0.969118754707507</v>
      </c>
      <c r="U1343" s="356">
        <v>0.9</v>
      </c>
      <c r="V1343" s="169">
        <v>0.896811448656791</v>
      </c>
      <c r="W1343" s="169">
        <v>0.915497349547864</v>
      </c>
      <c r="X1343" s="169">
        <v>0.935483870967742</v>
      </c>
      <c r="Y1343" s="169">
        <v>0.896811448656791</v>
      </c>
      <c r="Z1343" s="356">
        <v>0.92</v>
      </c>
      <c r="AA1343" s="356" t="s">
        <v>32</v>
      </c>
      <c r="AB1343" s="356">
        <v>0</v>
      </c>
      <c r="AC1343" s="356" t="s">
        <v>32</v>
      </c>
      <c r="AD1343" s="356" t="s">
        <v>32</v>
      </c>
      <c r="AE1343" s="356">
        <v>0.92</v>
      </c>
      <c r="AF1343" s="169">
        <v>0.989189189189189</v>
      </c>
      <c r="AG1343" s="169">
        <v>0.996124031007752</v>
      </c>
      <c r="AH1343" s="169">
        <v>0.995555555555556</v>
      </c>
      <c r="AI1343" s="169">
        <v>0.989189189189189</v>
      </c>
      <c r="AJ1343" s="356">
        <v>0.92</v>
      </c>
      <c r="AK1343" s="169">
        <v>0.964428857715431</v>
      </c>
      <c r="AL1343" s="169">
        <v>0.959164588528678</v>
      </c>
      <c r="AM1343" s="169">
        <v>0.968172043010753</v>
      </c>
      <c r="AN1343" s="169">
        <v>0.964428857715431</v>
      </c>
      <c r="AO1343" s="168">
        <v>0.99</v>
      </c>
      <c r="AP1343" s="358">
        <v>1</v>
      </c>
      <c r="AQ1343" s="358">
        <v>1</v>
      </c>
      <c r="AR1343" s="358">
        <v>1</v>
      </c>
      <c r="AS1343" s="359">
        <v>1</v>
      </c>
      <c r="AT1343" s="364">
        <v>0.0721861525408278</v>
      </c>
      <c r="AU1343" s="361">
        <v>0.05</v>
      </c>
      <c r="AV1343" s="362">
        <v>0.333333333333333</v>
      </c>
      <c r="AW1343" s="362">
        <v>0.2</v>
      </c>
      <c r="AX1343" s="362">
        <v>0.05</v>
      </c>
      <c r="AY1343" s="142"/>
      <c r="AZ1343" s="140"/>
    </row>
    <row r="1344" spans="1:52">
      <c r="A1344" s="138"/>
      <c r="B1344" s="142"/>
      <c r="C1344" s="172" t="s">
        <v>1974</v>
      </c>
      <c r="D1344" s="166" t="s">
        <v>26</v>
      </c>
      <c r="E1344" s="166" t="s">
        <v>1975</v>
      </c>
      <c r="F1344" s="167" t="s">
        <v>2538</v>
      </c>
      <c r="G1344" s="195" t="s">
        <v>2539</v>
      </c>
      <c r="H1344" s="195" t="s">
        <v>2539</v>
      </c>
      <c r="I1344" s="195" t="s">
        <v>2539</v>
      </c>
      <c r="J1344" s="195" t="s">
        <v>2539</v>
      </c>
      <c r="K1344" s="168">
        <v>0.9</v>
      </c>
      <c r="L1344" s="169" t="s">
        <v>32</v>
      </c>
      <c r="M1344" s="169" t="s">
        <v>32</v>
      </c>
      <c r="N1344" s="170" t="s">
        <v>32</v>
      </c>
      <c r="O1344" s="170" t="s">
        <v>32</v>
      </c>
      <c r="P1344" s="356">
        <v>0.9</v>
      </c>
      <c r="Q1344" s="357" t="s">
        <v>32</v>
      </c>
      <c r="R1344" s="169" t="s">
        <v>32</v>
      </c>
      <c r="S1344" s="169">
        <v>0</v>
      </c>
      <c r="T1344" s="169" t="s">
        <v>32</v>
      </c>
      <c r="U1344" s="356">
        <v>0.9</v>
      </c>
      <c r="V1344" s="169" t="s">
        <v>32</v>
      </c>
      <c r="W1344" s="169" t="s">
        <v>32</v>
      </c>
      <c r="X1344" s="169">
        <v>1</v>
      </c>
      <c r="Y1344" s="169" t="s">
        <v>32</v>
      </c>
      <c r="Z1344" s="356">
        <v>0.92</v>
      </c>
      <c r="AA1344" s="356" t="s">
        <v>32</v>
      </c>
      <c r="AB1344" s="356" t="s">
        <v>32</v>
      </c>
      <c r="AC1344" s="356" t="s">
        <v>32</v>
      </c>
      <c r="AD1344" s="356" t="s">
        <v>32</v>
      </c>
      <c r="AE1344" s="356">
        <v>0.92</v>
      </c>
      <c r="AF1344" s="169">
        <v>1</v>
      </c>
      <c r="AG1344" s="169">
        <v>1</v>
      </c>
      <c r="AH1344" s="169">
        <v>1</v>
      </c>
      <c r="AI1344" s="169">
        <v>1</v>
      </c>
      <c r="AJ1344" s="356">
        <v>0.92</v>
      </c>
      <c r="AK1344" s="169">
        <v>1</v>
      </c>
      <c r="AL1344" s="169" t="s">
        <v>32</v>
      </c>
      <c r="AM1344" s="169">
        <v>1</v>
      </c>
      <c r="AN1344" s="169">
        <v>1</v>
      </c>
      <c r="AO1344" s="168">
        <v>0.99</v>
      </c>
      <c r="AP1344" s="358">
        <v>1</v>
      </c>
      <c r="AQ1344" s="358">
        <v>1</v>
      </c>
      <c r="AR1344" s="358">
        <v>1</v>
      </c>
      <c r="AS1344" s="359">
        <v>1</v>
      </c>
      <c r="AT1344" s="364">
        <v>0.0721861525408278</v>
      </c>
      <c r="AU1344" s="361" t="s">
        <v>32</v>
      </c>
      <c r="AV1344" s="362" t="s">
        <v>32</v>
      </c>
      <c r="AW1344" s="362" t="s">
        <v>32</v>
      </c>
      <c r="AX1344" s="362" t="s">
        <v>32</v>
      </c>
      <c r="AY1344" s="142"/>
      <c r="AZ1344" s="140"/>
    </row>
    <row r="1345" spans="1:52">
      <c r="A1345" s="138"/>
      <c r="B1345" s="142"/>
      <c r="C1345" s="172" t="s">
        <v>1974</v>
      </c>
      <c r="D1345" s="166" t="s">
        <v>26</v>
      </c>
      <c r="E1345" s="166" t="s">
        <v>1975</v>
      </c>
      <c r="F1345" s="167" t="s">
        <v>2540</v>
      </c>
      <c r="G1345" s="195" t="s">
        <v>2541</v>
      </c>
      <c r="H1345" s="195" t="s">
        <v>2541</v>
      </c>
      <c r="I1345" s="195" t="s">
        <v>2541</v>
      </c>
      <c r="J1345" s="195" t="s">
        <v>2541</v>
      </c>
      <c r="K1345" s="168">
        <v>0.9</v>
      </c>
      <c r="L1345" s="169">
        <v>0.795454545454545</v>
      </c>
      <c r="M1345" s="169">
        <v>0.975609756097561</v>
      </c>
      <c r="N1345" s="170">
        <v>0.942857142857143</v>
      </c>
      <c r="O1345" s="170">
        <v>0.795454545454545</v>
      </c>
      <c r="P1345" s="356">
        <v>0.9</v>
      </c>
      <c r="Q1345" s="357">
        <v>0.973313000381243</v>
      </c>
      <c r="R1345" s="169">
        <v>0.972210870453617</v>
      </c>
      <c r="S1345" s="169">
        <v>0.963380281690141</v>
      </c>
      <c r="T1345" s="169">
        <v>0.973313000381243</v>
      </c>
      <c r="U1345" s="356">
        <v>0.9</v>
      </c>
      <c r="V1345" s="169">
        <v>0.932901258101411</v>
      </c>
      <c r="W1345" s="169">
        <v>0.939517776869636</v>
      </c>
      <c r="X1345" s="169">
        <v>0.933802816901408</v>
      </c>
      <c r="Y1345" s="169">
        <v>0.932901258101411</v>
      </c>
      <c r="Z1345" s="356">
        <v>0.92</v>
      </c>
      <c r="AA1345" s="356">
        <v>0.960337552742616</v>
      </c>
      <c r="AB1345" s="356">
        <v>0.965105601469238</v>
      </c>
      <c r="AC1345" s="356">
        <v>0.9584</v>
      </c>
      <c r="AD1345" s="356">
        <v>0.960337552742616</v>
      </c>
      <c r="AE1345" s="356">
        <v>0.92</v>
      </c>
      <c r="AF1345" s="169">
        <v>0.991392978482446</v>
      </c>
      <c r="AG1345" s="169">
        <v>0.992614145031334</v>
      </c>
      <c r="AH1345" s="169">
        <v>0.998845598845599</v>
      </c>
      <c r="AI1345" s="169">
        <v>0.991392978482446</v>
      </c>
      <c r="AJ1345" s="356">
        <v>0.92</v>
      </c>
      <c r="AK1345" s="169">
        <v>0.972778633795583</v>
      </c>
      <c r="AL1345" s="169">
        <v>0.973699095022624</v>
      </c>
      <c r="AM1345" s="169">
        <v>0.975061124694377</v>
      </c>
      <c r="AN1345" s="169">
        <v>0.972778633795583</v>
      </c>
      <c r="AO1345" s="168">
        <v>0.99</v>
      </c>
      <c r="AP1345" s="358">
        <v>1</v>
      </c>
      <c r="AQ1345" s="358">
        <v>1</v>
      </c>
      <c r="AR1345" s="358">
        <v>1</v>
      </c>
      <c r="AS1345" s="359">
        <v>1</v>
      </c>
      <c r="AT1345" s="364">
        <v>0.0721861525408278</v>
      </c>
      <c r="AU1345" s="361">
        <v>0.037037037037037</v>
      </c>
      <c r="AV1345" s="362">
        <v>0.166666666666667</v>
      </c>
      <c r="AW1345" s="362">
        <v>0</v>
      </c>
      <c r="AX1345" s="362">
        <v>0.037037037037037</v>
      </c>
      <c r="AY1345" s="142"/>
      <c r="AZ1345" s="140"/>
    </row>
    <row r="1346" spans="1:52">
      <c r="A1346" s="138"/>
      <c r="B1346" s="142"/>
      <c r="C1346" s="172" t="s">
        <v>1974</v>
      </c>
      <c r="D1346" s="166" t="s">
        <v>26</v>
      </c>
      <c r="E1346" s="166" t="s">
        <v>1975</v>
      </c>
      <c r="F1346" s="167" t="s">
        <v>2542</v>
      </c>
      <c r="G1346" s="195" t="s">
        <v>2543</v>
      </c>
      <c r="H1346" s="195" t="s">
        <v>2543</v>
      </c>
      <c r="I1346" s="195" t="s">
        <v>2543</v>
      </c>
      <c r="J1346" s="195" t="s">
        <v>2543</v>
      </c>
      <c r="K1346" s="168">
        <v>0.9</v>
      </c>
      <c r="L1346" s="169">
        <v>0.952380952380952</v>
      </c>
      <c r="M1346" s="169">
        <v>0.933333333333333</v>
      </c>
      <c r="N1346" s="170">
        <v>0.945945945945946</v>
      </c>
      <c r="O1346" s="170">
        <v>0.952380952380952</v>
      </c>
      <c r="P1346" s="356">
        <v>0.9</v>
      </c>
      <c r="Q1346" s="357">
        <v>0.929831288343558</v>
      </c>
      <c r="R1346" s="169">
        <v>0.949421084704449</v>
      </c>
      <c r="S1346" s="169">
        <v>0.967847769028871</v>
      </c>
      <c r="T1346" s="169">
        <v>0.929831288343558</v>
      </c>
      <c r="U1346" s="356">
        <v>0.9</v>
      </c>
      <c r="V1346" s="169">
        <v>0.912960122699387</v>
      </c>
      <c r="W1346" s="169">
        <v>0.920475319926874</v>
      </c>
      <c r="X1346" s="169">
        <v>0.936351706036745</v>
      </c>
      <c r="Y1346" s="169">
        <v>0.912960122699387</v>
      </c>
      <c r="Z1346" s="356">
        <v>0.92</v>
      </c>
      <c r="AA1346" s="356">
        <v>0.948125321006677</v>
      </c>
      <c r="AB1346" s="356">
        <v>0.950351053159478</v>
      </c>
      <c r="AC1346" s="356">
        <v>0.960584869675779</v>
      </c>
      <c r="AD1346" s="356">
        <v>0.948125321006677</v>
      </c>
      <c r="AE1346" s="356">
        <v>0.92</v>
      </c>
      <c r="AF1346" s="169">
        <v>0.988819875776398</v>
      </c>
      <c r="AG1346" s="169">
        <v>0.993899057127011</v>
      </c>
      <c r="AH1346" s="169">
        <v>0.986024096385542</v>
      </c>
      <c r="AI1346" s="169">
        <v>0.988819875776398</v>
      </c>
      <c r="AJ1346" s="356">
        <v>0.92</v>
      </c>
      <c r="AK1346" s="169">
        <v>0.960466623460791</v>
      </c>
      <c r="AL1346" s="169">
        <v>0.962092494313874</v>
      </c>
      <c r="AM1346" s="169">
        <v>0.967064901517598</v>
      </c>
      <c r="AN1346" s="169">
        <v>0.960466623460791</v>
      </c>
      <c r="AO1346" s="168">
        <v>0.99</v>
      </c>
      <c r="AP1346" s="358">
        <v>1</v>
      </c>
      <c r="AQ1346" s="358">
        <v>1</v>
      </c>
      <c r="AR1346" s="358">
        <v>1</v>
      </c>
      <c r="AS1346" s="359">
        <v>1</v>
      </c>
      <c r="AT1346" s="364">
        <v>0.0721861525408278</v>
      </c>
      <c r="AU1346" s="361">
        <v>0.0925925925925926</v>
      </c>
      <c r="AV1346" s="362">
        <v>0.181818181818182</v>
      </c>
      <c r="AW1346" s="362">
        <v>0.0512820512820513</v>
      </c>
      <c r="AX1346" s="362">
        <v>0.0925925925925926</v>
      </c>
      <c r="AY1346" s="142"/>
      <c r="AZ1346" s="140"/>
    </row>
    <row r="1347" spans="1:52">
      <c r="A1347" s="138"/>
      <c r="B1347" s="142"/>
      <c r="C1347" s="172" t="s">
        <v>1974</v>
      </c>
      <c r="D1347" s="166" t="s">
        <v>26</v>
      </c>
      <c r="E1347" s="166" t="s">
        <v>1975</v>
      </c>
      <c r="F1347" s="167" t="s">
        <v>2544</v>
      </c>
      <c r="G1347" s="195" t="s">
        <v>2545</v>
      </c>
      <c r="H1347" s="195" t="s">
        <v>2545</v>
      </c>
      <c r="I1347" s="195" t="s">
        <v>2545</v>
      </c>
      <c r="J1347" s="195" t="s">
        <v>2545</v>
      </c>
      <c r="K1347" s="168">
        <v>0.9</v>
      </c>
      <c r="L1347" s="169">
        <v>0.970588235294118</v>
      </c>
      <c r="M1347" s="169">
        <v>0.971428571428571</v>
      </c>
      <c r="N1347" s="170">
        <v>0.962962962962963</v>
      </c>
      <c r="O1347" s="170">
        <v>0.970588235294118</v>
      </c>
      <c r="P1347" s="356">
        <v>0.9</v>
      </c>
      <c r="Q1347" s="357">
        <v>0.952031114952463</v>
      </c>
      <c r="R1347" s="169">
        <v>0.880715022344448</v>
      </c>
      <c r="S1347" s="169">
        <v>0.952732644017725</v>
      </c>
      <c r="T1347" s="169">
        <v>0.952031114952463</v>
      </c>
      <c r="U1347" s="356">
        <v>0.9</v>
      </c>
      <c r="V1347" s="169">
        <v>0.927398444252377</v>
      </c>
      <c r="W1347" s="169">
        <v>0.908215881746305</v>
      </c>
      <c r="X1347" s="169">
        <v>0.926883308714919</v>
      </c>
      <c r="Y1347" s="169">
        <v>0.927398444252377</v>
      </c>
      <c r="Z1347" s="356">
        <v>0.92</v>
      </c>
      <c r="AA1347" s="356">
        <v>0.951385258755881</v>
      </c>
      <c r="AB1347" s="356">
        <v>0.942157953281424</v>
      </c>
      <c r="AC1347" s="356">
        <v>0.953741496598639</v>
      </c>
      <c r="AD1347" s="356">
        <v>0.951385258755881</v>
      </c>
      <c r="AE1347" s="356">
        <v>0.92</v>
      </c>
      <c r="AF1347" s="169">
        <v>0.99639175257732</v>
      </c>
      <c r="AG1347" s="169">
        <v>0.997592681752528</v>
      </c>
      <c r="AH1347" s="169">
        <v>0.997683397683398</v>
      </c>
      <c r="AI1347" s="169">
        <v>0.99639175257732</v>
      </c>
      <c r="AJ1347" s="356">
        <v>0.92</v>
      </c>
      <c r="AK1347" s="169">
        <v>0.960507757404795</v>
      </c>
      <c r="AL1347" s="169">
        <v>0.954323348204801</v>
      </c>
      <c r="AM1347" s="169">
        <v>0.95716814159292</v>
      </c>
      <c r="AN1347" s="169">
        <v>0.960507757404795</v>
      </c>
      <c r="AO1347" s="168">
        <v>0.99</v>
      </c>
      <c r="AP1347" s="358">
        <v>1</v>
      </c>
      <c r="AQ1347" s="358">
        <v>1</v>
      </c>
      <c r="AR1347" s="358">
        <v>1</v>
      </c>
      <c r="AS1347" s="359">
        <v>1</v>
      </c>
      <c r="AT1347" s="364">
        <v>0.0721861525408278</v>
      </c>
      <c r="AU1347" s="361">
        <v>0.027027027027027</v>
      </c>
      <c r="AV1347" s="362">
        <v>0.104166666666667</v>
      </c>
      <c r="AW1347" s="362">
        <v>0.0769230769230769</v>
      </c>
      <c r="AX1347" s="362">
        <v>0.027027027027027</v>
      </c>
      <c r="AY1347" s="142"/>
      <c r="AZ1347" s="140"/>
    </row>
    <row r="1348" spans="1:52">
      <c r="A1348" s="138"/>
      <c r="B1348" s="142"/>
      <c r="C1348" s="172" t="s">
        <v>1974</v>
      </c>
      <c r="D1348" s="166" t="s">
        <v>237</v>
      </c>
      <c r="E1348" s="166" t="s">
        <v>1975</v>
      </c>
      <c r="F1348" s="167" t="s">
        <v>2546</v>
      </c>
      <c r="G1348" s="195" t="s">
        <v>2547</v>
      </c>
      <c r="H1348" s="195" t="s">
        <v>2547</v>
      </c>
      <c r="I1348" s="195" t="s">
        <v>2547</v>
      </c>
      <c r="J1348" s="195" t="s">
        <v>2547</v>
      </c>
      <c r="K1348" s="168">
        <v>0.9</v>
      </c>
      <c r="L1348" s="169" t="s">
        <v>32</v>
      </c>
      <c r="M1348" s="169" t="s">
        <v>32</v>
      </c>
      <c r="N1348" s="170" t="s">
        <v>32</v>
      </c>
      <c r="O1348" s="170" t="s">
        <v>32</v>
      </c>
      <c r="P1348" s="356">
        <v>0.9</v>
      </c>
      <c r="Q1348" s="357" t="s">
        <v>32</v>
      </c>
      <c r="R1348" s="169">
        <v>1</v>
      </c>
      <c r="S1348" s="169">
        <v>0.5</v>
      </c>
      <c r="T1348" s="169" t="s">
        <v>32</v>
      </c>
      <c r="U1348" s="356">
        <v>0.9</v>
      </c>
      <c r="V1348" s="169" t="s">
        <v>32</v>
      </c>
      <c r="W1348" s="169">
        <v>1</v>
      </c>
      <c r="X1348" s="169">
        <v>1</v>
      </c>
      <c r="Y1348" s="169" t="s">
        <v>32</v>
      </c>
      <c r="Z1348" s="356">
        <v>0.92</v>
      </c>
      <c r="AA1348" s="356" t="s">
        <v>32</v>
      </c>
      <c r="AB1348" s="356" t="s">
        <v>32</v>
      </c>
      <c r="AC1348" s="356" t="s">
        <v>32</v>
      </c>
      <c r="AD1348" s="356" t="s">
        <v>32</v>
      </c>
      <c r="AE1348" s="356">
        <v>0.92</v>
      </c>
      <c r="AF1348" s="169">
        <v>0.999677211103938</v>
      </c>
      <c r="AG1348" s="169">
        <v>0.999659516513449</v>
      </c>
      <c r="AH1348" s="169">
        <v>0.998695538742499</v>
      </c>
      <c r="AI1348" s="169">
        <v>0.999677211103938</v>
      </c>
      <c r="AJ1348" s="356">
        <v>0.92</v>
      </c>
      <c r="AK1348" s="169">
        <v>1</v>
      </c>
      <c r="AL1348" s="169">
        <v>1</v>
      </c>
      <c r="AM1348" s="169">
        <v>1</v>
      </c>
      <c r="AN1348" s="169">
        <v>1</v>
      </c>
      <c r="AO1348" s="168">
        <v>0.99</v>
      </c>
      <c r="AP1348" s="358">
        <v>1</v>
      </c>
      <c r="AQ1348" s="358">
        <v>1</v>
      </c>
      <c r="AR1348" s="358">
        <v>1</v>
      </c>
      <c r="AS1348" s="359">
        <v>1</v>
      </c>
      <c r="AT1348" s="364">
        <v>0.0721861525408278</v>
      </c>
      <c r="AU1348" s="361" t="s">
        <v>32</v>
      </c>
      <c r="AV1348" s="362" t="s">
        <v>32</v>
      </c>
      <c r="AW1348" s="362" t="s">
        <v>32</v>
      </c>
      <c r="AX1348" s="362" t="s">
        <v>32</v>
      </c>
      <c r="AY1348" s="142"/>
      <c r="AZ1348" s="140"/>
    </row>
    <row r="1349" spans="1:52">
      <c r="A1349" s="138"/>
      <c r="B1349" s="142"/>
      <c r="C1349" s="172" t="s">
        <v>1974</v>
      </c>
      <c r="D1349" s="166" t="s">
        <v>26</v>
      </c>
      <c r="E1349" s="166" t="s">
        <v>1975</v>
      </c>
      <c r="F1349" s="167" t="s">
        <v>2548</v>
      </c>
      <c r="G1349" s="195" t="s">
        <v>2549</v>
      </c>
      <c r="H1349" s="195" t="s">
        <v>2549</v>
      </c>
      <c r="I1349" s="195" t="s">
        <v>2549</v>
      </c>
      <c r="J1349" s="195" t="s">
        <v>2549</v>
      </c>
      <c r="K1349" s="168">
        <v>0.9</v>
      </c>
      <c r="L1349" s="169">
        <v>0.785714285714286</v>
      </c>
      <c r="M1349" s="169">
        <v>0.8</v>
      </c>
      <c r="N1349" s="170">
        <v>0.846153846153846</v>
      </c>
      <c r="O1349" s="170">
        <v>0.785714285714286</v>
      </c>
      <c r="P1349" s="356">
        <v>0.9</v>
      </c>
      <c r="Q1349" s="357">
        <v>0.985585585585586</v>
      </c>
      <c r="R1349" s="169">
        <v>0.951014695591323</v>
      </c>
      <c r="S1349" s="169">
        <v>0.939678284182306</v>
      </c>
      <c r="T1349" s="169">
        <v>0.985585585585586</v>
      </c>
      <c r="U1349" s="356">
        <v>0.9</v>
      </c>
      <c r="V1349" s="169">
        <v>0.893693693693694</v>
      </c>
      <c r="W1349" s="169">
        <v>0.87333799860042</v>
      </c>
      <c r="X1349" s="169">
        <v>0.919571045576407</v>
      </c>
      <c r="Y1349" s="169">
        <v>0.893693693693694</v>
      </c>
      <c r="Z1349" s="356">
        <v>0.92</v>
      </c>
      <c r="AA1349" s="356">
        <v>0.933165195460277</v>
      </c>
      <c r="AB1349" s="356">
        <v>0.912995594713656</v>
      </c>
      <c r="AC1349" s="356">
        <v>0.914580265095729</v>
      </c>
      <c r="AD1349" s="356">
        <v>0.933165195460277</v>
      </c>
      <c r="AE1349" s="356">
        <v>0.92</v>
      </c>
      <c r="AF1349" s="169">
        <v>0.992690058479532</v>
      </c>
      <c r="AG1349" s="169">
        <v>0.981132075471698</v>
      </c>
      <c r="AH1349" s="169">
        <v>0.995070005915993</v>
      </c>
      <c r="AI1349" s="169">
        <v>0.992690058479532</v>
      </c>
      <c r="AJ1349" s="356">
        <v>0.92</v>
      </c>
      <c r="AK1349" s="169">
        <v>0.957920792079208</v>
      </c>
      <c r="AL1349" s="169">
        <v>0.936243046640993</v>
      </c>
      <c r="AM1349" s="169">
        <v>0.942456140350877</v>
      </c>
      <c r="AN1349" s="169">
        <v>0.957920792079208</v>
      </c>
      <c r="AO1349" s="168">
        <v>0.99</v>
      </c>
      <c r="AP1349" s="358">
        <v>1</v>
      </c>
      <c r="AQ1349" s="358">
        <v>1</v>
      </c>
      <c r="AR1349" s="358">
        <v>1</v>
      </c>
      <c r="AS1349" s="359">
        <v>1</v>
      </c>
      <c r="AT1349" s="364">
        <v>0.0721861525408278</v>
      </c>
      <c r="AU1349" s="361">
        <v>0</v>
      </c>
      <c r="AV1349" s="362">
        <v>0</v>
      </c>
      <c r="AW1349" s="362">
        <v>0</v>
      </c>
      <c r="AX1349" s="362">
        <v>0</v>
      </c>
      <c r="AY1349" s="142"/>
      <c r="AZ1349" s="140"/>
    </row>
    <row r="1350" spans="1:52">
      <c r="A1350" s="138"/>
      <c r="B1350" s="142"/>
      <c r="C1350" s="172" t="s">
        <v>1974</v>
      </c>
      <c r="D1350" s="166" t="s">
        <v>26</v>
      </c>
      <c r="E1350" s="166" t="s">
        <v>1975</v>
      </c>
      <c r="F1350" s="167" t="s">
        <v>2550</v>
      </c>
      <c r="G1350" s="195" t="s">
        <v>2551</v>
      </c>
      <c r="H1350" s="195" t="s">
        <v>2551</v>
      </c>
      <c r="I1350" s="195" t="s">
        <v>2551</v>
      </c>
      <c r="J1350" s="195" t="s">
        <v>2551</v>
      </c>
      <c r="K1350" s="168">
        <v>0.9</v>
      </c>
      <c r="L1350" s="169">
        <v>0.967741935483871</v>
      </c>
      <c r="M1350" s="169">
        <v>0.96875</v>
      </c>
      <c r="N1350" s="170">
        <v>0.96</v>
      </c>
      <c r="O1350" s="170">
        <v>0.967741935483871</v>
      </c>
      <c r="P1350" s="356">
        <v>0.9</v>
      </c>
      <c r="Q1350" s="357">
        <v>0.955974842767296</v>
      </c>
      <c r="R1350" s="169">
        <v>0.96004746835443</v>
      </c>
      <c r="S1350" s="169">
        <v>0.969721767594108</v>
      </c>
      <c r="T1350" s="169">
        <v>0.955974842767296</v>
      </c>
      <c r="U1350" s="356">
        <v>0.9</v>
      </c>
      <c r="V1350" s="169">
        <v>0.925012094823416</v>
      </c>
      <c r="W1350" s="169">
        <v>0.920490506329114</v>
      </c>
      <c r="X1350" s="169">
        <v>0.937806873977087</v>
      </c>
      <c r="Y1350" s="169">
        <v>0.925012094823416</v>
      </c>
      <c r="Z1350" s="356">
        <v>0.92</v>
      </c>
      <c r="AA1350" s="356">
        <v>0.948553054662379</v>
      </c>
      <c r="AB1350" s="356">
        <v>0.954085077650236</v>
      </c>
      <c r="AC1350" s="356">
        <v>0.930974978429681</v>
      </c>
      <c r="AD1350" s="356">
        <v>0.948553054662379</v>
      </c>
      <c r="AE1350" s="356">
        <v>0.92</v>
      </c>
      <c r="AF1350" s="169">
        <v>0.988638628662547</v>
      </c>
      <c r="AG1350" s="169">
        <v>0.989341983317887</v>
      </c>
      <c r="AH1350" s="169">
        <v>0.991787639983409</v>
      </c>
      <c r="AI1350" s="169">
        <v>0.988638628662547</v>
      </c>
      <c r="AJ1350" s="356">
        <v>0.92</v>
      </c>
      <c r="AK1350" s="169">
        <v>0.960725893824485</v>
      </c>
      <c r="AL1350" s="169">
        <v>0.962344139650873</v>
      </c>
      <c r="AM1350" s="169">
        <v>0.949181016379672</v>
      </c>
      <c r="AN1350" s="169">
        <v>0.960725893824485</v>
      </c>
      <c r="AO1350" s="168">
        <v>0.99</v>
      </c>
      <c r="AP1350" s="358">
        <v>1</v>
      </c>
      <c r="AQ1350" s="358">
        <v>1</v>
      </c>
      <c r="AR1350" s="358">
        <v>1</v>
      </c>
      <c r="AS1350" s="359">
        <v>1</v>
      </c>
      <c r="AT1350" s="364">
        <v>0.0721861525408278</v>
      </c>
      <c r="AU1350" s="361">
        <v>0.032258064516129</v>
      </c>
      <c r="AV1350" s="362">
        <v>0</v>
      </c>
      <c r="AW1350" s="362">
        <v>0.105263157894737</v>
      </c>
      <c r="AX1350" s="362">
        <v>0.032258064516129</v>
      </c>
      <c r="AY1350" s="142"/>
      <c r="AZ1350" s="140"/>
    </row>
    <row r="1351" spans="1:52">
      <c r="A1351" s="138"/>
      <c r="B1351" s="142"/>
      <c r="C1351" s="172" t="s">
        <v>1974</v>
      </c>
      <c r="D1351" s="166" t="s">
        <v>237</v>
      </c>
      <c r="E1351" s="166" t="s">
        <v>1975</v>
      </c>
      <c r="F1351" s="167" t="s">
        <v>2552</v>
      </c>
      <c r="G1351" s="195" t="s">
        <v>2553</v>
      </c>
      <c r="H1351" s="195" t="s">
        <v>2553</v>
      </c>
      <c r="I1351" s="195" t="s">
        <v>2553</v>
      </c>
      <c r="J1351" s="195" t="s">
        <v>2553</v>
      </c>
      <c r="K1351" s="168">
        <v>0.9</v>
      </c>
      <c r="L1351" s="169" t="s">
        <v>32</v>
      </c>
      <c r="M1351" s="169" t="s">
        <v>32</v>
      </c>
      <c r="N1351" s="170" t="s">
        <v>32</v>
      </c>
      <c r="O1351" s="170" t="s">
        <v>32</v>
      </c>
      <c r="P1351" s="356">
        <v>0.9</v>
      </c>
      <c r="Q1351" s="357" t="s">
        <v>32</v>
      </c>
      <c r="R1351" s="169">
        <v>1</v>
      </c>
      <c r="S1351" s="169">
        <v>0.995433789954338</v>
      </c>
      <c r="T1351" s="169" t="s">
        <v>32</v>
      </c>
      <c r="U1351" s="356">
        <v>0.9</v>
      </c>
      <c r="V1351" s="169" t="s">
        <v>32</v>
      </c>
      <c r="W1351" s="169">
        <v>1</v>
      </c>
      <c r="X1351" s="169">
        <v>1</v>
      </c>
      <c r="Y1351" s="169" t="s">
        <v>32</v>
      </c>
      <c r="Z1351" s="356">
        <v>0.92</v>
      </c>
      <c r="AA1351" s="356">
        <v>1</v>
      </c>
      <c r="AB1351" s="356">
        <v>1</v>
      </c>
      <c r="AC1351" s="356">
        <v>1</v>
      </c>
      <c r="AD1351" s="356">
        <v>1</v>
      </c>
      <c r="AE1351" s="356">
        <v>0.92</v>
      </c>
      <c r="AF1351" s="169">
        <v>0.99905112086348</v>
      </c>
      <c r="AG1351" s="169">
        <v>0.998697775366251</v>
      </c>
      <c r="AH1351" s="169">
        <v>0.99494612377229</v>
      </c>
      <c r="AI1351" s="169">
        <v>0.99905112086348</v>
      </c>
      <c r="AJ1351" s="356">
        <v>0.92</v>
      </c>
      <c r="AK1351" s="169">
        <v>1</v>
      </c>
      <c r="AL1351" s="169">
        <v>1</v>
      </c>
      <c r="AM1351" s="169">
        <v>1</v>
      </c>
      <c r="AN1351" s="169">
        <v>1</v>
      </c>
      <c r="AO1351" s="168">
        <v>0.99</v>
      </c>
      <c r="AP1351" s="358">
        <v>1</v>
      </c>
      <c r="AQ1351" s="358">
        <v>1</v>
      </c>
      <c r="AR1351" s="358">
        <v>1</v>
      </c>
      <c r="AS1351" s="359">
        <v>1</v>
      </c>
      <c r="AT1351" s="364">
        <v>0.0721861525408278</v>
      </c>
      <c r="AU1351" s="361" t="s">
        <v>32</v>
      </c>
      <c r="AV1351" s="362" t="s">
        <v>32</v>
      </c>
      <c r="AW1351" s="362" t="s">
        <v>32</v>
      </c>
      <c r="AX1351" s="362" t="s">
        <v>32</v>
      </c>
      <c r="AY1351" s="142"/>
      <c r="AZ1351" s="140"/>
    </row>
    <row r="1352" spans="1:52">
      <c r="A1352" s="138"/>
      <c r="B1352" s="142"/>
      <c r="C1352" s="172" t="s">
        <v>1974</v>
      </c>
      <c r="D1352" s="166" t="s">
        <v>26</v>
      </c>
      <c r="E1352" s="166" t="s">
        <v>1975</v>
      </c>
      <c r="F1352" s="167" t="s">
        <v>2554</v>
      </c>
      <c r="G1352" s="195" t="s">
        <v>2555</v>
      </c>
      <c r="H1352" s="195" t="s">
        <v>2555</v>
      </c>
      <c r="I1352" s="195" t="s">
        <v>2555</v>
      </c>
      <c r="J1352" s="195" t="s">
        <v>2555</v>
      </c>
      <c r="K1352" s="168">
        <v>0.9</v>
      </c>
      <c r="L1352" s="169">
        <v>0.851851851851852</v>
      </c>
      <c r="M1352" s="169">
        <v>0.925925925925926</v>
      </c>
      <c r="N1352" s="170">
        <v>0.95</v>
      </c>
      <c r="O1352" s="170">
        <v>0.851851851851852</v>
      </c>
      <c r="P1352" s="356">
        <v>0.9</v>
      </c>
      <c r="Q1352" s="357">
        <v>0.869565217391304</v>
      </c>
      <c r="R1352" s="169">
        <v>0.969420356001826</v>
      </c>
      <c r="S1352" s="169">
        <v>0.955147808358818</v>
      </c>
      <c r="T1352" s="169">
        <v>0.869565217391304</v>
      </c>
      <c r="U1352" s="356">
        <v>0.9</v>
      </c>
      <c r="V1352" s="169">
        <v>0.87070938215103</v>
      </c>
      <c r="W1352" s="169">
        <v>0.841624828845276</v>
      </c>
      <c r="X1352" s="169">
        <v>0.902140672782875</v>
      </c>
      <c r="Y1352" s="169">
        <v>0.87070938215103</v>
      </c>
      <c r="Z1352" s="356">
        <v>0.92</v>
      </c>
      <c r="AA1352" s="356">
        <v>0.899253731343284</v>
      </c>
      <c r="AB1352" s="356">
        <v>0.942811755361398</v>
      </c>
      <c r="AC1352" s="356">
        <v>0.96124763705104</v>
      </c>
      <c r="AD1352" s="356">
        <v>0.899253731343284</v>
      </c>
      <c r="AE1352" s="356">
        <v>0.92</v>
      </c>
      <c r="AF1352" s="169">
        <v>0.99546279491833</v>
      </c>
      <c r="AG1352" s="169">
        <v>0.99727241732015</v>
      </c>
      <c r="AH1352" s="169">
        <v>0.997099581050596</v>
      </c>
      <c r="AI1352" s="169">
        <v>0.99546279491833</v>
      </c>
      <c r="AJ1352" s="356">
        <v>0.92</v>
      </c>
      <c r="AK1352" s="169">
        <v>0.917466410748561</v>
      </c>
      <c r="AL1352" s="169">
        <v>0.950724637681159</v>
      </c>
      <c r="AM1352" s="169">
        <v>0.965179009318293</v>
      </c>
      <c r="AN1352" s="169">
        <v>0.917466410748561</v>
      </c>
      <c r="AO1352" s="168">
        <v>0.99</v>
      </c>
      <c r="AP1352" s="358">
        <v>1</v>
      </c>
      <c r="AQ1352" s="358">
        <v>1</v>
      </c>
      <c r="AR1352" s="358">
        <v>1</v>
      </c>
      <c r="AS1352" s="359">
        <v>1</v>
      </c>
      <c r="AT1352" s="364">
        <v>0.0721861525408278</v>
      </c>
      <c r="AU1352" s="361">
        <v>0.0227272727272727</v>
      </c>
      <c r="AV1352" s="362">
        <v>0.219512195121951</v>
      </c>
      <c r="AW1352" s="362">
        <v>0</v>
      </c>
      <c r="AX1352" s="362">
        <v>0.0227272727272727</v>
      </c>
      <c r="AY1352" s="142"/>
      <c r="AZ1352" s="140"/>
    </row>
    <row r="1353" spans="1:52">
      <c r="A1353" s="138"/>
      <c r="B1353" s="142"/>
      <c r="C1353" s="172" t="s">
        <v>1974</v>
      </c>
      <c r="D1353" s="166" t="s">
        <v>26</v>
      </c>
      <c r="E1353" s="166" t="s">
        <v>1975</v>
      </c>
      <c r="F1353" s="167" t="s">
        <v>2556</v>
      </c>
      <c r="G1353" s="195" t="s">
        <v>2557</v>
      </c>
      <c r="H1353" s="195" t="s">
        <v>2557</v>
      </c>
      <c r="I1353" s="195" t="s">
        <v>2557</v>
      </c>
      <c r="J1353" s="195" t="s">
        <v>2557</v>
      </c>
      <c r="K1353" s="168">
        <v>0.9</v>
      </c>
      <c r="L1353" s="169">
        <v>0.975609756097561</v>
      </c>
      <c r="M1353" s="169">
        <v>0.930232558139535</v>
      </c>
      <c r="N1353" s="170">
        <v>0.970588235294118</v>
      </c>
      <c r="O1353" s="170">
        <v>0.975609756097561</v>
      </c>
      <c r="P1353" s="356">
        <v>0.9</v>
      </c>
      <c r="Q1353" s="357">
        <v>0.931670281995662</v>
      </c>
      <c r="R1353" s="169">
        <v>0.93144260830728</v>
      </c>
      <c r="S1353" s="169">
        <v>0.96888063167673</v>
      </c>
      <c r="T1353" s="169">
        <v>0.931670281995662</v>
      </c>
      <c r="U1353" s="356">
        <v>0.9</v>
      </c>
      <c r="V1353" s="169">
        <v>0.932212581344902</v>
      </c>
      <c r="W1353" s="169">
        <v>0.936578829834748</v>
      </c>
      <c r="X1353" s="169">
        <v>0.939154667905248</v>
      </c>
      <c r="Y1353" s="169">
        <v>0.932212581344902</v>
      </c>
      <c r="Z1353" s="356">
        <v>0.92</v>
      </c>
      <c r="AA1353" s="356">
        <v>0.940834845735027</v>
      </c>
      <c r="AB1353" s="356">
        <v>0.947291361639824</v>
      </c>
      <c r="AC1353" s="356">
        <v>0.95552223888056</v>
      </c>
      <c r="AD1353" s="356">
        <v>0.940834845735027</v>
      </c>
      <c r="AE1353" s="356">
        <v>0.92</v>
      </c>
      <c r="AF1353" s="169">
        <v>0.99861735222952</v>
      </c>
      <c r="AG1353" s="169">
        <v>0.99898442789438</v>
      </c>
      <c r="AH1353" s="169">
        <v>0.999275712216321</v>
      </c>
      <c r="AI1353" s="169">
        <v>0.99861735222952</v>
      </c>
      <c r="AJ1353" s="356">
        <v>0.92</v>
      </c>
      <c r="AK1353" s="169">
        <v>0.961206896551724</v>
      </c>
      <c r="AL1353" s="169">
        <v>0.965187239944521</v>
      </c>
      <c r="AM1353" s="169">
        <v>0.963666987487969</v>
      </c>
      <c r="AN1353" s="169">
        <v>0.961206896551724</v>
      </c>
      <c r="AO1353" s="168">
        <v>0.99</v>
      </c>
      <c r="AP1353" s="358">
        <v>1</v>
      </c>
      <c r="AQ1353" s="358">
        <v>1</v>
      </c>
      <c r="AR1353" s="358">
        <v>1</v>
      </c>
      <c r="AS1353" s="359">
        <v>1</v>
      </c>
      <c r="AT1353" s="364">
        <v>0.0721861525408278</v>
      </c>
      <c r="AU1353" s="361">
        <v>0.032258064516129</v>
      </c>
      <c r="AV1353" s="362">
        <v>0.371428571428571</v>
      </c>
      <c r="AW1353" s="362">
        <v>0.114754098360656</v>
      </c>
      <c r="AX1353" s="362">
        <v>0.032258064516129</v>
      </c>
      <c r="AY1353" s="142"/>
      <c r="AZ1353" s="140"/>
    </row>
    <row r="1354" spans="1:52">
      <c r="A1354" s="138"/>
      <c r="B1354" s="142"/>
      <c r="C1354" s="172" t="s">
        <v>1974</v>
      </c>
      <c r="D1354" s="166" t="s">
        <v>26</v>
      </c>
      <c r="E1354" s="166" t="s">
        <v>1975</v>
      </c>
      <c r="F1354" s="167" t="s">
        <v>2558</v>
      </c>
      <c r="G1354" s="195" t="s">
        <v>2559</v>
      </c>
      <c r="H1354" s="195" t="s">
        <v>2559</v>
      </c>
      <c r="I1354" s="195" t="s">
        <v>2559</v>
      </c>
      <c r="J1354" s="195" t="s">
        <v>2559</v>
      </c>
      <c r="K1354" s="168">
        <v>0.9</v>
      </c>
      <c r="L1354" s="169">
        <v>1</v>
      </c>
      <c r="M1354" s="169">
        <v>0.96</v>
      </c>
      <c r="N1354" s="170">
        <v>0.95</v>
      </c>
      <c r="O1354" s="170">
        <v>1</v>
      </c>
      <c r="P1354" s="356">
        <v>0.9</v>
      </c>
      <c r="Q1354" s="357">
        <v>0.990518331226296</v>
      </c>
      <c r="R1354" s="169">
        <v>0.97840616966581</v>
      </c>
      <c r="S1354" s="169">
        <v>0.965217391304348</v>
      </c>
      <c r="T1354" s="169">
        <v>0.990518331226296</v>
      </c>
      <c r="U1354" s="356">
        <v>0.9</v>
      </c>
      <c r="V1354" s="169">
        <v>0.946902654867257</v>
      </c>
      <c r="W1354" s="169">
        <v>0.951156812339332</v>
      </c>
      <c r="X1354" s="169">
        <v>0.940217391304348</v>
      </c>
      <c r="Y1354" s="169">
        <v>0.946902654867257</v>
      </c>
      <c r="Z1354" s="356">
        <v>0.92</v>
      </c>
      <c r="AA1354" s="356">
        <v>0.952340425531915</v>
      </c>
      <c r="AB1354" s="356">
        <v>0.963886500429923</v>
      </c>
      <c r="AC1354" s="356">
        <v>0.954320987654321</v>
      </c>
      <c r="AD1354" s="356">
        <v>0.952340425531915</v>
      </c>
      <c r="AE1354" s="356">
        <v>0.92</v>
      </c>
      <c r="AF1354" s="169">
        <v>1</v>
      </c>
      <c r="AG1354" s="169">
        <v>1</v>
      </c>
      <c r="AH1354" s="169">
        <v>0.999374413512668</v>
      </c>
      <c r="AI1354" s="169">
        <v>1</v>
      </c>
      <c r="AJ1354" s="356">
        <v>0.92</v>
      </c>
      <c r="AK1354" s="169">
        <v>0.966428571428571</v>
      </c>
      <c r="AL1354" s="169">
        <v>0.972329472329472</v>
      </c>
      <c r="AM1354" s="169">
        <v>0.958983246678221</v>
      </c>
      <c r="AN1354" s="169">
        <v>0.966428571428571</v>
      </c>
      <c r="AO1354" s="168">
        <v>0.99</v>
      </c>
      <c r="AP1354" s="358">
        <v>1</v>
      </c>
      <c r="AQ1354" s="358">
        <v>1</v>
      </c>
      <c r="AR1354" s="358">
        <v>1</v>
      </c>
      <c r="AS1354" s="359">
        <v>1</v>
      </c>
      <c r="AT1354" s="364">
        <v>0.0721861525408278</v>
      </c>
      <c r="AU1354" s="361">
        <v>0</v>
      </c>
      <c r="AV1354" s="362">
        <v>0.258064516129032</v>
      </c>
      <c r="AW1354" s="362">
        <v>0.0416666666666667</v>
      </c>
      <c r="AX1354" s="362">
        <v>0</v>
      </c>
      <c r="AY1354" s="142"/>
      <c r="AZ1354" s="140"/>
    </row>
    <row r="1355" spans="1:52">
      <c r="A1355" s="138"/>
      <c r="B1355" s="142"/>
      <c r="C1355" s="172" t="s">
        <v>1974</v>
      </c>
      <c r="D1355" s="166" t="s">
        <v>26</v>
      </c>
      <c r="E1355" s="166" t="s">
        <v>1975</v>
      </c>
      <c r="F1355" s="167" t="s">
        <v>2560</v>
      </c>
      <c r="G1355" s="195" t="s">
        <v>2561</v>
      </c>
      <c r="H1355" s="195" t="s">
        <v>2561</v>
      </c>
      <c r="I1355" s="195" t="s">
        <v>2561</v>
      </c>
      <c r="J1355" s="195" t="s">
        <v>2561</v>
      </c>
      <c r="K1355" s="168">
        <v>0.9</v>
      </c>
      <c r="L1355" s="169">
        <v>0.88</v>
      </c>
      <c r="M1355" s="169">
        <v>0.962962962962963</v>
      </c>
      <c r="N1355" s="170">
        <v>0.916666666666667</v>
      </c>
      <c r="O1355" s="170">
        <v>0.88</v>
      </c>
      <c r="P1355" s="356">
        <v>0.9</v>
      </c>
      <c r="Q1355" s="357">
        <v>0.951200619674671</v>
      </c>
      <c r="R1355" s="169">
        <v>0.968952575912658</v>
      </c>
      <c r="S1355" s="169">
        <v>0.963847643641059</v>
      </c>
      <c r="T1355" s="169">
        <v>0.951200619674671</v>
      </c>
      <c r="U1355" s="356">
        <v>0.9</v>
      </c>
      <c r="V1355" s="169">
        <v>0.936870642912471</v>
      </c>
      <c r="W1355" s="169">
        <v>0.930399181166837</v>
      </c>
      <c r="X1355" s="169">
        <v>0.945125887669464</v>
      </c>
      <c r="Y1355" s="169">
        <v>0.936870642912471</v>
      </c>
      <c r="Z1355" s="356">
        <v>0.92</v>
      </c>
      <c r="AA1355" s="356">
        <v>0</v>
      </c>
      <c r="AB1355" s="356">
        <v>0</v>
      </c>
      <c r="AC1355" s="356" t="s">
        <v>32</v>
      </c>
      <c r="AD1355" s="356">
        <v>0</v>
      </c>
      <c r="AE1355" s="356">
        <v>0.92</v>
      </c>
      <c r="AF1355" s="169">
        <v>0.992506244796003</v>
      </c>
      <c r="AG1355" s="169">
        <v>1</v>
      </c>
      <c r="AH1355" s="169">
        <v>0.992107340173639</v>
      </c>
      <c r="AI1355" s="169">
        <v>0.992506244796003</v>
      </c>
      <c r="AJ1355" s="356">
        <v>0.92</v>
      </c>
      <c r="AK1355" s="169">
        <v>0.98019801980198</v>
      </c>
      <c r="AL1355" s="169">
        <v>0.975809199318569</v>
      </c>
      <c r="AM1355" s="169">
        <v>0.96901226597805</v>
      </c>
      <c r="AN1355" s="169">
        <v>0.98019801980198</v>
      </c>
      <c r="AO1355" s="168">
        <v>0.99</v>
      </c>
      <c r="AP1355" s="358">
        <v>1</v>
      </c>
      <c r="AQ1355" s="358">
        <v>1</v>
      </c>
      <c r="AR1355" s="358">
        <v>1</v>
      </c>
      <c r="AS1355" s="359">
        <v>1</v>
      </c>
      <c r="AT1355" s="364">
        <v>0.0721861525408278</v>
      </c>
      <c r="AU1355" s="361">
        <v>0.0666666666666667</v>
      </c>
      <c r="AV1355" s="362">
        <v>0.263157894736842</v>
      </c>
      <c r="AW1355" s="362">
        <v>0</v>
      </c>
      <c r="AX1355" s="362">
        <v>0.0666666666666667</v>
      </c>
      <c r="AY1355" s="142"/>
      <c r="AZ1355" s="140"/>
    </row>
    <row r="1356" spans="1:52">
      <c r="A1356" s="138"/>
      <c r="B1356" s="142"/>
      <c r="C1356" s="172" t="s">
        <v>1974</v>
      </c>
      <c r="D1356" s="166" t="s">
        <v>26</v>
      </c>
      <c r="E1356" s="166" t="s">
        <v>1975</v>
      </c>
      <c r="F1356" s="167" t="s">
        <v>2562</v>
      </c>
      <c r="G1356" s="195" t="s">
        <v>2563</v>
      </c>
      <c r="H1356" s="195" t="s">
        <v>2563</v>
      </c>
      <c r="I1356" s="195" t="s">
        <v>2563</v>
      </c>
      <c r="J1356" s="195" t="s">
        <v>2563</v>
      </c>
      <c r="K1356" s="168">
        <v>0.9</v>
      </c>
      <c r="L1356" s="169">
        <v>0.9</v>
      </c>
      <c r="M1356" s="169">
        <v>1</v>
      </c>
      <c r="N1356" s="170">
        <v>1</v>
      </c>
      <c r="O1356" s="170">
        <v>0.9</v>
      </c>
      <c r="P1356" s="356">
        <v>0.9</v>
      </c>
      <c r="Q1356" s="357">
        <v>0.961492178098676</v>
      </c>
      <c r="R1356" s="169">
        <v>0.962365591397849</v>
      </c>
      <c r="S1356" s="169">
        <v>0.970149253731343</v>
      </c>
      <c r="T1356" s="169">
        <v>0.961492178098676</v>
      </c>
      <c r="U1356" s="356">
        <v>0.9</v>
      </c>
      <c r="V1356" s="169">
        <v>0.943441636582431</v>
      </c>
      <c r="W1356" s="169">
        <v>0.939068100358423</v>
      </c>
      <c r="X1356" s="169">
        <v>0.961194029850746</v>
      </c>
      <c r="Y1356" s="169">
        <v>0.943441636582431</v>
      </c>
      <c r="Z1356" s="356">
        <v>0.92</v>
      </c>
      <c r="AA1356" s="356">
        <v>0.931081081081081</v>
      </c>
      <c r="AB1356" s="356">
        <v>0.960106382978723</v>
      </c>
      <c r="AC1356" s="356">
        <v>0.956076134699854</v>
      </c>
      <c r="AD1356" s="356">
        <v>0.931081081081081</v>
      </c>
      <c r="AE1356" s="356">
        <v>0.92</v>
      </c>
      <c r="AF1356" s="169">
        <v>0.998552441110672</v>
      </c>
      <c r="AG1356" s="169">
        <v>0.9991391184573</v>
      </c>
      <c r="AH1356" s="169">
        <v>0.996334555148284</v>
      </c>
      <c r="AI1356" s="169">
        <v>0.998552441110672</v>
      </c>
      <c r="AJ1356" s="356">
        <v>0.92</v>
      </c>
      <c r="AK1356" s="169">
        <v>0.955699940933255</v>
      </c>
      <c r="AL1356" s="169">
        <v>0.968415417558886</v>
      </c>
      <c r="AM1356" s="169">
        <v>0.968242245199409</v>
      </c>
      <c r="AN1356" s="169">
        <v>0.955699940933255</v>
      </c>
      <c r="AO1356" s="168">
        <v>0.99</v>
      </c>
      <c r="AP1356" s="358">
        <v>1</v>
      </c>
      <c r="AQ1356" s="358">
        <v>1</v>
      </c>
      <c r="AR1356" s="358">
        <v>1</v>
      </c>
      <c r="AS1356" s="359">
        <v>1</v>
      </c>
      <c r="AT1356" s="364">
        <v>0.0721861525408278</v>
      </c>
      <c r="AU1356" s="361">
        <v>0</v>
      </c>
      <c r="AV1356" s="362">
        <v>0.384615384615385</v>
      </c>
      <c r="AW1356" s="362">
        <v>0</v>
      </c>
      <c r="AX1356" s="362">
        <v>0</v>
      </c>
      <c r="AY1356" s="142"/>
      <c r="AZ1356" s="140"/>
    </row>
    <row r="1357" spans="1:52">
      <c r="A1357" s="138"/>
      <c r="B1357" s="142"/>
      <c r="C1357" s="172" t="s">
        <v>1974</v>
      </c>
      <c r="D1357" s="166" t="s">
        <v>26</v>
      </c>
      <c r="E1357" s="166" t="s">
        <v>1975</v>
      </c>
      <c r="F1357" s="167" t="s">
        <v>2564</v>
      </c>
      <c r="G1357" s="195" t="s">
        <v>2565</v>
      </c>
      <c r="H1357" s="195" t="s">
        <v>2565</v>
      </c>
      <c r="I1357" s="195" t="s">
        <v>2565</v>
      </c>
      <c r="J1357" s="195" t="s">
        <v>2565</v>
      </c>
      <c r="K1357" s="168">
        <v>0.9</v>
      </c>
      <c r="L1357" s="169">
        <v>0.882352941176471</v>
      </c>
      <c r="M1357" s="169">
        <v>0.941176470588235</v>
      </c>
      <c r="N1357" s="170">
        <v>0.96551724137931</v>
      </c>
      <c r="O1357" s="170">
        <v>0.882352941176471</v>
      </c>
      <c r="P1357" s="356">
        <v>0.9</v>
      </c>
      <c r="Q1357" s="357">
        <v>0.964015992892048</v>
      </c>
      <c r="R1357" s="169">
        <v>0.964687621265037</v>
      </c>
      <c r="S1357" s="169">
        <v>0.962457337883959</v>
      </c>
      <c r="T1357" s="169">
        <v>0.964015992892048</v>
      </c>
      <c r="U1357" s="356">
        <v>0.9</v>
      </c>
      <c r="V1357" s="169">
        <v>0.91737005775211</v>
      </c>
      <c r="W1357" s="169">
        <v>0.938688397361273</v>
      </c>
      <c r="X1357" s="169">
        <v>0.940273037542662</v>
      </c>
      <c r="Y1357" s="169">
        <v>0.91737005775211</v>
      </c>
      <c r="Z1357" s="356">
        <v>0.92</v>
      </c>
      <c r="AA1357" s="356">
        <v>0.940112994350283</v>
      </c>
      <c r="AB1357" s="356">
        <v>0.945961995249406</v>
      </c>
      <c r="AC1357" s="356">
        <v>0.945637583892617</v>
      </c>
      <c r="AD1357" s="356">
        <v>0.940112994350283</v>
      </c>
      <c r="AE1357" s="356">
        <v>0.92</v>
      </c>
      <c r="AF1357" s="169">
        <v>0.999392466585662</v>
      </c>
      <c r="AG1357" s="169">
        <v>0.999421965317919</v>
      </c>
      <c r="AH1357" s="169">
        <v>0.994318181818182</v>
      </c>
      <c r="AI1357" s="169">
        <v>0.999392466585662</v>
      </c>
      <c r="AJ1357" s="356">
        <v>0.92</v>
      </c>
      <c r="AK1357" s="169">
        <v>0.959077380952381</v>
      </c>
      <c r="AL1357" s="169">
        <v>0.964796996010326</v>
      </c>
      <c r="AM1357" s="169">
        <v>0.959804658151766</v>
      </c>
      <c r="AN1357" s="169">
        <v>0.959077380952381</v>
      </c>
      <c r="AO1357" s="168">
        <v>0.99</v>
      </c>
      <c r="AP1357" s="358">
        <v>1</v>
      </c>
      <c r="AQ1357" s="358">
        <v>1</v>
      </c>
      <c r="AR1357" s="358">
        <v>1</v>
      </c>
      <c r="AS1357" s="359">
        <v>1</v>
      </c>
      <c r="AT1357" s="364">
        <v>0.0721861525408278</v>
      </c>
      <c r="AU1357" s="361">
        <v>0</v>
      </c>
      <c r="AV1357" s="362">
        <v>0.35</v>
      </c>
      <c r="AW1357" s="362">
        <v>0</v>
      </c>
      <c r="AX1357" s="362">
        <v>0</v>
      </c>
      <c r="AY1357" s="142"/>
      <c r="AZ1357" s="140"/>
    </row>
    <row r="1358" spans="1:52">
      <c r="A1358" s="138"/>
      <c r="B1358" s="142"/>
      <c r="C1358" s="172" t="s">
        <v>1974</v>
      </c>
      <c r="D1358" s="166" t="s">
        <v>26</v>
      </c>
      <c r="E1358" s="166" t="s">
        <v>1975</v>
      </c>
      <c r="F1358" s="167" t="s">
        <v>2566</v>
      </c>
      <c r="G1358" s="195" t="s">
        <v>2567</v>
      </c>
      <c r="H1358" s="195" t="s">
        <v>2567</v>
      </c>
      <c r="I1358" s="195" t="s">
        <v>2567</v>
      </c>
      <c r="J1358" s="195" t="s">
        <v>2567</v>
      </c>
      <c r="K1358" s="168">
        <v>0.9</v>
      </c>
      <c r="L1358" s="169">
        <v>0.895833333333333</v>
      </c>
      <c r="M1358" s="169">
        <v>0.955555555555556</v>
      </c>
      <c r="N1358" s="170">
        <v>0.863636363636364</v>
      </c>
      <c r="O1358" s="170">
        <v>0.895833333333333</v>
      </c>
      <c r="P1358" s="356">
        <v>0.9</v>
      </c>
      <c r="Q1358" s="357">
        <v>0.982081106570261</v>
      </c>
      <c r="R1358" s="169">
        <v>0.975275463585058</v>
      </c>
      <c r="S1358" s="169">
        <v>0.974904528096017</v>
      </c>
      <c r="T1358" s="169">
        <v>0.982081106570261</v>
      </c>
      <c r="U1358" s="356">
        <v>0.9</v>
      </c>
      <c r="V1358" s="169">
        <v>0.934297390757623</v>
      </c>
      <c r="W1358" s="169">
        <v>0.93765116904058</v>
      </c>
      <c r="X1358" s="169">
        <v>0.947081287506819</v>
      </c>
      <c r="Y1358" s="169">
        <v>0.934297390757623</v>
      </c>
      <c r="Z1358" s="356">
        <v>0.92</v>
      </c>
      <c r="AA1358" s="356">
        <v>0.937241638481774</v>
      </c>
      <c r="AB1358" s="356">
        <v>0.93970893970894</v>
      </c>
      <c r="AC1358" s="356">
        <v>0.95136186770428</v>
      </c>
      <c r="AD1358" s="356">
        <v>0.937241638481774</v>
      </c>
      <c r="AE1358" s="356">
        <v>0.92</v>
      </c>
      <c r="AF1358" s="169">
        <v>0.996715927750411</v>
      </c>
      <c r="AG1358" s="169">
        <v>0.952928870292887</v>
      </c>
      <c r="AH1358" s="169">
        <v>0.996760259179266</v>
      </c>
      <c r="AI1358" s="169">
        <v>0.996715927750411</v>
      </c>
      <c r="AJ1358" s="356">
        <v>0.92</v>
      </c>
      <c r="AK1358" s="169">
        <v>0.959037378392217</v>
      </c>
      <c r="AL1358" s="169">
        <v>0.958374142997062</v>
      </c>
      <c r="AM1358" s="169">
        <v>0.963753213367609</v>
      </c>
      <c r="AN1358" s="169">
        <v>0.959037378392217</v>
      </c>
      <c r="AO1358" s="168">
        <v>0.99</v>
      </c>
      <c r="AP1358" s="358">
        <v>1</v>
      </c>
      <c r="AQ1358" s="358">
        <v>1</v>
      </c>
      <c r="AR1358" s="358">
        <v>1</v>
      </c>
      <c r="AS1358" s="359">
        <v>1</v>
      </c>
      <c r="AT1358" s="364">
        <v>0.0721861525408278</v>
      </c>
      <c r="AU1358" s="361">
        <v>0.0222222222222222</v>
      </c>
      <c r="AV1358" s="362">
        <v>0.477272727272727</v>
      </c>
      <c r="AW1358" s="362">
        <v>0.0888888888888889</v>
      </c>
      <c r="AX1358" s="362">
        <v>0.0222222222222222</v>
      </c>
      <c r="AY1358" s="142"/>
      <c r="AZ1358" s="140"/>
    </row>
    <row r="1359" spans="1:52">
      <c r="A1359" s="138"/>
      <c r="B1359" s="142"/>
      <c r="C1359" s="172" t="s">
        <v>1974</v>
      </c>
      <c r="D1359" s="166" t="s">
        <v>26</v>
      </c>
      <c r="E1359" s="166" t="s">
        <v>1975</v>
      </c>
      <c r="F1359" s="167" t="s">
        <v>2568</v>
      </c>
      <c r="G1359" s="195" t="s">
        <v>2569</v>
      </c>
      <c r="H1359" s="195" t="s">
        <v>2569</v>
      </c>
      <c r="I1359" s="195" t="s">
        <v>2569</v>
      </c>
      <c r="J1359" s="195" t="s">
        <v>2569</v>
      </c>
      <c r="K1359" s="168">
        <v>0.9</v>
      </c>
      <c r="L1359" s="169">
        <v>1</v>
      </c>
      <c r="M1359" s="169">
        <v>1</v>
      </c>
      <c r="N1359" s="170">
        <v>1</v>
      </c>
      <c r="O1359" s="170">
        <v>1</v>
      </c>
      <c r="P1359" s="356">
        <v>0.9</v>
      </c>
      <c r="Q1359" s="357">
        <v>0.99255751014885</v>
      </c>
      <c r="R1359" s="169">
        <v>0.989385474860335</v>
      </c>
      <c r="S1359" s="169">
        <v>0.99383477188656</v>
      </c>
      <c r="T1359" s="169">
        <v>0.99255751014885</v>
      </c>
      <c r="U1359" s="356">
        <v>0.9</v>
      </c>
      <c r="V1359" s="169">
        <v>0.960081190798376</v>
      </c>
      <c r="W1359" s="169">
        <v>0.969832402234637</v>
      </c>
      <c r="X1359" s="169">
        <v>0.975339087546239</v>
      </c>
      <c r="Y1359" s="169">
        <v>0.960081190798376</v>
      </c>
      <c r="Z1359" s="356">
        <v>0.92</v>
      </c>
      <c r="AA1359" s="356">
        <v>0.965770171149144</v>
      </c>
      <c r="AB1359" s="356">
        <v>0.971504897595726</v>
      </c>
      <c r="AC1359" s="356">
        <v>0.968850698174006</v>
      </c>
      <c r="AD1359" s="356">
        <v>0.965770171149144</v>
      </c>
      <c r="AE1359" s="356">
        <v>0.92</v>
      </c>
      <c r="AF1359" s="169">
        <v>0.999182171335105</v>
      </c>
      <c r="AG1359" s="169">
        <v>0.999618466234262</v>
      </c>
      <c r="AH1359" s="169">
        <v>0.998551354483558</v>
      </c>
      <c r="AI1359" s="169">
        <v>0.999182171335105</v>
      </c>
      <c r="AJ1359" s="356">
        <v>0.92</v>
      </c>
      <c r="AK1359" s="169">
        <v>0.975353388909025</v>
      </c>
      <c r="AL1359" s="169">
        <v>0.981805698592516</v>
      </c>
      <c r="AM1359" s="169">
        <v>0.977051061388411</v>
      </c>
      <c r="AN1359" s="169">
        <v>0.975353388909025</v>
      </c>
      <c r="AO1359" s="168">
        <v>0.99</v>
      </c>
      <c r="AP1359" s="358">
        <v>1</v>
      </c>
      <c r="AQ1359" s="358">
        <v>1</v>
      </c>
      <c r="AR1359" s="358">
        <v>1</v>
      </c>
      <c r="AS1359" s="359">
        <v>1</v>
      </c>
      <c r="AT1359" s="364">
        <v>0.0721861525408278</v>
      </c>
      <c r="AU1359" s="361">
        <v>0</v>
      </c>
      <c r="AV1359" s="362">
        <v>0.161290322580645</v>
      </c>
      <c r="AW1359" s="362">
        <v>0.04</v>
      </c>
      <c r="AX1359" s="362">
        <v>0</v>
      </c>
      <c r="AY1359" s="142"/>
      <c r="AZ1359" s="140"/>
    </row>
    <row r="1360" spans="1:52">
      <c r="A1360" s="138"/>
      <c r="B1360" s="142"/>
      <c r="C1360" s="172" t="s">
        <v>1974</v>
      </c>
      <c r="D1360" s="166" t="s">
        <v>26</v>
      </c>
      <c r="E1360" s="166" t="s">
        <v>1975</v>
      </c>
      <c r="F1360" s="167" t="s">
        <v>2570</v>
      </c>
      <c r="G1360" s="195" t="s">
        <v>2571</v>
      </c>
      <c r="H1360" s="195" t="s">
        <v>2571</v>
      </c>
      <c r="I1360" s="195" t="s">
        <v>2571</v>
      </c>
      <c r="J1360" s="195" t="s">
        <v>2571</v>
      </c>
      <c r="K1360" s="168">
        <v>0.9</v>
      </c>
      <c r="L1360" s="169">
        <v>0.961538461538462</v>
      </c>
      <c r="M1360" s="169">
        <v>0.961538461538462</v>
      </c>
      <c r="N1360" s="170">
        <v>0.91304347826087</v>
      </c>
      <c r="O1360" s="170">
        <v>0.961538461538462</v>
      </c>
      <c r="P1360" s="356">
        <v>0.9</v>
      </c>
      <c r="Q1360" s="357">
        <v>0.971223021582734</v>
      </c>
      <c r="R1360" s="169">
        <v>0.969575660528423</v>
      </c>
      <c r="S1360" s="169">
        <v>0.97172859450727</v>
      </c>
      <c r="T1360" s="169">
        <v>0.971223021582734</v>
      </c>
      <c r="U1360" s="356">
        <v>0.9</v>
      </c>
      <c r="V1360" s="169">
        <v>0.941966426858513</v>
      </c>
      <c r="W1360" s="169">
        <v>0.938751000800641</v>
      </c>
      <c r="X1360" s="169">
        <v>0.941841680129241</v>
      </c>
      <c r="Y1360" s="169">
        <v>0.941966426858513</v>
      </c>
      <c r="Z1360" s="356">
        <v>0.92</v>
      </c>
      <c r="AA1360" s="356">
        <v>0.959687123947052</v>
      </c>
      <c r="AB1360" s="356">
        <v>0.967391304347826</v>
      </c>
      <c r="AC1360" s="356">
        <v>0.956060606060606</v>
      </c>
      <c r="AD1360" s="356">
        <v>0.959687123947052</v>
      </c>
      <c r="AE1360" s="356">
        <v>0.92</v>
      </c>
      <c r="AF1360" s="169">
        <v>0.998817966903073</v>
      </c>
      <c r="AG1360" s="169">
        <v>0.995696611081226</v>
      </c>
      <c r="AH1360" s="169">
        <v>0.995729813664596</v>
      </c>
      <c r="AI1360" s="169">
        <v>0.998817966903073</v>
      </c>
      <c r="AJ1360" s="356">
        <v>0.92</v>
      </c>
      <c r="AK1360" s="169">
        <v>0.968824306472919</v>
      </c>
      <c r="AL1360" s="169">
        <v>0.974150664697193</v>
      </c>
      <c r="AM1360" s="169">
        <v>0.966393122313404</v>
      </c>
      <c r="AN1360" s="169">
        <v>0.968824306472919</v>
      </c>
      <c r="AO1360" s="168">
        <v>0.99</v>
      </c>
      <c r="AP1360" s="358">
        <v>1</v>
      </c>
      <c r="AQ1360" s="358">
        <v>1</v>
      </c>
      <c r="AR1360" s="358">
        <v>1</v>
      </c>
      <c r="AS1360" s="359">
        <v>1</v>
      </c>
      <c r="AT1360" s="364">
        <v>0.0721861525408278</v>
      </c>
      <c r="AU1360" s="361">
        <v>0.0384615384615385</v>
      </c>
      <c r="AV1360" s="362">
        <v>0.217391304347826</v>
      </c>
      <c r="AW1360" s="362">
        <v>0.133333333333333</v>
      </c>
      <c r="AX1360" s="362">
        <v>0.0384615384615385</v>
      </c>
      <c r="AY1360" s="142"/>
      <c r="AZ1360" s="140"/>
    </row>
    <row r="1361" spans="1:52">
      <c r="A1361" s="138"/>
      <c r="B1361" s="142"/>
      <c r="C1361" s="172" t="s">
        <v>1974</v>
      </c>
      <c r="D1361" s="166" t="s">
        <v>26</v>
      </c>
      <c r="E1361" s="166" t="s">
        <v>1975</v>
      </c>
      <c r="F1361" s="167" t="s">
        <v>2572</v>
      </c>
      <c r="G1361" s="195" t="s">
        <v>2573</v>
      </c>
      <c r="H1361" s="195" t="s">
        <v>2573</v>
      </c>
      <c r="I1361" s="195" t="s">
        <v>2573</v>
      </c>
      <c r="J1361" s="195" t="s">
        <v>2573</v>
      </c>
      <c r="K1361" s="168">
        <v>0.9</v>
      </c>
      <c r="L1361" s="169">
        <v>0.939393939393939</v>
      </c>
      <c r="M1361" s="169">
        <v>1</v>
      </c>
      <c r="N1361" s="170">
        <v>0.961538461538462</v>
      </c>
      <c r="O1361" s="170">
        <v>0.939393939393939</v>
      </c>
      <c r="P1361" s="356">
        <v>0.9</v>
      </c>
      <c r="Q1361" s="357">
        <v>0.979154258487195</v>
      </c>
      <c r="R1361" s="169">
        <v>0.98334200937012</v>
      </c>
      <c r="S1361" s="169">
        <v>0.98728813559322</v>
      </c>
      <c r="T1361" s="169">
        <v>0.979154258487195</v>
      </c>
      <c r="U1361" s="356">
        <v>0.9</v>
      </c>
      <c r="V1361" s="169">
        <v>0.933293627159023</v>
      </c>
      <c r="W1361" s="169">
        <v>0.928682977615825</v>
      </c>
      <c r="X1361" s="169">
        <v>0.941737288135593</v>
      </c>
      <c r="Y1361" s="169">
        <v>0.933293627159023</v>
      </c>
      <c r="Z1361" s="356">
        <v>0.92</v>
      </c>
      <c r="AA1361" s="356">
        <v>0.954897815362932</v>
      </c>
      <c r="AB1361" s="356">
        <v>0.932902182700081</v>
      </c>
      <c r="AC1361" s="356">
        <v>0.946345975948196</v>
      </c>
      <c r="AD1361" s="356">
        <v>0.954897815362932</v>
      </c>
      <c r="AE1361" s="356">
        <v>0.92</v>
      </c>
      <c r="AF1361" s="169">
        <v>1</v>
      </c>
      <c r="AG1361" s="169">
        <v>1</v>
      </c>
      <c r="AH1361" s="169">
        <v>0.998836758433501</v>
      </c>
      <c r="AI1361" s="169">
        <v>1</v>
      </c>
      <c r="AJ1361" s="356">
        <v>0.92</v>
      </c>
      <c r="AK1361" s="169">
        <v>0.958627325208467</v>
      </c>
      <c r="AL1361" s="169">
        <v>0.95598480050665</v>
      </c>
      <c r="AM1361" s="169">
        <v>0.959506172839506</v>
      </c>
      <c r="AN1361" s="169">
        <v>0.958627325208467</v>
      </c>
      <c r="AO1361" s="168">
        <v>0.99</v>
      </c>
      <c r="AP1361" s="358">
        <v>1</v>
      </c>
      <c r="AQ1361" s="358">
        <v>1</v>
      </c>
      <c r="AR1361" s="358">
        <v>1</v>
      </c>
      <c r="AS1361" s="359">
        <v>1</v>
      </c>
      <c r="AT1361" s="364">
        <v>0.0721861525408278</v>
      </c>
      <c r="AU1361" s="361">
        <v>0.0434782608695652</v>
      </c>
      <c r="AV1361" s="362">
        <v>0.333333333333333</v>
      </c>
      <c r="AW1361" s="362">
        <v>0.0833333333333333</v>
      </c>
      <c r="AX1361" s="362">
        <v>0.0434782608695652</v>
      </c>
      <c r="AY1361" s="142"/>
      <c r="AZ1361" s="140"/>
    </row>
    <row r="1362" spans="1:52">
      <c r="A1362" s="138"/>
      <c r="B1362" s="142"/>
      <c r="C1362" s="172" t="s">
        <v>1974</v>
      </c>
      <c r="D1362" s="166" t="s">
        <v>26</v>
      </c>
      <c r="E1362" s="166" t="s">
        <v>1975</v>
      </c>
      <c r="F1362" s="167" t="s">
        <v>2574</v>
      </c>
      <c r="G1362" s="195" t="s">
        <v>2575</v>
      </c>
      <c r="H1362" s="195" t="s">
        <v>2575</v>
      </c>
      <c r="I1362" s="195" t="s">
        <v>2575</v>
      </c>
      <c r="J1362" s="195" t="s">
        <v>2575</v>
      </c>
      <c r="K1362" s="168">
        <v>0.9</v>
      </c>
      <c r="L1362" s="169">
        <v>1</v>
      </c>
      <c r="M1362" s="169">
        <v>0.941176470588235</v>
      </c>
      <c r="N1362" s="170">
        <v>0.823529411764706</v>
      </c>
      <c r="O1362" s="170">
        <v>1</v>
      </c>
      <c r="P1362" s="356">
        <v>0.9</v>
      </c>
      <c r="Q1362" s="357">
        <v>0.961508248232522</v>
      </c>
      <c r="R1362" s="169">
        <v>0.950345694531741</v>
      </c>
      <c r="S1362" s="169">
        <v>0.913324708926261</v>
      </c>
      <c r="T1362" s="169">
        <v>0.961508248232522</v>
      </c>
      <c r="U1362" s="356">
        <v>0.9</v>
      </c>
      <c r="V1362" s="169">
        <v>0.931657501963865</v>
      </c>
      <c r="W1362" s="169">
        <v>0.900691389063482</v>
      </c>
      <c r="X1362" s="169">
        <v>0.930142302716688</v>
      </c>
      <c r="Y1362" s="169">
        <v>0.931657501963865</v>
      </c>
      <c r="Z1362" s="356">
        <v>0.92</v>
      </c>
      <c r="AA1362" s="356">
        <v>0.929142857142857</v>
      </c>
      <c r="AB1362" s="356">
        <v>0.941805225653207</v>
      </c>
      <c r="AC1362" s="356">
        <v>0.955012853470437</v>
      </c>
      <c r="AD1362" s="356">
        <v>0.929142857142857</v>
      </c>
      <c r="AE1362" s="356">
        <v>0.92</v>
      </c>
      <c r="AF1362" s="169">
        <v>0.998726114649682</v>
      </c>
      <c r="AG1362" s="169">
        <v>0.998846597462514</v>
      </c>
      <c r="AH1362" s="169">
        <v>0.998908296943231</v>
      </c>
      <c r="AI1362" s="169">
        <v>0.998726114649682</v>
      </c>
      <c r="AJ1362" s="356">
        <v>0.92</v>
      </c>
      <c r="AK1362" s="169">
        <v>0.95636025998143</v>
      </c>
      <c r="AL1362" s="169">
        <v>0.958076448828607</v>
      </c>
      <c r="AM1362" s="169">
        <v>0.967117988394584</v>
      </c>
      <c r="AN1362" s="169">
        <v>0.95636025998143</v>
      </c>
      <c r="AO1362" s="168">
        <v>0.99</v>
      </c>
      <c r="AP1362" s="358">
        <v>1</v>
      </c>
      <c r="AQ1362" s="358">
        <v>1</v>
      </c>
      <c r="AR1362" s="358">
        <v>1</v>
      </c>
      <c r="AS1362" s="359">
        <v>1</v>
      </c>
      <c r="AT1362" s="364">
        <v>0.0721861525408278</v>
      </c>
      <c r="AU1362" s="361">
        <v>0.125</v>
      </c>
      <c r="AV1362" s="362">
        <v>0.4</v>
      </c>
      <c r="AW1362" s="362">
        <v>0</v>
      </c>
      <c r="AX1362" s="362">
        <v>0.125</v>
      </c>
      <c r="AY1362" s="142"/>
      <c r="AZ1362" s="140"/>
    </row>
    <row r="1363" spans="1:52">
      <c r="A1363" s="138"/>
      <c r="B1363" s="142"/>
      <c r="C1363" s="172" t="s">
        <v>1974</v>
      </c>
      <c r="D1363" s="166" t="s">
        <v>26</v>
      </c>
      <c r="E1363" s="166" t="s">
        <v>1975</v>
      </c>
      <c r="F1363" s="167" t="s">
        <v>2576</v>
      </c>
      <c r="G1363" s="195" t="s">
        <v>2577</v>
      </c>
      <c r="H1363" s="195" t="s">
        <v>2577</v>
      </c>
      <c r="I1363" s="195" t="s">
        <v>2577</v>
      </c>
      <c r="J1363" s="195" t="s">
        <v>2577</v>
      </c>
      <c r="K1363" s="168">
        <v>0.9</v>
      </c>
      <c r="L1363" s="169">
        <v>0.9375</v>
      </c>
      <c r="M1363" s="169">
        <v>1</v>
      </c>
      <c r="N1363" s="170">
        <v>1</v>
      </c>
      <c r="O1363" s="170">
        <v>0.9375</v>
      </c>
      <c r="P1363" s="356">
        <v>0.9</v>
      </c>
      <c r="Q1363" s="357">
        <v>0.994628469113697</v>
      </c>
      <c r="R1363" s="169">
        <v>0.995475113122172</v>
      </c>
      <c r="S1363" s="169">
        <v>0.993288590604027</v>
      </c>
      <c r="T1363" s="169">
        <v>0.994628469113697</v>
      </c>
      <c r="U1363" s="356">
        <v>0.9</v>
      </c>
      <c r="V1363" s="169">
        <v>0.959713518352731</v>
      </c>
      <c r="W1363" s="169">
        <v>0.972850678733032</v>
      </c>
      <c r="X1363" s="169">
        <v>0.959731543624161</v>
      </c>
      <c r="Y1363" s="169">
        <v>0.959713518352731</v>
      </c>
      <c r="Z1363" s="356">
        <v>0.92</v>
      </c>
      <c r="AA1363" s="356">
        <v>0.967966573816156</v>
      </c>
      <c r="AB1363" s="356">
        <v>0.98005698005698</v>
      </c>
      <c r="AC1363" s="356">
        <v>0.960629921259842</v>
      </c>
      <c r="AD1363" s="356">
        <v>0.967966573816156</v>
      </c>
      <c r="AE1363" s="356">
        <v>0.92</v>
      </c>
      <c r="AF1363" s="169">
        <v>1</v>
      </c>
      <c r="AG1363" s="169">
        <v>1</v>
      </c>
      <c r="AH1363" s="169">
        <v>1</v>
      </c>
      <c r="AI1363" s="169">
        <v>1</v>
      </c>
      <c r="AJ1363" s="356">
        <v>0.92</v>
      </c>
      <c r="AK1363" s="169">
        <v>0.974511930585683</v>
      </c>
      <c r="AL1363" s="169">
        <v>0.986200098570725</v>
      </c>
      <c r="AM1363" s="169">
        <v>0.9731925264013</v>
      </c>
      <c r="AN1363" s="169">
        <v>0.974511930585683</v>
      </c>
      <c r="AO1363" s="168">
        <v>0.99</v>
      </c>
      <c r="AP1363" s="358">
        <v>1</v>
      </c>
      <c r="AQ1363" s="358">
        <v>1</v>
      </c>
      <c r="AR1363" s="358">
        <v>1</v>
      </c>
      <c r="AS1363" s="359">
        <v>1</v>
      </c>
      <c r="AT1363" s="364">
        <v>0.0721861525408278</v>
      </c>
      <c r="AU1363" s="361">
        <v>0</v>
      </c>
      <c r="AV1363" s="362">
        <v>0.1</v>
      </c>
      <c r="AW1363" s="362">
        <v>0.230769230769231</v>
      </c>
      <c r="AX1363" s="362">
        <v>0</v>
      </c>
      <c r="AY1363" s="142"/>
      <c r="AZ1363" s="140"/>
    </row>
    <row r="1364" spans="1:52">
      <c r="A1364" s="138"/>
      <c r="B1364" s="142"/>
      <c r="C1364" s="172" t="s">
        <v>1974</v>
      </c>
      <c r="D1364" s="166" t="s">
        <v>26</v>
      </c>
      <c r="E1364" s="166" t="s">
        <v>1975</v>
      </c>
      <c r="F1364" s="167" t="s">
        <v>2578</v>
      </c>
      <c r="G1364" s="195" t="s">
        <v>2579</v>
      </c>
      <c r="H1364" s="195" t="s">
        <v>2579</v>
      </c>
      <c r="I1364" s="195" t="s">
        <v>2579</v>
      </c>
      <c r="J1364" s="195" t="s">
        <v>2579</v>
      </c>
      <c r="K1364" s="168">
        <v>0.9</v>
      </c>
      <c r="L1364" s="169">
        <v>0.925925925925926</v>
      </c>
      <c r="M1364" s="169">
        <v>1</v>
      </c>
      <c r="N1364" s="170">
        <v>0.842105263157895</v>
      </c>
      <c r="O1364" s="170">
        <v>0.925925925925926</v>
      </c>
      <c r="P1364" s="356">
        <v>0.9</v>
      </c>
      <c r="Q1364" s="357">
        <v>0.988845144356955</v>
      </c>
      <c r="R1364" s="169">
        <v>0.951674903898957</v>
      </c>
      <c r="S1364" s="169">
        <v>0.981132075471698</v>
      </c>
      <c r="T1364" s="169">
        <v>0.988845144356955</v>
      </c>
      <c r="U1364" s="356">
        <v>0.9</v>
      </c>
      <c r="V1364" s="169">
        <v>0.916666666666667</v>
      </c>
      <c r="W1364" s="169">
        <v>0.911037891268534</v>
      </c>
      <c r="X1364" s="169">
        <v>0.930817610062893</v>
      </c>
      <c r="Y1364" s="169">
        <v>0.916666666666667</v>
      </c>
      <c r="Z1364" s="356">
        <v>0.92</v>
      </c>
      <c r="AA1364" s="356">
        <v>0.931034482758621</v>
      </c>
      <c r="AB1364" s="356">
        <v>0.944954128440367</v>
      </c>
      <c r="AC1364" s="356">
        <v>0.939484126984127</v>
      </c>
      <c r="AD1364" s="356">
        <v>0.931034482758621</v>
      </c>
      <c r="AE1364" s="356">
        <v>0.92</v>
      </c>
      <c r="AF1364" s="169">
        <v>0.993088942307692</v>
      </c>
      <c r="AG1364" s="169">
        <v>0.993615591397849</v>
      </c>
      <c r="AH1364" s="169">
        <v>0.994883203559511</v>
      </c>
      <c r="AI1364" s="169">
        <v>0.993088942307692</v>
      </c>
      <c r="AJ1364" s="356">
        <v>0.92</v>
      </c>
      <c r="AK1364" s="169">
        <v>0.95509084676037</v>
      </c>
      <c r="AL1364" s="169">
        <v>0.959933774834437</v>
      </c>
      <c r="AM1364" s="169">
        <v>0.94954128440367</v>
      </c>
      <c r="AN1364" s="169">
        <v>0.95509084676037</v>
      </c>
      <c r="AO1364" s="168">
        <v>0.99</v>
      </c>
      <c r="AP1364" s="358">
        <v>1</v>
      </c>
      <c r="AQ1364" s="358">
        <v>1</v>
      </c>
      <c r="AR1364" s="358">
        <v>1</v>
      </c>
      <c r="AS1364" s="359">
        <v>1</v>
      </c>
      <c r="AT1364" s="364">
        <v>0.0721861525408278</v>
      </c>
      <c r="AU1364" s="361">
        <v>0.0833333333333333</v>
      </c>
      <c r="AV1364" s="362">
        <v>0.368421052631579</v>
      </c>
      <c r="AW1364" s="362">
        <v>0</v>
      </c>
      <c r="AX1364" s="362">
        <v>0.0833333333333333</v>
      </c>
      <c r="AY1364" s="142"/>
      <c r="AZ1364" s="140"/>
    </row>
    <row r="1365" spans="1:52">
      <c r="A1365" s="138"/>
      <c r="B1365" s="142"/>
      <c r="C1365" s="172" t="s">
        <v>1974</v>
      </c>
      <c r="D1365" s="166" t="s">
        <v>26</v>
      </c>
      <c r="E1365" s="166" t="s">
        <v>1975</v>
      </c>
      <c r="F1365" s="167" t="s">
        <v>2580</v>
      </c>
      <c r="G1365" s="195" t="s">
        <v>2581</v>
      </c>
      <c r="H1365" s="195" t="s">
        <v>2581</v>
      </c>
      <c r="I1365" s="195" t="s">
        <v>2581</v>
      </c>
      <c r="J1365" s="195" t="s">
        <v>2581</v>
      </c>
      <c r="K1365" s="168">
        <v>0.9</v>
      </c>
      <c r="L1365" s="169">
        <v>1</v>
      </c>
      <c r="M1365" s="169">
        <v>0.956521739130435</v>
      </c>
      <c r="N1365" s="170">
        <v>0.882352941176471</v>
      </c>
      <c r="O1365" s="170">
        <v>1</v>
      </c>
      <c r="P1365" s="356">
        <v>0.9</v>
      </c>
      <c r="Q1365" s="357">
        <v>0.972924187725632</v>
      </c>
      <c r="R1365" s="169">
        <v>0.975282485875706</v>
      </c>
      <c r="S1365" s="169">
        <v>0.979617834394904</v>
      </c>
      <c r="T1365" s="169">
        <v>0.972924187725632</v>
      </c>
      <c r="U1365" s="356">
        <v>0.9</v>
      </c>
      <c r="V1365" s="169">
        <v>0.905234657039711</v>
      </c>
      <c r="W1365" s="169">
        <v>0.922316384180791</v>
      </c>
      <c r="X1365" s="169">
        <v>0.92484076433121</v>
      </c>
      <c r="Y1365" s="169">
        <v>0.905234657039711</v>
      </c>
      <c r="Z1365" s="356">
        <v>0.92</v>
      </c>
      <c r="AA1365" s="356">
        <v>0.873695198329854</v>
      </c>
      <c r="AB1365" s="356">
        <v>0.926940639269406</v>
      </c>
      <c r="AC1365" s="356">
        <v>0.918075422626788</v>
      </c>
      <c r="AD1365" s="356">
        <v>0.873695198329854</v>
      </c>
      <c r="AE1365" s="356">
        <v>0.92</v>
      </c>
      <c r="AF1365" s="169">
        <v>0.991419377904898</v>
      </c>
      <c r="AG1365" s="169">
        <v>0.997516556291391</v>
      </c>
      <c r="AH1365" s="169">
        <v>0.993525480367586</v>
      </c>
      <c r="AI1365" s="169">
        <v>0.991419377904898</v>
      </c>
      <c r="AJ1365" s="356">
        <v>0.92</v>
      </c>
      <c r="AK1365" s="169">
        <v>0.92264678471575</v>
      </c>
      <c r="AL1365" s="169">
        <v>0.953752181500873</v>
      </c>
      <c r="AM1365" s="169">
        <v>0.936936936936937</v>
      </c>
      <c r="AN1365" s="169">
        <v>0.92264678471575</v>
      </c>
      <c r="AO1365" s="168">
        <v>0.99</v>
      </c>
      <c r="AP1365" s="358">
        <v>1</v>
      </c>
      <c r="AQ1365" s="358">
        <v>1</v>
      </c>
      <c r="AR1365" s="358">
        <v>1</v>
      </c>
      <c r="AS1365" s="359">
        <v>1</v>
      </c>
      <c r="AT1365" s="364">
        <v>0.0721861525408278</v>
      </c>
      <c r="AU1365" s="361">
        <v>0.0454545454545455</v>
      </c>
      <c r="AV1365" s="362">
        <v>0.481481481481481</v>
      </c>
      <c r="AW1365" s="362">
        <v>0</v>
      </c>
      <c r="AX1365" s="362">
        <v>0.0454545454545455</v>
      </c>
      <c r="AY1365" s="142"/>
      <c r="AZ1365" s="140"/>
    </row>
    <row r="1366" spans="1:52">
      <c r="A1366" s="138"/>
      <c r="B1366" s="142"/>
      <c r="C1366" s="172" t="s">
        <v>1974</v>
      </c>
      <c r="D1366" s="166" t="s">
        <v>26</v>
      </c>
      <c r="E1366" s="166" t="s">
        <v>1975</v>
      </c>
      <c r="F1366" s="167" t="s">
        <v>2582</v>
      </c>
      <c r="G1366" s="195" t="s">
        <v>2583</v>
      </c>
      <c r="H1366" s="195" t="s">
        <v>2583</v>
      </c>
      <c r="I1366" s="195" t="s">
        <v>2583</v>
      </c>
      <c r="J1366" s="195" t="s">
        <v>2583</v>
      </c>
      <c r="K1366" s="168">
        <v>0.9</v>
      </c>
      <c r="L1366" s="169">
        <v>0.857142857142857</v>
      </c>
      <c r="M1366" s="169">
        <v>0.857142857142857</v>
      </c>
      <c r="N1366" s="170">
        <v>0.714285714285714</v>
      </c>
      <c r="O1366" s="170">
        <v>0.857142857142857</v>
      </c>
      <c r="P1366" s="356">
        <v>0.9</v>
      </c>
      <c r="Q1366" s="357">
        <v>0.988326848249027</v>
      </c>
      <c r="R1366" s="169">
        <v>0.990875912408759</v>
      </c>
      <c r="S1366" s="169">
        <v>0.991769547325103</v>
      </c>
      <c r="T1366" s="169">
        <v>0.988326848249027</v>
      </c>
      <c r="U1366" s="356">
        <v>0.9</v>
      </c>
      <c r="V1366" s="169">
        <v>0.95136186770428</v>
      </c>
      <c r="W1366" s="169">
        <v>0.925182481751825</v>
      </c>
      <c r="X1366" s="169">
        <v>0.897119341563786</v>
      </c>
      <c r="Y1366" s="169">
        <v>0.95136186770428</v>
      </c>
      <c r="Z1366" s="356">
        <v>0.92</v>
      </c>
      <c r="AA1366" s="356">
        <v>0.821002386634845</v>
      </c>
      <c r="AB1366" s="356">
        <v>0.961194029850746</v>
      </c>
      <c r="AC1366" s="356">
        <v>0.93127147766323</v>
      </c>
      <c r="AD1366" s="356">
        <v>0.821002386634845</v>
      </c>
      <c r="AE1366" s="356">
        <v>0.92</v>
      </c>
      <c r="AF1366" s="169">
        <v>1</v>
      </c>
      <c r="AG1366" s="169">
        <v>1</v>
      </c>
      <c r="AH1366" s="169">
        <v>1</v>
      </c>
      <c r="AI1366" s="169">
        <v>1</v>
      </c>
      <c r="AJ1366" s="356">
        <v>0.92</v>
      </c>
      <c r="AK1366" s="169">
        <v>0.909284951974386</v>
      </c>
      <c r="AL1366" s="169">
        <v>0.969422423556059</v>
      </c>
      <c r="AM1366" s="169">
        <v>0.947565543071161</v>
      </c>
      <c r="AN1366" s="169">
        <v>0.909284951974386</v>
      </c>
      <c r="AO1366" s="168">
        <v>0.99</v>
      </c>
      <c r="AP1366" s="358">
        <v>1</v>
      </c>
      <c r="AQ1366" s="358">
        <v>1</v>
      </c>
      <c r="AR1366" s="358">
        <v>1</v>
      </c>
      <c r="AS1366" s="359">
        <v>1</v>
      </c>
      <c r="AT1366" s="364">
        <v>0.0721861525408278</v>
      </c>
      <c r="AU1366" s="361">
        <v>0</v>
      </c>
      <c r="AV1366" s="362">
        <v>0</v>
      </c>
      <c r="AW1366" s="362">
        <v>0</v>
      </c>
      <c r="AX1366" s="362">
        <v>0</v>
      </c>
      <c r="AY1366" s="142"/>
      <c r="AZ1366" s="140"/>
    </row>
    <row r="1367" spans="1:52">
      <c r="A1367" s="138"/>
      <c r="B1367" s="142"/>
      <c r="C1367" s="172" t="s">
        <v>1974</v>
      </c>
      <c r="D1367" s="166" t="s">
        <v>26</v>
      </c>
      <c r="E1367" s="166" t="s">
        <v>1975</v>
      </c>
      <c r="F1367" s="167" t="s">
        <v>2584</v>
      </c>
      <c r="G1367" s="195" t="s">
        <v>2585</v>
      </c>
      <c r="H1367" s="195" t="s">
        <v>2585</v>
      </c>
      <c r="I1367" s="195" t="s">
        <v>2585</v>
      </c>
      <c r="J1367" s="195" t="s">
        <v>2585</v>
      </c>
      <c r="K1367" s="168">
        <v>0.9</v>
      </c>
      <c r="L1367" s="169">
        <v>0.869565217391304</v>
      </c>
      <c r="M1367" s="169">
        <v>1</v>
      </c>
      <c r="N1367" s="170">
        <v>0.947368421052632</v>
      </c>
      <c r="O1367" s="170">
        <v>0.869565217391304</v>
      </c>
      <c r="P1367" s="356">
        <v>0.9</v>
      </c>
      <c r="Q1367" s="357">
        <v>0.977557411273486</v>
      </c>
      <c r="R1367" s="169">
        <v>0.978577202910267</v>
      </c>
      <c r="S1367" s="169">
        <v>0.981846882399369</v>
      </c>
      <c r="T1367" s="169">
        <v>0.977557411273486</v>
      </c>
      <c r="U1367" s="356">
        <v>0.9</v>
      </c>
      <c r="V1367" s="169">
        <v>0.947286012526096</v>
      </c>
      <c r="W1367" s="169">
        <v>0.928455941794665</v>
      </c>
      <c r="X1367" s="169">
        <v>0.940015785319653</v>
      </c>
      <c r="Y1367" s="169">
        <v>0.947286012526096</v>
      </c>
      <c r="Z1367" s="356">
        <v>0.92</v>
      </c>
      <c r="AA1367" s="356">
        <v>0.946822308690013</v>
      </c>
      <c r="AB1367" s="356">
        <v>0.952621604548326</v>
      </c>
      <c r="AC1367" s="356">
        <v>0.942700156985871</v>
      </c>
      <c r="AD1367" s="356">
        <v>0.946822308690013</v>
      </c>
      <c r="AE1367" s="356">
        <v>0.92</v>
      </c>
      <c r="AF1367" s="169">
        <v>0.997111019397441</v>
      </c>
      <c r="AG1367" s="169">
        <v>0.999364944961897</v>
      </c>
      <c r="AH1367" s="169">
        <v>0.998855835240275</v>
      </c>
      <c r="AI1367" s="169">
        <v>0.997111019397441</v>
      </c>
      <c r="AJ1367" s="356">
        <v>0.92</v>
      </c>
      <c r="AK1367" s="169">
        <v>0.959887005649718</v>
      </c>
      <c r="AL1367" s="169">
        <v>0.966231205324131</v>
      </c>
      <c r="AM1367" s="169">
        <v>0.957890594254231</v>
      </c>
      <c r="AN1367" s="169">
        <v>0.959887005649718</v>
      </c>
      <c r="AO1367" s="168">
        <v>0.99</v>
      </c>
      <c r="AP1367" s="358">
        <v>1</v>
      </c>
      <c r="AQ1367" s="358">
        <v>1</v>
      </c>
      <c r="AR1367" s="358">
        <v>1</v>
      </c>
      <c r="AS1367" s="359">
        <v>1</v>
      </c>
      <c r="AT1367" s="364">
        <v>0.0721861525408278</v>
      </c>
      <c r="AU1367" s="361">
        <v>0</v>
      </c>
      <c r="AV1367" s="362">
        <v>0.130434782608696</v>
      </c>
      <c r="AW1367" s="362">
        <v>0.0833333333333333</v>
      </c>
      <c r="AX1367" s="362">
        <v>0</v>
      </c>
      <c r="AY1367" s="142"/>
      <c r="AZ1367" s="140"/>
    </row>
    <row r="1368" spans="1:52">
      <c r="A1368" s="138"/>
      <c r="B1368" s="142"/>
      <c r="C1368" s="172" t="s">
        <v>1974</v>
      </c>
      <c r="D1368" s="166" t="s">
        <v>26</v>
      </c>
      <c r="E1368" s="166" t="s">
        <v>1975</v>
      </c>
      <c r="F1368" s="167" t="s">
        <v>2586</v>
      </c>
      <c r="G1368" s="195" t="s">
        <v>2587</v>
      </c>
      <c r="H1368" s="195" t="s">
        <v>2587</v>
      </c>
      <c r="I1368" s="195" t="s">
        <v>2587</v>
      </c>
      <c r="J1368" s="195" t="s">
        <v>2587</v>
      </c>
      <c r="K1368" s="168">
        <v>0.9</v>
      </c>
      <c r="L1368" s="169">
        <v>1</v>
      </c>
      <c r="M1368" s="169">
        <v>0.956521739130435</v>
      </c>
      <c r="N1368" s="170">
        <v>0.952380952380952</v>
      </c>
      <c r="O1368" s="170">
        <v>1</v>
      </c>
      <c r="P1368" s="356">
        <v>0.9</v>
      </c>
      <c r="Q1368" s="357">
        <v>0.991790817877774</v>
      </c>
      <c r="R1368" s="169">
        <v>0.970405445398047</v>
      </c>
      <c r="S1368" s="169">
        <v>0.990831295843521</v>
      </c>
      <c r="T1368" s="169">
        <v>0.991790817877774</v>
      </c>
      <c r="U1368" s="356">
        <v>0.9</v>
      </c>
      <c r="V1368" s="169">
        <v>0.939799331103679</v>
      </c>
      <c r="W1368" s="169">
        <v>0.910624445102101</v>
      </c>
      <c r="X1368" s="169">
        <v>0.942542787286064</v>
      </c>
      <c r="Y1368" s="169">
        <v>0.939799331103679</v>
      </c>
      <c r="Z1368" s="356">
        <v>0.92</v>
      </c>
      <c r="AA1368" s="356">
        <v>0.945759793370641</v>
      </c>
      <c r="AB1368" s="356">
        <v>0.945113314447592</v>
      </c>
      <c r="AC1368" s="356">
        <v>0.961864406779661</v>
      </c>
      <c r="AD1368" s="356">
        <v>0.945759793370641</v>
      </c>
      <c r="AE1368" s="356">
        <v>0.92</v>
      </c>
      <c r="AF1368" s="169">
        <v>0.996734693877551</v>
      </c>
      <c r="AG1368" s="169">
        <v>0.997821350762527</v>
      </c>
      <c r="AH1368" s="169">
        <v>0.99681592039801</v>
      </c>
      <c r="AI1368" s="169">
        <v>0.996734693877551</v>
      </c>
      <c r="AJ1368" s="356">
        <v>0.92</v>
      </c>
      <c r="AK1368" s="169">
        <v>0.968430335097002</v>
      </c>
      <c r="AL1368" s="169">
        <v>0.963566016443656</v>
      </c>
      <c r="AM1368" s="169">
        <v>0.971010638297872</v>
      </c>
      <c r="AN1368" s="169">
        <v>0.968430335097002</v>
      </c>
      <c r="AO1368" s="168">
        <v>0.99</v>
      </c>
      <c r="AP1368" s="358">
        <v>1</v>
      </c>
      <c r="AQ1368" s="358">
        <v>1</v>
      </c>
      <c r="AR1368" s="358">
        <v>1</v>
      </c>
      <c r="AS1368" s="359">
        <v>1</v>
      </c>
      <c r="AT1368" s="364">
        <v>0.0721861525408278</v>
      </c>
      <c r="AU1368" s="361">
        <v>0.010989010989011</v>
      </c>
      <c r="AV1368" s="362">
        <v>0.153846153846154</v>
      </c>
      <c r="AW1368" s="362">
        <v>0.0136986301369863</v>
      </c>
      <c r="AX1368" s="362">
        <v>0.010989010989011</v>
      </c>
      <c r="AY1368" s="142"/>
      <c r="AZ1368" s="140"/>
    </row>
    <row r="1369" spans="1:52">
      <c r="A1369" s="138"/>
      <c r="B1369" s="142"/>
      <c r="C1369" s="172" t="s">
        <v>1974</v>
      </c>
      <c r="D1369" s="166" t="s">
        <v>26</v>
      </c>
      <c r="E1369" s="166" t="s">
        <v>1975</v>
      </c>
      <c r="F1369" s="167" t="s">
        <v>2588</v>
      </c>
      <c r="G1369" s="195" t="s">
        <v>2589</v>
      </c>
      <c r="H1369" s="195" t="s">
        <v>2589</v>
      </c>
      <c r="I1369" s="195" t="s">
        <v>2589</v>
      </c>
      <c r="J1369" s="195" t="s">
        <v>2589</v>
      </c>
      <c r="K1369" s="168">
        <v>0.9</v>
      </c>
      <c r="L1369" s="169">
        <v>0.960526315789474</v>
      </c>
      <c r="M1369" s="169">
        <v>0.962962962962963</v>
      </c>
      <c r="N1369" s="170">
        <v>0.984375</v>
      </c>
      <c r="O1369" s="170">
        <v>0.960526315789474</v>
      </c>
      <c r="P1369" s="356">
        <v>0.9</v>
      </c>
      <c r="Q1369" s="357">
        <v>0.977292576419214</v>
      </c>
      <c r="R1369" s="169">
        <v>0.990861889927311</v>
      </c>
      <c r="S1369" s="169">
        <v>0.994360086767896</v>
      </c>
      <c r="T1369" s="169">
        <v>0.977292576419214</v>
      </c>
      <c r="U1369" s="356">
        <v>0.9</v>
      </c>
      <c r="V1369" s="169">
        <v>0.929257641921397</v>
      </c>
      <c r="W1369" s="169">
        <v>0.938110072689512</v>
      </c>
      <c r="X1369" s="169">
        <v>0.93058568329718</v>
      </c>
      <c r="Y1369" s="169">
        <v>0.929257641921397</v>
      </c>
      <c r="Z1369" s="356">
        <v>0.92</v>
      </c>
      <c r="AA1369" s="356">
        <v>0.937679769894535</v>
      </c>
      <c r="AB1369" s="356">
        <v>0.959430413756045</v>
      </c>
      <c r="AC1369" s="356">
        <v>0.961850936064995</v>
      </c>
      <c r="AD1369" s="356">
        <v>0.937679769894535</v>
      </c>
      <c r="AE1369" s="356">
        <v>0.92</v>
      </c>
      <c r="AF1369" s="169">
        <v>0.997499218505783</v>
      </c>
      <c r="AG1369" s="169">
        <v>0.997002997002997</v>
      </c>
      <c r="AH1369" s="169">
        <v>0.997874350495985</v>
      </c>
      <c r="AI1369" s="169">
        <v>0.997499218505783</v>
      </c>
      <c r="AJ1369" s="356">
        <v>0.92</v>
      </c>
      <c r="AK1369" s="169">
        <v>0.96065826690666</v>
      </c>
      <c r="AL1369" s="169">
        <v>0.968138690406466</v>
      </c>
      <c r="AM1369" s="169">
        <v>0.969826747128674</v>
      </c>
      <c r="AN1369" s="169">
        <v>0.96065826690666</v>
      </c>
      <c r="AO1369" s="168">
        <v>0.99</v>
      </c>
      <c r="AP1369" s="358">
        <v>1</v>
      </c>
      <c r="AQ1369" s="358">
        <v>1</v>
      </c>
      <c r="AR1369" s="358">
        <v>1</v>
      </c>
      <c r="AS1369" s="359">
        <v>1</v>
      </c>
      <c r="AT1369" s="364">
        <v>0.0721861525408278</v>
      </c>
      <c r="AU1369" s="361">
        <v>0.0128205128205128</v>
      </c>
      <c r="AV1369" s="362">
        <v>0.0833333333333333</v>
      </c>
      <c r="AW1369" s="362">
        <v>0.0727272727272727</v>
      </c>
      <c r="AX1369" s="362">
        <v>0.0128205128205128</v>
      </c>
      <c r="AY1369" s="142"/>
      <c r="AZ1369" s="140"/>
    </row>
    <row r="1370" spans="1:52">
      <c r="A1370" s="138"/>
      <c r="B1370" s="142"/>
      <c r="C1370" s="172" t="s">
        <v>1974</v>
      </c>
      <c r="D1370" s="166" t="s">
        <v>26</v>
      </c>
      <c r="E1370" s="166" t="s">
        <v>1975</v>
      </c>
      <c r="F1370" s="167" t="s">
        <v>2590</v>
      </c>
      <c r="G1370" s="195" t="s">
        <v>2591</v>
      </c>
      <c r="H1370" s="195" t="s">
        <v>2591</v>
      </c>
      <c r="I1370" s="195" t="s">
        <v>2591</v>
      </c>
      <c r="J1370" s="195" t="s">
        <v>2591</v>
      </c>
      <c r="K1370" s="168">
        <v>0.9</v>
      </c>
      <c r="L1370" s="169">
        <v>1</v>
      </c>
      <c r="M1370" s="169">
        <v>1</v>
      </c>
      <c r="N1370" s="170">
        <v>1</v>
      </c>
      <c r="O1370" s="170">
        <v>1</v>
      </c>
      <c r="P1370" s="356">
        <v>0.9</v>
      </c>
      <c r="Q1370" s="357">
        <v>0.986229508196721</v>
      </c>
      <c r="R1370" s="169">
        <v>0.990007137758744</v>
      </c>
      <c r="S1370" s="169">
        <v>0.994497936726272</v>
      </c>
      <c r="T1370" s="169">
        <v>0.986229508196721</v>
      </c>
      <c r="U1370" s="356">
        <v>0.9</v>
      </c>
      <c r="V1370" s="169">
        <v>0.933770491803279</v>
      </c>
      <c r="W1370" s="169">
        <v>0.909350463954318</v>
      </c>
      <c r="X1370" s="169">
        <v>0.927097661623109</v>
      </c>
      <c r="Y1370" s="169">
        <v>0.933770491803279</v>
      </c>
      <c r="Z1370" s="356">
        <v>0.92</v>
      </c>
      <c r="AA1370" s="356">
        <v>0.939330543933054</v>
      </c>
      <c r="AB1370" s="356">
        <v>0.948333333333333</v>
      </c>
      <c r="AC1370" s="356">
        <v>0.949152542372881</v>
      </c>
      <c r="AD1370" s="356">
        <v>0.939330543933054</v>
      </c>
      <c r="AE1370" s="356">
        <v>0.92</v>
      </c>
      <c r="AF1370" s="169">
        <v>0.998466257668712</v>
      </c>
      <c r="AG1370" s="169">
        <v>0.972099853157122</v>
      </c>
      <c r="AH1370" s="169">
        <v>0.993583868010999</v>
      </c>
      <c r="AI1370" s="169">
        <v>0.998466257668712</v>
      </c>
      <c r="AJ1370" s="356">
        <v>0.92</v>
      </c>
      <c r="AK1370" s="169">
        <v>0.961893301243482</v>
      </c>
      <c r="AL1370" s="169">
        <v>0.966935793925413</v>
      </c>
      <c r="AM1370" s="169">
        <v>0.966522008679479</v>
      </c>
      <c r="AN1370" s="169">
        <v>0.961893301243482</v>
      </c>
      <c r="AO1370" s="168">
        <v>0.99</v>
      </c>
      <c r="AP1370" s="358">
        <v>1</v>
      </c>
      <c r="AQ1370" s="358">
        <v>1</v>
      </c>
      <c r="AR1370" s="358">
        <v>1</v>
      </c>
      <c r="AS1370" s="359">
        <v>1</v>
      </c>
      <c r="AT1370" s="364">
        <v>0.0721861525408278</v>
      </c>
      <c r="AU1370" s="361">
        <v>0</v>
      </c>
      <c r="AV1370" s="362">
        <v>0.260869565217391</v>
      </c>
      <c r="AW1370" s="362">
        <v>0</v>
      </c>
      <c r="AX1370" s="362">
        <v>0</v>
      </c>
      <c r="AY1370" s="142"/>
      <c r="AZ1370" s="140"/>
    </row>
    <row r="1371" spans="1:52">
      <c r="A1371" s="138"/>
      <c r="B1371" s="142"/>
      <c r="C1371" s="172" t="s">
        <v>1974</v>
      </c>
      <c r="D1371" s="166" t="s">
        <v>26</v>
      </c>
      <c r="E1371" s="166" t="s">
        <v>1975</v>
      </c>
      <c r="F1371" s="167" t="s">
        <v>2592</v>
      </c>
      <c r="G1371" s="195" t="s">
        <v>2593</v>
      </c>
      <c r="H1371" s="195" t="s">
        <v>2593</v>
      </c>
      <c r="I1371" s="195" t="s">
        <v>2593</v>
      </c>
      <c r="J1371" s="195" t="s">
        <v>2593</v>
      </c>
      <c r="K1371" s="168">
        <v>0.9</v>
      </c>
      <c r="L1371" s="169">
        <v>0.929824561403509</v>
      </c>
      <c r="M1371" s="169">
        <v>0.898305084745763</v>
      </c>
      <c r="N1371" s="170">
        <v>0.875</v>
      </c>
      <c r="O1371" s="170">
        <v>0.929824561403509</v>
      </c>
      <c r="P1371" s="356">
        <v>0.9</v>
      </c>
      <c r="Q1371" s="357">
        <v>0.936952714535902</v>
      </c>
      <c r="R1371" s="169">
        <v>0.906861530839732</v>
      </c>
      <c r="S1371" s="169">
        <v>0.956363636363636</v>
      </c>
      <c r="T1371" s="169">
        <v>0.936952714535902</v>
      </c>
      <c r="U1371" s="356">
        <v>0.9</v>
      </c>
      <c r="V1371" s="169">
        <v>0.878158618964223</v>
      </c>
      <c r="W1371" s="169">
        <v>0.885558583106267</v>
      </c>
      <c r="X1371" s="169">
        <v>0.907532467532468</v>
      </c>
      <c r="Y1371" s="169">
        <v>0.878158618964223</v>
      </c>
      <c r="Z1371" s="356">
        <v>0.92</v>
      </c>
      <c r="AA1371" s="356">
        <v>0.913405797101449</v>
      </c>
      <c r="AB1371" s="356">
        <v>0.935683969964088</v>
      </c>
      <c r="AC1371" s="356">
        <v>0.91453328081922</v>
      </c>
      <c r="AD1371" s="356">
        <v>0.913405797101449</v>
      </c>
      <c r="AE1371" s="356">
        <v>0.92</v>
      </c>
      <c r="AF1371" s="169">
        <v>0.993700787401575</v>
      </c>
      <c r="AG1371" s="169">
        <v>0.992168674698795</v>
      </c>
      <c r="AH1371" s="169">
        <v>0.983434343434343</v>
      </c>
      <c r="AI1371" s="169">
        <v>0.993700787401575</v>
      </c>
      <c r="AJ1371" s="356">
        <v>0.92</v>
      </c>
      <c r="AK1371" s="169">
        <v>0.939923619271445</v>
      </c>
      <c r="AL1371" s="169">
        <v>0.957042253521127</v>
      </c>
      <c r="AM1371" s="169">
        <v>0.932138857782755</v>
      </c>
      <c r="AN1371" s="169">
        <v>0.939923619271445</v>
      </c>
      <c r="AO1371" s="168">
        <v>0.99</v>
      </c>
      <c r="AP1371" s="358">
        <v>1</v>
      </c>
      <c r="AQ1371" s="358">
        <v>1</v>
      </c>
      <c r="AR1371" s="358">
        <v>1</v>
      </c>
      <c r="AS1371" s="359">
        <v>1</v>
      </c>
      <c r="AT1371" s="364">
        <v>0.0721861525408278</v>
      </c>
      <c r="AU1371" s="361">
        <v>0.0574712643678161</v>
      </c>
      <c r="AV1371" s="362">
        <v>0.197368421052632</v>
      </c>
      <c r="AW1371" s="362">
        <v>0.03125</v>
      </c>
      <c r="AX1371" s="362">
        <v>0.0574712643678161</v>
      </c>
      <c r="AY1371" s="142"/>
      <c r="AZ1371" s="140"/>
    </row>
    <row r="1372" spans="1:52">
      <c r="A1372" s="138"/>
      <c r="B1372" s="142"/>
      <c r="C1372" s="172" t="s">
        <v>1974</v>
      </c>
      <c r="D1372" s="166" t="s">
        <v>26</v>
      </c>
      <c r="E1372" s="166" t="s">
        <v>1975</v>
      </c>
      <c r="F1372" s="167" t="s">
        <v>2594</v>
      </c>
      <c r="G1372" s="195" t="s">
        <v>2595</v>
      </c>
      <c r="H1372" s="195" t="s">
        <v>2595</v>
      </c>
      <c r="I1372" s="195" t="s">
        <v>2595</v>
      </c>
      <c r="J1372" s="195" t="s">
        <v>2595</v>
      </c>
      <c r="K1372" s="168">
        <v>0.9</v>
      </c>
      <c r="L1372" s="169">
        <v>0.918918918918919</v>
      </c>
      <c r="M1372" s="169">
        <v>0.815789473684211</v>
      </c>
      <c r="N1372" s="170">
        <v>0.871428571428571</v>
      </c>
      <c r="O1372" s="170">
        <v>0.918918918918919</v>
      </c>
      <c r="P1372" s="356">
        <v>0.9</v>
      </c>
      <c r="Q1372" s="357">
        <v>0.867209302325581</v>
      </c>
      <c r="R1372" s="169">
        <v>0.922698178237321</v>
      </c>
      <c r="S1372" s="169">
        <v>0.950741525423729</v>
      </c>
      <c r="T1372" s="169">
        <v>0.867209302325581</v>
      </c>
      <c r="U1372" s="356">
        <v>0.9</v>
      </c>
      <c r="V1372" s="169">
        <v>0.617209302325581</v>
      </c>
      <c r="W1372" s="169">
        <v>0.667651403249631</v>
      </c>
      <c r="X1372" s="169">
        <v>0.833686440677966</v>
      </c>
      <c r="Y1372" s="169">
        <v>0.617209302325581</v>
      </c>
      <c r="Z1372" s="356">
        <v>0.92</v>
      </c>
      <c r="AA1372" s="356">
        <v>0.824232081911263</v>
      </c>
      <c r="AB1372" s="356">
        <v>0.802469135802469</v>
      </c>
      <c r="AC1372" s="356">
        <v>0.865325077399381</v>
      </c>
      <c r="AD1372" s="356">
        <v>0.824232081911263</v>
      </c>
      <c r="AE1372" s="356">
        <v>0.92</v>
      </c>
      <c r="AF1372" s="169">
        <v>0.995777027027027</v>
      </c>
      <c r="AG1372" s="169">
        <v>0.998225377107365</v>
      </c>
      <c r="AH1372" s="169">
        <v>0.992233009708738</v>
      </c>
      <c r="AI1372" s="169">
        <v>0.995777027027027</v>
      </c>
      <c r="AJ1372" s="356">
        <v>0.92</v>
      </c>
      <c r="AK1372" s="169">
        <v>0.880827586206897</v>
      </c>
      <c r="AL1372" s="169">
        <v>0.873852609493837</v>
      </c>
      <c r="AM1372" s="169">
        <v>0.895796064400716</v>
      </c>
      <c r="AN1372" s="169">
        <v>0.880827586206897</v>
      </c>
      <c r="AO1372" s="168">
        <v>0.99</v>
      </c>
      <c r="AP1372" s="358">
        <v>1</v>
      </c>
      <c r="AQ1372" s="358">
        <v>1</v>
      </c>
      <c r="AR1372" s="358">
        <v>1</v>
      </c>
      <c r="AS1372" s="359">
        <v>1</v>
      </c>
      <c r="AT1372" s="364">
        <v>0.0721861525408278</v>
      </c>
      <c r="AU1372" s="361">
        <v>0</v>
      </c>
      <c r="AV1372" s="362">
        <v>0.166666666666667</v>
      </c>
      <c r="AW1372" s="362">
        <v>0.0512820512820513</v>
      </c>
      <c r="AX1372" s="362">
        <v>0</v>
      </c>
      <c r="AY1372" s="142"/>
      <c r="AZ1372" s="140"/>
    </row>
    <row r="1373" spans="1:52">
      <c r="A1373" s="138"/>
      <c r="B1373" s="142"/>
      <c r="C1373" s="172" t="s">
        <v>1974</v>
      </c>
      <c r="D1373" s="166" t="s">
        <v>26</v>
      </c>
      <c r="E1373" s="166" t="s">
        <v>1975</v>
      </c>
      <c r="F1373" s="167" t="s">
        <v>2596</v>
      </c>
      <c r="G1373" s="195" t="s">
        <v>2597</v>
      </c>
      <c r="H1373" s="195" t="s">
        <v>2597</v>
      </c>
      <c r="I1373" s="195" t="s">
        <v>2597</v>
      </c>
      <c r="J1373" s="195" t="s">
        <v>2597</v>
      </c>
      <c r="K1373" s="168">
        <v>0.9</v>
      </c>
      <c r="L1373" s="169">
        <v>1</v>
      </c>
      <c r="M1373" s="169">
        <v>1</v>
      </c>
      <c r="N1373" s="170">
        <v>1</v>
      </c>
      <c r="O1373" s="170">
        <v>1</v>
      </c>
      <c r="P1373" s="356">
        <v>0.9</v>
      </c>
      <c r="Q1373" s="357">
        <v>0.984028048305415</v>
      </c>
      <c r="R1373" s="169">
        <v>0.982562277580071</v>
      </c>
      <c r="S1373" s="169">
        <v>0.99452269170579</v>
      </c>
      <c r="T1373" s="169">
        <v>0.984028048305415</v>
      </c>
      <c r="U1373" s="356">
        <v>0.9</v>
      </c>
      <c r="V1373" s="169">
        <v>0.925594078691079</v>
      </c>
      <c r="W1373" s="169">
        <v>0.925978647686833</v>
      </c>
      <c r="X1373" s="169">
        <v>0.928794992175274</v>
      </c>
      <c r="Y1373" s="169">
        <v>0.925594078691079</v>
      </c>
      <c r="Z1373" s="356">
        <v>0.92</v>
      </c>
      <c r="AA1373" s="356">
        <v>0.957110609480813</v>
      </c>
      <c r="AB1373" s="356">
        <v>0.952275740167919</v>
      </c>
      <c r="AC1373" s="356">
        <v>0.942618384401114</v>
      </c>
      <c r="AD1373" s="356">
        <v>0.957110609480813</v>
      </c>
      <c r="AE1373" s="356">
        <v>0.92</v>
      </c>
      <c r="AF1373" s="169">
        <v>0.996480938416422</v>
      </c>
      <c r="AG1373" s="169">
        <v>0.997212931995541</v>
      </c>
      <c r="AH1373" s="169">
        <v>0.992822966507177</v>
      </c>
      <c r="AI1373" s="169">
        <v>0.996480938416422</v>
      </c>
      <c r="AJ1373" s="356">
        <v>0.92</v>
      </c>
      <c r="AK1373" s="169">
        <v>0.970197157267309</v>
      </c>
      <c r="AL1373" s="169">
        <v>0.968854721072344</v>
      </c>
      <c r="AM1373" s="169">
        <v>0.959323136999675</v>
      </c>
      <c r="AN1373" s="169">
        <v>0.970197157267309</v>
      </c>
      <c r="AO1373" s="168">
        <v>0.99</v>
      </c>
      <c r="AP1373" s="358">
        <v>1</v>
      </c>
      <c r="AQ1373" s="358">
        <v>1</v>
      </c>
      <c r="AR1373" s="358">
        <v>1</v>
      </c>
      <c r="AS1373" s="359">
        <v>1</v>
      </c>
      <c r="AT1373" s="364">
        <v>0.0721861525408278</v>
      </c>
      <c r="AU1373" s="361">
        <v>0.025</v>
      </c>
      <c r="AV1373" s="362">
        <v>0.0882352941176471</v>
      </c>
      <c r="AW1373" s="362">
        <v>0.0666666666666667</v>
      </c>
      <c r="AX1373" s="362">
        <v>0.025</v>
      </c>
      <c r="AY1373" s="142"/>
      <c r="AZ1373" s="140"/>
    </row>
    <row r="1374" spans="1:52">
      <c r="A1374" s="138"/>
      <c r="B1374" s="142"/>
      <c r="C1374" s="172" t="s">
        <v>1974</v>
      </c>
      <c r="D1374" s="166" t="s">
        <v>26</v>
      </c>
      <c r="E1374" s="166" t="s">
        <v>1975</v>
      </c>
      <c r="F1374" s="167" t="s">
        <v>2598</v>
      </c>
      <c r="G1374" s="195" t="s">
        <v>2599</v>
      </c>
      <c r="H1374" s="195" t="s">
        <v>2599</v>
      </c>
      <c r="I1374" s="195" t="s">
        <v>2599</v>
      </c>
      <c r="J1374" s="195" t="s">
        <v>2599</v>
      </c>
      <c r="K1374" s="168">
        <v>0.9</v>
      </c>
      <c r="L1374" s="169">
        <v>1</v>
      </c>
      <c r="M1374" s="169">
        <v>1</v>
      </c>
      <c r="N1374" s="170">
        <v>1</v>
      </c>
      <c r="O1374" s="170">
        <v>1</v>
      </c>
      <c r="P1374" s="356">
        <v>0.9</v>
      </c>
      <c r="Q1374" s="357">
        <v>0.992542878448919</v>
      </c>
      <c r="R1374" s="169">
        <v>0.996557000765111</v>
      </c>
      <c r="S1374" s="169">
        <v>0.995492111194591</v>
      </c>
      <c r="T1374" s="169">
        <v>0.992542878448919</v>
      </c>
      <c r="U1374" s="356">
        <v>0.9</v>
      </c>
      <c r="V1374" s="169">
        <v>0.921700223713647</v>
      </c>
      <c r="W1374" s="169">
        <v>0.912777352716144</v>
      </c>
      <c r="X1374" s="169">
        <v>0.90007513148009</v>
      </c>
      <c r="Y1374" s="169">
        <v>0.921700223713647</v>
      </c>
      <c r="Z1374" s="356">
        <v>0.92</v>
      </c>
      <c r="AA1374" s="356">
        <v>0.965367965367965</v>
      </c>
      <c r="AB1374" s="356">
        <v>0.979403110550652</v>
      </c>
      <c r="AC1374" s="356">
        <v>0.980143408714837</v>
      </c>
      <c r="AD1374" s="356">
        <v>0.965367965367965</v>
      </c>
      <c r="AE1374" s="356">
        <v>0.92</v>
      </c>
      <c r="AF1374" s="169">
        <v>0.996450754214729</v>
      </c>
      <c r="AG1374" s="169">
        <v>0.995345228859581</v>
      </c>
      <c r="AH1374" s="169">
        <v>0.994505494505495</v>
      </c>
      <c r="AI1374" s="169">
        <v>0.996450754214729</v>
      </c>
      <c r="AJ1374" s="356">
        <v>0.92</v>
      </c>
      <c r="AK1374" s="169">
        <v>0.976713532513181</v>
      </c>
      <c r="AL1374" s="169">
        <v>0.983376727418386</v>
      </c>
      <c r="AM1374" s="169">
        <v>0.981870229007634</v>
      </c>
      <c r="AN1374" s="169">
        <v>0.976713532513181</v>
      </c>
      <c r="AO1374" s="168">
        <v>0.99</v>
      </c>
      <c r="AP1374" s="358">
        <v>1</v>
      </c>
      <c r="AQ1374" s="358">
        <v>1</v>
      </c>
      <c r="AR1374" s="358">
        <v>1</v>
      </c>
      <c r="AS1374" s="359">
        <v>1</v>
      </c>
      <c r="AT1374" s="364">
        <v>0.0721861525408278</v>
      </c>
      <c r="AU1374" s="361">
        <v>0</v>
      </c>
      <c r="AV1374" s="362">
        <v>0.137931034482759</v>
      </c>
      <c r="AW1374" s="362">
        <v>0.0454545454545455</v>
      </c>
      <c r="AX1374" s="362">
        <v>0</v>
      </c>
      <c r="AY1374" s="142"/>
      <c r="AZ1374" s="140"/>
    </row>
    <row r="1375" spans="1:52">
      <c r="A1375" s="138"/>
      <c r="B1375" s="142"/>
      <c r="C1375" s="172" t="s">
        <v>1974</v>
      </c>
      <c r="D1375" s="166" t="s">
        <v>26</v>
      </c>
      <c r="E1375" s="166" t="s">
        <v>1975</v>
      </c>
      <c r="F1375" s="167" t="s">
        <v>2600</v>
      </c>
      <c r="G1375" s="195" t="s">
        <v>2601</v>
      </c>
      <c r="H1375" s="195" t="s">
        <v>2601</v>
      </c>
      <c r="I1375" s="195" t="s">
        <v>2601</v>
      </c>
      <c r="J1375" s="195" t="s">
        <v>2601</v>
      </c>
      <c r="K1375" s="168">
        <v>0.9</v>
      </c>
      <c r="L1375" s="169">
        <v>1</v>
      </c>
      <c r="M1375" s="169">
        <v>0.971428571428571</v>
      </c>
      <c r="N1375" s="170">
        <v>0.961538461538462</v>
      </c>
      <c r="O1375" s="170">
        <v>1</v>
      </c>
      <c r="P1375" s="356">
        <v>0.9</v>
      </c>
      <c r="Q1375" s="357">
        <v>0.998882681564246</v>
      </c>
      <c r="R1375" s="169">
        <v>0.985835694050991</v>
      </c>
      <c r="S1375" s="169">
        <v>0.998625429553265</v>
      </c>
      <c r="T1375" s="169">
        <v>0.998882681564246</v>
      </c>
      <c r="U1375" s="356">
        <v>0.9</v>
      </c>
      <c r="V1375" s="169">
        <v>0.954189944134078</v>
      </c>
      <c r="W1375" s="169">
        <v>0.954674220963173</v>
      </c>
      <c r="X1375" s="169">
        <v>0.953951890034364</v>
      </c>
      <c r="Y1375" s="169">
        <v>0.954189944134078</v>
      </c>
      <c r="Z1375" s="356">
        <v>0.92</v>
      </c>
      <c r="AA1375" s="356">
        <v>0.984811664641555</v>
      </c>
      <c r="AB1375" s="356">
        <v>0.977562158884172</v>
      </c>
      <c r="AC1375" s="356">
        <v>0.96943231441048</v>
      </c>
      <c r="AD1375" s="356">
        <v>0.984811664641555</v>
      </c>
      <c r="AE1375" s="356">
        <v>0.92</v>
      </c>
      <c r="AF1375" s="169">
        <v>1</v>
      </c>
      <c r="AG1375" s="169">
        <v>0.999467802022352</v>
      </c>
      <c r="AH1375" s="169">
        <v>1</v>
      </c>
      <c r="AI1375" s="169">
        <v>1</v>
      </c>
      <c r="AJ1375" s="356">
        <v>0.92</v>
      </c>
      <c r="AK1375" s="169">
        <v>0.986957552762627</v>
      </c>
      <c r="AL1375" s="169">
        <v>0.983009166107758</v>
      </c>
      <c r="AM1375" s="169">
        <v>0.981265464828561</v>
      </c>
      <c r="AN1375" s="169">
        <v>0.986957552762627</v>
      </c>
      <c r="AO1375" s="168">
        <v>0.99</v>
      </c>
      <c r="AP1375" s="358">
        <v>1</v>
      </c>
      <c r="AQ1375" s="358">
        <v>1</v>
      </c>
      <c r="AR1375" s="358">
        <v>1</v>
      </c>
      <c r="AS1375" s="359">
        <v>1</v>
      </c>
      <c r="AT1375" s="364">
        <v>0.0721861525408278</v>
      </c>
      <c r="AU1375" s="361">
        <v>0</v>
      </c>
      <c r="AV1375" s="362">
        <v>0.238095238095238</v>
      </c>
      <c r="AW1375" s="362">
        <v>0.0555555555555556</v>
      </c>
      <c r="AX1375" s="362">
        <v>0</v>
      </c>
      <c r="AY1375" s="142"/>
      <c r="AZ1375" s="140"/>
    </row>
    <row r="1376" spans="1:52">
      <c r="A1376" s="138"/>
      <c r="B1376" s="142"/>
      <c r="C1376" s="172" t="s">
        <v>1974</v>
      </c>
      <c r="D1376" s="166" t="s">
        <v>26</v>
      </c>
      <c r="E1376" s="166" t="s">
        <v>1975</v>
      </c>
      <c r="F1376" s="167" t="s">
        <v>2602</v>
      </c>
      <c r="G1376" s="195" t="s">
        <v>2603</v>
      </c>
      <c r="H1376" s="195" t="s">
        <v>2603</v>
      </c>
      <c r="I1376" s="195" t="s">
        <v>2603</v>
      </c>
      <c r="J1376" s="195" t="s">
        <v>2603</v>
      </c>
      <c r="K1376" s="168">
        <v>0.9</v>
      </c>
      <c r="L1376" s="169">
        <v>0.972972972972973</v>
      </c>
      <c r="M1376" s="169">
        <v>0.944444444444444</v>
      </c>
      <c r="N1376" s="170">
        <v>0.96551724137931</v>
      </c>
      <c r="O1376" s="170">
        <v>0.972972972972973</v>
      </c>
      <c r="P1376" s="356">
        <v>0.9</v>
      </c>
      <c r="Q1376" s="357">
        <v>0.990733169801036</v>
      </c>
      <c r="R1376" s="169">
        <v>0.986514522821577</v>
      </c>
      <c r="S1376" s="169">
        <v>0.952380952380952</v>
      </c>
      <c r="T1376" s="169">
        <v>0.990733169801036</v>
      </c>
      <c r="U1376" s="356">
        <v>0.9</v>
      </c>
      <c r="V1376" s="169">
        <v>0.954483510493322</v>
      </c>
      <c r="W1376" s="169">
        <v>0.943724066390041</v>
      </c>
      <c r="X1376" s="169">
        <v>0.950584007187781</v>
      </c>
      <c r="Y1376" s="169">
        <v>0.954483510493322</v>
      </c>
      <c r="Z1376" s="356">
        <v>0.92</v>
      </c>
      <c r="AA1376" s="356">
        <v>0</v>
      </c>
      <c r="AB1376" s="356">
        <v>0</v>
      </c>
      <c r="AC1376" s="356" t="s">
        <v>32</v>
      </c>
      <c r="AD1376" s="356">
        <v>0</v>
      </c>
      <c r="AE1376" s="356">
        <v>0.92</v>
      </c>
      <c r="AF1376" s="169">
        <v>0.999414519906323</v>
      </c>
      <c r="AG1376" s="169">
        <v>0.997893628225382</v>
      </c>
      <c r="AH1376" s="169">
        <v>0.997473152242577</v>
      </c>
      <c r="AI1376" s="169">
        <v>0.999414519906323</v>
      </c>
      <c r="AJ1376" s="356">
        <v>0.92</v>
      </c>
      <c r="AK1376" s="169">
        <v>0.982795698924731</v>
      </c>
      <c r="AL1376" s="169">
        <v>0.975672877846791</v>
      </c>
      <c r="AM1376" s="169">
        <v>0.97214734950584</v>
      </c>
      <c r="AN1376" s="169">
        <v>0.982795698924731</v>
      </c>
      <c r="AO1376" s="168">
        <v>0.99</v>
      </c>
      <c r="AP1376" s="358">
        <v>1</v>
      </c>
      <c r="AQ1376" s="358">
        <v>1</v>
      </c>
      <c r="AR1376" s="358">
        <v>1</v>
      </c>
      <c r="AS1376" s="359">
        <v>1</v>
      </c>
      <c r="AT1376" s="364">
        <v>0.0721861525408278</v>
      </c>
      <c r="AU1376" s="361">
        <v>0</v>
      </c>
      <c r="AV1376" s="362">
        <v>0.28</v>
      </c>
      <c r="AW1376" s="362">
        <v>0.0526315789473684</v>
      </c>
      <c r="AX1376" s="362">
        <v>0</v>
      </c>
      <c r="AY1376" s="142"/>
      <c r="AZ1376" s="140"/>
    </row>
    <row r="1377" spans="1:52">
      <c r="A1377" s="138"/>
      <c r="B1377" s="142"/>
      <c r="C1377" s="172" t="s">
        <v>1974</v>
      </c>
      <c r="D1377" s="166" t="s">
        <v>26</v>
      </c>
      <c r="E1377" s="166" t="s">
        <v>1975</v>
      </c>
      <c r="F1377" s="167" t="s">
        <v>2604</v>
      </c>
      <c r="G1377" s="195" t="s">
        <v>2605</v>
      </c>
      <c r="H1377" s="195" t="s">
        <v>2605</v>
      </c>
      <c r="I1377" s="195" t="s">
        <v>2605</v>
      </c>
      <c r="J1377" s="195" t="s">
        <v>2605</v>
      </c>
      <c r="K1377" s="168">
        <v>0.9</v>
      </c>
      <c r="L1377" s="169">
        <v>1</v>
      </c>
      <c r="M1377" s="169">
        <v>1</v>
      </c>
      <c r="N1377" s="170">
        <v>1</v>
      </c>
      <c r="O1377" s="170">
        <v>1</v>
      </c>
      <c r="P1377" s="356">
        <v>0.9</v>
      </c>
      <c r="Q1377" s="357">
        <v>0.988095238095238</v>
      </c>
      <c r="R1377" s="169">
        <v>0.989661114302125</v>
      </c>
      <c r="S1377" s="169">
        <v>0.989151873767258</v>
      </c>
      <c r="T1377" s="169">
        <v>0.988095238095238</v>
      </c>
      <c r="U1377" s="356">
        <v>0.9</v>
      </c>
      <c r="V1377" s="169">
        <v>0.961962833914053</v>
      </c>
      <c r="W1377" s="169">
        <v>0.926479035037335</v>
      </c>
      <c r="X1377" s="169">
        <v>0.961045364891519</v>
      </c>
      <c r="Y1377" s="169">
        <v>0.961962833914053</v>
      </c>
      <c r="Z1377" s="356">
        <v>0.92</v>
      </c>
      <c r="AA1377" s="356">
        <v>0</v>
      </c>
      <c r="AB1377" s="356" t="s">
        <v>32</v>
      </c>
      <c r="AC1377" s="356">
        <v>0</v>
      </c>
      <c r="AD1377" s="356">
        <v>0</v>
      </c>
      <c r="AE1377" s="356">
        <v>0.92</v>
      </c>
      <c r="AF1377" s="169">
        <v>0.998196031268791</v>
      </c>
      <c r="AG1377" s="169">
        <v>0.999621642073401</v>
      </c>
      <c r="AH1377" s="169">
        <v>0.999300699300699</v>
      </c>
      <c r="AI1377" s="169">
        <v>0.998196031268791</v>
      </c>
      <c r="AJ1377" s="356">
        <v>0.92</v>
      </c>
      <c r="AK1377" s="169">
        <v>0.98073605520414</v>
      </c>
      <c r="AL1377" s="169">
        <v>0.983055715106261</v>
      </c>
      <c r="AM1377" s="169">
        <v>0.976835879743716</v>
      </c>
      <c r="AN1377" s="169">
        <v>0.98073605520414</v>
      </c>
      <c r="AO1377" s="168">
        <v>0.99</v>
      </c>
      <c r="AP1377" s="358">
        <v>1</v>
      </c>
      <c r="AQ1377" s="358">
        <v>1</v>
      </c>
      <c r="AR1377" s="358">
        <v>1</v>
      </c>
      <c r="AS1377" s="359">
        <v>1</v>
      </c>
      <c r="AT1377" s="364">
        <v>0.0721861525408278</v>
      </c>
      <c r="AU1377" s="361">
        <v>0</v>
      </c>
      <c r="AV1377" s="362">
        <v>0.296296296296296</v>
      </c>
      <c r="AW1377" s="362">
        <v>0.0555555555555556</v>
      </c>
      <c r="AX1377" s="362">
        <v>0</v>
      </c>
      <c r="AY1377" s="142"/>
      <c r="AZ1377" s="140"/>
    </row>
    <row r="1378" spans="1:52">
      <c r="A1378" s="138"/>
      <c r="B1378" s="142"/>
      <c r="C1378" s="172" t="s">
        <v>1974</v>
      </c>
      <c r="D1378" s="166" t="s">
        <v>26</v>
      </c>
      <c r="E1378" s="166" t="s">
        <v>1975</v>
      </c>
      <c r="F1378" s="167" t="s">
        <v>2606</v>
      </c>
      <c r="G1378" s="195" t="s">
        <v>2607</v>
      </c>
      <c r="H1378" s="195" t="s">
        <v>2607</v>
      </c>
      <c r="I1378" s="195" t="s">
        <v>2607</v>
      </c>
      <c r="J1378" s="195" t="s">
        <v>2607</v>
      </c>
      <c r="K1378" s="168">
        <v>0.9</v>
      </c>
      <c r="L1378" s="169">
        <v>0.951219512195122</v>
      </c>
      <c r="M1378" s="169">
        <v>0.925</v>
      </c>
      <c r="N1378" s="170">
        <v>0.861111111111111</v>
      </c>
      <c r="O1378" s="170">
        <v>0.951219512195122</v>
      </c>
      <c r="P1378" s="356">
        <v>0.9</v>
      </c>
      <c r="Q1378" s="357">
        <v>0.951313260730301</v>
      </c>
      <c r="R1378" s="169">
        <v>0.937699680511182</v>
      </c>
      <c r="S1378" s="169">
        <v>0.943871706758305</v>
      </c>
      <c r="T1378" s="169">
        <v>0.951313260730301</v>
      </c>
      <c r="U1378" s="356">
        <v>0.9</v>
      </c>
      <c r="V1378" s="169">
        <v>0.916720051249199</v>
      </c>
      <c r="W1378" s="169">
        <v>0.9185303514377</v>
      </c>
      <c r="X1378" s="169">
        <v>0.912943871706758</v>
      </c>
      <c r="Y1378" s="169">
        <v>0.916720051249199</v>
      </c>
      <c r="Z1378" s="356">
        <v>0.92</v>
      </c>
      <c r="AA1378" s="356">
        <v>0</v>
      </c>
      <c r="AB1378" s="356" t="s">
        <v>32</v>
      </c>
      <c r="AC1378" s="356" t="s">
        <v>32</v>
      </c>
      <c r="AD1378" s="356">
        <v>0</v>
      </c>
      <c r="AE1378" s="356">
        <v>0.92</v>
      </c>
      <c r="AF1378" s="169">
        <v>1</v>
      </c>
      <c r="AG1378" s="169">
        <v>0.955390334572491</v>
      </c>
      <c r="AH1378" s="169">
        <v>0.987031700288184</v>
      </c>
      <c r="AI1378" s="169">
        <v>1</v>
      </c>
      <c r="AJ1378" s="356">
        <v>0.92</v>
      </c>
      <c r="AK1378" s="169">
        <v>0.963659547338221</v>
      </c>
      <c r="AL1378" s="169">
        <v>0.965495207667732</v>
      </c>
      <c r="AM1378" s="169">
        <v>0.953035509736541</v>
      </c>
      <c r="AN1378" s="169">
        <v>0.963659547338221</v>
      </c>
      <c r="AO1378" s="168">
        <v>0.99</v>
      </c>
      <c r="AP1378" s="358">
        <v>1</v>
      </c>
      <c r="AQ1378" s="358">
        <v>1</v>
      </c>
      <c r="AR1378" s="358">
        <v>1</v>
      </c>
      <c r="AS1378" s="359">
        <v>1</v>
      </c>
      <c r="AT1378" s="364">
        <v>0.0721861525408278</v>
      </c>
      <c r="AU1378" s="361">
        <v>0</v>
      </c>
      <c r="AV1378" s="362">
        <v>0.227272727272727</v>
      </c>
      <c r="AW1378" s="362">
        <v>0.0588235294117647</v>
      </c>
      <c r="AX1378" s="362">
        <v>0</v>
      </c>
      <c r="AY1378" s="142"/>
      <c r="AZ1378" s="140"/>
    </row>
    <row r="1379" spans="1:52">
      <c r="A1379" s="138"/>
      <c r="B1379" s="142"/>
      <c r="C1379" s="172" t="s">
        <v>1974</v>
      </c>
      <c r="D1379" s="166" t="s">
        <v>26</v>
      </c>
      <c r="E1379" s="166" t="s">
        <v>1975</v>
      </c>
      <c r="F1379" s="167" t="s">
        <v>2608</v>
      </c>
      <c r="G1379" s="195" t="s">
        <v>2609</v>
      </c>
      <c r="H1379" s="195" t="s">
        <v>2609</v>
      </c>
      <c r="I1379" s="195" t="s">
        <v>2609</v>
      </c>
      <c r="J1379" s="195" t="s">
        <v>2609</v>
      </c>
      <c r="K1379" s="168">
        <v>0.9</v>
      </c>
      <c r="L1379" s="169">
        <v>0.96</v>
      </c>
      <c r="M1379" s="169">
        <v>0.962962962962963</v>
      </c>
      <c r="N1379" s="170">
        <v>0.954545454545455</v>
      </c>
      <c r="O1379" s="170">
        <v>0.96</v>
      </c>
      <c r="P1379" s="356">
        <v>0.9</v>
      </c>
      <c r="Q1379" s="357">
        <v>0.99290780141844</v>
      </c>
      <c r="R1379" s="169">
        <v>0.995095367847411</v>
      </c>
      <c r="S1379" s="169">
        <v>0.995897435897436</v>
      </c>
      <c r="T1379" s="169">
        <v>0.99290780141844</v>
      </c>
      <c r="U1379" s="356">
        <v>0.9</v>
      </c>
      <c r="V1379" s="169">
        <v>0.935525467440361</v>
      </c>
      <c r="W1379" s="169">
        <v>0.954768392370572</v>
      </c>
      <c r="X1379" s="169">
        <v>0.957948717948718</v>
      </c>
      <c r="Y1379" s="169">
        <v>0.935525467440361</v>
      </c>
      <c r="Z1379" s="356">
        <v>0.92</v>
      </c>
      <c r="AA1379" s="356">
        <v>0.978222996515679</v>
      </c>
      <c r="AB1379" s="356">
        <v>0.9875</v>
      </c>
      <c r="AC1379" s="356">
        <v>0.979591836734694</v>
      </c>
      <c r="AD1379" s="356">
        <v>0.978222996515679</v>
      </c>
      <c r="AE1379" s="356">
        <v>0.92</v>
      </c>
      <c r="AF1379" s="169">
        <v>0.998236331569665</v>
      </c>
      <c r="AG1379" s="169">
        <v>0.996692392502756</v>
      </c>
      <c r="AH1379" s="169">
        <v>0.996621621621622</v>
      </c>
      <c r="AI1379" s="169">
        <v>0.998236331569665</v>
      </c>
      <c r="AJ1379" s="356">
        <v>0.92</v>
      </c>
      <c r="AK1379" s="169">
        <v>0.985977859778598</v>
      </c>
      <c r="AL1379" s="169">
        <v>0.991652173913043</v>
      </c>
      <c r="AM1379" s="169">
        <v>0.985677749360614</v>
      </c>
      <c r="AN1379" s="169">
        <v>0.985977859778598</v>
      </c>
      <c r="AO1379" s="168">
        <v>0.99</v>
      </c>
      <c r="AP1379" s="358">
        <v>1</v>
      </c>
      <c r="AQ1379" s="358">
        <v>1</v>
      </c>
      <c r="AR1379" s="358">
        <v>1</v>
      </c>
      <c r="AS1379" s="359">
        <v>1</v>
      </c>
      <c r="AT1379" s="364">
        <v>0.0721861525408278</v>
      </c>
      <c r="AU1379" s="361">
        <v>0</v>
      </c>
      <c r="AV1379" s="362">
        <v>0.294117647058824</v>
      </c>
      <c r="AW1379" s="362">
        <v>0.142857142857143</v>
      </c>
      <c r="AX1379" s="362">
        <v>0</v>
      </c>
      <c r="AY1379" s="142"/>
      <c r="AZ1379" s="140"/>
    </row>
    <row r="1380" spans="1:52">
      <c r="A1380" s="138"/>
      <c r="B1380" s="142"/>
      <c r="C1380" s="172" t="s">
        <v>1974</v>
      </c>
      <c r="D1380" s="166" t="s">
        <v>26</v>
      </c>
      <c r="E1380" s="166" t="s">
        <v>1975</v>
      </c>
      <c r="F1380" s="167" t="s">
        <v>2610</v>
      </c>
      <c r="G1380" s="195" t="s">
        <v>2611</v>
      </c>
      <c r="H1380" s="195" t="s">
        <v>2611</v>
      </c>
      <c r="I1380" s="195" t="s">
        <v>2611</v>
      </c>
      <c r="J1380" s="195" t="s">
        <v>2611</v>
      </c>
      <c r="K1380" s="168">
        <v>0.9</v>
      </c>
      <c r="L1380" s="169">
        <v>1</v>
      </c>
      <c r="M1380" s="169">
        <v>0.975</v>
      </c>
      <c r="N1380" s="170">
        <v>0.944444444444444</v>
      </c>
      <c r="O1380" s="170">
        <v>1</v>
      </c>
      <c r="P1380" s="356">
        <v>0.9</v>
      </c>
      <c r="Q1380" s="357">
        <v>0.989753320683112</v>
      </c>
      <c r="R1380" s="169">
        <v>0.963943841735801</v>
      </c>
      <c r="S1380" s="169">
        <v>0.973040752351097</v>
      </c>
      <c r="T1380" s="169">
        <v>0.989753320683112</v>
      </c>
      <c r="U1380" s="356">
        <v>0.9</v>
      </c>
      <c r="V1380" s="169">
        <v>0.948007590132827</v>
      </c>
      <c r="W1380" s="169">
        <v>0.93107849393746</v>
      </c>
      <c r="X1380" s="169">
        <v>0.950470219435737</v>
      </c>
      <c r="Y1380" s="169">
        <v>0.948007590132827</v>
      </c>
      <c r="Z1380" s="356">
        <v>0.92</v>
      </c>
      <c r="AA1380" s="356">
        <v>0.947589098532495</v>
      </c>
      <c r="AB1380" s="356">
        <v>0.96254891000559</v>
      </c>
      <c r="AC1380" s="356">
        <v>0.962796664528544</v>
      </c>
      <c r="AD1380" s="356">
        <v>0.947589098532495</v>
      </c>
      <c r="AE1380" s="356">
        <v>0.92</v>
      </c>
      <c r="AF1380" s="169">
        <v>1</v>
      </c>
      <c r="AG1380" s="169">
        <v>1</v>
      </c>
      <c r="AH1380" s="169">
        <v>0.999078765545831</v>
      </c>
      <c r="AI1380" s="169">
        <v>1</v>
      </c>
      <c r="AJ1380" s="356">
        <v>0.92</v>
      </c>
      <c r="AK1380" s="169">
        <v>0.965592811746658</v>
      </c>
      <c r="AL1380" s="169">
        <v>0.970140158439976</v>
      </c>
      <c r="AM1380" s="169">
        <v>0.9714648065948</v>
      </c>
      <c r="AN1380" s="169">
        <v>0.965592811746658</v>
      </c>
      <c r="AO1380" s="168">
        <v>0.99</v>
      </c>
      <c r="AP1380" s="358">
        <v>1</v>
      </c>
      <c r="AQ1380" s="358">
        <v>1</v>
      </c>
      <c r="AR1380" s="358">
        <v>1</v>
      </c>
      <c r="AS1380" s="359">
        <v>1</v>
      </c>
      <c r="AT1380" s="364">
        <v>0.0721861525408278</v>
      </c>
      <c r="AU1380" s="361">
        <v>0.0333333333333333</v>
      </c>
      <c r="AV1380" s="362">
        <v>0.125</v>
      </c>
      <c r="AW1380" s="362">
        <v>0.0555555555555556</v>
      </c>
      <c r="AX1380" s="362">
        <v>0.0333333333333333</v>
      </c>
      <c r="AY1380" s="142"/>
      <c r="AZ1380" s="140"/>
    </row>
    <row r="1381" spans="1:52">
      <c r="A1381" s="138"/>
      <c r="B1381" s="142"/>
      <c r="C1381" s="172" t="s">
        <v>1974</v>
      </c>
      <c r="D1381" s="166" t="s">
        <v>26</v>
      </c>
      <c r="E1381" s="166" t="s">
        <v>1975</v>
      </c>
      <c r="F1381" s="167" t="s">
        <v>2612</v>
      </c>
      <c r="G1381" s="195" t="s">
        <v>2613</v>
      </c>
      <c r="H1381" s="195" t="s">
        <v>2613</v>
      </c>
      <c r="I1381" s="195" t="s">
        <v>2613</v>
      </c>
      <c r="J1381" s="195" t="s">
        <v>2613</v>
      </c>
      <c r="K1381" s="168">
        <v>0.9</v>
      </c>
      <c r="L1381" s="169">
        <v>1</v>
      </c>
      <c r="M1381" s="169">
        <v>0.95</v>
      </c>
      <c r="N1381" s="170">
        <v>0.947368421052632</v>
      </c>
      <c r="O1381" s="170">
        <v>1</v>
      </c>
      <c r="P1381" s="356">
        <v>0.9</v>
      </c>
      <c r="Q1381" s="357">
        <v>0.981018119068162</v>
      </c>
      <c r="R1381" s="169">
        <v>0.98729446935725</v>
      </c>
      <c r="S1381" s="169">
        <v>0.98489010989011</v>
      </c>
      <c r="T1381" s="169">
        <v>0.981018119068162</v>
      </c>
      <c r="U1381" s="356">
        <v>0.9</v>
      </c>
      <c r="V1381" s="169">
        <v>0.893011216566005</v>
      </c>
      <c r="W1381" s="169">
        <v>0.894618834080718</v>
      </c>
      <c r="X1381" s="169">
        <v>0.880494505494505</v>
      </c>
      <c r="Y1381" s="169">
        <v>0.893011216566005</v>
      </c>
      <c r="Z1381" s="356">
        <v>0.92</v>
      </c>
      <c r="AA1381" s="356">
        <v>0.890588235294118</v>
      </c>
      <c r="AB1381" s="356">
        <v>0.933418693982074</v>
      </c>
      <c r="AC1381" s="356">
        <v>0.936260623229462</v>
      </c>
      <c r="AD1381" s="356">
        <v>0.890588235294118</v>
      </c>
      <c r="AE1381" s="356">
        <v>0.92</v>
      </c>
      <c r="AF1381" s="169">
        <v>0.997677119628339</v>
      </c>
      <c r="AG1381" s="169">
        <v>0.998357963875205</v>
      </c>
      <c r="AH1381" s="169">
        <v>0.996066089693155</v>
      </c>
      <c r="AI1381" s="169">
        <v>0.997677119628339</v>
      </c>
      <c r="AJ1381" s="356">
        <v>0.92</v>
      </c>
      <c r="AK1381" s="169">
        <v>0.929668152550768</v>
      </c>
      <c r="AL1381" s="169">
        <v>0.948560641812176</v>
      </c>
      <c r="AM1381" s="169">
        <v>0.95397489539749</v>
      </c>
      <c r="AN1381" s="169">
        <v>0.929668152550768</v>
      </c>
      <c r="AO1381" s="168">
        <v>0.99</v>
      </c>
      <c r="AP1381" s="358">
        <v>1</v>
      </c>
      <c r="AQ1381" s="358">
        <v>1</v>
      </c>
      <c r="AR1381" s="358">
        <v>1</v>
      </c>
      <c r="AS1381" s="359">
        <v>1</v>
      </c>
      <c r="AT1381" s="364">
        <v>0.0721861525408278</v>
      </c>
      <c r="AU1381" s="361">
        <v>0</v>
      </c>
      <c r="AV1381" s="362">
        <v>0.375</v>
      </c>
      <c r="AW1381" s="362">
        <v>0.125</v>
      </c>
      <c r="AX1381" s="362">
        <v>0</v>
      </c>
      <c r="AY1381" s="142"/>
      <c r="AZ1381" s="140"/>
    </row>
    <row r="1382" spans="1:52">
      <c r="A1382" s="138"/>
      <c r="B1382" s="142"/>
      <c r="C1382" s="172" t="s">
        <v>1974</v>
      </c>
      <c r="D1382" s="166" t="s">
        <v>26</v>
      </c>
      <c r="E1382" s="166" t="s">
        <v>1975</v>
      </c>
      <c r="F1382" s="167" t="s">
        <v>2614</v>
      </c>
      <c r="G1382" s="195" t="s">
        <v>2615</v>
      </c>
      <c r="H1382" s="195" t="s">
        <v>2615</v>
      </c>
      <c r="I1382" s="195" t="s">
        <v>2615</v>
      </c>
      <c r="J1382" s="195" t="s">
        <v>2615</v>
      </c>
      <c r="K1382" s="168">
        <v>0.9</v>
      </c>
      <c r="L1382" s="169">
        <v>0.933333333333333</v>
      </c>
      <c r="M1382" s="169">
        <v>0.911111111111111</v>
      </c>
      <c r="N1382" s="170">
        <v>0</v>
      </c>
      <c r="O1382" s="170">
        <v>0.933333333333333</v>
      </c>
      <c r="P1382" s="356">
        <v>0.9</v>
      </c>
      <c r="Q1382" s="357">
        <v>0.987623762376238</v>
      </c>
      <c r="R1382" s="169">
        <v>0.969448818897638</v>
      </c>
      <c r="S1382" s="169">
        <v>0.00808080808080808</v>
      </c>
      <c r="T1382" s="169">
        <v>0.987623762376238</v>
      </c>
      <c r="U1382" s="356">
        <v>0.9</v>
      </c>
      <c r="V1382" s="169">
        <v>0.900680693069307</v>
      </c>
      <c r="W1382" s="169">
        <v>0.880314960629921</v>
      </c>
      <c r="X1382" s="169">
        <v>0.00808080808080808</v>
      </c>
      <c r="Y1382" s="169">
        <v>0.900680693069307</v>
      </c>
      <c r="Z1382" s="356">
        <v>0.92</v>
      </c>
      <c r="AA1382" s="356" t="s">
        <v>32</v>
      </c>
      <c r="AB1382" s="356" t="s">
        <v>32</v>
      </c>
      <c r="AC1382" s="356" t="s">
        <v>32</v>
      </c>
      <c r="AD1382" s="356" t="s">
        <v>32</v>
      </c>
      <c r="AE1382" s="356">
        <v>0.92</v>
      </c>
      <c r="AF1382" s="169">
        <v>1</v>
      </c>
      <c r="AG1382" s="169">
        <v>1</v>
      </c>
      <c r="AH1382" s="169">
        <v>1</v>
      </c>
      <c r="AI1382" s="169">
        <v>1</v>
      </c>
      <c r="AJ1382" s="356">
        <v>0.92</v>
      </c>
      <c r="AK1382" s="169">
        <v>0.964406259588831</v>
      </c>
      <c r="AL1382" s="169">
        <v>0.968188976377953</v>
      </c>
      <c r="AM1382" s="169">
        <v>0.86969696969697</v>
      </c>
      <c r="AN1382" s="169">
        <v>0.964406259588831</v>
      </c>
      <c r="AO1382" s="168">
        <v>0.99</v>
      </c>
      <c r="AP1382" s="358">
        <v>1</v>
      </c>
      <c r="AQ1382" s="358">
        <v>1</v>
      </c>
      <c r="AR1382" s="358">
        <v>1</v>
      </c>
      <c r="AS1382" s="359">
        <v>1</v>
      </c>
      <c r="AT1382" s="364">
        <v>0.0721861525408278</v>
      </c>
      <c r="AU1382" s="361">
        <v>0</v>
      </c>
      <c r="AV1382" s="362">
        <v>0.357142857142857</v>
      </c>
      <c r="AW1382" s="362">
        <v>0</v>
      </c>
      <c r="AX1382" s="362">
        <v>0</v>
      </c>
      <c r="AY1382" s="142"/>
      <c r="AZ1382" s="140"/>
    </row>
    <row r="1383" spans="1:52">
      <c r="A1383" s="138"/>
      <c r="B1383" s="142"/>
      <c r="C1383" s="172" t="s">
        <v>1974</v>
      </c>
      <c r="D1383" s="166" t="s">
        <v>26</v>
      </c>
      <c r="E1383" s="166" t="s">
        <v>1975</v>
      </c>
      <c r="F1383" s="167" t="s">
        <v>2616</v>
      </c>
      <c r="G1383" s="195" t="s">
        <v>2617</v>
      </c>
      <c r="H1383" s="195" t="s">
        <v>2617</v>
      </c>
      <c r="I1383" s="195" t="s">
        <v>2617</v>
      </c>
      <c r="J1383" s="195" t="s">
        <v>2617</v>
      </c>
      <c r="K1383" s="168">
        <v>0.9</v>
      </c>
      <c r="L1383" s="169">
        <v>0.928571428571429</v>
      </c>
      <c r="M1383" s="169">
        <v>0.926829268292683</v>
      </c>
      <c r="N1383" s="170">
        <v>0.96875</v>
      </c>
      <c r="O1383" s="170">
        <v>0.928571428571429</v>
      </c>
      <c r="P1383" s="356">
        <v>0.9</v>
      </c>
      <c r="Q1383" s="357">
        <v>0.988970588235294</v>
      </c>
      <c r="R1383" s="169">
        <v>0.976660682226212</v>
      </c>
      <c r="S1383" s="169">
        <v>0.99288256227758</v>
      </c>
      <c r="T1383" s="169">
        <v>0.988970588235294</v>
      </c>
      <c r="U1383" s="356">
        <v>0.9</v>
      </c>
      <c r="V1383" s="169">
        <v>0.923319327731092</v>
      </c>
      <c r="W1383" s="169">
        <v>0.872980251346499</v>
      </c>
      <c r="X1383" s="169">
        <v>0.915480427046263</v>
      </c>
      <c r="Y1383" s="169">
        <v>0.923319327731092</v>
      </c>
      <c r="Z1383" s="356">
        <v>0.92</v>
      </c>
      <c r="AA1383" s="356">
        <v>0.96099024756189</v>
      </c>
      <c r="AB1383" s="356">
        <v>0.961764705882353</v>
      </c>
      <c r="AC1383" s="356">
        <v>0.955535390199637</v>
      </c>
      <c r="AD1383" s="356">
        <v>0.96099024756189</v>
      </c>
      <c r="AE1383" s="356">
        <v>0.92</v>
      </c>
      <c r="AF1383" s="169">
        <v>0.982788296041308</v>
      </c>
      <c r="AG1383" s="169">
        <v>0.982404692082111</v>
      </c>
      <c r="AH1383" s="169">
        <v>0.982326951399116</v>
      </c>
      <c r="AI1383" s="169">
        <v>0.982788296041308</v>
      </c>
      <c r="AJ1383" s="356">
        <v>0.92</v>
      </c>
      <c r="AK1383" s="169">
        <v>0.964285714285714</v>
      </c>
      <c r="AL1383" s="169">
        <v>0.954862078573419</v>
      </c>
      <c r="AM1383" s="169">
        <v>0.957322551662174</v>
      </c>
      <c r="AN1383" s="169">
        <v>0.964285714285714</v>
      </c>
      <c r="AO1383" s="168">
        <v>0.99</v>
      </c>
      <c r="AP1383" s="358">
        <v>1</v>
      </c>
      <c r="AQ1383" s="358">
        <v>1</v>
      </c>
      <c r="AR1383" s="358">
        <v>1</v>
      </c>
      <c r="AS1383" s="359">
        <v>1</v>
      </c>
      <c r="AT1383" s="364">
        <v>0.0721861525408278</v>
      </c>
      <c r="AU1383" s="361">
        <v>0</v>
      </c>
      <c r="AV1383" s="362">
        <v>0.157894736842105</v>
      </c>
      <c r="AW1383" s="362">
        <v>0.0666666666666667</v>
      </c>
      <c r="AX1383" s="362">
        <v>0</v>
      </c>
      <c r="AY1383" s="142"/>
      <c r="AZ1383" s="140"/>
    </row>
    <row r="1384" spans="1:52">
      <c r="A1384" s="138"/>
      <c r="B1384" s="142"/>
      <c r="C1384" s="172" t="s">
        <v>1974</v>
      </c>
      <c r="D1384" s="166" t="s">
        <v>26</v>
      </c>
      <c r="E1384" s="166" t="s">
        <v>1975</v>
      </c>
      <c r="F1384" s="167" t="s">
        <v>2618</v>
      </c>
      <c r="G1384" s="195" t="s">
        <v>2619</v>
      </c>
      <c r="H1384" s="195" t="s">
        <v>2619</v>
      </c>
      <c r="I1384" s="195" t="s">
        <v>2619</v>
      </c>
      <c r="J1384" s="195" t="s">
        <v>2619</v>
      </c>
      <c r="K1384" s="168">
        <v>0.9</v>
      </c>
      <c r="L1384" s="169">
        <v>0.943396226415094</v>
      </c>
      <c r="M1384" s="169">
        <v>0.981132075471698</v>
      </c>
      <c r="N1384" s="170">
        <v>0.930232558139535</v>
      </c>
      <c r="O1384" s="170">
        <v>0.943396226415094</v>
      </c>
      <c r="P1384" s="356">
        <v>0.9</v>
      </c>
      <c r="Q1384" s="357">
        <v>0.961601041327693</v>
      </c>
      <c r="R1384" s="169">
        <v>0.914241486068112</v>
      </c>
      <c r="S1384" s="169">
        <v>0.946466809421842</v>
      </c>
      <c r="T1384" s="169">
        <v>0.961601041327693</v>
      </c>
      <c r="U1384" s="356">
        <v>0.9</v>
      </c>
      <c r="V1384" s="169">
        <v>0.914415880247315</v>
      </c>
      <c r="W1384" s="169">
        <v>0.869349845201238</v>
      </c>
      <c r="X1384" s="169">
        <v>0.890792291220557</v>
      </c>
      <c r="Y1384" s="169">
        <v>0.914415880247315</v>
      </c>
      <c r="Z1384" s="356">
        <v>0.92</v>
      </c>
      <c r="AA1384" s="356">
        <v>0</v>
      </c>
      <c r="AB1384" s="356">
        <v>0</v>
      </c>
      <c r="AC1384" s="356" t="s">
        <v>32</v>
      </c>
      <c r="AD1384" s="356">
        <v>0</v>
      </c>
      <c r="AE1384" s="356">
        <v>0.92</v>
      </c>
      <c r="AF1384" s="169">
        <v>0.992619926199262</v>
      </c>
      <c r="AG1384" s="169">
        <v>0.994169096209913</v>
      </c>
      <c r="AH1384" s="169">
        <v>1</v>
      </c>
      <c r="AI1384" s="169">
        <v>0.992619926199262</v>
      </c>
      <c r="AJ1384" s="356">
        <v>0.92</v>
      </c>
      <c r="AK1384" s="169">
        <v>0.955267423014587</v>
      </c>
      <c r="AL1384" s="169">
        <v>0.945527700402352</v>
      </c>
      <c r="AM1384" s="169">
        <v>0.952890792291221</v>
      </c>
      <c r="AN1384" s="169">
        <v>0.955267423014587</v>
      </c>
      <c r="AO1384" s="168">
        <v>0.99</v>
      </c>
      <c r="AP1384" s="358">
        <v>1</v>
      </c>
      <c r="AQ1384" s="358">
        <v>1</v>
      </c>
      <c r="AR1384" s="358">
        <v>1</v>
      </c>
      <c r="AS1384" s="359">
        <v>1</v>
      </c>
      <c r="AT1384" s="364">
        <v>0.0721861525408278</v>
      </c>
      <c r="AU1384" s="361">
        <v>0</v>
      </c>
      <c r="AV1384" s="362">
        <v>0.428571428571429</v>
      </c>
      <c r="AW1384" s="362">
        <v>0</v>
      </c>
      <c r="AX1384" s="362">
        <v>0</v>
      </c>
      <c r="AY1384" s="142"/>
      <c r="AZ1384" s="140"/>
    </row>
    <row r="1385" spans="1:52">
      <c r="A1385" s="138"/>
      <c r="B1385" s="142"/>
      <c r="C1385" s="172" t="s">
        <v>1974</v>
      </c>
      <c r="D1385" s="166" t="s">
        <v>26</v>
      </c>
      <c r="E1385" s="166" t="s">
        <v>1975</v>
      </c>
      <c r="F1385" s="167" t="s">
        <v>2620</v>
      </c>
      <c r="G1385" s="195" t="s">
        <v>2621</v>
      </c>
      <c r="H1385" s="195" t="s">
        <v>2621</v>
      </c>
      <c r="I1385" s="195" t="s">
        <v>2621</v>
      </c>
      <c r="J1385" s="195" t="s">
        <v>2621</v>
      </c>
      <c r="K1385" s="168">
        <v>0.9</v>
      </c>
      <c r="L1385" s="169">
        <v>0.974358974358974</v>
      </c>
      <c r="M1385" s="169">
        <v>0.925</v>
      </c>
      <c r="N1385" s="170">
        <v>0.911764705882353</v>
      </c>
      <c r="O1385" s="170">
        <v>0.974358974358974</v>
      </c>
      <c r="P1385" s="356">
        <v>0.9</v>
      </c>
      <c r="Q1385" s="357">
        <v>0.959304233672465</v>
      </c>
      <c r="R1385" s="169">
        <v>0.944319279047312</v>
      </c>
      <c r="S1385" s="169">
        <v>0.917293233082707</v>
      </c>
      <c r="T1385" s="169">
        <v>0.959304233672465</v>
      </c>
      <c r="U1385" s="356">
        <v>0.9</v>
      </c>
      <c r="V1385" s="169">
        <v>0.890712175910732</v>
      </c>
      <c r="W1385" s="169">
        <v>0.876729964596073</v>
      </c>
      <c r="X1385" s="169">
        <v>0.898207056101793</v>
      </c>
      <c r="Y1385" s="169">
        <v>0.890712175910732</v>
      </c>
      <c r="Z1385" s="356">
        <v>0.92</v>
      </c>
      <c r="AA1385" s="356">
        <v>0</v>
      </c>
      <c r="AB1385" s="356">
        <v>0</v>
      </c>
      <c r="AC1385" s="356" t="s">
        <v>32</v>
      </c>
      <c r="AD1385" s="356">
        <v>0</v>
      </c>
      <c r="AE1385" s="356">
        <v>0.92</v>
      </c>
      <c r="AF1385" s="169">
        <v>0.99290780141844</v>
      </c>
      <c r="AG1385" s="169">
        <v>0.993865030674847</v>
      </c>
      <c r="AH1385" s="169">
        <v>0.983805668016194</v>
      </c>
      <c r="AI1385" s="169">
        <v>0.99290780141844</v>
      </c>
      <c r="AJ1385" s="356">
        <v>0.92</v>
      </c>
      <c r="AK1385" s="169">
        <v>0.959437356885836</v>
      </c>
      <c r="AL1385" s="169">
        <v>0.945337620578778</v>
      </c>
      <c r="AM1385" s="169">
        <v>0.962406015037594</v>
      </c>
      <c r="AN1385" s="169">
        <v>0.959437356885836</v>
      </c>
      <c r="AO1385" s="168">
        <v>0.99</v>
      </c>
      <c r="AP1385" s="358">
        <v>1</v>
      </c>
      <c r="AQ1385" s="358">
        <v>1</v>
      </c>
      <c r="AR1385" s="358">
        <v>1</v>
      </c>
      <c r="AS1385" s="359">
        <v>1</v>
      </c>
      <c r="AT1385" s="364">
        <v>0.0721861525408278</v>
      </c>
      <c r="AU1385" s="361">
        <v>0</v>
      </c>
      <c r="AV1385" s="362">
        <v>0.25</v>
      </c>
      <c r="AW1385" s="362">
        <v>0</v>
      </c>
      <c r="AX1385" s="362">
        <v>0</v>
      </c>
      <c r="AY1385" s="142"/>
      <c r="AZ1385" s="140"/>
    </row>
    <row r="1386" spans="1:52">
      <c r="A1386" s="138"/>
      <c r="B1386" s="142"/>
      <c r="C1386" s="172" t="s">
        <v>1974</v>
      </c>
      <c r="D1386" s="166" t="s">
        <v>26</v>
      </c>
      <c r="E1386" s="166" t="s">
        <v>1975</v>
      </c>
      <c r="F1386" s="167" t="s">
        <v>2622</v>
      </c>
      <c r="G1386" s="195" t="s">
        <v>2623</v>
      </c>
      <c r="H1386" s="195" t="s">
        <v>2623</v>
      </c>
      <c r="I1386" s="195" t="s">
        <v>2623</v>
      </c>
      <c r="J1386" s="195" t="s">
        <v>2623</v>
      </c>
      <c r="K1386" s="168">
        <v>0.9</v>
      </c>
      <c r="L1386" s="169">
        <v>0.971428571428571</v>
      </c>
      <c r="M1386" s="169">
        <v>1</v>
      </c>
      <c r="N1386" s="170">
        <v>1</v>
      </c>
      <c r="O1386" s="170">
        <v>0.971428571428571</v>
      </c>
      <c r="P1386" s="356">
        <v>0.9</v>
      </c>
      <c r="Q1386" s="357">
        <v>0.990129549660703</v>
      </c>
      <c r="R1386" s="169">
        <v>0.993055555555556</v>
      </c>
      <c r="S1386" s="169">
        <v>0.986284289276808</v>
      </c>
      <c r="T1386" s="169">
        <v>0.990129549660703</v>
      </c>
      <c r="U1386" s="356">
        <v>0.9</v>
      </c>
      <c r="V1386" s="169">
        <v>0.935842072794571</v>
      </c>
      <c r="W1386" s="169">
        <v>0.892361111111111</v>
      </c>
      <c r="X1386" s="169">
        <v>0.930174563591022</v>
      </c>
      <c r="Y1386" s="169">
        <v>0.935842072794571</v>
      </c>
      <c r="Z1386" s="356">
        <v>0.92</v>
      </c>
      <c r="AA1386" s="356">
        <v>0.5</v>
      </c>
      <c r="AB1386" s="356" t="s">
        <v>32</v>
      </c>
      <c r="AC1386" s="356" t="s">
        <v>32</v>
      </c>
      <c r="AD1386" s="356">
        <v>0.5</v>
      </c>
      <c r="AE1386" s="356">
        <v>0.92</v>
      </c>
      <c r="AF1386" s="169">
        <v>0.995934959349594</v>
      </c>
      <c r="AG1386" s="169">
        <v>1</v>
      </c>
      <c r="AH1386" s="169">
        <v>1</v>
      </c>
      <c r="AI1386" s="169">
        <v>0.995934959349594</v>
      </c>
      <c r="AJ1386" s="356">
        <v>0.92</v>
      </c>
      <c r="AK1386" s="169">
        <v>0.964351567301782</v>
      </c>
      <c r="AL1386" s="169">
        <v>0.966666666666667</v>
      </c>
      <c r="AM1386" s="169">
        <v>0.958229426433915</v>
      </c>
      <c r="AN1386" s="169">
        <v>0.964351567301782</v>
      </c>
      <c r="AO1386" s="168">
        <v>0.99</v>
      </c>
      <c r="AP1386" s="358">
        <v>1</v>
      </c>
      <c r="AQ1386" s="358" t="s">
        <v>32</v>
      </c>
      <c r="AR1386" s="358">
        <v>1</v>
      </c>
      <c r="AS1386" s="359">
        <v>1</v>
      </c>
      <c r="AT1386" s="364">
        <v>0.0721861525408278</v>
      </c>
      <c r="AU1386" s="361">
        <v>0</v>
      </c>
      <c r="AV1386" s="362">
        <v>0.133333333333333</v>
      </c>
      <c r="AW1386" s="362">
        <v>0</v>
      </c>
      <c r="AX1386" s="362">
        <v>0</v>
      </c>
      <c r="AY1386" s="142"/>
      <c r="AZ1386" s="140"/>
    </row>
    <row r="1387" spans="1:52">
      <c r="A1387" s="138"/>
      <c r="B1387" s="142"/>
      <c r="C1387" s="172" t="s">
        <v>1974</v>
      </c>
      <c r="D1387" s="166" t="s">
        <v>26</v>
      </c>
      <c r="E1387" s="166" t="s">
        <v>1975</v>
      </c>
      <c r="F1387" s="167" t="s">
        <v>2624</v>
      </c>
      <c r="G1387" s="195" t="s">
        <v>2625</v>
      </c>
      <c r="H1387" s="195" t="s">
        <v>2625</v>
      </c>
      <c r="I1387" s="195" t="s">
        <v>2625</v>
      </c>
      <c r="J1387" s="195" t="s">
        <v>2625</v>
      </c>
      <c r="K1387" s="168">
        <v>0.9</v>
      </c>
      <c r="L1387" s="169">
        <v>1</v>
      </c>
      <c r="M1387" s="169">
        <v>0.92</v>
      </c>
      <c r="N1387" s="170">
        <v>1</v>
      </c>
      <c r="O1387" s="170">
        <v>1</v>
      </c>
      <c r="P1387" s="356">
        <v>0.9</v>
      </c>
      <c r="Q1387" s="357">
        <v>0.9739336492891</v>
      </c>
      <c r="R1387" s="169">
        <v>0.973941368078176</v>
      </c>
      <c r="S1387" s="169">
        <v>0.978998384491115</v>
      </c>
      <c r="T1387" s="169">
        <v>0.9739336492891</v>
      </c>
      <c r="U1387" s="356">
        <v>0.9</v>
      </c>
      <c r="V1387" s="169">
        <v>0.948657187993681</v>
      </c>
      <c r="W1387" s="169">
        <v>0.940065146579805</v>
      </c>
      <c r="X1387" s="169">
        <v>0.97092084006462</v>
      </c>
      <c r="Y1387" s="169">
        <v>0.948657187993681</v>
      </c>
      <c r="Z1387" s="356">
        <v>0.92</v>
      </c>
      <c r="AA1387" s="356">
        <v>0.952991452991453</v>
      </c>
      <c r="AB1387" s="356">
        <v>0.953810623556582</v>
      </c>
      <c r="AC1387" s="356">
        <v>0.939179632248939</v>
      </c>
      <c r="AD1387" s="356">
        <v>0.952991452991453</v>
      </c>
      <c r="AE1387" s="356">
        <v>0.92</v>
      </c>
      <c r="AF1387" s="169">
        <v>1</v>
      </c>
      <c r="AG1387" s="169">
        <v>1</v>
      </c>
      <c r="AH1387" s="169">
        <v>1</v>
      </c>
      <c r="AI1387" s="169">
        <v>1</v>
      </c>
      <c r="AJ1387" s="356">
        <v>0.92</v>
      </c>
      <c r="AK1387" s="169">
        <v>0.96880650994575</v>
      </c>
      <c r="AL1387" s="169">
        <v>0.97167846730529</v>
      </c>
      <c r="AM1387" s="169">
        <v>0.964555052790347</v>
      </c>
      <c r="AN1387" s="169">
        <v>0.96880650994575</v>
      </c>
      <c r="AO1387" s="168">
        <v>0.99</v>
      </c>
      <c r="AP1387" s="358">
        <v>1</v>
      </c>
      <c r="AQ1387" s="358">
        <v>1</v>
      </c>
      <c r="AR1387" s="358">
        <v>1</v>
      </c>
      <c r="AS1387" s="359">
        <v>1</v>
      </c>
      <c r="AT1387" s="364">
        <v>0.0721861525408278</v>
      </c>
      <c r="AU1387" s="361">
        <v>0</v>
      </c>
      <c r="AV1387" s="362">
        <v>0</v>
      </c>
      <c r="AW1387" s="362">
        <v>0.333333333333333</v>
      </c>
      <c r="AX1387" s="362">
        <v>0</v>
      </c>
      <c r="AY1387" s="142"/>
      <c r="AZ1387" s="140"/>
    </row>
    <row r="1388" spans="1:52">
      <c r="A1388" s="138"/>
      <c r="B1388" s="142"/>
      <c r="C1388" s="172" t="s">
        <v>1974</v>
      </c>
      <c r="D1388" s="166" t="s">
        <v>26</v>
      </c>
      <c r="E1388" s="166" t="s">
        <v>1975</v>
      </c>
      <c r="F1388" s="167" t="s">
        <v>2626</v>
      </c>
      <c r="G1388" s="195" t="s">
        <v>2627</v>
      </c>
      <c r="H1388" s="195" t="s">
        <v>2627</v>
      </c>
      <c r="I1388" s="195" t="s">
        <v>2627</v>
      </c>
      <c r="J1388" s="195" t="s">
        <v>2627</v>
      </c>
      <c r="K1388" s="168">
        <v>0.9</v>
      </c>
      <c r="L1388" s="169">
        <v>1</v>
      </c>
      <c r="M1388" s="169">
        <v>1</v>
      </c>
      <c r="N1388" s="170">
        <v>0.928571428571429</v>
      </c>
      <c r="O1388" s="170">
        <v>1</v>
      </c>
      <c r="P1388" s="356">
        <v>0.9</v>
      </c>
      <c r="Q1388" s="357">
        <v>0.991150442477876</v>
      </c>
      <c r="R1388" s="169">
        <v>0.97329650092081</v>
      </c>
      <c r="S1388" s="169">
        <v>0.978131212723658</v>
      </c>
      <c r="T1388" s="169">
        <v>0.991150442477876</v>
      </c>
      <c r="U1388" s="356">
        <v>0.9</v>
      </c>
      <c r="V1388" s="169">
        <v>0.911504424778761</v>
      </c>
      <c r="W1388" s="169">
        <v>0.922651933701657</v>
      </c>
      <c r="X1388" s="169">
        <v>0.944333996023857</v>
      </c>
      <c r="Y1388" s="169">
        <v>0.911504424778761</v>
      </c>
      <c r="Z1388" s="356">
        <v>0.92</v>
      </c>
      <c r="AA1388" s="356">
        <v>0.940239043824701</v>
      </c>
      <c r="AB1388" s="356">
        <v>0.944525547445256</v>
      </c>
      <c r="AC1388" s="356">
        <v>0.929577464788732</v>
      </c>
      <c r="AD1388" s="356">
        <v>0.940239043824701</v>
      </c>
      <c r="AE1388" s="356">
        <v>0.92</v>
      </c>
      <c r="AF1388" s="169">
        <v>1</v>
      </c>
      <c r="AG1388" s="169">
        <v>0.993740219092332</v>
      </c>
      <c r="AH1388" s="169">
        <v>1</v>
      </c>
      <c r="AI1388" s="169">
        <v>1</v>
      </c>
      <c r="AJ1388" s="356">
        <v>0.92</v>
      </c>
      <c r="AK1388" s="169">
        <v>0.951204819277108</v>
      </c>
      <c r="AL1388" s="169">
        <v>0.965556182947487</v>
      </c>
      <c r="AM1388" s="169">
        <v>0.950087565674256</v>
      </c>
      <c r="AN1388" s="169">
        <v>0.951204819277108</v>
      </c>
      <c r="AO1388" s="168">
        <v>0.99</v>
      </c>
      <c r="AP1388" s="358">
        <v>1</v>
      </c>
      <c r="AQ1388" s="358">
        <v>1</v>
      </c>
      <c r="AR1388" s="358">
        <v>1</v>
      </c>
      <c r="AS1388" s="359">
        <v>1</v>
      </c>
      <c r="AT1388" s="364">
        <v>0.0721861525408278</v>
      </c>
      <c r="AU1388" s="361">
        <v>0</v>
      </c>
      <c r="AV1388" s="362">
        <v>0.461538461538462</v>
      </c>
      <c r="AW1388" s="362">
        <v>0</v>
      </c>
      <c r="AX1388" s="362">
        <v>0</v>
      </c>
      <c r="AY1388" s="142"/>
      <c r="AZ1388" s="140"/>
    </row>
    <row r="1389" spans="1:52">
      <c r="A1389" s="138"/>
      <c r="B1389" s="142"/>
      <c r="C1389" s="172" t="s">
        <v>1974</v>
      </c>
      <c r="D1389" s="166" t="s">
        <v>26</v>
      </c>
      <c r="E1389" s="166" t="s">
        <v>1975</v>
      </c>
      <c r="F1389" s="167" t="s">
        <v>2628</v>
      </c>
      <c r="G1389" s="195" t="s">
        <v>2629</v>
      </c>
      <c r="H1389" s="195" t="s">
        <v>2629</v>
      </c>
      <c r="I1389" s="195" t="s">
        <v>2629</v>
      </c>
      <c r="J1389" s="195" t="s">
        <v>2629</v>
      </c>
      <c r="K1389" s="168">
        <v>0.9</v>
      </c>
      <c r="L1389" s="169">
        <v>1</v>
      </c>
      <c r="M1389" s="169">
        <v>1</v>
      </c>
      <c r="N1389" s="170">
        <v>1</v>
      </c>
      <c r="O1389" s="170">
        <v>1</v>
      </c>
      <c r="P1389" s="356">
        <v>0.9</v>
      </c>
      <c r="Q1389" s="357">
        <v>0.929560975609756</v>
      </c>
      <c r="R1389" s="169">
        <v>0.946537961759792</v>
      </c>
      <c r="S1389" s="169">
        <v>0.941813261163735</v>
      </c>
      <c r="T1389" s="169">
        <v>0.929560975609756</v>
      </c>
      <c r="U1389" s="356">
        <v>0.9</v>
      </c>
      <c r="V1389" s="169">
        <v>0.900292682926829</v>
      </c>
      <c r="W1389" s="169">
        <v>0.888806385743456</v>
      </c>
      <c r="X1389" s="169">
        <v>0.924560216508796</v>
      </c>
      <c r="Y1389" s="169">
        <v>0.900292682926829</v>
      </c>
      <c r="Z1389" s="356">
        <v>0.92</v>
      </c>
      <c r="AA1389" s="356">
        <v>0</v>
      </c>
      <c r="AB1389" s="356">
        <v>0</v>
      </c>
      <c r="AC1389" s="356" t="s">
        <v>32</v>
      </c>
      <c r="AD1389" s="356">
        <v>0</v>
      </c>
      <c r="AE1389" s="356">
        <v>0.92</v>
      </c>
      <c r="AF1389" s="169">
        <v>0.986228003060444</v>
      </c>
      <c r="AG1389" s="169">
        <v>0.998591549295775</v>
      </c>
      <c r="AH1389" s="169">
        <v>0.99469964664311</v>
      </c>
      <c r="AI1389" s="169">
        <v>0.986228003060444</v>
      </c>
      <c r="AJ1389" s="356">
        <v>0.92</v>
      </c>
      <c r="AK1389" s="169">
        <v>0.961181923522596</v>
      </c>
      <c r="AL1389" s="169">
        <v>0.970686456400742</v>
      </c>
      <c r="AM1389" s="169">
        <v>0.96617050067659</v>
      </c>
      <c r="AN1389" s="169">
        <v>0.961181923522596</v>
      </c>
      <c r="AO1389" s="168">
        <v>0.99</v>
      </c>
      <c r="AP1389" s="358">
        <v>1</v>
      </c>
      <c r="AQ1389" s="358">
        <v>1</v>
      </c>
      <c r="AR1389" s="358">
        <v>1</v>
      </c>
      <c r="AS1389" s="359">
        <v>1</v>
      </c>
      <c r="AT1389" s="364">
        <v>0.0721861525408278</v>
      </c>
      <c r="AU1389" s="361">
        <v>0</v>
      </c>
      <c r="AV1389" s="362">
        <v>0.129032258064516</v>
      </c>
      <c r="AW1389" s="362">
        <v>0.15</v>
      </c>
      <c r="AX1389" s="362">
        <v>0</v>
      </c>
      <c r="AY1389" s="142"/>
      <c r="AZ1389" s="140"/>
    </row>
    <row r="1390" spans="1:52">
      <c r="A1390" s="138"/>
      <c r="B1390" s="142"/>
      <c r="C1390" s="172" t="s">
        <v>1974</v>
      </c>
      <c r="D1390" s="166" t="s">
        <v>26</v>
      </c>
      <c r="E1390" s="166" t="s">
        <v>1975</v>
      </c>
      <c r="F1390" s="167" t="s">
        <v>2630</v>
      </c>
      <c r="G1390" s="195" t="s">
        <v>2631</v>
      </c>
      <c r="H1390" s="195" t="s">
        <v>2631</v>
      </c>
      <c r="I1390" s="195" t="s">
        <v>2631</v>
      </c>
      <c r="J1390" s="195" t="s">
        <v>2631</v>
      </c>
      <c r="K1390" s="168">
        <v>0.9</v>
      </c>
      <c r="L1390" s="169">
        <v>0.915492957746479</v>
      </c>
      <c r="M1390" s="169">
        <v>0.934210526315789</v>
      </c>
      <c r="N1390" s="170">
        <v>0.953125</v>
      </c>
      <c r="O1390" s="170">
        <v>0.915492957746479</v>
      </c>
      <c r="P1390" s="356">
        <v>0.9</v>
      </c>
      <c r="Q1390" s="357">
        <v>0.961041902604757</v>
      </c>
      <c r="R1390" s="169">
        <v>0.929499732953534</v>
      </c>
      <c r="S1390" s="169">
        <v>0.971664698937426</v>
      </c>
      <c r="T1390" s="169">
        <v>0.961041902604757</v>
      </c>
      <c r="U1390" s="356">
        <v>0.9</v>
      </c>
      <c r="V1390" s="169">
        <v>0.915741789354473</v>
      </c>
      <c r="W1390" s="169">
        <v>0.893893537475521</v>
      </c>
      <c r="X1390" s="169">
        <v>0.918929555293192</v>
      </c>
      <c r="Y1390" s="169">
        <v>0.915741789354473</v>
      </c>
      <c r="Z1390" s="356">
        <v>0.92</v>
      </c>
      <c r="AA1390" s="356">
        <v>0.920217329139262</v>
      </c>
      <c r="AB1390" s="356">
        <v>0.917197452229299</v>
      </c>
      <c r="AC1390" s="356">
        <v>0.908037653874004</v>
      </c>
      <c r="AD1390" s="356">
        <v>0.920217329139262</v>
      </c>
      <c r="AE1390" s="356">
        <v>0.92</v>
      </c>
      <c r="AF1390" s="169">
        <v>0.956925675675676</v>
      </c>
      <c r="AG1390" s="169">
        <v>0.997721057429353</v>
      </c>
      <c r="AH1390" s="169">
        <v>0.996280013527224</v>
      </c>
      <c r="AI1390" s="169">
        <v>0.956925675675676</v>
      </c>
      <c r="AJ1390" s="356">
        <v>0.92</v>
      </c>
      <c r="AK1390" s="169">
        <v>0.947560362173038</v>
      </c>
      <c r="AL1390" s="169">
        <v>0.945142472515145</v>
      </c>
      <c r="AM1390" s="169">
        <v>0.933056760324345</v>
      </c>
      <c r="AN1390" s="169">
        <v>0.947560362173038</v>
      </c>
      <c r="AO1390" s="168">
        <v>0.99</v>
      </c>
      <c r="AP1390" s="358">
        <v>1</v>
      </c>
      <c r="AQ1390" s="358">
        <v>1</v>
      </c>
      <c r="AR1390" s="358">
        <v>1</v>
      </c>
      <c r="AS1390" s="359">
        <v>1</v>
      </c>
      <c r="AT1390" s="364">
        <v>0.0721861525408278</v>
      </c>
      <c r="AU1390" s="361">
        <v>0</v>
      </c>
      <c r="AV1390" s="362">
        <v>0.108910891089109</v>
      </c>
      <c r="AW1390" s="362">
        <v>0.0344827586206897</v>
      </c>
      <c r="AX1390" s="362">
        <v>0</v>
      </c>
      <c r="AY1390" s="142"/>
      <c r="AZ1390" s="140"/>
    </row>
    <row r="1391" spans="1:52">
      <c r="A1391" s="138"/>
      <c r="B1391" s="142"/>
      <c r="C1391" s="172" t="s">
        <v>1974</v>
      </c>
      <c r="D1391" s="166" t="s">
        <v>26</v>
      </c>
      <c r="E1391" s="166" t="s">
        <v>1975</v>
      </c>
      <c r="F1391" s="167" t="s">
        <v>2632</v>
      </c>
      <c r="G1391" s="195" t="s">
        <v>2633</v>
      </c>
      <c r="H1391" s="195" t="s">
        <v>2633</v>
      </c>
      <c r="I1391" s="195" t="s">
        <v>2633</v>
      </c>
      <c r="J1391" s="195" t="s">
        <v>2633</v>
      </c>
      <c r="K1391" s="168">
        <v>0.9</v>
      </c>
      <c r="L1391" s="169">
        <v>0.985074626865672</v>
      </c>
      <c r="M1391" s="169">
        <v>0.863636363636364</v>
      </c>
      <c r="N1391" s="170">
        <v>0.964912280701754</v>
      </c>
      <c r="O1391" s="170">
        <v>0.985074626865672</v>
      </c>
      <c r="P1391" s="356">
        <v>0.9</v>
      </c>
      <c r="Q1391" s="357">
        <v>0.9470051762386</v>
      </c>
      <c r="R1391" s="169">
        <v>0.881803734604688</v>
      </c>
      <c r="S1391" s="169">
        <v>0.936481404095278</v>
      </c>
      <c r="T1391" s="169">
        <v>0.9470051762386</v>
      </c>
      <c r="U1391" s="356">
        <v>0.9</v>
      </c>
      <c r="V1391" s="169">
        <v>0.898447128420015</v>
      </c>
      <c r="W1391" s="169">
        <v>0.884783472387763</v>
      </c>
      <c r="X1391" s="169">
        <v>0.8972001671542</v>
      </c>
      <c r="Y1391" s="169">
        <v>0.898447128420015</v>
      </c>
      <c r="Z1391" s="356">
        <v>0.92</v>
      </c>
      <c r="AA1391" s="356">
        <v>0.921213979153893</v>
      </c>
      <c r="AB1391" s="356">
        <v>0.916802610114193</v>
      </c>
      <c r="AC1391" s="356">
        <v>0.894409937888199</v>
      </c>
      <c r="AD1391" s="356">
        <v>0.921213979153893</v>
      </c>
      <c r="AE1391" s="356">
        <v>0.92</v>
      </c>
      <c r="AF1391" s="169">
        <v>0.998573805562158</v>
      </c>
      <c r="AG1391" s="169">
        <v>0.995867768595041</v>
      </c>
      <c r="AH1391" s="169">
        <v>0.997367355204536</v>
      </c>
      <c r="AI1391" s="169">
        <v>0.998573805562158</v>
      </c>
      <c r="AJ1391" s="356">
        <v>0.92</v>
      </c>
      <c r="AK1391" s="169">
        <v>0.943987042785801</v>
      </c>
      <c r="AL1391" s="169">
        <v>0.943079392517595</v>
      </c>
      <c r="AM1391" s="169">
        <v>0.92087312414734</v>
      </c>
      <c r="AN1391" s="169">
        <v>0.943987042785801</v>
      </c>
      <c r="AO1391" s="168">
        <v>0.99</v>
      </c>
      <c r="AP1391" s="358">
        <v>1</v>
      </c>
      <c r="AQ1391" s="358">
        <v>1</v>
      </c>
      <c r="AR1391" s="358">
        <v>1</v>
      </c>
      <c r="AS1391" s="359">
        <v>1</v>
      </c>
      <c r="AT1391" s="364">
        <v>0.0721861525408278</v>
      </c>
      <c r="AU1391" s="361">
        <v>0.025</v>
      </c>
      <c r="AV1391" s="362">
        <v>0.439024390243902</v>
      </c>
      <c r="AW1391" s="362">
        <v>0.05</v>
      </c>
      <c r="AX1391" s="362">
        <v>0.025</v>
      </c>
      <c r="AY1391" s="142"/>
      <c r="AZ1391" s="140"/>
    </row>
    <row r="1392" spans="1:52">
      <c r="A1392" s="138"/>
      <c r="B1392" s="142"/>
      <c r="C1392" s="172" t="s">
        <v>1974</v>
      </c>
      <c r="D1392" s="166" t="s">
        <v>26</v>
      </c>
      <c r="E1392" s="166" t="s">
        <v>1975</v>
      </c>
      <c r="F1392" s="167" t="s">
        <v>2634</v>
      </c>
      <c r="G1392" s="195" t="s">
        <v>2635</v>
      </c>
      <c r="H1392" s="195" t="s">
        <v>2635</v>
      </c>
      <c r="I1392" s="195" t="s">
        <v>2635</v>
      </c>
      <c r="J1392" s="195" t="s">
        <v>2635</v>
      </c>
      <c r="K1392" s="168">
        <v>0.9</v>
      </c>
      <c r="L1392" s="169">
        <v>0.897959183673469</v>
      </c>
      <c r="M1392" s="169">
        <v>0.836734693877551</v>
      </c>
      <c r="N1392" s="170">
        <v>0.829268292682927</v>
      </c>
      <c r="O1392" s="170">
        <v>0.897959183673469</v>
      </c>
      <c r="P1392" s="356">
        <v>0.9</v>
      </c>
      <c r="Q1392" s="357">
        <v>0.923723536737235</v>
      </c>
      <c r="R1392" s="169">
        <v>0.908466104342393</v>
      </c>
      <c r="S1392" s="169">
        <v>0.934656741108354</v>
      </c>
      <c r="T1392" s="169">
        <v>0.923723536737235</v>
      </c>
      <c r="U1392" s="356">
        <v>0.9</v>
      </c>
      <c r="V1392" s="169">
        <v>0.952677459526775</v>
      </c>
      <c r="W1392" s="169">
        <v>0.950640424867229</v>
      </c>
      <c r="X1392" s="169">
        <v>0.947063688999173</v>
      </c>
      <c r="Y1392" s="169">
        <v>0.952677459526775</v>
      </c>
      <c r="Z1392" s="356">
        <v>0.92</v>
      </c>
      <c r="AA1392" s="356">
        <v>0.966261808367072</v>
      </c>
      <c r="AB1392" s="356">
        <v>0.964433701657459</v>
      </c>
      <c r="AC1392" s="356">
        <v>0.934709821428571</v>
      </c>
      <c r="AD1392" s="356">
        <v>0.966261808367072</v>
      </c>
      <c r="AE1392" s="356">
        <v>0.92</v>
      </c>
      <c r="AF1392" s="169">
        <v>1</v>
      </c>
      <c r="AG1392" s="169">
        <v>0.995704057279236</v>
      </c>
      <c r="AH1392" s="169">
        <v>0.995015576323988</v>
      </c>
      <c r="AI1392" s="169">
        <v>1</v>
      </c>
      <c r="AJ1392" s="356">
        <v>0.92</v>
      </c>
      <c r="AK1392" s="169">
        <v>0.972226707573066</v>
      </c>
      <c r="AL1392" s="169">
        <v>0.97228144989339</v>
      </c>
      <c r="AM1392" s="169">
        <v>0.951016327890703</v>
      </c>
      <c r="AN1392" s="169">
        <v>0.972226707573066</v>
      </c>
      <c r="AO1392" s="168">
        <v>0.99</v>
      </c>
      <c r="AP1392" s="358">
        <v>1</v>
      </c>
      <c r="AQ1392" s="358">
        <v>1</v>
      </c>
      <c r="AR1392" s="358">
        <v>1</v>
      </c>
      <c r="AS1392" s="359">
        <v>1</v>
      </c>
      <c r="AT1392" s="364">
        <v>0.0721861525408278</v>
      </c>
      <c r="AU1392" s="361">
        <v>0</v>
      </c>
      <c r="AV1392" s="362">
        <v>0.142857142857143</v>
      </c>
      <c r="AW1392" s="362">
        <v>0.0909090909090909</v>
      </c>
      <c r="AX1392" s="362">
        <v>0</v>
      </c>
      <c r="AY1392" s="142"/>
      <c r="AZ1392" s="140"/>
    </row>
    <row r="1393" spans="1:52">
      <c r="A1393" s="138"/>
      <c r="B1393" s="142"/>
      <c r="C1393" s="172" t="s">
        <v>1974</v>
      </c>
      <c r="D1393" s="166" t="s">
        <v>26</v>
      </c>
      <c r="E1393" s="166" t="s">
        <v>1975</v>
      </c>
      <c r="F1393" s="167" t="s">
        <v>2636</v>
      </c>
      <c r="G1393" s="195" t="s">
        <v>2637</v>
      </c>
      <c r="H1393" s="195" t="s">
        <v>2637</v>
      </c>
      <c r="I1393" s="195" t="s">
        <v>2637</v>
      </c>
      <c r="J1393" s="195" t="s">
        <v>2637</v>
      </c>
      <c r="K1393" s="168">
        <v>0.9</v>
      </c>
      <c r="L1393" s="169">
        <v>0.945945945945946</v>
      </c>
      <c r="M1393" s="169">
        <v>0.948717948717949</v>
      </c>
      <c r="N1393" s="170">
        <v>0.964285714285714</v>
      </c>
      <c r="O1393" s="170">
        <v>0.945945945945946</v>
      </c>
      <c r="P1393" s="356">
        <v>0.9</v>
      </c>
      <c r="Q1393" s="357">
        <v>0.986492570914003</v>
      </c>
      <c r="R1393" s="169">
        <v>0.977584629460201</v>
      </c>
      <c r="S1393" s="169">
        <v>0.981818181818182</v>
      </c>
      <c r="T1393" s="169">
        <v>0.986492570914003</v>
      </c>
      <c r="U1393" s="356">
        <v>0.9</v>
      </c>
      <c r="V1393" s="169">
        <v>0.959927960378208</v>
      </c>
      <c r="W1393" s="169">
        <v>0.966605672461116</v>
      </c>
      <c r="X1393" s="169">
        <v>0.963636363636364</v>
      </c>
      <c r="Y1393" s="169">
        <v>0.959927960378208</v>
      </c>
      <c r="Z1393" s="356">
        <v>0.92</v>
      </c>
      <c r="AA1393" s="356">
        <v>0.967899891186072</v>
      </c>
      <c r="AB1393" s="356">
        <v>0.979166666666667</v>
      </c>
      <c r="AC1393" s="356">
        <v>0.96327467482785</v>
      </c>
      <c r="AD1393" s="356">
        <v>0.967899891186072</v>
      </c>
      <c r="AE1393" s="356">
        <v>0.92</v>
      </c>
      <c r="AF1393" s="169">
        <v>0.998559077809798</v>
      </c>
      <c r="AG1393" s="169">
        <v>1</v>
      </c>
      <c r="AH1393" s="169">
        <v>1</v>
      </c>
      <c r="AI1393" s="169">
        <v>0.998559077809798</v>
      </c>
      <c r="AJ1393" s="356">
        <v>0.92</v>
      </c>
      <c r="AK1393" s="169">
        <v>0.975442043222004</v>
      </c>
      <c r="AL1393" s="169">
        <v>0.983485333990633</v>
      </c>
      <c r="AM1393" s="169">
        <v>0.971388367729831</v>
      </c>
      <c r="AN1393" s="169">
        <v>0.975442043222004</v>
      </c>
      <c r="AO1393" s="168">
        <v>0.99</v>
      </c>
      <c r="AP1393" s="358">
        <v>1</v>
      </c>
      <c r="AQ1393" s="358">
        <v>1</v>
      </c>
      <c r="AR1393" s="358">
        <v>1</v>
      </c>
      <c r="AS1393" s="359">
        <v>1</v>
      </c>
      <c r="AT1393" s="364">
        <v>0.0721861525408278</v>
      </c>
      <c r="AU1393" s="361">
        <v>-0.0588235294117647</v>
      </c>
      <c r="AV1393" s="362">
        <v>0.291666666666667</v>
      </c>
      <c r="AW1393" s="362">
        <v>0</v>
      </c>
      <c r="AX1393" s="362">
        <v>-0.0588235294117647</v>
      </c>
      <c r="AY1393" s="142"/>
      <c r="AZ1393" s="140"/>
    </row>
    <row r="1394" spans="1:52">
      <c r="A1394" s="138"/>
      <c r="B1394" s="142"/>
      <c r="C1394" s="172" t="s">
        <v>1974</v>
      </c>
      <c r="D1394" s="166" t="s">
        <v>26</v>
      </c>
      <c r="E1394" s="166" t="s">
        <v>1975</v>
      </c>
      <c r="F1394" s="167" t="s">
        <v>2638</v>
      </c>
      <c r="G1394" s="195" t="s">
        <v>2639</v>
      </c>
      <c r="H1394" s="195" t="s">
        <v>2639</v>
      </c>
      <c r="I1394" s="195" t="s">
        <v>2639</v>
      </c>
      <c r="J1394" s="195" t="s">
        <v>2639</v>
      </c>
      <c r="K1394" s="168">
        <v>0.9</v>
      </c>
      <c r="L1394" s="169">
        <v>0.974358974358974</v>
      </c>
      <c r="M1394" s="169">
        <v>0.897435897435897</v>
      </c>
      <c r="N1394" s="170">
        <v>0.838709677419355</v>
      </c>
      <c r="O1394" s="170">
        <v>0.974358974358974</v>
      </c>
      <c r="P1394" s="356">
        <v>0.9</v>
      </c>
      <c r="Q1394" s="357">
        <v>0.97164109716411</v>
      </c>
      <c r="R1394" s="169">
        <v>0.984295612009238</v>
      </c>
      <c r="S1394" s="169">
        <v>0.977053140096618</v>
      </c>
      <c r="T1394" s="169">
        <v>0.97164109716411</v>
      </c>
      <c r="U1394" s="356">
        <v>0.9</v>
      </c>
      <c r="V1394" s="169">
        <v>0.949325894932589</v>
      </c>
      <c r="W1394" s="169">
        <v>0.962124711316397</v>
      </c>
      <c r="X1394" s="169">
        <v>0.935990338164251</v>
      </c>
      <c r="Y1394" s="169">
        <v>0.949325894932589</v>
      </c>
      <c r="Z1394" s="356">
        <v>0.92</v>
      </c>
      <c r="AA1394" s="356">
        <v>0.978851963746224</v>
      </c>
      <c r="AB1394" s="356">
        <v>0.970083102493075</v>
      </c>
      <c r="AC1394" s="356">
        <v>0.956656346749226</v>
      </c>
      <c r="AD1394" s="356">
        <v>0.978851963746224</v>
      </c>
      <c r="AE1394" s="356">
        <v>0.92</v>
      </c>
      <c r="AF1394" s="169">
        <v>0.998861047835991</v>
      </c>
      <c r="AG1394" s="169">
        <v>0.998870056497175</v>
      </c>
      <c r="AH1394" s="169">
        <v>1</v>
      </c>
      <c r="AI1394" s="169">
        <v>0.998861047835991</v>
      </c>
      <c r="AJ1394" s="356">
        <v>0.92</v>
      </c>
      <c r="AK1394" s="169">
        <v>0.982172970368586</v>
      </c>
      <c r="AL1394" s="169">
        <v>0.976826196473552</v>
      </c>
      <c r="AM1394" s="169">
        <v>0.965582272512966</v>
      </c>
      <c r="AN1394" s="169">
        <v>0.982172970368586</v>
      </c>
      <c r="AO1394" s="168">
        <v>0.99</v>
      </c>
      <c r="AP1394" s="358">
        <v>1</v>
      </c>
      <c r="AQ1394" s="358">
        <v>1</v>
      </c>
      <c r="AR1394" s="358">
        <v>1</v>
      </c>
      <c r="AS1394" s="359">
        <v>1</v>
      </c>
      <c r="AT1394" s="364">
        <v>0.0721861525408278</v>
      </c>
      <c r="AU1394" s="361">
        <v>0</v>
      </c>
      <c r="AV1394" s="362">
        <v>0.133333333333333</v>
      </c>
      <c r="AW1394" s="362">
        <v>0</v>
      </c>
      <c r="AX1394" s="362">
        <v>0</v>
      </c>
      <c r="AY1394" s="142"/>
      <c r="AZ1394" s="140"/>
    </row>
    <row r="1395" spans="1:52">
      <c r="A1395" s="138"/>
      <c r="B1395" s="142"/>
      <c r="C1395" s="172" t="s">
        <v>1974</v>
      </c>
      <c r="D1395" s="166" t="s">
        <v>26</v>
      </c>
      <c r="E1395" s="166" t="s">
        <v>1975</v>
      </c>
      <c r="F1395" s="167" t="s">
        <v>2640</v>
      </c>
      <c r="G1395" s="195" t="s">
        <v>2641</v>
      </c>
      <c r="H1395" s="195" t="s">
        <v>2641</v>
      </c>
      <c r="I1395" s="195" t="s">
        <v>2641</v>
      </c>
      <c r="J1395" s="195" t="s">
        <v>2641</v>
      </c>
      <c r="K1395" s="168">
        <v>0.9</v>
      </c>
      <c r="L1395" s="169">
        <v>0.90625</v>
      </c>
      <c r="M1395" s="169">
        <v>0.967741935483871</v>
      </c>
      <c r="N1395" s="170">
        <v>0.846153846153846</v>
      </c>
      <c r="O1395" s="170">
        <v>0.90625</v>
      </c>
      <c r="P1395" s="356">
        <v>0.9</v>
      </c>
      <c r="Q1395" s="357">
        <v>0.980757293606456</v>
      </c>
      <c r="R1395" s="169">
        <v>0.949060036385688</v>
      </c>
      <c r="S1395" s="169">
        <v>0.974533106960951</v>
      </c>
      <c r="T1395" s="169">
        <v>0.980757293606456</v>
      </c>
      <c r="U1395" s="356">
        <v>0.9</v>
      </c>
      <c r="V1395" s="169">
        <v>0.93854748603352</v>
      </c>
      <c r="W1395" s="169">
        <v>0.909035779260158</v>
      </c>
      <c r="X1395" s="169">
        <v>0.942275042444822</v>
      </c>
      <c r="Y1395" s="169">
        <v>0.93854748603352</v>
      </c>
      <c r="Z1395" s="356">
        <v>0.92</v>
      </c>
      <c r="AA1395" s="356">
        <v>0.952959028831563</v>
      </c>
      <c r="AB1395" s="356">
        <v>0.95435092724679</v>
      </c>
      <c r="AC1395" s="356">
        <v>0.940251572327044</v>
      </c>
      <c r="AD1395" s="356">
        <v>0.952959028831563</v>
      </c>
      <c r="AE1395" s="356">
        <v>0.92</v>
      </c>
      <c r="AF1395" s="169">
        <v>0.992805755395683</v>
      </c>
      <c r="AG1395" s="169">
        <v>1</v>
      </c>
      <c r="AH1395" s="169">
        <v>1</v>
      </c>
      <c r="AI1395" s="169">
        <v>0.992805755395683</v>
      </c>
      <c r="AJ1395" s="356">
        <v>0.92</v>
      </c>
      <c r="AK1395" s="169">
        <v>0.965211459754434</v>
      </c>
      <c r="AL1395" s="169">
        <v>0.94624713208784</v>
      </c>
      <c r="AM1395" s="169">
        <v>0.950745301360985</v>
      </c>
      <c r="AN1395" s="169">
        <v>0.965211459754434</v>
      </c>
      <c r="AO1395" s="168">
        <v>0.99</v>
      </c>
      <c r="AP1395" s="358">
        <v>1</v>
      </c>
      <c r="AQ1395" s="358">
        <v>1</v>
      </c>
      <c r="AR1395" s="358">
        <v>1</v>
      </c>
      <c r="AS1395" s="359">
        <v>1</v>
      </c>
      <c r="AT1395" s="364">
        <v>0.0721861525408278</v>
      </c>
      <c r="AU1395" s="361">
        <v>0.142857142857143</v>
      </c>
      <c r="AV1395" s="362">
        <v>0.125</v>
      </c>
      <c r="AW1395" s="362">
        <v>0</v>
      </c>
      <c r="AX1395" s="362">
        <v>0.142857142857143</v>
      </c>
      <c r="AY1395" s="142"/>
      <c r="AZ1395" s="140"/>
    </row>
    <row r="1396" spans="1:52">
      <c r="A1396" s="138"/>
      <c r="B1396" s="142"/>
      <c r="C1396" s="172" t="s">
        <v>1974</v>
      </c>
      <c r="D1396" s="166" t="s">
        <v>26</v>
      </c>
      <c r="E1396" s="166" t="s">
        <v>1975</v>
      </c>
      <c r="F1396" s="167" t="s">
        <v>2642</v>
      </c>
      <c r="G1396" s="195" t="s">
        <v>2643</v>
      </c>
      <c r="H1396" s="195" t="s">
        <v>2643</v>
      </c>
      <c r="I1396" s="195" t="s">
        <v>2643</v>
      </c>
      <c r="J1396" s="195" t="s">
        <v>2643</v>
      </c>
      <c r="K1396" s="168">
        <v>0.9</v>
      </c>
      <c r="L1396" s="169">
        <v>1</v>
      </c>
      <c r="M1396" s="169">
        <v>1</v>
      </c>
      <c r="N1396" s="170">
        <v>0.944444444444444</v>
      </c>
      <c r="O1396" s="170">
        <v>1</v>
      </c>
      <c r="P1396" s="356">
        <v>0.9</v>
      </c>
      <c r="Q1396" s="357">
        <v>0.992647058823529</v>
      </c>
      <c r="R1396" s="169">
        <v>0.991442542787286</v>
      </c>
      <c r="S1396" s="169">
        <v>0.996781115879828</v>
      </c>
      <c r="T1396" s="169">
        <v>0.992647058823529</v>
      </c>
      <c r="U1396" s="356">
        <v>0.9</v>
      </c>
      <c r="V1396" s="169">
        <v>0.920588235294118</v>
      </c>
      <c r="W1396" s="169">
        <v>0.893643031784841</v>
      </c>
      <c r="X1396" s="169">
        <v>0.914163090128755</v>
      </c>
      <c r="Y1396" s="169">
        <v>0.920588235294118</v>
      </c>
      <c r="Z1396" s="356">
        <v>0.92</v>
      </c>
      <c r="AA1396" s="356" t="s">
        <v>32</v>
      </c>
      <c r="AB1396" s="356" t="s">
        <v>32</v>
      </c>
      <c r="AC1396" s="356" t="s">
        <v>32</v>
      </c>
      <c r="AD1396" s="356" t="s">
        <v>32</v>
      </c>
      <c r="AE1396" s="356">
        <v>0.92</v>
      </c>
      <c r="AF1396" s="169">
        <v>0.98972602739726</v>
      </c>
      <c r="AG1396" s="169">
        <v>0.997282608695652</v>
      </c>
      <c r="AH1396" s="169">
        <v>0.993548387096774</v>
      </c>
      <c r="AI1396" s="169">
        <v>0.98972602739726</v>
      </c>
      <c r="AJ1396" s="356">
        <v>0.92</v>
      </c>
      <c r="AK1396" s="169">
        <v>0.951984321411073</v>
      </c>
      <c r="AL1396" s="169">
        <v>0.911369193154034</v>
      </c>
      <c r="AM1396" s="169">
        <v>0.938841201716738</v>
      </c>
      <c r="AN1396" s="169">
        <v>0.951984321411073</v>
      </c>
      <c r="AO1396" s="168">
        <v>0.99</v>
      </c>
      <c r="AP1396" s="358">
        <v>1</v>
      </c>
      <c r="AQ1396" s="358">
        <v>1</v>
      </c>
      <c r="AR1396" s="358">
        <v>1</v>
      </c>
      <c r="AS1396" s="359">
        <v>1</v>
      </c>
      <c r="AT1396" s="364">
        <v>0.0721861525408278</v>
      </c>
      <c r="AU1396" s="361">
        <v>0</v>
      </c>
      <c r="AV1396" s="362">
        <v>0</v>
      </c>
      <c r="AW1396" s="362">
        <v>0</v>
      </c>
      <c r="AX1396" s="362">
        <v>0</v>
      </c>
      <c r="AY1396" s="142"/>
      <c r="AZ1396" s="140"/>
    </row>
    <row r="1397" spans="1:52">
      <c r="A1397" s="138"/>
      <c r="B1397" s="142"/>
      <c r="C1397" s="172" t="s">
        <v>1974</v>
      </c>
      <c r="D1397" s="166" t="s">
        <v>26</v>
      </c>
      <c r="E1397" s="166" t="s">
        <v>1975</v>
      </c>
      <c r="F1397" s="167" t="s">
        <v>2644</v>
      </c>
      <c r="G1397" s="195" t="s">
        <v>2645</v>
      </c>
      <c r="H1397" s="195" t="s">
        <v>2645</v>
      </c>
      <c r="I1397" s="195" t="s">
        <v>2645</v>
      </c>
      <c r="J1397" s="195" t="s">
        <v>2645</v>
      </c>
      <c r="K1397" s="168">
        <v>0.9</v>
      </c>
      <c r="L1397" s="169">
        <v>0.82051282051282</v>
      </c>
      <c r="M1397" s="169">
        <v>0.804878048780488</v>
      </c>
      <c r="N1397" s="170">
        <v>0.870967741935484</v>
      </c>
      <c r="O1397" s="170">
        <v>0.82051282051282</v>
      </c>
      <c r="P1397" s="356">
        <v>0.9</v>
      </c>
      <c r="Q1397" s="357">
        <v>0.941717791411043</v>
      </c>
      <c r="R1397" s="169">
        <v>0.963360142984808</v>
      </c>
      <c r="S1397" s="169">
        <v>0.967479674796748</v>
      </c>
      <c r="T1397" s="169">
        <v>0.941717791411043</v>
      </c>
      <c r="U1397" s="356">
        <v>0.9</v>
      </c>
      <c r="V1397" s="169">
        <v>0.887817703768624</v>
      </c>
      <c r="W1397" s="169">
        <v>0.884271671134942</v>
      </c>
      <c r="X1397" s="169">
        <v>0.855981416957027</v>
      </c>
      <c r="Y1397" s="169">
        <v>0.887817703768624</v>
      </c>
      <c r="Z1397" s="356">
        <v>0.92</v>
      </c>
      <c r="AA1397" s="356">
        <v>0.942424242424242</v>
      </c>
      <c r="AB1397" s="356">
        <v>0.913237481408032</v>
      </c>
      <c r="AC1397" s="356">
        <v>0.874551971326165</v>
      </c>
      <c r="AD1397" s="356">
        <v>0.942424242424242</v>
      </c>
      <c r="AE1397" s="356">
        <v>0.92</v>
      </c>
      <c r="AF1397" s="169">
        <v>0.981139053254438</v>
      </c>
      <c r="AG1397" s="169">
        <v>0.99946552645644</v>
      </c>
      <c r="AH1397" s="169">
        <v>0.998176014591883</v>
      </c>
      <c r="AI1397" s="169">
        <v>0.981139053254438</v>
      </c>
      <c r="AJ1397" s="356">
        <v>0.92</v>
      </c>
      <c r="AK1397" s="169">
        <v>0.952001873097635</v>
      </c>
      <c r="AL1397" s="169">
        <v>0.939835487661575</v>
      </c>
      <c r="AM1397" s="169">
        <v>0.890957446808511</v>
      </c>
      <c r="AN1397" s="169">
        <v>0.952001873097635</v>
      </c>
      <c r="AO1397" s="168">
        <v>0.99</v>
      </c>
      <c r="AP1397" s="358">
        <v>1</v>
      </c>
      <c r="AQ1397" s="358">
        <v>1</v>
      </c>
      <c r="AR1397" s="358">
        <v>1</v>
      </c>
      <c r="AS1397" s="359">
        <v>1</v>
      </c>
      <c r="AT1397" s="364">
        <v>0.0721861525408278</v>
      </c>
      <c r="AU1397" s="361">
        <v>0</v>
      </c>
      <c r="AV1397" s="362">
        <v>0.153846153846154</v>
      </c>
      <c r="AW1397" s="362">
        <v>0.0833333333333333</v>
      </c>
      <c r="AX1397" s="362">
        <v>0</v>
      </c>
      <c r="AY1397" s="142"/>
      <c r="AZ1397" s="140"/>
    </row>
    <row r="1398" spans="1:52">
      <c r="A1398" s="138"/>
      <c r="B1398" s="142"/>
      <c r="C1398" s="172" t="s">
        <v>1974</v>
      </c>
      <c r="D1398" s="166" t="s">
        <v>26</v>
      </c>
      <c r="E1398" s="166" t="s">
        <v>1975</v>
      </c>
      <c r="F1398" s="167" t="s">
        <v>2646</v>
      </c>
      <c r="G1398" s="195" t="s">
        <v>2647</v>
      </c>
      <c r="H1398" s="195" t="s">
        <v>2647</v>
      </c>
      <c r="I1398" s="195" t="s">
        <v>2647</v>
      </c>
      <c r="J1398" s="195" t="s">
        <v>2647</v>
      </c>
      <c r="K1398" s="168">
        <v>0.9</v>
      </c>
      <c r="L1398" s="169">
        <v>1</v>
      </c>
      <c r="M1398" s="169">
        <v>0.880952380952381</v>
      </c>
      <c r="N1398" s="170">
        <v>0.823529411764706</v>
      </c>
      <c r="O1398" s="170">
        <v>1</v>
      </c>
      <c r="P1398" s="356">
        <v>0.9</v>
      </c>
      <c r="Q1398" s="357">
        <v>0.982308001608364</v>
      </c>
      <c r="R1398" s="169">
        <v>0.99071457408155</v>
      </c>
      <c r="S1398" s="169">
        <v>0.987049028677151</v>
      </c>
      <c r="T1398" s="169">
        <v>0.982308001608364</v>
      </c>
      <c r="U1398" s="356">
        <v>0.9</v>
      </c>
      <c r="V1398" s="169">
        <v>0.923602734217933</v>
      </c>
      <c r="W1398" s="169">
        <v>0.937020589422689</v>
      </c>
      <c r="X1398" s="169">
        <v>0.935245143385754</v>
      </c>
      <c r="Y1398" s="169">
        <v>0.923602734217933</v>
      </c>
      <c r="Z1398" s="356">
        <v>0.92</v>
      </c>
      <c r="AA1398" s="356">
        <v>0.950246866691986</v>
      </c>
      <c r="AB1398" s="356">
        <v>0.952904238618524</v>
      </c>
      <c r="AC1398" s="356">
        <v>0.954133635334088</v>
      </c>
      <c r="AD1398" s="356">
        <v>0.950246866691986</v>
      </c>
      <c r="AE1398" s="356">
        <v>0.92</v>
      </c>
      <c r="AF1398" s="169">
        <v>0.984608619173263</v>
      </c>
      <c r="AG1398" s="169">
        <v>0.997364953886693</v>
      </c>
      <c r="AH1398" s="169">
        <v>0.997344349365595</v>
      </c>
      <c r="AI1398" s="169">
        <v>0.984608619173263</v>
      </c>
      <c r="AJ1398" s="356">
        <v>0.92</v>
      </c>
      <c r="AK1398" s="169">
        <v>0.956513373099865</v>
      </c>
      <c r="AL1398" s="169">
        <v>0.959013131715082</v>
      </c>
      <c r="AM1398" s="169">
        <v>0.960660344221988</v>
      </c>
      <c r="AN1398" s="169">
        <v>0.956513373099865</v>
      </c>
      <c r="AO1398" s="168">
        <v>0.99</v>
      </c>
      <c r="AP1398" s="358">
        <v>1</v>
      </c>
      <c r="AQ1398" s="358">
        <v>1</v>
      </c>
      <c r="AR1398" s="358">
        <v>1</v>
      </c>
      <c r="AS1398" s="359">
        <v>1</v>
      </c>
      <c r="AT1398" s="364">
        <v>0.0721861525408278</v>
      </c>
      <c r="AU1398" s="361">
        <v>0.0232558139534884</v>
      </c>
      <c r="AV1398" s="362">
        <v>0.294117647058824</v>
      </c>
      <c r="AW1398" s="362">
        <v>0</v>
      </c>
      <c r="AX1398" s="362">
        <v>0.0232558139534884</v>
      </c>
      <c r="AY1398" s="142"/>
      <c r="AZ1398" s="140"/>
    </row>
    <row r="1399" spans="1:52">
      <c r="A1399" s="138"/>
      <c r="B1399" s="142"/>
      <c r="C1399" s="172" t="s">
        <v>1974</v>
      </c>
      <c r="D1399" s="166" t="s">
        <v>26</v>
      </c>
      <c r="E1399" s="166" t="s">
        <v>1975</v>
      </c>
      <c r="F1399" s="167" t="s">
        <v>2648</v>
      </c>
      <c r="G1399" s="195" t="s">
        <v>2649</v>
      </c>
      <c r="H1399" s="195" t="s">
        <v>2649</v>
      </c>
      <c r="I1399" s="195" t="s">
        <v>2649</v>
      </c>
      <c r="J1399" s="195" t="s">
        <v>2649</v>
      </c>
      <c r="K1399" s="168">
        <v>0.9</v>
      </c>
      <c r="L1399" s="169">
        <v>0.785714285714286</v>
      </c>
      <c r="M1399" s="169">
        <v>0.884615384615385</v>
      </c>
      <c r="N1399" s="170">
        <v>0.782608695652174</v>
      </c>
      <c r="O1399" s="170">
        <v>0.785714285714286</v>
      </c>
      <c r="P1399" s="356">
        <v>0.9</v>
      </c>
      <c r="Q1399" s="357">
        <v>0.991761723700887</v>
      </c>
      <c r="R1399" s="169">
        <v>0.989287964713295</v>
      </c>
      <c r="S1399" s="169">
        <v>0.974358974358974</v>
      </c>
      <c r="T1399" s="169">
        <v>0.991761723700887</v>
      </c>
      <c r="U1399" s="356">
        <v>0.9</v>
      </c>
      <c r="V1399" s="169">
        <v>0.956907477820025</v>
      </c>
      <c r="W1399" s="169">
        <v>0.962822936357908</v>
      </c>
      <c r="X1399" s="169">
        <v>0.947008547008547</v>
      </c>
      <c r="Y1399" s="169">
        <v>0.956907477820025</v>
      </c>
      <c r="Z1399" s="356">
        <v>0.92</v>
      </c>
      <c r="AA1399" s="356">
        <v>0.967391304347826</v>
      </c>
      <c r="AB1399" s="356">
        <v>0.971635883905013</v>
      </c>
      <c r="AC1399" s="356">
        <v>0.960194174757282</v>
      </c>
      <c r="AD1399" s="356">
        <v>0.967391304347826</v>
      </c>
      <c r="AE1399" s="356">
        <v>0.92</v>
      </c>
      <c r="AF1399" s="169">
        <v>0.971935007385524</v>
      </c>
      <c r="AG1399" s="169">
        <v>0.995127892813642</v>
      </c>
      <c r="AH1399" s="169">
        <v>0.997997997997998</v>
      </c>
      <c r="AI1399" s="169">
        <v>0.971935007385524</v>
      </c>
      <c r="AJ1399" s="356">
        <v>0.92</v>
      </c>
      <c r="AK1399" s="169">
        <v>0.977443609022556</v>
      </c>
      <c r="AL1399" s="169">
        <v>0.981630679987109</v>
      </c>
      <c r="AM1399" s="169">
        <v>0.969659442724458</v>
      </c>
      <c r="AN1399" s="169">
        <v>0.977443609022556</v>
      </c>
      <c r="AO1399" s="168">
        <v>0.99</v>
      </c>
      <c r="AP1399" s="358">
        <v>1</v>
      </c>
      <c r="AQ1399" s="358">
        <v>1</v>
      </c>
      <c r="AR1399" s="358">
        <v>1</v>
      </c>
      <c r="AS1399" s="359">
        <v>1</v>
      </c>
      <c r="AT1399" s="364">
        <v>0.0721861525408278</v>
      </c>
      <c r="AU1399" s="361">
        <v>0.2</v>
      </c>
      <c r="AV1399" s="362">
        <v>0.5</v>
      </c>
      <c r="AW1399" s="362">
        <v>0.222222222222222</v>
      </c>
      <c r="AX1399" s="362">
        <v>0.2</v>
      </c>
      <c r="AY1399" s="142"/>
      <c r="AZ1399" s="140"/>
    </row>
    <row r="1400" spans="1:52">
      <c r="A1400" s="138"/>
      <c r="B1400" s="142"/>
      <c r="C1400" s="172" t="s">
        <v>1974</v>
      </c>
      <c r="D1400" s="166" t="s">
        <v>26</v>
      </c>
      <c r="E1400" s="166" t="s">
        <v>1975</v>
      </c>
      <c r="F1400" s="167" t="s">
        <v>2650</v>
      </c>
      <c r="G1400" s="195" t="s">
        <v>2651</v>
      </c>
      <c r="H1400" s="195" t="s">
        <v>2651</v>
      </c>
      <c r="I1400" s="195" t="s">
        <v>2651</v>
      </c>
      <c r="J1400" s="195" t="s">
        <v>2651</v>
      </c>
      <c r="K1400" s="168">
        <v>0.9</v>
      </c>
      <c r="L1400" s="169">
        <v>0.935483870967742</v>
      </c>
      <c r="M1400" s="169">
        <v>0.929824561403509</v>
      </c>
      <c r="N1400" s="170">
        <v>0.918367346938776</v>
      </c>
      <c r="O1400" s="170">
        <v>0.935483870967742</v>
      </c>
      <c r="P1400" s="356">
        <v>0.9</v>
      </c>
      <c r="Q1400" s="357">
        <v>0.988148538319726</v>
      </c>
      <c r="R1400" s="169">
        <v>0.98552370139086</v>
      </c>
      <c r="S1400" s="169">
        <v>0.977178423236514</v>
      </c>
      <c r="T1400" s="169">
        <v>0.988148538319726</v>
      </c>
      <c r="U1400" s="356">
        <v>0.9</v>
      </c>
      <c r="V1400" s="169">
        <v>0.964972346589413</v>
      </c>
      <c r="W1400" s="169">
        <v>0.967357365881351</v>
      </c>
      <c r="X1400" s="169">
        <v>0.964730290456432</v>
      </c>
      <c r="Y1400" s="169">
        <v>0.964972346589413</v>
      </c>
      <c r="Z1400" s="356">
        <v>0.92</v>
      </c>
      <c r="AA1400" s="356">
        <v>0.966044582685329</v>
      </c>
      <c r="AB1400" s="356">
        <v>0.967180365296804</v>
      </c>
      <c r="AC1400" s="356">
        <v>0.967105263157895</v>
      </c>
      <c r="AD1400" s="356">
        <v>0.966044582685329</v>
      </c>
      <c r="AE1400" s="356">
        <v>0.92</v>
      </c>
      <c r="AF1400" s="169">
        <v>0.993681410043232</v>
      </c>
      <c r="AG1400" s="169">
        <v>0.994093761535622</v>
      </c>
      <c r="AH1400" s="169">
        <v>0.990482664853841</v>
      </c>
      <c r="AI1400" s="169">
        <v>0.993681410043232</v>
      </c>
      <c r="AJ1400" s="356">
        <v>0.92</v>
      </c>
      <c r="AK1400" s="169">
        <v>0.976289734236582</v>
      </c>
      <c r="AL1400" s="169">
        <v>0.976807057484348</v>
      </c>
      <c r="AM1400" s="169">
        <v>0.973955647240846</v>
      </c>
      <c r="AN1400" s="169">
        <v>0.976289734236582</v>
      </c>
      <c r="AO1400" s="168">
        <v>0.99</v>
      </c>
      <c r="AP1400" s="358">
        <v>1</v>
      </c>
      <c r="AQ1400" s="358">
        <v>1</v>
      </c>
      <c r="AR1400" s="358">
        <v>1</v>
      </c>
      <c r="AS1400" s="359">
        <v>1</v>
      </c>
      <c r="AT1400" s="364">
        <v>0.0721861525408278</v>
      </c>
      <c r="AU1400" s="361">
        <v>0.0588235294117647</v>
      </c>
      <c r="AV1400" s="362">
        <v>0.193548387096774</v>
      </c>
      <c r="AW1400" s="362">
        <v>0.0333333333333333</v>
      </c>
      <c r="AX1400" s="362">
        <v>0.0588235294117647</v>
      </c>
      <c r="AY1400" s="142"/>
      <c r="AZ1400" s="140"/>
    </row>
    <row r="1401" spans="1:52">
      <c r="A1401" s="138"/>
      <c r="B1401" s="142"/>
      <c r="C1401" s="172" t="s">
        <v>1974</v>
      </c>
      <c r="D1401" s="166" t="s">
        <v>26</v>
      </c>
      <c r="E1401" s="166" t="s">
        <v>1975</v>
      </c>
      <c r="F1401" s="167" t="s">
        <v>2652</v>
      </c>
      <c r="G1401" s="195" t="s">
        <v>2653</v>
      </c>
      <c r="H1401" s="195" t="s">
        <v>2653</v>
      </c>
      <c r="I1401" s="195" t="s">
        <v>2653</v>
      </c>
      <c r="J1401" s="195" t="s">
        <v>2653</v>
      </c>
      <c r="K1401" s="168">
        <v>0.9</v>
      </c>
      <c r="L1401" s="169">
        <v>0.975</v>
      </c>
      <c r="M1401" s="169">
        <v>0.921052631578947</v>
      </c>
      <c r="N1401" s="170">
        <v>0.9375</v>
      </c>
      <c r="O1401" s="170">
        <v>0.975</v>
      </c>
      <c r="P1401" s="356">
        <v>0.9</v>
      </c>
      <c r="Q1401" s="357">
        <v>0.982698961937716</v>
      </c>
      <c r="R1401" s="169">
        <v>0.990800367985281</v>
      </c>
      <c r="S1401" s="169">
        <v>0.983534577387486</v>
      </c>
      <c r="T1401" s="169">
        <v>0.982698961937716</v>
      </c>
      <c r="U1401" s="356">
        <v>0.9</v>
      </c>
      <c r="V1401" s="169">
        <v>0.970341077607514</v>
      </c>
      <c r="W1401" s="169">
        <v>0.968261269549218</v>
      </c>
      <c r="X1401" s="169">
        <v>0.962678375411636</v>
      </c>
      <c r="Y1401" s="169">
        <v>0.970341077607514</v>
      </c>
      <c r="Z1401" s="356">
        <v>0.92</v>
      </c>
      <c r="AA1401" s="356">
        <v>0.962796952039444</v>
      </c>
      <c r="AB1401" s="356">
        <v>0.966216216216216</v>
      </c>
      <c r="AC1401" s="356">
        <v>0.965823650034176</v>
      </c>
      <c r="AD1401" s="356">
        <v>0.962796952039444</v>
      </c>
      <c r="AE1401" s="356">
        <v>0.92</v>
      </c>
      <c r="AF1401" s="169">
        <v>0.999102535337671</v>
      </c>
      <c r="AG1401" s="169">
        <v>0.996231747527084</v>
      </c>
      <c r="AH1401" s="169">
        <v>0.990990990990991</v>
      </c>
      <c r="AI1401" s="169">
        <v>0.999102535337671</v>
      </c>
      <c r="AJ1401" s="356">
        <v>0.92</v>
      </c>
      <c r="AK1401" s="169">
        <v>0.973305954825462</v>
      </c>
      <c r="AL1401" s="169">
        <v>0.971324533454711</v>
      </c>
      <c r="AM1401" s="169">
        <v>0.968407750631845</v>
      </c>
      <c r="AN1401" s="169">
        <v>0.973305954825462</v>
      </c>
      <c r="AO1401" s="168">
        <v>0.99</v>
      </c>
      <c r="AP1401" s="358">
        <v>1</v>
      </c>
      <c r="AQ1401" s="358">
        <v>1</v>
      </c>
      <c r="AR1401" s="358">
        <v>1</v>
      </c>
      <c r="AS1401" s="359">
        <v>1</v>
      </c>
      <c r="AT1401" s="364">
        <v>0.0721861525408278</v>
      </c>
      <c r="AU1401" s="361">
        <v>0</v>
      </c>
      <c r="AV1401" s="362">
        <v>0.172413793103448</v>
      </c>
      <c r="AW1401" s="362">
        <v>0.0357142857142857</v>
      </c>
      <c r="AX1401" s="362">
        <v>0</v>
      </c>
      <c r="AY1401" s="142"/>
      <c r="AZ1401" s="140"/>
    </row>
    <row r="1402" spans="1:52">
      <c r="A1402" s="138"/>
      <c r="B1402" s="142"/>
      <c r="C1402" s="172" t="s">
        <v>1974</v>
      </c>
      <c r="D1402" s="166" t="s">
        <v>26</v>
      </c>
      <c r="E1402" s="166" t="s">
        <v>1975</v>
      </c>
      <c r="F1402" s="167" t="s">
        <v>2654</v>
      </c>
      <c r="G1402" s="195" t="s">
        <v>2655</v>
      </c>
      <c r="H1402" s="195" t="s">
        <v>2655</v>
      </c>
      <c r="I1402" s="195" t="s">
        <v>2655</v>
      </c>
      <c r="J1402" s="195" t="s">
        <v>2655</v>
      </c>
      <c r="K1402" s="168">
        <v>0.9</v>
      </c>
      <c r="L1402" s="169">
        <v>0.976744186046512</v>
      </c>
      <c r="M1402" s="169">
        <v>0.953488372093023</v>
      </c>
      <c r="N1402" s="170">
        <v>0.971428571428571</v>
      </c>
      <c r="O1402" s="170">
        <v>0.976744186046512</v>
      </c>
      <c r="P1402" s="356">
        <v>0.9</v>
      </c>
      <c r="Q1402" s="357">
        <v>0.98165548098434</v>
      </c>
      <c r="R1402" s="169">
        <v>0.991085474567383</v>
      </c>
      <c r="S1402" s="169">
        <v>0.987253765932793</v>
      </c>
      <c r="T1402" s="169">
        <v>0.98165548098434</v>
      </c>
      <c r="U1402" s="356">
        <v>0.9</v>
      </c>
      <c r="V1402" s="169">
        <v>0.934228187919463</v>
      </c>
      <c r="W1402" s="169">
        <v>0.940220241216571</v>
      </c>
      <c r="X1402" s="169">
        <v>0.914252607184241</v>
      </c>
      <c r="Y1402" s="169">
        <v>0.934228187919463</v>
      </c>
      <c r="Z1402" s="356">
        <v>0.92</v>
      </c>
      <c r="AA1402" s="356">
        <v>0.95843621399177</v>
      </c>
      <c r="AB1402" s="356">
        <v>0.951478743068392</v>
      </c>
      <c r="AC1402" s="356">
        <v>0.938846421125782</v>
      </c>
      <c r="AD1402" s="356">
        <v>0.95843621399177</v>
      </c>
      <c r="AE1402" s="356">
        <v>0.92</v>
      </c>
      <c r="AF1402" s="169">
        <v>1</v>
      </c>
      <c r="AG1402" s="169">
        <v>1</v>
      </c>
      <c r="AH1402" s="169">
        <v>1</v>
      </c>
      <c r="AI1402" s="169">
        <v>1</v>
      </c>
      <c r="AJ1402" s="356">
        <v>0.92</v>
      </c>
      <c r="AK1402" s="169">
        <v>0.963375455129578</v>
      </c>
      <c r="AL1402" s="169">
        <v>0.962417096536478</v>
      </c>
      <c r="AM1402" s="169">
        <v>0.949174630755865</v>
      </c>
      <c r="AN1402" s="169">
        <v>0.963375455129578</v>
      </c>
      <c r="AO1402" s="168">
        <v>0.99</v>
      </c>
      <c r="AP1402" s="358">
        <v>1</v>
      </c>
      <c r="AQ1402" s="358">
        <v>1</v>
      </c>
      <c r="AR1402" s="358">
        <v>1</v>
      </c>
      <c r="AS1402" s="359">
        <v>1</v>
      </c>
      <c r="AT1402" s="364">
        <v>0.0721861525408278</v>
      </c>
      <c r="AU1402" s="361">
        <v>0</v>
      </c>
      <c r="AV1402" s="362">
        <v>0.157894736842105</v>
      </c>
      <c r="AW1402" s="362">
        <v>0</v>
      </c>
      <c r="AX1402" s="362">
        <v>0</v>
      </c>
      <c r="AY1402" s="142"/>
      <c r="AZ1402" s="140"/>
    </row>
    <row r="1403" spans="1:52">
      <c r="A1403" s="138"/>
      <c r="B1403" s="142"/>
      <c r="C1403" s="172" t="s">
        <v>1974</v>
      </c>
      <c r="D1403" s="166" t="s">
        <v>26</v>
      </c>
      <c r="E1403" s="166" t="s">
        <v>1975</v>
      </c>
      <c r="F1403" s="167" t="s">
        <v>2656</v>
      </c>
      <c r="G1403" s="195" t="s">
        <v>2657</v>
      </c>
      <c r="H1403" s="195" t="s">
        <v>2657</v>
      </c>
      <c r="I1403" s="195" t="s">
        <v>2657</v>
      </c>
      <c r="J1403" s="195" t="s">
        <v>2657</v>
      </c>
      <c r="K1403" s="168">
        <v>0.9</v>
      </c>
      <c r="L1403" s="169">
        <v>0.96551724137931</v>
      </c>
      <c r="M1403" s="169">
        <v>0.983050847457627</v>
      </c>
      <c r="N1403" s="170">
        <v>0.96</v>
      </c>
      <c r="O1403" s="170">
        <v>0.96551724137931</v>
      </c>
      <c r="P1403" s="356">
        <v>0.9</v>
      </c>
      <c r="Q1403" s="357">
        <v>0.984335092797548</v>
      </c>
      <c r="R1403" s="169">
        <v>0.946311393915291</v>
      </c>
      <c r="S1403" s="169">
        <v>0.961897915168943</v>
      </c>
      <c r="T1403" s="169">
        <v>0.984335092797548</v>
      </c>
      <c r="U1403" s="356">
        <v>0.9</v>
      </c>
      <c r="V1403" s="169">
        <v>0.824961689085646</v>
      </c>
      <c r="W1403" s="169">
        <v>0.815470272419964</v>
      </c>
      <c r="X1403" s="169">
        <v>0.90079079798706</v>
      </c>
      <c r="Y1403" s="169">
        <v>0.824961689085646</v>
      </c>
      <c r="Z1403" s="356">
        <v>0.92</v>
      </c>
      <c r="AA1403" s="356">
        <v>0</v>
      </c>
      <c r="AB1403" s="356" t="s">
        <v>32</v>
      </c>
      <c r="AC1403" s="356">
        <v>0</v>
      </c>
      <c r="AD1403" s="356">
        <v>0</v>
      </c>
      <c r="AE1403" s="356">
        <v>0.92</v>
      </c>
      <c r="AF1403" s="169">
        <v>0.997947665469472</v>
      </c>
      <c r="AG1403" s="169">
        <v>1</v>
      </c>
      <c r="AH1403" s="169">
        <v>0.99895178197065</v>
      </c>
      <c r="AI1403" s="169">
        <v>0.997947665469472</v>
      </c>
      <c r="AJ1403" s="356">
        <v>0.92</v>
      </c>
      <c r="AK1403" s="169">
        <v>0.957967589466577</v>
      </c>
      <c r="AL1403" s="169">
        <v>0.921654404454166</v>
      </c>
      <c r="AM1403" s="169">
        <v>0.94502335609055</v>
      </c>
      <c r="AN1403" s="169">
        <v>0.957967589466577</v>
      </c>
      <c r="AO1403" s="168">
        <v>0.99</v>
      </c>
      <c r="AP1403" s="358">
        <v>1</v>
      </c>
      <c r="AQ1403" s="358">
        <v>1</v>
      </c>
      <c r="AR1403" s="358">
        <v>1</v>
      </c>
      <c r="AS1403" s="359">
        <v>1</v>
      </c>
      <c r="AT1403" s="364">
        <v>0.0721861525408278</v>
      </c>
      <c r="AU1403" s="361">
        <v>0.0384615384615385</v>
      </c>
      <c r="AV1403" s="362">
        <v>0.0869565217391304</v>
      </c>
      <c r="AW1403" s="362">
        <v>0</v>
      </c>
      <c r="AX1403" s="362">
        <v>0.0384615384615385</v>
      </c>
      <c r="AY1403" s="142"/>
      <c r="AZ1403" s="140"/>
    </row>
    <row r="1404" spans="1:52">
      <c r="A1404" s="138"/>
      <c r="B1404" s="142"/>
      <c r="C1404" s="172" t="s">
        <v>1974</v>
      </c>
      <c r="D1404" s="166" t="s">
        <v>26</v>
      </c>
      <c r="E1404" s="166" t="s">
        <v>1975</v>
      </c>
      <c r="F1404" s="167" t="s">
        <v>2658</v>
      </c>
      <c r="G1404" s="195" t="s">
        <v>2659</v>
      </c>
      <c r="H1404" s="195" t="s">
        <v>2659</v>
      </c>
      <c r="I1404" s="195" t="s">
        <v>2659</v>
      </c>
      <c r="J1404" s="195" t="s">
        <v>2659</v>
      </c>
      <c r="K1404" s="168">
        <v>0.9</v>
      </c>
      <c r="L1404" s="169">
        <v>0.921052631578947</v>
      </c>
      <c r="M1404" s="169">
        <v>0.923076923076923</v>
      </c>
      <c r="N1404" s="170">
        <v>0.972222222222222</v>
      </c>
      <c r="O1404" s="170">
        <v>0.921052631578947</v>
      </c>
      <c r="P1404" s="356">
        <v>0.9</v>
      </c>
      <c r="Q1404" s="357">
        <v>0.938467978233571</v>
      </c>
      <c r="R1404" s="169">
        <v>0.992504409171076</v>
      </c>
      <c r="S1404" s="169">
        <v>0.988821138211382</v>
      </c>
      <c r="T1404" s="169">
        <v>0.938467978233571</v>
      </c>
      <c r="U1404" s="356">
        <v>0.9</v>
      </c>
      <c r="V1404" s="169">
        <v>0.937630807869401</v>
      </c>
      <c r="W1404" s="169">
        <v>0.944444444444444</v>
      </c>
      <c r="X1404" s="169">
        <v>0.927845528455285</v>
      </c>
      <c r="Y1404" s="169">
        <v>0.937630807869401</v>
      </c>
      <c r="Z1404" s="356">
        <v>0.92</v>
      </c>
      <c r="AA1404" s="356">
        <v>0.948330683624801</v>
      </c>
      <c r="AB1404" s="356">
        <v>0.95908273381295</v>
      </c>
      <c r="AC1404" s="356">
        <v>0.952504879635654</v>
      </c>
      <c r="AD1404" s="356">
        <v>0.948330683624801</v>
      </c>
      <c r="AE1404" s="356">
        <v>0.92</v>
      </c>
      <c r="AF1404" s="169">
        <v>0.999141262344354</v>
      </c>
      <c r="AG1404" s="169">
        <v>0.999242711094282</v>
      </c>
      <c r="AH1404" s="169">
        <v>0.998622968879097</v>
      </c>
      <c r="AI1404" s="169">
        <v>0.999141262344354</v>
      </c>
      <c r="AJ1404" s="356">
        <v>0.92</v>
      </c>
      <c r="AK1404" s="169">
        <v>0.959919028340081</v>
      </c>
      <c r="AL1404" s="169">
        <v>0.966169597151124</v>
      </c>
      <c r="AM1404" s="169">
        <v>0.955573185243951</v>
      </c>
      <c r="AN1404" s="169">
        <v>0.959919028340081</v>
      </c>
      <c r="AO1404" s="168">
        <v>0.99</v>
      </c>
      <c r="AP1404" s="358">
        <v>1</v>
      </c>
      <c r="AQ1404" s="358">
        <v>1</v>
      </c>
      <c r="AR1404" s="358">
        <v>1</v>
      </c>
      <c r="AS1404" s="359">
        <v>1</v>
      </c>
      <c r="AT1404" s="364">
        <v>0.0721861525408278</v>
      </c>
      <c r="AU1404" s="361">
        <v>0.0344827586206897</v>
      </c>
      <c r="AV1404" s="362">
        <v>0.0909090909090909</v>
      </c>
      <c r="AW1404" s="362">
        <v>0</v>
      </c>
      <c r="AX1404" s="362">
        <v>0.0344827586206897</v>
      </c>
      <c r="AY1404" s="142"/>
      <c r="AZ1404" s="140"/>
    </row>
    <row r="1405" spans="1:52">
      <c r="A1405" s="138"/>
      <c r="B1405" s="142"/>
      <c r="C1405" s="172" t="s">
        <v>1974</v>
      </c>
      <c r="D1405" s="166" t="s">
        <v>26</v>
      </c>
      <c r="E1405" s="166" t="s">
        <v>1975</v>
      </c>
      <c r="F1405" s="167" t="s">
        <v>2660</v>
      </c>
      <c r="G1405" s="195" t="s">
        <v>2661</v>
      </c>
      <c r="H1405" s="195" t="s">
        <v>2661</v>
      </c>
      <c r="I1405" s="195" t="s">
        <v>2661</v>
      </c>
      <c r="J1405" s="195" t="s">
        <v>2661</v>
      </c>
      <c r="K1405" s="168">
        <v>0.9</v>
      </c>
      <c r="L1405" s="169">
        <v>0.987179487179487</v>
      </c>
      <c r="M1405" s="169">
        <v>0.986842105263158</v>
      </c>
      <c r="N1405" s="170">
        <v>0.933333333333333</v>
      </c>
      <c r="O1405" s="170">
        <v>0.987179487179487</v>
      </c>
      <c r="P1405" s="356">
        <v>0.9</v>
      </c>
      <c r="Q1405" s="357">
        <v>0.989850057670127</v>
      </c>
      <c r="R1405" s="169">
        <v>0.986078886310905</v>
      </c>
      <c r="S1405" s="169">
        <v>0.961937716262976</v>
      </c>
      <c r="T1405" s="169">
        <v>0.989850057670127</v>
      </c>
      <c r="U1405" s="356">
        <v>0.9</v>
      </c>
      <c r="V1405" s="169">
        <v>0.955478662053057</v>
      </c>
      <c r="W1405" s="169">
        <v>0.957308584686775</v>
      </c>
      <c r="X1405" s="169">
        <v>0.953863898500577</v>
      </c>
      <c r="Y1405" s="169">
        <v>0.955478662053057</v>
      </c>
      <c r="Z1405" s="356">
        <v>0.92</v>
      </c>
      <c r="AA1405" s="356">
        <v>0.951029748283753</v>
      </c>
      <c r="AB1405" s="356">
        <v>0.950579333175692</v>
      </c>
      <c r="AC1405" s="356">
        <v>0.934339887640449</v>
      </c>
      <c r="AD1405" s="356">
        <v>0.951029748283753</v>
      </c>
      <c r="AE1405" s="356">
        <v>0.92</v>
      </c>
      <c r="AF1405" s="169">
        <v>0.988597491448119</v>
      </c>
      <c r="AG1405" s="169">
        <v>0.993311036789298</v>
      </c>
      <c r="AH1405" s="169">
        <v>0.995327102803738</v>
      </c>
      <c r="AI1405" s="169">
        <v>0.988597491448119</v>
      </c>
      <c r="AJ1405" s="356">
        <v>0.92</v>
      </c>
      <c r="AK1405" s="169">
        <v>0.966743119266055</v>
      </c>
      <c r="AL1405" s="169">
        <v>0.965565706254392</v>
      </c>
      <c r="AM1405" s="169">
        <v>0.949585333915321</v>
      </c>
      <c r="AN1405" s="169">
        <v>0.966743119266055</v>
      </c>
      <c r="AO1405" s="168">
        <v>0.99</v>
      </c>
      <c r="AP1405" s="358">
        <v>1</v>
      </c>
      <c r="AQ1405" s="358">
        <v>1</v>
      </c>
      <c r="AR1405" s="358">
        <v>1</v>
      </c>
      <c r="AS1405" s="359">
        <v>1</v>
      </c>
      <c r="AT1405" s="364">
        <v>0.0721861525408278</v>
      </c>
      <c r="AU1405" s="361">
        <v>0.024390243902439</v>
      </c>
      <c r="AV1405" s="362">
        <v>0.111111111111111</v>
      </c>
      <c r="AW1405" s="362">
        <v>0.0869565217391304</v>
      </c>
      <c r="AX1405" s="362">
        <v>0.024390243902439</v>
      </c>
      <c r="AY1405" s="142"/>
      <c r="AZ1405" s="140"/>
    </row>
    <row r="1406" spans="1:52">
      <c r="A1406" s="138"/>
      <c r="B1406" s="142"/>
      <c r="C1406" s="172" t="s">
        <v>1974</v>
      </c>
      <c r="D1406" s="166" t="s">
        <v>26</v>
      </c>
      <c r="E1406" s="166" t="s">
        <v>1975</v>
      </c>
      <c r="F1406" s="167" t="s">
        <v>2662</v>
      </c>
      <c r="G1406" s="195" t="s">
        <v>2663</v>
      </c>
      <c r="H1406" s="195" t="s">
        <v>2663</v>
      </c>
      <c r="I1406" s="195" t="s">
        <v>2663</v>
      </c>
      <c r="J1406" s="195" t="s">
        <v>2663</v>
      </c>
      <c r="K1406" s="168">
        <v>0.9</v>
      </c>
      <c r="L1406" s="169">
        <v>1</v>
      </c>
      <c r="M1406" s="169">
        <v>0.888888888888889</v>
      </c>
      <c r="N1406" s="170">
        <v>1</v>
      </c>
      <c r="O1406" s="170">
        <v>1</v>
      </c>
      <c r="P1406" s="356">
        <v>0.9</v>
      </c>
      <c r="Q1406" s="357">
        <v>0.995607613469985</v>
      </c>
      <c r="R1406" s="169">
        <v>0.985445205479452</v>
      </c>
      <c r="S1406" s="169">
        <v>0.917251051893408</v>
      </c>
      <c r="T1406" s="169">
        <v>0.995607613469985</v>
      </c>
      <c r="U1406" s="356">
        <v>0.9</v>
      </c>
      <c r="V1406" s="169">
        <v>0.794289897510981</v>
      </c>
      <c r="W1406" s="169">
        <v>0.774828767123288</v>
      </c>
      <c r="X1406" s="169">
        <v>0.761570827489481</v>
      </c>
      <c r="Y1406" s="169">
        <v>0.794289897510981</v>
      </c>
      <c r="Z1406" s="356">
        <v>0.92</v>
      </c>
      <c r="AA1406" s="356" t="s">
        <v>32</v>
      </c>
      <c r="AB1406" s="356">
        <v>0</v>
      </c>
      <c r="AC1406" s="356" t="s">
        <v>32</v>
      </c>
      <c r="AD1406" s="356" t="s">
        <v>32</v>
      </c>
      <c r="AE1406" s="356">
        <v>0.92</v>
      </c>
      <c r="AF1406" s="169">
        <v>0.833333333333333</v>
      </c>
      <c r="AG1406" s="169">
        <v>1</v>
      </c>
      <c r="AH1406" s="169">
        <v>0.608695652173913</v>
      </c>
      <c r="AI1406" s="169">
        <v>0.833333333333333</v>
      </c>
      <c r="AJ1406" s="356">
        <v>0.92</v>
      </c>
      <c r="AK1406" s="169">
        <v>0.857979502196193</v>
      </c>
      <c r="AL1406" s="169">
        <v>0.857998289136014</v>
      </c>
      <c r="AM1406" s="169">
        <v>0.784011220196353</v>
      </c>
      <c r="AN1406" s="169">
        <v>0.857979502196193</v>
      </c>
      <c r="AO1406" s="168">
        <v>0.99</v>
      </c>
      <c r="AP1406" s="358">
        <v>1</v>
      </c>
      <c r="AQ1406" s="358">
        <v>1</v>
      </c>
      <c r="AR1406" s="358">
        <v>1</v>
      </c>
      <c r="AS1406" s="359">
        <v>1</v>
      </c>
      <c r="AT1406" s="364">
        <v>0.0721861525408278</v>
      </c>
      <c r="AU1406" s="361">
        <v>0.0526315789473684</v>
      </c>
      <c r="AV1406" s="362">
        <v>0.0454545454545455</v>
      </c>
      <c r="AW1406" s="362">
        <v>0.075</v>
      </c>
      <c r="AX1406" s="362">
        <v>0.0526315789473684</v>
      </c>
      <c r="AY1406" s="142"/>
      <c r="AZ1406" s="140"/>
    </row>
    <row r="1407" spans="1:52">
      <c r="A1407" s="138"/>
      <c r="B1407" s="142"/>
      <c r="C1407" s="172" t="s">
        <v>1974</v>
      </c>
      <c r="D1407" s="166" t="s">
        <v>26</v>
      </c>
      <c r="E1407" s="166" t="s">
        <v>1975</v>
      </c>
      <c r="F1407" s="167" t="s">
        <v>2664</v>
      </c>
      <c r="G1407" s="195" t="s">
        <v>2665</v>
      </c>
      <c r="H1407" s="195" t="s">
        <v>2665</v>
      </c>
      <c r="I1407" s="195" t="s">
        <v>2665</v>
      </c>
      <c r="J1407" s="195" t="s">
        <v>2665</v>
      </c>
      <c r="K1407" s="168">
        <v>0.9</v>
      </c>
      <c r="L1407" s="169">
        <v>0.923076923076923</v>
      </c>
      <c r="M1407" s="169">
        <v>0.947368421052632</v>
      </c>
      <c r="N1407" s="170">
        <v>0.966666666666667</v>
      </c>
      <c r="O1407" s="170">
        <v>0.923076923076923</v>
      </c>
      <c r="P1407" s="356">
        <v>0.9</v>
      </c>
      <c r="Q1407" s="357">
        <v>0.987589498806683</v>
      </c>
      <c r="R1407" s="169">
        <v>0.978397839783978</v>
      </c>
      <c r="S1407" s="169">
        <v>0.981521739130435</v>
      </c>
      <c r="T1407" s="169">
        <v>0.987589498806683</v>
      </c>
      <c r="U1407" s="356">
        <v>0.9</v>
      </c>
      <c r="V1407" s="169">
        <v>0.952267303102625</v>
      </c>
      <c r="W1407" s="169">
        <v>0.955445544554455</v>
      </c>
      <c r="X1407" s="169">
        <v>0.952173913043478</v>
      </c>
      <c r="Y1407" s="169">
        <v>0.952267303102625</v>
      </c>
      <c r="Z1407" s="356">
        <v>0.92</v>
      </c>
      <c r="AA1407" s="356">
        <v>0.946701616426387</v>
      </c>
      <c r="AB1407" s="356">
        <v>0.964109466128309</v>
      </c>
      <c r="AC1407" s="356">
        <v>0.961665565102445</v>
      </c>
      <c r="AD1407" s="356">
        <v>0.946701616426387</v>
      </c>
      <c r="AE1407" s="356">
        <v>0.92</v>
      </c>
      <c r="AF1407" s="169">
        <v>0.984087518647439</v>
      </c>
      <c r="AG1407" s="169">
        <v>0.979504696840307</v>
      </c>
      <c r="AH1407" s="169">
        <v>0.995512035903713</v>
      </c>
      <c r="AI1407" s="169">
        <v>0.984087518647439</v>
      </c>
      <c r="AJ1407" s="356">
        <v>0.92</v>
      </c>
      <c r="AK1407" s="169">
        <v>0.963911784361773</v>
      </c>
      <c r="AL1407" s="169">
        <v>0.973713772186026</v>
      </c>
      <c r="AM1407" s="169">
        <v>0.968762844225236</v>
      </c>
      <c r="AN1407" s="169">
        <v>0.963911784361773</v>
      </c>
      <c r="AO1407" s="168">
        <v>0.99</v>
      </c>
      <c r="AP1407" s="358">
        <v>1</v>
      </c>
      <c r="AQ1407" s="358">
        <v>1</v>
      </c>
      <c r="AR1407" s="358">
        <v>1</v>
      </c>
      <c r="AS1407" s="359">
        <v>1</v>
      </c>
      <c r="AT1407" s="364">
        <v>0.0721861525408278</v>
      </c>
      <c r="AU1407" s="361">
        <v>0</v>
      </c>
      <c r="AV1407" s="362">
        <v>0.16</v>
      </c>
      <c r="AW1407" s="362">
        <v>0</v>
      </c>
      <c r="AX1407" s="362">
        <v>0</v>
      </c>
      <c r="AY1407" s="142"/>
      <c r="AZ1407" s="140"/>
    </row>
    <row r="1408" spans="1:52">
      <c r="A1408" s="138"/>
      <c r="B1408" s="142"/>
      <c r="C1408" s="172" t="s">
        <v>1974</v>
      </c>
      <c r="D1408" s="166" t="s">
        <v>26</v>
      </c>
      <c r="E1408" s="166" t="s">
        <v>1975</v>
      </c>
      <c r="F1408" s="167" t="s">
        <v>2666</v>
      </c>
      <c r="G1408" s="195" t="s">
        <v>2667</v>
      </c>
      <c r="H1408" s="195" t="s">
        <v>2667</v>
      </c>
      <c r="I1408" s="195" t="s">
        <v>2667</v>
      </c>
      <c r="J1408" s="195" t="s">
        <v>2667</v>
      </c>
      <c r="K1408" s="168">
        <v>0.9</v>
      </c>
      <c r="L1408" s="169">
        <v>0.976744186046512</v>
      </c>
      <c r="M1408" s="169">
        <v>0.951219512195122</v>
      </c>
      <c r="N1408" s="170">
        <v>0.756756756756757</v>
      </c>
      <c r="O1408" s="170">
        <v>0.976744186046512</v>
      </c>
      <c r="P1408" s="356">
        <v>0.9</v>
      </c>
      <c r="Q1408" s="357">
        <v>0.99290780141844</v>
      </c>
      <c r="R1408" s="169">
        <v>0.989773232547799</v>
      </c>
      <c r="S1408" s="169">
        <v>0.991480298189563</v>
      </c>
      <c r="T1408" s="169">
        <v>0.99290780141844</v>
      </c>
      <c r="U1408" s="356">
        <v>0.9</v>
      </c>
      <c r="V1408" s="169">
        <v>0.925531914893617</v>
      </c>
      <c r="W1408" s="169">
        <v>0.919964428634949</v>
      </c>
      <c r="X1408" s="169">
        <v>0.926517571884984</v>
      </c>
      <c r="Y1408" s="169">
        <v>0.925531914893617</v>
      </c>
      <c r="Z1408" s="356">
        <v>0.92</v>
      </c>
      <c r="AA1408" s="356">
        <v>0.939805002119542</v>
      </c>
      <c r="AB1408" s="356">
        <v>0.952254641909814</v>
      </c>
      <c r="AC1408" s="356">
        <v>0.925107427869859</v>
      </c>
      <c r="AD1408" s="356">
        <v>0.939805002119542</v>
      </c>
      <c r="AE1408" s="356">
        <v>0.92</v>
      </c>
      <c r="AF1408" s="169">
        <v>0.989425981873112</v>
      </c>
      <c r="AG1408" s="169">
        <v>0.998589562764457</v>
      </c>
      <c r="AH1408" s="169">
        <v>0.998891352549889</v>
      </c>
      <c r="AI1408" s="169">
        <v>0.989425981873112</v>
      </c>
      <c r="AJ1408" s="356">
        <v>0.92</v>
      </c>
      <c r="AK1408" s="169">
        <v>0.948972972972973</v>
      </c>
      <c r="AL1408" s="169">
        <v>0.958545776989581</v>
      </c>
      <c r="AM1408" s="169">
        <v>0.934604904632153</v>
      </c>
      <c r="AN1408" s="169">
        <v>0.948972972972973</v>
      </c>
      <c r="AO1408" s="168">
        <v>0.99</v>
      </c>
      <c r="AP1408" s="358">
        <v>1</v>
      </c>
      <c r="AQ1408" s="358">
        <v>1</v>
      </c>
      <c r="AR1408" s="358">
        <v>1</v>
      </c>
      <c r="AS1408" s="359">
        <v>1</v>
      </c>
      <c r="AT1408" s="364">
        <v>0.0721861525408278</v>
      </c>
      <c r="AU1408" s="361">
        <v>0</v>
      </c>
      <c r="AV1408" s="362">
        <v>0.0526315789473684</v>
      </c>
      <c r="AW1408" s="362">
        <v>0.0769230769230769</v>
      </c>
      <c r="AX1408" s="362">
        <v>0</v>
      </c>
      <c r="AY1408" s="142"/>
      <c r="AZ1408" s="140"/>
    </row>
    <row r="1409" spans="1:52">
      <c r="A1409" s="138"/>
      <c r="B1409" s="142"/>
      <c r="C1409" s="172" t="s">
        <v>1974</v>
      </c>
      <c r="D1409" s="166" t="s">
        <v>26</v>
      </c>
      <c r="E1409" s="166" t="s">
        <v>1975</v>
      </c>
      <c r="F1409" s="167" t="s">
        <v>2668</v>
      </c>
      <c r="G1409" s="195" t="s">
        <v>2669</v>
      </c>
      <c r="H1409" s="195" t="s">
        <v>2669</v>
      </c>
      <c r="I1409" s="195" t="s">
        <v>2669</v>
      </c>
      <c r="J1409" s="195" t="s">
        <v>2669</v>
      </c>
      <c r="K1409" s="168">
        <v>0.9</v>
      </c>
      <c r="L1409" s="169">
        <v>1</v>
      </c>
      <c r="M1409" s="169">
        <v>0.980392156862745</v>
      </c>
      <c r="N1409" s="170">
        <v>0.976744186046512</v>
      </c>
      <c r="O1409" s="170">
        <v>1</v>
      </c>
      <c r="P1409" s="356">
        <v>0.9</v>
      </c>
      <c r="Q1409" s="357">
        <v>0.98780487804878</v>
      </c>
      <c r="R1409" s="169">
        <v>0.989463601532567</v>
      </c>
      <c r="S1409" s="169">
        <v>0.943512075317233</v>
      </c>
      <c r="T1409" s="169">
        <v>0.98780487804878</v>
      </c>
      <c r="U1409" s="356">
        <v>0.9</v>
      </c>
      <c r="V1409" s="169">
        <v>0.945630081300813</v>
      </c>
      <c r="W1409" s="169">
        <v>0.947557471264368</v>
      </c>
      <c r="X1409" s="169">
        <v>0.901760130986492</v>
      </c>
      <c r="Y1409" s="169">
        <v>0.945630081300813</v>
      </c>
      <c r="Z1409" s="356">
        <v>0.92</v>
      </c>
      <c r="AA1409" s="356">
        <v>0.947242206235012</v>
      </c>
      <c r="AB1409" s="356">
        <v>0.95024077046549</v>
      </c>
      <c r="AC1409" s="356">
        <v>0.964715316760224</v>
      </c>
      <c r="AD1409" s="356">
        <v>0.947242206235012</v>
      </c>
      <c r="AE1409" s="356">
        <v>0.92</v>
      </c>
      <c r="AF1409" s="169">
        <v>0.98697247706422</v>
      </c>
      <c r="AG1409" s="169">
        <v>0.991476061940617</v>
      </c>
      <c r="AH1409" s="169">
        <v>0.999859154929577</v>
      </c>
      <c r="AI1409" s="169">
        <v>0.98697247706422</v>
      </c>
      <c r="AJ1409" s="356">
        <v>0.92</v>
      </c>
      <c r="AK1409" s="169">
        <v>0.979057591623037</v>
      </c>
      <c r="AL1409" s="169">
        <v>0.974921630094044</v>
      </c>
      <c r="AM1409" s="169">
        <v>0.976151761517615</v>
      </c>
      <c r="AN1409" s="169">
        <v>0.979057591623037</v>
      </c>
      <c r="AO1409" s="168">
        <v>0.99</v>
      </c>
      <c r="AP1409" s="358">
        <v>1</v>
      </c>
      <c r="AQ1409" s="358">
        <v>1</v>
      </c>
      <c r="AR1409" s="358">
        <v>1</v>
      </c>
      <c r="AS1409" s="359">
        <v>1</v>
      </c>
      <c r="AT1409" s="364">
        <v>0.0721861525408278</v>
      </c>
      <c r="AU1409" s="361">
        <v>0.166666666666667</v>
      </c>
      <c r="AV1409" s="362">
        <v>0.56</v>
      </c>
      <c r="AW1409" s="362">
        <v>0</v>
      </c>
      <c r="AX1409" s="362">
        <v>0.166666666666667</v>
      </c>
      <c r="AY1409" s="142"/>
      <c r="AZ1409" s="140"/>
    </row>
    <row r="1410" spans="1:52">
      <c r="A1410" s="138"/>
      <c r="B1410" s="142"/>
      <c r="C1410" s="172" t="s">
        <v>1974</v>
      </c>
      <c r="D1410" s="166" t="s">
        <v>26</v>
      </c>
      <c r="E1410" s="166" t="s">
        <v>1975</v>
      </c>
      <c r="F1410" s="167" t="s">
        <v>2670</v>
      </c>
      <c r="G1410" s="195" t="s">
        <v>2671</v>
      </c>
      <c r="H1410" s="195" t="s">
        <v>2671</v>
      </c>
      <c r="I1410" s="195" t="s">
        <v>2671</v>
      </c>
      <c r="J1410" s="195" t="s">
        <v>2671</v>
      </c>
      <c r="K1410" s="168">
        <v>0.9</v>
      </c>
      <c r="L1410" s="169">
        <v>1</v>
      </c>
      <c r="M1410" s="169">
        <v>1</v>
      </c>
      <c r="N1410" s="170">
        <v>1</v>
      </c>
      <c r="O1410" s="170">
        <v>1</v>
      </c>
      <c r="P1410" s="356">
        <v>0.9</v>
      </c>
      <c r="Q1410" s="357">
        <v>0.991106367840626</v>
      </c>
      <c r="R1410" s="169">
        <v>0.992552874590408</v>
      </c>
      <c r="S1410" s="169">
        <v>0.997831978319783</v>
      </c>
      <c r="T1410" s="169">
        <v>0.991106367840626</v>
      </c>
      <c r="U1410" s="356">
        <v>0.9</v>
      </c>
      <c r="V1410" s="169">
        <v>0.957310565635005</v>
      </c>
      <c r="W1410" s="169">
        <v>0.925230860887697</v>
      </c>
      <c r="X1410" s="169">
        <v>0.941463414634146</v>
      </c>
      <c r="Y1410" s="169">
        <v>0.957310565635005</v>
      </c>
      <c r="Z1410" s="356">
        <v>0.92</v>
      </c>
      <c r="AA1410" s="356">
        <v>0.967297762478485</v>
      </c>
      <c r="AB1410" s="356">
        <v>0.95729537366548</v>
      </c>
      <c r="AC1410" s="356">
        <v>0.956289978678038</v>
      </c>
      <c r="AD1410" s="356">
        <v>0.967297762478485</v>
      </c>
      <c r="AE1410" s="356">
        <v>0.92</v>
      </c>
      <c r="AF1410" s="169">
        <v>1</v>
      </c>
      <c r="AG1410" s="169">
        <v>0.9998460591133</v>
      </c>
      <c r="AH1410" s="169">
        <v>0.99986793449551</v>
      </c>
      <c r="AI1410" s="169">
        <v>1</v>
      </c>
      <c r="AJ1410" s="356">
        <v>0.92</v>
      </c>
      <c r="AK1410" s="169">
        <v>0.984891676168757</v>
      </c>
      <c r="AL1410" s="169">
        <v>0.973095238095238</v>
      </c>
      <c r="AM1410" s="169">
        <v>0.975565936040244</v>
      </c>
      <c r="AN1410" s="169">
        <v>0.984891676168757</v>
      </c>
      <c r="AO1410" s="168">
        <v>0.99</v>
      </c>
      <c r="AP1410" s="358">
        <v>1</v>
      </c>
      <c r="AQ1410" s="358">
        <v>1</v>
      </c>
      <c r="AR1410" s="358">
        <v>1</v>
      </c>
      <c r="AS1410" s="359">
        <v>1</v>
      </c>
      <c r="AT1410" s="364">
        <v>0.0721861525408278</v>
      </c>
      <c r="AU1410" s="361">
        <v>0</v>
      </c>
      <c r="AV1410" s="362">
        <v>0.529411764705882</v>
      </c>
      <c r="AW1410" s="362">
        <v>0</v>
      </c>
      <c r="AX1410" s="362">
        <v>0</v>
      </c>
      <c r="AY1410" s="142"/>
      <c r="AZ1410" s="140"/>
    </row>
    <row r="1411" spans="1:52">
      <c r="A1411" s="138"/>
      <c r="B1411" s="142"/>
      <c r="C1411" s="172" t="s">
        <v>1974</v>
      </c>
      <c r="D1411" s="166" t="s">
        <v>26</v>
      </c>
      <c r="E1411" s="166" t="s">
        <v>1975</v>
      </c>
      <c r="F1411" s="167" t="s">
        <v>2672</v>
      </c>
      <c r="G1411" s="195" t="s">
        <v>2673</v>
      </c>
      <c r="H1411" s="195" t="s">
        <v>2673</v>
      </c>
      <c r="I1411" s="195" t="s">
        <v>2673</v>
      </c>
      <c r="J1411" s="195" t="s">
        <v>2673</v>
      </c>
      <c r="K1411" s="168">
        <v>0.9</v>
      </c>
      <c r="L1411" s="169" t="s">
        <v>32</v>
      </c>
      <c r="M1411" s="169" t="s">
        <v>32</v>
      </c>
      <c r="N1411" s="170" t="s">
        <v>32</v>
      </c>
      <c r="O1411" s="170" t="s">
        <v>32</v>
      </c>
      <c r="P1411" s="356">
        <v>0.9</v>
      </c>
      <c r="Q1411" s="357" t="s">
        <v>32</v>
      </c>
      <c r="R1411" s="169">
        <v>0</v>
      </c>
      <c r="S1411" s="169" t="s">
        <v>32</v>
      </c>
      <c r="T1411" s="169" t="s">
        <v>32</v>
      </c>
      <c r="U1411" s="356">
        <v>0.9</v>
      </c>
      <c r="V1411" s="169" t="s">
        <v>32</v>
      </c>
      <c r="W1411" s="169">
        <v>1</v>
      </c>
      <c r="X1411" s="169" t="s">
        <v>32</v>
      </c>
      <c r="Y1411" s="169" t="s">
        <v>32</v>
      </c>
      <c r="Z1411" s="356">
        <v>0.92</v>
      </c>
      <c r="AA1411" s="356" t="s">
        <v>32</v>
      </c>
      <c r="AB1411" s="356" t="s">
        <v>32</v>
      </c>
      <c r="AC1411" s="356" t="s">
        <v>32</v>
      </c>
      <c r="AD1411" s="356" t="s">
        <v>32</v>
      </c>
      <c r="AE1411" s="356">
        <v>0.92</v>
      </c>
      <c r="AF1411" s="169" t="s">
        <v>32</v>
      </c>
      <c r="AG1411" s="169" t="s">
        <v>32</v>
      </c>
      <c r="AH1411" s="169" t="s">
        <v>32</v>
      </c>
      <c r="AI1411" s="169" t="s">
        <v>32</v>
      </c>
      <c r="AJ1411" s="356">
        <v>0.92</v>
      </c>
      <c r="AK1411" s="169" t="s">
        <v>32</v>
      </c>
      <c r="AL1411" s="169">
        <v>1</v>
      </c>
      <c r="AM1411" s="169" t="s">
        <v>32</v>
      </c>
      <c r="AN1411" s="169" t="s">
        <v>32</v>
      </c>
      <c r="AO1411" s="168">
        <v>0.99</v>
      </c>
      <c r="AP1411" s="358" t="s">
        <v>32</v>
      </c>
      <c r="AQ1411" s="358" t="s">
        <v>32</v>
      </c>
      <c r="AR1411" s="358" t="s">
        <v>32</v>
      </c>
      <c r="AS1411" s="359" t="s">
        <v>32</v>
      </c>
      <c r="AT1411" s="364">
        <v>0.0721861525408278</v>
      </c>
      <c r="AU1411" s="361" t="s">
        <v>32</v>
      </c>
      <c r="AV1411" s="362" t="s">
        <v>32</v>
      </c>
      <c r="AW1411" s="362" t="s">
        <v>32</v>
      </c>
      <c r="AX1411" s="362" t="s">
        <v>32</v>
      </c>
      <c r="AY1411" s="142"/>
      <c r="AZ1411" s="140"/>
    </row>
    <row r="1412" spans="1:52">
      <c r="A1412" s="138"/>
      <c r="B1412" s="142"/>
      <c r="C1412" s="172" t="s">
        <v>1974</v>
      </c>
      <c r="D1412" s="166" t="s">
        <v>26</v>
      </c>
      <c r="E1412" s="166" t="s">
        <v>1975</v>
      </c>
      <c r="F1412" s="167" t="s">
        <v>2674</v>
      </c>
      <c r="G1412" s="195" t="s">
        <v>2675</v>
      </c>
      <c r="H1412" s="195" t="s">
        <v>2675</v>
      </c>
      <c r="I1412" s="195" t="s">
        <v>2675</v>
      </c>
      <c r="J1412" s="195" t="s">
        <v>2675</v>
      </c>
      <c r="K1412" s="168">
        <v>0.9</v>
      </c>
      <c r="L1412" s="169">
        <v>1</v>
      </c>
      <c r="M1412" s="169">
        <v>1</v>
      </c>
      <c r="N1412" s="170">
        <v>1</v>
      </c>
      <c r="O1412" s="170">
        <v>1</v>
      </c>
      <c r="P1412" s="356">
        <v>0.9</v>
      </c>
      <c r="Q1412" s="357">
        <v>0.997937293729373</v>
      </c>
      <c r="R1412" s="169">
        <v>0.989134507306107</v>
      </c>
      <c r="S1412" s="169">
        <v>0.99801455989411</v>
      </c>
      <c r="T1412" s="169">
        <v>0.997937293729373</v>
      </c>
      <c r="U1412" s="356">
        <v>0.9</v>
      </c>
      <c r="V1412" s="169">
        <v>0.9496699669967</v>
      </c>
      <c r="W1412" s="169">
        <v>0.957662045710004</v>
      </c>
      <c r="X1412" s="169">
        <v>0.953673064195897</v>
      </c>
      <c r="Y1412" s="169">
        <v>0.9496699669967</v>
      </c>
      <c r="Z1412" s="356">
        <v>0.92</v>
      </c>
      <c r="AA1412" s="356">
        <v>0.965884861407249</v>
      </c>
      <c r="AB1412" s="356">
        <v>0.941255006675567</v>
      </c>
      <c r="AC1412" s="356">
        <v>0.963930348258706</v>
      </c>
      <c r="AD1412" s="356">
        <v>0.965884861407249</v>
      </c>
      <c r="AE1412" s="356">
        <v>0.92</v>
      </c>
      <c r="AF1412" s="169">
        <v>0.998090084354608</v>
      </c>
      <c r="AG1412" s="169">
        <v>0.998160412067697</v>
      </c>
      <c r="AH1412" s="169">
        <v>0.993584603047314</v>
      </c>
      <c r="AI1412" s="169">
        <v>0.998090084354608</v>
      </c>
      <c r="AJ1412" s="356">
        <v>0.92</v>
      </c>
      <c r="AK1412" s="169">
        <v>0.979207920792079</v>
      </c>
      <c r="AL1412" s="169">
        <v>0.97366881217086</v>
      </c>
      <c r="AM1412" s="169">
        <v>0.976673866090713</v>
      </c>
      <c r="AN1412" s="169">
        <v>0.979207920792079</v>
      </c>
      <c r="AO1412" s="168">
        <v>0.99</v>
      </c>
      <c r="AP1412" s="358">
        <v>1</v>
      </c>
      <c r="AQ1412" s="358">
        <v>1</v>
      </c>
      <c r="AR1412" s="358">
        <v>1</v>
      </c>
      <c r="AS1412" s="359">
        <v>1</v>
      </c>
      <c r="AT1412" s="364">
        <v>0.0721861525408278</v>
      </c>
      <c r="AU1412" s="361">
        <v>0</v>
      </c>
      <c r="AV1412" s="362">
        <v>0.0769230769230769</v>
      </c>
      <c r="AW1412" s="362">
        <v>0</v>
      </c>
      <c r="AX1412" s="362">
        <v>0</v>
      </c>
      <c r="AY1412" s="142"/>
      <c r="AZ1412" s="140"/>
    </row>
    <row r="1413" spans="1:52">
      <c r="A1413" s="138"/>
      <c r="B1413" s="142"/>
      <c r="C1413" s="172" t="s">
        <v>1974</v>
      </c>
      <c r="D1413" s="166" t="s">
        <v>26</v>
      </c>
      <c r="E1413" s="166" t="s">
        <v>1975</v>
      </c>
      <c r="F1413" s="167" t="s">
        <v>2676</v>
      </c>
      <c r="G1413" s="195" t="s">
        <v>2677</v>
      </c>
      <c r="H1413" s="195" t="s">
        <v>2677</v>
      </c>
      <c r="I1413" s="195" t="s">
        <v>2677</v>
      </c>
      <c r="J1413" s="195" t="s">
        <v>2677</v>
      </c>
      <c r="K1413" s="168">
        <v>0.9</v>
      </c>
      <c r="L1413" s="169">
        <v>0.965909090909091</v>
      </c>
      <c r="M1413" s="169">
        <v>0.951807228915663</v>
      </c>
      <c r="N1413" s="170">
        <v>0.875</v>
      </c>
      <c r="O1413" s="170">
        <v>0.965909090909091</v>
      </c>
      <c r="P1413" s="356">
        <v>0.9</v>
      </c>
      <c r="Q1413" s="357">
        <v>0.981969676273733</v>
      </c>
      <c r="R1413" s="169">
        <v>0.977978957670663</v>
      </c>
      <c r="S1413" s="169">
        <v>0.976076555023923</v>
      </c>
      <c r="T1413" s="169">
        <v>0.981969676273733</v>
      </c>
      <c r="U1413" s="356">
        <v>0.9</v>
      </c>
      <c r="V1413" s="169">
        <v>0.919409916678049</v>
      </c>
      <c r="W1413" s="169">
        <v>0.904453144115488</v>
      </c>
      <c r="X1413" s="169">
        <v>0.880600260983036</v>
      </c>
      <c r="Y1413" s="169">
        <v>0.919409916678049</v>
      </c>
      <c r="Z1413" s="356">
        <v>0.92</v>
      </c>
      <c r="AA1413" s="356">
        <v>0.922737306843267</v>
      </c>
      <c r="AB1413" s="356">
        <v>0.92597638510445</v>
      </c>
      <c r="AC1413" s="356">
        <v>0.907047124945958</v>
      </c>
      <c r="AD1413" s="356">
        <v>0.922737306843267</v>
      </c>
      <c r="AE1413" s="356">
        <v>0.92</v>
      </c>
      <c r="AF1413" s="169">
        <v>0.993572576325656</v>
      </c>
      <c r="AG1413" s="169">
        <v>0.993053863027053</v>
      </c>
      <c r="AH1413" s="169">
        <v>0.991811668372569</v>
      </c>
      <c r="AI1413" s="169">
        <v>0.993572576325656</v>
      </c>
      <c r="AJ1413" s="356">
        <v>0.92</v>
      </c>
      <c r="AK1413" s="169">
        <v>0.959019038399484</v>
      </c>
      <c r="AL1413" s="169">
        <v>0.960296810253445</v>
      </c>
      <c r="AM1413" s="169">
        <v>0.941253074808277</v>
      </c>
      <c r="AN1413" s="169">
        <v>0.959019038399484</v>
      </c>
      <c r="AO1413" s="168">
        <v>0.99</v>
      </c>
      <c r="AP1413" s="358">
        <v>1</v>
      </c>
      <c r="AQ1413" s="358">
        <v>1</v>
      </c>
      <c r="AR1413" s="358">
        <v>1</v>
      </c>
      <c r="AS1413" s="359">
        <v>1</v>
      </c>
      <c r="AT1413" s="364">
        <v>0.0721861525408278</v>
      </c>
      <c r="AU1413" s="361">
        <v>0.0147058823529412</v>
      </c>
      <c r="AV1413" s="362">
        <v>0.157894736842105</v>
      </c>
      <c r="AW1413" s="362">
        <v>0.0714285714285714</v>
      </c>
      <c r="AX1413" s="362">
        <v>0.0147058823529412</v>
      </c>
      <c r="AY1413" s="142"/>
      <c r="AZ1413" s="140"/>
    </row>
    <row r="1414" spans="1:52">
      <c r="A1414" s="138"/>
      <c r="B1414" s="142"/>
      <c r="C1414" s="172" t="s">
        <v>1974</v>
      </c>
      <c r="D1414" s="166" t="s">
        <v>26</v>
      </c>
      <c r="E1414" s="166" t="s">
        <v>1975</v>
      </c>
      <c r="F1414" s="167" t="s">
        <v>2678</v>
      </c>
      <c r="G1414" s="195" t="s">
        <v>2679</v>
      </c>
      <c r="H1414" s="195" t="s">
        <v>2679</v>
      </c>
      <c r="I1414" s="195" t="s">
        <v>2679</v>
      </c>
      <c r="J1414" s="195" t="s">
        <v>2679</v>
      </c>
      <c r="K1414" s="168">
        <v>0.9</v>
      </c>
      <c r="L1414" s="169">
        <v>0.92</v>
      </c>
      <c r="M1414" s="169">
        <v>1</v>
      </c>
      <c r="N1414" s="170">
        <v>0.952380952380952</v>
      </c>
      <c r="O1414" s="170">
        <v>0.92</v>
      </c>
      <c r="P1414" s="356">
        <v>0.9</v>
      </c>
      <c r="Q1414" s="357">
        <v>0.983731019522777</v>
      </c>
      <c r="R1414" s="169">
        <v>0.98516458043579</v>
      </c>
      <c r="S1414" s="169">
        <v>0.992105263157895</v>
      </c>
      <c r="T1414" s="169">
        <v>0.983731019522777</v>
      </c>
      <c r="U1414" s="356">
        <v>0.9</v>
      </c>
      <c r="V1414" s="169">
        <v>0.946312364425163</v>
      </c>
      <c r="W1414" s="169">
        <v>0.932777005099675</v>
      </c>
      <c r="X1414" s="169">
        <v>0.950877192982456</v>
      </c>
      <c r="Y1414" s="169">
        <v>0.946312364425163</v>
      </c>
      <c r="Z1414" s="356">
        <v>0.92</v>
      </c>
      <c r="AA1414" s="356">
        <v>0.945080091533181</v>
      </c>
      <c r="AB1414" s="356">
        <v>0.923507462686567</v>
      </c>
      <c r="AC1414" s="356">
        <v>0.935275080906149</v>
      </c>
      <c r="AD1414" s="356">
        <v>0.945080091533181</v>
      </c>
      <c r="AE1414" s="356">
        <v>0.92</v>
      </c>
      <c r="AF1414" s="169">
        <v>0.997585790653561</v>
      </c>
      <c r="AG1414" s="169">
        <v>0.996498054474708</v>
      </c>
      <c r="AH1414" s="169">
        <v>0.992589500052187</v>
      </c>
      <c r="AI1414" s="169">
        <v>0.997585790653561</v>
      </c>
      <c r="AJ1414" s="356">
        <v>0.92</v>
      </c>
      <c r="AK1414" s="169">
        <v>0.974519632414369</v>
      </c>
      <c r="AL1414" s="169">
        <v>0.959524693650204</v>
      </c>
      <c r="AM1414" s="169">
        <v>0.966439135381115</v>
      </c>
      <c r="AN1414" s="169">
        <v>0.974519632414369</v>
      </c>
      <c r="AO1414" s="168">
        <v>0.99</v>
      </c>
      <c r="AP1414" s="358">
        <v>1</v>
      </c>
      <c r="AQ1414" s="358">
        <v>1</v>
      </c>
      <c r="AR1414" s="358">
        <v>1</v>
      </c>
      <c r="AS1414" s="359">
        <v>1</v>
      </c>
      <c r="AT1414" s="364">
        <v>0.0721861525408278</v>
      </c>
      <c r="AU1414" s="361">
        <v>0</v>
      </c>
      <c r="AV1414" s="362">
        <v>0.142857142857143</v>
      </c>
      <c r="AW1414" s="362">
        <v>0</v>
      </c>
      <c r="AX1414" s="362">
        <v>0</v>
      </c>
      <c r="AY1414" s="142"/>
      <c r="AZ1414" s="140"/>
    </row>
    <row r="1415" spans="1:52">
      <c r="A1415" s="138"/>
      <c r="B1415" s="142"/>
      <c r="C1415" s="172" t="s">
        <v>1974</v>
      </c>
      <c r="D1415" s="166" t="s">
        <v>26</v>
      </c>
      <c r="E1415" s="166" t="s">
        <v>1975</v>
      </c>
      <c r="F1415" s="167" t="s">
        <v>2680</v>
      </c>
      <c r="G1415" s="195" t="s">
        <v>2681</v>
      </c>
      <c r="H1415" s="195" t="s">
        <v>2681</v>
      </c>
      <c r="I1415" s="195" t="s">
        <v>2681</v>
      </c>
      <c r="J1415" s="195" t="s">
        <v>2681</v>
      </c>
      <c r="K1415" s="168">
        <v>0.9</v>
      </c>
      <c r="L1415" s="169">
        <v>1</v>
      </c>
      <c r="M1415" s="169">
        <v>1</v>
      </c>
      <c r="N1415" s="170">
        <v>0.981481481481482</v>
      </c>
      <c r="O1415" s="170">
        <v>1</v>
      </c>
      <c r="P1415" s="356">
        <v>0.9</v>
      </c>
      <c r="Q1415" s="357">
        <v>0.980991573584166</v>
      </c>
      <c r="R1415" s="169">
        <v>0.967559217301751</v>
      </c>
      <c r="S1415" s="169">
        <v>0.973181257706535</v>
      </c>
      <c r="T1415" s="169">
        <v>0.980991573584166</v>
      </c>
      <c r="U1415" s="356">
        <v>0.9</v>
      </c>
      <c r="V1415" s="169">
        <v>0.943954536547129</v>
      </c>
      <c r="W1415" s="169">
        <v>0.935118434603502</v>
      </c>
      <c r="X1415" s="169">
        <v>0.932182490752158</v>
      </c>
      <c r="Y1415" s="169">
        <v>0.943954536547129</v>
      </c>
      <c r="Z1415" s="356">
        <v>0.92</v>
      </c>
      <c r="AA1415" s="356">
        <v>0.954479768786127</v>
      </c>
      <c r="AB1415" s="356">
        <v>0.950146627565982</v>
      </c>
      <c r="AC1415" s="356">
        <v>0.952351485148515</v>
      </c>
      <c r="AD1415" s="356">
        <v>0.954479768786127</v>
      </c>
      <c r="AE1415" s="356">
        <v>0.92</v>
      </c>
      <c r="AF1415" s="169">
        <v>0.997804610318331</v>
      </c>
      <c r="AG1415" s="169">
        <v>0.99943574552123</v>
      </c>
      <c r="AH1415" s="169">
        <v>0.971754736965988</v>
      </c>
      <c r="AI1415" s="169">
        <v>0.997804610318331</v>
      </c>
      <c r="AJ1415" s="356">
        <v>0.92</v>
      </c>
      <c r="AK1415" s="169">
        <v>0.978729733749814</v>
      </c>
      <c r="AL1415" s="169">
        <v>0.970256274067189</v>
      </c>
      <c r="AM1415" s="169">
        <v>0.969341563786008</v>
      </c>
      <c r="AN1415" s="169">
        <v>0.978729733749814</v>
      </c>
      <c r="AO1415" s="168">
        <v>0.99</v>
      </c>
      <c r="AP1415" s="358">
        <v>1</v>
      </c>
      <c r="AQ1415" s="358">
        <v>1</v>
      </c>
      <c r="AR1415" s="358">
        <v>1</v>
      </c>
      <c r="AS1415" s="359">
        <v>1</v>
      </c>
      <c r="AT1415" s="364">
        <v>0.0721861525408278</v>
      </c>
      <c r="AU1415" s="361">
        <v>0.0833333333333333</v>
      </c>
      <c r="AV1415" s="362">
        <v>0.255813953488372</v>
      </c>
      <c r="AW1415" s="362">
        <v>0.0540540540540541</v>
      </c>
      <c r="AX1415" s="362">
        <v>0.0833333333333333</v>
      </c>
      <c r="AY1415" s="142"/>
      <c r="AZ1415" s="140"/>
    </row>
    <row r="1416" spans="1:52">
      <c r="A1416" s="138"/>
      <c r="B1416" s="142"/>
      <c r="C1416" s="172" t="s">
        <v>1974</v>
      </c>
      <c r="D1416" s="166" t="s">
        <v>26</v>
      </c>
      <c r="E1416" s="166" t="s">
        <v>1975</v>
      </c>
      <c r="F1416" s="167" t="s">
        <v>2682</v>
      </c>
      <c r="G1416" s="195" t="s">
        <v>2683</v>
      </c>
      <c r="H1416" s="195" t="s">
        <v>2683</v>
      </c>
      <c r="I1416" s="195" t="s">
        <v>2683</v>
      </c>
      <c r="J1416" s="195" t="s">
        <v>2683</v>
      </c>
      <c r="K1416" s="168">
        <v>0.9</v>
      </c>
      <c r="L1416" s="169">
        <v>0.930434782608696</v>
      </c>
      <c r="M1416" s="169">
        <v>0.952</v>
      </c>
      <c r="N1416" s="170">
        <v>0.875</v>
      </c>
      <c r="O1416" s="170">
        <v>0.930434782608696</v>
      </c>
      <c r="P1416" s="356">
        <v>0.9</v>
      </c>
      <c r="Q1416" s="357">
        <v>0.770281630937369</v>
      </c>
      <c r="R1416" s="169">
        <v>0.846477110157368</v>
      </c>
      <c r="S1416" s="169">
        <v>0.941535920726672</v>
      </c>
      <c r="T1416" s="169">
        <v>0.770281630937369</v>
      </c>
      <c r="U1416" s="356">
        <v>0.9</v>
      </c>
      <c r="V1416" s="169">
        <v>0.901849516603615</v>
      </c>
      <c r="W1416" s="169">
        <v>0.901198140200286</v>
      </c>
      <c r="X1416" s="169">
        <v>0.893971924029727</v>
      </c>
      <c r="Y1416" s="169">
        <v>0.901849516603615</v>
      </c>
      <c r="Z1416" s="356">
        <v>0.92</v>
      </c>
      <c r="AA1416" s="356">
        <v>0.894069529652352</v>
      </c>
      <c r="AB1416" s="356">
        <v>0.894110074026392</v>
      </c>
      <c r="AC1416" s="356">
        <v>0.858435681965094</v>
      </c>
      <c r="AD1416" s="356">
        <v>0.894069529652352</v>
      </c>
      <c r="AE1416" s="356">
        <v>0.92</v>
      </c>
      <c r="AF1416" s="169">
        <v>0.869259259259259</v>
      </c>
      <c r="AG1416" s="169">
        <v>0.997234955977589</v>
      </c>
      <c r="AH1416" s="169">
        <v>0.740485661699222</v>
      </c>
      <c r="AI1416" s="169">
        <v>0.869259259259259</v>
      </c>
      <c r="AJ1416" s="356">
        <v>0.92</v>
      </c>
      <c r="AK1416" s="169">
        <v>0.946383532666178</v>
      </c>
      <c r="AL1416" s="169">
        <v>0.945287903169384</v>
      </c>
      <c r="AM1416" s="169">
        <v>0.913105257405181</v>
      </c>
      <c r="AN1416" s="169">
        <v>0.946383532666178</v>
      </c>
      <c r="AO1416" s="168">
        <v>0.99</v>
      </c>
      <c r="AP1416" s="358">
        <v>1</v>
      </c>
      <c r="AQ1416" s="358">
        <v>1</v>
      </c>
      <c r="AR1416" s="358">
        <v>1</v>
      </c>
      <c r="AS1416" s="359">
        <v>1</v>
      </c>
      <c r="AT1416" s="364">
        <v>0.0721861525408278</v>
      </c>
      <c r="AU1416" s="361">
        <v>0.0350877192982456</v>
      </c>
      <c r="AV1416" s="362">
        <v>0.173913043478261</v>
      </c>
      <c r="AW1416" s="362">
        <v>0.0857142857142857</v>
      </c>
      <c r="AX1416" s="362">
        <v>0.0350877192982456</v>
      </c>
      <c r="AY1416" s="142"/>
      <c r="AZ1416" s="140"/>
    </row>
    <row r="1417" spans="1:52">
      <c r="A1417" s="138"/>
      <c r="B1417" s="142"/>
      <c r="C1417" s="172" t="s">
        <v>1974</v>
      </c>
      <c r="D1417" s="166" t="s">
        <v>26</v>
      </c>
      <c r="E1417" s="166" t="s">
        <v>1975</v>
      </c>
      <c r="F1417" s="167" t="s">
        <v>2684</v>
      </c>
      <c r="G1417" s="195" t="s">
        <v>2685</v>
      </c>
      <c r="H1417" s="195" t="s">
        <v>2685</v>
      </c>
      <c r="I1417" s="195" t="s">
        <v>2685</v>
      </c>
      <c r="J1417" s="195" t="s">
        <v>2685</v>
      </c>
      <c r="K1417" s="168">
        <v>0.9</v>
      </c>
      <c r="L1417" s="169">
        <v>0.947368421052632</v>
      </c>
      <c r="M1417" s="169">
        <v>0.960526315789474</v>
      </c>
      <c r="N1417" s="170">
        <v>0.927536231884058</v>
      </c>
      <c r="O1417" s="170">
        <v>0.947368421052632</v>
      </c>
      <c r="P1417" s="356">
        <v>0.9</v>
      </c>
      <c r="Q1417" s="357">
        <v>0.971098265895954</v>
      </c>
      <c r="R1417" s="169">
        <v>0.968388485337638</v>
      </c>
      <c r="S1417" s="169">
        <v>0.96870685687989</v>
      </c>
      <c r="T1417" s="169">
        <v>0.971098265895954</v>
      </c>
      <c r="U1417" s="356">
        <v>0.9</v>
      </c>
      <c r="V1417" s="169">
        <v>0.931416966099047</v>
      </c>
      <c r="W1417" s="169">
        <v>0.915388754371805</v>
      </c>
      <c r="X1417" s="169">
        <v>0.93718361711919</v>
      </c>
      <c r="Y1417" s="169">
        <v>0.931416966099047</v>
      </c>
      <c r="Z1417" s="356">
        <v>0.92</v>
      </c>
      <c r="AA1417" s="356">
        <v>0.890871654083734</v>
      </c>
      <c r="AB1417" s="356">
        <v>0.902922755741127</v>
      </c>
      <c r="AC1417" s="356">
        <v>0.89622641509434</v>
      </c>
      <c r="AD1417" s="356">
        <v>0.890871654083734</v>
      </c>
      <c r="AE1417" s="356">
        <v>0.92</v>
      </c>
      <c r="AF1417" s="169">
        <v>0.994545238942251</v>
      </c>
      <c r="AG1417" s="169">
        <v>0.995321770880876</v>
      </c>
      <c r="AH1417" s="169">
        <v>0.990090436790456</v>
      </c>
      <c r="AI1417" s="169">
        <v>0.994545238942251</v>
      </c>
      <c r="AJ1417" s="356">
        <v>0.92</v>
      </c>
      <c r="AK1417" s="169">
        <v>0.953389830508475</v>
      </c>
      <c r="AL1417" s="169">
        <v>0.950475986736549</v>
      </c>
      <c r="AM1417" s="169">
        <v>0.947500785916379</v>
      </c>
      <c r="AN1417" s="169">
        <v>0.953389830508475</v>
      </c>
      <c r="AO1417" s="168">
        <v>0.99</v>
      </c>
      <c r="AP1417" s="358">
        <v>1</v>
      </c>
      <c r="AQ1417" s="358">
        <v>1</v>
      </c>
      <c r="AR1417" s="358">
        <v>1</v>
      </c>
      <c r="AS1417" s="359">
        <v>1</v>
      </c>
      <c r="AT1417" s="364">
        <v>0.0721861525408278</v>
      </c>
      <c r="AU1417" s="361">
        <v>0.00840336134453781</v>
      </c>
      <c r="AV1417" s="362">
        <v>0.207547169811321</v>
      </c>
      <c r="AW1417" s="362">
        <v>0.0288461538461538</v>
      </c>
      <c r="AX1417" s="362">
        <v>0.00840336134453781</v>
      </c>
      <c r="AY1417" s="142"/>
      <c r="AZ1417" s="140"/>
    </row>
    <row r="1418" spans="1:52">
      <c r="A1418" s="138"/>
      <c r="B1418" s="142"/>
      <c r="C1418" s="172" t="s">
        <v>1974</v>
      </c>
      <c r="D1418" s="166" t="s">
        <v>26</v>
      </c>
      <c r="E1418" s="166" t="s">
        <v>1975</v>
      </c>
      <c r="F1418" s="167" t="s">
        <v>2686</v>
      </c>
      <c r="G1418" s="195" t="s">
        <v>2687</v>
      </c>
      <c r="H1418" s="195" t="s">
        <v>2687</v>
      </c>
      <c r="I1418" s="195" t="s">
        <v>2687</v>
      </c>
      <c r="J1418" s="195" t="s">
        <v>2687</v>
      </c>
      <c r="K1418" s="168">
        <v>0.9</v>
      </c>
      <c r="L1418" s="169">
        <v>0.924050632911392</v>
      </c>
      <c r="M1418" s="169">
        <v>0.961538461538462</v>
      </c>
      <c r="N1418" s="170">
        <v>0.952380952380952</v>
      </c>
      <c r="O1418" s="170">
        <v>0.924050632911392</v>
      </c>
      <c r="P1418" s="356">
        <v>0.9</v>
      </c>
      <c r="Q1418" s="357">
        <v>0.971994759253194</v>
      </c>
      <c r="R1418" s="169">
        <v>0.965281899109792</v>
      </c>
      <c r="S1418" s="169">
        <v>0.95993413830955</v>
      </c>
      <c r="T1418" s="169">
        <v>0.971994759253194</v>
      </c>
      <c r="U1418" s="356">
        <v>0.9</v>
      </c>
      <c r="V1418" s="169">
        <v>0.924828037995414</v>
      </c>
      <c r="W1418" s="169">
        <v>0.91973293768546</v>
      </c>
      <c r="X1418" s="169">
        <v>0.908891328210757</v>
      </c>
      <c r="Y1418" s="169">
        <v>0.924828037995414</v>
      </c>
      <c r="Z1418" s="356">
        <v>0.92</v>
      </c>
      <c r="AA1418" s="356">
        <v>0.896329684481648</v>
      </c>
      <c r="AB1418" s="356">
        <v>0.916534601162176</v>
      </c>
      <c r="AC1418" s="356">
        <v>0.884556182657773</v>
      </c>
      <c r="AD1418" s="356">
        <v>0.896329684481648</v>
      </c>
      <c r="AE1418" s="356">
        <v>0.92</v>
      </c>
      <c r="AF1418" s="169">
        <v>0.994571363944809</v>
      </c>
      <c r="AG1418" s="169">
        <v>0.997203914519672</v>
      </c>
      <c r="AH1418" s="169">
        <v>0.998893105629349</v>
      </c>
      <c r="AI1418" s="169">
        <v>0.994571363944809</v>
      </c>
      <c r="AJ1418" s="356">
        <v>0.92</v>
      </c>
      <c r="AK1418" s="169">
        <v>0.95377880777649</v>
      </c>
      <c r="AL1418" s="169">
        <v>0.961195412950307</v>
      </c>
      <c r="AM1418" s="169">
        <v>0.934024673699267</v>
      </c>
      <c r="AN1418" s="169">
        <v>0.95377880777649</v>
      </c>
      <c r="AO1418" s="168">
        <v>0.99</v>
      </c>
      <c r="AP1418" s="358">
        <v>1</v>
      </c>
      <c r="AQ1418" s="358">
        <v>1</v>
      </c>
      <c r="AR1418" s="358">
        <v>1</v>
      </c>
      <c r="AS1418" s="359">
        <v>1</v>
      </c>
      <c r="AT1418" s="364">
        <v>0.0721861525408278</v>
      </c>
      <c r="AU1418" s="361">
        <v>0.0175438596491228</v>
      </c>
      <c r="AV1418" s="362">
        <v>0.267857142857143</v>
      </c>
      <c r="AW1418" s="362">
        <v>0.0487804878048781</v>
      </c>
      <c r="AX1418" s="362">
        <v>0.0175438596491228</v>
      </c>
      <c r="AY1418" s="142"/>
      <c r="AZ1418" s="140"/>
    </row>
    <row r="1419" spans="1:52">
      <c r="A1419" s="138"/>
      <c r="B1419" s="142"/>
      <c r="C1419" s="172" t="s">
        <v>1974</v>
      </c>
      <c r="D1419" s="166" t="s">
        <v>26</v>
      </c>
      <c r="E1419" s="166" t="s">
        <v>1975</v>
      </c>
      <c r="F1419" s="167" t="s">
        <v>2688</v>
      </c>
      <c r="G1419" s="195" t="s">
        <v>2689</v>
      </c>
      <c r="H1419" s="195" t="s">
        <v>2689</v>
      </c>
      <c r="I1419" s="195" t="s">
        <v>2689</v>
      </c>
      <c r="J1419" s="195" t="s">
        <v>2689</v>
      </c>
      <c r="K1419" s="168">
        <v>0.9</v>
      </c>
      <c r="L1419" s="169">
        <v>0.961538461538462</v>
      </c>
      <c r="M1419" s="169">
        <v>1</v>
      </c>
      <c r="N1419" s="170">
        <v>0.95</v>
      </c>
      <c r="O1419" s="170">
        <v>0.961538461538462</v>
      </c>
      <c r="P1419" s="356">
        <v>0.9</v>
      </c>
      <c r="Q1419" s="357">
        <v>0.992553191489362</v>
      </c>
      <c r="R1419" s="169">
        <v>0.976712328767123</v>
      </c>
      <c r="S1419" s="169">
        <v>0.985024958402662</v>
      </c>
      <c r="T1419" s="169">
        <v>0.992553191489362</v>
      </c>
      <c r="U1419" s="356">
        <v>0.9</v>
      </c>
      <c r="V1419" s="169">
        <v>0.953723404255319</v>
      </c>
      <c r="W1419" s="169">
        <v>0.929680365296804</v>
      </c>
      <c r="X1419" s="169">
        <v>0.94342762063228</v>
      </c>
      <c r="Y1419" s="169">
        <v>0.953723404255319</v>
      </c>
      <c r="Z1419" s="356">
        <v>0.92</v>
      </c>
      <c r="AA1419" s="356">
        <v>0.93956043956044</v>
      </c>
      <c r="AB1419" s="356">
        <v>0.922448979591837</v>
      </c>
      <c r="AC1419" s="356">
        <v>0.962049335863378</v>
      </c>
      <c r="AD1419" s="356">
        <v>0.93956043956044</v>
      </c>
      <c r="AE1419" s="356">
        <v>0.92</v>
      </c>
      <c r="AF1419" s="169">
        <v>0.999648382559775</v>
      </c>
      <c r="AG1419" s="169">
        <v>1</v>
      </c>
      <c r="AH1419" s="169">
        <v>0.999767711962834</v>
      </c>
      <c r="AI1419" s="169">
        <v>0.999648382559775</v>
      </c>
      <c r="AJ1419" s="356">
        <v>0.92</v>
      </c>
      <c r="AK1419" s="169">
        <v>0.969995713673382</v>
      </c>
      <c r="AL1419" s="169">
        <v>0.953358208955224</v>
      </c>
      <c r="AM1419" s="169">
        <v>0.968208092485549</v>
      </c>
      <c r="AN1419" s="169">
        <v>0.969995713673382</v>
      </c>
      <c r="AO1419" s="168">
        <v>0.99</v>
      </c>
      <c r="AP1419" s="358">
        <v>1</v>
      </c>
      <c r="AQ1419" s="358">
        <v>1</v>
      </c>
      <c r="AR1419" s="358">
        <v>1</v>
      </c>
      <c r="AS1419" s="359">
        <v>1</v>
      </c>
      <c r="AT1419" s="364">
        <v>0.0721861525408278</v>
      </c>
      <c r="AU1419" s="361">
        <v>0.0769230769230769</v>
      </c>
      <c r="AV1419" s="362">
        <v>0.263157894736842</v>
      </c>
      <c r="AW1419" s="362">
        <v>0.0769230769230769</v>
      </c>
      <c r="AX1419" s="362">
        <v>0.0769230769230769</v>
      </c>
      <c r="AY1419" s="142"/>
      <c r="AZ1419" s="140"/>
    </row>
    <row r="1420" spans="1:52">
      <c r="A1420" s="138"/>
      <c r="B1420" s="142"/>
      <c r="C1420" s="172" t="s">
        <v>1974</v>
      </c>
      <c r="D1420" s="166" t="s">
        <v>26</v>
      </c>
      <c r="E1420" s="166" t="s">
        <v>1975</v>
      </c>
      <c r="F1420" s="167" t="s">
        <v>2690</v>
      </c>
      <c r="G1420" s="195" t="s">
        <v>2691</v>
      </c>
      <c r="H1420" s="195" t="s">
        <v>2691</v>
      </c>
      <c r="I1420" s="195" t="s">
        <v>2691</v>
      </c>
      <c r="J1420" s="195" t="s">
        <v>2691</v>
      </c>
      <c r="K1420" s="168">
        <v>0.9</v>
      </c>
      <c r="L1420" s="169">
        <v>1</v>
      </c>
      <c r="M1420" s="169">
        <v>0.933333333333333</v>
      </c>
      <c r="N1420" s="170">
        <v>1</v>
      </c>
      <c r="O1420" s="170">
        <v>1</v>
      </c>
      <c r="P1420" s="356">
        <v>0.9</v>
      </c>
      <c r="Q1420" s="357">
        <v>0.99338915821948</v>
      </c>
      <c r="R1420" s="169">
        <v>0.994466403162055</v>
      </c>
      <c r="S1420" s="169">
        <v>0.989847715736041</v>
      </c>
      <c r="T1420" s="169">
        <v>0.99338915821948</v>
      </c>
      <c r="U1420" s="356">
        <v>0.9</v>
      </c>
      <c r="V1420" s="169">
        <v>0.925517849272807</v>
      </c>
      <c r="W1420" s="169">
        <v>0.922529644268775</v>
      </c>
      <c r="X1420" s="169">
        <v>0.943437273386512</v>
      </c>
      <c r="Y1420" s="169">
        <v>0.925517849272807</v>
      </c>
      <c r="Z1420" s="356">
        <v>0.92</v>
      </c>
      <c r="AA1420" s="356">
        <v>0.959677419354839</v>
      </c>
      <c r="AB1420" s="356">
        <v>0.95405819295559</v>
      </c>
      <c r="AC1420" s="356">
        <v>0.938176197836167</v>
      </c>
      <c r="AD1420" s="356">
        <v>0.959677419354839</v>
      </c>
      <c r="AE1420" s="356">
        <v>0.92</v>
      </c>
      <c r="AF1420" s="169">
        <v>0.999091734786558</v>
      </c>
      <c r="AG1420" s="169">
        <v>1</v>
      </c>
      <c r="AH1420" s="169">
        <v>1</v>
      </c>
      <c r="AI1420" s="169">
        <v>0.999091734786558</v>
      </c>
      <c r="AJ1420" s="356">
        <v>0.92</v>
      </c>
      <c r="AK1420" s="169">
        <v>0.974533715925395</v>
      </c>
      <c r="AL1420" s="169">
        <v>0.972667295004712</v>
      </c>
      <c r="AM1420" s="169">
        <v>0.965449160908193</v>
      </c>
      <c r="AN1420" s="169">
        <v>0.974533715925395</v>
      </c>
      <c r="AO1420" s="168">
        <v>0.99</v>
      </c>
      <c r="AP1420" s="358">
        <v>1</v>
      </c>
      <c r="AQ1420" s="358">
        <v>1</v>
      </c>
      <c r="AR1420" s="358">
        <v>1</v>
      </c>
      <c r="AS1420" s="359">
        <v>1</v>
      </c>
      <c r="AT1420" s="364">
        <v>0.0721861525408278</v>
      </c>
      <c r="AU1420" s="361">
        <v>0</v>
      </c>
      <c r="AV1420" s="362">
        <v>0.0833333333333333</v>
      </c>
      <c r="AW1420" s="362">
        <v>0</v>
      </c>
      <c r="AX1420" s="362">
        <v>0</v>
      </c>
      <c r="AY1420" s="142"/>
      <c r="AZ1420" s="140"/>
    </row>
    <row r="1421" spans="1:52">
      <c r="A1421" s="138"/>
      <c r="B1421" s="142"/>
      <c r="C1421" s="172" t="s">
        <v>1974</v>
      </c>
      <c r="D1421" s="166" t="s">
        <v>26</v>
      </c>
      <c r="E1421" s="166" t="s">
        <v>1975</v>
      </c>
      <c r="F1421" s="167" t="s">
        <v>2692</v>
      </c>
      <c r="G1421" s="195" t="s">
        <v>2693</v>
      </c>
      <c r="H1421" s="195" t="s">
        <v>2693</v>
      </c>
      <c r="I1421" s="195" t="s">
        <v>2693</v>
      </c>
      <c r="J1421" s="195" t="s">
        <v>2693</v>
      </c>
      <c r="K1421" s="168">
        <v>0.9</v>
      </c>
      <c r="L1421" s="169">
        <v>0.9375</v>
      </c>
      <c r="M1421" s="169">
        <v>0.91304347826087</v>
      </c>
      <c r="N1421" s="170">
        <v>0.931818181818182</v>
      </c>
      <c r="O1421" s="170">
        <v>0.9375</v>
      </c>
      <c r="P1421" s="356">
        <v>0.9</v>
      </c>
      <c r="Q1421" s="357">
        <v>0.981214616572311</v>
      </c>
      <c r="R1421" s="169">
        <v>0.972192048663915</v>
      </c>
      <c r="S1421" s="169">
        <v>0.981964696853415</v>
      </c>
      <c r="T1421" s="169">
        <v>0.981214616572311</v>
      </c>
      <c r="U1421" s="356">
        <v>0.9</v>
      </c>
      <c r="V1421" s="169">
        <v>0.962429233144622</v>
      </c>
      <c r="W1421" s="169">
        <v>0.930262872039974</v>
      </c>
      <c r="X1421" s="169">
        <v>0.958940905602456</v>
      </c>
      <c r="Y1421" s="169">
        <v>0.962429233144622</v>
      </c>
      <c r="Z1421" s="356">
        <v>0.92</v>
      </c>
      <c r="AA1421" s="356">
        <v>0.916455696202532</v>
      </c>
      <c r="AB1421" s="356">
        <v>0.870937790157846</v>
      </c>
      <c r="AC1421" s="356">
        <v>0.90633130962706</v>
      </c>
      <c r="AD1421" s="356">
        <v>0.916455696202532</v>
      </c>
      <c r="AE1421" s="356">
        <v>0.92</v>
      </c>
      <c r="AF1421" s="169">
        <v>0.985647827378006</v>
      </c>
      <c r="AG1421" s="169">
        <v>0.944321385420862</v>
      </c>
      <c r="AH1421" s="169">
        <v>0.958671038792303</v>
      </c>
      <c r="AI1421" s="169">
        <v>0.985647827378006</v>
      </c>
      <c r="AJ1421" s="356">
        <v>0.92</v>
      </c>
      <c r="AK1421" s="169">
        <v>0.96916479477231</v>
      </c>
      <c r="AL1421" s="169">
        <v>0.949304699876782</v>
      </c>
      <c r="AM1421" s="169">
        <v>0.95</v>
      </c>
      <c r="AN1421" s="169">
        <v>0.96916479477231</v>
      </c>
      <c r="AO1421" s="168">
        <v>0.99</v>
      </c>
      <c r="AP1421" s="358">
        <v>1</v>
      </c>
      <c r="AQ1421" s="358">
        <v>1</v>
      </c>
      <c r="AR1421" s="358">
        <v>1</v>
      </c>
      <c r="AS1421" s="359">
        <v>1</v>
      </c>
      <c r="AT1421" s="364">
        <v>0.0721861525408278</v>
      </c>
      <c r="AU1421" s="361">
        <v>0.0208333333333333</v>
      </c>
      <c r="AV1421" s="362">
        <v>0.111111111111111</v>
      </c>
      <c r="AW1421" s="362">
        <v>0</v>
      </c>
      <c r="AX1421" s="362">
        <v>0.0208333333333333</v>
      </c>
      <c r="AY1421" s="142"/>
      <c r="AZ1421" s="140"/>
    </row>
    <row r="1422" spans="1:52">
      <c r="A1422" s="138"/>
      <c r="B1422" s="142"/>
      <c r="C1422" s="172" t="s">
        <v>1974</v>
      </c>
      <c r="D1422" s="166" t="s">
        <v>237</v>
      </c>
      <c r="E1422" s="166" t="s">
        <v>1975</v>
      </c>
      <c r="F1422" s="167" t="s">
        <v>2694</v>
      </c>
      <c r="G1422" s="195" t="s">
        <v>2695</v>
      </c>
      <c r="H1422" s="195" t="s">
        <v>2695</v>
      </c>
      <c r="I1422" s="195" t="s">
        <v>2695</v>
      </c>
      <c r="J1422" s="195" t="s">
        <v>2695</v>
      </c>
      <c r="K1422" s="168">
        <v>0.9</v>
      </c>
      <c r="L1422" s="169" t="s">
        <v>32</v>
      </c>
      <c r="M1422" s="169" t="s">
        <v>32</v>
      </c>
      <c r="N1422" s="170" t="s">
        <v>32</v>
      </c>
      <c r="O1422" s="170" t="s">
        <v>32</v>
      </c>
      <c r="P1422" s="356">
        <v>0.9</v>
      </c>
      <c r="Q1422" s="357" t="s">
        <v>32</v>
      </c>
      <c r="R1422" s="169" t="s">
        <v>32</v>
      </c>
      <c r="S1422" s="169" t="s">
        <v>32</v>
      </c>
      <c r="T1422" s="169" t="s">
        <v>32</v>
      </c>
      <c r="U1422" s="356">
        <v>0.9</v>
      </c>
      <c r="V1422" s="169" t="s">
        <v>32</v>
      </c>
      <c r="W1422" s="169" t="s">
        <v>32</v>
      </c>
      <c r="X1422" s="169" t="s">
        <v>32</v>
      </c>
      <c r="Y1422" s="169" t="s">
        <v>32</v>
      </c>
      <c r="Z1422" s="356">
        <v>0.92</v>
      </c>
      <c r="AA1422" s="356" t="s">
        <v>32</v>
      </c>
      <c r="AB1422" s="356" t="s">
        <v>32</v>
      </c>
      <c r="AC1422" s="356" t="s">
        <v>32</v>
      </c>
      <c r="AD1422" s="356" t="s">
        <v>32</v>
      </c>
      <c r="AE1422" s="356">
        <v>0.92</v>
      </c>
      <c r="AF1422" s="169">
        <v>1</v>
      </c>
      <c r="AG1422" s="169">
        <v>0.99880023995201</v>
      </c>
      <c r="AH1422" s="169">
        <v>0.999091322126306</v>
      </c>
      <c r="AI1422" s="169">
        <v>1</v>
      </c>
      <c r="AJ1422" s="356">
        <v>0.92</v>
      </c>
      <c r="AK1422" s="169" t="s">
        <v>32</v>
      </c>
      <c r="AL1422" s="169" t="s">
        <v>32</v>
      </c>
      <c r="AM1422" s="169" t="s">
        <v>32</v>
      </c>
      <c r="AN1422" s="169" t="s">
        <v>32</v>
      </c>
      <c r="AO1422" s="168">
        <v>0.99</v>
      </c>
      <c r="AP1422" s="358">
        <v>1</v>
      </c>
      <c r="AQ1422" s="358">
        <v>1</v>
      </c>
      <c r="AR1422" s="358">
        <v>1</v>
      </c>
      <c r="AS1422" s="359">
        <v>1</v>
      </c>
      <c r="AT1422" s="364">
        <v>0.0721861525408278</v>
      </c>
      <c r="AU1422" s="361" t="s">
        <v>32</v>
      </c>
      <c r="AV1422" s="362" t="s">
        <v>32</v>
      </c>
      <c r="AW1422" s="362" t="s">
        <v>32</v>
      </c>
      <c r="AX1422" s="362" t="s">
        <v>32</v>
      </c>
      <c r="AY1422" s="142"/>
      <c r="AZ1422" s="140"/>
    </row>
    <row r="1423" spans="1:52">
      <c r="A1423" s="138"/>
      <c r="B1423" s="142"/>
      <c r="C1423" s="172" t="s">
        <v>1974</v>
      </c>
      <c r="D1423" s="166" t="s">
        <v>26</v>
      </c>
      <c r="E1423" s="166" t="s">
        <v>1975</v>
      </c>
      <c r="F1423" s="167" t="s">
        <v>2696</v>
      </c>
      <c r="G1423" s="195" t="s">
        <v>2697</v>
      </c>
      <c r="H1423" s="195" t="s">
        <v>2697</v>
      </c>
      <c r="I1423" s="195" t="s">
        <v>2697</v>
      </c>
      <c r="J1423" s="195" t="s">
        <v>2697</v>
      </c>
      <c r="K1423" s="168">
        <v>0.9</v>
      </c>
      <c r="L1423" s="169">
        <v>0.857142857142857</v>
      </c>
      <c r="M1423" s="169">
        <v>0.887323943661972</v>
      </c>
      <c r="N1423" s="170">
        <v>0.927272727272727</v>
      </c>
      <c r="O1423" s="170">
        <v>0.857142857142857</v>
      </c>
      <c r="P1423" s="356">
        <v>0.9</v>
      </c>
      <c r="Q1423" s="357">
        <v>0.949532380448209</v>
      </c>
      <c r="R1423" s="169">
        <v>0.950053561863953</v>
      </c>
      <c r="S1423" s="169">
        <v>0.969138543516874</v>
      </c>
      <c r="T1423" s="169">
        <v>0.949532380448209</v>
      </c>
      <c r="U1423" s="356">
        <v>0.9</v>
      </c>
      <c r="V1423" s="169">
        <v>0.887241926945474</v>
      </c>
      <c r="W1423" s="169">
        <v>0.881762185324049</v>
      </c>
      <c r="X1423" s="169">
        <v>0.9300621669627</v>
      </c>
      <c r="Y1423" s="169">
        <v>0.887241926945474</v>
      </c>
      <c r="Z1423" s="356">
        <v>0.92</v>
      </c>
      <c r="AA1423" s="356">
        <v>0.916939890710383</v>
      </c>
      <c r="AB1423" s="356">
        <v>0.901972157772622</v>
      </c>
      <c r="AC1423" s="356">
        <v>0.921065145030908</v>
      </c>
      <c r="AD1423" s="356">
        <v>0.916939890710383</v>
      </c>
      <c r="AE1423" s="356">
        <v>0.92</v>
      </c>
      <c r="AF1423" s="169">
        <v>0.995111583421892</v>
      </c>
      <c r="AG1423" s="169">
        <v>0.990384003056741</v>
      </c>
      <c r="AH1423" s="169">
        <v>0.98040070952921</v>
      </c>
      <c r="AI1423" s="169">
        <v>0.995111583421892</v>
      </c>
      <c r="AJ1423" s="356">
        <v>0.92</v>
      </c>
      <c r="AK1423" s="169">
        <v>0.955311873599811</v>
      </c>
      <c r="AL1423" s="169">
        <v>0.957141303165452</v>
      </c>
      <c r="AM1423" s="169">
        <v>0.953981229185589</v>
      </c>
      <c r="AN1423" s="169">
        <v>0.955311873599811</v>
      </c>
      <c r="AO1423" s="168">
        <v>0.99</v>
      </c>
      <c r="AP1423" s="358">
        <v>1</v>
      </c>
      <c r="AQ1423" s="358">
        <v>1</v>
      </c>
      <c r="AR1423" s="358">
        <v>1</v>
      </c>
      <c r="AS1423" s="359">
        <v>1</v>
      </c>
      <c r="AT1423" s="364">
        <v>0.0721861525408278</v>
      </c>
      <c r="AU1423" s="361">
        <v>0.0285714285714286</v>
      </c>
      <c r="AV1423" s="362">
        <v>0.225</v>
      </c>
      <c r="AW1423" s="362">
        <v>0.0535714285714286</v>
      </c>
      <c r="AX1423" s="362">
        <v>0.0285714285714286</v>
      </c>
      <c r="AY1423" s="142"/>
      <c r="AZ1423" s="140"/>
    </row>
    <row r="1424" spans="1:52">
      <c r="A1424" s="138"/>
      <c r="B1424" s="142"/>
      <c r="C1424" s="172" t="s">
        <v>1974</v>
      </c>
      <c r="D1424" s="166" t="s">
        <v>26</v>
      </c>
      <c r="E1424" s="166" t="s">
        <v>1975</v>
      </c>
      <c r="F1424" s="167" t="s">
        <v>2698</v>
      </c>
      <c r="G1424" s="195" t="s">
        <v>2699</v>
      </c>
      <c r="H1424" s="195" t="s">
        <v>2699</v>
      </c>
      <c r="I1424" s="195" t="s">
        <v>2699</v>
      </c>
      <c r="J1424" s="195" t="s">
        <v>2699</v>
      </c>
      <c r="K1424" s="168">
        <v>0.9</v>
      </c>
      <c r="L1424" s="169">
        <v>0.962264150943396</v>
      </c>
      <c r="M1424" s="169">
        <v>0.927272727272727</v>
      </c>
      <c r="N1424" s="170">
        <v>0.931818181818182</v>
      </c>
      <c r="O1424" s="170">
        <v>0.962264150943396</v>
      </c>
      <c r="P1424" s="356">
        <v>0.9</v>
      </c>
      <c r="Q1424" s="357">
        <v>0.990253853127833</v>
      </c>
      <c r="R1424" s="169">
        <v>0.992282249173098</v>
      </c>
      <c r="S1424" s="169">
        <v>0.990802410402791</v>
      </c>
      <c r="T1424" s="169">
        <v>0.990253853127833</v>
      </c>
      <c r="U1424" s="356">
        <v>0.9</v>
      </c>
      <c r="V1424" s="169">
        <v>0.92792384406165</v>
      </c>
      <c r="W1424" s="169">
        <v>0.916574788680632</v>
      </c>
      <c r="X1424" s="169">
        <v>0.895654931810974</v>
      </c>
      <c r="Y1424" s="169">
        <v>0.92792384406165</v>
      </c>
      <c r="Z1424" s="356">
        <v>0.92</v>
      </c>
      <c r="AA1424" s="356">
        <v>0.91321897073663</v>
      </c>
      <c r="AB1424" s="356">
        <v>0.911522633744856</v>
      </c>
      <c r="AC1424" s="356">
        <v>0.891081871345029</v>
      </c>
      <c r="AD1424" s="356">
        <v>0.91321897073663</v>
      </c>
      <c r="AE1424" s="356">
        <v>0.92</v>
      </c>
      <c r="AF1424" s="169">
        <v>0.994727818259751</v>
      </c>
      <c r="AG1424" s="169">
        <v>0.996543883583447</v>
      </c>
      <c r="AH1424" s="169">
        <v>0.997681408329755</v>
      </c>
      <c r="AI1424" s="169">
        <v>0.994727818259751</v>
      </c>
      <c r="AJ1424" s="356">
        <v>0.92</v>
      </c>
      <c r="AK1424" s="169">
        <v>0.955269922879177</v>
      </c>
      <c r="AL1424" s="169">
        <v>0.952049833405766</v>
      </c>
      <c r="AM1424" s="169">
        <v>0.925745856353591</v>
      </c>
      <c r="AN1424" s="169">
        <v>0.955269922879177</v>
      </c>
      <c r="AO1424" s="168">
        <v>0.99</v>
      </c>
      <c r="AP1424" s="358">
        <v>1</v>
      </c>
      <c r="AQ1424" s="358">
        <v>1</v>
      </c>
      <c r="AR1424" s="358">
        <v>1</v>
      </c>
      <c r="AS1424" s="359">
        <v>1</v>
      </c>
      <c r="AT1424" s="364">
        <v>0.0721861525408278</v>
      </c>
      <c r="AU1424" s="361">
        <v>0</v>
      </c>
      <c r="AV1424" s="362">
        <v>0.295081967213115</v>
      </c>
      <c r="AW1424" s="362">
        <v>0</v>
      </c>
      <c r="AX1424" s="362">
        <v>0</v>
      </c>
      <c r="AY1424" s="142"/>
      <c r="AZ1424" s="140"/>
    </row>
    <row r="1425" spans="1:52">
      <c r="A1425" s="138"/>
      <c r="B1425" s="142"/>
      <c r="C1425" s="172" t="s">
        <v>1974</v>
      </c>
      <c r="D1425" s="166" t="s">
        <v>26</v>
      </c>
      <c r="E1425" s="166" t="s">
        <v>1975</v>
      </c>
      <c r="F1425" s="167" t="s">
        <v>2700</v>
      </c>
      <c r="G1425" s="195" t="s">
        <v>2701</v>
      </c>
      <c r="H1425" s="195" t="s">
        <v>2701</v>
      </c>
      <c r="I1425" s="195" t="s">
        <v>2701</v>
      </c>
      <c r="J1425" s="195" t="s">
        <v>2701</v>
      </c>
      <c r="K1425" s="168">
        <v>0.9</v>
      </c>
      <c r="L1425" s="169">
        <v>0.91044776119403</v>
      </c>
      <c r="M1425" s="169">
        <v>0.863636363636364</v>
      </c>
      <c r="N1425" s="170">
        <v>0.862068965517241</v>
      </c>
      <c r="O1425" s="170">
        <v>0.91044776119403</v>
      </c>
      <c r="P1425" s="356">
        <v>0.9</v>
      </c>
      <c r="Q1425" s="357">
        <v>0.906742902208202</v>
      </c>
      <c r="R1425" s="169">
        <v>0.943363745911517</v>
      </c>
      <c r="S1425" s="169">
        <v>0.95297993411201</v>
      </c>
      <c r="T1425" s="169">
        <v>0.906742902208202</v>
      </c>
      <c r="U1425" s="356">
        <v>0.9</v>
      </c>
      <c r="V1425" s="169">
        <v>0.891561514195584</v>
      </c>
      <c r="W1425" s="169">
        <v>0.875710105009468</v>
      </c>
      <c r="X1425" s="169">
        <v>0.922132374962564</v>
      </c>
      <c r="Y1425" s="169">
        <v>0.891561514195584</v>
      </c>
      <c r="Z1425" s="356">
        <v>0.92</v>
      </c>
      <c r="AA1425" s="356">
        <v>0.890569395017794</v>
      </c>
      <c r="AB1425" s="356">
        <v>0.871635610766046</v>
      </c>
      <c r="AC1425" s="356">
        <v>0.910982658959538</v>
      </c>
      <c r="AD1425" s="356">
        <v>0.890569395017794</v>
      </c>
      <c r="AE1425" s="356">
        <v>0.92</v>
      </c>
      <c r="AF1425" s="169">
        <v>0.997479415224332</v>
      </c>
      <c r="AG1425" s="169">
        <v>0.986384634087041</v>
      </c>
      <c r="AH1425" s="169">
        <v>0.996941005098325</v>
      </c>
      <c r="AI1425" s="169">
        <v>0.997479415224332</v>
      </c>
      <c r="AJ1425" s="356">
        <v>0.92</v>
      </c>
      <c r="AK1425" s="169">
        <v>0.955102666258045</v>
      </c>
      <c r="AL1425" s="169">
        <v>0.944207191073151</v>
      </c>
      <c r="AM1425" s="169">
        <v>0.950877885184454</v>
      </c>
      <c r="AN1425" s="169">
        <v>0.955102666258045</v>
      </c>
      <c r="AO1425" s="168">
        <v>0.99</v>
      </c>
      <c r="AP1425" s="358">
        <v>1</v>
      </c>
      <c r="AQ1425" s="358">
        <v>1</v>
      </c>
      <c r="AR1425" s="358">
        <v>1</v>
      </c>
      <c r="AS1425" s="359">
        <v>1</v>
      </c>
      <c r="AT1425" s="364">
        <v>0.0721861525408278</v>
      </c>
      <c r="AU1425" s="361">
        <v>0.0476190476190476</v>
      </c>
      <c r="AV1425" s="362">
        <v>0.233333333333333</v>
      </c>
      <c r="AW1425" s="362">
        <v>0.0333333333333333</v>
      </c>
      <c r="AX1425" s="362">
        <v>0.0476190476190476</v>
      </c>
      <c r="AY1425" s="142"/>
      <c r="AZ1425" s="140"/>
    </row>
    <row r="1426" spans="1:52">
      <c r="A1426" s="138"/>
      <c r="B1426" s="142"/>
      <c r="C1426" s="172" t="s">
        <v>1974</v>
      </c>
      <c r="D1426" s="166" t="s">
        <v>26</v>
      </c>
      <c r="E1426" s="166" t="s">
        <v>1975</v>
      </c>
      <c r="F1426" s="167" t="s">
        <v>2702</v>
      </c>
      <c r="G1426" s="195" t="s">
        <v>2703</v>
      </c>
      <c r="H1426" s="195" t="s">
        <v>2703</v>
      </c>
      <c r="I1426" s="195" t="s">
        <v>2703</v>
      </c>
      <c r="J1426" s="195" t="s">
        <v>2703</v>
      </c>
      <c r="K1426" s="168">
        <v>0.9</v>
      </c>
      <c r="L1426" s="169">
        <v>0.952380952380952</v>
      </c>
      <c r="M1426" s="169">
        <v>1</v>
      </c>
      <c r="N1426" s="170">
        <v>0.984848484848485</v>
      </c>
      <c r="O1426" s="170">
        <v>0.952380952380952</v>
      </c>
      <c r="P1426" s="356">
        <v>0.9</v>
      </c>
      <c r="Q1426" s="357">
        <v>0.970326409495549</v>
      </c>
      <c r="R1426" s="169">
        <v>0.954799301919721</v>
      </c>
      <c r="S1426" s="169">
        <v>0.978247914183552</v>
      </c>
      <c r="T1426" s="169">
        <v>0.970326409495549</v>
      </c>
      <c r="U1426" s="356">
        <v>0.9</v>
      </c>
      <c r="V1426" s="169">
        <v>0.906104281475201</v>
      </c>
      <c r="W1426" s="169">
        <v>0.920593368237347</v>
      </c>
      <c r="X1426" s="169">
        <v>0.947556615017878</v>
      </c>
      <c r="Y1426" s="169">
        <v>0.906104281475201</v>
      </c>
      <c r="Z1426" s="356">
        <v>0.92</v>
      </c>
      <c r="AA1426" s="356">
        <v>0.923518164435946</v>
      </c>
      <c r="AB1426" s="356">
        <v>0.913588850174216</v>
      </c>
      <c r="AC1426" s="356">
        <v>0.937139191789609</v>
      </c>
      <c r="AD1426" s="356">
        <v>0.923518164435946</v>
      </c>
      <c r="AE1426" s="356">
        <v>0.92</v>
      </c>
      <c r="AF1426" s="169">
        <v>0.989729159338727</v>
      </c>
      <c r="AG1426" s="169">
        <v>0.987716432538386</v>
      </c>
      <c r="AH1426" s="169">
        <v>0.97461728950923</v>
      </c>
      <c r="AI1426" s="169">
        <v>0.989729159338727</v>
      </c>
      <c r="AJ1426" s="356">
        <v>0.92</v>
      </c>
      <c r="AK1426" s="169">
        <v>0.955829814874959</v>
      </c>
      <c r="AL1426" s="169">
        <v>0.955192629815745</v>
      </c>
      <c r="AM1426" s="169">
        <v>0.963784333672431</v>
      </c>
      <c r="AN1426" s="169">
        <v>0.955829814874959</v>
      </c>
      <c r="AO1426" s="168">
        <v>0.99</v>
      </c>
      <c r="AP1426" s="358">
        <v>1</v>
      </c>
      <c r="AQ1426" s="358">
        <v>1</v>
      </c>
      <c r="AR1426" s="358">
        <v>1</v>
      </c>
      <c r="AS1426" s="359">
        <v>1</v>
      </c>
      <c r="AT1426" s="364">
        <v>0.0721861525408278</v>
      </c>
      <c r="AU1426" s="361">
        <v>0.04</v>
      </c>
      <c r="AV1426" s="362">
        <v>0.321428571428571</v>
      </c>
      <c r="AW1426" s="362">
        <v>0.136363636363636</v>
      </c>
      <c r="AX1426" s="362">
        <v>0.04</v>
      </c>
      <c r="AY1426" s="142"/>
      <c r="AZ1426" s="140"/>
    </row>
    <row r="1427" spans="1:52">
      <c r="A1427" s="138"/>
      <c r="B1427" s="142"/>
      <c r="C1427" s="172" t="s">
        <v>1974</v>
      </c>
      <c r="D1427" s="166" t="s">
        <v>26</v>
      </c>
      <c r="E1427" s="166" t="s">
        <v>1975</v>
      </c>
      <c r="F1427" s="167" t="s">
        <v>2704</v>
      </c>
      <c r="G1427" s="195" t="s">
        <v>2705</v>
      </c>
      <c r="H1427" s="195" t="s">
        <v>2705</v>
      </c>
      <c r="I1427" s="195" t="s">
        <v>2705</v>
      </c>
      <c r="J1427" s="195" t="s">
        <v>2705</v>
      </c>
      <c r="K1427" s="168">
        <v>0.9</v>
      </c>
      <c r="L1427" s="169">
        <v>0.918032786885246</v>
      </c>
      <c r="M1427" s="169">
        <v>0.983050847457627</v>
      </c>
      <c r="N1427" s="170">
        <v>0.897959183673469</v>
      </c>
      <c r="O1427" s="170">
        <v>0.918032786885246</v>
      </c>
      <c r="P1427" s="356">
        <v>0.9</v>
      </c>
      <c r="Q1427" s="357">
        <v>0.985283812193413</v>
      </c>
      <c r="R1427" s="169">
        <v>0.984142914492172</v>
      </c>
      <c r="S1427" s="169">
        <v>0.984760522496372</v>
      </c>
      <c r="T1427" s="169">
        <v>0.985283812193413</v>
      </c>
      <c r="U1427" s="356">
        <v>0.9</v>
      </c>
      <c r="V1427" s="169">
        <v>0.943471151600093</v>
      </c>
      <c r="W1427" s="169">
        <v>0.944600562023284</v>
      </c>
      <c r="X1427" s="169">
        <v>0.948476052249637</v>
      </c>
      <c r="Y1427" s="169">
        <v>0.943471151600093</v>
      </c>
      <c r="Z1427" s="356">
        <v>0.92</v>
      </c>
      <c r="AA1427" s="356">
        <v>0.932642487046632</v>
      </c>
      <c r="AB1427" s="356">
        <v>0.909711684370258</v>
      </c>
      <c r="AC1427" s="356">
        <v>0.922705314009662</v>
      </c>
      <c r="AD1427" s="356">
        <v>0.932642487046632</v>
      </c>
      <c r="AE1427" s="356">
        <v>0.92</v>
      </c>
      <c r="AF1427" s="169">
        <v>0.995401078977625</v>
      </c>
      <c r="AG1427" s="169">
        <v>0.992870185201287</v>
      </c>
      <c r="AH1427" s="169">
        <v>0.997460778090142</v>
      </c>
      <c r="AI1427" s="169">
        <v>0.995401078977625</v>
      </c>
      <c r="AJ1427" s="356">
        <v>0.92</v>
      </c>
      <c r="AK1427" s="169">
        <v>0.965049928673324</v>
      </c>
      <c r="AL1427" s="169">
        <v>0.962863037613077</v>
      </c>
      <c r="AM1427" s="169">
        <v>0.956728483119353</v>
      </c>
      <c r="AN1427" s="169">
        <v>0.965049928673324</v>
      </c>
      <c r="AO1427" s="168">
        <v>0.99</v>
      </c>
      <c r="AP1427" s="358">
        <v>1</v>
      </c>
      <c r="AQ1427" s="358">
        <v>1</v>
      </c>
      <c r="AR1427" s="358">
        <v>1</v>
      </c>
      <c r="AS1427" s="359">
        <v>1</v>
      </c>
      <c r="AT1427" s="364">
        <v>0.0721861525408278</v>
      </c>
      <c r="AU1427" s="361">
        <v>0.0461538461538462</v>
      </c>
      <c r="AV1427" s="362">
        <v>0.087719298245614</v>
      </c>
      <c r="AW1427" s="362">
        <v>0</v>
      </c>
      <c r="AX1427" s="362">
        <v>0.0461538461538462</v>
      </c>
      <c r="AY1427" s="142"/>
      <c r="AZ1427" s="140"/>
    </row>
    <row r="1428" spans="1:52">
      <c r="A1428" s="138"/>
      <c r="B1428" s="142"/>
      <c r="C1428" s="172" t="s">
        <v>1974</v>
      </c>
      <c r="D1428" s="166" t="s">
        <v>1665</v>
      </c>
      <c r="E1428" s="166" t="s">
        <v>1975</v>
      </c>
      <c r="F1428" s="167" t="s">
        <v>2706</v>
      </c>
      <c r="G1428" s="195" t="s">
        <v>2706</v>
      </c>
      <c r="H1428" s="195" t="s">
        <v>2706</v>
      </c>
      <c r="I1428" s="195" t="s">
        <v>2706</v>
      </c>
      <c r="J1428" s="195" t="s">
        <v>2706</v>
      </c>
      <c r="K1428" s="168">
        <v>0.9</v>
      </c>
      <c r="L1428" s="169" t="s">
        <v>32</v>
      </c>
      <c r="M1428" s="169" t="s">
        <v>32</v>
      </c>
      <c r="N1428" s="170" t="s">
        <v>32</v>
      </c>
      <c r="O1428" s="170" t="s">
        <v>32</v>
      </c>
      <c r="P1428" s="356">
        <v>0.9</v>
      </c>
      <c r="Q1428" s="357" t="s">
        <v>32</v>
      </c>
      <c r="R1428" s="169" t="s">
        <v>32</v>
      </c>
      <c r="S1428" s="169" t="s">
        <v>32</v>
      </c>
      <c r="T1428" s="169" t="s">
        <v>32</v>
      </c>
      <c r="U1428" s="356">
        <v>0.9</v>
      </c>
      <c r="V1428" s="169" t="s">
        <v>32</v>
      </c>
      <c r="W1428" s="169" t="s">
        <v>32</v>
      </c>
      <c r="X1428" s="169" t="s">
        <v>32</v>
      </c>
      <c r="Y1428" s="169" t="s">
        <v>32</v>
      </c>
      <c r="Z1428" s="356">
        <v>0.92</v>
      </c>
      <c r="AA1428" s="356" t="s">
        <v>32</v>
      </c>
      <c r="AB1428" s="356" t="s">
        <v>32</v>
      </c>
      <c r="AC1428" s="356" t="s">
        <v>32</v>
      </c>
      <c r="AD1428" s="356" t="s">
        <v>32</v>
      </c>
      <c r="AE1428" s="356">
        <v>0.92</v>
      </c>
      <c r="AF1428" s="169" t="s">
        <v>32</v>
      </c>
      <c r="AG1428" s="169" t="s">
        <v>32</v>
      </c>
      <c r="AH1428" s="169" t="s">
        <v>32</v>
      </c>
      <c r="AI1428" s="169" t="s">
        <v>32</v>
      </c>
      <c r="AJ1428" s="356">
        <v>0.92</v>
      </c>
      <c r="AK1428" s="169" t="s">
        <v>32</v>
      </c>
      <c r="AL1428" s="169" t="s">
        <v>32</v>
      </c>
      <c r="AM1428" s="169" t="s">
        <v>32</v>
      </c>
      <c r="AN1428" s="169" t="s">
        <v>32</v>
      </c>
      <c r="AO1428" s="168">
        <v>0.99</v>
      </c>
      <c r="AP1428" s="358" t="s">
        <v>32</v>
      </c>
      <c r="AQ1428" s="358" t="s">
        <v>32</v>
      </c>
      <c r="AR1428" s="358" t="s">
        <v>32</v>
      </c>
      <c r="AS1428" s="359" t="s">
        <v>32</v>
      </c>
      <c r="AT1428" s="364">
        <v>0.0721861525408278</v>
      </c>
      <c r="AU1428" s="361" t="s">
        <v>32</v>
      </c>
      <c r="AV1428" s="362" t="s">
        <v>32</v>
      </c>
      <c r="AW1428" s="362" t="s">
        <v>32</v>
      </c>
      <c r="AX1428" s="362" t="s">
        <v>32</v>
      </c>
      <c r="AY1428" s="142"/>
      <c r="AZ1428" s="140"/>
    </row>
    <row r="1429" spans="1:52">
      <c r="A1429" s="138"/>
      <c r="B1429" s="142"/>
      <c r="C1429" s="172" t="s">
        <v>1974</v>
      </c>
      <c r="D1429" s="166" t="s">
        <v>1665</v>
      </c>
      <c r="E1429" s="166" t="s">
        <v>1975</v>
      </c>
      <c r="F1429" s="167" t="s">
        <v>2707</v>
      </c>
      <c r="G1429" s="195" t="s">
        <v>2707</v>
      </c>
      <c r="H1429" s="195" t="s">
        <v>2707</v>
      </c>
      <c r="I1429" s="195" t="s">
        <v>2707</v>
      </c>
      <c r="J1429" s="195" t="s">
        <v>2707</v>
      </c>
      <c r="K1429" s="168">
        <v>0.9</v>
      </c>
      <c r="L1429" s="169" t="s">
        <v>32</v>
      </c>
      <c r="M1429" s="169" t="s">
        <v>32</v>
      </c>
      <c r="N1429" s="170" t="s">
        <v>32</v>
      </c>
      <c r="O1429" s="170" t="s">
        <v>32</v>
      </c>
      <c r="P1429" s="356">
        <v>0.9</v>
      </c>
      <c r="Q1429" s="357" t="s">
        <v>32</v>
      </c>
      <c r="R1429" s="169" t="s">
        <v>32</v>
      </c>
      <c r="S1429" s="169" t="s">
        <v>32</v>
      </c>
      <c r="T1429" s="169" t="s">
        <v>32</v>
      </c>
      <c r="U1429" s="356">
        <v>0.9</v>
      </c>
      <c r="V1429" s="169" t="s">
        <v>32</v>
      </c>
      <c r="W1429" s="169" t="s">
        <v>32</v>
      </c>
      <c r="X1429" s="169" t="s">
        <v>32</v>
      </c>
      <c r="Y1429" s="169" t="s">
        <v>32</v>
      </c>
      <c r="Z1429" s="356">
        <v>0.92</v>
      </c>
      <c r="AA1429" s="356" t="s">
        <v>32</v>
      </c>
      <c r="AB1429" s="356" t="s">
        <v>32</v>
      </c>
      <c r="AC1429" s="356" t="s">
        <v>32</v>
      </c>
      <c r="AD1429" s="356" t="s">
        <v>32</v>
      </c>
      <c r="AE1429" s="356">
        <v>0.92</v>
      </c>
      <c r="AF1429" s="169" t="s">
        <v>32</v>
      </c>
      <c r="AG1429" s="169" t="s">
        <v>32</v>
      </c>
      <c r="AH1429" s="169" t="s">
        <v>32</v>
      </c>
      <c r="AI1429" s="169" t="s">
        <v>32</v>
      </c>
      <c r="AJ1429" s="356">
        <v>0.92</v>
      </c>
      <c r="AK1429" s="169" t="s">
        <v>32</v>
      </c>
      <c r="AL1429" s="169" t="s">
        <v>32</v>
      </c>
      <c r="AM1429" s="169" t="s">
        <v>32</v>
      </c>
      <c r="AN1429" s="169" t="s">
        <v>32</v>
      </c>
      <c r="AO1429" s="168">
        <v>0.99</v>
      </c>
      <c r="AP1429" s="358" t="s">
        <v>32</v>
      </c>
      <c r="AQ1429" s="358" t="s">
        <v>32</v>
      </c>
      <c r="AR1429" s="358" t="s">
        <v>32</v>
      </c>
      <c r="AS1429" s="359" t="s">
        <v>32</v>
      </c>
      <c r="AT1429" s="364">
        <v>0.0721861525408278</v>
      </c>
      <c r="AU1429" s="361" t="s">
        <v>32</v>
      </c>
      <c r="AV1429" s="362" t="s">
        <v>32</v>
      </c>
      <c r="AW1429" s="362" t="s">
        <v>32</v>
      </c>
      <c r="AX1429" s="362" t="s">
        <v>32</v>
      </c>
      <c r="AY1429" s="142"/>
      <c r="AZ1429" s="140"/>
    </row>
    <row r="1430" spans="1:52">
      <c r="A1430" s="138"/>
      <c r="B1430" s="142"/>
      <c r="C1430" s="172" t="s">
        <v>2708</v>
      </c>
      <c r="D1430" s="166" t="s">
        <v>237</v>
      </c>
      <c r="E1430" s="166" t="s">
        <v>2709</v>
      </c>
      <c r="F1430" s="167" t="s">
        <v>2710</v>
      </c>
      <c r="G1430" s="199" t="s">
        <v>2711</v>
      </c>
      <c r="H1430" s="199" t="s">
        <v>2711</v>
      </c>
      <c r="I1430" s="199" t="s">
        <v>2711</v>
      </c>
      <c r="J1430" s="199" t="s">
        <v>2711</v>
      </c>
      <c r="K1430" s="168">
        <v>0.9</v>
      </c>
      <c r="L1430" s="169" t="s">
        <v>32</v>
      </c>
      <c r="M1430" s="169" t="s">
        <v>32</v>
      </c>
      <c r="N1430" s="170" t="s">
        <v>32</v>
      </c>
      <c r="O1430" s="170" t="s">
        <v>32</v>
      </c>
      <c r="P1430" s="356">
        <v>0.9</v>
      </c>
      <c r="Q1430" s="357" t="s">
        <v>32</v>
      </c>
      <c r="R1430" s="169">
        <v>0</v>
      </c>
      <c r="S1430" s="169">
        <v>0</v>
      </c>
      <c r="T1430" s="169" t="s">
        <v>32</v>
      </c>
      <c r="U1430" s="356">
        <v>0.9</v>
      </c>
      <c r="V1430" s="169" t="s">
        <v>32</v>
      </c>
      <c r="W1430" s="169">
        <v>0.5</v>
      </c>
      <c r="X1430" s="169">
        <v>1</v>
      </c>
      <c r="Y1430" s="169" t="s">
        <v>32</v>
      </c>
      <c r="Z1430" s="356">
        <v>0.92</v>
      </c>
      <c r="AA1430" s="356" t="s">
        <v>32</v>
      </c>
      <c r="AB1430" s="356" t="s">
        <v>32</v>
      </c>
      <c r="AC1430" s="356" t="s">
        <v>32</v>
      </c>
      <c r="AD1430" s="356" t="s">
        <v>32</v>
      </c>
      <c r="AE1430" s="356">
        <v>0.92</v>
      </c>
      <c r="AF1430" s="169">
        <v>0.986358179635491</v>
      </c>
      <c r="AG1430" s="169">
        <v>0.982668711656442</v>
      </c>
      <c r="AH1430" s="169">
        <v>0.961617792126267</v>
      </c>
      <c r="AI1430" s="169">
        <v>0.986358179635491</v>
      </c>
      <c r="AJ1430" s="356">
        <v>0.92</v>
      </c>
      <c r="AK1430" s="169">
        <v>1</v>
      </c>
      <c r="AL1430" s="169">
        <v>0.5</v>
      </c>
      <c r="AM1430" s="169">
        <v>1</v>
      </c>
      <c r="AN1430" s="169">
        <v>1</v>
      </c>
      <c r="AO1430" s="168">
        <v>0.99</v>
      </c>
      <c r="AP1430" s="358">
        <v>1</v>
      </c>
      <c r="AQ1430" s="358">
        <v>1</v>
      </c>
      <c r="AR1430" s="358">
        <v>1</v>
      </c>
      <c r="AS1430" s="359">
        <v>1</v>
      </c>
      <c r="AT1430" s="364">
        <v>0.110069253262963</v>
      </c>
      <c r="AU1430" s="361" t="s">
        <v>32</v>
      </c>
      <c r="AV1430" s="362" t="s">
        <v>32</v>
      </c>
      <c r="AW1430" s="362" t="s">
        <v>32</v>
      </c>
      <c r="AX1430" s="362" t="s">
        <v>32</v>
      </c>
      <c r="AY1430" s="142"/>
      <c r="AZ1430" s="140"/>
    </row>
    <row r="1431" spans="1:52">
      <c r="A1431" s="138"/>
      <c r="B1431" s="142"/>
      <c r="C1431" s="172" t="s">
        <v>2708</v>
      </c>
      <c r="D1431" s="166" t="s">
        <v>237</v>
      </c>
      <c r="E1431" s="166" t="s">
        <v>2709</v>
      </c>
      <c r="F1431" s="167" t="s">
        <v>2712</v>
      </c>
      <c r="G1431" s="200" t="s">
        <v>2713</v>
      </c>
      <c r="H1431" s="200" t="s">
        <v>2713</v>
      </c>
      <c r="I1431" s="200" t="s">
        <v>2713</v>
      </c>
      <c r="J1431" s="200" t="s">
        <v>2713</v>
      </c>
      <c r="K1431" s="168">
        <v>0.9</v>
      </c>
      <c r="L1431" s="169" t="s">
        <v>32</v>
      </c>
      <c r="M1431" s="169" t="s">
        <v>32</v>
      </c>
      <c r="N1431" s="170" t="s">
        <v>32</v>
      </c>
      <c r="O1431" s="170" t="s">
        <v>32</v>
      </c>
      <c r="P1431" s="356">
        <v>0.9</v>
      </c>
      <c r="Q1431" s="357" t="s">
        <v>32</v>
      </c>
      <c r="R1431" s="169" t="s">
        <v>32</v>
      </c>
      <c r="S1431" s="169" t="s">
        <v>32</v>
      </c>
      <c r="T1431" s="169" t="s">
        <v>32</v>
      </c>
      <c r="U1431" s="356">
        <v>0.9</v>
      </c>
      <c r="V1431" s="169" t="s">
        <v>32</v>
      </c>
      <c r="W1431" s="169" t="s">
        <v>32</v>
      </c>
      <c r="X1431" s="169" t="s">
        <v>32</v>
      </c>
      <c r="Y1431" s="169" t="s">
        <v>32</v>
      </c>
      <c r="Z1431" s="356">
        <v>0.92</v>
      </c>
      <c r="AA1431" s="356" t="s">
        <v>32</v>
      </c>
      <c r="AB1431" s="356" t="s">
        <v>32</v>
      </c>
      <c r="AC1431" s="356" t="s">
        <v>32</v>
      </c>
      <c r="AD1431" s="356" t="s">
        <v>32</v>
      </c>
      <c r="AE1431" s="356">
        <v>0.92</v>
      </c>
      <c r="AF1431" s="169">
        <v>0.91025641025641</v>
      </c>
      <c r="AG1431" s="169">
        <v>0.862068965517241</v>
      </c>
      <c r="AH1431" s="169">
        <v>0.951456310679612</v>
      </c>
      <c r="AI1431" s="169">
        <v>0.91025641025641</v>
      </c>
      <c r="AJ1431" s="356">
        <v>0.92</v>
      </c>
      <c r="AK1431" s="169" t="s">
        <v>32</v>
      </c>
      <c r="AL1431" s="169" t="s">
        <v>32</v>
      </c>
      <c r="AM1431" s="169" t="s">
        <v>32</v>
      </c>
      <c r="AN1431" s="169" t="s">
        <v>32</v>
      </c>
      <c r="AO1431" s="168">
        <v>0.99</v>
      </c>
      <c r="AP1431" s="358" t="s">
        <v>32</v>
      </c>
      <c r="AQ1431" s="358">
        <v>1</v>
      </c>
      <c r="AR1431" s="358">
        <v>1</v>
      </c>
      <c r="AS1431" s="359" t="s">
        <v>32</v>
      </c>
      <c r="AT1431" s="364">
        <v>0.110069253262963</v>
      </c>
      <c r="AU1431" s="361" t="s">
        <v>32</v>
      </c>
      <c r="AV1431" s="362" t="s">
        <v>32</v>
      </c>
      <c r="AW1431" s="362" t="s">
        <v>32</v>
      </c>
      <c r="AX1431" s="362" t="s">
        <v>32</v>
      </c>
      <c r="AY1431" s="142"/>
      <c r="AZ1431" s="140"/>
    </row>
    <row r="1432" spans="1:52">
      <c r="A1432" s="138"/>
      <c r="B1432" s="142"/>
      <c r="C1432" s="172" t="s">
        <v>2708</v>
      </c>
      <c r="D1432" s="166" t="s">
        <v>237</v>
      </c>
      <c r="E1432" s="166" t="s">
        <v>2709</v>
      </c>
      <c r="F1432" s="167" t="s">
        <v>2714</v>
      </c>
      <c r="G1432" s="199" t="s">
        <v>2715</v>
      </c>
      <c r="H1432" s="199" t="s">
        <v>2715</v>
      </c>
      <c r="I1432" s="199" t="s">
        <v>2715</v>
      </c>
      <c r="J1432" s="199" t="s">
        <v>2715</v>
      </c>
      <c r="K1432" s="168">
        <v>0.9</v>
      </c>
      <c r="L1432" s="169" t="s">
        <v>32</v>
      </c>
      <c r="M1432" s="169" t="s">
        <v>32</v>
      </c>
      <c r="N1432" s="170" t="s">
        <v>32</v>
      </c>
      <c r="O1432" s="170" t="s">
        <v>32</v>
      </c>
      <c r="P1432" s="356">
        <v>0.9</v>
      </c>
      <c r="Q1432" s="357" t="s">
        <v>32</v>
      </c>
      <c r="R1432" s="169" t="s">
        <v>32</v>
      </c>
      <c r="S1432" s="169" t="s">
        <v>32</v>
      </c>
      <c r="T1432" s="169" t="s">
        <v>32</v>
      </c>
      <c r="U1432" s="356">
        <v>0.9</v>
      </c>
      <c r="V1432" s="169" t="s">
        <v>32</v>
      </c>
      <c r="W1432" s="169" t="s">
        <v>32</v>
      </c>
      <c r="X1432" s="169" t="s">
        <v>32</v>
      </c>
      <c r="Y1432" s="169" t="s">
        <v>32</v>
      </c>
      <c r="Z1432" s="356">
        <v>0.92</v>
      </c>
      <c r="AA1432" s="356" t="s">
        <v>32</v>
      </c>
      <c r="AB1432" s="356" t="s">
        <v>32</v>
      </c>
      <c r="AC1432" s="356" t="s">
        <v>32</v>
      </c>
      <c r="AD1432" s="356" t="s">
        <v>32</v>
      </c>
      <c r="AE1432" s="356">
        <v>0.92</v>
      </c>
      <c r="AF1432" s="169">
        <v>1</v>
      </c>
      <c r="AG1432" s="169">
        <v>0.986046511627907</v>
      </c>
      <c r="AH1432" s="169">
        <v>1</v>
      </c>
      <c r="AI1432" s="169">
        <v>1</v>
      </c>
      <c r="AJ1432" s="356">
        <v>0.92</v>
      </c>
      <c r="AK1432" s="169" t="s">
        <v>32</v>
      </c>
      <c r="AL1432" s="169" t="s">
        <v>32</v>
      </c>
      <c r="AM1432" s="169" t="s">
        <v>32</v>
      </c>
      <c r="AN1432" s="169" t="s">
        <v>32</v>
      </c>
      <c r="AO1432" s="168">
        <v>0.99</v>
      </c>
      <c r="AP1432" s="358" t="s">
        <v>32</v>
      </c>
      <c r="AQ1432" s="358">
        <v>1</v>
      </c>
      <c r="AR1432" s="358" t="s">
        <v>32</v>
      </c>
      <c r="AS1432" s="359" t="s">
        <v>32</v>
      </c>
      <c r="AT1432" s="364">
        <v>0.110069253262963</v>
      </c>
      <c r="AU1432" s="361" t="s">
        <v>32</v>
      </c>
      <c r="AV1432" s="362" t="s">
        <v>32</v>
      </c>
      <c r="AW1432" s="362" t="s">
        <v>32</v>
      </c>
      <c r="AX1432" s="362" t="s">
        <v>32</v>
      </c>
      <c r="AY1432" s="142"/>
      <c r="AZ1432" s="140"/>
    </row>
    <row r="1433" spans="1:52">
      <c r="A1433" s="138"/>
      <c r="B1433" s="142"/>
      <c r="C1433" s="172" t="s">
        <v>2708</v>
      </c>
      <c r="D1433" s="166" t="s">
        <v>237</v>
      </c>
      <c r="E1433" s="166" t="s">
        <v>2709</v>
      </c>
      <c r="F1433" s="167" t="s">
        <v>2716</v>
      </c>
      <c r="G1433" s="200" t="s">
        <v>2717</v>
      </c>
      <c r="H1433" s="200" t="s">
        <v>2717</v>
      </c>
      <c r="I1433" s="200" t="s">
        <v>2717</v>
      </c>
      <c r="J1433" s="200" t="s">
        <v>2717</v>
      </c>
      <c r="K1433" s="168">
        <v>0.9</v>
      </c>
      <c r="L1433" s="169" t="s">
        <v>32</v>
      </c>
      <c r="M1433" s="169" t="s">
        <v>32</v>
      </c>
      <c r="N1433" s="170" t="s">
        <v>32</v>
      </c>
      <c r="O1433" s="170" t="s">
        <v>32</v>
      </c>
      <c r="P1433" s="356">
        <v>0.9</v>
      </c>
      <c r="Q1433" s="357" t="s">
        <v>32</v>
      </c>
      <c r="R1433" s="169">
        <v>0</v>
      </c>
      <c r="S1433" s="169">
        <v>0</v>
      </c>
      <c r="T1433" s="169" t="s">
        <v>32</v>
      </c>
      <c r="U1433" s="356">
        <v>0.9</v>
      </c>
      <c r="V1433" s="169" t="s">
        <v>32</v>
      </c>
      <c r="W1433" s="169">
        <v>1</v>
      </c>
      <c r="X1433" s="169">
        <v>1</v>
      </c>
      <c r="Y1433" s="169" t="s">
        <v>32</v>
      </c>
      <c r="Z1433" s="356">
        <v>0.92</v>
      </c>
      <c r="AA1433" s="356" t="s">
        <v>32</v>
      </c>
      <c r="AB1433" s="356">
        <v>1</v>
      </c>
      <c r="AC1433" s="356">
        <v>1</v>
      </c>
      <c r="AD1433" s="356" t="s">
        <v>32</v>
      </c>
      <c r="AE1433" s="356">
        <v>0.92</v>
      </c>
      <c r="AF1433" s="169">
        <v>1</v>
      </c>
      <c r="AG1433" s="169">
        <v>1</v>
      </c>
      <c r="AH1433" s="169">
        <v>0.998649105032084</v>
      </c>
      <c r="AI1433" s="169">
        <v>1</v>
      </c>
      <c r="AJ1433" s="356">
        <v>0.92</v>
      </c>
      <c r="AK1433" s="169">
        <v>1</v>
      </c>
      <c r="AL1433" s="169">
        <v>1</v>
      </c>
      <c r="AM1433" s="169">
        <v>1</v>
      </c>
      <c r="AN1433" s="169">
        <v>1</v>
      </c>
      <c r="AO1433" s="168">
        <v>0.99</v>
      </c>
      <c r="AP1433" s="358">
        <v>1</v>
      </c>
      <c r="AQ1433" s="358">
        <v>1</v>
      </c>
      <c r="AR1433" s="358">
        <v>1</v>
      </c>
      <c r="AS1433" s="359">
        <v>1</v>
      </c>
      <c r="AT1433" s="364">
        <v>0.110069253262963</v>
      </c>
      <c r="AU1433" s="361" t="s">
        <v>32</v>
      </c>
      <c r="AV1433" s="362" t="s">
        <v>32</v>
      </c>
      <c r="AW1433" s="362" t="s">
        <v>32</v>
      </c>
      <c r="AX1433" s="362" t="s">
        <v>32</v>
      </c>
      <c r="AY1433" s="142"/>
      <c r="AZ1433" s="140"/>
    </row>
    <row r="1434" spans="1:52">
      <c r="A1434" s="138"/>
      <c r="B1434" s="142"/>
      <c r="C1434" s="172" t="s">
        <v>2708</v>
      </c>
      <c r="D1434" s="166" t="s">
        <v>237</v>
      </c>
      <c r="E1434" s="166" t="s">
        <v>2709</v>
      </c>
      <c r="F1434" s="167" t="s">
        <v>2718</v>
      </c>
      <c r="G1434" s="200" t="s">
        <v>2719</v>
      </c>
      <c r="H1434" s="200" t="s">
        <v>2719</v>
      </c>
      <c r="I1434" s="200" t="s">
        <v>2719</v>
      </c>
      <c r="J1434" s="200" t="s">
        <v>2719</v>
      </c>
      <c r="K1434" s="168">
        <v>0.9</v>
      </c>
      <c r="L1434" s="169" t="s">
        <v>32</v>
      </c>
      <c r="M1434" s="169" t="s">
        <v>32</v>
      </c>
      <c r="N1434" s="170" t="s">
        <v>32</v>
      </c>
      <c r="O1434" s="170" t="s">
        <v>32</v>
      </c>
      <c r="P1434" s="356">
        <v>0.9</v>
      </c>
      <c r="Q1434" s="357" t="s">
        <v>32</v>
      </c>
      <c r="R1434" s="169">
        <v>0</v>
      </c>
      <c r="S1434" s="169" t="s">
        <v>32</v>
      </c>
      <c r="T1434" s="169" t="s">
        <v>32</v>
      </c>
      <c r="U1434" s="356">
        <v>0.9</v>
      </c>
      <c r="V1434" s="169" t="s">
        <v>32</v>
      </c>
      <c r="W1434" s="169">
        <v>1</v>
      </c>
      <c r="X1434" s="169" t="s">
        <v>32</v>
      </c>
      <c r="Y1434" s="169" t="s">
        <v>32</v>
      </c>
      <c r="Z1434" s="356">
        <v>0.92</v>
      </c>
      <c r="AA1434" s="356" t="s">
        <v>32</v>
      </c>
      <c r="AB1434" s="356" t="s">
        <v>32</v>
      </c>
      <c r="AC1434" s="356" t="s">
        <v>32</v>
      </c>
      <c r="AD1434" s="356" t="s">
        <v>32</v>
      </c>
      <c r="AE1434" s="356">
        <v>0.92</v>
      </c>
      <c r="AF1434" s="169">
        <v>0.960093896713615</v>
      </c>
      <c r="AG1434" s="169">
        <v>0.926952141057935</v>
      </c>
      <c r="AH1434" s="169">
        <v>0.917667238421955</v>
      </c>
      <c r="AI1434" s="169">
        <v>0.960093896713615</v>
      </c>
      <c r="AJ1434" s="356">
        <v>0.92</v>
      </c>
      <c r="AK1434" s="169" t="s">
        <v>32</v>
      </c>
      <c r="AL1434" s="169">
        <v>1</v>
      </c>
      <c r="AM1434" s="169" t="s">
        <v>32</v>
      </c>
      <c r="AN1434" s="169" t="s">
        <v>32</v>
      </c>
      <c r="AO1434" s="168">
        <v>0.99</v>
      </c>
      <c r="AP1434" s="358">
        <v>1</v>
      </c>
      <c r="AQ1434" s="358">
        <v>1</v>
      </c>
      <c r="AR1434" s="358">
        <v>1</v>
      </c>
      <c r="AS1434" s="359">
        <v>1</v>
      </c>
      <c r="AT1434" s="364">
        <v>0.110069253262963</v>
      </c>
      <c r="AU1434" s="361" t="s">
        <v>32</v>
      </c>
      <c r="AV1434" s="362" t="s">
        <v>32</v>
      </c>
      <c r="AW1434" s="362" t="s">
        <v>32</v>
      </c>
      <c r="AX1434" s="362" t="s">
        <v>32</v>
      </c>
      <c r="AY1434" s="142"/>
      <c r="AZ1434" s="140"/>
    </row>
    <row r="1435" spans="1:52">
      <c r="A1435" s="138"/>
      <c r="B1435" s="142"/>
      <c r="C1435" s="172" t="s">
        <v>2708</v>
      </c>
      <c r="D1435" s="166" t="s">
        <v>237</v>
      </c>
      <c r="E1435" s="166" t="s">
        <v>2709</v>
      </c>
      <c r="F1435" s="167" t="s">
        <v>2720</v>
      </c>
      <c r="G1435" s="200" t="s">
        <v>2721</v>
      </c>
      <c r="H1435" s="200" t="s">
        <v>2721</v>
      </c>
      <c r="I1435" s="200" t="s">
        <v>2721</v>
      </c>
      <c r="J1435" s="200" t="s">
        <v>2721</v>
      </c>
      <c r="K1435" s="168">
        <v>0.9</v>
      </c>
      <c r="L1435" s="169" t="s">
        <v>32</v>
      </c>
      <c r="M1435" s="169" t="s">
        <v>32</v>
      </c>
      <c r="N1435" s="170" t="s">
        <v>32</v>
      </c>
      <c r="O1435" s="170" t="s">
        <v>32</v>
      </c>
      <c r="P1435" s="356">
        <v>0.9</v>
      </c>
      <c r="Q1435" s="357" t="s">
        <v>32</v>
      </c>
      <c r="R1435" s="169">
        <v>0</v>
      </c>
      <c r="S1435" s="169" t="s">
        <v>32</v>
      </c>
      <c r="T1435" s="169" t="s">
        <v>32</v>
      </c>
      <c r="U1435" s="356">
        <v>0.9</v>
      </c>
      <c r="V1435" s="169" t="s">
        <v>32</v>
      </c>
      <c r="W1435" s="169">
        <v>1</v>
      </c>
      <c r="X1435" s="169" t="s">
        <v>32</v>
      </c>
      <c r="Y1435" s="169" t="s">
        <v>32</v>
      </c>
      <c r="Z1435" s="356">
        <v>0.92</v>
      </c>
      <c r="AA1435" s="356" t="s">
        <v>32</v>
      </c>
      <c r="AB1435" s="356" t="s">
        <v>32</v>
      </c>
      <c r="AC1435" s="356" t="s">
        <v>32</v>
      </c>
      <c r="AD1435" s="356" t="s">
        <v>32</v>
      </c>
      <c r="AE1435" s="356">
        <v>0.92</v>
      </c>
      <c r="AF1435" s="169">
        <v>1</v>
      </c>
      <c r="AG1435" s="169">
        <v>1</v>
      </c>
      <c r="AH1435" s="169">
        <v>0.99904214559387</v>
      </c>
      <c r="AI1435" s="169">
        <v>1</v>
      </c>
      <c r="AJ1435" s="356">
        <v>0.92</v>
      </c>
      <c r="AK1435" s="169" t="s">
        <v>32</v>
      </c>
      <c r="AL1435" s="169">
        <v>1</v>
      </c>
      <c r="AM1435" s="169" t="s">
        <v>32</v>
      </c>
      <c r="AN1435" s="169" t="s">
        <v>32</v>
      </c>
      <c r="AO1435" s="168">
        <v>0.99</v>
      </c>
      <c r="AP1435" s="358">
        <v>1</v>
      </c>
      <c r="AQ1435" s="358">
        <v>1</v>
      </c>
      <c r="AR1435" s="358">
        <v>1</v>
      </c>
      <c r="AS1435" s="359">
        <v>1</v>
      </c>
      <c r="AT1435" s="364">
        <v>0.110069253262963</v>
      </c>
      <c r="AU1435" s="361" t="s">
        <v>32</v>
      </c>
      <c r="AV1435" s="362" t="s">
        <v>32</v>
      </c>
      <c r="AW1435" s="362" t="s">
        <v>32</v>
      </c>
      <c r="AX1435" s="362" t="s">
        <v>32</v>
      </c>
      <c r="AY1435" s="142"/>
      <c r="AZ1435" s="140"/>
    </row>
    <row r="1436" spans="1:52">
      <c r="A1436" s="138"/>
      <c r="B1436" s="142"/>
      <c r="C1436" s="172" t="s">
        <v>2708</v>
      </c>
      <c r="D1436" s="166" t="s">
        <v>237</v>
      </c>
      <c r="E1436" s="166" t="s">
        <v>2709</v>
      </c>
      <c r="F1436" s="167" t="s">
        <v>2722</v>
      </c>
      <c r="G1436" s="200" t="s">
        <v>2723</v>
      </c>
      <c r="H1436" s="200" t="s">
        <v>2723</v>
      </c>
      <c r="I1436" s="200" t="s">
        <v>2723</v>
      </c>
      <c r="J1436" s="200" t="s">
        <v>2723</v>
      </c>
      <c r="K1436" s="168">
        <v>0.9</v>
      </c>
      <c r="L1436" s="169" t="s">
        <v>32</v>
      </c>
      <c r="M1436" s="169" t="s">
        <v>32</v>
      </c>
      <c r="N1436" s="170" t="s">
        <v>32</v>
      </c>
      <c r="O1436" s="170" t="s">
        <v>32</v>
      </c>
      <c r="P1436" s="356">
        <v>0.9</v>
      </c>
      <c r="Q1436" s="357" t="s">
        <v>32</v>
      </c>
      <c r="R1436" s="169" t="s">
        <v>32</v>
      </c>
      <c r="S1436" s="169">
        <v>0</v>
      </c>
      <c r="T1436" s="169" t="s">
        <v>32</v>
      </c>
      <c r="U1436" s="356">
        <v>0.9</v>
      </c>
      <c r="V1436" s="169" t="s">
        <v>32</v>
      </c>
      <c r="W1436" s="169" t="s">
        <v>32</v>
      </c>
      <c r="X1436" s="169">
        <v>1</v>
      </c>
      <c r="Y1436" s="169" t="s">
        <v>32</v>
      </c>
      <c r="Z1436" s="356">
        <v>0.92</v>
      </c>
      <c r="AA1436" s="356" t="s">
        <v>32</v>
      </c>
      <c r="AB1436" s="356" t="s">
        <v>32</v>
      </c>
      <c r="AC1436" s="356" t="s">
        <v>32</v>
      </c>
      <c r="AD1436" s="356" t="s">
        <v>32</v>
      </c>
      <c r="AE1436" s="356">
        <v>0.92</v>
      </c>
      <c r="AF1436" s="169">
        <v>1</v>
      </c>
      <c r="AG1436" s="169">
        <v>1</v>
      </c>
      <c r="AH1436" s="169">
        <v>1</v>
      </c>
      <c r="AI1436" s="169">
        <v>1</v>
      </c>
      <c r="AJ1436" s="356">
        <v>0.92</v>
      </c>
      <c r="AK1436" s="169">
        <v>1</v>
      </c>
      <c r="AL1436" s="169" t="s">
        <v>32</v>
      </c>
      <c r="AM1436" s="169">
        <v>1</v>
      </c>
      <c r="AN1436" s="169">
        <v>1</v>
      </c>
      <c r="AO1436" s="168">
        <v>0.99</v>
      </c>
      <c r="AP1436" s="358">
        <v>1</v>
      </c>
      <c r="AQ1436" s="358">
        <v>1</v>
      </c>
      <c r="AR1436" s="358">
        <v>1</v>
      </c>
      <c r="AS1436" s="359">
        <v>1</v>
      </c>
      <c r="AT1436" s="364">
        <v>0.110069253262963</v>
      </c>
      <c r="AU1436" s="361" t="s">
        <v>32</v>
      </c>
      <c r="AV1436" s="362" t="s">
        <v>32</v>
      </c>
      <c r="AW1436" s="362" t="s">
        <v>32</v>
      </c>
      <c r="AX1436" s="362" t="s">
        <v>32</v>
      </c>
      <c r="AY1436" s="142"/>
      <c r="AZ1436" s="140"/>
    </row>
    <row r="1437" spans="1:52">
      <c r="A1437" s="138"/>
      <c r="B1437" s="142"/>
      <c r="C1437" s="172" t="s">
        <v>2708</v>
      </c>
      <c r="D1437" s="166" t="s">
        <v>237</v>
      </c>
      <c r="E1437" s="166" t="s">
        <v>2709</v>
      </c>
      <c r="F1437" s="167" t="s">
        <v>2724</v>
      </c>
      <c r="G1437" s="200" t="s">
        <v>2725</v>
      </c>
      <c r="H1437" s="200" t="s">
        <v>2725</v>
      </c>
      <c r="I1437" s="200" t="s">
        <v>2725</v>
      </c>
      <c r="J1437" s="200" t="s">
        <v>2725</v>
      </c>
      <c r="K1437" s="168">
        <v>0.9</v>
      </c>
      <c r="L1437" s="169" t="s">
        <v>32</v>
      </c>
      <c r="M1437" s="169" t="s">
        <v>32</v>
      </c>
      <c r="N1437" s="170" t="s">
        <v>32</v>
      </c>
      <c r="O1437" s="170" t="s">
        <v>32</v>
      </c>
      <c r="P1437" s="356">
        <v>0.9</v>
      </c>
      <c r="Q1437" s="357" t="s">
        <v>32</v>
      </c>
      <c r="R1437" s="169" t="s">
        <v>32</v>
      </c>
      <c r="S1437" s="169" t="s">
        <v>32</v>
      </c>
      <c r="T1437" s="169" t="s">
        <v>32</v>
      </c>
      <c r="U1437" s="356">
        <v>0.9</v>
      </c>
      <c r="V1437" s="169" t="s">
        <v>32</v>
      </c>
      <c r="W1437" s="169" t="s">
        <v>32</v>
      </c>
      <c r="X1437" s="169" t="s">
        <v>32</v>
      </c>
      <c r="Y1437" s="169" t="s">
        <v>32</v>
      </c>
      <c r="Z1437" s="356">
        <v>0.92</v>
      </c>
      <c r="AA1437" s="356" t="s">
        <v>32</v>
      </c>
      <c r="AB1437" s="356" t="s">
        <v>32</v>
      </c>
      <c r="AC1437" s="356" t="s">
        <v>32</v>
      </c>
      <c r="AD1437" s="356" t="s">
        <v>32</v>
      </c>
      <c r="AE1437" s="356">
        <v>0.92</v>
      </c>
      <c r="AF1437" s="169">
        <v>0.988980716253444</v>
      </c>
      <c r="AG1437" s="169">
        <v>1</v>
      </c>
      <c r="AH1437" s="169">
        <v>0.964679911699779</v>
      </c>
      <c r="AI1437" s="169">
        <v>0.988980716253444</v>
      </c>
      <c r="AJ1437" s="356">
        <v>0.92</v>
      </c>
      <c r="AK1437" s="169" t="s">
        <v>32</v>
      </c>
      <c r="AL1437" s="169" t="s">
        <v>32</v>
      </c>
      <c r="AM1437" s="169" t="s">
        <v>32</v>
      </c>
      <c r="AN1437" s="169" t="s">
        <v>32</v>
      </c>
      <c r="AO1437" s="168">
        <v>0.99</v>
      </c>
      <c r="AP1437" s="358" t="s">
        <v>32</v>
      </c>
      <c r="AQ1437" s="358">
        <v>1</v>
      </c>
      <c r="AR1437" s="358" t="s">
        <v>32</v>
      </c>
      <c r="AS1437" s="359" t="s">
        <v>32</v>
      </c>
      <c r="AT1437" s="364">
        <v>0.110069253262963</v>
      </c>
      <c r="AU1437" s="361" t="s">
        <v>32</v>
      </c>
      <c r="AV1437" s="362" t="s">
        <v>32</v>
      </c>
      <c r="AW1437" s="362" t="s">
        <v>32</v>
      </c>
      <c r="AX1437" s="362" t="s">
        <v>32</v>
      </c>
      <c r="AY1437" s="142"/>
      <c r="AZ1437" s="140"/>
    </row>
    <row r="1438" spans="1:52">
      <c r="A1438" s="138"/>
      <c r="B1438" s="142"/>
      <c r="C1438" s="172" t="s">
        <v>2708</v>
      </c>
      <c r="D1438" s="166" t="s">
        <v>237</v>
      </c>
      <c r="E1438" s="166" t="s">
        <v>2709</v>
      </c>
      <c r="F1438" s="167" t="s">
        <v>2726</v>
      </c>
      <c r="G1438" s="199" t="s">
        <v>2727</v>
      </c>
      <c r="H1438" s="199" t="s">
        <v>2727</v>
      </c>
      <c r="I1438" s="199" t="s">
        <v>2727</v>
      </c>
      <c r="J1438" s="199" t="s">
        <v>2727</v>
      </c>
      <c r="K1438" s="168">
        <v>0.9</v>
      </c>
      <c r="L1438" s="169" t="s">
        <v>32</v>
      </c>
      <c r="M1438" s="169" t="s">
        <v>32</v>
      </c>
      <c r="N1438" s="170" t="s">
        <v>32</v>
      </c>
      <c r="O1438" s="170" t="s">
        <v>32</v>
      </c>
      <c r="P1438" s="356">
        <v>0.9</v>
      </c>
      <c r="Q1438" s="357" t="s">
        <v>32</v>
      </c>
      <c r="R1438" s="169" t="s">
        <v>32</v>
      </c>
      <c r="S1438" s="169" t="s">
        <v>32</v>
      </c>
      <c r="T1438" s="169" t="s">
        <v>32</v>
      </c>
      <c r="U1438" s="356">
        <v>0.9</v>
      </c>
      <c r="V1438" s="169" t="s">
        <v>32</v>
      </c>
      <c r="W1438" s="169" t="s">
        <v>32</v>
      </c>
      <c r="X1438" s="169" t="s">
        <v>32</v>
      </c>
      <c r="Y1438" s="169" t="s">
        <v>32</v>
      </c>
      <c r="Z1438" s="356">
        <v>0.92</v>
      </c>
      <c r="AA1438" s="356" t="s">
        <v>32</v>
      </c>
      <c r="AB1438" s="356" t="s">
        <v>32</v>
      </c>
      <c r="AC1438" s="356" t="s">
        <v>32</v>
      </c>
      <c r="AD1438" s="356" t="s">
        <v>32</v>
      </c>
      <c r="AE1438" s="356">
        <v>0.92</v>
      </c>
      <c r="AF1438" s="169">
        <v>1</v>
      </c>
      <c r="AG1438" s="169">
        <v>0.925675675675676</v>
      </c>
      <c r="AH1438" s="169">
        <v>0.931451612903226</v>
      </c>
      <c r="AI1438" s="169">
        <v>1</v>
      </c>
      <c r="AJ1438" s="356">
        <v>0.92</v>
      </c>
      <c r="AK1438" s="169">
        <v>1</v>
      </c>
      <c r="AL1438" s="169" t="s">
        <v>32</v>
      </c>
      <c r="AM1438" s="169" t="s">
        <v>32</v>
      </c>
      <c r="AN1438" s="169">
        <v>1</v>
      </c>
      <c r="AO1438" s="168">
        <v>0.99</v>
      </c>
      <c r="AP1438" s="358" t="s">
        <v>32</v>
      </c>
      <c r="AQ1438" s="358">
        <v>1</v>
      </c>
      <c r="AR1438" s="358" t="s">
        <v>32</v>
      </c>
      <c r="AS1438" s="359" t="s">
        <v>32</v>
      </c>
      <c r="AT1438" s="364">
        <v>0.110069253262963</v>
      </c>
      <c r="AU1438" s="361" t="s">
        <v>32</v>
      </c>
      <c r="AV1438" s="362" t="s">
        <v>32</v>
      </c>
      <c r="AW1438" s="362" t="s">
        <v>32</v>
      </c>
      <c r="AX1438" s="362" t="s">
        <v>32</v>
      </c>
      <c r="AY1438" s="142"/>
      <c r="AZ1438" s="140"/>
    </row>
    <row r="1439" spans="1:52">
      <c r="A1439" s="138"/>
      <c r="B1439" s="142"/>
      <c r="C1439" s="172" t="s">
        <v>2708</v>
      </c>
      <c r="D1439" s="166" t="s">
        <v>237</v>
      </c>
      <c r="E1439" s="166" t="s">
        <v>2709</v>
      </c>
      <c r="F1439" s="167" t="s">
        <v>2728</v>
      </c>
      <c r="G1439" s="200" t="s">
        <v>2729</v>
      </c>
      <c r="H1439" s="200" t="s">
        <v>2729</v>
      </c>
      <c r="I1439" s="200" t="s">
        <v>2729</v>
      </c>
      <c r="J1439" s="200" t="s">
        <v>2729</v>
      </c>
      <c r="K1439" s="168">
        <v>0.9</v>
      </c>
      <c r="L1439" s="169" t="s">
        <v>32</v>
      </c>
      <c r="M1439" s="169" t="s">
        <v>32</v>
      </c>
      <c r="N1439" s="170" t="s">
        <v>32</v>
      </c>
      <c r="O1439" s="170" t="s">
        <v>32</v>
      </c>
      <c r="P1439" s="356">
        <v>0.9</v>
      </c>
      <c r="Q1439" s="357" t="s">
        <v>32</v>
      </c>
      <c r="R1439" s="169" t="s">
        <v>32</v>
      </c>
      <c r="S1439" s="169" t="s">
        <v>32</v>
      </c>
      <c r="T1439" s="169" t="s">
        <v>32</v>
      </c>
      <c r="U1439" s="356">
        <v>0.9</v>
      </c>
      <c r="V1439" s="169" t="s">
        <v>32</v>
      </c>
      <c r="W1439" s="169" t="s">
        <v>32</v>
      </c>
      <c r="X1439" s="169" t="s">
        <v>32</v>
      </c>
      <c r="Y1439" s="169" t="s">
        <v>32</v>
      </c>
      <c r="Z1439" s="356">
        <v>0.92</v>
      </c>
      <c r="AA1439" s="356" t="s">
        <v>32</v>
      </c>
      <c r="AB1439" s="356" t="s">
        <v>32</v>
      </c>
      <c r="AC1439" s="356" t="s">
        <v>32</v>
      </c>
      <c r="AD1439" s="356" t="s">
        <v>32</v>
      </c>
      <c r="AE1439" s="356">
        <v>0.92</v>
      </c>
      <c r="AF1439" s="169">
        <v>1</v>
      </c>
      <c r="AG1439" s="169">
        <v>1</v>
      </c>
      <c r="AH1439" s="169">
        <v>1</v>
      </c>
      <c r="AI1439" s="169">
        <v>1</v>
      </c>
      <c r="AJ1439" s="356">
        <v>0.92</v>
      </c>
      <c r="AK1439" s="169" t="s">
        <v>32</v>
      </c>
      <c r="AL1439" s="169" t="s">
        <v>32</v>
      </c>
      <c r="AM1439" s="169" t="s">
        <v>32</v>
      </c>
      <c r="AN1439" s="169" t="s">
        <v>32</v>
      </c>
      <c r="AO1439" s="168">
        <v>0.99</v>
      </c>
      <c r="AP1439" s="358" t="s">
        <v>32</v>
      </c>
      <c r="AQ1439" s="358" t="s">
        <v>32</v>
      </c>
      <c r="AR1439" s="358" t="s">
        <v>32</v>
      </c>
      <c r="AS1439" s="359" t="s">
        <v>32</v>
      </c>
      <c r="AT1439" s="364">
        <v>0.110069253262963</v>
      </c>
      <c r="AU1439" s="361" t="s">
        <v>32</v>
      </c>
      <c r="AV1439" s="362" t="s">
        <v>32</v>
      </c>
      <c r="AW1439" s="362" t="s">
        <v>32</v>
      </c>
      <c r="AX1439" s="362" t="s">
        <v>32</v>
      </c>
      <c r="AY1439" s="142"/>
      <c r="AZ1439" s="140"/>
    </row>
    <row r="1440" spans="1:52">
      <c r="A1440" s="138"/>
      <c r="B1440" s="142"/>
      <c r="C1440" s="172" t="s">
        <v>2708</v>
      </c>
      <c r="D1440" s="166" t="s">
        <v>237</v>
      </c>
      <c r="E1440" s="166" t="s">
        <v>2709</v>
      </c>
      <c r="F1440" s="167" t="s">
        <v>2730</v>
      </c>
      <c r="G1440" s="199" t="s">
        <v>2731</v>
      </c>
      <c r="H1440" s="199" t="s">
        <v>2731</v>
      </c>
      <c r="I1440" s="199" t="s">
        <v>2731</v>
      </c>
      <c r="J1440" s="199" t="s">
        <v>2731</v>
      </c>
      <c r="K1440" s="168">
        <v>0.9</v>
      </c>
      <c r="L1440" s="169" t="s">
        <v>32</v>
      </c>
      <c r="M1440" s="169" t="s">
        <v>32</v>
      </c>
      <c r="N1440" s="170" t="s">
        <v>32</v>
      </c>
      <c r="O1440" s="170" t="s">
        <v>32</v>
      </c>
      <c r="P1440" s="356">
        <v>0.9</v>
      </c>
      <c r="Q1440" s="357">
        <v>0</v>
      </c>
      <c r="R1440" s="169">
        <v>0</v>
      </c>
      <c r="S1440" s="169">
        <v>0</v>
      </c>
      <c r="T1440" s="169">
        <v>0</v>
      </c>
      <c r="U1440" s="356">
        <v>0.9</v>
      </c>
      <c r="V1440" s="169">
        <v>0</v>
      </c>
      <c r="W1440" s="169">
        <v>0.5</v>
      </c>
      <c r="X1440" s="169">
        <v>0.6</v>
      </c>
      <c r="Y1440" s="169">
        <v>0</v>
      </c>
      <c r="Z1440" s="356">
        <v>0.92</v>
      </c>
      <c r="AA1440" s="356" t="s">
        <v>32</v>
      </c>
      <c r="AB1440" s="356" t="s">
        <v>32</v>
      </c>
      <c r="AC1440" s="356" t="s">
        <v>32</v>
      </c>
      <c r="AD1440" s="356" t="s">
        <v>32</v>
      </c>
      <c r="AE1440" s="356">
        <v>0.92</v>
      </c>
      <c r="AF1440" s="169">
        <v>0.999482669425763</v>
      </c>
      <c r="AG1440" s="169">
        <v>0.999477260846837</v>
      </c>
      <c r="AH1440" s="169">
        <v>0.999599519423308</v>
      </c>
      <c r="AI1440" s="169">
        <v>0.999482669425763</v>
      </c>
      <c r="AJ1440" s="356">
        <v>0.92</v>
      </c>
      <c r="AK1440" s="169">
        <v>0.4</v>
      </c>
      <c r="AL1440" s="169">
        <v>0.571428571428571</v>
      </c>
      <c r="AM1440" s="169">
        <v>0.6</v>
      </c>
      <c r="AN1440" s="169">
        <v>0.4</v>
      </c>
      <c r="AO1440" s="168">
        <v>0.99</v>
      </c>
      <c r="AP1440" s="358">
        <v>1</v>
      </c>
      <c r="AQ1440" s="358" t="s">
        <v>32</v>
      </c>
      <c r="AR1440" s="358">
        <v>1</v>
      </c>
      <c r="AS1440" s="359">
        <v>1</v>
      </c>
      <c r="AT1440" s="364">
        <v>0.110069253262963</v>
      </c>
      <c r="AU1440" s="361" t="s">
        <v>32</v>
      </c>
      <c r="AV1440" s="362" t="s">
        <v>32</v>
      </c>
      <c r="AW1440" s="362" t="s">
        <v>32</v>
      </c>
      <c r="AX1440" s="362" t="s">
        <v>32</v>
      </c>
      <c r="AY1440" s="142"/>
      <c r="AZ1440" s="140"/>
    </row>
    <row r="1441" spans="1:52">
      <c r="A1441" s="138"/>
      <c r="B1441" s="142"/>
      <c r="C1441" s="172" t="s">
        <v>2708</v>
      </c>
      <c r="D1441" s="166" t="s">
        <v>237</v>
      </c>
      <c r="E1441" s="166" t="s">
        <v>2709</v>
      </c>
      <c r="F1441" s="167" t="s">
        <v>2732</v>
      </c>
      <c r="G1441" s="199" t="s">
        <v>2733</v>
      </c>
      <c r="H1441" s="199" t="s">
        <v>2733</v>
      </c>
      <c r="I1441" s="199" t="s">
        <v>2733</v>
      </c>
      <c r="J1441" s="199" t="s">
        <v>2733</v>
      </c>
      <c r="K1441" s="168">
        <v>0.9</v>
      </c>
      <c r="L1441" s="169" t="s">
        <v>32</v>
      </c>
      <c r="M1441" s="169" t="s">
        <v>32</v>
      </c>
      <c r="N1441" s="170" t="s">
        <v>32</v>
      </c>
      <c r="O1441" s="170" t="s">
        <v>32</v>
      </c>
      <c r="P1441" s="356">
        <v>0.9</v>
      </c>
      <c r="Q1441" s="357" t="s">
        <v>32</v>
      </c>
      <c r="R1441" s="169" t="s">
        <v>32</v>
      </c>
      <c r="S1441" s="169" t="s">
        <v>32</v>
      </c>
      <c r="T1441" s="169" t="s">
        <v>32</v>
      </c>
      <c r="U1441" s="356">
        <v>0.9</v>
      </c>
      <c r="V1441" s="169" t="s">
        <v>32</v>
      </c>
      <c r="W1441" s="169" t="s">
        <v>32</v>
      </c>
      <c r="X1441" s="169" t="s">
        <v>32</v>
      </c>
      <c r="Y1441" s="169" t="s">
        <v>32</v>
      </c>
      <c r="Z1441" s="356">
        <v>0.92</v>
      </c>
      <c r="AA1441" s="356" t="s">
        <v>32</v>
      </c>
      <c r="AB1441" s="356" t="s">
        <v>32</v>
      </c>
      <c r="AC1441" s="356" t="s">
        <v>32</v>
      </c>
      <c r="AD1441" s="356" t="s">
        <v>32</v>
      </c>
      <c r="AE1441" s="356">
        <v>0.92</v>
      </c>
      <c r="AF1441" s="169">
        <v>1</v>
      </c>
      <c r="AG1441" s="169">
        <v>1</v>
      </c>
      <c r="AH1441" s="169">
        <v>1</v>
      </c>
      <c r="AI1441" s="169">
        <v>1</v>
      </c>
      <c r="AJ1441" s="356">
        <v>0.92</v>
      </c>
      <c r="AK1441" s="169" t="s">
        <v>32</v>
      </c>
      <c r="AL1441" s="169" t="s">
        <v>32</v>
      </c>
      <c r="AM1441" s="169" t="s">
        <v>32</v>
      </c>
      <c r="AN1441" s="169" t="s">
        <v>32</v>
      </c>
      <c r="AO1441" s="168">
        <v>0.99</v>
      </c>
      <c r="AP1441" s="358" t="s">
        <v>32</v>
      </c>
      <c r="AQ1441" s="358" t="s">
        <v>32</v>
      </c>
      <c r="AR1441" s="358" t="s">
        <v>32</v>
      </c>
      <c r="AS1441" s="359" t="s">
        <v>32</v>
      </c>
      <c r="AT1441" s="364">
        <v>0.110069253262963</v>
      </c>
      <c r="AU1441" s="361" t="s">
        <v>32</v>
      </c>
      <c r="AV1441" s="362" t="s">
        <v>32</v>
      </c>
      <c r="AW1441" s="362" t="s">
        <v>32</v>
      </c>
      <c r="AX1441" s="362" t="s">
        <v>32</v>
      </c>
      <c r="AY1441" s="142"/>
      <c r="AZ1441" s="140"/>
    </row>
    <row r="1442" spans="1:52">
      <c r="A1442" s="138"/>
      <c r="B1442" s="142"/>
      <c r="C1442" s="172" t="s">
        <v>2708</v>
      </c>
      <c r="D1442" s="166" t="s">
        <v>237</v>
      </c>
      <c r="E1442" s="166" t="s">
        <v>2709</v>
      </c>
      <c r="F1442" s="167" t="s">
        <v>2734</v>
      </c>
      <c r="G1442" s="200" t="s">
        <v>2735</v>
      </c>
      <c r="H1442" s="200" t="s">
        <v>2735</v>
      </c>
      <c r="I1442" s="200" t="s">
        <v>2735</v>
      </c>
      <c r="J1442" s="200" t="s">
        <v>2735</v>
      </c>
      <c r="K1442" s="168">
        <v>0.9</v>
      </c>
      <c r="L1442" s="169" t="s">
        <v>32</v>
      </c>
      <c r="M1442" s="169" t="s">
        <v>32</v>
      </c>
      <c r="N1442" s="170" t="s">
        <v>32</v>
      </c>
      <c r="O1442" s="170" t="s">
        <v>32</v>
      </c>
      <c r="P1442" s="356">
        <v>0.9</v>
      </c>
      <c r="Q1442" s="357" t="s">
        <v>32</v>
      </c>
      <c r="R1442" s="169" t="s">
        <v>32</v>
      </c>
      <c r="S1442" s="169" t="s">
        <v>32</v>
      </c>
      <c r="T1442" s="169" t="s">
        <v>32</v>
      </c>
      <c r="U1442" s="356">
        <v>0.9</v>
      </c>
      <c r="V1442" s="169" t="s">
        <v>32</v>
      </c>
      <c r="W1442" s="169" t="s">
        <v>32</v>
      </c>
      <c r="X1442" s="169" t="s">
        <v>32</v>
      </c>
      <c r="Y1442" s="169" t="s">
        <v>32</v>
      </c>
      <c r="Z1442" s="356">
        <v>0.92</v>
      </c>
      <c r="AA1442" s="356" t="s">
        <v>32</v>
      </c>
      <c r="AB1442" s="356" t="s">
        <v>32</v>
      </c>
      <c r="AC1442" s="356" t="s">
        <v>32</v>
      </c>
      <c r="AD1442" s="356" t="s">
        <v>32</v>
      </c>
      <c r="AE1442" s="356">
        <v>0.92</v>
      </c>
      <c r="AF1442" s="169">
        <v>0.994397759103641</v>
      </c>
      <c r="AG1442" s="169">
        <v>0.979089790897909</v>
      </c>
      <c r="AH1442" s="169">
        <v>1</v>
      </c>
      <c r="AI1442" s="169">
        <v>0.994397759103641</v>
      </c>
      <c r="AJ1442" s="356">
        <v>0.92</v>
      </c>
      <c r="AK1442" s="169" t="s">
        <v>32</v>
      </c>
      <c r="AL1442" s="169" t="s">
        <v>32</v>
      </c>
      <c r="AM1442" s="169" t="s">
        <v>32</v>
      </c>
      <c r="AN1442" s="169" t="s">
        <v>32</v>
      </c>
      <c r="AO1442" s="168">
        <v>0.99</v>
      </c>
      <c r="AP1442" s="358" t="s">
        <v>32</v>
      </c>
      <c r="AQ1442" s="358" t="s">
        <v>32</v>
      </c>
      <c r="AR1442" s="358" t="s">
        <v>32</v>
      </c>
      <c r="AS1442" s="359" t="s">
        <v>32</v>
      </c>
      <c r="AT1442" s="364">
        <v>0.110069253262963</v>
      </c>
      <c r="AU1442" s="361" t="s">
        <v>32</v>
      </c>
      <c r="AV1442" s="362" t="s">
        <v>32</v>
      </c>
      <c r="AW1442" s="362" t="s">
        <v>32</v>
      </c>
      <c r="AX1442" s="362" t="s">
        <v>32</v>
      </c>
      <c r="AY1442" s="142"/>
      <c r="AZ1442" s="140"/>
    </row>
    <row r="1443" spans="1:52">
      <c r="A1443" s="138"/>
      <c r="B1443" s="142"/>
      <c r="C1443" s="172" t="s">
        <v>2708</v>
      </c>
      <c r="D1443" s="166" t="s">
        <v>237</v>
      </c>
      <c r="E1443" s="166" t="s">
        <v>2709</v>
      </c>
      <c r="F1443" s="167" t="s">
        <v>2736</v>
      </c>
      <c r="G1443" s="200" t="s">
        <v>2737</v>
      </c>
      <c r="H1443" s="200" t="s">
        <v>2737</v>
      </c>
      <c r="I1443" s="200" t="s">
        <v>2737</v>
      </c>
      <c r="J1443" s="200" t="s">
        <v>2737</v>
      </c>
      <c r="K1443" s="168">
        <v>0.9</v>
      </c>
      <c r="L1443" s="169" t="s">
        <v>32</v>
      </c>
      <c r="M1443" s="169" t="s">
        <v>32</v>
      </c>
      <c r="N1443" s="170" t="s">
        <v>32</v>
      </c>
      <c r="O1443" s="170" t="s">
        <v>32</v>
      </c>
      <c r="P1443" s="356">
        <v>0.9</v>
      </c>
      <c r="Q1443" s="357">
        <v>0</v>
      </c>
      <c r="R1443" s="169" t="s">
        <v>32</v>
      </c>
      <c r="S1443" s="169" t="s">
        <v>32</v>
      </c>
      <c r="T1443" s="169">
        <v>0</v>
      </c>
      <c r="U1443" s="356">
        <v>0.9</v>
      </c>
      <c r="V1443" s="169">
        <v>0</v>
      </c>
      <c r="W1443" s="169" t="s">
        <v>32</v>
      </c>
      <c r="X1443" s="169" t="s">
        <v>32</v>
      </c>
      <c r="Y1443" s="169">
        <v>0</v>
      </c>
      <c r="Z1443" s="356">
        <v>0.92</v>
      </c>
      <c r="AA1443" s="356" t="s">
        <v>32</v>
      </c>
      <c r="AB1443" s="356" t="s">
        <v>32</v>
      </c>
      <c r="AC1443" s="356" t="s">
        <v>32</v>
      </c>
      <c r="AD1443" s="356" t="s">
        <v>32</v>
      </c>
      <c r="AE1443" s="356">
        <v>0.92</v>
      </c>
      <c r="AF1443" s="169">
        <v>0.950617283950617</v>
      </c>
      <c r="AG1443" s="169">
        <v>0.98876404494382</v>
      </c>
      <c r="AH1443" s="169">
        <v>0.989130434782609</v>
      </c>
      <c r="AI1443" s="169">
        <v>0.950617283950617</v>
      </c>
      <c r="AJ1443" s="356">
        <v>0.92</v>
      </c>
      <c r="AK1443" s="169">
        <v>0</v>
      </c>
      <c r="AL1443" s="169" t="s">
        <v>32</v>
      </c>
      <c r="AM1443" s="169">
        <v>1</v>
      </c>
      <c r="AN1443" s="169">
        <v>0</v>
      </c>
      <c r="AO1443" s="168">
        <v>0.99</v>
      </c>
      <c r="AP1443" s="358" t="s">
        <v>32</v>
      </c>
      <c r="AQ1443" s="358">
        <v>1</v>
      </c>
      <c r="AR1443" s="358" t="s">
        <v>32</v>
      </c>
      <c r="AS1443" s="359" t="s">
        <v>32</v>
      </c>
      <c r="AT1443" s="364">
        <v>0.110069253262963</v>
      </c>
      <c r="AU1443" s="361" t="s">
        <v>32</v>
      </c>
      <c r="AV1443" s="362" t="s">
        <v>32</v>
      </c>
      <c r="AW1443" s="362" t="s">
        <v>32</v>
      </c>
      <c r="AX1443" s="362" t="s">
        <v>32</v>
      </c>
      <c r="AY1443" s="142"/>
      <c r="AZ1443" s="140"/>
    </row>
    <row r="1444" spans="1:52">
      <c r="A1444" s="138"/>
      <c r="B1444" s="142"/>
      <c r="C1444" s="172" t="s">
        <v>2708</v>
      </c>
      <c r="D1444" s="166" t="s">
        <v>237</v>
      </c>
      <c r="E1444" s="166" t="s">
        <v>2709</v>
      </c>
      <c r="F1444" s="167" t="s">
        <v>2738</v>
      </c>
      <c r="G1444" s="200" t="s">
        <v>2739</v>
      </c>
      <c r="H1444" s="200" t="s">
        <v>2739</v>
      </c>
      <c r="I1444" s="200" t="s">
        <v>2739</v>
      </c>
      <c r="J1444" s="200" t="s">
        <v>2739</v>
      </c>
      <c r="K1444" s="168">
        <v>0.9</v>
      </c>
      <c r="L1444" s="169" t="s">
        <v>32</v>
      </c>
      <c r="M1444" s="169" t="s">
        <v>32</v>
      </c>
      <c r="N1444" s="170" t="s">
        <v>32</v>
      </c>
      <c r="O1444" s="170" t="s">
        <v>32</v>
      </c>
      <c r="P1444" s="356">
        <v>0.9</v>
      </c>
      <c r="Q1444" s="357" t="s">
        <v>32</v>
      </c>
      <c r="R1444" s="169" t="s">
        <v>32</v>
      </c>
      <c r="S1444" s="169" t="s">
        <v>32</v>
      </c>
      <c r="T1444" s="169" t="s">
        <v>32</v>
      </c>
      <c r="U1444" s="356">
        <v>0.9</v>
      </c>
      <c r="V1444" s="169" t="s">
        <v>32</v>
      </c>
      <c r="W1444" s="169" t="s">
        <v>32</v>
      </c>
      <c r="X1444" s="169" t="s">
        <v>32</v>
      </c>
      <c r="Y1444" s="169" t="s">
        <v>32</v>
      </c>
      <c r="Z1444" s="356">
        <v>0.92</v>
      </c>
      <c r="AA1444" s="356" t="s">
        <v>32</v>
      </c>
      <c r="AB1444" s="356" t="s">
        <v>32</v>
      </c>
      <c r="AC1444" s="356" t="s">
        <v>32</v>
      </c>
      <c r="AD1444" s="356" t="s">
        <v>32</v>
      </c>
      <c r="AE1444" s="356">
        <v>0.92</v>
      </c>
      <c r="AF1444" s="169">
        <v>0.998565279770445</v>
      </c>
      <c r="AG1444" s="169">
        <v>0.997278911564626</v>
      </c>
      <c r="AH1444" s="169">
        <v>1</v>
      </c>
      <c r="AI1444" s="169">
        <v>0.998565279770445</v>
      </c>
      <c r="AJ1444" s="356">
        <v>0.92</v>
      </c>
      <c r="AK1444" s="169" t="s">
        <v>32</v>
      </c>
      <c r="AL1444" s="169" t="s">
        <v>32</v>
      </c>
      <c r="AM1444" s="169" t="s">
        <v>32</v>
      </c>
      <c r="AN1444" s="169" t="s">
        <v>32</v>
      </c>
      <c r="AO1444" s="168">
        <v>0.99</v>
      </c>
      <c r="AP1444" s="358" t="s">
        <v>32</v>
      </c>
      <c r="AQ1444" s="358" t="s">
        <v>32</v>
      </c>
      <c r="AR1444" s="358" t="s">
        <v>32</v>
      </c>
      <c r="AS1444" s="359" t="s">
        <v>32</v>
      </c>
      <c r="AT1444" s="364">
        <v>0.110069253262963</v>
      </c>
      <c r="AU1444" s="361" t="s">
        <v>32</v>
      </c>
      <c r="AV1444" s="362" t="s">
        <v>32</v>
      </c>
      <c r="AW1444" s="362" t="s">
        <v>32</v>
      </c>
      <c r="AX1444" s="362" t="s">
        <v>32</v>
      </c>
      <c r="AY1444" s="142"/>
      <c r="AZ1444" s="140"/>
    </row>
    <row r="1445" spans="1:52">
      <c r="A1445" s="138"/>
      <c r="B1445" s="142"/>
      <c r="C1445" s="172" t="s">
        <v>2708</v>
      </c>
      <c r="D1445" s="166" t="s">
        <v>237</v>
      </c>
      <c r="E1445" s="166" t="s">
        <v>2709</v>
      </c>
      <c r="F1445" s="167" t="s">
        <v>2740</v>
      </c>
      <c r="G1445" s="200" t="s">
        <v>2741</v>
      </c>
      <c r="H1445" s="200" t="s">
        <v>2741</v>
      </c>
      <c r="I1445" s="200" t="s">
        <v>2741</v>
      </c>
      <c r="J1445" s="200" t="s">
        <v>2741</v>
      </c>
      <c r="K1445" s="168">
        <v>0.9</v>
      </c>
      <c r="L1445" s="169" t="s">
        <v>32</v>
      </c>
      <c r="M1445" s="169" t="s">
        <v>32</v>
      </c>
      <c r="N1445" s="170" t="s">
        <v>32</v>
      </c>
      <c r="O1445" s="170" t="s">
        <v>32</v>
      </c>
      <c r="P1445" s="356">
        <v>0.9</v>
      </c>
      <c r="Q1445" s="357">
        <v>0</v>
      </c>
      <c r="R1445" s="169" t="s">
        <v>32</v>
      </c>
      <c r="S1445" s="169" t="s">
        <v>32</v>
      </c>
      <c r="T1445" s="169">
        <v>0</v>
      </c>
      <c r="U1445" s="356">
        <v>0.9</v>
      </c>
      <c r="V1445" s="169">
        <v>0</v>
      </c>
      <c r="W1445" s="169" t="s">
        <v>32</v>
      </c>
      <c r="X1445" s="169" t="s">
        <v>32</v>
      </c>
      <c r="Y1445" s="169">
        <v>0</v>
      </c>
      <c r="Z1445" s="356">
        <v>0.92</v>
      </c>
      <c r="AA1445" s="356" t="s">
        <v>32</v>
      </c>
      <c r="AB1445" s="356" t="s">
        <v>32</v>
      </c>
      <c r="AC1445" s="356" t="s">
        <v>32</v>
      </c>
      <c r="AD1445" s="356" t="s">
        <v>32</v>
      </c>
      <c r="AE1445" s="356">
        <v>0.92</v>
      </c>
      <c r="AF1445" s="169">
        <v>1</v>
      </c>
      <c r="AG1445" s="169">
        <v>0.99</v>
      </c>
      <c r="AH1445" s="169">
        <v>0.997206703910614</v>
      </c>
      <c r="AI1445" s="169">
        <v>1</v>
      </c>
      <c r="AJ1445" s="356">
        <v>0.92</v>
      </c>
      <c r="AK1445" s="169">
        <v>0</v>
      </c>
      <c r="AL1445" s="169" t="s">
        <v>32</v>
      </c>
      <c r="AM1445" s="169" t="s">
        <v>32</v>
      </c>
      <c r="AN1445" s="169">
        <v>0</v>
      </c>
      <c r="AO1445" s="168">
        <v>0.99</v>
      </c>
      <c r="AP1445" s="358" t="s">
        <v>32</v>
      </c>
      <c r="AQ1445" s="358" t="s">
        <v>32</v>
      </c>
      <c r="AR1445" s="358" t="s">
        <v>32</v>
      </c>
      <c r="AS1445" s="359" t="s">
        <v>32</v>
      </c>
      <c r="AT1445" s="364">
        <v>0.110069253262963</v>
      </c>
      <c r="AU1445" s="361" t="s">
        <v>32</v>
      </c>
      <c r="AV1445" s="362" t="s">
        <v>32</v>
      </c>
      <c r="AW1445" s="362" t="s">
        <v>32</v>
      </c>
      <c r="AX1445" s="362" t="s">
        <v>32</v>
      </c>
      <c r="AY1445" s="142"/>
      <c r="AZ1445" s="140"/>
    </row>
    <row r="1446" spans="1:52">
      <c r="A1446" s="138"/>
      <c r="B1446" s="142"/>
      <c r="C1446" s="172" t="s">
        <v>2708</v>
      </c>
      <c r="D1446" s="166" t="s">
        <v>237</v>
      </c>
      <c r="E1446" s="166" t="s">
        <v>2709</v>
      </c>
      <c r="F1446" s="167" t="s">
        <v>2742</v>
      </c>
      <c r="G1446" s="200" t="s">
        <v>2743</v>
      </c>
      <c r="H1446" s="200" t="s">
        <v>2743</v>
      </c>
      <c r="I1446" s="200" t="s">
        <v>2743</v>
      </c>
      <c r="J1446" s="200" t="s">
        <v>2743</v>
      </c>
      <c r="K1446" s="168">
        <v>0.9</v>
      </c>
      <c r="L1446" s="169" t="s">
        <v>32</v>
      </c>
      <c r="M1446" s="169" t="s">
        <v>32</v>
      </c>
      <c r="N1446" s="170" t="s">
        <v>32</v>
      </c>
      <c r="O1446" s="170" t="s">
        <v>32</v>
      </c>
      <c r="P1446" s="356">
        <v>0.9</v>
      </c>
      <c r="Q1446" s="357" t="s">
        <v>32</v>
      </c>
      <c r="R1446" s="169">
        <v>0</v>
      </c>
      <c r="S1446" s="169">
        <v>0</v>
      </c>
      <c r="T1446" s="169" t="s">
        <v>32</v>
      </c>
      <c r="U1446" s="356">
        <v>0.9</v>
      </c>
      <c r="V1446" s="169" t="s">
        <v>32</v>
      </c>
      <c r="W1446" s="169">
        <v>1</v>
      </c>
      <c r="X1446" s="169">
        <v>1</v>
      </c>
      <c r="Y1446" s="169" t="s">
        <v>32</v>
      </c>
      <c r="Z1446" s="356">
        <v>0.92</v>
      </c>
      <c r="AA1446" s="356">
        <v>1</v>
      </c>
      <c r="AB1446" s="356" t="s">
        <v>32</v>
      </c>
      <c r="AC1446" s="356" t="s">
        <v>32</v>
      </c>
      <c r="AD1446" s="356">
        <v>1</v>
      </c>
      <c r="AE1446" s="356">
        <v>0.92</v>
      </c>
      <c r="AF1446" s="169">
        <v>0.980279375513558</v>
      </c>
      <c r="AG1446" s="169">
        <v>0.978639240506329</v>
      </c>
      <c r="AH1446" s="169">
        <v>0.974358974358974</v>
      </c>
      <c r="AI1446" s="169">
        <v>0.980279375513558</v>
      </c>
      <c r="AJ1446" s="356">
        <v>0.92</v>
      </c>
      <c r="AK1446" s="169">
        <v>1</v>
      </c>
      <c r="AL1446" s="169">
        <v>1</v>
      </c>
      <c r="AM1446" s="169">
        <v>1</v>
      </c>
      <c r="AN1446" s="169">
        <v>1</v>
      </c>
      <c r="AO1446" s="168">
        <v>0.99</v>
      </c>
      <c r="AP1446" s="358" t="s">
        <v>32</v>
      </c>
      <c r="AQ1446" s="358" t="s">
        <v>32</v>
      </c>
      <c r="AR1446" s="358" t="s">
        <v>32</v>
      </c>
      <c r="AS1446" s="359" t="s">
        <v>32</v>
      </c>
      <c r="AT1446" s="364">
        <v>0.110069253262963</v>
      </c>
      <c r="AU1446" s="361" t="s">
        <v>32</v>
      </c>
      <c r="AV1446" s="362" t="s">
        <v>32</v>
      </c>
      <c r="AW1446" s="362" t="s">
        <v>32</v>
      </c>
      <c r="AX1446" s="362" t="s">
        <v>32</v>
      </c>
      <c r="AY1446" s="142"/>
      <c r="AZ1446" s="140"/>
    </row>
    <row r="1447" spans="1:52">
      <c r="A1447" s="138"/>
      <c r="B1447" s="142"/>
      <c r="C1447" s="172" t="s">
        <v>2708</v>
      </c>
      <c r="D1447" s="166" t="s">
        <v>237</v>
      </c>
      <c r="E1447" s="166" t="s">
        <v>2709</v>
      </c>
      <c r="F1447" s="167" t="s">
        <v>2744</v>
      </c>
      <c r="G1447" s="200" t="s">
        <v>2745</v>
      </c>
      <c r="H1447" s="200" t="s">
        <v>2745</v>
      </c>
      <c r="I1447" s="200" t="s">
        <v>2745</v>
      </c>
      <c r="J1447" s="200" t="s">
        <v>2745</v>
      </c>
      <c r="K1447" s="168">
        <v>0.9</v>
      </c>
      <c r="L1447" s="169" t="s">
        <v>32</v>
      </c>
      <c r="M1447" s="169" t="s">
        <v>32</v>
      </c>
      <c r="N1447" s="170" t="s">
        <v>32</v>
      </c>
      <c r="O1447" s="170" t="s">
        <v>32</v>
      </c>
      <c r="P1447" s="356">
        <v>0.9</v>
      </c>
      <c r="Q1447" s="357" t="s">
        <v>32</v>
      </c>
      <c r="R1447" s="169" t="s">
        <v>32</v>
      </c>
      <c r="S1447" s="169" t="s">
        <v>32</v>
      </c>
      <c r="T1447" s="169" t="s">
        <v>32</v>
      </c>
      <c r="U1447" s="356">
        <v>0.9</v>
      </c>
      <c r="V1447" s="169" t="s">
        <v>32</v>
      </c>
      <c r="W1447" s="169" t="s">
        <v>32</v>
      </c>
      <c r="X1447" s="169" t="s">
        <v>32</v>
      </c>
      <c r="Y1447" s="169" t="s">
        <v>32</v>
      </c>
      <c r="Z1447" s="356">
        <v>0.92</v>
      </c>
      <c r="AA1447" s="356" t="s">
        <v>32</v>
      </c>
      <c r="AB1447" s="356" t="s">
        <v>32</v>
      </c>
      <c r="AC1447" s="356" t="s">
        <v>32</v>
      </c>
      <c r="AD1447" s="356" t="s">
        <v>32</v>
      </c>
      <c r="AE1447" s="356">
        <v>0.92</v>
      </c>
      <c r="AF1447" s="169">
        <v>0.996899224806202</v>
      </c>
      <c r="AG1447" s="169">
        <v>0.997171145685997</v>
      </c>
      <c r="AH1447" s="169">
        <v>0.962962962962963</v>
      </c>
      <c r="AI1447" s="169">
        <v>0.996899224806202</v>
      </c>
      <c r="AJ1447" s="356">
        <v>0.92</v>
      </c>
      <c r="AK1447" s="169" t="s">
        <v>32</v>
      </c>
      <c r="AL1447" s="169" t="s">
        <v>32</v>
      </c>
      <c r="AM1447" s="169" t="s">
        <v>32</v>
      </c>
      <c r="AN1447" s="169" t="s">
        <v>32</v>
      </c>
      <c r="AO1447" s="168">
        <v>0.99</v>
      </c>
      <c r="AP1447" s="358">
        <v>1</v>
      </c>
      <c r="AQ1447" s="358">
        <v>1</v>
      </c>
      <c r="AR1447" s="358" t="s">
        <v>32</v>
      </c>
      <c r="AS1447" s="359">
        <v>1</v>
      </c>
      <c r="AT1447" s="364">
        <v>0.110069253262963</v>
      </c>
      <c r="AU1447" s="361" t="s">
        <v>32</v>
      </c>
      <c r="AV1447" s="362" t="s">
        <v>32</v>
      </c>
      <c r="AW1447" s="362" t="s">
        <v>32</v>
      </c>
      <c r="AX1447" s="362" t="s">
        <v>32</v>
      </c>
      <c r="AY1447" s="142"/>
      <c r="AZ1447" s="140"/>
    </row>
    <row r="1448" spans="1:52">
      <c r="A1448" s="138"/>
      <c r="B1448" s="142"/>
      <c r="C1448" s="172" t="s">
        <v>2708</v>
      </c>
      <c r="D1448" s="166" t="s">
        <v>237</v>
      </c>
      <c r="E1448" s="166" t="s">
        <v>2709</v>
      </c>
      <c r="F1448" s="167" t="s">
        <v>2746</v>
      </c>
      <c r="G1448" s="199" t="s">
        <v>2747</v>
      </c>
      <c r="H1448" s="199" t="s">
        <v>2747</v>
      </c>
      <c r="I1448" s="199" t="s">
        <v>2747</v>
      </c>
      <c r="J1448" s="199" t="s">
        <v>2747</v>
      </c>
      <c r="K1448" s="168">
        <v>0.9</v>
      </c>
      <c r="L1448" s="169" t="s">
        <v>32</v>
      </c>
      <c r="M1448" s="169" t="s">
        <v>32</v>
      </c>
      <c r="N1448" s="170" t="s">
        <v>32</v>
      </c>
      <c r="O1448" s="170" t="s">
        <v>32</v>
      </c>
      <c r="P1448" s="356">
        <v>0.9</v>
      </c>
      <c r="Q1448" s="357" t="s">
        <v>32</v>
      </c>
      <c r="R1448" s="169" t="s">
        <v>32</v>
      </c>
      <c r="S1448" s="169">
        <v>0</v>
      </c>
      <c r="T1448" s="169" t="s">
        <v>32</v>
      </c>
      <c r="U1448" s="356">
        <v>0.9</v>
      </c>
      <c r="V1448" s="169" t="s">
        <v>32</v>
      </c>
      <c r="W1448" s="169" t="s">
        <v>32</v>
      </c>
      <c r="X1448" s="169">
        <v>1</v>
      </c>
      <c r="Y1448" s="169" t="s">
        <v>32</v>
      </c>
      <c r="Z1448" s="356">
        <v>0.92</v>
      </c>
      <c r="AA1448" s="356" t="s">
        <v>32</v>
      </c>
      <c r="AB1448" s="356" t="s">
        <v>32</v>
      </c>
      <c r="AC1448" s="356" t="s">
        <v>32</v>
      </c>
      <c r="AD1448" s="356" t="s">
        <v>32</v>
      </c>
      <c r="AE1448" s="356">
        <v>0.92</v>
      </c>
      <c r="AF1448" s="169">
        <v>1</v>
      </c>
      <c r="AG1448" s="169">
        <v>1</v>
      </c>
      <c r="AH1448" s="169">
        <v>1</v>
      </c>
      <c r="AI1448" s="169">
        <v>1</v>
      </c>
      <c r="AJ1448" s="356">
        <v>0.92</v>
      </c>
      <c r="AK1448" s="169" t="s">
        <v>32</v>
      </c>
      <c r="AL1448" s="169" t="s">
        <v>32</v>
      </c>
      <c r="AM1448" s="169">
        <v>1</v>
      </c>
      <c r="AN1448" s="169" t="s">
        <v>32</v>
      </c>
      <c r="AO1448" s="168">
        <v>0.99</v>
      </c>
      <c r="AP1448" s="358" t="s">
        <v>32</v>
      </c>
      <c r="AQ1448" s="358" t="s">
        <v>32</v>
      </c>
      <c r="AR1448" s="358" t="s">
        <v>32</v>
      </c>
      <c r="AS1448" s="359" t="s">
        <v>32</v>
      </c>
      <c r="AT1448" s="364">
        <v>0.110069253262963</v>
      </c>
      <c r="AU1448" s="361" t="s">
        <v>32</v>
      </c>
      <c r="AV1448" s="362" t="s">
        <v>32</v>
      </c>
      <c r="AW1448" s="362" t="s">
        <v>32</v>
      </c>
      <c r="AX1448" s="362" t="s">
        <v>32</v>
      </c>
      <c r="AY1448" s="142"/>
      <c r="AZ1448" s="140"/>
    </row>
    <row r="1449" spans="1:52">
      <c r="A1449" s="138"/>
      <c r="B1449" s="142"/>
      <c r="C1449" s="172" t="s">
        <v>2708</v>
      </c>
      <c r="D1449" s="166" t="s">
        <v>237</v>
      </c>
      <c r="E1449" s="166" t="s">
        <v>2709</v>
      </c>
      <c r="F1449" s="167" t="s">
        <v>2748</v>
      </c>
      <c r="G1449" s="199" t="s">
        <v>2749</v>
      </c>
      <c r="H1449" s="199" t="s">
        <v>2749</v>
      </c>
      <c r="I1449" s="199" t="s">
        <v>2749</v>
      </c>
      <c r="J1449" s="199" t="s">
        <v>2749</v>
      </c>
      <c r="K1449" s="168">
        <v>0.9</v>
      </c>
      <c r="L1449" s="169" t="s">
        <v>32</v>
      </c>
      <c r="M1449" s="169" t="s">
        <v>32</v>
      </c>
      <c r="N1449" s="170" t="s">
        <v>32</v>
      </c>
      <c r="O1449" s="170" t="s">
        <v>32</v>
      </c>
      <c r="P1449" s="356">
        <v>0.9</v>
      </c>
      <c r="Q1449" s="357" t="s">
        <v>32</v>
      </c>
      <c r="R1449" s="169" t="s">
        <v>32</v>
      </c>
      <c r="S1449" s="169" t="s">
        <v>32</v>
      </c>
      <c r="T1449" s="169" t="s">
        <v>32</v>
      </c>
      <c r="U1449" s="356">
        <v>0.9</v>
      </c>
      <c r="V1449" s="169" t="s">
        <v>32</v>
      </c>
      <c r="W1449" s="169" t="s">
        <v>32</v>
      </c>
      <c r="X1449" s="169" t="s">
        <v>32</v>
      </c>
      <c r="Y1449" s="169" t="s">
        <v>32</v>
      </c>
      <c r="Z1449" s="356">
        <v>0.92</v>
      </c>
      <c r="AA1449" s="356" t="s">
        <v>32</v>
      </c>
      <c r="AB1449" s="356" t="s">
        <v>32</v>
      </c>
      <c r="AC1449" s="356" t="s">
        <v>32</v>
      </c>
      <c r="AD1449" s="356" t="s">
        <v>32</v>
      </c>
      <c r="AE1449" s="356">
        <v>0.92</v>
      </c>
      <c r="AF1449" s="169">
        <v>0.333333333333333</v>
      </c>
      <c r="AG1449" s="169">
        <v>0</v>
      </c>
      <c r="AH1449" s="169">
        <v>0.571428571428571</v>
      </c>
      <c r="AI1449" s="169">
        <v>0.333333333333333</v>
      </c>
      <c r="AJ1449" s="356">
        <v>0.92</v>
      </c>
      <c r="AK1449" s="169" t="s">
        <v>32</v>
      </c>
      <c r="AL1449" s="169" t="s">
        <v>32</v>
      </c>
      <c r="AM1449" s="169" t="s">
        <v>32</v>
      </c>
      <c r="AN1449" s="169" t="s">
        <v>32</v>
      </c>
      <c r="AO1449" s="168">
        <v>0.99</v>
      </c>
      <c r="AP1449" s="358" t="s">
        <v>32</v>
      </c>
      <c r="AQ1449" s="358" t="s">
        <v>32</v>
      </c>
      <c r="AR1449" s="358" t="s">
        <v>32</v>
      </c>
      <c r="AS1449" s="359" t="s">
        <v>32</v>
      </c>
      <c r="AT1449" s="364">
        <v>0.110069253262963</v>
      </c>
      <c r="AU1449" s="361" t="s">
        <v>32</v>
      </c>
      <c r="AV1449" s="362" t="s">
        <v>32</v>
      </c>
      <c r="AW1449" s="362" t="s">
        <v>32</v>
      </c>
      <c r="AX1449" s="362" t="s">
        <v>32</v>
      </c>
      <c r="AY1449" s="142"/>
      <c r="AZ1449" s="140"/>
    </row>
    <row r="1450" spans="1:52">
      <c r="A1450" s="138"/>
      <c r="B1450" s="142"/>
      <c r="C1450" s="172" t="s">
        <v>2708</v>
      </c>
      <c r="D1450" s="166" t="s">
        <v>237</v>
      </c>
      <c r="E1450" s="166" t="s">
        <v>2709</v>
      </c>
      <c r="F1450" s="167" t="s">
        <v>2750</v>
      </c>
      <c r="G1450" s="199" t="s">
        <v>2751</v>
      </c>
      <c r="H1450" s="199" t="s">
        <v>2751</v>
      </c>
      <c r="I1450" s="199" t="s">
        <v>2751</v>
      </c>
      <c r="J1450" s="199" t="s">
        <v>2751</v>
      </c>
      <c r="K1450" s="168">
        <v>0.9</v>
      </c>
      <c r="L1450" s="169" t="s">
        <v>32</v>
      </c>
      <c r="M1450" s="169" t="s">
        <v>32</v>
      </c>
      <c r="N1450" s="170" t="s">
        <v>32</v>
      </c>
      <c r="O1450" s="170" t="s">
        <v>32</v>
      </c>
      <c r="P1450" s="356">
        <v>0.9</v>
      </c>
      <c r="Q1450" s="357" t="s">
        <v>32</v>
      </c>
      <c r="R1450" s="169" t="s">
        <v>32</v>
      </c>
      <c r="S1450" s="169" t="s">
        <v>32</v>
      </c>
      <c r="T1450" s="169" t="s">
        <v>32</v>
      </c>
      <c r="U1450" s="356">
        <v>0.9</v>
      </c>
      <c r="V1450" s="169" t="s">
        <v>32</v>
      </c>
      <c r="W1450" s="169" t="s">
        <v>32</v>
      </c>
      <c r="X1450" s="169" t="s">
        <v>32</v>
      </c>
      <c r="Y1450" s="169" t="s">
        <v>32</v>
      </c>
      <c r="Z1450" s="356">
        <v>0.92</v>
      </c>
      <c r="AA1450" s="356" t="s">
        <v>32</v>
      </c>
      <c r="AB1450" s="356" t="s">
        <v>32</v>
      </c>
      <c r="AC1450" s="356" t="s">
        <v>32</v>
      </c>
      <c r="AD1450" s="356" t="s">
        <v>32</v>
      </c>
      <c r="AE1450" s="356">
        <v>0.92</v>
      </c>
      <c r="AF1450" s="169">
        <v>1</v>
      </c>
      <c r="AG1450" s="169">
        <v>1</v>
      </c>
      <c r="AH1450" s="169">
        <v>0.428571428571429</v>
      </c>
      <c r="AI1450" s="169">
        <v>1</v>
      </c>
      <c r="AJ1450" s="356">
        <v>0.92</v>
      </c>
      <c r="AK1450" s="169" t="s">
        <v>32</v>
      </c>
      <c r="AL1450" s="169" t="s">
        <v>32</v>
      </c>
      <c r="AM1450" s="169" t="s">
        <v>32</v>
      </c>
      <c r="AN1450" s="169" t="s">
        <v>32</v>
      </c>
      <c r="AO1450" s="168">
        <v>0.99</v>
      </c>
      <c r="AP1450" s="358" t="s">
        <v>32</v>
      </c>
      <c r="AQ1450" s="358" t="s">
        <v>32</v>
      </c>
      <c r="AR1450" s="358" t="s">
        <v>32</v>
      </c>
      <c r="AS1450" s="359" t="s">
        <v>32</v>
      </c>
      <c r="AT1450" s="364">
        <v>0.110069253262963</v>
      </c>
      <c r="AU1450" s="361" t="s">
        <v>32</v>
      </c>
      <c r="AV1450" s="362" t="s">
        <v>32</v>
      </c>
      <c r="AW1450" s="362" t="s">
        <v>32</v>
      </c>
      <c r="AX1450" s="362" t="s">
        <v>32</v>
      </c>
      <c r="AY1450" s="142"/>
      <c r="AZ1450" s="140"/>
    </row>
    <row r="1451" spans="1:52">
      <c r="A1451" s="138"/>
      <c r="B1451" s="142"/>
      <c r="C1451" s="172" t="s">
        <v>2708</v>
      </c>
      <c r="D1451" s="166" t="s">
        <v>237</v>
      </c>
      <c r="E1451" s="166" t="s">
        <v>2709</v>
      </c>
      <c r="F1451" s="167" t="s">
        <v>2752</v>
      </c>
      <c r="G1451" s="200" t="s">
        <v>2753</v>
      </c>
      <c r="H1451" s="200" t="s">
        <v>2753</v>
      </c>
      <c r="I1451" s="200" t="s">
        <v>2753</v>
      </c>
      <c r="J1451" s="200" t="s">
        <v>2753</v>
      </c>
      <c r="K1451" s="168">
        <v>0.9</v>
      </c>
      <c r="L1451" s="169" t="s">
        <v>32</v>
      </c>
      <c r="M1451" s="169" t="s">
        <v>32</v>
      </c>
      <c r="N1451" s="170" t="s">
        <v>32</v>
      </c>
      <c r="O1451" s="170" t="s">
        <v>32</v>
      </c>
      <c r="P1451" s="356">
        <v>0.9</v>
      </c>
      <c r="Q1451" s="357" t="s">
        <v>32</v>
      </c>
      <c r="R1451" s="169">
        <v>0</v>
      </c>
      <c r="S1451" s="169" t="s">
        <v>32</v>
      </c>
      <c r="T1451" s="169" t="s">
        <v>32</v>
      </c>
      <c r="U1451" s="356">
        <v>0.9</v>
      </c>
      <c r="V1451" s="169" t="s">
        <v>32</v>
      </c>
      <c r="W1451" s="169">
        <v>0.5</v>
      </c>
      <c r="X1451" s="169" t="s">
        <v>32</v>
      </c>
      <c r="Y1451" s="169" t="s">
        <v>32</v>
      </c>
      <c r="Z1451" s="356">
        <v>0.92</v>
      </c>
      <c r="AA1451" s="356" t="s">
        <v>32</v>
      </c>
      <c r="AB1451" s="356" t="s">
        <v>32</v>
      </c>
      <c r="AC1451" s="356" t="s">
        <v>32</v>
      </c>
      <c r="AD1451" s="356" t="s">
        <v>32</v>
      </c>
      <c r="AE1451" s="356">
        <v>0.92</v>
      </c>
      <c r="AF1451" s="169">
        <v>0.735294117647059</v>
      </c>
      <c r="AG1451" s="169">
        <v>0.799101123595506</v>
      </c>
      <c r="AH1451" s="169">
        <v>0.997771587743733</v>
      </c>
      <c r="AI1451" s="169">
        <v>0.735294117647059</v>
      </c>
      <c r="AJ1451" s="356">
        <v>0.92</v>
      </c>
      <c r="AK1451" s="169">
        <v>1</v>
      </c>
      <c r="AL1451" s="169">
        <v>0.5</v>
      </c>
      <c r="AM1451" s="169" t="s">
        <v>32</v>
      </c>
      <c r="AN1451" s="169">
        <v>1</v>
      </c>
      <c r="AO1451" s="168">
        <v>0.99</v>
      </c>
      <c r="AP1451" s="358">
        <v>1</v>
      </c>
      <c r="AQ1451" s="358" t="s">
        <v>32</v>
      </c>
      <c r="AR1451" s="358">
        <v>1</v>
      </c>
      <c r="AS1451" s="359">
        <v>1</v>
      </c>
      <c r="AT1451" s="364">
        <v>0.110069253262963</v>
      </c>
      <c r="AU1451" s="361" t="s">
        <v>32</v>
      </c>
      <c r="AV1451" s="362" t="s">
        <v>32</v>
      </c>
      <c r="AW1451" s="362" t="s">
        <v>32</v>
      </c>
      <c r="AX1451" s="362" t="s">
        <v>32</v>
      </c>
      <c r="AY1451" s="142"/>
      <c r="AZ1451" s="140"/>
    </row>
    <row r="1452" spans="1:52">
      <c r="A1452" s="138"/>
      <c r="B1452" s="142"/>
      <c r="C1452" s="172" t="s">
        <v>2708</v>
      </c>
      <c r="D1452" s="166" t="s">
        <v>237</v>
      </c>
      <c r="E1452" s="166" t="s">
        <v>2709</v>
      </c>
      <c r="F1452" s="167" t="s">
        <v>2754</v>
      </c>
      <c r="G1452" s="200" t="s">
        <v>2755</v>
      </c>
      <c r="H1452" s="200" t="s">
        <v>2755</v>
      </c>
      <c r="I1452" s="200" t="s">
        <v>2755</v>
      </c>
      <c r="J1452" s="200" t="s">
        <v>2755</v>
      </c>
      <c r="K1452" s="168">
        <v>0.9</v>
      </c>
      <c r="L1452" s="169" t="s">
        <v>32</v>
      </c>
      <c r="M1452" s="169" t="s">
        <v>32</v>
      </c>
      <c r="N1452" s="170" t="s">
        <v>32</v>
      </c>
      <c r="O1452" s="170" t="s">
        <v>32</v>
      </c>
      <c r="P1452" s="356">
        <v>0.9</v>
      </c>
      <c r="Q1452" s="357" t="s">
        <v>32</v>
      </c>
      <c r="R1452" s="169" t="s">
        <v>32</v>
      </c>
      <c r="S1452" s="169" t="s">
        <v>32</v>
      </c>
      <c r="T1452" s="169" t="s">
        <v>32</v>
      </c>
      <c r="U1452" s="356">
        <v>0.9</v>
      </c>
      <c r="V1452" s="169" t="s">
        <v>32</v>
      </c>
      <c r="W1452" s="169" t="s">
        <v>32</v>
      </c>
      <c r="X1452" s="169" t="s">
        <v>32</v>
      </c>
      <c r="Y1452" s="169" t="s">
        <v>32</v>
      </c>
      <c r="Z1452" s="356">
        <v>0.92</v>
      </c>
      <c r="AA1452" s="356" t="s">
        <v>32</v>
      </c>
      <c r="AB1452" s="356" t="s">
        <v>32</v>
      </c>
      <c r="AC1452" s="356" t="s">
        <v>32</v>
      </c>
      <c r="AD1452" s="356" t="s">
        <v>32</v>
      </c>
      <c r="AE1452" s="356">
        <v>0.92</v>
      </c>
      <c r="AF1452" s="169">
        <v>0.887323943661972</v>
      </c>
      <c r="AG1452" s="169">
        <v>0.907142857142857</v>
      </c>
      <c r="AH1452" s="169">
        <v>0.994791666666667</v>
      </c>
      <c r="AI1452" s="169">
        <v>0.887323943661972</v>
      </c>
      <c r="AJ1452" s="356">
        <v>0.92</v>
      </c>
      <c r="AK1452" s="169" t="s">
        <v>32</v>
      </c>
      <c r="AL1452" s="169" t="s">
        <v>32</v>
      </c>
      <c r="AM1452" s="169" t="s">
        <v>32</v>
      </c>
      <c r="AN1452" s="169" t="s">
        <v>32</v>
      </c>
      <c r="AO1452" s="168">
        <v>0.99</v>
      </c>
      <c r="AP1452" s="358">
        <v>1</v>
      </c>
      <c r="AQ1452" s="358">
        <v>1</v>
      </c>
      <c r="AR1452" s="358">
        <v>1</v>
      </c>
      <c r="AS1452" s="359">
        <v>1</v>
      </c>
      <c r="AT1452" s="364">
        <v>0.110069253262963</v>
      </c>
      <c r="AU1452" s="361" t="s">
        <v>32</v>
      </c>
      <c r="AV1452" s="362" t="s">
        <v>32</v>
      </c>
      <c r="AW1452" s="362" t="s">
        <v>32</v>
      </c>
      <c r="AX1452" s="362" t="s">
        <v>32</v>
      </c>
      <c r="AY1452" s="142"/>
      <c r="AZ1452" s="140"/>
    </row>
    <row r="1453" spans="1:52">
      <c r="A1453" s="138"/>
      <c r="B1453" s="142"/>
      <c r="C1453" s="172" t="s">
        <v>2708</v>
      </c>
      <c r="D1453" s="166" t="s">
        <v>237</v>
      </c>
      <c r="E1453" s="166" t="s">
        <v>2709</v>
      </c>
      <c r="F1453" s="167" t="s">
        <v>2756</v>
      </c>
      <c r="G1453" s="200" t="s">
        <v>2757</v>
      </c>
      <c r="H1453" s="200" t="s">
        <v>2757</v>
      </c>
      <c r="I1453" s="200" t="s">
        <v>2757</v>
      </c>
      <c r="J1453" s="200" t="s">
        <v>2757</v>
      </c>
      <c r="K1453" s="168">
        <v>0.9</v>
      </c>
      <c r="L1453" s="169" t="s">
        <v>32</v>
      </c>
      <c r="M1453" s="169" t="s">
        <v>32</v>
      </c>
      <c r="N1453" s="170" t="s">
        <v>32</v>
      </c>
      <c r="O1453" s="170" t="s">
        <v>32</v>
      </c>
      <c r="P1453" s="356">
        <v>0.9</v>
      </c>
      <c r="Q1453" s="357" t="s">
        <v>32</v>
      </c>
      <c r="R1453" s="169" t="s">
        <v>32</v>
      </c>
      <c r="S1453" s="169" t="s">
        <v>32</v>
      </c>
      <c r="T1453" s="169" t="s">
        <v>32</v>
      </c>
      <c r="U1453" s="356">
        <v>0.9</v>
      </c>
      <c r="V1453" s="169" t="s">
        <v>32</v>
      </c>
      <c r="W1453" s="169" t="s">
        <v>32</v>
      </c>
      <c r="X1453" s="169" t="s">
        <v>32</v>
      </c>
      <c r="Y1453" s="169" t="s">
        <v>32</v>
      </c>
      <c r="Z1453" s="356">
        <v>0.92</v>
      </c>
      <c r="AA1453" s="356" t="s">
        <v>32</v>
      </c>
      <c r="AB1453" s="356" t="s">
        <v>32</v>
      </c>
      <c r="AC1453" s="356" t="s">
        <v>32</v>
      </c>
      <c r="AD1453" s="356" t="s">
        <v>32</v>
      </c>
      <c r="AE1453" s="356">
        <v>0.92</v>
      </c>
      <c r="AF1453" s="169">
        <v>1</v>
      </c>
      <c r="AG1453" s="169">
        <v>1</v>
      </c>
      <c r="AH1453" s="169">
        <v>0.998011928429423</v>
      </c>
      <c r="AI1453" s="169">
        <v>1</v>
      </c>
      <c r="AJ1453" s="356">
        <v>0.92</v>
      </c>
      <c r="AK1453" s="169" t="s">
        <v>32</v>
      </c>
      <c r="AL1453" s="169" t="s">
        <v>32</v>
      </c>
      <c r="AM1453" s="169" t="s">
        <v>32</v>
      </c>
      <c r="AN1453" s="169" t="s">
        <v>32</v>
      </c>
      <c r="AO1453" s="168">
        <v>0.99</v>
      </c>
      <c r="AP1453" s="358">
        <v>1</v>
      </c>
      <c r="AQ1453" s="358">
        <v>1</v>
      </c>
      <c r="AR1453" s="358">
        <v>1</v>
      </c>
      <c r="AS1453" s="359">
        <v>1</v>
      </c>
      <c r="AT1453" s="364">
        <v>0.110069253262963</v>
      </c>
      <c r="AU1453" s="361" t="s">
        <v>32</v>
      </c>
      <c r="AV1453" s="362" t="s">
        <v>32</v>
      </c>
      <c r="AW1453" s="362" t="s">
        <v>32</v>
      </c>
      <c r="AX1453" s="362" t="s">
        <v>32</v>
      </c>
      <c r="AY1453" s="142"/>
      <c r="AZ1453" s="140"/>
    </row>
    <row r="1454" spans="1:52">
      <c r="A1454" s="138"/>
      <c r="B1454" s="142"/>
      <c r="C1454" s="172" t="s">
        <v>2708</v>
      </c>
      <c r="D1454" s="166" t="s">
        <v>237</v>
      </c>
      <c r="E1454" s="166" t="s">
        <v>2709</v>
      </c>
      <c r="F1454" s="167" t="s">
        <v>2758</v>
      </c>
      <c r="G1454" s="199" t="s">
        <v>2759</v>
      </c>
      <c r="H1454" s="199" t="s">
        <v>2759</v>
      </c>
      <c r="I1454" s="199" t="s">
        <v>2759</v>
      </c>
      <c r="J1454" s="199" t="s">
        <v>2759</v>
      </c>
      <c r="K1454" s="168">
        <v>0.9</v>
      </c>
      <c r="L1454" s="169" t="s">
        <v>32</v>
      </c>
      <c r="M1454" s="169" t="s">
        <v>32</v>
      </c>
      <c r="N1454" s="170" t="s">
        <v>32</v>
      </c>
      <c r="O1454" s="170" t="s">
        <v>32</v>
      </c>
      <c r="P1454" s="356">
        <v>0.9</v>
      </c>
      <c r="Q1454" s="357" t="s">
        <v>32</v>
      </c>
      <c r="R1454" s="169" t="s">
        <v>32</v>
      </c>
      <c r="S1454" s="169" t="s">
        <v>32</v>
      </c>
      <c r="T1454" s="169" t="s">
        <v>32</v>
      </c>
      <c r="U1454" s="356">
        <v>0.9</v>
      </c>
      <c r="V1454" s="169" t="s">
        <v>32</v>
      </c>
      <c r="W1454" s="169" t="s">
        <v>32</v>
      </c>
      <c r="X1454" s="169" t="s">
        <v>32</v>
      </c>
      <c r="Y1454" s="169" t="s">
        <v>32</v>
      </c>
      <c r="Z1454" s="356">
        <v>0.92</v>
      </c>
      <c r="AA1454" s="356" t="s">
        <v>32</v>
      </c>
      <c r="AB1454" s="356" t="s">
        <v>32</v>
      </c>
      <c r="AC1454" s="356" t="s">
        <v>32</v>
      </c>
      <c r="AD1454" s="356" t="s">
        <v>32</v>
      </c>
      <c r="AE1454" s="356">
        <v>0.92</v>
      </c>
      <c r="AF1454" s="169">
        <v>0.726027397260274</v>
      </c>
      <c r="AG1454" s="169">
        <v>0.333333333333333</v>
      </c>
      <c r="AH1454" s="169">
        <v>0.722222222222222</v>
      </c>
      <c r="AI1454" s="169">
        <v>0.726027397260274</v>
      </c>
      <c r="AJ1454" s="356">
        <v>0.92</v>
      </c>
      <c r="AK1454" s="169" t="s">
        <v>32</v>
      </c>
      <c r="AL1454" s="169" t="s">
        <v>32</v>
      </c>
      <c r="AM1454" s="169" t="s">
        <v>32</v>
      </c>
      <c r="AN1454" s="169" t="s">
        <v>32</v>
      </c>
      <c r="AO1454" s="168">
        <v>0.99</v>
      </c>
      <c r="AP1454" s="358" t="s">
        <v>32</v>
      </c>
      <c r="AQ1454" s="358" t="s">
        <v>32</v>
      </c>
      <c r="AR1454" s="358" t="s">
        <v>32</v>
      </c>
      <c r="AS1454" s="359" t="s">
        <v>32</v>
      </c>
      <c r="AT1454" s="364">
        <v>0.110069253262963</v>
      </c>
      <c r="AU1454" s="361" t="s">
        <v>32</v>
      </c>
      <c r="AV1454" s="362" t="s">
        <v>32</v>
      </c>
      <c r="AW1454" s="362" t="s">
        <v>32</v>
      </c>
      <c r="AX1454" s="362" t="s">
        <v>32</v>
      </c>
      <c r="AY1454" s="142"/>
      <c r="AZ1454" s="140"/>
    </row>
    <row r="1455" spans="1:52">
      <c r="A1455" s="138"/>
      <c r="B1455" s="142"/>
      <c r="C1455" s="172" t="s">
        <v>2708</v>
      </c>
      <c r="D1455" s="166" t="s">
        <v>237</v>
      </c>
      <c r="E1455" s="166" t="s">
        <v>2709</v>
      </c>
      <c r="F1455" s="167" t="s">
        <v>2760</v>
      </c>
      <c r="G1455" s="199" t="s">
        <v>2761</v>
      </c>
      <c r="H1455" s="199" t="s">
        <v>2761</v>
      </c>
      <c r="I1455" s="199" t="s">
        <v>2761</v>
      </c>
      <c r="J1455" s="199" t="s">
        <v>2761</v>
      </c>
      <c r="K1455" s="168">
        <v>0.9</v>
      </c>
      <c r="L1455" s="169" t="s">
        <v>32</v>
      </c>
      <c r="M1455" s="169" t="s">
        <v>32</v>
      </c>
      <c r="N1455" s="170" t="s">
        <v>32</v>
      </c>
      <c r="O1455" s="170" t="s">
        <v>32</v>
      </c>
      <c r="P1455" s="356">
        <v>0.9</v>
      </c>
      <c r="Q1455" s="357" t="s">
        <v>32</v>
      </c>
      <c r="R1455" s="169" t="s">
        <v>32</v>
      </c>
      <c r="S1455" s="169" t="s">
        <v>32</v>
      </c>
      <c r="T1455" s="169" t="s">
        <v>32</v>
      </c>
      <c r="U1455" s="356">
        <v>0.9</v>
      </c>
      <c r="V1455" s="169" t="s">
        <v>32</v>
      </c>
      <c r="W1455" s="169" t="s">
        <v>32</v>
      </c>
      <c r="X1455" s="169" t="s">
        <v>32</v>
      </c>
      <c r="Y1455" s="169" t="s">
        <v>32</v>
      </c>
      <c r="Z1455" s="356">
        <v>0.92</v>
      </c>
      <c r="AA1455" s="356" t="s">
        <v>32</v>
      </c>
      <c r="AB1455" s="356" t="s">
        <v>32</v>
      </c>
      <c r="AC1455" s="356" t="s">
        <v>32</v>
      </c>
      <c r="AD1455" s="356" t="s">
        <v>32</v>
      </c>
      <c r="AE1455" s="356">
        <v>0.92</v>
      </c>
      <c r="AF1455" s="169">
        <v>1</v>
      </c>
      <c r="AG1455" s="169">
        <v>0.998945147679325</v>
      </c>
      <c r="AH1455" s="169">
        <v>0.999482133609529</v>
      </c>
      <c r="AI1455" s="169">
        <v>1</v>
      </c>
      <c r="AJ1455" s="356">
        <v>0.92</v>
      </c>
      <c r="AK1455" s="169">
        <v>1</v>
      </c>
      <c r="AL1455" s="169" t="s">
        <v>32</v>
      </c>
      <c r="AM1455" s="169" t="s">
        <v>32</v>
      </c>
      <c r="AN1455" s="169">
        <v>1</v>
      </c>
      <c r="AO1455" s="168">
        <v>0.99</v>
      </c>
      <c r="AP1455" s="358">
        <v>1</v>
      </c>
      <c r="AQ1455" s="358" t="s">
        <v>32</v>
      </c>
      <c r="AR1455" s="358">
        <v>1</v>
      </c>
      <c r="AS1455" s="359">
        <v>1</v>
      </c>
      <c r="AT1455" s="364">
        <v>0.110069253262963</v>
      </c>
      <c r="AU1455" s="361" t="s">
        <v>32</v>
      </c>
      <c r="AV1455" s="362" t="s">
        <v>32</v>
      </c>
      <c r="AW1455" s="362" t="s">
        <v>32</v>
      </c>
      <c r="AX1455" s="362" t="s">
        <v>32</v>
      </c>
      <c r="AY1455" s="142"/>
      <c r="AZ1455" s="140"/>
    </row>
    <row r="1456" spans="1:52">
      <c r="A1456" s="138"/>
      <c r="B1456" s="142"/>
      <c r="C1456" s="172" t="s">
        <v>2708</v>
      </c>
      <c r="D1456" s="166" t="s">
        <v>237</v>
      </c>
      <c r="E1456" s="166" t="s">
        <v>2709</v>
      </c>
      <c r="F1456" s="167" t="s">
        <v>2762</v>
      </c>
      <c r="G1456" s="199" t="s">
        <v>2763</v>
      </c>
      <c r="H1456" s="199" t="s">
        <v>2763</v>
      </c>
      <c r="I1456" s="199" t="s">
        <v>2763</v>
      </c>
      <c r="J1456" s="199" t="s">
        <v>2763</v>
      </c>
      <c r="K1456" s="168">
        <v>0.9</v>
      </c>
      <c r="L1456" s="169" t="s">
        <v>32</v>
      </c>
      <c r="M1456" s="169" t="s">
        <v>32</v>
      </c>
      <c r="N1456" s="170" t="s">
        <v>32</v>
      </c>
      <c r="O1456" s="170" t="s">
        <v>32</v>
      </c>
      <c r="P1456" s="356">
        <v>0.9</v>
      </c>
      <c r="Q1456" s="357" t="s">
        <v>32</v>
      </c>
      <c r="R1456" s="169" t="s">
        <v>32</v>
      </c>
      <c r="S1456" s="169" t="s">
        <v>32</v>
      </c>
      <c r="T1456" s="169" t="s">
        <v>32</v>
      </c>
      <c r="U1456" s="356">
        <v>0.9</v>
      </c>
      <c r="V1456" s="169" t="s">
        <v>32</v>
      </c>
      <c r="W1456" s="169" t="s">
        <v>32</v>
      </c>
      <c r="X1456" s="169" t="s">
        <v>32</v>
      </c>
      <c r="Y1456" s="169" t="s">
        <v>32</v>
      </c>
      <c r="Z1456" s="356">
        <v>0.92</v>
      </c>
      <c r="AA1456" s="356" t="s">
        <v>32</v>
      </c>
      <c r="AB1456" s="356" t="s">
        <v>32</v>
      </c>
      <c r="AC1456" s="356" t="s">
        <v>32</v>
      </c>
      <c r="AD1456" s="356" t="s">
        <v>32</v>
      </c>
      <c r="AE1456" s="356">
        <v>0.92</v>
      </c>
      <c r="AF1456" s="169">
        <v>1</v>
      </c>
      <c r="AG1456" s="169">
        <v>1</v>
      </c>
      <c r="AH1456" s="169">
        <v>1</v>
      </c>
      <c r="AI1456" s="169">
        <v>1</v>
      </c>
      <c r="AJ1456" s="356">
        <v>0.92</v>
      </c>
      <c r="AK1456" s="169" t="s">
        <v>32</v>
      </c>
      <c r="AL1456" s="169" t="s">
        <v>32</v>
      </c>
      <c r="AM1456" s="169" t="s">
        <v>32</v>
      </c>
      <c r="AN1456" s="169" t="s">
        <v>32</v>
      </c>
      <c r="AO1456" s="168">
        <v>0.99</v>
      </c>
      <c r="AP1456" s="358" t="s">
        <v>32</v>
      </c>
      <c r="AQ1456" s="358" t="s">
        <v>32</v>
      </c>
      <c r="AR1456" s="358" t="s">
        <v>32</v>
      </c>
      <c r="AS1456" s="359" t="s">
        <v>32</v>
      </c>
      <c r="AT1456" s="364">
        <v>0.110069253262963</v>
      </c>
      <c r="AU1456" s="361" t="s">
        <v>32</v>
      </c>
      <c r="AV1456" s="362" t="s">
        <v>32</v>
      </c>
      <c r="AW1456" s="362" t="s">
        <v>32</v>
      </c>
      <c r="AX1456" s="362" t="s">
        <v>32</v>
      </c>
      <c r="AY1456" s="142"/>
      <c r="AZ1456" s="140"/>
    </row>
    <row r="1457" spans="1:52">
      <c r="A1457" s="138"/>
      <c r="B1457" s="142"/>
      <c r="C1457" s="172" t="s">
        <v>2708</v>
      </c>
      <c r="D1457" s="166" t="s">
        <v>237</v>
      </c>
      <c r="E1457" s="166" t="s">
        <v>2709</v>
      </c>
      <c r="F1457" s="167" t="s">
        <v>2764</v>
      </c>
      <c r="G1457" s="199" t="s">
        <v>2765</v>
      </c>
      <c r="H1457" s="199" t="s">
        <v>2765</v>
      </c>
      <c r="I1457" s="199" t="s">
        <v>2765</v>
      </c>
      <c r="J1457" s="199" t="s">
        <v>2765</v>
      </c>
      <c r="K1457" s="168">
        <v>0.9</v>
      </c>
      <c r="L1457" s="169" t="s">
        <v>32</v>
      </c>
      <c r="M1457" s="169" t="s">
        <v>32</v>
      </c>
      <c r="N1457" s="170" t="s">
        <v>32</v>
      </c>
      <c r="O1457" s="170" t="s">
        <v>32</v>
      </c>
      <c r="P1457" s="356">
        <v>0.9</v>
      </c>
      <c r="Q1457" s="357" t="s">
        <v>32</v>
      </c>
      <c r="R1457" s="169">
        <v>0</v>
      </c>
      <c r="S1457" s="169">
        <v>0</v>
      </c>
      <c r="T1457" s="169" t="s">
        <v>32</v>
      </c>
      <c r="U1457" s="356">
        <v>0.9</v>
      </c>
      <c r="V1457" s="169" t="s">
        <v>32</v>
      </c>
      <c r="W1457" s="169">
        <v>0.5</v>
      </c>
      <c r="X1457" s="169">
        <v>1</v>
      </c>
      <c r="Y1457" s="169" t="s">
        <v>32</v>
      </c>
      <c r="Z1457" s="356">
        <v>0.92</v>
      </c>
      <c r="AA1457" s="356" t="s">
        <v>32</v>
      </c>
      <c r="AB1457" s="356" t="s">
        <v>32</v>
      </c>
      <c r="AC1457" s="356" t="s">
        <v>32</v>
      </c>
      <c r="AD1457" s="356" t="s">
        <v>32</v>
      </c>
      <c r="AE1457" s="356">
        <v>0.92</v>
      </c>
      <c r="AF1457" s="169">
        <v>0.989130434782609</v>
      </c>
      <c r="AG1457" s="169">
        <v>1</v>
      </c>
      <c r="AH1457" s="169">
        <v>1</v>
      </c>
      <c r="AI1457" s="169">
        <v>0.989130434782609</v>
      </c>
      <c r="AJ1457" s="356">
        <v>0.92</v>
      </c>
      <c r="AK1457" s="169">
        <v>1</v>
      </c>
      <c r="AL1457" s="169">
        <v>0.5</v>
      </c>
      <c r="AM1457" s="169">
        <v>1</v>
      </c>
      <c r="AN1457" s="169">
        <v>1</v>
      </c>
      <c r="AO1457" s="168">
        <v>0.99</v>
      </c>
      <c r="AP1457" s="358" t="s">
        <v>32</v>
      </c>
      <c r="AQ1457" s="358" t="s">
        <v>32</v>
      </c>
      <c r="AR1457" s="358" t="s">
        <v>32</v>
      </c>
      <c r="AS1457" s="359" t="s">
        <v>32</v>
      </c>
      <c r="AT1457" s="364">
        <v>0.110069253262963</v>
      </c>
      <c r="AU1457" s="361" t="s">
        <v>32</v>
      </c>
      <c r="AV1457" s="362" t="s">
        <v>32</v>
      </c>
      <c r="AW1457" s="362" t="s">
        <v>32</v>
      </c>
      <c r="AX1457" s="362" t="s">
        <v>32</v>
      </c>
      <c r="AY1457" s="142"/>
      <c r="AZ1457" s="140"/>
    </row>
    <row r="1458" spans="1:52">
      <c r="A1458" s="138"/>
      <c r="B1458" s="142"/>
      <c r="C1458" s="172" t="s">
        <v>2708</v>
      </c>
      <c r="D1458" s="166" t="s">
        <v>237</v>
      </c>
      <c r="E1458" s="166" t="s">
        <v>2709</v>
      </c>
      <c r="F1458" s="167" t="s">
        <v>2766</v>
      </c>
      <c r="G1458" s="199" t="s">
        <v>2767</v>
      </c>
      <c r="H1458" s="199" t="s">
        <v>2767</v>
      </c>
      <c r="I1458" s="199" t="s">
        <v>2767</v>
      </c>
      <c r="J1458" s="199" t="s">
        <v>2767</v>
      </c>
      <c r="K1458" s="168">
        <v>0.9</v>
      </c>
      <c r="L1458" s="169" t="s">
        <v>32</v>
      </c>
      <c r="M1458" s="169" t="s">
        <v>32</v>
      </c>
      <c r="N1458" s="170" t="s">
        <v>32</v>
      </c>
      <c r="O1458" s="170" t="s">
        <v>32</v>
      </c>
      <c r="P1458" s="356">
        <v>0.9</v>
      </c>
      <c r="Q1458" s="357" t="s">
        <v>32</v>
      </c>
      <c r="R1458" s="169" t="s">
        <v>32</v>
      </c>
      <c r="S1458" s="169" t="s">
        <v>32</v>
      </c>
      <c r="T1458" s="169" t="s">
        <v>32</v>
      </c>
      <c r="U1458" s="356">
        <v>0.9</v>
      </c>
      <c r="V1458" s="169" t="s">
        <v>32</v>
      </c>
      <c r="W1458" s="169" t="s">
        <v>32</v>
      </c>
      <c r="X1458" s="169" t="s">
        <v>32</v>
      </c>
      <c r="Y1458" s="169" t="s">
        <v>32</v>
      </c>
      <c r="Z1458" s="356">
        <v>0.92</v>
      </c>
      <c r="AA1458" s="356" t="s">
        <v>32</v>
      </c>
      <c r="AB1458" s="356" t="s">
        <v>32</v>
      </c>
      <c r="AC1458" s="356" t="s">
        <v>32</v>
      </c>
      <c r="AD1458" s="356" t="s">
        <v>32</v>
      </c>
      <c r="AE1458" s="356">
        <v>0.92</v>
      </c>
      <c r="AF1458" s="169">
        <v>1</v>
      </c>
      <c r="AG1458" s="169">
        <v>1</v>
      </c>
      <c r="AH1458" s="169">
        <v>1</v>
      </c>
      <c r="AI1458" s="169">
        <v>1</v>
      </c>
      <c r="AJ1458" s="356">
        <v>0.92</v>
      </c>
      <c r="AK1458" s="169" t="s">
        <v>32</v>
      </c>
      <c r="AL1458" s="169" t="s">
        <v>32</v>
      </c>
      <c r="AM1458" s="169" t="s">
        <v>32</v>
      </c>
      <c r="AN1458" s="169" t="s">
        <v>32</v>
      </c>
      <c r="AO1458" s="168">
        <v>0.99</v>
      </c>
      <c r="AP1458" s="358" t="s">
        <v>32</v>
      </c>
      <c r="AQ1458" s="358" t="s">
        <v>32</v>
      </c>
      <c r="AR1458" s="358" t="s">
        <v>32</v>
      </c>
      <c r="AS1458" s="359" t="s">
        <v>32</v>
      </c>
      <c r="AT1458" s="364">
        <v>0.110069253262963</v>
      </c>
      <c r="AU1458" s="361" t="s">
        <v>32</v>
      </c>
      <c r="AV1458" s="362" t="s">
        <v>32</v>
      </c>
      <c r="AW1458" s="362" t="s">
        <v>32</v>
      </c>
      <c r="AX1458" s="362" t="s">
        <v>32</v>
      </c>
      <c r="AY1458" s="142"/>
      <c r="AZ1458" s="140"/>
    </row>
    <row r="1459" spans="1:52">
      <c r="A1459" s="138"/>
      <c r="B1459" s="142"/>
      <c r="C1459" s="172" t="s">
        <v>2708</v>
      </c>
      <c r="D1459" s="166" t="s">
        <v>237</v>
      </c>
      <c r="E1459" s="166" t="s">
        <v>2709</v>
      </c>
      <c r="F1459" s="167" t="s">
        <v>2768</v>
      </c>
      <c r="G1459" s="199" t="s">
        <v>2769</v>
      </c>
      <c r="H1459" s="199" t="s">
        <v>2769</v>
      </c>
      <c r="I1459" s="199" t="s">
        <v>2769</v>
      </c>
      <c r="J1459" s="199" t="s">
        <v>2769</v>
      </c>
      <c r="K1459" s="168">
        <v>0.9</v>
      </c>
      <c r="L1459" s="169" t="s">
        <v>32</v>
      </c>
      <c r="M1459" s="169" t="s">
        <v>32</v>
      </c>
      <c r="N1459" s="170" t="s">
        <v>32</v>
      </c>
      <c r="O1459" s="170" t="s">
        <v>32</v>
      </c>
      <c r="P1459" s="356">
        <v>0.9</v>
      </c>
      <c r="Q1459" s="357">
        <v>0</v>
      </c>
      <c r="R1459" s="169">
        <v>0</v>
      </c>
      <c r="S1459" s="169">
        <v>0</v>
      </c>
      <c r="T1459" s="169">
        <v>0</v>
      </c>
      <c r="U1459" s="356">
        <v>0.9</v>
      </c>
      <c r="V1459" s="169">
        <v>1</v>
      </c>
      <c r="W1459" s="169">
        <v>1</v>
      </c>
      <c r="X1459" s="169">
        <v>0.909090909090909</v>
      </c>
      <c r="Y1459" s="169">
        <v>1</v>
      </c>
      <c r="Z1459" s="356">
        <v>0.92</v>
      </c>
      <c r="AA1459" s="356">
        <v>1</v>
      </c>
      <c r="AB1459" s="356">
        <v>1</v>
      </c>
      <c r="AC1459" s="356" t="s">
        <v>32</v>
      </c>
      <c r="AD1459" s="356">
        <v>1</v>
      </c>
      <c r="AE1459" s="356">
        <v>0.92</v>
      </c>
      <c r="AF1459" s="169">
        <v>0.99850411368736</v>
      </c>
      <c r="AG1459" s="169">
        <v>0.997390082312789</v>
      </c>
      <c r="AH1459" s="169">
        <v>0.995076663384442</v>
      </c>
      <c r="AI1459" s="169">
        <v>0.99850411368736</v>
      </c>
      <c r="AJ1459" s="356">
        <v>0.92</v>
      </c>
      <c r="AK1459" s="169">
        <v>1</v>
      </c>
      <c r="AL1459" s="169">
        <v>1</v>
      </c>
      <c r="AM1459" s="169">
        <v>0.944444444444444</v>
      </c>
      <c r="AN1459" s="169">
        <v>1</v>
      </c>
      <c r="AO1459" s="168">
        <v>0.99</v>
      </c>
      <c r="AP1459" s="358">
        <v>1</v>
      </c>
      <c r="AQ1459" s="358">
        <v>1</v>
      </c>
      <c r="AR1459" s="358">
        <v>1</v>
      </c>
      <c r="AS1459" s="359">
        <v>1</v>
      </c>
      <c r="AT1459" s="364">
        <v>0.110069253262963</v>
      </c>
      <c r="AU1459" s="361" t="s">
        <v>32</v>
      </c>
      <c r="AV1459" s="362" t="s">
        <v>32</v>
      </c>
      <c r="AW1459" s="362" t="s">
        <v>32</v>
      </c>
      <c r="AX1459" s="362" t="s">
        <v>32</v>
      </c>
      <c r="AY1459" s="142"/>
      <c r="AZ1459" s="140"/>
    </row>
    <row r="1460" spans="1:52">
      <c r="A1460" s="138"/>
      <c r="B1460" s="142"/>
      <c r="C1460" s="172" t="s">
        <v>2708</v>
      </c>
      <c r="D1460" s="166" t="s">
        <v>237</v>
      </c>
      <c r="E1460" s="166" t="s">
        <v>2709</v>
      </c>
      <c r="F1460" s="167" t="s">
        <v>2770</v>
      </c>
      <c r="G1460" s="199" t="s">
        <v>2771</v>
      </c>
      <c r="H1460" s="199" t="s">
        <v>2771</v>
      </c>
      <c r="I1460" s="199" t="s">
        <v>2771</v>
      </c>
      <c r="J1460" s="199" t="s">
        <v>2771</v>
      </c>
      <c r="K1460" s="168">
        <v>0.9</v>
      </c>
      <c r="L1460" s="169" t="s">
        <v>32</v>
      </c>
      <c r="M1460" s="169" t="s">
        <v>32</v>
      </c>
      <c r="N1460" s="170" t="s">
        <v>32</v>
      </c>
      <c r="O1460" s="170" t="s">
        <v>32</v>
      </c>
      <c r="P1460" s="356">
        <v>0.9</v>
      </c>
      <c r="Q1460" s="357" t="s">
        <v>32</v>
      </c>
      <c r="R1460" s="169" t="s">
        <v>32</v>
      </c>
      <c r="S1460" s="169" t="s">
        <v>32</v>
      </c>
      <c r="T1460" s="169" t="s">
        <v>32</v>
      </c>
      <c r="U1460" s="356">
        <v>0.9</v>
      </c>
      <c r="V1460" s="169" t="s">
        <v>32</v>
      </c>
      <c r="W1460" s="169" t="s">
        <v>32</v>
      </c>
      <c r="X1460" s="169" t="s">
        <v>32</v>
      </c>
      <c r="Y1460" s="169" t="s">
        <v>32</v>
      </c>
      <c r="Z1460" s="356">
        <v>0.92</v>
      </c>
      <c r="AA1460" s="356" t="s">
        <v>32</v>
      </c>
      <c r="AB1460" s="356" t="s">
        <v>32</v>
      </c>
      <c r="AC1460" s="356" t="s">
        <v>32</v>
      </c>
      <c r="AD1460" s="356" t="s">
        <v>32</v>
      </c>
      <c r="AE1460" s="356">
        <v>0.92</v>
      </c>
      <c r="AF1460" s="169">
        <v>1</v>
      </c>
      <c r="AG1460" s="169">
        <v>0.998201438848921</v>
      </c>
      <c r="AH1460" s="169">
        <v>0.998427672955975</v>
      </c>
      <c r="AI1460" s="169">
        <v>1</v>
      </c>
      <c r="AJ1460" s="356">
        <v>0.92</v>
      </c>
      <c r="AK1460" s="169" t="s">
        <v>32</v>
      </c>
      <c r="AL1460" s="169" t="s">
        <v>32</v>
      </c>
      <c r="AM1460" s="169" t="s">
        <v>32</v>
      </c>
      <c r="AN1460" s="169" t="s">
        <v>32</v>
      </c>
      <c r="AO1460" s="168">
        <v>0.99</v>
      </c>
      <c r="AP1460" s="358" t="s">
        <v>32</v>
      </c>
      <c r="AQ1460" s="358" t="s">
        <v>32</v>
      </c>
      <c r="AR1460" s="358" t="s">
        <v>32</v>
      </c>
      <c r="AS1460" s="359" t="s">
        <v>32</v>
      </c>
      <c r="AT1460" s="364">
        <v>0.110069253262963</v>
      </c>
      <c r="AU1460" s="361" t="s">
        <v>32</v>
      </c>
      <c r="AV1460" s="362" t="s">
        <v>32</v>
      </c>
      <c r="AW1460" s="362" t="s">
        <v>32</v>
      </c>
      <c r="AX1460" s="362" t="s">
        <v>32</v>
      </c>
      <c r="AY1460" s="142"/>
      <c r="AZ1460" s="140"/>
    </row>
    <row r="1461" spans="1:52">
      <c r="A1461" s="138"/>
      <c r="B1461" s="142"/>
      <c r="C1461" s="172" t="s">
        <v>2708</v>
      </c>
      <c r="D1461" s="166" t="s">
        <v>237</v>
      </c>
      <c r="E1461" s="166" t="s">
        <v>2709</v>
      </c>
      <c r="F1461" s="167" t="s">
        <v>2772</v>
      </c>
      <c r="G1461" s="199" t="s">
        <v>2773</v>
      </c>
      <c r="H1461" s="199" t="s">
        <v>2773</v>
      </c>
      <c r="I1461" s="199" t="s">
        <v>2773</v>
      </c>
      <c r="J1461" s="199" t="s">
        <v>2773</v>
      </c>
      <c r="K1461" s="168">
        <v>0.9</v>
      </c>
      <c r="L1461" s="169" t="s">
        <v>32</v>
      </c>
      <c r="M1461" s="169" t="s">
        <v>32</v>
      </c>
      <c r="N1461" s="170" t="s">
        <v>32</v>
      </c>
      <c r="O1461" s="170" t="s">
        <v>32</v>
      </c>
      <c r="P1461" s="356">
        <v>0.9</v>
      </c>
      <c r="Q1461" s="357" t="s">
        <v>32</v>
      </c>
      <c r="R1461" s="169" t="s">
        <v>32</v>
      </c>
      <c r="S1461" s="169" t="s">
        <v>32</v>
      </c>
      <c r="T1461" s="169" t="s">
        <v>32</v>
      </c>
      <c r="U1461" s="356">
        <v>0.9</v>
      </c>
      <c r="V1461" s="169" t="s">
        <v>32</v>
      </c>
      <c r="W1461" s="169" t="s">
        <v>32</v>
      </c>
      <c r="X1461" s="169" t="s">
        <v>32</v>
      </c>
      <c r="Y1461" s="169" t="s">
        <v>32</v>
      </c>
      <c r="Z1461" s="356">
        <v>0.92</v>
      </c>
      <c r="AA1461" s="356" t="s">
        <v>32</v>
      </c>
      <c r="AB1461" s="356" t="s">
        <v>32</v>
      </c>
      <c r="AC1461" s="356" t="s">
        <v>32</v>
      </c>
      <c r="AD1461" s="356" t="s">
        <v>32</v>
      </c>
      <c r="AE1461" s="356">
        <v>0.92</v>
      </c>
      <c r="AF1461" s="169">
        <v>1</v>
      </c>
      <c r="AG1461" s="169">
        <v>1</v>
      </c>
      <c r="AH1461" s="169">
        <v>0.997402597402597</v>
      </c>
      <c r="AI1461" s="169">
        <v>1</v>
      </c>
      <c r="AJ1461" s="356">
        <v>0.92</v>
      </c>
      <c r="AK1461" s="169" t="s">
        <v>32</v>
      </c>
      <c r="AL1461" s="169" t="s">
        <v>32</v>
      </c>
      <c r="AM1461" s="169" t="s">
        <v>32</v>
      </c>
      <c r="AN1461" s="169" t="s">
        <v>32</v>
      </c>
      <c r="AO1461" s="168">
        <v>0.99</v>
      </c>
      <c r="AP1461" s="358" t="s">
        <v>32</v>
      </c>
      <c r="AQ1461" s="358" t="s">
        <v>32</v>
      </c>
      <c r="AR1461" s="358" t="s">
        <v>32</v>
      </c>
      <c r="AS1461" s="359" t="s">
        <v>32</v>
      </c>
      <c r="AT1461" s="364">
        <v>0.110069253262963</v>
      </c>
      <c r="AU1461" s="361" t="s">
        <v>32</v>
      </c>
      <c r="AV1461" s="362" t="s">
        <v>32</v>
      </c>
      <c r="AW1461" s="362" t="s">
        <v>32</v>
      </c>
      <c r="AX1461" s="362" t="s">
        <v>32</v>
      </c>
      <c r="AY1461" s="142"/>
      <c r="AZ1461" s="140"/>
    </row>
    <row r="1462" spans="1:52">
      <c r="A1462" s="138"/>
      <c r="B1462" s="142"/>
      <c r="C1462" s="172" t="s">
        <v>2708</v>
      </c>
      <c r="D1462" s="166" t="s">
        <v>237</v>
      </c>
      <c r="E1462" s="166" t="s">
        <v>2709</v>
      </c>
      <c r="F1462" s="167" t="s">
        <v>2774</v>
      </c>
      <c r="G1462" s="201" t="s">
        <v>2775</v>
      </c>
      <c r="H1462" s="201" t="s">
        <v>2775</v>
      </c>
      <c r="I1462" s="201" t="s">
        <v>2775</v>
      </c>
      <c r="J1462" s="201" t="s">
        <v>2775</v>
      </c>
      <c r="K1462" s="168">
        <v>0.9</v>
      </c>
      <c r="L1462" s="169" t="s">
        <v>32</v>
      </c>
      <c r="M1462" s="169" t="s">
        <v>32</v>
      </c>
      <c r="N1462" s="170" t="s">
        <v>32</v>
      </c>
      <c r="O1462" s="170" t="s">
        <v>32</v>
      </c>
      <c r="P1462" s="356">
        <v>0.9</v>
      </c>
      <c r="Q1462" s="357" t="s">
        <v>32</v>
      </c>
      <c r="R1462" s="169" t="s">
        <v>32</v>
      </c>
      <c r="S1462" s="169" t="s">
        <v>32</v>
      </c>
      <c r="T1462" s="169" t="s">
        <v>32</v>
      </c>
      <c r="U1462" s="356">
        <v>0.9</v>
      </c>
      <c r="V1462" s="169" t="s">
        <v>32</v>
      </c>
      <c r="W1462" s="169" t="s">
        <v>32</v>
      </c>
      <c r="X1462" s="169" t="s">
        <v>32</v>
      </c>
      <c r="Y1462" s="169" t="s">
        <v>32</v>
      </c>
      <c r="Z1462" s="356">
        <v>0.92</v>
      </c>
      <c r="AA1462" s="356" t="s">
        <v>32</v>
      </c>
      <c r="AB1462" s="356" t="s">
        <v>32</v>
      </c>
      <c r="AC1462" s="356" t="s">
        <v>32</v>
      </c>
      <c r="AD1462" s="356" t="s">
        <v>32</v>
      </c>
      <c r="AE1462" s="356">
        <v>0.92</v>
      </c>
      <c r="AF1462" s="169">
        <v>0.970350404312669</v>
      </c>
      <c r="AG1462" s="169">
        <v>0.980722891566265</v>
      </c>
      <c r="AH1462" s="169">
        <v>0.964285714285714</v>
      </c>
      <c r="AI1462" s="169">
        <v>0.970350404312669</v>
      </c>
      <c r="AJ1462" s="356">
        <v>0.92</v>
      </c>
      <c r="AK1462" s="169" t="s">
        <v>32</v>
      </c>
      <c r="AL1462" s="169" t="s">
        <v>32</v>
      </c>
      <c r="AM1462" s="169" t="s">
        <v>32</v>
      </c>
      <c r="AN1462" s="169" t="s">
        <v>32</v>
      </c>
      <c r="AO1462" s="168">
        <v>0.99</v>
      </c>
      <c r="AP1462" s="358">
        <v>1</v>
      </c>
      <c r="AQ1462" s="358">
        <v>1</v>
      </c>
      <c r="AR1462" s="358">
        <v>1</v>
      </c>
      <c r="AS1462" s="359">
        <v>1</v>
      </c>
      <c r="AT1462" s="364">
        <v>0.110069253262963</v>
      </c>
      <c r="AU1462" s="361" t="s">
        <v>32</v>
      </c>
      <c r="AV1462" s="362" t="s">
        <v>32</v>
      </c>
      <c r="AW1462" s="362" t="s">
        <v>32</v>
      </c>
      <c r="AX1462" s="362" t="s">
        <v>32</v>
      </c>
      <c r="AY1462" s="142"/>
      <c r="AZ1462" s="140"/>
    </row>
    <row r="1463" spans="1:52">
      <c r="A1463" s="138"/>
      <c r="B1463" s="142"/>
      <c r="C1463" s="172" t="s">
        <v>2708</v>
      </c>
      <c r="D1463" s="166" t="s">
        <v>237</v>
      </c>
      <c r="E1463" s="166" t="s">
        <v>2709</v>
      </c>
      <c r="F1463" s="167" t="s">
        <v>2776</v>
      </c>
      <c r="G1463" s="201" t="s">
        <v>2777</v>
      </c>
      <c r="H1463" s="201" t="s">
        <v>2777</v>
      </c>
      <c r="I1463" s="201" t="s">
        <v>2777</v>
      </c>
      <c r="J1463" s="201" t="s">
        <v>2777</v>
      </c>
      <c r="K1463" s="168">
        <v>0.9</v>
      </c>
      <c r="L1463" s="169" t="s">
        <v>32</v>
      </c>
      <c r="M1463" s="169" t="s">
        <v>32</v>
      </c>
      <c r="N1463" s="170" t="s">
        <v>32</v>
      </c>
      <c r="O1463" s="170" t="s">
        <v>32</v>
      </c>
      <c r="P1463" s="356">
        <v>0.9</v>
      </c>
      <c r="Q1463" s="357" t="s">
        <v>32</v>
      </c>
      <c r="R1463" s="169" t="s">
        <v>32</v>
      </c>
      <c r="S1463" s="169" t="s">
        <v>32</v>
      </c>
      <c r="T1463" s="169" t="s">
        <v>32</v>
      </c>
      <c r="U1463" s="356">
        <v>0.9</v>
      </c>
      <c r="V1463" s="169" t="s">
        <v>32</v>
      </c>
      <c r="W1463" s="169" t="s">
        <v>32</v>
      </c>
      <c r="X1463" s="169" t="s">
        <v>32</v>
      </c>
      <c r="Y1463" s="169" t="s">
        <v>32</v>
      </c>
      <c r="Z1463" s="356">
        <v>0.92</v>
      </c>
      <c r="AA1463" s="356" t="s">
        <v>32</v>
      </c>
      <c r="AB1463" s="356" t="s">
        <v>32</v>
      </c>
      <c r="AC1463" s="356" t="s">
        <v>32</v>
      </c>
      <c r="AD1463" s="356" t="s">
        <v>32</v>
      </c>
      <c r="AE1463" s="356">
        <v>0.92</v>
      </c>
      <c r="AF1463" s="169">
        <v>1</v>
      </c>
      <c r="AG1463" s="169">
        <v>1</v>
      </c>
      <c r="AH1463" s="169">
        <v>1</v>
      </c>
      <c r="AI1463" s="169">
        <v>1</v>
      </c>
      <c r="AJ1463" s="356">
        <v>0.92</v>
      </c>
      <c r="AK1463" s="169" t="s">
        <v>32</v>
      </c>
      <c r="AL1463" s="169" t="s">
        <v>32</v>
      </c>
      <c r="AM1463" s="169" t="s">
        <v>32</v>
      </c>
      <c r="AN1463" s="169" t="s">
        <v>32</v>
      </c>
      <c r="AO1463" s="168">
        <v>0.99</v>
      </c>
      <c r="AP1463" s="358">
        <v>1</v>
      </c>
      <c r="AQ1463" s="358">
        <v>1</v>
      </c>
      <c r="AR1463" s="358">
        <v>1</v>
      </c>
      <c r="AS1463" s="359">
        <v>1</v>
      </c>
      <c r="AT1463" s="364">
        <v>0.110069253262963</v>
      </c>
      <c r="AU1463" s="361" t="s">
        <v>32</v>
      </c>
      <c r="AV1463" s="362" t="s">
        <v>32</v>
      </c>
      <c r="AW1463" s="362" t="s">
        <v>32</v>
      </c>
      <c r="AX1463" s="362" t="s">
        <v>32</v>
      </c>
      <c r="AY1463" s="142"/>
      <c r="AZ1463" s="140"/>
    </row>
    <row r="1464" spans="1:52">
      <c r="A1464" s="138"/>
      <c r="B1464" s="142"/>
      <c r="C1464" s="172" t="s">
        <v>2708</v>
      </c>
      <c r="D1464" s="166" t="s">
        <v>237</v>
      </c>
      <c r="E1464" s="166" t="s">
        <v>2709</v>
      </c>
      <c r="F1464" s="167" t="s">
        <v>2778</v>
      </c>
      <c r="G1464" s="199" t="s">
        <v>2779</v>
      </c>
      <c r="H1464" s="199" t="s">
        <v>2779</v>
      </c>
      <c r="I1464" s="199" t="s">
        <v>2779</v>
      </c>
      <c r="J1464" s="199" t="s">
        <v>2779</v>
      </c>
      <c r="K1464" s="168">
        <v>0.9</v>
      </c>
      <c r="L1464" s="169" t="s">
        <v>32</v>
      </c>
      <c r="M1464" s="169" t="s">
        <v>32</v>
      </c>
      <c r="N1464" s="170" t="s">
        <v>32</v>
      </c>
      <c r="O1464" s="170" t="s">
        <v>32</v>
      </c>
      <c r="P1464" s="356">
        <v>0.9</v>
      </c>
      <c r="Q1464" s="357" t="s">
        <v>32</v>
      </c>
      <c r="R1464" s="169">
        <v>0</v>
      </c>
      <c r="S1464" s="169" t="s">
        <v>32</v>
      </c>
      <c r="T1464" s="169" t="s">
        <v>32</v>
      </c>
      <c r="U1464" s="356">
        <v>0.9</v>
      </c>
      <c r="V1464" s="169" t="s">
        <v>32</v>
      </c>
      <c r="W1464" s="169">
        <v>1</v>
      </c>
      <c r="X1464" s="169" t="s">
        <v>32</v>
      </c>
      <c r="Y1464" s="169" t="s">
        <v>32</v>
      </c>
      <c r="Z1464" s="356">
        <v>0.92</v>
      </c>
      <c r="AA1464" s="356" t="s">
        <v>32</v>
      </c>
      <c r="AB1464" s="356" t="s">
        <v>32</v>
      </c>
      <c r="AC1464" s="356" t="s">
        <v>32</v>
      </c>
      <c r="AD1464" s="356" t="s">
        <v>32</v>
      </c>
      <c r="AE1464" s="356">
        <v>0.92</v>
      </c>
      <c r="AF1464" s="169">
        <v>1</v>
      </c>
      <c r="AG1464" s="169">
        <v>1</v>
      </c>
      <c r="AH1464" s="169">
        <v>1</v>
      </c>
      <c r="AI1464" s="169">
        <v>1</v>
      </c>
      <c r="AJ1464" s="356">
        <v>0.92</v>
      </c>
      <c r="AK1464" s="169">
        <v>1</v>
      </c>
      <c r="AL1464" s="169">
        <v>1</v>
      </c>
      <c r="AM1464" s="169">
        <v>1</v>
      </c>
      <c r="AN1464" s="169">
        <v>1</v>
      </c>
      <c r="AO1464" s="168">
        <v>0.99</v>
      </c>
      <c r="AP1464" s="358">
        <v>1</v>
      </c>
      <c r="AQ1464" s="358">
        <v>1</v>
      </c>
      <c r="AR1464" s="358">
        <v>1</v>
      </c>
      <c r="AS1464" s="359">
        <v>1</v>
      </c>
      <c r="AT1464" s="364">
        <v>0.110069253262963</v>
      </c>
      <c r="AU1464" s="361" t="s">
        <v>32</v>
      </c>
      <c r="AV1464" s="362" t="s">
        <v>32</v>
      </c>
      <c r="AW1464" s="362" t="s">
        <v>32</v>
      </c>
      <c r="AX1464" s="362" t="s">
        <v>32</v>
      </c>
      <c r="AY1464" s="142"/>
      <c r="AZ1464" s="140"/>
    </row>
    <row r="1465" spans="1:52">
      <c r="A1465" s="138"/>
      <c r="B1465" s="142"/>
      <c r="C1465" s="172" t="s">
        <v>2708</v>
      </c>
      <c r="D1465" s="166" t="s">
        <v>26</v>
      </c>
      <c r="E1465" s="166" t="s">
        <v>2709</v>
      </c>
      <c r="F1465" s="167" t="s">
        <v>2780</v>
      </c>
      <c r="G1465" s="178" t="s">
        <v>2781</v>
      </c>
      <c r="H1465" s="178" t="s">
        <v>2781</v>
      </c>
      <c r="I1465" s="178" t="s">
        <v>2781</v>
      </c>
      <c r="J1465" s="178" t="s">
        <v>2781</v>
      </c>
      <c r="K1465" s="168">
        <v>0.9</v>
      </c>
      <c r="L1465" s="169">
        <v>1</v>
      </c>
      <c r="M1465" s="169">
        <v>1</v>
      </c>
      <c r="N1465" s="170">
        <v>1</v>
      </c>
      <c r="O1465" s="170">
        <v>1</v>
      </c>
      <c r="P1465" s="356">
        <v>0.9</v>
      </c>
      <c r="Q1465" s="357">
        <v>1</v>
      </c>
      <c r="R1465" s="169">
        <v>1</v>
      </c>
      <c r="S1465" s="169">
        <v>0.996560619088564</v>
      </c>
      <c r="T1465" s="169">
        <v>1</v>
      </c>
      <c r="U1465" s="356">
        <v>0.9</v>
      </c>
      <c r="V1465" s="169">
        <v>0.900948366701791</v>
      </c>
      <c r="W1465" s="169">
        <v>0.934959349593496</v>
      </c>
      <c r="X1465" s="169">
        <v>0.960447119518487</v>
      </c>
      <c r="Y1465" s="169">
        <v>0.900948366701791</v>
      </c>
      <c r="Z1465" s="356">
        <v>0.92</v>
      </c>
      <c r="AA1465" s="356" t="s">
        <v>32</v>
      </c>
      <c r="AB1465" s="356" t="s">
        <v>32</v>
      </c>
      <c r="AC1465" s="356" t="s">
        <v>32</v>
      </c>
      <c r="AD1465" s="356" t="s">
        <v>32</v>
      </c>
      <c r="AE1465" s="356">
        <v>0.92</v>
      </c>
      <c r="AF1465" s="169">
        <v>0.952380952380952</v>
      </c>
      <c r="AG1465" s="169">
        <v>1</v>
      </c>
      <c r="AH1465" s="169">
        <v>1</v>
      </c>
      <c r="AI1465" s="169">
        <v>0.952380952380952</v>
      </c>
      <c r="AJ1465" s="356">
        <v>0.92</v>
      </c>
      <c r="AK1465" s="169">
        <v>0.947423764458465</v>
      </c>
      <c r="AL1465" s="169">
        <v>0.962059620596206</v>
      </c>
      <c r="AM1465" s="169">
        <v>0.986242476354256</v>
      </c>
      <c r="AN1465" s="169">
        <v>0.947423764458465</v>
      </c>
      <c r="AO1465" s="168">
        <v>0.99</v>
      </c>
      <c r="AP1465" s="358">
        <v>1</v>
      </c>
      <c r="AQ1465" s="358">
        <v>1</v>
      </c>
      <c r="AR1465" s="358">
        <v>1</v>
      </c>
      <c r="AS1465" s="359">
        <v>1</v>
      </c>
      <c r="AT1465" s="364">
        <v>0.110069253262963</v>
      </c>
      <c r="AU1465" s="361">
        <v>0.4</v>
      </c>
      <c r="AV1465" s="362">
        <v>0.6</v>
      </c>
      <c r="AW1465" s="362">
        <v>0</v>
      </c>
      <c r="AX1465" s="362">
        <v>0.4</v>
      </c>
      <c r="AY1465" s="142"/>
      <c r="AZ1465" s="140"/>
    </row>
    <row r="1466" spans="1:52">
      <c r="A1466" s="138"/>
      <c r="B1466" s="142"/>
      <c r="C1466" s="172" t="s">
        <v>2708</v>
      </c>
      <c r="D1466" s="166" t="s">
        <v>26</v>
      </c>
      <c r="E1466" s="166" t="s">
        <v>2709</v>
      </c>
      <c r="F1466" s="167" t="s">
        <v>2782</v>
      </c>
      <c r="G1466" s="178" t="s">
        <v>2783</v>
      </c>
      <c r="H1466" s="178" t="s">
        <v>2783</v>
      </c>
      <c r="I1466" s="178" t="s">
        <v>2783</v>
      </c>
      <c r="J1466" s="178" t="s">
        <v>2783</v>
      </c>
      <c r="K1466" s="168">
        <v>0.9</v>
      </c>
      <c r="L1466" s="169">
        <v>1</v>
      </c>
      <c r="M1466" s="169">
        <v>1</v>
      </c>
      <c r="N1466" s="170">
        <v>1</v>
      </c>
      <c r="O1466" s="170">
        <v>1</v>
      </c>
      <c r="P1466" s="356">
        <v>0.9</v>
      </c>
      <c r="Q1466" s="357">
        <v>0.998103905953735</v>
      </c>
      <c r="R1466" s="169">
        <v>0.999275362318841</v>
      </c>
      <c r="S1466" s="169">
        <v>0.99743964886613</v>
      </c>
      <c r="T1466" s="169">
        <v>0.998103905953735</v>
      </c>
      <c r="U1466" s="356">
        <v>0.9</v>
      </c>
      <c r="V1466" s="169">
        <v>0.948047023132347</v>
      </c>
      <c r="W1466" s="169">
        <v>0.955797101449275</v>
      </c>
      <c r="X1466" s="169">
        <v>0.972567666422824</v>
      </c>
      <c r="Y1466" s="169">
        <v>0.948047023132347</v>
      </c>
      <c r="Z1466" s="356">
        <v>0.92</v>
      </c>
      <c r="AA1466" s="356" t="s">
        <v>32</v>
      </c>
      <c r="AB1466" s="356" t="s">
        <v>32</v>
      </c>
      <c r="AC1466" s="356" t="s">
        <v>32</v>
      </c>
      <c r="AD1466" s="356" t="s">
        <v>32</v>
      </c>
      <c r="AE1466" s="356">
        <v>0.92</v>
      </c>
      <c r="AF1466" s="169">
        <v>0.955555555555556</v>
      </c>
      <c r="AG1466" s="169">
        <v>0.939393939393939</v>
      </c>
      <c r="AH1466" s="169">
        <v>0.88</v>
      </c>
      <c r="AI1466" s="169">
        <v>0.955555555555556</v>
      </c>
      <c r="AJ1466" s="356">
        <v>0.92</v>
      </c>
      <c r="AK1466" s="169">
        <v>0.969364599092284</v>
      </c>
      <c r="AL1466" s="169">
        <v>0.976086956521739</v>
      </c>
      <c r="AM1466" s="169">
        <v>0.979882955376737</v>
      </c>
      <c r="AN1466" s="169">
        <v>0.969364599092284</v>
      </c>
      <c r="AO1466" s="168">
        <v>0.99</v>
      </c>
      <c r="AP1466" s="358">
        <v>1</v>
      </c>
      <c r="AQ1466" s="358">
        <v>1</v>
      </c>
      <c r="AR1466" s="358">
        <v>1</v>
      </c>
      <c r="AS1466" s="359">
        <v>1</v>
      </c>
      <c r="AT1466" s="364">
        <v>0.110069253262963</v>
      </c>
      <c r="AU1466" s="361">
        <v>0</v>
      </c>
      <c r="AV1466" s="362">
        <v>0.142857142857143</v>
      </c>
      <c r="AW1466" s="362">
        <v>0.181818181818182</v>
      </c>
      <c r="AX1466" s="362">
        <v>0</v>
      </c>
      <c r="AY1466" s="142"/>
      <c r="AZ1466" s="140"/>
    </row>
    <row r="1467" spans="1:52">
      <c r="A1467" s="138"/>
      <c r="B1467" s="142"/>
      <c r="C1467" s="172" t="s">
        <v>2708</v>
      </c>
      <c r="D1467" s="166" t="s">
        <v>1665</v>
      </c>
      <c r="E1467" s="166" t="s">
        <v>2709</v>
      </c>
      <c r="F1467" s="167" t="s">
        <v>2784</v>
      </c>
      <c r="G1467" s="178" t="s">
        <v>2784</v>
      </c>
      <c r="H1467" s="178" t="s">
        <v>2784</v>
      </c>
      <c r="I1467" s="178" t="s">
        <v>2784</v>
      </c>
      <c r="J1467" s="178" t="s">
        <v>2784</v>
      </c>
      <c r="K1467" s="168">
        <v>0.9</v>
      </c>
      <c r="L1467" s="169" t="s">
        <v>32</v>
      </c>
      <c r="M1467" s="169" t="s">
        <v>32</v>
      </c>
      <c r="N1467" s="170" t="s">
        <v>32</v>
      </c>
      <c r="O1467" s="170" t="s">
        <v>32</v>
      </c>
      <c r="P1467" s="356">
        <v>0.9</v>
      </c>
      <c r="Q1467" s="357" t="s">
        <v>32</v>
      </c>
      <c r="R1467" s="169" t="s">
        <v>32</v>
      </c>
      <c r="S1467" s="169" t="s">
        <v>32</v>
      </c>
      <c r="T1467" s="169" t="s">
        <v>32</v>
      </c>
      <c r="U1467" s="356">
        <v>0.9</v>
      </c>
      <c r="V1467" s="169" t="s">
        <v>32</v>
      </c>
      <c r="W1467" s="169" t="s">
        <v>32</v>
      </c>
      <c r="X1467" s="169" t="s">
        <v>32</v>
      </c>
      <c r="Y1467" s="169" t="s">
        <v>32</v>
      </c>
      <c r="Z1467" s="356">
        <v>0.92</v>
      </c>
      <c r="AA1467" s="356" t="s">
        <v>32</v>
      </c>
      <c r="AB1467" s="356" t="s">
        <v>32</v>
      </c>
      <c r="AC1467" s="356" t="s">
        <v>32</v>
      </c>
      <c r="AD1467" s="356" t="s">
        <v>32</v>
      </c>
      <c r="AE1467" s="356">
        <v>0.92</v>
      </c>
      <c r="AF1467" s="169" t="s">
        <v>32</v>
      </c>
      <c r="AG1467" s="169" t="s">
        <v>32</v>
      </c>
      <c r="AH1467" s="169" t="s">
        <v>32</v>
      </c>
      <c r="AI1467" s="169" t="s">
        <v>32</v>
      </c>
      <c r="AJ1467" s="356">
        <v>0.92</v>
      </c>
      <c r="AK1467" s="169" t="s">
        <v>32</v>
      </c>
      <c r="AL1467" s="169" t="s">
        <v>32</v>
      </c>
      <c r="AM1467" s="169" t="s">
        <v>32</v>
      </c>
      <c r="AN1467" s="169" t="s">
        <v>32</v>
      </c>
      <c r="AO1467" s="168">
        <v>0.99</v>
      </c>
      <c r="AP1467" s="358" t="s">
        <v>32</v>
      </c>
      <c r="AQ1467" s="358" t="s">
        <v>32</v>
      </c>
      <c r="AR1467" s="358" t="s">
        <v>32</v>
      </c>
      <c r="AS1467" s="359" t="s">
        <v>32</v>
      </c>
      <c r="AT1467" s="364">
        <v>0.110069253262963</v>
      </c>
      <c r="AU1467" s="361" t="s">
        <v>32</v>
      </c>
      <c r="AV1467" s="362" t="s">
        <v>32</v>
      </c>
      <c r="AW1467" s="362" t="s">
        <v>32</v>
      </c>
      <c r="AX1467" s="362" t="s">
        <v>32</v>
      </c>
      <c r="AY1467" s="142"/>
      <c r="AZ1467" s="140"/>
    </row>
    <row r="1468" spans="1:52">
      <c r="A1468" s="138"/>
      <c r="B1468" s="142"/>
      <c r="C1468" s="172" t="s">
        <v>2708</v>
      </c>
      <c r="D1468" s="166" t="s">
        <v>26</v>
      </c>
      <c r="E1468" s="166" t="s">
        <v>2709</v>
      </c>
      <c r="F1468" s="167" t="s">
        <v>2785</v>
      </c>
      <c r="G1468" s="178" t="s">
        <v>2786</v>
      </c>
      <c r="H1468" s="178" t="s">
        <v>2786</v>
      </c>
      <c r="I1468" s="178" t="s">
        <v>2786</v>
      </c>
      <c r="J1468" s="178" t="s">
        <v>2786</v>
      </c>
      <c r="K1468" s="168">
        <v>0.9</v>
      </c>
      <c r="L1468" s="169" t="s">
        <v>32</v>
      </c>
      <c r="M1468" s="169" t="s">
        <v>32</v>
      </c>
      <c r="N1468" s="170">
        <v>1</v>
      </c>
      <c r="O1468" s="170" t="s">
        <v>32</v>
      </c>
      <c r="P1468" s="356">
        <v>0.9</v>
      </c>
      <c r="Q1468" s="357">
        <v>0.999288762446657</v>
      </c>
      <c r="R1468" s="169">
        <v>1</v>
      </c>
      <c r="S1468" s="169">
        <v>1</v>
      </c>
      <c r="T1468" s="169">
        <v>0.999288762446657</v>
      </c>
      <c r="U1468" s="356">
        <v>0.9</v>
      </c>
      <c r="V1468" s="169">
        <v>0.573968705547653</v>
      </c>
      <c r="W1468" s="169">
        <v>0.9</v>
      </c>
      <c r="X1468" s="169">
        <v>1</v>
      </c>
      <c r="Y1468" s="169">
        <v>0.573968705547653</v>
      </c>
      <c r="Z1468" s="356">
        <v>0.92</v>
      </c>
      <c r="AA1468" s="356" t="s">
        <v>32</v>
      </c>
      <c r="AB1468" s="356" t="s">
        <v>32</v>
      </c>
      <c r="AC1468" s="356" t="s">
        <v>32</v>
      </c>
      <c r="AD1468" s="356" t="s">
        <v>32</v>
      </c>
      <c r="AE1468" s="356">
        <v>0.92</v>
      </c>
      <c r="AF1468" s="169" t="s">
        <v>32</v>
      </c>
      <c r="AG1468" s="169">
        <v>0</v>
      </c>
      <c r="AH1468" s="169">
        <v>0.833333333333333</v>
      </c>
      <c r="AI1468" s="169" t="s">
        <v>32</v>
      </c>
      <c r="AJ1468" s="356">
        <v>0.92</v>
      </c>
      <c r="AK1468" s="169">
        <v>0.594722598105548</v>
      </c>
      <c r="AL1468" s="169">
        <v>0.9</v>
      </c>
      <c r="AM1468" s="169">
        <v>1</v>
      </c>
      <c r="AN1468" s="169">
        <v>0.594722598105548</v>
      </c>
      <c r="AO1468" s="168">
        <v>0.99</v>
      </c>
      <c r="AP1468" s="358" t="s">
        <v>32</v>
      </c>
      <c r="AQ1468" s="358" t="s">
        <v>32</v>
      </c>
      <c r="AR1468" s="358">
        <v>1</v>
      </c>
      <c r="AS1468" s="359" t="s">
        <v>32</v>
      </c>
      <c r="AT1468" s="364">
        <v>0.110069253262963</v>
      </c>
      <c r="AU1468" s="361" t="s">
        <v>32</v>
      </c>
      <c r="AV1468" s="362">
        <v>0</v>
      </c>
      <c r="AW1468" s="362">
        <v>0.666666666666667</v>
      </c>
      <c r="AX1468" s="362" t="s">
        <v>32</v>
      </c>
      <c r="AY1468" s="142"/>
      <c r="AZ1468" s="140"/>
    </row>
    <row r="1469" spans="1:52">
      <c r="A1469" s="138"/>
      <c r="B1469" s="142"/>
      <c r="C1469" s="172" t="s">
        <v>2708</v>
      </c>
      <c r="D1469" s="166" t="s">
        <v>26</v>
      </c>
      <c r="E1469" s="166" t="s">
        <v>2709</v>
      </c>
      <c r="F1469" s="167" t="s">
        <v>2787</v>
      </c>
      <c r="G1469" s="178" t="s">
        <v>2788</v>
      </c>
      <c r="H1469" s="178" t="s">
        <v>2788</v>
      </c>
      <c r="I1469" s="178" t="s">
        <v>2788</v>
      </c>
      <c r="J1469" s="178" t="s">
        <v>2788</v>
      </c>
      <c r="K1469" s="168">
        <v>0.9</v>
      </c>
      <c r="L1469" s="169">
        <v>1</v>
      </c>
      <c r="M1469" s="169">
        <v>1</v>
      </c>
      <c r="N1469" s="170">
        <v>1</v>
      </c>
      <c r="O1469" s="170">
        <v>1</v>
      </c>
      <c r="P1469" s="356">
        <v>0.9</v>
      </c>
      <c r="Q1469" s="357" t="s">
        <v>32</v>
      </c>
      <c r="R1469" s="169" t="s">
        <v>32</v>
      </c>
      <c r="S1469" s="169" t="s">
        <v>32</v>
      </c>
      <c r="T1469" s="169" t="s">
        <v>32</v>
      </c>
      <c r="U1469" s="356">
        <v>0.9</v>
      </c>
      <c r="V1469" s="169" t="s">
        <v>32</v>
      </c>
      <c r="W1469" s="169" t="s">
        <v>32</v>
      </c>
      <c r="X1469" s="169" t="s">
        <v>32</v>
      </c>
      <c r="Y1469" s="169" t="s">
        <v>32</v>
      </c>
      <c r="Z1469" s="356">
        <v>0.92</v>
      </c>
      <c r="AA1469" s="356" t="s">
        <v>32</v>
      </c>
      <c r="AB1469" s="356" t="s">
        <v>32</v>
      </c>
      <c r="AC1469" s="356" t="s">
        <v>32</v>
      </c>
      <c r="AD1469" s="356" t="s">
        <v>32</v>
      </c>
      <c r="AE1469" s="356">
        <v>0.92</v>
      </c>
      <c r="AF1469" s="169">
        <v>0</v>
      </c>
      <c r="AG1469" s="169" t="s">
        <v>32</v>
      </c>
      <c r="AH1469" s="169">
        <v>0</v>
      </c>
      <c r="AI1469" s="169">
        <v>0</v>
      </c>
      <c r="AJ1469" s="356">
        <v>0.92</v>
      </c>
      <c r="AK1469" s="169">
        <v>0.85501066098081</v>
      </c>
      <c r="AL1469" s="169">
        <v>0.878718535469107</v>
      </c>
      <c r="AM1469" s="169">
        <v>0.842572062084257</v>
      </c>
      <c r="AN1469" s="169">
        <v>0.85501066098081</v>
      </c>
      <c r="AO1469" s="168">
        <v>0.99</v>
      </c>
      <c r="AP1469" s="358" t="s">
        <v>32</v>
      </c>
      <c r="AQ1469" s="358" t="s">
        <v>32</v>
      </c>
      <c r="AR1469" s="358" t="s">
        <v>32</v>
      </c>
      <c r="AS1469" s="359" t="s">
        <v>32</v>
      </c>
      <c r="AT1469" s="364">
        <v>0.110069253262963</v>
      </c>
      <c r="AU1469" s="361">
        <v>0</v>
      </c>
      <c r="AV1469" s="362">
        <v>0.142857142857143</v>
      </c>
      <c r="AW1469" s="362">
        <v>0</v>
      </c>
      <c r="AX1469" s="362">
        <v>0</v>
      </c>
      <c r="AY1469" s="142"/>
      <c r="AZ1469" s="140"/>
    </row>
    <row r="1470" spans="1:52">
      <c r="A1470" s="138"/>
      <c r="B1470" s="142"/>
      <c r="C1470" s="172" t="s">
        <v>2708</v>
      </c>
      <c r="D1470" s="166" t="s">
        <v>26</v>
      </c>
      <c r="E1470" s="166" t="s">
        <v>2709</v>
      </c>
      <c r="F1470" s="167" t="s">
        <v>2789</v>
      </c>
      <c r="G1470" s="178" t="s">
        <v>2790</v>
      </c>
      <c r="H1470" s="178" t="s">
        <v>2790</v>
      </c>
      <c r="I1470" s="178" t="s">
        <v>2790</v>
      </c>
      <c r="J1470" s="178" t="s">
        <v>2790</v>
      </c>
      <c r="K1470" s="168">
        <v>0.9</v>
      </c>
      <c r="L1470" s="169">
        <v>0.862068965517241</v>
      </c>
      <c r="M1470" s="169">
        <v>0.851851851851852</v>
      </c>
      <c r="N1470" s="170">
        <v>0.703703703703704</v>
      </c>
      <c r="O1470" s="170">
        <v>0.862068965517241</v>
      </c>
      <c r="P1470" s="356">
        <v>0.9</v>
      </c>
      <c r="Q1470" s="357">
        <v>0.552896122546673</v>
      </c>
      <c r="R1470" s="169">
        <v>0.557358701734751</v>
      </c>
      <c r="S1470" s="169">
        <v>0.74581166955517</v>
      </c>
      <c r="T1470" s="169">
        <v>0.552896122546673</v>
      </c>
      <c r="U1470" s="356">
        <v>0.9</v>
      </c>
      <c r="V1470" s="169">
        <v>0.431785543322164</v>
      </c>
      <c r="W1470" s="169">
        <v>0.439843312814773</v>
      </c>
      <c r="X1470" s="169">
        <v>0.624494511842865</v>
      </c>
      <c r="Y1470" s="169">
        <v>0.431785543322164</v>
      </c>
      <c r="Z1470" s="356">
        <v>0.92</v>
      </c>
      <c r="AA1470" s="356" t="s">
        <v>32</v>
      </c>
      <c r="AB1470" s="356" t="s">
        <v>32</v>
      </c>
      <c r="AC1470" s="356" t="s">
        <v>32</v>
      </c>
      <c r="AD1470" s="356" t="s">
        <v>32</v>
      </c>
      <c r="AE1470" s="356">
        <v>0.92</v>
      </c>
      <c r="AF1470" s="169">
        <v>0.923076923076923</v>
      </c>
      <c r="AG1470" s="169">
        <v>1</v>
      </c>
      <c r="AH1470" s="169">
        <v>0.96</v>
      </c>
      <c r="AI1470" s="169">
        <v>0.923076923076923</v>
      </c>
      <c r="AJ1470" s="356">
        <v>0.92</v>
      </c>
      <c r="AK1470" s="169">
        <v>0.732374768089054</v>
      </c>
      <c r="AL1470" s="169">
        <v>0.734191382204813</v>
      </c>
      <c r="AM1470" s="169">
        <v>0.807625649913345</v>
      </c>
      <c r="AN1470" s="169">
        <v>0.732374768089054</v>
      </c>
      <c r="AO1470" s="168">
        <v>0.99</v>
      </c>
      <c r="AP1470" s="358">
        <v>1</v>
      </c>
      <c r="AQ1470" s="358">
        <v>1</v>
      </c>
      <c r="AR1470" s="358">
        <v>1</v>
      </c>
      <c r="AS1470" s="359">
        <v>1</v>
      </c>
      <c r="AT1470" s="364">
        <v>0.110069253262963</v>
      </c>
      <c r="AU1470" s="361">
        <v>0</v>
      </c>
      <c r="AV1470" s="362">
        <v>0.291666666666667</v>
      </c>
      <c r="AW1470" s="362">
        <v>0.115384615384615</v>
      </c>
      <c r="AX1470" s="362">
        <v>0</v>
      </c>
      <c r="AY1470" s="142"/>
      <c r="AZ1470" s="140"/>
    </row>
    <row r="1471" spans="1:52">
      <c r="A1471" s="138"/>
      <c r="B1471" s="142"/>
      <c r="C1471" s="172" t="s">
        <v>2708</v>
      </c>
      <c r="D1471" s="166" t="s">
        <v>26</v>
      </c>
      <c r="E1471" s="166" t="s">
        <v>2709</v>
      </c>
      <c r="F1471" s="167" t="s">
        <v>2791</v>
      </c>
      <c r="G1471" s="178" t="s">
        <v>2792</v>
      </c>
      <c r="H1471" s="178" t="s">
        <v>2792</v>
      </c>
      <c r="I1471" s="178" t="s">
        <v>2792</v>
      </c>
      <c r="J1471" s="178" t="s">
        <v>2792</v>
      </c>
      <c r="K1471" s="168">
        <v>0.9</v>
      </c>
      <c r="L1471" s="169">
        <v>0.785714285714286</v>
      </c>
      <c r="M1471" s="169">
        <v>0.692307692307692</v>
      </c>
      <c r="N1471" s="170">
        <v>0.714285714285714</v>
      </c>
      <c r="O1471" s="170">
        <v>0.785714285714286</v>
      </c>
      <c r="P1471" s="356">
        <v>0.9</v>
      </c>
      <c r="Q1471" s="357">
        <v>1</v>
      </c>
      <c r="R1471" s="169">
        <v>0.456842105263158</v>
      </c>
      <c r="S1471" s="169">
        <v>0.777777777777778</v>
      </c>
      <c r="T1471" s="169">
        <v>1</v>
      </c>
      <c r="U1471" s="356">
        <v>0.9</v>
      </c>
      <c r="V1471" s="169">
        <v>0</v>
      </c>
      <c r="W1471" s="169">
        <v>0.334736842105263</v>
      </c>
      <c r="X1471" s="169">
        <v>0.746478873239437</v>
      </c>
      <c r="Y1471" s="169">
        <v>0</v>
      </c>
      <c r="Z1471" s="356">
        <v>0.92</v>
      </c>
      <c r="AA1471" s="356" t="s">
        <v>32</v>
      </c>
      <c r="AB1471" s="356" t="s">
        <v>32</v>
      </c>
      <c r="AC1471" s="356" t="s">
        <v>32</v>
      </c>
      <c r="AD1471" s="356" t="s">
        <v>32</v>
      </c>
      <c r="AE1471" s="356">
        <v>0.92</v>
      </c>
      <c r="AF1471" s="169">
        <v>0</v>
      </c>
      <c r="AG1471" s="169">
        <v>0</v>
      </c>
      <c r="AH1471" s="169">
        <v>0</v>
      </c>
      <c r="AI1471" s="169">
        <v>0</v>
      </c>
      <c r="AJ1471" s="356">
        <v>0.92</v>
      </c>
      <c r="AK1471" s="169">
        <v>0.986111111111111</v>
      </c>
      <c r="AL1471" s="169">
        <v>0.531578947368421</v>
      </c>
      <c r="AM1471" s="169">
        <v>0.846635367762128</v>
      </c>
      <c r="AN1471" s="169">
        <v>0.986111111111111</v>
      </c>
      <c r="AO1471" s="168">
        <v>0.99</v>
      </c>
      <c r="AP1471" s="358">
        <v>1</v>
      </c>
      <c r="AQ1471" s="358" t="s">
        <v>32</v>
      </c>
      <c r="AR1471" s="358">
        <v>1</v>
      </c>
      <c r="AS1471" s="359">
        <v>1</v>
      </c>
      <c r="AT1471" s="364">
        <v>0.110069253262963</v>
      </c>
      <c r="AU1471" s="361">
        <v>0.0769230769230769</v>
      </c>
      <c r="AV1471" s="362">
        <v>0.318181818181818</v>
      </c>
      <c r="AW1471" s="362">
        <v>-0.0384615384615385</v>
      </c>
      <c r="AX1471" s="362">
        <v>0.0769230769230769</v>
      </c>
      <c r="AY1471" s="142"/>
      <c r="AZ1471" s="140"/>
    </row>
    <row r="1472" spans="1:52">
      <c r="A1472" s="138"/>
      <c r="B1472" s="142"/>
      <c r="C1472" s="172" t="s">
        <v>2708</v>
      </c>
      <c r="D1472" s="166" t="s">
        <v>26</v>
      </c>
      <c r="E1472" s="166" t="s">
        <v>2709</v>
      </c>
      <c r="F1472" s="167" t="s">
        <v>2793</v>
      </c>
      <c r="G1472" s="178" t="s">
        <v>2794</v>
      </c>
      <c r="H1472" s="178" t="s">
        <v>2794</v>
      </c>
      <c r="I1472" s="178" t="s">
        <v>2794</v>
      </c>
      <c r="J1472" s="178" t="s">
        <v>2794</v>
      </c>
      <c r="K1472" s="168">
        <v>0.9</v>
      </c>
      <c r="L1472" s="169">
        <v>1</v>
      </c>
      <c r="M1472" s="169">
        <v>0.875</v>
      </c>
      <c r="N1472" s="170">
        <v>1</v>
      </c>
      <c r="O1472" s="170">
        <v>1</v>
      </c>
      <c r="P1472" s="356">
        <v>0.9</v>
      </c>
      <c r="Q1472" s="357">
        <v>0.987859424920128</v>
      </c>
      <c r="R1472" s="169">
        <v>0.981818181818182</v>
      </c>
      <c r="S1472" s="169">
        <v>0.986318407960199</v>
      </c>
      <c r="T1472" s="169">
        <v>0.987859424920128</v>
      </c>
      <c r="U1472" s="356">
        <v>0.9</v>
      </c>
      <c r="V1472" s="169">
        <v>0.423642172523962</v>
      </c>
      <c r="W1472" s="169">
        <v>0.481422924901186</v>
      </c>
      <c r="X1472" s="169">
        <v>0.473880597014925</v>
      </c>
      <c r="Y1472" s="169">
        <v>0.423642172523962</v>
      </c>
      <c r="Z1472" s="356">
        <v>0.92</v>
      </c>
      <c r="AA1472" s="356" t="s">
        <v>32</v>
      </c>
      <c r="AB1472" s="356" t="s">
        <v>32</v>
      </c>
      <c r="AC1472" s="356" t="s">
        <v>32</v>
      </c>
      <c r="AD1472" s="356" t="s">
        <v>32</v>
      </c>
      <c r="AE1472" s="356">
        <v>0.92</v>
      </c>
      <c r="AF1472" s="169">
        <v>1</v>
      </c>
      <c r="AG1472" s="169">
        <v>1</v>
      </c>
      <c r="AH1472" s="169">
        <v>0.962264150943396</v>
      </c>
      <c r="AI1472" s="169">
        <v>1</v>
      </c>
      <c r="AJ1472" s="356">
        <v>0.92</v>
      </c>
      <c r="AK1472" s="169">
        <v>0.844444444444444</v>
      </c>
      <c r="AL1472" s="169">
        <v>0.921739130434783</v>
      </c>
      <c r="AM1472" s="169">
        <v>0.92910447761194</v>
      </c>
      <c r="AN1472" s="169">
        <v>0.844444444444444</v>
      </c>
      <c r="AO1472" s="168">
        <v>0.99</v>
      </c>
      <c r="AP1472" s="358">
        <v>1</v>
      </c>
      <c r="AQ1472" s="358">
        <v>1</v>
      </c>
      <c r="AR1472" s="358">
        <v>1</v>
      </c>
      <c r="AS1472" s="359">
        <v>1</v>
      </c>
      <c r="AT1472" s="364">
        <v>0.110069253262963</v>
      </c>
      <c r="AU1472" s="361">
        <v>0.25</v>
      </c>
      <c r="AV1472" s="362">
        <v>0.166666666666667</v>
      </c>
      <c r="AW1472" s="362">
        <v>0.1</v>
      </c>
      <c r="AX1472" s="362">
        <v>0.25</v>
      </c>
      <c r="AY1472" s="142"/>
      <c r="AZ1472" s="140"/>
    </row>
    <row r="1473" spans="1:52">
      <c r="A1473" s="138"/>
      <c r="B1473" s="142"/>
      <c r="C1473" s="172" t="s">
        <v>2708</v>
      </c>
      <c r="D1473" s="166" t="s">
        <v>26</v>
      </c>
      <c r="E1473" s="166" t="s">
        <v>2709</v>
      </c>
      <c r="F1473" s="167" t="s">
        <v>2795</v>
      </c>
      <c r="G1473" s="178" t="s">
        <v>2796</v>
      </c>
      <c r="H1473" s="178" t="s">
        <v>2796</v>
      </c>
      <c r="I1473" s="178" t="s">
        <v>2796</v>
      </c>
      <c r="J1473" s="178" t="s">
        <v>2796</v>
      </c>
      <c r="K1473" s="168">
        <v>0.9</v>
      </c>
      <c r="L1473" s="169">
        <v>1</v>
      </c>
      <c r="M1473" s="169">
        <v>1</v>
      </c>
      <c r="N1473" s="170">
        <v>1</v>
      </c>
      <c r="O1473" s="170">
        <v>1</v>
      </c>
      <c r="P1473" s="356">
        <v>0.9</v>
      </c>
      <c r="Q1473" s="357" t="s">
        <v>32</v>
      </c>
      <c r="R1473" s="169" t="s">
        <v>32</v>
      </c>
      <c r="S1473" s="169" t="s">
        <v>32</v>
      </c>
      <c r="T1473" s="169" t="s">
        <v>32</v>
      </c>
      <c r="U1473" s="356">
        <v>0.9</v>
      </c>
      <c r="V1473" s="169" t="s">
        <v>32</v>
      </c>
      <c r="W1473" s="169" t="s">
        <v>32</v>
      </c>
      <c r="X1473" s="169" t="s">
        <v>32</v>
      </c>
      <c r="Y1473" s="169" t="s">
        <v>32</v>
      </c>
      <c r="Z1473" s="356">
        <v>0.92</v>
      </c>
      <c r="AA1473" s="356" t="s">
        <v>32</v>
      </c>
      <c r="AB1473" s="356" t="s">
        <v>32</v>
      </c>
      <c r="AC1473" s="356" t="s">
        <v>32</v>
      </c>
      <c r="AD1473" s="356" t="s">
        <v>32</v>
      </c>
      <c r="AE1473" s="356">
        <v>0.92</v>
      </c>
      <c r="AF1473" s="169">
        <v>0.4</v>
      </c>
      <c r="AG1473" s="169">
        <v>0</v>
      </c>
      <c r="AH1473" s="169">
        <v>0</v>
      </c>
      <c r="AI1473" s="169">
        <v>0.4</v>
      </c>
      <c r="AJ1473" s="356">
        <v>0.92</v>
      </c>
      <c r="AK1473" s="169">
        <v>0.877777777777778</v>
      </c>
      <c r="AL1473" s="169">
        <v>0.867768595041322</v>
      </c>
      <c r="AM1473" s="169">
        <v>0.99002493765586</v>
      </c>
      <c r="AN1473" s="169">
        <v>0.877777777777778</v>
      </c>
      <c r="AO1473" s="168">
        <v>0.99</v>
      </c>
      <c r="AP1473" s="358">
        <v>1</v>
      </c>
      <c r="AQ1473" s="358">
        <v>1</v>
      </c>
      <c r="AR1473" s="358">
        <v>1</v>
      </c>
      <c r="AS1473" s="359">
        <v>1</v>
      </c>
      <c r="AT1473" s="364">
        <v>0.110069253262963</v>
      </c>
      <c r="AU1473" s="361">
        <v>0</v>
      </c>
      <c r="AV1473" s="362">
        <v>0</v>
      </c>
      <c r="AW1473" s="362">
        <v>0</v>
      </c>
      <c r="AX1473" s="362">
        <v>0</v>
      </c>
      <c r="AY1473" s="142"/>
      <c r="AZ1473" s="140"/>
    </row>
    <row r="1474" spans="1:52">
      <c r="A1474" s="138"/>
      <c r="B1474" s="142"/>
      <c r="C1474" s="172" t="s">
        <v>2708</v>
      </c>
      <c r="D1474" s="166" t="s">
        <v>26</v>
      </c>
      <c r="E1474" s="166" t="s">
        <v>2709</v>
      </c>
      <c r="F1474" s="167" t="s">
        <v>2797</v>
      </c>
      <c r="G1474" s="178" t="s">
        <v>2798</v>
      </c>
      <c r="H1474" s="178" t="s">
        <v>2798</v>
      </c>
      <c r="I1474" s="178" t="s">
        <v>2798</v>
      </c>
      <c r="J1474" s="178" t="s">
        <v>2798</v>
      </c>
      <c r="K1474" s="168">
        <v>0.9</v>
      </c>
      <c r="L1474" s="169">
        <v>0</v>
      </c>
      <c r="M1474" s="169">
        <v>1</v>
      </c>
      <c r="N1474" s="170">
        <v>0.923076923076923</v>
      </c>
      <c r="O1474" s="170">
        <v>0</v>
      </c>
      <c r="P1474" s="356">
        <v>0.9</v>
      </c>
      <c r="Q1474" s="357" t="s">
        <v>32</v>
      </c>
      <c r="R1474" s="169" t="s">
        <v>32</v>
      </c>
      <c r="S1474" s="169" t="s">
        <v>32</v>
      </c>
      <c r="T1474" s="169" t="s">
        <v>32</v>
      </c>
      <c r="U1474" s="356">
        <v>0.9</v>
      </c>
      <c r="V1474" s="169" t="s">
        <v>32</v>
      </c>
      <c r="W1474" s="169" t="s">
        <v>32</v>
      </c>
      <c r="X1474" s="169" t="s">
        <v>32</v>
      </c>
      <c r="Y1474" s="169" t="s">
        <v>32</v>
      </c>
      <c r="Z1474" s="356">
        <v>0.92</v>
      </c>
      <c r="AA1474" s="356" t="s">
        <v>32</v>
      </c>
      <c r="AB1474" s="356" t="s">
        <v>32</v>
      </c>
      <c r="AC1474" s="356" t="s">
        <v>32</v>
      </c>
      <c r="AD1474" s="356" t="s">
        <v>32</v>
      </c>
      <c r="AE1474" s="356">
        <v>0.92</v>
      </c>
      <c r="AF1474" s="169" t="s">
        <v>32</v>
      </c>
      <c r="AG1474" s="169">
        <v>0.75</v>
      </c>
      <c r="AH1474" s="169">
        <v>1</v>
      </c>
      <c r="AI1474" s="169" t="s">
        <v>32</v>
      </c>
      <c r="AJ1474" s="356">
        <v>0.92</v>
      </c>
      <c r="AK1474" s="169">
        <v>0.91437802907916</v>
      </c>
      <c r="AL1474" s="169">
        <v>0.926914153132251</v>
      </c>
      <c r="AM1474" s="169">
        <v>0.96</v>
      </c>
      <c r="AN1474" s="169">
        <v>0.91437802907916</v>
      </c>
      <c r="AO1474" s="168">
        <v>0.99</v>
      </c>
      <c r="AP1474" s="358" t="s">
        <v>32</v>
      </c>
      <c r="AQ1474" s="358" t="s">
        <v>32</v>
      </c>
      <c r="AR1474" s="358" t="s">
        <v>32</v>
      </c>
      <c r="AS1474" s="359" t="s">
        <v>32</v>
      </c>
      <c r="AT1474" s="364">
        <v>0.110069253262963</v>
      </c>
      <c r="AU1474" s="361">
        <v>0.333333333333333</v>
      </c>
      <c r="AV1474" s="362">
        <v>0.166666666666667</v>
      </c>
      <c r="AW1474" s="362">
        <v>0</v>
      </c>
      <c r="AX1474" s="362">
        <v>0.333333333333333</v>
      </c>
      <c r="AY1474" s="142"/>
      <c r="AZ1474" s="140"/>
    </row>
    <row r="1475" spans="1:52">
      <c r="A1475" s="138"/>
      <c r="B1475" s="142"/>
      <c r="C1475" s="172" t="s">
        <v>2708</v>
      </c>
      <c r="D1475" s="166" t="s">
        <v>26</v>
      </c>
      <c r="E1475" s="166" t="s">
        <v>2709</v>
      </c>
      <c r="F1475" s="167" t="s">
        <v>2799</v>
      </c>
      <c r="G1475" s="178" t="s">
        <v>2800</v>
      </c>
      <c r="H1475" s="178" t="s">
        <v>2800</v>
      </c>
      <c r="I1475" s="178" t="s">
        <v>2800</v>
      </c>
      <c r="J1475" s="178" t="s">
        <v>2800</v>
      </c>
      <c r="K1475" s="168">
        <v>0.9</v>
      </c>
      <c r="L1475" s="169">
        <v>0.9</v>
      </c>
      <c r="M1475" s="169">
        <v>0.681818181818182</v>
      </c>
      <c r="N1475" s="170">
        <v>0.714285714285714</v>
      </c>
      <c r="O1475" s="170">
        <v>0.9</v>
      </c>
      <c r="P1475" s="356">
        <v>0.9</v>
      </c>
      <c r="Q1475" s="357">
        <v>0.937435367114788</v>
      </c>
      <c r="R1475" s="169">
        <v>0.771914893617021</v>
      </c>
      <c r="S1475" s="169">
        <v>0.930272108843537</v>
      </c>
      <c r="T1475" s="169">
        <v>0.937435367114788</v>
      </c>
      <c r="U1475" s="356">
        <v>0.9</v>
      </c>
      <c r="V1475" s="169">
        <v>0.779214064115822</v>
      </c>
      <c r="W1475" s="169">
        <v>0.651914893617021</v>
      </c>
      <c r="X1475" s="169">
        <v>0.713718820861678</v>
      </c>
      <c r="Y1475" s="169">
        <v>0.779214064115822</v>
      </c>
      <c r="Z1475" s="356">
        <v>0.92</v>
      </c>
      <c r="AA1475" s="356" t="s">
        <v>32</v>
      </c>
      <c r="AB1475" s="356" t="s">
        <v>32</v>
      </c>
      <c r="AC1475" s="356" t="s">
        <v>32</v>
      </c>
      <c r="AD1475" s="356" t="s">
        <v>32</v>
      </c>
      <c r="AE1475" s="356">
        <v>0.92</v>
      </c>
      <c r="AF1475" s="169">
        <v>0.813953488372093</v>
      </c>
      <c r="AG1475" s="169">
        <v>0.95</v>
      </c>
      <c r="AH1475" s="169">
        <v>0.973684210526316</v>
      </c>
      <c r="AI1475" s="169">
        <v>0.813953488372093</v>
      </c>
      <c r="AJ1475" s="356">
        <v>0.92</v>
      </c>
      <c r="AK1475" s="169">
        <v>0.879093198992443</v>
      </c>
      <c r="AL1475" s="169">
        <v>0.847659574468085</v>
      </c>
      <c r="AM1475" s="169">
        <v>0.86734693877551</v>
      </c>
      <c r="AN1475" s="169">
        <v>0.879093198992443</v>
      </c>
      <c r="AO1475" s="168">
        <v>0.99</v>
      </c>
      <c r="AP1475" s="358">
        <v>1</v>
      </c>
      <c r="AQ1475" s="358">
        <v>1</v>
      </c>
      <c r="AR1475" s="358">
        <v>1</v>
      </c>
      <c r="AS1475" s="359">
        <v>1</v>
      </c>
      <c r="AT1475" s="364">
        <v>0.110069253262963</v>
      </c>
      <c r="AU1475" s="361">
        <v>0.294117647058824</v>
      </c>
      <c r="AV1475" s="362">
        <v>0.263157894736842</v>
      </c>
      <c r="AW1475" s="362">
        <v>0</v>
      </c>
      <c r="AX1475" s="362">
        <v>0.294117647058824</v>
      </c>
      <c r="AY1475" s="142"/>
      <c r="AZ1475" s="140"/>
    </row>
    <row r="1476" spans="1:52">
      <c r="A1476" s="138"/>
      <c r="B1476" s="142"/>
      <c r="C1476" s="172" t="s">
        <v>2708</v>
      </c>
      <c r="D1476" s="166" t="s">
        <v>26</v>
      </c>
      <c r="E1476" s="166" t="s">
        <v>2709</v>
      </c>
      <c r="F1476" s="167" t="s">
        <v>2801</v>
      </c>
      <c r="G1476" s="178" t="s">
        <v>2802</v>
      </c>
      <c r="H1476" s="178" t="s">
        <v>2802</v>
      </c>
      <c r="I1476" s="178" t="s">
        <v>2802</v>
      </c>
      <c r="J1476" s="178" t="s">
        <v>2802</v>
      </c>
      <c r="K1476" s="168">
        <v>0.9</v>
      </c>
      <c r="L1476" s="169">
        <v>1</v>
      </c>
      <c r="M1476" s="169">
        <v>0.96</v>
      </c>
      <c r="N1476" s="170">
        <v>1</v>
      </c>
      <c r="O1476" s="170">
        <v>1</v>
      </c>
      <c r="P1476" s="356">
        <v>0.9</v>
      </c>
      <c r="Q1476" s="357">
        <v>0.979607250755287</v>
      </c>
      <c r="R1476" s="169">
        <v>0.978880675818374</v>
      </c>
      <c r="S1476" s="169">
        <v>0.978473581213307</v>
      </c>
      <c r="T1476" s="169">
        <v>0.979607250755287</v>
      </c>
      <c r="U1476" s="356">
        <v>0.9</v>
      </c>
      <c r="V1476" s="169">
        <v>0.818731117824773</v>
      </c>
      <c r="W1476" s="169">
        <v>0.841605068637804</v>
      </c>
      <c r="X1476" s="169">
        <v>0.896281800391389</v>
      </c>
      <c r="Y1476" s="169">
        <v>0.818731117824773</v>
      </c>
      <c r="Z1476" s="356">
        <v>0.92</v>
      </c>
      <c r="AA1476" s="356">
        <v>0.892156862745098</v>
      </c>
      <c r="AB1476" s="356">
        <v>0.889457523029683</v>
      </c>
      <c r="AC1476" s="356">
        <v>0.899718837863168</v>
      </c>
      <c r="AD1476" s="356">
        <v>0.892156862745098</v>
      </c>
      <c r="AE1476" s="356">
        <v>0.92</v>
      </c>
      <c r="AF1476" s="169">
        <v>0.962962962962963</v>
      </c>
      <c r="AG1476" s="169">
        <v>0.88</v>
      </c>
      <c r="AH1476" s="169">
        <v>0.828571428571429</v>
      </c>
      <c r="AI1476" s="169">
        <v>0.962962962962963</v>
      </c>
      <c r="AJ1476" s="356">
        <v>0.92</v>
      </c>
      <c r="AK1476" s="169">
        <v>0.909090909090909</v>
      </c>
      <c r="AL1476" s="169">
        <v>0.905503634475597</v>
      </c>
      <c r="AM1476" s="169">
        <v>0.919518377693283</v>
      </c>
      <c r="AN1476" s="169">
        <v>0.909090909090909</v>
      </c>
      <c r="AO1476" s="168">
        <v>0.99</v>
      </c>
      <c r="AP1476" s="358">
        <v>1</v>
      </c>
      <c r="AQ1476" s="358">
        <v>1</v>
      </c>
      <c r="AR1476" s="358">
        <v>1</v>
      </c>
      <c r="AS1476" s="359">
        <v>1</v>
      </c>
      <c r="AT1476" s="364">
        <v>0.110069253262963</v>
      </c>
      <c r="AU1476" s="361">
        <v>0</v>
      </c>
      <c r="AV1476" s="362">
        <v>0</v>
      </c>
      <c r="AW1476" s="362">
        <v>0</v>
      </c>
      <c r="AX1476" s="362">
        <v>0</v>
      </c>
      <c r="AY1476" s="142"/>
      <c r="AZ1476" s="140"/>
    </row>
    <row r="1477" spans="1:52">
      <c r="A1477" s="138"/>
      <c r="B1477" s="142"/>
      <c r="C1477" s="172" t="s">
        <v>2708</v>
      </c>
      <c r="D1477" s="166" t="s">
        <v>26</v>
      </c>
      <c r="E1477" s="166" t="s">
        <v>2709</v>
      </c>
      <c r="F1477" s="167" t="s">
        <v>2803</v>
      </c>
      <c r="G1477" s="178" t="s">
        <v>2804</v>
      </c>
      <c r="H1477" s="178" t="s">
        <v>2804</v>
      </c>
      <c r="I1477" s="178" t="s">
        <v>2804</v>
      </c>
      <c r="J1477" s="178" t="s">
        <v>2804</v>
      </c>
      <c r="K1477" s="168">
        <v>0.9</v>
      </c>
      <c r="L1477" s="169">
        <v>0.777777777777778</v>
      </c>
      <c r="M1477" s="169">
        <v>0.774193548387097</v>
      </c>
      <c r="N1477" s="170">
        <v>0.758620689655172</v>
      </c>
      <c r="O1477" s="170">
        <v>0.777777777777778</v>
      </c>
      <c r="P1477" s="356">
        <v>0.9</v>
      </c>
      <c r="Q1477" s="357">
        <v>0.87995292271479</v>
      </c>
      <c r="R1477" s="169">
        <v>0.90384024577573</v>
      </c>
      <c r="S1477" s="169">
        <v>0.932911392405063</v>
      </c>
      <c r="T1477" s="169">
        <v>0.87995292271479</v>
      </c>
      <c r="U1477" s="356">
        <v>0.9</v>
      </c>
      <c r="V1477" s="169">
        <v>0.625735582581404</v>
      </c>
      <c r="W1477" s="169">
        <v>0.624270353302611</v>
      </c>
      <c r="X1477" s="169">
        <v>0.815189873417722</v>
      </c>
      <c r="Y1477" s="169">
        <v>0.625735582581404</v>
      </c>
      <c r="Z1477" s="356">
        <v>0.92</v>
      </c>
      <c r="AA1477" s="356" t="s">
        <v>32</v>
      </c>
      <c r="AB1477" s="356" t="s">
        <v>32</v>
      </c>
      <c r="AC1477" s="356" t="s">
        <v>32</v>
      </c>
      <c r="AD1477" s="356" t="s">
        <v>32</v>
      </c>
      <c r="AE1477" s="356">
        <v>0.92</v>
      </c>
      <c r="AF1477" s="169">
        <v>1</v>
      </c>
      <c r="AG1477" s="169">
        <v>1</v>
      </c>
      <c r="AH1477" s="169">
        <v>0.857142857142857</v>
      </c>
      <c r="AI1477" s="169">
        <v>1</v>
      </c>
      <c r="AJ1477" s="356">
        <v>0.92</v>
      </c>
      <c r="AK1477" s="169">
        <v>0.812627291242363</v>
      </c>
      <c r="AL1477" s="169">
        <v>0.766513056835638</v>
      </c>
      <c r="AM1477" s="169">
        <v>0.882278481012658</v>
      </c>
      <c r="AN1477" s="169">
        <v>0.812627291242363</v>
      </c>
      <c r="AO1477" s="168">
        <v>0.99</v>
      </c>
      <c r="AP1477" s="358" t="s">
        <v>32</v>
      </c>
      <c r="AQ1477" s="358">
        <v>1</v>
      </c>
      <c r="AR1477" s="358">
        <v>1</v>
      </c>
      <c r="AS1477" s="359" t="s">
        <v>32</v>
      </c>
      <c r="AT1477" s="364">
        <v>0.110069253262963</v>
      </c>
      <c r="AU1477" s="361">
        <v>0</v>
      </c>
      <c r="AV1477" s="362">
        <v>0.25</v>
      </c>
      <c r="AW1477" s="362">
        <v>0.125</v>
      </c>
      <c r="AX1477" s="362">
        <v>0</v>
      </c>
      <c r="AY1477" s="142"/>
      <c r="AZ1477" s="140"/>
    </row>
    <row r="1478" spans="1:52">
      <c r="A1478" s="138"/>
      <c r="B1478" s="142"/>
      <c r="C1478" s="172" t="s">
        <v>2708</v>
      </c>
      <c r="D1478" s="166" t="s">
        <v>26</v>
      </c>
      <c r="E1478" s="166" t="s">
        <v>2709</v>
      </c>
      <c r="F1478" s="167" t="s">
        <v>2805</v>
      </c>
      <c r="G1478" s="178" t="s">
        <v>2806</v>
      </c>
      <c r="H1478" s="178" t="s">
        <v>2806</v>
      </c>
      <c r="I1478" s="178" t="s">
        <v>2806</v>
      </c>
      <c r="J1478" s="178" t="s">
        <v>2806</v>
      </c>
      <c r="K1478" s="168">
        <v>0.9</v>
      </c>
      <c r="L1478" s="169">
        <v>0.944444444444444</v>
      </c>
      <c r="M1478" s="169">
        <v>0.9</v>
      </c>
      <c r="N1478" s="170">
        <v>0.947368421052632</v>
      </c>
      <c r="O1478" s="170">
        <v>0.944444444444444</v>
      </c>
      <c r="P1478" s="356">
        <v>0.9</v>
      </c>
      <c r="Q1478" s="357" t="s">
        <v>32</v>
      </c>
      <c r="R1478" s="169">
        <v>1</v>
      </c>
      <c r="S1478" s="169">
        <v>1</v>
      </c>
      <c r="T1478" s="169" t="s">
        <v>32</v>
      </c>
      <c r="U1478" s="356">
        <v>0.9</v>
      </c>
      <c r="V1478" s="169" t="s">
        <v>32</v>
      </c>
      <c r="W1478" s="169">
        <v>0</v>
      </c>
      <c r="X1478" s="169">
        <v>0</v>
      </c>
      <c r="Y1478" s="169" t="s">
        <v>32</v>
      </c>
      <c r="Z1478" s="356">
        <v>0.92</v>
      </c>
      <c r="AA1478" s="356" t="s">
        <v>32</v>
      </c>
      <c r="AB1478" s="356">
        <v>0</v>
      </c>
      <c r="AC1478" s="356" t="s">
        <v>32</v>
      </c>
      <c r="AD1478" s="356" t="s">
        <v>32</v>
      </c>
      <c r="AE1478" s="356">
        <v>0.92</v>
      </c>
      <c r="AF1478" s="169">
        <v>0</v>
      </c>
      <c r="AG1478" s="169">
        <v>0.333333333333333</v>
      </c>
      <c r="AH1478" s="169">
        <v>0.8</v>
      </c>
      <c r="AI1478" s="169">
        <v>0</v>
      </c>
      <c r="AJ1478" s="356">
        <v>0.92</v>
      </c>
      <c r="AK1478" s="169">
        <v>0.487022900763359</v>
      </c>
      <c r="AL1478" s="169">
        <v>0.448424068767908</v>
      </c>
      <c r="AM1478" s="169">
        <v>0.386527141922825</v>
      </c>
      <c r="AN1478" s="169">
        <v>0.487022900763359</v>
      </c>
      <c r="AO1478" s="168">
        <v>0.99</v>
      </c>
      <c r="AP1478" s="358">
        <v>1</v>
      </c>
      <c r="AQ1478" s="358">
        <v>1</v>
      </c>
      <c r="AR1478" s="358">
        <v>1</v>
      </c>
      <c r="AS1478" s="359">
        <v>1</v>
      </c>
      <c r="AT1478" s="364">
        <v>0.110069253262963</v>
      </c>
      <c r="AU1478" s="361">
        <v>0.0384615384615385</v>
      </c>
      <c r="AV1478" s="362">
        <v>0.296296296296296</v>
      </c>
      <c r="AW1478" s="362">
        <v>0.037037037037037</v>
      </c>
      <c r="AX1478" s="362">
        <v>0.0384615384615385</v>
      </c>
      <c r="AY1478" s="142"/>
      <c r="AZ1478" s="140"/>
    </row>
    <row r="1479" spans="1:52">
      <c r="A1479" s="138"/>
      <c r="B1479" s="142"/>
      <c r="C1479" s="172" t="s">
        <v>2708</v>
      </c>
      <c r="D1479" s="166" t="s">
        <v>26</v>
      </c>
      <c r="E1479" s="166" t="s">
        <v>2709</v>
      </c>
      <c r="F1479" s="167" t="s">
        <v>2807</v>
      </c>
      <c r="G1479" s="178" t="s">
        <v>2808</v>
      </c>
      <c r="H1479" s="178" t="s">
        <v>2808</v>
      </c>
      <c r="I1479" s="178" t="s">
        <v>2808</v>
      </c>
      <c r="J1479" s="178" t="s">
        <v>2808</v>
      </c>
      <c r="K1479" s="168">
        <v>0.9</v>
      </c>
      <c r="L1479" s="169">
        <v>0</v>
      </c>
      <c r="M1479" s="169">
        <v>1</v>
      </c>
      <c r="N1479" s="170">
        <v>1</v>
      </c>
      <c r="O1479" s="170">
        <v>0</v>
      </c>
      <c r="P1479" s="356">
        <v>0.9</v>
      </c>
      <c r="Q1479" s="357">
        <v>0.994134897360704</v>
      </c>
      <c r="R1479" s="169">
        <v>1</v>
      </c>
      <c r="S1479" s="169">
        <v>0.966666666666667</v>
      </c>
      <c r="T1479" s="169">
        <v>0.994134897360704</v>
      </c>
      <c r="U1479" s="356">
        <v>0.9</v>
      </c>
      <c r="V1479" s="169">
        <v>0.37683284457478</v>
      </c>
      <c r="W1479" s="169">
        <v>0.812720848056537</v>
      </c>
      <c r="X1479" s="169">
        <v>0.255555555555556</v>
      </c>
      <c r="Y1479" s="169">
        <v>0.37683284457478</v>
      </c>
      <c r="Z1479" s="356">
        <v>0.92</v>
      </c>
      <c r="AA1479" s="356" t="s">
        <v>32</v>
      </c>
      <c r="AB1479" s="356" t="s">
        <v>32</v>
      </c>
      <c r="AC1479" s="356" t="s">
        <v>32</v>
      </c>
      <c r="AD1479" s="356" t="s">
        <v>32</v>
      </c>
      <c r="AE1479" s="356">
        <v>0.92</v>
      </c>
      <c r="AF1479" s="169">
        <v>0</v>
      </c>
      <c r="AG1479" s="169" t="s">
        <v>32</v>
      </c>
      <c r="AH1479" s="169">
        <v>0</v>
      </c>
      <c r="AI1479" s="169">
        <v>0</v>
      </c>
      <c r="AJ1479" s="356">
        <v>0.92</v>
      </c>
      <c r="AK1479" s="169">
        <v>0.43878954607978</v>
      </c>
      <c r="AL1479" s="169">
        <v>0.820422535211268</v>
      </c>
      <c r="AM1479" s="169">
        <v>0.285714285714286</v>
      </c>
      <c r="AN1479" s="169">
        <v>0.43878954607978</v>
      </c>
      <c r="AO1479" s="168">
        <v>0.99</v>
      </c>
      <c r="AP1479" s="358" t="s">
        <v>32</v>
      </c>
      <c r="AQ1479" s="358" t="s">
        <v>32</v>
      </c>
      <c r="AR1479" s="358" t="s">
        <v>32</v>
      </c>
      <c r="AS1479" s="359" t="s">
        <v>32</v>
      </c>
      <c r="AT1479" s="364">
        <v>0.110069253262963</v>
      </c>
      <c r="AU1479" s="361">
        <v>0.0869565217391304</v>
      </c>
      <c r="AV1479" s="362">
        <v>0.0487804878048781</v>
      </c>
      <c r="AW1479" s="362">
        <v>-0.0212765957446809</v>
      </c>
      <c r="AX1479" s="362">
        <v>0.0869565217391304</v>
      </c>
      <c r="AY1479" s="142"/>
      <c r="AZ1479" s="140"/>
    </row>
    <row r="1480" spans="1:52">
      <c r="A1480" s="138"/>
      <c r="B1480" s="142"/>
      <c r="C1480" s="172" t="s">
        <v>2708</v>
      </c>
      <c r="D1480" s="166" t="s">
        <v>26</v>
      </c>
      <c r="E1480" s="166" t="s">
        <v>2709</v>
      </c>
      <c r="F1480" s="167" t="s">
        <v>2809</v>
      </c>
      <c r="G1480" s="178" t="s">
        <v>2810</v>
      </c>
      <c r="H1480" s="178" t="s">
        <v>2810</v>
      </c>
      <c r="I1480" s="178" t="s">
        <v>2810</v>
      </c>
      <c r="J1480" s="178" t="s">
        <v>2810</v>
      </c>
      <c r="K1480" s="168">
        <v>0.9</v>
      </c>
      <c r="L1480" s="169">
        <v>0.761904761904762</v>
      </c>
      <c r="M1480" s="169">
        <v>0.761904761904762</v>
      </c>
      <c r="N1480" s="170">
        <v>0.681818181818182</v>
      </c>
      <c r="O1480" s="170">
        <v>0.761904761904762</v>
      </c>
      <c r="P1480" s="356">
        <v>0.9</v>
      </c>
      <c r="Q1480" s="357" t="s">
        <v>32</v>
      </c>
      <c r="R1480" s="169" t="s">
        <v>32</v>
      </c>
      <c r="S1480" s="169" t="s">
        <v>32</v>
      </c>
      <c r="T1480" s="169" t="s">
        <v>32</v>
      </c>
      <c r="U1480" s="356">
        <v>0.9</v>
      </c>
      <c r="V1480" s="169" t="s">
        <v>32</v>
      </c>
      <c r="W1480" s="169" t="s">
        <v>32</v>
      </c>
      <c r="X1480" s="169" t="s">
        <v>32</v>
      </c>
      <c r="Y1480" s="169" t="s">
        <v>32</v>
      </c>
      <c r="Z1480" s="356">
        <v>0.92</v>
      </c>
      <c r="AA1480" s="356" t="s">
        <v>32</v>
      </c>
      <c r="AB1480" s="356" t="s">
        <v>32</v>
      </c>
      <c r="AC1480" s="356" t="s">
        <v>32</v>
      </c>
      <c r="AD1480" s="356" t="s">
        <v>32</v>
      </c>
      <c r="AE1480" s="356">
        <v>0.92</v>
      </c>
      <c r="AF1480" s="169">
        <v>0</v>
      </c>
      <c r="AG1480" s="169">
        <v>0</v>
      </c>
      <c r="AH1480" s="169">
        <v>0.166666666666667</v>
      </c>
      <c r="AI1480" s="169">
        <v>0</v>
      </c>
      <c r="AJ1480" s="356">
        <v>0.92</v>
      </c>
      <c r="AK1480" s="169">
        <v>0.910248635536689</v>
      </c>
      <c r="AL1480" s="169">
        <v>0.83579766536965</v>
      </c>
      <c r="AM1480" s="169">
        <v>0.850828729281768</v>
      </c>
      <c r="AN1480" s="169">
        <v>0.910248635536689</v>
      </c>
      <c r="AO1480" s="168">
        <v>0.99</v>
      </c>
      <c r="AP1480" s="358">
        <v>1</v>
      </c>
      <c r="AQ1480" s="358">
        <v>1</v>
      </c>
      <c r="AR1480" s="358">
        <v>1</v>
      </c>
      <c r="AS1480" s="359">
        <v>1</v>
      </c>
      <c r="AT1480" s="364">
        <v>0.110069253262963</v>
      </c>
      <c r="AU1480" s="361">
        <v>0.133333333333333</v>
      </c>
      <c r="AV1480" s="362">
        <v>0.117647058823529</v>
      </c>
      <c r="AW1480" s="362">
        <v>0.0952380952380952</v>
      </c>
      <c r="AX1480" s="362">
        <v>0.133333333333333</v>
      </c>
      <c r="AY1480" s="142"/>
      <c r="AZ1480" s="140"/>
    </row>
    <row r="1481" spans="1:52">
      <c r="A1481" s="138"/>
      <c r="B1481" s="142"/>
      <c r="C1481" s="172" t="s">
        <v>2708</v>
      </c>
      <c r="D1481" s="166" t="s">
        <v>26</v>
      </c>
      <c r="E1481" s="166" t="s">
        <v>2709</v>
      </c>
      <c r="F1481" s="167" t="s">
        <v>2811</v>
      </c>
      <c r="G1481" s="178" t="s">
        <v>2812</v>
      </c>
      <c r="H1481" s="178" t="s">
        <v>2812</v>
      </c>
      <c r="I1481" s="178" t="s">
        <v>2812</v>
      </c>
      <c r="J1481" s="178" t="s">
        <v>2812</v>
      </c>
      <c r="K1481" s="168">
        <v>0.9</v>
      </c>
      <c r="L1481" s="169">
        <v>0.833333333333333</v>
      </c>
      <c r="M1481" s="169">
        <v>0.823529411764706</v>
      </c>
      <c r="N1481" s="170">
        <v>0.6875</v>
      </c>
      <c r="O1481" s="170">
        <v>0.833333333333333</v>
      </c>
      <c r="P1481" s="356">
        <v>0.9</v>
      </c>
      <c r="Q1481" s="357" t="s">
        <v>32</v>
      </c>
      <c r="R1481" s="169" t="s">
        <v>32</v>
      </c>
      <c r="S1481" s="169" t="s">
        <v>32</v>
      </c>
      <c r="T1481" s="169" t="s">
        <v>32</v>
      </c>
      <c r="U1481" s="356">
        <v>0.9</v>
      </c>
      <c r="V1481" s="169" t="s">
        <v>32</v>
      </c>
      <c r="W1481" s="169" t="s">
        <v>32</v>
      </c>
      <c r="X1481" s="169" t="s">
        <v>32</v>
      </c>
      <c r="Y1481" s="169" t="s">
        <v>32</v>
      </c>
      <c r="Z1481" s="356">
        <v>0.92</v>
      </c>
      <c r="AA1481" s="356" t="s">
        <v>32</v>
      </c>
      <c r="AB1481" s="356" t="s">
        <v>32</v>
      </c>
      <c r="AC1481" s="356" t="s">
        <v>32</v>
      </c>
      <c r="AD1481" s="356" t="s">
        <v>32</v>
      </c>
      <c r="AE1481" s="356">
        <v>0.92</v>
      </c>
      <c r="AF1481" s="169">
        <v>0</v>
      </c>
      <c r="AG1481" s="169">
        <v>0.333333333333333</v>
      </c>
      <c r="AH1481" s="169">
        <v>0</v>
      </c>
      <c r="AI1481" s="169">
        <v>0</v>
      </c>
      <c r="AJ1481" s="356">
        <v>0.92</v>
      </c>
      <c r="AK1481" s="169">
        <v>0.630407911001236</v>
      </c>
      <c r="AL1481" s="169">
        <v>0.506594259115594</v>
      </c>
      <c r="AM1481" s="169">
        <v>0.583974649162517</v>
      </c>
      <c r="AN1481" s="169">
        <v>0.630407911001236</v>
      </c>
      <c r="AO1481" s="168">
        <v>0.99</v>
      </c>
      <c r="AP1481" s="358">
        <v>1</v>
      </c>
      <c r="AQ1481" s="358" t="s">
        <v>32</v>
      </c>
      <c r="AR1481" s="358" t="s">
        <v>32</v>
      </c>
      <c r="AS1481" s="359">
        <v>1</v>
      </c>
      <c r="AT1481" s="364">
        <v>0.110069253262963</v>
      </c>
      <c r="AU1481" s="361">
        <v>0.0681818181818182</v>
      </c>
      <c r="AV1481" s="362">
        <v>0.106382978723404</v>
      </c>
      <c r="AW1481" s="362">
        <v>0.0135135135135135</v>
      </c>
      <c r="AX1481" s="362">
        <v>0.0681818181818182</v>
      </c>
      <c r="AY1481" s="142"/>
      <c r="AZ1481" s="140"/>
    </row>
    <row r="1482" spans="1:52">
      <c r="A1482" s="138"/>
      <c r="B1482" s="142"/>
      <c r="C1482" s="172" t="s">
        <v>2708</v>
      </c>
      <c r="D1482" s="166" t="s">
        <v>26</v>
      </c>
      <c r="E1482" s="166" t="s">
        <v>2709</v>
      </c>
      <c r="F1482" s="167" t="s">
        <v>2813</v>
      </c>
      <c r="G1482" s="178" t="s">
        <v>2814</v>
      </c>
      <c r="H1482" s="178" t="s">
        <v>2814</v>
      </c>
      <c r="I1482" s="178" t="s">
        <v>2814</v>
      </c>
      <c r="J1482" s="178" t="s">
        <v>2814</v>
      </c>
      <c r="K1482" s="168">
        <v>0.9</v>
      </c>
      <c r="L1482" s="169">
        <v>1</v>
      </c>
      <c r="M1482" s="169">
        <v>1</v>
      </c>
      <c r="N1482" s="170">
        <v>0.916666666666667</v>
      </c>
      <c r="O1482" s="170">
        <v>1</v>
      </c>
      <c r="P1482" s="356">
        <v>0.9</v>
      </c>
      <c r="Q1482" s="357" t="s">
        <v>32</v>
      </c>
      <c r="R1482" s="169" t="s">
        <v>32</v>
      </c>
      <c r="S1482" s="169">
        <v>0</v>
      </c>
      <c r="T1482" s="169" t="s">
        <v>32</v>
      </c>
      <c r="U1482" s="356">
        <v>0.9</v>
      </c>
      <c r="V1482" s="169" t="s">
        <v>32</v>
      </c>
      <c r="W1482" s="169" t="s">
        <v>32</v>
      </c>
      <c r="X1482" s="169">
        <v>0</v>
      </c>
      <c r="Y1482" s="169" t="s">
        <v>32</v>
      </c>
      <c r="Z1482" s="356">
        <v>0.92</v>
      </c>
      <c r="AA1482" s="356" t="s">
        <v>32</v>
      </c>
      <c r="AB1482" s="356" t="s">
        <v>32</v>
      </c>
      <c r="AC1482" s="356" t="s">
        <v>32</v>
      </c>
      <c r="AD1482" s="356" t="s">
        <v>32</v>
      </c>
      <c r="AE1482" s="356">
        <v>0.92</v>
      </c>
      <c r="AF1482" s="169">
        <v>0</v>
      </c>
      <c r="AG1482" s="169">
        <v>0</v>
      </c>
      <c r="AH1482" s="169">
        <v>0</v>
      </c>
      <c r="AI1482" s="169">
        <v>0</v>
      </c>
      <c r="AJ1482" s="356">
        <v>0.92</v>
      </c>
      <c r="AK1482" s="169">
        <v>0.736842105263158</v>
      </c>
      <c r="AL1482" s="169">
        <v>0.476190476190476</v>
      </c>
      <c r="AM1482" s="169">
        <v>0.306577480490524</v>
      </c>
      <c r="AN1482" s="169">
        <v>0.736842105263158</v>
      </c>
      <c r="AO1482" s="168">
        <v>0.99</v>
      </c>
      <c r="AP1482" s="358">
        <v>1</v>
      </c>
      <c r="AQ1482" s="358">
        <v>1</v>
      </c>
      <c r="AR1482" s="358">
        <v>1</v>
      </c>
      <c r="AS1482" s="359">
        <v>1</v>
      </c>
      <c r="AT1482" s="364">
        <v>0.110069253262963</v>
      </c>
      <c r="AU1482" s="361">
        <v>0.1</v>
      </c>
      <c r="AV1482" s="362">
        <v>0.166666666666667</v>
      </c>
      <c r="AW1482" s="362">
        <v>0.0810810810810811</v>
      </c>
      <c r="AX1482" s="362">
        <v>0.1</v>
      </c>
      <c r="AY1482" s="142"/>
      <c r="AZ1482" s="140"/>
    </row>
    <row r="1483" spans="1:52">
      <c r="A1483" s="138"/>
      <c r="B1483" s="142"/>
      <c r="C1483" s="172" t="s">
        <v>2708</v>
      </c>
      <c r="D1483" s="166" t="s">
        <v>26</v>
      </c>
      <c r="E1483" s="166" t="s">
        <v>2709</v>
      </c>
      <c r="F1483" s="167" t="s">
        <v>2815</v>
      </c>
      <c r="G1483" s="178" t="s">
        <v>2816</v>
      </c>
      <c r="H1483" s="178" t="s">
        <v>2816</v>
      </c>
      <c r="I1483" s="178" t="s">
        <v>2816</v>
      </c>
      <c r="J1483" s="178" t="s">
        <v>2816</v>
      </c>
      <c r="K1483" s="168">
        <v>0.9</v>
      </c>
      <c r="L1483" s="169">
        <v>1</v>
      </c>
      <c r="M1483" s="169">
        <v>1</v>
      </c>
      <c r="N1483" s="170">
        <v>0.933333333333333</v>
      </c>
      <c r="O1483" s="170">
        <v>1</v>
      </c>
      <c r="P1483" s="356">
        <v>0.9</v>
      </c>
      <c r="Q1483" s="357">
        <v>0.99812734082397</v>
      </c>
      <c r="R1483" s="169">
        <v>1</v>
      </c>
      <c r="S1483" s="169">
        <v>0.991825613079019</v>
      </c>
      <c r="T1483" s="169">
        <v>0.99812734082397</v>
      </c>
      <c r="U1483" s="356">
        <v>0.9</v>
      </c>
      <c r="V1483" s="169">
        <v>0.657303370786517</v>
      </c>
      <c r="W1483" s="169">
        <v>0.8</v>
      </c>
      <c r="X1483" s="169">
        <v>0.64850136239782</v>
      </c>
      <c r="Y1483" s="169">
        <v>0.657303370786517</v>
      </c>
      <c r="Z1483" s="356">
        <v>0.92</v>
      </c>
      <c r="AA1483" s="356" t="s">
        <v>32</v>
      </c>
      <c r="AB1483" s="356" t="s">
        <v>32</v>
      </c>
      <c r="AC1483" s="356" t="s">
        <v>32</v>
      </c>
      <c r="AD1483" s="356" t="s">
        <v>32</v>
      </c>
      <c r="AE1483" s="356">
        <v>0.92</v>
      </c>
      <c r="AF1483" s="169">
        <v>0</v>
      </c>
      <c r="AG1483" s="169">
        <v>0.0909090909090909</v>
      </c>
      <c r="AH1483" s="169">
        <v>1</v>
      </c>
      <c r="AI1483" s="169">
        <v>0</v>
      </c>
      <c r="AJ1483" s="356">
        <v>0.92</v>
      </c>
      <c r="AK1483" s="169">
        <v>0.772117962466488</v>
      </c>
      <c r="AL1483" s="169">
        <v>0.80979020979021</v>
      </c>
      <c r="AM1483" s="169">
        <v>0.683923705722071</v>
      </c>
      <c r="AN1483" s="169">
        <v>0.772117962466488</v>
      </c>
      <c r="AO1483" s="168">
        <v>0.99</v>
      </c>
      <c r="AP1483" s="358">
        <v>1</v>
      </c>
      <c r="AQ1483" s="358">
        <v>1</v>
      </c>
      <c r="AR1483" s="358">
        <v>1</v>
      </c>
      <c r="AS1483" s="359">
        <v>1</v>
      </c>
      <c r="AT1483" s="364">
        <v>0.110069253262963</v>
      </c>
      <c r="AU1483" s="361">
        <v>0.025974025974026</v>
      </c>
      <c r="AV1483" s="362">
        <v>0.272727272727273</v>
      </c>
      <c r="AW1483" s="362">
        <v>0.210526315789474</v>
      </c>
      <c r="AX1483" s="362">
        <v>0.025974025974026</v>
      </c>
      <c r="AY1483" s="142"/>
      <c r="AZ1483" s="140"/>
    </row>
    <row r="1484" spans="1:52">
      <c r="A1484" s="138"/>
      <c r="B1484" s="142"/>
      <c r="C1484" s="172" t="s">
        <v>2708</v>
      </c>
      <c r="D1484" s="166" t="s">
        <v>26</v>
      </c>
      <c r="E1484" s="166" t="s">
        <v>2709</v>
      </c>
      <c r="F1484" s="167" t="s">
        <v>2817</v>
      </c>
      <c r="G1484" s="178" t="s">
        <v>2818</v>
      </c>
      <c r="H1484" s="178" t="s">
        <v>2818</v>
      </c>
      <c r="I1484" s="178" t="s">
        <v>2818</v>
      </c>
      <c r="J1484" s="178" t="s">
        <v>2818</v>
      </c>
      <c r="K1484" s="168">
        <v>0.9</v>
      </c>
      <c r="L1484" s="169">
        <v>0.96875</v>
      </c>
      <c r="M1484" s="169">
        <v>1</v>
      </c>
      <c r="N1484" s="170">
        <v>1</v>
      </c>
      <c r="O1484" s="170">
        <v>0.96875</v>
      </c>
      <c r="P1484" s="356">
        <v>0.9</v>
      </c>
      <c r="Q1484" s="357">
        <v>0.997434957860022</v>
      </c>
      <c r="R1484" s="169">
        <v>0.995021779713752</v>
      </c>
      <c r="S1484" s="169">
        <v>0.999297999297999</v>
      </c>
      <c r="T1484" s="169">
        <v>0.997434957860022</v>
      </c>
      <c r="U1484" s="356">
        <v>0.9</v>
      </c>
      <c r="V1484" s="169">
        <v>0.916086478563576</v>
      </c>
      <c r="W1484" s="169">
        <v>0.937149968886123</v>
      </c>
      <c r="X1484" s="169">
        <v>0.967005967005967</v>
      </c>
      <c r="Y1484" s="169">
        <v>0.916086478563576</v>
      </c>
      <c r="Z1484" s="356">
        <v>0.92</v>
      </c>
      <c r="AA1484" s="356" t="s">
        <v>32</v>
      </c>
      <c r="AB1484" s="356" t="s">
        <v>32</v>
      </c>
      <c r="AC1484" s="356" t="s">
        <v>32</v>
      </c>
      <c r="AD1484" s="356" t="s">
        <v>32</v>
      </c>
      <c r="AE1484" s="356">
        <v>0.92</v>
      </c>
      <c r="AF1484" s="169">
        <v>0.962962962962963</v>
      </c>
      <c r="AG1484" s="169">
        <v>0.964285714285714</v>
      </c>
      <c r="AH1484" s="169">
        <v>1</v>
      </c>
      <c r="AI1484" s="169">
        <v>0.962962962962963</v>
      </c>
      <c r="AJ1484" s="356">
        <v>0.92</v>
      </c>
      <c r="AK1484" s="169">
        <v>0.966703256494694</v>
      </c>
      <c r="AL1484" s="169">
        <v>0.965152457996266</v>
      </c>
      <c r="AM1484" s="169">
        <v>0.991575991575992</v>
      </c>
      <c r="AN1484" s="169">
        <v>0.966703256494694</v>
      </c>
      <c r="AO1484" s="168">
        <v>0.99</v>
      </c>
      <c r="AP1484" s="358">
        <v>1</v>
      </c>
      <c r="AQ1484" s="358">
        <v>1</v>
      </c>
      <c r="AR1484" s="358">
        <v>1</v>
      </c>
      <c r="AS1484" s="359">
        <v>1</v>
      </c>
      <c r="AT1484" s="364">
        <v>0.110069253262963</v>
      </c>
      <c r="AU1484" s="361">
        <v>0</v>
      </c>
      <c r="AV1484" s="362">
        <v>0.333333333333333</v>
      </c>
      <c r="AW1484" s="362">
        <v>0</v>
      </c>
      <c r="AX1484" s="362">
        <v>0</v>
      </c>
      <c r="AY1484" s="142"/>
      <c r="AZ1484" s="140"/>
    </row>
    <row r="1485" spans="1:52">
      <c r="A1485" s="138"/>
      <c r="B1485" s="142"/>
      <c r="C1485" s="172" t="s">
        <v>2708</v>
      </c>
      <c r="D1485" s="166" t="s">
        <v>26</v>
      </c>
      <c r="E1485" s="166" t="s">
        <v>2709</v>
      </c>
      <c r="F1485" s="167" t="s">
        <v>2819</v>
      </c>
      <c r="G1485" s="178" t="s">
        <v>2820</v>
      </c>
      <c r="H1485" s="178" t="s">
        <v>2820</v>
      </c>
      <c r="I1485" s="178" t="s">
        <v>2820</v>
      </c>
      <c r="J1485" s="178" t="s">
        <v>2820</v>
      </c>
      <c r="K1485" s="168">
        <v>0.9</v>
      </c>
      <c r="L1485" s="169" t="s">
        <v>32</v>
      </c>
      <c r="M1485" s="169">
        <v>0.538461538461538</v>
      </c>
      <c r="N1485" s="170">
        <v>0.692307692307692</v>
      </c>
      <c r="O1485" s="170" t="s">
        <v>32</v>
      </c>
      <c r="P1485" s="356">
        <v>0.9</v>
      </c>
      <c r="Q1485" s="357">
        <v>0.908517350157729</v>
      </c>
      <c r="R1485" s="169">
        <v>0.952550415183867</v>
      </c>
      <c r="S1485" s="169">
        <v>0.791497975708502</v>
      </c>
      <c r="T1485" s="169">
        <v>0.908517350157729</v>
      </c>
      <c r="U1485" s="356">
        <v>0.9</v>
      </c>
      <c r="V1485" s="169">
        <v>0.826498422712934</v>
      </c>
      <c r="W1485" s="169">
        <v>0.702253855278766</v>
      </c>
      <c r="X1485" s="169">
        <v>0.776821862348178</v>
      </c>
      <c r="Y1485" s="169">
        <v>0.826498422712934</v>
      </c>
      <c r="Z1485" s="356">
        <v>0.92</v>
      </c>
      <c r="AA1485" s="356" t="s">
        <v>32</v>
      </c>
      <c r="AB1485" s="356" t="s">
        <v>32</v>
      </c>
      <c r="AC1485" s="356" t="s">
        <v>32</v>
      </c>
      <c r="AD1485" s="356" t="s">
        <v>32</v>
      </c>
      <c r="AE1485" s="356">
        <v>0.92</v>
      </c>
      <c r="AF1485" s="169">
        <v>0</v>
      </c>
      <c r="AG1485" s="169">
        <v>1</v>
      </c>
      <c r="AH1485" s="169">
        <v>0</v>
      </c>
      <c r="AI1485" s="169">
        <v>0</v>
      </c>
      <c r="AJ1485" s="356">
        <v>0.92</v>
      </c>
      <c r="AK1485" s="169">
        <v>0.850152905198777</v>
      </c>
      <c r="AL1485" s="169">
        <v>0.739620403321471</v>
      </c>
      <c r="AM1485" s="169">
        <v>0.83502024291498</v>
      </c>
      <c r="AN1485" s="169">
        <v>0.850152905198777</v>
      </c>
      <c r="AO1485" s="168">
        <v>0.99</v>
      </c>
      <c r="AP1485" s="358">
        <v>1</v>
      </c>
      <c r="AQ1485" s="358" t="s">
        <v>32</v>
      </c>
      <c r="AR1485" s="358" t="s">
        <v>32</v>
      </c>
      <c r="AS1485" s="359">
        <v>1</v>
      </c>
      <c r="AT1485" s="364">
        <v>0.110069253262963</v>
      </c>
      <c r="AU1485" s="361">
        <v>0.5</v>
      </c>
      <c r="AV1485" s="362">
        <v>0.722222222222222</v>
      </c>
      <c r="AW1485" s="362">
        <v>0.241379310344828</v>
      </c>
      <c r="AX1485" s="362">
        <v>0.5</v>
      </c>
      <c r="AY1485" s="142"/>
      <c r="AZ1485" s="140"/>
    </row>
    <row r="1486" spans="1:52">
      <c r="A1486" s="138"/>
      <c r="B1486" s="142"/>
      <c r="C1486" s="172" t="s">
        <v>2708</v>
      </c>
      <c r="D1486" s="166" t="s">
        <v>26</v>
      </c>
      <c r="E1486" s="166" t="s">
        <v>2709</v>
      </c>
      <c r="F1486" s="167" t="s">
        <v>2821</v>
      </c>
      <c r="G1486" s="178" t="s">
        <v>2822</v>
      </c>
      <c r="H1486" s="178" t="s">
        <v>2822</v>
      </c>
      <c r="I1486" s="178" t="s">
        <v>2822</v>
      </c>
      <c r="J1486" s="178" t="s">
        <v>2822</v>
      </c>
      <c r="K1486" s="168">
        <v>0.9</v>
      </c>
      <c r="L1486" s="169">
        <v>0.741935483870968</v>
      </c>
      <c r="M1486" s="169">
        <v>0.689655172413793</v>
      </c>
      <c r="N1486" s="170">
        <v>0.758620689655172</v>
      </c>
      <c r="O1486" s="170">
        <v>0.741935483870968</v>
      </c>
      <c r="P1486" s="356">
        <v>0.9</v>
      </c>
      <c r="Q1486" s="357">
        <v>0.782643312101911</v>
      </c>
      <c r="R1486" s="169">
        <v>0.746232876712329</v>
      </c>
      <c r="S1486" s="169">
        <v>0.782679738562091</v>
      </c>
      <c r="T1486" s="169">
        <v>0.782643312101911</v>
      </c>
      <c r="U1486" s="356">
        <v>0.9</v>
      </c>
      <c r="V1486" s="169">
        <v>0.54140127388535</v>
      </c>
      <c r="W1486" s="169">
        <v>0.51541095890411</v>
      </c>
      <c r="X1486" s="169">
        <v>0.638888888888889</v>
      </c>
      <c r="Y1486" s="169">
        <v>0.54140127388535</v>
      </c>
      <c r="Z1486" s="356">
        <v>0.92</v>
      </c>
      <c r="AA1486" s="356" t="s">
        <v>32</v>
      </c>
      <c r="AB1486" s="356" t="s">
        <v>32</v>
      </c>
      <c r="AC1486" s="356" t="s">
        <v>32</v>
      </c>
      <c r="AD1486" s="356" t="s">
        <v>32</v>
      </c>
      <c r="AE1486" s="356">
        <v>0.92</v>
      </c>
      <c r="AF1486" s="169">
        <v>1</v>
      </c>
      <c r="AG1486" s="169">
        <v>0.666666666666667</v>
      </c>
      <c r="AH1486" s="169">
        <v>1</v>
      </c>
      <c r="AI1486" s="169">
        <v>1</v>
      </c>
      <c r="AJ1486" s="356">
        <v>0.92</v>
      </c>
      <c r="AK1486" s="169">
        <v>0.753640416047548</v>
      </c>
      <c r="AL1486" s="169">
        <v>0.668493150684932</v>
      </c>
      <c r="AM1486" s="169">
        <v>0.784313725490196</v>
      </c>
      <c r="AN1486" s="169">
        <v>0.753640416047548</v>
      </c>
      <c r="AO1486" s="168">
        <v>0.99</v>
      </c>
      <c r="AP1486" s="358" t="s">
        <v>32</v>
      </c>
      <c r="AQ1486" s="358" t="s">
        <v>32</v>
      </c>
      <c r="AR1486" s="358">
        <v>1</v>
      </c>
      <c r="AS1486" s="359" t="s">
        <v>32</v>
      </c>
      <c r="AT1486" s="364">
        <v>0.110069253262963</v>
      </c>
      <c r="AU1486" s="361">
        <v>0.2</v>
      </c>
      <c r="AV1486" s="362">
        <v>0.473684210526316</v>
      </c>
      <c r="AW1486" s="362">
        <v>0.0384615384615385</v>
      </c>
      <c r="AX1486" s="362">
        <v>0.2</v>
      </c>
      <c r="AY1486" s="142"/>
      <c r="AZ1486" s="140"/>
    </row>
    <row r="1487" spans="1:52">
      <c r="A1487" s="138"/>
      <c r="B1487" s="142"/>
      <c r="C1487" s="172" t="s">
        <v>2708</v>
      </c>
      <c r="D1487" s="166" t="s">
        <v>26</v>
      </c>
      <c r="E1487" s="166" t="s">
        <v>2709</v>
      </c>
      <c r="F1487" s="167" t="s">
        <v>2823</v>
      </c>
      <c r="G1487" s="178" t="s">
        <v>2824</v>
      </c>
      <c r="H1487" s="178" t="s">
        <v>2824</v>
      </c>
      <c r="I1487" s="178" t="s">
        <v>2824</v>
      </c>
      <c r="J1487" s="178" t="s">
        <v>2824</v>
      </c>
      <c r="K1487" s="168">
        <v>0.9</v>
      </c>
      <c r="L1487" s="169">
        <v>0.869565217391304</v>
      </c>
      <c r="M1487" s="169">
        <v>0.875</v>
      </c>
      <c r="N1487" s="170">
        <v>0.928571428571429</v>
      </c>
      <c r="O1487" s="170">
        <v>0.869565217391304</v>
      </c>
      <c r="P1487" s="356">
        <v>0.9</v>
      </c>
      <c r="Q1487" s="357">
        <v>0.91790461297889</v>
      </c>
      <c r="R1487" s="169">
        <v>0.84006309148265</v>
      </c>
      <c r="S1487" s="169">
        <v>0.841694537346711</v>
      </c>
      <c r="T1487" s="169">
        <v>0.91790461297889</v>
      </c>
      <c r="U1487" s="356">
        <v>0.9</v>
      </c>
      <c r="V1487" s="169">
        <v>0.612197028928851</v>
      </c>
      <c r="W1487" s="169">
        <v>0.655205047318612</v>
      </c>
      <c r="X1487" s="169">
        <v>0.66778149386845</v>
      </c>
      <c r="Y1487" s="169">
        <v>0.612197028928851</v>
      </c>
      <c r="Z1487" s="356">
        <v>0.92</v>
      </c>
      <c r="AA1487" s="356" t="s">
        <v>32</v>
      </c>
      <c r="AB1487" s="356" t="s">
        <v>32</v>
      </c>
      <c r="AC1487" s="356" t="s">
        <v>32</v>
      </c>
      <c r="AD1487" s="356" t="s">
        <v>32</v>
      </c>
      <c r="AE1487" s="356">
        <v>0.92</v>
      </c>
      <c r="AF1487" s="169">
        <v>1</v>
      </c>
      <c r="AG1487" s="169">
        <v>1</v>
      </c>
      <c r="AH1487" s="169">
        <v>0.947368421052632</v>
      </c>
      <c r="AI1487" s="169">
        <v>1</v>
      </c>
      <c r="AJ1487" s="356">
        <v>0.92</v>
      </c>
      <c r="AK1487" s="169">
        <v>0.802676626206038</v>
      </c>
      <c r="AL1487" s="169">
        <v>0.747634069400631</v>
      </c>
      <c r="AM1487" s="169">
        <v>0.798216276477146</v>
      </c>
      <c r="AN1487" s="169">
        <v>0.802676626206038</v>
      </c>
      <c r="AO1487" s="168">
        <v>0.99</v>
      </c>
      <c r="AP1487" s="358">
        <v>1</v>
      </c>
      <c r="AQ1487" s="358">
        <v>1</v>
      </c>
      <c r="AR1487" s="358">
        <v>1</v>
      </c>
      <c r="AS1487" s="359">
        <v>1</v>
      </c>
      <c r="AT1487" s="364">
        <v>0.110069253262963</v>
      </c>
      <c r="AU1487" s="361">
        <v>0.166666666666667</v>
      </c>
      <c r="AV1487" s="362">
        <v>0.352941176470588</v>
      </c>
      <c r="AW1487" s="362">
        <v>0.130434782608696</v>
      </c>
      <c r="AX1487" s="362">
        <v>0.166666666666667</v>
      </c>
      <c r="AY1487" s="142"/>
      <c r="AZ1487" s="140"/>
    </row>
    <row r="1488" spans="1:52">
      <c r="A1488" s="138"/>
      <c r="B1488" s="142"/>
      <c r="C1488" s="172" t="s">
        <v>2708</v>
      </c>
      <c r="D1488" s="166" t="s">
        <v>237</v>
      </c>
      <c r="E1488" s="166" t="s">
        <v>2709</v>
      </c>
      <c r="F1488" s="167" t="s">
        <v>2825</v>
      </c>
      <c r="G1488" s="178" t="s">
        <v>2826</v>
      </c>
      <c r="H1488" s="178" t="s">
        <v>2826</v>
      </c>
      <c r="I1488" s="178" t="s">
        <v>2826</v>
      </c>
      <c r="J1488" s="178" t="s">
        <v>2826</v>
      </c>
      <c r="K1488" s="168">
        <v>0.9</v>
      </c>
      <c r="L1488" s="169" t="s">
        <v>32</v>
      </c>
      <c r="M1488" s="169" t="s">
        <v>32</v>
      </c>
      <c r="N1488" s="170" t="s">
        <v>32</v>
      </c>
      <c r="O1488" s="170" t="s">
        <v>32</v>
      </c>
      <c r="P1488" s="356">
        <v>0.9</v>
      </c>
      <c r="Q1488" s="357" t="s">
        <v>32</v>
      </c>
      <c r="R1488" s="169" t="s">
        <v>32</v>
      </c>
      <c r="S1488" s="169">
        <v>0</v>
      </c>
      <c r="T1488" s="169" t="s">
        <v>32</v>
      </c>
      <c r="U1488" s="356">
        <v>0.9</v>
      </c>
      <c r="V1488" s="169" t="s">
        <v>32</v>
      </c>
      <c r="W1488" s="169" t="s">
        <v>32</v>
      </c>
      <c r="X1488" s="169">
        <v>1</v>
      </c>
      <c r="Y1488" s="169" t="s">
        <v>32</v>
      </c>
      <c r="Z1488" s="356">
        <v>0.92</v>
      </c>
      <c r="AA1488" s="356" t="s">
        <v>32</v>
      </c>
      <c r="AB1488" s="356" t="s">
        <v>32</v>
      </c>
      <c r="AC1488" s="356" t="s">
        <v>32</v>
      </c>
      <c r="AD1488" s="356" t="s">
        <v>32</v>
      </c>
      <c r="AE1488" s="356">
        <v>0.92</v>
      </c>
      <c r="AF1488" s="169">
        <v>1</v>
      </c>
      <c r="AG1488" s="169">
        <v>1</v>
      </c>
      <c r="AH1488" s="169">
        <v>1</v>
      </c>
      <c r="AI1488" s="169">
        <v>1</v>
      </c>
      <c r="AJ1488" s="356">
        <v>0.92</v>
      </c>
      <c r="AK1488" s="169" t="s">
        <v>32</v>
      </c>
      <c r="AL1488" s="169" t="s">
        <v>32</v>
      </c>
      <c r="AM1488" s="169">
        <v>1</v>
      </c>
      <c r="AN1488" s="169" t="s">
        <v>32</v>
      </c>
      <c r="AO1488" s="168">
        <v>0.99</v>
      </c>
      <c r="AP1488" s="358">
        <v>1</v>
      </c>
      <c r="AQ1488" s="358">
        <v>1</v>
      </c>
      <c r="AR1488" s="358">
        <v>1</v>
      </c>
      <c r="AS1488" s="359">
        <v>1</v>
      </c>
      <c r="AT1488" s="364">
        <v>0.110069253262963</v>
      </c>
      <c r="AU1488" s="361" t="s">
        <v>32</v>
      </c>
      <c r="AV1488" s="362" t="s">
        <v>32</v>
      </c>
      <c r="AW1488" s="362" t="s">
        <v>32</v>
      </c>
      <c r="AX1488" s="362" t="s">
        <v>32</v>
      </c>
      <c r="AY1488" s="142"/>
      <c r="AZ1488" s="140"/>
    </row>
    <row r="1489" spans="1:52">
      <c r="A1489" s="138"/>
      <c r="B1489" s="142"/>
      <c r="C1489" s="172" t="s">
        <v>2708</v>
      </c>
      <c r="D1489" s="166" t="s">
        <v>26</v>
      </c>
      <c r="E1489" s="166" t="s">
        <v>2709</v>
      </c>
      <c r="F1489" s="167" t="s">
        <v>2827</v>
      </c>
      <c r="G1489" s="178" t="s">
        <v>2828</v>
      </c>
      <c r="H1489" s="178" t="s">
        <v>2828</v>
      </c>
      <c r="I1489" s="178" t="s">
        <v>2828</v>
      </c>
      <c r="J1489" s="178" t="s">
        <v>2828</v>
      </c>
      <c r="K1489" s="168">
        <v>0.9</v>
      </c>
      <c r="L1489" s="169">
        <v>1</v>
      </c>
      <c r="M1489" s="169">
        <v>1</v>
      </c>
      <c r="N1489" s="170">
        <v>1</v>
      </c>
      <c r="O1489" s="170">
        <v>1</v>
      </c>
      <c r="P1489" s="356">
        <v>0.9</v>
      </c>
      <c r="Q1489" s="357">
        <v>0.961538461538462</v>
      </c>
      <c r="R1489" s="169">
        <v>0.947095435684647</v>
      </c>
      <c r="S1489" s="169">
        <v>0.943396226415094</v>
      </c>
      <c r="T1489" s="169">
        <v>0.961538461538462</v>
      </c>
      <c r="U1489" s="356">
        <v>0.9</v>
      </c>
      <c r="V1489" s="169">
        <v>0.812971342383107</v>
      </c>
      <c r="W1489" s="169">
        <v>0.799792531120332</v>
      </c>
      <c r="X1489" s="169">
        <v>0.792452830188679</v>
      </c>
      <c r="Y1489" s="169">
        <v>0.812971342383107</v>
      </c>
      <c r="Z1489" s="356">
        <v>0.92</v>
      </c>
      <c r="AA1489" s="356">
        <v>0.805613305613306</v>
      </c>
      <c r="AB1489" s="356">
        <v>0.73109243697479</v>
      </c>
      <c r="AC1489" s="356">
        <v>0.814414414414414</v>
      </c>
      <c r="AD1489" s="356">
        <v>0.805613305613306</v>
      </c>
      <c r="AE1489" s="356">
        <v>0.92</v>
      </c>
      <c r="AF1489" s="169">
        <v>0.806451612903226</v>
      </c>
      <c r="AG1489" s="169">
        <v>0.916666666666667</v>
      </c>
      <c r="AH1489" s="169">
        <v>0.86</v>
      </c>
      <c r="AI1489" s="169">
        <v>0.806451612903226</v>
      </c>
      <c r="AJ1489" s="356">
        <v>0.92</v>
      </c>
      <c r="AK1489" s="169">
        <v>0.85838779956427</v>
      </c>
      <c r="AL1489" s="169">
        <v>0.803235908141962</v>
      </c>
      <c r="AM1489" s="169">
        <v>0.839634146341463</v>
      </c>
      <c r="AN1489" s="169">
        <v>0.85838779956427</v>
      </c>
      <c r="AO1489" s="168">
        <v>0.99</v>
      </c>
      <c r="AP1489" s="358">
        <v>1</v>
      </c>
      <c r="AQ1489" s="358">
        <v>1</v>
      </c>
      <c r="AR1489" s="358">
        <v>1</v>
      </c>
      <c r="AS1489" s="359">
        <v>1</v>
      </c>
      <c r="AT1489" s="364">
        <v>0.110069253262963</v>
      </c>
      <c r="AU1489" s="361">
        <v>0</v>
      </c>
      <c r="AV1489" s="362">
        <v>0</v>
      </c>
      <c r="AW1489" s="362">
        <v>0</v>
      </c>
      <c r="AX1489" s="362">
        <v>0</v>
      </c>
      <c r="AY1489" s="142"/>
      <c r="AZ1489" s="140"/>
    </row>
    <row r="1490" spans="1:52">
      <c r="A1490" s="138"/>
      <c r="B1490" s="142"/>
      <c r="C1490" s="172" t="s">
        <v>2708</v>
      </c>
      <c r="D1490" s="166" t="s">
        <v>26</v>
      </c>
      <c r="E1490" s="166" t="s">
        <v>2709</v>
      </c>
      <c r="F1490" s="167" t="s">
        <v>2829</v>
      </c>
      <c r="G1490" s="178" t="s">
        <v>2830</v>
      </c>
      <c r="H1490" s="178" t="s">
        <v>2830</v>
      </c>
      <c r="I1490" s="178" t="s">
        <v>2830</v>
      </c>
      <c r="J1490" s="178" t="s">
        <v>2830</v>
      </c>
      <c r="K1490" s="168">
        <v>0.9</v>
      </c>
      <c r="L1490" s="169">
        <v>1</v>
      </c>
      <c r="M1490" s="169">
        <v>1</v>
      </c>
      <c r="N1490" s="170">
        <v>1</v>
      </c>
      <c r="O1490" s="170">
        <v>1</v>
      </c>
      <c r="P1490" s="356">
        <v>0.9</v>
      </c>
      <c r="Q1490" s="357">
        <v>0.97264218862491</v>
      </c>
      <c r="R1490" s="169">
        <v>0.983572895277207</v>
      </c>
      <c r="S1490" s="169">
        <v>0.978813559322034</v>
      </c>
      <c r="T1490" s="169">
        <v>0.97264218862491</v>
      </c>
      <c r="U1490" s="356">
        <v>0.9</v>
      </c>
      <c r="V1490" s="169">
        <v>0.867530597552196</v>
      </c>
      <c r="W1490" s="169">
        <v>0.885010266940452</v>
      </c>
      <c r="X1490" s="169">
        <v>0.900423728813559</v>
      </c>
      <c r="Y1490" s="169">
        <v>0.867530597552196</v>
      </c>
      <c r="Z1490" s="356">
        <v>0.92</v>
      </c>
      <c r="AA1490" s="356">
        <v>0.918192918192918</v>
      </c>
      <c r="AB1490" s="356">
        <v>0.891774891774892</v>
      </c>
      <c r="AC1490" s="356">
        <v>0.910179640718563</v>
      </c>
      <c r="AD1490" s="356">
        <v>0.918192918192918</v>
      </c>
      <c r="AE1490" s="356">
        <v>0.92</v>
      </c>
      <c r="AF1490" s="169">
        <v>1</v>
      </c>
      <c r="AG1490" s="169">
        <v>0.970588235294118</v>
      </c>
      <c r="AH1490" s="169">
        <v>1</v>
      </c>
      <c r="AI1490" s="169">
        <v>1</v>
      </c>
      <c r="AJ1490" s="356">
        <v>0.92</v>
      </c>
      <c r="AK1490" s="169">
        <v>0.933514246947083</v>
      </c>
      <c r="AL1490" s="169">
        <v>0.921011058451817</v>
      </c>
      <c r="AM1490" s="169">
        <v>0.926873857404022</v>
      </c>
      <c r="AN1490" s="169">
        <v>0.933514246947083</v>
      </c>
      <c r="AO1490" s="168">
        <v>0.99</v>
      </c>
      <c r="AP1490" s="358">
        <v>1</v>
      </c>
      <c r="AQ1490" s="358">
        <v>1</v>
      </c>
      <c r="AR1490" s="358">
        <v>1</v>
      </c>
      <c r="AS1490" s="359">
        <v>1</v>
      </c>
      <c r="AT1490" s="364">
        <v>0.110069253262963</v>
      </c>
      <c r="AU1490" s="361">
        <v>0.2</v>
      </c>
      <c r="AV1490" s="362">
        <v>0</v>
      </c>
      <c r="AW1490" s="362">
        <v>0</v>
      </c>
      <c r="AX1490" s="362">
        <v>0.2</v>
      </c>
      <c r="AY1490" s="142"/>
      <c r="AZ1490" s="140"/>
    </row>
    <row r="1491" spans="1:52">
      <c r="A1491" s="138"/>
      <c r="B1491" s="142"/>
      <c r="C1491" s="172" t="s">
        <v>2708</v>
      </c>
      <c r="D1491" s="166" t="s">
        <v>26</v>
      </c>
      <c r="E1491" s="166" t="s">
        <v>2709</v>
      </c>
      <c r="F1491" s="167" t="s">
        <v>2831</v>
      </c>
      <c r="G1491" s="178" t="s">
        <v>2832</v>
      </c>
      <c r="H1491" s="178" t="s">
        <v>2832</v>
      </c>
      <c r="I1491" s="178" t="s">
        <v>2832</v>
      </c>
      <c r="J1491" s="178" t="s">
        <v>2832</v>
      </c>
      <c r="K1491" s="168">
        <v>0.9</v>
      </c>
      <c r="L1491" s="169">
        <v>0</v>
      </c>
      <c r="M1491" s="169">
        <v>0</v>
      </c>
      <c r="N1491" s="170">
        <v>0.142857142857143</v>
      </c>
      <c r="O1491" s="170">
        <v>0</v>
      </c>
      <c r="P1491" s="356">
        <v>0.9</v>
      </c>
      <c r="Q1491" s="357">
        <v>0.0297029702970297</v>
      </c>
      <c r="R1491" s="169">
        <v>1</v>
      </c>
      <c r="S1491" s="169">
        <v>1</v>
      </c>
      <c r="T1491" s="169">
        <v>0.0297029702970297</v>
      </c>
      <c r="U1491" s="356">
        <v>0.9</v>
      </c>
      <c r="V1491" s="169">
        <v>0.0297029702970297</v>
      </c>
      <c r="W1491" s="169">
        <v>0.486678507992895</v>
      </c>
      <c r="X1491" s="169">
        <v>0.57</v>
      </c>
      <c r="Y1491" s="169">
        <v>0.0297029702970297</v>
      </c>
      <c r="Z1491" s="356">
        <v>0.92</v>
      </c>
      <c r="AA1491" s="356" t="s">
        <v>32</v>
      </c>
      <c r="AB1491" s="356" t="s">
        <v>32</v>
      </c>
      <c r="AC1491" s="356" t="s">
        <v>32</v>
      </c>
      <c r="AD1491" s="356" t="s">
        <v>32</v>
      </c>
      <c r="AE1491" s="356">
        <v>0.92</v>
      </c>
      <c r="AF1491" s="169">
        <v>0</v>
      </c>
      <c r="AG1491" s="169">
        <v>0</v>
      </c>
      <c r="AH1491" s="169">
        <v>0</v>
      </c>
      <c r="AI1491" s="169">
        <v>0</v>
      </c>
      <c r="AJ1491" s="356">
        <v>0.92</v>
      </c>
      <c r="AK1491" s="169">
        <v>0.3125</v>
      </c>
      <c r="AL1491" s="169">
        <v>0.587921847246892</v>
      </c>
      <c r="AM1491" s="169">
        <v>0.75</v>
      </c>
      <c r="AN1491" s="169">
        <v>0.3125</v>
      </c>
      <c r="AO1491" s="168">
        <v>0.99</v>
      </c>
      <c r="AP1491" s="358">
        <v>1</v>
      </c>
      <c r="AQ1491" s="358" t="s">
        <v>32</v>
      </c>
      <c r="AR1491" s="358" t="s">
        <v>32</v>
      </c>
      <c r="AS1491" s="359">
        <v>1</v>
      </c>
      <c r="AT1491" s="364">
        <v>0.110069253262963</v>
      </c>
      <c r="AU1491" s="361">
        <v>0.521739130434783</v>
      </c>
      <c r="AV1491" s="362">
        <v>0.127659574468085</v>
      </c>
      <c r="AW1491" s="362">
        <v>0.0612244897959184</v>
      </c>
      <c r="AX1491" s="362">
        <v>0.521739130434783</v>
      </c>
      <c r="AY1491" s="142"/>
      <c r="AZ1491" s="140"/>
    </row>
    <row r="1492" spans="1:52">
      <c r="A1492" s="138"/>
      <c r="B1492" s="142"/>
      <c r="C1492" s="172" t="s">
        <v>2708</v>
      </c>
      <c r="D1492" s="166" t="s">
        <v>237</v>
      </c>
      <c r="E1492" s="166" t="s">
        <v>2709</v>
      </c>
      <c r="F1492" s="167" t="s">
        <v>2833</v>
      </c>
      <c r="G1492" s="178" t="s">
        <v>2834</v>
      </c>
      <c r="H1492" s="178" t="s">
        <v>2834</v>
      </c>
      <c r="I1492" s="178" t="s">
        <v>2834</v>
      </c>
      <c r="J1492" s="178" t="s">
        <v>2834</v>
      </c>
      <c r="K1492" s="168">
        <v>0.9</v>
      </c>
      <c r="L1492" s="169" t="s">
        <v>32</v>
      </c>
      <c r="M1492" s="169" t="s">
        <v>32</v>
      </c>
      <c r="N1492" s="170" t="s">
        <v>32</v>
      </c>
      <c r="O1492" s="170" t="s">
        <v>32</v>
      </c>
      <c r="P1492" s="356">
        <v>0.9</v>
      </c>
      <c r="Q1492" s="357" t="s">
        <v>32</v>
      </c>
      <c r="R1492" s="169" t="s">
        <v>32</v>
      </c>
      <c r="S1492" s="169" t="s">
        <v>32</v>
      </c>
      <c r="T1492" s="169" t="s">
        <v>32</v>
      </c>
      <c r="U1492" s="356">
        <v>0.9</v>
      </c>
      <c r="V1492" s="169" t="s">
        <v>32</v>
      </c>
      <c r="W1492" s="169" t="s">
        <v>32</v>
      </c>
      <c r="X1492" s="169" t="s">
        <v>32</v>
      </c>
      <c r="Y1492" s="169" t="s">
        <v>32</v>
      </c>
      <c r="Z1492" s="356">
        <v>0.92</v>
      </c>
      <c r="AA1492" s="356" t="s">
        <v>32</v>
      </c>
      <c r="AB1492" s="356" t="s">
        <v>32</v>
      </c>
      <c r="AC1492" s="356" t="s">
        <v>32</v>
      </c>
      <c r="AD1492" s="356" t="s">
        <v>32</v>
      </c>
      <c r="AE1492" s="356">
        <v>0.92</v>
      </c>
      <c r="AF1492" s="169">
        <v>0.981981981981982</v>
      </c>
      <c r="AG1492" s="169">
        <v>0.977777777777778</v>
      </c>
      <c r="AH1492" s="169">
        <v>0.758620689655172</v>
      </c>
      <c r="AI1492" s="169">
        <v>0.981981981981982</v>
      </c>
      <c r="AJ1492" s="356">
        <v>0.92</v>
      </c>
      <c r="AK1492" s="169" t="s">
        <v>32</v>
      </c>
      <c r="AL1492" s="169" t="s">
        <v>32</v>
      </c>
      <c r="AM1492" s="169" t="s">
        <v>32</v>
      </c>
      <c r="AN1492" s="169" t="s">
        <v>32</v>
      </c>
      <c r="AO1492" s="168">
        <v>0.99</v>
      </c>
      <c r="AP1492" s="358">
        <v>1</v>
      </c>
      <c r="AQ1492" s="358">
        <v>1</v>
      </c>
      <c r="AR1492" s="358">
        <v>1</v>
      </c>
      <c r="AS1492" s="359">
        <v>1</v>
      </c>
      <c r="AT1492" s="364">
        <v>0.110069253262963</v>
      </c>
      <c r="AU1492" s="361" t="s">
        <v>32</v>
      </c>
      <c r="AV1492" s="362" t="s">
        <v>32</v>
      </c>
      <c r="AW1492" s="362" t="s">
        <v>32</v>
      </c>
      <c r="AX1492" s="362" t="s">
        <v>32</v>
      </c>
      <c r="AY1492" s="142"/>
      <c r="AZ1492" s="140"/>
    </row>
    <row r="1493" spans="1:52">
      <c r="A1493" s="138"/>
      <c r="B1493" s="142"/>
      <c r="C1493" s="172" t="s">
        <v>2708</v>
      </c>
      <c r="D1493" s="166" t="s">
        <v>26</v>
      </c>
      <c r="E1493" s="166" t="s">
        <v>2709</v>
      </c>
      <c r="F1493" s="167" t="s">
        <v>2835</v>
      </c>
      <c r="G1493" s="178" t="s">
        <v>2836</v>
      </c>
      <c r="H1493" s="178" t="s">
        <v>2836</v>
      </c>
      <c r="I1493" s="178" t="s">
        <v>2836</v>
      </c>
      <c r="J1493" s="178" t="s">
        <v>2836</v>
      </c>
      <c r="K1493" s="168">
        <v>0.9</v>
      </c>
      <c r="L1493" s="169">
        <v>0.703703703703704</v>
      </c>
      <c r="M1493" s="169">
        <v>0.678571428571429</v>
      </c>
      <c r="N1493" s="170">
        <v>0.516129032258065</v>
      </c>
      <c r="O1493" s="170">
        <v>0.703703703703704</v>
      </c>
      <c r="P1493" s="356">
        <v>0.9</v>
      </c>
      <c r="Q1493" s="357">
        <v>0.916303054343514</v>
      </c>
      <c r="R1493" s="169">
        <v>0.875702685821362</v>
      </c>
      <c r="S1493" s="169">
        <v>0.926863572433193</v>
      </c>
      <c r="T1493" s="169">
        <v>0.916303054343514</v>
      </c>
      <c r="U1493" s="356">
        <v>0.9</v>
      </c>
      <c r="V1493" s="169">
        <v>0.720745735819119</v>
      </c>
      <c r="W1493" s="169">
        <v>0.685509056839475</v>
      </c>
      <c r="X1493" s="169">
        <v>0.857946554149086</v>
      </c>
      <c r="Y1493" s="169">
        <v>0.720745735819119</v>
      </c>
      <c r="Z1493" s="356">
        <v>0.92</v>
      </c>
      <c r="AA1493" s="356" t="s">
        <v>32</v>
      </c>
      <c r="AB1493" s="356">
        <v>0</v>
      </c>
      <c r="AC1493" s="356" t="s">
        <v>32</v>
      </c>
      <c r="AD1493" s="356" t="s">
        <v>32</v>
      </c>
      <c r="AE1493" s="356">
        <v>0.92</v>
      </c>
      <c r="AF1493" s="169">
        <v>0.96</v>
      </c>
      <c r="AG1493" s="169">
        <v>1</v>
      </c>
      <c r="AH1493" s="169">
        <v>1</v>
      </c>
      <c r="AI1493" s="169">
        <v>0.96</v>
      </c>
      <c r="AJ1493" s="356">
        <v>0.92</v>
      </c>
      <c r="AK1493" s="169">
        <v>0.842517117704597</v>
      </c>
      <c r="AL1493" s="169">
        <v>0.79019669060256</v>
      </c>
      <c r="AM1493" s="169">
        <v>0.946554149085795</v>
      </c>
      <c r="AN1493" s="169">
        <v>0.842517117704597</v>
      </c>
      <c r="AO1493" s="168">
        <v>0.99</v>
      </c>
      <c r="AP1493" s="358">
        <v>1</v>
      </c>
      <c r="AQ1493" s="358">
        <v>1</v>
      </c>
      <c r="AR1493" s="358">
        <v>1</v>
      </c>
      <c r="AS1493" s="359">
        <v>1</v>
      </c>
      <c r="AT1493" s="364">
        <v>0.110069253262963</v>
      </c>
      <c r="AU1493" s="361">
        <v>0.111111111111111</v>
      </c>
      <c r="AV1493" s="362">
        <v>0.363636363636364</v>
      </c>
      <c r="AW1493" s="362">
        <v>0.294117647058824</v>
      </c>
      <c r="AX1493" s="362">
        <v>0.111111111111111</v>
      </c>
      <c r="AY1493" s="142"/>
      <c r="AZ1493" s="140"/>
    </row>
    <row r="1494" spans="1:52">
      <c r="A1494" s="138"/>
      <c r="B1494" s="142"/>
      <c r="C1494" s="172" t="s">
        <v>2708</v>
      </c>
      <c r="D1494" s="166" t="s">
        <v>26</v>
      </c>
      <c r="E1494" s="166" t="s">
        <v>2709</v>
      </c>
      <c r="F1494" s="167" t="s">
        <v>2837</v>
      </c>
      <c r="G1494" s="178" t="s">
        <v>2838</v>
      </c>
      <c r="H1494" s="178" t="s">
        <v>2838</v>
      </c>
      <c r="I1494" s="178" t="s">
        <v>2838</v>
      </c>
      <c r="J1494" s="178" t="s">
        <v>2838</v>
      </c>
      <c r="K1494" s="168">
        <v>0.9</v>
      </c>
      <c r="L1494" s="169">
        <v>0.92</v>
      </c>
      <c r="M1494" s="169">
        <v>1</v>
      </c>
      <c r="N1494" s="170">
        <v>1</v>
      </c>
      <c r="O1494" s="170">
        <v>0.92</v>
      </c>
      <c r="P1494" s="356">
        <v>0.9</v>
      </c>
      <c r="Q1494" s="357">
        <v>0.964849354375897</v>
      </c>
      <c r="R1494" s="169">
        <v>0.982419855222337</v>
      </c>
      <c r="S1494" s="169">
        <v>0.970695970695971</v>
      </c>
      <c r="T1494" s="169">
        <v>0.964849354375897</v>
      </c>
      <c r="U1494" s="356">
        <v>0.9</v>
      </c>
      <c r="V1494" s="169">
        <v>0.893830703012912</v>
      </c>
      <c r="W1494" s="169">
        <v>0.887280248190279</v>
      </c>
      <c r="X1494" s="169">
        <v>0.917582417582418</v>
      </c>
      <c r="Y1494" s="169">
        <v>0.893830703012912</v>
      </c>
      <c r="Z1494" s="356">
        <v>0.92</v>
      </c>
      <c r="AA1494" s="356">
        <v>0.87573385518591</v>
      </c>
      <c r="AB1494" s="356">
        <v>0.874736842105263</v>
      </c>
      <c r="AC1494" s="356">
        <v>0.899056603773585</v>
      </c>
      <c r="AD1494" s="356">
        <v>0.87573385518591</v>
      </c>
      <c r="AE1494" s="356">
        <v>0.92</v>
      </c>
      <c r="AF1494" s="169">
        <v>0.75</v>
      </c>
      <c r="AG1494" s="169">
        <v>0.921875</v>
      </c>
      <c r="AH1494" s="169">
        <v>0.155844155844156</v>
      </c>
      <c r="AI1494" s="169">
        <v>0.75</v>
      </c>
      <c r="AJ1494" s="356">
        <v>0.92</v>
      </c>
      <c r="AK1494" s="169">
        <v>0.916081025217032</v>
      </c>
      <c r="AL1494" s="169">
        <v>0.906624934793949</v>
      </c>
      <c r="AM1494" s="169">
        <v>0.920298879202989</v>
      </c>
      <c r="AN1494" s="169">
        <v>0.916081025217032</v>
      </c>
      <c r="AO1494" s="168">
        <v>0.99</v>
      </c>
      <c r="AP1494" s="358">
        <v>1</v>
      </c>
      <c r="AQ1494" s="358">
        <v>1</v>
      </c>
      <c r="AR1494" s="358">
        <v>1</v>
      </c>
      <c r="AS1494" s="359">
        <v>1</v>
      </c>
      <c r="AT1494" s="364">
        <v>0.110069253262963</v>
      </c>
      <c r="AU1494" s="361">
        <v>0</v>
      </c>
      <c r="AV1494" s="362">
        <v>0</v>
      </c>
      <c r="AW1494" s="362">
        <v>0.0833333333333333</v>
      </c>
      <c r="AX1494" s="362">
        <v>0</v>
      </c>
      <c r="AY1494" s="142"/>
      <c r="AZ1494" s="140"/>
    </row>
    <row r="1495" spans="1:52">
      <c r="A1495" s="138"/>
      <c r="B1495" s="142"/>
      <c r="C1495" s="172" t="s">
        <v>2708</v>
      </c>
      <c r="D1495" s="166" t="s">
        <v>26</v>
      </c>
      <c r="E1495" s="166" t="s">
        <v>2709</v>
      </c>
      <c r="F1495" s="167" t="s">
        <v>2839</v>
      </c>
      <c r="G1495" s="178" t="s">
        <v>2840</v>
      </c>
      <c r="H1495" s="178" t="s">
        <v>2840</v>
      </c>
      <c r="I1495" s="178" t="s">
        <v>2840</v>
      </c>
      <c r="J1495" s="178" t="s">
        <v>2840</v>
      </c>
      <c r="K1495" s="168">
        <v>0.9</v>
      </c>
      <c r="L1495" s="169">
        <v>0.125</v>
      </c>
      <c r="M1495" s="169">
        <v>1</v>
      </c>
      <c r="N1495" s="170">
        <v>0.875</v>
      </c>
      <c r="O1495" s="170">
        <v>0.125</v>
      </c>
      <c r="P1495" s="356">
        <v>0.9</v>
      </c>
      <c r="Q1495" s="357" t="s">
        <v>32</v>
      </c>
      <c r="R1495" s="169" t="s">
        <v>32</v>
      </c>
      <c r="S1495" s="169" t="s">
        <v>32</v>
      </c>
      <c r="T1495" s="169" t="s">
        <v>32</v>
      </c>
      <c r="U1495" s="356">
        <v>0.9</v>
      </c>
      <c r="V1495" s="169" t="s">
        <v>32</v>
      </c>
      <c r="W1495" s="169" t="s">
        <v>32</v>
      </c>
      <c r="X1495" s="169" t="s">
        <v>32</v>
      </c>
      <c r="Y1495" s="169" t="s">
        <v>32</v>
      </c>
      <c r="Z1495" s="356">
        <v>0.92</v>
      </c>
      <c r="AA1495" s="356" t="s">
        <v>32</v>
      </c>
      <c r="AB1495" s="356" t="s">
        <v>32</v>
      </c>
      <c r="AC1495" s="356" t="s">
        <v>32</v>
      </c>
      <c r="AD1495" s="356" t="s">
        <v>32</v>
      </c>
      <c r="AE1495" s="356">
        <v>0.92</v>
      </c>
      <c r="AF1495" s="169" t="s">
        <v>32</v>
      </c>
      <c r="AG1495" s="169">
        <v>0</v>
      </c>
      <c r="AH1495" s="169" t="s">
        <v>32</v>
      </c>
      <c r="AI1495" s="169" t="s">
        <v>32</v>
      </c>
      <c r="AJ1495" s="356">
        <v>0.92</v>
      </c>
      <c r="AK1495" s="169">
        <v>1</v>
      </c>
      <c r="AL1495" s="169">
        <v>0</v>
      </c>
      <c r="AM1495" s="169">
        <v>1</v>
      </c>
      <c r="AN1495" s="169">
        <v>1</v>
      </c>
      <c r="AO1495" s="168">
        <v>0.99</v>
      </c>
      <c r="AP1495" s="358" t="s">
        <v>32</v>
      </c>
      <c r="AQ1495" s="358" t="s">
        <v>32</v>
      </c>
      <c r="AR1495" s="358" t="s">
        <v>32</v>
      </c>
      <c r="AS1495" s="359" t="s">
        <v>32</v>
      </c>
      <c r="AT1495" s="364">
        <v>0.110069253262963</v>
      </c>
      <c r="AU1495" s="361">
        <v>0.0462962962962963</v>
      </c>
      <c r="AV1495" s="362">
        <v>0</v>
      </c>
      <c r="AW1495" s="362">
        <v>0.032258064516129</v>
      </c>
      <c r="AX1495" s="362">
        <v>0.0462962962962963</v>
      </c>
      <c r="AY1495" s="142"/>
      <c r="AZ1495" s="140"/>
    </row>
    <row r="1496" spans="1:52">
      <c r="A1496" s="138"/>
      <c r="B1496" s="142"/>
      <c r="C1496" s="172" t="s">
        <v>2708</v>
      </c>
      <c r="D1496" s="166" t="s">
        <v>26</v>
      </c>
      <c r="E1496" s="166" t="s">
        <v>2709</v>
      </c>
      <c r="F1496" s="167" t="s">
        <v>2841</v>
      </c>
      <c r="G1496" s="178" t="s">
        <v>2842</v>
      </c>
      <c r="H1496" s="178" t="s">
        <v>2842</v>
      </c>
      <c r="I1496" s="178" t="s">
        <v>2842</v>
      </c>
      <c r="J1496" s="178" t="s">
        <v>2842</v>
      </c>
      <c r="K1496" s="168">
        <v>0.9</v>
      </c>
      <c r="L1496" s="169">
        <v>0.944444444444444</v>
      </c>
      <c r="M1496" s="169">
        <v>1</v>
      </c>
      <c r="N1496" s="170">
        <v>1</v>
      </c>
      <c r="O1496" s="170">
        <v>0.944444444444444</v>
      </c>
      <c r="P1496" s="356">
        <v>0.9</v>
      </c>
      <c r="Q1496" s="357" t="s">
        <v>32</v>
      </c>
      <c r="R1496" s="169" t="s">
        <v>32</v>
      </c>
      <c r="S1496" s="169">
        <v>0</v>
      </c>
      <c r="T1496" s="169" t="s">
        <v>32</v>
      </c>
      <c r="U1496" s="356">
        <v>0.9</v>
      </c>
      <c r="V1496" s="169" t="s">
        <v>32</v>
      </c>
      <c r="W1496" s="169" t="s">
        <v>32</v>
      </c>
      <c r="X1496" s="169">
        <v>0</v>
      </c>
      <c r="Y1496" s="169" t="s">
        <v>32</v>
      </c>
      <c r="Z1496" s="356">
        <v>0.92</v>
      </c>
      <c r="AA1496" s="356" t="s">
        <v>32</v>
      </c>
      <c r="AB1496" s="356" t="s">
        <v>32</v>
      </c>
      <c r="AC1496" s="356" t="s">
        <v>32</v>
      </c>
      <c r="AD1496" s="356" t="s">
        <v>32</v>
      </c>
      <c r="AE1496" s="356">
        <v>0.92</v>
      </c>
      <c r="AF1496" s="169">
        <v>0.5</v>
      </c>
      <c r="AG1496" s="169">
        <v>0.4</v>
      </c>
      <c r="AH1496" s="169">
        <v>1</v>
      </c>
      <c r="AI1496" s="169">
        <v>0.5</v>
      </c>
      <c r="AJ1496" s="356">
        <v>0.92</v>
      </c>
      <c r="AK1496" s="169">
        <v>0.895145631067961</v>
      </c>
      <c r="AL1496" s="169">
        <v>0.96078431372549</v>
      </c>
      <c r="AM1496" s="169">
        <v>0.953964194373402</v>
      </c>
      <c r="AN1496" s="169">
        <v>0.895145631067961</v>
      </c>
      <c r="AO1496" s="168">
        <v>0.99</v>
      </c>
      <c r="AP1496" s="358">
        <v>1</v>
      </c>
      <c r="AQ1496" s="358">
        <v>1</v>
      </c>
      <c r="AR1496" s="358">
        <v>1</v>
      </c>
      <c r="AS1496" s="359">
        <v>1</v>
      </c>
      <c r="AT1496" s="364">
        <v>0.110069253262963</v>
      </c>
      <c r="AU1496" s="361">
        <v>0.0416666666666667</v>
      </c>
      <c r="AV1496" s="362">
        <v>0.166666666666667</v>
      </c>
      <c r="AW1496" s="362">
        <v>0.117647058823529</v>
      </c>
      <c r="AX1496" s="362">
        <v>0.0416666666666667</v>
      </c>
      <c r="AY1496" s="142"/>
      <c r="AZ1496" s="140"/>
    </row>
    <row r="1497" spans="1:52">
      <c r="A1497" s="138"/>
      <c r="B1497" s="142"/>
      <c r="C1497" s="172" t="s">
        <v>2708</v>
      </c>
      <c r="D1497" s="166" t="s">
        <v>26</v>
      </c>
      <c r="E1497" s="166" t="s">
        <v>2709</v>
      </c>
      <c r="F1497" s="167" t="s">
        <v>2843</v>
      </c>
      <c r="G1497" s="178" t="s">
        <v>2844</v>
      </c>
      <c r="H1497" s="178" t="s">
        <v>2844</v>
      </c>
      <c r="I1497" s="178" t="s">
        <v>2844</v>
      </c>
      <c r="J1497" s="178" t="s">
        <v>2844</v>
      </c>
      <c r="K1497" s="168">
        <v>0.9</v>
      </c>
      <c r="L1497" s="169">
        <v>1</v>
      </c>
      <c r="M1497" s="169">
        <v>0.916666666666667</v>
      </c>
      <c r="N1497" s="170">
        <v>0.916666666666667</v>
      </c>
      <c r="O1497" s="170">
        <v>1</v>
      </c>
      <c r="P1497" s="356">
        <v>0.9</v>
      </c>
      <c r="Q1497" s="357" t="s">
        <v>32</v>
      </c>
      <c r="R1497" s="169" t="s">
        <v>32</v>
      </c>
      <c r="S1497" s="169" t="s">
        <v>32</v>
      </c>
      <c r="T1497" s="169" t="s">
        <v>32</v>
      </c>
      <c r="U1497" s="356">
        <v>0.9</v>
      </c>
      <c r="V1497" s="169" t="s">
        <v>32</v>
      </c>
      <c r="W1497" s="169" t="s">
        <v>32</v>
      </c>
      <c r="X1497" s="169" t="s">
        <v>32</v>
      </c>
      <c r="Y1497" s="169" t="s">
        <v>32</v>
      </c>
      <c r="Z1497" s="356">
        <v>0.92</v>
      </c>
      <c r="AA1497" s="356" t="s">
        <v>32</v>
      </c>
      <c r="AB1497" s="356" t="s">
        <v>32</v>
      </c>
      <c r="AC1497" s="356" t="s">
        <v>32</v>
      </c>
      <c r="AD1497" s="356" t="s">
        <v>32</v>
      </c>
      <c r="AE1497" s="356">
        <v>0.92</v>
      </c>
      <c r="AF1497" s="169">
        <v>0.333333333333333</v>
      </c>
      <c r="AG1497" s="169">
        <v>1</v>
      </c>
      <c r="AH1497" s="169">
        <v>0.285714285714286</v>
      </c>
      <c r="AI1497" s="169">
        <v>0.333333333333333</v>
      </c>
      <c r="AJ1497" s="356">
        <v>0.92</v>
      </c>
      <c r="AK1497" s="169">
        <v>0.63023679417122</v>
      </c>
      <c r="AL1497" s="169">
        <v>0.626185958254269</v>
      </c>
      <c r="AM1497" s="169">
        <v>0.557575757575758</v>
      </c>
      <c r="AN1497" s="169">
        <v>0.63023679417122</v>
      </c>
      <c r="AO1497" s="168">
        <v>0.99</v>
      </c>
      <c r="AP1497" s="358">
        <v>1</v>
      </c>
      <c r="AQ1497" s="358">
        <v>1</v>
      </c>
      <c r="AR1497" s="358">
        <v>1</v>
      </c>
      <c r="AS1497" s="359">
        <v>1</v>
      </c>
      <c r="AT1497" s="364">
        <v>0.110069253262963</v>
      </c>
      <c r="AU1497" s="361">
        <v>0.0114942528735632</v>
      </c>
      <c r="AV1497" s="362">
        <v>0.0357142857142857</v>
      </c>
      <c r="AW1497" s="362">
        <v>0.0410958904109589</v>
      </c>
      <c r="AX1497" s="362">
        <v>0.0114942528735632</v>
      </c>
      <c r="AY1497" s="142"/>
      <c r="AZ1497" s="140"/>
    </row>
    <row r="1498" spans="1:52">
      <c r="A1498" s="138"/>
      <c r="B1498" s="142"/>
      <c r="C1498" s="172" t="s">
        <v>2708</v>
      </c>
      <c r="D1498" s="166" t="s">
        <v>26</v>
      </c>
      <c r="E1498" s="166" t="s">
        <v>2709</v>
      </c>
      <c r="F1498" s="167" t="s">
        <v>2845</v>
      </c>
      <c r="G1498" s="178" t="s">
        <v>2846</v>
      </c>
      <c r="H1498" s="178" t="s">
        <v>2846</v>
      </c>
      <c r="I1498" s="178" t="s">
        <v>2846</v>
      </c>
      <c r="J1498" s="178" t="s">
        <v>2846</v>
      </c>
      <c r="K1498" s="168">
        <v>0.9</v>
      </c>
      <c r="L1498" s="169" t="s">
        <v>32</v>
      </c>
      <c r="M1498" s="169" t="s">
        <v>32</v>
      </c>
      <c r="N1498" s="170" t="s">
        <v>32</v>
      </c>
      <c r="O1498" s="170" t="s">
        <v>32</v>
      </c>
      <c r="P1498" s="356">
        <v>0.9</v>
      </c>
      <c r="Q1498" s="357" t="s">
        <v>32</v>
      </c>
      <c r="R1498" s="169" t="s">
        <v>32</v>
      </c>
      <c r="S1498" s="169" t="s">
        <v>32</v>
      </c>
      <c r="T1498" s="169" t="s">
        <v>32</v>
      </c>
      <c r="U1498" s="356">
        <v>0.9</v>
      </c>
      <c r="V1498" s="169" t="s">
        <v>32</v>
      </c>
      <c r="W1498" s="169" t="s">
        <v>32</v>
      </c>
      <c r="X1498" s="169" t="s">
        <v>32</v>
      </c>
      <c r="Y1498" s="169" t="s">
        <v>32</v>
      </c>
      <c r="Z1498" s="356">
        <v>0.92</v>
      </c>
      <c r="AA1498" s="356" t="s">
        <v>32</v>
      </c>
      <c r="AB1498" s="356" t="s">
        <v>32</v>
      </c>
      <c r="AC1498" s="356" t="s">
        <v>32</v>
      </c>
      <c r="AD1498" s="356" t="s">
        <v>32</v>
      </c>
      <c r="AE1498" s="356">
        <v>0.92</v>
      </c>
      <c r="AF1498" s="169">
        <v>1</v>
      </c>
      <c r="AG1498" s="169">
        <v>0.997326203208556</v>
      </c>
      <c r="AH1498" s="169">
        <v>1</v>
      </c>
      <c r="AI1498" s="169">
        <v>1</v>
      </c>
      <c r="AJ1498" s="356">
        <v>0.92</v>
      </c>
      <c r="AK1498" s="169" t="s">
        <v>32</v>
      </c>
      <c r="AL1498" s="169" t="s">
        <v>32</v>
      </c>
      <c r="AM1498" s="169" t="s">
        <v>32</v>
      </c>
      <c r="AN1498" s="169" t="s">
        <v>32</v>
      </c>
      <c r="AO1498" s="168">
        <v>0.99</v>
      </c>
      <c r="AP1498" s="358">
        <v>1</v>
      </c>
      <c r="AQ1498" s="358">
        <v>1</v>
      </c>
      <c r="AR1498" s="358">
        <v>1</v>
      </c>
      <c r="AS1498" s="359">
        <v>1</v>
      </c>
      <c r="AT1498" s="364">
        <v>0.110069253262963</v>
      </c>
      <c r="AU1498" s="361" t="s">
        <v>32</v>
      </c>
      <c r="AV1498" s="362" t="s">
        <v>32</v>
      </c>
      <c r="AW1498" s="362" t="s">
        <v>32</v>
      </c>
      <c r="AX1498" s="362" t="s">
        <v>32</v>
      </c>
      <c r="AY1498" s="142"/>
      <c r="AZ1498" s="140"/>
    </row>
    <row r="1499" spans="1:52">
      <c r="A1499" s="138"/>
      <c r="B1499" s="142"/>
      <c r="C1499" s="172" t="s">
        <v>2708</v>
      </c>
      <c r="D1499" s="166" t="s">
        <v>26</v>
      </c>
      <c r="E1499" s="166" t="s">
        <v>2709</v>
      </c>
      <c r="F1499" s="167" t="s">
        <v>2847</v>
      </c>
      <c r="G1499" s="178" t="s">
        <v>2848</v>
      </c>
      <c r="H1499" s="178" t="s">
        <v>2848</v>
      </c>
      <c r="I1499" s="178" t="s">
        <v>2848</v>
      </c>
      <c r="J1499" s="178" t="s">
        <v>2848</v>
      </c>
      <c r="K1499" s="168">
        <v>0.9</v>
      </c>
      <c r="L1499" s="169">
        <v>0.538461538461538</v>
      </c>
      <c r="M1499" s="169">
        <v>0.535714285714286</v>
      </c>
      <c r="N1499" s="170">
        <v>0.53125</v>
      </c>
      <c r="O1499" s="170">
        <v>0.538461538461538</v>
      </c>
      <c r="P1499" s="356">
        <v>0.9</v>
      </c>
      <c r="Q1499" s="357">
        <v>0.999066728884741</v>
      </c>
      <c r="R1499" s="169">
        <v>0.977507374631268</v>
      </c>
      <c r="S1499" s="169">
        <v>0.90521978021978</v>
      </c>
      <c r="T1499" s="169">
        <v>0.999066728884741</v>
      </c>
      <c r="U1499" s="356">
        <v>0.9</v>
      </c>
      <c r="V1499" s="169">
        <v>0.653289780681288</v>
      </c>
      <c r="W1499" s="169">
        <v>0.71976401179941</v>
      </c>
      <c r="X1499" s="169">
        <v>0.777472527472527</v>
      </c>
      <c r="Y1499" s="169">
        <v>0.653289780681288</v>
      </c>
      <c r="Z1499" s="356">
        <v>0.92</v>
      </c>
      <c r="AA1499" s="356" t="s">
        <v>32</v>
      </c>
      <c r="AB1499" s="356" t="s">
        <v>32</v>
      </c>
      <c r="AC1499" s="356" t="s">
        <v>32</v>
      </c>
      <c r="AD1499" s="356" t="s">
        <v>32</v>
      </c>
      <c r="AE1499" s="356">
        <v>0.92</v>
      </c>
      <c r="AF1499" s="169">
        <v>1</v>
      </c>
      <c r="AG1499" s="169">
        <v>1</v>
      </c>
      <c r="AH1499" s="169">
        <v>1</v>
      </c>
      <c r="AI1499" s="169">
        <v>1</v>
      </c>
      <c r="AJ1499" s="356">
        <v>0.92</v>
      </c>
      <c r="AK1499" s="169">
        <v>0.814014163250093</v>
      </c>
      <c r="AL1499" s="169">
        <v>0.786504424778761</v>
      </c>
      <c r="AM1499" s="169">
        <v>0.918956043956044</v>
      </c>
      <c r="AN1499" s="169">
        <v>0.814014163250093</v>
      </c>
      <c r="AO1499" s="168">
        <v>0.99</v>
      </c>
      <c r="AP1499" s="358">
        <v>1</v>
      </c>
      <c r="AQ1499" s="358">
        <v>1</v>
      </c>
      <c r="AR1499" s="358">
        <v>1</v>
      </c>
      <c r="AS1499" s="359">
        <v>1</v>
      </c>
      <c r="AT1499" s="364">
        <v>0.110069253262963</v>
      </c>
      <c r="AU1499" s="361">
        <v>0.230769230769231</v>
      </c>
      <c r="AV1499" s="362">
        <v>0.277777777777778</v>
      </c>
      <c r="AW1499" s="362">
        <v>0.0333333333333333</v>
      </c>
      <c r="AX1499" s="362">
        <v>0.230769230769231</v>
      </c>
      <c r="AY1499" s="142"/>
      <c r="AZ1499" s="140"/>
    </row>
    <row r="1500" spans="1:52">
      <c r="A1500" s="138"/>
      <c r="B1500" s="142"/>
      <c r="C1500" s="172" t="s">
        <v>2708</v>
      </c>
      <c r="D1500" s="166" t="s">
        <v>26</v>
      </c>
      <c r="E1500" s="166" t="s">
        <v>2709</v>
      </c>
      <c r="F1500" s="167" t="s">
        <v>2849</v>
      </c>
      <c r="G1500" s="178" t="s">
        <v>2850</v>
      </c>
      <c r="H1500" s="178" t="s">
        <v>2850</v>
      </c>
      <c r="I1500" s="178" t="s">
        <v>2850</v>
      </c>
      <c r="J1500" s="178" t="s">
        <v>2850</v>
      </c>
      <c r="K1500" s="168">
        <v>0.9</v>
      </c>
      <c r="L1500" s="169">
        <v>0</v>
      </c>
      <c r="M1500" s="169">
        <v>0.833333333333333</v>
      </c>
      <c r="N1500" s="170">
        <v>0.923076923076923</v>
      </c>
      <c r="O1500" s="170">
        <v>0</v>
      </c>
      <c r="P1500" s="356">
        <v>0.9</v>
      </c>
      <c r="Q1500" s="357" t="s">
        <v>32</v>
      </c>
      <c r="R1500" s="169" t="s">
        <v>32</v>
      </c>
      <c r="S1500" s="169">
        <v>0</v>
      </c>
      <c r="T1500" s="169" t="s">
        <v>32</v>
      </c>
      <c r="U1500" s="356">
        <v>0.9</v>
      </c>
      <c r="V1500" s="169" t="s">
        <v>32</v>
      </c>
      <c r="W1500" s="169" t="s">
        <v>32</v>
      </c>
      <c r="X1500" s="169">
        <v>0</v>
      </c>
      <c r="Y1500" s="169" t="s">
        <v>32</v>
      </c>
      <c r="Z1500" s="356">
        <v>0.92</v>
      </c>
      <c r="AA1500" s="356" t="s">
        <v>32</v>
      </c>
      <c r="AB1500" s="356" t="s">
        <v>32</v>
      </c>
      <c r="AC1500" s="356" t="s">
        <v>32</v>
      </c>
      <c r="AD1500" s="356" t="s">
        <v>32</v>
      </c>
      <c r="AE1500" s="356">
        <v>0.92</v>
      </c>
      <c r="AF1500" s="169">
        <v>0</v>
      </c>
      <c r="AG1500" s="169">
        <v>0</v>
      </c>
      <c r="AH1500" s="169" t="s">
        <v>32</v>
      </c>
      <c r="AI1500" s="169">
        <v>0</v>
      </c>
      <c r="AJ1500" s="356">
        <v>0.92</v>
      </c>
      <c r="AK1500" s="169">
        <v>0.708860759493671</v>
      </c>
      <c r="AL1500" s="169">
        <v>0.720483828556403</v>
      </c>
      <c r="AM1500" s="169">
        <v>0.966759002770083</v>
      </c>
      <c r="AN1500" s="169">
        <v>0.708860759493671</v>
      </c>
      <c r="AO1500" s="168">
        <v>0.99</v>
      </c>
      <c r="AP1500" s="358" t="s">
        <v>32</v>
      </c>
      <c r="AQ1500" s="358" t="s">
        <v>32</v>
      </c>
      <c r="AR1500" s="358" t="s">
        <v>32</v>
      </c>
      <c r="AS1500" s="359" t="s">
        <v>32</v>
      </c>
      <c r="AT1500" s="364">
        <v>0.110069253262963</v>
      </c>
      <c r="AU1500" s="361">
        <v>0.0256410256410256</v>
      </c>
      <c r="AV1500" s="362">
        <v>0.333333333333333</v>
      </c>
      <c r="AW1500" s="362">
        <v>0.132075471698113</v>
      </c>
      <c r="AX1500" s="362">
        <v>0.0256410256410256</v>
      </c>
      <c r="AY1500" s="142"/>
      <c r="AZ1500" s="140"/>
    </row>
    <row r="1501" spans="1:52">
      <c r="A1501" s="138"/>
      <c r="B1501" s="142"/>
      <c r="C1501" s="172" t="s">
        <v>2708</v>
      </c>
      <c r="D1501" s="166" t="s">
        <v>26</v>
      </c>
      <c r="E1501" s="166" t="s">
        <v>2709</v>
      </c>
      <c r="F1501" s="167" t="s">
        <v>2851</v>
      </c>
      <c r="G1501" s="178" t="s">
        <v>2852</v>
      </c>
      <c r="H1501" s="178" t="s">
        <v>2852</v>
      </c>
      <c r="I1501" s="178" t="s">
        <v>2852</v>
      </c>
      <c r="J1501" s="178" t="s">
        <v>2852</v>
      </c>
      <c r="K1501" s="168">
        <v>0.9</v>
      </c>
      <c r="L1501" s="169">
        <v>1</v>
      </c>
      <c r="M1501" s="169">
        <v>1</v>
      </c>
      <c r="N1501" s="170">
        <v>1</v>
      </c>
      <c r="O1501" s="170">
        <v>1</v>
      </c>
      <c r="P1501" s="356">
        <v>0.9</v>
      </c>
      <c r="Q1501" s="357">
        <v>1</v>
      </c>
      <c r="R1501" s="169">
        <v>0.998168498168498</v>
      </c>
      <c r="S1501" s="169">
        <v>0.993827160493827</v>
      </c>
      <c r="T1501" s="169">
        <v>1</v>
      </c>
      <c r="U1501" s="356">
        <v>0.9</v>
      </c>
      <c r="V1501" s="169">
        <v>0.829059829059829</v>
      </c>
      <c r="W1501" s="169">
        <v>0.873626373626374</v>
      </c>
      <c r="X1501" s="169">
        <v>0.993827160493827</v>
      </c>
      <c r="Y1501" s="169">
        <v>0.829059829059829</v>
      </c>
      <c r="Z1501" s="356">
        <v>0.92</v>
      </c>
      <c r="AA1501" s="356" t="s">
        <v>32</v>
      </c>
      <c r="AB1501" s="356" t="s">
        <v>32</v>
      </c>
      <c r="AC1501" s="356" t="s">
        <v>32</v>
      </c>
      <c r="AD1501" s="356" t="s">
        <v>32</v>
      </c>
      <c r="AE1501" s="356">
        <v>0.92</v>
      </c>
      <c r="AF1501" s="169">
        <v>1</v>
      </c>
      <c r="AG1501" s="169" t="s">
        <v>32</v>
      </c>
      <c r="AH1501" s="169" t="s">
        <v>32</v>
      </c>
      <c r="AI1501" s="169">
        <v>1</v>
      </c>
      <c r="AJ1501" s="356">
        <v>0.92</v>
      </c>
      <c r="AK1501" s="169">
        <v>0.945121951219512</v>
      </c>
      <c r="AL1501" s="169">
        <v>0.892531876138434</v>
      </c>
      <c r="AM1501" s="169">
        <v>0.904494382022472</v>
      </c>
      <c r="AN1501" s="169">
        <v>0.945121951219512</v>
      </c>
      <c r="AO1501" s="168">
        <v>0.99</v>
      </c>
      <c r="AP1501" s="358" t="s">
        <v>32</v>
      </c>
      <c r="AQ1501" s="358" t="s">
        <v>32</v>
      </c>
      <c r="AR1501" s="358" t="s">
        <v>32</v>
      </c>
      <c r="AS1501" s="359" t="s">
        <v>32</v>
      </c>
      <c r="AT1501" s="364">
        <v>0.110069253262963</v>
      </c>
      <c r="AU1501" s="361">
        <v>0.109375</v>
      </c>
      <c r="AV1501" s="362">
        <v>0.373015873015873</v>
      </c>
      <c r="AW1501" s="362">
        <v>0.101796407185629</v>
      </c>
      <c r="AX1501" s="362">
        <v>0.109375</v>
      </c>
      <c r="AY1501" s="142"/>
      <c r="AZ1501" s="140"/>
    </row>
    <row r="1502" spans="1:52">
      <c r="A1502" s="138"/>
      <c r="B1502" s="142"/>
      <c r="C1502" s="172" t="s">
        <v>2708</v>
      </c>
      <c r="D1502" s="166" t="s">
        <v>26</v>
      </c>
      <c r="E1502" s="166" t="s">
        <v>2709</v>
      </c>
      <c r="F1502" s="167" t="s">
        <v>2853</v>
      </c>
      <c r="G1502" s="178" t="s">
        <v>2854</v>
      </c>
      <c r="H1502" s="178" t="s">
        <v>2854</v>
      </c>
      <c r="I1502" s="178" t="s">
        <v>2854</v>
      </c>
      <c r="J1502" s="178" t="s">
        <v>2854</v>
      </c>
      <c r="K1502" s="168">
        <v>0.9</v>
      </c>
      <c r="L1502" s="169">
        <v>0.64</v>
      </c>
      <c r="M1502" s="169">
        <v>0.62962962962963</v>
      </c>
      <c r="N1502" s="170">
        <v>0.653846153846154</v>
      </c>
      <c r="O1502" s="170">
        <v>0.64</v>
      </c>
      <c r="P1502" s="356">
        <v>0.9</v>
      </c>
      <c r="Q1502" s="357">
        <v>0.926415874328235</v>
      </c>
      <c r="R1502" s="169">
        <v>0.827575175943698</v>
      </c>
      <c r="S1502" s="169">
        <v>0.913165266106443</v>
      </c>
      <c r="T1502" s="169">
        <v>0.926415874328235</v>
      </c>
      <c r="U1502" s="356">
        <v>0.9</v>
      </c>
      <c r="V1502" s="169">
        <v>0.668871434477057</v>
      </c>
      <c r="W1502" s="169">
        <v>0.637236084452975</v>
      </c>
      <c r="X1502" s="169">
        <v>0.816526610644258</v>
      </c>
      <c r="Y1502" s="169">
        <v>0.668871434477057</v>
      </c>
      <c r="Z1502" s="356">
        <v>0.92</v>
      </c>
      <c r="AA1502" s="356" t="s">
        <v>32</v>
      </c>
      <c r="AB1502" s="356" t="s">
        <v>32</v>
      </c>
      <c r="AC1502" s="356" t="s">
        <v>32</v>
      </c>
      <c r="AD1502" s="356" t="s">
        <v>32</v>
      </c>
      <c r="AE1502" s="356">
        <v>0.92</v>
      </c>
      <c r="AF1502" s="169">
        <v>1</v>
      </c>
      <c r="AG1502" s="169">
        <v>1</v>
      </c>
      <c r="AH1502" s="169">
        <v>0.347826086956522</v>
      </c>
      <c r="AI1502" s="169">
        <v>1</v>
      </c>
      <c r="AJ1502" s="356">
        <v>0.92</v>
      </c>
      <c r="AK1502" s="169">
        <v>0.821524064171123</v>
      </c>
      <c r="AL1502" s="169">
        <v>0.766154830454255</v>
      </c>
      <c r="AM1502" s="169">
        <v>0.893557422969188</v>
      </c>
      <c r="AN1502" s="169">
        <v>0.821524064171123</v>
      </c>
      <c r="AO1502" s="168">
        <v>0.99</v>
      </c>
      <c r="AP1502" s="358">
        <v>1</v>
      </c>
      <c r="AQ1502" s="358">
        <v>1</v>
      </c>
      <c r="AR1502" s="358">
        <v>1</v>
      </c>
      <c r="AS1502" s="359">
        <v>1</v>
      </c>
      <c r="AT1502" s="364">
        <v>0.110069253262963</v>
      </c>
      <c r="AU1502" s="361">
        <v>0.153846153846154</v>
      </c>
      <c r="AV1502" s="362">
        <v>0.125</v>
      </c>
      <c r="AW1502" s="362">
        <v>0.0454545454545455</v>
      </c>
      <c r="AX1502" s="362">
        <v>0.153846153846154</v>
      </c>
      <c r="AY1502" s="142"/>
      <c r="AZ1502" s="140"/>
    </row>
    <row r="1503" spans="1:52">
      <c r="A1503" s="138"/>
      <c r="B1503" s="142"/>
      <c r="C1503" s="172" t="s">
        <v>2708</v>
      </c>
      <c r="D1503" s="166" t="s">
        <v>26</v>
      </c>
      <c r="E1503" s="166" t="s">
        <v>2709</v>
      </c>
      <c r="F1503" s="167" t="s">
        <v>2855</v>
      </c>
      <c r="G1503" s="178" t="s">
        <v>2856</v>
      </c>
      <c r="H1503" s="178" t="s">
        <v>2856</v>
      </c>
      <c r="I1503" s="178" t="s">
        <v>2856</v>
      </c>
      <c r="J1503" s="178" t="s">
        <v>2856</v>
      </c>
      <c r="K1503" s="168">
        <v>0.9</v>
      </c>
      <c r="L1503" s="169">
        <v>0.9</v>
      </c>
      <c r="M1503" s="169">
        <v>0.833333333333333</v>
      </c>
      <c r="N1503" s="170">
        <v>1</v>
      </c>
      <c r="O1503" s="170">
        <v>0.9</v>
      </c>
      <c r="P1503" s="356">
        <v>0.9</v>
      </c>
      <c r="Q1503" s="357">
        <v>1</v>
      </c>
      <c r="R1503" s="169" t="s">
        <v>32</v>
      </c>
      <c r="S1503" s="169" t="s">
        <v>32</v>
      </c>
      <c r="T1503" s="169">
        <v>1</v>
      </c>
      <c r="U1503" s="356">
        <v>0.9</v>
      </c>
      <c r="V1503" s="169">
        <v>0</v>
      </c>
      <c r="W1503" s="169" t="s">
        <v>32</v>
      </c>
      <c r="X1503" s="169" t="s">
        <v>32</v>
      </c>
      <c r="Y1503" s="169">
        <v>0</v>
      </c>
      <c r="Z1503" s="356">
        <v>0.92</v>
      </c>
      <c r="AA1503" s="356" t="s">
        <v>32</v>
      </c>
      <c r="AB1503" s="356" t="s">
        <v>32</v>
      </c>
      <c r="AC1503" s="356" t="s">
        <v>32</v>
      </c>
      <c r="AD1503" s="356" t="s">
        <v>32</v>
      </c>
      <c r="AE1503" s="356">
        <v>0.92</v>
      </c>
      <c r="AF1503" s="169">
        <v>0</v>
      </c>
      <c r="AG1503" s="169">
        <v>1</v>
      </c>
      <c r="AH1503" s="169">
        <v>0.4</v>
      </c>
      <c r="AI1503" s="169">
        <v>0</v>
      </c>
      <c r="AJ1503" s="356">
        <v>0.92</v>
      </c>
      <c r="AK1503" s="169">
        <v>0.787781350482315</v>
      </c>
      <c r="AL1503" s="169">
        <v>0.822888283378747</v>
      </c>
      <c r="AM1503" s="169">
        <v>0.828981723237598</v>
      </c>
      <c r="AN1503" s="169">
        <v>0.787781350482315</v>
      </c>
      <c r="AO1503" s="168">
        <v>0.99</v>
      </c>
      <c r="AP1503" s="358">
        <v>1</v>
      </c>
      <c r="AQ1503" s="358">
        <v>1</v>
      </c>
      <c r="AR1503" s="358">
        <v>1</v>
      </c>
      <c r="AS1503" s="359">
        <v>1</v>
      </c>
      <c r="AT1503" s="364">
        <v>0.110069253262963</v>
      </c>
      <c r="AU1503" s="361">
        <v>0.0476190476190476</v>
      </c>
      <c r="AV1503" s="362">
        <v>0.0943396226415094</v>
      </c>
      <c r="AW1503" s="362">
        <v>0.137931034482759</v>
      </c>
      <c r="AX1503" s="362">
        <v>0.0476190476190476</v>
      </c>
      <c r="AY1503" s="142"/>
      <c r="AZ1503" s="140"/>
    </row>
    <row r="1504" spans="1:52">
      <c r="A1504" s="138"/>
      <c r="B1504" s="142"/>
      <c r="C1504" s="172" t="s">
        <v>2708</v>
      </c>
      <c r="D1504" s="166" t="s">
        <v>26</v>
      </c>
      <c r="E1504" s="166" t="s">
        <v>2709</v>
      </c>
      <c r="F1504" s="167" t="s">
        <v>2857</v>
      </c>
      <c r="G1504" s="178" t="s">
        <v>2858</v>
      </c>
      <c r="H1504" s="178" t="s">
        <v>2858</v>
      </c>
      <c r="I1504" s="178" t="s">
        <v>2858</v>
      </c>
      <c r="J1504" s="178" t="s">
        <v>2858</v>
      </c>
      <c r="K1504" s="168">
        <v>0.9</v>
      </c>
      <c r="L1504" s="169">
        <v>1</v>
      </c>
      <c r="M1504" s="169">
        <v>1</v>
      </c>
      <c r="N1504" s="170">
        <v>1</v>
      </c>
      <c r="O1504" s="170">
        <v>1</v>
      </c>
      <c r="P1504" s="356">
        <v>0.9</v>
      </c>
      <c r="Q1504" s="357" t="s">
        <v>32</v>
      </c>
      <c r="R1504" s="169" t="s">
        <v>32</v>
      </c>
      <c r="S1504" s="169" t="s">
        <v>32</v>
      </c>
      <c r="T1504" s="169" t="s">
        <v>32</v>
      </c>
      <c r="U1504" s="356">
        <v>0.9</v>
      </c>
      <c r="V1504" s="169" t="s">
        <v>32</v>
      </c>
      <c r="W1504" s="169" t="s">
        <v>32</v>
      </c>
      <c r="X1504" s="169" t="s">
        <v>32</v>
      </c>
      <c r="Y1504" s="169" t="s">
        <v>32</v>
      </c>
      <c r="Z1504" s="356">
        <v>0.92</v>
      </c>
      <c r="AA1504" s="356" t="s">
        <v>32</v>
      </c>
      <c r="AB1504" s="356" t="s">
        <v>32</v>
      </c>
      <c r="AC1504" s="356" t="s">
        <v>32</v>
      </c>
      <c r="AD1504" s="356" t="s">
        <v>32</v>
      </c>
      <c r="AE1504" s="356">
        <v>0.92</v>
      </c>
      <c r="AF1504" s="169">
        <v>0</v>
      </c>
      <c r="AG1504" s="169">
        <v>0.333333333333333</v>
      </c>
      <c r="AH1504" s="169">
        <v>1</v>
      </c>
      <c r="AI1504" s="169">
        <v>0</v>
      </c>
      <c r="AJ1504" s="356">
        <v>0.92</v>
      </c>
      <c r="AK1504" s="169">
        <v>0.885714285714286</v>
      </c>
      <c r="AL1504" s="169">
        <v>0.904255319148936</v>
      </c>
      <c r="AM1504" s="169">
        <v>0.969283276450512</v>
      </c>
      <c r="AN1504" s="169">
        <v>0.885714285714286</v>
      </c>
      <c r="AO1504" s="168">
        <v>0.99</v>
      </c>
      <c r="AP1504" s="358">
        <v>1</v>
      </c>
      <c r="AQ1504" s="358" t="s">
        <v>32</v>
      </c>
      <c r="AR1504" s="358">
        <v>1</v>
      </c>
      <c r="AS1504" s="359">
        <v>1</v>
      </c>
      <c r="AT1504" s="364">
        <v>0.110069253262963</v>
      </c>
      <c r="AU1504" s="361">
        <v>0.15</v>
      </c>
      <c r="AV1504" s="362">
        <v>0.108695652173913</v>
      </c>
      <c r="AW1504" s="362">
        <v>0.142857142857143</v>
      </c>
      <c r="AX1504" s="362">
        <v>0.15</v>
      </c>
      <c r="AY1504" s="142"/>
      <c r="AZ1504" s="140"/>
    </row>
    <row r="1505" spans="1:52">
      <c r="A1505" s="138"/>
      <c r="B1505" s="142"/>
      <c r="C1505" s="172" t="s">
        <v>2708</v>
      </c>
      <c r="D1505" s="166" t="s">
        <v>26</v>
      </c>
      <c r="E1505" s="166" t="s">
        <v>2709</v>
      </c>
      <c r="F1505" s="167" t="s">
        <v>2859</v>
      </c>
      <c r="G1505" s="178" t="s">
        <v>2860</v>
      </c>
      <c r="H1505" s="178" t="s">
        <v>2860</v>
      </c>
      <c r="I1505" s="178" t="s">
        <v>2860</v>
      </c>
      <c r="J1505" s="178" t="s">
        <v>2860</v>
      </c>
      <c r="K1505" s="168">
        <v>0.9</v>
      </c>
      <c r="L1505" s="169" t="s">
        <v>32</v>
      </c>
      <c r="M1505" s="169" t="s">
        <v>32</v>
      </c>
      <c r="N1505" s="170">
        <v>0.75</v>
      </c>
      <c r="O1505" s="170" t="s">
        <v>32</v>
      </c>
      <c r="P1505" s="356">
        <v>0.9</v>
      </c>
      <c r="Q1505" s="357" t="s">
        <v>32</v>
      </c>
      <c r="R1505" s="169">
        <v>1</v>
      </c>
      <c r="S1505" s="169">
        <v>1</v>
      </c>
      <c r="T1505" s="169" t="s">
        <v>32</v>
      </c>
      <c r="U1505" s="356">
        <v>0.9</v>
      </c>
      <c r="V1505" s="169" t="s">
        <v>32</v>
      </c>
      <c r="W1505" s="169">
        <v>0.772727272727273</v>
      </c>
      <c r="X1505" s="169">
        <v>0.804143126177024</v>
      </c>
      <c r="Y1505" s="169" t="s">
        <v>32</v>
      </c>
      <c r="Z1505" s="356">
        <v>0.92</v>
      </c>
      <c r="AA1505" s="356" t="s">
        <v>32</v>
      </c>
      <c r="AB1505" s="356" t="s">
        <v>32</v>
      </c>
      <c r="AC1505" s="356" t="s">
        <v>32</v>
      </c>
      <c r="AD1505" s="356" t="s">
        <v>32</v>
      </c>
      <c r="AE1505" s="356">
        <v>0.92</v>
      </c>
      <c r="AF1505" s="169" t="s">
        <v>32</v>
      </c>
      <c r="AG1505" s="169" t="s">
        <v>32</v>
      </c>
      <c r="AH1505" s="169">
        <v>0</v>
      </c>
      <c r="AI1505" s="169" t="s">
        <v>32</v>
      </c>
      <c r="AJ1505" s="356">
        <v>0.92</v>
      </c>
      <c r="AK1505" s="169">
        <v>1</v>
      </c>
      <c r="AL1505" s="169">
        <v>0.772727272727273</v>
      </c>
      <c r="AM1505" s="169">
        <v>0.813559322033898</v>
      </c>
      <c r="AN1505" s="169">
        <v>1</v>
      </c>
      <c r="AO1505" s="168">
        <v>0.99</v>
      </c>
      <c r="AP1505" s="358" t="s">
        <v>32</v>
      </c>
      <c r="AQ1505" s="358" t="s">
        <v>32</v>
      </c>
      <c r="AR1505" s="358" t="s">
        <v>32</v>
      </c>
      <c r="AS1505" s="359" t="s">
        <v>32</v>
      </c>
      <c r="AT1505" s="364">
        <v>0.110069253262963</v>
      </c>
      <c r="AU1505" s="361">
        <v>0</v>
      </c>
      <c r="AV1505" s="362">
        <v>0</v>
      </c>
      <c r="AW1505" s="362">
        <v>0</v>
      </c>
      <c r="AX1505" s="362">
        <v>0</v>
      </c>
      <c r="AY1505" s="142"/>
      <c r="AZ1505" s="140"/>
    </row>
    <row r="1506" spans="1:52">
      <c r="A1506" s="138"/>
      <c r="B1506" s="142"/>
      <c r="C1506" s="172" t="s">
        <v>2708</v>
      </c>
      <c r="D1506" s="166" t="s">
        <v>26</v>
      </c>
      <c r="E1506" s="166" t="s">
        <v>2709</v>
      </c>
      <c r="F1506" s="167" t="s">
        <v>2861</v>
      </c>
      <c r="G1506" s="178" t="s">
        <v>2862</v>
      </c>
      <c r="H1506" s="178" t="s">
        <v>2862</v>
      </c>
      <c r="I1506" s="178" t="s">
        <v>2862</v>
      </c>
      <c r="J1506" s="178" t="s">
        <v>2862</v>
      </c>
      <c r="K1506" s="168">
        <v>0.9</v>
      </c>
      <c r="L1506" s="169">
        <v>0</v>
      </c>
      <c r="M1506" s="169">
        <v>0.666666666666667</v>
      </c>
      <c r="N1506" s="170">
        <v>0.777777777777778</v>
      </c>
      <c r="O1506" s="170">
        <v>0</v>
      </c>
      <c r="P1506" s="356">
        <v>0.9</v>
      </c>
      <c r="Q1506" s="357" t="s">
        <v>32</v>
      </c>
      <c r="R1506" s="169">
        <v>0</v>
      </c>
      <c r="S1506" s="169" t="s">
        <v>32</v>
      </c>
      <c r="T1506" s="169" t="s">
        <v>32</v>
      </c>
      <c r="U1506" s="356">
        <v>0.9</v>
      </c>
      <c r="V1506" s="169" t="s">
        <v>32</v>
      </c>
      <c r="W1506" s="169">
        <v>0.0666666666666667</v>
      </c>
      <c r="X1506" s="169" t="s">
        <v>32</v>
      </c>
      <c r="Y1506" s="169" t="s">
        <v>32</v>
      </c>
      <c r="Z1506" s="356">
        <v>0.92</v>
      </c>
      <c r="AA1506" s="356" t="s">
        <v>32</v>
      </c>
      <c r="AB1506" s="356">
        <v>0</v>
      </c>
      <c r="AC1506" s="356" t="s">
        <v>32</v>
      </c>
      <c r="AD1506" s="356" t="s">
        <v>32</v>
      </c>
      <c r="AE1506" s="356">
        <v>0.92</v>
      </c>
      <c r="AF1506" s="169" t="s">
        <v>32</v>
      </c>
      <c r="AG1506" s="169" t="s">
        <v>32</v>
      </c>
      <c r="AH1506" s="169">
        <v>1</v>
      </c>
      <c r="AI1506" s="169" t="s">
        <v>32</v>
      </c>
      <c r="AJ1506" s="356">
        <v>0.92</v>
      </c>
      <c r="AK1506" s="169">
        <v>1</v>
      </c>
      <c r="AL1506" s="169">
        <v>0.494071146245059</v>
      </c>
      <c r="AM1506" s="169">
        <v>0.568434032059186</v>
      </c>
      <c r="AN1506" s="169">
        <v>1</v>
      </c>
      <c r="AO1506" s="168">
        <v>0.99</v>
      </c>
      <c r="AP1506" s="358" t="s">
        <v>32</v>
      </c>
      <c r="AQ1506" s="358" t="s">
        <v>32</v>
      </c>
      <c r="AR1506" s="358" t="s">
        <v>32</v>
      </c>
      <c r="AS1506" s="359" t="s">
        <v>32</v>
      </c>
      <c r="AT1506" s="364">
        <v>0.110069253262963</v>
      </c>
      <c r="AU1506" s="361">
        <v>0.0310077519379845</v>
      </c>
      <c r="AV1506" s="362">
        <v>0.805555555555556</v>
      </c>
      <c r="AW1506" s="362">
        <v>0.141592920353982</v>
      </c>
      <c r="AX1506" s="362">
        <v>0.0310077519379845</v>
      </c>
      <c r="AY1506" s="142"/>
      <c r="AZ1506" s="140"/>
    </row>
    <row r="1507" spans="1:52">
      <c r="A1507" s="138"/>
      <c r="B1507" s="142"/>
      <c r="C1507" s="172" t="s">
        <v>2708</v>
      </c>
      <c r="D1507" s="166" t="s">
        <v>26</v>
      </c>
      <c r="E1507" s="166" t="s">
        <v>2709</v>
      </c>
      <c r="F1507" s="167" t="s">
        <v>2863</v>
      </c>
      <c r="G1507" s="178" t="s">
        <v>2864</v>
      </c>
      <c r="H1507" s="178" t="s">
        <v>2864</v>
      </c>
      <c r="I1507" s="178" t="s">
        <v>2864</v>
      </c>
      <c r="J1507" s="178" t="s">
        <v>2864</v>
      </c>
      <c r="K1507" s="168">
        <v>0.9</v>
      </c>
      <c r="L1507" s="169">
        <v>0.7</v>
      </c>
      <c r="M1507" s="169">
        <v>0.9</v>
      </c>
      <c r="N1507" s="170">
        <v>0.777777777777778</v>
      </c>
      <c r="O1507" s="170">
        <v>0.7</v>
      </c>
      <c r="P1507" s="356">
        <v>0.9</v>
      </c>
      <c r="Q1507" s="357" t="s">
        <v>32</v>
      </c>
      <c r="R1507" s="169" t="s">
        <v>32</v>
      </c>
      <c r="S1507" s="169" t="s">
        <v>32</v>
      </c>
      <c r="T1507" s="169" t="s">
        <v>32</v>
      </c>
      <c r="U1507" s="356">
        <v>0.9</v>
      </c>
      <c r="V1507" s="169" t="s">
        <v>32</v>
      </c>
      <c r="W1507" s="169" t="s">
        <v>32</v>
      </c>
      <c r="X1507" s="169" t="s">
        <v>32</v>
      </c>
      <c r="Y1507" s="169" t="s">
        <v>32</v>
      </c>
      <c r="Z1507" s="356">
        <v>0.92</v>
      </c>
      <c r="AA1507" s="356" t="s">
        <v>32</v>
      </c>
      <c r="AB1507" s="356" t="s">
        <v>32</v>
      </c>
      <c r="AC1507" s="356" t="s">
        <v>32</v>
      </c>
      <c r="AD1507" s="356" t="s">
        <v>32</v>
      </c>
      <c r="AE1507" s="356">
        <v>0.92</v>
      </c>
      <c r="AF1507" s="169">
        <v>0</v>
      </c>
      <c r="AG1507" s="169">
        <v>0</v>
      </c>
      <c r="AH1507" s="169">
        <v>0</v>
      </c>
      <c r="AI1507" s="169">
        <v>0</v>
      </c>
      <c r="AJ1507" s="356">
        <v>0.92</v>
      </c>
      <c r="AK1507" s="169">
        <v>0.877124183006536</v>
      </c>
      <c r="AL1507" s="169">
        <v>0.848484848484849</v>
      </c>
      <c r="AM1507" s="169">
        <v>0.737373737373737</v>
      </c>
      <c r="AN1507" s="169">
        <v>0.877124183006536</v>
      </c>
      <c r="AO1507" s="168">
        <v>0.99</v>
      </c>
      <c r="AP1507" s="358" t="s">
        <v>32</v>
      </c>
      <c r="AQ1507" s="358" t="s">
        <v>32</v>
      </c>
      <c r="AR1507" s="358" t="s">
        <v>32</v>
      </c>
      <c r="AS1507" s="359" t="s">
        <v>32</v>
      </c>
      <c r="AT1507" s="364">
        <v>0.110069253262963</v>
      </c>
      <c r="AU1507" s="361">
        <v>0.160714285714286</v>
      </c>
      <c r="AV1507" s="362">
        <v>0.276595744680851</v>
      </c>
      <c r="AW1507" s="362">
        <v>0.0526315789473684</v>
      </c>
      <c r="AX1507" s="362">
        <v>0.160714285714286</v>
      </c>
      <c r="AY1507" s="142"/>
      <c r="AZ1507" s="140"/>
    </row>
    <row r="1508" spans="1:52">
      <c r="A1508" s="138"/>
      <c r="B1508" s="142"/>
      <c r="C1508" s="172" t="s">
        <v>2708</v>
      </c>
      <c r="D1508" s="166" t="s">
        <v>26</v>
      </c>
      <c r="E1508" s="166" t="s">
        <v>2709</v>
      </c>
      <c r="F1508" s="167" t="s">
        <v>2865</v>
      </c>
      <c r="G1508" s="178" t="s">
        <v>2866</v>
      </c>
      <c r="H1508" s="178" t="s">
        <v>2866</v>
      </c>
      <c r="I1508" s="178" t="s">
        <v>2866</v>
      </c>
      <c r="J1508" s="178" t="s">
        <v>2866</v>
      </c>
      <c r="K1508" s="168">
        <v>0.9</v>
      </c>
      <c r="L1508" s="169">
        <v>0.823529411764706</v>
      </c>
      <c r="M1508" s="169">
        <v>0.875</v>
      </c>
      <c r="N1508" s="170">
        <v>0.846153846153846</v>
      </c>
      <c r="O1508" s="170">
        <v>0.823529411764706</v>
      </c>
      <c r="P1508" s="356">
        <v>0.9</v>
      </c>
      <c r="Q1508" s="357" t="s">
        <v>32</v>
      </c>
      <c r="R1508" s="169" t="s">
        <v>32</v>
      </c>
      <c r="S1508" s="169" t="s">
        <v>32</v>
      </c>
      <c r="T1508" s="169" t="s">
        <v>32</v>
      </c>
      <c r="U1508" s="356">
        <v>0.9</v>
      </c>
      <c r="V1508" s="169" t="s">
        <v>32</v>
      </c>
      <c r="W1508" s="169" t="s">
        <v>32</v>
      </c>
      <c r="X1508" s="169" t="s">
        <v>32</v>
      </c>
      <c r="Y1508" s="169" t="s">
        <v>32</v>
      </c>
      <c r="Z1508" s="356">
        <v>0.92</v>
      </c>
      <c r="AA1508" s="356" t="s">
        <v>32</v>
      </c>
      <c r="AB1508" s="356" t="s">
        <v>32</v>
      </c>
      <c r="AC1508" s="356" t="s">
        <v>32</v>
      </c>
      <c r="AD1508" s="356" t="s">
        <v>32</v>
      </c>
      <c r="AE1508" s="356">
        <v>0.92</v>
      </c>
      <c r="AF1508" s="169">
        <v>0</v>
      </c>
      <c r="AG1508" s="169" t="s">
        <v>32</v>
      </c>
      <c r="AH1508" s="169">
        <v>1</v>
      </c>
      <c r="AI1508" s="169">
        <v>0</v>
      </c>
      <c r="AJ1508" s="356">
        <v>0.92</v>
      </c>
      <c r="AK1508" s="169">
        <v>0.901106050748211</v>
      </c>
      <c r="AL1508" s="169">
        <v>1</v>
      </c>
      <c r="AM1508" s="169">
        <v>0.97752808988764</v>
      </c>
      <c r="AN1508" s="169">
        <v>0.901106050748211</v>
      </c>
      <c r="AO1508" s="168">
        <v>0.99</v>
      </c>
      <c r="AP1508" s="358" t="s">
        <v>32</v>
      </c>
      <c r="AQ1508" s="358" t="s">
        <v>32</v>
      </c>
      <c r="AR1508" s="358">
        <v>1</v>
      </c>
      <c r="AS1508" s="359" t="s">
        <v>32</v>
      </c>
      <c r="AT1508" s="364">
        <v>0.110069253262963</v>
      </c>
      <c r="AU1508" s="361">
        <v>0.3125</v>
      </c>
      <c r="AV1508" s="362">
        <v>0.125</v>
      </c>
      <c r="AW1508" s="362">
        <v>0.037037037037037</v>
      </c>
      <c r="AX1508" s="362">
        <v>0.3125</v>
      </c>
      <c r="AY1508" s="142"/>
      <c r="AZ1508" s="140"/>
    </row>
    <row r="1509" spans="1:52">
      <c r="A1509" s="138"/>
      <c r="B1509" s="142"/>
      <c r="C1509" s="172" t="s">
        <v>2708</v>
      </c>
      <c r="D1509" s="166" t="s">
        <v>26</v>
      </c>
      <c r="E1509" s="166" t="s">
        <v>2709</v>
      </c>
      <c r="F1509" s="167" t="s">
        <v>2867</v>
      </c>
      <c r="G1509" s="178" t="s">
        <v>2868</v>
      </c>
      <c r="H1509" s="178" t="s">
        <v>2868</v>
      </c>
      <c r="I1509" s="178" t="s">
        <v>2868</v>
      </c>
      <c r="J1509" s="178" t="s">
        <v>2868</v>
      </c>
      <c r="K1509" s="168">
        <v>0.9</v>
      </c>
      <c r="L1509" s="169">
        <v>1</v>
      </c>
      <c r="M1509" s="169">
        <v>1</v>
      </c>
      <c r="N1509" s="170">
        <v>1</v>
      </c>
      <c r="O1509" s="170">
        <v>1</v>
      </c>
      <c r="P1509" s="356">
        <v>0.9</v>
      </c>
      <c r="Q1509" s="357">
        <v>1</v>
      </c>
      <c r="R1509" s="169">
        <v>0.993650793650794</v>
      </c>
      <c r="S1509" s="169">
        <v>1</v>
      </c>
      <c r="T1509" s="169">
        <v>1</v>
      </c>
      <c r="U1509" s="356">
        <v>0.9</v>
      </c>
      <c r="V1509" s="169">
        <v>0.921739130434783</v>
      </c>
      <c r="W1509" s="169">
        <v>0.985714285714286</v>
      </c>
      <c r="X1509" s="169">
        <v>1</v>
      </c>
      <c r="Y1509" s="169">
        <v>0.921739130434783</v>
      </c>
      <c r="Z1509" s="356">
        <v>0.92</v>
      </c>
      <c r="AA1509" s="356" t="s">
        <v>32</v>
      </c>
      <c r="AB1509" s="356" t="s">
        <v>32</v>
      </c>
      <c r="AC1509" s="356" t="s">
        <v>32</v>
      </c>
      <c r="AD1509" s="356" t="s">
        <v>32</v>
      </c>
      <c r="AE1509" s="356">
        <v>0.92</v>
      </c>
      <c r="AF1509" s="169">
        <v>0</v>
      </c>
      <c r="AG1509" s="169">
        <v>0</v>
      </c>
      <c r="AH1509" s="169" t="s">
        <v>32</v>
      </c>
      <c r="AI1509" s="169">
        <v>0</v>
      </c>
      <c r="AJ1509" s="356">
        <v>0.92</v>
      </c>
      <c r="AK1509" s="169">
        <v>0.963782696177062</v>
      </c>
      <c r="AL1509" s="169">
        <v>0.988888888888889</v>
      </c>
      <c r="AM1509" s="169">
        <v>1</v>
      </c>
      <c r="AN1509" s="169">
        <v>0.963782696177062</v>
      </c>
      <c r="AO1509" s="168">
        <v>0.99</v>
      </c>
      <c r="AP1509" s="358" t="s">
        <v>32</v>
      </c>
      <c r="AQ1509" s="358" t="s">
        <v>32</v>
      </c>
      <c r="AR1509" s="358" t="s">
        <v>32</v>
      </c>
      <c r="AS1509" s="359" t="s">
        <v>32</v>
      </c>
      <c r="AT1509" s="364">
        <v>0.110069253262963</v>
      </c>
      <c r="AU1509" s="361">
        <v>0.0384615384615385</v>
      </c>
      <c r="AV1509" s="362">
        <v>0.108695652173913</v>
      </c>
      <c r="AW1509" s="362">
        <v>0</v>
      </c>
      <c r="AX1509" s="362">
        <v>0.0384615384615385</v>
      </c>
      <c r="AY1509" s="142"/>
      <c r="AZ1509" s="140"/>
    </row>
    <row r="1510" spans="1:52">
      <c r="A1510" s="138"/>
      <c r="B1510" s="142"/>
      <c r="C1510" s="172" t="s">
        <v>2708</v>
      </c>
      <c r="D1510" s="166" t="s">
        <v>26</v>
      </c>
      <c r="E1510" s="166" t="s">
        <v>2709</v>
      </c>
      <c r="F1510" s="167" t="s">
        <v>2869</v>
      </c>
      <c r="G1510" s="178" t="s">
        <v>2870</v>
      </c>
      <c r="H1510" s="178" t="s">
        <v>2870</v>
      </c>
      <c r="I1510" s="178" t="s">
        <v>2870</v>
      </c>
      <c r="J1510" s="178" t="s">
        <v>2870</v>
      </c>
      <c r="K1510" s="168">
        <v>0.9</v>
      </c>
      <c r="L1510" s="169">
        <v>0</v>
      </c>
      <c r="M1510" s="169">
        <v>0.8125</v>
      </c>
      <c r="N1510" s="170">
        <v>0.882352941176471</v>
      </c>
      <c r="O1510" s="170">
        <v>0</v>
      </c>
      <c r="P1510" s="356">
        <v>0.9</v>
      </c>
      <c r="Q1510" s="357" t="s">
        <v>32</v>
      </c>
      <c r="R1510" s="169">
        <v>0</v>
      </c>
      <c r="S1510" s="169">
        <v>0</v>
      </c>
      <c r="T1510" s="169" t="s">
        <v>32</v>
      </c>
      <c r="U1510" s="356">
        <v>0.9</v>
      </c>
      <c r="V1510" s="169" t="s">
        <v>32</v>
      </c>
      <c r="W1510" s="169">
        <v>0</v>
      </c>
      <c r="X1510" s="169">
        <v>0</v>
      </c>
      <c r="Y1510" s="169" t="s">
        <v>32</v>
      </c>
      <c r="Z1510" s="356">
        <v>0.92</v>
      </c>
      <c r="AA1510" s="356" t="s">
        <v>32</v>
      </c>
      <c r="AB1510" s="356" t="s">
        <v>32</v>
      </c>
      <c r="AC1510" s="356">
        <v>0</v>
      </c>
      <c r="AD1510" s="356" t="s">
        <v>32</v>
      </c>
      <c r="AE1510" s="356">
        <v>0.92</v>
      </c>
      <c r="AF1510" s="169">
        <v>0</v>
      </c>
      <c r="AG1510" s="169">
        <v>0</v>
      </c>
      <c r="AH1510" s="169">
        <v>0</v>
      </c>
      <c r="AI1510" s="169">
        <v>0</v>
      </c>
      <c r="AJ1510" s="356">
        <v>0.92</v>
      </c>
      <c r="AK1510" s="169">
        <v>0.78008658008658</v>
      </c>
      <c r="AL1510" s="169">
        <v>0.692574600971548</v>
      </c>
      <c r="AM1510" s="169">
        <v>0.720472440944882</v>
      </c>
      <c r="AN1510" s="169">
        <v>0.78008658008658</v>
      </c>
      <c r="AO1510" s="168">
        <v>0.99</v>
      </c>
      <c r="AP1510" s="358">
        <v>1</v>
      </c>
      <c r="AQ1510" s="358">
        <v>1</v>
      </c>
      <c r="AR1510" s="358">
        <v>1</v>
      </c>
      <c r="AS1510" s="359">
        <v>1</v>
      </c>
      <c r="AT1510" s="364">
        <v>0.110069253262963</v>
      </c>
      <c r="AU1510" s="361">
        <v>0</v>
      </c>
      <c r="AV1510" s="362">
        <v>0.4</v>
      </c>
      <c r="AW1510" s="362">
        <v>0.2</v>
      </c>
      <c r="AX1510" s="362">
        <v>0</v>
      </c>
      <c r="AY1510" s="142"/>
      <c r="AZ1510" s="140"/>
    </row>
    <row r="1511" spans="1:52">
      <c r="A1511" s="138"/>
      <c r="B1511" s="142"/>
      <c r="C1511" s="172" t="s">
        <v>2708</v>
      </c>
      <c r="D1511" s="166" t="s">
        <v>26</v>
      </c>
      <c r="E1511" s="166" t="s">
        <v>2709</v>
      </c>
      <c r="F1511" s="167" t="s">
        <v>2871</v>
      </c>
      <c r="G1511" s="178" t="s">
        <v>2872</v>
      </c>
      <c r="H1511" s="178" t="s">
        <v>2872</v>
      </c>
      <c r="I1511" s="178" t="s">
        <v>2872</v>
      </c>
      <c r="J1511" s="178" t="s">
        <v>2872</v>
      </c>
      <c r="K1511" s="168">
        <v>0.9</v>
      </c>
      <c r="L1511" s="169">
        <v>1</v>
      </c>
      <c r="M1511" s="169">
        <v>1</v>
      </c>
      <c r="N1511" s="170">
        <v>0.956521739130435</v>
      </c>
      <c r="O1511" s="170">
        <v>1</v>
      </c>
      <c r="P1511" s="356">
        <v>0.9</v>
      </c>
      <c r="Q1511" s="357">
        <v>1</v>
      </c>
      <c r="R1511" s="169">
        <v>1</v>
      </c>
      <c r="S1511" s="169">
        <v>1</v>
      </c>
      <c r="T1511" s="169">
        <v>1</v>
      </c>
      <c r="U1511" s="356">
        <v>0.9</v>
      </c>
      <c r="V1511" s="169">
        <v>0.975659229208925</v>
      </c>
      <c r="W1511" s="169">
        <v>0.550209205020921</v>
      </c>
      <c r="X1511" s="169">
        <v>1</v>
      </c>
      <c r="Y1511" s="169">
        <v>0.975659229208925</v>
      </c>
      <c r="Z1511" s="356">
        <v>0.92</v>
      </c>
      <c r="AA1511" s="356" t="s">
        <v>32</v>
      </c>
      <c r="AB1511" s="356" t="s">
        <v>32</v>
      </c>
      <c r="AC1511" s="356" t="s">
        <v>32</v>
      </c>
      <c r="AD1511" s="356" t="s">
        <v>32</v>
      </c>
      <c r="AE1511" s="356">
        <v>0.92</v>
      </c>
      <c r="AF1511" s="169" t="s">
        <v>32</v>
      </c>
      <c r="AG1511" s="169">
        <v>0</v>
      </c>
      <c r="AH1511" s="169" t="s">
        <v>32</v>
      </c>
      <c r="AI1511" s="169" t="s">
        <v>32</v>
      </c>
      <c r="AJ1511" s="356">
        <v>0.92</v>
      </c>
      <c r="AK1511" s="169">
        <v>0.990196078431373</v>
      </c>
      <c r="AL1511" s="169">
        <v>0.753138075313807</v>
      </c>
      <c r="AM1511" s="169">
        <v>1</v>
      </c>
      <c r="AN1511" s="169">
        <v>0.990196078431373</v>
      </c>
      <c r="AO1511" s="168">
        <v>0.99</v>
      </c>
      <c r="AP1511" s="358" t="s">
        <v>32</v>
      </c>
      <c r="AQ1511" s="358" t="s">
        <v>32</v>
      </c>
      <c r="AR1511" s="358" t="s">
        <v>32</v>
      </c>
      <c r="AS1511" s="359" t="s">
        <v>32</v>
      </c>
      <c r="AT1511" s="364">
        <v>0.110069253262963</v>
      </c>
      <c r="AU1511" s="361">
        <v>3.33333333333333</v>
      </c>
      <c r="AV1511" s="362">
        <v>0.32</v>
      </c>
      <c r="AW1511" s="362">
        <v>0.0769230769230769</v>
      </c>
      <c r="AX1511" s="362">
        <v>3.33333333333333</v>
      </c>
      <c r="AY1511" s="142"/>
      <c r="AZ1511" s="140"/>
    </row>
    <row r="1512" spans="1:52">
      <c r="A1512" s="138"/>
      <c r="B1512" s="142"/>
      <c r="C1512" s="172" t="s">
        <v>2708</v>
      </c>
      <c r="D1512" s="166" t="s">
        <v>26</v>
      </c>
      <c r="E1512" s="166" t="s">
        <v>2709</v>
      </c>
      <c r="F1512" s="167" t="s">
        <v>2873</v>
      </c>
      <c r="G1512" s="178" t="s">
        <v>2874</v>
      </c>
      <c r="H1512" s="178" t="s">
        <v>2874</v>
      </c>
      <c r="I1512" s="178" t="s">
        <v>2874</v>
      </c>
      <c r="J1512" s="178" t="s">
        <v>2874</v>
      </c>
      <c r="K1512" s="168">
        <v>0.9</v>
      </c>
      <c r="L1512" s="169">
        <v>0.846153846153846</v>
      </c>
      <c r="M1512" s="169">
        <v>0.636363636363636</v>
      </c>
      <c r="N1512" s="170">
        <v>0.727272727272727</v>
      </c>
      <c r="O1512" s="170">
        <v>0.846153846153846</v>
      </c>
      <c r="P1512" s="356">
        <v>0.9</v>
      </c>
      <c r="Q1512" s="357">
        <v>0</v>
      </c>
      <c r="R1512" s="169" t="s">
        <v>32</v>
      </c>
      <c r="S1512" s="169" t="s">
        <v>32</v>
      </c>
      <c r="T1512" s="169">
        <v>0</v>
      </c>
      <c r="U1512" s="356">
        <v>0.9</v>
      </c>
      <c r="V1512" s="169">
        <v>0</v>
      </c>
      <c r="W1512" s="169" t="s">
        <v>32</v>
      </c>
      <c r="X1512" s="169" t="s">
        <v>32</v>
      </c>
      <c r="Y1512" s="169">
        <v>0</v>
      </c>
      <c r="Z1512" s="356">
        <v>0.92</v>
      </c>
      <c r="AA1512" s="356" t="s">
        <v>32</v>
      </c>
      <c r="AB1512" s="356" t="s">
        <v>32</v>
      </c>
      <c r="AC1512" s="356" t="s">
        <v>32</v>
      </c>
      <c r="AD1512" s="356" t="s">
        <v>32</v>
      </c>
      <c r="AE1512" s="356">
        <v>0.92</v>
      </c>
      <c r="AF1512" s="169">
        <v>0.125</v>
      </c>
      <c r="AG1512" s="169" t="s">
        <v>32</v>
      </c>
      <c r="AH1512" s="169">
        <v>0</v>
      </c>
      <c r="AI1512" s="169">
        <v>0.125</v>
      </c>
      <c r="AJ1512" s="356">
        <v>0.92</v>
      </c>
      <c r="AK1512" s="169">
        <v>0.45067264573991</v>
      </c>
      <c r="AL1512" s="169">
        <v>0.643333333333333</v>
      </c>
      <c r="AM1512" s="169">
        <v>0.64218009478673</v>
      </c>
      <c r="AN1512" s="169">
        <v>0.45067264573991</v>
      </c>
      <c r="AO1512" s="168">
        <v>0.99</v>
      </c>
      <c r="AP1512" s="358" t="s">
        <v>32</v>
      </c>
      <c r="AQ1512" s="358">
        <v>1</v>
      </c>
      <c r="AR1512" s="358" t="s">
        <v>32</v>
      </c>
      <c r="AS1512" s="359" t="s">
        <v>32</v>
      </c>
      <c r="AT1512" s="364">
        <v>0.110069253262963</v>
      </c>
      <c r="AU1512" s="361">
        <v>0.113636363636364</v>
      </c>
      <c r="AV1512" s="362">
        <v>0.024390243902439</v>
      </c>
      <c r="AW1512" s="362">
        <v>0.25</v>
      </c>
      <c r="AX1512" s="362">
        <v>0.113636363636364</v>
      </c>
      <c r="AY1512" s="142"/>
      <c r="AZ1512" s="140"/>
    </row>
    <row r="1513" spans="1:52">
      <c r="A1513" s="138"/>
      <c r="B1513" s="142"/>
      <c r="C1513" s="172" t="s">
        <v>2708</v>
      </c>
      <c r="D1513" s="166" t="s">
        <v>26</v>
      </c>
      <c r="E1513" s="166" t="s">
        <v>2709</v>
      </c>
      <c r="F1513" s="167" t="s">
        <v>2875</v>
      </c>
      <c r="G1513" s="178" t="s">
        <v>2876</v>
      </c>
      <c r="H1513" s="178" t="s">
        <v>2876</v>
      </c>
      <c r="I1513" s="178" t="s">
        <v>2876</v>
      </c>
      <c r="J1513" s="178" t="s">
        <v>2876</v>
      </c>
      <c r="K1513" s="168">
        <v>0.9</v>
      </c>
      <c r="L1513" s="169">
        <v>0.925925925925926</v>
      </c>
      <c r="M1513" s="169">
        <v>1</v>
      </c>
      <c r="N1513" s="170">
        <v>1</v>
      </c>
      <c r="O1513" s="170">
        <v>0.925925925925926</v>
      </c>
      <c r="P1513" s="356">
        <v>0.9</v>
      </c>
      <c r="Q1513" s="357">
        <v>0.948795180722892</v>
      </c>
      <c r="R1513" s="169">
        <v>0.949324324324324</v>
      </c>
      <c r="S1513" s="169">
        <v>0.965376782077393</v>
      </c>
      <c r="T1513" s="169">
        <v>0.948795180722892</v>
      </c>
      <c r="U1513" s="356">
        <v>0.9</v>
      </c>
      <c r="V1513" s="169">
        <v>0.8125</v>
      </c>
      <c r="W1513" s="169">
        <v>0.849099099099099</v>
      </c>
      <c r="X1513" s="169">
        <v>0.853360488798371</v>
      </c>
      <c r="Y1513" s="169">
        <v>0.8125</v>
      </c>
      <c r="Z1513" s="356">
        <v>0.92</v>
      </c>
      <c r="AA1513" s="356">
        <v>0.816017316017316</v>
      </c>
      <c r="AB1513" s="356">
        <v>0.728880157170923</v>
      </c>
      <c r="AC1513" s="356">
        <v>0.871186440677966</v>
      </c>
      <c r="AD1513" s="356">
        <v>0.816017316017316</v>
      </c>
      <c r="AE1513" s="356">
        <v>0.92</v>
      </c>
      <c r="AF1513" s="169">
        <v>0.964285714285714</v>
      </c>
      <c r="AG1513" s="169">
        <v>0.923076923076923</v>
      </c>
      <c r="AH1513" s="169">
        <v>0.955555555555556</v>
      </c>
      <c r="AI1513" s="169">
        <v>0.964285714285714</v>
      </c>
      <c r="AJ1513" s="356">
        <v>0.92</v>
      </c>
      <c r="AK1513" s="169">
        <v>0.873451327433628</v>
      </c>
      <c r="AL1513" s="169">
        <v>0.817418677859391</v>
      </c>
      <c r="AM1513" s="169">
        <v>0.885697187312986</v>
      </c>
      <c r="AN1513" s="169">
        <v>0.873451327433628</v>
      </c>
      <c r="AO1513" s="168">
        <v>0.99</v>
      </c>
      <c r="AP1513" s="358">
        <v>1</v>
      </c>
      <c r="AQ1513" s="358">
        <v>1</v>
      </c>
      <c r="AR1513" s="358">
        <v>1</v>
      </c>
      <c r="AS1513" s="359">
        <v>1</v>
      </c>
      <c r="AT1513" s="364">
        <v>0.110069253262963</v>
      </c>
      <c r="AU1513" s="361">
        <v>0.153846153846154</v>
      </c>
      <c r="AV1513" s="362">
        <v>0.0909090909090909</v>
      </c>
      <c r="AW1513" s="362">
        <v>0</v>
      </c>
      <c r="AX1513" s="362">
        <v>0.153846153846154</v>
      </c>
      <c r="AY1513" s="142"/>
      <c r="AZ1513" s="140"/>
    </row>
    <row r="1514" spans="1:52">
      <c r="A1514" s="138"/>
      <c r="B1514" s="142"/>
      <c r="C1514" s="172" t="s">
        <v>2708</v>
      </c>
      <c r="D1514" s="166" t="s">
        <v>26</v>
      </c>
      <c r="E1514" s="166" t="s">
        <v>2709</v>
      </c>
      <c r="F1514" s="167" t="s">
        <v>2877</v>
      </c>
      <c r="G1514" s="178" t="s">
        <v>2877</v>
      </c>
      <c r="H1514" s="178" t="s">
        <v>2877</v>
      </c>
      <c r="I1514" s="178" t="s">
        <v>2877</v>
      </c>
      <c r="J1514" s="178" t="s">
        <v>2877</v>
      </c>
      <c r="K1514" s="168">
        <v>0.9</v>
      </c>
      <c r="L1514" s="169">
        <v>1</v>
      </c>
      <c r="M1514" s="169">
        <v>1</v>
      </c>
      <c r="N1514" s="170">
        <v>0.961538461538462</v>
      </c>
      <c r="O1514" s="170">
        <v>1</v>
      </c>
      <c r="P1514" s="356">
        <v>0.9</v>
      </c>
      <c r="Q1514" s="357">
        <v>0.979310344827586</v>
      </c>
      <c r="R1514" s="169">
        <v>0.987457790641582</v>
      </c>
      <c r="S1514" s="169">
        <v>0.988786952089704</v>
      </c>
      <c r="T1514" s="169">
        <v>0.979310344827586</v>
      </c>
      <c r="U1514" s="356">
        <v>0.9</v>
      </c>
      <c r="V1514" s="169">
        <v>0.895258620689655</v>
      </c>
      <c r="W1514" s="169">
        <v>0.795947901591896</v>
      </c>
      <c r="X1514" s="169">
        <v>0.7782874617737</v>
      </c>
      <c r="Y1514" s="169">
        <v>0.895258620689655</v>
      </c>
      <c r="Z1514" s="356">
        <v>0.92</v>
      </c>
      <c r="AA1514" s="356" t="s">
        <v>32</v>
      </c>
      <c r="AB1514" s="356" t="s">
        <v>32</v>
      </c>
      <c r="AC1514" s="356" t="s">
        <v>32</v>
      </c>
      <c r="AD1514" s="356" t="s">
        <v>32</v>
      </c>
      <c r="AE1514" s="356">
        <v>0.92</v>
      </c>
      <c r="AF1514" s="169">
        <v>0.71875</v>
      </c>
      <c r="AG1514" s="169">
        <v>0.287878787878788</v>
      </c>
      <c r="AH1514" s="169">
        <v>1</v>
      </c>
      <c r="AI1514" s="169">
        <v>0.71875</v>
      </c>
      <c r="AJ1514" s="356">
        <v>0.92</v>
      </c>
      <c r="AK1514" s="169">
        <v>0.955756013745705</v>
      </c>
      <c r="AL1514" s="169">
        <v>0.923781958514231</v>
      </c>
      <c r="AM1514" s="169">
        <v>0.910295616717635</v>
      </c>
      <c r="AN1514" s="169">
        <v>0.955756013745705</v>
      </c>
      <c r="AO1514" s="168">
        <v>0.99</v>
      </c>
      <c r="AP1514" s="358">
        <v>1</v>
      </c>
      <c r="AQ1514" s="358">
        <v>1</v>
      </c>
      <c r="AR1514" s="358">
        <v>1</v>
      </c>
      <c r="AS1514" s="359">
        <v>1</v>
      </c>
      <c r="AT1514" s="364">
        <v>0.110069253262963</v>
      </c>
      <c r="AU1514" s="361">
        <v>0.0140845070422535</v>
      </c>
      <c r="AV1514" s="362">
        <v>0.0593220338983051</v>
      </c>
      <c r="AW1514" s="362">
        <v>0.0434782608695652</v>
      </c>
      <c r="AX1514" s="362">
        <v>0.0140845070422535</v>
      </c>
      <c r="AY1514" s="142"/>
      <c r="AZ1514" s="140"/>
    </row>
    <row r="1515" spans="1:52">
      <c r="A1515" s="138"/>
      <c r="B1515" s="142"/>
      <c r="C1515" s="172" t="s">
        <v>2708</v>
      </c>
      <c r="D1515" s="166" t="s">
        <v>26</v>
      </c>
      <c r="E1515" s="166" t="s">
        <v>2709</v>
      </c>
      <c r="F1515" s="167" t="s">
        <v>2878</v>
      </c>
      <c r="G1515" s="178" t="s">
        <v>2879</v>
      </c>
      <c r="H1515" s="178" t="s">
        <v>2879</v>
      </c>
      <c r="I1515" s="178" t="s">
        <v>2879</v>
      </c>
      <c r="J1515" s="178" t="s">
        <v>2879</v>
      </c>
      <c r="K1515" s="168">
        <v>0.9</v>
      </c>
      <c r="L1515" s="169">
        <v>1</v>
      </c>
      <c r="M1515" s="169">
        <v>1</v>
      </c>
      <c r="N1515" s="170">
        <v>1</v>
      </c>
      <c r="O1515" s="170">
        <v>1</v>
      </c>
      <c r="P1515" s="356">
        <v>0.9</v>
      </c>
      <c r="Q1515" s="357">
        <v>0.963651050080775</v>
      </c>
      <c r="R1515" s="169">
        <v>0.97170837867247</v>
      </c>
      <c r="S1515" s="169">
        <v>0.970401691331924</v>
      </c>
      <c r="T1515" s="169">
        <v>0.963651050080775</v>
      </c>
      <c r="U1515" s="356">
        <v>0.9</v>
      </c>
      <c r="V1515" s="169">
        <v>0.838449111470113</v>
      </c>
      <c r="W1515" s="169">
        <v>0.854189336235038</v>
      </c>
      <c r="X1515" s="169">
        <v>0.892177589852008</v>
      </c>
      <c r="Y1515" s="169">
        <v>0.838449111470113</v>
      </c>
      <c r="Z1515" s="356">
        <v>0.92</v>
      </c>
      <c r="AA1515" s="356">
        <v>0.837053571428571</v>
      </c>
      <c r="AB1515" s="356">
        <v>0.848484848484849</v>
      </c>
      <c r="AC1515" s="356">
        <v>0.845454545454545</v>
      </c>
      <c r="AD1515" s="356">
        <v>0.837053571428571</v>
      </c>
      <c r="AE1515" s="356">
        <v>0.92</v>
      </c>
      <c r="AF1515" s="169">
        <v>1</v>
      </c>
      <c r="AG1515" s="169">
        <v>1</v>
      </c>
      <c r="AH1515" s="169">
        <v>0.984848484848485</v>
      </c>
      <c r="AI1515" s="169">
        <v>1</v>
      </c>
      <c r="AJ1515" s="356">
        <v>0.92</v>
      </c>
      <c r="AK1515" s="169">
        <v>0.895131086142322</v>
      </c>
      <c r="AL1515" s="169">
        <v>0.88659793814433</v>
      </c>
      <c r="AM1515" s="169">
        <v>0.879211697393516</v>
      </c>
      <c r="AN1515" s="169">
        <v>0.895131086142322</v>
      </c>
      <c r="AO1515" s="168">
        <v>0.99</v>
      </c>
      <c r="AP1515" s="358">
        <v>1</v>
      </c>
      <c r="AQ1515" s="358">
        <v>1</v>
      </c>
      <c r="AR1515" s="358">
        <v>1</v>
      </c>
      <c r="AS1515" s="359">
        <v>1</v>
      </c>
      <c r="AT1515" s="364">
        <v>0.110069253262963</v>
      </c>
      <c r="AU1515" s="361">
        <v>0.1</v>
      </c>
      <c r="AV1515" s="362">
        <v>0.375</v>
      </c>
      <c r="AW1515" s="362">
        <v>0</v>
      </c>
      <c r="AX1515" s="362">
        <v>0.1</v>
      </c>
      <c r="AY1515" s="142"/>
      <c r="AZ1515" s="140"/>
    </row>
    <row r="1516" spans="1:52">
      <c r="A1516" s="138"/>
      <c r="B1516" s="142"/>
      <c r="C1516" s="172" t="s">
        <v>2708</v>
      </c>
      <c r="D1516" s="166" t="s">
        <v>26</v>
      </c>
      <c r="E1516" s="166" t="s">
        <v>2709</v>
      </c>
      <c r="F1516" s="167" t="s">
        <v>2880</v>
      </c>
      <c r="G1516" s="178" t="s">
        <v>2881</v>
      </c>
      <c r="H1516" s="178" t="s">
        <v>2881</v>
      </c>
      <c r="I1516" s="178" t="s">
        <v>2881</v>
      </c>
      <c r="J1516" s="178" t="s">
        <v>2881</v>
      </c>
      <c r="K1516" s="168">
        <v>0.9</v>
      </c>
      <c r="L1516" s="169">
        <v>1</v>
      </c>
      <c r="M1516" s="169">
        <v>1</v>
      </c>
      <c r="N1516" s="170">
        <v>1</v>
      </c>
      <c r="O1516" s="170">
        <v>1</v>
      </c>
      <c r="P1516" s="356">
        <v>0.9</v>
      </c>
      <c r="Q1516" s="357">
        <v>0.948082595870206</v>
      </c>
      <c r="R1516" s="169">
        <v>0.97936624907885</v>
      </c>
      <c r="S1516" s="169">
        <v>0.961698584512906</v>
      </c>
      <c r="T1516" s="169">
        <v>0.948082595870206</v>
      </c>
      <c r="U1516" s="356">
        <v>0.9</v>
      </c>
      <c r="V1516" s="169">
        <v>0.820648967551622</v>
      </c>
      <c r="W1516" s="169">
        <v>0.851879145173176</v>
      </c>
      <c r="X1516" s="169">
        <v>0.858451290591174</v>
      </c>
      <c r="Y1516" s="169">
        <v>0.820648967551622</v>
      </c>
      <c r="Z1516" s="356">
        <v>0.92</v>
      </c>
      <c r="AA1516" s="356" t="s">
        <v>32</v>
      </c>
      <c r="AB1516" s="356" t="s">
        <v>32</v>
      </c>
      <c r="AC1516" s="356" t="s">
        <v>32</v>
      </c>
      <c r="AD1516" s="356" t="s">
        <v>32</v>
      </c>
      <c r="AE1516" s="356">
        <v>0.92</v>
      </c>
      <c r="AF1516" s="169">
        <v>1</v>
      </c>
      <c r="AG1516" s="169">
        <v>1</v>
      </c>
      <c r="AH1516" s="169">
        <v>1</v>
      </c>
      <c r="AI1516" s="169">
        <v>1</v>
      </c>
      <c r="AJ1516" s="356">
        <v>0.92</v>
      </c>
      <c r="AK1516" s="169">
        <v>0.892605633802817</v>
      </c>
      <c r="AL1516" s="169">
        <v>0.885777450257922</v>
      </c>
      <c r="AM1516" s="169">
        <v>0.926727726894255</v>
      </c>
      <c r="AN1516" s="169">
        <v>0.892605633802817</v>
      </c>
      <c r="AO1516" s="168">
        <v>0.99</v>
      </c>
      <c r="AP1516" s="358" t="s">
        <v>32</v>
      </c>
      <c r="AQ1516" s="358">
        <v>1</v>
      </c>
      <c r="AR1516" s="358" t="s">
        <v>32</v>
      </c>
      <c r="AS1516" s="359" t="s">
        <v>32</v>
      </c>
      <c r="AT1516" s="364">
        <v>0.110069253262963</v>
      </c>
      <c r="AU1516" s="361">
        <v>0</v>
      </c>
      <c r="AV1516" s="362">
        <v>0.142857142857143</v>
      </c>
      <c r="AW1516" s="362">
        <v>0.117647058823529</v>
      </c>
      <c r="AX1516" s="362">
        <v>0</v>
      </c>
      <c r="AY1516" s="142"/>
      <c r="AZ1516" s="140"/>
    </row>
    <row r="1517" spans="1:52">
      <c r="A1517" s="138"/>
      <c r="B1517" s="142"/>
      <c r="C1517" s="172" t="s">
        <v>2708</v>
      </c>
      <c r="D1517" s="166" t="s">
        <v>26</v>
      </c>
      <c r="E1517" s="166" t="s">
        <v>2709</v>
      </c>
      <c r="F1517" s="167" t="s">
        <v>2882</v>
      </c>
      <c r="G1517" s="178" t="s">
        <v>2883</v>
      </c>
      <c r="H1517" s="178" t="s">
        <v>2883</v>
      </c>
      <c r="I1517" s="178" t="s">
        <v>2883</v>
      </c>
      <c r="J1517" s="178" t="s">
        <v>2883</v>
      </c>
      <c r="K1517" s="168">
        <v>0.9</v>
      </c>
      <c r="L1517" s="169">
        <v>1</v>
      </c>
      <c r="M1517" s="169">
        <v>1</v>
      </c>
      <c r="N1517" s="170">
        <v>1</v>
      </c>
      <c r="O1517" s="170">
        <v>1</v>
      </c>
      <c r="P1517" s="356">
        <v>0.9</v>
      </c>
      <c r="Q1517" s="357">
        <v>0.534206695778748</v>
      </c>
      <c r="R1517" s="169">
        <v>0.448367166813769</v>
      </c>
      <c r="S1517" s="169">
        <v>0.968934911242604</v>
      </c>
      <c r="T1517" s="169">
        <v>0.534206695778748</v>
      </c>
      <c r="U1517" s="356">
        <v>0.9</v>
      </c>
      <c r="V1517" s="169">
        <v>0.96943231441048</v>
      </c>
      <c r="W1517" s="169">
        <v>0.971756398940865</v>
      </c>
      <c r="X1517" s="169">
        <v>0.931952662721893</v>
      </c>
      <c r="Y1517" s="169">
        <v>0.96943231441048</v>
      </c>
      <c r="Z1517" s="356">
        <v>0.92</v>
      </c>
      <c r="AA1517" s="356" t="s">
        <v>32</v>
      </c>
      <c r="AB1517" s="356" t="s">
        <v>32</v>
      </c>
      <c r="AC1517" s="356" t="s">
        <v>32</v>
      </c>
      <c r="AD1517" s="356" t="s">
        <v>32</v>
      </c>
      <c r="AE1517" s="356">
        <v>0.92</v>
      </c>
      <c r="AF1517" s="169">
        <v>1</v>
      </c>
      <c r="AG1517" s="169">
        <v>0.866666666666667</v>
      </c>
      <c r="AH1517" s="169">
        <v>1</v>
      </c>
      <c r="AI1517" s="169">
        <v>1</v>
      </c>
      <c r="AJ1517" s="356">
        <v>0.92</v>
      </c>
      <c r="AK1517" s="169">
        <v>0.98328488372093</v>
      </c>
      <c r="AL1517" s="169">
        <v>0.984112974404237</v>
      </c>
      <c r="AM1517" s="169">
        <v>0.986686390532544</v>
      </c>
      <c r="AN1517" s="169">
        <v>0.98328488372093</v>
      </c>
      <c r="AO1517" s="168">
        <v>0.99</v>
      </c>
      <c r="AP1517" s="358">
        <v>1</v>
      </c>
      <c r="AQ1517" s="358">
        <v>1</v>
      </c>
      <c r="AR1517" s="358">
        <v>1</v>
      </c>
      <c r="AS1517" s="359">
        <v>1</v>
      </c>
      <c r="AT1517" s="364">
        <v>0.110069253262963</v>
      </c>
      <c r="AU1517" s="361">
        <v>0</v>
      </c>
      <c r="AV1517" s="362">
        <v>0.363636363636364</v>
      </c>
      <c r="AW1517" s="362">
        <v>0.0714285714285714</v>
      </c>
      <c r="AX1517" s="362">
        <v>0</v>
      </c>
      <c r="AY1517" s="142"/>
      <c r="AZ1517" s="140"/>
    </row>
    <row r="1518" spans="1:52">
      <c r="A1518" s="138"/>
      <c r="B1518" s="142"/>
      <c r="C1518" s="172" t="s">
        <v>2708</v>
      </c>
      <c r="D1518" s="166" t="s">
        <v>26</v>
      </c>
      <c r="E1518" s="166" t="s">
        <v>2709</v>
      </c>
      <c r="F1518" s="167" t="s">
        <v>2884</v>
      </c>
      <c r="G1518" s="178" t="s">
        <v>2885</v>
      </c>
      <c r="H1518" s="178" t="s">
        <v>2885</v>
      </c>
      <c r="I1518" s="178" t="s">
        <v>2885</v>
      </c>
      <c r="J1518" s="178" t="s">
        <v>2885</v>
      </c>
      <c r="K1518" s="168">
        <v>0.9</v>
      </c>
      <c r="L1518" s="169">
        <v>1</v>
      </c>
      <c r="M1518" s="169">
        <v>1</v>
      </c>
      <c r="N1518" s="170">
        <v>1</v>
      </c>
      <c r="O1518" s="170">
        <v>1</v>
      </c>
      <c r="P1518" s="356">
        <v>0.9</v>
      </c>
      <c r="Q1518" s="357">
        <v>0.990795529257068</v>
      </c>
      <c r="R1518" s="169">
        <v>0.990946502057613</v>
      </c>
      <c r="S1518" s="169">
        <v>0.994334277620397</v>
      </c>
      <c r="T1518" s="169">
        <v>0.990795529257068</v>
      </c>
      <c r="U1518" s="356">
        <v>0.9</v>
      </c>
      <c r="V1518" s="169">
        <v>0.694937541091387</v>
      </c>
      <c r="W1518" s="169">
        <v>0.636213991769547</v>
      </c>
      <c r="X1518" s="169">
        <v>0.936260623229462</v>
      </c>
      <c r="Y1518" s="169">
        <v>0.694937541091387</v>
      </c>
      <c r="Z1518" s="356">
        <v>0.92</v>
      </c>
      <c r="AA1518" s="356" t="s">
        <v>32</v>
      </c>
      <c r="AB1518" s="356" t="s">
        <v>32</v>
      </c>
      <c r="AC1518" s="356" t="s">
        <v>32</v>
      </c>
      <c r="AD1518" s="356" t="s">
        <v>32</v>
      </c>
      <c r="AE1518" s="356">
        <v>0.92</v>
      </c>
      <c r="AF1518" s="169">
        <v>1</v>
      </c>
      <c r="AG1518" s="169">
        <v>1</v>
      </c>
      <c r="AH1518" s="169">
        <v>1</v>
      </c>
      <c r="AI1518" s="169">
        <v>1</v>
      </c>
      <c r="AJ1518" s="356">
        <v>0.92</v>
      </c>
      <c r="AK1518" s="169">
        <v>0.918032786885246</v>
      </c>
      <c r="AL1518" s="169">
        <v>0.94156378600823</v>
      </c>
      <c r="AM1518" s="169">
        <v>0.981586402266289</v>
      </c>
      <c r="AN1518" s="169">
        <v>0.918032786885246</v>
      </c>
      <c r="AO1518" s="168">
        <v>0.99</v>
      </c>
      <c r="AP1518" s="358">
        <v>1</v>
      </c>
      <c r="AQ1518" s="358">
        <v>1</v>
      </c>
      <c r="AR1518" s="358">
        <v>1</v>
      </c>
      <c r="AS1518" s="359">
        <v>1</v>
      </c>
      <c r="AT1518" s="364">
        <v>0.110069253262963</v>
      </c>
      <c r="AU1518" s="361">
        <v>0.2</v>
      </c>
      <c r="AV1518" s="362">
        <v>0</v>
      </c>
      <c r="AW1518" s="362">
        <v>0</v>
      </c>
      <c r="AX1518" s="362">
        <v>0.2</v>
      </c>
      <c r="AY1518" s="142"/>
      <c r="AZ1518" s="140"/>
    </row>
    <row r="1519" spans="1:52">
      <c r="A1519" s="138"/>
      <c r="B1519" s="142"/>
      <c r="C1519" s="172" t="s">
        <v>2708</v>
      </c>
      <c r="D1519" s="166" t="s">
        <v>26</v>
      </c>
      <c r="E1519" s="166" t="s">
        <v>2709</v>
      </c>
      <c r="F1519" s="167" t="s">
        <v>2886</v>
      </c>
      <c r="G1519" s="178" t="s">
        <v>2887</v>
      </c>
      <c r="H1519" s="178" t="s">
        <v>2887</v>
      </c>
      <c r="I1519" s="178" t="s">
        <v>2887</v>
      </c>
      <c r="J1519" s="178" t="s">
        <v>2887</v>
      </c>
      <c r="K1519" s="168">
        <v>0.9</v>
      </c>
      <c r="L1519" s="169">
        <v>0.976744186046512</v>
      </c>
      <c r="M1519" s="169">
        <v>0.971428571428571</v>
      </c>
      <c r="N1519" s="170">
        <v>0.948717948717949</v>
      </c>
      <c r="O1519" s="170">
        <v>0.976744186046512</v>
      </c>
      <c r="P1519" s="356">
        <v>0.9</v>
      </c>
      <c r="Q1519" s="357">
        <v>0.839188803199086</v>
      </c>
      <c r="R1519" s="169">
        <v>0.850538854225752</v>
      </c>
      <c r="S1519" s="169">
        <v>0.849682954121596</v>
      </c>
      <c r="T1519" s="169">
        <v>0.839188803199086</v>
      </c>
      <c r="U1519" s="356">
        <v>0.9</v>
      </c>
      <c r="V1519" s="169">
        <v>0.596401028277635</v>
      </c>
      <c r="W1519" s="169">
        <v>0.668179239931934</v>
      </c>
      <c r="X1519" s="169">
        <v>0.793360686311078</v>
      </c>
      <c r="Y1519" s="169">
        <v>0.596401028277635</v>
      </c>
      <c r="Z1519" s="356">
        <v>0.92</v>
      </c>
      <c r="AA1519" s="356">
        <v>1</v>
      </c>
      <c r="AB1519" s="356" t="s">
        <v>32</v>
      </c>
      <c r="AC1519" s="356" t="s">
        <v>32</v>
      </c>
      <c r="AD1519" s="356">
        <v>1</v>
      </c>
      <c r="AE1519" s="356">
        <v>0.92</v>
      </c>
      <c r="AF1519" s="169">
        <v>0.823076923076923</v>
      </c>
      <c r="AG1519" s="169">
        <v>0.72</v>
      </c>
      <c r="AH1519" s="169">
        <v>0.852380952380952</v>
      </c>
      <c r="AI1519" s="169">
        <v>0.823076923076923</v>
      </c>
      <c r="AJ1519" s="356">
        <v>0.92</v>
      </c>
      <c r="AK1519" s="169">
        <v>0.762120782534732</v>
      </c>
      <c r="AL1519" s="169">
        <v>0.885138967668746</v>
      </c>
      <c r="AM1519" s="169">
        <v>0.876165609847072</v>
      </c>
      <c r="AN1519" s="169">
        <v>0.762120782534732</v>
      </c>
      <c r="AO1519" s="168">
        <v>0.99</v>
      </c>
      <c r="AP1519" s="358">
        <v>1</v>
      </c>
      <c r="AQ1519" s="358">
        <v>1</v>
      </c>
      <c r="AR1519" s="358">
        <v>1</v>
      </c>
      <c r="AS1519" s="359">
        <v>1</v>
      </c>
      <c r="AT1519" s="364">
        <v>0.110069253262963</v>
      </c>
      <c r="AU1519" s="361">
        <v>0.1</v>
      </c>
      <c r="AV1519" s="362">
        <v>0.0833333333333333</v>
      </c>
      <c r="AW1519" s="362">
        <v>0.1</v>
      </c>
      <c r="AX1519" s="362">
        <v>0.1</v>
      </c>
      <c r="AY1519" s="142"/>
      <c r="AZ1519" s="140"/>
    </row>
    <row r="1520" spans="1:52">
      <c r="A1520" s="138"/>
      <c r="B1520" s="142"/>
      <c r="C1520" s="172" t="s">
        <v>2708</v>
      </c>
      <c r="D1520" s="166" t="s">
        <v>26</v>
      </c>
      <c r="E1520" s="166" t="s">
        <v>2709</v>
      </c>
      <c r="F1520" s="167" t="s">
        <v>2888</v>
      </c>
      <c r="G1520" s="178" t="s">
        <v>2889</v>
      </c>
      <c r="H1520" s="178" t="s">
        <v>2889</v>
      </c>
      <c r="I1520" s="178" t="s">
        <v>2889</v>
      </c>
      <c r="J1520" s="178" t="s">
        <v>2889</v>
      </c>
      <c r="K1520" s="168">
        <v>0.9</v>
      </c>
      <c r="L1520" s="169">
        <v>1</v>
      </c>
      <c r="M1520" s="169">
        <v>1</v>
      </c>
      <c r="N1520" s="170">
        <v>1</v>
      </c>
      <c r="O1520" s="170">
        <v>1</v>
      </c>
      <c r="P1520" s="356">
        <v>0.9</v>
      </c>
      <c r="Q1520" s="357">
        <v>1</v>
      </c>
      <c r="R1520" s="169">
        <v>1</v>
      </c>
      <c r="S1520" s="169">
        <v>0.2</v>
      </c>
      <c r="T1520" s="169">
        <v>1</v>
      </c>
      <c r="U1520" s="356">
        <v>0.9</v>
      </c>
      <c r="V1520" s="169">
        <v>0.333333333333333</v>
      </c>
      <c r="W1520" s="169">
        <v>0</v>
      </c>
      <c r="X1520" s="169">
        <v>0.2</v>
      </c>
      <c r="Y1520" s="169">
        <v>0.333333333333333</v>
      </c>
      <c r="Z1520" s="356">
        <v>0.92</v>
      </c>
      <c r="AA1520" s="356" t="s">
        <v>32</v>
      </c>
      <c r="AB1520" s="356" t="s">
        <v>32</v>
      </c>
      <c r="AC1520" s="356" t="s">
        <v>32</v>
      </c>
      <c r="AD1520" s="356" t="s">
        <v>32</v>
      </c>
      <c r="AE1520" s="356">
        <v>0.92</v>
      </c>
      <c r="AF1520" s="169">
        <v>0</v>
      </c>
      <c r="AG1520" s="169">
        <v>0</v>
      </c>
      <c r="AH1520" s="169">
        <v>0</v>
      </c>
      <c r="AI1520" s="169">
        <v>0</v>
      </c>
      <c r="AJ1520" s="356">
        <v>0.92</v>
      </c>
      <c r="AK1520" s="169">
        <v>0.911709455228554</v>
      </c>
      <c r="AL1520" s="169">
        <v>0.863425925925926</v>
      </c>
      <c r="AM1520" s="169">
        <v>0.51518691588785</v>
      </c>
      <c r="AN1520" s="169">
        <v>0.911709455228554</v>
      </c>
      <c r="AO1520" s="168">
        <v>0.99</v>
      </c>
      <c r="AP1520" s="358">
        <v>1</v>
      </c>
      <c r="AQ1520" s="358">
        <v>1</v>
      </c>
      <c r="AR1520" s="358">
        <v>1</v>
      </c>
      <c r="AS1520" s="359">
        <v>1</v>
      </c>
      <c r="AT1520" s="364">
        <v>0.110069253262963</v>
      </c>
      <c r="AU1520" s="361">
        <v>0</v>
      </c>
      <c r="AV1520" s="362">
        <v>0.25</v>
      </c>
      <c r="AW1520" s="362">
        <v>0</v>
      </c>
      <c r="AX1520" s="362">
        <v>0</v>
      </c>
      <c r="AY1520" s="142"/>
      <c r="AZ1520" s="140"/>
    </row>
    <row r="1521" spans="1:52">
      <c r="A1521" s="138"/>
      <c r="B1521" s="142"/>
      <c r="C1521" s="172" t="s">
        <v>2708</v>
      </c>
      <c r="D1521" s="166" t="s">
        <v>26</v>
      </c>
      <c r="E1521" s="166" t="s">
        <v>2709</v>
      </c>
      <c r="F1521" s="167" t="s">
        <v>2890</v>
      </c>
      <c r="G1521" s="178" t="s">
        <v>2891</v>
      </c>
      <c r="H1521" s="178" t="s">
        <v>2891</v>
      </c>
      <c r="I1521" s="178" t="s">
        <v>2891</v>
      </c>
      <c r="J1521" s="178" t="s">
        <v>2891</v>
      </c>
      <c r="K1521" s="168">
        <v>0.9</v>
      </c>
      <c r="L1521" s="169">
        <v>0.952380952380952</v>
      </c>
      <c r="M1521" s="169">
        <v>1</v>
      </c>
      <c r="N1521" s="170">
        <v>1</v>
      </c>
      <c r="O1521" s="170">
        <v>0.952380952380952</v>
      </c>
      <c r="P1521" s="356">
        <v>0.9</v>
      </c>
      <c r="Q1521" s="357">
        <v>0.995049504950495</v>
      </c>
      <c r="R1521" s="169">
        <v>0.99488926746167</v>
      </c>
      <c r="S1521" s="169">
        <v>0.999080882352941</v>
      </c>
      <c r="T1521" s="169">
        <v>0.995049504950495</v>
      </c>
      <c r="U1521" s="356">
        <v>0.9</v>
      </c>
      <c r="V1521" s="169">
        <v>0.947666195190948</v>
      </c>
      <c r="W1521" s="169">
        <v>0.960817717206133</v>
      </c>
      <c r="X1521" s="169">
        <v>0.983455882352941</v>
      </c>
      <c r="Y1521" s="169">
        <v>0.947666195190948</v>
      </c>
      <c r="Z1521" s="356">
        <v>0.92</v>
      </c>
      <c r="AA1521" s="356" t="s">
        <v>32</v>
      </c>
      <c r="AB1521" s="356" t="s">
        <v>32</v>
      </c>
      <c r="AC1521" s="356" t="s">
        <v>32</v>
      </c>
      <c r="AD1521" s="356" t="s">
        <v>32</v>
      </c>
      <c r="AE1521" s="356">
        <v>0.92</v>
      </c>
      <c r="AF1521" s="169">
        <v>1</v>
      </c>
      <c r="AG1521" s="169">
        <v>0.981132075471698</v>
      </c>
      <c r="AH1521" s="169">
        <v>1</v>
      </c>
      <c r="AI1521" s="169">
        <v>1</v>
      </c>
      <c r="AJ1521" s="356">
        <v>0.92</v>
      </c>
      <c r="AK1521" s="169">
        <v>0.973239436619718</v>
      </c>
      <c r="AL1521" s="169">
        <v>0.971890971039182</v>
      </c>
      <c r="AM1521" s="169">
        <v>0.994485294117647</v>
      </c>
      <c r="AN1521" s="169">
        <v>0.973239436619718</v>
      </c>
      <c r="AO1521" s="168">
        <v>0.99</v>
      </c>
      <c r="AP1521" s="358">
        <v>1</v>
      </c>
      <c r="AQ1521" s="358">
        <v>1</v>
      </c>
      <c r="AR1521" s="358">
        <v>1</v>
      </c>
      <c r="AS1521" s="359">
        <v>1</v>
      </c>
      <c r="AT1521" s="364">
        <v>0.110069253262963</v>
      </c>
      <c r="AU1521" s="361">
        <v>0</v>
      </c>
      <c r="AV1521" s="362">
        <v>0.571428571428571</v>
      </c>
      <c r="AW1521" s="362">
        <v>0.375</v>
      </c>
      <c r="AX1521" s="362">
        <v>0</v>
      </c>
      <c r="AY1521" s="142"/>
      <c r="AZ1521" s="140"/>
    </row>
    <row r="1522" spans="1:52">
      <c r="A1522" s="138"/>
      <c r="B1522" s="142"/>
      <c r="C1522" s="172" t="s">
        <v>2708</v>
      </c>
      <c r="D1522" s="166" t="s">
        <v>26</v>
      </c>
      <c r="E1522" s="166" t="s">
        <v>2709</v>
      </c>
      <c r="F1522" s="167" t="s">
        <v>2892</v>
      </c>
      <c r="G1522" s="178" t="s">
        <v>2893</v>
      </c>
      <c r="H1522" s="178" t="s">
        <v>2893</v>
      </c>
      <c r="I1522" s="178" t="s">
        <v>2893</v>
      </c>
      <c r="J1522" s="178" t="s">
        <v>2893</v>
      </c>
      <c r="K1522" s="168">
        <v>0.9</v>
      </c>
      <c r="L1522" s="169">
        <v>1</v>
      </c>
      <c r="M1522" s="169">
        <v>1</v>
      </c>
      <c r="N1522" s="170">
        <v>1</v>
      </c>
      <c r="O1522" s="170">
        <v>1</v>
      </c>
      <c r="P1522" s="356">
        <v>0.9</v>
      </c>
      <c r="Q1522" s="357">
        <v>0.997659906396256</v>
      </c>
      <c r="R1522" s="169">
        <v>0.948917748917749</v>
      </c>
      <c r="S1522" s="169">
        <v>0.982456140350877</v>
      </c>
      <c r="T1522" s="169">
        <v>0.997659906396256</v>
      </c>
      <c r="U1522" s="356">
        <v>0.9</v>
      </c>
      <c r="V1522" s="169">
        <v>0.914196567862715</v>
      </c>
      <c r="W1522" s="169">
        <v>0.891774891774892</v>
      </c>
      <c r="X1522" s="169">
        <v>0.886939571150097</v>
      </c>
      <c r="Y1522" s="169">
        <v>0.914196567862715</v>
      </c>
      <c r="Z1522" s="356">
        <v>0.92</v>
      </c>
      <c r="AA1522" s="356" t="s">
        <v>32</v>
      </c>
      <c r="AB1522" s="356" t="s">
        <v>32</v>
      </c>
      <c r="AC1522" s="356" t="s">
        <v>32</v>
      </c>
      <c r="AD1522" s="356" t="s">
        <v>32</v>
      </c>
      <c r="AE1522" s="356">
        <v>0.92</v>
      </c>
      <c r="AF1522" s="169">
        <v>1</v>
      </c>
      <c r="AG1522" s="169">
        <v>1</v>
      </c>
      <c r="AH1522" s="169">
        <v>1</v>
      </c>
      <c r="AI1522" s="169">
        <v>1</v>
      </c>
      <c r="AJ1522" s="356">
        <v>0.92</v>
      </c>
      <c r="AK1522" s="169">
        <v>0.952529182879377</v>
      </c>
      <c r="AL1522" s="169">
        <v>0.944588744588745</v>
      </c>
      <c r="AM1522" s="169">
        <v>0.947419668938656</v>
      </c>
      <c r="AN1522" s="169">
        <v>0.952529182879377</v>
      </c>
      <c r="AO1522" s="168">
        <v>0.99</v>
      </c>
      <c r="AP1522" s="358">
        <v>1</v>
      </c>
      <c r="AQ1522" s="358">
        <v>1</v>
      </c>
      <c r="AR1522" s="358">
        <v>1</v>
      </c>
      <c r="AS1522" s="359">
        <v>1</v>
      </c>
      <c r="AT1522" s="364">
        <v>0.110069253262963</v>
      </c>
      <c r="AU1522" s="361">
        <v>0.0666666666666667</v>
      </c>
      <c r="AV1522" s="362">
        <v>0.142857142857143</v>
      </c>
      <c r="AW1522" s="362">
        <v>0</v>
      </c>
      <c r="AX1522" s="362">
        <v>0.0666666666666667</v>
      </c>
      <c r="AY1522" s="142"/>
      <c r="AZ1522" s="140"/>
    </row>
    <row r="1523" spans="1:52">
      <c r="A1523" s="138"/>
      <c r="B1523" s="142"/>
      <c r="C1523" s="172" t="s">
        <v>2708</v>
      </c>
      <c r="D1523" s="166" t="s">
        <v>26</v>
      </c>
      <c r="E1523" s="166" t="s">
        <v>2709</v>
      </c>
      <c r="F1523" s="167" t="s">
        <v>2894</v>
      </c>
      <c r="G1523" s="178" t="s">
        <v>2895</v>
      </c>
      <c r="H1523" s="178" t="s">
        <v>2895</v>
      </c>
      <c r="I1523" s="178" t="s">
        <v>2895</v>
      </c>
      <c r="J1523" s="178" t="s">
        <v>2895</v>
      </c>
      <c r="K1523" s="168">
        <v>0.9</v>
      </c>
      <c r="L1523" s="169">
        <v>1</v>
      </c>
      <c r="M1523" s="169">
        <v>1</v>
      </c>
      <c r="N1523" s="170">
        <v>1</v>
      </c>
      <c r="O1523" s="170">
        <v>1</v>
      </c>
      <c r="P1523" s="356">
        <v>0.9</v>
      </c>
      <c r="Q1523" s="357">
        <v>0.999459751485683</v>
      </c>
      <c r="R1523" s="169">
        <v>0.999399038461538</v>
      </c>
      <c r="S1523" s="169">
        <v>0.999446902654867</v>
      </c>
      <c r="T1523" s="169">
        <v>0.999459751485683</v>
      </c>
      <c r="U1523" s="356">
        <v>0.9</v>
      </c>
      <c r="V1523" s="169">
        <v>0.984332793084819</v>
      </c>
      <c r="W1523" s="169">
        <v>0.989182692307692</v>
      </c>
      <c r="X1523" s="169">
        <v>0.990597345132743</v>
      </c>
      <c r="Y1523" s="169">
        <v>0.984332793084819</v>
      </c>
      <c r="Z1523" s="356">
        <v>0.92</v>
      </c>
      <c r="AA1523" s="356" t="s">
        <v>32</v>
      </c>
      <c r="AB1523" s="356" t="s">
        <v>32</v>
      </c>
      <c r="AC1523" s="356" t="s">
        <v>32</v>
      </c>
      <c r="AD1523" s="356" t="s">
        <v>32</v>
      </c>
      <c r="AE1523" s="356">
        <v>0.92</v>
      </c>
      <c r="AF1523" s="169">
        <v>0.869565217391304</v>
      </c>
      <c r="AG1523" s="169">
        <v>0.916666666666667</v>
      </c>
      <c r="AH1523" s="169">
        <v>1</v>
      </c>
      <c r="AI1523" s="169">
        <v>0.869565217391304</v>
      </c>
      <c r="AJ1523" s="356">
        <v>0.92</v>
      </c>
      <c r="AK1523" s="169">
        <v>0.988120950323974</v>
      </c>
      <c r="AL1523" s="169">
        <v>0.993389423076923</v>
      </c>
      <c r="AM1523" s="169">
        <v>0.995575221238938</v>
      </c>
      <c r="AN1523" s="169">
        <v>0.988120950323974</v>
      </c>
      <c r="AO1523" s="168">
        <v>0.99</v>
      </c>
      <c r="AP1523" s="358">
        <v>1</v>
      </c>
      <c r="AQ1523" s="358">
        <v>1</v>
      </c>
      <c r="AR1523" s="358">
        <v>1</v>
      </c>
      <c r="AS1523" s="359">
        <v>1</v>
      </c>
      <c r="AT1523" s="364">
        <v>0.110069253262963</v>
      </c>
      <c r="AU1523" s="361">
        <v>0</v>
      </c>
      <c r="AV1523" s="362">
        <v>0.157894736842105</v>
      </c>
      <c r="AW1523" s="362">
        <v>0</v>
      </c>
      <c r="AX1523" s="362">
        <v>0</v>
      </c>
      <c r="AY1523" s="142"/>
      <c r="AZ1523" s="140"/>
    </row>
    <row r="1524" spans="1:52">
      <c r="A1524" s="138"/>
      <c r="B1524" s="142"/>
      <c r="C1524" s="172" t="s">
        <v>2708</v>
      </c>
      <c r="D1524" s="166" t="s">
        <v>26</v>
      </c>
      <c r="E1524" s="166" t="s">
        <v>2709</v>
      </c>
      <c r="F1524" s="167" t="s">
        <v>2896</v>
      </c>
      <c r="G1524" s="178" t="s">
        <v>2897</v>
      </c>
      <c r="H1524" s="178" t="s">
        <v>2897</v>
      </c>
      <c r="I1524" s="178" t="s">
        <v>2897</v>
      </c>
      <c r="J1524" s="178" t="s">
        <v>2897</v>
      </c>
      <c r="K1524" s="168">
        <v>0.9</v>
      </c>
      <c r="L1524" s="169">
        <v>0.978723404255319</v>
      </c>
      <c r="M1524" s="169">
        <v>1</v>
      </c>
      <c r="N1524" s="170">
        <v>0.957446808510638</v>
      </c>
      <c r="O1524" s="170">
        <v>0.978723404255319</v>
      </c>
      <c r="P1524" s="356">
        <v>0.9</v>
      </c>
      <c r="Q1524" s="357">
        <v>0.958555358200118</v>
      </c>
      <c r="R1524" s="169">
        <v>0.92536855036855</v>
      </c>
      <c r="S1524" s="169">
        <v>0.976351351351351</v>
      </c>
      <c r="T1524" s="169">
        <v>0.958555358200118</v>
      </c>
      <c r="U1524" s="356">
        <v>0.9</v>
      </c>
      <c r="V1524" s="169">
        <v>0.933688573120189</v>
      </c>
      <c r="W1524" s="169">
        <v>0.9247542997543</v>
      </c>
      <c r="X1524" s="169">
        <v>0.919294294294294</v>
      </c>
      <c r="Y1524" s="169">
        <v>0.933688573120189</v>
      </c>
      <c r="Z1524" s="356">
        <v>0.92</v>
      </c>
      <c r="AA1524" s="356" t="s">
        <v>32</v>
      </c>
      <c r="AB1524" s="356" t="s">
        <v>32</v>
      </c>
      <c r="AC1524" s="356" t="s">
        <v>32</v>
      </c>
      <c r="AD1524" s="356" t="s">
        <v>32</v>
      </c>
      <c r="AE1524" s="356">
        <v>0.92</v>
      </c>
      <c r="AF1524" s="169">
        <v>0.986449864498645</v>
      </c>
      <c r="AG1524" s="169">
        <v>0.763285024154589</v>
      </c>
      <c r="AH1524" s="169">
        <v>0.997142857142857</v>
      </c>
      <c r="AI1524" s="169">
        <v>0.986449864498645</v>
      </c>
      <c r="AJ1524" s="356">
        <v>0.92</v>
      </c>
      <c r="AK1524" s="169">
        <v>0.976099144290351</v>
      </c>
      <c r="AL1524" s="169">
        <v>0.968673218673219</v>
      </c>
      <c r="AM1524" s="169">
        <v>0.969219219219219</v>
      </c>
      <c r="AN1524" s="169">
        <v>0.976099144290351</v>
      </c>
      <c r="AO1524" s="168">
        <v>0.99</v>
      </c>
      <c r="AP1524" s="358">
        <v>1</v>
      </c>
      <c r="AQ1524" s="358">
        <v>1</v>
      </c>
      <c r="AR1524" s="358">
        <v>1</v>
      </c>
      <c r="AS1524" s="359">
        <v>1</v>
      </c>
      <c r="AT1524" s="364">
        <v>0.110069253262963</v>
      </c>
      <c r="AU1524" s="361">
        <v>0.0714285714285714</v>
      </c>
      <c r="AV1524" s="362">
        <v>0.75</v>
      </c>
      <c r="AW1524" s="362">
        <v>0.142857142857143</v>
      </c>
      <c r="AX1524" s="362">
        <v>0.0714285714285714</v>
      </c>
      <c r="AY1524" s="142"/>
      <c r="AZ1524" s="140"/>
    </row>
    <row r="1525" spans="1:52">
      <c r="A1525" s="138"/>
      <c r="B1525" s="142"/>
      <c r="C1525" s="172" t="s">
        <v>2708</v>
      </c>
      <c r="D1525" s="166" t="s">
        <v>26</v>
      </c>
      <c r="E1525" s="166" t="s">
        <v>2709</v>
      </c>
      <c r="F1525" s="167" t="s">
        <v>2898</v>
      </c>
      <c r="G1525" s="178" t="s">
        <v>2899</v>
      </c>
      <c r="H1525" s="178" t="s">
        <v>2899</v>
      </c>
      <c r="I1525" s="178" t="s">
        <v>2899</v>
      </c>
      <c r="J1525" s="178" t="s">
        <v>2899</v>
      </c>
      <c r="K1525" s="168">
        <v>0.9</v>
      </c>
      <c r="L1525" s="169">
        <v>0.967741935483871</v>
      </c>
      <c r="M1525" s="169">
        <v>1</v>
      </c>
      <c r="N1525" s="170">
        <v>0.962962962962963</v>
      </c>
      <c r="O1525" s="170">
        <v>0.967741935483871</v>
      </c>
      <c r="P1525" s="356">
        <v>0.9</v>
      </c>
      <c r="Q1525" s="357">
        <v>0.979032258064516</v>
      </c>
      <c r="R1525" s="169">
        <v>0.977859778597786</v>
      </c>
      <c r="S1525" s="169">
        <v>0.965400271370421</v>
      </c>
      <c r="T1525" s="169">
        <v>0.979032258064516</v>
      </c>
      <c r="U1525" s="356">
        <v>0.9</v>
      </c>
      <c r="V1525" s="169">
        <v>0.920967741935484</v>
      </c>
      <c r="W1525" s="169">
        <v>0.923124231242312</v>
      </c>
      <c r="X1525" s="169">
        <v>0.919945725915875</v>
      </c>
      <c r="Y1525" s="169">
        <v>0.920967741935484</v>
      </c>
      <c r="Z1525" s="356">
        <v>0.92</v>
      </c>
      <c r="AA1525" s="356" t="s">
        <v>32</v>
      </c>
      <c r="AB1525" s="356" t="s">
        <v>32</v>
      </c>
      <c r="AC1525" s="356" t="s">
        <v>32</v>
      </c>
      <c r="AD1525" s="356" t="s">
        <v>32</v>
      </c>
      <c r="AE1525" s="356">
        <v>0.92</v>
      </c>
      <c r="AF1525" s="169">
        <v>1</v>
      </c>
      <c r="AG1525" s="169">
        <v>0.567669172932331</v>
      </c>
      <c r="AH1525" s="169">
        <v>0.971428571428571</v>
      </c>
      <c r="AI1525" s="169">
        <v>1</v>
      </c>
      <c r="AJ1525" s="356">
        <v>0.92</v>
      </c>
      <c r="AK1525" s="169">
        <v>0.952201933404941</v>
      </c>
      <c r="AL1525" s="169">
        <v>0.952029520295203</v>
      </c>
      <c r="AM1525" s="169">
        <v>0.959972862957938</v>
      </c>
      <c r="AN1525" s="169">
        <v>0.952201933404941</v>
      </c>
      <c r="AO1525" s="168">
        <v>0.99</v>
      </c>
      <c r="AP1525" s="358">
        <v>1</v>
      </c>
      <c r="AQ1525" s="358">
        <v>1</v>
      </c>
      <c r="AR1525" s="358">
        <v>1</v>
      </c>
      <c r="AS1525" s="359">
        <v>1</v>
      </c>
      <c r="AT1525" s="364">
        <v>0.110069253262963</v>
      </c>
      <c r="AU1525" s="361">
        <v>0.0714285714285714</v>
      </c>
      <c r="AV1525" s="362">
        <v>0.0272727272727273</v>
      </c>
      <c r="AW1525" s="362">
        <v>0.0983606557377049</v>
      </c>
      <c r="AX1525" s="362">
        <v>0.0714285714285714</v>
      </c>
      <c r="AY1525" s="142"/>
      <c r="AZ1525" s="140"/>
    </row>
    <row r="1526" spans="1:52">
      <c r="A1526" s="138"/>
      <c r="B1526" s="142"/>
      <c r="C1526" s="172" t="s">
        <v>2708</v>
      </c>
      <c r="D1526" s="166" t="s">
        <v>26</v>
      </c>
      <c r="E1526" s="166" t="s">
        <v>2709</v>
      </c>
      <c r="F1526" s="167" t="s">
        <v>2900</v>
      </c>
      <c r="G1526" s="178" t="s">
        <v>2901</v>
      </c>
      <c r="H1526" s="178" t="s">
        <v>2901</v>
      </c>
      <c r="I1526" s="178" t="s">
        <v>2901</v>
      </c>
      <c r="J1526" s="178" t="s">
        <v>2901</v>
      </c>
      <c r="K1526" s="168">
        <v>0.9</v>
      </c>
      <c r="L1526" s="169">
        <v>1</v>
      </c>
      <c r="M1526" s="169">
        <v>1</v>
      </c>
      <c r="N1526" s="170">
        <v>1</v>
      </c>
      <c r="O1526" s="170">
        <v>1</v>
      </c>
      <c r="P1526" s="356">
        <v>0.9</v>
      </c>
      <c r="Q1526" s="357">
        <v>0.993670886075949</v>
      </c>
      <c r="R1526" s="169">
        <v>0.982628398791541</v>
      </c>
      <c r="S1526" s="169">
        <v>0.993079584775087</v>
      </c>
      <c r="T1526" s="169">
        <v>0.993670886075949</v>
      </c>
      <c r="U1526" s="356">
        <v>0.9</v>
      </c>
      <c r="V1526" s="169">
        <v>0.800632911392405</v>
      </c>
      <c r="W1526" s="169">
        <v>0.861027190332326</v>
      </c>
      <c r="X1526" s="169">
        <v>0.846020761245675</v>
      </c>
      <c r="Y1526" s="169">
        <v>0.800632911392405</v>
      </c>
      <c r="Z1526" s="356">
        <v>0.92</v>
      </c>
      <c r="AA1526" s="356" t="s">
        <v>32</v>
      </c>
      <c r="AB1526" s="356" t="s">
        <v>32</v>
      </c>
      <c r="AC1526" s="356" t="s">
        <v>32</v>
      </c>
      <c r="AD1526" s="356" t="s">
        <v>32</v>
      </c>
      <c r="AE1526" s="356">
        <v>0.92</v>
      </c>
      <c r="AF1526" s="169">
        <v>0.483870967741935</v>
      </c>
      <c r="AG1526" s="169">
        <v>1</v>
      </c>
      <c r="AH1526" s="169">
        <v>1</v>
      </c>
      <c r="AI1526" s="169">
        <v>0.483870967741935</v>
      </c>
      <c r="AJ1526" s="356">
        <v>0.92</v>
      </c>
      <c r="AK1526" s="169">
        <v>0.963946869070209</v>
      </c>
      <c r="AL1526" s="169">
        <v>0.970543806646526</v>
      </c>
      <c r="AM1526" s="169">
        <v>0.967128027681661</v>
      </c>
      <c r="AN1526" s="169">
        <v>0.963946869070209</v>
      </c>
      <c r="AO1526" s="168">
        <v>0.99</v>
      </c>
      <c r="AP1526" s="358">
        <v>1</v>
      </c>
      <c r="AQ1526" s="358">
        <v>1</v>
      </c>
      <c r="AR1526" s="358">
        <v>1</v>
      </c>
      <c r="AS1526" s="359">
        <v>1</v>
      </c>
      <c r="AT1526" s="364">
        <v>0.110069253262963</v>
      </c>
      <c r="AU1526" s="361">
        <v>0.0381679389312977</v>
      </c>
      <c r="AV1526" s="362">
        <v>0.021505376344086</v>
      </c>
      <c r="AW1526" s="362">
        <v>0.0909090909090909</v>
      </c>
      <c r="AX1526" s="362">
        <v>0.0381679389312977</v>
      </c>
      <c r="AY1526" s="142"/>
      <c r="AZ1526" s="140"/>
    </row>
    <row r="1527" spans="1:52">
      <c r="A1527" s="138"/>
      <c r="B1527" s="142"/>
      <c r="C1527" s="172" t="s">
        <v>2708</v>
      </c>
      <c r="D1527" s="166" t="s">
        <v>26</v>
      </c>
      <c r="E1527" s="166" t="s">
        <v>2709</v>
      </c>
      <c r="F1527" s="167" t="s">
        <v>2902</v>
      </c>
      <c r="G1527" s="178" t="s">
        <v>2903</v>
      </c>
      <c r="H1527" s="178" t="s">
        <v>2903</v>
      </c>
      <c r="I1527" s="178" t="s">
        <v>2903</v>
      </c>
      <c r="J1527" s="178" t="s">
        <v>2903</v>
      </c>
      <c r="K1527" s="168">
        <v>0.9</v>
      </c>
      <c r="L1527" s="169">
        <v>1</v>
      </c>
      <c r="M1527" s="169">
        <v>0.947368421052632</v>
      </c>
      <c r="N1527" s="170">
        <v>1</v>
      </c>
      <c r="O1527" s="170">
        <v>1</v>
      </c>
      <c r="P1527" s="356">
        <v>0.9</v>
      </c>
      <c r="Q1527" s="357">
        <v>0.982091690544413</v>
      </c>
      <c r="R1527" s="169">
        <v>0.993248945147679</v>
      </c>
      <c r="S1527" s="169">
        <v>0.992708333333333</v>
      </c>
      <c r="T1527" s="169">
        <v>0.982091690544413</v>
      </c>
      <c r="U1527" s="356">
        <v>0.9</v>
      </c>
      <c r="V1527" s="169">
        <v>0.874641833810888</v>
      </c>
      <c r="W1527" s="169">
        <v>0.873417721518987</v>
      </c>
      <c r="X1527" s="169">
        <v>0.90625</v>
      </c>
      <c r="Y1527" s="169">
        <v>0.874641833810888</v>
      </c>
      <c r="Z1527" s="356">
        <v>0.92</v>
      </c>
      <c r="AA1527" s="356" t="s">
        <v>32</v>
      </c>
      <c r="AB1527" s="356" t="s">
        <v>32</v>
      </c>
      <c r="AC1527" s="356" t="s">
        <v>32</v>
      </c>
      <c r="AD1527" s="356" t="s">
        <v>32</v>
      </c>
      <c r="AE1527" s="356">
        <v>0.92</v>
      </c>
      <c r="AF1527" s="169">
        <v>0.75</v>
      </c>
      <c r="AG1527" s="169">
        <v>0.416666666666667</v>
      </c>
      <c r="AH1527" s="169">
        <v>0.666666666666667</v>
      </c>
      <c r="AI1527" s="169">
        <v>0.75</v>
      </c>
      <c r="AJ1527" s="356">
        <v>0.92</v>
      </c>
      <c r="AK1527" s="169">
        <v>0.953471725125268</v>
      </c>
      <c r="AL1527" s="169">
        <v>0.920675105485232</v>
      </c>
      <c r="AM1527" s="169">
        <v>0.925</v>
      </c>
      <c r="AN1527" s="169">
        <v>0.953471725125268</v>
      </c>
      <c r="AO1527" s="168">
        <v>0.99</v>
      </c>
      <c r="AP1527" s="358">
        <v>1</v>
      </c>
      <c r="AQ1527" s="358">
        <v>1</v>
      </c>
      <c r="AR1527" s="358">
        <v>1</v>
      </c>
      <c r="AS1527" s="359">
        <v>1</v>
      </c>
      <c r="AT1527" s="364">
        <v>0.110069253262963</v>
      </c>
      <c r="AU1527" s="361">
        <v>0</v>
      </c>
      <c r="AV1527" s="362">
        <v>0.5</v>
      </c>
      <c r="AW1527" s="362">
        <v>0</v>
      </c>
      <c r="AX1527" s="362">
        <v>0</v>
      </c>
      <c r="AY1527" s="142"/>
      <c r="AZ1527" s="140"/>
    </row>
    <row r="1528" spans="1:52">
      <c r="A1528" s="138"/>
      <c r="B1528" s="142"/>
      <c r="C1528" s="172" t="s">
        <v>2708</v>
      </c>
      <c r="D1528" s="166" t="s">
        <v>237</v>
      </c>
      <c r="E1528" s="166" t="s">
        <v>2709</v>
      </c>
      <c r="F1528" s="167" t="s">
        <v>2904</v>
      </c>
      <c r="G1528" s="178" t="s">
        <v>2905</v>
      </c>
      <c r="H1528" s="178" t="s">
        <v>2905</v>
      </c>
      <c r="I1528" s="178" t="s">
        <v>2905</v>
      </c>
      <c r="J1528" s="178" t="s">
        <v>2905</v>
      </c>
      <c r="K1528" s="168">
        <v>0.9</v>
      </c>
      <c r="L1528" s="169" t="s">
        <v>32</v>
      </c>
      <c r="M1528" s="169" t="s">
        <v>32</v>
      </c>
      <c r="N1528" s="170" t="s">
        <v>32</v>
      </c>
      <c r="O1528" s="170" t="s">
        <v>32</v>
      </c>
      <c r="P1528" s="356">
        <v>0.9</v>
      </c>
      <c r="Q1528" s="357" t="s">
        <v>32</v>
      </c>
      <c r="R1528" s="169" t="s">
        <v>32</v>
      </c>
      <c r="S1528" s="169" t="s">
        <v>32</v>
      </c>
      <c r="T1528" s="169" t="s">
        <v>32</v>
      </c>
      <c r="U1528" s="356">
        <v>0.9</v>
      </c>
      <c r="V1528" s="169" t="s">
        <v>32</v>
      </c>
      <c r="W1528" s="169" t="s">
        <v>32</v>
      </c>
      <c r="X1528" s="169" t="s">
        <v>32</v>
      </c>
      <c r="Y1528" s="169" t="s">
        <v>32</v>
      </c>
      <c r="Z1528" s="356">
        <v>0.92</v>
      </c>
      <c r="AA1528" s="356" t="s">
        <v>32</v>
      </c>
      <c r="AB1528" s="356" t="s">
        <v>32</v>
      </c>
      <c r="AC1528" s="356" t="s">
        <v>32</v>
      </c>
      <c r="AD1528" s="356" t="s">
        <v>32</v>
      </c>
      <c r="AE1528" s="356">
        <v>0.92</v>
      </c>
      <c r="AF1528" s="169">
        <v>1</v>
      </c>
      <c r="AG1528" s="169">
        <v>1</v>
      </c>
      <c r="AH1528" s="169">
        <v>0.993421052631579</v>
      </c>
      <c r="AI1528" s="169">
        <v>1</v>
      </c>
      <c r="AJ1528" s="356">
        <v>0.92</v>
      </c>
      <c r="AK1528" s="169" t="s">
        <v>32</v>
      </c>
      <c r="AL1528" s="169" t="s">
        <v>32</v>
      </c>
      <c r="AM1528" s="169" t="s">
        <v>32</v>
      </c>
      <c r="AN1528" s="169" t="s">
        <v>32</v>
      </c>
      <c r="AO1528" s="168">
        <v>0.99</v>
      </c>
      <c r="AP1528" s="358">
        <v>1</v>
      </c>
      <c r="AQ1528" s="358" t="s">
        <v>32</v>
      </c>
      <c r="AR1528" s="358" t="s">
        <v>32</v>
      </c>
      <c r="AS1528" s="359">
        <v>1</v>
      </c>
      <c r="AT1528" s="364">
        <v>0.110069253262963</v>
      </c>
      <c r="AU1528" s="361" t="s">
        <v>32</v>
      </c>
      <c r="AV1528" s="362" t="s">
        <v>32</v>
      </c>
      <c r="AW1528" s="362" t="s">
        <v>32</v>
      </c>
      <c r="AX1528" s="362" t="s">
        <v>32</v>
      </c>
      <c r="AY1528" s="142"/>
      <c r="AZ1528" s="140"/>
    </row>
    <row r="1529" spans="1:52">
      <c r="A1529" s="138"/>
      <c r="B1529" s="142"/>
      <c r="C1529" s="172" t="s">
        <v>2708</v>
      </c>
      <c r="D1529" s="166" t="s">
        <v>26</v>
      </c>
      <c r="E1529" s="166" t="s">
        <v>2709</v>
      </c>
      <c r="F1529" s="167" t="s">
        <v>2906</v>
      </c>
      <c r="G1529" s="178" t="s">
        <v>2907</v>
      </c>
      <c r="H1529" s="178" t="s">
        <v>2907</v>
      </c>
      <c r="I1529" s="178" t="s">
        <v>2907</v>
      </c>
      <c r="J1529" s="178" t="s">
        <v>2907</v>
      </c>
      <c r="K1529" s="168">
        <v>0.9</v>
      </c>
      <c r="L1529" s="169">
        <v>1</v>
      </c>
      <c r="M1529" s="169">
        <v>1</v>
      </c>
      <c r="N1529" s="170">
        <v>1</v>
      </c>
      <c r="O1529" s="170">
        <v>1</v>
      </c>
      <c r="P1529" s="356">
        <v>0.9</v>
      </c>
      <c r="Q1529" s="357">
        <v>0.993135572444227</v>
      </c>
      <c r="R1529" s="169">
        <v>0.993424814179531</v>
      </c>
      <c r="S1529" s="169">
        <v>0.996938150642988</v>
      </c>
      <c r="T1529" s="169">
        <v>0.993135572444227</v>
      </c>
      <c r="U1529" s="356">
        <v>0.9</v>
      </c>
      <c r="V1529" s="169">
        <v>0.930865408188281</v>
      </c>
      <c r="W1529" s="169">
        <v>0.938536306460835</v>
      </c>
      <c r="X1529" s="169">
        <v>0.961114513165952</v>
      </c>
      <c r="Y1529" s="169">
        <v>0.930865408188281</v>
      </c>
      <c r="Z1529" s="356">
        <v>0.92</v>
      </c>
      <c r="AA1529" s="356" t="s">
        <v>32</v>
      </c>
      <c r="AB1529" s="356" t="s">
        <v>32</v>
      </c>
      <c r="AC1529" s="356" t="s">
        <v>32</v>
      </c>
      <c r="AD1529" s="356" t="s">
        <v>32</v>
      </c>
      <c r="AE1529" s="356">
        <v>0.92</v>
      </c>
      <c r="AF1529" s="169">
        <v>0.746268656716418</v>
      </c>
      <c r="AG1529" s="169">
        <v>0.988235294117647</v>
      </c>
      <c r="AH1529" s="169">
        <v>0.92258064516129</v>
      </c>
      <c r="AI1529" s="169">
        <v>0.746268656716418</v>
      </c>
      <c r="AJ1529" s="356">
        <v>0.92</v>
      </c>
      <c r="AK1529" s="169">
        <v>0.958639255996084</v>
      </c>
      <c r="AL1529" s="169">
        <v>0.965122927387078</v>
      </c>
      <c r="AM1529" s="169">
        <v>0.975505205143907</v>
      </c>
      <c r="AN1529" s="169">
        <v>0.958639255996084</v>
      </c>
      <c r="AO1529" s="168">
        <v>0.99</v>
      </c>
      <c r="AP1529" s="358">
        <v>1</v>
      </c>
      <c r="AQ1529" s="358">
        <v>1</v>
      </c>
      <c r="AR1529" s="358">
        <v>1</v>
      </c>
      <c r="AS1529" s="359">
        <v>1</v>
      </c>
      <c r="AT1529" s="364">
        <v>0.110069253262963</v>
      </c>
      <c r="AU1529" s="361">
        <v>0</v>
      </c>
      <c r="AV1529" s="362">
        <v>0</v>
      </c>
      <c r="AW1529" s="362">
        <v>0.1</v>
      </c>
      <c r="AX1529" s="362">
        <v>0</v>
      </c>
      <c r="AY1529" s="142"/>
      <c r="AZ1529" s="140"/>
    </row>
    <row r="1530" spans="1:52">
      <c r="A1530" s="138"/>
      <c r="B1530" s="142"/>
      <c r="C1530" s="172" t="s">
        <v>2708</v>
      </c>
      <c r="D1530" s="166" t="s">
        <v>26</v>
      </c>
      <c r="E1530" s="166" t="s">
        <v>2709</v>
      </c>
      <c r="F1530" s="167" t="s">
        <v>2908</v>
      </c>
      <c r="G1530" s="178" t="s">
        <v>2909</v>
      </c>
      <c r="H1530" s="178" t="s">
        <v>2909</v>
      </c>
      <c r="I1530" s="178" t="s">
        <v>2909</v>
      </c>
      <c r="J1530" s="178" t="s">
        <v>2909</v>
      </c>
      <c r="K1530" s="168">
        <v>0.9</v>
      </c>
      <c r="L1530" s="169">
        <v>1</v>
      </c>
      <c r="M1530" s="169">
        <v>0.952380952380952</v>
      </c>
      <c r="N1530" s="170">
        <v>0.961538461538462</v>
      </c>
      <c r="O1530" s="170">
        <v>1</v>
      </c>
      <c r="P1530" s="356">
        <v>0.9</v>
      </c>
      <c r="Q1530" s="357">
        <v>0.939911797133407</v>
      </c>
      <c r="R1530" s="169">
        <v>0.947684906794949</v>
      </c>
      <c r="S1530" s="169">
        <v>0.935416666666667</v>
      </c>
      <c r="T1530" s="169">
        <v>0.939911797133407</v>
      </c>
      <c r="U1530" s="356">
        <v>0.9</v>
      </c>
      <c r="V1530" s="169">
        <v>0.803197353914002</v>
      </c>
      <c r="W1530" s="169">
        <v>0.865303668069753</v>
      </c>
      <c r="X1530" s="169">
        <v>0.754166666666667</v>
      </c>
      <c r="Y1530" s="169">
        <v>0.803197353914002</v>
      </c>
      <c r="Z1530" s="356">
        <v>0.92</v>
      </c>
      <c r="AA1530" s="356" t="s">
        <v>32</v>
      </c>
      <c r="AB1530" s="356" t="s">
        <v>32</v>
      </c>
      <c r="AC1530" s="356" t="s">
        <v>32</v>
      </c>
      <c r="AD1530" s="356" t="s">
        <v>32</v>
      </c>
      <c r="AE1530" s="356">
        <v>0.92</v>
      </c>
      <c r="AF1530" s="169">
        <v>0.992982456140351</v>
      </c>
      <c r="AG1530" s="169">
        <v>1</v>
      </c>
      <c r="AH1530" s="169">
        <v>0.839357429718876</v>
      </c>
      <c r="AI1530" s="169">
        <v>0.992982456140351</v>
      </c>
      <c r="AJ1530" s="356">
        <v>0.92</v>
      </c>
      <c r="AK1530" s="169">
        <v>0.926414058209775</v>
      </c>
      <c r="AL1530" s="169">
        <v>0.915213469633193</v>
      </c>
      <c r="AM1530" s="169">
        <v>0.919444444444444</v>
      </c>
      <c r="AN1530" s="169">
        <v>0.926414058209775</v>
      </c>
      <c r="AO1530" s="168">
        <v>0.99</v>
      </c>
      <c r="AP1530" s="358">
        <v>1</v>
      </c>
      <c r="AQ1530" s="358">
        <v>1</v>
      </c>
      <c r="AR1530" s="358">
        <v>1</v>
      </c>
      <c r="AS1530" s="359">
        <v>1</v>
      </c>
      <c r="AT1530" s="364">
        <v>0.110069253262963</v>
      </c>
      <c r="AU1530" s="361">
        <v>0</v>
      </c>
      <c r="AV1530" s="362">
        <v>0.111111111111111</v>
      </c>
      <c r="AW1530" s="362">
        <v>0.0909090909090909</v>
      </c>
      <c r="AX1530" s="362">
        <v>0</v>
      </c>
      <c r="AY1530" s="142"/>
      <c r="AZ1530" s="140"/>
    </row>
    <row r="1531" spans="1:52">
      <c r="A1531" s="138"/>
      <c r="B1531" s="142"/>
      <c r="C1531" s="172" t="s">
        <v>2708</v>
      </c>
      <c r="D1531" s="166" t="s">
        <v>26</v>
      </c>
      <c r="E1531" s="166" t="s">
        <v>2709</v>
      </c>
      <c r="F1531" s="167" t="s">
        <v>2910</v>
      </c>
      <c r="G1531" s="178" t="s">
        <v>2911</v>
      </c>
      <c r="H1531" s="178" t="s">
        <v>2911</v>
      </c>
      <c r="I1531" s="178" t="s">
        <v>2911</v>
      </c>
      <c r="J1531" s="178" t="s">
        <v>2911</v>
      </c>
      <c r="K1531" s="168">
        <v>0.9</v>
      </c>
      <c r="L1531" s="169">
        <v>1</v>
      </c>
      <c r="M1531" s="169">
        <v>1</v>
      </c>
      <c r="N1531" s="170">
        <v>1</v>
      </c>
      <c r="O1531" s="170">
        <v>1</v>
      </c>
      <c r="P1531" s="356">
        <v>0.9</v>
      </c>
      <c r="Q1531" s="357">
        <v>0.997077732320281</v>
      </c>
      <c r="R1531" s="169">
        <v>0.998086124401914</v>
      </c>
      <c r="S1531" s="169">
        <v>0.997639123102867</v>
      </c>
      <c r="T1531" s="169">
        <v>0.997077732320281</v>
      </c>
      <c r="U1531" s="356">
        <v>0.9</v>
      </c>
      <c r="V1531" s="169">
        <v>0.962594973699591</v>
      </c>
      <c r="W1531" s="169">
        <v>0.960446570972887</v>
      </c>
      <c r="X1531" s="169">
        <v>0.965935919055649</v>
      </c>
      <c r="Y1531" s="169">
        <v>0.962594973699591</v>
      </c>
      <c r="Z1531" s="356">
        <v>0.92</v>
      </c>
      <c r="AA1531" s="356" t="s">
        <v>32</v>
      </c>
      <c r="AB1531" s="356" t="s">
        <v>32</v>
      </c>
      <c r="AC1531" s="356" t="s">
        <v>32</v>
      </c>
      <c r="AD1531" s="356" t="s">
        <v>32</v>
      </c>
      <c r="AE1531" s="356">
        <v>0.92</v>
      </c>
      <c r="AF1531" s="169">
        <v>0.915254237288136</v>
      </c>
      <c r="AG1531" s="169">
        <v>1</v>
      </c>
      <c r="AH1531" s="169">
        <v>1</v>
      </c>
      <c r="AI1531" s="169">
        <v>0.915254237288136</v>
      </c>
      <c r="AJ1531" s="356">
        <v>0.92</v>
      </c>
      <c r="AK1531" s="169">
        <v>0.980163360560093</v>
      </c>
      <c r="AL1531" s="169">
        <v>0.979904306220096</v>
      </c>
      <c r="AM1531" s="169">
        <v>0.981450252951096</v>
      </c>
      <c r="AN1531" s="169">
        <v>0.980163360560093</v>
      </c>
      <c r="AO1531" s="168">
        <v>0.99</v>
      </c>
      <c r="AP1531" s="358">
        <v>1</v>
      </c>
      <c r="AQ1531" s="358">
        <v>1</v>
      </c>
      <c r="AR1531" s="358">
        <v>1</v>
      </c>
      <c r="AS1531" s="359">
        <v>1</v>
      </c>
      <c r="AT1531" s="364">
        <v>0.110069253262963</v>
      </c>
      <c r="AU1531" s="361">
        <v>0</v>
      </c>
      <c r="AV1531" s="362">
        <v>0.181818181818182</v>
      </c>
      <c r="AW1531" s="362">
        <v>0</v>
      </c>
      <c r="AX1531" s="362">
        <v>0</v>
      </c>
      <c r="AY1531" s="142"/>
      <c r="AZ1531" s="140"/>
    </row>
    <row r="1532" spans="1:52">
      <c r="A1532" s="138"/>
      <c r="B1532" s="142"/>
      <c r="C1532" s="172" t="s">
        <v>2708</v>
      </c>
      <c r="D1532" s="166" t="s">
        <v>26</v>
      </c>
      <c r="E1532" s="166" t="s">
        <v>2709</v>
      </c>
      <c r="F1532" s="167" t="s">
        <v>2912</v>
      </c>
      <c r="G1532" s="178" t="s">
        <v>2913</v>
      </c>
      <c r="H1532" s="178" t="s">
        <v>2913</v>
      </c>
      <c r="I1532" s="178" t="s">
        <v>2913</v>
      </c>
      <c r="J1532" s="178" t="s">
        <v>2913</v>
      </c>
      <c r="K1532" s="168">
        <v>0.9</v>
      </c>
      <c r="L1532" s="169">
        <v>0</v>
      </c>
      <c r="M1532" s="169">
        <v>0.954545454545455</v>
      </c>
      <c r="N1532" s="170">
        <v>0.955555555555556</v>
      </c>
      <c r="O1532" s="170">
        <v>0</v>
      </c>
      <c r="P1532" s="356">
        <v>0.9</v>
      </c>
      <c r="Q1532" s="357">
        <v>0.983288570575947</v>
      </c>
      <c r="R1532" s="169">
        <v>0.985303514376997</v>
      </c>
      <c r="S1532" s="169">
        <v>0.941467436108821</v>
      </c>
      <c r="T1532" s="169">
        <v>0.983288570575947</v>
      </c>
      <c r="U1532" s="356">
        <v>0.9</v>
      </c>
      <c r="V1532" s="169">
        <v>0.881527902118771</v>
      </c>
      <c r="W1532" s="169">
        <v>0.934185303514377</v>
      </c>
      <c r="X1532" s="169">
        <v>0.903132728771641</v>
      </c>
      <c r="Y1532" s="169">
        <v>0.881527902118771</v>
      </c>
      <c r="Z1532" s="356">
        <v>0.92</v>
      </c>
      <c r="AA1532" s="356" t="s">
        <v>32</v>
      </c>
      <c r="AB1532" s="356" t="s">
        <v>32</v>
      </c>
      <c r="AC1532" s="356" t="s">
        <v>32</v>
      </c>
      <c r="AD1532" s="356" t="s">
        <v>32</v>
      </c>
      <c r="AE1532" s="356">
        <v>0.92</v>
      </c>
      <c r="AF1532" s="169">
        <v>1</v>
      </c>
      <c r="AG1532" s="169">
        <v>0.993827160493827</v>
      </c>
      <c r="AH1532" s="169">
        <v>0.997267759562842</v>
      </c>
      <c r="AI1532" s="169">
        <v>1</v>
      </c>
      <c r="AJ1532" s="356">
        <v>0.92</v>
      </c>
      <c r="AK1532" s="169">
        <v>0.958802608180202</v>
      </c>
      <c r="AL1532" s="169">
        <v>0.953035143769968</v>
      </c>
      <c r="AM1532" s="169">
        <v>0.949711459192086</v>
      </c>
      <c r="AN1532" s="169">
        <v>0.958802608180202</v>
      </c>
      <c r="AO1532" s="168">
        <v>0.99</v>
      </c>
      <c r="AP1532" s="358">
        <v>1</v>
      </c>
      <c r="AQ1532" s="358">
        <v>1</v>
      </c>
      <c r="AR1532" s="358">
        <v>1</v>
      </c>
      <c r="AS1532" s="359">
        <v>1</v>
      </c>
      <c r="AT1532" s="364">
        <v>0.110069253262963</v>
      </c>
      <c r="AU1532" s="361">
        <v>0.0476190476190476</v>
      </c>
      <c r="AV1532" s="362">
        <v>0.142857142857143</v>
      </c>
      <c r="AW1532" s="362">
        <v>0.4375</v>
      </c>
      <c r="AX1532" s="362">
        <v>0.0476190476190476</v>
      </c>
      <c r="AY1532" s="142"/>
      <c r="AZ1532" s="140"/>
    </row>
    <row r="1533" spans="1:52">
      <c r="A1533" s="138"/>
      <c r="B1533" s="142"/>
      <c r="C1533" s="172" t="s">
        <v>2708</v>
      </c>
      <c r="D1533" s="166" t="s">
        <v>26</v>
      </c>
      <c r="E1533" s="166" t="s">
        <v>2709</v>
      </c>
      <c r="F1533" s="167" t="s">
        <v>2914</v>
      </c>
      <c r="G1533" s="178" t="s">
        <v>2915</v>
      </c>
      <c r="H1533" s="178" t="s">
        <v>2915</v>
      </c>
      <c r="I1533" s="178" t="s">
        <v>2915</v>
      </c>
      <c r="J1533" s="178" t="s">
        <v>2915</v>
      </c>
      <c r="K1533" s="168">
        <v>0.9</v>
      </c>
      <c r="L1533" s="169">
        <v>0.944444444444444</v>
      </c>
      <c r="M1533" s="169">
        <v>0.947368421052632</v>
      </c>
      <c r="N1533" s="170">
        <v>0.947368421052632</v>
      </c>
      <c r="O1533" s="170">
        <v>0.944444444444444</v>
      </c>
      <c r="P1533" s="356">
        <v>0.9</v>
      </c>
      <c r="Q1533" s="357">
        <v>0.997978777160182</v>
      </c>
      <c r="R1533" s="169">
        <v>0.998871331828442</v>
      </c>
      <c r="S1533" s="169">
        <v>0.999307958477509</v>
      </c>
      <c r="T1533" s="169">
        <v>0.997978777160182</v>
      </c>
      <c r="U1533" s="356">
        <v>0.9</v>
      </c>
      <c r="V1533" s="169">
        <v>0.908034360788277</v>
      </c>
      <c r="W1533" s="169">
        <v>0.934537246049661</v>
      </c>
      <c r="X1533" s="169">
        <v>0.954325259515571</v>
      </c>
      <c r="Y1533" s="169">
        <v>0.908034360788277</v>
      </c>
      <c r="Z1533" s="356">
        <v>0.92</v>
      </c>
      <c r="AA1533" s="356" t="s">
        <v>32</v>
      </c>
      <c r="AB1533" s="356" t="s">
        <v>32</v>
      </c>
      <c r="AC1533" s="356" t="s">
        <v>32</v>
      </c>
      <c r="AD1533" s="356" t="s">
        <v>32</v>
      </c>
      <c r="AE1533" s="356">
        <v>0.92</v>
      </c>
      <c r="AF1533" s="169">
        <v>0.901840490797546</v>
      </c>
      <c r="AG1533" s="169">
        <v>0.955555555555556</v>
      </c>
      <c r="AH1533" s="169">
        <v>0.98876404494382</v>
      </c>
      <c r="AI1533" s="169">
        <v>0.901840490797546</v>
      </c>
      <c r="AJ1533" s="356">
        <v>0.92</v>
      </c>
      <c r="AK1533" s="169">
        <v>0.950530035335689</v>
      </c>
      <c r="AL1533" s="169">
        <v>0.963318284424379</v>
      </c>
      <c r="AM1533" s="169">
        <v>0.982019363762102</v>
      </c>
      <c r="AN1533" s="169">
        <v>0.950530035335689</v>
      </c>
      <c r="AO1533" s="168">
        <v>0.99</v>
      </c>
      <c r="AP1533" s="358">
        <v>1</v>
      </c>
      <c r="AQ1533" s="358">
        <v>1</v>
      </c>
      <c r="AR1533" s="358">
        <v>1</v>
      </c>
      <c r="AS1533" s="359">
        <v>1</v>
      </c>
      <c r="AT1533" s="364">
        <v>0.110069253262963</v>
      </c>
      <c r="AU1533" s="361">
        <v>0.0588235294117647</v>
      </c>
      <c r="AV1533" s="362">
        <v>0.125</v>
      </c>
      <c r="AW1533" s="362">
        <v>0.0588235294117647</v>
      </c>
      <c r="AX1533" s="362">
        <v>0.0588235294117647</v>
      </c>
      <c r="AY1533" s="142"/>
      <c r="AZ1533" s="140"/>
    </row>
    <row r="1534" spans="1:52">
      <c r="A1534" s="138"/>
      <c r="B1534" s="142"/>
      <c r="C1534" s="172" t="s">
        <v>2708</v>
      </c>
      <c r="D1534" s="166" t="s">
        <v>26</v>
      </c>
      <c r="E1534" s="166" t="s">
        <v>2709</v>
      </c>
      <c r="F1534" s="167" t="s">
        <v>2916</v>
      </c>
      <c r="G1534" s="178" t="s">
        <v>2917</v>
      </c>
      <c r="H1534" s="178" t="s">
        <v>2917</v>
      </c>
      <c r="I1534" s="178" t="s">
        <v>2917</v>
      </c>
      <c r="J1534" s="178" t="s">
        <v>2917</v>
      </c>
      <c r="K1534" s="168">
        <v>0.9</v>
      </c>
      <c r="L1534" s="169">
        <v>1</v>
      </c>
      <c r="M1534" s="169">
        <v>1</v>
      </c>
      <c r="N1534" s="170">
        <v>1</v>
      </c>
      <c r="O1534" s="170">
        <v>1</v>
      </c>
      <c r="P1534" s="356">
        <v>0.9</v>
      </c>
      <c r="Q1534" s="357">
        <v>0.955223880597015</v>
      </c>
      <c r="R1534" s="169">
        <v>0.877582249426167</v>
      </c>
      <c r="S1534" s="169">
        <v>0.930722891566265</v>
      </c>
      <c r="T1534" s="169">
        <v>0.955223880597015</v>
      </c>
      <c r="U1534" s="356">
        <v>0.9</v>
      </c>
      <c r="V1534" s="169">
        <v>0.902985074626866</v>
      </c>
      <c r="W1534" s="169">
        <v>0.868400918133129</v>
      </c>
      <c r="X1534" s="169">
        <v>0.912650602409639</v>
      </c>
      <c r="Y1534" s="169">
        <v>0.902985074626866</v>
      </c>
      <c r="Z1534" s="356">
        <v>0.92</v>
      </c>
      <c r="AA1534" s="356" t="s">
        <v>32</v>
      </c>
      <c r="AB1534" s="356" t="s">
        <v>32</v>
      </c>
      <c r="AC1534" s="356" t="s">
        <v>32</v>
      </c>
      <c r="AD1534" s="356" t="s">
        <v>32</v>
      </c>
      <c r="AE1534" s="356">
        <v>0.92</v>
      </c>
      <c r="AF1534" s="169">
        <v>0.991501416430595</v>
      </c>
      <c r="AG1534" s="169">
        <v>0.929359823399558</v>
      </c>
      <c r="AH1534" s="169">
        <v>1</v>
      </c>
      <c r="AI1534" s="169">
        <v>0.991501416430595</v>
      </c>
      <c r="AJ1534" s="356">
        <v>0.92</v>
      </c>
      <c r="AK1534" s="169">
        <v>0.935160427807487</v>
      </c>
      <c r="AL1534" s="169">
        <v>0.935730680948738</v>
      </c>
      <c r="AM1534" s="169">
        <v>0.942771084337349</v>
      </c>
      <c r="AN1534" s="169">
        <v>0.935160427807487</v>
      </c>
      <c r="AO1534" s="168">
        <v>0.99</v>
      </c>
      <c r="AP1534" s="358">
        <v>1</v>
      </c>
      <c r="AQ1534" s="358">
        <v>1</v>
      </c>
      <c r="AR1534" s="358">
        <v>1</v>
      </c>
      <c r="AS1534" s="359">
        <v>1</v>
      </c>
      <c r="AT1534" s="364">
        <v>0.110069253262963</v>
      </c>
      <c r="AU1534" s="361">
        <v>0.0833333333333333</v>
      </c>
      <c r="AV1534" s="362">
        <v>0.125</v>
      </c>
      <c r="AW1534" s="362">
        <v>0.2</v>
      </c>
      <c r="AX1534" s="362">
        <v>0.0833333333333333</v>
      </c>
      <c r="AY1534" s="142"/>
      <c r="AZ1534" s="140"/>
    </row>
    <row r="1535" spans="1:52">
      <c r="A1535" s="138"/>
      <c r="B1535" s="142"/>
      <c r="C1535" s="172" t="s">
        <v>2708</v>
      </c>
      <c r="D1535" s="166" t="s">
        <v>26</v>
      </c>
      <c r="E1535" s="166" t="s">
        <v>2709</v>
      </c>
      <c r="F1535" s="167" t="s">
        <v>2918</v>
      </c>
      <c r="G1535" s="178" t="s">
        <v>2919</v>
      </c>
      <c r="H1535" s="178" t="s">
        <v>2919</v>
      </c>
      <c r="I1535" s="178" t="s">
        <v>2919</v>
      </c>
      <c r="J1535" s="178" t="s">
        <v>2919</v>
      </c>
      <c r="K1535" s="168">
        <v>0.9</v>
      </c>
      <c r="L1535" s="169">
        <v>0.92</v>
      </c>
      <c r="M1535" s="169">
        <v>1</v>
      </c>
      <c r="N1535" s="170">
        <v>1</v>
      </c>
      <c r="O1535" s="170">
        <v>0.92</v>
      </c>
      <c r="P1535" s="356">
        <v>0.9</v>
      </c>
      <c r="Q1535" s="357">
        <v>0.998431782540512</v>
      </c>
      <c r="R1535" s="169">
        <v>0.991239048811014</v>
      </c>
      <c r="S1535" s="169">
        <v>0.997829232995659</v>
      </c>
      <c r="T1535" s="169">
        <v>0.998431782540512</v>
      </c>
      <c r="U1535" s="356">
        <v>0.9</v>
      </c>
      <c r="V1535" s="169">
        <v>0.878201777313121</v>
      </c>
      <c r="W1535" s="169">
        <v>0.867334167709637</v>
      </c>
      <c r="X1535" s="169">
        <v>0.91027496382055</v>
      </c>
      <c r="Y1535" s="169">
        <v>0.878201777313121</v>
      </c>
      <c r="Z1535" s="356">
        <v>0.92</v>
      </c>
      <c r="AA1535" s="356" t="s">
        <v>32</v>
      </c>
      <c r="AB1535" s="356" t="s">
        <v>32</v>
      </c>
      <c r="AC1535" s="356" t="s">
        <v>32</v>
      </c>
      <c r="AD1535" s="356" t="s">
        <v>32</v>
      </c>
      <c r="AE1535" s="356">
        <v>0.92</v>
      </c>
      <c r="AF1535" s="169">
        <v>0.974358974358974</v>
      </c>
      <c r="AG1535" s="169">
        <v>0.814814814814815</v>
      </c>
      <c r="AH1535" s="169">
        <v>0.666666666666667</v>
      </c>
      <c r="AI1535" s="169">
        <v>0.974358974358974</v>
      </c>
      <c r="AJ1535" s="356">
        <v>0.92</v>
      </c>
      <c r="AK1535" s="169">
        <v>0.944618599791014</v>
      </c>
      <c r="AL1535" s="169">
        <v>0.936170212765957</v>
      </c>
      <c r="AM1535" s="169">
        <v>0.951519536903039</v>
      </c>
      <c r="AN1535" s="169">
        <v>0.944618599791014</v>
      </c>
      <c r="AO1535" s="168">
        <v>0.99</v>
      </c>
      <c r="AP1535" s="358">
        <v>1</v>
      </c>
      <c r="AQ1535" s="358">
        <v>1</v>
      </c>
      <c r="AR1535" s="358">
        <v>1</v>
      </c>
      <c r="AS1535" s="359">
        <v>1</v>
      </c>
      <c r="AT1535" s="364">
        <v>0.110069253262963</v>
      </c>
      <c r="AU1535" s="361">
        <v>0</v>
      </c>
      <c r="AV1535" s="362">
        <v>0</v>
      </c>
      <c r="AW1535" s="362">
        <v>0</v>
      </c>
      <c r="AX1535" s="362">
        <v>0</v>
      </c>
      <c r="AY1535" s="142"/>
      <c r="AZ1535" s="140"/>
    </row>
    <row r="1536" spans="1:52">
      <c r="A1536" s="138"/>
      <c r="B1536" s="142"/>
      <c r="C1536" s="172" t="s">
        <v>2708</v>
      </c>
      <c r="D1536" s="166" t="s">
        <v>26</v>
      </c>
      <c r="E1536" s="166" t="s">
        <v>2709</v>
      </c>
      <c r="F1536" s="167" t="s">
        <v>2920</v>
      </c>
      <c r="G1536" s="178" t="s">
        <v>2921</v>
      </c>
      <c r="H1536" s="178" t="s">
        <v>2921</v>
      </c>
      <c r="I1536" s="178" t="s">
        <v>2921</v>
      </c>
      <c r="J1536" s="178" t="s">
        <v>2921</v>
      </c>
      <c r="K1536" s="168">
        <v>0.9</v>
      </c>
      <c r="L1536" s="169">
        <v>0.9375</v>
      </c>
      <c r="M1536" s="169">
        <v>1</v>
      </c>
      <c r="N1536" s="170">
        <v>1</v>
      </c>
      <c r="O1536" s="170">
        <v>0.9375</v>
      </c>
      <c r="P1536" s="356">
        <v>0.9</v>
      </c>
      <c r="Q1536" s="357">
        <v>0.998876404494382</v>
      </c>
      <c r="R1536" s="169">
        <v>0.99009324009324</v>
      </c>
      <c r="S1536" s="169">
        <v>0.980085348506401</v>
      </c>
      <c r="T1536" s="169">
        <v>0.998876404494382</v>
      </c>
      <c r="U1536" s="356">
        <v>0.9</v>
      </c>
      <c r="V1536" s="169">
        <v>0.901123595505618</v>
      </c>
      <c r="W1536" s="169">
        <v>0.885198135198135</v>
      </c>
      <c r="X1536" s="169">
        <v>0.897581792318634</v>
      </c>
      <c r="Y1536" s="169">
        <v>0.901123595505618</v>
      </c>
      <c r="Z1536" s="356">
        <v>0.92</v>
      </c>
      <c r="AA1536" s="356" t="s">
        <v>32</v>
      </c>
      <c r="AB1536" s="356" t="s">
        <v>32</v>
      </c>
      <c r="AC1536" s="356" t="s">
        <v>32</v>
      </c>
      <c r="AD1536" s="356" t="s">
        <v>32</v>
      </c>
      <c r="AE1536" s="356">
        <v>0.92</v>
      </c>
      <c r="AF1536" s="169">
        <v>0.989837398373984</v>
      </c>
      <c r="AG1536" s="169">
        <v>0.967672413793103</v>
      </c>
      <c r="AH1536" s="169">
        <v>0.984848484848485</v>
      </c>
      <c r="AI1536" s="169">
        <v>0.989837398373984</v>
      </c>
      <c r="AJ1536" s="356">
        <v>0.92</v>
      </c>
      <c r="AK1536" s="169">
        <v>0.939899833055092</v>
      </c>
      <c r="AL1536" s="169">
        <v>0.92016317016317</v>
      </c>
      <c r="AM1536" s="169">
        <v>0.938833570412518</v>
      </c>
      <c r="AN1536" s="169">
        <v>0.939899833055092</v>
      </c>
      <c r="AO1536" s="168">
        <v>0.99</v>
      </c>
      <c r="AP1536" s="358">
        <v>1</v>
      </c>
      <c r="AQ1536" s="358">
        <v>1</v>
      </c>
      <c r="AR1536" s="358" t="s">
        <v>32</v>
      </c>
      <c r="AS1536" s="359">
        <v>1</v>
      </c>
      <c r="AT1536" s="364">
        <v>0.110069253262963</v>
      </c>
      <c r="AU1536" s="361">
        <v>0</v>
      </c>
      <c r="AV1536" s="362">
        <v>0.166666666666667</v>
      </c>
      <c r="AW1536" s="362">
        <v>0</v>
      </c>
      <c r="AX1536" s="362">
        <v>0</v>
      </c>
      <c r="AY1536" s="142"/>
      <c r="AZ1536" s="140"/>
    </row>
    <row r="1537" spans="1:52">
      <c r="A1537" s="138"/>
      <c r="B1537" s="142"/>
      <c r="C1537" s="172" t="s">
        <v>2708</v>
      </c>
      <c r="D1537" s="166" t="s">
        <v>237</v>
      </c>
      <c r="E1537" s="166" t="s">
        <v>2709</v>
      </c>
      <c r="F1537" s="167" t="s">
        <v>2922</v>
      </c>
      <c r="G1537" s="178" t="s">
        <v>2923</v>
      </c>
      <c r="H1537" s="178" t="s">
        <v>2923</v>
      </c>
      <c r="I1537" s="178" t="s">
        <v>2923</v>
      </c>
      <c r="J1537" s="178" t="s">
        <v>2923</v>
      </c>
      <c r="K1537" s="168">
        <v>0.9</v>
      </c>
      <c r="L1537" s="169" t="s">
        <v>32</v>
      </c>
      <c r="M1537" s="169" t="s">
        <v>32</v>
      </c>
      <c r="N1537" s="170" t="s">
        <v>32</v>
      </c>
      <c r="O1537" s="170" t="s">
        <v>32</v>
      </c>
      <c r="P1537" s="356">
        <v>0.9</v>
      </c>
      <c r="Q1537" s="357" t="s">
        <v>32</v>
      </c>
      <c r="R1537" s="169" t="s">
        <v>32</v>
      </c>
      <c r="S1537" s="169" t="s">
        <v>32</v>
      </c>
      <c r="T1537" s="169" t="s">
        <v>32</v>
      </c>
      <c r="U1537" s="356">
        <v>0.9</v>
      </c>
      <c r="V1537" s="169" t="s">
        <v>32</v>
      </c>
      <c r="W1537" s="169" t="s">
        <v>32</v>
      </c>
      <c r="X1537" s="169" t="s">
        <v>32</v>
      </c>
      <c r="Y1537" s="169" t="s">
        <v>32</v>
      </c>
      <c r="Z1537" s="356">
        <v>0.92</v>
      </c>
      <c r="AA1537" s="356" t="s">
        <v>32</v>
      </c>
      <c r="AB1537" s="356" t="s">
        <v>32</v>
      </c>
      <c r="AC1537" s="356" t="s">
        <v>32</v>
      </c>
      <c r="AD1537" s="356" t="s">
        <v>32</v>
      </c>
      <c r="AE1537" s="356">
        <v>0.92</v>
      </c>
      <c r="AF1537" s="169">
        <v>0.988970588235294</v>
      </c>
      <c r="AG1537" s="169">
        <v>0.995024875621891</v>
      </c>
      <c r="AH1537" s="169">
        <v>1</v>
      </c>
      <c r="AI1537" s="169">
        <v>0.988970588235294</v>
      </c>
      <c r="AJ1537" s="356">
        <v>0.92</v>
      </c>
      <c r="AK1537" s="169">
        <v>1</v>
      </c>
      <c r="AL1537" s="169" t="s">
        <v>32</v>
      </c>
      <c r="AM1537" s="169">
        <v>1</v>
      </c>
      <c r="AN1537" s="169">
        <v>1</v>
      </c>
      <c r="AO1537" s="168">
        <v>0.99</v>
      </c>
      <c r="AP1537" s="358">
        <v>1</v>
      </c>
      <c r="AQ1537" s="358" t="s">
        <v>32</v>
      </c>
      <c r="AR1537" s="358">
        <v>1</v>
      </c>
      <c r="AS1537" s="359">
        <v>1</v>
      </c>
      <c r="AT1537" s="364">
        <v>0.110069253262963</v>
      </c>
      <c r="AU1537" s="361" t="s">
        <v>32</v>
      </c>
      <c r="AV1537" s="362" t="s">
        <v>32</v>
      </c>
      <c r="AW1537" s="362" t="s">
        <v>32</v>
      </c>
      <c r="AX1537" s="362" t="s">
        <v>32</v>
      </c>
      <c r="AY1537" s="142"/>
      <c r="AZ1537" s="140"/>
    </row>
    <row r="1538" spans="1:52">
      <c r="A1538" s="138"/>
      <c r="B1538" s="142"/>
      <c r="C1538" s="172" t="s">
        <v>2708</v>
      </c>
      <c r="D1538" s="166" t="s">
        <v>26</v>
      </c>
      <c r="E1538" s="166" t="s">
        <v>2709</v>
      </c>
      <c r="F1538" s="167" t="s">
        <v>2924</v>
      </c>
      <c r="G1538" s="178" t="s">
        <v>2925</v>
      </c>
      <c r="H1538" s="178" t="s">
        <v>2925</v>
      </c>
      <c r="I1538" s="178" t="s">
        <v>2925</v>
      </c>
      <c r="J1538" s="178" t="s">
        <v>2925</v>
      </c>
      <c r="K1538" s="168">
        <v>0.9</v>
      </c>
      <c r="L1538" s="169">
        <v>0.971014492753623</v>
      </c>
      <c r="M1538" s="169">
        <v>0.956521739130435</v>
      </c>
      <c r="N1538" s="170">
        <v>0.954545454545455</v>
      </c>
      <c r="O1538" s="170">
        <v>0.971014492753623</v>
      </c>
      <c r="P1538" s="356">
        <v>0.9</v>
      </c>
      <c r="Q1538" s="357">
        <v>0.990769230769231</v>
      </c>
      <c r="R1538" s="169">
        <v>0.981535119478639</v>
      </c>
      <c r="S1538" s="169">
        <v>0.983836206896552</v>
      </c>
      <c r="T1538" s="169">
        <v>0.990769230769231</v>
      </c>
      <c r="U1538" s="356">
        <v>0.9</v>
      </c>
      <c r="V1538" s="169">
        <v>0.914493927125506</v>
      </c>
      <c r="W1538" s="169">
        <v>0.908037653874004</v>
      </c>
      <c r="X1538" s="169">
        <v>0.908836206896552</v>
      </c>
      <c r="Y1538" s="169">
        <v>0.914493927125506</v>
      </c>
      <c r="Z1538" s="356">
        <v>0.92</v>
      </c>
      <c r="AA1538" s="356" t="s">
        <v>32</v>
      </c>
      <c r="AB1538" s="356" t="s">
        <v>32</v>
      </c>
      <c r="AC1538" s="356" t="s">
        <v>32</v>
      </c>
      <c r="AD1538" s="356" t="s">
        <v>32</v>
      </c>
      <c r="AE1538" s="356">
        <v>0.92</v>
      </c>
      <c r="AF1538" s="169">
        <v>0.992924528301887</v>
      </c>
      <c r="AG1538" s="169">
        <v>0.997118155619596</v>
      </c>
      <c r="AH1538" s="169">
        <v>0.991379310344828</v>
      </c>
      <c r="AI1538" s="169">
        <v>0.992924528301887</v>
      </c>
      <c r="AJ1538" s="356">
        <v>0.92</v>
      </c>
      <c r="AK1538" s="169">
        <v>0.961204121056021</v>
      </c>
      <c r="AL1538" s="169">
        <v>0.958001448225923</v>
      </c>
      <c r="AM1538" s="169">
        <v>0.963585434173669</v>
      </c>
      <c r="AN1538" s="169">
        <v>0.961204121056021</v>
      </c>
      <c r="AO1538" s="168">
        <v>0.99</v>
      </c>
      <c r="AP1538" s="358">
        <v>1</v>
      </c>
      <c r="AQ1538" s="358">
        <v>1</v>
      </c>
      <c r="AR1538" s="358">
        <v>1</v>
      </c>
      <c r="AS1538" s="359">
        <v>1</v>
      </c>
      <c r="AT1538" s="364">
        <v>0.110069253262963</v>
      </c>
      <c r="AU1538" s="361">
        <v>0.0188679245283019</v>
      </c>
      <c r="AV1538" s="362">
        <v>0.178571428571429</v>
      </c>
      <c r="AW1538" s="362">
        <v>0.0909090909090909</v>
      </c>
      <c r="AX1538" s="362">
        <v>0.0188679245283019</v>
      </c>
      <c r="AY1538" s="142"/>
      <c r="AZ1538" s="140"/>
    </row>
    <row r="1539" spans="1:52">
      <c r="A1539" s="138"/>
      <c r="B1539" s="142"/>
      <c r="C1539" s="172" t="s">
        <v>2708</v>
      </c>
      <c r="D1539" s="166" t="s">
        <v>26</v>
      </c>
      <c r="E1539" s="166" t="s">
        <v>2709</v>
      </c>
      <c r="F1539" s="167" t="s">
        <v>2926</v>
      </c>
      <c r="G1539" s="178" t="s">
        <v>2927</v>
      </c>
      <c r="H1539" s="178" t="s">
        <v>2927</v>
      </c>
      <c r="I1539" s="178" t="s">
        <v>2927</v>
      </c>
      <c r="J1539" s="178" t="s">
        <v>2927</v>
      </c>
      <c r="K1539" s="168">
        <v>0.9</v>
      </c>
      <c r="L1539" s="169">
        <v>0.933333333333333</v>
      </c>
      <c r="M1539" s="169">
        <v>1</v>
      </c>
      <c r="N1539" s="170">
        <v>0.933333333333333</v>
      </c>
      <c r="O1539" s="170">
        <v>0.933333333333333</v>
      </c>
      <c r="P1539" s="356">
        <v>0.9</v>
      </c>
      <c r="Q1539" s="357">
        <v>0.993755575379126</v>
      </c>
      <c r="R1539" s="169">
        <v>0.991256830601093</v>
      </c>
      <c r="S1539" s="169">
        <v>0.997593261131167</v>
      </c>
      <c r="T1539" s="169">
        <v>0.993755575379126</v>
      </c>
      <c r="U1539" s="356">
        <v>0.9</v>
      </c>
      <c r="V1539" s="169">
        <v>0.951828724353256</v>
      </c>
      <c r="W1539" s="169">
        <v>0.947540983606557</v>
      </c>
      <c r="X1539" s="169">
        <v>0.951865222623345</v>
      </c>
      <c r="Y1539" s="169">
        <v>0.951828724353256</v>
      </c>
      <c r="Z1539" s="356">
        <v>0.92</v>
      </c>
      <c r="AA1539" s="356" t="s">
        <v>32</v>
      </c>
      <c r="AB1539" s="356" t="s">
        <v>32</v>
      </c>
      <c r="AC1539" s="356" t="s">
        <v>32</v>
      </c>
      <c r="AD1539" s="356" t="s">
        <v>32</v>
      </c>
      <c r="AE1539" s="356">
        <v>0.92</v>
      </c>
      <c r="AF1539" s="169">
        <v>1</v>
      </c>
      <c r="AG1539" s="169">
        <v>0.933333333333333</v>
      </c>
      <c r="AH1539" s="169">
        <v>0.95</v>
      </c>
      <c r="AI1539" s="169">
        <v>1</v>
      </c>
      <c r="AJ1539" s="356">
        <v>0.92</v>
      </c>
      <c r="AK1539" s="169">
        <v>0.966162065894924</v>
      </c>
      <c r="AL1539" s="169">
        <v>0.967213114754098</v>
      </c>
      <c r="AM1539" s="169">
        <v>0.983152827918171</v>
      </c>
      <c r="AN1539" s="169">
        <v>0.966162065894924</v>
      </c>
      <c r="AO1539" s="168">
        <v>0.99</v>
      </c>
      <c r="AP1539" s="358">
        <v>1</v>
      </c>
      <c r="AQ1539" s="358">
        <v>1</v>
      </c>
      <c r="AR1539" s="358">
        <v>1</v>
      </c>
      <c r="AS1539" s="359">
        <v>1</v>
      </c>
      <c r="AT1539" s="364">
        <v>0.110069253262963</v>
      </c>
      <c r="AU1539" s="361">
        <v>0.0714285714285714</v>
      </c>
      <c r="AV1539" s="362">
        <v>0.0943396226415094</v>
      </c>
      <c r="AW1539" s="362">
        <v>0.04</v>
      </c>
      <c r="AX1539" s="362">
        <v>0.0714285714285714</v>
      </c>
      <c r="AY1539" s="142"/>
      <c r="AZ1539" s="140"/>
    </row>
    <row r="1540" spans="1:52">
      <c r="A1540" s="138"/>
      <c r="B1540" s="142"/>
      <c r="C1540" s="172" t="s">
        <v>2708</v>
      </c>
      <c r="D1540" s="166" t="s">
        <v>26</v>
      </c>
      <c r="E1540" s="166" t="s">
        <v>2709</v>
      </c>
      <c r="F1540" s="167" t="s">
        <v>2928</v>
      </c>
      <c r="G1540" s="178" t="s">
        <v>2929</v>
      </c>
      <c r="H1540" s="178" t="s">
        <v>2929</v>
      </c>
      <c r="I1540" s="178" t="s">
        <v>2929</v>
      </c>
      <c r="J1540" s="178" t="s">
        <v>2929</v>
      </c>
      <c r="K1540" s="168">
        <v>0.9</v>
      </c>
      <c r="L1540" s="169">
        <v>0.928571428571429</v>
      </c>
      <c r="M1540" s="169">
        <v>1</v>
      </c>
      <c r="N1540" s="170">
        <v>1</v>
      </c>
      <c r="O1540" s="170">
        <v>0.928571428571429</v>
      </c>
      <c r="P1540" s="356">
        <v>0.9</v>
      </c>
      <c r="Q1540" s="357">
        <v>0.966873706004141</v>
      </c>
      <c r="R1540" s="169">
        <v>0.961405926946933</v>
      </c>
      <c r="S1540" s="169">
        <v>0.948932219127205</v>
      </c>
      <c r="T1540" s="169">
        <v>0.966873706004141</v>
      </c>
      <c r="U1540" s="356">
        <v>0.9</v>
      </c>
      <c r="V1540" s="169">
        <v>0.761904761904762</v>
      </c>
      <c r="W1540" s="169">
        <v>0.80289455547898</v>
      </c>
      <c r="X1540" s="169">
        <v>0.750232126276695</v>
      </c>
      <c r="Y1540" s="169">
        <v>0.761904761904762</v>
      </c>
      <c r="Z1540" s="356">
        <v>0.92</v>
      </c>
      <c r="AA1540" s="356" t="s">
        <v>32</v>
      </c>
      <c r="AB1540" s="356" t="s">
        <v>32</v>
      </c>
      <c r="AC1540" s="356" t="s">
        <v>32</v>
      </c>
      <c r="AD1540" s="356" t="s">
        <v>32</v>
      </c>
      <c r="AE1540" s="356">
        <v>0.92</v>
      </c>
      <c r="AF1540" s="169">
        <v>0.847222222222222</v>
      </c>
      <c r="AG1540" s="169">
        <v>0.910714285714286</v>
      </c>
      <c r="AH1540" s="169">
        <v>0.983050847457627</v>
      </c>
      <c r="AI1540" s="169">
        <v>0.847222222222222</v>
      </c>
      <c r="AJ1540" s="356">
        <v>0.92</v>
      </c>
      <c r="AK1540" s="169">
        <v>0.804794520547945</v>
      </c>
      <c r="AL1540" s="169">
        <v>0.858718125430737</v>
      </c>
      <c r="AM1540" s="169">
        <v>0.839368616527391</v>
      </c>
      <c r="AN1540" s="169">
        <v>0.804794520547945</v>
      </c>
      <c r="AO1540" s="168">
        <v>0.99</v>
      </c>
      <c r="AP1540" s="358">
        <v>1</v>
      </c>
      <c r="AQ1540" s="358">
        <v>1</v>
      </c>
      <c r="AR1540" s="358">
        <v>1</v>
      </c>
      <c r="AS1540" s="359">
        <v>1</v>
      </c>
      <c r="AT1540" s="364">
        <v>0.110069253262963</v>
      </c>
      <c r="AU1540" s="361">
        <v>0.0333333333333333</v>
      </c>
      <c r="AV1540" s="362">
        <v>0.03125</v>
      </c>
      <c r="AW1540" s="362">
        <v>0</v>
      </c>
      <c r="AX1540" s="362">
        <v>0.0333333333333333</v>
      </c>
      <c r="AY1540" s="142"/>
      <c r="AZ1540" s="140"/>
    </row>
    <row r="1541" spans="1:52">
      <c r="A1541" s="138"/>
      <c r="B1541" s="142"/>
      <c r="C1541" s="172" t="s">
        <v>2708</v>
      </c>
      <c r="D1541" s="166" t="s">
        <v>26</v>
      </c>
      <c r="E1541" s="166" t="s">
        <v>2709</v>
      </c>
      <c r="F1541" s="167" t="s">
        <v>2930</v>
      </c>
      <c r="G1541" s="178" t="s">
        <v>2931</v>
      </c>
      <c r="H1541" s="178" t="s">
        <v>2931</v>
      </c>
      <c r="I1541" s="178" t="s">
        <v>2931</v>
      </c>
      <c r="J1541" s="178" t="s">
        <v>2931</v>
      </c>
      <c r="K1541" s="168">
        <v>0.9</v>
      </c>
      <c r="L1541" s="169">
        <v>1</v>
      </c>
      <c r="M1541" s="169">
        <v>1</v>
      </c>
      <c r="N1541" s="170">
        <v>1</v>
      </c>
      <c r="O1541" s="170">
        <v>1</v>
      </c>
      <c r="P1541" s="356">
        <v>0.9</v>
      </c>
      <c r="Q1541" s="357">
        <v>0.988020833333333</v>
      </c>
      <c r="R1541" s="169">
        <v>0.98804780876494</v>
      </c>
      <c r="S1541" s="169">
        <v>0.993193069306931</v>
      </c>
      <c r="T1541" s="169">
        <v>0.988020833333333</v>
      </c>
      <c r="U1541" s="356">
        <v>0.9</v>
      </c>
      <c r="V1541" s="169">
        <v>0.936979166666667</v>
      </c>
      <c r="W1541" s="169">
        <v>0.92942515651679</v>
      </c>
      <c r="X1541" s="169">
        <v>0.919554455445545</v>
      </c>
      <c r="Y1541" s="169">
        <v>0.936979166666667</v>
      </c>
      <c r="Z1541" s="356">
        <v>0.92</v>
      </c>
      <c r="AA1541" s="356" t="s">
        <v>32</v>
      </c>
      <c r="AB1541" s="356" t="s">
        <v>32</v>
      </c>
      <c r="AC1541" s="356" t="s">
        <v>32</v>
      </c>
      <c r="AD1541" s="356" t="s">
        <v>32</v>
      </c>
      <c r="AE1541" s="356">
        <v>0.92</v>
      </c>
      <c r="AF1541" s="169">
        <v>0.981132075471698</v>
      </c>
      <c r="AG1541" s="169">
        <v>1</v>
      </c>
      <c r="AH1541" s="169">
        <v>0.991228070175439</v>
      </c>
      <c r="AI1541" s="169">
        <v>0.981132075471698</v>
      </c>
      <c r="AJ1541" s="356">
        <v>0.92</v>
      </c>
      <c r="AK1541" s="169">
        <v>0.96630378434422</v>
      </c>
      <c r="AL1541" s="169">
        <v>0.955036994877632</v>
      </c>
      <c r="AM1541" s="169">
        <v>0.972153465346535</v>
      </c>
      <c r="AN1541" s="169">
        <v>0.96630378434422</v>
      </c>
      <c r="AO1541" s="168">
        <v>0.99</v>
      </c>
      <c r="AP1541" s="358">
        <v>1</v>
      </c>
      <c r="AQ1541" s="358">
        <v>1</v>
      </c>
      <c r="AR1541" s="358">
        <v>1</v>
      </c>
      <c r="AS1541" s="359">
        <v>1</v>
      </c>
      <c r="AT1541" s="364">
        <v>0.110069253262963</v>
      </c>
      <c r="AU1541" s="361">
        <v>0</v>
      </c>
      <c r="AV1541" s="362">
        <v>0.0909090909090909</v>
      </c>
      <c r="AW1541" s="362">
        <v>0.25</v>
      </c>
      <c r="AX1541" s="362">
        <v>0</v>
      </c>
      <c r="AY1541" s="142"/>
      <c r="AZ1541" s="140"/>
    </row>
    <row r="1542" spans="1:52">
      <c r="A1542" s="138"/>
      <c r="B1542" s="142"/>
      <c r="C1542" s="172" t="s">
        <v>2708</v>
      </c>
      <c r="D1542" s="166" t="s">
        <v>26</v>
      </c>
      <c r="E1542" s="166" t="s">
        <v>2709</v>
      </c>
      <c r="F1542" s="167" t="s">
        <v>2932</v>
      </c>
      <c r="G1542" s="178" t="s">
        <v>2933</v>
      </c>
      <c r="H1542" s="178" t="s">
        <v>2933</v>
      </c>
      <c r="I1542" s="178" t="s">
        <v>2933</v>
      </c>
      <c r="J1542" s="178" t="s">
        <v>2933</v>
      </c>
      <c r="K1542" s="168">
        <v>0.9</v>
      </c>
      <c r="L1542" s="169">
        <v>0.970588235294118</v>
      </c>
      <c r="M1542" s="169">
        <v>1</v>
      </c>
      <c r="N1542" s="170">
        <v>1</v>
      </c>
      <c r="O1542" s="170">
        <v>0.970588235294118</v>
      </c>
      <c r="P1542" s="356">
        <v>0.9</v>
      </c>
      <c r="Q1542" s="357">
        <v>0.979272959183674</v>
      </c>
      <c r="R1542" s="169">
        <v>0.970209884901828</v>
      </c>
      <c r="S1542" s="169">
        <v>0.970278404815651</v>
      </c>
      <c r="T1542" s="169">
        <v>0.979272959183674</v>
      </c>
      <c r="U1542" s="356">
        <v>0.9</v>
      </c>
      <c r="V1542" s="169">
        <v>0.933673469387755</v>
      </c>
      <c r="W1542" s="169">
        <v>0.928909952606635</v>
      </c>
      <c r="X1542" s="169">
        <v>0.96124905944319</v>
      </c>
      <c r="Y1542" s="169">
        <v>0.933673469387755</v>
      </c>
      <c r="Z1542" s="356">
        <v>0.92</v>
      </c>
      <c r="AA1542" s="356" t="s">
        <v>32</v>
      </c>
      <c r="AB1542" s="356" t="s">
        <v>32</v>
      </c>
      <c r="AC1542" s="356" t="s">
        <v>32</v>
      </c>
      <c r="AD1542" s="356" t="s">
        <v>32</v>
      </c>
      <c r="AE1542" s="356">
        <v>0.92</v>
      </c>
      <c r="AF1542" s="169">
        <v>0.969512195121951</v>
      </c>
      <c r="AG1542" s="169">
        <v>0.978947368421053</v>
      </c>
      <c r="AH1542" s="169">
        <v>0.957446808510638</v>
      </c>
      <c r="AI1542" s="169">
        <v>0.969512195121951</v>
      </c>
      <c r="AJ1542" s="356">
        <v>0.92</v>
      </c>
      <c r="AK1542" s="169">
        <v>0.974302030456853</v>
      </c>
      <c r="AL1542" s="169">
        <v>0.964793500338524</v>
      </c>
      <c r="AM1542" s="169">
        <v>0.988713318284424</v>
      </c>
      <c r="AN1542" s="169">
        <v>0.974302030456853</v>
      </c>
      <c r="AO1542" s="168">
        <v>0.99</v>
      </c>
      <c r="AP1542" s="358">
        <v>1</v>
      </c>
      <c r="AQ1542" s="358">
        <v>1</v>
      </c>
      <c r="AR1542" s="358">
        <v>1</v>
      </c>
      <c r="AS1542" s="359">
        <v>1</v>
      </c>
      <c r="AT1542" s="364">
        <v>0.110069253262963</v>
      </c>
      <c r="AU1542" s="361">
        <v>0.111111111111111</v>
      </c>
      <c r="AV1542" s="362">
        <v>0.0588235294117647</v>
      </c>
      <c r="AW1542" s="362">
        <v>0.0952380952380952</v>
      </c>
      <c r="AX1542" s="362">
        <v>0.111111111111111</v>
      </c>
      <c r="AY1542" s="142"/>
      <c r="AZ1542" s="140"/>
    </row>
    <row r="1543" spans="1:52">
      <c r="A1543" s="138"/>
      <c r="B1543" s="142"/>
      <c r="C1543" s="172" t="s">
        <v>2708</v>
      </c>
      <c r="D1543" s="166" t="s">
        <v>26</v>
      </c>
      <c r="E1543" s="166" t="s">
        <v>2709</v>
      </c>
      <c r="F1543" s="167" t="s">
        <v>2934</v>
      </c>
      <c r="G1543" s="178" t="s">
        <v>2935</v>
      </c>
      <c r="H1543" s="178" t="s">
        <v>2935</v>
      </c>
      <c r="I1543" s="178" t="s">
        <v>2935</v>
      </c>
      <c r="J1543" s="178" t="s">
        <v>2935</v>
      </c>
      <c r="K1543" s="168">
        <v>0.9</v>
      </c>
      <c r="L1543" s="169">
        <v>1</v>
      </c>
      <c r="M1543" s="169">
        <v>0.975</v>
      </c>
      <c r="N1543" s="170">
        <v>0.976190476190476</v>
      </c>
      <c r="O1543" s="170">
        <v>1</v>
      </c>
      <c r="P1543" s="356">
        <v>0.9</v>
      </c>
      <c r="Q1543" s="357">
        <v>0.947233418834738</v>
      </c>
      <c r="R1543" s="169">
        <v>0.946592398427261</v>
      </c>
      <c r="S1543" s="169">
        <v>0.985429447852761</v>
      </c>
      <c r="T1543" s="169">
        <v>0.947233418834738</v>
      </c>
      <c r="U1543" s="356">
        <v>0.9</v>
      </c>
      <c r="V1543" s="169">
        <v>0.670208867717113</v>
      </c>
      <c r="W1543" s="169">
        <v>0.620904325032765</v>
      </c>
      <c r="X1543" s="169">
        <v>0.677530674846626</v>
      </c>
      <c r="Y1543" s="169">
        <v>0.670208867717113</v>
      </c>
      <c r="Z1543" s="356">
        <v>0.92</v>
      </c>
      <c r="AA1543" s="356" t="s">
        <v>32</v>
      </c>
      <c r="AB1543" s="356" t="s">
        <v>32</v>
      </c>
      <c r="AC1543" s="356" t="s">
        <v>32</v>
      </c>
      <c r="AD1543" s="356" t="s">
        <v>32</v>
      </c>
      <c r="AE1543" s="356">
        <v>0.92</v>
      </c>
      <c r="AF1543" s="169">
        <v>0.907407407407407</v>
      </c>
      <c r="AG1543" s="169">
        <v>1</v>
      </c>
      <c r="AH1543" s="169">
        <v>0.949640287769784</v>
      </c>
      <c r="AI1543" s="169">
        <v>0.907407407407407</v>
      </c>
      <c r="AJ1543" s="356">
        <v>0.92</v>
      </c>
      <c r="AK1543" s="169">
        <v>0.898360655737705</v>
      </c>
      <c r="AL1543" s="169">
        <v>0.909924664264658</v>
      </c>
      <c r="AM1543" s="169">
        <v>0.879984662576687</v>
      </c>
      <c r="AN1543" s="169">
        <v>0.898360655737705</v>
      </c>
      <c r="AO1543" s="168">
        <v>0.99</v>
      </c>
      <c r="AP1543" s="358">
        <v>1</v>
      </c>
      <c r="AQ1543" s="358">
        <v>1</v>
      </c>
      <c r="AR1543" s="358">
        <v>1</v>
      </c>
      <c r="AS1543" s="359">
        <v>1</v>
      </c>
      <c r="AT1543" s="364">
        <v>0.110069253262963</v>
      </c>
      <c r="AU1543" s="361">
        <v>0</v>
      </c>
      <c r="AV1543" s="362">
        <v>0.0833333333333333</v>
      </c>
      <c r="AW1543" s="362">
        <v>0.037037037037037</v>
      </c>
      <c r="AX1543" s="362">
        <v>0</v>
      </c>
      <c r="AY1543" s="142"/>
      <c r="AZ1543" s="140"/>
    </row>
    <row r="1544" spans="1:52">
      <c r="A1544" s="138"/>
      <c r="B1544" s="142"/>
      <c r="C1544" s="172" t="s">
        <v>2708</v>
      </c>
      <c r="D1544" s="166" t="s">
        <v>26</v>
      </c>
      <c r="E1544" s="166" t="s">
        <v>2709</v>
      </c>
      <c r="F1544" s="167" t="s">
        <v>2936</v>
      </c>
      <c r="G1544" s="178" t="s">
        <v>2937</v>
      </c>
      <c r="H1544" s="178" t="s">
        <v>2937</v>
      </c>
      <c r="I1544" s="178" t="s">
        <v>2937</v>
      </c>
      <c r="J1544" s="178" t="s">
        <v>2937</v>
      </c>
      <c r="K1544" s="168">
        <v>0.9</v>
      </c>
      <c r="L1544" s="169">
        <v>1</v>
      </c>
      <c r="M1544" s="169">
        <v>1</v>
      </c>
      <c r="N1544" s="170">
        <v>1</v>
      </c>
      <c r="O1544" s="170">
        <v>1</v>
      </c>
      <c r="P1544" s="356">
        <v>0.9</v>
      </c>
      <c r="Q1544" s="357">
        <v>0.990783410138249</v>
      </c>
      <c r="R1544" s="169">
        <v>0.952857142857143</v>
      </c>
      <c r="S1544" s="169">
        <v>0.972614840989399</v>
      </c>
      <c r="T1544" s="169">
        <v>0.990783410138249</v>
      </c>
      <c r="U1544" s="356">
        <v>0.9</v>
      </c>
      <c r="V1544" s="169">
        <v>0.847926267281106</v>
      </c>
      <c r="W1544" s="169">
        <v>0.682142857142857</v>
      </c>
      <c r="X1544" s="169">
        <v>0.818904593639576</v>
      </c>
      <c r="Y1544" s="169">
        <v>0.847926267281106</v>
      </c>
      <c r="Z1544" s="356">
        <v>0.92</v>
      </c>
      <c r="AA1544" s="356" t="s">
        <v>32</v>
      </c>
      <c r="AB1544" s="356" t="s">
        <v>32</v>
      </c>
      <c r="AC1544" s="356" t="s">
        <v>32</v>
      </c>
      <c r="AD1544" s="356" t="s">
        <v>32</v>
      </c>
      <c r="AE1544" s="356">
        <v>0.92</v>
      </c>
      <c r="AF1544" s="169">
        <v>1</v>
      </c>
      <c r="AG1544" s="169">
        <v>1</v>
      </c>
      <c r="AH1544" s="169">
        <v>0.914285714285714</v>
      </c>
      <c r="AI1544" s="169">
        <v>1</v>
      </c>
      <c r="AJ1544" s="356">
        <v>0.92</v>
      </c>
      <c r="AK1544" s="169">
        <v>0.932842686292548</v>
      </c>
      <c r="AL1544" s="169">
        <v>0.902142857142857</v>
      </c>
      <c r="AM1544" s="169">
        <v>0.928445229681979</v>
      </c>
      <c r="AN1544" s="169">
        <v>0.932842686292548</v>
      </c>
      <c r="AO1544" s="168">
        <v>0.99</v>
      </c>
      <c r="AP1544" s="358">
        <v>1</v>
      </c>
      <c r="AQ1544" s="358">
        <v>1</v>
      </c>
      <c r="AR1544" s="358">
        <v>1</v>
      </c>
      <c r="AS1544" s="359">
        <v>1</v>
      </c>
      <c r="AT1544" s="364">
        <v>0.110069253262963</v>
      </c>
      <c r="AU1544" s="361">
        <v>0</v>
      </c>
      <c r="AV1544" s="362">
        <v>0</v>
      </c>
      <c r="AW1544" s="362">
        <v>0</v>
      </c>
      <c r="AX1544" s="362">
        <v>0</v>
      </c>
      <c r="AY1544" s="142"/>
      <c r="AZ1544" s="140"/>
    </row>
    <row r="1545" spans="1:52">
      <c r="A1545" s="138"/>
      <c r="B1545" s="142"/>
      <c r="C1545" s="172" t="s">
        <v>2708</v>
      </c>
      <c r="D1545" s="166" t="s">
        <v>26</v>
      </c>
      <c r="E1545" s="166" t="s">
        <v>2709</v>
      </c>
      <c r="F1545" s="167" t="s">
        <v>2938</v>
      </c>
      <c r="G1545" s="178" t="s">
        <v>2939</v>
      </c>
      <c r="H1545" s="178" t="s">
        <v>2939</v>
      </c>
      <c r="I1545" s="178" t="s">
        <v>2939</v>
      </c>
      <c r="J1545" s="178" t="s">
        <v>2939</v>
      </c>
      <c r="K1545" s="168">
        <v>0.9</v>
      </c>
      <c r="L1545" s="169">
        <v>0.833333333333333</v>
      </c>
      <c r="M1545" s="169">
        <v>0.868421052631579</v>
      </c>
      <c r="N1545" s="170">
        <v>0.757575757575758</v>
      </c>
      <c r="O1545" s="170">
        <v>0.833333333333333</v>
      </c>
      <c r="P1545" s="356">
        <v>0.9</v>
      </c>
      <c r="Q1545" s="357">
        <v>0.924573560767591</v>
      </c>
      <c r="R1545" s="169">
        <v>0.855425498260044</v>
      </c>
      <c r="S1545" s="169">
        <v>0.884023668639053</v>
      </c>
      <c r="T1545" s="169">
        <v>0.924573560767591</v>
      </c>
      <c r="U1545" s="356">
        <v>0.9</v>
      </c>
      <c r="V1545" s="169">
        <v>0.841684434968017</v>
      </c>
      <c r="W1545" s="169">
        <v>0.776336602341031</v>
      </c>
      <c r="X1545" s="169">
        <v>0.805917159763314</v>
      </c>
      <c r="Y1545" s="169">
        <v>0.841684434968017</v>
      </c>
      <c r="Z1545" s="356">
        <v>0.92</v>
      </c>
      <c r="AA1545" s="356">
        <v>1</v>
      </c>
      <c r="AB1545" s="356">
        <v>0</v>
      </c>
      <c r="AC1545" s="356">
        <v>0</v>
      </c>
      <c r="AD1545" s="356">
        <v>1</v>
      </c>
      <c r="AE1545" s="356">
        <v>0.92</v>
      </c>
      <c r="AF1545" s="169">
        <v>0.839622641509434</v>
      </c>
      <c r="AG1545" s="169">
        <v>0.655913978494624</v>
      </c>
      <c r="AH1545" s="169">
        <v>0.706666666666667</v>
      </c>
      <c r="AI1545" s="169">
        <v>0.839622641509434</v>
      </c>
      <c r="AJ1545" s="356">
        <v>0.92</v>
      </c>
      <c r="AK1545" s="169">
        <v>0.907412292271169</v>
      </c>
      <c r="AL1545" s="169">
        <v>0.878640776699029</v>
      </c>
      <c r="AM1545" s="169">
        <v>0.890239121912975</v>
      </c>
      <c r="AN1545" s="169">
        <v>0.907412292271169</v>
      </c>
      <c r="AO1545" s="168">
        <v>0.99</v>
      </c>
      <c r="AP1545" s="358">
        <v>1</v>
      </c>
      <c r="AQ1545" s="358">
        <v>1</v>
      </c>
      <c r="AR1545" s="358">
        <v>1</v>
      </c>
      <c r="AS1545" s="359">
        <v>1</v>
      </c>
      <c r="AT1545" s="364">
        <v>0.110069253262963</v>
      </c>
      <c r="AU1545" s="361">
        <v>0.0476190476190476</v>
      </c>
      <c r="AV1545" s="362">
        <v>0.0869565217391304</v>
      </c>
      <c r="AW1545" s="362">
        <v>0.24</v>
      </c>
      <c r="AX1545" s="362">
        <v>0.0476190476190476</v>
      </c>
      <c r="AY1545" s="142"/>
      <c r="AZ1545" s="140"/>
    </row>
    <row r="1546" spans="1:52">
      <c r="A1546" s="138"/>
      <c r="B1546" s="142"/>
      <c r="C1546" s="172" t="s">
        <v>2708</v>
      </c>
      <c r="D1546" s="166" t="s">
        <v>237</v>
      </c>
      <c r="E1546" s="166" t="s">
        <v>2709</v>
      </c>
      <c r="F1546" s="167" t="s">
        <v>2940</v>
      </c>
      <c r="G1546" s="178" t="s">
        <v>2941</v>
      </c>
      <c r="H1546" s="178" t="s">
        <v>2941</v>
      </c>
      <c r="I1546" s="178" t="s">
        <v>2941</v>
      </c>
      <c r="J1546" s="178" t="s">
        <v>2941</v>
      </c>
      <c r="K1546" s="168">
        <v>0.9</v>
      </c>
      <c r="L1546" s="169" t="s">
        <v>32</v>
      </c>
      <c r="M1546" s="169" t="s">
        <v>32</v>
      </c>
      <c r="N1546" s="170" t="s">
        <v>32</v>
      </c>
      <c r="O1546" s="170" t="s">
        <v>32</v>
      </c>
      <c r="P1546" s="356">
        <v>0.9</v>
      </c>
      <c r="Q1546" s="357" t="s">
        <v>32</v>
      </c>
      <c r="R1546" s="169" t="s">
        <v>32</v>
      </c>
      <c r="S1546" s="169">
        <v>0.5</v>
      </c>
      <c r="T1546" s="169" t="s">
        <v>32</v>
      </c>
      <c r="U1546" s="356">
        <v>0.9</v>
      </c>
      <c r="V1546" s="169" t="s">
        <v>32</v>
      </c>
      <c r="W1546" s="169" t="s">
        <v>32</v>
      </c>
      <c r="X1546" s="169">
        <v>0.5</v>
      </c>
      <c r="Y1546" s="169" t="s">
        <v>32</v>
      </c>
      <c r="Z1546" s="356">
        <v>0.92</v>
      </c>
      <c r="AA1546" s="356" t="s">
        <v>32</v>
      </c>
      <c r="AB1546" s="356" t="s">
        <v>32</v>
      </c>
      <c r="AC1546" s="356" t="s">
        <v>32</v>
      </c>
      <c r="AD1546" s="356" t="s">
        <v>32</v>
      </c>
      <c r="AE1546" s="356">
        <v>0.92</v>
      </c>
      <c r="AF1546" s="169">
        <v>0.975232198142415</v>
      </c>
      <c r="AG1546" s="169">
        <v>0.992982456140351</v>
      </c>
      <c r="AH1546" s="169">
        <v>0.992503748125937</v>
      </c>
      <c r="AI1546" s="169">
        <v>0.975232198142415</v>
      </c>
      <c r="AJ1546" s="356">
        <v>0.92</v>
      </c>
      <c r="AK1546" s="169" t="s">
        <v>32</v>
      </c>
      <c r="AL1546" s="169" t="s">
        <v>32</v>
      </c>
      <c r="AM1546" s="169">
        <v>1</v>
      </c>
      <c r="AN1546" s="169" t="s">
        <v>32</v>
      </c>
      <c r="AO1546" s="168">
        <v>0.99</v>
      </c>
      <c r="AP1546" s="358">
        <v>1</v>
      </c>
      <c r="AQ1546" s="358">
        <v>1</v>
      </c>
      <c r="AR1546" s="358">
        <v>1</v>
      </c>
      <c r="AS1546" s="359">
        <v>1</v>
      </c>
      <c r="AT1546" s="364">
        <v>0.110069253262963</v>
      </c>
      <c r="AU1546" s="361" t="s">
        <v>32</v>
      </c>
      <c r="AV1546" s="362" t="s">
        <v>32</v>
      </c>
      <c r="AW1546" s="362" t="s">
        <v>32</v>
      </c>
      <c r="AX1546" s="362" t="s">
        <v>32</v>
      </c>
      <c r="AY1546" s="142"/>
      <c r="AZ1546" s="140"/>
    </row>
    <row r="1547" spans="1:52">
      <c r="A1547" s="138"/>
      <c r="B1547" s="142"/>
      <c r="C1547" s="172" t="s">
        <v>2708</v>
      </c>
      <c r="D1547" s="166" t="s">
        <v>237</v>
      </c>
      <c r="E1547" s="166" t="s">
        <v>2709</v>
      </c>
      <c r="F1547" s="167" t="s">
        <v>2942</v>
      </c>
      <c r="G1547" s="178" t="s">
        <v>2943</v>
      </c>
      <c r="H1547" s="178" t="s">
        <v>2943</v>
      </c>
      <c r="I1547" s="178" t="s">
        <v>2943</v>
      </c>
      <c r="J1547" s="178" t="s">
        <v>2943</v>
      </c>
      <c r="K1547" s="168">
        <v>0.9</v>
      </c>
      <c r="L1547" s="169" t="s">
        <v>32</v>
      </c>
      <c r="M1547" s="169" t="s">
        <v>32</v>
      </c>
      <c r="N1547" s="170" t="s">
        <v>32</v>
      </c>
      <c r="O1547" s="170" t="s">
        <v>32</v>
      </c>
      <c r="P1547" s="356">
        <v>0.9</v>
      </c>
      <c r="Q1547" s="357" t="s">
        <v>32</v>
      </c>
      <c r="R1547" s="169">
        <v>0</v>
      </c>
      <c r="S1547" s="169">
        <v>0</v>
      </c>
      <c r="T1547" s="169" t="s">
        <v>32</v>
      </c>
      <c r="U1547" s="356">
        <v>0.9</v>
      </c>
      <c r="V1547" s="169" t="s">
        <v>32</v>
      </c>
      <c r="W1547" s="169">
        <v>0.5</v>
      </c>
      <c r="X1547" s="169">
        <v>1</v>
      </c>
      <c r="Y1547" s="169" t="s">
        <v>32</v>
      </c>
      <c r="Z1547" s="356">
        <v>0.92</v>
      </c>
      <c r="AA1547" s="356" t="s">
        <v>32</v>
      </c>
      <c r="AB1547" s="356" t="s">
        <v>32</v>
      </c>
      <c r="AC1547" s="356" t="s">
        <v>32</v>
      </c>
      <c r="AD1547" s="356" t="s">
        <v>32</v>
      </c>
      <c r="AE1547" s="356">
        <v>0.92</v>
      </c>
      <c r="AF1547" s="169">
        <v>1</v>
      </c>
      <c r="AG1547" s="169">
        <v>1</v>
      </c>
      <c r="AH1547" s="169">
        <v>0.997126436781609</v>
      </c>
      <c r="AI1547" s="169">
        <v>1</v>
      </c>
      <c r="AJ1547" s="356">
        <v>0.92</v>
      </c>
      <c r="AK1547" s="169">
        <v>1</v>
      </c>
      <c r="AL1547" s="169">
        <v>0.666666666666667</v>
      </c>
      <c r="AM1547" s="169">
        <v>1</v>
      </c>
      <c r="AN1547" s="169">
        <v>1</v>
      </c>
      <c r="AO1547" s="168">
        <v>0.99</v>
      </c>
      <c r="AP1547" s="358">
        <v>1</v>
      </c>
      <c r="AQ1547" s="358">
        <v>1</v>
      </c>
      <c r="AR1547" s="358">
        <v>1</v>
      </c>
      <c r="AS1547" s="359">
        <v>1</v>
      </c>
      <c r="AT1547" s="364">
        <v>0.110069253262963</v>
      </c>
      <c r="AU1547" s="361" t="s">
        <v>32</v>
      </c>
      <c r="AV1547" s="362" t="s">
        <v>32</v>
      </c>
      <c r="AW1547" s="362" t="s">
        <v>32</v>
      </c>
      <c r="AX1547" s="362" t="s">
        <v>32</v>
      </c>
      <c r="AY1547" s="142"/>
      <c r="AZ1547" s="140"/>
    </row>
    <row r="1548" spans="1:52">
      <c r="A1548" s="138"/>
      <c r="B1548" s="142"/>
      <c r="C1548" s="172" t="s">
        <v>2708</v>
      </c>
      <c r="D1548" s="166" t="s">
        <v>237</v>
      </c>
      <c r="E1548" s="166" t="s">
        <v>2709</v>
      </c>
      <c r="F1548" s="167" t="s">
        <v>2944</v>
      </c>
      <c r="G1548" s="178" t="s">
        <v>2945</v>
      </c>
      <c r="H1548" s="178" t="s">
        <v>2945</v>
      </c>
      <c r="I1548" s="178" t="s">
        <v>2945</v>
      </c>
      <c r="J1548" s="178" t="s">
        <v>2945</v>
      </c>
      <c r="K1548" s="168">
        <v>0.9</v>
      </c>
      <c r="L1548" s="169" t="s">
        <v>32</v>
      </c>
      <c r="M1548" s="169" t="s">
        <v>32</v>
      </c>
      <c r="N1548" s="170" t="s">
        <v>32</v>
      </c>
      <c r="O1548" s="170" t="s">
        <v>32</v>
      </c>
      <c r="P1548" s="356">
        <v>0.9</v>
      </c>
      <c r="Q1548" s="357" t="s">
        <v>32</v>
      </c>
      <c r="R1548" s="169" t="s">
        <v>32</v>
      </c>
      <c r="S1548" s="169" t="s">
        <v>32</v>
      </c>
      <c r="T1548" s="169" t="s">
        <v>32</v>
      </c>
      <c r="U1548" s="356">
        <v>0.9</v>
      </c>
      <c r="V1548" s="169" t="s">
        <v>32</v>
      </c>
      <c r="W1548" s="169" t="s">
        <v>32</v>
      </c>
      <c r="X1548" s="169" t="s">
        <v>32</v>
      </c>
      <c r="Y1548" s="169" t="s">
        <v>32</v>
      </c>
      <c r="Z1548" s="356">
        <v>0.92</v>
      </c>
      <c r="AA1548" s="356" t="s">
        <v>32</v>
      </c>
      <c r="AB1548" s="356" t="s">
        <v>32</v>
      </c>
      <c r="AC1548" s="356" t="s">
        <v>32</v>
      </c>
      <c r="AD1548" s="356" t="s">
        <v>32</v>
      </c>
      <c r="AE1548" s="356">
        <v>0.92</v>
      </c>
      <c r="AF1548" s="169">
        <v>1</v>
      </c>
      <c r="AG1548" s="169">
        <v>1</v>
      </c>
      <c r="AH1548" s="169">
        <v>1</v>
      </c>
      <c r="AI1548" s="169">
        <v>1</v>
      </c>
      <c r="AJ1548" s="356">
        <v>0.92</v>
      </c>
      <c r="AK1548" s="169" t="s">
        <v>32</v>
      </c>
      <c r="AL1548" s="169" t="s">
        <v>32</v>
      </c>
      <c r="AM1548" s="169" t="s">
        <v>32</v>
      </c>
      <c r="AN1548" s="169" t="s">
        <v>32</v>
      </c>
      <c r="AO1548" s="168">
        <v>0.99</v>
      </c>
      <c r="AP1548" s="358">
        <v>1</v>
      </c>
      <c r="AQ1548" s="358">
        <v>1</v>
      </c>
      <c r="AR1548" s="358">
        <v>1</v>
      </c>
      <c r="AS1548" s="359">
        <v>1</v>
      </c>
      <c r="AT1548" s="364">
        <v>0.110069253262963</v>
      </c>
      <c r="AU1548" s="361" t="s">
        <v>32</v>
      </c>
      <c r="AV1548" s="362" t="s">
        <v>32</v>
      </c>
      <c r="AW1548" s="362" t="s">
        <v>32</v>
      </c>
      <c r="AX1548" s="362" t="s">
        <v>32</v>
      </c>
      <c r="AY1548" s="142"/>
      <c r="AZ1548" s="140"/>
    </row>
    <row r="1549" spans="1:52">
      <c r="A1549" s="138"/>
      <c r="B1549" s="142"/>
      <c r="C1549" s="172" t="s">
        <v>2708</v>
      </c>
      <c r="D1549" s="166" t="s">
        <v>26</v>
      </c>
      <c r="E1549" s="166" t="s">
        <v>2709</v>
      </c>
      <c r="F1549" s="167" t="s">
        <v>2946</v>
      </c>
      <c r="G1549" s="178" t="s">
        <v>2947</v>
      </c>
      <c r="H1549" s="178" t="s">
        <v>2947</v>
      </c>
      <c r="I1549" s="178" t="s">
        <v>2947</v>
      </c>
      <c r="J1549" s="178" t="s">
        <v>2947</v>
      </c>
      <c r="K1549" s="168">
        <v>0.9</v>
      </c>
      <c r="L1549" s="169">
        <v>0.891891891891892</v>
      </c>
      <c r="M1549" s="169">
        <v>0.941176470588235</v>
      </c>
      <c r="N1549" s="170">
        <v>0.947368421052632</v>
      </c>
      <c r="O1549" s="170">
        <v>0.891891891891892</v>
      </c>
      <c r="P1549" s="356">
        <v>0.9</v>
      </c>
      <c r="Q1549" s="357">
        <v>0.878730330982094</v>
      </c>
      <c r="R1549" s="169">
        <v>0.912804171494786</v>
      </c>
      <c r="S1549" s="169">
        <v>0.8714722883373</v>
      </c>
      <c r="T1549" s="169">
        <v>0.878730330982094</v>
      </c>
      <c r="U1549" s="356">
        <v>0.9</v>
      </c>
      <c r="V1549" s="169">
        <v>0.909386869234943</v>
      </c>
      <c r="W1549" s="169">
        <v>0.917439165701043</v>
      </c>
      <c r="X1549" s="169">
        <v>0.894933696021761</v>
      </c>
      <c r="Y1549" s="169">
        <v>0.909386869234943</v>
      </c>
      <c r="Z1549" s="356">
        <v>0.92</v>
      </c>
      <c r="AA1549" s="356">
        <v>0</v>
      </c>
      <c r="AB1549" s="356">
        <v>0</v>
      </c>
      <c r="AC1549" s="356" t="s">
        <v>32</v>
      </c>
      <c r="AD1549" s="356">
        <v>0</v>
      </c>
      <c r="AE1549" s="356">
        <v>0.92</v>
      </c>
      <c r="AF1549" s="169">
        <v>0.978260869565217</v>
      </c>
      <c r="AG1549" s="169">
        <v>0.924242424242424</v>
      </c>
      <c r="AH1549" s="169">
        <v>0.956043956043956</v>
      </c>
      <c r="AI1549" s="169">
        <v>0.978260869565217</v>
      </c>
      <c r="AJ1549" s="356">
        <v>0.92</v>
      </c>
      <c r="AK1549" s="169">
        <v>0.953821226032946</v>
      </c>
      <c r="AL1549" s="169">
        <v>0.955993051534453</v>
      </c>
      <c r="AM1549" s="169">
        <v>0.96497789867392</v>
      </c>
      <c r="AN1549" s="169">
        <v>0.953821226032946</v>
      </c>
      <c r="AO1549" s="168">
        <v>0.99</v>
      </c>
      <c r="AP1549" s="358">
        <v>1</v>
      </c>
      <c r="AQ1549" s="358">
        <v>1</v>
      </c>
      <c r="AR1549" s="358" t="s">
        <v>32</v>
      </c>
      <c r="AS1549" s="359">
        <v>1</v>
      </c>
      <c r="AT1549" s="364">
        <v>0.110069253262963</v>
      </c>
      <c r="AU1549" s="361">
        <v>0</v>
      </c>
      <c r="AV1549" s="362">
        <v>0.142857142857143</v>
      </c>
      <c r="AW1549" s="362">
        <v>0.0625</v>
      </c>
      <c r="AX1549" s="362">
        <v>0</v>
      </c>
      <c r="AY1549" s="142"/>
      <c r="AZ1549" s="140"/>
    </row>
    <row r="1550" spans="1:52">
      <c r="A1550" s="138"/>
      <c r="B1550" s="142"/>
      <c r="C1550" s="172" t="s">
        <v>2708</v>
      </c>
      <c r="D1550" s="166" t="s">
        <v>26</v>
      </c>
      <c r="E1550" s="166" t="s">
        <v>2709</v>
      </c>
      <c r="F1550" s="167" t="s">
        <v>2948</v>
      </c>
      <c r="G1550" s="178" t="s">
        <v>2949</v>
      </c>
      <c r="H1550" s="178" t="s">
        <v>2949</v>
      </c>
      <c r="I1550" s="178" t="s">
        <v>2949</v>
      </c>
      <c r="J1550" s="178" t="s">
        <v>2949</v>
      </c>
      <c r="K1550" s="168">
        <v>0.9</v>
      </c>
      <c r="L1550" s="169">
        <v>0.884615384615385</v>
      </c>
      <c r="M1550" s="169">
        <v>0.92</v>
      </c>
      <c r="N1550" s="170">
        <v>0.846153846153846</v>
      </c>
      <c r="O1550" s="170">
        <v>0.884615384615385</v>
      </c>
      <c r="P1550" s="356">
        <v>0.9</v>
      </c>
      <c r="Q1550" s="357">
        <v>0.871644704734017</v>
      </c>
      <c r="R1550" s="169">
        <v>0.924213536701621</v>
      </c>
      <c r="S1550" s="169">
        <v>0.740252293577982</v>
      </c>
      <c r="T1550" s="169">
        <v>0.871644704734017</v>
      </c>
      <c r="U1550" s="356">
        <v>0.9</v>
      </c>
      <c r="V1550" s="169">
        <v>0.850658857979502</v>
      </c>
      <c r="W1550" s="169">
        <v>0.817921830314585</v>
      </c>
      <c r="X1550" s="169">
        <v>0.764334862385321</v>
      </c>
      <c r="Y1550" s="169">
        <v>0.850658857979502</v>
      </c>
      <c r="Z1550" s="356">
        <v>0.92</v>
      </c>
      <c r="AA1550" s="356">
        <v>0.864912280701754</v>
      </c>
      <c r="AB1550" s="356">
        <v>0.905968468468468</v>
      </c>
      <c r="AC1550" s="356">
        <v>0.914748508098892</v>
      </c>
      <c r="AD1550" s="356">
        <v>0.864912280701754</v>
      </c>
      <c r="AE1550" s="356">
        <v>0.92</v>
      </c>
      <c r="AF1550" s="169">
        <v>0.935754189944134</v>
      </c>
      <c r="AG1550" s="169">
        <v>0.937142857142857</v>
      </c>
      <c r="AH1550" s="169">
        <v>0.973421926910299</v>
      </c>
      <c r="AI1550" s="169">
        <v>0.935754189944134</v>
      </c>
      <c r="AJ1550" s="356">
        <v>0.92</v>
      </c>
      <c r="AK1550" s="169">
        <v>0.911076443057722</v>
      </c>
      <c r="AL1550" s="169">
        <v>0.92823954568921</v>
      </c>
      <c r="AM1550" s="169">
        <v>0.918465227817746</v>
      </c>
      <c r="AN1550" s="169">
        <v>0.911076443057722</v>
      </c>
      <c r="AO1550" s="168">
        <v>0.99</v>
      </c>
      <c r="AP1550" s="358">
        <v>1</v>
      </c>
      <c r="AQ1550" s="358">
        <v>1</v>
      </c>
      <c r="AR1550" s="358">
        <v>1</v>
      </c>
      <c r="AS1550" s="359">
        <v>1</v>
      </c>
      <c r="AT1550" s="364">
        <v>0.110069253262963</v>
      </c>
      <c r="AU1550" s="361">
        <v>0</v>
      </c>
      <c r="AV1550" s="362">
        <v>0</v>
      </c>
      <c r="AW1550" s="362">
        <v>0</v>
      </c>
      <c r="AX1550" s="362">
        <v>0</v>
      </c>
      <c r="AY1550" s="142"/>
      <c r="AZ1550" s="140"/>
    </row>
    <row r="1551" spans="1:52">
      <c r="A1551" s="138"/>
      <c r="B1551" s="142"/>
      <c r="C1551" s="172" t="s">
        <v>2708</v>
      </c>
      <c r="D1551" s="166" t="s">
        <v>26</v>
      </c>
      <c r="E1551" s="166" t="s">
        <v>2709</v>
      </c>
      <c r="F1551" s="167" t="s">
        <v>2950</v>
      </c>
      <c r="G1551" s="178" t="s">
        <v>2951</v>
      </c>
      <c r="H1551" s="178" t="s">
        <v>2951</v>
      </c>
      <c r="I1551" s="178" t="s">
        <v>2951</v>
      </c>
      <c r="J1551" s="178" t="s">
        <v>2951</v>
      </c>
      <c r="K1551" s="168">
        <v>0.9</v>
      </c>
      <c r="L1551" s="169">
        <v>1</v>
      </c>
      <c r="M1551" s="169">
        <v>1</v>
      </c>
      <c r="N1551" s="170">
        <v>1</v>
      </c>
      <c r="O1551" s="170">
        <v>1</v>
      </c>
      <c r="P1551" s="356">
        <v>0.9</v>
      </c>
      <c r="Q1551" s="357">
        <v>0.998416468725257</v>
      </c>
      <c r="R1551" s="169">
        <v>0.998017839444995</v>
      </c>
      <c r="S1551" s="169">
        <v>0.996817820206842</v>
      </c>
      <c r="T1551" s="169">
        <v>0.998416468725257</v>
      </c>
      <c r="U1551" s="356">
        <v>0.9</v>
      </c>
      <c r="V1551" s="169">
        <v>0.96437054631829</v>
      </c>
      <c r="W1551" s="169">
        <v>0.965312190287413</v>
      </c>
      <c r="X1551" s="169">
        <v>0.976133651551313</v>
      </c>
      <c r="Y1551" s="169">
        <v>0.96437054631829</v>
      </c>
      <c r="Z1551" s="356">
        <v>0.92</v>
      </c>
      <c r="AA1551" s="356" t="s">
        <v>32</v>
      </c>
      <c r="AB1551" s="356" t="s">
        <v>32</v>
      </c>
      <c r="AC1551" s="356" t="s">
        <v>32</v>
      </c>
      <c r="AD1551" s="356" t="s">
        <v>32</v>
      </c>
      <c r="AE1551" s="356">
        <v>0.92</v>
      </c>
      <c r="AF1551" s="169">
        <v>1</v>
      </c>
      <c r="AG1551" s="169">
        <v>0.985185185185185</v>
      </c>
      <c r="AH1551" s="169">
        <v>1</v>
      </c>
      <c r="AI1551" s="169">
        <v>1</v>
      </c>
      <c r="AJ1551" s="356">
        <v>0.92</v>
      </c>
      <c r="AK1551" s="169">
        <v>0.971675845790716</v>
      </c>
      <c r="AL1551" s="169">
        <v>0.977205153617443</v>
      </c>
      <c r="AM1551" s="169">
        <v>0.986475735879077</v>
      </c>
      <c r="AN1551" s="169">
        <v>0.971675845790716</v>
      </c>
      <c r="AO1551" s="168">
        <v>0.99</v>
      </c>
      <c r="AP1551" s="358">
        <v>1</v>
      </c>
      <c r="AQ1551" s="358">
        <v>1</v>
      </c>
      <c r="AR1551" s="358">
        <v>1</v>
      </c>
      <c r="AS1551" s="359">
        <v>1</v>
      </c>
      <c r="AT1551" s="364">
        <v>0.110069253262963</v>
      </c>
      <c r="AU1551" s="361">
        <v>0</v>
      </c>
      <c r="AV1551" s="362">
        <v>0.142857142857143</v>
      </c>
      <c r="AW1551" s="362">
        <v>0</v>
      </c>
      <c r="AX1551" s="362">
        <v>0</v>
      </c>
      <c r="AY1551" s="142"/>
      <c r="AZ1551" s="140"/>
    </row>
    <row r="1552" spans="1:52">
      <c r="A1552" s="138"/>
      <c r="B1552" s="142"/>
      <c r="C1552" s="172" t="s">
        <v>2708</v>
      </c>
      <c r="D1552" s="166" t="s">
        <v>26</v>
      </c>
      <c r="E1552" s="166" t="s">
        <v>2709</v>
      </c>
      <c r="F1552" s="167" t="s">
        <v>2952</v>
      </c>
      <c r="G1552" s="178" t="s">
        <v>2953</v>
      </c>
      <c r="H1552" s="178" t="s">
        <v>2953</v>
      </c>
      <c r="I1552" s="178" t="s">
        <v>2953</v>
      </c>
      <c r="J1552" s="178" t="s">
        <v>2953</v>
      </c>
      <c r="K1552" s="168">
        <v>0.9</v>
      </c>
      <c r="L1552" s="169">
        <v>0.923076923076923</v>
      </c>
      <c r="M1552" s="169">
        <v>0.961538461538462</v>
      </c>
      <c r="N1552" s="170">
        <v>1</v>
      </c>
      <c r="O1552" s="170">
        <v>0.923076923076923</v>
      </c>
      <c r="P1552" s="356">
        <v>0.9</v>
      </c>
      <c r="Q1552" s="357">
        <v>0.935148514851485</v>
      </c>
      <c r="R1552" s="169">
        <v>0.923605805958747</v>
      </c>
      <c r="S1552" s="169">
        <v>0.967651195499297</v>
      </c>
      <c r="T1552" s="169">
        <v>0.935148514851485</v>
      </c>
      <c r="U1552" s="356">
        <v>0.9</v>
      </c>
      <c r="V1552" s="169">
        <v>0.785148514851485</v>
      </c>
      <c r="W1552" s="169">
        <v>0.751718869365928</v>
      </c>
      <c r="X1552" s="169">
        <v>0.70323488045007</v>
      </c>
      <c r="Y1552" s="169">
        <v>0.785148514851485</v>
      </c>
      <c r="Z1552" s="356">
        <v>0.92</v>
      </c>
      <c r="AA1552" s="356" t="s">
        <v>32</v>
      </c>
      <c r="AB1552" s="356" t="s">
        <v>32</v>
      </c>
      <c r="AC1552" s="356" t="s">
        <v>32</v>
      </c>
      <c r="AD1552" s="356" t="s">
        <v>32</v>
      </c>
      <c r="AE1552" s="356">
        <v>0.92</v>
      </c>
      <c r="AF1552" s="169">
        <v>1</v>
      </c>
      <c r="AG1552" s="169">
        <v>0.941176470588235</v>
      </c>
      <c r="AH1552" s="169">
        <v>1</v>
      </c>
      <c r="AI1552" s="169">
        <v>1</v>
      </c>
      <c r="AJ1552" s="356">
        <v>0.92</v>
      </c>
      <c r="AK1552" s="169">
        <v>0.900531144374698</v>
      </c>
      <c r="AL1552" s="169">
        <v>0.902215431627196</v>
      </c>
      <c r="AM1552" s="169">
        <v>0.86966713548992</v>
      </c>
      <c r="AN1552" s="169">
        <v>0.900531144374698</v>
      </c>
      <c r="AO1552" s="168">
        <v>0.99</v>
      </c>
      <c r="AP1552" s="358">
        <v>1</v>
      </c>
      <c r="AQ1552" s="358">
        <v>1</v>
      </c>
      <c r="AR1552" s="358">
        <v>1</v>
      </c>
      <c r="AS1552" s="359">
        <v>1</v>
      </c>
      <c r="AT1552" s="364">
        <v>0.110069253262963</v>
      </c>
      <c r="AU1552" s="361">
        <v>0.0666666666666667</v>
      </c>
      <c r="AV1552" s="362">
        <v>0</v>
      </c>
      <c r="AW1552" s="362">
        <v>0.0555555555555556</v>
      </c>
      <c r="AX1552" s="362">
        <v>0.0666666666666667</v>
      </c>
      <c r="AY1552" s="142"/>
      <c r="AZ1552" s="140"/>
    </row>
    <row r="1553" spans="1:52">
      <c r="A1553" s="138"/>
      <c r="B1553" s="142"/>
      <c r="C1553" s="172" t="s">
        <v>2708</v>
      </c>
      <c r="D1553" s="166" t="s">
        <v>26</v>
      </c>
      <c r="E1553" s="166" t="s">
        <v>2709</v>
      </c>
      <c r="F1553" s="167" t="s">
        <v>2954</v>
      </c>
      <c r="G1553" s="178" t="s">
        <v>2955</v>
      </c>
      <c r="H1553" s="178" t="s">
        <v>2955</v>
      </c>
      <c r="I1553" s="178" t="s">
        <v>2955</v>
      </c>
      <c r="J1553" s="178" t="s">
        <v>2955</v>
      </c>
      <c r="K1553" s="168">
        <v>0.9</v>
      </c>
      <c r="L1553" s="169">
        <v>0.96551724137931</v>
      </c>
      <c r="M1553" s="169">
        <v>1</v>
      </c>
      <c r="N1553" s="170">
        <v>1</v>
      </c>
      <c r="O1553" s="170">
        <v>0.96551724137931</v>
      </c>
      <c r="P1553" s="356">
        <v>0.9</v>
      </c>
      <c r="Q1553" s="357">
        <v>0.976470588235294</v>
      </c>
      <c r="R1553" s="169">
        <v>0.980168269230769</v>
      </c>
      <c r="S1553" s="169">
        <v>0.971024258760108</v>
      </c>
      <c r="T1553" s="169">
        <v>0.976470588235294</v>
      </c>
      <c r="U1553" s="356">
        <v>0.9</v>
      </c>
      <c r="V1553" s="169">
        <v>0.958823529411765</v>
      </c>
      <c r="W1553" s="169">
        <v>0.954326923076923</v>
      </c>
      <c r="X1553" s="169">
        <v>0.945417789757412</v>
      </c>
      <c r="Y1553" s="169">
        <v>0.958823529411765</v>
      </c>
      <c r="Z1553" s="356">
        <v>0.92</v>
      </c>
      <c r="AA1553" s="356" t="s">
        <v>32</v>
      </c>
      <c r="AB1553" s="356" t="s">
        <v>32</v>
      </c>
      <c r="AC1553" s="356" t="s">
        <v>32</v>
      </c>
      <c r="AD1553" s="356" t="s">
        <v>32</v>
      </c>
      <c r="AE1553" s="356">
        <v>0.92</v>
      </c>
      <c r="AF1553" s="169">
        <v>0.129411764705882</v>
      </c>
      <c r="AG1553" s="169">
        <v>0.989847715736041</v>
      </c>
      <c r="AH1553" s="169">
        <v>1</v>
      </c>
      <c r="AI1553" s="169">
        <v>0.129411764705882</v>
      </c>
      <c r="AJ1553" s="356">
        <v>0.92</v>
      </c>
      <c r="AK1553" s="169">
        <v>0.976665046183763</v>
      </c>
      <c r="AL1553" s="169">
        <v>0.975961538461538</v>
      </c>
      <c r="AM1553" s="169">
        <v>0.966981132075472</v>
      </c>
      <c r="AN1553" s="169">
        <v>0.976665046183763</v>
      </c>
      <c r="AO1553" s="168">
        <v>0.99</v>
      </c>
      <c r="AP1553" s="358">
        <v>1</v>
      </c>
      <c r="AQ1553" s="358">
        <v>1</v>
      </c>
      <c r="AR1553" s="358">
        <v>1</v>
      </c>
      <c r="AS1553" s="359">
        <v>1</v>
      </c>
      <c r="AT1553" s="364">
        <v>0.110069253262963</v>
      </c>
      <c r="AU1553" s="361">
        <v>0</v>
      </c>
      <c r="AV1553" s="362">
        <v>0.142857142857143</v>
      </c>
      <c r="AW1553" s="362">
        <v>0.142857142857143</v>
      </c>
      <c r="AX1553" s="362">
        <v>0</v>
      </c>
      <c r="AY1553" s="142"/>
      <c r="AZ1553" s="140"/>
    </row>
    <row r="1554" spans="1:52">
      <c r="A1554" s="138"/>
      <c r="B1554" s="142"/>
      <c r="C1554" s="172" t="s">
        <v>2708</v>
      </c>
      <c r="D1554" s="166" t="s">
        <v>26</v>
      </c>
      <c r="E1554" s="166" t="s">
        <v>2709</v>
      </c>
      <c r="F1554" s="167" t="s">
        <v>2956</v>
      </c>
      <c r="G1554" s="178" t="s">
        <v>2957</v>
      </c>
      <c r="H1554" s="178" t="s">
        <v>2957</v>
      </c>
      <c r="I1554" s="178" t="s">
        <v>2957</v>
      </c>
      <c r="J1554" s="178" t="s">
        <v>2957</v>
      </c>
      <c r="K1554" s="168">
        <v>0.9</v>
      </c>
      <c r="L1554" s="169">
        <v>1</v>
      </c>
      <c r="M1554" s="169">
        <v>1</v>
      </c>
      <c r="N1554" s="170">
        <v>1</v>
      </c>
      <c r="O1554" s="170">
        <v>1</v>
      </c>
      <c r="P1554" s="356">
        <v>0.9</v>
      </c>
      <c r="Q1554" s="357">
        <v>0.982439926062847</v>
      </c>
      <c r="R1554" s="169">
        <v>0.945964912280702</v>
      </c>
      <c r="S1554" s="169">
        <v>0.984126984126984</v>
      </c>
      <c r="T1554" s="169">
        <v>0.982439926062847</v>
      </c>
      <c r="U1554" s="356">
        <v>0.9</v>
      </c>
      <c r="V1554" s="169">
        <v>0.83271719038817</v>
      </c>
      <c r="W1554" s="169">
        <v>0.706666666666667</v>
      </c>
      <c r="X1554" s="169">
        <v>0.917833800186741</v>
      </c>
      <c r="Y1554" s="169">
        <v>0.83271719038817</v>
      </c>
      <c r="Z1554" s="356">
        <v>0.92</v>
      </c>
      <c r="AA1554" s="356" t="s">
        <v>32</v>
      </c>
      <c r="AB1554" s="356" t="s">
        <v>32</v>
      </c>
      <c r="AC1554" s="356" t="s">
        <v>32</v>
      </c>
      <c r="AD1554" s="356" t="s">
        <v>32</v>
      </c>
      <c r="AE1554" s="356">
        <v>0.92</v>
      </c>
      <c r="AF1554" s="169">
        <v>0.995327102803738</v>
      </c>
      <c r="AG1554" s="169">
        <v>0.995192307692308</v>
      </c>
      <c r="AH1554" s="169">
        <v>0.679166666666667</v>
      </c>
      <c r="AI1554" s="169">
        <v>0.995327102803738</v>
      </c>
      <c r="AJ1554" s="356">
        <v>0.92</v>
      </c>
      <c r="AK1554" s="169">
        <v>0.936522539098436</v>
      </c>
      <c r="AL1554" s="169">
        <v>0.901052631578947</v>
      </c>
      <c r="AM1554" s="169">
        <v>0.951447245564893</v>
      </c>
      <c r="AN1554" s="169">
        <v>0.936522539098436</v>
      </c>
      <c r="AO1554" s="168">
        <v>0.99</v>
      </c>
      <c r="AP1554" s="358">
        <v>1</v>
      </c>
      <c r="AQ1554" s="358">
        <v>1</v>
      </c>
      <c r="AR1554" s="358">
        <v>1</v>
      </c>
      <c r="AS1554" s="359">
        <v>1</v>
      </c>
      <c r="AT1554" s="364">
        <v>0.110069253262963</v>
      </c>
      <c r="AU1554" s="361">
        <v>0</v>
      </c>
      <c r="AV1554" s="362">
        <v>0.25</v>
      </c>
      <c r="AW1554" s="362">
        <v>0.166666666666667</v>
      </c>
      <c r="AX1554" s="362">
        <v>0</v>
      </c>
      <c r="AY1554" s="142"/>
      <c r="AZ1554" s="140"/>
    </row>
    <row r="1555" spans="1:52">
      <c r="A1555" s="138"/>
      <c r="B1555" s="142"/>
      <c r="C1555" s="172" t="s">
        <v>2708</v>
      </c>
      <c r="D1555" s="166" t="s">
        <v>26</v>
      </c>
      <c r="E1555" s="166" t="s">
        <v>2709</v>
      </c>
      <c r="F1555" s="167" t="s">
        <v>2958</v>
      </c>
      <c r="G1555" s="178" t="s">
        <v>2959</v>
      </c>
      <c r="H1555" s="178" t="s">
        <v>2959</v>
      </c>
      <c r="I1555" s="178" t="s">
        <v>2959</v>
      </c>
      <c r="J1555" s="178" t="s">
        <v>2959</v>
      </c>
      <c r="K1555" s="168">
        <v>0.9</v>
      </c>
      <c r="L1555" s="169">
        <v>0</v>
      </c>
      <c r="M1555" s="169">
        <v>0.956521739130435</v>
      </c>
      <c r="N1555" s="170">
        <v>0.923076923076923</v>
      </c>
      <c r="O1555" s="170">
        <v>0</v>
      </c>
      <c r="P1555" s="356">
        <v>0.9</v>
      </c>
      <c r="Q1555" s="357">
        <v>0.951131687242798</v>
      </c>
      <c r="R1555" s="169">
        <v>0.872474180511899</v>
      </c>
      <c r="S1555" s="169">
        <v>0.98104008667389</v>
      </c>
      <c r="T1555" s="169">
        <v>0.951131687242798</v>
      </c>
      <c r="U1555" s="356">
        <v>0.9</v>
      </c>
      <c r="V1555" s="169">
        <v>0.670781893004115</v>
      </c>
      <c r="W1555" s="169">
        <v>0.638527166591828</v>
      </c>
      <c r="X1555" s="169">
        <v>0.706392199349946</v>
      </c>
      <c r="Y1555" s="169">
        <v>0.670781893004115</v>
      </c>
      <c r="Z1555" s="356">
        <v>0.92</v>
      </c>
      <c r="AA1555" s="356" t="s">
        <v>32</v>
      </c>
      <c r="AB1555" s="356" t="s">
        <v>32</v>
      </c>
      <c r="AC1555" s="356" t="s">
        <v>32</v>
      </c>
      <c r="AD1555" s="356" t="s">
        <v>32</v>
      </c>
      <c r="AE1555" s="356">
        <v>0.92</v>
      </c>
      <c r="AF1555" s="169">
        <v>0.993975903614458</v>
      </c>
      <c r="AG1555" s="169">
        <v>1</v>
      </c>
      <c r="AH1555" s="169">
        <v>0.102409638554217</v>
      </c>
      <c r="AI1555" s="169">
        <v>0.993975903614458</v>
      </c>
      <c r="AJ1555" s="356">
        <v>0.92</v>
      </c>
      <c r="AK1555" s="169">
        <v>0.871926229508197</v>
      </c>
      <c r="AL1555" s="169">
        <v>0.841939829366861</v>
      </c>
      <c r="AM1555" s="169">
        <v>0.910617551462622</v>
      </c>
      <c r="AN1555" s="169">
        <v>0.871926229508197</v>
      </c>
      <c r="AO1555" s="168">
        <v>0.99</v>
      </c>
      <c r="AP1555" s="358">
        <v>1</v>
      </c>
      <c r="AQ1555" s="358">
        <v>1</v>
      </c>
      <c r="AR1555" s="358">
        <v>1</v>
      </c>
      <c r="AS1555" s="359">
        <v>1</v>
      </c>
      <c r="AT1555" s="364">
        <v>0.110069253262963</v>
      </c>
      <c r="AU1555" s="361">
        <v>0</v>
      </c>
      <c r="AV1555" s="362">
        <v>0.0151515151515152</v>
      </c>
      <c r="AW1555" s="362">
        <v>0.03125</v>
      </c>
      <c r="AX1555" s="362">
        <v>0</v>
      </c>
      <c r="AY1555" s="142"/>
      <c r="AZ1555" s="140"/>
    </row>
    <row r="1556" spans="1:52">
      <c r="A1556" s="138"/>
      <c r="B1556" s="142"/>
      <c r="C1556" s="172" t="s">
        <v>2708</v>
      </c>
      <c r="D1556" s="166" t="s">
        <v>26</v>
      </c>
      <c r="E1556" s="166" t="s">
        <v>2709</v>
      </c>
      <c r="F1556" s="167" t="s">
        <v>2960</v>
      </c>
      <c r="G1556" s="178" t="s">
        <v>2961</v>
      </c>
      <c r="H1556" s="178" t="s">
        <v>2961</v>
      </c>
      <c r="I1556" s="178" t="s">
        <v>2961</v>
      </c>
      <c r="J1556" s="178" t="s">
        <v>2961</v>
      </c>
      <c r="K1556" s="168">
        <v>0.9</v>
      </c>
      <c r="L1556" s="169">
        <v>0.894736842105263</v>
      </c>
      <c r="M1556" s="169">
        <v>0.894736842105263</v>
      </c>
      <c r="N1556" s="170">
        <v>0.947368421052632</v>
      </c>
      <c r="O1556" s="170">
        <v>0.894736842105263</v>
      </c>
      <c r="P1556" s="356">
        <v>0.9</v>
      </c>
      <c r="Q1556" s="357" t="s">
        <v>32</v>
      </c>
      <c r="R1556" s="169" t="s">
        <v>32</v>
      </c>
      <c r="S1556" s="169" t="s">
        <v>32</v>
      </c>
      <c r="T1556" s="169" t="s">
        <v>32</v>
      </c>
      <c r="U1556" s="356">
        <v>0.9</v>
      </c>
      <c r="V1556" s="169" t="s">
        <v>32</v>
      </c>
      <c r="W1556" s="169" t="s">
        <v>32</v>
      </c>
      <c r="X1556" s="169" t="s">
        <v>32</v>
      </c>
      <c r="Y1556" s="169" t="s">
        <v>32</v>
      </c>
      <c r="Z1556" s="356">
        <v>0.92</v>
      </c>
      <c r="AA1556" s="356" t="s">
        <v>32</v>
      </c>
      <c r="AB1556" s="356" t="s">
        <v>32</v>
      </c>
      <c r="AC1556" s="356" t="s">
        <v>32</v>
      </c>
      <c r="AD1556" s="356" t="s">
        <v>32</v>
      </c>
      <c r="AE1556" s="356">
        <v>0.92</v>
      </c>
      <c r="AF1556" s="169">
        <v>0.7</v>
      </c>
      <c r="AG1556" s="169">
        <v>0.517241379310345</v>
      </c>
      <c r="AH1556" s="169">
        <v>0.764705882352941</v>
      </c>
      <c r="AI1556" s="169">
        <v>0.7</v>
      </c>
      <c r="AJ1556" s="356">
        <v>0.92</v>
      </c>
      <c r="AK1556" s="169">
        <v>0.940600522193211</v>
      </c>
      <c r="AL1556" s="169">
        <v>0.815175097276265</v>
      </c>
      <c r="AM1556" s="169">
        <v>0.972843450479233</v>
      </c>
      <c r="AN1556" s="169">
        <v>0.940600522193211</v>
      </c>
      <c r="AO1556" s="168">
        <v>0.99</v>
      </c>
      <c r="AP1556" s="358">
        <v>1</v>
      </c>
      <c r="AQ1556" s="358">
        <v>1</v>
      </c>
      <c r="AR1556" s="358">
        <v>1</v>
      </c>
      <c r="AS1556" s="359">
        <v>1</v>
      </c>
      <c r="AT1556" s="364">
        <v>0.110069253262963</v>
      </c>
      <c r="AU1556" s="361">
        <v>0</v>
      </c>
      <c r="AV1556" s="362">
        <v>0.0769230769230769</v>
      </c>
      <c r="AW1556" s="362">
        <v>0.214285714285714</v>
      </c>
      <c r="AX1556" s="362">
        <v>0</v>
      </c>
      <c r="AY1556" s="142"/>
      <c r="AZ1556" s="140"/>
    </row>
    <row r="1557" spans="1:52">
      <c r="A1557" s="138"/>
      <c r="B1557" s="142"/>
      <c r="C1557" s="172" t="s">
        <v>2708</v>
      </c>
      <c r="D1557" s="166" t="s">
        <v>26</v>
      </c>
      <c r="E1557" s="166" t="s">
        <v>2709</v>
      </c>
      <c r="F1557" s="167" t="s">
        <v>2962</v>
      </c>
      <c r="G1557" s="178" t="s">
        <v>2963</v>
      </c>
      <c r="H1557" s="178" t="s">
        <v>2963</v>
      </c>
      <c r="I1557" s="178" t="s">
        <v>2963</v>
      </c>
      <c r="J1557" s="178" t="s">
        <v>2963</v>
      </c>
      <c r="K1557" s="168">
        <v>0.9</v>
      </c>
      <c r="L1557" s="169">
        <v>1</v>
      </c>
      <c r="M1557" s="169">
        <v>0.970588235294118</v>
      </c>
      <c r="N1557" s="170">
        <v>1</v>
      </c>
      <c r="O1557" s="170">
        <v>1</v>
      </c>
      <c r="P1557" s="356">
        <v>0.9</v>
      </c>
      <c r="Q1557" s="357">
        <v>0.973152137885317</v>
      </c>
      <c r="R1557" s="169">
        <v>0.973323453130789</v>
      </c>
      <c r="S1557" s="169">
        <v>0.973492945703292</v>
      </c>
      <c r="T1557" s="169">
        <v>0.973152137885317</v>
      </c>
      <c r="U1557" s="356">
        <v>0.9</v>
      </c>
      <c r="V1557" s="169">
        <v>0.846204839244282</v>
      </c>
      <c r="W1557" s="169">
        <v>0.880696554279363</v>
      </c>
      <c r="X1557" s="169">
        <v>0.887986318939718</v>
      </c>
      <c r="Y1557" s="169">
        <v>0.846204839244282</v>
      </c>
      <c r="Z1557" s="356">
        <v>0.92</v>
      </c>
      <c r="AA1557" s="356" t="s">
        <v>32</v>
      </c>
      <c r="AB1557" s="356" t="s">
        <v>32</v>
      </c>
      <c r="AC1557" s="356" t="s">
        <v>32</v>
      </c>
      <c r="AD1557" s="356" t="s">
        <v>32</v>
      </c>
      <c r="AE1557" s="356">
        <v>0.92</v>
      </c>
      <c r="AF1557" s="169">
        <v>0.987012987012987</v>
      </c>
      <c r="AG1557" s="169">
        <v>1</v>
      </c>
      <c r="AH1557" s="169">
        <v>0.927272727272727</v>
      </c>
      <c r="AI1557" s="169">
        <v>0.987012987012987</v>
      </c>
      <c r="AJ1557" s="356">
        <v>0.92</v>
      </c>
      <c r="AK1557" s="169">
        <v>0.939544103072349</v>
      </c>
      <c r="AL1557" s="169">
        <v>0.94037037037037</v>
      </c>
      <c r="AM1557" s="169">
        <v>0.967079948696024</v>
      </c>
      <c r="AN1557" s="169">
        <v>0.939544103072349</v>
      </c>
      <c r="AO1557" s="168">
        <v>0.99</v>
      </c>
      <c r="AP1557" s="358">
        <v>1</v>
      </c>
      <c r="AQ1557" s="358">
        <v>1</v>
      </c>
      <c r="AR1557" s="358">
        <v>1</v>
      </c>
      <c r="AS1557" s="359">
        <v>1</v>
      </c>
      <c r="AT1557" s="364">
        <v>0.110069253262963</v>
      </c>
      <c r="AU1557" s="361">
        <v>0.0151515151515152</v>
      </c>
      <c r="AV1557" s="362">
        <v>0.1</v>
      </c>
      <c r="AW1557" s="362">
        <v>0.0869565217391304</v>
      </c>
      <c r="AX1557" s="362">
        <v>0.0151515151515152</v>
      </c>
      <c r="AY1557" s="142"/>
      <c r="AZ1557" s="140"/>
    </row>
    <row r="1558" spans="1:52">
      <c r="A1558" s="138"/>
      <c r="B1558" s="142"/>
      <c r="C1558" s="172" t="s">
        <v>2708</v>
      </c>
      <c r="D1558" s="166" t="s">
        <v>1665</v>
      </c>
      <c r="E1558" s="166" t="s">
        <v>2709</v>
      </c>
      <c r="F1558" s="167" t="s">
        <v>32</v>
      </c>
      <c r="G1558" s="178" t="s">
        <v>2964</v>
      </c>
      <c r="H1558" s="178" t="s">
        <v>2964</v>
      </c>
      <c r="I1558" s="178" t="s">
        <v>2964</v>
      </c>
      <c r="J1558" s="178" t="s">
        <v>2964</v>
      </c>
      <c r="K1558" s="168">
        <v>0.9</v>
      </c>
      <c r="L1558" s="169" t="s">
        <v>32</v>
      </c>
      <c r="M1558" s="169" t="s">
        <v>32</v>
      </c>
      <c r="N1558" s="170" t="s">
        <v>32</v>
      </c>
      <c r="O1558" s="170" t="s">
        <v>32</v>
      </c>
      <c r="P1558" s="356">
        <v>0.9</v>
      </c>
      <c r="Q1558" s="357" t="s">
        <v>32</v>
      </c>
      <c r="R1558" s="169" t="s">
        <v>32</v>
      </c>
      <c r="S1558" s="169" t="s">
        <v>32</v>
      </c>
      <c r="T1558" s="169" t="s">
        <v>32</v>
      </c>
      <c r="U1558" s="356">
        <v>0.9</v>
      </c>
      <c r="V1558" s="169" t="s">
        <v>32</v>
      </c>
      <c r="W1558" s="169" t="s">
        <v>32</v>
      </c>
      <c r="X1558" s="169" t="s">
        <v>32</v>
      </c>
      <c r="Y1558" s="169" t="s">
        <v>32</v>
      </c>
      <c r="Z1558" s="356">
        <v>0.92</v>
      </c>
      <c r="AA1558" s="356" t="s">
        <v>32</v>
      </c>
      <c r="AB1558" s="356" t="s">
        <v>32</v>
      </c>
      <c r="AC1558" s="356" t="s">
        <v>32</v>
      </c>
      <c r="AD1558" s="356" t="s">
        <v>32</v>
      </c>
      <c r="AE1558" s="356">
        <v>0.92</v>
      </c>
      <c r="AF1558" s="169" t="s">
        <v>32</v>
      </c>
      <c r="AG1558" s="169" t="s">
        <v>32</v>
      </c>
      <c r="AH1558" s="169" t="s">
        <v>32</v>
      </c>
      <c r="AI1558" s="169" t="s">
        <v>32</v>
      </c>
      <c r="AJ1558" s="356">
        <v>0.92</v>
      </c>
      <c r="AK1558" s="169" t="s">
        <v>32</v>
      </c>
      <c r="AL1558" s="169" t="s">
        <v>32</v>
      </c>
      <c r="AM1558" s="169" t="s">
        <v>32</v>
      </c>
      <c r="AN1558" s="169" t="s">
        <v>32</v>
      </c>
      <c r="AO1558" s="168">
        <v>0.99</v>
      </c>
      <c r="AP1558" s="358" t="s">
        <v>32</v>
      </c>
      <c r="AQ1558" s="358" t="s">
        <v>32</v>
      </c>
      <c r="AR1558" s="358" t="s">
        <v>32</v>
      </c>
      <c r="AS1558" s="359" t="s">
        <v>32</v>
      </c>
      <c r="AT1558" s="364">
        <v>0.110069253262963</v>
      </c>
      <c r="AU1558" s="361" t="s">
        <v>32</v>
      </c>
      <c r="AV1558" s="362" t="s">
        <v>32</v>
      </c>
      <c r="AW1558" s="362" t="s">
        <v>32</v>
      </c>
      <c r="AX1558" s="362" t="s">
        <v>32</v>
      </c>
      <c r="AY1558" s="142"/>
      <c r="AZ1558" s="140"/>
    </row>
    <row r="1559" spans="1:52">
      <c r="A1559" s="138"/>
      <c r="B1559" s="142"/>
      <c r="C1559" s="172" t="s">
        <v>2708</v>
      </c>
      <c r="D1559" s="166" t="s">
        <v>26</v>
      </c>
      <c r="E1559" s="166" t="s">
        <v>2709</v>
      </c>
      <c r="F1559" s="167" t="s">
        <v>2965</v>
      </c>
      <c r="G1559" s="178" t="s">
        <v>2966</v>
      </c>
      <c r="H1559" s="178" t="s">
        <v>2966</v>
      </c>
      <c r="I1559" s="178" t="s">
        <v>2966</v>
      </c>
      <c r="J1559" s="178" t="s">
        <v>2966</v>
      </c>
      <c r="K1559" s="168">
        <v>0.9</v>
      </c>
      <c r="L1559" s="169">
        <v>0.941176470588235</v>
      </c>
      <c r="M1559" s="169">
        <v>1</v>
      </c>
      <c r="N1559" s="170">
        <v>0.894736842105263</v>
      </c>
      <c r="O1559" s="170">
        <v>0.941176470588235</v>
      </c>
      <c r="P1559" s="356">
        <v>0.9</v>
      </c>
      <c r="Q1559" s="357">
        <v>0.952609478104379</v>
      </c>
      <c r="R1559" s="169">
        <v>0.956829440905874</v>
      </c>
      <c r="S1559" s="169">
        <v>0.995321637426901</v>
      </c>
      <c r="T1559" s="169">
        <v>0.952609478104379</v>
      </c>
      <c r="U1559" s="356">
        <v>0.9</v>
      </c>
      <c r="V1559" s="169">
        <v>0.480503899220156</v>
      </c>
      <c r="W1559" s="169">
        <v>0.51309271054494</v>
      </c>
      <c r="X1559" s="169">
        <v>0.67719298245614</v>
      </c>
      <c r="Y1559" s="169">
        <v>0.480503899220156</v>
      </c>
      <c r="Z1559" s="356">
        <v>0.92</v>
      </c>
      <c r="AA1559" s="356" t="s">
        <v>32</v>
      </c>
      <c r="AB1559" s="356" t="s">
        <v>32</v>
      </c>
      <c r="AC1559" s="356" t="s">
        <v>32</v>
      </c>
      <c r="AD1559" s="356" t="s">
        <v>32</v>
      </c>
      <c r="AE1559" s="356">
        <v>0.92</v>
      </c>
      <c r="AF1559" s="169">
        <v>1</v>
      </c>
      <c r="AG1559" s="169">
        <v>1</v>
      </c>
      <c r="AH1559" s="169">
        <v>0.888888888888889</v>
      </c>
      <c r="AI1559" s="169">
        <v>1</v>
      </c>
      <c r="AJ1559" s="356">
        <v>0.92</v>
      </c>
      <c r="AK1559" s="169">
        <v>0.860035735556879</v>
      </c>
      <c r="AL1559" s="169">
        <v>0.859164897381458</v>
      </c>
      <c r="AM1559" s="169">
        <v>0.883040935672515</v>
      </c>
      <c r="AN1559" s="169">
        <v>0.860035735556879</v>
      </c>
      <c r="AO1559" s="168">
        <v>0.99</v>
      </c>
      <c r="AP1559" s="358">
        <v>1</v>
      </c>
      <c r="AQ1559" s="358">
        <v>1</v>
      </c>
      <c r="AR1559" s="358">
        <v>1</v>
      </c>
      <c r="AS1559" s="359">
        <v>1</v>
      </c>
      <c r="AT1559" s="364">
        <v>0.110069253262963</v>
      </c>
      <c r="AU1559" s="361">
        <v>0.1</v>
      </c>
      <c r="AV1559" s="362">
        <v>0.166666666666667</v>
      </c>
      <c r="AW1559" s="362">
        <v>0</v>
      </c>
      <c r="AX1559" s="362">
        <v>0.1</v>
      </c>
      <c r="AY1559" s="142"/>
      <c r="AZ1559" s="140"/>
    </row>
    <row r="1560" spans="1:52">
      <c r="A1560" s="138"/>
      <c r="B1560" s="142"/>
      <c r="C1560" s="172" t="s">
        <v>2708</v>
      </c>
      <c r="D1560" s="166" t="s">
        <v>26</v>
      </c>
      <c r="E1560" s="166" t="s">
        <v>2709</v>
      </c>
      <c r="F1560" s="167" t="s">
        <v>2967</v>
      </c>
      <c r="G1560" s="178" t="s">
        <v>2968</v>
      </c>
      <c r="H1560" s="178" t="s">
        <v>2968</v>
      </c>
      <c r="I1560" s="178" t="s">
        <v>2968</v>
      </c>
      <c r="J1560" s="178" t="s">
        <v>2968</v>
      </c>
      <c r="K1560" s="168">
        <v>0.9</v>
      </c>
      <c r="L1560" s="169">
        <v>1</v>
      </c>
      <c r="M1560" s="169">
        <v>1</v>
      </c>
      <c r="N1560" s="170">
        <v>0.947368421052632</v>
      </c>
      <c r="O1560" s="170">
        <v>1</v>
      </c>
      <c r="P1560" s="356">
        <v>0.9</v>
      </c>
      <c r="Q1560" s="357" t="s">
        <v>32</v>
      </c>
      <c r="R1560" s="169">
        <v>0</v>
      </c>
      <c r="S1560" s="169" t="s">
        <v>32</v>
      </c>
      <c r="T1560" s="169" t="s">
        <v>32</v>
      </c>
      <c r="U1560" s="356">
        <v>0.9</v>
      </c>
      <c r="V1560" s="169" t="s">
        <v>32</v>
      </c>
      <c r="W1560" s="169">
        <v>0</v>
      </c>
      <c r="X1560" s="169" t="s">
        <v>32</v>
      </c>
      <c r="Y1560" s="169" t="s">
        <v>32</v>
      </c>
      <c r="Z1560" s="356">
        <v>0.92</v>
      </c>
      <c r="AA1560" s="356" t="s">
        <v>32</v>
      </c>
      <c r="AB1560" s="356" t="s">
        <v>32</v>
      </c>
      <c r="AC1560" s="356" t="s">
        <v>32</v>
      </c>
      <c r="AD1560" s="356" t="s">
        <v>32</v>
      </c>
      <c r="AE1560" s="356">
        <v>0.92</v>
      </c>
      <c r="AF1560" s="169">
        <v>0.5</v>
      </c>
      <c r="AG1560" s="169" t="s">
        <v>32</v>
      </c>
      <c r="AH1560" s="169">
        <v>0.666666666666667</v>
      </c>
      <c r="AI1560" s="169">
        <v>0.5</v>
      </c>
      <c r="AJ1560" s="356">
        <v>0.92</v>
      </c>
      <c r="AK1560" s="169">
        <v>0.870436649964209</v>
      </c>
      <c r="AL1560" s="169">
        <v>0.854744525547445</v>
      </c>
      <c r="AM1560" s="169">
        <v>0.868046571798189</v>
      </c>
      <c r="AN1560" s="169">
        <v>0.870436649964209</v>
      </c>
      <c r="AO1560" s="168">
        <v>0.99</v>
      </c>
      <c r="AP1560" s="358" t="s">
        <v>32</v>
      </c>
      <c r="AQ1560" s="358" t="s">
        <v>32</v>
      </c>
      <c r="AR1560" s="358" t="s">
        <v>32</v>
      </c>
      <c r="AS1560" s="359" t="s">
        <v>32</v>
      </c>
      <c r="AT1560" s="364">
        <v>0.110069253262963</v>
      </c>
      <c r="AU1560" s="361">
        <v>0.153846153846154</v>
      </c>
      <c r="AV1560" s="362">
        <v>0.523809523809524</v>
      </c>
      <c r="AW1560" s="362">
        <v>0.0909090909090909</v>
      </c>
      <c r="AX1560" s="362">
        <v>0.153846153846154</v>
      </c>
      <c r="AY1560" s="142"/>
      <c r="AZ1560" s="140"/>
    </row>
    <row r="1561" spans="1:52">
      <c r="A1561" s="138"/>
      <c r="B1561" s="142"/>
      <c r="C1561" s="172" t="s">
        <v>2708</v>
      </c>
      <c r="D1561" s="166" t="s">
        <v>26</v>
      </c>
      <c r="E1561" s="166" t="s">
        <v>2709</v>
      </c>
      <c r="F1561" s="167" t="s">
        <v>2969</v>
      </c>
      <c r="G1561" s="178" t="s">
        <v>2970</v>
      </c>
      <c r="H1561" s="178" t="s">
        <v>2970</v>
      </c>
      <c r="I1561" s="178" t="s">
        <v>2970</v>
      </c>
      <c r="J1561" s="178" t="s">
        <v>2970</v>
      </c>
      <c r="K1561" s="168">
        <v>0.9</v>
      </c>
      <c r="L1561" s="169">
        <v>0.951219512195122</v>
      </c>
      <c r="M1561" s="169">
        <v>0.926829268292683</v>
      </c>
      <c r="N1561" s="170">
        <v>0.96969696969697</v>
      </c>
      <c r="O1561" s="170">
        <v>0.951219512195122</v>
      </c>
      <c r="P1561" s="356">
        <v>0.9</v>
      </c>
      <c r="Q1561" s="357">
        <v>0.997617426820967</v>
      </c>
      <c r="R1561" s="169">
        <v>0.981724728726442</v>
      </c>
      <c r="S1561" s="169">
        <v>0.940468846391117</v>
      </c>
      <c r="T1561" s="169">
        <v>0.997617426820967</v>
      </c>
      <c r="U1561" s="356">
        <v>0.9</v>
      </c>
      <c r="V1561" s="169">
        <v>0.885636487406399</v>
      </c>
      <c r="W1561" s="169">
        <v>0.850942318675043</v>
      </c>
      <c r="X1561" s="169">
        <v>0.893584207279457</v>
      </c>
      <c r="Y1561" s="169">
        <v>0.885636487406399</v>
      </c>
      <c r="Z1561" s="356">
        <v>0.92</v>
      </c>
      <c r="AA1561" s="356" t="s">
        <v>32</v>
      </c>
      <c r="AB1561" s="356" t="s">
        <v>32</v>
      </c>
      <c r="AC1561" s="356" t="s">
        <v>32</v>
      </c>
      <c r="AD1561" s="356" t="s">
        <v>32</v>
      </c>
      <c r="AE1561" s="356">
        <v>0.92</v>
      </c>
      <c r="AF1561" s="169">
        <v>0.714285714285714</v>
      </c>
      <c r="AG1561" s="169">
        <v>0.705882352941177</v>
      </c>
      <c r="AH1561" s="169">
        <v>0.825</v>
      </c>
      <c r="AI1561" s="169">
        <v>0.714285714285714</v>
      </c>
      <c r="AJ1561" s="356">
        <v>0.92</v>
      </c>
      <c r="AK1561" s="169">
        <v>0.928813559322034</v>
      </c>
      <c r="AL1561" s="169">
        <v>0.925185608223872</v>
      </c>
      <c r="AM1561" s="169">
        <v>0.954966070326959</v>
      </c>
      <c r="AN1561" s="169">
        <v>0.928813559322034</v>
      </c>
      <c r="AO1561" s="168">
        <v>0.99</v>
      </c>
      <c r="AP1561" s="358">
        <v>1</v>
      </c>
      <c r="AQ1561" s="358">
        <v>1</v>
      </c>
      <c r="AR1561" s="358">
        <v>1</v>
      </c>
      <c r="AS1561" s="359">
        <v>1</v>
      </c>
      <c r="AT1561" s="364">
        <v>0.110069253262963</v>
      </c>
      <c r="AU1561" s="361">
        <v>0.0666666666666667</v>
      </c>
      <c r="AV1561" s="362">
        <v>0.136363636363636</v>
      </c>
      <c r="AW1561" s="362">
        <v>0.0625</v>
      </c>
      <c r="AX1561" s="362">
        <v>0.0666666666666667</v>
      </c>
      <c r="AY1561" s="142"/>
      <c r="AZ1561" s="140"/>
    </row>
    <row r="1562" spans="1:52">
      <c r="A1562" s="138"/>
      <c r="B1562" s="142"/>
      <c r="C1562" s="172" t="s">
        <v>2708</v>
      </c>
      <c r="D1562" s="166" t="s">
        <v>26</v>
      </c>
      <c r="E1562" s="166" t="s">
        <v>2709</v>
      </c>
      <c r="F1562" s="167" t="s">
        <v>2971</v>
      </c>
      <c r="G1562" s="178" t="s">
        <v>2972</v>
      </c>
      <c r="H1562" s="178" t="s">
        <v>2972</v>
      </c>
      <c r="I1562" s="178" t="s">
        <v>2972</v>
      </c>
      <c r="J1562" s="178" t="s">
        <v>2972</v>
      </c>
      <c r="K1562" s="168">
        <v>0.9</v>
      </c>
      <c r="L1562" s="169">
        <v>0.888888888888889</v>
      </c>
      <c r="M1562" s="169">
        <v>0.966666666666667</v>
      </c>
      <c r="N1562" s="170">
        <v>0.962962962962963</v>
      </c>
      <c r="O1562" s="170">
        <v>0.888888888888889</v>
      </c>
      <c r="P1562" s="356">
        <v>0.9</v>
      </c>
      <c r="Q1562" s="357">
        <v>0.960498960498961</v>
      </c>
      <c r="R1562" s="169">
        <v>0.912820512820513</v>
      </c>
      <c r="S1562" s="169">
        <v>0.945012165450122</v>
      </c>
      <c r="T1562" s="169">
        <v>0.960498960498961</v>
      </c>
      <c r="U1562" s="356">
        <v>0.9</v>
      </c>
      <c r="V1562" s="169">
        <v>0.918918918918919</v>
      </c>
      <c r="W1562" s="169">
        <v>0.917216117216117</v>
      </c>
      <c r="X1562" s="169">
        <v>0.924574209245742</v>
      </c>
      <c r="Y1562" s="169">
        <v>0.918918918918919</v>
      </c>
      <c r="Z1562" s="356">
        <v>0.92</v>
      </c>
      <c r="AA1562" s="356" t="s">
        <v>32</v>
      </c>
      <c r="AB1562" s="356" t="s">
        <v>32</v>
      </c>
      <c r="AC1562" s="356" t="s">
        <v>32</v>
      </c>
      <c r="AD1562" s="356" t="s">
        <v>32</v>
      </c>
      <c r="AE1562" s="356">
        <v>0.92</v>
      </c>
      <c r="AF1562" s="169">
        <v>1</v>
      </c>
      <c r="AG1562" s="169">
        <v>0.40625</v>
      </c>
      <c r="AH1562" s="169">
        <v>0.964285714285714</v>
      </c>
      <c r="AI1562" s="169">
        <v>1</v>
      </c>
      <c r="AJ1562" s="356">
        <v>0.92</v>
      </c>
      <c r="AK1562" s="169">
        <v>0.969901401141671</v>
      </c>
      <c r="AL1562" s="169">
        <v>0.966300366300366</v>
      </c>
      <c r="AM1562" s="169">
        <v>0.960097323600973</v>
      </c>
      <c r="AN1562" s="169">
        <v>0.969901401141671</v>
      </c>
      <c r="AO1562" s="168">
        <v>0.99</v>
      </c>
      <c r="AP1562" s="358">
        <v>1</v>
      </c>
      <c r="AQ1562" s="358">
        <v>1</v>
      </c>
      <c r="AR1562" s="358">
        <v>1</v>
      </c>
      <c r="AS1562" s="359">
        <v>1</v>
      </c>
      <c r="AT1562" s="364">
        <v>0.110069253262963</v>
      </c>
      <c r="AU1562" s="361">
        <v>0.142857142857143</v>
      </c>
      <c r="AV1562" s="362">
        <v>0.2</v>
      </c>
      <c r="AW1562" s="362">
        <v>0</v>
      </c>
      <c r="AX1562" s="362">
        <v>0.142857142857143</v>
      </c>
      <c r="AY1562" s="142"/>
      <c r="AZ1562" s="140"/>
    </row>
    <row r="1563" spans="1:52">
      <c r="A1563" s="138"/>
      <c r="B1563" s="142"/>
      <c r="C1563" s="172" t="s">
        <v>2708</v>
      </c>
      <c r="D1563" s="166" t="s">
        <v>26</v>
      </c>
      <c r="E1563" s="166" t="s">
        <v>2709</v>
      </c>
      <c r="F1563" s="167" t="s">
        <v>2973</v>
      </c>
      <c r="G1563" s="178" t="s">
        <v>2974</v>
      </c>
      <c r="H1563" s="178" t="s">
        <v>2974</v>
      </c>
      <c r="I1563" s="178" t="s">
        <v>2974</v>
      </c>
      <c r="J1563" s="178" t="s">
        <v>2974</v>
      </c>
      <c r="K1563" s="168">
        <v>0.9</v>
      </c>
      <c r="L1563" s="169">
        <v>1</v>
      </c>
      <c r="M1563" s="169">
        <v>1</v>
      </c>
      <c r="N1563" s="170">
        <v>1</v>
      </c>
      <c r="O1563" s="170">
        <v>1</v>
      </c>
      <c r="P1563" s="356">
        <v>0.9</v>
      </c>
      <c r="Q1563" s="357">
        <v>0.961503208065995</v>
      </c>
      <c r="R1563" s="169">
        <v>0.944842406876791</v>
      </c>
      <c r="S1563" s="169">
        <v>0.971914893617021</v>
      </c>
      <c r="T1563" s="169">
        <v>0.961503208065995</v>
      </c>
      <c r="U1563" s="356">
        <v>0.9</v>
      </c>
      <c r="V1563" s="169">
        <v>0.681943171402383</v>
      </c>
      <c r="W1563" s="169">
        <v>0.689111747851003</v>
      </c>
      <c r="X1563" s="169">
        <v>0.700425531914894</v>
      </c>
      <c r="Y1563" s="169">
        <v>0.681943171402383</v>
      </c>
      <c r="Z1563" s="356">
        <v>0.92</v>
      </c>
      <c r="AA1563" s="356" t="s">
        <v>32</v>
      </c>
      <c r="AB1563" s="356" t="s">
        <v>32</v>
      </c>
      <c r="AC1563" s="356" t="s">
        <v>32</v>
      </c>
      <c r="AD1563" s="356" t="s">
        <v>32</v>
      </c>
      <c r="AE1563" s="356">
        <v>0.92</v>
      </c>
      <c r="AF1563" s="169">
        <v>0.970760233918129</v>
      </c>
      <c r="AG1563" s="169">
        <v>0.919540229885057</v>
      </c>
      <c r="AH1563" s="169">
        <v>1</v>
      </c>
      <c r="AI1563" s="169">
        <v>0.970760233918129</v>
      </c>
      <c r="AJ1563" s="356">
        <v>0.92</v>
      </c>
      <c r="AK1563" s="169">
        <v>0.829379562043796</v>
      </c>
      <c r="AL1563" s="169">
        <v>0.833094555873925</v>
      </c>
      <c r="AM1563" s="169">
        <v>0.867234042553191</v>
      </c>
      <c r="AN1563" s="169">
        <v>0.829379562043796</v>
      </c>
      <c r="AO1563" s="168">
        <v>0.99</v>
      </c>
      <c r="AP1563" s="358">
        <v>1</v>
      </c>
      <c r="AQ1563" s="358">
        <v>1</v>
      </c>
      <c r="AR1563" s="358" t="s">
        <v>32</v>
      </c>
      <c r="AS1563" s="359">
        <v>1</v>
      </c>
      <c r="AT1563" s="364">
        <v>0.110069253262963</v>
      </c>
      <c r="AU1563" s="361">
        <v>0</v>
      </c>
      <c r="AV1563" s="362">
        <v>0</v>
      </c>
      <c r="AW1563" s="362">
        <v>0</v>
      </c>
      <c r="AX1563" s="362">
        <v>0</v>
      </c>
      <c r="AY1563" s="142"/>
      <c r="AZ1563" s="140"/>
    </row>
    <row r="1564" spans="1:52">
      <c r="A1564" s="138"/>
      <c r="B1564" s="142"/>
      <c r="C1564" s="172" t="s">
        <v>2708</v>
      </c>
      <c r="D1564" s="166" t="s">
        <v>26</v>
      </c>
      <c r="E1564" s="166" t="s">
        <v>2709</v>
      </c>
      <c r="F1564" s="167" t="s">
        <v>2975</v>
      </c>
      <c r="G1564" s="178" t="s">
        <v>2976</v>
      </c>
      <c r="H1564" s="178" t="s">
        <v>2976</v>
      </c>
      <c r="I1564" s="178" t="s">
        <v>2976</v>
      </c>
      <c r="J1564" s="178" t="s">
        <v>2976</v>
      </c>
      <c r="K1564" s="168">
        <v>0.9</v>
      </c>
      <c r="L1564" s="169">
        <v>0</v>
      </c>
      <c r="M1564" s="169">
        <v>0.785714285714286</v>
      </c>
      <c r="N1564" s="170">
        <v>0.733333333333333</v>
      </c>
      <c r="O1564" s="170">
        <v>0</v>
      </c>
      <c r="P1564" s="356">
        <v>0.9</v>
      </c>
      <c r="Q1564" s="357" t="s">
        <v>32</v>
      </c>
      <c r="R1564" s="169" t="s">
        <v>32</v>
      </c>
      <c r="S1564" s="169" t="s">
        <v>32</v>
      </c>
      <c r="T1564" s="169" t="s">
        <v>32</v>
      </c>
      <c r="U1564" s="356">
        <v>0.9</v>
      </c>
      <c r="V1564" s="169" t="s">
        <v>32</v>
      </c>
      <c r="W1564" s="169" t="s">
        <v>32</v>
      </c>
      <c r="X1564" s="169" t="s">
        <v>32</v>
      </c>
      <c r="Y1564" s="169" t="s">
        <v>32</v>
      </c>
      <c r="Z1564" s="356">
        <v>0.92</v>
      </c>
      <c r="AA1564" s="356" t="s">
        <v>32</v>
      </c>
      <c r="AB1564" s="356" t="s">
        <v>32</v>
      </c>
      <c r="AC1564" s="356" t="s">
        <v>32</v>
      </c>
      <c r="AD1564" s="356" t="s">
        <v>32</v>
      </c>
      <c r="AE1564" s="356">
        <v>0.92</v>
      </c>
      <c r="AF1564" s="169">
        <v>0</v>
      </c>
      <c r="AG1564" s="169">
        <v>0.857142857142857</v>
      </c>
      <c r="AH1564" s="169">
        <v>1</v>
      </c>
      <c r="AI1564" s="169">
        <v>0</v>
      </c>
      <c r="AJ1564" s="356">
        <v>0.92</v>
      </c>
      <c r="AK1564" s="169">
        <v>0.775393419170243</v>
      </c>
      <c r="AL1564" s="169">
        <v>0.735391400220507</v>
      </c>
      <c r="AM1564" s="169">
        <v>0.646522234891676</v>
      </c>
      <c r="AN1564" s="169">
        <v>0.775393419170243</v>
      </c>
      <c r="AO1564" s="168">
        <v>0.99</v>
      </c>
      <c r="AP1564" s="358">
        <v>1</v>
      </c>
      <c r="AQ1564" s="358">
        <v>1</v>
      </c>
      <c r="AR1564" s="358">
        <v>1</v>
      </c>
      <c r="AS1564" s="359">
        <v>1</v>
      </c>
      <c r="AT1564" s="364">
        <v>0.110069253262963</v>
      </c>
      <c r="AU1564" s="361">
        <v>-0.166666666666667</v>
      </c>
      <c r="AV1564" s="362">
        <v>0.714285714285714</v>
      </c>
      <c r="AW1564" s="362">
        <v>0.0714285714285714</v>
      </c>
      <c r="AX1564" s="362">
        <v>-0.166666666666667</v>
      </c>
      <c r="AY1564" s="142"/>
      <c r="AZ1564" s="140"/>
    </row>
    <row r="1565" spans="1:52">
      <c r="A1565" s="138"/>
      <c r="B1565" s="142"/>
      <c r="C1565" s="172" t="s">
        <v>2708</v>
      </c>
      <c r="D1565" s="166" t="s">
        <v>26</v>
      </c>
      <c r="E1565" s="166" t="s">
        <v>2709</v>
      </c>
      <c r="F1565" s="167" t="s">
        <v>2977</v>
      </c>
      <c r="G1565" s="178" t="s">
        <v>2978</v>
      </c>
      <c r="H1565" s="178" t="s">
        <v>2978</v>
      </c>
      <c r="I1565" s="178" t="s">
        <v>2978</v>
      </c>
      <c r="J1565" s="178" t="s">
        <v>2978</v>
      </c>
      <c r="K1565" s="168">
        <v>0.9</v>
      </c>
      <c r="L1565" s="169">
        <v>0.947368421052632</v>
      </c>
      <c r="M1565" s="169">
        <v>0.882352941176471</v>
      </c>
      <c r="N1565" s="170">
        <v>0.857142857142857</v>
      </c>
      <c r="O1565" s="170">
        <v>0.947368421052632</v>
      </c>
      <c r="P1565" s="356">
        <v>0.9</v>
      </c>
      <c r="Q1565" s="357" t="s">
        <v>32</v>
      </c>
      <c r="R1565" s="169">
        <v>0</v>
      </c>
      <c r="S1565" s="169" t="s">
        <v>32</v>
      </c>
      <c r="T1565" s="169" t="s">
        <v>32</v>
      </c>
      <c r="U1565" s="356">
        <v>0.9</v>
      </c>
      <c r="V1565" s="169" t="s">
        <v>32</v>
      </c>
      <c r="W1565" s="169">
        <v>0</v>
      </c>
      <c r="X1565" s="169" t="s">
        <v>32</v>
      </c>
      <c r="Y1565" s="169" t="s">
        <v>32</v>
      </c>
      <c r="Z1565" s="356">
        <v>0.92</v>
      </c>
      <c r="AA1565" s="356" t="s">
        <v>32</v>
      </c>
      <c r="AB1565" s="356" t="s">
        <v>32</v>
      </c>
      <c r="AC1565" s="356" t="s">
        <v>32</v>
      </c>
      <c r="AD1565" s="356" t="s">
        <v>32</v>
      </c>
      <c r="AE1565" s="356">
        <v>0.92</v>
      </c>
      <c r="AF1565" s="169">
        <v>0</v>
      </c>
      <c r="AG1565" s="169">
        <v>0</v>
      </c>
      <c r="AH1565" s="169">
        <v>0</v>
      </c>
      <c r="AI1565" s="169">
        <v>0</v>
      </c>
      <c r="AJ1565" s="356">
        <v>0.92</v>
      </c>
      <c r="AK1565" s="169">
        <v>0.754997437211686</v>
      </c>
      <c r="AL1565" s="169">
        <v>0.759978425026969</v>
      </c>
      <c r="AM1565" s="169">
        <v>0.807880268784362</v>
      </c>
      <c r="AN1565" s="169">
        <v>0.754997437211686</v>
      </c>
      <c r="AO1565" s="168">
        <v>0.99</v>
      </c>
      <c r="AP1565" s="358" t="s">
        <v>32</v>
      </c>
      <c r="AQ1565" s="358">
        <v>1</v>
      </c>
      <c r="AR1565" s="358">
        <v>1</v>
      </c>
      <c r="AS1565" s="359" t="s">
        <v>32</v>
      </c>
      <c r="AT1565" s="364">
        <v>0.110069253262963</v>
      </c>
      <c r="AU1565" s="361">
        <v>0.08</v>
      </c>
      <c r="AV1565" s="362">
        <v>0.106382978723404</v>
      </c>
      <c r="AW1565" s="362">
        <v>0.131578947368421</v>
      </c>
      <c r="AX1565" s="362">
        <v>0.08</v>
      </c>
      <c r="AY1565" s="142"/>
      <c r="AZ1565" s="140"/>
    </row>
    <row r="1566" spans="1:52">
      <c r="A1566" s="138"/>
      <c r="B1566" s="142"/>
      <c r="C1566" s="172" t="s">
        <v>2708</v>
      </c>
      <c r="D1566" s="166" t="s">
        <v>26</v>
      </c>
      <c r="E1566" s="166" t="s">
        <v>2709</v>
      </c>
      <c r="F1566" s="167" t="s">
        <v>2979</v>
      </c>
      <c r="G1566" s="178" t="s">
        <v>2980</v>
      </c>
      <c r="H1566" s="178" t="s">
        <v>2980</v>
      </c>
      <c r="I1566" s="178" t="s">
        <v>2980</v>
      </c>
      <c r="J1566" s="178" t="s">
        <v>2980</v>
      </c>
      <c r="K1566" s="168">
        <v>0.9</v>
      </c>
      <c r="L1566" s="169">
        <v>1</v>
      </c>
      <c r="M1566" s="169">
        <v>1</v>
      </c>
      <c r="N1566" s="170">
        <v>1</v>
      </c>
      <c r="O1566" s="170">
        <v>1</v>
      </c>
      <c r="P1566" s="356">
        <v>0.9</v>
      </c>
      <c r="Q1566" s="357">
        <v>0.950558213716108</v>
      </c>
      <c r="R1566" s="169">
        <v>0.94062205466541</v>
      </c>
      <c r="S1566" s="169">
        <v>0.785046728971963</v>
      </c>
      <c r="T1566" s="169">
        <v>0.950558213716108</v>
      </c>
      <c r="U1566" s="356">
        <v>0.9</v>
      </c>
      <c r="V1566" s="169">
        <v>0.735247208931419</v>
      </c>
      <c r="W1566" s="169">
        <v>0.714420358152686</v>
      </c>
      <c r="X1566" s="169">
        <v>0.658878504672897</v>
      </c>
      <c r="Y1566" s="169">
        <v>0.735247208931419</v>
      </c>
      <c r="Z1566" s="356">
        <v>0.92</v>
      </c>
      <c r="AA1566" s="356" t="s">
        <v>32</v>
      </c>
      <c r="AB1566" s="356" t="s">
        <v>32</v>
      </c>
      <c r="AC1566" s="356" t="s">
        <v>32</v>
      </c>
      <c r="AD1566" s="356" t="s">
        <v>32</v>
      </c>
      <c r="AE1566" s="356">
        <v>0.92</v>
      </c>
      <c r="AF1566" s="169">
        <v>0</v>
      </c>
      <c r="AG1566" s="169">
        <v>0</v>
      </c>
      <c r="AH1566" s="169">
        <v>0.333333333333333</v>
      </c>
      <c r="AI1566" s="169">
        <v>0</v>
      </c>
      <c r="AJ1566" s="356">
        <v>0.92</v>
      </c>
      <c r="AK1566" s="169">
        <v>0.841294298921418</v>
      </c>
      <c r="AL1566" s="169">
        <v>0.810556079170594</v>
      </c>
      <c r="AM1566" s="169">
        <v>0.710128055878929</v>
      </c>
      <c r="AN1566" s="169">
        <v>0.841294298921418</v>
      </c>
      <c r="AO1566" s="168">
        <v>0.99</v>
      </c>
      <c r="AP1566" s="358">
        <v>1</v>
      </c>
      <c r="AQ1566" s="358" t="s">
        <v>32</v>
      </c>
      <c r="AR1566" s="358">
        <v>1</v>
      </c>
      <c r="AS1566" s="359">
        <v>1</v>
      </c>
      <c r="AT1566" s="364">
        <v>0.110069253262963</v>
      </c>
      <c r="AU1566" s="361">
        <v>0</v>
      </c>
      <c r="AV1566" s="362">
        <v>0</v>
      </c>
      <c r="AW1566" s="362">
        <v>0</v>
      </c>
      <c r="AX1566" s="362">
        <v>0</v>
      </c>
      <c r="AY1566" s="142"/>
      <c r="AZ1566" s="140"/>
    </row>
    <row r="1567" spans="1:52">
      <c r="A1567" s="138"/>
      <c r="B1567" s="142"/>
      <c r="C1567" s="172" t="s">
        <v>2708</v>
      </c>
      <c r="D1567" s="166" t="s">
        <v>26</v>
      </c>
      <c r="E1567" s="166" t="s">
        <v>2709</v>
      </c>
      <c r="F1567" s="167" t="s">
        <v>2981</v>
      </c>
      <c r="G1567" s="178" t="s">
        <v>2982</v>
      </c>
      <c r="H1567" s="178" t="s">
        <v>2982</v>
      </c>
      <c r="I1567" s="178" t="s">
        <v>2982</v>
      </c>
      <c r="J1567" s="178" t="s">
        <v>2982</v>
      </c>
      <c r="K1567" s="168">
        <v>0.9</v>
      </c>
      <c r="L1567" s="169">
        <v>0.785714285714286</v>
      </c>
      <c r="M1567" s="169">
        <v>0.909090909090909</v>
      </c>
      <c r="N1567" s="170">
        <v>0.818181818181818</v>
      </c>
      <c r="O1567" s="170">
        <v>0.785714285714286</v>
      </c>
      <c r="P1567" s="356">
        <v>0.9</v>
      </c>
      <c r="Q1567" s="357">
        <v>0.996726677577741</v>
      </c>
      <c r="R1567" s="169">
        <v>0.997668997668998</v>
      </c>
      <c r="S1567" s="169">
        <v>1</v>
      </c>
      <c r="T1567" s="169">
        <v>0.996726677577741</v>
      </c>
      <c r="U1567" s="356">
        <v>0.9</v>
      </c>
      <c r="V1567" s="169">
        <v>0.986906710310966</v>
      </c>
      <c r="W1567" s="169">
        <v>0.989510489510489</v>
      </c>
      <c r="X1567" s="169">
        <v>0.988063660477454</v>
      </c>
      <c r="Y1567" s="169">
        <v>0.986906710310966</v>
      </c>
      <c r="Z1567" s="356">
        <v>0.92</v>
      </c>
      <c r="AA1567" s="356" t="s">
        <v>32</v>
      </c>
      <c r="AB1567" s="356" t="s">
        <v>32</v>
      </c>
      <c r="AC1567" s="356" t="s">
        <v>32</v>
      </c>
      <c r="AD1567" s="356" t="s">
        <v>32</v>
      </c>
      <c r="AE1567" s="356">
        <v>0.92</v>
      </c>
      <c r="AF1567" s="169">
        <v>0</v>
      </c>
      <c r="AG1567" s="169">
        <v>0</v>
      </c>
      <c r="AH1567" s="169">
        <v>0</v>
      </c>
      <c r="AI1567" s="169">
        <v>0</v>
      </c>
      <c r="AJ1567" s="356">
        <v>0.92</v>
      </c>
      <c r="AK1567" s="169">
        <v>0.992295839753467</v>
      </c>
      <c r="AL1567" s="169">
        <v>0.989522700814901</v>
      </c>
      <c r="AM1567" s="169">
        <v>0.996021220159151</v>
      </c>
      <c r="AN1567" s="169">
        <v>0.992295839753467</v>
      </c>
      <c r="AO1567" s="168">
        <v>0.99</v>
      </c>
      <c r="AP1567" s="358">
        <v>1</v>
      </c>
      <c r="AQ1567" s="358">
        <v>1</v>
      </c>
      <c r="AR1567" s="358">
        <v>1</v>
      </c>
      <c r="AS1567" s="359">
        <v>1</v>
      </c>
      <c r="AT1567" s="364">
        <v>0.110069253262963</v>
      </c>
      <c r="AU1567" s="361">
        <v>0.2</v>
      </c>
      <c r="AV1567" s="362">
        <v>0</v>
      </c>
      <c r="AW1567" s="362">
        <v>-0.0909090909090909</v>
      </c>
      <c r="AX1567" s="362">
        <v>0.2</v>
      </c>
      <c r="AY1567" s="142"/>
      <c r="AZ1567" s="140"/>
    </row>
    <row r="1568" spans="1:52">
      <c r="A1568" s="138"/>
      <c r="B1568" s="142"/>
      <c r="C1568" s="172" t="s">
        <v>2708</v>
      </c>
      <c r="D1568" s="166" t="s">
        <v>26</v>
      </c>
      <c r="E1568" s="166" t="s">
        <v>2709</v>
      </c>
      <c r="F1568" s="167" t="s">
        <v>2983</v>
      </c>
      <c r="G1568" s="178" t="s">
        <v>2984</v>
      </c>
      <c r="H1568" s="178" t="s">
        <v>2984</v>
      </c>
      <c r="I1568" s="178" t="s">
        <v>2984</v>
      </c>
      <c r="J1568" s="178" t="s">
        <v>2984</v>
      </c>
      <c r="K1568" s="168">
        <v>0.9</v>
      </c>
      <c r="L1568" s="169">
        <v>0.769230769230769</v>
      </c>
      <c r="M1568" s="169">
        <v>0.833333333333333</v>
      </c>
      <c r="N1568" s="170">
        <v>0.833333333333333</v>
      </c>
      <c r="O1568" s="170">
        <v>0.769230769230769</v>
      </c>
      <c r="P1568" s="356">
        <v>0.9</v>
      </c>
      <c r="Q1568" s="357" t="s">
        <v>32</v>
      </c>
      <c r="R1568" s="169" t="s">
        <v>32</v>
      </c>
      <c r="S1568" s="169" t="s">
        <v>32</v>
      </c>
      <c r="T1568" s="169" t="s">
        <v>32</v>
      </c>
      <c r="U1568" s="356">
        <v>0.9</v>
      </c>
      <c r="V1568" s="169" t="s">
        <v>32</v>
      </c>
      <c r="W1568" s="169" t="s">
        <v>32</v>
      </c>
      <c r="X1568" s="169" t="s">
        <v>32</v>
      </c>
      <c r="Y1568" s="169" t="s">
        <v>32</v>
      </c>
      <c r="Z1568" s="356">
        <v>0.92</v>
      </c>
      <c r="AA1568" s="356" t="s">
        <v>32</v>
      </c>
      <c r="AB1568" s="356" t="s">
        <v>32</v>
      </c>
      <c r="AC1568" s="356" t="s">
        <v>32</v>
      </c>
      <c r="AD1568" s="356" t="s">
        <v>32</v>
      </c>
      <c r="AE1568" s="356">
        <v>0.92</v>
      </c>
      <c r="AF1568" s="169">
        <v>0</v>
      </c>
      <c r="AG1568" s="169">
        <v>0</v>
      </c>
      <c r="AH1568" s="169">
        <v>0</v>
      </c>
      <c r="AI1568" s="169">
        <v>0</v>
      </c>
      <c r="AJ1568" s="356">
        <v>0.92</v>
      </c>
      <c r="AK1568" s="169">
        <v>0.672962226640159</v>
      </c>
      <c r="AL1568" s="169">
        <v>0.647180192572215</v>
      </c>
      <c r="AM1568" s="169">
        <v>0.761332099907493</v>
      </c>
      <c r="AN1568" s="169">
        <v>0.672962226640159</v>
      </c>
      <c r="AO1568" s="168">
        <v>0.99</v>
      </c>
      <c r="AP1568" s="358">
        <v>1</v>
      </c>
      <c r="AQ1568" s="358">
        <v>1</v>
      </c>
      <c r="AR1568" s="358">
        <v>1</v>
      </c>
      <c r="AS1568" s="359">
        <v>1</v>
      </c>
      <c r="AT1568" s="364">
        <v>0.110069253262963</v>
      </c>
      <c r="AU1568" s="361">
        <v>0.25</v>
      </c>
      <c r="AV1568" s="362">
        <v>0.0909090909090909</v>
      </c>
      <c r="AW1568" s="362">
        <v>0.111111111111111</v>
      </c>
      <c r="AX1568" s="362">
        <v>0.25</v>
      </c>
      <c r="AY1568" s="142"/>
      <c r="AZ1568" s="140"/>
    </row>
    <row r="1569" spans="1:52">
      <c r="A1569" s="138"/>
      <c r="B1569" s="142"/>
      <c r="C1569" s="172" t="s">
        <v>2708</v>
      </c>
      <c r="D1569" s="166" t="s">
        <v>26</v>
      </c>
      <c r="E1569" s="166" t="s">
        <v>2709</v>
      </c>
      <c r="F1569" s="167" t="s">
        <v>2985</v>
      </c>
      <c r="G1569" s="178" t="s">
        <v>2986</v>
      </c>
      <c r="H1569" s="178" t="s">
        <v>2986</v>
      </c>
      <c r="I1569" s="178" t="s">
        <v>2986</v>
      </c>
      <c r="J1569" s="178" t="s">
        <v>2986</v>
      </c>
      <c r="K1569" s="168">
        <v>0.9</v>
      </c>
      <c r="L1569" s="169">
        <v>1</v>
      </c>
      <c r="M1569" s="169">
        <v>1</v>
      </c>
      <c r="N1569" s="170">
        <v>0.958333333333333</v>
      </c>
      <c r="O1569" s="170">
        <v>1</v>
      </c>
      <c r="P1569" s="356">
        <v>0.9</v>
      </c>
      <c r="Q1569" s="357">
        <v>0.992975734355045</v>
      </c>
      <c r="R1569" s="169">
        <v>0.991803278688525</v>
      </c>
      <c r="S1569" s="169">
        <v>0.995508141493543</v>
      </c>
      <c r="T1569" s="169">
        <v>0.992975734355045</v>
      </c>
      <c r="U1569" s="356">
        <v>0.9</v>
      </c>
      <c r="V1569" s="169">
        <v>0.923371647509579</v>
      </c>
      <c r="W1569" s="169">
        <v>0.942622950819672</v>
      </c>
      <c r="X1569" s="169">
        <v>0.957327344188658</v>
      </c>
      <c r="Y1569" s="169">
        <v>0.923371647509579</v>
      </c>
      <c r="Z1569" s="356">
        <v>0.92</v>
      </c>
      <c r="AA1569" s="356" t="s">
        <v>32</v>
      </c>
      <c r="AB1569" s="356" t="s">
        <v>32</v>
      </c>
      <c r="AC1569" s="356" t="s">
        <v>32</v>
      </c>
      <c r="AD1569" s="356" t="s">
        <v>32</v>
      </c>
      <c r="AE1569" s="356">
        <v>0.92</v>
      </c>
      <c r="AF1569" s="169">
        <v>0.735294117647059</v>
      </c>
      <c r="AG1569" s="169">
        <v>1</v>
      </c>
      <c r="AH1569" s="169">
        <v>1</v>
      </c>
      <c r="AI1569" s="169">
        <v>0.735294117647059</v>
      </c>
      <c r="AJ1569" s="356">
        <v>0.92</v>
      </c>
      <c r="AK1569" s="169">
        <v>0.966836734693878</v>
      </c>
      <c r="AL1569" s="169">
        <v>0.966302367941712</v>
      </c>
      <c r="AM1569" s="169">
        <v>0.9764177428411</v>
      </c>
      <c r="AN1569" s="169">
        <v>0.966836734693878</v>
      </c>
      <c r="AO1569" s="168">
        <v>0.99</v>
      </c>
      <c r="AP1569" s="358">
        <v>1</v>
      </c>
      <c r="AQ1569" s="358">
        <v>1</v>
      </c>
      <c r="AR1569" s="358">
        <v>1</v>
      </c>
      <c r="AS1569" s="359">
        <v>1</v>
      </c>
      <c r="AT1569" s="364">
        <v>0.110069253262963</v>
      </c>
      <c r="AU1569" s="361">
        <v>0</v>
      </c>
      <c r="AV1569" s="362">
        <v>0.5</v>
      </c>
      <c r="AW1569" s="362">
        <v>0.0833333333333333</v>
      </c>
      <c r="AX1569" s="362">
        <v>0</v>
      </c>
      <c r="AY1569" s="142"/>
      <c r="AZ1569" s="140"/>
    </row>
    <row r="1570" spans="1:52">
      <c r="A1570" s="138"/>
      <c r="B1570" s="142"/>
      <c r="C1570" s="172" t="s">
        <v>2708</v>
      </c>
      <c r="D1570" s="166" t="s">
        <v>26</v>
      </c>
      <c r="E1570" s="166" t="s">
        <v>2709</v>
      </c>
      <c r="F1570" s="167" t="s">
        <v>2987</v>
      </c>
      <c r="G1570" s="178" t="s">
        <v>2988</v>
      </c>
      <c r="H1570" s="178" t="s">
        <v>2988</v>
      </c>
      <c r="I1570" s="178" t="s">
        <v>2988</v>
      </c>
      <c r="J1570" s="178" t="s">
        <v>2988</v>
      </c>
      <c r="K1570" s="168">
        <v>0.9</v>
      </c>
      <c r="L1570" s="169">
        <v>1</v>
      </c>
      <c r="M1570" s="169">
        <v>1</v>
      </c>
      <c r="N1570" s="170">
        <v>1</v>
      </c>
      <c r="O1570" s="170">
        <v>1</v>
      </c>
      <c r="P1570" s="356">
        <v>0.9</v>
      </c>
      <c r="Q1570" s="357">
        <v>1</v>
      </c>
      <c r="R1570" s="169">
        <v>0.999077490774908</v>
      </c>
      <c r="S1570" s="169">
        <v>0.997470489038786</v>
      </c>
      <c r="T1570" s="169">
        <v>1</v>
      </c>
      <c r="U1570" s="356">
        <v>0.9</v>
      </c>
      <c r="V1570" s="169">
        <v>0.962311557788945</v>
      </c>
      <c r="W1570" s="169">
        <v>0.941881918819188</v>
      </c>
      <c r="X1570" s="169">
        <v>0.974704890387858</v>
      </c>
      <c r="Y1570" s="169">
        <v>0.962311557788945</v>
      </c>
      <c r="Z1570" s="356">
        <v>0.92</v>
      </c>
      <c r="AA1570" s="356" t="s">
        <v>32</v>
      </c>
      <c r="AB1570" s="356" t="s">
        <v>32</v>
      </c>
      <c r="AC1570" s="356" t="s">
        <v>32</v>
      </c>
      <c r="AD1570" s="356" t="s">
        <v>32</v>
      </c>
      <c r="AE1570" s="356">
        <v>0.92</v>
      </c>
      <c r="AF1570" s="169">
        <v>0.952380952380952</v>
      </c>
      <c r="AG1570" s="169">
        <v>1</v>
      </c>
      <c r="AH1570" s="169">
        <v>1</v>
      </c>
      <c r="AI1570" s="169">
        <v>0.952380952380952</v>
      </c>
      <c r="AJ1570" s="356">
        <v>0.92</v>
      </c>
      <c r="AK1570" s="169">
        <v>0.973221757322176</v>
      </c>
      <c r="AL1570" s="169">
        <v>0.975092250922509</v>
      </c>
      <c r="AM1570" s="169">
        <v>0.98397976391231</v>
      </c>
      <c r="AN1570" s="169">
        <v>0.973221757322176</v>
      </c>
      <c r="AO1570" s="168">
        <v>0.99</v>
      </c>
      <c r="AP1570" s="358">
        <v>1</v>
      </c>
      <c r="AQ1570" s="358">
        <v>1</v>
      </c>
      <c r="AR1570" s="358">
        <v>1</v>
      </c>
      <c r="AS1570" s="359">
        <v>1</v>
      </c>
      <c r="AT1570" s="364">
        <v>0.110069253262963</v>
      </c>
      <c r="AU1570" s="361">
        <v>0.0833333333333333</v>
      </c>
      <c r="AV1570" s="362">
        <v>0.166666666666667</v>
      </c>
      <c r="AW1570" s="362">
        <v>0</v>
      </c>
      <c r="AX1570" s="362">
        <v>0.0833333333333333</v>
      </c>
      <c r="AY1570" s="142"/>
      <c r="AZ1570" s="140"/>
    </row>
    <row r="1571" spans="1:52">
      <c r="A1571" s="138"/>
      <c r="B1571" s="142"/>
      <c r="C1571" s="172" t="s">
        <v>2708</v>
      </c>
      <c r="D1571" s="166" t="s">
        <v>26</v>
      </c>
      <c r="E1571" s="166" t="s">
        <v>2709</v>
      </c>
      <c r="F1571" s="167" t="s">
        <v>2989</v>
      </c>
      <c r="G1571" s="178" t="s">
        <v>2990</v>
      </c>
      <c r="H1571" s="178" t="s">
        <v>2990</v>
      </c>
      <c r="I1571" s="178" t="s">
        <v>2990</v>
      </c>
      <c r="J1571" s="178" t="s">
        <v>2990</v>
      </c>
      <c r="K1571" s="168">
        <v>0.9</v>
      </c>
      <c r="L1571" s="169">
        <v>0.625</v>
      </c>
      <c r="M1571" s="169">
        <v>0.75</v>
      </c>
      <c r="N1571" s="170">
        <v>0.625</v>
      </c>
      <c r="O1571" s="170">
        <v>0.625</v>
      </c>
      <c r="P1571" s="356">
        <v>0.9</v>
      </c>
      <c r="Q1571" s="357">
        <v>0.996309963099631</v>
      </c>
      <c r="R1571" s="169">
        <v>1</v>
      </c>
      <c r="S1571" s="169">
        <v>0.995454545454545</v>
      </c>
      <c r="T1571" s="169">
        <v>0.996309963099631</v>
      </c>
      <c r="U1571" s="356">
        <v>0.9</v>
      </c>
      <c r="V1571" s="169">
        <v>0.756457564575646</v>
      </c>
      <c r="W1571" s="169">
        <v>0.806990881458967</v>
      </c>
      <c r="X1571" s="169">
        <v>0.792045454545454</v>
      </c>
      <c r="Y1571" s="169">
        <v>0.756457564575646</v>
      </c>
      <c r="Z1571" s="356">
        <v>0.92</v>
      </c>
      <c r="AA1571" s="356" t="s">
        <v>32</v>
      </c>
      <c r="AB1571" s="356" t="s">
        <v>32</v>
      </c>
      <c r="AC1571" s="356" t="s">
        <v>32</v>
      </c>
      <c r="AD1571" s="356" t="s">
        <v>32</v>
      </c>
      <c r="AE1571" s="356">
        <v>0.92</v>
      </c>
      <c r="AF1571" s="169">
        <v>0</v>
      </c>
      <c r="AG1571" s="169">
        <v>0.0769230769230769</v>
      </c>
      <c r="AH1571" s="169">
        <v>0</v>
      </c>
      <c r="AI1571" s="169">
        <v>0</v>
      </c>
      <c r="AJ1571" s="356">
        <v>0.92</v>
      </c>
      <c r="AK1571" s="169">
        <v>0.797169811320755</v>
      </c>
      <c r="AL1571" s="169">
        <v>0.844984802431611</v>
      </c>
      <c r="AM1571" s="169">
        <v>0.891032917139614</v>
      </c>
      <c r="AN1571" s="169">
        <v>0.797169811320755</v>
      </c>
      <c r="AO1571" s="168">
        <v>0.99</v>
      </c>
      <c r="AP1571" s="358" t="s">
        <v>32</v>
      </c>
      <c r="AQ1571" s="358" t="s">
        <v>32</v>
      </c>
      <c r="AR1571" s="358">
        <v>1</v>
      </c>
      <c r="AS1571" s="359" t="s">
        <v>32</v>
      </c>
      <c r="AT1571" s="364">
        <v>0.110069253262963</v>
      </c>
      <c r="AU1571" s="361">
        <v>0</v>
      </c>
      <c r="AV1571" s="362">
        <v>0.75</v>
      </c>
      <c r="AW1571" s="362">
        <v>0</v>
      </c>
      <c r="AX1571" s="362">
        <v>0</v>
      </c>
      <c r="AY1571" s="142"/>
      <c r="AZ1571" s="140"/>
    </row>
    <row r="1572" spans="1:52">
      <c r="A1572" s="138"/>
      <c r="B1572" s="142"/>
      <c r="C1572" s="172" t="s">
        <v>2708</v>
      </c>
      <c r="D1572" s="166" t="s">
        <v>26</v>
      </c>
      <c r="E1572" s="166" t="s">
        <v>2709</v>
      </c>
      <c r="F1572" s="167" t="s">
        <v>2991</v>
      </c>
      <c r="G1572" s="178" t="s">
        <v>2992</v>
      </c>
      <c r="H1572" s="178" t="s">
        <v>2992</v>
      </c>
      <c r="I1572" s="178" t="s">
        <v>2992</v>
      </c>
      <c r="J1572" s="178" t="s">
        <v>2992</v>
      </c>
      <c r="K1572" s="168">
        <v>0.9</v>
      </c>
      <c r="L1572" s="169">
        <v>1</v>
      </c>
      <c r="M1572" s="169">
        <v>1</v>
      </c>
      <c r="N1572" s="170">
        <v>0.952380952380952</v>
      </c>
      <c r="O1572" s="170">
        <v>1</v>
      </c>
      <c r="P1572" s="356">
        <v>0.9</v>
      </c>
      <c r="Q1572" s="357" t="s">
        <v>32</v>
      </c>
      <c r="R1572" s="169" t="s">
        <v>32</v>
      </c>
      <c r="S1572" s="169" t="s">
        <v>32</v>
      </c>
      <c r="T1572" s="169" t="s">
        <v>32</v>
      </c>
      <c r="U1572" s="356">
        <v>0.9</v>
      </c>
      <c r="V1572" s="169" t="s">
        <v>32</v>
      </c>
      <c r="W1572" s="169" t="s">
        <v>32</v>
      </c>
      <c r="X1572" s="169" t="s">
        <v>32</v>
      </c>
      <c r="Y1572" s="169" t="s">
        <v>32</v>
      </c>
      <c r="Z1572" s="356">
        <v>0.92</v>
      </c>
      <c r="AA1572" s="356" t="s">
        <v>32</v>
      </c>
      <c r="AB1572" s="356" t="s">
        <v>32</v>
      </c>
      <c r="AC1572" s="356" t="s">
        <v>32</v>
      </c>
      <c r="AD1572" s="356" t="s">
        <v>32</v>
      </c>
      <c r="AE1572" s="356">
        <v>0.92</v>
      </c>
      <c r="AF1572" s="169">
        <v>0.470588235294118</v>
      </c>
      <c r="AG1572" s="169">
        <v>0.928571428571429</v>
      </c>
      <c r="AH1572" s="169">
        <v>0.0256410256410256</v>
      </c>
      <c r="AI1572" s="169">
        <v>0.470588235294118</v>
      </c>
      <c r="AJ1572" s="356">
        <v>0.92</v>
      </c>
      <c r="AK1572" s="169">
        <v>0.90567853705486</v>
      </c>
      <c r="AL1572" s="169">
        <v>0.946891191709845</v>
      </c>
      <c r="AM1572" s="169">
        <v>0.894736842105263</v>
      </c>
      <c r="AN1572" s="169">
        <v>0.90567853705486</v>
      </c>
      <c r="AO1572" s="168">
        <v>0.99</v>
      </c>
      <c r="AP1572" s="358">
        <v>1</v>
      </c>
      <c r="AQ1572" s="358">
        <v>1</v>
      </c>
      <c r="AR1572" s="358">
        <v>1</v>
      </c>
      <c r="AS1572" s="359">
        <v>1</v>
      </c>
      <c r="AT1572" s="364">
        <v>0.110069253262963</v>
      </c>
      <c r="AU1572" s="361">
        <v>0</v>
      </c>
      <c r="AV1572" s="362">
        <v>0.1</v>
      </c>
      <c r="AW1572" s="362">
        <v>0.0869565217391304</v>
      </c>
      <c r="AX1572" s="362">
        <v>0</v>
      </c>
      <c r="AY1572" s="142"/>
      <c r="AZ1572" s="140"/>
    </row>
    <row r="1573" spans="1:52">
      <c r="A1573" s="138"/>
      <c r="B1573" s="142"/>
      <c r="C1573" s="172" t="s">
        <v>2708</v>
      </c>
      <c r="D1573" s="166" t="s">
        <v>26</v>
      </c>
      <c r="E1573" s="166" t="s">
        <v>2709</v>
      </c>
      <c r="F1573" s="167" t="s">
        <v>2993</v>
      </c>
      <c r="G1573" s="178" t="s">
        <v>2994</v>
      </c>
      <c r="H1573" s="178" t="s">
        <v>2994</v>
      </c>
      <c r="I1573" s="178" t="s">
        <v>2994</v>
      </c>
      <c r="J1573" s="178" t="s">
        <v>2994</v>
      </c>
      <c r="K1573" s="168">
        <v>0.9</v>
      </c>
      <c r="L1573" s="169">
        <v>1</v>
      </c>
      <c r="M1573" s="169">
        <v>1</v>
      </c>
      <c r="N1573" s="170">
        <v>1</v>
      </c>
      <c r="O1573" s="170">
        <v>1</v>
      </c>
      <c r="P1573" s="356">
        <v>0.9</v>
      </c>
      <c r="Q1573" s="357">
        <v>0.983516483516483</v>
      </c>
      <c r="R1573" s="169">
        <v>0.725474683544304</v>
      </c>
      <c r="S1573" s="169">
        <v>0.977005620848237</v>
      </c>
      <c r="T1573" s="169">
        <v>0.983516483516483</v>
      </c>
      <c r="U1573" s="356">
        <v>0.9</v>
      </c>
      <c r="V1573" s="169">
        <v>0.920634920634921</v>
      </c>
      <c r="W1573" s="169">
        <v>0.704905063291139</v>
      </c>
      <c r="X1573" s="169">
        <v>0.931527848748084</v>
      </c>
      <c r="Y1573" s="169">
        <v>0.920634920634921</v>
      </c>
      <c r="Z1573" s="356">
        <v>0.92</v>
      </c>
      <c r="AA1573" s="356" t="s">
        <v>32</v>
      </c>
      <c r="AB1573" s="356" t="s">
        <v>32</v>
      </c>
      <c r="AC1573" s="356" t="s">
        <v>32</v>
      </c>
      <c r="AD1573" s="356" t="s">
        <v>32</v>
      </c>
      <c r="AE1573" s="356">
        <v>0.92</v>
      </c>
      <c r="AF1573" s="169">
        <v>0.0285714285714286</v>
      </c>
      <c r="AG1573" s="169">
        <v>0</v>
      </c>
      <c r="AH1573" s="169">
        <v>0</v>
      </c>
      <c r="AI1573" s="169">
        <v>0.0285714285714286</v>
      </c>
      <c r="AJ1573" s="356">
        <v>0.92</v>
      </c>
      <c r="AK1573" s="169">
        <v>0.95985401459854</v>
      </c>
      <c r="AL1573" s="169">
        <v>0.904799370574351</v>
      </c>
      <c r="AM1573" s="169">
        <v>0.942871587462083</v>
      </c>
      <c r="AN1573" s="169">
        <v>0.95985401459854</v>
      </c>
      <c r="AO1573" s="168">
        <v>0.99</v>
      </c>
      <c r="AP1573" s="358">
        <v>1</v>
      </c>
      <c r="AQ1573" s="358">
        <v>1</v>
      </c>
      <c r="AR1573" s="358">
        <v>1</v>
      </c>
      <c r="AS1573" s="359">
        <v>1</v>
      </c>
      <c r="AT1573" s="364">
        <v>0.110069253262963</v>
      </c>
      <c r="AU1573" s="361">
        <v>0</v>
      </c>
      <c r="AV1573" s="362">
        <v>0.0769230769230769</v>
      </c>
      <c r="AW1573" s="362">
        <v>0</v>
      </c>
      <c r="AX1573" s="362">
        <v>0</v>
      </c>
      <c r="AY1573" s="142"/>
      <c r="AZ1573" s="140"/>
    </row>
    <row r="1574" spans="1:52">
      <c r="A1574" s="138"/>
      <c r="B1574" s="142"/>
      <c r="C1574" s="172" t="s">
        <v>2708</v>
      </c>
      <c r="D1574" s="166" t="s">
        <v>26</v>
      </c>
      <c r="E1574" s="166" t="s">
        <v>2709</v>
      </c>
      <c r="F1574" s="167" t="s">
        <v>2995</v>
      </c>
      <c r="G1574" s="178" t="s">
        <v>2996</v>
      </c>
      <c r="H1574" s="178" t="s">
        <v>2996</v>
      </c>
      <c r="I1574" s="178" t="s">
        <v>2996</v>
      </c>
      <c r="J1574" s="178" t="s">
        <v>2996</v>
      </c>
      <c r="K1574" s="168">
        <v>0.9</v>
      </c>
      <c r="L1574" s="169">
        <v>0.966666666666667</v>
      </c>
      <c r="M1574" s="169">
        <v>0.964285714285714</v>
      </c>
      <c r="N1574" s="170">
        <v>1</v>
      </c>
      <c r="O1574" s="170">
        <v>0.966666666666667</v>
      </c>
      <c r="P1574" s="356">
        <v>0.9</v>
      </c>
      <c r="Q1574" s="357">
        <v>0.994283536585366</v>
      </c>
      <c r="R1574" s="169">
        <v>0.993614303959132</v>
      </c>
      <c r="S1574" s="169">
        <v>0.992682034394438</v>
      </c>
      <c r="T1574" s="169">
        <v>0.994283536585366</v>
      </c>
      <c r="U1574" s="356">
        <v>0.9</v>
      </c>
      <c r="V1574" s="169">
        <v>0.869283536585366</v>
      </c>
      <c r="W1574" s="169">
        <v>0.888250319284802</v>
      </c>
      <c r="X1574" s="169">
        <v>0.847054518843761</v>
      </c>
      <c r="Y1574" s="169">
        <v>0.869283536585366</v>
      </c>
      <c r="Z1574" s="356">
        <v>0.92</v>
      </c>
      <c r="AA1574" s="356" t="s">
        <v>32</v>
      </c>
      <c r="AB1574" s="356" t="s">
        <v>32</v>
      </c>
      <c r="AC1574" s="356" t="s">
        <v>32</v>
      </c>
      <c r="AD1574" s="356" t="s">
        <v>32</v>
      </c>
      <c r="AE1574" s="356">
        <v>0.92</v>
      </c>
      <c r="AF1574" s="169">
        <v>0.8</v>
      </c>
      <c r="AG1574" s="169">
        <v>1</v>
      </c>
      <c r="AH1574" s="169">
        <v>0.743589743589744</v>
      </c>
      <c r="AI1574" s="169">
        <v>0.8</v>
      </c>
      <c r="AJ1574" s="356">
        <v>0.92</v>
      </c>
      <c r="AK1574" s="169">
        <v>0.947488584474886</v>
      </c>
      <c r="AL1574" s="169">
        <v>0.934865900383142</v>
      </c>
      <c r="AM1574" s="169">
        <v>0.942919868276619</v>
      </c>
      <c r="AN1574" s="169">
        <v>0.947488584474886</v>
      </c>
      <c r="AO1574" s="168">
        <v>0.99</v>
      </c>
      <c r="AP1574" s="358">
        <v>1</v>
      </c>
      <c r="AQ1574" s="358">
        <v>1</v>
      </c>
      <c r="AR1574" s="358">
        <v>1</v>
      </c>
      <c r="AS1574" s="359">
        <v>1</v>
      </c>
      <c r="AT1574" s="364">
        <v>0.110069253262963</v>
      </c>
      <c r="AU1574" s="361">
        <v>0.0666666666666667</v>
      </c>
      <c r="AV1574" s="362">
        <v>0.105263157894737</v>
      </c>
      <c r="AW1574" s="362">
        <v>0</v>
      </c>
      <c r="AX1574" s="362">
        <v>0.0666666666666667</v>
      </c>
      <c r="AY1574" s="142"/>
      <c r="AZ1574" s="140"/>
    </row>
    <row r="1575" spans="1:52">
      <c r="A1575" s="138"/>
      <c r="B1575" s="142"/>
      <c r="C1575" s="172" t="s">
        <v>2708</v>
      </c>
      <c r="D1575" s="166" t="s">
        <v>26</v>
      </c>
      <c r="E1575" s="166" t="s">
        <v>2709</v>
      </c>
      <c r="F1575" s="167" t="s">
        <v>2997</v>
      </c>
      <c r="G1575" s="178" t="s">
        <v>2998</v>
      </c>
      <c r="H1575" s="178" t="s">
        <v>2998</v>
      </c>
      <c r="I1575" s="178" t="s">
        <v>2998</v>
      </c>
      <c r="J1575" s="178" t="s">
        <v>2998</v>
      </c>
      <c r="K1575" s="168">
        <v>0.9</v>
      </c>
      <c r="L1575" s="169">
        <v>0.952380952380952</v>
      </c>
      <c r="M1575" s="169">
        <v>0.958333333333333</v>
      </c>
      <c r="N1575" s="170">
        <v>0.95</v>
      </c>
      <c r="O1575" s="170">
        <v>0.952380952380952</v>
      </c>
      <c r="P1575" s="356">
        <v>0.9</v>
      </c>
      <c r="Q1575" s="357">
        <v>0.934633632050606</v>
      </c>
      <c r="R1575" s="169">
        <v>0.752737752161383</v>
      </c>
      <c r="S1575" s="169">
        <v>0.799730276466622</v>
      </c>
      <c r="T1575" s="169">
        <v>0.934633632050606</v>
      </c>
      <c r="U1575" s="356">
        <v>0.9</v>
      </c>
      <c r="V1575" s="169">
        <v>0.739588824459673</v>
      </c>
      <c r="W1575" s="169">
        <v>0.681268011527377</v>
      </c>
      <c r="X1575" s="169">
        <v>0.684423465947404</v>
      </c>
      <c r="Y1575" s="169">
        <v>0.739588824459673</v>
      </c>
      <c r="Z1575" s="356">
        <v>0.92</v>
      </c>
      <c r="AA1575" s="356" t="s">
        <v>32</v>
      </c>
      <c r="AB1575" s="356" t="s">
        <v>32</v>
      </c>
      <c r="AC1575" s="356" t="s">
        <v>32</v>
      </c>
      <c r="AD1575" s="356" t="s">
        <v>32</v>
      </c>
      <c r="AE1575" s="356">
        <v>0.92</v>
      </c>
      <c r="AF1575" s="169">
        <v>0.941304347826087</v>
      </c>
      <c r="AG1575" s="169">
        <v>1</v>
      </c>
      <c r="AH1575" s="169">
        <v>1</v>
      </c>
      <c r="AI1575" s="169">
        <v>0.941304347826087</v>
      </c>
      <c r="AJ1575" s="356">
        <v>0.92</v>
      </c>
      <c r="AK1575" s="169">
        <v>0.796980739198334</v>
      </c>
      <c r="AL1575" s="169">
        <v>0.794812680115274</v>
      </c>
      <c r="AM1575" s="169">
        <v>0.819285232636548</v>
      </c>
      <c r="AN1575" s="169">
        <v>0.796980739198334</v>
      </c>
      <c r="AO1575" s="168">
        <v>0.99</v>
      </c>
      <c r="AP1575" s="358">
        <v>1</v>
      </c>
      <c r="AQ1575" s="358">
        <v>1</v>
      </c>
      <c r="AR1575" s="358" t="s">
        <v>32</v>
      </c>
      <c r="AS1575" s="359">
        <v>1</v>
      </c>
      <c r="AT1575" s="364">
        <v>0.110069253262963</v>
      </c>
      <c r="AU1575" s="361">
        <v>0.117647058823529</v>
      </c>
      <c r="AV1575" s="362">
        <v>0.115384615384615</v>
      </c>
      <c r="AW1575" s="362">
        <v>0</v>
      </c>
      <c r="AX1575" s="362">
        <v>0.117647058823529</v>
      </c>
      <c r="AY1575" s="142"/>
      <c r="AZ1575" s="140"/>
    </row>
    <row r="1576" spans="1:52">
      <c r="A1576" s="138"/>
      <c r="B1576" s="142"/>
      <c r="C1576" s="172" t="s">
        <v>2708</v>
      </c>
      <c r="D1576" s="166" t="s">
        <v>26</v>
      </c>
      <c r="E1576" s="166" t="s">
        <v>2709</v>
      </c>
      <c r="F1576" s="167" t="s">
        <v>2999</v>
      </c>
      <c r="G1576" s="178" t="s">
        <v>3000</v>
      </c>
      <c r="H1576" s="178" t="s">
        <v>3000</v>
      </c>
      <c r="I1576" s="178" t="s">
        <v>3000</v>
      </c>
      <c r="J1576" s="178" t="s">
        <v>3000</v>
      </c>
      <c r="K1576" s="168">
        <v>0.9</v>
      </c>
      <c r="L1576" s="169">
        <v>0.885714285714286</v>
      </c>
      <c r="M1576" s="169">
        <v>0.853658536585366</v>
      </c>
      <c r="N1576" s="170">
        <v>0.897435897435897</v>
      </c>
      <c r="O1576" s="170">
        <v>0.885714285714286</v>
      </c>
      <c r="P1576" s="356">
        <v>0.9</v>
      </c>
      <c r="Q1576" s="357" t="s">
        <v>32</v>
      </c>
      <c r="R1576" s="169" t="s">
        <v>32</v>
      </c>
      <c r="S1576" s="169">
        <v>0</v>
      </c>
      <c r="T1576" s="169" t="s">
        <v>32</v>
      </c>
      <c r="U1576" s="356">
        <v>0.9</v>
      </c>
      <c r="V1576" s="169" t="s">
        <v>32</v>
      </c>
      <c r="W1576" s="169" t="s">
        <v>32</v>
      </c>
      <c r="X1576" s="169">
        <v>1</v>
      </c>
      <c r="Y1576" s="169" t="s">
        <v>32</v>
      </c>
      <c r="Z1576" s="356">
        <v>0.92</v>
      </c>
      <c r="AA1576" s="356" t="s">
        <v>32</v>
      </c>
      <c r="AB1576" s="356" t="s">
        <v>32</v>
      </c>
      <c r="AC1576" s="356" t="s">
        <v>32</v>
      </c>
      <c r="AD1576" s="356" t="s">
        <v>32</v>
      </c>
      <c r="AE1576" s="356">
        <v>0.92</v>
      </c>
      <c r="AF1576" s="169">
        <v>0</v>
      </c>
      <c r="AG1576" s="169">
        <v>0</v>
      </c>
      <c r="AH1576" s="169">
        <v>0</v>
      </c>
      <c r="AI1576" s="169">
        <v>0</v>
      </c>
      <c r="AJ1576" s="356">
        <v>0.92</v>
      </c>
      <c r="AK1576" s="169">
        <v>0.809864457831325</v>
      </c>
      <c r="AL1576" s="169">
        <v>0.861730260672459</v>
      </c>
      <c r="AM1576" s="169">
        <v>0.853358208955224</v>
      </c>
      <c r="AN1576" s="169">
        <v>0.809864457831325</v>
      </c>
      <c r="AO1576" s="168">
        <v>0.99</v>
      </c>
      <c r="AP1576" s="358" t="s">
        <v>32</v>
      </c>
      <c r="AQ1576" s="358" t="s">
        <v>32</v>
      </c>
      <c r="AR1576" s="358" t="s">
        <v>32</v>
      </c>
      <c r="AS1576" s="359" t="s">
        <v>32</v>
      </c>
      <c r="AT1576" s="364">
        <v>0.110069253262963</v>
      </c>
      <c r="AU1576" s="361">
        <v>0.125</v>
      </c>
      <c r="AV1576" s="362">
        <v>0.333333333333333</v>
      </c>
      <c r="AW1576" s="362">
        <v>0.1875</v>
      </c>
      <c r="AX1576" s="362">
        <v>0.125</v>
      </c>
      <c r="AY1576" s="142"/>
      <c r="AZ1576" s="140"/>
    </row>
    <row r="1577" spans="1:52">
      <c r="A1577" s="138"/>
      <c r="B1577" s="142"/>
      <c r="C1577" s="172" t="s">
        <v>2708</v>
      </c>
      <c r="D1577" s="166" t="s">
        <v>26</v>
      </c>
      <c r="E1577" s="166" t="s">
        <v>2709</v>
      </c>
      <c r="F1577" s="167" t="s">
        <v>3001</v>
      </c>
      <c r="G1577" s="178" t="s">
        <v>3002</v>
      </c>
      <c r="H1577" s="178" t="s">
        <v>3002</v>
      </c>
      <c r="I1577" s="178" t="s">
        <v>3002</v>
      </c>
      <c r="J1577" s="178" t="s">
        <v>3002</v>
      </c>
      <c r="K1577" s="168">
        <v>0.9</v>
      </c>
      <c r="L1577" s="169">
        <v>1</v>
      </c>
      <c r="M1577" s="169">
        <v>1</v>
      </c>
      <c r="N1577" s="170">
        <v>1</v>
      </c>
      <c r="O1577" s="170">
        <v>1</v>
      </c>
      <c r="P1577" s="356">
        <v>0.9</v>
      </c>
      <c r="Q1577" s="357">
        <v>0.997206703910614</v>
      </c>
      <c r="R1577" s="169">
        <v>0.998904109589041</v>
      </c>
      <c r="S1577" s="169">
        <v>0.857142857142857</v>
      </c>
      <c r="T1577" s="169">
        <v>0.997206703910614</v>
      </c>
      <c r="U1577" s="356">
        <v>0.9</v>
      </c>
      <c r="V1577" s="169">
        <v>0.993016759776536</v>
      </c>
      <c r="W1577" s="169">
        <v>0.989041095890411</v>
      </c>
      <c r="X1577" s="169">
        <v>1</v>
      </c>
      <c r="Y1577" s="169">
        <v>0.993016759776536</v>
      </c>
      <c r="Z1577" s="356">
        <v>0.92</v>
      </c>
      <c r="AA1577" s="356" t="s">
        <v>32</v>
      </c>
      <c r="AB1577" s="356" t="s">
        <v>32</v>
      </c>
      <c r="AC1577" s="356" t="s">
        <v>32</v>
      </c>
      <c r="AD1577" s="356" t="s">
        <v>32</v>
      </c>
      <c r="AE1577" s="356">
        <v>0.92</v>
      </c>
      <c r="AF1577" s="169">
        <v>0</v>
      </c>
      <c r="AG1577" s="169">
        <v>0</v>
      </c>
      <c r="AH1577" s="169">
        <v>0</v>
      </c>
      <c r="AI1577" s="169">
        <v>0</v>
      </c>
      <c r="AJ1577" s="356">
        <v>0.92</v>
      </c>
      <c r="AK1577" s="169">
        <v>0.991735537190083</v>
      </c>
      <c r="AL1577" s="169">
        <v>0.991785323110624</v>
      </c>
      <c r="AM1577" s="169">
        <v>0.875</v>
      </c>
      <c r="AN1577" s="169">
        <v>0.991735537190083</v>
      </c>
      <c r="AO1577" s="168">
        <v>0.99</v>
      </c>
      <c r="AP1577" s="358" t="s">
        <v>32</v>
      </c>
      <c r="AQ1577" s="358">
        <v>1</v>
      </c>
      <c r="AR1577" s="358" t="s">
        <v>32</v>
      </c>
      <c r="AS1577" s="359" t="s">
        <v>32</v>
      </c>
      <c r="AT1577" s="364">
        <v>0.110069253262963</v>
      </c>
      <c r="AU1577" s="361">
        <v>0.0666666666666667</v>
      </c>
      <c r="AV1577" s="362">
        <v>0</v>
      </c>
      <c r="AW1577" s="362">
        <v>0</v>
      </c>
      <c r="AX1577" s="362">
        <v>0.0666666666666667</v>
      </c>
      <c r="AY1577" s="142"/>
      <c r="AZ1577" s="140"/>
    </row>
    <row r="1578" spans="1:52">
      <c r="A1578" s="138"/>
      <c r="B1578" s="142"/>
      <c r="C1578" s="172" t="s">
        <v>2708</v>
      </c>
      <c r="D1578" s="166" t="s">
        <v>26</v>
      </c>
      <c r="E1578" s="166" t="s">
        <v>2709</v>
      </c>
      <c r="F1578" s="167" t="s">
        <v>3003</v>
      </c>
      <c r="G1578" s="178" t="s">
        <v>3004</v>
      </c>
      <c r="H1578" s="178" t="s">
        <v>3004</v>
      </c>
      <c r="I1578" s="178" t="s">
        <v>3004</v>
      </c>
      <c r="J1578" s="178" t="s">
        <v>3004</v>
      </c>
      <c r="K1578" s="168">
        <v>0.9</v>
      </c>
      <c r="L1578" s="169">
        <v>0.945945945945946</v>
      </c>
      <c r="M1578" s="169">
        <v>1</v>
      </c>
      <c r="N1578" s="170">
        <v>0.918918918918919</v>
      </c>
      <c r="O1578" s="170">
        <v>0.945945945945946</v>
      </c>
      <c r="P1578" s="356">
        <v>0.9</v>
      </c>
      <c r="Q1578" s="357">
        <v>0.984551620195931</v>
      </c>
      <c r="R1578" s="169">
        <v>0.992502883506344</v>
      </c>
      <c r="S1578" s="169">
        <v>0.994781960491987</v>
      </c>
      <c r="T1578" s="169">
        <v>0.984551620195931</v>
      </c>
      <c r="U1578" s="356">
        <v>0.9</v>
      </c>
      <c r="V1578" s="169">
        <v>0.935192162773173</v>
      </c>
      <c r="W1578" s="169">
        <v>0.941753171856978</v>
      </c>
      <c r="X1578" s="169">
        <v>0.961982855013045</v>
      </c>
      <c r="Y1578" s="169">
        <v>0.935192162773173</v>
      </c>
      <c r="Z1578" s="356">
        <v>0.92</v>
      </c>
      <c r="AA1578" s="356" t="s">
        <v>32</v>
      </c>
      <c r="AB1578" s="356" t="s">
        <v>32</v>
      </c>
      <c r="AC1578" s="356" t="s">
        <v>32</v>
      </c>
      <c r="AD1578" s="356" t="s">
        <v>32</v>
      </c>
      <c r="AE1578" s="356">
        <v>0.92</v>
      </c>
      <c r="AF1578" s="169">
        <v>0.980392156862745</v>
      </c>
      <c r="AG1578" s="169">
        <v>0.914893617021277</v>
      </c>
      <c r="AH1578" s="169">
        <v>0.96</v>
      </c>
      <c r="AI1578" s="169">
        <v>0.980392156862745</v>
      </c>
      <c r="AJ1578" s="356">
        <v>0.92</v>
      </c>
      <c r="AK1578" s="169">
        <v>0.962434259954921</v>
      </c>
      <c r="AL1578" s="169">
        <v>0.965974625144175</v>
      </c>
      <c r="AM1578" s="169">
        <v>0.972791651136787</v>
      </c>
      <c r="AN1578" s="169">
        <v>0.962434259954921</v>
      </c>
      <c r="AO1578" s="168">
        <v>0.99</v>
      </c>
      <c r="AP1578" s="358">
        <v>1</v>
      </c>
      <c r="AQ1578" s="358">
        <v>1</v>
      </c>
      <c r="AR1578" s="358">
        <v>1</v>
      </c>
      <c r="AS1578" s="359">
        <v>1</v>
      </c>
      <c r="AT1578" s="364">
        <v>0.110069253262963</v>
      </c>
      <c r="AU1578" s="361">
        <v>0</v>
      </c>
      <c r="AV1578" s="362">
        <v>0.0526315789473684</v>
      </c>
      <c r="AW1578" s="362">
        <v>0</v>
      </c>
      <c r="AX1578" s="362">
        <v>0</v>
      </c>
      <c r="AY1578" s="142"/>
      <c r="AZ1578" s="140"/>
    </row>
    <row r="1579" spans="1:52">
      <c r="A1579" s="138"/>
      <c r="B1579" s="142"/>
      <c r="C1579" s="172" t="s">
        <v>2708</v>
      </c>
      <c r="D1579" s="166" t="s">
        <v>26</v>
      </c>
      <c r="E1579" s="166" t="s">
        <v>2709</v>
      </c>
      <c r="F1579" s="167" t="s">
        <v>3005</v>
      </c>
      <c r="G1579" s="178" t="s">
        <v>3006</v>
      </c>
      <c r="H1579" s="178" t="s">
        <v>3006</v>
      </c>
      <c r="I1579" s="178" t="s">
        <v>3006</v>
      </c>
      <c r="J1579" s="178" t="s">
        <v>3006</v>
      </c>
      <c r="K1579" s="168">
        <v>0.9</v>
      </c>
      <c r="L1579" s="169">
        <v>0.916666666666667</v>
      </c>
      <c r="M1579" s="169">
        <v>0.846153846153846</v>
      </c>
      <c r="N1579" s="170">
        <v>0.833333333333333</v>
      </c>
      <c r="O1579" s="170">
        <v>0.916666666666667</v>
      </c>
      <c r="P1579" s="356">
        <v>0.9</v>
      </c>
      <c r="Q1579" s="357" t="s">
        <v>32</v>
      </c>
      <c r="R1579" s="169" t="s">
        <v>32</v>
      </c>
      <c r="S1579" s="169">
        <v>0</v>
      </c>
      <c r="T1579" s="169" t="s">
        <v>32</v>
      </c>
      <c r="U1579" s="356">
        <v>0.9</v>
      </c>
      <c r="V1579" s="169" t="s">
        <v>32</v>
      </c>
      <c r="W1579" s="169" t="s">
        <v>32</v>
      </c>
      <c r="X1579" s="169">
        <v>0.5</v>
      </c>
      <c r="Y1579" s="169" t="s">
        <v>32</v>
      </c>
      <c r="Z1579" s="356">
        <v>0.92</v>
      </c>
      <c r="AA1579" s="356" t="s">
        <v>32</v>
      </c>
      <c r="AB1579" s="356" t="s">
        <v>32</v>
      </c>
      <c r="AC1579" s="356" t="s">
        <v>32</v>
      </c>
      <c r="AD1579" s="356" t="s">
        <v>32</v>
      </c>
      <c r="AE1579" s="356">
        <v>0.92</v>
      </c>
      <c r="AF1579" s="169">
        <v>0</v>
      </c>
      <c r="AG1579" s="169">
        <v>0.1</v>
      </c>
      <c r="AH1579" s="169">
        <v>0</v>
      </c>
      <c r="AI1579" s="169">
        <v>0</v>
      </c>
      <c r="AJ1579" s="356">
        <v>0.92</v>
      </c>
      <c r="AK1579" s="169">
        <v>0.685361216730038</v>
      </c>
      <c r="AL1579" s="169">
        <v>0.635926222935044</v>
      </c>
      <c r="AM1579" s="169">
        <v>0.567961165048544</v>
      </c>
      <c r="AN1579" s="169">
        <v>0.685361216730038</v>
      </c>
      <c r="AO1579" s="168">
        <v>0.99</v>
      </c>
      <c r="AP1579" s="358" t="s">
        <v>32</v>
      </c>
      <c r="AQ1579" s="358" t="s">
        <v>32</v>
      </c>
      <c r="AR1579" s="358" t="s">
        <v>32</v>
      </c>
      <c r="AS1579" s="359" t="s">
        <v>32</v>
      </c>
      <c r="AT1579" s="364">
        <v>0.110069253262963</v>
      </c>
      <c r="AU1579" s="361">
        <v>0.136363636363636</v>
      </c>
      <c r="AV1579" s="362">
        <v>0.111111111111111</v>
      </c>
      <c r="AW1579" s="362">
        <v>0.0588235294117647</v>
      </c>
      <c r="AX1579" s="362">
        <v>0.136363636363636</v>
      </c>
      <c r="AY1579" s="142"/>
      <c r="AZ1579" s="140"/>
    </row>
    <row r="1580" spans="1:52">
      <c r="A1580" s="138"/>
      <c r="B1580" s="142"/>
      <c r="C1580" s="172" t="s">
        <v>2708</v>
      </c>
      <c r="D1580" s="166" t="s">
        <v>26</v>
      </c>
      <c r="E1580" s="166" t="s">
        <v>2709</v>
      </c>
      <c r="F1580" s="167" t="s">
        <v>3007</v>
      </c>
      <c r="G1580" s="178" t="s">
        <v>3008</v>
      </c>
      <c r="H1580" s="178" t="s">
        <v>3008</v>
      </c>
      <c r="I1580" s="178" t="s">
        <v>3008</v>
      </c>
      <c r="J1580" s="178" t="s">
        <v>3008</v>
      </c>
      <c r="K1580" s="168">
        <v>0.9</v>
      </c>
      <c r="L1580" s="169">
        <v>0.882352941176471</v>
      </c>
      <c r="M1580" s="169">
        <v>0.642857142857143</v>
      </c>
      <c r="N1580" s="170">
        <v>0.857142857142857</v>
      </c>
      <c r="O1580" s="170">
        <v>0.882352941176471</v>
      </c>
      <c r="P1580" s="356">
        <v>0.9</v>
      </c>
      <c r="Q1580" s="357" t="s">
        <v>32</v>
      </c>
      <c r="R1580" s="169" t="s">
        <v>32</v>
      </c>
      <c r="S1580" s="169" t="s">
        <v>32</v>
      </c>
      <c r="T1580" s="169" t="s">
        <v>32</v>
      </c>
      <c r="U1580" s="356">
        <v>0.9</v>
      </c>
      <c r="V1580" s="169" t="s">
        <v>32</v>
      </c>
      <c r="W1580" s="169" t="s">
        <v>32</v>
      </c>
      <c r="X1580" s="169" t="s">
        <v>32</v>
      </c>
      <c r="Y1580" s="169" t="s">
        <v>32</v>
      </c>
      <c r="Z1580" s="356">
        <v>0.92</v>
      </c>
      <c r="AA1580" s="356" t="s">
        <v>32</v>
      </c>
      <c r="AB1580" s="356" t="s">
        <v>32</v>
      </c>
      <c r="AC1580" s="356" t="s">
        <v>32</v>
      </c>
      <c r="AD1580" s="356" t="s">
        <v>32</v>
      </c>
      <c r="AE1580" s="356">
        <v>0.92</v>
      </c>
      <c r="AF1580" s="169">
        <v>0</v>
      </c>
      <c r="AG1580" s="169" t="s">
        <v>32</v>
      </c>
      <c r="AH1580" s="169">
        <v>0</v>
      </c>
      <c r="AI1580" s="169">
        <v>0</v>
      </c>
      <c r="AJ1580" s="356">
        <v>0.92</v>
      </c>
      <c r="AK1580" s="169">
        <v>0.850146198830409</v>
      </c>
      <c r="AL1580" s="169">
        <v>0.923460898502496</v>
      </c>
      <c r="AM1580" s="169">
        <v>0.92842395044735</v>
      </c>
      <c r="AN1580" s="169">
        <v>0.850146198830409</v>
      </c>
      <c r="AO1580" s="168">
        <v>0.99</v>
      </c>
      <c r="AP1580" s="358" t="s">
        <v>32</v>
      </c>
      <c r="AQ1580" s="358" t="s">
        <v>32</v>
      </c>
      <c r="AR1580" s="358" t="s">
        <v>32</v>
      </c>
      <c r="AS1580" s="359" t="s">
        <v>32</v>
      </c>
      <c r="AT1580" s="364">
        <v>0.110069253262963</v>
      </c>
      <c r="AU1580" s="361">
        <v>0</v>
      </c>
      <c r="AV1580" s="362">
        <v>0.277777777777778</v>
      </c>
      <c r="AW1580" s="362">
        <v>0.0526315789473684</v>
      </c>
      <c r="AX1580" s="362">
        <v>0</v>
      </c>
      <c r="AY1580" s="142"/>
      <c r="AZ1580" s="140"/>
    </row>
    <row r="1581" spans="1:52">
      <c r="A1581" s="138"/>
      <c r="B1581" s="142"/>
      <c r="C1581" s="172" t="s">
        <v>2708</v>
      </c>
      <c r="D1581" s="166" t="s">
        <v>26</v>
      </c>
      <c r="E1581" s="166" t="s">
        <v>2709</v>
      </c>
      <c r="F1581" s="167" t="s">
        <v>3009</v>
      </c>
      <c r="G1581" s="178" t="s">
        <v>3010</v>
      </c>
      <c r="H1581" s="178" t="s">
        <v>3010</v>
      </c>
      <c r="I1581" s="178" t="s">
        <v>3010</v>
      </c>
      <c r="J1581" s="178" t="s">
        <v>3010</v>
      </c>
      <c r="K1581" s="168">
        <v>0.9</v>
      </c>
      <c r="L1581" s="169" t="s">
        <v>32</v>
      </c>
      <c r="M1581" s="169">
        <v>0.5</v>
      </c>
      <c r="N1581" s="170">
        <v>0</v>
      </c>
      <c r="O1581" s="170" t="s">
        <v>32</v>
      </c>
      <c r="P1581" s="356">
        <v>0.9</v>
      </c>
      <c r="Q1581" s="357" t="s">
        <v>32</v>
      </c>
      <c r="R1581" s="169">
        <v>1</v>
      </c>
      <c r="S1581" s="169" t="s">
        <v>32</v>
      </c>
      <c r="T1581" s="169" t="s">
        <v>32</v>
      </c>
      <c r="U1581" s="356">
        <v>0.9</v>
      </c>
      <c r="V1581" s="169" t="s">
        <v>32</v>
      </c>
      <c r="W1581" s="169">
        <v>1</v>
      </c>
      <c r="X1581" s="169" t="s">
        <v>32</v>
      </c>
      <c r="Y1581" s="169" t="s">
        <v>32</v>
      </c>
      <c r="Z1581" s="356">
        <v>0.92</v>
      </c>
      <c r="AA1581" s="356" t="s">
        <v>32</v>
      </c>
      <c r="AB1581" s="356" t="s">
        <v>32</v>
      </c>
      <c r="AC1581" s="356" t="s">
        <v>32</v>
      </c>
      <c r="AD1581" s="356" t="s">
        <v>32</v>
      </c>
      <c r="AE1581" s="356">
        <v>0.92</v>
      </c>
      <c r="AF1581" s="169">
        <v>0</v>
      </c>
      <c r="AG1581" s="169">
        <v>0</v>
      </c>
      <c r="AH1581" s="169">
        <v>0</v>
      </c>
      <c r="AI1581" s="169">
        <v>0</v>
      </c>
      <c r="AJ1581" s="356">
        <v>0.92</v>
      </c>
      <c r="AK1581" s="169">
        <v>0.793190416141236</v>
      </c>
      <c r="AL1581" s="169">
        <v>0.701570680628272</v>
      </c>
      <c r="AM1581" s="169">
        <v>0.795092024539877</v>
      </c>
      <c r="AN1581" s="169">
        <v>0.793190416141236</v>
      </c>
      <c r="AO1581" s="168">
        <v>0.99</v>
      </c>
      <c r="AP1581" s="358">
        <v>1</v>
      </c>
      <c r="AQ1581" s="358">
        <v>1</v>
      </c>
      <c r="AR1581" s="358" t="s">
        <v>32</v>
      </c>
      <c r="AS1581" s="359">
        <v>1</v>
      </c>
      <c r="AT1581" s="364">
        <v>0.110069253262963</v>
      </c>
      <c r="AU1581" s="361">
        <v>0</v>
      </c>
      <c r="AV1581" s="362">
        <v>0</v>
      </c>
      <c r="AW1581" s="362">
        <v>0</v>
      </c>
      <c r="AX1581" s="362">
        <v>0</v>
      </c>
      <c r="AY1581" s="142"/>
      <c r="AZ1581" s="140"/>
    </row>
    <row r="1582" spans="1:52">
      <c r="A1582" s="138"/>
      <c r="B1582" s="142"/>
      <c r="C1582" s="172" t="s">
        <v>2708</v>
      </c>
      <c r="D1582" s="166" t="s">
        <v>26</v>
      </c>
      <c r="E1582" s="166" t="s">
        <v>2709</v>
      </c>
      <c r="F1582" s="167" t="s">
        <v>3011</v>
      </c>
      <c r="G1582" s="178" t="s">
        <v>3012</v>
      </c>
      <c r="H1582" s="178" t="s">
        <v>3012</v>
      </c>
      <c r="I1582" s="178" t="s">
        <v>3012</v>
      </c>
      <c r="J1582" s="178" t="s">
        <v>3012</v>
      </c>
      <c r="K1582" s="168">
        <v>0.9</v>
      </c>
      <c r="L1582" s="169">
        <v>0</v>
      </c>
      <c r="M1582" s="169">
        <v>0.928571428571429</v>
      </c>
      <c r="N1582" s="170">
        <v>1</v>
      </c>
      <c r="O1582" s="170">
        <v>0</v>
      </c>
      <c r="P1582" s="356">
        <v>0.9</v>
      </c>
      <c r="Q1582" s="357" t="s">
        <v>32</v>
      </c>
      <c r="R1582" s="169" t="s">
        <v>32</v>
      </c>
      <c r="S1582" s="169" t="s">
        <v>32</v>
      </c>
      <c r="T1582" s="169" t="s">
        <v>32</v>
      </c>
      <c r="U1582" s="356">
        <v>0.9</v>
      </c>
      <c r="V1582" s="169" t="s">
        <v>32</v>
      </c>
      <c r="W1582" s="169" t="s">
        <v>32</v>
      </c>
      <c r="X1582" s="169" t="s">
        <v>32</v>
      </c>
      <c r="Y1582" s="169" t="s">
        <v>32</v>
      </c>
      <c r="Z1582" s="356">
        <v>0.92</v>
      </c>
      <c r="AA1582" s="356" t="s">
        <v>32</v>
      </c>
      <c r="AB1582" s="356" t="s">
        <v>32</v>
      </c>
      <c r="AC1582" s="356" t="s">
        <v>32</v>
      </c>
      <c r="AD1582" s="356" t="s">
        <v>32</v>
      </c>
      <c r="AE1582" s="356">
        <v>0.92</v>
      </c>
      <c r="AF1582" s="169">
        <v>0.428571428571429</v>
      </c>
      <c r="AG1582" s="169">
        <v>0</v>
      </c>
      <c r="AH1582" s="169">
        <v>0.833333333333333</v>
      </c>
      <c r="AI1582" s="169">
        <v>0.428571428571429</v>
      </c>
      <c r="AJ1582" s="356">
        <v>0.92</v>
      </c>
      <c r="AK1582" s="169">
        <v>0.758915834522111</v>
      </c>
      <c r="AL1582" s="169">
        <v>0.894684052156469</v>
      </c>
      <c r="AM1582" s="169">
        <v>0.929542645241038</v>
      </c>
      <c r="AN1582" s="169">
        <v>0.758915834522111</v>
      </c>
      <c r="AO1582" s="168">
        <v>0.99</v>
      </c>
      <c r="AP1582" s="358" t="s">
        <v>32</v>
      </c>
      <c r="AQ1582" s="358" t="s">
        <v>32</v>
      </c>
      <c r="AR1582" s="358" t="s">
        <v>32</v>
      </c>
      <c r="AS1582" s="359" t="s">
        <v>32</v>
      </c>
      <c r="AT1582" s="364">
        <v>0.110069253262963</v>
      </c>
      <c r="AU1582" s="361">
        <v>0</v>
      </c>
      <c r="AV1582" s="362">
        <v>0.157894736842105</v>
      </c>
      <c r="AW1582" s="362">
        <v>0.173913043478261</v>
      </c>
      <c r="AX1582" s="362">
        <v>0</v>
      </c>
      <c r="AY1582" s="142"/>
      <c r="AZ1582" s="140"/>
    </row>
    <row r="1583" spans="1:52">
      <c r="A1583" s="138"/>
      <c r="B1583" s="142"/>
      <c r="C1583" s="172" t="s">
        <v>2708</v>
      </c>
      <c r="D1583" s="166" t="s">
        <v>26</v>
      </c>
      <c r="E1583" s="166" t="s">
        <v>2709</v>
      </c>
      <c r="F1583" s="167" t="s">
        <v>3013</v>
      </c>
      <c r="G1583" s="178" t="s">
        <v>3014</v>
      </c>
      <c r="H1583" s="178" t="s">
        <v>3014</v>
      </c>
      <c r="I1583" s="178" t="s">
        <v>3014</v>
      </c>
      <c r="J1583" s="178" t="s">
        <v>3014</v>
      </c>
      <c r="K1583" s="168">
        <v>0.9</v>
      </c>
      <c r="L1583" s="169">
        <v>1</v>
      </c>
      <c r="M1583" s="169">
        <v>0.777777777777778</v>
      </c>
      <c r="N1583" s="170">
        <v>0.875</v>
      </c>
      <c r="O1583" s="170">
        <v>1</v>
      </c>
      <c r="P1583" s="356">
        <v>0.9</v>
      </c>
      <c r="Q1583" s="357" t="s">
        <v>32</v>
      </c>
      <c r="R1583" s="169" t="s">
        <v>32</v>
      </c>
      <c r="S1583" s="169" t="s">
        <v>32</v>
      </c>
      <c r="T1583" s="169" t="s">
        <v>32</v>
      </c>
      <c r="U1583" s="356">
        <v>0.9</v>
      </c>
      <c r="V1583" s="169" t="s">
        <v>32</v>
      </c>
      <c r="W1583" s="169" t="s">
        <v>32</v>
      </c>
      <c r="X1583" s="169" t="s">
        <v>32</v>
      </c>
      <c r="Y1583" s="169" t="s">
        <v>32</v>
      </c>
      <c r="Z1583" s="356">
        <v>0.92</v>
      </c>
      <c r="AA1583" s="356" t="s">
        <v>32</v>
      </c>
      <c r="AB1583" s="356" t="s">
        <v>32</v>
      </c>
      <c r="AC1583" s="356" t="s">
        <v>32</v>
      </c>
      <c r="AD1583" s="356" t="s">
        <v>32</v>
      </c>
      <c r="AE1583" s="356">
        <v>0.92</v>
      </c>
      <c r="AF1583" s="169">
        <v>0</v>
      </c>
      <c r="AG1583" s="169">
        <v>0</v>
      </c>
      <c r="AH1583" s="169">
        <v>0.555555555555556</v>
      </c>
      <c r="AI1583" s="169">
        <v>0</v>
      </c>
      <c r="AJ1583" s="356">
        <v>0.92</v>
      </c>
      <c r="AK1583" s="169">
        <v>0.961980548187445</v>
      </c>
      <c r="AL1583" s="169">
        <v>0.960077269800386</v>
      </c>
      <c r="AM1583" s="169">
        <v>0.973270440251572</v>
      </c>
      <c r="AN1583" s="169">
        <v>0.961980548187445</v>
      </c>
      <c r="AO1583" s="168">
        <v>0.99</v>
      </c>
      <c r="AP1583" s="358">
        <v>1</v>
      </c>
      <c r="AQ1583" s="358" t="s">
        <v>32</v>
      </c>
      <c r="AR1583" s="358">
        <v>1</v>
      </c>
      <c r="AS1583" s="359">
        <v>1</v>
      </c>
      <c r="AT1583" s="364">
        <v>0.110069253262963</v>
      </c>
      <c r="AU1583" s="361">
        <v>0.333333333333333</v>
      </c>
      <c r="AV1583" s="362">
        <v>0.0833333333333333</v>
      </c>
      <c r="AW1583" s="362">
        <v>0.0833333333333333</v>
      </c>
      <c r="AX1583" s="362">
        <v>0.333333333333333</v>
      </c>
      <c r="AY1583" s="142"/>
      <c r="AZ1583" s="140"/>
    </row>
    <row r="1584" spans="1:52">
      <c r="A1584" s="138"/>
      <c r="B1584" s="142"/>
      <c r="C1584" s="172" t="s">
        <v>2708</v>
      </c>
      <c r="D1584" s="166" t="s">
        <v>26</v>
      </c>
      <c r="E1584" s="166" t="s">
        <v>2709</v>
      </c>
      <c r="F1584" s="167" t="s">
        <v>3015</v>
      </c>
      <c r="G1584" s="178" t="s">
        <v>3016</v>
      </c>
      <c r="H1584" s="178" t="s">
        <v>3016</v>
      </c>
      <c r="I1584" s="178" t="s">
        <v>3016</v>
      </c>
      <c r="J1584" s="178" t="s">
        <v>3016</v>
      </c>
      <c r="K1584" s="168">
        <v>0.9</v>
      </c>
      <c r="L1584" s="169">
        <v>1</v>
      </c>
      <c r="M1584" s="169">
        <v>1</v>
      </c>
      <c r="N1584" s="170">
        <v>1</v>
      </c>
      <c r="O1584" s="170">
        <v>1</v>
      </c>
      <c r="P1584" s="356">
        <v>0.9</v>
      </c>
      <c r="Q1584" s="357">
        <v>0.982780886784331</v>
      </c>
      <c r="R1584" s="169">
        <v>0.997307485191169</v>
      </c>
      <c r="S1584" s="169">
        <v>1</v>
      </c>
      <c r="T1584" s="169">
        <v>0.982780886784331</v>
      </c>
      <c r="U1584" s="356">
        <v>0.9</v>
      </c>
      <c r="V1584" s="169">
        <v>0.692638829100301</v>
      </c>
      <c r="W1584" s="169">
        <v>0.757135164243403</v>
      </c>
      <c r="X1584" s="169">
        <v>0.866955892986262</v>
      </c>
      <c r="Y1584" s="169">
        <v>0.692638829100301</v>
      </c>
      <c r="Z1584" s="356">
        <v>0.92</v>
      </c>
      <c r="AA1584" s="356" t="s">
        <v>32</v>
      </c>
      <c r="AB1584" s="356" t="s">
        <v>32</v>
      </c>
      <c r="AC1584" s="356" t="s">
        <v>32</v>
      </c>
      <c r="AD1584" s="356" t="s">
        <v>32</v>
      </c>
      <c r="AE1584" s="356">
        <v>0.92</v>
      </c>
      <c r="AF1584" s="169">
        <v>0.961538461538462</v>
      </c>
      <c r="AG1584" s="169">
        <v>1</v>
      </c>
      <c r="AH1584" s="169">
        <v>1</v>
      </c>
      <c r="AI1584" s="169">
        <v>0.961538461538462</v>
      </c>
      <c r="AJ1584" s="356">
        <v>0.92</v>
      </c>
      <c r="AK1584" s="169">
        <v>0.89051094890511</v>
      </c>
      <c r="AL1584" s="169">
        <v>0.858912224017232</v>
      </c>
      <c r="AM1584" s="169">
        <v>0.903109182935647</v>
      </c>
      <c r="AN1584" s="169">
        <v>0.89051094890511</v>
      </c>
      <c r="AO1584" s="168">
        <v>0.99</v>
      </c>
      <c r="AP1584" s="358">
        <v>1</v>
      </c>
      <c r="AQ1584" s="358">
        <v>1</v>
      </c>
      <c r="AR1584" s="358">
        <v>1</v>
      </c>
      <c r="AS1584" s="359">
        <v>1</v>
      </c>
      <c r="AT1584" s="364">
        <v>0.110069253262963</v>
      </c>
      <c r="AU1584" s="361">
        <v>0.125</v>
      </c>
      <c r="AV1584" s="362">
        <v>0.3</v>
      </c>
      <c r="AW1584" s="362">
        <v>0.0769230769230769</v>
      </c>
      <c r="AX1584" s="362">
        <v>0.125</v>
      </c>
      <c r="AY1584" s="142"/>
      <c r="AZ1584" s="140"/>
    </row>
    <row r="1585" spans="1:52">
      <c r="A1585" s="138"/>
      <c r="B1585" s="142"/>
      <c r="C1585" s="172" t="s">
        <v>2708</v>
      </c>
      <c r="D1585" s="166" t="s">
        <v>26</v>
      </c>
      <c r="E1585" s="166" t="s">
        <v>2709</v>
      </c>
      <c r="F1585" s="167" t="s">
        <v>3017</v>
      </c>
      <c r="G1585" s="178" t="s">
        <v>3018</v>
      </c>
      <c r="H1585" s="178" t="s">
        <v>3018</v>
      </c>
      <c r="I1585" s="178" t="s">
        <v>3018</v>
      </c>
      <c r="J1585" s="178" t="s">
        <v>3018</v>
      </c>
      <c r="K1585" s="168">
        <v>0.9</v>
      </c>
      <c r="L1585" s="169">
        <v>0.975609756097561</v>
      </c>
      <c r="M1585" s="169">
        <v>0.975609756097561</v>
      </c>
      <c r="N1585" s="170">
        <v>0.930232558139535</v>
      </c>
      <c r="O1585" s="170">
        <v>0.975609756097561</v>
      </c>
      <c r="P1585" s="356">
        <v>0.9</v>
      </c>
      <c r="Q1585" s="357">
        <v>0.944682151589242</v>
      </c>
      <c r="R1585" s="169">
        <v>0.931984502798106</v>
      </c>
      <c r="S1585" s="169">
        <v>0.607932379713914</v>
      </c>
      <c r="T1585" s="169">
        <v>0.944682151589242</v>
      </c>
      <c r="U1585" s="356">
        <v>0.9</v>
      </c>
      <c r="V1585" s="169">
        <v>0.500305623471883</v>
      </c>
      <c r="W1585" s="169">
        <v>0.503228583727938</v>
      </c>
      <c r="X1585" s="169">
        <v>0.460338101430429</v>
      </c>
      <c r="Y1585" s="169">
        <v>0.500305623471883</v>
      </c>
      <c r="Z1585" s="356">
        <v>0.92</v>
      </c>
      <c r="AA1585" s="356" t="s">
        <v>32</v>
      </c>
      <c r="AB1585" s="356" t="s">
        <v>32</v>
      </c>
      <c r="AC1585" s="356" t="s">
        <v>32</v>
      </c>
      <c r="AD1585" s="356" t="s">
        <v>32</v>
      </c>
      <c r="AE1585" s="356">
        <v>0.92</v>
      </c>
      <c r="AF1585" s="169">
        <v>1</v>
      </c>
      <c r="AG1585" s="169">
        <v>1</v>
      </c>
      <c r="AH1585" s="169">
        <v>1</v>
      </c>
      <c r="AI1585" s="169">
        <v>1</v>
      </c>
      <c r="AJ1585" s="356">
        <v>0.92</v>
      </c>
      <c r="AK1585" s="169">
        <v>0.883890577507599</v>
      </c>
      <c r="AL1585" s="169">
        <v>0.875591907016789</v>
      </c>
      <c r="AM1585" s="169">
        <v>0.592327698309493</v>
      </c>
      <c r="AN1585" s="169">
        <v>0.883890577507599</v>
      </c>
      <c r="AO1585" s="168">
        <v>0.99</v>
      </c>
      <c r="AP1585" s="358">
        <v>1</v>
      </c>
      <c r="AQ1585" s="358">
        <v>1</v>
      </c>
      <c r="AR1585" s="358">
        <v>1</v>
      </c>
      <c r="AS1585" s="359">
        <v>1</v>
      </c>
      <c r="AT1585" s="364">
        <v>0.110069253262963</v>
      </c>
      <c r="AU1585" s="361">
        <v>0</v>
      </c>
      <c r="AV1585" s="362">
        <v>0</v>
      </c>
      <c r="AW1585" s="362">
        <v>0.133333333333333</v>
      </c>
      <c r="AX1585" s="362">
        <v>0</v>
      </c>
      <c r="AY1585" s="142"/>
      <c r="AZ1585" s="140"/>
    </row>
    <row r="1586" spans="1:52">
      <c r="A1586" s="138"/>
      <c r="B1586" s="142"/>
      <c r="C1586" s="172" t="s">
        <v>2708</v>
      </c>
      <c r="D1586" s="166" t="s">
        <v>26</v>
      </c>
      <c r="E1586" s="166" t="s">
        <v>2709</v>
      </c>
      <c r="F1586" s="167" t="s">
        <v>3019</v>
      </c>
      <c r="G1586" s="178" t="s">
        <v>3020</v>
      </c>
      <c r="H1586" s="178" t="s">
        <v>3020</v>
      </c>
      <c r="I1586" s="178" t="s">
        <v>3020</v>
      </c>
      <c r="J1586" s="178" t="s">
        <v>3020</v>
      </c>
      <c r="K1586" s="168">
        <v>0.9</v>
      </c>
      <c r="L1586" s="169">
        <v>1</v>
      </c>
      <c r="M1586" s="169">
        <v>1</v>
      </c>
      <c r="N1586" s="170">
        <v>1</v>
      </c>
      <c r="O1586" s="170">
        <v>1</v>
      </c>
      <c r="P1586" s="356">
        <v>0.9</v>
      </c>
      <c r="Q1586" s="357">
        <v>0.982218683651805</v>
      </c>
      <c r="R1586" s="169">
        <v>0.991510006064281</v>
      </c>
      <c r="S1586" s="169">
        <v>0.989870568373663</v>
      </c>
      <c r="T1586" s="169">
        <v>0.982218683651805</v>
      </c>
      <c r="U1586" s="356">
        <v>0.9</v>
      </c>
      <c r="V1586" s="169">
        <v>0.763535031847134</v>
      </c>
      <c r="W1586" s="169">
        <v>0.84232868405094</v>
      </c>
      <c r="X1586" s="169">
        <v>0.879009566685425</v>
      </c>
      <c r="Y1586" s="169">
        <v>0.763535031847134</v>
      </c>
      <c r="Z1586" s="356">
        <v>0.92</v>
      </c>
      <c r="AA1586" s="356" t="s">
        <v>32</v>
      </c>
      <c r="AB1586" s="356" t="s">
        <v>32</v>
      </c>
      <c r="AC1586" s="356" t="s">
        <v>32</v>
      </c>
      <c r="AD1586" s="356" t="s">
        <v>32</v>
      </c>
      <c r="AE1586" s="356">
        <v>0.92</v>
      </c>
      <c r="AF1586" s="169">
        <v>0.945945945945946</v>
      </c>
      <c r="AG1586" s="169">
        <v>0.857142857142857</v>
      </c>
      <c r="AH1586" s="169">
        <v>1</v>
      </c>
      <c r="AI1586" s="169">
        <v>0.945945945945946</v>
      </c>
      <c r="AJ1586" s="356">
        <v>0.92</v>
      </c>
      <c r="AK1586" s="169">
        <v>0.935860058309038</v>
      </c>
      <c r="AL1586" s="169">
        <v>0.929654335961189</v>
      </c>
      <c r="AM1586" s="169">
        <v>0.935284186831739</v>
      </c>
      <c r="AN1586" s="169">
        <v>0.935860058309038</v>
      </c>
      <c r="AO1586" s="168">
        <v>0.99</v>
      </c>
      <c r="AP1586" s="358">
        <v>1</v>
      </c>
      <c r="AQ1586" s="358">
        <v>1</v>
      </c>
      <c r="AR1586" s="358">
        <v>1</v>
      </c>
      <c r="AS1586" s="359">
        <v>1</v>
      </c>
      <c r="AT1586" s="364">
        <v>0.110069253262963</v>
      </c>
      <c r="AU1586" s="361">
        <v>0</v>
      </c>
      <c r="AV1586" s="362">
        <v>0.272727272727273</v>
      </c>
      <c r="AW1586" s="362">
        <v>0</v>
      </c>
      <c r="AX1586" s="362">
        <v>0</v>
      </c>
      <c r="AY1586" s="142"/>
      <c r="AZ1586" s="140"/>
    </row>
    <row r="1587" spans="1:52">
      <c r="A1587" s="138"/>
      <c r="B1587" s="142"/>
      <c r="C1587" s="172" t="s">
        <v>2708</v>
      </c>
      <c r="D1587" s="166" t="s">
        <v>26</v>
      </c>
      <c r="E1587" s="166" t="s">
        <v>2709</v>
      </c>
      <c r="F1587" s="167" t="s">
        <v>3021</v>
      </c>
      <c r="G1587" s="178" t="s">
        <v>3022</v>
      </c>
      <c r="H1587" s="178" t="s">
        <v>3022</v>
      </c>
      <c r="I1587" s="178" t="s">
        <v>3022</v>
      </c>
      <c r="J1587" s="178" t="s">
        <v>3022</v>
      </c>
      <c r="K1587" s="168">
        <v>0.9</v>
      </c>
      <c r="L1587" s="169">
        <v>0.975</v>
      </c>
      <c r="M1587" s="169">
        <v>0.974358974358974</v>
      </c>
      <c r="N1587" s="170">
        <v>0.921052631578947</v>
      </c>
      <c r="O1587" s="170">
        <v>0.975</v>
      </c>
      <c r="P1587" s="356">
        <v>0.9</v>
      </c>
      <c r="Q1587" s="357">
        <v>0.998620689655172</v>
      </c>
      <c r="R1587" s="169">
        <v>0.984165651644336</v>
      </c>
      <c r="S1587" s="169">
        <v>0.996823379923761</v>
      </c>
      <c r="T1587" s="169">
        <v>0.998620689655172</v>
      </c>
      <c r="U1587" s="356">
        <v>0.9</v>
      </c>
      <c r="V1587" s="169">
        <v>0.942758620689655</v>
      </c>
      <c r="W1587" s="169">
        <v>0.916565164433618</v>
      </c>
      <c r="X1587" s="169">
        <v>0.971092757306226</v>
      </c>
      <c r="Y1587" s="169">
        <v>0.942758620689655</v>
      </c>
      <c r="Z1587" s="356">
        <v>0.92</v>
      </c>
      <c r="AA1587" s="356" t="s">
        <v>32</v>
      </c>
      <c r="AB1587" s="356" t="s">
        <v>32</v>
      </c>
      <c r="AC1587" s="356" t="s">
        <v>32</v>
      </c>
      <c r="AD1587" s="356" t="s">
        <v>32</v>
      </c>
      <c r="AE1587" s="356">
        <v>0.92</v>
      </c>
      <c r="AF1587" s="169">
        <v>1</v>
      </c>
      <c r="AG1587" s="169">
        <v>1</v>
      </c>
      <c r="AH1587" s="169">
        <v>1</v>
      </c>
      <c r="AI1587" s="169">
        <v>1</v>
      </c>
      <c r="AJ1587" s="356">
        <v>0.92</v>
      </c>
      <c r="AK1587" s="169">
        <v>0.981736733287388</v>
      </c>
      <c r="AL1587" s="169">
        <v>0.973812423873325</v>
      </c>
      <c r="AM1587" s="169">
        <v>0.984752223634053</v>
      </c>
      <c r="AN1587" s="169">
        <v>0.981736733287388</v>
      </c>
      <c r="AO1587" s="168">
        <v>0.99</v>
      </c>
      <c r="AP1587" s="358">
        <v>1</v>
      </c>
      <c r="AQ1587" s="358">
        <v>1</v>
      </c>
      <c r="AR1587" s="358">
        <v>1</v>
      </c>
      <c r="AS1587" s="359">
        <v>1</v>
      </c>
      <c r="AT1587" s="364">
        <v>0.110069253262963</v>
      </c>
      <c r="AU1587" s="361">
        <v>0.0833333333333333</v>
      </c>
      <c r="AV1587" s="362">
        <v>0.153846153846154</v>
      </c>
      <c r="AW1587" s="362">
        <v>0.0769230769230769</v>
      </c>
      <c r="AX1587" s="362">
        <v>0.0833333333333333</v>
      </c>
      <c r="AY1587" s="142"/>
      <c r="AZ1587" s="140"/>
    </row>
    <row r="1588" spans="1:52">
      <c r="A1588" s="138"/>
      <c r="B1588" s="142"/>
      <c r="C1588" s="172" t="s">
        <v>2708</v>
      </c>
      <c r="D1588" s="166" t="s">
        <v>26</v>
      </c>
      <c r="E1588" s="166" t="s">
        <v>2709</v>
      </c>
      <c r="F1588" s="167" t="s">
        <v>3023</v>
      </c>
      <c r="G1588" s="178" t="s">
        <v>3024</v>
      </c>
      <c r="H1588" s="178" t="s">
        <v>3024</v>
      </c>
      <c r="I1588" s="178" t="s">
        <v>3024</v>
      </c>
      <c r="J1588" s="178" t="s">
        <v>3024</v>
      </c>
      <c r="K1588" s="168">
        <v>0.9</v>
      </c>
      <c r="L1588" s="169">
        <v>0.958333333333333</v>
      </c>
      <c r="M1588" s="169">
        <v>0.958333333333333</v>
      </c>
      <c r="N1588" s="170">
        <v>1</v>
      </c>
      <c r="O1588" s="170">
        <v>0.958333333333333</v>
      </c>
      <c r="P1588" s="356">
        <v>0.9</v>
      </c>
      <c r="Q1588" s="357">
        <v>0.976532929598789</v>
      </c>
      <c r="R1588" s="169">
        <v>0.981765834932822</v>
      </c>
      <c r="S1588" s="169">
        <v>0.990921787709497</v>
      </c>
      <c r="T1588" s="169">
        <v>0.976532929598789</v>
      </c>
      <c r="U1588" s="356">
        <v>0.9</v>
      </c>
      <c r="V1588" s="169">
        <v>0.614685844057532</v>
      </c>
      <c r="W1588" s="169">
        <v>0.625719769673704</v>
      </c>
      <c r="X1588" s="169">
        <v>0.627793296089385</v>
      </c>
      <c r="Y1588" s="169">
        <v>0.614685844057532</v>
      </c>
      <c r="Z1588" s="356">
        <v>0.92</v>
      </c>
      <c r="AA1588" s="356" t="s">
        <v>32</v>
      </c>
      <c r="AB1588" s="356" t="s">
        <v>32</v>
      </c>
      <c r="AC1588" s="356" t="s">
        <v>32</v>
      </c>
      <c r="AD1588" s="356" t="s">
        <v>32</v>
      </c>
      <c r="AE1588" s="356">
        <v>0.92</v>
      </c>
      <c r="AF1588" s="169">
        <v>1</v>
      </c>
      <c r="AG1588" s="169">
        <v>0.96969696969697</v>
      </c>
      <c r="AH1588" s="169">
        <v>1</v>
      </c>
      <c r="AI1588" s="169">
        <v>1</v>
      </c>
      <c r="AJ1588" s="356">
        <v>0.92</v>
      </c>
      <c r="AK1588" s="169">
        <v>0.702763256161314</v>
      </c>
      <c r="AL1588" s="169">
        <v>0.720729366602687</v>
      </c>
      <c r="AM1588" s="169">
        <v>0.722067039106145</v>
      </c>
      <c r="AN1588" s="169">
        <v>0.702763256161314</v>
      </c>
      <c r="AO1588" s="168">
        <v>0.99</v>
      </c>
      <c r="AP1588" s="358">
        <v>1</v>
      </c>
      <c r="AQ1588" s="358">
        <v>1</v>
      </c>
      <c r="AR1588" s="358">
        <v>1</v>
      </c>
      <c r="AS1588" s="359">
        <v>1</v>
      </c>
      <c r="AT1588" s="364">
        <v>0.110069253262963</v>
      </c>
      <c r="AU1588" s="361">
        <v>0.117647058823529</v>
      </c>
      <c r="AV1588" s="362">
        <v>0.117647058823529</v>
      </c>
      <c r="AW1588" s="362">
        <v>0.181818181818182</v>
      </c>
      <c r="AX1588" s="362">
        <v>0.117647058823529</v>
      </c>
      <c r="AY1588" s="142"/>
      <c r="AZ1588" s="140"/>
    </row>
    <row r="1589" spans="1:52">
      <c r="A1589" s="138"/>
      <c r="B1589" s="142"/>
      <c r="C1589" s="172" t="s">
        <v>2708</v>
      </c>
      <c r="D1589" s="166" t="s">
        <v>26</v>
      </c>
      <c r="E1589" s="166" t="s">
        <v>2709</v>
      </c>
      <c r="F1589" s="167" t="s">
        <v>3025</v>
      </c>
      <c r="G1589" s="178" t="s">
        <v>3026</v>
      </c>
      <c r="H1589" s="178" t="s">
        <v>3026</v>
      </c>
      <c r="I1589" s="178" t="s">
        <v>3026</v>
      </c>
      <c r="J1589" s="178" t="s">
        <v>3026</v>
      </c>
      <c r="K1589" s="168">
        <v>0.9</v>
      </c>
      <c r="L1589" s="169">
        <v>1</v>
      </c>
      <c r="M1589" s="169">
        <v>1</v>
      </c>
      <c r="N1589" s="170">
        <v>1</v>
      </c>
      <c r="O1589" s="170">
        <v>1</v>
      </c>
      <c r="P1589" s="356">
        <v>0.9</v>
      </c>
      <c r="Q1589" s="357">
        <v>0.958365458750964</v>
      </c>
      <c r="R1589" s="169">
        <v>0.965005302226935</v>
      </c>
      <c r="S1589" s="169">
        <v>0.90652557319224</v>
      </c>
      <c r="T1589" s="169">
        <v>0.958365458750964</v>
      </c>
      <c r="U1589" s="356">
        <v>0.9</v>
      </c>
      <c r="V1589" s="169">
        <v>0.853508095605243</v>
      </c>
      <c r="W1589" s="169">
        <v>0.869565217391304</v>
      </c>
      <c r="X1589" s="169">
        <v>0.881834215167548</v>
      </c>
      <c r="Y1589" s="169">
        <v>0.853508095605243</v>
      </c>
      <c r="Z1589" s="356">
        <v>0.92</v>
      </c>
      <c r="AA1589" s="356">
        <v>0.917607223476298</v>
      </c>
      <c r="AB1589" s="356">
        <v>0.901833872707659</v>
      </c>
      <c r="AC1589" s="356">
        <v>0.941123996431757</v>
      </c>
      <c r="AD1589" s="356">
        <v>0.917607223476298</v>
      </c>
      <c r="AE1589" s="356">
        <v>0.92</v>
      </c>
      <c r="AF1589" s="169">
        <v>0.967741935483871</v>
      </c>
      <c r="AG1589" s="169">
        <v>0.965909090909091</v>
      </c>
      <c r="AH1589" s="169">
        <v>1</v>
      </c>
      <c r="AI1589" s="169">
        <v>0.967741935483871</v>
      </c>
      <c r="AJ1589" s="356">
        <v>0.92</v>
      </c>
      <c r="AK1589" s="169">
        <v>0.934583714547118</v>
      </c>
      <c r="AL1589" s="169">
        <v>0.928877005347594</v>
      </c>
      <c r="AM1589" s="169">
        <v>0.952014218009479</v>
      </c>
      <c r="AN1589" s="169">
        <v>0.934583714547118</v>
      </c>
      <c r="AO1589" s="168">
        <v>0.99</v>
      </c>
      <c r="AP1589" s="358">
        <v>1</v>
      </c>
      <c r="AQ1589" s="358">
        <v>1</v>
      </c>
      <c r="AR1589" s="358">
        <v>1</v>
      </c>
      <c r="AS1589" s="359">
        <v>1</v>
      </c>
      <c r="AT1589" s="364">
        <v>0.110069253262963</v>
      </c>
      <c r="AU1589" s="361">
        <v>0</v>
      </c>
      <c r="AV1589" s="362">
        <v>0.222222222222222</v>
      </c>
      <c r="AW1589" s="362">
        <v>0</v>
      </c>
      <c r="AX1589" s="362">
        <v>0</v>
      </c>
      <c r="AY1589" s="142"/>
      <c r="AZ1589" s="140"/>
    </row>
    <row r="1590" spans="1:52">
      <c r="A1590" s="138"/>
      <c r="B1590" s="142"/>
      <c r="C1590" s="172" t="s">
        <v>2708</v>
      </c>
      <c r="D1590" s="166" t="s">
        <v>26</v>
      </c>
      <c r="E1590" s="166" t="s">
        <v>2709</v>
      </c>
      <c r="F1590" s="167" t="s">
        <v>3027</v>
      </c>
      <c r="G1590" s="178" t="s">
        <v>3028</v>
      </c>
      <c r="H1590" s="178" t="s">
        <v>3028</v>
      </c>
      <c r="I1590" s="178" t="s">
        <v>3028</v>
      </c>
      <c r="J1590" s="178" t="s">
        <v>3028</v>
      </c>
      <c r="K1590" s="168">
        <v>0.9</v>
      </c>
      <c r="L1590" s="169">
        <v>0.791666666666667</v>
      </c>
      <c r="M1590" s="169">
        <v>0.777777777777778</v>
      </c>
      <c r="N1590" s="170">
        <v>0.888888888888889</v>
      </c>
      <c r="O1590" s="170">
        <v>0.791666666666667</v>
      </c>
      <c r="P1590" s="356">
        <v>0.9</v>
      </c>
      <c r="Q1590" s="357" t="s">
        <v>32</v>
      </c>
      <c r="R1590" s="169" t="s">
        <v>32</v>
      </c>
      <c r="S1590" s="169" t="s">
        <v>32</v>
      </c>
      <c r="T1590" s="169" t="s">
        <v>32</v>
      </c>
      <c r="U1590" s="356">
        <v>0.9</v>
      </c>
      <c r="V1590" s="169" t="s">
        <v>32</v>
      </c>
      <c r="W1590" s="169" t="s">
        <v>32</v>
      </c>
      <c r="X1590" s="169" t="s">
        <v>32</v>
      </c>
      <c r="Y1590" s="169" t="s">
        <v>32</v>
      </c>
      <c r="Z1590" s="356">
        <v>0.92</v>
      </c>
      <c r="AA1590" s="356" t="s">
        <v>32</v>
      </c>
      <c r="AB1590" s="356" t="s">
        <v>32</v>
      </c>
      <c r="AC1590" s="356" t="s">
        <v>32</v>
      </c>
      <c r="AD1590" s="356" t="s">
        <v>32</v>
      </c>
      <c r="AE1590" s="356">
        <v>0.92</v>
      </c>
      <c r="AF1590" s="169">
        <v>0.0666666666666667</v>
      </c>
      <c r="AG1590" s="169">
        <v>0</v>
      </c>
      <c r="AH1590" s="169">
        <v>0</v>
      </c>
      <c r="AI1590" s="169">
        <v>0.0666666666666667</v>
      </c>
      <c r="AJ1590" s="356">
        <v>0.92</v>
      </c>
      <c r="AK1590" s="169">
        <v>0.896129348358648</v>
      </c>
      <c r="AL1590" s="169">
        <v>0.889887640449438</v>
      </c>
      <c r="AM1590" s="169">
        <v>0.886488970588235</v>
      </c>
      <c r="AN1590" s="169">
        <v>0.896129348358648</v>
      </c>
      <c r="AO1590" s="168">
        <v>0.99</v>
      </c>
      <c r="AP1590" s="358" t="s">
        <v>32</v>
      </c>
      <c r="AQ1590" s="358" t="s">
        <v>32</v>
      </c>
      <c r="AR1590" s="358" t="s">
        <v>32</v>
      </c>
      <c r="AS1590" s="359" t="s">
        <v>32</v>
      </c>
      <c r="AT1590" s="364">
        <v>0.110069253262963</v>
      </c>
      <c r="AU1590" s="361">
        <v>0</v>
      </c>
      <c r="AV1590" s="362">
        <v>0.1</v>
      </c>
      <c r="AW1590" s="362">
        <v>0</v>
      </c>
      <c r="AX1590" s="362">
        <v>0</v>
      </c>
      <c r="AY1590" s="142"/>
      <c r="AZ1590" s="140"/>
    </row>
    <row r="1591" spans="1:52">
      <c r="A1591" s="138"/>
      <c r="B1591" s="142"/>
      <c r="C1591" s="172" t="s">
        <v>2708</v>
      </c>
      <c r="D1591" s="166" t="s">
        <v>26</v>
      </c>
      <c r="E1591" s="166" t="s">
        <v>2709</v>
      </c>
      <c r="F1591" s="167" t="s">
        <v>3029</v>
      </c>
      <c r="G1591" s="178" t="s">
        <v>3030</v>
      </c>
      <c r="H1591" s="178" t="s">
        <v>3030</v>
      </c>
      <c r="I1591" s="178" t="s">
        <v>3030</v>
      </c>
      <c r="J1591" s="178" t="s">
        <v>3030</v>
      </c>
      <c r="K1591" s="168">
        <v>0.9</v>
      </c>
      <c r="L1591" s="169">
        <v>1</v>
      </c>
      <c r="M1591" s="169">
        <v>1</v>
      </c>
      <c r="N1591" s="170">
        <v>1</v>
      </c>
      <c r="O1591" s="170">
        <v>1</v>
      </c>
      <c r="P1591" s="356">
        <v>0.9</v>
      </c>
      <c r="Q1591" s="357">
        <v>0.998663101604278</v>
      </c>
      <c r="R1591" s="169">
        <v>0.979740680713128</v>
      </c>
      <c r="S1591" s="169">
        <v>0.997474747474748</v>
      </c>
      <c r="T1591" s="169">
        <v>0.998663101604278</v>
      </c>
      <c r="U1591" s="356">
        <v>0.9</v>
      </c>
      <c r="V1591" s="169">
        <v>0.840909090909091</v>
      </c>
      <c r="W1591" s="169">
        <v>0.910858995137763</v>
      </c>
      <c r="X1591" s="169">
        <v>0.803872053872054</v>
      </c>
      <c r="Y1591" s="169">
        <v>0.840909090909091</v>
      </c>
      <c r="Z1591" s="356">
        <v>0.92</v>
      </c>
      <c r="AA1591" s="356" t="s">
        <v>32</v>
      </c>
      <c r="AB1591" s="356" t="s">
        <v>32</v>
      </c>
      <c r="AC1591" s="356" t="s">
        <v>32</v>
      </c>
      <c r="AD1591" s="356" t="s">
        <v>32</v>
      </c>
      <c r="AE1591" s="356">
        <v>0.92</v>
      </c>
      <c r="AF1591" s="169">
        <v>0.342465753424658</v>
      </c>
      <c r="AG1591" s="169">
        <v>0.266666666666667</v>
      </c>
      <c r="AH1591" s="169">
        <v>0.222222222222222</v>
      </c>
      <c r="AI1591" s="169">
        <v>0.342465753424658</v>
      </c>
      <c r="AJ1591" s="356">
        <v>0.92</v>
      </c>
      <c r="AK1591" s="169">
        <v>0.955911823647295</v>
      </c>
      <c r="AL1591" s="169">
        <v>0.948136142625608</v>
      </c>
      <c r="AM1591" s="169">
        <v>0.964646464646465</v>
      </c>
      <c r="AN1591" s="169">
        <v>0.955911823647295</v>
      </c>
      <c r="AO1591" s="168">
        <v>0.99</v>
      </c>
      <c r="AP1591" s="358" t="s">
        <v>32</v>
      </c>
      <c r="AQ1591" s="358">
        <v>1</v>
      </c>
      <c r="AR1591" s="358" t="s">
        <v>32</v>
      </c>
      <c r="AS1591" s="359" t="s">
        <v>32</v>
      </c>
      <c r="AT1591" s="364">
        <v>0.110069253262963</v>
      </c>
      <c r="AU1591" s="361">
        <v>0.0909090909090909</v>
      </c>
      <c r="AV1591" s="362">
        <v>0</v>
      </c>
      <c r="AW1591" s="362">
        <v>0</v>
      </c>
      <c r="AX1591" s="362">
        <v>0.0909090909090909</v>
      </c>
      <c r="AY1591" s="142"/>
      <c r="AZ1591" s="140"/>
    </row>
    <row r="1592" spans="1:52">
      <c r="A1592" s="138"/>
      <c r="B1592" s="142"/>
      <c r="C1592" s="172" t="s">
        <v>2708</v>
      </c>
      <c r="D1592" s="166" t="s">
        <v>26</v>
      </c>
      <c r="E1592" s="166" t="s">
        <v>2709</v>
      </c>
      <c r="F1592" s="167" t="s">
        <v>3031</v>
      </c>
      <c r="G1592" s="178" t="s">
        <v>3032</v>
      </c>
      <c r="H1592" s="178" t="s">
        <v>3032</v>
      </c>
      <c r="I1592" s="178" t="s">
        <v>3032</v>
      </c>
      <c r="J1592" s="178" t="s">
        <v>3032</v>
      </c>
      <c r="K1592" s="168">
        <v>0.9</v>
      </c>
      <c r="L1592" s="169">
        <v>0.926829268292683</v>
      </c>
      <c r="M1592" s="169">
        <v>0.921052631578947</v>
      </c>
      <c r="N1592" s="170">
        <v>0.972972972972973</v>
      </c>
      <c r="O1592" s="170">
        <v>0.926829268292683</v>
      </c>
      <c r="P1592" s="356">
        <v>0.9</v>
      </c>
      <c r="Q1592" s="357">
        <v>0.992472146943692</v>
      </c>
      <c r="R1592" s="169">
        <v>0.977366255144033</v>
      </c>
      <c r="S1592" s="169">
        <v>0.991023339317774</v>
      </c>
      <c r="T1592" s="169">
        <v>0.992472146943692</v>
      </c>
      <c r="U1592" s="356">
        <v>0.9</v>
      </c>
      <c r="V1592" s="169">
        <v>0.950617283950617</v>
      </c>
      <c r="W1592" s="169">
        <v>0.942901234567901</v>
      </c>
      <c r="X1592" s="169">
        <v>0.961699581089168</v>
      </c>
      <c r="Y1592" s="169">
        <v>0.950617283950617</v>
      </c>
      <c r="Z1592" s="356">
        <v>0.92</v>
      </c>
      <c r="AA1592" s="356" t="s">
        <v>32</v>
      </c>
      <c r="AB1592" s="356" t="s">
        <v>32</v>
      </c>
      <c r="AC1592" s="356" t="s">
        <v>32</v>
      </c>
      <c r="AD1592" s="356" t="s">
        <v>32</v>
      </c>
      <c r="AE1592" s="356">
        <v>0.92</v>
      </c>
      <c r="AF1592" s="169">
        <v>0.902654867256637</v>
      </c>
      <c r="AG1592" s="169">
        <v>0.80625</v>
      </c>
      <c r="AH1592" s="169">
        <v>0.908629441624365</v>
      </c>
      <c r="AI1592" s="169">
        <v>0.902654867256637</v>
      </c>
      <c r="AJ1592" s="356">
        <v>0.92</v>
      </c>
      <c r="AK1592" s="169">
        <v>0.97255369928401</v>
      </c>
      <c r="AL1592" s="169">
        <v>0.962962962962963</v>
      </c>
      <c r="AM1592" s="169">
        <v>0.975164572112508</v>
      </c>
      <c r="AN1592" s="169">
        <v>0.97255369928401</v>
      </c>
      <c r="AO1592" s="168">
        <v>0.99</v>
      </c>
      <c r="AP1592" s="358">
        <v>1</v>
      </c>
      <c r="AQ1592" s="358">
        <v>1</v>
      </c>
      <c r="AR1592" s="358">
        <v>1</v>
      </c>
      <c r="AS1592" s="359">
        <v>1</v>
      </c>
      <c r="AT1592" s="364">
        <v>0.110069253262963</v>
      </c>
      <c r="AU1592" s="361">
        <v>0.181818181818182</v>
      </c>
      <c r="AV1592" s="362">
        <v>0.2</v>
      </c>
      <c r="AW1592" s="362">
        <v>0</v>
      </c>
      <c r="AX1592" s="362">
        <v>0.181818181818182</v>
      </c>
      <c r="AY1592" s="142"/>
      <c r="AZ1592" s="140"/>
    </row>
    <row r="1593" spans="1:52">
      <c r="A1593" s="138"/>
      <c r="B1593" s="142"/>
      <c r="C1593" s="172" t="s">
        <v>2708</v>
      </c>
      <c r="D1593" s="166" t="s">
        <v>26</v>
      </c>
      <c r="E1593" s="166" t="s">
        <v>2709</v>
      </c>
      <c r="F1593" s="167" t="s">
        <v>3033</v>
      </c>
      <c r="G1593" s="178" t="s">
        <v>3034</v>
      </c>
      <c r="H1593" s="178" t="s">
        <v>3034</v>
      </c>
      <c r="I1593" s="178" t="s">
        <v>3034</v>
      </c>
      <c r="J1593" s="178" t="s">
        <v>3034</v>
      </c>
      <c r="K1593" s="168">
        <v>0.9</v>
      </c>
      <c r="L1593" s="169">
        <v>0.833333333333333</v>
      </c>
      <c r="M1593" s="169">
        <v>0.666666666666667</v>
      </c>
      <c r="N1593" s="170">
        <v>0.869565217391304</v>
      </c>
      <c r="O1593" s="170">
        <v>0.833333333333333</v>
      </c>
      <c r="P1593" s="356">
        <v>0.9</v>
      </c>
      <c r="Q1593" s="357">
        <v>0.900834105653383</v>
      </c>
      <c r="R1593" s="169">
        <v>0.926261319534282</v>
      </c>
      <c r="S1593" s="169">
        <v>0.881333333333333</v>
      </c>
      <c r="T1593" s="169">
        <v>0.900834105653383</v>
      </c>
      <c r="U1593" s="356">
        <v>0.9</v>
      </c>
      <c r="V1593" s="169">
        <v>0.890639481000927</v>
      </c>
      <c r="W1593" s="169">
        <v>0.917205692108668</v>
      </c>
      <c r="X1593" s="169">
        <v>0.873333333333333</v>
      </c>
      <c r="Y1593" s="169">
        <v>0.890639481000927</v>
      </c>
      <c r="Z1593" s="356">
        <v>0.92</v>
      </c>
      <c r="AA1593" s="356" t="s">
        <v>32</v>
      </c>
      <c r="AB1593" s="356" t="s">
        <v>32</v>
      </c>
      <c r="AC1593" s="356" t="s">
        <v>32</v>
      </c>
      <c r="AD1593" s="356" t="s">
        <v>32</v>
      </c>
      <c r="AE1593" s="356">
        <v>0.92</v>
      </c>
      <c r="AF1593" s="169">
        <v>0</v>
      </c>
      <c r="AG1593" s="169">
        <v>0</v>
      </c>
      <c r="AH1593" s="169">
        <v>0</v>
      </c>
      <c r="AI1593" s="169">
        <v>0</v>
      </c>
      <c r="AJ1593" s="356">
        <v>0.92</v>
      </c>
      <c r="AK1593" s="169">
        <v>0.934545454545455</v>
      </c>
      <c r="AL1593" s="169">
        <v>0.947606727037516</v>
      </c>
      <c r="AM1593" s="169">
        <v>0.926098535286285</v>
      </c>
      <c r="AN1593" s="169">
        <v>0.934545454545455</v>
      </c>
      <c r="AO1593" s="168">
        <v>0.99</v>
      </c>
      <c r="AP1593" s="358">
        <v>1</v>
      </c>
      <c r="AQ1593" s="358">
        <v>1</v>
      </c>
      <c r="AR1593" s="358">
        <v>1</v>
      </c>
      <c r="AS1593" s="359">
        <v>1</v>
      </c>
      <c r="AT1593" s="364">
        <v>0.110069253262963</v>
      </c>
      <c r="AU1593" s="361">
        <v>0</v>
      </c>
      <c r="AV1593" s="362">
        <v>0.142857142857143</v>
      </c>
      <c r="AW1593" s="362">
        <v>-0.0476190476190476</v>
      </c>
      <c r="AX1593" s="362">
        <v>0</v>
      </c>
      <c r="AY1593" s="142"/>
      <c r="AZ1593" s="140"/>
    </row>
    <row r="1594" spans="1:52">
      <c r="A1594" s="138"/>
      <c r="B1594" s="142"/>
      <c r="C1594" s="172" t="s">
        <v>2708</v>
      </c>
      <c r="D1594" s="166" t="s">
        <v>26</v>
      </c>
      <c r="E1594" s="166" t="s">
        <v>2709</v>
      </c>
      <c r="F1594" s="167" t="s">
        <v>3035</v>
      </c>
      <c r="G1594" s="178" t="s">
        <v>3036</v>
      </c>
      <c r="H1594" s="178" t="s">
        <v>3036</v>
      </c>
      <c r="I1594" s="178" t="s">
        <v>3036</v>
      </c>
      <c r="J1594" s="178" t="s">
        <v>3036</v>
      </c>
      <c r="K1594" s="168">
        <v>0.9</v>
      </c>
      <c r="L1594" s="169">
        <v>0.807692307692308</v>
      </c>
      <c r="M1594" s="169">
        <v>0.826086956521739</v>
      </c>
      <c r="N1594" s="170">
        <v>0.782608695652174</v>
      </c>
      <c r="O1594" s="170">
        <v>0.807692307692308</v>
      </c>
      <c r="P1594" s="356">
        <v>0.9</v>
      </c>
      <c r="Q1594" s="357">
        <v>1</v>
      </c>
      <c r="R1594" s="169" t="s">
        <v>32</v>
      </c>
      <c r="S1594" s="169">
        <v>1</v>
      </c>
      <c r="T1594" s="169">
        <v>1</v>
      </c>
      <c r="U1594" s="356">
        <v>0.9</v>
      </c>
      <c r="V1594" s="169">
        <v>1</v>
      </c>
      <c r="W1594" s="169" t="s">
        <v>32</v>
      </c>
      <c r="X1594" s="169">
        <v>1</v>
      </c>
      <c r="Y1594" s="169">
        <v>1</v>
      </c>
      <c r="Z1594" s="356">
        <v>0.92</v>
      </c>
      <c r="AA1594" s="356" t="s">
        <v>32</v>
      </c>
      <c r="AB1594" s="356" t="s">
        <v>32</v>
      </c>
      <c r="AC1594" s="356" t="s">
        <v>32</v>
      </c>
      <c r="AD1594" s="356" t="s">
        <v>32</v>
      </c>
      <c r="AE1594" s="356">
        <v>0.92</v>
      </c>
      <c r="AF1594" s="169">
        <v>0</v>
      </c>
      <c r="AG1594" s="169">
        <v>1</v>
      </c>
      <c r="AH1594" s="169">
        <v>0.25</v>
      </c>
      <c r="AI1594" s="169">
        <v>0</v>
      </c>
      <c r="AJ1594" s="356">
        <v>0.92</v>
      </c>
      <c r="AK1594" s="169">
        <v>0.845663265306122</v>
      </c>
      <c r="AL1594" s="169">
        <v>0.810344827586207</v>
      </c>
      <c r="AM1594" s="169">
        <v>0.849897540983607</v>
      </c>
      <c r="AN1594" s="169">
        <v>0.845663265306122</v>
      </c>
      <c r="AO1594" s="168">
        <v>0.99</v>
      </c>
      <c r="AP1594" s="358">
        <v>1</v>
      </c>
      <c r="AQ1594" s="358" t="s">
        <v>32</v>
      </c>
      <c r="AR1594" s="358">
        <v>1</v>
      </c>
      <c r="AS1594" s="359">
        <v>1</v>
      </c>
      <c r="AT1594" s="364">
        <v>0.110069253262963</v>
      </c>
      <c r="AU1594" s="361">
        <v>0.0476190476190476</v>
      </c>
      <c r="AV1594" s="362">
        <v>0.217391304347826</v>
      </c>
      <c r="AW1594" s="362">
        <v>0.0454545454545455</v>
      </c>
      <c r="AX1594" s="362">
        <v>0.0476190476190476</v>
      </c>
      <c r="AY1594" s="142"/>
      <c r="AZ1594" s="140"/>
    </row>
    <row r="1595" spans="1:52">
      <c r="A1595" s="138"/>
      <c r="B1595" s="142"/>
      <c r="C1595" s="172" t="s">
        <v>2708</v>
      </c>
      <c r="D1595" s="166" t="s">
        <v>26</v>
      </c>
      <c r="E1595" s="166" t="s">
        <v>2709</v>
      </c>
      <c r="F1595" s="167" t="s">
        <v>3037</v>
      </c>
      <c r="G1595" s="178" t="s">
        <v>3038</v>
      </c>
      <c r="H1595" s="178" t="s">
        <v>3038</v>
      </c>
      <c r="I1595" s="178" t="s">
        <v>3038</v>
      </c>
      <c r="J1595" s="178" t="s">
        <v>3038</v>
      </c>
      <c r="K1595" s="168">
        <v>0.9</v>
      </c>
      <c r="L1595" s="169">
        <v>0.970588235294118</v>
      </c>
      <c r="M1595" s="169">
        <v>0.972222222222222</v>
      </c>
      <c r="N1595" s="170">
        <v>1</v>
      </c>
      <c r="O1595" s="170">
        <v>0.970588235294118</v>
      </c>
      <c r="P1595" s="356">
        <v>0.9</v>
      </c>
      <c r="Q1595" s="357">
        <v>0.994525547445255</v>
      </c>
      <c r="R1595" s="169">
        <v>0.945923460898503</v>
      </c>
      <c r="S1595" s="169">
        <v>0.991062562065541</v>
      </c>
      <c r="T1595" s="169">
        <v>0.994525547445255</v>
      </c>
      <c r="U1595" s="356">
        <v>0.9</v>
      </c>
      <c r="V1595" s="169">
        <v>0.932481751824818</v>
      </c>
      <c r="W1595" s="169">
        <v>0.89351081530782</v>
      </c>
      <c r="X1595" s="169">
        <v>0.933962264150943</v>
      </c>
      <c r="Y1595" s="169">
        <v>0.932481751824818</v>
      </c>
      <c r="Z1595" s="356">
        <v>0.92</v>
      </c>
      <c r="AA1595" s="356" t="s">
        <v>32</v>
      </c>
      <c r="AB1595" s="356" t="s">
        <v>32</v>
      </c>
      <c r="AC1595" s="356" t="s">
        <v>32</v>
      </c>
      <c r="AD1595" s="356" t="s">
        <v>32</v>
      </c>
      <c r="AE1595" s="356">
        <v>0.92</v>
      </c>
      <c r="AF1595" s="169">
        <v>0.992047713717694</v>
      </c>
      <c r="AG1595" s="169">
        <v>0.983783783783784</v>
      </c>
      <c r="AH1595" s="169">
        <v>0.998974358974359</v>
      </c>
      <c r="AI1595" s="169">
        <v>0.992047713717694</v>
      </c>
      <c r="AJ1595" s="356">
        <v>0.92</v>
      </c>
      <c r="AK1595" s="169">
        <v>0.969565217391304</v>
      </c>
      <c r="AL1595" s="169">
        <v>0.964226289517471</v>
      </c>
      <c r="AM1595" s="169">
        <v>0.972691161866931</v>
      </c>
      <c r="AN1595" s="169">
        <v>0.969565217391304</v>
      </c>
      <c r="AO1595" s="168">
        <v>0.99</v>
      </c>
      <c r="AP1595" s="358">
        <v>1</v>
      </c>
      <c r="AQ1595" s="358">
        <v>1</v>
      </c>
      <c r="AR1595" s="358">
        <v>1</v>
      </c>
      <c r="AS1595" s="359">
        <v>1</v>
      </c>
      <c r="AT1595" s="364">
        <v>0.110069253262963</v>
      </c>
      <c r="AU1595" s="361">
        <v>0</v>
      </c>
      <c r="AV1595" s="362">
        <v>0.0625</v>
      </c>
      <c r="AW1595" s="362">
        <v>0.105263157894737</v>
      </c>
      <c r="AX1595" s="362">
        <v>0</v>
      </c>
      <c r="AY1595" s="142"/>
      <c r="AZ1595" s="140"/>
    </row>
    <row r="1596" spans="1:52">
      <c r="A1596" s="138"/>
      <c r="B1596" s="142"/>
      <c r="C1596" s="172" t="s">
        <v>2708</v>
      </c>
      <c r="D1596" s="166" t="s">
        <v>26</v>
      </c>
      <c r="E1596" s="166" t="s">
        <v>2709</v>
      </c>
      <c r="F1596" s="167" t="s">
        <v>3039</v>
      </c>
      <c r="G1596" s="178" t="s">
        <v>3040</v>
      </c>
      <c r="H1596" s="178" t="s">
        <v>3040</v>
      </c>
      <c r="I1596" s="178" t="s">
        <v>3040</v>
      </c>
      <c r="J1596" s="178" t="s">
        <v>3040</v>
      </c>
      <c r="K1596" s="168">
        <v>0.9</v>
      </c>
      <c r="L1596" s="169">
        <v>0.826086956521739</v>
      </c>
      <c r="M1596" s="169">
        <v>0.789473684210526</v>
      </c>
      <c r="N1596" s="170">
        <v>0.956521739130435</v>
      </c>
      <c r="O1596" s="170">
        <v>0.826086956521739</v>
      </c>
      <c r="P1596" s="356">
        <v>0.9</v>
      </c>
      <c r="Q1596" s="357">
        <v>0.987250318742031</v>
      </c>
      <c r="R1596" s="169">
        <v>0.983606557377049</v>
      </c>
      <c r="S1596" s="169">
        <v>0.97745149449397</v>
      </c>
      <c r="T1596" s="169">
        <v>0.987250318742031</v>
      </c>
      <c r="U1596" s="356">
        <v>0.9</v>
      </c>
      <c r="V1596" s="169">
        <v>0.825329366765831</v>
      </c>
      <c r="W1596" s="169">
        <v>0.891334894613583</v>
      </c>
      <c r="X1596" s="169">
        <v>0.886208704771893</v>
      </c>
      <c r="Y1596" s="169">
        <v>0.825329366765831</v>
      </c>
      <c r="Z1596" s="356">
        <v>0.92</v>
      </c>
      <c r="AA1596" s="356" t="s">
        <v>32</v>
      </c>
      <c r="AB1596" s="356" t="s">
        <v>32</v>
      </c>
      <c r="AC1596" s="356" t="s">
        <v>32</v>
      </c>
      <c r="AD1596" s="356" t="s">
        <v>32</v>
      </c>
      <c r="AE1596" s="356">
        <v>0.92</v>
      </c>
      <c r="AF1596" s="169">
        <v>0.954990215264188</v>
      </c>
      <c r="AG1596" s="169">
        <v>1</v>
      </c>
      <c r="AH1596" s="169">
        <v>1</v>
      </c>
      <c r="AI1596" s="169">
        <v>0.954990215264188</v>
      </c>
      <c r="AJ1596" s="356">
        <v>0.92</v>
      </c>
      <c r="AK1596" s="169">
        <v>0.929809725158562</v>
      </c>
      <c r="AL1596" s="169">
        <v>0.940046838407494</v>
      </c>
      <c r="AM1596" s="169">
        <v>0.958573675930781</v>
      </c>
      <c r="AN1596" s="169">
        <v>0.929809725158562</v>
      </c>
      <c r="AO1596" s="168">
        <v>0.99</v>
      </c>
      <c r="AP1596" s="358">
        <v>1</v>
      </c>
      <c r="AQ1596" s="358">
        <v>1</v>
      </c>
      <c r="AR1596" s="358">
        <v>1</v>
      </c>
      <c r="AS1596" s="359">
        <v>1</v>
      </c>
      <c r="AT1596" s="364">
        <v>0.110069253262963</v>
      </c>
      <c r="AU1596" s="361">
        <v>0.0476190476190476</v>
      </c>
      <c r="AV1596" s="362">
        <v>0.142857142857143</v>
      </c>
      <c r="AW1596" s="362">
        <v>0.0869565217391304</v>
      </c>
      <c r="AX1596" s="362">
        <v>0.0476190476190476</v>
      </c>
      <c r="AY1596" s="142"/>
      <c r="AZ1596" s="140"/>
    </row>
    <row r="1597" spans="1:52">
      <c r="A1597" s="138"/>
      <c r="B1597" s="142"/>
      <c r="C1597" s="172" t="s">
        <v>2708</v>
      </c>
      <c r="D1597" s="166" t="s">
        <v>26</v>
      </c>
      <c r="E1597" s="166" t="s">
        <v>2709</v>
      </c>
      <c r="F1597" s="167" t="s">
        <v>3041</v>
      </c>
      <c r="G1597" s="178" t="s">
        <v>3042</v>
      </c>
      <c r="H1597" s="178" t="s">
        <v>3042</v>
      </c>
      <c r="I1597" s="178" t="s">
        <v>3042</v>
      </c>
      <c r="J1597" s="178" t="s">
        <v>3042</v>
      </c>
      <c r="K1597" s="168">
        <v>0.9</v>
      </c>
      <c r="L1597" s="169">
        <v>1</v>
      </c>
      <c r="M1597" s="169">
        <v>1</v>
      </c>
      <c r="N1597" s="170">
        <v>0.979166666666667</v>
      </c>
      <c r="O1597" s="170">
        <v>1</v>
      </c>
      <c r="P1597" s="356">
        <v>0.9</v>
      </c>
      <c r="Q1597" s="357">
        <v>0.976867652635571</v>
      </c>
      <c r="R1597" s="169">
        <v>0.987066735644077</v>
      </c>
      <c r="S1597" s="169">
        <v>0.990844354018311</v>
      </c>
      <c r="T1597" s="169">
        <v>0.976867652635571</v>
      </c>
      <c r="U1597" s="356">
        <v>0.9</v>
      </c>
      <c r="V1597" s="169">
        <v>0.843382631778536</v>
      </c>
      <c r="W1597" s="169">
        <v>0.866011381272633</v>
      </c>
      <c r="X1597" s="169">
        <v>0.895218718209563</v>
      </c>
      <c r="Y1597" s="169">
        <v>0.843382631778536</v>
      </c>
      <c r="Z1597" s="356">
        <v>0.92</v>
      </c>
      <c r="AA1597" s="356">
        <v>0.874699951992319</v>
      </c>
      <c r="AB1597" s="356">
        <v>0.883429672447014</v>
      </c>
      <c r="AC1597" s="356">
        <v>0.913884007029877</v>
      </c>
      <c r="AD1597" s="356">
        <v>0.874699951992319</v>
      </c>
      <c r="AE1597" s="356">
        <v>0.92</v>
      </c>
      <c r="AF1597" s="169">
        <v>1</v>
      </c>
      <c r="AG1597" s="169">
        <v>1</v>
      </c>
      <c r="AH1597" s="169">
        <v>1</v>
      </c>
      <c r="AI1597" s="169">
        <v>1</v>
      </c>
      <c r="AJ1597" s="356">
        <v>0.92</v>
      </c>
      <c r="AK1597" s="169">
        <v>0.909917530133221</v>
      </c>
      <c r="AL1597" s="169">
        <v>0.911244078783346</v>
      </c>
      <c r="AM1597" s="169">
        <v>0.929733046946916</v>
      </c>
      <c r="AN1597" s="169">
        <v>0.909917530133221</v>
      </c>
      <c r="AO1597" s="168">
        <v>0.99</v>
      </c>
      <c r="AP1597" s="358">
        <v>1</v>
      </c>
      <c r="AQ1597" s="358">
        <v>1</v>
      </c>
      <c r="AR1597" s="358">
        <v>1</v>
      </c>
      <c r="AS1597" s="359">
        <v>1</v>
      </c>
      <c r="AT1597" s="364">
        <v>0.110069253262963</v>
      </c>
      <c r="AU1597" s="361">
        <v>0.1</v>
      </c>
      <c r="AV1597" s="362">
        <v>0.133333333333333</v>
      </c>
      <c r="AW1597" s="362">
        <v>0</v>
      </c>
      <c r="AX1597" s="362">
        <v>0.1</v>
      </c>
      <c r="AY1597" s="142"/>
      <c r="AZ1597" s="140"/>
    </row>
    <row r="1598" spans="1:52">
      <c r="A1598" s="138"/>
      <c r="B1598" s="142"/>
      <c r="C1598" s="172" t="s">
        <v>2708</v>
      </c>
      <c r="D1598" s="166" t="s">
        <v>26</v>
      </c>
      <c r="E1598" s="166" t="s">
        <v>2709</v>
      </c>
      <c r="F1598" s="167" t="s">
        <v>3043</v>
      </c>
      <c r="G1598" s="178" t="s">
        <v>3044</v>
      </c>
      <c r="H1598" s="178" t="s">
        <v>3044</v>
      </c>
      <c r="I1598" s="178" t="s">
        <v>3044</v>
      </c>
      <c r="J1598" s="178" t="s">
        <v>3044</v>
      </c>
      <c r="K1598" s="168">
        <v>0.9</v>
      </c>
      <c r="L1598" s="169">
        <v>1</v>
      </c>
      <c r="M1598" s="169">
        <v>0.92</v>
      </c>
      <c r="N1598" s="170">
        <v>1</v>
      </c>
      <c r="O1598" s="170">
        <v>1</v>
      </c>
      <c r="P1598" s="356">
        <v>0.9</v>
      </c>
      <c r="Q1598" s="357">
        <v>0.950885668276973</v>
      </c>
      <c r="R1598" s="169">
        <v>0.970896391152503</v>
      </c>
      <c r="S1598" s="169">
        <v>0.966457023060797</v>
      </c>
      <c r="T1598" s="169">
        <v>0.950885668276973</v>
      </c>
      <c r="U1598" s="356">
        <v>0.9</v>
      </c>
      <c r="V1598" s="169">
        <v>0.805152979066023</v>
      </c>
      <c r="W1598" s="169">
        <v>0.832363213038417</v>
      </c>
      <c r="X1598" s="169">
        <v>0.880503144654088</v>
      </c>
      <c r="Y1598" s="169">
        <v>0.805152979066023</v>
      </c>
      <c r="Z1598" s="356">
        <v>0.92</v>
      </c>
      <c r="AA1598" s="356">
        <v>0.856</v>
      </c>
      <c r="AB1598" s="356">
        <v>0.875</v>
      </c>
      <c r="AC1598" s="356">
        <v>0.870300751879699</v>
      </c>
      <c r="AD1598" s="356">
        <v>0.856</v>
      </c>
      <c r="AE1598" s="356">
        <v>0.92</v>
      </c>
      <c r="AF1598" s="169">
        <v>1</v>
      </c>
      <c r="AG1598" s="169">
        <v>1</v>
      </c>
      <c r="AH1598" s="169">
        <v>1</v>
      </c>
      <c r="AI1598" s="169">
        <v>1</v>
      </c>
      <c r="AJ1598" s="356">
        <v>0.92</v>
      </c>
      <c r="AK1598" s="169">
        <v>0.898871119473189</v>
      </c>
      <c r="AL1598" s="169">
        <v>0.906124785346308</v>
      </c>
      <c r="AM1598" s="169">
        <v>0.894873458792992</v>
      </c>
      <c r="AN1598" s="169">
        <v>0.898871119473189</v>
      </c>
      <c r="AO1598" s="168">
        <v>0.99</v>
      </c>
      <c r="AP1598" s="358">
        <v>1</v>
      </c>
      <c r="AQ1598" s="358">
        <v>1</v>
      </c>
      <c r="AR1598" s="358">
        <v>1</v>
      </c>
      <c r="AS1598" s="359">
        <v>1</v>
      </c>
      <c r="AT1598" s="364">
        <v>0.110069253262963</v>
      </c>
      <c r="AU1598" s="361">
        <v>0</v>
      </c>
      <c r="AV1598" s="362">
        <v>0.2</v>
      </c>
      <c r="AW1598" s="362">
        <v>0</v>
      </c>
      <c r="AX1598" s="362">
        <v>0</v>
      </c>
      <c r="AY1598" s="142"/>
      <c r="AZ1598" s="140"/>
    </row>
    <row r="1599" spans="1:52">
      <c r="A1599" s="138"/>
      <c r="B1599" s="142"/>
      <c r="C1599" s="172" t="s">
        <v>2708</v>
      </c>
      <c r="D1599" s="166" t="s">
        <v>26</v>
      </c>
      <c r="E1599" s="166" t="s">
        <v>2709</v>
      </c>
      <c r="F1599" s="167" t="s">
        <v>3045</v>
      </c>
      <c r="G1599" s="178" t="s">
        <v>3046</v>
      </c>
      <c r="H1599" s="178" t="s">
        <v>3046</v>
      </c>
      <c r="I1599" s="178" t="s">
        <v>3046</v>
      </c>
      <c r="J1599" s="178" t="s">
        <v>3046</v>
      </c>
      <c r="K1599" s="168">
        <v>0.9</v>
      </c>
      <c r="L1599" s="169">
        <v>0.875</v>
      </c>
      <c r="M1599" s="169">
        <v>1</v>
      </c>
      <c r="N1599" s="170">
        <v>1</v>
      </c>
      <c r="O1599" s="170">
        <v>0.875</v>
      </c>
      <c r="P1599" s="356">
        <v>0.9</v>
      </c>
      <c r="Q1599" s="357">
        <v>0.945634266886326</v>
      </c>
      <c r="R1599" s="169">
        <v>0.940898345153664</v>
      </c>
      <c r="S1599" s="169">
        <v>0.989583333333333</v>
      </c>
      <c r="T1599" s="169">
        <v>0.945634266886326</v>
      </c>
      <c r="U1599" s="356">
        <v>0.9</v>
      </c>
      <c r="V1599" s="169">
        <v>0.670098846787479</v>
      </c>
      <c r="W1599" s="169">
        <v>0.675531914893617</v>
      </c>
      <c r="X1599" s="169">
        <v>0.850378787878788</v>
      </c>
      <c r="Y1599" s="169">
        <v>0.670098846787479</v>
      </c>
      <c r="Z1599" s="356">
        <v>0.92</v>
      </c>
      <c r="AA1599" s="356" t="s">
        <v>32</v>
      </c>
      <c r="AB1599" s="356" t="s">
        <v>32</v>
      </c>
      <c r="AC1599" s="356" t="s">
        <v>32</v>
      </c>
      <c r="AD1599" s="356" t="s">
        <v>32</v>
      </c>
      <c r="AE1599" s="356">
        <v>0.92</v>
      </c>
      <c r="AF1599" s="169">
        <v>0.970588235294118</v>
      </c>
      <c r="AG1599" s="169">
        <v>0.911111111111111</v>
      </c>
      <c r="AH1599" s="169">
        <v>1</v>
      </c>
      <c r="AI1599" s="169">
        <v>0.970588235294118</v>
      </c>
      <c r="AJ1599" s="356">
        <v>0.92</v>
      </c>
      <c r="AK1599" s="169">
        <v>0.934070434070434</v>
      </c>
      <c r="AL1599" s="169">
        <v>0.934397163120567</v>
      </c>
      <c r="AM1599" s="169">
        <v>0.96969696969697</v>
      </c>
      <c r="AN1599" s="169">
        <v>0.934070434070434</v>
      </c>
      <c r="AO1599" s="168">
        <v>0.99</v>
      </c>
      <c r="AP1599" s="358">
        <v>1</v>
      </c>
      <c r="AQ1599" s="358">
        <v>1</v>
      </c>
      <c r="AR1599" s="358">
        <v>1</v>
      </c>
      <c r="AS1599" s="359">
        <v>1</v>
      </c>
      <c r="AT1599" s="364">
        <v>0.110069253262963</v>
      </c>
      <c r="AU1599" s="361">
        <v>0</v>
      </c>
      <c r="AV1599" s="362">
        <v>0.181818181818182</v>
      </c>
      <c r="AW1599" s="362">
        <v>0</v>
      </c>
      <c r="AX1599" s="362">
        <v>0</v>
      </c>
      <c r="AY1599" s="142"/>
      <c r="AZ1599" s="140"/>
    </row>
    <row r="1600" spans="1:52">
      <c r="A1600" s="138"/>
      <c r="B1600" s="142"/>
      <c r="C1600" s="172" t="s">
        <v>2708</v>
      </c>
      <c r="D1600" s="166" t="s">
        <v>26</v>
      </c>
      <c r="E1600" s="166" t="s">
        <v>2709</v>
      </c>
      <c r="F1600" s="167" t="s">
        <v>3047</v>
      </c>
      <c r="G1600" s="178" t="s">
        <v>3048</v>
      </c>
      <c r="H1600" s="178" t="s">
        <v>3048</v>
      </c>
      <c r="I1600" s="178" t="s">
        <v>3048</v>
      </c>
      <c r="J1600" s="178" t="s">
        <v>3048</v>
      </c>
      <c r="K1600" s="168">
        <v>0.9</v>
      </c>
      <c r="L1600" s="169">
        <v>0.944444444444444</v>
      </c>
      <c r="M1600" s="169">
        <v>1</v>
      </c>
      <c r="N1600" s="170">
        <v>1</v>
      </c>
      <c r="O1600" s="170">
        <v>0.944444444444444</v>
      </c>
      <c r="P1600" s="356">
        <v>0.9</v>
      </c>
      <c r="Q1600" s="357">
        <v>1</v>
      </c>
      <c r="R1600" s="169">
        <v>1</v>
      </c>
      <c r="S1600" s="169">
        <v>1</v>
      </c>
      <c r="T1600" s="169">
        <v>1</v>
      </c>
      <c r="U1600" s="356">
        <v>0.9</v>
      </c>
      <c r="V1600" s="169">
        <v>0.936094674556213</v>
      </c>
      <c r="W1600" s="169">
        <v>0.9375</v>
      </c>
      <c r="X1600" s="169">
        <v>0.968409586056645</v>
      </c>
      <c r="Y1600" s="169">
        <v>0.936094674556213</v>
      </c>
      <c r="Z1600" s="356">
        <v>0.92</v>
      </c>
      <c r="AA1600" s="356" t="s">
        <v>32</v>
      </c>
      <c r="AB1600" s="356" t="s">
        <v>32</v>
      </c>
      <c r="AC1600" s="356" t="s">
        <v>32</v>
      </c>
      <c r="AD1600" s="356" t="s">
        <v>32</v>
      </c>
      <c r="AE1600" s="356">
        <v>0.92</v>
      </c>
      <c r="AF1600" s="169">
        <v>1</v>
      </c>
      <c r="AG1600" s="169">
        <v>1</v>
      </c>
      <c r="AH1600" s="169">
        <v>0.852941176470588</v>
      </c>
      <c r="AI1600" s="169">
        <v>1</v>
      </c>
      <c r="AJ1600" s="356">
        <v>0.92</v>
      </c>
      <c r="AK1600" s="169">
        <v>0.954171562867215</v>
      </c>
      <c r="AL1600" s="169">
        <v>0.94921875</v>
      </c>
      <c r="AM1600" s="169">
        <v>0.981481481481482</v>
      </c>
      <c r="AN1600" s="169">
        <v>0.954171562867215</v>
      </c>
      <c r="AO1600" s="168">
        <v>0.99</v>
      </c>
      <c r="AP1600" s="358">
        <v>1</v>
      </c>
      <c r="AQ1600" s="358">
        <v>1</v>
      </c>
      <c r="AR1600" s="358">
        <v>1</v>
      </c>
      <c r="AS1600" s="359">
        <v>1</v>
      </c>
      <c r="AT1600" s="364">
        <v>0.110069253262963</v>
      </c>
      <c r="AU1600" s="361">
        <v>0.0769230769230769</v>
      </c>
      <c r="AV1600" s="362">
        <v>0.133333333333333</v>
      </c>
      <c r="AW1600" s="362">
        <v>0.0714285714285714</v>
      </c>
      <c r="AX1600" s="362">
        <v>0.0769230769230769</v>
      </c>
      <c r="AY1600" s="142"/>
      <c r="AZ1600" s="140"/>
    </row>
    <row r="1601" spans="1:52">
      <c r="A1601" s="138"/>
      <c r="B1601" s="142"/>
      <c r="C1601" s="172" t="s">
        <v>2708</v>
      </c>
      <c r="D1601" s="166" t="s">
        <v>26</v>
      </c>
      <c r="E1601" s="166" t="s">
        <v>2709</v>
      </c>
      <c r="F1601" s="167" t="s">
        <v>3049</v>
      </c>
      <c r="G1601" s="178" t="s">
        <v>3050</v>
      </c>
      <c r="H1601" s="178" t="s">
        <v>3050</v>
      </c>
      <c r="I1601" s="178" t="s">
        <v>3050</v>
      </c>
      <c r="J1601" s="178" t="s">
        <v>3050</v>
      </c>
      <c r="K1601" s="168">
        <v>0.9</v>
      </c>
      <c r="L1601" s="169">
        <v>0.8</v>
      </c>
      <c r="M1601" s="169">
        <v>0.733333333333333</v>
      </c>
      <c r="N1601" s="170">
        <v>0.75</v>
      </c>
      <c r="O1601" s="170">
        <v>0.8</v>
      </c>
      <c r="P1601" s="356">
        <v>0.9</v>
      </c>
      <c r="Q1601" s="357">
        <v>0.8575</v>
      </c>
      <c r="R1601" s="169">
        <v>0.8564875491481</v>
      </c>
      <c r="S1601" s="169">
        <v>0.738828967642527</v>
      </c>
      <c r="T1601" s="169">
        <v>0.8575</v>
      </c>
      <c r="U1601" s="356">
        <v>0.9</v>
      </c>
      <c r="V1601" s="169">
        <v>0.84125</v>
      </c>
      <c r="W1601" s="169">
        <v>0.802096985583224</v>
      </c>
      <c r="X1601" s="169">
        <v>0.725731895223421</v>
      </c>
      <c r="Y1601" s="169">
        <v>0.84125</v>
      </c>
      <c r="Z1601" s="356">
        <v>0.92</v>
      </c>
      <c r="AA1601" s="356">
        <v>0.912259615384615</v>
      </c>
      <c r="AB1601" s="356">
        <v>0.911631419939577</v>
      </c>
      <c r="AC1601" s="356">
        <v>0.916936353829558</v>
      </c>
      <c r="AD1601" s="356">
        <v>0.912259615384615</v>
      </c>
      <c r="AE1601" s="356">
        <v>0.92</v>
      </c>
      <c r="AF1601" s="169">
        <v>0.945054945054945</v>
      </c>
      <c r="AG1601" s="169">
        <v>1</v>
      </c>
      <c r="AH1601" s="169">
        <v>0.99009900990099</v>
      </c>
      <c r="AI1601" s="169">
        <v>0.945054945054945</v>
      </c>
      <c r="AJ1601" s="356">
        <v>0.92</v>
      </c>
      <c r="AK1601" s="169">
        <v>0.909090909090909</v>
      </c>
      <c r="AL1601" s="169">
        <v>0.910526315789474</v>
      </c>
      <c r="AM1601" s="169">
        <v>0.904269662921348</v>
      </c>
      <c r="AN1601" s="169">
        <v>0.909090909090909</v>
      </c>
      <c r="AO1601" s="168">
        <v>0.99</v>
      </c>
      <c r="AP1601" s="358">
        <v>1</v>
      </c>
      <c r="AQ1601" s="358">
        <v>1</v>
      </c>
      <c r="AR1601" s="358">
        <v>1</v>
      </c>
      <c r="AS1601" s="359">
        <v>1</v>
      </c>
      <c r="AT1601" s="364">
        <v>0.110069253262963</v>
      </c>
      <c r="AU1601" s="361">
        <v>0.0952380952380952</v>
      </c>
      <c r="AV1601" s="362">
        <v>0.181818181818182</v>
      </c>
      <c r="AW1601" s="362">
        <v>0.117647058823529</v>
      </c>
      <c r="AX1601" s="362">
        <v>0.0952380952380952</v>
      </c>
      <c r="AY1601" s="142"/>
      <c r="AZ1601" s="140"/>
    </row>
    <row r="1602" spans="1:52">
      <c r="A1602" s="138"/>
      <c r="B1602" s="142"/>
      <c r="C1602" s="172" t="s">
        <v>2708</v>
      </c>
      <c r="D1602" s="166" t="s">
        <v>26</v>
      </c>
      <c r="E1602" s="166" t="s">
        <v>2709</v>
      </c>
      <c r="F1602" s="167" t="s">
        <v>3051</v>
      </c>
      <c r="G1602" s="178" t="s">
        <v>3052</v>
      </c>
      <c r="H1602" s="178" t="s">
        <v>3052</v>
      </c>
      <c r="I1602" s="178" t="s">
        <v>3052</v>
      </c>
      <c r="J1602" s="178" t="s">
        <v>3052</v>
      </c>
      <c r="K1602" s="168">
        <v>0.9</v>
      </c>
      <c r="L1602" s="169">
        <v>0.975609756097561</v>
      </c>
      <c r="M1602" s="169">
        <v>0.977777777777778</v>
      </c>
      <c r="N1602" s="170">
        <v>0.952380952380952</v>
      </c>
      <c r="O1602" s="170">
        <v>0.975609756097561</v>
      </c>
      <c r="P1602" s="356">
        <v>0.9</v>
      </c>
      <c r="Q1602" s="357">
        <v>0.931101813110181</v>
      </c>
      <c r="R1602" s="169">
        <v>0.916666666666667</v>
      </c>
      <c r="S1602" s="169">
        <v>0.85656836461126</v>
      </c>
      <c r="T1602" s="169">
        <v>0.931101813110181</v>
      </c>
      <c r="U1602" s="356">
        <v>0.9</v>
      </c>
      <c r="V1602" s="169">
        <v>0.927754532775453</v>
      </c>
      <c r="W1602" s="169">
        <v>0.929563492063492</v>
      </c>
      <c r="X1602" s="169">
        <v>0.932640750670241</v>
      </c>
      <c r="Y1602" s="169">
        <v>0.927754532775453</v>
      </c>
      <c r="Z1602" s="356">
        <v>0.92</v>
      </c>
      <c r="AA1602" s="356">
        <v>0</v>
      </c>
      <c r="AB1602" s="356" t="s">
        <v>32</v>
      </c>
      <c r="AC1602" s="356">
        <v>0</v>
      </c>
      <c r="AD1602" s="356">
        <v>0</v>
      </c>
      <c r="AE1602" s="356">
        <v>0.92</v>
      </c>
      <c r="AF1602" s="169">
        <v>1</v>
      </c>
      <c r="AG1602" s="169">
        <v>0.998863636363636</v>
      </c>
      <c r="AH1602" s="169">
        <v>0.973105134474328</v>
      </c>
      <c r="AI1602" s="169">
        <v>1</v>
      </c>
      <c r="AJ1602" s="356">
        <v>0.92</v>
      </c>
      <c r="AK1602" s="169">
        <v>0.943069306930693</v>
      </c>
      <c r="AL1602" s="169">
        <v>0.952050264550265</v>
      </c>
      <c r="AM1602" s="169">
        <v>0.963879598662207</v>
      </c>
      <c r="AN1602" s="169">
        <v>0.943069306930693</v>
      </c>
      <c r="AO1602" s="168">
        <v>0.99</v>
      </c>
      <c r="AP1602" s="358">
        <v>1</v>
      </c>
      <c r="AQ1602" s="358">
        <v>1</v>
      </c>
      <c r="AR1602" s="358">
        <v>1</v>
      </c>
      <c r="AS1602" s="359">
        <v>1</v>
      </c>
      <c r="AT1602" s="364">
        <v>0.110069253262963</v>
      </c>
      <c r="AU1602" s="361">
        <v>0.0294117647058824</v>
      </c>
      <c r="AV1602" s="362">
        <v>0.0384615384615385</v>
      </c>
      <c r="AW1602" s="362">
        <v>0.0416666666666667</v>
      </c>
      <c r="AX1602" s="362">
        <v>0.0294117647058824</v>
      </c>
      <c r="AY1602" s="142"/>
      <c r="AZ1602" s="140"/>
    </row>
    <row r="1603" spans="1:52">
      <c r="A1603" s="138"/>
      <c r="B1603" s="142"/>
      <c r="C1603" s="172" t="s">
        <v>2708</v>
      </c>
      <c r="D1603" s="166" t="s">
        <v>26</v>
      </c>
      <c r="E1603" s="166" t="s">
        <v>2709</v>
      </c>
      <c r="F1603" s="167" t="s">
        <v>3053</v>
      </c>
      <c r="G1603" s="178" t="s">
        <v>3054</v>
      </c>
      <c r="H1603" s="178" t="s">
        <v>3054</v>
      </c>
      <c r="I1603" s="178" t="s">
        <v>3054</v>
      </c>
      <c r="J1603" s="178" t="s">
        <v>3054</v>
      </c>
      <c r="K1603" s="168">
        <v>0.9</v>
      </c>
      <c r="L1603" s="169">
        <v>0.814814814814815</v>
      </c>
      <c r="M1603" s="169">
        <v>0.739130434782609</v>
      </c>
      <c r="N1603" s="170">
        <v>0.791666666666667</v>
      </c>
      <c r="O1603" s="170">
        <v>0.814814814814815</v>
      </c>
      <c r="P1603" s="356">
        <v>0.9</v>
      </c>
      <c r="Q1603" s="357">
        <v>0.711864406779661</v>
      </c>
      <c r="R1603" s="169">
        <v>0.753585771658061</v>
      </c>
      <c r="S1603" s="169">
        <v>0.90625</v>
      </c>
      <c r="T1603" s="169">
        <v>0.711864406779661</v>
      </c>
      <c r="U1603" s="356">
        <v>0.9</v>
      </c>
      <c r="V1603" s="169">
        <v>0.615154536390828</v>
      </c>
      <c r="W1603" s="169">
        <v>0.590935169248422</v>
      </c>
      <c r="X1603" s="169">
        <v>0.47229381443299</v>
      </c>
      <c r="Y1603" s="169">
        <v>0.615154536390828</v>
      </c>
      <c r="Z1603" s="356">
        <v>0.92</v>
      </c>
      <c r="AA1603" s="356" t="s">
        <v>32</v>
      </c>
      <c r="AB1603" s="356">
        <v>0</v>
      </c>
      <c r="AC1603" s="356">
        <v>0</v>
      </c>
      <c r="AD1603" s="356" t="s">
        <v>32</v>
      </c>
      <c r="AE1603" s="356">
        <v>0.92</v>
      </c>
      <c r="AF1603" s="169">
        <v>0.875</v>
      </c>
      <c r="AG1603" s="169">
        <v>0.942028985507246</v>
      </c>
      <c r="AH1603" s="169">
        <v>0.954545454545455</v>
      </c>
      <c r="AI1603" s="169">
        <v>0.875</v>
      </c>
      <c r="AJ1603" s="356">
        <v>0.92</v>
      </c>
      <c r="AK1603" s="169">
        <v>0.892822025565388</v>
      </c>
      <c r="AL1603" s="169">
        <v>0.874534517330278</v>
      </c>
      <c r="AM1603" s="169">
        <v>0.86731078904992</v>
      </c>
      <c r="AN1603" s="169">
        <v>0.892822025565388</v>
      </c>
      <c r="AO1603" s="168">
        <v>0.99</v>
      </c>
      <c r="AP1603" s="358">
        <v>1</v>
      </c>
      <c r="AQ1603" s="358">
        <v>1</v>
      </c>
      <c r="AR1603" s="358">
        <v>1</v>
      </c>
      <c r="AS1603" s="359">
        <v>1</v>
      </c>
      <c r="AT1603" s="364">
        <v>0.110069253262963</v>
      </c>
      <c r="AU1603" s="361">
        <v>0</v>
      </c>
      <c r="AV1603" s="362">
        <v>0.133333333333333</v>
      </c>
      <c r="AW1603" s="362">
        <v>0.05</v>
      </c>
      <c r="AX1603" s="362">
        <v>0</v>
      </c>
      <c r="AY1603" s="142"/>
      <c r="AZ1603" s="140"/>
    </row>
    <row r="1604" spans="1:52">
      <c r="A1604" s="138"/>
      <c r="B1604" s="142"/>
      <c r="C1604" s="172" t="s">
        <v>2708</v>
      </c>
      <c r="D1604" s="166" t="s">
        <v>237</v>
      </c>
      <c r="E1604" s="166" t="s">
        <v>2709</v>
      </c>
      <c r="F1604" s="167" t="s">
        <v>3055</v>
      </c>
      <c r="G1604" s="178" t="s">
        <v>3056</v>
      </c>
      <c r="H1604" s="178" t="s">
        <v>3056</v>
      </c>
      <c r="I1604" s="178" t="s">
        <v>3056</v>
      </c>
      <c r="J1604" s="178" t="s">
        <v>3056</v>
      </c>
      <c r="K1604" s="168">
        <v>0.9</v>
      </c>
      <c r="L1604" s="169" t="s">
        <v>32</v>
      </c>
      <c r="M1604" s="169" t="s">
        <v>32</v>
      </c>
      <c r="N1604" s="170" t="s">
        <v>32</v>
      </c>
      <c r="O1604" s="170" t="s">
        <v>32</v>
      </c>
      <c r="P1604" s="356">
        <v>0.9</v>
      </c>
      <c r="Q1604" s="357" t="s">
        <v>32</v>
      </c>
      <c r="R1604" s="169" t="s">
        <v>32</v>
      </c>
      <c r="S1604" s="169" t="s">
        <v>32</v>
      </c>
      <c r="T1604" s="169" t="s">
        <v>32</v>
      </c>
      <c r="U1604" s="356">
        <v>0.9</v>
      </c>
      <c r="V1604" s="169" t="s">
        <v>32</v>
      </c>
      <c r="W1604" s="169" t="s">
        <v>32</v>
      </c>
      <c r="X1604" s="169" t="s">
        <v>32</v>
      </c>
      <c r="Y1604" s="169" t="s">
        <v>32</v>
      </c>
      <c r="Z1604" s="356">
        <v>0.92</v>
      </c>
      <c r="AA1604" s="356" t="s">
        <v>32</v>
      </c>
      <c r="AB1604" s="356" t="s">
        <v>32</v>
      </c>
      <c r="AC1604" s="356" t="s">
        <v>32</v>
      </c>
      <c r="AD1604" s="356" t="s">
        <v>32</v>
      </c>
      <c r="AE1604" s="356">
        <v>0.92</v>
      </c>
      <c r="AF1604" s="169">
        <v>1</v>
      </c>
      <c r="AG1604" s="169">
        <v>1</v>
      </c>
      <c r="AH1604" s="169">
        <v>0.995708154506438</v>
      </c>
      <c r="AI1604" s="169">
        <v>1</v>
      </c>
      <c r="AJ1604" s="356">
        <v>0.92</v>
      </c>
      <c r="AK1604" s="169" t="s">
        <v>32</v>
      </c>
      <c r="AL1604" s="169" t="s">
        <v>32</v>
      </c>
      <c r="AM1604" s="169" t="s">
        <v>32</v>
      </c>
      <c r="AN1604" s="169" t="s">
        <v>32</v>
      </c>
      <c r="AO1604" s="168">
        <v>0.99</v>
      </c>
      <c r="AP1604" s="358">
        <v>1</v>
      </c>
      <c r="AQ1604" s="358">
        <v>1</v>
      </c>
      <c r="AR1604" s="358">
        <v>1</v>
      </c>
      <c r="AS1604" s="359">
        <v>1</v>
      </c>
      <c r="AT1604" s="364">
        <v>0.110069253262963</v>
      </c>
      <c r="AU1604" s="361" t="s">
        <v>32</v>
      </c>
      <c r="AV1604" s="362" t="s">
        <v>32</v>
      </c>
      <c r="AW1604" s="362" t="s">
        <v>32</v>
      </c>
      <c r="AX1604" s="362" t="s">
        <v>32</v>
      </c>
      <c r="AY1604" s="142"/>
      <c r="AZ1604" s="140"/>
    </row>
    <row r="1605" spans="1:52">
      <c r="A1605" s="138"/>
      <c r="B1605" s="142"/>
      <c r="C1605" s="172" t="s">
        <v>2708</v>
      </c>
      <c r="D1605" s="166" t="s">
        <v>237</v>
      </c>
      <c r="E1605" s="166" t="s">
        <v>2709</v>
      </c>
      <c r="F1605" s="167" t="s">
        <v>3057</v>
      </c>
      <c r="G1605" s="178" t="s">
        <v>3058</v>
      </c>
      <c r="H1605" s="178" t="s">
        <v>3058</v>
      </c>
      <c r="I1605" s="178" t="s">
        <v>3058</v>
      </c>
      <c r="J1605" s="178" t="s">
        <v>3058</v>
      </c>
      <c r="K1605" s="168">
        <v>0.9</v>
      </c>
      <c r="L1605" s="169" t="s">
        <v>32</v>
      </c>
      <c r="M1605" s="169" t="s">
        <v>32</v>
      </c>
      <c r="N1605" s="170" t="s">
        <v>32</v>
      </c>
      <c r="O1605" s="170" t="s">
        <v>32</v>
      </c>
      <c r="P1605" s="356">
        <v>0.9</v>
      </c>
      <c r="Q1605" s="357" t="s">
        <v>32</v>
      </c>
      <c r="R1605" s="169">
        <v>0</v>
      </c>
      <c r="S1605" s="169" t="s">
        <v>32</v>
      </c>
      <c r="T1605" s="169" t="s">
        <v>32</v>
      </c>
      <c r="U1605" s="356">
        <v>0.9</v>
      </c>
      <c r="V1605" s="169" t="s">
        <v>32</v>
      </c>
      <c r="W1605" s="169">
        <v>0</v>
      </c>
      <c r="X1605" s="169" t="s">
        <v>32</v>
      </c>
      <c r="Y1605" s="169" t="s">
        <v>32</v>
      </c>
      <c r="Z1605" s="356">
        <v>0.92</v>
      </c>
      <c r="AA1605" s="356" t="s">
        <v>32</v>
      </c>
      <c r="AB1605" s="356" t="s">
        <v>32</v>
      </c>
      <c r="AC1605" s="356" t="s">
        <v>32</v>
      </c>
      <c r="AD1605" s="356" t="s">
        <v>32</v>
      </c>
      <c r="AE1605" s="356">
        <v>0.92</v>
      </c>
      <c r="AF1605" s="169">
        <v>0.998556998556999</v>
      </c>
      <c r="AG1605" s="169">
        <v>1</v>
      </c>
      <c r="AH1605" s="169">
        <v>0.998037291462218</v>
      </c>
      <c r="AI1605" s="169">
        <v>0.998556998556999</v>
      </c>
      <c r="AJ1605" s="356">
        <v>0.92</v>
      </c>
      <c r="AK1605" s="169" t="s">
        <v>32</v>
      </c>
      <c r="AL1605" s="169">
        <v>0</v>
      </c>
      <c r="AM1605" s="169" t="s">
        <v>32</v>
      </c>
      <c r="AN1605" s="169" t="s">
        <v>32</v>
      </c>
      <c r="AO1605" s="168">
        <v>0.99</v>
      </c>
      <c r="AP1605" s="358">
        <v>1</v>
      </c>
      <c r="AQ1605" s="358">
        <v>1</v>
      </c>
      <c r="AR1605" s="358">
        <v>1</v>
      </c>
      <c r="AS1605" s="359">
        <v>1</v>
      </c>
      <c r="AT1605" s="364">
        <v>0.110069253262963</v>
      </c>
      <c r="AU1605" s="361" t="s">
        <v>32</v>
      </c>
      <c r="AV1605" s="362" t="s">
        <v>32</v>
      </c>
      <c r="AW1605" s="362" t="s">
        <v>32</v>
      </c>
      <c r="AX1605" s="362" t="s">
        <v>32</v>
      </c>
      <c r="AY1605" s="142"/>
      <c r="AZ1605" s="140"/>
    </row>
    <row r="1606" spans="1:52">
      <c r="A1606" s="138"/>
      <c r="B1606" s="142"/>
      <c r="C1606" s="172" t="s">
        <v>2708</v>
      </c>
      <c r="D1606" s="166" t="s">
        <v>237</v>
      </c>
      <c r="E1606" s="166" t="s">
        <v>2709</v>
      </c>
      <c r="F1606" s="167" t="s">
        <v>3059</v>
      </c>
      <c r="G1606" s="178" t="s">
        <v>3060</v>
      </c>
      <c r="H1606" s="178" t="s">
        <v>3060</v>
      </c>
      <c r="I1606" s="178" t="s">
        <v>3060</v>
      </c>
      <c r="J1606" s="178" t="s">
        <v>3060</v>
      </c>
      <c r="K1606" s="168">
        <v>0.9</v>
      </c>
      <c r="L1606" s="169" t="s">
        <v>32</v>
      </c>
      <c r="M1606" s="169" t="s">
        <v>32</v>
      </c>
      <c r="N1606" s="170" t="s">
        <v>32</v>
      </c>
      <c r="O1606" s="170" t="s">
        <v>32</v>
      </c>
      <c r="P1606" s="356">
        <v>0.9</v>
      </c>
      <c r="Q1606" s="357" t="s">
        <v>32</v>
      </c>
      <c r="R1606" s="169" t="s">
        <v>32</v>
      </c>
      <c r="S1606" s="169" t="s">
        <v>32</v>
      </c>
      <c r="T1606" s="169" t="s">
        <v>32</v>
      </c>
      <c r="U1606" s="356">
        <v>0.9</v>
      </c>
      <c r="V1606" s="169" t="s">
        <v>32</v>
      </c>
      <c r="W1606" s="169" t="s">
        <v>32</v>
      </c>
      <c r="X1606" s="169" t="s">
        <v>32</v>
      </c>
      <c r="Y1606" s="169" t="s">
        <v>32</v>
      </c>
      <c r="Z1606" s="356">
        <v>0.92</v>
      </c>
      <c r="AA1606" s="356" t="s">
        <v>32</v>
      </c>
      <c r="AB1606" s="356" t="s">
        <v>32</v>
      </c>
      <c r="AC1606" s="356" t="s">
        <v>32</v>
      </c>
      <c r="AD1606" s="356" t="s">
        <v>32</v>
      </c>
      <c r="AE1606" s="356">
        <v>0.92</v>
      </c>
      <c r="AF1606" s="169">
        <v>0.981884057971015</v>
      </c>
      <c r="AG1606" s="169">
        <v>0.988023952095808</v>
      </c>
      <c r="AH1606" s="169">
        <v>0.991869918699187</v>
      </c>
      <c r="AI1606" s="169">
        <v>0.981884057971015</v>
      </c>
      <c r="AJ1606" s="356">
        <v>0.92</v>
      </c>
      <c r="AK1606" s="169" t="s">
        <v>32</v>
      </c>
      <c r="AL1606" s="169" t="s">
        <v>32</v>
      </c>
      <c r="AM1606" s="169" t="s">
        <v>32</v>
      </c>
      <c r="AN1606" s="169" t="s">
        <v>32</v>
      </c>
      <c r="AO1606" s="168">
        <v>0.99</v>
      </c>
      <c r="AP1606" s="358">
        <v>1</v>
      </c>
      <c r="AQ1606" s="358">
        <v>1</v>
      </c>
      <c r="AR1606" s="358">
        <v>1</v>
      </c>
      <c r="AS1606" s="359">
        <v>1</v>
      </c>
      <c r="AT1606" s="364">
        <v>0.110069253262963</v>
      </c>
      <c r="AU1606" s="361" t="s">
        <v>32</v>
      </c>
      <c r="AV1606" s="362" t="s">
        <v>32</v>
      </c>
      <c r="AW1606" s="362" t="s">
        <v>32</v>
      </c>
      <c r="AX1606" s="362" t="s">
        <v>32</v>
      </c>
      <c r="AY1606" s="142"/>
      <c r="AZ1606" s="140"/>
    </row>
    <row r="1607" spans="1:52">
      <c r="A1607" s="138"/>
      <c r="B1607" s="142"/>
      <c r="C1607" s="172" t="s">
        <v>2708</v>
      </c>
      <c r="D1607" s="166" t="s">
        <v>237</v>
      </c>
      <c r="E1607" s="166" t="s">
        <v>2709</v>
      </c>
      <c r="F1607" s="167" t="s">
        <v>3061</v>
      </c>
      <c r="G1607" s="178" t="s">
        <v>3062</v>
      </c>
      <c r="H1607" s="178" t="s">
        <v>3062</v>
      </c>
      <c r="I1607" s="178" t="s">
        <v>3062</v>
      </c>
      <c r="J1607" s="178" t="s">
        <v>3062</v>
      </c>
      <c r="K1607" s="168">
        <v>0.9</v>
      </c>
      <c r="L1607" s="169" t="s">
        <v>32</v>
      </c>
      <c r="M1607" s="169" t="s">
        <v>32</v>
      </c>
      <c r="N1607" s="170" t="s">
        <v>32</v>
      </c>
      <c r="O1607" s="170" t="s">
        <v>32</v>
      </c>
      <c r="P1607" s="356">
        <v>0.9</v>
      </c>
      <c r="Q1607" s="357" t="s">
        <v>32</v>
      </c>
      <c r="R1607" s="169" t="s">
        <v>32</v>
      </c>
      <c r="S1607" s="169" t="s">
        <v>32</v>
      </c>
      <c r="T1607" s="169" t="s">
        <v>32</v>
      </c>
      <c r="U1607" s="356">
        <v>0.9</v>
      </c>
      <c r="V1607" s="169" t="s">
        <v>32</v>
      </c>
      <c r="W1607" s="169" t="s">
        <v>32</v>
      </c>
      <c r="X1607" s="169" t="s">
        <v>32</v>
      </c>
      <c r="Y1607" s="169" t="s">
        <v>32</v>
      </c>
      <c r="Z1607" s="356">
        <v>0.92</v>
      </c>
      <c r="AA1607" s="356" t="s">
        <v>32</v>
      </c>
      <c r="AB1607" s="356" t="s">
        <v>32</v>
      </c>
      <c r="AC1607" s="356" t="s">
        <v>32</v>
      </c>
      <c r="AD1607" s="356" t="s">
        <v>32</v>
      </c>
      <c r="AE1607" s="356">
        <v>0.92</v>
      </c>
      <c r="AF1607" s="169">
        <v>0.994871794871795</v>
      </c>
      <c r="AG1607" s="169">
        <v>0.996031746031746</v>
      </c>
      <c r="AH1607" s="169">
        <v>1</v>
      </c>
      <c r="AI1607" s="169">
        <v>0.994871794871795</v>
      </c>
      <c r="AJ1607" s="356">
        <v>0.92</v>
      </c>
      <c r="AK1607" s="169" t="s">
        <v>32</v>
      </c>
      <c r="AL1607" s="169" t="s">
        <v>32</v>
      </c>
      <c r="AM1607" s="169" t="s">
        <v>32</v>
      </c>
      <c r="AN1607" s="169" t="s">
        <v>32</v>
      </c>
      <c r="AO1607" s="168">
        <v>0.99</v>
      </c>
      <c r="AP1607" s="358">
        <v>1</v>
      </c>
      <c r="AQ1607" s="358">
        <v>1</v>
      </c>
      <c r="AR1607" s="358">
        <v>1</v>
      </c>
      <c r="AS1607" s="359">
        <v>1</v>
      </c>
      <c r="AT1607" s="364">
        <v>0.110069253262963</v>
      </c>
      <c r="AU1607" s="361" t="s">
        <v>32</v>
      </c>
      <c r="AV1607" s="362" t="s">
        <v>32</v>
      </c>
      <c r="AW1607" s="362" t="s">
        <v>32</v>
      </c>
      <c r="AX1607" s="362" t="s">
        <v>32</v>
      </c>
      <c r="AY1607" s="142"/>
      <c r="AZ1607" s="140"/>
    </row>
    <row r="1608" spans="1:52">
      <c r="A1608" s="138"/>
      <c r="B1608" s="142"/>
      <c r="C1608" s="172" t="s">
        <v>2708</v>
      </c>
      <c r="D1608" s="166" t="s">
        <v>26</v>
      </c>
      <c r="E1608" s="166" t="s">
        <v>2709</v>
      </c>
      <c r="F1608" s="167" t="s">
        <v>3063</v>
      </c>
      <c r="G1608" s="178" t="s">
        <v>3064</v>
      </c>
      <c r="H1608" s="178" t="s">
        <v>3064</v>
      </c>
      <c r="I1608" s="178" t="s">
        <v>3064</v>
      </c>
      <c r="J1608" s="178" t="s">
        <v>3064</v>
      </c>
      <c r="K1608" s="168">
        <v>0.9</v>
      </c>
      <c r="L1608" s="169">
        <v>1</v>
      </c>
      <c r="M1608" s="169">
        <v>1</v>
      </c>
      <c r="N1608" s="170">
        <v>1</v>
      </c>
      <c r="O1608" s="170">
        <v>1</v>
      </c>
      <c r="P1608" s="356">
        <v>0.9</v>
      </c>
      <c r="Q1608" s="357">
        <v>0.971254355400697</v>
      </c>
      <c r="R1608" s="169">
        <v>0.910994764397906</v>
      </c>
      <c r="S1608" s="169">
        <v>0.824382595060761</v>
      </c>
      <c r="T1608" s="169">
        <v>0.971254355400697</v>
      </c>
      <c r="U1608" s="356">
        <v>0.9</v>
      </c>
      <c r="V1608" s="169">
        <v>0.967770034843206</v>
      </c>
      <c r="W1608" s="169">
        <v>0.958987783595113</v>
      </c>
      <c r="X1608" s="169">
        <v>0.966679733437868</v>
      </c>
      <c r="Y1608" s="169">
        <v>0.967770034843206</v>
      </c>
      <c r="Z1608" s="356">
        <v>0.92</v>
      </c>
      <c r="AA1608" s="356">
        <v>1</v>
      </c>
      <c r="AB1608" s="356">
        <v>1</v>
      </c>
      <c r="AC1608" s="356" t="s">
        <v>32</v>
      </c>
      <c r="AD1608" s="356">
        <v>1</v>
      </c>
      <c r="AE1608" s="356">
        <v>0.92</v>
      </c>
      <c r="AF1608" s="169">
        <v>1</v>
      </c>
      <c r="AG1608" s="169">
        <v>1</v>
      </c>
      <c r="AH1608" s="169">
        <v>1</v>
      </c>
      <c r="AI1608" s="169">
        <v>1</v>
      </c>
      <c r="AJ1608" s="356">
        <v>0.92</v>
      </c>
      <c r="AK1608" s="169">
        <v>0.978241949521323</v>
      </c>
      <c r="AL1608" s="169">
        <v>0.976155859261413</v>
      </c>
      <c r="AM1608" s="169">
        <v>0.982751862014896</v>
      </c>
      <c r="AN1608" s="169">
        <v>0.978241949521323</v>
      </c>
      <c r="AO1608" s="168">
        <v>0.99</v>
      </c>
      <c r="AP1608" s="358">
        <v>1</v>
      </c>
      <c r="AQ1608" s="358">
        <v>1</v>
      </c>
      <c r="AR1608" s="358">
        <v>1</v>
      </c>
      <c r="AS1608" s="359">
        <v>1</v>
      </c>
      <c r="AT1608" s="364">
        <v>0.110069253262963</v>
      </c>
      <c r="AU1608" s="361">
        <v>0.0571428571428571</v>
      </c>
      <c r="AV1608" s="362">
        <v>0.0533333333333333</v>
      </c>
      <c r="AW1608" s="362">
        <v>0.0447761194029851</v>
      </c>
      <c r="AX1608" s="362">
        <v>0.0571428571428571</v>
      </c>
      <c r="AY1608" s="142"/>
      <c r="AZ1608" s="140"/>
    </row>
    <row r="1609" spans="1:52">
      <c r="A1609" s="138"/>
      <c r="B1609" s="142"/>
      <c r="C1609" s="172" t="s">
        <v>2708</v>
      </c>
      <c r="D1609" s="166" t="s">
        <v>237</v>
      </c>
      <c r="E1609" s="166" t="s">
        <v>2709</v>
      </c>
      <c r="F1609" s="167" t="s">
        <v>3065</v>
      </c>
      <c r="G1609" s="178" t="s">
        <v>3066</v>
      </c>
      <c r="H1609" s="178" t="s">
        <v>3066</v>
      </c>
      <c r="I1609" s="178" t="s">
        <v>3066</v>
      </c>
      <c r="J1609" s="178" t="s">
        <v>3066</v>
      </c>
      <c r="K1609" s="168">
        <v>0.9</v>
      </c>
      <c r="L1609" s="169" t="s">
        <v>32</v>
      </c>
      <c r="M1609" s="169" t="s">
        <v>32</v>
      </c>
      <c r="N1609" s="170" t="s">
        <v>32</v>
      </c>
      <c r="O1609" s="170" t="s">
        <v>32</v>
      </c>
      <c r="P1609" s="356">
        <v>0.9</v>
      </c>
      <c r="Q1609" s="357" t="s">
        <v>32</v>
      </c>
      <c r="R1609" s="169" t="s">
        <v>32</v>
      </c>
      <c r="S1609" s="169" t="s">
        <v>32</v>
      </c>
      <c r="T1609" s="169" t="s">
        <v>32</v>
      </c>
      <c r="U1609" s="356">
        <v>0.9</v>
      </c>
      <c r="V1609" s="169" t="s">
        <v>32</v>
      </c>
      <c r="W1609" s="169" t="s">
        <v>32</v>
      </c>
      <c r="X1609" s="169" t="s">
        <v>32</v>
      </c>
      <c r="Y1609" s="169" t="s">
        <v>32</v>
      </c>
      <c r="Z1609" s="356">
        <v>0.92</v>
      </c>
      <c r="AA1609" s="356" t="s">
        <v>32</v>
      </c>
      <c r="AB1609" s="356" t="s">
        <v>32</v>
      </c>
      <c r="AC1609" s="356" t="s">
        <v>32</v>
      </c>
      <c r="AD1609" s="356" t="s">
        <v>32</v>
      </c>
      <c r="AE1609" s="356">
        <v>0.92</v>
      </c>
      <c r="AF1609" s="169">
        <v>0.974025974025974</v>
      </c>
      <c r="AG1609" s="169">
        <v>1</v>
      </c>
      <c r="AH1609" s="169">
        <v>1</v>
      </c>
      <c r="AI1609" s="169">
        <v>0.974025974025974</v>
      </c>
      <c r="AJ1609" s="356">
        <v>0.92</v>
      </c>
      <c r="AK1609" s="169" t="s">
        <v>32</v>
      </c>
      <c r="AL1609" s="169" t="s">
        <v>32</v>
      </c>
      <c r="AM1609" s="169" t="s">
        <v>32</v>
      </c>
      <c r="AN1609" s="169" t="s">
        <v>32</v>
      </c>
      <c r="AO1609" s="168">
        <v>0.99</v>
      </c>
      <c r="AP1609" s="358" t="s">
        <v>32</v>
      </c>
      <c r="AQ1609" s="358" t="s">
        <v>32</v>
      </c>
      <c r="AR1609" s="358" t="s">
        <v>32</v>
      </c>
      <c r="AS1609" s="359" t="s">
        <v>32</v>
      </c>
      <c r="AT1609" s="364">
        <v>0.110069253262963</v>
      </c>
      <c r="AU1609" s="361" t="s">
        <v>32</v>
      </c>
      <c r="AV1609" s="362" t="s">
        <v>32</v>
      </c>
      <c r="AW1609" s="362" t="s">
        <v>32</v>
      </c>
      <c r="AX1609" s="362" t="s">
        <v>32</v>
      </c>
      <c r="AY1609" s="142"/>
      <c r="AZ1609" s="140"/>
    </row>
    <row r="1610" spans="1:52">
      <c r="A1610" s="138"/>
      <c r="B1610" s="142"/>
      <c r="C1610" s="172" t="s">
        <v>2708</v>
      </c>
      <c r="D1610" s="166" t="s">
        <v>26</v>
      </c>
      <c r="E1610" s="166" t="s">
        <v>2709</v>
      </c>
      <c r="F1610" s="167" t="s">
        <v>3067</v>
      </c>
      <c r="G1610" s="178" t="s">
        <v>3068</v>
      </c>
      <c r="H1610" s="178" t="s">
        <v>3068</v>
      </c>
      <c r="I1610" s="178" t="s">
        <v>3068</v>
      </c>
      <c r="J1610" s="178" t="s">
        <v>3068</v>
      </c>
      <c r="K1610" s="168">
        <v>0.9</v>
      </c>
      <c r="L1610" s="169">
        <v>0.978260869565217</v>
      </c>
      <c r="M1610" s="169">
        <v>0.954545454545455</v>
      </c>
      <c r="N1610" s="170">
        <v>0.980392156862745</v>
      </c>
      <c r="O1610" s="170">
        <v>0.978260869565217</v>
      </c>
      <c r="P1610" s="356">
        <v>0.9</v>
      </c>
      <c r="Q1610" s="357">
        <v>0.993678887484197</v>
      </c>
      <c r="R1610" s="169">
        <v>0.985763589301122</v>
      </c>
      <c r="S1610" s="169">
        <v>0.985907391429393</v>
      </c>
      <c r="T1610" s="169">
        <v>0.993678887484197</v>
      </c>
      <c r="U1610" s="356">
        <v>0.9</v>
      </c>
      <c r="V1610" s="169">
        <v>0.774546986936367</v>
      </c>
      <c r="W1610" s="169">
        <v>0.808671268334771</v>
      </c>
      <c r="X1610" s="169">
        <v>0.796376186367558</v>
      </c>
      <c r="Y1610" s="169">
        <v>0.774546986936367</v>
      </c>
      <c r="Z1610" s="356">
        <v>0.92</v>
      </c>
      <c r="AA1610" s="356">
        <v>0</v>
      </c>
      <c r="AB1610" s="356">
        <v>0</v>
      </c>
      <c r="AC1610" s="356">
        <v>0</v>
      </c>
      <c r="AD1610" s="356">
        <v>0</v>
      </c>
      <c r="AE1610" s="356">
        <v>0.92</v>
      </c>
      <c r="AF1610" s="169">
        <v>0.969072164948454</v>
      </c>
      <c r="AG1610" s="169">
        <v>1</v>
      </c>
      <c r="AH1610" s="169">
        <v>0.990566037735849</v>
      </c>
      <c r="AI1610" s="169">
        <v>0.969072164948454</v>
      </c>
      <c r="AJ1610" s="356">
        <v>0.92</v>
      </c>
      <c r="AK1610" s="169">
        <v>0.884316607180349</v>
      </c>
      <c r="AL1610" s="169">
        <v>0.891093379340091</v>
      </c>
      <c r="AM1610" s="169">
        <v>0.912906007473412</v>
      </c>
      <c r="AN1610" s="169">
        <v>0.884316607180349</v>
      </c>
      <c r="AO1610" s="168">
        <v>0.99</v>
      </c>
      <c r="AP1610" s="358" t="s">
        <v>32</v>
      </c>
      <c r="AQ1610" s="358" t="s">
        <v>32</v>
      </c>
      <c r="AR1610" s="358">
        <v>1</v>
      </c>
      <c r="AS1610" s="359" t="s">
        <v>32</v>
      </c>
      <c r="AT1610" s="364">
        <v>0.110069253262963</v>
      </c>
      <c r="AU1610" s="361">
        <v>0.0416666666666667</v>
      </c>
      <c r="AV1610" s="362">
        <v>0.0443037974683544</v>
      </c>
      <c r="AW1610" s="362">
        <v>0.0447761194029851</v>
      </c>
      <c r="AX1610" s="362">
        <v>0.0416666666666667</v>
      </c>
      <c r="AY1610" s="142"/>
      <c r="AZ1610" s="140"/>
    </row>
    <row r="1611" spans="1:52">
      <c r="A1611" s="138"/>
      <c r="B1611" s="142"/>
      <c r="C1611" s="172" t="s">
        <v>2708</v>
      </c>
      <c r="D1611" s="166" t="s">
        <v>26</v>
      </c>
      <c r="E1611" s="166" t="s">
        <v>2709</v>
      </c>
      <c r="F1611" s="167" t="s">
        <v>3069</v>
      </c>
      <c r="G1611" s="178" t="s">
        <v>3070</v>
      </c>
      <c r="H1611" s="178" t="s">
        <v>3070</v>
      </c>
      <c r="I1611" s="178" t="s">
        <v>3070</v>
      </c>
      <c r="J1611" s="178" t="s">
        <v>3070</v>
      </c>
      <c r="K1611" s="168">
        <v>0.9</v>
      </c>
      <c r="L1611" s="169">
        <v>0.96969696969697</v>
      </c>
      <c r="M1611" s="169">
        <v>1</v>
      </c>
      <c r="N1611" s="170">
        <v>1</v>
      </c>
      <c r="O1611" s="170">
        <v>0.96969696969697</v>
      </c>
      <c r="P1611" s="356">
        <v>0.9</v>
      </c>
      <c r="Q1611" s="357">
        <v>0.994666666666667</v>
      </c>
      <c r="R1611" s="169">
        <v>0.987914055505819</v>
      </c>
      <c r="S1611" s="169">
        <v>0.986184477854531</v>
      </c>
      <c r="T1611" s="169">
        <v>0.994666666666667</v>
      </c>
      <c r="U1611" s="356">
        <v>0.9</v>
      </c>
      <c r="V1611" s="169">
        <v>0.773866666666667</v>
      </c>
      <c r="W1611" s="169">
        <v>0.722918531781558</v>
      </c>
      <c r="X1611" s="169">
        <v>0.734254368143031</v>
      </c>
      <c r="Y1611" s="169">
        <v>0.773866666666667</v>
      </c>
      <c r="Z1611" s="356">
        <v>0.92</v>
      </c>
      <c r="AA1611" s="356">
        <v>0.890485312899106</v>
      </c>
      <c r="AB1611" s="356">
        <v>0.886259040105194</v>
      </c>
      <c r="AC1611" s="356">
        <v>0.912936848559166</v>
      </c>
      <c r="AD1611" s="356">
        <v>0.890485312899106</v>
      </c>
      <c r="AE1611" s="356">
        <v>0.92</v>
      </c>
      <c r="AF1611" s="169">
        <v>1</v>
      </c>
      <c r="AG1611" s="169">
        <v>1</v>
      </c>
      <c r="AH1611" s="169">
        <v>0.978260869565217</v>
      </c>
      <c r="AI1611" s="169">
        <v>1</v>
      </c>
      <c r="AJ1611" s="356">
        <v>0.92</v>
      </c>
      <c r="AK1611" s="169">
        <v>0.905483549351944</v>
      </c>
      <c r="AL1611" s="169">
        <v>0.904153354632588</v>
      </c>
      <c r="AM1611" s="169">
        <v>0.923998044965787</v>
      </c>
      <c r="AN1611" s="169">
        <v>0.905483549351944</v>
      </c>
      <c r="AO1611" s="168">
        <v>0.99</v>
      </c>
      <c r="AP1611" s="358">
        <v>1</v>
      </c>
      <c r="AQ1611" s="358">
        <v>1</v>
      </c>
      <c r="AR1611" s="358">
        <v>1</v>
      </c>
      <c r="AS1611" s="359">
        <v>1</v>
      </c>
      <c r="AT1611" s="364">
        <v>0.110069253262963</v>
      </c>
      <c r="AU1611" s="361">
        <v>0</v>
      </c>
      <c r="AV1611" s="362">
        <v>0.111111111111111</v>
      </c>
      <c r="AW1611" s="362">
        <v>0.0952380952380952</v>
      </c>
      <c r="AX1611" s="362">
        <v>0</v>
      </c>
      <c r="AY1611" s="142"/>
      <c r="AZ1611" s="140"/>
    </row>
    <row r="1612" spans="1:52">
      <c r="A1612" s="138"/>
      <c r="B1612" s="142"/>
      <c r="C1612" s="172" t="s">
        <v>2708</v>
      </c>
      <c r="D1612" s="166" t="s">
        <v>237</v>
      </c>
      <c r="E1612" s="166" t="s">
        <v>2709</v>
      </c>
      <c r="F1612" s="167" t="s">
        <v>3071</v>
      </c>
      <c r="G1612" s="178" t="s">
        <v>3072</v>
      </c>
      <c r="H1612" s="178" t="s">
        <v>3072</v>
      </c>
      <c r="I1612" s="178" t="s">
        <v>3072</v>
      </c>
      <c r="J1612" s="178" t="s">
        <v>3072</v>
      </c>
      <c r="K1612" s="168">
        <v>0.9</v>
      </c>
      <c r="L1612" s="169" t="s">
        <v>32</v>
      </c>
      <c r="M1612" s="169" t="s">
        <v>32</v>
      </c>
      <c r="N1612" s="170" t="s">
        <v>32</v>
      </c>
      <c r="O1612" s="170" t="s">
        <v>32</v>
      </c>
      <c r="P1612" s="356">
        <v>0.9</v>
      </c>
      <c r="Q1612" s="357" t="s">
        <v>32</v>
      </c>
      <c r="R1612" s="169">
        <v>0</v>
      </c>
      <c r="S1612" s="169" t="s">
        <v>32</v>
      </c>
      <c r="T1612" s="169" t="s">
        <v>32</v>
      </c>
      <c r="U1612" s="356">
        <v>0.9</v>
      </c>
      <c r="V1612" s="169" t="s">
        <v>32</v>
      </c>
      <c r="W1612" s="169">
        <v>0</v>
      </c>
      <c r="X1612" s="169" t="s">
        <v>32</v>
      </c>
      <c r="Y1612" s="169" t="s">
        <v>32</v>
      </c>
      <c r="Z1612" s="356">
        <v>0.92</v>
      </c>
      <c r="AA1612" s="356" t="s">
        <v>32</v>
      </c>
      <c r="AB1612" s="356" t="s">
        <v>32</v>
      </c>
      <c r="AC1612" s="356" t="s">
        <v>32</v>
      </c>
      <c r="AD1612" s="356" t="s">
        <v>32</v>
      </c>
      <c r="AE1612" s="356">
        <v>0.92</v>
      </c>
      <c r="AF1612" s="169">
        <v>0.955056179775281</v>
      </c>
      <c r="AG1612" s="169">
        <v>0.988249118683901</v>
      </c>
      <c r="AH1612" s="169">
        <v>0.978829389788294</v>
      </c>
      <c r="AI1612" s="169">
        <v>0.955056179775281</v>
      </c>
      <c r="AJ1612" s="356">
        <v>0.92</v>
      </c>
      <c r="AK1612" s="169" t="s">
        <v>32</v>
      </c>
      <c r="AL1612" s="169">
        <v>0</v>
      </c>
      <c r="AM1612" s="169" t="s">
        <v>32</v>
      </c>
      <c r="AN1612" s="169" t="s">
        <v>32</v>
      </c>
      <c r="AO1612" s="168">
        <v>0.99</v>
      </c>
      <c r="AP1612" s="358">
        <v>1</v>
      </c>
      <c r="AQ1612" s="358">
        <v>1</v>
      </c>
      <c r="AR1612" s="358">
        <v>1</v>
      </c>
      <c r="AS1612" s="359">
        <v>1</v>
      </c>
      <c r="AT1612" s="364">
        <v>0.110069253262963</v>
      </c>
      <c r="AU1612" s="361" t="s">
        <v>32</v>
      </c>
      <c r="AV1612" s="362" t="s">
        <v>32</v>
      </c>
      <c r="AW1612" s="362" t="s">
        <v>32</v>
      </c>
      <c r="AX1612" s="362" t="s">
        <v>32</v>
      </c>
      <c r="AY1612" s="142"/>
      <c r="AZ1612" s="140"/>
    </row>
    <row r="1613" spans="1:52">
      <c r="A1613" s="138"/>
      <c r="B1613" s="142"/>
      <c r="C1613" s="172" t="s">
        <v>2708</v>
      </c>
      <c r="D1613" s="166" t="s">
        <v>237</v>
      </c>
      <c r="E1613" s="166" t="s">
        <v>2709</v>
      </c>
      <c r="F1613" s="167" t="s">
        <v>3073</v>
      </c>
      <c r="G1613" s="178" t="s">
        <v>3074</v>
      </c>
      <c r="H1613" s="178" t="s">
        <v>3074</v>
      </c>
      <c r="I1613" s="178" t="s">
        <v>3074</v>
      </c>
      <c r="J1613" s="178" t="s">
        <v>3074</v>
      </c>
      <c r="K1613" s="168">
        <v>0.9</v>
      </c>
      <c r="L1613" s="169" t="s">
        <v>32</v>
      </c>
      <c r="M1613" s="169" t="s">
        <v>32</v>
      </c>
      <c r="N1613" s="170" t="s">
        <v>32</v>
      </c>
      <c r="O1613" s="170" t="s">
        <v>32</v>
      </c>
      <c r="P1613" s="356">
        <v>0.9</v>
      </c>
      <c r="Q1613" s="357" t="s">
        <v>32</v>
      </c>
      <c r="R1613" s="169">
        <v>0</v>
      </c>
      <c r="S1613" s="169">
        <v>0</v>
      </c>
      <c r="T1613" s="169" t="s">
        <v>32</v>
      </c>
      <c r="U1613" s="356">
        <v>0.9</v>
      </c>
      <c r="V1613" s="169" t="s">
        <v>32</v>
      </c>
      <c r="W1613" s="169">
        <v>1</v>
      </c>
      <c r="X1613" s="169">
        <v>1</v>
      </c>
      <c r="Y1613" s="169" t="s">
        <v>32</v>
      </c>
      <c r="Z1613" s="356">
        <v>0.92</v>
      </c>
      <c r="AA1613" s="356" t="s">
        <v>32</v>
      </c>
      <c r="AB1613" s="356" t="s">
        <v>32</v>
      </c>
      <c r="AC1613" s="356" t="s">
        <v>32</v>
      </c>
      <c r="AD1613" s="356" t="s">
        <v>32</v>
      </c>
      <c r="AE1613" s="356">
        <v>0.92</v>
      </c>
      <c r="AF1613" s="169">
        <v>0.908256880733945</v>
      </c>
      <c r="AG1613" s="169">
        <v>0.892307692307692</v>
      </c>
      <c r="AH1613" s="169">
        <v>0.528925619834711</v>
      </c>
      <c r="AI1613" s="169">
        <v>0.908256880733945</v>
      </c>
      <c r="AJ1613" s="356">
        <v>0.92</v>
      </c>
      <c r="AK1613" s="169">
        <v>1</v>
      </c>
      <c r="AL1613" s="169">
        <v>1</v>
      </c>
      <c r="AM1613" s="169">
        <v>1</v>
      </c>
      <c r="AN1613" s="169">
        <v>1</v>
      </c>
      <c r="AO1613" s="168">
        <v>0.99</v>
      </c>
      <c r="AP1613" s="358">
        <v>1</v>
      </c>
      <c r="AQ1613" s="358">
        <v>1</v>
      </c>
      <c r="AR1613" s="358">
        <v>1</v>
      </c>
      <c r="AS1613" s="359">
        <v>1</v>
      </c>
      <c r="AT1613" s="364">
        <v>0.110069253262963</v>
      </c>
      <c r="AU1613" s="361" t="s">
        <v>32</v>
      </c>
      <c r="AV1613" s="362" t="s">
        <v>32</v>
      </c>
      <c r="AW1613" s="362" t="s">
        <v>32</v>
      </c>
      <c r="AX1613" s="362" t="s">
        <v>32</v>
      </c>
      <c r="AY1613" s="142"/>
      <c r="AZ1613" s="140"/>
    </row>
    <row r="1614" spans="1:52">
      <c r="A1614" s="138"/>
      <c r="B1614" s="142"/>
      <c r="C1614" s="172" t="s">
        <v>2708</v>
      </c>
      <c r="D1614" s="166" t="s">
        <v>26</v>
      </c>
      <c r="E1614" s="166" t="s">
        <v>2709</v>
      </c>
      <c r="F1614" s="167" t="s">
        <v>3075</v>
      </c>
      <c r="G1614" s="178" t="s">
        <v>3076</v>
      </c>
      <c r="H1614" s="178" t="s">
        <v>3076</v>
      </c>
      <c r="I1614" s="178" t="s">
        <v>3076</v>
      </c>
      <c r="J1614" s="178" t="s">
        <v>3076</v>
      </c>
      <c r="K1614" s="168">
        <v>0.9</v>
      </c>
      <c r="L1614" s="169">
        <v>0.978723404255319</v>
      </c>
      <c r="M1614" s="169">
        <v>0.957446808510638</v>
      </c>
      <c r="N1614" s="170">
        <v>1</v>
      </c>
      <c r="O1614" s="170">
        <v>0.978723404255319</v>
      </c>
      <c r="P1614" s="356">
        <v>0.9</v>
      </c>
      <c r="Q1614" s="357">
        <v>0.980937251787133</v>
      </c>
      <c r="R1614" s="169">
        <v>0.938641344046749</v>
      </c>
      <c r="S1614" s="169">
        <v>0.937690897984117</v>
      </c>
      <c r="T1614" s="169">
        <v>0.980937251787133</v>
      </c>
      <c r="U1614" s="356">
        <v>0.9</v>
      </c>
      <c r="V1614" s="169">
        <v>0.832406671961874</v>
      </c>
      <c r="W1614" s="169">
        <v>0.839298758217677</v>
      </c>
      <c r="X1614" s="169">
        <v>0.857055589492975</v>
      </c>
      <c r="Y1614" s="169">
        <v>0.832406671961874</v>
      </c>
      <c r="Z1614" s="356">
        <v>0.92</v>
      </c>
      <c r="AA1614" s="356">
        <v>0.922958397534669</v>
      </c>
      <c r="AB1614" s="356">
        <v>0.949656750572082</v>
      </c>
      <c r="AC1614" s="356">
        <v>0.945889698231009</v>
      </c>
      <c r="AD1614" s="356">
        <v>0.922958397534669</v>
      </c>
      <c r="AE1614" s="356">
        <v>0.92</v>
      </c>
      <c r="AF1614" s="169">
        <v>0.993197278911565</v>
      </c>
      <c r="AG1614" s="169">
        <v>0.992753623188406</v>
      </c>
      <c r="AH1614" s="169">
        <v>1</v>
      </c>
      <c r="AI1614" s="169">
        <v>0.993197278911565</v>
      </c>
      <c r="AJ1614" s="356">
        <v>0.92</v>
      </c>
      <c r="AK1614" s="169">
        <v>0.933976954219869</v>
      </c>
      <c r="AL1614" s="169">
        <v>0.945608559964333</v>
      </c>
      <c r="AM1614" s="169">
        <v>0.954213158907272</v>
      </c>
      <c r="AN1614" s="169">
        <v>0.933976954219869</v>
      </c>
      <c r="AO1614" s="168">
        <v>0.99</v>
      </c>
      <c r="AP1614" s="358">
        <v>1</v>
      </c>
      <c r="AQ1614" s="358">
        <v>1</v>
      </c>
      <c r="AR1614" s="358">
        <v>1</v>
      </c>
      <c r="AS1614" s="359">
        <v>1</v>
      </c>
      <c r="AT1614" s="364">
        <v>0.110069253262963</v>
      </c>
      <c r="AU1614" s="361">
        <v>0</v>
      </c>
      <c r="AV1614" s="362">
        <v>0</v>
      </c>
      <c r="AW1614" s="362">
        <v>0.285714285714286</v>
      </c>
      <c r="AX1614" s="362">
        <v>0</v>
      </c>
      <c r="AY1614" s="142"/>
      <c r="AZ1614" s="140"/>
    </row>
    <row r="1615" spans="1:52">
      <c r="A1615" s="138"/>
      <c r="B1615" s="142"/>
      <c r="C1615" s="172" t="s">
        <v>2708</v>
      </c>
      <c r="D1615" s="166" t="s">
        <v>237</v>
      </c>
      <c r="E1615" s="166" t="s">
        <v>2709</v>
      </c>
      <c r="F1615" s="167" t="s">
        <v>3077</v>
      </c>
      <c r="G1615" s="178" t="s">
        <v>3078</v>
      </c>
      <c r="H1615" s="178" t="s">
        <v>3078</v>
      </c>
      <c r="I1615" s="178" t="s">
        <v>3078</v>
      </c>
      <c r="J1615" s="178" t="s">
        <v>3078</v>
      </c>
      <c r="K1615" s="168">
        <v>0.9</v>
      </c>
      <c r="L1615" s="169" t="s">
        <v>32</v>
      </c>
      <c r="M1615" s="169" t="s">
        <v>32</v>
      </c>
      <c r="N1615" s="170" t="s">
        <v>32</v>
      </c>
      <c r="O1615" s="170" t="s">
        <v>32</v>
      </c>
      <c r="P1615" s="356">
        <v>0.9</v>
      </c>
      <c r="Q1615" s="357" t="s">
        <v>32</v>
      </c>
      <c r="R1615" s="169">
        <v>0</v>
      </c>
      <c r="S1615" s="169">
        <v>0</v>
      </c>
      <c r="T1615" s="169" t="s">
        <v>32</v>
      </c>
      <c r="U1615" s="356">
        <v>0.9</v>
      </c>
      <c r="V1615" s="169" t="s">
        <v>32</v>
      </c>
      <c r="W1615" s="169">
        <v>1</v>
      </c>
      <c r="X1615" s="169">
        <v>0.333333333333333</v>
      </c>
      <c r="Y1615" s="169" t="s">
        <v>32</v>
      </c>
      <c r="Z1615" s="356">
        <v>0.92</v>
      </c>
      <c r="AA1615" s="356" t="s">
        <v>32</v>
      </c>
      <c r="AB1615" s="356" t="s">
        <v>32</v>
      </c>
      <c r="AC1615" s="356" t="s">
        <v>32</v>
      </c>
      <c r="AD1615" s="356" t="s">
        <v>32</v>
      </c>
      <c r="AE1615" s="356">
        <v>0.92</v>
      </c>
      <c r="AF1615" s="169">
        <v>0.964684014869889</v>
      </c>
      <c r="AG1615" s="169">
        <v>0.898100172711572</v>
      </c>
      <c r="AH1615" s="169">
        <v>0.980509745127436</v>
      </c>
      <c r="AI1615" s="169">
        <v>0.964684014869889</v>
      </c>
      <c r="AJ1615" s="356">
        <v>0.92</v>
      </c>
      <c r="AK1615" s="169">
        <v>1</v>
      </c>
      <c r="AL1615" s="169">
        <v>1</v>
      </c>
      <c r="AM1615" s="169">
        <v>0.4</v>
      </c>
      <c r="AN1615" s="169">
        <v>1</v>
      </c>
      <c r="AO1615" s="168">
        <v>0.99</v>
      </c>
      <c r="AP1615" s="358">
        <v>1</v>
      </c>
      <c r="AQ1615" s="358">
        <v>1</v>
      </c>
      <c r="AR1615" s="358">
        <v>1</v>
      </c>
      <c r="AS1615" s="359">
        <v>1</v>
      </c>
      <c r="AT1615" s="364">
        <v>0.110069253262963</v>
      </c>
      <c r="AU1615" s="361" t="s">
        <v>32</v>
      </c>
      <c r="AV1615" s="362" t="s">
        <v>32</v>
      </c>
      <c r="AW1615" s="362" t="s">
        <v>32</v>
      </c>
      <c r="AX1615" s="362" t="s">
        <v>32</v>
      </c>
      <c r="AY1615" s="142"/>
      <c r="AZ1615" s="140"/>
    </row>
    <row r="1616" spans="1:52">
      <c r="A1616" s="138"/>
      <c r="B1616" s="142"/>
      <c r="C1616" s="172" t="s">
        <v>2708</v>
      </c>
      <c r="D1616" s="166" t="s">
        <v>237</v>
      </c>
      <c r="E1616" s="166" t="s">
        <v>2709</v>
      </c>
      <c r="F1616" s="167" t="s">
        <v>3079</v>
      </c>
      <c r="G1616" s="178" t="s">
        <v>3080</v>
      </c>
      <c r="H1616" s="178" t="s">
        <v>3080</v>
      </c>
      <c r="I1616" s="178" t="s">
        <v>3080</v>
      </c>
      <c r="J1616" s="178" t="s">
        <v>3080</v>
      </c>
      <c r="K1616" s="168">
        <v>0.9</v>
      </c>
      <c r="L1616" s="169" t="s">
        <v>32</v>
      </c>
      <c r="M1616" s="169" t="s">
        <v>32</v>
      </c>
      <c r="N1616" s="170" t="s">
        <v>32</v>
      </c>
      <c r="O1616" s="170" t="s">
        <v>32</v>
      </c>
      <c r="P1616" s="356">
        <v>0.9</v>
      </c>
      <c r="Q1616" s="357" t="s">
        <v>32</v>
      </c>
      <c r="R1616" s="169" t="s">
        <v>32</v>
      </c>
      <c r="S1616" s="169" t="s">
        <v>32</v>
      </c>
      <c r="T1616" s="169" t="s">
        <v>32</v>
      </c>
      <c r="U1616" s="356">
        <v>0.9</v>
      </c>
      <c r="V1616" s="169" t="s">
        <v>32</v>
      </c>
      <c r="W1616" s="169" t="s">
        <v>32</v>
      </c>
      <c r="X1616" s="169" t="s">
        <v>32</v>
      </c>
      <c r="Y1616" s="169" t="s">
        <v>32</v>
      </c>
      <c r="Z1616" s="356">
        <v>0.92</v>
      </c>
      <c r="AA1616" s="356" t="s">
        <v>32</v>
      </c>
      <c r="AB1616" s="356" t="s">
        <v>32</v>
      </c>
      <c r="AC1616" s="356" t="s">
        <v>32</v>
      </c>
      <c r="AD1616" s="356" t="s">
        <v>32</v>
      </c>
      <c r="AE1616" s="356">
        <v>0.92</v>
      </c>
      <c r="AF1616" s="169">
        <v>0.922077922077922</v>
      </c>
      <c r="AG1616" s="169">
        <v>0.961240310077519</v>
      </c>
      <c r="AH1616" s="169">
        <v>0.924242424242424</v>
      </c>
      <c r="AI1616" s="169">
        <v>0.922077922077922</v>
      </c>
      <c r="AJ1616" s="356">
        <v>0.92</v>
      </c>
      <c r="AK1616" s="169" t="s">
        <v>32</v>
      </c>
      <c r="AL1616" s="169" t="s">
        <v>32</v>
      </c>
      <c r="AM1616" s="169" t="s">
        <v>32</v>
      </c>
      <c r="AN1616" s="169" t="s">
        <v>32</v>
      </c>
      <c r="AO1616" s="168">
        <v>0.99</v>
      </c>
      <c r="AP1616" s="358">
        <v>1</v>
      </c>
      <c r="AQ1616" s="358">
        <v>1</v>
      </c>
      <c r="AR1616" s="358">
        <v>1</v>
      </c>
      <c r="AS1616" s="359">
        <v>1</v>
      </c>
      <c r="AT1616" s="364">
        <v>0.110069253262963</v>
      </c>
      <c r="AU1616" s="361" t="s">
        <v>32</v>
      </c>
      <c r="AV1616" s="362" t="s">
        <v>32</v>
      </c>
      <c r="AW1616" s="362" t="s">
        <v>32</v>
      </c>
      <c r="AX1616" s="362" t="s">
        <v>32</v>
      </c>
      <c r="AY1616" s="142"/>
      <c r="AZ1616" s="140"/>
    </row>
    <row r="1617" spans="1:52">
      <c r="A1617" s="138"/>
      <c r="B1617" s="142"/>
      <c r="C1617" s="172" t="s">
        <v>2708</v>
      </c>
      <c r="D1617" s="166" t="s">
        <v>237</v>
      </c>
      <c r="E1617" s="166" t="s">
        <v>2709</v>
      </c>
      <c r="F1617" s="167" t="s">
        <v>3081</v>
      </c>
      <c r="G1617" s="178" t="s">
        <v>3082</v>
      </c>
      <c r="H1617" s="178" t="s">
        <v>3082</v>
      </c>
      <c r="I1617" s="178" t="s">
        <v>3082</v>
      </c>
      <c r="J1617" s="178" t="s">
        <v>3082</v>
      </c>
      <c r="K1617" s="168">
        <v>0.9</v>
      </c>
      <c r="L1617" s="169" t="s">
        <v>32</v>
      </c>
      <c r="M1617" s="169" t="s">
        <v>32</v>
      </c>
      <c r="N1617" s="170" t="s">
        <v>32</v>
      </c>
      <c r="O1617" s="170" t="s">
        <v>32</v>
      </c>
      <c r="P1617" s="356">
        <v>0.9</v>
      </c>
      <c r="Q1617" s="357" t="s">
        <v>32</v>
      </c>
      <c r="R1617" s="169" t="s">
        <v>32</v>
      </c>
      <c r="S1617" s="169" t="s">
        <v>32</v>
      </c>
      <c r="T1617" s="169" t="s">
        <v>32</v>
      </c>
      <c r="U1617" s="356">
        <v>0.9</v>
      </c>
      <c r="V1617" s="169" t="s">
        <v>32</v>
      </c>
      <c r="W1617" s="169" t="s">
        <v>32</v>
      </c>
      <c r="X1617" s="169" t="s">
        <v>32</v>
      </c>
      <c r="Y1617" s="169" t="s">
        <v>32</v>
      </c>
      <c r="Z1617" s="356">
        <v>0.92</v>
      </c>
      <c r="AA1617" s="356" t="s">
        <v>32</v>
      </c>
      <c r="AB1617" s="356" t="s">
        <v>32</v>
      </c>
      <c r="AC1617" s="356" t="s">
        <v>32</v>
      </c>
      <c r="AD1617" s="356" t="s">
        <v>32</v>
      </c>
      <c r="AE1617" s="356">
        <v>0.92</v>
      </c>
      <c r="AF1617" s="169">
        <v>1</v>
      </c>
      <c r="AG1617" s="169">
        <v>0.990291262135922</v>
      </c>
      <c r="AH1617" s="169">
        <v>0.995361781076067</v>
      </c>
      <c r="AI1617" s="169">
        <v>1</v>
      </c>
      <c r="AJ1617" s="356">
        <v>0.92</v>
      </c>
      <c r="AK1617" s="169" t="s">
        <v>32</v>
      </c>
      <c r="AL1617" s="169" t="s">
        <v>32</v>
      </c>
      <c r="AM1617" s="169" t="s">
        <v>32</v>
      </c>
      <c r="AN1617" s="169" t="s">
        <v>32</v>
      </c>
      <c r="AO1617" s="168">
        <v>0.99</v>
      </c>
      <c r="AP1617" s="358">
        <v>1</v>
      </c>
      <c r="AQ1617" s="358">
        <v>1</v>
      </c>
      <c r="AR1617" s="358">
        <v>1</v>
      </c>
      <c r="AS1617" s="359">
        <v>1</v>
      </c>
      <c r="AT1617" s="364">
        <v>0.110069253262963</v>
      </c>
      <c r="AU1617" s="361" t="s">
        <v>32</v>
      </c>
      <c r="AV1617" s="362" t="s">
        <v>32</v>
      </c>
      <c r="AW1617" s="362" t="s">
        <v>32</v>
      </c>
      <c r="AX1617" s="362" t="s">
        <v>32</v>
      </c>
      <c r="AY1617" s="142"/>
      <c r="AZ1617" s="140"/>
    </row>
    <row r="1618" spans="1:52">
      <c r="A1618" s="138"/>
      <c r="B1618" s="142"/>
      <c r="C1618" s="172" t="s">
        <v>2708</v>
      </c>
      <c r="D1618" s="166" t="s">
        <v>237</v>
      </c>
      <c r="E1618" s="166" t="s">
        <v>2709</v>
      </c>
      <c r="F1618" s="167" t="s">
        <v>3083</v>
      </c>
      <c r="G1618" s="178" t="s">
        <v>3084</v>
      </c>
      <c r="H1618" s="178" t="s">
        <v>3084</v>
      </c>
      <c r="I1618" s="178" t="s">
        <v>3084</v>
      </c>
      <c r="J1618" s="178" t="s">
        <v>3084</v>
      </c>
      <c r="K1618" s="168">
        <v>0.9</v>
      </c>
      <c r="L1618" s="169" t="s">
        <v>32</v>
      </c>
      <c r="M1618" s="169" t="s">
        <v>32</v>
      </c>
      <c r="N1618" s="170" t="s">
        <v>32</v>
      </c>
      <c r="O1618" s="170" t="s">
        <v>32</v>
      </c>
      <c r="P1618" s="356">
        <v>0.9</v>
      </c>
      <c r="Q1618" s="357">
        <v>0</v>
      </c>
      <c r="R1618" s="169" t="s">
        <v>32</v>
      </c>
      <c r="S1618" s="169" t="s">
        <v>32</v>
      </c>
      <c r="T1618" s="169">
        <v>0</v>
      </c>
      <c r="U1618" s="356">
        <v>0.9</v>
      </c>
      <c r="V1618" s="169">
        <v>0</v>
      </c>
      <c r="W1618" s="169" t="s">
        <v>32</v>
      </c>
      <c r="X1618" s="169" t="s">
        <v>32</v>
      </c>
      <c r="Y1618" s="169">
        <v>0</v>
      </c>
      <c r="Z1618" s="356">
        <v>0.92</v>
      </c>
      <c r="AA1618" s="356" t="s">
        <v>32</v>
      </c>
      <c r="AB1618" s="356" t="s">
        <v>32</v>
      </c>
      <c r="AC1618" s="356" t="s">
        <v>32</v>
      </c>
      <c r="AD1618" s="356" t="s">
        <v>32</v>
      </c>
      <c r="AE1618" s="356">
        <v>0.92</v>
      </c>
      <c r="AF1618" s="169">
        <v>0.966499162479062</v>
      </c>
      <c r="AG1618" s="169">
        <v>0.926380368098159</v>
      </c>
      <c r="AH1618" s="169">
        <v>0.798843930635838</v>
      </c>
      <c r="AI1618" s="169">
        <v>0.966499162479062</v>
      </c>
      <c r="AJ1618" s="356">
        <v>0.92</v>
      </c>
      <c r="AK1618" s="169">
        <v>0.75</v>
      </c>
      <c r="AL1618" s="169">
        <v>0</v>
      </c>
      <c r="AM1618" s="169" t="s">
        <v>32</v>
      </c>
      <c r="AN1618" s="169">
        <v>0.75</v>
      </c>
      <c r="AO1618" s="168">
        <v>0.99</v>
      </c>
      <c r="AP1618" s="358">
        <v>1</v>
      </c>
      <c r="AQ1618" s="358">
        <v>1</v>
      </c>
      <c r="AR1618" s="358">
        <v>1</v>
      </c>
      <c r="AS1618" s="359">
        <v>1</v>
      </c>
      <c r="AT1618" s="364">
        <v>0.110069253262963</v>
      </c>
      <c r="AU1618" s="361" t="s">
        <v>32</v>
      </c>
      <c r="AV1618" s="362" t="s">
        <v>32</v>
      </c>
      <c r="AW1618" s="362" t="s">
        <v>32</v>
      </c>
      <c r="AX1618" s="362" t="s">
        <v>32</v>
      </c>
      <c r="AY1618" s="142"/>
      <c r="AZ1618" s="140"/>
    </row>
    <row r="1619" spans="1:52">
      <c r="A1619" s="138"/>
      <c r="B1619" s="142"/>
      <c r="C1619" s="172" t="s">
        <v>2708</v>
      </c>
      <c r="D1619" s="166" t="s">
        <v>237</v>
      </c>
      <c r="E1619" s="166" t="s">
        <v>2709</v>
      </c>
      <c r="F1619" s="167" t="s">
        <v>3085</v>
      </c>
      <c r="G1619" s="178" t="s">
        <v>3086</v>
      </c>
      <c r="H1619" s="178" t="s">
        <v>3086</v>
      </c>
      <c r="I1619" s="178" t="s">
        <v>3086</v>
      </c>
      <c r="J1619" s="178" t="s">
        <v>3086</v>
      </c>
      <c r="K1619" s="168">
        <v>0.9</v>
      </c>
      <c r="L1619" s="169" t="s">
        <v>32</v>
      </c>
      <c r="M1619" s="169" t="s">
        <v>32</v>
      </c>
      <c r="N1619" s="170" t="s">
        <v>32</v>
      </c>
      <c r="O1619" s="170" t="s">
        <v>32</v>
      </c>
      <c r="P1619" s="356">
        <v>0.9</v>
      </c>
      <c r="Q1619" s="357" t="s">
        <v>32</v>
      </c>
      <c r="R1619" s="169" t="s">
        <v>32</v>
      </c>
      <c r="S1619" s="169" t="s">
        <v>32</v>
      </c>
      <c r="T1619" s="169" t="s">
        <v>32</v>
      </c>
      <c r="U1619" s="356">
        <v>0.9</v>
      </c>
      <c r="V1619" s="169" t="s">
        <v>32</v>
      </c>
      <c r="W1619" s="169" t="s">
        <v>32</v>
      </c>
      <c r="X1619" s="169" t="s">
        <v>32</v>
      </c>
      <c r="Y1619" s="169" t="s">
        <v>32</v>
      </c>
      <c r="Z1619" s="356">
        <v>0.92</v>
      </c>
      <c r="AA1619" s="356" t="s">
        <v>32</v>
      </c>
      <c r="AB1619" s="356" t="s">
        <v>32</v>
      </c>
      <c r="AC1619" s="356" t="s">
        <v>32</v>
      </c>
      <c r="AD1619" s="356" t="s">
        <v>32</v>
      </c>
      <c r="AE1619" s="356">
        <v>0.92</v>
      </c>
      <c r="AF1619" s="169">
        <v>0.450280112044818</v>
      </c>
      <c r="AG1619" s="169">
        <v>0.693918245264207</v>
      </c>
      <c r="AH1619" s="169">
        <v>0.911666666666667</v>
      </c>
      <c r="AI1619" s="169">
        <v>0.450280112044818</v>
      </c>
      <c r="AJ1619" s="356">
        <v>0.92</v>
      </c>
      <c r="AK1619" s="169" t="s">
        <v>32</v>
      </c>
      <c r="AL1619" s="169" t="s">
        <v>32</v>
      </c>
      <c r="AM1619" s="169" t="s">
        <v>32</v>
      </c>
      <c r="AN1619" s="169" t="s">
        <v>32</v>
      </c>
      <c r="AO1619" s="168">
        <v>0.99</v>
      </c>
      <c r="AP1619" s="358">
        <v>1</v>
      </c>
      <c r="AQ1619" s="358">
        <v>1</v>
      </c>
      <c r="AR1619" s="358">
        <v>1</v>
      </c>
      <c r="AS1619" s="359">
        <v>1</v>
      </c>
      <c r="AT1619" s="364">
        <v>0.110069253262963</v>
      </c>
      <c r="AU1619" s="361" t="s">
        <v>32</v>
      </c>
      <c r="AV1619" s="362" t="s">
        <v>32</v>
      </c>
      <c r="AW1619" s="362" t="s">
        <v>32</v>
      </c>
      <c r="AX1619" s="362" t="s">
        <v>32</v>
      </c>
      <c r="AY1619" s="142"/>
      <c r="AZ1619" s="140"/>
    </row>
    <row r="1620" spans="1:52">
      <c r="A1620" s="138"/>
      <c r="B1620" s="142"/>
      <c r="C1620" s="172" t="s">
        <v>2708</v>
      </c>
      <c r="D1620" s="166" t="s">
        <v>237</v>
      </c>
      <c r="E1620" s="166" t="s">
        <v>2709</v>
      </c>
      <c r="F1620" s="167" t="s">
        <v>3087</v>
      </c>
      <c r="G1620" s="178" t="s">
        <v>3088</v>
      </c>
      <c r="H1620" s="178" t="s">
        <v>3088</v>
      </c>
      <c r="I1620" s="178" t="s">
        <v>3088</v>
      </c>
      <c r="J1620" s="178" t="s">
        <v>3088</v>
      </c>
      <c r="K1620" s="168">
        <v>0.9</v>
      </c>
      <c r="L1620" s="169" t="s">
        <v>32</v>
      </c>
      <c r="M1620" s="169" t="s">
        <v>32</v>
      </c>
      <c r="N1620" s="170" t="s">
        <v>32</v>
      </c>
      <c r="O1620" s="170" t="s">
        <v>32</v>
      </c>
      <c r="P1620" s="356">
        <v>0.9</v>
      </c>
      <c r="Q1620" s="357" t="s">
        <v>32</v>
      </c>
      <c r="R1620" s="169" t="s">
        <v>32</v>
      </c>
      <c r="S1620" s="169">
        <v>0</v>
      </c>
      <c r="T1620" s="169" t="s">
        <v>32</v>
      </c>
      <c r="U1620" s="356">
        <v>0.9</v>
      </c>
      <c r="V1620" s="169" t="s">
        <v>32</v>
      </c>
      <c r="W1620" s="169" t="s">
        <v>32</v>
      </c>
      <c r="X1620" s="169">
        <v>1</v>
      </c>
      <c r="Y1620" s="169" t="s">
        <v>32</v>
      </c>
      <c r="Z1620" s="356">
        <v>0.92</v>
      </c>
      <c r="AA1620" s="356" t="s">
        <v>32</v>
      </c>
      <c r="AB1620" s="356" t="s">
        <v>32</v>
      </c>
      <c r="AC1620" s="356" t="s">
        <v>32</v>
      </c>
      <c r="AD1620" s="356" t="s">
        <v>32</v>
      </c>
      <c r="AE1620" s="356">
        <v>0.92</v>
      </c>
      <c r="AF1620" s="169">
        <v>1</v>
      </c>
      <c r="AG1620" s="169">
        <v>0.992424242424242</v>
      </c>
      <c r="AH1620" s="169">
        <v>0.993197278911565</v>
      </c>
      <c r="AI1620" s="169">
        <v>1</v>
      </c>
      <c r="AJ1620" s="356">
        <v>0.92</v>
      </c>
      <c r="AK1620" s="169" t="s">
        <v>32</v>
      </c>
      <c r="AL1620" s="169" t="s">
        <v>32</v>
      </c>
      <c r="AM1620" s="169">
        <v>1</v>
      </c>
      <c r="AN1620" s="169" t="s">
        <v>32</v>
      </c>
      <c r="AO1620" s="168">
        <v>0.99</v>
      </c>
      <c r="AP1620" s="358">
        <v>1</v>
      </c>
      <c r="AQ1620" s="358">
        <v>1</v>
      </c>
      <c r="AR1620" s="358">
        <v>1</v>
      </c>
      <c r="AS1620" s="359">
        <v>1</v>
      </c>
      <c r="AT1620" s="364">
        <v>0.110069253262963</v>
      </c>
      <c r="AU1620" s="361" t="s">
        <v>32</v>
      </c>
      <c r="AV1620" s="362" t="s">
        <v>32</v>
      </c>
      <c r="AW1620" s="362" t="s">
        <v>32</v>
      </c>
      <c r="AX1620" s="362" t="s">
        <v>32</v>
      </c>
      <c r="AY1620" s="142"/>
      <c r="AZ1620" s="140"/>
    </row>
    <row r="1621" spans="1:52">
      <c r="A1621" s="138"/>
      <c r="B1621" s="142"/>
      <c r="C1621" s="172" t="s">
        <v>2708</v>
      </c>
      <c r="D1621" s="166" t="s">
        <v>237</v>
      </c>
      <c r="E1621" s="166" t="s">
        <v>2709</v>
      </c>
      <c r="F1621" s="167" t="s">
        <v>3089</v>
      </c>
      <c r="G1621" s="178" t="s">
        <v>3090</v>
      </c>
      <c r="H1621" s="178" t="s">
        <v>3090</v>
      </c>
      <c r="I1621" s="178" t="s">
        <v>3090</v>
      </c>
      <c r="J1621" s="178" t="s">
        <v>3090</v>
      </c>
      <c r="K1621" s="168">
        <v>0.9</v>
      </c>
      <c r="L1621" s="169" t="s">
        <v>32</v>
      </c>
      <c r="M1621" s="169" t="s">
        <v>32</v>
      </c>
      <c r="N1621" s="170" t="s">
        <v>32</v>
      </c>
      <c r="O1621" s="170" t="s">
        <v>32</v>
      </c>
      <c r="P1621" s="356">
        <v>0.9</v>
      </c>
      <c r="Q1621" s="357" t="s">
        <v>32</v>
      </c>
      <c r="R1621" s="169">
        <v>0</v>
      </c>
      <c r="S1621" s="169">
        <v>0</v>
      </c>
      <c r="T1621" s="169" t="s">
        <v>32</v>
      </c>
      <c r="U1621" s="356">
        <v>0.9</v>
      </c>
      <c r="V1621" s="169" t="s">
        <v>32</v>
      </c>
      <c r="W1621" s="169">
        <v>0</v>
      </c>
      <c r="X1621" s="169">
        <v>0</v>
      </c>
      <c r="Y1621" s="169" t="s">
        <v>32</v>
      </c>
      <c r="Z1621" s="356">
        <v>0.92</v>
      </c>
      <c r="AA1621" s="356" t="s">
        <v>32</v>
      </c>
      <c r="AB1621" s="356">
        <v>0</v>
      </c>
      <c r="AC1621" s="356" t="s">
        <v>32</v>
      </c>
      <c r="AD1621" s="356" t="s">
        <v>32</v>
      </c>
      <c r="AE1621" s="356">
        <v>0.92</v>
      </c>
      <c r="AF1621" s="169">
        <v>0.243464052287582</v>
      </c>
      <c r="AG1621" s="169">
        <v>1</v>
      </c>
      <c r="AH1621" s="169">
        <v>1</v>
      </c>
      <c r="AI1621" s="169">
        <v>0.243464052287582</v>
      </c>
      <c r="AJ1621" s="356">
        <v>0.92</v>
      </c>
      <c r="AK1621" s="169">
        <v>0.333333333333333</v>
      </c>
      <c r="AL1621" s="169">
        <v>0</v>
      </c>
      <c r="AM1621" s="169">
        <v>0</v>
      </c>
      <c r="AN1621" s="169">
        <v>0.333333333333333</v>
      </c>
      <c r="AO1621" s="168">
        <v>0.99</v>
      </c>
      <c r="AP1621" s="358">
        <v>1</v>
      </c>
      <c r="AQ1621" s="358">
        <v>1</v>
      </c>
      <c r="AR1621" s="358">
        <v>1</v>
      </c>
      <c r="AS1621" s="359">
        <v>1</v>
      </c>
      <c r="AT1621" s="364">
        <v>0.110069253262963</v>
      </c>
      <c r="AU1621" s="361" t="s">
        <v>32</v>
      </c>
      <c r="AV1621" s="362" t="s">
        <v>32</v>
      </c>
      <c r="AW1621" s="362" t="s">
        <v>32</v>
      </c>
      <c r="AX1621" s="362" t="s">
        <v>32</v>
      </c>
      <c r="AY1621" s="142"/>
      <c r="AZ1621" s="140"/>
    </row>
    <row r="1622" spans="1:52">
      <c r="A1622" s="138"/>
      <c r="B1622" s="142"/>
      <c r="C1622" s="172" t="s">
        <v>2708</v>
      </c>
      <c r="D1622" s="166" t="s">
        <v>237</v>
      </c>
      <c r="E1622" s="166" t="s">
        <v>2709</v>
      </c>
      <c r="F1622" s="167" t="s">
        <v>3091</v>
      </c>
      <c r="G1622" s="178" t="s">
        <v>3092</v>
      </c>
      <c r="H1622" s="178" t="s">
        <v>3092</v>
      </c>
      <c r="I1622" s="178" t="s">
        <v>3092</v>
      </c>
      <c r="J1622" s="178" t="s">
        <v>3092</v>
      </c>
      <c r="K1622" s="168">
        <v>0.9</v>
      </c>
      <c r="L1622" s="169" t="s">
        <v>32</v>
      </c>
      <c r="M1622" s="169" t="s">
        <v>32</v>
      </c>
      <c r="N1622" s="170" t="s">
        <v>32</v>
      </c>
      <c r="O1622" s="170" t="s">
        <v>32</v>
      </c>
      <c r="P1622" s="356">
        <v>0.9</v>
      </c>
      <c r="Q1622" s="357" t="s">
        <v>32</v>
      </c>
      <c r="R1622" s="169" t="s">
        <v>32</v>
      </c>
      <c r="S1622" s="169" t="s">
        <v>32</v>
      </c>
      <c r="T1622" s="169" t="s">
        <v>32</v>
      </c>
      <c r="U1622" s="356">
        <v>0.9</v>
      </c>
      <c r="V1622" s="169" t="s">
        <v>32</v>
      </c>
      <c r="W1622" s="169" t="s">
        <v>32</v>
      </c>
      <c r="X1622" s="169" t="s">
        <v>32</v>
      </c>
      <c r="Y1622" s="169" t="s">
        <v>32</v>
      </c>
      <c r="Z1622" s="356">
        <v>0.92</v>
      </c>
      <c r="AA1622" s="356" t="s">
        <v>32</v>
      </c>
      <c r="AB1622" s="356" t="s">
        <v>32</v>
      </c>
      <c r="AC1622" s="356" t="s">
        <v>32</v>
      </c>
      <c r="AD1622" s="356" t="s">
        <v>32</v>
      </c>
      <c r="AE1622" s="356">
        <v>0.92</v>
      </c>
      <c r="AF1622" s="169">
        <v>1</v>
      </c>
      <c r="AG1622" s="169">
        <v>1</v>
      </c>
      <c r="AH1622" s="169">
        <v>1</v>
      </c>
      <c r="AI1622" s="169">
        <v>1</v>
      </c>
      <c r="AJ1622" s="356">
        <v>0.92</v>
      </c>
      <c r="AK1622" s="169" t="s">
        <v>32</v>
      </c>
      <c r="AL1622" s="169" t="s">
        <v>32</v>
      </c>
      <c r="AM1622" s="169" t="s">
        <v>32</v>
      </c>
      <c r="AN1622" s="169" t="s">
        <v>32</v>
      </c>
      <c r="AO1622" s="168">
        <v>0.99</v>
      </c>
      <c r="AP1622" s="358">
        <v>1</v>
      </c>
      <c r="AQ1622" s="358">
        <v>1</v>
      </c>
      <c r="AR1622" s="358">
        <v>1</v>
      </c>
      <c r="AS1622" s="359">
        <v>1</v>
      </c>
      <c r="AT1622" s="364">
        <v>0.110069253262963</v>
      </c>
      <c r="AU1622" s="361" t="s">
        <v>32</v>
      </c>
      <c r="AV1622" s="362" t="s">
        <v>32</v>
      </c>
      <c r="AW1622" s="362" t="s">
        <v>32</v>
      </c>
      <c r="AX1622" s="362" t="s">
        <v>32</v>
      </c>
      <c r="AY1622" s="142"/>
      <c r="AZ1622" s="140"/>
    </row>
    <row r="1623" spans="1:52">
      <c r="A1623" s="138"/>
      <c r="B1623" s="142"/>
      <c r="C1623" s="172" t="s">
        <v>2708</v>
      </c>
      <c r="D1623" s="166" t="s">
        <v>237</v>
      </c>
      <c r="E1623" s="166" t="s">
        <v>2709</v>
      </c>
      <c r="F1623" s="167" t="s">
        <v>3093</v>
      </c>
      <c r="G1623" s="178" t="s">
        <v>3094</v>
      </c>
      <c r="H1623" s="178" t="s">
        <v>3094</v>
      </c>
      <c r="I1623" s="178" t="s">
        <v>3094</v>
      </c>
      <c r="J1623" s="178" t="s">
        <v>3094</v>
      </c>
      <c r="K1623" s="168">
        <v>0.9</v>
      </c>
      <c r="L1623" s="169" t="s">
        <v>32</v>
      </c>
      <c r="M1623" s="169" t="s">
        <v>32</v>
      </c>
      <c r="N1623" s="170" t="s">
        <v>32</v>
      </c>
      <c r="O1623" s="170" t="s">
        <v>32</v>
      </c>
      <c r="P1623" s="356">
        <v>0.9</v>
      </c>
      <c r="Q1623" s="357">
        <v>0</v>
      </c>
      <c r="R1623" s="169">
        <v>0</v>
      </c>
      <c r="S1623" s="169" t="s">
        <v>32</v>
      </c>
      <c r="T1623" s="169">
        <v>0</v>
      </c>
      <c r="U1623" s="356">
        <v>0.9</v>
      </c>
      <c r="V1623" s="169">
        <v>0</v>
      </c>
      <c r="W1623" s="169">
        <v>1</v>
      </c>
      <c r="X1623" s="169" t="s">
        <v>32</v>
      </c>
      <c r="Y1623" s="169">
        <v>0</v>
      </c>
      <c r="Z1623" s="356">
        <v>0.92</v>
      </c>
      <c r="AA1623" s="356" t="s">
        <v>32</v>
      </c>
      <c r="AB1623" s="356" t="s">
        <v>32</v>
      </c>
      <c r="AC1623" s="356" t="s">
        <v>32</v>
      </c>
      <c r="AD1623" s="356" t="s">
        <v>32</v>
      </c>
      <c r="AE1623" s="356">
        <v>0.92</v>
      </c>
      <c r="AF1623" s="169">
        <v>0.949820788530466</v>
      </c>
      <c r="AG1623" s="169">
        <v>0.926282051282051</v>
      </c>
      <c r="AH1623" s="169">
        <v>0.987120515179393</v>
      </c>
      <c r="AI1623" s="169">
        <v>0.949820788530466</v>
      </c>
      <c r="AJ1623" s="356">
        <v>0.92</v>
      </c>
      <c r="AK1623" s="169">
        <v>0</v>
      </c>
      <c r="AL1623" s="169">
        <v>1</v>
      </c>
      <c r="AM1623" s="169" t="s">
        <v>32</v>
      </c>
      <c r="AN1623" s="169">
        <v>0</v>
      </c>
      <c r="AO1623" s="168">
        <v>0.99</v>
      </c>
      <c r="AP1623" s="358">
        <v>1</v>
      </c>
      <c r="AQ1623" s="358">
        <v>1</v>
      </c>
      <c r="AR1623" s="358">
        <v>1</v>
      </c>
      <c r="AS1623" s="359">
        <v>1</v>
      </c>
      <c r="AT1623" s="364">
        <v>0.110069253262963</v>
      </c>
      <c r="AU1623" s="361" t="s">
        <v>32</v>
      </c>
      <c r="AV1623" s="362" t="s">
        <v>32</v>
      </c>
      <c r="AW1623" s="362" t="s">
        <v>32</v>
      </c>
      <c r="AX1623" s="362" t="s">
        <v>32</v>
      </c>
      <c r="AY1623" s="142"/>
      <c r="AZ1623" s="140"/>
    </row>
    <row r="1624" spans="1:52">
      <c r="A1624" s="138"/>
      <c r="B1624" s="142"/>
      <c r="C1624" s="172" t="s">
        <v>2708</v>
      </c>
      <c r="D1624" s="166" t="s">
        <v>26</v>
      </c>
      <c r="E1624" s="166" t="s">
        <v>2709</v>
      </c>
      <c r="F1624" s="167" t="s">
        <v>3095</v>
      </c>
      <c r="G1624" s="178" t="s">
        <v>3096</v>
      </c>
      <c r="H1624" s="178" t="s">
        <v>3096</v>
      </c>
      <c r="I1624" s="178" t="s">
        <v>3096</v>
      </c>
      <c r="J1624" s="178" t="s">
        <v>3096</v>
      </c>
      <c r="K1624" s="168">
        <v>0.9</v>
      </c>
      <c r="L1624" s="169">
        <v>1</v>
      </c>
      <c r="M1624" s="169">
        <v>0.955555555555556</v>
      </c>
      <c r="N1624" s="170">
        <v>1</v>
      </c>
      <c r="O1624" s="170">
        <v>1</v>
      </c>
      <c r="P1624" s="356">
        <v>0.9</v>
      </c>
      <c r="Q1624" s="357">
        <v>0.959749085206482</v>
      </c>
      <c r="R1624" s="169">
        <v>0.969812925170068</v>
      </c>
      <c r="S1624" s="169">
        <v>0.971538461538462</v>
      </c>
      <c r="T1624" s="169">
        <v>0.959749085206482</v>
      </c>
      <c r="U1624" s="356">
        <v>0.9</v>
      </c>
      <c r="V1624" s="169">
        <v>0.754835337166754</v>
      </c>
      <c r="W1624" s="169">
        <v>0.760204081632653</v>
      </c>
      <c r="X1624" s="169">
        <v>0.733461538461538</v>
      </c>
      <c r="Y1624" s="169">
        <v>0.754835337166754</v>
      </c>
      <c r="Z1624" s="356">
        <v>0.92</v>
      </c>
      <c r="AA1624" s="356">
        <v>0.899590163934426</v>
      </c>
      <c r="AB1624" s="356">
        <v>0.898628503279666</v>
      </c>
      <c r="AC1624" s="356">
        <v>0.865456821026283</v>
      </c>
      <c r="AD1624" s="356">
        <v>0.899590163934426</v>
      </c>
      <c r="AE1624" s="356">
        <v>0.92</v>
      </c>
      <c r="AF1624" s="169">
        <v>1</v>
      </c>
      <c r="AG1624" s="169">
        <v>1</v>
      </c>
      <c r="AH1624" s="169">
        <v>1</v>
      </c>
      <c r="AI1624" s="169">
        <v>1</v>
      </c>
      <c r="AJ1624" s="356">
        <v>0.92</v>
      </c>
      <c r="AK1624" s="169">
        <v>0.912172284644195</v>
      </c>
      <c r="AL1624" s="169">
        <v>0.918093819806404</v>
      </c>
      <c r="AM1624" s="169">
        <v>0.915674130538352</v>
      </c>
      <c r="AN1624" s="169">
        <v>0.912172284644195</v>
      </c>
      <c r="AO1624" s="168">
        <v>0.99</v>
      </c>
      <c r="AP1624" s="358">
        <v>1</v>
      </c>
      <c r="AQ1624" s="358">
        <v>1</v>
      </c>
      <c r="AR1624" s="358" t="s">
        <v>32</v>
      </c>
      <c r="AS1624" s="359">
        <v>1</v>
      </c>
      <c r="AT1624" s="364">
        <v>0.110069253262963</v>
      </c>
      <c r="AU1624" s="361">
        <v>0.0357142857142857</v>
      </c>
      <c r="AV1624" s="362">
        <v>0.235294117647059</v>
      </c>
      <c r="AW1624" s="362">
        <v>0.0588235294117647</v>
      </c>
      <c r="AX1624" s="362">
        <v>0.0357142857142857</v>
      </c>
      <c r="AY1624" s="142"/>
      <c r="AZ1624" s="140"/>
    </row>
    <row r="1625" spans="1:52">
      <c r="A1625" s="138"/>
      <c r="B1625" s="142"/>
      <c r="C1625" s="172" t="s">
        <v>2708</v>
      </c>
      <c r="D1625" s="166" t="s">
        <v>237</v>
      </c>
      <c r="E1625" s="166" t="s">
        <v>2709</v>
      </c>
      <c r="F1625" s="167" t="s">
        <v>3097</v>
      </c>
      <c r="G1625" s="178" t="s">
        <v>3098</v>
      </c>
      <c r="H1625" s="178" t="s">
        <v>3098</v>
      </c>
      <c r="I1625" s="178" t="s">
        <v>3098</v>
      </c>
      <c r="J1625" s="178" t="s">
        <v>3098</v>
      </c>
      <c r="K1625" s="168">
        <v>0.9</v>
      </c>
      <c r="L1625" s="169" t="s">
        <v>32</v>
      </c>
      <c r="M1625" s="169" t="s">
        <v>32</v>
      </c>
      <c r="N1625" s="170" t="s">
        <v>32</v>
      </c>
      <c r="O1625" s="170" t="s">
        <v>32</v>
      </c>
      <c r="P1625" s="356">
        <v>0.9</v>
      </c>
      <c r="Q1625" s="357" t="s">
        <v>32</v>
      </c>
      <c r="R1625" s="169" t="s">
        <v>32</v>
      </c>
      <c r="S1625" s="169" t="s">
        <v>32</v>
      </c>
      <c r="T1625" s="169" t="s">
        <v>32</v>
      </c>
      <c r="U1625" s="356">
        <v>0.9</v>
      </c>
      <c r="V1625" s="169" t="s">
        <v>32</v>
      </c>
      <c r="W1625" s="169" t="s">
        <v>32</v>
      </c>
      <c r="X1625" s="169" t="s">
        <v>32</v>
      </c>
      <c r="Y1625" s="169" t="s">
        <v>32</v>
      </c>
      <c r="Z1625" s="356">
        <v>0.92</v>
      </c>
      <c r="AA1625" s="356" t="s">
        <v>32</v>
      </c>
      <c r="AB1625" s="356" t="s">
        <v>32</v>
      </c>
      <c r="AC1625" s="356" t="s">
        <v>32</v>
      </c>
      <c r="AD1625" s="356" t="s">
        <v>32</v>
      </c>
      <c r="AE1625" s="356">
        <v>0.92</v>
      </c>
      <c r="AF1625" s="169">
        <v>1</v>
      </c>
      <c r="AG1625" s="169">
        <v>0.962765957446808</v>
      </c>
      <c r="AH1625" s="169">
        <v>0.945378151260504</v>
      </c>
      <c r="AI1625" s="169">
        <v>1</v>
      </c>
      <c r="AJ1625" s="356">
        <v>0.92</v>
      </c>
      <c r="AK1625" s="169" t="s">
        <v>32</v>
      </c>
      <c r="AL1625" s="169" t="s">
        <v>32</v>
      </c>
      <c r="AM1625" s="169" t="s">
        <v>32</v>
      </c>
      <c r="AN1625" s="169" t="s">
        <v>32</v>
      </c>
      <c r="AO1625" s="168">
        <v>0.99</v>
      </c>
      <c r="AP1625" s="358">
        <v>1</v>
      </c>
      <c r="AQ1625" s="358">
        <v>1</v>
      </c>
      <c r="AR1625" s="358">
        <v>1</v>
      </c>
      <c r="AS1625" s="359">
        <v>1</v>
      </c>
      <c r="AT1625" s="364">
        <v>0.110069253262963</v>
      </c>
      <c r="AU1625" s="361" t="s">
        <v>32</v>
      </c>
      <c r="AV1625" s="362" t="s">
        <v>32</v>
      </c>
      <c r="AW1625" s="362" t="s">
        <v>32</v>
      </c>
      <c r="AX1625" s="362" t="s">
        <v>32</v>
      </c>
      <c r="AY1625" s="142"/>
      <c r="AZ1625" s="140"/>
    </row>
    <row r="1626" spans="1:52">
      <c r="A1626" s="138"/>
      <c r="B1626" s="142"/>
      <c r="C1626" s="172" t="s">
        <v>2708</v>
      </c>
      <c r="D1626" s="166" t="s">
        <v>237</v>
      </c>
      <c r="E1626" s="166" t="s">
        <v>2709</v>
      </c>
      <c r="F1626" s="167" t="s">
        <v>3099</v>
      </c>
      <c r="G1626" s="178" t="s">
        <v>3100</v>
      </c>
      <c r="H1626" s="178" t="s">
        <v>3100</v>
      </c>
      <c r="I1626" s="178" t="s">
        <v>3100</v>
      </c>
      <c r="J1626" s="178" t="s">
        <v>3100</v>
      </c>
      <c r="K1626" s="168">
        <v>0.9</v>
      </c>
      <c r="L1626" s="169" t="s">
        <v>32</v>
      </c>
      <c r="M1626" s="169" t="s">
        <v>32</v>
      </c>
      <c r="N1626" s="170" t="s">
        <v>32</v>
      </c>
      <c r="O1626" s="170" t="s">
        <v>32</v>
      </c>
      <c r="P1626" s="356">
        <v>0.9</v>
      </c>
      <c r="Q1626" s="357" t="s">
        <v>32</v>
      </c>
      <c r="R1626" s="169" t="s">
        <v>32</v>
      </c>
      <c r="S1626" s="169" t="s">
        <v>32</v>
      </c>
      <c r="T1626" s="169" t="s">
        <v>32</v>
      </c>
      <c r="U1626" s="356">
        <v>0.9</v>
      </c>
      <c r="V1626" s="169" t="s">
        <v>32</v>
      </c>
      <c r="W1626" s="169" t="s">
        <v>32</v>
      </c>
      <c r="X1626" s="169" t="s">
        <v>32</v>
      </c>
      <c r="Y1626" s="169" t="s">
        <v>32</v>
      </c>
      <c r="Z1626" s="356">
        <v>0.92</v>
      </c>
      <c r="AA1626" s="356" t="s">
        <v>32</v>
      </c>
      <c r="AB1626" s="356" t="s">
        <v>32</v>
      </c>
      <c r="AC1626" s="356" t="s">
        <v>32</v>
      </c>
      <c r="AD1626" s="356" t="s">
        <v>32</v>
      </c>
      <c r="AE1626" s="356">
        <v>0.92</v>
      </c>
      <c r="AF1626" s="169">
        <v>1</v>
      </c>
      <c r="AG1626" s="169">
        <v>0.993975903614458</v>
      </c>
      <c r="AH1626" s="169">
        <v>1</v>
      </c>
      <c r="AI1626" s="169">
        <v>1</v>
      </c>
      <c r="AJ1626" s="356">
        <v>0.92</v>
      </c>
      <c r="AK1626" s="169" t="s">
        <v>32</v>
      </c>
      <c r="AL1626" s="169" t="s">
        <v>32</v>
      </c>
      <c r="AM1626" s="169" t="s">
        <v>32</v>
      </c>
      <c r="AN1626" s="169" t="s">
        <v>32</v>
      </c>
      <c r="AO1626" s="168">
        <v>0.99</v>
      </c>
      <c r="AP1626" s="358">
        <v>1</v>
      </c>
      <c r="AQ1626" s="358">
        <v>1</v>
      </c>
      <c r="AR1626" s="358">
        <v>1</v>
      </c>
      <c r="AS1626" s="359">
        <v>1</v>
      </c>
      <c r="AT1626" s="364">
        <v>0.110069253262963</v>
      </c>
      <c r="AU1626" s="361" t="s">
        <v>32</v>
      </c>
      <c r="AV1626" s="362" t="s">
        <v>32</v>
      </c>
      <c r="AW1626" s="362" t="s">
        <v>32</v>
      </c>
      <c r="AX1626" s="362" t="s">
        <v>32</v>
      </c>
      <c r="AY1626" s="142"/>
      <c r="AZ1626" s="140"/>
    </row>
    <row r="1627" spans="1:52">
      <c r="A1627" s="138"/>
      <c r="B1627" s="142"/>
      <c r="C1627" s="172" t="s">
        <v>2708</v>
      </c>
      <c r="D1627" s="166" t="s">
        <v>237</v>
      </c>
      <c r="E1627" s="166" t="s">
        <v>2709</v>
      </c>
      <c r="F1627" s="167" t="s">
        <v>3101</v>
      </c>
      <c r="G1627" s="178" t="s">
        <v>3102</v>
      </c>
      <c r="H1627" s="178" t="s">
        <v>3102</v>
      </c>
      <c r="I1627" s="178" t="s">
        <v>3102</v>
      </c>
      <c r="J1627" s="178" t="s">
        <v>3102</v>
      </c>
      <c r="K1627" s="168">
        <v>0.9</v>
      </c>
      <c r="L1627" s="169" t="s">
        <v>32</v>
      </c>
      <c r="M1627" s="169" t="s">
        <v>32</v>
      </c>
      <c r="N1627" s="170" t="s">
        <v>32</v>
      </c>
      <c r="O1627" s="170" t="s">
        <v>32</v>
      </c>
      <c r="P1627" s="356">
        <v>0.9</v>
      </c>
      <c r="Q1627" s="357">
        <v>0</v>
      </c>
      <c r="R1627" s="169" t="s">
        <v>32</v>
      </c>
      <c r="S1627" s="169" t="s">
        <v>32</v>
      </c>
      <c r="T1627" s="169">
        <v>0</v>
      </c>
      <c r="U1627" s="356">
        <v>0.9</v>
      </c>
      <c r="V1627" s="169">
        <v>0</v>
      </c>
      <c r="W1627" s="169" t="s">
        <v>32</v>
      </c>
      <c r="X1627" s="169" t="s">
        <v>32</v>
      </c>
      <c r="Y1627" s="169">
        <v>0</v>
      </c>
      <c r="Z1627" s="356">
        <v>0.92</v>
      </c>
      <c r="AA1627" s="356" t="s">
        <v>32</v>
      </c>
      <c r="AB1627" s="356" t="s">
        <v>32</v>
      </c>
      <c r="AC1627" s="356" t="s">
        <v>32</v>
      </c>
      <c r="AD1627" s="356" t="s">
        <v>32</v>
      </c>
      <c r="AE1627" s="356">
        <v>0.92</v>
      </c>
      <c r="AF1627" s="169">
        <v>0.998376623376623</v>
      </c>
      <c r="AG1627" s="169">
        <v>0.998293515358362</v>
      </c>
      <c r="AH1627" s="169">
        <v>1</v>
      </c>
      <c r="AI1627" s="169">
        <v>0.998376623376623</v>
      </c>
      <c r="AJ1627" s="356">
        <v>0.92</v>
      </c>
      <c r="AK1627" s="169">
        <v>0</v>
      </c>
      <c r="AL1627" s="169">
        <v>0</v>
      </c>
      <c r="AM1627" s="169">
        <v>0</v>
      </c>
      <c r="AN1627" s="169">
        <v>0</v>
      </c>
      <c r="AO1627" s="168">
        <v>0.99</v>
      </c>
      <c r="AP1627" s="358">
        <v>1</v>
      </c>
      <c r="AQ1627" s="358">
        <v>1</v>
      </c>
      <c r="AR1627" s="358">
        <v>1</v>
      </c>
      <c r="AS1627" s="359">
        <v>1</v>
      </c>
      <c r="AT1627" s="364">
        <v>0.110069253262963</v>
      </c>
      <c r="AU1627" s="361" t="s">
        <v>32</v>
      </c>
      <c r="AV1627" s="362" t="s">
        <v>32</v>
      </c>
      <c r="AW1627" s="362" t="s">
        <v>32</v>
      </c>
      <c r="AX1627" s="362" t="s">
        <v>32</v>
      </c>
      <c r="AY1627" s="142"/>
      <c r="AZ1627" s="140"/>
    </row>
    <row r="1628" spans="1:52">
      <c r="A1628" s="138"/>
      <c r="B1628" s="142"/>
      <c r="C1628" s="172" t="s">
        <v>2708</v>
      </c>
      <c r="D1628" s="166" t="s">
        <v>26</v>
      </c>
      <c r="E1628" s="166" t="s">
        <v>2709</v>
      </c>
      <c r="F1628" s="167" t="s">
        <v>3103</v>
      </c>
      <c r="G1628" s="178" t="s">
        <v>3104</v>
      </c>
      <c r="H1628" s="178" t="s">
        <v>3104</v>
      </c>
      <c r="I1628" s="178" t="s">
        <v>3104</v>
      </c>
      <c r="J1628" s="178" t="s">
        <v>3104</v>
      </c>
      <c r="K1628" s="168">
        <v>0.9</v>
      </c>
      <c r="L1628" s="169">
        <v>1</v>
      </c>
      <c r="M1628" s="169">
        <v>1</v>
      </c>
      <c r="N1628" s="170">
        <v>1</v>
      </c>
      <c r="O1628" s="170">
        <v>1</v>
      </c>
      <c r="P1628" s="356">
        <v>0.9</v>
      </c>
      <c r="Q1628" s="357">
        <v>0.945893719806763</v>
      </c>
      <c r="R1628" s="169">
        <v>0.818434644417958</v>
      </c>
      <c r="S1628" s="169">
        <v>0.993614303959132</v>
      </c>
      <c r="T1628" s="169">
        <v>0.945893719806763</v>
      </c>
      <c r="U1628" s="356">
        <v>0.9</v>
      </c>
      <c r="V1628" s="169">
        <v>0.992270531400966</v>
      </c>
      <c r="W1628" s="169">
        <v>0.981326976559396</v>
      </c>
      <c r="X1628" s="169">
        <v>0.986270753512133</v>
      </c>
      <c r="Y1628" s="169">
        <v>0.992270531400966</v>
      </c>
      <c r="Z1628" s="356">
        <v>0.92</v>
      </c>
      <c r="AA1628" s="356">
        <v>0</v>
      </c>
      <c r="AB1628" s="356">
        <v>0.214285714285714</v>
      </c>
      <c r="AC1628" s="356">
        <v>0.2</v>
      </c>
      <c r="AD1628" s="356">
        <v>0</v>
      </c>
      <c r="AE1628" s="356">
        <v>0.92</v>
      </c>
      <c r="AF1628" s="169">
        <v>0.912</v>
      </c>
      <c r="AG1628" s="169">
        <v>0.0493827160493827</v>
      </c>
      <c r="AH1628" s="169">
        <v>1</v>
      </c>
      <c r="AI1628" s="169">
        <v>0.912</v>
      </c>
      <c r="AJ1628" s="356">
        <v>0.92</v>
      </c>
      <c r="AK1628" s="169">
        <v>0.989746876001282</v>
      </c>
      <c r="AL1628" s="169">
        <v>0.988542078229949</v>
      </c>
      <c r="AM1628" s="169">
        <v>0.992349378386994</v>
      </c>
      <c r="AN1628" s="169">
        <v>0.989746876001282</v>
      </c>
      <c r="AO1628" s="168">
        <v>0.99</v>
      </c>
      <c r="AP1628" s="358">
        <v>1</v>
      </c>
      <c r="AQ1628" s="358">
        <v>1</v>
      </c>
      <c r="AR1628" s="358">
        <v>1</v>
      </c>
      <c r="AS1628" s="359">
        <v>1</v>
      </c>
      <c r="AT1628" s="364">
        <v>0.110069253262963</v>
      </c>
      <c r="AU1628" s="361">
        <v>0.0333333333333333</v>
      </c>
      <c r="AV1628" s="362">
        <v>0.129032258064516</v>
      </c>
      <c r="AW1628" s="362">
        <v>0.136363636363636</v>
      </c>
      <c r="AX1628" s="362">
        <v>0.0333333333333333</v>
      </c>
      <c r="AY1628" s="142"/>
      <c r="AZ1628" s="140"/>
    </row>
    <row r="1629" spans="1:52">
      <c r="A1629" s="138"/>
      <c r="B1629" s="142"/>
      <c r="C1629" s="172" t="s">
        <v>2708</v>
      </c>
      <c r="D1629" s="166" t="s">
        <v>237</v>
      </c>
      <c r="E1629" s="166" t="s">
        <v>2709</v>
      </c>
      <c r="F1629" s="167" t="s">
        <v>3105</v>
      </c>
      <c r="G1629" s="178" t="s">
        <v>3106</v>
      </c>
      <c r="H1629" s="178" t="s">
        <v>3106</v>
      </c>
      <c r="I1629" s="178" t="s">
        <v>3106</v>
      </c>
      <c r="J1629" s="178" t="s">
        <v>3106</v>
      </c>
      <c r="K1629" s="168">
        <v>0.9</v>
      </c>
      <c r="L1629" s="169" t="s">
        <v>32</v>
      </c>
      <c r="M1629" s="169" t="s">
        <v>32</v>
      </c>
      <c r="N1629" s="170" t="s">
        <v>32</v>
      </c>
      <c r="O1629" s="170" t="s">
        <v>32</v>
      </c>
      <c r="P1629" s="356">
        <v>0.9</v>
      </c>
      <c r="Q1629" s="357" t="s">
        <v>32</v>
      </c>
      <c r="R1629" s="169">
        <v>0</v>
      </c>
      <c r="S1629" s="169">
        <v>0</v>
      </c>
      <c r="T1629" s="169" t="s">
        <v>32</v>
      </c>
      <c r="U1629" s="356">
        <v>0.9</v>
      </c>
      <c r="V1629" s="169" t="s">
        <v>32</v>
      </c>
      <c r="W1629" s="169">
        <v>0</v>
      </c>
      <c r="X1629" s="169">
        <v>1</v>
      </c>
      <c r="Y1629" s="169" t="s">
        <v>32</v>
      </c>
      <c r="Z1629" s="356">
        <v>0.92</v>
      </c>
      <c r="AA1629" s="356" t="s">
        <v>32</v>
      </c>
      <c r="AB1629" s="356" t="s">
        <v>32</v>
      </c>
      <c r="AC1629" s="356" t="s">
        <v>32</v>
      </c>
      <c r="AD1629" s="356" t="s">
        <v>32</v>
      </c>
      <c r="AE1629" s="356">
        <v>0.92</v>
      </c>
      <c r="AF1629" s="169">
        <v>1</v>
      </c>
      <c r="AG1629" s="169">
        <v>1</v>
      </c>
      <c r="AH1629" s="169">
        <v>1</v>
      </c>
      <c r="AI1629" s="169">
        <v>1</v>
      </c>
      <c r="AJ1629" s="356">
        <v>0.92</v>
      </c>
      <c r="AK1629" s="169" t="s">
        <v>32</v>
      </c>
      <c r="AL1629" s="169">
        <v>0</v>
      </c>
      <c r="AM1629" s="169">
        <v>1</v>
      </c>
      <c r="AN1629" s="169" t="s">
        <v>32</v>
      </c>
      <c r="AO1629" s="168">
        <v>0.99</v>
      </c>
      <c r="AP1629" s="358">
        <v>1</v>
      </c>
      <c r="AQ1629" s="358">
        <v>1</v>
      </c>
      <c r="AR1629" s="358">
        <v>1</v>
      </c>
      <c r="AS1629" s="359">
        <v>1</v>
      </c>
      <c r="AT1629" s="364">
        <v>0.110069253262963</v>
      </c>
      <c r="AU1629" s="361" t="s">
        <v>32</v>
      </c>
      <c r="AV1629" s="362" t="s">
        <v>32</v>
      </c>
      <c r="AW1629" s="362" t="s">
        <v>32</v>
      </c>
      <c r="AX1629" s="362" t="s">
        <v>32</v>
      </c>
      <c r="AY1629" s="142"/>
      <c r="AZ1629" s="140"/>
    </row>
    <row r="1630" spans="1:52">
      <c r="A1630" s="138"/>
      <c r="B1630" s="142"/>
      <c r="C1630" s="172" t="s">
        <v>2708</v>
      </c>
      <c r="D1630" s="166" t="s">
        <v>237</v>
      </c>
      <c r="E1630" s="166" t="s">
        <v>2709</v>
      </c>
      <c r="F1630" s="167" t="s">
        <v>3107</v>
      </c>
      <c r="G1630" s="178" t="s">
        <v>3108</v>
      </c>
      <c r="H1630" s="178" t="s">
        <v>3108</v>
      </c>
      <c r="I1630" s="178" t="s">
        <v>3108</v>
      </c>
      <c r="J1630" s="178" t="s">
        <v>3108</v>
      </c>
      <c r="K1630" s="168">
        <v>0.9</v>
      </c>
      <c r="L1630" s="169" t="s">
        <v>32</v>
      </c>
      <c r="M1630" s="169" t="s">
        <v>32</v>
      </c>
      <c r="N1630" s="170" t="s">
        <v>32</v>
      </c>
      <c r="O1630" s="170" t="s">
        <v>32</v>
      </c>
      <c r="P1630" s="356">
        <v>0.9</v>
      </c>
      <c r="Q1630" s="357" t="s">
        <v>32</v>
      </c>
      <c r="R1630" s="169">
        <v>0</v>
      </c>
      <c r="S1630" s="169">
        <v>0</v>
      </c>
      <c r="T1630" s="169" t="s">
        <v>32</v>
      </c>
      <c r="U1630" s="356">
        <v>0.9</v>
      </c>
      <c r="V1630" s="169" t="s">
        <v>32</v>
      </c>
      <c r="W1630" s="169">
        <v>1</v>
      </c>
      <c r="X1630" s="169">
        <v>1</v>
      </c>
      <c r="Y1630" s="169" t="s">
        <v>32</v>
      </c>
      <c r="Z1630" s="356">
        <v>0.92</v>
      </c>
      <c r="AA1630" s="356" t="s">
        <v>32</v>
      </c>
      <c r="AB1630" s="356" t="s">
        <v>32</v>
      </c>
      <c r="AC1630" s="356" t="s">
        <v>32</v>
      </c>
      <c r="AD1630" s="356" t="s">
        <v>32</v>
      </c>
      <c r="AE1630" s="356">
        <v>0.92</v>
      </c>
      <c r="AF1630" s="169">
        <v>1</v>
      </c>
      <c r="AG1630" s="169">
        <v>1</v>
      </c>
      <c r="AH1630" s="169">
        <v>1</v>
      </c>
      <c r="AI1630" s="169">
        <v>1</v>
      </c>
      <c r="AJ1630" s="356">
        <v>0.92</v>
      </c>
      <c r="AK1630" s="169">
        <v>1</v>
      </c>
      <c r="AL1630" s="169">
        <v>1</v>
      </c>
      <c r="AM1630" s="169">
        <v>1</v>
      </c>
      <c r="AN1630" s="169">
        <v>1</v>
      </c>
      <c r="AO1630" s="168">
        <v>0.99</v>
      </c>
      <c r="AP1630" s="358">
        <v>1</v>
      </c>
      <c r="AQ1630" s="358">
        <v>1</v>
      </c>
      <c r="AR1630" s="358">
        <v>1</v>
      </c>
      <c r="AS1630" s="359">
        <v>1</v>
      </c>
      <c r="AT1630" s="364">
        <v>0.110069253262963</v>
      </c>
      <c r="AU1630" s="361" t="s">
        <v>32</v>
      </c>
      <c r="AV1630" s="362" t="s">
        <v>32</v>
      </c>
      <c r="AW1630" s="362" t="s">
        <v>32</v>
      </c>
      <c r="AX1630" s="362" t="s">
        <v>32</v>
      </c>
      <c r="AY1630" s="142"/>
      <c r="AZ1630" s="140"/>
    </row>
    <row r="1631" spans="1:52">
      <c r="A1631" s="138"/>
      <c r="B1631" s="142"/>
      <c r="C1631" s="172" t="s">
        <v>2708</v>
      </c>
      <c r="D1631" s="166" t="s">
        <v>237</v>
      </c>
      <c r="E1631" s="166" t="s">
        <v>2709</v>
      </c>
      <c r="F1631" s="167" t="s">
        <v>3109</v>
      </c>
      <c r="G1631" s="178" t="s">
        <v>3110</v>
      </c>
      <c r="H1631" s="178" t="s">
        <v>3110</v>
      </c>
      <c r="I1631" s="178" t="s">
        <v>3110</v>
      </c>
      <c r="J1631" s="178" t="s">
        <v>3110</v>
      </c>
      <c r="K1631" s="168">
        <v>0.9</v>
      </c>
      <c r="L1631" s="169" t="s">
        <v>32</v>
      </c>
      <c r="M1631" s="169" t="s">
        <v>32</v>
      </c>
      <c r="N1631" s="170" t="s">
        <v>32</v>
      </c>
      <c r="O1631" s="170" t="s">
        <v>32</v>
      </c>
      <c r="P1631" s="356">
        <v>0.9</v>
      </c>
      <c r="Q1631" s="357" t="s">
        <v>32</v>
      </c>
      <c r="R1631" s="169" t="s">
        <v>32</v>
      </c>
      <c r="S1631" s="169">
        <v>0</v>
      </c>
      <c r="T1631" s="169" t="s">
        <v>32</v>
      </c>
      <c r="U1631" s="356">
        <v>0.9</v>
      </c>
      <c r="V1631" s="169" t="s">
        <v>32</v>
      </c>
      <c r="W1631" s="169" t="s">
        <v>32</v>
      </c>
      <c r="X1631" s="169">
        <v>1</v>
      </c>
      <c r="Y1631" s="169" t="s">
        <v>32</v>
      </c>
      <c r="Z1631" s="356">
        <v>0.92</v>
      </c>
      <c r="AA1631" s="356" t="s">
        <v>32</v>
      </c>
      <c r="AB1631" s="356" t="s">
        <v>32</v>
      </c>
      <c r="AC1631" s="356" t="s">
        <v>32</v>
      </c>
      <c r="AD1631" s="356" t="s">
        <v>32</v>
      </c>
      <c r="AE1631" s="356">
        <v>0.92</v>
      </c>
      <c r="AF1631" s="169">
        <v>0.907246376811594</v>
      </c>
      <c r="AG1631" s="169">
        <v>0.914556962025316</v>
      </c>
      <c r="AH1631" s="169">
        <v>0.942238267148014</v>
      </c>
      <c r="AI1631" s="169">
        <v>0.907246376811594</v>
      </c>
      <c r="AJ1631" s="356">
        <v>0.92</v>
      </c>
      <c r="AK1631" s="169" t="s">
        <v>32</v>
      </c>
      <c r="AL1631" s="169" t="s">
        <v>32</v>
      </c>
      <c r="AM1631" s="169">
        <v>1</v>
      </c>
      <c r="AN1631" s="169" t="s">
        <v>32</v>
      </c>
      <c r="AO1631" s="168">
        <v>0.99</v>
      </c>
      <c r="AP1631" s="358">
        <v>1</v>
      </c>
      <c r="AQ1631" s="358">
        <v>1</v>
      </c>
      <c r="AR1631" s="358">
        <v>1</v>
      </c>
      <c r="AS1631" s="359">
        <v>1</v>
      </c>
      <c r="AT1631" s="364">
        <v>0.110069253262963</v>
      </c>
      <c r="AU1631" s="361" t="s">
        <v>32</v>
      </c>
      <c r="AV1631" s="362" t="s">
        <v>32</v>
      </c>
      <c r="AW1631" s="362" t="s">
        <v>32</v>
      </c>
      <c r="AX1631" s="362" t="s">
        <v>32</v>
      </c>
      <c r="AY1631" s="142"/>
      <c r="AZ1631" s="140"/>
    </row>
    <row r="1632" spans="1:52">
      <c r="A1632" s="138"/>
      <c r="B1632" s="142"/>
      <c r="C1632" s="172" t="s">
        <v>2708</v>
      </c>
      <c r="D1632" s="166" t="s">
        <v>237</v>
      </c>
      <c r="E1632" s="166" t="s">
        <v>2709</v>
      </c>
      <c r="F1632" s="167" t="s">
        <v>3111</v>
      </c>
      <c r="G1632" s="178" t="s">
        <v>3112</v>
      </c>
      <c r="H1632" s="178" t="s">
        <v>3112</v>
      </c>
      <c r="I1632" s="178" t="s">
        <v>3112</v>
      </c>
      <c r="J1632" s="178" t="s">
        <v>3112</v>
      </c>
      <c r="K1632" s="168">
        <v>0.9</v>
      </c>
      <c r="L1632" s="169" t="s">
        <v>32</v>
      </c>
      <c r="M1632" s="169" t="s">
        <v>32</v>
      </c>
      <c r="N1632" s="170" t="s">
        <v>32</v>
      </c>
      <c r="O1632" s="170" t="s">
        <v>32</v>
      </c>
      <c r="P1632" s="356">
        <v>0.9</v>
      </c>
      <c r="Q1632" s="357" t="s">
        <v>32</v>
      </c>
      <c r="R1632" s="169">
        <v>0</v>
      </c>
      <c r="S1632" s="169" t="s">
        <v>32</v>
      </c>
      <c r="T1632" s="169" t="s">
        <v>32</v>
      </c>
      <c r="U1632" s="356">
        <v>0.9</v>
      </c>
      <c r="V1632" s="169" t="s">
        <v>32</v>
      </c>
      <c r="W1632" s="169">
        <v>0.5</v>
      </c>
      <c r="X1632" s="169" t="s">
        <v>32</v>
      </c>
      <c r="Y1632" s="169" t="s">
        <v>32</v>
      </c>
      <c r="Z1632" s="356">
        <v>0.92</v>
      </c>
      <c r="AA1632" s="356" t="s">
        <v>32</v>
      </c>
      <c r="AB1632" s="356" t="s">
        <v>32</v>
      </c>
      <c r="AC1632" s="356" t="s">
        <v>32</v>
      </c>
      <c r="AD1632" s="356" t="s">
        <v>32</v>
      </c>
      <c r="AE1632" s="356">
        <v>0.92</v>
      </c>
      <c r="AF1632" s="169">
        <v>1</v>
      </c>
      <c r="AG1632" s="169">
        <v>0.998019801980198</v>
      </c>
      <c r="AH1632" s="169">
        <v>0.993930197268589</v>
      </c>
      <c r="AI1632" s="169">
        <v>1</v>
      </c>
      <c r="AJ1632" s="356">
        <v>0.92</v>
      </c>
      <c r="AK1632" s="169" t="s">
        <v>32</v>
      </c>
      <c r="AL1632" s="169">
        <v>0.333333333333333</v>
      </c>
      <c r="AM1632" s="169" t="s">
        <v>32</v>
      </c>
      <c r="AN1632" s="169" t="s">
        <v>32</v>
      </c>
      <c r="AO1632" s="168">
        <v>0.99</v>
      </c>
      <c r="AP1632" s="358" t="s">
        <v>32</v>
      </c>
      <c r="AQ1632" s="358">
        <v>1</v>
      </c>
      <c r="AR1632" s="358" t="s">
        <v>32</v>
      </c>
      <c r="AS1632" s="359" t="s">
        <v>32</v>
      </c>
      <c r="AT1632" s="364">
        <v>0.110069253262963</v>
      </c>
      <c r="AU1632" s="361" t="s">
        <v>32</v>
      </c>
      <c r="AV1632" s="362" t="s">
        <v>32</v>
      </c>
      <c r="AW1632" s="362" t="s">
        <v>32</v>
      </c>
      <c r="AX1632" s="362" t="s">
        <v>32</v>
      </c>
      <c r="AY1632" s="142"/>
      <c r="AZ1632" s="140"/>
    </row>
    <row r="1633" spans="1:52">
      <c r="A1633" s="138"/>
      <c r="B1633" s="142"/>
      <c r="C1633" s="172" t="s">
        <v>2708</v>
      </c>
      <c r="D1633" s="166" t="s">
        <v>237</v>
      </c>
      <c r="E1633" s="166" t="s">
        <v>2709</v>
      </c>
      <c r="F1633" s="167" t="s">
        <v>3113</v>
      </c>
      <c r="G1633" s="178" t="s">
        <v>3114</v>
      </c>
      <c r="H1633" s="178" t="s">
        <v>3114</v>
      </c>
      <c r="I1633" s="178" t="s">
        <v>3114</v>
      </c>
      <c r="J1633" s="178" t="s">
        <v>3114</v>
      </c>
      <c r="K1633" s="168">
        <v>0.9</v>
      </c>
      <c r="L1633" s="169" t="s">
        <v>32</v>
      </c>
      <c r="M1633" s="169" t="s">
        <v>32</v>
      </c>
      <c r="N1633" s="170" t="s">
        <v>32</v>
      </c>
      <c r="O1633" s="170" t="s">
        <v>32</v>
      </c>
      <c r="P1633" s="356">
        <v>0.9</v>
      </c>
      <c r="Q1633" s="357" t="s">
        <v>32</v>
      </c>
      <c r="R1633" s="169" t="s">
        <v>32</v>
      </c>
      <c r="S1633" s="169" t="s">
        <v>32</v>
      </c>
      <c r="T1633" s="169" t="s">
        <v>32</v>
      </c>
      <c r="U1633" s="356">
        <v>0.9</v>
      </c>
      <c r="V1633" s="169" t="s">
        <v>32</v>
      </c>
      <c r="W1633" s="169" t="s">
        <v>32</v>
      </c>
      <c r="X1633" s="169" t="s">
        <v>32</v>
      </c>
      <c r="Y1633" s="169" t="s">
        <v>32</v>
      </c>
      <c r="Z1633" s="356">
        <v>0.92</v>
      </c>
      <c r="AA1633" s="356">
        <v>1</v>
      </c>
      <c r="AB1633" s="356" t="s">
        <v>32</v>
      </c>
      <c r="AC1633" s="356" t="s">
        <v>32</v>
      </c>
      <c r="AD1633" s="356">
        <v>1</v>
      </c>
      <c r="AE1633" s="356">
        <v>0.92</v>
      </c>
      <c r="AF1633" s="169">
        <v>0.881209503239741</v>
      </c>
      <c r="AG1633" s="169">
        <v>0.90528233151184</v>
      </c>
      <c r="AH1633" s="169">
        <v>0.90293453724605</v>
      </c>
      <c r="AI1633" s="169">
        <v>0.881209503239741</v>
      </c>
      <c r="AJ1633" s="356">
        <v>0.92</v>
      </c>
      <c r="AK1633" s="169">
        <v>1</v>
      </c>
      <c r="AL1633" s="169" t="s">
        <v>32</v>
      </c>
      <c r="AM1633" s="169" t="s">
        <v>32</v>
      </c>
      <c r="AN1633" s="169">
        <v>1</v>
      </c>
      <c r="AO1633" s="168">
        <v>0.99</v>
      </c>
      <c r="AP1633" s="358">
        <v>1</v>
      </c>
      <c r="AQ1633" s="358">
        <v>1</v>
      </c>
      <c r="AR1633" s="358">
        <v>1</v>
      </c>
      <c r="AS1633" s="359">
        <v>1</v>
      </c>
      <c r="AT1633" s="364">
        <v>0.110069253262963</v>
      </c>
      <c r="AU1633" s="361" t="s">
        <v>32</v>
      </c>
      <c r="AV1633" s="362" t="s">
        <v>32</v>
      </c>
      <c r="AW1633" s="362" t="s">
        <v>32</v>
      </c>
      <c r="AX1633" s="362" t="s">
        <v>32</v>
      </c>
      <c r="AY1633" s="142"/>
      <c r="AZ1633" s="140"/>
    </row>
    <row r="1634" spans="1:52">
      <c r="A1634" s="138"/>
      <c r="B1634" s="142"/>
      <c r="C1634" s="172" t="s">
        <v>2708</v>
      </c>
      <c r="D1634" s="166" t="s">
        <v>26</v>
      </c>
      <c r="E1634" s="166" t="s">
        <v>2709</v>
      </c>
      <c r="F1634" s="167" t="s">
        <v>3115</v>
      </c>
      <c r="G1634" s="178" t="s">
        <v>3116</v>
      </c>
      <c r="H1634" s="178" t="s">
        <v>3116</v>
      </c>
      <c r="I1634" s="178" t="s">
        <v>3116</v>
      </c>
      <c r="J1634" s="178" t="s">
        <v>3116</v>
      </c>
      <c r="K1634" s="168">
        <v>0.9</v>
      </c>
      <c r="L1634" s="169">
        <v>0.653846153846154</v>
      </c>
      <c r="M1634" s="169">
        <v>0.875</v>
      </c>
      <c r="N1634" s="170">
        <v>0.842105263157895</v>
      </c>
      <c r="O1634" s="170">
        <v>0.653846153846154</v>
      </c>
      <c r="P1634" s="356">
        <v>0.9</v>
      </c>
      <c r="Q1634" s="357">
        <v>0.953047775947282</v>
      </c>
      <c r="R1634" s="169">
        <v>0.63837872070931</v>
      </c>
      <c r="S1634" s="169">
        <v>0.961538461538462</v>
      </c>
      <c r="T1634" s="169">
        <v>0.953047775947282</v>
      </c>
      <c r="U1634" s="356">
        <v>0.9</v>
      </c>
      <c r="V1634" s="169">
        <v>0.459637561779242</v>
      </c>
      <c r="W1634" s="169">
        <v>0.58264724509183</v>
      </c>
      <c r="X1634" s="169">
        <v>0.505398110661269</v>
      </c>
      <c r="Y1634" s="169">
        <v>0.459637561779242</v>
      </c>
      <c r="Z1634" s="356">
        <v>0.92</v>
      </c>
      <c r="AA1634" s="356">
        <v>0.620176405733186</v>
      </c>
      <c r="AB1634" s="356">
        <v>0.437140509449466</v>
      </c>
      <c r="AC1634" s="356">
        <v>0.739217652958877</v>
      </c>
      <c r="AD1634" s="356">
        <v>0.620176405733186</v>
      </c>
      <c r="AE1634" s="356">
        <v>0.92</v>
      </c>
      <c r="AF1634" s="169">
        <v>1</v>
      </c>
      <c r="AG1634" s="169">
        <v>0.967741935483871</v>
      </c>
      <c r="AH1634" s="169">
        <v>0.976470588235294</v>
      </c>
      <c r="AI1634" s="169">
        <v>1</v>
      </c>
      <c r="AJ1634" s="356">
        <v>0.92</v>
      </c>
      <c r="AK1634" s="169">
        <v>0.683054736152081</v>
      </c>
      <c r="AL1634" s="169">
        <v>0.636266094420601</v>
      </c>
      <c r="AM1634" s="169">
        <v>0.791935483870968</v>
      </c>
      <c r="AN1634" s="169">
        <v>0.683054736152081</v>
      </c>
      <c r="AO1634" s="168">
        <v>0.99</v>
      </c>
      <c r="AP1634" s="358">
        <v>1</v>
      </c>
      <c r="AQ1634" s="358">
        <v>1</v>
      </c>
      <c r="AR1634" s="358">
        <v>1</v>
      </c>
      <c r="AS1634" s="359">
        <v>1</v>
      </c>
      <c r="AT1634" s="364">
        <v>0.110069253262963</v>
      </c>
      <c r="AU1634" s="361">
        <v>0.111111111111111</v>
      </c>
      <c r="AV1634" s="362">
        <v>0.08</v>
      </c>
      <c r="AW1634" s="362">
        <v>0.142857142857143</v>
      </c>
      <c r="AX1634" s="362">
        <v>0.111111111111111</v>
      </c>
      <c r="AY1634" s="142"/>
      <c r="AZ1634" s="140"/>
    </row>
    <row r="1635" spans="1:52">
      <c r="A1635" s="138"/>
      <c r="B1635" s="142"/>
      <c r="C1635" s="172" t="s">
        <v>2708</v>
      </c>
      <c r="D1635" s="166" t="s">
        <v>237</v>
      </c>
      <c r="E1635" s="166" t="s">
        <v>2709</v>
      </c>
      <c r="F1635" s="167" t="s">
        <v>3117</v>
      </c>
      <c r="G1635" s="178" t="s">
        <v>3118</v>
      </c>
      <c r="H1635" s="178" t="s">
        <v>3118</v>
      </c>
      <c r="I1635" s="178" t="s">
        <v>3118</v>
      </c>
      <c r="J1635" s="178" t="s">
        <v>3118</v>
      </c>
      <c r="K1635" s="168">
        <v>0.9</v>
      </c>
      <c r="L1635" s="169" t="s">
        <v>32</v>
      </c>
      <c r="M1635" s="169" t="s">
        <v>32</v>
      </c>
      <c r="N1635" s="170" t="s">
        <v>32</v>
      </c>
      <c r="O1635" s="170" t="s">
        <v>32</v>
      </c>
      <c r="P1635" s="356">
        <v>0.9</v>
      </c>
      <c r="Q1635" s="357" t="s">
        <v>32</v>
      </c>
      <c r="R1635" s="169" t="s">
        <v>32</v>
      </c>
      <c r="S1635" s="169">
        <v>0</v>
      </c>
      <c r="T1635" s="169" t="s">
        <v>32</v>
      </c>
      <c r="U1635" s="356">
        <v>0.9</v>
      </c>
      <c r="V1635" s="169" t="s">
        <v>32</v>
      </c>
      <c r="W1635" s="169" t="s">
        <v>32</v>
      </c>
      <c r="X1635" s="169">
        <v>1</v>
      </c>
      <c r="Y1635" s="169" t="s">
        <v>32</v>
      </c>
      <c r="Z1635" s="356">
        <v>0.92</v>
      </c>
      <c r="AA1635" s="356" t="s">
        <v>32</v>
      </c>
      <c r="AB1635" s="356" t="s">
        <v>32</v>
      </c>
      <c r="AC1635" s="356" t="s">
        <v>32</v>
      </c>
      <c r="AD1635" s="356" t="s">
        <v>32</v>
      </c>
      <c r="AE1635" s="356">
        <v>0.92</v>
      </c>
      <c r="AF1635" s="169">
        <v>1</v>
      </c>
      <c r="AG1635" s="169">
        <v>1</v>
      </c>
      <c r="AH1635" s="169">
        <v>1</v>
      </c>
      <c r="AI1635" s="169">
        <v>1</v>
      </c>
      <c r="AJ1635" s="356">
        <v>0.92</v>
      </c>
      <c r="AK1635" s="169" t="s">
        <v>32</v>
      </c>
      <c r="AL1635" s="169" t="s">
        <v>32</v>
      </c>
      <c r="AM1635" s="169">
        <v>1</v>
      </c>
      <c r="AN1635" s="169" t="s">
        <v>32</v>
      </c>
      <c r="AO1635" s="168">
        <v>0.99</v>
      </c>
      <c r="AP1635" s="358">
        <v>1</v>
      </c>
      <c r="AQ1635" s="358" t="s">
        <v>32</v>
      </c>
      <c r="AR1635" s="358">
        <v>1</v>
      </c>
      <c r="AS1635" s="359">
        <v>1</v>
      </c>
      <c r="AT1635" s="364">
        <v>0.110069253262963</v>
      </c>
      <c r="AU1635" s="361" t="s">
        <v>32</v>
      </c>
      <c r="AV1635" s="362" t="s">
        <v>32</v>
      </c>
      <c r="AW1635" s="362" t="s">
        <v>32</v>
      </c>
      <c r="AX1635" s="362" t="s">
        <v>32</v>
      </c>
      <c r="AY1635" s="142"/>
      <c r="AZ1635" s="140"/>
    </row>
    <row r="1636" spans="1:52">
      <c r="A1636" s="138"/>
      <c r="B1636" s="142"/>
      <c r="C1636" s="172" t="s">
        <v>2708</v>
      </c>
      <c r="D1636" s="166" t="s">
        <v>26</v>
      </c>
      <c r="E1636" s="166" t="s">
        <v>2709</v>
      </c>
      <c r="F1636" s="167" t="s">
        <v>3119</v>
      </c>
      <c r="G1636" s="178" t="s">
        <v>3120</v>
      </c>
      <c r="H1636" s="178" t="s">
        <v>3120</v>
      </c>
      <c r="I1636" s="178" t="s">
        <v>3120</v>
      </c>
      <c r="J1636" s="178" t="s">
        <v>3120</v>
      </c>
      <c r="K1636" s="168">
        <v>0.9</v>
      </c>
      <c r="L1636" s="169">
        <v>1</v>
      </c>
      <c r="M1636" s="169">
        <v>0.933333333333333</v>
      </c>
      <c r="N1636" s="170">
        <v>1</v>
      </c>
      <c r="O1636" s="170">
        <v>1</v>
      </c>
      <c r="P1636" s="356">
        <v>0.9</v>
      </c>
      <c r="Q1636" s="357">
        <v>0.994652406417112</v>
      </c>
      <c r="R1636" s="169">
        <v>0.992929292929293</v>
      </c>
      <c r="S1636" s="169">
        <v>0.99247311827957</v>
      </c>
      <c r="T1636" s="169">
        <v>0.994652406417112</v>
      </c>
      <c r="U1636" s="356">
        <v>0.9</v>
      </c>
      <c r="V1636" s="169">
        <v>0.926916221033868</v>
      </c>
      <c r="W1636" s="169">
        <v>0.86969696969697</v>
      </c>
      <c r="X1636" s="169">
        <v>0.927956989247312</v>
      </c>
      <c r="Y1636" s="169">
        <v>0.926916221033868</v>
      </c>
      <c r="Z1636" s="356">
        <v>0.92</v>
      </c>
      <c r="AA1636" s="356" t="s">
        <v>32</v>
      </c>
      <c r="AB1636" s="356" t="s">
        <v>32</v>
      </c>
      <c r="AC1636" s="356" t="s">
        <v>32</v>
      </c>
      <c r="AD1636" s="356" t="s">
        <v>32</v>
      </c>
      <c r="AE1636" s="356">
        <v>0.92</v>
      </c>
      <c r="AF1636" s="169">
        <v>1</v>
      </c>
      <c r="AG1636" s="169">
        <v>0.967213114754098</v>
      </c>
      <c r="AH1636" s="169">
        <v>0.920634920634921</v>
      </c>
      <c r="AI1636" s="169">
        <v>1</v>
      </c>
      <c r="AJ1636" s="356">
        <v>0.92</v>
      </c>
      <c r="AK1636" s="169">
        <v>0.955634427684117</v>
      </c>
      <c r="AL1636" s="169">
        <v>0.946464646464646</v>
      </c>
      <c r="AM1636" s="169">
        <v>0.960215053763441</v>
      </c>
      <c r="AN1636" s="169">
        <v>0.955634427684117</v>
      </c>
      <c r="AO1636" s="168">
        <v>0.99</v>
      </c>
      <c r="AP1636" s="358">
        <v>1</v>
      </c>
      <c r="AQ1636" s="358">
        <v>1</v>
      </c>
      <c r="AR1636" s="358">
        <v>1</v>
      </c>
      <c r="AS1636" s="359">
        <v>1</v>
      </c>
      <c r="AT1636" s="364">
        <v>0.110069253262963</v>
      </c>
      <c r="AU1636" s="361">
        <v>0.0740740740740741</v>
      </c>
      <c r="AV1636" s="362">
        <v>0.0845070422535211</v>
      </c>
      <c r="AW1636" s="362">
        <v>0.0232558139534884</v>
      </c>
      <c r="AX1636" s="362">
        <v>0.0740740740740741</v>
      </c>
      <c r="AY1636" s="142"/>
      <c r="AZ1636" s="140"/>
    </row>
    <row r="1637" spans="1:52">
      <c r="A1637" s="138"/>
      <c r="B1637" s="142"/>
      <c r="C1637" s="172" t="s">
        <v>2708</v>
      </c>
      <c r="D1637" s="166" t="s">
        <v>26</v>
      </c>
      <c r="E1637" s="166" t="s">
        <v>2709</v>
      </c>
      <c r="F1637" s="167" t="s">
        <v>3121</v>
      </c>
      <c r="G1637" s="178" t="s">
        <v>3122</v>
      </c>
      <c r="H1637" s="178" t="s">
        <v>3122</v>
      </c>
      <c r="I1637" s="178" t="s">
        <v>3122</v>
      </c>
      <c r="J1637" s="178" t="s">
        <v>3122</v>
      </c>
      <c r="K1637" s="168">
        <v>0.9</v>
      </c>
      <c r="L1637" s="169">
        <v>0.80952380952381</v>
      </c>
      <c r="M1637" s="169">
        <v>0.909090909090909</v>
      </c>
      <c r="N1637" s="170">
        <v>0.96</v>
      </c>
      <c r="O1637" s="170">
        <v>0.80952380952381</v>
      </c>
      <c r="P1637" s="356">
        <v>0.9</v>
      </c>
      <c r="Q1637" s="357">
        <v>0.978070175438597</v>
      </c>
      <c r="R1637" s="169">
        <v>0.988721804511278</v>
      </c>
      <c r="S1637" s="169">
        <v>0.987303506650544</v>
      </c>
      <c r="T1637" s="169">
        <v>0.978070175438597</v>
      </c>
      <c r="U1637" s="356">
        <v>0.9</v>
      </c>
      <c r="V1637" s="169">
        <v>0.614912280701754</v>
      </c>
      <c r="W1637" s="169">
        <v>0.666040100250627</v>
      </c>
      <c r="X1637" s="169">
        <v>0.712817412333736</v>
      </c>
      <c r="Y1637" s="169">
        <v>0.614912280701754</v>
      </c>
      <c r="Z1637" s="356">
        <v>0.92</v>
      </c>
      <c r="AA1637" s="356">
        <v>0.846318036286019</v>
      </c>
      <c r="AB1637" s="356">
        <v>0.850793650793651</v>
      </c>
      <c r="AC1637" s="356">
        <v>0.860287081339713</v>
      </c>
      <c r="AD1637" s="356">
        <v>0.846318036286019</v>
      </c>
      <c r="AE1637" s="356">
        <v>0.92</v>
      </c>
      <c r="AF1637" s="169">
        <v>1</v>
      </c>
      <c r="AG1637" s="169">
        <v>1</v>
      </c>
      <c r="AH1637" s="169">
        <v>0.992125984251969</v>
      </c>
      <c r="AI1637" s="169">
        <v>1</v>
      </c>
      <c r="AJ1637" s="356">
        <v>0.92</v>
      </c>
      <c r="AK1637" s="169">
        <v>0.874463164849686</v>
      </c>
      <c r="AL1637" s="169">
        <v>0.904761904761905</v>
      </c>
      <c r="AM1637" s="169">
        <v>0.907002593553168</v>
      </c>
      <c r="AN1637" s="169">
        <v>0.874463164849686</v>
      </c>
      <c r="AO1637" s="168">
        <v>0.99</v>
      </c>
      <c r="AP1637" s="358">
        <v>1</v>
      </c>
      <c r="AQ1637" s="358">
        <v>1</v>
      </c>
      <c r="AR1637" s="358">
        <v>1</v>
      </c>
      <c r="AS1637" s="359">
        <v>1</v>
      </c>
      <c r="AT1637" s="364">
        <v>0.110069253262963</v>
      </c>
      <c r="AU1637" s="361">
        <v>0</v>
      </c>
      <c r="AV1637" s="362">
        <v>0</v>
      </c>
      <c r="AW1637" s="362">
        <v>0</v>
      </c>
      <c r="AX1637" s="362">
        <v>0</v>
      </c>
      <c r="AY1637" s="142"/>
      <c r="AZ1637" s="140"/>
    </row>
    <row r="1638" spans="1:52">
      <c r="A1638" s="138"/>
      <c r="B1638" s="142"/>
      <c r="C1638" s="172" t="s">
        <v>2708</v>
      </c>
      <c r="D1638" s="166" t="s">
        <v>26</v>
      </c>
      <c r="E1638" s="166" t="s">
        <v>2709</v>
      </c>
      <c r="F1638" s="167" t="s">
        <v>3123</v>
      </c>
      <c r="G1638" s="178" t="s">
        <v>3124</v>
      </c>
      <c r="H1638" s="178" t="s">
        <v>3124</v>
      </c>
      <c r="I1638" s="178" t="s">
        <v>3124</v>
      </c>
      <c r="J1638" s="178" t="s">
        <v>3124</v>
      </c>
      <c r="K1638" s="168">
        <v>0.9</v>
      </c>
      <c r="L1638" s="169">
        <v>1</v>
      </c>
      <c r="M1638" s="169">
        <v>0.96969696969697</v>
      </c>
      <c r="N1638" s="170">
        <v>1</v>
      </c>
      <c r="O1638" s="170">
        <v>1</v>
      </c>
      <c r="P1638" s="356">
        <v>0.9</v>
      </c>
      <c r="Q1638" s="357">
        <v>0.971563981042654</v>
      </c>
      <c r="R1638" s="169">
        <v>0.981532147742818</v>
      </c>
      <c r="S1638" s="169">
        <v>0.922462030375699</v>
      </c>
      <c r="T1638" s="169">
        <v>0.971563981042654</v>
      </c>
      <c r="U1638" s="356">
        <v>0.9</v>
      </c>
      <c r="V1638" s="169">
        <v>0.923493568043331</v>
      </c>
      <c r="W1638" s="169">
        <v>0.955540355677155</v>
      </c>
      <c r="X1638" s="169">
        <v>0.885691446842526</v>
      </c>
      <c r="Y1638" s="169">
        <v>0.923493568043331</v>
      </c>
      <c r="Z1638" s="356">
        <v>0.92</v>
      </c>
      <c r="AA1638" s="356">
        <v>0.924768518518518</v>
      </c>
      <c r="AB1638" s="356">
        <v>0.947368421052632</v>
      </c>
      <c r="AC1638" s="356">
        <v>0.807037457434733</v>
      </c>
      <c r="AD1638" s="356">
        <v>0.924768518518518</v>
      </c>
      <c r="AE1638" s="356">
        <v>0.92</v>
      </c>
      <c r="AF1638" s="169">
        <v>0.970149253731343</v>
      </c>
      <c r="AG1638" s="169">
        <v>1</v>
      </c>
      <c r="AH1638" s="169">
        <v>1</v>
      </c>
      <c r="AI1638" s="169">
        <v>0.970149253731343</v>
      </c>
      <c r="AJ1638" s="356">
        <v>0.92</v>
      </c>
      <c r="AK1638" s="169">
        <v>0.95602049530316</v>
      </c>
      <c r="AL1638" s="169">
        <v>0.96398219344395</v>
      </c>
      <c r="AM1638" s="169">
        <v>0.887535145267104</v>
      </c>
      <c r="AN1638" s="169">
        <v>0.95602049530316</v>
      </c>
      <c r="AO1638" s="168">
        <v>0.99</v>
      </c>
      <c r="AP1638" s="358" t="s">
        <v>32</v>
      </c>
      <c r="AQ1638" s="358">
        <v>1</v>
      </c>
      <c r="AR1638" s="358" t="s">
        <v>32</v>
      </c>
      <c r="AS1638" s="359" t="s">
        <v>32</v>
      </c>
      <c r="AT1638" s="364">
        <v>0.110069253262963</v>
      </c>
      <c r="AU1638" s="361">
        <v>0.0543478260869565</v>
      </c>
      <c r="AV1638" s="362">
        <v>0.107142857142857</v>
      </c>
      <c r="AW1638" s="362">
        <v>0.0108695652173913</v>
      </c>
      <c r="AX1638" s="362">
        <v>0.0543478260869565</v>
      </c>
      <c r="AY1638" s="142"/>
      <c r="AZ1638" s="140"/>
    </row>
    <row r="1639" spans="1:52">
      <c r="A1639" s="138"/>
      <c r="B1639" s="142"/>
      <c r="C1639" s="172" t="s">
        <v>2708</v>
      </c>
      <c r="D1639" s="166" t="s">
        <v>26</v>
      </c>
      <c r="E1639" s="166" t="s">
        <v>2709</v>
      </c>
      <c r="F1639" s="167" t="s">
        <v>3125</v>
      </c>
      <c r="G1639" s="178" t="s">
        <v>3126</v>
      </c>
      <c r="H1639" s="178" t="s">
        <v>3126</v>
      </c>
      <c r="I1639" s="178" t="s">
        <v>3126</v>
      </c>
      <c r="J1639" s="178" t="s">
        <v>3126</v>
      </c>
      <c r="K1639" s="168">
        <v>0.9</v>
      </c>
      <c r="L1639" s="169">
        <v>1</v>
      </c>
      <c r="M1639" s="169">
        <v>0.958333333333333</v>
      </c>
      <c r="N1639" s="170">
        <v>1</v>
      </c>
      <c r="O1639" s="170">
        <v>1</v>
      </c>
      <c r="P1639" s="356">
        <v>0.9</v>
      </c>
      <c r="Q1639" s="357">
        <v>0.955641272902604</v>
      </c>
      <c r="R1639" s="169">
        <v>0.958066107548101</v>
      </c>
      <c r="S1639" s="169">
        <v>0.918410041841004</v>
      </c>
      <c r="T1639" s="169">
        <v>0.955641272902604</v>
      </c>
      <c r="U1639" s="356">
        <v>0.9</v>
      </c>
      <c r="V1639" s="169">
        <v>0.908389585342334</v>
      </c>
      <c r="W1639" s="169">
        <v>0.913665515540207</v>
      </c>
      <c r="X1639" s="169">
        <v>0.915620641562064</v>
      </c>
      <c r="Y1639" s="169">
        <v>0.908389585342334</v>
      </c>
      <c r="Z1639" s="356">
        <v>0.92</v>
      </c>
      <c r="AA1639" s="356" t="s">
        <v>32</v>
      </c>
      <c r="AB1639" s="356">
        <v>0</v>
      </c>
      <c r="AC1639" s="356">
        <v>0</v>
      </c>
      <c r="AD1639" s="356" t="s">
        <v>32</v>
      </c>
      <c r="AE1639" s="356">
        <v>0.92</v>
      </c>
      <c r="AF1639" s="169">
        <v>1</v>
      </c>
      <c r="AG1639" s="169">
        <v>1</v>
      </c>
      <c r="AH1639" s="169">
        <v>0.991935483870968</v>
      </c>
      <c r="AI1639" s="169">
        <v>1</v>
      </c>
      <c r="AJ1639" s="356">
        <v>0.92</v>
      </c>
      <c r="AK1639" s="169">
        <v>0.941686746987952</v>
      </c>
      <c r="AL1639" s="169">
        <v>0.940125543215838</v>
      </c>
      <c r="AM1639" s="169">
        <v>0.954070981210856</v>
      </c>
      <c r="AN1639" s="169">
        <v>0.941686746987952</v>
      </c>
      <c r="AO1639" s="168">
        <v>0.99</v>
      </c>
      <c r="AP1639" s="358" t="s">
        <v>32</v>
      </c>
      <c r="AQ1639" s="358" t="s">
        <v>32</v>
      </c>
      <c r="AR1639" s="358" t="s">
        <v>32</v>
      </c>
      <c r="AS1639" s="359" t="s">
        <v>32</v>
      </c>
      <c r="AT1639" s="364">
        <v>0.110069253262963</v>
      </c>
      <c r="AU1639" s="361">
        <v>0.0933333333333333</v>
      </c>
      <c r="AV1639" s="362">
        <v>0.0769230769230769</v>
      </c>
      <c r="AW1639" s="362">
        <v>0.021505376344086</v>
      </c>
      <c r="AX1639" s="362">
        <v>0.0933333333333333</v>
      </c>
      <c r="AY1639" s="142"/>
      <c r="AZ1639" s="140"/>
    </row>
    <row r="1640" spans="1:52">
      <c r="A1640" s="138"/>
      <c r="B1640" s="142"/>
      <c r="C1640" s="172" t="s">
        <v>2708</v>
      </c>
      <c r="D1640" s="166" t="s">
        <v>26</v>
      </c>
      <c r="E1640" s="166" t="s">
        <v>2709</v>
      </c>
      <c r="F1640" s="167" t="s">
        <v>3127</v>
      </c>
      <c r="G1640" s="178" t="s">
        <v>3128</v>
      </c>
      <c r="H1640" s="178" t="s">
        <v>3128</v>
      </c>
      <c r="I1640" s="178" t="s">
        <v>3128</v>
      </c>
      <c r="J1640" s="178" t="s">
        <v>3128</v>
      </c>
      <c r="K1640" s="168">
        <v>0.9</v>
      </c>
      <c r="L1640" s="169">
        <v>0.878048780487805</v>
      </c>
      <c r="M1640" s="169">
        <v>0.902439024390244</v>
      </c>
      <c r="N1640" s="170">
        <v>0.945945945945946</v>
      </c>
      <c r="O1640" s="170">
        <v>0.878048780487805</v>
      </c>
      <c r="P1640" s="356">
        <v>0.9</v>
      </c>
      <c r="Q1640" s="357">
        <v>0.97436810252759</v>
      </c>
      <c r="R1640" s="169">
        <v>0.952281435040056</v>
      </c>
      <c r="S1640" s="169">
        <v>0.9352</v>
      </c>
      <c r="T1640" s="169">
        <v>0.97436810252759</v>
      </c>
      <c r="U1640" s="356">
        <v>0.9</v>
      </c>
      <c r="V1640" s="169">
        <v>0.944108223567106</v>
      </c>
      <c r="W1640" s="169">
        <v>0.939045628700801</v>
      </c>
      <c r="X1640" s="169">
        <v>0.9544</v>
      </c>
      <c r="Y1640" s="169">
        <v>0.944108223567106</v>
      </c>
      <c r="Z1640" s="356">
        <v>0.92</v>
      </c>
      <c r="AA1640" s="356">
        <v>0</v>
      </c>
      <c r="AB1640" s="356">
        <v>0</v>
      </c>
      <c r="AC1640" s="356">
        <v>0</v>
      </c>
      <c r="AD1640" s="356">
        <v>0</v>
      </c>
      <c r="AE1640" s="356">
        <v>0.92</v>
      </c>
      <c r="AF1640" s="169">
        <v>0.818181818181818</v>
      </c>
      <c r="AG1640" s="169">
        <v>0.833333333333333</v>
      </c>
      <c r="AH1640" s="169">
        <v>0.459459459459459</v>
      </c>
      <c r="AI1640" s="169">
        <v>0.818181818181818</v>
      </c>
      <c r="AJ1640" s="356">
        <v>0.92</v>
      </c>
      <c r="AK1640" s="169">
        <v>0.952633439377872</v>
      </c>
      <c r="AL1640" s="169">
        <v>0.965901183020181</v>
      </c>
      <c r="AM1640" s="169">
        <v>0.972022382094325</v>
      </c>
      <c r="AN1640" s="169">
        <v>0.952633439377872</v>
      </c>
      <c r="AO1640" s="168">
        <v>0.99</v>
      </c>
      <c r="AP1640" s="358">
        <v>1</v>
      </c>
      <c r="AQ1640" s="358">
        <v>1</v>
      </c>
      <c r="AR1640" s="358">
        <v>1</v>
      </c>
      <c r="AS1640" s="359">
        <v>1</v>
      </c>
      <c r="AT1640" s="364">
        <v>0.110069253262963</v>
      </c>
      <c r="AU1640" s="361">
        <v>0</v>
      </c>
      <c r="AV1640" s="362">
        <v>0</v>
      </c>
      <c r="AW1640" s="362">
        <v>0.157894736842105</v>
      </c>
      <c r="AX1640" s="362">
        <v>0</v>
      </c>
      <c r="AY1640" s="142"/>
      <c r="AZ1640" s="140"/>
    </row>
    <row r="1641" spans="1:52">
      <c r="A1641" s="138"/>
      <c r="B1641" s="142"/>
      <c r="C1641" s="172" t="s">
        <v>2708</v>
      </c>
      <c r="D1641" s="166" t="s">
        <v>26</v>
      </c>
      <c r="E1641" s="166" t="s">
        <v>2709</v>
      </c>
      <c r="F1641" s="167" t="s">
        <v>3129</v>
      </c>
      <c r="G1641" s="178" t="s">
        <v>3130</v>
      </c>
      <c r="H1641" s="178" t="s">
        <v>3130</v>
      </c>
      <c r="I1641" s="178" t="s">
        <v>3130</v>
      </c>
      <c r="J1641" s="178" t="s">
        <v>3130</v>
      </c>
      <c r="K1641" s="168">
        <v>0.9</v>
      </c>
      <c r="L1641" s="169">
        <v>0.961538461538462</v>
      </c>
      <c r="M1641" s="169">
        <v>1</v>
      </c>
      <c r="N1641" s="170">
        <v>0.92</v>
      </c>
      <c r="O1641" s="170">
        <v>0.961538461538462</v>
      </c>
      <c r="P1641" s="356">
        <v>0.9</v>
      </c>
      <c r="Q1641" s="357">
        <v>0.967799642218247</v>
      </c>
      <c r="R1641" s="169">
        <v>0.958074534161491</v>
      </c>
      <c r="S1641" s="169">
        <v>0.92694904849601</v>
      </c>
      <c r="T1641" s="169">
        <v>0.967799642218247</v>
      </c>
      <c r="U1641" s="356">
        <v>0.9</v>
      </c>
      <c r="V1641" s="169">
        <v>0.84525939177102</v>
      </c>
      <c r="W1641" s="169">
        <v>0.823757763975155</v>
      </c>
      <c r="X1641" s="169">
        <v>0.794352363413137</v>
      </c>
      <c r="Y1641" s="169">
        <v>0.84525939177102</v>
      </c>
      <c r="Z1641" s="356">
        <v>0.92</v>
      </c>
      <c r="AA1641" s="356">
        <v>0.911602209944751</v>
      </c>
      <c r="AB1641" s="356">
        <v>0.908722109533469</v>
      </c>
      <c r="AC1641" s="356">
        <v>0.873048907388137</v>
      </c>
      <c r="AD1641" s="356">
        <v>0.911602209944751</v>
      </c>
      <c r="AE1641" s="356">
        <v>0.92</v>
      </c>
      <c r="AF1641" s="169">
        <v>0.917073170731707</v>
      </c>
      <c r="AG1641" s="169">
        <v>0.829457364341085</v>
      </c>
      <c r="AH1641" s="169">
        <v>0.948148148148148</v>
      </c>
      <c r="AI1641" s="169">
        <v>0.917073170731707</v>
      </c>
      <c r="AJ1641" s="356">
        <v>0.92</v>
      </c>
      <c r="AK1641" s="169">
        <v>0.922657580919932</v>
      </c>
      <c r="AL1641" s="169">
        <v>0.93051890941073</v>
      </c>
      <c r="AM1641" s="169">
        <v>0.916988416988417</v>
      </c>
      <c r="AN1641" s="169">
        <v>0.922657580919932</v>
      </c>
      <c r="AO1641" s="168">
        <v>0.99</v>
      </c>
      <c r="AP1641" s="358">
        <v>1</v>
      </c>
      <c r="AQ1641" s="358">
        <v>1</v>
      </c>
      <c r="AR1641" s="358">
        <v>1</v>
      </c>
      <c r="AS1641" s="359">
        <v>1</v>
      </c>
      <c r="AT1641" s="364">
        <v>0.110069253262963</v>
      </c>
      <c r="AU1641" s="361">
        <v>0.1</v>
      </c>
      <c r="AV1641" s="362">
        <v>0.3</v>
      </c>
      <c r="AW1641" s="362">
        <v>0.238095238095238</v>
      </c>
      <c r="AX1641" s="362">
        <v>0.1</v>
      </c>
      <c r="AY1641" s="142"/>
      <c r="AZ1641" s="140"/>
    </row>
    <row r="1642" spans="1:52">
      <c r="A1642" s="138"/>
      <c r="B1642" s="142"/>
      <c r="C1642" s="172" t="s">
        <v>2708</v>
      </c>
      <c r="D1642" s="166" t="s">
        <v>26</v>
      </c>
      <c r="E1642" s="166" t="s">
        <v>2709</v>
      </c>
      <c r="F1642" s="167" t="s">
        <v>3131</v>
      </c>
      <c r="G1642" s="178" t="s">
        <v>3132</v>
      </c>
      <c r="H1642" s="178" t="s">
        <v>3132</v>
      </c>
      <c r="I1642" s="178" t="s">
        <v>3132</v>
      </c>
      <c r="J1642" s="178" t="s">
        <v>3132</v>
      </c>
      <c r="K1642" s="168">
        <v>0.9</v>
      </c>
      <c r="L1642" s="169">
        <v>1</v>
      </c>
      <c r="M1642" s="169">
        <v>1</v>
      </c>
      <c r="N1642" s="170">
        <v>1</v>
      </c>
      <c r="O1642" s="170">
        <v>1</v>
      </c>
      <c r="P1642" s="356">
        <v>0.9</v>
      </c>
      <c r="Q1642" s="357">
        <v>0.87707468879668</v>
      </c>
      <c r="R1642" s="169">
        <v>0.860277653381102</v>
      </c>
      <c r="S1642" s="169">
        <v>0.941320293398533</v>
      </c>
      <c r="T1642" s="169">
        <v>0.87707468879668</v>
      </c>
      <c r="U1642" s="356">
        <v>0.9</v>
      </c>
      <c r="V1642" s="169">
        <v>0.83246887966805</v>
      </c>
      <c r="W1642" s="169">
        <v>0.83564711150918</v>
      </c>
      <c r="X1642" s="169">
        <v>0.854767726161369</v>
      </c>
      <c r="Y1642" s="169">
        <v>0.83246887966805</v>
      </c>
      <c r="Z1642" s="356">
        <v>0.92</v>
      </c>
      <c r="AA1642" s="356">
        <v>0.666666666666667</v>
      </c>
      <c r="AB1642" s="356" t="s">
        <v>32</v>
      </c>
      <c r="AC1642" s="356">
        <v>0</v>
      </c>
      <c r="AD1642" s="356">
        <v>0.666666666666667</v>
      </c>
      <c r="AE1642" s="356">
        <v>0.92</v>
      </c>
      <c r="AF1642" s="169">
        <v>0.337962962962963</v>
      </c>
      <c r="AG1642" s="169">
        <v>0.987730061349693</v>
      </c>
      <c r="AH1642" s="169">
        <v>0.992</v>
      </c>
      <c r="AI1642" s="169">
        <v>0.337962962962963</v>
      </c>
      <c r="AJ1642" s="356">
        <v>0.92</v>
      </c>
      <c r="AK1642" s="169">
        <v>0.945191313340228</v>
      </c>
      <c r="AL1642" s="169">
        <v>0.939543215405284</v>
      </c>
      <c r="AM1642" s="169">
        <v>0.939912066438691</v>
      </c>
      <c r="AN1642" s="169">
        <v>0.945191313340228</v>
      </c>
      <c r="AO1642" s="168">
        <v>0.99</v>
      </c>
      <c r="AP1642" s="358" t="s">
        <v>32</v>
      </c>
      <c r="AQ1642" s="358">
        <v>1</v>
      </c>
      <c r="AR1642" s="358">
        <v>1</v>
      </c>
      <c r="AS1642" s="359" t="s">
        <v>32</v>
      </c>
      <c r="AT1642" s="364">
        <v>0.110069253262963</v>
      </c>
      <c r="AU1642" s="361">
        <v>0</v>
      </c>
      <c r="AV1642" s="362">
        <v>0.133333333333333</v>
      </c>
      <c r="AW1642" s="362">
        <v>0</v>
      </c>
      <c r="AX1642" s="362">
        <v>0</v>
      </c>
      <c r="AY1642" s="142"/>
      <c r="AZ1642" s="140"/>
    </row>
    <row r="1643" spans="1:52">
      <c r="A1643" s="138"/>
      <c r="B1643" s="142"/>
      <c r="C1643" s="172" t="s">
        <v>2708</v>
      </c>
      <c r="D1643" s="166" t="s">
        <v>26</v>
      </c>
      <c r="E1643" s="166" t="s">
        <v>2709</v>
      </c>
      <c r="F1643" s="167" t="s">
        <v>3133</v>
      </c>
      <c r="G1643" s="178" t="s">
        <v>3134</v>
      </c>
      <c r="H1643" s="178" t="s">
        <v>3134</v>
      </c>
      <c r="I1643" s="178" t="s">
        <v>3134</v>
      </c>
      <c r="J1643" s="178" t="s">
        <v>3134</v>
      </c>
      <c r="K1643" s="168">
        <v>0.9</v>
      </c>
      <c r="L1643" s="169">
        <v>1</v>
      </c>
      <c r="M1643" s="169">
        <v>1</v>
      </c>
      <c r="N1643" s="170">
        <v>1</v>
      </c>
      <c r="O1643" s="170">
        <v>1</v>
      </c>
      <c r="P1643" s="356">
        <v>0.9</v>
      </c>
      <c r="Q1643" s="357">
        <v>0.983379501385042</v>
      </c>
      <c r="R1643" s="169">
        <v>0.995405819295559</v>
      </c>
      <c r="S1643" s="169">
        <v>0.996</v>
      </c>
      <c r="T1643" s="169">
        <v>0.983379501385042</v>
      </c>
      <c r="U1643" s="356">
        <v>0.9</v>
      </c>
      <c r="V1643" s="169">
        <v>0.906509695290859</v>
      </c>
      <c r="W1643" s="169">
        <v>0.911179173047473</v>
      </c>
      <c r="X1643" s="169">
        <v>0.9272</v>
      </c>
      <c r="Y1643" s="169">
        <v>0.906509695290859</v>
      </c>
      <c r="Z1643" s="356">
        <v>0.92</v>
      </c>
      <c r="AA1643" s="356" t="s">
        <v>32</v>
      </c>
      <c r="AB1643" s="356" t="s">
        <v>32</v>
      </c>
      <c r="AC1643" s="356" t="s">
        <v>32</v>
      </c>
      <c r="AD1643" s="356" t="s">
        <v>32</v>
      </c>
      <c r="AE1643" s="356">
        <v>0.92</v>
      </c>
      <c r="AF1643" s="169">
        <v>1</v>
      </c>
      <c r="AG1643" s="169">
        <v>0.990566037735849</v>
      </c>
      <c r="AH1643" s="169">
        <v>1</v>
      </c>
      <c r="AI1643" s="169">
        <v>1</v>
      </c>
      <c r="AJ1643" s="356">
        <v>0.92</v>
      </c>
      <c r="AK1643" s="169">
        <v>0.950899031811895</v>
      </c>
      <c r="AL1643" s="169">
        <v>0.948698315467075</v>
      </c>
      <c r="AM1643" s="169">
        <v>0.9688</v>
      </c>
      <c r="AN1643" s="169">
        <v>0.950899031811895</v>
      </c>
      <c r="AO1643" s="168">
        <v>0.99</v>
      </c>
      <c r="AP1643" s="358">
        <v>1</v>
      </c>
      <c r="AQ1643" s="358">
        <v>1</v>
      </c>
      <c r="AR1643" s="358">
        <v>1</v>
      </c>
      <c r="AS1643" s="359">
        <v>1</v>
      </c>
      <c r="AT1643" s="364">
        <v>0.110069253262963</v>
      </c>
      <c r="AU1643" s="361">
        <v>0.125</v>
      </c>
      <c r="AV1643" s="362">
        <v>0.2</v>
      </c>
      <c r="AW1643" s="362">
        <v>0.0769230769230769</v>
      </c>
      <c r="AX1643" s="362">
        <v>0.125</v>
      </c>
      <c r="AY1643" s="142"/>
      <c r="AZ1643" s="140"/>
    </row>
    <row r="1644" spans="1:52">
      <c r="A1644" s="138"/>
      <c r="B1644" s="142"/>
      <c r="C1644" s="172" t="s">
        <v>2708</v>
      </c>
      <c r="D1644" s="166" t="s">
        <v>26</v>
      </c>
      <c r="E1644" s="166" t="s">
        <v>2709</v>
      </c>
      <c r="F1644" s="167" t="s">
        <v>3135</v>
      </c>
      <c r="G1644" s="178" t="s">
        <v>3136</v>
      </c>
      <c r="H1644" s="178" t="s">
        <v>3136</v>
      </c>
      <c r="I1644" s="178" t="s">
        <v>3136</v>
      </c>
      <c r="J1644" s="178" t="s">
        <v>3136</v>
      </c>
      <c r="K1644" s="168">
        <v>0.9</v>
      </c>
      <c r="L1644" s="169">
        <v>0.977777777777778</v>
      </c>
      <c r="M1644" s="169">
        <v>0.925</v>
      </c>
      <c r="N1644" s="170">
        <v>0.953488372093023</v>
      </c>
      <c r="O1644" s="170">
        <v>0.977777777777778</v>
      </c>
      <c r="P1644" s="356">
        <v>0.9</v>
      </c>
      <c r="Q1644" s="357">
        <v>0.952407458947954</v>
      </c>
      <c r="R1644" s="169">
        <v>0.932907348242812</v>
      </c>
      <c r="S1644" s="169">
        <v>0.950219619326501</v>
      </c>
      <c r="T1644" s="169">
        <v>0.952407458947954</v>
      </c>
      <c r="U1644" s="356">
        <v>0.9</v>
      </c>
      <c r="V1644" s="169">
        <v>0.863345393821319</v>
      </c>
      <c r="W1644" s="169">
        <v>0.851757188498403</v>
      </c>
      <c r="X1644" s="169">
        <v>0.883235724743777</v>
      </c>
      <c r="Y1644" s="169">
        <v>0.863345393821319</v>
      </c>
      <c r="Z1644" s="356">
        <v>0.92</v>
      </c>
      <c r="AA1644" s="356" t="s">
        <v>32</v>
      </c>
      <c r="AB1644" s="356" t="s">
        <v>32</v>
      </c>
      <c r="AC1644" s="356" t="s">
        <v>32</v>
      </c>
      <c r="AD1644" s="356" t="s">
        <v>32</v>
      </c>
      <c r="AE1644" s="356">
        <v>0.92</v>
      </c>
      <c r="AF1644" s="169">
        <v>0.987234042553191</v>
      </c>
      <c r="AG1644" s="169">
        <v>0.886509635974304</v>
      </c>
      <c r="AH1644" s="169">
        <v>0.930973451327434</v>
      </c>
      <c r="AI1644" s="169">
        <v>0.987234042553191</v>
      </c>
      <c r="AJ1644" s="356">
        <v>0.92</v>
      </c>
      <c r="AK1644" s="169">
        <v>0.923501795084231</v>
      </c>
      <c r="AL1644" s="169">
        <v>0.914376996805112</v>
      </c>
      <c r="AM1644" s="169">
        <v>0.938506588579795</v>
      </c>
      <c r="AN1644" s="169">
        <v>0.923501795084231</v>
      </c>
      <c r="AO1644" s="168">
        <v>0.99</v>
      </c>
      <c r="AP1644" s="358">
        <v>1</v>
      </c>
      <c r="AQ1644" s="358">
        <v>1</v>
      </c>
      <c r="AR1644" s="358">
        <v>1</v>
      </c>
      <c r="AS1644" s="359">
        <v>1</v>
      </c>
      <c r="AT1644" s="364">
        <v>0.110069253262963</v>
      </c>
      <c r="AU1644" s="361">
        <v>0</v>
      </c>
      <c r="AV1644" s="362">
        <v>0</v>
      </c>
      <c r="AW1644" s="362">
        <v>0</v>
      </c>
      <c r="AX1644" s="362">
        <v>0</v>
      </c>
      <c r="AY1644" s="142"/>
      <c r="AZ1644" s="140"/>
    </row>
    <row r="1645" spans="1:52">
      <c r="A1645" s="138"/>
      <c r="B1645" s="142"/>
      <c r="C1645" s="172" t="s">
        <v>2708</v>
      </c>
      <c r="D1645" s="166" t="s">
        <v>26</v>
      </c>
      <c r="E1645" s="166" t="s">
        <v>2709</v>
      </c>
      <c r="F1645" s="167" t="s">
        <v>3137</v>
      </c>
      <c r="G1645" s="178" t="s">
        <v>3138</v>
      </c>
      <c r="H1645" s="178" t="s">
        <v>3138</v>
      </c>
      <c r="I1645" s="178" t="s">
        <v>3138</v>
      </c>
      <c r="J1645" s="178" t="s">
        <v>3138</v>
      </c>
      <c r="K1645" s="168">
        <v>0.9</v>
      </c>
      <c r="L1645" s="169">
        <v>1</v>
      </c>
      <c r="M1645" s="169">
        <v>1</v>
      </c>
      <c r="N1645" s="170">
        <v>1</v>
      </c>
      <c r="O1645" s="170">
        <v>1</v>
      </c>
      <c r="P1645" s="356">
        <v>0.9</v>
      </c>
      <c r="Q1645" s="357">
        <v>0.992177314211212</v>
      </c>
      <c r="R1645" s="169">
        <v>0.984577114427861</v>
      </c>
      <c r="S1645" s="169">
        <v>0.992831541218638</v>
      </c>
      <c r="T1645" s="169">
        <v>0.992177314211212</v>
      </c>
      <c r="U1645" s="356">
        <v>0.9</v>
      </c>
      <c r="V1645" s="169">
        <v>0.895697522816167</v>
      </c>
      <c r="W1645" s="169">
        <v>0.88407960199005</v>
      </c>
      <c r="X1645" s="169">
        <v>0.887096774193548</v>
      </c>
      <c r="Y1645" s="169">
        <v>0.895697522816167</v>
      </c>
      <c r="Z1645" s="356">
        <v>0.92</v>
      </c>
      <c r="AA1645" s="356" t="s">
        <v>32</v>
      </c>
      <c r="AB1645" s="356" t="s">
        <v>32</v>
      </c>
      <c r="AC1645" s="356" t="s">
        <v>32</v>
      </c>
      <c r="AD1645" s="356" t="s">
        <v>32</v>
      </c>
      <c r="AE1645" s="356">
        <v>0.92</v>
      </c>
      <c r="AF1645" s="169">
        <v>1</v>
      </c>
      <c r="AG1645" s="169">
        <v>0.94047619047619</v>
      </c>
      <c r="AH1645" s="169">
        <v>0.718918918918919</v>
      </c>
      <c r="AI1645" s="169">
        <v>1</v>
      </c>
      <c r="AJ1645" s="356">
        <v>0.92</v>
      </c>
      <c r="AK1645" s="169">
        <v>0.914792387543253</v>
      </c>
      <c r="AL1645" s="169">
        <v>0.919402985074627</v>
      </c>
      <c r="AM1645" s="169">
        <v>0.941457586618877</v>
      </c>
      <c r="AN1645" s="169">
        <v>0.914792387543253</v>
      </c>
      <c r="AO1645" s="168">
        <v>0.99</v>
      </c>
      <c r="AP1645" s="358">
        <v>1</v>
      </c>
      <c r="AQ1645" s="358">
        <v>1</v>
      </c>
      <c r="AR1645" s="358">
        <v>1</v>
      </c>
      <c r="AS1645" s="359">
        <v>1</v>
      </c>
      <c r="AT1645" s="364">
        <v>0.110069253262963</v>
      </c>
      <c r="AU1645" s="361">
        <v>0.0833333333333333</v>
      </c>
      <c r="AV1645" s="362">
        <v>0</v>
      </c>
      <c r="AW1645" s="362">
        <v>0.0588235294117647</v>
      </c>
      <c r="AX1645" s="362">
        <v>0.0833333333333333</v>
      </c>
      <c r="AY1645" s="142"/>
      <c r="AZ1645" s="140"/>
    </row>
    <row r="1646" spans="1:52">
      <c r="A1646" s="138"/>
      <c r="B1646" s="142"/>
      <c r="C1646" s="172" t="s">
        <v>2708</v>
      </c>
      <c r="D1646" s="166" t="s">
        <v>26</v>
      </c>
      <c r="E1646" s="166" t="s">
        <v>2709</v>
      </c>
      <c r="F1646" s="167" t="s">
        <v>3139</v>
      </c>
      <c r="G1646" s="178" t="s">
        <v>3140</v>
      </c>
      <c r="H1646" s="178" t="s">
        <v>3140</v>
      </c>
      <c r="I1646" s="178" t="s">
        <v>3140</v>
      </c>
      <c r="J1646" s="178" t="s">
        <v>3140</v>
      </c>
      <c r="K1646" s="168">
        <v>0.9</v>
      </c>
      <c r="L1646" s="169">
        <v>0.962962962962963</v>
      </c>
      <c r="M1646" s="169">
        <v>1</v>
      </c>
      <c r="N1646" s="170">
        <v>1</v>
      </c>
      <c r="O1646" s="170">
        <v>0.962962962962963</v>
      </c>
      <c r="P1646" s="356">
        <v>0.9</v>
      </c>
      <c r="Q1646" s="357">
        <v>0.9853228962818</v>
      </c>
      <c r="R1646" s="169">
        <v>0.987931034482759</v>
      </c>
      <c r="S1646" s="169">
        <v>0.202797202797203</v>
      </c>
      <c r="T1646" s="169">
        <v>0.9853228962818</v>
      </c>
      <c r="U1646" s="356">
        <v>0.9</v>
      </c>
      <c r="V1646" s="169">
        <v>0.796477495107632</v>
      </c>
      <c r="W1646" s="169">
        <v>0.861206896551724</v>
      </c>
      <c r="X1646" s="169">
        <v>0.817404817404817</v>
      </c>
      <c r="Y1646" s="169">
        <v>0.796477495107632</v>
      </c>
      <c r="Z1646" s="356">
        <v>0.92</v>
      </c>
      <c r="AA1646" s="356">
        <v>0.841540404040404</v>
      </c>
      <c r="AB1646" s="356">
        <v>0.819672131147541</v>
      </c>
      <c r="AC1646" s="356">
        <v>0.872871736662883</v>
      </c>
      <c r="AD1646" s="356">
        <v>0.841540404040404</v>
      </c>
      <c r="AE1646" s="356">
        <v>0.92</v>
      </c>
      <c r="AF1646" s="169">
        <v>1</v>
      </c>
      <c r="AG1646" s="169">
        <v>1</v>
      </c>
      <c r="AH1646" s="169">
        <v>1</v>
      </c>
      <c r="AI1646" s="169">
        <v>1</v>
      </c>
      <c r="AJ1646" s="356">
        <v>0.92</v>
      </c>
      <c r="AK1646" s="169">
        <v>0.86551724137931</v>
      </c>
      <c r="AL1646" s="169">
        <v>0.880337636544191</v>
      </c>
      <c r="AM1646" s="169">
        <v>0.912361623616236</v>
      </c>
      <c r="AN1646" s="169">
        <v>0.86551724137931</v>
      </c>
      <c r="AO1646" s="168">
        <v>0.99</v>
      </c>
      <c r="AP1646" s="358">
        <v>1</v>
      </c>
      <c r="AQ1646" s="358">
        <v>1</v>
      </c>
      <c r="AR1646" s="358">
        <v>1</v>
      </c>
      <c r="AS1646" s="359">
        <v>1</v>
      </c>
      <c r="AT1646" s="364">
        <v>0.110069253262963</v>
      </c>
      <c r="AU1646" s="361">
        <v>0.0416666666666667</v>
      </c>
      <c r="AV1646" s="362">
        <v>0.105263157894737</v>
      </c>
      <c r="AW1646" s="362">
        <v>0</v>
      </c>
      <c r="AX1646" s="362">
        <v>0.0416666666666667</v>
      </c>
      <c r="AY1646" s="142"/>
      <c r="AZ1646" s="140"/>
    </row>
    <row r="1647" spans="1:52">
      <c r="A1647" s="138"/>
      <c r="B1647" s="142"/>
      <c r="C1647" s="172" t="s">
        <v>2708</v>
      </c>
      <c r="D1647" s="166" t="s">
        <v>26</v>
      </c>
      <c r="E1647" s="166" t="s">
        <v>2709</v>
      </c>
      <c r="F1647" s="167" t="s">
        <v>3141</v>
      </c>
      <c r="G1647" s="178" t="s">
        <v>3142</v>
      </c>
      <c r="H1647" s="178" t="s">
        <v>3142</v>
      </c>
      <c r="I1647" s="178" t="s">
        <v>3142</v>
      </c>
      <c r="J1647" s="178" t="s">
        <v>3142</v>
      </c>
      <c r="K1647" s="168">
        <v>0.9</v>
      </c>
      <c r="L1647" s="169">
        <v>0.909090909090909</v>
      </c>
      <c r="M1647" s="169">
        <v>0.96969696969697</v>
      </c>
      <c r="N1647" s="170">
        <v>0.96969696969697</v>
      </c>
      <c r="O1647" s="170">
        <v>0.909090909090909</v>
      </c>
      <c r="P1647" s="356">
        <v>0.9</v>
      </c>
      <c r="Q1647" s="357">
        <v>0.993533215755438</v>
      </c>
      <c r="R1647" s="169">
        <v>0.97864768683274</v>
      </c>
      <c r="S1647" s="169">
        <v>0.983506126295947</v>
      </c>
      <c r="T1647" s="169">
        <v>0.993533215755438</v>
      </c>
      <c r="U1647" s="356">
        <v>0.9</v>
      </c>
      <c r="V1647" s="169">
        <v>0.690182245737801</v>
      </c>
      <c r="W1647" s="169">
        <v>0.660396542958821</v>
      </c>
      <c r="X1647" s="169">
        <v>0.691328934967012</v>
      </c>
      <c r="Y1647" s="169">
        <v>0.690182245737801</v>
      </c>
      <c r="Z1647" s="356">
        <v>0.92</v>
      </c>
      <c r="AA1647" s="356">
        <v>0.772273567467653</v>
      </c>
      <c r="AB1647" s="356">
        <v>0.775367389783065</v>
      </c>
      <c r="AC1647" s="356">
        <v>0.82089552238806</v>
      </c>
      <c r="AD1647" s="356">
        <v>0.772273567467653</v>
      </c>
      <c r="AE1647" s="356">
        <v>0.92</v>
      </c>
      <c r="AF1647" s="169">
        <v>0.619047619047619</v>
      </c>
      <c r="AG1647" s="169">
        <v>0.682539682539683</v>
      </c>
      <c r="AH1647" s="169">
        <v>0.555555555555556</v>
      </c>
      <c r="AI1647" s="169">
        <v>0.619047619047619</v>
      </c>
      <c r="AJ1647" s="356">
        <v>0.92</v>
      </c>
      <c r="AK1647" s="169">
        <v>0.810945273631841</v>
      </c>
      <c r="AL1647" s="169">
        <v>0.819787985865724</v>
      </c>
      <c r="AM1647" s="169">
        <v>0.857220857220857</v>
      </c>
      <c r="AN1647" s="169">
        <v>0.810945273631841</v>
      </c>
      <c r="AO1647" s="168">
        <v>0.99</v>
      </c>
      <c r="AP1647" s="358">
        <v>1</v>
      </c>
      <c r="AQ1647" s="358">
        <v>1</v>
      </c>
      <c r="AR1647" s="358">
        <v>1</v>
      </c>
      <c r="AS1647" s="359">
        <v>1</v>
      </c>
      <c r="AT1647" s="364">
        <v>0.110069253262963</v>
      </c>
      <c r="AU1647" s="361">
        <v>0</v>
      </c>
      <c r="AV1647" s="362">
        <v>0.130434782608696</v>
      </c>
      <c r="AW1647" s="362">
        <v>0.117647058823529</v>
      </c>
      <c r="AX1647" s="362">
        <v>0</v>
      </c>
      <c r="AY1647" s="142"/>
      <c r="AZ1647" s="140"/>
    </row>
    <row r="1648" spans="1:52">
      <c r="A1648" s="138"/>
      <c r="B1648" s="142"/>
      <c r="C1648" s="172" t="s">
        <v>2708</v>
      </c>
      <c r="D1648" s="166" t="s">
        <v>26</v>
      </c>
      <c r="E1648" s="166" t="s">
        <v>2709</v>
      </c>
      <c r="F1648" s="167" t="s">
        <v>3143</v>
      </c>
      <c r="G1648" s="178" t="s">
        <v>3144</v>
      </c>
      <c r="H1648" s="178" t="s">
        <v>3144</v>
      </c>
      <c r="I1648" s="178" t="s">
        <v>3144</v>
      </c>
      <c r="J1648" s="178" t="s">
        <v>3144</v>
      </c>
      <c r="K1648" s="168">
        <v>0.9</v>
      </c>
      <c r="L1648" s="169">
        <v>0.976190476190476</v>
      </c>
      <c r="M1648" s="169">
        <v>1</v>
      </c>
      <c r="N1648" s="170">
        <v>1</v>
      </c>
      <c r="O1648" s="170">
        <v>0.976190476190476</v>
      </c>
      <c r="P1648" s="356">
        <v>0.9</v>
      </c>
      <c r="Q1648" s="357">
        <v>0.863406408094435</v>
      </c>
      <c r="R1648" s="169">
        <v>0.900367872470877</v>
      </c>
      <c r="S1648" s="169">
        <v>0.915698639230003</v>
      </c>
      <c r="T1648" s="169">
        <v>0.863406408094435</v>
      </c>
      <c r="U1648" s="356">
        <v>0.9</v>
      </c>
      <c r="V1648" s="169">
        <v>0.901180438448567</v>
      </c>
      <c r="W1648" s="169">
        <v>0.883200490496628</v>
      </c>
      <c r="X1648" s="169">
        <v>0.840026551609691</v>
      </c>
      <c r="Y1648" s="169">
        <v>0.901180438448567</v>
      </c>
      <c r="Z1648" s="356">
        <v>0.92</v>
      </c>
      <c r="AA1648" s="356" t="s">
        <v>32</v>
      </c>
      <c r="AB1648" s="356">
        <v>1</v>
      </c>
      <c r="AC1648" s="356">
        <v>0</v>
      </c>
      <c r="AD1648" s="356" t="s">
        <v>32</v>
      </c>
      <c r="AE1648" s="356">
        <v>0.92</v>
      </c>
      <c r="AF1648" s="169">
        <v>0.996268656716418</v>
      </c>
      <c r="AG1648" s="169">
        <v>0.268292682926829</v>
      </c>
      <c r="AH1648" s="169">
        <v>1</v>
      </c>
      <c r="AI1648" s="169">
        <v>0.996268656716418</v>
      </c>
      <c r="AJ1648" s="356">
        <v>0.92</v>
      </c>
      <c r="AK1648" s="169">
        <v>0.977852348993289</v>
      </c>
      <c r="AL1648" s="169">
        <v>0.965379901960784</v>
      </c>
      <c r="AM1648" s="169">
        <v>0.964190981432361</v>
      </c>
      <c r="AN1648" s="169">
        <v>0.977852348993289</v>
      </c>
      <c r="AO1648" s="168">
        <v>0.99</v>
      </c>
      <c r="AP1648" s="358">
        <v>1</v>
      </c>
      <c r="AQ1648" s="358">
        <v>1</v>
      </c>
      <c r="AR1648" s="358">
        <v>1</v>
      </c>
      <c r="AS1648" s="359">
        <v>1</v>
      </c>
      <c r="AT1648" s="364">
        <v>0.110069253262963</v>
      </c>
      <c r="AU1648" s="361">
        <v>0.103448275862069</v>
      </c>
      <c r="AV1648" s="362">
        <v>0.222222222222222</v>
      </c>
      <c r="AW1648" s="362">
        <v>0.111111111111111</v>
      </c>
      <c r="AX1648" s="362">
        <v>0.103448275862069</v>
      </c>
      <c r="AY1648" s="142"/>
      <c r="AZ1648" s="140"/>
    </row>
    <row r="1649" spans="1:52">
      <c r="A1649" s="138"/>
      <c r="B1649" s="142"/>
      <c r="C1649" s="172" t="s">
        <v>2708</v>
      </c>
      <c r="D1649" s="166" t="s">
        <v>26</v>
      </c>
      <c r="E1649" s="166" t="s">
        <v>2709</v>
      </c>
      <c r="F1649" s="167" t="s">
        <v>3145</v>
      </c>
      <c r="G1649" s="178" t="s">
        <v>3146</v>
      </c>
      <c r="H1649" s="178" t="s">
        <v>3146</v>
      </c>
      <c r="I1649" s="178" t="s">
        <v>3146</v>
      </c>
      <c r="J1649" s="178" t="s">
        <v>3146</v>
      </c>
      <c r="K1649" s="168">
        <v>0.9</v>
      </c>
      <c r="L1649" s="169">
        <v>0.871794871794872</v>
      </c>
      <c r="M1649" s="169">
        <v>0.904761904761905</v>
      </c>
      <c r="N1649" s="170">
        <v>0.954545454545455</v>
      </c>
      <c r="O1649" s="170">
        <v>0.871794871794872</v>
      </c>
      <c r="P1649" s="356">
        <v>0.9</v>
      </c>
      <c r="Q1649" s="357">
        <v>0.953093525179856</v>
      </c>
      <c r="R1649" s="169">
        <v>0.924364896073903</v>
      </c>
      <c r="S1649" s="169">
        <v>0.883883883883884</v>
      </c>
      <c r="T1649" s="169">
        <v>0.953093525179856</v>
      </c>
      <c r="U1649" s="356">
        <v>0.9</v>
      </c>
      <c r="V1649" s="169">
        <v>0.856115107913669</v>
      </c>
      <c r="W1649" s="169">
        <v>0.82419168591224</v>
      </c>
      <c r="X1649" s="169">
        <v>0.777444110777444</v>
      </c>
      <c r="Y1649" s="169">
        <v>0.856115107913669</v>
      </c>
      <c r="Z1649" s="356">
        <v>0.92</v>
      </c>
      <c r="AA1649" s="356" t="s">
        <v>32</v>
      </c>
      <c r="AB1649" s="356" t="s">
        <v>32</v>
      </c>
      <c r="AC1649" s="356" t="s">
        <v>32</v>
      </c>
      <c r="AD1649" s="356" t="s">
        <v>32</v>
      </c>
      <c r="AE1649" s="356">
        <v>0.92</v>
      </c>
      <c r="AF1649" s="169">
        <v>0.961240310077519</v>
      </c>
      <c r="AG1649" s="169">
        <v>0.963894967177243</v>
      </c>
      <c r="AH1649" s="169">
        <v>0.976798143851508</v>
      </c>
      <c r="AI1649" s="169">
        <v>0.961240310077519</v>
      </c>
      <c r="AJ1649" s="356">
        <v>0.92</v>
      </c>
      <c r="AK1649" s="169">
        <v>0.929298642533937</v>
      </c>
      <c r="AL1649" s="169">
        <v>0.921766743648961</v>
      </c>
      <c r="AM1649" s="169">
        <v>0.923256589923257</v>
      </c>
      <c r="AN1649" s="169">
        <v>0.929298642533937</v>
      </c>
      <c r="AO1649" s="168">
        <v>0.99</v>
      </c>
      <c r="AP1649" s="358">
        <v>1</v>
      </c>
      <c r="AQ1649" s="358">
        <v>1</v>
      </c>
      <c r="AR1649" s="358">
        <v>1</v>
      </c>
      <c r="AS1649" s="359">
        <v>1</v>
      </c>
      <c r="AT1649" s="364">
        <v>0.110069253262963</v>
      </c>
      <c r="AU1649" s="361">
        <v>0.111111111111111</v>
      </c>
      <c r="AV1649" s="362">
        <v>0.411764705882353</v>
      </c>
      <c r="AW1649" s="362">
        <v>0.130434782608696</v>
      </c>
      <c r="AX1649" s="362">
        <v>0.111111111111111</v>
      </c>
      <c r="AY1649" s="142"/>
      <c r="AZ1649" s="140"/>
    </row>
    <row r="1650" spans="1:52">
      <c r="A1650" s="138"/>
      <c r="B1650" s="142"/>
      <c r="C1650" s="172" t="s">
        <v>2708</v>
      </c>
      <c r="D1650" s="166" t="s">
        <v>26</v>
      </c>
      <c r="E1650" s="166" t="s">
        <v>2709</v>
      </c>
      <c r="F1650" s="167" t="s">
        <v>3147</v>
      </c>
      <c r="G1650" s="178" t="s">
        <v>3148</v>
      </c>
      <c r="H1650" s="178" t="s">
        <v>3148</v>
      </c>
      <c r="I1650" s="178" t="s">
        <v>3148</v>
      </c>
      <c r="J1650" s="178" t="s">
        <v>3148</v>
      </c>
      <c r="K1650" s="168">
        <v>0.9</v>
      </c>
      <c r="L1650" s="169">
        <v>1</v>
      </c>
      <c r="M1650" s="169">
        <v>1</v>
      </c>
      <c r="N1650" s="170">
        <v>1</v>
      </c>
      <c r="O1650" s="170">
        <v>1</v>
      </c>
      <c r="P1650" s="356">
        <v>0.9</v>
      </c>
      <c r="Q1650" s="357">
        <v>0.85200179937022</v>
      </c>
      <c r="R1650" s="169">
        <v>0.854033290653009</v>
      </c>
      <c r="S1650" s="169">
        <v>0.890916992611908</v>
      </c>
      <c r="T1650" s="169">
        <v>0.85200179937022</v>
      </c>
      <c r="U1650" s="356">
        <v>0.9</v>
      </c>
      <c r="V1650" s="169">
        <v>0.915429599640126</v>
      </c>
      <c r="W1650" s="169">
        <v>0.890311566367904</v>
      </c>
      <c r="X1650" s="169">
        <v>0.828335506301608</v>
      </c>
      <c r="Y1650" s="169">
        <v>0.915429599640126</v>
      </c>
      <c r="Z1650" s="356">
        <v>0.92</v>
      </c>
      <c r="AA1650" s="356" t="s">
        <v>32</v>
      </c>
      <c r="AB1650" s="356">
        <v>0</v>
      </c>
      <c r="AC1650" s="356">
        <v>0.5</v>
      </c>
      <c r="AD1650" s="356" t="s">
        <v>32</v>
      </c>
      <c r="AE1650" s="356">
        <v>0.92</v>
      </c>
      <c r="AF1650" s="169">
        <v>1</v>
      </c>
      <c r="AG1650" s="169">
        <v>1</v>
      </c>
      <c r="AH1650" s="169">
        <v>1</v>
      </c>
      <c r="AI1650" s="169">
        <v>1</v>
      </c>
      <c r="AJ1650" s="356">
        <v>0.92</v>
      </c>
      <c r="AK1650" s="169">
        <v>0.96276357110812</v>
      </c>
      <c r="AL1650" s="169">
        <v>0.959505541346974</v>
      </c>
      <c r="AM1650" s="169">
        <v>0.954446854663774</v>
      </c>
      <c r="AN1650" s="169">
        <v>0.96276357110812</v>
      </c>
      <c r="AO1650" s="168">
        <v>0.99</v>
      </c>
      <c r="AP1650" s="358">
        <v>1</v>
      </c>
      <c r="AQ1650" s="358">
        <v>1</v>
      </c>
      <c r="AR1650" s="358">
        <v>1</v>
      </c>
      <c r="AS1650" s="359">
        <v>1</v>
      </c>
      <c r="AT1650" s="364">
        <v>0.110069253262963</v>
      </c>
      <c r="AU1650" s="361">
        <v>0.1</v>
      </c>
      <c r="AV1650" s="362">
        <v>0.615384615384615</v>
      </c>
      <c r="AW1650" s="362">
        <v>0.111111111111111</v>
      </c>
      <c r="AX1650" s="362">
        <v>0.1</v>
      </c>
      <c r="AY1650" s="142"/>
      <c r="AZ1650" s="140"/>
    </row>
    <row r="1651" spans="1:52">
      <c r="A1651" s="138"/>
      <c r="B1651" s="142"/>
      <c r="C1651" s="172" t="s">
        <v>2708</v>
      </c>
      <c r="D1651" s="166" t="s">
        <v>26</v>
      </c>
      <c r="E1651" s="166" t="s">
        <v>2709</v>
      </c>
      <c r="F1651" s="167" t="s">
        <v>3149</v>
      </c>
      <c r="G1651" s="178" t="s">
        <v>3150</v>
      </c>
      <c r="H1651" s="178" t="s">
        <v>3150</v>
      </c>
      <c r="I1651" s="178" t="s">
        <v>3150</v>
      </c>
      <c r="J1651" s="178" t="s">
        <v>3150</v>
      </c>
      <c r="K1651" s="168">
        <v>0.9</v>
      </c>
      <c r="L1651" s="169">
        <v>0</v>
      </c>
      <c r="M1651" s="169">
        <v>0.931034482758621</v>
      </c>
      <c r="N1651" s="170">
        <v>0.962962962962963</v>
      </c>
      <c r="O1651" s="170">
        <v>0</v>
      </c>
      <c r="P1651" s="356">
        <v>0.9</v>
      </c>
      <c r="Q1651" s="357">
        <v>0.990134529147982</v>
      </c>
      <c r="R1651" s="169">
        <v>0.987361769352291</v>
      </c>
      <c r="S1651" s="169">
        <v>0.982410423452769</v>
      </c>
      <c r="T1651" s="169">
        <v>0.990134529147982</v>
      </c>
      <c r="U1651" s="356">
        <v>0.9</v>
      </c>
      <c r="V1651" s="169">
        <v>0.816143497757848</v>
      </c>
      <c r="W1651" s="169">
        <v>0.87914691943128</v>
      </c>
      <c r="X1651" s="169">
        <v>0.781107491856677</v>
      </c>
      <c r="Y1651" s="169">
        <v>0.816143497757848</v>
      </c>
      <c r="Z1651" s="356">
        <v>0.92</v>
      </c>
      <c r="AA1651" s="356">
        <v>0.866515837104072</v>
      </c>
      <c r="AB1651" s="356">
        <v>0.874485596707819</v>
      </c>
      <c r="AC1651" s="356">
        <v>0.86144578313253</v>
      </c>
      <c r="AD1651" s="356">
        <v>0.866515837104072</v>
      </c>
      <c r="AE1651" s="356">
        <v>0.92</v>
      </c>
      <c r="AF1651" s="169">
        <v>0.915254237288136</v>
      </c>
      <c r="AG1651" s="169">
        <v>0.363636363636364</v>
      </c>
      <c r="AH1651" s="169">
        <v>0.5</v>
      </c>
      <c r="AI1651" s="169">
        <v>0.915254237288136</v>
      </c>
      <c r="AJ1651" s="356">
        <v>0.92</v>
      </c>
      <c r="AK1651" s="169">
        <v>0.886733633529616</v>
      </c>
      <c r="AL1651" s="169">
        <v>0.909294012511171</v>
      </c>
      <c r="AM1651" s="169">
        <v>0.90086887835703</v>
      </c>
      <c r="AN1651" s="169">
        <v>0.886733633529616</v>
      </c>
      <c r="AO1651" s="168">
        <v>0.99</v>
      </c>
      <c r="AP1651" s="358">
        <v>1</v>
      </c>
      <c r="AQ1651" s="358">
        <v>1</v>
      </c>
      <c r="AR1651" s="358">
        <v>1</v>
      </c>
      <c r="AS1651" s="359">
        <v>1</v>
      </c>
      <c r="AT1651" s="364">
        <v>0.110069253262963</v>
      </c>
      <c r="AU1651" s="361">
        <v>0.0666666666666667</v>
      </c>
      <c r="AV1651" s="362">
        <v>0.0526315789473684</v>
      </c>
      <c r="AW1651" s="362">
        <v>0.0434782608695652</v>
      </c>
      <c r="AX1651" s="362">
        <v>0.0666666666666667</v>
      </c>
      <c r="AY1651" s="142"/>
      <c r="AZ1651" s="140"/>
    </row>
    <row r="1652" spans="1:52">
      <c r="A1652" s="138"/>
      <c r="B1652" s="142"/>
      <c r="C1652" s="172" t="s">
        <v>2708</v>
      </c>
      <c r="D1652" s="166" t="s">
        <v>26</v>
      </c>
      <c r="E1652" s="166" t="s">
        <v>2709</v>
      </c>
      <c r="F1652" s="167" t="s">
        <v>3151</v>
      </c>
      <c r="G1652" s="178" t="s">
        <v>3152</v>
      </c>
      <c r="H1652" s="178" t="s">
        <v>3152</v>
      </c>
      <c r="I1652" s="178" t="s">
        <v>3152</v>
      </c>
      <c r="J1652" s="178" t="s">
        <v>3152</v>
      </c>
      <c r="K1652" s="168">
        <v>0.9</v>
      </c>
      <c r="L1652" s="169">
        <v>0.888888888888889</v>
      </c>
      <c r="M1652" s="169">
        <v>0.966666666666667</v>
      </c>
      <c r="N1652" s="170">
        <v>1</v>
      </c>
      <c r="O1652" s="170">
        <v>0.888888888888889</v>
      </c>
      <c r="P1652" s="356">
        <v>0.9</v>
      </c>
      <c r="Q1652" s="357">
        <v>0.988730277986476</v>
      </c>
      <c r="R1652" s="169">
        <v>0.969986357435198</v>
      </c>
      <c r="S1652" s="169">
        <v>0.8056614044638</v>
      </c>
      <c r="T1652" s="169">
        <v>0.988730277986476</v>
      </c>
      <c r="U1652" s="356">
        <v>0.9</v>
      </c>
      <c r="V1652" s="169">
        <v>0.680691209616829</v>
      </c>
      <c r="W1652" s="169">
        <v>0.701227830832196</v>
      </c>
      <c r="X1652" s="169">
        <v>0.627653783342406</v>
      </c>
      <c r="Y1652" s="169">
        <v>0.680691209616829</v>
      </c>
      <c r="Z1652" s="356">
        <v>0.92</v>
      </c>
      <c r="AA1652" s="356">
        <v>0.778109452736318</v>
      </c>
      <c r="AB1652" s="356">
        <v>0.779304029304029</v>
      </c>
      <c r="AC1652" s="356">
        <v>0.692687747035573</v>
      </c>
      <c r="AD1652" s="356">
        <v>0.778109452736318</v>
      </c>
      <c r="AE1652" s="356">
        <v>0.92</v>
      </c>
      <c r="AF1652" s="169">
        <v>0.346153846153846</v>
      </c>
      <c r="AG1652" s="169">
        <v>1</v>
      </c>
      <c r="AH1652" s="169">
        <v>0</v>
      </c>
      <c r="AI1652" s="169">
        <v>0.346153846153846</v>
      </c>
      <c r="AJ1652" s="356">
        <v>0.92</v>
      </c>
      <c r="AK1652" s="169">
        <v>0.812126642771804</v>
      </c>
      <c r="AL1652" s="169">
        <v>0.848709929632525</v>
      </c>
      <c r="AM1652" s="169">
        <v>0.763240968081375</v>
      </c>
      <c r="AN1652" s="169">
        <v>0.812126642771804</v>
      </c>
      <c r="AO1652" s="168">
        <v>0.99</v>
      </c>
      <c r="AP1652" s="358">
        <v>1</v>
      </c>
      <c r="AQ1652" s="358" t="s">
        <v>32</v>
      </c>
      <c r="AR1652" s="358">
        <v>1</v>
      </c>
      <c r="AS1652" s="359">
        <v>1</v>
      </c>
      <c r="AT1652" s="364">
        <v>0.110069253262963</v>
      </c>
      <c r="AU1652" s="361">
        <v>0</v>
      </c>
      <c r="AV1652" s="362">
        <v>0.0769230769230769</v>
      </c>
      <c r="AW1652" s="362">
        <v>0.0476190476190476</v>
      </c>
      <c r="AX1652" s="362">
        <v>0</v>
      </c>
      <c r="AY1652" s="142"/>
      <c r="AZ1652" s="140"/>
    </row>
    <row r="1653" spans="1:52">
      <c r="A1653" s="138"/>
      <c r="B1653" s="142"/>
      <c r="C1653" s="172" t="s">
        <v>2708</v>
      </c>
      <c r="D1653" s="166" t="s">
        <v>26</v>
      </c>
      <c r="E1653" s="166" t="s">
        <v>2709</v>
      </c>
      <c r="F1653" s="167" t="s">
        <v>3153</v>
      </c>
      <c r="G1653" s="178" t="s">
        <v>3154</v>
      </c>
      <c r="H1653" s="178" t="s">
        <v>3154</v>
      </c>
      <c r="I1653" s="178" t="s">
        <v>3154</v>
      </c>
      <c r="J1653" s="178" t="s">
        <v>3154</v>
      </c>
      <c r="K1653" s="168">
        <v>0.9</v>
      </c>
      <c r="L1653" s="169">
        <v>0.964285714285714</v>
      </c>
      <c r="M1653" s="169">
        <v>1</v>
      </c>
      <c r="N1653" s="170">
        <v>0.925925925925926</v>
      </c>
      <c r="O1653" s="170">
        <v>0.964285714285714</v>
      </c>
      <c r="P1653" s="356">
        <v>0.9</v>
      </c>
      <c r="Q1653" s="357">
        <v>0.86183368869936</v>
      </c>
      <c r="R1653" s="169">
        <v>0.856140350877193</v>
      </c>
      <c r="S1653" s="169">
        <v>0.889233152594888</v>
      </c>
      <c r="T1653" s="169">
        <v>0.86183368869936</v>
      </c>
      <c r="U1653" s="356">
        <v>0.9</v>
      </c>
      <c r="V1653" s="169">
        <v>0.753518123667377</v>
      </c>
      <c r="W1653" s="169">
        <v>0.766666666666667</v>
      </c>
      <c r="X1653" s="169">
        <v>0.729666924864446</v>
      </c>
      <c r="Y1653" s="169">
        <v>0.753518123667377</v>
      </c>
      <c r="Z1653" s="356">
        <v>0.92</v>
      </c>
      <c r="AA1653" s="356">
        <v>0</v>
      </c>
      <c r="AB1653" s="356">
        <v>0.5</v>
      </c>
      <c r="AC1653" s="356">
        <v>0</v>
      </c>
      <c r="AD1653" s="356">
        <v>0</v>
      </c>
      <c r="AE1653" s="356">
        <v>0.92</v>
      </c>
      <c r="AF1653" s="169">
        <v>0.525210084033613</v>
      </c>
      <c r="AG1653" s="169">
        <v>0.729166666666667</v>
      </c>
      <c r="AH1653" s="169">
        <v>1</v>
      </c>
      <c r="AI1653" s="169">
        <v>0.525210084033613</v>
      </c>
      <c r="AJ1653" s="356">
        <v>0.92</v>
      </c>
      <c r="AK1653" s="169">
        <v>0.871240999576451</v>
      </c>
      <c r="AL1653" s="169">
        <v>0.888888888888889</v>
      </c>
      <c r="AM1653" s="169">
        <v>0.916956353804558</v>
      </c>
      <c r="AN1653" s="169">
        <v>0.871240999576451</v>
      </c>
      <c r="AO1653" s="168">
        <v>0.99</v>
      </c>
      <c r="AP1653" s="358">
        <v>1</v>
      </c>
      <c r="AQ1653" s="358">
        <v>1</v>
      </c>
      <c r="AR1653" s="358">
        <v>1</v>
      </c>
      <c r="AS1653" s="359">
        <v>1</v>
      </c>
      <c r="AT1653" s="364">
        <v>0.110069253262963</v>
      </c>
      <c r="AU1653" s="361">
        <v>0.0416666666666667</v>
      </c>
      <c r="AV1653" s="362">
        <v>0.0434782608695652</v>
      </c>
      <c r="AW1653" s="362">
        <v>0</v>
      </c>
      <c r="AX1653" s="362">
        <v>0.0416666666666667</v>
      </c>
      <c r="AY1653" s="142"/>
      <c r="AZ1653" s="140"/>
    </row>
    <row r="1654" spans="1:52">
      <c r="A1654" s="138"/>
      <c r="B1654" s="142"/>
      <c r="C1654" s="172" t="s">
        <v>2708</v>
      </c>
      <c r="D1654" s="166" t="s">
        <v>26</v>
      </c>
      <c r="E1654" s="166" t="s">
        <v>2709</v>
      </c>
      <c r="F1654" s="167" t="s">
        <v>3155</v>
      </c>
      <c r="G1654" s="178" t="s">
        <v>3156</v>
      </c>
      <c r="H1654" s="178" t="s">
        <v>3156</v>
      </c>
      <c r="I1654" s="178" t="s">
        <v>3156</v>
      </c>
      <c r="J1654" s="178" t="s">
        <v>3156</v>
      </c>
      <c r="K1654" s="168">
        <v>0.9</v>
      </c>
      <c r="L1654" s="169">
        <v>0.939393939393939</v>
      </c>
      <c r="M1654" s="169">
        <v>0.914285714285714</v>
      </c>
      <c r="N1654" s="170">
        <v>0.96969696969697</v>
      </c>
      <c r="O1654" s="170">
        <v>0.939393939393939</v>
      </c>
      <c r="P1654" s="356">
        <v>0.9</v>
      </c>
      <c r="Q1654" s="357">
        <v>0.986822840409956</v>
      </c>
      <c r="R1654" s="169">
        <v>0.986789201608271</v>
      </c>
      <c r="S1654" s="169">
        <v>0.971098265895954</v>
      </c>
      <c r="T1654" s="169">
        <v>0.986822840409956</v>
      </c>
      <c r="U1654" s="356">
        <v>0.9</v>
      </c>
      <c r="V1654" s="169">
        <v>0.666178623718887</v>
      </c>
      <c r="W1654" s="169">
        <v>0.676622630672028</v>
      </c>
      <c r="X1654" s="169">
        <v>0.649500788229112</v>
      </c>
      <c r="Y1654" s="169">
        <v>0.666178623718887</v>
      </c>
      <c r="Z1654" s="356">
        <v>0.92</v>
      </c>
      <c r="AA1654" s="356">
        <v>0.873635600335852</v>
      </c>
      <c r="AB1654" s="356">
        <v>0.825503355704698</v>
      </c>
      <c r="AC1654" s="356">
        <v>0.782329317269076</v>
      </c>
      <c r="AD1654" s="356">
        <v>0.873635600335852</v>
      </c>
      <c r="AE1654" s="356">
        <v>0.92</v>
      </c>
      <c r="AF1654" s="169">
        <v>0.642857142857143</v>
      </c>
      <c r="AG1654" s="169">
        <v>1</v>
      </c>
      <c r="AH1654" s="169">
        <v>1</v>
      </c>
      <c r="AI1654" s="169">
        <v>0.642857142857143</v>
      </c>
      <c r="AJ1654" s="356">
        <v>0.92</v>
      </c>
      <c r="AK1654" s="169">
        <v>0.876162636194526</v>
      </c>
      <c r="AL1654" s="169">
        <v>0.870956758597208</v>
      </c>
      <c r="AM1654" s="169">
        <v>0.83989834815756</v>
      </c>
      <c r="AN1654" s="169">
        <v>0.876162636194526</v>
      </c>
      <c r="AO1654" s="168">
        <v>0.99</v>
      </c>
      <c r="AP1654" s="358">
        <v>1</v>
      </c>
      <c r="AQ1654" s="358">
        <v>1</v>
      </c>
      <c r="AR1654" s="358">
        <v>1</v>
      </c>
      <c r="AS1654" s="359">
        <v>1</v>
      </c>
      <c r="AT1654" s="364">
        <v>0.110069253262963</v>
      </c>
      <c r="AU1654" s="361">
        <v>0.0909090909090909</v>
      </c>
      <c r="AV1654" s="362">
        <v>0.05</v>
      </c>
      <c r="AW1654" s="362">
        <v>0</v>
      </c>
      <c r="AX1654" s="362">
        <v>0.0909090909090909</v>
      </c>
      <c r="AY1654" s="142"/>
      <c r="AZ1654" s="140"/>
    </row>
    <row r="1655" spans="1:52">
      <c r="A1655" s="138"/>
      <c r="B1655" s="142"/>
      <c r="C1655" s="172" t="s">
        <v>2708</v>
      </c>
      <c r="D1655" s="166" t="s">
        <v>26</v>
      </c>
      <c r="E1655" s="166" t="s">
        <v>2709</v>
      </c>
      <c r="F1655" s="167" t="s">
        <v>3157</v>
      </c>
      <c r="G1655" s="178" t="s">
        <v>3158</v>
      </c>
      <c r="H1655" s="178" t="s">
        <v>3158</v>
      </c>
      <c r="I1655" s="178" t="s">
        <v>3158</v>
      </c>
      <c r="J1655" s="178" t="s">
        <v>3158</v>
      </c>
      <c r="K1655" s="168">
        <v>0.9</v>
      </c>
      <c r="L1655" s="169">
        <v>1</v>
      </c>
      <c r="M1655" s="169">
        <v>0.90625</v>
      </c>
      <c r="N1655" s="170">
        <v>0.972222222222222</v>
      </c>
      <c r="O1655" s="170">
        <v>1</v>
      </c>
      <c r="P1655" s="356">
        <v>0.9</v>
      </c>
      <c r="Q1655" s="357">
        <v>0.856313834726091</v>
      </c>
      <c r="R1655" s="169">
        <v>0.882623071271124</v>
      </c>
      <c r="S1655" s="169">
        <v>0.910663983903421</v>
      </c>
      <c r="T1655" s="169">
        <v>0.856313834726091</v>
      </c>
      <c r="U1655" s="356">
        <v>0.9</v>
      </c>
      <c r="V1655" s="169">
        <v>0.81313834726091</v>
      </c>
      <c r="W1655" s="169">
        <v>0.765613519470977</v>
      </c>
      <c r="X1655" s="169">
        <v>0.769014084507042</v>
      </c>
      <c r="Y1655" s="169">
        <v>0.81313834726091</v>
      </c>
      <c r="Z1655" s="356">
        <v>0.92</v>
      </c>
      <c r="AA1655" s="356">
        <v>0</v>
      </c>
      <c r="AB1655" s="356" t="s">
        <v>32</v>
      </c>
      <c r="AC1655" s="356">
        <v>0</v>
      </c>
      <c r="AD1655" s="356">
        <v>0</v>
      </c>
      <c r="AE1655" s="356">
        <v>0.92</v>
      </c>
      <c r="AF1655" s="169">
        <v>0.96551724137931</v>
      </c>
      <c r="AG1655" s="169">
        <v>0.986486486486487</v>
      </c>
      <c r="AH1655" s="169">
        <v>1</v>
      </c>
      <c r="AI1655" s="169">
        <v>0.96551724137931</v>
      </c>
      <c r="AJ1655" s="356">
        <v>0.92</v>
      </c>
      <c r="AK1655" s="169">
        <v>0.939176688251619</v>
      </c>
      <c r="AL1655" s="169">
        <v>0.926157237325496</v>
      </c>
      <c r="AM1655" s="169">
        <v>0.947093140213237</v>
      </c>
      <c r="AN1655" s="169">
        <v>0.939176688251619</v>
      </c>
      <c r="AO1655" s="168">
        <v>0.99</v>
      </c>
      <c r="AP1655" s="358">
        <v>1</v>
      </c>
      <c r="AQ1655" s="358">
        <v>1</v>
      </c>
      <c r="AR1655" s="358">
        <v>1</v>
      </c>
      <c r="AS1655" s="359">
        <v>1</v>
      </c>
      <c r="AT1655" s="364">
        <v>0.110069253262963</v>
      </c>
      <c r="AU1655" s="361">
        <v>0</v>
      </c>
      <c r="AV1655" s="362">
        <v>0.444444444444444</v>
      </c>
      <c r="AW1655" s="362">
        <v>-0.0526315789473684</v>
      </c>
      <c r="AX1655" s="362">
        <v>0</v>
      </c>
      <c r="AY1655" s="142"/>
      <c r="AZ1655" s="140"/>
    </row>
    <row r="1656" spans="1:52">
      <c r="A1656" s="138"/>
      <c r="B1656" s="142"/>
      <c r="C1656" s="172" t="s">
        <v>2708</v>
      </c>
      <c r="D1656" s="166" t="s">
        <v>26</v>
      </c>
      <c r="E1656" s="166" t="s">
        <v>2709</v>
      </c>
      <c r="F1656" s="167" t="s">
        <v>3159</v>
      </c>
      <c r="G1656" s="178" t="s">
        <v>3160</v>
      </c>
      <c r="H1656" s="178" t="s">
        <v>3160</v>
      </c>
      <c r="I1656" s="178" t="s">
        <v>3160</v>
      </c>
      <c r="J1656" s="178" t="s">
        <v>3160</v>
      </c>
      <c r="K1656" s="168">
        <v>0.9</v>
      </c>
      <c r="L1656" s="169">
        <v>0.947368421052632</v>
      </c>
      <c r="M1656" s="169">
        <v>0.945945945945946</v>
      </c>
      <c r="N1656" s="170">
        <v>0.945945945945946</v>
      </c>
      <c r="O1656" s="170">
        <v>0.947368421052632</v>
      </c>
      <c r="P1656" s="356">
        <v>0.9</v>
      </c>
      <c r="Q1656" s="357">
        <v>0.940716911764706</v>
      </c>
      <c r="R1656" s="169">
        <v>0.922774010063443</v>
      </c>
      <c r="S1656" s="169">
        <v>0.879253236976814</v>
      </c>
      <c r="T1656" s="169">
        <v>0.940716911764706</v>
      </c>
      <c r="U1656" s="356">
        <v>0.9</v>
      </c>
      <c r="V1656" s="169">
        <v>0.850643382352941</v>
      </c>
      <c r="W1656" s="169">
        <v>0.842047691971122</v>
      </c>
      <c r="X1656" s="169">
        <v>0.858777476663656</v>
      </c>
      <c r="Y1656" s="169">
        <v>0.850643382352941</v>
      </c>
      <c r="Z1656" s="356">
        <v>0.92</v>
      </c>
      <c r="AA1656" s="356" t="s">
        <v>32</v>
      </c>
      <c r="AB1656" s="356">
        <v>0</v>
      </c>
      <c r="AC1656" s="356">
        <v>0</v>
      </c>
      <c r="AD1656" s="356" t="s">
        <v>32</v>
      </c>
      <c r="AE1656" s="356">
        <v>0.92</v>
      </c>
      <c r="AF1656" s="169">
        <v>1</v>
      </c>
      <c r="AG1656" s="169">
        <v>0.888888888888889</v>
      </c>
      <c r="AH1656" s="169">
        <v>1</v>
      </c>
      <c r="AI1656" s="169">
        <v>1</v>
      </c>
      <c r="AJ1656" s="356">
        <v>0.92</v>
      </c>
      <c r="AK1656" s="169">
        <v>0.940342857142857</v>
      </c>
      <c r="AL1656" s="169">
        <v>0.920839711349224</v>
      </c>
      <c r="AM1656" s="169">
        <v>0.945514750150512</v>
      </c>
      <c r="AN1656" s="169">
        <v>0.940342857142857</v>
      </c>
      <c r="AO1656" s="168">
        <v>0.99</v>
      </c>
      <c r="AP1656" s="358">
        <v>1</v>
      </c>
      <c r="AQ1656" s="358" t="s">
        <v>32</v>
      </c>
      <c r="AR1656" s="358" t="s">
        <v>32</v>
      </c>
      <c r="AS1656" s="359">
        <v>1</v>
      </c>
      <c r="AT1656" s="364">
        <v>0.110069253262963</v>
      </c>
      <c r="AU1656" s="361">
        <v>0.0425531914893617</v>
      </c>
      <c r="AV1656" s="362">
        <v>0.0740740740740741</v>
      </c>
      <c r="AW1656" s="362">
        <v>0.0108695652173913</v>
      </c>
      <c r="AX1656" s="362">
        <v>0.0425531914893617</v>
      </c>
      <c r="AY1656" s="142"/>
      <c r="AZ1656" s="140"/>
    </row>
    <row r="1657" spans="1:52">
      <c r="A1657" s="138"/>
      <c r="B1657" s="142"/>
      <c r="C1657" s="172" t="s">
        <v>2708</v>
      </c>
      <c r="D1657" s="166" t="s">
        <v>26</v>
      </c>
      <c r="E1657" s="166" t="s">
        <v>2709</v>
      </c>
      <c r="F1657" s="167" t="s">
        <v>3161</v>
      </c>
      <c r="G1657" s="178" t="s">
        <v>3162</v>
      </c>
      <c r="H1657" s="178" t="s">
        <v>3162</v>
      </c>
      <c r="I1657" s="178" t="s">
        <v>3162</v>
      </c>
      <c r="J1657" s="178" t="s">
        <v>3162</v>
      </c>
      <c r="K1657" s="168">
        <v>0.9</v>
      </c>
      <c r="L1657" s="169">
        <v>0.923076923076923</v>
      </c>
      <c r="M1657" s="169">
        <v>0.972222222222222</v>
      </c>
      <c r="N1657" s="170">
        <v>0.971428571428571</v>
      </c>
      <c r="O1657" s="170">
        <v>0.923076923076923</v>
      </c>
      <c r="P1657" s="356">
        <v>0.9</v>
      </c>
      <c r="Q1657" s="357">
        <v>0.956578947368421</v>
      </c>
      <c r="R1657" s="169">
        <v>0.962596259625963</v>
      </c>
      <c r="S1657" s="169">
        <v>0.948827292110874</v>
      </c>
      <c r="T1657" s="169">
        <v>0.956578947368421</v>
      </c>
      <c r="U1657" s="356">
        <v>0.9</v>
      </c>
      <c r="V1657" s="169">
        <v>0.874342105263158</v>
      </c>
      <c r="W1657" s="169">
        <v>0.871287128712871</v>
      </c>
      <c r="X1657" s="169">
        <v>0.862473347547974</v>
      </c>
      <c r="Y1657" s="169">
        <v>0.874342105263158</v>
      </c>
      <c r="Z1657" s="356">
        <v>0.92</v>
      </c>
      <c r="AA1657" s="356">
        <v>0.934453781512605</v>
      </c>
      <c r="AB1657" s="356">
        <v>0.926788685524126</v>
      </c>
      <c r="AC1657" s="356">
        <v>0.905063291139241</v>
      </c>
      <c r="AD1657" s="356">
        <v>0.934453781512605</v>
      </c>
      <c r="AE1657" s="356">
        <v>0.92</v>
      </c>
      <c r="AF1657" s="169">
        <v>0.948051948051948</v>
      </c>
      <c r="AG1657" s="169">
        <v>0.521276595744681</v>
      </c>
      <c r="AH1657" s="169">
        <v>1</v>
      </c>
      <c r="AI1657" s="169">
        <v>0.948051948051948</v>
      </c>
      <c r="AJ1657" s="356">
        <v>0.92</v>
      </c>
      <c r="AK1657" s="169">
        <v>0.948028673835125</v>
      </c>
      <c r="AL1657" s="169">
        <v>0.94205298013245</v>
      </c>
      <c r="AM1657" s="169">
        <v>0.934734161095193</v>
      </c>
      <c r="AN1657" s="169">
        <v>0.948028673835125</v>
      </c>
      <c r="AO1657" s="168">
        <v>0.99</v>
      </c>
      <c r="AP1657" s="358">
        <v>1</v>
      </c>
      <c r="AQ1657" s="358">
        <v>1</v>
      </c>
      <c r="AR1657" s="358">
        <v>1</v>
      </c>
      <c r="AS1657" s="359">
        <v>1</v>
      </c>
      <c r="AT1657" s="364">
        <v>0.110069253262963</v>
      </c>
      <c r="AU1657" s="361">
        <v>0.037037037037037</v>
      </c>
      <c r="AV1657" s="362">
        <v>0.166666666666667</v>
      </c>
      <c r="AW1657" s="362">
        <v>0</v>
      </c>
      <c r="AX1657" s="362">
        <v>0.037037037037037</v>
      </c>
      <c r="AY1657" s="142"/>
      <c r="AZ1657" s="140"/>
    </row>
    <row r="1658" spans="1:52">
      <c r="A1658" s="138"/>
      <c r="B1658" s="142"/>
      <c r="C1658" s="172" t="s">
        <v>2708</v>
      </c>
      <c r="D1658" s="166" t="s">
        <v>26</v>
      </c>
      <c r="E1658" s="166" t="s">
        <v>2709</v>
      </c>
      <c r="F1658" s="167" t="s">
        <v>3163</v>
      </c>
      <c r="G1658" s="178" t="s">
        <v>3164</v>
      </c>
      <c r="H1658" s="178" t="s">
        <v>3164</v>
      </c>
      <c r="I1658" s="178" t="s">
        <v>3164</v>
      </c>
      <c r="J1658" s="178" t="s">
        <v>3164</v>
      </c>
      <c r="K1658" s="168">
        <v>0.9</v>
      </c>
      <c r="L1658" s="169">
        <v>0.96875</v>
      </c>
      <c r="M1658" s="169">
        <v>1</v>
      </c>
      <c r="N1658" s="170">
        <v>1</v>
      </c>
      <c r="O1658" s="170">
        <v>0.96875</v>
      </c>
      <c r="P1658" s="356">
        <v>0.9</v>
      </c>
      <c r="Q1658" s="357">
        <v>0.997600479904019</v>
      </c>
      <c r="R1658" s="169">
        <v>0.987847222222222</v>
      </c>
      <c r="S1658" s="169">
        <v>0.994295028524857</v>
      </c>
      <c r="T1658" s="169">
        <v>0.997600479904019</v>
      </c>
      <c r="U1658" s="356">
        <v>0.9</v>
      </c>
      <c r="V1658" s="169">
        <v>0.940611877624475</v>
      </c>
      <c r="W1658" s="169">
        <v>0.943576388888889</v>
      </c>
      <c r="X1658" s="169">
        <v>0.865525672371638</v>
      </c>
      <c r="Y1658" s="169">
        <v>0.940611877624475</v>
      </c>
      <c r="Z1658" s="356">
        <v>0.92</v>
      </c>
      <c r="AA1658" s="356">
        <v>0.927205882352941</v>
      </c>
      <c r="AB1658" s="356">
        <v>0.904924760601915</v>
      </c>
      <c r="AC1658" s="356">
        <v>0.918776371308017</v>
      </c>
      <c r="AD1658" s="356">
        <v>0.927205882352941</v>
      </c>
      <c r="AE1658" s="356">
        <v>0.92</v>
      </c>
      <c r="AF1658" s="169">
        <v>0.933734939759036</v>
      </c>
      <c r="AG1658" s="169">
        <v>1</v>
      </c>
      <c r="AH1658" s="169">
        <v>1</v>
      </c>
      <c r="AI1658" s="169">
        <v>0.933734939759036</v>
      </c>
      <c r="AJ1658" s="356">
        <v>0.92</v>
      </c>
      <c r="AK1658" s="169">
        <v>0.951138989765599</v>
      </c>
      <c r="AL1658" s="169">
        <v>0.936878347360367</v>
      </c>
      <c r="AM1658" s="169">
        <v>0.937931034482759</v>
      </c>
      <c r="AN1658" s="169">
        <v>0.951138989765599</v>
      </c>
      <c r="AO1658" s="168">
        <v>0.99</v>
      </c>
      <c r="AP1658" s="358">
        <v>1</v>
      </c>
      <c r="AQ1658" s="358">
        <v>1</v>
      </c>
      <c r="AR1658" s="358">
        <v>1</v>
      </c>
      <c r="AS1658" s="359">
        <v>1</v>
      </c>
      <c r="AT1658" s="364">
        <v>0.110069253262963</v>
      </c>
      <c r="AU1658" s="361">
        <v>0.0571428571428571</v>
      </c>
      <c r="AV1658" s="362">
        <v>0.166666666666667</v>
      </c>
      <c r="AW1658" s="362">
        <v>0.125</v>
      </c>
      <c r="AX1658" s="362">
        <v>0.0571428571428571</v>
      </c>
      <c r="AY1658" s="142"/>
      <c r="AZ1658" s="140"/>
    </row>
    <row r="1659" spans="1:52">
      <c r="A1659" s="138"/>
      <c r="B1659" s="142"/>
      <c r="C1659" s="172" t="s">
        <v>2708</v>
      </c>
      <c r="D1659" s="166" t="s">
        <v>1665</v>
      </c>
      <c r="E1659" s="166" t="s">
        <v>2709</v>
      </c>
      <c r="F1659" s="167" t="s">
        <v>32</v>
      </c>
      <c r="G1659" s="178" t="s">
        <v>3165</v>
      </c>
      <c r="H1659" s="178" t="s">
        <v>3165</v>
      </c>
      <c r="I1659" s="178" t="s">
        <v>3165</v>
      </c>
      <c r="J1659" s="178" t="s">
        <v>3165</v>
      </c>
      <c r="K1659" s="168">
        <v>0.9</v>
      </c>
      <c r="L1659" s="169" t="s">
        <v>32</v>
      </c>
      <c r="M1659" s="169" t="s">
        <v>32</v>
      </c>
      <c r="N1659" s="170" t="s">
        <v>32</v>
      </c>
      <c r="O1659" s="170" t="s">
        <v>32</v>
      </c>
      <c r="P1659" s="356">
        <v>0.9</v>
      </c>
      <c r="Q1659" s="357" t="s">
        <v>32</v>
      </c>
      <c r="R1659" s="169" t="s">
        <v>32</v>
      </c>
      <c r="S1659" s="169" t="s">
        <v>32</v>
      </c>
      <c r="T1659" s="169" t="s">
        <v>32</v>
      </c>
      <c r="U1659" s="356">
        <v>0.9</v>
      </c>
      <c r="V1659" s="169" t="s">
        <v>32</v>
      </c>
      <c r="W1659" s="169" t="s">
        <v>32</v>
      </c>
      <c r="X1659" s="169" t="s">
        <v>32</v>
      </c>
      <c r="Y1659" s="169" t="s">
        <v>32</v>
      </c>
      <c r="Z1659" s="356">
        <v>0.92</v>
      </c>
      <c r="AA1659" s="356" t="s">
        <v>32</v>
      </c>
      <c r="AB1659" s="356" t="s">
        <v>32</v>
      </c>
      <c r="AC1659" s="356" t="s">
        <v>32</v>
      </c>
      <c r="AD1659" s="356" t="s">
        <v>32</v>
      </c>
      <c r="AE1659" s="356">
        <v>0.92</v>
      </c>
      <c r="AF1659" s="169" t="s">
        <v>32</v>
      </c>
      <c r="AG1659" s="169" t="s">
        <v>32</v>
      </c>
      <c r="AH1659" s="169" t="s">
        <v>32</v>
      </c>
      <c r="AI1659" s="169" t="s">
        <v>32</v>
      </c>
      <c r="AJ1659" s="356">
        <v>0.92</v>
      </c>
      <c r="AK1659" s="169" t="s">
        <v>32</v>
      </c>
      <c r="AL1659" s="169" t="s">
        <v>32</v>
      </c>
      <c r="AM1659" s="169" t="s">
        <v>32</v>
      </c>
      <c r="AN1659" s="169" t="s">
        <v>32</v>
      </c>
      <c r="AO1659" s="168">
        <v>0.99</v>
      </c>
      <c r="AP1659" s="358" t="s">
        <v>32</v>
      </c>
      <c r="AQ1659" s="358" t="s">
        <v>32</v>
      </c>
      <c r="AR1659" s="358" t="s">
        <v>32</v>
      </c>
      <c r="AS1659" s="359" t="s">
        <v>32</v>
      </c>
      <c r="AT1659" s="364">
        <v>0.110069253262963</v>
      </c>
      <c r="AU1659" s="361" t="s">
        <v>32</v>
      </c>
      <c r="AV1659" s="362" t="s">
        <v>32</v>
      </c>
      <c r="AW1659" s="362" t="s">
        <v>32</v>
      </c>
      <c r="AX1659" s="362" t="s">
        <v>32</v>
      </c>
      <c r="AY1659" s="142"/>
      <c r="AZ1659" s="140"/>
    </row>
    <row r="1660" spans="1:52">
      <c r="A1660" s="138"/>
      <c r="B1660" s="142"/>
      <c r="C1660" s="172" t="s">
        <v>2708</v>
      </c>
      <c r="D1660" s="166" t="s">
        <v>1665</v>
      </c>
      <c r="E1660" s="166" t="s">
        <v>2709</v>
      </c>
      <c r="F1660" s="167" t="s">
        <v>32</v>
      </c>
      <c r="G1660" s="178" t="s">
        <v>3166</v>
      </c>
      <c r="H1660" s="178" t="s">
        <v>3166</v>
      </c>
      <c r="I1660" s="178" t="s">
        <v>3166</v>
      </c>
      <c r="J1660" s="178" t="s">
        <v>3166</v>
      </c>
      <c r="K1660" s="168">
        <v>0.9</v>
      </c>
      <c r="L1660" s="169" t="s">
        <v>32</v>
      </c>
      <c r="M1660" s="169" t="s">
        <v>32</v>
      </c>
      <c r="N1660" s="170" t="s">
        <v>32</v>
      </c>
      <c r="O1660" s="170" t="s">
        <v>32</v>
      </c>
      <c r="P1660" s="356">
        <v>0.9</v>
      </c>
      <c r="Q1660" s="357" t="s">
        <v>32</v>
      </c>
      <c r="R1660" s="169" t="s">
        <v>32</v>
      </c>
      <c r="S1660" s="169" t="s">
        <v>32</v>
      </c>
      <c r="T1660" s="169" t="s">
        <v>32</v>
      </c>
      <c r="U1660" s="356">
        <v>0.9</v>
      </c>
      <c r="V1660" s="169" t="s">
        <v>32</v>
      </c>
      <c r="W1660" s="169" t="s">
        <v>32</v>
      </c>
      <c r="X1660" s="169" t="s">
        <v>32</v>
      </c>
      <c r="Y1660" s="169" t="s">
        <v>32</v>
      </c>
      <c r="Z1660" s="356">
        <v>0.92</v>
      </c>
      <c r="AA1660" s="356" t="s">
        <v>32</v>
      </c>
      <c r="AB1660" s="356" t="s">
        <v>32</v>
      </c>
      <c r="AC1660" s="356" t="s">
        <v>32</v>
      </c>
      <c r="AD1660" s="356" t="s">
        <v>32</v>
      </c>
      <c r="AE1660" s="356">
        <v>0.92</v>
      </c>
      <c r="AF1660" s="169" t="s">
        <v>32</v>
      </c>
      <c r="AG1660" s="169" t="s">
        <v>32</v>
      </c>
      <c r="AH1660" s="169" t="s">
        <v>32</v>
      </c>
      <c r="AI1660" s="169" t="s">
        <v>32</v>
      </c>
      <c r="AJ1660" s="356">
        <v>0.92</v>
      </c>
      <c r="AK1660" s="169" t="s">
        <v>32</v>
      </c>
      <c r="AL1660" s="169" t="s">
        <v>32</v>
      </c>
      <c r="AM1660" s="169" t="s">
        <v>32</v>
      </c>
      <c r="AN1660" s="169" t="s">
        <v>32</v>
      </c>
      <c r="AO1660" s="168">
        <v>0.99</v>
      </c>
      <c r="AP1660" s="358" t="s">
        <v>32</v>
      </c>
      <c r="AQ1660" s="358" t="s">
        <v>32</v>
      </c>
      <c r="AR1660" s="358" t="s">
        <v>32</v>
      </c>
      <c r="AS1660" s="359" t="s">
        <v>32</v>
      </c>
      <c r="AT1660" s="364">
        <v>0.110069253262963</v>
      </c>
      <c r="AU1660" s="361" t="s">
        <v>32</v>
      </c>
      <c r="AV1660" s="362" t="s">
        <v>32</v>
      </c>
      <c r="AW1660" s="362" t="s">
        <v>32</v>
      </c>
      <c r="AX1660" s="362" t="s">
        <v>32</v>
      </c>
      <c r="AY1660" s="142"/>
      <c r="AZ1660" s="140"/>
    </row>
    <row r="1661" spans="1:52">
      <c r="A1661" s="138"/>
      <c r="B1661" s="142"/>
      <c r="C1661" s="172" t="s">
        <v>2708</v>
      </c>
      <c r="D1661" s="166" t="s">
        <v>237</v>
      </c>
      <c r="E1661" s="166" t="s">
        <v>2709</v>
      </c>
      <c r="F1661" s="167" t="s">
        <v>3167</v>
      </c>
      <c r="G1661" s="178" t="s">
        <v>3168</v>
      </c>
      <c r="H1661" s="178" t="s">
        <v>3168</v>
      </c>
      <c r="I1661" s="178" t="s">
        <v>3168</v>
      </c>
      <c r="J1661" s="178" t="s">
        <v>3168</v>
      </c>
      <c r="K1661" s="168">
        <v>0.9</v>
      </c>
      <c r="L1661" s="169" t="s">
        <v>32</v>
      </c>
      <c r="M1661" s="169" t="s">
        <v>32</v>
      </c>
      <c r="N1661" s="170" t="s">
        <v>32</v>
      </c>
      <c r="O1661" s="170" t="s">
        <v>32</v>
      </c>
      <c r="P1661" s="356">
        <v>0.9</v>
      </c>
      <c r="Q1661" s="357" t="s">
        <v>32</v>
      </c>
      <c r="R1661" s="169" t="s">
        <v>32</v>
      </c>
      <c r="S1661" s="169" t="s">
        <v>32</v>
      </c>
      <c r="T1661" s="169" t="s">
        <v>32</v>
      </c>
      <c r="U1661" s="356">
        <v>0.9</v>
      </c>
      <c r="V1661" s="169" t="s">
        <v>32</v>
      </c>
      <c r="W1661" s="169" t="s">
        <v>32</v>
      </c>
      <c r="X1661" s="169" t="s">
        <v>32</v>
      </c>
      <c r="Y1661" s="169" t="s">
        <v>32</v>
      </c>
      <c r="Z1661" s="356">
        <v>0.92</v>
      </c>
      <c r="AA1661" s="356" t="s">
        <v>32</v>
      </c>
      <c r="AB1661" s="356" t="s">
        <v>32</v>
      </c>
      <c r="AC1661" s="356" t="s">
        <v>32</v>
      </c>
      <c r="AD1661" s="356" t="s">
        <v>32</v>
      </c>
      <c r="AE1661" s="356">
        <v>0.92</v>
      </c>
      <c r="AF1661" s="169" t="s">
        <v>32</v>
      </c>
      <c r="AG1661" s="169" t="s">
        <v>32</v>
      </c>
      <c r="AH1661" s="169" t="s">
        <v>32</v>
      </c>
      <c r="AI1661" s="169" t="s">
        <v>32</v>
      </c>
      <c r="AJ1661" s="356">
        <v>0.92</v>
      </c>
      <c r="AK1661" s="169" t="s">
        <v>32</v>
      </c>
      <c r="AL1661" s="169" t="s">
        <v>32</v>
      </c>
      <c r="AM1661" s="169" t="s">
        <v>32</v>
      </c>
      <c r="AN1661" s="169" t="s">
        <v>32</v>
      </c>
      <c r="AO1661" s="168">
        <v>0.99</v>
      </c>
      <c r="AP1661" s="358" t="s">
        <v>32</v>
      </c>
      <c r="AQ1661" s="358" t="s">
        <v>32</v>
      </c>
      <c r="AR1661" s="358" t="s">
        <v>32</v>
      </c>
      <c r="AS1661" s="359" t="s">
        <v>32</v>
      </c>
      <c r="AT1661" s="364">
        <v>0.110069253262963</v>
      </c>
      <c r="AU1661" s="361" t="s">
        <v>32</v>
      </c>
      <c r="AV1661" s="362" t="s">
        <v>32</v>
      </c>
      <c r="AW1661" s="362" t="s">
        <v>32</v>
      </c>
      <c r="AX1661" s="362" t="s">
        <v>32</v>
      </c>
      <c r="AY1661" s="142"/>
      <c r="AZ1661" s="140"/>
    </row>
    <row r="1662" spans="1:52">
      <c r="A1662" s="138"/>
      <c r="B1662" s="142"/>
      <c r="C1662" s="172" t="s">
        <v>2708</v>
      </c>
      <c r="D1662" s="166" t="s">
        <v>26</v>
      </c>
      <c r="E1662" s="166" t="s">
        <v>2709</v>
      </c>
      <c r="F1662" s="167" t="s">
        <v>3169</v>
      </c>
      <c r="G1662" s="178" t="s">
        <v>3170</v>
      </c>
      <c r="H1662" s="178" t="s">
        <v>3170</v>
      </c>
      <c r="I1662" s="178" t="s">
        <v>3170</v>
      </c>
      <c r="J1662" s="178" t="s">
        <v>3170</v>
      </c>
      <c r="K1662" s="168">
        <v>0.9</v>
      </c>
      <c r="L1662" s="169">
        <v>0</v>
      </c>
      <c r="M1662" s="169">
        <v>0.863636363636364</v>
      </c>
      <c r="N1662" s="170">
        <v>0.952380952380952</v>
      </c>
      <c r="O1662" s="170">
        <v>0</v>
      </c>
      <c r="P1662" s="356">
        <v>0.9</v>
      </c>
      <c r="Q1662" s="357">
        <v>0.992895204262877</v>
      </c>
      <c r="R1662" s="169">
        <v>0.987529228371005</v>
      </c>
      <c r="S1662" s="169">
        <v>0.986568166554735</v>
      </c>
      <c r="T1662" s="169">
        <v>0.992895204262877</v>
      </c>
      <c r="U1662" s="356">
        <v>0.9</v>
      </c>
      <c r="V1662" s="169">
        <v>0.852575488454707</v>
      </c>
      <c r="W1662" s="169">
        <v>0.80514419329696</v>
      </c>
      <c r="X1662" s="169">
        <v>0.797850906648758</v>
      </c>
      <c r="Y1662" s="169">
        <v>0.852575488454707</v>
      </c>
      <c r="Z1662" s="356">
        <v>0.92</v>
      </c>
      <c r="AA1662" s="356">
        <v>0.920874544508069</v>
      </c>
      <c r="AB1662" s="356">
        <v>0.881278538812785</v>
      </c>
      <c r="AC1662" s="356">
        <v>0.905458089668616</v>
      </c>
      <c r="AD1662" s="356">
        <v>0.920874544508069</v>
      </c>
      <c r="AE1662" s="356">
        <v>0.92</v>
      </c>
      <c r="AF1662" s="169">
        <v>0.0526315789473684</v>
      </c>
      <c r="AG1662" s="169">
        <v>0.217391304347826</v>
      </c>
      <c r="AH1662" s="169">
        <v>0.0645161290322581</v>
      </c>
      <c r="AI1662" s="169">
        <v>0.0526315789473684</v>
      </c>
      <c r="AJ1662" s="356">
        <v>0.92</v>
      </c>
      <c r="AK1662" s="169">
        <v>0.93477548344805</v>
      </c>
      <c r="AL1662" s="169">
        <v>0.915054667788057</v>
      </c>
      <c r="AM1662" s="169">
        <v>0.932803180914513</v>
      </c>
      <c r="AN1662" s="169">
        <v>0.93477548344805</v>
      </c>
      <c r="AO1662" s="168">
        <v>0.99</v>
      </c>
      <c r="AP1662" s="358">
        <v>1</v>
      </c>
      <c r="AQ1662" s="358">
        <v>1</v>
      </c>
      <c r="AR1662" s="358">
        <v>1</v>
      </c>
      <c r="AS1662" s="359">
        <v>1</v>
      </c>
      <c r="AT1662" s="364">
        <v>0.110069253262963</v>
      </c>
      <c r="AU1662" s="361">
        <v>0</v>
      </c>
      <c r="AV1662" s="362">
        <v>0.117647058823529</v>
      </c>
      <c r="AW1662" s="362">
        <v>0.0645161290322581</v>
      </c>
      <c r="AX1662" s="362">
        <v>0</v>
      </c>
      <c r="AY1662" s="142"/>
      <c r="AZ1662" s="140"/>
    </row>
    <row r="1663" spans="1:52">
      <c r="A1663" s="138"/>
      <c r="B1663" s="142"/>
      <c r="C1663" s="172" t="s">
        <v>2708</v>
      </c>
      <c r="D1663" s="166" t="s">
        <v>237</v>
      </c>
      <c r="E1663" s="166" t="s">
        <v>2709</v>
      </c>
      <c r="F1663" s="167" t="s">
        <v>3171</v>
      </c>
      <c r="G1663" s="178" t="s">
        <v>3172</v>
      </c>
      <c r="H1663" s="178" t="s">
        <v>3172</v>
      </c>
      <c r="I1663" s="178" t="s">
        <v>3172</v>
      </c>
      <c r="J1663" s="178" t="s">
        <v>3172</v>
      </c>
      <c r="K1663" s="168">
        <v>0.9</v>
      </c>
      <c r="L1663" s="169" t="s">
        <v>32</v>
      </c>
      <c r="M1663" s="169" t="s">
        <v>32</v>
      </c>
      <c r="N1663" s="170" t="s">
        <v>32</v>
      </c>
      <c r="O1663" s="170" t="s">
        <v>32</v>
      </c>
      <c r="P1663" s="356">
        <v>0.9</v>
      </c>
      <c r="Q1663" s="357" t="s">
        <v>32</v>
      </c>
      <c r="R1663" s="169" t="s">
        <v>32</v>
      </c>
      <c r="S1663" s="169" t="s">
        <v>32</v>
      </c>
      <c r="T1663" s="169" t="s">
        <v>32</v>
      </c>
      <c r="U1663" s="356">
        <v>0.9</v>
      </c>
      <c r="V1663" s="169" t="s">
        <v>32</v>
      </c>
      <c r="W1663" s="169" t="s">
        <v>32</v>
      </c>
      <c r="X1663" s="169" t="s">
        <v>32</v>
      </c>
      <c r="Y1663" s="169" t="s">
        <v>32</v>
      </c>
      <c r="Z1663" s="356">
        <v>0.92</v>
      </c>
      <c r="AA1663" s="356" t="s">
        <v>32</v>
      </c>
      <c r="AB1663" s="356" t="s">
        <v>32</v>
      </c>
      <c r="AC1663" s="356" t="s">
        <v>32</v>
      </c>
      <c r="AD1663" s="356" t="s">
        <v>32</v>
      </c>
      <c r="AE1663" s="356">
        <v>0.92</v>
      </c>
      <c r="AF1663" s="169">
        <v>1</v>
      </c>
      <c r="AG1663" s="169">
        <v>1</v>
      </c>
      <c r="AH1663" s="169">
        <v>1</v>
      </c>
      <c r="AI1663" s="169">
        <v>1</v>
      </c>
      <c r="AJ1663" s="356">
        <v>0.92</v>
      </c>
      <c r="AK1663" s="169" t="s">
        <v>32</v>
      </c>
      <c r="AL1663" s="169" t="s">
        <v>32</v>
      </c>
      <c r="AM1663" s="169" t="s">
        <v>32</v>
      </c>
      <c r="AN1663" s="169" t="s">
        <v>32</v>
      </c>
      <c r="AO1663" s="168">
        <v>0.99</v>
      </c>
      <c r="AP1663" s="358">
        <v>1</v>
      </c>
      <c r="AQ1663" s="358">
        <v>1</v>
      </c>
      <c r="AR1663" s="358">
        <v>1</v>
      </c>
      <c r="AS1663" s="359">
        <v>1</v>
      </c>
      <c r="AT1663" s="364">
        <v>0.110069253262963</v>
      </c>
      <c r="AU1663" s="361" t="s">
        <v>32</v>
      </c>
      <c r="AV1663" s="362" t="s">
        <v>32</v>
      </c>
      <c r="AW1663" s="362" t="s">
        <v>32</v>
      </c>
      <c r="AX1663" s="362" t="s">
        <v>32</v>
      </c>
      <c r="AY1663" s="142"/>
      <c r="AZ1663" s="140"/>
    </row>
    <row r="1664" spans="1:52">
      <c r="A1664" s="138"/>
      <c r="B1664" s="142"/>
      <c r="C1664" s="172" t="s">
        <v>2708</v>
      </c>
      <c r="D1664" s="166" t="s">
        <v>26</v>
      </c>
      <c r="E1664" s="166" t="s">
        <v>2709</v>
      </c>
      <c r="F1664" s="167" t="s">
        <v>3173</v>
      </c>
      <c r="G1664" s="178" t="s">
        <v>3174</v>
      </c>
      <c r="H1664" s="178" t="s">
        <v>3174</v>
      </c>
      <c r="I1664" s="178" t="s">
        <v>3174</v>
      </c>
      <c r="J1664" s="178" t="s">
        <v>3174</v>
      </c>
      <c r="K1664" s="168">
        <v>0.9</v>
      </c>
      <c r="L1664" s="169">
        <v>0.756756756756757</v>
      </c>
      <c r="M1664" s="169">
        <v>0.828571428571429</v>
      </c>
      <c r="N1664" s="170">
        <v>0.666666666666667</v>
      </c>
      <c r="O1664" s="170">
        <v>0.756756756756757</v>
      </c>
      <c r="P1664" s="356">
        <v>0.9</v>
      </c>
      <c r="Q1664" s="357">
        <v>0.965396188565697</v>
      </c>
      <c r="R1664" s="169">
        <v>0.952078521939954</v>
      </c>
      <c r="S1664" s="169">
        <v>0.971109399075501</v>
      </c>
      <c r="T1664" s="169">
        <v>0.965396188565697</v>
      </c>
      <c r="U1664" s="356">
        <v>0.9</v>
      </c>
      <c r="V1664" s="169">
        <v>0.849297893681043</v>
      </c>
      <c r="W1664" s="169">
        <v>0.80715935334873</v>
      </c>
      <c r="X1664" s="169">
        <v>0.835901386748844</v>
      </c>
      <c r="Y1664" s="169">
        <v>0.849297893681043</v>
      </c>
      <c r="Z1664" s="356">
        <v>0.92</v>
      </c>
      <c r="AA1664" s="356">
        <v>0</v>
      </c>
      <c r="AB1664" s="356">
        <v>0</v>
      </c>
      <c r="AC1664" s="356">
        <v>0</v>
      </c>
      <c r="AD1664" s="356">
        <v>0</v>
      </c>
      <c r="AE1664" s="356">
        <v>0.92</v>
      </c>
      <c r="AF1664" s="169">
        <v>0.510204081632653</v>
      </c>
      <c r="AG1664" s="169">
        <v>0.646464646464647</v>
      </c>
      <c r="AH1664" s="169">
        <v>0.956521739130435</v>
      </c>
      <c r="AI1664" s="169">
        <v>0.510204081632653</v>
      </c>
      <c r="AJ1664" s="356">
        <v>0.92</v>
      </c>
      <c r="AK1664" s="169">
        <v>0.918008422095616</v>
      </c>
      <c r="AL1664" s="169">
        <v>0.869051052783386</v>
      </c>
      <c r="AM1664" s="169">
        <v>0.904267589388697</v>
      </c>
      <c r="AN1664" s="169">
        <v>0.918008422095616</v>
      </c>
      <c r="AO1664" s="168">
        <v>0.99</v>
      </c>
      <c r="AP1664" s="358" t="s">
        <v>32</v>
      </c>
      <c r="AQ1664" s="358">
        <v>1</v>
      </c>
      <c r="AR1664" s="358">
        <v>1</v>
      </c>
      <c r="AS1664" s="359" t="s">
        <v>32</v>
      </c>
      <c r="AT1664" s="364">
        <v>0.110069253262963</v>
      </c>
      <c r="AU1664" s="361">
        <v>0.0952380952380952</v>
      </c>
      <c r="AV1664" s="362">
        <v>0.133333333333333</v>
      </c>
      <c r="AW1664" s="362">
        <v>0.235294117647059</v>
      </c>
      <c r="AX1664" s="362">
        <v>0.0952380952380952</v>
      </c>
      <c r="AY1664" s="142"/>
      <c r="AZ1664" s="140"/>
    </row>
    <row r="1665" spans="1:52">
      <c r="A1665" s="138"/>
      <c r="B1665" s="142"/>
      <c r="C1665" s="172" t="s">
        <v>2708</v>
      </c>
      <c r="D1665" s="166" t="s">
        <v>26</v>
      </c>
      <c r="E1665" s="166" t="s">
        <v>2709</v>
      </c>
      <c r="F1665" s="167" t="s">
        <v>3175</v>
      </c>
      <c r="G1665" s="178" t="s">
        <v>3176</v>
      </c>
      <c r="H1665" s="178" t="s">
        <v>3176</v>
      </c>
      <c r="I1665" s="178" t="s">
        <v>3176</v>
      </c>
      <c r="J1665" s="178" t="s">
        <v>3176</v>
      </c>
      <c r="K1665" s="168">
        <v>0.9</v>
      </c>
      <c r="L1665" s="169">
        <v>0.947368421052632</v>
      </c>
      <c r="M1665" s="169">
        <v>0.975609756097561</v>
      </c>
      <c r="N1665" s="170">
        <v>1</v>
      </c>
      <c r="O1665" s="170">
        <v>0.947368421052632</v>
      </c>
      <c r="P1665" s="356">
        <v>0.9</v>
      </c>
      <c r="Q1665" s="357">
        <v>0.98562091503268</v>
      </c>
      <c r="R1665" s="169">
        <v>0.973913043478261</v>
      </c>
      <c r="S1665" s="169">
        <v>0.966993755575379</v>
      </c>
      <c r="T1665" s="169">
        <v>0.98562091503268</v>
      </c>
      <c r="U1665" s="356">
        <v>0.9</v>
      </c>
      <c r="V1665" s="169">
        <v>0.907843137254902</v>
      </c>
      <c r="W1665" s="169">
        <v>0.941304347826087</v>
      </c>
      <c r="X1665" s="169">
        <v>0.867082961641392</v>
      </c>
      <c r="Y1665" s="169">
        <v>0.907843137254902</v>
      </c>
      <c r="Z1665" s="356">
        <v>0.92</v>
      </c>
      <c r="AA1665" s="356">
        <v>0.948325358851675</v>
      </c>
      <c r="AB1665" s="356">
        <v>0.961397058823529</v>
      </c>
      <c r="AC1665" s="356">
        <v>0.941780821917808</v>
      </c>
      <c r="AD1665" s="356">
        <v>0.948325358851675</v>
      </c>
      <c r="AE1665" s="356">
        <v>0.92</v>
      </c>
      <c r="AF1665" s="169">
        <v>0.161904761904762</v>
      </c>
      <c r="AG1665" s="169">
        <v>0.330434782608696</v>
      </c>
      <c r="AH1665" s="169">
        <v>0.315315315315315</v>
      </c>
      <c r="AI1665" s="169">
        <v>0.161904761904762</v>
      </c>
      <c r="AJ1665" s="356">
        <v>0.92</v>
      </c>
      <c r="AK1665" s="169">
        <v>0.962732919254658</v>
      </c>
      <c r="AL1665" s="169">
        <v>0.968687872763419</v>
      </c>
      <c r="AM1665" s="169">
        <v>0.955451348182884</v>
      </c>
      <c r="AN1665" s="169">
        <v>0.962732919254658</v>
      </c>
      <c r="AO1665" s="168">
        <v>0.99</v>
      </c>
      <c r="AP1665" s="358">
        <v>1</v>
      </c>
      <c r="AQ1665" s="358">
        <v>1</v>
      </c>
      <c r="AR1665" s="358">
        <v>1</v>
      </c>
      <c r="AS1665" s="359">
        <v>1</v>
      </c>
      <c r="AT1665" s="364">
        <v>0.110069253262963</v>
      </c>
      <c r="AU1665" s="361">
        <v>0.352941176470588</v>
      </c>
      <c r="AV1665" s="362">
        <v>0.545454545454545</v>
      </c>
      <c r="AW1665" s="362">
        <v>0.0555555555555556</v>
      </c>
      <c r="AX1665" s="362">
        <v>0.352941176470588</v>
      </c>
      <c r="AY1665" s="142"/>
      <c r="AZ1665" s="140"/>
    </row>
    <row r="1666" spans="1:52">
      <c r="A1666" s="138"/>
      <c r="B1666" s="142"/>
      <c r="C1666" s="172" t="s">
        <v>2708</v>
      </c>
      <c r="D1666" s="166" t="s">
        <v>237</v>
      </c>
      <c r="E1666" s="166" t="s">
        <v>2709</v>
      </c>
      <c r="F1666" s="167" t="s">
        <v>3177</v>
      </c>
      <c r="G1666" s="178" t="s">
        <v>3178</v>
      </c>
      <c r="H1666" s="178" t="s">
        <v>3178</v>
      </c>
      <c r="I1666" s="178" t="s">
        <v>3178</v>
      </c>
      <c r="J1666" s="178" t="s">
        <v>3178</v>
      </c>
      <c r="K1666" s="168">
        <v>0.9</v>
      </c>
      <c r="L1666" s="169" t="s">
        <v>32</v>
      </c>
      <c r="M1666" s="169" t="s">
        <v>32</v>
      </c>
      <c r="N1666" s="170" t="s">
        <v>32</v>
      </c>
      <c r="O1666" s="170" t="s">
        <v>32</v>
      </c>
      <c r="P1666" s="356">
        <v>0.9</v>
      </c>
      <c r="Q1666" s="357" t="s">
        <v>32</v>
      </c>
      <c r="R1666" s="169" t="s">
        <v>32</v>
      </c>
      <c r="S1666" s="169" t="s">
        <v>32</v>
      </c>
      <c r="T1666" s="169" t="s">
        <v>32</v>
      </c>
      <c r="U1666" s="356">
        <v>0.9</v>
      </c>
      <c r="V1666" s="169" t="s">
        <v>32</v>
      </c>
      <c r="W1666" s="169" t="s">
        <v>32</v>
      </c>
      <c r="X1666" s="169" t="s">
        <v>32</v>
      </c>
      <c r="Y1666" s="169" t="s">
        <v>32</v>
      </c>
      <c r="Z1666" s="356">
        <v>0.92</v>
      </c>
      <c r="AA1666" s="356" t="s">
        <v>32</v>
      </c>
      <c r="AB1666" s="356" t="s">
        <v>32</v>
      </c>
      <c r="AC1666" s="356" t="s">
        <v>32</v>
      </c>
      <c r="AD1666" s="356" t="s">
        <v>32</v>
      </c>
      <c r="AE1666" s="356">
        <v>0.92</v>
      </c>
      <c r="AF1666" s="169">
        <v>1</v>
      </c>
      <c r="AG1666" s="169">
        <v>1</v>
      </c>
      <c r="AH1666" s="169">
        <v>1</v>
      </c>
      <c r="AI1666" s="169">
        <v>1</v>
      </c>
      <c r="AJ1666" s="356">
        <v>0.92</v>
      </c>
      <c r="AK1666" s="169" t="s">
        <v>32</v>
      </c>
      <c r="AL1666" s="169" t="s">
        <v>32</v>
      </c>
      <c r="AM1666" s="169" t="s">
        <v>32</v>
      </c>
      <c r="AN1666" s="169" t="s">
        <v>32</v>
      </c>
      <c r="AO1666" s="168">
        <v>0.99</v>
      </c>
      <c r="AP1666" s="358" t="s">
        <v>32</v>
      </c>
      <c r="AQ1666" s="358" t="s">
        <v>32</v>
      </c>
      <c r="AR1666" s="358">
        <v>1</v>
      </c>
      <c r="AS1666" s="359" t="s">
        <v>32</v>
      </c>
      <c r="AT1666" s="364">
        <v>0.110069253262963</v>
      </c>
      <c r="AU1666" s="361" t="s">
        <v>32</v>
      </c>
      <c r="AV1666" s="362" t="s">
        <v>32</v>
      </c>
      <c r="AW1666" s="362" t="s">
        <v>32</v>
      </c>
      <c r="AX1666" s="362" t="s">
        <v>32</v>
      </c>
      <c r="AY1666" s="142"/>
      <c r="AZ1666" s="140"/>
    </row>
    <row r="1667" spans="1:52">
      <c r="A1667" s="138"/>
      <c r="B1667" s="142"/>
      <c r="C1667" s="172" t="s">
        <v>2708</v>
      </c>
      <c r="D1667" s="166" t="s">
        <v>237</v>
      </c>
      <c r="E1667" s="166" t="s">
        <v>2709</v>
      </c>
      <c r="F1667" s="167" t="s">
        <v>3179</v>
      </c>
      <c r="G1667" s="178" t="s">
        <v>3180</v>
      </c>
      <c r="H1667" s="178" t="s">
        <v>3180</v>
      </c>
      <c r="I1667" s="178" t="s">
        <v>3180</v>
      </c>
      <c r="J1667" s="178" t="s">
        <v>3180</v>
      </c>
      <c r="K1667" s="168">
        <v>0.9</v>
      </c>
      <c r="L1667" s="169" t="s">
        <v>32</v>
      </c>
      <c r="M1667" s="169" t="s">
        <v>32</v>
      </c>
      <c r="N1667" s="170" t="s">
        <v>32</v>
      </c>
      <c r="O1667" s="170" t="s">
        <v>32</v>
      </c>
      <c r="P1667" s="356">
        <v>0.9</v>
      </c>
      <c r="Q1667" s="357" t="s">
        <v>32</v>
      </c>
      <c r="R1667" s="169">
        <v>0</v>
      </c>
      <c r="S1667" s="169" t="s">
        <v>32</v>
      </c>
      <c r="T1667" s="169" t="s">
        <v>32</v>
      </c>
      <c r="U1667" s="356">
        <v>0.9</v>
      </c>
      <c r="V1667" s="169" t="s">
        <v>32</v>
      </c>
      <c r="W1667" s="169">
        <v>1</v>
      </c>
      <c r="X1667" s="169" t="s">
        <v>32</v>
      </c>
      <c r="Y1667" s="169" t="s">
        <v>32</v>
      </c>
      <c r="Z1667" s="356">
        <v>0.92</v>
      </c>
      <c r="AA1667" s="356" t="s">
        <v>32</v>
      </c>
      <c r="AB1667" s="356" t="s">
        <v>32</v>
      </c>
      <c r="AC1667" s="356" t="s">
        <v>32</v>
      </c>
      <c r="AD1667" s="356" t="s">
        <v>32</v>
      </c>
      <c r="AE1667" s="356">
        <v>0.92</v>
      </c>
      <c r="AF1667" s="169">
        <v>0.998447204968944</v>
      </c>
      <c r="AG1667" s="169">
        <v>1</v>
      </c>
      <c r="AH1667" s="169">
        <v>0.997249724972497</v>
      </c>
      <c r="AI1667" s="169">
        <v>0.998447204968944</v>
      </c>
      <c r="AJ1667" s="356">
        <v>0.92</v>
      </c>
      <c r="AK1667" s="169" t="s">
        <v>32</v>
      </c>
      <c r="AL1667" s="169">
        <v>1</v>
      </c>
      <c r="AM1667" s="169" t="s">
        <v>32</v>
      </c>
      <c r="AN1667" s="169" t="s">
        <v>32</v>
      </c>
      <c r="AO1667" s="168">
        <v>0.99</v>
      </c>
      <c r="AP1667" s="358">
        <v>1</v>
      </c>
      <c r="AQ1667" s="358" t="s">
        <v>32</v>
      </c>
      <c r="AR1667" s="358">
        <v>1</v>
      </c>
      <c r="AS1667" s="359">
        <v>1</v>
      </c>
      <c r="AT1667" s="364">
        <v>0.110069253262963</v>
      </c>
      <c r="AU1667" s="361" t="s">
        <v>32</v>
      </c>
      <c r="AV1667" s="362" t="s">
        <v>32</v>
      </c>
      <c r="AW1667" s="362" t="s">
        <v>32</v>
      </c>
      <c r="AX1667" s="362" t="s">
        <v>32</v>
      </c>
      <c r="AY1667" s="142"/>
      <c r="AZ1667" s="140"/>
    </row>
    <row r="1668" spans="1:52">
      <c r="A1668" s="138"/>
      <c r="B1668" s="142"/>
      <c r="C1668" s="172" t="s">
        <v>2708</v>
      </c>
      <c r="D1668" s="166" t="s">
        <v>26</v>
      </c>
      <c r="E1668" s="166" t="s">
        <v>2709</v>
      </c>
      <c r="F1668" s="167" t="s">
        <v>3181</v>
      </c>
      <c r="G1668" s="178" t="s">
        <v>3182</v>
      </c>
      <c r="H1668" s="178" t="s">
        <v>3182</v>
      </c>
      <c r="I1668" s="178" t="s">
        <v>3182</v>
      </c>
      <c r="J1668" s="178" t="s">
        <v>3182</v>
      </c>
      <c r="K1668" s="168">
        <v>0.9</v>
      </c>
      <c r="L1668" s="169">
        <v>0.885714285714286</v>
      </c>
      <c r="M1668" s="169">
        <v>0.837837837837838</v>
      </c>
      <c r="N1668" s="170">
        <v>0.921052631578947</v>
      </c>
      <c r="O1668" s="170">
        <v>0.885714285714286</v>
      </c>
      <c r="P1668" s="356">
        <v>0.9</v>
      </c>
      <c r="Q1668" s="357">
        <v>0.905355832721937</v>
      </c>
      <c r="R1668" s="169">
        <v>0.915968457368162</v>
      </c>
      <c r="S1668" s="169">
        <v>0.896387184730743</v>
      </c>
      <c r="T1668" s="169">
        <v>0.905355832721937</v>
      </c>
      <c r="U1668" s="356">
        <v>0.9</v>
      </c>
      <c r="V1668" s="169">
        <v>0.781609195402299</v>
      </c>
      <c r="W1668" s="169">
        <v>0.739773287333662</v>
      </c>
      <c r="X1668" s="169">
        <v>0.738922972051806</v>
      </c>
      <c r="Y1668" s="169">
        <v>0.781609195402299</v>
      </c>
      <c r="Z1668" s="356">
        <v>0.92</v>
      </c>
      <c r="AA1668" s="356">
        <v>0</v>
      </c>
      <c r="AB1668" s="356" t="s">
        <v>32</v>
      </c>
      <c r="AC1668" s="356">
        <v>0</v>
      </c>
      <c r="AD1668" s="356">
        <v>0</v>
      </c>
      <c r="AE1668" s="356">
        <v>0.92</v>
      </c>
      <c r="AF1668" s="169">
        <v>0.9375</v>
      </c>
      <c r="AG1668" s="169">
        <v>0.880681818181818</v>
      </c>
      <c r="AH1668" s="169">
        <v>0.960264900662252</v>
      </c>
      <c r="AI1668" s="169">
        <v>0.9375</v>
      </c>
      <c r="AJ1668" s="356">
        <v>0.92</v>
      </c>
      <c r="AK1668" s="169">
        <v>0.865833132964655</v>
      </c>
      <c r="AL1668" s="169">
        <v>0.86449864498645</v>
      </c>
      <c r="AM1668" s="169">
        <v>0.841729067392784</v>
      </c>
      <c r="AN1668" s="169">
        <v>0.865833132964655</v>
      </c>
      <c r="AO1668" s="168">
        <v>0.99</v>
      </c>
      <c r="AP1668" s="358">
        <v>1</v>
      </c>
      <c r="AQ1668" s="358">
        <v>1</v>
      </c>
      <c r="AR1668" s="358">
        <v>1</v>
      </c>
      <c r="AS1668" s="359">
        <v>1</v>
      </c>
      <c r="AT1668" s="364">
        <v>0.110069253262963</v>
      </c>
      <c r="AU1668" s="361">
        <v>0.05</v>
      </c>
      <c r="AV1668" s="362">
        <v>0.147058823529412</v>
      </c>
      <c r="AW1668" s="362">
        <v>0.25</v>
      </c>
      <c r="AX1668" s="362">
        <v>0.05</v>
      </c>
      <c r="AY1668" s="142"/>
      <c r="AZ1668" s="140"/>
    </row>
    <row r="1669" spans="1:52">
      <c r="A1669" s="138"/>
      <c r="B1669" s="142"/>
      <c r="C1669" s="172" t="s">
        <v>2708</v>
      </c>
      <c r="D1669" s="166" t="s">
        <v>237</v>
      </c>
      <c r="E1669" s="166" t="s">
        <v>2709</v>
      </c>
      <c r="F1669" s="167" t="s">
        <v>3183</v>
      </c>
      <c r="G1669" s="178" t="s">
        <v>3184</v>
      </c>
      <c r="H1669" s="178" t="s">
        <v>3184</v>
      </c>
      <c r="I1669" s="178" t="s">
        <v>3184</v>
      </c>
      <c r="J1669" s="178" t="s">
        <v>3184</v>
      </c>
      <c r="K1669" s="168">
        <v>0.9</v>
      </c>
      <c r="L1669" s="169" t="s">
        <v>32</v>
      </c>
      <c r="M1669" s="169" t="s">
        <v>32</v>
      </c>
      <c r="N1669" s="170" t="s">
        <v>32</v>
      </c>
      <c r="O1669" s="170" t="s">
        <v>32</v>
      </c>
      <c r="P1669" s="356">
        <v>0.9</v>
      </c>
      <c r="Q1669" s="357" t="s">
        <v>32</v>
      </c>
      <c r="R1669" s="169">
        <v>0</v>
      </c>
      <c r="S1669" s="169" t="s">
        <v>32</v>
      </c>
      <c r="T1669" s="169" t="s">
        <v>32</v>
      </c>
      <c r="U1669" s="356">
        <v>0.9</v>
      </c>
      <c r="V1669" s="169" t="s">
        <v>32</v>
      </c>
      <c r="W1669" s="169">
        <v>1</v>
      </c>
      <c r="X1669" s="169" t="s">
        <v>32</v>
      </c>
      <c r="Y1669" s="169" t="s">
        <v>32</v>
      </c>
      <c r="Z1669" s="356">
        <v>0.92</v>
      </c>
      <c r="AA1669" s="356">
        <v>1</v>
      </c>
      <c r="AB1669" s="356" t="s">
        <v>32</v>
      </c>
      <c r="AC1669" s="356" t="s">
        <v>32</v>
      </c>
      <c r="AD1669" s="356">
        <v>1</v>
      </c>
      <c r="AE1669" s="356">
        <v>0.92</v>
      </c>
      <c r="AF1669" s="169">
        <v>0.897590361445783</v>
      </c>
      <c r="AG1669" s="169">
        <v>0.901515151515151</v>
      </c>
      <c r="AH1669" s="169">
        <v>0.93010752688172</v>
      </c>
      <c r="AI1669" s="169">
        <v>0.897590361445783</v>
      </c>
      <c r="AJ1669" s="356">
        <v>0.92</v>
      </c>
      <c r="AK1669" s="169">
        <v>1</v>
      </c>
      <c r="AL1669" s="169">
        <v>1</v>
      </c>
      <c r="AM1669" s="169" t="s">
        <v>32</v>
      </c>
      <c r="AN1669" s="169">
        <v>1</v>
      </c>
      <c r="AO1669" s="168">
        <v>0.99</v>
      </c>
      <c r="AP1669" s="358">
        <v>1</v>
      </c>
      <c r="AQ1669" s="358">
        <v>1</v>
      </c>
      <c r="AR1669" s="358">
        <v>1</v>
      </c>
      <c r="AS1669" s="359">
        <v>1</v>
      </c>
      <c r="AT1669" s="364">
        <v>0.110069253262963</v>
      </c>
      <c r="AU1669" s="361" t="s">
        <v>32</v>
      </c>
      <c r="AV1669" s="362" t="s">
        <v>32</v>
      </c>
      <c r="AW1669" s="362" t="s">
        <v>32</v>
      </c>
      <c r="AX1669" s="362" t="s">
        <v>32</v>
      </c>
      <c r="AY1669" s="142"/>
      <c r="AZ1669" s="140"/>
    </row>
    <row r="1670" spans="1:52">
      <c r="A1670" s="138"/>
      <c r="B1670" s="142"/>
      <c r="C1670" s="172" t="s">
        <v>2708</v>
      </c>
      <c r="D1670" s="166" t="s">
        <v>237</v>
      </c>
      <c r="E1670" s="166" t="s">
        <v>2709</v>
      </c>
      <c r="F1670" s="167" t="s">
        <v>3185</v>
      </c>
      <c r="G1670" s="178" t="s">
        <v>3186</v>
      </c>
      <c r="H1670" s="178" t="s">
        <v>3186</v>
      </c>
      <c r="I1670" s="178" t="s">
        <v>3186</v>
      </c>
      <c r="J1670" s="178" t="s">
        <v>3186</v>
      </c>
      <c r="K1670" s="168">
        <v>0.9</v>
      </c>
      <c r="L1670" s="169" t="s">
        <v>32</v>
      </c>
      <c r="M1670" s="169" t="s">
        <v>32</v>
      </c>
      <c r="N1670" s="170" t="s">
        <v>32</v>
      </c>
      <c r="O1670" s="170" t="s">
        <v>32</v>
      </c>
      <c r="P1670" s="356">
        <v>0.9</v>
      </c>
      <c r="Q1670" s="357" t="s">
        <v>32</v>
      </c>
      <c r="R1670" s="169" t="s">
        <v>32</v>
      </c>
      <c r="S1670" s="169">
        <v>0</v>
      </c>
      <c r="T1670" s="169" t="s">
        <v>32</v>
      </c>
      <c r="U1670" s="356">
        <v>0.9</v>
      </c>
      <c r="V1670" s="169" t="s">
        <v>32</v>
      </c>
      <c r="W1670" s="169" t="s">
        <v>32</v>
      </c>
      <c r="X1670" s="169">
        <v>1</v>
      </c>
      <c r="Y1670" s="169" t="s">
        <v>32</v>
      </c>
      <c r="Z1670" s="356">
        <v>0.92</v>
      </c>
      <c r="AA1670" s="356" t="s">
        <v>32</v>
      </c>
      <c r="AB1670" s="356" t="s">
        <v>32</v>
      </c>
      <c r="AC1670" s="356" t="s">
        <v>32</v>
      </c>
      <c r="AD1670" s="356" t="s">
        <v>32</v>
      </c>
      <c r="AE1670" s="356">
        <v>0.92</v>
      </c>
      <c r="AF1670" s="169">
        <v>0.991869918699187</v>
      </c>
      <c r="AG1670" s="169">
        <v>1</v>
      </c>
      <c r="AH1670" s="169">
        <v>1</v>
      </c>
      <c r="AI1670" s="169">
        <v>0.991869918699187</v>
      </c>
      <c r="AJ1670" s="356">
        <v>0.92</v>
      </c>
      <c r="AK1670" s="169" t="s">
        <v>32</v>
      </c>
      <c r="AL1670" s="169" t="s">
        <v>32</v>
      </c>
      <c r="AM1670" s="169">
        <v>1</v>
      </c>
      <c r="AN1670" s="169" t="s">
        <v>32</v>
      </c>
      <c r="AO1670" s="168">
        <v>0.99</v>
      </c>
      <c r="AP1670" s="358">
        <v>1</v>
      </c>
      <c r="AQ1670" s="358">
        <v>1</v>
      </c>
      <c r="AR1670" s="358">
        <v>1</v>
      </c>
      <c r="AS1670" s="359">
        <v>1</v>
      </c>
      <c r="AT1670" s="364">
        <v>0.110069253262963</v>
      </c>
      <c r="AU1670" s="361" t="s">
        <v>32</v>
      </c>
      <c r="AV1670" s="362" t="s">
        <v>32</v>
      </c>
      <c r="AW1670" s="362" t="s">
        <v>32</v>
      </c>
      <c r="AX1670" s="362" t="s">
        <v>32</v>
      </c>
      <c r="AY1670" s="142"/>
      <c r="AZ1670" s="140"/>
    </row>
    <row r="1671" spans="1:52">
      <c r="A1671" s="138"/>
      <c r="B1671" s="142"/>
      <c r="C1671" s="172" t="s">
        <v>2708</v>
      </c>
      <c r="D1671" s="166" t="s">
        <v>237</v>
      </c>
      <c r="E1671" s="166" t="s">
        <v>2709</v>
      </c>
      <c r="F1671" s="167" t="s">
        <v>3187</v>
      </c>
      <c r="G1671" s="178" t="s">
        <v>3188</v>
      </c>
      <c r="H1671" s="178" t="s">
        <v>3188</v>
      </c>
      <c r="I1671" s="178" t="s">
        <v>3188</v>
      </c>
      <c r="J1671" s="178" t="s">
        <v>3188</v>
      </c>
      <c r="K1671" s="168">
        <v>0.9</v>
      </c>
      <c r="L1671" s="169" t="s">
        <v>32</v>
      </c>
      <c r="M1671" s="169" t="s">
        <v>32</v>
      </c>
      <c r="N1671" s="170" t="s">
        <v>32</v>
      </c>
      <c r="O1671" s="170" t="s">
        <v>32</v>
      </c>
      <c r="P1671" s="356">
        <v>0.9</v>
      </c>
      <c r="Q1671" s="357" t="s">
        <v>32</v>
      </c>
      <c r="R1671" s="169" t="s">
        <v>32</v>
      </c>
      <c r="S1671" s="169" t="s">
        <v>32</v>
      </c>
      <c r="T1671" s="169" t="s">
        <v>32</v>
      </c>
      <c r="U1671" s="356">
        <v>0.9</v>
      </c>
      <c r="V1671" s="169" t="s">
        <v>32</v>
      </c>
      <c r="W1671" s="169" t="s">
        <v>32</v>
      </c>
      <c r="X1671" s="169" t="s">
        <v>32</v>
      </c>
      <c r="Y1671" s="169" t="s">
        <v>32</v>
      </c>
      <c r="Z1671" s="356">
        <v>0.92</v>
      </c>
      <c r="AA1671" s="356" t="s">
        <v>32</v>
      </c>
      <c r="AB1671" s="356" t="s">
        <v>32</v>
      </c>
      <c r="AC1671" s="356" t="s">
        <v>32</v>
      </c>
      <c r="AD1671" s="356" t="s">
        <v>32</v>
      </c>
      <c r="AE1671" s="356">
        <v>0.92</v>
      </c>
      <c r="AF1671" s="169">
        <v>0.110015174506829</v>
      </c>
      <c r="AG1671" s="169">
        <v>1</v>
      </c>
      <c r="AH1671" s="169">
        <v>1</v>
      </c>
      <c r="AI1671" s="169">
        <v>0.110015174506829</v>
      </c>
      <c r="AJ1671" s="356">
        <v>0.92</v>
      </c>
      <c r="AK1671" s="169" t="s">
        <v>32</v>
      </c>
      <c r="AL1671" s="169" t="s">
        <v>32</v>
      </c>
      <c r="AM1671" s="169" t="s">
        <v>32</v>
      </c>
      <c r="AN1671" s="169" t="s">
        <v>32</v>
      </c>
      <c r="AO1671" s="168">
        <v>0.99</v>
      </c>
      <c r="AP1671" s="358">
        <v>1</v>
      </c>
      <c r="AQ1671" s="358">
        <v>1</v>
      </c>
      <c r="AR1671" s="358">
        <v>1</v>
      </c>
      <c r="AS1671" s="359">
        <v>1</v>
      </c>
      <c r="AT1671" s="364">
        <v>0.110069253262963</v>
      </c>
      <c r="AU1671" s="361" t="s">
        <v>32</v>
      </c>
      <c r="AV1671" s="362" t="s">
        <v>32</v>
      </c>
      <c r="AW1671" s="362" t="s">
        <v>32</v>
      </c>
      <c r="AX1671" s="362" t="s">
        <v>32</v>
      </c>
      <c r="AY1671" s="142"/>
      <c r="AZ1671" s="140"/>
    </row>
    <row r="1672" spans="1:52">
      <c r="A1672" s="138"/>
      <c r="B1672" s="142"/>
      <c r="C1672" s="172" t="s">
        <v>2708</v>
      </c>
      <c r="D1672" s="166" t="s">
        <v>26</v>
      </c>
      <c r="E1672" s="166" t="s">
        <v>2709</v>
      </c>
      <c r="F1672" s="167" t="s">
        <v>3189</v>
      </c>
      <c r="G1672" s="178" t="s">
        <v>3190</v>
      </c>
      <c r="H1672" s="178" t="s">
        <v>3190</v>
      </c>
      <c r="I1672" s="178" t="s">
        <v>3190</v>
      </c>
      <c r="J1672" s="178" t="s">
        <v>3190</v>
      </c>
      <c r="K1672" s="168">
        <v>0.9</v>
      </c>
      <c r="L1672" s="169">
        <v>1</v>
      </c>
      <c r="M1672" s="169">
        <v>1</v>
      </c>
      <c r="N1672" s="170">
        <v>1</v>
      </c>
      <c r="O1672" s="170">
        <v>1</v>
      </c>
      <c r="P1672" s="356">
        <v>0.9</v>
      </c>
      <c r="Q1672" s="357" t="s">
        <v>32</v>
      </c>
      <c r="R1672" s="169">
        <v>1</v>
      </c>
      <c r="S1672" s="169" t="s">
        <v>32</v>
      </c>
      <c r="T1672" s="169" t="s">
        <v>32</v>
      </c>
      <c r="U1672" s="356">
        <v>0.9</v>
      </c>
      <c r="V1672" s="169" t="s">
        <v>32</v>
      </c>
      <c r="W1672" s="169">
        <v>0</v>
      </c>
      <c r="X1672" s="169" t="s">
        <v>32</v>
      </c>
      <c r="Y1672" s="169" t="s">
        <v>32</v>
      </c>
      <c r="Z1672" s="356">
        <v>0.92</v>
      </c>
      <c r="AA1672" s="356" t="s">
        <v>32</v>
      </c>
      <c r="AB1672" s="356" t="s">
        <v>32</v>
      </c>
      <c r="AC1672" s="356" t="s">
        <v>32</v>
      </c>
      <c r="AD1672" s="356" t="s">
        <v>32</v>
      </c>
      <c r="AE1672" s="356">
        <v>0.92</v>
      </c>
      <c r="AF1672" s="169">
        <v>1</v>
      </c>
      <c r="AG1672" s="169">
        <v>1</v>
      </c>
      <c r="AH1672" s="169">
        <v>1</v>
      </c>
      <c r="AI1672" s="169">
        <v>1</v>
      </c>
      <c r="AJ1672" s="356">
        <v>0.92</v>
      </c>
      <c r="AK1672" s="169">
        <v>0.655102040816327</v>
      </c>
      <c r="AL1672" s="169">
        <v>0.617915904936015</v>
      </c>
      <c r="AM1672" s="169">
        <v>0.449339207048458</v>
      </c>
      <c r="AN1672" s="169">
        <v>0.655102040816327</v>
      </c>
      <c r="AO1672" s="168">
        <v>0.99</v>
      </c>
      <c r="AP1672" s="358" t="s">
        <v>32</v>
      </c>
      <c r="AQ1672" s="358" t="s">
        <v>32</v>
      </c>
      <c r="AR1672" s="358" t="s">
        <v>32</v>
      </c>
      <c r="AS1672" s="359" t="s">
        <v>32</v>
      </c>
      <c r="AT1672" s="364">
        <v>0.110069253262963</v>
      </c>
      <c r="AU1672" s="361">
        <v>0</v>
      </c>
      <c r="AV1672" s="362">
        <v>0.214285714285714</v>
      </c>
      <c r="AW1672" s="362">
        <v>0</v>
      </c>
      <c r="AX1672" s="362">
        <v>0</v>
      </c>
      <c r="AY1672" s="142"/>
      <c r="AZ1672" s="140"/>
    </row>
    <row r="1673" spans="1:52">
      <c r="A1673" s="138"/>
      <c r="B1673" s="142"/>
      <c r="C1673" s="172" t="s">
        <v>2708</v>
      </c>
      <c r="D1673" s="166" t="s">
        <v>26</v>
      </c>
      <c r="E1673" s="166" t="s">
        <v>2709</v>
      </c>
      <c r="F1673" s="167" t="s">
        <v>3191</v>
      </c>
      <c r="G1673" s="178" t="s">
        <v>3192</v>
      </c>
      <c r="H1673" s="178" t="s">
        <v>3192</v>
      </c>
      <c r="I1673" s="178" t="s">
        <v>3192</v>
      </c>
      <c r="J1673" s="178" t="s">
        <v>3192</v>
      </c>
      <c r="K1673" s="168">
        <v>0.9</v>
      </c>
      <c r="L1673" s="169">
        <v>0.933333333333333</v>
      </c>
      <c r="M1673" s="169">
        <v>1</v>
      </c>
      <c r="N1673" s="170">
        <v>1</v>
      </c>
      <c r="O1673" s="170">
        <v>0.933333333333333</v>
      </c>
      <c r="P1673" s="356">
        <v>0.9</v>
      </c>
      <c r="Q1673" s="357">
        <v>0.98406374501992</v>
      </c>
      <c r="R1673" s="169">
        <v>0.98669991687448</v>
      </c>
      <c r="S1673" s="169">
        <v>0.987361769352291</v>
      </c>
      <c r="T1673" s="169">
        <v>0.98406374501992</v>
      </c>
      <c r="U1673" s="356">
        <v>0.9</v>
      </c>
      <c r="V1673" s="169">
        <v>0.571169865990583</v>
      </c>
      <c r="W1673" s="169">
        <v>0.605985037406484</v>
      </c>
      <c r="X1673" s="169">
        <v>0.845181674565561</v>
      </c>
      <c r="Y1673" s="169">
        <v>0.571169865990583</v>
      </c>
      <c r="Z1673" s="356">
        <v>0.92</v>
      </c>
      <c r="AA1673" s="356" t="s">
        <v>32</v>
      </c>
      <c r="AB1673" s="356" t="s">
        <v>32</v>
      </c>
      <c r="AC1673" s="356" t="s">
        <v>32</v>
      </c>
      <c r="AD1673" s="356" t="s">
        <v>32</v>
      </c>
      <c r="AE1673" s="356">
        <v>0.92</v>
      </c>
      <c r="AF1673" s="169">
        <v>1</v>
      </c>
      <c r="AG1673" s="169">
        <v>1</v>
      </c>
      <c r="AH1673" s="169">
        <v>1</v>
      </c>
      <c r="AI1673" s="169">
        <v>1</v>
      </c>
      <c r="AJ1673" s="356">
        <v>0.92</v>
      </c>
      <c r="AK1673" s="169">
        <v>0.895855855855856</v>
      </c>
      <c r="AL1673" s="169">
        <v>0.879052369077307</v>
      </c>
      <c r="AM1673" s="169">
        <v>0.900473933649289</v>
      </c>
      <c r="AN1673" s="169">
        <v>0.895855855855856</v>
      </c>
      <c r="AO1673" s="168">
        <v>0.99</v>
      </c>
      <c r="AP1673" s="358">
        <v>1</v>
      </c>
      <c r="AQ1673" s="358">
        <v>1</v>
      </c>
      <c r="AR1673" s="358">
        <v>1</v>
      </c>
      <c r="AS1673" s="359">
        <v>1</v>
      </c>
      <c r="AT1673" s="364">
        <v>0.110069253262963</v>
      </c>
      <c r="AU1673" s="361">
        <v>0.111111111111111</v>
      </c>
      <c r="AV1673" s="362">
        <v>0.214285714285714</v>
      </c>
      <c r="AW1673" s="362">
        <v>0.15</v>
      </c>
      <c r="AX1673" s="362">
        <v>0.111111111111111</v>
      </c>
      <c r="AY1673" s="142"/>
      <c r="AZ1673" s="140"/>
    </row>
    <row r="1674" spans="1:52">
      <c r="A1674" s="138"/>
      <c r="B1674" s="142"/>
      <c r="C1674" s="172" t="s">
        <v>2708</v>
      </c>
      <c r="D1674" s="166" t="s">
        <v>1665</v>
      </c>
      <c r="E1674" s="166" t="s">
        <v>2709</v>
      </c>
      <c r="F1674" s="167" t="s">
        <v>3193</v>
      </c>
      <c r="G1674" s="178" t="s">
        <v>3193</v>
      </c>
      <c r="H1674" s="178" t="s">
        <v>3193</v>
      </c>
      <c r="I1674" s="178" t="s">
        <v>3193</v>
      </c>
      <c r="J1674" s="178" t="s">
        <v>3193</v>
      </c>
      <c r="K1674" s="168">
        <v>0.9</v>
      </c>
      <c r="L1674" s="169" t="s">
        <v>32</v>
      </c>
      <c r="M1674" s="169" t="s">
        <v>32</v>
      </c>
      <c r="N1674" s="170" t="s">
        <v>32</v>
      </c>
      <c r="O1674" s="170" t="s">
        <v>32</v>
      </c>
      <c r="P1674" s="356">
        <v>0.9</v>
      </c>
      <c r="Q1674" s="357" t="s">
        <v>32</v>
      </c>
      <c r="R1674" s="169" t="s">
        <v>32</v>
      </c>
      <c r="S1674" s="169" t="s">
        <v>32</v>
      </c>
      <c r="T1674" s="169" t="s">
        <v>32</v>
      </c>
      <c r="U1674" s="356">
        <v>0.9</v>
      </c>
      <c r="V1674" s="169" t="s">
        <v>32</v>
      </c>
      <c r="W1674" s="169" t="s">
        <v>32</v>
      </c>
      <c r="X1674" s="169" t="s">
        <v>32</v>
      </c>
      <c r="Y1674" s="169" t="s">
        <v>32</v>
      </c>
      <c r="Z1674" s="356">
        <v>0.92</v>
      </c>
      <c r="AA1674" s="356" t="s">
        <v>32</v>
      </c>
      <c r="AB1674" s="356" t="s">
        <v>32</v>
      </c>
      <c r="AC1674" s="356" t="s">
        <v>32</v>
      </c>
      <c r="AD1674" s="356" t="s">
        <v>32</v>
      </c>
      <c r="AE1674" s="356">
        <v>0.92</v>
      </c>
      <c r="AF1674" s="169" t="s">
        <v>32</v>
      </c>
      <c r="AG1674" s="169" t="s">
        <v>32</v>
      </c>
      <c r="AH1674" s="169" t="s">
        <v>32</v>
      </c>
      <c r="AI1674" s="169" t="s">
        <v>32</v>
      </c>
      <c r="AJ1674" s="356">
        <v>0.92</v>
      </c>
      <c r="AK1674" s="169" t="s">
        <v>32</v>
      </c>
      <c r="AL1674" s="169" t="s">
        <v>32</v>
      </c>
      <c r="AM1674" s="169" t="s">
        <v>32</v>
      </c>
      <c r="AN1674" s="169" t="s">
        <v>32</v>
      </c>
      <c r="AO1674" s="168">
        <v>0.99</v>
      </c>
      <c r="AP1674" s="358" t="s">
        <v>32</v>
      </c>
      <c r="AQ1674" s="358" t="s">
        <v>32</v>
      </c>
      <c r="AR1674" s="358" t="s">
        <v>32</v>
      </c>
      <c r="AS1674" s="359" t="s">
        <v>32</v>
      </c>
      <c r="AT1674" s="364">
        <v>0.110069253262963</v>
      </c>
      <c r="AU1674" s="361" t="s">
        <v>32</v>
      </c>
      <c r="AV1674" s="362" t="s">
        <v>32</v>
      </c>
      <c r="AW1674" s="362" t="s">
        <v>32</v>
      </c>
      <c r="AX1674" s="362" t="s">
        <v>32</v>
      </c>
      <c r="AY1674" s="142"/>
      <c r="AZ1674" s="140"/>
    </row>
    <row r="1675" spans="1:52">
      <c r="A1675" s="138"/>
      <c r="B1675" s="142"/>
      <c r="C1675" s="172" t="s">
        <v>2708</v>
      </c>
      <c r="D1675" s="166" t="s">
        <v>1665</v>
      </c>
      <c r="E1675" s="166" t="s">
        <v>2709</v>
      </c>
      <c r="F1675" s="167" t="s">
        <v>3194</v>
      </c>
      <c r="G1675" s="178" t="s">
        <v>3194</v>
      </c>
      <c r="H1675" s="178" t="s">
        <v>3194</v>
      </c>
      <c r="I1675" s="178" t="s">
        <v>3194</v>
      </c>
      <c r="J1675" s="178" t="s">
        <v>3194</v>
      </c>
      <c r="K1675" s="168">
        <v>0.9</v>
      </c>
      <c r="L1675" s="169" t="s">
        <v>32</v>
      </c>
      <c r="M1675" s="169" t="s">
        <v>32</v>
      </c>
      <c r="N1675" s="170" t="s">
        <v>32</v>
      </c>
      <c r="O1675" s="170" t="s">
        <v>32</v>
      </c>
      <c r="P1675" s="356">
        <v>0.9</v>
      </c>
      <c r="Q1675" s="357" t="s">
        <v>32</v>
      </c>
      <c r="R1675" s="169" t="s">
        <v>32</v>
      </c>
      <c r="S1675" s="169" t="s">
        <v>32</v>
      </c>
      <c r="T1675" s="169" t="s">
        <v>32</v>
      </c>
      <c r="U1675" s="356">
        <v>0.9</v>
      </c>
      <c r="V1675" s="169" t="s">
        <v>32</v>
      </c>
      <c r="W1675" s="169" t="s">
        <v>32</v>
      </c>
      <c r="X1675" s="169" t="s">
        <v>32</v>
      </c>
      <c r="Y1675" s="169" t="s">
        <v>32</v>
      </c>
      <c r="Z1675" s="356">
        <v>0.92</v>
      </c>
      <c r="AA1675" s="356" t="s">
        <v>32</v>
      </c>
      <c r="AB1675" s="356" t="s">
        <v>32</v>
      </c>
      <c r="AC1675" s="356" t="s">
        <v>32</v>
      </c>
      <c r="AD1675" s="356" t="s">
        <v>32</v>
      </c>
      <c r="AE1675" s="356">
        <v>0.92</v>
      </c>
      <c r="AF1675" s="169" t="s">
        <v>32</v>
      </c>
      <c r="AG1675" s="169" t="s">
        <v>32</v>
      </c>
      <c r="AH1675" s="169" t="s">
        <v>32</v>
      </c>
      <c r="AI1675" s="169" t="s">
        <v>32</v>
      </c>
      <c r="AJ1675" s="356">
        <v>0.92</v>
      </c>
      <c r="AK1675" s="169" t="s">
        <v>32</v>
      </c>
      <c r="AL1675" s="169" t="s">
        <v>32</v>
      </c>
      <c r="AM1675" s="169" t="s">
        <v>32</v>
      </c>
      <c r="AN1675" s="169" t="s">
        <v>32</v>
      </c>
      <c r="AO1675" s="168">
        <v>0.99</v>
      </c>
      <c r="AP1675" s="358" t="s">
        <v>32</v>
      </c>
      <c r="AQ1675" s="358" t="s">
        <v>32</v>
      </c>
      <c r="AR1675" s="358" t="s">
        <v>32</v>
      </c>
      <c r="AS1675" s="359" t="s">
        <v>32</v>
      </c>
      <c r="AT1675" s="364">
        <v>0.110069253262963</v>
      </c>
      <c r="AU1675" s="361" t="s">
        <v>32</v>
      </c>
      <c r="AV1675" s="362" t="s">
        <v>32</v>
      </c>
      <c r="AW1675" s="362" t="s">
        <v>32</v>
      </c>
      <c r="AX1675" s="362" t="s">
        <v>32</v>
      </c>
      <c r="AY1675" s="142"/>
      <c r="AZ1675" s="140"/>
    </row>
    <row r="1676" spans="1:52">
      <c r="A1676" s="138"/>
      <c r="B1676" s="142"/>
      <c r="C1676" s="172" t="s">
        <v>2708</v>
      </c>
      <c r="D1676" s="166" t="s">
        <v>237</v>
      </c>
      <c r="E1676" s="166" t="s">
        <v>2709</v>
      </c>
      <c r="F1676" s="167" t="s">
        <v>3195</v>
      </c>
      <c r="G1676" s="178" t="s">
        <v>3196</v>
      </c>
      <c r="H1676" s="178" t="s">
        <v>3196</v>
      </c>
      <c r="I1676" s="178" t="s">
        <v>3196</v>
      </c>
      <c r="J1676" s="178" t="s">
        <v>3196</v>
      </c>
      <c r="K1676" s="168">
        <v>0.9</v>
      </c>
      <c r="L1676" s="169" t="s">
        <v>32</v>
      </c>
      <c r="M1676" s="169" t="s">
        <v>32</v>
      </c>
      <c r="N1676" s="170" t="s">
        <v>32</v>
      </c>
      <c r="O1676" s="170" t="s">
        <v>32</v>
      </c>
      <c r="P1676" s="356">
        <v>0.9</v>
      </c>
      <c r="Q1676" s="357" t="s">
        <v>32</v>
      </c>
      <c r="R1676" s="169" t="s">
        <v>32</v>
      </c>
      <c r="S1676" s="169" t="s">
        <v>32</v>
      </c>
      <c r="T1676" s="169" t="s">
        <v>32</v>
      </c>
      <c r="U1676" s="356">
        <v>0.9</v>
      </c>
      <c r="V1676" s="169" t="s">
        <v>32</v>
      </c>
      <c r="W1676" s="169" t="s">
        <v>32</v>
      </c>
      <c r="X1676" s="169" t="s">
        <v>32</v>
      </c>
      <c r="Y1676" s="169" t="s">
        <v>32</v>
      </c>
      <c r="Z1676" s="356">
        <v>0.92</v>
      </c>
      <c r="AA1676" s="356" t="s">
        <v>32</v>
      </c>
      <c r="AB1676" s="356" t="s">
        <v>32</v>
      </c>
      <c r="AC1676" s="356" t="s">
        <v>32</v>
      </c>
      <c r="AD1676" s="356" t="s">
        <v>32</v>
      </c>
      <c r="AE1676" s="356">
        <v>0.92</v>
      </c>
      <c r="AF1676" s="169">
        <v>0.997031172686789</v>
      </c>
      <c r="AG1676" s="169">
        <v>0.818428184281843</v>
      </c>
      <c r="AH1676" s="169">
        <v>0.839964633068081</v>
      </c>
      <c r="AI1676" s="169">
        <v>0.997031172686789</v>
      </c>
      <c r="AJ1676" s="356">
        <v>0.92</v>
      </c>
      <c r="AK1676" s="169" t="s">
        <v>32</v>
      </c>
      <c r="AL1676" s="169" t="s">
        <v>32</v>
      </c>
      <c r="AM1676" s="169" t="s">
        <v>32</v>
      </c>
      <c r="AN1676" s="169" t="s">
        <v>32</v>
      </c>
      <c r="AO1676" s="168">
        <v>0.99</v>
      </c>
      <c r="AP1676" s="358">
        <v>1</v>
      </c>
      <c r="AQ1676" s="358">
        <v>1</v>
      </c>
      <c r="AR1676" s="358">
        <v>1</v>
      </c>
      <c r="AS1676" s="359">
        <v>1</v>
      </c>
      <c r="AT1676" s="364">
        <v>0.110069253262963</v>
      </c>
      <c r="AU1676" s="361" t="s">
        <v>32</v>
      </c>
      <c r="AV1676" s="362" t="s">
        <v>32</v>
      </c>
      <c r="AW1676" s="362" t="s">
        <v>32</v>
      </c>
      <c r="AX1676" s="362" t="s">
        <v>32</v>
      </c>
      <c r="AY1676" s="142"/>
      <c r="AZ1676" s="140"/>
    </row>
    <row r="1677" spans="1:52">
      <c r="A1677" s="138"/>
      <c r="B1677" s="142"/>
      <c r="C1677" s="172" t="s">
        <v>2708</v>
      </c>
      <c r="D1677" s="166" t="s">
        <v>237</v>
      </c>
      <c r="E1677" s="166" t="s">
        <v>2709</v>
      </c>
      <c r="F1677" s="167" t="s">
        <v>3197</v>
      </c>
      <c r="G1677" s="178" t="s">
        <v>3198</v>
      </c>
      <c r="H1677" s="178" t="s">
        <v>3198</v>
      </c>
      <c r="I1677" s="178" t="s">
        <v>3198</v>
      </c>
      <c r="J1677" s="178" t="s">
        <v>3198</v>
      </c>
      <c r="K1677" s="168">
        <v>0.9</v>
      </c>
      <c r="L1677" s="169" t="s">
        <v>32</v>
      </c>
      <c r="M1677" s="169" t="s">
        <v>32</v>
      </c>
      <c r="N1677" s="170" t="s">
        <v>32</v>
      </c>
      <c r="O1677" s="170" t="s">
        <v>32</v>
      </c>
      <c r="P1677" s="356">
        <v>0.9</v>
      </c>
      <c r="Q1677" s="357" t="s">
        <v>32</v>
      </c>
      <c r="R1677" s="169" t="s">
        <v>32</v>
      </c>
      <c r="S1677" s="169" t="s">
        <v>32</v>
      </c>
      <c r="T1677" s="169" t="s">
        <v>32</v>
      </c>
      <c r="U1677" s="356">
        <v>0.9</v>
      </c>
      <c r="V1677" s="169" t="s">
        <v>32</v>
      </c>
      <c r="W1677" s="169" t="s">
        <v>32</v>
      </c>
      <c r="X1677" s="169" t="s">
        <v>32</v>
      </c>
      <c r="Y1677" s="169" t="s">
        <v>32</v>
      </c>
      <c r="Z1677" s="356">
        <v>0.92</v>
      </c>
      <c r="AA1677" s="356" t="s">
        <v>32</v>
      </c>
      <c r="AB1677" s="356" t="s">
        <v>32</v>
      </c>
      <c r="AC1677" s="356" t="s">
        <v>32</v>
      </c>
      <c r="AD1677" s="356" t="s">
        <v>32</v>
      </c>
      <c r="AE1677" s="356">
        <v>0.92</v>
      </c>
      <c r="AF1677" s="169">
        <v>1</v>
      </c>
      <c r="AG1677" s="169">
        <v>0.73841961852861</v>
      </c>
      <c r="AH1677" s="169">
        <v>0.99405646359584</v>
      </c>
      <c r="AI1677" s="169">
        <v>1</v>
      </c>
      <c r="AJ1677" s="356">
        <v>0.92</v>
      </c>
      <c r="AK1677" s="169" t="s">
        <v>32</v>
      </c>
      <c r="AL1677" s="169" t="s">
        <v>32</v>
      </c>
      <c r="AM1677" s="169" t="s">
        <v>32</v>
      </c>
      <c r="AN1677" s="169" t="s">
        <v>32</v>
      </c>
      <c r="AO1677" s="168">
        <v>0.99</v>
      </c>
      <c r="AP1677" s="358" t="s">
        <v>32</v>
      </c>
      <c r="AQ1677" s="358">
        <v>1</v>
      </c>
      <c r="AR1677" s="358">
        <v>1</v>
      </c>
      <c r="AS1677" s="359" t="s">
        <v>32</v>
      </c>
      <c r="AT1677" s="364">
        <v>0.110069253262963</v>
      </c>
      <c r="AU1677" s="361" t="s">
        <v>32</v>
      </c>
      <c r="AV1677" s="362" t="s">
        <v>32</v>
      </c>
      <c r="AW1677" s="362" t="s">
        <v>32</v>
      </c>
      <c r="AX1677" s="362" t="s">
        <v>32</v>
      </c>
      <c r="AY1677" s="142"/>
      <c r="AZ1677" s="140"/>
    </row>
    <row r="1678" spans="1:52">
      <c r="A1678" s="138"/>
      <c r="B1678" s="142"/>
      <c r="C1678" s="172" t="s">
        <v>2708</v>
      </c>
      <c r="D1678" s="166" t="s">
        <v>26</v>
      </c>
      <c r="E1678" s="166" t="s">
        <v>2709</v>
      </c>
      <c r="F1678" s="167" t="s">
        <v>3199</v>
      </c>
      <c r="G1678" s="178" t="s">
        <v>3200</v>
      </c>
      <c r="H1678" s="178" t="s">
        <v>3200</v>
      </c>
      <c r="I1678" s="178" t="s">
        <v>3200</v>
      </c>
      <c r="J1678" s="178" t="s">
        <v>3200</v>
      </c>
      <c r="K1678" s="168">
        <v>0.9</v>
      </c>
      <c r="L1678" s="169" t="s">
        <v>32</v>
      </c>
      <c r="M1678" s="169" t="s">
        <v>32</v>
      </c>
      <c r="N1678" s="170" t="s">
        <v>32</v>
      </c>
      <c r="O1678" s="170" t="s">
        <v>32</v>
      </c>
      <c r="P1678" s="356">
        <v>0.9</v>
      </c>
      <c r="Q1678" s="357">
        <v>0</v>
      </c>
      <c r="R1678" s="169">
        <v>0</v>
      </c>
      <c r="S1678" s="169">
        <v>0</v>
      </c>
      <c r="T1678" s="169">
        <v>0</v>
      </c>
      <c r="U1678" s="356">
        <v>0.9</v>
      </c>
      <c r="V1678" s="169">
        <v>0.91566265060241</v>
      </c>
      <c r="W1678" s="169">
        <v>0.796875</v>
      </c>
      <c r="X1678" s="169">
        <v>0.796610169491525</v>
      </c>
      <c r="Y1678" s="169">
        <v>0.91566265060241</v>
      </c>
      <c r="Z1678" s="356">
        <v>0.92</v>
      </c>
      <c r="AA1678" s="356" t="s">
        <v>32</v>
      </c>
      <c r="AB1678" s="356" t="s">
        <v>32</v>
      </c>
      <c r="AC1678" s="356" t="s">
        <v>32</v>
      </c>
      <c r="AD1678" s="356" t="s">
        <v>32</v>
      </c>
      <c r="AE1678" s="356">
        <v>0.92</v>
      </c>
      <c r="AF1678" s="169">
        <v>0.992130115424974</v>
      </c>
      <c r="AG1678" s="169">
        <v>0.998247742283327</v>
      </c>
      <c r="AH1678" s="169">
        <v>0.984422492401216</v>
      </c>
      <c r="AI1678" s="169">
        <v>0.992130115424974</v>
      </c>
      <c r="AJ1678" s="356">
        <v>0.92</v>
      </c>
      <c r="AK1678" s="169">
        <v>0.952380952380952</v>
      </c>
      <c r="AL1678" s="169">
        <v>0.9</v>
      </c>
      <c r="AM1678" s="169">
        <v>0.974576271186441</v>
      </c>
      <c r="AN1678" s="169">
        <v>0.952380952380952</v>
      </c>
      <c r="AO1678" s="168">
        <v>0.99</v>
      </c>
      <c r="AP1678" s="358">
        <v>1</v>
      </c>
      <c r="AQ1678" s="358">
        <v>1</v>
      </c>
      <c r="AR1678" s="358">
        <v>1</v>
      </c>
      <c r="AS1678" s="359">
        <v>1</v>
      </c>
      <c r="AT1678" s="364">
        <v>0.110069253262963</v>
      </c>
      <c r="AU1678" s="361" t="s">
        <v>32</v>
      </c>
      <c r="AV1678" s="362" t="s">
        <v>32</v>
      </c>
      <c r="AW1678" s="362" t="s">
        <v>32</v>
      </c>
      <c r="AX1678" s="362" t="s">
        <v>32</v>
      </c>
      <c r="AY1678" s="142"/>
      <c r="AZ1678" s="140"/>
    </row>
    <row r="1679" spans="1:52">
      <c r="A1679" s="138"/>
      <c r="B1679" s="142"/>
      <c r="C1679" s="172" t="s">
        <v>2708</v>
      </c>
      <c r="D1679" s="166" t="s">
        <v>26</v>
      </c>
      <c r="E1679" s="166" t="s">
        <v>2709</v>
      </c>
      <c r="F1679" s="167" t="s">
        <v>3201</v>
      </c>
      <c r="G1679" s="178" t="s">
        <v>3201</v>
      </c>
      <c r="H1679" s="178" t="s">
        <v>3201</v>
      </c>
      <c r="I1679" s="178" t="s">
        <v>3201</v>
      </c>
      <c r="J1679" s="178" t="s">
        <v>3201</v>
      </c>
      <c r="K1679" s="168">
        <v>0.9</v>
      </c>
      <c r="L1679" s="169">
        <v>0.947368421052632</v>
      </c>
      <c r="M1679" s="169">
        <v>1</v>
      </c>
      <c r="N1679" s="170">
        <v>1</v>
      </c>
      <c r="O1679" s="170">
        <v>0.947368421052632</v>
      </c>
      <c r="P1679" s="356">
        <v>0.9</v>
      </c>
      <c r="Q1679" s="357">
        <v>0.916774193548387</v>
      </c>
      <c r="R1679" s="169">
        <v>0.984496124031008</v>
      </c>
      <c r="S1679" s="169">
        <v>0.991678224687933</v>
      </c>
      <c r="T1679" s="169">
        <v>0.916774193548387</v>
      </c>
      <c r="U1679" s="356">
        <v>0.9</v>
      </c>
      <c r="V1679" s="169">
        <v>0.569032258064516</v>
      </c>
      <c r="W1679" s="169">
        <v>0.684496124031008</v>
      </c>
      <c r="X1679" s="169">
        <v>0.748959778085992</v>
      </c>
      <c r="Y1679" s="169">
        <v>0.569032258064516</v>
      </c>
      <c r="Z1679" s="356">
        <v>0.92</v>
      </c>
      <c r="AA1679" s="356" t="s">
        <v>32</v>
      </c>
      <c r="AB1679" s="356" t="s">
        <v>32</v>
      </c>
      <c r="AC1679" s="356" t="s">
        <v>32</v>
      </c>
      <c r="AD1679" s="356" t="s">
        <v>32</v>
      </c>
      <c r="AE1679" s="356">
        <v>0.92</v>
      </c>
      <c r="AF1679" s="169">
        <v>1</v>
      </c>
      <c r="AG1679" s="169">
        <v>1</v>
      </c>
      <c r="AH1679" s="169">
        <v>1</v>
      </c>
      <c r="AI1679" s="169">
        <v>1</v>
      </c>
      <c r="AJ1679" s="356">
        <v>0.92</v>
      </c>
      <c r="AK1679" s="169">
        <v>0.869481765834933</v>
      </c>
      <c r="AL1679" s="169">
        <v>0.870542635658915</v>
      </c>
      <c r="AM1679" s="169">
        <v>0.865464632454924</v>
      </c>
      <c r="AN1679" s="169">
        <v>0.869481765834933</v>
      </c>
      <c r="AO1679" s="168">
        <v>0.99</v>
      </c>
      <c r="AP1679" s="358">
        <v>1</v>
      </c>
      <c r="AQ1679" s="358">
        <v>1</v>
      </c>
      <c r="AR1679" s="358">
        <v>1</v>
      </c>
      <c r="AS1679" s="359">
        <v>1</v>
      </c>
      <c r="AT1679" s="364">
        <v>0.110069253262963</v>
      </c>
      <c r="AU1679" s="361">
        <v>0</v>
      </c>
      <c r="AV1679" s="362">
        <v>0.125</v>
      </c>
      <c r="AW1679" s="362">
        <v>0</v>
      </c>
      <c r="AX1679" s="362">
        <v>0</v>
      </c>
      <c r="AY1679" s="142"/>
      <c r="AZ1679" s="140"/>
    </row>
    <row r="1680" spans="1:52">
      <c r="A1680" s="138"/>
      <c r="B1680" s="142"/>
      <c r="C1680" s="172" t="s">
        <v>2708</v>
      </c>
      <c r="D1680" s="166" t="s">
        <v>26</v>
      </c>
      <c r="E1680" s="166" t="s">
        <v>2709</v>
      </c>
      <c r="F1680" s="167" t="s">
        <v>3202</v>
      </c>
      <c r="G1680" s="178" t="s">
        <v>3202</v>
      </c>
      <c r="H1680" s="178" t="s">
        <v>3202</v>
      </c>
      <c r="I1680" s="178" t="s">
        <v>3202</v>
      </c>
      <c r="J1680" s="178" t="s">
        <v>3202</v>
      </c>
      <c r="K1680" s="168">
        <v>0.9</v>
      </c>
      <c r="L1680" s="169">
        <v>0.4</v>
      </c>
      <c r="M1680" s="169">
        <v>0</v>
      </c>
      <c r="N1680" s="170">
        <v>0</v>
      </c>
      <c r="O1680" s="170">
        <v>0.4</v>
      </c>
      <c r="P1680" s="356">
        <v>0.9</v>
      </c>
      <c r="Q1680" s="357" t="s">
        <v>32</v>
      </c>
      <c r="R1680" s="169" t="s">
        <v>32</v>
      </c>
      <c r="S1680" s="169" t="s">
        <v>32</v>
      </c>
      <c r="T1680" s="169" t="s">
        <v>32</v>
      </c>
      <c r="U1680" s="356">
        <v>0.9</v>
      </c>
      <c r="V1680" s="169" t="s">
        <v>32</v>
      </c>
      <c r="W1680" s="169" t="s">
        <v>32</v>
      </c>
      <c r="X1680" s="169" t="s">
        <v>32</v>
      </c>
      <c r="Y1680" s="169" t="s">
        <v>32</v>
      </c>
      <c r="Z1680" s="356">
        <v>0.92</v>
      </c>
      <c r="AA1680" s="356" t="s">
        <v>32</v>
      </c>
      <c r="AB1680" s="356" t="s">
        <v>32</v>
      </c>
      <c r="AC1680" s="356" t="s">
        <v>32</v>
      </c>
      <c r="AD1680" s="356" t="s">
        <v>32</v>
      </c>
      <c r="AE1680" s="356">
        <v>0.92</v>
      </c>
      <c r="AF1680" s="169">
        <v>0</v>
      </c>
      <c r="AG1680" s="169">
        <v>0</v>
      </c>
      <c r="AH1680" s="169" t="s">
        <v>32</v>
      </c>
      <c r="AI1680" s="169">
        <v>0</v>
      </c>
      <c r="AJ1680" s="356">
        <v>0.92</v>
      </c>
      <c r="AK1680" s="169">
        <v>0.679841897233202</v>
      </c>
      <c r="AL1680" s="169">
        <v>0.647702407002188</v>
      </c>
      <c r="AM1680" s="169">
        <v>0.676392572944297</v>
      </c>
      <c r="AN1680" s="169">
        <v>0.679841897233202</v>
      </c>
      <c r="AO1680" s="168">
        <v>0.99</v>
      </c>
      <c r="AP1680" s="358" t="s">
        <v>32</v>
      </c>
      <c r="AQ1680" s="358" t="s">
        <v>32</v>
      </c>
      <c r="AR1680" s="358" t="s">
        <v>32</v>
      </c>
      <c r="AS1680" s="359" t="s">
        <v>32</v>
      </c>
      <c r="AT1680" s="364">
        <v>0.110069253262963</v>
      </c>
      <c r="AU1680" s="361">
        <v>0</v>
      </c>
      <c r="AV1680" s="362">
        <v>0</v>
      </c>
      <c r="AW1680" s="362">
        <v>0</v>
      </c>
      <c r="AX1680" s="362">
        <v>0</v>
      </c>
      <c r="AY1680" s="142"/>
      <c r="AZ1680" s="140"/>
    </row>
    <row r="1681" spans="1:74">
      <c r="A1681" s="138"/>
      <c r="B1681" s="142"/>
      <c r="C1681" s="172" t="s">
        <v>2708</v>
      </c>
      <c r="D1681" s="166" t="s">
        <v>26</v>
      </c>
      <c r="E1681" s="166" t="s">
        <v>2709</v>
      </c>
      <c r="F1681" s="167" t="s">
        <v>3203</v>
      </c>
      <c r="G1681" s="178" t="s">
        <v>3203</v>
      </c>
      <c r="H1681" s="178" t="s">
        <v>3203</v>
      </c>
      <c r="I1681" s="178" t="s">
        <v>3203</v>
      </c>
      <c r="J1681" s="178" t="s">
        <v>3203</v>
      </c>
      <c r="K1681" s="168">
        <v>0.9</v>
      </c>
      <c r="L1681" s="169">
        <v>0.9375</v>
      </c>
      <c r="M1681" s="169">
        <v>0.933333333333333</v>
      </c>
      <c r="N1681" s="170">
        <v>1</v>
      </c>
      <c r="O1681" s="170">
        <v>0.9375</v>
      </c>
      <c r="P1681" s="356">
        <v>0.9</v>
      </c>
      <c r="Q1681" s="357">
        <v>0.982229402261712</v>
      </c>
      <c r="R1681" s="169">
        <v>0.988137603795967</v>
      </c>
      <c r="S1681" s="169">
        <v>0.988110964332893</v>
      </c>
      <c r="T1681" s="169">
        <v>0.982229402261712</v>
      </c>
      <c r="U1681" s="356">
        <v>0.9</v>
      </c>
      <c r="V1681" s="169">
        <v>0.916801292407108</v>
      </c>
      <c r="W1681" s="169">
        <v>0.908659549228944</v>
      </c>
      <c r="X1681" s="169">
        <v>0.968295904887715</v>
      </c>
      <c r="Y1681" s="169">
        <v>0.916801292407108</v>
      </c>
      <c r="Z1681" s="356">
        <v>0.92</v>
      </c>
      <c r="AA1681" s="356" t="s">
        <v>32</v>
      </c>
      <c r="AB1681" s="356" t="s">
        <v>32</v>
      </c>
      <c r="AC1681" s="356" t="s">
        <v>32</v>
      </c>
      <c r="AD1681" s="356" t="s">
        <v>32</v>
      </c>
      <c r="AE1681" s="356">
        <v>0.92</v>
      </c>
      <c r="AF1681" s="169">
        <v>0.573770491803279</v>
      </c>
      <c r="AG1681" s="169">
        <v>0.0847457627118644</v>
      </c>
      <c r="AH1681" s="169">
        <v>0.947368421052632</v>
      </c>
      <c r="AI1681" s="169">
        <v>0.573770491803279</v>
      </c>
      <c r="AJ1681" s="356">
        <v>0.92</v>
      </c>
      <c r="AK1681" s="169">
        <v>0.942075623491553</v>
      </c>
      <c r="AL1681" s="169">
        <v>0.96085409252669</v>
      </c>
      <c r="AM1681" s="169">
        <v>0.989431968295905</v>
      </c>
      <c r="AN1681" s="169">
        <v>0.942075623491553</v>
      </c>
      <c r="AO1681" s="168">
        <v>0.99</v>
      </c>
      <c r="AP1681" s="358">
        <v>1</v>
      </c>
      <c r="AQ1681" s="358">
        <v>1</v>
      </c>
      <c r="AR1681" s="358">
        <v>1</v>
      </c>
      <c r="AS1681" s="359">
        <v>1</v>
      </c>
      <c r="AT1681" s="364">
        <v>0.110069253262963</v>
      </c>
      <c r="AU1681" s="361">
        <v>0.0434782608695652</v>
      </c>
      <c r="AV1681" s="362">
        <v>0.054421768707483</v>
      </c>
      <c r="AW1681" s="362">
        <v>0.454545454545455</v>
      </c>
      <c r="AX1681" s="362">
        <v>0.0434782608695652</v>
      </c>
      <c r="AY1681" s="142"/>
      <c r="AZ1681" s="140"/>
    </row>
    <row r="1682" spans="1:74">
      <c r="A1682" s="138"/>
      <c r="B1682" s="142"/>
      <c r="C1682" s="172" t="s">
        <v>2708</v>
      </c>
      <c r="D1682" s="166" t="s">
        <v>26</v>
      </c>
      <c r="E1682" s="166" t="s">
        <v>2709</v>
      </c>
      <c r="F1682" s="167" t="s">
        <v>3204</v>
      </c>
      <c r="G1682" s="178" t="s">
        <v>3204</v>
      </c>
      <c r="H1682" s="178" t="s">
        <v>3204</v>
      </c>
      <c r="I1682" s="178" t="s">
        <v>3204</v>
      </c>
      <c r="J1682" s="178" t="s">
        <v>3204</v>
      </c>
      <c r="K1682" s="168">
        <v>0.9</v>
      </c>
      <c r="L1682" s="169">
        <v>1</v>
      </c>
      <c r="M1682" s="169">
        <v>0.958333333333333</v>
      </c>
      <c r="N1682" s="170">
        <v>1</v>
      </c>
      <c r="O1682" s="170">
        <v>1</v>
      </c>
      <c r="P1682" s="356">
        <v>0.9</v>
      </c>
      <c r="Q1682" s="357">
        <v>0.986623616236162</v>
      </c>
      <c r="R1682" s="169">
        <v>0.983722192078133</v>
      </c>
      <c r="S1682" s="169">
        <v>0.990629183400268</v>
      </c>
      <c r="T1682" s="169">
        <v>0.986623616236162</v>
      </c>
      <c r="U1682" s="356">
        <v>0.9</v>
      </c>
      <c r="V1682" s="169">
        <v>0.901752767527675</v>
      </c>
      <c r="W1682" s="169">
        <v>0.932175800325556</v>
      </c>
      <c r="X1682" s="169">
        <v>0.943105756358768</v>
      </c>
      <c r="Y1682" s="169">
        <v>0.901752767527675</v>
      </c>
      <c r="Z1682" s="356">
        <v>0.92</v>
      </c>
      <c r="AA1682" s="356" t="s">
        <v>32</v>
      </c>
      <c r="AB1682" s="356" t="s">
        <v>32</v>
      </c>
      <c r="AC1682" s="356" t="s">
        <v>32</v>
      </c>
      <c r="AD1682" s="356" t="s">
        <v>32</v>
      </c>
      <c r="AE1682" s="356">
        <v>0.92</v>
      </c>
      <c r="AF1682" s="169">
        <v>0.994318181818182</v>
      </c>
      <c r="AG1682" s="169">
        <v>0.979274611398964</v>
      </c>
      <c r="AH1682" s="169">
        <v>0.995744680851064</v>
      </c>
      <c r="AI1682" s="169">
        <v>0.994318181818182</v>
      </c>
      <c r="AJ1682" s="356">
        <v>0.92</v>
      </c>
      <c r="AK1682" s="169">
        <v>0.917317409278824</v>
      </c>
      <c r="AL1682" s="169">
        <v>0.950081389039609</v>
      </c>
      <c r="AM1682" s="169">
        <v>0.957831325301205</v>
      </c>
      <c r="AN1682" s="169">
        <v>0.917317409278824</v>
      </c>
      <c r="AO1682" s="168">
        <v>0.99</v>
      </c>
      <c r="AP1682" s="358">
        <v>1</v>
      </c>
      <c r="AQ1682" s="358">
        <v>1</v>
      </c>
      <c r="AR1682" s="358">
        <v>1</v>
      </c>
      <c r="AS1682" s="359">
        <v>1</v>
      </c>
      <c r="AT1682" s="364">
        <v>0.110069253262963</v>
      </c>
      <c r="AU1682" s="361">
        <v>0.1875</v>
      </c>
      <c r="AV1682" s="362">
        <v>0</v>
      </c>
      <c r="AW1682" s="362">
        <v>0.0555555555555556</v>
      </c>
      <c r="AX1682" s="362">
        <v>0.1875</v>
      </c>
      <c r="AY1682" s="142"/>
      <c r="AZ1682" s="140"/>
    </row>
    <row r="1683" spans="1:74">
      <c r="A1683" s="138"/>
      <c r="B1683" s="142"/>
      <c r="C1683" s="172" t="s">
        <v>2708</v>
      </c>
      <c r="D1683" s="166" t="s">
        <v>26</v>
      </c>
      <c r="E1683" s="166" t="s">
        <v>2709</v>
      </c>
      <c r="F1683" s="167" t="s">
        <v>3205</v>
      </c>
      <c r="G1683" s="178" t="s">
        <v>3205</v>
      </c>
      <c r="H1683" s="178" t="s">
        <v>3205</v>
      </c>
      <c r="I1683" s="178" t="s">
        <v>3205</v>
      </c>
      <c r="J1683" s="178" t="s">
        <v>3205</v>
      </c>
      <c r="K1683" s="168">
        <v>0.9</v>
      </c>
      <c r="L1683" s="169">
        <v>0.888888888888889</v>
      </c>
      <c r="M1683" s="169">
        <v>0.944444444444444</v>
      </c>
      <c r="N1683" s="170">
        <v>0.882352941176471</v>
      </c>
      <c r="O1683" s="170">
        <v>0.888888888888889</v>
      </c>
      <c r="P1683" s="356">
        <v>0.9</v>
      </c>
      <c r="Q1683" s="357">
        <v>0.96379781420765</v>
      </c>
      <c r="R1683" s="169">
        <v>0.948215535339398</v>
      </c>
      <c r="S1683" s="169">
        <v>0.902834008097166</v>
      </c>
      <c r="T1683" s="169">
        <v>0.96379781420765</v>
      </c>
      <c r="U1683" s="356">
        <v>0.9</v>
      </c>
      <c r="V1683" s="169">
        <v>0.671448087431694</v>
      </c>
      <c r="W1683" s="169">
        <v>0.66480055983205</v>
      </c>
      <c r="X1683" s="169">
        <v>0.675534991324465</v>
      </c>
      <c r="Y1683" s="169">
        <v>0.671448087431694</v>
      </c>
      <c r="Z1683" s="356">
        <v>0.92</v>
      </c>
      <c r="AA1683" s="356" t="s">
        <v>32</v>
      </c>
      <c r="AB1683" s="356">
        <v>1</v>
      </c>
      <c r="AC1683" s="356" t="s">
        <v>32</v>
      </c>
      <c r="AD1683" s="356" t="s">
        <v>32</v>
      </c>
      <c r="AE1683" s="356">
        <v>0.92</v>
      </c>
      <c r="AF1683" s="169">
        <v>0.818181818181818</v>
      </c>
      <c r="AG1683" s="169">
        <v>0.722222222222222</v>
      </c>
      <c r="AH1683" s="169">
        <v>0.647058823529412</v>
      </c>
      <c r="AI1683" s="169">
        <v>0.818181818181818</v>
      </c>
      <c r="AJ1683" s="356">
        <v>0.92</v>
      </c>
      <c r="AK1683" s="169">
        <v>0.729783037475345</v>
      </c>
      <c r="AL1683" s="169">
        <v>0.738461538461539</v>
      </c>
      <c r="AM1683" s="169">
        <v>0.764025448235975</v>
      </c>
      <c r="AN1683" s="169">
        <v>0.729783037475345</v>
      </c>
      <c r="AO1683" s="168">
        <v>0.99</v>
      </c>
      <c r="AP1683" s="358">
        <v>1</v>
      </c>
      <c r="AQ1683" s="358">
        <v>1</v>
      </c>
      <c r="AR1683" s="358">
        <v>1</v>
      </c>
      <c r="AS1683" s="359">
        <v>1</v>
      </c>
      <c r="AT1683" s="364">
        <v>0.110069253262963</v>
      </c>
      <c r="AU1683" s="361">
        <v>0.357142857142857</v>
      </c>
      <c r="AV1683" s="362">
        <v>0</v>
      </c>
      <c r="AW1683" s="362">
        <v>0</v>
      </c>
      <c r="AX1683" s="362">
        <v>0.357142857142857</v>
      </c>
      <c r="AY1683" s="142"/>
      <c r="AZ1683" s="140"/>
    </row>
    <row r="1684" spans="1:74">
      <c r="A1684" s="138"/>
      <c r="B1684" s="142"/>
      <c r="C1684" s="172" t="s">
        <v>2708</v>
      </c>
      <c r="D1684" s="166" t="s">
        <v>26</v>
      </c>
      <c r="E1684" s="166" t="s">
        <v>2709</v>
      </c>
      <c r="F1684" s="167" t="s">
        <v>3206</v>
      </c>
      <c r="G1684" s="178" t="s">
        <v>3206</v>
      </c>
      <c r="H1684" s="178" t="s">
        <v>3206</v>
      </c>
      <c r="I1684" s="178" t="s">
        <v>3206</v>
      </c>
      <c r="J1684" s="178" t="s">
        <v>3206</v>
      </c>
      <c r="K1684" s="168">
        <v>0.9</v>
      </c>
      <c r="L1684" s="169">
        <v>0.75</v>
      </c>
      <c r="M1684" s="169">
        <v>0.8</v>
      </c>
      <c r="N1684" s="170">
        <v>0.6</v>
      </c>
      <c r="O1684" s="170">
        <v>0.75</v>
      </c>
      <c r="P1684" s="356">
        <v>0.9</v>
      </c>
      <c r="Q1684" s="357">
        <v>0.997542997542998</v>
      </c>
      <c r="R1684" s="169">
        <v>1</v>
      </c>
      <c r="S1684" s="169">
        <v>0.995098039215686</v>
      </c>
      <c r="T1684" s="169">
        <v>0.997542997542998</v>
      </c>
      <c r="U1684" s="356">
        <v>0.9</v>
      </c>
      <c r="V1684" s="169">
        <v>0.918918918918919</v>
      </c>
      <c r="W1684" s="169">
        <v>0.902140672782875</v>
      </c>
      <c r="X1684" s="169">
        <v>0.867647058823529</v>
      </c>
      <c r="Y1684" s="169">
        <v>0.918918918918919</v>
      </c>
      <c r="Z1684" s="356">
        <v>0.92</v>
      </c>
      <c r="AA1684" s="356" t="s">
        <v>32</v>
      </c>
      <c r="AB1684" s="356" t="s">
        <v>32</v>
      </c>
      <c r="AC1684" s="356" t="s">
        <v>32</v>
      </c>
      <c r="AD1684" s="356" t="s">
        <v>32</v>
      </c>
      <c r="AE1684" s="356">
        <v>0.92</v>
      </c>
      <c r="AF1684" s="169">
        <v>0</v>
      </c>
      <c r="AG1684" s="169">
        <v>0.25</v>
      </c>
      <c r="AH1684" s="169">
        <v>0</v>
      </c>
      <c r="AI1684" s="169">
        <v>0</v>
      </c>
      <c r="AJ1684" s="356">
        <v>0.92</v>
      </c>
      <c r="AK1684" s="169">
        <v>0.935406698564593</v>
      </c>
      <c r="AL1684" s="169">
        <v>0.917431192660551</v>
      </c>
      <c r="AM1684" s="169">
        <v>0.938725490196078</v>
      </c>
      <c r="AN1684" s="169">
        <v>0.935406698564593</v>
      </c>
      <c r="AO1684" s="168">
        <v>0.99</v>
      </c>
      <c r="AP1684" s="358" t="s">
        <v>32</v>
      </c>
      <c r="AQ1684" s="358" t="s">
        <v>32</v>
      </c>
      <c r="AR1684" s="358" t="s">
        <v>32</v>
      </c>
      <c r="AS1684" s="359" t="s">
        <v>32</v>
      </c>
      <c r="AT1684" s="364">
        <v>0.110069253262963</v>
      </c>
      <c r="AU1684" s="361">
        <v>0.25</v>
      </c>
      <c r="AV1684" s="362">
        <v>0.25</v>
      </c>
      <c r="AW1684" s="362">
        <v>0</v>
      </c>
      <c r="AX1684" s="362">
        <v>0.25</v>
      </c>
      <c r="AY1684" s="142"/>
      <c r="AZ1684" s="140"/>
    </row>
    <row r="1685" spans="1:74">
      <c r="A1685" s="138"/>
      <c r="B1685" s="142"/>
      <c r="C1685" s="172" t="s">
        <v>2708</v>
      </c>
      <c r="D1685" s="166" t="s">
        <v>26</v>
      </c>
      <c r="E1685" s="166" t="s">
        <v>2709</v>
      </c>
      <c r="F1685" s="167" t="s">
        <v>3207</v>
      </c>
      <c r="G1685" s="178" t="s">
        <v>3207</v>
      </c>
      <c r="H1685" s="178" t="s">
        <v>3207</v>
      </c>
      <c r="I1685" s="178" t="s">
        <v>3207</v>
      </c>
      <c r="J1685" s="178" t="s">
        <v>3207</v>
      </c>
      <c r="K1685" s="168">
        <v>0.9</v>
      </c>
      <c r="L1685" s="169">
        <v>0</v>
      </c>
      <c r="M1685" s="169">
        <v>1</v>
      </c>
      <c r="N1685" s="170">
        <v>0.923076923076923</v>
      </c>
      <c r="O1685" s="170">
        <v>0</v>
      </c>
      <c r="P1685" s="356">
        <v>0.9</v>
      </c>
      <c r="Q1685" s="357" t="s">
        <v>32</v>
      </c>
      <c r="R1685" s="169" t="s">
        <v>32</v>
      </c>
      <c r="S1685" s="169" t="s">
        <v>32</v>
      </c>
      <c r="T1685" s="169" t="s">
        <v>32</v>
      </c>
      <c r="U1685" s="356">
        <v>0.9</v>
      </c>
      <c r="V1685" s="169" t="s">
        <v>32</v>
      </c>
      <c r="W1685" s="169" t="s">
        <v>32</v>
      </c>
      <c r="X1685" s="169" t="s">
        <v>32</v>
      </c>
      <c r="Y1685" s="169" t="s">
        <v>32</v>
      </c>
      <c r="Z1685" s="356">
        <v>0.92</v>
      </c>
      <c r="AA1685" s="356" t="s">
        <v>32</v>
      </c>
      <c r="AB1685" s="356" t="s">
        <v>32</v>
      </c>
      <c r="AC1685" s="356" t="s">
        <v>32</v>
      </c>
      <c r="AD1685" s="356" t="s">
        <v>32</v>
      </c>
      <c r="AE1685" s="356">
        <v>0.92</v>
      </c>
      <c r="AF1685" s="169">
        <v>0</v>
      </c>
      <c r="AG1685" s="169">
        <v>0.0666666666666667</v>
      </c>
      <c r="AH1685" s="169">
        <v>0</v>
      </c>
      <c r="AI1685" s="169">
        <v>0</v>
      </c>
      <c r="AJ1685" s="356">
        <v>0.92</v>
      </c>
      <c r="AK1685" s="169">
        <v>0.827250608272506</v>
      </c>
      <c r="AL1685" s="169">
        <v>0.835187057633974</v>
      </c>
      <c r="AM1685" s="169">
        <v>0.860062893081761</v>
      </c>
      <c r="AN1685" s="169">
        <v>0.827250608272506</v>
      </c>
      <c r="AO1685" s="168">
        <v>0.99</v>
      </c>
      <c r="AP1685" s="358">
        <v>1</v>
      </c>
      <c r="AQ1685" s="358">
        <v>1</v>
      </c>
      <c r="AR1685" s="358">
        <v>1</v>
      </c>
      <c r="AS1685" s="359">
        <v>1</v>
      </c>
      <c r="AT1685" s="364">
        <v>0.110069253262963</v>
      </c>
      <c r="AU1685" s="361">
        <v>0.0526315789473684</v>
      </c>
      <c r="AV1685" s="362">
        <v>0.409090909090909</v>
      </c>
      <c r="AW1685" s="362">
        <v>0.04</v>
      </c>
      <c r="AX1685" s="362">
        <v>0.0526315789473684</v>
      </c>
      <c r="AY1685" s="142"/>
      <c r="AZ1685" s="140"/>
    </row>
    <row r="1686" spans="1:74">
      <c r="A1686" s="138"/>
      <c r="B1686" s="142"/>
      <c r="C1686" s="172" t="s">
        <v>2708</v>
      </c>
      <c r="D1686" s="166" t="s">
        <v>26</v>
      </c>
      <c r="E1686" s="166" t="s">
        <v>2709</v>
      </c>
      <c r="F1686" s="167" t="s">
        <v>3208</v>
      </c>
      <c r="G1686" s="178" t="s">
        <v>3208</v>
      </c>
      <c r="H1686" s="178" t="s">
        <v>3208</v>
      </c>
      <c r="I1686" s="178" t="s">
        <v>3208</v>
      </c>
      <c r="J1686" s="178" t="s">
        <v>3208</v>
      </c>
      <c r="K1686" s="168">
        <v>0.9</v>
      </c>
      <c r="L1686" s="169">
        <v>0.916666666666667</v>
      </c>
      <c r="M1686" s="169">
        <v>0.916666666666667</v>
      </c>
      <c r="N1686" s="170">
        <v>0.909090909090909</v>
      </c>
      <c r="O1686" s="170">
        <v>0.916666666666667</v>
      </c>
      <c r="P1686" s="356">
        <v>0.9</v>
      </c>
      <c r="Q1686" s="357">
        <v>0.937882496940024</v>
      </c>
      <c r="R1686" s="169">
        <v>0.802883108743341</v>
      </c>
      <c r="S1686" s="169">
        <v>0.838722397476341</v>
      </c>
      <c r="T1686" s="169">
        <v>0.937882496940024</v>
      </c>
      <c r="U1686" s="356">
        <v>0.9</v>
      </c>
      <c r="V1686" s="169">
        <v>0.821297429620563</v>
      </c>
      <c r="W1686" s="169">
        <v>0.73111877154497</v>
      </c>
      <c r="X1686" s="169">
        <v>0.652602523659306</v>
      </c>
      <c r="Y1686" s="169">
        <v>0.821297429620563</v>
      </c>
      <c r="Z1686" s="356">
        <v>0.92</v>
      </c>
      <c r="AA1686" s="356" t="s">
        <v>32</v>
      </c>
      <c r="AB1686" s="356" t="s">
        <v>32</v>
      </c>
      <c r="AC1686" s="356" t="s">
        <v>32</v>
      </c>
      <c r="AD1686" s="356" t="s">
        <v>32</v>
      </c>
      <c r="AE1686" s="356">
        <v>0.92</v>
      </c>
      <c r="AF1686" s="169">
        <v>0.996031746031746</v>
      </c>
      <c r="AG1686" s="169">
        <v>0.994764397905759</v>
      </c>
      <c r="AH1686" s="169">
        <v>1</v>
      </c>
      <c r="AI1686" s="169">
        <v>0.996031746031746</v>
      </c>
      <c r="AJ1686" s="356">
        <v>0.92</v>
      </c>
      <c r="AK1686" s="169">
        <v>0.925813317117665</v>
      </c>
      <c r="AL1686" s="169">
        <v>0.881228455029771</v>
      </c>
      <c r="AM1686" s="169">
        <v>0.846214511041009</v>
      </c>
      <c r="AN1686" s="169">
        <v>0.925813317117665</v>
      </c>
      <c r="AO1686" s="168">
        <v>0.99</v>
      </c>
      <c r="AP1686" s="358">
        <v>1</v>
      </c>
      <c r="AQ1686" s="358">
        <v>1</v>
      </c>
      <c r="AR1686" s="358">
        <v>1</v>
      </c>
      <c r="AS1686" s="359">
        <v>1</v>
      </c>
      <c r="AT1686" s="364">
        <v>0.110069253262963</v>
      </c>
      <c r="AU1686" s="361">
        <v>0.125</v>
      </c>
      <c r="AV1686" s="362">
        <v>0.05</v>
      </c>
      <c r="AW1686" s="362">
        <v>0.1</v>
      </c>
      <c r="AX1686" s="362">
        <v>0.125</v>
      </c>
      <c r="AY1686" s="142"/>
      <c r="AZ1686" s="140"/>
    </row>
    <row r="1687" spans="1:74">
      <c r="A1687" s="138"/>
      <c r="B1687" s="142"/>
      <c r="C1687" s="172" t="s">
        <v>2708</v>
      </c>
      <c r="D1687" s="166" t="s">
        <v>26</v>
      </c>
      <c r="E1687" s="166" t="s">
        <v>2709</v>
      </c>
      <c r="F1687" s="167" t="s">
        <v>3209</v>
      </c>
      <c r="G1687" s="178" t="s">
        <v>3209</v>
      </c>
      <c r="H1687" s="178" t="s">
        <v>3209</v>
      </c>
      <c r="I1687" s="178" t="s">
        <v>3209</v>
      </c>
      <c r="J1687" s="178" t="s">
        <v>3209</v>
      </c>
      <c r="K1687" s="168">
        <v>0.9</v>
      </c>
      <c r="L1687" s="169">
        <v>0.909090909090909</v>
      </c>
      <c r="M1687" s="169">
        <v>0.923076923076923</v>
      </c>
      <c r="N1687" s="170">
        <v>0.91304347826087</v>
      </c>
      <c r="O1687" s="170">
        <v>0.909090909090909</v>
      </c>
      <c r="P1687" s="356">
        <v>0.9</v>
      </c>
      <c r="Q1687" s="357">
        <v>0.986989946777055</v>
      </c>
      <c r="R1687" s="169">
        <v>0.969836400817996</v>
      </c>
      <c r="S1687" s="169">
        <v>0.981981981981982</v>
      </c>
      <c r="T1687" s="169">
        <v>0.986989946777055</v>
      </c>
      <c r="U1687" s="356">
        <v>0.9</v>
      </c>
      <c r="V1687" s="169">
        <v>0.597871082199882</v>
      </c>
      <c r="W1687" s="169">
        <v>0.650306748466258</v>
      </c>
      <c r="X1687" s="169">
        <v>0.633848133848134</v>
      </c>
      <c r="Y1687" s="169">
        <v>0.597871082199882</v>
      </c>
      <c r="Z1687" s="356">
        <v>0.92</v>
      </c>
      <c r="AA1687" s="356" t="s">
        <v>32</v>
      </c>
      <c r="AB1687" s="356" t="s">
        <v>32</v>
      </c>
      <c r="AC1687" s="356" t="s">
        <v>32</v>
      </c>
      <c r="AD1687" s="356" t="s">
        <v>32</v>
      </c>
      <c r="AE1687" s="356">
        <v>0.92</v>
      </c>
      <c r="AF1687" s="169">
        <v>1</v>
      </c>
      <c r="AG1687" s="169">
        <v>1</v>
      </c>
      <c r="AH1687" s="169">
        <v>0.625</v>
      </c>
      <c r="AI1687" s="169">
        <v>1</v>
      </c>
      <c r="AJ1687" s="356">
        <v>0.92</v>
      </c>
      <c r="AK1687" s="169">
        <v>0.850324101355333</v>
      </c>
      <c r="AL1687" s="169">
        <v>0.847137014314928</v>
      </c>
      <c r="AM1687" s="169">
        <v>0.868082368082368</v>
      </c>
      <c r="AN1687" s="169">
        <v>0.850324101355333</v>
      </c>
      <c r="AO1687" s="168">
        <v>0.99</v>
      </c>
      <c r="AP1687" s="358">
        <v>1</v>
      </c>
      <c r="AQ1687" s="358">
        <v>1</v>
      </c>
      <c r="AR1687" s="358" t="s">
        <v>32</v>
      </c>
      <c r="AS1687" s="359">
        <v>1</v>
      </c>
      <c r="AT1687" s="364">
        <v>0.110069253262963</v>
      </c>
      <c r="AU1687" s="361">
        <v>0</v>
      </c>
      <c r="AV1687" s="362">
        <v>0.05</v>
      </c>
      <c r="AW1687" s="362">
        <v>0.2</v>
      </c>
      <c r="AX1687" s="362">
        <v>0</v>
      </c>
      <c r="AY1687" s="142"/>
      <c r="AZ1687" s="140"/>
    </row>
    <row r="1688" spans="1:74">
      <c r="A1688" s="138"/>
      <c r="B1688" s="142"/>
      <c r="C1688" s="172" t="s">
        <v>2708</v>
      </c>
      <c r="D1688" s="166" t="s">
        <v>26</v>
      </c>
      <c r="E1688" s="166" t="s">
        <v>2709</v>
      </c>
      <c r="F1688" s="167" t="s">
        <v>3210</v>
      </c>
      <c r="G1688" s="178" t="s">
        <v>3211</v>
      </c>
      <c r="H1688" s="178" t="s">
        <v>3211</v>
      </c>
      <c r="I1688" s="178" t="s">
        <v>3211</v>
      </c>
      <c r="J1688" s="178" t="s">
        <v>3211</v>
      </c>
      <c r="K1688" s="168">
        <v>0.9</v>
      </c>
      <c r="L1688" s="169" t="s">
        <v>32</v>
      </c>
      <c r="M1688" s="169">
        <v>0.333333333333333</v>
      </c>
      <c r="N1688" s="170">
        <v>0.25</v>
      </c>
      <c r="O1688" s="170" t="s">
        <v>32</v>
      </c>
      <c r="P1688" s="356">
        <v>0.9</v>
      </c>
      <c r="Q1688" s="357">
        <v>0.964102564102564</v>
      </c>
      <c r="R1688" s="169">
        <v>0.927672955974843</v>
      </c>
      <c r="S1688" s="169">
        <v>0.966271649954421</v>
      </c>
      <c r="T1688" s="169">
        <v>0.964102564102564</v>
      </c>
      <c r="U1688" s="356">
        <v>0.9</v>
      </c>
      <c r="V1688" s="169">
        <v>0.632478632478632</v>
      </c>
      <c r="W1688" s="169">
        <v>0.60377358490566</v>
      </c>
      <c r="X1688" s="169">
        <v>0.637192342752963</v>
      </c>
      <c r="Y1688" s="169">
        <v>0.632478632478632</v>
      </c>
      <c r="Z1688" s="356">
        <v>0.92</v>
      </c>
      <c r="AA1688" s="356" t="s">
        <v>32</v>
      </c>
      <c r="AB1688" s="356" t="s">
        <v>32</v>
      </c>
      <c r="AC1688" s="356" t="s">
        <v>32</v>
      </c>
      <c r="AD1688" s="356" t="s">
        <v>32</v>
      </c>
      <c r="AE1688" s="356">
        <v>0.92</v>
      </c>
      <c r="AF1688" s="169">
        <v>0</v>
      </c>
      <c r="AG1688" s="169">
        <v>1</v>
      </c>
      <c r="AH1688" s="169">
        <v>1</v>
      </c>
      <c r="AI1688" s="169">
        <v>0</v>
      </c>
      <c r="AJ1688" s="356">
        <v>0.92</v>
      </c>
      <c r="AK1688" s="169">
        <v>0.713355048859935</v>
      </c>
      <c r="AL1688" s="169">
        <v>0.644654088050314</v>
      </c>
      <c r="AM1688" s="169">
        <v>0.707383773928897</v>
      </c>
      <c r="AN1688" s="169">
        <v>0.713355048859935</v>
      </c>
      <c r="AO1688" s="168">
        <v>0.99</v>
      </c>
      <c r="AP1688" s="358" t="s">
        <v>32</v>
      </c>
      <c r="AQ1688" s="358" t="s">
        <v>32</v>
      </c>
      <c r="AR1688" s="358" t="s">
        <v>32</v>
      </c>
      <c r="AS1688" s="359" t="s">
        <v>32</v>
      </c>
      <c r="AT1688" s="364">
        <v>0.110069253262963</v>
      </c>
      <c r="AU1688" s="361">
        <v>0.145833333333333</v>
      </c>
      <c r="AV1688" s="362">
        <v>0.127272727272727</v>
      </c>
      <c r="AW1688" s="362">
        <v>0.032258064516129</v>
      </c>
      <c r="AX1688" s="362">
        <v>0.145833333333333</v>
      </c>
      <c r="AY1688" s="142"/>
      <c r="AZ1688" s="140"/>
    </row>
    <row r="1689" ht="17.25" customHeight="1" spans="1:74">
      <c r="A1689" s="138"/>
      <c r="B1689" s="142"/>
      <c r="C1689" s="202" t="s">
        <v>3212</v>
      </c>
      <c r="D1689" s="203"/>
      <c r="E1689" s="203"/>
      <c r="F1689" s="203"/>
      <c r="G1689" s="203"/>
      <c r="H1689" s="203"/>
      <c r="I1689" s="203"/>
      <c r="J1689" s="203"/>
      <c r="K1689" s="204" t="s">
        <v>32</v>
      </c>
      <c r="L1689" s="205">
        <v>0.909553420011306</v>
      </c>
      <c r="M1689" s="205">
        <v>0.941236514169868</v>
      </c>
      <c r="N1689" s="205">
        <v>0.932637465643519</v>
      </c>
      <c r="O1689" s="205">
        <v>0.909553420011306</v>
      </c>
      <c r="P1689" s="204" t="s">
        <v>32</v>
      </c>
      <c r="Q1689" s="365">
        <v>0.951738534452239</v>
      </c>
      <c r="R1689" s="365">
        <v>0.947903910283092</v>
      </c>
      <c r="S1689" s="365">
        <v>0.958735999108828</v>
      </c>
      <c r="T1689" s="205">
        <v>0.951738534452239</v>
      </c>
      <c r="U1689" s="204" t="s">
        <v>32</v>
      </c>
      <c r="V1689" s="365">
        <v>0.882299674255511</v>
      </c>
      <c r="W1689" s="365">
        <v>0.880693162626248</v>
      </c>
      <c r="X1689" s="365">
        <v>0.902776053518618</v>
      </c>
      <c r="Y1689" s="366">
        <v>0.882299674255511</v>
      </c>
      <c r="Z1689" s="204" t="s">
        <v>32</v>
      </c>
      <c r="AA1689" s="367">
        <v>0.930132387749408</v>
      </c>
      <c r="AB1689" s="367">
        <v>0.928834714706074</v>
      </c>
      <c r="AC1689" s="367">
        <v>0.937154779077182</v>
      </c>
      <c r="AD1689" s="367">
        <v>0.930132387749408</v>
      </c>
      <c r="AE1689" s="204" t="s">
        <v>32</v>
      </c>
      <c r="AF1689" s="365">
        <v>0.984136634937488</v>
      </c>
      <c r="AG1689" s="365">
        <v>0.983023891393784</v>
      </c>
      <c r="AH1689" s="365">
        <v>0.954636702571163</v>
      </c>
      <c r="AI1689" s="366">
        <v>0.984136634937488</v>
      </c>
      <c r="AJ1689" s="204" t="s">
        <v>32</v>
      </c>
      <c r="AK1689" s="365">
        <v>0.950308655716217</v>
      </c>
      <c r="AL1689" s="365">
        <v>0.950478529987867</v>
      </c>
      <c r="AM1689" s="365">
        <v>0.951467971530249</v>
      </c>
      <c r="AN1689" s="366">
        <v>0.950308655716217</v>
      </c>
      <c r="AO1689" s="204" t="s">
        <v>32</v>
      </c>
      <c r="AP1689" s="366">
        <v>0.993397884469464</v>
      </c>
      <c r="AQ1689" s="366">
        <v>0.989279519237149</v>
      </c>
      <c r="AR1689" s="366">
        <v>0.996210854786582</v>
      </c>
      <c r="AS1689" s="366">
        <v>0.993397884469464</v>
      </c>
      <c r="AT1689" s="204" t="s">
        <v>32</v>
      </c>
      <c r="AU1689" s="366">
        <v>0.0299242262083137</v>
      </c>
      <c r="AV1689" s="366">
        <v>0.172492450739719</v>
      </c>
      <c r="AW1689" s="366">
        <v>0.0377762992533452</v>
      </c>
      <c r="AX1689" s="366">
        <v>0.0299242262083137</v>
      </c>
      <c r="AY1689" s="142"/>
      <c r="AZ1689" s="140"/>
    </row>
    <row r="1690" ht="24" customHeight="1" spans="1:74">
      <c r="A1690" s="138"/>
      <c r="B1690" s="142"/>
      <c r="C1690" s="206"/>
      <c r="D1690" s="206"/>
      <c r="E1690" s="206"/>
      <c r="F1690" s="206"/>
      <c r="G1690" s="206"/>
      <c r="H1690" s="206"/>
      <c r="I1690" s="206"/>
      <c r="J1690" s="206"/>
      <c r="K1690" s="207"/>
      <c r="L1690" s="207"/>
      <c r="M1690" s="207"/>
      <c r="N1690" s="207"/>
      <c r="O1690" s="207"/>
      <c r="P1690" s="207"/>
      <c r="Q1690" s="207"/>
      <c r="R1690" s="207"/>
      <c r="S1690" s="207"/>
      <c r="T1690" s="207"/>
      <c r="U1690" s="207"/>
      <c r="V1690" s="368"/>
      <c r="W1690" s="207"/>
      <c r="X1690" s="207"/>
      <c r="Y1690" s="207"/>
      <c r="Z1690" s="207"/>
      <c r="AA1690" s="207"/>
      <c r="AB1690" s="207"/>
      <c r="AC1690" s="207"/>
      <c r="AD1690" s="207"/>
      <c r="AE1690" s="207"/>
      <c r="AF1690" s="207"/>
      <c r="AG1690" s="207"/>
      <c r="AH1690" s="207"/>
      <c r="AI1690" s="207"/>
      <c r="AJ1690" s="207"/>
      <c r="AK1690" s="207"/>
      <c r="AL1690" s="207"/>
      <c r="AM1690" s="207"/>
      <c r="AN1690" s="207"/>
      <c r="AO1690" s="207"/>
      <c r="AP1690" s="207"/>
      <c r="AQ1690" s="207"/>
      <c r="AR1690" s="207"/>
      <c r="AS1690" s="207"/>
      <c r="AT1690" s="207"/>
      <c r="AU1690" s="207"/>
      <c r="AV1690" s="207"/>
      <c r="AW1690" s="207"/>
      <c r="AX1690" s="207"/>
      <c r="AY1690" s="142"/>
      <c r="AZ1690" s="140"/>
    </row>
    <row r="1691" ht="10.5" customHeight="1" spans="1:74">
      <c r="A1691" s="140" t="s">
        <v>3213</v>
      </c>
      <c r="B1691" s="140"/>
      <c r="C1691" s="208"/>
      <c r="D1691" s="208"/>
      <c r="E1691" s="208"/>
      <c r="F1691" s="208"/>
      <c r="G1691" s="208"/>
      <c r="H1691" s="208"/>
      <c r="I1691" s="208"/>
      <c r="J1691" s="209"/>
      <c r="K1691" s="210"/>
      <c r="L1691" s="210"/>
      <c r="M1691" s="210"/>
      <c r="N1691" s="210"/>
      <c r="O1691" s="210"/>
      <c r="P1691" s="210"/>
      <c r="Q1691" s="210"/>
      <c r="R1691" s="210"/>
      <c r="S1691" s="210"/>
      <c r="T1691" s="210"/>
      <c r="U1691" s="210"/>
      <c r="V1691" s="210"/>
      <c r="W1691" s="210"/>
      <c r="X1691" s="210"/>
      <c r="Y1691" s="210"/>
      <c r="Z1691" s="210"/>
      <c r="AA1691" s="210"/>
      <c r="AB1691" s="210"/>
      <c r="AC1691" s="210"/>
      <c r="AD1691" s="210"/>
      <c r="AE1691" s="210"/>
      <c r="AF1691" s="210"/>
      <c r="AG1691" s="210"/>
      <c r="AH1691" s="210"/>
      <c r="AI1691" s="210"/>
      <c r="AJ1691" s="210"/>
      <c r="AK1691" s="210"/>
      <c r="AL1691" s="210"/>
      <c r="AM1691" s="210"/>
      <c r="AN1691" s="210"/>
      <c r="AO1691" s="210"/>
      <c r="AP1691" s="210"/>
      <c r="AQ1691" s="210"/>
      <c r="AR1691" s="210"/>
      <c r="AS1691" s="210"/>
      <c r="AT1691" s="369"/>
      <c r="AU1691" s="210"/>
      <c r="AV1691" s="210"/>
      <c r="AW1691" s="210"/>
      <c r="AX1691" s="210"/>
      <c r="AY1691" s="140"/>
      <c r="AZ1691" s="140"/>
    </row>
    <row r="1692" ht="409.5" hidden="1" customHeight="1" spans="1:74">
      <c r="C1692" s="211" t="s">
        <v>3214</v>
      </c>
      <c r="D1692" s="212"/>
      <c r="E1692" s="212"/>
      <c r="F1692" s="212"/>
      <c r="G1692" s="212"/>
      <c r="H1692" s="212"/>
      <c r="I1692" s="212"/>
      <c r="J1692" s="212"/>
      <c r="K1692" s="212"/>
      <c r="L1692" s="212"/>
      <c r="M1692" s="212"/>
      <c r="N1692" s="212"/>
      <c r="O1692" s="212"/>
      <c r="P1692" s="212"/>
      <c r="Q1692" s="212"/>
      <c r="R1692" s="212"/>
      <c r="S1692" s="212"/>
      <c r="T1692" s="212"/>
      <c r="U1692" s="212"/>
      <c r="V1692" s="212" t="s">
        <v>3215</v>
      </c>
      <c r="W1692" s="212"/>
      <c r="X1692" s="212"/>
      <c r="Y1692" s="212"/>
      <c r="Z1692" s="212"/>
      <c r="AA1692" s="212"/>
      <c r="AB1692" s="212"/>
      <c r="AC1692" s="212"/>
      <c r="AD1692" s="212"/>
      <c r="AE1692" s="212"/>
      <c r="AF1692" s="212"/>
      <c r="AG1692" s="212"/>
      <c r="AH1692" s="212"/>
      <c r="AI1692" s="212"/>
      <c r="AJ1692" s="212"/>
      <c r="AK1692" s="212"/>
      <c r="AL1692" s="212"/>
      <c r="AM1692" s="212"/>
      <c r="AN1692" s="212"/>
      <c r="AO1692" s="212"/>
      <c r="AP1692" s="212"/>
      <c r="AQ1692" s="212"/>
      <c r="AR1692" s="212"/>
      <c r="AS1692" s="212"/>
      <c r="AT1692" s="212"/>
      <c r="AU1692" s="212"/>
      <c r="AV1692" s="212"/>
      <c r="AW1692" s="212"/>
      <c r="AX1692" s="212"/>
      <c r="AY1692" s="212"/>
      <c r="BF1692" s="213" t="s">
        <v>3216</v>
      </c>
      <c r="BG1692" s="214"/>
      <c r="BH1692" s="214"/>
      <c r="BI1692" s="214"/>
      <c r="BJ1692" s="214"/>
      <c r="BK1692" s="214"/>
      <c r="BL1692" s="214"/>
      <c r="BM1692" s="214"/>
      <c r="BN1692" s="214"/>
      <c r="BO1692" s="214"/>
      <c r="BP1692" s="214"/>
      <c r="BQ1692" s="214"/>
      <c r="BR1692" s="214"/>
      <c r="BS1692" s="214"/>
      <c r="BT1692" s="214"/>
      <c r="BU1692" s="214"/>
      <c r="BV1692" s="215"/>
    </row>
    <row r="1693" ht="327" hidden="1" customHeight="1" spans="1:74">
      <c r="C1693" s="211"/>
      <c r="D1693" s="212"/>
      <c r="E1693" s="212"/>
      <c r="F1693" s="212"/>
      <c r="G1693" s="212"/>
      <c r="H1693" s="212"/>
      <c r="I1693" s="212"/>
      <c r="J1693" s="212"/>
      <c r="K1693" s="212"/>
      <c r="L1693" s="212"/>
      <c r="M1693" s="212"/>
      <c r="N1693" s="212"/>
      <c r="O1693" s="212"/>
      <c r="P1693" s="212"/>
      <c r="Q1693" s="212"/>
      <c r="R1693" s="212"/>
      <c r="S1693" s="212"/>
      <c r="T1693" s="212"/>
      <c r="U1693" s="212"/>
      <c r="V1693" s="212"/>
      <c r="W1693" s="212"/>
      <c r="X1693" s="212"/>
      <c r="Y1693" s="212"/>
      <c r="Z1693" s="212"/>
      <c r="AA1693" s="212"/>
      <c r="AB1693" s="212"/>
      <c r="AC1693" s="212"/>
      <c r="AD1693" s="212"/>
      <c r="AE1693" s="212"/>
      <c r="AF1693" s="212"/>
      <c r="AG1693" s="212"/>
      <c r="AH1693" s="212"/>
      <c r="AI1693" s="212"/>
      <c r="AJ1693" s="212"/>
      <c r="AK1693" s="212"/>
      <c r="AL1693" s="212"/>
      <c r="AM1693" s="212"/>
      <c r="AN1693" s="212"/>
      <c r="AO1693" s="212"/>
      <c r="AP1693" s="212"/>
      <c r="AQ1693" s="212"/>
      <c r="AR1693" s="212"/>
      <c r="AS1693" s="212"/>
      <c r="AT1693" s="212"/>
      <c r="AU1693" s="212"/>
      <c r="AV1693" s="212"/>
      <c r="AW1693" s="212"/>
      <c r="AX1693" s="212"/>
      <c r="AY1693" s="212"/>
      <c r="BF1693" s="216"/>
      <c r="BG1693" s="217"/>
      <c r="BH1693" s="217"/>
      <c r="BI1693" s="217"/>
      <c r="BJ1693" s="217"/>
      <c r="BK1693" s="217"/>
      <c r="BL1693" s="217"/>
      <c r="BM1693" s="217"/>
      <c r="BN1693" s="217"/>
      <c r="BO1693" s="217"/>
      <c r="BP1693" s="217"/>
      <c r="BQ1693" s="217"/>
      <c r="BR1693" s="217"/>
      <c r="BS1693" s="217"/>
      <c r="BT1693" s="217"/>
      <c r="BU1693" s="217"/>
      <c r="BV1693" s="218"/>
    </row>
  </sheetData>
  <autoFilter xmlns:etc="http://www.wps.cn/officeDocument/2017/etCustomData" ref="C8:AX1689" etc:filterBottomFollowUsedRange="0">
    <extLst/>
  </autoFilter>
  <mergeCells count="25">
    <mergeCell ref="C4:T4"/>
    <mergeCell ref="V4:AX4"/>
    <mergeCell ref="K6:Y6"/>
    <mergeCell ref="Z6:AD6"/>
    <mergeCell ref="AE6:AN6"/>
    <mergeCell ref="AO6:AX6"/>
    <mergeCell ref="K7:O7"/>
    <mergeCell ref="P7:T7"/>
    <mergeCell ref="U7:Y7"/>
    <mergeCell ref="Z7:AD7"/>
    <mergeCell ref="AE7:AI7"/>
    <mergeCell ref="AJ7:AN7"/>
    <mergeCell ref="AO7:AS7"/>
    <mergeCell ref="AT7:AX7"/>
    <mergeCell ref="C6:C8"/>
    <mergeCell ref="D6:D8"/>
    <mergeCell ref="E6:E8"/>
    <mergeCell ref="F6:F8"/>
    <mergeCell ref="G6:G8"/>
    <mergeCell ref="H6:H8"/>
    <mergeCell ref="J6:J8"/>
    <mergeCell ref="B1:AY2"/>
    <mergeCell ref="C1692:T1693"/>
    <mergeCell ref="BF1692:BV1693"/>
    <mergeCell ref="V1692:AY1693"/>
  </mergeCells>
  <conditionalFormatting sqref="G376">
    <cfRule type="duplicateValues" dxfId="0" priority="5667"/>
  </conditionalFormatting>
  <conditionalFormatting sqref="H376">
    <cfRule type="duplicateValues" dxfId="0" priority="4311"/>
  </conditionalFormatting>
  <conditionalFormatting sqref="I376">
    <cfRule type="duplicateValues" dxfId="0" priority="2955"/>
  </conditionalFormatting>
  <conditionalFormatting sqref="J376">
    <cfRule type="duplicateValues" dxfId="0" priority="1599"/>
  </conditionalFormatting>
  <conditionalFormatting sqref="G406">
    <cfRule type="duplicateValues" dxfId="0" priority="5634"/>
  </conditionalFormatting>
  <conditionalFormatting sqref="H406">
    <cfRule type="duplicateValues" dxfId="0" priority="4278"/>
  </conditionalFormatting>
  <conditionalFormatting sqref="I406">
    <cfRule type="duplicateValues" dxfId="0" priority="2922"/>
  </conditionalFormatting>
  <conditionalFormatting sqref="J406">
    <cfRule type="duplicateValues" dxfId="0" priority="1566"/>
  </conditionalFormatting>
  <conditionalFormatting sqref="G465">
    <cfRule type="duplicateValues" dxfId="0" priority="5598"/>
  </conditionalFormatting>
  <conditionalFormatting sqref="H465">
    <cfRule type="duplicateValues" dxfId="0" priority="4242"/>
  </conditionalFormatting>
  <conditionalFormatting sqref="I465">
    <cfRule type="duplicateValues" dxfId="0" priority="2886"/>
  </conditionalFormatting>
  <conditionalFormatting sqref="J465">
    <cfRule type="duplicateValues" dxfId="0" priority="1530"/>
  </conditionalFormatting>
  <conditionalFormatting sqref="G477">
    <cfRule type="duplicateValues" dxfId="0" priority="5580"/>
  </conditionalFormatting>
  <conditionalFormatting sqref="H477">
    <cfRule type="duplicateValues" dxfId="0" priority="4224"/>
  </conditionalFormatting>
  <conditionalFormatting sqref="I477">
    <cfRule type="duplicateValues" dxfId="0" priority="2868"/>
  </conditionalFormatting>
  <conditionalFormatting sqref="J477">
    <cfRule type="duplicateValues" dxfId="0" priority="1512"/>
  </conditionalFormatting>
  <conditionalFormatting sqref="G490">
    <cfRule type="duplicateValues" dxfId="0" priority="5313"/>
  </conditionalFormatting>
  <conditionalFormatting sqref="H490">
    <cfRule type="duplicateValues" dxfId="0" priority="3957"/>
  </conditionalFormatting>
  <conditionalFormatting sqref="I490">
    <cfRule type="duplicateValues" dxfId="0" priority="2601"/>
  </conditionalFormatting>
  <conditionalFormatting sqref="J490">
    <cfRule type="duplicateValues" dxfId="0" priority="1245"/>
  </conditionalFormatting>
  <conditionalFormatting sqref="G510">
    <cfRule type="duplicateValues" dxfId="0" priority="5102"/>
  </conditionalFormatting>
  <conditionalFormatting sqref="H510">
    <cfRule type="duplicateValues" dxfId="0" priority="3746"/>
  </conditionalFormatting>
  <conditionalFormatting sqref="I510">
    <cfRule type="duplicateValues" dxfId="0" priority="2390"/>
  </conditionalFormatting>
  <conditionalFormatting sqref="J510">
    <cfRule type="duplicateValues" dxfId="0" priority="1034"/>
  </conditionalFormatting>
  <conditionalFormatting sqref="G553">
    <cfRule type="duplicateValues" dxfId="0" priority="4910"/>
  </conditionalFormatting>
  <conditionalFormatting sqref="H553">
    <cfRule type="duplicateValues" dxfId="0" priority="3554"/>
  </conditionalFormatting>
  <conditionalFormatting sqref="I553">
    <cfRule type="duplicateValues" dxfId="0" priority="2198"/>
  </conditionalFormatting>
  <conditionalFormatting sqref="J553">
    <cfRule type="duplicateValues" dxfId="0" priority="842"/>
  </conditionalFormatting>
  <conditionalFormatting sqref="G556">
    <cfRule type="duplicateValues" dxfId="0" priority="4908"/>
  </conditionalFormatting>
  <conditionalFormatting sqref="H556">
    <cfRule type="duplicateValues" dxfId="0" priority="3552"/>
  </conditionalFormatting>
  <conditionalFormatting sqref="I556">
    <cfRule type="duplicateValues" dxfId="0" priority="2196"/>
  </conditionalFormatting>
  <conditionalFormatting sqref="J556">
    <cfRule type="duplicateValues" dxfId="0" priority="840"/>
  </conditionalFormatting>
  <conditionalFormatting sqref="G600">
    <cfRule type="duplicateValues" dxfId="0" priority="4747"/>
  </conditionalFormatting>
  <conditionalFormatting sqref="H600">
    <cfRule type="duplicateValues" dxfId="0" priority="3391"/>
  </conditionalFormatting>
  <conditionalFormatting sqref="I600">
    <cfRule type="duplicateValues" dxfId="0" priority="2035"/>
  </conditionalFormatting>
  <conditionalFormatting sqref="J600">
    <cfRule type="duplicateValues" dxfId="0" priority="679"/>
  </conditionalFormatting>
  <conditionalFormatting sqref="G626">
    <cfRule type="duplicateValues" dxfId="0" priority="4610"/>
  </conditionalFormatting>
  <conditionalFormatting sqref="H626">
    <cfRule type="duplicateValues" dxfId="0" priority="3254"/>
  </conditionalFormatting>
  <conditionalFormatting sqref="I626">
    <cfRule type="duplicateValues" dxfId="0" priority="1898"/>
  </conditionalFormatting>
  <conditionalFormatting sqref="J626">
    <cfRule type="duplicateValues" dxfId="0" priority="542"/>
  </conditionalFormatting>
  <conditionalFormatting sqref="G627">
    <cfRule type="duplicateValues" dxfId="0" priority="4518"/>
  </conditionalFormatting>
  <conditionalFormatting sqref="H627">
    <cfRule type="duplicateValues" dxfId="0" priority="3162"/>
  </conditionalFormatting>
  <conditionalFormatting sqref="I627">
    <cfRule type="duplicateValues" dxfId="0" priority="1806"/>
  </conditionalFormatting>
  <conditionalFormatting sqref="J627">
    <cfRule type="duplicateValues" dxfId="0" priority="450"/>
  </conditionalFormatting>
  <conditionalFormatting sqref="G641">
    <cfRule type="duplicateValues" dxfId="0" priority="4516"/>
  </conditionalFormatting>
  <conditionalFormatting sqref="H641">
    <cfRule type="duplicateValues" dxfId="0" priority="3160"/>
  </conditionalFormatting>
  <conditionalFormatting sqref="I641">
    <cfRule type="duplicateValues" dxfId="0" priority="1804"/>
  </conditionalFormatting>
  <conditionalFormatting sqref="J641">
    <cfRule type="duplicateValues" dxfId="0" priority="448"/>
  </conditionalFormatting>
  <conditionalFormatting sqref="G643">
    <cfRule type="duplicateValues" dxfId="0" priority="4500"/>
  </conditionalFormatting>
  <conditionalFormatting sqref="H643">
    <cfRule type="duplicateValues" dxfId="0" priority="3144"/>
  </conditionalFormatting>
  <conditionalFormatting sqref="I643">
    <cfRule type="duplicateValues" dxfId="0" priority="1788"/>
  </conditionalFormatting>
  <conditionalFormatting sqref="J643">
    <cfRule type="duplicateValues" dxfId="0" priority="432"/>
  </conditionalFormatting>
  <conditionalFormatting sqref="H645">
    <cfRule type="duplicateValues" dxfId="0" priority="2995"/>
  </conditionalFormatting>
  <conditionalFormatting sqref="I645">
    <cfRule type="duplicateValues" dxfId="0" priority="1639"/>
  </conditionalFormatting>
  <conditionalFormatting sqref="J645">
    <cfRule type="duplicateValues" dxfId="0" priority="283"/>
  </conditionalFormatting>
  <conditionalFormatting sqref="K1691:AS1691">
    <cfRule type="cellIs" dxfId="1" priority="6882" operator="greaterThan">
      <formula>0.97</formula>
    </cfRule>
  </conditionalFormatting>
  <conditionalFormatting sqref="G372:G376">
    <cfRule type="duplicateValues" dxfId="0" priority="5649"/>
  </conditionalFormatting>
  <conditionalFormatting sqref="G374:G376">
    <cfRule type="duplicateValues" dxfId="0" priority="5664"/>
  </conditionalFormatting>
  <conditionalFormatting sqref="G384:G388">
    <cfRule type="duplicateValues" dxfId="0" priority="5692"/>
  </conditionalFormatting>
  <conditionalFormatting sqref="G474:G476">
    <cfRule type="duplicateValues" dxfId="0" priority="5615"/>
  </conditionalFormatting>
  <conditionalFormatting sqref="G484:G485">
    <cfRule type="duplicateValues" dxfId="0" priority="5517"/>
  </conditionalFormatting>
  <conditionalFormatting sqref="G486:G487">
    <cfRule type="duplicateValues" dxfId="0" priority="5453"/>
  </conditionalFormatting>
  <conditionalFormatting sqref="G488:G489">
    <cfRule type="duplicateValues" dxfId="0" priority="5383"/>
  </conditionalFormatting>
  <conditionalFormatting sqref="G519:G523">
    <cfRule type="duplicateValues" dxfId="0" priority="5019"/>
  </conditionalFormatting>
  <conditionalFormatting sqref="G522:G523">
    <cfRule type="duplicateValues" dxfId="0" priority="5020"/>
  </conditionalFormatting>
  <conditionalFormatting sqref="G541:G542">
    <cfRule type="duplicateValues" dxfId="0" priority="4998"/>
  </conditionalFormatting>
  <conditionalFormatting sqref="G554:G555">
    <cfRule type="duplicateValues" dxfId="0" priority="4909"/>
  </conditionalFormatting>
  <conditionalFormatting sqref="G589:G591">
    <cfRule type="duplicateValues" dxfId="0" priority="4820"/>
  </conditionalFormatting>
  <conditionalFormatting sqref="G602:G605">
    <cfRule type="duplicateValues" dxfId="0" priority="4701"/>
  </conditionalFormatting>
  <conditionalFormatting sqref="G606:G609">
    <cfRule type="duplicateValues" dxfId="0" priority="4700"/>
  </conditionalFormatting>
  <conditionalFormatting sqref="G606:G613">
    <cfRule type="duplicateValues" dxfId="0" priority="5225"/>
  </conditionalFormatting>
  <conditionalFormatting sqref="G628:G629">
    <cfRule type="duplicateValues" dxfId="0" priority="4517"/>
  </conditionalFormatting>
  <conditionalFormatting sqref="G645:G650">
    <cfRule type="duplicateValues" dxfId="0" priority="4351"/>
  </conditionalFormatting>
  <conditionalFormatting sqref="G651:G906">
    <cfRule type="duplicateValues" dxfId="0" priority="218"/>
  </conditionalFormatting>
  <conditionalFormatting sqref="H372:H376">
    <cfRule type="duplicateValues" dxfId="0" priority="4293"/>
  </conditionalFormatting>
  <conditionalFormatting sqref="H374:H376">
    <cfRule type="duplicateValues" dxfId="0" priority="4308"/>
  </conditionalFormatting>
  <conditionalFormatting sqref="H384:H388">
    <cfRule type="duplicateValues" dxfId="0" priority="4336"/>
  </conditionalFormatting>
  <conditionalFormatting sqref="H474:H476">
    <cfRule type="duplicateValues" dxfId="0" priority="4259"/>
  </conditionalFormatting>
  <conditionalFormatting sqref="H484:H485">
    <cfRule type="duplicateValues" dxfId="0" priority="4161"/>
  </conditionalFormatting>
  <conditionalFormatting sqref="H486:H487">
    <cfRule type="duplicateValues" dxfId="0" priority="4097"/>
  </conditionalFormatting>
  <conditionalFormatting sqref="H488:H489">
    <cfRule type="duplicateValues" dxfId="0" priority="4027"/>
  </conditionalFormatting>
  <conditionalFormatting sqref="H519:H523">
    <cfRule type="duplicateValues" dxfId="0" priority="3663"/>
  </conditionalFormatting>
  <conditionalFormatting sqref="H522:H523">
    <cfRule type="duplicateValues" dxfId="0" priority="3664"/>
  </conditionalFormatting>
  <conditionalFormatting sqref="H541:H542">
    <cfRule type="duplicateValues" dxfId="0" priority="3642"/>
  </conditionalFormatting>
  <conditionalFormatting sqref="H554:H555">
    <cfRule type="duplicateValues" dxfId="0" priority="3553"/>
  </conditionalFormatting>
  <conditionalFormatting sqref="H589:H591">
    <cfRule type="duplicateValues" dxfId="0" priority="3464"/>
  </conditionalFormatting>
  <conditionalFormatting sqref="H602:H605">
    <cfRule type="duplicateValues" dxfId="0" priority="3345"/>
  </conditionalFormatting>
  <conditionalFormatting sqref="H606:H609">
    <cfRule type="duplicateValues" dxfId="0" priority="3344"/>
  </conditionalFormatting>
  <conditionalFormatting sqref="H606:H613">
    <cfRule type="duplicateValues" dxfId="0" priority="3869"/>
  </conditionalFormatting>
  <conditionalFormatting sqref="H628:H629">
    <cfRule type="duplicateValues" dxfId="0" priority="3161"/>
  </conditionalFormatting>
  <conditionalFormatting sqref="H646:H650">
    <cfRule type="duplicateValues" dxfId="0" priority="3"/>
  </conditionalFormatting>
  <conditionalFormatting sqref="H651:H906">
    <cfRule type="duplicateValues" dxfId="0" priority="217"/>
  </conditionalFormatting>
  <conditionalFormatting sqref="I372:I376">
    <cfRule type="duplicateValues" dxfId="0" priority="2937"/>
  </conditionalFormatting>
  <conditionalFormatting sqref="I374:I376">
    <cfRule type="duplicateValues" dxfId="0" priority="2952"/>
  </conditionalFormatting>
  <conditionalFormatting sqref="I384:I388">
    <cfRule type="duplicateValues" dxfId="0" priority="2980"/>
  </conditionalFormatting>
  <conditionalFormatting sqref="I474:I476">
    <cfRule type="duplicateValues" dxfId="0" priority="2903"/>
  </conditionalFormatting>
  <conditionalFormatting sqref="I484:I485">
    <cfRule type="duplicateValues" dxfId="0" priority="2805"/>
  </conditionalFormatting>
  <conditionalFormatting sqref="I486:I487">
    <cfRule type="duplicateValues" dxfId="0" priority="2741"/>
  </conditionalFormatting>
  <conditionalFormatting sqref="I488:I489">
    <cfRule type="duplicateValues" dxfId="0" priority="2671"/>
  </conditionalFormatting>
  <conditionalFormatting sqref="I519:I523">
    <cfRule type="duplicateValues" dxfId="0" priority="2307"/>
  </conditionalFormatting>
  <conditionalFormatting sqref="I522:I523">
    <cfRule type="duplicateValues" dxfId="0" priority="2308"/>
  </conditionalFormatting>
  <conditionalFormatting sqref="I541:I542">
    <cfRule type="duplicateValues" dxfId="0" priority="2286"/>
  </conditionalFormatting>
  <conditionalFormatting sqref="I554:I555">
    <cfRule type="duplicateValues" dxfId="0" priority="2197"/>
  </conditionalFormatting>
  <conditionalFormatting sqref="I589:I591">
    <cfRule type="duplicateValues" dxfId="0" priority="2108"/>
  </conditionalFormatting>
  <conditionalFormatting sqref="I602:I605">
    <cfRule type="duplicateValues" dxfId="0" priority="1989"/>
  </conditionalFormatting>
  <conditionalFormatting sqref="I606:I609">
    <cfRule type="duplicateValues" dxfId="0" priority="1988"/>
  </conditionalFormatting>
  <conditionalFormatting sqref="I606:I613">
    <cfRule type="duplicateValues" dxfId="0" priority="2513"/>
  </conditionalFormatting>
  <conditionalFormatting sqref="I628:I629">
    <cfRule type="duplicateValues" dxfId="0" priority="1805"/>
  </conditionalFormatting>
  <conditionalFormatting sqref="I646:I650">
    <cfRule type="duplicateValues" dxfId="0" priority="2"/>
  </conditionalFormatting>
  <conditionalFormatting sqref="I651:I906">
    <cfRule type="duplicateValues" dxfId="0" priority="216"/>
  </conditionalFormatting>
  <conditionalFormatting sqref="J372:J376">
    <cfRule type="duplicateValues" dxfId="0" priority="1581"/>
  </conditionalFormatting>
  <conditionalFormatting sqref="J374:J376">
    <cfRule type="duplicateValues" dxfId="0" priority="1596"/>
  </conditionalFormatting>
  <conditionalFormatting sqref="J384:J388">
    <cfRule type="duplicateValues" dxfId="0" priority="1624"/>
  </conditionalFormatting>
  <conditionalFormatting sqref="J474:J476">
    <cfRule type="duplicateValues" dxfId="0" priority="1547"/>
  </conditionalFormatting>
  <conditionalFormatting sqref="J484:J485">
    <cfRule type="duplicateValues" dxfId="0" priority="1449"/>
  </conditionalFormatting>
  <conditionalFormatting sqref="J486:J487">
    <cfRule type="duplicateValues" dxfId="0" priority="1385"/>
  </conditionalFormatting>
  <conditionalFormatting sqref="J488:J489">
    <cfRule type="duplicateValues" dxfId="0" priority="1315"/>
  </conditionalFormatting>
  <conditionalFormatting sqref="J519:J523">
    <cfRule type="duplicateValues" dxfId="0" priority="951"/>
  </conditionalFormatting>
  <conditionalFormatting sqref="J522:J523">
    <cfRule type="duplicateValues" dxfId="0" priority="952"/>
  </conditionalFormatting>
  <conditionalFormatting sqref="J541:J542">
    <cfRule type="duplicateValues" dxfId="0" priority="930"/>
  </conditionalFormatting>
  <conditionalFormatting sqref="J554:J555">
    <cfRule type="duplicateValues" dxfId="0" priority="841"/>
  </conditionalFormatting>
  <conditionalFormatting sqref="J589:J591">
    <cfRule type="duplicateValues" dxfId="0" priority="752"/>
  </conditionalFormatting>
  <conditionalFormatting sqref="J602:J605">
    <cfRule type="duplicateValues" dxfId="0" priority="633"/>
  </conditionalFormatting>
  <conditionalFormatting sqref="J606:J609">
    <cfRule type="duplicateValues" dxfId="0" priority="632"/>
  </conditionalFormatting>
  <conditionalFormatting sqref="J606:J613">
    <cfRule type="duplicateValues" dxfId="0" priority="1157"/>
  </conditionalFormatting>
  <conditionalFormatting sqref="J628:J629">
    <cfRule type="duplicateValues" dxfId="0" priority="449"/>
  </conditionalFormatting>
  <conditionalFormatting sqref="J646:J650">
    <cfRule type="duplicateValues" dxfId="0" priority="1"/>
  </conditionalFormatting>
  <conditionalFormatting sqref="J651:J906">
    <cfRule type="duplicateValues" dxfId="0" priority="215"/>
  </conditionalFormatting>
  <conditionalFormatting sqref="K88:K195">
    <cfRule type="cellIs" dxfId="1" priority="179" operator="greaterThan">
      <formula>0.97</formula>
    </cfRule>
  </conditionalFormatting>
  <conditionalFormatting sqref="K196:K243">
    <cfRule type="cellIs" dxfId="1" priority="163" operator="greaterThan">
      <formula>0.97</formula>
    </cfRule>
  </conditionalFormatting>
  <conditionalFormatting sqref="K244:K331">
    <cfRule type="cellIs" dxfId="1" priority="147" operator="greaterThan">
      <formula>0.97</formula>
    </cfRule>
  </conditionalFormatting>
  <conditionalFormatting sqref="K332:K354">
    <cfRule type="cellIs" dxfId="1" priority="101" operator="greaterThan">
      <formula>0.96</formula>
    </cfRule>
    <cfRule type="cellIs" dxfId="1" priority="102" operator="greaterThan">
      <formula>0.97</formula>
    </cfRule>
  </conditionalFormatting>
  <conditionalFormatting sqref="K355:K650">
    <cfRule type="cellIs" dxfId="1" priority="279" operator="greaterThan">
      <formula>0.97</formula>
    </cfRule>
  </conditionalFormatting>
  <conditionalFormatting sqref="K651:K906">
    <cfRule type="cellIs" dxfId="1" priority="211" operator="greaterThan">
      <formula>0.97</formula>
    </cfRule>
  </conditionalFormatting>
  <conditionalFormatting sqref="K907:K1062">
    <cfRule type="cellIs" dxfId="1" priority="231" operator="greaterThan">
      <formula>0.97</formula>
    </cfRule>
  </conditionalFormatting>
  <conditionalFormatting sqref="K1063:K1429">
    <cfRule type="cellIs" dxfId="1" priority="131" operator="greaterThan">
      <formula>0.97</formula>
    </cfRule>
  </conditionalFormatting>
  <conditionalFormatting sqref="K1430:K1688">
    <cfRule type="cellIs" dxfId="1" priority="115" operator="greaterThan">
      <formula>0.97</formula>
    </cfRule>
  </conditionalFormatting>
  <conditionalFormatting sqref="P88:P1688">
    <cfRule type="cellIs" dxfId="1" priority="96" operator="greaterThan">
      <formula>0.96</formula>
    </cfRule>
    <cfRule type="cellIs" dxfId="1" priority="97" operator="greaterThan">
      <formula>0.97</formula>
    </cfRule>
  </conditionalFormatting>
  <conditionalFormatting sqref="Z9:Z1688">
    <cfRule type="cellIs" dxfId="1" priority="4" operator="greaterThan">
      <formula>0.96</formula>
    </cfRule>
    <cfRule type="cellIs" dxfId="1" priority="5" operator="greaterThan">
      <formula>0.97</formula>
    </cfRule>
  </conditionalFormatting>
  <conditionalFormatting sqref="AE9:AE87">
    <cfRule type="cellIs" dxfId="1" priority="94" operator="greaterThan">
      <formula>0.96</formula>
    </cfRule>
    <cfRule type="cellIs" dxfId="1" priority="95" operator="greaterThan">
      <formula>0.97</formula>
    </cfRule>
  </conditionalFormatting>
  <conditionalFormatting sqref="AE88:AE331">
    <cfRule type="cellIs" dxfId="1" priority="92" operator="greaterThan">
      <formula>0.96</formula>
    </cfRule>
    <cfRule type="cellIs" dxfId="1" priority="93" operator="greaterThan">
      <formula>0.97</formula>
    </cfRule>
  </conditionalFormatting>
  <conditionalFormatting sqref="AE332:AE354">
    <cfRule type="cellIs" dxfId="1" priority="52" operator="greaterThan">
      <formula>0.96</formula>
    </cfRule>
    <cfRule type="cellIs" dxfId="1" priority="53" operator="greaterThan">
      <formula>0.97</formula>
    </cfRule>
  </conditionalFormatting>
  <conditionalFormatting sqref="AE355:AE650">
    <cfRule type="cellIs" dxfId="1" priority="90" operator="greaterThan">
      <formula>0.96</formula>
    </cfRule>
    <cfRule type="cellIs" dxfId="1" priority="91" operator="greaterThan">
      <formula>0.97</formula>
    </cfRule>
  </conditionalFormatting>
  <conditionalFormatting sqref="AE651:AE906">
    <cfRule type="cellIs" dxfId="1" priority="88" operator="greaterThan">
      <formula>0.96</formula>
    </cfRule>
    <cfRule type="cellIs" dxfId="1" priority="89" operator="greaterThan">
      <formula>0.97</formula>
    </cfRule>
  </conditionalFormatting>
  <conditionalFormatting sqref="AE907:AE1062">
    <cfRule type="cellIs" dxfId="1" priority="86" operator="greaterThan">
      <formula>0.96</formula>
    </cfRule>
    <cfRule type="cellIs" dxfId="1" priority="87" operator="greaterThan">
      <formula>0.97</formula>
    </cfRule>
  </conditionalFormatting>
  <conditionalFormatting sqref="AE1063:AE1429">
    <cfRule type="cellIs" dxfId="1" priority="84" operator="greaterThan">
      <formula>0.96</formula>
    </cfRule>
    <cfRule type="cellIs" dxfId="1" priority="85" operator="greaterThan">
      <formula>0.97</formula>
    </cfRule>
  </conditionalFormatting>
  <conditionalFormatting sqref="AE1430:AE1688">
    <cfRule type="cellIs" dxfId="1" priority="82" operator="greaterThan">
      <formula>0.96</formula>
    </cfRule>
    <cfRule type="cellIs" dxfId="1" priority="83" operator="greaterThan">
      <formula>0.97</formula>
    </cfRule>
  </conditionalFormatting>
  <conditionalFormatting sqref="AJ9:AJ331">
    <cfRule type="cellIs" dxfId="1" priority="80" operator="greaterThan">
      <formula>0.96</formula>
    </cfRule>
    <cfRule type="cellIs" dxfId="1" priority="81" operator="greaterThan">
      <formula>0.97</formula>
    </cfRule>
  </conditionalFormatting>
  <conditionalFormatting sqref="AJ332:AJ354">
    <cfRule type="cellIs" dxfId="1" priority="74" operator="greaterThan">
      <formula>0.96</formula>
    </cfRule>
    <cfRule type="cellIs" dxfId="1" priority="75" operator="greaterThan">
      <formula>0.97</formula>
    </cfRule>
  </conditionalFormatting>
  <conditionalFormatting sqref="L9:O1688">
    <cfRule type="cellIs" dxfId="2" priority="37" operator="lessThan">
      <formula>0.9</formula>
    </cfRule>
    <cfRule type="cellIs" dxfId="1" priority="38" operator="greaterThan">
      <formula>0.9</formula>
    </cfRule>
  </conditionalFormatting>
  <conditionalFormatting sqref="Q9:T1688">
    <cfRule type="cellIs" dxfId="2" priority="35" operator="lessThan">
      <formula>0.9</formula>
    </cfRule>
    <cfRule type="cellIs" dxfId="1" priority="36" operator="greaterThan">
      <formula>0.9</formula>
    </cfRule>
  </conditionalFormatting>
  <conditionalFormatting sqref="AF9:AI1688">
    <cfRule type="cellIs" dxfId="2" priority="31" operator="lessThan">
      <formula>0.92</formula>
    </cfRule>
    <cfRule type="cellIs" dxfId="1" priority="32" operator="greaterThan">
      <formula>0.92</formula>
    </cfRule>
  </conditionalFormatting>
  <conditionalFormatting sqref="AK9:AN1688">
    <cfRule type="cellIs" dxfId="2" priority="29" operator="lessThan">
      <formula>0.92</formula>
    </cfRule>
    <cfRule type="cellIs" dxfId="1" priority="30" operator="greaterThan">
      <formula>0.92</formula>
    </cfRule>
  </conditionalFormatting>
  <conditionalFormatting sqref="AP9:AS1688">
    <cfRule type="cellIs" dxfId="2" priority="27" operator="lessThan">
      <formula>0.99</formula>
    </cfRule>
    <cfRule type="cellIs" dxfId="1" priority="28" operator="greaterThan">
      <formula>0.99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M1718"/>
  <sheetViews>
    <sheetView zoomScale="85" zoomScaleNormal="85" zoomScaleSheetLayoutView="50" topLeftCell="B1" workbookViewId="0">
      <pane ySplit="4" topLeftCell="A5" activePane="bottomLeft" state="frozen"/>
      <selection/>
      <selection pane="bottomLeft" activeCell="E4" sqref="E4:AE1718"/>
    </sheetView>
  </sheetViews>
  <sheetFormatPr defaultColWidth="9" defaultRowHeight="16.5"/>
  <cols>
    <col min="1" max="1" width="19.75" style="225" customWidth="1"/>
    <col min="2" max="2" width="41.5" style="221" customWidth="1"/>
    <col min="3" max="3" width="18.375" style="221" customWidth="1"/>
    <col min="4" max="4" width="28.5" style="221" customWidth="1"/>
    <col min="5" max="5" width="11.25" style="222" customWidth="1"/>
    <col min="6" max="6" width="9.66666666666667" style="222" hidden="1" customWidth="1"/>
    <col min="7" max="7" width="13.325" style="222" hidden="1" customWidth="1"/>
    <col min="8" max="8" width="13.4833333333333" style="222" hidden="1" customWidth="1"/>
    <col min="9" max="9" width="14.6916666666667" style="222" hidden="1" customWidth="1"/>
    <col min="10" max="10" width="14.2333333333333" style="222" hidden="1" customWidth="1"/>
    <col min="11" max="11" width="9" style="222" hidden="1" customWidth="1"/>
    <col min="12" max="14" width="9.66666666666667" style="221" customWidth="1"/>
    <col min="15" max="15" width="13.0333333333333" style="222" customWidth="1"/>
    <col min="16" max="16" width="22.3166666666667" style="222" hidden="1" customWidth="1"/>
    <col min="17" max="17" width="17.3416666666667" style="222" hidden="1" customWidth="1"/>
    <col min="18" max="19" width="13.0916666666667" style="222" hidden="1" customWidth="1"/>
    <col min="20" max="20" width="13.0916666666667" style="222" customWidth="1"/>
    <col min="21" max="21" width="9.58333333333333" style="222" customWidth="1"/>
    <col min="22" max="23" width="9.08333333333333" style="222" customWidth="1"/>
    <col min="24" max="24" width="12.1833333333333" style="221" customWidth="1"/>
    <col min="25" max="25" width="15.725" style="221" hidden="1" customWidth="1"/>
    <col min="26" max="28" width="15.475" style="221" hidden="1" customWidth="1"/>
    <col min="29" max="29" width="15.475" style="221" customWidth="1"/>
    <col min="30" max="30" width="15.1833333333333" style="221" customWidth="1"/>
    <col min="31" max="31" width="12.1833333333333" style="221" customWidth="1"/>
    <col min="32" max="32" width="9" style="223" customWidth="1"/>
    <col min="33" max="33" width="10.5" style="224" customWidth="1"/>
    <col min="34" max="34" width="25.6" style="223" customWidth="1"/>
    <col min="35" max="35" width="9" style="223"/>
    <col min="36" max="36" width="9" style="225"/>
    <col min="37" max="37" width="10.5" style="225"/>
    <col min="38" max="38" width="10.375" style="225"/>
    <col min="39" max="16384" width="9" style="225"/>
  </cols>
  <sheetData>
    <row r="1" ht="54" customHeight="1" spans="1:39">
      <c r="A1" s="287" t="str">
        <f>"网管-打卡准点率报表爪哇-巴厘"&amp;TEXT($L$3,"MM月DD日")&amp;CHAR(10)&amp;"NM-Persentase Absensi Tepat Waktu Sprinter Agent Jawa-Bali "&amp;TEXT($L$3,"DD MMM YYYY")</f>
        <v>网管-打卡准点率报表爪哇-巴厘10月01日
NM-Persentase Absensi Tepat Waktu Sprinter Agent Jawa-Bali 01 Oct 2026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8"/>
      <c r="AH1" s="322"/>
      <c r="AI1" s="322"/>
    </row>
    <row r="2" ht="67" customHeight="1" spans="1:39">
      <c r="A2" s="230" t="s">
        <v>5</v>
      </c>
      <c r="B2" s="232" t="s">
        <v>3217</v>
      </c>
      <c r="C2" s="232" t="s">
        <v>8</v>
      </c>
      <c r="D2" s="230" t="s">
        <v>3218</v>
      </c>
      <c r="E2" s="233" t="s">
        <v>3219</v>
      </c>
      <c r="F2" s="233" t="s">
        <v>3220</v>
      </c>
      <c r="G2" s="234" t="str">
        <f>"总人数"&amp;CHAR(10)&amp;"Total Orang"&amp;CHAR(10)&amp;TEXT($V$3,"dd/mm/yyyy")</f>
        <v>总人数
Total Orang
30/09/2026</v>
      </c>
      <c r="H2" s="234" t="str">
        <f>"打卡人数"&amp;CHAR(10)&amp;"Jumlah yang Absensi"&amp;CHAR(10)&amp;TEXT($V$3,"dd/mm/yyyy")</f>
        <v>打卡人数
Jumlah yang Absensi
30/09/2026</v>
      </c>
      <c r="I2" s="234" t="str">
        <f>"总人数"&amp;CHAR(10)&amp;"Total Orang"&amp;CHAR(10)&amp;TEXT($W$3,"dd/mm/yyyy")</f>
        <v>总人数
Total Orang
29/09/2026</v>
      </c>
      <c r="J2" s="234" t="str">
        <f>"打卡人数"&amp;CHAR(10)&amp;"Jumlah yang Absensi"&amp;CHAR(10)&amp;TEXT($W$3,"dd/mm/yyyy")</f>
        <v>打卡人数
Jumlah yang Absensi
29/09/2026</v>
      </c>
      <c r="K2" s="233" t="s">
        <v>3221</v>
      </c>
      <c r="L2" s="310" t="s">
        <v>3222</v>
      </c>
      <c r="M2" s="311"/>
      <c r="N2" s="312"/>
      <c r="O2" s="233" t="s">
        <v>3223</v>
      </c>
      <c r="P2" s="233" t="s">
        <v>3224</v>
      </c>
      <c r="Q2" s="233" t="s">
        <v>3225</v>
      </c>
      <c r="R2" s="323" t="str">
        <f>"准点打卡人数"&amp;CHAR(10)&amp;"Jumlah Absensi Tepat Waktu"&amp;CHAR(10)&amp;TEXT($V$3,"dd/mm/yyyy")</f>
        <v>准点打卡人数
Jumlah Absensi Tepat Waktu
30/09/2026</v>
      </c>
      <c r="S2" s="323" t="str">
        <f>"准点打卡人数"&amp;CHAR(10)&amp;"Jumlah Absensi Tepat Waktu"&amp;CHAR(10)&amp;TEXT($W$3,"dd/mm/yyyy")</f>
        <v>准点打卡人数
Jumlah Absensi Tepat Waktu
29/09/2026</v>
      </c>
      <c r="T2" s="230" t="s">
        <v>3226</v>
      </c>
      <c r="U2" s="230" t="s">
        <v>3227</v>
      </c>
      <c r="V2" s="230"/>
      <c r="W2" s="230"/>
      <c r="X2" s="230" t="s">
        <v>3228</v>
      </c>
      <c r="Y2" s="323" t="str">
        <f>"总人数"&amp;CHAR(10)&amp;"Total Orang Mingguan"&amp;CHAR(10)&amp;TEXT($AK$6,"dd/mm/yyyy")&amp;" - "&amp;TEXT($AK$5,"dd/mm/yyyy")</f>
        <v>总人数
Total Orang Mingguan
25/09/2026 - 01/10/2026</v>
      </c>
      <c r="Z2" s="323" t="str">
        <f>"准点打卡人数"&amp;CHAR(10)&amp;"Jumlah Absensi Tepat Waktu"&amp;CHAR(10)&amp;TEXT($AK$6,"dd/mm/yyyy")&amp;" - "&amp;TEXT($AK$5,"dd/mm/yyyy")</f>
        <v>准点打卡人数
Jumlah Absensi Tepat Waktu
25/09/2026 - 01/10/2026</v>
      </c>
      <c r="AA2" s="323" t="str">
        <f>"总人数"&amp;CHAR(10)&amp;"Total Orang Mingguan"&amp;CHAR(10)&amp;TEXT($AL$6,"dd/mm/yyyy")&amp;" - "&amp;TEXT($AL$5,"dd/mm/yyyy")</f>
        <v>总人数
Total Orang Mingguan
18/09/2026 - 24/09/2026</v>
      </c>
      <c r="AB2" s="323" t="str">
        <f>"准点打卡人数"&amp;CHAR(10)&amp;"Jumlah Absensi Tepat Waktu"&amp;CHAR(10)&amp;TEXT($AL$6,"dd/mm/yyyy")&amp;" - "&amp;TEXT($AL$5,"dd/mm/yyyy")</f>
        <v>准点打卡人数
Jumlah Absensi Tepat Waktu
18/09/2026 - 24/09/2026</v>
      </c>
      <c r="AC2" s="230" t="s">
        <v>3229</v>
      </c>
      <c r="AD2" s="230"/>
      <c r="AE2" s="230" t="s">
        <v>3230</v>
      </c>
      <c r="AH2" s="324"/>
      <c r="AI2" s="322"/>
    </row>
    <row r="3" ht="18" customHeight="1" spans="1:39">
      <c r="A3" s="235"/>
      <c r="B3" s="230"/>
      <c r="C3" s="230"/>
      <c r="D3" s="236"/>
      <c r="E3" s="237"/>
      <c r="F3" s="237"/>
      <c r="G3" s="233"/>
      <c r="H3" s="233"/>
      <c r="I3" s="233"/>
      <c r="J3" s="233"/>
      <c r="K3" s="237"/>
      <c r="L3" s="238">
        <f>'Display ALL DP'!L8</f>
        <v>46296</v>
      </c>
      <c r="M3" s="238">
        <f>L3-1</f>
        <v>46295</v>
      </c>
      <c r="N3" s="238">
        <f>L3-2</f>
        <v>46294</v>
      </c>
      <c r="O3" s="237"/>
      <c r="P3" s="237"/>
      <c r="Q3" s="237"/>
      <c r="R3" s="325"/>
      <c r="S3" s="325"/>
      <c r="T3" s="236"/>
      <c r="U3" s="238">
        <f>L3</f>
        <v>46296</v>
      </c>
      <c r="V3" s="238">
        <f>L3-1</f>
        <v>46295</v>
      </c>
      <c r="W3" s="238">
        <f>L3-2</f>
        <v>46294</v>
      </c>
      <c r="X3" s="236"/>
      <c r="Y3" s="325"/>
      <c r="Z3" s="325"/>
      <c r="AA3" s="325"/>
      <c r="AB3" s="325"/>
      <c r="AC3" s="289" t="str">
        <f>TEXT(AK6,"DD MMM")&amp;" - "&amp;TEXT(AK5,"DD MMM")</f>
        <v>25 Sep - 01 Oct</v>
      </c>
      <c r="AD3" s="289" t="str">
        <f>TEXT(AL6,"DD MMM")&amp;" - "&amp;TEXT(AL5,"DD MMM")</f>
        <v>18 Sep - 24 Sep</v>
      </c>
      <c r="AE3" s="236"/>
      <c r="AH3" s="324"/>
      <c r="AI3" s="322"/>
    </row>
    <row r="4" spans="1:39">
      <c r="A4" s="240"/>
      <c r="B4" s="240"/>
      <c r="C4" s="240"/>
      <c r="D4" s="240"/>
      <c r="E4" s="241">
        <v>67861</v>
      </c>
      <c r="F4" s="241">
        <v>64970</v>
      </c>
      <c r="G4" s="242">
        <v>69362</v>
      </c>
      <c r="H4" s="242">
        <v>67763</v>
      </c>
      <c r="I4" s="242">
        <v>61812</v>
      </c>
      <c r="J4" s="242">
        <v>59941</v>
      </c>
      <c r="K4" s="244">
        <v>0.9</v>
      </c>
      <c r="L4" s="326">
        <v>0.957398211049056</v>
      </c>
      <c r="M4" s="326">
        <v>0.976947031515816</v>
      </c>
      <c r="N4" s="326">
        <v>0.969730796609073</v>
      </c>
      <c r="O4" s="241">
        <v>67861</v>
      </c>
      <c r="P4" s="241">
        <v>62136</v>
      </c>
      <c r="Q4" s="241">
        <v>62136</v>
      </c>
      <c r="R4" s="245">
        <v>65243</v>
      </c>
      <c r="S4" s="245">
        <v>57621</v>
      </c>
      <c r="T4" s="246">
        <v>0.915636374353458</v>
      </c>
      <c r="U4" s="246">
        <v>0.915636374353458</v>
      </c>
      <c r="V4" s="246">
        <v>0.940615899195525</v>
      </c>
      <c r="W4" s="246">
        <v>0.932197631527859</v>
      </c>
      <c r="X4" s="247">
        <v>-0.0249795248420671</v>
      </c>
      <c r="Y4" s="242">
        <v>452749</v>
      </c>
      <c r="Z4" s="327">
        <v>421901</v>
      </c>
      <c r="AA4" s="327">
        <v>451366</v>
      </c>
      <c r="AB4" s="327">
        <v>423151</v>
      </c>
      <c r="AC4" s="328">
        <v>0.931865117316659</v>
      </c>
      <c r="AD4" s="328">
        <v>0.937489753326569</v>
      </c>
      <c r="AE4" s="247">
        <v>-0.00562463600990981</v>
      </c>
      <c r="AF4" s="223">
        <v>5</v>
      </c>
      <c r="AG4" s="248"/>
      <c r="AH4" s="324"/>
      <c r="AI4" s="322"/>
    </row>
    <row r="5" s="219" customFormat="1" ht="19" customHeight="1" spans="1:39">
      <c r="B5" s="250"/>
      <c r="C5" s="250"/>
      <c r="D5" s="250"/>
      <c r="E5" s="251"/>
      <c r="F5" s="251"/>
      <c r="G5" s="252"/>
      <c r="H5" s="252"/>
      <c r="I5" s="329"/>
      <c r="J5" s="329"/>
      <c r="K5" s="253"/>
      <c r="L5" s="313"/>
      <c r="M5" s="330"/>
      <c r="N5" s="249"/>
      <c r="O5" s="254"/>
      <c r="P5" s="254"/>
      <c r="Q5" s="254"/>
      <c r="R5" s="255"/>
      <c r="S5" s="255"/>
      <c r="T5" s="255"/>
      <c r="U5" s="255"/>
      <c r="V5" s="255"/>
      <c r="W5" s="255"/>
      <c r="X5" s="256"/>
      <c r="Y5" s="256"/>
      <c r="Z5" s="255"/>
      <c r="AA5" s="255"/>
      <c r="AB5" s="255"/>
      <c r="AC5" s="255"/>
      <c r="AD5" s="255"/>
      <c r="AE5" s="256"/>
      <c r="AF5" s="258"/>
      <c r="AG5" s="259"/>
      <c r="AH5" s="258"/>
      <c r="AI5" s="258"/>
      <c r="AK5" s="331">
        <f>L3</f>
        <v>46296</v>
      </c>
      <c r="AL5" s="331">
        <f>AK6-1</f>
        <v>46289</v>
      </c>
    </row>
    <row r="6" spans="1:39">
      <c r="A6" s="315" t="s">
        <v>25</v>
      </c>
      <c r="B6" s="293" t="s">
        <v>3231</v>
      </c>
      <c r="C6" s="293" t="s">
        <v>3232</v>
      </c>
      <c r="D6" s="293" t="s">
        <v>3233</v>
      </c>
      <c r="E6" s="266">
        <v>124</v>
      </c>
      <c r="F6" s="266">
        <v>117</v>
      </c>
      <c r="G6" s="264">
        <v>0</v>
      </c>
      <c r="H6" s="264">
        <v>0</v>
      </c>
      <c r="I6" s="264">
        <v>0</v>
      </c>
      <c r="J6" s="264">
        <v>0</v>
      </c>
      <c r="K6" s="294">
        <v>0.9</v>
      </c>
      <c r="L6" s="267">
        <v>0.943548387096774</v>
      </c>
      <c r="M6" s="267">
        <v>0</v>
      </c>
      <c r="N6" s="267">
        <v>0</v>
      </c>
      <c r="O6" s="332">
        <v>124</v>
      </c>
      <c r="P6" s="266">
        <v>115</v>
      </c>
      <c r="Q6" s="266">
        <v>115</v>
      </c>
      <c r="R6" s="264">
        <v>0</v>
      </c>
      <c r="S6" s="264">
        <v>0</v>
      </c>
      <c r="T6" s="267">
        <v>0.92741935483871</v>
      </c>
      <c r="U6" s="267">
        <v>0.92741935483871</v>
      </c>
      <c r="V6" s="268">
        <v>0</v>
      </c>
      <c r="W6" s="268">
        <v>0</v>
      </c>
      <c r="X6" s="295">
        <v>0.92741935483871</v>
      </c>
      <c r="Y6" s="271">
        <v>124</v>
      </c>
      <c r="Z6" s="333">
        <v>115</v>
      </c>
      <c r="AA6" s="333">
        <v>0</v>
      </c>
      <c r="AB6" s="333">
        <v>0</v>
      </c>
      <c r="AC6" s="334">
        <v>0.92741935483871</v>
      </c>
      <c r="AD6" s="268">
        <v>0</v>
      </c>
      <c r="AE6" s="295">
        <v>0.92741935483871</v>
      </c>
      <c r="AF6" s="272"/>
      <c r="AG6" s="274"/>
      <c r="AK6" s="277">
        <f>L3-6</f>
        <v>46290</v>
      </c>
      <c r="AL6" s="277">
        <f>AK5-13</f>
        <v>46283</v>
      </c>
    </row>
    <row r="7" spans="1:39">
      <c r="A7" s="315" t="s">
        <v>25</v>
      </c>
      <c r="B7" s="293" t="s">
        <v>3231</v>
      </c>
      <c r="C7" s="293" t="s">
        <v>30</v>
      </c>
      <c r="D7" s="293" t="s">
        <v>31</v>
      </c>
      <c r="E7" s="266">
        <v>0</v>
      </c>
      <c r="F7" s="266">
        <v>0</v>
      </c>
      <c r="G7" s="264">
        <v>119</v>
      </c>
      <c r="H7" s="264">
        <v>114</v>
      </c>
      <c r="I7" s="264">
        <v>119</v>
      </c>
      <c r="J7" s="264">
        <v>114</v>
      </c>
      <c r="K7" s="294">
        <v>0.9</v>
      </c>
      <c r="L7" s="267">
        <v>0</v>
      </c>
      <c r="M7" s="267">
        <v>0.957983193277311</v>
      </c>
      <c r="N7" s="267">
        <v>0.957983193277311</v>
      </c>
      <c r="O7" s="332">
        <v>0</v>
      </c>
      <c r="P7" s="266">
        <v>0</v>
      </c>
      <c r="Q7" s="266">
        <v>0</v>
      </c>
      <c r="R7" s="264">
        <v>102</v>
      </c>
      <c r="S7" s="264">
        <v>110</v>
      </c>
      <c r="T7" s="267">
        <v>0</v>
      </c>
      <c r="U7" s="267">
        <v>0</v>
      </c>
      <c r="V7" s="268">
        <v>0.857142857142857</v>
      </c>
      <c r="W7" s="268">
        <v>0.92436974789916</v>
      </c>
      <c r="X7" s="295">
        <v>-0.857142857142857</v>
      </c>
      <c r="Y7" s="271">
        <v>664</v>
      </c>
      <c r="Z7" s="333">
        <v>591</v>
      </c>
      <c r="AA7" s="333">
        <v>806</v>
      </c>
      <c r="AB7" s="333">
        <v>718</v>
      </c>
      <c r="AC7" s="334">
        <v>0.890060240963855</v>
      </c>
      <c r="AD7" s="268">
        <v>0.890818858560794</v>
      </c>
      <c r="AE7" s="295">
        <v>-0.000758617596938627</v>
      </c>
      <c r="AF7" s="272"/>
      <c r="AG7" s="274"/>
    </row>
    <row r="8" spans="1:39">
      <c r="A8" s="315" t="s">
        <v>25</v>
      </c>
      <c r="B8" s="293" t="s">
        <v>3231</v>
      </c>
      <c r="C8" s="293" t="s">
        <v>3234</v>
      </c>
      <c r="D8" s="293" t="s">
        <v>3235</v>
      </c>
      <c r="E8" s="266">
        <v>0</v>
      </c>
      <c r="F8" s="266">
        <v>0</v>
      </c>
      <c r="G8" s="264">
        <v>0</v>
      </c>
      <c r="H8" s="264">
        <v>0</v>
      </c>
      <c r="I8" s="264">
        <v>0</v>
      </c>
      <c r="J8" s="264">
        <v>0</v>
      </c>
      <c r="K8" s="294">
        <v>0.9</v>
      </c>
      <c r="L8" s="267">
        <v>0</v>
      </c>
      <c r="M8" s="267">
        <v>0</v>
      </c>
      <c r="N8" s="267">
        <v>0</v>
      </c>
      <c r="O8" s="332">
        <v>0</v>
      </c>
      <c r="P8" s="266">
        <v>0</v>
      </c>
      <c r="Q8" s="266">
        <v>0</v>
      </c>
      <c r="R8" s="264">
        <v>0</v>
      </c>
      <c r="S8" s="264">
        <v>0</v>
      </c>
      <c r="T8" s="267">
        <v>0</v>
      </c>
      <c r="U8" s="267">
        <v>0</v>
      </c>
      <c r="V8" s="268">
        <v>0</v>
      </c>
      <c r="W8" s="268">
        <v>0</v>
      </c>
      <c r="X8" s="295">
        <v>0</v>
      </c>
      <c r="Y8" s="271">
        <v>0</v>
      </c>
      <c r="Z8" s="333">
        <v>0</v>
      </c>
      <c r="AA8" s="333">
        <v>0</v>
      </c>
      <c r="AB8" s="333">
        <v>0</v>
      </c>
      <c r="AC8" s="334">
        <v>0</v>
      </c>
      <c r="AD8" s="268">
        <v>0</v>
      </c>
      <c r="AE8" s="295">
        <v>0</v>
      </c>
      <c r="AF8" s="272"/>
      <c r="AG8" s="274"/>
      <c r="AK8" s="335">
        <v>46266</v>
      </c>
    </row>
    <row r="9" spans="1:39">
      <c r="A9" s="315" t="s">
        <v>25</v>
      </c>
      <c r="B9" s="293" t="s">
        <v>3231</v>
      </c>
      <c r="C9" s="293" t="s">
        <v>37</v>
      </c>
      <c r="D9" s="293" t="s">
        <v>38</v>
      </c>
      <c r="E9" s="266">
        <v>52</v>
      </c>
      <c r="F9" s="266">
        <v>52</v>
      </c>
      <c r="G9" s="264">
        <v>58</v>
      </c>
      <c r="H9" s="264">
        <v>56</v>
      </c>
      <c r="I9" s="264">
        <v>52</v>
      </c>
      <c r="J9" s="264">
        <v>51</v>
      </c>
      <c r="K9" s="294">
        <v>0.9</v>
      </c>
      <c r="L9" s="267">
        <v>1</v>
      </c>
      <c r="M9" s="267">
        <v>0.96551724137931</v>
      </c>
      <c r="N9" s="267">
        <v>0.980769230769231</v>
      </c>
      <c r="O9" s="332">
        <v>52</v>
      </c>
      <c r="P9" s="266">
        <v>49</v>
      </c>
      <c r="Q9" s="266">
        <v>49</v>
      </c>
      <c r="R9" s="264">
        <v>53</v>
      </c>
      <c r="S9" s="264">
        <v>46</v>
      </c>
      <c r="T9" s="267">
        <v>0.942307692307692</v>
      </c>
      <c r="U9" s="267">
        <v>0.942307692307692</v>
      </c>
      <c r="V9" s="268">
        <v>0.913793103448276</v>
      </c>
      <c r="W9" s="268">
        <v>0.884615384615385</v>
      </c>
      <c r="X9" s="295">
        <v>0.0285145888594164</v>
      </c>
      <c r="Y9" s="271">
        <v>352</v>
      </c>
      <c r="Z9" s="333">
        <v>330</v>
      </c>
      <c r="AA9" s="333">
        <v>352</v>
      </c>
      <c r="AB9" s="333">
        <v>319</v>
      </c>
      <c r="AC9" s="334">
        <v>0.9375</v>
      </c>
      <c r="AD9" s="268">
        <v>0.90625</v>
      </c>
      <c r="AE9" s="295">
        <v>0.03125</v>
      </c>
      <c r="AF9" s="272"/>
      <c r="AG9" s="274"/>
    </row>
    <row r="10" spans="1:39">
      <c r="A10" s="315" t="s">
        <v>25</v>
      </c>
      <c r="B10" s="293" t="s">
        <v>3231</v>
      </c>
      <c r="C10" s="293" t="s">
        <v>43</v>
      </c>
      <c r="D10" s="293" t="s">
        <v>44</v>
      </c>
      <c r="E10" s="266">
        <v>32</v>
      </c>
      <c r="F10" s="266">
        <v>32</v>
      </c>
      <c r="G10" s="264">
        <v>32</v>
      </c>
      <c r="H10" s="264">
        <v>32</v>
      </c>
      <c r="I10" s="264">
        <v>17</v>
      </c>
      <c r="J10" s="264">
        <v>17</v>
      </c>
      <c r="K10" s="294">
        <v>0.9</v>
      </c>
      <c r="L10" s="267">
        <v>1</v>
      </c>
      <c r="M10" s="267">
        <v>1</v>
      </c>
      <c r="N10" s="267">
        <v>1</v>
      </c>
      <c r="O10" s="332">
        <v>32</v>
      </c>
      <c r="P10" s="266">
        <v>32</v>
      </c>
      <c r="Q10" s="266">
        <v>32</v>
      </c>
      <c r="R10" s="264">
        <v>31</v>
      </c>
      <c r="S10" s="264">
        <v>16</v>
      </c>
      <c r="T10" s="267">
        <v>1</v>
      </c>
      <c r="U10" s="267">
        <v>1</v>
      </c>
      <c r="V10" s="268">
        <v>0.96875</v>
      </c>
      <c r="W10" s="268">
        <v>0.941176470588235</v>
      </c>
      <c r="X10" s="295">
        <v>0.03125</v>
      </c>
      <c r="Y10" s="271">
        <v>189</v>
      </c>
      <c r="Z10" s="333">
        <v>183</v>
      </c>
      <c r="AA10" s="333">
        <v>189</v>
      </c>
      <c r="AB10" s="333">
        <v>187</v>
      </c>
      <c r="AC10" s="334">
        <v>0.968253968253968</v>
      </c>
      <c r="AD10" s="268">
        <v>0.989417989417989</v>
      </c>
      <c r="AE10" s="295">
        <v>-0.0211640211640212</v>
      </c>
      <c r="AF10" s="272"/>
      <c r="AG10" s="274"/>
    </row>
    <row r="11" spans="1:39">
      <c r="A11" s="315" t="s">
        <v>25</v>
      </c>
      <c r="B11" s="293" t="s">
        <v>3231</v>
      </c>
      <c r="C11" s="293" t="s">
        <v>39</v>
      </c>
      <c r="D11" s="293" t="s">
        <v>40</v>
      </c>
      <c r="E11" s="266">
        <v>0</v>
      </c>
      <c r="F11" s="266">
        <v>0</v>
      </c>
      <c r="G11" s="264">
        <v>0</v>
      </c>
      <c r="H11" s="264">
        <v>0</v>
      </c>
      <c r="I11" s="264">
        <v>0</v>
      </c>
      <c r="J11" s="264">
        <v>0</v>
      </c>
      <c r="K11" s="294">
        <v>0.9</v>
      </c>
      <c r="L11" s="267">
        <v>0</v>
      </c>
      <c r="M11" s="267">
        <v>0</v>
      </c>
      <c r="N11" s="267">
        <v>0</v>
      </c>
      <c r="O11" s="332">
        <v>0</v>
      </c>
      <c r="P11" s="266">
        <v>0</v>
      </c>
      <c r="Q11" s="266">
        <v>0</v>
      </c>
      <c r="R11" s="264">
        <v>0</v>
      </c>
      <c r="S11" s="264">
        <v>0</v>
      </c>
      <c r="T11" s="267">
        <v>0</v>
      </c>
      <c r="U11" s="267">
        <v>0</v>
      </c>
      <c r="V11" s="268">
        <v>0</v>
      </c>
      <c r="W11" s="268">
        <v>0</v>
      </c>
      <c r="X11" s="295">
        <v>0</v>
      </c>
      <c r="Y11" s="271">
        <v>0</v>
      </c>
      <c r="Z11" s="333">
        <v>0</v>
      </c>
      <c r="AA11" s="333">
        <v>0</v>
      </c>
      <c r="AB11" s="333">
        <v>0</v>
      </c>
      <c r="AC11" s="334">
        <v>0</v>
      </c>
      <c r="AD11" s="268">
        <v>0</v>
      </c>
      <c r="AE11" s="295">
        <v>0</v>
      </c>
      <c r="AF11" s="272"/>
      <c r="AG11" s="274"/>
    </row>
    <row r="12" spans="1:39">
      <c r="A12" s="315" t="s">
        <v>25</v>
      </c>
      <c r="B12" s="293" t="s">
        <v>3231</v>
      </c>
      <c r="C12" s="293" t="s">
        <v>28</v>
      </c>
      <c r="D12" s="293" t="s">
        <v>29</v>
      </c>
      <c r="E12" s="266">
        <v>61</v>
      </c>
      <c r="F12" s="266">
        <v>55</v>
      </c>
      <c r="G12" s="264">
        <v>57</v>
      </c>
      <c r="H12" s="264">
        <v>54</v>
      </c>
      <c r="I12" s="264">
        <v>60</v>
      </c>
      <c r="J12" s="264">
        <v>56</v>
      </c>
      <c r="K12" s="294">
        <v>0.9</v>
      </c>
      <c r="L12" s="267">
        <v>0.901639344262295</v>
      </c>
      <c r="M12" s="267">
        <v>0.947368421052632</v>
      </c>
      <c r="N12" s="267">
        <v>0.933333333333333</v>
      </c>
      <c r="O12" s="332">
        <v>61</v>
      </c>
      <c r="P12" s="266">
        <v>53</v>
      </c>
      <c r="Q12" s="266">
        <v>53</v>
      </c>
      <c r="R12" s="264">
        <v>51</v>
      </c>
      <c r="S12" s="264">
        <v>53</v>
      </c>
      <c r="T12" s="267">
        <v>0.868852459016393</v>
      </c>
      <c r="U12" s="267">
        <v>0.868852459016393</v>
      </c>
      <c r="V12" s="268">
        <v>0.894736842105263</v>
      </c>
      <c r="W12" s="268">
        <v>0.883333333333333</v>
      </c>
      <c r="X12" s="295">
        <v>-0.0258843830888698</v>
      </c>
      <c r="Y12" s="271">
        <v>410</v>
      </c>
      <c r="Z12" s="333">
        <v>358</v>
      </c>
      <c r="AA12" s="333">
        <v>424</v>
      </c>
      <c r="AB12" s="333">
        <v>379</v>
      </c>
      <c r="AC12" s="334">
        <v>0.873170731707317</v>
      </c>
      <c r="AD12" s="268">
        <v>0.893867924528302</v>
      </c>
      <c r="AE12" s="295">
        <v>-0.0206971928209848</v>
      </c>
      <c r="AF12" s="272"/>
      <c r="AG12" s="274"/>
    </row>
    <row r="13" spans="1:39">
      <c r="A13" s="315" t="s">
        <v>25</v>
      </c>
      <c r="B13" s="293" t="s">
        <v>3231</v>
      </c>
      <c r="C13" s="293" t="s">
        <v>35</v>
      </c>
      <c r="D13" s="293" t="s">
        <v>36</v>
      </c>
      <c r="E13" s="266">
        <v>121</v>
      </c>
      <c r="F13" s="266">
        <v>116</v>
      </c>
      <c r="G13" s="264">
        <v>126</v>
      </c>
      <c r="H13" s="264">
        <v>122</v>
      </c>
      <c r="I13" s="264">
        <v>121</v>
      </c>
      <c r="J13" s="264">
        <v>113</v>
      </c>
      <c r="K13" s="294">
        <v>0.9</v>
      </c>
      <c r="L13" s="267">
        <v>0.958677685950413</v>
      </c>
      <c r="M13" s="267">
        <v>0.968253968253968</v>
      </c>
      <c r="N13" s="267">
        <v>0.933884297520661</v>
      </c>
      <c r="O13" s="332">
        <v>121</v>
      </c>
      <c r="P13" s="266">
        <v>113</v>
      </c>
      <c r="Q13" s="266">
        <v>113</v>
      </c>
      <c r="R13" s="264">
        <v>119</v>
      </c>
      <c r="S13" s="264">
        <v>111</v>
      </c>
      <c r="T13" s="267">
        <v>0.933884297520661</v>
      </c>
      <c r="U13" s="267">
        <v>0.933884297520661</v>
      </c>
      <c r="V13" s="268">
        <v>0.944444444444444</v>
      </c>
      <c r="W13" s="268">
        <v>0.917355371900826</v>
      </c>
      <c r="X13" s="295">
        <v>-0.0105601469237833</v>
      </c>
      <c r="Y13" s="271">
        <v>803</v>
      </c>
      <c r="Z13" s="333">
        <v>750</v>
      </c>
      <c r="AA13" s="333">
        <v>790</v>
      </c>
      <c r="AB13" s="333">
        <v>718</v>
      </c>
      <c r="AC13" s="334">
        <v>0.933997509339975</v>
      </c>
      <c r="AD13" s="268">
        <v>0.908860759493671</v>
      </c>
      <c r="AE13" s="295">
        <v>0.0251367498463042</v>
      </c>
      <c r="AF13" s="272"/>
      <c r="AG13" s="274"/>
      <c r="AK13" s="336"/>
      <c r="AL13" s="336"/>
      <c r="AM13" s="336"/>
    </row>
    <row r="14" spans="1:39">
      <c r="A14" s="315" t="s">
        <v>25</v>
      </c>
      <c r="B14" s="293" t="s">
        <v>3231</v>
      </c>
      <c r="C14" s="293" t="s">
        <v>170</v>
      </c>
      <c r="D14" s="293" t="s">
        <v>171</v>
      </c>
      <c r="E14" s="266">
        <v>81</v>
      </c>
      <c r="F14" s="266">
        <v>79</v>
      </c>
      <c r="G14" s="264">
        <v>84</v>
      </c>
      <c r="H14" s="264">
        <v>78</v>
      </c>
      <c r="I14" s="264">
        <v>85</v>
      </c>
      <c r="J14" s="264">
        <v>82</v>
      </c>
      <c r="K14" s="294">
        <v>0.9</v>
      </c>
      <c r="L14" s="267">
        <v>0.975308641975309</v>
      </c>
      <c r="M14" s="267">
        <v>0.928571428571429</v>
      </c>
      <c r="N14" s="267">
        <v>0.964705882352941</v>
      </c>
      <c r="O14" s="332">
        <v>81</v>
      </c>
      <c r="P14" s="266">
        <v>75</v>
      </c>
      <c r="Q14" s="266">
        <v>75</v>
      </c>
      <c r="R14" s="264">
        <v>77</v>
      </c>
      <c r="S14" s="264">
        <v>78</v>
      </c>
      <c r="T14" s="267">
        <v>0.925925925925926</v>
      </c>
      <c r="U14" s="267">
        <v>0.925925925925926</v>
      </c>
      <c r="V14" s="268">
        <v>0.916666666666667</v>
      </c>
      <c r="W14" s="268">
        <v>0.917647058823529</v>
      </c>
      <c r="X14" s="295">
        <v>0.0092592592592593</v>
      </c>
      <c r="Y14" s="271">
        <v>566</v>
      </c>
      <c r="Z14" s="333">
        <v>498</v>
      </c>
      <c r="AA14" s="333">
        <v>578</v>
      </c>
      <c r="AB14" s="333">
        <v>535</v>
      </c>
      <c r="AC14" s="334">
        <v>0.879858657243816</v>
      </c>
      <c r="AD14" s="268">
        <v>0.92560553633218</v>
      </c>
      <c r="AE14" s="295">
        <v>-0.0457468790883636</v>
      </c>
      <c r="AF14" s="272"/>
      <c r="AG14" s="274"/>
      <c r="AK14" s="336"/>
      <c r="AL14" s="336"/>
      <c r="AM14" s="336"/>
    </row>
    <row r="15" spans="1:39">
      <c r="A15" s="315" t="s">
        <v>25</v>
      </c>
      <c r="B15" s="293" t="s">
        <v>3231</v>
      </c>
      <c r="C15" s="293" t="s">
        <v>41</v>
      </c>
      <c r="D15" s="293" t="s">
        <v>42</v>
      </c>
      <c r="E15" s="266">
        <v>124</v>
      </c>
      <c r="F15" s="266">
        <v>124</v>
      </c>
      <c r="G15" s="264">
        <v>129</v>
      </c>
      <c r="H15" s="264">
        <v>128</v>
      </c>
      <c r="I15" s="264">
        <v>126</v>
      </c>
      <c r="J15" s="264">
        <v>126</v>
      </c>
      <c r="K15" s="294">
        <v>0.9</v>
      </c>
      <c r="L15" s="267">
        <v>1</v>
      </c>
      <c r="M15" s="267">
        <v>0.992248062015504</v>
      </c>
      <c r="N15" s="267">
        <v>1</v>
      </c>
      <c r="O15" s="332">
        <v>124</v>
      </c>
      <c r="P15" s="266">
        <v>124</v>
      </c>
      <c r="Q15" s="266">
        <v>124</v>
      </c>
      <c r="R15" s="264">
        <v>128</v>
      </c>
      <c r="S15" s="264">
        <v>126</v>
      </c>
      <c r="T15" s="267">
        <v>1</v>
      </c>
      <c r="U15" s="267">
        <v>1</v>
      </c>
      <c r="V15" s="268">
        <v>0.992248062015504</v>
      </c>
      <c r="W15" s="268">
        <v>1</v>
      </c>
      <c r="X15" s="295">
        <v>0.00775193798449614</v>
      </c>
      <c r="Y15" s="271">
        <v>851</v>
      </c>
      <c r="Z15" s="333">
        <v>843</v>
      </c>
      <c r="AA15" s="333">
        <v>848</v>
      </c>
      <c r="AB15" s="333">
        <v>837</v>
      </c>
      <c r="AC15" s="334">
        <v>0.990599294947121</v>
      </c>
      <c r="AD15" s="268">
        <v>0.987028301886792</v>
      </c>
      <c r="AE15" s="295">
        <v>0.0035709930603286</v>
      </c>
      <c r="AF15" s="272"/>
      <c r="AG15" s="274"/>
      <c r="AK15" s="337"/>
      <c r="AL15" s="336"/>
      <c r="AM15" s="336"/>
    </row>
    <row r="16" spans="1:39">
      <c r="A16" s="315" t="s">
        <v>25</v>
      </c>
      <c r="B16" s="293" t="s">
        <v>3231</v>
      </c>
      <c r="C16" s="293" t="s">
        <v>33</v>
      </c>
      <c r="D16" s="293" t="s">
        <v>34</v>
      </c>
      <c r="E16" s="266">
        <v>28</v>
      </c>
      <c r="F16" s="266">
        <v>26</v>
      </c>
      <c r="G16" s="264">
        <v>26</v>
      </c>
      <c r="H16" s="264">
        <v>26</v>
      </c>
      <c r="I16" s="264">
        <v>31</v>
      </c>
      <c r="J16" s="264">
        <v>29</v>
      </c>
      <c r="K16" s="294">
        <v>0.9</v>
      </c>
      <c r="L16" s="267">
        <v>0.928571428571429</v>
      </c>
      <c r="M16" s="267">
        <v>1</v>
      </c>
      <c r="N16" s="267">
        <v>0.935483870967742</v>
      </c>
      <c r="O16" s="332">
        <v>28</v>
      </c>
      <c r="P16" s="266">
        <v>26</v>
      </c>
      <c r="Q16" s="266">
        <v>26</v>
      </c>
      <c r="R16" s="264">
        <v>26</v>
      </c>
      <c r="S16" s="264">
        <v>28</v>
      </c>
      <c r="T16" s="267">
        <v>0.928571428571429</v>
      </c>
      <c r="U16" s="267">
        <v>0.928571428571429</v>
      </c>
      <c r="V16" s="268">
        <v>1</v>
      </c>
      <c r="W16" s="268">
        <v>0.903225806451613</v>
      </c>
      <c r="X16" s="295">
        <v>-0.0714285714285714</v>
      </c>
      <c r="Y16" s="271">
        <v>191</v>
      </c>
      <c r="Z16" s="333">
        <v>180</v>
      </c>
      <c r="AA16" s="333">
        <v>197</v>
      </c>
      <c r="AB16" s="333">
        <v>182</v>
      </c>
      <c r="AC16" s="334">
        <v>0.942408376963351</v>
      </c>
      <c r="AD16" s="268">
        <v>0.923857868020305</v>
      </c>
      <c r="AE16" s="295">
        <v>0.0185505089430462</v>
      </c>
      <c r="AF16" s="272"/>
      <c r="AG16" s="274"/>
      <c r="AK16" s="337"/>
      <c r="AL16" s="336"/>
      <c r="AM16" s="336"/>
    </row>
    <row r="17" spans="1:39">
      <c r="A17" s="315" t="s">
        <v>25</v>
      </c>
      <c r="B17" s="293" t="s">
        <v>3236</v>
      </c>
      <c r="C17" s="293" t="s">
        <v>3237</v>
      </c>
      <c r="D17" s="293" t="s">
        <v>3238</v>
      </c>
      <c r="E17" s="266">
        <v>0</v>
      </c>
      <c r="F17" s="266">
        <v>0</v>
      </c>
      <c r="G17" s="264">
        <v>0</v>
      </c>
      <c r="H17" s="264">
        <v>0</v>
      </c>
      <c r="I17" s="264">
        <v>0</v>
      </c>
      <c r="J17" s="264">
        <v>0</v>
      </c>
      <c r="K17" s="294">
        <v>0.9</v>
      </c>
      <c r="L17" s="267">
        <v>0</v>
      </c>
      <c r="M17" s="267">
        <v>0</v>
      </c>
      <c r="N17" s="267">
        <v>0</v>
      </c>
      <c r="O17" s="332">
        <v>0</v>
      </c>
      <c r="P17" s="266">
        <v>0</v>
      </c>
      <c r="Q17" s="266">
        <v>0</v>
      </c>
      <c r="R17" s="264">
        <v>0</v>
      </c>
      <c r="S17" s="264">
        <v>0</v>
      </c>
      <c r="T17" s="267">
        <v>0</v>
      </c>
      <c r="U17" s="267">
        <v>0</v>
      </c>
      <c r="V17" s="268">
        <v>0</v>
      </c>
      <c r="W17" s="268">
        <v>0</v>
      </c>
      <c r="X17" s="295">
        <v>0</v>
      </c>
      <c r="Y17" s="271">
        <v>0</v>
      </c>
      <c r="Z17" s="333">
        <v>0</v>
      </c>
      <c r="AA17" s="333">
        <v>0</v>
      </c>
      <c r="AB17" s="333">
        <v>0</v>
      </c>
      <c r="AC17" s="334">
        <v>0</v>
      </c>
      <c r="AD17" s="268">
        <v>0</v>
      </c>
      <c r="AE17" s="295">
        <v>0</v>
      </c>
      <c r="AF17" s="272"/>
      <c r="AG17" s="274"/>
      <c r="AK17" s="337"/>
      <c r="AL17" s="336"/>
      <c r="AM17" s="336"/>
    </row>
    <row r="18" spans="1:39">
      <c r="A18" s="315" t="s">
        <v>25</v>
      </c>
      <c r="B18" s="293" t="s">
        <v>3236</v>
      </c>
      <c r="C18" s="293" t="s">
        <v>49</v>
      </c>
      <c r="D18" s="293" t="s">
        <v>50</v>
      </c>
      <c r="E18" s="266">
        <v>14</v>
      </c>
      <c r="F18" s="266">
        <v>14</v>
      </c>
      <c r="G18" s="264">
        <v>16</v>
      </c>
      <c r="H18" s="264">
        <v>16</v>
      </c>
      <c r="I18" s="264">
        <v>16</v>
      </c>
      <c r="J18" s="264">
        <v>15</v>
      </c>
      <c r="K18" s="294">
        <v>0.9</v>
      </c>
      <c r="L18" s="267">
        <v>1</v>
      </c>
      <c r="M18" s="267">
        <v>1</v>
      </c>
      <c r="N18" s="267">
        <v>0.9375</v>
      </c>
      <c r="O18" s="332">
        <v>14</v>
      </c>
      <c r="P18" s="266">
        <v>11</v>
      </c>
      <c r="Q18" s="266">
        <v>11</v>
      </c>
      <c r="R18" s="264">
        <v>13</v>
      </c>
      <c r="S18" s="264">
        <v>14</v>
      </c>
      <c r="T18" s="267">
        <v>0.785714285714286</v>
      </c>
      <c r="U18" s="267">
        <v>0.785714285714286</v>
      </c>
      <c r="V18" s="268">
        <v>0.8125</v>
      </c>
      <c r="W18" s="268">
        <v>0.875</v>
      </c>
      <c r="X18" s="295">
        <v>-0.0267857142857143</v>
      </c>
      <c r="Y18" s="271">
        <v>105</v>
      </c>
      <c r="Z18" s="333">
        <v>83</v>
      </c>
      <c r="AA18" s="333">
        <v>122</v>
      </c>
      <c r="AB18" s="333">
        <v>100</v>
      </c>
      <c r="AC18" s="334">
        <v>0.79047619047619</v>
      </c>
      <c r="AD18" s="268">
        <v>0.819672131147541</v>
      </c>
      <c r="AE18" s="295">
        <v>-0.0291959406713506</v>
      </c>
      <c r="AF18" s="272"/>
      <c r="AG18" s="274"/>
    </row>
    <row r="19" spans="1:39">
      <c r="A19" s="315" t="s">
        <v>25</v>
      </c>
      <c r="B19" s="293" t="s">
        <v>3236</v>
      </c>
      <c r="C19" s="293" t="s">
        <v>45</v>
      </c>
      <c r="D19" s="293" t="s">
        <v>46</v>
      </c>
      <c r="E19" s="266">
        <v>88</v>
      </c>
      <c r="F19" s="266">
        <v>87</v>
      </c>
      <c r="G19" s="264">
        <v>87</v>
      </c>
      <c r="H19" s="264">
        <v>86</v>
      </c>
      <c r="I19" s="264">
        <v>92</v>
      </c>
      <c r="J19" s="264">
        <v>91</v>
      </c>
      <c r="K19" s="294">
        <v>0.9</v>
      </c>
      <c r="L19" s="267">
        <v>0.988636363636364</v>
      </c>
      <c r="M19" s="267">
        <v>0.988505747126437</v>
      </c>
      <c r="N19" s="267">
        <v>0.989130434782609</v>
      </c>
      <c r="O19" s="332">
        <v>88</v>
      </c>
      <c r="P19" s="266">
        <v>77</v>
      </c>
      <c r="Q19" s="266">
        <v>77</v>
      </c>
      <c r="R19" s="264">
        <v>80</v>
      </c>
      <c r="S19" s="264">
        <v>88</v>
      </c>
      <c r="T19" s="267">
        <v>0.875</v>
      </c>
      <c r="U19" s="267">
        <v>0.875</v>
      </c>
      <c r="V19" s="268">
        <v>0.919540229885057</v>
      </c>
      <c r="W19" s="268">
        <v>0.956521739130435</v>
      </c>
      <c r="X19" s="295">
        <v>-0.0445402298850575</v>
      </c>
      <c r="Y19" s="271">
        <v>608</v>
      </c>
      <c r="Z19" s="333">
        <v>546</v>
      </c>
      <c r="AA19" s="333">
        <v>649</v>
      </c>
      <c r="AB19" s="333">
        <v>581</v>
      </c>
      <c r="AC19" s="334">
        <v>0.898026315789474</v>
      </c>
      <c r="AD19" s="268">
        <v>0.895223420647149</v>
      </c>
      <c r="AE19" s="295">
        <v>0.00280289514232424</v>
      </c>
      <c r="AF19" s="272"/>
      <c r="AG19" s="274"/>
    </row>
    <row r="20" spans="1:39">
      <c r="A20" s="315" t="s">
        <v>25</v>
      </c>
      <c r="B20" s="293" t="s">
        <v>3236</v>
      </c>
      <c r="C20" s="293" t="s">
        <v>55</v>
      </c>
      <c r="D20" s="293" t="s">
        <v>56</v>
      </c>
      <c r="E20" s="266">
        <v>44</v>
      </c>
      <c r="F20" s="266">
        <v>42</v>
      </c>
      <c r="G20" s="264">
        <v>46</v>
      </c>
      <c r="H20" s="264">
        <v>46</v>
      </c>
      <c r="I20" s="264">
        <v>46</v>
      </c>
      <c r="J20" s="264">
        <v>46</v>
      </c>
      <c r="K20" s="294">
        <v>0.9</v>
      </c>
      <c r="L20" s="267">
        <v>0.954545454545455</v>
      </c>
      <c r="M20" s="267">
        <v>1</v>
      </c>
      <c r="N20" s="267">
        <v>1</v>
      </c>
      <c r="O20" s="332">
        <v>44</v>
      </c>
      <c r="P20" s="266">
        <v>40</v>
      </c>
      <c r="Q20" s="266">
        <v>40</v>
      </c>
      <c r="R20" s="264">
        <v>40</v>
      </c>
      <c r="S20" s="264">
        <v>40</v>
      </c>
      <c r="T20" s="267">
        <v>0.909090909090909</v>
      </c>
      <c r="U20" s="267">
        <v>0.909090909090909</v>
      </c>
      <c r="V20" s="268">
        <v>0.869565217391304</v>
      </c>
      <c r="W20" s="268">
        <v>0.869565217391304</v>
      </c>
      <c r="X20" s="295">
        <v>0.0395256916996047</v>
      </c>
      <c r="Y20" s="271">
        <v>311</v>
      </c>
      <c r="Z20" s="333">
        <v>276</v>
      </c>
      <c r="AA20" s="333">
        <v>314</v>
      </c>
      <c r="AB20" s="333">
        <v>285</v>
      </c>
      <c r="AC20" s="334">
        <v>0.887459807073955</v>
      </c>
      <c r="AD20" s="268">
        <v>0.907643312101911</v>
      </c>
      <c r="AE20" s="295">
        <v>-0.0201835050279559</v>
      </c>
      <c r="AF20" s="272"/>
      <c r="AG20" s="274"/>
    </row>
    <row r="21" spans="1:39">
      <c r="A21" s="315" t="s">
        <v>25</v>
      </c>
      <c r="B21" s="293" t="s">
        <v>3236</v>
      </c>
      <c r="C21" s="293" t="s">
        <v>51</v>
      </c>
      <c r="D21" s="293" t="s">
        <v>52</v>
      </c>
      <c r="E21" s="266">
        <v>125</v>
      </c>
      <c r="F21" s="266">
        <v>114</v>
      </c>
      <c r="G21" s="264">
        <v>120</v>
      </c>
      <c r="H21" s="264">
        <v>113</v>
      </c>
      <c r="I21" s="264">
        <v>124</v>
      </c>
      <c r="J21" s="264">
        <v>119</v>
      </c>
      <c r="K21" s="294">
        <v>0.9</v>
      </c>
      <c r="L21" s="267">
        <v>0.912</v>
      </c>
      <c r="M21" s="267">
        <v>0.941666666666667</v>
      </c>
      <c r="N21" s="267">
        <v>0.959677419354839</v>
      </c>
      <c r="O21" s="332">
        <v>125</v>
      </c>
      <c r="P21" s="266">
        <v>112</v>
      </c>
      <c r="Q21" s="266">
        <v>112</v>
      </c>
      <c r="R21" s="264">
        <v>112</v>
      </c>
      <c r="S21" s="264">
        <v>118</v>
      </c>
      <c r="T21" s="267">
        <v>0.896</v>
      </c>
      <c r="U21" s="267">
        <v>0.896</v>
      </c>
      <c r="V21" s="268">
        <v>0.933333333333333</v>
      </c>
      <c r="W21" s="268">
        <v>0.951612903225806</v>
      </c>
      <c r="X21" s="295">
        <v>-0.0373333333333333</v>
      </c>
      <c r="Y21" s="271">
        <v>835</v>
      </c>
      <c r="Z21" s="333">
        <v>776</v>
      </c>
      <c r="AA21" s="333">
        <v>828</v>
      </c>
      <c r="AB21" s="333">
        <v>769</v>
      </c>
      <c r="AC21" s="334">
        <v>0.929341317365269</v>
      </c>
      <c r="AD21" s="268">
        <v>0.928743961352657</v>
      </c>
      <c r="AE21" s="295">
        <v>0.00059735601261246</v>
      </c>
      <c r="AF21" s="272"/>
      <c r="AG21" s="274"/>
    </row>
    <row r="22" spans="1:39">
      <c r="A22" s="315" t="s">
        <v>25</v>
      </c>
      <c r="B22" s="293" t="s">
        <v>3236</v>
      </c>
      <c r="C22" s="293" t="s">
        <v>47</v>
      </c>
      <c r="D22" s="293" t="s">
        <v>48</v>
      </c>
      <c r="E22" s="266">
        <v>126</v>
      </c>
      <c r="F22" s="266">
        <v>123</v>
      </c>
      <c r="G22" s="264">
        <v>123</v>
      </c>
      <c r="H22" s="264">
        <v>120</v>
      </c>
      <c r="I22" s="264">
        <v>120</v>
      </c>
      <c r="J22" s="264">
        <v>116</v>
      </c>
      <c r="K22" s="294">
        <v>0.9</v>
      </c>
      <c r="L22" s="267">
        <v>0.976190476190476</v>
      </c>
      <c r="M22" s="267">
        <v>0.975609756097561</v>
      </c>
      <c r="N22" s="267">
        <v>0.966666666666667</v>
      </c>
      <c r="O22" s="332">
        <v>126</v>
      </c>
      <c r="P22" s="266">
        <v>122</v>
      </c>
      <c r="Q22" s="266">
        <v>122</v>
      </c>
      <c r="R22" s="264">
        <v>118</v>
      </c>
      <c r="S22" s="264">
        <v>115</v>
      </c>
      <c r="T22" s="267">
        <v>0.968253968253968</v>
      </c>
      <c r="U22" s="267">
        <v>0.968253968253968</v>
      </c>
      <c r="V22" s="268">
        <v>0.959349593495935</v>
      </c>
      <c r="W22" s="268">
        <v>0.958333333333333</v>
      </c>
      <c r="X22" s="295">
        <v>0.0089043747580333</v>
      </c>
      <c r="Y22" s="271">
        <v>833</v>
      </c>
      <c r="Z22" s="333">
        <v>799</v>
      </c>
      <c r="AA22" s="333">
        <v>809</v>
      </c>
      <c r="AB22" s="333">
        <v>789</v>
      </c>
      <c r="AC22" s="334">
        <v>0.959183673469388</v>
      </c>
      <c r="AD22" s="268">
        <v>0.975278121137206</v>
      </c>
      <c r="AE22" s="295">
        <v>-0.0160944476678188</v>
      </c>
      <c r="AF22" s="272"/>
      <c r="AG22" s="274"/>
    </row>
    <row r="23" spans="1:39">
      <c r="A23" s="315" t="s">
        <v>25</v>
      </c>
      <c r="B23" s="293" t="s">
        <v>3236</v>
      </c>
      <c r="C23" s="293" t="s">
        <v>53</v>
      </c>
      <c r="D23" s="293" t="s">
        <v>54</v>
      </c>
      <c r="E23" s="266">
        <v>17</v>
      </c>
      <c r="F23" s="266">
        <v>14</v>
      </c>
      <c r="G23" s="264">
        <v>16</v>
      </c>
      <c r="H23" s="264">
        <v>13</v>
      </c>
      <c r="I23" s="264">
        <v>16</v>
      </c>
      <c r="J23" s="264">
        <v>13</v>
      </c>
      <c r="K23" s="294">
        <v>0.9</v>
      </c>
      <c r="L23" s="267">
        <v>0.823529411764706</v>
      </c>
      <c r="M23" s="267">
        <v>0.8125</v>
      </c>
      <c r="N23" s="267">
        <v>0.8125</v>
      </c>
      <c r="O23" s="332">
        <v>17</v>
      </c>
      <c r="P23" s="266">
        <v>14</v>
      </c>
      <c r="Q23" s="266">
        <v>14</v>
      </c>
      <c r="R23" s="264">
        <v>12</v>
      </c>
      <c r="S23" s="264">
        <v>13</v>
      </c>
      <c r="T23" s="267">
        <v>0.823529411764706</v>
      </c>
      <c r="U23" s="267">
        <v>0.823529411764706</v>
      </c>
      <c r="V23" s="268">
        <v>0.75</v>
      </c>
      <c r="W23" s="268">
        <v>0.8125</v>
      </c>
      <c r="X23" s="295">
        <v>0.0735294117647058</v>
      </c>
      <c r="Y23" s="271">
        <v>113</v>
      </c>
      <c r="Z23" s="333">
        <v>88</v>
      </c>
      <c r="AA23" s="333">
        <v>113</v>
      </c>
      <c r="AB23" s="333">
        <v>99</v>
      </c>
      <c r="AC23" s="334">
        <v>0.778761061946903</v>
      </c>
      <c r="AD23" s="268">
        <v>0.876106194690266</v>
      </c>
      <c r="AE23" s="295">
        <v>-0.0973451327433629</v>
      </c>
      <c r="AF23" s="272"/>
      <c r="AG23" s="274"/>
    </row>
    <row r="24" spans="1:39">
      <c r="A24" s="315" t="s">
        <v>25</v>
      </c>
      <c r="B24" s="293" t="s">
        <v>3239</v>
      </c>
      <c r="C24" s="293" t="s">
        <v>3240</v>
      </c>
      <c r="D24" s="293" t="s">
        <v>3241</v>
      </c>
      <c r="E24" s="266">
        <v>0</v>
      </c>
      <c r="F24" s="266">
        <v>0</v>
      </c>
      <c r="G24" s="264">
        <v>0</v>
      </c>
      <c r="H24" s="264">
        <v>0</v>
      </c>
      <c r="I24" s="264">
        <v>0</v>
      </c>
      <c r="J24" s="264">
        <v>0</v>
      </c>
      <c r="K24" s="294">
        <v>0.9</v>
      </c>
      <c r="L24" s="267">
        <v>0</v>
      </c>
      <c r="M24" s="267">
        <v>0</v>
      </c>
      <c r="N24" s="267">
        <v>0</v>
      </c>
      <c r="O24" s="332">
        <v>0</v>
      </c>
      <c r="P24" s="266">
        <v>0</v>
      </c>
      <c r="Q24" s="266">
        <v>0</v>
      </c>
      <c r="R24" s="264">
        <v>0</v>
      </c>
      <c r="S24" s="264">
        <v>0</v>
      </c>
      <c r="T24" s="267">
        <v>0</v>
      </c>
      <c r="U24" s="267">
        <v>0</v>
      </c>
      <c r="V24" s="268">
        <v>0</v>
      </c>
      <c r="W24" s="268">
        <v>0</v>
      </c>
      <c r="X24" s="295">
        <v>0</v>
      </c>
      <c r="Y24" s="271">
        <v>0</v>
      </c>
      <c r="Z24" s="333">
        <v>0</v>
      </c>
      <c r="AA24" s="333">
        <v>0</v>
      </c>
      <c r="AB24" s="333">
        <v>0</v>
      </c>
      <c r="AC24" s="334">
        <v>0</v>
      </c>
      <c r="AD24" s="268">
        <v>0</v>
      </c>
      <c r="AE24" s="295">
        <v>0</v>
      </c>
      <c r="AF24" s="272"/>
      <c r="AG24" s="274"/>
    </row>
    <row r="25" spans="1:39">
      <c r="A25" s="315" t="s">
        <v>25</v>
      </c>
      <c r="B25" s="293" t="s">
        <v>3239</v>
      </c>
      <c r="C25" s="293" t="s">
        <v>3242</v>
      </c>
      <c r="D25" s="293" t="s">
        <v>3243</v>
      </c>
      <c r="E25" s="266">
        <v>0</v>
      </c>
      <c r="F25" s="266">
        <v>0</v>
      </c>
      <c r="G25" s="264">
        <v>0</v>
      </c>
      <c r="H25" s="264">
        <v>0</v>
      </c>
      <c r="I25" s="264">
        <v>0</v>
      </c>
      <c r="J25" s="264">
        <v>0</v>
      </c>
      <c r="K25" s="294">
        <v>0.9</v>
      </c>
      <c r="L25" s="267">
        <v>0</v>
      </c>
      <c r="M25" s="267">
        <v>0</v>
      </c>
      <c r="N25" s="267">
        <v>0</v>
      </c>
      <c r="O25" s="332">
        <v>0</v>
      </c>
      <c r="P25" s="266">
        <v>0</v>
      </c>
      <c r="Q25" s="266">
        <v>0</v>
      </c>
      <c r="R25" s="264">
        <v>0</v>
      </c>
      <c r="S25" s="264">
        <v>0</v>
      </c>
      <c r="T25" s="267">
        <v>0</v>
      </c>
      <c r="U25" s="267">
        <v>0</v>
      </c>
      <c r="V25" s="268">
        <v>0</v>
      </c>
      <c r="W25" s="268">
        <v>0</v>
      </c>
      <c r="X25" s="295">
        <v>0</v>
      </c>
      <c r="Y25" s="271">
        <v>0</v>
      </c>
      <c r="Z25" s="333">
        <v>0</v>
      </c>
      <c r="AA25" s="333">
        <v>0</v>
      </c>
      <c r="AB25" s="333">
        <v>0</v>
      </c>
      <c r="AC25" s="334">
        <v>0</v>
      </c>
      <c r="AD25" s="268">
        <v>0</v>
      </c>
      <c r="AE25" s="295">
        <v>0</v>
      </c>
      <c r="AF25" s="272"/>
      <c r="AG25" s="274"/>
    </row>
    <row r="26" spans="1:39">
      <c r="A26" s="315" t="s">
        <v>25</v>
      </c>
      <c r="B26" s="293" t="s">
        <v>3239</v>
      </c>
      <c r="C26" s="293" t="s">
        <v>3244</v>
      </c>
      <c r="D26" s="293" t="s">
        <v>3245</v>
      </c>
      <c r="E26" s="266">
        <v>0</v>
      </c>
      <c r="F26" s="266">
        <v>0</v>
      </c>
      <c r="G26" s="264">
        <v>0</v>
      </c>
      <c r="H26" s="264">
        <v>0</v>
      </c>
      <c r="I26" s="264">
        <v>0</v>
      </c>
      <c r="J26" s="264">
        <v>0</v>
      </c>
      <c r="K26" s="294">
        <v>0.9</v>
      </c>
      <c r="L26" s="267">
        <v>0</v>
      </c>
      <c r="M26" s="267">
        <v>0</v>
      </c>
      <c r="N26" s="267">
        <v>0</v>
      </c>
      <c r="O26" s="332">
        <v>0</v>
      </c>
      <c r="P26" s="266">
        <v>0</v>
      </c>
      <c r="Q26" s="266">
        <v>0</v>
      </c>
      <c r="R26" s="264">
        <v>0</v>
      </c>
      <c r="S26" s="264">
        <v>0</v>
      </c>
      <c r="T26" s="267">
        <v>0</v>
      </c>
      <c r="U26" s="267">
        <v>0</v>
      </c>
      <c r="V26" s="268">
        <v>0</v>
      </c>
      <c r="W26" s="268">
        <v>0</v>
      </c>
      <c r="X26" s="295">
        <v>0</v>
      </c>
      <c r="Y26" s="271">
        <v>0</v>
      </c>
      <c r="Z26" s="333">
        <v>0</v>
      </c>
      <c r="AA26" s="333">
        <v>0</v>
      </c>
      <c r="AB26" s="333">
        <v>0</v>
      </c>
      <c r="AC26" s="334">
        <v>0</v>
      </c>
      <c r="AD26" s="268">
        <v>0</v>
      </c>
      <c r="AE26" s="295">
        <v>0</v>
      </c>
      <c r="AF26" s="272"/>
      <c r="AG26" s="274"/>
    </row>
    <row r="27" spans="1:39">
      <c r="A27" s="315" t="s">
        <v>25</v>
      </c>
      <c r="B27" s="293" t="s">
        <v>3239</v>
      </c>
      <c r="C27" s="293" t="s">
        <v>3246</v>
      </c>
      <c r="D27" s="293" t="s">
        <v>3247</v>
      </c>
      <c r="E27" s="266">
        <v>0</v>
      </c>
      <c r="F27" s="266">
        <v>0</v>
      </c>
      <c r="G27" s="264">
        <v>0</v>
      </c>
      <c r="H27" s="264">
        <v>0</v>
      </c>
      <c r="I27" s="264">
        <v>0</v>
      </c>
      <c r="J27" s="264">
        <v>0</v>
      </c>
      <c r="K27" s="294">
        <v>0.9</v>
      </c>
      <c r="L27" s="267">
        <v>0</v>
      </c>
      <c r="M27" s="267">
        <v>0</v>
      </c>
      <c r="N27" s="267">
        <v>0</v>
      </c>
      <c r="O27" s="332">
        <v>0</v>
      </c>
      <c r="P27" s="266">
        <v>0</v>
      </c>
      <c r="Q27" s="266">
        <v>0</v>
      </c>
      <c r="R27" s="264">
        <v>0</v>
      </c>
      <c r="S27" s="264">
        <v>0</v>
      </c>
      <c r="T27" s="267">
        <v>0</v>
      </c>
      <c r="U27" s="267">
        <v>0</v>
      </c>
      <c r="V27" s="268">
        <v>0</v>
      </c>
      <c r="W27" s="268">
        <v>0</v>
      </c>
      <c r="X27" s="295">
        <v>0</v>
      </c>
      <c r="Y27" s="271">
        <v>0</v>
      </c>
      <c r="Z27" s="333">
        <v>0</v>
      </c>
      <c r="AA27" s="333">
        <v>0</v>
      </c>
      <c r="AB27" s="333">
        <v>0</v>
      </c>
      <c r="AC27" s="334">
        <v>0</v>
      </c>
      <c r="AD27" s="268">
        <v>0</v>
      </c>
      <c r="AE27" s="295">
        <v>0</v>
      </c>
      <c r="AF27" s="272"/>
      <c r="AG27" s="274"/>
    </row>
    <row r="28" spans="1:39">
      <c r="A28" s="315" t="s">
        <v>25</v>
      </c>
      <c r="B28" s="293" t="s">
        <v>3239</v>
      </c>
      <c r="C28" s="293" t="s">
        <v>69</v>
      </c>
      <c r="D28" s="293" t="s">
        <v>70</v>
      </c>
      <c r="E28" s="266">
        <v>64</v>
      </c>
      <c r="F28" s="266">
        <v>64</v>
      </c>
      <c r="G28" s="264">
        <v>67</v>
      </c>
      <c r="H28" s="264">
        <v>66</v>
      </c>
      <c r="I28" s="264">
        <v>67</v>
      </c>
      <c r="J28" s="264">
        <v>67</v>
      </c>
      <c r="K28" s="294">
        <v>0.9</v>
      </c>
      <c r="L28" s="267">
        <v>1</v>
      </c>
      <c r="M28" s="267">
        <v>0.985074626865672</v>
      </c>
      <c r="N28" s="267">
        <v>1</v>
      </c>
      <c r="O28" s="332">
        <v>64</v>
      </c>
      <c r="P28" s="266">
        <v>54</v>
      </c>
      <c r="Q28" s="266">
        <v>54</v>
      </c>
      <c r="R28" s="264">
        <v>64</v>
      </c>
      <c r="S28" s="264">
        <v>57</v>
      </c>
      <c r="T28" s="267">
        <v>0.84375</v>
      </c>
      <c r="U28" s="267">
        <v>0.84375</v>
      </c>
      <c r="V28" s="268">
        <v>0.955223880597015</v>
      </c>
      <c r="W28" s="268">
        <v>0.850746268656716</v>
      </c>
      <c r="X28" s="295">
        <v>-0.111473880597015</v>
      </c>
      <c r="Y28" s="271">
        <v>436</v>
      </c>
      <c r="Z28" s="333">
        <v>382</v>
      </c>
      <c r="AA28" s="333">
        <v>438</v>
      </c>
      <c r="AB28" s="333">
        <v>388</v>
      </c>
      <c r="AC28" s="334">
        <v>0.876146788990826</v>
      </c>
      <c r="AD28" s="268">
        <v>0.885844748858447</v>
      </c>
      <c r="AE28" s="295">
        <v>-0.00969795986762179</v>
      </c>
      <c r="AF28" s="272"/>
      <c r="AG28" s="274"/>
    </row>
    <row r="29" spans="1:39">
      <c r="A29" s="315" t="s">
        <v>25</v>
      </c>
      <c r="B29" s="293" t="s">
        <v>3239</v>
      </c>
      <c r="C29" s="293" t="s">
        <v>67</v>
      </c>
      <c r="D29" s="293" t="s">
        <v>68</v>
      </c>
      <c r="E29" s="266">
        <v>57</v>
      </c>
      <c r="F29" s="266">
        <v>57</v>
      </c>
      <c r="G29" s="264">
        <v>57</v>
      </c>
      <c r="H29" s="264">
        <v>57</v>
      </c>
      <c r="I29" s="264">
        <v>57</v>
      </c>
      <c r="J29" s="264">
        <v>57</v>
      </c>
      <c r="K29" s="294">
        <v>0.9</v>
      </c>
      <c r="L29" s="267">
        <v>1</v>
      </c>
      <c r="M29" s="267">
        <v>1</v>
      </c>
      <c r="N29" s="267">
        <v>1</v>
      </c>
      <c r="O29" s="332">
        <v>57</v>
      </c>
      <c r="P29" s="266">
        <v>57</v>
      </c>
      <c r="Q29" s="266">
        <v>57</v>
      </c>
      <c r="R29" s="264">
        <v>56</v>
      </c>
      <c r="S29" s="264">
        <v>57</v>
      </c>
      <c r="T29" s="267">
        <v>1</v>
      </c>
      <c r="U29" s="267">
        <v>1</v>
      </c>
      <c r="V29" s="268">
        <v>0.982456140350877</v>
      </c>
      <c r="W29" s="268">
        <v>1</v>
      </c>
      <c r="X29" s="295">
        <v>0.0175438596491229</v>
      </c>
      <c r="Y29" s="271">
        <v>378</v>
      </c>
      <c r="Z29" s="333">
        <v>373</v>
      </c>
      <c r="AA29" s="333">
        <v>369</v>
      </c>
      <c r="AB29" s="333">
        <v>362</v>
      </c>
      <c r="AC29" s="334">
        <v>0.986772486772487</v>
      </c>
      <c r="AD29" s="268">
        <v>0.981029810298103</v>
      </c>
      <c r="AE29" s="295">
        <v>0.00574267647438376</v>
      </c>
      <c r="AF29" s="272"/>
      <c r="AG29" s="274"/>
    </row>
    <row r="30" spans="1:39">
      <c r="A30" s="315" t="s">
        <v>25</v>
      </c>
      <c r="B30" s="293" t="s">
        <v>3239</v>
      </c>
      <c r="C30" s="293" t="s">
        <v>57</v>
      </c>
      <c r="D30" s="293" t="s">
        <v>58</v>
      </c>
      <c r="E30" s="266">
        <v>159</v>
      </c>
      <c r="F30" s="266">
        <v>142</v>
      </c>
      <c r="G30" s="264">
        <v>170</v>
      </c>
      <c r="H30" s="264">
        <v>159</v>
      </c>
      <c r="I30" s="264">
        <v>167</v>
      </c>
      <c r="J30" s="264">
        <v>160</v>
      </c>
      <c r="K30" s="294">
        <v>0.9</v>
      </c>
      <c r="L30" s="267">
        <v>0.893081761006289</v>
      </c>
      <c r="M30" s="267">
        <v>0.935294117647059</v>
      </c>
      <c r="N30" s="267">
        <v>0.958083832335329</v>
      </c>
      <c r="O30" s="332">
        <v>159</v>
      </c>
      <c r="P30" s="266">
        <v>139</v>
      </c>
      <c r="Q30" s="266">
        <v>139</v>
      </c>
      <c r="R30" s="264">
        <v>147</v>
      </c>
      <c r="S30" s="264">
        <v>150</v>
      </c>
      <c r="T30" s="267">
        <v>0.874213836477987</v>
      </c>
      <c r="U30" s="267">
        <v>0.874213836477987</v>
      </c>
      <c r="V30" s="268">
        <v>0.864705882352941</v>
      </c>
      <c r="W30" s="268">
        <v>0.898203592814371</v>
      </c>
      <c r="X30" s="295">
        <v>0.00950795412504624</v>
      </c>
      <c r="Y30" s="271">
        <v>1060</v>
      </c>
      <c r="Z30" s="333">
        <v>902</v>
      </c>
      <c r="AA30" s="333">
        <v>998</v>
      </c>
      <c r="AB30" s="333">
        <v>870</v>
      </c>
      <c r="AC30" s="334">
        <v>0.850943396226415</v>
      </c>
      <c r="AD30" s="268">
        <v>0.871743486973948</v>
      </c>
      <c r="AE30" s="295">
        <v>-0.0208000907475328</v>
      </c>
      <c r="AF30" s="272"/>
      <c r="AG30" s="274"/>
    </row>
    <row r="31" spans="1:39">
      <c r="A31" s="315" t="s">
        <v>25</v>
      </c>
      <c r="B31" s="293" t="s">
        <v>3239</v>
      </c>
      <c r="C31" s="293" t="s">
        <v>59</v>
      </c>
      <c r="D31" s="293" t="s">
        <v>60</v>
      </c>
      <c r="E31" s="266">
        <v>148</v>
      </c>
      <c r="F31" s="266">
        <v>143</v>
      </c>
      <c r="G31" s="264">
        <v>154</v>
      </c>
      <c r="H31" s="264">
        <v>140</v>
      </c>
      <c r="I31" s="264">
        <v>147</v>
      </c>
      <c r="J31" s="264">
        <v>134</v>
      </c>
      <c r="K31" s="294">
        <v>0.9</v>
      </c>
      <c r="L31" s="267">
        <v>0.966216216216216</v>
      </c>
      <c r="M31" s="267">
        <v>0.909090909090909</v>
      </c>
      <c r="N31" s="267">
        <v>0.91156462585034</v>
      </c>
      <c r="O31" s="332">
        <v>148</v>
      </c>
      <c r="P31" s="266">
        <v>140</v>
      </c>
      <c r="Q31" s="266">
        <v>140</v>
      </c>
      <c r="R31" s="264">
        <v>138</v>
      </c>
      <c r="S31" s="264">
        <v>130</v>
      </c>
      <c r="T31" s="267">
        <v>0.945945945945946</v>
      </c>
      <c r="U31" s="267">
        <v>0.945945945945946</v>
      </c>
      <c r="V31" s="268">
        <v>0.896103896103896</v>
      </c>
      <c r="W31" s="268">
        <v>0.884353741496599</v>
      </c>
      <c r="X31" s="295">
        <v>0.0498420498420499</v>
      </c>
      <c r="Y31" s="271">
        <v>974</v>
      </c>
      <c r="Z31" s="333">
        <v>871</v>
      </c>
      <c r="AA31" s="333">
        <v>966</v>
      </c>
      <c r="AB31" s="333">
        <v>874</v>
      </c>
      <c r="AC31" s="334">
        <v>0.894250513347023</v>
      </c>
      <c r="AD31" s="268">
        <v>0.904761904761905</v>
      </c>
      <c r="AE31" s="295">
        <v>-0.0105113914148822</v>
      </c>
      <c r="AF31" s="272"/>
      <c r="AG31" s="274"/>
    </row>
    <row r="32" spans="1:39">
      <c r="A32" s="315" t="s">
        <v>25</v>
      </c>
      <c r="B32" s="293" t="s">
        <v>3239</v>
      </c>
      <c r="C32" s="293" t="s">
        <v>63</v>
      </c>
      <c r="D32" s="293" t="s">
        <v>64</v>
      </c>
      <c r="E32" s="266">
        <v>104</v>
      </c>
      <c r="F32" s="266">
        <v>101</v>
      </c>
      <c r="G32" s="264">
        <v>106</v>
      </c>
      <c r="H32" s="264">
        <v>102</v>
      </c>
      <c r="I32" s="264">
        <v>105</v>
      </c>
      <c r="J32" s="264">
        <v>98</v>
      </c>
      <c r="K32" s="294">
        <v>0.9</v>
      </c>
      <c r="L32" s="267">
        <v>0.971153846153846</v>
      </c>
      <c r="M32" s="267">
        <v>0.962264150943396</v>
      </c>
      <c r="N32" s="267">
        <v>0.933333333333333</v>
      </c>
      <c r="O32" s="332">
        <v>104</v>
      </c>
      <c r="P32" s="266">
        <v>97</v>
      </c>
      <c r="Q32" s="266">
        <v>97</v>
      </c>
      <c r="R32" s="264">
        <v>98</v>
      </c>
      <c r="S32" s="264">
        <v>97</v>
      </c>
      <c r="T32" s="267">
        <v>0.932692307692308</v>
      </c>
      <c r="U32" s="267">
        <v>0.932692307692308</v>
      </c>
      <c r="V32" s="268">
        <v>0.924528301886792</v>
      </c>
      <c r="W32" s="268">
        <v>0.923809523809524</v>
      </c>
      <c r="X32" s="295">
        <v>0.00816400580551524</v>
      </c>
      <c r="Y32" s="271">
        <v>699</v>
      </c>
      <c r="Z32" s="333">
        <v>647</v>
      </c>
      <c r="AA32" s="333">
        <v>710</v>
      </c>
      <c r="AB32" s="333">
        <v>657</v>
      </c>
      <c r="AC32" s="334">
        <v>0.925608011444921</v>
      </c>
      <c r="AD32" s="268">
        <v>0.925352112676056</v>
      </c>
      <c r="AE32" s="295">
        <v>0.000255898768865004</v>
      </c>
      <c r="AF32" s="272"/>
      <c r="AG32" s="274"/>
    </row>
    <row r="33" spans="1:33">
      <c r="A33" s="315" t="s">
        <v>25</v>
      </c>
      <c r="B33" s="293" t="s">
        <v>3239</v>
      </c>
      <c r="C33" s="293" t="s">
        <v>61</v>
      </c>
      <c r="D33" s="293" t="s">
        <v>62</v>
      </c>
      <c r="E33" s="266">
        <v>100</v>
      </c>
      <c r="F33" s="266">
        <v>100</v>
      </c>
      <c r="G33" s="264">
        <v>106</v>
      </c>
      <c r="H33" s="264">
        <v>104</v>
      </c>
      <c r="I33" s="264">
        <v>109</v>
      </c>
      <c r="J33" s="264">
        <v>107</v>
      </c>
      <c r="K33" s="294">
        <v>0.9</v>
      </c>
      <c r="L33" s="267">
        <v>1</v>
      </c>
      <c r="M33" s="267">
        <v>0.981132075471698</v>
      </c>
      <c r="N33" s="267">
        <v>0.981651376146789</v>
      </c>
      <c r="O33" s="332">
        <v>100</v>
      </c>
      <c r="P33" s="266">
        <v>95</v>
      </c>
      <c r="Q33" s="266">
        <v>95</v>
      </c>
      <c r="R33" s="264">
        <v>97</v>
      </c>
      <c r="S33" s="264">
        <v>100</v>
      </c>
      <c r="T33" s="267">
        <v>0.95</v>
      </c>
      <c r="U33" s="267">
        <v>0.95</v>
      </c>
      <c r="V33" s="268">
        <v>0.915094339622642</v>
      </c>
      <c r="W33" s="268">
        <v>0.917431192660551</v>
      </c>
      <c r="X33" s="295">
        <v>0.0349056603773584</v>
      </c>
      <c r="Y33" s="271">
        <v>682</v>
      </c>
      <c r="Z33" s="333">
        <v>636</v>
      </c>
      <c r="AA33" s="333">
        <v>688</v>
      </c>
      <c r="AB33" s="333">
        <v>655</v>
      </c>
      <c r="AC33" s="334">
        <v>0.932551319648094</v>
      </c>
      <c r="AD33" s="268">
        <v>0.95203488372093</v>
      </c>
      <c r="AE33" s="295">
        <v>-0.0194835640728365</v>
      </c>
      <c r="AF33" s="272"/>
      <c r="AG33" s="274"/>
    </row>
    <row r="34" spans="1:33">
      <c r="A34" s="315" t="s">
        <v>25</v>
      </c>
      <c r="B34" s="293" t="s">
        <v>3239</v>
      </c>
      <c r="C34" s="293" t="s">
        <v>65</v>
      </c>
      <c r="D34" s="293" t="s">
        <v>66</v>
      </c>
      <c r="E34" s="266">
        <v>102</v>
      </c>
      <c r="F34" s="266">
        <v>101</v>
      </c>
      <c r="G34" s="264">
        <v>107</v>
      </c>
      <c r="H34" s="264">
        <v>105</v>
      </c>
      <c r="I34" s="264">
        <v>106</v>
      </c>
      <c r="J34" s="264">
        <v>104</v>
      </c>
      <c r="K34" s="294">
        <v>0.9</v>
      </c>
      <c r="L34" s="267">
        <v>0.990196078431373</v>
      </c>
      <c r="M34" s="267">
        <v>0.981308411214953</v>
      </c>
      <c r="N34" s="267">
        <v>0.981132075471698</v>
      </c>
      <c r="O34" s="332">
        <v>102</v>
      </c>
      <c r="P34" s="266">
        <v>99</v>
      </c>
      <c r="Q34" s="266">
        <v>99</v>
      </c>
      <c r="R34" s="264">
        <v>105</v>
      </c>
      <c r="S34" s="264">
        <v>101</v>
      </c>
      <c r="T34" s="267">
        <v>0.970588235294118</v>
      </c>
      <c r="U34" s="267">
        <v>0.970588235294118</v>
      </c>
      <c r="V34" s="268">
        <v>0.981308411214953</v>
      </c>
      <c r="W34" s="268">
        <v>0.952830188679245</v>
      </c>
      <c r="X34" s="295">
        <v>-0.0107201759208356</v>
      </c>
      <c r="Y34" s="271">
        <v>674</v>
      </c>
      <c r="Z34" s="333">
        <v>645</v>
      </c>
      <c r="AA34" s="333">
        <v>669</v>
      </c>
      <c r="AB34" s="333">
        <v>636</v>
      </c>
      <c r="AC34" s="334">
        <v>0.956973293768546</v>
      </c>
      <c r="AD34" s="268">
        <v>0.95067264573991</v>
      </c>
      <c r="AE34" s="295">
        <v>0.00630064802863572</v>
      </c>
      <c r="AF34" s="272"/>
      <c r="AG34" s="274"/>
    </row>
    <row r="35" spans="1:33">
      <c r="A35" s="315" t="s">
        <v>25</v>
      </c>
      <c r="B35" s="293" t="s">
        <v>3248</v>
      </c>
      <c r="C35" s="293" t="s">
        <v>3249</v>
      </c>
      <c r="D35" s="293" t="s">
        <v>3250</v>
      </c>
      <c r="E35" s="266">
        <v>0</v>
      </c>
      <c r="F35" s="266">
        <v>0</v>
      </c>
      <c r="G35" s="264">
        <v>0</v>
      </c>
      <c r="H35" s="264">
        <v>0</v>
      </c>
      <c r="I35" s="264">
        <v>0</v>
      </c>
      <c r="J35" s="264">
        <v>0</v>
      </c>
      <c r="K35" s="294">
        <v>0.9</v>
      </c>
      <c r="L35" s="267">
        <v>0</v>
      </c>
      <c r="M35" s="267">
        <v>0</v>
      </c>
      <c r="N35" s="267">
        <v>0</v>
      </c>
      <c r="O35" s="332">
        <v>0</v>
      </c>
      <c r="P35" s="266">
        <v>0</v>
      </c>
      <c r="Q35" s="266">
        <v>0</v>
      </c>
      <c r="R35" s="264">
        <v>0</v>
      </c>
      <c r="S35" s="264">
        <v>0</v>
      </c>
      <c r="T35" s="267">
        <v>0</v>
      </c>
      <c r="U35" s="267">
        <v>0</v>
      </c>
      <c r="V35" s="268">
        <v>0</v>
      </c>
      <c r="W35" s="268">
        <v>0</v>
      </c>
      <c r="X35" s="295">
        <v>0</v>
      </c>
      <c r="Y35" s="271">
        <v>0</v>
      </c>
      <c r="Z35" s="333">
        <v>0</v>
      </c>
      <c r="AA35" s="333">
        <v>0</v>
      </c>
      <c r="AB35" s="333">
        <v>0</v>
      </c>
      <c r="AC35" s="334">
        <v>0</v>
      </c>
      <c r="AD35" s="268">
        <v>0</v>
      </c>
      <c r="AE35" s="295">
        <v>0</v>
      </c>
      <c r="AF35" s="272"/>
      <c r="AG35" s="274"/>
    </row>
    <row r="36" spans="1:33">
      <c r="A36" s="315" t="s">
        <v>25</v>
      </c>
      <c r="B36" s="293" t="s">
        <v>3248</v>
      </c>
      <c r="C36" s="293" t="s">
        <v>3251</v>
      </c>
      <c r="D36" s="293" t="s">
        <v>3252</v>
      </c>
      <c r="E36" s="266">
        <v>0</v>
      </c>
      <c r="F36" s="266">
        <v>0</v>
      </c>
      <c r="G36" s="264">
        <v>0</v>
      </c>
      <c r="H36" s="264">
        <v>0</v>
      </c>
      <c r="I36" s="264">
        <v>0</v>
      </c>
      <c r="J36" s="264">
        <v>0</v>
      </c>
      <c r="K36" s="294">
        <v>0.9</v>
      </c>
      <c r="L36" s="267">
        <v>0</v>
      </c>
      <c r="M36" s="267">
        <v>0</v>
      </c>
      <c r="N36" s="267">
        <v>0</v>
      </c>
      <c r="O36" s="332">
        <v>0</v>
      </c>
      <c r="P36" s="266">
        <v>0</v>
      </c>
      <c r="Q36" s="266">
        <v>0</v>
      </c>
      <c r="R36" s="264">
        <v>0</v>
      </c>
      <c r="S36" s="264">
        <v>0</v>
      </c>
      <c r="T36" s="267">
        <v>0</v>
      </c>
      <c r="U36" s="267">
        <v>0</v>
      </c>
      <c r="V36" s="268">
        <v>0</v>
      </c>
      <c r="W36" s="268">
        <v>0</v>
      </c>
      <c r="X36" s="295">
        <v>0</v>
      </c>
      <c r="Y36" s="271">
        <v>0</v>
      </c>
      <c r="Z36" s="333">
        <v>0</v>
      </c>
      <c r="AA36" s="333">
        <v>0</v>
      </c>
      <c r="AB36" s="333">
        <v>0</v>
      </c>
      <c r="AC36" s="334">
        <v>0</v>
      </c>
      <c r="AD36" s="268">
        <v>0</v>
      </c>
      <c r="AE36" s="295">
        <v>0</v>
      </c>
      <c r="AF36" s="272"/>
      <c r="AG36" s="274"/>
    </row>
    <row r="37" spans="1:33">
      <c r="A37" s="315" t="s">
        <v>25</v>
      </c>
      <c r="B37" s="293" t="s">
        <v>3248</v>
      </c>
      <c r="C37" s="293" t="s">
        <v>3253</v>
      </c>
      <c r="D37" s="293" t="s">
        <v>3254</v>
      </c>
      <c r="E37" s="266">
        <v>0</v>
      </c>
      <c r="F37" s="266">
        <v>0</v>
      </c>
      <c r="G37" s="264">
        <v>0</v>
      </c>
      <c r="H37" s="264">
        <v>0</v>
      </c>
      <c r="I37" s="264">
        <v>0</v>
      </c>
      <c r="J37" s="264">
        <v>0</v>
      </c>
      <c r="K37" s="294">
        <v>0.9</v>
      </c>
      <c r="L37" s="267">
        <v>0</v>
      </c>
      <c r="M37" s="267">
        <v>0</v>
      </c>
      <c r="N37" s="267">
        <v>0</v>
      </c>
      <c r="O37" s="332">
        <v>0</v>
      </c>
      <c r="P37" s="266">
        <v>0</v>
      </c>
      <c r="Q37" s="266">
        <v>0</v>
      </c>
      <c r="R37" s="264">
        <v>0</v>
      </c>
      <c r="S37" s="264">
        <v>0</v>
      </c>
      <c r="T37" s="267">
        <v>0</v>
      </c>
      <c r="U37" s="267">
        <v>0</v>
      </c>
      <c r="V37" s="268">
        <v>0</v>
      </c>
      <c r="W37" s="268">
        <v>0</v>
      </c>
      <c r="X37" s="295">
        <v>0</v>
      </c>
      <c r="Y37" s="271">
        <v>0</v>
      </c>
      <c r="Z37" s="333">
        <v>0</v>
      </c>
      <c r="AA37" s="333">
        <v>0</v>
      </c>
      <c r="AB37" s="333">
        <v>0</v>
      </c>
      <c r="AC37" s="334">
        <v>0</v>
      </c>
      <c r="AD37" s="268">
        <v>0</v>
      </c>
      <c r="AE37" s="295">
        <v>0</v>
      </c>
      <c r="AF37" s="272"/>
      <c r="AG37" s="274"/>
    </row>
    <row r="38" spans="1:33">
      <c r="A38" s="315" t="s">
        <v>25</v>
      </c>
      <c r="B38" s="293" t="s">
        <v>3248</v>
      </c>
      <c r="C38" s="293" t="s">
        <v>3255</v>
      </c>
      <c r="D38" s="293" t="s">
        <v>3256</v>
      </c>
      <c r="E38" s="266">
        <v>0</v>
      </c>
      <c r="F38" s="266">
        <v>0</v>
      </c>
      <c r="G38" s="264">
        <v>0</v>
      </c>
      <c r="H38" s="264">
        <v>0</v>
      </c>
      <c r="I38" s="264">
        <v>0</v>
      </c>
      <c r="J38" s="264">
        <v>0</v>
      </c>
      <c r="K38" s="294">
        <v>0.9</v>
      </c>
      <c r="L38" s="267">
        <v>0</v>
      </c>
      <c r="M38" s="267">
        <v>0</v>
      </c>
      <c r="N38" s="267">
        <v>0</v>
      </c>
      <c r="O38" s="332">
        <v>0</v>
      </c>
      <c r="P38" s="266">
        <v>0</v>
      </c>
      <c r="Q38" s="266">
        <v>0</v>
      </c>
      <c r="R38" s="264">
        <v>0</v>
      </c>
      <c r="S38" s="264">
        <v>0</v>
      </c>
      <c r="T38" s="267">
        <v>0</v>
      </c>
      <c r="U38" s="267">
        <v>0</v>
      </c>
      <c r="V38" s="268">
        <v>0</v>
      </c>
      <c r="W38" s="268">
        <v>0</v>
      </c>
      <c r="X38" s="295">
        <v>0</v>
      </c>
      <c r="Y38" s="271">
        <v>0</v>
      </c>
      <c r="Z38" s="333">
        <v>0</v>
      </c>
      <c r="AA38" s="333">
        <v>0</v>
      </c>
      <c r="AB38" s="333">
        <v>0</v>
      </c>
      <c r="AC38" s="334">
        <v>0</v>
      </c>
      <c r="AD38" s="268">
        <v>0</v>
      </c>
      <c r="AE38" s="295">
        <v>0</v>
      </c>
      <c r="AF38" s="272"/>
      <c r="AG38" s="274"/>
    </row>
    <row r="39" spans="1:33">
      <c r="A39" s="315" t="s">
        <v>25</v>
      </c>
      <c r="B39" s="293" t="s">
        <v>3248</v>
      </c>
      <c r="C39" s="293" t="s">
        <v>81</v>
      </c>
      <c r="D39" s="293" t="s">
        <v>82</v>
      </c>
      <c r="E39" s="266">
        <v>91</v>
      </c>
      <c r="F39" s="266">
        <v>87</v>
      </c>
      <c r="G39" s="264">
        <v>93</v>
      </c>
      <c r="H39" s="264">
        <v>88</v>
      </c>
      <c r="I39" s="264">
        <v>90</v>
      </c>
      <c r="J39" s="264">
        <v>89</v>
      </c>
      <c r="K39" s="294">
        <v>0.9</v>
      </c>
      <c r="L39" s="267">
        <v>0.956043956043956</v>
      </c>
      <c r="M39" s="267">
        <v>0.946236559139785</v>
      </c>
      <c r="N39" s="267">
        <v>0.988888888888889</v>
      </c>
      <c r="O39" s="332">
        <v>91</v>
      </c>
      <c r="P39" s="266">
        <v>79</v>
      </c>
      <c r="Q39" s="266">
        <v>79</v>
      </c>
      <c r="R39" s="264">
        <v>85</v>
      </c>
      <c r="S39" s="264">
        <v>84</v>
      </c>
      <c r="T39" s="267">
        <v>0.868131868131868</v>
      </c>
      <c r="U39" s="267">
        <v>0.868131868131868</v>
      </c>
      <c r="V39" s="268">
        <v>0.913978494623656</v>
      </c>
      <c r="W39" s="268">
        <v>0.933333333333333</v>
      </c>
      <c r="X39" s="295">
        <v>-0.0458466264917877</v>
      </c>
      <c r="Y39" s="271">
        <v>625</v>
      </c>
      <c r="Z39" s="333">
        <v>561</v>
      </c>
      <c r="AA39" s="333">
        <v>628</v>
      </c>
      <c r="AB39" s="333">
        <v>569</v>
      </c>
      <c r="AC39" s="334">
        <v>0.8976</v>
      </c>
      <c r="AD39" s="268">
        <v>0.906050955414013</v>
      </c>
      <c r="AE39" s="295">
        <v>-0.00845095541401275</v>
      </c>
      <c r="AF39" s="272"/>
      <c r="AG39" s="274"/>
    </row>
    <row r="40" spans="1:33">
      <c r="A40" s="315" t="s">
        <v>25</v>
      </c>
      <c r="B40" s="293" t="s">
        <v>3248</v>
      </c>
      <c r="C40" s="293" t="s">
        <v>75</v>
      </c>
      <c r="D40" s="293" t="s">
        <v>76</v>
      </c>
      <c r="E40" s="266">
        <v>74</v>
      </c>
      <c r="F40" s="266">
        <v>71</v>
      </c>
      <c r="G40" s="264">
        <v>76</v>
      </c>
      <c r="H40" s="264">
        <v>75</v>
      </c>
      <c r="I40" s="264">
        <v>71</v>
      </c>
      <c r="J40" s="264">
        <v>68</v>
      </c>
      <c r="K40" s="294">
        <v>0.9</v>
      </c>
      <c r="L40" s="267">
        <v>0.959459459459459</v>
      </c>
      <c r="M40" s="267">
        <v>0.986842105263158</v>
      </c>
      <c r="N40" s="267">
        <v>0.957746478873239</v>
      </c>
      <c r="O40" s="332">
        <v>74</v>
      </c>
      <c r="P40" s="266">
        <v>65</v>
      </c>
      <c r="Q40" s="266">
        <v>65</v>
      </c>
      <c r="R40" s="264">
        <v>73</v>
      </c>
      <c r="S40" s="264">
        <v>68</v>
      </c>
      <c r="T40" s="267">
        <v>0.878378378378378</v>
      </c>
      <c r="U40" s="267">
        <v>0.878378378378378</v>
      </c>
      <c r="V40" s="268">
        <v>0.960526315789474</v>
      </c>
      <c r="W40" s="268">
        <v>0.957746478873239</v>
      </c>
      <c r="X40" s="295">
        <v>-0.0821479374110953</v>
      </c>
      <c r="Y40" s="271">
        <v>484</v>
      </c>
      <c r="Z40" s="333">
        <v>438</v>
      </c>
      <c r="AA40" s="333">
        <v>478</v>
      </c>
      <c r="AB40" s="333">
        <v>454</v>
      </c>
      <c r="AC40" s="334">
        <v>0.90495867768595</v>
      </c>
      <c r="AD40" s="268">
        <v>0.949790794979079</v>
      </c>
      <c r="AE40" s="295">
        <v>-0.0448321172931291</v>
      </c>
      <c r="AF40" s="272"/>
      <c r="AG40" s="274"/>
    </row>
    <row r="41" spans="1:33">
      <c r="A41" s="315" t="s">
        <v>25</v>
      </c>
      <c r="B41" s="293" t="s">
        <v>3248</v>
      </c>
      <c r="C41" s="293" t="s">
        <v>77</v>
      </c>
      <c r="D41" s="293" t="s">
        <v>78</v>
      </c>
      <c r="E41" s="266">
        <v>74</v>
      </c>
      <c r="F41" s="266">
        <v>70</v>
      </c>
      <c r="G41" s="264">
        <v>73</v>
      </c>
      <c r="H41" s="264">
        <v>69</v>
      </c>
      <c r="I41" s="264">
        <v>71</v>
      </c>
      <c r="J41" s="264">
        <v>67</v>
      </c>
      <c r="K41" s="294">
        <v>0.9</v>
      </c>
      <c r="L41" s="267">
        <v>0.945945945945946</v>
      </c>
      <c r="M41" s="267">
        <v>0.945205479452055</v>
      </c>
      <c r="N41" s="267">
        <v>0.943661971830986</v>
      </c>
      <c r="O41" s="332">
        <v>74</v>
      </c>
      <c r="P41" s="266">
        <v>68</v>
      </c>
      <c r="Q41" s="266">
        <v>68</v>
      </c>
      <c r="R41" s="264">
        <v>69</v>
      </c>
      <c r="S41" s="264">
        <v>65</v>
      </c>
      <c r="T41" s="267">
        <v>0.918918918918919</v>
      </c>
      <c r="U41" s="267">
        <v>0.918918918918919</v>
      </c>
      <c r="V41" s="268">
        <v>0.945205479452055</v>
      </c>
      <c r="W41" s="268">
        <v>0.915492957746479</v>
      </c>
      <c r="X41" s="295">
        <v>-0.0262865605331358</v>
      </c>
      <c r="Y41" s="271">
        <v>474</v>
      </c>
      <c r="Z41" s="333">
        <v>426</v>
      </c>
      <c r="AA41" s="333">
        <v>448</v>
      </c>
      <c r="AB41" s="333">
        <v>418</v>
      </c>
      <c r="AC41" s="334">
        <v>0.89873417721519</v>
      </c>
      <c r="AD41" s="268">
        <v>0.933035714285714</v>
      </c>
      <c r="AE41" s="295">
        <v>-0.0343015370705244</v>
      </c>
      <c r="AF41" s="272"/>
      <c r="AG41" s="274"/>
    </row>
    <row r="42" spans="1:33">
      <c r="A42" s="315" t="s">
        <v>25</v>
      </c>
      <c r="B42" s="293" t="s">
        <v>3248</v>
      </c>
      <c r="C42" s="293" t="s">
        <v>73</v>
      </c>
      <c r="D42" s="293" t="s">
        <v>74</v>
      </c>
      <c r="E42" s="266">
        <v>97</v>
      </c>
      <c r="F42" s="266">
        <v>96</v>
      </c>
      <c r="G42" s="264">
        <v>95</v>
      </c>
      <c r="H42" s="264">
        <v>95</v>
      </c>
      <c r="I42" s="264">
        <v>98</v>
      </c>
      <c r="J42" s="264">
        <v>97</v>
      </c>
      <c r="K42" s="294">
        <v>0.9</v>
      </c>
      <c r="L42" s="267">
        <v>0.989690721649485</v>
      </c>
      <c r="M42" s="267">
        <v>1</v>
      </c>
      <c r="N42" s="267">
        <v>0.989795918367347</v>
      </c>
      <c r="O42" s="332">
        <v>97</v>
      </c>
      <c r="P42" s="266">
        <v>95</v>
      </c>
      <c r="Q42" s="266">
        <v>95</v>
      </c>
      <c r="R42" s="264">
        <v>90</v>
      </c>
      <c r="S42" s="264">
        <v>95</v>
      </c>
      <c r="T42" s="267">
        <v>0.979381443298969</v>
      </c>
      <c r="U42" s="267">
        <v>0.979381443298969</v>
      </c>
      <c r="V42" s="268">
        <v>0.947368421052632</v>
      </c>
      <c r="W42" s="268">
        <v>0.969387755102041</v>
      </c>
      <c r="X42" s="295">
        <v>0.0320130222463375</v>
      </c>
      <c r="Y42" s="271">
        <v>622</v>
      </c>
      <c r="Z42" s="333">
        <v>603</v>
      </c>
      <c r="AA42" s="333">
        <v>582</v>
      </c>
      <c r="AB42" s="333">
        <v>564</v>
      </c>
      <c r="AC42" s="334">
        <v>0.969453376205788</v>
      </c>
      <c r="AD42" s="268">
        <v>0.969072164948454</v>
      </c>
      <c r="AE42" s="295">
        <v>0.000381211257334146</v>
      </c>
      <c r="AF42" s="272"/>
      <c r="AG42" s="274"/>
    </row>
    <row r="43" spans="1:33">
      <c r="A43" s="315" t="s">
        <v>25</v>
      </c>
      <c r="B43" s="293" t="s">
        <v>3248</v>
      </c>
      <c r="C43" s="293" t="s">
        <v>79</v>
      </c>
      <c r="D43" s="293" t="s">
        <v>80</v>
      </c>
      <c r="E43" s="266">
        <v>118</v>
      </c>
      <c r="F43" s="266">
        <v>116</v>
      </c>
      <c r="G43" s="264">
        <v>122</v>
      </c>
      <c r="H43" s="264">
        <v>122</v>
      </c>
      <c r="I43" s="264">
        <v>122</v>
      </c>
      <c r="J43" s="264">
        <v>120</v>
      </c>
      <c r="K43" s="294">
        <v>0.9</v>
      </c>
      <c r="L43" s="267">
        <v>0.983050847457627</v>
      </c>
      <c r="M43" s="267">
        <v>1</v>
      </c>
      <c r="N43" s="267">
        <v>0.983606557377049</v>
      </c>
      <c r="O43" s="332">
        <v>118</v>
      </c>
      <c r="P43" s="266">
        <v>115</v>
      </c>
      <c r="Q43" s="266">
        <v>115</v>
      </c>
      <c r="R43" s="264">
        <v>122</v>
      </c>
      <c r="S43" s="264">
        <v>120</v>
      </c>
      <c r="T43" s="267">
        <v>0.974576271186441</v>
      </c>
      <c r="U43" s="267">
        <v>0.974576271186441</v>
      </c>
      <c r="V43" s="268">
        <v>1</v>
      </c>
      <c r="W43" s="268">
        <v>0.983606557377049</v>
      </c>
      <c r="X43" s="295">
        <v>-0.0254237288135594</v>
      </c>
      <c r="Y43" s="271">
        <v>782</v>
      </c>
      <c r="Z43" s="333">
        <v>768</v>
      </c>
      <c r="AA43" s="333">
        <v>777</v>
      </c>
      <c r="AB43" s="333">
        <v>759</v>
      </c>
      <c r="AC43" s="334">
        <v>0.982097186700767</v>
      </c>
      <c r="AD43" s="268">
        <v>0.976833976833977</v>
      </c>
      <c r="AE43" s="295">
        <v>0.00526320986679041</v>
      </c>
      <c r="AF43" s="272"/>
      <c r="AG43" s="274"/>
    </row>
    <row r="44" spans="1:33">
      <c r="A44" s="315" t="s">
        <v>25</v>
      </c>
      <c r="B44" s="293" t="s">
        <v>3248</v>
      </c>
      <c r="C44" s="293" t="s">
        <v>71</v>
      </c>
      <c r="D44" s="293" t="s">
        <v>72</v>
      </c>
      <c r="E44" s="266">
        <v>61</v>
      </c>
      <c r="F44" s="266">
        <v>57</v>
      </c>
      <c r="G44" s="264">
        <v>67</v>
      </c>
      <c r="H44" s="264">
        <v>64</v>
      </c>
      <c r="I44" s="264">
        <v>64</v>
      </c>
      <c r="J44" s="264">
        <v>56</v>
      </c>
      <c r="K44" s="294">
        <v>0.9</v>
      </c>
      <c r="L44" s="267">
        <v>0.934426229508197</v>
      </c>
      <c r="M44" s="267">
        <v>0.955223880597015</v>
      </c>
      <c r="N44" s="267">
        <v>0.875</v>
      </c>
      <c r="O44" s="332">
        <v>61</v>
      </c>
      <c r="P44" s="266">
        <v>57</v>
      </c>
      <c r="Q44" s="266">
        <v>57</v>
      </c>
      <c r="R44" s="264">
        <v>63</v>
      </c>
      <c r="S44" s="264">
        <v>54</v>
      </c>
      <c r="T44" s="267">
        <v>0.934426229508197</v>
      </c>
      <c r="U44" s="267">
        <v>0.934426229508197</v>
      </c>
      <c r="V44" s="268">
        <v>0.940298507462687</v>
      </c>
      <c r="W44" s="268">
        <v>0.84375</v>
      </c>
      <c r="X44" s="295">
        <v>-0.00587227795448986</v>
      </c>
      <c r="Y44" s="271">
        <v>444</v>
      </c>
      <c r="Z44" s="333">
        <v>398</v>
      </c>
      <c r="AA44" s="333">
        <v>460</v>
      </c>
      <c r="AB44" s="333">
        <v>418</v>
      </c>
      <c r="AC44" s="334">
        <v>0.896396396396396</v>
      </c>
      <c r="AD44" s="268">
        <v>0.908695652173913</v>
      </c>
      <c r="AE44" s="295">
        <v>-0.0122992557775167</v>
      </c>
      <c r="AF44" s="272"/>
      <c r="AG44" s="274"/>
    </row>
    <row r="45" spans="1:33">
      <c r="A45" s="315" t="s">
        <v>25</v>
      </c>
      <c r="B45" s="293" t="s">
        <v>3257</v>
      </c>
      <c r="C45" s="293" t="s">
        <v>174</v>
      </c>
      <c r="D45" s="293" t="s">
        <v>175</v>
      </c>
      <c r="E45" s="266">
        <v>92</v>
      </c>
      <c r="F45" s="266">
        <v>91</v>
      </c>
      <c r="G45" s="264">
        <v>87</v>
      </c>
      <c r="H45" s="264">
        <v>82</v>
      </c>
      <c r="I45" s="264">
        <v>89</v>
      </c>
      <c r="J45" s="264">
        <v>85</v>
      </c>
      <c r="K45" s="294">
        <v>0.9</v>
      </c>
      <c r="L45" s="267">
        <v>0.989130434782609</v>
      </c>
      <c r="M45" s="267">
        <v>0.942528735632184</v>
      </c>
      <c r="N45" s="267">
        <v>0.955056179775281</v>
      </c>
      <c r="O45" s="332">
        <v>92</v>
      </c>
      <c r="P45" s="266">
        <v>89</v>
      </c>
      <c r="Q45" s="266">
        <v>89</v>
      </c>
      <c r="R45" s="264">
        <v>81</v>
      </c>
      <c r="S45" s="264">
        <v>83</v>
      </c>
      <c r="T45" s="267">
        <v>0.967391304347826</v>
      </c>
      <c r="U45" s="267">
        <v>0.967391304347826</v>
      </c>
      <c r="V45" s="268">
        <v>0.931034482758621</v>
      </c>
      <c r="W45" s="268">
        <v>0.932584269662921</v>
      </c>
      <c r="X45" s="295">
        <v>0.0363568215892054</v>
      </c>
      <c r="Y45" s="271">
        <v>587</v>
      </c>
      <c r="Z45" s="333">
        <v>546</v>
      </c>
      <c r="AA45" s="333">
        <v>567</v>
      </c>
      <c r="AB45" s="333">
        <v>540</v>
      </c>
      <c r="AC45" s="334">
        <v>0.93015332197615</v>
      </c>
      <c r="AD45" s="268">
        <v>0.952380952380952</v>
      </c>
      <c r="AE45" s="295">
        <v>-0.0222276304048025</v>
      </c>
      <c r="AF45" s="272"/>
      <c r="AG45" s="274"/>
    </row>
    <row r="46" spans="1:33">
      <c r="A46" s="315" t="s">
        <v>25</v>
      </c>
      <c r="B46" s="293" t="s">
        <v>3257</v>
      </c>
      <c r="C46" s="293" t="s">
        <v>3258</v>
      </c>
      <c r="D46" s="293" t="s">
        <v>3259</v>
      </c>
      <c r="E46" s="266">
        <v>0</v>
      </c>
      <c r="F46" s="266">
        <v>0</v>
      </c>
      <c r="G46" s="264">
        <v>0</v>
      </c>
      <c r="H46" s="264">
        <v>0</v>
      </c>
      <c r="I46" s="264">
        <v>0</v>
      </c>
      <c r="J46" s="264">
        <v>0</v>
      </c>
      <c r="K46" s="294">
        <v>0.9</v>
      </c>
      <c r="L46" s="267">
        <v>0</v>
      </c>
      <c r="M46" s="267">
        <v>0</v>
      </c>
      <c r="N46" s="267">
        <v>0</v>
      </c>
      <c r="O46" s="332">
        <v>0</v>
      </c>
      <c r="P46" s="266">
        <v>0</v>
      </c>
      <c r="Q46" s="266">
        <v>0</v>
      </c>
      <c r="R46" s="264">
        <v>0</v>
      </c>
      <c r="S46" s="264">
        <v>0</v>
      </c>
      <c r="T46" s="267">
        <v>0</v>
      </c>
      <c r="U46" s="267">
        <v>0</v>
      </c>
      <c r="V46" s="268">
        <v>0</v>
      </c>
      <c r="W46" s="268">
        <v>0</v>
      </c>
      <c r="X46" s="295">
        <v>0</v>
      </c>
      <c r="Y46" s="271">
        <v>0</v>
      </c>
      <c r="Z46" s="333">
        <v>0</v>
      </c>
      <c r="AA46" s="333">
        <v>0</v>
      </c>
      <c r="AB46" s="333">
        <v>0</v>
      </c>
      <c r="AC46" s="334">
        <v>0</v>
      </c>
      <c r="AD46" s="268">
        <v>0</v>
      </c>
      <c r="AE46" s="295">
        <v>0</v>
      </c>
      <c r="AF46" s="272"/>
      <c r="AG46" s="274"/>
    </row>
    <row r="47" spans="1:33">
      <c r="A47" s="315" t="s">
        <v>25</v>
      </c>
      <c r="B47" s="293" t="s">
        <v>3257</v>
      </c>
      <c r="C47" s="293" t="s">
        <v>32</v>
      </c>
      <c r="D47" s="293" t="s">
        <v>3260</v>
      </c>
      <c r="E47" s="266">
        <v>0</v>
      </c>
      <c r="F47" s="266">
        <v>0</v>
      </c>
      <c r="G47" s="264">
        <v>0</v>
      </c>
      <c r="H47" s="264">
        <v>0</v>
      </c>
      <c r="I47" s="264">
        <v>0</v>
      </c>
      <c r="J47" s="264">
        <v>0</v>
      </c>
      <c r="K47" s="294">
        <v>0.9</v>
      </c>
      <c r="L47" s="267">
        <v>0</v>
      </c>
      <c r="M47" s="267">
        <v>0</v>
      </c>
      <c r="N47" s="267">
        <v>0</v>
      </c>
      <c r="O47" s="332">
        <v>0</v>
      </c>
      <c r="P47" s="266">
        <v>0</v>
      </c>
      <c r="Q47" s="266">
        <v>0</v>
      </c>
      <c r="R47" s="264">
        <v>0</v>
      </c>
      <c r="S47" s="264">
        <v>0</v>
      </c>
      <c r="T47" s="267">
        <v>0</v>
      </c>
      <c r="U47" s="267">
        <v>0</v>
      </c>
      <c r="V47" s="268">
        <v>0</v>
      </c>
      <c r="W47" s="268">
        <v>0</v>
      </c>
      <c r="X47" s="295">
        <v>0</v>
      </c>
      <c r="Y47" s="271">
        <v>0</v>
      </c>
      <c r="Z47" s="333">
        <v>0</v>
      </c>
      <c r="AA47" s="333">
        <v>0</v>
      </c>
      <c r="AB47" s="333">
        <v>0</v>
      </c>
      <c r="AC47" s="334">
        <v>0</v>
      </c>
      <c r="AD47" s="268">
        <v>0</v>
      </c>
      <c r="AE47" s="295">
        <v>0</v>
      </c>
      <c r="AF47" s="272"/>
      <c r="AG47" s="274"/>
    </row>
    <row r="48" spans="1:33">
      <c r="A48" s="315" t="s">
        <v>25</v>
      </c>
      <c r="B48" s="293" t="s">
        <v>3257</v>
      </c>
      <c r="C48" s="293" t="s">
        <v>3261</v>
      </c>
      <c r="D48" s="293" t="s">
        <v>3262</v>
      </c>
      <c r="E48" s="266">
        <v>0</v>
      </c>
      <c r="F48" s="266">
        <v>0</v>
      </c>
      <c r="G48" s="264">
        <v>0</v>
      </c>
      <c r="H48" s="264">
        <v>0</v>
      </c>
      <c r="I48" s="264">
        <v>0</v>
      </c>
      <c r="J48" s="264">
        <v>0</v>
      </c>
      <c r="K48" s="294">
        <v>0.9</v>
      </c>
      <c r="L48" s="267">
        <v>0</v>
      </c>
      <c r="M48" s="267">
        <v>0</v>
      </c>
      <c r="N48" s="267">
        <v>0</v>
      </c>
      <c r="O48" s="332">
        <v>0</v>
      </c>
      <c r="P48" s="266">
        <v>0</v>
      </c>
      <c r="Q48" s="266">
        <v>0</v>
      </c>
      <c r="R48" s="264">
        <v>0</v>
      </c>
      <c r="S48" s="264">
        <v>0</v>
      </c>
      <c r="T48" s="267">
        <v>0</v>
      </c>
      <c r="U48" s="267">
        <v>0</v>
      </c>
      <c r="V48" s="268">
        <v>0</v>
      </c>
      <c r="W48" s="268">
        <v>0</v>
      </c>
      <c r="X48" s="295">
        <v>0</v>
      </c>
      <c r="Y48" s="271">
        <v>0</v>
      </c>
      <c r="Z48" s="333">
        <v>0</v>
      </c>
      <c r="AA48" s="333">
        <v>0</v>
      </c>
      <c r="AB48" s="333">
        <v>0</v>
      </c>
      <c r="AC48" s="334">
        <v>0</v>
      </c>
      <c r="AD48" s="268">
        <v>0</v>
      </c>
      <c r="AE48" s="295">
        <v>0</v>
      </c>
      <c r="AF48" s="272"/>
      <c r="AG48" s="274"/>
    </row>
    <row r="49" spans="1:33">
      <c r="A49" s="315" t="s">
        <v>25</v>
      </c>
      <c r="B49" s="293" t="s">
        <v>3257</v>
      </c>
      <c r="C49" s="293" t="s">
        <v>3263</v>
      </c>
      <c r="D49" s="293" t="s">
        <v>3264</v>
      </c>
      <c r="E49" s="266">
        <v>0</v>
      </c>
      <c r="F49" s="266">
        <v>0</v>
      </c>
      <c r="G49" s="264">
        <v>0</v>
      </c>
      <c r="H49" s="264">
        <v>0</v>
      </c>
      <c r="I49" s="264">
        <v>0</v>
      </c>
      <c r="J49" s="264">
        <v>0</v>
      </c>
      <c r="K49" s="294">
        <v>0.9</v>
      </c>
      <c r="L49" s="267">
        <v>0</v>
      </c>
      <c r="M49" s="267">
        <v>0</v>
      </c>
      <c r="N49" s="267">
        <v>0</v>
      </c>
      <c r="O49" s="332">
        <v>0</v>
      </c>
      <c r="P49" s="266">
        <v>0</v>
      </c>
      <c r="Q49" s="266">
        <v>0</v>
      </c>
      <c r="R49" s="264">
        <v>0</v>
      </c>
      <c r="S49" s="264">
        <v>0</v>
      </c>
      <c r="T49" s="267">
        <v>0</v>
      </c>
      <c r="U49" s="267">
        <v>0</v>
      </c>
      <c r="V49" s="268">
        <v>0</v>
      </c>
      <c r="W49" s="268">
        <v>0</v>
      </c>
      <c r="X49" s="295">
        <v>0</v>
      </c>
      <c r="Y49" s="271">
        <v>0</v>
      </c>
      <c r="Z49" s="333">
        <v>0</v>
      </c>
      <c r="AA49" s="333">
        <v>0</v>
      </c>
      <c r="AB49" s="333">
        <v>0</v>
      </c>
      <c r="AC49" s="334">
        <v>0</v>
      </c>
      <c r="AD49" s="268">
        <v>0</v>
      </c>
      <c r="AE49" s="295">
        <v>0</v>
      </c>
      <c r="AF49" s="272"/>
      <c r="AG49" s="274"/>
    </row>
    <row r="50" spans="1:33">
      <c r="A50" s="315" t="s">
        <v>25</v>
      </c>
      <c r="B50" s="293" t="s">
        <v>3257</v>
      </c>
      <c r="C50" s="293" t="s">
        <v>3265</v>
      </c>
      <c r="D50" s="293" t="s">
        <v>3266</v>
      </c>
      <c r="E50" s="266">
        <v>0</v>
      </c>
      <c r="F50" s="266">
        <v>0</v>
      </c>
      <c r="G50" s="264">
        <v>0</v>
      </c>
      <c r="H50" s="264">
        <v>0</v>
      </c>
      <c r="I50" s="264">
        <v>0</v>
      </c>
      <c r="J50" s="264">
        <v>0</v>
      </c>
      <c r="K50" s="294">
        <v>0.9</v>
      </c>
      <c r="L50" s="267">
        <v>0</v>
      </c>
      <c r="M50" s="267">
        <v>0</v>
      </c>
      <c r="N50" s="267">
        <v>0</v>
      </c>
      <c r="O50" s="332">
        <v>0</v>
      </c>
      <c r="P50" s="266">
        <v>0</v>
      </c>
      <c r="Q50" s="266">
        <v>0</v>
      </c>
      <c r="R50" s="264">
        <v>0</v>
      </c>
      <c r="S50" s="264">
        <v>0</v>
      </c>
      <c r="T50" s="267">
        <v>0</v>
      </c>
      <c r="U50" s="267">
        <v>0</v>
      </c>
      <c r="V50" s="268">
        <v>0</v>
      </c>
      <c r="W50" s="268">
        <v>0</v>
      </c>
      <c r="X50" s="295">
        <v>0</v>
      </c>
      <c r="Y50" s="271">
        <v>0</v>
      </c>
      <c r="Z50" s="333">
        <v>0</v>
      </c>
      <c r="AA50" s="333">
        <v>0</v>
      </c>
      <c r="AB50" s="333">
        <v>0</v>
      </c>
      <c r="AC50" s="334">
        <v>0</v>
      </c>
      <c r="AD50" s="268">
        <v>0</v>
      </c>
      <c r="AE50" s="295">
        <v>0</v>
      </c>
      <c r="AF50" s="272"/>
      <c r="AG50" s="274"/>
    </row>
    <row r="51" spans="1:33">
      <c r="A51" s="315" t="s">
        <v>25</v>
      </c>
      <c r="B51" s="293" t="s">
        <v>3257</v>
      </c>
      <c r="C51" s="293" t="s">
        <v>85</v>
      </c>
      <c r="D51" s="293" t="s">
        <v>86</v>
      </c>
      <c r="E51" s="266">
        <v>0</v>
      </c>
      <c r="F51" s="266">
        <v>0</v>
      </c>
      <c r="G51" s="264">
        <v>0</v>
      </c>
      <c r="H51" s="264">
        <v>0</v>
      </c>
      <c r="I51" s="264">
        <v>0</v>
      </c>
      <c r="J51" s="264">
        <v>0</v>
      </c>
      <c r="K51" s="294">
        <v>0.9</v>
      </c>
      <c r="L51" s="267">
        <v>0</v>
      </c>
      <c r="M51" s="267">
        <v>0</v>
      </c>
      <c r="N51" s="267">
        <v>0</v>
      </c>
      <c r="O51" s="332">
        <v>0</v>
      </c>
      <c r="P51" s="266">
        <v>0</v>
      </c>
      <c r="Q51" s="266">
        <v>0</v>
      </c>
      <c r="R51" s="264">
        <v>0</v>
      </c>
      <c r="S51" s="264">
        <v>0</v>
      </c>
      <c r="T51" s="267">
        <v>0</v>
      </c>
      <c r="U51" s="267">
        <v>0</v>
      </c>
      <c r="V51" s="268">
        <v>0</v>
      </c>
      <c r="W51" s="268">
        <v>0</v>
      </c>
      <c r="X51" s="295">
        <v>0</v>
      </c>
      <c r="Y51" s="271">
        <v>0</v>
      </c>
      <c r="Z51" s="333">
        <v>0</v>
      </c>
      <c r="AA51" s="333">
        <v>0</v>
      </c>
      <c r="AB51" s="333">
        <v>0</v>
      </c>
      <c r="AC51" s="334">
        <v>0</v>
      </c>
      <c r="AD51" s="268">
        <v>0</v>
      </c>
      <c r="AE51" s="295">
        <v>0</v>
      </c>
      <c r="AF51" s="272"/>
      <c r="AG51" s="274"/>
    </row>
    <row r="52" spans="1:33">
      <c r="A52" s="315" t="s">
        <v>25</v>
      </c>
      <c r="B52" s="293" t="s">
        <v>3257</v>
      </c>
      <c r="C52" s="293" t="s">
        <v>172</v>
      </c>
      <c r="D52" s="293" t="s">
        <v>173</v>
      </c>
      <c r="E52" s="266">
        <v>148</v>
      </c>
      <c r="F52" s="266">
        <v>146</v>
      </c>
      <c r="G52" s="264">
        <v>148</v>
      </c>
      <c r="H52" s="264">
        <v>143</v>
      </c>
      <c r="I52" s="264">
        <v>149</v>
      </c>
      <c r="J52" s="264">
        <v>147</v>
      </c>
      <c r="K52" s="294">
        <v>0.9</v>
      </c>
      <c r="L52" s="267">
        <v>0.986486486486487</v>
      </c>
      <c r="M52" s="267">
        <v>0.966216216216216</v>
      </c>
      <c r="N52" s="267">
        <v>0.986577181208054</v>
      </c>
      <c r="O52" s="332">
        <v>148</v>
      </c>
      <c r="P52" s="266">
        <v>139</v>
      </c>
      <c r="Q52" s="266">
        <v>139</v>
      </c>
      <c r="R52" s="264">
        <v>142</v>
      </c>
      <c r="S52" s="264">
        <v>142</v>
      </c>
      <c r="T52" s="267">
        <v>0.939189189189189</v>
      </c>
      <c r="U52" s="267">
        <v>0.939189189189189</v>
      </c>
      <c r="V52" s="268">
        <v>0.959459459459459</v>
      </c>
      <c r="W52" s="268">
        <v>0.953020134228188</v>
      </c>
      <c r="X52" s="295">
        <v>-0.0202702702702703</v>
      </c>
      <c r="Y52" s="271">
        <v>979</v>
      </c>
      <c r="Z52" s="333">
        <v>911</v>
      </c>
      <c r="AA52" s="333">
        <v>960</v>
      </c>
      <c r="AB52" s="333">
        <v>918</v>
      </c>
      <c r="AC52" s="334">
        <v>0.930541368743616</v>
      </c>
      <c r="AD52" s="268">
        <v>0.95625</v>
      </c>
      <c r="AE52" s="295">
        <v>-0.0257086312563841</v>
      </c>
      <c r="AF52" s="272"/>
      <c r="AG52" s="274"/>
    </row>
    <row r="53" spans="1:33">
      <c r="A53" s="315" t="s">
        <v>25</v>
      </c>
      <c r="B53" s="293" t="s">
        <v>3257</v>
      </c>
      <c r="C53" s="293" t="s">
        <v>83</v>
      </c>
      <c r="D53" s="293" t="s">
        <v>84</v>
      </c>
      <c r="E53" s="266">
        <v>157</v>
      </c>
      <c r="F53" s="266">
        <v>156</v>
      </c>
      <c r="G53" s="264">
        <v>162</v>
      </c>
      <c r="H53" s="264">
        <v>157</v>
      </c>
      <c r="I53" s="264">
        <v>159</v>
      </c>
      <c r="J53" s="264">
        <v>153</v>
      </c>
      <c r="K53" s="294">
        <v>0.9</v>
      </c>
      <c r="L53" s="267">
        <v>0.993630573248408</v>
      </c>
      <c r="M53" s="267">
        <v>0.969135802469136</v>
      </c>
      <c r="N53" s="267">
        <v>0.962264150943396</v>
      </c>
      <c r="O53" s="332">
        <v>157</v>
      </c>
      <c r="P53" s="266">
        <v>153</v>
      </c>
      <c r="Q53" s="266">
        <v>153</v>
      </c>
      <c r="R53" s="264">
        <v>153</v>
      </c>
      <c r="S53" s="264">
        <v>150</v>
      </c>
      <c r="T53" s="267">
        <v>0.974522292993631</v>
      </c>
      <c r="U53" s="267">
        <v>0.974522292993631</v>
      </c>
      <c r="V53" s="268">
        <v>0.944444444444444</v>
      </c>
      <c r="W53" s="268">
        <v>0.943396226415094</v>
      </c>
      <c r="X53" s="295">
        <v>0.0300778485491862</v>
      </c>
      <c r="Y53" s="271">
        <v>1067</v>
      </c>
      <c r="Z53" s="333">
        <v>1018</v>
      </c>
      <c r="AA53" s="333">
        <v>1051</v>
      </c>
      <c r="AB53" s="333">
        <v>1012</v>
      </c>
      <c r="AC53" s="334">
        <v>0.954076850984067</v>
      </c>
      <c r="AD53" s="268">
        <v>0.962892483349191</v>
      </c>
      <c r="AE53" s="295">
        <v>-0.00881563236512373</v>
      </c>
      <c r="AF53" s="272"/>
      <c r="AG53" s="274"/>
    </row>
    <row r="54" spans="1:33">
      <c r="A54" s="315" t="s">
        <v>25</v>
      </c>
      <c r="B54" s="293" t="s">
        <v>3257</v>
      </c>
      <c r="C54" s="293" t="s">
        <v>91</v>
      </c>
      <c r="D54" s="293" t="s">
        <v>92</v>
      </c>
      <c r="E54" s="266">
        <v>0</v>
      </c>
      <c r="F54" s="266">
        <v>0</v>
      </c>
      <c r="G54" s="264">
        <v>0</v>
      </c>
      <c r="H54" s="264">
        <v>0</v>
      </c>
      <c r="I54" s="264">
        <v>0</v>
      </c>
      <c r="J54" s="264">
        <v>0</v>
      </c>
      <c r="K54" s="294">
        <v>0.9</v>
      </c>
      <c r="L54" s="267">
        <v>0</v>
      </c>
      <c r="M54" s="267">
        <v>0</v>
      </c>
      <c r="N54" s="267">
        <v>0</v>
      </c>
      <c r="O54" s="332">
        <v>0</v>
      </c>
      <c r="P54" s="266">
        <v>0</v>
      </c>
      <c r="Q54" s="266">
        <v>0</v>
      </c>
      <c r="R54" s="264">
        <v>0</v>
      </c>
      <c r="S54" s="264">
        <v>0</v>
      </c>
      <c r="T54" s="267">
        <v>0</v>
      </c>
      <c r="U54" s="267">
        <v>0</v>
      </c>
      <c r="V54" s="268">
        <v>0</v>
      </c>
      <c r="W54" s="268">
        <v>0</v>
      </c>
      <c r="X54" s="295">
        <v>0</v>
      </c>
      <c r="Y54" s="271">
        <v>0</v>
      </c>
      <c r="Z54" s="333">
        <v>0</v>
      </c>
      <c r="AA54" s="333">
        <v>0</v>
      </c>
      <c r="AB54" s="333">
        <v>0</v>
      </c>
      <c r="AC54" s="334">
        <v>0</v>
      </c>
      <c r="AD54" s="268">
        <v>0</v>
      </c>
      <c r="AE54" s="295">
        <v>0</v>
      </c>
      <c r="AF54" s="272"/>
      <c r="AG54" s="274"/>
    </row>
    <row r="55" spans="1:33">
      <c r="A55" s="315" t="s">
        <v>25</v>
      </c>
      <c r="B55" s="293" t="s">
        <v>3257</v>
      </c>
      <c r="C55" s="293" t="s">
        <v>95</v>
      </c>
      <c r="D55" s="293" t="s">
        <v>96</v>
      </c>
      <c r="E55" s="266">
        <v>141</v>
      </c>
      <c r="F55" s="266">
        <v>139</v>
      </c>
      <c r="G55" s="264">
        <v>138</v>
      </c>
      <c r="H55" s="264">
        <v>136</v>
      </c>
      <c r="I55" s="264">
        <v>139</v>
      </c>
      <c r="J55" s="264">
        <v>137</v>
      </c>
      <c r="K55" s="294">
        <v>0.9</v>
      </c>
      <c r="L55" s="267">
        <v>0.985815602836879</v>
      </c>
      <c r="M55" s="267">
        <v>0.985507246376812</v>
      </c>
      <c r="N55" s="267">
        <v>0.985611510791367</v>
      </c>
      <c r="O55" s="332">
        <v>141</v>
      </c>
      <c r="P55" s="266">
        <v>135</v>
      </c>
      <c r="Q55" s="266">
        <v>135</v>
      </c>
      <c r="R55" s="264">
        <v>136</v>
      </c>
      <c r="S55" s="264">
        <v>137</v>
      </c>
      <c r="T55" s="267">
        <v>0.957446808510638</v>
      </c>
      <c r="U55" s="267">
        <v>0.957446808510638</v>
      </c>
      <c r="V55" s="268">
        <v>0.985507246376812</v>
      </c>
      <c r="W55" s="268">
        <v>0.985611510791367</v>
      </c>
      <c r="X55" s="295">
        <v>-0.0280604378661733</v>
      </c>
      <c r="Y55" s="271">
        <v>913</v>
      </c>
      <c r="Z55" s="333">
        <v>896</v>
      </c>
      <c r="AA55" s="333">
        <v>908</v>
      </c>
      <c r="AB55" s="333">
        <v>897</v>
      </c>
      <c r="AC55" s="334">
        <v>0.981380065717415</v>
      </c>
      <c r="AD55" s="268">
        <v>0.987885462555066</v>
      </c>
      <c r="AE55" s="295">
        <v>-0.00650539683765095</v>
      </c>
      <c r="AF55" s="272"/>
      <c r="AG55" s="274"/>
    </row>
    <row r="56" spans="1:33">
      <c r="A56" s="315" t="s">
        <v>25</v>
      </c>
      <c r="B56" s="293" t="s">
        <v>3257</v>
      </c>
      <c r="C56" s="293" t="s">
        <v>89</v>
      </c>
      <c r="D56" s="293" t="s">
        <v>90</v>
      </c>
      <c r="E56" s="266">
        <v>60</v>
      </c>
      <c r="F56" s="266">
        <v>60</v>
      </c>
      <c r="G56" s="264">
        <v>61</v>
      </c>
      <c r="H56" s="264">
        <v>60</v>
      </c>
      <c r="I56" s="264">
        <v>56</v>
      </c>
      <c r="J56" s="264">
        <v>56</v>
      </c>
      <c r="K56" s="294">
        <v>0.9</v>
      </c>
      <c r="L56" s="267">
        <v>1</v>
      </c>
      <c r="M56" s="267">
        <v>0.983606557377049</v>
      </c>
      <c r="N56" s="267">
        <v>1</v>
      </c>
      <c r="O56" s="332">
        <v>60</v>
      </c>
      <c r="P56" s="266">
        <v>58</v>
      </c>
      <c r="Q56" s="266">
        <v>58</v>
      </c>
      <c r="R56" s="264">
        <v>59</v>
      </c>
      <c r="S56" s="264">
        <v>55</v>
      </c>
      <c r="T56" s="267">
        <v>0.966666666666667</v>
      </c>
      <c r="U56" s="267">
        <v>0.966666666666667</v>
      </c>
      <c r="V56" s="268">
        <v>0.967213114754098</v>
      </c>
      <c r="W56" s="268">
        <v>0.982142857142857</v>
      </c>
      <c r="X56" s="295">
        <v>-0.00054644808743165</v>
      </c>
      <c r="Y56" s="271">
        <v>402</v>
      </c>
      <c r="Z56" s="333">
        <v>385</v>
      </c>
      <c r="AA56" s="333">
        <v>399</v>
      </c>
      <c r="AB56" s="333">
        <v>348</v>
      </c>
      <c r="AC56" s="334">
        <v>0.95771144278607</v>
      </c>
      <c r="AD56" s="268">
        <v>0.87218045112782</v>
      </c>
      <c r="AE56" s="295">
        <v>0.0855309916582502</v>
      </c>
      <c r="AF56" s="272"/>
      <c r="AG56" s="274"/>
    </row>
    <row r="57" spans="1:33">
      <c r="A57" s="315" t="s">
        <v>25</v>
      </c>
      <c r="B57" s="293" t="s">
        <v>3257</v>
      </c>
      <c r="C57" s="293" t="s">
        <v>87</v>
      </c>
      <c r="D57" s="293" t="s">
        <v>88</v>
      </c>
      <c r="E57" s="266">
        <v>71</v>
      </c>
      <c r="F57" s="266">
        <v>71</v>
      </c>
      <c r="G57" s="264">
        <v>70</v>
      </c>
      <c r="H57" s="264">
        <v>70</v>
      </c>
      <c r="I57" s="264">
        <v>62</v>
      </c>
      <c r="J57" s="264">
        <v>60</v>
      </c>
      <c r="K57" s="294">
        <v>0.9</v>
      </c>
      <c r="L57" s="267">
        <v>1</v>
      </c>
      <c r="M57" s="267">
        <v>1</v>
      </c>
      <c r="N57" s="267">
        <v>0.967741935483871</v>
      </c>
      <c r="O57" s="332">
        <v>71</v>
      </c>
      <c r="P57" s="266">
        <v>70</v>
      </c>
      <c r="Q57" s="266">
        <v>70</v>
      </c>
      <c r="R57" s="264">
        <v>70</v>
      </c>
      <c r="S57" s="264">
        <v>59</v>
      </c>
      <c r="T57" s="267">
        <v>0.985915492957746</v>
      </c>
      <c r="U57" s="267">
        <v>0.985915492957746</v>
      </c>
      <c r="V57" s="268">
        <v>1</v>
      </c>
      <c r="W57" s="268">
        <v>0.951612903225806</v>
      </c>
      <c r="X57" s="295">
        <v>-0.0140845070422535</v>
      </c>
      <c r="Y57" s="271">
        <v>459</v>
      </c>
      <c r="Z57" s="333">
        <v>452</v>
      </c>
      <c r="AA57" s="333">
        <v>457</v>
      </c>
      <c r="AB57" s="333">
        <v>453</v>
      </c>
      <c r="AC57" s="334">
        <v>0.984749455337691</v>
      </c>
      <c r="AD57" s="268">
        <v>0.991247264770241</v>
      </c>
      <c r="AE57" s="295">
        <v>-0.00649780943255007</v>
      </c>
      <c r="AF57" s="272"/>
      <c r="AG57" s="274"/>
    </row>
    <row r="58" spans="1:33">
      <c r="A58" s="315" t="s">
        <v>25</v>
      </c>
      <c r="B58" s="293" t="s">
        <v>3257</v>
      </c>
      <c r="C58" s="293" t="s">
        <v>93</v>
      </c>
      <c r="D58" s="293" t="s">
        <v>94</v>
      </c>
      <c r="E58" s="266">
        <v>121</v>
      </c>
      <c r="F58" s="266">
        <v>119</v>
      </c>
      <c r="G58" s="264">
        <v>122</v>
      </c>
      <c r="H58" s="264">
        <v>122</v>
      </c>
      <c r="I58" s="264">
        <v>111</v>
      </c>
      <c r="J58" s="264">
        <v>111</v>
      </c>
      <c r="K58" s="294">
        <v>0.9</v>
      </c>
      <c r="L58" s="267">
        <v>0.983471074380165</v>
      </c>
      <c r="M58" s="267">
        <v>1</v>
      </c>
      <c r="N58" s="267">
        <v>1</v>
      </c>
      <c r="O58" s="332">
        <v>121</v>
      </c>
      <c r="P58" s="266">
        <v>113</v>
      </c>
      <c r="Q58" s="266">
        <v>113</v>
      </c>
      <c r="R58" s="264">
        <v>118</v>
      </c>
      <c r="S58" s="264">
        <v>107</v>
      </c>
      <c r="T58" s="267">
        <v>0.933884297520661</v>
      </c>
      <c r="U58" s="267">
        <v>0.933884297520661</v>
      </c>
      <c r="V58" s="268">
        <v>0.967213114754098</v>
      </c>
      <c r="W58" s="268">
        <v>0.963963963963964</v>
      </c>
      <c r="X58" s="295">
        <v>-0.0333288172334372</v>
      </c>
      <c r="Y58" s="271">
        <v>774</v>
      </c>
      <c r="Z58" s="333">
        <v>740</v>
      </c>
      <c r="AA58" s="333">
        <v>776</v>
      </c>
      <c r="AB58" s="333">
        <v>727</v>
      </c>
      <c r="AC58" s="334">
        <v>0.956072351421189</v>
      </c>
      <c r="AD58" s="268">
        <v>0.936855670103093</v>
      </c>
      <c r="AE58" s="295">
        <v>0.0192166813180958</v>
      </c>
      <c r="AF58" s="272"/>
      <c r="AG58" s="274"/>
    </row>
    <row r="59" spans="1:33">
      <c r="A59" s="315" t="s">
        <v>25</v>
      </c>
      <c r="B59" s="293" t="s">
        <v>3267</v>
      </c>
      <c r="C59" s="293" t="s">
        <v>3268</v>
      </c>
      <c r="D59" s="293" t="s">
        <v>3269</v>
      </c>
      <c r="E59" s="266">
        <v>0</v>
      </c>
      <c r="F59" s="266">
        <v>0</v>
      </c>
      <c r="G59" s="264">
        <v>0</v>
      </c>
      <c r="H59" s="264">
        <v>0</v>
      </c>
      <c r="I59" s="264">
        <v>0</v>
      </c>
      <c r="J59" s="264">
        <v>0</v>
      </c>
      <c r="K59" s="294">
        <v>0.9</v>
      </c>
      <c r="L59" s="267">
        <v>0</v>
      </c>
      <c r="M59" s="267">
        <v>0</v>
      </c>
      <c r="N59" s="267">
        <v>0</v>
      </c>
      <c r="O59" s="332">
        <v>0</v>
      </c>
      <c r="P59" s="266">
        <v>0</v>
      </c>
      <c r="Q59" s="266">
        <v>0</v>
      </c>
      <c r="R59" s="264">
        <v>0</v>
      </c>
      <c r="S59" s="264">
        <v>0</v>
      </c>
      <c r="T59" s="267">
        <v>0</v>
      </c>
      <c r="U59" s="267">
        <v>0</v>
      </c>
      <c r="V59" s="268">
        <v>0</v>
      </c>
      <c r="W59" s="268">
        <v>0</v>
      </c>
      <c r="X59" s="295">
        <v>0</v>
      </c>
      <c r="Y59" s="271">
        <v>0</v>
      </c>
      <c r="Z59" s="333">
        <v>0</v>
      </c>
      <c r="AA59" s="333">
        <v>0</v>
      </c>
      <c r="AB59" s="333">
        <v>0</v>
      </c>
      <c r="AC59" s="334">
        <v>0</v>
      </c>
      <c r="AD59" s="268">
        <v>0</v>
      </c>
      <c r="AE59" s="295">
        <v>0</v>
      </c>
      <c r="AF59" s="272"/>
      <c r="AG59" s="274"/>
    </row>
    <row r="60" spans="1:33">
      <c r="A60" s="315" t="s">
        <v>25</v>
      </c>
      <c r="B60" s="293" t="s">
        <v>3267</v>
      </c>
      <c r="C60" s="293" t="s">
        <v>3270</v>
      </c>
      <c r="D60" s="293" t="s">
        <v>3271</v>
      </c>
      <c r="E60" s="266">
        <v>0</v>
      </c>
      <c r="F60" s="266">
        <v>0</v>
      </c>
      <c r="G60" s="264">
        <v>0</v>
      </c>
      <c r="H60" s="264">
        <v>0</v>
      </c>
      <c r="I60" s="264">
        <v>0</v>
      </c>
      <c r="J60" s="264">
        <v>0</v>
      </c>
      <c r="K60" s="294">
        <v>0.9</v>
      </c>
      <c r="L60" s="267">
        <v>0</v>
      </c>
      <c r="M60" s="267">
        <v>0</v>
      </c>
      <c r="N60" s="267">
        <v>0</v>
      </c>
      <c r="O60" s="332">
        <v>0</v>
      </c>
      <c r="P60" s="266">
        <v>0</v>
      </c>
      <c r="Q60" s="266">
        <v>0</v>
      </c>
      <c r="R60" s="264">
        <v>0</v>
      </c>
      <c r="S60" s="264">
        <v>0</v>
      </c>
      <c r="T60" s="267">
        <v>0</v>
      </c>
      <c r="U60" s="267">
        <v>0</v>
      </c>
      <c r="V60" s="268">
        <v>0</v>
      </c>
      <c r="W60" s="268">
        <v>0</v>
      </c>
      <c r="X60" s="295">
        <v>0</v>
      </c>
      <c r="Y60" s="271">
        <v>0</v>
      </c>
      <c r="Z60" s="333">
        <v>0</v>
      </c>
      <c r="AA60" s="333">
        <v>0</v>
      </c>
      <c r="AB60" s="333">
        <v>0</v>
      </c>
      <c r="AC60" s="334">
        <v>0</v>
      </c>
      <c r="AD60" s="268">
        <v>0</v>
      </c>
      <c r="AE60" s="295">
        <v>0</v>
      </c>
      <c r="AF60" s="272"/>
      <c r="AG60" s="274"/>
    </row>
    <row r="61" spans="1:33">
      <c r="A61" s="315" t="s">
        <v>25</v>
      </c>
      <c r="B61" s="293" t="s">
        <v>3267</v>
      </c>
      <c r="C61" s="293" t="s">
        <v>3272</v>
      </c>
      <c r="D61" s="293" t="s">
        <v>3273</v>
      </c>
      <c r="E61" s="266">
        <v>0</v>
      </c>
      <c r="F61" s="266">
        <v>0</v>
      </c>
      <c r="G61" s="264">
        <v>0</v>
      </c>
      <c r="H61" s="264">
        <v>0</v>
      </c>
      <c r="I61" s="264">
        <v>0</v>
      </c>
      <c r="J61" s="264">
        <v>0</v>
      </c>
      <c r="K61" s="294">
        <v>0.9</v>
      </c>
      <c r="L61" s="267">
        <v>0</v>
      </c>
      <c r="M61" s="267">
        <v>0</v>
      </c>
      <c r="N61" s="267">
        <v>0</v>
      </c>
      <c r="O61" s="332">
        <v>0</v>
      </c>
      <c r="P61" s="266">
        <v>0</v>
      </c>
      <c r="Q61" s="266">
        <v>0</v>
      </c>
      <c r="R61" s="264">
        <v>0</v>
      </c>
      <c r="S61" s="264">
        <v>0</v>
      </c>
      <c r="T61" s="267">
        <v>0</v>
      </c>
      <c r="U61" s="267">
        <v>0</v>
      </c>
      <c r="V61" s="268">
        <v>0</v>
      </c>
      <c r="W61" s="268">
        <v>0</v>
      </c>
      <c r="X61" s="295">
        <v>0</v>
      </c>
      <c r="Y61" s="271">
        <v>0</v>
      </c>
      <c r="Z61" s="333">
        <v>0</v>
      </c>
      <c r="AA61" s="333">
        <v>0</v>
      </c>
      <c r="AB61" s="333">
        <v>0</v>
      </c>
      <c r="AC61" s="334">
        <v>0</v>
      </c>
      <c r="AD61" s="268">
        <v>0</v>
      </c>
      <c r="AE61" s="295">
        <v>0</v>
      </c>
      <c r="AF61" s="272"/>
      <c r="AG61" s="274"/>
    </row>
    <row r="62" spans="1:33">
      <c r="A62" s="315" t="s">
        <v>25</v>
      </c>
      <c r="B62" s="293" t="s">
        <v>3267</v>
      </c>
      <c r="C62" s="293" t="s">
        <v>3274</v>
      </c>
      <c r="D62" s="293" t="s">
        <v>3275</v>
      </c>
      <c r="E62" s="266">
        <v>0</v>
      </c>
      <c r="F62" s="266">
        <v>0</v>
      </c>
      <c r="G62" s="264">
        <v>0</v>
      </c>
      <c r="H62" s="264">
        <v>0</v>
      </c>
      <c r="I62" s="264">
        <v>0</v>
      </c>
      <c r="J62" s="264">
        <v>0</v>
      </c>
      <c r="K62" s="294">
        <v>0.9</v>
      </c>
      <c r="L62" s="267">
        <v>0</v>
      </c>
      <c r="M62" s="267">
        <v>0</v>
      </c>
      <c r="N62" s="267">
        <v>0</v>
      </c>
      <c r="O62" s="332">
        <v>0</v>
      </c>
      <c r="P62" s="266">
        <v>0</v>
      </c>
      <c r="Q62" s="266">
        <v>0</v>
      </c>
      <c r="R62" s="264">
        <v>0</v>
      </c>
      <c r="S62" s="264">
        <v>0</v>
      </c>
      <c r="T62" s="267">
        <v>0</v>
      </c>
      <c r="U62" s="267">
        <v>0</v>
      </c>
      <c r="V62" s="268">
        <v>0</v>
      </c>
      <c r="W62" s="268">
        <v>0</v>
      </c>
      <c r="X62" s="295">
        <v>0</v>
      </c>
      <c r="Y62" s="271">
        <v>0</v>
      </c>
      <c r="Z62" s="333">
        <v>0</v>
      </c>
      <c r="AA62" s="333">
        <v>0</v>
      </c>
      <c r="AB62" s="333">
        <v>0</v>
      </c>
      <c r="AC62" s="334">
        <v>0</v>
      </c>
      <c r="AD62" s="268">
        <v>0</v>
      </c>
      <c r="AE62" s="295">
        <v>0</v>
      </c>
      <c r="AF62" s="272"/>
      <c r="AG62" s="274"/>
    </row>
    <row r="63" spans="1:33">
      <c r="A63" s="315" t="s">
        <v>25</v>
      </c>
      <c r="B63" s="293" t="s">
        <v>3267</v>
      </c>
      <c r="C63" s="293" t="s">
        <v>97</v>
      </c>
      <c r="D63" s="293" t="s">
        <v>98</v>
      </c>
      <c r="E63" s="266">
        <v>0</v>
      </c>
      <c r="F63" s="266">
        <v>0</v>
      </c>
      <c r="G63" s="264">
        <v>0</v>
      </c>
      <c r="H63" s="264">
        <v>0</v>
      </c>
      <c r="I63" s="264">
        <v>0</v>
      </c>
      <c r="J63" s="264">
        <v>0</v>
      </c>
      <c r="K63" s="294">
        <v>0.9</v>
      </c>
      <c r="L63" s="267">
        <v>0</v>
      </c>
      <c r="M63" s="267">
        <v>0</v>
      </c>
      <c r="N63" s="267">
        <v>0</v>
      </c>
      <c r="O63" s="332">
        <v>0</v>
      </c>
      <c r="P63" s="266">
        <v>0</v>
      </c>
      <c r="Q63" s="266">
        <v>0</v>
      </c>
      <c r="R63" s="264">
        <v>0</v>
      </c>
      <c r="S63" s="264">
        <v>0</v>
      </c>
      <c r="T63" s="267">
        <v>0</v>
      </c>
      <c r="U63" s="267">
        <v>0</v>
      </c>
      <c r="V63" s="268">
        <v>0</v>
      </c>
      <c r="W63" s="268">
        <v>0</v>
      </c>
      <c r="X63" s="295">
        <v>0</v>
      </c>
      <c r="Y63" s="271">
        <v>0</v>
      </c>
      <c r="Z63" s="333">
        <v>0</v>
      </c>
      <c r="AA63" s="333">
        <v>0</v>
      </c>
      <c r="AB63" s="333">
        <v>0</v>
      </c>
      <c r="AC63" s="334">
        <v>0</v>
      </c>
      <c r="AD63" s="268">
        <v>0</v>
      </c>
      <c r="AE63" s="295">
        <v>0</v>
      </c>
      <c r="AF63" s="272"/>
      <c r="AG63" s="274"/>
    </row>
    <row r="64" spans="1:33">
      <c r="A64" s="315" t="s">
        <v>25</v>
      </c>
      <c r="B64" s="293" t="s">
        <v>3267</v>
      </c>
      <c r="C64" s="293" t="s">
        <v>103</v>
      </c>
      <c r="D64" s="293" t="s">
        <v>104</v>
      </c>
      <c r="E64" s="266">
        <v>0</v>
      </c>
      <c r="F64" s="266">
        <v>0</v>
      </c>
      <c r="G64" s="264">
        <v>0</v>
      </c>
      <c r="H64" s="264">
        <v>0</v>
      </c>
      <c r="I64" s="264">
        <v>0</v>
      </c>
      <c r="J64" s="264">
        <v>0</v>
      </c>
      <c r="K64" s="294">
        <v>0.9</v>
      </c>
      <c r="L64" s="267">
        <v>0</v>
      </c>
      <c r="M64" s="267">
        <v>0</v>
      </c>
      <c r="N64" s="267">
        <v>0</v>
      </c>
      <c r="O64" s="332">
        <v>0</v>
      </c>
      <c r="P64" s="266">
        <v>0</v>
      </c>
      <c r="Q64" s="266">
        <v>0</v>
      </c>
      <c r="R64" s="264">
        <v>0</v>
      </c>
      <c r="S64" s="264">
        <v>0</v>
      </c>
      <c r="T64" s="267">
        <v>0</v>
      </c>
      <c r="U64" s="267">
        <v>0</v>
      </c>
      <c r="V64" s="268">
        <v>0</v>
      </c>
      <c r="W64" s="268">
        <v>0</v>
      </c>
      <c r="X64" s="295">
        <v>0</v>
      </c>
      <c r="Y64" s="271">
        <v>0</v>
      </c>
      <c r="Z64" s="333">
        <v>0</v>
      </c>
      <c r="AA64" s="333">
        <v>0</v>
      </c>
      <c r="AB64" s="333">
        <v>0</v>
      </c>
      <c r="AC64" s="334">
        <v>0</v>
      </c>
      <c r="AD64" s="268">
        <v>0</v>
      </c>
      <c r="AE64" s="295">
        <v>0</v>
      </c>
      <c r="AF64" s="272"/>
      <c r="AG64" s="274"/>
    </row>
    <row r="65" spans="1:33">
      <c r="A65" s="315" t="s">
        <v>25</v>
      </c>
      <c r="B65" s="293" t="s">
        <v>3267</v>
      </c>
      <c r="C65" s="293" t="s">
        <v>105</v>
      </c>
      <c r="D65" s="293" t="s">
        <v>106</v>
      </c>
      <c r="E65" s="266">
        <v>124</v>
      </c>
      <c r="F65" s="266">
        <v>112</v>
      </c>
      <c r="G65" s="264">
        <v>125</v>
      </c>
      <c r="H65" s="264">
        <v>114</v>
      </c>
      <c r="I65" s="264">
        <v>122</v>
      </c>
      <c r="J65" s="264">
        <v>113</v>
      </c>
      <c r="K65" s="294">
        <v>0.9</v>
      </c>
      <c r="L65" s="267">
        <v>0.903225806451613</v>
      </c>
      <c r="M65" s="267">
        <v>0.912</v>
      </c>
      <c r="N65" s="267">
        <v>0.926229508196721</v>
      </c>
      <c r="O65" s="332">
        <v>124</v>
      </c>
      <c r="P65" s="266">
        <v>109</v>
      </c>
      <c r="Q65" s="266">
        <v>109</v>
      </c>
      <c r="R65" s="264">
        <v>111</v>
      </c>
      <c r="S65" s="264">
        <v>110</v>
      </c>
      <c r="T65" s="267">
        <v>0.879032258064516</v>
      </c>
      <c r="U65" s="267">
        <v>0.879032258064516</v>
      </c>
      <c r="V65" s="268">
        <v>0.888</v>
      </c>
      <c r="W65" s="268">
        <v>0.901639344262295</v>
      </c>
      <c r="X65" s="295">
        <v>-0.00896774193548389</v>
      </c>
      <c r="Y65" s="271">
        <v>823</v>
      </c>
      <c r="Z65" s="333">
        <v>729</v>
      </c>
      <c r="AA65" s="333">
        <v>824</v>
      </c>
      <c r="AB65" s="333">
        <v>702</v>
      </c>
      <c r="AC65" s="334">
        <v>0.885783718104496</v>
      </c>
      <c r="AD65" s="268">
        <v>0.851941747572815</v>
      </c>
      <c r="AE65" s="295">
        <v>0.0338419705316803</v>
      </c>
      <c r="AF65" s="272"/>
      <c r="AG65" s="274"/>
    </row>
    <row r="66" spans="1:33">
      <c r="A66" s="315" t="s">
        <v>25</v>
      </c>
      <c r="B66" s="293" t="s">
        <v>3267</v>
      </c>
      <c r="C66" s="293" t="s">
        <v>99</v>
      </c>
      <c r="D66" s="293" t="s">
        <v>100</v>
      </c>
      <c r="E66" s="266">
        <v>67</v>
      </c>
      <c r="F66" s="266">
        <v>59</v>
      </c>
      <c r="G66" s="264">
        <v>66</v>
      </c>
      <c r="H66" s="264">
        <v>51</v>
      </c>
      <c r="I66" s="264">
        <v>64</v>
      </c>
      <c r="J66" s="264">
        <v>55</v>
      </c>
      <c r="K66" s="294">
        <v>0.9</v>
      </c>
      <c r="L66" s="267">
        <v>0.880597014925373</v>
      </c>
      <c r="M66" s="267">
        <v>0.772727272727273</v>
      </c>
      <c r="N66" s="267">
        <v>0.859375</v>
      </c>
      <c r="O66" s="332">
        <v>67</v>
      </c>
      <c r="P66" s="266">
        <v>56</v>
      </c>
      <c r="Q66" s="266">
        <v>56</v>
      </c>
      <c r="R66" s="264">
        <v>48</v>
      </c>
      <c r="S66" s="264">
        <v>54</v>
      </c>
      <c r="T66" s="267">
        <v>0.835820895522388</v>
      </c>
      <c r="U66" s="267">
        <v>0.835820895522388</v>
      </c>
      <c r="V66" s="268">
        <v>0.727272727272727</v>
      </c>
      <c r="W66" s="268">
        <v>0.84375</v>
      </c>
      <c r="X66" s="295">
        <v>0.108548168249661</v>
      </c>
      <c r="Y66" s="271">
        <v>425</v>
      </c>
      <c r="Z66" s="333">
        <v>343</v>
      </c>
      <c r="AA66" s="333">
        <v>418</v>
      </c>
      <c r="AB66" s="333">
        <v>338</v>
      </c>
      <c r="AC66" s="334">
        <v>0.807058823529412</v>
      </c>
      <c r="AD66" s="268">
        <v>0.808612440191388</v>
      </c>
      <c r="AE66" s="295">
        <v>-0.00155361666197584</v>
      </c>
      <c r="AF66" s="272"/>
      <c r="AG66" s="274"/>
    </row>
    <row r="67" spans="1:33">
      <c r="A67" s="315" t="s">
        <v>25</v>
      </c>
      <c r="B67" s="293" t="s">
        <v>3267</v>
      </c>
      <c r="C67" s="293" t="s">
        <v>176</v>
      </c>
      <c r="D67" s="293" t="s">
        <v>177</v>
      </c>
      <c r="E67" s="266">
        <v>84</v>
      </c>
      <c r="F67" s="266">
        <v>79</v>
      </c>
      <c r="G67" s="264">
        <v>88</v>
      </c>
      <c r="H67" s="264">
        <v>83</v>
      </c>
      <c r="I67" s="264">
        <v>81</v>
      </c>
      <c r="J67" s="264">
        <v>78</v>
      </c>
      <c r="K67" s="294">
        <v>0.9</v>
      </c>
      <c r="L67" s="267">
        <v>0.94047619047619</v>
      </c>
      <c r="M67" s="267">
        <v>0.943181818181818</v>
      </c>
      <c r="N67" s="267">
        <v>0.962962962962963</v>
      </c>
      <c r="O67" s="332">
        <v>84</v>
      </c>
      <c r="P67" s="266">
        <v>76</v>
      </c>
      <c r="Q67" s="266">
        <v>76</v>
      </c>
      <c r="R67" s="264">
        <v>81</v>
      </c>
      <c r="S67" s="264">
        <v>76</v>
      </c>
      <c r="T67" s="267">
        <v>0.904761904761905</v>
      </c>
      <c r="U67" s="267">
        <v>0.904761904761905</v>
      </c>
      <c r="V67" s="268">
        <v>0.920454545454545</v>
      </c>
      <c r="W67" s="268">
        <v>0.938271604938272</v>
      </c>
      <c r="X67" s="295">
        <v>-0.0156926406926406</v>
      </c>
      <c r="Y67" s="271">
        <v>559</v>
      </c>
      <c r="Z67" s="333">
        <v>516</v>
      </c>
      <c r="AA67" s="333">
        <v>597</v>
      </c>
      <c r="AB67" s="333">
        <v>533</v>
      </c>
      <c r="AC67" s="334">
        <v>0.923076923076923</v>
      </c>
      <c r="AD67" s="268">
        <v>0.892797319932998</v>
      </c>
      <c r="AE67" s="295">
        <v>0.0302796031439247</v>
      </c>
      <c r="AF67" s="272"/>
      <c r="AG67" s="274"/>
    </row>
    <row r="68" spans="1:33">
      <c r="A68" s="315" t="s">
        <v>25</v>
      </c>
      <c r="B68" s="293" t="s">
        <v>3267</v>
      </c>
      <c r="C68" s="293" t="s">
        <v>101</v>
      </c>
      <c r="D68" s="293" t="s">
        <v>102</v>
      </c>
      <c r="E68" s="266">
        <v>58</v>
      </c>
      <c r="F68" s="266">
        <v>58</v>
      </c>
      <c r="G68" s="264">
        <v>61</v>
      </c>
      <c r="H68" s="264">
        <v>61</v>
      </c>
      <c r="I68" s="264">
        <v>63</v>
      </c>
      <c r="J68" s="264">
        <v>63</v>
      </c>
      <c r="K68" s="294">
        <v>0.9</v>
      </c>
      <c r="L68" s="267">
        <v>1</v>
      </c>
      <c r="M68" s="267">
        <v>1</v>
      </c>
      <c r="N68" s="267">
        <v>1</v>
      </c>
      <c r="O68" s="332">
        <v>58</v>
      </c>
      <c r="P68" s="266">
        <v>52</v>
      </c>
      <c r="Q68" s="266">
        <v>52</v>
      </c>
      <c r="R68" s="264">
        <v>58</v>
      </c>
      <c r="S68" s="264">
        <v>57</v>
      </c>
      <c r="T68" s="267">
        <v>0.896551724137931</v>
      </c>
      <c r="U68" s="267">
        <v>0.896551724137931</v>
      </c>
      <c r="V68" s="268">
        <v>0.950819672131147</v>
      </c>
      <c r="W68" s="268">
        <v>0.904761904761905</v>
      </c>
      <c r="X68" s="295">
        <v>-0.0542679479932164</v>
      </c>
      <c r="Y68" s="271">
        <v>408</v>
      </c>
      <c r="Z68" s="333">
        <v>369</v>
      </c>
      <c r="AA68" s="333">
        <v>425</v>
      </c>
      <c r="AB68" s="333">
        <v>374</v>
      </c>
      <c r="AC68" s="334">
        <v>0.904411764705882</v>
      </c>
      <c r="AD68" s="268">
        <v>0.88</v>
      </c>
      <c r="AE68" s="295">
        <v>0.0244117647058824</v>
      </c>
      <c r="AF68" s="272"/>
      <c r="AG68" s="274"/>
    </row>
    <row r="69" spans="1:33">
      <c r="A69" s="315" t="s">
        <v>25</v>
      </c>
      <c r="B69" s="293" t="s">
        <v>3267</v>
      </c>
      <c r="C69" s="293" t="s">
        <v>109</v>
      </c>
      <c r="D69" s="293" t="s">
        <v>110</v>
      </c>
      <c r="E69" s="266">
        <v>52</v>
      </c>
      <c r="F69" s="266">
        <v>49</v>
      </c>
      <c r="G69" s="264">
        <v>51</v>
      </c>
      <c r="H69" s="264">
        <v>50</v>
      </c>
      <c r="I69" s="264">
        <v>53</v>
      </c>
      <c r="J69" s="264">
        <v>52</v>
      </c>
      <c r="K69" s="294">
        <v>0.9</v>
      </c>
      <c r="L69" s="267">
        <v>0.942307692307692</v>
      </c>
      <c r="M69" s="267">
        <v>0.980392156862745</v>
      </c>
      <c r="N69" s="267">
        <v>0.981132075471698</v>
      </c>
      <c r="O69" s="332">
        <v>52</v>
      </c>
      <c r="P69" s="266">
        <v>48</v>
      </c>
      <c r="Q69" s="266">
        <v>48</v>
      </c>
      <c r="R69" s="264">
        <v>47</v>
      </c>
      <c r="S69" s="264">
        <v>49</v>
      </c>
      <c r="T69" s="267">
        <v>0.923076923076923</v>
      </c>
      <c r="U69" s="267">
        <v>0.923076923076923</v>
      </c>
      <c r="V69" s="268">
        <v>0.92156862745098</v>
      </c>
      <c r="W69" s="268">
        <v>0.924528301886792</v>
      </c>
      <c r="X69" s="295">
        <v>0.00150829562594279</v>
      </c>
      <c r="Y69" s="271">
        <v>359</v>
      </c>
      <c r="Z69" s="333">
        <v>337</v>
      </c>
      <c r="AA69" s="333">
        <v>343</v>
      </c>
      <c r="AB69" s="333">
        <v>324</v>
      </c>
      <c r="AC69" s="334">
        <v>0.938718662952646</v>
      </c>
      <c r="AD69" s="268">
        <v>0.944606413994169</v>
      </c>
      <c r="AE69" s="295">
        <v>-0.00588775104152284</v>
      </c>
      <c r="AF69" s="272"/>
      <c r="AG69" s="274"/>
    </row>
    <row r="70" spans="1:33">
      <c r="A70" s="315" t="s">
        <v>25</v>
      </c>
      <c r="B70" s="293" t="s">
        <v>3267</v>
      </c>
      <c r="C70" s="293" t="s">
        <v>178</v>
      </c>
      <c r="D70" s="293" t="s">
        <v>179</v>
      </c>
      <c r="E70" s="266">
        <v>59</v>
      </c>
      <c r="F70" s="266">
        <v>57</v>
      </c>
      <c r="G70" s="264">
        <v>64</v>
      </c>
      <c r="H70" s="264">
        <v>61</v>
      </c>
      <c r="I70" s="264">
        <v>60</v>
      </c>
      <c r="J70" s="264">
        <v>55</v>
      </c>
      <c r="K70" s="294">
        <v>0.9</v>
      </c>
      <c r="L70" s="267">
        <v>0.966101694915254</v>
      </c>
      <c r="M70" s="267">
        <v>0.953125</v>
      </c>
      <c r="N70" s="267">
        <v>0.916666666666667</v>
      </c>
      <c r="O70" s="332">
        <v>59</v>
      </c>
      <c r="P70" s="266">
        <v>57</v>
      </c>
      <c r="Q70" s="266">
        <v>57</v>
      </c>
      <c r="R70" s="264">
        <v>60</v>
      </c>
      <c r="S70" s="264">
        <v>55</v>
      </c>
      <c r="T70" s="267">
        <v>0.966101694915254</v>
      </c>
      <c r="U70" s="267">
        <v>0.966101694915254</v>
      </c>
      <c r="V70" s="268">
        <v>0.9375</v>
      </c>
      <c r="W70" s="268">
        <v>0.916666666666667</v>
      </c>
      <c r="X70" s="295">
        <v>0.0286016949152542</v>
      </c>
      <c r="Y70" s="271">
        <v>394</v>
      </c>
      <c r="Z70" s="333">
        <v>372</v>
      </c>
      <c r="AA70" s="333">
        <v>371</v>
      </c>
      <c r="AB70" s="333">
        <v>337</v>
      </c>
      <c r="AC70" s="334">
        <v>0.944162436548223</v>
      </c>
      <c r="AD70" s="268">
        <v>0.908355795148248</v>
      </c>
      <c r="AE70" s="295">
        <v>0.0358066413999755</v>
      </c>
      <c r="AF70" s="272"/>
      <c r="AG70" s="274"/>
    </row>
    <row r="71" spans="1:33">
      <c r="A71" s="315" t="s">
        <v>25</v>
      </c>
      <c r="B71" s="293" t="s">
        <v>3267</v>
      </c>
      <c r="C71" s="293" t="s">
        <v>107</v>
      </c>
      <c r="D71" s="293" t="s">
        <v>108</v>
      </c>
      <c r="E71" s="266">
        <v>69</v>
      </c>
      <c r="F71" s="266">
        <v>68</v>
      </c>
      <c r="G71" s="264">
        <v>69</v>
      </c>
      <c r="H71" s="264">
        <v>68</v>
      </c>
      <c r="I71" s="264">
        <v>68</v>
      </c>
      <c r="J71" s="264">
        <v>66</v>
      </c>
      <c r="K71" s="294">
        <v>0.9</v>
      </c>
      <c r="L71" s="267">
        <v>0.985507246376812</v>
      </c>
      <c r="M71" s="267">
        <v>0.985507246376812</v>
      </c>
      <c r="N71" s="267">
        <v>0.970588235294118</v>
      </c>
      <c r="O71" s="332">
        <v>69</v>
      </c>
      <c r="P71" s="266">
        <v>66</v>
      </c>
      <c r="Q71" s="266">
        <v>66</v>
      </c>
      <c r="R71" s="264">
        <v>67</v>
      </c>
      <c r="S71" s="264">
        <v>66</v>
      </c>
      <c r="T71" s="267">
        <v>0.956521739130435</v>
      </c>
      <c r="U71" s="267">
        <v>0.956521739130435</v>
      </c>
      <c r="V71" s="268">
        <v>0.971014492753623</v>
      </c>
      <c r="W71" s="268">
        <v>0.970588235294118</v>
      </c>
      <c r="X71" s="295">
        <v>-0.0144927536231881</v>
      </c>
      <c r="Y71" s="271">
        <v>456</v>
      </c>
      <c r="Z71" s="333">
        <v>436</v>
      </c>
      <c r="AA71" s="333">
        <v>460</v>
      </c>
      <c r="AB71" s="333">
        <v>414</v>
      </c>
      <c r="AC71" s="334">
        <v>0.956140350877193</v>
      </c>
      <c r="AD71" s="268">
        <v>0.9</v>
      </c>
      <c r="AE71" s="295">
        <v>0.0561403508771929</v>
      </c>
      <c r="AF71" s="272"/>
      <c r="AG71" s="274"/>
    </row>
    <row r="72" spans="1:33">
      <c r="A72" s="315" t="s">
        <v>25</v>
      </c>
      <c r="B72" s="293" t="s">
        <v>3276</v>
      </c>
      <c r="C72" s="293" t="s">
        <v>3277</v>
      </c>
      <c r="D72" s="293" t="s">
        <v>3278</v>
      </c>
      <c r="E72" s="266">
        <v>0</v>
      </c>
      <c r="F72" s="266">
        <v>0</v>
      </c>
      <c r="G72" s="264">
        <v>0</v>
      </c>
      <c r="H72" s="264">
        <v>0</v>
      </c>
      <c r="I72" s="264">
        <v>0</v>
      </c>
      <c r="J72" s="264">
        <v>0</v>
      </c>
      <c r="K72" s="294">
        <v>0.9</v>
      </c>
      <c r="L72" s="267">
        <v>0</v>
      </c>
      <c r="M72" s="267">
        <v>0</v>
      </c>
      <c r="N72" s="267">
        <v>0</v>
      </c>
      <c r="O72" s="332">
        <v>0</v>
      </c>
      <c r="P72" s="266">
        <v>0</v>
      </c>
      <c r="Q72" s="266">
        <v>0</v>
      </c>
      <c r="R72" s="264">
        <v>0</v>
      </c>
      <c r="S72" s="264">
        <v>0</v>
      </c>
      <c r="T72" s="267">
        <v>0</v>
      </c>
      <c r="U72" s="267">
        <v>0</v>
      </c>
      <c r="V72" s="268">
        <v>0</v>
      </c>
      <c r="W72" s="268">
        <v>0</v>
      </c>
      <c r="X72" s="295">
        <v>0</v>
      </c>
      <c r="Y72" s="271">
        <v>0</v>
      </c>
      <c r="Z72" s="333">
        <v>0</v>
      </c>
      <c r="AA72" s="333">
        <v>0</v>
      </c>
      <c r="AB72" s="333">
        <v>0</v>
      </c>
      <c r="AC72" s="334">
        <v>0</v>
      </c>
      <c r="AD72" s="268">
        <v>0</v>
      </c>
      <c r="AE72" s="295">
        <v>0</v>
      </c>
      <c r="AF72" s="272"/>
      <c r="AG72" s="274"/>
    </row>
    <row r="73" spans="1:33">
      <c r="A73" s="315" t="s">
        <v>25</v>
      </c>
      <c r="B73" s="293" t="s">
        <v>3276</v>
      </c>
      <c r="C73" s="293" t="s">
        <v>182</v>
      </c>
      <c r="D73" s="293" t="s">
        <v>183</v>
      </c>
      <c r="E73" s="266">
        <v>102</v>
      </c>
      <c r="F73" s="266">
        <v>100</v>
      </c>
      <c r="G73" s="264">
        <v>100</v>
      </c>
      <c r="H73" s="264">
        <v>97</v>
      </c>
      <c r="I73" s="264">
        <v>93</v>
      </c>
      <c r="J73" s="264">
        <v>89</v>
      </c>
      <c r="K73" s="294">
        <v>0.9</v>
      </c>
      <c r="L73" s="267">
        <v>0.980392156862745</v>
      </c>
      <c r="M73" s="267">
        <v>0.97</v>
      </c>
      <c r="N73" s="267">
        <v>0.956989247311828</v>
      </c>
      <c r="O73" s="332">
        <v>102</v>
      </c>
      <c r="P73" s="266">
        <v>100</v>
      </c>
      <c r="Q73" s="266">
        <v>100</v>
      </c>
      <c r="R73" s="264">
        <v>96</v>
      </c>
      <c r="S73" s="264">
        <v>89</v>
      </c>
      <c r="T73" s="267">
        <v>0.980392156862745</v>
      </c>
      <c r="U73" s="267">
        <v>0.980392156862745</v>
      </c>
      <c r="V73" s="268">
        <v>0.96</v>
      </c>
      <c r="W73" s="268">
        <v>0.956989247311828</v>
      </c>
      <c r="X73" s="295">
        <v>0.020392156862745</v>
      </c>
      <c r="Y73" s="271">
        <v>623</v>
      </c>
      <c r="Z73" s="333">
        <v>585</v>
      </c>
      <c r="AA73" s="333">
        <v>605</v>
      </c>
      <c r="AB73" s="333">
        <v>559</v>
      </c>
      <c r="AC73" s="334">
        <v>0.93900481540931</v>
      </c>
      <c r="AD73" s="268">
        <v>0.92396694214876</v>
      </c>
      <c r="AE73" s="295">
        <v>0.0150378732605495</v>
      </c>
      <c r="AF73" s="272"/>
      <c r="AG73" s="274"/>
    </row>
    <row r="74" spans="1:33">
      <c r="A74" s="315" t="s">
        <v>25</v>
      </c>
      <c r="B74" s="293" t="s">
        <v>3276</v>
      </c>
      <c r="C74" s="293" t="s">
        <v>3279</v>
      </c>
      <c r="D74" s="293" t="s">
        <v>3280</v>
      </c>
      <c r="E74" s="266">
        <v>0</v>
      </c>
      <c r="F74" s="266">
        <v>0</v>
      </c>
      <c r="G74" s="264">
        <v>0</v>
      </c>
      <c r="H74" s="264">
        <v>0</v>
      </c>
      <c r="I74" s="264">
        <v>0</v>
      </c>
      <c r="J74" s="264">
        <v>0</v>
      </c>
      <c r="K74" s="294">
        <v>0.9</v>
      </c>
      <c r="L74" s="267">
        <v>0</v>
      </c>
      <c r="M74" s="267">
        <v>0</v>
      </c>
      <c r="N74" s="267">
        <v>0</v>
      </c>
      <c r="O74" s="332">
        <v>0</v>
      </c>
      <c r="P74" s="266">
        <v>0</v>
      </c>
      <c r="Q74" s="266">
        <v>0</v>
      </c>
      <c r="R74" s="264">
        <v>0</v>
      </c>
      <c r="S74" s="264">
        <v>0</v>
      </c>
      <c r="T74" s="267">
        <v>0</v>
      </c>
      <c r="U74" s="267">
        <v>0</v>
      </c>
      <c r="V74" s="268">
        <v>0</v>
      </c>
      <c r="W74" s="268">
        <v>0</v>
      </c>
      <c r="X74" s="295">
        <v>0</v>
      </c>
      <c r="Y74" s="271">
        <v>0</v>
      </c>
      <c r="Z74" s="333">
        <v>0</v>
      </c>
      <c r="AA74" s="333">
        <v>0</v>
      </c>
      <c r="AB74" s="333">
        <v>0</v>
      </c>
      <c r="AC74" s="334">
        <v>0</v>
      </c>
      <c r="AD74" s="268">
        <v>0</v>
      </c>
      <c r="AE74" s="295">
        <v>0</v>
      </c>
      <c r="AF74" s="272"/>
      <c r="AG74" s="274"/>
    </row>
    <row r="75" spans="1:33">
      <c r="A75" s="315" t="s">
        <v>25</v>
      </c>
      <c r="B75" s="293" t="s">
        <v>3276</v>
      </c>
      <c r="C75" s="293" t="s">
        <v>3281</v>
      </c>
      <c r="D75" s="293" t="s">
        <v>3282</v>
      </c>
      <c r="E75" s="266">
        <v>0</v>
      </c>
      <c r="F75" s="266">
        <v>0</v>
      </c>
      <c r="G75" s="264">
        <v>0</v>
      </c>
      <c r="H75" s="264">
        <v>0</v>
      </c>
      <c r="I75" s="264">
        <v>0</v>
      </c>
      <c r="J75" s="264">
        <v>0</v>
      </c>
      <c r="K75" s="294">
        <v>0.9</v>
      </c>
      <c r="L75" s="267">
        <v>0</v>
      </c>
      <c r="M75" s="267">
        <v>0</v>
      </c>
      <c r="N75" s="267">
        <v>0</v>
      </c>
      <c r="O75" s="332">
        <v>0</v>
      </c>
      <c r="P75" s="266">
        <v>0</v>
      </c>
      <c r="Q75" s="266">
        <v>0</v>
      </c>
      <c r="R75" s="264">
        <v>0</v>
      </c>
      <c r="S75" s="264">
        <v>0</v>
      </c>
      <c r="T75" s="267">
        <v>0</v>
      </c>
      <c r="U75" s="267">
        <v>0</v>
      </c>
      <c r="V75" s="268">
        <v>0</v>
      </c>
      <c r="W75" s="268">
        <v>0</v>
      </c>
      <c r="X75" s="295">
        <v>0</v>
      </c>
      <c r="Y75" s="271">
        <v>0</v>
      </c>
      <c r="Z75" s="333">
        <v>0</v>
      </c>
      <c r="AA75" s="333">
        <v>0</v>
      </c>
      <c r="AB75" s="333">
        <v>0</v>
      </c>
      <c r="AC75" s="334">
        <v>0</v>
      </c>
      <c r="AD75" s="268">
        <v>0</v>
      </c>
      <c r="AE75" s="295">
        <v>0</v>
      </c>
      <c r="AF75" s="272"/>
      <c r="AG75" s="274"/>
    </row>
    <row r="76" spans="1:33">
      <c r="A76" s="315" t="s">
        <v>25</v>
      </c>
      <c r="B76" s="293" t="s">
        <v>3276</v>
      </c>
      <c r="C76" s="293" t="s">
        <v>119</v>
      </c>
      <c r="D76" s="293" t="s">
        <v>120</v>
      </c>
      <c r="E76" s="266">
        <v>22</v>
      </c>
      <c r="F76" s="266">
        <v>22</v>
      </c>
      <c r="G76" s="264">
        <v>25</v>
      </c>
      <c r="H76" s="264">
        <v>25</v>
      </c>
      <c r="I76" s="264">
        <v>24</v>
      </c>
      <c r="J76" s="264">
        <v>24</v>
      </c>
      <c r="K76" s="294">
        <v>0.9</v>
      </c>
      <c r="L76" s="267">
        <v>1</v>
      </c>
      <c r="M76" s="267">
        <v>1</v>
      </c>
      <c r="N76" s="267">
        <v>1</v>
      </c>
      <c r="O76" s="332">
        <v>22</v>
      </c>
      <c r="P76" s="266">
        <v>21</v>
      </c>
      <c r="Q76" s="266">
        <v>21</v>
      </c>
      <c r="R76" s="264">
        <v>25</v>
      </c>
      <c r="S76" s="264">
        <v>24</v>
      </c>
      <c r="T76" s="267">
        <v>0.954545454545455</v>
      </c>
      <c r="U76" s="267">
        <v>0.954545454545455</v>
      </c>
      <c r="V76" s="268">
        <v>1</v>
      </c>
      <c r="W76" s="268">
        <v>1</v>
      </c>
      <c r="X76" s="295">
        <v>-0.045454545454545</v>
      </c>
      <c r="Y76" s="271">
        <v>150</v>
      </c>
      <c r="Z76" s="333">
        <v>146</v>
      </c>
      <c r="AA76" s="333">
        <v>148</v>
      </c>
      <c r="AB76" s="333">
        <v>140</v>
      </c>
      <c r="AC76" s="334">
        <v>0.973333333333333</v>
      </c>
      <c r="AD76" s="268">
        <v>0.945945945945946</v>
      </c>
      <c r="AE76" s="295">
        <v>0.0273873873873874</v>
      </c>
      <c r="AF76" s="272"/>
      <c r="AG76" s="274"/>
    </row>
    <row r="77" spans="1:33">
      <c r="A77" s="315" t="s">
        <v>25</v>
      </c>
      <c r="B77" s="293" t="s">
        <v>3276</v>
      </c>
      <c r="C77" s="293" t="s">
        <v>111</v>
      </c>
      <c r="D77" s="293" t="s">
        <v>112</v>
      </c>
      <c r="E77" s="266">
        <v>64</v>
      </c>
      <c r="F77" s="266">
        <v>63</v>
      </c>
      <c r="G77" s="264">
        <v>69</v>
      </c>
      <c r="H77" s="264">
        <v>69</v>
      </c>
      <c r="I77" s="264">
        <v>65</v>
      </c>
      <c r="J77" s="264">
        <v>65</v>
      </c>
      <c r="K77" s="294">
        <v>0.9</v>
      </c>
      <c r="L77" s="267">
        <v>0.984375</v>
      </c>
      <c r="M77" s="267">
        <v>1</v>
      </c>
      <c r="N77" s="267">
        <v>1</v>
      </c>
      <c r="O77" s="332">
        <v>64</v>
      </c>
      <c r="P77" s="266">
        <v>58</v>
      </c>
      <c r="Q77" s="266">
        <v>58</v>
      </c>
      <c r="R77" s="264">
        <v>59</v>
      </c>
      <c r="S77" s="264">
        <v>60</v>
      </c>
      <c r="T77" s="267">
        <v>0.90625</v>
      </c>
      <c r="U77" s="267">
        <v>0.90625</v>
      </c>
      <c r="V77" s="268">
        <v>0.855072463768116</v>
      </c>
      <c r="W77" s="268">
        <v>0.923076923076923</v>
      </c>
      <c r="X77" s="295">
        <v>0.051177536231884</v>
      </c>
      <c r="Y77" s="271">
        <v>405</v>
      </c>
      <c r="Z77" s="333">
        <v>365</v>
      </c>
      <c r="AA77" s="333">
        <v>407</v>
      </c>
      <c r="AB77" s="333">
        <v>380</v>
      </c>
      <c r="AC77" s="334">
        <v>0.901234567901235</v>
      </c>
      <c r="AD77" s="268">
        <v>0.933660933660934</v>
      </c>
      <c r="AE77" s="295">
        <v>-0.032426365759699</v>
      </c>
      <c r="AF77" s="272"/>
      <c r="AG77" s="274"/>
    </row>
    <row r="78" spans="1:33">
      <c r="A78" s="315" t="s">
        <v>25</v>
      </c>
      <c r="B78" s="293" t="s">
        <v>3276</v>
      </c>
      <c r="C78" s="293" t="s">
        <v>117</v>
      </c>
      <c r="D78" s="293" t="s">
        <v>118</v>
      </c>
      <c r="E78" s="266">
        <v>48</v>
      </c>
      <c r="F78" s="266">
        <v>48</v>
      </c>
      <c r="G78" s="264">
        <v>51</v>
      </c>
      <c r="H78" s="264">
        <v>50</v>
      </c>
      <c r="I78" s="264">
        <v>51</v>
      </c>
      <c r="J78" s="264">
        <v>49</v>
      </c>
      <c r="K78" s="294">
        <v>0.9</v>
      </c>
      <c r="L78" s="267">
        <v>1</v>
      </c>
      <c r="M78" s="267">
        <v>0.980392156862745</v>
      </c>
      <c r="N78" s="267">
        <v>0.96078431372549</v>
      </c>
      <c r="O78" s="332">
        <v>48</v>
      </c>
      <c r="P78" s="266">
        <v>44</v>
      </c>
      <c r="Q78" s="266">
        <v>44</v>
      </c>
      <c r="R78" s="264">
        <v>48</v>
      </c>
      <c r="S78" s="264">
        <v>48</v>
      </c>
      <c r="T78" s="267">
        <v>0.916666666666667</v>
      </c>
      <c r="U78" s="267">
        <v>0.916666666666667</v>
      </c>
      <c r="V78" s="268">
        <v>0.941176470588235</v>
      </c>
      <c r="W78" s="268">
        <v>0.941176470588235</v>
      </c>
      <c r="X78" s="295">
        <v>-0.0245098039215683</v>
      </c>
      <c r="Y78" s="271">
        <v>325</v>
      </c>
      <c r="Z78" s="333">
        <v>301</v>
      </c>
      <c r="AA78" s="333">
        <v>339</v>
      </c>
      <c r="AB78" s="333">
        <v>315</v>
      </c>
      <c r="AC78" s="334">
        <v>0.926153846153846</v>
      </c>
      <c r="AD78" s="268">
        <v>0.929203539823009</v>
      </c>
      <c r="AE78" s="295">
        <v>-0.00304969366916275</v>
      </c>
      <c r="AF78" s="272"/>
      <c r="AG78" s="274"/>
    </row>
    <row r="79" spans="1:33">
      <c r="A79" s="315" t="s">
        <v>25</v>
      </c>
      <c r="B79" s="293" t="s">
        <v>3276</v>
      </c>
      <c r="C79" s="293" t="s">
        <v>115</v>
      </c>
      <c r="D79" s="293" t="s">
        <v>116</v>
      </c>
      <c r="E79" s="266">
        <v>85</v>
      </c>
      <c r="F79" s="266">
        <v>85</v>
      </c>
      <c r="G79" s="264">
        <v>87</v>
      </c>
      <c r="H79" s="264">
        <v>87</v>
      </c>
      <c r="I79" s="264">
        <v>84</v>
      </c>
      <c r="J79" s="264">
        <v>83</v>
      </c>
      <c r="K79" s="294">
        <v>0.9</v>
      </c>
      <c r="L79" s="267">
        <v>1</v>
      </c>
      <c r="M79" s="267">
        <v>1</v>
      </c>
      <c r="N79" s="267">
        <v>0.988095238095238</v>
      </c>
      <c r="O79" s="332">
        <v>85</v>
      </c>
      <c r="P79" s="266">
        <v>81</v>
      </c>
      <c r="Q79" s="266">
        <v>81</v>
      </c>
      <c r="R79" s="264">
        <v>83</v>
      </c>
      <c r="S79" s="264">
        <v>77</v>
      </c>
      <c r="T79" s="267">
        <v>0.952941176470588</v>
      </c>
      <c r="U79" s="267">
        <v>0.952941176470588</v>
      </c>
      <c r="V79" s="268">
        <v>0.954022988505747</v>
      </c>
      <c r="W79" s="268">
        <v>0.916666666666667</v>
      </c>
      <c r="X79" s="295">
        <v>-0.00108181203515911</v>
      </c>
      <c r="Y79" s="271">
        <v>559</v>
      </c>
      <c r="Z79" s="333">
        <v>528</v>
      </c>
      <c r="AA79" s="333">
        <v>557</v>
      </c>
      <c r="AB79" s="333">
        <v>536</v>
      </c>
      <c r="AC79" s="334">
        <v>0.944543828264758</v>
      </c>
      <c r="AD79" s="268">
        <v>0.96229802513465</v>
      </c>
      <c r="AE79" s="295">
        <v>-0.0177541968698914</v>
      </c>
      <c r="AF79" s="272"/>
      <c r="AG79" s="274"/>
    </row>
    <row r="80" spans="1:33">
      <c r="A80" s="315" t="s">
        <v>25</v>
      </c>
      <c r="B80" s="293" t="s">
        <v>3276</v>
      </c>
      <c r="C80" s="293" t="s">
        <v>121</v>
      </c>
      <c r="D80" s="293" t="s">
        <v>122</v>
      </c>
      <c r="E80" s="266">
        <v>0</v>
      </c>
      <c r="F80" s="266">
        <v>0</v>
      </c>
      <c r="G80" s="264">
        <v>0</v>
      </c>
      <c r="H80" s="264">
        <v>0</v>
      </c>
      <c r="I80" s="264">
        <v>0</v>
      </c>
      <c r="J80" s="264">
        <v>0</v>
      </c>
      <c r="K80" s="294">
        <v>0.9</v>
      </c>
      <c r="L80" s="267">
        <v>0</v>
      </c>
      <c r="M80" s="267">
        <v>0</v>
      </c>
      <c r="N80" s="267">
        <v>0</v>
      </c>
      <c r="O80" s="332">
        <v>0</v>
      </c>
      <c r="P80" s="266">
        <v>0</v>
      </c>
      <c r="Q80" s="266">
        <v>0</v>
      </c>
      <c r="R80" s="264">
        <v>0</v>
      </c>
      <c r="S80" s="264">
        <v>0</v>
      </c>
      <c r="T80" s="267">
        <v>0</v>
      </c>
      <c r="U80" s="267">
        <v>0</v>
      </c>
      <c r="V80" s="268">
        <v>0</v>
      </c>
      <c r="W80" s="268">
        <v>0</v>
      </c>
      <c r="X80" s="295">
        <v>0</v>
      </c>
      <c r="Y80" s="271">
        <v>0</v>
      </c>
      <c r="Z80" s="333">
        <v>0</v>
      </c>
      <c r="AA80" s="333">
        <v>0</v>
      </c>
      <c r="AB80" s="333">
        <v>0</v>
      </c>
      <c r="AC80" s="334">
        <v>0</v>
      </c>
      <c r="AD80" s="268">
        <v>0</v>
      </c>
      <c r="AE80" s="295">
        <v>0</v>
      </c>
      <c r="AF80" s="272"/>
      <c r="AG80" s="274"/>
    </row>
    <row r="81" spans="1:33">
      <c r="A81" s="315" t="s">
        <v>25</v>
      </c>
      <c r="B81" s="293" t="s">
        <v>3276</v>
      </c>
      <c r="C81" s="293" t="s">
        <v>113</v>
      </c>
      <c r="D81" s="293" t="s">
        <v>114</v>
      </c>
      <c r="E81" s="266">
        <v>97</v>
      </c>
      <c r="F81" s="266">
        <v>95</v>
      </c>
      <c r="G81" s="264">
        <v>102</v>
      </c>
      <c r="H81" s="264">
        <v>100</v>
      </c>
      <c r="I81" s="264">
        <v>104</v>
      </c>
      <c r="J81" s="264">
        <v>100</v>
      </c>
      <c r="K81" s="294">
        <v>0.9</v>
      </c>
      <c r="L81" s="267">
        <v>0.979381443298969</v>
      </c>
      <c r="M81" s="267">
        <v>0.980392156862745</v>
      </c>
      <c r="N81" s="267">
        <v>0.961538461538462</v>
      </c>
      <c r="O81" s="332">
        <v>97</v>
      </c>
      <c r="P81" s="266">
        <v>94</v>
      </c>
      <c r="Q81" s="266">
        <v>94</v>
      </c>
      <c r="R81" s="264">
        <v>100</v>
      </c>
      <c r="S81" s="264">
        <v>100</v>
      </c>
      <c r="T81" s="267">
        <v>0.969072164948454</v>
      </c>
      <c r="U81" s="267">
        <v>0.969072164948454</v>
      </c>
      <c r="V81" s="268">
        <v>0.980392156862745</v>
      </c>
      <c r="W81" s="268">
        <v>0.961538461538462</v>
      </c>
      <c r="X81" s="295">
        <v>-0.011319991914291</v>
      </c>
      <c r="Y81" s="271">
        <v>654</v>
      </c>
      <c r="Z81" s="333">
        <v>599</v>
      </c>
      <c r="AA81" s="333">
        <v>642</v>
      </c>
      <c r="AB81" s="333">
        <v>593</v>
      </c>
      <c r="AC81" s="334">
        <v>0.915902140672783</v>
      </c>
      <c r="AD81" s="268">
        <v>0.923676012461059</v>
      </c>
      <c r="AE81" s="295">
        <v>-0.00777387178827638</v>
      </c>
      <c r="AF81" s="272"/>
      <c r="AG81" s="274"/>
    </row>
    <row r="82" spans="1:33">
      <c r="A82" s="315" t="s">
        <v>25</v>
      </c>
      <c r="B82" s="293" t="s">
        <v>3276</v>
      </c>
      <c r="C82" s="293" t="s">
        <v>125</v>
      </c>
      <c r="D82" s="293" t="s">
        <v>126</v>
      </c>
      <c r="E82" s="266">
        <v>73</v>
      </c>
      <c r="F82" s="266">
        <v>72</v>
      </c>
      <c r="G82" s="264">
        <v>71</v>
      </c>
      <c r="H82" s="264">
        <v>71</v>
      </c>
      <c r="I82" s="264">
        <v>68</v>
      </c>
      <c r="J82" s="264">
        <v>67</v>
      </c>
      <c r="K82" s="294">
        <v>0.9</v>
      </c>
      <c r="L82" s="267">
        <v>0.986301369863014</v>
      </c>
      <c r="M82" s="267">
        <v>1</v>
      </c>
      <c r="N82" s="267">
        <v>0.985294117647059</v>
      </c>
      <c r="O82" s="332">
        <v>73</v>
      </c>
      <c r="P82" s="266">
        <v>72</v>
      </c>
      <c r="Q82" s="266">
        <v>72</v>
      </c>
      <c r="R82" s="264">
        <v>71</v>
      </c>
      <c r="S82" s="264">
        <v>67</v>
      </c>
      <c r="T82" s="267">
        <v>0.986301369863014</v>
      </c>
      <c r="U82" s="267">
        <v>0.986301369863014</v>
      </c>
      <c r="V82" s="268">
        <v>1</v>
      </c>
      <c r="W82" s="268">
        <v>0.985294117647059</v>
      </c>
      <c r="X82" s="295">
        <v>-0.013698630136986</v>
      </c>
      <c r="Y82" s="271">
        <v>450</v>
      </c>
      <c r="Z82" s="333">
        <v>432</v>
      </c>
      <c r="AA82" s="333">
        <v>460</v>
      </c>
      <c r="AB82" s="333">
        <v>437</v>
      </c>
      <c r="AC82" s="334">
        <v>0.96</v>
      </c>
      <c r="AD82" s="268">
        <v>0.95</v>
      </c>
      <c r="AE82" s="295">
        <v>0.01</v>
      </c>
      <c r="AF82" s="272"/>
      <c r="AG82" s="274"/>
    </row>
    <row r="83" spans="1:33">
      <c r="A83" s="315" t="s">
        <v>25</v>
      </c>
      <c r="B83" s="293" t="s">
        <v>3276</v>
      </c>
      <c r="C83" s="293" t="s">
        <v>127</v>
      </c>
      <c r="D83" s="293" t="s">
        <v>128</v>
      </c>
      <c r="E83" s="266">
        <v>30</v>
      </c>
      <c r="F83" s="266">
        <v>30</v>
      </c>
      <c r="G83" s="264">
        <v>30</v>
      </c>
      <c r="H83" s="264">
        <v>29</v>
      </c>
      <c r="I83" s="264">
        <v>30</v>
      </c>
      <c r="J83" s="264">
        <v>29</v>
      </c>
      <c r="K83" s="294">
        <v>0.9</v>
      </c>
      <c r="L83" s="267">
        <v>1</v>
      </c>
      <c r="M83" s="267">
        <v>0.966666666666667</v>
      </c>
      <c r="N83" s="267">
        <v>0.966666666666667</v>
      </c>
      <c r="O83" s="332">
        <v>30</v>
      </c>
      <c r="P83" s="266">
        <v>29</v>
      </c>
      <c r="Q83" s="266">
        <v>29</v>
      </c>
      <c r="R83" s="264">
        <v>29</v>
      </c>
      <c r="S83" s="264">
        <v>29</v>
      </c>
      <c r="T83" s="267">
        <v>0.966666666666667</v>
      </c>
      <c r="U83" s="267">
        <v>0.966666666666667</v>
      </c>
      <c r="V83" s="268">
        <v>0.966666666666667</v>
      </c>
      <c r="W83" s="268">
        <v>0.966666666666667</v>
      </c>
      <c r="X83" s="295">
        <v>0</v>
      </c>
      <c r="Y83" s="271">
        <v>200</v>
      </c>
      <c r="Z83" s="333">
        <v>194</v>
      </c>
      <c r="AA83" s="333">
        <v>206</v>
      </c>
      <c r="AB83" s="333">
        <v>206</v>
      </c>
      <c r="AC83" s="334">
        <v>0.97</v>
      </c>
      <c r="AD83" s="268">
        <v>1</v>
      </c>
      <c r="AE83" s="295">
        <v>-0.03</v>
      </c>
      <c r="AF83" s="272"/>
      <c r="AG83" s="274"/>
    </row>
    <row r="84" spans="1:33">
      <c r="A84" s="315" t="s">
        <v>25</v>
      </c>
      <c r="B84" s="293" t="s">
        <v>3276</v>
      </c>
      <c r="C84" s="293" t="s">
        <v>123</v>
      </c>
      <c r="D84" s="293" t="s">
        <v>124</v>
      </c>
      <c r="E84" s="266">
        <v>87</v>
      </c>
      <c r="F84" s="266">
        <v>87</v>
      </c>
      <c r="G84" s="264">
        <v>87</v>
      </c>
      <c r="H84" s="264">
        <v>87</v>
      </c>
      <c r="I84" s="264">
        <v>86</v>
      </c>
      <c r="J84" s="264">
        <v>86</v>
      </c>
      <c r="K84" s="294">
        <v>0.9</v>
      </c>
      <c r="L84" s="267">
        <v>1</v>
      </c>
      <c r="M84" s="267">
        <v>1</v>
      </c>
      <c r="N84" s="267">
        <v>1</v>
      </c>
      <c r="O84" s="332">
        <v>87</v>
      </c>
      <c r="P84" s="266">
        <v>85</v>
      </c>
      <c r="Q84" s="266">
        <v>85</v>
      </c>
      <c r="R84" s="264">
        <v>87</v>
      </c>
      <c r="S84" s="264">
        <v>86</v>
      </c>
      <c r="T84" s="267">
        <v>0.977011494252874</v>
      </c>
      <c r="U84" s="267">
        <v>0.977011494252874</v>
      </c>
      <c r="V84" s="268">
        <v>1</v>
      </c>
      <c r="W84" s="268">
        <v>1</v>
      </c>
      <c r="X84" s="295">
        <v>-0.022988505747126</v>
      </c>
      <c r="Y84" s="271">
        <v>559</v>
      </c>
      <c r="Z84" s="333">
        <v>557</v>
      </c>
      <c r="AA84" s="333">
        <v>542</v>
      </c>
      <c r="AB84" s="333">
        <v>540</v>
      </c>
      <c r="AC84" s="334">
        <v>0.996422182468694</v>
      </c>
      <c r="AD84" s="268">
        <v>0.996309963099631</v>
      </c>
      <c r="AE84" s="295">
        <v>0.000112219369063027</v>
      </c>
      <c r="AF84" s="272"/>
      <c r="AG84" s="274"/>
    </row>
    <row r="85" spans="1:33">
      <c r="A85" s="315" t="s">
        <v>25</v>
      </c>
      <c r="B85" s="293" t="s">
        <v>3276</v>
      </c>
      <c r="C85" s="293" t="s">
        <v>180</v>
      </c>
      <c r="D85" s="293" t="s">
        <v>181</v>
      </c>
      <c r="E85" s="266">
        <v>66</v>
      </c>
      <c r="F85" s="266">
        <v>66</v>
      </c>
      <c r="G85" s="264">
        <v>65</v>
      </c>
      <c r="H85" s="264">
        <v>65</v>
      </c>
      <c r="I85" s="264">
        <v>63</v>
      </c>
      <c r="J85" s="264">
        <v>63</v>
      </c>
      <c r="K85" s="294">
        <v>0.9</v>
      </c>
      <c r="L85" s="267">
        <v>1</v>
      </c>
      <c r="M85" s="267">
        <v>1</v>
      </c>
      <c r="N85" s="267">
        <v>1</v>
      </c>
      <c r="O85" s="332">
        <v>66</v>
      </c>
      <c r="P85" s="266">
        <v>64</v>
      </c>
      <c r="Q85" s="266">
        <v>64</v>
      </c>
      <c r="R85" s="264">
        <v>65</v>
      </c>
      <c r="S85" s="264">
        <v>63</v>
      </c>
      <c r="T85" s="267">
        <v>0.96969696969697</v>
      </c>
      <c r="U85" s="267">
        <v>0.96969696969697</v>
      </c>
      <c r="V85" s="268">
        <v>1</v>
      </c>
      <c r="W85" s="268">
        <v>1</v>
      </c>
      <c r="X85" s="295">
        <v>-0.0303030303030301</v>
      </c>
      <c r="Y85" s="271">
        <v>415</v>
      </c>
      <c r="Z85" s="333">
        <v>408</v>
      </c>
      <c r="AA85" s="333">
        <v>417</v>
      </c>
      <c r="AB85" s="333">
        <v>409</v>
      </c>
      <c r="AC85" s="334">
        <v>0.983132530120482</v>
      </c>
      <c r="AD85" s="268">
        <v>0.980815347721823</v>
      </c>
      <c r="AE85" s="295">
        <v>0.00231718239865941</v>
      </c>
      <c r="AF85" s="272"/>
      <c r="AG85" s="274"/>
    </row>
    <row r="86" spans="1:33">
      <c r="A86" s="315" t="s">
        <v>25</v>
      </c>
      <c r="B86" s="293" t="s">
        <v>3283</v>
      </c>
      <c r="C86" s="293" t="s">
        <v>3284</v>
      </c>
      <c r="D86" s="293" t="s">
        <v>3285</v>
      </c>
      <c r="E86" s="266">
        <v>0</v>
      </c>
      <c r="F86" s="266">
        <v>0</v>
      </c>
      <c r="G86" s="264">
        <v>0</v>
      </c>
      <c r="H86" s="264">
        <v>0</v>
      </c>
      <c r="I86" s="264">
        <v>0</v>
      </c>
      <c r="J86" s="264">
        <v>0</v>
      </c>
      <c r="K86" s="294">
        <v>0.9</v>
      </c>
      <c r="L86" s="267">
        <v>0</v>
      </c>
      <c r="M86" s="267">
        <v>0</v>
      </c>
      <c r="N86" s="267">
        <v>0</v>
      </c>
      <c r="O86" s="332">
        <v>0</v>
      </c>
      <c r="P86" s="266">
        <v>0</v>
      </c>
      <c r="Q86" s="266">
        <v>0</v>
      </c>
      <c r="R86" s="264">
        <v>0</v>
      </c>
      <c r="S86" s="264">
        <v>0</v>
      </c>
      <c r="T86" s="267">
        <v>0</v>
      </c>
      <c r="U86" s="267">
        <v>0</v>
      </c>
      <c r="V86" s="268">
        <v>0</v>
      </c>
      <c r="W86" s="268">
        <v>0</v>
      </c>
      <c r="X86" s="295">
        <v>0</v>
      </c>
      <c r="Y86" s="271">
        <v>0</v>
      </c>
      <c r="Z86" s="333">
        <v>0</v>
      </c>
      <c r="AA86" s="333">
        <v>0</v>
      </c>
      <c r="AB86" s="333">
        <v>0</v>
      </c>
      <c r="AC86" s="334">
        <v>0</v>
      </c>
      <c r="AD86" s="268">
        <v>0</v>
      </c>
      <c r="AE86" s="295">
        <v>0</v>
      </c>
      <c r="AF86" s="272"/>
      <c r="AG86" s="274"/>
    </row>
    <row r="87" spans="1:33">
      <c r="A87" s="315" t="s">
        <v>25</v>
      </c>
      <c r="B87" s="293" t="s">
        <v>3283</v>
      </c>
      <c r="C87" s="293" t="s">
        <v>3286</v>
      </c>
      <c r="D87" s="293" t="s">
        <v>3287</v>
      </c>
      <c r="E87" s="266">
        <v>0</v>
      </c>
      <c r="F87" s="266">
        <v>0</v>
      </c>
      <c r="G87" s="264">
        <v>0</v>
      </c>
      <c r="H87" s="264">
        <v>0</v>
      </c>
      <c r="I87" s="264">
        <v>0</v>
      </c>
      <c r="J87" s="264">
        <v>0</v>
      </c>
      <c r="K87" s="294">
        <v>0.9</v>
      </c>
      <c r="L87" s="267">
        <v>0</v>
      </c>
      <c r="M87" s="267">
        <v>0</v>
      </c>
      <c r="N87" s="267">
        <v>0</v>
      </c>
      <c r="O87" s="332">
        <v>0</v>
      </c>
      <c r="P87" s="266">
        <v>0</v>
      </c>
      <c r="Q87" s="266">
        <v>0</v>
      </c>
      <c r="R87" s="264">
        <v>0</v>
      </c>
      <c r="S87" s="264">
        <v>0</v>
      </c>
      <c r="T87" s="267">
        <v>0</v>
      </c>
      <c r="U87" s="267">
        <v>0</v>
      </c>
      <c r="V87" s="268">
        <v>0</v>
      </c>
      <c r="W87" s="268">
        <v>0</v>
      </c>
      <c r="X87" s="295">
        <v>0</v>
      </c>
      <c r="Y87" s="271">
        <v>0</v>
      </c>
      <c r="Z87" s="333">
        <v>0</v>
      </c>
      <c r="AA87" s="333">
        <v>0</v>
      </c>
      <c r="AB87" s="333">
        <v>0</v>
      </c>
      <c r="AC87" s="334">
        <v>0</v>
      </c>
      <c r="AD87" s="268">
        <v>0</v>
      </c>
      <c r="AE87" s="295">
        <v>0</v>
      </c>
      <c r="AF87" s="272"/>
      <c r="AG87" s="274"/>
    </row>
    <row r="88" spans="1:33">
      <c r="A88" s="315" t="s">
        <v>25</v>
      </c>
      <c r="B88" s="293" t="s">
        <v>3283</v>
      </c>
      <c r="C88" s="293" t="s">
        <v>3288</v>
      </c>
      <c r="D88" s="293" t="s">
        <v>3289</v>
      </c>
      <c r="E88" s="266">
        <v>0</v>
      </c>
      <c r="F88" s="266">
        <v>0</v>
      </c>
      <c r="G88" s="264">
        <v>0</v>
      </c>
      <c r="H88" s="264">
        <v>0</v>
      </c>
      <c r="I88" s="264">
        <v>0</v>
      </c>
      <c r="J88" s="264">
        <v>0</v>
      </c>
      <c r="K88" s="294">
        <v>0.9</v>
      </c>
      <c r="L88" s="267">
        <v>0</v>
      </c>
      <c r="M88" s="267">
        <v>0</v>
      </c>
      <c r="N88" s="267">
        <v>0</v>
      </c>
      <c r="O88" s="332">
        <v>0</v>
      </c>
      <c r="P88" s="266">
        <v>0</v>
      </c>
      <c r="Q88" s="266">
        <v>0</v>
      </c>
      <c r="R88" s="264">
        <v>0</v>
      </c>
      <c r="S88" s="264">
        <v>0</v>
      </c>
      <c r="T88" s="267">
        <v>0</v>
      </c>
      <c r="U88" s="267">
        <v>0</v>
      </c>
      <c r="V88" s="268">
        <v>0</v>
      </c>
      <c r="W88" s="268">
        <v>0</v>
      </c>
      <c r="X88" s="295">
        <v>0</v>
      </c>
      <c r="Y88" s="271">
        <v>0</v>
      </c>
      <c r="Z88" s="333">
        <v>0</v>
      </c>
      <c r="AA88" s="333">
        <v>0</v>
      </c>
      <c r="AB88" s="333">
        <v>0</v>
      </c>
      <c r="AC88" s="334">
        <v>0</v>
      </c>
      <c r="AD88" s="268">
        <v>0</v>
      </c>
      <c r="AE88" s="295">
        <v>0</v>
      </c>
      <c r="AF88" s="272"/>
      <c r="AG88" s="274"/>
    </row>
    <row r="89" spans="1:33">
      <c r="A89" s="315" t="s">
        <v>25</v>
      </c>
      <c r="B89" s="293" t="s">
        <v>3283</v>
      </c>
      <c r="C89" s="293" t="s">
        <v>3290</v>
      </c>
      <c r="D89" s="293" t="s">
        <v>3291</v>
      </c>
      <c r="E89" s="266">
        <v>0</v>
      </c>
      <c r="F89" s="266">
        <v>0</v>
      </c>
      <c r="G89" s="264">
        <v>0</v>
      </c>
      <c r="H89" s="264">
        <v>0</v>
      </c>
      <c r="I89" s="264">
        <v>0</v>
      </c>
      <c r="J89" s="264">
        <v>0</v>
      </c>
      <c r="K89" s="294">
        <v>0.9</v>
      </c>
      <c r="L89" s="267">
        <v>0</v>
      </c>
      <c r="M89" s="267">
        <v>0</v>
      </c>
      <c r="N89" s="267">
        <v>0</v>
      </c>
      <c r="O89" s="332">
        <v>0</v>
      </c>
      <c r="P89" s="266">
        <v>0</v>
      </c>
      <c r="Q89" s="266">
        <v>0</v>
      </c>
      <c r="R89" s="264">
        <v>0</v>
      </c>
      <c r="S89" s="264">
        <v>0</v>
      </c>
      <c r="T89" s="267">
        <v>0</v>
      </c>
      <c r="U89" s="267">
        <v>0</v>
      </c>
      <c r="V89" s="268">
        <v>0</v>
      </c>
      <c r="W89" s="268">
        <v>0</v>
      </c>
      <c r="X89" s="295">
        <v>0</v>
      </c>
      <c r="Y89" s="271">
        <v>0</v>
      </c>
      <c r="Z89" s="333">
        <v>0</v>
      </c>
      <c r="AA89" s="333">
        <v>0</v>
      </c>
      <c r="AB89" s="333">
        <v>0</v>
      </c>
      <c r="AC89" s="334">
        <v>0</v>
      </c>
      <c r="AD89" s="268">
        <v>0</v>
      </c>
      <c r="AE89" s="295">
        <v>0</v>
      </c>
      <c r="AF89" s="272"/>
      <c r="AG89" s="274"/>
    </row>
    <row r="90" spans="1:33">
      <c r="A90" s="315" t="s">
        <v>25</v>
      </c>
      <c r="B90" s="293" t="s">
        <v>3283</v>
      </c>
      <c r="C90" s="293" t="s">
        <v>131</v>
      </c>
      <c r="D90" s="293" t="s">
        <v>132</v>
      </c>
      <c r="E90" s="266">
        <v>73</v>
      </c>
      <c r="F90" s="266">
        <v>73</v>
      </c>
      <c r="G90" s="264">
        <v>71</v>
      </c>
      <c r="H90" s="264">
        <v>70</v>
      </c>
      <c r="I90" s="264">
        <v>73</v>
      </c>
      <c r="J90" s="264">
        <v>73</v>
      </c>
      <c r="K90" s="294">
        <v>0.9</v>
      </c>
      <c r="L90" s="267">
        <v>1</v>
      </c>
      <c r="M90" s="267">
        <v>0.985915492957746</v>
      </c>
      <c r="N90" s="267">
        <v>1</v>
      </c>
      <c r="O90" s="332">
        <v>73</v>
      </c>
      <c r="P90" s="266">
        <v>67</v>
      </c>
      <c r="Q90" s="266">
        <v>67</v>
      </c>
      <c r="R90" s="264">
        <v>66</v>
      </c>
      <c r="S90" s="264">
        <v>56</v>
      </c>
      <c r="T90" s="267">
        <v>0.917808219178082</v>
      </c>
      <c r="U90" s="267">
        <v>0.917808219178082</v>
      </c>
      <c r="V90" s="268">
        <v>0.929577464788732</v>
      </c>
      <c r="W90" s="268">
        <v>0.767123287671233</v>
      </c>
      <c r="X90" s="295">
        <v>-0.0117692456106502</v>
      </c>
      <c r="Y90" s="271">
        <v>483</v>
      </c>
      <c r="Z90" s="333">
        <v>436</v>
      </c>
      <c r="AA90" s="333">
        <v>485</v>
      </c>
      <c r="AB90" s="333">
        <v>453</v>
      </c>
      <c r="AC90" s="334">
        <v>0.902691511387164</v>
      </c>
      <c r="AD90" s="268">
        <v>0.934020618556701</v>
      </c>
      <c r="AE90" s="295">
        <v>-0.0313291071695375</v>
      </c>
      <c r="AF90" s="272"/>
      <c r="AG90" s="274"/>
    </row>
    <row r="91" spans="1:33">
      <c r="A91" s="315" t="s">
        <v>25</v>
      </c>
      <c r="B91" s="293" t="s">
        <v>3283</v>
      </c>
      <c r="C91" s="293" t="s">
        <v>129</v>
      </c>
      <c r="D91" s="293" t="s">
        <v>130</v>
      </c>
      <c r="E91" s="266">
        <v>102</v>
      </c>
      <c r="F91" s="266">
        <v>101</v>
      </c>
      <c r="G91" s="264">
        <v>101</v>
      </c>
      <c r="H91" s="264">
        <v>101</v>
      </c>
      <c r="I91" s="264">
        <v>101</v>
      </c>
      <c r="J91" s="264">
        <v>101</v>
      </c>
      <c r="K91" s="294">
        <v>0.9</v>
      </c>
      <c r="L91" s="267">
        <v>0.990196078431373</v>
      </c>
      <c r="M91" s="267">
        <v>1</v>
      </c>
      <c r="N91" s="267">
        <v>1</v>
      </c>
      <c r="O91" s="332">
        <v>102</v>
      </c>
      <c r="P91" s="266">
        <v>99</v>
      </c>
      <c r="Q91" s="266">
        <v>99</v>
      </c>
      <c r="R91" s="264">
        <v>97</v>
      </c>
      <c r="S91" s="264">
        <v>98</v>
      </c>
      <c r="T91" s="267">
        <v>0.970588235294118</v>
      </c>
      <c r="U91" s="267">
        <v>0.970588235294118</v>
      </c>
      <c r="V91" s="268">
        <v>0.96039603960396</v>
      </c>
      <c r="W91" s="268">
        <v>0.97029702970297</v>
      </c>
      <c r="X91" s="295">
        <v>0.0101921956901573</v>
      </c>
      <c r="Y91" s="271">
        <v>655</v>
      </c>
      <c r="Z91" s="333">
        <v>635</v>
      </c>
      <c r="AA91" s="333">
        <v>653</v>
      </c>
      <c r="AB91" s="333">
        <v>622</v>
      </c>
      <c r="AC91" s="334">
        <v>0.969465648854962</v>
      </c>
      <c r="AD91" s="268">
        <v>0.952526799387443</v>
      </c>
      <c r="AE91" s="295">
        <v>0.0169388494675192</v>
      </c>
      <c r="AF91" s="272"/>
      <c r="AG91" s="274"/>
    </row>
    <row r="92" spans="1:33">
      <c r="A92" s="315" t="s">
        <v>25</v>
      </c>
      <c r="B92" s="293" t="s">
        <v>3283</v>
      </c>
      <c r="C92" s="293" t="s">
        <v>140</v>
      </c>
      <c r="D92" s="293" t="s">
        <v>141</v>
      </c>
      <c r="E92" s="266">
        <v>113</v>
      </c>
      <c r="F92" s="266">
        <v>107</v>
      </c>
      <c r="G92" s="264">
        <v>117</v>
      </c>
      <c r="H92" s="264">
        <v>112</v>
      </c>
      <c r="I92" s="264">
        <v>116</v>
      </c>
      <c r="J92" s="264">
        <v>114</v>
      </c>
      <c r="K92" s="294">
        <v>0.9</v>
      </c>
      <c r="L92" s="267">
        <v>0.946902654867257</v>
      </c>
      <c r="M92" s="267">
        <v>0.957264957264957</v>
      </c>
      <c r="N92" s="267">
        <v>0.982758620689655</v>
      </c>
      <c r="O92" s="332">
        <v>113</v>
      </c>
      <c r="P92" s="266">
        <v>106</v>
      </c>
      <c r="Q92" s="266">
        <v>106</v>
      </c>
      <c r="R92" s="264">
        <v>112</v>
      </c>
      <c r="S92" s="264">
        <v>114</v>
      </c>
      <c r="T92" s="267">
        <v>0.938053097345133</v>
      </c>
      <c r="U92" s="267">
        <v>0.938053097345133</v>
      </c>
      <c r="V92" s="268">
        <v>0.957264957264957</v>
      </c>
      <c r="W92" s="268">
        <v>0.982758620689655</v>
      </c>
      <c r="X92" s="295">
        <v>-0.0192118599198245</v>
      </c>
      <c r="Y92" s="271">
        <v>773</v>
      </c>
      <c r="Z92" s="333">
        <v>738</v>
      </c>
      <c r="AA92" s="333">
        <v>767</v>
      </c>
      <c r="AB92" s="333">
        <v>723</v>
      </c>
      <c r="AC92" s="334">
        <v>0.954721862871928</v>
      </c>
      <c r="AD92" s="268">
        <v>0.942633637548892</v>
      </c>
      <c r="AE92" s="295">
        <v>0.0120882253230358</v>
      </c>
      <c r="AF92" s="272"/>
      <c r="AG92" s="274"/>
    </row>
    <row r="93" spans="1:33">
      <c r="A93" s="315" t="s">
        <v>25</v>
      </c>
      <c r="B93" s="293" t="s">
        <v>3283</v>
      </c>
      <c r="C93" s="293" t="s">
        <v>136</v>
      </c>
      <c r="D93" s="293" t="s">
        <v>137</v>
      </c>
      <c r="E93" s="266">
        <v>46</v>
      </c>
      <c r="F93" s="266">
        <v>46</v>
      </c>
      <c r="G93" s="264">
        <v>46</v>
      </c>
      <c r="H93" s="264">
        <v>45</v>
      </c>
      <c r="I93" s="264">
        <v>43</v>
      </c>
      <c r="J93" s="264">
        <v>42</v>
      </c>
      <c r="K93" s="294">
        <v>0.9</v>
      </c>
      <c r="L93" s="267">
        <v>1</v>
      </c>
      <c r="M93" s="267">
        <v>0.978260869565217</v>
      </c>
      <c r="N93" s="267">
        <v>0.976744186046512</v>
      </c>
      <c r="O93" s="332">
        <v>46</v>
      </c>
      <c r="P93" s="266">
        <v>44</v>
      </c>
      <c r="Q93" s="266">
        <v>44</v>
      </c>
      <c r="R93" s="264">
        <v>43</v>
      </c>
      <c r="S93" s="264">
        <v>40</v>
      </c>
      <c r="T93" s="267">
        <v>0.956521739130435</v>
      </c>
      <c r="U93" s="267">
        <v>0.956521739130435</v>
      </c>
      <c r="V93" s="268">
        <v>0.934782608695652</v>
      </c>
      <c r="W93" s="268">
        <v>0.930232558139535</v>
      </c>
      <c r="X93" s="295">
        <v>0.0217391304347826</v>
      </c>
      <c r="Y93" s="271">
        <v>286</v>
      </c>
      <c r="Z93" s="333">
        <v>269</v>
      </c>
      <c r="AA93" s="333">
        <v>279</v>
      </c>
      <c r="AB93" s="333">
        <v>253</v>
      </c>
      <c r="AC93" s="334">
        <v>0.940559440559441</v>
      </c>
      <c r="AD93" s="268">
        <v>0.906810035842294</v>
      </c>
      <c r="AE93" s="295">
        <v>0.0337494047171466</v>
      </c>
      <c r="AF93" s="272"/>
      <c r="AG93" s="274"/>
    </row>
    <row r="94" spans="1:33">
      <c r="A94" s="315" t="s">
        <v>25</v>
      </c>
      <c r="B94" s="293" t="s">
        <v>3283</v>
      </c>
      <c r="C94" s="293" t="s">
        <v>138</v>
      </c>
      <c r="D94" s="293" t="s">
        <v>139</v>
      </c>
      <c r="E94" s="266">
        <v>36</v>
      </c>
      <c r="F94" s="266">
        <v>35</v>
      </c>
      <c r="G94" s="264">
        <v>41</v>
      </c>
      <c r="H94" s="264">
        <v>40</v>
      </c>
      <c r="I94" s="264">
        <v>92</v>
      </c>
      <c r="J94" s="264">
        <v>92</v>
      </c>
      <c r="K94" s="294">
        <v>0.9</v>
      </c>
      <c r="L94" s="267">
        <v>0.972222222222222</v>
      </c>
      <c r="M94" s="267">
        <v>0.975609756097561</v>
      </c>
      <c r="N94" s="267">
        <v>1</v>
      </c>
      <c r="O94" s="332">
        <v>36</v>
      </c>
      <c r="P94" s="266">
        <v>35</v>
      </c>
      <c r="Q94" s="266">
        <v>35</v>
      </c>
      <c r="R94" s="264">
        <v>40</v>
      </c>
      <c r="S94" s="264">
        <v>92</v>
      </c>
      <c r="T94" s="267">
        <v>0.972222222222222</v>
      </c>
      <c r="U94" s="267">
        <v>0.972222222222222</v>
      </c>
      <c r="V94" s="268">
        <v>0.975609756097561</v>
      </c>
      <c r="W94" s="268">
        <v>1</v>
      </c>
      <c r="X94" s="295">
        <v>-0.00338753387533874</v>
      </c>
      <c r="Y94" s="271">
        <v>498</v>
      </c>
      <c r="Z94" s="333">
        <v>489</v>
      </c>
      <c r="AA94" s="333">
        <v>624</v>
      </c>
      <c r="AB94" s="333">
        <v>609</v>
      </c>
      <c r="AC94" s="334">
        <v>0.981927710843373</v>
      </c>
      <c r="AD94" s="268">
        <v>0.975961538461538</v>
      </c>
      <c r="AE94" s="295">
        <v>0.00596617238183506</v>
      </c>
      <c r="AF94" s="272"/>
      <c r="AG94" s="274"/>
    </row>
    <row r="95" spans="1:33">
      <c r="A95" s="315" t="s">
        <v>25</v>
      </c>
      <c r="B95" s="293" t="s">
        <v>3283</v>
      </c>
      <c r="C95" s="293" t="s">
        <v>133</v>
      </c>
      <c r="D95" s="293" t="s">
        <v>134</v>
      </c>
      <c r="E95" s="266">
        <v>90</v>
      </c>
      <c r="F95" s="266">
        <v>85</v>
      </c>
      <c r="G95" s="264">
        <v>91</v>
      </c>
      <c r="H95" s="264">
        <v>91</v>
      </c>
      <c r="I95" s="264">
        <v>89</v>
      </c>
      <c r="J95" s="264">
        <v>85</v>
      </c>
      <c r="K95" s="294">
        <v>0.9</v>
      </c>
      <c r="L95" s="267">
        <v>0.944444444444444</v>
      </c>
      <c r="M95" s="267">
        <v>1</v>
      </c>
      <c r="N95" s="267">
        <v>0.955056179775281</v>
      </c>
      <c r="O95" s="332">
        <v>90</v>
      </c>
      <c r="P95" s="266">
        <v>80</v>
      </c>
      <c r="Q95" s="266">
        <v>80</v>
      </c>
      <c r="R95" s="264">
        <v>90</v>
      </c>
      <c r="S95" s="264">
        <v>83</v>
      </c>
      <c r="T95" s="267">
        <v>0.888888888888889</v>
      </c>
      <c r="U95" s="267">
        <v>0.888888888888889</v>
      </c>
      <c r="V95" s="268">
        <v>0.989010989010989</v>
      </c>
      <c r="W95" s="268">
        <v>0.932584269662921</v>
      </c>
      <c r="X95" s="295">
        <v>-0.1001221001221</v>
      </c>
      <c r="Y95" s="271">
        <v>587</v>
      </c>
      <c r="Z95" s="333">
        <v>532</v>
      </c>
      <c r="AA95" s="333">
        <v>581</v>
      </c>
      <c r="AB95" s="333">
        <v>553</v>
      </c>
      <c r="AC95" s="334">
        <v>0.906303236797274</v>
      </c>
      <c r="AD95" s="268">
        <v>0.951807228915663</v>
      </c>
      <c r="AE95" s="295">
        <v>-0.0455039921183883</v>
      </c>
      <c r="AF95" s="272"/>
      <c r="AG95" s="274"/>
    </row>
    <row r="96" spans="1:33">
      <c r="A96" s="315" t="s">
        <v>25</v>
      </c>
      <c r="B96" s="293" t="s">
        <v>3283</v>
      </c>
      <c r="C96" s="293" t="s">
        <v>186</v>
      </c>
      <c r="D96" s="293" t="s">
        <v>187</v>
      </c>
      <c r="E96" s="266">
        <v>55</v>
      </c>
      <c r="F96" s="266">
        <v>53</v>
      </c>
      <c r="G96" s="264">
        <v>52</v>
      </c>
      <c r="H96" s="264">
        <v>3</v>
      </c>
      <c r="I96" s="264">
        <v>0</v>
      </c>
      <c r="J96" s="264">
        <v>0</v>
      </c>
      <c r="K96" s="294">
        <v>0.9</v>
      </c>
      <c r="L96" s="267">
        <v>0.963636363636364</v>
      </c>
      <c r="M96" s="267">
        <v>0.0576923076923077</v>
      </c>
      <c r="N96" s="267">
        <v>0</v>
      </c>
      <c r="O96" s="332">
        <v>55</v>
      </c>
      <c r="P96" s="266">
        <v>52</v>
      </c>
      <c r="Q96" s="266">
        <v>52</v>
      </c>
      <c r="R96" s="264">
        <v>3</v>
      </c>
      <c r="S96" s="264">
        <v>0</v>
      </c>
      <c r="T96" s="267">
        <v>0.945454545454545</v>
      </c>
      <c r="U96" s="267">
        <v>0.945454545454545</v>
      </c>
      <c r="V96" s="268">
        <v>0.0576923076923077</v>
      </c>
      <c r="W96" s="268">
        <v>0</v>
      </c>
      <c r="X96" s="295">
        <v>0.887762237762238</v>
      </c>
      <c r="Y96" s="271">
        <v>107</v>
      </c>
      <c r="Z96" s="333">
        <v>55</v>
      </c>
      <c r="AA96" s="333">
        <v>0</v>
      </c>
      <c r="AB96" s="333">
        <v>0</v>
      </c>
      <c r="AC96" s="334">
        <v>0.514018691588785</v>
      </c>
      <c r="AD96" s="268">
        <v>0</v>
      </c>
      <c r="AE96" s="295">
        <v>0.514018691588785</v>
      </c>
      <c r="AF96" s="272"/>
      <c r="AG96" s="274"/>
    </row>
    <row r="97" spans="1:33">
      <c r="A97" s="315" t="s">
        <v>25</v>
      </c>
      <c r="B97" s="293" t="s">
        <v>3292</v>
      </c>
      <c r="C97" s="293" t="s">
        <v>3293</v>
      </c>
      <c r="D97" s="293" t="s">
        <v>3294</v>
      </c>
      <c r="E97" s="266">
        <v>0</v>
      </c>
      <c r="F97" s="266">
        <v>0</v>
      </c>
      <c r="G97" s="264">
        <v>0</v>
      </c>
      <c r="H97" s="264">
        <v>0</v>
      </c>
      <c r="I97" s="264">
        <v>0</v>
      </c>
      <c r="J97" s="264">
        <v>0</v>
      </c>
      <c r="K97" s="294">
        <v>0.9</v>
      </c>
      <c r="L97" s="267">
        <v>0</v>
      </c>
      <c r="M97" s="267">
        <v>0</v>
      </c>
      <c r="N97" s="267">
        <v>0</v>
      </c>
      <c r="O97" s="332">
        <v>0</v>
      </c>
      <c r="P97" s="266">
        <v>0</v>
      </c>
      <c r="Q97" s="266">
        <v>0</v>
      </c>
      <c r="R97" s="264">
        <v>0</v>
      </c>
      <c r="S97" s="264">
        <v>0</v>
      </c>
      <c r="T97" s="267">
        <v>0</v>
      </c>
      <c r="U97" s="267">
        <v>0</v>
      </c>
      <c r="V97" s="268">
        <v>0</v>
      </c>
      <c r="W97" s="268">
        <v>0</v>
      </c>
      <c r="X97" s="295">
        <v>0</v>
      </c>
      <c r="Y97" s="271">
        <v>0</v>
      </c>
      <c r="Z97" s="333">
        <v>0</v>
      </c>
      <c r="AA97" s="333">
        <v>0</v>
      </c>
      <c r="AB97" s="333">
        <v>0</v>
      </c>
      <c r="AC97" s="334">
        <v>0</v>
      </c>
      <c r="AD97" s="268">
        <v>0</v>
      </c>
      <c r="AE97" s="295">
        <v>0</v>
      </c>
      <c r="AF97" s="272"/>
      <c r="AG97" s="274"/>
    </row>
    <row r="98" spans="1:33">
      <c r="A98" s="315" t="s">
        <v>25</v>
      </c>
      <c r="B98" s="293" t="s">
        <v>3292</v>
      </c>
      <c r="C98" s="293" t="s">
        <v>3295</v>
      </c>
      <c r="D98" s="293" t="s">
        <v>3296</v>
      </c>
      <c r="E98" s="266">
        <v>0</v>
      </c>
      <c r="F98" s="266">
        <v>0</v>
      </c>
      <c r="G98" s="264">
        <v>0</v>
      </c>
      <c r="H98" s="264">
        <v>0</v>
      </c>
      <c r="I98" s="264">
        <v>0</v>
      </c>
      <c r="J98" s="264">
        <v>0</v>
      </c>
      <c r="K98" s="294">
        <v>0.9</v>
      </c>
      <c r="L98" s="267">
        <v>0</v>
      </c>
      <c r="M98" s="267">
        <v>0</v>
      </c>
      <c r="N98" s="267">
        <v>0</v>
      </c>
      <c r="O98" s="332">
        <v>0</v>
      </c>
      <c r="P98" s="266">
        <v>0</v>
      </c>
      <c r="Q98" s="266">
        <v>0</v>
      </c>
      <c r="R98" s="264">
        <v>0</v>
      </c>
      <c r="S98" s="264">
        <v>0</v>
      </c>
      <c r="T98" s="267">
        <v>0</v>
      </c>
      <c r="U98" s="267">
        <v>0</v>
      </c>
      <c r="V98" s="268">
        <v>0</v>
      </c>
      <c r="W98" s="268">
        <v>0</v>
      </c>
      <c r="X98" s="295">
        <v>0</v>
      </c>
      <c r="Y98" s="271">
        <v>0</v>
      </c>
      <c r="Z98" s="333">
        <v>0</v>
      </c>
      <c r="AA98" s="333">
        <v>0</v>
      </c>
      <c r="AB98" s="333">
        <v>0</v>
      </c>
      <c r="AC98" s="334">
        <v>0</v>
      </c>
      <c r="AD98" s="268">
        <v>0</v>
      </c>
      <c r="AE98" s="295">
        <v>0</v>
      </c>
      <c r="AF98" s="272"/>
      <c r="AG98" s="274"/>
    </row>
    <row r="99" spans="1:33">
      <c r="A99" s="315" t="s">
        <v>25</v>
      </c>
      <c r="B99" s="293" t="s">
        <v>3292</v>
      </c>
      <c r="C99" s="293" t="s">
        <v>3297</v>
      </c>
      <c r="D99" s="293" t="s">
        <v>3298</v>
      </c>
      <c r="E99" s="266">
        <v>0</v>
      </c>
      <c r="F99" s="266">
        <v>0</v>
      </c>
      <c r="G99" s="264">
        <v>0</v>
      </c>
      <c r="H99" s="264">
        <v>0</v>
      </c>
      <c r="I99" s="264">
        <v>0</v>
      </c>
      <c r="J99" s="264">
        <v>0</v>
      </c>
      <c r="K99" s="294">
        <v>0.9</v>
      </c>
      <c r="L99" s="267">
        <v>0</v>
      </c>
      <c r="M99" s="267">
        <v>0</v>
      </c>
      <c r="N99" s="267">
        <v>0</v>
      </c>
      <c r="O99" s="332">
        <v>0</v>
      </c>
      <c r="P99" s="266">
        <v>0</v>
      </c>
      <c r="Q99" s="266">
        <v>0</v>
      </c>
      <c r="R99" s="264">
        <v>0</v>
      </c>
      <c r="S99" s="264">
        <v>0</v>
      </c>
      <c r="T99" s="267">
        <v>0</v>
      </c>
      <c r="U99" s="267">
        <v>0</v>
      </c>
      <c r="V99" s="268">
        <v>0</v>
      </c>
      <c r="W99" s="268">
        <v>0</v>
      </c>
      <c r="X99" s="295">
        <v>0</v>
      </c>
      <c r="Y99" s="271">
        <v>0</v>
      </c>
      <c r="Z99" s="333">
        <v>0</v>
      </c>
      <c r="AA99" s="333">
        <v>0</v>
      </c>
      <c r="AB99" s="333">
        <v>0</v>
      </c>
      <c r="AC99" s="334">
        <v>0</v>
      </c>
      <c r="AD99" s="268">
        <v>0</v>
      </c>
      <c r="AE99" s="295">
        <v>0</v>
      </c>
      <c r="AF99" s="272"/>
      <c r="AG99" s="274"/>
    </row>
    <row r="100" spans="1:33">
      <c r="A100" s="315" t="s">
        <v>25</v>
      </c>
      <c r="B100" s="293" t="s">
        <v>3292</v>
      </c>
      <c r="C100" s="293" t="s">
        <v>3299</v>
      </c>
      <c r="D100" s="293" t="s">
        <v>3300</v>
      </c>
      <c r="E100" s="266">
        <v>0</v>
      </c>
      <c r="F100" s="266">
        <v>0</v>
      </c>
      <c r="G100" s="264">
        <v>0</v>
      </c>
      <c r="H100" s="264">
        <v>0</v>
      </c>
      <c r="I100" s="264">
        <v>0</v>
      </c>
      <c r="J100" s="264">
        <v>0</v>
      </c>
      <c r="K100" s="294">
        <v>0.9</v>
      </c>
      <c r="L100" s="267">
        <v>0</v>
      </c>
      <c r="M100" s="267">
        <v>0</v>
      </c>
      <c r="N100" s="267">
        <v>0</v>
      </c>
      <c r="O100" s="332">
        <v>0</v>
      </c>
      <c r="P100" s="266">
        <v>0</v>
      </c>
      <c r="Q100" s="266">
        <v>0</v>
      </c>
      <c r="R100" s="264">
        <v>0</v>
      </c>
      <c r="S100" s="264">
        <v>0</v>
      </c>
      <c r="T100" s="267">
        <v>0</v>
      </c>
      <c r="U100" s="267">
        <v>0</v>
      </c>
      <c r="V100" s="268">
        <v>0</v>
      </c>
      <c r="W100" s="268">
        <v>0</v>
      </c>
      <c r="X100" s="295">
        <v>0</v>
      </c>
      <c r="Y100" s="271">
        <v>0</v>
      </c>
      <c r="Z100" s="333">
        <v>0</v>
      </c>
      <c r="AA100" s="333">
        <v>0</v>
      </c>
      <c r="AB100" s="333">
        <v>0</v>
      </c>
      <c r="AC100" s="334">
        <v>0</v>
      </c>
      <c r="AD100" s="268">
        <v>0</v>
      </c>
      <c r="AE100" s="295">
        <v>0</v>
      </c>
      <c r="AF100" s="272"/>
      <c r="AG100" s="274"/>
    </row>
    <row r="101" spans="1:33">
      <c r="A101" s="315" t="s">
        <v>25</v>
      </c>
      <c r="B101" s="293" t="s">
        <v>3292</v>
      </c>
      <c r="C101" s="293" t="s">
        <v>146</v>
      </c>
      <c r="D101" s="293" t="s">
        <v>147</v>
      </c>
      <c r="E101" s="266">
        <v>0</v>
      </c>
      <c r="F101" s="266">
        <v>0</v>
      </c>
      <c r="G101" s="264">
        <v>0</v>
      </c>
      <c r="H101" s="264">
        <v>0</v>
      </c>
      <c r="I101" s="264">
        <v>0</v>
      </c>
      <c r="J101" s="264">
        <v>0</v>
      </c>
      <c r="K101" s="294">
        <v>0.9</v>
      </c>
      <c r="L101" s="267">
        <v>0</v>
      </c>
      <c r="M101" s="267">
        <v>0</v>
      </c>
      <c r="N101" s="267">
        <v>0</v>
      </c>
      <c r="O101" s="332">
        <v>0</v>
      </c>
      <c r="P101" s="266">
        <v>0</v>
      </c>
      <c r="Q101" s="266">
        <v>0</v>
      </c>
      <c r="R101" s="264">
        <v>0</v>
      </c>
      <c r="S101" s="264">
        <v>0</v>
      </c>
      <c r="T101" s="267">
        <v>0</v>
      </c>
      <c r="U101" s="267">
        <v>0</v>
      </c>
      <c r="V101" s="268">
        <v>0</v>
      </c>
      <c r="W101" s="268">
        <v>0</v>
      </c>
      <c r="X101" s="295">
        <v>0</v>
      </c>
      <c r="Y101" s="271">
        <v>0</v>
      </c>
      <c r="Z101" s="333">
        <v>0</v>
      </c>
      <c r="AA101" s="333">
        <v>0</v>
      </c>
      <c r="AB101" s="333">
        <v>0</v>
      </c>
      <c r="AC101" s="334">
        <v>0</v>
      </c>
      <c r="AD101" s="268">
        <v>0</v>
      </c>
      <c r="AE101" s="295">
        <v>0</v>
      </c>
      <c r="AF101" s="272"/>
      <c r="AG101" s="274"/>
    </row>
    <row r="102" spans="1:33">
      <c r="A102" s="315" t="s">
        <v>25</v>
      </c>
      <c r="B102" s="293" t="s">
        <v>3292</v>
      </c>
      <c r="C102" s="293" t="s">
        <v>142</v>
      </c>
      <c r="D102" s="293" t="s">
        <v>143</v>
      </c>
      <c r="E102" s="266">
        <v>76</v>
      </c>
      <c r="F102" s="266">
        <v>74</v>
      </c>
      <c r="G102" s="264">
        <v>78</v>
      </c>
      <c r="H102" s="264">
        <v>76</v>
      </c>
      <c r="I102" s="264">
        <v>77</v>
      </c>
      <c r="J102" s="264">
        <v>76</v>
      </c>
      <c r="K102" s="294">
        <v>0.9</v>
      </c>
      <c r="L102" s="267">
        <v>0.973684210526316</v>
      </c>
      <c r="M102" s="267">
        <v>0.974358974358974</v>
      </c>
      <c r="N102" s="267">
        <v>0.987012987012987</v>
      </c>
      <c r="O102" s="332">
        <v>76</v>
      </c>
      <c r="P102" s="266">
        <v>64</v>
      </c>
      <c r="Q102" s="266">
        <v>64</v>
      </c>
      <c r="R102" s="264">
        <v>66</v>
      </c>
      <c r="S102" s="264">
        <v>63</v>
      </c>
      <c r="T102" s="267">
        <v>0.842105263157895</v>
      </c>
      <c r="U102" s="267">
        <v>0.842105263157895</v>
      </c>
      <c r="V102" s="268">
        <v>0.846153846153846</v>
      </c>
      <c r="W102" s="268">
        <v>0.818181818181818</v>
      </c>
      <c r="X102" s="295">
        <v>-0.00404858299595146</v>
      </c>
      <c r="Y102" s="271">
        <v>501</v>
      </c>
      <c r="Z102" s="333">
        <v>427</v>
      </c>
      <c r="AA102" s="333">
        <v>495</v>
      </c>
      <c r="AB102" s="333">
        <v>453</v>
      </c>
      <c r="AC102" s="334">
        <v>0.852295409181637</v>
      </c>
      <c r="AD102" s="268">
        <v>0.915151515151515</v>
      </c>
      <c r="AE102" s="295">
        <v>-0.0628561059698785</v>
      </c>
      <c r="AF102" s="272"/>
      <c r="AG102" s="274"/>
    </row>
    <row r="103" spans="1:33">
      <c r="A103" s="315" t="s">
        <v>25</v>
      </c>
      <c r="B103" s="293" t="s">
        <v>3292</v>
      </c>
      <c r="C103" s="293" t="s">
        <v>148</v>
      </c>
      <c r="D103" s="293" t="s">
        <v>149</v>
      </c>
      <c r="E103" s="266">
        <v>88</v>
      </c>
      <c r="F103" s="266">
        <v>88</v>
      </c>
      <c r="G103" s="264">
        <v>91</v>
      </c>
      <c r="H103" s="264">
        <v>91</v>
      </c>
      <c r="I103" s="264">
        <v>87</v>
      </c>
      <c r="J103" s="264">
        <v>87</v>
      </c>
      <c r="K103" s="294">
        <v>0.9</v>
      </c>
      <c r="L103" s="267">
        <v>1</v>
      </c>
      <c r="M103" s="267">
        <v>1</v>
      </c>
      <c r="N103" s="267">
        <v>1</v>
      </c>
      <c r="O103" s="332">
        <v>88</v>
      </c>
      <c r="P103" s="266">
        <v>85</v>
      </c>
      <c r="Q103" s="266">
        <v>85</v>
      </c>
      <c r="R103" s="264">
        <v>88</v>
      </c>
      <c r="S103" s="264">
        <v>83</v>
      </c>
      <c r="T103" s="267">
        <v>0.965909090909091</v>
      </c>
      <c r="U103" s="267">
        <v>0.965909090909091</v>
      </c>
      <c r="V103" s="268">
        <v>0.967032967032967</v>
      </c>
      <c r="W103" s="268">
        <v>0.954022988505747</v>
      </c>
      <c r="X103" s="295">
        <v>-0.0011238761238761</v>
      </c>
      <c r="Y103" s="271">
        <v>583</v>
      </c>
      <c r="Z103" s="333">
        <v>560</v>
      </c>
      <c r="AA103" s="333">
        <v>588</v>
      </c>
      <c r="AB103" s="333">
        <v>556</v>
      </c>
      <c r="AC103" s="334">
        <v>0.960548885077187</v>
      </c>
      <c r="AD103" s="268">
        <v>0.945578231292517</v>
      </c>
      <c r="AE103" s="295">
        <v>0.0149706537846699</v>
      </c>
      <c r="AF103" s="272"/>
      <c r="AG103" s="274"/>
    </row>
    <row r="104" spans="1:33">
      <c r="A104" s="315" t="s">
        <v>25</v>
      </c>
      <c r="B104" s="293" t="s">
        <v>3292</v>
      </c>
      <c r="C104" s="293" t="s">
        <v>184</v>
      </c>
      <c r="D104" s="293" t="s">
        <v>185</v>
      </c>
      <c r="E104" s="266">
        <v>89</v>
      </c>
      <c r="F104" s="266">
        <v>88</v>
      </c>
      <c r="G104" s="264">
        <v>88</v>
      </c>
      <c r="H104" s="264">
        <v>85</v>
      </c>
      <c r="I104" s="264">
        <v>86</v>
      </c>
      <c r="J104" s="264">
        <v>81</v>
      </c>
      <c r="K104" s="294">
        <v>0.9</v>
      </c>
      <c r="L104" s="267">
        <v>0.98876404494382</v>
      </c>
      <c r="M104" s="267">
        <v>0.965909090909091</v>
      </c>
      <c r="N104" s="267">
        <v>0.941860465116279</v>
      </c>
      <c r="O104" s="332">
        <v>89</v>
      </c>
      <c r="P104" s="266">
        <v>87</v>
      </c>
      <c r="Q104" s="266">
        <v>87</v>
      </c>
      <c r="R104" s="264">
        <v>85</v>
      </c>
      <c r="S104" s="264">
        <v>81</v>
      </c>
      <c r="T104" s="267">
        <v>0.97752808988764</v>
      </c>
      <c r="U104" s="267">
        <v>0.97752808988764</v>
      </c>
      <c r="V104" s="268">
        <v>0.965909090909091</v>
      </c>
      <c r="W104" s="268">
        <v>0.941860465116279</v>
      </c>
      <c r="X104" s="295">
        <v>0.0116189989785495</v>
      </c>
      <c r="Y104" s="271">
        <v>577</v>
      </c>
      <c r="Z104" s="333">
        <v>546</v>
      </c>
      <c r="AA104" s="333">
        <v>577</v>
      </c>
      <c r="AB104" s="333">
        <v>549</v>
      </c>
      <c r="AC104" s="334">
        <v>0.946273830155979</v>
      </c>
      <c r="AD104" s="268">
        <v>0.951473136915078</v>
      </c>
      <c r="AE104" s="295">
        <v>-0.00519930675909874</v>
      </c>
      <c r="AF104" s="272"/>
      <c r="AG104" s="274"/>
    </row>
    <row r="105" spans="1:33">
      <c r="A105" s="315" t="s">
        <v>25</v>
      </c>
      <c r="B105" s="293" t="s">
        <v>3292</v>
      </c>
      <c r="C105" s="293" t="s">
        <v>152</v>
      </c>
      <c r="D105" s="293" t="s">
        <v>153</v>
      </c>
      <c r="E105" s="266">
        <v>147</v>
      </c>
      <c r="F105" s="266">
        <v>137</v>
      </c>
      <c r="G105" s="264">
        <v>154</v>
      </c>
      <c r="H105" s="264">
        <v>150</v>
      </c>
      <c r="I105" s="264">
        <v>157</v>
      </c>
      <c r="J105" s="264">
        <v>156</v>
      </c>
      <c r="K105" s="294">
        <v>0.9</v>
      </c>
      <c r="L105" s="267">
        <v>0.931972789115646</v>
      </c>
      <c r="M105" s="267">
        <v>0.974025974025974</v>
      </c>
      <c r="N105" s="267">
        <v>0.993630573248408</v>
      </c>
      <c r="O105" s="332">
        <v>147</v>
      </c>
      <c r="P105" s="266">
        <v>137</v>
      </c>
      <c r="Q105" s="266">
        <v>137</v>
      </c>
      <c r="R105" s="264">
        <v>148</v>
      </c>
      <c r="S105" s="264">
        <v>153</v>
      </c>
      <c r="T105" s="267">
        <v>0.931972789115646</v>
      </c>
      <c r="U105" s="267">
        <v>0.931972789115646</v>
      </c>
      <c r="V105" s="268">
        <v>0.961038961038961</v>
      </c>
      <c r="W105" s="268">
        <v>0.974522292993631</v>
      </c>
      <c r="X105" s="295">
        <v>-0.0290661719233147</v>
      </c>
      <c r="Y105" s="271">
        <v>1057</v>
      </c>
      <c r="Z105" s="333">
        <v>995</v>
      </c>
      <c r="AA105" s="333">
        <v>996</v>
      </c>
      <c r="AB105" s="333">
        <v>925</v>
      </c>
      <c r="AC105" s="334">
        <v>0.941343424787133</v>
      </c>
      <c r="AD105" s="268">
        <v>0.928714859437751</v>
      </c>
      <c r="AE105" s="295">
        <v>0.0126285653493824</v>
      </c>
      <c r="AF105" s="272"/>
      <c r="AG105" s="274"/>
    </row>
    <row r="106" spans="1:33">
      <c r="A106" s="315" t="s">
        <v>25</v>
      </c>
      <c r="B106" s="293" t="s">
        <v>3292</v>
      </c>
      <c r="C106" s="293" t="s">
        <v>154</v>
      </c>
      <c r="D106" s="293" t="s">
        <v>155</v>
      </c>
      <c r="E106" s="266">
        <v>69</v>
      </c>
      <c r="F106" s="266">
        <v>69</v>
      </c>
      <c r="G106" s="264">
        <v>70</v>
      </c>
      <c r="H106" s="264">
        <v>67</v>
      </c>
      <c r="I106" s="264">
        <v>66</v>
      </c>
      <c r="J106" s="264">
        <v>65</v>
      </c>
      <c r="K106" s="294">
        <v>0.9</v>
      </c>
      <c r="L106" s="267">
        <v>1</v>
      </c>
      <c r="M106" s="267">
        <v>0.957142857142857</v>
      </c>
      <c r="N106" s="267">
        <v>0.984848484848485</v>
      </c>
      <c r="O106" s="332">
        <v>69</v>
      </c>
      <c r="P106" s="266">
        <v>67</v>
      </c>
      <c r="Q106" s="266">
        <v>67</v>
      </c>
      <c r="R106" s="264">
        <v>65</v>
      </c>
      <c r="S106" s="264">
        <v>63</v>
      </c>
      <c r="T106" s="267">
        <v>0.971014492753623</v>
      </c>
      <c r="U106" s="267">
        <v>0.971014492753623</v>
      </c>
      <c r="V106" s="268">
        <v>0.928571428571429</v>
      </c>
      <c r="W106" s="268">
        <v>0.954545454545455</v>
      </c>
      <c r="X106" s="295">
        <v>0.0424430641821946</v>
      </c>
      <c r="Y106" s="271">
        <v>431</v>
      </c>
      <c r="Z106" s="333">
        <v>401</v>
      </c>
      <c r="AA106" s="333">
        <v>459</v>
      </c>
      <c r="AB106" s="333">
        <v>426</v>
      </c>
      <c r="AC106" s="334">
        <v>0.930394431554524</v>
      </c>
      <c r="AD106" s="268">
        <v>0.928104575163399</v>
      </c>
      <c r="AE106" s="295">
        <v>0.00228985639112567</v>
      </c>
      <c r="AF106" s="272"/>
      <c r="AG106" s="274"/>
    </row>
    <row r="107" spans="1:33">
      <c r="A107" s="315" t="s">
        <v>25</v>
      </c>
      <c r="B107" s="293" t="s">
        <v>3292</v>
      </c>
      <c r="C107" s="293" t="s">
        <v>150</v>
      </c>
      <c r="D107" s="293" t="s">
        <v>151</v>
      </c>
      <c r="E107" s="266">
        <v>123</v>
      </c>
      <c r="F107" s="266">
        <v>119</v>
      </c>
      <c r="G107" s="264">
        <v>127</v>
      </c>
      <c r="H107" s="264">
        <v>119</v>
      </c>
      <c r="I107" s="264">
        <v>123</v>
      </c>
      <c r="J107" s="264">
        <v>120</v>
      </c>
      <c r="K107" s="294">
        <v>0.9</v>
      </c>
      <c r="L107" s="267">
        <v>0.967479674796748</v>
      </c>
      <c r="M107" s="267">
        <v>0.937007874015748</v>
      </c>
      <c r="N107" s="267">
        <v>0.975609756097561</v>
      </c>
      <c r="O107" s="332">
        <v>123</v>
      </c>
      <c r="P107" s="266">
        <v>118</v>
      </c>
      <c r="Q107" s="266">
        <v>118</v>
      </c>
      <c r="R107" s="264">
        <v>118</v>
      </c>
      <c r="S107" s="264">
        <v>118</v>
      </c>
      <c r="T107" s="267">
        <v>0.959349593495935</v>
      </c>
      <c r="U107" s="267">
        <v>0.959349593495935</v>
      </c>
      <c r="V107" s="268">
        <v>0.929133858267717</v>
      </c>
      <c r="W107" s="268">
        <v>0.959349593495935</v>
      </c>
      <c r="X107" s="295">
        <v>0.0302157352282184</v>
      </c>
      <c r="Y107" s="271">
        <v>807</v>
      </c>
      <c r="Z107" s="333">
        <v>763</v>
      </c>
      <c r="AA107" s="333">
        <v>787</v>
      </c>
      <c r="AB107" s="333">
        <v>730</v>
      </c>
      <c r="AC107" s="334">
        <v>0.9454770755886</v>
      </c>
      <c r="AD107" s="268">
        <v>0.927573062261754</v>
      </c>
      <c r="AE107" s="295">
        <v>0.0179040133268462</v>
      </c>
      <c r="AF107" s="272"/>
      <c r="AG107" s="274"/>
    </row>
    <row r="108" spans="1:33">
      <c r="A108" s="315" t="s">
        <v>25</v>
      </c>
      <c r="B108" s="293" t="s">
        <v>3292</v>
      </c>
      <c r="C108" s="293" t="s">
        <v>144</v>
      </c>
      <c r="D108" s="293" t="s">
        <v>145</v>
      </c>
      <c r="E108" s="266">
        <v>57</v>
      </c>
      <c r="F108" s="266">
        <v>56</v>
      </c>
      <c r="G108" s="264">
        <v>61</v>
      </c>
      <c r="H108" s="264">
        <v>61</v>
      </c>
      <c r="I108" s="264">
        <v>57</v>
      </c>
      <c r="J108" s="264">
        <v>57</v>
      </c>
      <c r="K108" s="294">
        <v>0.9</v>
      </c>
      <c r="L108" s="267">
        <v>0.982456140350877</v>
      </c>
      <c r="M108" s="267">
        <v>1</v>
      </c>
      <c r="N108" s="267">
        <v>1</v>
      </c>
      <c r="O108" s="332">
        <v>57</v>
      </c>
      <c r="P108" s="266">
        <v>54</v>
      </c>
      <c r="Q108" s="266">
        <v>54</v>
      </c>
      <c r="R108" s="264">
        <v>60</v>
      </c>
      <c r="S108" s="264">
        <v>57</v>
      </c>
      <c r="T108" s="267">
        <v>0.947368421052632</v>
      </c>
      <c r="U108" s="267">
        <v>0.947368421052632</v>
      </c>
      <c r="V108" s="268">
        <v>0.983606557377049</v>
      </c>
      <c r="W108" s="268">
        <v>1</v>
      </c>
      <c r="X108" s="295">
        <v>-0.0362381363244176</v>
      </c>
      <c r="Y108" s="271">
        <v>387</v>
      </c>
      <c r="Z108" s="333">
        <v>372</v>
      </c>
      <c r="AA108" s="333">
        <v>394</v>
      </c>
      <c r="AB108" s="333">
        <v>357</v>
      </c>
      <c r="AC108" s="334">
        <v>0.961240310077519</v>
      </c>
      <c r="AD108" s="268">
        <v>0.906091370558376</v>
      </c>
      <c r="AE108" s="295">
        <v>0.0551489395191438</v>
      </c>
      <c r="AF108" s="272"/>
      <c r="AG108" s="274"/>
    </row>
    <row r="109" spans="1:33">
      <c r="A109" s="315" t="s">
        <v>25</v>
      </c>
      <c r="B109" s="293" t="s">
        <v>3301</v>
      </c>
      <c r="C109" s="293" t="s">
        <v>3302</v>
      </c>
      <c r="D109" s="293" t="s">
        <v>3303</v>
      </c>
      <c r="E109" s="266">
        <v>0</v>
      </c>
      <c r="F109" s="266">
        <v>0</v>
      </c>
      <c r="G109" s="264">
        <v>0</v>
      </c>
      <c r="H109" s="264">
        <v>0</v>
      </c>
      <c r="I109" s="264">
        <v>0</v>
      </c>
      <c r="J109" s="264">
        <v>0</v>
      </c>
      <c r="K109" s="294">
        <v>0.9</v>
      </c>
      <c r="L109" s="267">
        <v>0</v>
      </c>
      <c r="M109" s="267">
        <v>0</v>
      </c>
      <c r="N109" s="267">
        <v>0</v>
      </c>
      <c r="O109" s="332">
        <v>0</v>
      </c>
      <c r="P109" s="266">
        <v>0</v>
      </c>
      <c r="Q109" s="266">
        <v>0</v>
      </c>
      <c r="R109" s="264">
        <v>0</v>
      </c>
      <c r="S109" s="264">
        <v>0</v>
      </c>
      <c r="T109" s="267">
        <v>0</v>
      </c>
      <c r="U109" s="267">
        <v>0</v>
      </c>
      <c r="V109" s="268">
        <v>0</v>
      </c>
      <c r="W109" s="268">
        <v>0</v>
      </c>
      <c r="X109" s="295">
        <v>0</v>
      </c>
      <c r="Y109" s="271">
        <v>0</v>
      </c>
      <c r="Z109" s="333">
        <v>0</v>
      </c>
      <c r="AA109" s="333">
        <v>0</v>
      </c>
      <c r="AB109" s="333">
        <v>0</v>
      </c>
      <c r="AC109" s="334">
        <v>0</v>
      </c>
      <c r="AD109" s="268">
        <v>0</v>
      </c>
      <c r="AE109" s="295">
        <v>0</v>
      </c>
      <c r="AF109" s="272"/>
      <c r="AG109" s="274"/>
    </row>
    <row r="110" spans="1:33">
      <c r="A110" s="315" t="s">
        <v>25</v>
      </c>
      <c r="B110" s="293" t="s">
        <v>3301</v>
      </c>
      <c r="C110" s="293" t="s">
        <v>3304</v>
      </c>
      <c r="D110" s="293" t="s">
        <v>3305</v>
      </c>
      <c r="E110" s="266">
        <v>0</v>
      </c>
      <c r="F110" s="266">
        <v>0</v>
      </c>
      <c r="G110" s="264">
        <v>0</v>
      </c>
      <c r="H110" s="264">
        <v>0</v>
      </c>
      <c r="I110" s="264">
        <v>0</v>
      </c>
      <c r="J110" s="264">
        <v>0</v>
      </c>
      <c r="K110" s="294">
        <v>0.9</v>
      </c>
      <c r="L110" s="267">
        <v>0</v>
      </c>
      <c r="M110" s="267">
        <v>0</v>
      </c>
      <c r="N110" s="267">
        <v>0</v>
      </c>
      <c r="O110" s="332">
        <v>0</v>
      </c>
      <c r="P110" s="266">
        <v>0</v>
      </c>
      <c r="Q110" s="266">
        <v>0</v>
      </c>
      <c r="R110" s="264">
        <v>0</v>
      </c>
      <c r="S110" s="264">
        <v>0</v>
      </c>
      <c r="T110" s="267">
        <v>0</v>
      </c>
      <c r="U110" s="267">
        <v>0</v>
      </c>
      <c r="V110" s="268">
        <v>0</v>
      </c>
      <c r="W110" s="268">
        <v>0</v>
      </c>
      <c r="X110" s="295">
        <v>0</v>
      </c>
      <c r="Y110" s="271">
        <v>0</v>
      </c>
      <c r="Z110" s="333">
        <v>0</v>
      </c>
      <c r="AA110" s="333">
        <v>0</v>
      </c>
      <c r="AB110" s="333">
        <v>0</v>
      </c>
      <c r="AC110" s="334">
        <v>0</v>
      </c>
      <c r="AD110" s="268">
        <v>0</v>
      </c>
      <c r="AE110" s="295">
        <v>0</v>
      </c>
      <c r="AF110" s="272"/>
      <c r="AG110" s="274"/>
    </row>
    <row r="111" spans="1:33">
      <c r="A111" s="315" t="s">
        <v>25</v>
      </c>
      <c r="B111" s="293" t="s">
        <v>3301</v>
      </c>
      <c r="C111" s="293" t="s">
        <v>156</v>
      </c>
      <c r="D111" s="293" t="s">
        <v>157</v>
      </c>
      <c r="E111" s="266">
        <v>94</v>
      </c>
      <c r="F111" s="266">
        <v>91</v>
      </c>
      <c r="G111" s="264">
        <v>101</v>
      </c>
      <c r="H111" s="264">
        <v>96</v>
      </c>
      <c r="I111" s="264">
        <v>93</v>
      </c>
      <c r="J111" s="264">
        <v>89</v>
      </c>
      <c r="K111" s="294">
        <v>0.9</v>
      </c>
      <c r="L111" s="267">
        <v>0.968085106382979</v>
      </c>
      <c r="M111" s="267">
        <v>0.95049504950495</v>
      </c>
      <c r="N111" s="267">
        <v>0.956989247311828</v>
      </c>
      <c r="O111" s="332">
        <v>94</v>
      </c>
      <c r="P111" s="266">
        <v>89</v>
      </c>
      <c r="Q111" s="266">
        <v>89</v>
      </c>
      <c r="R111" s="264">
        <v>92</v>
      </c>
      <c r="S111" s="264">
        <v>87</v>
      </c>
      <c r="T111" s="267">
        <v>0.946808510638298</v>
      </c>
      <c r="U111" s="267">
        <v>0.946808510638298</v>
      </c>
      <c r="V111" s="268">
        <v>0.910891089108911</v>
      </c>
      <c r="W111" s="268">
        <v>0.935483870967742</v>
      </c>
      <c r="X111" s="295">
        <v>0.0359174215293869</v>
      </c>
      <c r="Y111" s="271">
        <v>628</v>
      </c>
      <c r="Z111" s="333">
        <v>560</v>
      </c>
      <c r="AA111" s="333">
        <v>628</v>
      </c>
      <c r="AB111" s="333">
        <v>518</v>
      </c>
      <c r="AC111" s="334">
        <v>0.89171974522293</v>
      </c>
      <c r="AD111" s="268">
        <v>0.82484076433121</v>
      </c>
      <c r="AE111" s="295">
        <v>0.0668789808917197</v>
      </c>
      <c r="AF111" s="272"/>
      <c r="AG111" s="274"/>
    </row>
    <row r="112" spans="1:33">
      <c r="A112" s="315" t="s">
        <v>25</v>
      </c>
      <c r="B112" s="293" t="s">
        <v>3301</v>
      </c>
      <c r="C112" s="293" t="s">
        <v>160</v>
      </c>
      <c r="D112" s="293" t="s">
        <v>161</v>
      </c>
      <c r="E112" s="266">
        <v>106</v>
      </c>
      <c r="F112" s="266">
        <v>100</v>
      </c>
      <c r="G112" s="264">
        <v>106</v>
      </c>
      <c r="H112" s="264">
        <v>101</v>
      </c>
      <c r="I112" s="264">
        <v>108</v>
      </c>
      <c r="J112" s="264">
        <v>105</v>
      </c>
      <c r="K112" s="294">
        <v>0.9</v>
      </c>
      <c r="L112" s="267">
        <v>0.943396226415094</v>
      </c>
      <c r="M112" s="267">
        <v>0.952830188679245</v>
      </c>
      <c r="N112" s="267">
        <v>0.972222222222222</v>
      </c>
      <c r="O112" s="332">
        <v>106</v>
      </c>
      <c r="P112" s="266">
        <v>97</v>
      </c>
      <c r="Q112" s="266">
        <v>97</v>
      </c>
      <c r="R112" s="264">
        <v>94</v>
      </c>
      <c r="S112" s="264">
        <v>101</v>
      </c>
      <c r="T112" s="267">
        <v>0.915094339622642</v>
      </c>
      <c r="U112" s="267">
        <v>0.915094339622642</v>
      </c>
      <c r="V112" s="268">
        <v>0.886792452830189</v>
      </c>
      <c r="W112" s="268">
        <v>0.935185185185185</v>
      </c>
      <c r="X112" s="295">
        <v>0.0283018867924528</v>
      </c>
      <c r="Y112" s="271">
        <v>713</v>
      </c>
      <c r="Z112" s="333">
        <v>644</v>
      </c>
      <c r="AA112" s="333">
        <v>707</v>
      </c>
      <c r="AB112" s="333">
        <v>637</v>
      </c>
      <c r="AC112" s="334">
        <v>0.903225806451613</v>
      </c>
      <c r="AD112" s="268">
        <v>0.900990099009901</v>
      </c>
      <c r="AE112" s="295">
        <v>0.00223570744171186</v>
      </c>
      <c r="AF112" s="272"/>
      <c r="AG112" s="274"/>
    </row>
    <row r="113" spans="1:33">
      <c r="A113" s="315" t="s">
        <v>25</v>
      </c>
      <c r="B113" s="293" t="s">
        <v>3301</v>
      </c>
      <c r="C113" s="293" t="s">
        <v>164</v>
      </c>
      <c r="D113" s="293" t="s">
        <v>165</v>
      </c>
      <c r="E113" s="266">
        <v>95</v>
      </c>
      <c r="F113" s="266">
        <v>86</v>
      </c>
      <c r="G113" s="264">
        <v>96</v>
      </c>
      <c r="H113" s="264">
        <v>89</v>
      </c>
      <c r="I113" s="264">
        <v>95</v>
      </c>
      <c r="J113" s="264">
        <v>90</v>
      </c>
      <c r="K113" s="294">
        <v>0.9</v>
      </c>
      <c r="L113" s="267">
        <v>0.905263157894737</v>
      </c>
      <c r="M113" s="267">
        <v>0.927083333333333</v>
      </c>
      <c r="N113" s="267">
        <v>0.947368421052632</v>
      </c>
      <c r="O113" s="332">
        <v>95</v>
      </c>
      <c r="P113" s="266">
        <v>79</v>
      </c>
      <c r="Q113" s="266">
        <v>79</v>
      </c>
      <c r="R113" s="264">
        <v>86</v>
      </c>
      <c r="S113" s="264">
        <v>84</v>
      </c>
      <c r="T113" s="267">
        <v>0.831578947368421</v>
      </c>
      <c r="U113" s="267">
        <v>0.831578947368421</v>
      </c>
      <c r="V113" s="268">
        <v>0.895833333333333</v>
      </c>
      <c r="W113" s="268">
        <v>0.884210526315789</v>
      </c>
      <c r="X113" s="295">
        <v>-0.0642543859649123</v>
      </c>
      <c r="Y113" s="271">
        <v>662</v>
      </c>
      <c r="Z113" s="333">
        <v>562</v>
      </c>
      <c r="AA113" s="333">
        <v>642</v>
      </c>
      <c r="AB113" s="333">
        <v>557</v>
      </c>
      <c r="AC113" s="334">
        <v>0.848942598187311</v>
      </c>
      <c r="AD113" s="268">
        <v>0.867601246105919</v>
      </c>
      <c r="AE113" s="295">
        <v>-0.0186586479186078</v>
      </c>
      <c r="AF113" s="272"/>
      <c r="AG113" s="274"/>
    </row>
    <row r="114" spans="1:33">
      <c r="A114" s="315" t="s">
        <v>25</v>
      </c>
      <c r="B114" s="293" t="s">
        <v>3301</v>
      </c>
      <c r="C114" s="293" t="s">
        <v>168</v>
      </c>
      <c r="D114" s="293" t="s">
        <v>169</v>
      </c>
      <c r="E114" s="266">
        <v>76</v>
      </c>
      <c r="F114" s="266">
        <v>73</v>
      </c>
      <c r="G114" s="264">
        <v>86</v>
      </c>
      <c r="H114" s="264">
        <v>84</v>
      </c>
      <c r="I114" s="264">
        <v>83</v>
      </c>
      <c r="J114" s="264">
        <v>80</v>
      </c>
      <c r="K114" s="294">
        <v>0.9</v>
      </c>
      <c r="L114" s="267">
        <v>0.960526315789474</v>
      </c>
      <c r="M114" s="267">
        <v>0.976744186046512</v>
      </c>
      <c r="N114" s="267">
        <v>0.963855421686747</v>
      </c>
      <c r="O114" s="332">
        <v>76</v>
      </c>
      <c r="P114" s="266">
        <v>73</v>
      </c>
      <c r="Q114" s="266">
        <v>73</v>
      </c>
      <c r="R114" s="264">
        <v>83</v>
      </c>
      <c r="S114" s="264">
        <v>80</v>
      </c>
      <c r="T114" s="267">
        <v>0.960526315789474</v>
      </c>
      <c r="U114" s="267">
        <v>0.960526315789474</v>
      </c>
      <c r="V114" s="268">
        <v>0.965116279069767</v>
      </c>
      <c r="W114" s="268">
        <v>0.963855421686747</v>
      </c>
      <c r="X114" s="295">
        <v>-0.00458996328029382</v>
      </c>
      <c r="Y114" s="271">
        <v>552</v>
      </c>
      <c r="Z114" s="333">
        <v>528</v>
      </c>
      <c r="AA114" s="333">
        <v>548</v>
      </c>
      <c r="AB114" s="333">
        <v>513</v>
      </c>
      <c r="AC114" s="334">
        <v>0.956521739130435</v>
      </c>
      <c r="AD114" s="268">
        <v>0.936131386861314</v>
      </c>
      <c r="AE114" s="295">
        <v>0.0203903522691209</v>
      </c>
      <c r="AF114" s="272"/>
      <c r="AG114" s="274"/>
    </row>
    <row r="115" spans="1:33">
      <c r="A115" s="315" t="s">
        <v>25</v>
      </c>
      <c r="B115" s="293" t="s">
        <v>3301</v>
      </c>
      <c r="C115" s="293" t="s">
        <v>158</v>
      </c>
      <c r="D115" s="293" t="s">
        <v>159</v>
      </c>
      <c r="E115" s="266">
        <v>126</v>
      </c>
      <c r="F115" s="266">
        <v>125</v>
      </c>
      <c r="G115" s="264">
        <v>131</v>
      </c>
      <c r="H115" s="264">
        <v>130</v>
      </c>
      <c r="I115" s="264">
        <v>127</v>
      </c>
      <c r="J115" s="264">
        <v>126</v>
      </c>
      <c r="K115" s="294">
        <v>0.9</v>
      </c>
      <c r="L115" s="267">
        <v>0.992063492063492</v>
      </c>
      <c r="M115" s="267">
        <v>0.99236641221374</v>
      </c>
      <c r="N115" s="267">
        <v>0.992125984251969</v>
      </c>
      <c r="O115" s="332">
        <v>126</v>
      </c>
      <c r="P115" s="266">
        <v>115</v>
      </c>
      <c r="Q115" s="266">
        <v>115</v>
      </c>
      <c r="R115" s="264">
        <v>126</v>
      </c>
      <c r="S115" s="264">
        <v>118</v>
      </c>
      <c r="T115" s="267">
        <v>0.912698412698413</v>
      </c>
      <c r="U115" s="267">
        <v>0.912698412698413</v>
      </c>
      <c r="V115" s="268">
        <v>0.961832061068702</v>
      </c>
      <c r="W115" s="268">
        <v>0.929133858267717</v>
      </c>
      <c r="X115" s="295">
        <v>-0.0491336483702897</v>
      </c>
      <c r="Y115" s="271">
        <v>902</v>
      </c>
      <c r="Z115" s="333">
        <v>847</v>
      </c>
      <c r="AA115" s="333">
        <v>908</v>
      </c>
      <c r="AB115" s="333">
        <v>849</v>
      </c>
      <c r="AC115" s="334">
        <v>0.939024390243902</v>
      </c>
      <c r="AD115" s="268">
        <v>0.935022026431718</v>
      </c>
      <c r="AE115" s="295">
        <v>0.00400236381218433</v>
      </c>
      <c r="AF115" s="272"/>
      <c r="AG115" s="274"/>
    </row>
    <row r="116" spans="1:33">
      <c r="A116" s="315" t="s">
        <v>25</v>
      </c>
      <c r="B116" s="293" t="s">
        <v>3301</v>
      </c>
      <c r="C116" s="293" t="s">
        <v>162</v>
      </c>
      <c r="D116" s="293" t="s">
        <v>163</v>
      </c>
      <c r="E116" s="266">
        <v>92</v>
      </c>
      <c r="F116" s="266">
        <v>88</v>
      </c>
      <c r="G116" s="264">
        <v>94</v>
      </c>
      <c r="H116" s="264">
        <v>92</v>
      </c>
      <c r="I116" s="264">
        <v>92</v>
      </c>
      <c r="J116" s="264">
        <v>86</v>
      </c>
      <c r="K116" s="294">
        <v>0.9</v>
      </c>
      <c r="L116" s="267">
        <v>0.956521739130435</v>
      </c>
      <c r="M116" s="267">
        <v>0.978723404255319</v>
      </c>
      <c r="N116" s="267">
        <v>0.934782608695652</v>
      </c>
      <c r="O116" s="332">
        <v>92</v>
      </c>
      <c r="P116" s="266">
        <v>86</v>
      </c>
      <c r="Q116" s="266">
        <v>86</v>
      </c>
      <c r="R116" s="264">
        <v>91</v>
      </c>
      <c r="S116" s="264">
        <v>85</v>
      </c>
      <c r="T116" s="267">
        <v>0.934782608695652</v>
      </c>
      <c r="U116" s="267">
        <v>0.934782608695652</v>
      </c>
      <c r="V116" s="268">
        <v>0.968085106382979</v>
      </c>
      <c r="W116" s="268">
        <v>0.923913043478261</v>
      </c>
      <c r="X116" s="295">
        <v>-0.0333024976873265</v>
      </c>
      <c r="Y116" s="271">
        <v>635</v>
      </c>
      <c r="Z116" s="333">
        <v>592</v>
      </c>
      <c r="AA116" s="333">
        <v>631</v>
      </c>
      <c r="AB116" s="333">
        <v>593</v>
      </c>
      <c r="AC116" s="334">
        <v>0.932283464566929</v>
      </c>
      <c r="AD116" s="268">
        <v>0.939778129952456</v>
      </c>
      <c r="AE116" s="295">
        <v>-0.00749466538552734</v>
      </c>
      <c r="AF116" s="272"/>
      <c r="AG116" s="274"/>
    </row>
    <row r="117" spans="1:33">
      <c r="A117" s="315" t="s">
        <v>25</v>
      </c>
      <c r="B117" s="293" t="s">
        <v>3301</v>
      </c>
      <c r="C117" s="293" t="s">
        <v>166</v>
      </c>
      <c r="D117" s="338" t="s">
        <v>167</v>
      </c>
      <c r="E117" s="266">
        <v>17</v>
      </c>
      <c r="F117" s="266">
        <v>17</v>
      </c>
      <c r="G117" s="264">
        <v>16</v>
      </c>
      <c r="H117" s="264">
        <v>16</v>
      </c>
      <c r="I117" s="264">
        <v>16</v>
      </c>
      <c r="J117" s="264">
        <v>16</v>
      </c>
      <c r="K117" s="294">
        <v>0.9</v>
      </c>
      <c r="L117" s="267">
        <v>1</v>
      </c>
      <c r="M117" s="267">
        <v>1</v>
      </c>
      <c r="N117" s="267">
        <v>1</v>
      </c>
      <c r="O117" s="332">
        <v>17</v>
      </c>
      <c r="P117" s="266">
        <v>17</v>
      </c>
      <c r="Q117" s="266">
        <v>17</v>
      </c>
      <c r="R117" s="264">
        <v>16</v>
      </c>
      <c r="S117" s="264">
        <v>16</v>
      </c>
      <c r="T117" s="267">
        <v>1</v>
      </c>
      <c r="U117" s="267">
        <v>1</v>
      </c>
      <c r="V117" s="268">
        <v>1</v>
      </c>
      <c r="W117" s="268">
        <v>1</v>
      </c>
      <c r="X117" s="295">
        <v>0</v>
      </c>
      <c r="Y117" s="271">
        <v>116</v>
      </c>
      <c r="Z117" s="333">
        <v>115</v>
      </c>
      <c r="AA117" s="333">
        <v>105</v>
      </c>
      <c r="AB117" s="333">
        <v>95</v>
      </c>
      <c r="AC117" s="334">
        <v>0.991379310344828</v>
      </c>
      <c r="AD117" s="268">
        <v>0.904761904761905</v>
      </c>
      <c r="AE117" s="295">
        <v>0.0866174055829229</v>
      </c>
      <c r="AF117" s="272"/>
      <c r="AG117" s="274"/>
    </row>
    <row r="118" spans="1:33">
      <c r="A118" s="315" t="s">
        <v>188</v>
      </c>
      <c r="B118" s="339" t="s">
        <v>3306</v>
      </c>
      <c r="C118" s="293" t="s">
        <v>190</v>
      </c>
      <c r="D118" s="339" t="s">
        <v>191</v>
      </c>
      <c r="E118" s="266">
        <v>73</v>
      </c>
      <c r="F118" s="266">
        <v>71</v>
      </c>
      <c r="G118" s="264">
        <v>73</v>
      </c>
      <c r="H118" s="264">
        <v>70</v>
      </c>
      <c r="I118" s="264">
        <v>68</v>
      </c>
      <c r="J118" s="264">
        <v>66</v>
      </c>
      <c r="K118" s="294">
        <v>0.9</v>
      </c>
      <c r="L118" s="267">
        <v>0.972602739726027</v>
      </c>
      <c r="M118" s="267">
        <v>0.958904109589041</v>
      </c>
      <c r="N118" s="267">
        <v>0.970588235294118</v>
      </c>
      <c r="O118" s="332">
        <v>73</v>
      </c>
      <c r="P118" s="266">
        <v>66</v>
      </c>
      <c r="Q118" s="266">
        <v>66</v>
      </c>
      <c r="R118" s="264">
        <v>69</v>
      </c>
      <c r="S118" s="264">
        <v>66</v>
      </c>
      <c r="T118" s="267">
        <v>0.904109589041096</v>
      </c>
      <c r="U118" s="267">
        <v>0.904109589041096</v>
      </c>
      <c r="V118" s="268">
        <v>0.945205479452055</v>
      </c>
      <c r="W118" s="268">
        <v>0.970588235294118</v>
      </c>
      <c r="X118" s="295">
        <v>-0.0410958904109588</v>
      </c>
      <c r="Y118" s="271">
        <v>495</v>
      </c>
      <c r="Z118" s="333">
        <v>462</v>
      </c>
      <c r="AA118" s="333">
        <v>490</v>
      </c>
      <c r="AB118" s="333">
        <v>458</v>
      </c>
      <c r="AC118" s="334">
        <v>0.933333333333333</v>
      </c>
      <c r="AD118" s="268">
        <v>0.93469387755102</v>
      </c>
      <c r="AE118" s="295">
        <v>-0.00136054421768705</v>
      </c>
    </row>
    <row r="119" spans="1:33">
      <c r="A119" s="315" t="s">
        <v>188</v>
      </c>
      <c r="B119" s="339" t="s">
        <v>3306</v>
      </c>
      <c r="C119" s="293" t="s">
        <v>192</v>
      </c>
      <c r="D119" s="339" t="s">
        <v>193</v>
      </c>
      <c r="E119" s="266">
        <v>55</v>
      </c>
      <c r="F119" s="266">
        <v>55</v>
      </c>
      <c r="G119" s="264">
        <v>58</v>
      </c>
      <c r="H119" s="264">
        <v>57</v>
      </c>
      <c r="I119" s="264">
        <v>54</v>
      </c>
      <c r="J119" s="264">
        <v>53</v>
      </c>
      <c r="K119" s="294">
        <v>0.9</v>
      </c>
      <c r="L119" s="267">
        <v>1</v>
      </c>
      <c r="M119" s="267">
        <v>0.982758620689655</v>
      </c>
      <c r="N119" s="267">
        <v>0.981481481481482</v>
      </c>
      <c r="O119" s="332">
        <v>55</v>
      </c>
      <c r="P119" s="266">
        <v>51</v>
      </c>
      <c r="Q119" s="266">
        <v>51</v>
      </c>
      <c r="R119" s="264">
        <v>57</v>
      </c>
      <c r="S119" s="264">
        <v>48</v>
      </c>
      <c r="T119" s="267">
        <v>0.927272727272727</v>
      </c>
      <c r="U119" s="267">
        <v>0.927272727272727</v>
      </c>
      <c r="V119" s="268">
        <v>0.982758620689655</v>
      </c>
      <c r="W119" s="268">
        <v>0.888888888888889</v>
      </c>
      <c r="X119" s="295">
        <v>-0.0554858934169281</v>
      </c>
      <c r="Y119" s="271">
        <v>382</v>
      </c>
      <c r="Z119" s="333">
        <v>353</v>
      </c>
      <c r="AA119" s="333">
        <v>383</v>
      </c>
      <c r="AB119" s="333">
        <v>357</v>
      </c>
      <c r="AC119" s="334">
        <v>0.924083769633508</v>
      </c>
      <c r="AD119" s="268">
        <v>0.932114882506527</v>
      </c>
      <c r="AE119" s="295">
        <v>-0.00803111287301961</v>
      </c>
    </row>
    <row r="120" spans="1:33">
      <c r="A120" s="315" t="s">
        <v>188</v>
      </c>
      <c r="B120" s="339" t="s">
        <v>3306</v>
      </c>
      <c r="C120" s="293" t="s">
        <v>194</v>
      </c>
      <c r="D120" s="339" t="s">
        <v>195</v>
      </c>
      <c r="E120" s="266">
        <v>103</v>
      </c>
      <c r="F120" s="266">
        <v>101</v>
      </c>
      <c r="G120" s="264">
        <v>107</v>
      </c>
      <c r="H120" s="264">
        <v>104</v>
      </c>
      <c r="I120" s="264">
        <v>95</v>
      </c>
      <c r="J120" s="264">
        <v>92</v>
      </c>
      <c r="K120" s="294">
        <v>0.9</v>
      </c>
      <c r="L120" s="267">
        <v>0.980582524271845</v>
      </c>
      <c r="M120" s="267">
        <v>0.97196261682243</v>
      </c>
      <c r="N120" s="267">
        <v>0.968421052631579</v>
      </c>
      <c r="O120" s="332">
        <v>103</v>
      </c>
      <c r="P120" s="266">
        <v>97</v>
      </c>
      <c r="Q120" s="266">
        <v>97</v>
      </c>
      <c r="R120" s="264">
        <v>102</v>
      </c>
      <c r="S120" s="264">
        <v>89</v>
      </c>
      <c r="T120" s="267">
        <v>0.941747572815534</v>
      </c>
      <c r="U120" s="267">
        <v>0.941747572815534</v>
      </c>
      <c r="V120" s="268">
        <v>0.953271028037383</v>
      </c>
      <c r="W120" s="268">
        <v>0.936842105263158</v>
      </c>
      <c r="X120" s="295">
        <v>-0.0115234552218492</v>
      </c>
      <c r="Y120" s="271">
        <v>701</v>
      </c>
      <c r="Z120" s="333">
        <v>656</v>
      </c>
      <c r="AA120" s="333">
        <v>711</v>
      </c>
      <c r="AB120" s="333">
        <v>672</v>
      </c>
      <c r="AC120" s="334">
        <v>0.935805991440799</v>
      </c>
      <c r="AD120" s="268">
        <v>0.945147679324895</v>
      </c>
      <c r="AE120" s="295">
        <v>-0.00934168788409562</v>
      </c>
    </row>
    <row r="121" spans="1:33">
      <c r="A121" s="315" t="s">
        <v>188</v>
      </c>
      <c r="B121" s="339" t="s">
        <v>3306</v>
      </c>
      <c r="C121" s="293" t="s">
        <v>196</v>
      </c>
      <c r="D121" s="339" t="s">
        <v>197</v>
      </c>
      <c r="E121" s="266">
        <v>141</v>
      </c>
      <c r="F121" s="266">
        <v>141</v>
      </c>
      <c r="G121" s="264">
        <v>147</v>
      </c>
      <c r="H121" s="264">
        <v>147</v>
      </c>
      <c r="I121" s="264">
        <v>137</v>
      </c>
      <c r="J121" s="264">
        <v>136</v>
      </c>
      <c r="K121" s="294">
        <v>0.9</v>
      </c>
      <c r="L121" s="267">
        <v>1</v>
      </c>
      <c r="M121" s="267">
        <v>1</v>
      </c>
      <c r="N121" s="267">
        <v>0.992700729927007</v>
      </c>
      <c r="O121" s="332">
        <v>141</v>
      </c>
      <c r="P121" s="266">
        <v>124</v>
      </c>
      <c r="Q121" s="266">
        <v>124</v>
      </c>
      <c r="R121" s="264">
        <v>135</v>
      </c>
      <c r="S121" s="264">
        <v>121</v>
      </c>
      <c r="T121" s="267">
        <v>0.879432624113475</v>
      </c>
      <c r="U121" s="267">
        <v>0.879432624113475</v>
      </c>
      <c r="V121" s="268">
        <v>0.918367346938776</v>
      </c>
      <c r="W121" s="268">
        <v>0.883211678832117</v>
      </c>
      <c r="X121" s="295">
        <v>-0.0389347228253005</v>
      </c>
      <c r="Y121" s="271">
        <v>950</v>
      </c>
      <c r="Z121" s="333">
        <v>855</v>
      </c>
      <c r="AA121" s="333">
        <v>960</v>
      </c>
      <c r="AB121" s="333">
        <v>874</v>
      </c>
      <c r="AC121" s="334">
        <v>0.9</v>
      </c>
      <c r="AD121" s="268">
        <v>0.910416666666667</v>
      </c>
      <c r="AE121" s="295">
        <v>-0.0104166666666666</v>
      </c>
    </row>
    <row r="122" spans="1:33">
      <c r="A122" s="315" t="s">
        <v>188</v>
      </c>
      <c r="B122" s="339" t="s">
        <v>3306</v>
      </c>
      <c r="C122" s="293" t="s">
        <v>198</v>
      </c>
      <c r="D122" s="339" t="s">
        <v>199</v>
      </c>
      <c r="E122" s="266">
        <v>94</v>
      </c>
      <c r="F122" s="266">
        <v>94</v>
      </c>
      <c r="G122" s="264">
        <v>96</v>
      </c>
      <c r="H122" s="264">
        <v>95</v>
      </c>
      <c r="I122" s="264">
        <v>87</v>
      </c>
      <c r="J122" s="264">
        <v>86</v>
      </c>
      <c r="K122" s="294">
        <v>0.9</v>
      </c>
      <c r="L122" s="267">
        <v>1</v>
      </c>
      <c r="M122" s="267">
        <v>0.989583333333333</v>
      </c>
      <c r="N122" s="267">
        <v>0.988505747126437</v>
      </c>
      <c r="O122" s="332">
        <v>94</v>
      </c>
      <c r="P122" s="266">
        <v>92</v>
      </c>
      <c r="Q122" s="266">
        <v>92</v>
      </c>
      <c r="R122" s="264">
        <v>92</v>
      </c>
      <c r="S122" s="264">
        <v>84</v>
      </c>
      <c r="T122" s="267">
        <v>0.978723404255319</v>
      </c>
      <c r="U122" s="267">
        <v>0.978723404255319</v>
      </c>
      <c r="V122" s="268">
        <v>0.958333333333333</v>
      </c>
      <c r="W122" s="268">
        <v>0.96551724137931</v>
      </c>
      <c r="X122" s="295">
        <v>0.0203900709219856</v>
      </c>
      <c r="Y122" s="271">
        <v>603</v>
      </c>
      <c r="Z122" s="333">
        <v>578</v>
      </c>
      <c r="AA122" s="333">
        <v>607</v>
      </c>
      <c r="AB122" s="333">
        <v>573</v>
      </c>
      <c r="AC122" s="334">
        <v>0.958540630182421</v>
      </c>
      <c r="AD122" s="268">
        <v>0.943986820428336</v>
      </c>
      <c r="AE122" s="295">
        <v>0.0145538097540852</v>
      </c>
    </row>
    <row r="123" spans="1:33">
      <c r="A123" s="315" t="s">
        <v>188</v>
      </c>
      <c r="B123" s="339" t="s">
        <v>3306</v>
      </c>
      <c r="C123" s="293" t="s">
        <v>200</v>
      </c>
      <c r="D123" s="339" t="s">
        <v>201</v>
      </c>
      <c r="E123" s="266">
        <v>63</v>
      </c>
      <c r="F123" s="266">
        <v>63</v>
      </c>
      <c r="G123" s="264">
        <v>64</v>
      </c>
      <c r="H123" s="264">
        <v>64</v>
      </c>
      <c r="I123" s="264">
        <v>57</v>
      </c>
      <c r="J123" s="264">
        <v>57</v>
      </c>
      <c r="K123" s="294">
        <v>0.9</v>
      </c>
      <c r="L123" s="267">
        <v>1</v>
      </c>
      <c r="M123" s="267">
        <v>1</v>
      </c>
      <c r="N123" s="267">
        <v>1</v>
      </c>
      <c r="O123" s="332">
        <v>63</v>
      </c>
      <c r="P123" s="266">
        <v>61</v>
      </c>
      <c r="Q123" s="266">
        <v>61</v>
      </c>
      <c r="R123" s="264">
        <v>60</v>
      </c>
      <c r="S123" s="264">
        <v>54</v>
      </c>
      <c r="T123" s="267">
        <v>0.968253968253968</v>
      </c>
      <c r="U123" s="267">
        <v>0.968253968253968</v>
      </c>
      <c r="V123" s="268">
        <v>0.9375</v>
      </c>
      <c r="W123" s="268">
        <v>0.947368421052632</v>
      </c>
      <c r="X123" s="295">
        <v>0.030753968253968</v>
      </c>
      <c r="Y123" s="271">
        <v>421</v>
      </c>
      <c r="Z123" s="333">
        <v>399</v>
      </c>
      <c r="AA123" s="333">
        <v>432</v>
      </c>
      <c r="AB123" s="333">
        <v>404</v>
      </c>
      <c r="AC123" s="334">
        <v>0.947743467933492</v>
      </c>
      <c r="AD123" s="268">
        <v>0.935185185185185</v>
      </c>
      <c r="AE123" s="295">
        <v>0.0125582827483065</v>
      </c>
    </row>
    <row r="124" spans="1:33">
      <c r="A124" s="315" t="s">
        <v>188</v>
      </c>
      <c r="B124" s="339" t="s">
        <v>3306</v>
      </c>
      <c r="C124" s="293" t="s">
        <v>202</v>
      </c>
      <c r="D124" s="339" t="s">
        <v>203</v>
      </c>
      <c r="E124" s="266">
        <v>64</v>
      </c>
      <c r="F124" s="266">
        <v>62</v>
      </c>
      <c r="G124" s="264">
        <v>67</v>
      </c>
      <c r="H124" s="264">
        <v>65</v>
      </c>
      <c r="I124" s="264">
        <v>61</v>
      </c>
      <c r="J124" s="264">
        <v>61</v>
      </c>
      <c r="K124" s="294">
        <v>0.9</v>
      </c>
      <c r="L124" s="267">
        <v>0.96875</v>
      </c>
      <c r="M124" s="267">
        <v>0.970149253731343</v>
      </c>
      <c r="N124" s="267">
        <v>1</v>
      </c>
      <c r="O124" s="332">
        <v>64</v>
      </c>
      <c r="P124" s="266">
        <v>58</v>
      </c>
      <c r="Q124" s="266">
        <v>58</v>
      </c>
      <c r="R124" s="264">
        <v>62</v>
      </c>
      <c r="S124" s="264">
        <v>57</v>
      </c>
      <c r="T124" s="267">
        <v>0.90625</v>
      </c>
      <c r="U124" s="267">
        <v>0.90625</v>
      </c>
      <c r="V124" s="268">
        <v>0.925373134328358</v>
      </c>
      <c r="W124" s="268">
        <v>0.934426229508197</v>
      </c>
      <c r="X124" s="295">
        <v>-0.0191231343283582</v>
      </c>
      <c r="Y124" s="271">
        <v>434</v>
      </c>
      <c r="Z124" s="333">
        <v>403</v>
      </c>
      <c r="AA124" s="333">
        <v>447</v>
      </c>
      <c r="AB124" s="333">
        <v>422</v>
      </c>
      <c r="AC124" s="334">
        <v>0.928571428571429</v>
      </c>
      <c r="AD124" s="268">
        <v>0.94407158836689</v>
      </c>
      <c r="AE124" s="295">
        <v>-0.0155001597954618</v>
      </c>
    </row>
    <row r="125" spans="1:33">
      <c r="A125" s="315" t="s">
        <v>188</v>
      </c>
      <c r="B125" s="339" t="s">
        <v>3306</v>
      </c>
      <c r="C125" s="293" t="s">
        <v>204</v>
      </c>
      <c r="D125" s="339" t="s">
        <v>205</v>
      </c>
      <c r="E125" s="266">
        <v>87</v>
      </c>
      <c r="F125" s="266">
        <v>87</v>
      </c>
      <c r="G125" s="264">
        <v>88</v>
      </c>
      <c r="H125" s="264">
        <v>88</v>
      </c>
      <c r="I125" s="264">
        <v>82</v>
      </c>
      <c r="J125" s="264">
        <v>82</v>
      </c>
      <c r="K125" s="294">
        <v>0.9</v>
      </c>
      <c r="L125" s="267">
        <v>1</v>
      </c>
      <c r="M125" s="267">
        <v>1</v>
      </c>
      <c r="N125" s="267">
        <v>1</v>
      </c>
      <c r="O125" s="332">
        <v>87</v>
      </c>
      <c r="P125" s="266">
        <v>79</v>
      </c>
      <c r="Q125" s="266">
        <v>79</v>
      </c>
      <c r="R125" s="264">
        <v>83</v>
      </c>
      <c r="S125" s="264">
        <v>80</v>
      </c>
      <c r="T125" s="267">
        <v>0.908045977011494</v>
      </c>
      <c r="U125" s="267">
        <v>0.908045977011494</v>
      </c>
      <c r="V125" s="268">
        <v>0.943181818181818</v>
      </c>
      <c r="W125" s="268">
        <v>0.975609756097561</v>
      </c>
      <c r="X125" s="295">
        <v>-0.0351358411703242</v>
      </c>
      <c r="Y125" s="271">
        <v>585</v>
      </c>
      <c r="Z125" s="333">
        <v>544</v>
      </c>
      <c r="AA125" s="333">
        <v>576</v>
      </c>
      <c r="AB125" s="333">
        <v>527</v>
      </c>
      <c r="AC125" s="334">
        <v>0.92991452991453</v>
      </c>
      <c r="AD125" s="268">
        <v>0.914930555555556</v>
      </c>
      <c r="AE125" s="295">
        <v>0.0149839743589744</v>
      </c>
    </row>
    <row r="126" spans="1:33">
      <c r="A126" s="315" t="s">
        <v>188</v>
      </c>
      <c r="B126" s="339" t="s">
        <v>3306</v>
      </c>
      <c r="C126" s="293" t="s">
        <v>206</v>
      </c>
      <c r="D126" s="339" t="s">
        <v>207</v>
      </c>
      <c r="E126" s="266">
        <v>44</v>
      </c>
      <c r="F126" s="266">
        <v>44</v>
      </c>
      <c r="G126" s="264">
        <v>42</v>
      </c>
      <c r="H126" s="264">
        <v>42</v>
      </c>
      <c r="I126" s="264">
        <v>41</v>
      </c>
      <c r="J126" s="264">
        <v>41</v>
      </c>
      <c r="K126" s="294">
        <v>0.9</v>
      </c>
      <c r="L126" s="267">
        <v>1</v>
      </c>
      <c r="M126" s="267">
        <v>1</v>
      </c>
      <c r="N126" s="267">
        <v>1</v>
      </c>
      <c r="O126" s="332">
        <v>44</v>
      </c>
      <c r="P126" s="266">
        <v>44</v>
      </c>
      <c r="Q126" s="266">
        <v>44</v>
      </c>
      <c r="R126" s="264">
        <v>41</v>
      </c>
      <c r="S126" s="264">
        <v>40</v>
      </c>
      <c r="T126" s="267">
        <v>1</v>
      </c>
      <c r="U126" s="267">
        <v>1</v>
      </c>
      <c r="V126" s="268">
        <v>0.976190476190476</v>
      </c>
      <c r="W126" s="268">
        <v>0.975609756097561</v>
      </c>
      <c r="X126" s="295">
        <v>0.0238095238095238</v>
      </c>
      <c r="Y126" s="271">
        <v>288</v>
      </c>
      <c r="Z126" s="333">
        <v>283</v>
      </c>
      <c r="AA126" s="333">
        <v>292</v>
      </c>
      <c r="AB126" s="333">
        <v>283</v>
      </c>
      <c r="AC126" s="334">
        <v>0.982638888888889</v>
      </c>
      <c r="AD126" s="268">
        <v>0.969178082191781</v>
      </c>
      <c r="AE126" s="295">
        <v>0.013460806697108</v>
      </c>
    </row>
    <row r="127" spans="1:33">
      <c r="A127" s="315" t="s">
        <v>188</v>
      </c>
      <c r="B127" s="339" t="s">
        <v>3306</v>
      </c>
      <c r="C127" s="293" t="s">
        <v>208</v>
      </c>
      <c r="D127" s="339" t="s">
        <v>209</v>
      </c>
      <c r="E127" s="266">
        <v>58</v>
      </c>
      <c r="F127" s="266">
        <v>58</v>
      </c>
      <c r="G127" s="264">
        <v>59</v>
      </c>
      <c r="H127" s="264">
        <v>59</v>
      </c>
      <c r="I127" s="264">
        <v>59</v>
      </c>
      <c r="J127" s="264">
        <v>59</v>
      </c>
      <c r="K127" s="294">
        <v>0.9</v>
      </c>
      <c r="L127" s="267">
        <v>1</v>
      </c>
      <c r="M127" s="267">
        <v>1</v>
      </c>
      <c r="N127" s="267">
        <v>1</v>
      </c>
      <c r="O127" s="332">
        <v>58</v>
      </c>
      <c r="P127" s="266">
        <v>53</v>
      </c>
      <c r="Q127" s="266">
        <v>53</v>
      </c>
      <c r="R127" s="264">
        <v>48</v>
      </c>
      <c r="S127" s="264">
        <v>50</v>
      </c>
      <c r="T127" s="267">
        <v>0.913793103448276</v>
      </c>
      <c r="U127" s="267">
        <v>0.913793103448276</v>
      </c>
      <c r="V127" s="268">
        <v>0.813559322033898</v>
      </c>
      <c r="W127" s="268">
        <v>0.847457627118644</v>
      </c>
      <c r="X127" s="295">
        <v>0.100233781414378</v>
      </c>
      <c r="Y127" s="271">
        <v>385</v>
      </c>
      <c r="Z127" s="333">
        <v>324</v>
      </c>
      <c r="AA127" s="333">
        <v>395</v>
      </c>
      <c r="AB127" s="333">
        <v>310</v>
      </c>
      <c r="AC127" s="334">
        <v>0.841558441558442</v>
      </c>
      <c r="AD127" s="268">
        <v>0.784810126582278</v>
      </c>
      <c r="AE127" s="295">
        <v>0.0567483149761631</v>
      </c>
    </row>
    <row r="128" spans="1:33">
      <c r="A128" s="315" t="s">
        <v>188</v>
      </c>
      <c r="B128" s="339" t="s">
        <v>3306</v>
      </c>
      <c r="C128" s="293" t="s">
        <v>210</v>
      </c>
      <c r="D128" s="339" t="s">
        <v>211</v>
      </c>
      <c r="E128" s="266">
        <v>66</v>
      </c>
      <c r="F128" s="266">
        <v>66</v>
      </c>
      <c r="G128" s="264">
        <v>64</v>
      </c>
      <c r="H128" s="264">
        <v>64</v>
      </c>
      <c r="I128" s="264">
        <v>59</v>
      </c>
      <c r="J128" s="264">
        <v>59</v>
      </c>
      <c r="K128" s="294">
        <v>0.9</v>
      </c>
      <c r="L128" s="267">
        <v>1</v>
      </c>
      <c r="M128" s="267">
        <v>1</v>
      </c>
      <c r="N128" s="267">
        <v>1</v>
      </c>
      <c r="O128" s="332">
        <v>66</v>
      </c>
      <c r="P128" s="266">
        <v>61</v>
      </c>
      <c r="Q128" s="266">
        <v>61</v>
      </c>
      <c r="R128" s="264">
        <v>63</v>
      </c>
      <c r="S128" s="264">
        <v>59</v>
      </c>
      <c r="T128" s="267">
        <v>0.924242424242424</v>
      </c>
      <c r="U128" s="267">
        <v>0.924242424242424</v>
      </c>
      <c r="V128" s="268">
        <v>0.984375</v>
      </c>
      <c r="W128" s="268">
        <v>1</v>
      </c>
      <c r="X128" s="295">
        <v>-0.060132575757576</v>
      </c>
      <c r="Y128" s="271">
        <v>432</v>
      </c>
      <c r="Z128" s="333">
        <v>408</v>
      </c>
      <c r="AA128" s="333">
        <v>437</v>
      </c>
      <c r="AB128" s="333">
        <v>410</v>
      </c>
      <c r="AC128" s="334">
        <v>0.944444444444444</v>
      </c>
      <c r="AD128" s="268">
        <v>0.938215102974828</v>
      </c>
      <c r="AE128" s="295">
        <v>0.00622934146961607</v>
      </c>
    </row>
    <row r="129" spans="1:31">
      <c r="A129" s="315" t="s">
        <v>188</v>
      </c>
      <c r="B129" s="339" t="s">
        <v>3306</v>
      </c>
      <c r="C129" s="293" t="s">
        <v>212</v>
      </c>
      <c r="D129" s="339" t="s">
        <v>212</v>
      </c>
      <c r="E129" s="266">
        <v>66</v>
      </c>
      <c r="F129" s="266">
        <v>65</v>
      </c>
      <c r="G129" s="264">
        <v>65</v>
      </c>
      <c r="H129" s="264">
        <v>64</v>
      </c>
      <c r="I129" s="264">
        <v>59</v>
      </c>
      <c r="J129" s="264">
        <v>58</v>
      </c>
      <c r="K129" s="294">
        <v>0.9</v>
      </c>
      <c r="L129" s="267">
        <v>0.984848484848485</v>
      </c>
      <c r="M129" s="267">
        <v>0.984615384615385</v>
      </c>
      <c r="N129" s="267">
        <v>0.983050847457627</v>
      </c>
      <c r="O129" s="332">
        <v>66</v>
      </c>
      <c r="P129" s="266">
        <v>60</v>
      </c>
      <c r="Q129" s="266">
        <v>60</v>
      </c>
      <c r="R129" s="264">
        <v>61</v>
      </c>
      <c r="S129" s="264">
        <v>55</v>
      </c>
      <c r="T129" s="267">
        <v>0.909090909090909</v>
      </c>
      <c r="U129" s="267">
        <v>0.909090909090909</v>
      </c>
      <c r="V129" s="268">
        <v>0.938461538461538</v>
      </c>
      <c r="W129" s="268">
        <v>0.932203389830508</v>
      </c>
      <c r="X129" s="295">
        <v>-0.0293706293706295</v>
      </c>
      <c r="Y129" s="271">
        <v>422</v>
      </c>
      <c r="Z129" s="333">
        <v>395</v>
      </c>
      <c r="AA129" s="333">
        <v>430</v>
      </c>
      <c r="AB129" s="333">
        <v>405</v>
      </c>
      <c r="AC129" s="334">
        <v>0.936018957345972</v>
      </c>
      <c r="AD129" s="268">
        <v>0.941860465116279</v>
      </c>
      <c r="AE129" s="295">
        <v>-0.00584150777030756</v>
      </c>
    </row>
    <row r="130" spans="1:31">
      <c r="A130" s="315" t="s">
        <v>188</v>
      </c>
      <c r="B130" s="339" t="s">
        <v>3306</v>
      </c>
      <c r="C130" s="293" t="s">
        <v>213</v>
      </c>
      <c r="D130" s="339" t="s">
        <v>214</v>
      </c>
      <c r="E130" s="266">
        <v>54</v>
      </c>
      <c r="F130" s="266">
        <v>54</v>
      </c>
      <c r="G130" s="264">
        <v>55</v>
      </c>
      <c r="H130" s="264">
        <v>55</v>
      </c>
      <c r="I130" s="264">
        <v>52</v>
      </c>
      <c r="J130" s="264">
        <v>52</v>
      </c>
      <c r="K130" s="294">
        <v>0.9</v>
      </c>
      <c r="L130" s="267">
        <v>1</v>
      </c>
      <c r="M130" s="267">
        <v>1</v>
      </c>
      <c r="N130" s="267">
        <v>1</v>
      </c>
      <c r="O130" s="332">
        <v>54</v>
      </c>
      <c r="P130" s="266">
        <v>54</v>
      </c>
      <c r="Q130" s="266">
        <v>54</v>
      </c>
      <c r="R130" s="264">
        <v>51</v>
      </c>
      <c r="S130" s="264">
        <v>50</v>
      </c>
      <c r="T130" s="267">
        <v>1</v>
      </c>
      <c r="U130" s="267">
        <v>1</v>
      </c>
      <c r="V130" s="268">
        <v>0.927272727272727</v>
      </c>
      <c r="W130" s="268">
        <v>0.961538461538462</v>
      </c>
      <c r="X130" s="295">
        <v>0.0727272727272728</v>
      </c>
      <c r="Y130" s="271">
        <v>367</v>
      </c>
      <c r="Z130" s="333">
        <v>348</v>
      </c>
      <c r="AA130" s="333">
        <v>370</v>
      </c>
      <c r="AB130" s="333">
        <v>361</v>
      </c>
      <c r="AC130" s="334">
        <v>0.948228882833787</v>
      </c>
      <c r="AD130" s="268">
        <v>0.975675675675676</v>
      </c>
      <c r="AE130" s="295">
        <v>-0.0274467928418882</v>
      </c>
    </row>
    <row r="131" spans="1:31">
      <c r="A131" s="315" t="s">
        <v>188</v>
      </c>
      <c r="B131" s="339" t="s">
        <v>3306</v>
      </c>
      <c r="C131" s="293" t="s">
        <v>215</v>
      </c>
      <c r="D131" s="339" t="s">
        <v>216</v>
      </c>
      <c r="E131" s="266">
        <v>55</v>
      </c>
      <c r="F131" s="266">
        <v>55</v>
      </c>
      <c r="G131" s="264">
        <v>57</v>
      </c>
      <c r="H131" s="264">
        <v>57</v>
      </c>
      <c r="I131" s="264">
        <v>53</v>
      </c>
      <c r="J131" s="264">
        <v>53</v>
      </c>
      <c r="K131" s="294">
        <v>0.9</v>
      </c>
      <c r="L131" s="267">
        <v>1</v>
      </c>
      <c r="M131" s="267">
        <v>1</v>
      </c>
      <c r="N131" s="267">
        <v>1</v>
      </c>
      <c r="O131" s="332">
        <v>55</v>
      </c>
      <c r="P131" s="266">
        <v>50</v>
      </c>
      <c r="Q131" s="266">
        <v>50</v>
      </c>
      <c r="R131" s="264">
        <v>55</v>
      </c>
      <c r="S131" s="264">
        <v>48</v>
      </c>
      <c r="T131" s="267">
        <v>0.909090909090909</v>
      </c>
      <c r="U131" s="267">
        <v>0.909090909090909</v>
      </c>
      <c r="V131" s="268">
        <v>0.964912280701754</v>
      </c>
      <c r="W131" s="268">
        <v>0.905660377358491</v>
      </c>
      <c r="X131" s="295">
        <v>-0.0558213716108454</v>
      </c>
      <c r="Y131" s="271">
        <v>375</v>
      </c>
      <c r="Z131" s="333">
        <v>352</v>
      </c>
      <c r="AA131" s="333">
        <v>362</v>
      </c>
      <c r="AB131" s="333">
        <v>341</v>
      </c>
      <c r="AC131" s="334">
        <v>0.938666666666667</v>
      </c>
      <c r="AD131" s="268">
        <v>0.941988950276243</v>
      </c>
      <c r="AE131" s="295">
        <v>-0.00332228360957643</v>
      </c>
    </row>
    <row r="132" spans="1:31">
      <c r="A132" s="315" t="s">
        <v>188</v>
      </c>
      <c r="B132" s="339" t="s">
        <v>3306</v>
      </c>
      <c r="C132" s="293" t="s">
        <v>217</v>
      </c>
      <c r="D132" s="339" t="s">
        <v>218</v>
      </c>
      <c r="E132" s="266">
        <v>83</v>
      </c>
      <c r="F132" s="266">
        <v>83</v>
      </c>
      <c r="G132" s="264">
        <v>85</v>
      </c>
      <c r="H132" s="264">
        <v>84</v>
      </c>
      <c r="I132" s="264">
        <v>70</v>
      </c>
      <c r="J132" s="264">
        <v>69</v>
      </c>
      <c r="K132" s="294">
        <v>0.9</v>
      </c>
      <c r="L132" s="267">
        <v>1</v>
      </c>
      <c r="M132" s="267">
        <v>0.988235294117647</v>
      </c>
      <c r="N132" s="267">
        <v>0.985714285714286</v>
      </c>
      <c r="O132" s="332">
        <v>83</v>
      </c>
      <c r="P132" s="266">
        <v>78</v>
      </c>
      <c r="Q132" s="266">
        <v>78</v>
      </c>
      <c r="R132" s="264">
        <v>83</v>
      </c>
      <c r="S132" s="264">
        <v>69</v>
      </c>
      <c r="T132" s="267">
        <v>0.939759036144578</v>
      </c>
      <c r="U132" s="267">
        <v>0.939759036144578</v>
      </c>
      <c r="V132" s="268">
        <v>0.976470588235294</v>
      </c>
      <c r="W132" s="268">
        <v>0.985714285714286</v>
      </c>
      <c r="X132" s="295">
        <v>-0.0367115520907161</v>
      </c>
      <c r="Y132" s="271">
        <v>539</v>
      </c>
      <c r="Z132" s="333">
        <v>516</v>
      </c>
      <c r="AA132" s="333">
        <v>530</v>
      </c>
      <c r="AB132" s="333">
        <v>498</v>
      </c>
      <c r="AC132" s="334">
        <v>0.957328385899815</v>
      </c>
      <c r="AD132" s="268">
        <v>0.939622641509434</v>
      </c>
      <c r="AE132" s="295">
        <v>0.0177057443903805</v>
      </c>
    </row>
    <row r="133" spans="1:31">
      <c r="A133" s="315" t="s">
        <v>188</v>
      </c>
      <c r="B133" s="339" t="s">
        <v>3306</v>
      </c>
      <c r="C133" s="293" t="s">
        <v>219</v>
      </c>
      <c r="D133" s="339" t="s">
        <v>220</v>
      </c>
      <c r="E133" s="266">
        <v>71</v>
      </c>
      <c r="F133" s="266">
        <v>71</v>
      </c>
      <c r="G133" s="264">
        <v>73</v>
      </c>
      <c r="H133" s="264">
        <v>73</v>
      </c>
      <c r="I133" s="264">
        <v>66</v>
      </c>
      <c r="J133" s="264">
        <v>66</v>
      </c>
      <c r="K133" s="294">
        <v>0.9</v>
      </c>
      <c r="L133" s="267">
        <v>1</v>
      </c>
      <c r="M133" s="267">
        <v>1</v>
      </c>
      <c r="N133" s="267">
        <v>1</v>
      </c>
      <c r="O133" s="332">
        <v>71</v>
      </c>
      <c r="P133" s="266">
        <v>69</v>
      </c>
      <c r="Q133" s="266">
        <v>69</v>
      </c>
      <c r="R133" s="264">
        <v>71</v>
      </c>
      <c r="S133" s="264">
        <v>65</v>
      </c>
      <c r="T133" s="267">
        <v>0.971830985915493</v>
      </c>
      <c r="U133" s="267">
        <v>0.971830985915493</v>
      </c>
      <c r="V133" s="268">
        <v>0.972602739726027</v>
      </c>
      <c r="W133" s="268">
        <v>0.984848484848485</v>
      </c>
      <c r="X133" s="295">
        <v>-0.000771753810534404</v>
      </c>
      <c r="Y133" s="271">
        <v>484</v>
      </c>
      <c r="Z133" s="333">
        <v>452</v>
      </c>
      <c r="AA133" s="333">
        <v>467</v>
      </c>
      <c r="AB133" s="333">
        <v>445</v>
      </c>
      <c r="AC133" s="334">
        <v>0.933884297520661</v>
      </c>
      <c r="AD133" s="268">
        <v>0.952890792291221</v>
      </c>
      <c r="AE133" s="295">
        <v>-0.0190064947705594</v>
      </c>
    </row>
    <row r="134" spans="1:31">
      <c r="A134" s="315" t="s">
        <v>188</v>
      </c>
      <c r="B134" s="339" t="s">
        <v>3307</v>
      </c>
      <c r="C134" s="293" t="s">
        <v>221</v>
      </c>
      <c r="D134" s="339" t="s">
        <v>222</v>
      </c>
      <c r="E134" s="266">
        <v>0</v>
      </c>
      <c r="F134" s="266">
        <v>0</v>
      </c>
      <c r="G134" s="264">
        <v>0</v>
      </c>
      <c r="H134" s="264">
        <v>0</v>
      </c>
      <c r="I134" s="264">
        <v>0</v>
      </c>
      <c r="J134" s="264">
        <v>0</v>
      </c>
      <c r="K134" s="294">
        <v>0.9</v>
      </c>
      <c r="L134" s="267">
        <v>0</v>
      </c>
      <c r="M134" s="267">
        <v>0</v>
      </c>
      <c r="N134" s="267">
        <v>0</v>
      </c>
      <c r="O134" s="332">
        <v>0</v>
      </c>
      <c r="P134" s="266">
        <v>0</v>
      </c>
      <c r="Q134" s="266">
        <v>0</v>
      </c>
      <c r="R134" s="264">
        <v>0</v>
      </c>
      <c r="S134" s="264">
        <v>0</v>
      </c>
      <c r="T134" s="267">
        <v>0</v>
      </c>
      <c r="U134" s="267">
        <v>0</v>
      </c>
      <c r="V134" s="268">
        <v>0</v>
      </c>
      <c r="W134" s="268">
        <v>0</v>
      </c>
      <c r="X134" s="295">
        <v>0</v>
      </c>
      <c r="Y134" s="271">
        <v>0</v>
      </c>
      <c r="Z134" s="333">
        <v>0</v>
      </c>
      <c r="AA134" s="333">
        <v>0</v>
      </c>
      <c r="AB134" s="333">
        <v>0</v>
      </c>
      <c r="AC134" s="334">
        <v>0</v>
      </c>
      <c r="AD134" s="268">
        <v>0</v>
      </c>
      <c r="AE134" s="295">
        <v>0</v>
      </c>
    </row>
    <row r="135" spans="1:31">
      <c r="A135" s="315" t="s">
        <v>188</v>
      </c>
      <c r="B135" s="339" t="s">
        <v>3307</v>
      </c>
      <c r="C135" s="293" t="s">
        <v>223</v>
      </c>
      <c r="D135" s="339" t="s">
        <v>224</v>
      </c>
      <c r="E135" s="266">
        <v>0</v>
      </c>
      <c r="F135" s="266">
        <v>0</v>
      </c>
      <c r="G135" s="264">
        <v>0</v>
      </c>
      <c r="H135" s="264">
        <v>0</v>
      </c>
      <c r="I135" s="264">
        <v>0</v>
      </c>
      <c r="J135" s="264">
        <v>0</v>
      </c>
      <c r="K135" s="294">
        <v>0.9</v>
      </c>
      <c r="L135" s="267">
        <v>0</v>
      </c>
      <c r="M135" s="267">
        <v>0</v>
      </c>
      <c r="N135" s="267">
        <v>0</v>
      </c>
      <c r="O135" s="332">
        <v>0</v>
      </c>
      <c r="P135" s="266">
        <v>0</v>
      </c>
      <c r="Q135" s="266">
        <v>0</v>
      </c>
      <c r="R135" s="264">
        <v>0</v>
      </c>
      <c r="S135" s="264">
        <v>0</v>
      </c>
      <c r="T135" s="267">
        <v>0</v>
      </c>
      <c r="U135" s="267">
        <v>0</v>
      </c>
      <c r="V135" s="268">
        <v>0</v>
      </c>
      <c r="W135" s="268">
        <v>0</v>
      </c>
      <c r="X135" s="295">
        <v>0</v>
      </c>
      <c r="Y135" s="271">
        <v>0</v>
      </c>
      <c r="Z135" s="333">
        <v>0</v>
      </c>
      <c r="AA135" s="333">
        <v>0</v>
      </c>
      <c r="AB135" s="333">
        <v>0</v>
      </c>
      <c r="AC135" s="334">
        <v>0</v>
      </c>
      <c r="AD135" s="268">
        <v>0</v>
      </c>
      <c r="AE135" s="295">
        <v>0</v>
      </c>
    </row>
    <row r="136" spans="1:31">
      <c r="A136" s="315" t="s">
        <v>188</v>
      </c>
      <c r="B136" s="339" t="s">
        <v>3307</v>
      </c>
      <c r="C136" s="293" t="s">
        <v>225</v>
      </c>
      <c r="D136" s="339" t="s">
        <v>226</v>
      </c>
      <c r="E136" s="266">
        <v>43</v>
      </c>
      <c r="F136" s="266">
        <v>42</v>
      </c>
      <c r="G136" s="264">
        <v>45</v>
      </c>
      <c r="H136" s="264">
        <v>45</v>
      </c>
      <c r="I136" s="264">
        <v>44</v>
      </c>
      <c r="J136" s="264">
        <v>44</v>
      </c>
      <c r="K136" s="294">
        <v>0.9</v>
      </c>
      <c r="L136" s="267">
        <v>0.976744186046512</v>
      </c>
      <c r="M136" s="267">
        <v>1</v>
      </c>
      <c r="N136" s="267">
        <v>1</v>
      </c>
      <c r="O136" s="332">
        <v>43</v>
      </c>
      <c r="P136" s="266">
        <v>40</v>
      </c>
      <c r="Q136" s="266">
        <v>40</v>
      </c>
      <c r="R136" s="264">
        <v>42</v>
      </c>
      <c r="S136" s="264">
        <v>42</v>
      </c>
      <c r="T136" s="267">
        <v>0.930232558139535</v>
      </c>
      <c r="U136" s="267">
        <v>0.930232558139535</v>
      </c>
      <c r="V136" s="268">
        <v>0.933333333333333</v>
      </c>
      <c r="W136" s="268">
        <v>0.954545454545455</v>
      </c>
      <c r="X136" s="295">
        <v>-0.00310077519379848</v>
      </c>
      <c r="Y136" s="271">
        <v>290</v>
      </c>
      <c r="Z136" s="333">
        <v>280</v>
      </c>
      <c r="AA136" s="333">
        <v>281</v>
      </c>
      <c r="AB136" s="333">
        <v>267</v>
      </c>
      <c r="AC136" s="334">
        <v>0.96551724137931</v>
      </c>
      <c r="AD136" s="268">
        <v>0.950177935943061</v>
      </c>
      <c r="AE136" s="295">
        <v>0.0153393054362498</v>
      </c>
    </row>
    <row r="137" spans="1:31">
      <c r="A137" s="315" t="s">
        <v>188</v>
      </c>
      <c r="B137" s="339" t="s">
        <v>3307</v>
      </c>
      <c r="C137" s="293" t="s">
        <v>227</v>
      </c>
      <c r="D137" s="339" t="s">
        <v>228</v>
      </c>
      <c r="E137" s="266">
        <v>47</v>
      </c>
      <c r="F137" s="266">
        <v>0</v>
      </c>
      <c r="G137" s="264">
        <v>53</v>
      </c>
      <c r="H137" s="264">
        <v>53</v>
      </c>
      <c r="I137" s="264">
        <v>53</v>
      </c>
      <c r="J137" s="264">
        <v>53</v>
      </c>
      <c r="K137" s="294">
        <v>0.9</v>
      </c>
      <c r="L137" s="267">
        <v>0</v>
      </c>
      <c r="M137" s="267">
        <v>1</v>
      </c>
      <c r="N137" s="267">
        <v>1</v>
      </c>
      <c r="O137" s="332">
        <v>47</v>
      </c>
      <c r="P137" s="266">
        <v>0</v>
      </c>
      <c r="Q137" s="266">
        <v>0</v>
      </c>
      <c r="R137" s="264">
        <v>52</v>
      </c>
      <c r="S137" s="264">
        <v>53</v>
      </c>
      <c r="T137" s="267">
        <v>0</v>
      </c>
      <c r="U137" s="267">
        <v>0</v>
      </c>
      <c r="V137" s="268">
        <v>0.981132075471698</v>
      </c>
      <c r="W137" s="268">
        <v>1</v>
      </c>
      <c r="X137" s="295">
        <v>-0.981132075471698</v>
      </c>
      <c r="Y137" s="271">
        <v>348</v>
      </c>
      <c r="Z137" s="333">
        <v>289</v>
      </c>
      <c r="AA137" s="333">
        <v>341</v>
      </c>
      <c r="AB137" s="333">
        <v>306</v>
      </c>
      <c r="AC137" s="334">
        <v>0.830459770114943</v>
      </c>
      <c r="AD137" s="268">
        <v>0.897360703812317</v>
      </c>
      <c r="AE137" s="295">
        <v>-0.0669009336973742</v>
      </c>
    </row>
    <row r="138" spans="1:31">
      <c r="A138" s="315" t="s">
        <v>188</v>
      </c>
      <c r="B138" s="339" t="s">
        <v>3307</v>
      </c>
      <c r="C138" s="293" t="s">
        <v>229</v>
      </c>
      <c r="D138" s="339" t="s">
        <v>230</v>
      </c>
      <c r="E138" s="266">
        <v>0</v>
      </c>
      <c r="F138" s="266">
        <v>0</v>
      </c>
      <c r="G138" s="264">
        <v>0</v>
      </c>
      <c r="H138" s="264">
        <v>0</v>
      </c>
      <c r="I138" s="264">
        <v>0</v>
      </c>
      <c r="J138" s="264">
        <v>0</v>
      </c>
      <c r="K138" s="294">
        <v>0.9</v>
      </c>
      <c r="L138" s="267">
        <v>0</v>
      </c>
      <c r="M138" s="267">
        <v>0</v>
      </c>
      <c r="N138" s="267">
        <v>0</v>
      </c>
      <c r="O138" s="332">
        <v>0</v>
      </c>
      <c r="P138" s="266">
        <v>0</v>
      </c>
      <c r="Q138" s="266">
        <v>0</v>
      </c>
      <c r="R138" s="264">
        <v>0</v>
      </c>
      <c r="S138" s="264">
        <v>0</v>
      </c>
      <c r="T138" s="267">
        <v>0</v>
      </c>
      <c r="U138" s="267">
        <v>0</v>
      </c>
      <c r="V138" s="268">
        <v>0</v>
      </c>
      <c r="W138" s="268">
        <v>0</v>
      </c>
      <c r="X138" s="295">
        <v>0</v>
      </c>
      <c r="Y138" s="271">
        <v>0</v>
      </c>
      <c r="Z138" s="333">
        <v>0</v>
      </c>
      <c r="AA138" s="333">
        <v>0</v>
      </c>
      <c r="AB138" s="333">
        <v>0</v>
      </c>
      <c r="AC138" s="334">
        <v>0</v>
      </c>
      <c r="AD138" s="268">
        <v>0</v>
      </c>
      <c r="AE138" s="295">
        <v>0</v>
      </c>
    </row>
    <row r="139" spans="1:31">
      <c r="A139" s="315" t="s">
        <v>188</v>
      </c>
      <c r="B139" s="339" t="s">
        <v>3307</v>
      </c>
      <c r="C139" s="293" t="s">
        <v>231</v>
      </c>
      <c r="D139" s="339" t="s">
        <v>232</v>
      </c>
      <c r="E139" s="266">
        <v>0</v>
      </c>
      <c r="F139" s="266">
        <v>0</v>
      </c>
      <c r="G139" s="264">
        <v>0</v>
      </c>
      <c r="H139" s="264">
        <v>0</v>
      </c>
      <c r="I139" s="264">
        <v>0</v>
      </c>
      <c r="J139" s="264">
        <v>0</v>
      </c>
      <c r="K139" s="294">
        <v>0.9</v>
      </c>
      <c r="L139" s="267">
        <v>0</v>
      </c>
      <c r="M139" s="267">
        <v>0</v>
      </c>
      <c r="N139" s="267">
        <v>0</v>
      </c>
      <c r="O139" s="332">
        <v>0</v>
      </c>
      <c r="P139" s="266">
        <v>0</v>
      </c>
      <c r="Q139" s="266">
        <v>0</v>
      </c>
      <c r="R139" s="264">
        <v>0</v>
      </c>
      <c r="S139" s="264">
        <v>0</v>
      </c>
      <c r="T139" s="267">
        <v>0</v>
      </c>
      <c r="U139" s="267">
        <v>0</v>
      </c>
      <c r="V139" s="268">
        <v>0</v>
      </c>
      <c r="W139" s="268">
        <v>0</v>
      </c>
      <c r="X139" s="295">
        <v>0</v>
      </c>
      <c r="Y139" s="271">
        <v>0</v>
      </c>
      <c r="Z139" s="333">
        <v>0</v>
      </c>
      <c r="AA139" s="333">
        <v>0</v>
      </c>
      <c r="AB139" s="333">
        <v>0</v>
      </c>
      <c r="AC139" s="334">
        <v>0</v>
      </c>
      <c r="AD139" s="268">
        <v>0</v>
      </c>
      <c r="AE139" s="295">
        <v>0</v>
      </c>
    </row>
    <row r="140" spans="1:31">
      <c r="A140" s="315" t="s">
        <v>188</v>
      </c>
      <c r="B140" s="339" t="s">
        <v>3308</v>
      </c>
      <c r="C140" s="293" t="s">
        <v>233</v>
      </c>
      <c r="D140" s="339" t="s">
        <v>234</v>
      </c>
      <c r="E140" s="266">
        <v>0</v>
      </c>
      <c r="F140" s="266">
        <v>0</v>
      </c>
      <c r="G140" s="264">
        <v>0</v>
      </c>
      <c r="H140" s="264">
        <v>0</v>
      </c>
      <c r="I140" s="264">
        <v>0</v>
      </c>
      <c r="J140" s="264">
        <v>0</v>
      </c>
      <c r="K140" s="294">
        <v>0.9</v>
      </c>
      <c r="L140" s="267">
        <v>0</v>
      </c>
      <c r="M140" s="267">
        <v>0</v>
      </c>
      <c r="N140" s="267">
        <v>0</v>
      </c>
      <c r="O140" s="332">
        <v>0</v>
      </c>
      <c r="P140" s="266">
        <v>0</v>
      </c>
      <c r="Q140" s="266">
        <v>0</v>
      </c>
      <c r="R140" s="264">
        <v>0</v>
      </c>
      <c r="S140" s="264">
        <v>0</v>
      </c>
      <c r="T140" s="267">
        <v>0</v>
      </c>
      <c r="U140" s="267">
        <v>0</v>
      </c>
      <c r="V140" s="268">
        <v>0</v>
      </c>
      <c r="W140" s="268">
        <v>0</v>
      </c>
      <c r="X140" s="295">
        <v>0</v>
      </c>
      <c r="Y140" s="271">
        <v>0</v>
      </c>
      <c r="Z140" s="333">
        <v>0</v>
      </c>
      <c r="AA140" s="333">
        <v>0</v>
      </c>
      <c r="AB140" s="333">
        <v>0</v>
      </c>
      <c r="AC140" s="334">
        <v>0</v>
      </c>
      <c r="AD140" s="268">
        <v>0</v>
      </c>
      <c r="AE140" s="295">
        <v>0</v>
      </c>
    </row>
    <row r="141" spans="1:31">
      <c r="A141" s="315" t="s">
        <v>188</v>
      </c>
      <c r="B141" s="339" t="s">
        <v>3308</v>
      </c>
      <c r="C141" s="293" t="s">
        <v>235</v>
      </c>
      <c r="D141" s="339" t="s">
        <v>236</v>
      </c>
      <c r="E141" s="266">
        <v>85</v>
      </c>
      <c r="F141" s="266">
        <v>83</v>
      </c>
      <c r="G141" s="264">
        <v>83</v>
      </c>
      <c r="H141" s="264">
        <v>81</v>
      </c>
      <c r="I141" s="264">
        <v>82</v>
      </c>
      <c r="J141" s="264">
        <v>80</v>
      </c>
      <c r="K141" s="294">
        <v>0.9</v>
      </c>
      <c r="L141" s="267">
        <v>0.976470588235294</v>
      </c>
      <c r="M141" s="267">
        <v>0.975903614457831</v>
      </c>
      <c r="N141" s="267">
        <v>0.975609756097561</v>
      </c>
      <c r="O141" s="332">
        <v>85</v>
      </c>
      <c r="P141" s="266">
        <v>66</v>
      </c>
      <c r="Q141" s="266">
        <v>66</v>
      </c>
      <c r="R141" s="264">
        <v>80</v>
      </c>
      <c r="S141" s="264">
        <v>80</v>
      </c>
      <c r="T141" s="267">
        <v>0.776470588235294</v>
      </c>
      <c r="U141" s="267">
        <v>0.776470588235294</v>
      </c>
      <c r="V141" s="268">
        <v>0.963855421686747</v>
      </c>
      <c r="W141" s="268">
        <v>0.975609756097561</v>
      </c>
      <c r="X141" s="295">
        <v>-0.187384833451453</v>
      </c>
      <c r="Y141" s="271">
        <v>575</v>
      </c>
      <c r="Z141" s="333">
        <v>539</v>
      </c>
      <c r="AA141" s="333">
        <v>571</v>
      </c>
      <c r="AB141" s="333">
        <v>547</v>
      </c>
      <c r="AC141" s="334">
        <v>0.937391304347826</v>
      </c>
      <c r="AD141" s="268">
        <v>0.957968476357268</v>
      </c>
      <c r="AE141" s="295">
        <v>-0.0205771720094419</v>
      </c>
    </row>
    <row r="142" spans="1:31">
      <c r="A142" s="315" t="s">
        <v>188</v>
      </c>
      <c r="B142" s="339" t="s">
        <v>3308</v>
      </c>
      <c r="C142" s="293" t="s">
        <v>238</v>
      </c>
      <c r="D142" s="339" t="s">
        <v>238</v>
      </c>
      <c r="E142" s="266">
        <v>0</v>
      </c>
      <c r="F142" s="266">
        <v>0</v>
      </c>
      <c r="G142" s="264">
        <v>0</v>
      </c>
      <c r="H142" s="264">
        <v>0</v>
      </c>
      <c r="I142" s="264">
        <v>0</v>
      </c>
      <c r="J142" s="264">
        <v>0</v>
      </c>
      <c r="K142" s="294">
        <v>0.9</v>
      </c>
      <c r="L142" s="267">
        <v>0</v>
      </c>
      <c r="M142" s="267">
        <v>0</v>
      </c>
      <c r="N142" s="267">
        <v>0</v>
      </c>
      <c r="O142" s="332">
        <v>0</v>
      </c>
      <c r="P142" s="266">
        <v>0</v>
      </c>
      <c r="Q142" s="266">
        <v>0</v>
      </c>
      <c r="R142" s="264">
        <v>0</v>
      </c>
      <c r="S142" s="264">
        <v>0</v>
      </c>
      <c r="T142" s="267">
        <v>0</v>
      </c>
      <c r="U142" s="267">
        <v>0</v>
      </c>
      <c r="V142" s="268">
        <v>0</v>
      </c>
      <c r="W142" s="268">
        <v>0</v>
      </c>
      <c r="X142" s="295">
        <v>0</v>
      </c>
      <c r="Y142" s="271">
        <v>0</v>
      </c>
      <c r="Z142" s="333">
        <v>0</v>
      </c>
      <c r="AA142" s="333">
        <v>0</v>
      </c>
      <c r="AB142" s="333">
        <v>0</v>
      </c>
      <c r="AC142" s="334">
        <v>0</v>
      </c>
      <c r="AD142" s="268">
        <v>0</v>
      </c>
      <c r="AE142" s="295">
        <v>0</v>
      </c>
    </row>
    <row r="143" spans="1:31">
      <c r="A143" s="315" t="s">
        <v>188</v>
      </c>
      <c r="B143" s="339" t="s">
        <v>3308</v>
      </c>
      <c r="C143" s="293" t="s">
        <v>239</v>
      </c>
      <c r="D143" s="339" t="s">
        <v>240</v>
      </c>
      <c r="E143" s="266">
        <v>86</v>
      </c>
      <c r="F143" s="266">
        <v>0</v>
      </c>
      <c r="G143" s="264">
        <v>91</v>
      </c>
      <c r="H143" s="264">
        <v>90</v>
      </c>
      <c r="I143" s="264">
        <v>89</v>
      </c>
      <c r="J143" s="264">
        <v>84</v>
      </c>
      <c r="K143" s="294">
        <v>0.9</v>
      </c>
      <c r="L143" s="267">
        <v>0</v>
      </c>
      <c r="M143" s="267">
        <v>0.989010989010989</v>
      </c>
      <c r="N143" s="267">
        <v>0.943820224719101</v>
      </c>
      <c r="O143" s="332">
        <v>86</v>
      </c>
      <c r="P143" s="266">
        <v>0</v>
      </c>
      <c r="Q143" s="266">
        <v>0</v>
      </c>
      <c r="R143" s="264">
        <v>82</v>
      </c>
      <c r="S143" s="264">
        <v>74</v>
      </c>
      <c r="T143" s="267">
        <v>0</v>
      </c>
      <c r="U143" s="267">
        <v>0</v>
      </c>
      <c r="V143" s="268">
        <v>0.901098901098901</v>
      </c>
      <c r="W143" s="268">
        <v>0.831460674157303</v>
      </c>
      <c r="X143" s="295">
        <v>-0.901098901098901</v>
      </c>
      <c r="Y143" s="271">
        <v>593</v>
      </c>
      <c r="Z143" s="333">
        <v>454</v>
      </c>
      <c r="AA143" s="333">
        <v>580</v>
      </c>
      <c r="AB143" s="333">
        <v>515</v>
      </c>
      <c r="AC143" s="334">
        <v>0.765598650927487</v>
      </c>
      <c r="AD143" s="268">
        <v>0.887931034482759</v>
      </c>
      <c r="AE143" s="295">
        <v>-0.122332383555271</v>
      </c>
    </row>
    <row r="144" spans="1:31">
      <c r="A144" s="315" t="s">
        <v>188</v>
      </c>
      <c r="B144" s="339" t="s">
        <v>3308</v>
      </c>
      <c r="C144" s="293" t="s">
        <v>241</v>
      </c>
      <c r="D144" s="339" t="s">
        <v>242</v>
      </c>
      <c r="E144" s="266">
        <v>0</v>
      </c>
      <c r="F144" s="266">
        <v>0</v>
      </c>
      <c r="G144" s="264">
        <v>0</v>
      </c>
      <c r="H144" s="264">
        <v>0</v>
      </c>
      <c r="I144" s="264">
        <v>0</v>
      </c>
      <c r="J144" s="264">
        <v>0</v>
      </c>
      <c r="K144" s="294">
        <v>0.9</v>
      </c>
      <c r="L144" s="267">
        <v>0</v>
      </c>
      <c r="M144" s="267">
        <v>0</v>
      </c>
      <c r="N144" s="267">
        <v>0</v>
      </c>
      <c r="O144" s="332">
        <v>0</v>
      </c>
      <c r="P144" s="266">
        <v>0</v>
      </c>
      <c r="Q144" s="266">
        <v>0</v>
      </c>
      <c r="R144" s="264">
        <v>0</v>
      </c>
      <c r="S144" s="264">
        <v>0</v>
      </c>
      <c r="T144" s="267">
        <v>0</v>
      </c>
      <c r="U144" s="267">
        <v>0</v>
      </c>
      <c r="V144" s="268">
        <v>0</v>
      </c>
      <c r="W144" s="268">
        <v>0</v>
      </c>
      <c r="X144" s="295">
        <v>0</v>
      </c>
      <c r="Y144" s="271">
        <v>0</v>
      </c>
      <c r="Z144" s="333">
        <v>0</v>
      </c>
      <c r="AA144" s="333">
        <v>0</v>
      </c>
      <c r="AB144" s="333">
        <v>0</v>
      </c>
      <c r="AC144" s="334">
        <v>0</v>
      </c>
      <c r="AD144" s="268">
        <v>0</v>
      </c>
      <c r="AE144" s="295">
        <v>0</v>
      </c>
    </row>
    <row r="145" spans="1:31">
      <c r="A145" s="315" t="s">
        <v>188</v>
      </c>
      <c r="B145" s="339" t="s">
        <v>3308</v>
      </c>
      <c r="C145" s="293" t="s">
        <v>243</v>
      </c>
      <c r="D145" s="339" t="s">
        <v>244</v>
      </c>
      <c r="E145" s="266">
        <v>51</v>
      </c>
      <c r="F145" s="266">
        <v>51</v>
      </c>
      <c r="G145" s="264">
        <v>54</v>
      </c>
      <c r="H145" s="264">
        <v>54</v>
      </c>
      <c r="I145" s="264">
        <v>53</v>
      </c>
      <c r="J145" s="264">
        <v>53</v>
      </c>
      <c r="K145" s="294">
        <v>0.9</v>
      </c>
      <c r="L145" s="267">
        <v>1</v>
      </c>
      <c r="M145" s="267">
        <v>1</v>
      </c>
      <c r="N145" s="267">
        <v>1</v>
      </c>
      <c r="O145" s="332">
        <v>51</v>
      </c>
      <c r="P145" s="266">
        <v>0</v>
      </c>
      <c r="Q145" s="266">
        <v>0</v>
      </c>
      <c r="R145" s="264">
        <v>54</v>
      </c>
      <c r="S145" s="264">
        <v>53</v>
      </c>
      <c r="T145" s="267">
        <v>0</v>
      </c>
      <c r="U145" s="267">
        <v>0</v>
      </c>
      <c r="V145" s="268">
        <v>1</v>
      </c>
      <c r="W145" s="268">
        <v>1</v>
      </c>
      <c r="X145" s="295">
        <v>-1</v>
      </c>
      <c r="Y145" s="271">
        <v>346</v>
      </c>
      <c r="Z145" s="333">
        <v>290</v>
      </c>
      <c r="AA145" s="333">
        <v>365</v>
      </c>
      <c r="AB145" s="333">
        <v>365</v>
      </c>
      <c r="AC145" s="334">
        <v>0.838150289017341</v>
      </c>
      <c r="AD145" s="268">
        <v>1</v>
      </c>
      <c r="AE145" s="295">
        <v>-0.161849710982659</v>
      </c>
    </row>
    <row r="146" spans="1:31">
      <c r="A146" s="315" t="s">
        <v>188</v>
      </c>
      <c r="B146" s="339" t="s">
        <v>3308</v>
      </c>
      <c r="C146" s="293" t="s">
        <v>245</v>
      </c>
      <c r="D146" s="339" t="s">
        <v>246</v>
      </c>
      <c r="E146" s="266">
        <v>39</v>
      </c>
      <c r="F146" s="266">
        <v>39</v>
      </c>
      <c r="G146" s="264">
        <v>42</v>
      </c>
      <c r="H146" s="264">
        <v>42</v>
      </c>
      <c r="I146" s="264">
        <v>43</v>
      </c>
      <c r="J146" s="264">
        <v>43</v>
      </c>
      <c r="K146" s="294">
        <v>0.9</v>
      </c>
      <c r="L146" s="267">
        <v>1</v>
      </c>
      <c r="M146" s="267">
        <v>1</v>
      </c>
      <c r="N146" s="267">
        <v>1</v>
      </c>
      <c r="O146" s="332">
        <v>39</v>
      </c>
      <c r="P146" s="266">
        <v>34</v>
      </c>
      <c r="Q146" s="266">
        <v>34</v>
      </c>
      <c r="R146" s="264">
        <v>40</v>
      </c>
      <c r="S146" s="264">
        <v>40</v>
      </c>
      <c r="T146" s="267">
        <v>0.871794871794872</v>
      </c>
      <c r="U146" s="267">
        <v>0.871794871794872</v>
      </c>
      <c r="V146" s="268">
        <v>0.952380952380952</v>
      </c>
      <c r="W146" s="268">
        <v>0.930232558139535</v>
      </c>
      <c r="X146" s="295">
        <v>-0.0805860805860805</v>
      </c>
      <c r="Y146" s="271">
        <v>281</v>
      </c>
      <c r="Z146" s="333">
        <v>260</v>
      </c>
      <c r="AA146" s="333">
        <v>288</v>
      </c>
      <c r="AB146" s="333">
        <v>281</v>
      </c>
      <c r="AC146" s="334">
        <v>0.925266903914591</v>
      </c>
      <c r="AD146" s="268">
        <v>0.975694444444444</v>
      </c>
      <c r="AE146" s="295">
        <v>-0.0504275405298537</v>
      </c>
    </row>
    <row r="147" spans="1:31">
      <c r="A147" s="315" t="s">
        <v>188</v>
      </c>
      <c r="B147" s="339" t="s">
        <v>3308</v>
      </c>
      <c r="C147" s="293" t="s">
        <v>247</v>
      </c>
      <c r="D147" s="339" t="s">
        <v>248</v>
      </c>
      <c r="E147" s="266">
        <v>62</v>
      </c>
      <c r="F147" s="266">
        <v>0</v>
      </c>
      <c r="G147" s="264">
        <v>67</v>
      </c>
      <c r="H147" s="264">
        <v>67</v>
      </c>
      <c r="I147" s="264">
        <v>64</v>
      </c>
      <c r="J147" s="264">
        <v>64</v>
      </c>
      <c r="K147" s="294">
        <v>0.9</v>
      </c>
      <c r="L147" s="267">
        <v>0</v>
      </c>
      <c r="M147" s="267">
        <v>1</v>
      </c>
      <c r="N147" s="267">
        <v>1</v>
      </c>
      <c r="O147" s="332">
        <v>62</v>
      </c>
      <c r="P147" s="266">
        <v>0</v>
      </c>
      <c r="Q147" s="266">
        <v>0</v>
      </c>
      <c r="R147" s="264">
        <v>67</v>
      </c>
      <c r="S147" s="264">
        <v>63</v>
      </c>
      <c r="T147" s="267">
        <v>0</v>
      </c>
      <c r="U147" s="267">
        <v>0</v>
      </c>
      <c r="V147" s="268">
        <v>1</v>
      </c>
      <c r="W147" s="268">
        <v>0.984375</v>
      </c>
      <c r="X147" s="295">
        <v>-1</v>
      </c>
      <c r="Y147" s="271">
        <v>433</v>
      </c>
      <c r="Z147" s="333">
        <v>367</v>
      </c>
      <c r="AA147" s="333">
        <v>427</v>
      </c>
      <c r="AB147" s="333">
        <v>424</v>
      </c>
      <c r="AC147" s="334">
        <v>0.847575057736721</v>
      </c>
      <c r="AD147" s="268">
        <v>0.992974238875878</v>
      </c>
      <c r="AE147" s="295">
        <v>-0.145399181139158</v>
      </c>
    </row>
    <row r="148" spans="1:31">
      <c r="A148" s="315" t="s">
        <v>188</v>
      </c>
      <c r="B148" s="339" t="s">
        <v>3308</v>
      </c>
      <c r="C148" s="293" t="s">
        <v>249</v>
      </c>
      <c r="D148" s="339" t="s">
        <v>250</v>
      </c>
      <c r="E148" s="266">
        <v>0</v>
      </c>
      <c r="F148" s="266">
        <v>0</v>
      </c>
      <c r="G148" s="264">
        <v>0</v>
      </c>
      <c r="H148" s="264">
        <v>0</v>
      </c>
      <c r="I148" s="264">
        <v>0</v>
      </c>
      <c r="J148" s="264">
        <v>0</v>
      </c>
      <c r="K148" s="294">
        <v>0.9</v>
      </c>
      <c r="L148" s="267">
        <v>0</v>
      </c>
      <c r="M148" s="267">
        <v>0</v>
      </c>
      <c r="N148" s="267">
        <v>0</v>
      </c>
      <c r="O148" s="332">
        <v>0</v>
      </c>
      <c r="P148" s="266">
        <v>0</v>
      </c>
      <c r="Q148" s="266">
        <v>0</v>
      </c>
      <c r="R148" s="264">
        <v>0</v>
      </c>
      <c r="S148" s="264">
        <v>0</v>
      </c>
      <c r="T148" s="267">
        <v>0</v>
      </c>
      <c r="U148" s="267">
        <v>0</v>
      </c>
      <c r="V148" s="268">
        <v>0</v>
      </c>
      <c r="W148" s="268">
        <v>0</v>
      </c>
      <c r="X148" s="295">
        <v>0</v>
      </c>
      <c r="Y148" s="271">
        <v>0</v>
      </c>
      <c r="Z148" s="333">
        <v>0</v>
      </c>
      <c r="AA148" s="333">
        <v>0</v>
      </c>
      <c r="AB148" s="333">
        <v>0</v>
      </c>
      <c r="AC148" s="334">
        <v>0</v>
      </c>
      <c r="AD148" s="268">
        <v>0</v>
      </c>
      <c r="AE148" s="295">
        <v>0</v>
      </c>
    </row>
    <row r="149" spans="1:31">
      <c r="A149" s="315" t="s">
        <v>188</v>
      </c>
      <c r="B149" s="339" t="s">
        <v>3308</v>
      </c>
      <c r="C149" s="293" t="s">
        <v>251</v>
      </c>
      <c r="D149" s="339" t="s">
        <v>252</v>
      </c>
      <c r="E149" s="266">
        <v>103</v>
      </c>
      <c r="F149" s="266">
        <v>103</v>
      </c>
      <c r="G149" s="264">
        <v>104</v>
      </c>
      <c r="H149" s="264">
        <v>104</v>
      </c>
      <c r="I149" s="264">
        <v>98</v>
      </c>
      <c r="J149" s="264">
        <v>98</v>
      </c>
      <c r="K149" s="294">
        <v>0.9</v>
      </c>
      <c r="L149" s="267">
        <v>1</v>
      </c>
      <c r="M149" s="267">
        <v>1</v>
      </c>
      <c r="N149" s="267">
        <v>1</v>
      </c>
      <c r="O149" s="332">
        <v>103</v>
      </c>
      <c r="P149" s="266">
        <v>99</v>
      </c>
      <c r="Q149" s="266">
        <v>99</v>
      </c>
      <c r="R149" s="264">
        <v>101</v>
      </c>
      <c r="S149" s="264">
        <v>96</v>
      </c>
      <c r="T149" s="267">
        <v>0.961165048543689</v>
      </c>
      <c r="U149" s="267">
        <v>0.961165048543689</v>
      </c>
      <c r="V149" s="268">
        <v>0.971153846153846</v>
      </c>
      <c r="W149" s="268">
        <v>0.979591836734694</v>
      </c>
      <c r="X149" s="295">
        <v>-0.00998879761015681</v>
      </c>
      <c r="Y149" s="271">
        <v>674</v>
      </c>
      <c r="Z149" s="333">
        <v>650</v>
      </c>
      <c r="AA149" s="333">
        <v>640</v>
      </c>
      <c r="AB149" s="333">
        <v>612</v>
      </c>
      <c r="AC149" s="334">
        <v>0.964391691394659</v>
      </c>
      <c r="AD149" s="268">
        <v>0.95625</v>
      </c>
      <c r="AE149" s="295">
        <v>0.0081416913946587</v>
      </c>
    </row>
    <row r="150" spans="1:31">
      <c r="A150" s="315" t="s">
        <v>188</v>
      </c>
      <c r="B150" s="339" t="s">
        <v>3308</v>
      </c>
      <c r="C150" s="293" t="s">
        <v>253</v>
      </c>
      <c r="D150" s="339" t="s">
        <v>253</v>
      </c>
      <c r="E150" s="266">
        <v>0</v>
      </c>
      <c r="F150" s="266">
        <v>0</v>
      </c>
      <c r="G150" s="264">
        <v>0</v>
      </c>
      <c r="H150" s="264">
        <v>0</v>
      </c>
      <c r="I150" s="264">
        <v>0</v>
      </c>
      <c r="J150" s="264">
        <v>0</v>
      </c>
      <c r="K150" s="294">
        <v>0.9</v>
      </c>
      <c r="L150" s="267">
        <v>0</v>
      </c>
      <c r="M150" s="267">
        <v>0</v>
      </c>
      <c r="N150" s="267">
        <v>0</v>
      </c>
      <c r="O150" s="332">
        <v>0</v>
      </c>
      <c r="P150" s="266">
        <v>0</v>
      </c>
      <c r="Q150" s="266">
        <v>0</v>
      </c>
      <c r="R150" s="264">
        <v>0</v>
      </c>
      <c r="S150" s="264">
        <v>0</v>
      </c>
      <c r="T150" s="267">
        <v>0</v>
      </c>
      <c r="U150" s="267">
        <v>0</v>
      </c>
      <c r="V150" s="268">
        <v>0</v>
      </c>
      <c r="W150" s="268">
        <v>0</v>
      </c>
      <c r="X150" s="295">
        <v>0</v>
      </c>
      <c r="Y150" s="271">
        <v>0</v>
      </c>
      <c r="Z150" s="333">
        <v>0</v>
      </c>
      <c r="AA150" s="333">
        <v>0</v>
      </c>
      <c r="AB150" s="333">
        <v>0</v>
      </c>
      <c r="AC150" s="334">
        <v>0</v>
      </c>
      <c r="AD150" s="268">
        <v>0</v>
      </c>
      <c r="AE150" s="295">
        <v>0</v>
      </c>
    </row>
    <row r="151" spans="1:31">
      <c r="A151" s="315" t="s">
        <v>188</v>
      </c>
      <c r="B151" s="339" t="s">
        <v>3308</v>
      </c>
      <c r="C151" s="293" t="s">
        <v>254</v>
      </c>
      <c r="D151" s="339" t="s">
        <v>255</v>
      </c>
      <c r="E151" s="266">
        <v>71</v>
      </c>
      <c r="F151" s="266">
        <v>70</v>
      </c>
      <c r="G151" s="264">
        <v>72</v>
      </c>
      <c r="H151" s="264">
        <v>67</v>
      </c>
      <c r="I151" s="264">
        <v>70</v>
      </c>
      <c r="J151" s="264">
        <v>66</v>
      </c>
      <c r="K151" s="294">
        <v>0.9</v>
      </c>
      <c r="L151" s="267">
        <v>0.985915492957746</v>
      </c>
      <c r="M151" s="267">
        <v>0.930555555555556</v>
      </c>
      <c r="N151" s="267">
        <v>0.942857142857143</v>
      </c>
      <c r="O151" s="332">
        <v>71</v>
      </c>
      <c r="P151" s="266">
        <v>68</v>
      </c>
      <c r="Q151" s="266">
        <v>68</v>
      </c>
      <c r="R151" s="264">
        <v>64</v>
      </c>
      <c r="S151" s="264">
        <v>63</v>
      </c>
      <c r="T151" s="267">
        <v>0.957746478873239</v>
      </c>
      <c r="U151" s="267">
        <v>0.957746478873239</v>
      </c>
      <c r="V151" s="268">
        <v>0.888888888888889</v>
      </c>
      <c r="W151" s="268">
        <v>0.9</v>
      </c>
      <c r="X151" s="295">
        <v>0.0688575899843505</v>
      </c>
      <c r="Y151" s="271">
        <v>462</v>
      </c>
      <c r="Z151" s="333">
        <v>431</v>
      </c>
      <c r="AA151" s="333">
        <v>451</v>
      </c>
      <c r="AB151" s="333">
        <v>436</v>
      </c>
      <c r="AC151" s="334">
        <v>0.932900432900433</v>
      </c>
      <c r="AD151" s="268">
        <v>0.966740576496674</v>
      </c>
      <c r="AE151" s="295">
        <v>-0.0338401435962412</v>
      </c>
    </row>
    <row r="152" spans="1:31">
      <c r="A152" s="315" t="s">
        <v>188</v>
      </c>
      <c r="B152" s="339" t="s">
        <v>3308</v>
      </c>
      <c r="C152" s="293" t="s">
        <v>256</v>
      </c>
      <c r="D152" s="339" t="s">
        <v>257</v>
      </c>
      <c r="E152" s="266">
        <v>97</v>
      </c>
      <c r="F152" s="266">
        <v>0</v>
      </c>
      <c r="G152" s="264">
        <v>98</v>
      </c>
      <c r="H152" s="264">
        <v>98</v>
      </c>
      <c r="I152" s="264">
        <v>95</v>
      </c>
      <c r="J152" s="264">
        <v>93</v>
      </c>
      <c r="K152" s="294">
        <v>0.9</v>
      </c>
      <c r="L152" s="267">
        <v>0</v>
      </c>
      <c r="M152" s="267">
        <v>1</v>
      </c>
      <c r="N152" s="267">
        <v>0.978947368421053</v>
      </c>
      <c r="O152" s="332">
        <v>97</v>
      </c>
      <c r="P152" s="266">
        <v>0</v>
      </c>
      <c r="Q152" s="266">
        <v>0</v>
      </c>
      <c r="R152" s="264">
        <v>93</v>
      </c>
      <c r="S152" s="264">
        <v>90</v>
      </c>
      <c r="T152" s="267">
        <v>0</v>
      </c>
      <c r="U152" s="267">
        <v>0</v>
      </c>
      <c r="V152" s="268">
        <v>0.948979591836735</v>
      </c>
      <c r="W152" s="268">
        <v>0.947368421052632</v>
      </c>
      <c r="X152" s="295">
        <v>-0.948979591836735</v>
      </c>
      <c r="Y152" s="271">
        <v>664</v>
      </c>
      <c r="Z152" s="333">
        <v>536</v>
      </c>
      <c r="AA152" s="333">
        <v>651</v>
      </c>
      <c r="AB152" s="333">
        <v>613</v>
      </c>
      <c r="AC152" s="334">
        <v>0.807228915662651</v>
      </c>
      <c r="AD152" s="268">
        <v>0.941628264208909</v>
      </c>
      <c r="AE152" s="295">
        <v>-0.134399348546259</v>
      </c>
    </row>
    <row r="153" spans="1:31">
      <c r="A153" s="315" t="s">
        <v>188</v>
      </c>
      <c r="B153" s="339" t="s">
        <v>3308</v>
      </c>
      <c r="C153" s="293" t="s">
        <v>258</v>
      </c>
      <c r="D153" s="339" t="s">
        <v>259</v>
      </c>
      <c r="E153" s="266">
        <v>84</v>
      </c>
      <c r="F153" s="266">
        <v>0</v>
      </c>
      <c r="G153" s="264">
        <v>88</v>
      </c>
      <c r="H153" s="264">
        <v>84</v>
      </c>
      <c r="I153" s="264">
        <v>85</v>
      </c>
      <c r="J153" s="264">
        <v>80</v>
      </c>
      <c r="K153" s="294">
        <v>0.9</v>
      </c>
      <c r="L153" s="267">
        <v>0</v>
      </c>
      <c r="M153" s="267">
        <v>0.954545454545455</v>
      </c>
      <c r="N153" s="267">
        <v>0.941176470588235</v>
      </c>
      <c r="O153" s="332">
        <v>84</v>
      </c>
      <c r="P153" s="266">
        <v>0</v>
      </c>
      <c r="Q153" s="266">
        <v>0</v>
      </c>
      <c r="R153" s="264">
        <v>82</v>
      </c>
      <c r="S153" s="264">
        <v>77</v>
      </c>
      <c r="T153" s="267">
        <v>0</v>
      </c>
      <c r="U153" s="267">
        <v>0</v>
      </c>
      <c r="V153" s="268">
        <v>0.931818181818182</v>
      </c>
      <c r="W153" s="268">
        <v>0.905882352941176</v>
      </c>
      <c r="X153" s="295">
        <v>-0.931818181818182</v>
      </c>
      <c r="Y153" s="271">
        <v>558</v>
      </c>
      <c r="Z153" s="333">
        <v>438</v>
      </c>
      <c r="AA153" s="333">
        <v>552</v>
      </c>
      <c r="AB153" s="333">
        <v>508</v>
      </c>
      <c r="AC153" s="334">
        <v>0.78494623655914</v>
      </c>
      <c r="AD153" s="268">
        <v>0.920289855072464</v>
      </c>
      <c r="AE153" s="295">
        <v>-0.135343618513324</v>
      </c>
    </row>
    <row r="154" spans="1:31">
      <c r="A154" s="315" t="s">
        <v>188</v>
      </c>
      <c r="B154" s="339" t="s">
        <v>1428</v>
      </c>
      <c r="C154" s="293" t="s">
        <v>260</v>
      </c>
      <c r="D154" s="339" t="s">
        <v>260</v>
      </c>
      <c r="E154" s="266">
        <v>99</v>
      </c>
      <c r="F154" s="266">
        <v>99</v>
      </c>
      <c r="G154" s="264">
        <v>102</v>
      </c>
      <c r="H154" s="264">
        <v>102</v>
      </c>
      <c r="I154" s="264">
        <v>91</v>
      </c>
      <c r="J154" s="264">
        <v>90</v>
      </c>
      <c r="K154" s="294">
        <v>0.9</v>
      </c>
      <c r="L154" s="267">
        <v>1</v>
      </c>
      <c r="M154" s="267">
        <v>1</v>
      </c>
      <c r="N154" s="267">
        <v>0.989010989010989</v>
      </c>
      <c r="O154" s="332">
        <v>99</v>
      </c>
      <c r="P154" s="266">
        <v>99</v>
      </c>
      <c r="Q154" s="266">
        <v>99</v>
      </c>
      <c r="R154" s="264">
        <v>99</v>
      </c>
      <c r="S154" s="264">
        <v>89</v>
      </c>
      <c r="T154" s="267">
        <v>1</v>
      </c>
      <c r="U154" s="267">
        <v>1</v>
      </c>
      <c r="V154" s="268">
        <v>0.970588235294118</v>
      </c>
      <c r="W154" s="268">
        <v>0.978021978021978</v>
      </c>
      <c r="X154" s="295">
        <v>0.0294117647058824</v>
      </c>
      <c r="Y154" s="271">
        <v>663</v>
      </c>
      <c r="Z154" s="333">
        <v>654</v>
      </c>
      <c r="AA154" s="333">
        <v>640</v>
      </c>
      <c r="AB154" s="333">
        <v>630</v>
      </c>
      <c r="AC154" s="334">
        <v>0.986425339366516</v>
      </c>
      <c r="AD154" s="268">
        <v>0.984375</v>
      </c>
      <c r="AE154" s="295">
        <v>0.00205033936651589</v>
      </c>
    </row>
    <row r="155" spans="1:31">
      <c r="A155" s="315" t="s">
        <v>188</v>
      </c>
      <c r="B155" s="339" t="s">
        <v>1428</v>
      </c>
      <c r="C155" s="293" t="s">
        <v>261</v>
      </c>
      <c r="D155" s="339" t="s">
        <v>262</v>
      </c>
      <c r="E155" s="266">
        <v>92</v>
      </c>
      <c r="F155" s="266">
        <v>91</v>
      </c>
      <c r="G155" s="264">
        <v>96</v>
      </c>
      <c r="H155" s="264">
        <v>93</v>
      </c>
      <c r="I155" s="264">
        <v>75</v>
      </c>
      <c r="J155" s="264">
        <v>74</v>
      </c>
      <c r="K155" s="294">
        <v>0.9</v>
      </c>
      <c r="L155" s="267">
        <v>0.989130434782609</v>
      </c>
      <c r="M155" s="267">
        <v>0.96875</v>
      </c>
      <c r="N155" s="267">
        <v>0.986666666666667</v>
      </c>
      <c r="O155" s="332">
        <v>92</v>
      </c>
      <c r="P155" s="266">
        <v>83</v>
      </c>
      <c r="Q155" s="266">
        <v>83</v>
      </c>
      <c r="R155" s="264">
        <v>88</v>
      </c>
      <c r="S155" s="264">
        <v>72</v>
      </c>
      <c r="T155" s="267">
        <v>0.902173913043478</v>
      </c>
      <c r="U155" s="267">
        <v>0.902173913043478</v>
      </c>
      <c r="V155" s="268">
        <v>0.916666666666667</v>
      </c>
      <c r="W155" s="268">
        <v>0.96</v>
      </c>
      <c r="X155" s="295">
        <v>-0.0144927536231884</v>
      </c>
      <c r="Y155" s="271">
        <v>633</v>
      </c>
      <c r="Z155" s="333">
        <v>589</v>
      </c>
      <c r="AA155" s="333">
        <v>645</v>
      </c>
      <c r="AB155" s="333">
        <v>610</v>
      </c>
      <c r="AC155" s="334">
        <v>0.930489731437599</v>
      </c>
      <c r="AD155" s="268">
        <v>0.945736434108527</v>
      </c>
      <c r="AE155" s="295">
        <v>-0.0152467026709284</v>
      </c>
    </row>
    <row r="156" spans="1:31">
      <c r="A156" s="315" t="s">
        <v>188</v>
      </c>
      <c r="B156" s="339" t="s">
        <v>1428</v>
      </c>
      <c r="C156" s="293" t="s">
        <v>263</v>
      </c>
      <c r="D156" s="339" t="s">
        <v>264</v>
      </c>
      <c r="E156" s="266">
        <v>79</v>
      </c>
      <c r="F156" s="266">
        <v>79</v>
      </c>
      <c r="G156" s="264">
        <v>80</v>
      </c>
      <c r="H156" s="264">
        <v>79</v>
      </c>
      <c r="I156" s="264">
        <v>73</v>
      </c>
      <c r="J156" s="264">
        <v>72</v>
      </c>
      <c r="K156" s="294">
        <v>0.9</v>
      </c>
      <c r="L156" s="267">
        <v>1</v>
      </c>
      <c r="M156" s="267">
        <v>0.9875</v>
      </c>
      <c r="N156" s="267">
        <v>0.986301369863014</v>
      </c>
      <c r="O156" s="332">
        <v>79</v>
      </c>
      <c r="P156" s="266">
        <v>77</v>
      </c>
      <c r="Q156" s="266">
        <v>77</v>
      </c>
      <c r="R156" s="264">
        <v>77</v>
      </c>
      <c r="S156" s="264">
        <v>70</v>
      </c>
      <c r="T156" s="267">
        <v>0.974683544303797</v>
      </c>
      <c r="U156" s="267">
        <v>0.974683544303797</v>
      </c>
      <c r="V156" s="268">
        <v>0.9625</v>
      </c>
      <c r="W156" s="268">
        <v>0.958904109589041</v>
      </c>
      <c r="X156" s="295">
        <v>0.0121835443037974</v>
      </c>
      <c r="Y156" s="271">
        <v>548</v>
      </c>
      <c r="Z156" s="333">
        <v>523</v>
      </c>
      <c r="AA156" s="333">
        <v>558</v>
      </c>
      <c r="AB156" s="333">
        <v>546</v>
      </c>
      <c r="AC156" s="334">
        <v>0.954379562043796</v>
      </c>
      <c r="AD156" s="268">
        <v>0.978494623655914</v>
      </c>
      <c r="AE156" s="295">
        <v>-0.0241150616121184</v>
      </c>
    </row>
    <row r="157" spans="1:31">
      <c r="A157" s="315" t="s">
        <v>188</v>
      </c>
      <c r="B157" s="339" t="s">
        <v>1428</v>
      </c>
      <c r="C157" s="293" t="s">
        <v>265</v>
      </c>
      <c r="D157" s="339" t="s">
        <v>266</v>
      </c>
      <c r="E157" s="266">
        <v>93</v>
      </c>
      <c r="F157" s="266">
        <v>93</v>
      </c>
      <c r="G157" s="264">
        <v>96</v>
      </c>
      <c r="H157" s="264">
        <v>96</v>
      </c>
      <c r="I157" s="264">
        <v>77</v>
      </c>
      <c r="J157" s="264">
        <v>75</v>
      </c>
      <c r="K157" s="294">
        <v>0.9</v>
      </c>
      <c r="L157" s="267">
        <v>1</v>
      </c>
      <c r="M157" s="267">
        <v>1</v>
      </c>
      <c r="N157" s="267">
        <v>0.974025974025974</v>
      </c>
      <c r="O157" s="332">
        <v>93</v>
      </c>
      <c r="P157" s="266">
        <v>90</v>
      </c>
      <c r="Q157" s="266">
        <v>90</v>
      </c>
      <c r="R157" s="264">
        <v>91</v>
      </c>
      <c r="S157" s="264">
        <v>75</v>
      </c>
      <c r="T157" s="267">
        <v>0.967741935483871</v>
      </c>
      <c r="U157" s="267">
        <v>0.967741935483871</v>
      </c>
      <c r="V157" s="268">
        <v>0.947916666666667</v>
      </c>
      <c r="W157" s="268">
        <v>0.974025974025974</v>
      </c>
      <c r="X157" s="295">
        <v>0.0198252688172044</v>
      </c>
      <c r="Y157" s="271">
        <v>629</v>
      </c>
      <c r="Z157" s="333">
        <v>606</v>
      </c>
      <c r="AA157" s="333">
        <v>613</v>
      </c>
      <c r="AB157" s="333">
        <v>592</v>
      </c>
      <c r="AC157" s="334">
        <v>0.963434022257552</v>
      </c>
      <c r="AD157" s="268">
        <v>0.965742251223491</v>
      </c>
      <c r="AE157" s="295">
        <v>-0.0023082289659393</v>
      </c>
    </row>
    <row r="158" spans="1:31">
      <c r="A158" s="315" t="s">
        <v>188</v>
      </c>
      <c r="B158" s="339" t="s">
        <v>32</v>
      </c>
      <c r="C158" s="293" t="s">
        <v>267</v>
      </c>
      <c r="D158" s="339" t="s">
        <v>268</v>
      </c>
      <c r="E158" s="266">
        <v>101</v>
      </c>
      <c r="F158" s="266">
        <v>91</v>
      </c>
      <c r="G158" s="264">
        <v>101</v>
      </c>
      <c r="H158" s="264">
        <v>94</v>
      </c>
      <c r="I158" s="264">
        <v>76</v>
      </c>
      <c r="J158" s="264">
        <v>73</v>
      </c>
      <c r="K158" s="294">
        <v>0.9</v>
      </c>
      <c r="L158" s="267">
        <v>0.900990099009901</v>
      </c>
      <c r="M158" s="267">
        <v>0.930693069306931</v>
      </c>
      <c r="N158" s="267">
        <v>0.960526315789474</v>
      </c>
      <c r="O158" s="332">
        <v>101</v>
      </c>
      <c r="P158" s="266">
        <v>90</v>
      </c>
      <c r="Q158" s="266">
        <v>90</v>
      </c>
      <c r="R158" s="264">
        <v>88</v>
      </c>
      <c r="S158" s="264">
        <v>72</v>
      </c>
      <c r="T158" s="267">
        <v>0.891089108910891</v>
      </c>
      <c r="U158" s="267">
        <v>0.891089108910891</v>
      </c>
      <c r="V158" s="268">
        <v>0.871287128712871</v>
      </c>
      <c r="W158" s="268">
        <v>0.947368421052632</v>
      </c>
      <c r="X158" s="295">
        <v>0.0198019801980198</v>
      </c>
      <c r="Y158" s="271">
        <v>650</v>
      </c>
      <c r="Z158" s="333">
        <v>588</v>
      </c>
      <c r="AA158" s="333">
        <v>642</v>
      </c>
      <c r="AB158" s="333">
        <v>590</v>
      </c>
      <c r="AC158" s="334">
        <v>0.904615384615385</v>
      </c>
      <c r="AD158" s="268">
        <v>0.919003115264797</v>
      </c>
      <c r="AE158" s="295">
        <v>-0.0143877306494129</v>
      </c>
    </row>
    <row r="159" spans="1:31">
      <c r="A159" s="315" t="s">
        <v>188</v>
      </c>
      <c r="B159" s="339" t="s">
        <v>1428</v>
      </c>
      <c r="C159" s="293" t="s">
        <v>269</v>
      </c>
      <c r="D159" s="339" t="s">
        <v>270</v>
      </c>
      <c r="E159" s="266">
        <v>32</v>
      </c>
      <c r="F159" s="266">
        <v>0</v>
      </c>
      <c r="G159" s="264">
        <v>33</v>
      </c>
      <c r="H159" s="264">
        <v>32</v>
      </c>
      <c r="I159" s="264">
        <v>27</v>
      </c>
      <c r="J159" s="264">
        <v>27</v>
      </c>
      <c r="K159" s="294">
        <v>0.9</v>
      </c>
      <c r="L159" s="267">
        <v>0</v>
      </c>
      <c r="M159" s="267">
        <v>0.96969696969697</v>
      </c>
      <c r="N159" s="267">
        <v>1</v>
      </c>
      <c r="O159" s="332">
        <v>32</v>
      </c>
      <c r="P159" s="266">
        <v>0</v>
      </c>
      <c r="Q159" s="266">
        <v>0</v>
      </c>
      <c r="R159" s="264">
        <v>32</v>
      </c>
      <c r="S159" s="264">
        <v>27</v>
      </c>
      <c r="T159" s="267">
        <v>0</v>
      </c>
      <c r="U159" s="267">
        <v>0</v>
      </c>
      <c r="V159" s="268">
        <v>0.96969696969697</v>
      </c>
      <c r="W159" s="268">
        <v>1</v>
      </c>
      <c r="X159" s="295">
        <v>-0.96969696969697</v>
      </c>
      <c r="Y159" s="271">
        <v>204</v>
      </c>
      <c r="Z159" s="333">
        <v>170</v>
      </c>
      <c r="AA159" s="333">
        <v>208</v>
      </c>
      <c r="AB159" s="333">
        <v>207</v>
      </c>
      <c r="AC159" s="334">
        <v>0.833333333333333</v>
      </c>
      <c r="AD159" s="268">
        <v>0.995192307692308</v>
      </c>
      <c r="AE159" s="295">
        <v>-0.161858974358974</v>
      </c>
    </row>
    <row r="160" spans="1:31">
      <c r="A160" s="315" t="s">
        <v>188</v>
      </c>
      <c r="B160" s="339" t="s">
        <v>1428</v>
      </c>
      <c r="C160" s="293" t="s">
        <v>271</v>
      </c>
      <c r="D160" s="339" t="s">
        <v>272</v>
      </c>
      <c r="E160" s="266">
        <v>71</v>
      </c>
      <c r="F160" s="266">
        <v>71</v>
      </c>
      <c r="G160" s="264">
        <v>69</v>
      </c>
      <c r="H160" s="264">
        <v>69</v>
      </c>
      <c r="I160" s="264">
        <v>61</v>
      </c>
      <c r="J160" s="264">
        <v>61</v>
      </c>
      <c r="K160" s="294">
        <v>0.9</v>
      </c>
      <c r="L160" s="267">
        <v>1</v>
      </c>
      <c r="M160" s="267">
        <v>1</v>
      </c>
      <c r="N160" s="267">
        <v>1</v>
      </c>
      <c r="O160" s="332">
        <v>71</v>
      </c>
      <c r="P160" s="266">
        <v>71</v>
      </c>
      <c r="Q160" s="266">
        <v>71</v>
      </c>
      <c r="R160" s="264">
        <v>67</v>
      </c>
      <c r="S160" s="264">
        <v>60</v>
      </c>
      <c r="T160" s="267">
        <v>1</v>
      </c>
      <c r="U160" s="267">
        <v>1</v>
      </c>
      <c r="V160" s="268">
        <v>0.971014492753623</v>
      </c>
      <c r="W160" s="268">
        <v>0.983606557377049</v>
      </c>
      <c r="X160" s="295">
        <v>0.0289855072463768</v>
      </c>
      <c r="Y160" s="271">
        <v>469</v>
      </c>
      <c r="Z160" s="333">
        <v>465</v>
      </c>
      <c r="AA160" s="333">
        <v>483</v>
      </c>
      <c r="AB160" s="333">
        <v>481</v>
      </c>
      <c r="AC160" s="334">
        <v>0.991471215351812</v>
      </c>
      <c r="AD160" s="268">
        <v>0.995859213250518</v>
      </c>
      <c r="AE160" s="295">
        <v>-0.00438799789870525</v>
      </c>
    </row>
    <row r="161" spans="1:31">
      <c r="A161" s="315" t="s">
        <v>188</v>
      </c>
      <c r="B161" s="339" t="s">
        <v>1428</v>
      </c>
      <c r="C161" s="293" t="s">
        <v>273</v>
      </c>
      <c r="D161" s="339" t="s">
        <v>274</v>
      </c>
      <c r="E161" s="266">
        <v>81</v>
      </c>
      <c r="F161" s="266">
        <v>81</v>
      </c>
      <c r="G161" s="264">
        <v>78</v>
      </c>
      <c r="H161" s="264">
        <v>78</v>
      </c>
      <c r="I161" s="264">
        <v>63</v>
      </c>
      <c r="J161" s="264">
        <v>63</v>
      </c>
      <c r="K161" s="294">
        <v>0.9</v>
      </c>
      <c r="L161" s="267">
        <v>1</v>
      </c>
      <c r="M161" s="267">
        <v>1</v>
      </c>
      <c r="N161" s="267">
        <v>1</v>
      </c>
      <c r="O161" s="332">
        <v>81</v>
      </c>
      <c r="P161" s="266">
        <v>80</v>
      </c>
      <c r="Q161" s="266">
        <v>80</v>
      </c>
      <c r="R161" s="264">
        <v>75</v>
      </c>
      <c r="S161" s="264">
        <v>63</v>
      </c>
      <c r="T161" s="267">
        <v>0.987654320987654</v>
      </c>
      <c r="U161" s="267">
        <v>0.987654320987654</v>
      </c>
      <c r="V161" s="268">
        <v>0.961538461538462</v>
      </c>
      <c r="W161" s="268">
        <v>1</v>
      </c>
      <c r="X161" s="295">
        <v>0.0261158594491927</v>
      </c>
      <c r="Y161" s="271">
        <v>528</v>
      </c>
      <c r="Z161" s="333">
        <v>518</v>
      </c>
      <c r="AA161" s="333">
        <v>535</v>
      </c>
      <c r="AB161" s="333">
        <v>529</v>
      </c>
      <c r="AC161" s="334">
        <v>0.981060606060606</v>
      </c>
      <c r="AD161" s="268">
        <v>0.988785046728972</v>
      </c>
      <c r="AE161" s="295">
        <v>-0.00772444066836586</v>
      </c>
    </row>
    <row r="162" spans="1:31">
      <c r="A162" s="315" t="s">
        <v>188</v>
      </c>
      <c r="B162" s="339" t="s">
        <v>1428</v>
      </c>
      <c r="C162" s="293" t="s">
        <v>275</v>
      </c>
      <c r="D162" s="339" t="s">
        <v>276</v>
      </c>
      <c r="E162" s="266">
        <v>73</v>
      </c>
      <c r="F162" s="266">
        <v>73</v>
      </c>
      <c r="G162" s="264">
        <v>74</v>
      </c>
      <c r="H162" s="264">
        <v>74</v>
      </c>
      <c r="I162" s="264">
        <v>50</v>
      </c>
      <c r="J162" s="264">
        <v>50</v>
      </c>
      <c r="K162" s="294">
        <v>0.9</v>
      </c>
      <c r="L162" s="267">
        <v>1</v>
      </c>
      <c r="M162" s="267">
        <v>1</v>
      </c>
      <c r="N162" s="267">
        <v>1</v>
      </c>
      <c r="O162" s="332">
        <v>73</v>
      </c>
      <c r="P162" s="266">
        <v>73</v>
      </c>
      <c r="Q162" s="266">
        <v>73</v>
      </c>
      <c r="R162" s="264">
        <v>73</v>
      </c>
      <c r="S162" s="264">
        <v>50</v>
      </c>
      <c r="T162" s="267">
        <v>1</v>
      </c>
      <c r="U162" s="267">
        <v>1</v>
      </c>
      <c r="V162" s="268">
        <v>0.986486486486487</v>
      </c>
      <c r="W162" s="268">
        <v>1</v>
      </c>
      <c r="X162" s="295">
        <v>0.0135135135135135</v>
      </c>
      <c r="Y162" s="271">
        <v>465</v>
      </c>
      <c r="Z162" s="333">
        <v>464</v>
      </c>
      <c r="AA162" s="333">
        <v>456</v>
      </c>
      <c r="AB162" s="333">
        <v>453</v>
      </c>
      <c r="AC162" s="334">
        <v>0.997849462365591</v>
      </c>
      <c r="AD162" s="268">
        <v>0.993421052631579</v>
      </c>
      <c r="AE162" s="295">
        <v>0.00442840973401237</v>
      </c>
    </row>
    <row r="163" spans="1:31">
      <c r="A163" s="315" t="s">
        <v>188</v>
      </c>
      <c r="B163" s="339" t="s">
        <v>1428</v>
      </c>
      <c r="C163" s="293" t="s">
        <v>277</v>
      </c>
      <c r="D163" s="339" t="s">
        <v>278</v>
      </c>
      <c r="E163" s="266">
        <v>61</v>
      </c>
      <c r="F163" s="266">
        <v>61</v>
      </c>
      <c r="G163" s="264">
        <v>61</v>
      </c>
      <c r="H163" s="264">
        <v>61</v>
      </c>
      <c r="I163" s="264">
        <v>55</v>
      </c>
      <c r="J163" s="264">
        <v>55</v>
      </c>
      <c r="K163" s="294">
        <v>0.9</v>
      </c>
      <c r="L163" s="267">
        <v>1</v>
      </c>
      <c r="M163" s="267">
        <v>1</v>
      </c>
      <c r="N163" s="267">
        <v>1</v>
      </c>
      <c r="O163" s="332">
        <v>61</v>
      </c>
      <c r="P163" s="266">
        <v>60</v>
      </c>
      <c r="Q163" s="266">
        <v>60</v>
      </c>
      <c r="R163" s="264">
        <v>61</v>
      </c>
      <c r="S163" s="264">
        <v>55</v>
      </c>
      <c r="T163" s="267">
        <v>0.983606557377049</v>
      </c>
      <c r="U163" s="267">
        <v>0.983606557377049</v>
      </c>
      <c r="V163" s="268">
        <v>1</v>
      </c>
      <c r="W163" s="268">
        <v>1</v>
      </c>
      <c r="X163" s="295">
        <v>-0.0163934426229508</v>
      </c>
      <c r="Y163" s="271">
        <v>409</v>
      </c>
      <c r="Z163" s="333">
        <v>403</v>
      </c>
      <c r="AA163" s="333">
        <v>405</v>
      </c>
      <c r="AB163" s="333">
        <v>399</v>
      </c>
      <c r="AC163" s="334">
        <v>0.985330073349633</v>
      </c>
      <c r="AD163" s="268">
        <v>0.985185185185185</v>
      </c>
      <c r="AE163" s="295">
        <v>0.000144888164448131</v>
      </c>
    </row>
    <row r="164" spans="1:31">
      <c r="A164" s="315" t="s">
        <v>188</v>
      </c>
      <c r="B164" s="339" t="s">
        <v>1428</v>
      </c>
      <c r="C164" s="293" t="s">
        <v>279</v>
      </c>
      <c r="D164" s="339" t="s">
        <v>280</v>
      </c>
      <c r="E164" s="266">
        <v>36</v>
      </c>
      <c r="F164" s="266">
        <v>0</v>
      </c>
      <c r="G164" s="264">
        <v>36</v>
      </c>
      <c r="H164" s="264">
        <v>36</v>
      </c>
      <c r="I164" s="264">
        <v>30</v>
      </c>
      <c r="J164" s="264">
        <v>30</v>
      </c>
      <c r="K164" s="294">
        <v>0.9</v>
      </c>
      <c r="L164" s="267">
        <v>0</v>
      </c>
      <c r="M164" s="267">
        <v>1</v>
      </c>
      <c r="N164" s="267">
        <v>1</v>
      </c>
      <c r="O164" s="332">
        <v>36</v>
      </c>
      <c r="P164" s="266">
        <v>0</v>
      </c>
      <c r="Q164" s="266">
        <v>0</v>
      </c>
      <c r="R164" s="264">
        <v>35</v>
      </c>
      <c r="S164" s="264">
        <v>30</v>
      </c>
      <c r="T164" s="267">
        <v>0</v>
      </c>
      <c r="U164" s="267">
        <v>0</v>
      </c>
      <c r="V164" s="268">
        <v>0.972222222222222</v>
      </c>
      <c r="W164" s="268">
        <v>1</v>
      </c>
      <c r="X164" s="295">
        <v>-0.972222222222222</v>
      </c>
      <c r="Y164" s="271">
        <v>248</v>
      </c>
      <c r="Z164" s="333">
        <v>210</v>
      </c>
      <c r="AA164" s="333">
        <v>250</v>
      </c>
      <c r="AB164" s="333">
        <v>248</v>
      </c>
      <c r="AC164" s="334">
        <v>0.846774193548387</v>
      </c>
      <c r="AD164" s="268">
        <v>0.992</v>
      </c>
      <c r="AE164" s="295">
        <v>-0.145225806451613</v>
      </c>
    </row>
    <row r="165" spans="1:31">
      <c r="A165" s="315" t="s">
        <v>188</v>
      </c>
      <c r="B165" s="339" t="s">
        <v>1428</v>
      </c>
      <c r="C165" s="293" t="s">
        <v>281</v>
      </c>
      <c r="D165" s="339" t="s">
        <v>282</v>
      </c>
      <c r="E165" s="266">
        <v>103</v>
      </c>
      <c r="F165" s="266">
        <v>103</v>
      </c>
      <c r="G165" s="264">
        <v>104</v>
      </c>
      <c r="H165" s="264">
        <v>104</v>
      </c>
      <c r="I165" s="264">
        <v>93</v>
      </c>
      <c r="J165" s="264">
        <v>93</v>
      </c>
      <c r="K165" s="294">
        <v>0.9</v>
      </c>
      <c r="L165" s="267">
        <v>1</v>
      </c>
      <c r="M165" s="267">
        <v>1</v>
      </c>
      <c r="N165" s="267">
        <v>1</v>
      </c>
      <c r="O165" s="332">
        <v>103</v>
      </c>
      <c r="P165" s="266">
        <v>100</v>
      </c>
      <c r="Q165" s="266">
        <v>100</v>
      </c>
      <c r="R165" s="264">
        <v>101</v>
      </c>
      <c r="S165" s="264">
        <v>90</v>
      </c>
      <c r="T165" s="267">
        <v>0.970873786407767</v>
      </c>
      <c r="U165" s="267">
        <v>0.970873786407767</v>
      </c>
      <c r="V165" s="268">
        <v>0.971153846153846</v>
      </c>
      <c r="W165" s="268">
        <v>0.967741935483871</v>
      </c>
      <c r="X165" s="295">
        <v>-0.000280059746079142</v>
      </c>
      <c r="Y165" s="271">
        <v>713</v>
      </c>
      <c r="Z165" s="333">
        <v>696</v>
      </c>
      <c r="AA165" s="333">
        <v>712</v>
      </c>
      <c r="AB165" s="333">
        <v>700</v>
      </c>
      <c r="AC165" s="334">
        <v>0.976157082748948</v>
      </c>
      <c r="AD165" s="268">
        <v>0.98314606741573</v>
      </c>
      <c r="AE165" s="295">
        <v>-0.00698898466678222</v>
      </c>
    </row>
    <row r="166" spans="1:31">
      <c r="A166" s="315" t="s">
        <v>188</v>
      </c>
      <c r="B166" s="339" t="s">
        <v>1428</v>
      </c>
      <c r="C166" s="293" t="s">
        <v>283</v>
      </c>
      <c r="D166" s="339" t="s">
        <v>284</v>
      </c>
      <c r="E166" s="266">
        <v>51</v>
      </c>
      <c r="F166" s="266">
        <v>0</v>
      </c>
      <c r="G166" s="264">
        <v>51</v>
      </c>
      <c r="H166" s="264">
        <v>51</v>
      </c>
      <c r="I166" s="264">
        <v>51</v>
      </c>
      <c r="J166" s="264">
        <v>51</v>
      </c>
      <c r="K166" s="294">
        <v>0.9</v>
      </c>
      <c r="L166" s="267">
        <v>0</v>
      </c>
      <c r="M166" s="267">
        <v>1</v>
      </c>
      <c r="N166" s="267">
        <v>1</v>
      </c>
      <c r="O166" s="332">
        <v>51</v>
      </c>
      <c r="P166" s="266">
        <v>0</v>
      </c>
      <c r="Q166" s="266">
        <v>0</v>
      </c>
      <c r="R166" s="264">
        <v>51</v>
      </c>
      <c r="S166" s="264">
        <v>50</v>
      </c>
      <c r="T166" s="267">
        <v>0</v>
      </c>
      <c r="U166" s="267">
        <v>0</v>
      </c>
      <c r="V166" s="268">
        <v>1</v>
      </c>
      <c r="W166" s="268">
        <v>0.980392156862745</v>
      </c>
      <c r="X166" s="295">
        <v>-1</v>
      </c>
      <c r="Y166" s="271">
        <v>360</v>
      </c>
      <c r="Z166" s="333">
        <v>307</v>
      </c>
      <c r="AA166" s="333">
        <v>355</v>
      </c>
      <c r="AB166" s="333">
        <v>354</v>
      </c>
      <c r="AC166" s="334">
        <v>0.852777777777778</v>
      </c>
      <c r="AD166" s="268">
        <v>0.997183098591549</v>
      </c>
      <c r="AE166" s="295">
        <v>-0.144405320813772</v>
      </c>
    </row>
    <row r="167" spans="1:31">
      <c r="A167" s="315" t="s">
        <v>188</v>
      </c>
      <c r="B167" s="339" t="s">
        <v>1428</v>
      </c>
      <c r="C167" s="293" t="s">
        <v>285</v>
      </c>
      <c r="D167" s="339" t="s">
        <v>286</v>
      </c>
      <c r="E167" s="266">
        <v>55</v>
      </c>
      <c r="F167" s="266">
        <v>55</v>
      </c>
      <c r="G167" s="264">
        <v>57</v>
      </c>
      <c r="H167" s="264">
        <v>57</v>
      </c>
      <c r="I167" s="264">
        <v>54</v>
      </c>
      <c r="J167" s="264">
        <v>54</v>
      </c>
      <c r="K167" s="294">
        <v>0.9</v>
      </c>
      <c r="L167" s="267">
        <v>1</v>
      </c>
      <c r="M167" s="267">
        <v>1</v>
      </c>
      <c r="N167" s="267">
        <v>1</v>
      </c>
      <c r="O167" s="332">
        <v>55</v>
      </c>
      <c r="P167" s="266">
        <v>55</v>
      </c>
      <c r="Q167" s="266">
        <v>55</v>
      </c>
      <c r="R167" s="264">
        <v>56</v>
      </c>
      <c r="S167" s="264">
        <v>54</v>
      </c>
      <c r="T167" s="267">
        <v>1</v>
      </c>
      <c r="U167" s="267">
        <v>1</v>
      </c>
      <c r="V167" s="268">
        <v>0.982456140350877</v>
      </c>
      <c r="W167" s="268">
        <v>1</v>
      </c>
      <c r="X167" s="295">
        <v>0.0175438596491229</v>
      </c>
      <c r="Y167" s="271">
        <v>385</v>
      </c>
      <c r="Z167" s="333">
        <v>381</v>
      </c>
      <c r="AA167" s="333">
        <v>377</v>
      </c>
      <c r="AB167" s="333">
        <v>373</v>
      </c>
      <c r="AC167" s="334">
        <v>0.98961038961039</v>
      </c>
      <c r="AD167" s="268">
        <v>0.989389920424403</v>
      </c>
      <c r="AE167" s="295">
        <v>0.000220469185986394</v>
      </c>
    </row>
    <row r="168" spans="1:31">
      <c r="A168" s="315" t="s">
        <v>188</v>
      </c>
      <c r="B168" s="339" t="s">
        <v>1428</v>
      </c>
      <c r="C168" s="293" t="s">
        <v>287</v>
      </c>
      <c r="D168" s="339" t="s">
        <v>288</v>
      </c>
      <c r="E168" s="266">
        <v>59</v>
      </c>
      <c r="F168" s="266">
        <v>1</v>
      </c>
      <c r="G168" s="264">
        <v>58</v>
      </c>
      <c r="H168" s="264">
        <v>58</v>
      </c>
      <c r="I168" s="264">
        <v>48</v>
      </c>
      <c r="J168" s="264">
        <v>48</v>
      </c>
      <c r="K168" s="294">
        <v>0.9</v>
      </c>
      <c r="L168" s="267">
        <v>0.0169491525423729</v>
      </c>
      <c r="M168" s="267">
        <v>1</v>
      </c>
      <c r="N168" s="267">
        <v>1</v>
      </c>
      <c r="O168" s="332">
        <v>59</v>
      </c>
      <c r="P168" s="266">
        <v>0</v>
      </c>
      <c r="Q168" s="266">
        <v>0</v>
      </c>
      <c r="R168" s="264">
        <v>58</v>
      </c>
      <c r="S168" s="264">
        <v>48</v>
      </c>
      <c r="T168" s="267">
        <v>0</v>
      </c>
      <c r="U168" s="267">
        <v>0</v>
      </c>
      <c r="V168" s="268">
        <v>1</v>
      </c>
      <c r="W168" s="268">
        <v>1</v>
      </c>
      <c r="X168" s="295">
        <v>-1</v>
      </c>
      <c r="Y168" s="271">
        <v>390</v>
      </c>
      <c r="Z168" s="333">
        <v>329</v>
      </c>
      <c r="AA168" s="333">
        <v>392</v>
      </c>
      <c r="AB168" s="333">
        <v>387</v>
      </c>
      <c r="AC168" s="334">
        <v>0.843589743589744</v>
      </c>
      <c r="AD168" s="268">
        <v>0.987244897959184</v>
      </c>
      <c r="AE168" s="295">
        <v>-0.14365515436944</v>
      </c>
    </row>
    <row r="169" spans="1:31">
      <c r="A169" s="315" t="s">
        <v>188</v>
      </c>
      <c r="B169" s="339" t="s">
        <v>1428</v>
      </c>
      <c r="C169" s="293" t="s">
        <v>289</v>
      </c>
      <c r="D169" s="339" t="s">
        <v>290</v>
      </c>
      <c r="E169" s="266">
        <v>61</v>
      </c>
      <c r="F169" s="266">
        <v>0</v>
      </c>
      <c r="G169" s="264">
        <v>61</v>
      </c>
      <c r="H169" s="264">
        <v>61</v>
      </c>
      <c r="I169" s="264">
        <v>47</v>
      </c>
      <c r="J169" s="264">
        <v>47</v>
      </c>
      <c r="K169" s="294">
        <v>0.9</v>
      </c>
      <c r="L169" s="267">
        <v>0</v>
      </c>
      <c r="M169" s="267">
        <v>1</v>
      </c>
      <c r="N169" s="267">
        <v>1</v>
      </c>
      <c r="O169" s="332">
        <v>61</v>
      </c>
      <c r="P169" s="266">
        <v>0</v>
      </c>
      <c r="Q169" s="266">
        <v>0</v>
      </c>
      <c r="R169" s="264">
        <v>61</v>
      </c>
      <c r="S169" s="264">
        <v>47</v>
      </c>
      <c r="T169" s="267">
        <v>0</v>
      </c>
      <c r="U169" s="267">
        <v>0</v>
      </c>
      <c r="V169" s="268">
        <v>1</v>
      </c>
      <c r="W169" s="268">
        <v>1</v>
      </c>
      <c r="X169" s="295">
        <v>-1</v>
      </c>
      <c r="Y169" s="271">
        <v>394</v>
      </c>
      <c r="Z169" s="333">
        <v>333</v>
      </c>
      <c r="AA169" s="333">
        <v>396</v>
      </c>
      <c r="AB169" s="333">
        <v>391</v>
      </c>
      <c r="AC169" s="334">
        <v>0.845177664974619</v>
      </c>
      <c r="AD169" s="268">
        <v>0.987373737373737</v>
      </c>
      <c r="AE169" s="295">
        <v>-0.142196072399118</v>
      </c>
    </row>
    <row r="170" spans="1:31">
      <c r="A170" s="315" t="s">
        <v>188</v>
      </c>
      <c r="B170" s="339" t="s">
        <v>1428</v>
      </c>
      <c r="C170" s="293" t="s">
        <v>291</v>
      </c>
      <c r="D170" s="339" t="s">
        <v>292</v>
      </c>
      <c r="E170" s="266">
        <v>35</v>
      </c>
      <c r="F170" s="266">
        <v>35</v>
      </c>
      <c r="G170" s="264">
        <v>35</v>
      </c>
      <c r="H170" s="264">
        <v>35</v>
      </c>
      <c r="I170" s="264">
        <v>27</v>
      </c>
      <c r="J170" s="264">
        <v>27</v>
      </c>
      <c r="K170" s="294">
        <v>0.9</v>
      </c>
      <c r="L170" s="267">
        <v>1</v>
      </c>
      <c r="M170" s="267">
        <v>1</v>
      </c>
      <c r="N170" s="267">
        <v>1</v>
      </c>
      <c r="O170" s="332">
        <v>35</v>
      </c>
      <c r="P170" s="266">
        <v>0</v>
      </c>
      <c r="Q170" s="266">
        <v>0</v>
      </c>
      <c r="R170" s="264">
        <v>34</v>
      </c>
      <c r="S170" s="264">
        <v>26</v>
      </c>
      <c r="T170" s="267">
        <v>0</v>
      </c>
      <c r="U170" s="267">
        <v>0</v>
      </c>
      <c r="V170" s="268">
        <v>0.971428571428571</v>
      </c>
      <c r="W170" s="268">
        <v>0.962962962962963</v>
      </c>
      <c r="X170" s="295">
        <v>-0.971428571428571</v>
      </c>
      <c r="Y170" s="271">
        <v>238</v>
      </c>
      <c r="Z170" s="333">
        <v>198</v>
      </c>
      <c r="AA170" s="333">
        <v>239</v>
      </c>
      <c r="AB170" s="333">
        <v>233</v>
      </c>
      <c r="AC170" s="334">
        <v>0.831932773109244</v>
      </c>
      <c r="AD170" s="268">
        <v>0.97489539748954</v>
      </c>
      <c r="AE170" s="295">
        <v>-0.142962624380296</v>
      </c>
    </row>
    <row r="171" spans="1:31">
      <c r="A171" s="315" t="s">
        <v>188</v>
      </c>
      <c r="B171" s="339" t="s">
        <v>1428</v>
      </c>
      <c r="C171" s="293" t="s">
        <v>293</v>
      </c>
      <c r="D171" s="339" t="s">
        <v>294</v>
      </c>
      <c r="E171" s="266">
        <v>23</v>
      </c>
      <c r="F171" s="266">
        <v>23</v>
      </c>
      <c r="G171" s="264">
        <v>22</v>
      </c>
      <c r="H171" s="264">
        <v>21</v>
      </c>
      <c r="I171" s="264">
        <v>18</v>
      </c>
      <c r="J171" s="264">
        <v>17</v>
      </c>
      <c r="K171" s="294">
        <v>0.9</v>
      </c>
      <c r="L171" s="267">
        <v>1</v>
      </c>
      <c r="M171" s="267">
        <v>0.954545454545455</v>
      </c>
      <c r="N171" s="267">
        <v>0.944444444444444</v>
      </c>
      <c r="O171" s="332">
        <v>23</v>
      </c>
      <c r="P171" s="266">
        <v>23</v>
      </c>
      <c r="Q171" s="266">
        <v>23</v>
      </c>
      <c r="R171" s="264">
        <v>21</v>
      </c>
      <c r="S171" s="264">
        <v>17</v>
      </c>
      <c r="T171" s="267">
        <v>1</v>
      </c>
      <c r="U171" s="267">
        <v>1</v>
      </c>
      <c r="V171" s="268">
        <v>0.954545454545455</v>
      </c>
      <c r="W171" s="268">
        <v>0.944444444444444</v>
      </c>
      <c r="X171" s="295">
        <v>0.0454545454545454</v>
      </c>
      <c r="Y171" s="271">
        <v>152</v>
      </c>
      <c r="Z171" s="333">
        <v>146</v>
      </c>
      <c r="AA171" s="333">
        <v>145</v>
      </c>
      <c r="AB171" s="333">
        <v>143</v>
      </c>
      <c r="AC171" s="334">
        <v>0.960526315789474</v>
      </c>
      <c r="AD171" s="268">
        <v>0.986206896551724</v>
      </c>
      <c r="AE171" s="295">
        <v>-0.0256805807622504</v>
      </c>
    </row>
    <row r="172" spans="1:31">
      <c r="A172" s="315" t="s">
        <v>188</v>
      </c>
      <c r="B172" s="339" t="s">
        <v>1428</v>
      </c>
      <c r="C172" s="293" t="s">
        <v>295</v>
      </c>
      <c r="D172" s="339" t="s">
        <v>296</v>
      </c>
      <c r="E172" s="266">
        <v>78</v>
      </c>
      <c r="F172" s="266">
        <v>78</v>
      </c>
      <c r="G172" s="264">
        <v>81</v>
      </c>
      <c r="H172" s="264">
        <v>80</v>
      </c>
      <c r="I172" s="264">
        <v>69</v>
      </c>
      <c r="J172" s="264">
        <v>69</v>
      </c>
      <c r="K172" s="294">
        <v>0.9</v>
      </c>
      <c r="L172" s="267">
        <v>1</v>
      </c>
      <c r="M172" s="267">
        <v>0.987654320987654</v>
      </c>
      <c r="N172" s="267">
        <v>1</v>
      </c>
      <c r="O172" s="332">
        <v>78</v>
      </c>
      <c r="P172" s="266">
        <v>77</v>
      </c>
      <c r="Q172" s="266">
        <v>77</v>
      </c>
      <c r="R172" s="264">
        <v>80</v>
      </c>
      <c r="S172" s="264">
        <v>67</v>
      </c>
      <c r="T172" s="267">
        <v>0.987179487179487</v>
      </c>
      <c r="U172" s="267">
        <v>0.987179487179487</v>
      </c>
      <c r="V172" s="268">
        <v>0.987654320987654</v>
      </c>
      <c r="W172" s="268">
        <v>0.971014492753623</v>
      </c>
      <c r="X172" s="295">
        <v>-0.000474833808167041</v>
      </c>
      <c r="Y172" s="271">
        <v>519</v>
      </c>
      <c r="Z172" s="333">
        <v>507</v>
      </c>
      <c r="AA172" s="333">
        <v>514</v>
      </c>
      <c r="AB172" s="333">
        <v>507</v>
      </c>
      <c r="AC172" s="334">
        <v>0.976878612716763</v>
      </c>
      <c r="AD172" s="268">
        <v>0.986381322957198</v>
      </c>
      <c r="AE172" s="295">
        <v>-0.00950271024043547</v>
      </c>
    </row>
    <row r="173" spans="1:31">
      <c r="A173" s="315" t="s">
        <v>188</v>
      </c>
      <c r="B173" s="339" t="s">
        <v>1428</v>
      </c>
      <c r="C173" s="293" t="s">
        <v>297</v>
      </c>
      <c r="D173" s="339" t="s">
        <v>298</v>
      </c>
      <c r="E173" s="266">
        <v>76</v>
      </c>
      <c r="F173" s="266">
        <v>73</v>
      </c>
      <c r="G173" s="264">
        <v>74</v>
      </c>
      <c r="H173" s="264">
        <v>70</v>
      </c>
      <c r="I173" s="264">
        <v>64</v>
      </c>
      <c r="J173" s="264">
        <v>60</v>
      </c>
      <c r="K173" s="294">
        <v>0.9</v>
      </c>
      <c r="L173" s="267">
        <v>0.960526315789474</v>
      </c>
      <c r="M173" s="267">
        <v>0.945945945945946</v>
      </c>
      <c r="N173" s="267">
        <v>0.9375</v>
      </c>
      <c r="O173" s="332">
        <v>76</v>
      </c>
      <c r="P173" s="266">
        <v>68</v>
      </c>
      <c r="Q173" s="266">
        <v>68</v>
      </c>
      <c r="R173" s="264">
        <v>68</v>
      </c>
      <c r="S173" s="264">
        <v>60</v>
      </c>
      <c r="T173" s="267">
        <v>0.894736842105263</v>
      </c>
      <c r="U173" s="267">
        <v>0.894736842105263</v>
      </c>
      <c r="V173" s="268">
        <v>0.918918918918919</v>
      </c>
      <c r="W173" s="268">
        <v>0.9375</v>
      </c>
      <c r="X173" s="295">
        <v>-0.0241820768136558</v>
      </c>
      <c r="Y173" s="271">
        <v>479</v>
      </c>
      <c r="Z173" s="333">
        <v>442</v>
      </c>
      <c r="AA173" s="333">
        <v>471</v>
      </c>
      <c r="AB173" s="333">
        <v>451</v>
      </c>
      <c r="AC173" s="334">
        <v>0.922755741127349</v>
      </c>
      <c r="AD173" s="268">
        <v>0.957537154989384</v>
      </c>
      <c r="AE173" s="295">
        <v>-0.0347814138620357</v>
      </c>
    </row>
    <row r="174" spans="1:31">
      <c r="A174" s="315" t="s">
        <v>188</v>
      </c>
      <c r="B174" s="339" t="s">
        <v>1428</v>
      </c>
      <c r="C174" s="293" t="s">
        <v>299</v>
      </c>
      <c r="D174" s="339" t="s">
        <v>300</v>
      </c>
      <c r="E174" s="266">
        <v>47</v>
      </c>
      <c r="F174" s="266">
        <v>47</v>
      </c>
      <c r="G174" s="264">
        <v>48</v>
      </c>
      <c r="H174" s="264">
        <v>48</v>
      </c>
      <c r="I174" s="264">
        <v>41</v>
      </c>
      <c r="J174" s="264">
        <v>41</v>
      </c>
      <c r="K174" s="294">
        <v>0.9</v>
      </c>
      <c r="L174" s="267">
        <v>1</v>
      </c>
      <c r="M174" s="267">
        <v>1</v>
      </c>
      <c r="N174" s="267">
        <v>1</v>
      </c>
      <c r="O174" s="332">
        <v>47</v>
      </c>
      <c r="P174" s="266">
        <v>45</v>
      </c>
      <c r="Q174" s="266">
        <v>45</v>
      </c>
      <c r="R174" s="264">
        <v>46</v>
      </c>
      <c r="S174" s="264">
        <v>41</v>
      </c>
      <c r="T174" s="267">
        <v>0.957446808510638</v>
      </c>
      <c r="U174" s="267">
        <v>0.957446808510638</v>
      </c>
      <c r="V174" s="268">
        <v>0.958333333333333</v>
      </c>
      <c r="W174" s="268">
        <v>1</v>
      </c>
      <c r="X174" s="295">
        <v>-0.000886524822695023</v>
      </c>
      <c r="Y174" s="271">
        <v>313</v>
      </c>
      <c r="Z174" s="333">
        <v>307</v>
      </c>
      <c r="AA174" s="333">
        <v>319</v>
      </c>
      <c r="AB174" s="333">
        <v>312</v>
      </c>
      <c r="AC174" s="334">
        <v>0.980830670926518</v>
      </c>
      <c r="AD174" s="268">
        <v>0.978056426332288</v>
      </c>
      <c r="AE174" s="295">
        <v>0.00277424459422915</v>
      </c>
    </row>
    <row r="175" spans="1:31">
      <c r="A175" s="315" t="s">
        <v>188</v>
      </c>
      <c r="B175" s="339" t="s">
        <v>1428</v>
      </c>
      <c r="C175" s="293" t="s">
        <v>301</v>
      </c>
      <c r="D175" s="339" t="s">
        <v>302</v>
      </c>
      <c r="E175" s="266">
        <v>34</v>
      </c>
      <c r="F175" s="266">
        <v>34</v>
      </c>
      <c r="G175" s="264">
        <v>33</v>
      </c>
      <c r="H175" s="264">
        <v>33</v>
      </c>
      <c r="I175" s="264">
        <v>27</v>
      </c>
      <c r="J175" s="264">
        <v>27</v>
      </c>
      <c r="K175" s="294">
        <v>0.9</v>
      </c>
      <c r="L175" s="267">
        <v>1</v>
      </c>
      <c r="M175" s="267">
        <v>1</v>
      </c>
      <c r="N175" s="267">
        <v>1</v>
      </c>
      <c r="O175" s="332">
        <v>34</v>
      </c>
      <c r="P175" s="266">
        <v>34</v>
      </c>
      <c r="Q175" s="266">
        <v>34</v>
      </c>
      <c r="R175" s="264">
        <v>33</v>
      </c>
      <c r="S175" s="264">
        <v>27</v>
      </c>
      <c r="T175" s="267">
        <v>1</v>
      </c>
      <c r="U175" s="267">
        <v>1</v>
      </c>
      <c r="V175" s="268">
        <v>1</v>
      </c>
      <c r="W175" s="268">
        <v>1</v>
      </c>
      <c r="X175" s="295">
        <v>0</v>
      </c>
      <c r="Y175" s="271">
        <v>226</v>
      </c>
      <c r="Z175" s="333">
        <v>226</v>
      </c>
      <c r="AA175" s="333">
        <v>223</v>
      </c>
      <c r="AB175" s="333">
        <v>220</v>
      </c>
      <c r="AC175" s="334">
        <v>1</v>
      </c>
      <c r="AD175" s="268">
        <v>0.986547085201794</v>
      </c>
      <c r="AE175" s="295">
        <v>0.0134529147982063</v>
      </c>
    </row>
    <row r="176" spans="1:31">
      <c r="A176" s="315" t="s">
        <v>188</v>
      </c>
      <c r="B176" s="339" t="s">
        <v>1428</v>
      </c>
      <c r="C176" s="293" t="s">
        <v>303</v>
      </c>
      <c r="D176" s="339" t="s">
        <v>304</v>
      </c>
      <c r="E176" s="266">
        <v>72</v>
      </c>
      <c r="F176" s="266">
        <v>72</v>
      </c>
      <c r="G176" s="264">
        <v>71</v>
      </c>
      <c r="H176" s="264">
        <v>71</v>
      </c>
      <c r="I176" s="264">
        <v>65</v>
      </c>
      <c r="J176" s="264">
        <v>65</v>
      </c>
      <c r="K176" s="294">
        <v>0.9</v>
      </c>
      <c r="L176" s="267">
        <v>1</v>
      </c>
      <c r="M176" s="267">
        <v>1</v>
      </c>
      <c r="N176" s="267">
        <v>1</v>
      </c>
      <c r="O176" s="332">
        <v>72</v>
      </c>
      <c r="P176" s="266">
        <v>72</v>
      </c>
      <c r="Q176" s="266">
        <v>72</v>
      </c>
      <c r="R176" s="264">
        <v>69</v>
      </c>
      <c r="S176" s="264">
        <v>65</v>
      </c>
      <c r="T176" s="267">
        <v>1</v>
      </c>
      <c r="U176" s="267">
        <v>1</v>
      </c>
      <c r="V176" s="268">
        <v>0.971830985915493</v>
      </c>
      <c r="W176" s="268">
        <v>1</v>
      </c>
      <c r="X176" s="295">
        <v>0.028169014084507</v>
      </c>
      <c r="Y176" s="271">
        <v>477</v>
      </c>
      <c r="Z176" s="333">
        <v>471</v>
      </c>
      <c r="AA176" s="333">
        <v>472</v>
      </c>
      <c r="AB176" s="333">
        <v>459</v>
      </c>
      <c r="AC176" s="334">
        <v>0.987421383647799</v>
      </c>
      <c r="AD176" s="268">
        <v>0.972457627118644</v>
      </c>
      <c r="AE176" s="295">
        <v>0.0149637565291547</v>
      </c>
    </row>
    <row r="177" spans="1:31">
      <c r="A177" s="315" t="s">
        <v>188</v>
      </c>
      <c r="B177" s="339" t="s">
        <v>3309</v>
      </c>
      <c r="C177" s="293" t="s">
        <v>305</v>
      </c>
      <c r="D177" s="339" t="s">
        <v>306</v>
      </c>
      <c r="E177" s="266">
        <v>95</v>
      </c>
      <c r="F177" s="266">
        <v>0</v>
      </c>
      <c r="G177" s="264">
        <v>105</v>
      </c>
      <c r="H177" s="264">
        <v>105</v>
      </c>
      <c r="I177" s="264">
        <v>91</v>
      </c>
      <c r="J177" s="264">
        <v>90</v>
      </c>
      <c r="K177" s="294">
        <v>0.9</v>
      </c>
      <c r="L177" s="267">
        <v>0</v>
      </c>
      <c r="M177" s="267">
        <v>1</v>
      </c>
      <c r="N177" s="267">
        <v>0.989010989010989</v>
      </c>
      <c r="O177" s="332">
        <v>95</v>
      </c>
      <c r="P177" s="266">
        <v>0</v>
      </c>
      <c r="Q177" s="266">
        <v>0</v>
      </c>
      <c r="R177" s="264">
        <v>102</v>
      </c>
      <c r="S177" s="264">
        <v>86</v>
      </c>
      <c r="T177" s="267">
        <v>0</v>
      </c>
      <c r="U177" s="267">
        <v>0</v>
      </c>
      <c r="V177" s="268">
        <v>0.971428571428571</v>
      </c>
      <c r="W177" s="268">
        <v>0.945054945054945</v>
      </c>
      <c r="X177" s="295">
        <v>-0.971428571428571</v>
      </c>
      <c r="Y177" s="271">
        <v>648</v>
      </c>
      <c r="Z177" s="333">
        <v>538</v>
      </c>
      <c r="AA177" s="333">
        <v>640</v>
      </c>
      <c r="AB177" s="333">
        <v>616</v>
      </c>
      <c r="AC177" s="334">
        <v>0.830246913580247</v>
      </c>
      <c r="AD177" s="268">
        <v>0.9625</v>
      </c>
      <c r="AE177" s="295">
        <v>-0.132253086419753</v>
      </c>
    </row>
    <row r="178" spans="1:31">
      <c r="A178" s="315" t="s">
        <v>188</v>
      </c>
      <c r="B178" s="339" t="s">
        <v>3309</v>
      </c>
      <c r="C178" s="293" t="s">
        <v>307</v>
      </c>
      <c r="D178" s="339" t="s">
        <v>308</v>
      </c>
      <c r="E178" s="266">
        <v>72</v>
      </c>
      <c r="F178" s="266">
        <v>72</v>
      </c>
      <c r="G178" s="264">
        <v>81</v>
      </c>
      <c r="H178" s="264">
        <v>81</v>
      </c>
      <c r="I178" s="264">
        <v>73</v>
      </c>
      <c r="J178" s="264">
        <v>73</v>
      </c>
      <c r="K178" s="294">
        <v>0.9</v>
      </c>
      <c r="L178" s="267">
        <v>1</v>
      </c>
      <c r="M178" s="267">
        <v>1</v>
      </c>
      <c r="N178" s="267">
        <v>1</v>
      </c>
      <c r="O178" s="332">
        <v>72</v>
      </c>
      <c r="P178" s="266">
        <v>71</v>
      </c>
      <c r="Q178" s="266">
        <v>71</v>
      </c>
      <c r="R178" s="264">
        <v>81</v>
      </c>
      <c r="S178" s="264">
        <v>73</v>
      </c>
      <c r="T178" s="267">
        <v>0.986111111111111</v>
      </c>
      <c r="U178" s="267">
        <v>0.986111111111111</v>
      </c>
      <c r="V178" s="268">
        <v>1</v>
      </c>
      <c r="W178" s="268">
        <v>1</v>
      </c>
      <c r="X178" s="295">
        <v>-0.0138888888888888</v>
      </c>
      <c r="Y178" s="271">
        <v>522</v>
      </c>
      <c r="Z178" s="333">
        <v>519</v>
      </c>
      <c r="AA178" s="333">
        <v>503</v>
      </c>
      <c r="AB178" s="333">
        <v>497</v>
      </c>
      <c r="AC178" s="334">
        <v>0.994252873563218</v>
      </c>
      <c r="AD178" s="268">
        <v>0.988071570576541</v>
      </c>
      <c r="AE178" s="295">
        <v>0.00618130298667763</v>
      </c>
    </row>
    <row r="179" spans="1:31">
      <c r="A179" s="315" t="s">
        <v>188</v>
      </c>
      <c r="B179" s="339" t="s">
        <v>3309</v>
      </c>
      <c r="C179" s="293" t="s">
        <v>309</v>
      </c>
      <c r="D179" s="339" t="s">
        <v>310</v>
      </c>
      <c r="E179" s="266">
        <v>107</v>
      </c>
      <c r="F179" s="266">
        <v>107</v>
      </c>
      <c r="G179" s="264">
        <v>112</v>
      </c>
      <c r="H179" s="264">
        <v>110</v>
      </c>
      <c r="I179" s="264">
        <v>111</v>
      </c>
      <c r="J179" s="264">
        <v>110</v>
      </c>
      <c r="K179" s="294">
        <v>0.9</v>
      </c>
      <c r="L179" s="267">
        <v>1</v>
      </c>
      <c r="M179" s="267">
        <v>0.982142857142857</v>
      </c>
      <c r="N179" s="267">
        <v>0.990990990990991</v>
      </c>
      <c r="O179" s="332">
        <v>107</v>
      </c>
      <c r="P179" s="266">
        <v>101</v>
      </c>
      <c r="Q179" s="266">
        <v>101</v>
      </c>
      <c r="R179" s="264">
        <v>108</v>
      </c>
      <c r="S179" s="264">
        <v>109</v>
      </c>
      <c r="T179" s="267">
        <v>0.94392523364486</v>
      </c>
      <c r="U179" s="267">
        <v>0.94392523364486</v>
      </c>
      <c r="V179" s="268">
        <v>0.964285714285714</v>
      </c>
      <c r="W179" s="268">
        <v>0.981981981981982</v>
      </c>
      <c r="X179" s="295">
        <v>-0.0203604806408545</v>
      </c>
      <c r="Y179" s="271">
        <v>765</v>
      </c>
      <c r="Z179" s="333">
        <v>735</v>
      </c>
      <c r="AA179" s="333">
        <v>768</v>
      </c>
      <c r="AB179" s="333">
        <v>751</v>
      </c>
      <c r="AC179" s="334">
        <v>0.96078431372549</v>
      </c>
      <c r="AD179" s="268">
        <v>0.977864583333333</v>
      </c>
      <c r="AE179" s="295">
        <v>-0.0170802696078431</v>
      </c>
    </row>
    <row r="180" spans="1:31">
      <c r="A180" s="315" t="s">
        <v>188</v>
      </c>
      <c r="B180" s="339" t="s">
        <v>3309</v>
      </c>
      <c r="C180" s="293" t="s">
        <v>311</v>
      </c>
      <c r="D180" s="339" t="s">
        <v>312</v>
      </c>
      <c r="E180" s="266">
        <v>96</v>
      </c>
      <c r="F180" s="266">
        <v>95</v>
      </c>
      <c r="G180" s="264">
        <v>102</v>
      </c>
      <c r="H180" s="264">
        <v>101</v>
      </c>
      <c r="I180" s="264">
        <v>93</v>
      </c>
      <c r="J180" s="264">
        <v>92</v>
      </c>
      <c r="K180" s="294">
        <v>0.9</v>
      </c>
      <c r="L180" s="267">
        <v>0.989583333333333</v>
      </c>
      <c r="M180" s="267">
        <v>0.990196078431373</v>
      </c>
      <c r="N180" s="267">
        <v>0.989247311827957</v>
      </c>
      <c r="O180" s="332">
        <v>96</v>
      </c>
      <c r="P180" s="266">
        <v>95</v>
      </c>
      <c r="Q180" s="266">
        <v>95</v>
      </c>
      <c r="R180" s="264">
        <v>100</v>
      </c>
      <c r="S180" s="264">
        <v>92</v>
      </c>
      <c r="T180" s="267">
        <v>0.989583333333333</v>
      </c>
      <c r="U180" s="267">
        <v>0.989583333333333</v>
      </c>
      <c r="V180" s="268">
        <v>0.980392156862745</v>
      </c>
      <c r="W180" s="268">
        <v>0.989247311827957</v>
      </c>
      <c r="X180" s="295">
        <v>0.00919117647058831</v>
      </c>
      <c r="Y180" s="271">
        <v>655</v>
      </c>
      <c r="Z180" s="333">
        <v>646</v>
      </c>
      <c r="AA180" s="333">
        <v>667</v>
      </c>
      <c r="AB180" s="333">
        <v>656</v>
      </c>
      <c r="AC180" s="334">
        <v>0.986259541984733</v>
      </c>
      <c r="AD180" s="268">
        <v>0.983508245877061</v>
      </c>
      <c r="AE180" s="295">
        <v>0.00275129610767144</v>
      </c>
    </row>
    <row r="181" spans="1:31">
      <c r="A181" s="315" t="s">
        <v>188</v>
      </c>
      <c r="B181" s="339" t="s">
        <v>3309</v>
      </c>
      <c r="C181" s="293" t="s">
        <v>313</v>
      </c>
      <c r="D181" s="339" t="s">
        <v>314</v>
      </c>
      <c r="E181" s="266">
        <v>78</v>
      </c>
      <c r="F181" s="266">
        <v>77</v>
      </c>
      <c r="G181" s="264">
        <v>77</v>
      </c>
      <c r="H181" s="264">
        <v>77</v>
      </c>
      <c r="I181" s="264">
        <v>69</v>
      </c>
      <c r="J181" s="264">
        <v>69</v>
      </c>
      <c r="K181" s="294">
        <v>0.9</v>
      </c>
      <c r="L181" s="267">
        <v>0.987179487179487</v>
      </c>
      <c r="M181" s="267">
        <v>1</v>
      </c>
      <c r="N181" s="267">
        <v>1</v>
      </c>
      <c r="O181" s="332">
        <v>78</v>
      </c>
      <c r="P181" s="266">
        <v>77</v>
      </c>
      <c r="Q181" s="266">
        <v>77</v>
      </c>
      <c r="R181" s="264">
        <v>77</v>
      </c>
      <c r="S181" s="264">
        <v>69</v>
      </c>
      <c r="T181" s="267">
        <v>0.987179487179487</v>
      </c>
      <c r="U181" s="267">
        <v>0.987179487179487</v>
      </c>
      <c r="V181" s="268">
        <v>1</v>
      </c>
      <c r="W181" s="268">
        <v>1</v>
      </c>
      <c r="X181" s="295">
        <v>-0.0128205128205128</v>
      </c>
      <c r="Y181" s="271">
        <v>510</v>
      </c>
      <c r="Z181" s="333">
        <v>509</v>
      </c>
      <c r="AA181" s="333">
        <v>583</v>
      </c>
      <c r="AB181" s="333">
        <v>583</v>
      </c>
      <c r="AC181" s="334">
        <v>0.998039215686275</v>
      </c>
      <c r="AD181" s="268">
        <v>1</v>
      </c>
      <c r="AE181" s="295">
        <v>-0.00196078431372548</v>
      </c>
    </row>
    <row r="182" spans="1:31">
      <c r="A182" s="315" t="s">
        <v>188</v>
      </c>
      <c r="B182" s="339" t="s">
        <v>3309</v>
      </c>
      <c r="C182" s="293" t="s">
        <v>315</v>
      </c>
      <c r="D182" s="339" t="s">
        <v>316</v>
      </c>
      <c r="E182" s="266">
        <v>48</v>
      </c>
      <c r="F182" s="266">
        <v>48</v>
      </c>
      <c r="G182" s="264">
        <v>53</v>
      </c>
      <c r="H182" s="264">
        <v>53</v>
      </c>
      <c r="I182" s="264">
        <v>49</v>
      </c>
      <c r="J182" s="264">
        <v>49</v>
      </c>
      <c r="K182" s="294">
        <v>0.9</v>
      </c>
      <c r="L182" s="267">
        <v>1</v>
      </c>
      <c r="M182" s="267">
        <v>1</v>
      </c>
      <c r="N182" s="267">
        <v>1</v>
      </c>
      <c r="O182" s="332">
        <v>48</v>
      </c>
      <c r="P182" s="266">
        <v>48</v>
      </c>
      <c r="Q182" s="266">
        <v>48</v>
      </c>
      <c r="R182" s="264">
        <v>53</v>
      </c>
      <c r="S182" s="264">
        <v>49</v>
      </c>
      <c r="T182" s="267">
        <v>1</v>
      </c>
      <c r="U182" s="267">
        <v>1</v>
      </c>
      <c r="V182" s="268">
        <v>1</v>
      </c>
      <c r="W182" s="268">
        <v>1</v>
      </c>
      <c r="X182" s="295">
        <v>0</v>
      </c>
      <c r="Y182" s="271">
        <v>335</v>
      </c>
      <c r="Z182" s="333">
        <v>335</v>
      </c>
      <c r="AA182" s="333">
        <v>341</v>
      </c>
      <c r="AB182" s="333">
        <v>341</v>
      </c>
      <c r="AC182" s="334">
        <v>1</v>
      </c>
      <c r="AD182" s="268">
        <v>1</v>
      </c>
      <c r="AE182" s="295">
        <v>0</v>
      </c>
    </row>
    <row r="183" spans="1:31">
      <c r="A183" s="315" t="s">
        <v>188</v>
      </c>
      <c r="B183" s="339" t="s">
        <v>3309</v>
      </c>
      <c r="C183" s="293" t="s">
        <v>317</v>
      </c>
      <c r="D183" s="339" t="s">
        <v>318</v>
      </c>
      <c r="E183" s="266">
        <v>85</v>
      </c>
      <c r="F183" s="266">
        <v>85</v>
      </c>
      <c r="G183" s="264">
        <v>85</v>
      </c>
      <c r="H183" s="264">
        <v>84</v>
      </c>
      <c r="I183" s="264">
        <v>77</v>
      </c>
      <c r="J183" s="264">
        <v>77</v>
      </c>
      <c r="K183" s="294">
        <v>0.9</v>
      </c>
      <c r="L183" s="267">
        <v>1</v>
      </c>
      <c r="M183" s="267">
        <v>0.988235294117647</v>
      </c>
      <c r="N183" s="267">
        <v>1</v>
      </c>
      <c r="O183" s="332">
        <v>85</v>
      </c>
      <c r="P183" s="266">
        <v>84</v>
      </c>
      <c r="Q183" s="266">
        <v>84</v>
      </c>
      <c r="R183" s="264">
        <v>81</v>
      </c>
      <c r="S183" s="264">
        <v>77</v>
      </c>
      <c r="T183" s="267">
        <v>0.988235294117647</v>
      </c>
      <c r="U183" s="267">
        <v>0.988235294117647</v>
      </c>
      <c r="V183" s="268">
        <v>0.952941176470588</v>
      </c>
      <c r="W183" s="268">
        <v>1</v>
      </c>
      <c r="X183" s="295">
        <v>0.0352941176470589</v>
      </c>
      <c r="Y183" s="271">
        <v>552</v>
      </c>
      <c r="Z183" s="333">
        <v>537</v>
      </c>
      <c r="AA183" s="333">
        <v>561</v>
      </c>
      <c r="AB183" s="333">
        <v>551</v>
      </c>
      <c r="AC183" s="334">
        <v>0.972826086956522</v>
      </c>
      <c r="AD183" s="268">
        <v>0.982174688057041</v>
      </c>
      <c r="AE183" s="295">
        <v>-0.00934860110051927</v>
      </c>
    </row>
    <row r="184" spans="1:31">
      <c r="A184" s="315" t="s">
        <v>188</v>
      </c>
      <c r="B184" s="339" t="s">
        <v>3309</v>
      </c>
      <c r="C184" s="293" t="s">
        <v>319</v>
      </c>
      <c r="D184" s="339" t="s">
        <v>319</v>
      </c>
      <c r="E184" s="266">
        <v>110</v>
      </c>
      <c r="F184" s="266">
        <v>110</v>
      </c>
      <c r="G184" s="264">
        <v>113</v>
      </c>
      <c r="H184" s="264">
        <v>113</v>
      </c>
      <c r="I184" s="264">
        <v>100</v>
      </c>
      <c r="J184" s="264">
        <v>100</v>
      </c>
      <c r="K184" s="294">
        <v>0.9</v>
      </c>
      <c r="L184" s="267">
        <v>1</v>
      </c>
      <c r="M184" s="267">
        <v>1</v>
      </c>
      <c r="N184" s="267">
        <v>1</v>
      </c>
      <c r="O184" s="332">
        <v>110</v>
      </c>
      <c r="P184" s="266">
        <v>103</v>
      </c>
      <c r="Q184" s="266">
        <v>103</v>
      </c>
      <c r="R184" s="264">
        <v>106</v>
      </c>
      <c r="S184" s="264">
        <v>84</v>
      </c>
      <c r="T184" s="267">
        <v>0.936363636363636</v>
      </c>
      <c r="U184" s="267">
        <v>0.936363636363636</v>
      </c>
      <c r="V184" s="268">
        <v>0.938053097345133</v>
      </c>
      <c r="W184" s="268">
        <v>0.84</v>
      </c>
      <c r="X184" s="295">
        <v>-0.00168946098149636</v>
      </c>
      <c r="Y184" s="271">
        <v>730</v>
      </c>
      <c r="Z184" s="333">
        <v>670</v>
      </c>
      <c r="AA184" s="333">
        <v>739</v>
      </c>
      <c r="AB184" s="333">
        <v>705</v>
      </c>
      <c r="AC184" s="334">
        <v>0.917808219178082</v>
      </c>
      <c r="AD184" s="268">
        <v>0.953991880920162</v>
      </c>
      <c r="AE184" s="295">
        <v>-0.0361836617420802</v>
      </c>
    </row>
    <row r="185" spans="1:31">
      <c r="A185" s="315" t="s">
        <v>188</v>
      </c>
      <c r="B185" s="339" t="s">
        <v>3309</v>
      </c>
      <c r="C185" s="293" t="s">
        <v>320</v>
      </c>
      <c r="D185" s="339" t="s">
        <v>320</v>
      </c>
      <c r="E185" s="266">
        <v>92</v>
      </c>
      <c r="F185" s="266">
        <v>2</v>
      </c>
      <c r="G185" s="264">
        <v>91</v>
      </c>
      <c r="H185" s="264">
        <v>91</v>
      </c>
      <c r="I185" s="264">
        <v>87</v>
      </c>
      <c r="J185" s="264">
        <v>87</v>
      </c>
      <c r="K185" s="294">
        <v>0.9</v>
      </c>
      <c r="L185" s="267">
        <v>0.0217391304347826</v>
      </c>
      <c r="M185" s="267">
        <v>1</v>
      </c>
      <c r="N185" s="267">
        <v>1</v>
      </c>
      <c r="O185" s="332">
        <v>92</v>
      </c>
      <c r="P185" s="266">
        <v>0</v>
      </c>
      <c r="Q185" s="266">
        <v>0</v>
      </c>
      <c r="R185" s="264">
        <v>85</v>
      </c>
      <c r="S185" s="264">
        <v>84</v>
      </c>
      <c r="T185" s="267">
        <v>0</v>
      </c>
      <c r="U185" s="267">
        <v>0</v>
      </c>
      <c r="V185" s="268">
        <v>0.934065934065934</v>
      </c>
      <c r="W185" s="268">
        <v>0.96551724137931</v>
      </c>
      <c r="X185" s="295">
        <v>-0.934065934065934</v>
      </c>
      <c r="Y185" s="271">
        <v>605</v>
      </c>
      <c r="Z185" s="333">
        <v>484</v>
      </c>
      <c r="AA185" s="333">
        <v>596</v>
      </c>
      <c r="AB185" s="333">
        <v>563</v>
      </c>
      <c r="AC185" s="334">
        <v>0.8</v>
      </c>
      <c r="AD185" s="268">
        <v>0.944630872483222</v>
      </c>
      <c r="AE185" s="295">
        <v>-0.144630872483221</v>
      </c>
    </row>
    <row r="186" spans="1:31">
      <c r="A186" s="315" t="s">
        <v>188</v>
      </c>
      <c r="B186" s="339" t="s">
        <v>3309</v>
      </c>
      <c r="C186" s="293" t="s">
        <v>321</v>
      </c>
      <c r="D186" s="339" t="s">
        <v>322</v>
      </c>
      <c r="E186" s="266">
        <v>84</v>
      </c>
      <c r="F186" s="266">
        <v>0</v>
      </c>
      <c r="G186" s="264">
        <v>83</v>
      </c>
      <c r="H186" s="264">
        <v>83</v>
      </c>
      <c r="I186" s="264">
        <v>78</v>
      </c>
      <c r="J186" s="264">
        <v>78</v>
      </c>
      <c r="K186" s="294">
        <v>0.9</v>
      </c>
      <c r="L186" s="267">
        <v>0</v>
      </c>
      <c r="M186" s="267">
        <v>1</v>
      </c>
      <c r="N186" s="267">
        <v>1</v>
      </c>
      <c r="O186" s="332">
        <v>84</v>
      </c>
      <c r="P186" s="266">
        <v>0</v>
      </c>
      <c r="Q186" s="266">
        <v>0</v>
      </c>
      <c r="R186" s="264">
        <v>83</v>
      </c>
      <c r="S186" s="264">
        <v>78</v>
      </c>
      <c r="T186" s="267">
        <v>0</v>
      </c>
      <c r="U186" s="267">
        <v>0</v>
      </c>
      <c r="V186" s="268">
        <v>1</v>
      </c>
      <c r="W186" s="268">
        <v>1</v>
      </c>
      <c r="X186" s="295">
        <v>-1</v>
      </c>
      <c r="Y186" s="271">
        <v>554</v>
      </c>
      <c r="Z186" s="333">
        <v>469</v>
      </c>
      <c r="AA186" s="333">
        <v>560</v>
      </c>
      <c r="AB186" s="333">
        <v>552</v>
      </c>
      <c r="AC186" s="334">
        <v>0.846570397111913</v>
      </c>
      <c r="AD186" s="268">
        <v>0.985714285714286</v>
      </c>
      <c r="AE186" s="295">
        <v>-0.139143888602372</v>
      </c>
    </row>
    <row r="187" spans="1:31">
      <c r="A187" s="315" t="s">
        <v>188</v>
      </c>
      <c r="B187" s="339" t="s">
        <v>3309</v>
      </c>
      <c r="C187" s="293" t="s">
        <v>323</v>
      </c>
      <c r="D187" s="339" t="s">
        <v>323</v>
      </c>
      <c r="E187" s="266">
        <v>74</v>
      </c>
      <c r="F187" s="266">
        <v>74</v>
      </c>
      <c r="G187" s="264">
        <v>87</v>
      </c>
      <c r="H187" s="264">
        <v>87</v>
      </c>
      <c r="I187" s="264">
        <v>83</v>
      </c>
      <c r="J187" s="264">
        <v>83</v>
      </c>
      <c r="K187" s="294">
        <v>0.9</v>
      </c>
      <c r="L187" s="267">
        <v>1</v>
      </c>
      <c r="M187" s="267">
        <v>1</v>
      </c>
      <c r="N187" s="267">
        <v>1</v>
      </c>
      <c r="O187" s="332">
        <v>74</v>
      </c>
      <c r="P187" s="266">
        <v>73</v>
      </c>
      <c r="Q187" s="266">
        <v>73</v>
      </c>
      <c r="R187" s="264">
        <v>87</v>
      </c>
      <c r="S187" s="264">
        <v>83</v>
      </c>
      <c r="T187" s="267">
        <v>0.986486486486487</v>
      </c>
      <c r="U187" s="267">
        <v>0.986486486486487</v>
      </c>
      <c r="V187" s="268">
        <v>1</v>
      </c>
      <c r="W187" s="268">
        <v>1</v>
      </c>
      <c r="X187" s="295">
        <v>-0.0135135135135135</v>
      </c>
      <c r="Y187" s="271">
        <v>581</v>
      </c>
      <c r="Z187" s="333">
        <v>579</v>
      </c>
      <c r="AA187" s="333">
        <v>576</v>
      </c>
      <c r="AB187" s="333">
        <v>574</v>
      </c>
      <c r="AC187" s="334">
        <v>0.996557659208262</v>
      </c>
      <c r="AD187" s="268">
        <v>0.996527777777778</v>
      </c>
      <c r="AE187" s="295">
        <v>2.98814304838801e-5</v>
      </c>
    </row>
    <row r="188" spans="1:31">
      <c r="A188" s="315" t="s">
        <v>188</v>
      </c>
      <c r="B188" s="339" t="s">
        <v>3309</v>
      </c>
      <c r="C188" s="293" t="s">
        <v>324</v>
      </c>
      <c r="D188" s="339" t="s">
        <v>325</v>
      </c>
      <c r="E188" s="266">
        <v>23</v>
      </c>
      <c r="F188" s="266">
        <v>0</v>
      </c>
      <c r="G188" s="264">
        <v>25</v>
      </c>
      <c r="H188" s="264">
        <v>24</v>
      </c>
      <c r="I188" s="264">
        <v>21</v>
      </c>
      <c r="J188" s="264">
        <v>20</v>
      </c>
      <c r="K188" s="294">
        <v>0.9</v>
      </c>
      <c r="L188" s="267">
        <v>0</v>
      </c>
      <c r="M188" s="267">
        <v>0.96</v>
      </c>
      <c r="N188" s="267">
        <v>0.952380952380952</v>
      </c>
      <c r="O188" s="332">
        <v>23</v>
      </c>
      <c r="P188" s="266">
        <v>0</v>
      </c>
      <c r="Q188" s="266">
        <v>0</v>
      </c>
      <c r="R188" s="264">
        <v>15</v>
      </c>
      <c r="S188" s="264">
        <v>15</v>
      </c>
      <c r="T188" s="267">
        <v>0</v>
      </c>
      <c r="U188" s="267">
        <v>0</v>
      </c>
      <c r="V188" s="268">
        <v>0.6</v>
      </c>
      <c r="W188" s="268">
        <v>0.714285714285714</v>
      </c>
      <c r="X188" s="295">
        <v>-0.6</v>
      </c>
      <c r="Y188" s="271">
        <v>159</v>
      </c>
      <c r="Z188" s="333">
        <v>104</v>
      </c>
      <c r="AA188" s="333">
        <v>148</v>
      </c>
      <c r="AB188" s="333">
        <v>135</v>
      </c>
      <c r="AC188" s="334">
        <v>0.654088050314465</v>
      </c>
      <c r="AD188" s="268">
        <v>0.912162162162162</v>
      </c>
      <c r="AE188" s="295">
        <v>-0.258074111847697</v>
      </c>
    </row>
    <row r="189" spans="1:31">
      <c r="A189" s="315" t="s">
        <v>188</v>
      </c>
      <c r="B189" s="339" t="s">
        <v>3309</v>
      </c>
      <c r="C189" s="293" t="s">
        <v>326</v>
      </c>
      <c r="D189" s="339" t="s">
        <v>327</v>
      </c>
      <c r="E189" s="266">
        <v>66</v>
      </c>
      <c r="F189" s="266">
        <v>0</v>
      </c>
      <c r="G189" s="264">
        <v>66</v>
      </c>
      <c r="H189" s="264">
        <v>66</v>
      </c>
      <c r="I189" s="264">
        <v>65</v>
      </c>
      <c r="J189" s="264">
        <v>64</v>
      </c>
      <c r="K189" s="294">
        <v>0.9</v>
      </c>
      <c r="L189" s="267">
        <v>0</v>
      </c>
      <c r="M189" s="267">
        <v>1</v>
      </c>
      <c r="N189" s="267">
        <v>0.984615384615385</v>
      </c>
      <c r="O189" s="332">
        <v>66</v>
      </c>
      <c r="P189" s="266">
        <v>0</v>
      </c>
      <c r="Q189" s="266">
        <v>0</v>
      </c>
      <c r="R189" s="264">
        <v>65</v>
      </c>
      <c r="S189" s="264">
        <v>64</v>
      </c>
      <c r="T189" s="267">
        <v>0</v>
      </c>
      <c r="U189" s="267">
        <v>0</v>
      </c>
      <c r="V189" s="268">
        <v>0.984848484848485</v>
      </c>
      <c r="W189" s="268">
        <v>0.984615384615385</v>
      </c>
      <c r="X189" s="295">
        <v>-0.984848484848485</v>
      </c>
      <c r="Y189" s="271">
        <v>449</v>
      </c>
      <c r="Z189" s="333">
        <v>381</v>
      </c>
      <c r="AA189" s="333">
        <v>440</v>
      </c>
      <c r="AB189" s="333">
        <v>440</v>
      </c>
      <c r="AC189" s="334">
        <v>0.848552338530067</v>
      </c>
      <c r="AD189" s="268">
        <v>1</v>
      </c>
      <c r="AE189" s="295">
        <v>-0.151447661469933</v>
      </c>
    </row>
    <row r="190" spans="1:31">
      <c r="A190" s="315" t="s">
        <v>188</v>
      </c>
      <c r="B190" s="339" t="s">
        <v>32</v>
      </c>
      <c r="C190" s="293" t="s">
        <v>328</v>
      </c>
      <c r="D190" s="339" t="s">
        <v>329</v>
      </c>
      <c r="E190" s="266">
        <v>0</v>
      </c>
      <c r="F190" s="266">
        <v>0</v>
      </c>
      <c r="G190" s="264">
        <v>0</v>
      </c>
      <c r="H190" s="264">
        <v>0</v>
      </c>
      <c r="I190" s="264">
        <v>0</v>
      </c>
      <c r="J190" s="264">
        <v>0</v>
      </c>
      <c r="K190" s="294">
        <v>0.9</v>
      </c>
      <c r="L190" s="267">
        <v>0</v>
      </c>
      <c r="M190" s="267">
        <v>0</v>
      </c>
      <c r="N190" s="267">
        <v>0</v>
      </c>
      <c r="O190" s="332">
        <v>0</v>
      </c>
      <c r="P190" s="266">
        <v>0</v>
      </c>
      <c r="Q190" s="266">
        <v>0</v>
      </c>
      <c r="R190" s="264">
        <v>0</v>
      </c>
      <c r="S190" s="264">
        <v>0</v>
      </c>
      <c r="T190" s="267">
        <v>0</v>
      </c>
      <c r="U190" s="267">
        <v>0</v>
      </c>
      <c r="V190" s="268">
        <v>0</v>
      </c>
      <c r="W190" s="268">
        <v>0</v>
      </c>
      <c r="X190" s="295">
        <v>0</v>
      </c>
      <c r="Y190" s="271">
        <v>0</v>
      </c>
      <c r="Z190" s="333">
        <v>0</v>
      </c>
      <c r="AA190" s="333">
        <v>0</v>
      </c>
      <c r="AB190" s="333">
        <v>0</v>
      </c>
      <c r="AC190" s="334">
        <v>0</v>
      </c>
      <c r="AD190" s="268">
        <v>0</v>
      </c>
      <c r="AE190" s="295">
        <v>0</v>
      </c>
    </row>
    <row r="191" spans="1:31">
      <c r="A191" s="315" t="s">
        <v>188</v>
      </c>
      <c r="B191" s="339" t="s">
        <v>3310</v>
      </c>
      <c r="C191" s="293" t="s">
        <v>330</v>
      </c>
      <c r="D191" s="339" t="s">
        <v>331</v>
      </c>
      <c r="E191" s="266">
        <v>84</v>
      </c>
      <c r="F191" s="266">
        <v>83</v>
      </c>
      <c r="G191" s="264">
        <v>91</v>
      </c>
      <c r="H191" s="264">
        <v>91</v>
      </c>
      <c r="I191" s="264">
        <v>85</v>
      </c>
      <c r="J191" s="264">
        <v>85</v>
      </c>
      <c r="K191" s="294">
        <v>0.9</v>
      </c>
      <c r="L191" s="267">
        <v>0.988095238095238</v>
      </c>
      <c r="M191" s="267">
        <v>1</v>
      </c>
      <c r="N191" s="267">
        <v>1</v>
      </c>
      <c r="O191" s="332">
        <v>84</v>
      </c>
      <c r="P191" s="266">
        <v>81</v>
      </c>
      <c r="Q191" s="266">
        <v>81</v>
      </c>
      <c r="R191" s="264">
        <v>91</v>
      </c>
      <c r="S191" s="264">
        <v>85</v>
      </c>
      <c r="T191" s="267">
        <v>0.964285714285714</v>
      </c>
      <c r="U191" s="267">
        <v>0.964285714285714</v>
      </c>
      <c r="V191" s="268">
        <v>1</v>
      </c>
      <c r="W191" s="268">
        <v>1</v>
      </c>
      <c r="X191" s="295">
        <v>-0.0357142857142857</v>
      </c>
      <c r="Y191" s="271">
        <v>584</v>
      </c>
      <c r="Z191" s="333">
        <v>577</v>
      </c>
      <c r="AA191" s="333">
        <v>579</v>
      </c>
      <c r="AB191" s="333">
        <v>565</v>
      </c>
      <c r="AC191" s="334">
        <v>0.988013698630137</v>
      </c>
      <c r="AD191" s="268">
        <v>0.975820379965458</v>
      </c>
      <c r="AE191" s="295">
        <v>0.0121933186646793</v>
      </c>
    </row>
    <row r="192" spans="1:31">
      <c r="A192" s="315" t="s">
        <v>188</v>
      </c>
      <c r="B192" s="339" t="s">
        <v>3310</v>
      </c>
      <c r="C192" s="293" t="s">
        <v>332</v>
      </c>
      <c r="D192" s="339" t="s">
        <v>333</v>
      </c>
      <c r="E192" s="266">
        <v>123</v>
      </c>
      <c r="F192" s="266">
        <v>118</v>
      </c>
      <c r="G192" s="264">
        <v>128</v>
      </c>
      <c r="H192" s="264">
        <v>127</v>
      </c>
      <c r="I192" s="264">
        <v>117</v>
      </c>
      <c r="J192" s="264">
        <v>114</v>
      </c>
      <c r="K192" s="294">
        <v>0.9</v>
      </c>
      <c r="L192" s="267">
        <v>0.959349593495935</v>
      </c>
      <c r="M192" s="267">
        <v>0.9921875</v>
      </c>
      <c r="N192" s="267">
        <v>0.974358974358974</v>
      </c>
      <c r="O192" s="332">
        <v>123</v>
      </c>
      <c r="P192" s="266">
        <v>118</v>
      </c>
      <c r="Q192" s="266">
        <v>118</v>
      </c>
      <c r="R192" s="264">
        <v>127</v>
      </c>
      <c r="S192" s="264">
        <v>113</v>
      </c>
      <c r="T192" s="267">
        <v>0.959349593495935</v>
      </c>
      <c r="U192" s="267">
        <v>0.959349593495935</v>
      </c>
      <c r="V192" s="268">
        <v>0.9921875</v>
      </c>
      <c r="W192" s="268">
        <v>0.965811965811966</v>
      </c>
      <c r="X192" s="295">
        <v>-0.032837906504065</v>
      </c>
      <c r="Y192" s="271">
        <v>830</v>
      </c>
      <c r="Z192" s="333">
        <v>802</v>
      </c>
      <c r="AA192" s="333">
        <v>838</v>
      </c>
      <c r="AB192" s="333">
        <v>816</v>
      </c>
      <c r="AC192" s="334">
        <v>0.966265060240964</v>
      </c>
      <c r="AD192" s="268">
        <v>0.973747016706444</v>
      </c>
      <c r="AE192" s="295">
        <v>-0.00748195646548011</v>
      </c>
    </row>
    <row r="193" spans="1:31">
      <c r="A193" s="315" t="s">
        <v>188</v>
      </c>
      <c r="B193" s="339" t="s">
        <v>3310</v>
      </c>
      <c r="C193" s="293" t="s">
        <v>334</v>
      </c>
      <c r="D193" s="339" t="s">
        <v>335</v>
      </c>
      <c r="E193" s="266">
        <v>68</v>
      </c>
      <c r="F193" s="266">
        <v>65</v>
      </c>
      <c r="G193" s="264">
        <v>70</v>
      </c>
      <c r="H193" s="264">
        <v>70</v>
      </c>
      <c r="I193" s="264">
        <v>67</v>
      </c>
      <c r="J193" s="264">
        <v>67</v>
      </c>
      <c r="K193" s="294">
        <v>0.9</v>
      </c>
      <c r="L193" s="267">
        <v>0.955882352941177</v>
      </c>
      <c r="M193" s="267">
        <v>1</v>
      </c>
      <c r="N193" s="267">
        <v>1</v>
      </c>
      <c r="O193" s="332">
        <v>68</v>
      </c>
      <c r="P193" s="266">
        <v>62</v>
      </c>
      <c r="Q193" s="266">
        <v>62</v>
      </c>
      <c r="R193" s="264">
        <v>68</v>
      </c>
      <c r="S193" s="264">
        <v>66</v>
      </c>
      <c r="T193" s="267">
        <v>0.911764705882353</v>
      </c>
      <c r="U193" s="267">
        <v>0.911764705882353</v>
      </c>
      <c r="V193" s="268">
        <v>0.971428571428571</v>
      </c>
      <c r="W193" s="268">
        <v>0.985074626865672</v>
      </c>
      <c r="X193" s="295">
        <v>-0.0596638655462185</v>
      </c>
      <c r="Y193" s="271">
        <v>455</v>
      </c>
      <c r="Z193" s="333">
        <v>435</v>
      </c>
      <c r="AA193" s="333">
        <v>468</v>
      </c>
      <c r="AB193" s="333">
        <v>452</v>
      </c>
      <c r="AC193" s="334">
        <v>0.956043956043956</v>
      </c>
      <c r="AD193" s="268">
        <v>0.965811965811966</v>
      </c>
      <c r="AE193" s="295">
        <v>-0.00976800976800973</v>
      </c>
    </row>
    <row r="194" spans="1:31">
      <c r="A194" s="315" t="s">
        <v>188</v>
      </c>
      <c r="B194" s="339" t="s">
        <v>3310</v>
      </c>
      <c r="C194" s="293" t="s">
        <v>336</v>
      </c>
      <c r="D194" s="339" t="s">
        <v>337</v>
      </c>
      <c r="E194" s="266">
        <v>60</v>
      </c>
      <c r="F194" s="266">
        <v>60</v>
      </c>
      <c r="G194" s="264">
        <v>60</v>
      </c>
      <c r="H194" s="264">
        <v>60</v>
      </c>
      <c r="I194" s="264">
        <v>56</v>
      </c>
      <c r="J194" s="264">
        <v>55</v>
      </c>
      <c r="K194" s="294">
        <v>0.9</v>
      </c>
      <c r="L194" s="267">
        <v>1</v>
      </c>
      <c r="M194" s="267">
        <v>1</v>
      </c>
      <c r="N194" s="267">
        <v>0.982142857142857</v>
      </c>
      <c r="O194" s="332">
        <v>60</v>
      </c>
      <c r="P194" s="266">
        <v>58</v>
      </c>
      <c r="Q194" s="266">
        <v>58</v>
      </c>
      <c r="R194" s="264">
        <v>58</v>
      </c>
      <c r="S194" s="264">
        <v>54</v>
      </c>
      <c r="T194" s="267">
        <v>0.966666666666667</v>
      </c>
      <c r="U194" s="267">
        <v>0.966666666666667</v>
      </c>
      <c r="V194" s="268">
        <v>0.966666666666667</v>
      </c>
      <c r="W194" s="268">
        <v>0.964285714285714</v>
      </c>
      <c r="X194" s="295">
        <v>0</v>
      </c>
      <c r="Y194" s="271">
        <v>395</v>
      </c>
      <c r="Z194" s="333">
        <v>375</v>
      </c>
      <c r="AA194" s="333">
        <v>397</v>
      </c>
      <c r="AB194" s="333">
        <v>391</v>
      </c>
      <c r="AC194" s="334">
        <v>0.949367088607595</v>
      </c>
      <c r="AD194" s="268">
        <v>0.984886649874055</v>
      </c>
      <c r="AE194" s="295">
        <v>-0.0355195612664605</v>
      </c>
    </row>
    <row r="195" spans="1:31">
      <c r="A195" s="315" t="s">
        <v>188</v>
      </c>
      <c r="B195" s="339" t="s">
        <v>3310</v>
      </c>
      <c r="C195" s="293" t="s">
        <v>338</v>
      </c>
      <c r="D195" s="339" t="s">
        <v>339</v>
      </c>
      <c r="E195" s="266">
        <v>111</v>
      </c>
      <c r="F195" s="266">
        <v>108</v>
      </c>
      <c r="G195" s="264">
        <v>112</v>
      </c>
      <c r="H195" s="264">
        <v>112</v>
      </c>
      <c r="I195" s="264">
        <v>111</v>
      </c>
      <c r="J195" s="264">
        <v>108</v>
      </c>
      <c r="K195" s="294">
        <v>0.9</v>
      </c>
      <c r="L195" s="267">
        <v>0.972972972972973</v>
      </c>
      <c r="M195" s="267">
        <v>1</v>
      </c>
      <c r="N195" s="267">
        <v>0.972972972972973</v>
      </c>
      <c r="O195" s="332">
        <v>111</v>
      </c>
      <c r="P195" s="266">
        <v>106</v>
      </c>
      <c r="Q195" s="266">
        <v>106</v>
      </c>
      <c r="R195" s="264">
        <v>108</v>
      </c>
      <c r="S195" s="264">
        <v>105</v>
      </c>
      <c r="T195" s="267">
        <v>0.954954954954955</v>
      </c>
      <c r="U195" s="267">
        <v>0.954954954954955</v>
      </c>
      <c r="V195" s="268">
        <v>0.964285714285714</v>
      </c>
      <c r="W195" s="268">
        <v>0.945945945945946</v>
      </c>
      <c r="X195" s="295">
        <v>-0.00933075933075933</v>
      </c>
      <c r="Y195" s="271">
        <v>747</v>
      </c>
      <c r="Z195" s="333">
        <v>708</v>
      </c>
      <c r="AA195" s="333">
        <v>728</v>
      </c>
      <c r="AB195" s="333">
        <v>690</v>
      </c>
      <c r="AC195" s="334">
        <v>0.947791164658635</v>
      </c>
      <c r="AD195" s="268">
        <v>0.947802197802198</v>
      </c>
      <c r="AE195" s="295">
        <v>-1.10331435632105e-5</v>
      </c>
    </row>
    <row r="196" spans="1:31">
      <c r="A196" s="315" t="s">
        <v>188</v>
      </c>
      <c r="B196" s="339" t="s">
        <v>3310</v>
      </c>
      <c r="C196" s="293" t="s">
        <v>340</v>
      </c>
      <c r="D196" s="339" t="s">
        <v>341</v>
      </c>
      <c r="E196" s="266">
        <v>0</v>
      </c>
      <c r="F196" s="266">
        <v>0</v>
      </c>
      <c r="G196" s="264">
        <v>0</v>
      </c>
      <c r="H196" s="264">
        <v>0</v>
      </c>
      <c r="I196" s="264">
        <v>0</v>
      </c>
      <c r="J196" s="264">
        <v>0</v>
      </c>
      <c r="K196" s="294">
        <v>0.9</v>
      </c>
      <c r="L196" s="267">
        <v>0</v>
      </c>
      <c r="M196" s="267">
        <v>0</v>
      </c>
      <c r="N196" s="267">
        <v>0</v>
      </c>
      <c r="O196" s="332">
        <v>0</v>
      </c>
      <c r="P196" s="266">
        <v>0</v>
      </c>
      <c r="Q196" s="266">
        <v>0</v>
      </c>
      <c r="R196" s="264">
        <v>0</v>
      </c>
      <c r="S196" s="264">
        <v>0</v>
      </c>
      <c r="T196" s="267">
        <v>0</v>
      </c>
      <c r="U196" s="267">
        <v>0</v>
      </c>
      <c r="V196" s="268">
        <v>0</v>
      </c>
      <c r="W196" s="268">
        <v>0</v>
      </c>
      <c r="X196" s="295">
        <v>0</v>
      </c>
      <c r="Y196" s="271">
        <v>0</v>
      </c>
      <c r="Z196" s="333">
        <v>0</v>
      </c>
      <c r="AA196" s="333">
        <v>2</v>
      </c>
      <c r="AB196" s="333">
        <v>2</v>
      </c>
      <c r="AC196" s="334">
        <v>0</v>
      </c>
      <c r="AD196" s="268">
        <v>1</v>
      </c>
      <c r="AE196" s="295">
        <v>-1</v>
      </c>
    </row>
    <row r="197" spans="1:31">
      <c r="A197" s="315" t="s">
        <v>188</v>
      </c>
      <c r="B197" s="339" t="s">
        <v>3310</v>
      </c>
      <c r="C197" s="293" t="s">
        <v>342</v>
      </c>
      <c r="D197" s="339" t="s">
        <v>343</v>
      </c>
      <c r="E197" s="266">
        <v>69</v>
      </c>
      <c r="F197" s="266">
        <v>23</v>
      </c>
      <c r="G197" s="264">
        <v>75</v>
      </c>
      <c r="H197" s="264">
        <v>75</v>
      </c>
      <c r="I197" s="264">
        <v>68</v>
      </c>
      <c r="J197" s="264">
        <v>68</v>
      </c>
      <c r="K197" s="294">
        <v>0.9</v>
      </c>
      <c r="L197" s="267">
        <v>0.333333333333333</v>
      </c>
      <c r="M197" s="267">
        <v>1</v>
      </c>
      <c r="N197" s="267">
        <v>1</v>
      </c>
      <c r="O197" s="332">
        <v>69</v>
      </c>
      <c r="P197" s="266">
        <v>0</v>
      </c>
      <c r="Q197" s="266">
        <v>0</v>
      </c>
      <c r="R197" s="264">
        <v>74</v>
      </c>
      <c r="S197" s="264">
        <v>67</v>
      </c>
      <c r="T197" s="267">
        <v>0</v>
      </c>
      <c r="U197" s="267">
        <v>0</v>
      </c>
      <c r="V197" s="268">
        <v>0.986666666666667</v>
      </c>
      <c r="W197" s="268">
        <v>0.985294117647059</v>
      </c>
      <c r="X197" s="295">
        <v>-0.986666666666667</v>
      </c>
      <c r="Y197" s="271">
        <v>477</v>
      </c>
      <c r="Z197" s="333">
        <v>400</v>
      </c>
      <c r="AA197" s="333">
        <v>477</v>
      </c>
      <c r="AB197" s="333">
        <v>461</v>
      </c>
      <c r="AC197" s="334">
        <v>0.838574423480084</v>
      </c>
      <c r="AD197" s="268">
        <v>0.966457023060797</v>
      </c>
      <c r="AE197" s="295">
        <v>-0.127882599580713</v>
      </c>
    </row>
    <row r="198" spans="1:31">
      <c r="A198" s="315" t="s">
        <v>188</v>
      </c>
      <c r="B198" s="339" t="s">
        <v>3310</v>
      </c>
      <c r="C198" s="293" t="s">
        <v>344</v>
      </c>
      <c r="D198" s="339" t="s">
        <v>345</v>
      </c>
      <c r="E198" s="266">
        <v>37</v>
      </c>
      <c r="F198" s="266">
        <v>37</v>
      </c>
      <c r="G198" s="264">
        <v>37</v>
      </c>
      <c r="H198" s="264">
        <v>37</v>
      </c>
      <c r="I198" s="264">
        <v>35</v>
      </c>
      <c r="J198" s="264">
        <v>35</v>
      </c>
      <c r="K198" s="294">
        <v>0.9</v>
      </c>
      <c r="L198" s="267">
        <v>1</v>
      </c>
      <c r="M198" s="267">
        <v>1</v>
      </c>
      <c r="N198" s="267">
        <v>1</v>
      </c>
      <c r="O198" s="332">
        <v>37</v>
      </c>
      <c r="P198" s="266">
        <v>37</v>
      </c>
      <c r="Q198" s="266">
        <v>37</v>
      </c>
      <c r="R198" s="264">
        <v>36</v>
      </c>
      <c r="S198" s="264">
        <v>35</v>
      </c>
      <c r="T198" s="267">
        <v>1</v>
      </c>
      <c r="U198" s="267">
        <v>1</v>
      </c>
      <c r="V198" s="268">
        <v>0.972972972972973</v>
      </c>
      <c r="W198" s="268">
        <v>1</v>
      </c>
      <c r="X198" s="295">
        <v>0.027027027027027</v>
      </c>
      <c r="Y198" s="271">
        <v>243</v>
      </c>
      <c r="Z198" s="333">
        <v>239</v>
      </c>
      <c r="AA198" s="333">
        <v>237</v>
      </c>
      <c r="AB198" s="333">
        <v>223</v>
      </c>
      <c r="AC198" s="334">
        <v>0.983539094650206</v>
      </c>
      <c r="AD198" s="268">
        <v>0.940928270042194</v>
      </c>
      <c r="AE198" s="295">
        <v>0.0426108246080116</v>
      </c>
    </row>
    <row r="199" spans="1:31">
      <c r="A199" s="315" t="s">
        <v>188</v>
      </c>
      <c r="B199" s="339" t="s">
        <v>3310</v>
      </c>
      <c r="C199" s="293" t="s">
        <v>346</v>
      </c>
      <c r="D199" s="339" t="s">
        <v>347</v>
      </c>
      <c r="E199" s="266">
        <v>113</v>
      </c>
      <c r="F199" s="266">
        <v>110</v>
      </c>
      <c r="G199" s="264">
        <v>111</v>
      </c>
      <c r="H199" s="264">
        <v>109</v>
      </c>
      <c r="I199" s="264">
        <v>104</v>
      </c>
      <c r="J199" s="264">
        <v>102</v>
      </c>
      <c r="K199" s="294">
        <v>0.9</v>
      </c>
      <c r="L199" s="267">
        <v>0.973451327433628</v>
      </c>
      <c r="M199" s="267">
        <v>0.981981981981982</v>
      </c>
      <c r="N199" s="267">
        <v>0.980769230769231</v>
      </c>
      <c r="O199" s="332">
        <v>113</v>
      </c>
      <c r="P199" s="266">
        <v>106</v>
      </c>
      <c r="Q199" s="266">
        <v>106</v>
      </c>
      <c r="R199" s="264">
        <v>107</v>
      </c>
      <c r="S199" s="264">
        <v>102</v>
      </c>
      <c r="T199" s="267">
        <v>0.938053097345133</v>
      </c>
      <c r="U199" s="267">
        <v>0.938053097345133</v>
      </c>
      <c r="V199" s="268">
        <v>0.963963963963964</v>
      </c>
      <c r="W199" s="268">
        <v>0.980769230769231</v>
      </c>
      <c r="X199" s="295">
        <v>-0.0259108666188312</v>
      </c>
      <c r="Y199" s="271">
        <v>732</v>
      </c>
      <c r="Z199" s="333">
        <v>703</v>
      </c>
      <c r="AA199" s="333">
        <v>733</v>
      </c>
      <c r="AB199" s="333">
        <v>705</v>
      </c>
      <c r="AC199" s="334">
        <v>0.960382513661202</v>
      </c>
      <c r="AD199" s="268">
        <v>0.961800818553888</v>
      </c>
      <c r="AE199" s="295">
        <v>-0.00141830489268591</v>
      </c>
    </row>
    <row r="200" spans="1:31">
      <c r="A200" s="315" t="s">
        <v>188</v>
      </c>
      <c r="B200" s="339" t="s">
        <v>3310</v>
      </c>
      <c r="C200" s="293" t="s">
        <v>348</v>
      </c>
      <c r="D200" s="339" t="s">
        <v>349</v>
      </c>
      <c r="E200" s="266">
        <v>57</v>
      </c>
      <c r="F200" s="266">
        <v>57</v>
      </c>
      <c r="G200" s="264">
        <v>62</v>
      </c>
      <c r="H200" s="264">
        <v>62</v>
      </c>
      <c r="I200" s="264">
        <v>54</v>
      </c>
      <c r="J200" s="264">
        <v>53</v>
      </c>
      <c r="K200" s="294">
        <v>0.9</v>
      </c>
      <c r="L200" s="267">
        <v>1</v>
      </c>
      <c r="M200" s="267">
        <v>1</v>
      </c>
      <c r="N200" s="267">
        <v>0.981481481481482</v>
      </c>
      <c r="O200" s="332">
        <v>57</v>
      </c>
      <c r="P200" s="266">
        <v>55</v>
      </c>
      <c r="Q200" s="266">
        <v>55</v>
      </c>
      <c r="R200" s="264">
        <v>60</v>
      </c>
      <c r="S200" s="264">
        <v>51</v>
      </c>
      <c r="T200" s="267">
        <v>0.964912280701754</v>
      </c>
      <c r="U200" s="267">
        <v>0.964912280701754</v>
      </c>
      <c r="V200" s="268">
        <v>0.967741935483871</v>
      </c>
      <c r="W200" s="268">
        <v>0.944444444444444</v>
      </c>
      <c r="X200" s="295">
        <v>-0.00282965478211661</v>
      </c>
      <c r="Y200" s="271">
        <v>399</v>
      </c>
      <c r="Z200" s="333">
        <v>379</v>
      </c>
      <c r="AA200" s="333">
        <v>392</v>
      </c>
      <c r="AB200" s="333">
        <v>372</v>
      </c>
      <c r="AC200" s="334">
        <v>0.949874686716792</v>
      </c>
      <c r="AD200" s="268">
        <v>0.948979591836735</v>
      </c>
      <c r="AE200" s="295">
        <v>0.000895094880057234</v>
      </c>
    </row>
    <row r="201" spans="1:31">
      <c r="A201" s="315" t="s">
        <v>188</v>
      </c>
      <c r="B201" s="339" t="s">
        <v>3310</v>
      </c>
      <c r="C201" s="293" t="s">
        <v>350</v>
      </c>
      <c r="D201" s="339" t="s">
        <v>351</v>
      </c>
      <c r="E201" s="266">
        <v>51</v>
      </c>
      <c r="F201" s="266">
        <v>51</v>
      </c>
      <c r="G201" s="264">
        <v>54</v>
      </c>
      <c r="H201" s="264">
        <v>54</v>
      </c>
      <c r="I201" s="264">
        <v>51</v>
      </c>
      <c r="J201" s="264">
        <v>51</v>
      </c>
      <c r="K201" s="294">
        <v>0.9</v>
      </c>
      <c r="L201" s="267">
        <v>1</v>
      </c>
      <c r="M201" s="267">
        <v>1</v>
      </c>
      <c r="N201" s="267">
        <v>1</v>
      </c>
      <c r="O201" s="332">
        <v>51</v>
      </c>
      <c r="P201" s="266">
        <v>51</v>
      </c>
      <c r="Q201" s="266">
        <v>51</v>
      </c>
      <c r="R201" s="264">
        <v>53</v>
      </c>
      <c r="S201" s="264">
        <v>49</v>
      </c>
      <c r="T201" s="267">
        <v>1</v>
      </c>
      <c r="U201" s="267">
        <v>1</v>
      </c>
      <c r="V201" s="268">
        <v>0.981481481481482</v>
      </c>
      <c r="W201" s="268">
        <v>0.96078431372549</v>
      </c>
      <c r="X201" s="295">
        <v>0.0185185185185185</v>
      </c>
      <c r="Y201" s="271">
        <v>341</v>
      </c>
      <c r="Z201" s="333">
        <v>328</v>
      </c>
      <c r="AA201" s="333">
        <v>327</v>
      </c>
      <c r="AB201" s="333">
        <v>316</v>
      </c>
      <c r="AC201" s="334">
        <v>0.961876832844575</v>
      </c>
      <c r="AD201" s="268">
        <v>0.966360856269113</v>
      </c>
      <c r="AE201" s="295">
        <v>-0.00448402342453835</v>
      </c>
    </row>
    <row r="202" spans="1:31">
      <c r="A202" s="315" t="s">
        <v>188</v>
      </c>
      <c r="B202" s="339" t="s">
        <v>3310</v>
      </c>
      <c r="C202" s="293" t="s">
        <v>352</v>
      </c>
      <c r="D202" s="339" t="s">
        <v>353</v>
      </c>
      <c r="E202" s="266">
        <v>45</v>
      </c>
      <c r="F202" s="266">
        <v>45</v>
      </c>
      <c r="G202" s="264">
        <v>51</v>
      </c>
      <c r="H202" s="264">
        <v>51</v>
      </c>
      <c r="I202" s="264">
        <v>51</v>
      </c>
      <c r="J202" s="264">
        <v>51</v>
      </c>
      <c r="K202" s="294">
        <v>0.9</v>
      </c>
      <c r="L202" s="267">
        <v>1</v>
      </c>
      <c r="M202" s="267">
        <v>1</v>
      </c>
      <c r="N202" s="267">
        <v>1</v>
      </c>
      <c r="O202" s="332">
        <v>45</v>
      </c>
      <c r="P202" s="266">
        <v>45</v>
      </c>
      <c r="Q202" s="266">
        <v>45</v>
      </c>
      <c r="R202" s="264">
        <v>51</v>
      </c>
      <c r="S202" s="264">
        <v>51</v>
      </c>
      <c r="T202" s="267">
        <v>1</v>
      </c>
      <c r="U202" s="267">
        <v>1</v>
      </c>
      <c r="V202" s="268">
        <v>1</v>
      </c>
      <c r="W202" s="268">
        <v>1</v>
      </c>
      <c r="X202" s="295">
        <v>0</v>
      </c>
      <c r="Y202" s="271">
        <v>339</v>
      </c>
      <c r="Z202" s="333">
        <v>338</v>
      </c>
      <c r="AA202" s="333">
        <v>326</v>
      </c>
      <c r="AB202" s="333">
        <v>323</v>
      </c>
      <c r="AC202" s="334">
        <v>0.997050147492625</v>
      </c>
      <c r="AD202" s="268">
        <v>0.99079754601227</v>
      </c>
      <c r="AE202" s="295">
        <v>0.00625260148035534</v>
      </c>
    </row>
    <row r="203" spans="1:31">
      <c r="A203" s="315" t="s">
        <v>188</v>
      </c>
      <c r="B203" s="339" t="s">
        <v>3310</v>
      </c>
      <c r="C203" s="293" t="s">
        <v>354</v>
      </c>
      <c r="D203" s="339" t="s">
        <v>355</v>
      </c>
      <c r="E203" s="266">
        <v>106</v>
      </c>
      <c r="F203" s="266">
        <v>103</v>
      </c>
      <c r="G203" s="264">
        <v>112</v>
      </c>
      <c r="H203" s="264">
        <v>110</v>
      </c>
      <c r="I203" s="264">
        <v>101</v>
      </c>
      <c r="J203" s="264">
        <v>97</v>
      </c>
      <c r="K203" s="294">
        <v>0.9</v>
      </c>
      <c r="L203" s="267">
        <v>0.971698113207547</v>
      </c>
      <c r="M203" s="267">
        <v>0.982142857142857</v>
      </c>
      <c r="N203" s="267">
        <v>0.96039603960396</v>
      </c>
      <c r="O203" s="332">
        <v>106</v>
      </c>
      <c r="P203" s="266">
        <v>101</v>
      </c>
      <c r="Q203" s="266">
        <v>101</v>
      </c>
      <c r="R203" s="264">
        <v>108</v>
      </c>
      <c r="S203" s="264">
        <v>95</v>
      </c>
      <c r="T203" s="267">
        <v>0.952830188679245</v>
      </c>
      <c r="U203" s="267">
        <v>0.952830188679245</v>
      </c>
      <c r="V203" s="268">
        <v>0.964285714285714</v>
      </c>
      <c r="W203" s="268">
        <v>0.940594059405941</v>
      </c>
      <c r="X203" s="295">
        <v>-0.011455525606469</v>
      </c>
      <c r="Y203" s="271">
        <v>720</v>
      </c>
      <c r="Z203" s="333">
        <v>689</v>
      </c>
      <c r="AA203" s="333">
        <v>720</v>
      </c>
      <c r="AB203" s="333">
        <v>699</v>
      </c>
      <c r="AC203" s="334">
        <v>0.956944444444444</v>
      </c>
      <c r="AD203" s="268">
        <v>0.970833333333333</v>
      </c>
      <c r="AE203" s="295">
        <v>-0.0138888888888888</v>
      </c>
    </row>
    <row r="204" spans="1:31">
      <c r="A204" s="315" t="s">
        <v>188</v>
      </c>
      <c r="B204" s="339" t="s">
        <v>3310</v>
      </c>
      <c r="C204" s="293" t="s">
        <v>356</v>
      </c>
      <c r="D204" s="339" t="s">
        <v>357</v>
      </c>
      <c r="E204" s="266">
        <v>51</v>
      </c>
      <c r="F204" s="266">
        <v>51</v>
      </c>
      <c r="G204" s="264">
        <v>52</v>
      </c>
      <c r="H204" s="264">
        <v>52</v>
      </c>
      <c r="I204" s="264">
        <v>48</v>
      </c>
      <c r="J204" s="264">
        <v>48</v>
      </c>
      <c r="K204" s="294">
        <v>0.9</v>
      </c>
      <c r="L204" s="267">
        <v>1</v>
      </c>
      <c r="M204" s="267">
        <v>1</v>
      </c>
      <c r="N204" s="267">
        <v>1</v>
      </c>
      <c r="O204" s="332">
        <v>51</v>
      </c>
      <c r="P204" s="266">
        <v>49</v>
      </c>
      <c r="Q204" s="266">
        <v>49</v>
      </c>
      <c r="R204" s="264">
        <v>49</v>
      </c>
      <c r="S204" s="264">
        <v>45</v>
      </c>
      <c r="T204" s="267">
        <v>0.96078431372549</v>
      </c>
      <c r="U204" s="267">
        <v>0.96078431372549</v>
      </c>
      <c r="V204" s="268">
        <v>0.942307692307692</v>
      </c>
      <c r="W204" s="268">
        <v>0.9375</v>
      </c>
      <c r="X204" s="295">
        <v>0.0184766214177979</v>
      </c>
      <c r="Y204" s="271">
        <v>344</v>
      </c>
      <c r="Z204" s="333">
        <v>330</v>
      </c>
      <c r="AA204" s="333">
        <v>335</v>
      </c>
      <c r="AB204" s="333">
        <v>319</v>
      </c>
      <c r="AC204" s="334">
        <v>0.959302325581395</v>
      </c>
      <c r="AD204" s="268">
        <v>0.952238805970149</v>
      </c>
      <c r="AE204" s="295">
        <v>0.00706351961124618</v>
      </c>
    </row>
    <row r="205" spans="1:31">
      <c r="A205" s="315" t="s">
        <v>188</v>
      </c>
      <c r="B205" s="339" t="s">
        <v>3310</v>
      </c>
      <c r="C205" s="293" t="s">
        <v>358</v>
      </c>
      <c r="D205" s="339" t="s">
        <v>359</v>
      </c>
      <c r="E205" s="266">
        <v>53</v>
      </c>
      <c r="F205" s="266">
        <v>53</v>
      </c>
      <c r="G205" s="264">
        <v>51</v>
      </c>
      <c r="H205" s="264">
        <v>51</v>
      </c>
      <c r="I205" s="264">
        <v>53</v>
      </c>
      <c r="J205" s="264">
        <v>53</v>
      </c>
      <c r="K205" s="294">
        <v>0.9</v>
      </c>
      <c r="L205" s="267">
        <v>1</v>
      </c>
      <c r="M205" s="267">
        <v>1</v>
      </c>
      <c r="N205" s="267">
        <v>1</v>
      </c>
      <c r="O205" s="332">
        <v>53</v>
      </c>
      <c r="P205" s="266">
        <v>52</v>
      </c>
      <c r="Q205" s="266">
        <v>52</v>
      </c>
      <c r="R205" s="264">
        <v>50</v>
      </c>
      <c r="S205" s="264">
        <v>52</v>
      </c>
      <c r="T205" s="267">
        <v>0.981132075471698</v>
      </c>
      <c r="U205" s="267">
        <v>0.981132075471698</v>
      </c>
      <c r="V205" s="268">
        <v>0.980392156862745</v>
      </c>
      <c r="W205" s="268">
        <v>0.981132075471698</v>
      </c>
      <c r="X205" s="295">
        <v>0.000739918608953061</v>
      </c>
      <c r="Y205" s="271">
        <v>356</v>
      </c>
      <c r="Z205" s="333">
        <v>345</v>
      </c>
      <c r="AA205" s="333">
        <v>371</v>
      </c>
      <c r="AB205" s="333">
        <v>359</v>
      </c>
      <c r="AC205" s="334">
        <v>0.969101123595506</v>
      </c>
      <c r="AD205" s="268">
        <v>0.967654986522911</v>
      </c>
      <c r="AE205" s="295">
        <v>0.00144613707259456</v>
      </c>
    </row>
    <row r="206" spans="1:31">
      <c r="A206" s="315" t="s">
        <v>188</v>
      </c>
      <c r="B206" s="339" t="s">
        <v>3310</v>
      </c>
      <c r="C206" s="293" t="s">
        <v>360</v>
      </c>
      <c r="D206" s="339" t="s">
        <v>361</v>
      </c>
      <c r="E206" s="266">
        <v>44</v>
      </c>
      <c r="F206" s="266">
        <v>40</v>
      </c>
      <c r="G206" s="264">
        <v>46</v>
      </c>
      <c r="H206" s="264">
        <v>44</v>
      </c>
      <c r="I206" s="264">
        <v>46</v>
      </c>
      <c r="J206" s="264">
        <v>43</v>
      </c>
      <c r="K206" s="294">
        <v>0.9</v>
      </c>
      <c r="L206" s="267">
        <v>0.909090909090909</v>
      </c>
      <c r="M206" s="267">
        <v>0.956521739130435</v>
      </c>
      <c r="N206" s="267">
        <v>0.934782608695652</v>
      </c>
      <c r="O206" s="332">
        <v>44</v>
      </c>
      <c r="P206" s="266">
        <v>39</v>
      </c>
      <c r="Q206" s="266">
        <v>39</v>
      </c>
      <c r="R206" s="264">
        <v>44</v>
      </c>
      <c r="S206" s="264">
        <v>42</v>
      </c>
      <c r="T206" s="267">
        <v>0.886363636363636</v>
      </c>
      <c r="U206" s="267">
        <v>0.886363636363636</v>
      </c>
      <c r="V206" s="268">
        <v>0.956521739130435</v>
      </c>
      <c r="W206" s="268">
        <v>0.91304347826087</v>
      </c>
      <c r="X206" s="295">
        <v>-0.0701581027667985</v>
      </c>
      <c r="Y206" s="271">
        <v>306</v>
      </c>
      <c r="Z206" s="333">
        <v>282</v>
      </c>
      <c r="AA206" s="333">
        <v>297</v>
      </c>
      <c r="AB206" s="333">
        <v>280</v>
      </c>
      <c r="AC206" s="334">
        <v>0.92156862745098</v>
      </c>
      <c r="AD206" s="268">
        <v>0.942760942760943</v>
      </c>
      <c r="AE206" s="295">
        <v>-0.0211923153099625</v>
      </c>
    </row>
    <row r="207" spans="1:31">
      <c r="A207" s="315" t="s">
        <v>188</v>
      </c>
      <c r="B207" s="339" t="s">
        <v>3311</v>
      </c>
      <c r="C207" s="293" t="s">
        <v>362</v>
      </c>
      <c r="D207" s="339" t="s">
        <v>363</v>
      </c>
      <c r="E207" s="266">
        <v>66</v>
      </c>
      <c r="F207" s="266">
        <v>66</v>
      </c>
      <c r="G207" s="264">
        <v>73</v>
      </c>
      <c r="H207" s="264">
        <v>73</v>
      </c>
      <c r="I207" s="264">
        <v>69</v>
      </c>
      <c r="J207" s="264">
        <v>69</v>
      </c>
      <c r="K207" s="294">
        <v>0.9</v>
      </c>
      <c r="L207" s="267">
        <v>1</v>
      </c>
      <c r="M207" s="267">
        <v>1</v>
      </c>
      <c r="N207" s="267">
        <v>1</v>
      </c>
      <c r="O207" s="332">
        <v>66</v>
      </c>
      <c r="P207" s="266">
        <v>64</v>
      </c>
      <c r="Q207" s="266">
        <v>64</v>
      </c>
      <c r="R207" s="264">
        <v>72</v>
      </c>
      <c r="S207" s="264">
        <v>69</v>
      </c>
      <c r="T207" s="267">
        <v>0.96969696969697</v>
      </c>
      <c r="U207" s="267">
        <v>0.96969696969697</v>
      </c>
      <c r="V207" s="268">
        <v>0.986301369863014</v>
      </c>
      <c r="W207" s="268">
        <v>1</v>
      </c>
      <c r="X207" s="295">
        <v>-0.0166044001660439</v>
      </c>
      <c r="Y207" s="271">
        <v>468</v>
      </c>
      <c r="Z207" s="333">
        <v>457</v>
      </c>
      <c r="AA207" s="333">
        <v>471</v>
      </c>
      <c r="AB207" s="333">
        <v>459</v>
      </c>
      <c r="AC207" s="334">
        <v>0.976495726495726</v>
      </c>
      <c r="AD207" s="268">
        <v>0.974522292993631</v>
      </c>
      <c r="AE207" s="295">
        <v>0.00197343350209589</v>
      </c>
    </row>
    <row r="208" spans="1:31">
      <c r="A208" s="315" t="s">
        <v>188</v>
      </c>
      <c r="B208" s="339" t="s">
        <v>3311</v>
      </c>
      <c r="C208" s="293" t="s">
        <v>364</v>
      </c>
      <c r="D208" s="339" t="s">
        <v>365</v>
      </c>
      <c r="E208" s="266">
        <v>82</v>
      </c>
      <c r="F208" s="266">
        <v>80</v>
      </c>
      <c r="G208" s="264">
        <v>89</v>
      </c>
      <c r="H208" s="264">
        <v>89</v>
      </c>
      <c r="I208" s="264">
        <v>86</v>
      </c>
      <c r="J208" s="264">
        <v>86</v>
      </c>
      <c r="K208" s="294">
        <v>0.9</v>
      </c>
      <c r="L208" s="267">
        <v>0.975609756097561</v>
      </c>
      <c r="M208" s="267">
        <v>1</v>
      </c>
      <c r="N208" s="267">
        <v>1</v>
      </c>
      <c r="O208" s="332">
        <v>82</v>
      </c>
      <c r="P208" s="266">
        <v>75</v>
      </c>
      <c r="Q208" s="266">
        <v>75</v>
      </c>
      <c r="R208" s="264">
        <v>87</v>
      </c>
      <c r="S208" s="264">
        <v>84</v>
      </c>
      <c r="T208" s="267">
        <v>0.914634146341463</v>
      </c>
      <c r="U208" s="267">
        <v>0.914634146341463</v>
      </c>
      <c r="V208" s="268">
        <v>0.97752808988764</v>
      </c>
      <c r="W208" s="268">
        <v>0.976744186046512</v>
      </c>
      <c r="X208" s="295">
        <v>-0.0628939435461769</v>
      </c>
      <c r="Y208" s="271">
        <v>580</v>
      </c>
      <c r="Z208" s="333">
        <v>559</v>
      </c>
      <c r="AA208" s="333">
        <v>574</v>
      </c>
      <c r="AB208" s="333">
        <v>554</v>
      </c>
      <c r="AC208" s="334">
        <v>0.963793103448276</v>
      </c>
      <c r="AD208" s="268">
        <v>0.965156794425087</v>
      </c>
      <c r="AE208" s="295">
        <v>-0.00136369097681122</v>
      </c>
    </row>
    <row r="209" spans="1:31">
      <c r="A209" s="315" t="s">
        <v>188</v>
      </c>
      <c r="B209" s="339" t="s">
        <v>3311</v>
      </c>
      <c r="C209" s="293" t="s">
        <v>366</v>
      </c>
      <c r="D209" s="339" t="s">
        <v>367</v>
      </c>
      <c r="E209" s="266">
        <v>78</v>
      </c>
      <c r="F209" s="266">
        <v>78</v>
      </c>
      <c r="G209" s="264">
        <v>81</v>
      </c>
      <c r="H209" s="264">
        <v>81</v>
      </c>
      <c r="I209" s="264">
        <v>69</v>
      </c>
      <c r="J209" s="264">
        <v>69</v>
      </c>
      <c r="K209" s="294">
        <v>0.9</v>
      </c>
      <c r="L209" s="267">
        <v>1</v>
      </c>
      <c r="M209" s="267">
        <v>1</v>
      </c>
      <c r="N209" s="267">
        <v>1</v>
      </c>
      <c r="O209" s="332">
        <v>78</v>
      </c>
      <c r="P209" s="266">
        <v>73</v>
      </c>
      <c r="Q209" s="266">
        <v>73</v>
      </c>
      <c r="R209" s="264">
        <v>77</v>
      </c>
      <c r="S209" s="264">
        <v>66</v>
      </c>
      <c r="T209" s="267">
        <v>0.935897435897436</v>
      </c>
      <c r="U209" s="267">
        <v>0.935897435897436</v>
      </c>
      <c r="V209" s="268">
        <v>0.950617283950617</v>
      </c>
      <c r="W209" s="268">
        <v>0.956521739130435</v>
      </c>
      <c r="X209" s="295">
        <v>-0.0147198480531814</v>
      </c>
      <c r="Y209" s="271">
        <v>521</v>
      </c>
      <c r="Z209" s="333">
        <v>490</v>
      </c>
      <c r="AA209" s="333">
        <v>506</v>
      </c>
      <c r="AB209" s="333">
        <v>462</v>
      </c>
      <c r="AC209" s="334">
        <v>0.940499040307102</v>
      </c>
      <c r="AD209" s="268">
        <v>0.91304347826087</v>
      </c>
      <c r="AE209" s="295">
        <v>0.0274555620462322</v>
      </c>
    </row>
    <row r="210" spans="1:31">
      <c r="A210" s="315" t="s">
        <v>188</v>
      </c>
      <c r="B210" s="339" t="s">
        <v>3311</v>
      </c>
      <c r="C210" s="293" t="s">
        <v>368</v>
      </c>
      <c r="D210" s="339" t="s">
        <v>369</v>
      </c>
      <c r="E210" s="266">
        <v>49</v>
      </c>
      <c r="F210" s="266">
        <v>49</v>
      </c>
      <c r="G210" s="264">
        <v>54</v>
      </c>
      <c r="H210" s="264">
        <v>52</v>
      </c>
      <c r="I210" s="264">
        <v>51</v>
      </c>
      <c r="J210" s="264">
        <v>49</v>
      </c>
      <c r="K210" s="294">
        <v>0.9</v>
      </c>
      <c r="L210" s="267">
        <v>1</v>
      </c>
      <c r="M210" s="267">
        <v>0.962962962962963</v>
      </c>
      <c r="N210" s="267">
        <v>0.96078431372549</v>
      </c>
      <c r="O210" s="332">
        <v>49</v>
      </c>
      <c r="P210" s="266">
        <v>46</v>
      </c>
      <c r="Q210" s="266">
        <v>46</v>
      </c>
      <c r="R210" s="264">
        <v>50</v>
      </c>
      <c r="S210" s="264">
        <v>48</v>
      </c>
      <c r="T210" s="267">
        <v>0.938775510204082</v>
      </c>
      <c r="U210" s="267">
        <v>0.938775510204082</v>
      </c>
      <c r="V210" s="268">
        <v>0.925925925925926</v>
      </c>
      <c r="W210" s="268">
        <v>0.941176470588235</v>
      </c>
      <c r="X210" s="295">
        <v>0.0128495842781557</v>
      </c>
      <c r="Y210" s="271">
        <v>343</v>
      </c>
      <c r="Z210" s="333">
        <v>322</v>
      </c>
      <c r="AA210" s="333">
        <v>340</v>
      </c>
      <c r="AB210" s="333">
        <v>329</v>
      </c>
      <c r="AC210" s="334">
        <v>0.938775510204082</v>
      </c>
      <c r="AD210" s="268">
        <v>0.967647058823529</v>
      </c>
      <c r="AE210" s="295">
        <v>-0.0288715486194477</v>
      </c>
    </row>
    <row r="211" spans="1:31">
      <c r="A211" s="315" t="s">
        <v>188</v>
      </c>
      <c r="B211" s="339" t="s">
        <v>3311</v>
      </c>
      <c r="C211" s="293" t="s">
        <v>370</v>
      </c>
      <c r="D211" s="339" t="s">
        <v>371</v>
      </c>
      <c r="E211" s="266">
        <v>69</v>
      </c>
      <c r="F211" s="266">
        <v>69</v>
      </c>
      <c r="G211" s="264">
        <v>78</v>
      </c>
      <c r="H211" s="264">
        <v>78</v>
      </c>
      <c r="I211" s="264">
        <v>74</v>
      </c>
      <c r="J211" s="264">
        <v>74</v>
      </c>
      <c r="K211" s="294">
        <v>0.9</v>
      </c>
      <c r="L211" s="267">
        <v>1</v>
      </c>
      <c r="M211" s="267">
        <v>1</v>
      </c>
      <c r="N211" s="267">
        <v>1</v>
      </c>
      <c r="O211" s="332">
        <v>69</v>
      </c>
      <c r="P211" s="266">
        <v>64</v>
      </c>
      <c r="Q211" s="266">
        <v>64</v>
      </c>
      <c r="R211" s="264">
        <v>72</v>
      </c>
      <c r="S211" s="264">
        <v>69</v>
      </c>
      <c r="T211" s="267">
        <v>0.927536231884058</v>
      </c>
      <c r="U211" s="267">
        <v>0.927536231884058</v>
      </c>
      <c r="V211" s="268">
        <v>0.923076923076923</v>
      </c>
      <c r="W211" s="268">
        <v>0.932432432432432</v>
      </c>
      <c r="X211" s="295">
        <v>0.00445930880713485</v>
      </c>
      <c r="Y211" s="271">
        <v>495</v>
      </c>
      <c r="Z211" s="333">
        <v>460</v>
      </c>
      <c r="AA211" s="333">
        <v>505</v>
      </c>
      <c r="AB211" s="333">
        <v>478</v>
      </c>
      <c r="AC211" s="334">
        <v>0.929292929292929</v>
      </c>
      <c r="AD211" s="268">
        <v>0.946534653465346</v>
      </c>
      <c r="AE211" s="295">
        <v>-0.0172417241724172</v>
      </c>
    </row>
    <row r="212" spans="1:31">
      <c r="A212" s="315" t="s">
        <v>188</v>
      </c>
      <c r="B212" s="339" t="s">
        <v>3311</v>
      </c>
      <c r="C212" s="293" t="s">
        <v>372</v>
      </c>
      <c r="D212" s="339" t="s">
        <v>373</v>
      </c>
      <c r="E212" s="266">
        <v>70</v>
      </c>
      <c r="F212" s="266">
        <v>69</v>
      </c>
      <c r="G212" s="264">
        <v>71</v>
      </c>
      <c r="H212" s="264">
        <v>70</v>
      </c>
      <c r="I212" s="264">
        <v>72</v>
      </c>
      <c r="J212" s="264">
        <v>69</v>
      </c>
      <c r="K212" s="294">
        <v>0.9</v>
      </c>
      <c r="L212" s="267">
        <v>0.985714285714286</v>
      </c>
      <c r="M212" s="267">
        <v>0.985915492957746</v>
      </c>
      <c r="N212" s="267">
        <v>0.958333333333333</v>
      </c>
      <c r="O212" s="332">
        <v>70</v>
      </c>
      <c r="P212" s="266">
        <v>67</v>
      </c>
      <c r="Q212" s="266">
        <v>67</v>
      </c>
      <c r="R212" s="264">
        <v>65</v>
      </c>
      <c r="S212" s="264">
        <v>65</v>
      </c>
      <c r="T212" s="267">
        <v>0.957142857142857</v>
      </c>
      <c r="U212" s="267">
        <v>0.957142857142857</v>
      </c>
      <c r="V212" s="268">
        <v>0.915492957746479</v>
      </c>
      <c r="W212" s="268">
        <v>0.902777777777778</v>
      </c>
      <c r="X212" s="295">
        <v>0.0416498993963783</v>
      </c>
      <c r="Y212" s="271">
        <v>495</v>
      </c>
      <c r="Z212" s="333">
        <v>453</v>
      </c>
      <c r="AA212" s="333">
        <v>486</v>
      </c>
      <c r="AB212" s="333">
        <v>451</v>
      </c>
      <c r="AC212" s="334">
        <v>0.915151515151515</v>
      </c>
      <c r="AD212" s="268">
        <v>0.92798353909465</v>
      </c>
      <c r="AE212" s="295">
        <v>-0.0128320239431351</v>
      </c>
    </row>
    <row r="213" spans="1:31">
      <c r="A213" s="315" t="s">
        <v>188</v>
      </c>
      <c r="B213" s="339" t="s">
        <v>3311</v>
      </c>
      <c r="C213" s="293" t="s">
        <v>374</v>
      </c>
      <c r="D213" s="339" t="s">
        <v>375</v>
      </c>
      <c r="E213" s="266">
        <v>82</v>
      </c>
      <c r="F213" s="266">
        <v>18</v>
      </c>
      <c r="G213" s="264">
        <v>83</v>
      </c>
      <c r="H213" s="264">
        <v>80</v>
      </c>
      <c r="I213" s="264">
        <v>81</v>
      </c>
      <c r="J213" s="264">
        <v>79</v>
      </c>
      <c r="K213" s="294">
        <v>0.9</v>
      </c>
      <c r="L213" s="267">
        <v>0.219512195121951</v>
      </c>
      <c r="M213" s="267">
        <v>0.963855421686747</v>
      </c>
      <c r="N213" s="267">
        <v>0.975308641975309</v>
      </c>
      <c r="O213" s="332">
        <v>82</v>
      </c>
      <c r="P213" s="266">
        <v>11</v>
      </c>
      <c r="Q213" s="266">
        <v>11</v>
      </c>
      <c r="R213" s="264">
        <v>79</v>
      </c>
      <c r="S213" s="264">
        <v>78</v>
      </c>
      <c r="T213" s="267">
        <v>0.134146341463415</v>
      </c>
      <c r="U213" s="267">
        <v>0.134146341463415</v>
      </c>
      <c r="V213" s="268">
        <v>0.951807228915663</v>
      </c>
      <c r="W213" s="268">
        <v>0.962962962962963</v>
      </c>
      <c r="X213" s="295">
        <v>-0.817660887452248</v>
      </c>
      <c r="Y213" s="271">
        <v>566</v>
      </c>
      <c r="Z213" s="333">
        <v>465</v>
      </c>
      <c r="AA213" s="333">
        <v>551</v>
      </c>
      <c r="AB213" s="333">
        <v>516</v>
      </c>
      <c r="AC213" s="334">
        <v>0.821554770318021</v>
      </c>
      <c r="AD213" s="268">
        <v>0.936479128856624</v>
      </c>
      <c r="AE213" s="295">
        <v>-0.114924358538603</v>
      </c>
    </row>
    <row r="214" spans="1:31">
      <c r="A214" s="315" t="s">
        <v>188</v>
      </c>
      <c r="B214" s="339" t="s">
        <v>3311</v>
      </c>
      <c r="C214" s="293" t="s">
        <v>376</v>
      </c>
      <c r="D214" s="339" t="s">
        <v>377</v>
      </c>
      <c r="E214" s="266">
        <v>46</v>
      </c>
      <c r="F214" s="266">
        <v>46</v>
      </c>
      <c r="G214" s="264">
        <v>48</v>
      </c>
      <c r="H214" s="264">
        <v>48</v>
      </c>
      <c r="I214" s="264">
        <v>44</v>
      </c>
      <c r="J214" s="264">
        <v>44</v>
      </c>
      <c r="K214" s="294">
        <v>0.9</v>
      </c>
      <c r="L214" s="267">
        <v>1</v>
      </c>
      <c r="M214" s="267">
        <v>1</v>
      </c>
      <c r="N214" s="267">
        <v>1</v>
      </c>
      <c r="O214" s="332">
        <v>46</v>
      </c>
      <c r="P214" s="266">
        <v>38</v>
      </c>
      <c r="Q214" s="266">
        <v>38</v>
      </c>
      <c r="R214" s="264">
        <v>46</v>
      </c>
      <c r="S214" s="264">
        <v>40</v>
      </c>
      <c r="T214" s="267">
        <v>0.826086956521739</v>
      </c>
      <c r="U214" s="267">
        <v>0.826086956521739</v>
      </c>
      <c r="V214" s="268">
        <v>0.958333333333333</v>
      </c>
      <c r="W214" s="268">
        <v>0.909090909090909</v>
      </c>
      <c r="X214" s="295">
        <v>-0.132246376811594</v>
      </c>
      <c r="Y214" s="271">
        <v>313</v>
      </c>
      <c r="Z214" s="333">
        <v>293</v>
      </c>
      <c r="AA214" s="333">
        <v>315</v>
      </c>
      <c r="AB214" s="333">
        <v>303</v>
      </c>
      <c r="AC214" s="334">
        <v>0.936102236421725</v>
      </c>
      <c r="AD214" s="268">
        <v>0.961904761904762</v>
      </c>
      <c r="AE214" s="295">
        <v>-0.0258025254830367</v>
      </c>
    </row>
    <row r="215" spans="1:31">
      <c r="A215" s="315" t="s">
        <v>188</v>
      </c>
      <c r="B215" s="339" t="s">
        <v>3311</v>
      </c>
      <c r="C215" s="293" t="s">
        <v>378</v>
      </c>
      <c r="D215" s="339" t="s">
        <v>379</v>
      </c>
      <c r="E215" s="266">
        <v>79</v>
      </c>
      <c r="F215" s="266">
        <v>79</v>
      </c>
      <c r="G215" s="264">
        <v>83</v>
      </c>
      <c r="H215" s="264">
        <v>82</v>
      </c>
      <c r="I215" s="264">
        <v>82</v>
      </c>
      <c r="J215" s="264">
        <v>81</v>
      </c>
      <c r="K215" s="294">
        <v>0.9</v>
      </c>
      <c r="L215" s="267">
        <v>1</v>
      </c>
      <c r="M215" s="267">
        <v>0.987951807228916</v>
      </c>
      <c r="N215" s="267">
        <v>0.98780487804878</v>
      </c>
      <c r="O215" s="332">
        <v>79</v>
      </c>
      <c r="P215" s="266">
        <v>78</v>
      </c>
      <c r="Q215" s="266">
        <v>78</v>
      </c>
      <c r="R215" s="264">
        <v>80</v>
      </c>
      <c r="S215" s="264">
        <v>79</v>
      </c>
      <c r="T215" s="267">
        <v>0.987341772151899</v>
      </c>
      <c r="U215" s="267">
        <v>0.987341772151899</v>
      </c>
      <c r="V215" s="268">
        <v>0.963855421686747</v>
      </c>
      <c r="W215" s="268">
        <v>0.963414634146341</v>
      </c>
      <c r="X215" s="295">
        <v>0.0234863504651518</v>
      </c>
      <c r="Y215" s="271">
        <v>531</v>
      </c>
      <c r="Z215" s="333">
        <v>514</v>
      </c>
      <c r="AA215" s="333">
        <v>502</v>
      </c>
      <c r="AB215" s="333">
        <v>489</v>
      </c>
      <c r="AC215" s="334">
        <v>0.967984934086629</v>
      </c>
      <c r="AD215" s="268">
        <v>0.974103585657371</v>
      </c>
      <c r="AE215" s="295">
        <v>-0.00611865157074154</v>
      </c>
    </row>
    <row r="216" spans="1:31">
      <c r="A216" s="315" t="s">
        <v>188</v>
      </c>
      <c r="B216" s="339" t="s">
        <v>3312</v>
      </c>
      <c r="C216" s="293" t="s">
        <v>380</v>
      </c>
      <c r="D216" s="339" t="s">
        <v>381</v>
      </c>
      <c r="E216" s="266">
        <v>0</v>
      </c>
      <c r="F216" s="266">
        <v>0</v>
      </c>
      <c r="G216" s="264">
        <v>0</v>
      </c>
      <c r="H216" s="264">
        <v>0</v>
      </c>
      <c r="I216" s="264">
        <v>0</v>
      </c>
      <c r="J216" s="264">
        <v>0</v>
      </c>
      <c r="K216" s="294">
        <v>0.9</v>
      </c>
      <c r="L216" s="267">
        <v>0</v>
      </c>
      <c r="M216" s="267">
        <v>0</v>
      </c>
      <c r="N216" s="267">
        <v>0</v>
      </c>
      <c r="O216" s="332">
        <v>0</v>
      </c>
      <c r="P216" s="266">
        <v>0</v>
      </c>
      <c r="Q216" s="266">
        <v>0</v>
      </c>
      <c r="R216" s="264">
        <v>0</v>
      </c>
      <c r="S216" s="264">
        <v>0</v>
      </c>
      <c r="T216" s="267">
        <v>0</v>
      </c>
      <c r="U216" s="267">
        <v>0</v>
      </c>
      <c r="V216" s="268">
        <v>0</v>
      </c>
      <c r="W216" s="268">
        <v>0</v>
      </c>
      <c r="X216" s="295">
        <v>0</v>
      </c>
      <c r="Y216" s="271">
        <v>0</v>
      </c>
      <c r="Z216" s="333">
        <v>0</v>
      </c>
      <c r="AA216" s="333">
        <v>0</v>
      </c>
      <c r="AB216" s="333">
        <v>0</v>
      </c>
      <c r="AC216" s="334">
        <v>0</v>
      </c>
      <c r="AD216" s="268">
        <v>0</v>
      </c>
      <c r="AE216" s="295">
        <v>0</v>
      </c>
    </row>
    <row r="217" spans="1:31">
      <c r="A217" s="315" t="s">
        <v>188</v>
      </c>
      <c r="B217" s="339" t="s">
        <v>3312</v>
      </c>
      <c r="C217" s="293" t="s">
        <v>382</v>
      </c>
      <c r="D217" s="339" t="s">
        <v>383</v>
      </c>
      <c r="E217" s="266">
        <v>80</v>
      </c>
      <c r="F217" s="266">
        <v>0</v>
      </c>
      <c r="G217" s="264">
        <v>80</v>
      </c>
      <c r="H217" s="264">
        <v>76</v>
      </c>
      <c r="I217" s="264">
        <v>80</v>
      </c>
      <c r="J217" s="264">
        <v>78</v>
      </c>
      <c r="K217" s="294">
        <v>0.9</v>
      </c>
      <c r="L217" s="267">
        <v>0</v>
      </c>
      <c r="M217" s="267">
        <v>0.95</v>
      </c>
      <c r="N217" s="267">
        <v>0.975</v>
      </c>
      <c r="O217" s="332">
        <v>80</v>
      </c>
      <c r="P217" s="266">
        <v>0</v>
      </c>
      <c r="Q217" s="266">
        <v>0</v>
      </c>
      <c r="R217" s="264">
        <v>72</v>
      </c>
      <c r="S217" s="264">
        <v>72</v>
      </c>
      <c r="T217" s="267">
        <v>0</v>
      </c>
      <c r="U217" s="267">
        <v>0</v>
      </c>
      <c r="V217" s="268">
        <v>0.9</v>
      </c>
      <c r="W217" s="268">
        <v>0.9</v>
      </c>
      <c r="X217" s="295">
        <v>-0.9</v>
      </c>
      <c r="Y217" s="271">
        <v>535</v>
      </c>
      <c r="Z217" s="333">
        <v>428</v>
      </c>
      <c r="AA217" s="333">
        <v>519</v>
      </c>
      <c r="AB217" s="333">
        <v>486</v>
      </c>
      <c r="AC217" s="334">
        <v>0.8</v>
      </c>
      <c r="AD217" s="268">
        <v>0.936416184971098</v>
      </c>
      <c r="AE217" s="295">
        <v>-0.136416184971098</v>
      </c>
    </row>
    <row r="218" spans="1:31">
      <c r="A218" s="315" t="s">
        <v>188</v>
      </c>
      <c r="B218" s="339" t="s">
        <v>3312</v>
      </c>
      <c r="C218" s="293" t="s">
        <v>384</v>
      </c>
      <c r="D218" s="339" t="s">
        <v>385</v>
      </c>
      <c r="E218" s="266">
        <v>0</v>
      </c>
      <c r="F218" s="266">
        <v>0</v>
      </c>
      <c r="G218" s="264">
        <v>0</v>
      </c>
      <c r="H218" s="264">
        <v>0</v>
      </c>
      <c r="I218" s="264">
        <v>0</v>
      </c>
      <c r="J218" s="264">
        <v>0</v>
      </c>
      <c r="K218" s="294">
        <v>0.9</v>
      </c>
      <c r="L218" s="267">
        <v>0</v>
      </c>
      <c r="M218" s="267">
        <v>0</v>
      </c>
      <c r="N218" s="267">
        <v>0</v>
      </c>
      <c r="O218" s="332">
        <v>0</v>
      </c>
      <c r="P218" s="266">
        <v>0</v>
      </c>
      <c r="Q218" s="266">
        <v>0</v>
      </c>
      <c r="R218" s="264">
        <v>0</v>
      </c>
      <c r="S218" s="264">
        <v>0</v>
      </c>
      <c r="T218" s="267">
        <v>0</v>
      </c>
      <c r="U218" s="267">
        <v>0</v>
      </c>
      <c r="V218" s="268">
        <v>0</v>
      </c>
      <c r="W218" s="268">
        <v>0</v>
      </c>
      <c r="X218" s="295">
        <v>0</v>
      </c>
      <c r="Y218" s="271">
        <v>0</v>
      </c>
      <c r="Z218" s="333">
        <v>0</v>
      </c>
      <c r="AA218" s="333">
        <v>0</v>
      </c>
      <c r="AB218" s="333">
        <v>0</v>
      </c>
      <c r="AC218" s="334">
        <v>0</v>
      </c>
      <c r="AD218" s="268">
        <v>0</v>
      </c>
      <c r="AE218" s="295">
        <v>0</v>
      </c>
    </row>
    <row r="219" spans="1:31">
      <c r="A219" s="315" t="s">
        <v>188</v>
      </c>
      <c r="B219" s="339" t="s">
        <v>3312</v>
      </c>
      <c r="C219" s="293" t="s">
        <v>386</v>
      </c>
      <c r="D219" s="339" t="s">
        <v>387</v>
      </c>
      <c r="E219" s="266">
        <v>61</v>
      </c>
      <c r="F219" s="266">
        <v>61</v>
      </c>
      <c r="G219" s="264">
        <v>67</v>
      </c>
      <c r="H219" s="264">
        <v>67</v>
      </c>
      <c r="I219" s="264">
        <v>61</v>
      </c>
      <c r="J219" s="264">
        <v>61</v>
      </c>
      <c r="K219" s="294">
        <v>0.9</v>
      </c>
      <c r="L219" s="267">
        <v>1</v>
      </c>
      <c r="M219" s="267">
        <v>1</v>
      </c>
      <c r="N219" s="267">
        <v>1</v>
      </c>
      <c r="O219" s="332">
        <v>61</v>
      </c>
      <c r="P219" s="266">
        <v>16</v>
      </c>
      <c r="Q219" s="266">
        <v>16</v>
      </c>
      <c r="R219" s="264">
        <v>66</v>
      </c>
      <c r="S219" s="264">
        <v>60</v>
      </c>
      <c r="T219" s="267">
        <v>0.262295081967213</v>
      </c>
      <c r="U219" s="267">
        <v>0.262295081967213</v>
      </c>
      <c r="V219" s="268">
        <v>0.985074626865672</v>
      </c>
      <c r="W219" s="268">
        <v>0.983606557377049</v>
      </c>
      <c r="X219" s="295">
        <v>-0.722779544898458</v>
      </c>
      <c r="Y219" s="271">
        <v>417</v>
      </c>
      <c r="Z219" s="333">
        <v>369</v>
      </c>
      <c r="AA219" s="333">
        <v>396</v>
      </c>
      <c r="AB219" s="333">
        <v>390</v>
      </c>
      <c r="AC219" s="334">
        <v>0.884892086330935</v>
      </c>
      <c r="AD219" s="268">
        <v>0.984848484848485</v>
      </c>
      <c r="AE219" s="295">
        <v>-0.0999563985175496</v>
      </c>
    </row>
    <row r="220" spans="1:31">
      <c r="A220" s="315" t="s">
        <v>188</v>
      </c>
      <c r="B220" s="339" t="s">
        <v>3312</v>
      </c>
      <c r="C220" s="293" t="s">
        <v>388</v>
      </c>
      <c r="D220" s="339" t="s">
        <v>389</v>
      </c>
      <c r="E220" s="266">
        <v>52</v>
      </c>
      <c r="F220" s="266">
        <v>0</v>
      </c>
      <c r="G220" s="264">
        <v>51</v>
      </c>
      <c r="H220" s="264">
        <v>51</v>
      </c>
      <c r="I220" s="264">
        <v>52</v>
      </c>
      <c r="J220" s="264">
        <v>52</v>
      </c>
      <c r="K220" s="294">
        <v>0.9</v>
      </c>
      <c r="L220" s="267">
        <v>0</v>
      </c>
      <c r="M220" s="267">
        <v>1</v>
      </c>
      <c r="N220" s="267">
        <v>1</v>
      </c>
      <c r="O220" s="332">
        <v>52</v>
      </c>
      <c r="P220" s="266">
        <v>0</v>
      </c>
      <c r="Q220" s="266">
        <v>0</v>
      </c>
      <c r="R220" s="264">
        <v>50</v>
      </c>
      <c r="S220" s="264">
        <v>51</v>
      </c>
      <c r="T220" s="267">
        <v>0</v>
      </c>
      <c r="U220" s="267">
        <v>0</v>
      </c>
      <c r="V220" s="268">
        <v>0.980392156862745</v>
      </c>
      <c r="W220" s="268">
        <v>0.980769230769231</v>
      </c>
      <c r="X220" s="295">
        <v>-0.980392156862745</v>
      </c>
      <c r="Y220" s="271">
        <v>348</v>
      </c>
      <c r="Z220" s="333">
        <v>282</v>
      </c>
      <c r="AA220" s="333">
        <v>333</v>
      </c>
      <c r="AB220" s="333">
        <v>311</v>
      </c>
      <c r="AC220" s="334">
        <v>0.810344827586207</v>
      </c>
      <c r="AD220" s="268">
        <v>0.933933933933934</v>
      </c>
      <c r="AE220" s="295">
        <v>-0.123589106347727</v>
      </c>
    </row>
    <row r="221" spans="1:31">
      <c r="A221" s="315" t="s">
        <v>188</v>
      </c>
      <c r="B221" s="339" t="s">
        <v>3312</v>
      </c>
      <c r="C221" s="293" t="s">
        <v>390</v>
      </c>
      <c r="D221" s="339" t="s">
        <v>391</v>
      </c>
      <c r="E221" s="266">
        <v>45</v>
      </c>
      <c r="F221" s="266">
        <v>1</v>
      </c>
      <c r="G221" s="264">
        <v>45</v>
      </c>
      <c r="H221" s="264">
        <v>45</v>
      </c>
      <c r="I221" s="264">
        <v>44</v>
      </c>
      <c r="J221" s="264">
        <v>44</v>
      </c>
      <c r="K221" s="294">
        <v>0.9</v>
      </c>
      <c r="L221" s="267">
        <v>0.0222222222222222</v>
      </c>
      <c r="M221" s="267">
        <v>1</v>
      </c>
      <c r="N221" s="267">
        <v>1</v>
      </c>
      <c r="O221" s="332">
        <v>45</v>
      </c>
      <c r="P221" s="266">
        <v>0</v>
      </c>
      <c r="Q221" s="266">
        <v>0</v>
      </c>
      <c r="R221" s="264">
        <v>44</v>
      </c>
      <c r="S221" s="264">
        <v>43</v>
      </c>
      <c r="T221" s="267">
        <v>0</v>
      </c>
      <c r="U221" s="267">
        <v>0</v>
      </c>
      <c r="V221" s="268">
        <v>0.977777777777778</v>
      </c>
      <c r="W221" s="268">
        <v>0.977272727272727</v>
      </c>
      <c r="X221" s="295">
        <v>-0.977777777777778</v>
      </c>
      <c r="Y221" s="271">
        <v>315</v>
      </c>
      <c r="Z221" s="333">
        <v>266</v>
      </c>
      <c r="AA221" s="333">
        <v>321</v>
      </c>
      <c r="AB221" s="333">
        <v>316</v>
      </c>
      <c r="AC221" s="334">
        <v>0.844444444444444</v>
      </c>
      <c r="AD221" s="268">
        <v>0.984423676012461</v>
      </c>
      <c r="AE221" s="295">
        <v>-0.139979231568017</v>
      </c>
    </row>
    <row r="222" spans="1:31">
      <c r="A222" s="315" t="s">
        <v>188</v>
      </c>
      <c r="B222" s="339" t="s">
        <v>3312</v>
      </c>
      <c r="C222" s="293" t="s">
        <v>392</v>
      </c>
      <c r="D222" s="339" t="s">
        <v>393</v>
      </c>
      <c r="E222" s="266">
        <v>0</v>
      </c>
      <c r="F222" s="266">
        <v>0</v>
      </c>
      <c r="G222" s="264">
        <v>0</v>
      </c>
      <c r="H222" s="264">
        <v>0</v>
      </c>
      <c r="I222" s="264">
        <v>0</v>
      </c>
      <c r="J222" s="264">
        <v>0</v>
      </c>
      <c r="K222" s="294">
        <v>0.9</v>
      </c>
      <c r="L222" s="267">
        <v>0</v>
      </c>
      <c r="M222" s="267">
        <v>0</v>
      </c>
      <c r="N222" s="267">
        <v>0</v>
      </c>
      <c r="O222" s="332">
        <v>0</v>
      </c>
      <c r="P222" s="266">
        <v>0</v>
      </c>
      <c r="Q222" s="266">
        <v>0</v>
      </c>
      <c r="R222" s="264">
        <v>0</v>
      </c>
      <c r="S222" s="264">
        <v>0</v>
      </c>
      <c r="T222" s="267">
        <v>0</v>
      </c>
      <c r="U222" s="267">
        <v>0</v>
      </c>
      <c r="V222" s="268">
        <v>0</v>
      </c>
      <c r="W222" s="268">
        <v>0</v>
      </c>
      <c r="X222" s="295">
        <v>0</v>
      </c>
      <c r="Y222" s="271">
        <v>0</v>
      </c>
      <c r="Z222" s="333">
        <v>0</v>
      </c>
      <c r="AA222" s="333">
        <v>0</v>
      </c>
      <c r="AB222" s="333">
        <v>0</v>
      </c>
      <c r="AC222" s="334">
        <v>0</v>
      </c>
      <c r="AD222" s="268">
        <v>0</v>
      </c>
      <c r="AE222" s="295">
        <v>0</v>
      </c>
    </row>
    <row r="223" spans="1:31">
      <c r="A223" s="315" t="s">
        <v>188</v>
      </c>
      <c r="B223" s="339" t="s">
        <v>3312</v>
      </c>
      <c r="C223" s="293" t="s">
        <v>394</v>
      </c>
      <c r="D223" s="339" t="s">
        <v>395</v>
      </c>
      <c r="E223" s="266">
        <v>0</v>
      </c>
      <c r="F223" s="266">
        <v>0</v>
      </c>
      <c r="G223" s="264">
        <v>0</v>
      </c>
      <c r="H223" s="264">
        <v>0</v>
      </c>
      <c r="I223" s="264">
        <v>0</v>
      </c>
      <c r="J223" s="264">
        <v>0</v>
      </c>
      <c r="K223" s="294">
        <v>0.9</v>
      </c>
      <c r="L223" s="267">
        <v>0</v>
      </c>
      <c r="M223" s="267">
        <v>0</v>
      </c>
      <c r="N223" s="267">
        <v>0</v>
      </c>
      <c r="O223" s="332">
        <v>0</v>
      </c>
      <c r="P223" s="266">
        <v>0</v>
      </c>
      <c r="Q223" s="266">
        <v>0</v>
      </c>
      <c r="R223" s="264">
        <v>0</v>
      </c>
      <c r="S223" s="264">
        <v>0</v>
      </c>
      <c r="T223" s="267">
        <v>0</v>
      </c>
      <c r="U223" s="267">
        <v>0</v>
      </c>
      <c r="V223" s="268">
        <v>0</v>
      </c>
      <c r="W223" s="268">
        <v>0</v>
      </c>
      <c r="X223" s="295">
        <v>0</v>
      </c>
      <c r="Y223" s="271">
        <v>0</v>
      </c>
      <c r="Z223" s="333">
        <v>0</v>
      </c>
      <c r="AA223" s="333">
        <v>0</v>
      </c>
      <c r="AB223" s="333">
        <v>0</v>
      </c>
      <c r="AC223" s="334">
        <v>0</v>
      </c>
      <c r="AD223" s="268">
        <v>0</v>
      </c>
      <c r="AE223" s="295">
        <v>0</v>
      </c>
    </row>
    <row r="224" spans="1:31">
      <c r="A224" s="315" t="s">
        <v>188</v>
      </c>
      <c r="B224" s="339" t="s">
        <v>3312</v>
      </c>
      <c r="C224" s="293" t="s">
        <v>396</v>
      </c>
      <c r="D224" s="339" t="s">
        <v>397</v>
      </c>
      <c r="E224" s="266">
        <v>0</v>
      </c>
      <c r="F224" s="266">
        <v>0</v>
      </c>
      <c r="G224" s="264">
        <v>0</v>
      </c>
      <c r="H224" s="264">
        <v>0</v>
      </c>
      <c r="I224" s="264">
        <v>0</v>
      </c>
      <c r="J224" s="264">
        <v>0</v>
      </c>
      <c r="K224" s="294">
        <v>0.9</v>
      </c>
      <c r="L224" s="267">
        <v>0</v>
      </c>
      <c r="M224" s="267">
        <v>0</v>
      </c>
      <c r="N224" s="267">
        <v>0</v>
      </c>
      <c r="O224" s="332">
        <v>0</v>
      </c>
      <c r="P224" s="266">
        <v>0</v>
      </c>
      <c r="Q224" s="266">
        <v>0</v>
      </c>
      <c r="R224" s="264">
        <v>0</v>
      </c>
      <c r="S224" s="264">
        <v>0</v>
      </c>
      <c r="T224" s="267">
        <v>0</v>
      </c>
      <c r="U224" s="267">
        <v>0</v>
      </c>
      <c r="V224" s="268">
        <v>0</v>
      </c>
      <c r="W224" s="268">
        <v>0</v>
      </c>
      <c r="X224" s="295">
        <v>0</v>
      </c>
      <c r="Y224" s="271">
        <v>0</v>
      </c>
      <c r="Z224" s="333">
        <v>0</v>
      </c>
      <c r="AA224" s="333">
        <v>0</v>
      </c>
      <c r="AB224" s="333">
        <v>0</v>
      </c>
      <c r="AC224" s="334">
        <v>0</v>
      </c>
      <c r="AD224" s="268">
        <v>0</v>
      </c>
      <c r="AE224" s="295">
        <v>0</v>
      </c>
    </row>
    <row r="225" spans="1:31">
      <c r="A225" s="315" t="s">
        <v>188</v>
      </c>
      <c r="B225" s="339" t="s">
        <v>32</v>
      </c>
      <c r="C225" s="293" t="s">
        <v>398</v>
      </c>
      <c r="D225" s="339" t="s">
        <v>399</v>
      </c>
      <c r="E225" s="266">
        <v>0</v>
      </c>
      <c r="F225" s="266">
        <v>0</v>
      </c>
      <c r="G225" s="264">
        <v>0</v>
      </c>
      <c r="H225" s="264">
        <v>0</v>
      </c>
      <c r="I225" s="264">
        <v>0</v>
      </c>
      <c r="J225" s="264">
        <v>0</v>
      </c>
      <c r="K225" s="294">
        <v>0.9</v>
      </c>
      <c r="L225" s="267">
        <v>0</v>
      </c>
      <c r="M225" s="267">
        <v>0</v>
      </c>
      <c r="N225" s="267">
        <v>0</v>
      </c>
      <c r="O225" s="332">
        <v>0</v>
      </c>
      <c r="P225" s="266">
        <v>0</v>
      </c>
      <c r="Q225" s="266">
        <v>0</v>
      </c>
      <c r="R225" s="264">
        <v>0</v>
      </c>
      <c r="S225" s="264">
        <v>0</v>
      </c>
      <c r="T225" s="267">
        <v>0</v>
      </c>
      <c r="U225" s="267">
        <v>0</v>
      </c>
      <c r="V225" s="268">
        <v>0</v>
      </c>
      <c r="W225" s="268">
        <v>0</v>
      </c>
      <c r="X225" s="295">
        <v>0</v>
      </c>
      <c r="Y225" s="271">
        <v>0</v>
      </c>
      <c r="Z225" s="333">
        <v>0</v>
      </c>
      <c r="AA225" s="333">
        <v>0</v>
      </c>
      <c r="AB225" s="333">
        <v>0</v>
      </c>
      <c r="AC225" s="334">
        <v>0</v>
      </c>
      <c r="AD225" s="268">
        <v>0</v>
      </c>
      <c r="AE225" s="295">
        <v>0</v>
      </c>
    </row>
    <row r="226" spans="1:31">
      <c r="A226" s="315" t="s">
        <v>400</v>
      </c>
      <c r="B226" s="339" t="s">
        <v>3313</v>
      </c>
      <c r="C226" s="293" t="s">
        <v>402</v>
      </c>
      <c r="D226" s="339" t="s">
        <v>403</v>
      </c>
      <c r="E226" s="266">
        <v>0</v>
      </c>
      <c r="F226" s="266">
        <v>0</v>
      </c>
      <c r="G226" s="264">
        <v>0</v>
      </c>
      <c r="H226" s="264">
        <v>0</v>
      </c>
      <c r="I226" s="264">
        <v>0</v>
      </c>
      <c r="J226" s="264">
        <v>0</v>
      </c>
      <c r="K226" s="294">
        <v>0.9</v>
      </c>
      <c r="L226" s="267">
        <v>0</v>
      </c>
      <c r="M226" s="267">
        <v>0</v>
      </c>
      <c r="N226" s="267">
        <v>0</v>
      </c>
      <c r="O226" s="332">
        <v>0</v>
      </c>
      <c r="P226" s="266">
        <v>0</v>
      </c>
      <c r="Q226" s="266">
        <v>0</v>
      </c>
      <c r="R226" s="264">
        <v>0</v>
      </c>
      <c r="S226" s="264">
        <v>0</v>
      </c>
      <c r="T226" s="267">
        <v>0</v>
      </c>
      <c r="U226" s="267">
        <v>0</v>
      </c>
      <c r="V226" s="268">
        <v>0</v>
      </c>
      <c r="W226" s="268">
        <v>0</v>
      </c>
      <c r="X226" s="295">
        <v>0</v>
      </c>
      <c r="Y226" s="271">
        <v>0</v>
      </c>
      <c r="Z226" s="333">
        <v>0</v>
      </c>
      <c r="AA226" s="333">
        <v>0</v>
      </c>
      <c r="AB226" s="333">
        <v>0</v>
      </c>
      <c r="AC226" s="334">
        <v>0</v>
      </c>
      <c r="AD226" s="268">
        <v>0</v>
      </c>
      <c r="AE226" s="295">
        <v>0</v>
      </c>
    </row>
    <row r="227" spans="1:31">
      <c r="A227" s="315" t="s">
        <v>400</v>
      </c>
      <c r="B227" s="339" t="s">
        <v>3314</v>
      </c>
      <c r="C227" s="293" t="s">
        <v>404</v>
      </c>
      <c r="D227" s="339" t="s">
        <v>405</v>
      </c>
      <c r="E227" s="266">
        <v>59</v>
      </c>
      <c r="F227" s="266">
        <v>59</v>
      </c>
      <c r="G227" s="264">
        <v>58</v>
      </c>
      <c r="H227" s="264">
        <v>58</v>
      </c>
      <c r="I227" s="264">
        <v>56</v>
      </c>
      <c r="J227" s="264">
        <v>56</v>
      </c>
      <c r="K227" s="294">
        <v>0.9</v>
      </c>
      <c r="L227" s="267">
        <v>1</v>
      </c>
      <c r="M227" s="267">
        <v>1</v>
      </c>
      <c r="N227" s="267">
        <v>1</v>
      </c>
      <c r="O227" s="332">
        <v>59</v>
      </c>
      <c r="P227" s="266">
        <v>59</v>
      </c>
      <c r="Q227" s="266">
        <v>59</v>
      </c>
      <c r="R227" s="264">
        <v>58</v>
      </c>
      <c r="S227" s="264">
        <v>56</v>
      </c>
      <c r="T227" s="267">
        <v>1</v>
      </c>
      <c r="U227" s="267">
        <v>1</v>
      </c>
      <c r="V227" s="268">
        <v>1</v>
      </c>
      <c r="W227" s="268">
        <v>1</v>
      </c>
      <c r="X227" s="295">
        <v>0</v>
      </c>
      <c r="Y227" s="271">
        <v>390</v>
      </c>
      <c r="Z227" s="333">
        <v>390</v>
      </c>
      <c r="AA227" s="333">
        <v>400</v>
      </c>
      <c r="AB227" s="333">
        <v>395</v>
      </c>
      <c r="AC227" s="334">
        <v>1</v>
      </c>
      <c r="AD227" s="268">
        <v>0.9875</v>
      </c>
      <c r="AE227" s="295">
        <v>0.0125</v>
      </c>
    </row>
    <row r="228" spans="1:31">
      <c r="A228" s="315" t="s">
        <v>400</v>
      </c>
      <c r="B228" s="339" t="s">
        <v>3314</v>
      </c>
      <c r="C228" s="293" t="s">
        <v>406</v>
      </c>
      <c r="D228" s="339" t="s">
        <v>407</v>
      </c>
      <c r="E228" s="266">
        <v>66</v>
      </c>
      <c r="F228" s="266">
        <v>65</v>
      </c>
      <c r="G228" s="264">
        <v>75</v>
      </c>
      <c r="H228" s="264">
        <v>74</v>
      </c>
      <c r="I228" s="264">
        <v>70</v>
      </c>
      <c r="J228" s="264">
        <v>69</v>
      </c>
      <c r="K228" s="294">
        <v>0.9</v>
      </c>
      <c r="L228" s="267">
        <v>0.984848484848485</v>
      </c>
      <c r="M228" s="267">
        <v>0.986666666666667</v>
      </c>
      <c r="N228" s="267">
        <v>0.985714285714286</v>
      </c>
      <c r="O228" s="332">
        <v>66</v>
      </c>
      <c r="P228" s="266">
        <v>65</v>
      </c>
      <c r="Q228" s="266">
        <v>65</v>
      </c>
      <c r="R228" s="264">
        <v>73</v>
      </c>
      <c r="S228" s="264">
        <v>69</v>
      </c>
      <c r="T228" s="267">
        <v>0.984848484848485</v>
      </c>
      <c r="U228" s="267">
        <v>0.984848484848485</v>
      </c>
      <c r="V228" s="268">
        <v>0.973333333333333</v>
      </c>
      <c r="W228" s="268">
        <v>0.985714285714286</v>
      </c>
      <c r="X228" s="295">
        <v>0.0115151515151515</v>
      </c>
      <c r="Y228" s="271">
        <v>499</v>
      </c>
      <c r="Z228" s="333">
        <v>495</v>
      </c>
      <c r="AA228" s="333">
        <v>510</v>
      </c>
      <c r="AB228" s="333">
        <v>499</v>
      </c>
      <c r="AC228" s="334">
        <v>0.991983967935872</v>
      </c>
      <c r="AD228" s="268">
        <v>0.97843137254902</v>
      </c>
      <c r="AE228" s="295">
        <v>0.0135525953868522</v>
      </c>
    </row>
    <row r="229" spans="1:31">
      <c r="A229" s="315" t="s">
        <v>400</v>
      </c>
      <c r="B229" s="339" t="s">
        <v>3314</v>
      </c>
      <c r="C229" s="293" t="s">
        <v>408</v>
      </c>
      <c r="D229" s="339" t="s">
        <v>409</v>
      </c>
      <c r="E229" s="266">
        <v>0</v>
      </c>
      <c r="F229" s="266">
        <v>0</v>
      </c>
      <c r="G229" s="264">
        <v>0</v>
      </c>
      <c r="H229" s="264">
        <v>0</v>
      </c>
      <c r="I229" s="264">
        <v>0</v>
      </c>
      <c r="J229" s="264">
        <v>0</v>
      </c>
      <c r="K229" s="294">
        <v>0.9</v>
      </c>
      <c r="L229" s="267">
        <v>0</v>
      </c>
      <c r="M229" s="267">
        <v>0</v>
      </c>
      <c r="N229" s="267">
        <v>0</v>
      </c>
      <c r="O229" s="332">
        <v>0</v>
      </c>
      <c r="P229" s="266">
        <v>0</v>
      </c>
      <c r="Q229" s="266">
        <v>0</v>
      </c>
      <c r="R229" s="264">
        <v>0</v>
      </c>
      <c r="S229" s="264">
        <v>0</v>
      </c>
      <c r="T229" s="267">
        <v>0</v>
      </c>
      <c r="U229" s="267">
        <v>0</v>
      </c>
      <c r="V229" s="268">
        <v>0</v>
      </c>
      <c r="W229" s="268">
        <v>0</v>
      </c>
      <c r="X229" s="295">
        <v>0</v>
      </c>
      <c r="Y229" s="271">
        <v>0</v>
      </c>
      <c r="Z229" s="333">
        <v>0</v>
      </c>
      <c r="AA229" s="333">
        <v>0</v>
      </c>
      <c r="AB229" s="333">
        <v>0</v>
      </c>
      <c r="AC229" s="334">
        <v>0</v>
      </c>
      <c r="AD229" s="268">
        <v>0</v>
      </c>
      <c r="AE229" s="295">
        <v>0</v>
      </c>
    </row>
    <row r="230" spans="1:31">
      <c r="A230" s="315" t="s">
        <v>400</v>
      </c>
      <c r="B230" s="339" t="s">
        <v>3313</v>
      </c>
      <c r="C230" s="293" t="s">
        <v>410</v>
      </c>
      <c r="D230" s="339" t="s">
        <v>411</v>
      </c>
      <c r="E230" s="266">
        <v>118</v>
      </c>
      <c r="F230" s="266">
        <v>118</v>
      </c>
      <c r="G230" s="264">
        <v>131</v>
      </c>
      <c r="H230" s="264">
        <v>130</v>
      </c>
      <c r="I230" s="264">
        <v>122</v>
      </c>
      <c r="J230" s="264">
        <v>122</v>
      </c>
      <c r="K230" s="294">
        <v>0.9</v>
      </c>
      <c r="L230" s="267">
        <v>1</v>
      </c>
      <c r="M230" s="267">
        <v>0.99236641221374</v>
      </c>
      <c r="N230" s="267">
        <v>1</v>
      </c>
      <c r="O230" s="332">
        <v>118</v>
      </c>
      <c r="P230" s="266">
        <v>113</v>
      </c>
      <c r="Q230" s="266">
        <v>113</v>
      </c>
      <c r="R230" s="264">
        <v>120</v>
      </c>
      <c r="S230" s="264">
        <v>109</v>
      </c>
      <c r="T230" s="267">
        <v>0.957627118644068</v>
      </c>
      <c r="U230" s="267">
        <v>0.957627118644068</v>
      </c>
      <c r="V230" s="268">
        <v>0.916030534351145</v>
      </c>
      <c r="W230" s="268">
        <v>0.89344262295082</v>
      </c>
      <c r="X230" s="295">
        <v>0.0415965842929228</v>
      </c>
      <c r="Y230" s="271">
        <v>800</v>
      </c>
      <c r="Z230" s="333">
        <v>735</v>
      </c>
      <c r="AA230" s="333">
        <v>774</v>
      </c>
      <c r="AB230" s="333">
        <v>722</v>
      </c>
      <c r="AC230" s="334">
        <v>0.91875</v>
      </c>
      <c r="AD230" s="268">
        <v>0.9328165374677</v>
      </c>
      <c r="AE230" s="295">
        <v>-0.0140665374677003</v>
      </c>
    </row>
    <row r="231" spans="1:31">
      <c r="A231" s="315" t="s">
        <v>400</v>
      </c>
      <c r="B231" s="339" t="s">
        <v>3315</v>
      </c>
      <c r="C231" s="293" t="s">
        <v>412</v>
      </c>
      <c r="D231" s="339" t="s">
        <v>413</v>
      </c>
      <c r="E231" s="266">
        <v>75</v>
      </c>
      <c r="F231" s="266">
        <v>75</v>
      </c>
      <c r="G231" s="264">
        <v>84</v>
      </c>
      <c r="H231" s="264">
        <v>80</v>
      </c>
      <c r="I231" s="264">
        <v>83</v>
      </c>
      <c r="J231" s="264">
        <v>77</v>
      </c>
      <c r="K231" s="294">
        <v>0.9</v>
      </c>
      <c r="L231" s="267">
        <v>1</v>
      </c>
      <c r="M231" s="267">
        <v>0.952380952380952</v>
      </c>
      <c r="N231" s="267">
        <v>0.927710843373494</v>
      </c>
      <c r="O231" s="332">
        <v>75</v>
      </c>
      <c r="P231" s="266">
        <v>73</v>
      </c>
      <c r="Q231" s="266">
        <v>73</v>
      </c>
      <c r="R231" s="264">
        <v>79</v>
      </c>
      <c r="S231" s="264">
        <v>74</v>
      </c>
      <c r="T231" s="267">
        <v>0.973333333333333</v>
      </c>
      <c r="U231" s="267">
        <v>0.973333333333333</v>
      </c>
      <c r="V231" s="268">
        <v>0.94047619047619</v>
      </c>
      <c r="W231" s="268">
        <v>0.891566265060241</v>
      </c>
      <c r="X231" s="295">
        <v>0.0328571428571429</v>
      </c>
      <c r="Y231" s="271">
        <v>550</v>
      </c>
      <c r="Z231" s="333">
        <v>508</v>
      </c>
      <c r="AA231" s="333">
        <v>551</v>
      </c>
      <c r="AB231" s="333">
        <v>510</v>
      </c>
      <c r="AC231" s="334">
        <v>0.923636363636364</v>
      </c>
      <c r="AD231" s="268">
        <v>0.925589836660617</v>
      </c>
      <c r="AE231" s="295">
        <v>-0.00195347302425342</v>
      </c>
    </row>
    <row r="232" spans="1:31">
      <c r="A232" s="315" t="s">
        <v>400</v>
      </c>
      <c r="B232" s="339" t="s">
        <v>3315</v>
      </c>
      <c r="C232" s="293" t="s">
        <v>414</v>
      </c>
      <c r="D232" s="339" t="s">
        <v>415</v>
      </c>
      <c r="E232" s="266">
        <v>37</v>
      </c>
      <c r="F232" s="266">
        <v>37</v>
      </c>
      <c r="G232" s="264">
        <v>42</v>
      </c>
      <c r="H232" s="264">
        <v>42</v>
      </c>
      <c r="I232" s="264">
        <v>39</v>
      </c>
      <c r="J232" s="264">
        <v>39</v>
      </c>
      <c r="K232" s="294">
        <v>0.9</v>
      </c>
      <c r="L232" s="267">
        <v>1</v>
      </c>
      <c r="M232" s="267">
        <v>1</v>
      </c>
      <c r="N232" s="267">
        <v>1</v>
      </c>
      <c r="O232" s="332">
        <v>37</v>
      </c>
      <c r="P232" s="266">
        <v>36</v>
      </c>
      <c r="Q232" s="266">
        <v>36</v>
      </c>
      <c r="R232" s="264">
        <v>40</v>
      </c>
      <c r="S232" s="264">
        <v>37</v>
      </c>
      <c r="T232" s="267">
        <v>0.972972972972973</v>
      </c>
      <c r="U232" s="267">
        <v>0.972972972972973</v>
      </c>
      <c r="V232" s="268">
        <v>0.952380952380952</v>
      </c>
      <c r="W232" s="268">
        <v>0.948717948717949</v>
      </c>
      <c r="X232" s="295">
        <v>0.0205920205920207</v>
      </c>
      <c r="Y232" s="271">
        <v>262</v>
      </c>
      <c r="Z232" s="333">
        <v>245</v>
      </c>
      <c r="AA232" s="333">
        <v>263</v>
      </c>
      <c r="AB232" s="333">
        <v>251</v>
      </c>
      <c r="AC232" s="334">
        <v>0.935114503816794</v>
      </c>
      <c r="AD232" s="268">
        <v>0.954372623574145</v>
      </c>
      <c r="AE232" s="295">
        <v>-0.0192581197573507</v>
      </c>
    </row>
    <row r="233" spans="1:31">
      <c r="A233" s="315" t="s">
        <v>400</v>
      </c>
      <c r="B233" s="339" t="s">
        <v>3315</v>
      </c>
      <c r="C233" s="293" t="s">
        <v>416</v>
      </c>
      <c r="D233" s="339" t="s">
        <v>417</v>
      </c>
      <c r="E233" s="266">
        <v>0</v>
      </c>
      <c r="F233" s="266">
        <v>0</v>
      </c>
      <c r="G233" s="264">
        <v>0</v>
      </c>
      <c r="H233" s="264">
        <v>0</v>
      </c>
      <c r="I233" s="264">
        <v>0</v>
      </c>
      <c r="J233" s="264">
        <v>0</v>
      </c>
      <c r="K233" s="294">
        <v>0.9</v>
      </c>
      <c r="L233" s="267">
        <v>0</v>
      </c>
      <c r="M233" s="267">
        <v>0</v>
      </c>
      <c r="N233" s="267">
        <v>0</v>
      </c>
      <c r="O233" s="332">
        <v>0</v>
      </c>
      <c r="P233" s="266">
        <v>0</v>
      </c>
      <c r="Q233" s="266">
        <v>0</v>
      </c>
      <c r="R233" s="264">
        <v>0</v>
      </c>
      <c r="S233" s="264">
        <v>0</v>
      </c>
      <c r="T233" s="267">
        <v>0</v>
      </c>
      <c r="U233" s="267">
        <v>0</v>
      </c>
      <c r="V233" s="268">
        <v>0</v>
      </c>
      <c r="W233" s="268">
        <v>0</v>
      </c>
      <c r="X233" s="295">
        <v>0</v>
      </c>
      <c r="Y233" s="271">
        <v>0</v>
      </c>
      <c r="Z233" s="333">
        <v>0</v>
      </c>
      <c r="AA233" s="333">
        <v>0</v>
      </c>
      <c r="AB233" s="333">
        <v>0</v>
      </c>
      <c r="AC233" s="334">
        <v>0</v>
      </c>
      <c r="AD233" s="268">
        <v>0</v>
      </c>
      <c r="AE233" s="295">
        <v>0</v>
      </c>
    </row>
    <row r="234" spans="1:31">
      <c r="A234" s="315" t="s">
        <v>400</v>
      </c>
      <c r="B234" s="339" t="s">
        <v>3315</v>
      </c>
      <c r="C234" s="293" t="s">
        <v>418</v>
      </c>
      <c r="D234" s="339" t="s">
        <v>419</v>
      </c>
      <c r="E234" s="266">
        <v>73</v>
      </c>
      <c r="F234" s="266">
        <v>73</v>
      </c>
      <c r="G234" s="264">
        <v>78</v>
      </c>
      <c r="H234" s="264">
        <v>73</v>
      </c>
      <c r="I234" s="264">
        <v>75</v>
      </c>
      <c r="J234" s="264">
        <v>74</v>
      </c>
      <c r="K234" s="294">
        <v>0.9</v>
      </c>
      <c r="L234" s="267">
        <v>1</v>
      </c>
      <c r="M234" s="267">
        <v>0.935897435897436</v>
      </c>
      <c r="N234" s="267">
        <v>0.986666666666667</v>
      </c>
      <c r="O234" s="332">
        <v>73</v>
      </c>
      <c r="P234" s="266">
        <v>71</v>
      </c>
      <c r="Q234" s="266">
        <v>71</v>
      </c>
      <c r="R234" s="264">
        <v>69</v>
      </c>
      <c r="S234" s="264">
        <v>69</v>
      </c>
      <c r="T234" s="267">
        <v>0.972602739726027</v>
      </c>
      <c r="U234" s="267">
        <v>0.972602739726027</v>
      </c>
      <c r="V234" s="268">
        <v>0.884615384615385</v>
      </c>
      <c r="W234" s="268">
        <v>0.92</v>
      </c>
      <c r="X234" s="295">
        <v>0.0879873551106428</v>
      </c>
      <c r="Y234" s="271">
        <v>485</v>
      </c>
      <c r="Z234" s="333">
        <v>447</v>
      </c>
      <c r="AA234" s="333">
        <v>483</v>
      </c>
      <c r="AB234" s="333">
        <v>433</v>
      </c>
      <c r="AC234" s="334">
        <v>0.921649484536082</v>
      </c>
      <c r="AD234" s="268">
        <v>0.89648033126294</v>
      </c>
      <c r="AE234" s="295">
        <v>0.0251691532731425</v>
      </c>
    </row>
    <row r="235" spans="1:31">
      <c r="A235" s="315" t="s">
        <v>400</v>
      </c>
      <c r="B235" s="339" t="s">
        <v>3315</v>
      </c>
      <c r="C235" s="293" t="s">
        <v>420</v>
      </c>
      <c r="D235" s="339" t="s">
        <v>421</v>
      </c>
      <c r="E235" s="266">
        <v>43</v>
      </c>
      <c r="F235" s="266">
        <v>42</v>
      </c>
      <c r="G235" s="264">
        <v>45</v>
      </c>
      <c r="H235" s="264">
        <v>44</v>
      </c>
      <c r="I235" s="264">
        <v>40</v>
      </c>
      <c r="J235" s="264">
        <v>37</v>
      </c>
      <c r="K235" s="294">
        <v>0.9</v>
      </c>
      <c r="L235" s="267">
        <v>0.976744186046512</v>
      </c>
      <c r="M235" s="267">
        <v>0.977777777777778</v>
      </c>
      <c r="N235" s="267">
        <v>0.925</v>
      </c>
      <c r="O235" s="332">
        <v>43</v>
      </c>
      <c r="P235" s="266">
        <v>41</v>
      </c>
      <c r="Q235" s="266">
        <v>41</v>
      </c>
      <c r="R235" s="264">
        <v>44</v>
      </c>
      <c r="S235" s="264">
        <v>37</v>
      </c>
      <c r="T235" s="267">
        <v>0.953488372093023</v>
      </c>
      <c r="U235" s="267">
        <v>0.953488372093023</v>
      </c>
      <c r="V235" s="268">
        <v>0.977777777777778</v>
      </c>
      <c r="W235" s="268">
        <v>0.925</v>
      </c>
      <c r="X235" s="295">
        <v>-0.0242894056847545</v>
      </c>
      <c r="Y235" s="271">
        <v>279</v>
      </c>
      <c r="Z235" s="333">
        <v>263</v>
      </c>
      <c r="AA235" s="333">
        <v>279</v>
      </c>
      <c r="AB235" s="333">
        <v>261</v>
      </c>
      <c r="AC235" s="334">
        <v>0.942652329749104</v>
      </c>
      <c r="AD235" s="268">
        <v>0.935483870967742</v>
      </c>
      <c r="AE235" s="295">
        <v>0.00716845878136207</v>
      </c>
    </row>
    <row r="236" spans="1:31">
      <c r="A236" s="315" t="s">
        <v>400</v>
      </c>
      <c r="B236" s="339" t="s">
        <v>3316</v>
      </c>
      <c r="C236" s="293" t="s">
        <v>422</v>
      </c>
      <c r="D236" s="339" t="s">
        <v>423</v>
      </c>
      <c r="E236" s="266">
        <v>75</v>
      </c>
      <c r="F236" s="266">
        <v>75</v>
      </c>
      <c r="G236" s="264">
        <v>80</v>
      </c>
      <c r="H236" s="264">
        <v>79</v>
      </c>
      <c r="I236" s="264">
        <v>75</v>
      </c>
      <c r="J236" s="264">
        <v>75</v>
      </c>
      <c r="K236" s="294">
        <v>0.9</v>
      </c>
      <c r="L236" s="267">
        <v>1</v>
      </c>
      <c r="M236" s="267">
        <v>0.9875</v>
      </c>
      <c r="N236" s="267">
        <v>1</v>
      </c>
      <c r="O236" s="332">
        <v>75</v>
      </c>
      <c r="P236" s="266">
        <v>74</v>
      </c>
      <c r="Q236" s="266">
        <v>74</v>
      </c>
      <c r="R236" s="264">
        <v>76</v>
      </c>
      <c r="S236" s="264">
        <v>75</v>
      </c>
      <c r="T236" s="267">
        <v>0.986666666666667</v>
      </c>
      <c r="U236" s="267">
        <v>0.986666666666667</v>
      </c>
      <c r="V236" s="268">
        <v>0.95</v>
      </c>
      <c r="W236" s="268">
        <v>1</v>
      </c>
      <c r="X236" s="295">
        <v>0.0366666666666667</v>
      </c>
      <c r="Y236" s="271">
        <v>515</v>
      </c>
      <c r="Z236" s="333">
        <v>500</v>
      </c>
      <c r="AA236" s="333">
        <v>495</v>
      </c>
      <c r="AB236" s="333">
        <v>483</v>
      </c>
      <c r="AC236" s="334">
        <v>0.970873786407767</v>
      </c>
      <c r="AD236" s="268">
        <v>0.975757575757576</v>
      </c>
      <c r="AE236" s="295">
        <v>-0.00488378934980871</v>
      </c>
    </row>
    <row r="237" spans="1:31">
      <c r="A237" s="315" t="s">
        <v>400</v>
      </c>
      <c r="B237" s="339" t="s">
        <v>3316</v>
      </c>
      <c r="C237" s="293" t="s">
        <v>424</v>
      </c>
      <c r="D237" s="339" t="s">
        <v>425</v>
      </c>
      <c r="E237" s="266">
        <v>88</v>
      </c>
      <c r="F237" s="266">
        <v>88</v>
      </c>
      <c r="G237" s="264">
        <v>89</v>
      </c>
      <c r="H237" s="264">
        <v>89</v>
      </c>
      <c r="I237" s="264">
        <v>85</v>
      </c>
      <c r="J237" s="264">
        <v>85</v>
      </c>
      <c r="K237" s="294">
        <v>0.9</v>
      </c>
      <c r="L237" s="267">
        <v>1</v>
      </c>
      <c r="M237" s="267">
        <v>1</v>
      </c>
      <c r="N237" s="267">
        <v>1</v>
      </c>
      <c r="O237" s="332">
        <v>88</v>
      </c>
      <c r="P237" s="266">
        <v>85</v>
      </c>
      <c r="Q237" s="266">
        <v>85</v>
      </c>
      <c r="R237" s="264">
        <v>87</v>
      </c>
      <c r="S237" s="264">
        <v>84</v>
      </c>
      <c r="T237" s="267">
        <v>0.965909090909091</v>
      </c>
      <c r="U237" s="267">
        <v>0.965909090909091</v>
      </c>
      <c r="V237" s="268">
        <v>0.97752808988764</v>
      </c>
      <c r="W237" s="268">
        <v>0.988235294117647</v>
      </c>
      <c r="X237" s="295">
        <v>-0.0116189989785495</v>
      </c>
      <c r="Y237" s="271">
        <v>589</v>
      </c>
      <c r="Z237" s="333">
        <v>572</v>
      </c>
      <c r="AA237" s="333">
        <v>575</v>
      </c>
      <c r="AB237" s="333">
        <v>557</v>
      </c>
      <c r="AC237" s="334">
        <v>0.971137521222411</v>
      </c>
      <c r="AD237" s="268">
        <v>0.968695652173913</v>
      </c>
      <c r="AE237" s="295">
        <v>0.00244186904849775</v>
      </c>
    </row>
    <row r="238" spans="1:31">
      <c r="A238" s="315" t="s">
        <v>400</v>
      </c>
      <c r="B238" s="339" t="s">
        <v>3316</v>
      </c>
      <c r="C238" s="293" t="s">
        <v>426</v>
      </c>
      <c r="D238" s="339" t="s">
        <v>427</v>
      </c>
      <c r="E238" s="266">
        <v>0</v>
      </c>
      <c r="F238" s="266">
        <v>0</v>
      </c>
      <c r="G238" s="264">
        <v>0</v>
      </c>
      <c r="H238" s="264">
        <v>0</v>
      </c>
      <c r="I238" s="264">
        <v>0</v>
      </c>
      <c r="J238" s="264">
        <v>0</v>
      </c>
      <c r="K238" s="294">
        <v>0.9</v>
      </c>
      <c r="L238" s="267">
        <v>0</v>
      </c>
      <c r="M238" s="267">
        <v>0</v>
      </c>
      <c r="N238" s="267">
        <v>0</v>
      </c>
      <c r="O238" s="332">
        <v>0</v>
      </c>
      <c r="P238" s="266">
        <v>0</v>
      </c>
      <c r="Q238" s="266">
        <v>0</v>
      </c>
      <c r="R238" s="264">
        <v>0</v>
      </c>
      <c r="S238" s="264">
        <v>0</v>
      </c>
      <c r="T238" s="267">
        <v>0</v>
      </c>
      <c r="U238" s="267">
        <v>0</v>
      </c>
      <c r="V238" s="268">
        <v>0</v>
      </c>
      <c r="W238" s="268">
        <v>0</v>
      </c>
      <c r="X238" s="295">
        <v>0</v>
      </c>
      <c r="Y238" s="271">
        <v>0</v>
      </c>
      <c r="Z238" s="333">
        <v>0</v>
      </c>
      <c r="AA238" s="333">
        <v>0</v>
      </c>
      <c r="AB238" s="333">
        <v>0</v>
      </c>
      <c r="AC238" s="334">
        <v>0</v>
      </c>
      <c r="AD238" s="268">
        <v>0</v>
      </c>
      <c r="AE238" s="295">
        <v>0</v>
      </c>
    </row>
    <row r="239" spans="1:31">
      <c r="A239" s="315" t="s">
        <v>400</v>
      </c>
      <c r="B239" s="339" t="s">
        <v>3317</v>
      </c>
      <c r="C239" s="293" t="s">
        <v>428</v>
      </c>
      <c r="D239" s="339" t="s">
        <v>429</v>
      </c>
      <c r="E239" s="266">
        <v>125</v>
      </c>
      <c r="F239" s="266">
        <v>123</v>
      </c>
      <c r="G239" s="264">
        <v>128</v>
      </c>
      <c r="H239" s="264">
        <v>127</v>
      </c>
      <c r="I239" s="264">
        <v>121</v>
      </c>
      <c r="J239" s="264">
        <v>119</v>
      </c>
      <c r="K239" s="294">
        <v>0.9</v>
      </c>
      <c r="L239" s="267">
        <v>0.984</v>
      </c>
      <c r="M239" s="267">
        <v>0.9921875</v>
      </c>
      <c r="N239" s="267">
        <v>0.983471074380165</v>
      </c>
      <c r="O239" s="332">
        <v>125</v>
      </c>
      <c r="P239" s="266">
        <v>118</v>
      </c>
      <c r="Q239" s="266">
        <v>118</v>
      </c>
      <c r="R239" s="264">
        <v>127</v>
      </c>
      <c r="S239" s="264">
        <v>117</v>
      </c>
      <c r="T239" s="267">
        <v>0.944</v>
      </c>
      <c r="U239" s="267">
        <v>0.944</v>
      </c>
      <c r="V239" s="268">
        <v>0.9921875</v>
      </c>
      <c r="W239" s="268">
        <v>0.966942148760331</v>
      </c>
      <c r="X239" s="295">
        <v>-0.0481875</v>
      </c>
      <c r="Y239" s="271">
        <v>830</v>
      </c>
      <c r="Z239" s="333">
        <v>807</v>
      </c>
      <c r="AA239" s="333">
        <v>823</v>
      </c>
      <c r="AB239" s="333">
        <v>811</v>
      </c>
      <c r="AC239" s="334">
        <v>0.972289156626506</v>
      </c>
      <c r="AD239" s="268">
        <v>0.985419198055893</v>
      </c>
      <c r="AE239" s="295">
        <v>-0.013130041429387</v>
      </c>
    </row>
    <row r="240" spans="1:31">
      <c r="A240" s="315" t="s">
        <v>400</v>
      </c>
      <c r="B240" s="339" t="s">
        <v>3317</v>
      </c>
      <c r="C240" s="293" t="s">
        <v>430</v>
      </c>
      <c r="D240" s="339" t="s">
        <v>431</v>
      </c>
      <c r="E240" s="266">
        <v>0</v>
      </c>
      <c r="F240" s="266">
        <v>0</v>
      </c>
      <c r="G240" s="264">
        <v>0</v>
      </c>
      <c r="H240" s="264">
        <v>0</v>
      </c>
      <c r="I240" s="264">
        <v>0</v>
      </c>
      <c r="J240" s="264">
        <v>0</v>
      </c>
      <c r="K240" s="294">
        <v>0.9</v>
      </c>
      <c r="L240" s="267">
        <v>0</v>
      </c>
      <c r="M240" s="267">
        <v>0</v>
      </c>
      <c r="N240" s="267">
        <v>0</v>
      </c>
      <c r="O240" s="332">
        <v>0</v>
      </c>
      <c r="P240" s="266">
        <v>0</v>
      </c>
      <c r="Q240" s="266">
        <v>0</v>
      </c>
      <c r="R240" s="264">
        <v>0</v>
      </c>
      <c r="S240" s="264">
        <v>0</v>
      </c>
      <c r="T240" s="267">
        <v>0</v>
      </c>
      <c r="U240" s="267">
        <v>0</v>
      </c>
      <c r="V240" s="268">
        <v>0</v>
      </c>
      <c r="W240" s="268">
        <v>0</v>
      </c>
      <c r="X240" s="295">
        <v>0</v>
      </c>
      <c r="Y240" s="271">
        <v>0</v>
      </c>
      <c r="Z240" s="333">
        <v>0</v>
      </c>
      <c r="AA240" s="333">
        <v>0</v>
      </c>
      <c r="AB240" s="333">
        <v>0</v>
      </c>
      <c r="AC240" s="334">
        <v>0</v>
      </c>
      <c r="AD240" s="268">
        <v>0</v>
      </c>
      <c r="AE240" s="295">
        <v>0</v>
      </c>
    </row>
    <row r="241" spans="1:31">
      <c r="A241" s="315" t="s">
        <v>400</v>
      </c>
      <c r="B241" s="339" t="s">
        <v>3317</v>
      </c>
      <c r="C241" s="293" t="s">
        <v>432</v>
      </c>
      <c r="D241" s="339" t="s">
        <v>433</v>
      </c>
      <c r="E241" s="266">
        <v>72</v>
      </c>
      <c r="F241" s="266">
        <v>71</v>
      </c>
      <c r="G241" s="264">
        <v>77</v>
      </c>
      <c r="H241" s="264">
        <v>75</v>
      </c>
      <c r="I241" s="264">
        <v>72</v>
      </c>
      <c r="J241" s="264">
        <v>71</v>
      </c>
      <c r="K241" s="294">
        <v>0.9</v>
      </c>
      <c r="L241" s="267">
        <v>0.986111111111111</v>
      </c>
      <c r="M241" s="267">
        <v>0.974025974025974</v>
      </c>
      <c r="N241" s="267">
        <v>0.986111111111111</v>
      </c>
      <c r="O241" s="332">
        <v>72</v>
      </c>
      <c r="P241" s="266">
        <v>65</v>
      </c>
      <c r="Q241" s="266">
        <v>65</v>
      </c>
      <c r="R241" s="264">
        <v>71</v>
      </c>
      <c r="S241" s="264">
        <v>67</v>
      </c>
      <c r="T241" s="267">
        <v>0.902777777777778</v>
      </c>
      <c r="U241" s="267">
        <v>0.902777777777778</v>
      </c>
      <c r="V241" s="268">
        <v>0.922077922077922</v>
      </c>
      <c r="W241" s="268">
        <v>0.930555555555556</v>
      </c>
      <c r="X241" s="295">
        <v>-0.0193001443001443</v>
      </c>
      <c r="Y241" s="271">
        <v>496</v>
      </c>
      <c r="Z241" s="333">
        <v>469</v>
      </c>
      <c r="AA241" s="333">
        <v>496</v>
      </c>
      <c r="AB241" s="333">
        <v>458</v>
      </c>
      <c r="AC241" s="334">
        <v>0.945564516129032</v>
      </c>
      <c r="AD241" s="268">
        <v>0.923387096774194</v>
      </c>
      <c r="AE241" s="295">
        <v>0.0221774193548387</v>
      </c>
    </row>
    <row r="242" spans="1:31">
      <c r="A242" s="315" t="s">
        <v>400</v>
      </c>
      <c r="B242" s="339" t="s">
        <v>3314</v>
      </c>
      <c r="C242" s="293" t="s">
        <v>434</v>
      </c>
      <c r="D242" s="339" t="s">
        <v>435</v>
      </c>
      <c r="E242" s="266">
        <v>0</v>
      </c>
      <c r="F242" s="266">
        <v>0</v>
      </c>
      <c r="G242" s="264">
        <v>0</v>
      </c>
      <c r="H242" s="264">
        <v>0</v>
      </c>
      <c r="I242" s="264">
        <v>0</v>
      </c>
      <c r="J242" s="264">
        <v>0</v>
      </c>
      <c r="K242" s="294">
        <v>0.9</v>
      </c>
      <c r="L242" s="267">
        <v>0</v>
      </c>
      <c r="M242" s="267">
        <v>0</v>
      </c>
      <c r="N242" s="267">
        <v>0</v>
      </c>
      <c r="O242" s="332">
        <v>0</v>
      </c>
      <c r="P242" s="266">
        <v>0</v>
      </c>
      <c r="Q242" s="266">
        <v>0</v>
      </c>
      <c r="R242" s="264">
        <v>0</v>
      </c>
      <c r="S242" s="264">
        <v>0</v>
      </c>
      <c r="T242" s="267">
        <v>0</v>
      </c>
      <c r="U242" s="267">
        <v>0</v>
      </c>
      <c r="V242" s="268">
        <v>0</v>
      </c>
      <c r="W242" s="268">
        <v>0</v>
      </c>
      <c r="X242" s="295">
        <v>0</v>
      </c>
      <c r="Y242" s="271">
        <v>0</v>
      </c>
      <c r="Z242" s="333">
        <v>0</v>
      </c>
      <c r="AA242" s="333">
        <v>0</v>
      </c>
      <c r="AB242" s="333">
        <v>0</v>
      </c>
      <c r="AC242" s="334">
        <v>0</v>
      </c>
      <c r="AD242" s="268">
        <v>0</v>
      </c>
      <c r="AE242" s="295">
        <v>0</v>
      </c>
    </row>
    <row r="243" spans="1:31">
      <c r="A243" s="315" t="s">
        <v>400</v>
      </c>
      <c r="B243" s="339" t="s">
        <v>3317</v>
      </c>
      <c r="C243" s="293" t="s">
        <v>436</v>
      </c>
      <c r="D243" s="339" t="s">
        <v>437</v>
      </c>
      <c r="E243" s="266">
        <v>57</v>
      </c>
      <c r="F243" s="266">
        <v>57</v>
      </c>
      <c r="G243" s="264">
        <v>57</v>
      </c>
      <c r="H243" s="264">
        <v>57</v>
      </c>
      <c r="I243" s="264">
        <v>59</v>
      </c>
      <c r="J243" s="264">
        <v>59</v>
      </c>
      <c r="K243" s="294">
        <v>0.9</v>
      </c>
      <c r="L243" s="267">
        <v>1</v>
      </c>
      <c r="M243" s="267">
        <v>1</v>
      </c>
      <c r="N243" s="267">
        <v>1</v>
      </c>
      <c r="O243" s="332">
        <v>57</v>
      </c>
      <c r="P243" s="266">
        <v>53</v>
      </c>
      <c r="Q243" s="266">
        <v>53</v>
      </c>
      <c r="R243" s="264">
        <v>55</v>
      </c>
      <c r="S243" s="264">
        <v>59</v>
      </c>
      <c r="T243" s="267">
        <v>0.929824561403509</v>
      </c>
      <c r="U243" s="267">
        <v>0.929824561403509</v>
      </c>
      <c r="V243" s="268">
        <v>0.964912280701754</v>
      </c>
      <c r="W243" s="268">
        <v>1</v>
      </c>
      <c r="X243" s="295">
        <v>-0.0350877192982456</v>
      </c>
      <c r="Y243" s="271">
        <v>389</v>
      </c>
      <c r="Z243" s="333">
        <v>381</v>
      </c>
      <c r="AA243" s="333">
        <v>369</v>
      </c>
      <c r="AB243" s="333">
        <v>359</v>
      </c>
      <c r="AC243" s="334">
        <v>0.979434447300771</v>
      </c>
      <c r="AD243" s="268">
        <v>0.97289972899729</v>
      </c>
      <c r="AE243" s="295">
        <v>0.00653471830348129</v>
      </c>
    </row>
    <row r="244" spans="1:31">
      <c r="A244" s="315" t="s">
        <v>400</v>
      </c>
      <c r="B244" s="339" t="s">
        <v>3318</v>
      </c>
      <c r="C244" s="293" t="s">
        <v>438</v>
      </c>
      <c r="D244" s="339" t="s">
        <v>439</v>
      </c>
      <c r="E244" s="266">
        <v>105</v>
      </c>
      <c r="F244" s="266">
        <v>102</v>
      </c>
      <c r="G244" s="264">
        <v>109</v>
      </c>
      <c r="H244" s="264">
        <v>105</v>
      </c>
      <c r="I244" s="264">
        <v>104</v>
      </c>
      <c r="J244" s="264">
        <v>101</v>
      </c>
      <c r="K244" s="294">
        <v>0.9</v>
      </c>
      <c r="L244" s="267">
        <v>0.971428571428571</v>
      </c>
      <c r="M244" s="267">
        <v>0.963302752293578</v>
      </c>
      <c r="N244" s="267">
        <v>0.971153846153846</v>
      </c>
      <c r="O244" s="332">
        <v>105</v>
      </c>
      <c r="P244" s="266">
        <v>93</v>
      </c>
      <c r="Q244" s="266">
        <v>93</v>
      </c>
      <c r="R244" s="264">
        <v>97</v>
      </c>
      <c r="S244" s="264">
        <v>96</v>
      </c>
      <c r="T244" s="267">
        <v>0.885714285714286</v>
      </c>
      <c r="U244" s="267">
        <v>0.885714285714286</v>
      </c>
      <c r="V244" s="268">
        <v>0.889908256880734</v>
      </c>
      <c r="W244" s="268">
        <v>0.923076923076923</v>
      </c>
      <c r="X244" s="295">
        <v>-0.00419397116644826</v>
      </c>
      <c r="Y244" s="271">
        <v>705</v>
      </c>
      <c r="Z244" s="333">
        <v>638</v>
      </c>
      <c r="AA244" s="333">
        <v>672</v>
      </c>
      <c r="AB244" s="333">
        <v>590</v>
      </c>
      <c r="AC244" s="334">
        <v>0.904964539007092</v>
      </c>
      <c r="AD244" s="268">
        <v>0.87797619047619</v>
      </c>
      <c r="AE244" s="295">
        <v>0.0269883485309017</v>
      </c>
    </row>
    <row r="245" spans="1:31">
      <c r="A245" s="315" t="s">
        <v>400</v>
      </c>
      <c r="B245" s="339" t="s">
        <v>3318</v>
      </c>
      <c r="C245" s="293" t="s">
        <v>440</v>
      </c>
      <c r="D245" s="339" t="s">
        <v>441</v>
      </c>
      <c r="E245" s="266">
        <v>0</v>
      </c>
      <c r="F245" s="266">
        <v>0</v>
      </c>
      <c r="G245" s="264">
        <v>0</v>
      </c>
      <c r="H245" s="264">
        <v>0</v>
      </c>
      <c r="I245" s="264">
        <v>0</v>
      </c>
      <c r="J245" s="264">
        <v>0</v>
      </c>
      <c r="K245" s="294">
        <v>0.9</v>
      </c>
      <c r="L245" s="267">
        <v>0</v>
      </c>
      <c r="M245" s="267">
        <v>0</v>
      </c>
      <c r="N245" s="267">
        <v>0</v>
      </c>
      <c r="O245" s="332">
        <v>0</v>
      </c>
      <c r="P245" s="266">
        <v>0</v>
      </c>
      <c r="Q245" s="266">
        <v>0</v>
      </c>
      <c r="R245" s="264">
        <v>0</v>
      </c>
      <c r="S245" s="264">
        <v>0</v>
      </c>
      <c r="T245" s="267">
        <v>0</v>
      </c>
      <c r="U245" s="267">
        <v>0</v>
      </c>
      <c r="V245" s="268">
        <v>0</v>
      </c>
      <c r="W245" s="268">
        <v>0</v>
      </c>
      <c r="X245" s="295">
        <v>0</v>
      </c>
      <c r="Y245" s="271">
        <v>0</v>
      </c>
      <c r="Z245" s="333">
        <v>0</v>
      </c>
      <c r="AA245" s="333">
        <v>0</v>
      </c>
      <c r="AB245" s="333">
        <v>0</v>
      </c>
      <c r="AC245" s="334">
        <v>0</v>
      </c>
      <c r="AD245" s="268">
        <v>0</v>
      </c>
      <c r="AE245" s="295">
        <v>0</v>
      </c>
    </row>
    <row r="246" spans="1:31">
      <c r="A246" s="315" t="s">
        <v>400</v>
      </c>
      <c r="B246" s="339" t="s">
        <v>3316</v>
      </c>
      <c r="C246" s="293" t="s">
        <v>442</v>
      </c>
      <c r="D246" s="339" t="s">
        <v>443</v>
      </c>
      <c r="E246" s="266">
        <v>184</v>
      </c>
      <c r="F246" s="266">
        <v>182</v>
      </c>
      <c r="G246" s="264">
        <v>187</v>
      </c>
      <c r="H246" s="264">
        <v>186</v>
      </c>
      <c r="I246" s="264">
        <v>181</v>
      </c>
      <c r="J246" s="264">
        <v>179</v>
      </c>
      <c r="K246" s="294">
        <v>0.9</v>
      </c>
      <c r="L246" s="267">
        <v>0.989130434782609</v>
      </c>
      <c r="M246" s="267">
        <v>0.994652406417112</v>
      </c>
      <c r="N246" s="267">
        <v>0.988950276243094</v>
      </c>
      <c r="O246" s="332">
        <v>184</v>
      </c>
      <c r="P246" s="266">
        <v>173</v>
      </c>
      <c r="Q246" s="266">
        <v>173</v>
      </c>
      <c r="R246" s="264">
        <v>176</v>
      </c>
      <c r="S246" s="264">
        <v>171</v>
      </c>
      <c r="T246" s="267">
        <v>0.940217391304348</v>
      </c>
      <c r="U246" s="267">
        <v>0.940217391304348</v>
      </c>
      <c r="V246" s="268">
        <v>0.941176470588235</v>
      </c>
      <c r="W246" s="268">
        <v>0.94475138121547</v>
      </c>
      <c r="X246" s="295">
        <v>-0.000959079283887498</v>
      </c>
      <c r="Y246" s="271">
        <v>1244</v>
      </c>
      <c r="Z246" s="333">
        <v>1178</v>
      </c>
      <c r="AA246" s="333">
        <v>1213</v>
      </c>
      <c r="AB246" s="333">
        <v>1143</v>
      </c>
      <c r="AC246" s="334">
        <v>0.946945337620579</v>
      </c>
      <c r="AD246" s="268">
        <v>0.942291838417148</v>
      </c>
      <c r="AE246" s="295">
        <v>0.00465349920343117</v>
      </c>
    </row>
    <row r="247" spans="1:31">
      <c r="A247" s="315" t="s">
        <v>400</v>
      </c>
      <c r="B247" s="339" t="s">
        <v>3313</v>
      </c>
      <c r="C247" s="293" t="s">
        <v>444</v>
      </c>
      <c r="D247" s="339" t="s">
        <v>445</v>
      </c>
      <c r="E247" s="266">
        <v>134</v>
      </c>
      <c r="F247" s="266">
        <v>134</v>
      </c>
      <c r="G247" s="264">
        <v>138</v>
      </c>
      <c r="H247" s="264">
        <v>138</v>
      </c>
      <c r="I247" s="264">
        <v>126</v>
      </c>
      <c r="J247" s="264">
        <v>126</v>
      </c>
      <c r="K247" s="294">
        <v>0.9</v>
      </c>
      <c r="L247" s="267">
        <v>1</v>
      </c>
      <c r="M247" s="267">
        <v>1</v>
      </c>
      <c r="N247" s="267">
        <v>1</v>
      </c>
      <c r="O247" s="332">
        <v>134</v>
      </c>
      <c r="P247" s="266">
        <v>124</v>
      </c>
      <c r="Q247" s="266">
        <v>124</v>
      </c>
      <c r="R247" s="264">
        <v>128</v>
      </c>
      <c r="S247" s="264">
        <v>118</v>
      </c>
      <c r="T247" s="267">
        <v>0.925373134328358</v>
      </c>
      <c r="U247" s="267">
        <v>0.925373134328358</v>
      </c>
      <c r="V247" s="268">
        <v>0.927536231884058</v>
      </c>
      <c r="W247" s="268">
        <v>0.936507936507937</v>
      </c>
      <c r="X247" s="295">
        <v>-0.00216309755569977</v>
      </c>
      <c r="Y247" s="271">
        <v>882</v>
      </c>
      <c r="Z247" s="333">
        <v>821</v>
      </c>
      <c r="AA247" s="333">
        <v>861</v>
      </c>
      <c r="AB247" s="333">
        <v>808</v>
      </c>
      <c r="AC247" s="334">
        <v>0.930839002267574</v>
      </c>
      <c r="AD247" s="268">
        <v>0.938443670150987</v>
      </c>
      <c r="AE247" s="295">
        <v>-0.00760466788341352</v>
      </c>
    </row>
    <row r="248" spans="1:31">
      <c r="A248" s="315" t="s">
        <v>400</v>
      </c>
      <c r="B248" s="339" t="s">
        <v>3316</v>
      </c>
      <c r="C248" s="293" t="s">
        <v>446</v>
      </c>
      <c r="D248" s="339" t="s">
        <v>447</v>
      </c>
      <c r="E248" s="266">
        <v>147</v>
      </c>
      <c r="F248" s="266">
        <v>146</v>
      </c>
      <c r="G248" s="264">
        <v>150</v>
      </c>
      <c r="H248" s="264">
        <v>144</v>
      </c>
      <c r="I248" s="264">
        <v>132</v>
      </c>
      <c r="J248" s="264">
        <v>128</v>
      </c>
      <c r="K248" s="294">
        <v>0.9</v>
      </c>
      <c r="L248" s="267">
        <v>0.993197278911565</v>
      </c>
      <c r="M248" s="267">
        <v>0.96</v>
      </c>
      <c r="N248" s="267">
        <v>0.96969696969697</v>
      </c>
      <c r="O248" s="332">
        <v>147</v>
      </c>
      <c r="P248" s="266">
        <v>134</v>
      </c>
      <c r="Q248" s="266">
        <v>134</v>
      </c>
      <c r="R248" s="264">
        <v>136</v>
      </c>
      <c r="S248" s="264">
        <v>120</v>
      </c>
      <c r="T248" s="267">
        <v>0.91156462585034</v>
      </c>
      <c r="U248" s="267">
        <v>0.91156462585034</v>
      </c>
      <c r="V248" s="268">
        <v>0.906666666666667</v>
      </c>
      <c r="W248" s="268">
        <v>0.909090909090909</v>
      </c>
      <c r="X248" s="295">
        <v>0.00489795918367353</v>
      </c>
      <c r="Y248" s="271">
        <v>928</v>
      </c>
      <c r="Z248" s="333">
        <v>844</v>
      </c>
      <c r="AA248" s="333">
        <v>899</v>
      </c>
      <c r="AB248" s="333">
        <v>843</v>
      </c>
      <c r="AC248" s="334">
        <v>0.90948275862069</v>
      </c>
      <c r="AD248" s="268">
        <v>0.937708565072303</v>
      </c>
      <c r="AE248" s="295">
        <v>-0.028225806451613</v>
      </c>
    </row>
    <row r="249" spans="1:31">
      <c r="A249" s="315" t="s">
        <v>400</v>
      </c>
      <c r="B249" s="339" t="s">
        <v>3313</v>
      </c>
      <c r="C249" s="293" t="s">
        <v>448</v>
      </c>
      <c r="D249" s="339" t="s">
        <v>449</v>
      </c>
      <c r="E249" s="266">
        <v>73</v>
      </c>
      <c r="F249" s="266">
        <v>72</v>
      </c>
      <c r="G249" s="264">
        <v>74</v>
      </c>
      <c r="H249" s="264">
        <v>74</v>
      </c>
      <c r="I249" s="264">
        <v>69</v>
      </c>
      <c r="J249" s="264">
        <v>69</v>
      </c>
      <c r="K249" s="294">
        <v>0.9</v>
      </c>
      <c r="L249" s="267">
        <v>0.986301369863014</v>
      </c>
      <c r="M249" s="267">
        <v>1</v>
      </c>
      <c r="N249" s="267">
        <v>1</v>
      </c>
      <c r="O249" s="332">
        <v>73</v>
      </c>
      <c r="P249" s="266">
        <v>68</v>
      </c>
      <c r="Q249" s="266">
        <v>68</v>
      </c>
      <c r="R249" s="264">
        <v>71</v>
      </c>
      <c r="S249" s="264">
        <v>67</v>
      </c>
      <c r="T249" s="267">
        <v>0.931506849315068</v>
      </c>
      <c r="U249" s="267">
        <v>0.931506849315068</v>
      </c>
      <c r="V249" s="268">
        <v>0.959459459459459</v>
      </c>
      <c r="W249" s="268">
        <v>0.971014492753623</v>
      </c>
      <c r="X249" s="295">
        <v>-0.027952610144391</v>
      </c>
      <c r="Y249" s="271">
        <v>465</v>
      </c>
      <c r="Z249" s="333">
        <v>439</v>
      </c>
      <c r="AA249" s="333">
        <v>465</v>
      </c>
      <c r="AB249" s="333">
        <v>438</v>
      </c>
      <c r="AC249" s="334">
        <v>0.944086021505376</v>
      </c>
      <c r="AD249" s="268">
        <v>0.941935483870968</v>
      </c>
      <c r="AE249" s="295">
        <v>0.00215053763440864</v>
      </c>
    </row>
    <row r="250" spans="1:31">
      <c r="A250" s="315" t="s">
        <v>400</v>
      </c>
      <c r="B250" s="339" t="s">
        <v>3316</v>
      </c>
      <c r="C250" s="293" t="s">
        <v>450</v>
      </c>
      <c r="D250" s="339" t="s">
        <v>451</v>
      </c>
      <c r="E250" s="266">
        <v>115</v>
      </c>
      <c r="F250" s="266">
        <v>115</v>
      </c>
      <c r="G250" s="264">
        <v>120</v>
      </c>
      <c r="H250" s="264">
        <v>120</v>
      </c>
      <c r="I250" s="264">
        <v>109</v>
      </c>
      <c r="J250" s="264">
        <v>109</v>
      </c>
      <c r="K250" s="294">
        <v>0.9</v>
      </c>
      <c r="L250" s="267">
        <v>1</v>
      </c>
      <c r="M250" s="267">
        <v>1</v>
      </c>
      <c r="N250" s="267">
        <v>1</v>
      </c>
      <c r="O250" s="332">
        <v>115</v>
      </c>
      <c r="P250" s="266">
        <v>110</v>
      </c>
      <c r="Q250" s="266">
        <v>110</v>
      </c>
      <c r="R250" s="264">
        <v>112</v>
      </c>
      <c r="S250" s="264">
        <v>101</v>
      </c>
      <c r="T250" s="267">
        <v>0.956521739130435</v>
      </c>
      <c r="U250" s="267">
        <v>0.956521739130435</v>
      </c>
      <c r="V250" s="268">
        <v>0.933333333333333</v>
      </c>
      <c r="W250" s="268">
        <v>0.926605504587156</v>
      </c>
      <c r="X250" s="295">
        <v>0.0231884057971015</v>
      </c>
      <c r="Y250" s="271">
        <v>754</v>
      </c>
      <c r="Z250" s="333">
        <v>712</v>
      </c>
      <c r="AA250" s="333">
        <v>744</v>
      </c>
      <c r="AB250" s="333">
        <v>698</v>
      </c>
      <c r="AC250" s="334">
        <v>0.944297082228117</v>
      </c>
      <c r="AD250" s="268">
        <v>0.938172043010753</v>
      </c>
      <c r="AE250" s="295">
        <v>0.00612503921736396</v>
      </c>
    </row>
    <row r="251" spans="1:31">
      <c r="A251" s="315" t="s">
        <v>400</v>
      </c>
      <c r="B251" s="339" t="s">
        <v>3314</v>
      </c>
      <c r="C251" s="293" t="s">
        <v>452</v>
      </c>
      <c r="D251" s="339" t="s">
        <v>453</v>
      </c>
      <c r="E251" s="266">
        <v>75</v>
      </c>
      <c r="F251" s="266">
        <v>74</v>
      </c>
      <c r="G251" s="264">
        <v>83</v>
      </c>
      <c r="H251" s="264">
        <v>76</v>
      </c>
      <c r="I251" s="264">
        <v>81</v>
      </c>
      <c r="J251" s="264">
        <v>74</v>
      </c>
      <c r="K251" s="294">
        <v>0.9</v>
      </c>
      <c r="L251" s="267">
        <v>0.986666666666667</v>
      </c>
      <c r="M251" s="267">
        <v>0.91566265060241</v>
      </c>
      <c r="N251" s="267">
        <v>0.91358024691358</v>
      </c>
      <c r="O251" s="332">
        <v>75</v>
      </c>
      <c r="P251" s="266">
        <v>74</v>
      </c>
      <c r="Q251" s="266">
        <v>74</v>
      </c>
      <c r="R251" s="264">
        <v>76</v>
      </c>
      <c r="S251" s="264">
        <v>74</v>
      </c>
      <c r="T251" s="267">
        <v>0.986666666666667</v>
      </c>
      <c r="U251" s="267">
        <v>0.986666666666667</v>
      </c>
      <c r="V251" s="268">
        <v>0.91566265060241</v>
      </c>
      <c r="W251" s="268">
        <v>0.91358024691358</v>
      </c>
      <c r="X251" s="295">
        <v>0.0710040160642571</v>
      </c>
      <c r="Y251" s="271">
        <v>538</v>
      </c>
      <c r="Z251" s="333">
        <v>495</v>
      </c>
      <c r="AA251" s="333">
        <v>556</v>
      </c>
      <c r="AB251" s="333">
        <v>515</v>
      </c>
      <c r="AC251" s="334">
        <v>0.920074349442379</v>
      </c>
      <c r="AD251" s="268">
        <v>0.926258992805755</v>
      </c>
      <c r="AE251" s="295">
        <v>-0.00618464336337621</v>
      </c>
    </row>
    <row r="252" spans="1:31">
      <c r="A252" s="315" t="s">
        <v>400</v>
      </c>
      <c r="B252" s="339" t="s">
        <v>3313</v>
      </c>
      <c r="C252" s="293" t="s">
        <v>454</v>
      </c>
      <c r="D252" s="339" t="s">
        <v>455</v>
      </c>
      <c r="E252" s="266">
        <v>105</v>
      </c>
      <c r="F252" s="266">
        <v>105</v>
      </c>
      <c r="G252" s="264">
        <v>101</v>
      </c>
      <c r="H252" s="264">
        <v>99</v>
      </c>
      <c r="I252" s="264">
        <v>97</v>
      </c>
      <c r="J252" s="264">
        <v>94</v>
      </c>
      <c r="K252" s="294">
        <v>0.9</v>
      </c>
      <c r="L252" s="267">
        <v>1</v>
      </c>
      <c r="M252" s="267">
        <v>0.98019801980198</v>
      </c>
      <c r="N252" s="267">
        <v>0.969072164948454</v>
      </c>
      <c r="O252" s="332">
        <v>105</v>
      </c>
      <c r="P252" s="266">
        <v>101</v>
      </c>
      <c r="Q252" s="266">
        <v>101</v>
      </c>
      <c r="R252" s="264">
        <v>96</v>
      </c>
      <c r="S252" s="264">
        <v>92</v>
      </c>
      <c r="T252" s="267">
        <v>0.961904761904762</v>
      </c>
      <c r="U252" s="267">
        <v>0.961904761904762</v>
      </c>
      <c r="V252" s="268">
        <v>0.95049504950495</v>
      </c>
      <c r="W252" s="268">
        <v>0.948453608247423</v>
      </c>
      <c r="X252" s="295">
        <v>0.0114097123998115</v>
      </c>
      <c r="Y252" s="271">
        <v>682</v>
      </c>
      <c r="Z252" s="333">
        <v>643</v>
      </c>
      <c r="AA252" s="333">
        <v>655</v>
      </c>
      <c r="AB252" s="333">
        <v>624</v>
      </c>
      <c r="AC252" s="334">
        <v>0.942815249266862</v>
      </c>
      <c r="AD252" s="268">
        <v>0.952671755725191</v>
      </c>
      <c r="AE252" s="295">
        <v>-0.00985650645832858</v>
      </c>
    </row>
    <row r="253" spans="1:31">
      <c r="A253" s="315" t="s">
        <v>400</v>
      </c>
      <c r="B253" s="339" t="s">
        <v>3317</v>
      </c>
      <c r="C253" s="293" t="s">
        <v>456</v>
      </c>
      <c r="D253" s="339" t="s">
        <v>457</v>
      </c>
      <c r="E253" s="266">
        <v>75</v>
      </c>
      <c r="F253" s="266">
        <v>73</v>
      </c>
      <c r="G253" s="264">
        <v>73</v>
      </c>
      <c r="H253" s="264">
        <v>71</v>
      </c>
      <c r="I253" s="264">
        <v>70</v>
      </c>
      <c r="J253" s="264">
        <v>67</v>
      </c>
      <c r="K253" s="294">
        <v>0.9</v>
      </c>
      <c r="L253" s="267">
        <v>0.973333333333333</v>
      </c>
      <c r="M253" s="267">
        <v>0.972602739726027</v>
      </c>
      <c r="N253" s="267">
        <v>0.957142857142857</v>
      </c>
      <c r="O253" s="332">
        <v>75</v>
      </c>
      <c r="P253" s="266">
        <v>72</v>
      </c>
      <c r="Q253" s="266">
        <v>72</v>
      </c>
      <c r="R253" s="264">
        <v>70</v>
      </c>
      <c r="S253" s="264">
        <v>67</v>
      </c>
      <c r="T253" s="267">
        <v>0.96</v>
      </c>
      <c r="U253" s="267">
        <v>0.96</v>
      </c>
      <c r="V253" s="268">
        <v>0.958904109589041</v>
      </c>
      <c r="W253" s="268">
        <v>0.957142857142857</v>
      </c>
      <c r="X253" s="295">
        <v>0.00109589041095892</v>
      </c>
      <c r="Y253" s="271">
        <v>474</v>
      </c>
      <c r="Z253" s="333">
        <v>451</v>
      </c>
      <c r="AA253" s="333">
        <v>476</v>
      </c>
      <c r="AB253" s="333">
        <v>447</v>
      </c>
      <c r="AC253" s="334">
        <v>0.951476793248945</v>
      </c>
      <c r="AD253" s="268">
        <v>0.939075630252101</v>
      </c>
      <c r="AE253" s="295">
        <v>0.0124011629968444</v>
      </c>
    </row>
    <row r="254" spans="1:31">
      <c r="A254" s="315" t="s">
        <v>400</v>
      </c>
      <c r="B254" s="339" t="s">
        <v>3318</v>
      </c>
      <c r="C254" s="293" t="s">
        <v>458</v>
      </c>
      <c r="D254" s="339" t="s">
        <v>459</v>
      </c>
      <c r="E254" s="266">
        <v>119</v>
      </c>
      <c r="F254" s="266">
        <v>116</v>
      </c>
      <c r="G254" s="264">
        <v>129</v>
      </c>
      <c r="H254" s="264">
        <v>119</v>
      </c>
      <c r="I254" s="264">
        <v>116</v>
      </c>
      <c r="J254" s="264">
        <v>109</v>
      </c>
      <c r="K254" s="294">
        <v>0.9</v>
      </c>
      <c r="L254" s="267">
        <v>0.974789915966387</v>
      </c>
      <c r="M254" s="267">
        <v>0.922480620155039</v>
      </c>
      <c r="N254" s="267">
        <v>0.939655172413793</v>
      </c>
      <c r="O254" s="332">
        <v>119</v>
      </c>
      <c r="P254" s="266">
        <v>113</v>
      </c>
      <c r="Q254" s="266">
        <v>113</v>
      </c>
      <c r="R254" s="264">
        <v>110</v>
      </c>
      <c r="S254" s="264">
        <v>108</v>
      </c>
      <c r="T254" s="267">
        <v>0.949579831932773</v>
      </c>
      <c r="U254" s="267">
        <v>0.949579831932773</v>
      </c>
      <c r="V254" s="268">
        <v>0.852713178294574</v>
      </c>
      <c r="W254" s="268">
        <v>0.931034482758621</v>
      </c>
      <c r="X254" s="295">
        <v>0.0968666536381995</v>
      </c>
      <c r="Y254" s="271">
        <v>822</v>
      </c>
      <c r="Z254" s="333">
        <v>737</v>
      </c>
      <c r="AA254" s="333">
        <v>813</v>
      </c>
      <c r="AB254" s="333">
        <v>749</v>
      </c>
      <c r="AC254" s="334">
        <v>0.896593673965937</v>
      </c>
      <c r="AD254" s="268">
        <v>0.921279212792128</v>
      </c>
      <c r="AE254" s="295">
        <v>-0.0246855388261912</v>
      </c>
    </row>
    <row r="255" spans="1:31">
      <c r="A255" s="315" t="s">
        <v>400</v>
      </c>
      <c r="B255" s="339" t="s">
        <v>3318</v>
      </c>
      <c r="C255" s="293" t="s">
        <v>460</v>
      </c>
      <c r="D255" s="339" t="s">
        <v>461</v>
      </c>
      <c r="E255" s="266">
        <v>97</v>
      </c>
      <c r="F255" s="266">
        <v>97</v>
      </c>
      <c r="G255" s="264">
        <v>97</v>
      </c>
      <c r="H255" s="264">
        <v>96</v>
      </c>
      <c r="I255" s="264">
        <v>90</v>
      </c>
      <c r="J255" s="264">
        <v>90</v>
      </c>
      <c r="K255" s="294">
        <v>0.9</v>
      </c>
      <c r="L255" s="267">
        <v>1</v>
      </c>
      <c r="M255" s="267">
        <v>0.989690721649485</v>
      </c>
      <c r="N255" s="267">
        <v>1</v>
      </c>
      <c r="O255" s="332">
        <v>97</v>
      </c>
      <c r="P255" s="266">
        <v>97</v>
      </c>
      <c r="Q255" s="266">
        <v>97</v>
      </c>
      <c r="R255" s="264">
        <v>88</v>
      </c>
      <c r="S255" s="264">
        <v>86</v>
      </c>
      <c r="T255" s="267">
        <v>1</v>
      </c>
      <c r="U255" s="267">
        <v>1</v>
      </c>
      <c r="V255" s="268">
        <v>0.907216494845361</v>
      </c>
      <c r="W255" s="268">
        <v>0.955555555555556</v>
      </c>
      <c r="X255" s="295">
        <v>0.0927835051546392</v>
      </c>
      <c r="Y255" s="271">
        <v>621</v>
      </c>
      <c r="Z255" s="333">
        <v>596</v>
      </c>
      <c r="AA255" s="333">
        <v>622</v>
      </c>
      <c r="AB255" s="333">
        <v>608</v>
      </c>
      <c r="AC255" s="334">
        <v>0.959742351046699</v>
      </c>
      <c r="AD255" s="268">
        <v>0.977491961414791</v>
      </c>
      <c r="AE255" s="295">
        <v>-0.0177496103680921</v>
      </c>
    </row>
    <row r="256" spans="1:31">
      <c r="A256" s="315" t="s">
        <v>400</v>
      </c>
      <c r="B256" s="339" t="s">
        <v>3316</v>
      </c>
      <c r="C256" s="293" t="s">
        <v>462</v>
      </c>
      <c r="D256" s="339" t="s">
        <v>463</v>
      </c>
      <c r="E256" s="266">
        <v>162</v>
      </c>
      <c r="F256" s="266">
        <v>162</v>
      </c>
      <c r="G256" s="264">
        <v>173</v>
      </c>
      <c r="H256" s="264">
        <v>169</v>
      </c>
      <c r="I256" s="264">
        <v>164</v>
      </c>
      <c r="J256" s="264">
        <v>162</v>
      </c>
      <c r="K256" s="294">
        <v>0.9</v>
      </c>
      <c r="L256" s="267">
        <v>1</v>
      </c>
      <c r="M256" s="267">
        <v>0.976878612716763</v>
      </c>
      <c r="N256" s="267">
        <v>0.98780487804878</v>
      </c>
      <c r="O256" s="332">
        <v>162</v>
      </c>
      <c r="P256" s="266">
        <v>156</v>
      </c>
      <c r="Q256" s="266">
        <v>156</v>
      </c>
      <c r="R256" s="264">
        <v>154</v>
      </c>
      <c r="S256" s="264">
        <v>157</v>
      </c>
      <c r="T256" s="267">
        <v>0.962962962962963</v>
      </c>
      <c r="U256" s="267">
        <v>0.962962962962963</v>
      </c>
      <c r="V256" s="268">
        <v>0.890173410404624</v>
      </c>
      <c r="W256" s="268">
        <v>0.957317073170732</v>
      </c>
      <c r="X256" s="295">
        <v>0.0727895525583386</v>
      </c>
      <c r="Y256" s="271">
        <v>1105</v>
      </c>
      <c r="Z256" s="333">
        <v>1030</v>
      </c>
      <c r="AA256" s="333">
        <v>1082</v>
      </c>
      <c r="AB256" s="333">
        <v>1010</v>
      </c>
      <c r="AC256" s="334">
        <v>0.932126696832579</v>
      </c>
      <c r="AD256" s="268">
        <v>0.933456561922366</v>
      </c>
      <c r="AE256" s="295">
        <v>-0.00132986508978683</v>
      </c>
    </row>
    <row r="257" spans="1:31">
      <c r="A257" s="315" t="s">
        <v>400</v>
      </c>
      <c r="B257" s="339" t="s">
        <v>3313</v>
      </c>
      <c r="C257" s="293" t="s">
        <v>464</v>
      </c>
      <c r="D257" s="339" t="s">
        <v>465</v>
      </c>
      <c r="E257" s="266">
        <v>109</v>
      </c>
      <c r="F257" s="266">
        <v>108</v>
      </c>
      <c r="G257" s="264">
        <v>116</v>
      </c>
      <c r="H257" s="264">
        <v>115</v>
      </c>
      <c r="I257" s="264">
        <v>113</v>
      </c>
      <c r="J257" s="264">
        <v>111</v>
      </c>
      <c r="K257" s="294">
        <v>0.9</v>
      </c>
      <c r="L257" s="267">
        <v>0.990825688073395</v>
      </c>
      <c r="M257" s="267">
        <v>0.991379310344828</v>
      </c>
      <c r="N257" s="267">
        <v>0.982300884955752</v>
      </c>
      <c r="O257" s="332">
        <v>109</v>
      </c>
      <c r="P257" s="266">
        <v>102</v>
      </c>
      <c r="Q257" s="266">
        <v>102</v>
      </c>
      <c r="R257" s="264">
        <v>106</v>
      </c>
      <c r="S257" s="264">
        <v>102</v>
      </c>
      <c r="T257" s="267">
        <v>0.935779816513762</v>
      </c>
      <c r="U257" s="267">
        <v>0.935779816513762</v>
      </c>
      <c r="V257" s="268">
        <v>0.913793103448276</v>
      </c>
      <c r="W257" s="268">
        <v>0.902654867256637</v>
      </c>
      <c r="X257" s="295">
        <v>0.0219867130654856</v>
      </c>
      <c r="Y257" s="271">
        <v>772</v>
      </c>
      <c r="Z257" s="333">
        <v>710</v>
      </c>
      <c r="AA257" s="333">
        <v>763</v>
      </c>
      <c r="AB257" s="333">
        <v>718</v>
      </c>
      <c r="AC257" s="334">
        <v>0.919689119170985</v>
      </c>
      <c r="AD257" s="268">
        <v>0.941022280471822</v>
      </c>
      <c r="AE257" s="295">
        <v>-0.0213331613008373</v>
      </c>
    </row>
    <row r="258" spans="1:31">
      <c r="A258" s="315" t="s">
        <v>400</v>
      </c>
      <c r="B258" s="339" t="s">
        <v>3319</v>
      </c>
      <c r="C258" s="293" t="s">
        <v>466</v>
      </c>
      <c r="D258" s="339" t="s">
        <v>467</v>
      </c>
      <c r="E258" s="266">
        <v>76</v>
      </c>
      <c r="F258" s="266">
        <v>60</v>
      </c>
      <c r="G258" s="264">
        <v>76</v>
      </c>
      <c r="H258" s="264">
        <v>76</v>
      </c>
      <c r="I258" s="264">
        <v>70</v>
      </c>
      <c r="J258" s="264">
        <v>70</v>
      </c>
      <c r="K258" s="294">
        <v>0.9</v>
      </c>
      <c r="L258" s="267">
        <v>0.789473684210526</v>
      </c>
      <c r="M258" s="267">
        <v>1</v>
      </c>
      <c r="N258" s="267">
        <v>1</v>
      </c>
      <c r="O258" s="332">
        <v>76</v>
      </c>
      <c r="P258" s="266">
        <v>60</v>
      </c>
      <c r="Q258" s="266">
        <v>60</v>
      </c>
      <c r="R258" s="264">
        <v>74</v>
      </c>
      <c r="S258" s="264">
        <v>70</v>
      </c>
      <c r="T258" s="267">
        <v>0.789473684210526</v>
      </c>
      <c r="U258" s="267">
        <v>0.789473684210526</v>
      </c>
      <c r="V258" s="268">
        <v>0.973684210526316</v>
      </c>
      <c r="W258" s="268">
        <v>1</v>
      </c>
      <c r="X258" s="295">
        <v>-0.184210526315789</v>
      </c>
      <c r="Y258" s="271">
        <v>471</v>
      </c>
      <c r="Z258" s="333">
        <v>453</v>
      </c>
      <c r="AA258" s="333">
        <v>479</v>
      </c>
      <c r="AB258" s="333">
        <v>464</v>
      </c>
      <c r="AC258" s="334">
        <v>0.961783439490446</v>
      </c>
      <c r="AD258" s="268">
        <v>0.968684759916493</v>
      </c>
      <c r="AE258" s="295">
        <v>-0.00690132042604685</v>
      </c>
    </row>
    <row r="259" spans="1:31">
      <c r="A259" s="315" t="s">
        <v>400</v>
      </c>
      <c r="B259" s="339" t="s">
        <v>3319</v>
      </c>
      <c r="C259" s="293" t="s">
        <v>468</v>
      </c>
      <c r="D259" s="339" t="s">
        <v>469</v>
      </c>
      <c r="E259" s="266">
        <v>103</v>
      </c>
      <c r="F259" s="266">
        <v>102</v>
      </c>
      <c r="G259" s="264">
        <v>105</v>
      </c>
      <c r="H259" s="264">
        <v>102</v>
      </c>
      <c r="I259" s="264">
        <v>95</v>
      </c>
      <c r="J259" s="264">
        <v>92</v>
      </c>
      <c r="K259" s="294">
        <v>0.9</v>
      </c>
      <c r="L259" s="267">
        <v>0.990291262135922</v>
      </c>
      <c r="M259" s="267">
        <v>0.971428571428571</v>
      </c>
      <c r="N259" s="267">
        <v>0.968421052631579</v>
      </c>
      <c r="O259" s="332">
        <v>103</v>
      </c>
      <c r="P259" s="266">
        <v>98</v>
      </c>
      <c r="Q259" s="266">
        <v>98</v>
      </c>
      <c r="R259" s="264">
        <v>98</v>
      </c>
      <c r="S259" s="264">
        <v>90</v>
      </c>
      <c r="T259" s="267">
        <v>0.951456310679612</v>
      </c>
      <c r="U259" s="267">
        <v>0.951456310679612</v>
      </c>
      <c r="V259" s="268">
        <v>0.933333333333333</v>
      </c>
      <c r="W259" s="268">
        <v>0.947368421052632</v>
      </c>
      <c r="X259" s="295">
        <v>0.0181229773462783</v>
      </c>
      <c r="Y259" s="271">
        <v>669</v>
      </c>
      <c r="Z259" s="333">
        <v>626</v>
      </c>
      <c r="AA259" s="333">
        <v>628</v>
      </c>
      <c r="AB259" s="333">
        <v>590</v>
      </c>
      <c r="AC259" s="334">
        <v>0.935724962630792</v>
      </c>
      <c r="AD259" s="268">
        <v>0.939490445859873</v>
      </c>
      <c r="AE259" s="295">
        <v>-0.00376548322908044</v>
      </c>
    </row>
    <row r="260" spans="1:31">
      <c r="A260" s="315" t="s">
        <v>400</v>
      </c>
      <c r="B260" s="339" t="s">
        <v>3318</v>
      </c>
      <c r="C260" s="293" t="s">
        <v>470</v>
      </c>
      <c r="D260" s="339" t="s">
        <v>471</v>
      </c>
      <c r="E260" s="266">
        <v>93</v>
      </c>
      <c r="F260" s="266">
        <v>92</v>
      </c>
      <c r="G260" s="264">
        <v>100</v>
      </c>
      <c r="H260" s="264">
        <v>98</v>
      </c>
      <c r="I260" s="264">
        <v>93</v>
      </c>
      <c r="J260" s="264">
        <v>91</v>
      </c>
      <c r="K260" s="294">
        <v>0.9</v>
      </c>
      <c r="L260" s="267">
        <v>0.989247311827957</v>
      </c>
      <c r="M260" s="267">
        <v>0.98</v>
      </c>
      <c r="N260" s="267">
        <v>0.978494623655914</v>
      </c>
      <c r="O260" s="332">
        <v>93</v>
      </c>
      <c r="P260" s="266">
        <v>85</v>
      </c>
      <c r="Q260" s="266">
        <v>85</v>
      </c>
      <c r="R260" s="264">
        <v>92</v>
      </c>
      <c r="S260" s="264">
        <v>84</v>
      </c>
      <c r="T260" s="267">
        <v>0.913978494623656</v>
      </c>
      <c r="U260" s="267">
        <v>0.913978494623656</v>
      </c>
      <c r="V260" s="268">
        <v>0.92</v>
      </c>
      <c r="W260" s="268">
        <v>0.903225806451613</v>
      </c>
      <c r="X260" s="295">
        <v>-0.00602150537634416</v>
      </c>
      <c r="Y260" s="271">
        <v>638</v>
      </c>
      <c r="Z260" s="333">
        <v>587</v>
      </c>
      <c r="AA260" s="333">
        <v>616</v>
      </c>
      <c r="AB260" s="333">
        <v>561</v>
      </c>
      <c r="AC260" s="334">
        <v>0.920062695924765</v>
      </c>
      <c r="AD260" s="268">
        <v>0.910714285714286</v>
      </c>
      <c r="AE260" s="295">
        <v>0.00934841021047916</v>
      </c>
    </row>
    <row r="261" spans="1:31">
      <c r="A261" s="315" t="s">
        <v>400</v>
      </c>
      <c r="B261" s="339" t="s">
        <v>3318</v>
      </c>
      <c r="C261" s="293" t="s">
        <v>472</v>
      </c>
      <c r="D261" s="339" t="s">
        <v>473</v>
      </c>
      <c r="E261" s="266">
        <v>101</v>
      </c>
      <c r="F261" s="266">
        <v>101</v>
      </c>
      <c r="G261" s="264">
        <v>101</v>
      </c>
      <c r="H261" s="264">
        <v>100</v>
      </c>
      <c r="I261" s="264">
        <v>92</v>
      </c>
      <c r="J261" s="264">
        <v>91</v>
      </c>
      <c r="K261" s="294">
        <v>0.9</v>
      </c>
      <c r="L261" s="267">
        <v>1</v>
      </c>
      <c r="M261" s="267">
        <v>0.99009900990099</v>
      </c>
      <c r="N261" s="267">
        <v>0.989130434782609</v>
      </c>
      <c r="O261" s="332">
        <v>101</v>
      </c>
      <c r="P261" s="266">
        <v>94</v>
      </c>
      <c r="Q261" s="266">
        <v>94</v>
      </c>
      <c r="R261" s="264">
        <v>94</v>
      </c>
      <c r="S261" s="264">
        <v>86</v>
      </c>
      <c r="T261" s="267">
        <v>0.930693069306931</v>
      </c>
      <c r="U261" s="267">
        <v>0.930693069306931</v>
      </c>
      <c r="V261" s="268">
        <v>0.930693069306931</v>
      </c>
      <c r="W261" s="268">
        <v>0.934782608695652</v>
      </c>
      <c r="X261" s="295">
        <v>0</v>
      </c>
      <c r="Y261" s="271">
        <v>656</v>
      </c>
      <c r="Z261" s="333">
        <v>616</v>
      </c>
      <c r="AA261" s="333">
        <v>654</v>
      </c>
      <c r="AB261" s="333">
        <v>598</v>
      </c>
      <c r="AC261" s="334">
        <v>0.939024390243902</v>
      </c>
      <c r="AD261" s="268">
        <v>0.914373088685015</v>
      </c>
      <c r="AE261" s="295">
        <v>0.0246513015588871</v>
      </c>
    </row>
    <row r="262" spans="1:31">
      <c r="A262" s="315" t="s">
        <v>400</v>
      </c>
      <c r="B262" s="339" t="s">
        <v>3317</v>
      </c>
      <c r="C262" s="293" t="s">
        <v>474</v>
      </c>
      <c r="D262" s="339" t="s">
        <v>475</v>
      </c>
      <c r="E262" s="266">
        <v>135</v>
      </c>
      <c r="F262" s="266">
        <v>130</v>
      </c>
      <c r="G262" s="264">
        <v>142</v>
      </c>
      <c r="H262" s="264">
        <v>132</v>
      </c>
      <c r="I262" s="264">
        <v>136</v>
      </c>
      <c r="J262" s="264">
        <v>127</v>
      </c>
      <c r="K262" s="294">
        <v>0.9</v>
      </c>
      <c r="L262" s="267">
        <v>0.962962962962963</v>
      </c>
      <c r="M262" s="267">
        <v>0.929577464788732</v>
      </c>
      <c r="N262" s="267">
        <v>0.933823529411765</v>
      </c>
      <c r="O262" s="332">
        <v>135</v>
      </c>
      <c r="P262" s="266">
        <v>129</v>
      </c>
      <c r="Q262" s="266">
        <v>129</v>
      </c>
      <c r="R262" s="264">
        <v>130</v>
      </c>
      <c r="S262" s="264">
        <v>124</v>
      </c>
      <c r="T262" s="267">
        <v>0.955555555555556</v>
      </c>
      <c r="U262" s="267">
        <v>0.955555555555556</v>
      </c>
      <c r="V262" s="268">
        <v>0.915492957746479</v>
      </c>
      <c r="W262" s="268">
        <v>0.911764705882353</v>
      </c>
      <c r="X262" s="295">
        <v>0.0400625978090767</v>
      </c>
      <c r="Y262" s="271">
        <v>930</v>
      </c>
      <c r="Z262" s="333">
        <v>871</v>
      </c>
      <c r="AA262" s="333">
        <v>923</v>
      </c>
      <c r="AB262" s="333">
        <v>856</v>
      </c>
      <c r="AC262" s="334">
        <v>0.936559139784946</v>
      </c>
      <c r="AD262" s="268">
        <v>0.927410617551463</v>
      </c>
      <c r="AE262" s="295">
        <v>0.00914852223348361</v>
      </c>
    </row>
    <row r="263" spans="1:31">
      <c r="A263" s="315" t="s">
        <v>400</v>
      </c>
      <c r="B263" s="339" t="s">
        <v>3317</v>
      </c>
      <c r="C263" s="293" t="s">
        <v>476</v>
      </c>
      <c r="D263" s="339" t="s">
        <v>477</v>
      </c>
      <c r="E263" s="266">
        <v>18</v>
      </c>
      <c r="F263" s="266">
        <v>18</v>
      </c>
      <c r="G263" s="264">
        <v>20</v>
      </c>
      <c r="H263" s="264">
        <v>20</v>
      </c>
      <c r="I263" s="264">
        <v>19</v>
      </c>
      <c r="J263" s="264">
        <v>19</v>
      </c>
      <c r="K263" s="294">
        <v>0.9</v>
      </c>
      <c r="L263" s="267">
        <v>1</v>
      </c>
      <c r="M263" s="267">
        <v>1</v>
      </c>
      <c r="N263" s="267">
        <v>1</v>
      </c>
      <c r="O263" s="332">
        <v>18</v>
      </c>
      <c r="P263" s="266">
        <v>18</v>
      </c>
      <c r="Q263" s="266">
        <v>18</v>
      </c>
      <c r="R263" s="264">
        <v>20</v>
      </c>
      <c r="S263" s="264">
        <v>18</v>
      </c>
      <c r="T263" s="267">
        <v>1</v>
      </c>
      <c r="U263" s="267">
        <v>1</v>
      </c>
      <c r="V263" s="268">
        <v>1</v>
      </c>
      <c r="W263" s="268">
        <v>0.947368421052632</v>
      </c>
      <c r="X263" s="295">
        <v>0</v>
      </c>
      <c r="Y263" s="271">
        <v>130</v>
      </c>
      <c r="Z263" s="333">
        <v>124</v>
      </c>
      <c r="AA263" s="333">
        <v>128</v>
      </c>
      <c r="AB263" s="333">
        <v>119</v>
      </c>
      <c r="AC263" s="334">
        <v>0.953846153846154</v>
      </c>
      <c r="AD263" s="268">
        <v>0.9296875</v>
      </c>
      <c r="AE263" s="295">
        <v>0.0241586538461539</v>
      </c>
    </row>
    <row r="264" spans="1:31">
      <c r="A264" s="315" t="s">
        <v>400</v>
      </c>
      <c r="B264" s="339" t="s">
        <v>3319</v>
      </c>
      <c r="C264" s="293" t="s">
        <v>478</v>
      </c>
      <c r="D264" s="339" t="s">
        <v>479</v>
      </c>
      <c r="E264" s="266">
        <v>89</v>
      </c>
      <c r="F264" s="266">
        <v>88</v>
      </c>
      <c r="G264" s="264">
        <v>84</v>
      </c>
      <c r="H264" s="264">
        <v>82</v>
      </c>
      <c r="I264" s="264">
        <v>82</v>
      </c>
      <c r="J264" s="264">
        <v>81</v>
      </c>
      <c r="K264" s="294">
        <v>0.9</v>
      </c>
      <c r="L264" s="267">
        <v>0.98876404494382</v>
      </c>
      <c r="M264" s="267">
        <v>0.976190476190476</v>
      </c>
      <c r="N264" s="267">
        <v>0.98780487804878</v>
      </c>
      <c r="O264" s="332">
        <v>89</v>
      </c>
      <c r="P264" s="266">
        <v>83</v>
      </c>
      <c r="Q264" s="266">
        <v>83</v>
      </c>
      <c r="R264" s="264">
        <v>81</v>
      </c>
      <c r="S264" s="264">
        <v>81</v>
      </c>
      <c r="T264" s="267">
        <v>0.932584269662921</v>
      </c>
      <c r="U264" s="267">
        <v>0.932584269662921</v>
      </c>
      <c r="V264" s="268">
        <v>0.964285714285714</v>
      </c>
      <c r="W264" s="268">
        <v>0.98780487804878</v>
      </c>
      <c r="X264" s="295">
        <v>-0.031701444622793</v>
      </c>
      <c r="Y264" s="271">
        <v>568</v>
      </c>
      <c r="Z264" s="333">
        <v>541</v>
      </c>
      <c r="AA264" s="333">
        <v>571</v>
      </c>
      <c r="AB264" s="333">
        <v>543</v>
      </c>
      <c r="AC264" s="334">
        <v>0.952464788732394</v>
      </c>
      <c r="AD264" s="268">
        <v>0.950963222416813</v>
      </c>
      <c r="AE264" s="295">
        <v>0.00150156631558174</v>
      </c>
    </row>
    <row r="265" spans="1:31">
      <c r="A265" s="315" t="s">
        <v>400</v>
      </c>
      <c r="B265" s="339" t="s">
        <v>3314</v>
      </c>
      <c r="C265" s="293" t="s">
        <v>480</v>
      </c>
      <c r="D265" s="339" t="s">
        <v>481</v>
      </c>
      <c r="E265" s="266">
        <v>0</v>
      </c>
      <c r="F265" s="266">
        <v>0</v>
      </c>
      <c r="G265" s="264">
        <v>0</v>
      </c>
      <c r="H265" s="264">
        <v>0</v>
      </c>
      <c r="I265" s="264">
        <v>0</v>
      </c>
      <c r="J265" s="264">
        <v>0</v>
      </c>
      <c r="K265" s="294">
        <v>0.9</v>
      </c>
      <c r="L265" s="267">
        <v>0</v>
      </c>
      <c r="M265" s="267">
        <v>0</v>
      </c>
      <c r="N265" s="267">
        <v>0</v>
      </c>
      <c r="O265" s="332">
        <v>0</v>
      </c>
      <c r="P265" s="266">
        <v>0</v>
      </c>
      <c r="Q265" s="266">
        <v>0</v>
      </c>
      <c r="R265" s="264">
        <v>0</v>
      </c>
      <c r="S265" s="264">
        <v>0</v>
      </c>
      <c r="T265" s="267">
        <v>0</v>
      </c>
      <c r="U265" s="267">
        <v>0</v>
      </c>
      <c r="V265" s="268">
        <v>0</v>
      </c>
      <c r="W265" s="268">
        <v>0</v>
      </c>
      <c r="X265" s="295">
        <v>0</v>
      </c>
      <c r="Y265" s="271">
        <v>0</v>
      </c>
      <c r="Z265" s="333">
        <v>0</v>
      </c>
      <c r="AA265" s="333">
        <v>0</v>
      </c>
      <c r="AB265" s="333">
        <v>0</v>
      </c>
      <c r="AC265" s="334">
        <v>0</v>
      </c>
      <c r="AD265" s="268">
        <v>0</v>
      </c>
      <c r="AE265" s="295">
        <v>0</v>
      </c>
    </row>
    <row r="266" spans="1:31">
      <c r="A266" s="315" t="s">
        <v>400</v>
      </c>
      <c r="B266" s="339" t="s">
        <v>3318</v>
      </c>
      <c r="C266" s="293" t="s">
        <v>482</v>
      </c>
      <c r="D266" s="339" t="s">
        <v>483</v>
      </c>
      <c r="E266" s="266">
        <v>128</v>
      </c>
      <c r="F266" s="266">
        <v>128</v>
      </c>
      <c r="G266" s="264">
        <v>135</v>
      </c>
      <c r="H266" s="264">
        <v>135</v>
      </c>
      <c r="I266" s="264">
        <v>130</v>
      </c>
      <c r="J266" s="264">
        <v>130</v>
      </c>
      <c r="K266" s="294">
        <v>0.9</v>
      </c>
      <c r="L266" s="267">
        <v>1</v>
      </c>
      <c r="M266" s="267">
        <v>1</v>
      </c>
      <c r="N266" s="267">
        <v>1</v>
      </c>
      <c r="O266" s="332">
        <v>128</v>
      </c>
      <c r="P266" s="266">
        <v>123</v>
      </c>
      <c r="Q266" s="266">
        <v>123</v>
      </c>
      <c r="R266" s="264">
        <v>131</v>
      </c>
      <c r="S266" s="264">
        <v>127</v>
      </c>
      <c r="T266" s="267">
        <v>0.9609375</v>
      </c>
      <c r="U266" s="267">
        <v>0.9609375</v>
      </c>
      <c r="V266" s="268">
        <v>0.97037037037037</v>
      </c>
      <c r="W266" s="268">
        <v>0.976923076923077</v>
      </c>
      <c r="X266" s="295">
        <v>-0.00943287037037033</v>
      </c>
      <c r="Y266" s="271">
        <v>893</v>
      </c>
      <c r="Z266" s="333">
        <v>865</v>
      </c>
      <c r="AA266" s="333">
        <v>855</v>
      </c>
      <c r="AB266" s="333">
        <v>829</v>
      </c>
      <c r="AC266" s="334">
        <v>0.968645016797312</v>
      </c>
      <c r="AD266" s="268">
        <v>0.969590643274854</v>
      </c>
      <c r="AE266" s="295">
        <v>-0.000945626477541373</v>
      </c>
    </row>
    <row r="267" spans="1:31">
      <c r="A267" s="315" t="s">
        <v>400</v>
      </c>
      <c r="B267" s="339" t="s">
        <v>3319</v>
      </c>
      <c r="C267" s="293" t="s">
        <v>484</v>
      </c>
      <c r="D267" s="339" t="s">
        <v>485</v>
      </c>
      <c r="E267" s="266">
        <v>112</v>
      </c>
      <c r="F267" s="266">
        <v>110</v>
      </c>
      <c r="G267" s="264">
        <v>114</v>
      </c>
      <c r="H267" s="264">
        <v>110</v>
      </c>
      <c r="I267" s="264">
        <v>117</v>
      </c>
      <c r="J267" s="264">
        <v>111</v>
      </c>
      <c r="K267" s="294">
        <v>0.9</v>
      </c>
      <c r="L267" s="267">
        <v>0.982142857142857</v>
      </c>
      <c r="M267" s="267">
        <v>0.964912280701754</v>
      </c>
      <c r="N267" s="267">
        <v>0.948717948717949</v>
      </c>
      <c r="O267" s="332">
        <v>112</v>
      </c>
      <c r="P267" s="266">
        <v>107</v>
      </c>
      <c r="Q267" s="266">
        <v>107</v>
      </c>
      <c r="R267" s="264">
        <v>107</v>
      </c>
      <c r="S267" s="264">
        <v>110</v>
      </c>
      <c r="T267" s="267">
        <v>0.955357142857143</v>
      </c>
      <c r="U267" s="267">
        <v>0.955357142857143</v>
      </c>
      <c r="V267" s="268">
        <v>0.93859649122807</v>
      </c>
      <c r="W267" s="268">
        <v>0.94017094017094</v>
      </c>
      <c r="X267" s="295">
        <v>0.0167606516290727</v>
      </c>
      <c r="Y267" s="271">
        <v>752</v>
      </c>
      <c r="Z267" s="333">
        <v>703</v>
      </c>
      <c r="AA267" s="333">
        <v>747</v>
      </c>
      <c r="AB267" s="333">
        <v>691</v>
      </c>
      <c r="AC267" s="334">
        <v>0.934840425531915</v>
      </c>
      <c r="AD267" s="268">
        <v>0.925033467202142</v>
      </c>
      <c r="AE267" s="295">
        <v>0.00980695832977307</v>
      </c>
    </row>
    <row r="268" spans="1:31">
      <c r="A268" s="315" t="s">
        <v>400</v>
      </c>
      <c r="B268" s="339" t="s">
        <v>3314</v>
      </c>
      <c r="C268" s="293" t="s">
        <v>486</v>
      </c>
      <c r="D268" s="339" t="s">
        <v>487</v>
      </c>
      <c r="E268" s="266">
        <v>96</v>
      </c>
      <c r="F268" s="266">
        <v>96</v>
      </c>
      <c r="G268" s="264">
        <v>101</v>
      </c>
      <c r="H268" s="264">
        <v>101</v>
      </c>
      <c r="I268" s="264">
        <v>94</v>
      </c>
      <c r="J268" s="264">
        <v>93</v>
      </c>
      <c r="K268" s="294">
        <v>0.9</v>
      </c>
      <c r="L268" s="267">
        <v>1</v>
      </c>
      <c r="M268" s="267">
        <v>1</v>
      </c>
      <c r="N268" s="267">
        <v>0.98936170212766</v>
      </c>
      <c r="O268" s="332">
        <v>96</v>
      </c>
      <c r="P268" s="266">
        <v>94</v>
      </c>
      <c r="Q268" s="266">
        <v>94</v>
      </c>
      <c r="R268" s="264">
        <v>100</v>
      </c>
      <c r="S268" s="264">
        <v>92</v>
      </c>
      <c r="T268" s="267">
        <v>0.979166666666667</v>
      </c>
      <c r="U268" s="267">
        <v>0.979166666666667</v>
      </c>
      <c r="V268" s="268">
        <v>0.99009900990099</v>
      </c>
      <c r="W268" s="268">
        <v>0.978723404255319</v>
      </c>
      <c r="X268" s="295">
        <v>-0.0109323432343235</v>
      </c>
      <c r="Y268" s="271">
        <v>646</v>
      </c>
      <c r="Z268" s="333">
        <v>636</v>
      </c>
      <c r="AA268" s="333">
        <v>632</v>
      </c>
      <c r="AB268" s="333">
        <v>621</v>
      </c>
      <c r="AC268" s="334">
        <v>0.984520123839009</v>
      </c>
      <c r="AD268" s="268">
        <v>0.982594936708861</v>
      </c>
      <c r="AE268" s="295">
        <v>0.00192518713014855</v>
      </c>
    </row>
    <row r="269" spans="1:31">
      <c r="A269" s="315" t="s">
        <v>400</v>
      </c>
      <c r="B269" s="339" t="s">
        <v>3319</v>
      </c>
      <c r="C269" s="293" t="s">
        <v>488</v>
      </c>
      <c r="D269" s="339" t="s">
        <v>489</v>
      </c>
      <c r="E269" s="266">
        <v>136</v>
      </c>
      <c r="F269" s="266">
        <v>131</v>
      </c>
      <c r="G269" s="264">
        <v>142</v>
      </c>
      <c r="H269" s="264">
        <v>128</v>
      </c>
      <c r="I269" s="264">
        <v>131</v>
      </c>
      <c r="J269" s="264">
        <v>119</v>
      </c>
      <c r="K269" s="294">
        <v>0.9</v>
      </c>
      <c r="L269" s="267">
        <v>0.963235294117647</v>
      </c>
      <c r="M269" s="267">
        <v>0.901408450704225</v>
      </c>
      <c r="N269" s="267">
        <v>0.908396946564885</v>
      </c>
      <c r="O269" s="332">
        <v>136</v>
      </c>
      <c r="P269" s="266">
        <v>115</v>
      </c>
      <c r="Q269" s="266">
        <v>115</v>
      </c>
      <c r="R269" s="264">
        <v>123</v>
      </c>
      <c r="S269" s="264">
        <v>116</v>
      </c>
      <c r="T269" s="267">
        <v>0.845588235294118</v>
      </c>
      <c r="U269" s="267">
        <v>0.845588235294118</v>
      </c>
      <c r="V269" s="268">
        <v>0.866197183098592</v>
      </c>
      <c r="W269" s="268">
        <v>0.885496183206107</v>
      </c>
      <c r="X269" s="295">
        <v>-0.0206089478044739</v>
      </c>
      <c r="Y269" s="271">
        <v>901</v>
      </c>
      <c r="Z269" s="333">
        <v>801</v>
      </c>
      <c r="AA269" s="333">
        <v>904</v>
      </c>
      <c r="AB269" s="333">
        <v>815</v>
      </c>
      <c r="AC269" s="334">
        <v>0.889012208657048</v>
      </c>
      <c r="AD269" s="268">
        <v>0.901548672566372</v>
      </c>
      <c r="AE269" s="295">
        <v>-0.0125364639093239</v>
      </c>
    </row>
    <row r="270" spans="1:31">
      <c r="A270" s="315" t="s">
        <v>400</v>
      </c>
      <c r="B270" s="339" t="s">
        <v>3317</v>
      </c>
      <c r="C270" s="293" t="s">
        <v>490</v>
      </c>
      <c r="D270" s="339" t="s">
        <v>491</v>
      </c>
      <c r="E270" s="266">
        <v>58</v>
      </c>
      <c r="F270" s="266">
        <v>57</v>
      </c>
      <c r="G270" s="264">
        <v>61</v>
      </c>
      <c r="H270" s="264">
        <v>61</v>
      </c>
      <c r="I270" s="264">
        <v>55</v>
      </c>
      <c r="J270" s="264">
        <v>54</v>
      </c>
      <c r="K270" s="294">
        <v>0.9</v>
      </c>
      <c r="L270" s="267">
        <v>0.982758620689655</v>
      </c>
      <c r="M270" s="267">
        <v>1</v>
      </c>
      <c r="N270" s="267">
        <v>0.981818181818182</v>
      </c>
      <c r="O270" s="332">
        <v>58</v>
      </c>
      <c r="P270" s="266">
        <v>55</v>
      </c>
      <c r="Q270" s="266">
        <v>55</v>
      </c>
      <c r="R270" s="264">
        <v>60</v>
      </c>
      <c r="S270" s="264">
        <v>51</v>
      </c>
      <c r="T270" s="267">
        <v>0.948275862068966</v>
      </c>
      <c r="U270" s="267">
        <v>0.948275862068966</v>
      </c>
      <c r="V270" s="268">
        <v>0.983606557377049</v>
      </c>
      <c r="W270" s="268">
        <v>0.927272727272727</v>
      </c>
      <c r="X270" s="295">
        <v>-0.0353306953080836</v>
      </c>
      <c r="Y270" s="271">
        <v>395</v>
      </c>
      <c r="Z270" s="333">
        <v>373</v>
      </c>
      <c r="AA270" s="333">
        <v>395</v>
      </c>
      <c r="AB270" s="333">
        <v>380</v>
      </c>
      <c r="AC270" s="334">
        <v>0.944303797468354</v>
      </c>
      <c r="AD270" s="268">
        <v>0.962025316455696</v>
      </c>
      <c r="AE270" s="295">
        <v>-0.0177215189873418</v>
      </c>
    </row>
    <row r="271" spans="1:31">
      <c r="A271" s="315" t="s">
        <v>400</v>
      </c>
      <c r="B271" s="339" t="s">
        <v>3319</v>
      </c>
      <c r="C271" s="293" t="s">
        <v>492</v>
      </c>
      <c r="D271" s="339" t="s">
        <v>493</v>
      </c>
      <c r="E271" s="266">
        <v>92</v>
      </c>
      <c r="F271" s="266">
        <v>90</v>
      </c>
      <c r="G271" s="264">
        <v>97</v>
      </c>
      <c r="H271" s="264">
        <v>97</v>
      </c>
      <c r="I271" s="264">
        <v>89</v>
      </c>
      <c r="J271" s="264">
        <v>89</v>
      </c>
      <c r="K271" s="294">
        <v>0.9</v>
      </c>
      <c r="L271" s="267">
        <v>0.978260869565217</v>
      </c>
      <c r="M271" s="267">
        <v>1</v>
      </c>
      <c r="N271" s="267">
        <v>1</v>
      </c>
      <c r="O271" s="332">
        <v>92</v>
      </c>
      <c r="P271" s="266">
        <v>81</v>
      </c>
      <c r="Q271" s="266">
        <v>81</v>
      </c>
      <c r="R271" s="264">
        <v>89</v>
      </c>
      <c r="S271" s="264">
        <v>85</v>
      </c>
      <c r="T271" s="267">
        <v>0.880434782608696</v>
      </c>
      <c r="U271" s="267">
        <v>0.880434782608696</v>
      </c>
      <c r="V271" s="268">
        <v>0.917525773195876</v>
      </c>
      <c r="W271" s="268">
        <v>0.955056179775281</v>
      </c>
      <c r="X271" s="295">
        <v>-0.0370909905871806</v>
      </c>
      <c r="Y271" s="271">
        <v>611</v>
      </c>
      <c r="Z271" s="333">
        <v>574</v>
      </c>
      <c r="AA271" s="333">
        <v>626</v>
      </c>
      <c r="AB271" s="333">
        <v>603</v>
      </c>
      <c r="AC271" s="334">
        <v>0.939443535188216</v>
      </c>
      <c r="AD271" s="268">
        <v>0.963258785942492</v>
      </c>
      <c r="AE271" s="295">
        <v>-0.023815250754276</v>
      </c>
    </row>
    <row r="272" spans="1:31">
      <c r="A272" s="315" t="s">
        <v>400</v>
      </c>
      <c r="B272" s="339" t="s">
        <v>3314</v>
      </c>
      <c r="C272" s="293" t="s">
        <v>494</v>
      </c>
      <c r="D272" s="339" t="s">
        <v>495</v>
      </c>
      <c r="E272" s="266">
        <v>65</v>
      </c>
      <c r="F272" s="266">
        <v>65</v>
      </c>
      <c r="G272" s="264">
        <v>65</v>
      </c>
      <c r="H272" s="264">
        <v>61</v>
      </c>
      <c r="I272" s="264">
        <v>58</v>
      </c>
      <c r="J272" s="264">
        <v>54</v>
      </c>
      <c r="K272" s="294">
        <v>0.9</v>
      </c>
      <c r="L272" s="267">
        <v>1</v>
      </c>
      <c r="M272" s="267">
        <v>0.938461538461538</v>
      </c>
      <c r="N272" s="267">
        <v>0.931034482758621</v>
      </c>
      <c r="O272" s="332">
        <v>65</v>
      </c>
      <c r="P272" s="266">
        <v>65</v>
      </c>
      <c r="Q272" s="266">
        <v>65</v>
      </c>
      <c r="R272" s="264">
        <v>61</v>
      </c>
      <c r="S272" s="264">
        <v>54</v>
      </c>
      <c r="T272" s="267">
        <v>1</v>
      </c>
      <c r="U272" s="267">
        <v>1</v>
      </c>
      <c r="V272" s="268">
        <v>0.938461538461538</v>
      </c>
      <c r="W272" s="268">
        <v>0.931034482758621</v>
      </c>
      <c r="X272" s="295">
        <v>0.0615384615384615</v>
      </c>
      <c r="Y272" s="271">
        <v>416</v>
      </c>
      <c r="Z272" s="333">
        <v>392</v>
      </c>
      <c r="AA272" s="333">
        <v>405</v>
      </c>
      <c r="AB272" s="333">
        <v>376</v>
      </c>
      <c r="AC272" s="334">
        <v>0.942307692307692</v>
      </c>
      <c r="AD272" s="268">
        <v>0.928395061728395</v>
      </c>
      <c r="AE272" s="295">
        <v>0.0139126305792973</v>
      </c>
    </row>
    <row r="273" spans="1:31">
      <c r="A273" s="315" t="s">
        <v>400</v>
      </c>
      <c r="B273" s="339" t="s">
        <v>3318</v>
      </c>
      <c r="C273" s="293" t="s">
        <v>496</v>
      </c>
      <c r="D273" s="339" t="s">
        <v>497</v>
      </c>
      <c r="E273" s="266">
        <v>50</v>
      </c>
      <c r="F273" s="266">
        <v>50</v>
      </c>
      <c r="G273" s="264">
        <v>52</v>
      </c>
      <c r="H273" s="264">
        <v>52</v>
      </c>
      <c r="I273" s="264">
        <v>46</v>
      </c>
      <c r="J273" s="264">
        <v>46</v>
      </c>
      <c r="K273" s="294">
        <v>0.9</v>
      </c>
      <c r="L273" s="267">
        <v>1</v>
      </c>
      <c r="M273" s="267">
        <v>1</v>
      </c>
      <c r="N273" s="267">
        <v>1</v>
      </c>
      <c r="O273" s="332">
        <v>50</v>
      </c>
      <c r="P273" s="266">
        <v>46</v>
      </c>
      <c r="Q273" s="266">
        <v>46</v>
      </c>
      <c r="R273" s="264">
        <v>50</v>
      </c>
      <c r="S273" s="264">
        <v>45</v>
      </c>
      <c r="T273" s="267">
        <v>0.92</v>
      </c>
      <c r="U273" s="267">
        <v>0.92</v>
      </c>
      <c r="V273" s="268">
        <v>0.961538461538462</v>
      </c>
      <c r="W273" s="268">
        <v>0.978260869565217</v>
      </c>
      <c r="X273" s="295">
        <v>-0.0415384615384615</v>
      </c>
      <c r="Y273" s="271">
        <v>334</v>
      </c>
      <c r="Z273" s="333">
        <v>326</v>
      </c>
      <c r="AA273" s="333">
        <v>345</v>
      </c>
      <c r="AB273" s="333">
        <v>334</v>
      </c>
      <c r="AC273" s="334">
        <v>0.976047904191617</v>
      </c>
      <c r="AD273" s="268">
        <v>0.968115942028986</v>
      </c>
      <c r="AE273" s="295">
        <v>0.00793196216263126</v>
      </c>
    </row>
    <row r="274" spans="1:31">
      <c r="A274" s="315" t="s">
        <v>498</v>
      </c>
      <c r="B274" s="339" t="s">
        <v>3320</v>
      </c>
      <c r="C274" s="293" t="s">
        <v>500</v>
      </c>
      <c r="D274" s="339" t="s">
        <v>500</v>
      </c>
      <c r="E274" s="266">
        <v>92</v>
      </c>
      <c r="F274" s="266">
        <v>92</v>
      </c>
      <c r="G274" s="264">
        <v>93</v>
      </c>
      <c r="H274" s="264">
        <v>92</v>
      </c>
      <c r="I274" s="264">
        <v>93</v>
      </c>
      <c r="J274" s="264">
        <v>92</v>
      </c>
      <c r="K274" s="294">
        <v>0.9</v>
      </c>
      <c r="L274" s="267">
        <v>1</v>
      </c>
      <c r="M274" s="267">
        <v>0.989247311827957</v>
      </c>
      <c r="N274" s="267">
        <v>0.989247311827957</v>
      </c>
      <c r="O274" s="332">
        <v>92</v>
      </c>
      <c r="P274" s="266">
        <v>90</v>
      </c>
      <c r="Q274" s="266">
        <v>90</v>
      </c>
      <c r="R274" s="264">
        <v>91</v>
      </c>
      <c r="S274" s="264">
        <v>91</v>
      </c>
      <c r="T274" s="267">
        <v>0.978260869565217</v>
      </c>
      <c r="U274" s="267">
        <v>0.978260869565217</v>
      </c>
      <c r="V274" s="268">
        <v>0.978494623655914</v>
      </c>
      <c r="W274" s="268">
        <v>0.978494623655914</v>
      </c>
      <c r="X274" s="295">
        <v>-0.000233754090696592</v>
      </c>
      <c r="Y274" s="271">
        <v>616</v>
      </c>
      <c r="Z274" s="333">
        <v>604</v>
      </c>
      <c r="AA274" s="333">
        <v>618</v>
      </c>
      <c r="AB274" s="333">
        <v>608</v>
      </c>
      <c r="AC274" s="334">
        <v>0.980519480519481</v>
      </c>
      <c r="AD274" s="268">
        <v>0.983818770226537</v>
      </c>
      <c r="AE274" s="295">
        <v>-0.00329928970705662</v>
      </c>
    </row>
    <row r="275" spans="1:31">
      <c r="A275" s="315" t="s">
        <v>498</v>
      </c>
      <c r="B275" s="339" t="s">
        <v>3320</v>
      </c>
      <c r="C275" s="293" t="s">
        <v>501</v>
      </c>
      <c r="D275" s="339" t="s">
        <v>502</v>
      </c>
      <c r="E275" s="266">
        <v>63</v>
      </c>
      <c r="F275" s="266">
        <v>63</v>
      </c>
      <c r="G275" s="264">
        <v>64</v>
      </c>
      <c r="H275" s="264">
        <v>64</v>
      </c>
      <c r="I275" s="264">
        <v>61</v>
      </c>
      <c r="J275" s="264">
        <v>61</v>
      </c>
      <c r="K275" s="294">
        <v>0.9</v>
      </c>
      <c r="L275" s="267">
        <v>1</v>
      </c>
      <c r="M275" s="267">
        <v>1</v>
      </c>
      <c r="N275" s="267">
        <v>1</v>
      </c>
      <c r="O275" s="332">
        <v>63</v>
      </c>
      <c r="P275" s="266">
        <v>61</v>
      </c>
      <c r="Q275" s="266">
        <v>61</v>
      </c>
      <c r="R275" s="264">
        <v>55</v>
      </c>
      <c r="S275" s="264">
        <v>51</v>
      </c>
      <c r="T275" s="267">
        <v>0.968253968253968</v>
      </c>
      <c r="U275" s="267">
        <v>0.968253968253968</v>
      </c>
      <c r="V275" s="268">
        <v>0.859375</v>
      </c>
      <c r="W275" s="268">
        <v>0.836065573770492</v>
      </c>
      <c r="X275" s="295">
        <v>0.108878968253968</v>
      </c>
      <c r="Y275" s="271">
        <v>421</v>
      </c>
      <c r="Z275" s="333">
        <v>372</v>
      </c>
      <c r="AA275" s="333">
        <v>424</v>
      </c>
      <c r="AB275" s="333">
        <v>360</v>
      </c>
      <c r="AC275" s="334">
        <v>0.883610451306413</v>
      </c>
      <c r="AD275" s="268">
        <v>0.849056603773585</v>
      </c>
      <c r="AE275" s="295">
        <v>0.0345538475328283</v>
      </c>
    </row>
    <row r="276" spans="1:31">
      <c r="A276" s="315" t="s">
        <v>498</v>
      </c>
      <c r="B276" s="339" t="s">
        <v>3320</v>
      </c>
      <c r="C276" s="293" t="s">
        <v>503</v>
      </c>
      <c r="D276" s="339" t="s">
        <v>504</v>
      </c>
      <c r="E276" s="266">
        <v>83</v>
      </c>
      <c r="F276" s="266">
        <v>82</v>
      </c>
      <c r="G276" s="264">
        <v>85</v>
      </c>
      <c r="H276" s="264">
        <v>85</v>
      </c>
      <c r="I276" s="264">
        <v>82</v>
      </c>
      <c r="J276" s="264">
        <v>82</v>
      </c>
      <c r="K276" s="294">
        <v>0.9</v>
      </c>
      <c r="L276" s="267">
        <v>0.987951807228916</v>
      </c>
      <c r="M276" s="267">
        <v>1</v>
      </c>
      <c r="N276" s="267">
        <v>1</v>
      </c>
      <c r="O276" s="332">
        <v>83</v>
      </c>
      <c r="P276" s="266">
        <v>78</v>
      </c>
      <c r="Q276" s="266">
        <v>78</v>
      </c>
      <c r="R276" s="264">
        <v>84</v>
      </c>
      <c r="S276" s="264">
        <v>78</v>
      </c>
      <c r="T276" s="267">
        <v>0.939759036144578</v>
      </c>
      <c r="U276" s="267">
        <v>0.939759036144578</v>
      </c>
      <c r="V276" s="268">
        <v>0.988235294117647</v>
      </c>
      <c r="W276" s="268">
        <v>0.951219512195122</v>
      </c>
      <c r="X276" s="295">
        <v>-0.0484762579730688</v>
      </c>
      <c r="Y276" s="271">
        <v>571</v>
      </c>
      <c r="Z276" s="333">
        <v>547</v>
      </c>
      <c r="AA276" s="333">
        <v>566</v>
      </c>
      <c r="AB276" s="333">
        <v>552</v>
      </c>
      <c r="AC276" s="334">
        <v>0.957968476357268</v>
      </c>
      <c r="AD276" s="268">
        <v>0.975265017667845</v>
      </c>
      <c r="AE276" s="295">
        <v>-0.0172965413105766</v>
      </c>
    </row>
    <row r="277" spans="1:31">
      <c r="A277" s="315" t="s">
        <v>498</v>
      </c>
      <c r="B277" s="339" t="s">
        <v>3320</v>
      </c>
      <c r="C277" s="293" t="s">
        <v>505</v>
      </c>
      <c r="D277" s="339" t="s">
        <v>506</v>
      </c>
      <c r="E277" s="266">
        <v>136</v>
      </c>
      <c r="F277" s="266">
        <v>136</v>
      </c>
      <c r="G277" s="264">
        <v>148</v>
      </c>
      <c r="H277" s="264">
        <v>148</v>
      </c>
      <c r="I277" s="264">
        <v>140</v>
      </c>
      <c r="J277" s="264">
        <v>140</v>
      </c>
      <c r="K277" s="294">
        <v>0.9</v>
      </c>
      <c r="L277" s="267">
        <v>1</v>
      </c>
      <c r="M277" s="267">
        <v>1</v>
      </c>
      <c r="N277" s="267">
        <v>1</v>
      </c>
      <c r="O277" s="332">
        <v>136</v>
      </c>
      <c r="P277" s="266">
        <v>131</v>
      </c>
      <c r="Q277" s="266">
        <v>131</v>
      </c>
      <c r="R277" s="264">
        <v>144</v>
      </c>
      <c r="S277" s="264">
        <v>135</v>
      </c>
      <c r="T277" s="267">
        <v>0.963235294117647</v>
      </c>
      <c r="U277" s="267">
        <v>0.963235294117647</v>
      </c>
      <c r="V277" s="268">
        <v>0.972972972972973</v>
      </c>
      <c r="W277" s="268">
        <v>0.964285714285714</v>
      </c>
      <c r="X277" s="295">
        <v>-0.00973767885532595</v>
      </c>
      <c r="Y277" s="271">
        <v>924</v>
      </c>
      <c r="Z277" s="333">
        <v>905</v>
      </c>
      <c r="AA277" s="333">
        <v>915</v>
      </c>
      <c r="AB277" s="333">
        <v>899</v>
      </c>
      <c r="AC277" s="334">
        <v>0.979437229437229</v>
      </c>
      <c r="AD277" s="268">
        <v>0.982513661202186</v>
      </c>
      <c r="AE277" s="295">
        <v>-0.00307643176495631</v>
      </c>
    </row>
    <row r="278" spans="1:31">
      <c r="A278" s="315" t="s">
        <v>498</v>
      </c>
      <c r="B278" s="339" t="s">
        <v>3320</v>
      </c>
      <c r="C278" s="293" t="s">
        <v>507</v>
      </c>
      <c r="D278" s="339" t="s">
        <v>508</v>
      </c>
      <c r="E278" s="266">
        <v>108</v>
      </c>
      <c r="F278" s="266">
        <v>108</v>
      </c>
      <c r="G278" s="264">
        <v>112</v>
      </c>
      <c r="H278" s="264">
        <v>112</v>
      </c>
      <c r="I278" s="264">
        <v>109</v>
      </c>
      <c r="J278" s="264">
        <v>109</v>
      </c>
      <c r="K278" s="294">
        <v>0.9</v>
      </c>
      <c r="L278" s="267">
        <v>1</v>
      </c>
      <c r="M278" s="267">
        <v>1</v>
      </c>
      <c r="N278" s="267">
        <v>1</v>
      </c>
      <c r="O278" s="332">
        <v>108</v>
      </c>
      <c r="P278" s="266">
        <v>105</v>
      </c>
      <c r="Q278" s="266">
        <v>105</v>
      </c>
      <c r="R278" s="264">
        <v>111</v>
      </c>
      <c r="S278" s="264">
        <v>107</v>
      </c>
      <c r="T278" s="267">
        <v>0.972222222222222</v>
      </c>
      <c r="U278" s="267">
        <v>0.972222222222222</v>
      </c>
      <c r="V278" s="268">
        <v>0.991071428571429</v>
      </c>
      <c r="W278" s="268">
        <v>0.981651376146789</v>
      </c>
      <c r="X278" s="295">
        <v>-0.0188492063492064</v>
      </c>
      <c r="Y278" s="271">
        <v>732</v>
      </c>
      <c r="Z278" s="333">
        <v>723</v>
      </c>
      <c r="AA278" s="333">
        <v>711</v>
      </c>
      <c r="AB278" s="333">
        <v>702</v>
      </c>
      <c r="AC278" s="334">
        <v>0.987704918032787</v>
      </c>
      <c r="AD278" s="268">
        <v>0.987341772151899</v>
      </c>
      <c r="AE278" s="295">
        <v>0.000363145880888149</v>
      </c>
    </row>
    <row r="279" spans="1:31">
      <c r="A279" s="315" t="s">
        <v>498</v>
      </c>
      <c r="B279" s="339" t="s">
        <v>3320</v>
      </c>
      <c r="C279" s="293" t="s">
        <v>509</v>
      </c>
      <c r="D279" s="339" t="s">
        <v>510</v>
      </c>
      <c r="E279" s="266">
        <v>99</v>
      </c>
      <c r="F279" s="266">
        <v>98</v>
      </c>
      <c r="G279" s="264">
        <v>109</v>
      </c>
      <c r="H279" s="264">
        <v>108</v>
      </c>
      <c r="I279" s="264">
        <v>100</v>
      </c>
      <c r="J279" s="264">
        <v>99</v>
      </c>
      <c r="K279" s="294">
        <v>0.9</v>
      </c>
      <c r="L279" s="267">
        <v>0.98989898989899</v>
      </c>
      <c r="M279" s="267">
        <v>0.990825688073395</v>
      </c>
      <c r="N279" s="267">
        <v>0.99</v>
      </c>
      <c r="O279" s="332">
        <v>99</v>
      </c>
      <c r="P279" s="266">
        <v>95</v>
      </c>
      <c r="Q279" s="266">
        <v>95</v>
      </c>
      <c r="R279" s="264">
        <v>104</v>
      </c>
      <c r="S279" s="264">
        <v>97</v>
      </c>
      <c r="T279" s="267">
        <v>0.95959595959596</v>
      </c>
      <c r="U279" s="267">
        <v>0.95959595959596</v>
      </c>
      <c r="V279" s="268">
        <v>0.954128440366973</v>
      </c>
      <c r="W279" s="268">
        <v>0.97</v>
      </c>
      <c r="X279" s="295">
        <v>0.00546751922898703</v>
      </c>
      <c r="Y279" s="271">
        <v>670</v>
      </c>
      <c r="Z279" s="333">
        <v>633</v>
      </c>
      <c r="AA279" s="333">
        <v>672</v>
      </c>
      <c r="AB279" s="333">
        <v>638</v>
      </c>
      <c r="AC279" s="334">
        <v>0.944776119402985</v>
      </c>
      <c r="AD279" s="268">
        <v>0.949404761904762</v>
      </c>
      <c r="AE279" s="295">
        <v>-0.00462864250177675</v>
      </c>
    </row>
    <row r="280" spans="1:31">
      <c r="A280" s="315" t="s">
        <v>498</v>
      </c>
      <c r="B280" s="339" t="s">
        <v>3320</v>
      </c>
      <c r="C280" s="293" t="s">
        <v>511</v>
      </c>
      <c r="D280" s="339" t="s">
        <v>512</v>
      </c>
      <c r="E280" s="266">
        <v>103</v>
      </c>
      <c r="F280" s="266">
        <v>103</v>
      </c>
      <c r="G280" s="264">
        <v>109</v>
      </c>
      <c r="H280" s="264">
        <v>108</v>
      </c>
      <c r="I280" s="264">
        <v>108</v>
      </c>
      <c r="J280" s="264">
        <v>107</v>
      </c>
      <c r="K280" s="294">
        <v>0.9</v>
      </c>
      <c r="L280" s="267">
        <v>1</v>
      </c>
      <c r="M280" s="267">
        <v>0.990825688073395</v>
      </c>
      <c r="N280" s="267">
        <v>0.990740740740741</v>
      </c>
      <c r="O280" s="332">
        <v>103</v>
      </c>
      <c r="P280" s="266">
        <v>98</v>
      </c>
      <c r="Q280" s="266">
        <v>98</v>
      </c>
      <c r="R280" s="264">
        <v>104</v>
      </c>
      <c r="S280" s="264">
        <v>103</v>
      </c>
      <c r="T280" s="267">
        <v>0.951456310679612</v>
      </c>
      <c r="U280" s="267">
        <v>0.951456310679612</v>
      </c>
      <c r="V280" s="268">
        <v>0.954128440366973</v>
      </c>
      <c r="W280" s="268">
        <v>0.953703703703704</v>
      </c>
      <c r="X280" s="295">
        <v>-0.00267212968736086</v>
      </c>
      <c r="Y280" s="271">
        <v>713</v>
      </c>
      <c r="Z280" s="333">
        <v>669</v>
      </c>
      <c r="AA280" s="333">
        <v>697</v>
      </c>
      <c r="AB280" s="333">
        <v>660</v>
      </c>
      <c r="AC280" s="334">
        <v>0.938288920056101</v>
      </c>
      <c r="AD280" s="268">
        <v>0.946915351506456</v>
      </c>
      <c r="AE280" s="295">
        <v>-0.00862643145035524</v>
      </c>
    </row>
    <row r="281" spans="1:31">
      <c r="A281" s="315" t="s">
        <v>498</v>
      </c>
      <c r="B281" s="339" t="s">
        <v>3320</v>
      </c>
      <c r="C281" s="293" t="s">
        <v>513</v>
      </c>
      <c r="D281" s="339" t="s">
        <v>514</v>
      </c>
      <c r="E281" s="266">
        <v>95</v>
      </c>
      <c r="F281" s="266">
        <v>95</v>
      </c>
      <c r="G281" s="264">
        <v>106</v>
      </c>
      <c r="H281" s="264">
        <v>100</v>
      </c>
      <c r="I281" s="264">
        <v>103</v>
      </c>
      <c r="J281" s="264">
        <v>100</v>
      </c>
      <c r="K281" s="294">
        <v>0.9</v>
      </c>
      <c r="L281" s="267">
        <v>1</v>
      </c>
      <c r="M281" s="267">
        <v>0.943396226415094</v>
      </c>
      <c r="N281" s="267">
        <v>0.970873786407767</v>
      </c>
      <c r="O281" s="332">
        <v>95</v>
      </c>
      <c r="P281" s="266">
        <v>94</v>
      </c>
      <c r="Q281" s="266">
        <v>94</v>
      </c>
      <c r="R281" s="264">
        <v>94</v>
      </c>
      <c r="S281" s="264">
        <v>91</v>
      </c>
      <c r="T281" s="267">
        <v>0.989473684210526</v>
      </c>
      <c r="U281" s="267">
        <v>0.989473684210526</v>
      </c>
      <c r="V281" s="268">
        <v>0.886792452830189</v>
      </c>
      <c r="W281" s="268">
        <v>0.883495145631068</v>
      </c>
      <c r="X281" s="295">
        <v>0.102681231380338</v>
      </c>
      <c r="Y281" s="271">
        <v>672</v>
      </c>
      <c r="Z281" s="333">
        <v>628</v>
      </c>
      <c r="AA281" s="333">
        <v>644</v>
      </c>
      <c r="AB281" s="333">
        <v>616</v>
      </c>
      <c r="AC281" s="334">
        <v>0.93452380952381</v>
      </c>
      <c r="AD281" s="268">
        <v>0.956521739130435</v>
      </c>
      <c r="AE281" s="295">
        <v>-0.0219979296066253</v>
      </c>
    </row>
    <row r="282" spans="1:31">
      <c r="A282" s="315" t="s">
        <v>498</v>
      </c>
      <c r="B282" s="339" t="s">
        <v>3320</v>
      </c>
      <c r="C282" s="293" t="s">
        <v>515</v>
      </c>
      <c r="D282" s="339" t="s">
        <v>516</v>
      </c>
      <c r="E282" s="266">
        <v>0</v>
      </c>
      <c r="F282" s="266">
        <v>0</v>
      </c>
      <c r="G282" s="264">
        <v>0</v>
      </c>
      <c r="H282" s="264">
        <v>0</v>
      </c>
      <c r="I282" s="264">
        <v>0</v>
      </c>
      <c r="J282" s="264">
        <v>0</v>
      </c>
      <c r="K282" s="294">
        <v>0.9</v>
      </c>
      <c r="L282" s="267">
        <v>0</v>
      </c>
      <c r="M282" s="267">
        <v>0</v>
      </c>
      <c r="N282" s="267">
        <v>0</v>
      </c>
      <c r="O282" s="332">
        <v>0</v>
      </c>
      <c r="P282" s="266">
        <v>0</v>
      </c>
      <c r="Q282" s="266">
        <v>0</v>
      </c>
      <c r="R282" s="264">
        <v>0</v>
      </c>
      <c r="S282" s="264">
        <v>0</v>
      </c>
      <c r="T282" s="267">
        <v>0</v>
      </c>
      <c r="U282" s="267">
        <v>0</v>
      </c>
      <c r="V282" s="268">
        <v>0</v>
      </c>
      <c r="W282" s="268">
        <v>0</v>
      </c>
      <c r="X282" s="295">
        <v>0</v>
      </c>
      <c r="Y282" s="271">
        <v>0</v>
      </c>
      <c r="Z282" s="333">
        <v>0</v>
      </c>
      <c r="AA282" s="333">
        <v>0</v>
      </c>
      <c r="AB282" s="333">
        <v>0</v>
      </c>
      <c r="AC282" s="334">
        <v>0</v>
      </c>
      <c r="AD282" s="268">
        <v>0</v>
      </c>
      <c r="AE282" s="295">
        <v>0</v>
      </c>
    </row>
    <row r="283" spans="1:31">
      <c r="A283" s="315" t="s">
        <v>498</v>
      </c>
      <c r="B283" s="339" t="s">
        <v>3320</v>
      </c>
      <c r="C283" s="293" t="s">
        <v>517</v>
      </c>
      <c r="D283" s="339" t="s">
        <v>518</v>
      </c>
      <c r="E283" s="266">
        <v>15</v>
      </c>
      <c r="F283" s="266">
        <v>14</v>
      </c>
      <c r="G283" s="264">
        <v>17</v>
      </c>
      <c r="H283" s="264">
        <v>16</v>
      </c>
      <c r="I283" s="264">
        <v>16</v>
      </c>
      <c r="J283" s="264">
        <v>14</v>
      </c>
      <c r="K283" s="294">
        <v>0.9</v>
      </c>
      <c r="L283" s="267">
        <v>0.933333333333333</v>
      </c>
      <c r="M283" s="267">
        <v>0.941176470588235</v>
      </c>
      <c r="N283" s="267">
        <v>0.875</v>
      </c>
      <c r="O283" s="332">
        <v>15</v>
      </c>
      <c r="P283" s="266">
        <v>14</v>
      </c>
      <c r="Q283" s="266">
        <v>14</v>
      </c>
      <c r="R283" s="264">
        <v>16</v>
      </c>
      <c r="S283" s="264">
        <v>13</v>
      </c>
      <c r="T283" s="267">
        <v>0.933333333333333</v>
      </c>
      <c r="U283" s="267">
        <v>0.933333333333333</v>
      </c>
      <c r="V283" s="268">
        <v>0.941176470588235</v>
      </c>
      <c r="W283" s="268">
        <v>0.8125</v>
      </c>
      <c r="X283" s="295">
        <v>-0.00784313725490193</v>
      </c>
      <c r="Y283" s="271">
        <v>114</v>
      </c>
      <c r="Z283" s="333">
        <v>102</v>
      </c>
      <c r="AA283" s="333">
        <v>108</v>
      </c>
      <c r="AB283" s="333">
        <v>98</v>
      </c>
      <c r="AC283" s="334">
        <v>0.894736842105263</v>
      </c>
      <c r="AD283" s="268">
        <v>0.907407407407407</v>
      </c>
      <c r="AE283" s="295">
        <v>-0.0126705653021443</v>
      </c>
    </row>
    <row r="284" spans="1:31">
      <c r="A284" s="315" t="s">
        <v>498</v>
      </c>
      <c r="B284" s="339" t="s">
        <v>3320</v>
      </c>
      <c r="C284" s="293" t="s">
        <v>519</v>
      </c>
      <c r="D284" s="339" t="s">
        <v>520</v>
      </c>
      <c r="E284" s="266">
        <v>0</v>
      </c>
      <c r="F284" s="266">
        <v>0</v>
      </c>
      <c r="G284" s="264">
        <v>0</v>
      </c>
      <c r="H284" s="264">
        <v>0</v>
      </c>
      <c r="I284" s="264">
        <v>0</v>
      </c>
      <c r="J284" s="264">
        <v>0</v>
      </c>
      <c r="K284" s="294">
        <v>0.9</v>
      </c>
      <c r="L284" s="267">
        <v>0</v>
      </c>
      <c r="M284" s="267">
        <v>0</v>
      </c>
      <c r="N284" s="267">
        <v>0</v>
      </c>
      <c r="O284" s="332">
        <v>0</v>
      </c>
      <c r="P284" s="266">
        <v>0</v>
      </c>
      <c r="Q284" s="266">
        <v>0</v>
      </c>
      <c r="R284" s="264">
        <v>0</v>
      </c>
      <c r="S284" s="264">
        <v>0</v>
      </c>
      <c r="T284" s="267">
        <v>0</v>
      </c>
      <c r="U284" s="267">
        <v>0</v>
      </c>
      <c r="V284" s="268">
        <v>0</v>
      </c>
      <c r="W284" s="268">
        <v>0</v>
      </c>
      <c r="X284" s="295">
        <v>0</v>
      </c>
      <c r="Y284" s="271">
        <v>0</v>
      </c>
      <c r="Z284" s="333">
        <v>0</v>
      </c>
      <c r="AA284" s="333">
        <v>0</v>
      </c>
      <c r="AB284" s="333">
        <v>0</v>
      </c>
      <c r="AC284" s="334">
        <v>0</v>
      </c>
      <c r="AD284" s="268">
        <v>0</v>
      </c>
      <c r="AE284" s="295">
        <v>0</v>
      </c>
    </row>
    <row r="285" spans="1:31">
      <c r="A285" s="315" t="s">
        <v>498</v>
      </c>
      <c r="B285" s="339" t="s">
        <v>3320</v>
      </c>
      <c r="C285" s="293" t="s">
        <v>521</v>
      </c>
      <c r="D285" s="339" t="s">
        <v>522</v>
      </c>
      <c r="E285" s="266">
        <v>0</v>
      </c>
      <c r="F285" s="266">
        <v>0</v>
      </c>
      <c r="G285" s="264">
        <v>0</v>
      </c>
      <c r="H285" s="264">
        <v>0</v>
      </c>
      <c r="I285" s="264">
        <v>0</v>
      </c>
      <c r="J285" s="264">
        <v>0</v>
      </c>
      <c r="K285" s="294">
        <v>0.9</v>
      </c>
      <c r="L285" s="267">
        <v>0</v>
      </c>
      <c r="M285" s="267">
        <v>0</v>
      </c>
      <c r="N285" s="267">
        <v>0</v>
      </c>
      <c r="O285" s="332">
        <v>0</v>
      </c>
      <c r="P285" s="266">
        <v>0</v>
      </c>
      <c r="Q285" s="266">
        <v>0</v>
      </c>
      <c r="R285" s="264">
        <v>0</v>
      </c>
      <c r="S285" s="264">
        <v>0</v>
      </c>
      <c r="T285" s="267">
        <v>0</v>
      </c>
      <c r="U285" s="267">
        <v>0</v>
      </c>
      <c r="V285" s="268">
        <v>0</v>
      </c>
      <c r="W285" s="268">
        <v>0</v>
      </c>
      <c r="X285" s="295">
        <v>0</v>
      </c>
      <c r="Y285" s="271">
        <v>0</v>
      </c>
      <c r="Z285" s="333">
        <v>0</v>
      </c>
      <c r="AA285" s="333">
        <v>0</v>
      </c>
      <c r="AB285" s="333">
        <v>0</v>
      </c>
      <c r="AC285" s="334">
        <v>0</v>
      </c>
      <c r="AD285" s="268">
        <v>0</v>
      </c>
      <c r="AE285" s="295">
        <v>0</v>
      </c>
    </row>
    <row r="286" spans="1:31">
      <c r="A286" s="315" t="s">
        <v>498</v>
      </c>
      <c r="B286" s="339" t="s">
        <v>3320</v>
      </c>
      <c r="C286" s="293" t="s">
        <v>523</v>
      </c>
      <c r="D286" s="339" t="s">
        <v>524</v>
      </c>
      <c r="E286" s="266">
        <v>0</v>
      </c>
      <c r="F286" s="266">
        <v>0</v>
      </c>
      <c r="G286" s="264">
        <v>0</v>
      </c>
      <c r="H286" s="264">
        <v>0</v>
      </c>
      <c r="I286" s="264">
        <v>0</v>
      </c>
      <c r="J286" s="264">
        <v>0</v>
      </c>
      <c r="K286" s="294">
        <v>0.9</v>
      </c>
      <c r="L286" s="267">
        <v>0</v>
      </c>
      <c r="M286" s="267">
        <v>0</v>
      </c>
      <c r="N286" s="267">
        <v>0</v>
      </c>
      <c r="O286" s="332">
        <v>0</v>
      </c>
      <c r="P286" s="266">
        <v>0</v>
      </c>
      <c r="Q286" s="266">
        <v>0</v>
      </c>
      <c r="R286" s="264">
        <v>0</v>
      </c>
      <c r="S286" s="264">
        <v>0</v>
      </c>
      <c r="T286" s="267">
        <v>0</v>
      </c>
      <c r="U286" s="267">
        <v>0</v>
      </c>
      <c r="V286" s="268">
        <v>0</v>
      </c>
      <c r="W286" s="268">
        <v>0</v>
      </c>
      <c r="X286" s="295">
        <v>0</v>
      </c>
      <c r="Y286" s="271">
        <v>0</v>
      </c>
      <c r="Z286" s="333">
        <v>0</v>
      </c>
      <c r="AA286" s="333">
        <v>0</v>
      </c>
      <c r="AB286" s="333">
        <v>0</v>
      </c>
      <c r="AC286" s="334">
        <v>0</v>
      </c>
      <c r="AD286" s="268">
        <v>0</v>
      </c>
      <c r="AE286" s="295">
        <v>0</v>
      </c>
    </row>
    <row r="287" spans="1:31">
      <c r="A287" s="315" t="s">
        <v>498</v>
      </c>
      <c r="B287" s="339" t="s">
        <v>3320</v>
      </c>
      <c r="C287" s="293" t="s">
        <v>525</v>
      </c>
      <c r="D287" s="339" t="s">
        <v>526</v>
      </c>
      <c r="E287" s="266">
        <v>0</v>
      </c>
      <c r="F287" s="266">
        <v>0</v>
      </c>
      <c r="G287" s="264">
        <v>0</v>
      </c>
      <c r="H287" s="264">
        <v>0</v>
      </c>
      <c r="I287" s="264">
        <v>0</v>
      </c>
      <c r="J287" s="264">
        <v>0</v>
      </c>
      <c r="K287" s="294">
        <v>0.9</v>
      </c>
      <c r="L287" s="267">
        <v>0</v>
      </c>
      <c r="M287" s="267">
        <v>0</v>
      </c>
      <c r="N287" s="267">
        <v>0</v>
      </c>
      <c r="O287" s="332">
        <v>0</v>
      </c>
      <c r="P287" s="266">
        <v>0</v>
      </c>
      <c r="Q287" s="266">
        <v>0</v>
      </c>
      <c r="R287" s="264">
        <v>0</v>
      </c>
      <c r="S287" s="264">
        <v>0</v>
      </c>
      <c r="T287" s="267">
        <v>0</v>
      </c>
      <c r="U287" s="267">
        <v>0</v>
      </c>
      <c r="V287" s="268">
        <v>0</v>
      </c>
      <c r="W287" s="268">
        <v>0</v>
      </c>
      <c r="X287" s="295">
        <v>0</v>
      </c>
      <c r="Y287" s="271">
        <v>0</v>
      </c>
      <c r="Z287" s="333">
        <v>0</v>
      </c>
      <c r="AA287" s="333">
        <v>0</v>
      </c>
      <c r="AB287" s="333">
        <v>0</v>
      </c>
      <c r="AC287" s="334">
        <v>0</v>
      </c>
      <c r="AD287" s="268">
        <v>0</v>
      </c>
      <c r="AE287" s="295">
        <v>0</v>
      </c>
    </row>
    <row r="288" spans="1:31">
      <c r="A288" s="315" t="s">
        <v>498</v>
      </c>
      <c r="B288" s="339" t="s">
        <v>3321</v>
      </c>
      <c r="C288" s="293" t="s">
        <v>527</v>
      </c>
      <c r="D288" s="339" t="s">
        <v>527</v>
      </c>
      <c r="E288" s="266">
        <v>82</v>
      </c>
      <c r="F288" s="266">
        <v>81</v>
      </c>
      <c r="G288" s="264">
        <v>84</v>
      </c>
      <c r="H288" s="264">
        <v>84</v>
      </c>
      <c r="I288" s="264">
        <v>85</v>
      </c>
      <c r="J288" s="264">
        <v>83</v>
      </c>
      <c r="K288" s="294">
        <v>0.9</v>
      </c>
      <c r="L288" s="267">
        <v>0.98780487804878</v>
      </c>
      <c r="M288" s="267">
        <v>1</v>
      </c>
      <c r="N288" s="267">
        <v>0.976470588235294</v>
      </c>
      <c r="O288" s="332">
        <v>82</v>
      </c>
      <c r="P288" s="266">
        <v>78</v>
      </c>
      <c r="Q288" s="266">
        <v>78</v>
      </c>
      <c r="R288" s="264">
        <v>81</v>
      </c>
      <c r="S288" s="264">
        <v>79</v>
      </c>
      <c r="T288" s="267">
        <v>0.951219512195122</v>
      </c>
      <c r="U288" s="267">
        <v>0.951219512195122</v>
      </c>
      <c r="V288" s="268">
        <v>0.964285714285714</v>
      </c>
      <c r="W288" s="268">
        <v>0.929411764705882</v>
      </c>
      <c r="X288" s="295">
        <v>-0.0130662020905924</v>
      </c>
      <c r="Y288" s="271">
        <v>543</v>
      </c>
      <c r="Z288" s="333">
        <v>512</v>
      </c>
      <c r="AA288" s="333">
        <v>539</v>
      </c>
      <c r="AB288" s="333">
        <v>472</v>
      </c>
      <c r="AC288" s="334">
        <v>0.942909760589319</v>
      </c>
      <c r="AD288" s="268">
        <v>0.87569573283859</v>
      </c>
      <c r="AE288" s="295">
        <v>0.0672140277507286</v>
      </c>
    </row>
    <row r="289" spans="1:31">
      <c r="A289" s="315" t="s">
        <v>498</v>
      </c>
      <c r="B289" s="339" t="s">
        <v>3321</v>
      </c>
      <c r="C289" s="293" t="s">
        <v>528</v>
      </c>
      <c r="D289" s="339" t="s">
        <v>529</v>
      </c>
      <c r="E289" s="266">
        <v>121</v>
      </c>
      <c r="F289" s="266">
        <v>120</v>
      </c>
      <c r="G289" s="264">
        <v>134</v>
      </c>
      <c r="H289" s="264">
        <v>133</v>
      </c>
      <c r="I289" s="264">
        <v>132</v>
      </c>
      <c r="J289" s="264">
        <v>129</v>
      </c>
      <c r="K289" s="294">
        <v>0.9</v>
      </c>
      <c r="L289" s="267">
        <v>0.991735537190083</v>
      </c>
      <c r="M289" s="267">
        <v>0.992537313432836</v>
      </c>
      <c r="N289" s="267">
        <v>0.977272727272727</v>
      </c>
      <c r="O289" s="332">
        <v>121</v>
      </c>
      <c r="P289" s="266">
        <v>114</v>
      </c>
      <c r="Q289" s="266">
        <v>114</v>
      </c>
      <c r="R289" s="264">
        <v>130</v>
      </c>
      <c r="S289" s="264">
        <v>128</v>
      </c>
      <c r="T289" s="267">
        <v>0.942148760330578</v>
      </c>
      <c r="U289" s="267">
        <v>0.942148760330578</v>
      </c>
      <c r="V289" s="268">
        <v>0.970149253731343</v>
      </c>
      <c r="W289" s="268">
        <v>0.96969696969697</v>
      </c>
      <c r="X289" s="295">
        <v>-0.0280004934007648</v>
      </c>
      <c r="Y289" s="271">
        <v>872</v>
      </c>
      <c r="Z289" s="333">
        <v>823</v>
      </c>
      <c r="AA289" s="333">
        <v>874</v>
      </c>
      <c r="AB289" s="333">
        <v>775</v>
      </c>
      <c r="AC289" s="334">
        <v>0.943807339449541</v>
      </c>
      <c r="AD289" s="268">
        <v>0.886727688787185</v>
      </c>
      <c r="AE289" s="295">
        <v>0.057079650662356</v>
      </c>
    </row>
    <row r="290" spans="1:31">
      <c r="A290" s="315" t="s">
        <v>498</v>
      </c>
      <c r="B290" s="339" t="s">
        <v>3321</v>
      </c>
      <c r="C290" s="293" t="s">
        <v>530</v>
      </c>
      <c r="D290" s="339" t="s">
        <v>531</v>
      </c>
      <c r="E290" s="266">
        <v>109</v>
      </c>
      <c r="F290" s="266">
        <v>109</v>
      </c>
      <c r="G290" s="264">
        <v>108</v>
      </c>
      <c r="H290" s="264">
        <v>108</v>
      </c>
      <c r="I290" s="264">
        <v>111</v>
      </c>
      <c r="J290" s="264">
        <v>111</v>
      </c>
      <c r="K290" s="294">
        <v>0.9</v>
      </c>
      <c r="L290" s="267">
        <v>1</v>
      </c>
      <c r="M290" s="267">
        <v>1</v>
      </c>
      <c r="N290" s="267">
        <v>1</v>
      </c>
      <c r="O290" s="332">
        <v>109</v>
      </c>
      <c r="P290" s="266">
        <v>104</v>
      </c>
      <c r="Q290" s="266">
        <v>104</v>
      </c>
      <c r="R290" s="264">
        <v>106</v>
      </c>
      <c r="S290" s="264">
        <v>105</v>
      </c>
      <c r="T290" s="267">
        <v>0.954128440366973</v>
      </c>
      <c r="U290" s="267">
        <v>0.954128440366973</v>
      </c>
      <c r="V290" s="268">
        <v>0.981481481481482</v>
      </c>
      <c r="W290" s="268">
        <v>0.945945945945946</v>
      </c>
      <c r="X290" s="295">
        <v>-0.027353041114509</v>
      </c>
      <c r="Y290" s="271">
        <v>726</v>
      </c>
      <c r="Z290" s="333">
        <v>698</v>
      </c>
      <c r="AA290" s="333">
        <v>706</v>
      </c>
      <c r="AB290" s="333">
        <v>668</v>
      </c>
      <c r="AC290" s="334">
        <v>0.961432506887052</v>
      </c>
      <c r="AD290" s="268">
        <v>0.946175637393768</v>
      </c>
      <c r="AE290" s="295">
        <v>0.0152568694932846</v>
      </c>
    </row>
    <row r="291" spans="1:31">
      <c r="A291" s="315" t="s">
        <v>498</v>
      </c>
      <c r="B291" s="339" t="s">
        <v>3321</v>
      </c>
      <c r="C291" s="293" t="s">
        <v>532</v>
      </c>
      <c r="D291" s="339" t="s">
        <v>533</v>
      </c>
      <c r="E291" s="266">
        <v>0</v>
      </c>
      <c r="F291" s="266">
        <v>0</v>
      </c>
      <c r="G291" s="264">
        <v>0</v>
      </c>
      <c r="H291" s="264">
        <v>0</v>
      </c>
      <c r="I291" s="264">
        <v>0</v>
      </c>
      <c r="J291" s="264">
        <v>0</v>
      </c>
      <c r="K291" s="294">
        <v>0.9</v>
      </c>
      <c r="L291" s="267">
        <v>0</v>
      </c>
      <c r="M291" s="267">
        <v>0</v>
      </c>
      <c r="N291" s="267">
        <v>0</v>
      </c>
      <c r="O291" s="332">
        <v>0</v>
      </c>
      <c r="P291" s="266">
        <v>0</v>
      </c>
      <c r="Q291" s="266">
        <v>0</v>
      </c>
      <c r="R291" s="264">
        <v>0</v>
      </c>
      <c r="S291" s="264">
        <v>0</v>
      </c>
      <c r="T291" s="267">
        <v>0</v>
      </c>
      <c r="U291" s="267">
        <v>0</v>
      </c>
      <c r="V291" s="268">
        <v>0</v>
      </c>
      <c r="W291" s="268">
        <v>0</v>
      </c>
      <c r="X291" s="295">
        <v>0</v>
      </c>
      <c r="Y291" s="271">
        <v>0</v>
      </c>
      <c r="Z291" s="333">
        <v>0</v>
      </c>
      <c r="AA291" s="333">
        <v>0</v>
      </c>
      <c r="AB291" s="333">
        <v>0</v>
      </c>
      <c r="AC291" s="334">
        <v>0</v>
      </c>
      <c r="AD291" s="268">
        <v>0</v>
      </c>
      <c r="AE291" s="295">
        <v>0</v>
      </c>
    </row>
    <row r="292" spans="1:31">
      <c r="A292" s="315" t="s">
        <v>498</v>
      </c>
      <c r="B292" s="339" t="s">
        <v>3321</v>
      </c>
      <c r="C292" s="293" t="s">
        <v>534</v>
      </c>
      <c r="D292" s="339" t="s">
        <v>535</v>
      </c>
      <c r="E292" s="266">
        <v>0</v>
      </c>
      <c r="F292" s="266">
        <v>0</v>
      </c>
      <c r="G292" s="264">
        <v>0</v>
      </c>
      <c r="H292" s="264">
        <v>0</v>
      </c>
      <c r="I292" s="264">
        <v>0</v>
      </c>
      <c r="J292" s="264">
        <v>0</v>
      </c>
      <c r="K292" s="294">
        <v>0.9</v>
      </c>
      <c r="L292" s="267">
        <v>0</v>
      </c>
      <c r="M292" s="267">
        <v>0</v>
      </c>
      <c r="N292" s="267">
        <v>0</v>
      </c>
      <c r="O292" s="332">
        <v>0</v>
      </c>
      <c r="P292" s="266">
        <v>0</v>
      </c>
      <c r="Q292" s="266">
        <v>0</v>
      </c>
      <c r="R292" s="264">
        <v>0</v>
      </c>
      <c r="S292" s="264">
        <v>0</v>
      </c>
      <c r="T292" s="267">
        <v>0</v>
      </c>
      <c r="U292" s="267">
        <v>0</v>
      </c>
      <c r="V292" s="268">
        <v>0</v>
      </c>
      <c r="W292" s="268">
        <v>0</v>
      </c>
      <c r="X292" s="295">
        <v>0</v>
      </c>
      <c r="Y292" s="271">
        <v>0</v>
      </c>
      <c r="Z292" s="333">
        <v>0</v>
      </c>
      <c r="AA292" s="333">
        <v>0</v>
      </c>
      <c r="AB292" s="333">
        <v>0</v>
      </c>
      <c r="AC292" s="334">
        <v>0</v>
      </c>
      <c r="AD292" s="268">
        <v>0</v>
      </c>
      <c r="AE292" s="295">
        <v>0</v>
      </c>
    </row>
    <row r="293" spans="1:31">
      <c r="A293" s="315" t="s">
        <v>498</v>
      </c>
      <c r="B293" s="339" t="s">
        <v>3321</v>
      </c>
      <c r="C293" s="293" t="s">
        <v>536</v>
      </c>
      <c r="D293" s="339" t="s">
        <v>537</v>
      </c>
      <c r="E293" s="266">
        <v>34</v>
      </c>
      <c r="F293" s="266">
        <v>34</v>
      </c>
      <c r="G293" s="264">
        <v>37</v>
      </c>
      <c r="H293" s="264">
        <v>37</v>
      </c>
      <c r="I293" s="264">
        <v>35</v>
      </c>
      <c r="J293" s="264">
        <v>35</v>
      </c>
      <c r="K293" s="294">
        <v>0.9</v>
      </c>
      <c r="L293" s="267">
        <v>1</v>
      </c>
      <c r="M293" s="267">
        <v>1</v>
      </c>
      <c r="N293" s="267">
        <v>1</v>
      </c>
      <c r="O293" s="332">
        <v>34</v>
      </c>
      <c r="P293" s="266">
        <v>33</v>
      </c>
      <c r="Q293" s="266">
        <v>33</v>
      </c>
      <c r="R293" s="264">
        <v>34</v>
      </c>
      <c r="S293" s="264">
        <v>35</v>
      </c>
      <c r="T293" s="267">
        <v>0.970588235294118</v>
      </c>
      <c r="U293" s="267">
        <v>0.970588235294118</v>
      </c>
      <c r="V293" s="268">
        <v>0.918918918918919</v>
      </c>
      <c r="W293" s="268">
        <v>1</v>
      </c>
      <c r="X293" s="295">
        <v>0.0516693163751987</v>
      </c>
      <c r="Y293" s="271">
        <v>241</v>
      </c>
      <c r="Z293" s="333">
        <v>233</v>
      </c>
      <c r="AA293" s="333">
        <v>227</v>
      </c>
      <c r="AB293" s="333">
        <v>191</v>
      </c>
      <c r="AC293" s="334">
        <v>0.966804979253112</v>
      </c>
      <c r="AD293" s="268">
        <v>0.841409691629956</v>
      </c>
      <c r="AE293" s="295">
        <v>0.125395287623156</v>
      </c>
    </row>
    <row r="294" spans="1:31">
      <c r="A294" s="315" t="s">
        <v>498</v>
      </c>
      <c r="B294" s="339" t="s">
        <v>3321</v>
      </c>
      <c r="C294" s="293" t="s">
        <v>538</v>
      </c>
      <c r="D294" s="339" t="s">
        <v>539</v>
      </c>
      <c r="E294" s="266">
        <v>40</v>
      </c>
      <c r="F294" s="266">
        <v>40</v>
      </c>
      <c r="G294" s="264">
        <v>46</v>
      </c>
      <c r="H294" s="264">
        <v>46</v>
      </c>
      <c r="I294" s="264">
        <v>44</v>
      </c>
      <c r="J294" s="264">
        <v>44</v>
      </c>
      <c r="K294" s="294">
        <v>0.9</v>
      </c>
      <c r="L294" s="267">
        <v>1</v>
      </c>
      <c r="M294" s="267">
        <v>1</v>
      </c>
      <c r="N294" s="267">
        <v>1</v>
      </c>
      <c r="O294" s="332">
        <v>40</v>
      </c>
      <c r="P294" s="266">
        <v>40</v>
      </c>
      <c r="Q294" s="266">
        <v>40</v>
      </c>
      <c r="R294" s="264">
        <v>44</v>
      </c>
      <c r="S294" s="264">
        <v>44</v>
      </c>
      <c r="T294" s="267">
        <v>1</v>
      </c>
      <c r="U294" s="267">
        <v>1</v>
      </c>
      <c r="V294" s="268">
        <v>0.956521739130435</v>
      </c>
      <c r="W294" s="268">
        <v>1</v>
      </c>
      <c r="X294" s="295">
        <v>0.0434782608695652</v>
      </c>
      <c r="Y294" s="271">
        <v>299</v>
      </c>
      <c r="Z294" s="333">
        <v>294</v>
      </c>
      <c r="AA294" s="333">
        <v>295</v>
      </c>
      <c r="AB294" s="333">
        <v>290</v>
      </c>
      <c r="AC294" s="334">
        <v>0.983277591973244</v>
      </c>
      <c r="AD294" s="268">
        <v>0.983050847457627</v>
      </c>
      <c r="AE294" s="295">
        <v>0.000226744515616994</v>
      </c>
    </row>
    <row r="295" spans="1:31">
      <c r="A295" s="315" t="s">
        <v>498</v>
      </c>
      <c r="B295" s="339" t="s">
        <v>3321</v>
      </c>
      <c r="C295" s="293" t="s">
        <v>540</v>
      </c>
      <c r="D295" s="339" t="s">
        <v>541</v>
      </c>
      <c r="E295" s="266">
        <v>0</v>
      </c>
      <c r="F295" s="266">
        <v>0</v>
      </c>
      <c r="G295" s="264">
        <v>0</v>
      </c>
      <c r="H295" s="264">
        <v>0</v>
      </c>
      <c r="I295" s="264">
        <v>0</v>
      </c>
      <c r="J295" s="264">
        <v>0</v>
      </c>
      <c r="K295" s="294">
        <v>0.9</v>
      </c>
      <c r="L295" s="267">
        <v>0</v>
      </c>
      <c r="M295" s="267">
        <v>0</v>
      </c>
      <c r="N295" s="267">
        <v>0</v>
      </c>
      <c r="O295" s="332">
        <v>0</v>
      </c>
      <c r="P295" s="266">
        <v>0</v>
      </c>
      <c r="Q295" s="266">
        <v>0</v>
      </c>
      <c r="R295" s="264">
        <v>0</v>
      </c>
      <c r="S295" s="264">
        <v>0</v>
      </c>
      <c r="T295" s="267">
        <v>0</v>
      </c>
      <c r="U295" s="267">
        <v>0</v>
      </c>
      <c r="V295" s="268">
        <v>0</v>
      </c>
      <c r="W295" s="268">
        <v>0</v>
      </c>
      <c r="X295" s="295">
        <v>0</v>
      </c>
      <c r="Y295" s="271">
        <v>0</v>
      </c>
      <c r="Z295" s="333">
        <v>0</v>
      </c>
      <c r="AA295" s="333">
        <v>0</v>
      </c>
      <c r="AB295" s="333">
        <v>0</v>
      </c>
      <c r="AC295" s="334">
        <v>0</v>
      </c>
      <c r="AD295" s="268">
        <v>0</v>
      </c>
      <c r="AE295" s="295">
        <v>0</v>
      </c>
    </row>
    <row r="296" spans="1:31">
      <c r="A296" s="315" t="s">
        <v>498</v>
      </c>
      <c r="B296" s="339" t="s">
        <v>3321</v>
      </c>
      <c r="C296" s="293" t="s">
        <v>542</v>
      </c>
      <c r="D296" s="339" t="s">
        <v>543</v>
      </c>
      <c r="E296" s="266">
        <v>0</v>
      </c>
      <c r="F296" s="266">
        <v>0</v>
      </c>
      <c r="G296" s="264">
        <v>0</v>
      </c>
      <c r="H296" s="264">
        <v>0</v>
      </c>
      <c r="I296" s="264">
        <v>0</v>
      </c>
      <c r="J296" s="264">
        <v>0</v>
      </c>
      <c r="K296" s="294">
        <v>0.9</v>
      </c>
      <c r="L296" s="267">
        <v>0</v>
      </c>
      <c r="M296" s="267">
        <v>0</v>
      </c>
      <c r="N296" s="267">
        <v>0</v>
      </c>
      <c r="O296" s="332">
        <v>0</v>
      </c>
      <c r="P296" s="266">
        <v>0</v>
      </c>
      <c r="Q296" s="266">
        <v>0</v>
      </c>
      <c r="R296" s="264">
        <v>0</v>
      </c>
      <c r="S296" s="264">
        <v>0</v>
      </c>
      <c r="T296" s="267">
        <v>0</v>
      </c>
      <c r="U296" s="267">
        <v>0</v>
      </c>
      <c r="V296" s="268">
        <v>0</v>
      </c>
      <c r="W296" s="268">
        <v>0</v>
      </c>
      <c r="X296" s="295">
        <v>0</v>
      </c>
      <c r="Y296" s="271">
        <v>0</v>
      </c>
      <c r="Z296" s="333">
        <v>0</v>
      </c>
      <c r="AA296" s="333">
        <v>0</v>
      </c>
      <c r="AB296" s="333">
        <v>0</v>
      </c>
      <c r="AC296" s="334">
        <v>0</v>
      </c>
      <c r="AD296" s="268">
        <v>0</v>
      </c>
      <c r="AE296" s="295">
        <v>0</v>
      </c>
    </row>
    <row r="297" spans="1:31">
      <c r="A297" s="315" t="s">
        <v>498</v>
      </c>
      <c r="B297" s="339" t="s">
        <v>3321</v>
      </c>
      <c r="C297" s="293" t="s">
        <v>544</v>
      </c>
      <c r="D297" s="339" t="s">
        <v>545</v>
      </c>
      <c r="E297" s="266">
        <v>0</v>
      </c>
      <c r="F297" s="266">
        <v>0</v>
      </c>
      <c r="G297" s="264">
        <v>0</v>
      </c>
      <c r="H297" s="264">
        <v>0</v>
      </c>
      <c r="I297" s="264">
        <v>0</v>
      </c>
      <c r="J297" s="264">
        <v>0</v>
      </c>
      <c r="K297" s="294">
        <v>0.9</v>
      </c>
      <c r="L297" s="267">
        <v>0</v>
      </c>
      <c r="M297" s="267">
        <v>0</v>
      </c>
      <c r="N297" s="267">
        <v>0</v>
      </c>
      <c r="O297" s="332">
        <v>0</v>
      </c>
      <c r="P297" s="266">
        <v>0</v>
      </c>
      <c r="Q297" s="266">
        <v>0</v>
      </c>
      <c r="R297" s="264">
        <v>0</v>
      </c>
      <c r="S297" s="264">
        <v>0</v>
      </c>
      <c r="T297" s="267">
        <v>0</v>
      </c>
      <c r="U297" s="267">
        <v>0</v>
      </c>
      <c r="V297" s="268">
        <v>0</v>
      </c>
      <c r="W297" s="268">
        <v>0</v>
      </c>
      <c r="X297" s="295">
        <v>0</v>
      </c>
      <c r="Y297" s="271">
        <v>0</v>
      </c>
      <c r="Z297" s="333">
        <v>0</v>
      </c>
      <c r="AA297" s="333">
        <v>0</v>
      </c>
      <c r="AB297" s="333">
        <v>0</v>
      </c>
      <c r="AC297" s="334">
        <v>0</v>
      </c>
      <c r="AD297" s="268">
        <v>0</v>
      </c>
      <c r="AE297" s="295">
        <v>0</v>
      </c>
    </row>
    <row r="298" spans="1:31">
      <c r="A298" s="315" t="s">
        <v>498</v>
      </c>
      <c r="B298" s="339" t="s">
        <v>3321</v>
      </c>
      <c r="C298" s="293" t="s">
        <v>546</v>
      </c>
      <c r="D298" s="339" t="s">
        <v>547</v>
      </c>
      <c r="E298" s="266">
        <v>0</v>
      </c>
      <c r="F298" s="266">
        <v>0</v>
      </c>
      <c r="G298" s="264">
        <v>0</v>
      </c>
      <c r="H298" s="264">
        <v>0</v>
      </c>
      <c r="I298" s="264">
        <v>0</v>
      </c>
      <c r="J298" s="264">
        <v>0</v>
      </c>
      <c r="K298" s="294">
        <v>0.9</v>
      </c>
      <c r="L298" s="267">
        <v>0</v>
      </c>
      <c r="M298" s="267">
        <v>0</v>
      </c>
      <c r="N298" s="267">
        <v>0</v>
      </c>
      <c r="O298" s="332">
        <v>0</v>
      </c>
      <c r="P298" s="266">
        <v>0</v>
      </c>
      <c r="Q298" s="266">
        <v>0</v>
      </c>
      <c r="R298" s="264">
        <v>0</v>
      </c>
      <c r="S298" s="264">
        <v>0</v>
      </c>
      <c r="T298" s="267">
        <v>0</v>
      </c>
      <c r="U298" s="267">
        <v>0</v>
      </c>
      <c r="V298" s="268">
        <v>0</v>
      </c>
      <c r="W298" s="268">
        <v>0</v>
      </c>
      <c r="X298" s="295">
        <v>0</v>
      </c>
      <c r="Y298" s="271">
        <v>0</v>
      </c>
      <c r="Z298" s="333">
        <v>0</v>
      </c>
      <c r="AA298" s="333">
        <v>0</v>
      </c>
      <c r="AB298" s="333">
        <v>0</v>
      </c>
      <c r="AC298" s="334">
        <v>0</v>
      </c>
      <c r="AD298" s="268">
        <v>0</v>
      </c>
      <c r="AE298" s="295">
        <v>0</v>
      </c>
    </row>
    <row r="299" spans="1:31">
      <c r="A299" s="315" t="s">
        <v>498</v>
      </c>
      <c r="B299" s="339" t="s">
        <v>3321</v>
      </c>
      <c r="C299" s="293" t="s">
        <v>548</v>
      </c>
      <c r="D299" s="339" t="s">
        <v>549</v>
      </c>
      <c r="E299" s="266">
        <v>0</v>
      </c>
      <c r="F299" s="266">
        <v>0</v>
      </c>
      <c r="G299" s="264">
        <v>0</v>
      </c>
      <c r="H299" s="264">
        <v>0</v>
      </c>
      <c r="I299" s="264">
        <v>0</v>
      </c>
      <c r="J299" s="264">
        <v>0</v>
      </c>
      <c r="K299" s="294">
        <v>0.9</v>
      </c>
      <c r="L299" s="267">
        <v>0</v>
      </c>
      <c r="M299" s="267">
        <v>0</v>
      </c>
      <c r="N299" s="267">
        <v>0</v>
      </c>
      <c r="O299" s="332">
        <v>0</v>
      </c>
      <c r="P299" s="266">
        <v>0</v>
      </c>
      <c r="Q299" s="266">
        <v>0</v>
      </c>
      <c r="R299" s="264">
        <v>0</v>
      </c>
      <c r="S299" s="264">
        <v>0</v>
      </c>
      <c r="T299" s="267">
        <v>0</v>
      </c>
      <c r="U299" s="267">
        <v>0</v>
      </c>
      <c r="V299" s="268">
        <v>0</v>
      </c>
      <c r="W299" s="268">
        <v>0</v>
      </c>
      <c r="X299" s="295">
        <v>0</v>
      </c>
      <c r="Y299" s="271">
        <v>0</v>
      </c>
      <c r="Z299" s="333">
        <v>0</v>
      </c>
      <c r="AA299" s="333">
        <v>0</v>
      </c>
      <c r="AB299" s="333">
        <v>0</v>
      </c>
      <c r="AC299" s="334">
        <v>0</v>
      </c>
      <c r="AD299" s="268">
        <v>0</v>
      </c>
      <c r="AE299" s="295">
        <v>0</v>
      </c>
    </row>
    <row r="300" spans="1:31">
      <c r="A300" s="315" t="s">
        <v>498</v>
      </c>
      <c r="B300" s="339" t="s">
        <v>3321</v>
      </c>
      <c r="C300" s="293" t="s">
        <v>550</v>
      </c>
      <c r="D300" s="339" t="s">
        <v>551</v>
      </c>
      <c r="E300" s="266">
        <v>0</v>
      </c>
      <c r="F300" s="266">
        <v>0</v>
      </c>
      <c r="G300" s="264">
        <v>0</v>
      </c>
      <c r="H300" s="264">
        <v>0</v>
      </c>
      <c r="I300" s="264">
        <v>0</v>
      </c>
      <c r="J300" s="264">
        <v>0</v>
      </c>
      <c r="K300" s="294">
        <v>0.9</v>
      </c>
      <c r="L300" s="267">
        <v>0</v>
      </c>
      <c r="M300" s="267">
        <v>0</v>
      </c>
      <c r="N300" s="267">
        <v>0</v>
      </c>
      <c r="O300" s="332">
        <v>0</v>
      </c>
      <c r="P300" s="266">
        <v>0</v>
      </c>
      <c r="Q300" s="266">
        <v>0</v>
      </c>
      <c r="R300" s="264">
        <v>0</v>
      </c>
      <c r="S300" s="264">
        <v>0</v>
      </c>
      <c r="T300" s="267">
        <v>0</v>
      </c>
      <c r="U300" s="267">
        <v>0</v>
      </c>
      <c r="V300" s="268">
        <v>0</v>
      </c>
      <c r="W300" s="268">
        <v>0</v>
      </c>
      <c r="X300" s="295">
        <v>0</v>
      </c>
      <c r="Y300" s="271">
        <v>0</v>
      </c>
      <c r="Z300" s="333">
        <v>0</v>
      </c>
      <c r="AA300" s="333">
        <v>0</v>
      </c>
      <c r="AB300" s="333">
        <v>0</v>
      </c>
      <c r="AC300" s="334">
        <v>0</v>
      </c>
      <c r="AD300" s="268">
        <v>0</v>
      </c>
      <c r="AE300" s="295">
        <v>0</v>
      </c>
    </row>
    <row r="301" spans="1:31">
      <c r="A301" s="315" t="s">
        <v>498</v>
      </c>
      <c r="B301" s="339" t="s">
        <v>3321</v>
      </c>
      <c r="C301" s="293" t="s">
        <v>552</v>
      </c>
      <c r="D301" s="339" t="s">
        <v>553</v>
      </c>
      <c r="E301" s="266">
        <v>0</v>
      </c>
      <c r="F301" s="266">
        <v>0</v>
      </c>
      <c r="G301" s="264">
        <v>0</v>
      </c>
      <c r="H301" s="264">
        <v>0</v>
      </c>
      <c r="I301" s="264">
        <v>0</v>
      </c>
      <c r="J301" s="264">
        <v>0</v>
      </c>
      <c r="K301" s="294">
        <v>0.9</v>
      </c>
      <c r="L301" s="267">
        <v>0</v>
      </c>
      <c r="M301" s="267">
        <v>0</v>
      </c>
      <c r="N301" s="267">
        <v>0</v>
      </c>
      <c r="O301" s="332">
        <v>0</v>
      </c>
      <c r="P301" s="266">
        <v>0</v>
      </c>
      <c r="Q301" s="266">
        <v>0</v>
      </c>
      <c r="R301" s="264">
        <v>0</v>
      </c>
      <c r="S301" s="264">
        <v>0</v>
      </c>
      <c r="T301" s="267">
        <v>0</v>
      </c>
      <c r="U301" s="267">
        <v>0</v>
      </c>
      <c r="V301" s="268">
        <v>0</v>
      </c>
      <c r="W301" s="268">
        <v>0</v>
      </c>
      <c r="X301" s="295">
        <v>0</v>
      </c>
      <c r="Y301" s="271">
        <v>0</v>
      </c>
      <c r="Z301" s="333">
        <v>0</v>
      </c>
      <c r="AA301" s="333">
        <v>0</v>
      </c>
      <c r="AB301" s="333">
        <v>0</v>
      </c>
      <c r="AC301" s="334">
        <v>0</v>
      </c>
      <c r="AD301" s="268">
        <v>0</v>
      </c>
      <c r="AE301" s="295">
        <v>0</v>
      </c>
    </row>
    <row r="302" spans="1:31">
      <c r="A302" s="315" t="s">
        <v>498</v>
      </c>
      <c r="B302" s="339" t="s">
        <v>3321</v>
      </c>
      <c r="C302" s="293" t="s">
        <v>554</v>
      </c>
      <c r="D302" s="339" t="s">
        <v>555</v>
      </c>
      <c r="E302" s="266">
        <v>0</v>
      </c>
      <c r="F302" s="266">
        <v>0</v>
      </c>
      <c r="G302" s="264">
        <v>0</v>
      </c>
      <c r="H302" s="264">
        <v>0</v>
      </c>
      <c r="I302" s="264">
        <v>0</v>
      </c>
      <c r="J302" s="264">
        <v>0</v>
      </c>
      <c r="K302" s="294">
        <v>0.9</v>
      </c>
      <c r="L302" s="267">
        <v>0</v>
      </c>
      <c r="M302" s="267">
        <v>0</v>
      </c>
      <c r="N302" s="267">
        <v>0</v>
      </c>
      <c r="O302" s="332">
        <v>0</v>
      </c>
      <c r="P302" s="266">
        <v>0</v>
      </c>
      <c r="Q302" s="266">
        <v>0</v>
      </c>
      <c r="R302" s="264">
        <v>0</v>
      </c>
      <c r="S302" s="264">
        <v>0</v>
      </c>
      <c r="T302" s="267">
        <v>0</v>
      </c>
      <c r="U302" s="267">
        <v>0</v>
      </c>
      <c r="V302" s="268">
        <v>0</v>
      </c>
      <c r="W302" s="268">
        <v>0</v>
      </c>
      <c r="X302" s="295">
        <v>0</v>
      </c>
      <c r="Y302" s="271">
        <v>0</v>
      </c>
      <c r="Z302" s="333">
        <v>0</v>
      </c>
      <c r="AA302" s="333">
        <v>0</v>
      </c>
      <c r="AB302" s="333">
        <v>0</v>
      </c>
      <c r="AC302" s="334">
        <v>0</v>
      </c>
      <c r="AD302" s="268">
        <v>0</v>
      </c>
      <c r="AE302" s="295">
        <v>0</v>
      </c>
    </row>
    <row r="303" spans="1:31">
      <c r="A303" s="315" t="s">
        <v>498</v>
      </c>
      <c r="B303" s="339" t="s">
        <v>3321</v>
      </c>
      <c r="C303" s="293" t="s">
        <v>556</v>
      </c>
      <c r="D303" s="339" t="s">
        <v>557</v>
      </c>
      <c r="E303" s="266">
        <v>104</v>
      </c>
      <c r="F303" s="266">
        <v>104</v>
      </c>
      <c r="G303" s="264">
        <v>113</v>
      </c>
      <c r="H303" s="264">
        <v>112</v>
      </c>
      <c r="I303" s="264">
        <v>114</v>
      </c>
      <c r="J303" s="264">
        <v>114</v>
      </c>
      <c r="K303" s="294">
        <v>0.9</v>
      </c>
      <c r="L303" s="267">
        <v>1</v>
      </c>
      <c r="M303" s="267">
        <v>0.991150442477876</v>
      </c>
      <c r="N303" s="267">
        <v>1</v>
      </c>
      <c r="O303" s="332">
        <v>104</v>
      </c>
      <c r="P303" s="266">
        <v>99</v>
      </c>
      <c r="Q303" s="266">
        <v>99</v>
      </c>
      <c r="R303" s="264">
        <v>108</v>
      </c>
      <c r="S303" s="264">
        <v>110</v>
      </c>
      <c r="T303" s="267">
        <v>0.951923076923077</v>
      </c>
      <c r="U303" s="267">
        <v>0.951923076923077</v>
      </c>
      <c r="V303" s="268">
        <v>0.955752212389381</v>
      </c>
      <c r="W303" s="268">
        <v>0.964912280701754</v>
      </c>
      <c r="X303" s="295">
        <v>-0.0038291354663037</v>
      </c>
      <c r="Y303" s="271">
        <v>749</v>
      </c>
      <c r="Z303" s="333">
        <v>715</v>
      </c>
      <c r="AA303" s="333">
        <v>727</v>
      </c>
      <c r="AB303" s="333">
        <v>691</v>
      </c>
      <c r="AC303" s="334">
        <v>0.954606141522029</v>
      </c>
      <c r="AD303" s="268">
        <v>0.950481430536451</v>
      </c>
      <c r="AE303" s="295">
        <v>0.00412471098557821</v>
      </c>
    </row>
    <row r="304" spans="1:31">
      <c r="A304" s="315" t="s">
        <v>498</v>
      </c>
      <c r="B304" s="339" t="s">
        <v>3321</v>
      </c>
      <c r="C304" s="293" t="s">
        <v>558</v>
      </c>
      <c r="D304" s="339" t="s">
        <v>559</v>
      </c>
      <c r="E304" s="266">
        <v>94</v>
      </c>
      <c r="F304" s="266">
        <v>94</v>
      </c>
      <c r="G304" s="264">
        <v>107</v>
      </c>
      <c r="H304" s="264">
        <v>107</v>
      </c>
      <c r="I304" s="264">
        <v>105</v>
      </c>
      <c r="J304" s="264">
        <v>105</v>
      </c>
      <c r="K304" s="294">
        <v>0.9</v>
      </c>
      <c r="L304" s="267">
        <v>1</v>
      </c>
      <c r="M304" s="267">
        <v>1</v>
      </c>
      <c r="N304" s="267">
        <v>1</v>
      </c>
      <c r="O304" s="332">
        <v>94</v>
      </c>
      <c r="P304" s="266">
        <v>90</v>
      </c>
      <c r="Q304" s="266">
        <v>90</v>
      </c>
      <c r="R304" s="264">
        <v>101</v>
      </c>
      <c r="S304" s="264">
        <v>95</v>
      </c>
      <c r="T304" s="267">
        <v>0.957446808510638</v>
      </c>
      <c r="U304" s="267">
        <v>0.957446808510638</v>
      </c>
      <c r="V304" s="268">
        <v>0.94392523364486</v>
      </c>
      <c r="W304" s="268">
        <v>0.904761904761905</v>
      </c>
      <c r="X304" s="295">
        <v>0.0135215748657785</v>
      </c>
      <c r="Y304" s="271">
        <v>687</v>
      </c>
      <c r="Z304" s="333">
        <v>642</v>
      </c>
      <c r="AA304" s="333">
        <v>664</v>
      </c>
      <c r="AB304" s="333">
        <v>618</v>
      </c>
      <c r="AC304" s="334">
        <v>0.934497816593886</v>
      </c>
      <c r="AD304" s="268">
        <v>0.930722891566265</v>
      </c>
      <c r="AE304" s="295">
        <v>0.00377492502762133</v>
      </c>
    </row>
    <row r="305" spans="1:31">
      <c r="A305" s="315" t="s">
        <v>498</v>
      </c>
      <c r="B305" s="339" t="s">
        <v>3321</v>
      </c>
      <c r="C305" s="293" t="s">
        <v>560</v>
      </c>
      <c r="D305" s="339" t="s">
        <v>561</v>
      </c>
      <c r="E305" s="266">
        <v>0</v>
      </c>
      <c r="F305" s="266">
        <v>0</v>
      </c>
      <c r="G305" s="264">
        <v>0</v>
      </c>
      <c r="H305" s="264">
        <v>0</v>
      </c>
      <c r="I305" s="264">
        <v>0</v>
      </c>
      <c r="J305" s="264">
        <v>0</v>
      </c>
      <c r="K305" s="294">
        <v>0.9</v>
      </c>
      <c r="L305" s="267">
        <v>0</v>
      </c>
      <c r="M305" s="267">
        <v>0</v>
      </c>
      <c r="N305" s="267">
        <v>0</v>
      </c>
      <c r="O305" s="332">
        <v>0</v>
      </c>
      <c r="P305" s="266">
        <v>0</v>
      </c>
      <c r="Q305" s="266">
        <v>0</v>
      </c>
      <c r="R305" s="264">
        <v>0</v>
      </c>
      <c r="S305" s="264">
        <v>0</v>
      </c>
      <c r="T305" s="267">
        <v>0</v>
      </c>
      <c r="U305" s="267">
        <v>0</v>
      </c>
      <c r="V305" s="268">
        <v>0</v>
      </c>
      <c r="W305" s="268">
        <v>0</v>
      </c>
      <c r="X305" s="295">
        <v>0</v>
      </c>
      <c r="Y305" s="271">
        <v>0</v>
      </c>
      <c r="Z305" s="333">
        <v>0</v>
      </c>
      <c r="AA305" s="333">
        <v>0</v>
      </c>
      <c r="AB305" s="333">
        <v>0</v>
      </c>
      <c r="AC305" s="334">
        <v>0</v>
      </c>
      <c r="AD305" s="268">
        <v>0</v>
      </c>
      <c r="AE305" s="295">
        <v>0</v>
      </c>
    </row>
    <row r="306" spans="1:31">
      <c r="A306" s="315" t="s">
        <v>498</v>
      </c>
      <c r="B306" s="339" t="s">
        <v>3322</v>
      </c>
      <c r="C306" s="293" t="s">
        <v>562</v>
      </c>
      <c r="D306" s="339" t="s">
        <v>563</v>
      </c>
      <c r="E306" s="266">
        <v>108</v>
      </c>
      <c r="F306" s="266">
        <v>106</v>
      </c>
      <c r="G306" s="264">
        <v>118</v>
      </c>
      <c r="H306" s="264">
        <v>116</v>
      </c>
      <c r="I306" s="264">
        <v>115</v>
      </c>
      <c r="J306" s="264">
        <v>114</v>
      </c>
      <c r="K306" s="294">
        <v>0.9</v>
      </c>
      <c r="L306" s="267">
        <v>0.981481481481482</v>
      </c>
      <c r="M306" s="267">
        <v>0.983050847457627</v>
      </c>
      <c r="N306" s="267">
        <v>0.991304347826087</v>
      </c>
      <c r="O306" s="332">
        <v>108</v>
      </c>
      <c r="P306" s="266">
        <v>101</v>
      </c>
      <c r="Q306" s="266">
        <v>101</v>
      </c>
      <c r="R306" s="264">
        <v>102</v>
      </c>
      <c r="S306" s="264">
        <v>95</v>
      </c>
      <c r="T306" s="267">
        <v>0.935185185185185</v>
      </c>
      <c r="U306" s="267">
        <v>0.935185185185185</v>
      </c>
      <c r="V306" s="268">
        <v>0.864406779661017</v>
      </c>
      <c r="W306" s="268">
        <v>0.826086956521739</v>
      </c>
      <c r="X306" s="295">
        <v>0.0707784055241683</v>
      </c>
      <c r="Y306" s="271">
        <v>791</v>
      </c>
      <c r="Z306" s="333">
        <v>683</v>
      </c>
      <c r="AA306" s="333">
        <v>831</v>
      </c>
      <c r="AB306" s="333">
        <v>732</v>
      </c>
      <c r="AC306" s="334">
        <v>0.86346396965866</v>
      </c>
      <c r="AD306" s="268">
        <v>0.88086642599278</v>
      </c>
      <c r="AE306" s="295">
        <v>-0.0174024563341199</v>
      </c>
    </row>
    <row r="307" spans="1:31">
      <c r="A307" s="315" t="s">
        <v>498</v>
      </c>
      <c r="B307" s="339" t="s">
        <v>3322</v>
      </c>
      <c r="C307" s="293" t="s">
        <v>564</v>
      </c>
      <c r="D307" s="339" t="s">
        <v>565</v>
      </c>
      <c r="E307" s="266">
        <v>149</v>
      </c>
      <c r="F307" s="266">
        <v>133</v>
      </c>
      <c r="G307" s="264">
        <v>146</v>
      </c>
      <c r="H307" s="264">
        <v>146</v>
      </c>
      <c r="I307" s="264">
        <v>140</v>
      </c>
      <c r="J307" s="264">
        <v>140</v>
      </c>
      <c r="K307" s="294">
        <v>0.9</v>
      </c>
      <c r="L307" s="267">
        <v>0.89261744966443</v>
      </c>
      <c r="M307" s="267">
        <v>1</v>
      </c>
      <c r="N307" s="267">
        <v>1</v>
      </c>
      <c r="O307" s="332">
        <v>149</v>
      </c>
      <c r="P307" s="266">
        <v>132</v>
      </c>
      <c r="Q307" s="266">
        <v>132</v>
      </c>
      <c r="R307" s="264">
        <v>142</v>
      </c>
      <c r="S307" s="264">
        <v>140</v>
      </c>
      <c r="T307" s="267">
        <v>0.885906040268456</v>
      </c>
      <c r="U307" s="267">
        <v>0.885906040268456</v>
      </c>
      <c r="V307" s="268">
        <v>0.972602739726027</v>
      </c>
      <c r="W307" s="268">
        <v>1</v>
      </c>
      <c r="X307" s="295">
        <v>-0.086696699457571</v>
      </c>
      <c r="Y307" s="271">
        <v>972</v>
      </c>
      <c r="Z307" s="333">
        <v>934</v>
      </c>
      <c r="AA307" s="333">
        <v>945</v>
      </c>
      <c r="AB307" s="333">
        <v>931</v>
      </c>
      <c r="AC307" s="334">
        <v>0.960905349794239</v>
      </c>
      <c r="AD307" s="268">
        <v>0.985185185185185</v>
      </c>
      <c r="AE307" s="295">
        <v>-0.0242798353909465</v>
      </c>
    </row>
    <row r="308" spans="1:31">
      <c r="A308" s="315" t="s">
        <v>498</v>
      </c>
      <c r="B308" s="339" t="s">
        <v>3322</v>
      </c>
      <c r="C308" s="293" t="s">
        <v>566</v>
      </c>
      <c r="D308" s="339" t="s">
        <v>567</v>
      </c>
      <c r="E308" s="266">
        <v>192</v>
      </c>
      <c r="F308" s="266">
        <v>192</v>
      </c>
      <c r="G308" s="264">
        <v>196</v>
      </c>
      <c r="H308" s="264">
        <v>195</v>
      </c>
      <c r="I308" s="264">
        <v>198</v>
      </c>
      <c r="J308" s="264">
        <v>198</v>
      </c>
      <c r="K308" s="294">
        <v>0.9</v>
      </c>
      <c r="L308" s="267">
        <v>1</v>
      </c>
      <c r="M308" s="267">
        <v>0.994897959183674</v>
      </c>
      <c r="N308" s="267">
        <v>1</v>
      </c>
      <c r="O308" s="332">
        <v>192</v>
      </c>
      <c r="P308" s="266">
        <v>191</v>
      </c>
      <c r="Q308" s="266">
        <v>191</v>
      </c>
      <c r="R308" s="264">
        <v>182</v>
      </c>
      <c r="S308" s="264">
        <v>198</v>
      </c>
      <c r="T308" s="267">
        <v>0.994791666666667</v>
      </c>
      <c r="U308" s="267">
        <v>0.994791666666667</v>
      </c>
      <c r="V308" s="268">
        <v>0.928571428571429</v>
      </c>
      <c r="W308" s="268">
        <v>1</v>
      </c>
      <c r="X308" s="295">
        <v>0.066220238095238</v>
      </c>
      <c r="Y308" s="271">
        <v>1293</v>
      </c>
      <c r="Z308" s="333">
        <v>1232</v>
      </c>
      <c r="AA308" s="333">
        <v>1272</v>
      </c>
      <c r="AB308" s="333">
        <v>1200</v>
      </c>
      <c r="AC308" s="334">
        <v>0.952822892498067</v>
      </c>
      <c r="AD308" s="268">
        <v>0.943396226415094</v>
      </c>
      <c r="AE308" s="295">
        <v>0.00942666608297216</v>
      </c>
    </row>
    <row r="309" spans="1:31">
      <c r="A309" s="315" t="s">
        <v>498</v>
      </c>
      <c r="B309" s="339" t="s">
        <v>3322</v>
      </c>
      <c r="C309" s="293" t="s">
        <v>568</v>
      </c>
      <c r="D309" s="339" t="s">
        <v>569</v>
      </c>
      <c r="E309" s="266">
        <v>100</v>
      </c>
      <c r="F309" s="266">
        <v>100</v>
      </c>
      <c r="G309" s="264">
        <v>116</v>
      </c>
      <c r="H309" s="264">
        <v>113</v>
      </c>
      <c r="I309" s="264">
        <v>108</v>
      </c>
      <c r="J309" s="264">
        <v>106</v>
      </c>
      <c r="K309" s="294">
        <v>0.9</v>
      </c>
      <c r="L309" s="267">
        <v>1</v>
      </c>
      <c r="M309" s="267">
        <v>0.974137931034483</v>
      </c>
      <c r="N309" s="267">
        <v>0.981481481481482</v>
      </c>
      <c r="O309" s="332">
        <v>100</v>
      </c>
      <c r="P309" s="266">
        <v>91</v>
      </c>
      <c r="Q309" s="266">
        <v>91</v>
      </c>
      <c r="R309" s="264">
        <v>111</v>
      </c>
      <c r="S309" s="264">
        <v>101</v>
      </c>
      <c r="T309" s="267">
        <v>0.91</v>
      </c>
      <c r="U309" s="267">
        <v>0.91</v>
      </c>
      <c r="V309" s="268">
        <v>0.956896551724138</v>
      </c>
      <c r="W309" s="268">
        <v>0.935185185185185</v>
      </c>
      <c r="X309" s="295">
        <v>-0.0468965517241379</v>
      </c>
      <c r="Y309" s="271">
        <v>725</v>
      </c>
      <c r="Z309" s="333">
        <v>692</v>
      </c>
      <c r="AA309" s="333">
        <v>738</v>
      </c>
      <c r="AB309" s="333">
        <v>707</v>
      </c>
      <c r="AC309" s="334">
        <v>0.95448275862069</v>
      </c>
      <c r="AD309" s="268">
        <v>0.9579945799458</v>
      </c>
      <c r="AE309" s="295">
        <v>-0.00351182132510985</v>
      </c>
    </row>
    <row r="310" spans="1:31">
      <c r="A310" s="315" t="s">
        <v>498</v>
      </c>
      <c r="B310" s="339" t="s">
        <v>3322</v>
      </c>
      <c r="C310" s="293" t="s">
        <v>570</v>
      </c>
      <c r="D310" s="339" t="s">
        <v>571</v>
      </c>
      <c r="E310" s="266">
        <v>95</v>
      </c>
      <c r="F310" s="266">
        <v>95</v>
      </c>
      <c r="G310" s="264">
        <v>103</v>
      </c>
      <c r="H310" s="264">
        <v>103</v>
      </c>
      <c r="I310" s="264">
        <v>101</v>
      </c>
      <c r="J310" s="264">
        <v>101</v>
      </c>
      <c r="K310" s="294">
        <v>0.9</v>
      </c>
      <c r="L310" s="267">
        <v>1</v>
      </c>
      <c r="M310" s="267">
        <v>1</v>
      </c>
      <c r="N310" s="267">
        <v>1</v>
      </c>
      <c r="O310" s="332">
        <v>95</v>
      </c>
      <c r="P310" s="266">
        <v>95</v>
      </c>
      <c r="Q310" s="266">
        <v>95</v>
      </c>
      <c r="R310" s="264">
        <v>103</v>
      </c>
      <c r="S310" s="264">
        <v>100</v>
      </c>
      <c r="T310" s="267">
        <v>1</v>
      </c>
      <c r="U310" s="267">
        <v>1</v>
      </c>
      <c r="V310" s="268">
        <v>1</v>
      </c>
      <c r="W310" s="268">
        <v>0.99009900990099</v>
      </c>
      <c r="X310" s="295">
        <v>0</v>
      </c>
      <c r="Y310" s="271">
        <v>672</v>
      </c>
      <c r="Z310" s="333">
        <v>671</v>
      </c>
      <c r="AA310" s="333">
        <v>635</v>
      </c>
      <c r="AB310" s="333">
        <v>633</v>
      </c>
      <c r="AC310" s="334">
        <v>0.998511904761905</v>
      </c>
      <c r="AD310" s="268">
        <v>0.996850393700787</v>
      </c>
      <c r="AE310" s="295">
        <v>0.00166151106111734</v>
      </c>
    </row>
    <row r="311" spans="1:31">
      <c r="A311" s="315" t="s">
        <v>498</v>
      </c>
      <c r="B311" s="339" t="s">
        <v>3322</v>
      </c>
      <c r="C311" s="293" t="s">
        <v>572</v>
      </c>
      <c r="D311" s="339" t="s">
        <v>573</v>
      </c>
      <c r="E311" s="266">
        <v>75</v>
      </c>
      <c r="F311" s="266">
        <v>74</v>
      </c>
      <c r="G311" s="264">
        <v>86</v>
      </c>
      <c r="H311" s="264">
        <v>84</v>
      </c>
      <c r="I311" s="264">
        <v>86</v>
      </c>
      <c r="J311" s="264">
        <v>84</v>
      </c>
      <c r="K311" s="294">
        <v>0.9</v>
      </c>
      <c r="L311" s="267">
        <v>0.986666666666667</v>
      </c>
      <c r="M311" s="267">
        <v>0.976744186046512</v>
      </c>
      <c r="N311" s="267">
        <v>0.976744186046512</v>
      </c>
      <c r="O311" s="332">
        <v>75</v>
      </c>
      <c r="P311" s="266">
        <v>70</v>
      </c>
      <c r="Q311" s="266">
        <v>70</v>
      </c>
      <c r="R311" s="264">
        <v>80</v>
      </c>
      <c r="S311" s="264">
        <v>81</v>
      </c>
      <c r="T311" s="267">
        <v>0.933333333333333</v>
      </c>
      <c r="U311" s="267">
        <v>0.933333333333333</v>
      </c>
      <c r="V311" s="268">
        <v>0.930232558139535</v>
      </c>
      <c r="W311" s="268">
        <v>0.941860465116279</v>
      </c>
      <c r="X311" s="295">
        <v>0.00310077519379848</v>
      </c>
      <c r="Y311" s="271">
        <v>567</v>
      </c>
      <c r="Z311" s="333">
        <v>538</v>
      </c>
      <c r="AA311" s="333">
        <v>561</v>
      </c>
      <c r="AB311" s="333">
        <v>540</v>
      </c>
      <c r="AC311" s="334">
        <v>0.948853615520282</v>
      </c>
      <c r="AD311" s="268">
        <v>0.962566844919786</v>
      </c>
      <c r="AE311" s="295">
        <v>-0.0137132293995039</v>
      </c>
    </row>
    <row r="312" spans="1:31">
      <c r="A312" s="315" t="s">
        <v>498</v>
      </c>
      <c r="B312" s="339" t="s">
        <v>3322</v>
      </c>
      <c r="C312" s="293" t="s">
        <v>574</v>
      </c>
      <c r="D312" s="339" t="s">
        <v>575</v>
      </c>
      <c r="E312" s="266">
        <v>156</v>
      </c>
      <c r="F312" s="266">
        <v>150</v>
      </c>
      <c r="G312" s="264">
        <v>156</v>
      </c>
      <c r="H312" s="264">
        <v>141</v>
      </c>
      <c r="I312" s="264">
        <v>157</v>
      </c>
      <c r="J312" s="264">
        <v>141</v>
      </c>
      <c r="K312" s="294">
        <v>0.9</v>
      </c>
      <c r="L312" s="267">
        <v>0.961538461538462</v>
      </c>
      <c r="M312" s="267">
        <v>0.903846153846154</v>
      </c>
      <c r="N312" s="267">
        <v>0.898089171974522</v>
      </c>
      <c r="O312" s="332">
        <v>156</v>
      </c>
      <c r="P312" s="266">
        <v>149</v>
      </c>
      <c r="Q312" s="266">
        <v>149</v>
      </c>
      <c r="R312" s="264">
        <v>140</v>
      </c>
      <c r="S312" s="264">
        <v>140</v>
      </c>
      <c r="T312" s="267">
        <v>0.955128205128205</v>
      </c>
      <c r="U312" s="267">
        <v>0.955128205128205</v>
      </c>
      <c r="V312" s="268">
        <v>0.897435897435897</v>
      </c>
      <c r="W312" s="268">
        <v>0.89171974522293</v>
      </c>
      <c r="X312" s="295">
        <v>0.0576923076923077</v>
      </c>
      <c r="Y312" s="271">
        <v>1044</v>
      </c>
      <c r="Z312" s="333">
        <v>925</v>
      </c>
      <c r="AA312" s="333">
        <v>1044</v>
      </c>
      <c r="AB312" s="333">
        <v>904</v>
      </c>
      <c r="AC312" s="334">
        <v>0.886015325670498</v>
      </c>
      <c r="AD312" s="268">
        <v>0.865900383141762</v>
      </c>
      <c r="AE312" s="295">
        <v>0.0201149425287357</v>
      </c>
    </row>
    <row r="313" spans="1:31">
      <c r="A313" s="315" t="s">
        <v>498</v>
      </c>
      <c r="B313" s="339" t="s">
        <v>3322</v>
      </c>
      <c r="C313" s="293" t="s">
        <v>576</v>
      </c>
      <c r="D313" s="339" t="s">
        <v>577</v>
      </c>
      <c r="E313" s="266">
        <v>0</v>
      </c>
      <c r="F313" s="266">
        <v>0</v>
      </c>
      <c r="G313" s="264">
        <v>0</v>
      </c>
      <c r="H313" s="264">
        <v>0</v>
      </c>
      <c r="I313" s="264">
        <v>0</v>
      </c>
      <c r="J313" s="264">
        <v>0</v>
      </c>
      <c r="K313" s="294">
        <v>0.9</v>
      </c>
      <c r="L313" s="267">
        <v>0</v>
      </c>
      <c r="M313" s="267">
        <v>0</v>
      </c>
      <c r="N313" s="267">
        <v>0</v>
      </c>
      <c r="O313" s="332">
        <v>0</v>
      </c>
      <c r="P313" s="266">
        <v>0</v>
      </c>
      <c r="Q313" s="266">
        <v>0</v>
      </c>
      <c r="R313" s="264">
        <v>0</v>
      </c>
      <c r="S313" s="264">
        <v>0</v>
      </c>
      <c r="T313" s="267">
        <v>0</v>
      </c>
      <c r="U313" s="267">
        <v>0</v>
      </c>
      <c r="V313" s="268">
        <v>0</v>
      </c>
      <c r="W313" s="268">
        <v>0</v>
      </c>
      <c r="X313" s="295">
        <v>0</v>
      </c>
      <c r="Y313" s="271">
        <v>0</v>
      </c>
      <c r="Z313" s="333">
        <v>0</v>
      </c>
      <c r="AA313" s="333">
        <v>0</v>
      </c>
      <c r="AB313" s="333">
        <v>0</v>
      </c>
      <c r="AC313" s="334">
        <v>0</v>
      </c>
      <c r="AD313" s="268">
        <v>0</v>
      </c>
      <c r="AE313" s="295">
        <v>0</v>
      </c>
    </row>
    <row r="314" spans="1:31">
      <c r="A314" s="315" t="s">
        <v>498</v>
      </c>
      <c r="B314" s="339" t="s">
        <v>3322</v>
      </c>
      <c r="C314" s="293" t="s">
        <v>578</v>
      </c>
      <c r="D314" s="339" t="s">
        <v>579</v>
      </c>
      <c r="E314" s="266">
        <v>0</v>
      </c>
      <c r="F314" s="266">
        <v>0</v>
      </c>
      <c r="G314" s="264">
        <v>0</v>
      </c>
      <c r="H314" s="264">
        <v>0</v>
      </c>
      <c r="I314" s="264">
        <v>0</v>
      </c>
      <c r="J314" s="264">
        <v>0</v>
      </c>
      <c r="K314" s="294">
        <v>0.9</v>
      </c>
      <c r="L314" s="267">
        <v>0</v>
      </c>
      <c r="M314" s="267">
        <v>0</v>
      </c>
      <c r="N314" s="267">
        <v>0</v>
      </c>
      <c r="O314" s="332">
        <v>0</v>
      </c>
      <c r="P314" s="266">
        <v>0</v>
      </c>
      <c r="Q314" s="266">
        <v>0</v>
      </c>
      <c r="R314" s="264">
        <v>0</v>
      </c>
      <c r="S314" s="264">
        <v>0</v>
      </c>
      <c r="T314" s="267">
        <v>0</v>
      </c>
      <c r="U314" s="267">
        <v>0</v>
      </c>
      <c r="V314" s="268">
        <v>0</v>
      </c>
      <c r="W314" s="268">
        <v>0</v>
      </c>
      <c r="X314" s="295">
        <v>0</v>
      </c>
      <c r="Y314" s="271">
        <v>0</v>
      </c>
      <c r="Z314" s="333">
        <v>0</v>
      </c>
      <c r="AA314" s="333">
        <v>0</v>
      </c>
      <c r="AB314" s="333">
        <v>0</v>
      </c>
      <c r="AC314" s="334">
        <v>0</v>
      </c>
      <c r="AD314" s="268">
        <v>0</v>
      </c>
      <c r="AE314" s="295">
        <v>0</v>
      </c>
    </row>
    <row r="315" spans="1:31">
      <c r="A315" s="315" t="s">
        <v>498</v>
      </c>
      <c r="B315" s="339" t="s">
        <v>3322</v>
      </c>
      <c r="C315" s="293" t="s">
        <v>580</v>
      </c>
      <c r="D315" s="339" t="s">
        <v>581</v>
      </c>
      <c r="E315" s="266">
        <v>0</v>
      </c>
      <c r="F315" s="266">
        <v>0</v>
      </c>
      <c r="G315" s="264">
        <v>0</v>
      </c>
      <c r="H315" s="264">
        <v>0</v>
      </c>
      <c r="I315" s="264">
        <v>0</v>
      </c>
      <c r="J315" s="264">
        <v>0</v>
      </c>
      <c r="K315" s="294">
        <v>0.9</v>
      </c>
      <c r="L315" s="267">
        <v>0</v>
      </c>
      <c r="M315" s="267">
        <v>0</v>
      </c>
      <c r="N315" s="267">
        <v>0</v>
      </c>
      <c r="O315" s="332">
        <v>0</v>
      </c>
      <c r="P315" s="266">
        <v>0</v>
      </c>
      <c r="Q315" s="266">
        <v>0</v>
      </c>
      <c r="R315" s="264">
        <v>0</v>
      </c>
      <c r="S315" s="264">
        <v>0</v>
      </c>
      <c r="T315" s="267">
        <v>0</v>
      </c>
      <c r="U315" s="267">
        <v>0</v>
      </c>
      <c r="V315" s="268">
        <v>0</v>
      </c>
      <c r="W315" s="268">
        <v>0</v>
      </c>
      <c r="X315" s="295">
        <v>0</v>
      </c>
      <c r="Y315" s="271">
        <v>0</v>
      </c>
      <c r="Z315" s="333">
        <v>0</v>
      </c>
      <c r="AA315" s="333">
        <v>0</v>
      </c>
      <c r="AB315" s="333">
        <v>0</v>
      </c>
      <c r="AC315" s="334">
        <v>0</v>
      </c>
      <c r="AD315" s="268">
        <v>0</v>
      </c>
      <c r="AE315" s="295">
        <v>0</v>
      </c>
    </row>
    <row r="316" spans="1:31">
      <c r="A316" s="315" t="s">
        <v>498</v>
      </c>
      <c r="B316" s="339" t="s">
        <v>3322</v>
      </c>
      <c r="C316" s="293" t="s">
        <v>582</v>
      </c>
      <c r="D316" s="339" t="s">
        <v>583</v>
      </c>
      <c r="E316" s="266">
        <v>0</v>
      </c>
      <c r="F316" s="266">
        <v>0</v>
      </c>
      <c r="G316" s="264">
        <v>0</v>
      </c>
      <c r="H316" s="264">
        <v>0</v>
      </c>
      <c r="I316" s="264">
        <v>0</v>
      </c>
      <c r="J316" s="264">
        <v>0</v>
      </c>
      <c r="K316" s="294">
        <v>0.9</v>
      </c>
      <c r="L316" s="267">
        <v>0</v>
      </c>
      <c r="M316" s="267">
        <v>0</v>
      </c>
      <c r="N316" s="267">
        <v>0</v>
      </c>
      <c r="O316" s="332">
        <v>0</v>
      </c>
      <c r="P316" s="266">
        <v>0</v>
      </c>
      <c r="Q316" s="266">
        <v>0</v>
      </c>
      <c r="R316" s="264">
        <v>0</v>
      </c>
      <c r="S316" s="264">
        <v>0</v>
      </c>
      <c r="T316" s="267">
        <v>0</v>
      </c>
      <c r="U316" s="267">
        <v>0</v>
      </c>
      <c r="V316" s="268">
        <v>0</v>
      </c>
      <c r="W316" s="268">
        <v>0</v>
      </c>
      <c r="X316" s="295">
        <v>0</v>
      </c>
      <c r="Y316" s="271">
        <v>0</v>
      </c>
      <c r="Z316" s="333">
        <v>0</v>
      </c>
      <c r="AA316" s="333">
        <v>0</v>
      </c>
      <c r="AB316" s="333">
        <v>0</v>
      </c>
      <c r="AC316" s="334">
        <v>0</v>
      </c>
      <c r="AD316" s="268">
        <v>0</v>
      </c>
      <c r="AE316" s="295">
        <v>0</v>
      </c>
    </row>
    <row r="317" spans="1:31">
      <c r="A317" s="315" t="s">
        <v>498</v>
      </c>
      <c r="B317" s="339" t="s">
        <v>3322</v>
      </c>
      <c r="C317" s="293" t="s">
        <v>584</v>
      </c>
      <c r="D317" s="339" t="s">
        <v>585</v>
      </c>
      <c r="E317" s="266">
        <v>0</v>
      </c>
      <c r="F317" s="266">
        <v>0</v>
      </c>
      <c r="G317" s="264">
        <v>17</v>
      </c>
      <c r="H317" s="264">
        <v>16</v>
      </c>
      <c r="I317" s="264">
        <v>16</v>
      </c>
      <c r="J317" s="264">
        <v>16</v>
      </c>
      <c r="K317" s="294">
        <v>0.9</v>
      </c>
      <c r="L317" s="267">
        <v>0</v>
      </c>
      <c r="M317" s="267">
        <v>0.941176470588235</v>
      </c>
      <c r="N317" s="267">
        <v>1</v>
      </c>
      <c r="O317" s="332">
        <v>0</v>
      </c>
      <c r="P317" s="266">
        <v>0</v>
      </c>
      <c r="Q317" s="266">
        <v>0</v>
      </c>
      <c r="R317" s="264">
        <v>16</v>
      </c>
      <c r="S317" s="264">
        <v>16</v>
      </c>
      <c r="T317" s="267">
        <v>0</v>
      </c>
      <c r="U317" s="267">
        <v>0</v>
      </c>
      <c r="V317" s="268">
        <v>0.941176470588235</v>
      </c>
      <c r="W317" s="268">
        <v>1</v>
      </c>
      <c r="X317" s="295">
        <v>-0.941176470588235</v>
      </c>
      <c r="Y317" s="271">
        <v>94</v>
      </c>
      <c r="Z317" s="333">
        <v>92</v>
      </c>
      <c r="AA317" s="333">
        <v>114</v>
      </c>
      <c r="AB317" s="333">
        <v>108</v>
      </c>
      <c r="AC317" s="334">
        <v>0.978723404255319</v>
      </c>
      <c r="AD317" s="268">
        <v>0.947368421052632</v>
      </c>
      <c r="AE317" s="295">
        <v>0.0313549832026876</v>
      </c>
    </row>
    <row r="318" spans="1:31">
      <c r="A318" s="315" t="s">
        <v>498</v>
      </c>
      <c r="B318" s="339" t="s">
        <v>3322</v>
      </c>
      <c r="C318" s="293" t="s">
        <v>586</v>
      </c>
      <c r="D318" s="339" t="s">
        <v>587</v>
      </c>
      <c r="E318" s="266">
        <v>0</v>
      </c>
      <c r="F318" s="266">
        <v>0</v>
      </c>
      <c r="G318" s="264">
        <v>0</v>
      </c>
      <c r="H318" s="264">
        <v>0</v>
      </c>
      <c r="I318" s="264">
        <v>0</v>
      </c>
      <c r="J318" s="264">
        <v>0</v>
      </c>
      <c r="K318" s="294">
        <v>0.9</v>
      </c>
      <c r="L318" s="267">
        <v>0</v>
      </c>
      <c r="M318" s="267">
        <v>0</v>
      </c>
      <c r="N318" s="267">
        <v>0</v>
      </c>
      <c r="O318" s="332">
        <v>0</v>
      </c>
      <c r="P318" s="266">
        <v>0</v>
      </c>
      <c r="Q318" s="266">
        <v>0</v>
      </c>
      <c r="R318" s="264">
        <v>0</v>
      </c>
      <c r="S318" s="264">
        <v>0</v>
      </c>
      <c r="T318" s="267">
        <v>0</v>
      </c>
      <c r="U318" s="267">
        <v>0</v>
      </c>
      <c r="V318" s="268">
        <v>0</v>
      </c>
      <c r="W318" s="268">
        <v>0</v>
      </c>
      <c r="X318" s="295">
        <v>0</v>
      </c>
      <c r="Y318" s="271">
        <v>0</v>
      </c>
      <c r="Z318" s="333">
        <v>0</v>
      </c>
      <c r="AA318" s="333">
        <v>0</v>
      </c>
      <c r="AB318" s="333">
        <v>0</v>
      </c>
      <c r="AC318" s="334">
        <v>0</v>
      </c>
      <c r="AD318" s="268">
        <v>0</v>
      </c>
      <c r="AE318" s="295">
        <v>0</v>
      </c>
    </row>
    <row r="319" spans="1:31">
      <c r="A319" s="315" t="s">
        <v>498</v>
      </c>
      <c r="B319" s="339" t="s">
        <v>3322</v>
      </c>
      <c r="C319" s="293" t="s">
        <v>588</v>
      </c>
      <c r="D319" s="339" t="s">
        <v>589</v>
      </c>
      <c r="E319" s="266">
        <v>156</v>
      </c>
      <c r="F319" s="266">
        <v>155</v>
      </c>
      <c r="G319" s="264">
        <v>164</v>
      </c>
      <c r="H319" s="264">
        <v>163</v>
      </c>
      <c r="I319" s="264">
        <v>159</v>
      </c>
      <c r="J319" s="264">
        <v>159</v>
      </c>
      <c r="K319" s="294">
        <v>0.9</v>
      </c>
      <c r="L319" s="267">
        <v>0.993589743589744</v>
      </c>
      <c r="M319" s="267">
        <v>0.99390243902439</v>
      </c>
      <c r="N319" s="267">
        <v>1</v>
      </c>
      <c r="O319" s="332">
        <v>156</v>
      </c>
      <c r="P319" s="266">
        <v>152</v>
      </c>
      <c r="Q319" s="266">
        <v>152</v>
      </c>
      <c r="R319" s="264">
        <v>162</v>
      </c>
      <c r="S319" s="264">
        <v>155</v>
      </c>
      <c r="T319" s="267">
        <v>0.974358974358974</v>
      </c>
      <c r="U319" s="267">
        <v>0.974358974358974</v>
      </c>
      <c r="V319" s="268">
        <v>0.98780487804878</v>
      </c>
      <c r="W319" s="268">
        <v>0.974842767295597</v>
      </c>
      <c r="X319" s="295">
        <v>-0.0134459036898061</v>
      </c>
      <c r="Y319" s="271">
        <v>1078</v>
      </c>
      <c r="Z319" s="333">
        <v>1036</v>
      </c>
      <c r="AA319" s="333">
        <v>1067</v>
      </c>
      <c r="AB319" s="333">
        <v>1038</v>
      </c>
      <c r="AC319" s="334">
        <v>0.961038961038961</v>
      </c>
      <c r="AD319" s="268">
        <v>0.97282099343955</v>
      </c>
      <c r="AE319" s="295">
        <v>-0.0117820324005891</v>
      </c>
    </row>
    <row r="320" spans="1:31">
      <c r="A320" s="315" t="s">
        <v>498</v>
      </c>
      <c r="B320" s="339" t="s">
        <v>3323</v>
      </c>
      <c r="C320" s="293" t="s">
        <v>590</v>
      </c>
      <c r="D320" s="339" t="s">
        <v>591</v>
      </c>
      <c r="E320" s="266">
        <v>59</v>
      </c>
      <c r="F320" s="266">
        <v>58</v>
      </c>
      <c r="G320" s="264">
        <v>68</v>
      </c>
      <c r="H320" s="264">
        <v>68</v>
      </c>
      <c r="I320" s="264">
        <v>69</v>
      </c>
      <c r="J320" s="264">
        <v>69</v>
      </c>
      <c r="K320" s="294">
        <v>0.9</v>
      </c>
      <c r="L320" s="267">
        <v>0.983050847457627</v>
      </c>
      <c r="M320" s="267">
        <v>1</v>
      </c>
      <c r="N320" s="267">
        <v>1</v>
      </c>
      <c r="O320" s="332">
        <v>59</v>
      </c>
      <c r="P320" s="266">
        <v>54</v>
      </c>
      <c r="Q320" s="266">
        <v>54</v>
      </c>
      <c r="R320" s="264">
        <v>63</v>
      </c>
      <c r="S320" s="264">
        <v>63</v>
      </c>
      <c r="T320" s="267">
        <v>0.915254237288136</v>
      </c>
      <c r="U320" s="267">
        <v>0.915254237288136</v>
      </c>
      <c r="V320" s="268">
        <v>0.926470588235294</v>
      </c>
      <c r="W320" s="268">
        <v>0.91304347826087</v>
      </c>
      <c r="X320" s="295">
        <v>-0.0112163509471586</v>
      </c>
      <c r="Y320" s="271">
        <v>438</v>
      </c>
      <c r="Z320" s="333">
        <v>399</v>
      </c>
      <c r="AA320" s="333">
        <v>454</v>
      </c>
      <c r="AB320" s="333">
        <v>424</v>
      </c>
      <c r="AC320" s="334">
        <v>0.910958904109589</v>
      </c>
      <c r="AD320" s="268">
        <v>0.933920704845815</v>
      </c>
      <c r="AE320" s="295">
        <v>-0.022961800736226</v>
      </c>
    </row>
    <row r="321" spans="1:31">
      <c r="A321" s="315" t="s">
        <v>498</v>
      </c>
      <c r="B321" s="339" t="s">
        <v>3323</v>
      </c>
      <c r="C321" s="293" t="s">
        <v>592</v>
      </c>
      <c r="D321" s="339" t="s">
        <v>593</v>
      </c>
      <c r="E321" s="266">
        <v>109</v>
      </c>
      <c r="F321" s="266">
        <v>109</v>
      </c>
      <c r="G321" s="264">
        <v>127</v>
      </c>
      <c r="H321" s="264">
        <v>122</v>
      </c>
      <c r="I321" s="264">
        <v>125</v>
      </c>
      <c r="J321" s="264">
        <v>115</v>
      </c>
      <c r="K321" s="294">
        <v>0.9</v>
      </c>
      <c r="L321" s="267">
        <v>1</v>
      </c>
      <c r="M321" s="267">
        <v>0.960629921259842</v>
      </c>
      <c r="N321" s="267">
        <v>0.92</v>
      </c>
      <c r="O321" s="332">
        <v>109</v>
      </c>
      <c r="P321" s="266">
        <v>100</v>
      </c>
      <c r="Q321" s="266">
        <v>100</v>
      </c>
      <c r="R321" s="264">
        <v>115</v>
      </c>
      <c r="S321" s="264">
        <v>108</v>
      </c>
      <c r="T321" s="267">
        <v>0.917431192660551</v>
      </c>
      <c r="U321" s="267">
        <v>0.917431192660551</v>
      </c>
      <c r="V321" s="268">
        <v>0.905511811023622</v>
      </c>
      <c r="W321" s="268">
        <v>0.864</v>
      </c>
      <c r="X321" s="295">
        <v>0.0119193816369285</v>
      </c>
      <c r="Y321" s="271">
        <v>778</v>
      </c>
      <c r="Z321" s="333">
        <v>692</v>
      </c>
      <c r="AA321" s="333">
        <v>776</v>
      </c>
      <c r="AB321" s="333">
        <v>710</v>
      </c>
      <c r="AC321" s="334">
        <v>0.889460154241645</v>
      </c>
      <c r="AD321" s="268">
        <v>0.914948453608247</v>
      </c>
      <c r="AE321" s="295">
        <v>-0.0254882993666021</v>
      </c>
    </row>
    <row r="322" spans="1:31">
      <c r="A322" s="315" t="s">
        <v>498</v>
      </c>
      <c r="B322" s="339" t="s">
        <v>3323</v>
      </c>
      <c r="C322" s="293" t="s">
        <v>594</v>
      </c>
      <c r="D322" s="339" t="s">
        <v>595</v>
      </c>
      <c r="E322" s="266">
        <v>97</v>
      </c>
      <c r="F322" s="266">
        <v>97</v>
      </c>
      <c r="G322" s="264">
        <v>107</v>
      </c>
      <c r="H322" s="264">
        <v>107</v>
      </c>
      <c r="I322" s="264">
        <v>106</v>
      </c>
      <c r="J322" s="264">
        <v>106</v>
      </c>
      <c r="K322" s="294">
        <v>0.9</v>
      </c>
      <c r="L322" s="267">
        <v>1</v>
      </c>
      <c r="M322" s="267">
        <v>1</v>
      </c>
      <c r="N322" s="267">
        <v>1</v>
      </c>
      <c r="O322" s="332">
        <v>97</v>
      </c>
      <c r="P322" s="266">
        <v>76</v>
      </c>
      <c r="Q322" s="266">
        <v>76</v>
      </c>
      <c r="R322" s="264">
        <v>95</v>
      </c>
      <c r="S322" s="264">
        <v>93</v>
      </c>
      <c r="T322" s="267">
        <v>0.783505154639175</v>
      </c>
      <c r="U322" s="267">
        <v>0.783505154639175</v>
      </c>
      <c r="V322" s="268">
        <v>0.88785046728972</v>
      </c>
      <c r="W322" s="268">
        <v>0.877358490566038</v>
      </c>
      <c r="X322" s="295">
        <v>-0.104345312650544</v>
      </c>
      <c r="Y322" s="271">
        <v>702</v>
      </c>
      <c r="Z322" s="333">
        <v>605</v>
      </c>
      <c r="AA322" s="333">
        <v>701</v>
      </c>
      <c r="AB322" s="333">
        <v>613</v>
      </c>
      <c r="AC322" s="334">
        <v>0.861823361823362</v>
      </c>
      <c r="AD322" s="268">
        <v>0.874465049928673</v>
      </c>
      <c r="AE322" s="295">
        <v>-0.0126416881053115</v>
      </c>
    </row>
    <row r="323" spans="1:31">
      <c r="A323" s="315" t="s">
        <v>498</v>
      </c>
      <c r="B323" s="339" t="s">
        <v>3323</v>
      </c>
      <c r="C323" s="293" t="s">
        <v>596</v>
      </c>
      <c r="D323" s="339" t="s">
        <v>597</v>
      </c>
      <c r="E323" s="266">
        <v>103</v>
      </c>
      <c r="F323" s="266">
        <v>99</v>
      </c>
      <c r="G323" s="264">
        <v>114</v>
      </c>
      <c r="H323" s="264">
        <v>112</v>
      </c>
      <c r="I323" s="264">
        <v>111</v>
      </c>
      <c r="J323" s="264">
        <v>107</v>
      </c>
      <c r="K323" s="294">
        <v>0.9</v>
      </c>
      <c r="L323" s="267">
        <v>0.961165048543689</v>
      </c>
      <c r="M323" s="267">
        <v>0.982456140350877</v>
      </c>
      <c r="N323" s="267">
        <v>0.963963963963964</v>
      </c>
      <c r="O323" s="332">
        <v>103</v>
      </c>
      <c r="P323" s="266">
        <v>95</v>
      </c>
      <c r="Q323" s="266">
        <v>95</v>
      </c>
      <c r="R323" s="264">
        <v>109</v>
      </c>
      <c r="S323" s="264">
        <v>103</v>
      </c>
      <c r="T323" s="267">
        <v>0.922330097087379</v>
      </c>
      <c r="U323" s="267">
        <v>0.922330097087379</v>
      </c>
      <c r="V323" s="268">
        <v>0.956140350877193</v>
      </c>
      <c r="W323" s="268">
        <v>0.927927927927928</v>
      </c>
      <c r="X323" s="295">
        <v>-0.0338102537898143</v>
      </c>
      <c r="Y323" s="271">
        <v>743</v>
      </c>
      <c r="Z323" s="333">
        <v>696</v>
      </c>
      <c r="AA323" s="333">
        <v>730</v>
      </c>
      <c r="AB323" s="333">
        <v>673</v>
      </c>
      <c r="AC323" s="334">
        <v>0.936742934051144</v>
      </c>
      <c r="AD323" s="268">
        <v>0.921917808219178</v>
      </c>
      <c r="AE323" s="295">
        <v>0.0148251258319659</v>
      </c>
    </row>
    <row r="324" spans="1:31">
      <c r="A324" s="315" t="s">
        <v>498</v>
      </c>
      <c r="B324" s="339" t="s">
        <v>3323</v>
      </c>
      <c r="C324" s="293" t="s">
        <v>598</v>
      </c>
      <c r="D324" s="339" t="s">
        <v>599</v>
      </c>
      <c r="E324" s="266">
        <v>114</v>
      </c>
      <c r="F324" s="266">
        <v>102</v>
      </c>
      <c r="G324" s="264">
        <v>117</v>
      </c>
      <c r="H324" s="264">
        <v>116</v>
      </c>
      <c r="I324" s="264">
        <v>114</v>
      </c>
      <c r="J324" s="264">
        <v>112</v>
      </c>
      <c r="K324" s="294">
        <v>0.9</v>
      </c>
      <c r="L324" s="267">
        <v>0.894736842105263</v>
      </c>
      <c r="M324" s="267">
        <v>0.991452991452991</v>
      </c>
      <c r="N324" s="267">
        <v>0.982456140350877</v>
      </c>
      <c r="O324" s="332">
        <v>114</v>
      </c>
      <c r="P324" s="266">
        <v>98</v>
      </c>
      <c r="Q324" s="266">
        <v>98</v>
      </c>
      <c r="R324" s="264">
        <v>110</v>
      </c>
      <c r="S324" s="264">
        <v>105</v>
      </c>
      <c r="T324" s="267">
        <v>0.859649122807018</v>
      </c>
      <c r="U324" s="267">
        <v>0.859649122807018</v>
      </c>
      <c r="V324" s="268">
        <v>0.94017094017094</v>
      </c>
      <c r="W324" s="268">
        <v>0.921052631578947</v>
      </c>
      <c r="X324" s="295">
        <v>-0.0805218173639226</v>
      </c>
      <c r="Y324" s="271">
        <v>759</v>
      </c>
      <c r="Z324" s="333">
        <v>701</v>
      </c>
      <c r="AA324" s="333">
        <v>730</v>
      </c>
      <c r="AB324" s="333">
        <v>653</v>
      </c>
      <c r="AC324" s="334">
        <v>0.923583662714098</v>
      </c>
      <c r="AD324" s="268">
        <v>0.894520547945206</v>
      </c>
      <c r="AE324" s="295">
        <v>0.029063114768892</v>
      </c>
    </row>
    <row r="325" spans="1:31">
      <c r="A325" s="315" t="s">
        <v>498</v>
      </c>
      <c r="B325" s="339" t="s">
        <v>3323</v>
      </c>
      <c r="C325" s="293" t="s">
        <v>600</v>
      </c>
      <c r="D325" s="339" t="s">
        <v>601</v>
      </c>
      <c r="E325" s="266">
        <v>99</v>
      </c>
      <c r="F325" s="266">
        <v>99</v>
      </c>
      <c r="G325" s="264">
        <v>112</v>
      </c>
      <c r="H325" s="264">
        <v>112</v>
      </c>
      <c r="I325" s="264">
        <v>108</v>
      </c>
      <c r="J325" s="264">
        <v>107</v>
      </c>
      <c r="K325" s="294">
        <v>0.9</v>
      </c>
      <c r="L325" s="267">
        <v>1</v>
      </c>
      <c r="M325" s="267">
        <v>1</v>
      </c>
      <c r="N325" s="267">
        <v>0.990740740740741</v>
      </c>
      <c r="O325" s="332">
        <v>99</v>
      </c>
      <c r="P325" s="266">
        <v>95</v>
      </c>
      <c r="Q325" s="266">
        <v>95</v>
      </c>
      <c r="R325" s="264">
        <v>109</v>
      </c>
      <c r="S325" s="264">
        <v>104</v>
      </c>
      <c r="T325" s="267">
        <v>0.95959595959596</v>
      </c>
      <c r="U325" s="267">
        <v>0.95959595959596</v>
      </c>
      <c r="V325" s="268">
        <v>0.973214285714286</v>
      </c>
      <c r="W325" s="268">
        <v>0.962962962962963</v>
      </c>
      <c r="X325" s="295">
        <v>-0.0136183261183261</v>
      </c>
      <c r="Y325" s="271">
        <v>706</v>
      </c>
      <c r="Z325" s="333">
        <v>673</v>
      </c>
      <c r="AA325" s="333">
        <v>685</v>
      </c>
      <c r="AB325" s="333">
        <v>647</v>
      </c>
      <c r="AC325" s="334">
        <v>0.953257790368272</v>
      </c>
      <c r="AD325" s="268">
        <v>0.944525547445256</v>
      </c>
      <c r="AE325" s="295">
        <v>0.00873224292301644</v>
      </c>
    </row>
    <row r="326" spans="1:31">
      <c r="A326" s="315" t="s">
        <v>498</v>
      </c>
      <c r="B326" s="339" t="s">
        <v>3323</v>
      </c>
      <c r="C326" s="293" t="s">
        <v>602</v>
      </c>
      <c r="D326" s="339" t="s">
        <v>603</v>
      </c>
      <c r="E326" s="266">
        <v>0</v>
      </c>
      <c r="F326" s="266">
        <v>0</v>
      </c>
      <c r="G326" s="264">
        <v>0</v>
      </c>
      <c r="H326" s="264">
        <v>0</v>
      </c>
      <c r="I326" s="264">
        <v>0</v>
      </c>
      <c r="J326" s="264">
        <v>0</v>
      </c>
      <c r="K326" s="294">
        <v>0.9</v>
      </c>
      <c r="L326" s="267">
        <v>0</v>
      </c>
      <c r="M326" s="267">
        <v>0</v>
      </c>
      <c r="N326" s="267">
        <v>0</v>
      </c>
      <c r="O326" s="332">
        <v>0</v>
      </c>
      <c r="P326" s="266">
        <v>0</v>
      </c>
      <c r="Q326" s="266">
        <v>0</v>
      </c>
      <c r="R326" s="264">
        <v>0</v>
      </c>
      <c r="S326" s="264">
        <v>0</v>
      </c>
      <c r="T326" s="267">
        <v>0</v>
      </c>
      <c r="U326" s="267">
        <v>0</v>
      </c>
      <c r="V326" s="268">
        <v>0</v>
      </c>
      <c r="W326" s="268">
        <v>0</v>
      </c>
      <c r="X326" s="295">
        <v>0</v>
      </c>
      <c r="Y326" s="271">
        <v>0</v>
      </c>
      <c r="Z326" s="333">
        <v>0</v>
      </c>
      <c r="AA326" s="333">
        <v>0</v>
      </c>
      <c r="AB326" s="333">
        <v>0</v>
      </c>
      <c r="AC326" s="334">
        <v>0</v>
      </c>
      <c r="AD326" s="268">
        <v>0</v>
      </c>
      <c r="AE326" s="295">
        <v>0</v>
      </c>
    </row>
    <row r="327" spans="1:31">
      <c r="A327" s="315" t="s">
        <v>498</v>
      </c>
      <c r="B327" s="339" t="s">
        <v>3323</v>
      </c>
      <c r="C327" s="293" t="s">
        <v>604</v>
      </c>
      <c r="D327" s="339" t="s">
        <v>605</v>
      </c>
      <c r="E327" s="266">
        <v>0</v>
      </c>
      <c r="F327" s="266">
        <v>0</v>
      </c>
      <c r="G327" s="264">
        <v>0</v>
      </c>
      <c r="H327" s="264">
        <v>0</v>
      </c>
      <c r="I327" s="264">
        <v>0</v>
      </c>
      <c r="J327" s="264">
        <v>0</v>
      </c>
      <c r="K327" s="294">
        <v>0.9</v>
      </c>
      <c r="L327" s="267">
        <v>0</v>
      </c>
      <c r="M327" s="267">
        <v>0</v>
      </c>
      <c r="N327" s="267">
        <v>0</v>
      </c>
      <c r="O327" s="332">
        <v>0</v>
      </c>
      <c r="P327" s="266">
        <v>0</v>
      </c>
      <c r="Q327" s="266">
        <v>0</v>
      </c>
      <c r="R327" s="264">
        <v>0</v>
      </c>
      <c r="S327" s="264">
        <v>0</v>
      </c>
      <c r="T327" s="267">
        <v>0</v>
      </c>
      <c r="U327" s="267">
        <v>0</v>
      </c>
      <c r="V327" s="268">
        <v>0</v>
      </c>
      <c r="W327" s="268">
        <v>0</v>
      </c>
      <c r="X327" s="295">
        <v>0</v>
      </c>
      <c r="Y327" s="271">
        <v>0</v>
      </c>
      <c r="Z327" s="333">
        <v>0</v>
      </c>
      <c r="AA327" s="333">
        <v>0</v>
      </c>
      <c r="AB327" s="333">
        <v>0</v>
      </c>
      <c r="AC327" s="334">
        <v>0</v>
      </c>
      <c r="AD327" s="268">
        <v>0</v>
      </c>
      <c r="AE327" s="295">
        <v>0</v>
      </c>
    </row>
    <row r="328" spans="1:31">
      <c r="A328" s="315" t="s">
        <v>498</v>
      </c>
      <c r="B328" s="339" t="s">
        <v>3323</v>
      </c>
      <c r="C328" s="293" t="s">
        <v>606</v>
      </c>
      <c r="D328" s="339" t="s">
        <v>607</v>
      </c>
      <c r="E328" s="266">
        <v>0</v>
      </c>
      <c r="F328" s="266">
        <v>0</v>
      </c>
      <c r="G328" s="264">
        <v>0</v>
      </c>
      <c r="H328" s="264">
        <v>0</v>
      </c>
      <c r="I328" s="264">
        <v>0</v>
      </c>
      <c r="J328" s="264">
        <v>0</v>
      </c>
      <c r="K328" s="294">
        <v>0.9</v>
      </c>
      <c r="L328" s="267">
        <v>0</v>
      </c>
      <c r="M328" s="267">
        <v>0</v>
      </c>
      <c r="N328" s="267">
        <v>0</v>
      </c>
      <c r="O328" s="332">
        <v>0</v>
      </c>
      <c r="P328" s="266">
        <v>0</v>
      </c>
      <c r="Q328" s="266">
        <v>0</v>
      </c>
      <c r="R328" s="264">
        <v>0</v>
      </c>
      <c r="S328" s="264">
        <v>0</v>
      </c>
      <c r="T328" s="267">
        <v>0</v>
      </c>
      <c r="U328" s="267">
        <v>0</v>
      </c>
      <c r="V328" s="268">
        <v>0</v>
      </c>
      <c r="W328" s="268">
        <v>0</v>
      </c>
      <c r="X328" s="295">
        <v>0</v>
      </c>
      <c r="Y328" s="271">
        <v>0</v>
      </c>
      <c r="Z328" s="333">
        <v>0</v>
      </c>
      <c r="AA328" s="333">
        <v>0</v>
      </c>
      <c r="AB328" s="333">
        <v>0</v>
      </c>
      <c r="AC328" s="334">
        <v>0</v>
      </c>
      <c r="AD328" s="268">
        <v>0</v>
      </c>
      <c r="AE328" s="295">
        <v>0</v>
      </c>
    </row>
    <row r="329" spans="1:31">
      <c r="A329" s="315" t="s">
        <v>498</v>
      </c>
      <c r="B329" s="339" t="s">
        <v>3323</v>
      </c>
      <c r="C329" s="293" t="s">
        <v>608</v>
      </c>
      <c r="D329" s="339" t="s">
        <v>609</v>
      </c>
      <c r="E329" s="266">
        <v>0</v>
      </c>
      <c r="F329" s="266">
        <v>0</v>
      </c>
      <c r="G329" s="264">
        <v>0</v>
      </c>
      <c r="H329" s="264">
        <v>0</v>
      </c>
      <c r="I329" s="264">
        <v>0</v>
      </c>
      <c r="J329" s="264">
        <v>0</v>
      </c>
      <c r="K329" s="294">
        <v>0.9</v>
      </c>
      <c r="L329" s="267">
        <v>0</v>
      </c>
      <c r="M329" s="267">
        <v>0</v>
      </c>
      <c r="N329" s="267">
        <v>0</v>
      </c>
      <c r="O329" s="332">
        <v>0</v>
      </c>
      <c r="P329" s="266">
        <v>0</v>
      </c>
      <c r="Q329" s="266">
        <v>0</v>
      </c>
      <c r="R329" s="264">
        <v>0</v>
      </c>
      <c r="S329" s="264">
        <v>0</v>
      </c>
      <c r="T329" s="267">
        <v>0</v>
      </c>
      <c r="U329" s="267">
        <v>0</v>
      </c>
      <c r="V329" s="268">
        <v>0</v>
      </c>
      <c r="W329" s="268">
        <v>0</v>
      </c>
      <c r="X329" s="295">
        <v>0</v>
      </c>
      <c r="Y329" s="271">
        <v>0</v>
      </c>
      <c r="Z329" s="333">
        <v>0</v>
      </c>
      <c r="AA329" s="333">
        <v>0</v>
      </c>
      <c r="AB329" s="333">
        <v>0</v>
      </c>
      <c r="AC329" s="334">
        <v>0</v>
      </c>
      <c r="AD329" s="268">
        <v>0</v>
      </c>
      <c r="AE329" s="295">
        <v>0</v>
      </c>
    </row>
    <row r="330" spans="1:31">
      <c r="A330" s="315" t="s">
        <v>498</v>
      </c>
      <c r="B330" s="339" t="s">
        <v>3323</v>
      </c>
      <c r="C330" s="293" t="s">
        <v>610</v>
      </c>
      <c r="D330" s="339" t="s">
        <v>611</v>
      </c>
      <c r="E330" s="266">
        <v>0</v>
      </c>
      <c r="F330" s="266">
        <v>0</v>
      </c>
      <c r="G330" s="264">
        <v>0</v>
      </c>
      <c r="H330" s="264">
        <v>0</v>
      </c>
      <c r="I330" s="264">
        <v>0</v>
      </c>
      <c r="J330" s="264">
        <v>0</v>
      </c>
      <c r="K330" s="294">
        <v>0.9</v>
      </c>
      <c r="L330" s="267">
        <v>0</v>
      </c>
      <c r="M330" s="267">
        <v>0</v>
      </c>
      <c r="N330" s="267">
        <v>0</v>
      </c>
      <c r="O330" s="332">
        <v>0</v>
      </c>
      <c r="P330" s="266">
        <v>0</v>
      </c>
      <c r="Q330" s="266">
        <v>0</v>
      </c>
      <c r="R330" s="264">
        <v>0</v>
      </c>
      <c r="S330" s="264">
        <v>0</v>
      </c>
      <c r="T330" s="267">
        <v>0</v>
      </c>
      <c r="U330" s="267">
        <v>0</v>
      </c>
      <c r="V330" s="268">
        <v>0</v>
      </c>
      <c r="W330" s="268">
        <v>0</v>
      </c>
      <c r="X330" s="295">
        <v>0</v>
      </c>
      <c r="Y330" s="271">
        <v>0</v>
      </c>
      <c r="Z330" s="333">
        <v>0</v>
      </c>
      <c r="AA330" s="333">
        <v>0</v>
      </c>
      <c r="AB330" s="333">
        <v>0</v>
      </c>
      <c r="AC330" s="334">
        <v>0</v>
      </c>
      <c r="AD330" s="268">
        <v>0</v>
      </c>
      <c r="AE330" s="295">
        <v>0</v>
      </c>
    </row>
    <row r="331" spans="1:31">
      <c r="A331" s="315" t="s">
        <v>498</v>
      </c>
      <c r="B331" s="339" t="s">
        <v>3323</v>
      </c>
      <c r="C331" s="293" t="s">
        <v>612</v>
      </c>
      <c r="D331" s="339" t="s">
        <v>613</v>
      </c>
      <c r="E331" s="266">
        <v>0</v>
      </c>
      <c r="F331" s="266">
        <v>0</v>
      </c>
      <c r="G331" s="264">
        <v>0</v>
      </c>
      <c r="H331" s="264">
        <v>0</v>
      </c>
      <c r="I331" s="264">
        <v>0</v>
      </c>
      <c r="J331" s="264">
        <v>0</v>
      </c>
      <c r="K331" s="294">
        <v>0.9</v>
      </c>
      <c r="L331" s="267">
        <v>0</v>
      </c>
      <c r="M331" s="267">
        <v>0</v>
      </c>
      <c r="N331" s="267">
        <v>0</v>
      </c>
      <c r="O331" s="332">
        <v>0</v>
      </c>
      <c r="P331" s="266">
        <v>0</v>
      </c>
      <c r="Q331" s="266">
        <v>0</v>
      </c>
      <c r="R331" s="264">
        <v>0</v>
      </c>
      <c r="S331" s="264">
        <v>0</v>
      </c>
      <c r="T331" s="267">
        <v>0</v>
      </c>
      <c r="U331" s="267">
        <v>0</v>
      </c>
      <c r="V331" s="268">
        <v>0</v>
      </c>
      <c r="W331" s="268">
        <v>0</v>
      </c>
      <c r="X331" s="295">
        <v>0</v>
      </c>
      <c r="Y331" s="271">
        <v>0</v>
      </c>
      <c r="Z331" s="333">
        <v>0</v>
      </c>
      <c r="AA331" s="333">
        <v>0</v>
      </c>
      <c r="AB331" s="333">
        <v>0</v>
      </c>
      <c r="AC331" s="334">
        <v>0</v>
      </c>
      <c r="AD331" s="268">
        <v>0</v>
      </c>
      <c r="AE331" s="295">
        <v>0</v>
      </c>
    </row>
    <row r="332" spans="1:31">
      <c r="A332" s="315" t="s">
        <v>498</v>
      </c>
      <c r="B332" s="339" t="s">
        <v>3323</v>
      </c>
      <c r="C332" s="293" t="s">
        <v>614</v>
      </c>
      <c r="D332" s="339" t="s">
        <v>615</v>
      </c>
      <c r="E332" s="266">
        <v>105</v>
      </c>
      <c r="F332" s="266">
        <v>105</v>
      </c>
      <c r="G332" s="264">
        <v>125</v>
      </c>
      <c r="H332" s="264">
        <v>124</v>
      </c>
      <c r="I332" s="264">
        <v>120</v>
      </c>
      <c r="J332" s="264">
        <v>120</v>
      </c>
      <c r="K332" s="294">
        <v>0.9</v>
      </c>
      <c r="L332" s="267">
        <v>1</v>
      </c>
      <c r="M332" s="267">
        <v>0.992</v>
      </c>
      <c r="N332" s="267">
        <v>1</v>
      </c>
      <c r="O332" s="332">
        <v>105</v>
      </c>
      <c r="P332" s="266">
        <v>100</v>
      </c>
      <c r="Q332" s="266">
        <v>100</v>
      </c>
      <c r="R332" s="264">
        <v>115</v>
      </c>
      <c r="S332" s="264">
        <v>110</v>
      </c>
      <c r="T332" s="267">
        <v>0.952380952380952</v>
      </c>
      <c r="U332" s="267">
        <v>0.952380952380952</v>
      </c>
      <c r="V332" s="268">
        <v>0.92</v>
      </c>
      <c r="W332" s="268">
        <v>0.916666666666667</v>
      </c>
      <c r="X332" s="295">
        <v>0.0323809523809523</v>
      </c>
      <c r="Y332" s="271">
        <v>798</v>
      </c>
      <c r="Z332" s="333">
        <v>729</v>
      </c>
      <c r="AA332" s="333">
        <v>794</v>
      </c>
      <c r="AB332" s="333">
        <v>736</v>
      </c>
      <c r="AC332" s="334">
        <v>0.913533834586466</v>
      </c>
      <c r="AD332" s="268">
        <v>0.926952141057935</v>
      </c>
      <c r="AE332" s="295">
        <v>-0.0134183064714684</v>
      </c>
    </row>
    <row r="333" spans="1:31">
      <c r="A333" s="315" t="s">
        <v>498</v>
      </c>
      <c r="B333" s="339" t="s">
        <v>3324</v>
      </c>
      <c r="C333" s="293" t="s">
        <v>616</v>
      </c>
      <c r="D333" s="339" t="s">
        <v>617</v>
      </c>
      <c r="E333" s="266">
        <v>0</v>
      </c>
      <c r="F333" s="266">
        <v>0</v>
      </c>
      <c r="G333" s="264">
        <v>0</v>
      </c>
      <c r="H333" s="264">
        <v>0</v>
      </c>
      <c r="I333" s="264">
        <v>0</v>
      </c>
      <c r="J333" s="264">
        <v>0</v>
      </c>
      <c r="K333" s="294">
        <v>0.9</v>
      </c>
      <c r="L333" s="267">
        <v>0</v>
      </c>
      <c r="M333" s="267">
        <v>0</v>
      </c>
      <c r="N333" s="267">
        <v>0</v>
      </c>
      <c r="O333" s="332">
        <v>0</v>
      </c>
      <c r="P333" s="266">
        <v>0</v>
      </c>
      <c r="Q333" s="266">
        <v>0</v>
      </c>
      <c r="R333" s="264">
        <v>0</v>
      </c>
      <c r="S333" s="264">
        <v>0</v>
      </c>
      <c r="T333" s="267">
        <v>0</v>
      </c>
      <c r="U333" s="267">
        <v>0</v>
      </c>
      <c r="V333" s="268">
        <v>0</v>
      </c>
      <c r="W333" s="268">
        <v>0</v>
      </c>
      <c r="X333" s="295">
        <v>0</v>
      </c>
      <c r="Y333" s="271">
        <v>0</v>
      </c>
      <c r="Z333" s="333">
        <v>0</v>
      </c>
      <c r="AA333" s="333">
        <v>0</v>
      </c>
      <c r="AB333" s="333">
        <v>0</v>
      </c>
      <c r="AC333" s="334">
        <v>0</v>
      </c>
      <c r="AD333" s="268">
        <v>0</v>
      </c>
      <c r="AE333" s="295">
        <v>0</v>
      </c>
    </row>
    <row r="334" spans="1:31">
      <c r="A334" s="315" t="s">
        <v>498</v>
      </c>
      <c r="B334" s="339" t="s">
        <v>3324</v>
      </c>
      <c r="C334" s="293" t="s">
        <v>618</v>
      </c>
      <c r="D334" s="339" t="s">
        <v>619</v>
      </c>
      <c r="E334" s="266">
        <v>132</v>
      </c>
      <c r="F334" s="266">
        <v>131</v>
      </c>
      <c r="G334" s="264">
        <v>141</v>
      </c>
      <c r="H334" s="264">
        <v>141</v>
      </c>
      <c r="I334" s="264">
        <v>137</v>
      </c>
      <c r="J334" s="264">
        <v>136</v>
      </c>
      <c r="K334" s="294">
        <v>0.9</v>
      </c>
      <c r="L334" s="267">
        <v>0.992424242424242</v>
      </c>
      <c r="M334" s="267">
        <v>1</v>
      </c>
      <c r="N334" s="267">
        <v>0.992700729927007</v>
      </c>
      <c r="O334" s="332">
        <v>132</v>
      </c>
      <c r="P334" s="266">
        <v>131</v>
      </c>
      <c r="Q334" s="266">
        <v>131</v>
      </c>
      <c r="R334" s="264">
        <v>140</v>
      </c>
      <c r="S334" s="264">
        <v>135</v>
      </c>
      <c r="T334" s="267">
        <v>0.992424242424242</v>
      </c>
      <c r="U334" s="267">
        <v>0.992424242424242</v>
      </c>
      <c r="V334" s="268">
        <v>0.99290780141844</v>
      </c>
      <c r="W334" s="268">
        <v>0.985401459854015</v>
      </c>
      <c r="X334" s="295">
        <v>-0.000483558994197275</v>
      </c>
      <c r="Y334" s="271">
        <v>902</v>
      </c>
      <c r="Z334" s="333">
        <v>889</v>
      </c>
      <c r="AA334" s="333">
        <v>905</v>
      </c>
      <c r="AB334" s="333">
        <v>894</v>
      </c>
      <c r="AC334" s="334">
        <v>0.985587583148559</v>
      </c>
      <c r="AD334" s="268">
        <v>0.987845303867403</v>
      </c>
      <c r="AE334" s="295">
        <v>-0.00225772071884456</v>
      </c>
    </row>
    <row r="335" spans="1:31">
      <c r="A335" s="315" t="s">
        <v>498</v>
      </c>
      <c r="B335" s="339" t="s">
        <v>3324</v>
      </c>
      <c r="C335" s="293" t="s">
        <v>620</v>
      </c>
      <c r="D335" s="339" t="s">
        <v>621</v>
      </c>
      <c r="E335" s="266">
        <v>186</v>
      </c>
      <c r="F335" s="266">
        <v>186</v>
      </c>
      <c r="G335" s="264">
        <v>204</v>
      </c>
      <c r="H335" s="264">
        <v>202</v>
      </c>
      <c r="I335" s="264">
        <v>200</v>
      </c>
      <c r="J335" s="264">
        <v>199</v>
      </c>
      <c r="K335" s="294">
        <v>0.9</v>
      </c>
      <c r="L335" s="267">
        <v>1</v>
      </c>
      <c r="M335" s="267">
        <v>0.990196078431373</v>
      </c>
      <c r="N335" s="267">
        <v>0.995</v>
      </c>
      <c r="O335" s="332">
        <v>186</v>
      </c>
      <c r="P335" s="266">
        <v>175</v>
      </c>
      <c r="Q335" s="266">
        <v>175</v>
      </c>
      <c r="R335" s="264">
        <v>193</v>
      </c>
      <c r="S335" s="264">
        <v>179</v>
      </c>
      <c r="T335" s="267">
        <v>0.940860215053763</v>
      </c>
      <c r="U335" s="267">
        <v>0.940860215053763</v>
      </c>
      <c r="V335" s="268">
        <v>0.946078431372549</v>
      </c>
      <c r="W335" s="268">
        <v>0.895</v>
      </c>
      <c r="X335" s="295">
        <v>-0.0052182163187855</v>
      </c>
      <c r="Y335" s="271">
        <v>1307</v>
      </c>
      <c r="Z335" s="333">
        <v>1212</v>
      </c>
      <c r="AA335" s="333">
        <v>1304</v>
      </c>
      <c r="AB335" s="333">
        <v>1219</v>
      </c>
      <c r="AC335" s="334">
        <v>0.927314460596787</v>
      </c>
      <c r="AD335" s="268">
        <v>0.934815950920245</v>
      </c>
      <c r="AE335" s="295">
        <v>-0.00750149032345881</v>
      </c>
    </row>
    <row r="336" spans="1:31">
      <c r="A336" s="315" t="s">
        <v>498</v>
      </c>
      <c r="B336" s="339" t="s">
        <v>3324</v>
      </c>
      <c r="C336" s="293" t="s">
        <v>622</v>
      </c>
      <c r="D336" s="339" t="s">
        <v>623</v>
      </c>
      <c r="E336" s="266">
        <v>0</v>
      </c>
      <c r="F336" s="266">
        <v>0</v>
      </c>
      <c r="G336" s="264">
        <v>0</v>
      </c>
      <c r="H336" s="264">
        <v>0</v>
      </c>
      <c r="I336" s="264">
        <v>0</v>
      </c>
      <c r="J336" s="264">
        <v>0</v>
      </c>
      <c r="K336" s="294">
        <v>0.9</v>
      </c>
      <c r="L336" s="267">
        <v>0</v>
      </c>
      <c r="M336" s="267">
        <v>0</v>
      </c>
      <c r="N336" s="267">
        <v>0</v>
      </c>
      <c r="O336" s="332">
        <v>0</v>
      </c>
      <c r="P336" s="266">
        <v>0</v>
      </c>
      <c r="Q336" s="266">
        <v>0</v>
      </c>
      <c r="R336" s="264">
        <v>0</v>
      </c>
      <c r="S336" s="264">
        <v>0</v>
      </c>
      <c r="T336" s="267">
        <v>0</v>
      </c>
      <c r="U336" s="267">
        <v>0</v>
      </c>
      <c r="V336" s="268">
        <v>0</v>
      </c>
      <c r="W336" s="268">
        <v>0</v>
      </c>
      <c r="X336" s="295">
        <v>0</v>
      </c>
      <c r="Y336" s="271">
        <v>0</v>
      </c>
      <c r="Z336" s="333">
        <v>0</v>
      </c>
      <c r="AA336" s="333">
        <v>0</v>
      </c>
      <c r="AB336" s="333">
        <v>0</v>
      </c>
      <c r="AC336" s="334">
        <v>0</v>
      </c>
      <c r="AD336" s="268">
        <v>0</v>
      </c>
      <c r="AE336" s="295">
        <v>0</v>
      </c>
    </row>
    <row r="337" spans="1:31">
      <c r="A337" s="315" t="s">
        <v>498</v>
      </c>
      <c r="B337" s="339" t="s">
        <v>3324</v>
      </c>
      <c r="C337" s="293" t="s">
        <v>624</v>
      </c>
      <c r="D337" s="339" t="s">
        <v>625</v>
      </c>
      <c r="E337" s="266">
        <v>0</v>
      </c>
      <c r="F337" s="266">
        <v>0</v>
      </c>
      <c r="G337" s="264">
        <v>0</v>
      </c>
      <c r="H337" s="264">
        <v>0</v>
      </c>
      <c r="I337" s="264">
        <v>0</v>
      </c>
      <c r="J337" s="264">
        <v>0</v>
      </c>
      <c r="K337" s="294">
        <v>0.9</v>
      </c>
      <c r="L337" s="267">
        <v>0</v>
      </c>
      <c r="M337" s="267">
        <v>0</v>
      </c>
      <c r="N337" s="267">
        <v>0</v>
      </c>
      <c r="O337" s="332">
        <v>0</v>
      </c>
      <c r="P337" s="266">
        <v>0</v>
      </c>
      <c r="Q337" s="266">
        <v>0</v>
      </c>
      <c r="R337" s="264">
        <v>0</v>
      </c>
      <c r="S337" s="264">
        <v>0</v>
      </c>
      <c r="T337" s="267">
        <v>0</v>
      </c>
      <c r="U337" s="267">
        <v>0</v>
      </c>
      <c r="V337" s="268">
        <v>0</v>
      </c>
      <c r="W337" s="268">
        <v>0</v>
      </c>
      <c r="X337" s="295">
        <v>0</v>
      </c>
      <c r="Y337" s="271">
        <v>0</v>
      </c>
      <c r="Z337" s="333">
        <v>0</v>
      </c>
      <c r="AA337" s="333">
        <v>0</v>
      </c>
      <c r="AB337" s="333">
        <v>0</v>
      </c>
      <c r="AC337" s="334">
        <v>0</v>
      </c>
      <c r="AD337" s="268">
        <v>0</v>
      </c>
      <c r="AE337" s="295">
        <v>0</v>
      </c>
    </row>
    <row r="338" spans="1:31">
      <c r="A338" s="315" t="s">
        <v>498</v>
      </c>
      <c r="B338" s="339" t="s">
        <v>3324</v>
      </c>
      <c r="C338" s="293" t="s">
        <v>626</v>
      </c>
      <c r="D338" s="339" t="s">
        <v>627</v>
      </c>
      <c r="E338" s="266">
        <v>0</v>
      </c>
      <c r="F338" s="266">
        <v>0</v>
      </c>
      <c r="G338" s="264">
        <v>0</v>
      </c>
      <c r="H338" s="264">
        <v>0</v>
      </c>
      <c r="I338" s="264">
        <v>0</v>
      </c>
      <c r="J338" s="264">
        <v>0</v>
      </c>
      <c r="K338" s="294">
        <v>0.9</v>
      </c>
      <c r="L338" s="267">
        <v>0</v>
      </c>
      <c r="M338" s="267">
        <v>0</v>
      </c>
      <c r="N338" s="267">
        <v>0</v>
      </c>
      <c r="O338" s="332">
        <v>0</v>
      </c>
      <c r="P338" s="266">
        <v>0</v>
      </c>
      <c r="Q338" s="266">
        <v>0</v>
      </c>
      <c r="R338" s="264">
        <v>0</v>
      </c>
      <c r="S338" s="264">
        <v>0</v>
      </c>
      <c r="T338" s="267">
        <v>0</v>
      </c>
      <c r="U338" s="267">
        <v>0</v>
      </c>
      <c r="V338" s="268">
        <v>0</v>
      </c>
      <c r="W338" s="268">
        <v>0</v>
      </c>
      <c r="X338" s="295">
        <v>0</v>
      </c>
      <c r="Y338" s="271">
        <v>0</v>
      </c>
      <c r="Z338" s="333">
        <v>0</v>
      </c>
      <c r="AA338" s="333">
        <v>0</v>
      </c>
      <c r="AB338" s="333">
        <v>0</v>
      </c>
      <c r="AC338" s="334">
        <v>0</v>
      </c>
      <c r="AD338" s="268">
        <v>0</v>
      </c>
      <c r="AE338" s="295">
        <v>0</v>
      </c>
    </row>
    <row r="339" spans="1:31">
      <c r="A339" s="315" t="s">
        <v>498</v>
      </c>
      <c r="B339" s="339" t="s">
        <v>3324</v>
      </c>
      <c r="C339" s="293" t="s">
        <v>628</v>
      </c>
      <c r="D339" s="339" t="s">
        <v>628</v>
      </c>
      <c r="E339" s="266">
        <v>0</v>
      </c>
      <c r="F339" s="266">
        <v>0</v>
      </c>
      <c r="G339" s="264">
        <v>0</v>
      </c>
      <c r="H339" s="264">
        <v>0</v>
      </c>
      <c r="I339" s="264">
        <v>0</v>
      </c>
      <c r="J339" s="264">
        <v>0</v>
      </c>
      <c r="K339" s="294">
        <v>0.9</v>
      </c>
      <c r="L339" s="267">
        <v>0</v>
      </c>
      <c r="M339" s="267">
        <v>0</v>
      </c>
      <c r="N339" s="267">
        <v>0</v>
      </c>
      <c r="O339" s="332">
        <v>0</v>
      </c>
      <c r="P339" s="266">
        <v>0</v>
      </c>
      <c r="Q339" s="266">
        <v>0</v>
      </c>
      <c r="R339" s="264">
        <v>0</v>
      </c>
      <c r="S339" s="264">
        <v>0</v>
      </c>
      <c r="T339" s="267">
        <v>0</v>
      </c>
      <c r="U339" s="267">
        <v>0</v>
      </c>
      <c r="V339" s="268">
        <v>0</v>
      </c>
      <c r="W339" s="268">
        <v>0</v>
      </c>
      <c r="X339" s="295">
        <v>0</v>
      </c>
      <c r="Y339" s="271">
        <v>0</v>
      </c>
      <c r="Z339" s="333">
        <v>0</v>
      </c>
      <c r="AA339" s="333">
        <v>0</v>
      </c>
      <c r="AB339" s="333">
        <v>0</v>
      </c>
      <c r="AC339" s="334">
        <v>0</v>
      </c>
      <c r="AD339" s="268">
        <v>0</v>
      </c>
      <c r="AE339" s="295">
        <v>0</v>
      </c>
    </row>
    <row r="340" spans="1:31">
      <c r="A340" s="315" t="s">
        <v>498</v>
      </c>
      <c r="B340" s="339" t="s">
        <v>3324</v>
      </c>
      <c r="C340" s="293" t="s">
        <v>629</v>
      </c>
      <c r="D340" s="339" t="s">
        <v>630</v>
      </c>
      <c r="E340" s="266">
        <v>0</v>
      </c>
      <c r="F340" s="266">
        <v>0</v>
      </c>
      <c r="G340" s="264">
        <v>0</v>
      </c>
      <c r="H340" s="264">
        <v>0</v>
      </c>
      <c r="I340" s="264">
        <v>0</v>
      </c>
      <c r="J340" s="264">
        <v>0</v>
      </c>
      <c r="K340" s="294">
        <v>0.9</v>
      </c>
      <c r="L340" s="267">
        <v>0</v>
      </c>
      <c r="M340" s="267">
        <v>0</v>
      </c>
      <c r="N340" s="267">
        <v>0</v>
      </c>
      <c r="O340" s="332">
        <v>0</v>
      </c>
      <c r="P340" s="266">
        <v>0</v>
      </c>
      <c r="Q340" s="266">
        <v>0</v>
      </c>
      <c r="R340" s="264">
        <v>0</v>
      </c>
      <c r="S340" s="264">
        <v>0</v>
      </c>
      <c r="T340" s="267">
        <v>0</v>
      </c>
      <c r="U340" s="267">
        <v>0</v>
      </c>
      <c r="V340" s="268">
        <v>0</v>
      </c>
      <c r="W340" s="268">
        <v>0</v>
      </c>
      <c r="X340" s="295">
        <v>0</v>
      </c>
      <c r="Y340" s="271">
        <v>0</v>
      </c>
      <c r="Z340" s="333">
        <v>0</v>
      </c>
      <c r="AA340" s="333">
        <v>0</v>
      </c>
      <c r="AB340" s="333">
        <v>0</v>
      </c>
      <c r="AC340" s="334">
        <v>0</v>
      </c>
      <c r="AD340" s="268">
        <v>0</v>
      </c>
      <c r="AE340" s="295">
        <v>0</v>
      </c>
    </row>
    <row r="341" spans="1:31">
      <c r="A341" s="315" t="s">
        <v>498</v>
      </c>
      <c r="B341" s="339" t="s">
        <v>3324</v>
      </c>
      <c r="C341" s="293" t="s">
        <v>631</v>
      </c>
      <c r="D341" s="339" t="s">
        <v>632</v>
      </c>
      <c r="E341" s="266">
        <v>0</v>
      </c>
      <c r="F341" s="266">
        <v>0</v>
      </c>
      <c r="G341" s="264">
        <v>0</v>
      </c>
      <c r="H341" s="264">
        <v>0</v>
      </c>
      <c r="I341" s="264">
        <v>0</v>
      </c>
      <c r="J341" s="264">
        <v>0</v>
      </c>
      <c r="K341" s="294">
        <v>0.9</v>
      </c>
      <c r="L341" s="267">
        <v>0</v>
      </c>
      <c r="M341" s="267">
        <v>0</v>
      </c>
      <c r="N341" s="267">
        <v>0</v>
      </c>
      <c r="O341" s="332">
        <v>0</v>
      </c>
      <c r="P341" s="266">
        <v>0</v>
      </c>
      <c r="Q341" s="266">
        <v>0</v>
      </c>
      <c r="R341" s="264">
        <v>0</v>
      </c>
      <c r="S341" s="264">
        <v>0</v>
      </c>
      <c r="T341" s="267">
        <v>0</v>
      </c>
      <c r="U341" s="267">
        <v>0</v>
      </c>
      <c r="V341" s="268">
        <v>0</v>
      </c>
      <c r="W341" s="268">
        <v>0</v>
      </c>
      <c r="X341" s="295">
        <v>0</v>
      </c>
      <c r="Y341" s="271">
        <v>0</v>
      </c>
      <c r="Z341" s="333">
        <v>0</v>
      </c>
      <c r="AA341" s="333">
        <v>0</v>
      </c>
      <c r="AB341" s="333">
        <v>0</v>
      </c>
      <c r="AC341" s="334">
        <v>0</v>
      </c>
      <c r="AD341" s="268">
        <v>0</v>
      </c>
      <c r="AE341" s="295">
        <v>0</v>
      </c>
    </row>
    <row r="342" spans="1:31">
      <c r="A342" s="315" t="s">
        <v>498</v>
      </c>
      <c r="B342" s="339" t="s">
        <v>3324</v>
      </c>
      <c r="C342" s="293" t="s">
        <v>633</v>
      </c>
      <c r="D342" s="339" t="s">
        <v>634</v>
      </c>
      <c r="E342" s="266">
        <v>0</v>
      </c>
      <c r="F342" s="266">
        <v>0</v>
      </c>
      <c r="G342" s="264">
        <v>0</v>
      </c>
      <c r="H342" s="264">
        <v>0</v>
      </c>
      <c r="I342" s="264">
        <v>0</v>
      </c>
      <c r="J342" s="264">
        <v>0</v>
      </c>
      <c r="K342" s="294">
        <v>0.9</v>
      </c>
      <c r="L342" s="267">
        <v>0</v>
      </c>
      <c r="M342" s="267">
        <v>0</v>
      </c>
      <c r="N342" s="267">
        <v>0</v>
      </c>
      <c r="O342" s="332">
        <v>0</v>
      </c>
      <c r="P342" s="266">
        <v>0</v>
      </c>
      <c r="Q342" s="266">
        <v>0</v>
      </c>
      <c r="R342" s="264">
        <v>0</v>
      </c>
      <c r="S342" s="264">
        <v>0</v>
      </c>
      <c r="T342" s="267">
        <v>0</v>
      </c>
      <c r="U342" s="267">
        <v>0</v>
      </c>
      <c r="V342" s="268">
        <v>0</v>
      </c>
      <c r="W342" s="268">
        <v>0</v>
      </c>
      <c r="X342" s="295">
        <v>0</v>
      </c>
      <c r="Y342" s="271">
        <v>0</v>
      </c>
      <c r="Z342" s="333">
        <v>0</v>
      </c>
      <c r="AA342" s="333">
        <v>0</v>
      </c>
      <c r="AB342" s="333">
        <v>0</v>
      </c>
      <c r="AC342" s="334">
        <v>0</v>
      </c>
      <c r="AD342" s="268">
        <v>0</v>
      </c>
      <c r="AE342" s="295">
        <v>0</v>
      </c>
    </row>
    <row r="343" spans="1:31">
      <c r="A343" s="315" t="s">
        <v>498</v>
      </c>
      <c r="B343" s="339" t="s">
        <v>3324</v>
      </c>
      <c r="C343" s="293" t="s">
        <v>635</v>
      </c>
      <c r="D343" s="339" t="s">
        <v>636</v>
      </c>
      <c r="E343" s="266">
        <v>106</v>
      </c>
      <c r="F343" s="266">
        <v>104</v>
      </c>
      <c r="G343" s="264">
        <v>121</v>
      </c>
      <c r="H343" s="264">
        <v>120</v>
      </c>
      <c r="I343" s="264">
        <v>120</v>
      </c>
      <c r="J343" s="264">
        <v>120</v>
      </c>
      <c r="K343" s="294">
        <v>0.9</v>
      </c>
      <c r="L343" s="267">
        <v>0.981132075471698</v>
      </c>
      <c r="M343" s="267">
        <v>0.991735537190083</v>
      </c>
      <c r="N343" s="267">
        <v>1</v>
      </c>
      <c r="O343" s="332">
        <v>106</v>
      </c>
      <c r="P343" s="266">
        <v>102</v>
      </c>
      <c r="Q343" s="266">
        <v>102</v>
      </c>
      <c r="R343" s="264">
        <v>114</v>
      </c>
      <c r="S343" s="264">
        <v>115</v>
      </c>
      <c r="T343" s="267">
        <v>0.962264150943396</v>
      </c>
      <c r="U343" s="267">
        <v>0.962264150943396</v>
      </c>
      <c r="V343" s="268">
        <v>0.942148760330578</v>
      </c>
      <c r="W343" s="268">
        <v>0.958333333333333</v>
      </c>
      <c r="X343" s="295">
        <v>0.0201153906128178</v>
      </c>
      <c r="Y343" s="271">
        <v>765</v>
      </c>
      <c r="Z343" s="333">
        <v>731</v>
      </c>
      <c r="AA343" s="333">
        <v>739</v>
      </c>
      <c r="AB343" s="333">
        <v>708</v>
      </c>
      <c r="AC343" s="334">
        <v>0.955555555555556</v>
      </c>
      <c r="AD343" s="268">
        <v>0.958051420838972</v>
      </c>
      <c r="AE343" s="295">
        <v>-0.00249586528341594</v>
      </c>
    </row>
    <row r="344" spans="1:31">
      <c r="A344" s="315" t="s">
        <v>498</v>
      </c>
      <c r="B344" s="339" t="s">
        <v>3324</v>
      </c>
      <c r="C344" s="293" t="s">
        <v>637</v>
      </c>
      <c r="D344" s="339" t="s">
        <v>638</v>
      </c>
      <c r="E344" s="266">
        <v>0</v>
      </c>
      <c r="F344" s="266">
        <v>0</v>
      </c>
      <c r="G344" s="264">
        <v>0</v>
      </c>
      <c r="H344" s="264">
        <v>0</v>
      </c>
      <c r="I344" s="264">
        <v>0</v>
      </c>
      <c r="J344" s="264">
        <v>0</v>
      </c>
      <c r="K344" s="294">
        <v>0.9</v>
      </c>
      <c r="L344" s="267">
        <v>0</v>
      </c>
      <c r="M344" s="267">
        <v>0</v>
      </c>
      <c r="N344" s="267">
        <v>0</v>
      </c>
      <c r="O344" s="332">
        <v>0</v>
      </c>
      <c r="P344" s="266">
        <v>0</v>
      </c>
      <c r="Q344" s="266">
        <v>0</v>
      </c>
      <c r="R344" s="264">
        <v>0</v>
      </c>
      <c r="S344" s="264">
        <v>0</v>
      </c>
      <c r="T344" s="267">
        <v>0</v>
      </c>
      <c r="U344" s="267">
        <v>0</v>
      </c>
      <c r="V344" s="268">
        <v>0</v>
      </c>
      <c r="W344" s="268">
        <v>0</v>
      </c>
      <c r="X344" s="295">
        <v>0</v>
      </c>
      <c r="Y344" s="271">
        <v>0</v>
      </c>
      <c r="Z344" s="333">
        <v>0</v>
      </c>
      <c r="AA344" s="333">
        <v>0</v>
      </c>
      <c r="AB344" s="333">
        <v>0</v>
      </c>
      <c r="AC344" s="334">
        <v>0</v>
      </c>
      <c r="AD344" s="268">
        <v>0</v>
      </c>
      <c r="AE344" s="295">
        <v>0</v>
      </c>
    </row>
    <row r="345" spans="1:31">
      <c r="A345" s="315" t="s">
        <v>498</v>
      </c>
      <c r="B345" s="339" t="s">
        <v>3324</v>
      </c>
      <c r="C345" s="293" t="s">
        <v>639</v>
      </c>
      <c r="D345" s="339" t="s">
        <v>640</v>
      </c>
      <c r="E345" s="266">
        <v>0</v>
      </c>
      <c r="F345" s="266">
        <v>0</v>
      </c>
      <c r="G345" s="264">
        <v>0</v>
      </c>
      <c r="H345" s="264">
        <v>0</v>
      </c>
      <c r="I345" s="264">
        <v>0</v>
      </c>
      <c r="J345" s="264">
        <v>0</v>
      </c>
      <c r="K345" s="294">
        <v>0.9</v>
      </c>
      <c r="L345" s="267">
        <v>0</v>
      </c>
      <c r="M345" s="267">
        <v>0</v>
      </c>
      <c r="N345" s="267">
        <v>0</v>
      </c>
      <c r="O345" s="332">
        <v>0</v>
      </c>
      <c r="P345" s="266">
        <v>0</v>
      </c>
      <c r="Q345" s="266">
        <v>0</v>
      </c>
      <c r="R345" s="264">
        <v>0</v>
      </c>
      <c r="S345" s="264">
        <v>0</v>
      </c>
      <c r="T345" s="267">
        <v>0</v>
      </c>
      <c r="U345" s="267">
        <v>0</v>
      </c>
      <c r="V345" s="268">
        <v>0</v>
      </c>
      <c r="W345" s="268">
        <v>0</v>
      </c>
      <c r="X345" s="295">
        <v>0</v>
      </c>
      <c r="Y345" s="271">
        <v>0</v>
      </c>
      <c r="Z345" s="333">
        <v>0</v>
      </c>
      <c r="AA345" s="333">
        <v>0</v>
      </c>
      <c r="AB345" s="333">
        <v>0</v>
      </c>
      <c r="AC345" s="334">
        <v>0</v>
      </c>
      <c r="AD345" s="268">
        <v>0</v>
      </c>
      <c r="AE345" s="295">
        <v>0</v>
      </c>
    </row>
    <row r="346" spans="1:31">
      <c r="A346" s="315" t="s">
        <v>498</v>
      </c>
      <c r="B346" s="339" t="s">
        <v>3324</v>
      </c>
      <c r="C346" s="293" t="s">
        <v>641</v>
      </c>
      <c r="D346" s="339" t="s">
        <v>642</v>
      </c>
      <c r="E346" s="266">
        <v>81</v>
      </c>
      <c r="F346" s="266">
        <v>81</v>
      </c>
      <c r="G346" s="264">
        <v>90</v>
      </c>
      <c r="H346" s="264">
        <v>88</v>
      </c>
      <c r="I346" s="264">
        <v>88</v>
      </c>
      <c r="J346" s="264">
        <v>86</v>
      </c>
      <c r="K346" s="294">
        <v>0.9</v>
      </c>
      <c r="L346" s="267">
        <v>1</v>
      </c>
      <c r="M346" s="267">
        <v>0.977777777777778</v>
      </c>
      <c r="N346" s="267">
        <v>0.977272727272727</v>
      </c>
      <c r="O346" s="332">
        <v>81</v>
      </c>
      <c r="P346" s="266">
        <v>79</v>
      </c>
      <c r="Q346" s="266">
        <v>79</v>
      </c>
      <c r="R346" s="264">
        <v>86</v>
      </c>
      <c r="S346" s="264">
        <v>83</v>
      </c>
      <c r="T346" s="267">
        <v>0.975308641975309</v>
      </c>
      <c r="U346" s="267">
        <v>0.975308641975309</v>
      </c>
      <c r="V346" s="268">
        <v>0.955555555555556</v>
      </c>
      <c r="W346" s="268">
        <v>0.943181818181818</v>
      </c>
      <c r="X346" s="295">
        <v>0.019753086419753</v>
      </c>
      <c r="Y346" s="271">
        <v>575</v>
      </c>
      <c r="Z346" s="333">
        <v>550</v>
      </c>
      <c r="AA346" s="333">
        <v>560</v>
      </c>
      <c r="AB346" s="333">
        <v>519</v>
      </c>
      <c r="AC346" s="334">
        <v>0.956521739130435</v>
      </c>
      <c r="AD346" s="268">
        <v>0.926785714285714</v>
      </c>
      <c r="AE346" s="295">
        <v>0.0297360248447205</v>
      </c>
    </row>
    <row r="347" spans="1:31">
      <c r="A347" s="315" t="s">
        <v>498</v>
      </c>
      <c r="B347" s="339" t="s">
        <v>3325</v>
      </c>
      <c r="C347" s="293" t="s">
        <v>643</v>
      </c>
      <c r="D347" s="339" t="s">
        <v>644</v>
      </c>
      <c r="E347" s="266">
        <v>94</v>
      </c>
      <c r="F347" s="266">
        <v>94</v>
      </c>
      <c r="G347" s="264">
        <v>101</v>
      </c>
      <c r="H347" s="264">
        <v>101</v>
      </c>
      <c r="I347" s="264">
        <v>98</v>
      </c>
      <c r="J347" s="264">
        <v>98</v>
      </c>
      <c r="K347" s="294">
        <v>0.9</v>
      </c>
      <c r="L347" s="267">
        <v>1</v>
      </c>
      <c r="M347" s="267">
        <v>1</v>
      </c>
      <c r="N347" s="267">
        <v>1</v>
      </c>
      <c r="O347" s="332">
        <v>94</v>
      </c>
      <c r="P347" s="266">
        <v>92</v>
      </c>
      <c r="Q347" s="266">
        <v>92</v>
      </c>
      <c r="R347" s="264">
        <v>98</v>
      </c>
      <c r="S347" s="264">
        <v>96</v>
      </c>
      <c r="T347" s="267">
        <v>0.978723404255319</v>
      </c>
      <c r="U347" s="267">
        <v>0.978723404255319</v>
      </c>
      <c r="V347" s="268">
        <v>0.97029702970297</v>
      </c>
      <c r="W347" s="268">
        <v>0.979591836734694</v>
      </c>
      <c r="X347" s="295">
        <v>0.00842637455234885</v>
      </c>
      <c r="Y347" s="271">
        <v>675</v>
      </c>
      <c r="Z347" s="333">
        <v>654</v>
      </c>
      <c r="AA347" s="333">
        <v>657</v>
      </c>
      <c r="AB347" s="333">
        <v>638</v>
      </c>
      <c r="AC347" s="334">
        <v>0.968888888888889</v>
      </c>
      <c r="AD347" s="268">
        <v>0.971080669710807</v>
      </c>
      <c r="AE347" s="295">
        <v>-0.00219178082191773</v>
      </c>
    </row>
    <row r="348" spans="1:31">
      <c r="A348" s="315" t="s">
        <v>498</v>
      </c>
      <c r="B348" s="339" t="s">
        <v>3325</v>
      </c>
      <c r="C348" s="293" t="s">
        <v>645</v>
      </c>
      <c r="D348" s="339" t="s">
        <v>646</v>
      </c>
      <c r="E348" s="266">
        <v>190</v>
      </c>
      <c r="F348" s="266">
        <v>190</v>
      </c>
      <c r="G348" s="264">
        <v>200</v>
      </c>
      <c r="H348" s="264">
        <v>200</v>
      </c>
      <c r="I348" s="264">
        <v>190</v>
      </c>
      <c r="J348" s="264">
        <v>190</v>
      </c>
      <c r="K348" s="294">
        <v>0.9</v>
      </c>
      <c r="L348" s="267">
        <v>1</v>
      </c>
      <c r="M348" s="267">
        <v>1</v>
      </c>
      <c r="N348" s="267">
        <v>1</v>
      </c>
      <c r="O348" s="332">
        <v>190</v>
      </c>
      <c r="P348" s="266">
        <v>185</v>
      </c>
      <c r="Q348" s="266">
        <v>185</v>
      </c>
      <c r="R348" s="264">
        <v>189</v>
      </c>
      <c r="S348" s="264">
        <v>180</v>
      </c>
      <c r="T348" s="267">
        <v>0.973684210526316</v>
      </c>
      <c r="U348" s="267">
        <v>0.973684210526316</v>
      </c>
      <c r="V348" s="268">
        <v>0.945</v>
      </c>
      <c r="W348" s="268">
        <v>0.947368421052632</v>
      </c>
      <c r="X348" s="295">
        <v>0.0286842105263159</v>
      </c>
      <c r="Y348" s="271">
        <v>1310</v>
      </c>
      <c r="Z348" s="333">
        <v>1248</v>
      </c>
      <c r="AA348" s="333">
        <v>1325</v>
      </c>
      <c r="AB348" s="333">
        <v>1260</v>
      </c>
      <c r="AC348" s="334">
        <v>0.952671755725191</v>
      </c>
      <c r="AD348" s="268">
        <v>0.950943396226415</v>
      </c>
      <c r="AE348" s="295">
        <v>0.0017283594987757</v>
      </c>
    </row>
    <row r="349" spans="1:31">
      <c r="A349" s="315" t="s">
        <v>498</v>
      </c>
      <c r="B349" s="339" t="s">
        <v>3325</v>
      </c>
      <c r="C349" s="293" t="s">
        <v>647</v>
      </c>
      <c r="D349" s="339" t="s">
        <v>648</v>
      </c>
      <c r="E349" s="266">
        <v>96</v>
      </c>
      <c r="F349" s="266">
        <v>95</v>
      </c>
      <c r="G349" s="264">
        <v>109</v>
      </c>
      <c r="H349" s="264">
        <v>109</v>
      </c>
      <c r="I349" s="264">
        <v>110</v>
      </c>
      <c r="J349" s="264">
        <v>110</v>
      </c>
      <c r="K349" s="294">
        <v>0.9</v>
      </c>
      <c r="L349" s="267">
        <v>0.989583333333333</v>
      </c>
      <c r="M349" s="267">
        <v>1</v>
      </c>
      <c r="N349" s="267">
        <v>1</v>
      </c>
      <c r="O349" s="332">
        <v>96</v>
      </c>
      <c r="P349" s="266">
        <v>93</v>
      </c>
      <c r="Q349" s="266">
        <v>93</v>
      </c>
      <c r="R349" s="264">
        <v>107</v>
      </c>
      <c r="S349" s="264">
        <v>109</v>
      </c>
      <c r="T349" s="267">
        <v>0.96875</v>
      </c>
      <c r="U349" s="267">
        <v>0.96875</v>
      </c>
      <c r="V349" s="268">
        <v>0.981651376146789</v>
      </c>
      <c r="W349" s="268">
        <v>0.990909090909091</v>
      </c>
      <c r="X349" s="295">
        <v>-0.012901376146789</v>
      </c>
      <c r="Y349" s="271">
        <v>721</v>
      </c>
      <c r="Z349" s="333">
        <v>713</v>
      </c>
      <c r="AA349" s="333">
        <v>718</v>
      </c>
      <c r="AB349" s="333">
        <v>695</v>
      </c>
      <c r="AC349" s="334">
        <v>0.988904299583911</v>
      </c>
      <c r="AD349" s="268">
        <v>0.967966573816156</v>
      </c>
      <c r="AE349" s="295">
        <v>0.0209377257677552</v>
      </c>
    </row>
    <row r="350" spans="1:31">
      <c r="A350" s="315" t="s">
        <v>498</v>
      </c>
      <c r="B350" s="339" t="s">
        <v>3325</v>
      </c>
      <c r="C350" s="293" t="s">
        <v>649</v>
      </c>
      <c r="D350" s="339" t="s">
        <v>650</v>
      </c>
      <c r="E350" s="266">
        <v>88</v>
      </c>
      <c r="F350" s="266">
        <v>88</v>
      </c>
      <c r="G350" s="264">
        <v>91</v>
      </c>
      <c r="H350" s="264">
        <v>91</v>
      </c>
      <c r="I350" s="264">
        <v>85</v>
      </c>
      <c r="J350" s="264">
        <v>85</v>
      </c>
      <c r="K350" s="294">
        <v>0.9</v>
      </c>
      <c r="L350" s="267">
        <v>1</v>
      </c>
      <c r="M350" s="267">
        <v>1</v>
      </c>
      <c r="N350" s="267">
        <v>1</v>
      </c>
      <c r="O350" s="332">
        <v>88</v>
      </c>
      <c r="P350" s="266">
        <v>87</v>
      </c>
      <c r="Q350" s="266">
        <v>87</v>
      </c>
      <c r="R350" s="264">
        <v>90</v>
      </c>
      <c r="S350" s="264">
        <v>84</v>
      </c>
      <c r="T350" s="267">
        <v>0.988636363636364</v>
      </c>
      <c r="U350" s="267">
        <v>0.988636363636364</v>
      </c>
      <c r="V350" s="268">
        <v>0.989010989010989</v>
      </c>
      <c r="W350" s="268">
        <v>0.988235294117647</v>
      </c>
      <c r="X350" s="295">
        <v>-0.000374625374625404</v>
      </c>
      <c r="Y350" s="271">
        <v>598</v>
      </c>
      <c r="Z350" s="333">
        <v>593</v>
      </c>
      <c r="AA350" s="333">
        <v>597</v>
      </c>
      <c r="AB350" s="333">
        <v>591</v>
      </c>
      <c r="AC350" s="334">
        <v>0.991638795986622</v>
      </c>
      <c r="AD350" s="268">
        <v>0.989949748743719</v>
      </c>
      <c r="AE350" s="295">
        <v>0.00168904724290353</v>
      </c>
    </row>
    <row r="351" spans="1:31">
      <c r="A351" s="315" t="s">
        <v>498</v>
      </c>
      <c r="B351" s="339" t="s">
        <v>3325</v>
      </c>
      <c r="C351" s="293" t="s">
        <v>651</v>
      </c>
      <c r="D351" s="339" t="s">
        <v>652</v>
      </c>
      <c r="E351" s="266">
        <v>0</v>
      </c>
      <c r="F351" s="266">
        <v>0</v>
      </c>
      <c r="G351" s="264">
        <v>0</v>
      </c>
      <c r="H351" s="264">
        <v>0</v>
      </c>
      <c r="I351" s="264">
        <v>0</v>
      </c>
      <c r="J351" s="264">
        <v>0</v>
      </c>
      <c r="K351" s="294">
        <v>0.9</v>
      </c>
      <c r="L351" s="267">
        <v>0</v>
      </c>
      <c r="M351" s="267">
        <v>0</v>
      </c>
      <c r="N351" s="267">
        <v>0</v>
      </c>
      <c r="O351" s="332">
        <v>0</v>
      </c>
      <c r="P351" s="266">
        <v>0</v>
      </c>
      <c r="Q351" s="266">
        <v>0</v>
      </c>
      <c r="R351" s="264">
        <v>0</v>
      </c>
      <c r="S351" s="264">
        <v>0</v>
      </c>
      <c r="T351" s="267">
        <v>0</v>
      </c>
      <c r="U351" s="267">
        <v>0</v>
      </c>
      <c r="V351" s="268">
        <v>0</v>
      </c>
      <c r="W351" s="268">
        <v>0</v>
      </c>
      <c r="X351" s="295">
        <v>0</v>
      </c>
      <c r="Y351" s="271">
        <v>0</v>
      </c>
      <c r="Z351" s="333">
        <v>0</v>
      </c>
      <c r="AA351" s="333">
        <v>0</v>
      </c>
      <c r="AB351" s="333">
        <v>0</v>
      </c>
      <c r="AC351" s="334">
        <v>0</v>
      </c>
      <c r="AD351" s="268">
        <v>0</v>
      </c>
      <c r="AE351" s="295">
        <v>0</v>
      </c>
    </row>
    <row r="352" spans="1:31">
      <c r="A352" s="315" t="s">
        <v>498</v>
      </c>
      <c r="B352" s="339" t="s">
        <v>3325</v>
      </c>
      <c r="C352" s="293" t="s">
        <v>653</v>
      </c>
      <c r="D352" s="339" t="s">
        <v>654</v>
      </c>
      <c r="E352" s="266">
        <v>0</v>
      </c>
      <c r="F352" s="266">
        <v>0</v>
      </c>
      <c r="G352" s="264">
        <v>0</v>
      </c>
      <c r="H352" s="264">
        <v>0</v>
      </c>
      <c r="I352" s="264">
        <v>0</v>
      </c>
      <c r="J352" s="264">
        <v>0</v>
      </c>
      <c r="K352" s="294">
        <v>0.9</v>
      </c>
      <c r="L352" s="267">
        <v>0</v>
      </c>
      <c r="M352" s="267">
        <v>0</v>
      </c>
      <c r="N352" s="267">
        <v>0</v>
      </c>
      <c r="O352" s="332">
        <v>0</v>
      </c>
      <c r="P352" s="266">
        <v>0</v>
      </c>
      <c r="Q352" s="266">
        <v>0</v>
      </c>
      <c r="R352" s="264">
        <v>0</v>
      </c>
      <c r="S352" s="264">
        <v>0</v>
      </c>
      <c r="T352" s="267">
        <v>0</v>
      </c>
      <c r="U352" s="267">
        <v>0</v>
      </c>
      <c r="V352" s="268">
        <v>0</v>
      </c>
      <c r="W352" s="268">
        <v>0</v>
      </c>
      <c r="X352" s="295">
        <v>0</v>
      </c>
      <c r="Y352" s="271">
        <v>0</v>
      </c>
      <c r="Z352" s="333">
        <v>0</v>
      </c>
      <c r="AA352" s="333">
        <v>0</v>
      </c>
      <c r="AB352" s="333">
        <v>0</v>
      </c>
      <c r="AC352" s="334">
        <v>0</v>
      </c>
      <c r="AD352" s="268">
        <v>0</v>
      </c>
      <c r="AE352" s="295">
        <v>0</v>
      </c>
    </row>
    <row r="353" spans="1:31">
      <c r="A353" s="315" t="s">
        <v>498</v>
      </c>
      <c r="B353" s="339" t="s">
        <v>3325</v>
      </c>
      <c r="C353" s="293" t="s">
        <v>655</v>
      </c>
      <c r="D353" s="339" t="s">
        <v>656</v>
      </c>
      <c r="E353" s="266">
        <v>0</v>
      </c>
      <c r="F353" s="266">
        <v>0</v>
      </c>
      <c r="G353" s="264">
        <v>0</v>
      </c>
      <c r="H353" s="264">
        <v>0</v>
      </c>
      <c r="I353" s="264">
        <v>0</v>
      </c>
      <c r="J353" s="264">
        <v>0</v>
      </c>
      <c r="K353" s="294">
        <v>0.9</v>
      </c>
      <c r="L353" s="267">
        <v>0</v>
      </c>
      <c r="M353" s="267">
        <v>0</v>
      </c>
      <c r="N353" s="267">
        <v>0</v>
      </c>
      <c r="O353" s="332">
        <v>0</v>
      </c>
      <c r="P353" s="266">
        <v>0</v>
      </c>
      <c r="Q353" s="266">
        <v>0</v>
      </c>
      <c r="R353" s="264">
        <v>0</v>
      </c>
      <c r="S353" s="264">
        <v>0</v>
      </c>
      <c r="T353" s="267">
        <v>0</v>
      </c>
      <c r="U353" s="267">
        <v>0</v>
      </c>
      <c r="V353" s="268">
        <v>0</v>
      </c>
      <c r="W353" s="268">
        <v>0</v>
      </c>
      <c r="X353" s="295">
        <v>0</v>
      </c>
      <c r="Y353" s="271">
        <v>0</v>
      </c>
      <c r="Z353" s="333">
        <v>0</v>
      </c>
      <c r="AA353" s="333">
        <v>0</v>
      </c>
      <c r="AB353" s="333">
        <v>0</v>
      </c>
      <c r="AC353" s="334">
        <v>0</v>
      </c>
      <c r="AD353" s="268">
        <v>0</v>
      </c>
      <c r="AE353" s="295">
        <v>0</v>
      </c>
    </row>
    <row r="354" spans="1:31">
      <c r="A354" s="315" t="s">
        <v>498</v>
      </c>
      <c r="B354" s="339" t="s">
        <v>3325</v>
      </c>
      <c r="C354" s="293" t="s">
        <v>657</v>
      </c>
      <c r="D354" s="339" t="s">
        <v>658</v>
      </c>
      <c r="E354" s="266">
        <v>0</v>
      </c>
      <c r="F354" s="266">
        <v>0</v>
      </c>
      <c r="G354" s="264">
        <v>0</v>
      </c>
      <c r="H354" s="264">
        <v>0</v>
      </c>
      <c r="I354" s="264">
        <v>0</v>
      </c>
      <c r="J354" s="264">
        <v>0</v>
      </c>
      <c r="K354" s="294">
        <v>0.9</v>
      </c>
      <c r="L354" s="267">
        <v>0</v>
      </c>
      <c r="M354" s="267">
        <v>0</v>
      </c>
      <c r="N354" s="267">
        <v>0</v>
      </c>
      <c r="O354" s="332">
        <v>0</v>
      </c>
      <c r="P354" s="266">
        <v>0</v>
      </c>
      <c r="Q354" s="266">
        <v>0</v>
      </c>
      <c r="R354" s="264">
        <v>0</v>
      </c>
      <c r="S354" s="264">
        <v>0</v>
      </c>
      <c r="T354" s="267">
        <v>0</v>
      </c>
      <c r="U354" s="267">
        <v>0</v>
      </c>
      <c r="V354" s="268">
        <v>0</v>
      </c>
      <c r="W354" s="268">
        <v>0</v>
      </c>
      <c r="X354" s="295">
        <v>0</v>
      </c>
      <c r="Y354" s="271">
        <v>0</v>
      </c>
      <c r="Z354" s="333">
        <v>0</v>
      </c>
      <c r="AA354" s="333">
        <v>0</v>
      </c>
      <c r="AB354" s="333">
        <v>0</v>
      </c>
      <c r="AC354" s="334">
        <v>0</v>
      </c>
      <c r="AD354" s="268">
        <v>0</v>
      </c>
      <c r="AE354" s="295">
        <v>0</v>
      </c>
    </row>
    <row r="355" spans="1:31">
      <c r="A355" s="315" t="s">
        <v>498</v>
      </c>
      <c r="B355" s="339" t="s">
        <v>3325</v>
      </c>
      <c r="C355" s="293" t="s">
        <v>659</v>
      </c>
      <c r="D355" s="339" t="s">
        <v>660</v>
      </c>
      <c r="E355" s="266">
        <v>0</v>
      </c>
      <c r="F355" s="266">
        <v>0</v>
      </c>
      <c r="G355" s="264">
        <v>0</v>
      </c>
      <c r="H355" s="264">
        <v>0</v>
      </c>
      <c r="I355" s="264">
        <v>0</v>
      </c>
      <c r="J355" s="264">
        <v>0</v>
      </c>
      <c r="K355" s="294">
        <v>0.9</v>
      </c>
      <c r="L355" s="267">
        <v>0</v>
      </c>
      <c r="M355" s="267">
        <v>0</v>
      </c>
      <c r="N355" s="267">
        <v>0</v>
      </c>
      <c r="O355" s="332">
        <v>0</v>
      </c>
      <c r="P355" s="266">
        <v>0</v>
      </c>
      <c r="Q355" s="266">
        <v>0</v>
      </c>
      <c r="R355" s="264">
        <v>0</v>
      </c>
      <c r="S355" s="264">
        <v>0</v>
      </c>
      <c r="T355" s="267">
        <v>0</v>
      </c>
      <c r="U355" s="267">
        <v>0</v>
      </c>
      <c r="V355" s="268">
        <v>0</v>
      </c>
      <c r="W355" s="268">
        <v>0</v>
      </c>
      <c r="X355" s="295">
        <v>0</v>
      </c>
      <c r="Y355" s="271">
        <v>0</v>
      </c>
      <c r="Z355" s="333">
        <v>0</v>
      </c>
      <c r="AA355" s="333">
        <v>0</v>
      </c>
      <c r="AB355" s="333">
        <v>0</v>
      </c>
      <c r="AC355" s="334">
        <v>0</v>
      </c>
      <c r="AD355" s="268">
        <v>0</v>
      </c>
      <c r="AE355" s="295">
        <v>0</v>
      </c>
    </row>
    <row r="356" spans="1:31">
      <c r="A356" s="315" t="s">
        <v>498</v>
      </c>
      <c r="B356" s="339" t="s">
        <v>3325</v>
      </c>
      <c r="C356" s="293" t="s">
        <v>661</v>
      </c>
      <c r="D356" s="339" t="s">
        <v>662</v>
      </c>
      <c r="E356" s="266">
        <v>0</v>
      </c>
      <c r="F356" s="266">
        <v>0</v>
      </c>
      <c r="G356" s="264">
        <v>0</v>
      </c>
      <c r="H356" s="264">
        <v>0</v>
      </c>
      <c r="I356" s="264">
        <v>0</v>
      </c>
      <c r="J356" s="264">
        <v>0</v>
      </c>
      <c r="K356" s="294">
        <v>0.9</v>
      </c>
      <c r="L356" s="267">
        <v>0</v>
      </c>
      <c r="M356" s="267">
        <v>0</v>
      </c>
      <c r="N356" s="267">
        <v>0</v>
      </c>
      <c r="O356" s="332">
        <v>0</v>
      </c>
      <c r="P356" s="266">
        <v>0</v>
      </c>
      <c r="Q356" s="266">
        <v>0</v>
      </c>
      <c r="R356" s="264">
        <v>0</v>
      </c>
      <c r="S356" s="264">
        <v>0</v>
      </c>
      <c r="T356" s="267">
        <v>0</v>
      </c>
      <c r="U356" s="267">
        <v>0</v>
      </c>
      <c r="V356" s="268">
        <v>0</v>
      </c>
      <c r="W356" s="268">
        <v>0</v>
      </c>
      <c r="X356" s="295">
        <v>0</v>
      </c>
      <c r="Y356" s="271">
        <v>0</v>
      </c>
      <c r="Z356" s="333">
        <v>0</v>
      </c>
      <c r="AA356" s="333">
        <v>0</v>
      </c>
      <c r="AB356" s="333">
        <v>0</v>
      </c>
      <c r="AC356" s="334">
        <v>0</v>
      </c>
      <c r="AD356" s="268">
        <v>0</v>
      </c>
      <c r="AE356" s="295">
        <v>0</v>
      </c>
    </row>
    <row r="357" spans="1:31">
      <c r="A357" s="315" t="s">
        <v>498</v>
      </c>
      <c r="B357" s="339" t="s">
        <v>3325</v>
      </c>
      <c r="C357" s="293" t="s">
        <v>663</v>
      </c>
      <c r="D357" s="339" t="s">
        <v>664</v>
      </c>
      <c r="E357" s="266">
        <v>119</v>
      </c>
      <c r="F357" s="266">
        <v>119</v>
      </c>
      <c r="G357" s="264">
        <v>129</v>
      </c>
      <c r="H357" s="264">
        <v>129</v>
      </c>
      <c r="I357" s="264">
        <v>119</v>
      </c>
      <c r="J357" s="264">
        <v>119</v>
      </c>
      <c r="K357" s="294">
        <v>0.9</v>
      </c>
      <c r="L357" s="267">
        <v>1</v>
      </c>
      <c r="M357" s="267">
        <v>1</v>
      </c>
      <c r="N357" s="267">
        <v>1</v>
      </c>
      <c r="O357" s="332">
        <v>119</v>
      </c>
      <c r="P357" s="266">
        <v>118</v>
      </c>
      <c r="Q357" s="266">
        <v>118</v>
      </c>
      <c r="R357" s="264">
        <v>126</v>
      </c>
      <c r="S357" s="264">
        <v>114</v>
      </c>
      <c r="T357" s="267">
        <v>0.991596638655462</v>
      </c>
      <c r="U357" s="267">
        <v>0.991596638655462</v>
      </c>
      <c r="V357" s="268">
        <v>0.976744186046512</v>
      </c>
      <c r="W357" s="268">
        <v>0.957983193277311</v>
      </c>
      <c r="X357" s="295">
        <v>0.0148524526089506</v>
      </c>
      <c r="Y357" s="271">
        <v>807</v>
      </c>
      <c r="Z357" s="333">
        <v>786</v>
      </c>
      <c r="AA357" s="333">
        <v>792</v>
      </c>
      <c r="AB357" s="333">
        <v>786</v>
      </c>
      <c r="AC357" s="334">
        <v>0.973977695167286</v>
      </c>
      <c r="AD357" s="268">
        <v>0.992424242424242</v>
      </c>
      <c r="AE357" s="295">
        <v>-0.0184465472569562</v>
      </c>
    </row>
    <row r="358" spans="1:31">
      <c r="A358" s="315" t="s">
        <v>498</v>
      </c>
      <c r="B358" s="339" t="s">
        <v>3325</v>
      </c>
      <c r="C358" s="293" t="s">
        <v>665</v>
      </c>
      <c r="D358" s="339" t="s">
        <v>666</v>
      </c>
      <c r="E358" s="266">
        <v>0</v>
      </c>
      <c r="F358" s="266">
        <v>0</v>
      </c>
      <c r="G358" s="264">
        <v>0</v>
      </c>
      <c r="H358" s="264">
        <v>0</v>
      </c>
      <c r="I358" s="264">
        <v>0</v>
      </c>
      <c r="J358" s="264">
        <v>0</v>
      </c>
      <c r="K358" s="294">
        <v>0.9</v>
      </c>
      <c r="L358" s="267">
        <v>0</v>
      </c>
      <c r="M358" s="267">
        <v>0</v>
      </c>
      <c r="N358" s="267">
        <v>0</v>
      </c>
      <c r="O358" s="332">
        <v>0</v>
      </c>
      <c r="P358" s="266">
        <v>0</v>
      </c>
      <c r="Q358" s="266">
        <v>0</v>
      </c>
      <c r="R358" s="264">
        <v>0</v>
      </c>
      <c r="S358" s="264">
        <v>0</v>
      </c>
      <c r="T358" s="267">
        <v>0</v>
      </c>
      <c r="U358" s="267">
        <v>0</v>
      </c>
      <c r="V358" s="268">
        <v>0</v>
      </c>
      <c r="W358" s="268">
        <v>0</v>
      </c>
      <c r="X358" s="295">
        <v>0</v>
      </c>
      <c r="Y358" s="271">
        <v>0</v>
      </c>
      <c r="Z358" s="333">
        <v>0</v>
      </c>
      <c r="AA358" s="333">
        <v>0</v>
      </c>
      <c r="AB358" s="333">
        <v>0</v>
      </c>
      <c r="AC358" s="334">
        <v>0</v>
      </c>
      <c r="AD358" s="268">
        <v>0</v>
      </c>
      <c r="AE358" s="295">
        <v>0</v>
      </c>
    </row>
    <row r="359" spans="1:31">
      <c r="A359" s="315" t="s">
        <v>498</v>
      </c>
      <c r="B359" s="339" t="s">
        <v>3325</v>
      </c>
      <c r="C359" s="293" t="s">
        <v>667</v>
      </c>
      <c r="D359" s="339" t="s">
        <v>668</v>
      </c>
      <c r="E359" s="266">
        <v>32</v>
      </c>
      <c r="F359" s="266">
        <v>29</v>
      </c>
      <c r="G359" s="264">
        <v>34</v>
      </c>
      <c r="H359" s="264">
        <v>28</v>
      </c>
      <c r="I359" s="264">
        <v>32</v>
      </c>
      <c r="J359" s="264">
        <v>27</v>
      </c>
      <c r="K359" s="294">
        <v>0.9</v>
      </c>
      <c r="L359" s="267">
        <v>0.90625</v>
      </c>
      <c r="M359" s="267">
        <v>0.823529411764706</v>
      </c>
      <c r="N359" s="267">
        <v>0.84375</v>
      </c>
      <c r="O359" s="332">
        <v>32</v>
      </c>
      <c r="P359" s="266">
        <v>22</v>
      </c>
      <c r="Q359" s="266">
        <v>22</v>
      </c>
      <c r="R359" s="264">
        <v>26</v>
      </c>
      <c r="S359" s="264">
        <v>27</v>
      </c>
      <c r="T359" s="267">
        <v>0.6875</v>
      </c>
      <c r="U359" s="267">
        <v>0.6875</v>
      </c>
      <c r="V359" s="268">
        <v>0.764705882352941</v>
      </c>
      <c r="W359" s="268">
        <v>0.84375</v>
      </c>
      <c r="X359" s="295">
        <v>-0.0772058823529411</v>
      </c>
      <c r="Y359" s="271">
        <v>202</v>
      </c>
      <c r="Z359" s="333">
        <v>162</v>
      </c>
      <c r="AA359" s="333">
        <v>193</v>
      </c>
      <c r="AB359" s="333">
        <v>172</v>
      </c>
      <c r="AC359" s="334">
        <v>0.801980198019802</v>
      </c>
      <c r="AD359" s="268">
        <v>0.89119170984456</v>
      </c>
      <c r="AE359" s="295">
        <v>-0.0892115118247575</v>
      </c>
    </row>
    <row r="360" spans="1:31">
      <c r="A360" s="315" t="s">
        <v>498</v>
      </c>
      <c r="B360" s="339" t="s">
        <v>3325</v>
      </c>
      <c r="C360" s="293" t="s">
        <v>669</v>
      </c>
      <c r="D360" s="339" t="s">
        <v>670</v>
      </c>
      <c r="E360" s="266">
        <v>26</v>
      </c>
      <c r="F360" s="266">
        <v>26</v>
      </c>
      <c r="G360" s="264">
        <v>30</v>
      </c>
      <c r="H360" s="264">
        <v>30</v>
      </c>
      <c r="I360" s="264">
        <v>29</v>
      </c>
      <c r="J360" s="264">
        <v>29</v>
      </c>
      <c r="K360" s="294">
        <v>0.9</v>
      </c>
      <c r="L360" s="267">
        <v>1</v>
      </c>
      <c r="M360" s="267">
        <v>1</v>
      </c>
      <c r="N360" s="267">
        <v>1</v>
      </c>
      <c r="O360" s="332">
        <v>26</v>
      </c>
      <c r="P360" s="266">
        <v>26</v>
      </c>
      <c r="Q360" s="266">
        <v>26</v>
      </c>
      <c r="R360" s="264">
        <v>28</v>
      </c>
      <c r="S360" s="264">
        <v>29</v>
      </c>
      <c r="T360" s="267">
        <v>1</v>
      </c>
      <c r="U360" s="267">
        <v>1</v>
      </c>
      <c r="V360" s="268">
        <v>0.933333333333333</v>
      </c>
      <c r="W360" s="268">
        <v>1</v>
      </c>
      <c r="X360" s="295">
        <v>0.0666666666666667</v>
      </c>
      <c r="Y360" s="271">
        <v>195</v>
      </c>
      <c r="Z360" s="333">
        <v>188</v>
      </c>
      <c r="AA360" s="333">
        <v>201</v>
      </c>
      <c r="AB360" s="333">
        <v>195</v>
      </c>
      <c r="AC360" s="334">
        <v>0.964102564102564</v>
      </c>
      <c r="AD360" s="268">
        <v>0.970149253731343</v>
      </c>
      <c r="AE360" s="295">
        <v>-0.00604668962877919</v>
      </c>
    </row>
    <row r="361" spans="1:31">
      <c r="A361" s="315" t="s">
        <v>498</v>
      </c>
      <c r="B361" s="339" t="s">
        <v>3325</v>
      </c>
      <c r="C361" s="293" t="s">
        <v>671</v>
      </c>
      <c r="D361" s="339" t="s">
        <v>672</v>
      </c>
      <c r="E361" s="266">
        <v>0</v>
      </c>
      <c r="F361" s="266">
        <v>0</v>
      </c>
      <c r="G361" s="264">
        <v>0</v>
      </c>
      <c r="H361" s="264">
        <v>0</v>
      </c>
      <c r="I361" s="264">
        <v>0</v>
      </c>
      <c r="J361" s="264">
        <v>0</v>
      </c>
      <c r="K361" s="294">
        <v>0.9</v>
      </c>
      <c r="L361" s="267">
        <v>0</v>
      </c>
      <c r="M361" s="267">
        <v>0</v>
      </c>
      <c r="N361" s="267">
        <v>0</v>
      </c>
      <c r="O361" s="332">
        <v>0</v>
      </c>
      <c r="P361" s="266">
        <v>0</v>
      </c>
      <c r="Q361" s="266">
        <v>0</v>
      </c>
      <c r="R361" s="264">
        <v>0</v>
      </c>
      <c r="S361" s="264">
        <v>0</v>
      </c>
      <c r="T361" s="267">
        <v>0</v>
      </c>
      <c r="U361" s="267">
        <v>0</v>
      </c>
      <c r="V361" s="268">
        <v>0</v>
      </c>
      <c r="W361" s="268">
        <v>0</v>
      </c>
      <c r="X361" s="295">
        <v>0</v>
      </c>
      <c r="Y361" s="271">
        <v>0</v>
      </c>
      <c r="Z361" s="333">
        <v>0</v>
      </c>
      <c r="AA361" s="333">
        <v>0</v>
      </c>
      <c r="AB361" s="333">
        <v>0</v>
      </c>
      <c r="AC361" s="334">
        <v>0</v>
      </c>
      <c r="AD361" s="268">
        <v>0</v>
      </c>
      <c r="AE361" s="295">
        <v>0</v>
      </c>
    </row>
    <row r="362" spans="1:31">
      <c r="A362" s="315" t="s">
        <v>673</v>
      </c>
      <c r="B362" s="339" t="s">
        <v>3326</v>
      </c>
      <c r="C362" s="293" t="s">
        <v>675</v>
      </c>
      <c r="D362" s="339" t="s">
        <v>676</v>
      </c>
      <c r="E362" s="266">
        <v>93</v>
      </c>
      <c r="F362" s="266">
        <v>87</v>
      </c>
      <c r="G362" s="264">
        <v>101</v>
      </c>
      <c r="H362" s="264">
        <v>96</v>
      </c>
      <c r="I362" s="264">
        <v>98</v>
      </c>
      <c r="J362" s="264">
        <v>93</v>
      </c>
      <c r="K362" s="294">
        <v>0.9</v>
      </c>
      <c r="L362" s="267">
        <v>0.935483870967742</v>
      </c>
      <c r="M362" s="267">
        <v>0.95049504950495</v>
      </c>
      <c r="N362" s="267">
        <v>0.948979591836735</v>
      </c>
      <c r="O362" s="332">
        <v>93</v>
      </c>
      <c r="P362" s="266">
        <v>82</v>
      </c>
      <c r="Q362" s="266">
        <v>82</v>
      </c>
      <c r="R362" s="264">
        <v>93</v>
      </c>
      <c r="S362" s="264">
        <v>89</v>
      </c>
      <c r="T362" s="267">
        <v>0.881720430107527</v>
      </c>
      <c r="U362" s="267">
        <v>0.881720430107527</v>
      </c>
      <c r="V362" s="268">
        <v>0.920792079207921</v>
      </c>
      <c r="W362" s="268">
        <v>0.908163265306122</v>
      </c>
      <c r="X362" s="295">
        <v>-0.039071649100394</v>
      </c>
      <c r="Y362" s="271">
        <v>635</v>
      </c>
      <c r="Z362" s="333">
        <v>556</v>
      </c>
      <c r="AA362" s="333">
        <v>615</v>
      </c>
      <c r="AB362" s="333">
        <v>563</v>
      </c>
      <c r="AC362" s="334">
        <v>0.875590551181102</v>
      </c>
      <c r="AD362" s="268">
        <v>0.915447154471545</v>
      </c>
      <c r="AE362" s="295">
        <v>-0.0398566032904423</v>
      </c>
    </row>
    <row r="363" spans="1:31">
      <c r="A363" s="315" t="s">
        <v>673</v>
      </c>
      <c r="B363" s="339" t="s">
        <v>3326</v>
      </c>
      <c r="C363" s="293" t="s">
        <v>677</v>
      </c>
      <c r="D363" s="339" t="s">
        <v>678</v>
      </c>
      <c r="E363" s="266">
        <v>0</v>
      </c>
      <c r="F363" s="266">
        <v>0</v>
      </c>
      <c r="G363" s="264">
        <v>0</v>
      </c>
      <c r="H363" s="264">
        <v>0</v>
      </c>
      <c r="I363" s="264">
        <v>0</v>
      </c>
      <c r="J363" s="264">
        <v>0</v>
      </c>
      <c r="K363" s="294">
        <v>0.9</v>
      </c>
      <c r="L363" s="267">
        <v>0</v>
      </c>
      <c r="M363" s="267">
        <v>0</v>
      </c>
      <c r="N363" s="267">
        <v>0</v>
      </c>
      <c r="O363" s="332">
        <v>0</v>
      </c>
      <c r="P363" s="266">
        <v>0</v>
      </c>
      <c r="Q363" s="266">
        <v>0</v>
      </c>
      <c r="R363" s="264">
        <v>0</v>
      </c>
      <c r="S363" s="264">
        <v>0</v>
      </c>
      <c r="T363" s="267">
        <v>0</v>
      </c>
      <c r="U363" s="267">
        <v>0</v>
      </c>
      <c r="V363" s="268">
        <v>0</v>
      </c>
      <c r="W363" s="268">
        <v>0</v>
      </c>
      <c r="X363" s="295">
        <v>0</v>
      </c>
      <c r="Y363" s="271">
        <v>0</v>
      </c>
      <c r="Z363" s="333">
        <v>0</v>
      </c>
      <c r="AA363" s="333">
        <v>0</v>
      </c>
      <c r="AB363" s="333">
        <v>0</v>
      </c>
      <c r="AC363" s="334">
        <v>0</v>
      </c>
      <c r="AD363" s="268">
        <v>0</v>
      </c>
      <c r="AE363" s="295">
        <v>0</v>
      </c>
    </row>
    <row r="364" spans="1:31">
      <c r="A364" s="315" t="s">
        <v>673</v>
      </c>
      <c r="B364" s="339" t="s">
        <v>3326</v>
      </c>
      <c r="C364" s="293" t="s">
        <v>679</v>
      </c>
      <c r="D364" s="339" t="s">
        <v>680</v>
      </c>
      <c r="E364" s="266">
        <v>115</v>
      </c>
      <c r="F364" s="266">
        <v>112</v>
      </c>
      <c r="G364" s="264">
        <v>119</v>
      </c>
      <c r="H364" s="264">
        <v>114</v>
      </c>
      <c r="I364" s="264">
        <v>105</v>
      </c>
      <c r="J364" s="264">
        <v>100</v>
      </c>
      <c r="K364" s="294">
        <v>0.9</v>
      </c>
      <c r="L364" s="267">
        <v>0.973913043478261</v>
      </c>
      <c r="M364" s="267">
        <v>0.957983193277311</v>
      </c>
      <c r="N364" s="267">
        <v>0.952380952380952</v>
      </c>
      <c r="O364" s="332">
        <v>115</v>
      </c>
      <c r="P364" s="266">
        <v>109</v>
      </c>
      <c r="Q364" s="266">
        <v>109</v>
      </c>
      <c r="R364" s="264">
        <v>111</v>
      </c>
      <c r="S364" s="264">
        <v>96</v>
      </c>
      <c r="T364" s="267">
        <v>0.947826086956522</v>
      </c>
      <c r="U364" s="267">
        <v>0.947826086956522</v>
      </c>
      <c r="V364" s="268">
        <v>0.932773109243697</v>
      </c>
      <c r="W364" s="268">
        <v>0.914285714285714</v>
      </c>
      <c r="X364" s="295">
        <v>0.0150529777128242</v>
      </c>
      <c r="Y364" s="271">
        <v>734</v>
      </c>
      <c r="Z364" s="333">
        <v>685</v>
      </c>
      <c r="AA364" s="333">
        <v>725</v>
      </c>
      <c r="AB364" s="333">
        <v>694</v>
      </c>
      <c r="AC364" s="334">
        <v>0.933242506811989</v>
      </c>
      <c r="AD364" s="268">
        <v>0.957241379310345</v>
      </c>
      <c r="AE364" s="295">
        <v>-0.0239988724983557</v>
      </c>
    </row>
    <row r="365" spans="1:31">
      <c r="A365" s="315" t="s">
        <v>673</v>
      </c>
      <c r="B365" s="339" t="s">
        <v>3326</v>
      </c>
      <c r="C365" s="293" t="s">
        <v>681</v>
      </c>
      <c r="D365" s="339" t="s">
        <v>682</v>
      </c>
      <c r="E365" s="266">
        <v>0</v>
      </c>
      <c r="F365" s="266">
        <v>0</v>
      </c>
      <c r="G365" s="264">
        <v>0</v>
      </c>
      <c r="H365" s="264">
        <v>0</v>
      </c>
      <c r="I365" s="264">
        <v>0</v>
      </c>
      <c r="J365" s="264">
        <v>0</v>
      </c>
      <c r="K365" s="294">
        <v>0.9</v>
      </c>
      <c r="L365" s="267">
        <v>0</v>
      </c>
      <c r="M365" s="267">
        <v>0</v>
      </c>
      <c r="N365" s="267">
        <v>0</v>
      </c>
      <c r="O365" s="332">
        <v>0</v>
      </c>
      <c r="P365" s="266">
        <v>0</v>
      </c>
      <c r="Q365" s="266">
        <v>0</v>
      </c>
      <c r="R365" s="264">
        <v>0</v>
      </c>
      <c r="S365" s="264">
        <v>0</v>
      </c>
      <c r="T365" s="267">
        <v>0</v>
      </c>
      <c r="U365" s="267">
        <v>0</v>
      </c>
      <c r="V365" s="268">
        <v>0</v>
      </c>
      <c r="W365" s="268">
        <v>0</v>
      </c>
      <c r="X365" s="295">
        <v>0</v>
      </c>
      <c r="Y365" s="271">
        <v>0</v>
      </c>
      <c r="Z365" s="333">
        <v>0</v>
      </c>
      <c r="AA365" s="333">
        <v>0</v>
      </c>
      <c r="AB365" s="333">
        <v>0</v>
      </c>
      <c r="AC365" s="334">
        <v>0</v>
      </c>
      <c r="AD365" s="268">
        <v>0</v>
      </c>
      <c r="AE365" s="295">
        <v>0</v>
      </c>
    </row>
    <row r="366" spans="1:31">
      <c r="A366" s="315" t="s">
        <v>673</v>
      </c>
      <c r="B366" s="339" t="s">
        <v>3326</v>
      </c>
      <c r="C366" s="293" t="s">
        <v>683</v>
      </c>
      <c r="D366" s="339" t="s">
        <v>684</v>
      </c>
      <c r="E366" s="266">
        <v>91</v>
      </c>
      <c r="F366" s="266">
        <v>91</v>
      </c>
      <c r="G366" s="264">
        <v>100</v>
      </c>
      <c r="H366" s="264">
        <v>98</v>
      </c>
      <c r="I366" s="264">
        <v>85</v>
      </c>
      <c r="J366" s="264">
        <v>81</v>
      </c>
      <c r="K366" s="294">
        <v>0.9</v>
      </c>
      <c r="L366" s="267">
        <v>1</v>
      </c>
      <c r="M366" s="267">
        <v>0.98</v>
      </c>
      <c r="N366" s="267">
        <v>0.952941176470588</v>
      </c>
      <c r="O366" s="332">
        <v>91</v>
      </c>
      <c r="P366" s="266">
        <v>90</v>
      </c>
      <c r="Q366" s="266">
        <v>90</v>
      </c>
      <c r="R366" s="264">
        <v>95</v>
      </c>
      <c r="S366" s="264">
        <v>78</v>
      </c>
      <c r="T366" s="267">
        <v>0.989010989010989</v>
      </c>
      <c r="U366" s="267">
        <v>0.989010989010989</v>
      </c>
      <c r="V366" s="268">
        <v>0.95</v>
      </c>
      <c r="W366" s="268">
        <v>0.917647058823529</v>
      </c>
      <c r="X366" s="295">
        <v>0.0390109890109891</v>
      </c>
      <c r="Y366" s="271">
        <v>611</v>
      </c>
      <c r="Z366" s="333">
        <v>570</v>
      </c>
      <c r="AA366" s="333">
        <v>621</v>
      </c>
      <c r="AB366" s="333">
        <v>588</v>
      </c>
      <c r="AC366" s="334">
        <v>0.932896890343699</v>
      </c>
      <c r="AD366" s="268">
        <v>0.946859903381642</v>
      </c>
      <c r="AE366" s="295">
        <v>-0.0139630130379437</v>
      </c>
    </row>
    <row r="367" spans="1:31">
      <c r="A367" s="315" t="s">
        <v>673</v>
      </c>
      <c r="B367" s="339" t="s">
        <v>3326</v>
      </c>
      <c r="C367" s="293" t="s">
        <v>685</v>
      </c>
      <c r="D367" s="339" t="s">
        <v>686</v>
      </c>
      <c r="E367" s="266">
        <v>41</v>
      </c>
      <c r="F367" s="266">
        <v>40</v>
      </c>
      <c r="G367" s="264">
        <v>46</v>
      </c>
      <c r="H367" s="264">
        <v>46</v>
      </c>
      <c r="I367" s="264">
        <v>41</v>
      </c>
      <c r="J367" s="264">
        <v>41</v>
      </c>
      <c r="K367" s="294">
        <v>0.9</v>
      </c>
      <c r="L367" s="267">
        <v>0.975609756097561</v>
      </c>
      <c r="M367" s="267">
        <v>1</v>
      </c>
      <c r="N367" s="267">
        <v>1</v>
      </c>
      <c r="O367" s="332">
        <v>41</v>
      </c>
      <c r="P367" s="266">
        <v>39</v>
      </c>
      <c r="Q367" s="266">
        <v>39</v>
      </c>
      <c r="R367" s="264">
        <v>45</v>
      </c>
      <c r="S367" s="264">
        <v>40</v>
      </c>
      <c r="T367" s="267">
        <v>0.951219512195122</v>
      </c>
      <c r="U367" s="267">
        <v>0.951219512195122</v>
      </c>
      <c r="V367" s="268">
        <v>0.978260869565217</v>
      </c>
      <c r="W367" s="268">
        <v>0.975609756097561</v>
      </c>
      <c r="X367" s="295">
        <v>-0.0270413573700955</v>
      </c>
      <c r="Y367" s="271">
        <v>283</v>
      </c>
      <c r="Z367" s="333">
        <v>272</v>
      </c>
      <c r="AA367" s="333">
        <v>287</v>
      </c>
      <c r="AB367" s="333">
        <v>281</v>
      </c>
      <c r="AC367" s="334">
        <v>0.96113074204947</v>
      </c>
      <c r="AD367" s="268">
        <v>0.979094076655052</v>
      </c>
      <c r="AE367" s="295">
        <v>-0.0179633346055823</v>
      </c>
    </row>
    <row r="368" spans="1:31">
      <c r="A368" s="315" t="s">
        <v>673</v>
      </c>
      <c r="B368" s="339" t="s">
        <v>3326</v>
      </c>
      <c r="C368" s="293" t="s">
        <v>687</v>
      </c>
      <c r="D368" s="339" t="s">
        <v>688</v>
      </c>
      <c r="E368" s="266">
        <v>42</v>
      </c>
      <c r="F368" s="266">
        <v>41</v>
      </c>
      <c r="G368" s="264">
        <v>42</v>
      </c>
      <c r="H368" s="264">
        <v>41</v>
      </c>
      <c r="I368" s="264">
        <v>32</v>
      </c>
      <c r="J368" s="264">
        <v>30</v>
      </c>
      <c r="K368" s="294">
        <v>0.9</v>
      </c>
      <c r="L368" s="267">
        <v>0.976190476190476</v>
      </c>
      <c r="M368" s="267">
        <v>0.976190476190476</v>
      </c>
      <c r="N368" s="267">
        <v>0.9375</v>
      </c>
      <c r="O368" s="332">
        <v>42</v>
      </c>
      <c r="P368" s="266">
        <v>40</v>
      </c>
      <c r="Q368" s="266">
        <v>40</v>
      </c>
      <c r="R368" s="264">
        <v>41</v>
      </c>
      <c r="S368" s="264">
        <v>30</v>
      </c>
      <c r="T368" s="267">
        <v>0.952380952380952</v>
      </c>
      <c r="U368" s="267">
        <v>0.952380952380952</v>
      </c>
      <c r="V368" s="268">
        <v>0.976190476190476</v>
      </c>
      <c r="W368" s="268">
        <v>0.9375</v>
      </c>
      <c r="X368" s="295">
        <v>-0.0238095238095238</v>
      </c>
      <c r="Y368" s="271">
        <v>244</v>
      </c>
      <c r="Z368" s="333">
        <v>236</v>
      </c>
      <c r="AA368" s="333">
        <v>257</v>
      </c>
      <c r="AB368" s="333">
        <v>252</v>
      </c>
      <c r="AC368" s="334">
        <v>0.967213114754098</v>
      </c>
      <c r="AD368" s="268">
        <v>0.980544747081712</v>
      </c>
      <c r="AE368" s="295">
        <v>-0.0133316323276137</v>
      </c>
    </row>
    <row r="369" spans="1:31">
      <c r="A369" s="315" t="s">
        <v>673</v>
      </c>
      <c r="B369" s="339" t="s">
        <v>3326</v>
      </c>
      <c r="C369" s="293" t="s">
        <v>689</v>
      </c>
      <c r="D369" s="339" t="s">
        <v>690</v>
      </c>
      <c r="E369" s="266">
        <v>56</v>
      </c>
      <c r="F369" s="266">
        <v>54</v>
      </c>
      <c r="G369" s="264">
        <v>57</v>
      </c>
      <c r="H369" s="264">
        <v>55</v>
      </c>
      <c r="I369" s="264">
        <v>56</v>
      </c>
      <c r="J369" s="264">
        <v>55</v>
      </c>
      <c r="K369" s="294">
        <v>0.9</v>
      </c>
      <c r="L369" s="267">
        <v>0.964285714285714</v>
      </c>
      <c r="M369" s="267">
        <v>0.964912280701754</v>
      </c>
      <c r="N369" s="267">
        <v>0.982142857142857</v>
      </c>
      <c r="O369" s="332">
        <v>56</v>
      </c>
      <c r="P369" s="266">
        <v>52</v>
      </c>
      <c r="Q369" s="266">
        <v>52</v>
      </c>
      <c r="R369" s="264">
        <v>55</v>
      </c>
      <c r="S369" s="264">
        <v>54</v>
      </c>
      <c r="T369" s="267">
        <v>0.928571428571429</v>
      </c>
      <c r="U369" s="267">
        <v>0.928571428571429</v>
      </c>
      <c r="V369" s="268">
        <v>0.964912280701754</v>
      </c>
      <c r="W369" s="268">
        <v>0.964285714285714</v>
      </c>
      <c r="X369" s="295">
        <v>-0.0363408521303258</v>
      </c>
      <c r="Y369" s="271">
        <v>372</v>
      </c>
      <c r="Z369" s="333">
        <v>349</v>
      </c>
      <c r="AA369" s="333">
        <v>377</v>
      </c>
      <c r="AB369" s="333">
        <v>360</v>
      </c>
      <c r="AC369" s="334">
        <v>0.938172043010753</v>
      </c>
      <c r="AD369" s="268">
        <v>0.954907161803713</v>
      </c>
      <c r="AE369" s="295">
        <v>-0.0167351187929607</v>
      </c>
    </row>
    <row r="370" spans="1:31">
      <c r="A370" s="315" t="s">
        <v>673</v>
      </c>
      <c r="B370" s="339" t="s">
        <v>3326</v>
      </c>
      <c r="C370" s="293" t="s">
        <v>691</v>
      </c>
      <c r="D370" s="339" t="s">
        <v>692</v>
      </c>
      <c r="E370" s="266">
        <v>85</v>
      </c>
      <c r="F370" s="266">
        <v>83</v>
      </c>
      <c r="G370" s="264">
        <v>90</v>
      </c>
      <c r="H370" s="264">
        <v>87</v>
      </c>
      <c r="I370" s="264">
        <v>84</v>
      </c>
      <c r="J370" s="264">
        <v>80</v>
      </c>
      <c r="K370" s="294">
        <v>0.9</v>
      </c>
      <c r="L370" s="267">
        <v>0.976470588235294</v>
      </c>
      <c r="M370" s="267">
        <v>0.966666666666667</v>
      </c>
      <c r="N370" s="267">
        <v>0.952380952380952</v>
      </c>
      <c r="O370" s="332">
        <v>85</v>
      </c>
      <c r="P370" s="266">
        <v>83</v>
      </c>
      <c r="Q370" s="266">
        <v>83</v>
      </c>
      <c r="R370" s="264">
        <v>85</v>
      </c>
      <c r="S370" s="264">
        <v>80</v>
      </c>
      <c r="T370" s="267">
        <v>0.976470588235294</v>
      </c>
      <c r="U370" s="267">
        <v>0.976470588235294</v>
      </c>
      <c r="V370" s="268">
        <v>0.944444444444444</v>
      </c>
      <c r="W370" s="268">
        <v>0.952380952380952</v>
      </c>
      <c r="X370" s="295">
        <v>0.0320261437908497</v>
      </c>
      <c r="Y370" s="271">
        <v>561</v>
      </c>
      <c r="Z370" s="333">
        <v>531</v>
      </c>
      <c r="AA370" s="333">
        <v>557</v>
      </c>
      <c r="AB370" s="333">
        <v>541</v>
      </c>
      <c r="AC370" s="334">
        <v>0.946524064171123</v>
      </c>
      <c r="AD370" s="268">
        <v>0.971274685816876</v>
      </c>
      <c r="AE370" s="295">
        <v>-0.0247506216457531</v>
      </c>
    </row>
    <row r="371" spans="1:31">
      <c r="A371" s="315" t="s">
        <v>673</v>
      </c>
      <c r="B371" s="339" t="s">
        <v>3326</v>
      </c>
      <c r="C371" s="293" t="s">
        <v>693</v>
      </c>
      <c r="D371" s="339" t="s">
        <v>694</v>
      </c>
      <c r="E371" s="266">
        <v>0</v>
      </c>
      <c r="F371" s="266">
        <v>0</v>
      </c>
      <c r="G371" s="264">
        <v>0</v>
      </c>
      <c r="H371" s="264">
        <v>0</v>
      </c>
      <c r="I371" s="264">
        <v>0</v>
      </c>
      <c r="J371" s="264">
        <v>0</v>
      </c>
      <c r="K371" s="294">
        <v>0.9</v>
      </c>
      <c r="L371" s="267">
        <v>0</v>
      </c>
      <c r="M371" s="267">
        <v>0</v>
      </c>
      <c r="N371" s="267">
        <v>0</v>
      </c>
      <c r="O371" s="332">
        <v>0</v>
      </c>
      <c r="P371" s="266">
        <v>0</v>
      </c>
      <c r="Q371" s="266">
        <v>0</v>
      </c>
      <c r="R371" s="264">
        <v>0</v>
      </c>
      <c r="S371" s="264">
        <v>0</v>
      </c>
      <c r="T371" s="267">
        <v>0</v>
      </c>
      <c r="U371" s="267">
        <v>0</v>
      </c>
      <c r="V371" s="268">
        <v>0</v>
      </c>
      <c r="W371" s="268">
        <v>0</v>
      </c>
      <c r="X371" s="295">
        <v>0</v>
      </c>
      <c r="Y371" s="271">
        <v>0</v>
      </c>
      <c r="Z371" s="333">
        <v>0</v>
      </c>
      <c r="AA371" s="333">
        <v>0</v>
      </c>
      <c r="AB371" s="333">
        <v>0</v>
      </c>
      <c r="AC371" s="334">
        <v>0</v>
      </c>
      <c r="AD371" s="268">
        <v>0</v>
      </c>
      <c r="AE371" s="295">
        <v>0</v>
      </c>
    </row>
    <row r="372" spans="1:31">
      <c r="A372" s="315" t="s">
        <v>673</v>
      </c>
      <c r="B372" s="339" t="s">
        <v>3326</v>
      </c>
      <c r="C372" s="293" t="s">
        <v>695</v>
      </c>
      <c r="D372" s="339" t="s">
        <v>696</v>
      </c>
      <c r="E372" s="266">
        <v>133</v>
      </c>
      <c r="F372" s="266">
        <v>130</v>
      </c>
      <c r="G372" s="264">
        <v>139</v>
      </c>
      <c r="H372" s="264">
        <v>131</v>
      </c>
      <c r="I372" s="264">
        <v>128</v>
      </c>
      <c r="J372" s="264">
        <v>120</v>
      </c>
      <c r="K372" s="294">
        <v>0.9</v>
      </c>
      <c r="L372" s="267">
        <v>0.977443609022556</v>
      </c>
      <c r="M372" s="267">
        <v>0.942446043165468</v>
      </c>
      <c r="N372" s="267">
        <v>0.9375</v>
      </c>
      <c r="O372" s="332">
        <v>133</v>
      </c>
      <c r="P372" s="266">
        <v>126</v>
      </c>
      <c r="Q372" s="266">
        <v>126</v>
      </c>
      <c r="R372" s="264">
        <v>128</v>
      </c>
      <c r="S372" s="264">
        <v>118</v>
      </c>
      <c r="T372" s="267">
        <v>0.947368421052632</v>
      </c>
      <c r="U372" s="267">
        <v>0.947368421052632</v>
      </c>
      <c r="V372" s="268">
        <v>0.920863309352518</v>
      </c>
      <c r="W372" s="268">
        <v>0.921875</v>
      </c>
      <c r="X372" s="295">
        <v>0.0265051117001135</v>
      </c>
      <c r="Y372" s="271">
        <v>882</v>
      </c>
      <c r="Z372" s="333">
        <v>795</v>
      </c>
      <c r="AA372" s="333">
        <v>873</v>
      </c>
      <c r="AB372" s="333">
        <v>796</v>
      </c>
      <c r="AC372" s="334">
        <v>0.901360544217687</v>
      </c>
      <c r="AD372" s="268">
        <v>0.911798396334479</v>
      </c>
      <c r="AE372" s="295">
        <v>-0.0104378521167917</v>
      </c>
    </row>
    <row r="373" spans="1:31">
      <c r="A373" s="315" t="s">
        <v>673</v>
      </c>
      <c r="B373" s="339" t="s">
        <v>3326</v>
      </c>
      <c r="C373" s="293" t="s">
        <v>697</v>
      </c>
      <c r="D373" s="339" t="s">
        <v>698</v>
      </c>
      <c r="E373" s="266">
        <v>59</v>
      </c>
      <c r="F373" s="266">
        <v>57</v>
      </c>
      <c r="G373" s="264">
        <v>63</v>
      </c>
      <c r="H373" s="264">
        <v>63</v>
      </c>
      <c r="I373" s="264">
        <v>60</v>
      </c>
      <c r="J373" s="264">
        <v>60</v>
      </c>
      <c r="K373" s="294">
        <v>0.9</v>
      </c>
      <c r="L373" s="267">
        <v>0.966101694915254</v>
      </c>
      <c r="M373" s="267">
        <v>1</v>
      </c>
      <c r="N373" s="267">
        <v>1</v>
      </c>
      <c r="O373" s="332">
        <v>59</v>
      </c>
      <c r="P373" s="266">
        <v>56</v>
      </c>
      <c r="Q373" s="266">
        <v>56</v>
      </c>
      <c r="R373" s="264">
        <v>62</v>
      </c>
      <c r="S373" s="264">
        <v>60</v>
      </c>
      <c r="T373" s="267">
        <v>0.949152542372881</v>
      </c>
      <c r="U373" s="267">
        <v>0.949152542372881</v>
      </c>
      <c r="V373" s="268">
        <v>0.984126984126984</v>
      </c>
      <c r="W373" s="268">
        <v>1</v>
      </c>
      <c r="X373" s="295">
        <v>-0.0349744417541027</v>
      </c>
      <c r="Y373" s="271">
        <v>396</v>
      </c>
      <c r="Z373" s="333">
        <v>383</v>
      </c>
      <c r="AA373" s="333">
        <v>392</v>
      </c>
      <c r="AB373" s="333">
        <v>379</v>
      </c>
      <c r="AC373" s="334">
        <v>0.967171717171717</v>
      </c>
      <c r="AD373" s="268">
        <v>0.966836734693878</v>
      </c>
      <c r="AE373" s="295">
        <v>0.000334982477839585</v>
      </c>
    </row>
    <row r="374" spans="1:31">
      <c r="A374" s="315" t="s">
        <v>673</v>
      </c>
      <c r="B374" s="339" t="s">
        <v>3326</v>
      </c>
      <c r="C374" s="293" t="s">
        <v>699</v>
      </c>
      <c r="D374" s="339" t="s">
        <v>700</v>
      </c>
      <c r="E374" s="266">
        <v>0</v>
      </c>
      <c r="F374" s="266">
        <v>0</v>
      </c>
      <c r="G374" s="264">
        <v>0</v>
      </c>
      <c r="H374" s="264">
        <v>0</v>
      </c>
      <c r="I374" s="264">
        <v>0</v>
      </c>
      <c r="J374" s="264">
        <v>0</v>
      </c>
      <c r="K374" s="294">
        <v>0.9</v>
      </c>
      <c r="L374" s="267">
        <v>0</v>
      </c>
      <c r="M374" s="267">
        <v>0</v>
      </c>
      <c r="N374" s="267">
        <v>0</v>
      </c>
      <c r="O374" s="332">
        <v>0</v>
      </c>
      <c r="P374" s="266">
        <v>0</v>
      </c>
      <c r="Q374" s="266">
        <v>0</v>
      </c>
      <c r="R374" s="264">
        <v>0</v>
      </c>
      <c r="S374" s="264">
        <v>0</v>
      </c>
      <c r="T374" s="267">
        <v>0</v>
      </c>
      <c r="U374" s="267">
        <v>0</v>
      </c>
      <c r="V374" s="268">
        <v>0</v>
      </c>
      <c r="W374" s="268">
        <v>0</v>
      </c>
      <c r="X374" s="295">
        <v>0</v>
      </c>
      <c r="Y374" s="271">
        <v>0</v>
      </c>
      <c r="Z374" s="333">
        <v>0</v>
      </c>
      <c r="AA374" s="333">
        <v>0</v>
      </c>
      <c r="AB374" s="333">
        <v>0</v>
      </c>
      <c r="AC374" s="334">
        <v>0</v>
      </c>
      <c r="AD374" s="268">
        <v>0</v>
      </c>
      <c r="AE374" s="295">
        <v>0</v>
      </c>
    </row>
    <row r="375" spans="1:31">
      <c r="A375" s="315" t="s">
        <v>673</v>
      </c>
      <c r="B375" s="339" t="s">
        <v>3326</v>
      </c>
      <c r="C375" s="293" t="s">
        <v>701</v>
      </c>
      <c r="D375" s="339" t="s">
        <v>702</v>
      </c>
      <c r="E375" s="266">
        <v>93</v>
      </c>
      <c r="F375" s="266">
        <v>92</v>
      </c>
      <c r="G375" s="264">
        <v>101</v>
      </c>
      <c r="H375" s="264">
        <v>99</v>
      </c>
      <c r="I375" s="264">
        <v>93</v>
      </c>
      <c r="J375" s="264">
        <v>91</v>
      </c>
      <c r="K375" s="294">
        <v>0.9</v>
      </c>
      <c r="L375" s="267">
        <v>0.989247311827957</v>
      </c>
      <c r="M375" s="267">
        <v>0.98019801980198</v>
      </c>
      <c r="N375" s="267">
        <v>0.978494623655914</v>
      </c>
      <c r="O375" s="332">
        <v>93</v>
      </c>
      <c r="P375" s="266">
        <v>92</v>
      </c>
      <c r="Q375" s="266">
        <v>92</v>
      </c>
      <c r="R375" s="264">
        <v>98</v>
      </c>
      <c r="S375" s="264">
        <v>90</v>
      </c>
      <c r="T375" s="267">
        <v>0.989247311827957</v>
      </c>
      <c r="U375" s="267">
        <v>0.989247311827957</v>
      </c>
      <c r="V375" s="268">
        <v>0.97029702970297</v>
      </c>
      <c r="W375" s="268">
        <v>0.967741935483871</v>
      </c>
      <c r="X375" s="295">
        <v>0.0189502821249867</v>
      </c>
      <c r="Y375" s="271">
        <v>627</v>
      </c>
      <c r="Z375" s="333">
        <v>614</v>
      </c>
      <c r="AA375" s="333">
        <v>624</v>
      </c>
      <c r="AB375" s="333">
        <v>605</v>
      </c>
      <c r="AC375" s="334">
        <v>0.9792663476874</v>
      </c>
      <c r="AD375" s="268">
        <v>0.969551282051282</v>
      </c>
      <c r="AE375" s="295">
        <v>0.00971506563611824</v>
      </c>
    </row>
    <row r="376" spans="1:31">
      <c r="A376" s="315" t="s">
        <v>673</v>
      </c>
      <c r="B376" s="339" t="s">
        <v>3326</v>
      </c>
      <c r="C376" s="293" t="s">
        <v>703</v>
      </c>
      <c r="D376" s="339" t="s">
        <v>704</v>
      </c>
      <c r="E376" s="266">
        <v>0</v>
      </c>
      <c r="F376" s="266">
        <v>0</v>
      </c>
      <c r="G376" s="264">
        <v>0</v>
      </c>
      <c r="H376" s="264">
        <v>0</v>
      </c>
      <c r="I376" s="264">
        <v>0</v>
      </c>
      <c r="J376" s="264">
        <v>0</v>
      </c>
      <c r="K376" s="294">
        <v>0.9</v>
      </c>
      <c r="L376" s="267">
        <v>0</v>
      </c>
      <c r="M376" s="267">
        <v>0</v>
      </c>
      <c r="N376" s="267">
        <v>0</v>
      </c>
      <c r="O376" s="332">
        <v>0</v>
      </c>
      <c r="P376" s="266">
        <v>0</v>
      </c>
      <c r="Q376" s="266">
        <v>0</v>
      </c>
      <c r="R376" s="264">
        <v>0</v>
      </c>
      <c r="S376" s="264">
        <v>0</v>
      </c>
      <c r="T376" s="267">
        <v>0</v>
      </c>
      <c r="U376" s="267">
        <v>0</v>
      </c>
      <c r="V376" s="268">
        <v>0</v>
      </c>
      <c r="W376" s="268">
        <v>0</v>
      </c>
      <c r="X376" s="295">
        <v>0</v>
      </c>
      <c r="Y376" s="271">
        <v>0</v>
      </c>
      <c r="Z376" s="333">
        <v>0</v>
      </c>
      <c r="AA376" s="333">
        <v>0</v>
      </c>
      <c r="AB376" s="333">
        <v>0</v>
      </c>
      <c r="AC376" s="334">
        <v>0</v>
      </c>
      <c r="AD376" s="268">
        <v>0</v>
      </c>
      <c r="AE376" s="295">
        <v>0</v>
      </c>
    </row>
    <row r="377" spans="1:31">
      <c r="A377" s="315" t="s">
        <v>673</v>
      </c>
      <c r="B377" s="339" t="s">
        <v>3326</v>
      </c>
      <c r="C377" s="293" t="s">
        <v>705</v>
      </c>
      <c r="D377" s="339" t="s">
        <v>706</v>
      </c>
      <c r="E377" s="266">
        <v>56</v>
      </c>
      <c r="F377" s="266">
        <v>54</v>
      </c>
      <c r="G377" s="264">
        <v>60</v>
      </c>
      <c r="H377" s="264">
        <v>56</v>
      </c>
      <c r="I377" s="264">
        <v>61</v>
      </c>
      <c r="J377" s="264">
        <v>56</v>
      </c>
      <c r="K377" s="294">
        <v>0.9</v>
      </c>
      <c r="L377" s="267">
        <v>0.964285714285714</v>
      </c>
      <c r="M377" s="267">
        <v>0.933333333333333</v>
      </c>
      <c r="N377" s="267">
        <v>0.918032786885246</v>
      </c>
      <c r="O377" s="332">
        <v>56</v>
      </c>
      <c r="P377" s="266">
        <v>52</v>
      </c>
      <c r="Q377" s="266">
        <v>52</v>
      </c>
      <c r="R377" s="264">
        <v>56</v>
      </c>
      <c r="S377" s="264">
        <v>54</v>
      </c>
      <c r="T377" s="267">
        <v>0.928571428571429</v>
      </c>
      <c r="U377" s="267">
        <v>0.928571428571429</v>
      </c>
      <c r="V377" s="268">
        <v>0.933333333333333</v>
      </c>
      <c r="W377" s="268">
        <v>0.885245901639344</v>
      </c>
      <c r="X377" s="295">
        <v>-0.00476190476190474</v>
      </c>
      <c r="Y377" s="271">
        <v>402</v>
      </c>
      <c r="Z377" s="333">
        <v>372</v>
      </c>
      <c r="AA377" s="333">
        <v>401</v>
      </c>
      <c r="AB377" s="333">
        <v>379</v>
      </c>
      <c r="AC377" s="334">
        <v>0.925373134328358</v>
      </c>
      <c r="AD377" s="268">
        <v>0.945137157107232</v>
      </c>
      <c r="AE377" s="295">
        <v>-0.0197640227788737</v>
      </c>
    </row>
    <row r="378" spans="1:31">
      <c r="A378" s="315" t="s">
        <v>673</v>
      </c>
      <c r="B378" s="339" t="s">
        <v>3326</v>
      </c>
      <c r="C378" s="293" t="s">
        <v>707</v>
      </c>
      <c r="D378" s="339" t="s">
        <v>708</v>
      </c>
      <c r="E378" s="266">
        <v>0</v>
      </c>
      <c r="F378" s="266">
        <v>0</v>
      </c>
      <c r="G378" s="264">
        <v>0</v>
      </c>
      <c r="H378" s="264">
        <v>0</v>
      </c>
      <c r="I378" s="264">
        <v>0</v>
      </c>
      <c r="J378" s="264">
        <v>0</v>
      </c>
      <c r="K378" s="294">
        <v>0.9</v>
      </c>
      <c r="L378" s="267">
        <v>0</v>
      </c>
      <c r="M378" s="267">
        <v>0</v>
      </c>
      <c r="N378" s="267">
        <v>0</v>
      </c>
      <c r="O378" s="332">
        <v>0</v>
      </c>
      <c r="P378" s="266">
        <v>0</v>
      </c>
      <c r="Q378" s="266">
        <v>0</v>
      </c>
      <c r="R378" s="264">
        <v>0</v>
      </c>
      <c r="S378" s="264">
        <v>0</v>
      </c>
      <c r="T378" s="267">
        <v>0</v>
      </c>
      <c r="U378" s="267">
        <v>0</v>
      </c>
      <c r="V378" s="268">
        <v>0</v>
      </c>
      <c r="W378" s="268">
        <v>0</v>
      </c>
      <c r="X378" s="295">
        <v>0</v>
      </c>
      <c r="Y378" s="271">
        <v>0</v>
      </c>
      <c r="Z378" s="333">
        <v>0</v>
      </c>
      <c r="AA378" s="333">
        <v>0</v>
      </c>
      <c r="AB378" s="333">
        <v>0</v>
      </c>
      <c r="AC378" s="334">
        <v>0</v>
      </c>
      <c r="AD378" s="268">
        <v>0</v>
      </c>
      <c r="AE378" s="295">
        <v>0</v>
      </c>
    </row>
    <row r="379" spans="1:31">
      <c r="A379" s="315" t="s">
        <v>673</v>
      </c>
      <c r="B379" s="339" t="s">
        <v>3326</v>
      </c>
      <c r="C379" s="293" t="s">
        <v>709</v>
      </c>
      <c r="D379" s="339" t="s">
        <v>710</v>
      </c>
      <c r="E379" s="266">
        <v>83</v>
      </c>
      <c r="F379" s="266">
        <v>78</v>
      </c>
      <c r="G379" s="264">
        <v>85</v>
      </c>
      <c r="H379" s="264">
        <v>82</v>
      </c>
      <c r="I379" s="264">
        <v>77</v>
      </c>
      <c r="J379" s="264">
        <v>73</v>
      </c>
      <c r="K379" s="294">
        <v>0.9</v>
      </c>
      <c r="L379" s="267">
        <v>0.939759036144578</v>
      </c>
      <c r="M379" s="267">
        <v>0.964705882352941</v>
      </c>
      <c r="N379" s="267">
        <v>0.948051948051948</v>
      </c>
      <c r="O379" s="332">
        <v>83</v>
      </c>
      <c r="P379" s="266">
        <v>78</v>
      </c>
      <c r="Q379" s="266">
        <v>78</v>
      </c>
      <c r="R379" s="264">
        <v>81</v>
      </c>
      <c r="S379" s="264">
        <v>71</v>
      </c>
      <c r="T379" s="267">
        <v>0.939759036144578</v>
      </c>
      <c r="U379" s="267">
        <v>0.939759036144578</v>
      </c>
      <c r="V379" s="268">
        <v>0.952941176470588</v>
      </c>
      <c r="W379" s="268">
        <v>0.922077922077922</v>
      </c>
      <c r="X379" s="295">
        <v>-0.0131821403260098</v>
      </c>
      <c r="Y379" s="271">
        <v>529</v>
      </c>
      <c r="Z379" s="333">
        <v>490</v>
      </c>
      <c r="AA379" s="333">
        <v>550</v>
      </c>
      <c r="AB379" s="333">
        <v>508</v>
      </c>
      <c r="AC379" s="334">
        <v>0.926275992438563</v>
      </c>
      <c r="AD379" s="268">
        <v>0.923636363636364</v>
      </c>
      <c r="AE379" s="295">
        <v>0.0026396288021997</v>
      </c>
    </row>
    <row r="380" spans="1:31">
      <c r="A380" s="315" t="s">
        <v>673</v>
      </c>
      <c r="B380" s="339" t="s">
        <v>3326</v>
      </c>
      <c r="C380" s="293" t="s">
        <v>711</v>
      </c>
      <c r="D380" s="339" t="s">
        <v>712</v>
      </c>
      <c r="E380" s="266">
        <v>0</v>
      </c>
      <c r="F380" s="266">
        <v>0</v>
      </c>
      <c r="G380" s="264">
        <v>0</v>
      </c>
      <c r="H380" s="264">
        <v>0</v>
      </c>
      <c r="I380" s="264">
        <v>0</v>
      </c>
      <c r="J380" s="264">
        <v>0</v>
      </c>
      <c r="K380" s="294">
        <v>0.9</v>
      </c>
      <c r="L380" s="267">
        <v>0</v>
      </c>
      <c r="M380" s="267">
        <v>0</v>
      </c>
      <c r="N380" s="267">
        <v>0</v>
      </c>
      <c r="O380" s="332">
        <v>0</v>
      </c>
      <c r="P380" s="266">
        <v>0</v>
      </c>
      <c r="Q380" s="266">
        <v>0</v>
      </c>
      <c r="R380" s="264">
        <v>0</v>
      </c>
      <c r="S380" s="264">
        <v>0</v>
      </c>
      <c r="T380" s="267">
        <v>0</v>
      </c>
      <c r="U380" s="267">
        <v>0</v>
      </c>
      <c r="V380" s="268">
        <v>0</v>
      </c>
      <c r="W380" s="268">
        <v>0</v>
      </c>
      <c r="X380" s="295">
        <v>0</v>
      </c>
      <c r="Y380" s="271">
        <v>0</v>
      </c>
      <c r="Z380" s="333">
        <v>0</v>
      </c>
      <c r="AA380" s="333">
        <v>0</v>
      </c>
      <c r="AB380" s="333">
        <v>0</v>
      </c>
      <c r="AC380" s="334">
        <v>0</v>
      </c>
      <c r="AD380" s="268">
        <v>0</v>
      </c>
      <c r="AE380" s="295">
        <v>0</v>
      </c>
    </row>
    <row r="381" spans="1:31">
      <c r="A381" s="315" t="s">
        <v>673</v>
      </c>
      <c r="B381" s="339" t="s">
        <v>3326</v>
      </c>
      <c r="C381" s="293" t="s">
        <v>713</v>
      </c>
      <c r="D381" s="339" t="s">
        <v>714</v>
      </c>
      <c r="E381" s="266">
        <v>0</v>
      </c>
      <c r="F381" s="266">
        <v>0</v>
      </c>
      <c r="G381" s="264">
        <v>0</v>
      </c>
      <c r="H381" s="264">
        <v>0</v>
      </c>
      <c r="I381" s="264">
        <v>0</v>
      </c>
      <c r="J381" s="264">
        <v>0</v>
      </c>
      <c r="K381" s="294">
        <v>0.9</v>
      </c>
      <c r="L381" s="267">
        <v>0</v>
      </c>
      <c r="M381" s="267">
        <v>0</v>
      </c>
      <c r="N381" s="267">
        <v>0</v>
      </c>
      <c r="O381" s="332">
        <v>0</v>
      </c>
      <c r="P381" s="266">
        <v>0</v>
      </c>
      <c r="Q381" s="266">
        <v>0</v>
      </c>
      <c r="R381" s="264">
        <v>0</v>
      </c>
      <c r="S381" s="264">
        <v>0</v>
      </c>
      <c r="T381" s="267">
        <v>0</v>
      </c>
      <c r="U381" s="267">
        <v>0</v>
      </c>
      <c r="V381" s="268">
        <v>0</v>
      </c>
      <c r="W381" s="268">
        <v>0</v>
      </c>
      <c r="X381" s="295">
        <v>0</v>
      </c>
      <c r="Y381" s="271">
        <v>0</v>
      </c>
      <c r="Z381" s="333">
        <v>0</v>
      </c>
      <c r="AA381" s="333">
        <v>0</v>
      </c>
      <c r="AB381" s="333">
        <v>0</v>
      </c>
      <c r="AC381" s="334">
        <v>0</v>
      </c>
      <c r="AD381" s="268">
        <v>0</v>
      </c>
      <c r="AE381" s="295">
        <v>0</v>
      </c>
    </row>
    <row r="382" spans="1:31">
      <c r="A382" s="315" t="s">
        <v>673</v>
      </c>
      <c r="B382" s="339" t="s">
        <v>3326</v>
      </c>
      <c r="C382" s="293" t="s">
        <v>715</v>
      </c>
      <c r="D382" s="339" t="s">
        <v>716</v>
      </c>
      <c r="E382" s="266">
        <v>0</v>
      </c>
      <c r="F382" s="266">
        <v>0</v>
      </c>
      <c r="G382" s="264">
        <v>0</v>
      </c>
      <c r="H382" s="264">
        <v>0</v>
      </c>
      <c r="I382" s="264">
        <v>0</v>
      </c>
      <c r="J382" s="264">
        <v>0</v>
      </c>
      <c r="K382" s="294">
        <v>0.9</v>
      </c>
      <c r="L382" s="267">
        <v>0</v>
      </c>
      <c r="M382" s="267">
        <v>0</v>
      </c>
      <c r="N382" s="267">
        <v>0</v>
      </c>
      <c r="O382" s="332">
        <v>0</v>
      </c>
      <c r="P382" s="266">
        <v>0</v>
      </c>
      <c r="Q382" s="266">
        <v>0</v>
      </c>
      <c r="R382" s="264">
        <v>0</v>
      </c>
      <c r="S382" s="264">
        <v>0</v>
      </c>
      <c r="T382" s="267">
        <v>0</v>
      </c>
      <c r="U382" s="267">
        <v>0</v>
      </c>
      <c r="V382" s="268">
        <v>0</v>
      </c>
      <c r="W382" s="268">
        <v>0</v>
      </c>
      <c r="X382" s="295">
        <v>0</v>
      </c>
      <c r="Y382" s="271">
        <v>0</v>
      </c>
      <c r="Z382" s="333">
        <v>0</v>
      </c>
      <c r="AA382" s="333">
        <v>0</v>
      </c>
      <c r="AB382" s="333">
        <v>0</v>
      </c>
      <c r="AC382" s="334">
        <v>0</v>
      </c>
      <c r="AD382" s="268">
        <v>0</v>
      </c>
      <c r="AE382" s="295">
        <v>0</v>
      </c>
    </row>
    <row r="383" spans="1:31">
      <c r="A383" s="315" t="s">
        <v>673</v>
      </c>
      <c r="B383" s="339" t="s">
        <v>3326</v>
      </c>
      <c r="C383" s="293" t="s">
        <v>717</v>
      </c>
      <c r="D383" s="339" t="s">
        <v>718</v>
      </c>
      <c r="E383" s="266">
        <v>0</v>
      </c>
      <c r="F383" s="266">
        <v>0</v>
      </c>
      <c r="G383" s="264">
        <v>0</v>
      </c>
      <c r="H383" s="264">
        <v>0</v>
      </c>
      <c r="I383" s="264">
        <v>0</v>
      </c>
      <c r="J383" s="264">
        <v>0</v>
      </c>
      <c r="K383" s="294">
        <v>0.9</v>
      </c>
      <c r="L383" s="267">
        <v>0</v>
      </c>
      <c r="M383" s="267">
        <v>0</v>
      </c>
      <c r="N383" s="267">
        <v>0</v>
      </c>
      <c r="O383" s="332">
        <v>0</v>
      </c>
      <c r="P383" s="266">
        <v>0</v>
      </c>
      <c r="Q383" s="266">
        <v>0</v>
      </c>
      <c r="R383" s="264">
        <v>0</v>
      </c>
      <c r="S383" s="264">
        <v>0</v>
      </c>
      <c r="T383" s="267">
        <v>0</v>
      </c>
      <c r="U383" s="267">
        <v>0</v>
      </c>
      <c r="V383" s="268">
        <v>0</v>
      </c>
      <c r="W383" s="268">
        <v>0</v>
      </c>
      <c r="X383" s="295">
        <v>0</v>
      </c>
      <c r="Y383" s="271">
        <v>0</v>
      </c>
      <c r="Z383" s="333">
        <v>0</v>
      </c>
      <c r="AA383" s="333">
        <v>0</v>
      </c>
      <c r="AB383" s="333">
        <v>0</v>
      </c>
      <c r="AC383" s="334">
        <v>0</v>
      </c>
      <c r="AD383" s="268">
        <v>0</v>
      </c>
      <c r="AE383" s="295">
        <v>0</v>
      </c>
    </row>
    <row r="384" spans="1:31">
      <c r="A384" s="315" t="s">
        <v>673</v>
      </c>
      <c r="B384" s="339" t="s">
        <v>3326</v>
      </c>
      <c r="C384" s="293" t="s">
        <v>719</v>
      </c>
      <c r="D384" s="339" t="s">
        <v>720</v>
      </c>
      <c r="E384" s="266">
        <v>0</v>
      </c>
      <c r="F384" s="266">
        <v>0</v>
      </c>
      <c r="G384" s="264">
        <v>0</v>
      </c>
      <c r="H384" s="264">
        <v>0</v>
      </c>
      <c r="I384" s="264">
        <v>0</v>
      </c>
      <c r="J384" s="264">
        <v>0</v>
      </c>
      <c r="K384" s="294">
        <v>0.9</v>
      </c>
      <c r="L384" s="267">
        <v>0</v>
      </c>
      <c r="M384" s="267">
        <v>0</v>
      </c>
      <c r="N384" s="267">
        <v>0</v>
      </c>
      <c r="O384" s="332">
        <v>0</v>
      </c>
      <c r="P384" s="266">
        <v>0</v>
      </c>
      <c r="Q384" s="266">
        <v>0</v>
      </c>
      <c r="R384" s="264">
        <v>0</v>
      </c>
      <c r="S384" s="264">
        <v>0</v>
      </c>
      <c r="T384" s="267">
        <v>0</v>
      </c>
      <c r="U384" s="267">
        <v>0</v>
      </c>
      <c r="V384" s="268">
        <v>0</v>
      </c>
      <c r="W384" s="268">
        <v>0</v>
      </c>
      <c r="X384" s="295">
        <v>0</v>
      </c>
      <c r="Y384" s="271">
        <v>0</v>
      </c>
      <c r="Z384" s="333">
        <v>0</v>
      </c>
      <c r="AA384" s="333">
        <v>0</v>
      </c>
      <c r="AB384" s="333">
        <v>0</v>
      </c>
      <c r="AC384" s="334">
        <v>0</v>
      </c>
      <c r="AD384" s="268">
        <v>0</v>
      </c>
      <c r="AE384" s="295">
        <v>0</v>
      </c>
    </row>
    <row r="385" spans="1:31">
      <c r="A385" s="315" t="s">
        <v>721</v>
      </c>
      <c r="B385" s="339" t="s">
        <v>3327</v>
      </c>
      <c r="C385" s="293" t="s">
        <v>723</v>
      </c>
      <c r="D385" s="339" t="s">
        <v>724</v>
      </c>
      <c r="E385" s="266">
        <v>45</v>
      </c>
      <c r="F385" s="266">
        <v>44</v>
      </c>
      <c r="G385" s="264">
        <v>44</v>
      </c>
      <c r="H385" s="264">
        <v>44</v>
      </c>
      <c r="I385" s="264">
        <v>36</v>
      </c>
      <c r="J385" s="264">
        <v>33</v>
      </c>
      <c r="K385" s="294">
        <v>0.9</v>
      </c>
      <c r="L385" s="267">
        <v>0.977777777777778</v>
      </c>
      <c r="M385" s="267">
        <v>1</v>
      </c>
      <c r="N385" s="267">
        <v>0.916666666666667</v>
      </c>
      <c r="O385" s="332">
        <v>45</v>
      </c>
      <c r="P385" s="266">
        <v>43</v>
      </c>
      <c r="Q385" s="266">
        <v>43</v>
      </c>
      <c r="R385" s="264">
        <v>42</v>
      </c>
      <c r="S385" s="264">
        <v>32</v>
      </c>
      <c r="T385" s="267">
        <v>0.955555555555556</v>
      </c>
      <c r="U385" s="267">
        <v>0.955555555555556</v>
      </c>
      <c r="V385" s="268">
        <v>0.954545454545455</v>
      </c>
      <c r="W385" s="268">
        <v>0.888888888888889</v>
      </c>
      <c r="X385" s="295">
        <v>0.00101010101010102</v>
      </c>
      <c r="Y385" s="271">
        <v>291</v>
      </c>
      <c r="Z385" s="333">
        <v>269</v>
      </c>
      <c r="AA385" s="333">
        <v>289</v>
      </c>
      <c r="AB385" s="333">
        <v>267</v>
      </c>
      <c r="AC385" s="334">
        <v>0.924398625429553</v>
      </c>
      <c r="AD385" s="268">
        <v>0.923875432525952</v>
      </c>
      <c r="AE385" s="295">
        <v>0.000523192903601699</v>
      </c>
    </row>
    <row r="386" spans="1:31">
      <c r="A386" s="315" t="s">
        <v>721</v>
      </c>
      <c r="B386" s="339" t="s">
        <v>3327</v>
      </c>
      <c r="C386" s="293" t="s">
        <v>725</v>
      </c>
      <c r="D386" s="339" t="s">
        <v>725</v>
      </c>
      <c r="E386" s="266">
        <v>26</v>
      </c>
      <c r="F386" s="266">
        <v>25</v>
      </c>
      <c r="G386" s="264">
        <v>28</v>
      </c>
      <c r="H386" s="264">
        <v>28</v>
      </c>
      <c r="I386" s="264">
        <v>22</v>
      </c>
      <c r="J386" s="264">
        <v>22</v>
      </c>
      <c r="K386" s="294">
        <v>0.9</v>
      </c>
      <c r="L386" s="267">
        <v>0.961538461538462</v>
      </c>
      <c r="M386" s="267">
        <v>1</v>
      </c>
      <c r="N386" s="267">
        <v>1</v>
      </c>
      <c r="O386" s="332">
        <v>26</v>
      </c>
      <c r="P386" s="266">
        <v>25</v>
      </c>
      <c r="Q386" s="266">
        <v>25</v>
      </c>
      <c r="R386" s="264">
        <v>28</v>
      </c>
      <c r="S386" s="264">
        <v>22</v>
      </c>
      <c r="T386" s="267">
        <v>0.961538461538462</v>
      </c>
      <c r="U386" s="267">
        <v>0.961538461538462</v>
      </c>
      <c r="V386" s="268">
        <v>1</v>
      </c>
      <c r="W386" s="268">
        <v>1</v>
      </c>
      <c r="X386" s="295">
        <v>-0.0384615384615384</v>
      </c>
      <c r="Y386" s="271">
        <v>178</v>
      </c>
      <c r="Z386" s="333">
        <v>177</v>
      </c>
      <c r="AA386" s="333">
        <v>183</v>
      </c>
      <c r="AB386" s="333">
        <v>177</v>
      </c>
      <c r="AC386" s="334">
        <v>0.99438202247191</v>
      </c>
      <c r="AD386" s="268">
        <v>0.967213114754098</v>
      </c>
      <c r="AE386" s="295">
        <v>0.0271689077178118</v>
      </c>
    </row>
    <row r="387" spans="1:31">
      <c r="A387" s="315" t="s">
        <v>721</v>
      </c>
      <c r="B387" s="339" t="s">
        <v>3327</v>
      </c>
      <c r="C387" s="293" t="s">
        <v>726</v>
      </c>
      <c r="D387" s="339" t="s">
        <v>726</v>
      </c>
      <c r="E387" s="266">
        <v>49</v>
      </c>
      <c r="F387" s="266">
        <v>49</v>
      </c>
      <c r="G387" s="264">
        <v>52</v>
      </c>
      <c r="H387" s="264">
        <v>51</v>
      </c>
      <c r="I387" s="264">
        <v>38</v>
      </c>
      <c r="J387" s="264">
        <v>37</v>
      </c>
      <c r="K387" s="294">
        <v>0.9</v>
      </c>
      <c r="L387" s="267">
        <v>1</v>
      </c>
      <c r="M387" s="267">
        <v>0.980769230769231</v>
      </c>
      <c r="N387" s="267">
        <v>0.973684210526316</v>
      </c>
      <c r="O387" s="332">
        <v>49</v>
      </c>
      <c r="P387" s="266">
        <v>48</v>
      </c>
      <c r="Q387" s="266">
        <v>48</v>
      </c>
      <c r="R387" s="264">
        <v>50</v>
      </c>
      <c r="S387" s="264">
        <v>37</v>
      </c>
      <c r="T387" s="267">
        <v>0.979591836734694</v>
      </c>
      <c r="U387" s="267">
        <v>0.979591836734694</v>
      </c>
      <c r="V387" s="268">
        <v>0.961538461538462</v>
      </c>
      <c r="W387" s="268">
        <v>0.973684210526316</v>
      </c>
      <c r="X387" s="295">
        <v>0.0180533751962323</v>
      </c>
      <c r="Y387" s="271">
        <v>324</v>
      </c>
      <c r="Z387" s="333">
        <v>314</v>
      </c>
      <c r="AA387" s="333">
        <v>321</v>
      </c>
      <c r="AB387" s="333">
        <v>308</v>
      </c>
      <c r="AC387" s="334">
        <v>0.969135802469136</v>
      </c>
      <c r="AD387" s="268">
        <v>0.959501557632399</v>
      </c>
      <c r="AE387" s="295">
        <v>0.00963424483673703</v>
      </c>
    </row>
    <row r="388" spans="1:31">
      <c r="A388" s="315" t="s">
        <v>721</v>
      </c>
      <c r="B388" s="339" t="s">
        <v>3327</v>
      </c>
      <c r="C388" s="293" t="s">
        <v>727</v>
      </c>
      <c r="D388" s="339" t="s">
        <v>728</v>
      </c>
      <c r="E388" s="266">
        <v>53</v>
      </c>
      <c r="F388" s="266">
        <v>52</v>
      </c>
      <c r="G388" s="264">
        <v>54</v>
      </c>
      <c r="H388" s="264">
        <v>53</v>
      </c>
      <c r="I388" s="264">
        <v>41</v>
      </c>
      <c r="J388" s="264">
        <v>40</v>
      </c>
      <c r="K388" s="294">
        <v>0.9</v>
      </c>
      <c r="L388" s="267">
        <v>0.981132075471698</v>
      </c>
      <c r="M388" s="267">
        <v>0.981481481481482</v>
      </c>
      <c r="N388" s="267">
        <v>0.975609756097561</v>
      </c>
      <c r="O388" s="332">
        <v>53</v>
      </c>
      <c r="P388" s="266">
        <v>51</v>
      </c>
      <c r="Q388" s="266">
        <v>51</v>
      </c>
      <c r="R388" s="264">
        <v>52</v>
      </c>
      <c r="S388" s="264">
        <v>39</v>
      </c>
      <c r="T388" s="267">
        <v>0.962264150943396</v>
      </c>
      <c r="U388" s="267">
        <v>0.962264150943396</v>
      </c>
      <c r="V388" s="268">
        <v>0.962962962962963</v>
      </c>
      <c r="W388" s="268">
        <v>0.951219512195122</v>
      </c>
      <c r="X388" s="295">
        <v>-0.000698812019566675</v>
      </c>
      <c r="Y388" s="271">
        <v>336</v>
      </c>
      <c r="Z388" s="333">
        <v>319</v>
      </c>
      <c r="AA388" s="333">
        <v>331</v>
      </c>
      <c r="AB388" s="333">
        <v>316</v>
      </c>
      <c r="AC388" s="334">
        <v>0.949404761904762</v>
      </c>
      <c r="AD388" s="268">
        <v>0.954682779456193</v>
      </c>
      <c r="AE388" s="295">
        <v>-0.00527801755143154</v>
      </c>
    </row>
    <row r="389" spans="1:31">
      <c r="A389" s="315" t="s">
        <v>721</v>
      </c>
      <c r="B389" s="339" t="s">
        <v>3327</v>
      </c>
      <c r="C389" s="293" t="s">
        <v>729</v>
      </c>
      <c r="D389" s="339" t="s">
        <v>730</v>
      </c>
      <c r="E389" s="266">
        <v>30</v>
      </c>
      <c r="F389" s="266">
        <v>24</v>
      </c>
      <c r="G389" s="264">
        <v>31</v>
      </c>
      <c r="H389" s="264">
        <v>29</v>
      </c>
      <c r="I389" s="264">
        <v>27</v>
      </c>
      <c r="J389" s="264">
        <v>25</v>
      </c>
      <c r="K389" s="294">
        <v>0.9</v>
      </c>
      <c r="L389" s="267">
        <v>0.8</v>
      </c>
      <c r="M389" s="267">
        <v>0.935483870967742</v>
      </c>
      <c r="N389" s="267">
        <v>0.925925925925926</v>
      </c>
      <c r="O389" s="332">
        <v>30</v>
      </c>
      <c r="P389" s="266">
        <v>24</v>
      </c>
      <c r="Q389" s="266">
        <v>24</v>
      </c>
      <c r="R389" s="264">
        <v>29</v>
      </c>
      <c r="S389" s="264">
        <v>25</v>
      </c>
      <c r="T389" s="267">
        <v>0.8</v>
      </c>
      <c r="U389" s="267">
        <v>0.8</v>
      </c>
      <c r="V389" s="268">
        <v>0.935483870967742</v>
      </c>
      <c r="W389" s="268">
        <v>0.925925925925926</v>
      </c>
      <c r="X389" s="295">
        <v>-0.135483870967742</v>
      </c>
      <c r="Y389" s="271">
        <v>200</v>
      </c>
      <c r="Z389" s="333">
        <v>184</v>
      </c>
      <c r="AA389" s="333">
        <v>202</v>
      </c>
      <c r="AB389" s="333">
        <v>200</v>
      </c>
      <c r="AC389" s="334">
        <v>0.92</v>
      </c>
      <c r="AD389" s="268">
        <v>0.99009900990099</v>
      </c>
      <c r="AE389" s="295">
        <v>-0.07009900990099</v>
      </c>
    </row>
    <row r="390" spans="1:31">
      <c r="A390" s="315" t="s">
        <v>721</v>
      </c>
      <c r="B390" s="339" t="s">
        <v>3327</v>
      </c>
      <c r="C390" s="293" t="s">
        <v>731</v>
      </c>
      <c r="D390" s="339" t="s">
        <v>731</v>
      </c>
      <c r="E390" s="266">
        <v>51</v>
      </c>
      <c r="F390" s="266">
        <v>51</v>
      </c>
      <c r="G390" s="264">
        <v>51</v>
      </c>
      <c r="H390" s="264">
        <v>51</v>
      </c>
      <c r="I390" s="264">
        <v>44</v>
      </c>
      <c r="J390" s="264">
        <v>43</v>
      </c>
      <c r="K390" s="294">
        <v>0.9</v>
      </c>
      <c r="L390" s="267">
        <v>1</v>
      </c>
      <c r="M390" s="267">
        <v>1</v>
      </c>
      <c r="N390" s="267">
        <v>0.977272727272727</v>
      </c>
      <c r="O390" s="332">
        <v>51</v>
      </c>
      <c r="P390" s="266">
        <v>50</v>
      </c>
      <c r="Q390" s="266">
        <v>50</v>
      </c>
      <c r="R390" s="264">
        <v>50</v>
      </c>
      <c r="S390" s="264">
        <v>43</v>
      </c>
      <c r="T390" s="267">
        <v>0.980392156862745</v>
      </c>
      <c r="U390" s="267">
        <v>0.980392156862745</v>
      </c>
      <c r="V390" s="268">
        <v>0.980392156862745</v>
      </c>
      <c r="W390" s="268">
        <v>0.977272727272727</v>
      </c>
      <c r="X390" s="295">
        <v>0</v>
      </c>
      <c r="Y390" s="271">
        <v>335</v>
      </c>
      <c r="Z390" s="333">
        <v>327</v>
      </c>
      <c r="AA390" s="333">
        <v>348</v>
      </c>
      <c r="AB390" s="333">
        <v>334</v>
      </c>
      <c r="AC390" s="334">
        <v>0.976119402985075</v>
      </c>
      <c r="AD390" s="268">
        <v>0.959770114942529</v>
      </c>
      <c r="AE390" s="295">
        <v>0.0163492880425459</v>
      </c>
    </row>
    <row r="391" spans="1:31">
      <c r="A391" s="315" t="s">
        <v>721</v>
      </c>
      <c r="B391" s="339" t="s">
        <v>3327</v>
      </c>
      <c r="C391" s="293" t="s">
        <v>732</v>
      </c>
      <c r="D391" s="339" t="s">
        <v>732</v>
      </c>
      <c r="E391" s="266">
        <v>33</v>
      </c>
      <c r="F391" s="266">
        <v>33</v>
      </c>
      <c r="G391" s="264">
        <v>35</v>
      </c>
      <c r="H391" s="264">
        <v>35</v>
      </c>
      <c r="I391" s="264">
        <v>26</v>
      </c>
      <c r="J391" s="264">
        <v>26</v>
      </c>
      <c r="K391" s="294">
        <v>0.9</v>
      </c>
      <c r="L391" s="267">
        <v>1</v>
      </c>
      <c r="M391" s="267">
        <v>1</v>
      </c>
      <c r="N391" s="267">
        <v>1</v>
      </c>
      <c r="O391" s="332">
        <v>33</v>
      </c>
      <c r="P391" s="266">
        <v>33</v>
      </c>
      <c r="Q391" s="266">
        <v>33</v>
      </c>
      <c r="R391" s="264">
        <v>35</v>
      </c>
      <c r="S391" s="264">
        <v>26</v>
      </c>
      <c r="T391" s="267">
        <v>1</v>
      </c>
      <c r="U391" s="267">
        <v>1</v>
      </c>
      <c r="V391" s="268">
        <v>1</v>
      </c>
      <c r="W391" s="268">
        <v>1</v>
      </c>
      <c r="X391" s="295">
        <v>0</v>
      </c>
      <c r="Y391" s="271">
        <v>215</v>
      </c>
      <c r="Z391" s="333">
        <v>205</v>
      </c>
      <c r="AA391" s="333">
        <v>215</v>
      </c>
      <c r="AB391" s="333">
        <v>208</v>
      </c>
      <c r="AC391" s="334">
        <v>0.953488372093023</v>
      </c>
      <c r="AD391" s="268">
        <v>0.967441860465116</v>
      </c>
      <c r="AE391" s="295">
        <v>-0.013953488372093</v>
      </c>
    </row>
    <row r="392" spans="1:31">
      <c r="A392" s="315" t="s">
        <v>721</v>
      </c>
      <c r="B392" s="339" t="s">
        <v>3327</v>
      </c>
      <c r="C392" s="293" t="s">
        <v>733</v>
      </c>
      <c r="D392" s="339" t="s">
        <v>733</v>
      </c>
      <c r="E392" s="266">
        <v>21</v>
      </c>
      <c r="F392" s="266">
        <v>20</v>
      </c>
      <c r="G392" s="264">
        <v>21</v>
      </c>
      <c r="H392" s="264">
        <v>20</v>
      </c>
      <c r="I392" s="264">
        <v>16</v>
      </c>
      <c r="J392" s="264">
        <v>15</v>
      </c>
      <c r="K392" s="294">
        <v>0.9</v>
      </c>
      <c r="L392" s="267">
        <v>0.952380952380952</v>
      </c>
      <c r="M392" s="267">
        <v>0.952380952380952</v>
      </c>
      <c r="N392" s="267">
        <v>0.9375</v>
      </c>
      <c r="O392" s="332">
        <v>21</v>
      </c>
      <c r="P392" s="266">
        <v>20</v>
      </c>
      <c r="Q392" s="266">
        <v>20</v>
      </c>
      <c r="R392" s="264">
        <v>19</v>
      </c>
      <c r="S392" s="264">
        <v>15</v>
      </c>
      <c r="T392" s="267">
        <v>0.952380952380952</v>
      </c>
      <c r="U392" s="267">
        <v>0.952380952380952</v>
      </c>
      <c r="V392" s="268">
        <v>0.904761904761905</v>
      </c>
      <c r="W392" s="268">
        <v>0.9375</v>
      </c>
      <c r="X392" s="295">
        <v>0.0476190476190476</v>
      </c>
      <c r="Y392" s="271">
        <v>133</v>
      </c>
      <c r="Z392" s="333">
        <v>122</v>
      </c>
      <c r="AA392" s="333">
        <v>131</v>
      </c>
      <c r="AB392" s="333">
        <v>128</v>
      </c>
      <c r="AC392" s="334">
        <v>0.917293233082707</v>
      </c>
      <c r="AD392" s="268">
        <v>0.977099236641221</v>
      </c>
      <c r="AE392" s="295">
        <v>-0.0598060035585146</v>
      </c>
    </row>
    <row r="393" spans="1:31">
      <c r="A393" s="315" t="s">
        <v>721</v>
      </c>
      <c r="B393" s="339" t="s">
        <v>3327</v>
      </c>
      <c r="C393" s="293" t="s">
        <v>734</v>
      </c>
      <c r="D393" s="339" t="s">
        <v>735</v>
      </c>
      <c r="E393" s="266">
        <v>28</v>
      </c>
      <c r="F393" s="266">
        <v>28</v>
      </c>
      <c r="G393" s="264">
        <v>29</v>
      </c>
      <c r="H393" s="264">
        <v>29</v>
      </c>
      <c r="I393" s="264">
        <v>25</v>
      </c>
      <c r="J393" s="264">
        <v>25</v>
      </c>
      <c r="K393" s="294">
        <v>0.9</v>
      </c>
      <c r="L393" s="267">
        <v>1</v>
      </c>
      <c r="M393" s="267">
        <v>1</v>
      </c>
      <c r="N393" s="267">
        <v>1</v>
      </c>
      <c r="O393" s="332">
        <v>28</v>
      </c>
      <c r="P393" s="266">
        <v>27</v>
      </c>
      <c r="Q393" s="266">
        <v>27</v>
      </c>
      <c r="R393" s="264">
        <v>28</v>
      </c>
      <c r="S393" s="264">
        <v>24</v>
      </c>
      <c r="T393" s="267">
        <v>0.964285714285714</v>
      </c>
      <c r="U393" s="267">
        <v>0.964285714285714</v>
      </c>
      <c r="V393" s="268">
        <v>0.96551724137931</v>
      </c>
      <c r="W393" s="268">
        <v>0.96</v>
      </c>
      <c r="X393" s="295">
        <v>-0.00123152709359609</v>
      </c>
      <c r="Y393" s="271">
        <v>188</v>
      </c>
      <c r="Z393" s="333">
        <v>182</v>
      </c>
      <c r="AA393" s="333">
        <v>188</v>
      </c>
      <c r="AB393" s="333">
        <v>181</v>
      </c>
      <c r="AC393" s="334">
        <v>0.968085106382979</v>
      </c>
      <c r="AD393" s="268">
        <v>0.962765957446808</v>
      </c>
      <c r="AE393" s="295">
        <v>0.00531914893617025</v>
      </c>
    </row>
    <row r="394" spans="1:31">
      <c r="A394" s="315" t="s">
        <v>721</v>
      </c>
      <c r="B394" s="339" t="s">
        <v>3327</v>
      </c>
      <c r="C394" s="293" t="s">
        <v>736</v>
      </c>
      <c r="D394" s="339" t="s">
        <v>737</v>
      </c>
      <c r="E394" s="266">
        <v>44</v>
      </c>
      <c r="F394" s="266">
        <v>43</v>
      </c>
      <c r="G394" s="264">
        <v>49</v>
      </c>
      <c r="H394" s="264">
        <v>47</v>
      </c>
      <c r="I394" s="264">
        <v>42</v>
      </c>
      <c r="J394" s="264">
        <v>40</v>
      </c>
      <c r="K394" s="294">
        <v>0.9</v>
      </c>
      <c r="L394" s="267">
        <v>0.977272727272727</v>
      </c>
      <c r="M394" s="267">
        <v>0.959183673469388</v>
      </c>
      <c r="N394" s="267">
        <v>0.952380952380952</v>
      </c>
      <c r="O394" s="332">
        <v>44</v>
      </c>
      <c r="P394" s="266">
        <v>42</v>
      </c>
      <c r="Q394" s="266">
        <v>42</v>
      </c>
      <c r="R394" s="264">
        <v>47</v>
      </c>
      <c r="S394" s="264">
        <v>40</v>
      </c>
      <c r="T394" s="267">
        <v>0.954545454545455</v>
      </c>
      <c r="U394" s="267">
        <v>0.954545454545455</v>
      </c>
      <c r="V394" s="268">
        <v>0.959183673469388</v>
      </c>
      <c r="W394" s="268">
        <v>0.952380952380952</v>
      </c>
      <c r="X394" s="295">
        <v>-0.00463821892393312</v>
      </c>
      <c r="Y394" s="271">
        <v>304</v>
      </c>
      <c r="Z394" s="333">
        <v>293</v>
      </c>
      <c r="AA394" s="333">
        <v>313</v>
      </c>
      <c r="AB394" s="333">
        <v>311</v>
      </c>
      <c r="AC394" s="334">
        <v>0.963815789473684</v>
      </c>
      <c r="AD394" s="268">
        <v>0.993610223642173</v>
      </c>
      <c r="AE394" s="295">
        <v>-0.0297944341684884</v>
      </c>
    </row>
    <row r="395" spans="1:31">
      <c r="A395" s="315" t="s">
        <v>721</v>
      </c>
      <c r="B395" s="339" t="s">
        <v>3327</v>
      </c>
      <c r="C395" s="293" t="s">
        <v>738</v>
      </c>
      <c r="D395" s="339" t="s">
        <v>738</v>
      </c>
      <c r="E395" s="266">
        <v>51</v>
      </c>
      <c r="F395" s="266">
        <v>49</v>
      </c>
      <c r="G395" s="264">
        <v>53</v>
      </c>
      <c r="H395" s="264">
        <v>53</v>
      </c>
      <c r="I395" s="264">
        <v>44</v>
      </c>
      <c r="J395" s="264">
        <v>39</v>
      </c>
      <c r="K395" s="294">
        <v>0.9</v>
      </c>
      <c r="L395" s="267">
        <v>0.96078431372549</v>
      </c>
      <c r="M395" s="267">
        <v>1</v>
      </c>
      <c r="N395" s="267">
        <v>0.886363636363636</v>
      </c>
      <c r="O395" s="332">
        <v>51</v>
      </c>
      <c r="P395" s="266">
        <v>45</v>
      </c>
      <c r="Q395" s="266">
        <v>45</v>
      </c>
      <c r="R395" s="264">
        <v>53</v>
      </c>
      <c r="S395" s="264">
        <v>39</v>
      </c>
      <c r="T395" s="267">
        <v>0.882352941176471</v>
      </c>
      <c r="U395" s="267">
        <v>0.882352941176471</v>
      </c>
      <c r="V395" s="268">
        <v>1</v>
      </c>
      <c r="W395" s="268">
        <v>0.886363636363636</v>
      </c>
      <c r="X395" s="295">
        <v>-0.117647058823529</v>
      </c>
      <c r="Y395" s="271">
        <v>339</v>
      </c>
      <c r="Z395" s="333">
        <v>317</v>
      </c>
      <c r="AA395" s="333">
        <v>340</v>
      </c>
      <c r="AB395" s="333">
        <v>307</v>
      </c>
      <c r="AC395" s="334">
        <v>0.935103244837758</v>
      </c>
      <c r="AD395" s="268">
        <v>0.902941176470588</v>
      </c>
      <c r="AE395" s="295">
        <v>0.0321620683671698</v>
      </c>
    </row>
    <row r="396" spans="1:31">
      <c r="A396" s="315" t="s">
        <v>721</v>
      </c>
      <c r="B396" s="339" t="s">
        <v>3327</v>
      </c>
      <c r="C396" s="293" t="s">
        <v>739</v>
      </c>
      <c r="D396" s="339" t="s">
        <v>740</v>
      </c>
      <c r="E396" s="266">
        <v>46</v>
      </c>
      <c r="F396" s="266">
        <v>46</v>
      </c>
      <c r="G396" s="264">
        <v>48</v>
      </c>
      <c r="H396" s="264">
        <v>47</v>
      </c>
      <c r="I396" s="264">
        <v>37</v>
      </c>
      <c r="J396" s="264">
        <v>37</v>
      </c>
      <c r="K396" s="294">
        <v>0.9</v>
      </c>
      <c r="L396" s="267">
        <v>1</v>
      </c>
      <c r="M396" s="267">
        <v>0.979166666666667</v>
      </c>
      <c r="N396" s="267">
        <v>1</v>
      </c>
      <c r="O396" s="332">
        <v>46</v>
      </c>
      <c r="P396" s="266">
        <v>46</v>
      </c>
      <c r="Q396" s="266">
        <v>46</v>
      </c>
      <c r="R396" s="264">
        <v>47</v>
      </c>
      <c r="S396" s="264">
        <v>37</v>
      </c>
      <c r="T396" s="267">
        <v>1</v>
      </c>
      <c r="U396" s="267">
        <v>1</v>
      </c>
      <c r="V396" s="268">
        <v>0.979166666666667</v>
      </c>
      <c r="W396" s="268">
        <v>1</v>
      </c>
      <c r="X396" s="295">
        <v>0.0208333333333334</v>
      </c>
      <c r="Y396" s="271">
        <v>308</v>
      </c>
      <c r="Z396" s="333">
        <v>303</v>
      </c>
      <c r="AA396" s="333">
        <v>309</v>
      </c>
      <c r="AB396" s="333">
        <v>308</v>
      </c>
      <c r="AC396" s="334">
        <v>0.983766233766234</v>
      </c>
      <c r="AD396" s="268">
        <v>0.996763754045307</v>
      </c>
      <c r="AE396" s="295">
        <v>-0.0129975202790737</v>
      </c>
    </row>
    <row r="397" spans="1:31">
      <c r="A397" s="315" t="s">
        <v>721</v>
      </c>
      <c r="B397" s="339" t="s">
        <v>3327</v>
      </c>
      <c r="C397" s="293" t="s">
        <v>741</v>
      </c>
      <c r="D397" s="339" t="s">
        <v>741</v>
      </c>
      <c r="E397" s="266">
        <v>55</v>
      </c>
      <c r="F397" s="266">
        <v>55</v>
      </c>
      <c r="G397" s="264">
        <v>56</v>
      </c>
      <c r="H397" s="264">
        <v>55</v>
      </c>
      <c r="I397" s="264">
        <v>42</v>
      </c>
      <c r="J397" s="264">
        <v>42</v>
      </c>
      <c r="K397" s="294">
        <v>0.9</v>
      </c>
      <c r="L397" s="267">
        <v>1</v>
      </c>
      <c r="M397" s="267">
        <v>0.982142857142857</v>
      </c>
      <c r="N397" s="267">
        <v>1</v>
      </c>
      <c r="O397" s="332">
        <v>55</v>
      </c>
      <c r="P397" s="266">
        <v>54</v>
      </c>
      <c r="Q397" s="266">
        <v>54</v>
      </c>
      <c r="R397" s="264">
        <v>54</v>
      </c>
      <c r="S397" s="264">
        <v>41</v>
      </c>
      <c r="T397" s="267">
        <v>0.981818181818182</v>
      </c>
      <c r="U397" s="267">
        <v>0.981818181818182</v>
      </c>
      <c r="V397" s="268">
        <v>0.964285714285714</v>
      </c>
      <c r="W397" s="268">
        <v>0.976190476190476</v>
      </c>
      <c r="X397" s="295">
        <v>0.0175324675324675</v>
      </c>
      <c r="Y397" s="271">
        <v>356</v>
      </c>
      <c r="Z397" s="333">
        <v>349</v>
      </c>
      <c r="AA397" s="333">
        <v>350</v>
      </c>
      <c r="AB397" s="333">
        <v>344</v>
      </c>
      <c r="AC397" s="334">
        <v>0.980337078651685</v>
      </c>
      <c r="AD397" s="268">
        <v>0.982857142857143</v>
      </c>
      <c r="AE397" s="295">
        <v>-0.00252006420545747</v>
      </c>
    </row>
    <row r="398" spans="1:31">
      <c r="A398" s="315" t="s">
        <v>721</v>
      </c>
      <c r="B398" s="339" t="s">
        <v>3328</v>
      </c>
      <c r="C398" s="293" t="s">
        <v>742</v>
      </c>
      <c r="D398" s="339" t="s">
        <v>743</v>
      </c>
      <c r="E398" s="266">
        <v>63</v>
      </c>
      <c r="F398" s="266">
        <v>60</v>
      </c>
      <c r="G398" s="264">
        <v>66</v>
      </c>
      <c r="H398" s="264">
        <v>64</v>
      </c>
      <c r="I398" s="264">
        <v>60</v>
      </c>
      <c r="J398" s="264">
        <v>53</v>
      </c>
      <c r="K398" s="294">
        <v>0.9</v>
      </c>
      <c r="L398" s="267">
        <v>0.952380952380952</v>
      </c>
      <c r="M398" s="267">
        <v>0.96969696969697</v>
      </c>
      <c r="N398" s="267">
        <v>0.883333333333333</v>
      </c>
      <c r="O398" s="332">
        <v>63</v>
      </c>
      <c r="P398" s="266">
        <v>56</v>
      </c>
      <c r="Q398" s="266">
        <v>56</v>
      </c>
      <c r="R398" s="264">
        <v>57</v>
      </c>
      <c r="S398" s="264">
        <v>49</v>
      </c>
      <c r="T398" s="267">
        <v>0.888888888888889</v>
      </c>
      <c r="U398" s="267">
        <v>0.888888888888889</v>
      </c>
      <c r="V398" s="268">
        <v>0.863636363636364</v>
      </c>
      <c r="W398" s="268">
        <v>0.816666666666667</v>
      </c>
      <c r="X398" s="295">
        <v>0.0252525252525252</v>
      </c>
      <c r="Y398" s="271">
        <v>418</v>
      </c>
      <c r="Z398" s="333">
        <v>362</v>
      </c>
      <c r="AA398" s="333">
        <v>419</v>
      </c>
      <c r="AB398" s="333">
        <v>356</v>
      </c>
      <c r="AC398" s="334">
        <v>0.866028708133971</v>
      </c>
      <c r="AD398" s="268">
        <v>0.84964200477327</v>
      </c>
      <c r="AE398" s="295">
        <v>0.0163867033607016</v>
      </c>
    </row>
    <row r="399" spans="1:31">
      <c r="A399" s="315" t="s">
        <v>721</v>
      </c>
      <c r="B399" s="339" t="s">
        <v>3328</v>
      </c>
      <c r="C399" s="293" t="s">
        <v>744</v>
      </c>
      <c r="D399" s="339" t="s">
        <v>745</v>
      </c>
      <c r="E399" s="266">
        <v>48</v>
      </c>
      <c r="F399" s="266">
        <v>38</v>
      </c>
      <c r="G399" s="264">
        <v>49</v>
      </c>
      <c r="H399" s="264">
        <v>42</v>
      </c>
      <c r="I399" s="264">
        <v>50</v>
      </c>
      <c r="J399" s="264">
        <v>37</v>
      </c>
      <c r="K399" s="294">
        <v>0.9</v>
      </c>
      <c r="L399" s="267">
        <v>0.791666666666667</v>
      </c>
      <c r="M399" s="267">
        <v>0.857142857142857</v>
      </c>
      <c r="N399" s="267">
        <v>0.74</v>
      </c>
      <c r="O399" s="332">
        <v>48</v>
      </c>
      <c r="P399" s="266">
        <v>32</v>
      </c>
      <c r="Q399" s="266">
        <v>32</v>
      </c>
      <c r="R399" s="264">
        <v>40</v>
      </c>
      <c r="S399" s="264">
        <v>37</v>
      </c>
      <c r="T399" s="267">
        <v>0.666666666666667</v>
      </c>
      <c r="U399" s="267">
        <v>0.666666666666667</v>
      </c>
      <c r="V399" s="268">
        <v>0.816326530612245</v>
      </c>
      <c r="W399" s="268">
        <v>0.74</v>
      </c>
      <c r="X399" s="295">
        <v>-0.149659863945578</v>
      </c>
      <c r="Y399" s="271">
        <v>338</v>
      </c>
      <c r="Z399" s="333">
        <v>243</v>
      </c>
      <c r="AA399" s="333">
        <v>336</v>
      </c>
      <c r="AB399" s="333">
        <v>244</v>
      </c>
      <c r="AC399" s="334">
        <v>0.718934911242604</v>
      </c>
      <c r="AD399" s="268">
        <v>0.726190476190476</v>
      </c>
      <c r="AE399" s="295">
        <v>-0.00725556494787261</v>
      </c>
    </row>
    <row r="400" spans="1:31">
      <c r="A400" s="315" t="s">
        <v>721</v>
      </c>
      <c r="B400" s="339" t="s">
        <v>3328</v>
      </c>
      <c r="C400" s="293" t="s">
        <v>746</v>
      </c>
      <c r="D400" s="339" t="s">
        <v>747</v>
      </c>
      <c r="E400" s="266">
        <v>70</v>
      </c>
      <c r="F400" s="266">
        <v>56</v>
      </c>
      <c r="G400" s="264">
        <v>71</v>
      </c>
      <c r="H400" s="264">
        <v>58</v>
      </c>
      <c r="I400" s="264">
        <v>69</v>
      </c>
      <c r="J400" s="264">
        <v>57</v>
      </c>
      <c r="K400" s="294">
        <v>0.9</v>
      </c>
      <c r="L400" s="267">
        <v>0.8</v>
      </c>
      <c r="M400" s="267">
        <v>0.816901408450704</v>
      </c>
      <c r="N400" s="267">
        <v>0.826086956521739</v>
      </c>
      <c r="O400" s="332">
        <v>70</v>
      </c>
      <c r="P400" s="266">
        <v>54</v>
      </c>
      <c r="Q400" s="266">
        <v>54</v>
      </c>
      <c r="R400" s="264">
        <v>56</v>
      </c>
      <c r="S400" s="264">
        <v>51</v>
      </c>
      <c r="T400" s="267">
        <v>0.771428571428571</v>
      </c>
      <c r="U400" s="267">
        <v>0.771428571428571</v>
      </c>
      <c r="V400" s="268">
        <v>0.788732394366197</v>
      </c>
      <c r="W400" s="268">
        <v>0.739130434782609</v>
      </c>
      <c r="X400" s="295">
        <v>-0.0173038229376257</v>
      </c>
      <c r="Y400" s="271">
        <v>455</v>
      </c>
      <c r="Z400" s="333">
        <v>315</v>
      </c>
      <c r="AA400" s="333">
        <v>475</v>
      </c>
      <c r="AB400" s="333">
        <v>326</v>
      </c>
      <c r="AC400" s="334">
        <v>0.692307692307692</v>
      </c>
      <c r="AD400" s="268">
        <v>0.686315789473684</v>
      </c>
      <c r="AE400" s="295">
        <v>0.00599190283400808</v>
      </c>
    </row>
    <row r="401" spans="1:31">
      <c r="A401" s="315" t="s">
        <v>721</v>
      </c>
      <c r="B401" s="339" t="s">
        <v>3328</v>
      </c>
      <c r="C401" s="293" t="s">
        <v>748</v>
      </c>
      <c r="D401" s="339" t="s">
        <v>749</v>
      </c>
      <c r="E401" s="266">
        <v>70</v>
      </c>
      <c r="F401" s="266">
        <v>60</v>
      </c>
      <c r="G401" s="264">
        <v>69</v>
      </c>
      <c r="H401" s="264">
        <v>58</v>
      </c>
      <c r="I401" s="264">
        <v>62</v>
      </c>
      <c r="J401" s="264">
        <v>58</v>
      </c>
      <c r="K401" s="294">
        <v>0.9</v>
      </c>
      <c r="L401" s="267">
        <v>0.857142857142857</v>
      </c>
      <c r="M401" s="267">
        <v>0.840579710144927</v>
      </c>
      <c r="N401" s="267">
        <v>0.935483870967742</v>
      </c>
      <c r="O401" s="332">
        <v>70</v>
      </c>
      <c r="P401" s="266">
        <v>57</v>
      </c>
      <c r="Q401" s="266">
        <v>57</v>
      </c>
      <c r="R401" s="264">
        <v>56</v>
      </c>
      <c r="S401" s="264">
        <v>55</v>
      </c>
      <c r="T401" s="267">
        <v>0.814285714285714</v>
      </c>
      <c r="U401" s="267">
        <v>0.814285714285714</v>
      </c>
      <c r="V401" s="268">
        <v>0.811594202898551</v>
      </c>
      <c r="W401" s="268">
        <v>0.887096774193548</v>
      </c>
      <c r="X401" s="295">
        <v>0.0026915113871635</v>
      </c>
      <c r="Y401" s="271">
        <v>416</v>
      </c>
      <c r="Z401" s="333">
        <v>342</v>
      </c>
      <c r="AA401" s="333">
        <v>406</v>
      </c>
      <c r="AB401" s="333">
        <v>368</v>
      </c>
      <c r="AC401" s="334">
        <v>0.822115384615385</v>
      </c>
      <c r="AD401" s="268">
        <v>0.9064039408867</v>
      </c>
      <c r="AE401" s="295">
        <v>-0.0842885562713149</v>
      </c>
    </row>
    <row r="402" spans="1:31">
      <c r="A402" s="315" t="s">
        <v>721</v>
      </c>
      <c r="B402" s="339" t="s">
        <v>3328</v>
      </c>
      <c r="C402" s="293" t="s">
        <v>750</v>
      </c>
      <c r="D402" s="339" t="s">
        <v>751</v>
      </c>
      <c r="E402" s="266">
        <v>59</v>
      </c>
      <c r="F402" s="266">
        <v>59</v>
      </c>
      <c r="G402" s="264">
        <v>59</v>
      </c>
      <c r="H402" s="264">
        <v>59</v>
      </c>
      <c r="I402" s="264">
        <v>57</v>
      </c>
      <c r="J402" s="264">
        <v>57</v>
      </c>
      <c r="K402" s="294">
        <v>0.9</v>
      </c>
      <c r="L402" s="267">
        <v>1</v>
      </c>
      <c r="M402" s="267">
        <v>1</v>
      </c>
      <c r="N402" s="267">
        <v>1</v>
      </c>
      <c r="O402" s="332">
        <v>59</v>
      </c>
      <c r="P402" s="266">
        <v>51</v>
      </c>
      <c r="Q402" s="266">
        <v>51</v>
      </c>
      <c r="R402" s="264">
        <v>53</v>
      </c>
      <c r="S402" s="264">
        <v>49</v>
      </c>
      <c r="T402" s="267">
        <v>0.864406779661017</v>
      </c>
      <c r="U402" s="267">
        <v>0.864406779661017</v>
      </c>
      <c r="V402" s="268">
        <v>0.898305084745763</v>
      </c>
      <c r="W402" s="268">
        <v>0.859649122807018</v>
      </c>
      <c r="X402" s="295">
        <v>-0.0338983050847458</v>
      </c>
      <c r="Y402" s="271">
        <v>385</v>
      </c>
      <c r="Z402" s="333">
        <v>331</v>
      </c>
      <c r="AA402" s="333">
        <v>380</v>
      </c>
      <c r="AB402" s="333">
        <v>325</v>
      </c>
      <c r="AC402" s="334">
        <v>0.85974025974026</v>
      </c>
      <c r="AD402" s="268">
        <v>0.855263157894737</v>
      </c>
      <c r="AE402" s="295">
        <v>0.00447710184552286</v>
      </c>
    </row>
    <row r="403" spans="1:31">
      <c r="A403" s="315" t="s">
        <v>721</v>
      </c>
      <c r="B403" s="339" t="s">
        <v>3328</v>
      </c>
      <c r="C403" s="293" t="s">
        <v>752</v>
      </c>
      <c r="D403" s="339" t="s">
        <v>753</v>
      </c>
      <c r="E403" s="266">
        <v>59</v>
      </c>
      <c r="F403" s="266">
        <v>56</v>
      </c>
      <c r="G403" s="264">
        <v>60</v>
      </c>
      <c r="H403" s="264">
        <v>54</v>
      </c>
      <c r="I403" s="264">
        <v>53</v>
      </c>
      <c r="J403" s="264">
        <v>48</v>
      </c>
      <c r="K403" s="294">
        <v>0.9</v>
      </c>
      <c r="L403" s="267">
        <v>0.949152542372881</v>
      </c>
      <c r="M403" s="267">
        <v>0.9</v>
      </c>
      <c r="N403" s="267">
        <v>0.905660377358491</v>
      </c>
      <c r="O403" s="332">
        <v>59</v>
      </c>
      <c r="P403" s="266">
        <v>43</v>
      </c>
      <c r="Q403" s="266">
        <v>43</v>
      </c>
      <c r="R403" s="264">
        <v>48</v>
      </c>
      <c r="S403" s="264">
        <v>40</v>
      </c>
      <c r="T403" s="267">
        <v>0.728813559322034</v>
      </c>
      <c r="U403" s="267">
        <v>0.728813559322034</v>
      </c>
      <c r="V403" s="268">
        <v>0.8</v>
      </c>
      <c r="W403" s="268">
        <v>0.754716981132076</v>
      </c>
      <c r="X403" s="295">
        <v>-0.0711864406779662</v>
      </c>
      <c r="Y403" s="271">
        <v>392</v>
      </c>
      <c r="Z403" s="333">
        <v>285</v>
      </c>
      <c r="AA403" s="333">
        <v>417</v>
      </c>
      <c r="AB403" s="333">
        <v>318</v>
      </c>
      <c r="AC403" s="334">
        <v>0.727040816326531</v>
      </c>
      <c r="AD403" s="268">
        <v>0.762589928057554</v>
      </c>
      <c r="AE403" s="295">
        <v>-0.0355491117310234</v>
      </c>
    </row>
    <row r="404" spans="1:31">
      <c r="A404" s="315" t="s">
        <v>721</v>
      </c>
      <c r="B404" s="339" t="s">
        <v>3328</v>
      </c>
      <c r="C404" s="293" t="s">
        <v>754</v>
      </c>
      <c r="D404" s="339" t="s">
        <v>755</v>
      </c>
      <c r="E404" s="266">
        <v>87</v>
      </c>
      <c r="F404" s="266">
        <v>82</v>
      </c>
      <c r="G404" s="264">
        <v>92</v>
      </c>
      <c r="H404" s="264">
        <v>84</v>
      </c>
      <c r="I404" s="264">
        <v>82</v>
      </c>
      <c r="J404" s="264">
        <v>56</v>
      </c>
      <c r="K404" s="294">
        <v>0.9</v>
      </c>
      <c r="L404" s="267">
        <v>0.942528735632184</v>
      </c>
      <c r="M404" s="267">
        <v>0.91304347826087</v>
      </c>
      <c r="N404" s="267">
        <v>0.682926829268293</v>
      </c>
      <c r="O404" s="332">
        <v>87</v>
      </c>
      <c r="P404" s="266">
        <v>71</v>
      </c>
      <c r="Q404" s="266">
        <v>71</v>
      </c>
      <c r="R404" s="264">
        <v>69</v>
      </c>
      <c r="S404" s="264">
        <v>51</v>
      </c>
      <c r="T404" s="267">
        <v>0.816091954022989</v>
      </c>
      <c r="U404" s="267">
        <v>0.816091954022989</v>
      </c>
      <c r="V404" s="268">
        <v>0.75</v>
      </c>
      <c r="W404" s="268">
        <v>0.621951219512195</v>
      </c>
      <c r="X404" s="295">
        <v>0.0660919540229885</v>
      </c>
      <c r="Y404" s="271">
        <v>575</v>
      </c>
      <c r="Z404" s="333">
        <v>400</v>
      </c>
      <c r="AA404" s="333">
        <v>585</v>
      </c>
      <c r="AB404" s="333">
        <v>405</v>
      </c>
      <c r="AC404" s="334">
        <v>0.695652173913043</v>
      </c>
      <c r="AD404" s="268">
        <v>0.692307692307692</v>
      </c>
      <c r="AE404" s="295">
        <v>0.00334448160535117</v>
      </c>
    </row>
    <row r="405" spans="1:31">
      <c r="A405" s="315" t="s">
        <v>721</v>
      </c>
      <c r="B405" s="339" t="s">
        <v>3329</v>
      </c>
      <c r="C405" s="293" t="s">
        <v>756</v>
      </c>
      <c r="D405" s="339" t="s">
        <v>756</v>
      </c>
      <c r="E405" s="266">
        <v>64</v>
      </c>
      <c r="F405" s="266">
        <v>64</v>
      </c>
      <c r="G405" s="264">
        <v>65</v>
      </c>
      <c r="H405" s="264">
        <v>65</v>
      </c>
      <c r="I405" s="264">
        <v>47</v>
      </c>
      <c r="J405" s="264">
        <v>46</v>
      </c>
      <c r="K405" s="294">
        <v>0.9</v>
      </c>
      <c r="L405" s="267">
        <v>1</v>
      </c>
      <c r="M405" s="267">
        <v>1</v>
      </c>
      <c r="N405" s="267">
        <v>0.978723404255319</v>
      </c>
      <c r="O405" s="332">
        <v>64</v>
      </c>
      <c r="P405" s="266">
        <v>63</v>
      </c>
      <c r="Q405" s="266">
        <v>63</v>
      </c>
      <c r="R405" s="264">
        <v>65</v>
      </c>
      <c r="S405" s="264">
        <v>45</v>
      </c>
      <c r="T405" s="267">
        <v>0.984375</v>
      </c>
      <c r="U405" s="267">
        <v>0.984375</v>
      </c>
      <c r="V405" s="268">
        <v>1</v>
      </c>
      <c r="W405" s="268">
        <v>0.957446808510638</v>
      </c>
      <c r="X405" s="295">
        <v>-0.015625</v>
      </c>
      <c r="Y405" s="271">
        <v>401</v>
      </c>
      <c r="Z405" s="333">
        <v>395</v>
      </c>
      <c r="AA405" s="333">
        <v>400</v>
      </c>
      <c r="AB405" s="333">
        <v>394</v>
      </c>
      <c r="AC405" s="334">
        <v>0.985037406483791</v>
      </c>
      <c r="AD405" s="268">
        <v>0.985</v>
      </c>
      <c r="AE405" s="295">
        <v>3.74064837905808e-5</v>
      </c>
    </row>
    <row r="406" spans="1:31">
      <c r="A406" s="315" t="s">
        <v>721</v>
      </c>
      <c r="B406" s="339" t="s">
        <v>3329</v>
      </c>
      <c r="C406" s="293" t="s">
        <v>757</v>
      </c>
      <c r="D406" s="339" t="s">
        <v>757</v>
      </c>
      <c r="E406" s="266">
        <v>91</v>
      </c>
      <c r="F406" s="266">
        <v>83</v>
      </c>
      <c r="G406" s="264">
        <v>92</v>
      </c>
      <c r="H406" s="264">
        <v>81</v>
      </c>
      <c r="I406" s="264">
        <v>74</v>
      </c>
      <c r="J406" s="264">
        <v>66</v>
      </c>
      <c r="K406" s="294">
        <v>0.9</v>
      </c>
      <c r="L406" s="267">
        <v>0.912087912087912</v>
      </c>
      <c r="M406" s="267">
        <v>0.880434782608696</v>
      </c>
      <c r="N406" s="267">
        <v>0.891891891891892</v>
      </c>
      <c r="O406" s="332">
        <v>91</v>
      </c>
      <c r="P406" s="266">
        <v>80</v>
      </c>
      <c r="Q406" s="266">
        <v>80</v>
      </c>
      <c r="R406" s="264">
        <v>79</v>
      </c>
      <c r="S406" s="264">
        <v>57</v>
      </c>
      <c r="T406" s="267">
        <v>0.879120879120879</v>
      </c>
      <c r="U406" s="267">
        <v>0.879120879120879</v>
      </c>
      <c r="V406" s="268">
        <v>0.858695652173913</v>
      </c>
      <c r="W406" s="268">
        <v>0.77027027027027</v>
      </c>
      <c r="X406" s="295">
        <v>0.020425226946966</v>
      </c>
      <c r="Y406" s="271">
        <v>567</v>
      </c>
      <c r="Z406" s="333">
        <v>469</v>
      </c>
      <c r="AA406" s="333">
        <v>587</v>
      </c>
      <c r="AB406" s="333">
        <v>441</v>
      </c>
      <c r="AC406" s="334">
        <v>0.827160493827161</v>
      </c>
      <c r="AD406" s="268">
        <v>0.751277683134583</v>
      </c>
      <c r="AE406" s="295">
        <v>0.0758828106925779</v>
      </c>
    </row>
    <row r="407" spans="1:31">
      <c r="A407" s="315" t="s">
        <v>721</v>
      </c>
      <c r="B407" s="339" t="s">
        <v>3329</v>
      </c>
      <c r="C407" s="293" t="s">
        <v>758</v>
      </c>
      <c r="D407" s="339" t="s">
        <v>758</v>
      </c>
      <c r="E407" s="266">
        <v>39</v>
      </c>
      <c r="F407" s="266">
        <v>31</v>
      </c>
      <c r="G407" s="264">
        <v>43</v>
      </c>
      <c r="H407" s="264">
        <v>35</v>
      </c>
      <c r="I407" s="264">
        <v>35</v>
      </c>
      <c r="J407" s="264">
        <v>24</v>
      </c>
      <c r="K407" s="294">
        <v>0.9</v>
      </c>
      <c r="L407" s="267">
        <v>0.794871794871795</v>
      </c>
      <c r="M407" s="267">
        <v>0.813953488372093</v>
      </c>
      <c r="N407" s="267">
        <v>0.685714285714286</v>
      </c>
      <c r="O407" s="332">
        <v>39</v>
      </c>
      <c r="P407" s="266">
        <v>22</v>
      </c>
      <c r="Q407" s="266">
        <v>22</v>
      </c>
      <c r="R407" s="264">
        <v>29</v>
      </c>
      <c r="S407" s="264">
        <v>17</v>
      </c>
      <c r="T407" s="267">
        <v>0.564102564102564</v>
      </c>
      <c r="U407" s="267">
        <v>0.564102564102564</v>
      </c>
      <c r="V407" s="268">
        <v>0.674418604651163</v>
      </c>
      <c r="W407" s="268">
        <v>0.485714285714286</v>
      </c>
      <c r="X407" s="295">
        <v>-0.110316040548599</v>
      </c>
      <c r="Y407" s="271">
        <v>260</v>
      </c>
      <c r="Z407" s="333">
        <v>151</v>
      </c>
      <c r="AA407" s="333">
        <v>265</v>
      </c>
      <c r="AB407" s="333">
        <v>151</v>
      </c>
      <c r="AC407" s="334">
        <v>0.580769230769231</v>
      </c>
      <c r="AD407" s="268">
        <v>0.569811320754717</v>
      </c>
      <c r="AE407" s="295">
        <v>0.0109579100145138</v>
      </c>
    </row>
    <row r="408" spans="1:31">
      <c r="A408" s="315" t="s">
        <v>721</v>
      </c>
      <c r="B408" s="339" t="s">
        <v>3329</v>
      </c>
      <c r="C408" s="293" t="s">
        <v>759</v>
      </c>
      <c r="D408" s="339" t="s">
        <v>759</v>
      </c>
      <c r="E408" s="266">
        <v>54</v>
      </c>
      <c r="F408" s="266">
        <v>52</v>
      </c>
      <c r="G408" s="264">
        <v>56</v>
      </c>
      <c r="H408" s="264">
        <v>55</v>
      </c>
      <c r="I408" s="264">
        <v>46</v>
      </c>
      <c r="J408" s="264">
        <v>45</v>
      </c>
      <c r="K408" s="294">
        <v>0.9</v>
      </c>
      <c r="L408" s="267">
        <v>0.962962962962963</v>
      </c>
      <c r="M408" s="267">
        <v>0.982142857142857</v>
      </c>
      <c r="N408" s="267">
        <v>0.978260869565217</v>
      </c>
      <c r="O408" s="332">
        <v>54</v>
      </c>
      <c r="P408" s="266">
        <v>49</v>
      </c>
      <c r="Q408" s="266">
        <v>49</v>
      </c>
      <c r="R408" s="264">
        <v>51</v>
      </c>
      <c r="S408" s="264">
        <v>43</v>
      </c>
      <c r="T408" s="267">
        <v>0.907407407407407</v>
      </c>
      <c r="U408" s="267">
        <v>0.907407407407407</v>
      </c>
      <c r="V408" s="268">
        <v>0.910714285714286</v>
      </c>
      <c r="W408" s="268">
        <v>0.934782608695652</v>
      </c>
      <c r="X408" s="295">
        <v>-0.00330687830687826</v>
      </c>
      <c r="Y408" s="271">
        <v>370</v>
      </c>
      <c r="Z408" s="333">
        <v>343</v>
      </c>
      <c r="AA408" s="333">
        <v>372</v>
      </c>
      <c r="AB408" s="333">
        <v>344</v>
      </c>
      <c r="AC408" s="334">
        <v>0.927027027027027</v>
      </c>
      <c r="AD408" s="268">
        <v>0.924731182795699</v>
      </c>
      <c r="AE408" s="295">
        <v>0.00229584423132811</v>
      </c>
    </row>
    <row r="409" spans="1:31">
      <c r="A409" s="315" t="s">
        <v>721</v>
      </c>
      <c r="B409" s="339" t="s">
        <v>3329</v>
      </c>
      <c r="C409" s="293" t="s">
        <v>760</v>
      </c>
      <c r="D409" s="339" t="s">
        <v>760</v>
      </c>
      <c r="E409" s="266">
        <v>60</v>
      </c>
      <c r="F409" s="266">
        <v>56</v>
      </c>
      <c r="G409" s="264">
        <v>63</v>
      </c>
      <c r="H409" s="264">
        <v>58</v>
      </c>
      <c r="I409" s="264">
        <v>52</v>
      </c>
      <c r="J409" s="264">
        <v>48</v>
      </c>
      <c r="K409" s="294">
        <v>0.9</v>
      </c>
      <c r="L409" s="267">
        <v>0.933333333333333</v>
      </c>
      <c r="M409" s="267">
        <v>0.920634920634921</v>
      </c>
      <c r="N409" s="267">
        <v>0.923076923076923</v>
      </c>
      <c r="O409" s="332">
        <v>60</v>
      </c>
      <c r="P409" s="266">
        <v>56</v>
      </c>
      <c r="Q409" s="266">
        <v>56</v>
      </c>
      <c r="R409" s="264">
        <v>58</v>
      </c>
      <c r="S409" s="264">
        <v>48</v>
      </c>
      <c r="T409" s="267">
        <v>0.933333333333333</v>
      </c>
      <c r="U409" s="267">
        <v>0.933333333333333</v>
      </c>
      <c r="V409" s="268">
        <v>0.920634920634921</v>
      </c>
      <c r="W409" s="268">
        <v>0.923076923076923</v>
      </c>
      <c r="X409" s="295">
        <v>0.0126984126984128</v>
      </c>
      <c r="Y409" s="271">
        <v>385</v>
      </c>
      <c r="Z409" s="333">
        <v>354</v>
      </c>
      <c r="AA409" s="333">
        <v>408</v>
      </c>
      <c r="AB409" s="333">
        <v>362</v>
      </c>
      <c r="AC409" s="334">
        <v>0.919480519480519</v>
      </c>
      <c r="AD409" s="268">
        <v>0.887254901960784</v>
      </c>
      <c r="AE409" s="295">
        <v>0.0322256175197352</v>
      </c>
    </row>
    <row r="410" spans="1:31">
      <c r="A410" s="315" t="s">
        <v>721</v>
      </c>
      <c r="B410" s="339" t="s">
        <v>3329</v>
      </c>
      <c r="C410" s="293" t="s">
        <v>761</v>
      </c>
      <c r="D410" s="339" t="s">
        <v>761</v>
      </c>
      <c r="E410" s="266">
        <v>67</v>
      </c>
      <c r="F410" s="266">
        <v>67</v>
      </c>
      <c r="G410" s="264">
        <v>69</v>
      </c>
      <c r="H410" s="264">
        <v>69</v>
      </c>
      <c r="I410" s="264">
        <v>53</v>
      </c>
      <c r="J410" s="264">
        <v>53</v>
      </c>
      <c r="K410" s="294">
        <v>0.9</v>
      </c>
      <c r="L410" s="267">
        <v>1</v>
      </c>
      <c r="M410" s="267">
        <v>1</v>
      </c>
      <c r="N410" s="267">
        <v>1</v>
      </c>
      <c r="O410" s="332">
        <v>67</v>
      </c>
      <c r="P410" s="266">
        <v>66</v>
      </c>
      <c r="Q410" s="266">
        <v>66</v>
      </c>
      <c r="R410" s="264">
        <v>69</v>
      </c>
      <c r="S410" s="264">
        <v>53</v>
      </c>
      <c r="T410" s="267">
        <v>0.985074626865672</v>
      </c>
      <c r="U410" s="267">
        <v>0.985074626865672</v>
      </c>
      <c r="V410" s="268">
        <v>1</v>
      </c>
      <c r="W410" s="268">
        <v>1</v>
      </c>
      <c r="X410" s="295">
        <v>-0.0149253731343284</v>
      </c>
      <c r="Y410" s="271">
        <v>423</v>
      </c>
      <c r="Z410" s="333">
        <v>420</v>
      </c>
      <c r="AA410" s="333">
        <v>413</v>
      </c>
      <c r="AB410" s="333">
        <v>410</v>
      </c>
      <c r="AC410" s="334">
        <v>0.99290780141844</v>
      </c>
      <c r="AD410" s="268">
        <v>0.99273607748184</v>
      </c>
      <c r="AE410" s="295">
        <v>0.000171723936599477</v>
      </c>
    </row>
    <row r="411" spans="1:31">
      <c r="A411" s="315" t="s">
        <v>721</v>
      </c>
      <c r="B411" s="339" t="s">
        <v>3329</v>
      </c>
      <c r="C411" s="293" t="s">
        <v>762</v>
      </c>
      <c r="D411" s="339" t="s">
        <v>762</v>
      </c>
      <c r="E411" s="266">
        <v>79</v>
      </c>
      <c r="F411" s="266">
        <v>79</v>
      </c>
      <c r="G411" s="264">
        <v>82</v>
      </c>
      <c r="H411" s="264">
        <v>82</v>
      </c>
      <c r="I411" s="264">
        <v>65</v>
      </c>
      <c r="J411" s="264">
        <v>64</v>
      </c>
      <c r="K411" s="294">
        <v>0.9</v>
      </c>
      <c r="L411" s="267">
        <v>1</v>
      </c>
      <c r="M411" s="267">
        <v>1</v>
      </c>
      <c r="N411" s="267">
        <v>0.984615384615385</v>
      </c>
      <c r="O411" s="332">
        <v>79</v>
      </c>
      <c r="P411" s="266">
        <v>77</v>
      </c>
      <c r="Q411" s="266">
        <v>77</v>
      </c>
      <c r="R411" s="264">
        <v>80</v>
      </c>
      <c r="S411" s="264">
        <v>60</v>
      </c>
      <c r="T411" s="267">
        <v>0.974683544303797</v>
      </c>
      <c r="U411" s="267">
        <v>0.974683544303797</v>
      </c>
      <c r="V411" s="268">
        <v>0.975609756097561</v>
      </c>
      <c r="W411" s="268">
        <v>0.923076923076923</v>
      </c>
      <c r="X411" s="295">
        <v>-0.000926211793763509</v>
      </c>
      <c r="Y411" s="271">
        <v>513</v>
      </c>
      <c r="Z411" s="333">
        <v>481</v>
      </c>
      <c r="AA411" s="333">
        <v>532</v>
      </c>
      <c r="AB411" s="333">
        <v>496</v>
      </c>
      <c r="AC411" s="334">
        <v>0.937621832358674</v>
      </c>
      <c r="AD411" s="268">
        <v>0.932330827067669</v>
      </c>
      <c r="AE411" s="295">
        <v>0.00529100529100535</v>
      </c>
    </row>
    <row r="412" spans="1:31">
      <c r="A412" s="315" t="s">
        <v>721</v>
      </c>
      <c r="B412" s="339" t="s">
        <v>3329</v>
      </c>
      <c r="C412" s="293" t="s">
        <v>763</v>
      </c>
      <c r="D412" s="339" t="s">
        <v>763</v>
      </c>
      <c r="E412" s="266">
        <v>101</v>
      </c>
      <c r="F412" s="266">
        <v>100</v>
      </c>
      <c r="G412" s="264">
        <v>100</v>
      </c>
      <c r="H412" s="264">
        <v>100</v>
      </c>
      <c r="I412" s="264">
        <v>74</v>
      </c>
      <c r="J412" s="264">
        <v>69</v>
      </c>
      <c r="K412" s="294">
        <v>0.9</v>
      </c>
      <c r="L412" s="267">
        <v>0.99009900990099</v>
      </c>
      <c r="M412" s="267">
        <v>1</v>
      </c>
      <c r="N412" s="267">
        <v>0.932432432432432</v>
      </c>
      <c r="O412" s="332">
        <v>101</v>
      </c>
      <c r="P412" s="266">
        <v>98</v>
      </c>
      <c r="Q412" s="266">
        <v>98</v>
      </c>
      <c r="R412" s="264">
        <v>99</v>
      </c>
      <c r="S412" s="264">
        <v>68</v>
      </c>
      <c r="T412" s="267">
        <v>0.97029702970297</v>
      </c>
      <c r="U412" s="267">
        <v>0.97029702970297</v>
      </c>
      <c r="V412" s="268">
        <v>0.99</v>
      </c>
      <c r="W412" s="268">
        <v>0.918918918918919</v>
      </c>
      <c r="X412" s="295">
        <v>-0.0197029702970297</v>
      </c>
      <c r="Y412" s="271">
        <v>620</v>
      </c>
      <c r="Z412" s="333">
        <v>592</v>
      </c>
      <c r="AA412" s="333">
        <v>619</v>
      </c>
      <c r="AB412" s="333">
        <v>593</v>
      </c>
      <c r="AC412" s="334">
        <v>0.954838709677419</v>
      </c>
      <c r="AD412" s="268">
        <v>0.957996768982229</v>
      </c>
      <c r="AE412" s="295">
        <v>-0.00315805930481006</v>
      </c>
    </row>
    <row r="413" spans="1:31">
      <c r="A413" s="315" t="s">
        <v>721</v>
      </c>
      <c r="B413" s="339" t="s">
        <v>3329</v>
      </c>
      <c r="C413" s="293" t="s">
        <v>764</v>
      </c>
      <c r="D413" s="339" t="s">
        <v>764</v>
      </c>
      <c r="E413" s="266">
        <v>36</v>
      </c>
      <c r="F413" s="266">
        <v>33</v>
      </c>
      <c r="G413" s="264">
        <v>37</v>
      </c>
      <c r="H413" s="264">
        <v>36</v>
      </c>
      <c r="I413" s="264">
        <v>33</v>
      </c>
      <c r="J413" s="264">
        <v>31</v>
      </c>
      <c r="K413" s="294">
        <v>0.9</v>
      </c>
      <c r="L413" s="267">
        <v>0.916666666666667</v>
      </c>
      <c r="M413" s="267">
        <v>0.972972972972973</v>
      </c>
      <c r="N413" s="267">
        <v>0.939393939393939</v>
      </c>
      <c r="O413" s="332">
        <v>36</v>
      </c>
      <c r="P413" s="266">
        <v>33</v>
      </c>
      <c r="Q413" s="266">
        <v>33</v>
      </c>
      <c r="R413" s="264">
        <v>35</v>
      </c>
      <c r="S413" s="264">
        <v>31</v>
      </c>
      <c r="T413" s="267">
        <v>0.916666666666667</v>
      </c>
      <c r="U413" s="267">
        <v>0.916666666666667</v>
      </c>
      <c r="V413" s="268">
        <v>0.945945945945946</v>
      </c>
      <c r="W413" s="268">
        <v>0.939393939393939</v>
      </c>
      <c r="X413" s="295">
        <v>-0.0292792792792793</v>
      </c>
      <c r="Y413" s="271">
        <v>239</v>
      </c>
      <c r="Z413" s="333">
        <v>226</v>
      </c>
      <c r="AA413" s="333">
        <v>245</v>
      </c>
      <c r="AB413" s="333">
        <v>218</v>
      </c>
      <c r="AC413" s="334">
        <v>0.945606694560669</v>
      </c>
      <c r="AD413" s="268">
        <v>0.889795918367347</v>
      </c>
      <c r="AE413" s="295">
        <v>0.0558107761933225</v>
      </c>
    </row>
    <row r="414" spans="1:31">
      <c r="A414" s="315" t="s">
        <v>721</v>
      </c>
      <c r="B414" s="339" t="s">
        <v>3329</v>
      </c>
      <c r="C414" s="293" t="s">
        <v>765</v>
      </c>
      <c r="D414" s="339" t="s">
        <v>765</v>
      </c>
      <c r="E414" s="266">
        <v>51</v>
      </c>
      <c r="F414" s="266">
        <v>50</v>
      </c>
      <c r="G414" s="264">
        <v>55</v>
      </c>
      <c r="H414" s="264">
        <v>54</v>
      </c>
      <c r="I414" s="264">
        <v>47</v>
      </c>
      <c r="J414" s="264">
        <v>45</v>
      </c>
      <c r="K414" s="294">
        <v>0.9</v>
      </c>
      <c r="L414" s="267">
        <v>0.980392156862745</v>
      </c>
      <c r="M414" s="267">
        <v>0.981818181818182</v>
      </c>
      <c r="N414" s="267">
        <v>0.957446808510638</v>
      </c>
      <c r="O414" s="332">
        <v>51</v>
      </c>
      <c r="P414" s="266">
        <v>50</v>
      </c>
      <c r="Q414" s="266">
        <v>50</v>
      </c>
      <c r="R414" s="264">
        <v>54</v>
      </c>
      <c r="S414" s="264">
        <v>45</v>
      </c>
      <c r="T414" s="267">
        <v>0.980392156862745</v>
      </c>
      <c r="U414" s="267">
        <v>0.980392156862745</v>
      </c>
      <c r="V414" s="268">
        <v>0.981818181818182</v>
      </c>
      <c r="W414" s="268">
        <v>0.957446808510638</v>
      </c>
      <c r="X414" s="295">
        <v>-0.00142602495543676</v>
      </c>
      <c r="Y414" s="271">
        <v>340</v>
      </c>
      <c r="Z414" s="333">
        <v>334</v>
      </c>
      <c r="AA414" s="333">
        <v>341</v>
      </c>
      <c r="AB414" s="333">
        <v>334</v>
      </c>
      <c r="AC414" s="334">
        <v>0.982352941176471</v>
      </c>
      <c r="AD414" s="268">
        <v>0.979472140762463</v>
      </c>
      <c r="AE414" s="295">
        <v>0.00288080041400718</v>
      </c>
    </row>
    <row r="415" spans="1:31">
      <c r="A415" s="315" t="s">
        <v>721</v>
      </c>
      <c r="B415" s="339" t="s">
        <v>3329</v>
      </c>
      <c r="C415" s="293" t="s">
        <v>766</v>
      </c>
      <c r="D415" s="339" t="s">
        <v>766</v>
      </c>
      <c r="E415" s="266">
        <v>53</v>
      </c>
      <c r="F415" s="266">
        <v>50</v>
      </c>
      <c r="G415" s="264">
        <v>50</v>
      </c>
      <c r="H415" s="264">
        <v>49</v>
      </c>
      <c r="I415" s="264">
        <v>37</v>
      </c>
      <c r="J415" s="264">
        <v>34</v>
      </c>
      <c r="K415" s="294">
        <v>0.9</v>
      </c>
      <c r="L415" s="267">
        <v>0.943396226415094</v>
      </c>
      <c r="M415" s="267">
        <v>0.98</v>
      </c>
      <c r="N415" s="267">
        <v>0.918918918918919</v>
      </c>
      <c r="O415" s="332">
        <v>53</v>
      </c>
      <c r="P415" s="266">
        <v>43</v>
      </c>
      <c r="Q415" s="266">
        <v>43</v>
      </c>
      <c r="R415" s="264">
        <v>45</v>
      </c>
      <c r="S415" s="264">
        <v>34</v>
      </c>
      <c r="T415" s="267">
        <v>0.811320754716981</v>
      </c>
      <c r="U415" s="267">
        <v>0.811320754716981</v>
      </c>
      <c r="V415" s="268">
        <v>0.9</v>
      </c>
      <c r="W415" s="268">
        <v>0.918918918918919</v>
      </c>
      <c r="X415" s="295">
        <v>-0.0886792452830188</v>
      </c>
      <c r="Y415" s="271">
        <v>310</v>
      </c>
      <c r="Z415" s="333">
        <v>268</v>
      </c>
      <c r="AA415" s="333">
        <v>321</v>
      </c>
      <c r="AB415" s="333">
        <v>284</v>
      </c>
      <c r="AC415" s="334">
        <v>0.864516129032258</v>
      </c>
      <c r="AD415" s="268">
        <v>0.884735202492212</v>
      </c>
      <c r="AE415" s="295">
        <v>-0.0202190734599538</v>
      </c>
    </row>
    <row r="416" spans="1:31">
      <c r="A416" s="315" t="s">
        <v>721</v>
      </c>
      <c r="B416" s="339" t="s">
        <v>3329</v>
      </c>
      <c r="C416" s="293" t="s">
        <v>767</v>
      </c>
      <c r="D416" s="339" t="s">
        <v>767</v>
      </c>
      <c r="E416" s="266">
        <v>75</v>
      </c>
      <c r="F416" s="266">
        <v>73</v>
      </c>
      <c r="G416" s="264">
        <v>76</v>
      </c>
      <c r="H416" s="264">
        <v>73</v>
      </c>
      <c r="I416" s="264">
        <v>67</v>
      </c>
      <c r="J416" s="264">
        <v>50</v>
      </c>
      <c r="K416" s="294">
        <v>0.9</v>
      </c>
      <c r="L416" s="267">
        <v>0.973333333333333</v>
      </c>
      <c r="M416" s="267">
        <v>0.960526315789474</v>
      </c>
      <c r="N416" s="267">
        <v>0.746268656716418</v>
      </c>
      <c r="O416" s="332">
        <v>75</v>
      </c>
      <c r="P416" s="266">
        <v>57</v>
      </c>
      <c r="Q416" s="266">
        <v>57</v>
      </c>
      <c r="R416" s="264">
        <v>56</v>
      </c>
      <c r="S416" s="264">
        <v>49</v>
      </c>
      <c r="T416" s="267">
        <v>0.76</v>
      </c>
      <c r="U416" s="267">
        <v>0.76</v>
      </c>
      <c r="V416" s="268">
        <v>0.736842105263158</v>
      </c>
      <c r="W416" s="268">
        <v>0.73134328358209</v>
      </c>
      <c r="X416" s="295">
        <v>0.0231578947368422</v>
      </c>
      <c r="Y416" s="271">
        <v>495</v>
      </c>
      <c r="Z416" s="333">
        <v>355</v>
      </c>
      <c r="AA416" s="333">
        <v>485</v>
      </c>
      <c r="AB416" s="333">
        <v>376</v>
      </c>
      <c r="AC416" s="334">
        <v>0.717171717171717</v>
      </c>
      <c r="AD416" s="268">
        <v>0.775257731958763</v>
      </c>
      <c r="AE416" s="295">
        <v>-0.0580860147870458</v>
      </c>
    </row>
    <row r="417" spans="1:31">
      <c r="A417" s="315" t="s">
        <v>721</v>
      </c>
      <c r="B417" s="339" t="s">
        <v>3330</v>
      </c>
      <c r="C417" s="293" t="s">
        <v>768</v>
      </c>
      <c r="D417" s="339" t="s">
        <v>769</v>
      </c>
      <c r="E417" s="266">
        <v>0</v>
      </c>
      <c r="F417" s="266">
        <v>0</v>
      </c>
      <c r="G417" s="264">
        <v>0</v>
      </c>
      <c r="H417" s="264">
        <v>0</v>
      </c>
      <c r="I417" s="264">
        <v>0</v>
      </c>
      <c r="J417" s="264">
        <v>0</v>
      </c>
      <c r="K417" s="294">
        <v>0.9</v>
      </c>
      <c r="L417" s="267">
        <v>0</v>
      </c>
      <c r="M417" s="267">
        <v>0</v>
      </c>
      <c r="N417" s="267">
        <v>0</v>
      </c>
      <c r="O417" s="332">
        <v>0</v>
      </c>
      <c r="P417" s="266">
        <v>0</v>
      </c>
      <c r="Q417" s="266">
        <v>0</v>
      </c>
      <c r="R417" s="264">
        <v>0</v>
      </c>
      <c r="S417" s="264">
        <v>0</v>
      </c>
      <c r="T417" s="267">
        <v>0</v>
      </c>
      <c r="U417" s="267">
        <v>0</v>
      </c>
      <c r="V417" s="268">
        <v>0</v>
      </c>
      <c r="W417" s="268">
        <v>0</v>
      </c>
      <c r="X417" s="295">
        <v>0</v>
      </c>
      <c r="Y417" s="271">
        <v>0</v>
      </c>
      <c r="Z417" s="333">
        <v>0</v>
      </c>
      <c r="AA417" s="333">
        <v>0</v>
      </c>
      <c r="AB417" s="333">
        <v>0</v>
      </c>
      <c r="AC417" s="334">
        <v>0</v>
      </c>
      <c r="AD417" s="268">
        <v>0</v>
      </c>
      <c r="AE417" s="295">
        <v>0</v>
      </c>
    </row>
    <row r="418" spans="1:31">
      <c r="A418" s="315" t="s">
        <v>721</v>
      </c>
      <c r="B418" s="339" t="s">
        <v>3331</v>
      </c>
      <c r="C418" s="293" t="s">
        <v>770</v>
      </c>
      <c r="D418" s="339" t="s">
        <v>770</v>
      </c>
      <c r="E418" s="266">
        <v>39</v>
      </c>
      <c r="F418" s="266">
        <v>38</v>
      </c>
      <c r="G418" s="264">
        <v>38</v>
      </c>
      <c r="H418" s="264">
        <v>35</v>
      </c>
      <c r="I418" s="264">
        <v>33</v>
      </c>
      <c r="J418" s="264">
        <v>29</v>
      </c>
      <c r="K418" s="294">
        <v>0.9</v>
      </c>
      <c r="L418" s="267">
        <v>0.974358974358974</v>
      </c>
      <c r="M418" s="267">
        <v>0.921052631578947</v>
      </c>
      <c r="N418" s="267">
        <v>0.878787878787879</v>
      </c>
      <c r="O418" s="332">
        <v>39</v>
      </c>
      <c r="P418" s="266">
        <v>38</v>
      </c>
      <c r="Q418" s="266">
        <v>38</v>
      </c>
      <c r="R418" s="264">
        <v>35</v>
      </c>
      <c r="S418" s="264">
        <v>29</v>
      </c>
      <c r="T418" s="267">
        <v>0.974358974358974</v>
      </c>
      <c r="U418" s="267">
        <v>0.974358974358974</v>
      </c>
      <c r="V418" s="268">
        <v>0.921052631578947</v>
      </c>
      <c r="W418" s="268">
        <v>0.878787878787879</v>
      </c>
      <c r="X418" s="295">
        <v>0.053306342780027</v>
      </c>
      <c r="Y418" s="271">
        <v>253</v>
      </c>
      <c r="Z418" s="333">
        <v>231</v>
      </c>
      <c r="AA418" s="333">
        <v>257</v>
      </c>
      <c r="AB418" s="333">
        <v>228</v>
      </c>
      <c r="AC418" s="334">
        <v>0.91304347826087</v>
      </c>
      <c r="AD418" s="268">
        <v>0.88715953307393</v>
      </c>
      <c r="AE418" s="295">
        <v>0.0258839451869396</v>
      </c>
    </row>
    <row r="419" spans="1:31">
      <c r="A419" s="315" t="s">
        <v>721</v>
      </c>
      <c r="B419" s="339" t="s">
        <v>3331</v>
      </c>
      <c r="C419" s="293" t="s">
        <v>771</v>
      </c>
      <c r="D419" s="339" t="s">
        <v>771</v>
      </c>
      <c r="E419" s="266">
        <v>32</v>
      </c>
      <c r="F419" s="266">
        <v>31</v>
      </c>
      <c r="G419" s="264">
        <v>32</v>
      </c>
      <c r="H419" s="264">
        <v>32</v>
      </c>
      <c r="I419" s="264">
        <v>27</v>
      </c>
      <c r="J419" s="264">
        <v>24</v>
      </c>
      <c r="K419" s="294">
        <v>0.9</v>
      </c>
      <c r="L419" s="267">
        <v>0.96875</v>
      </c>
      <c r="M419" s="267">
        <v>1</v>
      </c>
      <c r="N419" s="267">
        <v>0.888888888888889</v>
      </c>
      <c r="O419" s="332">
        <v>32</v>
      </c>
      <c r="P419" s="266">
        <v>31</v>
      </c>
      <c r="Q419" s="266">
        <v>31</v>
      </c>
      <c r="R419" s="264">
        <v>32</v>
      </c>
      <c r="S419" s="264">
        <v>24</v>
      </c>
      <c r="T419" s="267">
        <v>0.96875</v>
      </c>
      <c r="U419" s="267">
        <v>0.96875</v>
      </c>
      <c r="V419" s="268">
        <v>1</v>
      </c>
      <c r="W419" s="268">
        <v>0.888888888888889</v>
      </c>
      <c r="X419" s="295">
        <v>-0.03125</v>
      </c>
      <c r="Y419" s="271">
        <v>212</v>
      </c>
      <c r="Z419" s="333">
        <v>198</v>
      </c>
      <c r="AA419" s="333">
        <v>212</v>
      </c>
      <c r="AB419" s="333">
        <v>198</v>
      </c>
      <c r="AC419" s="334">
        <v>0.933962264150943</v>
      </c>
      <c r="AD419" s="268">
        <v>0.933962264150943</v>
      </c>
      <c r="AE419" s="295">
        <v>0</v>
      </c>
    </row>
    <row r="420" spans="1:31">
      <c r="A420" s="315" t="s">
        <v>721</v>
      </c>
      <c r="B420" s="339" t="s">
        <v>3331</v>
      </c>
      <c r="C420" s="293" t="s">
        <v>772</v>
      </c>
      <c r="D420" s="339" t="s">
        <v>772</v>
      </c>
      <c r="E420" s="266">
        <v>27</v>
      </c>
      <c r="F420" s="266">
        <v>25</v>
      </c>
      <c r="G420" s="264">
        <v>30</v>
      </c>
      <c r="H420" s="264">
        <v>27</v>
      </c>
      <c r="I420" s="264">
        <v>24</v>
      </c>
      <c r="J420" s="264">
        <v>18</v>
      </c>
      <c r="K420" s="294">
        <v>0.9</v>
      </c>
      <c r="L420" s="267">
        <v>0.925925925925926</v>
      </c>
      <c r="M420" s="267">
        <v>0.9</v>
      </c>
      <c r="N420" s="267">
        <v>0.75</v>
      </c>
      <c r="O420" s="332">
        <v>27</v>
      </c>
      <c r="P420" s="266">
        <v>23</v>
      </c>
      <c r="Q420" s="266">
        <v>23</v>
      </c>
      <c r="R420" s="264">
        <v>26</v>
      </c>
      <c r="S420" s="264">
        <v>18</v>
      </c>
      <c r="T420" s="267">
        <v>0.851851851851852</v>
      </c>
      <c r="U420" s="267">
        <v>0.851851851851852</v>
      </c>
      <c r="V420" s="268">
        <v>0.866666666666667</v>
      </c>
      <c r="W420" s="268">
        <v>0.75</v>
      </c>
      <c r="X420" s="295">
        <v>-0.0148148148148148</v>
      </c>
      <c r="Y420" s="271">
        <v>190</v>
      </c>
      <c r="Z420" s="333">
        <v>170</v>
      </c>
      <c r="AA420" s="333">
        <v>174</v>
      </c>
      <c r="AB420" s="333">
        <v>151</v>
      </c>
      <c r="AC420" s="334">
        <v>0.894736842105263</v>
      </c>
      <c r="AD420" s="268">
        <v>0.867816091954023</v>
      </c>
      <c r="AE420" s="295">
        <v>0.0269207501512402</v>
      </c>
    </row>
    <row r="421" spans="1:31">
      <c r="A421" s="315" t="s">
        <v>721</v>
      </c>
      <c r="B421" s="339" t="s">
        <v>3331</v>
      </c>
      <c r="C421" s="293" t="s">
        <v>773</v>
      </c>
      <c r="D421" s="339" t="s">
        <v>773</v>
      </c>
      <c r="E421" s="266">
        <v>43</v>
      </c>
      <c r="F421" s="266">
        <v>42</v>
      </c>
      <c r="G421" s="264">
        <v>43</v>
      </c>
      <c r="H421" s="264">
        <v>43</v>
      </c>
      <c r="I421" s="264">
        <v>42</v>
      </c>
      <c r="J421" s="264">
        <v>37</v>
      </c>
      <c r="K421" s="294">
        <v>0.9</v>
      </c>
      <c r="L421" s="267">
        <v>0.976744186046512</v>
      </c>
      <c r="M421" s="267">
        <v>1</v>
      </c>
      <c r="N421" s="267">
        <v>0.880952380952381</v>
      </c>
      <c r="O421" s="332">
        <v>43</v>
      </c>
      <c r="P421" s="266">
        <v>42</v>
      </c>
      <c r="Q421" s="266">
        <v>42</v>
      </c>
      <c r="R421" s="264">
        <v>43</v>
      </c>
      <c r="S421" s="264">
        <v>36</v>
      </c>
      <c r="T421" s="267">
        <v>0.976744186046512</v>
      </c>
      <c r="U421" s="267">
        <v>0.976744186046512</v>
      </c>
      <c r="V421" s="268">
        <v>1</v>
      </c>
      <c r="W421" s="268">
        <v>0.857142857142857</v>
      </c>
      <c r="X421" s="295">
        <v>-0.0232558139534884</v>
      </c>
      <c r="Y421" s="271">
        <v>292</v>
      </c>
      <c r="Z421" s="333">
        <v>281</v>
      </c>
      <c r="AA421" s="333">
        <v>292</v>
      </c>
      <c r="AB421" s="333">
        <v>282</v>
      </c>
      <c r="AC421" s="334">
        <v>0.962328767123288</v>
      </c>
      <c r="AD421" s="268">
        <v>0.965753424657534</v>
      </c>
      <c r="AE421" s="295">
        <v>-0.00342465753424659</v>
      </c>
    </row>
    <row r="422" spans="1:31">
      <c r="A422" s="315" t="s">
        <v>721</v>
      </c>
      <c r="B422" s="339" t="s">
        <v>3331</v>
      </c>
      <c r="C422" s="293" t="s">
        <v>774</v>
      </c>
      <c r="D422" s="339" t="s">
        <v>774</v>
      </c>
      <c r="E422" s="266">
        <v>60</v>
      </c>
      <c r="F422" s="266">
        <v>58</v>
      </c>
      <c r="G422" s="264">
        <v>62</v>
      </c>
      <c r="H422" s="264">
        <v>60</v>
      </c>
      <c r="I422" s="264">
        <v>53</v>
      </c>
      <c r="J422" s="264">
        <v>52</v>
      </c>
      <c r="K422" s="294">
        <v>0.9</v>
      </c>
      <c r="L422" s="267">
        <v>0.966666666666667</v>
      </c>
      <c r="M422" s="267">
        <v>0.967741935483871</v>
      </c>
      <c r="N422" s="267">
        <v>0.981132075471698</v>
      </c>
      <c r="O422" s="332">
        <v>60</v>
      </c>
      <c r="P422" s="266">
        <v>58</v>
      </c>
      <c r="Q422" s="266">
        <v>58</v>
      </c>
      <c r="R422" s="264">
        <v>59</v>
      </c>
      <c r="S422" s="264">
        <v>52</v>
      </c>
      <c r="T422" s="267">
        <v>0.966666666666667</v>
      </c>
      <c r="U422" s="267">
        <v>0.966666666666667</v>
      </c>
      <c r="V422" s="268">
        <v>0.951612903225806</v>
      </c>
      <c r="W422" s="268">
        <v>0.981132075471698</v>
      </c>
      <c r="X422" s="295">
        <v>0.0150537634408602</v>
      </c>
      <c r="Y422" s="271">
        <v>406</v>
      </c>
      <c r="Z422" s="333">
        <v>396</v>
      </c>
      <c r="AA422" s="333">
        <v>413</v>
      </c>
      <c r="AB422" s="333">
        <v>406</v>
      </c>
      <c r="AC422" s="334">
        <v>0.975369458128079</v>
      </c>
      <c r="AD422" s="268">
        <v>0.983050847457627</v>
      </c>
      <c r="AE422" s="295">
        <v>-0.00768138932954832</v>
      </c>
    </row>
    <row r="423" spans="1:31">
      <c r="A423" s="315" t="s">
        <v>721</v>
      </c>
      <c r="B423" s="339" t="s">
        <v>3331</v>
      </c>
      <c r="C423" s="293" t="s">
        <v>775</v>
      </c>
      <c r="D423" s="339" t="s">
        <v>775</v>
      </c>
      <c r="E423" s="266">
        <v>48</v>
      </c>
      <c r="F423" s="266">
        <v>47</v>
      </c>
      <c r="G423" s="264">
        <v>48</v>
      </c>
      <c r="H423" s="264">
        <v>47</v>
      </c>
      <c r="I423" s="264">
        <v>38</v>
      </c>
      <c r="J423" s="264">
        <v>38</v>
      </c>
      <c r="K423" s="294">
        <v>0.9</v>
      </c>
      <c r="L423" s="267">
        <v>0.979166666666667</v>
      </c>
      <c r="M423" s="267">
        <v>0.979166666666667</v>
      </c>
      <c r="N423" s="267">
        <v>1</v>
      </c>
      <c r="O423" s="332">
        <v>48</v>
      </c>
      <c r="P423" s="266">
        <v>47</v>
      </c>
      <c r="Q423" s="266">
        <v>47</v>
      </c>
      <c r="R423" s="264">
        <v>47</v>
      </c>
      <c r="S423" s="264">
        <v>38</v>
      </c>
      <c r="T423" s="267">
        <v>0.979166666666667</v>
      </c>
      <c r="U423" s="267">
        <v>0.979166666666667</v>
      </c>
      <c r="V423" s="268">
        <v>0.979166666666667</v>
      </c>
      <c r="W423" s="268">
        <v>1</v>
      </c>
      <c r="X423" s="295">
        <v>0</v>
      </c>
      <c r="Y423" s="271">
        <v>313</v>
      </c>
      <c r="Z423" s="333">
        <v>308</v>
      </c>
      <c r="AA423" s="333">
        <v>309</v>
      </c>
      <c r="AB423" s="333">
        <v>302</v>
      </c>
      <c r="AC423" s="334">
        <v>0.984025559105431</v>
      </c>
      <c r="AD423" s="268">
        <v>0.977346278317152</v>
      </c>
      <c r="AE423" s="295">
        <v>0.00667928078827917</v>
      </c>
    </row>
    <row r="424" spans="1:31">
      <c r="A424" s="315" t="s">
        <v>721</v>
      </c>
      <c r="B424" s="339" t="s">
        <v>3331</v>
      </c>
      <c r="C424" s="293" t="s">
        <v>776</v>
      </c>
      <c r="D424" s="339" t="s">
        <v>776</v>
      </c>
      <c r="E424" s="266">
        <v>46</v>
      </c>
      <c r="F424" s="266">
        <v>42</v>
      </c>
      <c r="G424" s="264">
        <v>43</v>
      </c>
      <c r="H424" s="264">
        <v>42</v>
      </c>
      <c r="I424" s="264">
        <v>35</v>
      </c>
      <c r="J424" s="264">
        <v>35</v>
      </c>
      <c r="K424" s="294">
        <v>0.9</v>
      </c>
      <c r="L424" s="267">
        <v>0.91304347826087</v>
      </c>
      <c r="M424" s="267">
        <v>0.976744186046512</v>
      </c>
      <c r="N424" s="267">
        <v>1</v>
      </c>
      <c r="O424" s="332">
        <v>46</v>
      </c>
      <c r="P424" s="266">
        <v>42</v>
      </c>
      <c r="Q424" s="266">
        <v>42</v>
      </c>
      <c r="R424" s="264">
        <v>42</v>
      </c>
      <c r="S424" s="264">
        <v>35</v>
      </c>
      <c r="T424" s="267">
        <v>0.91304347826087</v>
      </c>
      <c r="U424" s="267">
        <v>0.91304347826087</v>
      </c>
      <c r="V424" s="268">
        <v>0.976744186046512</v>
      </c>
      <c r="W424" s="268">
        <v>1</v>
      </c>
      <c r="X424" s="295">
        <v>-0.0637007077856421</v>
      </c>
      <c r="Y424" s="271">
        <v>286</v>
      </c>
      <c r="Z424" s="333">
        <v>280</v>
      </c>
      <c r="AA424" s="333">
        <v>283</v>
      </c>
      <c r="AB424" s="333">
        <v>277</v>
      </c>
      <c r="AC424" s="334">
        <v>0.979020979020979</v>
      </c>
      <c r="AD424" s="268">
        <v>0.978798586572438</v>
      </c>
      <c r="AE424" s="295">
        <v>0.000222392448540942</v>
      </c>
    </row>
    <row r="425" spans="1:31">
      <c r="A425" s="315" t="s">
        <v>721</v>
      </c>
      <c r="B425" s="339" t="s">
        <v>3331</v>
      </c>
      <c r="C425" s="293" t="s">
        <v>777</v>
      </c>
      <c r="D425" s="339" t="s">
        <v>777</v>
      </c>
      <c r="E425" s="266">
        <v>50</v>
      </c>
      <c r="F425" s="266">
        <v>49</v>
      </c>
      <c r="G425" s="264">
        <v>50</v>
      </c>
      <c r="H425" s="264">
        <v>50</v>
      </c>
      <c r="I425" s="264">
        <v>45</v>
      </c>
      <c r="J425" s="264">
        <v>45</v>
      </c>
      <c r="K425" s="294">
        <v>0.9</v>
      </c>
      <c r="L425" s="267">
        <v>0.98</v>
      </c>
      <c r="M425" s="267">
        <v>1</v>
      </c>
      <c r="N425" s="267">
        <v>1</v>
      </c>
      <c r="O425" s="332">
        <v>50</v>
      </c>
      <c r="P425" s="266">
        <v>47</v>
      </c>
      <c r="Q425" s="266">
        <v>47</v>
      </c>
      <c r="R425" s="264">
        <v>50</v>
      </c>
      <c r="S425" s="264">
        <v>44</v>
      </c>
      <c r="T425" s="267">
        <v>0.94</v>
      </c>
      <c r="U425" s="267">
        <v>0.94</v>
      </c>
      <c r="V425" s="268">
        <v>1</v>
      </c>
      <c r="W425" s="268">
        <v>0.977777777777778</v>
      </c>
      <c r="X425" s="295">
        <v>-0.0600000000000001</v>
      </c>
      <c r="Y425" s="271">
        <v>331</v>
      </c>
      <c r="Z425" s="333">
        <v>318</v>
      </c>
      <c r="AA425" s="333">
        <v>322</v>
      </c>
      <c r="AB425" s="333">
        <v>307</v>
      </c>
      <c r="AC425" s="334">
        <v>0.960725075528701</v>
      </c>
      <c r="AD425" s="268">
        <v>0.953416149068323</v>
      </c>
      <c r="AE425" s="295">
        <v>0.00730892646037795</v>
      </c>
    </row>
    <row r="426" spans="1:31">
      <c r="A426" s="315" t="s">
        <v>721</v>
      </c>
      <c r="B426" s="339" t="s">
        <v>3331</v>
      </c>
      <c r="C426" s="293" t="s">
        <v>778</v>
      </c>
      <c r="D426" s="339" t="s">
        <v>778</v>
      </c>
      <c r="E426" s="266">
        <v>43</v>
      </c>
      <c r="F426" s="266">
        <v>43</v>
      </c>
      <c r="G426" s="264">
        <v>46</v>
      </c>
      <c r="H426" s="264">
        <v>44</v>
      </c>
      <c r="I426" s="264">
        <v>34</v>
      </c>
      <c r="J426" s="264">
        <v>24</v>
      </c>
      <c r="K426" s="294">
        <v>0.9</v>
      </c>
      <c r="L426" s="267">
        <v>1</v>
      </c>
      <c r="M426" s="267">
        <v>0.956521739130435</v>
      </c>
      <c r="N426" s="267">
        <v>0.705882352941177</v>
      </c>
      <c r="O426" s="332">
        <v>43</v>
      </c>
      <c r="P426" s="266">
        <v>43</v>
      </c>
      <c r="Q426" s="266">
        <v>43</v>
      </c>
      <c r="R426" s="264">
        <v>44</v>
      </c>
      <c r="S426" s="264">
        <v>24</v>
      </c>
      <c r="T426" s="267">
        <v>1</v>
      </c>
      <c r="U426" s="267">
        <v>1</v>
      </c>
      <c r="V426" s="268">
        <v>0.956521739130435</v>
      </c>
      <c r="W426" s="268">
        <v>0.705882352941177</v>
      </c>
      <c r="X426" s="295">
        <v>0.0434782608695652</v>
      </c>
      <c r="Y426" s="271">
        <v>282</v>
      </c>
      <c r="Z426" s="333">
        <v>261</v>
      </c>
      <c r="AA426" s="333">
        <v>294</v>
      </c>
      <c r="AB426" s="333">
        <v>272</v>
      </c>
      <c r="AC426" s="334">
        <v>0.925531914893617</v>
      </c>
      <c r="AD426" s="268">
        <v>0.925170068027211</v>
      </c>
      <c r="AE426" s="295">
        <v>0.000361846866406057</v>
      </c>
    </row>
    <row r="427" spans="1:31">
      <c r="A427" s="315" t="s">
        <v>721</v>
      </c>
      <c r="B427" s="339" t="s">
        <v>3331</v>
      </c>
      <c r="C427" s="293" t="s">
        <v>779</v>
      </c>
      <c r="D427" s="339" t="s">
        <v>779</v>
      </c>
      <c r="E427" s="266">
        <v>48</v>
      </c>
      <c r="F427" s="266">
        <v>48</v>
      </c>
      <c r="G427" s="264">
        <v>47</v>
      </c>
      <c r="H427" s="264">
        <v>47</v>
      </c>
      <c r="I427" s="264">
        <v>41</v>
      </c>
      <c r="J427" s="264">
        <v>41</v>
      </c>
      <c r="K427" s="294">
        <v>0.9</v>
      </c>
      <c r="L427" s="267">
        <v>1</v>
      </c>
      <c r="M427" s="267">
        <v>1</v>
      </c>
      <c r="N427" s="267">
        <v>1</v>
      </c>
      <c r="O427" s="332">
        <v>48</v>
      </c>
      <c r="P427" s="266">
        <v>48</v>
      </c>
      <c r="Q427" s="266">
        <v>48</v>
      </c>
      <c r="R427" s="264">
        <v>47</v>
      </c>
      <c r="S427" s="264">
        <v>41</v>
      </c>
      <c r="T427" s="267">
        <v>1</v>
      </c>
      <c r="U427" s="267">
        <v>1</v>
      </c>
      <c r="V427" s="268">
        <v>1</v>
      </c>
      <c r="W427" s="268">
        <v>1</v>
      </c>
      <c r="X427" s="295">
        <v>0</v>
      </c>
      <c r="Y427" s="271">
        <v>305</v>
      </c>
      <c r="Z427" s="333">
        <v>304</v>
      </c>
      <c r="AA427" s="333">
        <v>303</v>
      </c>
      <c r="AB427" s="333">
        <v>297</v>
      </c>
      <c r="AC427" s="334">
        <v>0.99672131147541</v>
      </c>
      <c r="AD427" s="268">
        <v>0.98019801980198</v>
      </c>
      <c r="AE427" s="295">
        <v>0.0165232916734297</v>
      </c>
    </row>
    <row r="428" spans="1:31">
      <c r="A428" s="315" t="s">
        <v>721</v>
      </c>
      <c r="B428" s="339" t="s">
        <v>3331</v>
      </c>
      <c r="C428" s="293" t="s">
        <v>780</v>
      </c>
      <c r="D428" s="339" t="s">
        <v>780</v>
      </c>
      <c r="E428" s="266">
        <v>45</v>
      </c>
      <c r="F428" s="266">
        <v>44</v>
      </c>
      <c r="G428" s="264">
        <v>44</v>
      </c>
      <c r="H428" s="264">
        <v>43</v>
      </c>
      <c r="I428" s="264">
        <v>34</v>
      </c>
      <c r="J428" s="264">
        <v>34</v>
      </c>
      <c r="K428" s="294">
        <v>0.9</v>
      </c>
      <c r="L428" s="267">
        <v>0.977777777777778</v>
      </c>
      <c r="M428" s="267">
        <v>0.977272727272727</v>
      </c>
      <c r="N428" s="267">
        <v>1</v>
      </c>
      <c r="O428" s="332">
        <v>45</v>
      </c>
      <c r="P428" s="266">
        <v>44</v>
      </c>
      <c r="Q428" s="266">
        <v>44</v>
      </c>
      <c r="R428" s="264">
        <v>43</v>
      </c>
      <c r="S428" s="264">
        <v>34</v>
      </c>
      <c r="T428" s="267">
        <v>0.977777777777778</v>
      </c>
      <c r="U428" s="267">
        <v>0.977777777777778</v>
      </c>
      <c r="V428" s="268">
        <v>0.977272727272727</v>
      </c>
      <c r="W428" s="268">
        <v>1</v>
      </c>
      <c r="X428" s="295">
        <v>0.000505050505050453</v>
      </c>
      <c r="Y428" s="271">
        <v>274</v>
      </c>
      <c r="Z428" s="333">
        <v>268</v>
      </c>
      <c r="AA428" s="333">
        <v>264</v>
      </c>
      <c r="AB428" s="333">
        <v>262</v>
      </c>
      <c r="AC428" s="334">
        <v>0.978102189781022</v>
      </c>
      <c r="AD428" s="268">
        <v>0.992424242424242</v>
      </c>
      <c r="AE428" s="295">
        <v>-0.0143220526432205</v>
      </c>
    </row>
    <row r="429" spans="1:31">
      <c r="A429" s="315" t="s">
        <v>721</v>
      </c>
      <c r="B429" s="339" t="s">
        <v>3331</v>
      </c>
      <c r="C429" s="293" t="s">
        <v>781</v>
      </c>
      <c r="D429" s="339" t="s">
        <v>781</v>
      </c>
      <c r="E429" s="266">
        <v>33</v>
      </c>
      <c r="F429" s="266">
        <v>33</v>
      </c>
      <c r="G429" s="264">
        <v>33</v>
      </c>
      <c r="H429" s="264">
        <v>31</v>
      </c>
      <c r="I429" s="264">
        <v>25</v>
      </c>
      <c r="J429" s="264">
        <v>24</v>
      </c>
      <c r="K429" s="294">
        <v>0.9</v>
      </c>
      <c r="L429" s="267">
        <v>1</v>
      </c>
      <c r="M429" s="267">
        <v>0.939393939393939</v>
      </c>
      <c r="N429" s="267">
        <v>0.96</v>
      </c>
      <c r="O429" s="332">
        <v>33</v>
      </c>
      <c r="P429" s="266">
        <v>32</v>
      </c>
      <c r="Q429" s="266">
        <v>32</v>
      </c>
      <c r="R429" s="264">
        <v>30</v>
      </c>
      <c r="S429" s="264">
        <v>23</v>
      </c>
      <c r="T429" s="267">
        <v>0.96969696969697</v>
      </c>
      <c r="U429" s="267">
        <v>0.96969696969697</v>
      </c>
      <c r="V429" s="268">
        <v>0.909090909090909</v>
      </c>
      <c r="W429" s="268">
        <v>0.92</v>
      </c>
      <c r="X429" s="295">
        <v>0.0606060606060607</v>
      </c>
      <c r="Y429" s="271">
        <v>207</v>
      </c>
      <c r="Z429" s="333">
        <v>193</v>
      </c>
      <c r="AA429" s="333">
        <v>201</v>
      </c>
      <c r="AB429" s="333">
        <v>187</v>
      </c>
      <c r="AC429" s="334">
        <v>0.932367149758454</v>
      </c>
      <c r="AD429" s="268">
        <v>0.930348258706468</v>
      </c>
      <c r="AE429" s="295">
        <v>0.00201889105198649</v>
      </c>
    </row>
    <row r="430" spans="1:31">
      <c r="A430" s="315" t="s">
        <v>721</v>
      </c>
      <c r="B430" s="339" t="s">
        <v>3331</v>
      </c>
      <c r="C430" s="293" t="s">
        <v>782</v>
      </c>
      <c r="D430" s="339" t="s">
        <v>782</v>
      </c>
      <c r="E430" s="266">
        <v>45</v>
      </c>
      <c r="F430" s="266">
        <v>45</v>
      </c>
      <c r="G430" s="264">
        <v>48</v>
      </c>
      <c r="H430" s="264">
        <v>47</v>
      </c>
      <c r="I430" s="264">
        <v>40</v>
      </c>
      <c r="J430" s="264">
        <v>39</v>
      </c>
      <c r="K430" s="294">
        <v>0.9</v>
      </c>
      <c r="L430" s="267">
        <v>1</v>
      </c>
      <c r="M430" s="267">
        <v>0.979166666666667</v>
      </c>
      <c r="N430" s="267">
        <v>0.975</v>
      </c>
      <c r="O430" s="332">
        <v>45</v>
      </c>
      <c r="P430" s="266">
        <v>45</v>
      </c>
      <c r="Q430" s="266">
        <v>45</v>
      </c>
      <c r="R430" s="264">
        <v>47</v>
      </c>
      <c r="S430" s="264">
        <v>38</v>
      </c>
      <c r="T430" s="267">
        <v>1</v>
      </c>
      <c r="U430" s="267">
        <v>1</v>
      </c>
      <c r="V430" s="268">
        <v>0.979166666666667</v>
      </c>
      <c r="W430" s="268">
        <v>0.95</v>
      </c>
      <c r="X430" s="295">
        <v>0.0208333333333334</v>
      </c>
      <c r="Y430" s="271">
        <v>310</v>
      </c>
      <c r="Z430" s="333">
        <v>300</v>
      </c>
      <c r="AA430" s="333">
        <v>318</v>
      </c>
      <c r="AB430" s="333">
        <v>307</v>
      </c>
      <c r="AC430" s="334">
        <v>0.967741935483871</v>
      </c>
      <c r="AD430" s="268">
        <v>0.965408805031447</v>
      </c>
      <c r="AE430" s="295">
        <v>0.00233313045242445</v>
      </c>
    </row>
    <row r="431" spans="1:31">
      <c r="A431" s="315" t="s">
        <v>721</v>
      </c>
      <c r="B431" s="339" t="s">
        <v>3331</v>
      </c>
      <c r="C431" s="293" t="s">
        <v>783</v>
      </c>
      <c r="D431" s="339" t="s">
        <v>783</v>
      </c>
      <c r="E431" s="266">
        <v>24</v>
      </c>
      <c r="F431" s="266">
        <v>23</v>
      </c>
      <c r="G431" s="264">
        <v>24</v>
      </c>
      <c r="H431" s="264">
        <v>24</v>
      </c>
      <c r="I431" s="264">
        <v>19</v>
      </c>
      <c r="J431" s="264">
        <v>19</v>
      </c>
      <c r="K431" s="294">
        <v>0.9</v>
      </c>
      <c r="L431" s="267">
        <v>0.958333333333333</v>
      </c>
      <c r="M431" s="267">
        <v>1</v>
      </c>
      <c r="N431" s="267">
        <v>1</v>
      </c>
      <c r="O431" s="332">
        <v>24</v>
      </c>
      <c r="P431" s="266">
        <v>22</v>
      </c>
      <c r="Q431" s="266">
        <v>22</v>
      </c>
      <c r="R431" s="264">
        <v>24</v>
      </c>
      <c r="S431" s="264">
        <v>19</v>
      </c>
      <c r="T431" s="267">
        <v>0.916666666666667</v>
      </c>
      <c r="U431" s="267">
        <v>0.916666666666667</v>
      </c>
      <c r="V431" s="268">
        <v>1</v>
      </c>
      <c r="W431" s="268">
        <v>1</v>
      </c>
      <c r="X431" s="295">
        <v>-0.0833333333333334</v>
      </c>
      <c r="Y431" s="271">
        <v>155</v>
      </c>
      <c r="Z431" s="333">
        <v>152</v>
      </c>
      <c r="AA431" s="333">
        <v>155</v>
      </c>
      <c r="AB431" s="333">
        <v>151</v>
      </c>
      <c r="AC431" s="334">
        <v>0.980645161290323</v>
      </c>
      <c r="AD431" s="268">
        <v>0.974193548387097</v>
      </c>
      <c r="AE431" s="295">
        <v>0.00645161290322571</v>
      </c>
    </row>
    <row r="432" spans="1:31">
      <c r="A432" s="315" t="s">
        <v>721</v>
      </c>
      <c r="B432" s="339" t="s">
        <v>3331</v>
      </c>
      <c r="C432" s="293" t="s">
        <v>784</v>
      </c>
      <c r="D432" s="339" t="s">
        <v>784</v>
      </c>
      <c r="E432" s="266">
        <v>38</v>
      </c>
      <c r="F432" s="266">
        <v>38</v>
      </c>
      <c r="G432" s="264">
        <v>42</v>
      </c>
      <c r="H432" s="264">
        <v>41</v>
      </c>
      <c r="I432" s="264">
        <v>34</v>
      </c>
      <c r="J432" s="264">
        <v>28</v>
      </c>
      <c r="K432" s="294">
        <v>0.9</v>
      </c>
      <c r="L432" s="267">
        <v>1</v>
      </c>
      <c r="M432" s="267">
        <v>0.976190476190476</v>
      </c>
      <c r="N432" s="267">
        <v>0.823529411764706</v>
      </c>
      <c r="O432" s="332">
        <v>38</v>
      </c>
      <c r="P432" s="266">
        <v>38</v>
      </c>
      <c r="Q432" s="266">
        <v>38</v>
      </c>
      <c r="R432" s="264">
        <v>40</v>
      </c>
      <c r="S432" s="264">
        <v>28</v>
      </c>
      <c r="T432" s="267">
        <v>1</v>
      </c>
      <c r="U432" s="267">
        <v>1</v>
      </c>
      <c r="V432" s="268">
        <v>0.952380952380952</v>
      </c>
      <c r="W432" s="268">
        <v>0.823529411764706</v>
      </c>
      <c r="X432" s="295">
        <v>0.0476190476190477</v>
      </c>
      <c r="Y432" s="271">
        <v>261</v>
      </c>
      <c r="Z432" s="333">
        <v>247</v>
      </c>
      <c r="AA432" s="333">
        <v>260</v>
      </c>
      <c r="AB432" s="333">
        <v>240</v>
      </c>
      <c r="AC432" s="334">
        <v>0.946360153256705</v>
      </c>
      <c r="AD432" s="268">
        <v>0.923076923076923</v>
      </c>
      <c r="AE432" s="295">
        <v>0.0232832301797818</v>
      </c>
    </row>
    <row r="433" spans="1:31">
      <c r="A433" s="315" t="s">
        <v>721</v>
      </c>
      <c r="B433" s="339" t="s">
        <v>3331</v>
      </c>
      <c r="C433" s="293" t="s">
        <v>785</v>
      </c>
      <c r="D433" s="339" t="s">
        <v>785</v>
      </c>
      <c r="E433" s="266">
        <v>26</v>
      </c>
      <c r="F433" s="266">
        <v>26</v>
      </c>
      <c r="G433" s="264">
        <v>26</v>
      </c>
      <c r="H433" s="264">
        <v>26</v>
      </c>
      <c r="I433" s="264">
        <v>19</v>
      </c>
      <c r="J433" s="264">
        <v>19</v>
      </c>
      <c r="K433" s="294">
        <v>0.9</v>
      </c>
      <c r="L433" s="267">
        <v>1</v>
      </c>
      <c r="M433" s="267">
        <v>1</v>
      </c>
      <c r="N433" s="267">
        <v>1</v>
      </c>
      <c r="O433" s="332">
        <v>26</v>
      </c>
      <c r="P433" s="266">
        <v>26</v>
      </c>
      <c r="Q433" s="266">
        <v>26</v>
      </c>
      <c r="R433" s="264">
        <v>25</v>
      </c>
      <c r="S433" s="264">
        <v>19</v>
      </c>
      <c r="T433" s="267">
        <v>1</v>
      </c>
      <c r="U433" s="267">
        <v>1</v>
      </c>
      <c r="V433" s="268">
        <v>0.961538461538462</v>
      </c>
      <c r="W433" s="268">
        <v>1</v>
      </c>
      <c r="X433" s="295">
        <v>0.0384615384615384</v>
      </c>
      <c r="Y433" s="271">
        <v>170</v>
      </c>
      <c r="Z433" s="333">
        <v>168</v>
      </c>
      <c r="AA433" s="333">
        <v>171</v>
      </c>
      <c r="AB433" s="333">
        <v>166</v>
      </c>
      <c r="AC433" s="334">
        <v>0.988235294117647</v>
      </c>
      <c r="AD433" s="268">
        <v>0.970760233918129</v>
      </c>
      <c r="AE433" s="295">
        <v>0.0174750601995185</v>
      </c>
    </row>
    <row r="434" spans="1:31">
      <c r="A434" s="315" t="s">
        <v>721</v>
      </c>
      <c r="B434" s="339" t="s">
        <v>3331</v>
      </c>
      <c r="C434" s="293" t="s">
        <v>786</v>
      </c>
      <c r="D434" s="339" t="s">
        <v>786</v>
      </c>
      <c r="E434" s="266">
        <v>31</v>
      </c>
      <c r="F434" s="266">
        <v>30</v>
      </c>
      <c r="G434" s="264">
        <v>27</v>
      </c>
      <c r="H434" s="264">
        <v>27</v>
      </c>
      <c r="I434" s="264">
        <v>18</v>
      </c>
      <c r="J434" s="264">
        <v>18</v>
      </c>
      <c r="K434" s="294">
        <v>0.9</v>
      </c>
      <c r="L434" s="267">
        <v>0.967741935483871</v>
      </c>
      <c r="M434" s="267">
        <v>1</v>
      </c>
      <c r="N434" s="267">
        <v>1</v>
      </c>
      <c r="O434" s="332">
        <v>31</v>
      </c>
      <c r="P434" s="266">
        <v>30</v>
      </c>
      <c r="Q434" s="266">
        <v>30</v>
      </c>
      <c r="R434" s="264">
        <v>27</v>
      </c>
      <c r="S434" s="264">
        <v>17</v>
      </c>
      <c r="T434" s="267">
        <v>0.967741935483871</v>
      </c>
      <c r="U434" s="267">
        <v>0.967741935483871</v>
      </c>
      <c r="V434" s="268">
        <v>1</v>
      </c>
      <c r="W434" s="268">
        <v>0.944444444444444</v>
      </c>
      <c r="X434" s="295">
        <v>-0.032258064516129</v>
      </c>
      <c r="Y434" s="271">
        <v>182</v>
      </c>
      <c r="Z434" s="333">
        <v>177</v>
      </c>
      <c r="AA434" s="333">
        <v>196</v>
      </c>
      <c r="AB434" s="333">
        <v>191</v>
      </c>
      <c r="AC434" s="334">
        <v>0.972527472527473</v>
      </c>
      <c r="AD434" s="268">
        <v>0.974489795918367</v>
      </c>
      <c r="AE434" s="295">
        <v>-0.00196232339089486</v>
      </c>
    </row>
    <row r="435" spans="1:31">
      <c r="A435" s="315" t="s">
        <v>721</v>
      </c>
      <c r="B435" s="339" t="s">
        <v>3331</v>
      </c>
      <c r="C435" s="293" t="s">
        <v>787</v>
      </c>
      <c r="D435" s="339" t="s">
        <v>787</v>
      </c>
      <c r="E435" s="266">
        <v>37</v>
      </c>
      <c r="F435" s="266">
        <v>37</v>
      </c>
      <c r="G435" s="264">
        <v>41</v>
      </c>
      <c r="H435" s="264">
        <v>41</v>
      </c>
      <c r="I435" s="264">
        <v>41</v>
      </c>
      <c r="J435" s="264">
        <v>41</v>
      </c>
      <c r="K435" s="294">
        <v>0.9</v>
      </c>
      <c r="L435" s="267">
        <v>1</v>
      </c>
      <c r="M435" s="267">
        <v>1</v>
      </c>
      <c r="N435" s="267">
        <v>1</v>
      </c>
      <c r="O435" s="332">
        <v>37</v>
      </c>
      <c r="P435" s="266">
        <v>37</v>
      </c>
      <c r="Q435" s="266">
        <v>37</v>
      </c>
      <c r="R435" s="264">
        <v>41</v>
      </c>
      <c r="S435" s="264">
        <v>39</v>
      </c>
      <c r="T435" s="267">
        <v>1</v>
      </c>
      <c r="U435" s="267">
        <v>1</v>
      </c>
      <c r="V435" s="268">
        <v>1</v>
      </c>
      <c r="W435" s="268">
        <v>0.951219512195122</v>
      </c>
      <c r="X435" s="295">
        <v>0</v>
      </c>
      <c r="Y435" s="271">
        <v>273</v>
      </c>
      <c r="Z435" s="333">
        <v>267</v>
      </c>
      <c r="AA435" s="333">
        <v>265</v>
      </c>
      <c r="AB435" s="333">
        <v>254</v>
      </c>
      <c r="AC435" s="334">
        <v>0.978021978021978</v>
      </c>
      <c r="AD435" s="268">
        <v>0.958490566037736</v>
      </c>
      <c r="AE435" s="295">
        <v>0.0195314119842421</v>
      </c>
    </row>
    <row r="436" spans="1:31">
      <c r="A436" s="315" t="s">
        <v>721</v>
      </c>
      <c r="B436" s="339" t="s">
        <v>3331</v>
      </c>
      <c r="C436" s="293" t="s">
        <v>788</v>
      </c>
      <c r="D436" s="339" t="s">
        <v>788</v>
      </c>
      <c r="E436" s="266">
        <v>43</v>
      </c>
      <c r="F436" s="266">
        <v>43</v>
      </c>
      <c r="G436" s="264">
        <v>45</v>
      </c>
      <c r="H436" s="264">
        <v>44</v>
      </c>
      <c r="I436" s="264">
        <v>36</v>
      </c>
      <c r="J436" s="264">
        <v>36</v>
      </c>
      <c r="K436" s="294">
        <v>0.9</v>
      </c>
      <c r="L436" s="267">
        <v>1</v>
      </c>
      <c r="M436" s="267">
        <v>0.977777777777778</v>
      </c>
      <c r="N436" s="267">
        <v>1</v>
      </c>
      <c r="O436" s="332">
        <v>43</v>
      </c>
      <c r="P436" s="266">
        <v>42</v>
      </c>
      <c r="Q436" s="266">
        <v>42</v>
      </c>
      <c r="R436" s="264">
        <v>44</v>
      </c>
      <c r="S436" s="264">
        <v>36</v>
      </c>
      <c r="T436" s="267">
        <v>0.976744186046512</v>
      </c>
      <c r="U436" s="267">
        <v>0.976744186046512</v>
      </c>
      <c r="V436" s="268">
        <v>0.977777777777778</v>
      </c>
      <c r="W436" s="268">
        <v>1</v>
      </c>
      <c r="X436" s="295">
        <v>-0.00103359173126616</v>
      </c>
      <c r="Y436" s="271">
        <v>287</v>
      </c>
      <c r="Z436" s="333">
        <v>284</v>
      </c>
      <c r="AA436" s="333">
        <v>304</v>
      </c>
      <c r="AB436" s="333">
        <v>289</v>
      </c>
      <c r="AC436" s="334">
        <v>0.989547038327526</v>
      </c>
      <c r="AD436" s="268">
        <v>0.950657894736842</v>
      </c>
      <c r="AE436" s="295">
        <v>0.038889143590684</v>
      </c>
    </row>
    <row r="437" spans="1:31">
      <c r="A437" s="315" t="s">
        <v>721</v>
      </c>
      <c r="B437" s="339" t="s">
        <v>3331</v>
      </c>
      <c r="C437" s="293" t="s">
        <v>789</v>
      </c>
      <c r="D437" s="339" t="s">
        <v>789</v>
      </c>
      <c r="E437" s="266">
        <v>45</v>
      </c>
      <c r="F437" s="266">
        <v>43</v>
      </c>
      <c r="G437" s="264">
        <v>47</v>
      </c>
      <c r="H437" s="264">
        <v>45</v>
      </c>
      <c r="I437" s="264">
        <v>39</v>
      </c>
      <c r="J437" s="264">
        <v>38</v>
      </c>
      <c r="K437" s="294">
        <v>0.9</v>
      </c>
      <c r="L437" s="267">
        <v>0.955555555555556</v>
      </c>
      <c r="M437" s="267">
        <v>0.957446808510638</v>
      </c>
      <c r="N437" s="267">
        <v>0.974358974358974</v>
      </c>
      <c r="O437" s="332">
        <v>45</v>
      </c>
      <c r="P437" s="266">
        <v>43</v>
      </c>
      <c r="Q437" s="266">
        <v>43</v>
      </c>
      <c r="R437" s="264">
        <v>45</v>
      </c>
      <c r="S437" s="264">
        <v>38</v>
      </c>
      <c r="T437" s="267">
        <v>0.955555555555556</v>
      </c>
      <c r="U437" s="267">
        <v>0.955555555555556</v>
      </c>
      <c r="V437" s="268">
        <v>0.957446808510638</v>
      </c>
      <c r="W437" s="268">
        <v>0.974358974358974</v>
      </c>
      <c r="X437" s="295">
        <v>-0.00189125295508275</v>
      </c>
      <c r="Y437" s="271">
        <v>301</v>
      </c>
      <c r="Z437" s="333">
        <v>286</v>
      </c>
      <c r="AA437" s="333">
        <v>291</v>
      </c>
      <c r="AB437" s="333">
        <v>288</v>
      </c>
      <c r="AC437" s="334">
        <v>0.950166112956811</v>
      </c>
      <c r="AD437" s="268">
        <v>0.989690721649485</v>
      </c>
      <c r="AE437" s="295">
        <v>-0.0395246086926739</v>
      </c>
    </row>
    <row r="438" spans="1:31">
      <c r="A438" s="315" t="s">
        <v>721</v>
      </c>
      <c r="B438" s="339" t="s">
        <v>3331</v>
      </c>
      <c r="C438" s="293" t="s">
        <v>790</v>
      </c>
      <c r="D438" s="339" t="s">
        <v>790</v>
      </c>
      <c r="E438" s="266">
        <v>30</v>
      </c>
      <c r="F438" s="266">
        <v>29</v>
      </c>
      <c r="G438" s="264">
        <v>31</v>
      </c>
      <c r="H438" s="264">
        <v>30</v>
      </c>
      <c r="I438" s="264">
        <v>24</v>
      </c>
      <c r="J438" s="264">
        <v>23</v>
      </c>
      <c r="K438" s="294">
        <v>0.9</v>
      </c>
      <c r="L438" s="267">
        <v>0.966666666666667</v>
      </c>
      <c r="M438" s="267">
        <v>0.967741935483871</v>
      </c>
      <c r="N438" s="267">
        <v>0.958333333333333</v>
      </c>
      <c r="O438" s="332">
        <v>30</v>
      </c>
      <c r="P438" s="266">
        <v>29</v>
      </c>
      <c r="Q438" s="266">
        <v>29</v>
      </c>
      <c r="R438" s="264">
        <v>30</v>
      </c>
      <c r="S438" s="264">
        <v>22</v>
      </c>
      <c r="T438" s="267">
        <v>0.966666666666667</v>
      </c>
      <c r="U438" s="267">
        <v>0.966666666666667</v>
      </c>
      <c r="V438" s="268">
        <v>0.967741935483871</v>
      </c>
      <c r="W438" s="268">
        <v>0.916666666666667</v>
      </c>
      <c r="X438" s="295">
        <v>-0.00107526881720432</v>
      </c>
      <c r="Y438" s="271">
        <v>191</v>
      </c>
      <c r="Z438" s="333">
        <v>184</v>
      </c>
      <c r="AA438" s="333">
        <v>189</v>
      </c>
      <c r="AB438" s="333">
        <v>182</v>
      </c>
      <c r="AC438" s="334">
        <v>0.963350785340314</v>
      </c>
      <c r="AD438" s="268">
        <v>0.962962962962963</v>
      </c>
      <c r="AE438" s="295">
        <v>0.000387822377351243</v>
      </c>
    </row>
    <row r="439" spans="1:31">
      <c r="A439" s="315" t="s">
        <v>721</v>
      </c>
      <c r="B439" s="339" t="s">
        <v>3331</v>
      </c>
      <c r="C439" s="293" t="s">
        <v>791</v>
      </c>
      <c r="D439" s="339" t="s">
        <v>791</v>
      </c>
      <c r="E439" s="266">
        <v>19</v>
      </c>
      <c r="F439" s="266">
        <v>19</v>
      </c>
      <c r="G439" s="264">
        <v>18</v>
      </c>
      <c r="H439" s="264">
        <v>18</v>
      </c>
      <c r="I439" s="264">
        <v>15</v>
      </c>
      <c r="J439" s="264">
        <v>15</v>
      </c>
      <c r="K439" s="294">
        <v>0.9</v>
      </c>
      <c r="L439" s="267">
        <v>1</v>
      </c>
      <c r="M439" s="267">
        <v>1</v>
      </c>
      <c r="N439" s="267">
        <v>1</v>
      </c>
      <c r="O439" s="332">
        <v>19</v>
      </c>
      <c r="P439" s="266">
        <v>19</v>
      </c>
      <c r="Q439" s="266">
        <v>19</v>
      </c>
      <c r="R439" s="264">
        <v>18</v>
      </c>
      <c r="S439" s="264">
        <v>15</v>
      </c>
      <c r="T439" s="267">
        <v>1</v>
      </c>
      <c r="U439" s="267">
        <v>1</v>
      </c>
      <c r="V439" s="268">
        <v>1</v>
      </c>
      <c r="W439" s="268">
        <v>1</v>
      </c>
      <c r="X439" s="295">
        <v>0</v>
      </c>
      <c r="Y439" s="271">
        <v>122</v>
      </c>
      <c r="Z439" s="333">
        <v>122</v>
      </c>
      <c r="AA439" s="333">
        <v>123</v>
      </c>
      <c r="AB439" s="333">
        <v>121</v>
      </c>
      <c r="AC439" s="334">
        <v>1</v>
      </c>
      <c r="AD439" s="268">
        <v>0.983739837398374</v>
      </c>
      <c r="AE439" s="295">
        <v>0.016260162601626</v>
      </c>
    </row>
    <row r="440" spans="1:31">
      <c r="A440" s="315" t="s">
        <v>721</v>
      </c>
      <c r="B440" s="339" t="s">
        <v>3331</v>
      </c>
      <c r="C440" s="293" t="s">
        <v>792</v>
      </c>
      <c r="D440" s="339" t="s">
        <v>792</v>
      </c>
      <c r="E440" s="266">
        <v>29</v>
      </c>
      <c r="F440" s="266">
        <v>29</v>
      </c>
      <c r="G440" s="264">
        <v>29</v>
      </c>
      <c r="H440" s="264">
        <v>29</v>
      </c>
      <c r="I440" s="264">
        <v>20</v>
      </c>
      <c r="J440" s="264">
        <v>20</v>
      </c>
      <c r="K440" s="294">
        <v>0.9</v>
      </c>
      <c r="L440" s="267">
        <v>1</v>
      </c>
      <c r="M440" s="267">
        <v>1</v>
      </c>
      <c r="N440" s="267">
        <v>1</v>
      </c>
      <c r="O440" s="332">
        <v>29</v>
      </c>
      <c r="P440" s="266">
        <v>29</v>
      </c>
      <c r="Q440" s="266">
        <v>29</v>
      </c>
      <c r="R440" s="264">
        <v>29</v>
      </c>
      <c r="S440" s="264">
        <v>20</v>
      </c>
      <c r="T440" s="267">
        <v>1</v>
      </c>
      <c r="U440" s="267">
        <v>1</v>
      </c>
      <c r="V440" s="268">
        <v>1</v>
      </c>
      <c r="W440" s="268">
        <v>1</v>
      </c>
      <c r="X440" s="295">
        <v>0</v>
      </c>
      <c r="Y440" s="271">
        <v>185</v>
      </c>
      <c r="Z440" s="333">
        <v>185</v>
      </c>
      <c r="AA440" s="333">
        <v>186</v>
      </c>
      <c r="AB440" s="333">
        <v>186</v>
      </c>
      <c r="AC440" s="334">
        <v>1</v>
      </c>
      <c r="AD440" s="268">
        <v>1</v>
      </c>
      <c r="AE440" s="295">
        <v>0</v>
      </c>
    </row>
    <row r="441" spans="1:31">
      <c r="A441" s="315" t="s">
        <v>721</v>
      </c>
      <c r="B441" s="339" t="s">
        <v>3331</v>
      </c>
      <c r="C441" s="293" t="s">
        <v>793</v>
      </c>
      <c r="D441" s="339" t="s">
        <v>793</v>
      </c>
      <c r="E441" s="266">
        <v>59</v>
      </c>
      <c r="F441" s="266">
        <v>56</v>
      </c>
      <c r="G441" s="264">
        <v>58</v>
      </c>
      <c r="H441" s="264">
        <v>57</v>
      </c>
      <c r="I441" s="264">
        <v>52</v>
      </c>
      <c r="J441" s="264">
        <v>51</v>
      </c>
      <c r="K441" s="294">
        <v>0.9</v>
      </c>
      <c r="L441" s="267">
        <v>0.949152542372881</v>
      </c>
      <c r="M441" s="267">
        <v>0.982758620689655</v>
      </c>
      <c r="N441" s="267">
        <v>0.980769230769231</v>
      </c>
      <c r="O441" s="332">
        <v>59</v>
      </c>
      <c r="P441" s="266">
        <v>55</v>
      </c>
      <c r="Q441" s="266">
        <v>55</v>
      </c>
      <c r="R441" s="264">
        <v>54</v>
      </c>
      <c r="S441" s="264">
        <v>46</v>
      </c>
      <c r="T441" s="267">
        <v>0.932203389830508</v>
      </c>
      <c r="U441" s="267">
        <v>0.932203389830508</v>
      </c>
      <c r="V441" s="268">
        <v>0.931034482758621</v>
      </c>
      <c r="W441" s="268">
        <v>0.884615384615385</v>
      </c>
      <c r="X441" s="295">
        <v>0.00116890707188777</v>
      </c>
      <c r="Y441" s="271">
        <v>385</v>
      </c>
      <c r="Z441" s="333">
        <v>359</v>
      </c>
      <c r="AA441" s="333">
        <v>373</v>
      </c>
      <c r="AB441" s="333">
        <v>351</v>
      </c>
      <c r="AC441" s="334">
        <v>0.932467532467532</v>
      </c>
      <c r="AD441" s="268">
        <v>0.941018766756032</v>
      </c>
      <c r="AE441" s="295">
        <v>-0.00855123428849969</v>
      </c>
    </row>
    <row r="442" spans="1:31">
      <c r="A442" s="315" t="s">
        <v>721</v>
      </c>
      <c r="B442" s="339" t="s">
        <v>3332</v>
      </c>
      <c r="C442" s="293" t="s">
        <v>794</v>
      </c>
      <c r="D442" s="339" t="s">
        <v>794</v>
      </c>
      <c r="E442" s="266">
        <v>28</v>
      </c>
      <c r="F442" s="266">
        <v>27</v>
      </c>
      <c r="G442" s="264">
        <v>34</v>
      </c>
      <c r="H442" s="264">
        <v>34</v>
      </c>
      <c r="I442" s="264">
        <v>30</v>
      </c>
      <c r="J442" s="264">
        <v>30</v>
      </c>
      <c r="K442" s="294">
        <v>0.9</v>
      </c>
      <c r="L442" s="267">
        <v>0.964285714285714</v>
      </c>
      <c r="M442" s="267">
        <v>1</v>
      </c>
      <c r="N442" s="267">
        <v>1</v>
      </c>
      <c r="O442" s="332">
        <v>28</v>
      </c>
      <c r="P442" s="266">
        <v>27</v>
      </c>
      <c r="Q442" s="266">
        <v>27</v>
      </c>
      <c r="R442" s="264">
        <v>34</v>
      </c>
      <c r="S442" s="264">
        <v>30</v>
      </c>
      <c r="T442" s="267">
        <v>0.964285714285714</v>
      </c>
      <c r="U442" s="267">
        <v>0.964285714285714</v>
      </c>
      <c r="V442" s="268">
        <v>1</v>
      </c>
      <c r="W442" s="268">
        <v>1</v>
      </c>
      <c r="X442" s="295">
        <v>-0.0357142857142857</v>
      </c>
      <c r="Y442" s="271">
        <v>217</v>
      </c>
      <c r="Z442" s="333">
        <v>215</v>
      </c>
      <c r="AA442" s="333">
        <v>210</v>
      </c>
      <c r="AB442" s="333">
        <v>209</v>
      </c>
      <c r="AC442" s="334">
        <v>0.990783410138249</v>
      </c>
      <c r="AD442" s="268">
        <v>0.995238095238095</v>
      </c>
      <c r="AE442" s="295">
        <v>-0.00445468509984637</v>
      </c>
    </row>
    <row r="443" spans="1:31">
      <c r="A443" s="315" t="s">
        <v>721</v>
      </c>
      <c r="B443" s="339" t="s">
        <v>3332</v>
      </c>
      <c r="C443" s="293" t="s">
        <v>795</v>
      </c>
      <c r="D443" s="339" t="s">
        <v>796</v>
      </c>
      <c r="E443" s="266">
        <v>58</v>
      </c>
      <c r="F443" s="266">
        <v>58</v>
      </c>
      <c r="G443" s="264">
        <v>60</v>
      </c>
      <c r="H443" s="264">
        <v>60</v>
      </c>
      <c r="I443" s="264">
        <v>57</v>
      </c>
      <c r="J443" s="264">
        <v>57</v>
      </c>
      <c r="K443" s="294">
        <v>0.9</v>
      </c>
      <c r="L443" s="267">
        <v>1</v>
      </c>
      <c r="M443" s="267">
        <v>1</v>
      </c>
      <c r="N443" s="267">
        <v>1</v>
      </c>
      <c r="O443" s="332">
        <v>58</v>
      </c>
      <c r="P443" s="266">
        <v>58</v>
      </c>
      <c r="Q443" s="266">
        <v>58</v>
      </c>
      <c r="R443" s="264">
        <v>58</v>
      </c>
      <c r="S443" s="264">
        <v>57</v>
      </c>
      <c r="T443" s="267">
        <v>1</v>
      </c>
      <c r="U443" s="267">
        <v>1</v>
      </c>
      <c r="V443" s="268">
        <v>0.966666666666667</v>
      </c>
      <c r="W443" s="268">
        <v>1</v>
      </c>
      <c r="X443" s="295">
        <v>0.0333333333333333</v>
      </c>
      <c r="Y443" s="271">
        <v>370</v>
      </c>
      <c r="Z443" s="333">
        <v>364</v>
      </c>
      <c r="AA443" s="333">
        <v>362</v>
      </c>
      <c r="AB443" s="333">
        <v>346</v>
      </c>
      <c r="AC443" s="334">
        <v>0.983783783783784</v>
      </c>
      <c r="AD443" s="268">
        <v>0.955801104972376</v>
      </c>
      <c r="AE443" s="295">
        <v>0.0279826788114081</v>
      </c>
    </row>
    <row r="444" spans="1:31">
      <c r="A444" s="315" t="s">
        <v>721</v>
      </c>
      <c r="B444" s="339" t="s">
        <v>3332</v>
      </c>
      <c r="C444" s="293" t="s">
        <v>797</v>
      </c>
      <c r="D444" s="339" t="s">
        <v>798</v>
      </c>
      <c r="E444" s="266">
        <v>61</v>
      </c>
      <c r="F444" s="266">
        <v>61</v>
      </c>
      <c r="G444" s="264">
        <v>62</v>
      </c>
      <c r="H444" s="264">
        <v>61</v>
      </c>
      <c r="I444" s="264">
        <v>56</v>
      </c>
      <c r="J444" s="264">
        <v>56</v>
      </c>
      <c r="K444" s="294">
        <v>0.9</v>
      </c>
      <c r="L444" s="267">
        <v>1</v>
      </c>
      <c r="M444" s="267">
        <v>0.983870967741935</v>
      </c>
      <c r="N444" s="267">
        <v>1</v>
      </c>
      <c r="O444" s="332">
        <v>61</v>
      </c>
      <c r="P444" s="266">
        <v>61</v>
      </c>
      <c r="Q444" s="266">
        <v>61</v>
      </c>
      <c r="R444" s="264">
        <v>60</v>
      </c>
      <c r="S444" s="264">
        <v>55</v>
      </c>
      <c r="T444" s="267">
        <v>1</v>
      </c>
      <c r="U444" s="267">
        <v>1</v>
      </c>
      <c r="V444" s="268">
        <v>0.967741935483871</v>
      </c>
      <c r="W444" s="268">
        <v>0.982142857142857</v>
      </c>
      <c r="X444" s="295">
        <v>0.032258064516129</v>
      </c>
      <c r="Y444" s="271">
        <v>393</v>
      </c>
      <c r="Z444" s="333">
        <v>383</v>
      </c>
      <c r="AA444" s="333">
        <v>389</v>
      </c>
      <c r="AB444" s="333">
        <v>375</v>
      </c>
      <c r="AC444" s="334">
        <v>0.974554707379135</v>
      </c>
      <c r="AD444" s="268">
        <v>0.96401028277635</v>
      </c>
      <c r="AE444" s="295">
        <v>0.0105444246027853</v>
      </c>
    </row>
    <row r="445" spans="1:31">
      <c r="A445" s="315" t="s">
        <v>721</v>
      </c>
      <c r="B445" s="339" t="s">
        <v>3332</v>
      </c>
      <c r="C445" s="293" t="s">
        <v>799</v>
      </c>
      <c r="D445" s="339" t="s">
        <v>800</v>
      </c>
      <c r="E445" s="266">
        <v>54</v>
      </c>
      <c r="F445" s="266">
        <v>51</v>
      </c>
      <c r="G445" s="264">
        <v>53</v>
      </c>
      <c r="H445" s="264">
        <v>52</v>
      </c>
      <c r="I445" s="264">
        <v>50</v>
      </c>
      <c r="J445" s="264">
        <v>50</v>
      </c>
      <c r="K445" s="294">
        <v>0.9</v>
      </c>
      <c r="L445" s="267">
        <v>0.944444444444444</v>
      </c>
      <c r="M445" s="267">
        <v>0.981132075471698</v>
      </c>
      <c r="N445" s="267">
        <v>1</v>
      </c>
      <c r="O445" s="332">
        <v>54</v>
      </c>
      <c r="P445" s="266">
        <v>51</v>
      </c>
      <c r="Q445" s="266">
        <v>51</v>
      </c>
      <c r="R445" s="264">
        <v>51</v>
      </c>
      <c r="S445" s="264">
        <v>50</v>
      </c>
      <c r="T445" s="267">
        <v>0.944444444444444</v>
      </c>
      <c r="U445" s="267">
        <v>0.944444444444444</v>
      </c>
      <c r="V445" s="268">
        <v>0.962264150943396</v>
      </c>
      <c r="W445" s="268">
        <v>1</v>
      </c>
      <c r="X445" s="295">
        <v>-0.0178197064989518</v>
      </c>
      <c r="Y445" s="271">
        <v>346</v>
      </c>
      <c r="Z445" s="333">
        <v>332</v>
      </c>
      <c r="AA445" s="333">
        <v>354</v>
      </c>
      <c r="AB445" s="333">
        <v>340</v>
      </c>
      <c r="AC445" s="334">
        <v>0.959537572254335</v>
      </c>
      <c r="AD445" s="268">
        <v>0.96045197740113</v>
      </c>
      <c r="AE445" s="295">
        <v>-0.00091440514679475</v>
      </c>
    </row>
    <row r="446" spans="1:31">
      <c r="A446" s="315" t="s">
        <v>721</v>
      </c>
      <c r="B446" s="339" t="s">
        <v>3332</v>
      </c>
      <c r="C446" s="293" t="s">
        <v>801</v>
      </c>
      <c r="D446" s="339" t="s">
        <v>802</v>
      </c>
      <c r="E446" s="266">
        <v>59</v>
      </c>
      <c r="F446" s="266">
        <v>57</v>
      </c>
      <c r="G446" s="264">
        <v>60</v>
      </c>
      <c r="H446" s="264">
        <v>59</v>
      </c>
      <c r="I446" s="264">
        <v>55</v>
      </c>
      <c r="J446" s="264">
        <v>54</v>
      </c>
      <c r="K446" s="294">
        <v>0.9</v>
      </c>
      <c r="L446" s="267">
        <v>0.966101694915254</v>
      </c>
      <c r="M446" s="267">
        <v>0.983333333333333</v>
      </c>
      <c r="N446" s="267">
        <v>0.981818181818182</v>
      </c>
      <c r="O446" s="332">
        <v>59</v>
      </c>
      <c r="P446" s="266">
        <v>57</v>
      </c>
      <c r="Q446" s="266">
        <v>57</v>
      </c>
      <c r="R446" s="264">
        <v>59</v>
      </c>
      <c r="S446" s="264">
        <v>51</v>
      </c>
      <c r="T446" s="267">
        <v>0.966101694915254</v>
      </c>
      <c r="U446" s="267">
        <v>0.966101694915254</v>
      </c>
      <c r="V446" s="268">
        <v>0.983333333333333</v>
      </c>
      <c r="W446" s="268">
        <v>0.927272727272727</v>
      </c>
      <c r="X446" s="295">
        <v>-0.0172316384180791</v>
      </c>
      <c r="Y446" s="271">
        <v>387</v>
      </c>
      <c r="Z446" s="333">
        <v>377</v>
      </c>
      <c r="AA446" s="333">
        <v>393</v>
      </c>
      <c r="AB446" s="333">
        <v>387</v>
      </c>
      <c r="AC446" s="334">
        <v>0.974160206718346</v>
      </c>
      <c r="AD446" s="268">
        <v>0.984732824427481</v>
      </c>
      <c r="AE446" s="295">
        <v>-0.0105726177091346</v>
      </c>
    </row>
    <row r="447" spans="1:31">
      <c r="A447" s="315" t="s">
        <v>721</v>
      </c>
      <c r="B447" s="339" t="s">
        <v>3332</v>
      </c>
      <c r="C447" s="293" t="s">
        <v>803</v>
      </c>
      <c r="D447" s="339" t="s">
        <v>804</v>
      </c>
      <c r="E447" s="266">
        <v>50</v>
      </c>
      <c r="F447" s="266">
        <v>50</v>
      </c>
      <c r="G447" s="264">
        <v>52</v>
      </c>
      <c r="H447" s="264">
        <v>52</v>
      </c>
      <c r="I447" s="264">
        <v>50</v>
      </c>
      <c r="J447" s="264">
        <v>50</v>
      </c>
      <c r="K447" s="294">
        <v>0.9</v>
      </c>
      <c r="L447" s="267">
        <v>1</v>
      </c>
      <c r="M447" s="267">
        <v>1</v>
      </c>
      <c r="N447" s="267">
        <v>1</v>
      </c>
      <c r="O447" s="332">
        <v>50</v>
      </c>
      <c r="P447" s="266">
        <v>49</v>
      </c>
      <c r="Q447" s="266">
        <v>49</v>
      </c>
      <c r="R447" s="264">
        <v>50</v>
      </c>
      <c r="S447" s="264">
        <v>50</v>
      </c>
      <c r="T447" s="267">
        <v>0.98</v>
      </c>
      <c r="U447" s="267">
        <v>0.98</v>
      </c>
      <c r="V447" s="268">
        <v>0.961538461538462</v>
      </c>
      <c r="W447" s="268">
        <v>1</v>
      </c>
      <c r="X447" s="295">
        <v>0.0184615384615384</v>
      </c>
      <c r="Y447" s="271">
        <v>343</v>
      </c>
      <c r="Z447" s="333">
        <v>339</v>
      </c>
      <c r="AA447" s="333">
        <v>341</v>
      </c>
      <c r="AB447" s="333">
        <v>312</v>
      </c>
      <c r="AC447" s="334">
        <v>0.988338192419825</v>
      </c>
      <c r="AD447" s="268">
        <v>0.914956011730205</v>
      </c>
      <c r="AE447" s="295">
        <v>0.0733821806896199</v>
      </c>
    </row>
    <row r="448" spans="1:31">
      <c r="A448" s="315" t="s">
        <v>721</v>
      </c>
      <c r="B448" s="339" t="s">
        <v>3332</v>
      </c>
      <c r="C448" s="293" t="s">
        <v>805</v>
      </c>
      <c r="D448" s="339" t="s">
        <v>806</v>
      </c>
      <c r="E448" s="266">
        <v>50</v>
      </c>
      <c r="F448" s="266">
        <v>50</v>
      </c>
      <c r="G448" s="264">
        <v>51</v>
      </c>
      <c r="H448" s="264">
        <v>50</v>
      </c>
      <c r="I448" s="264">
        <v>47</v>
      </c>
      <c r="J448" s="264">
        <v>47</v>
      </c>
      <c r="K448" s="294">
        <v>0.9</v>
      </c>
      <c r="L448" s="267">
        <v>1</v>
      </c>
      <c r="M448" s="267">
        <v>0.980392156862745</v>
      </c>
      <c r="N448" s="267">
        <v>1</v>
      </c>
      <c r="O448" s="332">
        <v>50</v>
      </c>
      <c r="P448" s="266">
        <v>50</v>
      </c>
      <c r="Q448" s="266">
        <v>50</v>
      </c>
      <c r="R448" s="264">
        <v>50</v>
      </c>
      <c r="S448" s="264">
        <v>47</v>
      </c>
      <c r="T448" s="267">
        <v>1</v>
      </c>
      <c r="U448" s="267">
        <v>1</v>
      </c>
      <c r="V448" s="268">
        <v>0.980392156862745</v>
      </c>
      <c r="W448" s="268">
        <v>1</v>
      </c>
      <c r="X448" s="295">
        <v>0.0196078431372549</v>
      </c>
      <c r="Y448" s="271">
        <v>323</v>
      </c>
      <c r="Z448" s="333">
        <v>320</v>
      </c>
      <c r="AA448" s="333">
        <v>333</v>
      </c>
      <c r="AB448" s="333">
        <v>326</v>
      </c>
      <c r="AC448" s="334">
        <v>0.990712074303406</v>
      </c>
      <c r="AD448" s="268">
        <v>0.978978978978979</v>
      </c>
      <c r="AE448" s="295">
        <v>0.0117330953244266</v>
      </c>
    </row>
    <row r="449" spans="1:31">
      <c r="A449" s="315" t="s">
        <v>721</v>
      </c>
      <c r="B449" s="339" t="s">
        <v>3332</v>
      </c>
      <c r="C449" s="293" t="s">
        <v>807</v>
      </c>
      <c r="D449" s="339" t="s">
        <v>808</v>
      </c>
      <c r="E449" s="266">
        <v>38</v>
      </c>
      <c r="F449" s="266">
        <v>37</v>
      </c>
      <c r="G449" s="264">
        <v>39</v>
      </c>
      <c r="H449" s="264">
        <v>39</v>
      </c>
      <c r="I449" s="264">
        <v>38</v>
      </c>
      <c r="J449" s="264">
        <v>38</v>
      </c>
      <c r="K449" s="294">
        <v>0.9</v>
      </c>
      <c r="L449" s="267">
        <v>0.973684210526316</v>
      </c>
      <c r="M449" s="267">
        <v>1</v>
      </c>
      <c r="N449" s="267">
        <v>1</v>
      </c>
      <c r="O449" s="332">
        <v>38</v>
      </c>
      <c r="P449" s="266">
        <v>37</v>
      </c>
      <c r="Q449" s="266">
        <v>37</v>
      </c>
      <c r="R449" s="264">
        <v>39</v>
      </c>
      <c r="S449" s="264">
        <v>36</v>
      </c>
      <c r="T449" s="267">
        <v>0.973684210526316</v>
      </c>
      <c r="U449" s="267">
        <v>0.973684210526316</v>
      </c>
      <c r="V449" s="268">
        <v>1</v>
      </c>
      <c r="W449" s="268">
        <v>0.947368421052632</v>
      </c>
      <c r="X449" s="295">
        <v>-0.0263157894736842</v>
      </c>
      <c r="Y449" s="271">
        <v>251</v>
      </c>
      <c r="Z449" s="333">
        <v>244</v>
      </c>
      <c r="AA449" s="333">
        <v>251</v>
      </c>
      <c r="AB449" s="333">
        <v>247</v>
      </c>
      <c r="AC449" s="334">
        <v>0.972111553784861</v>
      </c>
      <c r="AD449" s="268">
        <v>0.98406374501992</v>
      </c>
      <c r="AE449" s="295">
        <v>-0.0119521912350598</v>
      </c>
    </row>
    <row r="450" spans="1:31">
      <c r="A450" s="315" t="s">
        <v>721</v>
      </c>
      <c r="B450" s="339" t="s">
        <v>3332</v>
      </c>
      <c r="C450" s="293" t="s">
        <v>809</v>
      </c>
      <c r="D450" s="339" t="s">
        <v>810</v>
      </c>
      <c r="E450" s="266">
        <v>53</v>
      </c>
      <c r="F450" s="266">
        <v>52</v>
      </c>
      <c r="G450" s="264">
        <v>54</v>
      </c>
      <c r="H450" s="264">
        <v>53</v>
      </c>
      <c r="I450" s="264">
        <v>52</v>
      </c>
      <c r="J450" s="264">
        <v>51</v>
      </c>
      <c r="K450" s="294">
        <v>0.9</v>
      </c>
      <c r="L450" s="267">
        <v>0.981132075471698</v>
      </c>
      <c r="M450" s="267">
        <v>0.981481481481482</v>
      </c>
      <c r="N450" s="267">
        <v>0.980769230769231</v>
      </c>
      <c r="O450" s="332">
        <v>53</v>
      </c>
      <c r="P450" s="266">
        <v>52</v>
      </c>
      <c r="Q450" s="266">
        <v>52</v>
      </c>
      <c r="R450" s="264">
        <v>53</v>
      </c>
      <c r="S450" s="264">
        <v>51</v>
      </c>
      <c r="T450" s="267">
        <v>0.981132075471698</v>
      </c>
      <c r="U450" s="267">
        <v>0.981132075471698</v>
      </c>
      <c r="V450" s="268">
        <v>0.981481481481482</v>
      </c>
      <c r="W450" s="268">
        <v>0.980769230769231</v>
      </c>
      <c r="X450" s="295">
        <v>-0.000349406009783393</v>
      </c>
      <c r="Y450" s="271">
        <v>336</v>
      </c>
      <c r="Z450" s="333">
        <v>322</v>
      </c>
      <c r="AA450" s="333">
        <v>316</v>
      </c>
      <c r="AB450" s="333">
        <v>294</v>
      </c>
      <c r="AC450" s="334">
        <v>0.958333333333333</v>
      </c>
      <c r="AD450" s="268">
        <v>0.930379746835443</v>
      </c>
      <c r="AE450" s="295">
        <v>0.0279535864978904</v>
      </c>
    </row>
    <row r="451" spans="1:31">
      <c r="A451" s="315" t="s">
        <v>721</v>
      </c>
      <c r="B451" s="339" t="s">
        <v>3332</v>
      </c>
      <c r="C451" s="293" t="s">
        <v>811</v>
      </c>
      <c r="D451" s="339" t="s">
        <v>812</v>
      </c>
      <c r="E451" s="266">
        <v>100</v>
      </c>
      <c r="F451" s="266">
        <v>95</v>
      </c>
      <c r="G451" s="264">
        <v>108</v>
      </c>
      <c r="H451" s="264">
        <v>103</v>
      </c>
      <c r="I451" s="264">
        <v>105</v>
      </c>
      <c r="J451" s="264">
        <v>104</v>
      </c>
      <c r="K451" s="294">
        <v>0.9</v>
      </c>
      <c r="L451" s="267">
        <v>0.95</v>
      </c>
      <c r="M451" s="267">
        <v>0.953703703703704</v>
      </c>
      <c r="N451" s="267">
        <v>0.990476190476191</v>
      </c>
      <c r="O451" s="332">
        <v>100</v>
      </c>
      <c r="P451" s="266">
        <v>94</v>
      </c>
      <c r="Q451" s="266">
        <v>94</v>
      </c>
      <c r="R451" s="264">
        <v>101</v>
      </c>
      <c r="S451" s="264">
        <v>103</v>
      </c>
      <c r="T451" s="267">
        <v>0.94</v>
      </c>
      <c r="U451" s="267">
        <v>0.94</v>
      </c>
      <c r="V451" s="268">
        <v>0.935185185185185</v>
      </c>
      <c r="W451" s="268">
        <v>0.980952380952381</v>
      </c>
      <c r="X451" s="295">
        <v>0.00481481481481472</v>
      </c>
      <c r="Y451" s="271">
        <v>687</v>
      </c>
      <c r="Z451" s="333">
        <v>669</v>
      </c>
      <c r="AA451" s="333">
        <v>675</v>
      </c>
      <c r="AB451" s="333">
        <v>666</v>
      </c>
      <c r="AC451" s="334">
        <v>0.973799126637555</v>
      </c>
      <c r="AD451" s="268">
        <v>0.986666666666667</v>
      </c>
      <c r="AE451" s="295">
        <v>-0.0128675400291121</v>
      </c>
    </row>
    <row r="452" spans="1:31">
      <c r="A452" s="315" t="s">
        <v>721</v>
      </c>
      <c r="B452" s="339" t="s">
        <v>3332</v>
      </c>
      <c r="C452" s="293" t="s">
        <v>813</v>
      </c>
      <c r="D452" s="339" t="s">
        <v>814</v>
      </c>
      <c r="E452" s="266">
        <v>76</v>
      </c>
      <c r="F452" s="266">
        <v>76</v>
      </c>
      <c r="G452" s="264">
        <v>78</v>
      </c>
      <c r="H452" s="264">
        <v>78</v>
      </c>
      <c r="I452" s="264">
        <v>75</v>
      </c>
      <c r="J452" s="264">
        <v>75</v>
      </c>
      <c r="K452" s="294">
        <v>0.9</v>
      </c>
      <c r="L452" s="267">
        <v>1</v>
      </c>
      <c r="M452" s="267">
        <v>1</v>
      </c>
      <c r="N452" s="267">
        <v>1</v>
      </c>
      <c r="O452" s="332">
        <v>76</v>
      </c>
      <c r="P452" s="266">
        <v>76</v>
      </c>
      <c r="Q452" s="266">
        <v>76</v>
      </c>
      <c r="R452" s="264">
        <v>78</v>
      </c>
      <c r="S452" s="264">
        <v>75</v>
      </c>
      <c r="T452" s="267">
        <v>1</v>
      </c>
      <c r="U452" s="267">
        <v>1</v>
      </c>
      <c r="V452" s="268">
        <v>1</v>
      </c>
      <c r="W452" s="268">
        <v>1</v>
      </c>
      <c r="X452" s="295">
        <v>0</v>
      </c>
      <c r="Y452" s="271">
        <v>510</v>
      </c>
      <c r="Z452" s="333">
        <v>510</v>
      </c>
      <c r="AA452" s="333">
        <v>502</v>
      </c>
      <c r="AB452" s="333">
        <v>500</v>
      </c>
      <c r="AC452" s="334">
        <v>1</v>
      </c>
      <c r="AD452" s="268">
        <v>0.99601593625498</v>
      </c>
      <c r="AE452" s="295">
        <v>0.00398406374501992</v>
      </c>
    </row>
    <row r="453" spans="1:31">
      <c r="A453" s="315" t="s">
        <v>721</v>
      </c>
      <c r="B453" s="339" t="s">
        <v>3332</v>
      </c>
      <c r="C453" s="293" t="s">
        <v>815</v>
      </c>
      <c r="D453" s="339" t="s">
        <v>816</v>
      </c>
      <c r="E453" s="266">
        <v>59</v>
      </c>
      <c r="F453" s="266">
        <v>59</v>
      </c>
      <c r="G453" s="264">
        <v>61</v>
      </c>
      <c r="H453" s="264">
        <v>61</v>
      </c>
      <c r="I453" s="264">
        <v>56</v>
      </c>
      <c r="J453" s="264">
        <v>56</v>
      </c>
      <c r="K453" s="294">
        <v>0.9</v>
      </c>
      <c r="L453" s="267">
        <v>1</v>
      </c>
      <c r="M453" s="267">
        <v>1</v>
      </c>
      <c r="N453" s="267">
        <v>1</v>
      </c>
      <c r="O453" s="332">
        <v>59</v>
      </c>
      <c r="P453" s="266">
        <v>59</v>
      </c>
      <c r="Q453" s="266">
        <v>59</v>
      </c>
      <c r="R453" s="264">
        <v>61</v>
      </c>
      <c r="S453" s="264">
        <v>56</v>
      </c>
      <c r="T453" s="267">
        <v>1</v>
      </c>
      <c r="U453" s="267">
        <v>1</v>
      </c>
      <c r="V453" s="268">
        <v>1</v>
      </c>
      <c r="W453" s="268">
        <v>1</v>
      </c>
      <c r="X453" s="295">
        <v>0</v>
      </c>
      <c r="Y453" s="271">
        <v>391</v>
      </c>
      <c r="Z453" s="333">
        <v>387</v>
      </c>
      <c r="AA453" s="333">
        <v>387</v>
      </c>
      <c r="AB453" s="333">
        <v>385</v>
      </c>
      <c r="AC453" s="334">
        <v>0.989769820971867</v>
      </c>
      <c r="AD453" s="268">
        <v>0.994832041343669</v>
      </c>
      <c r="AE453" s="295">
        <v>-0.00506222037180215</v>
      </c>
    </row>
    <row r="454" spans="1:31">
      <c r="A454" s="315" t="s">
        <v>721</v>
      </c>
      <c r="B454" s="339" t="s">
        <v>3332</v>
      </c>
      <c r="C454" s="293" t="s">
        <v>817</v>
      </c>
      <c r="D454" s="339" t="s">
        <v>818</v>
      </c>
      <c r="E454" s="266">
        <v>55</v>
      </c>
      <c r="F454" s="266">
        <v>55</v>
      </c>
      <c r="G454" s="264">
        <v>56</v>
      </c>
      <c r="H454" s="264">
        <v>53</v>
      </c>
      <c r="I454" s="264">
        <v>53</v>
      </c>
      <c r="J454" s="264">
        <v>50</v>
      </c>
      <c r="K454" s="294">
        <v>0.9</v>
      </c>
      <c r="L454" s="267">
        <v>1</v>
      </c>
      <c r="M454" s="267">
        <v>0.946428571428571</v>
      </c>
      <c r="N454" s="267">
        <v>0.943396226415094</v>
      </c>
      <c r="O454" s="332">
        <v>55</v>
      </c>
      <c r="P454" s="266">
        <v>55</v>
      </c>
      <c r="Q454" s="266">
        <v>55</v>
      </c>
      <c r="R454" s="264">
        <v>53</v>
      </c>
      <c r="S454" s="264">
        <v>47</v>
      </c>
      <c r="T454" s="267">
        <v>1</v>
      </c>
      <c r="U454" s="267">
        <v>1</v>
      </c>
      <c r="V454" s="268">
        <v>0.946428571428571</v>
      </c>
      <c r="W454" s="268">
        <v>0.886792452830189</v>
      </c>
      <c r="X454" s="295">
        <v>0.0535714285714286</v>
      </c>
      <c r="Y454" s="271">
        <v>354</v>
      </c>
      <c r="Z454" s="333">
        <v>343</v>
      </c>
      <c r="AA454" s="333">
        <v>344</v>
      </c>
      <c r="AB454" s="333">
        <v>331</v>
      </c>
      <c r="AC454" s="334">
        <v>0.968926553672316</v>
      </c>
      <c r="AD454" s="268">
        <v>0.962209302325581</v>
      </c>
      <c r="AE454" s="295">
        <v>0.00671725134673495</v>
      </c>
    </row>
    <row r="455" spans="1:31">
      <c r="A455" s="315" t="s">
        <v>721</v>
      </c>
      <c r="B455" s="339" t="s">
        <v>3332</v>
      </c>
      <c r="C455" s="293" t="s">
        <v>819</v>
      </c>
      <c r="D455" s="339" t="s">
        <v>819</v>
      </c>
      <c r="E455" s="266">
        <v>43</v>
      </c>
      <c r="F455" s="266">
        <v>43</v>
      </c>
      <c r="G455" s="264">
        <v>46</v>
      </c>
      <c r="H455" s="264">
        <v>46</v>
      </c>
      <c r="I455" s="264">
        <v>41</v>
      </c>
      <c r="J455" s="264">
        <v>41</v>
      </c>
      <c r="K455" s="294">
        <v>0.9</v>
      </c>
      <c r="L455" s="267">
        <v>1</v>
      </c>
      <c r="M455" s="267">
        <v>1</v>
      </c>
      <c r="N455" s="267">
        <v>1</v>
      </c>
      <c r="O455" s="332">
        <v>43</v>
      </c>
      <c r="P455" s="266">
        <v>43</v>
      </c>
      <c r="Q455" s="266">
        <v>43</v>
      </c>
      <c r="R455" s="264">
        <v>46</v>
      </c>
      <c r="S455" s="264">
        <v>41</v>
      </c>
      <c r="T455" s="267">
        <v>1</v>
      </c>
      <c r="U455" s="267">
        <v>1</v>
      </c>
      <c r="V455" s="268">
        <v>1</v>
      </c>
      <c r="W455" s="268">
        <v>1</v>
      </c>
      <c r="X455" s="295">
        <v>0</v>
      </c>
      <c r="Y455" s="271">
        <v>280</v>
      </c>
      <c r="Z455" s="333">
        <v>278</v>
      </c>
      <c r="AA455" s="333">
        <v>278</v>
      </c>
      <c r="AB455" s="333">
        <v>277</v>
      </c>
      <c r="AC455" s="334">
        <v>0.992857142857143</v>
      </c>
      <c r="AD455" s="268">
        <v>0.996402877697842</v>
      </c>
      <c r="AE455" s="295">
        <v>-0.00354573484069887</v>
      </c>
    </row>
    <row r="456" spans="1:31">
      <c r="A456" s="315" t="s">
        <v>721</v>
      </c>
      <c r="B456" s="339" t="s">
        <v>3332</v>
      </c>
      <c r="C456" s="293" t="s">
        <v>820</v>
      </c>
      <c r="D456" s="339" t="s">
        <v>821</v>
      </c>
      <c r="E456" s="266">
        <v>43</v>
      </c>
      <c r="F456" s="266">
        <v>43</v>
      </c>
      <c r="G456" s="264">
        <v>44</v>
      </c>
      <c r="H456" s="264">
        <v>44</v>
      </c>
      <c r="I456" s="264">
        <v>36</v>
      </c>
      <c r="J456" s="264">
        <v>36</v>
      </c>
      <c r="K456" s="294">
        <v>0.9</v>
      </c>
      <c r="L456" s="267">
        <v>1</v>
      </c>
      <c r="M456" s="267">
        <v>1</v>
      </c>
      <c r="N456" s="267">
        <v>1</v>
      </c>
      <c r="O456" s="332">
        <v>43</v>
      </c>
      <c r="P456" s="266">
        <v>43</v>
      </c>
      <c r="Q456" s="266">
        <v>43</v>
      </c>
      <c r="R456" s="264">
        <v>44</v>
      </c>
      <c r="S456" s="264">
        <v>36</v>
      </c>
      <c r="T456" s="267">
        <v>1</v>
      </c>
      <c r="U456" s="267">
        <v>1</v>
      </c>
      <c r="V456" s="268">
        <v>1</v>
      </c>
      <c r="W456" s="268">
        <v>1</v>
      </c>
      <c r="X456" s="295">
        <v>0</v>
      </c>
      <c r="Y456" s="271">
        <v>267</v>
      </c>
      <c r="Z456" s="333">
        <v>267</v>
      </c>
      <c r="AA456" s="333">
        <v>264</v>
      </c>
      <c r="AB456" s="333">
        <v>260</v>
      </c>
      <c r="AC456" s="334">
        <v>1</v>
      </c>
      <c r="AD456" s="268">
        <v>0.984848484848485</v>
      </c>
      <c r="AE456" s="295">
        <v>0.0151515151515151</v>
      </c>
    </row>
    <row r="457" spans="1:31">
      <c r="A457" s="315" t="s">
        <v>721</v>
      </c>
      <c r="B457" s="339" t="s">
        <v>3332</v>
      </c>
      <c r="C457" s="293" t="s">
        <v>822</v>
      </c>
      <c r="D457" s="339" t="s">
        <v>823</v>
      </c>
      <c r="E457" s="266">
        <v>32</v>
      </c>
      <c r="F457" s="266">
        <v>32</v>
      </c>
      <c r="G457" s="264">
        <v>33</v>
      </c>
      <c r="H457" s="264">
        <v>33</v>
      </c>
      <c r="I457" s="264">
        <v>30</v>
      </c>
      <c r="J457" s="264">
        <v>30</v>
      </c>
      <c r="K457" s="294">
        <v>0.9</v>
      </c>
      <c r="L457" s="267">
        <v>1</v>
      </c>
      <c r="M457" s="267">
        <v>1</v>
      </c>
      <c r="N457" s="267">
        <v>1</v>
      </c>
      <c r="O457" s="332">
        <v>32</v>
      </c>
      <c r="P457" s="266">
        <v>31</v>
      </c>
      <c r="Q457" s="266">
        <v>31</v>
      </c>
      <c r="R457" s="264">
        <v>32</v>
      </c>
      <c r="S457" s="264">
        <v>28</v>
      </c>
      <c r="T457" s="267">
        <v>0.96875</v>
      </c>
      <c r="U457" s="267">
        <v>0.96875</v>
      </c>
      <c r="V457" s="268">
        <v>0.96969696969697</v>
      </c>
      <c r="W457" s="268">
        <v>0.933333333333333</v>
      </c>
      <c r="X457" s="295">
        <v>-0.000946969696969724</v>
      </c>
      <c r="Y457" s="271">
        <v>219</v>
      </c>
      <c r="Z457" s="333">
        <v>207</v>
      </c>
      <c r="AA457" s="333">
        <v>209</v>
      </c>
      <c r="AB457" s="333">
        <v>200</v>
      </c>
      <c r="AC457" s="334">
        <v>0.945205479452055</v>
      </c>
      <c r="AD457" s="268">
        <v>0.956937799043062</v>
      </c>
      <c r="AE457" s="295">
        <v>-0.0117323195910074</v>
      </c>
    </row>
    <row r="458" spans="1:31">
      <c r="A458" s="315" t="s">
        <v>721</v>
      </c>
      <c r="B458" s="339" t="s">
        <v>3332</v>
      </c>
      <c r="C458" s="293" t="s">
        <v>824</v>
      </c>
      <c r="D458" s="339" t="s">
        <v>824</v>
      </c>
      <c r="E458" s="266">
        <v>43</v>
      </c>
      <c r="F458" s="266">
        <v>43</v>
      </c>
      <c r="G458" s="264">
        <v>44</v>
      </c>
      <c r="H458" s="264">
        <v>43</v>
      </c>
      <c r="I458" s="264">
        <v>40</v>
      </c>
      <c r="J458" s="264">
        <v>40</v>
      </c>
      <c r="K458" s="294">
        <v>0.9</v>
      </c>
      <c r="L458" s="267">
        <v>1</v>
      </c>
      <c r="M458" s="267">
        <v>0.977272727272727</v>
      </c>
      <c r="N458" s="267">
        <v>1</v>
      </c>
      <c r="O458" s="332">
        <v>43</v>
      </c>
      <c r="P458" s="266">
        <v>42</v>
      </c>
      <c r="Q458" s="266">
        <v>42</v>
      </c>
      <c r="R458" s="264">
        <v>43</v>
      </c>
      <c r="S458" s="264">
        <v>40</v>
      </c>
      <c r="T458" s="267">
        <v>0.976744186046512</v>
      </c>
      <c r="U458" s="267">
        <v>0.976744186046512</v>
      </c>
      <c r="V458" s="268">
        <v>0.977272727272727</v>
      </c>
      <c r="W458" s="268">
        <v>1</v>
      </c>
      <c r="X458" s="295">
        <v>-0.000528541226215706</v>
      </c>
      <c r="Y458" s="271">
        <v>279</v>
      </c>
      <c r="Z458" s="333">
        <v>274</v>
      </c>
      <c r="AA458" s="333">
        <v>286</v>
      </c>
      <c r="AB458" s="333">
        <v>276</v>
      </c>
      <c r="AC458" s="334">
        <v>0.982078853046595</v>
      </c>
      <c r="AD458" s="268">
        <v>0.965034965034965</v>
      </c>
      <c r="AE458" s="295">
        <v>0.01704388801163</v>
      </c>
    </row>
    <row r="459" spans="1:31">
      <c r="A459" s="315" t="s">
        <v>721</v>
      </c>
      <c r="B459" s="339" t="s">
        <v>3332</v>
      </c>
      <c r="C459" s="293" t="s">
        <v>825</v>
      </c>
      <c r="D459" s="339" t="s">
        <v>826</v>
      </c>
      <c r="E459" s="266">
        <v>35</v>
      </c>
      <c r="F459" s="266">
        <v>35</v>
      </c>
      <c r="G459" s="264">
        <v>34</v>
      </c>
      <c r="H459" s="264">
        <v>34</v>
      </c>
      <c r="I459" s="264">
        <v>33</v>
      </c>
      <c r="J459" s="264">
        <v>32</v>
      </c>
      <c r="K459" s="294">
        <v>0.9</v>
      </c>
      <c r="L459" s="267">
        <v>1</v>
      </c>
      <c r="M459" s="267">
        <v>1</v>
      </c>
      <c r="N459" s="267">
        <v>0.96969696969697</v>
      </c>
      <c r="O459" s="332">
        <v>35</v>
      </c>
      <c r="P459" s="266">
        <v>35</v>
      </c>
      <c r="Q459" s="266">
        <v>35</v>
      </c>
      <c r="R459" s="264">
        <v>34</v>
      </c>
      <c r="S459" s="264">
        <v>32</v>
      </c>
      <c r="T459" s="267">
        <v>1</v>
      </c>
      <c r="U459" s="267">
        <v>1</v>
      </c>
      <c r="V459" s="268">
        <v>1</v>
      </c>
      <c r="W459" s="268">
        <v>0.96969696969697</v>
      </c>
      <c r="X459" s="295">
        <v>0</v>
      </c>
      <c r="Y459" s="271">
        <v>227</v>
      </c>
      <c r="Z459" s="333">
        <v>223</v>
      </c>
      <c r="AA459" s="333">
        <v>238</v>
      </c>
      <c r="AB459" s="333">
        <v>234</v>
      </c>
      <c r="AC459" s="334">
        <v>0.982378854625551</v>
      </c>
      <c r="AD459" s="268">
        <v>0.983193277310924</v>
      </c>
      <c r="AE459" s="295">
        <v>-0.000814422685373684</v>
      </c>
    </row>
    <row r="460" spans="1:31">
      <c r="A460" s="315" t="s">
        <v>721</v>
      </c>
      <c r="B460" s="339" t="s">
        <v>3333</v>
      </c>
      <c r="C460" s="293" t="s">
        <v>827</v>
      </c>
      <c r="D460" s="339" t="s">
        <v>828</v>
      </c>
      <c r="E460" s="266">
        <v>39</v>
      </c>
      <c r="F460" s="266">
        <v>38</v>
      </c>
      <c r="G460" s="264">
        <v>41</v>
      </c>
      <c r="H460" s="264">
        <v>41</v>
      </c>
      <c r="I460" s="264">
        <v>39</v>
      </c>
      <c r="J460" s="264">
        <v>38</v>
      </c>
      <c r="K460" s="294">
        <v>0.9</v>
      </c>
      <c r="L460" s="267">
        <v>0.974358974358974</v>
      </c>
      <c r="M460" s="267">
        <v>1</v>
      </c>
      <c r="N460" s="267">
        <v>0.974358974358974</v>
      </c>
      <c r="O460" s="332">
        <v>39</v>
      </c>
      <c r="P460" s="266">
        <v>36</v>
      </c>
      <c r="Q460" s="266">
        <v>36</v>
      </c>
      <c r="R460" s="264">
        <v>41</v>
      </c>
      <c r="S460" s="264">
        <v>36</v>
      </c>
      <c r="T460" s="267">
        <v>0.923076923076923</v>
      </c>
      <c r="U460" s="267">
        <v>0.923076923076923</v>
      </c>
      <c r="V460" s="268">
        <v>1</v>
      </c>
      <c r="W460" s="268">
        <v>0.923076923076923</v>
      </c>
      <c r="X460" s="295">
        <v>-0.0769230769230769</v>
      </c>
      <c r="Y460" s="271">
        <v>275</v>
      </c>
      <c r="Z460" s="333">
        <v>264</v>
      </c>
      <c r="AA460" s="333">
        <v>272</v>
      </c>
      <c r="AB460" s="333">
        <v>254</v>
      </c>
      <c r="AC460" s="334">
        <v>0.96</v>
      </c>
      <c r="AD460" s="268">
        <v>0.933823529411765</v>
      </c>
      <c r="AE460" s="295">
        <v>0.0261764705882352</v>
      </c>
    </row>
    <row r="461" spans="1:31">
      <c r="A461" s="315" t="s">
        <v>721</v>
      </c>
      <c r="B461" s="339" t="s">
        <v>3333</v>
      </c>
      <c r="C461" s="293" t="s">
        <v>829</v>
      </c>
      <c r="D461" s="339" t="s">
        <v>830</v>
      </c>
      <c r="E461" s="266">
        <v>80</v>
      </c>
      <c r="F461" s="266">
        <v>79</v>
      </c>
      <c r="G461" s="264">
        <v>83</v>
      </c>
      <c r="H461" s="264">
        <v>82</v>
      </c>
      <c r="I461" s="264">
        <v>73</v>
      </c>
      <c r="J461" s="264">
        <v>70</v>
      </c>
      <c r="K461" s="294">
        <v>0.9</v>
      </c>
      <c r="L461" s="267">
        <v>0.9875</v>
      </c>
      <c r="M461" s="267">
        <v>0.987951807228916</v>
      </c>
      <c r="N461" s="267">
        <v>0.958904109589041</v>
      </c>
      <c r="O461" s="332">
        <v>80</v>
      </c>
      <c r="P461" s="266">
        <v>77</v>
      </c>
      <c r="Q461" s="266">
        <v>77</v>
      </c>
      <c r="R461" s="264">
        <v>81</v>
      </c>
      <c r="S461" s="264">
        <v>69</v>
      </c>
      <c r="T461" s="267">
        <v>0.9625</v>
      </c>
      <c r="U461" s="267">
        <v>0.9625</v>
      </c>
      <c r="V461" s="268">
        <v>0.975903614457831</v>
      </c>
      <c r="W461" s="268">
        <v>0.945205479452055</v>
      </c>
      <c r="X461" s="295">
        <v>-0.0134036144578313</v>
      </c>
      <c r="Y461" s="271">
        <v>530</v>
      </c>
      <c r="Z461" s="333">
        <v>517</v>
      </c>
      <c r="AA461" s="333">
        <v>519</v>
      </c>
      <c r="AB461" s="333">
        <v>509</v>
      </c>
      <c r="AC461" s="334">
        <v>0.975471698113208</v>
      </c>
      <c r="AD461" s="268">
        <v>0.980732177263969</v>
      </c>
      <c r="AE461" s="295">
        <v>-0.00526047915076167</v>
      </c>
    </row>
    <row r="462" spans="1:31">
      <c r="A462" s="315" t="s">
        <v>721</v>
      </c>
      <c r="B462" s="339" t="s">
        <v>3333</v>
      </c>
      <c r="C462" s="293" t="s">
        <v>831</v>
      </c>
      <c r="D462" s="339" t="s">
        <v>832</v>
      </c>
      <c r="E462" s="266">
        <v>47</v>
      </c>
      <c r="F462" s="266">
        <v>47</v>
      </c>
      <c r="G462" s="264">
        <v>48</v>
      </c>
      <c r="H462" s="264">
        <v>47</v>
      </c>
      <c r="I462" s="264">
        <v>46</v>
      </c>
      <c r="J462" s="264">
        <v>45</v>
      </c>
      <c r="K462" s="294">
        <v>0.9</v>
      </c>
      <c r="L462" s="267">
        <v>1</v>
      </c>
      <c r="M462" s="267">
        <v>0.979166666666667</v>
      </c>
      <c r="N462" s="267">
        <v>0.978260869565217</v>
      </c>
      <c r="O462" s="332">
        <v>47</v>
      </c>
      <c r="P462" s="266">
        <v>45</v>
      </c>
      <c r="Q462" s="266">
        <v>45</v>
      </c>
      <c r="R462" s="264">
        <v>39</v>
      </c>
      <c r="S462" s="264">
        <v>42</v>
      </c>
      <c r="T462" s="267">
        <v>0.957446808510638</v>
      </c>
      <c r="U462" s="267">
        <v>0.957446808510638</v>
      </c>
      <c r="V462" s="268">
        <v>0.8125</v>
      </c>
      <c r="W462" s="268">
        <v>0.91304347826087</v>
      </c>
      <c r="X462" s="295">
        <v>0.144946808510638</v>
      </c>
      <c r="Y462" s="271">
        <v>324</v>
      </c>
      <c r="Z462" s="333">
        <v>290</v>
      </c>
      <c r="AA462" s="333">
        <v>309</v>
      </c>
      <c r="AB462" s="333">
        <v>291</v>
      </c>
      <c r="AC462" s="334">
        <v>0.895061728395062</v>
      </c>
      <c r="AD462" s="268">
        <v>0.941747572815534</v>
      </c>
      <c r="AE462" s="295">
        <v>-0.0466858444204723</v>
      </c>
    </row>
    <row r="463" spans="1:31">
      <c r="A463" s="315" t="s">
        <v>721</v>
      </c>
      <c r="B463" s="339" t="s">
        <v>3333</v>
      </c>
      <c r="C463" s="293" t="s">
        <v>833</v>
      </c>
      <c r="D463" s="339" t="s">
        <v>834</v>
      </c>
      <c r="E463" s="266">
        <v>25</v>
      </c>
      <c r="F463" s="266">
        <v>24</v>
      </c>
      <c r="G463" s="264">
        <v>26</v>
      </c>
      <c r="H463" s="264">
        <v>26</v>
      </c>
      <c r="I463" s="264">
        <v>28</v>
      </c>
      <c r="J463" s="264">
        <v>26</v>
      </c>
      <c r="K463" s="294">
        <v>0.9</v>
      </c>
      <c r="L463" s="267">
        <v>0.96</v>
      </c>
      <c r="M463" s="267">
        <v>1</v>
      </c>
      <c r="N463" s="267">
        <v>0.928571428571429</v>
      </c>
      <c r="O463" s="332">
        <v>25</v>
      </c>
      <c r="P463" s="266">
        <v>24</v>
      </c>
      <c r="Q463" s="266">
        <v>24</v>
      </c>
      <c r="R463" s="264">
        <v>25</v>
      </c>
      <c r="S463" s="264">
        <v>26</v>
      </c>
      <c r="T463" s="267">
        <v>0.96</v>
      </c>
      <c r="U463" s="267">
        <v>0.96</v>
      </c>
      <c r="V463" s="268">
        <v>0.961538461538462</v>
      </c>
      <c r="W463" s="268">
        <v>0.928571428571429</v>
      </c>
      <c r="X463" s="295">
        <v>-0.0015384615384616</v>
      </c>
      <c r="Y463" s="271">
        <v>175</v>
      </c>
      <c r="Z463" s="333">
        <v>166</v>
      </c>
      <c r="AA463" s="333">
        <v>173</v>
      </c>
      <c r="AB463" s="333">
        <v>167</v>
      </c>
      <c r="AC463" s="334">
        <v>0.948571428571429</v>
      </c>
      <c r="AD463" s="268">
        <v>0.965317919075145</v>
      </c>
      <c r="AE463" s="295">
        <v>-0.0167464905037159</v>
      </c>
    </row>
    <row r="464" spans="1:31">
      <c r="A464" s="315" t="s">
        <v>721</v>
      </c>
      <c r="B464" s="339" t="s">
        <v>3333</v>
      </c>
      <c r="C464" s="293" t="s">
        <v>835</v>
      </c>
      <c r="D464" s="339" t="s">
        <v>836</v>
      </c>
      <c r="E464" s="266">
        <v>44</v>
      </c>
      <c r="F464" s="266">
        <v>40</v>
      </c>
      <c r="G464" s="264">
        <v>41</v>
      </c>
      <c r="H464" s="264">
        <v>39</v>
      </c>
      <c r="I464" s="264">
        <v>44</v>
      </c>
      <c r="J464" s="264">
        <v>42</v>
      </c>
      <c r="K464" s="294">
        <v>0.9</v>
      </c>
      <c r="L464" s="267">
        <v>0.909090909090909</v>
      </c>
      <c r="M464" s="267">
        <v>0.951219512195122</v>
      </c>
      <c r="N464" s="267">
        <v>0.954545454545455</v>
      </c>
      <c r="O464" s="332">
        <v>44</v>
      </c>
      <c r="P464" s="266">
        <v>37</v>
      </c>
      <c r="Q464" s="266">
        <v>37</v>
      </c>
      <c r="R464" s="264">
        <v>36</v>
      </c>
      <c r="S464" s="264">
        <v>41</v>
      </c>
      <c r="T464" s="267">
        <v>0.840909090909091</v>
      </c>
      <c r="U464" s="267">
        <v>0.840909090909091</v>
      </c>
      <c r="V464" s="268">
        <v>0.878048780487805</v>
      </c>
      <c r="W464" s="268">
        <v>0.931818181818182</v>
      </c>
      <c r="X464" s="295">
        <v>-0.0371396895787139</v>
      </c>
      <c r="Y464" s="271">
        <v>298</v>
      </c>
      <c r="Z464" s="333">
        <v>270</v>
      </c>
      <c r="AA464" s="333">
        <v>289</v>
      </c>
      <c r="AB464" s="333">
        <v>248</v>
      </c>
      <c r="AC464" s="334">
        <v>0.906040268456376</v>
      </c>
      <c r="AD464" s="268">
        <v>0.858131487889273</v>
      </c>
      <c r="AE464" s="295">
        <v>0.0479087805671025</v>
      </c>
    </row>
    <row r="465" spans="1:31">
      <c r="A465" s="315" t="s">
        <v>721</v>
      </c>
      <c r="B465" s="339" t="s">
        <v>3333</v>
      </c>
      <c r="C465" s="293" t="s">
        <v>837</v>
      </c>
      <c r="D465" s="339" t="s">
        <v>838</v>
      </c>
      <c r="E465" s="266">
        <v>64</v>
      </c>
      <c r="F465" s="266">
        <v>64</v>
      </c>
      <c r="G465" s="264">
        <v>71</v>
      </c>
      <c r="H465" s="264">
        <v>70</v>
      </c>
      <c r="I465" s="264">
        <v>67</v>
      </c>
      <c r="J465" s="264">
        <v>65</v>
      </c>
      <c r="K465" s="294">
        <v>0.9</v>
      </c>
      <c r="L465" s="267">
        <v>1</v>
      </c>
      <c r="M465" s="267">
        <v>0.985915492957746</v>
      </c>
      <c r="N465" s="267">
        <v>0.970149253731343</v>
      </c>
      <c r="O465" s="332">
        <v>64</v>
      </c>
      <c r="P465" s="266">
        <v>64</v>
      </c>
      <c r="Q465" s="266">
        <v>64</v>
      </c>
      <c r="R465" s="264">
        <v>70</v>
      </c>
      <c r="S465" s="264">
        <v>65</v>
      </c>
      <c r="T465" s="267">
        <v>1</v>
      </c>
      <c r="U465" s="267">
        <v>1</v>
      </c>
      <c r="V465" s="268">
        <v>0.985915492957746</v>
      </c>
      <c r="W465" s="268">
        <v>0.970149253731343</v>
      </c>
      <c r="X465" s="295">
        <v>0.0140845070422535</v>
      </c>
      <c r="Y465" s="271">
        <v>455</v>
      </c>
      <c r="Z465" s="333">
        <v>444</v>
      </c>
      <c r="AA465" s="333">
        <v>455</v>
      </c>
      <c r="AB465" s="333">
        <v>445</v>
      </c>
      <c r="AC465" s="334">
        <v>0.975824175824176</v>
      </c>
      <c r="AD465" s="268">
        <v>0.978021978021978</v>
      </c>
      <c r="AE465" s="295">
        <v>-0.00219780219780219</v>
      </c>
    </row>
    <row r="466" spans="1:31">
      <c r="A466" s="315" t="s">
        <v>721</v>
      </c>
      <c r="B466" s="339" t="s">
        <v>3333</v>
      </c>
      <c r="C466" s="293" t="s">
        <v>839</v>
      </c>
      <c r="D466" s="339" t="s">
        <v>840</v>
      </c>
      <c r="E466" s="266">
        <v>52</v>
      </c>
      <c r="F466" s="266">
        <v>51</v>
      </c>
      <c r="G466" s="264">
        <v>51</v>
      </c>
      <c r="H466" s="264">
        <v>50</v>
      </c>
      <c r="I466" s="264">
        <v>44</v>
      </c>
      <c r="J466" s="264">
        <v>42</v>
      </c>
      <c r="K466" s="294">
        <v>0.9</v>
      </c>
      <c r="L466" s="267">
        <v>0.980769230769231</v>
      </c>
      <c r="M466" s="267">
        <v>0.980392156862745</v>
      </c>
      <c r="N466" s="267">
        <v>0.954545454545455</v>
      </c>
      <c r="O466" s="332">
        <v>52</v>
      </c>
      <c r="P466" s="266">
        <v>51</v>
      </c>
      <c r="Q466" s="266">
        <v>51</v>
      </c>
      <c r="R466" s="264">
        <v>50</v>
      </c>
      <c r="S466" s="264">
        <v>42</v>
      </c>
      <c r="T466" s="267">
        <v>0.980769230769231</v>
      </c>
      <c r="U466" s="267">
        <v>0.980769230769231</v>
      </c>
      <c r="V466" s="268">
        <v>0.980392156862745</v>
      </c>
      <c r="W466" s="268">
        <v>0.954545454545455</v>
      </c>
      <c r="X466" s="295">
        <v>0.00037707390648567</v>
      </c>
      <c r="Y466" s="271">
        <v>318</v>
      </c>
      <c r="Z466" s="333">
        <v>309</v>
      </c>
      <c r="AA466" s="333">
        <v>311</v>
      </c>
      <c r="AB466" s="333">
        <v>305</v>
      </c>
      <c r="AC466" s="334">
        <v>0.971698113207547</v>
      </c>
      <c r="AD466" s="268">
        <v>0.980707395498392</v>
      </c>
      <c r="AE466" s="295">
        <v>-0.00900928229084508</v>
      </c>
    </row>
    <row r="467" spans="1:31">
      <c r="A467" s="315" t="s">
        <v>721</v>
      </c>
      <c r="B467" s="339" t="s">
        <v>3333</v>
      </c>
      <c r="C467" s="293" t="s">
        <v>841</v>
      </c>
      <c r="D467" s="339" t="s">
        <v>842</v>
      </c>
      <c r="E467" s="266">
        <v>61</v>
      </c>
      <c r="F467" s="266">
        <v>61</v>
      </c>
      <c r="G467" s="264">
        <v>63</v>
      </c>
      <c r="H467" s="264">
        <v>62</v>
      </c>
      <c r="I467" s="264">
        <v>59</v>
      </c>
      <c r="J467" s="264">
        <v>58</v>
      </c>
      <c r="K467" s="294">
        <v>0.9</v>
      </c>
      <c r="L467" s="267">
        <v>1</v>
      </c>
      <c r="M467" s="267">
        <v>0.984126984126984</v>
      </c>
      <c r="N467" s="267">
        <v>0.983050847457627</v>
      </c>
      <c r="O467" s="332">
        <v>61</v>
      </c>
      <c r="P467" s="266">
        <v>57</v>
      </c>
      <c r="Q467" s="266">
        <v>57</v>
      </c>
      <c r="R467" s="264">
        <v>59</v>
      </c>
      <c r="S467" s="264">
        <v>57</v>
      </c>
      <c r="T467" s="267">
        <v>0.934426229508197</v>
      </c>
      <c r="U467" s="267">
        <v>0.934426229508197</v>
      </c>
      <c r="V467" s="268">
        <v>0.936507936507937</v>
      </c>
      <c r="W467" s="268">
        <v>0.966101694915254</v>
      </c>
      <c r="X467" s="295">
        <v>-0.00208170699973975</v>
      </c>
      <c r="Y467" s="271">
        <v>415</v>
      </c>
      <c r="Z467" s="333">
        <v>393</v>
      </c>
      <c r="AA467" s="333">
        <v>409</v>
      </c>
      <c r="AB467" s="333">
        <v>386</v>
      </c>
      <c r="AC467" s="334">
        <v>0.946987951807229</v>
      </c>
      <c r="AD467" s="268">
        <v>0.943765281173594</v>
      </c>
      <c r="AE467" s="295">
        <v>0.00322267063363479</v>
      </c>
    </row>
    <row r="468" spans="1:31">
      <c r="A468" s="315" t="s">
        <v>721</v>
      </c>
      <c r="B468" s="339" t="s">
        <v>3333</v>
      </c>
      <c r="C468" s="293" t="s">
        <v>843</v>
      </c>
      <c r="D468" s="339" t="s">
        <v>844</v>
      </c>
      <c r="E468" s="266">
        <v>38</v>
      </c>
      <c r="F468" s="266">
        <v>38</v>
      </c>
      <c r="G468" s="264">
        <v>44</v>
      </c>
      <c r="H468" s="264">
        <v>39</v>
      </c>
      <c r="I468" s="264">
        <v>39</v>
      </c>
      <c r="J468" s="264">
        <v>34</v>
      </c>
      <c r="K468" s="294">
        <v>0.9</v>
      </c>
      <c r="L468" s="267">
        <v>1</v>
      </c>
      <c r="M468" s="267">
        <v>0.886363636363636</v>
      </c>
      <c r="N468" s="267">
        <v>0.871794871794872</v>
      </c>
      <c r="O468" s="332">
        <v>38</v>
      </c>
      <c r="P468" s="266">
        <v>32</v>
      </c>
      <c r="Q468" s="266">
        <v>32</v>
      </c>
      <c r="R468" s="264">
        <v>37</v>
      </c>
      <c r="S468" s="264">
        <v>27</v>
      </c>
      <c r="T468" s="267">
        <v>0.842105263157895</v>
      </c>
      <c r="U468" s="267">
        <v>0.842105263157895</v>
      </c>
      <c r="V468" s="268">
        <v>0.840909090909091</v>
      </c>
      <c r="W468" s="268">
        <v>0.692307692307692</v>
      </c>
      <c r="X468" s="295">
        <v>0.00119617224880375</v>
      </c>
      <c r="Y468" s="271">
        <v>268</v>
      </c>
      <c r="Z468" s="333">
        <v>219</v>
      </c>
      <c r="AA468" s="333">
        <v>268</v>
      </c>
      <c r="AB468" s="333">
        <v>231</v>
      </c>
      <c r="AC468" s="334">
        <v>0.817164179104478</v>
      </c>
      <c r="AD468" s="268">
        <v>0.861940298507463</v>
      </c>
      <c r="AE468" s="295">
        <v>-0.0447761194029851</v>
      </c>
    </row>
    <row r="469" spans="1:31">
      <c r="A469" s="315" t="s">
        <v>721</v>
      </c>
      <c r="B469" s="339" t="s">
        <v>3333</v>
      </c>
      <c r="C469" s="293" t="s">
        <v>845</v>
      </c>
      <c r="D469" s="339" t="s">
        <v>846</v>
      </c>
      <c r="E469" s="266">
        <v>56</v>
      </c>
      <c r="F469" s="266">
        <v>55</v>
      </c>
      <c r="G469" s="264">
        <v>57</v>
      </c>
      <c r="H469" s="264">
        <v>55</v>
      </c>
      <c r="I469" s="264">
        <v>58</v>
      </c>
      <c r="J469" s="264">
        <v>54</v>
      </c>
      <c r="K469" s="294">
        <v>0.9</v>
      </c>
      <c r="L469" s="267">
        <v>0.982142857142857</v>
      </c>
      <c r="M469" s="267">
        <v>0.964912280701754</v>
      </c>
      <c r="N469" s="267">
        <v>0.931034482758621</v>
      </c>
      <c r="O469" s="332">
        <v>56</v>
      </c>
      <c r="P469" s="266">
        <v>51</v>
      </c>
      <c r="Q469" s="266">
        <v>51</v>
      </c>
      <c r="R469" s="264">
        <v>51</v>
      </c>
      <c r="S469" s="264">
        <v>49</v>
      </c>
      <c r="T469" s="267">
        <v>0.910714285714286</v>
      </c>
      <c r="U469" s="267">
        <v>0.910714285714286</v>
      </c>
      <c r="V469" s="268">
        <v>0.894736842105263</v>
      </c>
      <c r="W469" s="268">
        <v>0.844827586206897</v>
      </c>
      <c r="X469" s="295">
        <v>0.0159774436090225</v>
      </c>
      <c r="Y469" s="271">
        <v>390</v>
      </c>
      <c r="Z469" s="333">
        <v>324</v>
      </c>
      <c r="AA469" s="333">
        <v>392</v>
      </c>
      <c r="AB469" s="333">
        <v>352</v>
      </c>
      <c r="AC469" s="334">
        <v>0.830769230769231</v>
      </c>
      <c r="AD469" s="268">
        <v>0.897959183673469</v>
      </c>
      <c r="AE469" s="295">
        <v>-0.0671899529042386</v>
      </c>
    </row>
    <row r="470" spans="1:31">
      <c r="A470" s="315" t="s">
        <v>721</v>
      </c>
      <c r="B470" s="339" t="s">
        <v>3333</v>
      </c>
      <c r="C470" s="293" t="s">
        <v>847</v>
      </c>
      <c r="D470" s="339" t="s">
        <v>848</v>
      </c>
      <c r="E470" s="266">
        <v>42</v>
      </c>
      <c r="F470" s="266">
        <v>40</v>
      </c>
      <c r="G470" s="264">
        <v>42</v>
      </c>
      <c r="H470" s="264">
        <v>38</v>
      </c>
      <c r="I470" s="264">
        <v>39</v>
      </c>
      <c r="J470" s="264">
        <v>35</v>
      </c>
      <c r="K470" s="294">
        <v>0.9</v>
      </c>
      <c r="L470" s="267">
        <v>0.952380952380952</v>
      </c>
      <c r="M470" s="267">
        <v>0.904761904761905</v>
      </c>
      <c r="N470" s="267">
        <v>0.897435897435897</v>
      </c>
      <c r="O470" s="332">
        <v>42</v>
      </c>
      <c r="P470" s="266">
        <v>35</v>
      </c>
      <c r="Q470" s="266">
        <v>35</v>
      </c>
      <c r="R470" s="264">
        <v>33</v>
      </c>
      <c r="S470" s="264">
        <v>31</v>
      </c>
      <c r="T470" s="267">
        <v>0.833333333333333</v>
      </c>
      <c r="U470" s="267">
        <v>0.833333333333333</v>
      </c>
      <c r="V470" s="268">
        <v>0.785714285714286</v>
      </c>
      <c r="W470" s="268">
        <v>0.794871794871795</v>
      </c>
      <c r="X470" s="295">
        <v>0.0476190476190477</v>
      </c>
      <c r="Y470" s="271">
        <v>280</v>
      </c>
      <c r="Z470" s="333">
        <v>218</v>
      </c>
      <c r="AA470" s="333">
        <v>287</v>
      </c>
      <c r="AB470" s="333">
        <v>205</v>
      </c>
      <c r="AC470" s="334">
        <v>0.778571428571429</v>
      </c>
      <c r="AD470" s="268">
        <v>0.714285714285714</v>
      </c>
      <c r="AE470" s="295">
        <v>0.0642857142857143</v>
      </c>
    </row>
    <row r="471" spans="1:31">
      <c r="A471" s="315" t="s">
        <v>721</v>
      </c>
      <c r="B471" s="339" t="s">
        <v>3333</v>
      </c>
      <c r="C471" s="293" t="s">
        <v>849</v>
      </c>
      <c r="D471" s="339" t="s">
        <v>850</v>
      </c>
      <c r="E471" s="266">
        <v>53</v>
      </c>
      <c r="F471" s="266">
        <v>48</v>
      </c>
      <c r="G471" s="264">
        <v>58</v>
      </c>
      <c r="H471" s="264">
        <v>50</v>
      </c>
      <c r="I471" s="264">
        <v>53</v>
      </c>
      <c r="J471" s="264">
        <v>45</v>
      </c>
      <c r="K471" s="294">
        <v>0.9</v>
      </c>
      <c r="L471" s="267">
        <v>0.905660377358491</v>
      </c>
      <c r="M471" s="267">
        <v>0.862068965517241</v>
      </c>
      <c r="N471" s="267">
        <v>0.849056603773585</v>
      </c>
      <c r="O471" s="332">
        <v>53</v>
      </c>
      <c r="P471" s="266">
        <v>38</v>
      </c>
      <c r="Q471" s="266">
        <v>38</v>
      </c>
      <c r="R471" s="264">
        <v>43</v>
      </c>
      <c r="S471" s="264">
        <v>38</v>
      </c>
      <c r="T471" s="267">
        <v>0.716981132075472</v>
      </c>
      <c r="U471" s="267">
        <v>0.716981132075472</v>
      </c>
      <c r="V471" s="268">
        <v>0.741379310344828</v>
      </c>
      <c r="W471" s="268">
        <v>0.716981132075472</v>
      </c>
      <c r="X471" s="295">
        <v>-0.024398178269356</v>
      </c>
      <c r="Y471" s="271">
        <v>373</v>
      </c>
      <c r="Z471" s="333">
        <v>271</v>
      </c>
      <c r="AA471" s="333">
        <v>361</v>
      </c>
      <c r="AB471" s="333">
        <v>264</v>
      </c>
      <c r="AC471" s="334">
        <v>0.726541554959786</v>
      </c>
      <c r="AD471" s="268">
        <v>0.731301939058172</v>
      </c>
      <c r="AE471" s="295">
        <v>-0.00476038409838619</v>
      </c>
    </row>
    <row r="472" spans="1:31">
      <c r="A472" s="315" t="s">
        <v>721</v>
      </c>
      <c r="B472" s="339" t="s">
        <v>3333</v>
      </c>
      <c r="C472" s="293" t="s">
        <v>851</v>
      </c>
      <c r="D472" s="339" t="s">
        <v>851</v>
      </c>
      <c r="E472" s="266">
        <v>67</v>
      </c>
      <c r="F472" s="266">
        <v>67</v>
      </c>
      <c r="G472" s="264">
        <v>66</v>
      </c>
      <c r="H472" s="264">
        <v>63</v>
      </c>
      <c r="I472" s="264">
        <v>61</v>
      </c>
      <c r="J472" s="264">
        <v>57</v>
      </c>
      <c r="K472" s="294">
        <v>0.9</v>
      </c>
      <c r="L472" s="267">
        <v>1</v>
      </c>
      <c r="M472" s="267">
        <v>0.954545454545455</v>
      </c>
      <c r="N472" s="267">
        <v>0.934426229508197</v>
      </c>
      <c r="O472" s="332">
        <v>67</v>
      </c>
      <c r="P472" s="266">
        <v>67</v>
      </c>
      <c r="Q472" s="266">
        <v>67</v>
      </c>
      <c r="R472" s="264">
        <v>63</v>
      </c>
      <c r="S472" s="264">
        <v>57</v>
      </c>
      <c r="T472" s="267">
        <v>1</v>
      </c>
      <c r="U472" s="267">
        <v>1</v>
      </c>
      <c r="V472" s="268">
        <v>0.954545454545455</v>
      </c>
      <c r="W472" s="268">
        <v>0.934426229508197</v>
      </c>
      <c r="X472" s="295">
        <v>0.0454545454545454</v>
      </c>
      <c r="Y472" s="271">
        <v>404</v>
      </c>
      <c r="Z472" s="333">
        <v>382</v>
      </c>
      <c r="AA472" s="333">
        <v>408</v>
      </c>
      <c r="AB472" s="333">
        <v>391</v>
      </c>
      <c r="AC472" s="334">
        <v>0.945544554455445</v>
      </c>
      <c r="AD472" s="268">
        <v>0.958333333333333</v>
      </c>
      <c r="AE472" s="295">
        <v>-0.0127887788778879</v>
      </c>
    </row>
    <row r="473" spans="1:31">
      <c r="A473" s="315" t="s">
        <v>721</v>
      </c>
      <c r="B473" s="339" t="s">
        <v>3333</v>
      </c>
      <c r="C473" s="293" t="s">
        <v>852</v>
      </c>
      <c r="D473" s="339" t="s">
        <v>853</v>
      </c>
      <c r="E473" s="266">
        <v>57</v>
      </c>
      <c r="F473" s="266">
        <v>56</v>
      </c>
      <c r="G473" s="264">
        <v>59</v>
      </c>
      <c r="H473" s="264">
        <v>59</v>
      </c>
      <c r="I473" s="264">
        <v>55</v>
      </c>
      <c r="J473" s="264">
        <v>55</v>
      </c>
      <c r="K473" s="294">
        <v>0.9</v>
      </c>
      <c r="L473" s="267">
        <v>0.982456140350877</v>
      </c>
      <c r="M473" s="267">
        <v>1</v>
      </c>
      <c r="N473" s="267">
        <v>1</v>
      </c>
      <c r="O473" s="332">
        <v>57</v>
      </c>
      <c r="P473" s="266">
        <v>50</v>
      </c>
      <c r="Q473" s="266">
        <v>50</v>
      </c>
      <c r="R473" s="264">
        <v>55</v>
      </c>
      <c r="S473" s="264">
        <v>50</v>
      </c>
      <c r="T473" s="267">
        <v>0.87719298245614</v>
      </c>
      <c r="U473" s="267">
        <v>0.87719298245614</v>
      </c>
      <c r="V473" s="268">
        <v>0.932203389830508</v>
      </c>
      <c r="W473" s="268">
        <v>0.909090909090909</v>
      </c>
      <c r="X473" s="295">
        <v>-0.0550104073743681</v>
      </c>
      <c r="Y473" s="271">
        <v>386</v>
      </c>
      <c r="Z473" s="333">
        <v>346</v>
      </c>
      <c r="AA473" s="333">
        <v>363</v>
      </c>
      <c r="AB473" s="333">
        <v>326</v>
      </c>
      <c r="AC473" s="334">
        <v>0.896373056994819</v>
      </c>
      <c r="AD473" s="268">
        <v>0.898071625344353</v>
      </c>
      <c r="AE473" s="295">
        <v>-0.00169856834953397</v>
      </c>
    </row>
    <row r="474" spans="1:31">
      <c r="A474" s="315" t="s">
        <v>721</v>
      </c>
      <c r="B474" s="339" t="s">
        <v>3333</v>
      </c>
      <c r="C474" s="293" t="s">
        <v>854</v>
      </c>
      <c r="D474" s="339" t="s">
        <v>855</v>
      </c>
      <c r="E474" s="266">
        <v>47</v>
      </c>
      <c r="F474" s="266">
        <v>37</v>
      </c>
      <c r="G474" s="264">
        <v>49</v>
      </c>
      <c r="H474" s="264">
        <v>47</v>
      </c>
      <c r="I474" s="264">
        <v>51</v>
      </c>
      <c r="J474" s="264">
        <v>41</v>
      </c>
      <c r="K474" s="294">
        <v>0.9</v>
      </c>
      <c r="L474" s="267">
        <v>0.787234042553192</v>
      </c>
      <c r="M474" s="267">
        <v>0.959183673469388</v>
      </c>
      <c r="N474" s="267">
        <v>0.803921568627451</v>
      </c>
      <c r="O474" s="332">
        <v>47</v>
      </c>
      <c r="P474" s="266">
        <v>30</v>
      </c>
      <c r="Q474" s="266">
        <v>30</v>
      </c>
      <c r="R474" s="264">
        <v>33</v>
      </c>
      <c r="S474" s="264">
        <v>30</v>
      </c>
      <c r="T474" s="267">
        <v>0.638297872340426</v>
      </c>
      <c r="U474" s="267">
        <v>0.638297872340426</v>
      </c>
      <c r="V474" s="268">
        <v>0.673469387755102</v>
      </c>
      <c r="W474" s="268">
        <v>0.588235294117647</v>
      </c>
      <c r="X474" s="295">
        <v>-0.0351715154146764</v>
      </c>
      <c r="Y474" s="271">
        <v>323</v>
      </c>
      <c r="Z474" s="333">
        <v>212</v>
      </c>
      <c r="AA474" s="333">
        <v>326</v>
      </c>
      <c r="AB474" s="333">
        <v>214</v>
      </c>
      <c r="AC474" s="334">
        <v>0.656346749226006</v>
      </c>
      <c r="AD474" s="268">
        <v>0.656441717791411</v>
      </c>
      <c r="AE474" s="295">
        <v>-9.49685654048071e-5</v>
      </c>
    </row>
    <row r="475" spans="1:31">
      <c r="A475" s="315" t="s">
        <v>721</v>
      </c>
      <c r="B475" s="339" t="s">
        <v>3333</v>
      </c>
      <c r="C475" s="293" t="s">
        <v>856</v>
      </c>
      <c r="D475" s="339" t="s">
        <v>857</v>
      </c>
      <c r="E475" s="266">
        <v>91</v>
      </c>
      <c r="F475" s="266">
        <v>89</v>
      </c>
      <c r="G475" s="264">
        <v>97</v>
      </c>
      <c r="H475" s="264">
        <v>97</v>
      </c>
      <c r="I475" s="264">
        <v>90</v>
      </c>
      <c r="J475" s="264">
        <v>89</v>
      </c>
      <c r="K475" s="294">
        <v>0.9</v>
      </c>
      <c r="L475" s="267">
        <v>0.978021978021978</v>
      </c>
      <c r="M475" s="267">
        <v>1</v>
      </c>
      <c r="N475" s="267">
        <v>0.988888888888889</v>
      </c>
      <c r="O475" s="332">
        <v>91</v>
      </c>
      <c r="P475" s="266">
        <v>89</v>
      </c>
      <c r="Q475" s="266">
        <v>89</v>
      </c>
      <c r="R475" s="264">
        <v>95</v>
      </c>
      <c r="S475" s="264">
        <v>89</v>
      </c>
      <c r="T475" s="267">
        <v>0.978021978021978</v>
      </c>
      <c r="U475" s="267">
        <v>0.978021978021978</v>
      </c>
      <c r="V475" s="268">
        <v>0.979381443298969</v>
      </c>
      <c r="W475" s="268">
        <v>0.988888888888889</v>
      </c>
      <c r="X475" s="295">
        <v>-0.00135946527699105</v>
      </c>
      <c r="Y475" s="271">
        <v>617</v>
      </c>
      <c r="Z475" s="333">
        <v>604</v>
      </c>
      <c r="AA475" s="333">
        <v>607</v>
      </c>
      <c r="AB475" s="333">
        <v>580</v>
      </c>
      <c r="AC475" s="334">
        <v>0.978930307941653</v>
      </c>
      <c r="AD475" s="268">
        <v>0.955518945634267</v>
      </c>
      <c r="AE475" s="295">
        <v>0.0234113623073863</v>
      </c>
    </row>
    <row r="476" spans="1:31">
      <c r="A476" s="315" t="s">
        <v>721</v>
      </c>
      <c r="B476" s="339" t="s">
        <v>3333</v>
      </c>
      <c r="C476" s="293" t="s">
        <v>858</v>
      </c>
      <c r="D476" s="339" t="s">
        <v>858</v>
      </c>
      <c r="E476" s="266">
        <v>19</v>
      </c>
      <c r="F476" s="266">
        <v>19</v>
      </c>
      <c r="G476" s="264">
        <v>21</v>
      </c>
      <c r="H476" s="264">
        <v>21</v>
      </c>
      <c r="I476" s="264">
        <v>18</v>
      </c>
      <c r="J476" s="264">
        <v>16</v>
      </c>
      <c r="K476" s="294">
        <v>0.9</v>
      </c>
      <c r="L476" s="267">
        <v>1</v>
      </c>
      <c r="M476" s="267">
        <v>1</v>
      </c>
      <c r="N476" s="267">
        <v>0.888888888888889</v>
      </c>
      <c r="O476" s="332">
        <v>19</v>
      </c>
      <c r="P476" s="266">
        <v>19</v>
      </c>
      <c r="Q476" s="266">
        <v>19</v>
      </c>
      <c r="R476" s="264">
        <v>21</v>
      </c>
      <c r="S476" s="264">
        <v>15</v>
      </c>
      <c r="T476" s="267">
        <v>1</v>
      </c>
      <c r="U476" s="267">
        <v>1</v>
      </c>
      <c r="V476" s="268">
        <v>1</v>
      </c>
      <c r="W476" s="268">
        <v>0.833333333333333</v>
      </c>
      <c r="X476" s="295">
        <v>0</v>
      </c>
      <c r="Y476" s="271">
        <v>136</v>
      </c>
      <c r="Z476" s="333">
        <v>125</v>
      </c>
      <c r="AA476" s="333">
        <v>138</v>
      </c>
      <c r="AB476" s="333">
        <v>123</v>
      </c>
      <c r="AC476" s="334">
        <v>0.919117647058823</v>
      </c>
      <c r="AD476" s="268">
        <v>0.891304347826087</v>
      </c>
      <c r="AE476" s="295">
        <v>0.0278132992327366</v>
      </c>
    </row>
    <row r="477" spans="1:31">
      <c r="A477" s="315" t="s">
        <v>721</v>
      </c>
      <c r="B477" s="339" t="s">
        <v>3333</v>
      </c>
      <c r="C477" s="293" t="s">
        <v>859</v>
      </c>
      <c r="D477" s="339" t="s">
        <v>860</v>
      </c>
      <c r="E477" s="266">
        <v>59</v>
      </c>
      <c r="F477" s="266">
        <v>55</v>
      </c>
      <c r="G477" s="264">
        <v>65</v>
      </c>
      <c r="H477" s="264">
        <v>65</v>
      </c>
      <c r="I477" s="264">
        <v>60</v>
      </c>
      <c r="J477" s="264">
        <v>57</v>
      </c>
      <c r="K477" s="294">
        <v>0.9</v>
      </c>
      <c r="L477" s="267">
        <v>0.932203389830508</v>
      </c>
      <c r="M477" s="267">
        <v>1</v>
      </c>
      <c r="N477" s="267">
        <v>0.95</v>
      </c>
      <c r="O477" s="332">
        <v>59</v>
      </c>
      <c r="P477" s="266">
        <v>55</v>
      </c>
      <c r="Q477" s="266">
        <v>55</v>
      </c>
      <c r="R477" s="264">
        <v>65</v>
      </c>
      <c r="S477" s="264">
        <v>57</v>
      </c>
      <c r="T477" s="267">
        <v>0.932203389830508</v>
      </c>
      <c r="U477" s="267">
        <v>0.932203389830508</v>
      </c>
      <c r="V477" s="268">
        <v>1</v>
      </c>
      <c r="W477" s="268">
        <v>0.95</v>
      </c>
      <c r="X477" s="295">
        <v>-0.0677966101694916</v>
      </c>
      <c r="Y477" s="271">
        <v>409</v>
      </c>
      <c r="Z477" s="333">
        <v>387</v>
      </c>
      <c r="AA477" s="333">
        <v>400</v>
      </c>
      <c r="AB477" s="333">
        <v>370</v>
      </c>
      <c r="AC477" s="334">
        <v>0.946210268948655</v>
      </c>
      <c r="AD477" s="268">
        <v>0.925</v>
      </c>
      <c r="AE477" s="295">
        <v>0.0212102689486552</v>
      </c>
    </row>
    <row r="478" spans="1:31">
      <c r="A478" s="315" t="s">
        <v>721</v>
      </c>
      <c r="B478" s="339" t="s">
        <v>3333</v>
      </c>
      <c r="C478" s="293" t="s">
        <v>861</v>
      </c>
      <c r="D478" s="339" t="s">
        <v>862</v>
      </c>
      <c r="E478" s="266">
        <v>51</v>
      </c>
      <c r="F478" s="266">
        <v>50</v>
      </c>
      <c r="G478" s="264">
        <v>49</v>
      </c>
      <c r="H478" s="264">
        <v>49</v>
      </c>
      <c r="I478" s="264">
        <v>50</v>
      </c>
      <c r="J478" s="264">
        <v>47</v>
      </c>
      <c r="K478" s="294">
        <v>0.9</v>
      </c>
      <c r="L478" s="267">
        <v>0.980392156862745</v>
      </c>
      <c r="M478" s="267">
        <v>1</v>
      </c>
      <c r="N478" s="267">
        <v>0.94</v>
      </c>
      <c r="O478" s="332">
        <v>51</v>
      </c>
      <c r="P478" s="266">
        <v>50</v>
      </c>
      <c r="Q478" s="266">
        <v>50</v>
      </c>
      <c r="R478" s="264">
        <v>48</v>
      </c>
      <c r="S478" s="264">
        <v>46</v>
      </c>
      <c r="T478" s="267">
        <v>0.980392156862745</v>
      </c>
      <c r="U478" s="267">
        <v>0.980392156862745</v>
      </c>
      <c r="V478" s="268">
        <v>0.979591836734694</v>
      </c>
      <c r="W478" s="268">
        <v>0.92</v>
      </c>
      <c r="X478" s="295">
        <v>0.000800320128051202</v>
      </c>
      <c r="Y478" s="271">
        <v>355</v>
      </c>
      <c r="Z478" s="333">
        <v>344</v>
      </c>
      <c r="AA478" s="333">
        <v>347</v>
      </c>
      <c r="AB478" s="333">
        <v>341</v>
      </c>
      <c r="AC478" s="334">
        <v>0.969014084507042</v>
      </c>
      <c r="AD478" s="268">
        <v>0.982708933717579</v>
      </c>
      <c r="AE478" s="295">
        <v>-0.013694849210537</v>
      </c>
    </row>
    <row r="479" spans="1:31">
      <c r="A479" s="315" t="s">
        <v>721</v>
      </c>
      <c r="B479" s="339" t="s">
        <v>3333</v>
      </c>
      <c r="C479" s="293" t="s">
        <v>863</v>
      </c>
      <c r="D479" s="339" t="s">
        <v>864</v>
      </c>
      <c r="E479" s="266">
        <v>48</v>
      </c>
      <c r="F479" s="266">
        <v>41</v>
      </c>
      <c r="G479" s="264">
        <v>54</v>
      </c>
      <c r="H479" s="264">
        <v>54</v>
      </c>
      <c r="I479" s="264">
        <v>51</v>
      </c>
      <c r="J479" s="264">
        <v>47</v>
      </c>
      <c r="K479" s="294">
        <v>0.9</v>
      </c>
      <c r="L479" s="267">
        <v>0.854166666666667</v>
      </c>
      <c r="M479" s="267">
        <v>1</v>
      </c>
      <c r="N479" s="267">
        <v>0.92156862745098</v>
      </c>
      <c r="O479" s="332">
        <v>48</v>
      </c>
      <c r="P479" s="266">
        <v>40</v>
      </c>
      <c r="Q479" s="266">
        <v>40</v>
      </c>
      <c r="R479" s="264">
        <v>52</v>
      </c>
      <c r="S479" s="264">
        <v>45</v>
      </c>
      <c r="T479" s="267">
        <v>0.833333333333333</v>
      </c>
      <c r="U479" s="267">
        <v>0.833333333333333</v>
      </c>
      <c r="V479" s="268">
        <v>0.962962962962963</v>
      </c>
      <c r="W479" s="268">
        <v>0.882352941176471</v>
      </c>
      <c r="X479" s="295">
        <v>-0.12962962962963</v>
      </c>
      <c r="Y479" s="271">
        <v>349</v>
      </c>
      <c r="Z479" s="333">
        <v>322</v>
      </c>
      <c r="AA479" s="333">
        <v>349</v>
      </c>
      <c r="AB479" s="333">
        <v>332</v>
      </c>
      <c r="AC479" s="334">
        <v>0.922636103151863</v>
      </c>
      <c r="AD479" s="268">
        <v>0.951289398280802</v>
      </c>
      <c r="AE479" s="295">
        <v>-0.0286532951289398</v>
      </c>
    </row>
    <row r="480" spans="1:31">
      <c r="A480" s="315" t="s">
        <v>721</v>
      </c>
      <c r="B480" s="339" t="s">
        <v>3334</v>
      </c>
      <c r="C480" s="293" t="s">
        <v>865</v>
      </c>
      <c r="D480" s="339" t="s">
        <v>866</v>
      </c>
      <c r="E480" s="266">
        <v>82</v>
      </c>
      <c r="F480" s="266">
        <v>80</v>
      </c>
      <c r="G480" s="264">
        <v>83</v>
      </c>
      <c r="H480" s="264">
        <v>77</v>
      </c>
      <c r="I480" s="264">
        <v>78</v>
      </c>
      <c r="J480" s="264">
        <v>75</v>
      </c>
      <c r="K480" s="294">
        <v>0.9</v>
      </c>
      <c r="L480" s="267">
        <v>0.975609756097561</v>
      </c>
      <c r="M480" s="267">
        <v>0.927710843373494</v>
      </c>
      <c r="N480" s="267">
        <v>0.961538461538462</v>
      </c>
      <c r="O480" s="332">
        <v>82</v>
      </c>
      <c r="P480" s="266">
        <v>78</v>
      </c>
      <c r="Q480" s="266">
        <v>78</v>
      </c>
      <c r="R480" s="264">
        <v>77</v>
      </c>
      <c r="S480" s="264">
        <v>74</v>
      </c>
      <c r="T480" s="267">
        <v>0.951219512195122</v>
      </c>
      <c r="U480" s="267">
        <v>0.951219512195122</v>
      </c>
      <c r="V480" s="268">
        <v>0.927710843373494</v>
      </c>
      <c r="W480" s="268">
        <v>0.948717948717949</v>
      </c>
      <c r="X480" s="295">
        <v>0.0235086688216279</v>
      </c>
      <c r="Y480" s="271">
        <v>554</v>
      </c>
      <c r="Z480" s="333">
        <v>526</v>
      </c>
      <c r="AA480" s="333">
        <v>532</v>
      </c>
      <c r="AB480" s="333">
        <v>497</v>
      </c>
      <c r="AC480" s="334">
        <v>0.949458483754513</v>
      </c>
      <c r="AD480" s="268">
        <v>0.934210526315789</v>
      </c>
      <c r="AE480" s="295">
        <v>0.0152479574387231</v>
      </c>
    </row>
    <row r="481" spans="1:31">
      <c r="A481" s="315" t="s">
        <v>721</v>
      </c>
      <c r="B481" s="339" t="s">
        <v>3334</v>
      </c>
      <c r="C481" s="293" t="s">
        <v>867</v>
      </c>
      <c r="D481" s="339" t="s">
        <v>868</v>
      </c>
      <c r="E481" s="266">
        <v>64</v>
      </c>
      <c r="F481" s="266">
        <v>61</v>
      </c>
      <c r="G481" s="264">
        <v>64</v>
      </c>
      <c r="H481" s="264">
        <v>60</v>
      </c>
      <c r="I481" s="264">
        <v>58</v>
      </c>
      <c r="J481" s="264">
        <v>55</v>
      </c>
      <c r="K481" s="294">
        <v>0.9</v>
      </c>
      <c r="L481" s="267">
        <v>0.953125</v>
      </c>
      <c r="M481" s="267">
        <v>0.9375</v>
      </c>
      <c r="N481" s="267">
        <v>0.948275862068966</v>
      </c>
      <c r="O481" s="332">
        <v>64</v>
      </c>
      <c r="P481" s="266">
        <v>57</v>
      </c>
      <c r="Q481" s="266">
        <v>57</v>
      </c>
      <c r="R481" s="264">
        <v>59</v>
      </c>
      <c r="S481" s="264">
        <v>53</v>
      </c>
      <c r="T481" s="267">
        <v>0.890625</v>
      </c>
      <c r="U481" s="267">
        <v>0.890625</v>
      </c>
      <c r="V481" s="268">
        <v>0.921875</v>
      </c>
      <c r="W481" s="268">
        <v>0.913793103448276</v>
      </c>
      <c r="X481" s="295">
        <v>-0.03125</v>
      </c>
      <c r="Y481" s="271">
        <v>422</v>
      </c>
      <c r="Z481" s="333">
        <v>387</v>
      </c>
      <c r="AA481" s="333">
        <v>429</v>
      </c>
      <c r="AB481" s="333">
        <v>403</v>
      </c>
      <c r="AC481" s="334">
        <v>0.917061611374408</v>
      </c>
      <c r="AD481" s="268">
        <v>0.939393939393939</v>
      </c>
      <c r="AE481" s="295">
        <v>-0.0223323280195319</v>
      </c>
    </row>
    <row r="482" spans="1:31">
      <c r="A482" s="315" t="s">
        <v>721</v>
      </c>
      <c r="B482" s="339" t="s">
        <v>3334</v>
      </c>
      <c r="C482" s="293" t="s">
        <v>869</v>
      </c>
      <c r="D482" s="339" t="s">
        <v>869</v>
      </c>
      <c r="E482" s="266">
        <v>57</v>
      </c>
      <c r="F482" s="266">
        <v>57</v>
      </c>
      <c r="G482" s="264">
        <v>57</v>
      </c>
      <c r="H482" s="264">
        <v>55</v>
      </c>
      <c r="I482" s="264">
        <v>52</v>
      </c>
      <c r="J482" s="264">
        <v>51</v>
      </c>
      <c r="K482" s="294">
        <v>0.9</v>
      </c>
      <c r="L482" s="267">
        <v>1</v>
      </c>
      <c r="M482" s="267">
        <v>0.964912280701754</v>
      </c>
      <c r="N482" s="267">
        <v>0.980769230769231</v>
      </c>
      <c r="O482" s="332">
        <v>57</v>
      </c>
      <c r="P482" s="266">
        <v>57</v>
      </c>
      <c r="Q482" s="266">
        <v>57</v>
      </c>
      <c r="R482" s="264">
        <v>54</v>
      </c>
      <c r="S482" s="264">
        <v>51</v>
      </c>
      <c r="T482" s="267">
        <v>1</v>
      </c>
      <c r="U482" s="267">
        <v>1</v>
      </c>
      <c r="V482" s="268">
        <v>0.947368421052632</v>
      </c>
      <c r="W482" s="268">
        <v>0.980769230769231</v>
      </c>
      <c r="X482" s="295">
        <v>0.0526315789473685</v>
      </c>
      <c r="Y482" s="271">
        <v>367</v>
      </c>
      <c r="Z482" s="333">
        <v>360</v>
      </c>
      <c r="AA482" s="333">
        <v>371</v>
      </c>
      <c r="AB482" s="333">
        <v>364</v>
      </c>
      <c r="AC482" s="334">
        <v>0.980926430517711</v>
      </c>
      <c r="AD482" s="268">
        <v>0.981132075471698</v>
      </c>
      <c r="AE482" s="295">
        <v>-0.000205644953986894</v>
      </c>
    </row>
    <row r="483" spans="1:31">
      <c r="A483" s="315" t="s">
        <v>721</v>
      </c>
      <c r="B483" s="339" t="s">
        <v>3334</v>
      </c>
      <c r="C483" s="293" t="s">
        <v>870</v>
      </c>
      <c r="D483" s="339" t="s">
        <v>870</v>
      </c>
      <c r="E483" s="266">
        <v>13</v>
      </c>
      <c r="F483" s="266">
        <v>12</v>
      </c>
      <c r="G483" s="264">
        <v>16</v>
      </c>
      <c r="H483" s="264">
        <v>15</v>
      </c>
      <c r="I483" s="264">
        <v>15</v>
      </c>
      <c r="J483" s="264">
        <v>13</v>
      </c>
      <c r="K483" s="294">
        <v>0.9</v>
      </c>
      <c r="L483" s="267">
        <v>0.923076923076923</v>
      </c>
      <c r="M483" s="267">
        <v>0.9375</v>
      </c>
      <c r="N483" s="267">
        <v>0.866666666666667</v>
      </c>
      <c r="O483" s="332">
        <v>13</v>
      </c>
      <c r="P483" s="266">
        <v>11</v>
      </c>
      <c r="Q483" s="266">
        <v>11</v>
      </c>
      <c r="R483" s="264">
        <v>15</v>
      </c>
      <c r="S483" s="264">
        <v>13</v>
      </c>
      <c r="T483" s="267">
        <v>0.846153846153846</v>
      </c>
      <c r="U483" s="267">
        <v>0.846153846153846</v>
      </c>
      <c r="V483" s="268">
        <v>0.9375</v>
      </c>
      <c r="W483" s="268">
        <v>0.866666666666667</v>
      </c>
      <c r="X483" s="295">
        <v>-0.0913461538461539</v>
      </c>
      <c r="Y483" s="271">
        <v>103</v>
      </c>
      <c r="Z483" s="333">
        <v>96</v>
      </c>
      <c r="AA483" s="333">
        <v>102</v>
      </c>
      <c r="AB483" s="333">
        <v>97</v>
      </c>
      <c r="AC483" s="334">
        <v>0.932038834951456</v>
      </c>
      <c r="AD483" s="268">
        <v>0.950980392156863</v>
      </c>
      <c r="AE483" s="295">
        <v>-0.0189415572054064</v>
      </c>
    </row>
    <row r="484" spans="1:31">
      <c r="A484" s="315" t="s">
        <v>721</v>
      </c>
      <c r="B484" s="339" t="s">
        <v>3334</v>
      </c>
      <c r="C484" s="293" t="s">
        <v>871</v>
      </c>
      <c r="D484" s="339" t="s">
        <v>872</v>
      </c>
      <c r="E484" s="266">
        <v>46</v>
      </c>
      <c r="F484" s="266">
        <v>42</v>
      </c>
      <c r="G484" s="264">
        <v>43</v>
      </c>
      <c r="H484" s="264">
        <v>40</v>
      </c>
      <c r="I484" s="264">
        <v>36</v>
      </c>
      <c r="J484" s="264">
        <v>33</v>
      </c>
      <c r="K484" s="294">
        <v>0.9</v>
      </c>
      <c r="L484" s="267">
        <v>0.91304347826087</v>
      </c>
      <c r="M484" s="267">
        <v>0.930232558139535</v>
      </c>
      <c r="N484" s="267">
        <v>0.916666666666667</v>
      </c>
      <c r="O484" s="332">
        <v>46</v>
      </c>
      <c r="P484" s="266">
        <v>42</v>
      </c>
      <c r="Q484" s="266">
        <v>42</v>
      </c>
      <c r="R484" s="264">
        <v>40</v>
      </c>
      <c r="S484" s="264">
        <v>33</v>
      </c>
      <c r="T484" s="267">
        <v>0.91304347826087</v>
      </c>
      <c r="U484" s="267">
        <v>0.91304347826087</v>
      </c>
      <c r="V484" s="268">
        <v>0.930232558139535</v>
      </c>
      <c r="W484" s="268">
        <v>0.916666666666667</v>
      </c>
      <c r="X484" s="295">
        <v>-0.0171890798786654</v>
      </c>
      <c r="Y484" s="271">
        <v>281</v>
      </c>
      <c r="Z484" s="333">
        <v>259</v>
      </c>
      <c r="AA484" s="333">
        <v>265</v>
      </c>
      <c r="AB484" s="333">
        <v>253</v>
      </c>
      <c r="AC484" s="334">
        <v>0.921708185053381</v>
      </c>
      <c r="AD484" s="268">
        <v>0.954716981132075</v>
      </c>
      <c r="AE484" s="295">
        <v>-0.0330087960786947</v>
      </c>
    </row>
    <row r="485" spans="1:31">
      <c r="A485" s="315" t="s">
        <v>721</v>
      </c>
      <c r="B485" s="339" t="s">
        <v>3334</v>
      </c>
      <c r="C485" s="293" t="s">
        <v>873</v>
      </c>
      <c r="D485" s="339" t="s">
        <v>874</v>
      </c>
      <c r="E485" s="266">
        <v>75</v>
      </c>
      <c r="F485" s="266">
        <v>75</v>
      </c>
      <c r="G485" s="264">
        <v>75</v>
      </c>
      <c r="H485" s="264">
        <v>74</v>
      </c>
      <c r="I485" s="264">
        <v>66</v>
      </c>
      <c r="J485" s="264">
        <v>65</v>
      </c>
      <c r="K485" s="294">
        <v>0.9</v>
      </c>
      <c r="L485" s="267">
        <v>1</v>
      </c>
      <c r="M485" s="267">
        <v>0.986666666666667</v>
      </c>
      <c r="N485" s="267">
        <v>0.984848484848485</v>
      </c>
      <c r="O485" s="332">
        <v>75</v>
      </c>
      <c r="P485" s="266">
        <v>73</v>
      </c>
      <c r="Q485" s="266">
        <v>73</v>
      </c>
      <c r="R485" s="264">
        <v>72</v>
      </c>
      <c r="S485" s="264">
        <v>61</v>
      </c>
      <c r="T485" s="267">
        <v>0.973333333333333</v>
      </c>
      <c r="U485" s="267">
        <v>0.973333333333333</v>
      </c>
      <c r="V485" s="268">
        <v>0.96</v>
      </c>
      <c r="W485" s="268">
        <v>0.924242424242424</v>
      </c>
      <c r="X485" s="295">
        <v>0.0133333333333334</v>
      </c>
      <c r="Y485" s="271">
        <v>486</v>
      </c>
      <c r="Z485" s="333">
        <v>464</v>
      </c>
      <c r="AA485" s="333">
        <v>497</v>
      </c>
      <c r="AB485" s="333">
        <v>485</v>
      </c>
      <c r="AC485" s="334">
        <v>0.954732510288066</v>
      </c>
      <c r="AD485" s="268">
        <v>0.975855130784708</v>
      </c>
      <c r="AE485" s="295">
        <v>-0.0211226204966424</v>
      </c>
    </row>
    <row r="486" spans="1:31">
      <c r="A486" s="315" t="s">
        <v>721</v>
      </c>
      <c r="B486" s="339" t="s">
        <v>3334</v>
      </c>
      <c r="C486" s="293" t="s">
        <v>875</v>
      </c>
      <c r="D486" s="339" t="s">
        <v>876</v>
      </c>
      <c r="E486" s="266">
        <v>85</v>
      </c>
      <c r="F486" s="266">
        <v>83</v>
      </c>
      <c r="G486" s="264">
        <v>90</v>
      </c>
      <c r="H486" s="264">
        <v>89</v>
      </c>
      <c r="I486" s="264">
        <v>82</v>
      </c>
      <c r="J486" s="264">
        <v>81</v>
      </c>
      <c r="K486" s="294">
        <v>0.9</v>
      </c>
      <c r="L486" s="267">
        <v>0.976470588235294</v>
      </c>
      <c r="M486" s="267">
        <v>0.988888888888889</v>
      </c>
      <c r="N486" s="267">
        <v>0.98780487804878</v>
      </c>
      <c r="O486" s="332">
        <v>85</v>
      </c>
      <c r="P486" s="266">
        <v>82</v>
      </c>
      <c r="Q486" s="266">
        <v>82</v>
      </c>
      <c r="R486" s="264">
        <v>84</v>
      </c>
      <c r="S486" s="264">
        <v>79</v>
      </c>
      <c r="T486" s="267">
        <v>0.964705882352941</v>
      </c>
      <c r="U486" s="267">
        <v>0.964705882352941</v>
      </c>
      <c r="V486" s="268">
        <v>0.933333333333333</v>
      </c>
      <c r="W486" s="268">
        <v>0.963414634146341</v>
      </c>
      <c r="X486" s="295">
        <v>0.0313725490196078</v>
      </c>
      <c r="Y486" s="271">
        <v>557</v>
      </c>
      <c r="Z486" s="333">
        <v>515</v>
      </c>
      <c r="AA486" s="333">
        <v>606</v>
      </c>
      <c r="AB486" s="333">
        <v>568</v>
      </c>
      <c r="AC486" s="334">
        <v>0.9245960502693</v>
      </c>
      <c r="AD486" s="268">
        <v>0.937293729372937</v>
      </c>
      <c r="AE486" s="295">
        <v>-0.0126976791036375</v>
      </c>
    </row>
    <row r="487" spans="1:31">
      <c r="A487" s="315" t="s">
        <v>721</v>
      </c>
      <c r="B487" s="339" t="s">
        <v>3334</v>
      </c>
      <c r="C487" s="293" t="s">
        <v>877</v>
      </c>
      <c r="D487" s="339" t="s">
        <v>878</v>
      </c>
      <c r="E487" s="266">
        <v>51</v>
      </c>
      <c r="F487" s="266">
        <v>50</v>
      </c>
      <c r="G487" s="264">
        <v>60</v>
      </c>
      <c r="H487" s="264">
        <v>58</v>
      </c>
      <c r="I487" s="264">
        <v>50</v>
      </c>
      <c r="J487" s="264">
        <v>49</v>
      </c>
      <c r="K487" s="294">
        <v>0.9</v>
      </c>
      <c r="L487" s="267">
        <v>0.980392156862745</v>
      </c>
      <c r="M487" s="267">
        <v>0.966666666666667</v>
      </c>
      <c r="N487" s="267">
        <v>0.98</v>
      </c>
      <c r="O487" s="332">
        <v>51</v>
      </c>
      <c r="P487" s="266">
        <v>48</v>
      </c>
      <c r="Q487" s="266">
        <v>48</v>
      </c>
      <c r="R487" s="264">
        <v>57</v>
      </c>
      <c r="S487" s="264">
        <v>49</v>
      </c>
      <c r="T487" s="267">
        <v>0.941176470588235</v>
      </c>
      <c r="U487" s="267">
        <v>0.941176470588235</v>
      </c>
      <c r="V487" s="268">
        <v>0.95</v>
      </c>
      <c r="W487" s="268">
        <v>0.98</v>
      </c>
      <c r="X487" s="295">
        <v>-0.00882352941176467</v>
      </c>
      <c r="Y487" s="271">
        <v>367</v>
      </c>
      <c r="Z487" s="333">
        <v>355</v>
      </c>
      <c r="AA487" s="333">
        <v>373</v>
      </c>
      <c r="AB487" s="333">
        <v>368</v>
      </c>
      <c r="AC487" s="334">
        <v>0.967302452316076</v>
      </c>
      <c r="AD487" s="268">
        <v>0.986595174262735</v>
      </c>
      <c r="AE487" s="295">
        <v>-0.0192927219466583</v>
      </c>
    </row>
    <row r="488" spans="1:31">
      <c r="A488" s="315" t="s">
        <v>721</v>
      </c>
      <c r="B488" s="339" t="s">
        <v>3334</v>
      </c>
      <c r="C488" s="293" t="s">
        <v>879</v>
      </c>
      <c r="D488" s="339" t="s">
        <v>880</v>
      </c>
      <c r="E488" s="266">
        <v>49</v>
      </c>
      <c r="F488" s="266">
        <v>47</v>
      </c>
      <c r="G488" s="264">
        <v>51</v>
      </c>
      <c r="H488" s="264">
        <v>50</v>
      </c>
      <c r="I488" s="264">
        <v>45</v>
      </c>
      <c r="J488" s="264">
        <v>42</v>
      </c>
      <c r="K488" s="294">
        <v>0.9</v>
      </c>
      <c r="L488" s="267">
        <v>0.959183673469388</v>
      </c>
      <c r="M488" s="267">
        <v>0.980392156862745</v>
      </c>
      <c r="N488" s="267">
        <v>0.933333333333333</v>
      </c>
      <c r="O488" s="332">
        <v>49</v>
      </c>
      <c r="P488" s="266">
        <v>47</v>
      </c>
      <c r="Q488" s="266">
        <v>47</v>
      </c>
      <c r="R488" s="264">
        <v>50</v>
      </c>
      <c r="S488" s="264">
        <v>41</v>
      </c>
      <c r="T488" s="267">
        <v>0.959183673469388</v>
      </c>
      <c r="U488" s="267">
        <v>0.959183673469388</v>
      </c>
      <c r="V488" s="268">
        <v>0.980392156862745</v>
      </c>
      <c r="W488" s="268">
        <v>0.911111111111111</v>
      </c>
      <c r="X488" s="295">
        <v>-0.0212084833933573</v>
      </c>
      <c r="Y488" s="271">
        <v>323</v>
      </c>
      <c r="Z488" s="333">
        <v>311</v>
      </c>
      <c r="AA488" s="333">
        <v>313</v>
      </c>
      <c r="AB488" s="333">
        <v>305</v>
      </c>
      <c r="AC488" s="334">
        <v>0.962848297213622</v>
      </c>
      <c r="AD488" s="268">
        <v>0.97444089456869</v>
      </c>
      <c r="AE488" s="295">
        <v>-0.0115925973550678</v>
      </c>
    </row>
    <row r="489" spans="1:31">
      <c r="A489" s="315" t="s">
        <v>721</v>
      </c>
      <c r="B489" s="339" t="s">
        <v>3334</v>
      </c>
      <c r="C489" s="293" t="s">
        <v>881</v>
      </c>
      <c r="D489" s="339" t="s">
        <v>881</v>
      </c>
      <c r="E489" s="266">
        <v>50</v>
      </c>
      <c r="F489" s="266">
        <v>49</v>
      </c>
      <c r="G489" s="264">
        <v>50</v>
      </c>
      <c r="H489" s="264">
        <v>49</v>
      </c>
      <c r="I489" s="264">
        <v>44</v>
      </c>
      <c r="J489" s="264">
        <v>43</v>
      </c>
      <c r="K489" s="294">
        <v>0.9</v>
      </c>
      <c r="L489" s="267">
        <v>0.98</v>
      </c>
      <c r="M489" s="267">
        <v>0.98</v>
      </c>
      <c r="N489" s="267">
        <v>0.977272727272727</v>
      </c>
      <c r="O489" s="332">
        <v>50</v>
      </c>
      <c r="P489" s="266">
        <v>49</v>
      </c>
      <c r="Q489" s="266">
        <v>49</v>
      </c>
      <c r="R489" s="264">
        <v>49</v>
      </c>
      <c r="S489" s="264">
        <v>43</v>
      </c>
      <c r="T489" s="267">
        <v>0.98</v>
      </c>
      <c r="U489" s="267">
        <v>0.98</v>
      </c>
      <c r="V489" s="268">
        <v>0.98</v>
      </c>
      <c r="W489" s="268">
        <v>0.977272727272727</v>
      </c>
      <c r="X489" s="295">
        <v>0</v>
      </c>
      <c r="Y489" s="271">
        <v>311</v>
      </c>
      <c r="Z489" s="333">
        <v>299</v>
      </c>
      <c r="AA489" s="333">
        <v>301</v>
      </c>
      <c r="AB489" s="333">
        <v>298</v>
      </c>
      <c r="AC489" s="334">
        <v>0.961414790996785</v>
      </c>
      <c r="AD489" s="268">
        <v>0.990033222591362</v>
      </c>
      <c r="AE489" s="295">
        <v>-0.0286184315945776</v>
      </c>
    </row>
    <row r="490" spans="1:31">
      <c r="A490" s="315" t="s">
        <v>721</v>
      </c>
      <c r="B490" s="339" t="s">
        <v>3334</v>
      </c>
      <c r="C490" s="293" t="s">
        <v>882</v>
      </c>
      <c r="D490" s="339" t="s">
        <v>882</v>
      </c>
      <c r="E490" s="266">
        <v>40</v>
      </c>
      <c r="F490" s="266">
        <v>39</v>
      </c>
      <c r="G490" s="264">
        <v>40</v>
      </c>
      <c r="H490" s="264">
        <v>39</v>
      </c>
      <c r="I490" s="264">
        <v>40</v>
      </c>
      <c r="J490" s="264">
        <v>39</v>
      </c>
      <c r="K490" s="294">
        <v>0.9</v>
      </c>
      <c r="L490" s="267">
        <v>0.975</v>
      </c>
      <c r="M490" s="267">
        <v>0.975</v>
      </c>
      <c r="N490" s="267">
        <v>0.975</v>
      </c>
      <c r="O490" s="332">
        <v>40</v>
      </c>
      <c r="P490" s="266">
        <v>39</v>
      </c>
      <c r="Q490" s="266">
        <v>39</v>
      </c>
      <c r="R490" s="264">
        <v>39</v>
      </c>
      <c r="S490" s="264">
        <v>39</v>
      </c>
      <c r="T490" s="267">
        <v>0.975</v>
      </c>
      <c r="U490" s="267">
        <v>0.975</v>
      </c>
      <c r="V490" s="268">
        <v>0.975</v>
      </c>
      <c r="W490" s="268">
        <v>0.975</v>
      </c>
      <c r="X490" s="295">
        <v>0</v>
      </c>
      <c r="Y490" s="271">
        <v>255</v>
      </c>
      <c r="Z490" s="333">
        <v>248</v>
      </c>
      <c r="AA490" s="333">
        <v>245</v>
      </c>
      <c r="AB490" s="333">
        <v>245</v>
      </c>
      <c r="AC490" s="334">
        <v>0.972549019607843</v>
      </c>
      <c r="AD490" s="268">
        <v>1</v>
      </c>
      <c r="AE490" s="295">
        <v>-0.0274509803921569</v>
      </c>
    </row>
    <row r="491" spans="1:31">
      <c r="A491" s="315" t="s">
        <v>721</v>
      </c>
      <c r="B491" s="339" t="s">
        <v>3334</v>
      </c>
      <c r="C491" s="293" t="s">
        <v>883</v>
      </c>
      <c r="D491" s="339" t="s">
        <v>884</v>
      </c>
      <c r="E491" s="266">
        <v>74</v>
      </c>
      <c r="F491" s="266">
        <v>72</v>
      </c>
      <c r="G491" s="264">
        <v>80</v>
      </c>
      <c r="H491" s="264">
        <v>76</v>
      </c>
      <c r="I491" s="264">
        <v>68</v>
      </c>
      <c r="J491" s="264">
        <v>64</v>
      </c>
      <c r="K491" s="294">
        <v>0.9</v>
      </c>
      <c r="L491" s="267">
        <v>0.972972972972973</v>
      </c>
      <c r="M491" s="267">
        <v>0.95</v>
      </c>
      <c r="N491" s="267">
        <v>0.941176470588235</v>
      </c>
      <c r="O491" s="332">
        <v>74</v>
      </c>
      <c r="P491" s="266">
        <v>72</v>
      </c>
      <c r="Q491" s="266">
        <v>72</v>
      </c>
      <c r="R491" s="264">
        <v>76</v>
      </c>
      <c r="S491" s="264">
        <v>64</v>
      </c>
      <c r="T491" s="267">
        <v>0.972972972972973</v>
      </c>
      <c r="U491" s="267">
        <v>0.972972972972973</v>
      </c>
      <c r="V491" s="268">
        <v>0.95</v>
      </c>
      <c r="W491" s="268">
        <v>0.941176470588235</v>
      </c>
      <c r="X491" s="295">
        <v>0.0229729729729731</v>
      </c>
      <c r="Y491" s="271">
        <v>505</v>
      </c>
      <c r="Z491" s="333">
        <v>469</v>
      </c>
      <c r="AA491" s="333">
        <v>494</v>
      </c>
      <c r="AB491" s="333">
        <v>465</v>
      </c>
      <c r="AC491" s="334">
        <v>0.928712871287129</v>
      </c>
      <c r="AD491" s="268">
        <v>0.941295546558704</v>
      </c>
      <c r="AE491" s="295">
        <v>-0.0125826752715756</v>
      </c>
    </row>
    <row r="492" spans="1:31">
      <c r="A492" s="315" t="s">
        <v>721</v>
      </c>
      <c r="B492" s="339" t="s">
        <v>3334</v>
      </c>
      <c r="C492" s="293" t="s">
        <v>885</v>
      </c>
      <c r="D492" s="339" t="s">
        <v>886</v>
      </c>
      <c r="E492" s="266">
        <v>72</v>
      </c>
      <c r="F492" s="266">
        <v>71</v>
      </c>
      <c r="G492" s="264">
        <v>76</v>
      </c>
      <c r="H492" s="264">
        <v>75</v>
      </c>
      <c r="I492" s="264">
        <v>70</v>
      </c>
      <c r="J492" s="264">
        <v>68</v>
      </c>
      <c r="K492" s="294">
        <v>0.9</v>
      </c>
      <c r="L492" s="267">
        <v>0.986111111111111</v>
      </c>
      <c r="M492" s="267">
        <v>0.986842105263158</v>
      </c>
      <c r="N492" s="267">
        <v>0.971428571428571</v>
      </c>
      <c r="O492" s="332">
        <v>72</v>
      </c>
      <c r="P492" s="266">
        <v>70</v>
      </c>
      <c r="Q492" s="266">
        <v>70</v>
      </c>
      <c r="R492" s="264">
        <v>75</v>
      </c>
      <c r="S492" s="264">
        <v>66</v>
      </c>
      <c r="T492" s="267">
        <v>0.972222222222222</v>
      </c>
      <c r="U492" s="267">
        <v>0.972222222222222</v>
      </c>
      <c r="V492" s="268">
        <v>0.986842105263158</v>
      </c>
      <c r="W492" s="268">
        <v>0.942857142857143</v>
      </c>
      <c r="X492" s="295">
        <v>-0.0146198830409356</v>
      </c>
      <c r="Y492" s="271">
        <v>479</v>
      </c>
      <c r="Z492" s="333">
        <v>465</v>
      </c>
      <c r="AA492" s="333">
        <v>476</v>
      </c>
      <c r="AB492" s="333">
        <v>460</v>
      </c>
      <c r="AC492" s="334">
        <v>0.970772442588727</v>
      </c>
      <c r="AD492" s="268">
        <v>0.966386554621849</v>
      </c>
      <c r="AE492" s="295">
        <v>0.00438588796687778</v>
      </c>
    </row>
    <row r="493" spans="1:31">
      <c r="A493" s="315" t="s">
        <v>721</v>
      </c>
      <c r="B493" s="339" t="s">
        <v>3334</v>
      </c>
      <c r="C493" s="293" t="s">
        <v>887</v>
      </c>
      <c r="D493" s="339" t="s">
        <v>887</v>
      </c>
      <c r="E493" s="266">
        <v>63</v>
      </c>
      <c r="F493" s="266">
        <v>62</v>
      </c>
      <c r="G493" s="264">
        <v>61</v>
      </c>
      <c r="H493" s="264">
        <v>60</v>
      </c>
      <c r="I493" s="264">
        <v>61</v>
      </c>
      <c r="J493" s="264">
        <v>55</v>
      </c>
      <c r="K493" s="294">
        <v>0.9</v>
      </c>
      <c r="L493" s="267">
        <v>0.984126984126984</v>
      </c>
      <c r="M493" s="267">
        <v>0.983606557377049</v>
      </c>
      <c r="N493" s="267">
        <v>0.901639344262295</v>
      </c>
      <c r="O493" s="332">
        <v>63</v>
      </c>
      <c r="P493" s="266">
        <v>62</v>
      </c>
      <c r="Q493" s="266">
        <v>62</v>
      </c>
      <c r="R493" s="264">
        <v>59</v>
      </c>
      <c r="S493" s="264">
        <v>54</v>
      </c>
      <c r="T493" s="267">
        <v>0.984126984126984</v>
      </c>
      <c r="U493" s="267">
        <v>0.984126984126984</v>
      </c>
      <c r="V493" s="268">
        <v>0.967213114754098</v>
      </c>
      <c r="W493" s="268">
        <v>0.885245901639344</v>
      </c>
      <c r="X493" s="295">
        <v>0.0169138693728857</v>
      </c>
      <c r="Y493" s="271">
        <v>395</v>
      </c>
      <c r="Z493" s="333">
        <v>376</v>
      </c>
      <c r="AA493" s="333">
        <v>397</v>
      </c>
      <c r="AB493" s="333">
        <v>383</v>
      </c>
      <c r="AC493" s="334">
        <v>0.951898734177215</v>
      </c>
      <c r="AD493" s="268">
        <v>0.964735516372796</v>
      </c>
      <c r="AE493" s="295">
        <v>-0.0128367821955808</v>
      </c>
    </row>
    <row r="494" spans="1:31">
      <c r="A494" s="315" t="s">
        <v>721</v>
      </c>
      <c r="B494" s="339" t="s">
        <v>3334</v>
      </c>
      <c r="C494" s="293" t="s">
        <v>888</v>
      </c>
      <c r="D494" s="339" t="s">
        <v>889</v>
      </c>
      <c r="E494" s="266">
        <v>30</v>
      </c>
      <c r="F494" s="266">
        <v>30</v>
      </c>
      <c r="G494" s="264">
        <v>31</v>
      </c>
      <c r="H494" s="264">
        <v>31</v>
      </c>
      <c r="I494" s="264">
        <v>29</v>
      </c>
      <c r="J494" s="264">
        <v>28</v>
      </c>
      <c r="K494" s="294">
        <v>0.9</v>
      </c>
      <c r="L494" s="267">
        <v>1</v>
      </c>
      <c r="M494" s="267">
        <v>1</v>
      </c>
      <c r="N494" s="267">
        <v>0.96551724137931</v>
      </c>
      <c r="O494" s="332">
        <v>30</v>
      </c>
      <c r="P494" s="266">
        <v>28</v>
      </c>
      <c r="Q494" s="266">
        <v>28</v>
      </c>
      <c r="R494" s="264">
        <v>31</v>
      </c>
      <c r="S494" s="264">
        <v>28</v>
      </c>
      <c r="T494" s="267">
        <v>0.933333333333333</v>
      </c>
      <c r="U494" s="267">
        <v>0.933333333333333</v>
      </c>
      <c r="V494" s="268">
        <v>1</v>
      </c>
      <c r="W494" s="268">
        <v>0.96551724137931</v>
      </c>
      <c r="X494" s="295">
        <v>-0.0666666666666667</v>
      </c>
      <c r="Y494" s="271">
        <v>195</v>
      </c>
      <c r="Z494" s="333">
        <v>190</v>
      </c>
      <c r="AA494" s="333">
        <v>185</v>
      </c>
      <c r="AB494" s="333">
        <v>181</v>
      </c>
      <c r="AC494" s="334">
        <v>0.974358974358974</v>
      </c>
      <c r="AD494" s="268">
        <v>0.978378378378378</v>
      </c>
      <c r="AE494" s="295">
        <v>-0.00401940401940404</v>
      </c>
    </row>
    <row r="495" spans="1:31">
      <c r="A495" s="315" t="s">
        <v>721</v>
      </c>
      <c r="B495" s="339" t="s">
        <v>3335</v>
      </c>
      <c r="C495" s="293" t="s">
        <v>890</v>
      </c>
      <c r="D495" s="339" t="s">
        <v>891</v>
      </c>
      <c r="E495" s="266">
        <v>74</v>
      </c>
      <c r="F495" s="266">
        <v>74</v>
      </c>
      <c r="G495" s="264">
        <v>76</v>
      </c>
      <c r="H495" s="264">
        <v>76</v>
      </c>
      <c r="I495" s="264">
        <v>51</v>
      </c>
      <c r="J495" s="264">
        <v>51</v>
      </c>
      <c r="K495" s="294">
        <v>0.9</v>
      </c>
      <c r="L495" s="267">
        <v>1</v>
      </c>
      <c r="M495" s="267">
        <v>1</v>
      </c>
      <c r="N495" s="267">
        <v>1</v>
      </c>
      <c r="O495" s="332">
        <v>74</v>
      </c>
      <c r="P495" s="266">
        <v>74</v>
      </c>
      <c r="Q495" s="266">
        <v>74</v>
      </c>
      <c r="R495" s="264">
        <v>76</v>
      </c>
      <c r="S495" s="264">
        <v>51</v>
      </c>
      <c r="T495" s="267">
        <v>1</v>
      </c>
      <c r="U495" s="267">
        <v>1</v>
      </c>
      <c r="V495" s="268">
        <v>1</v>
      </c>
      <c r="W495" s="268">
        <v>1</v>
      </c>
      <c r="X495" s="295">
        <v>0</v>
      </c>
      <c r="Y495" s="271">
        <v>469</v>
      </c>
      <c r="Z495" s="333">
        <v>469</v>
      </c>
      <c r="AA495" s="333">
        <v>470</v>
      </c>
      <c r="AB495" s="333">
        <v>470</v>
      </c>
      <c r="AC495" s="334">
        <v>1</v>
      </c>
      <c r="AD495" s="268">
        <v>1</v>
      </c>
      <c r="AE495" s="295">
        <v>0</v>
      </c>
    </row>
    <row r="496" spans="1:31">
      <c r="A496" s="315" t="s">
        <v>721</v>
      </c>
      <c r="B496" s="339" t="s">
        <v>3335</v>
      </c>
      <c r="C496" s="293" t="s">
        <v>892</v>
      </c>
      <c r="D496" s="339" t="s">
        <v>892</v>
      </c>
      <c r="E496" s="266">
        <v>72</v>
      </c>
      <c r="F496" s="266">
        <v>72</v>
      </c>
      <c r="G496" s="264">
        <v>73</v>
      </c>
      <c r="H496" s="264">
        <v>73</v>
      </c>
      <c r="I496" s="264">
        <v>62</v>
      </c>
      <c r="J496" s="264">
        <v>62</v>
      </c>
      <c r="K496" s="294">
        <v>0.9</v>
      </c>
      <c r="L496" s="267">
        <v>1</v>
      </c>
      <c r="M496" s="267">
        <v>1</v>
      </c>
      <c r="N496" s="267">
        <v>1</v>
      </c>
      <c r="O496" s="332">
        <v>72</v>
      </c>
      <c r="P496" s="266">
        <v>72</v>
      </c>
      <c r="Q496" s="266">
        <v>72</v>
      </c>
      <c r="R496" s="264">
        <v>73</v>
      </c>
      <c r="S496" s="264">
        <v>62</v>
      </c>
      <c r="T496" s="267">
        <v>1</v>
      </c>
      <c r="U496" s="267">
        <v>1</v>
      </c>
      <c r="V496" s="268">
        <v>1</v>
      </c>
      <c r="W496" s="268">
        <v>1</v>
      </c>
      <c r="X496" s="295">
        <v>0</v>
      </c>
      <c r="Y496" s="271">
        <v>485</v>
      </c>
      <c r="Z496" s="333">
        <v>485</v>
      </c>
      <c r="AA496" s="333">
        <v>465</v>
      </c>
      <c r="AB496" s="333">
        <v>465</v>
      </c>
      <c r="AC496" s="334">
        <v>1</v>
      </c>
      <c r="AD496" s="268">
        <v>1</v>
      </c>
      <c r="AE496" s="295">
        <v>0</v>
      </c>
    </row>
    <row r="497" spans="1:31">
      <c r="A497" s="315" t="s">
        <v>721</v>
      </c>
      <c r="B497" s="339" t="s">
        <v>3335</v>
      </c>
      <c r="C497" s="293" t="s">
        <v>893</v>
      </c>
      <c r="D497" s="339" t="s">
        <v>894</v>
      </c>
      <c r="E497" s="266">
        <v>58</v>
      </c>
      <c r="F497" s="266">
        <v>57</v>
      </c>
      <c r="G497" s="264">
        <v>61</v>
      </c>
      <c r="H497" s="264">
        <v>58</v>
      </c>
      <c r="I497" s="264">
        <v>45</v>
      </c>
      <c r="J497" s="264">
        <v>42</v>
      </c>
      <c r="K497" s="294">
        <v>0.9</v>
      </c>
      <c r="L497" s="267">
        <v>0.982758620689655</v>
      </c>
      <c r="M497" s="267">
        <v>0.950819672131147</v>
      </c>
      <c r="N497" s="267">
        <v>0.933333333333333</v>
      </c>
      <c r="O497" s="332">
        <v>58</v>
      </c>
      <c r="P497" s="266">
        <v>56</v>
      </c>
      <c r="Q497" s="266">
        <v>56</v>
      </c>
      <c r="R497" s="264">
        <v>58</v>
      </c>
      <c r="S497" s="264">
        <v>42</v>
      </c>
      <c r="T497" s="267">
        <v>0.96551724137931</v>
      </c>
      <c r="U497" s="267">
        <v>0.96551724137931</v>
      </c>
      <c r="V497" s="268">
        <v>0.950819672131147</v>
      </c>
      <c r="W497" s="268">
        <v>0.933333333333333</v>
      </c>
      <c r="X497" s="295">
        <v>0.0146975692481629</v>
      </c>
      <c r="Y497" s="271">
        <v>368</v>
      </c>
      <c r="Z497" s="333">
        <v>347</v>
      </c>
      <c r="AA497" s="333">
        <v>359</v>
      </c>
      <c r="AB497" s="333">
        <v>348</v>
      </c>
      <c r="AC497" s="334">
        <v>0.942934782608696</v>
      </c>
      <c r="AD497" s="268">
        <v>0.969359331476323</v>
      </c>
      <c r="AE497" s="295">
        <v>-0.0264245488676275</v>
      </c>
    </row>
    <row r="498" spans="1:31">
      <c r="A498" s="315" t="s">
        <v>721</v>
      </c>
      <c r="B498" s="339" t="s">
        <v>3335</v>
      </c>
      <c r="C498" s="293" t="s">
        <v>895</v>
      </c>
      <c r="D498" s="339" t="s">
        <v>895</v>
      </c>
      <c r="E498" s="266">
        <v>57</v>
      </c>
      <c r="F498" s="266">
        <v>57</v>
      </c>
      <c r="G498" s="264">
        <v>60</v>
      </c>
      <c r="H498" s="264">
        <v>60</v>
      </c>
      <c r="I498" s="264">
        <v>46</v>
      </c>
      <c r="J498" s="264">
        <v>46</v>
      </c>
      <c r="K498" s="294">
        <v>0.9</v>
      </c>
      <c r="L498" s="267">
        <v>1</v>
      </c>
      <c r="M498" s="267">
        <v>1</v>
      </c>
      <c r="N498" s="267">
        <v>1</v>
      </c>
      <c r="O498" s="332">
        <v>57</v>
      </c>
      <c r="P498" s="266">
        <v>56</v>
      </c>
      <c r="Q498" s="266">
        <v>56</v>
      </c>
      <c r="R498" s="264">
        <v>59</v>
      </c>
      <c r="S498" s="264">
        <v>46</v>
      </c>
      <c r="T498" s="267">
        <v>0.982456140350877</v>
      </c>
      <c r="U498" s="267">
        <v>0.982456140350877</v>
      </c>
      <c r="V498" s="268">
        <v>0.983333333333333</v>
      </c>
      <c r="W498" s="268">
        <v>1</v>
      </c>
      <c r="X498" s="295">
        <v>-0.000877192982456143</v>
      </c>
      <c r="Y498" s="271">
        <v>378</v>
      </c>
      <c r="Z498" s="333">
        <v>376</v>
      </c>
      <c r="AA498" s="333">
        <v>379</v>
      </c>
      <c r="AB498" s="333">
        <v>375</v>
      </c>
      <c r="AC498" s="334">
        <v>0.994708994708995</v>
      </c>
      <c r="AD498" s="268">
        <v>0.989445910290237</v>
      </c>
      <c r="AE498" s="295">
        <v>0.00526308441875722</v>
      </c>
    </row>
    <row r="499" spans="1:31">
      <c r="A499" s="315" t="s">
        <v>721</v>
      </c>
      <c r="B499" s="339" t="s">
        <v>3335</v>
      </c>
      <c r="C499" s="293" t="s">
        <v>896</v>
      </c>
      <c r="D499" s="339" t="s">
        <v>897</v>
      </c>
      <c r="E499" s="266">
        <v>56</v>
      </c>
      <c r="F499" s="266">
        <v>56</v>
      </c>
      <c r="G499" s="264">
        <v>55</v>
      </c>
      <c r="H499" s="264">
        <v>55</v>
      </c>
      <c r="I499" s="264">
        <v>41</v>
      </c>
      <c r="J499" s="264">
        <v>41</v>
      </c>
      <c r="K499" s="294">
        <v>0.9</v>
      </c>
      <c r="L499" s="267">
        <v>1</v>
      </c>
      <c r="M499" s="267">
        <v>1</v>
      </c>
      <c r="N499" s="267">
        <v>1</v>
      </c>
      <c r="O499" s="332">
        <v>56</v>
      </c>
      <c r="P499" s="266">
        <v>56</v>
      </c>
      <c r="Q499" s="266">
        <v>56</v>
      </c>
      <c r="R499" s="264">
        <v>55</v>
      </c>
      <c r="S499" s="264">
        <v>41</v>
      </c>
      <c r="T499" s="267">
        <v>1</v>
      </c>
      <c r="U499" s="267">
        <v>1</v>
      </c>
      <c r="V499" s="268">
        <v>1</v>
      </c>
      <c r="W499" s="268">
        <v>1</v>
      </c>
      <c r="X499" s="295">
        <v>0</v>
      </c>
      <c r="Y499" s="271">
        <v>341</v>
      </c>
      <c r="Z499" s="333">
        <v>339</v>
      </c>
      <c r="AA499" s="333">
        <v>341</v>
      </c>
      <c r="AB499" s="333">
        <v>340</v>
      </c>
      <c r="AC499" s="334">
        <v>0.994134897360704</v>
      </c>
      <c r="AD499" s="268">
        <v>0.997067448680352</v>
      </c>
      <c r="AE499" s="295">
        <v>-0.00293255131964809</v>
      </c>
    </row>
    <row r="500" spans="1:31">
      <c r="A500" s="315" t="s">
        <v>721</v>
      </c>
      <c r="B500" s="339" t="s">
        <v>3335</v>
      </c>
      <c r="C500" s="293" t="s">
        <v>898</v>
      </c>
      <c r="D500" s="339" t="s">
        <v>898</v>
      </c>
      <c r="E500" s="266">
        <v>32</v>
      </c>
      <c r="F500" s="266">
        <v>32</v>
      </c>
      <c r="G500" s="264">
        <v>32</v>
      </c>
      <c r="H500" s="264">
        <v>32</v>
      </c>
      <c r="I500" s="264">
        <v>24</v>
      </c>
      <c r="J500" s="264">
        <v>23</v>
      </c>
      <c r="K500" s="294">
        <v>0.9</v>
      </c>
      <c r="L500" s="267">
        <v>1</v>
      </c>
      <c r="M500" s="267">
        <v>1</v>
      </c>
      <c r="N500" s="267">
        <v>0.958333333333333</v>
      </c>
      <c r="O500" s="332">
        <v>32</v>
      </c>
      <c r="P500" s="266">
        <v>32</v>
      </c>
      <c r="Q500" s="266">
        <v>32</v>
      </c>
      <c r="R500" s="264">
        <v>32</v>
      </c>
      <c r="S500" s="264">
        <v>23</v>
      </c>
      <c r="T500" s="267">
        <v>1</v>
      </c>
      <c r="U500" s="267">
        <v>1</v>
      </c>
      <c r="V500" s="268">
        <v>1</v>
      </c>
      <c r="W500" s="268">
        <v>0.958333333333333</v>
      </c>
      <c r="X500" s="295">
        <v>0</v>
      </c>
      <c r="Y500" s="271">
        <v>196</v>
      </c>
      <c r="Z500" s="333">
        <v>194</v>
      </c>
      <c r="AA500" s="333">
        <v>199</v>
      </c>
      <c r="AB500" s="333">
        <v>199</v>
      </c>
      <c r="AC500" s="334">
        <v>0.989795918367347</v>
      </c>
      <c r="AD500" s="268">
        <v>1</v>
      </c>
      <c r="AE500" s="295">
        <v>-0.0102040816326531</v>
      </c>
    </row>
    <row r="501" spans="1:31">
      <c r="A501" s="315" t="s">
        <v>721</v>
      </c>
      <c r="B501" s="339" t="s">
        <v>3335</v>
      </c>
      <c r="C501" s="293" t="s">
        <v>899</v>
      </c>
      <c r="D501" s="339" t="s">
        <v>900</v>
      </c>
      <c r="E501" s="266">
        <v>50</v>
      </c>
      <c r="F501" s="266">
        <v>50</v>
      </c>
      <c r="G501" s="264">
        <v>51</v>
      </c>
      <c r="H501" s="264">
        <v>51</v>
      </c>
      <c r="I501" s="264">
        <v>38</v>
      </c>
      <c r="J501" s="264">
        <v>35</v>
      </c>
      <c r="K501" s="294">
        <v>0.9</v>
      </c>
      <c r="L501" s="267">
        <v>1</v>
      </c>
      <c r="M501" s="267">
        <v>1</v>
      </c>
      <c r="N501" s="267">
        <v>0.921052631578947</v>
      </c>
      <c r="O501" s="332">
        <v>50</v>
      </c>
      <c r="P501" s="266">
        <v>50</v>
      </c>
      <c r="Q501" s="266">
        <v>50</v>
      </c>
      <c r="R501" s="264">
        <v>49</v>
      </c>
      <c r="S501" s="264">
        <v>35</v>
      </c>
      <c r="T501" s="267">
        <v>1</v>
      </c>
      <c r="U501" s="267">
        <v>1</v>
      </c>
      <c r="V501" s="268">
        <v>0.96078431372549</v>
      </c>
      <c r="W501" s="268">
        <v>0.921052631578947</v>
      </c>
      <c r="X501" s="295">
        <v>0.0392156862745098</v>
      </c>
      <c r="Y501" s="271">
        <v>331</v>
      </c>
      <c r="Z501" s="333">
        <v>320</v>
      </c>
      <c r="AA501" s="333">
        <v>332</v>
      </c>
      <c r="AB501" s="333">
        <v>327</v>
      </c>
      <c r="AC501" s="334">
        <v>0.966767371601209</v>
      </c>
      <c r="AD501" s="268">
        <v>0.984939759036145</v>
      </c>
      <c r="AE501" s="295">
        <v>-0.0181723874349361</v>
      </c>
    </row>
    <row r="502" spans="1:31">
      <c r="A502" s="315" t="s">
        <v>721</v>
      </c>
      <c r="B502" s="339" t="s">
        <v>3335</v>
      </c>
      <c r="C502" s="293" t="s">
        <v>901</v>
      </c>
      <c r="D502" s="339" t="s">
        <v>902</v>
      </c>
      <c r="E502" s="266">
        <v>55</v>
      </c>
      <c r="F502" s="266">
        <v>55</v>
      </c>
      <c r="G502" s="264">
        <v>58</v>
      </c>
      <c r="H502" s="264">
        <v>57</v>
      </c>
      <c r="I502" s="264">
        <v>40</v>
      </c>
      <c r="J502" s="264">
        <v>40</v>
      </c>
      <c r="K502" s="294">
        <v>0.9</v>
      </c>
      <c r="L502" s="267">
        <v>1</v>
      </c>
      <c r="M502" s="267">
        <v>0.982758620689655</v>
      </c>
      <c r="N502" s="267">
        <v>1</v>
      </c>
      <c r="O502" s="332">
        <v>55</v>
      </c>
      <c r="P502" s="266">
        <v>55</v>
      </c>
      <c r="Q502" s="266">
        <v>55</v>
      </c>
      <c r="R502" s="264">
        <v>57</v>
      </c>
      <c r="S502" s="264">
        <v>40</v>
      </c>
      <c r="T502" s="267">
        <v>1</v>
      </c>
      <c r="U502" s="267">
        <v>1</v>
      </c>
      <c r="V502" s="268">
        <v>0.982758620689655</v>
      </c>
      <c r="W502" s="268">
        <v>1</v>
      </c>
      <c r="X502" s="295">
        <v>0.0172413793103449</v>
      </c>
      <c r="Y502" s="271">
        <v>348</v>
      </c>
      <c r="Z502" s="333">
        <v>346</v>
      </c>
      <c r="AA502" s="333">
        <v>348</v>
      </c>
      <c r="AB502" s="333">
        <v>347</v>
      </c>
      <c r="AC502" s="334">
        <v>0.994252873563218</v>
      </c>
      <c r="AD502" s="268">
        <v>0.997126436781609</v>
      </c>
      <c r="AE502" s="295">
        <v>-0.00287356321839083</v>
      </c>
    </row>
    <row r="503" spans="1:31">
      <c r="A503" s="315" t="s">
        <v>721</v>
      </c>
      <c r="B503" s="339" t="s">
        <v>3335</v>
      </c>
      <c r="C503" s="293" t="s">
        <v>903</v>
      </c>
      <c r="D503" s="339" t="s">
        <v>904</v>
      </c>
      <c r="E503" s="266">
        <v>61</v>
      </c>
      <c r="F503" s="266">
        <v>60</v>
      </c>
      <c r="G503" s="264">
        <v>63</v>
      </c>
      <c r="H503" s="264">
        <v>62</v>
      </c>
      <c r="I503" s="264">
        <v>47</v>
      </c>
      <c r="J503" s="264">
        <v>47</v>
      </c>
      <c r="K503" s="294">
        <v>0.9</v>
      </c>
      <c r="L503" s="267">
        <v>0.983606557377049</v>
      </c>
      <c r="M503" s="267">
        <v>0.984126984126984</v>
      </c>
      <c r="N503" s="267">
        <v>1</v>
      </c>
      <c r="O503" s="332">
        <v>61</v>
      </c>
      <c r="P503" s="266">
        <v>60</v>
      </c>
      <c r="Q503" s="266">
        <v>60</v>
      </c>
      <c r="R503" s="264">
        <v>62</v>
      </c>
      <c r="S503" s="264">
        <v>47</v>
      </c>
      <c r="T503" s="267">
        <v>0.983606557377049</v>
      </c>
      <c r="U503" s="267">
        <v>0.983606557377049</v>
      </c>
      <c r="V503" s="268">
        <v>0.984126984126984</v>
      </c>
      <c r="W503" s="268">
        <v>1</v>
      </c>
      <c r="X503" s="295">
        <v>-0.00052042674993491</v>
      </c>
      <c r="Y503" s="271">
        <v>392</v>
      </c>
      <c r="Z503" s="333">
        <v>390</v>
      </c>
      <c r="AA503" s="333">
        <v>384</v>
      </c>
      <c r="AB503" s="333">
        <v>379</v>
      </c>
      <c r="AC503" s="334">
        <v>0.994897959183674</v>
      </c>
      <c r="AD503" s="268">
        <v>0.986979166666667</v>
      </c>
      <c r="AE503" s="295">
        <v>0.00791879251700689</v>
      </c>
    </row>
    <row r="504" spans="1:31">
      <c r="A504" s="315" t="s">
        <v>721</v>
      </c>
      <c r="B504" s="339" t="s">
        <v>3335</v>
      </c>
      <c r="C504" s="293" t="s">
        <v>905</v>
      </c>
      <c r="D504" s="339" t="s">
        <v>906</v>
      </c>
      <c r="E504" s="266">
        <v>66</v>
      </c>
      <c r="F504" s="266">
        <v>64</v>
      </c>
      <c r="G504" s="264">
        <v>69</v>
      </c>
      <c r="H504" s="264">
        <v>69</v>
      </c>
      <c r="I504" s="264">
        <v>55</v>
      </c>
      <c r="J504" s="264">
        <v>54</v>
      </c>
      <c r="K504" s="294">
        <v>0.9</v>
      </c>
      <c r="L504" s="267">
        <v>0.96969696969697</v>
      </c>
      <c r="M504" s="267">
        <v>1</v>
      </c>
      <c r="N504" s="267">
        <v>0.981818181818182</v>
      </c>
      <c r="O504" s="332">
        <v>66</v>
      </c>
      <c r="P504" s="266">
        <v>64</v>
      </c>
      <c r="Q504" s="266">
        <v>64</v>
      </c>
      <c r="R504" s="264">
        <v>69</v>
      </c>
      <c r="S504" s="264">
        <v>54</v>
      </c>
      <c r="T504" s="267">
        <v>0.96969696969697</v>
      </c>
      <c r="U504" s="267">
        <v>0.96969696969697</v>
      </c>
      <c r="V504" s="268">
        <v>1</v>
      </c>
      <c r="W504" s="268">
        <v>0.981818181818182</v>
      </c>
      <c r="X504" s="295">
        <v>-0.0303030303030303</v>
      </c>
      <c r="Y504" s="271">
        <v>442</v>
      </c>
      <c r="Z504" s="333">
        <v>436</v>
      </c>
      <c r="AA504" s="333">
        <v>449</v>
      </c>
      <c r="AB504" s="333">
        <v>444</v>
      </c>
      <c r="AC504" s="334">
        <v>0.986425339366516</v>
      </c>
      <c r="AD504" s="268">
        <v>0.988864142538975</v>
      </c>
      <c r="AE504" s="295">
        <v>-0.00243880317245959</v>
      </c>
    </row>
    <row r="505" spans="1:31">
      <c r="A505" s="315" t="s">
        <v>721</v>
      </c>
      <c r="B505" s="339" t="s">
        <v>3335</v>
      </c>
      <c r="C505" s="293" t="s">
        <v>907</v>
      </c>
      <c r="D505" s="339" t="s">
        <v>907</v>
      </c>
      <c r="E505" s="266">
        <v>16</v>
      </c>
      <c r="F505" s="266">
        <v>16</v>
      </c>
      <c r="G505" s="264">
        <v>17</v>
      </c>
      <c r="H505" s="264">
        <v>17</v>
      </c>
      <c r="I505" s="264">
        <v>13</v>
      </c>
      <c r="J505" s="264">
        <v>13</v>
      </c>
      <c r="K505" s="294">
        <v>0.9</v>
      </c>
      <c r="L505" s="267">
        <v>1</v>
      </c>
      <c r="M505" s="267">
        <v>1</v>
      </c>
      <c r="N505" s="267">
        <v>1</v>
      </c>
      <c r="O505" s="332">
        <v>16</v>
      </c>
      <c r="P505" s="266">
        <v>16</v>
      </c>
      <c r="Q505" s="266">
        <v>16</v>
      </c>
      <c r="R505" s="264">
        <v>17</v>
      </c>
      <c r="S505" s="264">
        <v>13</v>
      </c>
      <c r="T505" s="267">
        <v>1</v>
      </c>
      <c r="U505" s="267">
        <v>1</v>
      </c>
      <c r="V505" s="268">
        <v>1</v>
      </c>
      <c r="W505" s="268">
        <v>1</v>
      </c>
      <c r="X505" s="295">
        <v>0</v>
      </c>
      <c r="Y505" s="271">
        <v>108</v>
      </c>
      <c r="Z505" s="333">
        <v>108</v>
      </c>
      <c r="AA505" s="333">
        <v>106</v>
      </c>
      <c r="AB505" s="333">
        <v>106</v>
      </c>
      <c r="AC505" s="334">
        <v>1</v>
      </c>
      <c r="AD505" s="268">
        <v>1</v>
      </c>
      <c r="AE505" s="295">
        <v>0</v>
      </c>
    </row>
    <row r="506" spans="1:31">
      <c r="A506" s="315" t="s">
        <v>721</v>
      </c>
      <c r="B506" s="339" t="s">
        <v>3335</v>
      </c>
      <c r="C506" s="293" t="s">
        <v>908</v>
      </c>
      <c r="D506" s="339" t="s">
        <v>908</v>
      </c>
      <c r="E506" s="266">
        <v>74</v>
      </c>
      <c r="F506" s="266">
        <v>74</v>
      </c>
      <c r="G506" s="264">
        <v>80</v>
      </c>
      <c r="H506" s="264">
        <v>80</v>
      </c>
      <c r="I506" s="264">
        <v>55</v>
      </c>
      <c r="J506" s="264">
        <v>53</v>
      </c>
      <c r="K506" s="294">
        <v>0.9</v>
      </c>
      <c r="L506" s="267">
        <v>1</v>
      </c>
      <c r="M506" s="267">
        <v>1</v>
      </c>
      <c r="N506" s="267">
        <v>0.963636363636364</v>
      </c>
      <c r="O506" s="332">
        <v>74</v>
      </c>
      <c r="P506" s="266">
        <v>74</v>
      </c>
      <c r="Q506" s="266">
        <v>74</v>
      </c>
      <c r="R506" s="264">
        <v>80</v>
      </c>
      <c r="S506" s="264">
        <v>53</v>
      </c>
      <c r="T506" s="267">
        <v>1</v>
      </c>
      <c r="U506" s="267">
        <v>1</v>
      </c>
      <c r="V506" s="268">
        <v>1</v>
      </c>
      <c r="W506" s="268">
        <v>0.963636363636364</v>
      </c>
      <c r="X506" s="295">
        <v>0</v>
      </c>
      <c r="Y506" s="271">
        <v>481</v>
      </c>
      <c r="Z506" s="333">
        <v>477</v>
      </c>
      <c r="AA506" s="333">
        <v>490</v>
      </c>
      <c r="AB506" s="333">
        <v>475</v>
      </c>
      <c r="AC506" s="334">
        <v>0.991683991683992</v>
      </c>
      <c r="AD506" s="268">
        <v>0.969387755102041</v>
      </c>
      <c r="AE506" s="295">
        <v>0.0222962365819509</v>
      </c>
    </row>
    <row r="507" spans="1:31">
      <c r="A507" s="315" t="s">
        <v>721</v>
      </c>
      <c r="B507" s="339" t="s">
        <v>3335</v>
      </c>
      <c r="C507" s="293" t="s">
        <v>909</v>
      </c>
      <c r="D507" s="339" t="s">
        <v>910</v>
      </c>
      <c r="E507" s="266">
        <v>59</v>
      </c>
      <c r="F507" s="266">
        <v>58</v>
      </c>
      <c r="G507" s="264">
        <v>58</v>
      </c>
      <c r="H507" s="264">
        <v>58</v>
      </c>
      <c r="I507" s="264">
        <v>40</v>
      </c>
      <c r="J507" s="264">
        <v>40</v>
      </c>
      <c r="K507" s="294">
        <v>0.9</v>
      </c>
      <c r="L507" s="267">
        <v>0.983050847457627</v>
      </c>
      <c r="M507" s="267">
        <v>1</v>
      </c>
      <c r="N507" s="267">
        <v>1</v>
      </c>
      <c r="O507" s="332">
        <v>59</v>
      </c>
      <c r="P507" s="266">
        <v>58</v>
      </c>
      <c r="Q507" s="266">
        <v>58</v>
      </c>
      <c r="R507" s="264">
        <v>58</v>
      </c>
      <c r="S507" s="264">
        <v>40</v>
      </c>
      <c r="T507" s="267">
        <v>0.983050847457627</v>
      </c>
      <c r="U507" s="267">
        <v>0.983050847457627</v>
      </c>
      <c r="V507" s="268">
        <v>1</v>
      </c>
      <c r="W507" s="268">
        <v>1</v>
      </c>
      <c r="X507" s="295">
        <v>-0.0169491525423728</v>
      </c>
      <c r="Y507" s="271">
        <v>373</v>
      </c>
      <c r="Z507" s="333">
        <v>372</v>
      </c>
      <c r="AA507" s="333">
        <v>383</v>
      </c>
      <c r="AB507" s="333">
        <v>381</v>
      </c>
      <c r="AC507" s="334">
        <v>0.997319034852547</v>
      </c>
      <c r="AD507" s="268">
        <v>0.994778067885117</v>
      </c>
      <c r="AE507" s="295">
        <v>0.00254096696742945</v>
      </c>
    </row>
    <row r="508" spans="1:31">
      <c r="A508" s="315" t="s">
        <v>721</v>
      </c>
      <c r="B508" s="339" t="s">
        <v>3335</v>
      </c>
      <c r="C508" s="293" t="s">
        <v>911</v>
      </c>
      <c r="D508" s="339" t="s">
        <v>911</v>
      </c>
      <c r="E508" s="266">
        <v>40</v>
      </c>
      <c r="F508" s="266">
        <v>39</v>
      </c>
      <c r="G508" s="264">
        <v>43</v>
      </c>
      <c r="H508" s="264">
        <v>42</v>
      </c>
      <c r="I508" s="264">
        <v>33</v>
      </c>
      <c r="J508" s="264">
        <v>32</v>
      </c>
      <c r="K508" s="294">
        <v>0.9</v>
      </c>
      <c r="L508" s="267">
        <v>0.975</v>
      </c>
      <c r="M508" s="267">
        <v>0.976744186046512</v>
      </c>
      <c r="N508" s="267">
        <v>0.96969696969697</v>
      </c>
      <c r="O508" s="332">
        <v>40</v>
      </c>
      <c r="P508" s="266">
        <v>39</v>
      </c>
      <c r="Q508" s="266">
        <v>39</v>
      </c>
      <c r="R508" s="264">
        <v>42</v>
      </c>
      <c r="S508" s="264">
        <v>32</v>
      </c>
      <c r="T508" s="267">
        <v>0.975</v>
      </c>
      <c r="U508" s="267">
        <v>0.975</v>
      </c>
      <c r="V508" s="268">
        <v>0.976744186046512</v>
      </c>
      <c r="W508" s="268">
        <v>0.96969696969697</v>
      </c>
      <c r="X508" s="295">
        <v>-0.00174418604651161</v>
      </c>
      <c r="Y508" s="271">
        <v>262</v>
      </c>
      <c r="Z508" s="333">
        <v>254</v>
      </c>
      <c r="AA508" s="333">
        <v>262</v>
      </c>
      <c r="AB508" s="333">
        <v>255</v>
      </c>
      <c r="AC508" s="334">
        <v>0.969465648854962</v>
      </c>
      <c r="AD508" s="268">
        <v>0.973282442748092</v>
      </c>
      <c r="AE508" s="295">
        <v>-0.00381679389312983</v>
      </c>
    </row>
    <row r="509" spans="1:31">
      <c r="A509" s="315" t="s">
        <v>721</v>
      </c>
      <c r="B509" s="339" t="s">
        <v>3335</v>
      </c>
      <c r="C509" s="293" t="s">
        <v>912</v>
      </c>
      <c r="D509" s="339" t="s">
        <v>912</v>
      </c>
      <c r="E509" s="266">
        <v>26</v>
      </c>
      <c r="F509" s="266">
        <v>24</v>
      </c>
      <c r="G509" s="264">
        <v>27</v>
      </c>
      <c r="H509" s="264">
        <v>26</v>
      </c>
      <c r="I509" s="264">
        <v>22</v>
      </c>
      <c r="J509" s="264">
        <v>20</v>
      </c>
      <c r="K509" s="294">
        <v>0.9</v>
      </c>
      <c r="L509" s="267">
        <v>0.923076923076923</v>
      </c>
      <c r="M509" s="267">
        <v>0.962962962962963</v>
      </c>
      <c r="N509" s="267">
        <v>0.909090909090909</v>
      </c>
      <c r="O509" s="332">
        <v>26</v>
      </c>
      <c r="P509" s="266">
        <v>24</v>
      </c>
      <c r="Q509" s="266">
        <v>24</v>
      </c>
      <c r="R509" s="264">
        <v>25</v>
      </c>
      <c r="S509" s="264">
        <v>20</v>
      </c>
      <c r="T509" s="267">
        <v>0.923076923076923</v>
      </c>
      <c r="U509" s="267">
        <v>0.923076923076923</v>
      </c>
      <c r="V509" s="268">
        <v>0.925925925925926</v>
      </c>
      <c r="W509" s="268">
        <v>0.909090909090909</v>
      </c>
      <c r="X509" s="295">
        <v>-0.0028490028490028</v>
      </c>
      <c r="Y509" s="271">
        <v>165</v>
      </c>
      <c r="Z509" s="333">
        <v>158</v>
      </c>
      <c r="AA509" s="333">
        <v>164</v>
      </c>
      <c r="AB509" s="333">
        <v>163</v>
      </c>
      <c r="AC509" s="334">
        <v>0.957575757575758</v>
      </c>
      <c r="AD509" s="268">
        <v>0.99390243902439</v>
      </c>
      <c r="AE509" s="295">
        <v>-0.0363266814486327</v>
      </c>
    </row>
    <row r="510" spans="1:31">
      <c r="A510" s="315" t="s">
        <v>721</v>
      </c>
      <c r="B510" s="339" t="s">
        <v>3335</v>
      </c>
      <c r="C510" s="293" t="s">
        <v>913</v>
      </c>
      <c r="D510" s="339" t="s">
        <v>913</v>
      </c>
      <c r="E510" s="266">
        <v>28</v>
      </c>
      <c r="F510" s="266">
        <v>28</v>
      </c>
      <c r="G510" s="264">
        <v>30</v>
      </c>
      <c r="H510" s="264">
        <v>30</v>
      </c>
      <c r="I510" s="264">
        <v>23</v>
      </c>
      <c r="J510" s="264">
        <v>23</v>
      </c>
      <c r="K510" s="294">
        <v>0.9</v>
      </c>
      <c r="L510" s="267">
        <v>1</v>
      </c>
      <c r="M510" s="267">
        <v>1</v>
      </c>
      <c r="N510" s="267">
        <v>1</v>
      </c>
      <c r="O510" s="332">
        <v>28</v>
      </c>
      <c r="P510" s="266">
        <v>27</v>
      </c>
      <c r="Q510" s="266">
        <v>27</v>
      </c>
      <c r="R510" s="264">
        <v>30</v>
      </c>
      <c r="S510" s="264">
        <v>23</v>
      </c>
      <c r="T510" s="267">
        <v>0.964285714285714</v>
      </c>
      <c r="U510" s="267">
        <v>0.964285714285714</v>
      </c>
      <c r="V510" s="268">
        <v>1</v>
      </c>
      <c r="W510" s="268">
        <v>1</v>
      </c>
      <c r="X510" s="295">
        <v>-0.0357142857142857</v>
      </c>
      <c r="Y510" s="271">
        <v>180</v>
      </c>
      <c r="Z510" s="333">
        <v>175</v>
      </c>
      <c r="AA510" s="333">
        <v>182</v>
      </c>
      <c r="AB510" s="333">
        <v>181</v>
      </c>
      <c r="AC510" s="334">
        <v>0.972222222222222</v>
      </c>
      <c r="AD510" s="268">
        <v>0.994505494505495</v>
      </c>
      <c r="AE510" s="295">
        <v>-0.0222832722832723</v>
      </c>
    </row>
    <row r="511" spans="1:31">
      <c r="A511" s="315" t="s">
        <v>721</v>
      </c>
      <c r="B511" s="339" t="s">
        <v>3335</v>
      </c>
      <c r="C511" s="293" t="s">
        <v>914</v>
      </c>
      <c r="D511" s="339" t="s">
        <v>914</v>
      </c>
      <c r="E511" s="266">
        <v>41</v>
      </c>
      <c r="F511" s="266">
        <v>41</v>
      </c>
      <c r="G511" s="264">
        <v>43</v>
      </c>
      <c r="H511" s="264">
        <v>43</v>
      </c>
      <c r="I511" s="264">
        <v>36</v>
      </c>
      <c r="J511" s="264">
        <v>36</v>
      </c>
      <c r="K511" s="294">
        <v>0.9</v>
      </c>
      <c r="L511" s="267">
        <v>1</v>
      </c>
      <c r="M511" s="267">
        <v>1</v>
      </c>
      <c r="N511" s="267">
        <v>1</v>
      </c>
      <c r="O511" s="332">
        <v>41</v>
      </c>
      <c r="P511" s="266">
        <v>41</v>
      </c>
      <c r="Q511" s="266">
        <v>41</v>
      </c>
      <c r="R511" s="264">
        <v>43</v>
      </c>
      <c r="S511" s="264">
        <v>36</v>
      </c>
      <c r="T511" s="267">
        <v>1</v>
      </c>
      <c r="U511" s="267">
        <v>1</v>
      </c>
      <c r="V511" s="268">
        <v>1</v>
      </c>
      <c r="W511" s="268">
        <v>1</v>
      </c>
      <c r="X511" s="295">
        <v>0</v>
      </c>
      <c r="Y511" s="271">
        <v>274</v>
      </c>
      <c r="Z511" s="333">
        <v>273</v>
      </c>
      <c r="AA511" s="333">
        <v>277</v>
      </c>
      <c r="AB511" s="333">
        <v>274</v>
      </c>
      <c r="AC511" s="334">
        <v>0.996350364963504</v>
      </c>
      <c r="AD511" s="268">
        <v>0.989169675090253</v>
      </c>
      <c r="AE511" s="295">
        <v>0.00718068987325093</v>
      </c>
    </row>
    <row r="512" spans="1:31">
      <c r="A512" s="315" t="s">
        <v>721</v>
      </c>
      <c r="B512" s="339" t="s">
        <v>3336</v>
      </c>
      <c r="C512" s="293" t="s">
        <v>915</v>
      </c>
      <c r="D512" s="339" t="s">
        <v>915</v>
      </c>
      <c r="E512" s="266">
        <v>29</v>
      </c>
      <c r="F512" s="266">
        <v>28</v>
      </c>
      <c r="G512" s="264">
        <v>30</v>
      </c>
      <c r="H512" s="264">
        <v>30</v>
      </c>
      <c r="I512" s="264">
        <v>28</v>
      </c>
      <c r="J512" s="264">
        <v>27</v>
      </c>
      <c r="K512" s="294">
        <v>0.9</v>
      </c>
      <c r="L512" s="267">
        <v>0.96551724137931</v>
      </c>
      <c r="M512" s="267">
        <v>1</v>
      </c>
      <c r="N512" s="267">
        <v>0.964285714285714</v>
      </c>
      <c r="O512" s="332">
        <v>29</v>
      </c>
      <c r="P512" s="266">
        <v>28</v>
      </c>
      <c r="Q512" s="266">
        <v>28</v>
      </c>
      <c r="R512" s="264">
        <v>29</v>
      </c>
      <c r="S512" s="264">
        <v>27</v>
      </c>
      <c r="T512" s="267">
        <v>0.96551724137931</v>
      </c>
      <c r="U512" s="267">
        <v>0.96551724137931</v>
      </c>
      <c r="V512" s="268">
        <v>0.966666666666667</v>
      </c>
      <c r="W512" s="268">
        <v>0.964285714285714</v>
      </c>
      <c r="X512" s="295">
        <v>-0.00114942528735629</v>
      </c>
      <c r="Y512" s="271">
        <v>198</v>
      </c>
      <c r="Z512" s="333">
        <v>190</v>
      </c>
      <c r="AA512" s="333">
        <v>189</v>
      </c>
      <c r="AB512" s="333">
        <v>184</v>
      </c>
      <c r="AC512" s="334">
        <v>0.95959595959596</v>
      </c>
      <c r="AD512" s="268">
        <v>0.973544973544973</v>
      </c>
      <c r="AE512" s="295">
        <v>-0.0139490139490139</v>
      </c>
    </row>
    <row r="513" spans="1:31">
      <c r="A513" s="315" t="s">
        <v>721</v>
      </c>
      <c r="B513" s="339" t="s">
        <v>3336</v>
      </c>
      <c r="C513" s="293" t="s">
        <v>916</v>
      </c>
      <c r="D513" s="339" t="s">
        <v>916</v>
      </c>
      <c r="E513" s="266">
        <v>30</v>
      </c>
      <c r="F513" s="266">
        <v>28</v>
      </c>
      <c r="G513" s="264">
        <v>31</v>
      </c>
      <c r="H513" s="264">
        <v>30</v>
      </c>
      <c r="I513" s="264">
        <v>28</v>
      </c>
      <c r="J513" s="264">
        <v>22</v>
      </c>
      <c r="K513" s="294">
        <v>0.9</v>
      </c>
      <c r="L513" s="267">
        <v>0.933333333333333</v>
      </c>
      <c r="M513" s="267">
        <v>0.967741935483871</v>
      </c>
      <c r="N513" s="267">
        <v>0.785714285714286</v>
      </c>
      <c r="O513" s="332">
        <v>30</v>
      </c>
      <c r="P513" s="266">
        <v>28</v>
      </c>
      <c r="Q513" s="266">
        <v>28</v>
      </c>
      <c r="R513" s="264">
        <v>27</v>
      </c>
      <c r="S513" s="264">
        <v>19</v>
      </c>
      <c r="T513" s="267">
        <v>0.933333333333333</v>
      </c>
      <c r="U513" s="267">
        <v>0.933333333333333</v>
      </c>
      <c r="V513" s="268">
        <v>0.870967741935484</v>
      </c>
      <c r="W513" s="268">
        <v>0.678571428571429</v>
      </c>
      <c r="X513" s="295">
        <v>0.0623655913978495</v>
      </c>
      <c r="Y513" s="271">
        <v>196</v>
      </c>
      <c r="Z513" s="333">
        <v>167</v>
      </c>
      <c r="AA513" s="333">
        <v>192</v>
      </c>
      <c r="AB513" s="333">
        <v>166</v>
      </c>
      <c r="AC513" s="334">
        <v>0.852040816326531</v>
      </c>
      <c r="AD513" s="268">
        <v>0.864583333333333</v>
      </c>
      <c r="AE513" s="295">
        <v>-0.0125425170068028</v>
      </c>
    </row>
    <row r="514" spans="1:31">
      <c r="A514" s="315" t="s">
        <v>721</v>
      </c>
      <c r="B514" s="339" t="s">
        <v>3336</v>
      </c>
      <c r="C514" s="293" t="s">
        <v>917</v>
      </c>
      <c r="D514" s="339" t="s">
        <v>917</v>
      </c>
      <c r="E514" s="266">
        <v>49</v>
      </c>
      <c r="F514" s="266">
        <v>49</v>
      </c>
      <c r="G514" s="264">
        <v>52</v>
      </c>
      <c r="H514" s="264">
        <v>52</v>
      </c>
      <c r="I514" s="264">
        <v>49</v>
      </c>
      <c r="J514" s="264">
        <v>49</v>
      </c>
      <c r="K514" s="294">
        <v>0.9</v>
      </c>
      <c r="L514" s="267">
        <v>1</v>
      </c>
      <c r="M514" s="267">
        <v>1</v>
      </c>
      <c r="N514" s="267">
        <v>1</v>
      </c>
      <c r="O514" s="332">
        <v>49</v>
      </c>
      <c r="P514" s="266">
        <v>47</v>
      </c>
      <c r="Q514" s="266">
        <v>47</v>
      </c>
      <c r="R514" s="264">
        <v>51</v>
      </c>
      <c r="S514" s="264">
        <v>48</v>
      </c>
      <c r="T514" s="267">
        <v>0.959183673469388</v>
      </c>
      <c r="U514" s="267">
        <v>0.959183673469388</v>
      </c>
      <c r="V514" s="268">
        <v>0.980769230769231</v>
      </c>
      <c r="W514" s="268">
        <v>0.979591836734694</v>
      </c>
      <c r="X514" s="295">
        <v>-0.021585557299843</v>
      </c>
      <c r="Y514" s="271">
        <v>329</v>
      </c>
      <c r="Z514" s="333">
        <v>320</v>
      </c>
      <c r="AA514" s="333">
        <v>329</v>
      </c>
      <c r="AB514" s="333">
        <v>313</v>
      </c>
      <c r="AC514" s="334">
        <v>0.972644376899696</v>
      </c>
      <c r="AD514" s="268">
        <v>0.951367781155015</v>
      </c>
      <c r="AE514" s="295">
        <v>0.0212765957446809</v>
      </c>
    </row>
    <row r="515" spans="1:31">
      <c r="A515" s="315" t="s">
        <v>721</v>
      </c>
      <c r="B515" s="339" t="s">
        <v>3336</v>
      </c>
      <c r="C515" s="293" t="s">
        <v>918</v>
      </c>
      <c r="D515" s="339" t="s">
        <v>918</v>
      </c>
      <c r="E515" s="266">
        <v>33</v>
      </c>
      <c r="F515" s="266">
        <v>33</v>
      </c>
      <c r="G515" s="264">
        <v>37</v>
      </c>
      <c r="H515" s="264">
        <v>37</v>
      </c>
      <c r="I515" s="264">
        <v>35</v>
      </c>
      <c r="J515" s="264">
        <v>35</v>
      </c>
      <c r="K515" s="294">
        <v>0.9</v>
      </c>
      <c r="L515" s="267">
        <v>1</v>
      </c>
      <c r="M515" s="267">
        <v>1</v>
      </c>
      <c r="N515" s="267">
        <v>1</v>
      </c>
      <c r="O515" s="332">
        <v>33</v>
      </c>
      <c r="P515" s="266">
        <v>33</v>
      </c>
      <c r="Q515" s="266">
        <v>33</v>
      </c>
      <c r="R515" s="264">
        <v>37</v>
      </c>
      <c r="S515" s="264">
        <v>35</v>
      </c>
      <c r="T515" s="267">
        <v>1</v>
      </c>
      <c r="U515" s="267">
        <v>1</v>
      </c>
      <c r="V515" s="268">
        <v>1</v>
      </c>
      <c r="W515" s="268">
        <v>1</v>
      </c>
      <c r="X515" s="295">
        <v>0</v>
      </c>
      <c r="Y515" s="271">
        <v>233</v>
      </c>
      <c r="Z515" s="333">
        <v>232</v>
      </c>
      <c r="AA515" s="333">
        <v>243</v>
      </c>
      <c r="AB515" s="333">
        <v>242</v>
      </c>
      <c r="AC515" s="334">
        <v>0.995708154506438</v>
      </c>
      <c r="AD515" s="268">
        <v>0.995884773662551</v>
      </c>
      <c r="AE515" s="295">
        <v>-0.000176619156113667</v>
      </c>
    </row>
    <row r="516" spans="1:31">
      <c r="A516" s="315" t="s">
        <v>721</v>
      </c>
      <c r="B516" s="339" t="s">
        <v>3336</v>
      </c>
      <c r="C516" s="293" t="s">
        <v>919</v>
      </c>
      <c r="D516" s="339" t="s">
        <v>919</v>
      </c>
      <c r="E516" s="266">
        <v>20</v>
      </c>
      <c r="F516" s="266">
        <v>20</v>
      </c>
      <c r="G516" s="264">
        <v>23</v>
      </c>
      <c r="H516" s="264">
        <v>23</v>
      </c>
      <c r="I516" s="264">
        <v>19</v>
      </c>
      <c r="J516" s="264">
        <v>19</v>
      </c>
      <c r="K516" s="294">
        <v>0.9</v>
      </c>
      <c r="L516" s="267">
        <v>1</v>
      </c>
      <c r="M516" s="267">
        <v>1</v>
      </c>
      <c r="N516" s="267">
        <v>1</v>
      </c>
      <c r="O516" s="332">
        <v>20</v>
      </c>
      <c r="P516" s="266">
        <v>19</v>
      </c>
      <c r="Q516" s="266">
        <v>19</v>
      </c>
      <c r="R516" s="264">
        <v>22</v>
      </c>
      <c r="S516" s="264">
        <v>19</v>
      </c>
      <c r="T516" s="267">
        <v>0.95</v>
      </c>
      <c r="U516" s="267">
        <v>0.95</v>
      </c>
      <c r="V516" s="268">
        <v>0.956521739130435</v>
      </c>
      <c r="W516" s="268">
        <v>1</v>
      </c>
      <c r="X516" s="295">
        <v>-0.00652173913043486</v>
      </c>
      <c r="Y516" s="271">
        <v>144</v>
      </c>
      <c r="Z516" s="333">
        <v>141</v>
      </c>
      <c r="AA516" s="333">
        <v>141</v>
      </c>
      <c r="AB516" s="333">
        <v>129</v>
      </c>
      <c r="AC516" s="334">
        <v>0.979166666666667</v>
      </c>
      <c r="AD516" s="268">
        <v>0.914893617021277</v>
      </c>
      <c r="AE516" s="295">
        <v>0.06427304964539</v>
      </c>
    </row>
    <row r="517" spans="1:31">
      <c r="A517" s="315" t="s">
        <v>721</v>
      </c>
      <c r="B517" s="339" t="s">
        <v>3336</v>
      </c>
      <c r="C517" s="293" t="s">
        <v>920</v>
      </c>
      <c r="D517" s="339" t="s">
        <v>920</v>
      </c>
      <c r="E517" s="266">
        <v>56</v>
      </c>
      <c r="F517" s="266">
        <v>54</v>
      </c>
      <c r="G517" s="264">
        <v>54</v>
      </c>
      <c r="H517" s="264">
        <v>53</v>
      </c>
      <c r="I517" s="264">
        <v>52</v>
      </c>
      <c r="J517" s="264">
        <v>47</v>
      </c>
      <c r="K517" s="294">
        <v>0.9</v>
      </c>
      <c r="L517" s="267">
        <v>0.964285714285714</v>
      </c>
      <c r="M517" s="267">
        <v>0.981481481481482</v>
      </c>
      <c r="N517" s="267">
        <v>0.903846153846154</v>
      </c>
      <c r="O517" s="332">
        <v>56</v>
      </c>
      <c r="P517" s="266">
        <v>53</v>
      </c>
      <c r="Q517" s="266">
        <v>53</v>
      </c>
      <c r="R517" s="264">
        <v>53</v>
      </c>
      <c r="S517" s="264">
        <v>47</v>
      </c>
      <c r="T517" s="267">
        <v>0.946428571428571</v>
      </c>
      <c r="U517" s="267">
        <v>0.946428571428571</v>
      </c>
      <c r="V517" s="268">
        <v>0.981481481481482</v>
      </c>
      <c r="W517" s="268">
        <v>0.903846153846154</v>
      </c>
      <c r="X517" s="295">
        <v>-0.0350529100529101</v>
      </c>
      <c r="Y517" s="271">
        <v>346</v>
      </c>
      <c r="Z517" s="333">
        <v>322</v>
      </c>
      <c r="AA517" s="333">
        <v>349</v>
      </c>
      <c r="AB517" s="333">
        <v>322</v>
      </c>
      <c r="AC517" s="334">
        <v>0.930635838150289</v>
      </c>
      <c r="AD517" s="268">
        <v>0.922636103151863</v>
      </c>
      <c r="AE517" s="295">
        <v>0.00799973499842654</v>
      </c>
    </row>
    <row r="518" spans="1:31">
      <c r="A518" s="315" t="s">
        <v>721</v>
      </c>
      <c r="B518" s="339" t="s">
        <v>3336</v>
      </c>
      <c r="C518" s="293" t="s">
        <v>921</v>
      </c>
      <c r="D518" s="339" t="s">
        <v>921</v>
      </c>
      <c r="E518" s="266">
        <v>40</v>
      </c>
      <c r="F518" s="266">
        <v>39</v>
      </c>
      <c r="G518" s="264">
        <v>40</v>
      </c>
      <c r="H518" s="264">
        <v>40</v>
      </c>
      <c r="I518" s="264">
        <v>36</v>
      </c>
      <c r="J518" s="264">
        <v>34</v>
      </c>
      <c r="K518" s="294">
        <v>0.9</v>
      </c>
      <c r="L518" s="267">
        <v>0.975</v>
      </c>
      <c r="M518" s="267">
        <v>1</v>
      </c>
      <c r="N518" s="267">
        <v>0.944444444444444</v>
      </c>
      <c r="O518" s="332">
        <v>40</v>
      </c>
      <c r="P518" s="266">
        <v>38</v>
      </c>
      <c r="Q518" s="266">
        <v>38</v>
      </c>
      <c r="R518" s="264">
        <v>40</v>
      </c>
      <c r="S518" s="264">
        <v>31</v>
      </c>
      <c r="T518" s="267">
        <v>0.95</v>
      </c>
      <c r="U518" s="267">
        <v>0.95</v>
      </c>
      <c r="V518" s="268">
        <v>1</v>
      </c>
      <c r="W518" s="268">
        <v>0.861111111111111</v>
      </c>
      <c r="X518" s="295">
        <v>-0.05</v>
      </c>
      <c r="Y518" s="271">
        <v>258</v>
      </c>
      <c r="Z518" s="333">
        <v>244</v>
      </c>
      <c r="AA518" s="333">
        <v>254</v>
      </c>
      <c r="AB518" s="333">
        <v>244</v>
      </c>
      <c r="AC518" s="334">
        <v>0.945736434108527</v>
      </c>
      <c r="AD518" s="268">
        <v>0.960629921259842</v>
      </c>
      <c r="AE518" s="295">
        <v>-0.0148934871513153</v>
      </c>
    </row>
    <row r="519" spans="1:31">
      <c r="A519" s="315" t="s">
        <v>721</v>
      </c>
      <c r="B519" s="339" t="s">
        <v>3336</v>
      </c>
      <c r="C519" s="293" t="s">
        <v>922</v>
      </c>
      <c r="D519" s="339" t="s">
        <v>922</v>
      </c>
      <c r="E519" s="266">
        <v>45</v>
      </c>
      <c r="F519" s="266">
        <v>42</v>
      </c>
      <c r="G519" s="264">
        <v>43</v>
      </c>
      <c r="H519" s="264">
        <v>38</v>
      </c>
      <c r="I519" s="264">
        <v>41</v>
      </c>
      <c r="J519" s="264">
        <v>33</v>
      </c>
      <c r="K519" s="294">
        <v>0.9</v>
      </c>
      <c r="L519" s="267">
        <v>0.933333333333333</v>
      </c>
      <c r="M519" s="267">
        <v>0.883720930232558</v>
      </c>
      <c r="N519" s="267">
        <v>0.804878048780488</v>
      </c>
      <c r="O519" s="332">
        <v>45</v>
      </c>
      <c r="P519" s="266">
        <v>34</v>
      </c>
      <c r="Q519" s="266">
        <v>34</v>
      </c>
      <c r="R519" s="264">
        <v>32</v>
      </c>
      <c r="S519" s="264">
        <v>29</v>
      </c>
      <c r="T519" s="267">
        <v>0.755555555555556</v>
      </c>
      <c r="U519" s="267">
        <v>0.755555555555556</v>
      </c>
      <c r="V519" s="268">
        <v>0.744186046511628</v>
      </c>
      <c r="W519" s="268">
        <v>0.707317073170732</v>
      </c>
      <c r="X519" s="295">
        <v>0.0113695090439276</v>
      </c>
      <c r="Y519" s="271">
        <v>278</v>
      </c>
      <c r="Z519" s="333">
        <v>205</v>
      </c>
      <c r="AA519" s="333">
        <v>271</v>
      </c>
      <c r="AB519" s="333">
        <v>214</v>
      </c>
      <c r="AC519" s="334">
        <v>0.737410071942446</v>
      </c>
      <c r="AD519" s="268">
        <v>0.789667896678967</v>
      </c>
      <c r="AE519" s="295">
        <v>-0.0522578247365207</v>
      </c>
    </row>
    <row r="520" spans="1:31">
      <c r="A520" s="315" t="s">
        <v>721</v>
      </c>
      <c r="B520" s="339" t="s">
        <v>3336</v>
      </c>
      <c r="C520" s="293" t="s">
        <v>923</v>
      </c>
      <c r="D520" s="339" t="s">
        <v>923</v>
      </c>
      <c r="E520" s="266">
        <v>36</v>
      </c>
      <c r="F520" s="266">
        <v>35</v>
      </c>
      <c r="G520" s="264">
        <v>38</v>
      </c>
      <c r="H520" s="264">
        <v>38</v>
      </c>
      <c r="I520" s="264">
        <v>38</v>
      </c>
      <c r="J520" s="264">
        <v>35</v>
      </c>
      <c r="K520" s="294">
        <v>0.9</v>
      </c>
      <c r="L520" s="267">
        <v>0.972222222222222</v>
      </c>
      <c r="M520" s="267">
        <v>1</v>
      </c>
      <c r="N520" s="267">
        <v>0.921052631578947</v>
      </c>
      <c r="O520" s="332">
        <v>36</v>
      </c>
      <c r="P520" s="266">
        <v>35</v>
      </c>
      <c r="Q520" s="266">
        <v>35</v>
      </c>
      <c r="R520" s="264">
        <v>38</v>
      </c>
      <c r="S520" s="264">
        <v>35</v>
      </c>
      <c r="T520" s="267">
        <v>0.972222222222222</v>
      </c>
      <c r="U520" s="267">
        <v>0.972222222222222</v>
      </c>
      <c r="V520" s="268">
        <v>1</v>
      </c>
      <c r="W520" s="268">
        <v>0.921052631578947</v>
      </c>
      <c r="X520" s="295">
        <v>-0.0277777777777778</v>
      </c>
      <c r="Y520" s="271">
        <v>245</v>
      </c>
      <c r="Z520" s="333">
        <v>239</v>
      </c>
      <c r="AA520" s="333">
        <v>245</v>
      </c>
      <c r="AB520" s="333">
        <v>241</v>
      </c>
      <c r="AC520" s="334">
        <v>0.975510204081633</v>
      </c>
      <c r="AD520" s="268">
        <v>0.983673469387755</v>
      </c>
      <c r="AE520" s="295">
        <v>-0.00816326530612244</v>
      </c>
    </row>
    <row r="521" spans="1:31">
      <c r="A521" s="315" t="s">
        <v>721</v>
      </c>
      <c r="B521" s="339" t="s">
        <v>3336</v>
      </c>
      <c r="C521" s="293" t="s">
        <v>924</v>
      </c>
      <c r="D521" s="339" t="s">
        <v>924</v>
      </c>
      <c r="E521" s="266">
        <v>24</v>
      </c>
      <c r="F521" s="266">
        <v>24</v>
      </c>
      <c r="G521" s="264">
        <v>23</v>
      </c>
      <c r="H521" s="264">
        <v>23</v>
      </c>
      <c r="I521" s="264">
        <v>22</v>
      </c>
      <c r="J521" s="264">
        <v>22</v>
      </c>
      <c r="K521" s="294">
        <v>0.9</v>
      </c>
      <c r="L521" s="267">
        <v>1</v>
      </c>
      <c r="M521" s="267">
        <v>1</v>
      </c>
      <c r="N521" s="267">
        <v>1</v>
      </c>
      <c r="O521" s="332">
        <v>24</v>
      </c>
      <c r="P521" s="266">
        <v>23</v>
      </c>
      <c r="Q521" s="266">
        <v>23</v>
      </c>
      <c r="R521" s="264">
        <v>23</v>
      </c>
      <c r="S521" s="264">
        <v>22</v>
      </c>
      <c r="T521" s="267">
        <v>0.958333333333333</v>
      </c>
      <c r="U521" s="267">
        <v>0.958333333333333</v>
      </c>
      <c r="V521" s="268">
        <v>1</v>
      </c>
      <c r="W521" s="268">
        <v>1</v>
      </c>
      <c r="X521" s="295">
        <v>-0.0416666666666666</v>
      </c>
      <c r="Y521" s="271">
        <v>152</v>
      </c>
      <c r="Z521" s="333">
        <v>149</v>
      </c>
      <c r="AA521" s="333">
        <v>158</v>
      </c>
      <c r="AB521" s="333">
        <v>154</v>
      </c>
      <c r="AC521" s="334">
        <v>0.980263157894737</v>
      </c>
      <c r="AD521" s="268">
        <v>0.974683544303797</v>
      </c>
      <c r="AE521" s="295">
        <v>0.00557961359093939</v>
      </c>
    </row>
    <row r="522" spans="1:31">
      <c r="A522" s="315" t="s">
        <v>721</v>
      </c>
      <c r="B522" s="339" t="s">
        <v>3336</v>
      </c>
      <c r="C522" s="293" t="s">
        <v>925</v>
      </c>
      <c r="D522" s="339" t="s">
        <v>925</v>
      </c>
      <c r="E522" s="266">
        <v>36</v>
      </c>
      <c r="F522" s="266">
        <v>36</v>
      </c>
      <c r="G522" s="264">
        <v>40</v>
      </c>
      <c r="H522" s="264">
        <v>37</v>
      </c>
      <c r="I522" s="264">
        <v>37</v>
      </c>
      <c r="J522" s="264">
        <v>33</v>
      </c>
      <c r="K522" s="294">
        <v>0.9</v>
      </c>
      <c r="L522" s="267">
        <v>1</v>
      </c>
      <c r="M522" s="267">
        <v>0.925</v>
      </c>
      <c r="N522" s="267">
        <v>0.891891891891892</v>
      </c>
      <c r="O522" s="332">
        <v>36</v>
      </c>
      <c r="P522" s="266">
        <v>33</v>
      </c>
      <c r="Q522" s="266">
        <v>33</v>
      </c>
      <c r="R522" s="264">
        <v>37</v>
      </c>
      <c r="S522" s="264">
        <v>31</v>
      </c>
      <c r="T522" s="267">
        <v>0.916666666666667</v>
      </c>
      <c r="U522" s="267">
        <v>0.916666666666667</v>
      </c>
      <c r="V522" s="268">
        <v>0.925</v>
      </c>
      <c r="W522" s="268">
        <v>0.837837837837838</v>
      </c>
      <c r="X522" s="295">
        <v>-0.00833333333333341</v>
      </c>
      <c r="Y522" s="271">
        <v>252</v>
      </c>
      <c r="Z522" s="333">
        <v>213</v>
      </c>
      <c r="AA522" s="333">
        <v>249</v>
      </c>
      <c r="AB522" s="333">
        <v>207</v>
      </c>
      <c r="AC522" s="334">
        <v>0.845238095238095</v>
      </c>
      <c r="AD522" s="268">
        <v>0.831325301204819</v>
      </c>
      <c r="AE522" s="295">
        <v>0.0139127940332759</v>
      </c>
    </row>
    <row r="523" spans="1:31">
      <c r="A523" s="315" t="s">
        <v>721</v>
      </c>
      <c r="B523" s="339" t="s">
        <v>3336</v>
      </c>
      <c r="C523" s="293" t="s">
        <v>926</v>
      </c>
      <c r="D523" s="339" t="s">
        <v>926</v>
      </c>
      <c r="E523" s="266">
        <v>38</v>
      </c>
      <c r="F523" s="266">
        <v>38</v>
      </c>
      <c r="G523" s="264">
        <v>44</v>
      </c>
      <c r="H523" s="264">
        <v>44</v>
      </c>
      <c r="I523" s="264">
        <v>41</v>
      </c>
      <c r="J523" s="264">
        <v>40</v>
      </c>
      <c r="K523" s="294">
        <v>0.9</v>
      </c>
      <c r="L523" s="267">
        <v>1</v>
      </c>
      <c r="M523" s="267">
        <v>1</v>
      </c>
      <c r="N523" s="267">
        <v>0.975609756097561</v>
      </c>
      <c r="O523" s="332">
        <v>38</v>
      </c>
      <c r="P523" s="266">
        <v>38</v>
      </c>
      <c r="Q523" s="266">
        <v>38</v>
      </c>
      <c r="R523" s="264">
        <v>44</v>
      </c>
      <c r="S523" s="264">
        <v>40</v>
      </c>
      <c r="T523" s="267">
        <v>1</v>
      </c>
      <c r="U523" s="267">
        <v>1</v>
      </c>
      <c r="V523" s="268">
        <v>1</v>
      </c>
      <c r="W523" s="268">
        <v>0.975609756097561</v>
      </c>
      <c r="X523" s="295">
        <v>0</v>
      </c>
      <c r="Y523" s="271">
        <v>267</v>
      </c>
      <c r="Z523" s="333">
        <v>262</v>
      </c>
      <c r="AA523" s="333">
        <v>261</v>
      </c>
      <c r="AB523" s="333">
        <v>253</v>
      </c>
      <c r="AC523" s="334">
        <v>0.9812734082397</v>
      </c>
      <c r="AD523" s="268">
        <v>0.969348659003831</v>
      </c>
      <c r="AE523" s="295">
        <v>0.0119247492358689</v>
      </c>
    </row>
    <row r="524" spans="1:31">
      <c r="A524" s="315" t="s">
        <v>721</v>
      </c>
      <c r="B524" s="339" t="s">
        <v>3337</v>
      </c>
      <c r="C524" s="293" t="s">
        <v>927</v>
      </c>
      <c r="D524" s="339" t="s">
        <v>928</v>
      </c>
      <c r="E524" s="266">
        <v>49</v>
      </c>
      <c r="F524" s="266">
        <v>48</v>
      </c>
      <c r="G524" s="264">
        <v>52</v>
      </c>
      <c r="H524" s="264">
        <v>50</v>
      </c>
      <c r="I524" s="264">
        <v>50</v>
      </c>
      <c r="J524" s="264">
        <v>48</v>
      </c>
      <c r="K524" s="294">
        <v>0.9</v>
      </c>
      <c r="L524" s="267">
        <v>0.979591836734694</v>
      </c>
      <c r="M524" s="267">
        <v>0.961538461538462</v>
      </c>
      <c r="N524" s="267">
        <v>0.96</v>
      </c>
      <c r="O524" s="332">
        <v>49</v>
      </c>
      <c r="P524" s="266">
        <v>48</v>
      </c>
      <c r="Q524" s="266">
        <v>48</v>
      </c>
      <c r="R524" s="264">
        <v>50</v>
      </c>
      <c r="S524" s="264">
        <v>48</v>
      </c>
      <c r="T524" s="267">
        <v>0.979591836734694</v>
      </c>
      <c r="U524" s="267">
        <v>0.979591836734694</v>
      </c>
      <c r="V524" s="268">
        <v>0.961538461538462</v>
      </c>
      <c r="W524" s="268">
        <v>0.96</v>
      </c>
      <c r="X524" s="295">
        <v>0.0180533751962323</v>
      </c>
      <c r="Y524" s="271">
        <v>336</v>
      </c>
      <c r="Z524" s="333">
        <v>320</v>
      </c>
      <c r="AA524" s="333">
        <v>313</v>
      </c>
      <c r="AB524" s="333">
        <v>305</v>
      </c>
      <c r="AC524" s="334">
        <v>0.952380952380952</v>
      </c>
      <c r="AD524" s="268">
        <v>0.97444089456869</v>
      </c>
      <c r="AE524" s="295">
        <v>-0.0220599421877378</v>
      </c>
    </row>
    <row r="525" spans="1:31">
      <c r="A525" s="315" t="s">
        <v>721</v>
      </c>
      <c r="B525" s="339" t="s">
        <v>3337</v>
      </c>
      <c r="C525" s="293" t="s">
        <v>929</v>
      </c>
      <c r="D525" s="339" t="s">
        <v>930</v>
      </c>
      <c r="E525" s="266">
        <v>38</v>
      </c>
      <c r="F525" s="266">
        <v>36</v>
      </c>
      <c r="G525" s="264">
        <v>40</v>
      </c>
      <c r="H525" s="264">
        <v>38</v>
      </c>
      <c r="I525" s="264">
        <v>30</v>
      </c>
      <c r="J525" s="264">
        <v>25</v>
      </c>
      <c r="K525" s="294">
        <v>0.9</v>
      </c>
      <c r="L525" s="267">
        <v>0.947368421052632</v>
      </c>
      <c r="M525" s="267">
        <v>0.95</v>
      </c>
      <c r="N525" s="267">
        <v>0.833333333333333</v>
      </c>
      <c r="O525" s="332">
        <v>38</v>
      </c>
      <c r="P525" s="266">
        <v>36</v>
      </c>
      <c r="Q525" s="266">
        <v>36</v>
      </c>
      <c r="R525" s="264">
        <v>37</v>
      </c>
      <c r="S525" s="264">
        <v>25</v>
      </c>
      <c r="T525" s="267">
        <v>0.947368421052632</v>
      </c>
      <c r="U525" s="267">
        <v>0.947368421052632</v>
      </c>
      <c r="V525" s="268">
        <v>0.925</v>
      </c>
      <c r="W525" s="268">
        <v>0.833333333333333</v>
      </c>
      <c r="X525" s="295">
        <v>0.0223684210526315</v>
      </c>
      <c r="Y525" s="271">
        <v>248</v>
      </c>
      <c r="Z525" s="333">
        <v>233</v>
      </c>
      <c r="AA525" s="333">
        <v>232</v>
      </c>
      <c r="AB525" s="333">
        <v>221</v>
      </c>
      <c r="AC525" s="334">
        <v>0.939516129032258</v>
      </c>
      <c r="AD525" s="268">
        <v>0.952586206896552</v>
      </c>
      <c r="AE525" s="295">
        <v>-0.0130700778642936</v>
      </c>
    </row>
    <row r="526" spans="1:31">
      <c r="A526" s="315" t="s">
        <v>721</v>
      </c>
      <c r="B526" s="339" t="s">
        <v>3337</v>
      </c>
      <c r="C526" s="293" t="s">
        <v>931</v>
      </c>
      <c r="D526" s="339" t="s">
        <v>932</v>
      </c>
      <c r="E526" s="266">
        <v>49</v>
      </c>
      <c r="F526" s="266">
        <v>49</v>
      </c>
      <c r="G526" s="264">
        <v>48</v>
      </c>
      <c r="H526" s="264">
        <v>47</v>
      </c>
      <c r="I526" s="264">
        <v>45</v>
      </c>
      <c r="J526" s="264">
        <v>45</v>
      </c>
      <c r="K526" s="294">
        <v>0.9</v>
      </c>
      <c r="L526" s="267">
        <v>1</v>
      </c>
      <c r="M526" s="267">
        <v>0.979166666666667</v>
      </c>
      <c r="N526" s="267">
        <v>1</v>
      </c>
      <c r="O526" s="332">
        <v>49</v>
      </c>
      <c r="P526" s="266">
        <v>49</v>
      </c>
      <c r="Q526" s="266">
        <v>49</v>
      </c>
      <c r="R526" s="264">
        <v>47</v>
      </c>
      <c r="S526" s="264">
        <v>44</v>
      </c>
      <c r="T526" s="267">
        <v>1</v>
      </c>
      <c r="U526" s="267">
        <v>1</v>
      </c>
      <c r="V526" s="268">
        <v>0.979166666666667</v>
      </c>
      <c r="W526" s="268">
        <v>0.977777777777778</v>
      </c>
      <c r="X526" s="295">
        <v>0.0208333333333334</v>
      </c>
      <c r="Y526" s="271">
        <v>327</v>
      </c>
      <c r="Z526" s="333">
        <v>321</v>
      </c>
      <c r="AA526" s="333">
        <v>317</v>
      </c>
      <c r="AB526" s="333">
        <v>308</v>
      </c>
      <c r="AC526" s="334">
        <v>0.981651376146789</v>
      </c>
      <c r="AD526" s="268">
        <v>0.971608832807571</v>
      </c>
      <c r="AE526" s="295">
        <v>0.0100425433392181</v>
      </c>
    </row>
    <row r="527" spans="1:31">
      <c r="A527" s="315" t="s">
        <v>721</v>
      </c>
      <c r="B527" s="339" t="s">
        <v>3337</v>
      </c>
      <c r="C527" s="293" t="s">
        <v>933</v>
      </c>
      <c r="D527" s="339" t="s">
        <v>933</v>
      </c>
      <c r="E527" s="266">
        <v>56</v>
      </c>
      <c r="F527" s="266">
        <v>56</v>
      </c>
      <c r="G527" s="264">
        <v>56</v>
      </c>
      <c r="H527" s="264">
        <v>54</v>
      </c>
      <c r="I527" s="264">
        <v>50</v>
      </c>
      <c r="J527" s="264">
        <v>49</v>
      </c>
      <c r="K527" s="294">
        <v>0.9</v>
      </c>
      <c r="L527" s="267">
        <v>1</v>
      </c>
      <c r="M527" s="267">
        <v>0.964285714285714</v>
      </c>
      <c r="N527" s="267">
        <v>0.98</v>
      </c>
      <c r="O527" s="332">
        <v>56</v>
      </c>
      <c r="P527" s="266">
        <v>53</v>
      </c>
      <c r="Q527" s="266">
        <v>53</v>
      </c>
      <c r="R527" s="264">
        <v>54</v>
      </c>
      <c r="S527" s="264">
        <v>47</v>
      </c>
      <c r="T527" s="267">
        <v>0.946428571428571</v>
      </c>
      <c r="U527" s="267">
        <v>0.946428571428571</v>
      </c>
      <c r="V527" s="268">
        <v>0.964285714285714</v>
      </c>
      <c r="W527" s="268">
        <v>0.94</v>
      </c>
      <c r="X527" s="295">
        <v>-0.0178571428571429</v>
      </c>
      <c r="Y527" s="271">
        <v>379</v>
      </c>
      <c r="Z527" s="333">
        <v>360</v>
      </c>
      <c r="AA527" s="333">
        <v>373</v>
      </c>
      <c r="AB527" s="333">
        <v>356</v>
      </c>
      <c r="AC527" s="334">
        <v>0.949868073878628</v>
      </c>
      <c r="AD527" s="268">
        <v>0.954423592493298</v>
      </c>
      <c r="AE527" s="295">
        <v>-0.00455551861466963</v>
      </c>
    </row>
    <row r="528" spans="1:31">
      <c r="A528" s="315" t="s">
        <v>721</v>
      </c>
      <c r="B528" s="339" t="s">
        <v>3337</v>
      </c>
      <c r="C528" s="293" t="s">
        <v>934</v>
      </c>
      <c r="D528" s="339" t="s">
        <v>935</v>
      </c>
      <c r="E528" s="266">
        <v>34</v>
      </c>
      <c r="F528" s="266">
        <v>32</v>
      </c>
      <c r="G528" s="264">
        <v>36</v>
      </c>
      <c r="H528" s="264">
        <v>33</v>
      </c>
      <c r="I528" s="264">
        <v>25</v>
      </c>
      <c r="J528" s="264">
        <v>25</v>
      </c>
      <c r="K528" s="294">
        <v>0.9</v>
      </c>
      <c r="L528" s="267">
        <v>0.941176470588235</v>
      </c>
      <c r="M528" s="267">
        <v>0.916666666666667</v>
      </c>
      <c r="N528" s="267">
        <v>1</v>
      </c>
      <c r="O528" s="332">
        <v>34</v>
      </c>
      <c r="P528" s="266">
        <v>29</v>
      </c>
      <c r="Q528" s="266">
        <v>29</v>
      </c>
      <c r="R528" s="264">
        <v>33</v>
      </c>
      <c r="S528" s="264">
        <v>24</v>
      </c>
      <c r="T528" s="267">
        <v>0.852941176470588</v>
      </c>
      <c r="U528" s="267">
        <v>0.852941176470588</v>
      </c>
      <c r="V528" s="268">
        <v>0.916666666666667</v>
      </c>
      <c r="W528" s="268">
        <v>0.96</v>
      </c>
      <c r="X528" s="295">
        <v>-0.0637254901960784</v>
      </c>
      <c r="Y528" s="271">
        <v>222</v>
      </c>
      <c r="Z528" s="333">
        <v>205</v>
      </c>
      <c r="AA528" s="333">
        <v>220</v>
      </c>
      <c r="AB528" s="333">
        <v>207</v>
      </c>
      <c r="AC528" s="334">
        <v>0.923423423423423</v>
      </c>
      <c r="AD528" s="268">
        <v>0.940909090909091</v>
      </c>
      <c r="AE528" s="295">
        <v>-0.0174856674856675</v>
      </c>
    </row>
    <row r="529" spans="1:31">
      <c r="A529" s="315" t="s">
        <v>721</v>
      </c>
      <c r="B529" s="339" t="s">
        <v>3337</v>
      </c>
      <c r="C529" s="293" t="s">
        <v>936</v>
      </c>
      <c r="D529" s="339" t="s">
        <v>936</v>
      </c>
      <c r="E529" s="266">
        <v>43</v>
      </c>
      <c r="F529" s="266">
        <v>43</v>
      </c>
      <c r="G529" s="264">
        <v>43</v>
      </c>
      <c r="H529" s="264">
        <v>42</v>
      </c>
      <c r="I529" s="264">
        <v>39</v>
      </c>
      <c r="J529" s="264">
        <v>37</v>
      </c>
      <c r="K529" s="294">
        <v>0.9</v>
      </c>
      <c r="L529" s="267">
        <v>1</v>
      </c>
      <c r="M529" s="267">
        <v>0.976744186046512</v>
      </c>
      <c r="N529" s="267">
        <v>0.948717948717949</v>
      </c>
      <c r="O529" s="332">
        <v>43</v>
      </c>
      <c r="P529" s="266">
        <v>42</v>
      </c>
      <c r="Q529" s="266">
        <v>42</v>
      </c>
      <c r="R529" s="264">
        <v>42</v>
      </c>
      <c r="S529" s="264">
        <v>37</v>
      </c>
      <c r="T529" s="267">
        <v>0.976744186046512</v>
      </c>
      <c r="U529" s="267">
        <v>0.976744186046512</v>
      </c>
      <c r="V529" s="268">
        <v>0.976744186046512</v>
      </c>
      <c r="W529" s="268">
        <v>0.948717948717949</v>
      </c>
      <c r="X529" s="295">
        <v>0</v>
      </c>
      <c r="Y529" s="271">
        <v>290</v>
      </c>
      <c r="Z529" s="333">
        <v>276</v>
      </c>
      <c r="AA529" s="333">
        <v>283</v>
      </c>
      <c r="AB529" s="333">
        <v>272</v>
      </c>
      <c r="AC529" s="334">
        <v>0.951724137931034</v>
      </c>
      <c r="AD529" s="268">
        <v>0.96113074204947</v>
      </c>
      <c r="AE529" s="295">
        <v>-0.00940660411843541</v>
      </c>
    </row>
    <row r="530" spans="1:31">
      <c r="A530" s="315" t="s">
        <v>721</v>
      </c>
      <c r="B530" s="339" t="s">
        <v>3337</v>
      </c>
      <c r="C530" s="293" t="s">
        <v>937</v>
      </c>
      <c r="D530" s="339" t="s">
        <v>938</v>
      </c>
      <c r="E530" s="266">
        <v>40</v>
      </c>
      <c r="F530" s="266">
        <v>40</v>
      </c>
      <c r="G530" s="264">
        <v>40</v>
      </c>
      <c r="H530" s="264">
        <v>40</v>
      </c>
      <c r="I530" s="264">
        <v>37</v>
      </c>
      <c r="J530" s="264">
        <v>37</v>
      </c>
      <c r="K530" s="294">
        <v>0.9</v>
      </c>
      <c r="L530" s="267">
        <v>1</v>
      </c>
      <c r="M530" s="267">
        <v>1</v>
      </c>
      <c r="N530" s="267">
        <v>1</v>
      </c>
      <c r="O530" s="332">
        <v>40</v>
      </c>
      <c r="P530" s="266">
        <v>40</v>
      </c>
      <c r="Q530" s="266">
        <v>40</v>
      </c>
      <c r="R530" s="264">
        <v>40</v>
      </c>
      <c r="S530" s="264">
        <v>37</v>
      </c>
      <c r="T530" s="267">
        <v>1</v>
      </c>
      <c r="U530" s="267">
        <v>1</v>
      </c>
      <c r="V530" s="268">
        <v>1</v>
      </c>
      <c r="W530" s="268">
        <v>1</v>
      </c>
      <c r="X530" s="295">
        <v>0</v>
      </c>
      <c r="Y530" s="271">
        <v>274</v>
      </c>
      <c r="Z530" s="333">
        <v>272</v>
      </c>
      <c r="AA530" s="333">
        <v>272</v>
      </c>
      <c r="AB530" s="333">
        <v>270</v>
      </c>
      <c r="AC530" s="334">
        <v>0.992700729927007</v>
      </c>
      <c r="AD530" s="268">
        <v>0.992647058823529</v>
      </c>
      <c r="AE530" s="295">
        <v>5.36711034778703e-5</v>
      </c>
    </row>
    <row r="531" spans="1:31">
      <c r="A531" s="315" t="s">
        <v>721</v>
      </c>
      <c r="B531" s="339" t="s">
        <v>3337</v>
      </c>
      <c r="C531" s="293" t="s">
        <v>939</v>
      </c>
      <c r="D531" s="339" t="s">
        <v>939</v>
      </c>
      <c r="E531" s="266">
        <v>93</v>
      </c>
      <c r="F531" s="266">
        <v>93</v>
      </c>
      <c r="G531" s="264">
        <v>92</v>
      </c>
      <c r="H531" s="264">
        <v>92</v>
      </c>
      <c r="I531" s="264">
        <v>59</v>
      </c>
      <c r="J531" s="264">
        <v>59</v>
      </c>
      <c r="K531" s="294">
        <v>0.9</v>
      </c>
      <c r="L531" s="267">
        <v>1</v>
      </c>
      <c r="M531" s="267">
        <v>1</v>
      </c>
      <c r="N531" s="267">
        <v>1</v>
      </c>
      <c r="O531" s="332">
        <v>93</v>
      </c>
      <c r="P531" s="266">
        <v>93</v>
      </c>
      <c r="Q531" s="266">
        <v>93</v>
      </c>
      <c r="R531" s="264">
        <v>90</v>
      </c>
      <c r="S531" s="264">
        <v>59</v>
      </c>
      <c r="T531" s="267">
        <v>1</v>
      </c>
      <c r="U531" s="267">
        <v>1</v>
      </c>
      <c r="V531" s="268">
        <v>0.978260869565217</v>
      </c>
      <c r="W531" s="268">
        <v>1</v>
      </c>
      <c r="X531" s="295">
        <v>0.0217391304347826</v>
      </c>
      <c r="Y531" s="271">
        <v>582</v>
      </c>
      <c r="Z531" s="333">
        <v>577</v>
      </c>
      <c r="AA531" s="333">
        <v>578</v>
      </c>
      <c r="AB531" s="333">
        <v>563</v>
      </c>
      <c r="AC531" s="334">
        <v>0.991408934707904</v>
      </c>
      <c r="AD531" s="268">
        <v>0.974048442906574</v>
      </c>
      <c r="AE531" s="295">
        <v>0.0173604918013294</v>
      </c>
    </row>
    <row r="532" spans="1:31">
      <c r="A532" s="315" t="s">
        <v>721</v>
      </c>
      <c r="B532" s="339" t="s">
        <v>3337</v>
      </c>
      <c r="C532" s="293" t="s">
        <v>940</v>
      </c>
      <c r="D532" s="339" t="s">
        <v>940</v>
      </c>
      <c r="E532" s="266">
        <v>29</v>
      </c>
      <c r="F532" s="266">
        <v>29</v>
      </c>
      <c r="G532" s="264">
        <v>31</v>
      </c>
      <c r="H532" s="264">
        <v>31</v>
      </c>
      <c r="I532" s="264">
        <v>29</v>
      </c>
      <c r="J532" s="264">
        <v>29</v>
      </c>
      <c r="K532" s="294">
        <v>0.9</v>
      </c>
      <c r="L532" s="267">
        <v>1</v>
      </c>
      <c r="M532" s="267">
        <v>1</v>
      </c>
      <c r="N532" s="267">
        <v>1</v>
      </c>
      <c r="O532" s="332">
        <v>29</v>
      </c>
      <c r="P532" s="266">
        <v>28</v>
      </c>
      <c r="Q532" s="266">
        <v>28</v>
      </c>
      <c r="R532" s="264">
        <v>31</v>
      </c>
      <c r="S532" s="264">
        <v>29</v>
      </c>
      <c r="T532" s="267">
        <v>0.96551724137931</v>
      </c>
      <c r="U532" s="267">
        <v>0.96551724137931</v>
      </c>
      <c r="V532" s="268">
        <v>1</v>
      </c>
      <c r="W532" s="268">
        <v>1</v>
      </c>
      <c r="X532" s="295">
        <v>-0.0344827586206896</v>
      </c>
      <c r="Y532" s="271">
        <v>207</v>
      </c>
      <c r="Z532" s="333">
        <v>204</v>
      </c>
      <c r="AA532" s="333">
        <v>207</v>
      </c>
      <c r="AB532" s="333">
        <v>206</v>
      </c>
      <c r="AC532" s="334">
        <v>0.985507246376812</v>
      </c>
      <c r="AD532" s="268">
        <v>0.995169082125604</v>
      </c>
      <c r="AE532" s="295">
        <v>-0.0096618357487922</v>
      </c>
    </row>
    <row r="533" spans="1:31">
      <c r="A533" s="315" t="s">
        <v>721</v>
      </c>
      <c r="B533" s="339" t="s">
        <v>3337</v>
      </c>
      <c r="C533" s="293" t="s">
        <v>941</v>
      </c>
      <c r="D533" s="339" t="s">
        <v>942</v>
      </c>
      <c r="E533" s="266">
        <v>55</v>
      </c>
      <c r="F533" s="266">
        <v>53</v>
      </c>
      <c r="G533" s="264">
        <v>53</v>
      </c>
      <c r="H533" s="264">
        <v>52</v>
      </c>
      <c r="I533" s="264">
        <v>40</v>
      </c>
      <c r="J533" s="264">
        <v>34</v>
      </c>
      <c r="K533" s="294">
        <v>0.9</v>
      </c>
      <c r="L533" s="267">
        <v>0.963636363636364</v>
      </c>
      <c r="M533" s="267">
        <v>0.981132075471698</v>
      </c>
      <c r="N533" s="267">
        <v>0.85</v>
      </c>
      <c r="O533" s="332">
        <v>55</v>
      </c>
      <c r="P533" s="266">
        <v>53</v>
      </c>
      <c r="Q533" s="266">
        <v>53</v>
      </c>
      <c r="R533" s="264">
        <v>52</v>
      </c>
      <c r="S533" s="264">
        <v>34</v>
      </c>
      <c r="T533" s="267">
        <v>0.963636363636364</v>
      </c>
      <c r="U533" s="267">
        <v>0.963636363636364</v>
      </c>
      <c r="V533" s="268">
        <v>0.981132075471698</v>
      </c>
      <c r="W533" s="268">
        <v>0.85</v>
      </c>
      <c r="X533" s="295">
        <v>-0.0174957118353345</v>
      </c>
      <c r="Y533" s="271">
        <v>355</v>
      </c>
      <c r="Z533" s="333">
        <v>333</v>
      </c>
      <c r="AA533" s="333">
        <v>352</v>
      </c>
      <c r="AB533" s="333">
        <v>336</v>
      </c>
      <c r="AC533" s="334">
        <v>0.938028169014084</v>
      </c>
      <c r="AD533" s="268">
        <v>0.954545454545455</v>
      </c>
      <c r="AE533" s="295">
        <v>-0.0165172855313701</v>
      </c>
    </row>
    <row r="534" spans="1:31">
      <c r="A534" s="315" t="s">
        <v>721</v>
      </c>
      <c r="B534" s="339" t="s">
        <v>3337</v>
      </c>
      <c r="C534" s="293" t="s">
        <v>943</v>
      </c>
      <c r="D534" s="339" t="s">
        <v>943</v>
      </c>
      <c r="E534" s="266">
        <v>23</v>
      </c>
      <c r="F534" s="266">
        <v>23</v>
      </c>
      <c r="G534" s="264">
        <v>23</v>
      </c>
      <c r="H534" s="264">
        <v>23</v>
      </c>
      <c r="I534" s="264">
        <v>18</v>
      </c>
      <c r="J534" s="264">
        <v>17</v>
      </c>
      <c r="K534" s="294">
        <v>0.9</v>
      </c>
      <c r="L534" s="267">
        <v>1</v>
      </c>
      <c r="M534" s="267">
        <v>1</v>
      </c>
      <c r="N534" s="267">
        <v>0.944444444444444</v>
      </c>
      <c r="O534" s="332">
        <v>23</v>
      </c>
      <c r="P534" s="266">
        <v>23</v>
      </c>
      <c r="Q534" s="266">
        <v>23</v>
      </c>
      <c r="R534" s="264">
        <v>22</v>
      </c>
      <c r="S534" s="264">
        <v>16</v>
      </c>
      <c r="T534" s="267">
        <v>1</v>
      </c>
      <c r="U534" s="267">
        <v>1</v>
      </c>
      <c r="V534" s="268">
        <v>0.956521739130435</v>
      </c>
      <c r="W534" s="268">
        <v>0.888888888888889</v>
      </c>
      <c r="X534" s="295">
        <v>0.0434782608695652</v>
      </c>
      <c r="Y534" s="271">
        <v>146</v>
      </c>
      <c r="Z534" s="333">
        <v>138</v>
      </c>
      <c r="AA534" s="333">
        <v>149</v>
      </c>
      <c r="AB534" s="333">
        <v>139</v>
      </c>
      <c r="AC534" s="334">
        <v>0.945205479452055</v>
      </c>
      <c r="AD534" s="268">
        <v>0.932885906040268</v>
      </c>
      <c r="AE534" s="295">
        <v>0.0123195734117864</v>
      </c>
    </row>
    <row r="535" spans="1:31">
      <c r="A535" s="315" t="s">
        <v>721</v>
      </c>
      <c r="B535" s="339" t="s">
        <v>3337</v>
      </c>
      <c r="C535" s="293" t="s">
        <v>944</v>
      </c>
      <c r="D535" s="339" t="s">
        <v>945</v>
      </c>
      <c r="E535" s="266">
        <v>64</v>
      </c>
      <c r="F535" s="266">
        <v>61</v>
      </c>
      <c r="G535" s="264">
        <v>65</v>
      </c>
      <c r="H535" s="264">
        <v>62</v>
      </c>
      <c r="I535" s="264">
        <v>50</v>
      </c>
      <c r="J535" s="264">
        <v>47</v>
      </c>
      <c r="K535" s="294">
        <v>0.9</v>
      </c>
      <c r="L535" s="267">
        <v>0.953125</v>
      </c>
      <c r="M535" s="267">
        <v>0.953846153846154</v>
      </c>
      <c r="N535" s="267">
        <v>0.94</v>
      </c>
      <c r="O535" s="332">
        <v>64</v>
      </c>
      <c r="P535" s="266">
        <v>61</v>
      </c>
      <c r="Q535" s="266">
        <v>61</v>
      </c>
      <c r="R535" s="264">
        <v>62</v>
      </c>
      <c r="S535" s="264">
        <v>47</v>
      </c>
      <c r="T535" s="267">
        <v>0.953125</v>
      </c>
      <c r="U535" s="267">
        <v>0.953125</v>
      </c>
      <c r="V535" s="268">
        <v>0.953846153846154</v>
      </c>
      <c r="W535" s="268">
        <v>0.94</v>
      </c>
      <c r="X535" s="295">
        <v>-0.000721153846153899</v>
      </c>
      <c r="Y535" s="271">
        <v>411</v>
      </c>
      <c r="Z535" s="333">
        <v>396</v>
      </c>
      <c r="AA535" s="333">
        <v>397</v>
      </c>
      <c r="AB535" s="333">
        <v>383</v>
      </c>
      <c r="AC535" s="334">
        <v>0.963503649635037</v>
      </c>
      <c r="AD535" s="268">
        <v>0.964735516372796</v>
      </c>
      <c r="AE535" s="295">
        <v>-0.00123186673775944</v>
      </c>
    </row>
    <row r="536" spans="1:31">
      <c r="A536" s="315" t="s">
        <v>721</v>
      </c>
      <c r="B536" s="339" t="s">
        <v>3337</v>
      </c>
      <c r="C536" s="293" t="s">
        <v>946</v>
      </c>
      <c r="D536" s="339" t="s">
        <v>947</v>
      </c>
      <c r="E536" s="266">
        <v>30</v>
      </c>
      <c r="F536" s="266">
        <v>28</v>
      </c>
      <c r="G536" s="264">
        <v>30</v>
      </c>
      <c r="H536" s="264">
        <v>30</v>
      </c>
      <c r="I536" s="264">
        <v>25</v>
      </c>
      <c r="J536" s="264">
        <v>25</v>
      </c>
      <c r="K536" s="294">
        <v>0.9</v>
      </c>
      <c r="L536" s="267">
        <v>0.933333333333333</v>
      </c>
      <c r="M536" s="267">
        <v>1</v>
      </c>
      <c r="N536" s="267">
        <v>1</v>
      </c>
      <c r="O536" s="332">
        <v>30</v>
      </c>
      <c r="P536" s="266">
        <v>27</v>
      </c>
      <c r="Q536" s="266">
        <v>27</v>
      </c>
      <c r="R536" s="264">
        <v>30</v>
      </c>
      <c r="S536" s="264">
        <v>25</v>
      </c>
      <c r="T536" s="267">
        <v>0.9</v>
      </c>
      <c r="U536" s="267">
        <v>0.9</v>
      </c>
      <c r="V536" s="268">
        <v>1</v>
      </c>
      <c r="W536" s="268">
        <v>1</v>
      </c>
      <c r="X536" s="295">
        <v>-0.1</v>
      </c>
      <c r="Y536" s="271">
        <v>204</v>
      </c>
      <c r="Z536" s="333">
        <v>200</v>
      </c>
      <c r="AA536" s="333">
        <v>202</v>
      </c>
      <c r="AB536" s="333">
        <v>202</v>
      </c>
      <c r="AC536" s="334">
        <v>0.980392156862745</v>
      </c>
      <c r="AD536" s="268">
        <v>1</v>
      </c>
      <c r="AE536" s="295">
        <v>-0.0196078431372549</v>
      </c>
    </row>
    <row r="537" spans="1:31">
      <c r="A537" s="315" t="s">
        <v>721</v>
      </c>
      <c r="B537" s="339" t="s">
        <v>3337</v>
      </c>
      <c r="C537" s="293" t="s">
        <v>948</v>
      </c>
      <c r="D537" s="339" t="s">
        <v>948</v>
      </c>
      <c r="E537" s="266">
        <v>27</v>
      </c>
      <c r="F537" s="266">
        <v>27</v>
      </c>
      <c r="G537" s="264">
        <v>28</v>
      </c>
      <c r="H537" s="264">
        <v>28</v>
      </c>
      <c r="I537" s="264">
        <v>26</v>
      </c>
      <c r="J537" s="264">
        <v>26</v>
      </c>
      <c r="K537" s="294">
        <v>0.9</v>
      </c>
      <c r="L537" s="267">
        <v>1</v>
      </c>
      <c r="M537" s="267">
        <v>1</v>
      </c>
      <c r="N537" s="267">
        <v>1</v>
      </c>
      <c r="O537" s="332">
        <v>27</v>
      </c>
      <c r="P537" s="266">
        <v>27</v>
      </c>
      <c r="Q537" s="266">
        <v>27</v>
      </c>
      <c r="R537" s="264">
        <v>28</v>
      </c>
      <c r="S537" s="264">
        <v>26</v>
      </c>
      <c r="T537" s="267">
        <v>1</v>
      </c>
      <c r="U537" s="267">
        <v>1</v>
      </c>
      <c r="V537" s="268">
        <v>1</v>
      </c>
      <c r="W537" s="268">
        <v>1</v>
      </c>
      <c r="X537" s="295">
        <v>0</v>
      </c>
      <c r="Y537" s="271">
        <v>191</v>
      </c>
      <c r="Z537" s="333">
        <v>191</v>
      </c>
      <c r="AA537" s="333">
        <v>183</v>
      </c>
      <c r="AB537" s="333">
        <v>183</v>
      </c>
      <c r="AC537" s="334">
        <v>1</v>
      </c>
      <c r="AD537" s="268">
        <v>1</v>
      </c>
      <c r="AE537" s="295">
        <v>0</v>
      </c>
    </row>
    <row r="538" spans="1:31">
      <c r="A538" s="315" t="s">
        <v>721</v>
      </c>
      <c r="B538" s="339" t="s">
        <v>3337</v>
      </c>
      <c r="C538" s="293" t="s">
        <v>949</v>
      </c>
      <c r="D538" s="339" t="s">
        <v>949</v>
      </c>
      <c r="E538" s="266">
        <v>46</v>
      </c>
      <c r="F538" s="266">
        <v>45</v>
      </c>
      <c r="G538" s="264">
        <v>46</v>
      </c>
      <c r="H538" s="264">
        <v>46</v>
      </c>
      <c r="I538" s="264">
        <v>37</v>
      </c>
      <c r="J538" s="264">
        <v>37</v>
      </c>
      <c r="K538" s="294">
        <v>0.9</v>
      </c>
      <c r="L538" s="267">
        <v>0.978260869565217</v>
      </c>
      <c r="M538" s="267">
        <v>1</v>
      </c>
      <c r="N538" s="267">
        <v>1</v>
      </c>
      <c r="O538" s="332">
        <v>46</v>
      </c>
      <c r="P538" s="266">
        <v>44</v>
      </c>
      <c r="Q538" s="266">
        <v>44</v>
      </c>
      <c r="R538" s="264">
        <v>46</v>
      </c>
      <c r="S538" s="264">
        <v>36</v>
      </c>
      <c r="T538" s="267">
        <v>0.956521739130435</v>
      </c>
      <c r="U538" s="267">
        <v>0.956521739130435</v>
      </c>
      <c r="V538" s="268">
        <v>1</v>
      </c>
      <c r="W538" s="268">
        <v>0.972972972972973</v>
      </c>
      <c r="X538" s="295">
        <v>-0.0434782608695652</v>
      </c>
      <c r="Y538" s="271">
        <v>297</v>
      </c>
      <c r="Z538" s="333">
        <v>294</v>
      </c>
      <c r="AA538" s="333">
        <v>303</v>
      </c>
      <c r="AB538" s="333">
        <v>294</v>
      </c>
      <c r="AC538" s="334">
        <v>0.98989898989899</v>
      </c>
      <c r="AD538" s="268">
        <v>0.97029702970297</v>
      </c>
      <c r="AE538" s="295">
        <v>0.0196019601960197</v>
      </c>
    </row>
    <row r="539" spans="1:31">
      <c r="A539" s="315" t="s">
        <v>721</v>
      </c>
      <c r="B539" s="339" t="s">
        <v>3337</v>
      </c>
      <c r="C539" s="293" t="s">
        <v>950</v>
      </c>
      <c r="D539" s="339" t="s">
        <v>950</v>
      </c>
      <c r="E539" s="266">
        <v>48</v>
      </c>
      <c r="F539" s="266">
        <v>48</v>
      </c>
      <c r="G539" s="264">
        <v>49</v>
      </c>
      <c r="H539" s="264">
        <v>48</v>
      </c>
      <c r="I539" s="264">
        <v>35</v>
      </c>
      <c r="J539" s="264">
        <v>34</v>
      </c>
      <c r="K539" s="294">
        <v>0.9</v>
      </c>
      <c r="L539" s="267">
        <v>1</v>
      </c>
      <c r="M539" s="267">
        <v>0.979591836734694</v>
      </c>
      <c r="N539" s="267">
        <v>0.971428571428571</v>
      </c>
      <c r="O539" s="332">
        <v>48</v>
      </c>
      <c r="P539" s="266">
        <v>47</v>
      </c>
      <c r="Q539" s="266">
        <v>47</v>
      </c>
      <c r="R539" s="264">
        <v>45</v>
      </c>
      <c r="S539" s="264">
        <v>34</v>
      </c>
      <c r="T539" s="267">
        <v>0.979166666666667</v>
      </c>
      <c r="U539" s="267">
        <v>0.979166666666667</v>
      </c>
      <c r="V539" s="268">
        <v>0.918367346938776</v>
      </c>
      <c r="W539" s="268">
        <v>0.971428571428571</v>
      </c>
      <c r="X539" s="295">
        <v>0.0607993197278911</v>
      </c>
      <c r="Y539" s="271">
        <v>310</v>
      </c>
      <c r="Z539" s="333">
        <v>296</v>
      </c>
      <c r="AA539" s="333">
        <v>301</v>
      </c>
      <c r="AB539" s="333">
        <v>283</v>
      </c>
      <c r="AC539" s="334">
        <v>0.954838709677419</v>
      </c>
      <c r="AD539" s="268">
        <v>0.940199335548173</v>
      </c>
      <c r="AE539" s="295">
        <v>0.0146393741292465</v>
      </c>
    </row>
    <row r="540" spans="1:31">
      <c r="A540" s="315" t="s">
        <v>721</v>
      </c>
      <c r="B540" s="339" t="s">
        <v>3337</v>
      </c>
      <c r="C540" s="293" t="s">
        <v>951</v>
      </c>
      <c r="D540" s="339" t="s">
        <v>951</v>
      </c>
      <c r="E540" s="266">
        <v>30</v>
      </c>
      <c r="F540" s="266">
        <v>30</v>
      </c>
      <c r="G540" s="264">
        <v>30</v>
      </c>
      <c r="H540" s="264">
        <v>30</v>
      </c>
      <c r="I540" s="264">
        <v>26</v>
      </c>
      <c r="J540" s="264">
        <v>26</v>
      </c>
      <c r="K540" s="294">
        <v>0.9</v>
      </c>
      <c r="L540" s="267">
        <v>1</v>
      </c>
      <c r="M540" s="267">
        <v>1</v>
      </c>
      <c r="N540" s="267">
        <v>1</v>
      </c>
      <c r="O540" s="332">
        <v>30</v>
      </c>
      <c r="P540" s="266">
        <v>29</v>
      </c>
      <c r="Q540" s="266">
        <v>29</v>
      </c>
      <c r="R540" s="264">
        <v>30</v>
      </c>
      <c r="S540" s="264">
        <v>26</v>
      </c>
      <c r="T540" s="267">
        <v>0.966666666666667</v>
      </c>
      <c r="U540" s="267">
        <v>0.966666666666667</v>
      </c>
      <c r="V540" s="268">
        <v>1</v>
      </c>
      <c r="W540" s="268">
        <v>1</v>
      </c>
      <c r="X540" s="295">
        <v>-0.0333333333333333</v>
      </c>
      <c r="Y540" s="271">
        <v>198</v>
      </c>
      <c r="Z540" s="333">
        <v>197</v>
      </c>
      <c r="AA540" s="333">
        <v>197</v>
      </c>
      <c r="AB540" s="333">
        <v>195</v>
      </c>
      <c r="AC540" s="334">
        <v>0.994949494949495</v>
      </c>
      <c r="AD540" s="268">
        <v>0.989847715736041</v>
      </c>
      <c r="AE540" s="295">
        <v>0.00510177921345434</v>
      </c>
    </row>
    <row r="541" spans="1:31">
      <c r="A541" s="315" t="s">
        <v>721</v>
      </c>
      <c r="B541" s="339" t="s">
        <v>3337</v>
      </c>
      <c r="C541" s="293" t="s">
        <v>952</v>
      </c>
      <c r="D541" s="339" t="s">
        <v>952</v>
      </c>
      <c r="E541" s="266">
        <v>58</v>
      </c>
      <c r="F541" s="266">
        <v>58</v>
      </c>
      <c r="G541" s="264">
        <v>60</v>
      </c>
      <c r="H541" s="264">
        <v>60</v>
      </c>
      <c r="I541" s="264">
        <v>52</v>
      </c>
      <c r="J541" s="264">
        <v>52</v>
      </c>
      <c r="K541" s="294">
        <v>0.9</v>
      </c>
      <c r="L541" s="267">
        <v>1</v>
      </c>
      <c r="M541" s="267">
        <v>1</v>
      </c>
      <c r="N541" s="267">
        <v>1</v>
      </c>
      <c r="O541" s="332">
        <v>58</v>
      </c>
      <c r="P541" s="266">
        <v>53</v>
      </c>
      <c r="Q541" s="266">
        <v>53</v>
      </c>
      <c r="R541" s="264">
        <v>60</v>
      </c>
      <c r="S541" s="264">
        <v>51</v>
      </c>
      <c r="T541" s="267">
        <v>0.913793103448276</v>
      </c>
      <c r="U541" s="267">
        <v>0.913793103448276</v>
      </c>
      <c r="V541" s="268">
        <v>1</v>
      </c>
      <c r="W541" s="268">
        <v>0.980769230769231</v>
      </c>
      <c r="X541" s="295">
        <v>-0.0862068965517241</v>
      </c>
      <c r="Y541" s="271">
        <v>391</v>
      </c>
      <c r="Z541" s="333">
        <v>383</v>
      </c>
      <c r="AA541" s="333">
        <v>377</v>
      </c>
      <c r="AB541" s="333">
        <v>373</v>
      </c>
      <c r="AC541" s="334">
        <v>0.979539641943734</v>
      </c>
      <c r="AD541" s="268">
        <v>0.989389920424403</v>
      </c>
      <c r="AE541" s="295">
        <v>-0.00985027848066922</v>
      </c>
    </row>
    <row r="542" spans="1:31">
      <c r="A542" s="315" t="s">
        <v>721</v>
      </c>
      <c r="B542" s="339" t="s">
        <v>3337</v>
      </c>
      <c r="C542" s="293" t="s">
        <v>953</v>
      </c>
      <c r="D542" s="339" t="s">
        <v>953</v>
      </c>
      <c r="E542" s="266">
        <v>23</v>
      </c>
      <c r="F542" s="266">
        <v>23</v>
      </c>
      <c r="G542" s="264">
        <v>24</v>
      </c>
      <c r="H542" s="264">
        <v>23</v>
      </c>
      <c r="I542" s="264">
        <v>19</v>
      </c>
      <c r="J542" s="264">
        <v>15</v>
      </c>
      <c r="K542" s="294">
        <v>0.9</v>
      </c>
      <c r="L542" s="267">
        <v>1</v>
      </c>
      <c r="M542" s="267">
        <v>0.958333333333333</v>
      </c>
      <c r="N542" s="267">
        <v>0.789473684210526</v>
      </c>
      <c r="O542" s="332">
        <v>23</v>
      </c>
      <c r="P542" s="266">
        <v>21</v>
      </c>
      <c r="Q542" s="266">
        <v>21</v>
      </c>
      <c r="R542" s="264">
        <v>23</v>
      </c>
      <c r="S542" s="264">
        <v>15</v>
      </c>
      <c r="T542" s="267">
        <v>0.91304347826087</v>
      </c>
      <c r="U542" s="267">
        <v>0.91304347826087</v>
      </c>
      <c r="V542" s="268">
        <v>0.958333333333333</v>
      </c>
      <c r="W542" s="268">
        <v>0.789473684210526</v>
      </c>
      <c r="X542" s="295">
        <v>-0.0452898550724639</v>
      </c>
      <c r="Y542" s="271">
        <v>156</v>
      </c>
      <c r="Z542" s="333">
        <v>147</v>
      </c>
      <c r="AA542" s="333">
        <v>152</v>
      </c>
      <c r="AB542" s="333">
        <v>148</v>
      </c>
      <c r="AC542" s="334">
        <v>0.942307692307692</v>
      </c>
      <c r="AD542" s="268">
        <v>0.973684210526316</v>
      </c>
      <c r="AE542" s="295">
        <v>-0.0313765182186235</v>
      </c>
    </row>
    <row r="543" spans="1:31">
      <c r="A543" s="315" t="s">
        <v>721</v>
      </c>
      <c r="B543" s="339" t="s">
        <v>3337</v>
      </c>
      <c r="C543" s="293" t="s">
        <v>954</v>
      </c>
      <c r="D543" s="339" t="s">
        <v>954</v>
      </c>
      <c r="E543" s="266">
        <v>42</v>
      </c>
      <c r="F543" s="266">
        <v>42</v>
      </c>
      <c r="G543" s="264">
        <v>41</v>
      </c>
      <c r="H543" s="264">
        <v>39</v>
      </c>
      <c r="I543" s="264">
        <v>27</v>
      </c>
      <c r="J543" s="264">
        <v>26</v>
      </c>
      <c r="K543" s="294">
        <v>0.9</v>
      </c>
      <c r="L543" s="267">
        <v>1</v>
      </c>
      <c r="M543" s="267">
        <v>0.951219512195122</v>
      </c>
      <c r="N543" s="267">
        <v>0.962962962962963</v>
      </c>
      <c r="O543" s="332">
        <v>42</v>
      </c>
      <c r="P543" s="266">
        <v>42</v>
      </c>
      <c r="Q543" s="266">
        <v>42</v>
      </c>
      <c r="R543" s="264">
        <v>39</v>
      </c>
      <c r="S543" s="264">
        <v>26</v>
      </c>
      <c r="T543" s="267">
        <v>1</v>
      </c>
      <c r="U543" s="267">
        <v>1</v>
      </c>
      <c r="V543" s="268">
        <v>0.951219512195122</v>
      </c>
      <c r="W543" s="268">
        <v>0.962962962962963</v>
      </c>
      <c r="X543" s="295">
        <v>0.0487804878048781</v>
      </c>
      <c r="Y543" s="271">
        <v>257</v>
      </c>
      <c r="Z543" s="333">
        <v>253</v>
      </c>
      <c r="AA543" s="333">
        <v>256</v>
      </c>
      <c r="AB543" s="333">
        <v>253</v>
      </c>
      <c r="AC543" s="334">
        <v>0.98443579766537</v>
      </c>
      <c r="AD543" s="268">
        <v>0.98828125</v>
      </c>
      <c r="AE543" s="295">
        <v>-0.00384545233463029</v>
      </c>
    </row>
    <row r="544" spans="1:31">
      <c r="A544" s="315" t="s">
        <v>721</v>
      </c>
      <c r="B544" s="339" t="s">
        <v>3337</v>
      </c>
      <c r="C544" s="293" t="s">
        <v>955</v>
      </c>
      <c r="D544" s="339" t="s">
        <v>955</v>
      </c>
      <c r="E544" s="266">
        <v>59</v>
      </c>
      <c r="F544" s="266">
        <v>56</v>
      </c>
      <c r="G544" s="264">
        <v>62</v>
      </c>
      <c r="H544" s="264">
        <v>61</v>
      </c>
      <c r="I544" s="264">
        <v>46</v>
      </c>
      <c r="J544" s="264">
        <v>46</v>
      </c>
      <c r="K544" s="294">
        <v>0.9</v>
      </c>
      <c r="L544" s="267">
        <v>0.949152542372881</v>
      </c>
      <c r="M544" s="267">
        <v>0.983870967741935</v>
      </c>
      <c r="N544" s="267">
        <v>1</v>
      </c>
      <c r="O544" s="332">
        <v>59</v>
      </c>
      <c r="P544" s="266">
        <v>52</v>
      </c>
      <c r="Q544" s="266">
        <v>52</v>
      </c>
      <c r="R544" s="264">
        <v>60</v>
      </c>
      <c r="S544" s="264">
        <v>45</v>
      </c>
      <c r="T544" s="267">
        <v>0.88135593220339</v>
      </c>
      <c r="U544" s="267">
        <v>0.88135593220339</v>
      </c>
      <c r="V544" s="268">
        <v>0.967741935483871</v>
      </c>
      <c r="W544" s="268">
        <v>0.978260869565217</v>
      </c>
      <c r="X544" s="295">
        <v>-0.0863860032804812</v>
      </c>
      <c r="Y544" s="271">
        <v>399</v>
      </c>
      <c r="Z544" s="333">
        <v>380</v>
      </c>
      <c r="AA544" s="333">
        <v>424</v>
      </c>
      <c r="AB544" s="333">
        <v>407</v>
      </c>
      <c r="AC544" s="334">
        <v>0.952380952380952</v>
      </c>
      <c r="AD544" s="268">
        <v>0.959905660377358</v>
      </c>
      <c r="AE544" s="295">
        <v>-0.00752470799640614</v>
      </c>
    </row>
    <row r="545" spans="1:31">
      <c r="A545" s="315" t="s">
        <v>721</v>
      </c>
      <c r="B545" s="339" t="s">
        <v>3337</v>
      </c>
      <c r="C545" s="293" t="s">
        <v>956</v>
      </c>
      <c r="D545" s="339" t="s">
        <v>956</v>
      </c>
      <c r="E545" s="266">
        <v>61</v>
      </c>
      <c r="F545" s="266">
        <v>61</v>
      </c>
      <c r="G545" s="264">
        <v>63</v>
      </c>
      <c r="H545" s="264">
        <v>63</v>
      </c>
      <c r="I545" s="264">
        <v>57</v>
      </c>
      <c r="J545" s="264">
        <v>54</v>
      </c>
      <c r="K545" s="294">
        <v>0.9</v>
      </c>
      <c r="L545" s="267">
        <v>1</v>
      </c>
      <c r="M545" s="267">
        <v>1</v>
      </c>
      <c r="N545" s="267">
        <v>0.947368421052632</v>
      </c>
      <c r="O545" s="332">
        <v>61</v>
      </c>
      <c r="P545" s="266">
        <v>59</v>
      </c>
      <c r="Q545" s="266">
        <v>59</v>
      </c>
      <c r="R545" s="264">
        <v>61</v>
      </c>
      <c r="S545" s="264">
        <v>54</v>
      </c>
      <c r="T545" s="267">
        <v>0.967213114754098</v>
      </c>
      <c r="U545" s="267">
        <v>0.967213114754098</v>
      </c>
      <c r="V545" s="268">
        <v>0.968253968253968</v>
      </c>
      <c r="W545" s="268">
        <v>0.947368421052632</v>
      </c>
      <c r="X545" s="295">
        <v>-0.00104085349986993</v>
      </c>
      <c r="Y545" s="271">
        <v>427</v>
      </c>
      <c r="Z545" s="333">
        <v>408</v>
      </c>
      <c r="AA545" s="333">
        <v>432</v>
      </c>
      <c r="AB545" s="333">
        <v>402</v>
      </c>
      <c r="AC545" s="334">
        <v>0.955503512880562</v>
      </c>
      <c r="AD545" s="268">
        <v>0.930555555555556</v>
      </c>
      <c r="AE545" s="295">
        <v>0.0249479573250064</v>
      </c>
    </row>
    <row r="546" spans="1:31">
      <c r="A546" s="315" t="s">
        <v>721</v>
      </c>
      <c r="B546" s="339" t="s">
        <v>3337</v>
      </c>
      <c r="C546" s="293" t="s">
        <v>957</v>
      </c>
      <c r="D546" s="339" t="s">
        <v>957</v>
      </c>
      <c r="E546" s="266">
        <v>33</v>
      </c>
      <c r="F546" s="266">
        <v>33</v>
      </c>
      <c r="G546" s="264">
        <v>33</v>
      </c>
      <c r="H546" s="264">
        <v>33</v>
      </c>
      <c r="I546" s="264">
        <v>28</v>
      </c>
      <c r="J546" s="264">
        <v>28</v>
      </c>
      <c r="K546" s="294">
        <v>0.9</v>
      </c>
      <c r="L546" s="267">
        <v>1</v>
      </c>
      <c r="M546" s="267">
        <v>1</v>
      </c>
      <c r="N546" s="267">
        <v>1</v>
      </c>
      <c r="O546" s="332">
        <v>33</v>
      </c>
      <c r="P546" s="266">
        <v>33</v>
      </c>
      <c r="Q546" s="266">
        <v>33</v>
      </c>
      <c r="R546" s="264">
        <v>33</v>
      </c>
      <c r="S546" s="264">
        <v>28</v>
      </c>
      <c r="T546" s="267">
        <v>1</v>
      </c>
      <c r="U546" s="267">
        <v>1</v>
      </c>
      <c r="V546" s="268">
        <v>1</v>
      </c>
      <c r="W546" s="268">
        <v>1</v>
      </c>
      <c r="X546" s="295">
        <v>0</v>
      </c>
      <c r="Y546" s="271">
        <v>223</v>
      </c>
      <c r="Z546" s="333">
        <v>222</v>
      </c>
      <c r="AA546" s="333">
        <v>211</v>
      </c>
      <c r="AB546" s="333">
        <v>211</v>
      </c>
      <c r="AC546" s="334">
        <v>0.995515695067265</v>
      </c>
      <c r="AD546" s="268">
        <v>1</v>
      </c>
      <c r="AE546" s="295">
        <v>-0.00448430493273544</v>
      </c>
    </row>
    <row r="547" spans="1:31">
      <c r="A547" s="315" t="s">
        <v>721</v>
      </c>
      <c r="B547" s="339" t="s">
        <v>3337</v>
      </c>
      <c r="C547" s="293" t="s">
        <v>958</v>
      </c>
      <c r="D547" s="339" t="s">
        <v>958</v>
      </c>
      <c r="E547" s="266">
        <v>25</v>
      </c>
      <c r="F547" s="266">
        <v>25</v>
      </c>
      <c r="G547" s="264">
        <v>25</v>
      </c>
      <c r="H547" s="264">
        <v>25</v>
      </c>
      <c r="I547" s="264">
        <v>19</v>
      </c>
      <c r="J547" s="264">
        <v>19</v>
      </c>
      <c r="K547" s="294">
        <v>0.9</v>
      </c>
      <c r="L547" s="267">
        <v>1</v>
      </c>
      <c r="M547" s="267">
        <v>1</v>
      </c>
      <c r="N547" s="267">
        <v>1</v>
      </c>
      <c r="O547" s="332">
        <v>25</v>
      </c>
      <c r="P547" s="266">
        <v>25</v>
      </c>
      <c r="Q547" s="266">
        <v>25</v>
      </c>
      <c r="R547" s="264">
        <v>25</v>
      </c>
      <c r="S547" s="264">
        <v>19</v>
      </c>
      <c r="T547" s="267">
        <v>1</v>
      </c>
      <c r="U547" s="267">
        <v>1</v>
      </c>
      <c r="V547" s="268">
        <v>1</v>
      </c>
      <c r="W547" s="268">
        <v>1</v>
      </c>
      <c r="X547" s="295">
        <v>0</v>
      </c>
      <c r="Y547" s="271">
        <v>162</v>
      </c>
      <c r="Z547" s="333">
        <v>162</v>
      </c>
      <c r="AA547" s="333">
        <v>164</v>
      </c>
      <c r="AB547" s="333">
        <v>163</v>
      </c>
      <c r="AC547" s="334">
        <v>1</v>
      </c>
      <c r="AD547" s="268">
        <v>0.99390243902439</v>
      </c>
      <c r="AE547" s="295">
        <v>0.00609756097560976</v>
      </c>
    </row>
    <row r="548" spans="1:31">
      <c r="A548" s="315" t="s">
        <v>721</v>
      </c>
      <c r="B548" s="339" t="s">
        <v>3337</v>
      </c>
      <c r="C548" s="293" t="s">
        <v>959</v>
      </c>
      <c r="D548" s="339" t="s">
        <v>959</v>
      </c>
      <c r="E548" s="266">
        <v>54</v>
      </c>
      <c r="F548" s="266">
        <v>54</v>
      </c>
      <c r="G548" s="264">
        <v>56</v>
      </c>
      <c r="H548" s="264">
        <v>56</v>
      </c>
      <c r="I548" s="264">
        <v>47</v>
      </c>
      <c r="J548" s="264">
        <v>44</v>
      </c>
      <c r="K548" s="294">
        <v>0.9</v>
      </c>
      <c r="L548" s="267">
        <v>1</v>
      </c>
      <c r="M548" s="267">
        <v>1</v>
      </c>
      <c r="N548" s="267">
        <v>0.936170212765957</v>
      </c>
      <c r="O548" s="332">
        <v>54</v>
      </c>
      <c r="P548" s="266">
        <v>54</v>
      </c>
      <c r="Q548" s="266">
        <v>54</v>
      </c>
      <c r="R548" s="264">
        <v>55</v>
      </c>
      <c r="S548" s="264">
        <v>44</v>
      </c>
      <c r="T548" s="267">
        <v>1</v>
      </c>
      <c r="U548" s="267">
        <v>1</v>
      </c>
      <c r="V548" s="268">
        <v>0.982142857142857</v>
      </c>
      <c r="W548" s="268">
        <v>0.936170212765957</v>
      </c>
      <c r="X548" s="295">
        <v>0.0178571428571429</v>
      </c>
      <c r="Y548" s="271">
        <v>372</v>
      </c>
      <c r="Z548" s="333">
        <v>354</v>
      </c>
      <c r="AA548" s="333">
        <v>367</v>
      </c>
      <c r="AB548" s="333">
        <v>351</v>
      </c>
      <c r="AC548" s="334">
        <v>0.951612903225806</v>
      </c>
      <c r="AD548" s="268">
        <v>0.956403269754768</v>
      </c>
      <c r="AE548" s="295">
        <v>-0.00479036652896192</v>
      </c>
    </row>
    <row r="549" spans="1:31">
      <c r="A549" s="315" t="s">
        <v>721</v>
      </c>
      <c r="B549" s="339" t="s">
        <v>3337</v>
      </c>
      <c r="C549" s="293" t="s">
        <v>960</v>
      </c>
      <c r="D549" s="339" t="s">
        <v>961</v>
      </c>
      <c r="E549" s="266">
        <v>67</v>
      </c>
      <c r="F549" s="266">
        <v>65</v>
      </c>
      <c r="G549" s="264">
        <v>68</v>
      </c>
      <c r="H549" s="264">
        <v>68</v>
      </c>
      <c r="I549" s="264">
        <v>62</v>
      </c>
      <c r="J549" s="264">
        <v>60</v>
      </c>
      <c r="K549" s="294">
        <v>0.9</v>
      </c>
      <c r="L549" s="267">
        <v>0.970149253731343</v>
      </c>
      <c r="M549" s="267">
        <v>1</v>
      </c>
      <c r="N549" s="267">
        <v>0.967741935483871</v>
      </c>
      <c r="O549" s="332">
        <v>67</v>
      </c>
      <c r="P549" s="266">
        <v>63</v>
      </c>
      <c r="Q549" s="266">
        <v>63</v>
      </c>
      <c r="R549" s="264">
        <v>64</v>
      </c>
      <c r="S549" s="264">
        <v>58</v>
      </c>
      <c r="T549" s="267">
        <v>0.940298507462687</v>
      </c>
      <c r="U549" s="267">
        <v>0.940298507462687</v>
      </c>
      <c r="V549" s="268">
        <v>0.941176470588235</v>
      </c>
      <c r="W549" s="268">
        <v>0.935483870967742</v>
      </c>
      <c r="X549" s="295">
        <v>-0.000877963125548664</v>
      </c>
      <c r="Y549" s="271">
        <v>461</v>
      </c>
      <c r="Z549" s="333">
        <v>433</v>
      </c>
      <c r="AA549" s="333">
        <v>483</v>
      </c>
      <c r="AB549" s="333">
        <v>454</v>
      </c>
      <c r="AC549" s="334">
        <v>0.939262472885033</v>
      </c>
      <c r="AD549" s="268">
        <v>0.939958592132505</v>
      </c>
      <c r="AE549" s="295">
        <v>-0.000696119247472704</v>
      </c>
    </row>
    <row r="550" spans="1:31">
      <c r="A550" s="315" t="s">
        <v>721</v>
      </c>
      <c r="B550" s="339" t="s">
        <v>3337</v>
      </c>
      <c r="C550" s="293" t="s">
        <v>962</v>
      </c>
      <c r="D550" s="339" t="s">
        <v>962</v>
      </c>
      <c r="E550" s="266">
        <v>23</v>
      </c>
      <c r="F550" s="266">
        <v>19</v>
      </c>
      <c r="G550" s="264">
        <v>24</v>
      </c>
      <c r="H550" s="264">
        <v>22</v>
      </c>
      <c r="I550" s="264">
        <v>20</v>
      </c>
      <c r="J550" s="264">
        <v>20</v>
      </c>
      <c r="K550" s="294">
        <v>0.9</v>
      </c>
      <c r="L550" s="267">
        <v>0.826086956521739</v>
      </c>
      <c r="M550" s="267">
        <v>0.916666666666667</v>
      </c>
      <c r="N550" s="267">
        <v>1</v>
      </c>
      <c r="O550" s="332">
        <v>23</v>
      </c>
      <c r="P550" s="266">
        <v>18</v>
      </c>
      <c r="Q550" s="266">
        <v>18</v>
      </c>
      <c r="R550" s="264">
        <v>21</v>
      </c>
      <c r="S550" s="264">
        <v>20</v>
      </c>
      <c r="T550" s="267">
        <v>0.782608695652174</v>
      </c>
      <c r="U550" s="267">
        <v>0.782608695652174</v>
      </c>
      <c r="V550" s="268">
        <v>0.875</v>
      </c>
      <c r="W550" s="268">
        <v>1</v>
      </c>
      <c r="X550" s="295">
        <v>-0.0923913043478261</v>
      </c>
      <c r="Y550" s="271">
        <v>152</v>
      </c>
      <c r="Z550" s="333">
        <v>144</v>
      </c>
      <c r="AA550" s="333">
        <v>163</v>
      </c>
      <c r="AB550" s="333">
        <v>155</v>
      </c>
      <c r="AC550" s="334">
        <v>0.947368421052632</v>
      </c>
      <c r="AD550" s="268">
        <v>0.950920245398773</v>
      </c>
      <c r="AE550" s="295">
        <v>-0.00355182434614143</v>
      </c>
    </row>
    <row r="551" spans="1:31">
      <c r="A551" s="315" t="s">
        <v>721</v>
      </c>
      <c r="B551" s="339" t="s">
        <v>3337</v>
      </c>
      <c r="C551" s="293" t="s">
        <v>963</v>
      </c>
      <c r="D551" s="339" t="s">
        <v>963</v>
      </c>
      <c r="E551" s="266">
        <v>40</v>
      </c>
      <c r="F551" s="266">
        <v>40</v>
      </c>
      <c r="G551" s="264">
        <v>41</v>
      </c>
      <c r="H551" s="264">
        <v>41</v>
      </c>
      <c r="I551" s="264">
        <v>28</v>
      </c>
      <c r="J551" s="264">
        <v>27</v>
      </c>
      <c r="K551" s="294">
        <v>0.9</v>
      </c>
      <c r="L551" s="267">
        <v>1</v>
      </c>
      <c r="M551" s="267">
        <v>1</v>
      </c>
      <c r="N551" s="267">
        <v>0.964285714285714</v>
      </c>
      <c r="O551" s="332">
        <v>40</v>
      </c>
      <c r="P551" s="266">
        <v>40</v>
      </c>
      <c r="Q551" s="266">
        <v>40</v>
      </c>
      <c r="R551" s="264">
        <v>41</v>
      </c>
      <c r="S551" s="264">
        <v>27</v>
      </c>
      <c r="T551" s="267">
        <v>1</v>
      </c>
      <c r="U551" s="267">
        <v>1</v>
      </c>
      <c r="V551" s="268">
        <v>1</v>
      </c>
      <c r="W551" s="268">
        <v>0.964285714285714</v>
      </c>
      <c r="X551" s="295">
        <v>0</v>
      </c>
      <c r="Y551" s="271">
        <v>255</v>
      </c>
      <c r="Z551" s="333">
        <v>253</v>
      </c>
      <c r="AA551" s="333">
        <v>256</v>
      </c>
      <c r="AB551" s="333">
        <v>253</v>
      </c>
      <c r="AC551" s="334">
        <v>0.992156862745098</v>
      </c>
      <c r="AD551" s="268">
        <v>0.98828125</v>
      </c>
      <c r="AE551" s="295">
        <v>0.00387561274509807</v>
      </c>
    </row>
    <row r="552" spans="1:31">
      <c r="A552" s="315" t="s">
        <v>721</v>
      </c>
      <c r="B552" s="339" t="s">
        <v>3338</v>
      </c>
      <c r="C552" s="293" t="s">
        <v>964</v>
      </c>
      <c r="D552" s="339" t="s">
        <v>965</v>
      </c>
      <c r="E552" s="266">
        <v>32</v>
      </c>
      <c r="F552" s="266">
        <v>32</v>
      </c>
      <c r="G552" s="264">
        <v>33</v>
      </c>
      <c r="H552" s="264">
        <v>33</v>
      </c>
      <c r="I552" s="264">
        <v>31</v>
      </c>
      <c r="J552" s="264">
        <v>28</v>
      </c>
      <c r="K552" s="294">
        <v>0.9</v>
      </c>
      <c r="L552" s="267">
        <v>1</v>
      </c>
      <c r="M552" s="267">
        <v>1</v>
      </c>
      <c r="N552" s="267">
        <v>0.903225806451613</v>
      </c>
      <c r="O552" s="332">
        <v>32</v>
      </c>
      <c r="P552" s="266">
        <v>32</v>
      </c>
      <c r="Q552" s="266">
        <v>32</v>
      </c>
      <c r="R552" s="264">
        <v>33</v>
      </c>
      <c r="S552" s="264">
        <v>28</v>
      </c>
      <c r="T552" s="267">
        <v>1</v>
      </c>
      <c r="U552" s="267">
        <v>1</v>
      </c>
      <c r="V552" s="268">
        <v>1</v>
      </c>
      <c r="W552" s="268">
        <v>0.903225806451613</v>
      </c>
      <c r="X552" s="295">
        <v>0</v>
      </c>
      <c r="Y552" s="271">
        <v>210</v>
      </c>
      <c r="Z552" s="333">
        <v>202</v>
      </c>
      <c r="AA552" s="333">
        <v>217</v>
      </c>
      <c r="AB552" s="333">
        <v>205</v>
      </c>
      <c r="AC552" s="334">
        <v>0.961904761904762</v>
      </c>
      <c r="AD552" s="268">
        <v>0.944700460829493</v>
      </c>
      <c r="AE552" s="295">
        <v>0.0172043010752688</v>
      </c>
    </row>
    <row r="553" spans="1:31">
      <c r="A553" s="315" t="s">
        <v>721</v>
      </c>
      <c r="B553" s="339" t="s">
        <v>3338</v>
      </c>
      <c r="C553" s="293" t="s">
        <v>966</v>
      </c>
      <c r="D553" s="339" t="s">
        <v>966</v>
      </c>
      <c r="E553" s="266">
        <v>21</v>
      </c>
      <c r="F553" s="266">
        <v>21</v>
      </c>
      <c r="G553" s="264">
        <v>22</v>
      </c>
      <c r="H553" s="264">
        <v>22</v>
      </c>
      <c r="I553" s="264">
        <v>18</v>
      </c>
      <c r="J553" s="264">
        <v>18</v>
      </c>
      <c r="K553" s="294">
        <v>0.9</v>
      </c>
      <c r="L553" s="267">
        <v>1</v>
      </c>
      <c r="M553" s="267">
        <v>1</v>
      </c>
      <c r="N553" s="267">
        <v>1</v>
      </c>
      <c r="O553" s="332">
        <v>21</v>
      </c>
      <c r="P553" s="266">
        <v>21</v>
      </c>
      <c r="Q553" s="266">
        <v>21</v>
      </c>
      <c r="R553" s="264">
        <v>22</v>
      </c>
      <c r="S553" s="264">
        <v>18</v>
      </c>
      <c r="T553" s="267">
        <v>1</v>
      </c>
      <c r="U553" s="267">
        <v>1</v>
      </c>
      <c r="V553" s="268">
        <v>1</v>
      </c>
      <c r="W553" s="268">
        <v>1</v>
      </c>
      <c r="X553" s="295">
        <v>0</v>
      </c>
      <c r="Y553" s="271">
        <v>138</v>
      </c>
      <c r="Z553" s="333">
        <v>138</v>
      </c>
      <c r="AA553" s="333">
        <v>141</v>
      </c>
      <c r="AB553" s="333">
        <v>141</v>
      </c>
      <c r="AC553" s="334">
        <v>1</v>
      </c>
      <c r="AD553" s="268">
        <v>1</v>
      </c>
      <c r="AE553" s="295">
        <v>0</v>
      </c>
    </row>
    <row r="554" spans="1:31">
      <c r="A554" s="315" t="s">
        <v>721</v>
      </c>
      <c r="B554" s="339" t="s">
        <v>3338</v>
      </c>
      <c r="C554" s="293" t="s">
        <v>967</v>
      </c>
      <c r="D554" s="339" t="s">
        <v>968</v>
      </c>
      <c r="E554" s="266">
        <v>68</v>
      </c>
      <c r="F554" s="266">
        <v>65</v>
      </c>
      <c r="G554" s="264">
        <v>82</v>
      </c>
      <c r="H554" s="264">
        <v>80</v>
      </c>
      <c r="I554" s="264">
        <v>70</v>
      </c>
      <c r="J554" s="264">
        <v>68</v>
      </c>
      <c r="K554" s="294">
        <v>0.9</v>
      </c>
      <c r="L554" s="267">
        <v>0.955882352941177</v>
      </c>
      <c r="M554" s="267">
        <v>0.975609756097561</v>
      </c>
      <c r="N554" s="267">
        <v>0.971428571428571</v>
      </c>
      <c r="O554" s="332">
        <v>68</v>
      </c>
      <c r="P554" s="266">
        <v>65</v>
      </c>
      <c r="Q554" s="266">
        <v>65</v>
      </c>
      <c r="R554" s="264">
        <v>79</v>
      </c>
      <c r="S554" s="264">
        <v>67</v>
      </c>
      <c r="T554" s="267">
        <v>0.955882352941177</v>
      </c>
      <c r="U554" s="267">
        <v>0.955882352941177</v>
      </c>
      <c r="V554" s="268">
        <v>0.963414634146341</v>
      </c>
      <c r="W554" s="268">
        <v>0.957142857142857</v>
      </c>
      <c r="X554" s="295">
        <v>-0.00753228120516491</v>
      </c>
      <c r="Y554" s="271">
        <v>487</v>
      </c>
      <c r="Z554" s="333">
        <v>453</v>
      </c>
      <c r="AA554" s="333">
        <v>495</v>
      </c>
      <c r="AB554" s="333">
        <v>460</v>
      </c>
      <c r="AC554" s="334">
        <v>0.930184804928131</v>
      </c>
      <c r="AD554" s="268">
        <v>0.929292929292929</v>
      </c>
      <c r="AE554" s="295">
        <v>0.0008918756352021</v>
      </c>
    </row>
    <row r="555" spans="1:31">
      <c r="A555" s="315" t="s">
        <v>721</v>
      </c>
      <c r="B555" s="339" t="s">
        <v>3338</v>
      </c>
      <c r="C555" s="293" t="s">
        <v>969</v>
      </c>
      <c r="D555" s="339" t="s">
        <v>970</v>
      </c>
      <c r="E555" s="266">
        <v>75</v>
      </c>
      <c r="F555" s="266">
        <v>73</v>
      </c>
      <c r="G555" s="264">
        <v>80</v>
      </c>
      <c r="H555" s="264">
        <v>78</v>
      </c>
      <c r="I555" s="264">
        <v>69</v>
      </c>
      <c r="J555" s="264">
        <v>68</v>
      </c>
      <c r="K555" s="294">
        <v>0.9</v>
      </c>
      <c r="L555" s="267">
        <v>0.973333333333333</v>
      </c>
      <c r="M555" s="267">
        <v>0.975</v>
      </c>
      <c r="N555" s="267">
        <v>0.985507246376812</v>
      </c>
      <c r="O555" s="332">
        <v>75</v>
      </c>
      <c r="P555" s="266">
        <v>72</v>
      </c>
      <c r="Q555" s="266">
        <v>72</v>
      </c>
      <c r="R555" s="264">
        <v>78</v>
      </c>
      <c r="S555" s="264">
        <v>68</v>
      </c>
      <c r="T555" s="267">
        <v>0.96</v>
      </c>
      <c r="U555" s="267">
        <v>0.96</v>
      </c>
      <c r="V555" s="268">
        <v>0.975</v>
      </c>
      <c r="W555" s="268">
        <v>0.985507246376812</v>
      </c>
      <c r="X555" s="295">
        <v>-0.015</v>
      </c>
      <c r="Y555" s="271">
        <v>504</v>
      </c>
      <c r="Z555" s="333">
        <v>493</v>
      </c>
      <c r="AA555" s="333">
        <v>518</v>
      </c>
      <c r="AB555" s="333">
        <v>509</v>
      </c>
      <c r="AC555" s="334">
        <v>0.978174603174603</v>
      </c>
      <c r="AD555" s="268">
        <v>0.982625482625483</v>
      </c>
      <c r="AE555" s="295">
        <v>-0.00445087945087952</v>
      </c>
    </row>
    <row r="556" spans="1:31">
      <c r="A556" s="315" t="s">
        <v>721</v>
      </c>
      <c r="B556" s="339" t="s">
        <v>3338</v>
      </c>
      <c r="C556" s="293" t="s">
        <v>971</v>
      </c>
      <c r="D556" s="339" t="s">
        <v>972</v>
      </c>
      <c r="E556" s="266">
        <v>60</v>
      </c>
      <c r="F556" s="266">
        <v>60</v>
      </c>
      <c r="G556" s="264">
        <v>63</v>
      </c>
      <c r="H556" s="264">
        <v>63</v>
      </c>
      <c r="I556" s="264">
        <v>55</v>
      </c>
      <c r="J556" s="264">
        <v>55</v>
      </c>
      <c r="K556" s="294">
        <v>0.9</v>
      </c>
      <c r="L556" s="267">
        <v>1</v>
      </c>
      <c r="M556" s="267">
        <v>1</v>
      </c>
      <c r="N556" s="267">
        <v>1</v>
      </c>
      <c r="O556" s="332">
        <v>60</v>
      </c>
      <c r="P556" s="266">
        <v>59</v>
      </c>
      <c r="Q556" s="266">
        <v>59</v>
      </c>
      <c r="R556" s="264">
        <v>63</v>
      </c>
      <c r="S556" s="264">
        <v>55</v>
      </c>
      <c r="T556" s="267">
        <v>0.983333333333333</v>
      </c>
      <c r="U556" s="267">
        <v>0.983333333333333</v>
      </c>
      <c r="V556" s="268">
        <v>1</v>
      </c>
      <c r="W556" s="268">
        <v>1</v>
      </c>
      <c r="X556" s="295">
        <v>-0.0166666666666667</v>
      </c>
      <c r="Y556" s="271">
        <v>411</v>
      </c>
      <c r="Z556" s="333">
        <v>410</v>
      </c>
      <c r="AA556" s="333">
        <v>410</v>
      </c>
      <c r="AB556" s="333">
        <v>407</v>
      </c>
      <c r="AC556" s="334">
        <v>0.997566909975669</v>
      </c>
      <c r="AD556" s="268">
        <v>0.992682926829268</v>
      </c>
      <c r="AE556" s="295">
        <v>0.00488398314640082</v>
      </c>
    </row>
    <row r="557" spans="1:31">
      <c r="A557" s="315" t="s">
        <v>721</v>
      </c>
      <c r="B557" s="339" t="s">
        <v>3338</v>
      </c>
      <c r="C557" s="293" t="s">
        <v>973</v>
      </c>
      <c r="D557" s="339" t="s">
        <v>974</v>
      </c>
      <c r="E557" s="266">
        <v>73</v>
      </c>
      <c r="F557" s="266">
        <v>73</v>
      </c>
      <c r="G557" s="264">
        <v>73</v>
      </c>
      <c r="H557" s="264">
        <v>70</v>
      </c>
      <c r="I557" s="264">
        <v>69</v>
      </c>
      <c r="J557" s="264">
        <v>68</v>
      </c>
      <c r="K557" s="294">
        <v>0.9</v>
      </c>
      <c r="L557" s="267">
        <v>1</v>
      </c>
      <c r="M557" s="267">
        <v>0.958904109589041</v>
      </c>
      <c r="N557" s="267">
        <v>0.985507246376812</v>
      </c>
      <c r="O557" s="332">
        <v>73</v>
      </c>
      <c r="P557" s="266">
        <v>70</v>
      </c>
      <c r="Q557" s="266">
        <v>70</v>
      </c>
      <c r="R557" s="264">
        <v>67</v>
      </c>
      <c r="S557" s="264">
        <v>67</v>
      </c>
      <c r="T557" s="267">
        <v>0.958904109589041</v>
      </c>
      <c r="U557" s="267">
        <v>0.958904109589041</v>
      </c>
      <c r="V557" s="268">
        <v>0.917808219178082</v>
      </c>
      <c r="W557" s="268">
        <v>0.971014492753623</v>
      </c>
      <c r="X557" s="295">
        <v>0.0410958904109588</v>
      </c>
      <c r="Y557" s="271">
        <v>462</v>
      </c>
      <c r="Z557" s="333">
        <v>446</v>
      </c>
      <c r="AA557" s="333">
        <v>451</v>
      </c>
      <c r="AB557" s="333">
        <v>429</v>
      </c>
      <c r="AC557" s="334">
        <v>0.965367965367965</v>
      </c>
      <c r="AD557" s="268">
        <v>0.951219512195122</v>
      </c>
      <c r="AE557" s="295">
        <v>0.0141484531728434</v>
      </c>
    </row>
    <row r="558" spans="1:31">
      <c r="A558" s="315" t="s">
        <v>721</v>
      </c>
      <c r="B558" s="339" t="s">
        <v>3338</v>
      </c>
      <c r="C558" s="293" t="s">
        <v>975</v>
      </c>
      <c r="D558" s="339" t="s">
        <v>975</v>
      </c>
      <c r="E558" s="266">
        <v>18</v>
      </c>
      <c r="F558" s="266">
        <v>18</v>
      </c>
      <c r="G558" s="264">
        <v>21</v>
      </c>
      <c r="H558" s="264">
        <v>19</v>
      </c>
      <c r="I558" s="264">
        <v>16</v>
      </c>
      <c r="J558" s="264">
        <v>15</v>
      </c>
      <c r="K558" s="294">
        <v>0.9</v>
      </c>
      <c r="L558" s="267">
        <v>1</v>
      </c>
      <c r="M558" s="267">
        <v>0.904761904761905</v>
      </c>
      <c r="N558" s="267">
        <v>0.9375</v>
      </c>
      <c r="O558" s="332">
        <v>18</v>
      </c>
      <c r="P558" s="266">
        <v>18</v>
      </c>
      <c r="Q558" s="266">
        <v>18</v>
      </c>
      <c r="R558" s="264">
        <v>19</v>
      </c>
      <c r="S558" s="264">
        <v>15</v>
      </c>
      <c r="T558" s="267">
        <v>1</v>
      </c>
      <c r="U558" s="267">
        <v>1</v>
      </c>
      <c r="V558" s="268">
        <v>0.904761904761905</v>
      </c>
      <c r="W558" s="268">
        <v>0.9375</v>
      </c>
      <c r="X558" s="295">
        <v>0.0952380952380952</v>
      </c>
      <c r="Y558" s="271">
        <v>121</v>
      </c>
      <c r="Z558" s="333">
        <v>117</v>
      </c>
      <c r="AA558" s="333">
        <v>114</v>
      </c>
      <c r="AB558" s="333">
        <v>114</v>
      </c>
      <c r="AC558" s="334">
        <v>0.966942148760331</v>
      </c>
      <c r="AD558" s="268">
        <v>1</v>
      </c>
      <c r="AE558" s="295">
        <v>-0.0330578512396694</v>
      </c>
    </row>
    <row r="559" spans="1:31">
      <c r="A559" s="315" t="s">
        <v>721</v>
      </c>
      <c r="B559" s="339" t="s">
        <v>3338</v>
      </c>
      <c r="C559" s="293" t="s">
        <v>976</v>
      </c>
      <c r="D559" s="339" t="s">
        <v>977</v>
      </c>
      <c r="E559" s="266">
        <v>68</v>
      </c>
      <c r="F559" s="266">
        <v>68</v>
      </c>
      <c r="G559" s="264">
        <v>75</v>
      </c>
      <c r="H559" s="264">
        <v>75</v>
      </c>
      <c r="I559" s="264">
        <v>65</v>
      </c>
      <c r="J559" s="264">
        <v>65</v>
      </c>
      <c r="K559" s="294">
        <v>0.9</v>
      </c>
      <c r="L559" s="267">
        <v>1</v>
      </c>
      <c r="M559" s="267">
        <v>1</v>
      </c>
      <c r="N559" s="267">
        <v>1</v>
      </c>
      <c r="O559" s="332">
        <v>68</v>
      </c>
      <c r="P559" s="266">
        <v>67</v>
      </c>
      <c r="Q559" s="266">
        <v>67</v>
      </c>
      <c r="R559" s="264">
        <v>75</v>
      </c>
      <c r="S559" s="264">
        <v>64</v>
      </c>
      <c r="T559" s="267">
        <v>0.985294117647059</v>
      </c>
      <c r="U559" s="267">
        <v>0.985294117647059</v>
      </c>
      <c r="V559" s="268">
        <v>1</v>
      </c>
      <c r="W559" s="268">
        <v>0.984615384615385</v>
      </c>
      <c r="X559" s="295">
        <v>-0.0147058823529411</v>
      </c>
      <c r="Y559" s="271">
        <v>460</v>
      </c>
      <c r="Z559" s="333">
        <v>453</v>
      </c>
      <c r="AA559" s="333">
        <v>462</v>
      </c>
      <c r="AB559" s="333">
        <v>460</v>
      </c>
      <c r="AC559" s="334">
        <v>0.984782608695652</v>
      </c>
      <c r="AD559" s="268">
        <v>0.995670995670996</v>
      </c>
      <c r="AE559" s="295">
        <v>-0.0108883869753436</v>
      </c>
    </row>
    <row r="560" spans="1:31">
      <c r="A560" s="315" t="s">
        <v>721</v>
      </c>
      <c r="B560" s="339" t="s">
        <v>3338</v>
      </c>
      <c r="C560" s="293" t="s">
        <v>978</v>
      </c>
      <c r="D560" s="339" t="s">
        <v>978</v>
      </c>
      <c r="E560" s="266">
        <v>18</v>
      </c>
      <c r="F560" s="266">
        <v>18</v>
      </c>
      <c r="G560" s="264">
        <v>19</v>
      </c>
      <c r="H560" s="264">
        <v>19</v>
      </c>
      <c r="I560" s="264">
        <v>16</v>
      </c>
      <c r="J560" s="264">
        <v>16</v>
      </c>
      <c r="K560" s="294">
        <v>0.9</v>
      </c>
      <c r="L560" s="267">
        <v>1</v>
      </c>
      <c r="M560" s="267">
        <v>1</v>
      </c>
      <c r="N560" s="267">
        <v>1</v>
      </c>
      <c r="O560" s="332">
        <v>18</v>
      </c>
      <c r="P560" s="266">
        <v>18</v>
      </c>
      <c r="Q560" s="266">
        <v>18</v>
      </c>
      <c r="R560" s="264">
        <v>19</v>
      </c>
      <c r="S560" s="264">
        <v>16</v>
      </c>
      <c r="T560" s="267">
        <v>1</v>
      </c>
      <c r="U560" s="267">
        <v>1</v>
      </c>
      <c r="V560" s="268">
        <v>1</v>
      </c>
      <c r="W560" s="268">
        <v>1</v>
      </c>
      <c r="X560" s="295">
        <v>0</v>
      </c>
      <c r="Y560" s="271">
        <v>118</v>
      </c>
      <c r="Z560" s="333">
        <v>118</v>
      </c>
      <c r="AA560" s="333">
        <v>119</v>
      </c>
      <c r="AB560" s="333">
        <v>119</v>
      </c>
      <c r="AC560" s="334">
        <v>1</v>
      </c>
      <c r="AD560" s="268">
        <v>1</v>
      </c>
      <c r="AE560" s="295">
        <v>0</v>
      </c>
    </row>
    <row r="561" spans="1:31">
      <c r="A561" s="315" t="s">
        <v>721</v>
      </c>
      <c r="B561" s="339" t="s">
        <v>3338</v>
      </c>
      <c r="C561" s="293" t="s">
        <v>979</v>
      </c>
      <c r="D561" s="339" t="s">
        <v>979</v>
      </c>
      <c r="E561" s="266">
        <v>48</v>
      </c>
      <c r="F561" s="266">
        <v>48</v>
      </c>
      <c r="G561" s="264">
        <v>54</v>
      </c>
      <c r="H561" s="264">
        <v>54</v>
      </c>
      <c r="I561" s="264">
        <v>41</v>
      </c>
      <c r="J561" s="264">
        <v>41</v>
      </c>
      <c r="K561" s="294">
        <v>0.9</v>
      </c>
      <c r="L561" s="267">
        <v>1</v>
      </c>
      <c r="M561" s="267">
        <v>1</v>
      </c>
      <c r="N561" s="267">
        <v>1</v>
      </c>
      <c r="O561" s="332">
        <v>48</v>
      </c>
      <c r="P561" s="266">
        <v>48</v>
      </c>
      <c r="Q561" s="266">
        <v>48</v>
      </c>
      <c r="R561" s="264">
        <v>54</v>
      </c>
      <c r="S561" s="264">
        <v>41</v>
      </c>
      <c r="T561" s="267">
        <v>1</v>
      </c>
      <c r="U561" s="267">
        <v>1</v>
      </c>
      <c r="V561" s="268">
        <v>1</v>
      </c>
      <c r="W561" s="268">
        <v>1</v>
      </c>
      <c r="X561" s="295">
        <v>0</v>
      </c>
      <c r="Y561" s="271">
        <v>321</v>
      </c>
      <c r="Z561" s="333">
        <v>318</v>
      </c>
      <c r="AA561" s="333">
        <v>321</v>
      </c>
      <c r="AB561" s="333">
        <v>313</v>
      </c>
      <c r="AC561" s="334">
        <v>0.990654205607477</v>
      </c>
      <c r="AD561" s="268">
        <v>0.975077881619938</v>
      </c>
      <c r="AE561" s="295">
        <v>0.0155763239875389</v>
      </c>
    </row>
    <row r="562" spans="1:31">
      <c r="A562" s="315" t="s">
        <v>721</v>
      </c>
      <c r="B562" s="339" t="s">
        <v>3338</v>
      </c>
      <c r="C562" s="293" t="s">
        <v>980</v>
      </c>
      <c r="D562" s="339" t="s">
        <v>980</v>
      </c>
      <c r="E562" s="266">
        <v>27</v>
      </c>
      <c r="F562" s="266">
        <v>26</v>
      </c>
      <c r="G562" s="264">
        <v>29</v>
      </c>
      <c r="H562" s="264">
        <v>27</v>
      </c>
      <c r="I562" s="264">
        <v>24</v>
      </c>
      <c r="J562" s="264">
        <v>24</v>
      </c>
      <c r="K562" s="294">
        <v>0.9</v>
      </c>
      <c r="L562" s="267">
        <v>0.962962962962963</v>
      </c>
      <c r="M562" s="267">
        <v>0.931034482758621</v>
      </c>
      <c r="N562" s="267">
        <v>1</v>
      </c>
      <c r="O562" s="332">
        <v>27</v>
      </c>
      <c r="P562" s="266">
        <v>26</v>
      </c>
      <c r="Q562" s="266">
        <v>26</v>
      </c>
      <c r="R562" s="264">
        <v>27</v>
      </c>
      <c r="S562" s="264">
        <v>24</v>
      </c>
      <c r="T562" s="267">
        <v>0.962962962962963</v>
      </c>
      <c r="U562" s="267">
        <v>0.962962962962963</v>
      </c>
      <c r="V562" s="268">
        <v>0.931034482758621</v>
      </c>
      <c r="W562" s="268">
        <v>1</v>
      </c>
      <c r="X562" s="295">
        <v>0.0319284802043422</v>
      </c>
      <c r="Y562" s="271">
        <v>184</v>
      </c>
      <c r="Z562" s="333">
        <v>174</v>
      </c>
      <c r="AA562" s="333">
        <v>186</v>
      </c>
      <c r="AB562" s="333">
        <v>169</v>
      </c>
      <c r="AC562" s="334">
        <v>0.945652173913043</v>
      </c>
      <c r="AD562" s="268">
        <v>0.908602150537634</v>
      </c>
      <c r="AE562" s="295">
        <v>0.0370500233754091</v>
      </c>
    </row>
    <row r="563" spans="1:31">
      <c r="A563" s="315" t="s">
        <v>721</v>
      </c>
      <c r="B563" s="339" t="s">
        <v>3338</v>
      </c>
      <c r="C563" s="293" t="s">
        <v>981</v>
      </c>
      <c r="D563" s="339" t="s">
        <v>982</v>
      </c>
      <c r="E563" s="266">
        <v>44</v>
      </c>
      <c r="F563" s="266">
        <v>43</v>
      </c>
      <c r="G563" s="264">
        <v>46</v>
      </c>
      <c r="H563" s="264">
        <v>44</v>
      </c>
      <c r="I563" s="264">
        <v>44</v>
      </c>
      <c r="J563" s="264">
        <v>42</v>
      </c>
      <c r="K563" s="294">
        <v>0.9</v>
      </c>
      <c r="L563" s="267">
        <v>0.977272727272727</v>
      </c>
      <c r="M563" s="267">
        <v>0.956521739130435</v>
      </c>
      <c r="N563" s="267">
        <v>0.954545454545455</v>
      </c>
      <c r="O563" s="332">
        <v>44</v>
      </c>
      <c r="P563" s="266">
        <v>43</v>
      </c>
      <c r="Q563" s="266">
        <v>43</v>
      </c>
      <c r="R563" s="264">
        <v>43</v>
      </c>
      <c r="S563" s="264">
        <v>40</v>
      </c>
      <c r="T563" s="267">
        <v>0.977272727272727</v>
      </c>
      <c r="U563" s="267">
        <v>0.977272727272727</v>
      </c>
      <c r="V563" s="268">
        <v>0.934782608695652</v>
      </c>
      <c r="W563" s="268">
        <v>0.909090909090909</v>
      </c>
      <c r="X563" s="295">
        <v>0.0424901185770751</v>
      </c>
      <c r="Y563" s="271">
        <v>293</v>
      </c>
      <c r="Z563" s="333">
        <v>277</v>
      </c>
      <c r="AA563" s="333">
        <v>279</v>
      </c>
      <c r="AB563" s="333">
        <v>270</v>
      </c>
      <c r="AC563" s="334">
        <v>0.945392491467577</v>
      </c>
      <c r="AD563" s="268">
        <v>0.967741935483871</v>
      </c>
      <c r="AE563" s="295">
        <v>-0.0223494440162942</v>
      </c>
    </row>
    <row r="564" spans="1:31">
      <c r="A564" s="315" t="s">
        <v>721</v>
      </c>
      <c r="B564" s="339" t="s">
        <v>3338</v>
      </c>
      <c r="C564" s="293" t="s">
        <v>983</v>
      </c>
      <c r="D564" s="339" t="s">
        <v>984</v>
      </c>
      <c r="E564" s="266">
        <v>71</v>
      </c>
      <c r="F564" s="266">
        <v>71</v>
      </c>
      <c r="G564" s="264">
        <v>68</v>
      </c>
      <c r="H564" s="264">
        <v>68</v>
      </c>
      <c r="I564" s="264">
        <v>59</v>
      </c>
      <c r="J564" s="264">
        <v>59</v>
      </c>
      <c r="K564" s="294">
        <v>0.9</v>
      </c>
      <c r="L564" s="267">
        <v>1</v>
      </c>
      <c r="M564" s="267">
        <v>1</v>
      </c>
      <c r="N564" s="267">
        <v>1</v>
      </c>
      <c r="O564" s="332">
        <v>71</v>
      </c>
      <c r="P564" s="266">
        <v>68</v>
      </c>
      <c r="Q564" s="266">
        <v>68</v>
      </c>
      <c r="R564" s="264">
        <v>65</v>
      </c>
      <c r="S564" s="264">
        <v>58</v>
      </c>
      <c r="T564" s="267">
        <v>0.957746478873239</v>
      </c>
      <c r="U564" s="267">
        <v>0.957746478873239</v>
      </c>
      <c r="V564" s="268">
        <v>0.955882352941177</v>
      </c>
      <c r="W564" s="268">
        <v>0.983050847457627</v>
      </c>
      <c r="X564" s="295">
        <v>0.00186412593206287</v>
      </c>
      <c r="Y564" s="271">
        <v>439</v>
      </c>
      <c r="Z564" s="333">
        <v>428</v>
      </c>
      <c r="AA564" s="333">
        <v>446</v>
      </c>
      <c r="AB564" s="333">
        <v>434</v>
      </c>
      <c r="AC564" s="334">
        <v>0.9749430523918</v>
      </c>
      <c r="AD564" s="268">
        <v>0.973094170403587</v>
      </c>
      <c r="AE564" s="295">
        <v>0.00184888198821209</v>
      </c>
    </row>
    <row r="565" spans="1:31">
      <c r="A565" s="315" t="s">
        <v>721</v>
      </c>
      <c r="B565" s="339" t="s">
        <v>3338</v>
      </c>
      <c r="C565" s="293" t="s">
        <v>985</v>
      </c>
      <c r="D565" s="339" t="s">
        <v>986</v>
      </c>
      <c r="E565" s="266">
        <v>46</v>
      </c>
      <c r="F565" s="266">
        <v>45</v>
      </c>
      <c r="G565" s="264">
        <v>48</v>
      </c>
      <c r="H565" s="264">
        <v>48</v>
      </c>
      <c r="I565" s="264">
        <v>39</v>
      </c>
      <c r="J565" s="264">
        <v>38</v>
      </c>
      <c r="K565" s="294">
        <v>0.9</v>
      </c>
      <c r="L565" s="267">
        <v>0.978260869565217</v>
      </c>
      <c r="M565" s="267">
        <v>1</v>
      </c>
      <c r="N565" s="267">
        <v>0.974358974358974</v>
      </c>
      <c r="O565" s="332">
        <v>46</v>
      </c>
      <c r="P565" s="266">
        <v>44</v>
      </c>
      <c r="Q565" s="266">
        <v>44</v>
      </c>
      <c r="R565" s="264">
        <v>47</v>
      </c>
      <c r="S565" s="264">
        <v>38</v>
      </c>
      <c r="T565" s="267">
        <v>0.956521739130435</v>
      </c>
      <c r="U565" s="267">
        <v>0.956521739130435</v>
      </c>
      <c r="V565" s="268">
        <v>0.979166666666667</v>
      </c>
      <c r="W565" s="268">
        <v>0.974358974358974</v>
      </c>
      <c r="X565" s="295">
        <v>-0.0226449275362318</v>
      </c>
      <c r="Y565" s="271">
        <v>292</v>
      </c>
      <c r="Z565" s="333">
        <v>287</v>
      </c>
      <c r="AA565" s="333">
        <v>298</v>
      </c>
      <c r="AB565" s="333">
        <v>283</v>
      </c>
      <c r="AC565" s="334">
        <v>0.982876712328767</v>
      </c>
      <c r="AD565" s="268">
        <v>0.949664429530201</v>
      </c>
      <c r="AE565" s="295">
        <v>0.0332122827985658</v>
      </c>
    </row>
    <row r="566" spans="1:31">
      <c r="A566" s="315" t="s">
        <v>721</v>
      </c>
      <c r="B566" s="339" t="s">
        <v>3338</v>
      </c>
      <c r="C566" s="293" t="s">
        <v>987</v>
      </c>
      <c r="D566" s="339" t="s">
        <v>988</v>
      </c>
      <c r="E566" s="266">
        <v>63</v>
      </c>
      <c r="F566" s="266">
        <v>63</v>
      </c>
      <c r="G566" s="264">
        <v>66</v>
      </c>
      <c r="H566" s="264">
        <v>66</v>
      </c>
      <c r="I566" s="264">
        <v>56</v>
      </c>
      <c r="J566" s="264">
        <v>55</v>
      </c>
      <c r="K566" s="294">
        <v>0.9</v>
      </c>
      <c r="L566" s="267">
        <v>1</v>
      </c>
      <c r="M566" s="267">
        <v>1</v>
      </c>
      <c r="N566" s="267">
        <v>0.982142857142857</v>
      </c>
      <c r="O566" s="332">
        <v>63</v>
      </c>
      <c r="P566" s="266">
        <v>61</v>
      </c>
      <c r="Q566" s="266">
        <v>61</v>
      </c>
      <c r="R566" s="264">
        <v>66</v>
      </c>
      <c r="S566" s="264">
        <v>55</v>
      </c>
      <c r="T566" s="267">
        <v>0.968253968253968</v>
      </c>
      <c r="U566" s="267">
        <v>0.968253968253968</v>
      </c>
      <c r="V566" s="268">
        <v>1</v>
      </c>
      <c r="W566" s="268">
        <v>0.982142857142857</v>
      </c>
      <c r="X566" s="295">
        <v>-0.0317460317460317</v>
      </c>
      <c r="Y566" s="271">
        <v>406</v>
      </c>
      <c r="Z566" s="333">
        <v>398</v>
      </c>
      <c r="AA566" s="333">
        <v>409</v>
      </c>
      <c r="AB566" s="333">
        <v>402</v>
      </c>
      <c r="AC566" s="334">
        <v>0.980295566502463</v>
      </c>
      <c r="AD566" s="268">
        <v>0.982885085574572</v>
      </c>
      <c r="AE566" s="295">
        <v>-0.00258951907210903</v>
      </c>
    </row>
    <row r="567" spans="1:31">
      <c r="A567" s="315" t="s">
        <v>721</v>
      </c>
      <c r="B567" s="339" t="s">
        <v>3338</v>
      </c>
      <c r="C567" s="293" t="s">
        <v>989</v>
      </c>
      <c r="D567" s="339" t="s">
        <v>990</v>
      </c>
      <c r="E567" s="266">
        <v>82</v>
      </c>
      <c r="F567" s="266">
        <v>81</v>
      </c>
      <c r="G567" s="264">
        <v>82</v>
      </c>
      <c r="H567" s="264">
        <v>82</v>
      </c>
      <c r="I567" s="264">
        <v>75</v>
      </c>
      <c r="J567" s="264">
        <v>74</v>
      </c>
      <c r="K567" s="294">
        <v>0.9</v>
      </c>
      <c r="L567" s="267">
        <v>0.98780487804878</v>
      </c>
      <c r="M567" s="267">
        <v>1</v>
      </c>
      <c r="N567" s="267">
        <v>0.986666666666667</v>
      </c>
      <c r="O567" s="332">
        <v>82</v>
      </c>
      <c r="P567" s="266">
        <v>81</v>
      </c>
      <c r="Q567" s="266">
        <v>81</v>
      </c>
      <c r="R567" s="264">
        <v>81</v>
      </c>
      <c r="S567" s="264">
        <v>73</v>
      </c>
      <c r="T567" s="267">
        <v>0.98780487804878</v>
      </c>
      <c r="U567" s="267">
        <v>0.98780487804878</v>
      </c>
      <c r="V567" s="268">
        <v>0.98780487804878</v>
      </c>
      <c r="W567" s="268">
        <v>0.973333333333333</v>
      </c>
      <c r="X567" s="295">
        <v>0</v>
      </c>
      <c r="Y567" s="271">
        <v>523</v>
      </c>
      <c r="Z567" s="333">
        <v>514</v>
      </c>
      <c r="AA567" s="333">
        <v>530</v>
      </c>
      <c r="AB567" s="333">
        <v>521</v>
      </c>
      <c r="AC567" s="334">
        <v>0.982791586998088</v>
      </c>
      <c r="AD567" s="268">
        <v>0.983018867924528</v>
      </c>
      <c r="AE567" s="295">
        <v>-0.00022728092644031</v>
      </c>
    </row>
    <row r="568" spans="1:31">
      <c r="A568" s="315" t="s">
        <v>721</v>
      </c>
      <c r="B568" s="339" t="s">
        <v>3338</v>
      </c>
      <c r="C568" s="293" t="s">
        <v>991</v>
      </c>
      <c r="D568" s="339" t="s">
        <v>991</v>
      </c>
      <c r="E568" s="266">
        <v>43</v>
      </c>
      <c r="F568" s="266">
        <v>41</v>
      </c>
      <c r="G568" s="264">
        <v>47</v>
      </c>
      <c r="H568" s="264">
        <v>47</v>
      </c>
      <c r="I568" s="264">
        <v>40</v>
      </c>
      <c r="J568" s="264">
        <v>39</v>
      </c>
      <c r="K568" s="294">
        <v>0.9</v>
      </c>
      <c r="L568" s="267">
        <v>0.953488372093023</v>
      </c>
      <c r="M568" s="267">
        <v>1</v>
      </c>
      <c r="N568" s="267">
        <v>0.975</v>
      </c>
      <c r="O568" s="332">
        <v>43</v>
      </c>
      <c r="P568" s="266">
        <v>41</v>
      </c>
      <c r="Q568" s="266">
        <v>41</v>
      </c>
      <c r="R568" s="264">
        <v>46</v>
      </c>
      <c r="S568" s="264">
        <v>39</v>
      </c>
      <c r="T568" s="267">
        <v>0.953488372093023</v>
      </c>
      <c r="U568" s="267">
        <v>0.953488372093023</v>
      </c>
      <c r="V568" s="268">
        <v>0.978723404255319</v>
      </c>
      <c r="W568" s="268">
        <v>0.975</v>
      </c>
      <c r="X568" s="295">
        <v>-0.0252350321622958</v>
      </c>
      <c r="Y568" s="271">
        <v>288</v>
      </c>
      <c r="Z568" s="333">
        <v>279</v>
      </c>
      <c r="AA568" s="333">
        <v>290</v>
      </c>
      <c r="AB568" s="333">
        <v>280</v>
      </c>
      <c r="AC568" s="334">
        <v>0.96875</v>
      </c>
      <c r="AD568" s="268">
        <v>0.96551724137931</v>
      </c>
      <c r="AE568" s="295">
        <v>0.00323275862068961</v>
      </c>
    </row>
    <row r="569" spans="1:31">
      <c r="A569" s="315" t="s">
        <v>721</v>
      </c>
      <c r="B569" s="339" t="s">
        <v>3339</v>
      </c>
      <c r="C569" s="293" t="s">
        <v>992</v>
      </c>
      <c r="D569" s="339" t="s">
        <v>993</v>
      </c>
      <c r="E569" s="266">
        <v>69</v>
      </c>
      <c r="F569" s="266">
        <v>68</v>
      </c>
      <c r="G569" s="264">
        <v>73</v>
      </c>
      <c r="H569" s="264">
        <v>72</v>
      </c>
      <c r="I569" s="264">
        <v>71</v>
      </c>
      <c r="J569" s="264">
        <v>70</v>
      </c>
      <c r="K569" s="294">
        <v>0.9</v>
      </c>
      <c r="L569" s="267">
        <v>0.985507246376812</v>
      </c>
      <c r="M569" s="267">
        <v>0.986301369863014</v>
      </c>
      <c r="N569" s="267">
        <v>0.985915492957746</v>
      </c>
      <c r="O569" s="332">
        <v>69</v>
      </c>
      <c r="P569" s="266">
        <v>68</v>
      </c>
      <c r="Q569" s="266">
        <v>68</v>
      </c>
      <c r="R569" s="264">
        <v>72</v>
      </c>
      <c r="S569" s="264">
        <v>69</v>
      </c>
      <c r="T569" s="267">
        <v>0.985507246376812</v>
      </c>
      <c r="U569" s="267">
        <v>0.985507246376812</v>
      </c>
      <c r="V569" s="268">
        <v>0.986301369863014</v>
      </c>
      <c r="W569" s="268">
        <v>0.971830985915493</v>
      </c>
      <c r="X569" s="295">
        <v>-0.000794123486202003</v>
      </c>
      <c r="Y569" s="271">
        <v>472</v>
      </c>
      <c r="Z569" s="333">
        <v>460</v>
      </c>
      <c r="AA569" s="333">
        <v>468</v>
      </c>
      <c r="AB569" s="333">
        <v>460</v>
      </c>
      <c r="AC569" s="334">
        <v>0.974576271186441</v>
      </c>
      <c r="AD569" s="268">
        <v>0.982905982905983</v>
      </c>
      <c r="AE569" s="295">
        <v>-0.00832971171954222</v>
      </c>
    </row>
    <row r="570" spans="1:31">
      <c r="A570" s="315" t="s">
        <v>721</v>
      </c>
      <c r="B570" s="339" t="s">
        <v>3339</v>
      </c>
      <c r="C570" s="293" t="s">
        <v>994</v>
      </c>
      <c r="D570" s="339" t="s">
        <v>994</v>
      </c>
      <c r="E570" s="266">
        <v>30</v>
      </c>
      <c r="F570" s="266">
        <v>30</v>
      </c>
      <c r="G570" s="264">
        <v>33</v>
      </c>
      <c r="H570" s="264">
        <v>33</v>
      </c>
      <c r="I570" s="264">
        <v>25</v>
      </c>
      <c r="J570" s="264">
        <v>25</v>
      </c>
      <c r="K570" s="294">
        <v>0.9</v>
      </c>
      <c r="L570" s="267">
        <v>1</v>
      </c>
      <c r="M570" s="267">
        <v>1</v>
      </c>
      <c r="N570" s="267">
        <v>1</v>
      </c>
      <c r="O570" s="332">
        <v>30</v>
      </c>
      <c r="P570" s="266">
        <v>28</v>
      </c>
      <c r="Q570" s="266">
        <v>28</v>
      </c>
      <c r="R570" s="264">
        <v>30</v>
      </c>
      <c r="S570" s="264">
        <v>25</v>
      </c>
      <c r="T570" s="267">
        <v>0.933333333333333</v>
      </c>
      <c r="U570" s="267">
        <v>0.933333333333333</v>
      </c>
      <c r="V570" s="268">
        <v>0.909090909090909</v>
      </c>
      <c r="W570" s="268">
        <v>1</v>
      </c>
      <c r="X570" s="295">
        <v>0.0242424242424243</v>
      </c>
      <c r="Y570" s="271">
        <v>204</v>
      </c>
      <c r="Z570" s="333">
        <v>199</v>
      </c>
      <c r="AA570" s="333">
        <v>198</v>
      </c>
      <c r="AB570" s="333">
        <v>197</v>
      </c>
      <c r="AC570" s="334">
        <v>0.975490196078431</v>
      </c>
      <c r="AD570" s="268">
        <v>0.994949494949495</v>
      </c>
      <c r="AE570" s="295">
        <v>-0.0194592988710636</v>
      </c>
    </row>
    <row r="571" spans="1:31">
      <c r="A571" s="315" t="s">
        <v>721</v>
      </c>
      <c r="B571" s="339" t="s">
        <v>3339</v>
      </c>
      <c r="C571" s="293" t="s">
        <v>995</v>
      </c>
      <c r="D571" s="339" t="s">
        <v>995</v>
      </c>
      <c r="E571" s="266">
        <v>44</v>
      </c>
      <c r="F571" s="266">
        <v>43</v>
      </c>
      <c r="G571" s="264">
        <v>42</v>
      </c>
      <c r="H571" s="264">
        <v>40</v>
      </c>
      <c r="I571" s="264">
        <v>28</v>
      </c>
      <c r="J571" s="264">
        <v>25</v>
      </c>
      <c r="K571" s="294">
        <v>0.9</v>
      </c>
      <c r="L571" s="267">
        <v>0.977272727272727</v>
      </c>
      <c r="M571" s="267">
        <v>0.952380952380952</v>
      </c>
      <c r="N571" s="267">
        <v>0.892857142857143</v>
      </c>
      <c r="O571" s="332">
        <v>44</v>
      </c>
      <c r="P571" s="266">
        <v>40</v>
      </c>
      <c r="Q571" s="266">
        <v>40</v>
      </c>
      <c r="R571" s="264">
        <v>39</v>
      </c>
      <c r="S571" s="264">
        <v>23</v>
      </c>
      <c r="T571" s="267">
        <v>0.909090909090909</v>
      </c>
      <c r="U571" s="267">
        <v>0.909090909090909</v>
      </c>
      <c r="V571" s="268">
        <v>0.928571428571429</v>
      </c>
      <c r="W571" s="268">
        <v>0.821428571428571</v>
      </c>
      <c r="X571" s="295">
        <v>-0.0194805194805195</v>
      </c>
      <c r="Y571" s="271">
        <v>272</v>
      </c>
      <c r="Z571" s="333">
        <v>233</v>
      </c>
      <c r="AA571" s="333">
        <v>260</v>
      </c>
      <c r="AB571" s="333">
        <v>222</v>
      </c>
      <c r="AC571" s="334">
        <v>0.856617647058823</v>
      </c>
      <c r="AD571" s="268">
        <v>0.853846153846154</v>
      </c>
      <c r="AE571" s="295">
        <v>0.00277149321266967</v>
      </c>
    </row>
    <row r="572" spans="1:31">
      <c r="A572" s="315" t="s">
        <v>721</v>
      </c>
      <c r="B572" s="339" t="s">
        <v>3339</v>
      </c>
      <c r="C572" s="293" t="s">
        <v>996</v>
      </c>
      <c r="D572" s="339" t="s">
        <v>997</v>
      </c>
      <c r="E572" s="266">
        <v>69</v>
      </c>
      <c r="F572" s="266">
        <v>65</v>
      </c>
      <c r="G572" s="264">
        <v>68</v>
      </c>
      <c r="H572" s="264">
        <v>63</v>
      </c>
      <c r="I572" s="264">
        <v>65</v>
      </c>
      <c r="J572" s="264">
        <v>61</v>
      </c>
      <c r="K572" s="294">
        <v>0.9</v>
      </c>
      <c r="L572" s="267">
        <v>0.942028985507246</v>
      </c>
      <c r="M572" s="267">
        <v>0.926470588235294</v>
      </c>
      <c r="N572" s="267">
        <v>0.938461538461538</v>
      </c>
      <c r="O572" s="332">
        <v>69</v>
      </c>
      <c r="P572" s="266">
        <v>65</v>
      </c>
      <c r="Q572" s="266">
        <v>65</v>
      </c>
      <c r="R572" s="264">
        <v>63</v>
      </c>
      <c r="S572" s="264">
        <v>59</v>
      </c>
      <c r="T572" s="267">
        <v>0.942028985507246</v>
      </c>
      <c r="U572" s="267">
        <v>0.942028985507246</v>
      </c>
      <c r="V572" s="268">
        <v>0.926470588235294</v>
      </c>
      <c r="W572" s="268">
        <v>0.907692307692308</v>
      </c>
      <c r="X572" s="295">
        <v>0.0155583972719522</v>
      </c>
      <c r="Y572" s="271">
        <v>458</v>
      </c>
      <c r="Z572" s="333">
        <v>429</v>
      </c>
      <c r="AA572" s="333">
        <v>448</v>
      </c>
      <c r="AB572" s="333">
        <v>424</v>
      </c>
      <c r="AC572" s="334">
        <v>0.936681222707424</v>
      </c>
      <c r="AD572" s="268">
        <v>0.946428571428571</v>
      </c>
      <c r="AE572" s="295">
        <v>-0.0097473487211478</v>
      </c>
    </row>
    <row r="573" spans="1:31">
      <c r="A573" s="315" t="s">
        <v>721</v>
      </c>
      <c r="B573" s="339" t="s">
        <v>3339</v>
      </c>
      <c r="C573" s="293" t="s">
        <v>998</v>
      </c>
      <c r="D573" s="339" t="s">
        <v>998</v>
      </c>
      <c r="E573" s="266">
        <v>35</v>
      </c>
      <c r="F573" s="266">
        <v>35</v>
      </c>
      <c r="G573" s="264">
        <v>37</v>
      </c>
      <c r="H573" s="264">
        <v>37</v>
      </c>
      <c r="I573" s="264">
        <v>31</v>
      </c>
      <c r="J573" s="264">
        <v>30</v>
      </c>
      <c r="K573" s="294">
        <v>0.9</v>
      </c>
      <c r="L573" s="267">
        <v>1</v>
      </c>
      <c r="M573" s="267">
        <v>1</v>
      </c>
      <c r="N573" s="267">
        <v>0.967741935483871</v>
      </c>
      <c r="O573" s="332">
        <v>35</v>
      </c>
      <c r="P573" s="266">
        <v>34</v>
      </c>
      <c r="Q573" s="266">
        <v>34</v>
      </c>
      <c r="R573" s="264">
        <v>37</v>
      </c>
      <c r="S573" s="264">
        <v>29</v>
      </c>
      <c r="T573" s="267">
        <v>0.971428571428571</v>
      </c>
      <c r="U573" s="267">
        <v>0.971428571428571</v>
      </c>
      <c r="V573" s="268">
        <v>1</v>
      </c>
      <c r="W573" s="268">
        <v>0.935483870967742</v>
      </c>
      <c r="X573" s="295">
        <v>-0.0285714285714286</v>
      </c>
      <c r="Y573" s="271">
        <v>234</v>
      </c>
      <c r="Z573" s="333">
        <v>228</v>
      </c>
      <c r="AA573" s="333">
        <v>231</v>
      </c>
      <c r="AB573" s="333">
        <v>226</v>
      </c>
      <c r="AC573" s="334">
        <v>0.974358974358974</v>
      </c>
      <c r="AD573" s="268">
        <v>0.978354978354978</v>
      </c>
      <c r="AE573" s="295">
        <v>-0.00399600399600397</v>
      </c>
    </row>
    <row r="574" spans="1:31">
      <c r="A574" s="315" t="s">
        <v>721</v>
      </c>
      <c r="B574" s="339" t="s">
        <v>3339</v>
      </c>
      <c r="C574" s="293" t="s">
        <v>999</v>
      </c>
      <c r="D574" s="339" t="s">
        <v>999</v>
      </c>
      <c r="E574" s="266">
        <v>69</v>
      </c>
      <c r="F574" s="266">
        <v>69</v>
      </c>
      <c r="G574" s="264">
        <v>69</v>
      </c>
      <c r="H574" s="264">
        <v>66</v>
      </c>
      <c r="I574" s="264">
        <v>49</v>
      </c>
      <c r="J574" s="264">
        <v>44</v>
      </c>
      <c r="K574" s="294">
        <v>0.9</v>
      </c>
      <c r="L574" s="267">
        <v>1</v>
      </c>
      <c r="M574" s="267">
        <v>0.956521739130435</v>
      </c>
      <c r="N574" s="267">
        <v>0.897959183673469</v>
      </c>
      <c r="O574" s="332">
        <v>69</v>
      </c>
      <c r="P574" s="266">
        <v>67</v>
      </c>
      <c r="Q574" s="266">
        <v>67</v>
      </c>
      <c r="R574" s="264">
        <v>66</v>
      </c>
      <c r="S574" s="264">
        <v>44</v>
      </c>
      <c r="T574" s="267">
        <v>0.971014492753623</v>
      </c>
      <c r="U574" s="267">
        <v>0.971014492753623</v>
      </c>
      <c r="V574" s="268">
        <v>0.956521739130435</v>
      </c>
      <c r="W574" s="268">
        <v>0.897959183673469</v>
      </c>
      <c r="X574" s="295">
        <v>0.0144927536231884</v>
      </c>
      <c r="Y574" s="271">
        <v>429</v>
      </c>
      <c r="Z574" s="333">
        <v>402</v>
      </c>
      <c r="AA574" s="333">
        <v>449</v>
      </c>
      <c r="AB574" s="333">
        <v>425</v>
      </c>
      <c r="AC574" s="334">
        <v>0.937062937062937</v>
      </c>
      <c r="AD574" s="268">
        <v>0.946547884187082</v>
      </c>
      <c r="AE574" s="295">
        <v>-0.00948494712414527</v>
      </c>
    </row>
    <row r="575" spans="1:31">
      <c r="A575" s="315" t="s">
        <v>721</v>
      </c>
      <c r="B575" s="339" t="s">
        <v>3339</v>
      </c>
      <c r="C575" s="293" t="s">
        <v>1000</v>
      </c>
      <c r="D575" s="339" t="s">
        <v>1000</v>
      </c>
      <c r="E575" s="266">
        <v>38</v>
      </c>
      <c r="F575" s="266">
        <v>38</v>
      </c>
      <c r="G575" s="264">
        <v>45</v>
      </c>
      <c r="H575" s="264">
        <v>45</v>
      </c>
      <c r="I575" s="264">
        <v>31</v>
      </c>
      <c r="J575" s="264">
        <v>31</v>
      </c>
      <c r="K575" s="294">
        <v>0.9</v>
      </c>
      <c r="L575" s="267">
        <v>1</v>
      </c>
      <c r="M575" s="267">
        <v>1</v>
      </c>
      <c r="N575" s="267">
        <v>1</v>
      </c>
      <c r="O575" s="332">
        <v>38</v>
      </c>
      <c r="P575" s="266">
        <v>38</v>
      </c>
      <c r="Q575" s="266">
        <v>38</v>
      </c>
      <c r="R575" s="264">
        <v>44</v>
      </c>
      <c r="S575" s="264">
        <v>31</v>
      </c>
      <c r="T575" s="267">
        <v>1</v>
      </c>
      <c r="U575" s="267">
        <v>1</v>
      </c>
      <c r="V575" s="268">
        <v>0.977777777777778</v>
      </c>
      <c r="W575" s="268">
        <v>1</v>
      </c>
      <c r="X575" s="295">
        <v>0.0222222222222223</v>
      </c>
      <c r="Y575" s="271">
        <v>257</v>
      </c>
      <c r="Z575" s="333">
        <v>254</v>
      </c>
      <c r="AA575" s="333">
        <v>258</v>
      </c>
      <c r="AB575" s="333">
        <v>255</v>
      </c>
      <c r="AC575" s="334">
        <v>0.988326848249027</v>
      </c>
      <c r="AD575" s="268">
        <v>0.988372093023256</v>
      </c>
      <c r="AE575" s="295">
        <v>-4.52447742285145e-5</v>
      </c>
    </row>
    <row r="576" spans="1:31">
      <c r="A576" s="315" t="s">
        <v>721</v>
      </c>
      <c r="B576" s="339" t="s">
        <v>3339</v>
      </c>
      <c r="C576" s="293" t="s">
        <v>1001</v>
      </c>
      <c r="D576" s="339" t="s">
        <v>1002</v>
      </c>
      <c r="E576" s="266">
        <v>37</v>
      </c>
      <c r="F576" s="266">
        <v>37</v>
      </c>
      <c r="G576" s="264">
        <v>39</v>
      </c>
      <c r="H576" s="264">
        <v>38</v>
      </c>
      <c r="I576" s="264">
        <v>34</v>
      </c>
      <c r="J576" s="264">
        <v>34</v>
      </c>
      <c r="K576" s="294">
        <v>0.9</v>
      </c>
      <c r="L576" s="267">
        <v>1</v>
      </c>
      <c r="M576" s="267">
        <v>0.974358974358974</v>
      </c>
      <c r="N576" s="267">
        <v>1</v>
      </c>
      <c r="O576" s="332">
        <v>37</v>
      </c>
      <c r="P576" s="266">
        <v>36</v>
      </c>
      <c r="Q576" s="266">
        <v>36</v>
      </c>
      <c r="R576" s="264">
        <v>37</v>
      </c>
      <c r="S576" s="264">
        <v>33</v>
      </c>
      <c r="T576" s="267">
        <v>0.972972972972973</v>
      </c>
      <c r="U576" s="267">
        <v>0.972972972972973</v>
      </c>
      <c r="V576" s="268">
        <v>0.948717948717949</v>
      </c>
      <c r="W576" s="268">
        <v>0.970588235294118</v>
      </c>
      <c r="X576" s="295">
        <v>0.0242550242550243</v>
      </c>
      <c r="Y576" s="271">
        <v>248</v>
      </c>
      <c r="Z576" s="333">
        <v>239</v>
      </c>
      <c r="AA576" s="333">
        <v>240</v>
      </c>
      <c r="AB576" s="333">
        <v>234</v>
      </c>
      <c r="AC576" s="334">
        <v>0.963709677419355</v>
      </c>
      <c r="AD576" s="268">
        <v>0.975</v>
      </c>
      <c r="AE576" s="295">
        <v>-0.0112903225806451</v>
      </c>
    </row>
    <row r="577" spans="1:31">
      <c r="A577" s="315" t="s">
        <v>721</v>
      </c>
      <c r="B577" s="339" t="s">
        <v>3339</v>
      </c>
      <c r="C577" s="293" t="s">
        <v>1003</v>
      </c>
      <c r="D577" s="339" t="s">
        <v>1003</v>
      </c>
      <c r="E577" s="266">
        <v>49</v>
      </c>
      <c r="F577" s="266">
        <v>48</v>
      </c>
      <c r="G577" s="264">
        <v>50</v>
      </c>
      <c r="H577" s="264">
        <v>50</v>
      </c>
      <c r="I577" s="264">
        <v>44</v>
      </c>
      <c r="J577" s="264">
        <v>43</v>
      </c>
      <c r="K577" s="294">
        <v>0.9</v>
      </c>
      <c r="L577" s="267">
        <v>0.979591836734694</v>
      </c>
      <c r="M577" s="267">
        <v>1</v>
      </c>
      <c r="N577" s="267">
        <v>0.977272727272727</v>
      </c>
      <c r="O577" s="332">
        <v>49</v>
      </c>
      <c r="P577" s="266">
        <v>47</v>
      </c>
      <c r="Q577" s="266">
        <v>47</v>
      </c>
      <c r="R577" s="264">
        <v>47</v>
      </c>
      <c r="S577" s="264">
        <v>41</v>
      </c>
      <c r="T577" s="267">
        <v>0.959183673469388</v>
      </c>
      <c r="U577" s="267">
        <v>0.959183673469388</v>
      </c>
      <c r="V577" s="268">
        <v>0.94</v>
      </c>
      <c r="W577" s="268">
        <v>0.931818181818182</v>
      </c>
      <c r="X577" s="295">
        <v>0.0191836734693878</v>
      </c>
      <c r="Y577" s="271">
        <v>341</v>
      </c>
      <c r="Z577" s="333">
        <v>320</v>
      </c>
      <c r="AA577" s="333">
        <v>333</v>
      </c>
      <c r="AB577" s="333">
        <v>318</v>
      </c>
      <c r="AC577" s="334">
        <v>0.93841642228739</v>
      </c>
      <c r="AD577" s="268">
        <v>0.954954954954955</v>
      </c>
      <c r="AE577" s="295">
        <v>-0.0165385326675649</v>
      </c>
    </row>
    <row r="578" spans="1:31">
      <c r="A578" s="315" t="s">
        <v>721</v>
      </c>
      <c r="B578" s="339" t="s">
        <v>3339</v>
      </c>
      <c r="C578" s="293" t="s">
        <v>1004</v>
      </c>
      <c r="D578" s="339" t="s">
        <v>1004</v>
      </c>
      <c r="E578" s="266">
        <v>29</v>
      </c>
      <c r="F578" s="266">
        <v>28</v>
      </c>
      <c r="G578" s="264">
        <v>29</v>
      </c>
      <c r="H578" s="264">
        <v>29</v>
      </c>
      <c r="I578" s="264">
        <v>27</v>
      </c>
      <c r="J578" s="264">
        <v>25</v>
      </c>
      <c r="K578" s="294">
        <v>0.9</v>
      </c>
      <c r="L578" s="267">
        <v>0.96551724137931</v>
      </c>
      <c r="M578" s="267">
        <v>1</v>
      </c>
      <c r="N578" s="267">
        <v>0.925925925925926</v>
      </c>
      <c r="O578" s="332">
        <v>29</v>
      </c>
      <c r="P578" s="266">
        <v>28</v>
      </c>
      <c r="Q578" s="266">
        <v>28</v>
      </c>
      <c r="R578" s="264">
        <v>29</v>
      </c>
      <c r="S578" s="264">
        <v>25</v>
      </c>
      <c r="T578" s="267">
        <v>0.96551724137931</v>
      </c>
      <c r="U578" s="267">
        <v>0.96551724137931</v>
      </c>
      <c r="V578" s="268">
        <v>1</v>
      </c>
      <c r="W578" s="268">
        <v>0.925925925925926</v>
      </c>
      <c r="X578" s="295">
        <v>-0.0344827586206896</v>
      </c>
      <c r="Y578" s="271">
        <v>200</v>
      </c>
      <c r="Z578" s="333">
        <v>188</v>
      </c>
      <c r="AA578" s="333">
        <v>218</v>
      </c>
      <c r="AB578" s="333">
        <v>194</v>
      </c>
      <c r="AC578" s="334">
        <v>0.94</v>
      </c>
      <c r="AD578" s="268">
        <v>0.889908256880734</v>
      </c>
      <c r="AE578" s="295">
        <v>0.050091743119266</v>
      </c>
    </row>
    <row r="579" spans="1:31">
      <c r="A579" s="315" t="s">
        <v>721</v>
      </c>
      <c r="B579" s="339" t="s">
        <v>3339</v>
      </c>
      <c r="C579" s="293" t="s">
        <v>1005</v>
      </c>
      <c r="D579" s="339" t="s">
        <v>1006</v>
      </c>
      <c r="E579" s="266">
        <v>62</v>
      </c>
      <c r="F579" s="266">
        <v>58</v>
      </c>
      <c r="G579" s="264">
        <v>59</v>
      </c>
      <c r="H579" s="264">
        <v>56</v>
      </c>
      <c r="I579" s="264">
        <v>56</v>
      </c>
      <c r="J579" s="264">
        <v>53</v>
      </c>
      <c r="K579" s="294">
        <v>0.9</v>
      </c>
      <c r="L579" s="267">
        <v>0.935483870967742</v>
      </c>
      <c r="M579" s="267">
        <v>0.949152542372881</v>
      </c>
      <c r="N579" s="267">
        <v>0.946428571428571</v>
      </c>
      <c r="O579" s="332">
        <v>62</v>
      </c>
      <c r="P579" s="266">
        <v>58</v>
      </c>
      <c r="Q579" s="266">
        <v>58</v>
      </c>
      <c r="R579" s="264">
        <v>56</v>
      </c>
      <c r="S579" s="264">
        <v>53</v>
      </c>
      <c r="T579" s="267">
        <v>0.935483870967742</v>
      </c>
      <c r="U579" s="267">
        <v>0.935483870967742</v>
      </c>
      <c r="V579" s="268">
        <v>0.949152542372881</v>
      </c>
      <c r="W579" s="268">
        <v>0.946428571428571</v>
      </c>
      <c r="X579" s="295">
        <v>-0.0136686714051395</v>
      </c>
      <c r="Y579" s="271">
        <v>396</v>
      </c>
      <c r="Z579" s="333">
        <v>376</v>
      </c>
      <c r="AA579" s="333">
        <v>388</v>
      </c>
      <c r="AB579" s="333">
        <v>372</v>
      </c>
      <c r="AC579" s="334">
        <v>0.94949494949495</v>
      </c>
      <c r="AD579" s="268">
        <v>0.958762886597938</v>
      </c>
      <c r="AE579" s="295">
        <v>-0.00926793710298868</v>
      </c>
    </row>
    <row r="580" spans="1:31">
      <c r="A580" s="315" t="s">
        <v>721</v>
      </c>
      <c r="B580" s="339" t="s">
        <v>3339</v>
      </c>
      <c r="C580" s="293" t="s">
        <v>1007</v>
      </c>
      <c r="D580" s="339" t="s">
        <v>1007</v>
      </c>
      <c r="E580" s="266">
        <v>27</v>
      </c>
      <c r="F580" s="266">
        <v>27</v>
      </c>
      <c r="G580" s="264">
        <v>28</v>
      </c>
      <c r="H580" s="264">
        <v>24</v>
      </c>
      <c r="I580" s="264">
        <v>23</v>
      </c>
      <c r="J580" s="264">
        <v>19</v>
      </c>
      <c r="K580" s="294">
        <v>0.9</v>
      </c>
      <c r="L580" s="267">
        <v>1</v>
      </c>
      <c r="M580" s="267">
        <v>0.857142857142857</v>
      </c>
      <c r="N580" s="267">
        <v>0.826086956521739</v>
      </c>
      <c r="O580" s="332">
        <v>27</v>
      </c>
      <c r="P580" s="266">
        <v>23</v>
      </c>
      <c r="Q580" s="266">
        <v>23</v>
      </c>
      <c r="R580" s="264">
        <v>24</v>
      </c>
      <c r="S580" s="264">
        <v>19</v>
      </c>
      <c r="T580" s="267">
        <v>0.851851851851852</v>
      </c>
      <c r="U580" s="267">
        <v>0.851851851851852</v>
      </c>
      <c r="V580" s="268">
        <v>0.857142857142857</v>
      </c>
      <c r="W580" s="268">
        <v>0.826086956521739</v>
      </c>
      <c r="X580" s="295">
        <v>-0.00529100529100524</v>
      </c>
      <c r="Y580" s="271">
        <v>168</v>
      </c>
      <c r="Z580" s="333">
        <v>147</v>
      </c>
      <c r="AA580" s="333">
        <v>165</v>
      </c>
      <c r="AB580" s="333">
        <v>154</v>
      </c>
      <c r="AC580" s="334">
        <v>0.875</v>
      </c>
      <c r="AD580" s="268">
        <v>0.933333333333333</v>
      </c>
      <c r="AE580" s="295">
        <v>-0.0583333333333333</v>
      </c>
    </row>
    <row r="581" spans="1:31">
      <c r="A581" s="315" t="s">
        <v>721</v>
      </c>
      <c r="B581" s="339" t="s">
        <v>3339</v>
      </c>
      <c r="C581" s="293" t="s">
        <v>1008</v>
      </c>
      <c r="D581" s="339" t="s">
        <v>1008</v>
      </c>
      <c r="E581" s="266">
        <v>40</v>
      </c>
      <c r="F581" s="266">
        <v>40</v>
      </c>
      <c r="G581" s="264">
        <v>41</v>
      </c>
      <c r="H581" s="264">
        <v>41</v>
      </c>
      <c r="I581" s="264">
        <v>33</v>
      </c>
      <c r="J581" s="264">
        <v>33</v>
      </c>
      <c r="K581" s="294">
        <v>0.9</v>
      </c>
      <c r="L581" s="267">
        <v>1</v>
      </c>
      <c r="M581" s="267">
        <v>1</v>
      </c>
      <c r="N581" s="267">
        <v>1</v>
      </c>
      <c r="O581" s="332">
        <v>40</v>
      </c>
      <c r="P581" s="266">
        <v>40</v>
      </c>
      <c r="Q581" s="266">
        <v>40</v>
      </c>
      <c r="R581" s="264">
        <v>41</v>
      </c>
      <c r="S581" s="264">
        <v>31</v>
      </c>
      <c r="T581" s="267">
        <v>1</v>
      </c>
      <c r="U581" s="267">
        <v>1</v>
      </c>
      <c r="V581" s="268">
        <v>1</v>
      </c>
      <c r="W581" s="268">
        <v>0.939393939393939</v>
      </c>
      <c r="X581" s="295">
        <v>0</v>
      </c>
      <c r="Y581" s="271">
        <v>264</v>
      </c>
      <c r="Z581" s="333">
        <v>260</v>
      </c>
      <c r="AA581" s="333">
        <v>270</v>
      </c>
      <c r="AB581" s="333">
        <v>261</v>
      </c>
      <c r="AC581" s="334">
        <v>0.984848484848485</v>
      </c>
      <c r="AD581" s="268">
        <v>0.966666666666667</v>
      </c>
      <c r="AE581" s="295">
        <v>0.0181818181818182</v>
      </c>
    </row>
    <row r="582" spans="1:31">
      <c r="A582" s="315" t="s">
        <v>721</v>
      </c>
      <c r="B582" s="339" t="s">
        <v>3339</v>
      </c>
      <c r="C582" s="293" t="s">
        <v>1009</v>
      </c>
      <c r="D582" s="339" t="s">
        <v>1010</v>
      </c>
      <c r="E582" s="266">
        <v>48</v>
      </c>
      <c r="F582" s="266">
        <v>48</v>
      </c>
      <c r="G582" s="264">
        <v>49</v>
      </c>
      <c r="H582" s="264">
        <v>49</v>
      </c>
      <c r="I582" s="264">
        <v>49</v>
      </c>
      <c r="J582" s="264">
        <v>43</v>
      </c>
      <c r="K582" s="294">
        <v>0.9</v>
      </c>
      <c r="L582" s="267">
        <v>1</v>
      </c>
      <c r="M582" s="267">
        <v>1</v>
      </c>
      <c r="N582" s="267">
        <v>0.877551020408163</v>
      </c>
      <c r="O582" s="332">
        <v>48</v>
      </c>
      <c r="P582" s="266">
        <v>45</v>
      </c>
      <c r="Q582" s="266">
        <v>45</v>
      </c>
      <c r="R582" s="264">
        <v>47</v>
      </c>
      <c r="S582" s="264">
        <v>42</v>
      </c>
      <c r="T582" s="267">
        <v>0.9375</v>
      </c>
      <c r="U582" s="267">
        <v>0.9375</v>
      </c>
      <c r="V582" s="268">
        <v>0.959183673469388</v>
      </c>
      <c r="W582" s="268">
        <v>0.857142857142857</v>
      </c>
      <c r="X582" s="295">
        <v>-0.0216836734693877</v>
      </c>
      <c r="Y582" s="271">
        <v>338</v>
      </c>
      <c r="Z582" s="333">
        <v>295</v>
      </c>
      <c r="AA582" s="333">
        <v>311</v>
      </c>
      <c r="AB582" s="333">
        <v>274</v>
      </c>
      <c r="AC582" s="334">
        <v>0.872781065088757</v>
      </c>
      <c r="AD582" s="268">
        <v>0.881028938906752</v>
      </c>
      <c r="AE582" s="295">
        <v>-0.00824787381799497</v>
      </c>
    </row>
    <row r="583" spans="1:31">
      <c r="A583" s="315" t="s">
        <v>721</v>
      </c>
      <c r="B583" s="339" t="s">
        <v>3339</v>
      </c>
      <c r="C583" s="293" t="s">
        <v>1011</v>
      </c>
      <c r="D583" s="339" t="s">
        <v>1012</v>
      </c>
      <c r="E583" s="266">
        <v>60</v>
      </c>
      <c r="F583" s="266">
        <v>59</v>
      </c>
      <c r="G583" s="264">
        <v>62</v>
      </c>
      <c r="H583" s="264">
        <v>61</v>
      </c>
      <c r="I583" s="264">
        <v>58</v>
      </c>
      <c r="J583" s="264">
        <v>57</v>
      </c>
      <c r="K583" s="294">
        <v>0.9</v>
      </c>
      <c r="L583" s="267">
        <v>0.983333333333333</v>
      </c>
      <c r="M583" s="267">
        <v>0.983870967741935</v>
      </c>
      <c r="N583" s="267">
        <v>0.982758620689655</v>
      </c>
      <c r="O583" s="332">
        <v>60</v>
      </c>
      <c r="P583" s="266">
        <v>59</v>
      </c>
      <c r="Q583" s="266">
        <v>59</v>
      </c>
      <c r="R583" s="264">
        <v>61</v>
      </c>
      <c r="S583" s="264">
        <v>57</v>
      </c>
      <c r="T583" s="267">
        <v>0.983333333333333</v>
      </c>
      <c r="U583" s="267">
        <v>0.983333333333333</v>
      </c>
      <c r="V583" s="268">
        <v>0.983870967741935</v>
      </c>
      <c r="W583" s="268">
        <v>0.982758620689655</v>
      </c>
      <c r="X583" s="295">
        <v>-0.000537634408602217</v>
      </c>
      <c r="Y583" s="271">
        <v>405</v>
      </c>
      <c r="Z583" s="333">
        <v>397</v>
      </c>
      <c r="AA583" s="333">
        <v>403</v>
      </c>
      <c r="AB583" s="333">
        <v>391</v>
      </c>
      <c r="AC583" s="334">
        <v>0.980246913580247</v>
      </c>
      <c r="AD583" s="268">
        <v>0.970223325062035</v>
      </c>
      <c r="AE583" s="295">
        <v>0.0100235885182122</v>
      </c>
    </row>
    <row r="584" spans="1:31">
      <c r="A584" s="315" t="s">
        <v>721</v>
      </c>
      <c r="B584" s="339" t="s">
        <v>3339</v>
      </c>
      <c r="C584" s="293" t="s">
        <v>1013</v>
      </c>
      <c r="D584" s="339" t="s">
        <v>1014</v>
      </c>
      <c r="E584" s="266">
        <v>69</v>
      </c>
      <c r="F584" s="266">
        <v>66</v>
      </c>
      <c r="G584" s="264">
        <v>72</v>
      </c>
      <c r="H584" s="264">
        <v>70</v>
      </c>
      <c r="I584" s="264">
        <v>59</v>
      </c>
      <c r="J584" s="264">
        <v>59</v>
      </c>
      <c r="K584" s="294">
        <v>0.9</v>
      </c>
      <c r="L584" s="267">
        <v>0.956521739130435</v>
      </c>
      <c r="M584" s="267">
        <v>0.972222222222222</v>
      </c>
      <c r="N584" s="267">
        <v>1</v>
      </c>
      <c r="O584" s="332">
        <v>69</v>
      </c>
      <c r="P584" s="266">
        <v>66</v>
      </c>
      <c r="Q584" s="266">
        <v>66</v>
      </c>
      <c r="R584" s="264">
        <v>70</v>
      </c>
      <c r="S584" s="264">
        <v>59</v>
      </c>
      <c r="T584" s="267">
        <v>0.956521739130435</v>
      </c>
      <c r="U584" s="267">
        <v>0.956521739130435</v>
      </c>
      <c r="V584" s="268">
        <v>0.972222222222222</v>
      </c>
      <c r="W584" s="268">
        <v>1</v>
      </c>
      <c r="X584" s="295">
        <v>-0.0157004830917874</v>
      </c>
      <c r="Y584" s="271">
        <v>466</v>
      </c>
      <c r="Z584" s="333">
        <v>459</v>
      </c>
      <c r="AA584" s="333">
        <v>443</v>
      </c>
      <c r="AB584" s="333">
        <v>432</v>
      </c>
      <c r="AC584" s="334">
        <v>0.984978540772532</v>
      </c>
      <c r="AD584" s="268">
        <v>0.975169300225734</v>
      </c>
      <c r="AE584" s="295">
        <v>0.00980924054679855</v>
      </c>
    </row>
    <row r="585" spans="1:31">
      <c r="A585" s="315" t="s">
        <v>721</v>
      </c>
      <c r="B585" s="339" t="s">
        <v>3339</v>
      </c>
      <c r="C585" s="293" t="s">
        <v>1015</v>
      </c>
      <c r="D585" s="339" t="s">
        <v>1016</v>
      </c>
      <c r="E585" s="266">
        <v>40</v>
      </c>
      <c r="F585" s="266">
        <v>37</v>
      </c>
      <c r="G585" s="264">
        <v>44</v>
      </c>
      <c r="H585" s="264">
        <v>43</v>
      </c>
      <c r="I585" s="264">
        <v>37</v>
      </c>
      <c r="J585" s="264">
        <v>35</v>
      </c>
      <c r="K585" s="294">
        <v>0.9</v>
      </c>
      <c r="L585" s="267">
        <v>0.925</v>
      </c>
      <c r="M585" s="267">
        <v>0.977272727272727</v>
      </c>
      <c r="N585" s="267">
        <v>0.945945945945946</v>
      </c>
      <c r="O585" s="332">
        <v>40</v>
      </c>
      <c r="P585" s="266">
        <v>37</v>
      </c>
      <c r="Q585" s="266">
        <v>37</v>
      </c>
      <c r="R585" s="264">
        <v>43</v>
      </c>
      <c r="S585" s="264">
        <v>35</v>
      </c>
      <c r="T585" s="267">
        <v>0.925</v>
      </c>
      <c r="U585" s="267">
        <v>0.925</v>
      </c>
      <c r="V585" s="268">
        <v>0.977272727272727</v>
      </c>
      <c r="W585" s="268">
        <v>0.945945945945946</v>
      </c>
      <c r="X585" s="295">
        <v>-0.0522727272727272</v>
      </c>
      <c r="Y585" s="271">
        <v>274</v>
      </c>
      <c r="Z585" s="333">
        <v>263</v>
      </c>
      <c r="AA585" s="333">
        <v>265</v>
      </c>
      <c r="AB585" s="333">
        <v>257</v>
      </c>
      <c r="AC585" s="334">
        <v>0.95985401459854</v>
      </c>
      <c r="AD585" s="268">
        <v>0.969811320754717</v>
      </c>
      <c r="AE585" s="295">
        <v>-0.00995730615617685</v>
      </c>
    </row>
    <row r="586" spans="1:31">
      <c r="A586" s="315" t="s">
        <v>721</v>
      </c>
      <c r="B586" s="339" t="s">
        <v>3339</v>
      </c>
      <c r="C586" s="293" t="s">
        <v>1017</v>
      </c>
      <c r="D586" s="339" t="s">
        <v>1017</v>
      </c>
      <c r="E586" s="266">
        <v>51</v>
      </c>
      <c r="F586" s="266">
        <v>49</v>
      </c>
      <c r="G586" s="264">
        <v>49</v>
      </c>
      <c r="H586" s="264">
        <v>48</v>
      </c>
      <c r="I586" s="264">
        <v>44</v>
      </c>
      <c r="J586" s="264">
        <v>42</v>
      </c>
      <c r="K586" s="294">
        <v>0.9</v>
      </c>
      <c r="L586" s="267">
        <v>0.96078431372549</v>
      </c>
      <c r="M586" s="267">
        <v>0.979591836734694</v>
      </c>
      <c r="N586" s="267">
        <v>0.954545454545455</v>
      </c>
      <c r="O586" s="332">
        <v>51</v>
      </c>
      <c r="P586" s="266">
        <v>48</v>
      </c>
      <c r="Q586" s="266">
        <v>48</v>
      </c>
      <c r="R586" s="264">
        <v>47</v>
      </c>
      <c r="S586" s="264">
        <v>41</v>
      </c>
      <c r="T586" s="267">
        <v>0.941176470588235</v>
      </c>
      <c r="U586" s="267">
        <v>0.941176470588235</v>
      </c>
      <c r="V586" s="268">
        <v>0.959183673469388</v>
      </c>
      <c r="W586" s="268">
        <v>0.931818181818182</v>
      </c>
      <c r="X586" s="295">
        <v>-0.0180072028811524</v>
      </c>
      <c r="Y586" s="271">
        <v>342</v>
      </c>
      <c r="Z586" s="333">
        <v>322</v>
      </c>
      <c r="AA586" s="333">
        <v>334</v>
      </c>
      <c r="AB586" s="333">
        <v>317</v>
      </c>
      <c r="AC586" s="334">
        <v>0.941520467836257</v>
      </c>
      <c r="AD586" s="268">
        <v>0.949101796407186</v>
      </c>
      <c r="AE586" s="295">
        <v>-0.0075813285709283</v>
      </c>
    </row>
    <row r="587" spans="1:31">
      <c r="A587" s="315" t="s">
        <v>721</v>
      </c>
      <c r="B587" s="339" t="s">
        <v>3339</v>
      </c>
      <c r="C587" s="293" t="s">
        <v>1018</v>
      </c>
      <c r="D587" s="339" t="s">
        <v>1018</v>
      </c>
      <c r="E587" s="266">
        <v>66</v>
      </c>
      <c r="F587" s="266">
        <v>65</v>
      </c>
      <c r="G587" s="264">
        <v>67</v>
      </c>
      <c r="H587" s="264">
        <v>65</v>
      </c>
      <c r="I587" s="264">
        <v>61</v>
      </c>
      <c r="J587" s="264">
        <v>59</v>
      </c>
      <c r="K587" s="294">
        <v>0.9</v>
      </c>
      <c r="L587" s="267">
        <v>0.984848484848485</v>
      </c>
      <c r="M587" s="267">
        <v>0.970149253731343</v>
      </c>
      <c r="N587" s="267">
        <v>0.967213114754098</v>
      </c>
      <c r="O587" s="332">
        <v>66</v>
      </c>
      <c r="P587" s="266">
        <v>64</v>
      </c>
      <c r="Q587" s="266">
        <v>64</v>
      </c>
      <c r="R587" s="264">
        <v>65</v>
      </c>
      <c r="S587" s="264">
        <v>58</v>
      </c>
      <c r="T587" s="267">
        <v>0.96969696969697</v>
      </c>
      <c r="U587" s="267">
        <v>0.96969696969697</v>
      </c>
      <c r="V587" s="268">
        <v>0.970149253731343</v>
      </c>
      <c r="W587" s="268">
        <v>0.950819672131147</v>
      </c>
      <c r="X587" s="295">
        <v>-0.000452284034373585</v>
      </c>
      <c r="Y587" s="271">
        <v>444</v>
      </c>
      <c r="Z587" s="333">
        <v>422</v>
      </c>
      <c r="AA587" s="333">
        <v>438</v>
      </c>
      <c r="AB587" s="333">
        <v>422</v>
      </c>
      <c r="AC587" s="334">
        <v>0.95045045045045</v>
      </c>
      <c r="AD587" s="268">
        <v>0.963470319634703</v>
      </c>
      <c r="AE587" s="295">
        <v>-0.0130198691842528</v>
      </c>
    </row>
    <row r="588" spans="1:31">
      <c r="A588" s="315" t="s">
        <v>721</v>
      </c>
      <c r="B588" s="339" t="s">
        <v>3340</v>
      </c>
      <c r="C588" s="293" t="s">
        <v>1019</v>
      </c>
      <c r="D588" s="339" t="s">
        <v>1019</v>
      </c>
      <c r="E588" s="266">
        <v>53</v>
      </c>
      <c r="F588" s="266">
        <v>53</v>
      </c>
      <c r="G588" s="264">
        <v>54</v>
      </c>
      <c r="H588" s="264">
        <v>54</v>
      </c>
      <c r="I588" s="264">
        <v>49</v>
      </c>
      <c r="J588" s="264">
        <v>49</v>
      </c>
      <c r="K588" s="294">
        <v>0.9</v>
      </c>
      <c r="L588" s="267">
        <v>1</v>
      </c>
      <c r="M588" s="267">
        <v>1</v>
      </c>
      <c r="N588" s="267">
        <v>1</v>
      </c>
      <c r="O588" s="332">
        <v>53</v>
      </c>
      <c r="P588" s="266">
        <v>53</v>
      </c>
      <c r="Q588" s="266">
        <v>53</v>
      </c>
      <c r="R588" s="264">
        <v>54</v>
      </c>
      <c r="S588" s="264">
        <v>49</v>
      </c>
      <c r="T588" s="267">
        <v>1</v>
      </c>
      <c r="U588" s="267">
        <v>1</v>
      </c>
      <c r="V588" s="268">
        <v>1</v>
      </c>
      <c r="W588" s="268">
        <v>1</v>
      </c>
      <c r="X588" s="295">
        <v>0</v>
      </c>
      <c r="Y588" s="271">
        <v>358</v>
      </c>
      <c r="Z588" s="333">
        <v>357</v>
      </c>
      <c r="AA588" s="333">
        <v>351</v>
      </c>
      <c r="AB588" s="333">
        <v>350</v>
      </c>
      <c r="AC588" s="334">
        <v>0.997206703910614</v>
      </c>
      <c r="AD588" s="268">
        <v>0.997150997150997</v>
      </c>
      <c r="AE588" s="295">
        <v>5.57067596173022e-5</v>
      </c>
    </row>
    <row r="589" spans="1:31">
      <c r="A589" s="315" t="s">
        <v>721</v>
      </c>
      <c r="B589" s="339" t="s">
        <v>3340</v>
      </c>
      <c r="C589" s="293" t="s">
        <v>1020</v>
      </c>
      <c r="D589" s="339" t="s">
        <v>1021</v>
      </c>
      <c r="E589" s="266">
        <v>67</v>
      </c>
      <c r="F589" s="266">
        <v>65</v>
      </c>
      <c r="G589" s="264">
        <v>70</v>
      </c>
      <c r="H589" s="264">
        <v>69</v>
      </c>
      <c r="I589" s="264">
        <v>65</v>
      </c>
      <c r="J589" s="264">
        <v>63</v>
      </c>
      <c r="K589" s="294">
        <v>0.9</v>
      </c>
      <c r="L589" s="267">
        <v>0.970149253731343</v>
      </c>
      <c r="M589" s="267">
        <v>0.985714285714286</v>
      </c>
      <c r="N589" s="267">
        <v>0.969230769230769</v>
      </c>
      <c r="O589" s="332">
        <v>67</v>
      </c>
      <c r="P589" s="266">
        <v>65</v>
      </c>
      <c r="Q589" s="266">
        <v>65</v>
      </c>
      <c r="R589" s="264">
        <v>68</v>
      </c>
      <c r="S589" s="264">
        <v>61</v>
      </c>
      <c r="T589" s="267">
        <v>0.970149253731343</v>
      </c>
      <c r="U589" s="267">
        <v>0.970149253731343</v>
      </c>
      <c r="V589" s="268">
        <v>0.971428571428571</v>
      </c>
      <c r="W589" s="268">
        <v>0.938461538461538</v>
      </c>
      <c r="X589" s="295">
        <v>-0.00127931769722811</v>
      </c>
      <c r="Y589" s="271">
        <v>454</v>
      </c>
      <c r="Z589" s="333">
        <v>441</v>
      </c>
      <c r="AA589" s="333">
        <v>446</v>
      </c>
      <c r="AB589" s="333">
        <v>436</v>
      </c>
      <c r="AC589" s="334">
        <v>0.97136563876652</v>
      </c>
      <c r="AD589" s="268">
        <v>0.977578475336323</v>
      </c>
      <c r="AE589" s="295">
        <v>-0.00621283656980309</v>
      </c>
    </row>
    <row r="590" spans="1:31">
      <c r="A590" s="315" t="s">
        <v>721</v>
      </c>
      <c r="B590" s="339" t="s">
        <v>3340</v>
      </c>
      <c r="C590" s="293" t="s">
        <v>1022</v>
      </c>
      <c r="D590" s="339" t="s">
        <v>1022</v>
      </c>
      <c r="E590" s="266">
        <v>55</v>
      </c>
      <c r="F590" s="266">
        <v>48</v>
      </c>
      <c r="G590" s="264">
        <v>54</v>
      </c>
      <c r="H590" s="264">
        <v>46</v>
      </c>
      <c r="I590" s="264">
        <v>46</v>
      </c>
      <c r="J590" s="264">
        <v>35</v>
      </c>
      <c r="K590" s="294">
        <v>0.9</v>
      </c>
      <c r="L590" s="267">
        <v>0.872727272727273</v>
      </c>
      <c r="M590" s="267">
        <v>0.851851851851852</v>
      </c>
      <c r="N590" s="267">
        <v>0.760869565217391</v>
      </c>
      <c r="O590" s="332">
        <v>55</v>
      </c>
      <c r="P590" s="266">
        <v>44</v>
      </c>
      <c r="Q590" s="266">
        <v>44</v>
      </c>
      <c r="R590" s="264">
        <v>46</v>
      </c>
      <c r="S590" s="264">
        <v>34</v>
      </c>
      <c r="T590" s="267">
        <v>0.8</v>
      </c>
      <c r="U590" s="267">
        <v>0.8</v>
      </c>
      <c r="V590" s="268">
        <v>0.851851851851852</v>
      </c>
      <c r="W590" s="268">
        <v>0.739130434782609</v>
      </c>
      <c r="X590" s="295">
        <v>-0.0518518518518518</v>
      </c>
      <c r="Y590" s="271">
        <v>340</v>
      </c>
      <c r="Z590" s="333">
        <v>270</v>
      </c>
      <c r="AA590" s="333">
        <v>341</v>
      </c>
      <c r="AB590" s="333">
        <v>264</v>
      </c>
      <c r="AC590" s="334">
        <v>0.794117647058823</v>
      </c>
      <c r="AD590" s="268">
        <v>0.774193548387097</v>
      </c>
      <c r="AE590" s="295">
        <v>0.0199240986717267</v>
      </c>
    </row>
    <row r="591" spans="1:31">
      <c r="A591" s="315" t="s">
        <v>721</v>
      </c>
      <c r="B591" s="339" t="s">
        <v>3340</v>
      </c>
      <c r="C591" s="293" t="s">
        <v>1023</v>
      </c>
      <c r="D591" s="339" t="s">
        <v>1024</v>
      </c>
      <c r="E591" s="266">
        <v>77</v>
      </c>
      <c r="F591" s="266">
        <v>76</v>
      </c>
      <c r="G591" s="264">
        <v>77</v>
      </c>
      <c r="H591" s="264">
        <v>77</v>
      </c>
      <c r="I591" s="264">
        <v>73</v>
      </c>
      <c r="J591" s="264">
        <v>71</v>
      </c>
      <c r="K591" s="294">
        <v>0.9</v>
      </c>
      <c r="L591" s="267">
        <v>0.987012987012987</v>
      </c>
      <c r="M591" s="267">
        <v>1</v>
      </c>
      <c r="N591" s="267">
        <v>0.972602739726027</v>
      </c>
      <c r="O591" s="332">
        <v>77</v>
      </c>
      <c r="P591" s="266">
        <v>74</v>
      </c>
      <c r="Q591" s="266">
        <v>74</v>
      </c>
      <c r="R591" s="264">
        <v>77</v>
      </c>
      <c r="S591" s="264">
        <v>69</v>
      </c>
      <c r="T591" s="267">
        <v>0.961038961038961</v>
      </c>
      <c r="U591" s="267">
        <v>0.961038961038961</v>
      </c>
      <c r="V591" s="268">
        <v>1</v>
      </c>
      <c r="W591" s="268">
        <v>0.945205479452055</v>
      </c>
      <c r="X591" s="295">
        <v>-0.038961038961039</v>
      </c>
      <c r="Y591" s="271">
        <v>505</v>
      </c>
      <c r="Z591" s="333">
        <v>490</v>
      </c>
      <c r="AA591" s="333">
        <v>493</v>
      </c>
      <c r="AB591" s="333">
        <v>474</v>
      </c>
      <c r="AC591" s="334">
        <v>0.97029702970297</v>
      </c>
      <c r="AD591" s="268">
        <v>0.961460446247465</v>
      </c>
      <c r="AE591" s="295">
        <v>0.00883658345550575</v>
      </c>
    </row>
    <row r="592" spans="1:31">
      <c r="A592" s="315" t="s">
        <v>721</v>
      </c>
      <c r="B592" s="339" t="s">
        <v>3340</v>
      </c>
      <c r="C592" s="293" t="s">
        <v>1025</v>
      </c>
      <c r="D592" s="339" t="s">
        <v>1026</v>
      </c>
      <c r="E592" s="266">
        <v>62</v>
      </c>
      <c r="F592" s="266">
        <v>56</v>
      </c>
      <c r="G592" s="264">
        <v>64</v>
      </c>
      <c r="H592" s="264">
        <v>56</v>
      </c>
      <c r="I592" s="264">
        <v>59</v>
      </c>
      <c r="J592" s="264">
        <v>53</v>
      </c>
      <c r="K592" s="294">
        <v>0.9</v>
      </c>
      <c r="L592" s="267">
        <v>0.903225806451613</v>
      </c>
      <c r="M592" s="267">
        <v>0.875</v>
      </c>
      <c r="N592" s="267">
        <v>0.898305084745763</v>
      </c>
      <c r="O592" s="332">
        <v>62</v>
      </c>
      <c r="P592" s="266">
        <v>53</v>
      </c>
      <c r="Q592" s="266">
        <v>53</v>
      </c>
      <c r="R592" s="264">
        <v>54</v>
      </c>
      <c r="S592" s="264">
        <v>48</v>
      </c>
      <c r="T592" s="267">
        <v>0.854838709677419</v>
      </c>
      <c r="U592" s="267">
        <v>0.854838709677419</v>
      </c>
      <c r="V592" s="268">
        <v>0.84375</v>
      </c>
      <c r="W592" s="268">
        <v>0.813559322033898</v>
      </c>
      <c r="X592" s="295">
        <v>0.0110887096774194</v>
      </c>
      <c r="Y592" s="271">
        <v>411</v>
      </c>
      <c r="Z592" s="333">
        <v>344</v>
      </c>
      <c r="AA592" s="333">
        <v>419</v>
      </c>
      <c r="AB592" s="333">
        <v>358</v>
      </c>
      <c r="AC592" s="334">
        <v>0.83698296836983</v>
      </c>
      <c r="AD592" s="268">
        <v>0.854415274463007</v>
      </c>
      <c r="AE592" s="295">
        <v>-0.0174323060931775</v>
      </c>
    </row>
    <row r="593" spans="1:31">
      <c r="A593" s="315" t="s">
        <v>721</v>
      </c>
      <c r="B593" s="339" t="s">
        <v>3340</v>
      </c>
      <c r="C593" s="293" t="s">
        <v>1027</v>
      </c>
      <c r="D593" s="339" t="s">
        <v>1027</v>
      </c>
      <c r="E593" s="266">
        <v>46</v>
      </c>
      <c r="F593" s="266">
        <v>45</v>
      </c>
      <c r="G593" s="264">
        <v>46</v>
      </c>
      <c r="H593" s="264">
        <v>46</v>
      </c>
      <c r="I593" s="264">
        <v>46</v>
      </c>
      <c r="J593" s="264">
        <v>44</v>
      </c>
      <c r="K593" s="294">
        <v>0.9</v>
      </c>
      <c r="L593" s="267">
        <v>0.978260869565217</v>
      </c>
      <c r="M593" s="267">
        <v>1</v>
      </c>
      <c r="N593" s="267">
        <v>0.956521739130435</v>
      </c>
      <c r="O593" s="332">
        <v>46</v>
      </c>
      <c r="P593" s="266">
        <v>45</v>
      </c>
      <c r="Q593" s="266">
        <v>45</v>
      </c>
      <c r="R593" s="264">
        <v>46</v>
      </c>
      <c r="S593" s="264">
        <v>44</v>
      </c>
      <c r="T593" s="267">
        <v>0.978260869565217</v>
      </c>
      <c r="U593" s="267">
        <v>0.978260869565217</v>
      </c>
      <c r="V593" s="268">
        <v>1</v>
      </c>
      <c r="W593" s="268">
        <v>0.956521739130435</v>
      </c>
      <c r="X593" s="295">
        <v>-0.0217391304347826</v>
      </c>
      <c r="Y593" s="271">
        <v>310</v>
      </c>
      <c r="Z593" s="333">
        <v>305</v>
      </c>
      <c r="AA593" s="333">
        <v>302</v>
      </c>
      <c r="AB593" s="333">
        <v>294</v>
      </c>
      <c r="AC593" s="334">
        <v>0.983870967741935</v>
      </c>
      <c r="AD593" s="268">
        <v>0.973509933774834</v>
      </c>
      <c r="AE593" s="295">
        <v>0.0103610339671011</v>
      </c>
    </row>
    <row r="594" spans="1:31">
      <c r="A594" s="315" t="s">
        <v>721</v>
      </c>
      <c r="B594" s="339" t="s">
        <v>3340</v>
      </c>
      <c r="C594" s="293" t="s">
        <v>1028</v>
      </c>
      <c r="D594" s="339" t="s">
        <v>1028</v>
      </c>
      <c r="E594" s="266">
        <v>44</v>
      </c>
      <c r="F594" s="266">
        <v>43</v>
      </c>
      <c r="G594" s="264">
        <v>42</v>
      </c>
      <c r="H594" s="264">
        <v>42</v>
      </c>
      <c r="I594" s="264">
        <v>36</v>
      </c>
      <c r="J594" s="264">
        <v>36</v>
      </c>
      <c r="K594" s="294">
        <v>0.9</v>
      </c>
      <c r="L594" s="267">
        <v>0.977272727272727</v>
      </c>
      <c r="M594" s="267">
        <v>1</v>
      </c>
      <c r="N594" s="267">
        <v>1</v>
      </c>
      <c r="O594" s="332">
        <v>44</v>
      </c>
      <c r="P594" s="266">
        <v>41</v>
      </c>
      <c r="Q594" s="266">
        <v>41</v>
      </c>
      <c r="R594" s="264">
        <v>42</v>
      </c>
      <c r="S594" s="264">
        <v>36</v>
      </c>
      <c r="T594" s="267">
        <v>0.931818181818182</v>
      </c>
      <c r="U594" s="267">
        <v>0.931818181818182</v>
      </c>
      <c r="V594" s="268">
        <v>1</v>
      </c>
      <c r="W594" s="268">
        <v>1</v>
      </c>
      <c r="X594" s="295">
        <v>-0.0681818181818182</v>
      </c>
      <c r="Y594" s="271">
        <v>263</v>
      </c>
      <c r="Z594" s="333">
        <v>257</v>
      </c>
      <c r="AA594" s="333">
        <v>260</v>
      </c>
      <c r="AB594" s="333">
        <v>251</v>
      </c>
      <c r="AC594" s="334">
        <v>0.977186311787072</v>
      </c>
      <c r="AD594" s="268">
        <v>0.965384615384615</v>
      </c>
      <c r="AE594" s="295">
        <v>0.0118016964024569</v>
      </c>
    </row>
    <row r="595" spans="1:31">
      <c r="A595" s="315" t="s">
        <v>721</v>
      </c>
      <c r="B595" s="339" t="s">
        <v>3340</v>
      </c>
      <c r="C595" s="293" t="s">
        <v>1029</v>
      </c>
      <c r="D595" s="339" t="s">
        <v>1029</v>
      </c>
      <c r="E595" s="266">
        <v>39</v>
      </c>
      <c r="F595" s="266">
        <v>39</v>
      </c>
      <c r="G595" s="264">
        <v>39</v>
      </c>
      <c r="H595" s="264">
        <v>38</v>
      </c>
      <c r="I595" s="264">
        <v>37</v>
      </c>
      <c r="J595" s="264">
        <v>35</v>
      </c>
      <c r="K595" s="294">
        <v>0.9</v>
      </c>
      <c r="L595" s="267">
        <v>1</v>
      </c>
      <c r="M595" s="267">
        <v>0.974358974358974</v>
      </c>
      <c r="N595" s="267">
        <v>0.945945945945946</v>
      </c>
      <c r="O595" s="332">
        <v>39</v>
      </c>
      <c r="P595" s="266">
        <v>37</v>
      </c>
      <c r="Q595" s="266">
        <v>37</v>
      </c>
      <c r="R595" s="264">
        <v>38</v>
      </c>
      <c r="S595" s="264">
        <v>35</v>
      </c>
      <c r="T595" s="267">
        <v>0.948717948717949</v>
      </c>
      <c r="U595" s="267">
        <v>0.948717948717949</v>
      </c>
      <c r="V595" s="268">
        <v>0.974358974358974</v>
      </c>
      <c r="W595" s="268">
        <v>0.945945945945946</v>
      </c>
      <c r="X595" s="295">
        <v>-0.0256410256410257</v>
      </c>
      <c r="Y595" s="271">
        <v>247</v>
      </c>
      <c r="Z595" s="333">
        <v>237</v>
      </c>
      <c r="AA595" s="333">
        <v>243</v>
      </c>
      <c r="AB595" s="333">
        <v>237</v>
      </c>
      <c r="AC595" s="334">
        <v>0.959514170040486</v>
      </c>
      <c r="AD595" s="268">
        <v>0.975308641975309</v>
      </c>
      <c r="AE595" s="295">
        <v>-0.0157944719348229</v>
      </c>
    </row>
    <row r="596" spans="1:31">
      <c r="A596" s="315" t="s">
        <v>721</v>
      </c>
      <c r="B596" s="339" t="s">
        <v>3340</v>
      </c>
      <c r="C596" s="293" t="s">
        <v>1030</v>
      </c>
      <c r="D596" s="339" t="s">
        <v>1030</v>
      </c>
      <c r="E596" s="266">
        <v>21</v>
      </c>
      <c r="F596" s="266">
        <v>21</v>
      </c>
      <c r="G596" s="264">
        <v>22</v>
      </c>
      <c r="H596" s="264">
        <v>22</v>
      </c>
      <c r="I596" s="264">
        <v>22</v>
      </c>
      <c r="J596" s="264">
        <v>22</v>
      </c>
      <c r="K596" s="294">
        <v>0.9</v>
      </c>
      <c r="L596" s="267">
        <v>1</v>
      </c>
      <c r="M596" s="267">
        <v>1</v>
      </c>
      <c r="N596" s="267">
        <v>1</v>
      </c>
      <c r="O596" s="332">
        <v>21</v>
      </c>
      <c r="P596" s="266">
        <v>21</v>
      </c>
      <c r="Q596" s="266">
        <v>21</v>
      </c>
      <c r="R596" s="264">
        <v>22</v>
      </c>
      <c r="S596" s="264">
        <v>22</v>
      </c>
      <c r="T596" s="267">
        <v>1</v>
      </c>
      <c r="U596" s="267">
        <v>1</v>
      </c>
      <c r="V596" s="268">
        <v>1</v>
      </c>
      <c r="W596" s="268">
        <v>1</v>
      </c>
      <c r="X596" s="295">
        <v>0</v>
      </c>
      <c r="Y596" s="271">
        <v>144</v>
      </c>
      <c r="Z596" s="333">
        <v>141</v>
      </c>
      <c r="AA596" s="333">
        <v>141</v>
      </c>
      <c r="AB596" s="333">
        <v>139</v>
      </c>
      <c r="AC596" s="334">
        <v>0.979166666666667</v>
      </c>
      <c r="AD596" s="268">
        <v>0.985815602836879</v>
      </c>
      <c r="AE596" s="295">
        <v>-0.00664893617021278</v>
      </c>
    </row>
    <row r="597" spans="1:31">
      <c r="A597" s="315" t="s">
        <v>721</v>
      </c>
      <c r="B597" s="339" t="s">
        <v>3340</v>
      </c>
      <c r="C597" s="293" t="s">
        <v>1031</v>
      </c>
      <c r="D597" s="339" t="s">
        <v>1031</v>
      </c>
      <c r="E597" s="266">
        <v>90</v>
      </c>
      <c r="F597" s="266">
        <v>90</v>
      </c>
      <c r="G597" s="264">
        <v>92</v>
      </c>
      <c r="H597" s="264">
        <v>90</v>
      </c>
      <c r="I597" s="264">
        <v>75</v>
      </c>
      <c r="J597" s="264">
        <v>73</v>
      </c>
      <c r="K597" s="294">
        <v>0.9</v>
      </c>
      <c r="L597" s="267">
        <v>1</v>
      </c>
      <c r="M597" s="267">
        <v>0.978260869565217</v>
      </c>
      <c r="N597" s="267">
        <v>0.973333333333333</v>
      </c>
      <c r="O597" s="332">
        <v>90</v>
      </c>
      <c r="P597" s="266">
        <v>89</v>
      </c>
      <c r="Q597" s="266">
        <v>89</v>
      </c>
      <c r="R597" s="264">
        <v>89</v>
      </c>
      <c r="S597" s="264">
        <v>73</v>
      </c>
      <c r="T597" s="267">
        <v>0.988888888888889</v>
      </c>
      <c r="U597" s="267">
        <v>0.988888888888889</v>
      </c>
      <c r="V597" s="268">
        <v>0.967391304347826</v>
      </c>
      <c r="W597" s="268">
        <v>0.973333333333333</v>
      </c>
      <c r="X597" s="295">
        <v>0.0214975845410629</v>
      </c>
      <c r="Y597" s="271">
        <v>572</v>
      </c>
      <c r="Z597" s="333">
        <v>549</v>
      </c>
      <c r="AA597" s="333">
        <v>571</v>
      </c>
      <c r="AB597" s="333">
        <v>548</v>
      </c>
      <c r="AC597" s="334">
        <v>0.95979020979021</v>
      </c>
      <c r="AD597" s="268">
        <v>0.959719789842382</v>
      </c>
      <c r="AE597" s="295">
        <v>7.0419947827971e-5</v>
      </c>
    </row>
    <row r="598" spans="1:31">
      <c r="A598" s="315" t="s">
        <v>721</v>
      </c>
      <c r="B598" s="339" t="s">
        <v>3340</v>
      </c>
      <c r="C598" s="293" t="s">
        <v>1032</v>
      </c>
      <c r="D598" s="339" t="s">
        <v>1032</v>
      </c>
      <c r="E598" s="266">
        <v>70</v>
      </c>
      <c r="F598" s="266">
        <v>69</v>
      </c>
      <c r="G598" s="264">
        <v>72</v>
      </c>
      <c r="H598" s="264">
        <v>70</v>
      </c>
      <c r="I598" s="264">
        <v>62</v>
      </c>
      <c r="J598" s="264">
        <v>60</v>
      </c>
      <c r="K598" s="294">
        <v>0.9</v>
      </c>
      <c r="L598" s="267">
        <v>0.985714285714286</v>
      </c>
      <c r="M598" s="267">
        <v>0.972222222222222</v>
      </c>
      <c r="N598" s="267">
        <v>0.967741935483871</v>
      </c>
      <c r="O598" s="332">
        <v>70</v>
      </c>
      <c r="P598" s="266">
        <v>68</v>
      </c>
      <c r="Q598" s="266">
        <v>68</v>
      </c>
      <c r="R598" s="264">
        <v>69</v>
      </c>
      <c r="S598" s="264">
        <v>60</v>
      </c>
      <c r="T598" s="267">
        <v>0.971428571428571</v>
      </c>
      <c r="U598" s="267">
        <v>0.971428571428571</v>
      </c>
      <c r="V598" s="268">
        <v>0.958333333333333</v>
      </c>
      <c r="W598" s="268">
        <v>0.967741935483871</v>
      </c>
      <c r="X598" s="295">
        <v>0.013095238095238</v>
      </c>
      <c r="Y598" s="271">
        <v>458</v>
      </c>
      <c r="Z598" s="333">
        <v>440</v>
      </c>
      <c r="AA598" s="333">
        <v>448</v>
      </c>
      <c r="AB598" s="333">
        <v>433</v>
      </c>
      <c r="AC598" s="334">
        <v>0.960698689956332</v>
      </c>
      <c r="AD598" s="268">
        <v>0.966517857142857</v>
      </c>
      <c r="AE598" s="295">
        <v>-0.0058191671865252</v>
      </c>
    </row>
    <row r="599" spans="1:31">
      <c r="A599" s="315" t="s">
        <v>721</v>
      </c>
      <c r="B599" s="339" t="s">
        <v>3340</v>
      </c>
      <c r="C599" s="293" t="s">
        <v>1033</v>
      </c>
      <c r="D599" s="339" t="s">
        <v>1033</v>
      </c>
      <c r="E599" s="266">
        <v>30</v>
      </c>
      <c r="F599" s="266">
        <v>29</v>
      </c>
      <c r="G599" s="264">
        <v>30</v>
      </c>
      <c r="H599" s="264">
        <v>30</v>
      </c>
      <c r="I599" s="264">
        <v>27</v>
      </c>
      <c r="J599" s="264">
        <v>24</v>
      </c>
      <c r="K599" s="294">
        <v>0.9</v>
      </c>
      <c r="L599" s="267">
        <v>0.966666666666667</v>
      </c>
      <c r="M599" s="267">
        <v>1</v>
      </c>
      <c r="N599" s="267">
        <v>0.888888888888889</v>
      </c>
      <c r="O599" s="332">
        <v>30</v>
      </c>
      <c r="P599" s="266">
        <v>28</v>
      </c>
      <c r="Q599" s="266">
        <v>28</v>
      </c>
      <c r="R599" s="264">
        <v>30</v>
      </c>
      <c r="S599" s="264">
        <v>23</v>
      </c>
      <c r="T599" s="267">
        <v>0.933333333333333</v>
      </c>
      <c r="U599" s="267">
        <v>0.933333333333333</v>
      </c>
      <c r="V599" s="268">
        <v>1</v>
      </c>
      <c r="W599" s="268">
        <v>0.851851851851852</v>
      </c>
      <c r="X599" s="295">
        <v>-0.0666666666666667</v>
      </c>
      <c r="Y599" s="271">
        <v>198</v>
      </c>
      <c r="Z599" s="333">
        <v>188</v>
      </c>
      <c r="AA599" s="333">
        <v>196</v>
      </c>
      <c r="AB599" s="333">
        <v>190</v>
      </c>
      <c r="AC599" s="334">
        <v>0.94949494949495</v>
      </c>
      <c r="AD599" s="268">
        <v>0.969387755102041</v>
      </c>
      <c r="AE599" s="295">
        <v>-0.0198928056070913</v>
      </c>
    </row>
    <row r="600" spans="1:31">
      <c r="A600" s="315" t="s">
        <v>721</v>
      </c>
      <c r="B600" s="339" t="s">
        <v>3340</v>
      </c>
      <c r="C600" s="293" t="s">
        <v>1034</v>
      </c>
      <c r="D600" s="339" t="s">
        <v>1034</v>
      </c>
      <c r="E600" s="266">
        <v>45</v>
      </c>
      <c r="F600" s="266">
        <v>45</v>
      </c>
      <c r="G600" s="264">
        <v>48</v>
      </c>
      <c r="H600" s="264">
        <v>46</v>
      </c>
      <c r="I600" s="264">
        <v>40</v>
      </c>
      <c r="J600" s="264">
        <v>38</v>
      </c>
      <c r="K600" s="294">
        <v>0.9</v>
      </c>
      <c r="L600" s="267">
        <v>1</v>
      </c>
      <c r="M600" s="267">
        <v>0.958333333333333</v>
      </c>
      <c r="N600" s="267">
        <v>0.95</v>
      </c>
      <c r="O600" s="332">
        <v>45</v>
      </c>
      <c r="P600" s="266">
        <v>45</v>
      </c>
      <c r="Q600" s="266">
        <v>45</v>
      </c>
      <c r="R600" s="264">
        <v>46</v>
      </c>
      <c r="S600" s="264">
        <v>38</v>
      </c>
      <c r="T600" s="267">
        <v>1</v>
      </c>
      <c r="U600" s="267">
        <v>1</v>
      </c>
      <c r="V600" s="268">
        <v>0.958333333333333</v>
      </c>
      <c r="W600" s="268">
        <v>0.95</v>
      </c>
      <c r="X600" s="295">
        <v>0.0416666666666666</v>
      </c>
      <c r="Y600" s="271">
        <v>294</v>
      </c>
      <c r="Z600" s="333">
        <v>282</v>
      </c>
      <c r="AA600" s="333">
        <v>284</v>
      </c>
      <c r="AB600" s="333">
        <v>271</v>
      </c>
      <c r="AC600" s="334">
        <v>0.959183673469388</v>
      </c>
      <c r="AD600" s="268">
        <v>0.954225352112676</v>
      </c>
      <c r="AE600" s="295">
        <v>0.0049583213567117</v>
      </c>
    </row>
    <row r="601" spans="1:31">
      <c r="A601" s="315" t="s">
        <v>721</v>
      </c>
      <c r="B601" s="339" t="s">
        <v>3340</v>
      </c>
      <c r="C601" s="293" t="s">
        <v>1035</v>
      </c>
      <c r="D601" s="339" t="s">
        <v>1035</v>
      </c>
      <c r="E601" s="266">
        <v>47</v>
      </c>
      <c r="F601" s="266">
        <v>44</v>
      </c>
      <c r="G601" s="264">
        <v>47</v>
      </c>
      <c r="H601" s="264">
        <v>47</v>
      </c>
      <c r="I601" s="264">
        <v>47</v>
      </c>
      <c r="J601" s="264">
        <v>41</v>
      </c>
      <c r="K601" s="294">
        <v>0.9</v>
      </c>
      <c r="L601" s="267">
        <v>0.936170212765957</v>
      </c>
      <c r="M601" s="267">
        <v>1</v>
      </c>
      <c r="N601" s="267">
        <v>0.872340425531915</v>
      </c>
      <c r="O601" s="332">
        <v>47</v>
      </c>
      <c r="P601" s="266">
        <v>42</v>
      </c>
      <c r="Q601" s="266">
        <v>42</v>
      </c>
      <c r="R601" s="264">
        <v>46</v>
      </c>
      <c r="S601" s="264">
        <v>40</v>
      </c>
      <c r="T601" s="267">
        <v>0.893617021276596</v>
      </c>
      <c r="U601" s="267">
        <v>0.893617021276596</v>
      </c>
      <c r="V601" s="268">
        <v>0.978723404255319</v>
      </c>
      <c r="W601" s="268">
        <v>0.851063829787234</v>
      </c>
      <c r="X601" s="295">
        <v>-0.0851063829787234</v>
      </c>
      <c r="Y601" s="271">
        <v>315</v>
      </c>
      <c r="Z601" s="333">
        <v>285</v>
      </c>
      <c r="AA601" s="333">
        <v>315</v>
      </c>
      <c r="AB601" s="333">
        <v>293</v>
      </c>
      <c r="AC601" s="334">
        <v>0.904761904761905</v>
      </c>
      <c r="AD601" s="268">
        <v>0.93015873015873</v>
      </c>
      <c r="AE601" s="295">
        <v>-0.0253968253968254</v>
      </c>
    </row>
    <row r="602" spans="1:31">
      <c r="A602" s="315" t="s">
        <v>721</v>
      </c>
      <c r="B602" s="339" t="s">
        <v>3340</v>
      </c>
      <c r="C602" s="293" t="s">
        <v>1036</v>
      </c>
      <c r="D602" s="339" t="s">
        <v>1037</v>
      </c>
      <c r="E602" s="266">
        <v>76</v>
      </c>
      <c r="F602" s="266">
        <v>70</v>
      </c>
      <c r="G602" s="264">
        <v>78</v>
      </c>
      <c r="H602" s="264">
        <v>74</v>
      </c>
      <c r="I602" s="264">
        <v>76</v>
      </c>
      <c r="J602" s="264">
        <v>73</v>
      </c>
      <c r="K602" s="294">
        <v>0.9</v>
      </c>
      <c r="L602" s="267">
        <v>0.921052631578947</v>
      </c>
      <c r="M602" s="267">
        <v>0.948717948717949</v>
      </c>
      <c r="N602" s="267">
        <v>0.960526315789474</v>
      </c>
      <c r="O602" s="332">
        <v>76</v>
      </c>
      <c r="P602" s="266">
        <v>69</v>
      </c>
      <c r="Q602" s="266">
        <v>69</v>
      </c>
      <c r="R602" s="264">
        <v>71</v>
      </c>
      <c r="S602" s="264">
        <v>73</v>
      </c>
      <c r="T602" s="267">
        <v>0.907894736842105</v>
      </c>
      <c r="U602" s="267">
        <v>0.907894736842105</v>
      </c>
      <c r="V602" s="268">
        <v>0.91025641025641</v>
      </c>
      <c r="W602" s="268">
        <v>0.960526315789474</v>
      </c>
      <c r="X602" s="295">
        <v>-0.00236167341430493</v>
      </c>
      <c r="Y602" s="271">
        <v>516</v>
      </c>
      <c r="Z602" s="333">
        <v>480</v>
      </c>
      <c r="AA602" s="333">
        <v>505</v>
      </c>
      <c r="AB602" s="333">
        <v>484</v>
      </c>
      <c r="AC602" s="334">
        <v>0.930232558139535</v>
      </c>
      <c r="AD602" s="268">
        <v>0.958415841584158</v>
      </c>
      <c r="AE602" s="295">
        <v>-0.0281832834446235</v>
      </c>
    </row>
    <row r="603" spans="1:31">
      <c r="A603" s="315" t="s">
        <v>721</v>
      </c>
      <c r="B603" s="339" t="s">
        <v>3340</v>
      </c>
      <c r="C603" s="293" t="s">
        <v>1038</v>
      </c>
      <c r="D603" s="339" t="s">
        <v>1038</v>
      </c>
      <c r="E603" s="266">
        <v>46</v>
      </c>
      <c r="F603" s="266">
        <v>46</v>
      </c>
      <c r="G603" s="264">
        <v>46</v>
      </c>
      <c r="H603" s="264">
        <v>45</v>
      </c>
      <c r="I603" s="264">
        <v>44</v>
      </c>
      <c r="J603" s="264">
        <v>43</v>
      </c>
      <c r="K603" s="294">
        <v>0.9</v>
      </c>
      <c r="L603" s="267">
        <v>1</v>
      </c>
      <c r="M603" s="267">
        <v>0.978260869565217</v>
      </c>
      <c r="N603" s="267">
        <v>0.977272727272727</v>
      </c>
      <c r="O603" s="332">
        <v>46</v>
      </c>
      <c r="P603" s="266">
        <v>46</v>
      </c>
      <c r="Q603" s="266">
        <v>46</v>
      </c>
      <c r="R603" s="264">
        <v>45</v>
      </c>
      <c r="S603" s="264">
        <v>43</v>
      </c>
      <c r="T603" s="267">
        <v>1</v>
      </c>
      <c r="U603" s="267">
        <v>1</v>
      </c>
      <c r="V603" s="268">
        <v>0.978260869565217</v>
      </c>
      <c r="W603" s="268">
        <v>0.977272727272727</v>
      </c>
      <c r="X603" s="295">
        <v>0.0217391304347826</v>
      </c>
      <c r="Y603" s="271">
        <v>305</v>
      </c>
      <c r="Z603" s="333">
        <v>296</v>
      </c>
      <c r="AA603" s="333">
        <v>306</v>
      </c>
      <c r="AB603" s="333">
        <v>302</v>
      </c>
      <c r="AC603" s="334">
        <v>0.970491803278689</v>
      </c>
      <c r="AD603" s="268">
        <v>0.986928104575163</v>
      </c>
      <c r="AE603" s="295">
        <v>-0.0164363012964749</v>
      </c>
    </row>
    <row r="604" spans="1:31">
      <c r="A604" s="315" t="s">
        <v>721</v>
      </c>
      <c r="B604" s="339" t="s">
        <v>3340</v>
      </c>
      <c r="C604" s="293" t="s">
        <v>1039</v>
      </c>
      <c r="D604" s="339" t="s">
        <v>1039</v>
      </c>
      <c r="E604" s="266">
        <v>18</v>
      </c>
      <c r="F604" s="266">
        <v>18</v>
      </c>
      <c r="G604" s="264">
        <v>20</v>
      </c>
      <c r="H604" s="264">
        <v>20</v>
      </c>
      <c r="I604" s="264">
        <v>18</v>
      </c>
      <c r="J604" s="264">
        <v>18</v>
      </c>
      <c r="K604" s="294">
        <v>0.9</v>
      </c>
      <c r="L604" s="267">
        <v>1</v>
      </c>
      <c r="M604" s="267">
        <v>1</v>
      </c>
      <c r="N604" s="267">
        <v>1</v>
      </c>
      <c r="O604" s="332">
        <v>18</v>
      </c>
      <c r="P604" s="266">
        <v>18</v>
      </c>
      <c r="Q604" s="266">
        <v>18</v>
      </c>
      <c r="R604" s="264">
        <v>18</v>
      </c>
      <c r="S604" s="264">
        <v>18</v>
      </c>
      <c r="T604" s="267">
        <v>1</v>
      </c>
      <c r="U604" s="267">
        <v>1</v>
      </c>
      <c r="V604" s="268">
        <v>0.9</v>
      </c>
      <c r="W604" s="268">
        <v>1</v>
      </c>
      <c r="X604" s="295">
        <v>0.1</v>
      </c>
      <c r="Y604" s="271">
        <v>134</v>
      </c>
      <c r="Z604" s="333">
        <v>125</v>
      </c>
      <c r="AA604" s="333">
        <v>130</v>
      </c>
      <c r="AB604" s="333">
        <v>125</v>
      </c>
      <c r="AC604" s="334">
        <v>0.932835820895522</v>
      </c>
      <c r="AD604" s="268">
        <v>0.961538461538462</v>
      </c>
      <c r="AE604" s="295">
        <v>-0.0287026406429391</v>
      </c>
    </row>
    <row r="605" spans="1:31">
      <c r="A605" s="315" t="s">
        <v>721</v>
      </c>
      <c r="B605" s="339" t="s">
        <v>3340</v>
      </c>
      <c r="C605" s="293" t="s">
        <v>1040</v>
      </c>
      <c r="D605" s="339" t="s">
        <v>1040</v>
      </c>
      <c r="E605" s="266">
        <v>55</v>
      </c>
      <c r="F605" s="266">
        <v>53</v>
      </c>
      <c r="G605" s="264">
        <v>54</v>
      </c>
      <c r="H605" s="264">
        <v>49</v>
      </c>
      <c r="I605" s="264">
        <v>50</v>
      </c>
      <c r="J605" s="264">
        <v>46</v>
      </c>
      <c r="K605" s="294">
        <v>0.9</v>
      </c>
      <c r="L605" s="267">
        <v>0.963636363636364</v>
      </c>
      <c r="M605" s="267">
        <v>0.907407407407407</v>
      </c>
      <c r="N605" s="267">
        <v>0.92</v>
      </c>
      <c r="O605" s="332">
        <v>55</v>
      </c>
      <c r="P605" s="266">
        <v>44</v>
      </c>
      <c r="Q605" s="266">
        <v>44</v>
      </c>
      <c r="R605" s="264">
        <v>44</v>
      </c>
      <c r="S605" s="264">
        <v>42</v>
      </c>
      <c r="T605" s="267">
        <v>0.8</v>
      </c>
      <c r="U605" s="267">
        <v>0.8</v>
      </c>
      <c r="V605" s="268">
        <v>0.814814814814815</v>
      </c>
      <c r="W605" s="268">
        <v>0.84</v>
      </c>
      <c r="X605" s="295">
        <v>-0.0148148148148147</v>
      </c>
      <c r="Y605" s="271">
        <v>355</v>
      </c>
      <c r="Z605" s="333">
        <v>295</v>
      </c>
      <c r="AA605" s="333">
        <v>354</v>
      </c>
      <c r="AB605" s="333">
        <v>291</v>
      </c>
      <c r="AC605" s="334">
        <v>0.830985915492958</v>
      </c>
      <c r="AD605" s="268">
        <v>0.822033898305085</v>
      </c>
      <c r="AE605" s="295">
        <v>0.00895201718787297</v>
      </c>
    </row>
    <row r="606" spans="1:31">
      <c r="A606" s="315" t="s">
        <v>721</v>
      </c>
      <c r="B606" s="339" t="s">
        <v>3341</v>
      </c>
      <c r="C606" s="293" t="s">
        <v>1041</v>
      </c>
      <c r="D606" s="339" t="s">
        <v>1042</v>
      </c>
      <c r="E606" s="266">
        <v>54</v>
      </c>
      <c r="F606" s="266">
        <v>54</v>
      </c>
      <c r="G606" s="264">
        <v>53</v>
      </c>
      <c r="H606" s="264">
        <v>53</v>
      </c>
      <c r="I606" s="264">
        <v>45</v>
      </c>
      <c r="J606" s="264">
        <v>45</v>
      </c>
      <c r="K606" s="294">
        <v>0.9</v>
      </c>
      <c r="L606" s="267">
        <v>1</v>
      </c>
      <c r="M606" s="267">
        <v>1</v>
      </c>
      <c r="N606" s="267">
        <v>1</v>
      </c>
      <c r="O606" s="332">
        <v>54</v>
      </c>
      <c r="P606" s="266">
        <v>54</v>
      </c>
      <c r="Q606" s="266">
        <v>54</v>
      </c>
      <c r="R606" s="264">
        <v>52</v>
      </c>
      <c r="S606" s="264">
        <v>45</v>
      </c>
      <c r="T606" s="267">
        <v>1</v>
      </c>
      <c r="U606" s="267">
        <v>1</v>
      </c>
      <c r="V606" s="268">
        <v>0.981132075471698</v>
      </c>
      <c r="W606" s="268">
        <v>1</v>
      </c>
      <c r="X606" s="295">
        <v>0.0188679245283019</v>
      </c>
      <c r="Y606" s="271">
        <v>349</v>
      </c>
      <c r="Z606" s="333">
        <v>345</v>
      </c>
      <c r="AA606" s="333">
        <v>353</v>
      </c>
      <c r="AB606" s="333">
        <v>352</v>
      </c>
      <c r="AC606" s="334">
        <v>0.988538681948424</v>
      </c>
      <c r="AD606" s="268">
        <v>0.997167138810198</v>
      </c>
      <c r="AE606" s="295">
        <v>-0.00862845686177416</v>
      </c>
    </row>
    <row r="607" spans="1:31">
      <c r="A607" s="315" t="s">
        <v>721</v>
      </c>
      <c r="B607" s="339" t="s">
        <v>3341</v>
      </c>
      <c r="C607" s="293" t="s">
        <v>1043</v>
      </c>
      <c r="D607" s="339" t="s">
        <v>1043</v>
      </c>
      <c r="E607" s="266">
        <v>29</v>
      </c>
      <c r="F607" s="266">
        <v>28</v>
      </c>
      <c r="G607" s="264">
        <v>28</v>
      </c>
      <c r="H607" s="264">
        <v>28</v>
      </c>
      <c r="I607" s="264">
        <v>24</v>
      </c>
      <c r="J607" s="264">
        <v>24</v>
      </c>
      <c r="K607" s="294">
        <v>0.9</v>
      </c>
      <c r="L607" s="267">
        <v>0.96551724137931</v>
      </c>
      <c r="M607" s="267">
        <v>1</v>
      </c>
      <c r="N607" s="267">
        <v>1</v>
      </c>
      <c r="O607" s="332">
        <v>29</v>
      </c>
      <c r="P607" s="266">
        <v>28</v>
      </c>
      <c r="Q607" s="266">
        <v>28</v>
      </c>
      <c r="R607" s="264">
        <v>27</v>
      </c>
      <c r="S607" s="264">
        <v>24</v>
      </c>
      <c r="T607" s="267">
        <v>0.96551724137931</v>
      </c>
      <c r="U607" s="267">
        <v>0.96551724137931</v>
      </c>
      <c r="V607" s="268">
        <v>0.964285714285714</v>
      </c>
      <c r="W607" s="268">
        <v>1</v>
      </c>
      <c r="X607" s="295">
        <v>0.00123152709359609</v>
      </c>
      <c r="Y607" s="271">
        <v>193</v>
      </c>
      <c r="Z607" s="333">
        <v>191</v>
      </c>
      <c r="AA607" s="333">
        <v>195</v>
      </c>
      <c r="AB607" s="333">
        <v>194</v>
      </c>
      <c r="AC607" s="334">
        <v>0.989637305699482</v>
      </c>
      <c r="AD607" s="268">
        <v>0.994871794871795</v>
      </c>
      <c r="AE607" s="295">
        <v>-0.00523448917231306</v>
      </c>
    </row>
    <row r="608" spans="1:31">
      <c r="A608" s="315" t="s">
        <v>721</v>
      </c>
      <c r="B608" s="339" t="s">
        <v>3341</v>
      </c>
      <c r="C608" s="293" t="s">
        <v>1044</v>
      </c>
      <c r="D608" s="339" t="s">
        <v>1044</v>
      </c>
      <c r="E608" s="266">
        <v>30</v>
      </c>
      <c r="F608" s="266">
        <v>28</v>
      </c>
      <c r="G608" s="264">
        <v>28</v>
      </c>
      <c r="H608" s="264">
        <v>28</v>
      </c>
      <c r="I608" s="264">
        <v>25</v>
      </c>
      <c r="J608" s="264">
        <v>25</v>
      </c>
      <c r="K608" s="294">
        <v>0.9</v>
      </c>
      <c r="L608" s="267">
        <v>0.933333333333333</v>
      </c>
      <c r="M608" s="267">
        <v>1</v>
      </c>
      <c r="N608" s="267">
        <v>1</v>
      </c>
      <c r="O608" s="332">
        <v>30</v>
      </c>
      <c r="P608" s="266">
        <v>28</v>
      </c>
      <c r="Q608" s="266">
        <v>28</v>
      </c>
      <c r="R608" s="264">
        <v>27</v>
      </c>
      <c r="S608" s="264">
        <v>25</v>
      </c>
      <c r="T608" s="267">
        <v>0.933333333333333</v>
      </c>
      <c r="U608" s="267">
        <v>0.933333333333333</v>
      </c>
      <c r="V608" s="268">
        <v>0.964285714285714</v>
      </c>
      <c r="W608" s="268">
        <v>1</v>
      </c>
      <c r="X608" s="295">
        <v>-0.030952380952381</v>
      </c>
      <c r="Y608" s="271">
        <v>197</v>
      </c>
      <c r="Z608" s="333">
        <v>193</v>
      </c>
      <c r="AA608" s="333">
        <v>188</v>
      </c>
      <c r="AB608" s="333">
        <v>187</v>
      </c>
      <c r="AC608" s="334">
        <v>0.979695431472081</v>
      </c>
      <c r="AD608" s="268">
        <v>0.99468085106383</v>
      </c>
      <c r="AE608" s="295">
        <v>-0.0149854195917485</v>
      </c>
    </row>
    <row r="609" spans="1:31">
      <c r="A609" s="315" t="s">
        <v>721</v>
      </c>
      <c r="B609" s="339" t="s">
        <v>3341</v>
      </c>
      <c r="C609" s="293" t="s">
        <v>1045</v>
      </c>
      <c r="D609" s="339" t="s">
        <v>1046</v>
      </c>
      <c r="E609" s="266">
        <v>49</v>
      </c>
      <c r="F609" s="266">
        <v>49</v>
      </c>
      <c r="G609" s="264">
        <v>52</v>
      </c>
      <c r="H609" s="264">
        <v>51</v>
      </c>
      <c r="I609" s="264">
        <v>43</v>
      </c>
      <c r="J609" s="264">
        <v>43</v>
      </c>
      <c r="K609" s="294">
        <v>0.9</v>
      </c>
      <c r="L609" s="267">
        <v>1</v>
      </c>
      <c r="M609" s="267">
        <v>0.980769230769231</v>
      </c>
      <c r="N609" s="267">
        <v>1</v>
      </c>
      <c r="O609" s="332">
        <v>49</v>
      </c>
      <c r="P609" s="266">
        <v>49</v>
      </c>
      <c r="Q609" s="266">
        <v>49</v>
      </c>
      <c r="R609" s="264">
        <v>51</v>
      </c>
      <c r="S609" s="264">
        <v>43</v>
      </c>
      <c r="T609" s="267">
        <v>1</v>
      </c>
      <c r="U609" s="267">
        <v>1</v>
      </c>
      <c r="V609" s="268">
        <v>0.980769230769231</v>
      </c>
      <c r="W609" s="268">
        <v>1</v>
      </c>
      <c r="X609" s="295">
        <v>0.0192307692307693</v>
      </c>
      <c r="Y609" s="271">
        <v>333</v>
      </c>
      <c r="Z609" s="333">
        <v>332</v>
      </c>
      <c r="AA609" s="333">
        <v>338</v>
      </c>
      <c r="AB609" s="333">
        <v>335</v>
      </c>
      <c r="AC609" s="334">
        <v>0.996996996996997</v>
      </c>
      <c r="AD609" s="268">
        <v>0.99112426035503</v>
      </c>
      <c r="AE609" s="295">
        <v>0.00587273664196741</v>
      </c>
    </row>
    <row r="610" spans="1:31">
      <c r="A610" s="315" t="s">
        <v>721</v>
      </c>
      <c r="B610" s="339" t="s">
        <v>3341</v>
      </c>
      <c r="C610" s="293" t="s">
        <v>1047</v>
      </c>
      <c r="D610" s="339" t="s">
        <v>1047</v>
      </c>
      <c r="E610" s="266">
        <v>17</v>
      </c>
      <c r="F610" s="266">
        <v>16</v>
      </c>
      <c r="G610" s="264">
        <v>16</v>
      </c>
      <c r="H610" s="264">
        <v>15</v>
      </c>
      <c r="I610" s="264">
        <v>16</v>
      </c>
      <c r="J610" s="264">
        <v>15</v>
      </c>
      <c r="K610" s="294">
        <v>0.9</v>
      </c>
      <c r="L610" s="267">
        <v>0.941176470588235</v>
      </c>
      <c r="M610" s="267">
        <v>0.9375</v>
      </c>
      <c r="N610" s="267">
        <v>0.9375</v>
      </c>
      <c r="O610" s="332">
        <v>17</v>
      </c>
      <c r="P610" s="266">
        <v>16</v>
      </c>
      <c r="Q610" s="266">
        <v>16</v>
      </c>
      <c r="R610" s="264">
        <v>15</v>
      </c>
      <c r="S610" s="264">
        <v>15</v>
      </c>
      <c r="T610" s="267">
        <v>0.941176470588235</v>
      </c>
      <c r="U610" s="267">
        <v>0.941176470588235</v>
      </c>
      <c r="V610" s="268">
        <v>0.9375</v>
      </c>
      <c r="W610" s="268">
        <v>0.9375</v>
      </c>
      <c r="X610" s="295">
        <v>0.00367647058823528</v>
      </c>
      <c r="Y610" s="271">
        <v>110</v>
      </c>
      <c r="Z610" s="333">
        <v>106</v>
      </c>
      <c r="AA610" s="333">
        <v>103</v>
      </c>
      <c r="AB610" s="333">
        <v>103</v>
      </c>
      <c r="AC610" s="334">
        <v>0.963636363636364</v>
      </c>
      <c r="AD610" s="268">
        <v>1</v>
      </c>
      <c r="AE610" s="295">
        <v>-0.0363636363636364</v>
      </c>
    </row>
    <row r="611" spans="1:31">
      <c r="A611" s="315" t="s">
        <v>721</v>
      </c>
      <c r="B611" s="339" t="s">
        <v>3341</v>
      </c>
      <c r="C611" s="293" t="s">
        <v>1048</v>
      </c>
      <c r="D611" s="339" t="s">
        <v>1049</v>
      </c>
      <c r="E611" s="266">
        <v>26</v>
      </c>
      <c r="F611" s="266">
        <v>26</v>
      </c>
      <c r="G611" s="264">
        <v>25</v>
      </c>
      <c r="H611" s="264">
        <v>25</v>
      </c>
      <c r="I611" s="264">
        <v>24</v>
      </c>
      <c r="J611" s="264">
        <v>24</v>
      </c>
      <c r="K611" s="294">
        <v>0.9</v>
      </c>
      <c r="L611" s="267">
        <v>1</v>
      </c>
      <c r="M611" s="267">
        <v>1</v>
      </c>
      <c r="N611" s="267">
        <v>1</v>
      </c>
      <c r="O611" s="332">
        <v>26</v>
      </c>
      <c r="P611" s="266">
        <v>26</v>
      </c>
      <c r="Q611" s="266">
        <v>26</v>
      </c>
      <c r="R611" s="264">
        <v>25</v>
      </c>
      <c r="S611" s="264">
        <v>24</v>
      </c>
      <c r="T611" s="267">
        <v>1</v>
      </c>
      <c r="U611" s="267">
        <v>1</v>
      </c>
      <c r="V611" s="268">
        <v>1</v>
      </c>
      <c r="W611" s="268">
        <v>1</v>
      </c>
      <c r="X611" s="295">
        <v>0</v>
      </c>
      <c r="Y611" s="271">
        <v>172</v>
      </c>
      <c r="Z611" s="333">
        <v>172</v>
      </c>
      <c r="AA611" s="333">
        <v>175</v>
      </c>
      <c r="AB611" s="333">
        <v>170</v>
      </c>
      <c r="AC611" s="334">
        <v>1</v>
      </c>
      <c r="AD611" s="268">
        <v>0.971428571428571</v>
      </c>
      <c r="AE611" s="295">
        <v>0.0285714285714286</v>
      </c>
    </row>
    <row r="612" spans="1:31">
      <c r="A612" s="315" t="s">
        <v>721</v>
      </c>
      <c r="B612" s="339" t="s">
        <v>3341</v>
      </c>
      <c r="C612" s="293" t="s">
        <v>1050</v>
      </c>
      <c r="D612" s="339" t="s">
        <v>1051</v>
      </c>
      <c r="E612" s="266">
        <v>53</v>
      </c>
      <c r="F612" s="266">
        <v>53</v>
      </c>
      <c r="G612" s="264">
        <v>57</v>
      </c>
      <c r="H612" s="264">
        <v>57</v>
      </c>
      <c r="I612" s="264">
        <v>46</v>
      </c>
      <c r="J612" s="264">
        <v>44</v>
      </c>
      <c r="K612" s="294">
        <v>0.9</v>
      </c>
      <c r="L612" s="267">
        <v>1</v>
      </c>
      <c r="M612" s="267">
        <v>1</v>
      </c>
      <c r="N612" s="267">
        <v>0.956521739130435</v>
      </c>
      <c r="O612" s="332">
        <v>53</v>
      </c>
      <c r="P612" s="266">
        <v>52</v>
      </c>
      <c r="Q612" s="266">
        <v>52</v>
      </c>
      <c r="R612" s="264">
        <v>57</v>
      </c>
      <c r="S612" s="264">
        <v>44</v>
      </c>
      <c r="T612" s="267">
        <v>0.981132075471698</v>
      </c>
      <c r="U612" s="267">
        <v>0.981132075471698</v>
      </c>
      <c r="V612" s="268">
        <v>1</v>
      </c>
      <c r="W612" s="268">
        <v>0.956521739130435</v>
      </c>
      <c r="X612" s="295">
        <v>-0.0188679245283019</v>
      </c>
      <c r="Y612" s="271">
        <v>368</v>
      </c>
      <c r="Z612" s="333">
        <v>363</v>
      </c>
      <c r="AA612" s="333">
        <v>367</v>
      </c>
      <c r="AB612" s="333">
        <v>359</v>
      </c>
      <c r="AC612" s="334">
        <v>0.986413043478261</v>
      </c>
      <c r="AD612" s="268">
        <v>0.978201634877384</v>
      </c>
      <c r="AE612" s="295">
        <v>0.00821140860087666</v>
      </c>
    </row>
    <row r="613" spans="1:31">
      <c r="A613" s="315" t="s">
        <v>721</v>
      </c>
      <c r="B613" s="339" t="s">
        <v>3341</v>
      </c>
      <c r="C613" s="293" t="s">
        <v>1052</v>
      </c>
      <c r="D613" s="339" t="s">
        <v>1053</v>
      </c>
      <c r="E613" s="266">
        <v>28</v>
      </c>
      <c r="F613" s="266">
        <v>28</v>
      </c>
      <c r="G613" s="264">
        <v>31</v>
      </c>
      <c r="H613" s="264">
        <v>30</v>
      </c>
      <c r="I613" s="264">
        <v>27</v>
      </c>
      <c r="J613" s="264">
        <v>27</v>
      </c>
      <c r="K613" s="294">
        <v>0.9</v>
      </c>
      <c r="L613" s="267">
        <v>1</v>
      </c>
      <c r="M613" s="267">
        <v>0.967741935483871</v>
      </c>
      <c r="N613" s="267">
        <v>1</v>
      </c>
      <c r="O613" s="332">
        <v>28</v>
      </c>
      <c r="P613" s="266">
        <v>28</v>
      </c>
      <c r="Q613" s="266">
        <v>28</v>
      </c>
      <c r="R613" s="264">
        <v>30</v>
      </c>
      <c r="S613" s="264">
        <v>27</v>
      </c>
      <c r="T613" s="267">
        <v>1</v>
      </c>
      <c r="U613" s="267">
        <v>1</v>
      </c>
      <c r="V613" s="268">
        <v>0.967741935483871</v>
      </c>
      <c r="W613" s="268">
        <v>1</v>
      </c>
      <c r="X613" s="295">
        <v>0.032258064516129</v>
      </c>
      <c r="Y613" s="271">
        <v>199</v>
      </c>
      <c r="Z613" s="333">
        <v>194</v>
      </c>
      <c r="AA613" s="333">
        <v>190</v>
      </c>
      <c r="AB613" s="333">
        <v>189</v>
      </c>
      <c r="AC613" s="334">
        <v>0.974874371859296</v>
      </c>
      <c r="AD613" s="268">
        <v>0.994736842105263</v>
      </c>
      <c r="AE613" s="295">
        <v>-0.0198624702459667</v>
      </c>
    </row>
    <row r="614" spans="1:31">
      <c r="A614" s="315" t="s">
        <v>721</v>
      </c>
      <c r="B614" s="339" t="s">
        <v>3341</v>
      </c>
      <c r="C614" s="293" t="s">
        <v>1054</v>
      </c>
      <c r="D614" s="339" t="s">
        <v>1055</v>
      </c>
      <c r="E614" s="266">
        <v>43</v>
      </c>
      <c r="F614" s="266">
        <v>43</v>
      </c>
      <c r="G614" s="264">
        <v>45</v>
      </c>
      <c r="H614" s="264">
        <v>45</v>
      </c>
      <c r="I614" s="264">
        <v>37</v>
      </c>
      <c r="J614" s="264">
        <v>37</v>
      </c>
      <c r="K614" s="294">
        <v>0.9</v>
      </c>
      <c r="L614" s="267">
        <v>1</v>
      </c>
      <c r="M614" s="267">
        <v>1</v>
      </c>
      <c r="N614" s="267">
        <v>1</v>
      </c>
      <c r="O614" s="332">
        <v>43</v>
      </c>
      <c r="P614" s="266">
        <v>43</v>
      </c>
      <c r="Q614" s="266">
        <v>43</v>
      </c>
      <c r="R614" s="264">
        <v>45</v>
      </c>
      <c r="S614" s="264">
        <v>37</v>
      </c>
      <c r="T614" s="267">
        <v>1</v>
      </c>
      <c r="U614" s="267">
        <v>1</v>
      </c>
      <c r="V614" s="268">
        <v>1</v>
      </c>
      <c r="W614" s="268">
        <v>1</v>
      </c>
      <c r="X614" s="295">
        <v>0</v>
      </c>
      <c r="Y614" s="271">
        <v>288</v>
      </c>
      <c r="Z614" s="333">
        <v>288</v>
      </c>
      <c r="AA614" s="333">
        <v>301</v>
      </c>
      <c r="AB614" s="333">
        <v>297</v>
      </c>
      <c r="AC614" s="334">
        <v>1</v>
      </c>
      <c r="AD614" s="268">
        <v>0.98671096345515</v>
      </c>
      <c r="AE614" s="295">
        <v>0.0132890365448505</v>
      </c>
    </row>
    <row r="615" spans="1:31">
      <c r="A615" s="315" t="s">
        <v>721</v>
      </c>
      <c r="B615" s="339" t="s">
        <v>3341</v>
      </c>
      <c r="C615" s="293" t="s">
        <v>1056</v>
      </c>
      <c r="D615" s="339" t="s">
        <v>1057</v>
      </c>
      <c r="E615" s="266">
        <v>71</v>
      </c>
      <c r="F615" s="266">
        <v>71</v>
      </c>
      <c r="G615" s="264">
        <v>71</v>
      </c>
      <c r="H615" s="264">
        <v>71</v>
      </c>
      <c r="I615" s="264">
        <v>50</v>
      </c>
      <c r="J615" s="264">
        <v>49</v>
      </c>
      <c r="K615" s="294">
        <v>0.9</v>
      </c>
      <c r="L615" s="267">
        <v>1</v>
      </c>
      <c r="M615" s="267">
        <v>1</v>
      </c>
      <c r="N615" s="267">
        <v>0.98</v>
      </c>
      <c r="O615" s="332">
        <v>71</v>
      </c>
      <c r="P615" s="266">
        <v>71</v>
      </c>
      <c r="Q615" s="266">
        <v>71</v>
      </c>
      <c r="R615" s="264">
        <v>71</v>
      </c>
      <c r="S615" s="264">
        <v>49</v>
      </c>
      <c r="T615" s="267">
        <v>1</v>
      </c>
      <c r="U615" s="267">
        <v>1</v>
      </c>
      <c r="V615" s="268">
        <v>1</v>
      </c>
      <c r="W615" s="268">
        <v>0.98</v>
      </c>
      <c r="X615" s="295">
        <v>0</v>
      </c>
      <c r="Y615" s="271">
        <v>448</v>
      </c>
      <c r="Z615" s="333">
        <v>438</v>
      </c>
      <c r="AA615" s="333">
        <v>454</v>
      </c>
      <c r="AB615" s="333">
        <v>447</v>
      </c>
      <c r="AC615" s="334">
        <v>0.977678571428571</v>
      </c>
      <c r="AD615" s="268">
        <v>0.984581497797357</v>
      </c>
      <c r="AE615" s="295">
        <v>-0.00690292636878542</v>
      </c>
    </row>
    <row r="616" spans="1:31">
      <c r="A616" s="315" t="s">
        <v>721</v>
      </c>
      <c r="B616" s="339" t="s">
        <v>3341</v>
      </c>
      <c r="C616" s="293" t="s">
        <v>1058</v>
      </c>
      <c r="D616" s="339" t="s">
        <v>1059</v>
      </c>
      <c r="E616" s="266">
        <v>31</v>
      </c>
      <c r="F616" s="266">
        <v>31</v>
      </c>
      <c r="G616" s="264">
        <v>34</v>
      </c>
      <c r="H616" s="264">
        <v>34</v>
      </c>
      <c r="I616" s="264">
        <v>23</v>
      </c>
      <c r="J616" s="264">
        <v>23</v>
      </c>
      <c r="K616" s="294">
        <v>0.9</v>
      </c>
      <c r="L616" s="267">
        <v>1</v>
      </c>
      <c r="M616" s="267">
        <v>1</v>
      </c>
      <c r="N616" s="267">
        <v>1</v>
      </c>
      <c r="O616" s="332">
        <v>31</v>
      </c>
      <c r="P616" s="266">
        <v>31</v>
      </c>
      <c r="Q616" s="266">
        <v>31</v>
      </c>
      <c r="R616" s="264">
        <v>34</v>
      </c>
      <c r="S616" s="264">
        <v>23</v>
      </c>
      <c r="T616" s="267">
        <v>1</v>
      </c>
      <c r="U616" s="267">
        <v>1</v>
      </c>
      <c r="V616" s="268">
        <v>1</v>
      </c>
      <c r="W616" s="268">
        <v>1</v>
      </c>
      <c r="X616" s="295">
        <v>0</v>
      </c>
      <c r="Y616" s="271">
        <v>210</v>
      </c>
      <c r="Z616" s="333">
        <v>209</v>
      </c>
      <c r="AA616" s="333">
        <v>214</v>
      </c>
      <c r="AB616" s="333">
        <v>214</v>
      </c>
      <c r="AC616" s="334">
        <v>0.995238095238095</v>
      </c>
      <c r="AD616" s="268">
        <v>1</v>
      </c>
      <c r="AE616" s="295">
        <v>-0.00476190476190474</v>
      </c>
    </row>
    <row r="617" spans="1:31">
      <c r="A617" s="315" t="s">
        <v>721</v>
      </c>
      <c r="B617" s="339" t="s">
        <v>3341</v>
      </c>
      <c r="C617" s="293" t="s">
        <v>1060</v>
      </c>
      <c r="D617" s="339" t="s">
        <v>1061</v>
      </c>
      <c r="E617" s="266">
        <v>45</v>
      </c>
      <c r="F617" s="266">
        <v>45</v>
      </c>
      <c r="G617" s="264">
        <v>47</v>
      </c>
      <c r="H617" s="264">
        <v>44</v>
      </c>
      <c r="I617" s="264">
        <v>40</v>
      </c>
      <c r="J617" s="264">
        <v>36</v>
      </c>
      <c r="K617" s="294">
        <v>0.9</v>
      </c>
      <c r="L617" s="267">
        <v>1</v>
      </c>
      <c r="M617" s="267">
        <v>0.936170212765957</v>
      </c>
      <c r="N617" s="267">
        <v>0.9</v>
      </c>
      <c r="O617" s="332">
        <v>45</v>
      </c>
      <c r="P617" s="266">
        <v>45</v>
      </c>
      <c r="Q617" s="266">
        <v>45</v>
      </c>
      <c r="R617" s="264">
        <v>44</v>
      </c>
      <c r="S617" s="264">
        <v>36</v>
      </c>
      <c r="T617" s="267">
        <v>1</v>
      </c>
      <c r="U617" s="267">
        <v>1</v>
      </c>
      <c r="V617" s="268">
        <v>0.936170212765957</v>
      </c>
      <c r="W617" s="268">
        <v>0.9</v>
      </c>
      <c r="X617" s="295">
        <v>0.0638297872340425</v>
      </c>
      <c r="Y617" s="271">
        <v>304</v>
      </c>
      <c r="Z617" s="333">
        <v>284</v>
      </c>
      <c r="AA617" s="333">
        <v>279</v>
      </c>
      <c r="AB617" s="333">
        <v>271</v>
      </c>
      <c r="AC617" s="334">
        <v>0.934210526315789</v>
      </c>
      <c r="AD617" s="268">
        <v>0.971326164874552</v>
      </c>
      <c r="AE617" s="295">
        <v>-0.0371156385587624</v>
      </c>
    </row>
    <row r="618" spans="1:31">
      <c r="A618" s="315" t="s">
        <v>721</v>
      </c>
      <c r="B618" s="339" t="s">
        <v>3341</v>
      </c>
      <c r="C618" s="293" t="s">
        <v>1062</v>
      </c>
      <c r="D618" s="339" t="s">
        <v>1063</v>
      </c>
      <c r="E618" s="266">
        <v>40</v>
      </c>
      <c r="F618" s="266">
        <v>40</v>
      </c>
      <c r="G618" s="264">
        <v>46</v>
      </c>
      <c r="H618" s="264">
        <v>46</v>
      </c>
      <c r="I618" s="264">
        <v>37</v>
      </c>
      <c r="J618" s="264">
        <v>37</v>
      </c>
      <c r="K618" s="294">
        <v>0.9</v>
      </c>
      <c r="L618" s="267">
        <v>1</v>
      </c>
      <c r="M618" s="267">
        <v>1</v>
      </c>
      <c r="N618" s="267">
        <v>1</v>
      </c>
      <c r="O618" s="332">
        <v>40</v>
      </c>
      <c r="P618" s="266">
        <v>39</v>
      </c>
      <c r="Q618" s="266">
        <v>39</v>
      </c>
      <c r="R618" s="264">
        <v>46</v>
      </c>
      <c r="S618" s="264">
        <v>37</v>
      </c>
      <c r="T618" s="267">
        <v>0.975</v>
      </c>
      <c r="U618" s="267">
        <v>0.975</v>
      </c>
      <c r="V618" s="268">
        <v>1</v>
      </c>
      <c r="W618" s="268">
        <v>1</v>
      </c>
      <c r="X618" s="295">
        <v>-0.025</v>
      </c>
      <c r="Y618" s="271">
        <v>282</v>
      </c>
      <c r="Z618" s="333">
        <v>280</v>
      </c>
      <c r="AA618" s="333">
        <v>296</v>
      </c>
      <c r="AB618" s="333">
        <v>296</v>
      </c>
      <c r="AC618" s="334">
        <v>0.99290780141844</v>
      </c>
      <c r="AD618" s="268">
        <v>1</v>
      </c>
      <c r="AE618" s="295">
        <v>-0.00709219858156029</v>
      </c>
    </row>
    <row r="619" spans="1:31">
      <c r="A619" s="315" t="s">
        <v>721</v>
      </c>
      <c r="B619" s="339" t="s">
        <v>3341</v>
      </c>
      <c r="C619" s="293" t="s">
        <v>1064</v>
      </c>
      <c r="D619" s="339" t="s">
        <v>1065</v>
      </c>
      <c r="E619" s="266">
        <v>78</v>
      </c>
      <c r="F619" s="266">
        <v>78</v>
      </c>
      <c r="G619" s="264">
        <v>76</v>
      </c>
      <c r="H619" s="264">
        <v>76</v>
      </c>
      <c r="I619" s="264">
        <v>65</v>
      </c>
      <c r="J619" s="264">
        <v>65</v>
      </c>
      <c r="K619" s="294">
        <v>0.9</v>
      </c>
      <c r="L619" s="267">
        <v>1</v>
      </c>
      <c r="M619" s="267">
        <v>1</v>
      </c>
      <c r="N619" s="267">
        <v>1</v>
      </c>
      <c r="O619" s="332">
        <v>78</v>
      </c>
      <c r="P619" s="266">
        <v>77</v>
      </c>
      <c r="Q619" s="266">
        <v>77</v>
      </c>
      <c r="R619" s="264">
        <v>76</v>
      </c>
      <c r="S619" s="264">
        <v>65</v>
      </c>
      <c r="T619" s="267">
        <v>0.987179487179487</v>
      </c>
      <c r="U619" s="267">
        <v>0.987179487179487</v>
      </c>
      <c r="V619" s="268">
        <v>1</v>
      </c>
      <c r="W619" s="268">
        <v>1</v>
      </c>
      <c r="X619" s="295">
        <v>-0.0128205128205128</v>
      </c>
      <c r="Y619" s="271">
        <v>510</v>
      </c>
      <c r="Z619" s="333">
        <v>499</v>
      </c>
      <c r="AA619" s="333">
        <v>492</v>
      </c>
      <c r="AB619" s="333">
        <v>478</v>
      </c>
      <c r="AC619" s="334">
        <v>0.97843137254902</v>
      </c>
      <c r="AD619" s="268">
        <v>0.971544715447154</v>
      </c>
      <c r="AE619" s="295">
        <v>0.00688665710186509</v>
      </c>
    </row>
    <row r="620" spans="1:31">
      <c r="A620" s="315" t="s">
        <v>721</v>
      </c>
      <c r="B620" s="339" t="s">
        <v>3341</v>
      </c>
      <c r="C620" s="293" t="s">
        <v>1066</v>
      </c>
      <c r="D620" s="339" t="s">
        <v>1067</v>
      </c>
      <c r="E620" s="266">
        <v>31</v>
      </c>
      <c r="F620" s="266">
        <v>31</v>
      </c>
      <c r="G620" s="264">
        <v>30</v>
      </c>
      <c r="H620" s="264">
        <v>30</v>
      </c>
      <c r="I620" s="264">
        <v>24</v>
      </c>
      <c r="J620" s="264">
        <v>24</v>
      </c>
      <c r="K620" s="294">
        <v>0.9</v>
      </c>
      <c r="L620" s="267">
        <v>1</v>
      </c>
      <c r="M620" s="267">
        <v>1</v>
      </c>
      <c r="N620" s="267">
        <v>1</v>
      </c>
      <c r="O620" s="332">
        <v>31</v>
      </c>
      <c r="P620" s="266">
        <v>31</v>
      </c>
      <c r="Q620" s="266">
        <v>31</v>
      </c>
      <c r="R620" s="264">
        <v>30</v>
      </c>
      <c r="S620" s="264">
        <v>24</v>
      </c>
      <c r="T620" s="267">
        <v>1</v>
      </c>
      <c r="U620" s="267">
        <v>1</v>
      </c>
      <c r="V620" s="268">
        <v>1</v>
      </c>
      <c r="W620" s="268">
        <v>1</v>
      </c>
      <c r="X620" s="295">
        <v>0</v>
      </c>
      <c r="Y620" s="271">
        <v>194</v>
      </c>
      <c r="Z620" s="333">
        <v>194</v>
      </c>
      <c r="AA620" s="333">
        <v>188</v>
      </c>
      <c r="AB620" s="333">
        <v>188</v>
      </c>
      <c r="AC620" s="334">
        <v>1</v>
      </c>
      <c r="AD620" s="268">
        <v>1</v>
      </c>
      <c r="AE620" s="295">
        <v>0</v>
      </c>
    </row>
    <row r="621" spans="1:31">
      <c r="A621" s="315" t="s">
        <v>721</v>
      </c>
      <c r="B621" s="339" t="s">
        <v>3341</v>
      </c>
      <c r="C621" s="293" t="s">
        <v>1068</v>
      </c>
      <c r="D621" s="339" t="s">
        <v>1068</v>
      </c>
      <c r="E621" s="266">
        <v>36</v>
      </c>
      <c r="F621" s="266">
        <v>33</v>
      </c>
      <c r="G621" s="264">
        <v>34</v>
      </c>
      <c r="H621" s="264">
        <v>33</v>
      </c>
      <c r="I621" s="264">
        <v>30</v>
      </c>
      <c r="J621" s="264">
        <v>29</v>
      </c>
      <c r="K621" s="294">
        <v>0.9</v>
      </c>
      <c r="L621" s="267">
        <v>0.916666666666667</v>
      </c>
      <c r="M621" s="267">
        <v>0.970588235294118</v>
      </c>
      <c r="N621" s="267">
        <v>0.966666666666667</v>
      </c>
      <c r="O621" s="332">
        <v>36</v>
      </c>
      <c r="P621" s="266">
        <v>33</v>
      </c>
      <c r="Q621" s="266">
        <v>33</v>
      </c>
      <c r="R621" s="264">
        <v>33</v>
      </c>
      <c r="S621" s="264">
        <v>29</v>
      </c>
      <c r="T621" s="267">
        <v>0.916666666666667</v>
      </c>
      <c r="U621" s="267">
        <v>0.916666666666667</v>
      </c>
      <c r="V621" s="268">
        <v>0.970588235294118</v>
      </c>
      <c r="W621" s="268">
        <v>0.966666666666667</v>
      </c>
      <c r="X621" s="295">
        <v>-0.053921568627451</v>
      </c>
      <c r="Y621" s="271">
        <v>228</v>
      </c>
      <c r="Z621" s="333">
        <v>213</v>
      </c>
      <c r="AA621" s="333">
        <v>222</v>
      </c>
      <c r="AB621" s="333">
        <v>200</v>
      </c>
      <c r="AC621" s="334">
        <v>0.934210526315789</v>
      </c>
      <c r="AD621" s="268">
        <v>0.900900900900901</v>
      </c>
      <c r="AE621" s="295">
        <v>0.0333096254148886</v>
      </c>
    </row>
    <row r="622" spans="1:31">
      <c r="A622" s="315" t="s">
        <v>721</v>
      </c>
      <c r="B622" s="339" t="s">
        <v>3341</v>
      </c>
      <c r="C622" s="293" t="s">
        <v>1069</v>
      </c>
      <c r="D622" s="339" t="s">
        <v>1069</v>
      </c>
      <c r="E622" s="266">
        <v>28</v>
      </c>
      <c r="F622" s="266">
        <v>28</v>
      </c>
      <c r="G622" s="264">
        <v>28</v>
      </c>
      <c r="H622" s="264">
        <v>28</v>
      </c>
      <c r="I622" s="264">
        <v>26</v>
      </c>
      <c r="J622" s="264">
        <v>26</v>
      </c>
      <c r="K622" s="294">
        <v>0.9</v>
      </c>
      <c r="L622" s="267">
        <v>1</v>
      </c>
      <c r="M622" s="267">
        <v>1</v>
      </c>
      <c r="N622" s="267">
        <v>1</v>
      </c>
      <c r="O622" s="332">
        <v>28</v>
      </c>
      <c r="P622" s="266">
        <v>28</v>
      </c>
      <c r="Q622" s="266">
        <v>28</v>
      </c>
      <c r="R622" s="264">
        <v>28</v>
      </c>
      <c r="S622" s="264">
        <v>26</v>
      </c>
      <c r="T622" s="267">
        <v>1</v>
      </c>
      <c r="U622" s="267">
        <v>1</v>
      </c>
      <c r="V622" s="268">
        <v>1</v>
      </c>
      <c r="W622" s="268">
        <v>1</v>
      </c>
      <c r="X622" s="295">
        <v>0</v>
      </c>
      <c r="Y622" s="271">
        <v>188</v>
      </c>
      <c r="Z622" s="333">
        <v>187</v>
      </c>
      <c r="AA622" s="333">
        <v>184</v>
      </c>
      <c r="AB622" s="333">
        <v>183</v>
      </c>
      <c r="AC622" s="334">
        <v>0.99468085106383</v>
      </c>
      <c r="AD622" s="268">
        <v>0.994565217391304</v>
      </c>
      <c r="AE622" s="295">
        <v>0.000115633672525428</v>
      </c>
    </row>
    <row r="623" spans="1:31">
      <c r="A623" s="315" t="s">
        <v>721</v>
      </c>
      <c r="B623" s="339" t="s">
        <v>3341</v>
      </c>
      <c r="C623" s="293" t="s">
        <v>1070</v>
      </c>
      <c r="D623" s="339" t="s">
        <v>1070</v>
      </c>
      <c r="E623" s="266">
        <v>33</v>
      </c>
      <c r="F623" s="266">
        <v>33</v>
      </c>
      <c r="G623" s="264">
        <v>36</v>
      </c>
      <c r="H623" s="264">
        <v>36</v>
      </c>
      <c r="I623" s="264">
        <v>30</v>
      </c>
      <c r="J623" s="264">
        <v>30</v>
      </c>
      <c r="K623" s="294">
        <v>0.9</v>
      </c>
      <c r="L623" s="267">
        <v>1</v>
      </c>
      <c r="M623" s="267">
        <v>1</v>
      </c>
      <c r="N623" s="267">
        <v>1</v>
      </c>
      <c r="O623" s="332">
        <v>33</v>
      </c>
      <c r="P623" s="266">
        <v>33</v>
      </c>
      <c r="Q623" s="266">
        <v>33</v>
      </c>
      <c r="R623" s="264">
        <v>35</v>
      </c>
      <c r="S623" s="264">
        <v>30</v>
      </c>
      <c r="T623" s="267">
        <v>1</v>
      </c>
      <c r="U623" s="267">
        <v>1</v>
      </c>
      <c r="V623" s="268">
        <v>0.972222222222222</v>
      </c>
      <c r="W623" s="268">
        <v>1</v>
      </c>
      <c r="X623" s="295">
        <v>0.0277777777777778</v>
      </c>
      <c r="Y623" s="271">
        <v>230</v>
      </c>
      <c r="Z623" s="333">
        <v>226</v>
      </c>
      <c r="AA623" s="333">
        <v>228</v>
      </c>
      <c r="AB623" s="333">
        <v>223</v>
      </c>
      <c r="AC623" s="334">
        <v>0.982608695652174</v>
      </c>
      <c r="AD623" s="268">
        <v>0.978070175438597</v>
      </c>
      <c r="AE623" s="295">
        <v>0.00453852021357737</v>
      </c>
    </row>
    <row r="624" spans="1:31">
      <c r="A624" s="315" t="s">
        <v>721</v>
      </c>
      <c r="B624" s="339" t="s">
        <v>3341</v>
      </c>
      <c r="C624" s="293" t="s">
        <v>1071</v>
      </c>
      <c r="D624" s="339" t="s">
        <v>1072</v>
      </c>
      <c r="E624" s="266">
        <v>33</v>
      </c>
      <c r="F624" s="266">
        <v>33</v>
      </c>
      <c r="G624" s="264">
        <v>33</v>
      </c>
      <c r="H624" s="264">
        <v>33</v>
      </c>
      <c r="I624" s="264">
        <v>29</v>
      </c>
      <c r="J624" s="264">
        <v>29</v>
      </c>
      <c r="K624" s="294">
        <v>0.9</v>
      </c>
      <c r="L624" s="267">
        <v>1</v>
      </c>
      <c r="M624" s="267">
        <v>1</v>
      </c>
      <c r="N624" s="267">
        <v>1</v>
      </c>
      <c r="O624" s="332">
        <v>33</v>
      </c>
      <c r="P624" s="266">
        <v>33</v>
      </c>
      <c r="Q624" s="266">
        <v>33</v>
      </c>
      <c r="R624" s="264">
        <v>33</v>
      </c>
      <c r="S624" s="264">
        <v>29</v>
      </c>
      <c r="T624" s="267">
        <v>1</v>
      </c>
      <c r="U624" s="267">
        <v>1</v>
      </c>
      <c r="V624" s="268">
        <v>1</v>
      </c>
      <c r="W624" s="268">
        <v>1</v>
      </c>
      <c r="X624" s="295">
        <v>0</v>
      </c>
      <c r="Y624" s="271">
        <v>217</v>
      </c>
      <c r="Z624" s="333">
        <v>217</v>
      </c>
      <c r="AA624" s="333">
        <v>211</v>
      </c>
      <c r="AB624" s="333">
        <v>210</v>
      </c>
      <c r="AC624" s="334">
        <v>1</v>
      </c>
      <c r="AD624" s="268">
        <v>0.995260663507109</v>
      </c>
      <c r="AE624" s="295">
        <v>0.00473933649289104</v>
      </c>
    </row>
    <row r="625" spans="1:31">
      <c r="A625" s="315" t="s">
        <v>721</v>
      </c>
      <c r="B625" s="339" t="s">
        <v>3341</v>
      </c>
      <c r="C625" s="293" t="s">
        <v>1073</v>
      </c>
      <c r="D625" s="339" t="s">
        <v>1074</v>
      </c>
      <c r="E625" s="266">
        <v>53</v>
      </c>
      <c r="F625" s="266">
        <v>53</v>
      </c>
      <c r="G625" s="264">
        <v>58</v>
      </c>
      <c r="H625" s="264">
        <v>58</v>
      </c>
      <c r="I625" s="264">
        <v>42</v>
      </c>
      <c r="J625" s="264">
        <v>42</v>
      </c>
      <c r="K625" s="294">
        <v>0.9</v>
      </c>
      <c r="L625" s="267">
        <v>1</v>
      </c>
      <c r="M625" s="267">
        <v>1</v>
      </c>
      <c r="N625" s="267">
        <v>1</v>
      </c>
      <c r="O625" s="332">
        <v>53</v>
      </c>
      <c r="P625" s="266">
        <v>53</v>
      </c>
      <c r="Q625" s="266">
        <v>53</v>
      </c>
      <c r="R625" s="264">
        <v>58</v>
      </c>
      <c r="S625" s="264">
        <v>42</v>
      </c>
      <c r="T625" s="267">
        <v>1</v>
      </c>
      <c r="U625" s="267">
        <v>1</v>
      </c>
      <c r="V625" s="268">
        <v>1</v>
      </c>
      <c r="W625" s="268">
        <v>1</v>
      </c>
      <c r="X625" s="295">
        <v>0</v>
      </c>
      <c r="Y625" s="271">
        <v>356</v>
      </c>
      <c r="Z625" s="333">
        <v>355</v>
      </c>
      <c r="AA625" s="333">
        <v>346</v>
      </c>
      <c r="AB625" s="333">
        <v>344</v>
      </c>
      <c r="AC625" s="334">
        <v>0.997191011235955</v>
      </c>
      <c r="AD625" s="268">
        <v>0.994219653179191</v>
      </c>
      <c r="AE625" s="295">
        <v>0.00297135805676441</v>
      </c>
    </row>
    <row r="626" spans="1:31">
      <c r="A626" s="315" t="s">
        <v>721</v>
      </c>
      <c r="B626" s="339" t="s">
        <v>3341</v>
      </c>
      <c r="C626" s="293" t="s">
        <v>1075</v>
      </c>
      <c r="D626" s="339" t="s">
        <v>1076</v>
      </c>
      <c r="E626" s="266">
        <v>60</v>
      </c>
      <c r="F626" s="266">
        <v>60</v>
      </c>
      <c r="G626" s="264">
        <v>66</v>
      </c>
      <c r="H626" s="264">
        <v>66</v>
      </c>
      <c r="I626" s="264">
        <v>51</v>
      </c>
      <c r="J626" s="264">
        <v>51</v>
      </c>
      <c r="K626" s="294">
        <v>0.9</v>
      </c>
      <c r="L626" s="267">
        <v>1</v>
      </c>
      <c r="M626" s="267">
        <v>1</v>
      </c>
      <c r="N626" s="267">
        <v>1</v>
      </c>
      <c r="O626" s="332">
        <v>60</v>
      </c>
      <c r="P626" s="266">
        <v>60</v>
      </c>
      <c r="Q626" s="266">
        <v>60</v>
      </c>
      <c r="R626" s="264">
        <v>66</v>
      </c>
      <c r="S626" s="264">
        <v>50</v>
      </c>
      <c r="T626" s="267">
        <v>1</v>
      </c>
      <c r="U626" s="267">
        <v>1</v>
      </c>
      <c r="V626" s="268">
        <v>1</v>
      </c>
      <c r="W626" s="268">
        <v>0.980392156862745</v>
      </c>
      <c r="X626" s="295">
        <v>0</v>
      </c>
      <c r="Y626" s="271">
        <v>400</v>
      </c>
      <c r="Z626" s="333">
        <v>396</v>
      </c>
      <c r="AA626" s="333">
        <v>402</v>
      </c>
      <c r="AB626" s="333">
        <v>391</v>
      </c>
      <c r="AC626" s="334">
        <v>0.99</v>
      </c>
      <c r="AD626" s="268">
        <v>0.972636815920398</v>
      </c>
      <c r="AE626" s="295">
        <v>0.017363184079602</v>
      </c>
    </row>
    <row r="627" spans="1:31">
      <c r="A627" s="315" t="s">
        <v>721</v>
      </c>
      <c r="B627" s="339" t="s">
        <v>3341</v>
      </c>
      <c r="C627" s="293" t="s">
        <v>1077</v>
      </c>
      <c r="D627" s="339" t="s">
        <v>1077</v>
      </c>
      <c r="E627" s="266">
        <v>43</v>
      </c>
      <c r="F627" s="266">
        <v>42</v>
      </c>
      <c r="G627" s="264">
        <v>44</v>
      </c>
      <c r="H627" s="264">
        <v>44</v>
      </c>
      <c r="I627" s="264">
        <v>36</v>
      </c>
      <c r="J627" s="264">
        <v>35</v>
      </c>
      <c r="K627" s="294">
        <v>0.9</v>
      </c>
      <c r="L627" s="267">
        <v>0.976744186046512</v>
      </c>
      <c r="M627" s="267">
        <v>1</v>
      </c>
      <c r="N627" s="267">
        <v>0.972222222222222</v>
      </c>
      <c r="O627" s="332">
        <v>43</v>
      </c>
      <c r="P627" s="266">
        <v>42</v>
      </c>
      <c r="Q627" s="266">
        <v>42</v>
      </c>
      <c r="R627" s="264">
        <v>44</v>
      </c>
      <c r="S627" s="264">
        <v>34</v>
      </c>
      <c r="T627" s="267">
        <v>0.976744186046512</v>
      </c>
      <c r="U627" s="267">
        <v>0.976744186046512</v>
      </c>
      <c r="V627" s="268">
        <v>1</v>
      </c>
      <c r="W627" s="268">
        <v>0.944444444444444</v>
      </c>
      <c r="X627" s="295">
        <v>-0.0232558139534884</v>
      </c>
      <c r="Y627" s="271">
        <v>290</v>
      </c>
      <c r="Z627" s="333">
        <v>281</v>
      </c>
      <c r="AA627" s="333">
        <v>283</v>
      </c>
      <c r="AB627" s="333">
        <v>275</v>
      </c>
      <c r="AC627" s="334">
        <v>0.968965517241379</v>
      </c>
      <c r="AD627" s="268">
        <v>0.971731448763251</v>
      </c>
      <c r="AE627" s="295">
        <v>-0.00276593152187155</v>
      </c>
    </row>
    <row r="628" spans="1:31">
      <c r="A628" s="315" t="s">
        <v>721</v>
      </c>
      <c r="B628" s="339" t="s">
        <v>3342</v>
      </c>
      <c r="C628" s="293" t="s">
        <v>1078</v>
      </c>
      <c r="D628" s="339" t="s">
        <v>1079</v>
      </c>
      <c r="E628" s="266">
        <v>41</v>
      </c>
      <c r="F628" s="266">
        <v>37</v>
      </c>
      <c r="G628" s="264">
        <v>42</v>
      </c>
      <c r="H628" s="264">
        <v>38</v>
      </c>
      <c r="I628" s="264">
        <v>40</v>
      </c>
      <c r="J628" s="264">
        <v>36</v>
      </c>
      <c r="K628" s="294">
        <v>0.9</v>
      </c>
      <c r="L628" s="267">
        <v>0.902439024390244</v>
      </c>
      <c r="M628" s="267">
        <v>0.904761904761905</v>
      </c>
      <c r="N628" s="267">
        <v>0.9</v>
      </c>
      <c r="O628" s="332">
        <v>41</v>
      </c>
      <c r="P628" s="266">
        <v>36</v>
      </c>
      <c r="Q628" s="266">
        <v>36</v>
      </c>
      <c r="R628" s="264">
        <v>36</v>
      </c>
      <c r="S628" s="264">
        <v>36</v>
      </c>
      <c r="T628" s="267">
        <v>0.878048780487805</v>
      </c>
      <c r="U628" s="267">
        <v>0.878048780487805</v>
      </c>
      <c r="V628" s="268">
        <v>0.857142857142857</v>
      </c>
      <c r="W628" s="268">
        <v>0.9</v>
      </c>
      <c r="X628" s="295">
        <v>0.0209059233449478</v>
      </c>
      <c r="Y628" s="271">
        <v>275</v>
      </c>
      <c r="Z628" s="333">
        <v>223</v>
      </c>
      <c r="AA628" s="333">
        <v>282</v>
      </c>
      <c r="AB628" s="333">
        <v>233</v>
      </c>
      <c r="AC628" s="334">
        <v>0.810909090909091</v>
      </c>
      <c r="AD628" s="268">
        <v>0.826241134751773</v>
      </c>
      <c r="AE628" s="295">
        <v>-0.0153320438426822</v>
      </c>
    </row>
    <row r="629" spans="1:31">
      <c r="A629" s="315" t="s">
        <v>721</v>
      </c>
      <c r="B629" s="339" t="s">
        <v>3342</v>
      </c>
      <c r="C629" s="293" t="s">
        <v>1080</v>
      </c>
      <c r="D629" s="339" t="s">
        <v>1081</v>
      </c>
      <c r="E629" s="266">
        <v>57</v>
      </c>
      <c r="F629" s="266">
        <v>53</v>
      </c>
      <c r="G629" s="264">
        <v>56</v>
      </c>
      <c r="H629" s="264">
        <v>56</v>
      </c>
      <c r="I629" s="264">
        <v>54</v>
      </c>
      <c r="J629" s="264">
        <v>53</v>
      </c>
      <c r="K629" s="294">
        <v>0.9</v>
      </c>
      <c r="L629" s="267">
        <v>0.929824561403509</v>
      </c>
      <c r="M629" s="267">
        <v>1</v>
      </c>
      <c r="N629" s="267">
        <v>0.981481481481482</v>
      </c>
      <c r="O629" s="332">
        <v>57</v>
      </c>
      <c r="P629" s="266">
        <v>51</v>
      </c>
      <c r="Q629" s="266">
        <v>51</v>
      </c>
      <c r="R629" s="264">
        <v>56</v>
      </c>
      <c r="S629" s="264">
        <v>53</v>
      </c>
      <c r="T629" s="267">
        <v>0.894736842105263</v>
      </c>
      <c r="U629" s="267">
        <v>0.894736842105263</v>
      </c>
      <c r="V629" s="268">
        <v>1</v>
      </c>
      <c r="W629" s="268">
        <v>0.981481481481482</v>
      </c>
      <c r="X629" s="295">
        <v>-0.105263157894737</v>
      </c>
      <c r="Y629" s="271">
        <v>354</v>
      </c>
      <c r="Z629" s="333">
        <v>340</v>
      </c>
      <c r="AA629" s="333">
        <v>340</v>
      </c>
      <c r="AB629" s="333">
        <v>320</v>
      </c>
      <c r="AC629" s="334">
        <v>0.96045197740113</v>
      </c>
      <c r="AD629" s="268">
        <v>0.941176470588235</v>
      </c>
      <c r="AE629" s="295">
        <v>0.0192755068128947</v>
      </c>
    </row>
    <row r="630" spans="1:31">
      <c r="A630" s="315" t="s">
        <v>721</v>
      </c>
      <c r="B630" s="339" t="s">
        <v>3328</v>
      </c>
      <c r="C630" s="293" t="s">
        <v>1082</v>
      </c>
      <c r="D630" s="339" t="s">
        <v>1083</v>
      </c>
      <c r="E630" s="266">
        <v>99</v>
      </c>
      <c r="F630" s="266">
        <v>89</v>
      </c>
      <c r="G630" s="264">
        <v>99</v>
      </c>
      <c r="H630" s="264">
        <v>92</v>
      </c>
      <c r="I630" s="264">
        <v>89</v>
      </c>
      <c r="J630" s="264">
        <v>82</v>
      </c>
      <c r="K630" s="294">
        <v>0.9</v>
      </c>
      <c r="L630" s="267">
        <v>0.898989898989899</v>
      </c>
      <c r="M630" s="267">
        <v>0.929292929292929</v>
      </c>
      <c r="N630" s="267">
        <v>0.921348314606742</v>
      </c>
      <c r="O630" s="332">
        <v>99</v>
      </c>
      <c r="P630" s="266">
        <v>81</v>
      </c>
      <c r="Q630" s="266">
        <v>81</v>
      </c>
      <c r="R630" s="264">
        <v>85</v>
      </c>
      <c r="S630" s="264">
        <v>71</v>
      </c>
      <c r="T630" s="267">
        <v>0.818181818181818</v>
      </c>
      <c r="U630" s="267">
        <v>0.818181818181818</v>
      </c>
      <c r="V630" s="268">
        <v>0.858585858585859</v>
      </c>
      <c r="W630" s="268">
        <v>0.797752808988764</v>
      </c>
      <c r="X630" s="295">
        <v>-0.0404040404040403</v>
      </c>
      <c r="Y630" s="271">
        <v>625</v>
      </c>
      <c r="Z630" s="333">
        <v>517</v>
      </c>
      <c r="AA630" s="333">
        <v>627</v>
      </c>
      <c r="AB630" s="333">
        <v>503</v>
      </c>
      <c r="AC630" s="334">
        <v>0.8272</v>
      </c>
      <c r="AD630" s="268">
        <v>0.802232854864434</v>
      </c>
      <c r="AE630" s="295">
        <v>0.0249671451355662</v>
      </c>
    </row>
    <row r="631" spans="1:31">
      <c r="A631" s="315" t="s">
        <v>721</v>
      </c>
      <c r="B631" s="339" t="s">
        <v>3328</v>
      </c>
      <c r="C631" s="293" t="s">
        <v>1084</v>
      </c>
      <c r="D631" s="339" t="s">
        <v>1085</v>
      </c>
      <c r="E631" s="266">
        <v>0</v>
      </c>
      <c r="F631" s="266">
        <v>0</v>
      </c>
      <c r="G631" s="264">
        <v>0</v>
      </c>
      <c r="H631" s="264">
        <v>0</v>
      </c>
      <c r="I631" s="264">
        <v>0</v>
      </c>
      <c r="J631" s="264">
        <v>0</v>
      </c>
      <c r="K631" s="294">
        <v>0.9</v>
      </c>
      <c r="L631" s="267">
        <v>0</v>
      </c>
      <c r="M631" s="267">
        <v>0</v>
      </c>
      <c r="N631" s="267">
        <v>0</v>
      </c>
      <c r="O631" s="332">
        <v>0</v>
      </c>
      <c r="P631" s="266">
        <v>0</v>
      </c>
      <c r="Q631" s="266">
        <v>0</v>
      </c>
      <c r="R631" s="264">
        <v>0</v>
      </c>
      <c r="S631" s="264">
        <v>0</v>
      </c>
      <c r="T631" s="267">
        <v>0</v>
      </c>
      <c r="U631" s="267">
        <v>0</v>
      </c>
      <c r="V631" s="268">
        <v>0</v>
      </c>
      <c r="W631" s="268">
        <v>0</v>
      </c>
      <c r="X631" s="295">
        <v>0</v>
      </c>
      <c r="Y631" s="271">
        <v>0</v>
      </c>
      <c r="Z631" s="333">
        <v>0</v>
      </c>
      <c r="AA631" s="333">
        <v>0</v>
      </c>
      <c r="AB631" s="333">
        <v>0</v>
      </c>
      <c r="AC631" s="334">
        <v>0</v>
      </c>
      <c r="AD631" s="268">
        <v>0</v>
      </c>
      <c r="AE631" s="295">
        <v>0</v>
      </c>
    </row>
    <row r="632" spans="1:31">
      <c r="A632" s="315" t="s">
        <v>721</v>
      </c>
      <c r="B632" s="339" t="s">
        <v>3328</v>
      </c>
      <c r="C632" s="293" t="s">
        <v>1086</v>
      </c>
      <c r="D632" s="339" t="s">
        <v>1087</v>
      </c>
      <c r="E632" s="266">
        <v>86</v>
      </c>
      <c r="F632" s="266">
        <v>83</v>
      </c>
      <c r="G632" s="264">
        <v>84</v>
      </c>
      <c r="H632" s="264">
        <v>81</v>
      </c>
      <c r="I632" s="264">
        <v>87</v>
      </c>
      <c r="J632" s="264">
        <v>83</v>
      </c>
      <c r="K632" s="294">
        <v>0.9</v>
      </c>
      <c r="L632" s="267">
        <v>0.965116279069767</v>
      </c>
      <c r="M632" s="267">
        <v>0.964285714285714</v>
      </c>
      <c r="N632" s="267">
        <v>0.954022988505747</v>
      </c>
      <c r="O632" s="332">
        <v>86</v>
      </c>
      <c r="P632" s="266">
        <v>66</v>
      </c>
      <c r="Q632" s="266">
        <v>66</v>
      </c>
      <c r="R632" s="264">
        <v>65</v>
      </c>
      <c r="S632" s="264">
        <v>65</v>
      </c>
      <c r="T632" s="267">
        <v>0.767441860465116</v>
      </c>
      <c r="U632" s="267">
        <v>0.767441860465116</v>
      </c>
      <c r="V632" s="268">
        <v>0.773809523809524</v>
      </c>
      <c r="W632" s="268">
        <v>0.747126436781609</v>
      </c>
      <c r="X632" s="295">
        <v>-0.00636766334440753</v>
      </c>
      <c r="Y632" s="271">
        <v>590</v>
      </c>
      <c r="Z632" s="333">
        <v>447</v>
      </c>
      <c r="AA632" s="333">
        <v>581</v>
      </c>
      <c r="AB632" s="333">
        <v>465</v>
      </c>
      <c r="AC632" s="334">
        <v>0.757627118644068</v>
      </c>
      <c r="AD632" s="268">
        <v>0.800344234079174</v>
      </c>
      <c r="AE632" s="295">
        <v>-0.042717115435106</v>
      </c>
    </row>
    <row r="633" spans="1:31">
      <c r="A633" s="315" t="s">
        <v>721</v>
      </c>
      <c r="B633" s="339" t="s">
        <v>3342</v>
      </c>
      <c r="C633" s="293" t="s">
        <v>1088</v>
      </c>
      <c r="D633" s="339" t="s">
        <v>1088</v>
      </c>
      <c r="E633" s="266">
        <v>57</v>
      </c>
      <c r="F633" s="266">
        <v>55</v>
      </c>
      <c r="G633" s="264">
        <v>59</v>
      </c>
      <c r="H633" s="264">
        <v>56</v>
      </c>
      <c r="I633" s="264">
        <v>55</v>
      </c>
      <c r="J633" s="264">
        <v>50</v>
      </c>
      <c r="K633" s="294">
        <v>0.9</v>
      </c>
      <c r="L633" s="267">
        <v>0.964912280701754</v>
      </c>
      <c r="M633" s="267">
        <v>0.949152542372881</v>
      </c>
      <c r="N633" s="267">
        <v>0.909090909090909</v>
      </c>
      <c r="O633" s="332">
        <v>57</v>
      </c>
      <c r="P633" s="266">
        <v>55</v>
      </c>
      <c r="Q633" s="266">
        <v>55</v>
      </c>
      <c r="R633" s="264">
        <v>53</v>
      </c>
      <c r="S633" s="264">
        <v>48</v>
      </c>
      <c r="T633" s="267">
        <v>0.964912280701754</v>
      </c>
      <c r="U633" s="267">
        <v>0.964912280701754</v>
      </c>
      <c r="V633" s="268">
        <v>0.898305084745763</v>
      </c>
      <c r="W633" s="268">
        <v>0.872727272727273</v>
      </c>
      <c r="X633" s="295">
        <v>0.0666071959559916</v>
      </c>
      <c r="Y633" s="271">
        <v>375</v>
      </c>
      <c r="Z633" s="333">
        <v>331</v>
      </c>
      <c r="AA633" s="333">
        <v>377</v>
      </c>
      <c r="AB633" s="333">
        <v>336</v>
      </c>
      <c r="AC633" s="334">
        <v>0.882666666666667</v>
      </c>
      <c r="AD633" s="268">
        <v>0.891246684350133</v>
      </c>
      <c r="AE633" s="295">
        <v>-0.00858001768346595</v>
      </c>
    </row>
    <row r="634" spans="1:31">
      <c r="A634" s="315" t="s">
        <v>721</v>
      </c>
      <c r="B634" s="339" t="s">
        <v>3342</v>
      </c>
      <c r="C634" s="293" t="s">
        <v>1089</v>
      </c>
      <c r="D634" s="339" t="s">
        <v>1090</v>
      </c>
      <c r="E634" s="266">
        <v>78</v>
      </c>
      <c r="F634" s="266">
        <v>76</v>
      </c>
      <c r="G634" s="264">
        <v>82</v>
      </c>
      <c r="H634" s="264">
        <v>81</v>
      </c>
      <c r="I634" s="264">
        <v>80</v>
      </c>
      <c r="J634" s="264">
        <v>77</v>
      </c>
      <c r="K634" s="294">
        <v>0.9</v>
      </c>
      <c r="L634" s="267">
        <v>0.974358974358974</v>
      </c>
      <c r="M634" s="267">
        <v>0.98780487804878</v>
      </c>
      <c r="N634" s="267">
        <v>0.9625</v>
      </c>
      <c r="O634" s="332">
        <v>78</v>
      </c>
      <c r="P634" s="266">
        <v>74</v>
      </c>
      <c r="Q634" s="266">
        <v>74</v>
      </c>
      <c r="R634" s="264">
        <v>81</v>
      </c>
      <c r="S634" s="264">
        <v>77</v>
      </c>
      <c r="T634" s="267">
        <v>0.948717948717949</v>
      </c>
      <c r="U634" s="267">
        <v>0.948717948717949</v>
      </c>
      <c r="V634" s="268">
        <v>0.98780487804878</v>
      </c>
      <c r="W634" s="268">
        <v>0.9625</v>
      </c>
      <c r="X634" s="295">
        <v>-0.0390869293308318</v>
      </c>
      <c r="Y634" s="271">
        <v>517</v>
      </c>
      <c r="Z634" s="333">
        <v>485</v>
      </c>
      <c r="AA634" s="333">
        <v>505</v>
      </c>
      <c r="AB634" s="333">
        <v>467</v>
      </c>
      <c r="AC634" s="334">
        <v>0.938104448742747</v>
      </c>
      <c r="AD634" s="268">
        <v>0.924752475247525</v>
      </c>
      <c r="AE634" s="295">
        <v>0.0133519734952218</v>
      </c>
    </row>
    <row r="635" spans="1:31">
      <c r="A635" s="315" t="s">
        <v>721</v>
      </c>
      <c r="B635" s="339" t="s">
        <v>3342</v>
      </c>
      <c r="C635" s="293" t="s">
        <v>1091</v>
      </c>
      <c r="D635" s="339" t="s">
        <v>1092</v>
      </c>
      <c r="E635" s="266">
        <v>118</v>
      </c>
      <c r="F635" s="266">
        <v>116</v>
      </c>
      <c r="G635" s="264">
        <v>121</v>
      </c>
      <c r="H635" s="264">
        <v>117</v>
      </c>
      <c r="I635" s="264">
        <v>114</v>
      </c>
      <c r="J635" s="264">
        <v>111</v>
      </c>
      <c r="K635" s="294">
        <v>0.9</v>
      </c>
      <c r="L635" s="267">
        <v>0.983050847457627</v>
      </c>
      <c r="M635" s="267">
        <v>0.966942148760331</v>
      </c>
      <c r="N635" s="267">
        <v>0.973684210526316</v>
      </c>
      <c r="O635" s="332">
        <v>118</v>
      </c>
      <c r="P635" s="266">
        <v>115</v>
      </c>
      <c r="Q635" s="266">
        <v>115</v>
      </c>
      <c r="R635" s="264">
        <v>117</v>
      </c>
      <c r="S635" s="264">
        <v>107</v>
      </c>
      <c r="T635" s="267">
        <v>0.974576271186441</v>
      </c>
      <c r="U635" s="267">
        <v>0.974576271186441</v>
      </c>
      <c r="V635" s="268">
        <v>0.966942148760331</v>
      </c>
      <c r="W635" s="268">
        <v>0.93859649122807</v>
      </c>
      <c r="X635" s="295">
        <v>0.00763412242611006</v>
      </c>
      <c r="Y635" s="271">
        <v>747</v>
      </c>
      <c r="Z635" s="333">
        <v>714</v>
      </c>
      <c r="AA635" s="333">
        <v>735</v>
      </c>
      <c r="AB635" s="333">
        <v>707</v>
      </c>
      <c r="AC635" s="334">
        <v>0.955823293172691</v>
      </c>
      <c r="AD635" s="268">
        <v>0.961904761904762</v>
      </c>
      <c r="AE635" s="295">
        <v>-0.00608146873207116</v>
      </c>
    </row>
    <row r="636" spans="1:31">
      <c r="A636" s="315" t="s">
        <v>721</v>
      </c>
      <c r="B636" s="339" t="s">
        <v>3342</v>
      </c>
      <c r="C636" s="293" t="s">
        <v>1093</v>
      </c>
      <c r="D636" s="339" t="s">
        <v>1093</v>
      </c>
      <c r="E636" s="266">
        <v>34</v>
      </c>
      <c r="F636" s="266">
        <v>33</v>
      </c>
      <c r="G636" s="264">
        <v>36</v>
      </c>
      <c r="H636" s="264">
        <v>34</v>
      </c>
      <c r="I636" s="264">
        <v>34</v>
      </c>
      <c r="J636" s="264">
        <v>33</v>
      </c>
      <c r="K636" s="294">
        <v>0.9</v>
      </c>
      <c r="L636" s="267">
        <v>0.970588235294118</v>
      </c>
      <c r="M636" s="267">
        <v>0.944444444444444</v>
      </c>
      <c r="N636" s="267">
        <v>0.970588235294118</v>
      </c>
      <c r="O636" s="332">
        <v>34</v>
      </c>
      <c r="P636" s="266">
        <v>33</v>
      </c>
      <c r="Q636" s="266">
        <v>33</v>
      </c>
      <c r="R636" s="264">
        <v>34</v>
      </c>
      <c r="S636" s="264">
        <v>33</v>
      </c>
      <c r="T636" s="267">
        <v>0.970588235294118</v>
      </c>
      <c r="U636" s="267">
        <v>0.970588235294118</v>
      </c>
      <c r="V636" s="268">
        <v>0.944444444444444</v>
      </c>
      <c r="W636" s="268">
        <v>0.970588235294118</v>
      </c>
      <c r="X636" s="295">
        <v>0.0261437908496732</v>
      </c>
      <c r="Y636" s="271">
        <v>231</v>
      </c>
      <c r="Z636" s="333">
        <v>219</v>
      </c>
      <c r="AA636" s="333">
        <v>222</v>
      </c>
      <c r="AB636" s="333">
        <v>214</v>
      </c>
      <c r="AC636" s="334">
        <v>0.948051948051948</v>
      </c>
      <c r="AD636" s="268">
        <v>0.963963963963964</v>
      </c>
      <c r="AE636" s="295">
        <v>-0.015912015912016</v>
      </c>
    </row>
    <row r="637" spans="1:31">
      <c r="A637" s="315" t="s">
        <v>721</v>
      </c>
      <c r="B637" s="339" t="s">
        <v>3342</v>
      </c>
      <c r="C637" s="293" t="s">
        <v>1094</v>
      </c>
      <c r="D637" s="339" t="s">
        <v>1095</v>
      </c>
      <c r="E637" s="266">
        <v>52</v>
      </c>
      <c r="F637" s="266">
        <v>48</v>
      </c>
      <c r="G637" s="264">
        <v>54</v>
      </c>
      <c r="H637" s="264">
        <v>53</v>
      </c>
      <c r="I637" s="264">
        <v>52</v>
      </c>
      <c r="J637" s="264">
        <v>50</v>
      </c>
      <c r="K637" s="294">
        <v>0.9</v>
      </c>
      <c r="L637" s="267">
        <v>0.923076923076923</v>
      </c>
      <c r="M637" s="267">
        <v>0.981481481481482</v>
      </c>
      <c r="N637" s="267">
        <v>0.961538461538462</v>
      </c>
      <c r="O637" s="332">
        <v>52</v>
      </c>
      <c r="P637" s="266">
        <v>48</v>
      </c>
      <c r="Q637" s="266">
        <v>48</v>
      </c>
      <c r="R637" s="264">
        <v>53</v>
      </c>
      <c r="S637" s="264">
        <v>50</v>
      </c>
      <c r="T637" s="267">
        <v>0.923076923076923</v>
      </c>
      <c r="U637" s="267">
        <v>0.923076923076923</v>
      </c>
      <c r="V637" s="268">
        <v>0.981481481481482</v>
      </c>
      <c r="W637" s="268">
        <v>0.961538461538462</v>
      </c>
      <c r="X637" s="295">
        <v>-0.0584045584045584</v>
      </c>
      <c r="Y637" s="271">
        <v>345</v>
      </c>
      <c r="Z637" s="333">
        <v>330</v>
      </c>
      <c r="AA637" s="333">
        <v>350</v>
      </c>
      <c r="AB637" s="333">
        <v>334</v>
      </c>
      <c r="AC637" s="334">
        <v>0.956521739130435</v>
      </c>
      <c r="AD637" s="268">
        <v>0.954285714285714</v>
      </c>
      <c r="AE637" s="295">
        <v>0.00223602484472052</v>
      </c>
    </row>
    <row r="638" spans="1:31">
      <c r="A638" s="315" t="s">
        <v>721</v>
      </c>
      <c r="B638" s="339" t="s">
        <v>3328</v>
      </c>
      <c r="C638" s="293" t="s">
        <v>1096</v>
      </c>
      <c r="D638" s="339" t="s">
        <v>1097</v>
      </c>
      <c r="E638" s="266">
        <v>56</v>
      </c>
      <c r="F638" s="266">
        <v>53</v>
      </c>
      <c r="G638" s="264">
        <v>56</v>
      </c>
      <c r="H638" s="264">
        <v>53</v>
      </c>
      <c r="I638" s="264">
        <v>56</v>
      </c>
      <c r="J638" s="264">
        <v>53</v>
      </c>
      <c r="K638" s="294">
        <v>0.9</v>
      </c>
      <c r="L638" s="267">
        <v>0.946428571428571</v>
      </c>
      <c r="M638" s="267">
        <v>0.946428571428571</v>
      </c>
      <c r="N638" s="267">
        <v>0.946428571428571</v>
      </c>
      <c r="O638" s="332">
        <v>56</v>
      </c>
      <c r="P638" s="266">
        <v>51</v>
      </c>
      <c r="Q638" s="266">
        <v>51</v>
      </c>
      <c r="R638" s="264">
        <v>47</v>
      </c>
      <c r="S638" s="264">
        <v>50</v>
      </c>
      <c r="T638" s="267">
        <v>0.910714285714286</v>
      </c>
      <c r="U638" s="267">
        <v>0.910714285714286</v>
      </c>
      <c r="V638" s="268">
        <v>0.839285714285714</v>
      </c>
      <c r="W638" s="268">
        <v>0.892857142857143</v>
      </c>
      <c r="X638" s="295">
        <v>0.0714285714285714</v>
      </c>
      <c r="Y638" s="271">
        <v>362</v>
      </c>
      <c r="Z638" s="333">
        <v>318</v>
      </c>
      <c r="AA638" s="333">
        <v>361</v>
      </c>
      <c r="AB638" s="333">
        <v>314</v>
      </c>
      <c r="AC638" s="334">
        <v>0.878453038674033</v>
      </c>
      <c r="AD638" s="268">
        <v>0.869806094182826</v>
      </c>
      <c r="AE638" s="295">
        <v>0.00864694449120762</v>
      </c>
    </row>
    <row r="639" spans="1:31">
      <c r="A639" s="315" t="s">
        <v>721</v>
      </c>
      <c r="B639" s="339" t="s">
        <v>3342</v>
      </c>
      <c r="C639" s="293" t="s">
        <v>1098</v>
      </c>
      <c r="D639" s="339" t="s">
        <v>1099</v>
      </c>
      <c r="E639" s="266">
        <v>52</v>
      </c>
      <c r="F639" s="266">
        <v>50</v>
      </c>
      <c r="G639" s="264">
        <v>55</v>
      </c>
      <c r="H639" s="264">
        <v>53</v>
      </c>
      <c r="I639" s="264">
        <v>49</v>
      </c>
      <c r="J639" s="264">
        <v>45</v>
      </c>
      <c r="K639" s="294">
        <v>0.9</v>
      </c>
      <c r="L639" s="267">
        <v>0.961538461538462</v>
      </c>
      <c r="M639" s="267">
        <v>0.963636363636364</v>
      </c>
      <c r="N639" s="267">
        <v>0.918367346938776</v>
      </c>
      <c r="O639" s="332">
        <v>52</v>
      </c>
      <c r="P639" s="266">
        <v>48</v>
      </c>
      <c r="Q639" s="266">
        <v>48</v>
      </c>
      <c r="R639" s="264">
        <v>50</v>
      </c>
      <c r="S639" s="264">
        <v>45</v>
      </c>
      <c r="T639" s="267">
        <v>0.923076923076923</v>
      </c>
      <c r="U639" s="267">
        <v>0.923076923076923</v>
      </c>
      <c r="V639" s="268">
        <v>0.909090909090909</v>
      </c>
      <c r="W639" s="268">
        <v>0.918367346938776</v>
      </c>
      <c r="X639" s="295">
        <v>0.0139860139860141</v>
      </c>
      <c r="Y639" s="271">
        <v>345</v>
      </c>
      <c r="Z639" s="333">
        <v>318</v>
      </c>
      <c r="AA639" s="333">
        <v>349</v>
      </c>
      <c r="AB639" s="333">
        <v>312</v>
      </c>
      <c r="AC639" s="334">
        <v>0.921739130434783</v>
      </c>
      <c r="AD639" s="268">
        <v>0.893982808022923</v>
      </c>
      <c r="AE639" s="295">
        <v>0.02775632241186</v>
      </c>
    </row>
    <row r="640" spans="1:31">
      <c r="A640" s="315" t="s">
        <v>721</v>
      </c>
      <c r="B640" s="339" t="s">
        <v>3328</v>
      </c>
      <c r="C640" s="293" t="s">
        <v>1100</v>
      </c>
      <c r="D640" s="339" t="s">
        <v>1101</v>
      </c>
      <c r="E640" s="266">
        <v>37</v>
      </c>
      <c r="F640" s="266">
        <v>35</v>
      </c>
      <c r="G640" s="264">
        <v>39</v>
      </c>
      <c r="H640" s="264">
        <v>36</v>
      </c>
      <c r="I640" s="264">
        <v>33</v>
      </c>
      <c r="J640" s="264">
        <v>32</v>
      </c>
      <c r="K640" s="294">
        <v>0.9</v>
      </c>
      <c r="L640" s="267">
        <v>0.945945945945946</v>
      </c>
      <c r="M640" s="267">
        <v>0.923076923076923</v>
      </c>
      <c r="N640" s="267">
        <v>0.96969696969697</v>
      </c>
      <c r="O640" s="332">
        <v>37</v>
      </c>
      <c r="P640" s="266">
        <v>28</v>
      </c>
      <c r="Q640" s="266">
        <v>28</v>
      </c>
      <c r="R640" s="264">
        <v>32</v>
      </c>
      <c r="S640" s="264">
        <v>29</v>
      </c>
      <c r="T640" s="267">
        <v>0.756756756756757</v>
      </c>
      <c r="U640" s="267">
        <v>0.756756756756757</v>
      </c>
      <c r="V640" s="268">
        <v>0.82051282051282</v>
      </c>
      <c r="W640" s="268">
        <v>0.878787878787879</v>
      </c>
      <c r="X640" s="295">
        <v>-0.0637560637560637</v>
      </c>
      <c r="Y640" s="271">
        <v>244</v>
      </c>
      <c r="Z640" s="333">
        <v>191</v>
      </c>
      <c r="AA640" s="333">
        <v>238</v>
      </c>
      <c r="AB640" s="333">
        <v>173</v>
      </c>
      <c r="AC640" s="334">
        <v>0.782786885245902</v>
      </c>
      <c r="AD640" s="268">
        <v>0.726890756302521</v>
      </c>
      <c r="AE640" s="295">
        <v>0.0558961289433807</v>
      </c>
    </row>
    <row r="641" spans="1:31">
      <c r="A641" s="315" t="s">
        <v>721</v>
      </c>
      <c r="B641" s="339" t="s">
        <v>3328</v>
      </c>
      <c r="C641" s="293" t="s">
        <v>1102</v>
      </c>
      <c r="D641" s="339" t="s">
        <v>1103</v>
      </c>
      <c r="E641" s="266">
        <v>70</v>
      </c>
      <c r="F641" s="266">
        <v>67</v>
      </c>
      <c r="G641" s="264">
        <v>69</v>
      </c>
      <c r="H641" s="264">
        <v>69</v>
      </c>
      <c r="I641" s="264">
        <v>70</v>
      </c>
      <c r="J641" s="264">
        <v>68</v>
      </c>
      <c r="K641" s="294">
        <v>0.9</v>
      </c>
      <c r="L641" s="267">
        <v>0.957142857142857</v>
      </c>
      <c r="M641" s="267">
        <v>1</v>
      </c>
      <c r="N641" s="267">
        <v>0.971428571428571</v>
      </c>
      <c r="O641" s="332">
        <v>70</v>
      </c>
      <c r="P641" s="266">
        <v>67</v>
      </c>
      <c r="Q641" s="266">
        <v>67</v>
      </c>
      <c r="R641" s="264">
        <v>67</v>
      </c>
      <c r="S641" s="264">
        <v>64</v>
      </c>
      <c r="T641" s="267">
        <v>0.957142857142857</v>
      </c>
      <c r="U641" s="267">
        <v>0.957142857142857</v>
      </c>
      <c r="V641" s="268">
        <v>0.971014492753623</v>
      </c>
      <c r="W641" s="268">
        <v>0.914285714285714</v>
      </c>
      <c r="X641" s="295">
        <v>-0.013871635610766</v>
      </c>
      <c r="Y641" s="271">
        <v>435</v>
      </c>
      <c r="Z641" s="333">
        <v>408</v>
      </c>
      <c r="AA641" s="333">
        <v>436</v>
      </c>
      <c r="AB641" s="333">
        <v>408</v>
      </c>
      <c r="AC641" s="334">
        <v>0.937931034482759</v>
      </c>
      <c r="AD641" s="268">
        <v>0.935779816513762</v>
      </c>
      <c r="AE641" s="295">
        <v>0.00215121796899709</v>
      </c>
    </row>
    <row r="642" spans="1:31">
      <c r="A642" s="315" t="s">
        <v>721</v>
      </c>
      <c r="B642" s="339" t="s">
        <v>3342</v>
      </c>
      <c r="C642" s="293" t="s">
        <v>1104</v>
      </c>
      <c r="D642" s="339" t="s">
        <v>1105</v>
      </c>
      <c r="E642" s="266">
        <v>83</v>
      </c>
      <c r="F642" s="266">
        <v>82</v>
      </c>
      <c r="G642" s="264">
        <v>86</v>
      </c>
      <c r="H642" s="264">
        <v>83</v>
      </c>
      <c r="I642" s="264">
        <v>81</v>
      </c>
      <c r="J642" s="264">
        <v>75</v>
      </c>
      <c r="K642" s="294">
        <v>0.9</v>
      </c>
      <c r="L642" s="267">
        <v>0.987951807228916</v>
      </c>
      <c r="M642" s="267">
        <v>0.965116279069767</v>
      </c>
      <c r="N642" s="267">
        <v>0.925925925925926</v>
      </c>
      <c r="O642" s="332">
        <v>83</v>
      </c>
      <c r="P642" s="266">
        <v>75</v>
      </c>
      <c r="Q642" s="266">
        <v>75</v>
      </c>
      <c r="R642" s="264">
        <v>77</v>
      </c>
      <c r="S642" s="264">
        <v>71</v>
      </c>
      <c r="T642" s="267">
        <v>0.903614457831325</v>
      </c>
      <c r="U642" s="267">
        <v>0.903614457831325</v>
      </c>
      <c r="V642" s="268">
        <v>0.895348837209302</v>
      </c>
      <c r="W642" s="268">
        <v>0.876543209876543</v>
      </c>
      <c r="X642" s="295">
        <v>0.00826562062202296</v>
      </c>
      <c r="Y642" s="271">
        <v>548</v>
      </c>
      <c r="Z642" s="333">
        <v>482</v>
      </c>
      <c r="AA642" s="333">
        <v>559</v>
      </c>
      <c r="AB642" s="333">
        <v>488</v>
      </c>
      <c r="AC642" s="334">
        <v>0.87956204379562</v>
      </c>
      <c r="AD642" s="268">
        <v>0.87298747763864</v>
      </c>
      <c r="AE642" s="295">
        <v>0.00657456615698004</v>
      </c>
    </row>
    <row r="643" spans="1:31">
      <c r="A643" s="315" t="s">
        <v>721</v>
      </c>
      <c r="B643" s="339" t="s">
        <v>3343</v>
      </c>
      <c r="C643" s="293" t="s">
        <v>1106</v>
      </c>
      <c r="D643" s="339" t="s">
        <v>1107</v>
      </c>
      <c r="E643" s="266">
        <v>84</v>
      </c>
      <c r="F643" s="266">
        <v>82</v>
      </c>
      <c r="G643" s="264">
        <v>88</v>
      </c>
      <c r="H643" s="264">
        <v>87</v>
      </c>
      <c r="I643" s="264">
        <v>73</v>
      </c>
      <c r="J643" s="264">
        <v>71</v>
      </c>
      <c r="K643" s="294">
        <v>0.9</v>
      </c>
      <c r="L643" s="267">
        <v>0.976190476190476</v>
      </c>
      <c r="M643" s="267">
        <v>0.988636363636364</v>
      </c>
      <c r="N643" s="267">
        <v>0.972602739726027</v>
      </c>
      <c r="O643" s="332">
        <v>84</v>
      </c>
      <c r="P643" s="266">
        <v>82</v>
      </c>
      <c r="Q643" s="266">
        <v>82</v>
      </c>
      <c r="R643" s="264">
        <v>87</v>
      </c>
      <c r="S643" s="264">
        <v>69</v>
      </c>
      <c r="T643" s="267">
        <v>0.976190476190476</v>
      </c>
      <c r="U643" s="267">
        <v>0.976190476190476</v>
      </c>
      <c r="V643" s="268">
        <v>0.988636363636364</v>
      </c>
      <c r="W643" s="268">
        <v>0.945205479452055</v>
      </c>
      <c r="X643" s="295">
        <v>-0.0124458874458875</v>
      </c>
      <c r="Y643" s="271">
        <v>545</v>
      </c>
      <c r="Z643" s="333">
        <v>531</v>
      </c>
      <c r="AA643" s="333">
        <v>536</v>
      </c>
      <c r="AB643" s="333">
        <v>518</v>
      </c>
      <c r="AC643" s="334">
        <v>0.974311926605505</v>
      </c>
      <c r="AD643" s="268">
        <v>0.966417910447761</v>
      </c>
      <c r="AE643" s="295">
        <v>0.00789401615774343</v>
      </c>
    </row>
    <row r="644" spans="1:31">
      <c r="A644" s="315" t="s">
        <v>721</v>
      </c>
      <c r="B644" s="339" t="s">
        <v>3343</v>
      </c>
      <c r="C644" s="293" t="s">
        <v>1108</v>
      </c>
      <c r="D644" s="339" t="s">
        <v>1109</v>
      </c>
      <c r="E644" s="266">
        <v>64</v>
      </c>
      <c r="F644" s="266">
        <v>64</v>
      </c>
      <c r="G644" s="264">
        <v>67</v>
      </c>
      <c r="H644" s="264">
        <v>67</v>
      </c>
      <c r="I644" s="264">
        <v>51</v>
      </c>
      <c r="J644" s="264">
        <v>51</v>
      </c>
      <c r="K644" s="294">
        <v>0.9</v>
      </c>
      <c r="L644" s="267">
        <v>1</v>
      </c>
      <c r="M644" s="267">
        <v>1</v>
      </c>
      <c r="N644" s="267">
        <v>1</v>
      </c>
      <c r="O644" s="332">
        <v>64</v>
      </c>
      <c r="P644" s="266">
        <v>63</v>
      </c>
      <c r="Q644" s="266">
        <v>63</v>
      </c>
      <c r="R644" s="264">
        <v>67</v>
      </c>
      <c r="S644" s="264">
        <v>50</v>
      </c>
      <c r="T644" s="267">
        <v>0.984375</v>
      </c>
      <c r="U644" s="267">
        <v>0.984375</v>
      </c>
      <c r="V644" s="268">
        <v>1</v>
      </c>
      <c r="W644" s="268">
        <v>0.980392156862745</v>
      </c>
      <c r="X644" s="295">
        <v>-0.015625</v>
      </c>
      <c r="Y644" s="271">
        <v>408</v>
      </c>
      <c r="Z644" s="333">
        <v>405</v>
      </c>
      <c r="AA644" s="333">
        <v>413</v>
      </c>
      <c r="AB644" s="333">
        <v>413</v>
      </c>
      <c r="AC644" s="334">
        <v>0.992647058823529</v>
      </c>
      <c r="AD644" s="268">
        <v>1</v>
      </c>
      <c r="AE644" s="295">
        <v>-0.00735294117647056</v>
      </c>
    </row>
    <row r="645" spans="1:31">
      <c r="A645" s="315" t="s">
        <v>721</v>
      </c>
      <c r="B645" s="339" t="s">
        <v>3343</v>
      </c>
      <c r="C645" s="293" t="s">
        <v>1110</v>
      </c>
      <c r="D645" s="339" t="s">
        <v>1111</v>
      </c>
      <c r="E645" s="266">
        <v>53</v>
      </c>
      <c r="F645" s="266">
        <v>53</v>
      </c>
      <c r="G645" s="264">
        <v>52</v>
      </c>
      <c r="H645" s="264">
        <v>49</v>
      </c>
      <c r="I645" s="264">
        <v>44</v>
      </c>
      <c r="J645" s="264">
        <v>42</v>
      </c>
      <c r="K645" s="294">
        <v>0.9</v>
      </c>
      <c r="L645" s="267">
        <v>1</v>
      </c>
      <c r="M645" s="267">
        <v>0.942307692307692</v>
      </c>
      <c r="N645" s="267">
        <v>0.954545454545455</v>
      </c>
      <c r="O645" s="332">
        <v>53</v>
      </c>
      <c r="P645" s="266">
        <v>49</v>
      </c>
      <c r="Q645" s="266">
        <v>49</v>
      </c>
      <c r="R645" s="264">
        <v>48</v>
      </c>
      <c r="S645" s="264">
        <v>42</v>
      </c>
      <c r="T645" s="267">
        <v>0.924528301886792</v>
      </c>
      <c r="U645" s="267">
        <v>0.924528301886792</v>
      </c>
      <c r="V645" s="268">
        <v>0.923076923076923</v>
      </c>
      <c r="W645" s="268">
        <v>0.954545454545455</v>
      </c>
      <c r="X645" s="295">
        <v>0.00145137880986934</v>
      </c>
      <c r="Y645" s="271">
        <v>336</v>
      </c>
      <c r="Z645" s="333">
        <v>314</v>
      </c>
      <c r="AA645" s="333">
        <v>322</v>
      </c>
      <c r="AB645" s="333">
        <v>313</v>
      </c>
      <c r="AC645" s="334">
        <v>0.93452380952381</v>
      </c>
      <c r="AD645" s="268">
        <v>0.972049689440994</v>
      </c>
      <c r="AE645" s="295">
        <v>-0.0375258799171843</v>
      </c>
    </row>
    <row r="646" spans="1:31">
      <c r="A646" s="315" t="s">
        <v>721</v>
      </c>
      <c r="B646" s="339" t="s">
        <v>3343</v>
      </c>
      <c r="C646" s="293" t="s">
        <v>1112</v>
      </c>
      <c r="D646" s="339" t="s">
        <v>1112</v>
      </c>
      <c r="E646" s="266">
        <v>43</v>
      </c>
      <c r="F646" s="266">
        <v>43</v>
      </c>
      <c r="G646" s="264">
        <v>47</v>
      </c>
      <c r="H646" s="264">
        <v>47</v>
      </c>
      <c r="I646" s="264">
        <v>35</v>
      </c>
      <c r="J646" s="264">
        <v>35</v>
      </c>
      <c r="K646" s="294">
        <v>0.9</v>
      </c>
      <c r="L646" s="267">
        <v>1</v>
      </c>
      <c r="M646" s="267">
        <v>1</v>
      </c>
      <c r="N646" s="267">
        <v>1</v>
      </c>
      <c r="O646" s="332">
        <v>43</v>
      </c>
      <c r="P646" s="266">
        <v>42</v>
      </c>
      <c r="Q646" s="266">
        <v>42</v>
      </c>
      <c r="R646" s="264">
        <v>45</v>
      </c>
      <c r="S646" s="264">
        <v>34</v>
      </c>
      <c r="T646" s="267">
        <v>0.976744186046512</v>
      </c>
      <c r="U646" s="267">
        <v>0.976744186046512</v>
      </c>
      <c r="V646" s="268">
        <v>0.957446808510638</v>
      </c>
      <c r="W646" s="268">
        <v>0.971428571428571</v>
      </c>
      <c r="X646" s="295">
        <v>0.0192973775358732</v>
      </c>
      <c r="Y646" s="271">
        <v>294</v>
      </c>
      <c r="Z646" s="333">
        <v>285</v>
      </c>
      <c r="AA646" s="333">
        <v>286</v>
      </c>
      <c r="AB646" s="333">
        <v>278</v>
      </c>
      <c r="AC646" s="334">
        <v>0.969387755102041</v>
      </c>
      <c r="AD646" s="268">
        <v>0.972027972027972</v>
      </c>
      <c r="AE646" s="295">
        <v>-0.00264021692593119</v>
      </c>
    </row>
    <row r="647" spans="1:31">
      <c r="A647" s="315" t="s">
        <v>721</v>
      </c>
      <c r="B647" s="339" t="s">
        <v>3343</v>
      </c>
      <c r="C647" s="293" t="s">
        <v>1113</v>
      </c>
      <c r="D647" s="339" t="s">
        <v>1113</v>
      </c>
      <c r="E647" s="266">
        <v>28</v>
      </c>
      <c r="F647" s="266">
        <v>27</v>
      </c>
      <c r="G647" s="264">
        <v>31</v>
      </c>
      <c r="H647" s="264">
        <v>30</v>
      </c>
      <c r="I647" s="264">
        <v>26</v>
      </c>
      <c r="J647" s="264">
        <v>26</v>
      </c>
      <c r="K647" s="294">
        <v>0.9</v>
      </c>
      <c r="L647" s="267">
        <v>0.964285714285714</v>
      </c>
      <c r="M647" s="267">
        <v>0.967741935483871</v>
      </c>
      <c r="N647" s="267">
        <v>1</v>
      </c>
      <c r="O647" s="332">
        <v>28</v>
      </c>
      <c r="P647" s="266">
        <v>27</v>
      </c>
      <c r="Q647" s="266">
        <v>27</v>
      </c>
      <c r="R647" s="264">
        <v>30</v>
      </c>
      <c r="S647" s="264">
        <v>26</v>
      </c>
      <c r="T647" s="267">
        <v>0.964285714285714</v>
      </c>
      <c r="U647" s="267">
        <v>0.964285714285714</v>
      </c>
      <c r="V647" s="268">
        <v>0.967741935483871</v>
      </c>
      <c r="W647" s="268">
        <v>1</v>
      </c>
      <c r="X647" s="295">
        <v>-0.00345622119815669</v>
      </c>
      <c r="Y647" s="271">
        <v>195</v>
      </c>
      <c r="Z647" s="333">
        <v>190</v>
      </c>
      <c r="AA647" s="333">
        <v>190</v>
      </c>
      <c r="AB647" s="333">
        <v>184</v>
      </c>
      <c r="AC647" s="334">
        <v>0.974358974358974</v>
      </c>
      <c r="AD647" s="268">
        <v>0.968421052631579</v>
      </c>
      <c r="AE647" s="295">
        <v>0.00593792172739538</v>
      </c>
    </row>
    <row r="648" spans="1:31">
      <c r="A648" s="315" t="s">
        <v>721</v>
      </c>
      <c r="B648" s="339" t="s">
        <v>3343</v>
      </c>
      <c r="C648" s="293" t="s">
        <v>1114</v>
      </c>
      <c r="D648" s="339" t="s">
        <v>1115</v>
      </c>
      <c r="E648" s="266">
        <v>91</v>
      </c>
      <c r="F648" s="266">
        <v>91</v>
      </c>
      <c r="G648" s="264">
        <v>93</v>
      </c>
      <c r="H648" s="264">
        <v>90</v>
      </c>
      <c r="I648" s="264">
        <v>71</v>
      </c>
      <c r="J648" s="264">
        <v>70</v>
      </c>
      <c r="K648" s="294">
        <v>0.9</v>
      </c>
      <c r="L648" s="267">
        <v>1</v>
      </c>
      <c r="M648" s="267">
        <v>0.967741935483871</v>
      </c>
      <c r="N648" s="267">
        <v>0.985915492957746</v>
      </c>
      <c r="O648" s="332">
        <v>91</v>
      </c>
      <c r="P648" s="266">
        <v>90</v>
      </c>
      <c r="Q648" s="266">
        <v>90</v>
      </c>
      <c r="R648" s="264">
        <v>89</v>
      </c>
      <c r="S648" s="264">
        <v>69</v>
      </c>
      <c r="T648" s="267">
        <v>0.989010989010989</v>
      </c>
      <c r="U648" s="267">
        <v>0.989010989010989</v>
      </c>
      <c r="V648" s="268">
        <v>0.956989247311828</v>
      </c>
      <c r="W648" s="268">
        <v>0.971830985915493</v>
      </c>
      <c r="X648" s="295">
        <v>0.0320217416991611</v>
      </c>
      <c r="Y648" s="271">
        <v>595</v>
      </c>
      <c r="Z648" s="333">
        <v>580</v>
      </c>
      <c r="AA648" s="333">
        <v>607</v>
      </c>
      <c r="AB648" s="333">
        <v>581</v>
      </c>
      <c r="AC648" s="334">
        <v>0.974789915966387</v>
      </c>
      <c r="AD648" s="268">
        <v>0.957166392092257</v>
      </c>
      <c r="AE648" s="295">
        <v>0.0176235238741296</v>
      </c>
    </row>
    <row r="649" spans="1:31">
      <c r="A649" s="315" t="s">
        <v>721</v>
      </c>
      <c r="B649" s="339" t="s">
        <v>3343</v>
      </c>
      <c r="C649" s="293" t="s">
        <v>1116</v>
      </c>
      <c r="D649" s="339" t="s">
        <v>1116</v>
      </c>
      <c r="E649" s="266">
        <v>21</v>
      </c>
      <c r="F649" s="266">
        <v>21</v>
      </c>
      <c r="G649" s="264">
        <v>22</v>
      </c>
      <c r="H649" s="264">
        <v>22</v>
      </c>
      <c r="I649" s="264">
        <v>17</v>
      </c>
      <c r="J649" s="264">
        <v>17</v>
      </c>
      <c r="K649" s="294">
        <v>0.9</v>
      </c>
      <c r="L649" s="267">
        <v>1</v>
      </c>
      <c r="M649" s="267">
        <v>1</v>
      </c>
      <c r="N649" s="267">
        <v>1</v>
      </c>
      <c r="O649" s="332">
        <v>21</v>
      </c>
      <c r="P649" s="266">
        <v>21</v>
      </c>
      <c r="Q649" s="266">
        <v>21</v>
      </c>
      <c r="R649" s="264">
        <v>22</v>
      </c>
      <c r="S649" s="264">
        <v>17</v>
      </c>
      <c r="T649" s="267">
        <v>1</v>
      </c>
      <c r="U649" s="267">
        <v>1</v>
      </c>
      <c r="V649" s="268">
        <v>1</v>
      </c>
      <c r="W649" s="268">
        <v>1</v>
      </c>
      <c r="X649" s="295">
        <v>0</v>
      </c>
      <c r="Y649" s="271">
        <v>135</v>
      </c>
      <c r="Z649" s="333">
        <v>133</v>
      </c>
      <c r="AA649" s="333">
        <v>131</v>
      </c>
      <c r="AB649" s="333">
        <v>130</v>
      </c>
      <c r="AC649" s="334">
        <v>0.985185185185185</v>
      </c>
      <c r="AD649" s="268">
        <v>0.99236641221374</v>
      </c>
      <c r="AE649" s="295">
        <v>-0.00718122702855528</v>
      </c>
    </row>
    <row r="650" spans="1:31">
      <c r="A650" s="315" t="s">
        <v>721</v>
      </c>
      <c r="B650" s="339" t="s">
        <v>3343</v>
      </c>
      <c r="C650" s="293" t="s">
        <v>1117</v>
      </c>
      <c r="D650" s="339" t="s">
        <v>1118</v>
      </c>
      <c r="E650" s="266">
        <v>96</v>
      </c>
      <c r="F650" s="266">
        <v>95</v>
      </c>
      <c r="G650" s="264">
        <v>101</v>
      </c>
      <c r="H650" s="264">
        <v>101</v>
      </c>
      <c r="I650" s="264">
        <v>87</v>
      </c>
      <c r="J650" s="264">
        <v>81</v>
      </c>
      <c r="K650" s="294">
        <v>0.9</v>
      </c>
      <c r="L650" s="267">
        <v>0.989583333333333</v>
      </c>
      <c r="M650" s="267">
        <v>1</v>
      </c>
      <c r="N650" s="267">
        <v>0.931034482758621</v>
      </c>
      <c r="O650" s="332">
        <v>96</v>
      </c>
      <c r="P650" s="266">
        <v>87</v>
      </c>
      <c r="Q650" s="266">
        <v>87</v>
      </c>
      <c r="R650" s="264">
        <v>96</v>
      </c>
      <c r="S650" s="264">
        <v>76</v>
      </c>
      <c r="T650" s="267">
        <v>0.90625</v>
      </c>
      <c r="U650" s="267">
        <v>0.90625</v>
      </c>
      <c r="V650" s="268">
        <v>0.95049504950495</v>
      </c>
      <c r="W650" s="268">
        <v>0.873563218390805</v>
      </c>
      <c r="X650" s="295">
        <v>-0.0442450495049505</v>
      </c>
      <c r="Y650" s="271">
        <v>658</v>
      </c>
      <c r="Z650" s="333">
        <v>612</v>
      </c>
      <c r="AA650" s="333">
        <v>655</v>
      </c>
      <c r="AB650" s="333">
        <v>622</v>
      </c>
      <c r="AC650" s="334">
        <v>0.930091185410334</v>
      </c>
      <c r="AD650" s="268">
        <v>0.949618320610687</v>
      </c>
      <c r="AE650" s="295">
        <v>-0.0195271352003528</v>
      </c>
    </row>
    <row r="651" spans="1:31">
      <c r="A651" s="315" t="s">
        <v>721</v>
      </c>
      <c r="B651" s="339" t="s">
        <v>3344</v>
      </c>
      <c r="C651" s="293" t="s">
        <v>1119</v>
      </c>
      <c r="D651" s="339" t="s">
        <v>1119</v>
      </c>
      <c r="E651" s="266">
        <v>91</v>
      </c>
      <c r="F651" s="266">
        <v>90</v>
      </c>
      <c r="G651" s="264">
        <v>97</v>
      </c>
      <c r="H651" s="264">
        <v>97</v>
      </c>
      <c r="I651" s="264">
        <v>88</v>
      </c>
      <c r="J651" s="264">
        <v>88</v>
      </c>
      <c r="K651" s="294">
        <v>0.9</v>
      </c>
      <c r="L651" s="267">
        <v>0.989010989010989</v>
      </c>
      <c r="M651" s="267">
        <v>1</v>
      </c>
      <c r="N651" s="267">
        <v>1</v>
      </c>
      <c r="O651" s="332">
        <v>91</v>
      </c>
      <c r="P651" s="266">
        <v>90</v>
      </c>
      <c r="Q651" s="266">
        <v>90</v>
      </c>
      <c r="R651" s="264">
        <v>97</v>
      </c>
      <c r="S651" s="264">
        <v>88</v>
      </c>
      <c r="T651" s="267">
        <v>0.989010989010989</v>
      </c>
      <c r="U651" s="267">
        <v>0.989010989010989</v>
      </c>
      <c r="V651" s="268">
        <v>1</v>
      </c>
      <c r="W651" s="268">
        <v>1</v>
      </c>
      <c r="X651" s="295">
        <v>-0.0109890109890109</v>
      </c>
      <c r="Y651" s="271">
        <v>614</v>
      </c>
      <c r="Z651" s="333">
        <v>610</v>
      </c>
      <c r="AA651" s="333">
        <v>617</v>
      </c>
      <c r="AB651" s="333">
        <v>616</v>
      </c>
      <c r="AC651" s="334">
        <v>0.993485342019544</v>
      </c>
      <c r="AD651" s="268">
        <v>0.99837925445705</v>
      </c>
      <c r="AE651" s="295">
        <v>-0.00489391243750625</v>
      </c>
    </row>
    <row r="652" spans="1:31">
      <c r="A652" s="315" t="s">
        <v>721</v>
      </c>
      <c r="B652" s="339" t="s">
        <v>3344</v>
      </c>
      <c r="C652" s="293" t="s">
        <v>1120</v>
      </c>
      <c r="D652" s="339" t="s">
        <v>1121</v>
      </c>
      <c r="E652" s="266">
        <v>46</v>
      </c>
      <c r="F652" s="266">
        <v>46</v>
      </c>
      <c r="G652" s="264">
        <v>46</v>
      </c>
      <c r="H652" s="264">
        <v>46</v>
      </c>
      <c r="I652" s="264">
        <v>44</v>
      </c>
      <c r="J652" s="264">
        <v>44</v>
      </c>
      <c r="K652" s="294">
        <v>0.9</v>
      </c>
      <c r="L652" s="267">
        <v>1</v>
      </c>
      <c r="M652" s="267">
        <v>1</v>
      </c>
      <c r="N652" s="267">
        <v>1</v>
      </c>
      <c r="O652" s="332">
        <v>46</v>
      </c>
      <c r="P652" s="266">
        <v>45</v>
      </c>
      <c r="Q652" s="266">
        <v>45</v>
      </c>
      <c r="R652" s="264">
        <v>46</v>
      </c>
      <c r="S652" s="264">
        <v>44</v>
      </c>
      <c r="T652" s="267">
        <v>0.978260869565217</v>
      </c>
      <c r="U652" s="267">
        <v>0.978260869565217</v>
      </c>
      <c r="V652" s="268">
        <v>1</v>
      </c>
      <c r="W652" s="268">
        <v>1</v>
      </c>
      <c r="X652" s="295">
        <v>-0.0217391304347826</v>
      </c>
      <c r="Y652" s="271">
        <v>282</v>
      </c>
      <c r="Z652" s="333">
        <v>281</v>
      </c>
      <c r="AA652" s="333">
        <v>274</v>
      </c>
      <c r="AB652" s="333">
        <v>261</v>
      </c>
      <c r="AC652" s="334">
        <v>0.99645390070922</v>
      </c>
      <c r="AD652" s="268">
        <v>0.952554744525547</v>
      </c>
      <c r="AE652" s="295">
        <v>0.0438991561836725</v>
      </c>
    </row>
    <row r="653" spans="1:31">
      <c r="A653" s="315" t="s">
        <v>721</v>
      </c>
      <c r="B653" s="339" t="s">
        <v>3344</v>
      </c>
      <c r="C653" s="293" t="s">
        <v>1122</v>
      </c>
      <c r="D653" s="339" t="s">
        <v>1123</v>
      </c>
      <c r="E653" s="266">
        <v>91</v>
      </c>
      <c r="F653" s="266">
        <v>89</v>
      </c>
      <c r="G653" s="264">
        <v>93</v>
      </c>
      <c r="H653" s="264">
        <v>91</v>
      </c>
      <c r="I653" s="264">
        <v>88</v>
      </c>
      <c r="J653" s="264">
        <v>83</v>
      </c>
      <c r="K653" s="294">
        <v>0.9</v>
      </c>
      <c r="L653" s="267">
        <v>0.978021978021978</v>
      </c>
      <c r="M653" s="267">
        <v>0.978494623655914</v>
      </c>
      <c r="N653" s="267">
        <v>0.943181818181818</v>
      </c>
      <c r="O653" s="332">
        <v>91</v>
      </c>
      <c r="P653" s="266">
        <v>88</v>
      </c>
      <c r="Q653" s="266">
        <v>88</v>
      </c>
      <c r="R653" s="264">
        <v>91</v>
      </c>
      <c r="S653" s="264">
        <v>83</v>
      </c>
      <c r="T653" s="267">
        <v>0.967032967032967</v>
      </c>
      <c r="U653" s="267">
        <v>0.967032967032967</v>
      </c>
      <c r="V653" s="268">
        <v>0.978494623655914</v>
      </c>
      <c r="W653" s="268">
        <v>0.943181818181818</v>
      </c>
      <c r="X653" s="295">
        <v>-0.011461656622947</v>
      </c>
      <c r="Y653" s="271">
        <v>582</v>
      </c>
      <c r="Z653" s="333">
        <v>563</v>
      </c>
      <c r="AA653" s="333">
        <v>569</v>
      </c>
      <c r="AB653" s="333">
        <v>539</v>
      </c>
      <c r="AC653" s="334">
        <v>0.967353951890034</v>
      </c>
      <c r="AD653" s="268">
        <v>0.947275922671353</v>
      </c>
      <c r="AE653" s="295">
        <v>0.0200780292186811</v>
      </c>
    </row>
    <row r="654" spans="1:31">
      <c r="A654" s="315" t="s">
        <v>721</v>
      </c>
      <c r="B654" s="339" t="s">
        <v>3342</v>
      </c>
      <c r="C654" s="293" t="s">
        <v>1124</v>
      </c>
      <c r="D654" s="339" t="s">
        <v>1124</v>
      </c>
      <c r="E654" s="266">
        <v>36</v>
      </c>
      <c r="F654" s="266">
        <v>35</v>
      </c>
      <c r="G654" s="264">
        <v>40</v>
      </c>
      <c r="H654" s="264">
        <v>37</v>
      </c>
      <c r="I654" s="264">
        <v>38</v>
      </c>
      <c r="J654" s="264">
        <v>36</v>
      </c>
      <c r="K654" s="294">
        <v>0.9</v>
      </c>
      <c r="L654" s="267">
        <v>0.972222222222222</v>
      </c>
      <c r="M654" s="267">
        <v>0.925</v>
      </c>
      <c r="N654" s="267">
        <v>0.947368421052632</v>
      </c>
      <c r="O654" s="332">
        <v>36</v>
      </c>
      <c r="P654" s="266">
        <v>34</v>
      </c>
      <c r="Q654" s="266">
        <v>34</v>
      </c>
      <c r="R654" s="264">
        <v>37</v>
      </c>
      <c r="S654" s="264">
        <v>36</v>
      </c>
      <c r="T654" s="267">
        <v>0.944444444444444</v>
      </c>
      <c r="U654" s="267">
        <v>0.944444444444444</v>
      </c>
      <c r="V654" s="268">
        <v>0.925</v>
      </c>
      <c r="W654" s="268">
        <v>0.947368421052632</v>
      </c>
      <c r="X654" s="295">
        <v>0.0194444444444444</v>
      </c>
      <c r="Y654" s="271">
        <v>249</v>
      </c>
      <c r="Z654" s="333">
        <v>229</v>
      </c>
      <c r="AA654" s="333">
        <v>249</v>
      </c>
      <c r="AB654" s="333">
        <v>235</v>
      </c>
      <c r="AC654" s="334">
        <v>0.919678714859438</v>
      </c>
      <c r="AD654" s="268">
        <v>0.943775100401606</v>
      </c>
      <c r="AE654" s="295">
        <v>-0.0240963855421686</v>
      </c>
    </row>
    <row r="655" spans="1:31">
      <c r="A655" s="315" t="s">
        <v>721</v>
      </c>
      <c r="B655" s="339" t="s">
        <v>3342</v>
      </c>
      <c r="C655" s="293" t="s">
        <v>1125</v>
      </c>
      <c r="D655" s="339" t="s">
        <v>1125</v>
      </c>
      <c r="E655" s="266">
        <v>46</v>
      </c>
      <c r="F655" s="266">
        <v>46</v>
      </c>
      <c r="G655" s="264">
        <v>49</v>
      </c>
      <c r="H655" s="264">
        <v>47</v>
      </c>
      <c r="I655" s="264">
        <v>49</v>
      </c>
      <c r="J655" s="264">
        <v>47</v>
      </c>
      <c r="K655" s="294">
        <v>0.9</v>
      </c>
      <c r="L655" s="267">
        <v>1</v>
      </c>
      <c r="M655" s="267">
        <v>0.959183673469388</v>
      </c>
      <c r="N655" s="267">
        <v>0.959183673469388</v>
      </c>
      <c r="O655" s="332">
        <v>46</v>
      </c>
      <c r="P655" s="266">
        <v>44</v>
      </c>
      <c r="Q655" s="266">
        <v>44</v>
      </c>
      <c r="R655" s="264">
        <v>45</v>
      </c>
      <c r="S655" s="264">
        <v>46</v>
      </c>
      <c r="T655" s="267">
        <v>0.956521739130435</v>
      </c>
      <c r="U655" s="267">
        <v>0.956521739130435</v>
      </c>
      <c r="V655" s="268">
        <v>0.918367346938776</v>
      </c>
      <c r="W655" s="268">
        <v>0.938775510204082</v>
      </c>
      <c r="X655" s="295">
        <v>0.0381543921916593</v>
      </c>
      <c r="Y655" s="271">
        <v>318</v>
      </c>
      <c r="Z655" s="333">
        <v>294</v>
      </c>
      <c r="AA655" s="333">
        <v>316</v>
      </c>
      <c r="AB655" s="333">
        <v>297</v>
      </c>
      <c r="AC655" s="334">
        <v>0.924528301886792</v>
      </c>
      <c r="AD655" s="268">
        <v>0.939873417721519</v>
      </c>
      <c r="AE655" s="295">
        <v>-0.0153451158347265</v>
      </c>
    </row>
    <row r="656" spans="1:31">
      <c r="A656" s="315" t="s">
        <v>721</v>
      </c>
      <c r="B656" s="339" t="s">
        <v>3344</v>
      </c>
      <c r="C656" s="293" t="s">
        <v>1126</v>
      </c>
      <c r="D656" s="339" t="s">
        <v>1127</v>
      </c>
      <c r="E656" s="266">
        <v>58</v>
      </c>
      <c r="F656" s="266">
        <v>58</v>
      </c>
      <c r="G656" s="264">
        <v>58</v>
      </c>
      <c r="H656" s="264">
        <v>57</v>
      </c>
      <c r="I656" s="264">
        <v>55</v>
      </c>
      <c r="J656" s="264">
        <v>54</v>
      </c>
      <c r="K656" s="294">
        <v>0.9</v>
      </c>
      <c r="L656" s="267">
        <v>1</v>
      </c>
      <c r="M656" s="267">
        <v>0.982758620689655</v>
      </c>
      <c r="N656" s="267">
        <v>0.981818181818182</v>
      </c>
      <c r="O656" s="332">
        <v>58</v>
      </c>
      <c r="P656" s="266">
        <v>58</v>
      </c>
      <c r="Q656" s="266">
        <v>58</v>
      </c>
      <c r="R656" s="264">
        <v>57</v>
      </c>
      <c r="S656" s="264">
        <v>54</v>
      </c>
      <c r="T656" s="267">
        <v>1</v>
      </c>
      <c r="U656" s="267">
        <v>1</v>
      </c>
      <c r="V656" s="268">
        <v>0.982758620689655</v>
      </c>
      <c r="W656" s="268">
        <v>0.981818181818182</v>
      </c>
      <c r="X656" s="295">
        <v>0.0172413793103449</v>
      </c>
      <c r="Y656" s="271">
        <v>363</v>
      </c>
      <c r="Z656" s="333">
        <v>356</v>
      </c>
      <c r="AA656" s="333">
        <v>365</v>
      </c>
      <c r="AB656" s="333">
        <v>357</v>
      </c>
      <c r="AC656" s="334">
        <v>0.980716253443526</v>
      </c>
      <c r="AD656" s="268">
        <v>0.978082191780822</v>
      </c>
      <c r="AE656" s="295">
        <v>0.0026340616627043</v>
      </c>
    </row>
    <row r="657" spans="1:31">
      <c r="A657" s="315" t="s">
        <v>721</v>
      </c>
      <c r="B657" s="339" t="s">
        <v>3344</v>
      </c>
      <c r="C657" s="293" t="s">
        <v>1128</v>
      </c>
      <c r="D657" s="339" t="s">
        <v>1129</v>
      </c>
      <c r="E657" s="266">
        <v>46</v>
      </c>
      <c r="F657" s="266">
        <v>46</v>
      </c>
      <c r="G657" s="264">
        <v>51</v>
      </c>
      <c r="H657" s="264">
        <v>51</v>
      </c>
      <c r="I657" s="264">
        <v>46</v>
      </c>
      <c r="J657" s="264">
        <v>46</v>
      </c>
      <c r="K657" s="294">
        <v>0.9</v>
      </c>
      <c r="L657" s="267">
        <v>1</v>
      </c>
      <c r="M657" s="267">
        <v>1</v>
      </c>
      <c r="N657" s="267">
        <v>1</v>
      </c>
      <c r="O657" s="332">
        <v>46</v>
      </c>
      <c r="P657" s="266">
        <v>46</v>
      </c>
      <c r="Q657" s="266">
        <v>46</v>
      </c>
      <c r="R657" s="264">
        <v>51</v>
      </c>
      <c r="S657" s="264">
        <v>46</v>
      </c>
      <c r="T657" s="267">
        <v>1</v>
      </c>
      <c r="U657" s="267">
        <v>1</v>
      </c>
      <c r="V657" s="268">
        <v>1</v>
      </c>
      <c r="W657" s="268">
        <v>1</v>
      </c>
      <c r="X657" s="295">
        <v>0</v>
      </c>
      <c r="Y657" s="271">
        <v>301</v>
      </c>
      <c r="Z657" s="333">
        <v>301</v>
      </c>
      <c r="AA657" s="333">
        <v>307</v>
      </c>
      <c r="AB657" s="333">
        <v>307</v>
      </c>
      <c r="AC657" s="334">
        <v>1</v>
      </c>
      <c r="AD657" s="268">
        <v>1</v>
      </c>
      <c r="AE657" s="295">
        <v>0</v>
      </c>
    </row>
    <row r="658" spans="1:31">
      <c r="A658" s="315" t="s">
        <v>721</v>
      </c>
      <c r="B658" s="339" t="s">
        <v>3344</v>
      </c>
      <c r="C658" s="293" t="s">
        <v>1130</v>
      </c>
      <c r="D658" s="339" t="s">
        <v>1130</v>
      </c>
      <c r="E658" s="266">
        <v>41</v>
      </c>
      <c r="F658" s="266">
        <v>41</v>
      </c>
      <c r="G658" s="264">
        <v>45</v>
      </c>
      <c r="H658" s="264">
        <v>45</v>
      </c>
      <c r="I658" s="264">
        <v>40</v>
      </c>
      <c r="J658" s="264">
        <v>40</v>
      </c>
      <c r="K658" s="294">
        <v>0.9</v>
      </c>
      <c r="L658" s="267">
        <v>1</v>
      </c>
      <c r="M658" s="267">
        <v>1</v>
      </c>
      <c r="N658" s="267">
        <v>1</v>
      </c>
      <c r="O658" s="332">
        <v>41</v>
      </c>
      <c r="P658" s="266">
        <v>41</v>
      </c>
      <c r="Q658" s="266">
        <v>41</v>
      </c>
      <c r="R658" s="264">
        <v>45</v>
      </c>
      <c r="S658" s="264">
        <v>40</v>
      </c>
      <c r="T658" s="267">
        <v>1</v>
      </c>
      <c r="U658" s="267">
        <v>1</v>
      </c>
      <c r="V658" s="268">
        <v>1</v>
      </c>
      <c r="W658" s="268">
        <v>1</v>
      </c>
      <c r="X658" s="295">
        <v>0</v>
      </c>
      <c r="Y658" s="271">
        <v>270</v>
      </c>
      <c r="Z658" s="333">
        <v>269</v>
      </c>
      <c r="AA658" s="333">
        <v>274</v>
      </c>
      <c r="AB658" s="333">
        <v>274</v>
      </c>
      <c r="AC658" s="334">
        <v>0.996296296296296</v>
      </c>
      <c r="AD658" s="268">
        <v>1</v>
      </c>
      <c r="AE658" s="295">
        <v>-0.00370370370370365</v>
      </c>
    </row>
    <row r="659" spans="1:31">
      <c r="A659" s="315" t="s">
        <v>721</v>
      </c>
      <c r="B659" s="339" t="s">
        <v>3342</v>
      </c>
      <c r="C659" s="293" t="s">
        <v>1131</v>
      </c>
      <c r="D659" s="339" t="s">
        <v>1132</v>
      </c>
      <c r="E659" s="266">
        <v>63</v>
      </c>
      <c r="F659" s="266">
        <v>58</v>
      </c>
      <c r="G659" s="264">
        <v>66</v>
      </c>
      <c r="H659" s="264">
        <v>63</v>
      </c>
      <c r="I659" s="264">
        <v>64</v>
      </c>
      <c r="J659" s="264">
        <v>61</v>
      </c>
      <c r="K659" s="294">
        <v>0.9</v>
      </c>
      <c r="L659" s="267">
        <v>0.920634920634921</v>
      </c>
      <c r="M659" s="267">
        <v>0.954545454545455</v>
      </c>
      <c r="N659" s="267">
        <v>0.953125</v>
      </c>
      <c r="O659" s="332">
        <v>63</v>
      </c>
      <c r="P659" s="266">
        <v>56</v>
      </c>
      <c r="Q659" s="266">
        <v>56</v>
      </c>
      <c r="R659" s="264">
        <v>61</v>
      </c>
      <c r="S659" s="264">
        <v>60</v>
      </c>
      <c r="T659" s="267">
        <v>0.888888888888889</v>
      </c>
      <c r="U659" s="267">
        <v>0.888888888888889</v>
      </c>
      <c r="V659" s="268">
        <v>0.924242424242424</v>
      </c>
      <c r="W659" s="268">
        <v>0.9375</v>
      </c>
      <c r="X659" s="295">
        <v>-0.0353535353535354</v>
      </c>
      <c r="Y659" s="271">
        <v>423</v>
      </c>
      <c r="Z659" s="333">
        <v>359</v>
      </c>
      <c r="AA659" s="333">
        <v>421</v>
      </c>
      <c r="AB659" s="333">
        <v>360</v>
      </c>
      <c r="AC659" s="334">
        <v>0.848699763593381</v>
      </c>
      <c r="AD659" s="268">
        <v>0.855106888361045</v>
      </c>
      <c r="AE659" s="295">
        <v>-0.00640712476766447</v>
      </c>
    </row>
    <row r="660" spans="1:31">
      <c r="A660" s="315" t="s">
        <v>721</v>
      </c>
      <c r="B660" s="339" t="s">
        <v>3344</v>
      </c>
      <c r="C660" s="293" t="s">
        <v>1133</v>
      </c>
      <c r="D660" s="339" t="s">
        <v>1134</v>
      </c>
      <c r="E660" s="266">
        <v>63</v>
      </c>
      <c r="F660" s="266">
        <v>62</v>
      </c>
      <c r="G660" s="264">
        <v>63</v>
      </c>
      <c r="H660" s="264">
        <v>62</v>
      </c>
      <c r="I660" s="264">
        <v>59</v>
      </c>
      <c r="J660" s="264">
        <v>57</v>
      </c>
      <c r="K660" s="294">
        <v>0.9</v>
      </c>
      <c r="L660" s="267">
        <v>0.984126984126984</v>
      </c>
      <c r="M660" s="267">
        <v>0.984126984126984</v>
      </c>
      <c r="N660" s="267">
        <v>0.966101694915254</v>
      </c>
      <c r="O660" s="332">
        <v>63</v>
      </c>
      <c r="P660" s="266">
        <v>61</v>
      </c>
      <c r="Q660" s="266">
        <v>61</v>
      </c>
      <c r="R660" s="264">
        <v>61</v>
      </c>
      <c r="S660" s="264">
        <v>55</v>
      </c>
      <c r="T660" s="267">
        <v>0.968253968253968</v>
      </c>
      <c r="U660" s="267">
        <v>0.968253968253968</v>
      </c>
      <c r="V660" s="268">
        <v>0.968253968253968</v>
      </c>
      <c r="W660" s="268">
        <v>0.932203389830508</v>
      </c>
      <c r="X660" s="295">
        <v>0</v>
      </c>
      <c r="Y660" s="271">
        <v>393</v>
      </c>
      <c r="Z660" s="333">
        <v>355</v>
      </c>
      <c r="AA660" s="333">
        <v>372</v>
      </c>
      <c r="AB660" s="333">
        <v>351</v>
      </c>
      <c r="AC660" s="334">
        <v>0.903307888040712</v>
      </c>
      <c r="AD660" s="268">
        <v>0.943548387096774</v>
      </c>
      <c r="AE660" s="295">
        <v>-0.0402404990560618</v>
      </c>
    </row>
    <row r="661" spans="1:31">
      <c r="A661" s="315" t="s">
        <v>721</v>
      </c>
      <c r="B661" s="339" t="s">
        <v>3340</v>
      </c>
      <c r="C661" s="293" t="s">
        <v>1135</v>
      </c>
      <c r="D661" s="339" t="s">
        <v>1135</v>
      </c>
      <c r="E661" s="266">
        <v>45</v>
      </c>
      <c r="F661" s="266">
        <v>44</v>
      </c>
      <c r="G661" s="264">
        <v>48</v>
      </c>
      <c r="H661" s="264">
        <v>46</v>
      </c>
      <c r="I661" s="264">
        <v>38</v>
      </c>
      <c r="J661" s="264">
        <v>36</v>
      </c>
      <c r="K661" s="294">
        <v>0.9</v>
      </c>
      <c r="L661" s="267">
        <v>0.977777777777778</v>
      </c>
      <c r="M661" s="267">
        <v>0.958333333333333</v>
      </c>
      <c r="N661" s="267">
        <v>0.947368421052632</v>
      </c>
      <c r="O661" s="332">
        <v>45</v>
      </c>
      <c r="P661" s="266">
        <v>44</v>
      </c>
      <c r="Q661" s="266">
        <v>44</v>
      </c>
      <c r="R661" s="264">
        <v>45</v>
      </c>
      <c r="S661" s="264">
        <v>36</v>
      </c>
      <c r="T661" s="267">
        <v>0.977777777777778</v>
      </c>
      <c r="U661" s="267">
        <v>0.977777777777778</v>
      </c>
      <c r="V661" s="268">
        <v>0.9375</v>
      </c>
      <c r="W661" s="268">
        <v>0.947368421052632</v>
      </c>
      <c r="X661" s="295">
        <v>0.0402777777777777</v>
      </c>
      <c r="Y661" s="271">
        <v>292</v>
      </c>
      <c r="Z661" s="333">
        <v>277</v>
      </c>
      <c r="AA661" s="333">
        <v>283</v>
      </c>
      <c r="AB661" s="333">
        <v>268</v>
      </c>
      <c r="AC661" s="334">
        <v>0.948630136986301</v>
      </c>
      <c r="AD661" s="268">
        <v>0.946996466431095</v>
      </c>
      <c r="AE661" s="295">
        <v>0.00163367055520602</v>
      </c>
    </row>
    <row r="662" spans="1:31">
      <c r="A662" s="315" t="s">
        <v>721</v>
      </c>
      <c r="B662" s="339" t="s">
        <v>3340</v>
      </c>
      <c r="C662" s="293" t="s">
        <v>1136</v>
      </c>
      <c r="D662" s="339" t="s">
        <v>1136</v>
      </c>
      <c r="E662" s="266">
        <v>98</v>
      </c>
      <c r="F662" s="266">
        <v>98</v>
      </c>
      <c r="G662" s="264">
        <v>107</v>
      </c>
      <c r="H662" s="264">
        <v>107</v>
      </c>
      <c r="I662" s="264">
        <v>85</v>
      </c>
      <c r="J662" s="264">
        <v>85</v>
      </c>
      <c r="K662" s="294">
        <v>0.9</v>
      </c>
      <c r="L662" s="267">
        <v>1</v>
      </c>
      <c r="M662" s="267">
        <v>1</v>
      </c>
      <c r="N662" s="267">
        <v>1</v>
      </c>
      <c r="O662" s="332">
        <v>98</v>
      </c>
      <c r="P662" s="266">
        <v>94</v>
      </c>
      <c r="Q662" s="266">
        <v>94</v>
      </c>
      <c r="R662" s="264">
        <v>106</v>
      </c>
      <c r="S662" s="264">
        <v>85</v>
      </c>
      <c r="T662" s="267">
        <v>0.959183673469388</v>
      </c>
      <c r="U662" s="267">
        <v>0.959183673469388</v>
      </c>
      <c r="V662" s="268">
        <v>0.990654205607477</v>
      </c>
      <c r="W662" s="268">
        <v>1</v>
      </c>
      <c r="X662" s="295">
        <v>-0.0314705321380889</v>
      </c>
      <c r="Y662" s="271">
        <v>664</v>
      </c>
      <c r="Z662" s="333">
        <v>645</v>
      </c>
      <c r="AA662" s="333">
        <v>650</v>
      </c>
      <c r="AB662" s="333">
        <v>628</v>
      </c>
      <c r="AC662" s="334">
        <v>0.971385542168675</v>
      </c>
      <c r="AD662" s="268">
        <v>0.966153846153846</v>
      </c>
      <c r="AE662" s="295">
        <v>0.00523169601482854</v>
      </c>
    </row>
    <row r="663" spans="1:31">
      <c r="A663" s="315" t="s">
        <v>721</v>
      </c>
      <c r="B663" s="339" t="s">
        <v>3340</v>
      </c>
      <c r="C663" s="293" t="s">
        <v>1137</v>
      </c>
      <c r="D663" s="339" t="s">
        <v>1137</v>
      </c>
      <c r="E663" s="266">
        <v>82</v>
      </c>
      <c r="F663" s="266">
        <v>79</v>
      </c>
      <c r="G663" s="264">
        <v>85</v>
      </c>
      <c r="H663" s="264">
        <v>80</v>
      </c>
      <c r="I663" s="264">
        <v>71</v>
      </c>
      <c r="J663" s="264">
        <v>65</v>
      </c>
      <c r="K663" s="294">
        <v>0.9</v>
      </c>
      <c r="L663" s="267">
        <v>0.963414634146341</v>
      </c>
      <c r="M663" s="267">
        <v>0.941176470588235</v>
      </c>
      <c r="N663" s="267">
        <v>0.915492957746479</v>
      </c>
      <c r="O663" s="332">
        <v>82</v>
      </c>
      <c r="P663" s="266">
        <v>72</v>
      </c>
      <c r="Q663" s="266">
        <v>72</v>
      </c>
      <c r="R663" s="264">
        <v>73</v>
      </c>
      <c r="S663" s="264">
        <v>62</v>
      </c>
      <c r="T663" s="267">
        <v>0.878048780487805</v>
      </c>
      <c r="U663" s="267">
        <v>0.878048780487805</v>
      </c>
      <c r="V663" s="268">
        <v>0.858823529411765</v>
      </c>
      <c r="W663" s="268">
        <v>0.873239436619718</v>
      </c>
      <c r="X663" s="295">
        <v>0.0192252510760402</v>
      </c>
      <c r="Y663" s="271">
        <v>530</v>
      </c>
      <c r="Z663" s="333">
        <v>461</v>
      </c>
      <c r="AA663" s="333">
        <v>542</v>
      </c>
      <c r="AB663" s="333">
        <v>485</v>
      </c>
      <c r="AC663" s="334">
        <v>0.869811320754717</v>
      </c>
      <c r="AD663" s="268">
        <v>0.894833948339483</v>
      </c>
      <c r="AE663" s="295">
        <v>-0.0250226275847664</v>
      </c>
    </row>
    <row r="664" spans="1:31">
      <c r="A664" s="315" t="s">
        <v>721</v>
      </c>
      <c r="B664" s="339" t="s">
        <v>3340</v>
      </c>
      <c r="C664" s="293" t="s">
        <v>1138</v>
      </c>
      <c r="D664" s="339" t="s">
        <v>1138</v>
      </c>
      <c r="E664" s="266">
        <v>65</v>
      </c>
      <c r="F664" s="266">
        <v>64</v>
      </c>
      <c r="G664" s="264">
        <v>68</v>
      </c>
      <c r="H664" s="264">
        <v>66</v>
      </c>
      <c r="I664" s="264">
        <v>63</v>
      </c>
      <c r="J664" s="264">
        <v>61</v>
      </c>
      <c r="K664" s="294">
        <v>0.9</v>
      </c>
      <c r="L664" s="267">
        <v>0.984615384615385</v>
      </c>
      <c r="M664" s="267">
        <v>0.970588235294118</v>
      </c>
      <c r="N664" s="267">
        <v>0.968253968253968</v>
      </c>
      <c r="O664" s="332">
        <v>65</v>
      </c>
      <c r="P664" s="266">
        <v>60</v>
      </c>
      <c r="Q664" s="266">
        <v>60</v>
      </c>
      <c r="R664" s="264">
        <v>61</v>
      </c>
      <c r="S664" s="264">
        <v>60</v>
      </c>
      <c r="T664" s="267">
        <v>0.923076923076923</v>
      </c>
      <c r="U664" s="267">
        <v>0.923076923076923</v>
      </c>
      <c r="V664" s="268">
        <v>0.897058823529412</v>
      </c>
      <c r="W664" s="268">
        <v>0.952380952380952</v>
      </c>
      <c r="X664" s="295">
        <v>0.0260180995475113</v>
      </c>
      <c r="Y664" s="271">
        <v>448</v>
      </c>
      <c r="Z664" s="333">
        <v>403</v>
      </c>
      <c r="AA664" s="333">
        <v>455</v>
      </c>
      <c r="AB664" s="333">
        <v>408</v>
      </c>
      <c r="AC664" s="334">
        <v>0.899553571428571</v>
      </c>
      <c r="AD664" s="268">
        <v>0.896703296703297</v>
      </c>
      <c r="AE664" s="295">
        <v>0.00285027472527466</v>
      </c>
    </row>
    <row r="665" spans="1:31">
      <c r="A665" s="315" t="s">
        <v>721</v>
      </c>
      <c r="B665" s="339" t="s">
        <v>3340</v>
      </c>
      <c r="C665" s="293" t="s">
        <v>1139</v>
      </c>
      <c r="D665" s="339" t="s">
        <v>1139</v>
      </c>
      <c r="E665" s="266">
        <v>86</v>
      </c>
      <c r="F665" s="266">
        <v>83</v>
      </c>
      <c r="G665" s="264">
        <v>89</v>
      </c>
      <c r="H665" s="264">
        <v>88</v>
      </c>
      <c r="I665" s="264">
        <v>61</v>
      </c>
      <c r="J665" s="264">
        <v>61</v>
      </c>
      <c r="K665" s="294">
        <v>0.9</v>
      </c>
      <c r="L665" s="267">
        <v>0.965116279069767</v>
      </c>
      <c r="M665" s="267">
        <v>0.98876404494382</v>
      </c>
      <c r="N665" s="267">
        <v>1</v>
      </c>
      <c r="O665" s="332">
        <v>86</v>
      </c>
      <c r="P665" s="266">
        <v>80</v>
      </c>
      <c r="Q665" s="266">
        <v>80</v>
      </c>
      <c r="R665" s="264">
        <v>85</v>
      </c>
      <c r="S665" s="264">
        <v>60</v>
      </c>
      <c r="T665" s="267">
        <v>0.930232558139535</v>
      </c>
      <c r="U665" s="267">
        <v>0.930232558139535</v>
      </c>
      <c r="V665" s="268">
        <v>0.955056179775281</v>
      </c>
      <c r="W665" s="268">
        <v>0.983606557377049</v>
      </c>
      <c r="X665" s="295">
        <v>-0.024823621635746</v>
      </c>
      <c r="Y665" s="271">
        <v>550</v>
      </c>
      <c r="Z665" s="333">
        <v>520</v>
      </c>
      <c r="AA665" s="333">
        <v>518</v>
      </c>
      <c r="AB665" s="333">
        <v>486</v>
      </c>
      <c r="AC665" s="334">
        <v>0.945454545454545</v>
      </c>
      <c r="AD665" s="268">
        <v>0.938223938223938</v>
      </c>
      <c r="AE665" s="295">
        <v>0.0072306072306072</v>
      </c>
    </row>
    <row r="666" spans="1:31">
      <c r="A666" s="315" t="s">
        <v>721</v>
      </c>
      <c r="B666" s="339" t="s">
        <v>3340</v>
      </c>
      <c r="C666" s="293" t="s">
        <v>1140</v>
      </c>
      <c r="D666" s="339" t="s">
        <v>1140</v>
      </c>
      <c r="E666" s="266">
        <v>42</v>
      </c>
      <c r="F666" s="266">
        <v>42</v>
      </c>
      <c r="G666" s="264">
        <v>46</v>
      </c>
      <c r="H666" s="264">
        <v>46</v>
      </c>
      <c r="I666" s="264">
        <v>33</v>
      </c>
      <c r="J666" s="264">
        <v>32</v>
      </c>
      <c r="K666" s="294">
        <v>0.9</v>
      </c>
      <c r="L666" s="267">
        <v>1</v>
      </c>
      <c r="M666" s="267">
        <v>1</v>
      </c>
      <c r="N666" s="267">
        <v>0.96969696969697</v>
      </c>
      <c r="O666" s="332">
        <v>42</v>
      </c>
      <c r="P666" s="266">
        <v>42</v>
      </c>
      <c r="Q666" s="266">
        <v>42</v>
      </c>
      <c r="R666" s="264">
        <v>46</v>
      </c>
      <c r="S666" s="264">
        <v>32</v>
      </c>
      <c r="T666" s="267">
        <v>1</v>
      </c>
      <c r="U666" s="267">
        <v>1</v>
      </c>
      <c r="V666" s="268">
        <v>1</v>
      </c>
      <c r="W666" s="268">
        <v>0.96969696969697</v>
      </c>
      <c r="X666" s="295">
        <v>0</v>
      </c>
      <c r="Y666" s="271">
        <v>278</v>
      </c>
      <c r="Z666" s="333">
        <v>275</v>
      </c>
      <c r="AA666" s="333">
        <v>277</v>
      </c>
      <c r="AB666" s="333">
        <v>272</v>
      </c>
      <c r="AC666" s="334">
        <v>0.989208633093525</v>
      </c>
      <c r="AD666" s="268">
        <v>0.981949458483754</v>
      </c>
      <c r="AE666" s="295">
        <v>0.00725917460977066</v>
      </c>
    </row>
    <row r="667" spans="1:31">
      <c r="A667" s="315" t="s">
        <v>721</v>
      </c>
      <c r="B667" s="339" t="s">
        <v>3340</v>
      </c>
      <c r="C667" s="293" t="s">
        <v>1141</v>
      </c>
      <c r="D667" s="339" t="s">
        <v>1141</v>
      </c>
      <c r="E667" s="266">
        <v>97</v>
      </c>
      <c r="F667" s="266">
        <v>96</v>
      </c>
      <c r="G667" s="264">
        <v>101</v>
      </c>
      <c r="H667" s="264">
        <v>101</v>
      </c>
      <c r="I667" s="264">
        <v>85</v>
      </c>
      <c r="J667" s="264">
        <v>82</v>
      </c>
      <c r="K667" s="294">
        <v>0.9</v>
      </c>
      <c r="L667" s="267">
        <v>0.989690721649485</v>
      </c>
      <c r="M667" s="267">
        <v>1</v>
      </c>
      <c r="N667" s="267">
        <v>0.964705882352941</v>
      </c>
      <c r="O667" s="332">
        <v>97</v>
      </c>
      <c r="P667" s="266">
        <v>88</v>
      </c>
      <c r="Q667" s="266">
        <v>88</v>
      </c>
      <c r="R667" s="264">
        <v>89</v>
      </c>
      <c r="S667" s="264">
        <v>78</v>
      </c>
      <c r="T667" s="267">
        <v>0.907216494845361</v>
      </c>
      <c r="U667" s="267">
        <v>0.907216494845361</v>
      </c>
      <c r="V667" s="268">
        <v>0.881188118811881</v>
      </c>
      <c r="W667" s="268">
        <v>0.917647058823529</v>
      </c>
      <c r="X667" s="295">
        <v>0.0260283760334796</v>
      </c>
      <c r="Y667" s="271">
        <v>647</v>
      </c>
      <c r="Z667" s="333">
        <v>576</v>
      </c>
      <c r="AA667" s="333">
        <v>643</v>
      </c>
      <c r="AB667" s="333">
        <v>582</v>
      </c>
      <c r="AC667" s="334">
        <v>0.890262751159196</v>
      </c>
      <c r="AD667" s="268">
        <v>0.905132192846034</v>
      </c>
      <c r="AE667" s="295">
        <v>-0.0148694416868379</v>
      </c>
    </row>
    <row r="668" spans="1:31">
      <c r="A668" s="315" t="s">
        <v>721</v>
      </c>
      <c r="B668" s="339" t="s">
        <v>3340</v>
      </c>
      <c r="C668" s="293" t="s">
        <v>1142</v>
      </c>
      <c r="D668" s="339" t="s">
        <v>1142</v>
      </c>
      <c r="E668" s="266">
        <v>47</v>
      </c>
      <c r="F668" s="266">
        <v>33</v>
      </c>
      <c r="G668" s="264">
        <v>47</v>
      </c>
      <c r="H668" s="264">
        <v>31</v>
      </c>
      <c r="I668" s="264">
        <v>39</v>
      </c>
      <c r="J668" s="264">
        <v>22</v>
      </c>
      <c r="K668" s="294">
        <v>0.9</v>
      </c>
      <c r="L668" s="267">
        <v>0.702127659574468</v>
      </c>
      <c r="M668" s="267">
        <v>0.659574468085106</v>
      </c>
      <c r="N668" s="267">
        <v>0.564102564102564</v>
      </c>
      <c r="O668" s="332">
        <v>47</v>
      </c>
      <c r="P668" s="266">
        <v>33</v>
      </c>
      <c r="Q668" s="266">
        <v>33</v>
      </c>
      <c r="R668" s="264">
        <v>31</v>
      </c>
      <c r="S668" s="264">
        <v>22</v>
      </c>
      <c r="T668" s="267">
        <v>0.702127659574468</v>
      </c>
      <c r="U668" s="267">
        <v>0.702127659574468</v>
      </c>
      <c r="V668" s="268">
        <v>0.659574468085106</v>
      </c>
      <c r="W668" s="268">
        <v>0.564102564102564</v>
      </c>
      <c r="X668" s="295">
        <v>0.0425531914893618</v>
      </c>
      <c r="Y668" s="271">
        <v>314</v>
      </c>
      <c r="Z668" s="333">
        <v>200</v>
      </c>
      <c r="AA668" s="333">
        <v>302</v>
      </c>
      <c r="AB668" s="333">
        <v>209</v>
      </c>
      <c r="AC668" s="334">
        <v>0.636942675159236</v>
      </c>
      <c r="AD668" s="268">
        <v>0.69205298013245</v>
      </c>
      <c r="AE668" s="295">
        <v>-0.0551103049732147</v>
      </c>
    </row>
    <row r="669" spans="1:31">
      <c r="A669" s="315" t="s">
        <v>721</v>
      </c>
      <c r="B669" s="339" t="s">
        <v>3340</v>
      </c>
      <c r="C669" s="293" t="s">
        <v>1143</v>
      </c>
      <c r="D669" s="339" t="s">
        <v>1143</v>
      </c>
      <c r="E669" s="266">
        <v>83</v>
      </c>
      <c r="F669" s="266">
        <v>80</v>
      </c>
      <c r="G669" s="264">
        <v>87</v>
      </c>
      <c r="H669" s="264">
        <v>87</v>
      </c>
      <c r="I669" s="264">
        <v>66</v>
      </c>
      <c r="J669" s="264">
        <v>65</v>
      </c>
      <c r="K669" s="294">
        <v>0.9</v>
      </c>
      <c r="L669" s="267">
        <v>0.963855421686747</v>
      </c>
      <c r="M669" s="267">
        <v>1</v>
      </c>
      <c r="N669" s="267">
        <v>0.984848484848485</v>
      </c>
      <c r="O669" s="332">
        <v>83</v>
      </c>
      <c r="P669" s="266">
        <v>77</v>
      </c>
      <c r="Q669" s="266">
        <v>77</v>
      </c>
      <c r="R669" s="264">
        <v>86</v>
      </c>
      <c r="S669" s="264">
        <v>64</v>
      </c>
      <c r="T669" s="267">
        <v>0.927710843373494</v>
      </c>
      <c r="U669" s="267">
        <v>0.927710843373494</v>
      </c>
      <c r="V669" s="268">
        <v>0.988505747126437</v>
      </c>
      <c r="W669" s="268">
        <v>0.96969696969697</v>
      </c>
      <c r="X669" s="295">
        <v>-0.0607949037529428</v>
      </c>
      <c r="Y669" s="271">
        <v>520</v>
      </c>
      <c r="Z669" s="333">
        <v>502</v>
      </c>
      <c r="AA669" s="333">
        <v>505</v>
      </c>
      <c r="AB669" s="333">
        <v>478</v>
      </c>
      <c r="AC669" s="334">
        <v>0.965384615384615</v>
      </c>
      <c r="AD669" s="268">
        <v>0.946534653465346</v>
      </c>
      <c r="AE669" s="295">
        <v>0.0188499619192689</v>
      </c>
    </row>
    <row r="670" spans="1:31">
      <c r="A670" s="315" t="s">
        <v>721</v>
      </c>
      <c r="B670" s="339" t="s">
        <v>3340</v>
      </c>
      <c r="C670" s="293" t="s">
        <v>1144</v>
      </c>
      <c r="D670" s="339" t="s">
        <v>1144</v>
      </c>
      <c r="E670" s="266">
        <v>92</v>
      </c>
      <c r="F670" s="266">
        <v>89</v>
      </c>
      <c r="G670" s="264">
        <v>96</v>
      </c>
      <c r="H670" s="264">
        <v>96</v>
      </c>
      <c r="I670" s="264">
        <v>81</v>
      </c>
      <c r="J670" s="264">
        <v>81</v>
      </c>
      <c r="K670" s="294">
        <v>0.9</v>
      </c>
      <c r="L670" s="267">
        <v>0.967391304347826</v>
      </c>
      <c r="M670" s="267">
        <v>1</v>
      </c>
      <c r="N670" s="267">
        <v>1</v>
      </c>
      <c r="O670" s="332">
        <v>92</v>
      </c>
      <c r="P670" s="266">
        <v>88</v>
      </c>
      <c r="Q670" s="266">
        <v>88</v>
      </c>
      <c r="R670" s="264">
        <v>94</v>
      </c>
      <c r="S670" s="264">
        <v>77</v>
      </c>
      <c r="T670" s="267">
        <v>0.956521739130435</v>
      </c>
      <c r="U670" s="267">
        <v>0.956521739130435</v>
      </c>
      <c r="V670" s="268">
        <v>0.979166666666667</v>
      </c>
      <c r="W670" s="268">
        <v>0.950617283950617</v>
      </c>
      <c r="X670" s="295">
        <v>-0.0226449275362318</v>
      </c>
      <c r="Y670" s="271">
        <v>607</v>
      </c>
      <c r="Z670" s="333">
        <v>582</v>
      </c>
      <c r="AA670" s="333">
        <v>596</v>
      </c>
      <c r="AB670" s="333">
        <v>559</v>
      </c>
      <c r="AC670" s="334">
        <v>0.958813838550247</v>
      </c>
      <c r="AD670" s="268">
        <v>0.937919463087248</v>
      </c>
      <c r="AE670" s="295">
        <v>0.0208943754629989</v>
      </c>
    </row>
    <row r="671" spans="1:31">
      <c r="A671" s="315" t="s">
        <v>721</v>
      </c>
      <c r="B671" s="339" t="s">
        <v>3340</v>
      </c>
      <c r="C671" s="293" t="s">
        <v>1145</v>
      </c>
      <c r="D671" s="339" t="s">
        <v>1145</v>
      </c>
      <c r="E671" s="266">
        <v>85</v>
      </c>
      <c r="F671" s="266">
        <v>85</v>
      </c>
      <c r="G671" s="264">
        <v>85</v>
      </c>
      <c r="H671" s="264">
        <v>80</v>
      </c>
      <c r="I671" s="264">
        <v>80</v>
      </c>
      <c r="J671" s="264">
        <v>71</v>
      </c>
      <c r="K671" s="294">
        <v>0.9</v>
      </c>
      <c r="L671" s="267">
        <v>1</v>
      </c>
      <c r="M671" s="267">
        <v>0.941176470588235</v>
      </c>
      <c r="N671" s="267">
        <v>0.8875</v>
      </c>
      <c r="O671" s="332">
        <v>85</v>
      </c>
      <c r="P671" s="266">
        <v>75</v>
      </c>
      <c r="Q671" s="266">
        <v>75</v>
      </c>
      <c r="R671" s="264">
        <v>73</v>
      </c>
      <c r="S671" s="264">
        <v>65</v>
      </c>
      <c r="T671" s="267">
        <v>0.882352941176471</v>
      </c>
      <c r="U671" s="267">
        <v>0.882352941176471</v>
      </c>
      <c r="V671" s="268">
        <v>0.858823529411765</v>
      </c>
      <c r="W671" s="268">
        <v>0.8125</v>
      </c>
      <c r="X671" s="295">
        <v>0.0235294117647059</v>
      </c>
      <c r="Y671" s="271">
        <v>564</v>
      </c>
      <c r="Z671" s="333">
        <v>471</v>
      </c>
      <c r="AA671" s="333">
        <v>548</v>
      </c>
      <c r="AB671" s="333">
        <v>453</v>
      </c>
      <c r="AC671" s="334">
        <v>0.835106382978723</v>
      </c>
      <c r="AD671" s="268">
        <v>0.826642335766423</v>
      </c>
      <c r="AE671" s="295">
        <v>0.0084640472123001</v>
      </c>
    </row>
    <row r="672" spans="1:31">
      <c r="A672" s="315" t="s">
        <v>721</v>
      </c>
      <c r="B672" s="339" t="s">
        <v>3340</v>
      </c>
      <c r="C672" s="293" t="s">
        <v>1146</v>
      </c>
      <c r="D672" s="339" t="s">
        <v>1146</v>
      </c>
      <c r="E672" s="266">
        <v>74</v>
      </c>
      <c r="F672" s="266">
        <v>70</v>
      </c>
      <c r="G672" s="264">
        <v>77</v>
      </c>
      <c r="H672" s="264">
        <v>68</v>
      </c>
      <c r="I672" s="264">
        <v>62</v>
      </c>
      <c r="J672" s="264">
        <v>58</v>
      </c>
      <c r="K672" s="294">
        <v>0.9</v>
      </c>
      <c r="L672" s="267">
        <v>0.945945945945946</v>
      </c>
      <c r="M672" s="267">
        <v>0.883116883116883</v>
      </c>
      <c r="N672" s="267">
        <v>0.935483870967742</v>
      </c>
      <c r="O672" s="332">
        <v>74</v>
      </c>
      <c r="P672" s="266">
        <v>62</v>
      </c>
      <c r="Q672" s="266">
        <v>62</v>
      </c>
      <c r="R672" s="264">
        <v>52</v>
      </c>
      <c r="S672" s="264">
        <v>46</v>
      </c>
      <c r="T672" s="267">
        <v>0.837837837837838</v>
      </c>
      <c r="U672" s="267">
        <v>0.837837837837838</v>
      </c>
      <c r="V672" s="268">
        <v>0.675324675324675</v>
      </c>
      <c r="W672" s="268">
        <v>0.741935483870968</v>
      </c>
      <c r="X672" s="295">
        <v>0.162513162513163</v>
      </c>
      <c r="Y672" s="271">
        <v>479</v>
      </c>
      <c r="Z672" s="333">
        <v>329</v>
      </c>
      <c r="AA672" s="333">
        <v>463</v>
      </c>
      <c r="AB672" s="333">
        <v>236</v>
      </c>
      <c r="AC672" s="334">
        <v>0.686847599164927</v>
      </c>
      <c r="AD672" s="268">
        <v>0.509719222462203</v>
      </c>
      <c r="AE672" s="295">
        <v>0.177128376702724</v>
      </c>
    </row>
    <row r="673" spans="1:31">
      <c r="A673" s="315" t="s">
        <v>721</v>
      </c>
      <c r="B673" s="339" t="s">
        <v>3340</v>
      </c>
      <c r="C673" s="293" t="s">
        <v>1147</v>
      </c>
      <c r="D673" s="339" t="s">
        <v>1148</v>
      </c>
      <c r="E673" s="266">
        <v>70</v>
      </c>
      <c r="F673" s="266">
        <v>64</v>
      </c>
      <c r="G673" s="264">
        <v>78</v>
      </c>
      <c r="H673" s="264">
        <v>72</v>
      </c>
      <c r="I673" s="264">
        <v>68</v>
      </c>
      <c r="J673" s="264">
        <v>60</v>
      </c>
      <c r="K673" s="294">
        <v>0.9</v>
      </c>
      <c r="L673" s="267">
        <v>0.914285714285714</v>
      </c>
      <c r="M673" s="267">
        <v>0.923076923076923</v>
      </c>
      <c r="N673" s="267">
        <v>0.882352941176471</v>
      </c>
      <c r="O673" s="332">
        <v>70</v>
      </c>
      <c r="P673" s="266">
        <v>38</v>
      </c>
      <c r="Q673" s="266">
        <v>38</v>
      </c>
      <c r="R673" s="264">
        <v>43</v>
      </c>
      <c r="S673" s="264">
        <v>41</v>
      </c>
      <c r="T673" s="267">
        <v>0.542857142857143</v>
      </c>
      <c r="U673" s="267">
        <v>0.542857142857143</v>
      </c>
      <c r="V673" s="268">
        <v>0.551282051282051</v>
      </c>
      <c r="W673" s="268">
        <v>0.602941176470588</v>
      </c>
      <c r="X673" s="295">
        <v>-0.00842490842490851</v>
      </c>
      <c r="Y673" s="271">
        <v>504</v>
      </c>
      <c r="Z673" s="333">
        <v>272</v>
      </c>
      <c r="AA673" s="333">
        <v>531</v>
      </c>
      <c r="AB673" s="333">
        <v>272</v>
      </c>
      <c r="AC673" s="334">
        <v>0.53968253968254</v>
      </c>
      <c r="AD673" s="268">
        <v>0.512241054613936</v>
      </c>
      <c r="AE673" s="295">
        <v>0.0274414850686037</v>
      </c>
    </row>
    <row r="674" spans="1:31">
      <c r="A674" s="315" t="s">
        <v>721</v>
      </c>
      <c r="B674" s="339" t="s">
        <v>3340</v>
      </c>
      <c r="C674" s="293" t="s">
        <v>1149</v>
      </c>
      <c r="D674" s="339" t="s">
        <v>1149</v>
      </c>
      <c r="E674" s="266">
        <v>49</v>
      </c>
      <c r="F674" s="266">
        <v>49</v>
      </c>
      <c r="G674" s="264">
        <v>51</v>
      </c>
      <c r="H674" s="264">
        <v>51</v>
      </c>
      <c r="I674" s="264">
        <v>40</v>
      </c>
      <c r="J674" s="264">
        <v>38</v>
      </c>
      <c r="K674" s="294">
        <v>0.9</v>
      </c>
      <c r="L674" s="267">
        <v>1</v>
      </c>
      <c r="M674" s="267">
        <v>1</v>
      </c>
      <c r="N674" s="267">
        <v>0.95</v>
      </c>
      <c r="O674" s="332">
        <v>49</v>
      </c>
      <c r="P674" s="266">
        <v>48</v>
      </c>
      <c r="Q674" s="266">
        <v>48</v>
      </c>
      <c r="R674" s="264">
        <v>51</v>
      </c>
      <c r="S674" s="264">
        <v>38</v>
      </c>
      <c r="T674" s="267">
        <v>0.979591836734694</v>
      </c>
      <c r="U674" s="267">
        <v>0.979591836734694</v>
      </c>
      <c r="V674" s="268">
        <v>1</v>
      </c>
      <c r="W674" s="268">
        <v>0.95</v>
      </c>
      <c r="X674" s="295">
        <v>-0.0204081632653061</v>
      </c>
      <c r="Y674" s="271">
        <v>316</v>
      </c>
      <c r="Z674" s="333">
        <v>302</v>
      </c>
      <c r="AA674" s="333">
        <v>301</v>
      </c>
      <c r="AB674" s="333">
        <v>285</v>
      </c>
      <c r="AC674" s="334">
        <v>0.955696202531646</v>
      </c>
      <c r="AD674" s="268">
        <v>0.946843853820598</v>
      </c>
      <c r="AE674" s="295">
        <v>0.00885234871104756</v>
      </c>
    </row>
    <row r="675" spans="1:31">
      <c r="A675" s="315" t="s">
        <v>721</v>
      </c>
      <c r="B675" s="339" t="s">
        <v>3340</v>
      </c>
      <c r="C675" s="293" t="s">
        <v>1150</v>
      </c>
      <c r="D675" s="339" t="s">
        <v>1150</v>
      </c>
      <c r="E675" s="266">
        <v>59</v>
      </c>
      <c r="F675" s="266">
        <v>56</v>
      </c>
      <c r="G675" s="264">
        <v>65</v>
      </c>
      <c r="H675" s="264">
        <v>56</v>
      </c>
      <c r="I675" s="264">
        <v>53</v>
      </c>
      <c r="J675" s="264">
        <v>45</v>
      </c>
      <c r="K675" s="294">
        <v>0.9</v>
      </c>
      <c r="L675" s="267">
        <v>0.949152542372881</v>
      </c>
      <c r="M675" s="267">
        <v>0.861538461538462</v>
      </c>
      <c r="N675" s="267">
        <v>0.849056603773585</v>
      </c>
      <c r="O675" s="332">
        <v>59</v>
      </c>
      <c r="P675" s="266">
        <v>55</v>
      </c>
      <c r="Q675" s="266">
        <v>55</v>
      </c>
      <c r="R675" s="264">
        <v>55</v>
      </c>
      <c r="S675" s="264">
        <v>44</v>
      </c>
      <c r="T675" s="267">
        <v>0.932203389830508</v>
      </c>
      <c r="U675" s="267">
        <v>0.932203389830508</v>
      </c>
      <c r="V675" s="268">
        <v>0.846153846153846</v>
      </c>
      <c r="W675" s="268">
        <v>0.830188679245283</v>
      </c>
      <c r="X675" s="295">
        <v>0.0860495436766623</v>
      </c>
      <c r="Y675" s="271">
        <v>396</v>
      </c>
      <c r="Z675" s="333">
        <v>336</v>
      </c>
      <c r="AA675" s="333">
        <v>394</v>
      </c>
      <c r="AB675" s="333">
        <v>340</v>
      </c>
      <c r="AC675" s="334">
        <v>0.848484848484849</v>
      </c>
      <c r="AD675" s="268">
        <v>0.862944162436548</v>
      </c>
      <c r="AE675" s="295">
        <v>-0.0144593139516997</v>
      </c>
    </row>
    <row r="676" spans="1:31">
      <c r="A676" s="315" t="s">
        <v>721</v>
      </c>
      <c r="B676" s="339" t="s">
        <v>3342</v>
      </c>
      <c r="C676" s="293" t="s">
        <v>1151</v>
      </c>
      <c r="D676" s="340" t="s">
        <v>1152</v>
      </c>
      <c r="E676" s="266">
        <v>44</v>
      </c>
      <c r="F676" s="266">
        <v>44</v>
      </c>
      <c r="G676" s="264">
        <v>45</v>
      </c>
      <c r="H676" s="264">
        <v>45</v>
      </c>
      <c r="I676" s="264">
        <v>44</v>
      </c>
      <c r="J676" s="264">
        <v>44</v>
      </c>
      <c r="K676" s="294">
        <v>0.9</v>
      </c>
      <c r="L676" s="267">
        <v>1</v>
      </c>
      <c r="M676" s="267">
        <v>1</v>
      </c>
      <c r="N676" s="267">
        <v>1</v>
      </c>
      <c r="O676" s="332">
        <v>44</v>
      </c>
      <c r="P676" s="266">
        <v>44</v>
      </c>
      <c r="Q676" s="266">
        <v>44</v>
      </c>
      <c r="R676" s="264">
        <v>45</v>
      </c>
      <c r="S676" s="264">
        <v>44</v>
      </c>
      <c r="T676" s="267">
        <v>1</v>
      </c>
      <c r="U676" s="267">
        <v>1</v>
      </c>
      <c r="V676" s="268">
        <v>1</v>
      </c>
      <c r="W676" s="268">
        <v>1</v>
      </c>
      <c r="X676" s="295">
        <v>0</v>
      </c>
      <c r="Y676" s="271">
        <v>282</v>
      </c>
      <c r="Z676" s="333">
        <v>275</v>
      </c>
      <c r="AA676" s="333">
        <v>284</v>
      </c>
      <c r="AB676" s="333">
        <v>267</v>
      </c>
      <c r="AC676" s="334">
        <v>0.975177304964539</v>
      </c>
      <c r="AD676" s="268">
        <v>0.940140845070423</v>
      </c>
      <c r="AE676" s="295">
        <v>0.0350364598941165</v>
      </c>
    </row>
    <row r="677" spans="1:31">
      <c r="A677" s="315" t="s">
        <v>721</v>
      </c>
      <c r="B677" s="339" t="s">
        <v>3337</v>
      </c>
      <c r="C677" s="293" t="s">
        <v>1153</v>
      </c>
      <c r="D677" s="340" t="s">
        <v>1153</v>
      </c>
      <c r="E677" s="266">
        <v>21</v>
      </c>
      <c r="F677" s="266">
        <v>21</v>
      </c>
      <c r="G677" s="264">
        <v>21</v>
      </c>
      <c r="H677" s="264">
        <v>21</v>
      </c>
      <c r="I677" s="264">
        <v>17</v>
      </c>
      <c r="J677" s="264">
        <v>17</v>
      </c>
      <c r="K677" s="294">
        <v>0.9</v>
      </c>
      <c r="L677" s="267">
        <v>1</v>
      </c>
      <c r="M677" s="267">
        <v>1</v>
      </c>
      <c r="N677" s="267">
        <v>1</v>
      </c>
      <c r="O677" s="332">
        <v>21</v>
      </c>
      <c r="P677" s="266">
        <v>21</v>
      </c>
      <c r="Q677" s="266">
        <v>21</v>
      </c>
      <c r="R677" s="264">
        <v>21</v>
      </c>
      <c r="S677" s="264">
        <v>17</v>
      </c>
      <c r="T677" s="267">
        <v>1</v>
      </c>
      <c r="U677" s="267">
        <v>1</v>
      </c>
      <c r="V677" s="268">
        <v>1</v>
      </c>
      <c r="W677" s="268">
        <v>1</v>
      </c>
      <c r="X677" s="295">
        <v>0</v>
      </c>
      <c r="Y677" s="271">
        <v>133</v>
      </c>
      <c r="Z677" s="333">
        <v>132</v>
      </c>
      <c r="AA677" s="333">
        <v>120</v>
      </c>
      <c r="AB677" s="333">
        <v>119</v>
      </c>
      <c r="AC677" s="334">
        <v>0.992481203007519</v>
      </c>
      <c r="AD677" s="268">
        <v>0.991666666666667</v>
      </c>
      <c r="AE677" s="295">
        <v>0.000814536340852046</v>
      </c>
    </row>
    <row r="678" spans="1:31">
      <c r="A678" s="315" t="s">
        <v>721</v>
      </c>
      <c r="B678" s="339" t="s">
        <v>3337</v>
      </c>
      <c r="C678" s="293" t="s">
        <v>1154</v>
      </c>
      <c r="D678" s="340" t="s">
        <v>1155</v>
      </c>
      <c r="E678" s="266">
        <v>35</v>
      </c>
      <c r="F678" s="266">
        <v>35</v>
      </c>
      <c r="G678" s="264">
        <v>38</v>
      </c>
      <c r="H678" s="264">
        <v>35</v>
      </c>
      <c r="I678" s="264">
        <v>29</v>
      </c>
      <c r="J678" s="264">
        <v>27</v>
      </c>
      <c r="K678" s="294">
        <v>0.9</v>
      </c>
      <c r="L678" s="267">
        <v>1</v>
      </c>
      <c r="M678" s="267">
        <v>0.921052631578947</v>
      </c>
      <c r="N678" s="267">
        <v>0.931034482758621</v>
      </c>
      <c r="O678" s="332">
        <v>35</v>
      </c>
      <c r="P678" s="266">
        <v>31</v>
      </c>
      <c r="Q678" s="266">
        <v>31</v>
      </c>
      <c r="R678" s="264">
        <v>31</v>
      </c>
      <c r="S678" s="264">
        <v>26</v>
      </c>
      <c r="T678" s="267">
        <v>0.885714285714286</v>
      </c>
      <c r="U678" s="267">
        <v>0.885714285714286</v>
      </c>
      <c r="V678" s="268">
        <v>0.815789473684211</v>
      </c>
      <c r="W678" s="268">
        <v>0.896551724137931</v>
      </c>
      <c r="X678" s="295">
        <v>0.0699248120300752</v>
      </c>
      <c r="Y678" s="271">
        <v>228</v>
      </c>
      <c r="Z678" s="333">
        <v>207</v>
      </c>
      <c r="AA678" s="333">
        <v>215</v>
      </c>
      <c r="AB678" s="333">
        <v>198</v>
      </c>
      <c r="AC678" s="334">
        <v>0.907894736842105</v>
      </c>
      <c r="AD678" s="268">
        <v>0.92093023255814</v>
      </c>
      <c r="AE678" s="295">
        <v>-0.0130354957160342</v>
      </c>
    </row>
    <row r="679" spans="1:31">
      <c r="A679" s="315" t="s">
        <v>721</v>
      </c>
      <c r="B679" s="339" t="s">
        <v>3337</v>
      </c>
      <c r="C679" s="293" t="s">
        <v>1156</v>
      </c>
      <c r="D679" s="340" t="s">
        <v>1157</v>
      </c>
      <c r="E679" s="266">
        <v>23</v>
      </c>
      <c r="F679" s="266">
        <v>23</v>
      </c>
      <c r="G679" s="264">
        <v>23</v>
      </c>
      <c r="H679" s="264">
        <v>23</v>
      </c>
      <c r="I679" s="264">
        <v>17</v>
      </c>
      <c r="J679" s="264">
        <v>15</v>
      </c>
      <c r="K679" s="294">
        <v>0.9</v>
      </c>
      <c r="L679" s="267">
        <v>1</v>
      </c>
      <c r="M679" s="267">
        <v>1</v>
      </c>
      <c r="N679" s="267">
        <v>0.882352941176471</v>
      </c>
      <c r="O679" s="332">
        <v>23</v>
      </c>
      <c r="P679" s="266">
        <v>21</v>
      </c>
      <c r="Q679" s="266">
        <v>21</v>
      </c>
      <c r="R679" s="264">
        <v>23</v>
      </c>
      <c r="S679" s="264">
        <v>13</v>
      </c>
      <c r="T679" s="267">
        <v>0.91304347826087</v>
      </c>
      <c r="U679" s="267">
        <v>0.91304347826087</v>
      </c>
      <c r="V679" s="268">
        <v>1</v>
      </c>
      <c r="W679" s="268">
        <v>0.764705882352941</v>
      </c>
      <c r="X679" s="295">
        <v>-0.0869565217391305</v>
      </c>
      <c r="Y679" s="271">
        <v>155</v>
      </c>
      <c r="Z679" s="333">
        <v>139</v>
      </c>
      <c r="AA679" s="333">
        <v>151</v>
      </c>
      <c r="AB679" s="333">
        <v>145</v>
      </c>
      <c r="AC679" s="334">
        <v>0.896774193548387</v>
      </c>
      <c r="AD679" s="268">
        <v>0.960264900662252</v>
      </c>
      <c r="AE679" s="295">
        <v>-0.0634907071138646</v>
      </c>
    </row>
    <row r="680" spans="1:31">
      <c r="A680" s="315" t="s">
        <v>721</v>
      </c>
      <c r="B680" s="339" t="s">
        <v>3339</v>
      </c>
      <c r="C680" s="293" t="s">
        <v>1158</v>
      </c>
      <c r="D680" s="340" t="s">
        <v>1159</v>
      </c>
      <c r="E680" s="266">
        <v>8</v>
      </c>
      <c r="F680" s="266">
        <v>8</v>
      </c>
      <c r="G680" s="264">
        <v>9</v>
      </c>
      <c r="H680" s="264">
        <v>9</v>
      </c>
      <c r="I680" s="264">
        <v>7</v>
      </c>
      <c r="J680" s="264">
        <v>7</v>
      </c>
      <c r="K680" s="294">
        <v>0.9</v>
      </c>
      <c r="L680" s="267">
        <v>1</v>
      </c>
      <c r="M680" s="267">
        <v>1</v>
      </c>
      <c r="N680" s="267">
        <v>1</v>
      </c>
      <c r="O680" s="332">
        <v>8</v>
      </c>
      <c r="P680" s="266">
        <v>8</v>
      </c>
      <c r="Q680" s="266">
        <v>8</v>
      </c>
      <c r="R680" s="264">
        <v>9</v>
      </c>
      <c r="S680" s="264">
        <v>7</v>
      </c>
      <c r="T680" s="267">
        <v>1</v>
      </c>
      <c r="U680" s="267">
        <v>1</v>
      </c>
      <c r="V680" s="268">
        <v>1</v>
      </c>
      <c r="W680" s="268">
        <v>1</v>
      </c>
      <c r="X680" s="295">
        <v>0</v>
      </c>
      <c r="Y680" s="271">
        <v>58</v>
      </c>
      <c r="Z680" s="333">
        <v>55</v>
      </c>
      <c r="AA680" s="333">
        <v>46</v>
      </c>
      <c r="AB680" s="333">
        <v>40</v>
      </c>
      <c r="AC680" s="334">
        <v>0.948275862068966</v>
      </c>
      <c r="AD680" s="268">
        <v>0.869565217391304</v>
      </c>
      <c r="AE680" s="295">
        <v>0.0787106446776612</v>
      </c>
    </row>
    <row r="681" spans="1:31">
      <c r="A681" s="315" t="s">
        <v>1160</v>
      </c>
      <c r="B681" s="339" t="s">
        <v>3345</v>
      </c>
      <c r="C681" s="293" t="s">
        <v>1162</v>
      </c>
      <c r="D681" s="339" t="s">
        <v>1163</v>
      </c>
      <c r="E681" s="266">
        <v>32</v>
      </c>
      <c r="F681" s="266">
        <v>32</v>
      </c>
      <c r="G681" s="264">
        <v>34</v>
      </c>
      <c r="H681" s="264">
        <v>33</v>
      </c>
      <c r="I681" s="264">
        <v>25</v>
      </c>
      <c r="J681" s="264">
        <v>25</v>
      </c>
      <c r="K681" s="294">
        <v>0.9</v>
      </c>
      <c r="L681" s="267">
        <v>1</v>
      </c>
      <c r="M681" s="267">
        <v>0.970588235294118</v>
      </c>
      <c r="N681" s="267">
        <v>1</v>
      </c>
      <c r="O681" s="332">
        <v>32</v>
      </c>
      <c r="P681" s="266">
        <v>32</v>
      </c>
      <c r="Q681" s="266">
        <v>32</v>
      </c>
      <c r="R681" s="264">
        <v>33</v>
      </c>
      <c r="S681" s="264">
        <v>25</v>
      </c>
      <c r="T681" s="267">
        <v>1</v>
      </c>
      <c r="U681" s="267">
        <v>1</v>
      </c>
      <c r="V681" s="268">
        <v>0.970588235294118</v>
      </c>
      <c r="W681" s="268">
        <v>1</v>
      </c>
      <c r="X681" s="295">
        <v>0.0294117647058824</v>
      </c>
      <c r="Y681" s="271">
        <v>209</v>
      </c>
      <c r="Z681" s="333">
        <v>208</v>
      </c>
      <c r="AA681" s="333">
        <v>211</v>
      </c>
      <c r="AB681" s="333">
        <v>211</v>
      </c>
      <c r="AC681" s="334">
        <v>0.995215311004785</v>
      </c>
      <c r="AD681" s="268">
        <v>1</v>
      </c>
      <c r="AE681" s="295">
        <v>-0.00478468899521534</v>
      </c>
    </row>
    <row r="682" spans="1:31">
      <c r="A682" s="315" t="s">
        <v>1160</v>
      </c>
      <c r="B682" s="339" t="s">
        <v>3345</v>
      </c>
      <c r="C682" s="293" t="s">
        <v>1164</v>
      </c>
      <c r="D682" s="339" t="s">
        <v>1165</v>
      </c>
      <c r="E682" s="266">
        <v>27</v>
      </c>
      <c r="F682" s="266">
        <v>27</v>
      </c>
      <c r="G682" s="264">
        <v>25</v>
      </c>
      <c r="H682" s="264">
        <v>25</v>
      </c>
      <c r="I682" s="264">
        <v>22</v>
      </c>
      <c r="J682" s="264">
        <v>22</v>
      </c>
      <c r="K682" s="294">
        <v>0.9</v>
      </c>
      <c r="L682" s="267">
        <v>1</v>
      </c>
      <c r="M682" s="267">
        <v>1</v>
      </c>
      <c r="N682" s="267">
        <v>1</v>
      </c>
      <c r="O682" s="332">
        <v>27</v>
      </c>
      <c r="P682" s="266">
        <v>26</v>
      </c>
      <c r="Q682" s="266">
        <v>26</v>
      </c>
      <c r="R682" s="264">
        <v>23</v>
      </c>
      <c r="S682" s="264">
        <v>22</v>
      </c>
      <c r="T682" s="267">
        <v>0.962962962962963</v>
      </c>
      <c r="U682" s="267">
        <v>0.962962962962963</v>
      </c>
      <c r="V682" s="268">
        <v>0.92</v>
      </c>
      <c r="W682" s="268">
        <v>1</v>
      </c>
      <c r="X682" s="295">
        <v>0.0429629629629629</v>
      </c>
      <c r="Y682" s="271">
        <v>168</v>
      </c>
      <c r="Z682" s="333">
        <v>165</v>
      </c>
      <c r="AA682" s="333">
        <v>169</v>
      </c>
      <c r="AB682" s="333">
        <v>169</v>
      </c>
      <c r="AC682" s="334">
        <v>0.982142857142857</v>
      </c>
      <c r="AD682" s="268">
        <v>1</v>
      </c>
      <c r="AE682" s="295">
        <v>-0.0178571428571429</v>
      </c>
    </row>
    <row r="683" spans="1:31">
      <c r="A683" s="315" t="s">
        <v>1160</v>
      </c>
      <c r="B683" s="339" t="s">
        <v>3345</v>
      </c>
      <c r="C683" s="293" t="s">
        <v>1166</v>
      </c>
      <c r="D683" s="339" t="s">
        <v>1167</v>
      </c>
      <c r="E683" s="266">
        <v>45</v>
      </c>
      <c r="F683" s="266">
        <v>45</v>
      </c>
      <c r="G683" s="264">
        <v>46</v>
      </c>
      <c r="H683" s="264">
        <v>46</v>
      </c>
      <c r="I683" s="264">
        <v>39</v>
      </c>
      <c r="J683" s="264">
        <v>39</v>
      </c>
      <c r="K683" s="294">
        <v>0.9</v>
      </c>
      <c r="L683" s="267">
        <v>1</v>
      </c>
      <c r="M683" s="267">
        <v>1</v>
      </c>
      <c r="N683" s="267">
        <v>1</v>
      </c>
      <c r="O683" s="332">
        <v>45</v>
      </c>
      <c r="P683" s="266">
        <v>45</v>
      </c>
      <c r="Q683" s="266">
        <v>45</v>
      </c>
      <c r="R683" s="264">
        <v>46</v>
      </c>
      <c r="S683" s="264">
        <v>39</v>
      </c>
      <c r="T683" s="267">
        <v>1</v>
      </c>
      <c r="U683" s="267">
        <v>1</v>
      </c>
      <c r="V683" s="268">
        <v>1</v>
      </c>
      <c r="W683" s="268">
        <v>1</v>
      </c>
      <c r="X683" s="295">
        <v>0</v>
      </c>
      <c r="Y683" s="271">
        <v>307</v>
      </c>
      <c r="Z683" s="333">
        <v>307</v>
      </c>
      <c r="AA683" s="333">
        <v>304</v>
      </c>
      <c r="AB683" s="333">
        <v>299</v>
      </c>
      <c r="AC683" s="334">
        <v>1</v>
      </c>
      <c r="AD683" s="268">
        <v>0.983552631578947</v>
      </c>
      <c r="AE683" s="295">
        <v>0.0164473684210527</v>
      </c>
    </row>
    <row r="684" spans="1:31">
      <c r="A684" s="315" t="s">
        <v>1160</v>
      </c>
      <c r="B684" s="339" t="s">
        <v>3345</v>
      </c>
      <c r="C684" s="293" t="s">
        <v>1168</v>
      </c>
      <c r="D684" s="339" t="s">
        <v>1169</v>
      </c>
      <c r="E684" s="266">
        <v>44</v>
      </c>
      <c r="F684" s="266">
        <v>44</v>
      </c>
      <c r="G684" s="264">
        <v>43</v>
      </c>
      <c r="H684" s="264">
        <v>43</v>
      </c>
      <c r="I684" s="264">
        <v>37</v>
      </c>
      <c r="J684" s="264">
        <v>37</v>
      </c>
      <c r="K684" s="294">
        <v>0.9</v>
      </c>
      <c r="L684" s="267">
        <v>1</v>
      </c>
      <c r="M684" s="267">
        <v>1</v>
      </c>
      <c r="N684" s="267">
        <v>1</v>
      </c>
      <c r="O684" s="332">
        <v>44</v>
      </c>
      <c r="P684" s="266">
        <v>42</v>
      </c>
      <c r="Q684" s="266">
        <v>42</v>
      </c>
      <c r="R684" s="264">
        <v>39</v>
      </c>
      <c r="S684" s="264">
        <v>33</v>
      </c>
      <c r="T684" s="267">
        <v>0.954545454545455</v>
      </c>
      <c r="U684" s="267">
        <v>0.954545454545455</v>
      </c>
      <c r="V684" s="268">
        <v>0.906976744186046</v>
      </c>
      <c r="W684" s="268">
        <v>0.891891891891892</v>
      </c>
      <c r="X684" s="295">
        <v>0.0475687103594081</v>
      </c>
      <c r="Y684" s="271">
        <v>287</v>
      </c>
      <c r="Z684" s="333">
        <v>261</v>
      </c>
      <c r="AA684" s="333">
        <v>294</v>
      </c>
      <c r="AB684" s="333">
        <v>268</v>
      </c>
      <c r="AC684" s="334">
        <v>0.909407665505226</v>
      </c>
      <c r="AD684" s="268">
        <v>0.91156462585034</v>
      </c>
      <c r="AE684" s="295">
        <v>-0.0021569603451137</v>
      </c>
    </row>
    <row r="685" spans="1:31">
      <c r="A685" s="315" t="s">
        <v>1160</v>
      </c>
      <c r="B685" s="339" t="s">
        <v>3345</v>
      </c>
      <c r="C685" s="293" t="s">
        <v>1170</v>
      </c>
      <c r="D685" s="339" t="s">
        <v>1171</v>
      </c>
      <c r="E685" s="266">
        <v>20</v>
      </c>
      <c r="F685" s="266">
        <v>20</v>
      </c>
      <c r="G685" s="264">
        <v>20</v>
      </c>
      <c r="H685" s="264">
        <v>20</v>
      </c>
      <c r="I685" s="264">
        <v>16</v>
      </c>
      <c r="J685" s="264">
        <v>16</v>
      </c>
      <c r="K685" s="294">
        <v>0.9</v>
      </c>
      <c r="L685" s="267">
        <v>1</v>
      </c>
      <c r="M685" s="267">
        <v>1</v>
      </c>
      <c r="N685" s="267">
        <v>1</v>
      </c>
      <c r="O685" s="332">
        <v>20</v>
      </c>
      <c r="P685" s="266">
        <v>20</v>
      </c>
      <c r="Q685" s="266">
        <v>20</v>
      </c>
      <c r="R685" s="264">
        <v>20</v>
      </c>
      <c r="S685" s="264">
        <v>16</v>
      </c>
      <c r="T685" s="267">
        <v>1</v>
      </c>
      <c r="U685" s="267">
        <v>1</v>
      </c>
      <c r="V685" s="268">
        <v>1</v>
      </c>
      <c r="W685" s="268">
        <v>1</v>
      </c>
      <c r="X685" s="295">
        <v>0</v>
      </c>
      <c r="Y685" s="271">
        <v>128</v>
      </c>
      <c r="Z685" s="333">
        <v>128</v>
      </c>
      <c r="AA685" s="333">
        <v>127</v>
      </c>
      <c r="AB685" s="333">
        <v>127</v>
      </c>
      <c r="AC685" s="334">
        <v>1</v>
      </c>
      <c r="AD685" s="268">
        <v>1</v>
      </c>
      <c r="AE685" s="295">
        <v>0</v>
      </c>
    </row>
    <row r="686" spans="1:31">
      <c r="A686" s="315" t="s">
        <v>1160</v>
      </c>
      <c r="B686" s="339" t="s">
        <v>3345</v>
      </c>
      <c r="C686" s="293" t="s">
        <v>1172</v>
      </c>
      <c r="D686" s="339" t="s">
        <v>1173</v>
      </c>
      <c r="E686" s="266">
        <v>24</v>
      </c>
      <c r="F686" s="266">
        <v>24</v>
      </c>
      <c r="G686" s="264">
        <v>28</v>
      </c>
      <c r="H686" s="264">
        <v>28</v>
      </c>
      <c r="I686" s="264">
        <v>23</v>
      </c>
      <c r="J686" s="264">
        <v>23</v>
      </c>
      <c r="K686" s="294">
        <v>0.9</v>
      </c>
      <c r="L686" s="267">
        <v>1</v>
      </c>
      <c r="M686" s="267">
        <v>1</v>
      </c>
      <c r="N686" s="267">
        <v>1</v>
      </c>
      <c r="O686" s="332">
        <v>24</v>
      </c>
      <c r="P686" s="266">
        <v>23</v>
      </c>
      <c r="Q686" s="266">
        <v>23</v>
      </c>
      <c r="R686" s="264">
        <v>28</v>
      </c>
      <c r="S686" s="264">
        <v>23</v>
      </c>
      <c r="T686" s="267">
        <v>0.958333333333333</v>
      </c>
      <c r="U686" s="267">
        <v>0.958333333333333</v>
      </c>
      <c r="V686" s="268">
        <v>1</v>
      </c>
      <c r="W686" s="268">
        <v>1</v>
      </c>
      <c r="X686" s="295">
        <v>-0.0416666666666666</v>
      </c>
      <c r="Y686" s="271">
        <v>168</v>
      </c>
      <c r="Z686" s="333">
        <v>166</v>
      </c>
      <c r="AA686" s="333">
        <v>169</v>
      </c>
      <c r="AB686" s="333">
        <v>169</v>
      </c>
      <c r="AC686" s="334">
        <v>0.988095238095238</v>
      </c>
      <c r="AD686" s="268">
        <v>1</v>
      </c>
      <c r="AE686" s="295">
        <v>-0.0119047619047619</v>
      </c>
    </row>
    <row r="687" spans="1:31">
      <c r="A687" s="315" t="s">
        <v>1160</v>
      </c>
      <c r="B687" s="339" t="s">
        <v>3345</v>
      </c>
      <c r="C687" s="293" t="s">
        <v>1174</v>
      </c>
      <c r="D687" s="339" t="s">
        <v>1175</v>
      </c>
      <c r="E687" s="266">
        <v>22</v>
      </c>
      <c r="F687" s="266">
        <v>22</v>
      </c>
      <c r="G687" s="264">
        <v>22</v>
      </c>
      <c r="H687" s="264">
        <v>22</v>
      </c>
      <c r="I687" s="264">
        <v>15</v>
      </c>
      <c r="J687" s="264">
        <v>15</v>
      </c>
      <c r="K687" s="294">
        <v>0.9</v>
      </c>
      <c r="L687" s="267">
        <v>1</v>
      </c>
      <c r="M687" s="267">
        <v>1</v>
      </c>
      <c r="N687" s="267">
        <v>1</v>
      </c>
      <c r="O687" s="332">
        <v>22</v>
      </c>
      <c r="P687" s="266">
        <v>22</v>
      </c>
      <c r="Q687" s="266">
        <v>22</v>
      </c>
      <c r="R687" s="264">
        <v>22</v>
      </c>
      <c r="S687" s="264">
        <v>15</v>
      </c>
      <c r="T687" s="267">
        <v>1</v>
      </c>
      <c r="U687" s="267">
        <v>1</v>
      </c>
      <c r="V687" s="268">
        <v>1</v>
      </c>
      <c r="W687" s="268">
        <v>1</v>
      </c>
      <c r="X687" s="295">
        <v>0</v>
      </c>
      <c r="Y687" s="271">
        <v>133</v>
      </c>
      <c r="Z687" s="333">
        <v>133</v>
      </c>
      <c r="AA687" s="333">
        <v>134</v>
      </c>
      <c r="AB687" s="333">
        <v>134</v>
      </c>
      <c r="AC687" s="334">
        <v>1</v>
      </c>
      <c r="AD687" s="268">
        <v>1</v>
      </c>
      <c r="AE687" s="295">
        <v>0</v>
      </c>
    </row>
    <row r="688" spans="1:31">
      <c r="A688" s="315" t="s">
        <v>1160</v>
      </c>
      <c r="B688" s="339" t="s">
        <v>3345</v>
      </c>
      <c r="C688" s="293" t="s">
        <v>1176</v>
      </c>
      <c r="D688" s="339" t="s">
        <v>1177</v>
      </c>
      <c r="E688" s="266">
        <v>30</v>
      </c>
      <c r="F688" s="266">
        <v>30</v>
      </c>
      <c r="G688" s="264">
        <v>31</v>
      </c>
      <c r="H688" s="264">
        <v>31</v>
      </c>
      <c r="I688" s="264">
        <v>21</v>
      </c>
      <c r="J688" s="264">
        <v>21</v>
      </c>
      <c r="K688" s="294">
        <v>0.9</v>
      </c>
      <c r="L688" s="267">
        <v>1</v>
      </c>
      <c r="M688" s="267">
        <v>1</v>
      </c>
      <c r="N688" s="267">
        <v>1</v>
      </c>
      <c r="O688" s="332">
        <v>30</v>
      </c>
      <c r="P688" s="266">
        <v>26</v>
      </c>
      <c r="Q688" s="266">
        <v>26</v>
      </c>
      <c r="R688" s="264">
        <v>27</v>
      </c>
      <c r="S688" s="264">
        <v>17</v>
      </c>
      <c r="T688" s="267">
        <v>0.866666666666667</v>
      </c>
      <c r="U688" s="267">
        <v>0.866666666666667</v>
      </c>
      <c r="V688" s="268">
        <v>0.870967741935484</v>
      </c>
      <c r="W688" s="268">
        <v>0.80952380952381</v>
      </c>
      <c r="X688" s="295">
        <v>-0.00430107526881718</v>
      </c>
      <c r="Y688" s="271">
        <v>183</v>
      </c>
      <c r="Z688" s="333">
        <v>156</v>
      </c>
      <c r="AA688" s="333">
        <v>185</v>
      </c>
      <c r="AB688" s="333">
        <v>157</v>
      </c>
      <c r="AC688" s="334">
        <v>0.852459016393443</v>
      </c>
      <c r="AD688" s="268">
        <v>0.848648648648649</v>
      </c>
      <c r="AE688" s="295">
        <v>0.00381036774479393</v>
      </c>
    </row>
    <row r="689" spans="1:31">
      <c r="A689" s="315" t="s">
        <v>1160</v>
      </c>
      <c r="B689" s="339" t="s">
        <v>3345</v>
      </c>
      <c r="C689" s="293" t="s">
        <v>1178</v>
      </c>
      <c r="D689" s="339" t="s">
        <v>1179</v>
      </c>
      <c r="E689" s="266">
        <v>43</v>
      </c>
      <c r="F689" s="266">
        <v>11</v>
      </c>
      <c r="G689" s="264">
        <v>42</v>
      </c>
      <c r="H689" s="264">
        <v>42</v>
      </c>
      <c r="I689" s="264">
        <v>35</v>
      </c>
      <c r="J689" s="264">
        <v>33</v>
      </c>
      <c r="K689" s="294">
        <v>0.9</v>
      </c>
      <c r="L689" s="267">
        <v>0.255813953488372</v>
      </c>
      <c r="M689" s="267">
        <v>1</v>
      </c>
      <c r="N689" s="267">
        <v>0.942857142857143</v>
      </c>
      <c r="O689" s="332">
        <v>43</v>
      </c>
      <c r="P689" s="266">
        <v>11</v>
      </c>
      <c r="Q689" s="266">
        <v>11</v>
      </c>
      <c r="R689" s="264">
        <v>41</v>
      </c>
      <c r="S689" s="264">
        <v>31</v>
      </c>
      <c r="T689" s="267">
        <v>0.255813953488372</v>
      </c>
      <c r="U689" s="267">
        <v>0.255813953488372</v>
      </c>
      <c r="V689" s="268">
        <v>0.976190476190476</v>
      </c>
      <c r="W689" s="268">
        <v>0.885714285714286</v>
      </c>
      <c r="X689" s="295">
        <v>-0.720376522702104</v>
      </c>
      <c r="Y689" s="271">
        <v>284</v>
      </c>
      <c r="Z689" s="333">
        <v>242</v>
      </c>
      <c r="AA689" s="333">
        <v>284</v>
      </c>
      <c r="AB689" s="333">
        <v>269</v>
      </c>
      <c r="AC689" s="334">
        <v>0.852112676056338</v>
      </c>
      <c r="AD689" s="268">
        <v>0.947183098591549</v>
      </c>
      <c r="AE689" s="295">
        <v>-0.0950704225352113</v>
      </c>
    </row>
    <row r="690" spans="1:31">
      <c r="A690" s="315" t="s">
        <v>1160</v>
      </c>
      <c r="B690" s="339" t="s">
        <v>3346</v>
      </c>
      <c r="C690" s="293" t="s">
        <v>1180</v>
      </c>
      <c r="D690" s="339" t="s">
        <v>1181</v>
      </c>
      <c r="E690" s="266">
        <v>29</v>
      </c>
      <c r="F690" s="266">
        <v>29</v>
      </c>
      <c r="G690" s="264">
        <v>29</v>
      </c>
      <c r="H690" s="264">
        <v>29</v>
      </c>
      <c r="I690" s="264">
        <v>20</v>
      </c>
      <c r="J690" s="264">
        <v>20</v>
      </c>
      <c r="K690" s="294">
        <v>0.9</v>
      </c>
      <c r="L690" s="267">
        <v>1</v>
      </c>
      <c r="M690" s="267">
        <v>1</v>
      </c>
      <c r="N690" s="267">
        <v>1</v>
      </c>
      <c r="O690" s="332">
        <v>29</v>
      </c>
      <c r="P690" s="266">
        <v>28</v>
      </c>
      <c r="Q690" s="266">
        <v>28</v>
      </c>
      <c r="R690" s="264">
        <v>28</v>
      </c>
      <c r="S690" s="264">
        <v>20</v>
      </c>
      <c r="T690" s="267">
        <v>0.96551724137931</v>
      </c>
      <c r="U690" s="267">
        <v>0.96551724137931</v>
      </c>
      <c r="V690" s="268">
        <v>0.96551724137931</v>
      </c>
      <c r="W690" s="268">
        <v>1</v>
      </c>
      <c r="X690" s="295">
        <v>0</v>
      </c>
      <c r="Y690" s="271">
        <v>188</v>
      </c>
      <c r="Z690" s="333">
        <v>186</v>
      </c>
      <c r="AA690" s="333">
        <v>182</v>
      </c>
      <c r="AB690" s="333">
        <v>179</v>
      </c>
      <c r="AC690" s="334">
        <v>0.98936170212766</v>
      </c>
      <c r="AD690" s="268">
        <v>0.983516483516483</v>
      </c>
      <c r="AE690" s="295">
        <v>0.00584521861117615</v>
      </c>
    </row>
    <row r="691" spans="1:31">
      <c r="A691" s="315" t="s">
        <v>1160</v>
      </c>
      <c r="B691" s="339" t="s">
        <v>3346</v>
      </c>
      <c r="C691" s="293" t="s">
        <v>1182</v>
      </c>
      <c r="D691" s="339" t="s">
        <v>1183</v>
      </c>
      <c r="E691" s="266">
        <v>65</v>
      </c>
      <c r="F691" s="266">
        <v>65</v>
      </c>
      <c r="G691" s="264">
        <v>71</v>
      </c>
      <c r="H691" s="264">
        <v>71</v>
      </c>
      <c r="I691" s="264">
        <v>54</v>
      </c>
      <c r="J691" s="264">
        <v>52</v>
      </c>
      <c r="K691" s="294">
        <v>0.9</v>
      </c>
      <c r="L691" s="267">
        <v>1</v>
      </c>
      <c r="M691" s="267">
        <v>1</v>
      </c>
      <c r="N691" s="267">
        <v>0.962962962962963</v>
      </c>
      <c r="O691" s="332">
        <v>65</v>
      </c>
      <c r="P691" s="266">
        <v>64</v>
      </c>
      <c r="Q691" s="266">
        <v>64</v>
      </c>
      <c r="R691" s="264">
        <v>70</v>
      </c>
      <c r="S691" s="264">
        <v>52</v>
      </c>
      <c r="T691" s="267">
        <v>0.984615384615385</v>
      </c>
      <c r="U691" s="267">
        <v>0.984615384615385</v>
      </c>
      <c r="V691" s="268">
        <v>0.985915492957746</v>
      </c>
      <c r="W691" s="268">
        <v>0.962962962962963</v>
      </c>
      <c r="X691" s="295">
        <v>-0.00130010834236183</v>
      </c>
      <c r="Y691" s="271">
        <v>435</v>
      </c>
      <c r="Z691" s="333">
        <v>418</v>
      </c>
      <c r="AA691" s="333">
        <v>440</v>
      </c>
      <c r="AB691" s="333">
        <v>427</v>
      </c>
      <c r="AC691" s="334">
        <v>0.960919540229885</v>
      </c>
      <c r="AD691" s="268">
        <v>0.970454545454545</v>
      </c>
      <c r="AE691" s="295">
        <v>-0.00953500522466044</v>
      </c>
    </row>
    <row r="692" spans="1:31">
      <c r="A692" s="315" t="s">
        <v>1160</v>
      </c>
      <c r="B692" s="339" t="s">
        <v>3346</v>
      </c>
      <c r="C692" s="293" t="s">
        <v>1184</v>
      </c>
      <c r="D692" s="339" t="s">
        <v>1185</v>
      </c>
      <c r="E692" s="266">
        <v>20</v>
      </c>
      <c r="F692" s="266">
        <v>19</v>
      </c>
      <c r="G692" s="264">
        <v>19</v>
      </c>
      <c r="H692" s="264">
        <v>19</v>
      </c>
      <c r="I692" s="264">
        <v>14</v>
      </c>
      <c r="J692" s="264">
        <v>14</v>
      </c>
      <c r="K692" s="294">
        <v>0.9</v>
      </c>
      <c r="L692" s="267">
        <v>0.95</v>
      </c>
      <c r="M692" s="267">
        <v>1</v>
      </c>
      <c r="N692" s="267">
        <v>1</v>
      </c>
      <c r="O692" s="332">
        <v>20</v>
      </c>
      <c r="P692" s="266">
        <v>19</v>
      </c>
      <c r="Q692" s="266">
        <v>19</v>
      </c>
      <c r="R692" s="264">
        <v>19</v>
      </c>
      <c r="S692" s="264">
        <v>14</v>
      </c>
      <c r="T692" s="267">
        <v>0.95</v>
      </c>
      <c r="U692" s="267">
        <v>0.95</v>
      </c>
      <c r="V692" s="268">
        <v>1</v>
      </c>
      <c r="W692" s="268">
        <v>1</v>
      </c>
      <c r="X692" s="295">
        <v>-0.05</v>
      </c>
      <c r="Y692" s="271">
        <v>127</v>
      </c>
      <c r="Z692" s="333">
        <v>126</v>
      </c>
      <c r="AA692" s="333">
        <v>125</v>
      </c>
      <c r="AB692" s="333">
        <v>124</v>
      </c>
      <c r="AC692" s="334">
        <v>0.992125984251969</v>
      </c>
      <c r="AD692" s="268">
        <v>0.992</v>
      </c>
      <c r="AE692" s="295">
        <v>0.000125984251968525</v>
      </c>
    </row>
    <row r="693" spans="1:31">
      <c r="A693" s="315" t="s">
        <v>1160</v>
      </c>
      <c r="B693" s="339" t="s">
        <v>3346</v>
      </c>
      <c r="C693" s="293" t="s">
        <v>1186</v>
      </c>
      <c r="D693" s="339" t="s">
        <v>1187</v>
      </c>
      <c r="E693" s="266">
        <v>51</v>
      </c>
      <c r="F693" s="266">
        <v>50</v>
      </c>
      <c r="G693" s="264">
        <v>56</v>
      </c>
      <c r="H693" s="264">
        <v>56</v>
      </c>
      <c r="I693" s="264">
        <v>42</v>
      </c>
      <c r="J693" s="264">
        <v>40</v>
      </c>
      <c r="K693" s="294">
        <v>0.9</v>
      </c>
      <c r="L693" s="267">
        <v>0.980392156862745</v>
      </c>
      <c r="M693" s="267">
        <v>1</v>
      </c>
      <c r="N693" s="267">
        <v>0.952380952380952</v>
      </c>
      <c r="O693" s="332">
        <v>51</v>
      </c>
      <c r="P693" s="266">
        <v>49</v>
      </c>
      <c r="Q693" s="266">
        <v>49</v>
      </c>
      <c r="R693" s="264">
        <v>56</v>
      </c>
      <c r="S693" s="264">
        <v>40</v>
      </c>
      <c r="T693" s="267">
        <v>0.96078431372549</v>
      </c>
      <c r="U693" s="267">
        <v>0.96078431372549</v>
      </c>
      <c r="V693" s="268">
        <v>1</v>
      </c>
      <c r="W693" s="268">
        <v>0.952380952380952</v>
      </c>
      <c r="X693" s="295">
        <v>-0.0392156862745098</v>
      </c>
      <c r="Y693" s="271">
        <v>339</v>
      </c>
      <c r="Z693" s="333">
        <v>327</v>
      </c>
      <c r="AA693" s="333">
        <v>344</v>
      </c>
      <c r="AB693" s="333">
        <v>335</v>
      </c>
      <c r="AC693" s="334">
        <v>0.964601769911504</v>
      </c>
      <c r="AD693" s="268">
        <v>0.973837209302326</v>
      </c>
      <c r="AE693" s="295">
        <v>-0.00923543939082117</v>
      </c>
    </row>
    <row r="694" spans="1:31">
      <c r="A694" s="315" t="s">
        <v>1160</v>
      </c>
      <c r="B694" s="339" t="s">
        <v>3346</v>
      </c>
      <c r="C694" s="293" t="s">
        <v>1188</v>
      </c>
      <c r="D694" s="339" t="s">
        <v>1189</v>
      </c>
      <c r="E694" s="266">
        <v>13</v>
      </c>
      <c r="F694" s="266">
        <v>13</v>
      </c>
      <c r="G694" s="264">
        <v>13</v>
      </c>
      <c r="H694" s="264">
        <v>13</v>
      </c>
      <c r="I694" s="264">
        <v>10</v>
      </c>
      <c r="J694" s="264">
        <v>10</v>
      </c>
      <c r="K694" s="294">
        <v>0.9</v>
      </c>
      <c r="L694" s="267">
        <v>1</v>
      </c>
      <c r="M694" s="267">
        <v>1</v>
      </c>
      <c r="N694" s="267">
        <v>1</v>
      </c>
      <c r="O694" s="332">
        <v>13</v>
      </c>
      <c r="P694" s="266">
        <v>13</v>
      </c>
      <c r="Q694" s="266">
        <v>13</v>
      </c>
      <c r="R694" s="264">
        <v>11</v>
      </c>
      <c r="S694" s="264">
        <v>9</v>
      </c>
      <c r="T694" s="267">
        <v>1</v>
      </c>
      <c r="U694" s="267">
        <v>1</v>
      </c>
      <c r="V694" s="268">
        <v>0.846153846153846</v>
      </c>
      <c r="W694" s="268">
        <v>0.9</v>
      </c>
      <c r="X694" s="295">
        <v>0.153846153846154</v>
      </c>
      <c r="Y694" s="271">
        <v>83</v>
      </c>
      <c r="Z694" s="333">
        <v>73</v>
      </c>
      <c r="AA694" s="333">
        <v>84</v>
      </c>
      <c r="AB694" s="333">
        <v>75</v>
      </c>
      <c r="AC694" s="334">
        <v>0.879518072289157</v>
      </c>
      <c r="AD694" s="268">
        <v>0.892857142857143</v>
      </c>
      <c r="AE694" s="295">
        <v>-0.0133390705679863</v>
      </c>
    </row>
    <row r="695" spans="1:31">
      <c r="A695" s="315" t="s">
        <v>1160</v>
      </c>
      <c r="B695" s="339" t="s">
        <v>3346</v>
      </c>
      <c r="C695" s="293" t="s">
        <v>1190</v>
      </c>
      <c r="D695" s="339" t="s">
        <v>1191</v>
      </c>
      <c r="E695" s="266">
        <v>34</v>
      </c>
      <c r="F695" s="266">
        <v>34</v>
      </c>
      <c r="G695" s="264">
        <v>35</v>
      </c>
      <c r="H695" s="264">
        <v>35</v>
      </c>
      <c r="I695" s="264">
        <v>25</v>
      </c>
      <c r="J695" s="264">
        <v>25</v>
      </c>
      <c r="K695" s="294">
        <v>0.9</v>
      </c>
      <c r="L695" s="267">
        <v>1</v>
      </c>
      <c r="M695" s="267">
        <v>1</v>
      </c>
      <c r="N695" s="267">
        <v>1</v>
      </c>
      <c r="O695" s="332">
        <v>34</v>
      </c>
      <c r="P695" s="266">
        <v>33</v>
      </c>
      <c r="Q695" s="266">
        <v>33</v>
      </c>
      <c r="R695" s="264">
        <v>34</v>
      </c>
      <c r="S695" s="264">
        <v>24</v>
      </c>
      <c r="T695" s="267">
        <v>0.970588235294118</v>
      </c>
      <c r="U695" s="267">
        <v>0.970588235294118</v>
      </c>
      <c r="V695" s="268">
        <v>0.971428571428571</v>
      </c>
      <c r="W695" s="268">
        <v>0.96</v>
      </c>
      <c r="X695" s="295">
        <v>-0.000840336134453779</v>
      </c>
      <c r="Y695" s="271">
        <v>214</v>
      </c>
      <c r="Z695" s="333">
        <v>204</v>
      </c>
      <c r="AA695" s="333">
        <v>220</v>
      </c>
      <c r="AB695" s="333">
        <v>218</v>
      </c>
      <c r="AC695" s="334">
        <v>0.953271028037383</v>
      </c>
      <c r="AD695" s="268">
        <v>0.990909090909091</v>
      </c>
      <c r="AE695" s="295">
        <v>-0.0376380628717078</v>
      </c>
    </row>
    <row r="696" spans="1:31">
      <c r="A696" s="315" t="s">
        <v>1160</v>
      </c>
      <c r="B696" s="339" t="s">
        <v>3346</v>
      </c>
      <c r="C696" s="293" t="s">
        <v>1192</v>
      </c>
      <c r="D696" s="339" t="s">
        <v>1193</v>
      </c>
      <c r="E696" s="266">
        <v>28</v>
      </c>
      <c r="F696" s="266">
        <v>27</v>
      </c>
      <c r="G696" s="264">
        <v>31</v>
      </c>
      <c r="H696" s="264">
        <v>30</v>
      </c>
      <c r="I696" s="264">
        <v>17</v>
      </c>
      <c r="J696" s="264">
        <v>15</v>
      </c>
      <c r="K696" s="294">
        <v>0.9</v>
      </c>
      <c r="L696" s="267">
        <v>0.964285714285714</v>
      </c>
      <c r="M696" s="267">
        <v>0.967741935483871</v>
      </c>
      <c r="N696" s="267">
        <v>0.882352941176471</v>
      </c>
      <c r="O696" s="332">
        <v>28</v>
      </c>
      <c r="P696" s="266">
        <v>27</v>
      </c>
      <c r="Q696" s="266">
        <v>27</v>
      </c>
      <c r="R696" s="264">
        <v>30</v>
      </c>
      <c r="S696" s="264">
        <v>15</v>
      </c>
      <c r="T696" s="267">
        <v>0.964285714285714</v>
      </c>
      <c r="U696" s="267">
        <v>0.964285714285714</v>
      </c>
      <c r="V696" s="268">
        <v>0.967741935483871</v>
      </c>
      <c r="W696" s="268">
        <v>0.882352941176471</v>
      </c>
      <c r="X696" s="295">
        <v>-0.00345622119815669</v>
      </c>
      <c r="Y696" s="271">
        <v>178</v>
      </c>
      <c r="Z696" s="333">
        <v>166</v>
      </c>
      <c r="AA696" s="333">
        <v>184</v>
      </c>
      <c r="AB696" s="333">
        <v>170</v>
      </c>
      <c r="AC696" s="334">
        <v>0.932584269662921</v>
      </c>
      <c r="AD696" s="268">
        <v>0.923913043478261</v>
      </c>
      <c r="AE696" s="295">
        <v>0.00867122618466043</v>
      </c>
    </row>
    <row r="697" spans="1:31">
      <c r="A697" s="315" t="s">
        <v>1160</v>
      </c>
      <c r="B697" s="339" t="s">
        <v>3346</v>
      </c>
      <c r="C697" s="293" t="s">
        <v>1194</v>
      </c>
      <c r="D697" s="339" t="s">
        <v>1195</v>
      </c>
      <c r="E697" s="266">
        <v>35</v>
      </c>
      <c r="F697" s="266">
        <v>35</v>
      </c>
      <c r="G697" s="264">
        <v>36</v>
      </c>
      <c r="H697" s="264">
        <v>36</v>
      </c>
      <c r="I697" s="264">
        <v>32</v>
      </c>
      <c r="J697" s="264">
        <v>32</v>
      </c>
      <c r="K697" s="294">
        <v>0.9</v>
      </c>
      <c r="L697" s="267">
        <v>1</v>
      </c>
      <c r="M697" s="267">
        <v>1</v>
      </c>
      <c r="N697" s="267">
        <v>1</v>
      </c>
      <c r="O697" s="332">
        <v>35</v>
      </c>
      <c r="P697" s="266">
        <v>35</v>
      </c>
      <c r="Q697" s="266">
        <v>35</v>
      </c>
      <c r="R697" s="264">
        <v>36</v>
      </c>
      <c r="S697" s="264">
        <v>32</v>
      </c>
      <c r="T697" s="267">
        <v>1</v>
      </c>
      <c r="U697" s="267">
        <v>1</v>
      </c>
      <c r="V697" s="268">
        <v>1</v>
      </c>
      <c r="W697" s="268">
        <v>1</v>
      </c>
      <c r="X697" s="295">
        <v>0</v>
      </c>
      <c r="Y697" s="271">
        <v>240</v>
      </c>
      <c r="Z697" s="333">
        <v>237</v>
      </c>
      <c r="AA697" s="333">
        <v>243</v>
      </c>
      <c r="AB697" s="333">
        <v>239</v>
      </c>
      <c r="AC697" s="334">
        <v>0.9875</v>
      </c>
      <c r="AD697" s="268">
        <v>0.983539094650206</v>
      </c>
      <c r="AE697" s="295">
        <v>0.00396090534979432</v>
      </c>
    </row>
    <row r="698" spans="1:31">
      <c r="A698" s="315" t="s">
        <v>1160</v>
      </c>
      <c r="B698" s="339" t="s">
        <v>3346</v>
      </c>
      <c r="C698" s="293" t="s">
        <v>1196</v>
      </c>
      <c r="D698" s="339" t="s">
        <v>1197</v>
      </c>
      <c r="E698" s="266">
        <v>75</v>
      </c>
      <c r="F698" s="266">
        <v>75</v>
      </c>
      <c r="G698" s="264">
        <v>79</v>
      </c>
      <c r="H698" s="264">
        <v>78</v>
      </c>
      <c r="I698" s="264">
        <v>62</v>
      </c>
      <c r="J698" s="264">
        <v>60</v>
      </c>
      <c r="K698" s="294">
        <v>0.9</v>
      </c>
      <c r="L698" s="267">
        <v>1</v>
      </c>
      <c r="M698" s="267">
        <v>0.987341772151899</v>
      </c>
      <c r="N698" s="267">
        <v>0.967741935483871</v>
      </c>
      <c r="O698" s="332">
        <v>75</v>
      </c>
      <c r="P698" s="266">
        <v>69</v>
      </c>
      <c r="Q698" s="266">
        <v>69</v>
      </c>
      <c r="R698" s="264">
        <v>71</v>
      </c>
      <c r="S698" s="264">
        <v>59</v>
      </c>
      <c r="T698" s="267">
        <v>0.92</v>
      </c>
      <c r="U698" s="267">
        <v>0.92</v>
      </c>
      <c r="V698" s="268">
        <v>0.89873417721519</v>
      </c>
      <c r="W698" s="268">
        <v>0.951612903225806</v>
      </c>
      <c r="X698" s="295">
        <v>0.0212658227848102</v>
      </c>
      <c r="Y698" s="271">
        <v>491</v>
      </c>
      <c r="Z698" s="333">
        <v>450</v>
      </c>
      <c r="AA698" s="333">
        <v>482</v>
      </c>
      <c r="AB698" s="333">
        <v>442</v>
      </c>
      <c r="AC698" s="334">
        <v>0.916496945010183</v>
      </c>
      <c r="AD698" s="268">
        <v>0.91701244813278</v>
      </c>
      <c r="AE698" s="295">
        <v>-0.000515503122596739</v>
      </c>
    </row>
    <row r="699" spans="1:31">
      <c r="A699" s="315" t="s">
        <v>1160</v>
      </c>
      <c r="B699" s="339" t="s">
        <v>3346</v>
      </c>
      <c r="C699" s="293" t="s">
        <v>1198</v>
      </c>
      <c r="D699" s="339" t="s">
        <v>1199</v>
      </c>
      <c r="E699" s="266">
        <v>29</v>
      </c>
      <c r="F699" s="266">
        <v>29</v>
      </c>
      <c r="G699" s="264">
        <v>29</v>
      </c>
      <c r="H699" s="264">
        <v>28</v>
      </c>
      <c r="I699" s="264">
        <v>19</v>
      </c>
      <c r="J699" s="264">
        <v>18</v>
      </c>
      <c r="K699" s="294">
        <v>0.9</v>
      </c>
      <c r="L699" s="267">
        <v>1</v>
      </c>
      <c r="M699" s="267">
        <v>0.96551724137931</v>
      </c>
      <c r="N699" s="267">
        <v>0.947368421052632</v>
      </c>
      <c r="O699" s="332">
        <v>29</v>
      </c>
      <c r="P699" s="266">
        <v>29</v>
      </c>
      <c r="Q699" s="266">
        <v>29</v>
      </c>
      <c r="R699" s="264">
        <v>28</v>
      </c>
      <c r="S699" s="264">
        <v>18</v>
      </c>
      <c r="T699" s="267">
        <v>1</v>
      </c>
      <c r="U699" s="267">
        <v>1</v>
      </c>
      <c r="V699" s="268">
        <v>0.96551724137931</v>
      </c>
      <c r="W699" s="268">
        <v>0.947368421052632</v>
      </c>
      <c r="X699" s="295">
        <v>0.0344827586206896</v>
      </c>
      <c r="Y699" s="271">
        <v>184</v>
      </c>
      <c r="Z699" s="333">
        <v>178</v>
      </c>
      <c r="AA699" s="333">
        <v>186</v>
      </c>
      <c r="AB699" s="333">
        <v>182</v>
      </c>
      <c r="AC699" s="334">
        <v>0.967391304347826</v>
      </c>
      <c r="AD699" s="268">
        <v>0.978494623655914</v>
      </c>
      <c r="AE699" s="295">
        <v>-0.0111033193080879</v>
      </c>
    </row>
    <row r="700" spans="1:31">
      <c r="A700" s="315" t="s">
        <v>1160</v>
      </c>
      <c r="B700" s="339" t="s">
        <v>3345</v>
      </c>
      <c r="C700" s="293" t="s">
        <v>1200</v>
      </c>
      <c r="D700" s="339" t="s">
        <v>1201</v>
      </c>
      <c r="E700" s="266">
        <v>36</v>
      </c>
      <c r="F700" s="266">
        <v>36</v>
      </c>
      <c r="G700" s="264">
        <v>36</v>
      </c>
      <c r="H700" s="264">
        <v>36</v>
      </c>
      <c r="I700" s="264">
        <v>28</v>
      </c>
      <c r="J700" s="264">
        <v>28</v>
      </c>
      <c r="K700" s="294">
        <v>0.9</v>
      </c>
      <c r="L700" s="267">
        <v>1</v>
      </c>
      <c r="M700" s="267">
        <v>1</v>
      </c>
      <c r="N700" s="267">
        <v>1</v>
      </c>
      <c r="O700" s="332">
        <v>36</v>
      </c>
      <c r="P700" s="266">
        <v>36</v>
      </c>
      <c r="Q700" s="266">
        <v>36</v>
      </c>
      <c r="R700" s="264">
        <v>36</v>
      </c>
      <c r="S700" s="264">
        <v>27</v>
      </c>
      <c r="T700" s="267">
        <v>1</v>
      </c>
      <c r="U700" s="267">
        <v>1</v>
      </c>
      <c r="V700" s="268">
        <v>1</v>
      </c>
      <c r="W700" s="268">
        <v>0.964285714285714</v>
      </c>
      <c r="X700" s="295">
        <v>0</v>
      </c>
      <c r="Y700" s="271">
        <v>241</v>
      </c>
      <c r="Z700" s="333">
        <v>233</v>
      </c>
      <c r="AA700" s="333">
        <v>252</v>
      </c>
      <c r="AB700" s="333">
        <v>243</v>
      </c>
      <c r="AC700" s="334">
        <v>0.966804979253112</v>
      </c>
      <c r="AD700" s="268">
        <v>0.964285714285714</v>
      </c>
      <c r="AE700" s="295">
        <v>0.00251926496739774</v>
      </c>
    </row>
    <row r="701" spans="1:31">
      <c r="A701" s="315" t="s">
        <v>1160</v>
      </c>
      <c r="B701" s="339" t="s">
        <v>3345</v>
      </c>
      <c r="C701" s="293" t="s">
        <v>1202</v>
      </c>
      <c r="D701" s="339" t="s">
        <v>1203</v>
      </c>
      <c r="E701" s="266">
        <v>24</v>
      </c>
      <c r="F701" s="266">
        <v>24</v>
      </c>
      <c r="G701" s="264">
        <v>25</v>
      </c>
      <c r="H701" s="264">
        <v>25</v>
      </c>
      <c r="I701" s="264">
        <v>22</v>
      </c>
      <c r="J701" s="264">
        <v>21</v>
      </c>
      <c r="K701" s="294">
        <v>0.9</v>
      </c>
      <c r="L701" s="267">
        <v>1</v>
      </c>
      <c r="M701" s="267">
        <v>1</v>
      </c>
      <c r="N701" s="267">
        <v>0.954545454545455</v>
      </c>
      <c r="O701" s="332">
        <v>24</v>
      </c>
      <c r="P701" s="266">
        <v>22</v>
      </c>
      <c r="Q701" s="266">
        <v>22</v>
      </c>
      <c r="R701" s="264">
        <v>25</v>
      </c>
      <c r="S701" s="264">
        <v>20</v>
      </c>
      <c r="T701" s="267">
        <v>0.916666666666667</v>
      </c>
      <c r="U701" s="267">
        <v>0.916666666666667</v>
      </c>
      <c r="V701" s="268">
        <v>1</v>
      </c>
      <c r="W701" s="268">
        <v>0.909090909090909</v>
      </c>
      <c r="X701" s="295">
        <v>-0.0833333333333334</v>
      </c>
      <c r="Y701" s="271">
        <v>161</v>
      </c>
      <c r="Z701" s="333">
        <v>156</v>
      </c>
      <c r="AA701" s="333">
        <v>157</v>
      </c>
      <c r="AB701" s="333">
        <v>149</v>
      </c>
      <c r="AC701" s="334">
        <v>0.968944099378882</v>
      </c>
      <c r="AD701" s="268">
        <v>0.949044585987261</v>
      </c>
      <c r="AE701" s="295">
        <v>0.0198995133916209</v>
      </c>
    </row>
    <row r="702" spans="1:31">
      <c r="A702" s="315" t="s">
        <v>1160</v>
      </c>
      <c r="B702" s="339" t="s">
        <v>3345</v>
      </c>
      <c r="C702" s="293" t="s">
        <v>1204</v>
      </c>
      <c r="D702" s="339" t="s">
        <v>1205</v>
      </c>
      <c r="E702" s="266">
        <v>31</v>
      </c>
      <c r="F702" s="266">
        <v>25</v>
      </c>
      <c r="G702" s="264">
        <v>32</v>
      </c>
      <c r="H702" s="264">
        <v>30</v>
      </c>
      <c r="I702" s="264">
        <v>29</v>
      </c>
      <c r="J702" s="264">
        <v>28</v>
      </c>
      <c r="K702" s="294">
        <v>0.9</v>
      </c>
      <c r="L702" s="267">
        <v>0.806451612903226</v>
      </c>
      <c r="M702" s="267">
        <v>0.9375</v>
      </c>
      <c r="N702" s="267">
        <v>0.96551724137931</v>
      </c>
      <c r="O702" s="332">
        <v>31</v>
      </c>
      <c r="P702" s="266">
        <v>21</v>
      </c>
      <c r="Q702" s="266">
        <v>21</v>
      </c>
      <c r="R702" s="264">
        <v>29</v>
      </c>
      <c r="S702" s="264">
        <v>27</v>
      </c>
      <c r="T702" s="267">
        <v>0.67741935483871</v>
      </c>
      <c r="U702" s="267">
        <v>0.67741935483871</v>
      </c>
      <c r="V702" s="268">
        <v>0.90625</v>
      </c>
      <c r="W702" s="268">
        <v>0.931034482758621</v>
      </c>
      <c r="X702" s="295">
        <v>-0.22883064516129</v>
      </c>
      <c r="Y702" s="271">
        <v>221</v>
      </c>
      <c r="Z702" s="333">
        <v>195</v>
      </c>
      <c r="AA702" s="333">
        <v>212</v>
      </c>
      <c r="AB702" s="333">
        <v>203</v>
      </c>
      <c r="AC702" s="334">
        <v>0.882352941176471</v>
      </c>
      <c r="AD702" s="268">
        <v>0.957547169811321</v>
      </c>
      <c r="AE702" s="295">
        <v>-0.0751942286348501</v>
      </c>
    </row>
    <row r="703" spans="1:31">
      <c r="A703" s="315" t="s">
        <v>1160</v>
      </c>
      <c r="B703" s="339" t="s">
        <v>3345</v>
      </c>
      <c r="C703" s="293" t="s">
        <v>1206</v>
      </c>
      <c r="D703" s="339" t="s">
        <v>1207</v>
      </c>
      <c r="E703" s="266">
        <v>27</v>
      </c>
      <c r="F703" s="266">
        <v>27</v>
      </c>
      <c r="G703" s="264">
        <v>27</v>
      </c>
      <c r="H703" s="264">
        <v>27</v>
      </c>
      <c r="I703" s="264">
        <v>25</v>
      </c>
      <c r="J703" s="264">
        <v>25</v>
      </c>
      <c r="K703" s="294">
        <v>0.9</v>
      </c>
      <c r="L703" s="267">
        <v>1</v>
      </c>
      <c r="M703" s="267">
        <v>1</v>
      </c>
      <c r="N703" s="267">
        <v>1</v>
      </c>
      <c r="O703" s="332">
        <v>27</v>
      </c>
      <c r="P703" s="266">
        <v>25</v>
      </c>
      <c r="Q703" s="266">
        <v>25</v>
      </c>
      <c r="R703" s="264">
        <v>26</v>
      </c>
      <c r="S703" s="264">
        <v>24</v>
      </c>
      <c r="T703" s="267">
        <v>0.925925925925926</v>
      </c>
      <c r="U703" s="267">
        <v>0.925925925925926</v>
      </c>
      <c r="V703" s="268">
        <v>0.962962962962963</v>
      </c>
      <c r="W703" s="268">
        <v>0.96</v>
      </c>
      <c r="X703" s="295">
        <v>-0.037037037037037</v>
      </c>
      <c r="Y703" s="271">
        <v>187</v>
      </c>
      <c r="Z703" s="333">
        <v>177</v>
      </c>
      <c r="AA703" s="333">
        <v>189</v>
      </c>
      <c r="AB703" s="333">
        <v>182</v>
      </c>
      <c r="AC703" s="334">
        <v>0.946524064171123</v>
      </c>
      <c r="AD703" s="268">
        <v>0.962962962962963</v>
      </c>
      <c r="AE703" s="295">
        <v>-0.0164388987918399</v>
      </c>
    </row>
    <row r="704" spans="1:31">
      <c r="A704" s="315" t="s">
        <v>1160</v>
      </c>
      <c r="B704" s="339" t="s">
        <v>3345</v>
      </c>
      <c r="C704" s="293" t="s">
        <v>1208</v>
      </c>
      <c r="D704" s="339" t="s">
        <v>1209</v>
      </c>
      <c r="E704" s="266">
        <v>23</v>
      </c>
      <c r="F704" s="266">
        <v>23</v>
      </c>
      <c r="G704" s="264">
        <v>24</v>
      </c>
      <c r="H704" s="264">
        <v>24</v>
      </c>
      <c r="I704" s="264">
        <v>23</v>
      </c>
      <c r="J704" s="264">
        <v>23</v>
      </c>
      <c r="K704" s="294">
        <v>0.9</v>
      </c>
      <c r="L704" s="267">
        <v>1</v>
      </c>
      <c r="M704" s="267">
        <v>1</v>
      </c>
      <c r="N704" s="267">
        <v>1</v>
      </c>
      <c r="O704" s="332">
        <v>23</v>
      </c>
      <c r="P704" s="266">
        <v>23</v>
      </c>
      <c r="Q704" s="266">
        <v>23</v>
      </c>
      <c r="R704" s="264">
        <v>22</v>
      </c>
      <c r="S704" s="264">
        <v>21</v>
      </c>
      <c r="T704" s="267">
        <v>1</v>
      </c>
      <c r="U704" s="267">
        <v>1</v>
      </c>
      <c r="V704" s="268">
        <v>0.916666666666667</v>
      </c>
      <c r="W704" s="268">
        <v>0.91304347826087</v>
      </c>
      <c r="X704" s="295">
        <v>0.0833333333333334</v>
      </c>
      <c r="Y704" s="271">
        <v>170</v>
      </c>
      <c r="Z704" s="333">
        <v>162</v>
      </c>
      <c r="AA704" s="333">
        <v>167</v>
      </c>
      <c r="AB704" s="333">
        <v>160</v>
      </c>
      <c r="AC704" s="334">
        <v>0.952941176470588</v>
      </c>
      <c r="AD704" s="268">
        <v>0.958083832335329</v>
      </c>
      <c r="AE704" s="295">
        <v>-0.00514265586474116</v>
      </c>
    </row>
    <row r="705" spans="1:31">
      <c r="A705" s="315" t="s">
        <v>1160</v>
      </c>
      <c r="B705" s="339" t="s">
        <v>3345</v>
      </c>
      <c r="C705" s="293" t="s">
        <v>1210</v>
      </c>
      <c r="D705" s="339" t="s">
        <v>1211</v>
      </c>
      <c r="E705" s="266">
        <v>37</v>
      </c>
      <c r="F705" s="266">
        <v>37</v>
      </c>
      <c r="G705" s="264">
        <v>39</v>
      </c>
      <c r="H705" s="264">
        <v>39</v>
      </c>
      <c r="I705" s="264">
        <v>34</v>
      </c>
      <c r="J705" s="264">
        <v>34</v>
      </c>
      <c r="K705" s="294">
        <v>0.9</v>
      </c>
      <c r="L705" s="267">
        <v>1</v>
      </c>
      <c r="M705" s="267">
        <v>1</v>
      </c>
      <c r="N705" s="267">
        <v>1</v>
      </c>
      <c r="O705" s="332">
        <v>37</v>
      </c>
      <c r="P705" s="266">
        <v>37</v>
      </c>
      <c r="Q705" s="266">
        <v>37</v>
      </c>
      <c r="R705" s="264">
        <v>38</v>
      </c>
      <c r="S705" s="264">
        <v>34</v>
      </c>
      <c r="T705" s="267">
        <v>1</v>
      </c>
      <c r="U705" s="267">
        <v>1</v>
      </c>
      <c r="V705" s="268">
        <v>0.974358974358974</v>
      </c>
      <c r="W705" s="268">
        <v>1</v>
      </c>
      <c r="X705" s="295">
        <v>0.0256410256410257</v>
      </c>
      <c r="Y705" s="271">
        <v>249</v>
      </c>
      <c r="Z705" s="333">
        <v>248</v>
      </c>
      <c r="AA705" s="333">
        <v>250</v>
      </c>
      <c r="AB705" s="333">
        <v>248</v>
      </c>
      <c r="AC705" s="334">
        <v>0.995983935742972</v>
      </c>
      <c r="AD705" s="268">
        <v>0.992</v>
      </c>
      <c r="AE705" s="295">
        <v>0.00398393574297184</v>
      </c>
    </row>
    <row r="706" spans="1:31">
      <c r="A706" s="315" t="s">
        <v>1160</v>
      </c>
      <c r="B706" s="339" t="s">
        <v>3345</v>
      </c>
      <c r="C706" s="293" t="s">
        <v>1212</v>
      </c>
      <c r="D706" s="339" t="s">
        <v>1213</v>
      </c>
      <c r="E706" s="266">
        <v>36</v>
      </c>
      <c r="F706" s="266">
        <v>36</v>
      </c>
      <c r="G706" s="264">
        <v>36</v>
      </c>
      <c r="H706" s="264">
        <v>36</v>
      </c>
      <c r="I706" s="264">
        <v>27</v>
      </c>
      <c r="J706" s="264">
        <v>27</v>
      </c>
      <c r="K706" s="294">
        <v>0.9</v>
      </c>
      <c r="L706" s="267">
        <v>1</v>
      </c>
      <c r="M706" s="267">
        <v>1</v>
      </c>
      <c r="N706" s="267">
        <v>1</v>
      </c>
      <c r="O706" s="332">
        <v>36</v>
      </c>
      <c r="P706" s="266">
        <v>36</v>
      </c>
      <c r="Q706" s="266">
        <v>36</v>
      </c>
      <c r="R706" s="264">
        <v>36</v>
      </c>
      <c r="S706" s="264">
        <v>27</v>
      </c>
      <c r="T706" s="267">
        <v>1</v>
      </c>
      <c r="U706" s="267">
        <v>1</v>
      </c>
      <c r="V706" s="268">
        <v>1</v>
      </c>
      <c r="W706" s="268">
        <v>1</v>
      </c>
      <c r="X706" s="295">
        <v>0</v>
      </c>
      <c r="Y706" s="271">
        <v>235</v>
      </c>
      <c r="Z706" s="333">
        <v>235</v>
      </c>
      <c r="AA706" s="333">
        <v>248</v>
      </c>
      <c r="AB706" s="333">
        <v>248</v>
      </c>
      <c r="AC706" s="334">
        <v>1</v>
      </c>
      <c r="AD706" s="268">
        <v>1</v>
      </c>
      <c r="AE706" s="295">
        <v>0</v>
      </c>
    </row>
    <row r="707" spans="1:31">
      <c r="A707" s="315" t="s">
        <v>1160</v>
      </c>
      <c r="B707" s="339" t="s">
        <v>3345</v>
      </c>
      <c r="C707" s="293" t="s">
        <v>1214</v>
      </c>
      <c r="D707" s="339" t="s">
        <v>1215</v>
      </c>
      <c r="E707" s="266">
        <v>16</v>
      </c>
      <c r="F707" s="266">
        <v>16</v>
      </c>
      <c r="G707" s="264">
        <v>16</v>
      </c>
      <c r="H707" s="264">
        <v>16</v>
      </c>
      <c r="I707" s="264">
        <v>15</v>
      </c>
      <c r="J707" s="264">
        <v>15</v>
      </c>
      <c r="K707" s="294">
        <v>0.9</v>
      </c>
      <c r="L707" s="267">
        <v>1</v>
      </c>
      <c r="M707" s="267">
        <v>1</v>
      </c>
      <c r="N707" s="267">
        <v>1</v>
      </c>
      <c r="O707" s="332">
        <v>16</v>
      </c>
      <c r="P707" s="266">
        <v>16</v>
      </c>
      <c r="Q707" s="266">
        <v>16</v>
      </c>
      <c r="R707" s="264">
        <v>16</v>
      </c>
      <c r="S707" s="264">
        <v>15</v>
      </c>
      <c r="T707" s="267">
        <v>1</v>
      </c>
      <c r="U707" s="267">
        <v>1</v>
      </c>
      <c r="V707" s="268">
        <v>1</v>
      </c>
      <c r="W707" s="268">
        <v>1</v>
      </c>
      <c r="X707" s="295">
        <v>0</v>
      </c>
      <c r="Y707" s="271">
        <v>110</v>
      </c>
      <c r="Z707" s="333">
        <v>110</v>
      </c>
      <c r="AA707" s="333">
        <v>110</v>
      </c>
      <c r="AB707" s="333">
        <v>108</v>
      </c>
      <c r="AC707" s="334">
        <v>1</v>
      </c>
      <c r="AD707" s="268">
        <v>0.981818181818182</v>
      </c>
      <c r="AE707" s="295">
        <v>0.0181818181818182</v>
      </c>
    </row>
    <row r="708" spans="1:31">
      <c r="A708" s="315" t="s">
        <v>1160</v>
      </c>
      <c r="B708" s="339" t="s">
        <v>32</v>
      </c>
      <c r="C708" s="293" t="s">
        <v>32</v>
      </c>
      <c r="D708" s="339" t="s">
        <v>1216</v>
      </c>
      <c r="E708" s="266">
        <v>0</v>
      </c>
      <c r="F708" s="266">
        <v>0</v>
      </c>
      <c r="G708" s="264">
        <v>0</v>
      </c>
      <c r="H708" s="264">
        <v>0</v>
      </c>
      <c r="I708" s="264">
        <v>0</v>
      </c>
      <c r="J708" s="264">
        <v>0</v>
      </c>
      <c r="K708" s="294">
        <v>0.9</v>
      </c>
      <c r="L708" s="267">
        <v>0</v>
      </c>
      <c r="M708" s="267">
        <v>0</v>
      </c>
      <c r="N708" s="267">
        <v>0</v>
      </c>
      <c r="O708" s="332">
        <v>0</v>
      </c>
      <c r="P708" s="266">
        <v>0</v>
      </c>
      <c r="Q708" s="266">
        <v>0</v>
      </c>
      <c r="R708" s="264">
        <v>0</v>
      </c>
      <c r="S708" s="264">
        <v>0</v>
      </c>
      <c r="T708" s="267">
        <v>0</v>
      </c>
      <c r="U708" s="267">
        <v>0</v>
      </c>
      <c r="V708" s="268">
        <v>0</v>
      </c>
      <c r="W708" s="268">
        <v>0</v>
      </c>
      <c r="X708" s="295">
        <v>0</v>
      </c>
      <c r="Y708" s="271">
        <v>0</v>
      </c>
      <c r="Z708" s="333">
        <v>0</v>
      </c>
      <c r="AA708" s="333">
        <v>0</v>
      </c>
      <c r="AB708" s="333">
        <v>0</v>
      </c>
      <c r="AC708" s="334">
        <v>0</v>
      </c>
      <c r="AD708" s="268">
        <v>0</v>
      </c>
      <c r="AE708" s="295">
        <v>0</v>
      </c>
    </row>
    <row r="709" spans="1:31">
      <c r="A709" s="315" t="s">
        <v>1160</v>
      </c>
      <c r="B709" s="339" t="s">
        <v>3347</v>
      </c>
      <c r="C709" s="293" t="s">
        <v>1217</v>
      </c>
      <c r="D709" s="339" t="s">
        <v>1218</v>
      </c>
      <c r="E709" s="266">
        <v>30</v>
      </c>
      <c r="F709" s="266">
        <v>30</v>
      </c>
      <c r="G709" s="264">
        <v>30</v>
      </c>
      <c r="H709" s="264">
        <v>30</v>
      </c>
      <c r="I709" s="264">
        <v>23</v>
      </c>
      <c r="J709" s="264">
        <v>23</v>
      </c>
      <c r="K709" s="294">
        <v>0.9</v>
      </c>
      <c r="L709" s="267">
        <v>1</v>
      </c>
      <c r="M709" s="267">
        <v>1</v>
      </c>
      <c r="N709" s="267">
        <v>1</v>
      </c>
      <c r="O709" s="332">
        <v>30</v>
      </c>
      <c r="P709" s="266">
        <v>30</v>
      </c>
      <c r="Q709" s="266">
        <v>30</v>
      </c>
      <c r="R709" s="264">
        <v>30</v>
      </c>
      <c r="S709" s="264">
        <v>23</v>
      </c>
      <c r="T709" s="267">
        <v>1</v>
      </c>
      <c r="U709" s="267">
        <v>1</v>
      </c>
      <c r="V709" s="268">
        <v>1</v>
      </c>
      <c r="W709" s="268">
        <v>1</v>
      </c>
      <c r="X709" s="295">
        <v>0</v>
      </c>
      <c r="Y709" s="271">
        <v>186</v>
      </c>
      <c r="Z709" s="333">
        <v>184</v>
      </c>
      <c r="AA709" s="333">
        <v>187</v>
      </c>
      <c r="AB709" s="333">
        <v>180</v>
      </c>
      <c r="AC709" s="334">
        <v>0.989247311827957</v>
      </c>
      <c r="AD709" s="268">
        <v>0.962566844919786</v>
      </c>
      <c r="AE709" s="295">
        <v>0.0266804669081709</v>
      </c>
    </row>
    <row r="710" spans="1:31">
      <c r="A710" s="315" t="s">
        <v>1160</v>
      </c>
      <c r="B710" s="339" t="s">
        <v>3347</v>
      </c>
      <c r="C710" s="293" t="s">
        <v>1219</v>
      </c>
      <c r="D710" s="339" t="s">
        <v>1220</v>
      </c>
      <c r="E710" s="266">
        <v>28</v>
      </c>
      <c r="F710" s="266">
        <v>28</v>
      </c>
      <c r="G710" s="264">
        <v>26</v>
      </c>
      <c r="H710" s="264">
        <v>26</v>
      </c>
      <c r="I710" s="264">
        <v>24</v>
      </c>
      <c r="J710" s="264">
        <v>24</v>
      </c>
      <c r="K710" s="294">
        <v>0.9</v>
      </c>
      <c r="L710" s="267">
        <v>1</v>
      </c>
      <c r="M710" s="267">
        <v>1</v>
      </c>
      <c r="N710" s="267">
        <v>1</v>
      </c>
      <c r="O710" s="332">
        <v>28</v>
      </c>
      <c r="P710" s="266">
        <v>24</v>
      </c>
      <c r="Q710" s="266">
        <v>24</v>
      </c>
      <c r="R710" s="264">
        <v>21</v>
      </c>
      <c r="S710" s="264">
        <v>22</v>
      </c>
      <c r="T710" s="267">
        <v>0.857142857142857</v>
      </c>
      <c r="U710" s="267">
        <v>0.857142857142857</v>
      </c>
      <c r="V710" s="268">
        <v>0.807692307692308</v>
      </c>
      <c r="W710" s="268">
        <v>0.916666666666667</v>
      </c>
      <c r="X710" s="295">
        <v>0.0494505494505494</v>
      </c>
      <c r="Y710" s="271">
        <v>182</v>
      </c>
      <c r="Z710" s="333">
        <v>158</v>
      </c>
      <c r="AA710" s="333">
        <v>186</v>
      </c>
      <c r="AB710" s="333">
        <v>165</v>
      </c>
      <c r="AC710" s="334">
        <v>0.868131868131868</v>
      </c>
      <c r="AD710" s="268">
        <v>0.887096774193548</v>
      </c>
      <c r="AE710" s="295">
        <v>-0.0189649060616802</v>
      </c>
    </row>
    <row r="711" spans="1:31">
      <c r="A711" s="315" t="s">
        <v>1160</v>
      </c>
      <c r="B711" s="339" t="s">
        <v>3347</v>
      </c>
      <c r="C711" s="293" t="s">
        <v>1221</v>
      </c>
      <c r="D711" s="339" t="s">
        <v>1222</v>
      </c>
      <c r="E711" s="266">
        <v>36</v>
      </c>
      <c r="F711" s="266">
        <v>36</v>
      </c>
      <c r="G711" s="264">
        <v>39</v>
      </c>
      <c r="H711" s="264">
        <v>39</v>
      </c>
      <c r="I711" s="264">
        <v>32</v>
      </c>
      <c r="J711" s="264">
        <v>32</v>
      </c>
      <c r="K711" s="294">
        <v>0.9</v>
      </c>
      <c r="L711" s="267">
        <v>1</v>
      </c>
      <c r="M711" s="267">
        <v>1</v>
      </c>
      <c r="N711" s="267">
        <v>1</v>
      </c>
      <c r="O711" s="332">
        <v>36</v>
      </c>
      <c r="P711" s="266">
        <v>34</v>
      </c>
      <c r="Q711" s="266">
        <v>34</v>
      </c>
      <c r="R711" s="264">
        <v>36</v>
      </c>
      <c r="S711" s="264">
        <v>32</v>
      </c>
      <c r="T711" s="267">
        <v>0.944444444444444</v>
      </c>
      <c r="U711" s="267">
        <v>0.944444444444444</v>
      </c>
      <c r="V711" s="268">
        <v>0.923076923076923</v>
      </c>
      <c r="W711" s="268">
        <v>1</v>
      </c>
      <c r="X711" s="295">
        <v>0.0213675213675213</v>
      </c>
      <c r="Y711" s="271">
        <v>246</v>
      </c>
      <c r="Z711" s="333">
        <v>230</v>
      </c>
      <c r="AA711" s="333">
        <v>241</v>
      </c>
      <c r="AB711" s="333">
        <v>223</v>
      </c>
      <c r="AC711" s="334">
        <v>0.934959349593496</v>
      </c>
      <c r="AD711" s="268">
        <v>0.925311203319502</v>
      </c>
      <c r="AE711" s="295">
        <v>0.0096481462739938</v>
      </c>
    </row>
    <row r="712" spans="1:31">
      <c r="A712" s="315" t="s">
        <v>1160</v>
      </c>
      <c r="B712" s="339" t="s">
        <v>3347</v>
      </c>
      <c r="C712" s="293" t="s">
        <v>1223</v>
      </c>
      <c r="D712" s="339" t="s">
        <v>1224</v>
      </c>
      <c r="E712" s="266">
        <v>28</v>
      </c>
      <c r="F712" s="266">
        <v>28</v>
      </c>
      <c r="G712" s="264">
        <v>29</v>
      </c>
      <c r="H712" s="264">
        <v>29</v>
      </c>
      <c r="I712" s="264">
        <v>24</v>
      </c>
      <c r="J712" s="264">
        <v>24</v>
      </c>
      <c r="K712" s="294">
        <v>0.9</v>
      </c>
      <c r="L712" s="267">
        <v>1</v>
      </c>
      <c r="M712" s="267">
        <v>1</v>
      </c>
      <c r="N712" s="267">
        <v>1</v>
      </c>
      <c r="O712" s="332">
        <v>28</v>
      </c>
      <c r="P712" s="266">
        <v>21</v>
      </c>
      <c r="Q712" s="266">
        <v>21</v>
      </c>
      <c r="R712" s="264">
        <v>21</v>
      </c>
      <c r="S712" s="264">
        <v>18</v>
      </c>
      <c r="T712" s="267">
        <v>0.75</v>
      </c>
      <c r="U712" s="267">
        <v>0.75</v>
      </c>
      <c r="V712" s="268">
        <v>0.724137931034483</v>
      </c>
      <c r="W712" s="268">
        <v>0.75</v>
      </c>
      <c r="X712" s="295">
        <v>0.0258620689655172</v>
      </c>
      <c r="Y712" s="271">
        <v>191</v>
      </c>
      <c r="Z712" s="333">
        <v>145</v>
      </c>
      <c r="AA712" s="333">
        <v>193</v>
      </c>
      <c r="AB712" s="333">
        <v>156</v>
      </c>
      <c r="AC712" s="334">
        <v>0.759162303664921</v>
      </c>
      <c r="AD712" s="268">
        <v>0.808290155440414</v>
      </c>
      <c r="AE712" s="295">
        <v>-0.0491278517754931</v>
      </c>
    </row>
    <row r="713" spans="1:31">
      <c r="A713" s="315" t="s">
        <v>1160</v>
      </c>
      <c r="B713" s="339" t="s">
        <v>3347</v>
      </c>
      <c r="C713" s="293" t="s">
        <v>1225</v>
      </c>
      <c r="D713" s="339" t="s">
        <v>1226</v>
      </c>
      <c r="E713" s="266">
        <v>19</v>
      </c>
      <c r="F713" s="266">
        <v>19</v>
      </c>
      <c r="G713" s="264">
        <v>20</v>
      </c>
      <c r="H713" s="264">
        <v>20</v>
      </c>
      <c r="I713" s="264">
        <v>17</v>
      </c>
      <c r="J713" s="264">
        <v>17</v>
      </c>
      <c r="K713" s="294">
        <v>0.9</v>
      </c>
      <c r="L713" s="267">
        <v>1</v>
      </c>
      <c r="M713" s="267">
        <v>1</v>
      </c>
      <c r="N713" s="267">
        <v>1</v>
      </c>
      <c r="O713" s="332">
        <v>19</v>
      </c>
      <c r="P713" s="266">
        <v>12</v>
      </c>
      <c r="Q713" s="266">
        <v>12</v>
      </c>
      <c r="R713" s="264">
        <v>13</v>
      </c>
      <c r="S713" s="264">
        <v>10</v>
      </c>
      <c r="T713" s="267">
        <v>0.631578947368421</v>
      </c>
      <c r="U713" s="267">
        <v>0.631578947368421</v>
      </c>
      <c r="V713" s="268">
        <v>0.65</v>
      </c>
      <c r="W713" s="268">
        <v>0.588235294117647</v>
      </c>
      <c r="X713" s="295">
        <v>-0.018421052631579</v>
      </c>
      <c r="Y713" s="271">
        <v>135</v>
      </c>
      <c r="Z713" s="333">
        <v>96</v>
      </c>
      <c r="AA713" s="333">
        <v>135</v>
      </c>
      <c r="AB713" s="333">
        <v>102</v>
      </c>
      <c r="AC713" s="334">
        <v>0.711111111111111</v>
      </c>
      <c r="AD713" s="268">
        <v>0.755555555555556</v>
      </c>
      <c r="AE713" s="295">
        <v>-0.0444444444444444</v>
      </c>
    </row>
    <row r="714" spans="1:31">
      <c r="A714" s="315" t="s">
        <v>1160</v>
      </c>
      <c r="B714" s="339" t="s">
        <v>3347</v>
      </c>
      <c r="C714" s="293" t="s">
        <v>1227</v>
      </c>
      <c r="D714" s="339" t="s">
        <v>1228</v>
      </c>
      <c r="E714" s="266">
        <v>22</v>
      </c>
      <c r="F714" s="266">
        <v>22</v>
      </c>
      <c r="G714" s="264">
        <v>21</v>
      </c>
      <c r="H714" s="264">
        <v>21</v>
      </c>
      <c r="I714" s="264">
        <v>17</v>
      </c>
      <c r="J714" s="264">
        <v>17</v>
      </c>
      <c r="K714" s="294">
        <v>0.9</v>
      </c>
      <c r="L714" s="267">
        <v>1</v>
      </c>
      <c r="M714" s="267">
        <v>1</v>
      </c>
      <c r="N714" s="267">
        <v>1</v>
      </c>
      <c r="O714" s="332">
        <v>22</v>
      </c>
      <c r="P714" s="266">
        <v>22</v>
      </c>
      <c r="Q714" s="266">
        <v>22</v>
      </c>
      <c r="R714" s="264">
        <v>21</v>
      </c>
      <c r="S714" s="264">
        <v>16</v>
      </c>
      <c r="T714" s="267">
        <v>1</v>
      </c>
      <c r="U714" s="267">
        <v>1</v>
      </c>
      <c r="V714" s="268">
        <v>1</v>
      </c>
      <c r="W714" s="268">
        <v>0.941176470588235</v>
      </c>
      <c r="X714" s="295">
        <v>0</v>
      </c>
      <c r="Y714" s="271">
        <v>143</v>
      </c>
      <c r="Z714" s="333">
        <v>142</v>
      </c>
      <c r="AA714" s="333">
        <v>146</v>
      </c>
      <c r="AB714" s="333">
        <v>144</v>
      </c>
      <c r="AC714" s="334">
        <v>0.993006993006993</v>
      </c>
      <c r="AD714" s="268">
        <v>0.986301369863014</v>
      </c>
      <c r="AE714" s="295">
        <v>0.00670562314397938</v>
      </c>
    </row>
    <row r="715" spans="1:31">
      <c r="A715" s="315" t="s">
        <v>1160</v>
      </c>
      <c r="B715" s="339" t="s">
        <v>3347</v>
      </c>
      <c r="C715" s="293" t="s">
        <v>1229</v>
      </c>
      <c r="D715" s="339" t="s">
        <v>1230</v>
      </c>
      <c r="E715" s="266">
        <v>80</v>
      </c>
      <c r="F715" s="266">
        <v>78</v>
      </c>
      <c r="G715" s="264">
        <v>78</v>
      </c>
      <c r="H715" s="264">
        <v>76</v>
      </c>
      <c r="I715" s="264">
        <v>68</v>
      </c>
      <c r="J715" s="264">
        <v>66</v>
      </c>
      <c r="K715" s="294">
        <v>0.9</v>
      </c>
      <c r="L715" s="267">
        <v>0.975</v>
      </c>
      <c r="M715" s="267">
        <v>0.974358974358974</v>
      </c>
      <c r="N715" s="267">
        <v>0.970588235294118</v>
      </c>
      <c r="O715" s="332">
        <v>80</v>
      </c>
      <c r="P715" s="266">
        <v>74</v>
      </c>
      <c r="Q715" s="266">
        <v>74</v>
      </c>
      <c r="R715" s="264">
        <v>75</v>
      </c>
      <c r="S715" s="264">
        <v>63</v>
      </c>
      <c r="T715" s="267">
        <v>0.925</v>
      </c>
      <c r="U715" s="267">
        <v>0.925</v>
      </c>
      <c r="V715" s="268">
        <v>0.961538461538462</v>
      </c>
      <c r="W715" s="268">
        <v>0.926470588235294</v>
      </c>
      <c r="X715" s="295">
        <v>-0.0365384615384615</v>
      </c>
      <c r="Y715" s="271">
        <v>524</v>
      </c>
      <c r="Z715" s="333">
        <v>486</v>
      </c>
      <c r="AA715" s="333">
        <v>514</v>
      </c>
      <c r="AB715" s="333">
        <v>466</v>
      </c>
      <c r="AC715" s="334">
        <v>0.927480916030534</v>
      </c>
      <c r="AD715" s="268">
        <v>0.906614785992218</v>
      </c>
      <c r="AE715" s="295">
        <v>0.0208661300383165</v>
      </c>
    </row>
    <row r="716" spans="1:31">
      <c r="A716" s="315" t="s">
        <v>1160</v>
      </c>
      <c r="B716" s="339" t="s">
        <v>3347</v>
      </c>
      <c r="C716" s="293" t="s">
        <v>1231</v>
      </c>
      <c r="D716" s="339" t="s">
        <v>1232</v>
      </c>
      <c r="E716" s="266">
        <v>12</v>
      </c>
      <c r="F716" s="266">
        <v>12</v>
      </c>
      <c r="G716" s="264">
        <v>12</v>
      </c>
      <c r="H716" s="264">
        <v>12</v>
      </c>
      <c r="I716" s="264">
        <v>11</v>
      </c>
      <c r="J716" s="264">
        <v>11</v>
      </c>
      <c r="K716" s="294">
        <v>0.9</v>
      </c>
      <c r="L716" s="267">
        <v>1</v>
      </c>
      <c r="M716" s="267">
        <v>1</v>
      </c>
      <c r="N716" s="267">
        <v>1</v>
      </c>
      <c r="O716" s="332">
        <v>12</v>
      </c>
      <c r="P716" s="266">
        <v>12</v>
      </c>
      <c r="Q716" s="266">
        <v>12</v>
      </c>
      <c r="R716" s="264">
        <v>12</v>
      </c>
      <c r="S716" s="264">
        <v>10</v>
      </c>
      <c r="T716" s="267">
        <v>1</v>
      </c>
      <c r="U716" s="267">
        <v>1</v>
      </c>
      <c r="V716" s="268">
        <v>1</v>
      </c>
      <c r="W716" s="268">
        <v>0.909090909090909</v>
      </c>
      <c r="X716" s="295">
        <v>0</v>
      </c>
      <c r="Y716" s="271">
        <v>83</v>
      </c>
      <c r="Z716" s="333">
        <v>77</v>
      </c>
      <c r="AA716" s="333">
        <v>84</v>
      </c>
      <c r="AB716" s="333">
        <v>80</v>
      </c>
      <c r="AC716" s="334">
        <v>0.927710843373494</v>
      </c>
      <c r="AD716" s="268">
        <v>0.952380952380952</v>
      </c>
      <c r="AE716" s="295">
        <v>-0.0246701090074584</v>
      </c>
    </row>
    <row r="717" spans="1:31">
      <c r="A717" s="315" t="s">
        <v>1160</v>
      </c>
      <c r="B717" s="339" t="s">
        <v>3347</v>
      </c>
      <c r="C717" s="293" t="s">
        <v>1233</v>
      </c>
      <c r="D717" s="339" t="s">
        <v>1234</v>
      </c>
      <c r="E717" s="266">
        <v>22</v>
      </c>
      <c r="F717" s="266">
        <v>22</v>
      </c>
      <c r="G717" s="264">
        <v>23</v>
      </c>
      <c r="H717" s="264">
        <v>23</v>
      </c>
      <c r="I717" s="264">
        <v>19</v>
      </c>
      <c r="J717" s="264">
        <v>19</v>
      </c>
      <c r="K717" s="294">
        <v>0.9</v>
      </c>
      <c r="L717" s="267">
        <v>1</v>
      </c>
      <c r="M717" s="267">
        <v>1</v>
      </c>
      <c r="N717" s="267">
        <v>1</v>
      </c>
      <c r="O717" s="332">
        <v>22</v>
      </c>
      <c r="P717" s="266">
        <v>21</v>
      </c>
      <c r="Q717" s="266">
        <v>21</v>
      </c>
      <c r="R717" s="264">
        <v>22</v>
      </c>
      <c r="S717" s="264">
        <v>18</v>
      </c>
      <c r="T717" s="267">
        <v>0.954545454545455</v>
      </c>
      <c r="U717" s="267">
        <v>0.954545454545455</v>
      </c>
      <c r="V717" s="268">
        <v>0.956521739130435</v>
      </c>
      <c r="W717" s="268">
        <v>0.947368421052632</v>
      </c>
      <c r="X717" s="295">
        <v>-0.00197628458498023</v>
      </c>
      <c r="Y717" s="271">
        <v>150</v>
      </c>
      <c r="Z717" s="333">
        <v>142</v>
      </c>
      <c r="AA717" s="333">
        <v>149</v>
      </c>
      <c r="AB717" s="333">
        <v>133</v>
      </c>
      <c r="AC717" s="334">
        <v>0.946666666666667</v>
      </c>
      <c r="AD717" s="268">
        <v>0.89261744966443</v>
      </c>
      <c r="AE717" s="295">
        <v>0.0540492170022371</v>
      </c>
    </row>
    <row r="718" spans="1:31">
      <c r="A718" s="315" t="s">
        <v>1160</v>
      </c>
      <c r="B718" s="339" t="s">
        <v>3348</v>
      </c>
      <c r="C718" s="293" t="s">
        <v>1235</v>
      </c>
      <c r="D718" s="339" t="s">
        <v>1236</v>
      </c>
      <c r="E718" s="266">
        <v>34</v>
      </c>
      <c r="F718" s="266">
        <v>34</v>
      </c>
      <c r="G718" s="264">
        <v>33</v>
      </c>
      <c r="H718" s="264">
        <v>32</v>
      </c>
      <c r="I718" s="264">
        <v>32</v>
      </c>
      <c r="J718" s="264">
        <v>31</v>
      </c>
      <c r="K718" s="294">
        <v>0.9</v>
      </c>
      <c r="L718" s="267">
        <v>1</v>
      </c>
      <c r="M718" s="267">
        <v>0.96969696969697</v>
      </c>
      <c r="N718" s="267">
        <v>0.96875</v>
      </c>
      <c r="O718" s="332">
        <v>34</v>
      </c>
      <c r="P718" s="266">
        <v>32</v>
      </c>
      <c r="Q718" s="266">
        <v>32</v>
      </c>
      <c r="R718" s="264">
        <v>30</v>
      </c>
      <c r="S718" s="264">
        <v>27</v>
      </c>
      <c r="T718" s="267">
        <v>0.941176470588235</v>
      </c>
      <c r="U718" s="267">
        <v>0.941176470588235</v>
      </c>
      <c r="V718" s="268">
        <v>0.909090909090909</v>
      </c>
      <c r="W718" s="268">
        <v>0.84375</v>
      </c>
      <c r="X718" s="295">
        <v>0.0320855614973262</v>
      </c>
      <c r="Y718" s="271">
        <v>232</v>
      </c>
      <c r="Z718" s="333">
        <v>213</v>
      </c>
      <c r="AA718" s="333">
        <v>223</v>
      </c>
      <c r="AB718" s="333">
        <v>210</v>
      </c>
      <c r="AC718" s="334">
        <v>0.918103448275862</v>
      </c>
      <c r="AD718" s="268">
        <v>0.94170403587444</v>
      </c>
      <c r="AE718" s="295">
        <v>-0.0236005875985774</v>
      </c>
    </row>
    <row r="719" spans="1:31">
      <c r="A719" s="315" t="s">
        <v>1160</v>
      </c>
      <c r="B719" s="339" t="s">
        <v>3348</v>
      </c>
      <c r="C719" s="293" t="s">
        <v>1237</v>
      </c>
      <c r="D719" s="339" t="s">
        <v>1238</v>
      </c>
      <c r="E719" s="266">
        <v>22</v>
      </c>
      <c r="F719" s="266">
        <v>22</v>
      </c>
      <c r="G719" s="264">
        <v>21</v>
      </c>
      <c r="H719" s="264">
        <v>21</v>
      </c>
      <c r="I719" s="264">
        <v>20</v>
      </c>
      <c r="J719" s="264">
        <v>20</v>
      </c>
      <c r="K719" s="294">
        <v>0.9</v>
      </c>
      <c r="L719" s="267">
        <v>1</v>
      </c>
      <c r="M719" s="267">
        <v>1</v>
      </c>
      <c r="N719" s="267">
        <v>1</v>
      </c>
      <c r="O719" s="332">
        <v>22</v>
      </c>
      <c r="P719" s="266">
        <v>18</v>
      </c>
      <c r="Q719" s="266">
        <v>18</v>
      </c>
      <c r="R719" s="264">
        <v>19</v>
      </c>
      <c r="S719" s="264">
        <v>17</v>
      </c>
      <c r="T719" s="267">
        <v>0.818181818181818</v>
      </c>
      <c r="U719" s="267">
        <v>0.818181818181818</v>
      </c>
      <c r="V719" s="268">
        <v>0.904761904761905</v>
      </c>
      <c r="W719" s="268">
        <v>0.85</v>
      </c>
      <c r="X719" s="295">
        <v>-0.0865800865800865</v>
      </c>
      <c r="Y719" s="271">
        <v>143</v>
      </c>
      <c r="Z719" s="333">
        <v>124</v>
      </c>
      <c r="AA719" s="333">
        <v>141</v>
      </c>
      <c r="AB719" s="333">
        <v>122</v>
      </c>
      <c r="AC719" s="334">
        <v>0.867132867132867</v>
      </c>
      <c r="AD719" s="268">
        <v>0.865248226950355</v>
      </c>
      <c r="AE719" s="295">
        <v>0.00188464018251244</v>
      </c>
    </row>
    <row r="720" spans="1:31">
      <c r="A720" s="315" t="s">
        <v>1160</v>
      </c>
      <c r="B720" s="339" t="s">
        <v>3348</v>
      </c>
      <c r="C720" s="293" t="s">
        <v>1239</v>
      </c>
      <c r="D720" s="339" t="s">
        <v>1240</v>
      </c>
      <c r="E720" s="266">
        <v>33</v>
      </c>
      <c r="F720" s="266">
        <v>33</v>
      </c>
      <c r="G720" s="264">
        <v>34</v>
      </c>
      <c r="H720" s="264">
        <v>34</v>
      </c>
      <c r="I720" s="264">
        <v>27</v>
      </c>
      <c r="J720" s="264">
        <v>27</v>
      </c>
      <c r="K720" s="294">
        <v>0.9</v>
      </c>
      <c r="L720" s="267">
        <v>1</v>
      </c>
      <c r="M720" s="267">
        <v>1</v>
      </c>
      <c r="N720" s="267">
        <v>1</v>
      </c>
      <c r="O720" s="332">
        <v>33</v>
      </c>
      <c r="P720" s="266">
        <v>28</v>
      </c>
      <c r="Q720" s="266">
        <v>28</v>
      </c>
      <c r="R720" s="264">
        <v>29</v>
      </c>
      <c r="S720" s="264">
        <v>25</v>
      </c>
      <c r="T720" s="267">
        <v>0.848484848484849</v>
      </c>
      <c r="U720" s="267">
        <v>0.848484848484849</v>
      </c>
      <c r="V720" s="268">
        <v>0.852941176470588</v>
      </c>
      <c r="W720" s="268">
        <v>0.925925925925926</v>
      </c>
      <c r="X720" s="295">
        <v>-0.00445632798573969</v>
      </c>
      <c r="Y720" s="271">
        <v>211</v>
      </c>
      <c r="Z720" s="333">
        <v>185</v>
      </c>
      <c r="AA720" s="333">
        <v>207</v>
      </c>
      <c r="AB720" s="333">
        <v>183</v>
      </c>
      <c r="AC720" s="334">
        <v>0.876777251184834</v>
      </c>
      <c r="AD720" s="268">
        <v>0.884057971014493</v>
      </c>
      <c r="AE720" s="295">
        <v>-0.00728071982965872</v>
      </c>
    </row>
    <row r="721" spans="1:31">
      <c r="A721" s="315" t="s">
        <v>1160</v>
      </c>
      <c r="B721" s="339" t="s">
        <v>3348</v>
      </c>
      <c r="C721" s="293" t="s">
        <v>1241</v>
      </c>
      <c r="D721" s="339" t="s">
        <v>1242</v>
      </c>
      <c r="E721" s="266">
        <v>26</v>
      </c>
      <c r="F721" s="266">
        <v>26</v>
      </c>
      <c r="G721" s="264">
        <v>27</v>
      </c>
      <c r="H721" s="264">
        <v>27</v>
      </c>
      <c r="I721" s="264">
        <v>21</v>
      </c>
      <c r="J721" s="264">
        <v>21</v>
      </c>
      <c r="K721" s="294">
        <v>0.9</v>
      </c>
      <c r="L721" s="267">
        <v>1</v>
      </c>
      <c r="M721" s="267">
        <v>1</v>
      </c>
      <c r="N721" s="267">
        <v>1</v>
      </c>
      <c r="O721" s="332">
        <v>26</v>
      </c>
      <c r="P721" s="266">
        <v>23</v>
      </c>
      <c r="Q721" s="266">
        <v>23</v>
      </c>
      <c r="R721" s="264">
        <v>26</v>
      </c>
      <c r="S721" s="264">
        <v>20</v>
      </c>
      <c r="T721" s="267">
        <v>0.884615384615385</v>
      </c>
      <c r="U721" s="267">
        <v>0.884615384615385</v>
      </c>
      <c r="V721" s="268">
        <v>0.962962962962963</v>
      </c>
      <c r="W721" s="268">
        <v>0.952380952380952</v>
      </c>
      <c r="X721" s="295">
        <v>-0.0783475783475783</v>
      </c>
      <c r="Y721" s="271">
        <v>170</v>
      </c>
      <c r="Z721" s="333">
        <v>158</v>
      </c>
      <c r="AA721" s="333">
        <v>172</v>
      </c>
      <c r="AB721" s="333">
        <v>162</v>
      </c>
      <c r="AC721" s="334">
        <v>0.929411764705882</v>
      </c>
      <c r="AD721" s="268">
        <v>0.941860465116279</v>
      </c>
      <c r="AE721" s="295">
        <v>-0.0124487004103967</v>
      </c>
    </row>
    <row r="722" spans="1:31">
      <c r="A722" s="315" t="s">
        <v>1160</v>
      </c>
      <c r="B722" s="339" t="s">
        <v>3348</v>
      </c>
      <c r="C722" s="293" t="s">
        <v>1243</v>
      </c>
      <c r="D722" s="339" t="s">
        <v>1244</v>
      </c>
      <c r="E722" s="266">
        <v>30</v>
      </c>
      <c r="F722" s="266">
        <v>30</v>
      </c>
      <c r="G722" s="264">
        <v>31</v>
      </c>
      <c r="H722" s="264">
        <v>31</v>
      </c>
      <c r="I722" s="264">
        <v>25</v>
      </c>
      <c r="J722" s="264">
        <v>25</v>
      </c>
      <c r="K722" s="294">
        <v>0.9</v>
      </c>
      <c r="L722" s="267">
        <v>1</v>
      </c>
      <c r="M722" s="267">
        <v>1</v>
      </c>
      <c r="N722" s="267">
        <v>1</v>
      </c>
      <c r="O722" s="332">
        <v>30</v>
      </c>
      <c r="P722" s="266">
        <v>29</v>
      </c>
      <c r="Q722" s="266">
        <v>29</v>
      </c>
      <c r="R722" s="264">
        <v>31</v>
      </c>
      <c r="S722" s="264">
        <v>23</v>
      </c>
      <c r="T722" s="267">
        <v>0.966666666666667</v>
      </c>
      <c r="U722" s="267">
        <v>0.966666666666667</v>
      </c>
      <c r="V722" s="268">
        <v>1</v>
      </c>
      <c r="W722" s="268">
        <v>0.92</v>
      </c>
      <c r="X722" s="295">
        <v>-0.0333333333333333</v>
      </c>
      <c r="Y722" s="271">
        <v>193</v>
      </c>
      <c r="Z722" s="333">
        <v>184</v>
      </c>
      <c r="AA722" s="333">
        <v>193</v>
      </c>
      <c r="AB722" s="333">
        <v>184</v>
      </c>
      <c r="AC722" s="334">
        <v>0.953367875647668</v>
      </c>
      <c r="AD722" s="268">
        <v>0.953367875647668</v>
      </c>
      <c r="AE722" s="295">
        <v>0</v>
      </c>
    </row>
    <row r="723" spans="1:31">
      <c r="A723" s="315" t="s">
        <v>1160</v>
      </c>
      <c r="B723" s="339" t="s">
        <v>3348</v>
      </c>
      <c r="C723" s="293" t="s">
        <v>1245</v>
      </c>
      <c r="D723" s="339" t="s">
        <v>1246</v>
      </c>
      <c r="E723" s="266">
        <v>22</v>
      </c>
      <c r="F723" s="266">
        <v>22</v>
      </c>
      <c r="G723" s="264">
        <v>21</v>
      </c>
      <c r="H723" s="264">
        <v>21</v>
      </c>
      <c r="I723" s="264">
        <v>19</v>
      </c>
      <c r="J723" s="264">
        <v>19</v>
      </c>
      <c r="K723" s="294">
        <v>0.9</v>
      </c>
      <c r="L723" s="267">
        <v>1</v>
      </c>
      <c r="M723" s="267">
        <v>1</v>
      </c>
      <c r="N723" s="267">
        <v>1</v>
      </c>
      <c r="O723" s="332">
        <v>22</v>
      </c>
      <c r="P723" s="266">
        <v>22</v>
      </c>
      <c r="Q723" s="266">
        <v>22</v>
      </c>
      <c r="R723" s="264">
        <v>20</v>
      </c>
      <c r="S723" s="264">
        <v>19</v>
      </c>
      <c r="T723" s="267">
        <v>1</v>
      </c>
      <c r="U723" s="267">
        <v>1</v>
      </c>
      <c r="V723" s="268">
        <v>0.952380952380952</v>
      </c>
      <c r="W723" s="268">
        <v>1</v>
      </c>
      <c r="X723" s="295">
        <v>0.0476190476190477</v>
      </c>
      <c r="Y723" s="271">
        <v>143</v>
      </c>
      <c r="Z723" s="333">
        <v>139</v>
      </c>
      <c r="AA723" s="333">
        <v>144</v>
      </c>
      <c r="AB723" s="333">
        <v>141</v>
      </c>
      <c r="AC723" s="334">
        <v>0.972027972027972</v>
      </c>
      <c r="AD723" s="268">
        <v>0.979166666666667</v>
      </c>
      <c r="AE723" s="295">
        <v>-0.00713869463869465</v>
      </c>
    </row>
    <row r="724" spans="1:31">
      <c r="A724" s="315" t="s">
        <v>1160</v>
      </c>
      <c r="B724" s="339" t="s">
        <v>3348</v>
      </c>
      <c r="C724" s="293" t="s">
        <v>1247</v>
      </c>
      <c r="D724" s="339" t="s">
        <v>1248</v>
      </c>
      <c r="E724" s="266">
        <v>42</v>
      </c>
      <c r="F724" s="266">
        <v>41</v>
      </c>
      <c r="G724" s="264">
        <v>43</v>
      </c>
      <c r="H724" s="264">
        <v>42</v>
      </c>
      <c r="I724" s="264">
        <v>37</v>
      </c>
      <c r="J724" s="264">
        <v>36</v>
      </c>
      <c r="K724" s="294">
        <v>0.9</v>
      </c>
      <c r="L724" s="267">
        <v>0.976190476190476</v>
      </c>
      <c r="M724" s="267">
        <v>0.976744186046512</v>
      </c>
      <c r="N724" s="267">
        <v>0.972972972972973</v>
      </c>
      <c r="O724" s="332">
        <v>42</v>
      </c>
      <c r="P724" s="266">
        <v>39</v>
      </c>
      <c r="Q724" s="266">
        <v>39</v>
      </c>
      <c r="R724" s="264">
        <v>39</v>
      </c>
      <c r="S724" s="264">
        <v>34</v>
      </c>
      <c r="T724" s="267">
        <v>0.928571428571429</v>
      </c>
      <c r="U724" s="267">
        <v>0.928571428571429</v>
      </c>
      <c r="V724" s="268">
        <v>0.906976744186046</v>
      </c>
      <c r="W724" s="268">
        <v>0.918918918918919</v>
      </c>
      <c r="X724" s="295">
        <v>0.0215946843853821</v>
      </c>
      <c r="Y724" s="271">
        <v>284</v>
      </c>
      <c r="Z724" s="333">
        <v>256</v>
      </c>
      <c r="AA724" s="333">
        <v>276</v>
      </c>
      <c r="AB724" s="333">
        <v>248</v>
      </c>
      <c r="AC724" s="334">
        <v>0.901408450704225</v>
      </c>
      <c r="AD724" s="268">
        <v>0.898550724637681</v>
      </c>
      <c r="AE724" s="295">
        <v>0.00285772606654422</v>
      </c>
    </row>
    <row r="725" spans="1:31">
      <c r="A725" s="315" t="s">
        <v>1160</v>
      </c>
      <c r="B725" s="339" t="s">
        <v>3348</v>
      </c>
      <c r="C725" s="293" t="s">
        <v>1249</v>
      </c>
      <c r="D725" s="339" t="s">
        <v>1250</v>
      </c>
      <c r="E725" s="266">
        <v>28</v>
      </c>
      <c r="F725" s="266">
        <v>28</v>
      </c>
      <c r="G725" s="264">
        <v>29</v>
      </c>
      <c r="H725" s="264">
        <v>29</v>
      </c>
      <c r="I725" s="264">
        <v>25</v>
      </c>
      <c r="J725" s="264">
        <v>25</v>
      </c>
      <c r="K725" s="294">
        <v>0.9</v>
      </c>
      <c r="L725" s="267">
        <v>1</v>
      </c>
      <c r="M725" s="267">
        <v>1</v>
      </c>
      <c r="N725" s="267">
        <v>1</v>
      </c>
      <c r="O725" s="332">
        <v>28</v>
      </c>
      <c r="P725" s="266">
        <v>27</v>
      </c>
      <c r="Q725" s="266">
        <v>27</v>
      </c>
      <c r="R725" s="264">
        <v>29</v>
      </c>
      <c r="S725" s="264">
        <v>24</v>
      </c>
      <c r="T725" s="267">
        <v>0.964285714285714</v>
      </c>
      <c r="U725" s="267">
        <v>0.964285714285714</v>
      </c>
      <c r="V725" s="268">
        <v>1</v>
      </c>
      <c r="W725" s="268">
        <v>0.96</v>
      </c>
      <c r="X725" s="295">
        <v>-0.0357142857142857</v>
      </c>
      <c r="Y725" s="271">
        <v>182</v>
      </c>
      <c r="Z725" s="333">
        <v>177</v>
      </c>
      <c r="AA725" s="333">
        <v>185</v>
      </c>
      <c r="AB725" s="333">
        <v>180</v>
      </c>
      <c r="AC725" s="334">
        <v>0.972527472527473</v>
      </c>
      <c r="AD725" s="268">
        <v>0.972972972972973</v>
      </c>
      <c r="AE725" s="295">
        <v>-0.000445500445500513</v>
      </c>
    </row>
    <row r="726" spans="1:31">
      <c r="A726" s="315" t="s">
        <v>1160</v>
      </c>
      <c r="B726" s="339" t="s">
        <v>3348</v>
      </c>
      <c r="C726" s="293" t="s">
        <v>1251</v>
      </c>
      <c r="D726" s="339" t="s">
        <v>1252</v>
      </c>
      <c r="E726" s="266">
        <v>69</v>
      </c>
      <c r="F726" s="266">
        <v>69</v>
      </c>
      <c r="G726" s="264">
        <v>70</v>
      </c>
      <c r="H726" s="264">
        <v>70</v>
      </c>
      <c r="I726" s="264">
        <v>56</v>
      </c>
      <c r="J726" s="264">
        <v>56</v>
      </c>
      <c r="K726" s="294">
        <v>0.9</v>
      </c>
      <c r="L726" s="267">
        <v>1</v>
      </c>
      <c r="M726" s="267">
        <v>1</v>
      </c>
      <c r="N726" s="267">
        <v>1</v>
      </c>
      <c r="O726" s="332">
        <v>69</v>
      </c>
      <c r="P726" s="266">
        <v>63</v>
      </c>
      <c r="Q726" s="266">
        <v>63</v>
      </c>
      <c r="R726" s="264">
        <v>69</v>
      </c>
      <c r="S726" s="264">
        <v>54</v>
      </c>
      <c r="T726" s="267">
        <v>0.91304347826087</v>
      </c>
      <c r="U726" s="267">
        <v>0.91304347826087</v>
      </c>
      <c r="V726" s="268">
        <v>0.985714285714286</v>
      </c>
      <c r="W726" s="268">
        <v>0.964285714285714</v>
      </c>
      <c r="X726" s="295">
        <v>-0.0726708074534163</v>
      </c>
      <c r="Y726" s="271">
        <v>440</v>
      </c>
      <c r="Z726" s="333">
        <v>420</v>
      </c>
      <c r="AA726" s="333">
        <v>430</v>
      </c>
      <c r="AB726" s="333">
        <v>396</v>
      </c>
      <c r="AC726" s="334">
        <v>0.954545454545455</v>
      </c>
      <c r="AD726" s="268">
        <v>0.92093023255814</v>
      </c>
      <c r="AE726" s="295">
        <v>0.033615221987315</v>
      </c>
    </row>
    <row r="727" spans="1:31">
      <c r="A727" s="315" t="s">
        <v>1160</v>
      </c>
      <c r="B727" s="339" t="s">
        <v>3348</v>
      </c>
      <c r="C727" s="293" t="s">
        <v>1253</v>
      </c>
      <c r="D727" s="339" t="s">
        <v>1254</v>
      </c>
      <c r="E727" s="266">
        <v>27</v>
      </c>
      <c r="F727" s="266">
        <v>27</v>
      </c>
      <c r="G727" s="264">
        <v>28</v>
      </c>
      <c r="H727" s="264">
        <v>28</v>
      </c>
      <c r="I727" s="264">
        <v>20</v>
      </c>
      <c r="J727" s="264">
        <v>20</v>
      </c>
      <c r="K727" s="294">
        <v>0.9</v>
      </c>
      <c r="L727" s="267">
        <v>1</v>
      </c>
      <c r="M727" s="267">
        <v>1</v>
      </c>
      <c r="N727" s="267">
        <v>1</v>
      </c>
      <c r="O727" s="332">
        <v>27</v>
      </c>
      <c r="P727" s="266">
        <v>26</v>
      </c>
      <c r="Q727" s="266">
        <v>26</v>
      </c>
      <c r="R727" s="264">
        <v>28</v>
      </c>
      <c r="S727" s="264">
        <v>20</v>
      </c>
      <c r="T727" s="267">
        <v>0.962962962962963</v>
      </c>
      <c r="U727" s="267">
        <v>0.962962962962963</v>
      </c>
      <c r="V727" s="268">
        <v>1</v>
      </c>
      <c r="W727" s="268">
        <v>1</v>
      </c>
      <c r="X727" s="295">
        <v>-0.0370370370370371</v>
      </c>
      <c r="Y727" s="271">
        <v>180</v>
      </c>
      <c r="Z727" s="333">
        <v>177</v>
      </c>
      <c r="AA727" s="333">
        <v>188</v>
      </c>
      <c r="AB727" s="333">
        <v>188</v>
      </c>
      <c r="AC727" s="334">
        <v>0.983333333333333</v>
      </c>
      <c r="AD727" s="268">
        <v>1</v>
      </c>
      <c r="AE727" s="295">
        <v>-0.0166666666666667</v>
      </c>
    </row>
    <row r="728" spans="1:31">
      <c r="A728" s="315" t="s">
        <v>1160</v>
      </c>
      <c r="B728" s="339" t="s">
        <v>3348</v>
      </c>
      <c r="C728" s="293" t="s">
        <v>1255</v>
      </c>
      <c r="D728" s="339" t="s">
        <v>1256</v>
      </c>
      <c r="E728" s="266">
        <v>41</v>
      </c>
      <c r="F728" s="266">
        <v>41</v>
      </c>
      <c r="G728" s="264">
        <v>43</v>
      </c>
      <c r="H728" s="264">
        <v>42</v>
      </c>
      <c r="I728" s="264">
        <v>31</v>
      </c>
      <c r="J728" s="264">
        <v>30</v>
      </c>
      <c r="K728" s="294">
        <v>0.9</v>
      </c>
      <c r="L728" s="267">
        <v>1</v>
      </c>
      <c r="M728" s="267">
        <v>0.976744186046512</v>
      </c>
      <c r="N728" s="267">
        <v>0.967741935483871</v>
      </c>
      <c r="O728" s="332">
        <v>41</v>
      </c>
      <c r="P728" s="266">
        <v>41</v>
      </c>
      <c r="Q728" s="266">
        <v>41</v>
      </c>
      <c r="R728" s="264">
        <v>41</v>
      </c>
      <c r="S728" s="264">
        <v>28</v>
      </c>
      <c r="T728" s="267">
        <v>1</v>
      </c>
      <c r="U728" s="267">
        <v>1</v>
      </c>
      <c r="V728" s="268">
        <v>0.953488372093023</v>
      </c>
      <c r="W728" s="268">
        <v>0.903225806451613</v>
      </c>
      <c r="X728" s="295">
        <v>0.0465116279069767</v>
      </c>
      <c r="Y728" s="271">
        <v>269</v>
      </c>
      <c r="Z728" s="333">
        <v>257</v>
      </c>
      <c r="AA728" s="333">
        <v>262</v>
      </c>
      <c r="AB728" s="333">
        <v>250</v>
      </c>
      <c r="AC728" s="334">
        <v>0.955390334572491</v>
      </c>
      <c r="AD728" s="268">
        <v>0.954198473282443</v>
      </c>
      <c r="AE728" s="295">
        <v>0.00119186129004789</v>
      </c>
    </row>
    <row r="729" spans="1:31">
      <c r="A729" s="315" t="s">
        <v>1160</v>
      </c>
      <c r="B729" s="339" t="s">
        <v>3348</v>
      </c>
      <c r="C729" s="293" t="s">
        <v>1257</v>
      </c>
      <c r="D729" s="339" t="s">
        <v>1258</v>
      </c>
      <c r="E729" s="266">
        <v>32</v>
      </c>
      <c r="F729" s="266">
        <v>32</v>
      </c>
      <c r="G729" s="264">
        <v>34</v>
      </c>
      <c r="H729" s="264">
        <v>34</v>
      </c>
      <c r="I729" s="264">
        <v>26</v>
      </c>
      <c r="J729" s="264">
        <v>26</v>
      </c>
      <c r="K729" s="294">
        <v>0.9</v>
      </c>
      <c r="L729" s="267">
        <v>1</v>
      </c>
      <c r="M729" s="267">
        <v>1</v>
      </c>
      <c r="N729" s="267">
        <v>1</v>
      </c>
      <c r="O729" s="332">
        <v>32</v>
      </c>
      <c r="P729" s="266">
        <v>29</v>
      </c>
      <c r="Q729" s="266">
        <v>29</v>
      </c>
      <c r="R729" s="264">
        <v>27</v>
      </c>
      <c r="S729" s="264">
        <v>22</v>
      </c>
      <c r="T729" s="267">
        <v>0.90625</v>
      </c>
      <c r="U729" s="267">
        <v>0.90625</v>
      </c>
      <c r="V729" s="268">
        <v>0.794117647058823</v>
      </c>
      <c r="W729" s="268">
        <v>0.846153846153846</v>
      </c>
      <c r="X729" s="295">
        <v>0.112132352941177</v>
      </c>
      <c r="Y729" s="271">
        <v>212</v>
      </c>
      <c r="Z729" s="333">
        <v>181</v>
      </c>
      <c r="AA729" s="333">
        <v>213</v>
      </c>
      <c r="AB729" s="333">
        <v>175</v>
      </c>
      <c r="AC729" s="334">
        <v>0.85377358490566</v>
      </c>
      <c r="AD729" s="268">
        <v>0.821596244131455</v>
      </c>
      <c r="AE729" s="295">
        <v>0.032177340774205</v>
      </c>
    </row>
    <row r="730" spans="1:31">
      <c r="A730" s="315" t="s">
        <v>1160</v>
      </c>
      <c r="B730" s="339" t="s">
        <v>3348</v>
      </c>
      <c r="C730" s="293" t="s">
        <v>1259</v>
      </c>
      <c r="D730" s="339" t="s">
        <v>1260</v>
      </c>
      <c r="E730" s="266">
        <v>29</v>
      </c>
      <c r="F730" s="266">
        <v>29</v>
      </c>
      <c r="G730" s="264">
        <v>28</v>
      </c>
      <c r="H730" s="264">
        <v>28</v>
      </c>
      <c r="I730" s="264">
        <v>25</v>
      </c>
      <c r="J730" s="264">
        <v>25</v>
      </c>
      <c r="K730" s="294">
        <v>0.9</v>
      </c>
      <c r="L730" s="267">
        <v>1</v>
      </c>
      <c r="M730" s="267">
        <v>1</v>
      </c>
      <c r="N730" s="267">
        <v>1</v>
      </c>
      <c r="O730" s="332">
        <v>29</v>
      </c>
      <c r="P730" s="266">
        <v>28</v>
      </c>
      <c r="Q730" s="266">
        <v>28</v>
      </c>
      <c r="R730" s="264">
        <v>28</v>
      </c>
      <c r="S730" s="264">
        <v>24</v>
      </c>
      <c r="T730" s="267">
        <v>0.96551724137931</v>
      </c>
      <c r="U730" s="267">
        <v>0.96551724137931</v>
      </c>
      <c r="V730" s="268">
        <v>1</v>
      </c>
      <c r="W730" s="268">
        <v>0.96</v>
      </c>
      <c r="X730" s="295">
        <v>-0.0344827586206896</v>
      </c>
      <c r="Y730" s="271">
        <v>191</v>
      </c>
      <c r="Z730" s="333">
        <v>188</v>
      </c>
      <c r="AA730" s="333">
        <v>188</v>
      </c>
      <c r="AB730" s="333">
        <v>188</v>
      </c>
      <c r="AC730" s="334">
        <v>0.984293193717278</v>
      </c>
      <c r="AD730" s="268">
        <v>1</v>
      </c>
      <c r="AE730" s="295">
        <v>-0.0157068062827225</v>
      </c>
    </row>
    <row r="731" spans="1:31">
      <c r="A731" s="315" t="s">
        <v>1160</v>
      </c>
      <c r="B731" s="339" t="s">
        <v>3345</v>
      </c>
      <c r="C731" s="293" t="s">
        <v>1261</v>
      </c>
      <c r="D731" s="339" t="s">
        <v>1262</v>
      </c>
      <c r="E731" s="266">
        <v>27</v>
      </c>
      <c r="F731" s="266">
        <v>27</v>
      </c>
      <c r="G731" s="264">
        <v>29</v>
      </c>
      <c r="H731" s="264">
        <v>29</v>
      </c>
      <c r="I731" s="264">
        <v>22</v>
      </c>
      <c r="J731" s="264">
        <v>22</v>
      </c>
      <c r="K731" s="294">
        <v>0.9</v>
      </c>
      <c r="L731" s="267">
        <v>1</v>
      </c>
      <c r="M731" s="267">
        <v>1</v>
      </c>
      <c r="N731" s="267">
        <v>1</v>
      </c>
      <c r="O731" s="332">
        <v>27</v>
      </c>
      <c r="P731" s="266">
        <v>26</v>
      </c>
      <c r="Q731" s="266">
        <v>26</v>
      </c>
      <c r="R731" s="264">
        <v>29</v>
      </c>
      <c r="S731" s="264">
        <v>22</v>
      </c>
      <c r="T731" s="267">
        <v>0.962962962962963</v>
      </c>
      <c r="U731" s="267">
        <v>0.962962962962963</v>
      </c>
      <c r="V731" s="268">
        <v>1</v>
      </c>
      <c r="W731" s="268">
        <v>1</v>
      </c>
      <c r="X731" s="295">
        <v>-0.0370370370370371</v>
      </c>
      <c r="Y731" s="271">
        <v>185</v>
      </c>
      <c r="Z731" s="333">
        <v>184</v>
      </c>
      <c r="AA731" s="333">
        <v>186</v>
      </c>
      <c r="AB731" s="333">
        <v>182</v>
      </c>
      <c r="AC731" s="334">
        <v>0.994594594594595</v>
      </c>
      <c r="AD731" s="268">
        <v>0.978494623655914</v>
      </c>
      <c r="AE731" s="295">
        <v>0.0160999709386807</v>
      </c>
    </row>
    <row r="732" spans="1:31">
      <c r="A732" s="315" t="s">
        <v>1160</v>
      </c>
      <c r="B732" s="339" t="s">
        <v>3345</v>
      </c>
      <c r="C732" s="293" t="s">
        <v>1263</v>
      </c>
      <c r="D732" s="339" t="s">
        <v>1264</v>
      </c>
      <c r="E732" s="266">
        <v>43</v>
      </c>
      <c r="F732" s="266">
        <v>43</v>
      </c>
      <c r="G732" s="264">
        <v>43</v>
      </c>
      <c r="H732" s="264">
        <v>43</v>
      </c>
      <c r="I732" s="264">
        <v>38</v>
      </c>
      <c r="J732" s="264">
        <v>38</v>
      </c>
      <c r="K732" s="294">
        <v>0.9</v>
      </c>
      <c r="L732" s="267">
        <v>1</v>
      </c>
      <c r="M732" s="267">
        <v>1</v>
      </c>
      <c r="N732" s="267">
        <v>1</v>
      </c>
      <c r="O732" s="332">
        <v>43</v>
      </c>
      <c r="P732" s="266">
        <v>39</v>
      </c>
      <c r="Q732" s="266">
        <v>39</v>
      </c>
      <c r="R732" s="264">
        <v>40</v>
      </c>
      <c r="S732" s="264">
        <v>33</v>
      </c>
      <c r="T732" s="267">
        <v>0.906976744186046</v>
      </c>
      <c r="U732" s="267">
        <v>0.906976744186046</v>
      </c>
      <c r="V732" s="268">
        <v>0.930232558139535</v>
      </c>
      <c r="W732" s="268">
        <v>0.868421052631579</v>
      </c>
      <c r="X732" s="295">
        <v>-0.0232558139534884</v>
      </c>
      <c r="Y732" s="271">
        <v>288</v>
      </c>
      <c r="Z732" s="333">
        <v>255</v>
      </c>
      <c r="AA732" s="333">
        <v>280</v>
      </c>
      <c r="AB732" s="333">
        <v>266</v>
      </c>
      <c r="AC732" s="334">
        <v>0.885416666666667</v>
      </c>
      <c r="AD732" s="268">
        <v>0.95</v>
      </c>
      <c r="AE732" s="295">
        <v>-0.0645833333333333</v>
      </c>
    </row>
    <row r="733" spans="1:31">
      <c r="A733" s="315" t="s">
        <v>1160</v>
      </c>
      <c r="B733" s="339" t="s">
        <v>3345</v>
      </c>
      <c r="C733" s="293" t="s">
        <v>1265</v>
      </c>
      <c r="D733" s="339" t="s">
        <v>1266</v>
      </c>
      <c r="E733" s="266">
        <v>16</v>
      </c>
      <c r="F733" s="266">
        <v>16</v>
      </c>
      <c r="G733" s="264">
        <v>17</v>
      </c>
      <c r="H733" s="264">
        <v>17</v>
      </c>
      <c r="I733" s="264">
        <v>12</v>
      </c>
      <c r="J733" s="264">
        <v>12</v>
      </c>
      <c r="K733" s="294">
        <v>0.9</v>
      </c>
      <c r="L733" s="267">
        <v>1</v>
      </c>
      <c r="M733" s="267">
        <v>1</v>
      </c>
      <c r="N733" s="267">
        <v>1</v>
      </c>
      <c r="O733" s="332">
        <v>16</v>
      </c>
      <c r="P733" s="266">
        <v>12</v>
      </c>
      <c r="Q733" s="266">
        <v>12</v>
      </c>
      <c r="R733" s="264">
        <v>13</v>
      </c>
      <c r="S733" s="264">
        <v>9</v>
      </c>
      <c r="T733" s="267">
        <v>0.75</v>
      </c>
      <c r="U733" s="267">
        <v>0.75</v>
      </c>
      <c r="V733" s="268">
        <v>0.764705882352941</v>
      </c>
      <c r="W733" s="268">
        <v>0.75</v>
      </c>
      <c r="X733" s="295">
        <v>-0.0147058823529411</v>
      </c>
      <c r="Y733" s="271">
        <v>111</v>
      </c>
      <c r="Z733" s="333">
        <v>80</v>
      </c>
      <c r="AA733" s="333">
        <v>106</v>
      </c>
      <c r="AB733" s="333">
        <v>79</v>
      </c>
      <c r="AC733" s="334">
        <v>0.720720720720721</v>
      </c>
      <c r="AD733" s="268">
        <v>0.745283018867924</v>
      </c>
      <c r="AE733" s="295">
        <v>-0.0245622981472038</v>
      </c>
    </row>
    <row r="734" spans="1:31">
      <c r="A734" s="315" t="s">
        <v>1160</v>
      </c>
      <c r="B734" s="339" t="s">
        <v>3345</v>
      </c>
      <c r="C734" s="293" t="s">
        <v>1267</v>
      </c>
      <c r="D734" s="339" t="s">
        <v>1268</v>
      </c>
      <c r="E734" s="266">
        <v>21</v>
      </c>
      <c r="F734" s="266">
        <v>21</v>
      </c>
      <c r="G734" s="264">
        <v>21</v>
      </c>
      <c r="H734" s="264">
        <v>21</v>
      </c>
      <c r="I734" s="264">
        <v>18</v>
      </c>
      <c r="J734" s="264">
        <v>18</v>
      </c>
      <c r="K734" s="294">
        <v>0.9</v>
      </c>
      <c r="L734" s="267">
        <v>1</v>
      </c>
      <c r="M734" s="267">
        <v>1</v>
      </c>
      <c r="N734" s="267">
        <v>1</v>
      </c>
      <c r="O734" s="332">
        <v>21</v>
      </c>
      <c r="P734" s="266">
        <v>17</v>
      </c>
      <c r="Q734" s="266">
        <v>17</v>
      </c>
      <c r="R734" s="264">
        <v>19</v>
      </c>
      <c r="S734" s="264">
        <v>18</v>
      </c>
      <c r="T734" s="267">
        <v>0.80952380952381</v>
      </c>
      <c r="U734" s="267">
        <v>0.80952380952381</v>
      </c>
      <c r="V734" s="268">
        <v>0.904761904761905</v>
      </c>
      <c r="W734" s="268">
        <v>1</v>
      </c>
      <c r="X734" s="295">
        <v>-0.0952380952380952</v>
      </c>
      <c r="Y734" s="271">
        <v>144</v>
      </c>
      <c r="Z734" s="333">
        <v>134</v>
      </c>
      <c r="AA734" s="333">
        <v>144</v>
      </c>
      <c r="AB734" s="333">
        <v>134</v>
      </c>
      <c r="AC734" s="334">
        <v>0.930555555555556</v>
      </c>
      <c r="AD734" s="268">
        <v>0.930555555555556</v>
      </c>
      <c r="AE734" s="295">
        <v>0</v>
      </c>
    </row>
    <row r="735" spans="1:31">
      <c r="A735" s="315" t="s">
        <v>1160</v>
      </c>
      <c r="B735" s="339" t="s">
        <v>3345</v>
      </c>
      <c r="C735" s="293" t="s">
        <v>1269</v>
      </c>
      <c r="D735" s="339" t="s">
        <v>1270</v>
      </c>
      <c r="E735" s="266">
        <v>39</v>
      </c>
      <c r="F735" s="266">
        <v>39</v>
      </c>
      <c r="G735" s="264">
        <v>39</v>
      </c>
      <c r="H735" s="264">
        <v>39</v>
      </c>
      <c r="I735" s="264">
        <v>36</v>
      </c>
      <c r="J735" s="264">
        <v>36</v>
      </c>
      <c r="K735" s="294">
        <v>0.9</v>
      </c>
      <c r="L735" s="267">
        <v>1</v>
      </c>
      <c r="M735" s="267">
        <v>1</v>
      </c>
      <c r="N735" s="267">
        <v>1</v>
      </c>
      <c r="O735" s="332">
        <v>39</v>
      </c>
      <c r="P735" s="266">
        <v>39</v>
      </c>
      <c r="Q735" s="266">
        <v>39</v>
      </c>
      <c r="R735" s="264">
        <v>39</v>
      </c>
      <c r="S735" s="264">
        <v>36</v>
      </c>
      <c r="T735" s="267">
        <v>1</v>
      </c>
      <c r="U735" s="267">
        <v>1</v>
      </c>
      <c r="V735" s="268">
        <v>1</v>
      </c>
      <c r="W735" s="268">
        <v>1</v>
      </c>
      <c r="X735" s="295">
        <v>0</v>
      </c>
      <c r="Y735" s="271">
        <v>268</v>
      </c>
      <c r="Z735" s="333">
        <v>268</v>
      </c>
      <c r="AA735" s="333">
        <v>265</v>
      </c>
      <c r="AB735" s="333">
        <v>265</v>
      </c>
      <c r="AC735" s="334">
        <v>1</v>
      </c>
      <c r="AD735" s="268">
        <v>1</v>
      </c>
      <c r="AE735" s="295">
        <v>0</v>
      </c>
    </row>
    <row r="736" spans="1:31">
      <c r="A736" s="315" t="s">
        <v>1160</v>
      </c>
      <c r="B736" s="339" t="s">
        <v>3345</v>
      </c>
      <c r="C736" s="293" t="s">
        <v>1271</v>
      </c>
      <c r="D736" s="339" t="s">
        <v>1272</v>
      </c>
      <c r="E736" s="266">
        <v>80</v>
      </c>
      <c r="F736" s="266">
        <v>80</v>
      </c>
      <c r="G736" s="264">
        <v>81</v>
      </c>
      <c r="H736" s="264">
        <v>81</v>
      </c>
      <c r="I736" s="264">
        <v>61</v>
      </c>
      <c r="J736" s="264">
        <v>61</v>
      </c>
      <c r="K736" s="294">
        <v>0.9</v>
      </c>
      <c r="L736" s="267">
        <v>1</v>
      </c>
      <c r="M736" s="267">
        <v>1</v>
      </c>
      <c r="N736" s="267">
        <v>1</v>
      </c>
      <c r="O736" s="332">
        <v>80</v>
      </c>
      <c r="P736" s="266">
        <v>65</v>
      </c>
      <c r="Q736" s="266">
        <v>65</v>
      </c>
      <c r="R736" s="264">
        <v>62</v>
      </c>
      <c r="S736" s="264">
        <v>46</v>
      </c>
      <c r="T736" s="267">
        <v>0.8125</v>
      </c>
      <c r="U736" s="267">
        <v>0.8125</v>
      </c>
      <c r="V736" s="268">
        <v>0.765432098765432</v>
      </c>
      <c r="W736" s="268">
        <v>0.754098360655738</v>
      </c>
      <c r="X736" s="295">
        <v>0.0470679012345679</v>
      </c>
      <c r="Y736" s="271">
        <v>519</v>
      </c>
      <c r="Z736" s="333">
        <v>413</v>
      </c>
      <c r="AA736" s="333">
        <v>517</v>
      </c>
      <c r="AB736" s="333">
        <v>414</v>
      </c>
      <c r="AC736" s="334">
        <v>0.795761078998073</v>
      </c>
      <c r="AD736" s="268">
        <v>0.800773694390716</v>
      </c>
      <c r="AE736" s="295">
        <v>-0.00501261539264242</v>
      </c>
    </row>
    <row r="737" spans="1:31">
      <c r="A737" s="315" t="s">
        <v>1160</v>
      </c>
      <c r="B737" s="339" t="s">
        <v>3345</v>
      </c>
      <c r="C737" s="293" t="s">
        <v>1273</v>
      </c>
      <c r="D737" s="339" t="s">
        <v>1274</v>
      </c>
      <c r="E737" s="266">
        <v>52</v>
      </c>
      <c r="F737" s="266">
        <v>52</v>
      </c>
      <c r="G737" s="264">
        <v>52</v>
      </c>
      <c r="H737" s="264">
        <v>52</v>
      </c>
      <c r="I737" s="264">
        <v>34</v>
      </c>
      <c r="J737" s="264">
        <v>33</v>
      </c>
      <c r="K737" s="294">
        <v>0.9</v>
      </c>
      <c r="L737" s="267">
        <v>1</v>
      </c>
      <c r="M737" s="267">
        <v>1</v>
      </c>
      <c r="N737" s="267">
        <v>0.970588235294118</v>
      </c>
      <c r="O737" s="332">
        <v>52</v>
      </c>
      <c r="P737" s="266">
        <v>43</v>
      </c>
      <c r="Q737" s="266">
        <v>43</v>
      </c>
      <c r="R737" s="264">
        <v>44</v>
      </c>
      <c r="S737" s="264">
        <v>28</v>
      </c>
      <c r="T737" s="267">
        <v>0.826923076923077</v>
      </c>
      <c r="U737" s="267">
        <v>0.826923076923077</v>
      </c>
      <c r="V737" s="268">
        <v>0.846153846153846</v>
      </c>
      <c r="W737" s="268">
        <v>0.823529411764706</v>
      </c>
      <c r="X737" s="295">
        <v>-0.0192307692307693</v>
      </c>
      <c r="Y737" s="271">
        <v>331</v>
      </c>
      <c r="Z737" s="333">
        <v>270</v>
      </c>
      <c r="AA737" s="333">
        <v>332</v>
      </c>
      <c r="AB737" s="333">
        <v>281</v>
      </c>
      <c r="AC737" s="334">
        <v>0.81570996978852</v>
      </c>
      <c r="AD737" s="268">
        <v>0.846385542168675</v>
      </c>
      <c r="AE737" s="295">
        <v>-0.0306755723801551</v>
      </c>
    </row>
    <row r="738" spans="1:31">
      <c r="A738" s="315" t="s">
        <v>1160</v>
      </c>
      <c r="B738" s="339" t="s">
        <v>3345</v>
      </c>
      <c r="C738" s="293" t="s">
        <v>1275</v>
      </c>
      <c r="D738" s="339" t="s">
        <v>1276</v>
      </c>
      <c r="E738" s="266">
        <v>43</v>
      </c>
      <c r="F738" s="266">
        <v>43</v>
      </c>
      <c r="G738" s="264">
        <v>43</v>
      </c>
      <c r="H738" s="264">
        <v>43</v>
      </c>
      <c r="I738" s="264">
        <v>30</v>
      </c>
      <c r="J738" s="264">
        <v>30</v>
      </c>
      <c r="K738" s="294">
        <v>0.9</v>
      </c>
      <c r="L738" s="267">
        <v>1</v>
      </c>
      <c r="M738" s="267">
        <v>1</v>
      </c>
      <c r="N738" s="267">
        <v>1</v>
      </c>
      <c r="O738" s="332">
        <v>43</v>
      </c>
      <c r="P738" s="266">
        <v>41</v>
      </c>
      <c r="Q738" s="266">
        <v>41</v>
      </c>
      <c r="R738" s="264">
        <v>42</v>
      </c>
      <c r="S738" s="264">
        <v>29</v>
      </c>
      <c r="T738" s="267">
        <v>0.953488372093023</v>
      </c>
      <c r="U738" s="267">
        <v>0.953488372093023</v>
      </c>
      <c r="V738" s="268">
        <v>0.976744186046512</v>
      </c>
      <c r="W738" s="268">
        <v>0.966666666666667</v>
      </c>
      <c r="X738" s="295">
        <v>-0.0232558139534883</v>
      </c>
      <c r="Y738" s="271">
        <v>276</v>
      </c>
      <c r="Z738" s="333">
        <v>269</v>
      </c>
      <c r="AA738" s="333">
        <v>283</v>
      </c>
      <c r="AB738" s="333">
        <v>280</v>
      </c>
      <c r="AC738" s="334">
        <v>0.97463768115942</v>
      </c>
      <c r="AD738" s="268">
        <v>0.989399293286219</v>
      </c>
      <c r="AE738" s="295">
        <v>-0.0147616121267988</v>
      </c>
    </row>
    <row r="739" spans="1:31">
      <c r="A739" s="315" t="s">
        <v>1160</v>
      </c>
      <c r="B739" s="339" t="s">
        <v>3345</v>
      </c>
      <c r="C739" s="293" t="s">
        <v>1277</v>
      </c>
      <c r="D739" s="339" t="s">
        <v>1278</v>
      </c>
      <c r="E739" s="266">
        <v>53</v>
      </c>
      <c r="F739" s="266">
        <v>53</v>
      </c>
      <c r="G739" s="264">
        <v>54</v>
      </c>
      <c r="H739" s="264">
        <v>54</v>
      </c>
      <c r="I739" s="264">
        <v>35</v>
      </c>
      <c r="J739" s="264">
        <v>35</v>
      </c>
      <c r="K739" s="294">
        <v>0.9</v>
      </c>
      <c r="L739" s="267">
        <v>1</v>
      </c>
      <c r="M739" s="267">
        <v>1</v>
      </c>
      <c r="N739" s="267">
        <v>1</v>
      </c>
      <c r="O739" s="332">
        <v>53</v>
      </c>
      <c r="P739" s="266">
        <v>46</v>
      </c>
      <c r="Q739" s="266">
        <v>46</v>
      </c>
      <c r="R739" s="264">
        <v>54</v>
      </c>
      <c r="S739" s="264">
        <v>34</v>
      </c>
      <c r="T739" s="267">
        <v>0.867924528301887</v>
      </c>
      <c r="U739" s="267">
        <v>0.867924528301887</v>
      </c>
      <c r="V739" s="268">
        <v>1</v>
      </c>
      <c r="W739" s="268">
        <v>0.971428571428571</v>
      </c>
      <c r="X739" s="295">
        <v>-0.132075471698113</v>
      </c>
      <c r="Y739" s="271">
        <v>332</v>
      </c>
      <c r="Z739" s="333">
        <v>303</v>
      </c>
      <c r="AA739" s="333">
        <v>331</v>
      </c>
      <c r="AB739" s="333">
        <v>301</v>
      </c>
      <c r="AC739" s="334">
        <v>0.912650602409639</v>
      </c>
      <c r="AD739" s="268">
        <v>0.909365558912387</v>
      </c>
      <c r="AE739" s="295">
        <v>0.00328504349725189</v>
      </c>
    </row>
    <row r="740" spans="1:31">
      <c r="A740" s="315" t="s">
        <v>1160</v>
      </c>
      <c r="B740" s="339" t="s">
        <v>3345</v>
      </c>
      <c r="C740" s="293" t="s">
        <v>1279</v>
      </c>
      <c r="D740" s="339" t="s">
        <v>1280</v>
      </c>
      <c r="E740" s="266">
        <v>20</v>
      </c>
      <c r="F740" s="266">
        <v>20</v>
      </c>
      <c r="G740" s="264">
        <v>20</v>
      </c>
      <c r="H740" s="264">
        <v>20</v>
      </c>
      <c r="I740" s="264">
        <v>13</v>
      </c>
      <c r="J740" s="264">
        <v>13</v>
      </c>
      <c r="K740" s="294">
        <v>0.9</v>
      </c>
      <c r="L740" s="267">
        <v>1</v>
      </c>
      <c r="M740" s="267">
        <v>1</v>
      </c>
      <c r="N740" s="267">
        <v>1</v>
      </c>
      <c r="O740" s="332">
        <v>20</v>
      </c>
      <c r="P740" s="266">
        <v>16</v>
      </c>
      <c r="Q740" s="266">
        <v>16</v>
      </c>
      <c r="R740" s="264">
        <v>15</v>
      </c>
      <c r="S740" s="264">
        <v>11</v>
      </c>
      <c r="T740" s="267">
        <v>0.8</v>
      </c>
      <c r="U740" s="267">
        <v>0.8</v>
      </c>
      <c r="V740" s="268">
        <v>0.75</v>
      </c>
      <c r="W740" s="268">
        <v>0.846153846153846</v>
      </c>
      <c r="X740" s="295">
        <v>0.05</v>
      </c>
      <c r="Y740" s="271">
        <v>120</v>
      </c>
      <c r="Z740" s="333">
        <v>97</v>
      </c>
      <c r="AA740" s="333">
        <v>120</v>
      </c>
      <c r="AB740" s="333">
        <v>96</v>
      </c>
      <c r="AC740" s="334">
        <v>0.808333333333333</v>
      </c>
      <c r="AD740" s="268">
        <v>0.8</v>
      </c>
      <c r="AE740" s="295">
        <v>0.0083333333333333</v>
      </c>
    </row>
    <row r="741" spans="1:31">
      <c r="A741" s="315" t="s">
        <v>1160</v>
      </c>
      <c r="B741" s="339" t="s">
        <v>3345</v>
      </c>
      <c r="C741" s="293" t="s">
        <v>1281</v>
      </c>
      <c r="D741" s="339" t="s">
        <v>1282</v>
      </c>
      <c r="E741" s="266">
        <v>43</v>
      </c>
      <c r="F741" s="266">
        <v>43</v>
      </c>
      <c r="G741" s="264">
        <v>42</v>
      </c>
      <c r="H741" s="264">
        <v>42</v>
      </c>
      <c r="I741" s="264">
        <v>29</v>
      </c>
      <c r="J741" s="264">
        <v>29</v>
      </c>
      <c r="K741" s="294">
        <v>0.9</v>
      </c>
      <c r="L741" s="267">
        <v>1</v>
      </c>
      <c r="M741" s="267">
        <v>1</v>
      </c>
      <c r="N741" s="267">
        <v>1</v>
      </c>
      <c r="O741" s="332">
        <v>43</v>
      </c>
      <c r="P741" s="266">
        <v>39</v>
      </c>
      <c r="Q741" s="266">
        <v>39</v>
      </c>
      <c r="R741" s="264">
        <v>38</v>
      </c>
      <c r="S741" s="264">
        <v>28</v>
      </c>
      <c r="T741" s="267">
        <v>0.906976744186046</v>
      </c>
      <c r="U741" s="267">
        <v>0.906976744186046</v>
      </c>
      <c r="V741" s="268">
        <v>0.904761904761905</v>
      </c>
      <c r="W741" s="268">
        <v>0.96551724137931</v>
      </c>
      <c r="X741" s="295">
        <v>0.00221483942414169</v>
      </c>
      <c r="Y741" s="271">
        <v>275</v>
      </c>
      <c r="Z741" s="333">
        <v>254</v>
      </c>
      <c r="AA741" s="333">
        <v>271</v>
      </c>
      <c r="AB741" s="333">
        <v>242</v>
      </c>
      <c r="AC741" s="334">
        <v>0.923636363636364</v>
      </c>
      <c r="AD741" s="268">
        <v>0.892988929889299</v>
      </c>
      <c r="AE741" s="295">
        <v>0.0306474337470647</v>
      </c>
    </row>
    <row r="742" spans="1:31">
      <c r="A742" s="315" t="s">
        <v>1160</v>
      </c>
      <c r="B742" s="339" t="s">
        <v>3345</v>
      </c>
      <c r="C742" s="293" t="s">
        <v>1283</v>
      </c>
      <c r="D742" s="339" t="s">
        <v>1284</v>
      </c>
      <c r="E742" s="266">
        <v>32</v>
      </c>
      <c r="F742" s="266">
        <v>32</v>
      </c>
      <c r="G742" s="264">
        <v>32</v>
      </c>
      <c r="H742" s="264">
        <v>32</v>
      </c>
      <c r="I742" s="264">
        <v>25</v>
      </c>
      <c r="J742" s="264">
        <v>25</v>
      </c>
      <c r="K742" s="294">
        <v>0.9</v>
      </c>
      <c r="L742" s="267">
        <v>1</v>
      </c>
      <c r="M742" s="267">
        <v>1</v>
      </c>
      <c r="N742" s="267">
        <v>1</v>
      </c>
      <c r="O742" s="332">
        <v>32</v>
      </c>
      <c r="P742" s="266">
        <v>32</v>
      </c>
      <c r="Q742" s="266">
        <v>32</v>
      </c>
      <c r="R742" s="264">
        <v>32</v>
      </c>
      <c r="S742" s="264">
        <v>25</v>
      </c>
      <c r="T742" s="267">
        <v>1</v>
      </c>
      <c r="U742" s="267">
        <v>1</v>
      </c>
      <c r="V742" s="268">
        <v>1</v>
      </c>
      <c r="W742" s="268">
        <v>1</v>
      </c>
      <c r="X742" s="295">
        <v>0</v>
      </c>
      <c r="Y742" s="271">
        <v>215</v>
      </c>
      <c r="Z742" s="333">
        <v>214</v>
      </c>
      <c r="AA742" s="333">
        <v>219</v>
      </c>
      <c r="AB742" s="333">
        <v>219</v>
      </c>
      <c r="AC742" s="334">
        <v>0.995348837209302</v>
      </c>
      <c r="AD742" s="268">
        <v>1</v>
      </c>
      <c r="AE742" s="295">
        <v>-0.00465116279069766</v>
      </c>
    </row>
    <row r="743" spans="1:31">
      <c r="A743" s="315" t="s">
        <v>1160</v>
      </c>
      <c r="B743" s="339" t="s">
        <v>3345</v>
      </c>
      <c r="C743" s="293" t="s">
        <v>1285</v>
      </c>
      <c r="D743" s="339" t="s">
        <v>1286</v>
      </c>
      <c r="E743" s="266">
        <v>21</v>
      </c>
      <c r="F743" s="266">
        <v>21</v>
      </c>
      <c r="G743" s="264">
        <v>21</v>
      </c>
      <c r="H743" s="264">
        <v>21</v>
      </c>
      <c r="I743" s="264">
        <v>20</v>
      </c>
      <c r="J743" s="264">
        <v>20</v>
      </c>
      <c r="K743" s="294">
        <v>0.9</v>
      </c>
      <c r="L743" s="267">
        <v>1</v>
      </c>
      <c r="M743" s="267">
        <v>1</v>
      </c>
      <c r="N743" s="267">
        <v>1</v>
      </c>
      <c r="O743" s="332">
        <v>21</v>
      </c>
      <c r="P743" s="266">
        <v>17</v>
      </c>
      <c r="Q743" s="266">
        <v>17</v>
      </c>
      <c r="R743" s="264">
        <v>17</v>
      </c>
      <c r="S743" s="264">
        <v>15</v>
      </c>
      <c r="T743" s="267">
        <v>0.80952380952381</v>
      </c>
      <c r="U743" s="267">
        <v>0.80952380952381</v>
      </c>
      <c r="V743" s="268">
        <v>0.80952380952381</v>
      </c>
      <c r="W743" s="268">
        <v>0.75</v>
      </c>
      <c r="X743" s="295">
        <v>0</v>
      </c>
      <c r="Y743" s="271">
        <v>144</v>
      </c>
      <c r="Z743" s="333">
        <v>115</v>
      </c>
      <c r="AA743" s="333">
        <v>145</v>
      </c>
      <c r="AB743" s="333">
        <v>116</v>
      </c>
      <c r="AC743" s="334">
        <v>0.798611111111111</v>
      </c>
      <c r="AD743" s="268">
        <v>0.8</v>
      </c>
      <c r="AE743" s="295">
        <v>-0.00138888888888888</v>
      </c>
    </row>
    <row r="744" spans="1:31">
      <c r="A744" s="315" t="s">
        <v>1160</v>
      </c>
      <c r="B744" s="339" t="s">
        <v>3345</v>
      </c>
      <c r="C744" s="293" t="s">
        <v>1287</v>
      </c>
      <c r="D744" s="339" t="s">
        <v>1288</v>
      </c>
      <c r="E744" s="266">
        <v>15</v>
      </c>
      <c r="F744" s="266">
        <v>15</v>
      </c>
      <c r="G744" s="264">
        <v>15</v>
      </c>
      <c r="H744" s="264">
        <v>15</v>
      </c>
      <c r="I744" s="264">
        <v>12</v>
      </c>
      <c r="J744" s="264">
        <v>12</v>
      </c>
      <c r="K744" s="294">
        <v>0.9</v>
      </c>
      <c r="L744" s="267">
        <v>1</v>
      </c>
      <c r="M744" s="267">
        <v>1</v>
      </c>
      <c r="N744" s="267">
        <v>1</v>
      </c>
      <c r="O744" s="332">
        <v>15</v>
      </c>
      <c r="P744" s="266">
        <v>12</v>
      </c>
      <c r="Q744" s="266">
        <v>12</v>
      </c>
      <c r="R744" s="264">
        <v>12</v>
      </c>
      <c r="S744" s="264">
        <v>10</v>
      </c>
      <c r="T744" s="267">
        <v>0.8</v>
      </c>
      <c r="U744" s="267">
        <v>0.8</v>
      </c>
      <c r="V744" s="268">
        <v>0.8</v>
      </c>
      <c r="W744" s="268">
        <v>0.833333333333333</v>
      </c>
      <c r="X744" s="295">
        <v>0</v>
      </c>
      <c r="Y744" s="271">
        <v>100</v>
      </c>
      <c r="Z744" s="333">
        <v>84</v>
      </c>
      <c r="AA744" s="333">
        <v>101</v>
      </c>
      <c r="AB744" s="333">
        <v>87</v>
      </c>
      <c r="AC744" s="334">
        <v>0.84</v>
      </c>
      <c r="AD744" s="268">
        <v>0.861386138613861</v>
      </c>
      <c r="AE744" s="295">
        <v>-0.0213861386138614</v>
      </c>
    </row>
    <row r="745" spans="1:31">
      <c r="A745" s="315" t="s">
        <v>1160</v>
      </c>
      <c r="B745" s="339" t="s">
        <v>3347</v>
      </c>
      <c r="C745" s="293" t="s">
        <v>1289</v>
      </c>
      <c r="D745" s="339" t="s">
        <v>1290</v>
      </c>
      <c r="E745" s="266">
        <v>16</v>
      </c>
      <c r="F745" s="266">
        <v>16</v>
      </c>
      <c r="G745" s="264">
        <v>16</v>
      </c>
      <c r="H745" s="264">
        <v>16</v>
      </c>
      <c r="I745" s="264">
        <v>16</v>
      </c>
      <c r="J745" s="264">
        <v>16</v>
      </c>
      <c r="K745" s="294">
        <v>0.9</v>
      </c>
      <c r="L745" s="267">
        <v>1</v>
      </c>
      <c r="M745" s="267">
        <v>1</v>
      </c>
      <c r="N745" s="267">
        <v>1</v>
      </c>
      <c r="O745" s="332">
        <v>16</v>
      </c>
      <c r="P745" s="266">
        <v>15</v>
      </c>
      <c r="Q745" s="266">
        <v>15</v>
      </c>
      <c r="R745" s="264">
        <v>15</v>
      </c>
      <c r="S745" s="264">
        <v>15</v>
      </c>
      <c r="T745" s="267">
        <v>0.9375</v>
      </c>
      <c r="U745" s="267">
        <v>0.9375</v>
      </c>
      <c r="V745" s="268">
        <v>0.9375</v>
      </c>
      <c r="W745" s="268">
        <v>0.9375</v>
      </c>
      <c r="X745" s="295">
        <v>0</v>
      </c>
      <c r="Y745" s="271">
        <v>112</v>
      </c>
      <c r="Z745" s="333">
        <v>103</v>
      </c>
      <c r="AA745" s="333">
        <v>106</v>
      </c>
      <c r="AB745" s="333">
        <v>97</v>
      </c>
      <c r="AC745" s="334">
        <v>0.919642857142857</v>
      </c>
      <c r="AD745" s="268">
        <v>0.915094339622642</v>
      </c>
      <c r="AE745" s="295">
        <v>0.00454851752021557</v>
      </c>
    </row>
    <row r="746" spans="1:31">
      <c r="A746" s="315" t="s">
        <v>1160</v>
      </c>
      <c r="B746" s="339" t="s">
        <v>3347</v>
      </c>
      <c r="C746" s="293" t="s">
        <v>1291</v>
      </c>
      <c r="D746" s="339" t="s">
        <v>1292</v>
      </c>
      <c r="E746" s="266">
        <v>61</v>
      </c>
      <c r="F746" s="266">
        <v>61</v>
      </c>
      <c r="G746" s="264">
        <v>63</v>
      </c>
      <c r="H746" s="264">
        <v>63</v>
      </c>
      <c r="I746" s="264">
        <v>51</v>
      </c>
      <c r="J746" s="264">
        <v>51</v>
      </c>
      <c r="K746" s="294">
        <v>0.9</v>
      </c>
      <c r="L746" s="267">
        <v>1</v>
      </c>
      <c r="M746" s="267">
        <v>1</v>
      </c>
      <c r="N746" s="267">
        <v>1</v>
      </c>
      <c r="O746" s="332">
        <v>61</v>
      </c>
      <c r="P746" s="266">
        <v>52</v>
      </c>
      <c r="Q746" s="266">
        <v>52</v>
      </c>
      <c r="R746" s="264">
        <v>57</v>
      </c>
      <c r="S746" s="264">
        <v>47</v>
      </c>
      <c r="T746" s="267">
        <v>0.852459016393443</v>
      </c>
      <c r="U746" s="267">
        <v>0.852459016393443</v>
      </c>
      <c r="V746" s="268">
        <v>0.904761904761905</v>
      </c>
      <c r="W746" s="268">
        <v>0.92156862745098</v>
      </c>
      <c r="X746" s="295">
        <v>-0.0523028883684622</v>
      </c>
      <c r="Y746" s="271">
        <v>411</v>
      </c>
      <c r="Z746" s="333">
        <v>357</v>
      </c>
      <c r="AA746" s="333">
        <v>413</v>
      </c>
      <c r="AB746" s="333">
        <v>358</v>
      </c>
      <c r="AC746" s="334">
        <v>0.868613138686131</v>
      </c>
      <c r="AD746" s="268">
        <v>0.86682808716707</v>
      </c>
      <c r="AE746" s="295">
        <v>0.00178505151906116</v>
      </c>
    </row>
    <row r="747" spans="1:31">
      <c r="A747" s="315" t="s">
        <v>1160</v>
      </c>
      <c r="B747" s="339" t="s">
        <v>3347</v>
      </c>
      <c r="C747" s="293" t="s">
        <v>1293</v>
      </c>
      <c r="D747" s="339" t="s">
        <v>1294</v>
      </c>
      <c r="E747" s="266">
        <v>40</v>
      </c>
      <c r="F747" s="266">
        <v>40</v>
      </c>
      <c r="G747" s="264">
        <v>41</v>
      </c>
      <c r="H747" s="264">
        <v>40</v>
      </c>
      <c r="I747" s="264">
        <v>35</v>
      </c>
      <c r="J747" s="264">
        <v>34</v>
      </c>
      <c r="K747" s="294">
        <v>0.9</v>
      </c>
      <c r="L747" s="267">
        <v>1</v>
      </c>
      <c r="M747" s="267">
        <v>0.975609756097561</v>
      </c>
      <c r="N747" s="267">
        <v>0.971428571428571</v>
      </c>
      <c r="O747" s="332">
        <v>40</v>
      </c>
      <c r="P747" s="266">
        <v>36</v>
      </c>
      <c r="Q747" s="266">
        <v>36</v>
      </c>
      <c r="R747" s="264">
        <v>35</v>
      </c>
      <c r="S747" s="264">
        <v>29</v>
      </c>
      <c r="T747" s="267">
        <v>0.9</v>
      </c>
      <c r="U747" s="267">
        <v>0.9</v>
      </c>
      <c r="V747" s="268">
        <v>0.853658536585366</v>
      </c>
      <c r="W747" s="268">
        <v>0.828571428571429</v>
      </c>
      <c r="X747" s="295">
        <v>0.0463414634146342</v>
      </c>
      <c r="Y747" s="271">
        <v>274</v>
      </c>
      <c r="Z747" s="333">
        <v>244</v>
      </c>
      <c r="AA747" s="333">
        <v>272</v>
      </c>
      <c r="AB747" s="333">
        <v>240</v>
      </c>
      <c r="AC747" s="334">
        <v>0.89051094890511</v>
      </c>
      <c r="AD747" s="268">
        <v>0.882352941176471</v>
      </c>
      <c r="AE747" s="295">
        <v>0.00815800772863895</v>
      </c>
    </row>
    <row r="748" spans="1:31">
      <c r="A748" s="315" t="s">
        <v>1160</v>
      </c>
      <c r="B748" s="339" t="s">
        <v>3347</v>
      </c>
      <c r="C748" s="293" t="s">
        <v>1295</v>
      </c>
      <c r="D748" s="339" t="s">
        <v>1296</v>
      </c>
      <c r="E748" s="266">
        <v>45</v>
      </c>
      <c r="F748" s="266">
        <v>45</v>
      </c>
      <c r="G748" s="264">
        <v>45</v>
      </c>
      <c r="H748" s="264">
        <v>44</v>
      </c>
      <c r="I748" s="264">
        <v>35</v>
      </c>
      <c r="J748" s="264">
        <v>34</v>
      </c>
      <c r="K748" s="294">
        <v>0.9</v>
      </c>
      <c r="L748" s="267">
        <v>1</v>
      </c>
      <c r="M748" s="267">
        <v>0.977777777777778</v>
      </c>
      <c r="N748" s="267">
        <v>0.971428571428571</v>
      </c>
      <c r="O748" s="332">
        <v>45</v>
      </c>
      <c r="P748" s="266">
        <v>43</v>
      </c>
      <c r="Q748" s="266">
        <v>43</v>
      </c>
      <c r="R748" s="264">
        <v>38</v>
      </c>
      <c r="S748" s="264">
        <v>32</v>
      </c>
      <c r="T748" s="267">
        <v>0.955555555555556</v>
      </c>
      <c r="U748" s="267">
        <v>0.955555555555556</v>
      </c>
      <c r="V748" s="268">
        <v>0.844444444444444</v>
      </c>
      <c r="W748" s="268">
        <v>0.914285714285714</v>
      </c>
      <c r="X748" s="295">
        <v>0.111111111111111</v>
      </c>
      <c r="Y748" s="271">
        <v>301</v>
      </c>
      <c r="Z748" s="333">
        <v>274</v>
      </c>
      <c r="AA748" s="333">
        <v>302</v>
      </c>
      <c r="AB748" s="333">
        <v>281</v>
      </c>
      <c r="AC748" s="334">
        <v>0.910299003322259</v>
      </c>
      <c r="AD748" s="268">
        <v>0.93046357615894</v>
      </c>
      <c r="AE748" s="295">
        <v>-0.0201645728366813</v>
      </c>
    </row>
    <row r="749" spans="1:31">
      <c r="A749" s="315" t="s">
        <v>1160</v>
      </c>
      <c r="B749" s="339" t="s">
        <v>3347</v>
      </c>
      <c r="C749" s="293" t="s">
        <v>1297</v>
      </c>
      <c r="D749" s="339" t="s">
        <v>1298</v>
      </c>
      <c r="E749" s="266">
        <v>29</v>
      </c>
      <c r="F749" s="266">
        <v>29</v>
      </c>
      <c r="G749" s="264">
        <v>29</v>
      </c>
      <c r="H749" s="264">
        <v>29</v>
      </c>
      <c r="I749" s="264">
        <v>25</v>
      </c>
      <c r="J749" s="264">
        <v>25</v>
      </c>
      <c r="K749" s="294">
        <v>0.9</v>
      </c>
      <c r="L749" s="267">
        <v>1</v>
      </c>
      <c r="M749" s="267">
        <v>1</v>
      </c>
      <c r="N749" s="267">
        <v>1</v>
      </c>
      <c r="O749" s="332">
        <v>29</v>
      </c>
      <c r="P749" s="266">
        <v>29</v>
      </c>
      <c r="Q749" s="266">
        <v>29</v>
      </c>
      <c r="R749" s="264">
        <v>29</v>
      </c>
      <c r="S749" s="264">
        <v>25</v>
      </c>
      <c r="T749" s="267">
        <v>1</v>
      </c>
      <c r="U749" s="267">
        <v>1</v>
      </c>
      <c r="V749" s="268">
        <v>1</v>
      </c>
      <c r="W749" s="268">
        <v>1</v>
      </c>
      <c r="X749" s="295">
        <v>0</v>
      </c>
      <c r="Y749" s="271">
        <v>197</v>
      </c>
      <c r="Z749" s="333">
        <v>192</v>
      </c>
      <c r="AA749" s="333">
        <v>196</v>
      </c>
      <c r="AB749" s="333">
        <v>191</v>
      </c>
      <c r="AC749" s="334">
        <v>0.974619289340102</v>
      </c>
      <c r="AD749" s="268">
        <v>0.974489795918367</v>
      </c>
      <c r="AE749" s="295">
        <v>0.000129493421734184</v>
      </c>
    </row>
    <row r="750" spans="1:31">
      <c r="A750" s="315" t="s">
        <v>1160</v>
      </c>
      <c r="B750" s="339" t="s">
        <v>3347</v>
      </c>
      <c r="C750" s="293" t="s">
        <v>1299</v>
      </c>
      <c r="D750" s="339" t="s">
        <v>1300</v>
      </c>
      <c r="E750" s="266">
        <v>47</v>
      </c>
      <c r="F750" s="266">
        <v>47</v>
      </c>
      <c r="G750" s="264">
        <v>48</v>
      </c>
      <c r="H750" s="264">
        <v>48</v>
      </c>
      <c r="I750" s="264">
        <v>38</v>
      </c>
      <c r="J750" s="264">
        <v>38</v>
      </c>
      <c r="K750" s="294">
        <v>0.9</v>
      </c>
      <c r="L750" s="267">
        <v>1</v>
      </c>
      <c r="M750" s="267">
        <v>1</v>
      </c>
      <c r="N750" s="267">
        <v>1</v>
      </c>
      <c r="O750" s="332">
        <v>47</v>
      </c>
      <c r="P750" s="266">
        <v>38</v>
      </c>
      <c r="Q750" s="266">
        <v>38</v>
      </c>
      <c r="R750" s="264">
        <v>37</v>
      </c>
      <c r="S750" s="264">
        <v>29</v>
      </c>
      <c r="T750" s="267">
        <v>0.808510638297872</v>
      </c>
      <c r="U750" s="267">
        <v>0.808510638297872</v>
      </c>
      <c r="V750" s="268">
        <v>0.770833333333333</v>
      </c>
      <c r="W750" s="268">
        <v>0.763157894736842</v>
      </c>
      <c r="X750" s="295">
        <v>0.0376773049645389</v>
      </c>
      <c r="Y750" s="271">
        <v>320</v>
      </c>
      <c r="Z750" s="333">
        <v>244</v>
      </c>
      <c r="AA750" s="333">
        <v>308</v>
      </c>
      <c r="AB750" s="333">
        <v>246</v>
      </c>
      <c r="AC750" s="334">
        <v>0.7625</v>
      </c>
      <c r="AD750" s="268">
        <v>0.798701298701299</v>
      </c>
      <c r="AE750" s="295">
        <v>-0.0362012987012987</v>
      </c>
    </row>
    <row r="751" spans="1:31">
      <c r="A751" s="315" t="s">
        <v>1160</v>
      </c>
      <c r="B751" s="339" t="s">
        <v>3347</v>
      </c>
      <c r="C751" s="293" t="s">
        <v>1301</v>
      </c>
      <c r="D751" s="339" t="s">
        <v>1302</v>
      </c>
      <c r="E751" s="266">
        <v>37</v>
      </c>
      <c r="F751" s="266">
        <v>37</v>
      </c>
      <c r="G751" s="264">
        <v>40</v>
      </c>
      <c r="H751" s="264">
        <v>40</v>
      </c>
      <c r="I751" s="264">
        <v>30</v>
      </c>
      <c r="J751" s="264">
        <v>30</v>
      </c>
      <c r="K751" s="294">
        <v>0.9</v>
      </c>
      <c r="L751" s="267">
        <v>1</v>
      </c>
      <c r="M751" s="267">
        <v>1</v>
      </c>
      <c r="N751" s="267">
        <v>1</v>
      </c>
      <c r="O751" s="332">
        <v>37</v>
      </c>
      <c r="P751" s="266">
        <v>35</v>
      </c>
      <c r="Q751" s="266">
        <v>35</v>
      </c>
      <c r="R751" s="264">
        <v>36</v>
      </c>
      <c r="S751" s="264">
        <v>30</v>
      </c>
      <c r="T751" s="267">
        <v>0.945945945945946</v>
      </c>
      <c r="U751" s="267">
        <v>0.945945945945946</v>
      </c>
      <c r="V751" s="268">
        <v>0.9</v>
      </c>
      <c r="W751" s="268">
        <v>1</v>
      </c>
      <c r="X751" s="295">
        <v>0.0459459459459459</v>
      </c>
      <c r="Y751" s="271">
        <v>247</v>
      </c>
      <c r="Z751" s="333">
        <v>229</v>
      </c>
      <c r="AA751" s="333">
        <v>244</v>
      </c>
      <c r="AB751" s="333">
        <v>227</v>
      </c>
      <c r="AC751" s="334">
        <v>0.927125506072874</v>
      </c>
      <c r="AD751" s="268">
        <v>0.930327868852459</v>
      </c>
      <c r="AE751" s="295">
        <v>-0.00320236277958452</v>
      </c>
    </row>
    <row r="752" spans="1:31">
      <c r="A752" s="315" t="s">
        <v>1160</v>
      </c>
      <c r="B752" s="339" t="s">
        <v>3347</v>
      </c>
      <c r="C752" s="293" t="s">
        <v>1303</v>
      </c>
      <c r="D752" s="339" t="s">
        <v>1304</v>
      </c>
      <c r="E752" s="266">
        <v>39</v>
      </c>
      <c r="F752" s="266">
        <v>38</v>
      </c>
      <c r="G752" s="264">
        <v>39</v>
      </c>
      <c r="H752" s="264">
        <v>36</v>
      </c>
      <c r="I752" s="264">
        <v>29</v>
      </c>
      <c r="J752" s="264">
        <v>25</v>
      </c>
      <c r="K752" s="294">
        <v>0.9</v>
      </c>
      <c r="L752" s="267">
        <v>0.974358974358974</v>
      </c>
      <c r="M752" s="267">
        <v>0.923076923076923</v>
      </c>
      <c r="N752" s="267">
        <v>0.862068965517241</v>
      </c>
      <c r="O752" s="332">
        <v>39</v>
      </c>
      <c r="P752" s="266">
        <v>26</v>
      </c>
      <c r="Q752" s="266">
        <v>26</v>
      </c>
      <c r="R752" s="264">
        <v>24</v>
      </c>
      <c r="S752" s="264">
        <v>17</v>
      </c>
      <c r="T752" s="267">
        <v>0.666666666666667</v>
      </c>
      <c r="U752" s="267">
        <v>0.666666666666667</v>
      </c>
      <c r="V752" s="268">
        <v>0.615384615384615</v>
      </c>
      <c r="W752" s="268">
        <v>0.586206896551724</v>
      </c>
      <c r="X752" s="295">
        <v>0.0512820512820512</v>
      </c>
      <c r="Y752" s="271">
        <v>259</v>
      </c>
      <c r="Z752" s="333">
        <v>149</v>
      </c>
      <c r="AA752" s="333">
        <v>261</v>
      </c>
      <c r="AB752" s="333">
        <v>154</v>
      </c>
      <c r="AC752" s="334">
        <v>0.575289575289575</v>
      </c>
      <c r="AD752" s="268">
        <v>0.590038314176245</v>
      </c>
      <c r="AE752" s="295">
        <v>-0.0147487388866699</v>
      </c>
    </row>
    <row r="753" spans="1:31">
      <c r="A753" s="315" t="s">
        <v>1160</v>
      </c>
      <c r="B753" s="339" t="s">
        <v>3347</v>
      </c>
      <c r="C753" s="293" t="s">
        <v>1305</v>
      </c>
      <c r="D753" s="339" t="s">
        <v>1306</v>
      </c>
      <c r="E753" s="266">
        <v>30</v>
      </c>
      <c r="F753" s="266">
        <v>30</v>
      </c>
      <c r="G753" s="264">
        <v>31</v>
      </c>
      <c r="H753" s="264">
        <v>31</v>
      </c>
      <c r="I753" s="264">
        <v>27</v>
      </c>
      <c r="J753" s="264">
        <v>27</v>
      </c>
      <c r="K753" s="294">
        <v>0.9</v>
      </c>
      <c r="L753" s="267">
        <v>1</v>
      </c>
      <c r="M753" s="267">
        <v>1</v>
      </c>
      <c r="N753" s="267">
        <v>1</v>
      </c>
      <c r="O753" s="332">
        <v>30</v>
      </c>
      <c r="P753" s="266">
        <v>24</v>
      </c>
      <c r="Q753" s="266">
        <v>24</v>
      </c>
      <c r="R753" s="264">
        <v>27</v>
      </c>
      <c r="S753" s="264">
        <v>26</v>
      </c>
      <c r="T753" s="267">
        <v>0.8</v>
      </c>
      <c r="U753" s="267">
        <v>0.8</v>
      </c>
      <c r="V753" s="268">
        <v>0.870967741935484</v>
      </c>
      <c r="W753" s="268">
        <v>0.962962962962963</v>
      </c>
      <c r="X753" s="295">
        <v>-0.0709677419354838</v>
      </c>
      <c r="Y753" s="271">
        <v>209</v>
      </c>
      <c r="Z753" s="333">
        <v>182</v>
      </c>
      <c r="AA753" s="333">
        <v>211</v>
      </c>
      <c r="AB753" s="333">
        <v>186</v>
      </c>
      <c r="AC753" s="334">
        <v>0.870813397129187</v>
      </c>
      <c r="AD753" s="268">
        <v>0.881516587677725</v>
      </c>
      <c r="AE753" s="295">
        <v>-0.0107031905485385</v>
      </c>
    </row>
    <row r="754" spans="1:31">
      <c r="A754" s="315" t="s">
        <v>1160</v>
      </c>
      <c r="B754" s="339" t="s">
        <v>3347</v>
      </c>
      <c r="C754" s="293" t="s">
        <v>1307</v>
      </c>
      <c r="D754" s="339" t="s">
        <v>1308</v>
      </c>
      <c r="E754" s="266">
        <v>20</v>
      </c>
      <c r="F754" s="266">
        <v>20</v>
      </c>
      <c r="G754" s="264">
        <v>20</v>
      </c>
      <c r="H754" s="264">
        <v>20</v>
      </c>
      <c r="I754" s="264">
        <v>15</v>
      </c>
      <c r="J754" s="264">
        <v>15</v>
      </c>
      <c r="K754" s="294">
        <v>0.9</v>
      </c>
      <c r="L754" s="267">
        <v>1</v>
      </c>
      <c r="M754" s="267">
        <v>1</v>
      </c>
      <c r="N754" s="267">
        <v>1</v>
      </c>
      <c r="O754" s="332">
        <v>20</v>
      </c>
      <c r="P754" s="266">
        <v>17</v>
      </c>
      <c r="Q754" s="266">
        <v>17</v>
      </c>
      <c r="R754" s="264">
        <v>17</v>
      </c>
      <c r="S754" s="264">
        <v>13</v>
      </c>
      <c r="T754" s="267">
        <v>0.85</v>
      </c>
      <c r="U754" s="267">
        <v>0.85</v>
      </c>
      <c r="V754" s="268">
        <v>0.85</v>
      </c>
      <c r="W754" s="268">
        <v>0.866666666666667</v>
      </c>
      <c r="X754" s="295">
        <v>0</v>
      </c>
      <c r="Y754" s="271">
        <v>134</v>
      </c>
      <c r="Z754" s="333">
        <v>113</v>
      </c>
      <c r="AA754" s="333">
        <v>132</v>
      </c>
      <c r="AB754" s="333">
        <v>109</v>
      </c>
      <c r="AC754" s="334">
        <v>0.843283582089552</v>
      </c>
      <c r="AD754" s="268">
        <v>0.825757575757576</v>
      </c>
      <c r="AE754" s="295">
        <v>0.0175260063319764</v>
      </c>
    </row>
    <row r="755" spans="1:31">
      <c r="A755" s="315" t="s">
        <v>1160</v>
      </c>
      <c r="B755" s="339" t="s">
        <v>3347</v>
      </c>
      <c r="C755" s="293" t="s">
        <v>1309</v>
      </c>
      <c r="D755" s="339" t="s">
        <v>1310</v>
      </c>
      <c r="E755" s="266">
        <v>16</v>
      </c>
      <c r="F755" s="266">
        <v>15</v>
      </c>
      <c r="G755" s="264">
        <v>16</v>
      </c>
      <c r="H755" s="264">
        <v>15</v>
      </c>
      <c r="I755" s="264">
        <v>14</v>
      </c>
      <c r="J755" s="264">
        <v>14</v>
      </c>
      <c r="K755" s="294">
        <v>0.9</v>
      </c>
      <c r="L755" s="267">
        <v>0.9375</v>
      </c>
      <c r="M755" s="267">
        <v>0.9375</v>
      </c>
      <c r="N755" s="267">
        <v>1</v>
      </c>
      <c r="O755" s="332">
        <v>16</v>
      </c>
      <c r="P755" s="266">
        <v>11</v>
      </c>
      <c r="Q755" s="266">
        <v>11</v>
      </c>
      <c r="R755" s="264">
        <v>12</v>
      </c>
      <c r="S755" s="264">
        <v>9</v>
      </c>
      <c r="T755" s="267">
        <v>0.6875</v>
      </c>
      <c r="U755" s="267">
        <v>0.6875</v>
      </c>
      <c r="V755" s="268">
        <v>0.75</v>
      </c>
      <c r="W755" s="268">
        <v>0.642857142857143</v>
      </c>
      <c r="X755" s="295">
        <v>-0.0625</v>
      </c>
      <c r="Y755" s="271">
        <v>105</v>
      </c>
      <c r="Z755" s="333">
        <v>70</v>
      </c>
      <c r="AA755" s="333">
        <v>103</v>
      </c>
      <c r="AB755" s="333">
        <v>68</v>
      </c>
      <c r="AC755" s="334">
        <v>0.666666666666667</v>
      </c>
      <c r="AD755" s="268">
        <v>0.660194174757282</v>
      </c>
      <c r="AE755" s="295">
        <v>0.00647249190938504</v>
      </c>
    </row>
    <row r="756" spans="1:31">
      <c r="A756" s="315" t="s">
        <v>1160</v>
      </c>
      <c r="B756" s="339" t="s">
        <v>3347</v>
      </c>
      <c r="C756" s="293" t="s">
        <v>1311</v>
      </c>
      <c r="D756" s="339" t="s">
        <v>1312</v>
      </c>
      <c r="E756" s="266">
        <v>52</v>
      </c>
      <c r="F756" s="266">
        <v>52</v>
      </c>
      <c r="G756" s="264">
        <v>53</v>
      </c>
      <c r="H756" s="264">
        <v>53</v>
      </c>
      <c r="I756" s="264">
        <v>39</v>
      </c>
      <c r="J756" s="264">
        <v>39</v>
      </c>
      <c r="K756" s="294">
        <v>0.9</v>
      </c>
      <c r="L756" s="267">
        <v>1</v>
      </c>
      <c r="M756" s="267">
        <v>1</v>
      </c>
      <c r="N756" s="267">
        <v>1</v>
      </c>
      <c r="O756" s="332">
        <v>52</v>
      </c>
      <c r="P756" s="266">
        <v>50</v>
      </c>
      <c r="Q756" s="266">
        <v>50</v>
      </c>
      <c r="R756" s="264">
        <v>50</v>
      </c>
      <c r="S756" s="264">
        <v>37</v>
      </c>
      <c r="T756" s="267">
        <v>0.961538461538462</v>
      </c>
      <c r="U756" s="267">
        <v>0.961538461538462</v>
      </c>
      <c r="V756" s="268">
        <v>0.943396226415094</v>
      </c>
      <c r="W756" s="268">
        <v>0.948717948717949</v>
      </c>
      <c r="X756" s="295">
        <v>0.0181422351233672</v>
      </c>
      <c r="Y756" s="271">
        <v>342</v>
      </c>
      <c r="Z756" s="333">
        <v>329</v>
      </c>
      <c r="AA756" s="333">
        <v>343</v>
      </c>
      <c r="AB756" s="333">
        <v>328</v>
      </c>
      <c r="AC756" s="334">
        <v>0.961988304093567</v>
      </c>
      <c r="AD756" s="268">
        <v>0.956268221574344</v>
      </c>
      <c r="AE756" s="295">
        <v>0.00572008251922329</v>
      </c>
    </row>
    <row r="757" spans="1:31">
      <c r="A757" s="315" t="s">
        <v>1160</v>
      </c>
      <c r="B757" s="339" t="s">
        <v>3348</v>
      </c>
      <c r="C757" s="293" t="s">
        <v>1313</v>
      </c>
      <c r="D757" s="339" t="s">
        <v>1314</v>
      </c>
      <c r="E757" s="266">
        <v>48</v>
      </c>
      <c r="F757" s="266">
        <v>48</v>
      </c>
      <c r="G757" s="264">
        <v>47</v>
      </c>
      <c r="H757" s="264">
        <v>47</v>
      </c>
      <c r="I757" s="264">
        <v>41</v>
      </c>
      <c r="J757" s="264">
        <v>41</v>
      </c>
      <c r="K757" s="294">
        <v>0.9</v>
      </c>
      <c r="L757" s="267">
        <v>1</v>
      </c>
      <c r="M757" s="267">
        <v>1</v>
      </c>
      <c r="N757" s="267">
        <v>1</v>
      </c>
      <c r="O757" s="332">
        <v>48</v>
      </c>
      <c r="P757" s="266">
        <v>46</v>
      </c>
      <c r="Q757" s="266">
        <v>46</v>
      </c>
      <c r="R757" s="264">
        <v>45</v>
      </c>
      <c r="S757" s="264">
        <v>34</v>
      </c>
      <c r="T757" s="267">
        <v>0.958333333333333</v>
      </c>
      <c r="U757" s="267">
        <v>0.958333333333333</v>
      </c>
      <c r="V757" s="268">
        <v>0.957446808510638</v>
      </c>
      <c r="W757" s="268">
        <v>0.829268292682927</v>
      </c>
      <c r="X757" s="295">
        <v>0.000886524822695023</v>
      </c>
      <c r="Y757" s="271">
        <v>303</v>
      </c>
      <c r="Z757" s="333">
        <v>282</v>
      </c>
      <c r="AA757" s="333">
        <v>293</v>
      </c>
      <c r="AB757" s="333">
        <v>280</v>
      </c>
      <c r="AC757" s="334">
        <v>0.930693069306931</v>
      </c>
      <c r="AD757" s="268">
        <v>0.955631399317406</v>
      </c>
      <c r="AE757" s="295">
        <v>-0.0249383300104754</v>
      </c>
    </row>
    <row r="758" spans="1:31">
      <c r="A758" s="315" t="s">
        <v>1160</v>
      </c>
      <c r="B758" s="339" t="s">
        <v>3348</v>
      </c>
      <c r="C758" s="293" t="s">
        <v>1315</v>
      </c>
      <c r="D758" s="339" t="s">
        <v>1316</v>
      </c>
      <c r="E758" s="266">
        <v>76</v>
      </c>
      <c r="F758" s="266">
        <v>76</v>
      </c>
      <c r="G758" s="264">
        <v>75</v>
      </c>
      <c r="H758" s="264">
        <v>75</v>
      </c>
      <c r="I758" s="264">
        <v>71</v>
      </c>
      <c r="J758" s="264">
        <v>71</v>
      </c>
      <c r="K758" s="294">
        <v>0.9</v>
      </c>
      <c r="L758" s="267">
        <v>1</v>
      </c>
      <c r="M758" s="267">
        <v>1</v>
      </c>
      <c r="N758" s="267">
        <v>1</v>
      </c>
      <c r="O758" s="332">
        <v>76</v>
      </c>
      <c r="P758" s="266">
        <v>72</v>
      </c>
      <c r="Q758" s="266">
        <v>72</v>
      </c>
      <c r="R758" s="264">
        <v>72</v>
      </c>
      <c r="S758" s="264">
        <v>67</v>
      </c>
      <c r="T758" s="267">
        <v>0.947368421052632</v>
      </c>
      <c r="U758" s="267">
        <v>0.947368421052632</v>
      </c>
      <c r="V758" s="268">
        <v>0.96</v>
      </c>
      <c r="W758" s="268">
        <v>0.943661971830986</v>
      </c>
      <c r="X758" s="295">
        <v>-0.0126315789473684</v>
      </c>
      <c r="Y758" s="271">
        <v>504</v>
      </c>
      <c r="Z758" s="333">
        <v>484</v>
      </c>
      <c r="AA758" s="333">
        <v>497</v>
      </c>
      <c r="AB758" s="333">
        <v>481</v>
      </c>
      <c r="AC758" s="334">
        <v>0.96031746031746</v>
      </c>
      <c r="AD758" s="268">
        <v>0.967806841046278</v>
      </c>
      <c r="AE758" s="295">
        <v>-0.00748938072881733</v>
      </c>
    </row>
    <row r="759" spans="1:31">
      <c r="A759" s="315" t="s">
        <v>1160</v>
      </c>
      <c r="B759" s="339" t="s">
        <v>3348</v>
      </c>
      <c r="C759" s="293" t="s">
        <v>1317</v>
      </c>
      <c r="D759" s="339" t="s">
        <v>1318</v>
      </c>
      <c r="E759" s="266">
        <v>47</v>
      </c>
      <c r="F759" s="266">
        <v>47</v>
      </c>
      <c r="G759" s="264">
        <v>48</v>
      </c>
      <c r="H759" s="264">
        <v>48</v>
      </c>
      <c r="I759" s="264">
        <v>40</v>
      </c>
      <c r="J759" s="264">
        <v>40</v>
      </c>
      <c r="K759" s="294">
        <v>0.9</v>
      </c>
      <c r="L759" s="267">
        <v>1</v>
      </c>
      <c r="M759" s="267">
        <v>1</v>
      </c>
      <c r="N759" s="267">
        <v>1</v>
      </c>
      <c r="O759" s="332">
        <v>47</v>
      </c>
      <c r="P759" s="266">
        <v>44</v>
      </c>
      <c r="Q759" s="266">
        <v>44</v>
      </c>
      <c r="R759" s="264">
        <v>46</v>
      </c>
      <c r="S759" s="264">
        <v>40</v>
      </c>
      <c r="T759" s="267">
        <v>0.936170212765957</v>
      </c>
      <c r="U759" s="267">
        <v>0.936170212765957</v>
      </c>
      <c r="V759" s="268">
        <v>0.958333333333333</v>
      </c>
      <c r="W759" s="268">
        <v>1</v>
      </c>
      <c r="X759" s="295">
        <v>-0.0221631205673759</v>
      </c>
      <c r="Y759" s="271">
        <v>315</v>
      </c>
      <c r="Z759" s="333">
        <v>307</v>
      </c>
      <c r="AA759" s="333">
        <v>314</v>
      </c>
      <c r="AB759" s="333">
        <v>309</v>
      </c>
      <c r="AC759" s="334">
        <v>0.974603174603175</v>
      </c>
      <c r="AD759" s="268">
        <v>0.984076433121019</v>
      </c>
      <c r="AE759" s="295">
        <v>-0.00947325851784453</v>
      </c>
    </row>
    <row r="760" spans="1:31">
      <c r="A760" s="315" t="s">
        <v>1160</v>
      </c>
      <c r="B760" s="339" t="s">
        <v>3348</v>
      </c>
      <c r="C760" s="293" t="s">
        <v>1319</v>
      </c>
      <c r="D760" s="339" t="s">
        <v>1320</v>
      </c>
      <c r="E760" s="266">
        <v>39</v>
      </c>
      <c r="F760" s="266">
        <v>39</v>
      </c>
      <c r="G760" s="264">
        <v>41</v>
      </c>
      <c r="H760" s="264">
        <v>41</v>
      </c>
      <c r="I760" s="264">
        <v>22</v>
      </c>
      <c r="J760" s="264">
        <v>22</v>
      </c>
      <c r="K760" s="294">
        <v>0.9</v>
      </c>
      <c r="L760" s="267">
        <v>1</v>
      </c>
      <c r="M760" s="267">
        <v>1</v>
      </c>
      <c r="N760" s="267">
        <v>1</v>
      </c>
      <c r="O760" s="332">
        <v>39</v>
      </c>
      <c r="P760" s="266">
        <v>37</v>
      </c>
      <c r="Q760" s="266">
        <v>37</v>
      </c>
      <c r="R760" s="264">
        <v>40</v>
      </c>
      <c r="S760" s="264">
        <v>19</v>
      </c>
      <c r="T760" s="267">
        <v>0.948717948717949</v>
      </c>
      <c r="U760" s="267">
        <v>0.948717948717949</v>
      </c>
      <c r="V760" s="268">
        <v>0.975609756097561</v>
      </c>
      <c r="W760" s="268">
        <v>0.863636363636364</v>
      </c>
      <c r="X760" s="295">
        <v>-0.0268918073796123</v>
      </c>
      <c r="Y760" s="271">
        <v>244</v>
      </c>
      <c r="Z760" s="333">
        <v>229</v>
      </c>
      <c r="AA760" s="333">
        <v>250</v>
      </c>
      <c r="AB760" s="333">
        <v>238</v>
      </c>
      <c r="AC760" s="334">
        <v>0.938524590163934</v>
      </c>
      <c r="AD760" s="268">
        <v>0.952</v>
      </c>
      <c r="AE760" s="295">
        <v>-0.0134754098360655</v>
      </c>
    </row>
    <row r="761" spans="1:31">
      <c r="A761" s="315" t="s">
        <v>1160</v>
      </c>
      <c r="B761" s="339" t="s">
        <v>3348</v>
      </c>
      <c r="C761" s="293" t="s">
        <v>1321</v>
      </c>
      <c r="D761" s="339" t="s">
        <v>1322</v>
      </c>
      <c r="E761" s="266">
        <v>30</v>
      </c>
      <c r="F761" s="266">
        <v>30</v>
      </c>
      <c r="G761" s="264">
        <v>30</v>
      </c>
      <c r="H761" s="264">
        <v>30</v>
      </c>
      <c r="I761" s="264">
        <v>31</v>
      </c>
      <c r="J761" s="264">
        <v>31</v>
      </c>
      <c r="K761" s="294">
        <v>0.9</v>
      </c>
      <c r="L761" s="267">
        <v>1</v>
      </c>
      <c r="M761" s="267">
        <v>1</v>
      </c>
      <c r="N761" s="267">
        <v>1</v>
      </c>
      <c r="O761" s="332">
        <v>30</v>
      </c>
      <c r="P761" s="266">
        <v>30</v>
      </c>
      <c r="Q761" s="266">
        <v>30</v>
      </c>
      <c r="R761" s="264">
        <v>30</v>
      </c>
      <c r="S761" s="264">
        <v>31</v>
      </c>
      <c r="T761" s="267">
        <v>1</v>
      </c>
      <c r="U761" s="267">
        <v>1</v>
      </c>
      <c r="V761" s="268">
        <v>1</v>
      </c>
      <c r="W761" s="268">
        <v>1</v>
      </c>
      <c r="X761" s="295">
        <v>0</v>
      </c>
      <c r="Y761" s="271">
        <v>211</v>
      </c>
      <c r="Z761" s="333">
        <v>210</v>
      </c>
      <c r="AA761" s="333">
        <v>215</v>
      </c>
      <c r="AB761" s="333">
        <v>214</v>
      </c>
      <c r="AC761" s="334">
        <v>0.995260663507109</v>
      </c>
      <c r="AD761" s="268">
        <v>0.995348837209302</v>
      </c>
      <c r="AE761" s="295">
        <v>-8.81737021933837e-5</v>
      </c>
    </row>
    <row r="762" spans="1:31">
      <c r="A762" s="315" t="s">
        <v>1160</v>
      </c>
      <c r="B762" s="339" t="s">
        <v>3348</v>
      </c>
      <c r="C762" s="293" t="s">
        <v>1323</v>
      </c>
      <c r="D762" s="339" t="s">
        <v>1324</v>
      </c>
      <c r="E762" s="266">
        <v>59</v>
      </c>
      <c r="F762" s="266">
        <v>59</v>
      </c>
      <c r="G762" s="264">
        <v>57</v>
      </c>
      <c r="H762" s="264">
        <v>57</v>
      </c>
      <c r="I762" s="264">
        <v>44</v>
      </c>
      <c r="J762" s="264">
        <v>44</v>
      </c>
      <c r="K762" s="294">
        <v>0.9</v>
      </c>
      <c r="L762" s="267">
        <v>1</v>
      </c>
      <c r="M762" s="267">
        <v>1</v>
      </c>
      <c r="N762" s="267">
        <v>1</v>
      </c>
      <c r="O762" s="332">
        <v>59</v>
      </c>
      <c r="P762" s="266">
        <v>58</v>
      </c>
      <c r="Q762" s="266">
        <v>58</v>
      </c>
      <c r="R762" s="264">
        <v>37</v>
      </c>
      <c r="S762" s="264">
        <v>41</v>
      </c>
      <c r="T762" s="267">
        <v>0.983050847457627</v>
      </c>
      <c r="U762" s="267">
        <v>0.983050847457627</v>
      </c>
      <c r="V762" s="268">
        <v>0.649122807017544</v>
      </c>
      <c r="W762" s="268">
        <v>0.931818181818182</v>
      </c>
      <c r="X762" s="295">
        <v>0.333928040440083</v>
      </c>
      <c r="Y762" s="271">
        <v>362</v>
      </c>
      <c r="Z762" s="333">
        <v>333</v>
      </c>
      <c r="AA762" s="333">
        <v>359</v>
      </c>
      <c r="AB762" s="333">
        <v>354</v>
      </c>
      <c r="AC762" s="334">
        <v>0.919889502762431</v>
      </c>
      <c r="AD762" s="268">
        <v>0.986072423398329</v>
      </c>
      <c r="AE762" s="295">
        <v>-0.0661829206358977</v>
      </c>
    </row>
    <row r="763" spans="1:31">
      <c r="A763" s="315" t="s">
        <v>1160</v>
      </c>
      <c r="B763" s="339" t="s">
        <v>3348</v>
      </c>
      <c r="C763" s="293" t="s">
        <v>1325</v>
      </c>
      <c r="D763" s="339" t="s">
        <v>1326</v>
      </c>
      <c r="E763" s="266">
        <v>32</v>
      </c>
      <c r="F763" s="266">
        <v>32</v>
      </c>
      <c r="G763" s="264">
        <v>32</v>
      </c>
      <c r="H763" s="264">
        <v>32</v>
      </c>
      <c r="I763" s="264">
        <v>29</v>
      </c>
      <c r="J763" s="264">
        <v>29</v>
      </c>
      <c r="K763" s="294">
        <v>0.9</v>
      </c>
      <c r="L763" s="267">
        <v>1</v>
      </c>
      <c r="M763" s="267">
        <v>1</v>
      </c>
      <c r="N763" s="267">
        <v>1</v>
      </c>
      <c r="O763" s="332">
        <v>32</v>
      </c>
      <c r="P763" s="266">
        <v>32</v>
      </c>
      <c r="Q763" s="266">
        <v>32</v>
      </c>
      <c r="R763" s="264">
        <v>31</v>
      </c>
      <c r="S763" s="264">
        <v>27</v>
      </c>
      <c r="T763" s="267">
        <v>1</v>
      </c>
      <c r="U763" s="267">
        <v>1</v>
      </c>
      <c r="V763" s="268">
        <v>0.96875</v>
      </c>
      <c r="W763" s="268">
        <v>0.931034482758621</v>
      </c>
      <c r="X763" s="295">
        <v>0.03125</v>
      </c>
      <c r="Y763" s="271">
        <v>213</v>
      </c>
      <c r="Z763" s="333">
        <v>205</v>
      </c>
      <c r="AA763" s="333">
        <v>208</v>
      </c>
      <c r="AB763" s="333">
        <v>199</v>
      </c>
      <c r="AC763" s="334">
        <v>0.962441314553991</v>
      </c>
      <c r="AD763" s="268">
        <v>0.956730769230769</v>
      </c>
      <c r="AE763" s="295">
        <v>0.00571054532322135</v>
      </c>
    </row>
    <row r="764" spans="1:31">
      <c r="A764" s="315" t="s">
        <v>1160</v>
      </c>
      <c r="B764" s="339" t="s">
        <v>3348</v>
      </c>
      <c r="C764" s="293" t="s">
        <v>1327</v>
      </c>
      <c r="D764" s="339" t="s">
        <v>1328</v>
      </c>
      <c r="E764" s="266">
        <v>32</v>
      </c>
      <c r="F764" s="266">
        <v>32</v>
      </c>
      <c r="G764" s="264">
        <v>34</v>
      </c>
      <c r="H764" s="264">
        <v>34</v>
      </c>
      <c r="I764" s="264">
        <v>32</v>
      </c>
      <c r="J764" s="264">
        <v>32</v>
      </c>
      <c r="K764" s="294">
        <v>0.9</v>
      </c>
      <c r="L764" s="267">
        <v>1</v>
      </c>
      <c r="M764" s="267">
        <v>1</v>
      </c>
      <c r="N764" s="267">
        <v>1</v>
      </c>
      <c r="O764" s="332">
        <v>32</v>
      </c>
      <c r="P764" s="266">
        <v>32</v>
      </c>
      <c r="Q764" s="266">
        <v>32</v>
      </c>
      <c r="R764" s="264">
        <v>34</v>
      </c>
      <c r="S764" s="264">
        <v>31</v>
      </c>
      <c r="T764" s="267">
        <v>1</v>
      </c>
      <c r="U764" s="267">
        <v>1</v>
      </c>
      <c r="V764" s="268">
        <v>1</v>
      </c>
      <c r="W764" s="268">
        <v>0.96875</v>
      </c>
      <c r="X764" s="295">
        <v>0</v>
      </c>
      <c r="Y764" s="271">
        <v>231</v>
      </c>
      <c r="Z764" s="333">
        <v>222</v>
      </c>
      <c r="AA764" s="333">
        <v>232</v>
      </c>
      <c r="AB764" s="333">
        <v>224</v>
      </c>
      <c r="AC764" s="334">
        <v>0.961038961038961</v>
      </c>
      <c r="AD764" s="268">
        <v>0.96551724137931</v>
      </c>
      <c r="AE764" s="295">
        <v>-0.00447828034034936</v>
      </c>
    </row>
    <row r="765" spans="1:31">
      <c r="A765" s="315" t="s">
        <v>1160</v>
      </c>
      <c r="B765" s="339" t="s">
        <v>3348</v>
      </c>
      <c r="C765" s="293" t="s">
        <v>1329</v>
      </c>
      <c r="D765" s="339" t="s">
        <v>1330</v>
      </c>
      <c r="E765" s="266">
        <v>17</v>
      </c>
      <c r="F765" s="266">
        <v>17</v>
      </c>
      <c r="G765" s="264">
        <v>18</v>
      </c>
      <c r="H765" s="264">
        <v>18</v>
      </c>
      <c r="I765" s="264">
        <v>14</v>
      </c>
      <c r="J765" s="264">
        <v>14</v>
      </c>
      <c r="K765" s="294">
        <v>0.9</v>
      </c>
      <c r="L765" s="267">
        <v>1</v>
      </c>
      <c r="M765" s="267">
        <v>1</v>
      </c>
      <c r="N765" s="267">
        <v>1</v>
      </c>
      <c r="O765" s="332">
        <v>17</v>
      </c>
      <c r="P765" s="266">
        <v>13</v>
      </c>
      <c r="Q765" s="266">
        <v>13</v>
      </c>
      <c r="R765" s="264">
        <v>15</v>
      </c>
      <c r="S765" s="264">
        <v>14</v>
      </c>
      <c r="T765" s="267">
        <v>0.764705882352941</v>
      </c>
      <c r="U765" s="267">
        <v>0.764705882352941</v>
      </c>
      <c r="V765" s="268">
        <v>0.833333333333333</v>
      </c>
      <c r="W765" s="268">
        <v>1</v>
      </c>
      <c r="X765" s="295">
        <v>-0.0686274509803922</v>
      </c>
      <c r="Y765" s="271">
        <v>117</v>
      </c>
      <c r="Z765" s="333">
        <v>107</v>
      </c>
      <c r="AA765" s="333">
        <v>116</v>
      </c>
      <c r="AB765" s="333">
        <v>108</v>
      </c>
      <c r="AC765" s="334">
        <v>0.914529914529915</v>
      </c>
      <c r="AD765" s="268">
        <v>0.931034482758621</v>
      </c>
      <c r="AE765" s="295">
        <v>-0.0165045682287062</v>
      </c>
    </row>
    <row r="766" spans="1:31">
      <c r="A766" s="315" t="s">
        <v>1160</v>
      </c>
      <c r="B766" s="339" t="s">
        <v>3349</v>
      </c>
      <c r="C766" s="293" t="s">
        <v>1331</v>
      </c>
      <c r="D766" s="339" t="s">
        <v>1332</v>
      </c>
      <c r="E766" s="266">
        <v>36</v>
      </c>
      <c r="F766" s="266">
        <v>36</v>
      </c>
      <c r="G766" s="264">
        <v>36</v>
      </c>
      <c r="H766" s="264">
        <v>36</v>
      </c>
      <c r="I766" s="264">
        <v>31</v>
      </c>
      <c r="J766" s="264">
        <v>31</v>
      </c>
      <c r="K766" s="294">
        <v>0.9</v>
      </c>
      <c r="L766" s="267">
        <v>1</v>
      </c>
      <c r="M766" s="267">
        <v>1</v>
      </c>
      <c r="N766" s="267">
        <v>1</v>
      </c>
      <c r="O766" s="332">
        <v>36</v>
      </c>
      <c r="P766" s="266">
        <v>35</v>
      </c>
      <c r="Q766" s="266">
        <v>35</v>
      </c>
      <c r="R766" s="264">
        <v>33</v>
      </c>
      <c r="S766" s="264">
        <v>30</v>
      </c>
      <c r="T766" s="267">
        <v>0.972222222222222</v>
      </c>
      <c r="U766" s="267">
        <v>0.972222222222222</v>
      </c>
      <c r="V766" s="268">
        <v>0.916666666666667</v>
      </c>
      <c r="W766" s="268">
        <v>0.967741935483871</v>
      </c>
      <c r="X766" s="295">
        <v>0.0555555555555556</v>
      </c>
      <c r="Y766" s="271">
        <v>218</v>
      </c>
      <c r="Z766" s="333">
        <v>211</v>
      </c>
      <c r="AA766" s="333">
        <v>219</v>
      </c>
      <c r="AB766" s="333">
        <v>216</v>
      </c>
      <c r="AC766" s="334">
        <v>0.967889908256881</v>
      </c>
      <c r="AD766" s="268">
        <v>0.986301369863014</v>
      </c>
      <c r="AE766" s="295">
        <v>-0.0184114616061329</v>
      </c>
    </row>
    <row r="767" spans="1:31">
      <c r="A767" s="315" t="s">
        <v>1160</v>
      </c>
      <c r="B767" s="339" t="s">
        <v>3349</v>
      </c>
      <c r="C767" s="293" t="s">
        <v>1333</v>
      </c>
      <c r="D767" s="339" t="s">
        <v>1334</v>
      </c>
      <c r="E767" s="266">
        <v>74</v>
      </c>
      <c r="F767" s="266">
        <v>74</v>
      </c>
      <c r="G767" s="264">
        <v>73</v>
      </c>
      <c r="H767" s="264">
        <v>73</v>
      </c>
      <c r="I767" s="264">
        <v>63</v>
      </c>
      <c r="J767" s="264">
        <v>63</v>
      </c>
      <c r="K767" s="294">
        <v>0.9</v>
      </c>
      <c r="L767" s="267">
        <v>1</v>
      </c>
      <c r="M767" s="267">
        <v>1</v>
      </c>
      <c r="N767" s="267">
        <v>1</v>
      </c>
      <c r="O767" s="332">
        <v>74</v>
      </c>
      <c r="P767" s="266">
        <v>73</v>
      </c>
      <c r="Q767" s="266">
        <v>73</v>
      </c>
      <c r="R767" s="264">
        <v>72</v>
      </c>
      <c r="S767" s="264">
        <v>63</v>
      </c>
      <c r="T767" s="267">
        <v>0.986486486486487</v>
      </c>
      <c r="U767" s="267">
        <v>0.986486486486487</v>
      </c>
      <c r="V767" s="268">
        <v>0.986301369863014</v>
      </c>
      <c r="W767" s="268">
        <v>1</v>
      </c>
      <c r="X767" s="295">
        <v>0.00018511662347287</v>
      </c>
      <c r="Y767" s="271">
        <v>492</v>
      </c>
      <c r="Z767" s="333">
        <v>483</v>
      </c>
      <c r="AA767" s="333">
        <v>499</v>
      </c>
      <c r="AB767" s="333">
        <v>491</v>
      </c>
      <c r="AC767" s="334">
        <v>0.981707317073171</v>
      </c>
      <c r="AD767" s="268">
        <v>0.983967935871743</v>
      </c>
      <c r="AE767" s="295">
        <v>-0.00226061879857276</v>
      </c>
    </row>
    <row r="768" spans="1:31">
      <c r="A768" s="315" t="s">
        <v>1160</v>
      </c>
      <c r="B768" s="339" t="s">
        <v>3349</v>
      </c>
      <c r="C768" s="293" t="s">
        <v>1335</v>
      </c>
      <c r="D768" s="339" t="s">
        <v>1336</v>
      </c>
      <c r="E768" s="266">
        <v>45</v>
      </c>
      <c r="F768" s="266">
        <v>45</v>
      </c>
      <c r="G768" s="264">
        <v>46</v>
      </c>
      <c r="H768" s="264">
        <v>46</v>
      </c>
      <c r="I768" s="264">
        <v>37</v>
      </c>
      <c r="J768" s="264">
        <v>37</v>
      </c>
      <c r="K768" s="294">
        <v>0.9</v>
      </c>
      <c r="L768" s="267">
        <v>1</v>
      </c>
      <c r="M768" s="267">
        <v>1</v>
      </c>
      <c r="N768" s="267">
        <v>1</v>
      </c>
      <c r="O768" s="332">
        <v>45</v>
      </c>
      <c r="P768" s="266">
        <v>44</v>
      </c>
      <c r="Q768" s="266">
        <v>44</v>
      </c>
      <c r="R768" s="264">
        <v>45</v>
      </c>
      <c r="S768" s="264">
        <v>34</v>
      </c>
      <c r="T768" s="267">
        <v>0.977777777777778</v>
      </c>
      <c r="U768" s="267">
        <v>0.977777777777778</v>
      </c>
      <c r="V768" s="268">
        <v>0.978260869565217</v>
      </c>
      <c r="W768" s="268">
        <v>0.918918918918919</v>
      </c>
      <c r="X768" s="295">
        <v>-0.00048309178743966</v>
      </c>
      <c r="Y768" s="271">
        <v>280</v>
      </c>
      <c r="Z768" s="333">
        <v>268</v>
      </c>
      <c r="AA768" s="333">
        <v>285</v>
      </c>
      <c r="AB768" s="333">
        <v>276</v>
      </c>
      <c r="AC768" s="334">
        <v>0.957142857142857</v>
      </c>
      <c r="AD768" s="268">
        <v>0.968421052631579</v>
      </c>
      <c r="AE768" s="295">
        <v>-0.0112781954887218</v>
      </c>
    </row>
    <row r="769" spans="1:31">
      <c r="A769" s="315" t="s">
        <v>1160</v>
      </c>
      <c r="B769" s="339" t="s">
        <v>3349</v>
      </c>
      <c r="C769" s="293" t="s">
        <v>1337</v>
      </c>
      <c r="D769" s="339" t="s">
        <v>1338</v>
      </c>
      <c r="E769" s="266">
        <v>52</v>
      </c>
      <c r="F769" s="266">
        <v>52</v>
      </c>
      <c r="G769" s="264">
        <v>53</v>
      </c>
      <c r="H769" s="264">
        <v>53</v>
      </c>
      <c r="I769" s="264">
        <v>48</v>
      </c>
      <c r="J769" s="264">
        <v>48</v>
      </c>
      <c r="K769" s="294">
        <v>0.9</v>
      </c>
      <c r="L769" s="267">
        <v>1</v>
      </c>
      <c r="M769" s="267">
        <v>1</v>
      </c>
      <c r="N769" s="267">
        <v>1</v>
      </c>
      <c r="O769" s="332">
        <v>52</v>
      </c>
      <c r="P769" s="266">
        <v>48</v>
      </c>
      <c r="Q769" s="266">
        <v>48</v>
      </c>
      <c r="R769" s="264">
        <v>47</v>
      </c>
      <c r="S769" s="264">
        <v>46</v>
      </c>
      <c r="T769" s="267">
        <v>0.923076923076923</v>
      </c>
      <c r="U769" s="267">
        <v>0.923076923076923</v>
      </c>
      <c r="V769" s="268">
        <v>0.886792452830189</v>
      </c>
      <c r="W769" s="268">
        <v>0.958333333333333</v>
      </c>
      <c r="X769" s="295">
        <v>0.0362844702467344</v>
      </c>
      <c r="Y769" s="271">
        <v>351</v>
      </c>
      <c r="Z769" s="333">
        <v>326</v>
      </c>
      <c r="AA769" s="333">
        <v>343</v>
      </c>
      <c r="AB769" s="333">
        <v>321</v>
      </c>
      <c r="AC769" s="334">
        <v>0.928774928774929</v>
      </c>
      <c r="AD769" s="268">
        <v>0.935860058309038</v>
      </c>
      <c r="AE769" s="295">
        <v>-0.00708512953410911</v>
      </c>
    </row>
    <row r="770" spans="1:31">
      <c r="A770" s="315" t="s">
        <v>1160</v>
      </c>
      <c r="B770" s="339" t="s">
        <v>3349</v>
      </c>
      <c r="C770" s="293" t="s">
        <v>1339</v>
      </c>
      <c r="D770" s="339" t="s">
        <v>1340</v>
      </c>
      <c r="E770" s="266">
        <v>20</v>
      </c>
      <c r="F770" s="266">
        <v>20</v>
      </c>
      <c r="G770" s="264">
        <v>20</v>
      </c>
      <c r="H770" s="264">
        <v>20</v>
      </c>
      <c r="I770" s="264">
        <v>17</v>
      </c>
      <c r="J770" s="264">
        <v>17</v>
      </c>
      <c r="K770" s="294">
        <v>0.9</v>
      </c>
      <c r="L770" s="267">
        <v>1</v>
      </c>
      <c r="M770" s="267">
        <v>1</v>
      </c>
      <c r="N770" s="267">
        <v>1</v>
      </c>
      <c r="O770" s="332">
        <v>20</v>
      </c>
      <c r="P770" s="266">
        <v>18</v>
      </c>
      <c r="Q770" s="266">
        <v>18</v>
      </c>
      <c r="R770" s="264">
        <v>18</v>
      </c>
      <c r="S770" s="264">
        <v>14</v>
      </c>
      <c r="T770" s="267">
        <v>0.9</v>
      </c>
      <c r="U770" s="267">
        <v>0.9</v>
      </c>
      <c r="V770" s="268">
        <v>0.9</v>
      </c>
      <c r="W770" s="268">
        <v>0.823529411764706</v>
      </c>
      <c r="X770" s="295">
        <v>0</v>
      </c>
      <c r="Y770" s="271">
        <v>128</v>
      </c>
      <c r="Z770" s="333">
        <v>116</v>
      </c>
      <c r="AA770" s="333">
        <v>126</v>
      </c>
      <c r="AB770" s="333">
        <v>118</v>
      </c>
      <c r="AC770" s="334">
        <v>0.90625</v>
      </c>
      <c r="AD770" s="268">
        <v>0.936507936507937</v>
      </c>
      <c r="AE770" s="295">
        <v>-0.0302579365079365</v>
      </c>
    </row>
    <row r="771" spans="1:31">
      <c r="A771" s="315" t="s">
        <v>1160</v>
      </c>
      <c r="B771" s="339" t="s">
        <v>3349</v>
      </c>
      <c r="C771" s="293" t="s">
        <v>1341</v>
      </c>
      <c r="D771" s="339" t="s">
        <v>1342</v>
      </c>
      <c r="E771" s="266">
        <v>31</v>
      </c>
      <c r="F771" s="266">
        <v>31</v>
      </c>
      <c r="G771" s="264">
        <v>31</v>
      </c>
      <c r="H771" s="264">
        <v>31</v>
      </c>
      <c r="I771" s="264">
        <v>25</v>
      </c>
      <c r="J771" s="264">
        <v>25</v>
      </c>
      <c r="K771" s="294">
        <v>0.9</v>
      </c>
      <c r="L771" s="267">
        <v>1</v>
      </c>
      <c r="M771" s="267">
        <v>1</v>
      </c>
      <c r="N771" s="267">
        <v>1</v>
      </c>
      <c r="O771" s="332">
        <v>31</v>
      </c>
      <c r="P771" s="266">
        <v>31</v>
      </c>
      <c r="Q771" s="266">
        <v>31</v>
      </c>
      <c r="R771" s="264">
        <v>30</v>
      </c>
      <c r="S771" s="264">
        <v>24</v>
      </c>
      <c r="T771" s="267">
        <v>1</v>
      </c>
      <c r="U771" s="267">
        <v>1</v>
      </c>
      <c r="V771" s="268">
        <v>0.967741935483871</v>
      </c>
      <c r="W771" s="268">
        <v>0.96</v>
      </c>
      <c r="X771" s="295">
        <v>0.032258064516129</v>
      </c>
      <c r="Y771" s="271">
        <v>204</v>
      </c>
      <c r="Z771" s="333">
        <v>198</v>
      </c>
      <c r="AA771" s="333">
        <v>207</v>
      </c>
      <c r="AB771" s="333">
        <v>200</v>
      </c>
      <c r="AC771" s="334">
        <v>0.970588235294118</v>
      </c>
      <c r="AD771" s="268">
        <v>0.966183574879227</v>
      </c>
      <c r="AE771" s="295">
        <v>0.00440466041489063</v>
      </c>
    </row>
    <row r="772" spans="1:31">
      <c r="A772" s="315" t="s">
        <v>1160</v>
      </c>
      <c r="B772" s="339" t="s">
        <v>3349</v>
      </c>
      <c r="C772" s="293" t="s">
        <v>1343</v>
      </c>
      <c r="D772" s="339" t="s">
        <v>1344</v>
      </c>
      <c r="E772" s="266">
        <v>42</v>
      </c>
      <c r="F772" s="266">
        <v>42</v>
      </c>
      <c r="G772" s="264">
        <v>40</v>
      </c>
      <c r="H772" s="264">
        <v>40</v>
      </c>
      <c r="I772" s="264">
        <v>37</v>
      </c>
      <c r="J772" s="264">
        <v>37</v>
      </c>
      <c r="K772" s="294">
        <v>0.9</v>
      </c>
      <c r="L772" s="267">
        <v>1</v>
      </c>
      <c r="M772" s="267">
        <v>1</v>
      </c>
      <c r="N772" s="267">
        <v>1</v>
      </c>
      <c r="O772" s="332">
        <v>42</v>
      </c>
      <c r="P772" s="266">
        <v>41</v>
      </c>
      <c r="Q772" s="266">
        <v>41</v>
      </c>
      <c r="R772" s="264">
        <v>40</v>
      </c>
      <c r="S772" s="264">
        <v>37</v>
      </c>
      <c r="T772" s="267">
        <v>0.976190476190476</v>
      </c>
      <c r="U772" s="267">
        <v>0.976190476190476</v>
      </c>
      <c r="V772" s="268">
        <v>1</v>
      </c>
      <c r="W772" s="268">
        <v>1</v>
      </c>
      <c r="X772" s="295">
        <v>-0.0238095238095238</v>
      </c>
      <c r="Y772" s="271">
        <v>273</v>
      </c>
      <c r="Z772" s="333">
        <v>270</v>
      </c>
      <c r="AA772" s="333">
        <v>264</v>
      </c>
      <c r="AB772" s="333">
        <v>261</v>
      </c>
      <c r="AC772" s="334">
        <v>0.989010989010989</v>
      </c>
      <c r="AD772" s="268">
        <v>0.988636363636364</v>
      </c>
      <c r="AE772" s="295">
        <v>0.000374625374625404</v>
      </c>
    </row>
    <row r="773" spans="1:31">
      <c r="A773" s="315" t="s">
        <v>1160</v>
      </c>
      <c r="B773" s="339" t="s">
        <v>3349</v>
      </c>
      <c r="C773" s="293" t="s">
        <v>1345</v>
      </c>
      <c r="D773" s="339" t="s">
        <v>1346</v>
      </c>
      <c r="E773" s="266">
        <v>36</v>
      </c>
      <c r="F773" s="266">
        <v>36</v>
      </c>
      <c r="G773" s="264">
        <v>37</v>
      </c>
      <c r="H773" s="264">
        <v>37</v>
      </c>
      <c r="I773" s="264">
        <v>28</v>
      </c>
      <c r="J773" s="264">
        <v>28</v>
      </c>
      <c r="K773" s="294">
        <v>0.9</v>
      </c>
      <c r="L773" s="267">
        <v>1</v>
      </c>
      <c r="M773" s="267">
        <v>1</v>
      </c>
      <c r="N773" s="267">
        <v>1</v>
      </c>
      <c r="O773" s="332">
        <v>36</v>
      </c>
      <c r="P773" s="266">
        <v>34</v>
      </c>
      <c r="Q773" s="266">
        <v>34</v>
      </c>
      <c r="R773" s="264">
        <v>35</v>
      </c>
      <c r="S773" s="264">
        <v>26</v>
      </c>
      <c r="T773" s="267">
        <v>0.944444444444444</v>
      </c>
      <c r="U773" s="267">
        <v>0.944444444444444</v>
      </c>
      <c r="V773" s="268">
        <v>0.945945945945946</v>
      </c>
      <c r="W773" s="268">
        <v>0.928571428571429</v>
      </c>
      <c r="X773" s="295">
        <v>-0.00150150150150152</v>
      </c>
      <c r="Y773" s="271">
        <v>236</v>
      </c>
      <c r="Z773" s="333">
        <v>222</v>
      </c>
      <c r="AA773" s="333">
        <v>235</v>
      </c>
      <c r="AB773" s="333">
        <v>214</v>
      </c>
      <c r="AC773" s="334">
        <v>0.940677966101695</v>
      </c>
      <c r="AD773" s="268">
        <v>0.91063829787234</v>
      </c>
      <c r="AE773" s="295">
        <v>0.0300396682293546</v>
      </c>
    </row>
    <row r="774" spans="1:31">
      <c r="A774" s="315" t="s">
        <v>1160</v>
      </c>
      <c r="B774" s="339" t="s">
        <v>3349</v>
      </c>
      <c r="C774" s="293" t="s">
        <v>1347</v>
      </c>
      <c r="D774" s="339" t="s">
        <v>1348</v>
      </c>
      <c r="E774" s="266">
        <v>21</v>
      </c>
      <c r="F774" s="266">
        <v>21</v>
      </c>
      <c r="G774" s="264">
        <v>22</v>
      </c>
      <c r="H774" s="264">
        <v>22</v>
      </c>
      <c r="I774" s="264">
        <v>18</v>
      </c>
      <c r="J774" s="264">
        <v>18</v>
      </c>
      <c r="K774" s="294">
        <v>0.9</v>
      </c>
      <c r="L774" s="267">
        <v>1</v>
      </c>
      <c r="M774" s="267">
        <v>1</v>
      </c>
      <c r="N774" s="267">
        <v>1</v>
      </c>
      <c r="O774" s="332">
        <v>21</v>
      </c>
      <c r="P774" s="266">
        <v>20</v>
      </c>
      <c r="Q774" s="266">
        <v>20</v>
      </c>
      <c r="R774" s="264">
        <v>22</v>
      </c>
      <c r="S774" s="264">
        <v>18</v>
      </c>
      <c r="T774" s="267">
        <v>0.952380952380952</v>
      </c>
      <c r="U774" s="267">
        <v>0.952380952380952</v>
      </c>
      <c r="V774" s="268">
        <v>1</v>
      </c>
      <c r="W774" s="268">
        <v>1</v>
      </c>
      <c r="X774" s="295">
        <v>-0.0476190476190477</v>
      </c>
      <c r="Y774" s="271">
        <v>140</v>
      </c>
      <c r="Z774" s="333">
        <v>130</v>
      </c>
      <c r="AA774" s="333">
        <v>135</v>
      </c>
      <c r="AB774" s="333">
        <v>128</v>
      </c>
      <c r="AC774" s="334">
        <v>0.928571428571429</v>
      </c>
      <c r="AD774" s="268">
        <v>0.948148148148148</v>
      </c>
      <c r="AE774" s="295">
        <v>-0.0195767195767196</v>
      </c>
    </row>
    <row r="775" spans="1:31">
      <c r="A775" s="315" t="s">
        <v>1160</v>
      </c>
      <c r="B775" s="339" t="s">
        <v>3349</v>
      </c>
      <c r="C775" s="293" t="s">
        <v>1349</v>
      </c>
      <c r="D775" s="339" t="s">
        <v>1350</v>
      </c>
      <c r="E775" s="266">
        <v>22</v>
      </c>
      <c r="F775" s="266">
        <v>22</v>
      </c>
      <c r="G775" s="264">
        <v>21</v>
      </c>
      <c r="H775" s="264">
        <v>21</v>
      </c>
      <c r="I775" s="264">
        <v>17</v>
      </c>
      <c r="J775" s="264">
        <v>17</v>
      </c>
      <c r="K775" s="294">
        <v>0.9</v>
      </c>
      <c r="L775" s="267">
        <v>1</v>
      </c>
      <c r="M775" s="267">
        <v>1</v>
      </c>
      <c r="N775" s="267">
        <v>1</v>
      </c>
      <c r="O775" s="332">
        <v>22</v>
      </c>
      <c r="P775" s="266">
        <v>20</v>
      </c>
      <c r="Q775" s="266">
        <v>20</v>
      </c>
      <c r="R775" s="264">
        <v>21</v>
      </c>
      <c r="S775" s="264">
        <v>17</v>
      </c>
      <c r="T775" s="267">
        <v>0.909090909090909</v>
      </c>
      <c r="U775" s="267">
        <v>0.909090909090909</v>
      </c>
      <c r="V775" s="268">
        <v>1</v>
      </c>
      <c r="W775" s="268">
        <v>1</v>
      </c>
      <c r="X775" s="295">
        <v>-0.0909090909090909</v>
      </c>
      <c r="Y775" s="271">
        <v>132</v>
      </c>
      <c r="Z775" s="333">
        <v>130</v>
      </c>
      <c r="AA775" s="333">
        <v>141</v>
      </c>
      <c r="AB775" s="333">
        <v>135</v>
      </c>
      <c r="AC775" s="334">
        <v>0.984848484848485</v>
      </c>
      <c r="AD775" s="268">
        <v>0.957446808510638</v>
      </c>
      <c r="AE775" s="295">
        <v>0.0274016763378465</v>
      </c>
    </row>
    <row r="776" spans="1:31">
      <c r="A776" s="315" t="s">
        <v>1160</v>
      </c>
      <c r="B776" s="339" t="s">
        <v>3349</v>
      </c>
      <c r="C776" s="293" t="s">
        <v>1351</v>
      </c>
      <c r="D776" s="339" t="s">
        <v>1352</v>
      </c>
      <c r="E776" s="266">
        <v>38</v>
      </c>
      <c r="F776" s="266">
        <v>38</v>
      </c>
      <c r="G776" s="264">
        <v>38</v>
      </c>
      <c r="H776" s="264">
        <v>38</v>
      </c>
      <c r="I776" s="264">
        <v>31</v>
      </c>
      <c r="J776" s="264">
        <v>31</v>
      </c>
      <c r="K776" s="294">
        <v>0.9</v>
      </c>
      <c r="L776" s="267">
        <v>1</v>
      </c>
      <c r="M776" s="267">
        <v>1</v>
      </c>
      <c r="N776" s="267">
        <v>1</v>
      </c>
      <c r="O776" s="332">
        <v>38</v>
      </c>
      <c r="P776" s="266">
        <v>35</v>
      </c>
      <c r="Q776" s="266">
        <v>35</v>
      </c>
      <c r="R776" s="264">
        <v>37</v>
      </c>
      <c r="S776" s="264">
        <v>30</v>
      </c>
      <c r="T776" s="267">
        <v>0.921052631578947</v>
      </c>
      <c r="U776" s="267">
        <v>0.921052631578947</v>
      </c>
      <c r="V776" s="268">
        <v>0.973684210526316</v>
      </c>
      <c r="W776" s="268">
        <v>0.967741935483871</v>
      </c>
      <c r="X776" s="295">
        <v>-0.0526315789473685</v>
      </c>
      <c r="Y776" s="271">
        <v>244</v>
      </c>
      <c r="Z776" s="333">
        <v>230</v>
      </c>
      <c r="AA776" s="333">
        <v>251</v>
      </c>
      <c r="AB776" s="333">
        <v>230</v>
      </c>
      <c r="AC776" s="334">
        <v>0.942622950819672</v>
      </c>
      <c r="AD776" s="268">
        <v>0.916334661354582</v>
      </c>
      <c r="AE776" s="295">
        <v>0.0262882894650905</v>
      </c>
    </row>
    <row r="777" spans="1:31">
      <c r="A777" s="315" t="s">
        <v>1160</v>
      </c>
      <c r="B777" s="339" t="s">
        <v>3349</v>
      </c>
      <c r="C777" s="293" t="s">
        <v>1353</v>
      </c>
      <c r="D777" s="339" t="s">
        <v>1354</v>
      </c>
      <c r="E777" s="266">
        <v>59</v>
      </c>
      <c r="F777" s="266">
        <v>59</v>
      </c>
      <c r="G777" s="264">
        <v>61</v>
      </c>
      <c r="H777" s="264">
        <v>61</v>
      </c>
      <c r="I777" s="264">
        <v>50</v>
      </c>
      <c r="J777" s="264">
        <v>50</v>
      </c>
      <c r="K777" s="294">
        <v>0.9</v>
      </c>
      <c r="L777" s="267">
        <v>1</v>
      </c>
      <c r="M777" s="267">
        <v>1</v>
      </c>
      <c r="N777" s="267">
        <v>1</v>
      </c>
      <c r="O777" s="332">
        <v>59</v>
      </c>
      <c r="P777" s="266">
        <v>53</v>
      </c>
      <c r="Q777" s="266">
        <v>53</v>
      </c>
      <c r="R777" s="264">
        <v>59</v>
      </c>
      <c r="S777" s="264">
        <v>46</v>
      </c>
      <c r="T777" s="267">
        <v>0.898305084745763</v>
      </c>
      <c r="U777" s="267">
        <v>0.898305084745763</v>
      </c>
      <c r="V777" s="268">
        <v>0.967213114754098</v>
      </c>
      <c r="W777" s="268">
        <v>0.92</v>
      </c>
      <c r="X777" s="295">
        <v>-0.0689080300083356</v>
      </c>
      <c r="Y777" s="271">
        <v>405</v>
      </c>
      <c r="Z777" s="333">
        <v>383</v>
      </c>
      <c r="AA777" s="333">
        <v>408</v>
      </c>
      <c r="AB777" s="333">
        <v>388</v>
      </c>
      <c r="AC777" s="334">
        <v>0.945679012345679</v>
      </c>
      <c r="AD777" s="268">
        <v>0.950980392156863</v>
      </c>
      <c r="AE777" s="295">
        <v>-0.00530137981118373</v>
      </c>
    </row>
    <row r="778" spans="1:31">
      <c r="A778" s="315" t="s">
        <v>1160</v>
      </c>
      <c r="B778" s="339" t="s">
        <v>3349</v>
      </c>
      <c r="C778" s="293" t="s">
        <v>1355</v>
      </c>
      <c r="D778" s="339" t="s">
        <v>1356</v>
      </c>
      <c r="E778" s="266">
        <v>32</v>
      </c>
      <c r="F778" s="266">
        <v>32</v>
      </c>
      <c r="G778" s="264">
        <v>32</v>
      </c>
      <c r="H778" s="264">
        <v>32</v>
      </c>
      <c r="I778" s="264">
        <v>24</v>
      </c>
      <c r="J778" s="264">
        <v>24</v>
      </c>
      <c r="K778" s="294">
        <v>0.9</v>
      </c>
      <c r="L778" s="267">
        <v>1</v>
      </c>
      <c r="M778" s="267">
        <v>1</v>
      </c>
      <c r="N778" s="267">
        <v>1</v>
      </c>
      <c r="O778" s="332">
        <v>32</v>
      </c>
      <c r="P778" s="266">
        <v>32</v>
      </c>
      <c r="Q778" s="266">
        <v>32</v>
      </c>
      <c r="R778" s="264">
        <v>31</v>
      </c>
      <c r="S778" s="264">
        <v>24</v>
      </c>
      <c r="T778" s="267">
        <v>1</v>
      </c>
      <c r="U778" s="267">
        <v>1</v>
      </c>
      <c r="V778" s="268">
        <v>0.96875</v>
      </c>
      <c r="W778" s="268">
        <v>1</v>
      </c>
      <c r="X778" s="295">
        <v>0.03125</v>
      </c>
      <c r="Y778" s="271">
        <v>204</v>
      </c>
      <c r="Z778" s="333">
        <v>202</v>
      </c>
      <c r="AA778" s="333">
        <v>202</v>
      </c>
      <c r="AB778" s="333">
        <v>201</v>
      </c>
      <c r="AC778" s="334">
        <v>0.990196078431373</v>
      </c>
      <c r="AD778" s="268">
        <v>0.995049504950495</v>
      </c>
      <c r="AE778" s="295">
        <v>-0.00485342651912246</v>
      </c>
    </row>
    <row r="779" spans="1:31">
      <c r="A779" s="315" t="s">
        <v>1160</v>
      </c>
      <c r="B779" s="339" t="s">
        <v>3349</v>
      </c>
      <c r="C779" s="293" t="s">
        <v>1357</v>
      </c>
      <c r="D779" s="339" t="s">
        <v>1358</v>
      </c>
      <c r="E779" s="266">
        <v>56</v>
      </c>
      <c r="F779" s="266">
        <v>55</v>
      </c>
      <c r="G779" s="264">
        <v>60</v>
      </c>
      <c r="H779" s="264">
        <v>59</v>
      </c>
      <c r="I779" s="264">
        <v>51</v>
      </c>
      <c r="J779" s="264">
        <v>50</v>
      </c>
      <c r="K779" s="294">
        <v>0.9</v>
      </c>
      <c r="L779" s="267">
        <v>0.982142857142857</v>
      </c>
      <c r="M779" s="267">
        <v>0.983333333333333</v>
      </c>
      <c r="N779" s="267">
        <v>0.980392156862745</v>
      </c>
      <c r="O779" s="332">
        <v>56</v>
      </c>
      <c r="P779" s="266">
        <v>53</v>
      </c>
      <c r="Q779" s="266">
        <v>53</v>
      </c>
      <c r="R779" s="264">
        <v>58</v>
      </c>
      <c r="S779" s="264">
        <v>49</v>
      </c>
      <c r="T779" s="267">
        <v>0.946428571428571</v>
      </c>
      <c r="U779" s="267">
        <v>0.946428571428571</v>
      </c>
      <c r="V779" s="268">
        <v>0.966666666666667</v>
      </c>
      <c r="W779" s="268">
        <v>0.96078431372549</v>
      </c>
      <c r="X779" s="295">
        <v>-0.0202380952380953</v>
      </c>
      <c r="Y779" s="271">
        <v>391</v>
      </c>
      <c r="Z779" s="333">
        <v>373</v>
      </c>
      <c r="AA779" s="333">
        <v>390</v>
      </c>
      <c r="AB779" s="333">
        <v>369</v>
      </c>
      <c r="AC779" s="334">
        <v>0.953964194373402</v>
      </c>
      <c r="AD779" s="268">
        <v>0.946153846153846</v>
      </c>
      <c r="AE779" s="295">
        <v>0.0078103482195554</v>
      </c>
    </row>
    <row r="780" spans="1:31">
      <c r="A780" s="315" t="s">
        <v>1160</v>
      </c>
      <c r="B780" s="339" t="s">
        <v>3349</v>
      </c>
      <c r="C780" s="293" t="s">
        <v>1359</v>
      </c>
      <c r="D780" s="339" t="s">
        <v>1360</v>
      </c>
      <c r="E780" s="266">
        <v>41</v>
      </c>
      <c r="F780" s="266">
        <v>41</v>
      </c>
      <c r="G780" s="264">
        <v>40</v>
      </c>
      <c r="H780" s="264">
        <v>40</v>
      </c>
      <c r="I780" s="264">
        <v>37</v>
      </c>
      <c r="J780" s="264">
        <v>37</v>
      </c>
      <c r="K780" s="294">
        <v>0.9</v>
      </c>
      <c r="L780" s="267">
        <v>1</v>
      </c>
      <c r="M780" s="267">
        <v>1</v>
      </c>
      <c r="N780" s="267">
        <v>1</v>
      </c>
      <c r="O780" s="332">
        <v>41</v>
      </c>
      <c r="P780" s="266">
        <v>40</v>
      </c>
      <c r="Q780" s="266">
        <v>40</v>
      </c>
      <c r="R780" s="264">
        <v>40</v>
      </c>
      <c r="S780" s="264">
        <v>37</v>
      </c>
      <c r="T780" s="267">
        <v>0.975609756097561</v>
      </c>
      <c r="U780" s="267">
        <v>0.975609756097561</v>
      </c>
      <c r="V780" s="268">
        <v>1</v>
      </c>
      <c r="W780" s="268">
        <v>1</v>
      </c>
      <c r="X780" s="295">
        <v>-0.024390243902439</v>
      </c>
      <c r="Y780" s="271">
        <v>276</v>
      </c>
      <c r="Z780" s="333">
        <v>271</v>
      </c>
      <c r="AA780" s="333">
        <v>267</v>
      </c>
      <c r="AB780" s="333">
        <v>262</v>
      </c>
      <c r="AC780" s="334">
        <v>0.981884057971015</v>
      </c>
      <c r="AD780" s="268">
        <v>0.9812734082397</v>
      </c>
      <c r="AE780" s="295">
        <v>0.000610649731314195</v>
      </c>
    </row>
    <row r="781" spans="1:31">
      <c r="A781" s="315" t="s">
        <v>1160</v>
      </c>
      <c r="B781" s="339" t="s">
        <v>3349</v>
      </c>
      <c r="C781" s="293" t="s">
        <v>1361</v>
      </c>
      <c r="D781" s="339" t="s">
        <v>1362</v>
      </c>
      <c r="E781" s="266">
        <v>35</v>
      </c>
      <c r="F781" s="266">
        <v>35</v>
      </c>
      <c r="G781" s="264">
        <v>37</v>
      </c>
      <c r="H781" s="264">
        <v>37</v>
      </c>
      <c r="I781" s="264">
        <v>28</v>
      </c>
      <c r="J781" s="264">
        <v>28</v>
      </c>
      <c r="K781" s="294">
        <v>0.9</v>
      </c>
      <c r="L781" s="267">
        <v>1</v>
      </c>
      <c r="M781" s="267">
        <v>1</v>
      </c>
      <c r="N781" s="267">
        <v>1</v>
      </c>
      <c r="O781" s="332">
        <v>35</v>
      </c>
      <c r="P781" s="266">
        <v>34</v>
      </c>
      <c r="Q781" s="266">
        <v>34</v>
      </c>
      <c r="R781" s="264">
        <v>35</v>
      </c>
      <c r="S781" s="264">
        <v>27</v>
      </c>
      <c r="T781" s="267">
        <v>0.971428571428571</v>
      </c>
      <c r="U781" s="267">
        <v>0.971428571428571</v>
      </c>
      <c r="V781" s="268">
        <v>0.945945945945946</v>
      </c>
      <c r="W781" s="268">
        <v>0.964285714285714</v>
      </c>
      <c r="X781" s="295">
        <v>0.0254826254826255</v>
      </c>
      <c r="Y781" s="271">
        <v>230</v>
      </c>
      <c r="Z781" s="333">
        <v>214</v>
      </c>
      <c r="AA781" s="333">
        <v>231</v>
      </c>
      <c r="AB781" s="333">
        <v>216</v>
      </c>
      <c r="AC781" s="334">
        <v>0.930434782608696</v>
      </c>
      <c r="AD781" s="268">
        <v>0.935064935064935</v>
      </c>
      <c r="AE781" s="295">
        <v>-0.00463015245623943</v>
      </c>
    </row>
    <row r="782" spans="1:31">
      <c r="A782" s="315" t="s">
        <v>1160</v>
      </c>
      <c r="B782" s="339" t="s">
        <v>3349</v>
      </c>
      <c r="C782" s="293" t="s">
        <v>1363</v>
      </c>
      <c r="D782" s="339" t="s">
        <v>1364</v>
      </c>
      <c r="E782" s="266">
        <v>42</v>
      </c>
      <c r="F782" s="266">
        <v>42</v>
      </c>
      <c r="G782" s="264">
        <v>43</v>
      </c>
      <c r="H782" s="264">
        <v>43</v>
      </c>
      <c r="I782" s="264">
        <v>40</v>
      </c>
      <c r="J782" s="264">
        <v>39</v>
      </c>
      <c r="K782" s="294">
        <v>0.9</v>
      </c>
      <c r="L782" s="267">
        <v>1</v>
      </c>
      <c r="M782" s="267">
        <v>1</v>
      </c>
      <c r="N782" s="267">
        <v>0.975</v>
      </c>
      <c r="O782" s="332">
        <v>42</v>
      </c>
      <c r="P782" s="266">
        <v>40</v>
      </c>
      <c r="Q782" s="266">
        <v>40</v>
      </c>
      <c r="R782" s="264">
        <v>42</v>
      </c>
      <c r="S782" s="264">
        <v>38</v>
      </c>
      <c r="T782" s="267">
        <v>0.952380952380952</v>
      </c>
      <c r="U782" s="267">
        <v>0.952380952380952</v>
      </c>
      <c r="V782" s="268">
        <v>0.976744186046512</v>
      </c>
      <c r="W782" s="268">
        <v>0.95</v>
      </c>
      <c r="X782" s="295">
        <v>-0.0243632336655593</v>
      </c>
      <c r="Y782" s="271">
        <v>288</v>
      </c>
      <c r="Z782" s="333">
        <v>271</v>
      </c>
      <c r="AA782" s="333">
        <v>288</v>
      </c>
      <c r="AB782" s="333">
        <v>274</v>
      </c>
      <c r="AC782" s="334">
        <v>0.940972222222222</v>
      </c>
      <c r="AD782" s="268">
        <v>0.951388888888889</v>
      </c>
      <c r="AE782" s="295">
        <v>-0.0104166666666666</v>
      </c>
    </row>
    <row r="783" spans="1:31">
      <c r="A783" s="315" t="s">
        <v>1160</v>
      </c>
      <c r="B783" s="339" t="s">
        <v>3349</v>
      </c>
      <c r="C783" s="293" t="s">
        <v>1365</v>
      </c>
      <c r="D783" s="339" t="s">
        <v>1366</v>
      </c>
      <c r="E783" s="266">
        <v>34</v>
      </c>
      <c r="F783" s="266">
        <v>34</v>
      </c>
      <c r="G783" s="264">
        <v>34</v>
      </c>
      <c r="H783" s="264">
        <v>34</v>
      </c>
      <c r="I783" s="264">
        <v>26</v>
      </c>
      <c r="J783" s="264">
        <v>25</v>
      </c>
      <c r="K783" s="294">
        <v>0.9</v>
      </c>
      <c r="L783" s="267">
        <v>1</v>
      </c>
      <c r="M783" s="267">
        <v>1</v>
      </c>
      <c r="N783" s="267">
        <v>0.961538461538462</v>
      </c>
      <c r="O783" s="332">
        <v>34</v>
      </c>
      <c r="P783" s="266">
        <v>34</v>
      </c>
      <c r="Q783" s="266">
        <v>34</v>
      </c>
      <c r="R783" s="264">
        <v>33</v>
      </c>
      <c r="S783" s="264">
        <v>25</v>
      </c>
      <c r="T783" s="267">
        <v>1</v>
      </c>
      <c r="U783" s="267">
        <v>1</v>
      </c>
      <c r="V783" s="268">
        <v>0.970588235294118</v>
      </c>
      <c r="W783" s="268">
        <v>0.961538461538462</v>
      </c>
      <c r="X783" s="295">
        <v>0.0294117647058824</v>
      </c>
      <c r="Y783" s="271">
        <v>217</v>
      </c>
      <c r="Z783" s="333">
        <v>210</v>
      </c>
      <c r="AA783" s="333">
        <v>218</v>
      </c>
      <c r="AB783" s="333">
        <v>200</v>
      </c>
      <c r="AC783" s="334">
        <v>0.967741935483871</v>
      </c>
      <c r="AD783" s="268">
        <v>0.917431192660551</v>
      </c>
      <c r="AE783" s="295">
        <v>0.0503107428233205</v>
      </c>
    </row>
    <row r="784" spans="1:31">
      <c r="A784" s="315" t="s">
        <v>1160</v>
      </c>
      <c r="B784" s="339" t="s">
        <v>3349</v>
      </c>
      <c r="C784" s="293" t="s">
        <v>1367</v>
      </c>
      <c r="D784" s="339" t="s">
        <v>1368</v>
      </c>
      <c r="E784" s="266">
        <v>33</v>
      </c>
      <c r="F784" s="266">
        <v>32</v>
      </c>
      <c r="G784" s="264">
        <v>33</v>
      </c>
      <c r="H784" s="264">
        <v>33</v>
      </c>
      <c r="I784" s="264">
        <v>24</v>
      </c>
      <c r="J784" s="264">
        <v>24</v>
      </c>
      <c r="K784" s="294">
        <v>0.9</v>
      </c>
      <c r="L784" s="267">
        <v>0.96969696969697</v>
      </c>
      <c r="M784" s="267">
        <v>1</v>
      </c>
      <c r="N784" s="267">
        <v>1</v>
      </c>
      <c r="O784" s="332">
        <v>33</v>
      </c>
      <c r="P784" s="266">
        <v>32</v>
      </c>
      <c r="Q784" s="266">
        <v>32</v>
      </c>
      <c r="R784" s="264">
        <v>33</v>
      </c>
      <c r="S784" s="264">
        <v>24</v>
      </c>
      <c r="T784" s="267">
        <v>0.96969696969697</v>
      </c>
      <c r="U784" s="267">
        <v>0.96969696969697</v>
      </c>
      <c r="V784" s="268">
        <v>1</v>
      </c>
      <c r="W784" s="268">
        <v>1</v>
      </c>
      <c r="X784" s="295">
        <v>-0.0303030303030303</v>
      </c>
      <c r="Y784" s="271">
        <v>206</v>
      </c>
      <c r="Z784" s="333">
        <v>205</v>
      </c>
      <c r="AA784" s="333">
        <v>202</v>
      </c>
      <c r="AB784" s="333">
        <v>202</v>
      </c>
      <c r="AC784" s="334">
        <v>0.995145631067961</v>
      </c>
      <c r="AD784" s="268">
        <v>1</v>
      </c>
      <c r="AE784" s="295">
        <v>-0.00485436893203883</v>
      </c>
    </row>
    <row r="785" spans="1:31">
      <c r="A785" s="315" t="s">
        <v>1160</v>
      </c>
      <c r="B785" s="339" t="s">
        <v>3349</v>
      </c>
      <c r="C785" s="293" t="s">
        <v>1369</v>
      </c>
      <c r="D785" s="339" t="s">
        <v>1370</v>
      </c>
      <c r="E785" s="266">
        <v>44</v>
      </c>
      <c r="F785" s="266">
        <v>44</v>
      </c>
      <c r="G785" s="264">
        <v>46</v>
      </c>
      <c r="H785" s="264">
        <v>46</v>
      </c>
      <c r="I785" s="264">
        <v>34</v>
      </c>
      <c r="J785" s="264">
        <v>34</v>
      </c>
      <c r="K785" s="294">
        <v>0.9</v>
      </c>
      <c r="L785" s="267">
        <v>1</v>
      </c>
      <c r="M785" s="267">
        <v>1</v>
      </c>
      <c r="N785" s="267">
        <v>1</v>
      </c>
      <c r="O785" s="332">
        <v>44</v>
      </c>
      <c r="P785" s="266">
        <v>43</v>
      </c>
      <c r="Q785" s="266">
        <v>43</v>
      </c>
      <c r="R785" s="264">
        <v>46</v>
      </c>
      <c r="S785" s="264">
        <v>32</v>
      </c>
      <c r="T785" s="267">
        <v>0.977272727272727</v>
      </c>
      <c r="U785" s="267">
        <v>0.977272727272727</v>
      </c>
      <c r="V785" s="268">
        <v>1</v>
      </c>
      <c r="W785" s="268">
        <v>0.941176470588235</v>
      </c>
      <c r="X785" s="295">
        <v>-0.0227272727272727</v>
      </c>
      <c r="Y785" s="271">
        <v>277</v>
      </c>
      <c r="Z785" s="333">
        <v>270</v>
      </c>
      <c r="AA785" s="333">
        <v>270</v>
      </c>
      <c r="AB785" s="333">
        <v>264</v>
      </c>
      <c r="AC785" s="334">
        <v>0.974729241877256</v>
      </c>
      <c r="AD785" s="268">
        <v>0.977777777777778</v>
      </c>
      <c r="AE785" s="295">
        <v>-0.00304853590052145</v>
      </c>
    </row>
    <row r="786" spans="1:31">
      <c r="A786" s="315" t="s">
        <v>1160</v>
      </c>
      <c r="B786" s="339" t="s">
        <v>3349</v>
      </c>
      <c r="C786" s="293" t="s">
        <v>1371</v>
      </c>
      <c r="D786" s="339" t="s">
        <v>1372</v>
      </c>
      <c r="E786" s="266">
        <v>26</v>
      </c>
      <c r="F786" s="266">
        <v>25</v>
      </c>
      <c r="G786" s="264">
        <v>27</v>
      </c>
      <c r="H786" s="264">
        <v>27</v>
      </c>
      <c r="I786" s="264">
        <v>26</v>
      </c>
      <c r="J786" s="264">
        <v>26</v>
      </c>
      <c r="K786" s="294">
        <v>0.9</v>
      </c>
      <c r="L786" s="267">
        <v>0.961538461538462</v>
      </c>
      <c r="M786" s="267">
        <v>1</v>
      </c>
      <c r="N786" s="267">
        <v>1</v>
      </c>
      <c r="O786" s="332">
        <v>26</v>
      </c>
      <c r="P786" s="266">
        <v>24</v>
      </c>
      <c r="Q786" s="266">
        <v>24</v>
      </c>
      <c r="R786" s="264">
        <v>27</v>
      </c>
      <c r="S786" s="264">
        <v>26</v>
      </c>
      <c r="T786" s="267">
        <v>0.923076923076923</v>
      </c>
      <c r="U786" s="267">
        <v>0.923076923076923</v>
      </c>
      <c r="V786" s="268">
        <v>1</v>
      </c>
      <c r="W786" s="268">
        <v>1</v>
      </c>
      <c r="X786" s="295">
        <v>-0.0769230769230769</v>
      </c>
      <c r="Y786" s="271">
        <v>184</v>
      </c>
      <c r="Z786" s="333">
        <v>182</v>
      </c>
      <c r="AA786" s="333">
        <v>183</v>
      </c>
      <c r="AB786" s="333">
        <v>181</v>
      </c>
      <c r="AC786" s="334">
        <v>0.989130434782609</v>
      </c>
      <c r="AD786" s="268">
        <v>0.989071038251366</v>
      </c>
      <c r="AE786" s="295">
        <v>5.93965312425393e-5</v>
      </c>
    </row>
    <row r="787" spans="1:31">
      <c r="A787" s="315" t="s">
        <v>1160</v>
      </c>
      <c r="B787" s="339" t="s">
        <v>3346</v>
      </c>
      <c r="C787" s="293" t="s">
        <v>1373</v>
      </c>
      <c r="D787" s="339" t="s">
        <v>1374</v>
      </c>
      <c r="E787" s="266">
        <v>41</v>
      </c>
      <c r="F787" s="266">
        <v>41</v>
      </c>
      <c r="G787" s="264">
        <v>42</v>
      </c>
      <c r="H787" s="264">
        <v>42</v>
      </c>
      <c r="I787" s="264">
        <v>33</v>
      </c>
      <c r="J787" s="264">
        <v>33</v>
      </c>
      <c r="K787" s="294">
        <v>0.9</v>
      </c>
      <c r="L787" s="267">
        <v>1</v>
      </c>
      <c r="M787" s="267">
        <v>1</v>
      </c>
      <c r="N787" s="267">
        <v>1</v>
      </c>
      <c r="O787" s="332">
        <v>41</v>
      </c>
      <c r="P787" s="266">
        <v>40</v>
      </c>
      <c r="Q787" s="266">
        <v>40</v>
      </c>
      <c r="R787" s="264">
        <v>42</v>
      </c>
      <c r="S787" s="264">
        <v>33</v>
      </c>
      <c r="T787" s="267">
        <v>0.975609756097561</v>
      </c>
      <c r="U787" s="267">
        <v>0.975609756097561</v>
      </c>
      <c r="V787" s="268">
        <v>1</v>
      </c>
      <c r="W787" s="268">
        <v>1</v>
      </c>
      <c r="X787" s="295">
        <v>-0.024390243902439</v>
      </c>
      <c r="Y787" s="271">
        <v>274</v>
      </c>
      <c r="Z787" s="333">
        <v>272</v>
      </c>
      <c r="AA787" s="333">
        <v>270</v>
      </c>
      <c r="AB787" s="333">
        <v>270</v>
      </c>
      <c r="AC787" s="334">
        <v>0.992700729927007</v>
      </c>
      <c r="AD787" s="268">
        <v>1</v>
      </c>
      <c r="AE787" s="295">
        <v>-0.00729927007299269</v>
      </c>
    </row>
    <row r="788" spans="1:31">
      <c r="A788" s="315" t="s">
        <v>1160</v>
      </c>
      <c r="B788" s="339" t="s">
        <v>3346</v>
      </c>
      <c r="C788" s="293" t="s">
        <v>1375</v>
      </c>
      <c r="D788" s="339" t="s">
        <v>1376</v>
      </c>
      <c r="E788" s="266">
        <v>38</v>
      </c>
      <c r="F788" s="266">
        <v>38</v>
      </c>
      <c r="G788" s="264">
        <v>38</v>
      </c>
      <c r="H788" s="264">
        <v>38</v>
      </c>
      <c r="I788" s="264">
        <v>26</v>
      </c>
      <c r="J788" s="264">
        <v>26</v>
      </c>
      <c r="K788" s="294">
        <v>0.9</v>
      </c>
      <c r="L788" s="267">
        <v>1</v>
      </c>
      <c r="M788" s="267">
        <v>1</v>
      </c>
      <c r="N788" s="267">
        <v>1</v>
      </c>
      <c r="O788" s="332">
        <v>38</v>
      </c>
      <c r="P788" s="266">
        <v>38</v>
      </c>
      <c r="Q788" s="266">
        <v>38</v>
      </c>
      <c r="R788" s="264">
        <v>38</v>
      </c>
      <c r="S788" s="264">
        <v>26</v>
      </c>
      <c r="T788" s="267">
        <v>1</v>
      </c>
      <c r="U788" s="267">
        <v>1</v>
      </c>
      <c r="V788" s="268">
        <v>1</v>
      </c>
      <c r="W788" s="268">
        <v>1</v>
      </c>
      <c r="X788" s="295">
        <v>0</v>
      </c>
      <c r="Y788" s="271">
        <v>240</v>
      </c>
      <c r="Z788" s="333">
        <v>239</v>
      </c>
      <c r="AA788" s="333">
        <v>241</v>
      </c>
      <c r="AB788" s="333">
        <v>238</v>
      </c>
      <c r="AC788" s="334">
        <v>0.995833333333333</v>
      </c>
      <c r="AD788" s="268">
        <v>0.987551867219917</v>
      </c>
      <c r="AE788" s="295">
        <v>0.00828146611341629</v>
      </c>
    </row>
    <row r="789" spans="1:31">
      <c r="A789" s="315" t="s">
        <v>1160</v>
      </c>
      <c r="B789" s="339" t="s">
        <v>3346</v>
      </c>
      <c r="C789" s="293" t="s">
        <v>1377</v>
      </c>
      <c r="D789" s="339" t="s">
        <v>1378</v>
      </c>
      <c r="E789" s="266">
        <v>31</v>
      </c>
      <c r="F789" s="266">
        <v>31</v>
      </c>
      <c r="G789" s="264">
        <v>31</v>
      </c>
      <c r="H789" s="264">
        <v>31</v>
      </c>
      <c r="I789" s="264">
        <v>25</v>
      </c>
      <c r="J789" s="264">
        <v>25</v>
      </c>
      <c r="K789" s="294">
        <v>0.9</v>
      </c>
      <c r="L789" s="267">
        <v>1</v>
      </c>
      <c r="M789" s="267">
        <v>1</v>
      </c>
      <c r="N789" s="267">
        <v>1</v>
      </c>
      <c r="O789" s="332">
        <v>31</v>
      </c>
      <c r="P789" s="266">
        <v>30</v>
      </c>
      <c r="Q789" s="266">
        <v>30</v>
      </c>
      <c r="R789" s="264">
        <v>31</v>
      </c>
      <c r="S789" s="264">
        <v>25</v>
      </c>
      <c r="T789" s="267">
        <v>0.967741935483871</v>
      </c>
      <c r="U789" s="267">
        <v>0.967741935483871</v>
      </c>
      <c r="V789" s="268">
        <v>1</v>
      </c>
      <c r="W789" s="268">
        <v>1</v>
      </c>
      <c r="X789" s="295">
        <v>-0.032258064516129</v>
      </c>
      <c r="Y789" s="271">
        <v>205</v>
      </c>
      <c r="Z789" s="333">
        <v>203</v>
      </c>
      <c r="AA789" s="333">
        <v>206</v>
      </c>
      <c r="AB789" s="333">
        <v>206</v>
      </c>
      <c r="AC789" s="334">
        <v>0.990243902439024</v>
      </c>
      <c r="AD789" s="268">
        <v>1</v>
      </c>
      <c r="AE789" s="295">
        <v>-0.00975609756097562</v>
      </c>
    </row>
    <row r="790" spans="1:31">
      <c r="A790" s="315" t="s">
        <v>1160</v>
      </c>
      <c r="B790" s="339" t="s">
        <v>3346</v>
      </c>
      <c r="C790" s="293" t="s">
        <v>1379</v>
      </c>
      <c r="D790" s="339" t="s">
        <v>1380</v>
      </c>
      <c r="E790" s="266">
        <v>28</v>
      </c>
      <c r="F790" s="266">
        <v>28</v>
      </c>
      <c r="G790" s="264">
        <v>29</v>
      </c>
      <c r="H790" s="264">
        <v>29</v>
      </c>
      <c r="I790" s="264">
        <v>18</v>
      </c>
      <c r="J790" s="264">
        <v>18</v>
      </c>
      <c r="K790" s="294">
        <v>0.9</v>
      </c>
      <c r="L790" s="267">
        <v>1</v>
      </c>
      <c r="M790" s="267">
        <v>1</v>
      </c>
      <c r="N790" s="267">
        <v>1</v>
      </c>
      <c r="O790" s="332">
        <v>28</v>
      </c>
      <c r="P790" s="266">
        <v>28</v>
      </c>
      <c r="Q790" s="266">
        <v>28</v>
      </c>
      <c r="R790" s="264">
        <v>29</v>
      </c>
      <c r="S790" s="264">
        <v>18</v>
      </c>
      <c r="T790" s="267">
        <v>1</v>
      </c>
      <c r="U790" s="267">
        <v>1</v>
      </c>
      <c r="V790" s="268">
        <v>1</v>
      </c>
      <c r="W790" s="268">
        <v>1</v>
      </c>
      <c r="X790" s="295">
        <v>0</v>
      </c>
      <c r="Y790" s="271">
        <v>172</v>
      </c>
      <c r="Z790" s="333">
        <v>169</v>
      </c>
      <c r="AA790" s="333">
        <v>175</v>
      </c>
      <c r="AB790" s="333">
        <v>170</v>
      </c>
      <c r="AC790" s="334">
        <v>0.982558139534884</v>
      </c>
      <c r="AD790" s="268">
        <v>0.971428571428571</v>
      </c>
      <c r="AE790" s="295">
        <v>0.0111295681063123</v>
      </c>
    </row>
    <row r="791" spans="1:31">
      <c r="A791" s="315" t="s">
        <v>1160</v>
      </c>
      <c r="B791" s="339" t="s">
        <v>3346</v>
      </c>
      <c r="C791" s="293" t="s">
        <v>1381</v>
      </c>
      <c r="D791" s="339" t="s">
        <v>1382</v>
      </c>
      <c r="E791" s="266">
        <v>31</v>
      </c>
      <c r="F791" s="266">
        <v>31</v>
      </c>
      <c r="G791" s="264">
        <v>31</v>
      </c>
      <c r="H791" s="264">
        <v>31</v>
      </c>
      <c r="I791" s="264">
        <v>25</v>
      </c>
      <c r="J791" s="264">
        <v>25</v>
      </c>
      <c r="K791" s="294">
        <v>0.9</v>
      </c>
      <c r="L791" s="267">
        <v>1</v>
      </c>
      <c r="M791" s="267">
        <v>1</v>
      </c>
      <c r="N791" s="267">
        <v>1</v>
      </c>
      <c r="O791" s="332">
        <v>31</v>
      </c>
      <c r="P791" s="266">
        <v>29</v>
      </c>
      <c r="Q791" s="266">
        <v>29</v>
      </c>
      <c r="R791" s="264">
        <v>31</v>
      </c>
      <c r="S791" s="264">
        <v>25</v>
      </c>
      <c r="T791" s="267">
        <v>0.935483870967742</v>
      </c>
      <c r="U791" s="267">
        <v>0.935483870967742</v>
      </c>
      <c r="V791" s="268">
        <v>1</v>
      </c>
      <c r="W791" s="268">
        <v>1</v>
      </c>
      <c r="X791" s="295">
        <v>-0.0645161290322581</v>
      </c>
      <c r="Y791" s="271">
        <v>198</v>
      </c>
      <c r="Z791" s="333">
        <v>188</v>
      </c>
      <c r="AA791" s="333">
        <v>204</v>
      </c>
      <c r="AB791" s="333">
        <v>196</v>
      </c>
      <c r="AC791" s="334">
        <v>0.94949494949495</v>
      </c>
      <c r="AD791" s="268">
        <v>0.96078431372549</v>
      </c>
      <c r="AE791" s="295">
        <v>-0.0112893642305407</v>
      </c>
    </row>
    <row r="792" spans="1:31">
      <c r="A792" s="315" t="s">
        <v>1160</v>
      </c>
      <c r="B792" s="339" t="s">
        <v>3346</v>
      </c>
      <c r="C792" s="293" t="s">
        <v>1383</v>
      </c>
      <c r="D792" s="339" t="s">
        <v>1384</v>
      </c>
      <c r="E792" s="266">
        <v>35</v>
      </c>
      <c r="F792" s="266">
        <v>33</v>
      </c>
      <c r="G792" s="264">
        <v>35</v>
      </c>
      <c r="H792" s="264">
        <v>35</v>
      </c>
      <c r="I792" s="264">
        <v>31</v>
      </c>
      <c r="J792" s="264">
        <v>31</v>
      </c>
      <c r="K792" s="294">
        <v>0.9</v>
      </c>
      <c r="L792" s="267">
        <v>0.942857142857143</v>
      </c>
      <c r="M792" s="267">
        <v>1</v>
      </c>
      <c r="N792" s="267">
        <v>1</v>
      </c>
      <c r="O792" s="332">
        <v>35</v>
      </c>
      <c r="P792" s="266">
        <v>32</v>
      </c>
      <c r="Q792" s="266">
        <v>32</v>
      </c>
      <c r="R792" s="264">
        <v>34</v>
      </c>
      <c r="S792" s="264">
        <v>31</v>
      </c>
      <c r="T792" s="267">
        <v>0.914285714285714</v>
      </c>
      <c r="U792" s="267">
        <v>0.914285714285714</v>
      </c>
      <c r="V792" s="268">
        <v>0.971428571428571</v>
      </c>
      <c r="W792" s="268">
        <v>1</v>
      </c>
      <c r="X792" s="295">
        <v>-0.0571428571428572</v>
      </c>
      <c r="Y792" s="271">
        <v>238</v>
      </c>
      <c r="Z792" s="333">
        <v>223</v>
      </c>
      <c r="AA792" s="333">
        <v>239</v>
      </c>
      <c r="AB792" s="333">
        <v>229</v>
      </c>
      <c r="AC792" s="334">
        <v>0.936974789915966</v>
      </c>
      <c r="AD792" s="268">
        <v>0.9581589958159</v>
      </c>
      <c r="AE792" s="295">
        <v>-0.0211842058999332</v>
      </c>
    </row>
    <row r="793" spans="1:31">
      <c r="A793" s="315" t="s">
        <v>1160</v>
      </c>
      <c r="B793" s="339" t="s">
        <v>3346</v>
      </c>
      <c r="C793" s="293" t="s">
        <v>1385</v>
      </c>
      <c r="D793" s="339" t="s">
        <v>1386</v>
      </c>
      <c r="E793" s="266">
        <v>33</v>
      </c>
      <c r="F793" s="266">
        <v>33</v>
      </c>
      <c r="G793" s="264">
        <v>36</v>
      </c>
      <c r="H793" s="264">
        <v>36</v>
      </c>
      <c r="I793" s="264">
        <v>27</v>
      </c>
      <c r="J793" s="264">
        <v>27</v>
      </c>
      <c r="K793" s="294">
        <v>0.9</v>
      </c>
      <c r="L793" s="267">
        <v>1</v>
      </c>
      <c r="M793" s="267">
        <v>1</v>
      </c>
      <c r="N793" s="267">
        <v>1</v>
      </c>
      <c r="O793" s="332">
        <v>33</v>
      </c>
      <c r="P793" s="266">
        <v>31</v>
      </c>
      <c r="Q793" s="266">
        <v>31</v>
      </c>
      <c r="R793" s="264">
        <v>36</v>
      </c>
      <c r="S793" s="264">
        <v>26</v>
      </c>
      <c r="T793" s="267">
        <v>0.939393939393939</v>
      </c>
      <c r="U793" s="267">
        <v>0.939393939393939</v>
      </c>
      <c r="V793" s="268">
        <v>1</v>
      </c>
      <c r="W793" s="268">
        <v>0.962962962962963</v>
      </c>
      <c r="X793" s="295">
        <v>-0.0606060606060606</v>
      </c>
      <c r="Y793" s="271">
        <v>223</v>
      </c>
      <c r="Z793" s="333">
        <v>214</v>
      </c>
      <c r="AA793" s="333">
        <v>224</v>
      </c>
      <c r="AB793" s="333">
        <v>218</v>
      </c>
      <c r="AC793" s="334">
        <v>0.959641255605381</v>
      </c>
      <c r="AD793" s="268">
        <v>0.973214285714286</v>
      </c>
      <c r="AE793" s="295">
        <v>-0.0135730301089045</v>
      </c>
    </row>
    <row r="794" spans="1:31">
      <c r="A794" s="315" t="s">
        <v>1160</v>
      </c>
      <c r="B794" s="339" t="s">
        <v>3346</v>
      </c>
      <c r="C794" s="293" t="s">
        <v>1387</v>
      </c>
      <c r="D794" s="339" t="s">
        <v>1388</v>
      </c>
      <c r="E794" s="266">
        <v>31</v>
      </c>
      <c r="F794" s="266">
        <v>31</v>
      </c>
      <c r="G794" s="264">
        <v>35</v>
      </c>
      <c r="H794" s="264">
        <v>35</v>
      </c>
      <c r="I794" s="264">
        <v>25</v>
      </c>
      <c r="J794" s="264">
        <v>25</v>
      </c>
      <c r="K794" s="294">
        <v>0.9</v>
      </c>
      <c r="L794" s="267">
        <v>1</v>
      </c>
      <c r="M794" s="267">
        <v>1</v>
      </c>
      <c r="N794" s="267">
        <v>1</v>
      </c>
      <c r="O794" s="332">
        <v>31</v>
      </c>
      <c r="P794" s="266">
        <v>31</v>
      </c>
      <c r="Q794" s="266">
        <v>31</v>
      </c>
      <c r="R794" s="264">
        <v>35</v>
      </c>
      <c r="S794" s="264">
        <v>24</v>
      </c>
      <c r="T794" s="267">
        <v>1</v>
      </c>
      <c r="U794" s="267">
        <v>1</v>
      </c>
      <c r="V794" s="268">
        <v>1</v>
      </c>
      <c r="W794" s="268">
        <v>0.96</v>
      </c>
      <c r="X794" s="295">
        <v>0</v>
      </c>
      <c r="Y794" s="271">
        <v>214</v>
      </c>
      <c r="Z794" s="333">
        <v>210</v>
      </c>
      <c r="AA794" s="333">
        <v>213</v>
      </c>
      <c r="AB794" s="333">
        <v>208</v>
      </c>
      <c r="AC794" s="334">
        <v>0.981308411214953</v>
      </c>
      <c r="AD794" s="268">
        <v>0.976525821596244</v>
      </c>
      <c r="AE794" s="295">
        <v>0.00478258961870914</v>
      </c>
    </row>
    <row r="795" spans="1:31">
      <c r="A795" s="315" t="s">
        <v>1160</v>
      </c>
      <c r="B795" s="339" t="s">
        <v>3346</v>
      </c>
      <c r="C795" s="293" t="s">
        <v>1389</v>
      </c>
      <c r="D795" s="339" t="s">
        <v>1390</v>
      </c>
      <c r="E795" s="266">
        <v>22</v>
      </c>
      <c r="F795" s="266">
        <v>22</v>
      </c>
      <c r="G795" s="264">
        <v>22</v>
      </c>
      <c r="H795" s="264">
        <v>22</v>
      </c>
      <c r="I795" s="264">
        <v>15</v>
      </c>
      <c r="J795" s="264">
        <v>15</v>
      </c>
      <c r="K795" s="294">
        <v>0.9</v>
      </c>
      <c r="L795" s="267">
        <v>1</v>
      </c>
      <c r="M795" s="267">
        <v>1</v>
      </c>
      <c r="N795" s="267">
        <v>1</v>
      </c>
      <c r="O795" s="332">
        <v>22</v>
      </c>
      <c r="P795" s="266">
        <v>20</v>
      </c>
      <c r="Q795" s="266">
        <v>20</v>
      </c>
      <c r="R795" s="264">
        <v>22</v>
      </c>
      <c r="S795" s="264">
        <v>15</v>
      </c>
      <c r="T795" s="267">
        <v>0.909090909090909</v>
      </c>
      <c r="U795" s="267">
        <v>0.909090909090909</v>
      </c>
      <c r="V795" s="268">
        <v>1</v>
      </c>
      <c r="W795" s="268">
        <v>1</v>
      </c>
      <c r="X795" s="295">
        <v>-0.0909090909090909</v>
      </c>
      <c r="Y795" s="271">
        <v>133</v>
      </c>
      <c r="Z795" s="333">
        <v>131</v>
      </c>
      <c r="AA795" s="333">
        <v>133</v>
      </c>
      <c r="AB795" s="333">
        <v>127</v>
      </c>
      <c r="AC795" s="334">
        <v>0.984962406015038</v>
      </c>
      <c r="AD795" s="268">
        <v>0.954887218045113</v>
      </c>
      <c r="AE795" s="295">
        <v>0.0300751879699248</v>
      </c>
    </row>
    <row r="796" spans="1:31">
      <c r="A796" s="315" t="s">
        <v>1160</v>
      </c>
      <c r="B796" s="339" t="s">
        <v>3346</v>
      </c>
      <c r="C796" s="293" t="s">
        <v>1391</v>
      </c>
      <c r="D796" s="339" t="s">
        <v>1392</v>
      </c>
      <c r="E796" s="266">
        <v>11</v>
      </c>
      <c r="F796" s="266">
        <v>11</v>
      </c>
      <c r="G796" s="264">
        <v>12</v>
      </c>
      <c r="H796" s="264">
        <v>12</v>
      </c>
      <c r="I796" s="264">
        <v>9</v>
      </c>
      <c r="J796" s="264">
        <v>9</v>
      </c>
      <c r="K796" s="294">
        <v>0.9</v>
      </c>
      <c r="L796" s="267">
        <v>1</v>
      </c>
      <c r="M796" s="267">
        <v>1</v>
      </c>
      <c r="N796" s="267">
        <v>1</v>
      </c>
      <c r="O796" s="332">
        <v>11</v>
      </c>
      <c r="P796" s="266">
        <v>11</v>
      </c>
      <c r="Q796" s="266">
        <v>11</v>
      </c>
      <c r="R796" s="264">
        <v>10</v>
      </c>
      <c r="S796" s="264">
        <v>7</v>
      </c>
      <c r="T796" s="267">
        <v>1</v>
      </c>
      <c r="U796" s="267">
        <v>1</v>
      </c>
      <c r="V796" s="268">
        <v>0.833333333333333</v>
      </c>
      <c r="W796" s="268">
        <v>0.777777777777778</v>
      </c>
      <c r="X796" s="295">
        <v>0.166666666666667</v>
      </c>
      <c r="Y796" s="271">
        <v>72</v>
      </c>
      <c r="Z796" s="333">
        <v>64</v>
      </c>
      <c r="AA796" s="333">
        <v>72</v>
      </c>
      <c r="AB796" s="333">
        <v>62</v>
      </c>
      <c r="AC796" s="334">
        <v>0.888888888888889</v>
      </c>
      <c r="AD796" s="268">
        <v>0.861111111111111</v>
      </c>
      <c r="AE796" s="295">
        <v>0.0277777777777777</v>
      </c>
    </row>
    <row r="797" spans="1:31">
      <c r="A797" s="315" t="s">
        <v>1160</v>
      </c>
      <c r="B797" s="339" t="s">
        <v>3346</v>
      </c>
      <c r="C797" s="293" t="s">
        <v>1393</v>
      </c>
      <c r="D797" s="339" t="s">
        <v>1394</v>
      </c>
      <c r="E797" s="266">
        <v>17</v>
      </c>
      <c r="F797" s="266">
        <v>17</v>
      </c>
      <c r="G797" s="264">
        <v>16</v>
      </c>
      <c r="H797" s="264">
        <v>16</v>
      </c>
      <c r="I797" s="264">
        <v>16</v>
      </c>
      <c r="J797" s="264">
        <v>16</v>
      </c>
      <c r="K797" s="294">
        <v>0.9</v>
      </c>
      <c r="L797" s="267">
        <v>1</v>
      </c>
      <c r="M797" s="267">
        <v>1</v>
      </c>
      <c r="N797" s="267">
        <v>1</v>
      </c>
      <c r="O797" s="332">
        <v>17</v>
      </c>
      <c r="P797" s="266">
        <v>16</v>
      </c>
      <c r="Q797" s="266">
        <v>16</v>
      </c>
      <c r="R797" s="264">
        <v>16</v>
      </c>
      <c r="S797" s="264">
        <v>16</v>
      </c>
      <c r="T797" s="267">
        <v>0.941176470588235</v>
      </c>
      <c r="U797" s="267">
        <v>0.941176470588235</v>
      </c>
      <c r="V797" s="268">
        <v>1</v>
      </c>
      <c r="W797" s="268">
        <v>1</v>
      </c>
      <c r="X797" s="295">
        <v>-0.0588235294117647</v>
      </c>
      <c r="Y797" s="271">
        <v>112</v>
      </c>
      <c r="Z797" s="333">
        <v>111</v>
      </c>
      <c r="AA797" s="333">
        <v>109</v>
      </c>
      <c r="AB797" s="333">
        <v>109</v>
      </c>
      <c r="AC797" s="334">
        <v>0.991071428571429</v>
      </c>
      <c r="AD797" s="268">
        <v>1</v>
      </c>
      <c r="AE797" s="295">
        <v>-0.0089285714285714</v>
      </c>
    </row>
    <row r="798" spans="1:31">
      <c r="A798" s="315" t="s">
        <v>1160</v>
      </c>
      <c r="B798" s="339" t="s">
        <v>3346</v>
      </c>
      <c r="C798" s="293" t="s">
        <v>1395</v>
      </c>
      <c r="D798" s="339" t="s">
        <v>1396</v>
      </c>
      <c r="E798" s="266">
        <v>35</v>
      </c>
      <c r="F798" s="266">
        <v>35</v>
      </c>
      <c r="G798" s="264">
        <v>37</v>
      </c>
      <c r="H798" s="264">
        <v>37</v>
      </c>
      <c r="I798" s="264">
        <v>28</v>
      </c>
      <c r="J798" s="264">
        <v>28</v>
      </c>
      <c r="K798" s="294">
        <v>0.9</v>
      </c>
      <c r="L798" s="267">
        <v>1</v>
      </c>
      <c r="M798" s="267">
        <v>1</v>
      </c>
      <c r="N798" s="267">
        <v>1</v>
      </c>
      <c r="O798" s="332">
        <v>35</v>
      </c>
      <c r="P798" s="266">
        <v>29</v>
      </c>
      <c r="Q798" s="266">
        <v>29</v>
      </c>
      <c r="R798" s="264">
        <v>34</v>
      </c>
      <c r="S798" s="264">
        <v>26</v>
      </c>
      <c r="T798" s="267">
        <v>0.828571428571429</v>
      </c>
      <c r="U798" s="267">
        <v>0.828571428571429</v>
      </c>
      <c r="V798" s="268">
        <v>0.918918918918919</v>
      </c>
      <c r="W798" s="268">
        <v>0.928571428571429</v>
      </c>
      <c r="X798" s="295">
        <v>-0.0903474903474903</v>
      </c>
      <c r="Y798" s="271">
        <v>231</v>
      </c>
      <c r="Z798" s="333">
        <v>210</v>
      </c>
      <c r="AA798" s="333">
        <v>237</v>
      </c>
      <c r="AB798" s="333">
        <v>204</v>
      </c>
      <c r="AC798" s="334">
        <v>0.909090909090909</v>
      </c>
      <c r="AD798" s="268">
        <v>0.860759493670886</v>
      </c>
      <c r="AE798" s="295">
        <v>0.0483314154200229</v>
      </c>
    </row>
    <row r="799" spans="1:31">
      <c r="A799" s="315" t="s">
        <v>1160</v>
      </c>
      <c r="B799" s="339" t="s">
        <v>3346</v>
      </c>
      <c r="C799" s="293" t="s">
        <v>1397</v>
      </c>
      <c r="D799" s="339" t="s">
        <v>1398</v>
      </c>
      <c r="E799" s="266">
        <v>30</v>
      </c>
      <c r="F799" s="266">
        <v>30</v>
      </c>
      <c r="G799" s="264">
        <v>30</v>
      </c>
      <c r="H799" s="264">
        <v>30</v>
      </c>
      <c r="I799" s="264">
        <v>25</v>
      </c>
      <c r="J799" s="264">
        <v>25</v>
      </c>
      <c r="K799" s="294">
        <v>0.9</v>
      </c>
      <c r="L799" s="267">
        <v>1</v>
      </c>
      <c r="M799" s="267">
        <v>1</v>
      </c>
      <c r="N799" s="267">
        <v>1</v>
      </c>
      <c r="O799" s="332">
        <v>30</v>
      </c>
      <c r="P799" s="266">
        <v>30</v>
      </c>
      <c r="Q799" s="266">
        <v>30</v>
      </c>
      <c r="R799" s="264">
        <v>29</v>
      </c>
      <c r="S799" s="264">
        <v>25</v>
      </c>
      <c r="T799" s="267">
        <v>1</v>
      </c>
      <c r="U799" s="267">
        <v>1</v>
      </c>
      <c r="V799" s="268">
        <v>0.966666666666667</v>
      </c>
      <c r="W799" s="268">
        <v>1</v>
      </c>
      <c r="X799" s="295">
        <v>0.0333333333333333</v>
      </c>
      <c r="Y799" s="271">
        <v>199</v>
      </c>
      <c r="Z799" s="333">
        <v>198</v>
      </c>
      <c r="AA799" s="333">
        <v>195</v>
      </c>
      <c r="AB799" s="333">
        <v>193</v>
      </c>
      <c r="AC799" s="334">
        <v>0.994974874371859</v>
      </c>
      <c r="AD799" s="268">
        <v>0.98974358974359</v>
      </c>
      <c r="AE799" s="295">
        <v>0.00523128462826949</v>
      </c>
    </row>
    <row r="800" spans="1:31">
      <c r="A800" s="315" t="s">
        <v>1160</v>
      </c>
      <c r="B800" s="339" t="s">
        <v>3346</v>
      </c>
      <c r="C800" s="293" t="s">
        <v>1399</v>
      </c>
      <c r="D800" s="339" t="s">
        <v>1400</v>
      </c>
      <c r="E800" s="266">
        <v>44</v>
      </c>
      <c r="F800" s="266">
        <v>44</v>
      </c>
      <c r="G800" s="264">
        <v>46</v>
      </c>
      <c r="H800" s="264">
        <v>45</v>
      </c>
      <c r="I800" s="264">
        <v>31</v>
      </c>
      <c r="J800" s="264">
        <v>30</v>
      </c>
      <c r="K800" s="294">
        <v>0.9</v>
      </c>
      <c r="L800" s="267">
        <v>1</v>
      </c>
      <c r="M800" s="267">
        <v>0.978260869565217</v>
      </c>
      <c r="N800" s="267">
        <v>0.967741935483871</v>
      </c>
      <c r="O800" s="332">
        <v>44</v>
      </c>
      <c r="P800" s="266">
        <v>44</v>
      </c>
      <c r="Q800" s="266">
        <v>44</v>
      </c>
      <c r="R800" s="264">
        <v>44</v>
      </c>
      <c r="S800" s="264">
        <v>30</v>
      </c>
      <c r="T800" s="267">
        <v>1</v>
      </c>
      <c r="U800" s="267">
        <v>1</v>
      </c>
      <c r="V800" s="268">
        <v>0.956521739130435</v>
      </c>
      <c r="W800" s="268">
        <v>0.967741935483871</v>
      </c>
      <c r="X800" s="295">
        <v>0.0434782608695652</v>
      </c>
      <c r="Y800" s="271">
        <v>276</v>
      </c>
      <c r="Z800" s="333">
        <v>266</v>
      </c>
      <c r="AA800" s="333">
        <v>281</v>
      </c>
      <c r="AB800" s="333">
        <v>276</v>
      </c>
      <c r="AC800" s="334">
        <v>0.963768115942029</v>
      </c>
      <c r="AD800" s="268">
        <v>0.98220640569395</v>
      </c>
      <c r="AE800" s="295">
        <v>-0.0184382897519212</v>
      </c>
    </row>
    <row r="801" spans="1:31">
      <c r="A801" s="315" t="s">
        <v>1160</v>
      </c>
      <c r="B801" s="339" t="s">
        <v>3346</v>
      </c>
      <c r="C801" s="293" t="s">
        <v>1401</v>
      </c>
      <c r="D801" s="339" t="s">
        <v>1402</v>
      </c>
      <c r="E801" s="266">
        <v>16</v>
      </c>
      <c r="F801" s="266">
        <v>16</v>
      </c>
      <c r="G801" s="264">
        <v>18</v>
      </c>
      <c r="H801" s="264">
        <v>18</v>
      </c>
      <c r="I801" s="264">
        <v>13</v>
      </c>
      <c r="J801" s="264">
        <v>13</v>
      </c>
      <c r="K801" s="294">
        <v>0.9</v>
      </c>
      <c r="L801" s="267">
        <v>1</v>
      </c>
      <c r="M801" s="267">
        <v>1</v>
      </c>
      <c r="N801" s="267">
        <v>1</v>
      </c>
      <c r="O801" s="332">
        <v>16</v>
      </c>
      <c r="P801" s="266">
        <v>16</v>
      </c>
      <c r="Q801" s="266">
        <v>16</v>
      </c>
      <c r="R801" s="264">
        <v>17</v>
      </c>
      <c r="S801" s="264">
        <v>10</v>
      </c>
      <c r="T801" s="267">
        <v>1</v>
      </c>
      <c r="U801" s="267">
        <v>1</v>
      </c>
      <c r="V801" s="268">
        <v>0.944444444444444</v>
      </c>
      <c r="W801" s="268">
        <v>0.769230769230769</v>
      </c>
      <c r="X801" s="295">
        <v>0.0555555555555556</v>
      </c>
      <c r="Y801" s="271">
        <v>114</v>
      </c>
      <c r="Z801" s="333">
        <v>106</v>
      </c>
      <c r="AA801" s="333">
        <v>115</v>
      </c>
      <c r="AB801" s="333">
        <v>109</v>
      </c>
      <c r="AC801" s="334">
        <v>0.929824561403509</v>
      </c>
      <c r="AD801" s="268">
        <v>0.947826086956522</v>
      </c>
      <c r="AE801" s="295">
        <v>-0.0180015255530129</v>
      </c>
    </row>
    <row r="802" spans="1:31">
      <c r="A802" s="315" t="s">
        <v>1160</v>
      </c>
      <c r="B802" s="339" t="s">
        <v>3346</v>
      </c>
      <c r="C802" s="293" t="s">
        <v>1403</v>
      </c>
      <c r="D802" s="339" t="s">
        <v>1404</v>
      </c>
      <c r="E802" s="266">
        <v>37</v>
      </c>
      <c r="F802" s="266">
        <v>37</v>
      </c>
      <c r="G802" s="264">
        <v>38</v>
      </c>
      <c r="H802" s="264">
        <v>38</v>
      </c>
      <c r="I802" s="264">
        <v>30</v>
      </c>
      <c r="J802" s="264">
        <v>30</v>
      </c>
      <c r="K802" s="294">
        <v>0.9</v>
      </c>
      <c r="L802" s="267">
        <v>1</v>
      </c>
      <c r="M802" s="267">
        <v>1</v>
      </c>
      <c r="N802" s="267">
        <v>1</v>
      </c>
      <c r="O802" s="332">
        <v>37</v>
      </c>
      <c r="P802" s="266">
        <v>37</v>
      </c>
      <c r="Q802" s="266">
        <v>37</v>
      </c>
      <c r="R802" s="264">
        <v>38</v>
      </c>
      <c r="S802" s="264">
        <v>30</v>
      </c>
      <c r="T802" s="267">
        <v>1</v>
      </c>
      <c r="U802" s="267">
        <v>1</v>
      </c>
      <c r="V802" s="268">
        <v>1</v>
      </c>
      <c r="W802" s="268">
        <v>1</v>
      </c>
      <c r="X802" s="295">
        <v>0</v>
      </c>
      <c r="Y802" s="271">
        <v>253</v>
      </c>
      <c r="Z802" s="333">
        <v>251</v>
      </c>
      <c r="AA802" s="333">
        <v>250</v>
      </c>
      <c r="AB802" s="333">
        <v>244</v>
      </c>
      <c r="AC802" s="334">
        <v>0.992094861660079</v>
      </c>
      <c r="AD802" s="268">
        <v>0.976</v>
      </c>
      <c r="AE802" s="295">
        <v>0.0160948616600791</v>
      </c>
    </row>
    <row r="803" spans="1:31">
      <c r="A803" s="315" t="s">
        <v>1160</v>
      </c>
      <c r="B803" s="339" t="s">
        <v>3346</v>
      </c>
      <c r="C803" s="293" t="s">
        <v>1405</v>
      </c>
      <c r="D803" s="339" t="s">
        <v>1406</v>
      </c>
      <c r="E803" s="266">
        <v>29</v>
      </c>
      <c r="F803" s="266">
        <v>29</v>
      </c>
      <c r="G803" s="264">
        <v>31</v>
      </c>
      <c r="H803" s="264">
        <v>31</v>
      </c>
      <c r="I803" s="264">
        <v>28</v>
      </c>
      <c r="J803" s="264">
        <v>28</v>
      </c>
      <c r="K803" s="294">
        <v>0.9</v>
      </c>
      <c r="L803" s="267">
        <v>1</v>
      </c>
      <c r="M803" s="267">
        <v>1</v>
      </c>
      <c r="N803" s="267">
        <v>1</v>
      </c>
      <c r="O803" s="332">
        <v>29</v>
      </c>
      <c r="P803" s="266">
        <v>29</v>
      </c>
      <c r="Q803" s="266">
        <v>29</v>
      </c>
      <c r="R803" s="264">
        <v>29</v>
      </c>
      <c r="S803" s="264">
        <v>28</v>
      </c>
      <c r="T803" s="267">
        <v>1</v>
      </c>
      <c r="U803" s="267">
        <v>1</v>
      </c>
      <c r="V803" s="268">
        <v>0.935483870967742</v>
      </c>
      <c r="W803" s="268">
        <v>1</v>
      </c>
      <c r="X803" s="295">
        <v>0.0645161290322581</v>
      </c>
      <c r="Y803" s="271">
        <v>206</v>
      </c>
      <c r="Z803" s="333">
        <v>203</v>
      </c>
      <c r="AA803" s="333">
        <v>205</v>
      </c>
      <c r="AB803" s="333">
        <v>196</v>
      </c>
      <c r="AC803" s="334">
        <v>0.985436893203884</v>
      </c>
      <c r="AD803" s="268">
        <v>0.95609756097561</v>
      </c>
      <c r="AE803" s="295">
        <v>0.0293393322282738</v>
      </c>
    </row>
    <row r="804" spans="1:31">
      <c r="A804" s="315" t="s">
        <v>1160</v>
      </c>
      <c r="B804" s="339" t="s">
        <v>3346</v>
      </c>
      <c r="C804" s="293" t="s">
        <v>1407</v>
      </c>
      <c r="D804" s="339" t="s">
        <v>1408</v>
      </c>
      <c r="E804" s="266">
        <v>40</v>
      </c>
      <c r="F804" s="266">
        <v>40</v>
      </c>
      <c r="G804" s="264">
        <v>42</v>
      </c>
      <c r="H804" s="264">
        <v>42</v>
      </c>
      <c r="I804" s="264">
        <v>28</v>
      </c>
      <c r="J804" s="264">
        <v>27</v>
      </c>
      <c r="K804" s="294">
        <v>0.9</v>
      </c>
      <c r="L804" s="267">
        <v>1</v>
      </c>
      <c r="M804" s="267">
        <v>1</v>
      </c>
      <c r="N804" s="267">
        <v>0.964285714285714</v>
      </c>
      <c r="O804" s="332">
        <v>40</v>
      </c>
      <c r="P804" s="266">
        <v>38</v>
      </c>
      <c r="Q804" s="266">
        <v>38</v>
      </c>
      <c r="R804" s="264">
        <v>41</v>
      </c>
      <c r="S804" s="264">
        <v>27</v>
      </c>
      <c r="T804" s="267">
        <v>0.95</v>
      </c>
      <c r="U804" s="267">
        <v>0.95</v>
      </c>
      <c r="V804" s="268">
        <v>0.976190476190476</v>
      </c>
      <c r="W804" s="268">
        <v>0.964285714285714</v>
      </c>
      <c r="X804" s="295">
        <v>-0.0261904761904762</v>
      </c>
      <c r="Y804" s="271">
        <v>259</v>
      </c>
      <c r="Z804" s="333">
        <v>251</v>
      </c>
      <c r="AA804" s="333">
        <v>268</v>
      </c>
      <c r="AB804" s="333">
        <v>259</v>
      </c>
      <c r="AC804" s="334">
        <v>0.969111969111969</v>
      </c>
      <c r="AD804" s="268">
        <v>0.966417910447761</v>
      </c>
      <c r="AE804" s="295">
        <v>0.00269405866420791</v>
      </c>
    </row>
    <row r="805" spans="1:31">
      <c r="A805" s="315" t="s">
        <v>1160</v>
      </c>
      <c r="B805" s="339" t="s">
        <v>32</v>
      </c>
      <c r="C805" s="293" t="s">
        <v>1409</v>
      </c>
      <c r="D805" s="339" t="s">
        <v>1410</v>
      </c>
      <c r="E805" s="266">
        <v>0</v>
      </c>
      <c r="F805" s="266">
        <v>0</v>
      </c>
      <c r="G805" s="264">
        <v>0</v>
      </c>
      <c r="H805" s="264">
        <v>0</v>
      </c>
      <c r="I805" s="264">
        <v>0</v>
      </c>
      <c r="J805" s="264">
        <v>0</v>
      </c>
      <c r="K805" s="294">
        <v>0.9</v>
      </c>
      <c r="L805" s="267">
        <v>0</v>
      </c>
      <c r="M805" s="267">
        <v>0</v>
      </c>
      <c r="N805" s="267">
        <v>0</v>
      </c>
      <c r="O805" s="332">
        <v>0</v>
      </c>
      <c r="P805" s="266">
        <v>0</v>
      </c>
      <c r="Q805" s="266">
        <v>0</v>
      </c>
      <c r="R805" s="264">
        <v>0</v>
      </c>
      <c r="S805" s="264">
        <v>0</v>
      </c>
      <c r="T805" s="267">
        <v>0</v>
      </c>
      <c r="U805" s="267">
        <v>0</v>
      </c>
      <c r="V805" s="268">
        <v>0</v>
      </c>
      <c r="W805" s="268">
        <v>0</v>
      </c>
      <c r="X805" s="295">
        <v>0</v>
      </c>
      <c r="Y805" s="271">
        <v>0</v>
      </c>
      <c r="Z805" s="333">
        <v>0</v>
      </c>
      <c r="AA805" s="333">
        <v>0</v>
      </c>
      <c r="AB805" s="333">
        <v>0</v>
      </c>
      <c r="AC805" s="334">
        <v>0</v>
      </c>
      <c r="AD805" s="268">
        <v>0</v>
      </c>
      <c r="AE805" s="295">
        <v>0</v>
      </c>
    </row>
    <row r="806" spans="1:31">
      <c r="A806" s="315" t="s">
        <v>1160</v>
      </c>
      <c r="B806" s="339" t="s">
        <v>3346</v>
      </c>
      <c r="C806" s="293" t="s">
        <v>1411</v>
      </c>
      <c r="D806" s="339" t="s">
        <v>1412</v>
      </c>
      <c r="E806" s="266">
        <v>20</v>
      </c>
      <c r="F806" s="266">
        <v>20</v>
      </c>
      <c r="G806" s="264">
        <v>21</v>
      </c>
      <c r="H806" s="264">
        <v>21</v>
      </c>
      <c r="I806" s="264">
        <v>15</v>
      </c>
      <c r="J806" s="264">
        <v>15</v>
      </c>
      <c r="K806" s="294">
        <v>0.9</v>
      </c>
      <c r="L806" s="267">
        <v>1</v>
      </c>
      <c r="M806" s="267">
        <v>1</v>
      </c>
      <c r="N806" s="267">
        <v>1</v>
      </c>
      <c r="O806" s="332">
        <v>20</v>
      </c>
      <c r="P806" s="266">
        <v>20</v>
      </c>
      <c r="Q806" s="266">
        <v>20</v>
      </c>
      <c r="R806" s="264">
        <v>19</v>
      </c>
      <c r="S806" s="264">
        <v>15</v>
      </c>
      <c r="T806" s="267">
        <v>1</v>
      </c>
      <c r="U806" s="267">
        <v>1</v>
      </c>
      <c r="V806" s="268">
        <v>0.904761904761905</v>
      </c>
      <c r="W806" s="268">
        <v>1</v>
      </c>
      <c r="X806" s="295">
        <v>0.0952380952380952</v>
      </c>
      <c r="Y806" s="271">
        <v>132</v>
      </c>
      <c r="Z806" s="333">
        <v>123</v>
      </c>
      <c r="AA806" s="333">
        <v>129</v>
      </c>
      <c r="AB806" s="333">
        <v>120</v>
      </c>
      <c r="AC806" s="334">
        <v>0.931818181818182</v>
      </c>
      <c r="AD806" s="268">
        <v>0.930232558139535</v>
      </c>
      <c r="AE806" s="295">
        <v>0.0015856236786469</v>
      </c>
    </row>
    <row r="807" spans="1:31">
      <c r="A807" s="315" t="s">
        <v>1160</v>
      </c>
      <c r="B807" s="339" t="s">
        <v>3348</v>
      </c>
      <c r="C807" s="293" t="s">
        <v>1413</v>
      </c>
      <c r="D807" s="339" t="s">
        <v>1414</v>
      </c>
      <c r="E807" s="266">
        <v>20</v>
      </c>
      <c r="F807" s="266">
        <v>19</v>
      </c>
      <c r="G807" s="264">
        <v>19</v>
      </c>
      <c r="H807" s="264">
        <v>17</v>
      </c>
      <c r="I807" s="264">
        <v>17</v>
      </c>
      <c r="J807" s="264">
        <v>13</v>
      </c>
      <c r="K807" s="294">
        <v>0.9</v>
      </c>
      <c r="L807" s="267">
        <v>0.95</v>
      </c>
      <c r="M807" s="267">
        <v>0.894736842105263</v>
      </c>
      <c r="N807" s="267">
        <v>0.764705882352941</v>
      </c>
      <c r="O807" s="332">
        <v>20</v>
      </c>
      <c r="P807" s="266">
        <v>12</v>
      </c>
      <c r="Q807" s="266">
        <v>12</v>
      </c>
      <c r="R807" s="264">
        <v>11</v>
      </c>
      <c r="S807" s="264">
        <v>8</v>
      </c>
      <c r="T807" s="267">
        <v>0.6</v>
      </c>
      <c r="U807" s="267">
        <v>0.6</v>
      </c>
      <c r="V807" s="268">
        <v>0.578947368421053</v>
      </c>
      <c r="W807" s="268">
        <v>0.470588235294118</v>
      </c>
      <c r="X807" s="295">
        <v>0.0210526315789473</v>
      </c>
      <c r="Y807" s="271">
        <v>128</v>
      </c>
      <c r="Z807" s="333">
        <v>74</v>
      </c>
      <c r="AA807" s="333">
        <v>124</v>
      </c>
      <c r="AB807" s="333">
        <v>73</v>
      </c>
      <c r="AC807" s="334">
        <v>0.578125</v>
      </c>
      <c r="AD807" s="268">
        <v>0.588709677419355</v>
      </c>
      <c r="AE807" s="295">
        <v>-0.0105846774193549</v>
      </c>
    </row>
    <row r="808" spans="1:31">
      <c r="A808" s="315" t="s">
        <v>1160</v>
      </c>
      <c r="B808" s="339" t="s">
        <v>3348</v>
      </c>
      <c r="C808" s="293" t="s">
        <v>1415</v>
      </c>
      <c r="D808" s="339" t="s">
        <v>1416</v>
      </c>
      <c r="E808" s="266">
        <v>15</v>
      </c>
      <c r="F808" s="266">
        <v>15</v>
      </c>
      <c r="G808" s="264">
        <v>15</v>
      </c>
      <c r="H808" s="264">
        <v>12</v>
      </c>
      <c r="I808" s="264">
        <v>14</v>
      </c>
      <c r="J808" s="264">
        <v>12</v>
      </c>
      <c r="K808" s="294">
        <v>0.9</v>
      </c>
      <c r="L808" s="267">
        <v>1</v>
      </c>
      <c r="M808" s="267">
        <v>0.8</v>
      </c>
      <c r="N808" s="267">
        <v>0.857142857142857</v>
      </c>
      <c r="O808" s="332">
        <v>15</v>
      </c>
      <c r="P808" s="266">
        <v>14</v>
      </c>
      <c r="Q808" s="266">
        <v>14</v>
      </c>
      <c r="R808" s="264">
        <v>10</v>
      </c>
      <c r="S808" s="264">
        <v>10</v>
      </c>
      <c r="T808" s="267">
        <v>0.933333333333333</v>
      </c>
      <c r="U808" s="267">
        <v>0.933333333333333</v>
      </c>
      <c r="V808" s="268">
        <v>0.666666666666667</v>
      </c>
      <c r="W808" s="268">
        <v>0.714285714285714</v>
      </c>
      <c r="X808" s="295">
        <v>0.266666666666667</v>
      </c>
      <c r="Y808" s="271">
        <v>100</v>
      </c>
      <c r="Z808" s="333">
        <v>75</v>
      </c>
      <c r="AA808" s="333">
        <v>97</v>
      </c>
      <c r="AB808" s="333">
        <v>73</v>
      </c>
      <c r="AC808" s="334">
        <v>0.75</v>
      </c>
      <c r="AD808" s="268">
        <v>0.752577319587629</v>
      </c>
      <c r="AE808" s="295">
        <v>-0.00257731958762886</v>
      </c>
    </row>
    <row r="809" spans="1:31">
      <c r="A809" s="315" t="s">
        <v>1160</v>
      </c>
      <c r="B809" s="339" t="s">
        <v>3348</v>
      </c>
      <c r="C809" s="293" t="s">
        <v>1417</v>
      </c>
      <c r="D809" s="339" t="s">
        <v>1418</v>
      </c>
      <c r="E809" s="266">
        <v>40</v>
      </c>
      <c r="F809" s="266">
        <v>38</v>
      </c>
      <c r="G809" s="264">
        <v>40</v>
      </c>
      <c r="H809" s="264">
        <v>38</v>
      </c>
      <c r="I809" s="264">
        <v>32</v>
      </c>
      <c r="J809" s="264">
        <v>31</v>
      </c>
      <c r="K809" s="294">
        <v>0.9</v>
      </c>
      <c r="L809" s="267">
        <v>0.95</v>
      </c>
      <c r="M809" s="267">
        <v>0.95</v>
      </c>
      <c r="N809" s="267">
        <v>0.96875</v>
      </c>
      <c r="O809" s="332">
        <v>40</v>
      </c>
      <c r="P809" s="266">
        <v>32</v>
      </c>
      <c r="Q809" s="266">
        <v>32</v>
      </c>
      <c r="R809" s="264">
        <v>33</v>
      </c>
      <c r="S809" s="264">
        <v>25</v>
      </c>
      <c r="T809" s="267">
        <v>0.8</v>
      </c>
      <c r="U809" s="267">
        <v>0.8</v>
      </c>
      <c r="V809" s="268">
        <v>0.825</v>
      </c>
      <c r="W809" s="268">
        <v>0.78125</v>
      </c>
      <c r="X809" s="295">
        <v>-0.0249999999999999</v>
      </c>
      <c r="Y809" s="271">
        <v>255</v>
      </c>
      <c r="Z809" s="333">
        <v>203</v>
      </c>
      <c r="AA809" s="333">
        <v>258</v>
      </c>
      <c r="AB809" s="333">
        <v>214</v>
      </c>
      <c r="AC809" s="334">
        <v>0.796078431372549</v>
      </c>
      <c r="AD809" s="268">
        <v>0.829457364341085</v>
      </c>
      <c r="AE809" s="295">
        <v>-0.0333789329685363</v>
      </c>
    </row>
    <row r="810" spans="1:31">
      <c r="A810" s="315" t="s">
        <v>1160</v>
      </c>
      <c r="B810" s="339" t="s">
        <v>3348</v>
      </c>
      <c r="C810" s="293" t="s">
        <v>1419</v>
      </c>
      <c r="D810" s="339" t="s">
        <v>1420</v>
      </c>
      <c r="E810" s="266">
        <v>33</v>
      </c>
      <c r="F810" s="266">
        <v>32</v>
      </c>
      <c r="G810" s="264">
        <v>36</v>
      </c>
      <c r="H810" s="264">
        <v>34</v>
      </c>
      <c r="I810" s="264">
        <v>30</v>
      </c>
      <c r="J810" s="264">
        <v>28</v>
      </c>
      <c r="K810" s="294">
        <v>0.9</v>
      </c>
      <c r="L810" s="267">
        <v>0.96969696969697</v>
      </c>
      <c r="M810" s="267">
        <v>0.944444444444444</v>
      </c>
      <c r="N810" s="267">
        <v>0.933333333333333</v>
      </c>
      <c r="O810" s="332">
        <v>33</v>
      </c>
      <c r="P810" s="266">
        <v>29</v>
      </c>
      <c r="Q810" s="266">
        <v>29</v>
      </c>
      <c r="R810" s="264">
        <v>31</v>
      </c>
      <c r="S810" s="264">
        <v>26</v>
      </c>
      <c r="T810" s="267">
        <v>0.878787878787879</v>
      </c>
      <c r="U810" s="267">
        <v>0.878787878787879</v>
      </c>
      <c r="V810" s="268">
        <v>0.861111111111111</v>
      </c>
      <c r="W810" s="268">
        <v>0.866666666666667</v>
      </c>
      <c r="X810" s="295">
        <v>0.0176767676767676</v>
      </c>
      <c r="Y810" s="271">
        <v>225</v>
      </c>
      <c r="Z810" s="333">
        <v>199</v>
      </c>
      <c r="AA810" s="333">
        <v>226</v>
      </c>
      <c r="AB810" s="333">
        <v>201</v>
      </c>
      <c r="AC810" s="334">
        <v>0.884444444444444</v>
      </c>
      <c r="AD810" s="268">
        <v>0.889380530973451</v>
      </c>
      <c r="AE810" s="295">
        <v>-0.0049360865290069</v>
      </c>
    </row>
    <row r="811" spans="1:31">
      <c r="A811" s="315" t="s">
        <v>1160</v>
      </c>
      <c r="B811" s="339" t="s">
        <v>3348</v>
      </c>
      <c r="C811" s="293" t="s">
        <v>1421</v>
      </c>
      <c r="D811" s="339" t="s">
        <v>1422</v>
      </c>
      <c r="E811" s="266">
        <v>33</v>
      </c>
      <c r="F811" s="266">
        <v>32</v>
      </c>
      <c r="G811" s="264">
        <v>35</v>
      </c>
      <c r="H811" s="264">
        <v>33</v>
      </c>
      <c r="I811" s="264">
        <v>31</v>
      </c>
      <c r="J811" s="264">
        <v>30</v>
      </c>
      <c r="K811" s="294">
        <v>0.9</v>
      </c>
      <c r="L811" s="267">
        <v>0.96969696969697</v>
      </c>
      <c r="M811" s="267">
        <v>0.942857142857143</v>
      </c>
      <c r="N811" s="267">
        <v>0.967741935483871</v>
      </c>
      <c r="O811" s="332">
        <v>33</v>
      </c>
      <c r="P811" s="266">
        <v>27</v>
      </c>
      <c r="Q811" s="266">
        <v>27</v>
      </c>
      <c r="R811" s="264">
        <v>27</v>
      </c>
      <c r="S811" s="264">
        <v>23</v>
      </c>
      <c r="T811" s="267">
        <v>0.818181818181818</v>
      </c>
      <c r="U811" s="267">
        <v>0.818181818181818</v>
      </c>
      <c r="V811" s="268">
        <v>0.771428571428571</v>
      </c>
      <c r="W811" s="268">
        <v>0.741935483870968</v>
      </c>
      <c r="X811" s="295">
        <v>0.0467532467532468</v>
      </c>
      <c r="Y811" s="271">
        <v>216</v>
      </c>
      <c r="Z811" s="333">
        <v>171</v>
      </c>
      <c r="AA811" s="333">
        <v>211</v>
      </c>
      <c r="AB811" s="333">
        <v>170</v>
      </c>
      <c r="AC811" s="334">
        <v>0.791666666666667</v>
      </c>
      <c r="AD811" s="268">
        <v>0.805687203791469</v>
      </c>
      <c r="AE811" s="295">
        <v>-0.0140205371248026</v>
      </c>
    </row>
    <row r="812" spans="1:31">
      <c r="A812" s="315" t="s">
        <v>1160</v>
      </c>
      <c r="B812" s="339" t="s">
        <v>3348</v>
      </c>
      <c r="C812" s="293" t="s">
        <v>1423</v>
      </c>
      <c r="D812" s="339" t="s">
        <v>1424</v>
      </c>
      <c r="E812" s="266">
        <v>31</v>
      </c>
      <c r="F812" s="266">
        <v>29</v>
      </c>
      <c r="G812" s="264">
        <v>32</v>
      </c>
      <c r="H812" s="264">
        <v>31</v>
      </c>
      <c r="I812" s="264">
        <v>30</v>
      </c>
      <c r="J812" s="264">
        <v>30</v>
      </c>
      <c r="K812" s="294">
        <v>0.9</v>
      </c>
      <c r="L812" s="267">
        <v>0.935483870967742</v>
      </c>
      <c r="M812" s="267">
        <v>0.96875</v>
      </c>
      <c r="N812" s="267">
        <v>1</v>
      </c>
      <c r="O812" s="332">
        <v>31</v>
      </c>
      <c r="P812" s="266">
        <v>22</v>
      </c>
      <c r="Q812" s="266">
        <v>22</v>
      </c>
      <c r="R812" s="264">
        <v>24</v>
      </c>
      <c r="S812" s="264">
        <v>22</v>
      </c>
      <c r="T812" s="267">
        <v>0.709677419354839</v>
      </c>
      <c r="U812" s="267">
        <v>0.709677419354839</v>
      </c>
      <c r="V812" s="268">
        <v>0.75</v>
      </c>
      <c r="W812" s="268">
        <v>0.733333333333333</v>
      </c>
      <c r="X812" s="295">
        <v>-0.0403225806451613</v>
      </c>
      <c r="Y812" s="271">
        <v>210</v>
      </c>
      <c r="Z812" s="333">
        <v>150</v>
      </c>
      <c r="AA812" s="333">
        <v>206</v>
      </c>
      <c r="AB812" s="333">
        <v>149</v>
      </c>
      <c r="AC812" s="334">
        <v>0.714285714285714</v>
      </c>
      <c r="AD812" s="268">
        <v>0.723300970873786</v>
      </c>
      <c r="AE812" s="295">
        <v>-0.00901525658807212</v>
      </c>
    </row>
    <row r="813" spans="1:31">
      <c r="A813" s="315" t="s">
        <v>1160</v>
      </c>
      <c r="B813" s="339" t="s">
        <v>3348</v>
      </c>
      <c r="C813" s="293" t="s">
        <v>1425</v>
      </c>
      <c r="D813" s="339" t="s">
        <v>1426</v>
      </c>
      <c r="E813" s="266">
        <v>25</v>
      </c>
      <c r="F813" s="266">
        <v>25</v>
      </c>
      <c r="G813" s="264">
        <v>27</v>
      </c>
      <c r="H813" s="264">
        <v>27</v>
      </c>
      <c r="I813" s="264">
        <v>21</v>
      </c>
      <c r="J813" s="264">
        <v>21</v>
      </c>
      <c r="K813" s="294">
        <v>0.9</v>
      </c>
      <c r="L813" s="267">
        <v>1</v>
      </c>
      <c r="M813" s="267">
        <v>1</v>
      </c>
      <c r="N813" s="267">
        <v>1</v>
      </c>
      <c r="O813" s="332">
        <v>25</v>
      </c>
      <c r="P813" s="266">
        <v>25</v>
      </c>
      <c r="Q813" s="266">
        <v>25</v>
      </c>
      <c r="R813" s="264">
        <v>27</v>
      </c>
      <c r="S813" s="264">
        <v>21</v>
      </c>
      <c r="T813" s="267">
        <v>1</v>
      </c>
      <c r="U813" s="267">
        <v>1</v>
      </c>
      <c r="V813" s="268">
        <v>1</v>
      </c>
      <c r="W813" s="268">
        <v>1</v>
      </c>
      <c r="X813" s="295">
        <v>0</v>
      </c>
      <c r="Y813" s="271">
        <v>169</v>
      </c>
      <c r="Z813" s="333">
        <v>166</v>
      </c>
      <c r="AA813" s="333">
        <v>172</v>
      </c>
      <c r="AB813" s="333">
        <v>167</v>
      </c>
      <c r="AC813" s="334">
        <v>0.982248520710059</v>
      </c>
      <c r="AD813" s="268">
        <v>0.970930232558139</v>
      </c>
      <c r="AE813" s="295">
        <v>0.0113182881519197</v>
      </c>
    </row>
    <row r="814" spans="1:31">
      <c r="A814" s="315" t="s">
        <v>1160</v>
      </c>
      <c r="B814" s="339" t="s">
        <v>3348</v>
      </c>
      <c r="C814" s="293" t="s">
        <v>1427</v>
      </c>
      <c r="D814" s="339" t="s">
        <v>1428</v>
      </c>
      <c r="E814" s="266">
        <v>32</v>
      </c>
      <c r="F814" s="266">
        <v>32</v>
      </c>
      <c r="G814" s="264">
        <v>32</v>
      </c>
      <c r="H814" s="264">
        <v>30</v>
      </c>
      <c r="I814" s="264">
        <v>28</v>
      </c>
      <c r="J814" s="264">
        <v>26</v>
      </c>
      <c r="K814" s="294">
        <v>0.9</v>
      </c>
      <c r="L814" s="267">
        <v>1</v>
      </c>
      <c r="M814" s="267">
        <v>0.9375</v>
      </c>
      <c r="N814" s="267">
        <v>0.928571428571429</v>
      </c>
      <c r="O814" s="332">
        <v>32</v>
      </c>
      <c r="P814" s="266">
        <v>31</v>
      </c>
      <c r="Q814" s="266">
        <v>31</v>
      </c>
      <c r="R814" s="264">
        <v>30</v>
      </c>
      <c r="S814" s="264">
        <v>25</v>
      </c>
      <c r="T814" s="267">
        <v>0.96875</v>
      </c>
      <c r="U814" s="267">
        <v>0.96875</v>
      </c>
      <c r="V814" s="268">
        <v>0.9375</v>
      </c>
      <c r="W814" s="268">
        <v>0.892857142857143</v>
      </c>
      <c r="X814" s="295">
        <v>0.03125</v>
      </c>
      <c r="Y814" s="271">
        <v>204</v>
      </c>
      <c r="Z814" s="333">
        <v>189</v>
      </c>
      <c r="AA814" s="333">
        <v>208</v>
      </c>
      <c r="AB814" s="333">
        <v>205</v>
      </c>
      <c r="AC814" s="334">
        <v>0.926470588235294</v>
      </c>
      <c r="AD814" s="268">
        <v>0.985576923076923</v>
      </c>
      <c r="AE814" s="295">
        <v>-0.059106334841629</v>
      </c>
    </row>
    <row r="815" spans="1:31">
      <c r="A815" s="315" t="s">
        <v>1160</v>
      </c>
      <c r="B815" s="339" t="s">
        <v>3348</v>
      </c>
      <c r="C815" s="293" t="s">
        <v>1429</v>
      </c>
      <c r="D815" s="339" t="s">
        <v>1430</v>
      </c>
      <c r="E815" s="266">
        <v>55</v>
      </c>
      <c r="F815" s="266">
        <v>54</v>
      </c>
      <c r="G815" s="264">
        <v>59</v>
      </c>
      <c r="H815" s="264">
        <v>59</v>
      </c>
      <c r="I815" s="264">
        <v>52</v>
      </c>
      <c r="J815" s="264">
        <v>52</v>
      </c>
      <c r="K815" s="294">
        <v>0.9</v>
      </c>
      <c r="L815" s="267">
        <v>0.981818181818182</v>
      </c>
      <c r="M815" s="267">
        <v>1</v>
      </c>
      <c r="N815" s="267">
        <v>1</v>
      </c>
      <c r="O815" s="332">
        <v>55</v>
      </c>
      <c r="P815" s="266">
        <v>33</v>
      </c>
      <c r="Q815" s="266">
        <v>33</v>
      </c>
      <c r="R815" s="264">
        <v>37</v>
      </c>
      <c r="S815" s="264">
        <v>29</v>
      </c>
      <c r="T815" s="267">
        <v>0.6</v>
      </c>
      <c r="U815" s="267">
        <v>0.6</v>
      </c>
      <c r="V815" s="268">
        <v>0.627118644067797</v>
      </c>
      <c r="W815" s="268">
        <v>0.557692307692308</v>
      </c>
      <c r="X815" s="295">
        <v>-0.0271186440677966</v>
      </c>
      <c r="Y815" s="271">
        <v>380</v>
      </c>
      <c r="Z815" s="333">
        <v>228</v>
      </c>
      <c r="AA815" s="333">
        <v>372</v>
      </c>
      <c r="AB815" s="333">
        <v>244</v>
      </c>
      <c r="AC815" s="334">
        <v>0.6</v>
      </c>
      <c r="AD815" s="268">
        <v>0.655913978494624</v>
      </c>
      <c r="AE815" s="295">
        <v>-0.0559139784946237</v>
      </c>
    </row>
    <row r="816" spans="1:31">
      <c r="A816" s="315" t="s">
        <v>1160</v>
      </c>
      <c r="B816" s="339" t="s">
        <v>3348</v>
      </c>
      <c r="C816" s="293" t="s">
        <v>1431</v>
      </c>
      <c r="D816" s="339" t="s">
        <v>1432</v>
      </c>
      <c r="E816" s="266">
        <v>30</v>
      </c>
      <c r="F816" s="266">
        <v>30</v>
      </c>
      <c r="G816" s="264">
        <v>32</v>
      </c>
      <c r="H816" s="264">
        <v>32</v>
      </c>
      <c r="I816" s="264">
        <v>29</v>
      </c>
      <c r="J816" s="264">
        <v>29</v>
      </c>
      <c r="K816" s="294">
        <v>0.9</v>
      </c>
      <c r="L816" s="267">
        <v>1</v>
      </c>
      <c r="M816" s="267">
        <v>1</v>
      </c>
      <c r="N816" s="267">
        <v>1</v>
      </c>
      <c r="O816" s="332">
        <v>30</v>
      </c>
      <c r="P816" s="266">
        <v>24</v>
      </c>
      <c r="Q816" s="266">
        <v>24</v>
      </c>
      <c r="R816" s="264">
        <v>27</v>
      </c>
      <c r="S816" s="264">
        <v>24</v>
      </c>
      <c r="T816" s="267">
        <v>0.8</v>
      </c>
      <c r="U816" s="267">
        <v>0.8</v>
      </c>
      <c r="V816" s="268">
        <v>0.84375</v>
      </c>
      <c r="W816" s="268">
        <v>0.827586206896552</v>
      </c>
      <c r="X816" s="295">
        <v>-0.04375</v>
      </c>
      <c r="Y816" s="271">
        <v>210</v>
      </c>
      <c r="Z816" s="333">
        <v>171</v>
      </c>
      <c r="AA816" s="333">
        <v>211</v>
      </c>
      <c r="AB816" s="333">
        <v>169</v>
      </c>
      <c r="AC816" s="334">
        <v>0.814285714285714</v>
      </c>
      <c r="AD816" s="268">
        <v>0.800947867298578</v>
      </c>
      <c r="AE816" s="295">
        <v>0.013337846987136</v>
      </c>
    </row>
    <row r="817" spans="1:31">
      <c r="A817" s="315" t="s">
        <v>1160</v>
      </c>
      <c r="B817" s="339" t="s">
        <v>3348</v>
      </c>
      <c r="C817" s="293" t="s">
        <v>1433</v>
      </c>
      <c r="D817" s="339" t="s">
        <v>1434</v>
      </c>
      <c r="E817" s="266">
        <v>0</v>
      </c>
      <c r="F817" s="266">
        <v>0</v>
      </c>
      <c r="G817" s="264">
        <v>0</v>
      </c>
      <c r="H817" s="264">
        <v>0</v>
      </c>
      <c r="I817" s="264">
        <v>0</v>
      </c>
      <c r="J817" s="264">
        <v>0</v>
      </c>
      <c r="K817" s="294">
        <v>0.9</v>
      </c>
      <c r="L817" s="267">
        <v>0</v>
      </c>
      <c r="M817" s="267">
        <v>0</v>
      </c>
      <c r="N817" s="267">
        <v>0</v>
      </c>
      <c r="O817" s="332">
        <v>0</v>
      </c>
      <c r="P817" s="266">
        <v>0</v>
      </c>
      <c r="Q817" s="266">
        <v>0</v>
      </c>
      <c r="R817" s="264">
        <v>0</v>
      </c>
      <c r="S817" s="264">
        <v>0</v>
      </c>
      <c r="T817" s="267">
        <v>0</v>
      </c>
      <c r="U817" s="267">
        <v>0</v>
      </c>
      <c r="V817" s="268">
        <v>0</v>
      </c>
      <c r="W817" s="268">
        <v>0</v>
      </c>
      <c r="X817" s="295">
        <v>0</v>
      </c>
      <c r="Y817" s="271">
        <v>0</v>
      </c>
      <c r="Z817" s="333">
        <v>0</v>
      </c>
      <c r="AA817" s="333">
        <v>0</v>
      </c>
      <c r="AB817" s="333">
        <v>0</v>
      </c>
      <c r="AC817" s="334">
        <v>0</v>
      </c>
      <c r="AD817" s="268">
        <v>0</v>
      </c>
      <c r="AE817" s="295">
        <v>0</v>
      </c>
    </row>
    <row r="818" spans="1:31">
      <c r="A818" s="315" t="s">
        <v>1160</v>
      </c>
      <c r="B818" s="339" t="s">
        <v>3348</v>
      </c>
      <c r="C818" s="293" t="s">
        <v>1435</v>
      </c>
      <c r="D818" s="339" t="s">
        <v>1436</v>
      </c>
      <c r="E818" s="266">
        <v>0</v>
      </c>
      <c r="F818" s="266">
        <v>0</v>
      </c>
      <c r="G818" s="264">
        <v>0</v>
      </c>
      <c r="H818" s="264">
        <v>0</v>
      </c>
      <c r="I818" s="264">
        <v>0</v>
      </c>
      <c r="J818" s="264">
        <v>0</v>
      </c>
      <c r="K818" s="294">
        <v>0.9</v>
      </c>
      <c r="L818" s="267">
        <v>0</v>
      </c>
      <c r="M818" s="267">
        <v>0</v>
      </c>
      <c r="N818" s="267">
        <v>0</v>
      </c>
      <c r="O818" s="332">
        <v>0</v>
      </c>
      <c r="P818" s="266">
        <v>0</v>
      </c>
      <c r="Q818" s="266">
        <v>0</v>
      </c>
      <c r="R818" s="264">
        <v>0</v>
      </c>
      <c r="S818" s="264">
        <v>0</v>
      </c>
      <c r="T818" s="267">
        <v>0</v>
      </c>
      <c r="U818" s="267">
        <v>0</v>
      </c>
      <c r="V818" s="268">
        <v>0</v>
      </c>
      <c r="W818" s="268">
        <v>0</v>
      </c>
      <c r="X818" s="295">
        <v>0</v>
      </c>
      <c r="Y818" s="271">
        <v>0</v>
      </c>
      <c r="Z818" s="333">
        <v>0</v>
      </c>
      <c r="AA818" s="333">
        <v>0</v>
      </c>
      <c r="AB818" s="333">
        <v>0</v>
      </c>
      <c r="AC818" s="334">
        <v>0</v>
      </c>
      <c r="AD818" s="268">
        <v>0</v>
      </c>
      <c r="AE818" s="295">
        <v>0</v>
      </c>
    </row>
    <row r="819" spans="1:31">
      <c r="A819" s="315" t="s">
        <v>1160</v>
      </c>
      <c r="B819" s="339" t="s">
        <v>3347</v>
      </c>
      <c r="C819" s="293" t="s">
        <v>1437</v>
      </c>
      <c r="D819" s="339" t="s">
        <v>1438</v>
      </c>
      <c r="E819" s="266">
        <v>58</v>
      </c>
      <c r="F819" s="266">
        <v>57</v>
      </c>
      <c r="G819" s="264">
        <v>59</v>
      </c>
      <c r="H819" s="264">
        <v>58</v>
      </c>
      <c r="I819" s="264">
        <v>44</v>
      </c>
      <c r="J819" s="264">
        <v>43</v>
      </c>
      <c r="K819" s="294">
        <v>0.9</v>
      </c>
      <c r="L819" s="267">
        <v>0.982758620689655</v>
      </c>
      <c r="M819" s="267">
        <v>0.983050847457627</v>
      </c>
      <c r="N819" s="267">
        <v>0.977272727272727</v>
      </c>
      <c r="O819" s="332">
        <v>58</v>
      </c>
      <c r="P819" s="266">
        <v>56</v>
      </c>
      <c r="Q819" s="266">
        <v>56</v>
      </c>
      <c r="R819" s="264">
        <v>55</v>
      </c>
      <c r="S819" s="264">
        <v>39</v>
      </c>
      <c r="T819" s="267">
        <v>0.96551724137931</v>
      </c>
      <c r="U819" s="267">
        <v>0.96551724137931</v>
      </c>
      <c r="V819" s="268">
        <v>0.932203389830508</v>
      </c>
      <c r="W819" s="268">
        <v>0.886363636363636</v>
      </c>
      <c r="X819" s="295">
        <v>0.033313851548802</v>
      </c>
      <c r="Y819" s="271">
        <v>376</v>
      </c>
      <c r="Z819" s="333">
        <v>351</v>
      </c>
      <c r="AA819" s="333">
        <v>379</v>
      </c>
      <c r="AB819" s="333">
        <v>353</v>
      </c>
      <c r="AC819" s="334">
        <v>0.933510638297872</v>
      </c>
      <c r="AD819" s="268">
        <v>0.931398416886544</v>
      </c>
      <c r="AE819" s="295">
        <v>0.00211222141132872</v>
      </c>
    </row>
    <row r="820" spans="1:31">
      <c r="A820" s="315" t="s">
        <v>1160</v>
      </c>
      <c r="B820" s="339" t="s">
        <v>3347</v>
      </c>
      <c r="C820" s="293" t="s">
        <v>1439</v>
      </c>
      <c r="D820" s="339" t="s">
        <v>1440</v>
      </c>
      <c r="E820" s="266">
        <v>33</v>
      </c>
      <c r="F820" s="266">
        <v>33</v>
      </c>
      <c r="G820" s="264">
        <v>35</v>
      </c>
      <c r="H820" s="264">
        <v>35</v>
      </c>
      <c r="I820" s="264">
        <v>24</v>
      </c>
      <c r="J820" s="264">
        <v>24</v>
      </c>
      <c r="K820" s="294">
        <v>0.9</v>
      </c>
      <c r="L820" s="267">
        <v>1</v>
      </c>
      <c r="M820" s="267">
        <v>1</v>
      </c>
      <c r="N820" s="267">
        <v>1</v>
      </c>
      <c r="O820" s="332">
        <v>33</v>
      </c>
      <c r="P820" s="266">
        <v>26</v>
      </c>
      <c r="Q820" s="266">
        <v>26</v>
      </c>
      <c r="R820" s="264">
        <v>34</v>
      </c>
      <c r="S820" s="264">
        <v>19</v>
      </c>
      <c r="T820" s="267">
        <v>0.787878787878788</v>
      </c>
      <c r="U820" s="267">
        <v>0.787878787878788</v>
      </c>
      <c r="V820" s="268">
        <v>0.971428571428571</v>
      </c>
      <c r="W820" s="268">
        <v>0.791666666666667</v>
      </c>
      <c r="X820" s="295">
        <v>-0.183549783549784</v>
      </c>
      <c r="Y820" s="271">
        <v>211</v>
      </c>
      <c r="Z820" s="333">
        <v>187</v>
      </c>
      <c r="AA820" s="333">
        <v>217</v>
      </c>
      <c r="AB820" s="333">
        <v>195</v>
      </c>
      <c r="AC820" s="334">
        <v>0.886255924170616</v>
      </c>
      <c r="AD820" s="268">
        <v>0.898617511520737</v>
      </c>
      <c r="AE820" s="295">
        <v>-0.0123615873501212</v>
      </c>
    </row>
    <row r="821" spans="1:31">
      <c r="A821" s="315" t="s">
        <v>1160</v>
      </c>
      <c r="B821" s="339" t="s">
        <v>3347</v>
      </c>
      <c r="C821" s="293" t="s">
        <v>1441</v>
      </c>
      <c r="D821" s="339" t="s">
        <v>1442</v>
      </c>
      <c r="E821" s="266">
        <v>22</v>
      </c>
      <c r="F821" s="266">
        <v>22</v>
      </c>
      <c r="G821" s="264">
        <v>23</v>
      </c>
      <c r="H821" s="264">
        <v>23</v>
      </c>
      <c r="I821" s="264">
        <v>16</v>
      </c>
      <c r="J821" s="264">
        <v>16</v>
      </c>
      <c r="K821" s="294">
        <v>0.9</v>
      </c>
      <c r="L821" s="267">
        <v>1</v>
      </c>
      <c r="M821" s="267">
        <v>1</v>
      </c>
      <c r="N821" s="267">
        <v>1</v>
      </c>
      <c r="O821" s="332">
        <v>22</v>
      </c>
      <c r="P821" s="266">
        <v>19</v>
      </c>
      <c r="Q821" s="266">
        <v>19</v>
      </c>
      <c r="R821" s="264">
        <v>20</v>
      </c>
      <c r="S821" s="264">
        <v>14</v>
      </c>
      <c r="T821" s="267">
        <v>0.863636363636364</v>
      </c>
      <c r="U821" s="267">
        <v>0.863636363636364</v>
      </c>
      <c r="V821" s="268">
        <v>0.869565217391304</v>
      </c>
      <c r="W821" s="268">
        <v>0.875</v>
      </c>
      <c r="X821" s="295">
        <v>-0.00592885375494068</v>
      </c>
      <c r="Y821" s="271">
        <v>149</v>
      </c>
      <c r="Z821" s="333">
        <v>124</v>
      </c>
      <c r="AA821" s="333">
        <v>149</v>
      </c>
      <c r="AB821" s="333">
        <v>112</v>
      </c>
      <c r="AC821" s="334">
        <v>0.832214765100671</v>
      </c>
      <c r="AD821" s="268">
        <v>0.751677852348993</v>
      </c>
      <c r="AE821" s="295">
        <v>0.0805369127516778</v>
      </c>
    </row>
    <row r="822" spans="1:31">
      <c r="A822" s="315" t="s">
        <v>1160</v>
      </c>
      <c r="B822" s="339" t="s">
        <v>3347</v>
      </c>
      <c r="C822" s="293" t="s">
        <v>1443</v>
      </c>
      <c r="D822" s="339" t="s">
        <v>1444</v>
      </c>
      <c r="E822" s="266">
        <v>46</v>
      </c>
      <c r="F822" s="266">
        <v>46</v>
      </c>
      <c r="G822" s="264">
        <v>46</v>
      </c>
      <c r="H822" s="264">
        <v>46</v>
      </c>
      <c r="I822" s="264">
        <v>31</v>
      </c>
      <c r="J822" s="264">
        <v>31</v>
      </c>
      <c r="K822" s="294">
        <v>0.9</v>
      </c>
      <c r="L822" s="267">
        <v>1</v>
      </c>
      <c r="M822" s="267">
        <v>1</v>
      </c>
      <c r="N822" s="267">
        <v>1</v>
      </c>
      <c r="O822" s="332">
        <v>46</v>
      </c>
      <c r="P822" s="266">
        <v>41</v>
      </c>
      <c r="Q822" s="266">
        <v>41</v>
      </c>
      <c r="R822" s="264">
        <v>40</v>
      </c>
      <c r="S822" s="264">
        <v>27</v>
      </c>
      <c r="T822" s="267">
        <v>0.891304347826087</v>
      </c>
      <c r="U822" s="267">
        <v>0.891304347826087</v>
      </c>
      <c r="V822" s="268">
        <v>0.869565217391304</v>
      </c>
      <c r="W822" s="268">
        <v>0.870967741935484</v>
      </c>
      <c r="X822" s="295">
        <v>0.0217391304347826</v>
      </c>
      <c r="Y822" s="271">
        <v>295</v>
      </c>
      <c r="Z822" s="333">
        <v>256</v>
      </c>
      <c r="AA822" s="333">
        <v>294</v>
      </c>
      <c r="AB822" s="333">
        <v>253</v>
      </c>
      <c r="AC822" s="334">
        <v>0.867796610169491</v>
      </c>
      <c r="AD822" s="268">
        <v>0.860544217687075</v>
      </c>
      <c r="AE822" s="295">
        <v>0.00725239248241671</v>
      </c>
    </row>
    <row r="823" spans="1:31">
      <c r="A823" s="315" t="s">
        <v>1160</v>
      </c>
      <c r="B823" s="339" t="s">
        <v>3347</v>
      </c>
      <c r="C823" s="293" t="s">
        <v>1445</v>
      </c>
      <c r="D823" s="339" t="s">
        <v>1446</v>
      </c>
      <c r="E823" s="266">
        <v>25</v>
      </c>
      <c r="F823" s="266">
        <v>25</v>
      </c>
      <c r="G823" s="264">
        <v>25</v>
      </c>
      <c r="H823" s="264">
        <v>25</v>
      </c>
      <c r="I823" s="264">
        <v>21</v>
      </c>
      <c r="J823" s="264">
        <v>21</v>
      </c>
      <c r="K823" s="294">
        <v>0.9</v>
      </c>
      <c r="L823" s="267">
        <v>1</v>
      </c>
      <c r="M823" s="267">
        <v>1</v>
      </c>
      <c r="N823" s="267">
        <v>1</v>
      </c>
      <c r="O823" s="332">
        <v>25</v>
      </c>
      <c r="P823" s="266">
        <v>17</v>
      </c>
      <c r="Q823" s="266">
        <v>17</v>
      </c>
      <c r="R823" s="264">
        <v>19</v>
      </c>
      <c r="S823" s="264">
        <v>15</v>
      </c>
      <c r="T823" s="267">
        <v>0.68</v>
      </c>
      <c r="U823" s="267">
        <v>0.68</v>
      </c>
      <c r="V823" s="268">
        <v>0.76</v>
      </c>
      <c r="W823" s="268">
        <v>0.714285714285714</v>
      </c>
      <c r="X823" s="295">
        <v>-0.08</v>
      </c>
      <c r="Y823" s="271">
        <v>162</v>
      </c>
      <c r="Z823" s="333">
        <v>121</v>
      </c>
      <c r="AA823" s="333">
        <v>165</v>
      </c>
      <c r="AB823" s="333">
        <v>131</v>
      </c>
      <c r="AC823" s="334">
        <v>0.746913580246914</v>
      </c>
      <c r="AD823" s="268">
        <v>0.793939393939394</v>
      </c>
      <c r="AE823" s="295">
        <v>-0.0470258136924804</v>
      </c>
    </row>
    <row r="824" spans="1:31">
      <c r="A824" s="315" t="s">
        <v>1160</v>
      </c>
      <c r="B824" s="339" t="s">
        <v>3347</v>
      </c>
      <c r="C824" s="293" t="s">
        <v>1447</v>
      </c>
      <c r="D824" s="339" t="s">
        <v>1448</v>
      </c>
      <c r="E824" s="266">
        <v>32</v>
      </c>
      <c r="F824" s="266">
        <v>32</v>
      </c>
      <c r="G824" s="264">
        <v>36</v>
      </c>
      <c r="H824" s="264">
        <v>36</v>
      </c>
      <c r="I824" s="264">
        <v>27</v>
      </c>
      <c r="J824" s="264">
        <v>27</v>
      </c>
      <c r="K824" s="294">
        <v>0.9</v>
      </c>
      <c r="L824" s="267">
        <v>1</v>
      </c>
      <c r="M824" s="267">
        <v>1</v>
      </c>
      <c r="N824" s="267">
        <v>1</v>
      </c>
      <c r="O824" s="332">
        <v>32</v>
      </c>
      <c r="P824" s="266">
        <v>28</v>
      </c>
      <c r="Q824" s="266">
        <v>28</v>
      </c>
      <c r="R824" s="264">
        <v>34</v>
      </c>
      <c r="S824" s="264">
        <v>25</v>
      </c>
      <c r="T824" s="267">
        <v>0.875</v>
      </c>
      <c r="U824" s="267">
        <v>0.875</v>
      </c>
      <c r="V824" s="268">
        <v>0.944444444444444</v>
      </c>
      <c r="W824" s="268">
        <v>0.925925925925926</v>
      </c>
      <c r="X824" s="295">
        <v>-0.0694444444444444</v>
      </c>
      <c r="Y824" s="271">
        <v>220</v>
      </c>
      <c r="Z824" s="333">
        <v>202</v>
      </c>
      <c r="AA824" s="333">
        <v>224</v>
      </c>
      <c r="AB824" s="333">
        <v>207</v>
      </c>
      <c r="AC824" s="334">
        <v>0.918181818181818</v>
      </c>
      <c r="AD824" s="268">
        <v>0.924107142857143</v>
      </c>
      <c r="AE824" s="295">
        <v>-0.00592532467532469</v>
      </c>
    </row>
    <row r="825" spans="1:31">
      <c r="A825" s="315" t="s">
        <v>1160</v>
      </c>
      <c r="B825" s="339" t="s">
        <v>3347</v>
      </c>
      <c r="C825" s="293" t="s">
        <v>1449</v>
      </c>
      <c r="D825" s="339" t="s">
        <v>1450</v>
      </c>
      <c r="E825" s="266">
        <v>29</v>
      </c>
      <c r="F825" s="266">
        <v>28</v>
      </c>
      <c r="G825" s="264">
        <v>32</v>
      </c>
      <c r="H825" s="264">
        <v>32</v>
      </c>
      <c r="I825" s="264">
        <v>25</v>
      </c>
      <c r="J825" s="264">
        <v>25</v>
      </c>
      <c r="K825" s="294">
        <v>0.9</v>
      </c>
      <c r="L825" s="267">
        <v>0.96551724137931</v>
      </c>
      <c r="M825" s="267">
        <v>1</v>
      </c>
      <c r="N825" s="267">
        <v>1</v>
      </c>
      <c r="O825" s="332">
        <v>29</v>
      </c>
      <c r="P825" s="266">
        <v>25</v>
      </c>
      <c r="Q825" s="266">
        <v>25</v>
      </c>
      <c r="R825" s="264">
        <v>25</v>
      </c>
      <c r="S825" s="264">
        <v>23</v>
      </c>
      <c r="T825" s="267">
        <v>0.862068965517241</v>
      </c>
      <c r="U825" s="267">
        <v>0.862068965517241</v>
      </c>
      <c r="V825" s="268">
        <v>0.78125</v>
      </c>
      <c r="W825" s="268">
        <v>0.92</v>
      </c>
      <c r="X825" s="295">
        <v>0.0808189655172413</v>
      </c>
      <c r="Y825" s="271">
        <v>204</v>
      </c>
      <c r="Z825" s="333">
        <v>166</v>
      </c>
      <c r="AA825" s="333">
        <v>212</v>
      </c>
      <c r="AB825" s="333">
        <v>167</v>
      </c>
      <c r="AC825" s="334">
        <v>0.813725490196078</v>
      </c>
      <c r="AD825" s="268">
        <v>0.787735849056604</v>
      </c>
      <c r="AE825" s="295">
        <v>0.0259896411394747</v>
      </c>
    </row>
    <row r="826" spans="1:31">
      <c r="A826" s="315" t="s">
        <v>1160</v>
      </c>
      <c r="B826" s="339" t="s">
        <v>3347</v>
      </c>
      <c r="C826" s="293" t="s">
        <v>1451</v>
      </c>
      <c r="D826" s="339" t="s">
        <v>1452</v>
      </c>
      <c r="E826" s="266">
        <v>31</v>
      </c>
      <c r="F826" s="266">
        <v>31</v>
      </c>
      <c r="G826" s="264">
        <v>32</v>
      </c>
      <c r="H826" s="264">
        <v>32</v>
      </c>
      <c r="I826" s="264">
        <v>30</v>
      </c>
      <c r="J826" s="264">
        <v>30</v>
      </c>
      <c r="K826" s="294">
        <v>0.9</v>
      </c>
      <c r="L826" s="267">
        <v>1</v>
      </c>
      <c r="M826" s="267">
        <v>1</v>
      </c>
      <c r="N826" s="267">
        <v>1</v>
      </c>
      <c r="O826" s="332">
        <v>31</v>
      </c>
      <c r="P826" s="266">
        <v>27</v>
      </c>
      <c r="Q826" s="266">
        <v>27</v>
      </c>
      <c r="R826" s="264">
        <v>30</v>
      </c>
      <c r="S826" s="264">
        <v>28</v>
      </c>
      <c r="T826" s="267">
        <v>0.870967741935484</v>
      </c>
      <c r="U826" s="267">
        <v>0.870967741935484</v>
      </c>
      <c r="V826" s="268">
        <v>0.9375</v>
      </c>
      <c r="W826" s="268">
        <v>0.933333333333333</v>
      </c>
      <c r="X826" s="295">
        <v>-0.0665322580645161</v>
      </c>
      <c r="Y826" s="271">
        <v>212</v>
      </c>
      <c r="Z826" s="333">
        <v>191</v>
      </c>
      <c r="AA826" s="333">
        <v>220</v>
      </c>
      <c r="AB826" s="333">
        <v>206</v>
      </c>
      <c r="AC826" s="334">
        <v>0.900943396226415</v>
      </c>
      <c r="AD826" s="268">
        <v>0.936363636363636</v>
      </c>
      <c r="AE826" s="295">
        <v>-0.0354202401372213</v>
      </c>
    </row>
    <row r="827" spans="1:31">
      <c r="A827" s="315" t="s">
        <v>1160</v>
      </c>
      <c r="B827" s="339" t="s">
        <v>3347</v>
      </c>
      <c r="C827" s="293" t="s">
        <v>1453</v>
      </c>
      <c r="D827" s="339" t="s">
        <v>1454</v>
      </c>
      <c r="E827" s="266">
        <v>36</v>
      </c>
      <c r="F827" s="266">
        <v>36</v>
      </c>
      <c r="G827" s="264">
        <v>36</v>
      </c>
      <c r="H827" s="264">
        <v>36</v>
      </c>
      <c r="I827" s="264">
        <v>27</v>
      </c>
      <c r="J827" s="264">
        <v>27</v>
      </c>
      <c r="K827" s="294">
        <v>0.9</v>
      </c>
      <c r="L827" s="267">
        <v>1</v>
      </c>
      <c r="M827" s="267">
        <v>1</v>
      </c>
      <c r="N827" s="267">
        <v>1</v>
      </c>
      <c r="O827" s="332">
        <v>36</v>
      </c>
      <c r="P827" s="266">
        <v>32</v>
      </c>
      <c r="Q827" s="266">
        <v>32</v>
      </c>
      <c r="R827" s="264">
        <v>33</v>
      </c>
      <c r="S827" s="264">
        <v>22</v>
      </c>
      <c r="T827" s="267">
        <v>0.888888888888889</v>
      </c>
      <c r="U827" s="267">
        <v>0.888888888888889</v>
      </c>
      <c r="V827" s="268">
        <v>0.916666666666667</v>
      </c>
      <c r="W827" s="268">
        <v>0.814814814814815</v>
      </c>
      <c r="X827" s="295">
        <v>-0.0277777777777778</v>
      </c>
      <c r="Y827" s="271">
        <v>233</v>
      </c>
      <c r="Z827" s="333">
        <v>200</v>
      </c>
      <c r="AA827" s="333">
        <v>232</v>
      </c>
      <c r="AB827" s="333">
        <v>210</v>
      </c>
      <c r="AC827" s="334">
        <v>0.858369098712446</v>
      </c>
      <c r="AD827" s="268">
        <v>0.905172413793103</v>
      </c>
      <c r="AE827" s="295">
        <v>-0.046803315080657</v>
      </c>
    </row>
    <row r="828" spans="1:31">
      <c r="A828" s="315" t="s">
        <v>1160</v>
      </c>
      <c r="B828" s="339" t="s">
        <v>3347</v>
      </c>
      <c r="C828" s="293" t="s">
        <v>1455</v>
      </c>
      <c r="D828" s="339" t="s">
        <v>1456</v>
      </c>
      <c r="E828" s="266">
        <v>37</v>
      </c>
      <c r="F828" s="266">
        <v>37</v>
      </c>
      <c r="G828" s="264">
        <v>37</v>
      </c>
      <c r="H828" s="264">
        <v>37</v>
      </c>
      <c r="I828" s="264">
        <v>30</v>
      </c>
      <c r="J828" s="264">
        <v>29</v>
      </c>
      <c r="K828" s="294">
        <v>0.9</v>
      </c>
      <c r="L828" s="267">
        <v>1</v>
      </c>
      <c r="M828" s="267">
        <v>1</v>
      </c>
      <c r="N828" s="267">
        <v>0.966666666666667</v>
      </c>
      <c r="O828" s="332">
        <v>37</v>
      </c>
      <c r="P828" s="266">
        <v>25</v>
      </c>
      <c r="Q828" s="266">
        <v>25</v>
      </c>
      <c r="R828" s="264">
        <v>24</v>
      </c>
      <c r="S828" s="264">
        <v>25</v>
      </c>
      <c r="T828" s="267">
        <v>0.675675675675676</v>
      </c>
      <c r="U828" s="267">
        <v>0.675675675675676</v>
      </c>
      <c r="V828" s="268">
        <v>0.648648648648649</v>
      </c>
      <c r="W828" s="268">
        <v>0.833333333333333</v>
      </c>
      <c r="X828" s="295">
        <v>0.027027027027027</v>
      </c>
      <c r="Y828" s="271">
        <v>243</v>
      </c>
      <c r="Z828" s="333">
        <v>166</v>
      </c>
      <c r="AA828" s="333">
        <v>232</v>
      </c>
      <c r="AB828" s="333">
        <v>161</v>
      </c>
      <c r="AC828" s="334">
        <v>0.683127572016461</v>
      </c>
      <c r="AD828" s="268">
        <v>0.693965517241379</v>
      </c>
      <c r="AE828" s="295">
        <v>-0.0108379452249184</v>
      </c>
    </row>
    <row r="829" spans="1:31">
      <c r="A829" s="315" t="s">
        <v>1160</v>
      </c>
      <c r="B829" s="339" t="s">
        <v>3347</v>
      </c>
      <c r="C829" s="293" t="s">
        <v>1457</v>
      </c>
      <c r="D829" s="339" t="s">
        <v>1458</v>
      </c>
      <c r="E829" s="266">
        <v>22</v>
      </c>
      <c r="F829" s="266">
        <v>22</v>
      </c>
      <c r="G829" s="264">
        <v>19</v>
      </c>
      <c r="H829" s="264">
        <v>19</v>
      </c>
      <c r="I829" s="264">
        <v>18</v>
      </c>
      <c r="J829" s="264">
        <v>18</v>
      </c>
      <c r="K829" s="294">
        <v>0.9</v>
      </c>
      <c r="L829" s="267">
        <v>1</v>
      </c>
      <c r="M829" s="267">
        <v>1</v>
      </c>
      <c r="N829" s="267">
        <v>1</v>
      </c>
      <c r="O829" s="332">
        <v>22</v>
      </c>
      <c r="P829" s="266">
        <v>22</v>
      </c>
      <c r="Q829" s="266">
        <v>22</v>
      </c>
      <c r="R829" s="264">
        <v>16</v>
      </c>
      <c r="S829" s="264">
        <v>16</v>
      </c>
      <c r="T829" s="267">
        <v>1</v>
      </c>
      <c r="U829" s="267">
        <v>1</v>
      </c>
      <c r="V829" s="268">
        <v>0.842105263157895</v>
      </c>
      <c r="W829" s="268">
        <v>0.888888888888889</v>
      </c>
      <c r="X829" s="295">
        <v>0.157894736842105</v>
      </c>
      <c r="Y829" s="271">
        <v>141</v>
      </c>
      <c r="Z829" s="333">
        <v>114</v>
      </c>
      <c r="AA829" s="333">
        <v>145</v>
      </c>
      <c r="AB829" s="333">
        <v>109</v>
      </c>
      <c r="AC829" s="334">
        <v>0.808510638297872</v>
      </c>
      <c r="AD829" s="268">
        <v>0.751724137931034</v>
      </c>
      <c r="AE829" s="295">
        <v>0.0567865003668379</v>
      </c>
    </row>
    <row r="830" spans="1:31">
      <c r="A830" s="315" t="s">
        <v>1160</v>
      </c>
      <c r="B830" s="339" t="s">
        <v>3347</v>
      </c>
      <c r="C830" s="293" t="s">
        <v>1459</v>
      </c>
      <c r="D830" s="339" t="s">
        <v>1460</v>
      </c>
      <c r="E830" s="266">
        <v>21</v>
      </c>
      <c r="F830" s="266">
        <v>21</v>
      </c>
      <c r="G830" s="264">
        <v>21</v>
      </c>
      <c r="H830" s="264">
        <v>21</v>
      </c>
      <c r="I830" s="264">
        <v>17</v>
      </c>
      <c r="J830" s="264">
        <v>17</v>
      </c>
      <c r="K830" s="294">
        <v>0.9</v>
      </c>
      <c r="L830" s="267">
        <v>1</v>
      </c>
      <c r="M830" s="267">
        <v>1</v>
      </c>
      <c r="N830" s="267">
        <v>1</v>
      </c>
      <c r="O830" s="332">
        <v>21</v>
      </c>
      <c r="P830" s="266">
        <v>19</v>
      </c>
      <c r="Q830" s="266">
        <v>19</v>
      </c>
      <c r="R830" s="264">
        <v>18</v>
      </c>
      <c r="S830" s="264">
        <v>16</v>
      </c>
      <c r="T830" s="267">
        <v>0.904761904761905</v>
      </c>
      <c r="U830" s="267">
        <v>0.904761904761905</v>
      </c>
      <c r="V830" s="268">
        <v>0.857142857142857</v>
      </c>
      <c r="W830" s="268">
        <v>0.941176470588235</v>
      </c>
      <c r="X830" s="295">
        <v>0.0476190476190477</v>
      </c>
      <c r="Y830" s="271">
        <v>139</v>
      </c>
      <c r="Z830" s="333">
        <v>125</v>
      </c>
      <c r="AA830" s="333">
        <v>140</v>
      </c>
      <c r="AB830" s="333">
        <v>129</v>
      </c>
      <c r="AC830" s="334">
        <v>0.899280575539568</v>
      </c>
      <c r="AD830" s="268">
        <v>0.921428571428571</v>
      </c>
      <c r="AE830" s="295">
        <v>-0.0221479958890031</v>
      </c>
    </row>
    <row r="831" spans="1:31">
      <c r="A831" s="315" t="s">
        <v>1160</v>
      </c>
      <c r="B831" s="339" t="s">
        <v>3347</v>
      </c>
      <c r="C831" s="293" t="s">
        <v>1461</v>
      </c>
      <c r="D831" s="339" t="s">
        <v>1462</v>
      </c>
      <c r="E831" s="266">
        <v>24</v>
      </c>
      <c r="F831" s="266">
        <v>24</v>
      </c>
      <c r="G831" s="264">
        <v>25</v>
      </c>
      <c r="H831" s="264">
        <v>25</v>
      </c>
      <c r="I831" s="264">
        <v>18</v>
      </c>
      <c r="J831" s="264">
        <v>18</v>
      </c>
      <c r="K831" s="294">
        <v>0.9</v>
      </c>
      <c r="L831" s="267">
        <v>1</v>
      </c>
      <c r="M831" s="267">
        <v>1</v>
      </c>
      <c r="N831" s="267">
        <v>1</v>
      </c>
      <c r="O831" s="332">
        <v>24</v>
      </c>
      <c r="P831" s="266">
        <v>22</v>
      </c>
      <c r="Q831" s="266">
        <v>22</v>
      </c>
      <c r="R831" s="264">
        <v>24</v>
      </c>
      <c r="S831" s="264">
        <v>15</v>
      </c>
      <c r="T831" s="267">
        <v>0.916666666666667</v>
      </c>
      <c r="U831" s="267">
        <v>0.916666666666667</v>
      </c>
      <c r="V831" s="268">
        <v>0.96</v>
      </c>
      <c r="W831" s="268">
        <v>0.833333333333333</v>
      </c>
      <c r="X831" s="295">
        <v>-0.0433333333333333</v>
      </c>
      <c r="Y831" s="271">
        <v>163</v>
      </c>
      <c r="Z831" s="333">
        <v>149</v>
      </c>
      <c r="AA831" s="333">
        <v>161</v>
      </c>
      <c r="AB831" s="333">
        <v>146</v>
      </c>
      <c r="AC831" s="334">
        <v>0.914110429447853</v>
      </c>
      <c r="AD831" s="268">
        <v>0.906832298136646</v>
      </c>
      <c r="AE831" s="295">
        <v>0.0072781313112068</v>
      </c>
    </row>
    <row r="832" spans="1:31">
      <c r="A832" s="315" t="s">
        <v>1160</v>
      </c>
      <c r="B832" s="339" t="s">
        <v>3347</v>
      </c>
      <c r="C832" s="293" t="s">
        <v>1463</v>
      </c>
      <c r="D832" s="339" t="s">
        <v>1464</v>
      </c>
      <c r="E832" s="266">
        <v>31</v>
      </c>
      <c r="F832" s="266">
        <v>30</v>
      </c>
      <c r="G832" s="264">
        <v>31</v>
      </c>
      <c r="H832" s="264">
        <v>30</v>
      </c>
      <c r="I832" s="264">
        <v>21</v>
      </c>
      <c r="J832" s="264">
        <v>18</v>
      </c>
      <c r="K832" s="294">
        <v>0.9</v>
      </c>
      <c r="L832" s="267">
        <v>0.967741935483871</v>
      </c>
      <c r="M832" s="267">
        <v>0.967741935483871</v>
      </c>
      <c r="N832" s="267">
        <v>0.857142857142857</v>
      </c>
      <c r="O832" s="332">
        <v>31</v>
      </c>
      <c r="P832" s="266">
        <v>29</v>
      </c>
      <c r="Q832" s="266">
        <v>29</v>
      </c>
      <c r="R832" s="264">
        <v>24</v>
      </c>
      <c r="S832" s="264">
        <v>15</v>
      </c>
      <c r="T832" s="267">
        <v>0.935483870967742</v>
      </c>
      <c r="U832" s="267">
        <v>0.935483870967742</v>
      </c>
      <c r="V832" s="268">
        <v>0.774193548387097</v>
      </c>
      <c r="W832" s="268">
        <v>0.714285714285714</v>
      </c>
      <c r="X832" s="295">
        <v>0.161290322580645</v>
      </c>
      <c r="Y832" s="271">
        <v>202</v>
      </c>
      <c r="Z832" s="333">
        <v>166</v>
      </c>
      <c r="AA832" s="333">
        <v>204</v>
      </c>
      <c r="AB832" s="333">
        <v>172</v>
      </c>
      <c r="AC832" s="334">
        <v>0.821782178217822</v>
      </c>
      <c r="AD832" s="268">
        <v>0.843137254901961</v>
      </c>
      <c r="AE832" s="295">
        <v>-0.0213550766841391</v>
      </c>
    </row>
    <row r="833" spans="1:31">
      <c r="A833" s="315" t="s">
        <v>1160</v>
      </c>
      <c r="B833" s="339" t="s">
        <v>3347</v>
      </c>
      <c r="C833" s="293" t="s">
        <v>1465</v>
      </c>
      <c r="D833" s="339" t="s">
        <v>1466</v>
      </c>
      <c r="E833" s="266">
        <v>23</v>
      </c>
      <c r="F833" s="266">
        <v>23</v>
      </c>
      <c r="G833" s="264">
        <v>23</v>
      </c>
      <c r="H833" s="264">
        <v>23</v>
      </c>
      <c r="I833" s="264">
        <v>18</v>
      </c>
      <c r="J833" s="264">
        <v>18</v>
      </c>
      <c r="K833" s="294">
        <v>0.9</v>
      </c>
      <c r="L833" s="267">
        <v>1</v>
      </c>
      <c r="M833" s="267">
        <v>1</v>
      </c>
      <c r="N833" s="267">
        <v>1</v>
      </c>
      <c r="O833" s="332">
        <v>23</v>
      </c>
      <c r="P833" s="266">
        <v>23</v>
      </c>
      <c r="Q833" s="266">
        <v>23</v>
      </c>
      <c r="R833" s="264">
        <v>20</v>
      </c>
      <c r="S833" s="264">
        <v>16</v>
      </c>
      <c r="T833" s="267">
        <v>1</v>
      </c>
      <c r="U833" s="267">
        <v>1</v>
      </c>
      <c r="V833" s="268">
        <v>0.869565217391304</v>
      </c>
      <c r="W833" s="268">
        <v>0.888888888888889</v>
      </c>
      <c r="X833" s="295">
        <v>0.130434782608696</v>
      </c>
      <c r="Y833" s="271">
        <v>155</v>
      </c>
      <c r="Z833" s="333">
        <v>138</v>
      </c>
      <c r="AA833" s="333">
        <v>153</v>
      </c>
      <c r="AB833" s="333">
        <v>130</v>
      </c>
      <c r="AC833" s="334">
        <v>0.890322580645161</v>
      </c>
      <c r="AD833" s="268">
        <v>0.849673202614379</v>
      </c>
      <c r="AE833" s="295">
        <v>0.0406493780307823</v>
      </c>
    </row>
    <row r="834" spans="1:31">
      <c r="A834" s="315" t="s">
        <v>1160</v>
      </c>
      <c r="B834" s="339" t="s">
        <v>3347</v>
      </c>
      <c r="C834" s="293" t="s">
        <v>1467</v>
      </c>
      <c r="D834" s="339" t="s">
        <v>1468</v>
      </c>
      <c r="E834" s="266">
        <v>21</v>
      </c>
      <c r="F834" s="266">
        <v>21</v>
      </c>
      <c r="G834" s="264">
        <v>21</v>
      </c>
      <c r="H834" s="264">
        <v>21</v>
      </c>
      <c r="I834" s="264">
        <v>21</v>
      </c>
      <c r="J834" s="264">
        <v>21</v>
      </c>
      <c r="K834" s="294">
        <v>0.9</v>
      </c>
      <c r="L834" s="267">
        <v>1</v>
      </c>
      <c r="M834" s="267">
        <v>1</v>
      </c>
      <c r="N834" s="267">
        <v>1</v>
      </c>
      <c r="O834" s="332">
        <v>21</v>
      </c>
      <c r="P834" s="266">
        <v>14</v>
      </c>
      <c r="Q834" s="266">
        <v>14</v>
      </c>
      <c r="R834" s="264">
        <v>16</v>
      </c>
      <c r="S834" s="264">
        <v>15</v>
      </c>
      <c r="T834" s="267">
        <v>0.666666666666667</v>
      </c>
      <c r="U834" s="267">
        <v>0.666666666666667</v>
      </c>
      <c r="V834" s="268">
        <v>0.761904761904762</v>
      </c>
      <c r="W834" s="268">
        <v>0.714285714285714</v>
      </c>
      <c r="X834" s="295">
        <v>-0.0952380952380952</v>
      </c>
      <c r="Y834" s="271">
        <v>145</v>
      </c>
      <c r="Z834" s="333">
        <v>105</v>
      </c>
      <c r="AA834" s="333">
        <v>143</v>
      </c>
      <c r="AB834" s="333">
        <v>104</v>
      </c>
      <c r="AC834" s="334">
        <v>0.724137931034483</v>
      </c>
      <c r="AD834" s="268">
        <v>0.727272727272727</v>
      </c>
      <c r="AE834" s="295">
        <v>-0.00313479623824453</v>
      </c>
    </row>
    <row r="835" spans="1:31">
      <c r="A835" s="315" t="s">
        <v>1160</v>
      </c>
      <c r="B835" s="339" t="s">
        <v>3347</v>
      </c>
      <c r="C835" s="293" t="s">
        <v>1469</v>
      </c>
      <c r="D835" s="339" t="s">
        <v>1470</v>
      </c>
      <c r="E835" s="266">
        <v>15</v>
      </c>
      <c r="F835" s="266">
        <v>15</v>
      </c>
      <c r="G835" s="264">
        <v>15</v>
      </c>
      <c r="H835" s="264">
        <v>15</v>
      </c>
      <c r="I835" s="264">
        <v>11</v>
      </c>
      <c r="J835" s="264">
        <v>11</v>
      </c>
      <c r="K835" s="294">
        <v>0.9</v>
      </c>
      <c r="L835" s="267">
        <v>1</v>
      </c>
      <c r="M835" s="267">
        <v>1</v>
      </c>
      <c r="N835" s="267">
        <v>1</v>
      </c>
      <c r="O835" s="332">
        <v>15</v>
      </c>
      <c r="P835" s="266">
        <v>13</v>
      </c>
      <c r="Q835" s="266">
        <v>13</v>
      </c>
      <c r="R835" s="264">
        <v>14</v>
      </c>
      <c r="S835" s="264">
        <v>9</v>
      </c>
      <c r="T835" s="267">
        <v>0.866666666666667</v>
      </c>
      <c r="U835" s="267">
        <v>0.866666666666667</v>
      </c>
      <c r="V835" s="268">
        <v>0.933333333333333</v>
      </c>
      <c r="W835" s="268">
        <v>0.818181818181818</v>
      </c>
      <c r="X835" s="295">
        <v>-0.0666666666666667</v>
      </c>
      <c r="Y835" s="271">
        <v>95</v>
      </c>
      <c r="Z835" s="333">
        <v>89</v>
      </c>
      <c r="AA835" s="333">
        <v>93</v>
      </c>
      <c r="AB835" s="333">
        <v>90</v>
      </c>
      <c r="AC835" s="334">
        <v>0.936842105263158</v>
      </c>
      <c r="AD835" s="268">
        <v>0.967741935483871</v>
      </c>
      <c r="AE835" s="295">
        <v>-0.0308998302207131</v>
      </c>
    </row>
    <row r="836" spans="1:31">
      <c r="A836" s="315" t="s">
        <v>1160</v>
      </c>
      <c r="B836" s="339" t="s">
        <v>3347</v>
      </c>
      <c r="C836" s="293" t="s">
        <v>1471</v>
      </c>
      <c r="D836" s="339" t="s">
        <v>1472</v>
      </c>
      <c r="E836" s="266">
        <v>20</v>
      </c>
      <c r="F836" s="266">
        <v>20</v>
      </c>
      <c r="G836" s="264">
        <v>20</v>
      </c>
      <c r="H836" s="264">
        <v>20</v>
      </c>
      <c r="I836" s="264">
        <v>11</v>
      </c>
      <c r="J836" s="264">
        <v>11</v>
      </c>
      <c r="K836" s="294">
        <v>0.9</v>
      </c>
      <c r="L836" s="267">
        <v>1</v>
      </c>
      <c r="M836" s="267">
        <v>1</v>
      </c>
      <c r="N836" s="267">
        <v>1</v>
      </c>
      <c r="O836" s="332">
        <v>20</v>
      </c>
      <c r="P836" s="266">
        <v>18</v>
      </c>
      <c r="Q836" s="266">
        <v>18</v>
      </c>
      <c r="R836" s="264">
        <v>20</v>
      </c>
      <c r="S836" s="264">
        <v>11</v>
      </c>
      <c r="T836" s="267">
        <v>0.9</v>
      </c>
      <c r="U836" s="267">
        <v>0.9</v>
      </c>
      <c r="V836" s="268">
        <v>1</v>
      </c>
      <c r="W836" s="268">
        <v>1</v>
      </c>
      <c r="X836" s="295">
        <v>-0.1</v>
      </c>
      <c r="Y836" s="271">
        <v>126</v>
      </c>
      <c r="Z836" s="333">
        <v>120</v>
      </c>
      <c r="AA836" s="333">
        <v>127</v>
      </c>
      <c r="AB836" s="333">
        <v>122</v>
      </c>
      <c r="AC836" s="334">
        <v>0.952380952380952</v>
      </c>
      <c r="AD836" s="268">
        <v>0.960629921259842</v>
      </c>
      <c r="AE836" s="295">
        <v>-0.00824896887889015</v>
      </c>
    </row>
    <row r="837" spans="1:31">
      <c r="A837" s="315" t="s">
        <v>1160</v>
      </c>
      <c r="B837" s="339" t="s">
        <v>3347</v>
      </c>
      <c r="C837" s="293" t="s">
        <v>1473</v>
      </c>
      <c r="D837" s="339" t="s">
        <v>1474</v>
      </c>
      <c r="E837" s="266">
        <v>65</v>
      </c>
      <c r="F837" s="266">
        <v>65</v>
      </c>
      <c r="G837" s="264">
        <v>67</v>
      </c>
      <c r="H837" s="264">
        <v>67</v>
      </c>
      <c r="I837" s="264">
        <v>47</v>
      </c>
      <c r="J837" s="264">
        <v>47</v>
      </c>
      <c r="K837" s="294">
        <v>0.9</v>
      </c>
      <c r="L837" s="267">
        <v>1</v>
      </c>
      <c r="M837" s="267">
        <v>1</v>
      </c>
      <c r="N837" s="267">
        <v>1</v>
      </c>
      <c r="O837" s="332">
        <v>65</v>
      </c>
      <c r="P837" s="266">
        <v>54</v>
      </c>
      <c r="Q837" s="266">
        <v>54</v>
      </c>
      <c r="R837" s="264">
        <v>60</v>
      </c>
      <c r="S837" s="264">
        <v>39</v>
      </c>
      <c r="T837" s="267">
        <v>0.830769230769231</v>
      </c>
      <c r="U837" s="267">
        <v>0.830769230769231</v>
      </c>
      <c r="V837" s="268">
        <v>0.895522388059702</v>
      </c>
      <c r="W837" s="268">
        <v>0.829787234042553</v>
      </c>
      <c r="X837" s="295">
        <v>-0.0647531572904707</v>
      </c>
      <c r="Y837" s="271">
        <v>419</v>
      </c>
      <c r="Z837" s="333">
        <v>367</v>
      </c>
      <c r="AA837" s="333">
        <v>425</v>
      </c>
      <c r="AB837" s="333">
        <v>362</v>
      </c>
      <c r="AC837" s="334">
        <v>0.875894988066826</v>
      </c>
      <c r="AD837" s="268">
        <v>0.851764705882353</v>
      </c>
      <c r="AE837" s="295">
        <v>0.0241302821844728</v>
      </c>
    </row>
    <row r="838" spans="1:31">
      <c r="A838" s="315" t="s">
        <v>1160</v>
      </c>
      <c r="B838" s="339" t="s">
        <v>3347</v>
      </c>
      <c r="C838" s="293" t="s">
        <v>1475</v>
      </c>
      <c r="D838" s="339" t="s">
        <v>1476</v>
      </c>
      <c r="E838" s="266">
        <v>23</v>
      </c>
      <c r="F838" s="266">
        <v>23</v>
      </c>
      <c r="G838" s="264">
        <v>22</v>
      </c>
      <c r="H838" s="264">
        <v>22</v>
      </c>
      <c r="I838" s="264">
        <v>17</v>
      </c>
      <c r="J838" s="264">
        <v>17</v>
      </c>
      <c r="K838" s="294">
        <v>0.9</v>
      </c>
      <c r="L838" s="267">
        <v>1</v>
      </c>
      <c r="M838" s="267">
        <v>1</v>
      </c>
      <c r="N838" s="267">
        <v>1</v>
      </c>
      <c r="O838" s="332">
        <v>23</v>
      </c>
      <c r="P838" s="266">
        <v>21</v>
      </c>
      <c r="Q838" s="266">
        <v>21</v>
      </c>
      <c r="R838" s="264">
        <v>19</v>
      </c>
      <c r="S838" s="264">
        <v>15</v>
      </c>
      <c r="T838" s="267">
        <v>0.91304347826087</v>
      </c>
      <c r="U838" s="267">
        <v>0.91304347826087</v>
      </c>
      <c r="V838" s="268">
        <v>0.863636363636364</v>
      </c>
      <c r="W838" s="268">
        <v>0.882352941176471</v>
      </c>
      <c r="X838" s="295">
        <v>0.0494071146245059</v>
      </c>
      <c r="Y838" s="271">
        <v>136</v>
      </c>
      <c r="Z838" s="333">
        <v>116</v>
      </c>
      <c r="AA838" s="333">
        <v>137</v>
      </c>
      <c r="AB838" s="333">
        <v>117</v>
      </c>
      <c r="AC838" s="334">
        <v>0.852941176470588</v>
      </c>
      <c r="AD838" s="268">
        <v>0.854014598540146</v>
      </c>
      <c r="AE838" s="295">
        <v>-0.00107342206955774</v>
      </c>
    </row>
    <row r="839" spans="1:31">
      <c r="A839" s="315" t="s">
        <v>1160</v>
      </c>
      <c r="B839" s="339" t="s">
        <v>3347</v>
      </c>
      <c r="C839" s="293" t="s">
        <v>1477</v>
      </c>
      <c r="D839" s="339" t="s">
        <v>1478</v>
      </c>
      <c r="E839" s="266">
        <v>20</v>
      </c>
      <c r="F839" s="266">
        <v>20</v>
      </c>
      <c r="G839" s="264">
        <v>20</v>
      </c>
      <c r="H839" s="264">
        <v>20</v>
      </c>
      <c r="I839" s="264">
        <v>14</v>
      </c>
      <c r="J839" s="264">
        <v>14</v>
      </c>
      <c r="K839" s="294">
        <v>0.9</v>
      </c>
      <c r="L839" s="267">
        <v>1</v>
      </c>
      <c r="M839" s="267">
        <v>1</v>
      </c>
      <c r="N839" s="267">
        <v>1</v>
      </c>
      <c r="O839" s="332">
        <v>20</v>
      </c>
      <c r="P839" s="266">
        <v>20</v>
      </c>
      <c r="Q839" s="266">
        <v>20</v>
      </c>
      <c r="R839" s="264">
        <v>19</v>
      </c>
      <c r="S839" s="264">
        <v>13</v>
      </c>
      <c r="T839" s="267">
        <v>1</v>
      </c>
      <c r="U839" s="267">
        <v>1</v>
      </c>
      <c r="V839" s="268">
        <v>0.95</v>
      </c>
      <c r="W839" s="268">
        <v>0.928571428571429</v>
      </c>
      <c r="X839" s="295">
        <v>0.05</v>
      </c>
      <c r="Y839" s="271">
        <v>127</v>
      </c>
      <c r="Z839" s="333">
        <v>125</v>
      </c>
      <c r="AA839" s="333">
        <v>123</v>
      </c>
      <c r="AB839" s="333">
        <v>118</v>
      </c>
      <c r="AC839" s="334">
        <v>0.984251968503937</v>
      </c>
      <c r="AD839" s="268">
        <v>0.959349593495935</v>
      </c>
      <c r="AE839" s="295">
        <v>0.0249023750080021</v>
      </c>
    </row>
    <row r="840" spans="1:31">
      <c r="A840" s="315" t="s">
        <v>1160</v>
      </c>
      <c r="B840" s="339" t="s">
        <v>3347</v>
      </c>
      <c r="C840" s="293" t="s">
        <v>1479</v>
      </c>
      <c r="D840" s="339" t="s">
        <v>1480</v>
      </c>
      <c r="E840" s="266">
        <v>25</v>
      </c>
      <c r="F840" s="266">
        <v>25</v>
      </c>
      <c r="G840" s="264">
        <v>25</v>
      </c>
      <c r="H840" s="264">
        <v>25</v>
      </c>
      <c r="I840" s="264">
        <v>19</v>
      </c>
      <c r="J840" s="264">
        <v>19</v>
      </c>
      <c r="K840" s="294">
        <v>0.9</v>
      </c>
      <c r="L840" s="267">
        <v>1</v>
      </c>
      <c r="M840" s="267">
        <v>1</v>
      </c>
      <c r="N840" s="267">
        <v>1</v>
      </c>
      <c r="O840" s="332">
        <v>25</v>
      </c>
      <c r="P840" s="266">
        <v>24</v>
      </c>
      <c r="Q840" s="266">
        <v>24</v>
      </c>
      <c r="R840" s="264">
        <v>20</v>
      </c>
      <c r="S840" s="264">
        <v>15</v>
      </c>
      <c r="T840" s="267">
        <v>0.96</v>
      </c>
      <c r="U840" s="267">
        <v>0.96</v>
      </c>
      <c r="V840" s="268">
        <v>0.8</v>
      </c>
      <c r="W840" s="268">
        <v>0.789473684210526</v>
      </c>
      <c r="X840" s="295">
        <v>0.16</v>
      </c>
      <c r="Y840" s="271">
        <v>167</v>
      </c>
      <c r="Z840" s="333">
        <v>144</v>
      </c>
      <c r="AA840" s="333">
        <v>161</v>
      </c>
      <c r="AB840" s="333">
        <v>136</v>
      </c>
      <c r="AC840" s="334">
        <v>0.862275449101796</v>
      </c>
      <c r="AD840" s="268">
        <v>0.84472049689441</v>
      </c>
      <c r="AE840" s="295">
        <v>0.0175549522073865</v>
      </c>
    </row>
    <row r="841" spans="1:31">
      <c r="A841" s="315" t="s">
        <v>1160</v>
      </c>
      <c r="B841" s="339" t="s">
        <v>3347</v>
      </c>
      <c r="C841" s="293" t="s">
        <v>1481</v>
      </c>
      <c r="D841" s="339" t="s">
        <v>1482</v>
      </c>
      <c r="E841" s="266">
        <v>27</v>
      </c>
      <c r="F841" s="266">
        <v>27</v>
      </c>
      <c r="G841" s="264">
        <v>28</v>
      </c>
      <c r="H841" s="264">
        <v>28</v>
      </c>
      <c r="I841" s="264">
        <v>19</v>
      </c>
      <c r="J841" s="264">
        <v>19</v>
      </c>
      <c r="K841" s="294">
        <v>0.9</v>
      </c>
      <c r="L841" s="267">
        <v>1</v>
      </c>
      <c r="M841" s="267">
        <v>1</v>
      </c>
      <c r="N841" s="267">
        <v>1</v>
      </c>
      <c r="O841" s="332">
        <v>27</v>
      </c>
      <c r="P841" s="266">
        <v>25</v>
      </c>
      <c r="Q841" s="266">
        <v>25</v>
      </c>
      <c r="R841" s="264">
        <v>28</v>
      </c>
      <c r="S841" s="264">
        <v>18</v>
      </c>
      <c r="T841" s="267">
        <v>0.925925925925926</v>
      </c>
      <c r="U841" s="267">
        <v>0.925925925925926</v>
      </c>
      <c r="V841" s="268">
        <v>1</v>
      </c>
      <c r="W841" s="268">
        <v>0.947368421052632</v>
      </c>
      <c r="X841" s="295">
        <v>-0.0740740740740741</v>
      </c>
      <c r="Y841" s="271">
        <v>178</v>
      </c>
      <c r="Z841" s="333">
        <v>171</v>
      </c>
      <c r="AA841" s="333">
        <v>180</v>
      </c>
      <c r="AB841" s="333">
        <v>174</v>
      </c>
      <c r="AC841" s="334">
        <v>0.960674157303371</v>
      </c>
      <c r="AD841" s="268">
        <v>0.966666666666667</v>
      </c>
      <c r="AE841" s="295">
        <v>-0.00599250936329587</v>
      </c>
    </row>
    <row r="842" spans="1:31">
      <c r="A842" s="315" t="s">
        <v>1160</v>
      </c>
      <c r="B842" s="339" t="s">
        <v>3347</v>
      </c>
      <c r="C842" s="293" t="s">
        <v>1483</v>
      </c>
      <c r="D842" s="339" t="s">
        <v>1484</v>
      </c>
      <c r="E842" s="266">
        <v>22</v>
      </c>
      <c r="F842" s="266">
        <v>22</v>
      </c>
      <c r="G842" s="264">
        <v>23</v>
      </c>
      <c r="H842" s="264">
        <v>22</v>
      </c>
      <c r="I842" s="264">
        <v>19</v>
      </c>
      <c r="J842" s="264">
        <v>17</v>
      </c>
      <c r="K842" s="294">
        <v>0.9</v>
      </c>
      <c r="L842" s="267">
        <v>1</v>
      </c>
      <c r="M842" s="267">
        <v>0.956521739130435</v>
      </c>
      <c r="N842" s="267">
        <v>0.894736842105263</v>
      </c>
      <c r="O842" s="332">
        <v>22</v>
      </c>
      <c r="P842" s="266">
        <v>17</v>
      </c>
      <c r="Q842" s="266">
        <v>17</v>
      </c>
      <c r="R842" s="264">
        <v>17</v>
      </c>
      <c r="S842" s="264">
        <v>13</v>
      </c>
      <c r="T842" s="267">
        <v>0.772727272727273</v>
      </c>
      <c r="U842" s="267">
        <v>0.772727272727273</v>
      </c>
      <c r="V842" s="268">
        <v>0.739130434782609</v>
      </c>
      <c r="W842" s="268">
        <v>0.684210526315789</v>
      </c>
      <c r="X842" s="295">
        <v>0.0335968379446641</v>
      </c>
      <c r="Y842" s="271">
        <v>151</v>
      </c>
      <c r="Z842" s="333">
        <v>109</v>
      </c>
      <c r="AA842" s="333">
        <v>152</v>
      </c>
      <c r="AB842" s="333">
        <v>103</v>
      </c>
      <c r="AC842" s="334">
        <v>0.721854304635762</v>
      </c>
      <c r="AD842" s="268">
        <v>0.677631578947368</v>
      </c>
      <c r="AE842" s="295">
        <v>0.0442227256883931</v>
      </c>
    </row>
    <row r="843" spans="1:31">
      <c r="A843" s="315" t="s">
        <v>1160</v>
      </c>
      <c r="B843" s="339" t="s">
        <v>3347</v>
      </c>
      <c r="C843" s="293" t="s">
        <v>1485</v>
      </c>
      <c r="D843" s="339" t="s">
        <v>1486</v>
      </c>
      <c r="E843" s="266">
        <v>9</v>
      </c>
      <c r="F843" s="266">
        <v>9</v>
      </c>
      <c r="G843" s="264">
        <v>9</v>
      </c>
      <c r="H843" s="264">
        <v>9</v>
      </c>
      <c r="I843" s="264">
        <v>8</v>
      </c>
      <c r="J843" s="264">
        <v>8</v>
      </c>
      <c r="K843" s="294">
        <v>0.9</v>
      </c>
      <c r="L843" s="267">
        <v>1</v>
      </c>
      <c r="M843" s="267">
        <v>1</v>
      </c>
      <c r="N843" s="267">
        <v>1</v>
      </c>
      <c r="O843" s="332">
        <v>9</v>
      </c>
      <c r="P843" s="266">
        <v>6</v>
      </c>
      <c r="Q843" s="266">
        <v>6</v>
      </c>
      <c r="R843" s="264">
        <v>6</v>
      </c>
      <c r="S843" s="264">
        <v>7</v>
      </c>
      <c r="T843" s="267">
        <v>0.666666666666667</v>
      </c>
      <c r="U843" s="267">
        <v>0.666666666666667</v>
      </c>
      <c r="V843" s="268">
        <v>0.666666666666667</v>
      </c>
      <c r="W843" s="268">
        <v>0.875</v>
      </c>
      <c r="X843" s="295">
        <v>0</v>
      </c>
      <c r="Y843" s="271">
        <v>64</v>
      </c>
      <c r="Z843" s="333">
        <v>43</v>
      </c>
      <c r="AA843" s="333">
        <v>62</v>
      </c>
      <c r="AB843" s="333">
        <v>47</v>
      </c>
      <c r="AC843" s="334">
        <v>0.671875</v>
      </c>
      <c r="AD843" s="268">
        <v>0.758064516129032</v>
      </c>
      <c r="AE843" s="295">
        <v>-0.0861895161290323</v>
      </c>
    </row>
    <row r="844" spans="1:31">
      <c r="A844" s="315" t="s">
        <v>1160</v>
      </c>
      <c r="B844" s="339" t="s">
        <v>3347</v>
      </c>
      <c r="C844" s="293" t="s">
        <v>1487</v>
      </c>
      <c r="D844" s="339" t="s">
        <v>1488</v>
      </c>
      <c r="E844" s="266">
        <v>22</v>
      </c>
      <c r="F844" s="266">
        <v>22</v>
      </c>
      <c r="G844" s="264">
        <v>23</v>
      </c>
      <c r="H844" s="264">
        <v>23</v>
      </c>
      <c r="I844" s="264">
        <v>16</v>
      </c>
      <c r="J844" s="264">
        <v>16</v>
      </c>
      <c r="K844" s="294">
        <v>0.9</v>
      </c>
      <c r="L844" s="267">
        <v>1</v>
      </c>
      <c r="M844" s="267">
        <v>1</v>
      </c>
      <c r="N844" s="267">
        <v>1</v>
      </c>
      <c r="O844" s="332">
        <v>22</v>
      </c>
      <c r="P844" s="266">
        <v>21</v>
      </c>
      <c r="Q844" s="266">
        <v>21</v>
      </c>
      <c r="R844" s="264">
        <v>20</v>
      </c>
      <c r="S844" s="264">
        <v>15</v>
      </c>
      <c r="T844" s="267">
        <v>0.954545454545455</v>
      </c>
      <c r="U844" s="267">
        <v>0.954545454545455</v>
      </c>
      <c r="V844" s="268">
        <v>0.869565217391304</v>
      </c>
      <c r="W844" s="268">
        <v>0.9375</v>
      </c>
      <c r="X844" s="295">
        <v>0.0849802371541503</v>
      </c>
      <c r="Y844" s="271">
        <v>145</v>
      </c>
      <c r="Z844" s="333">
        <v>129</v>
      </c>
      <c r="AA844" s="333">
        <v>141</v>
      </c>
      <c r="AB844" s="333">
        <v>117</v>
      </c>
      <c r="AC844" s="334">
        <v>0.889655172413793</v>
      </c>
      <c r="AD844" s="268">
        <v>0.829787234042553</v>
      </c>
      <c r="AE844" s="295">
        <v>0.0598679383712399</v>
      </c>
    </row>
    <row r="845" spans="1:31">
      <c r="A845" s="315" t="s">
        <v>1160</v>
      </c>
      <c r="B845" s="339" t="s">
        <v>3347</v>
      </c>
      <c r="C845" s="293" t="s">
        <v>1489</v>
      </c>
      <c r="D845" s="339" t="s">
        <v>1490</v>
      </c>
      <c r="E845" s="266">
        <v>10</v>
      </c>
      <c r="F845" s="266">
        <v>10</v>
      </c>
      <c r="G845" s="264">
        <v>11</v>
      </c>
      <c r="H845" s="264">
        <v>11</v>
      </c>
      <c r="I845" s="264">
        <v>8</v>
      </c>
      <c r="J845" s="264">
        <v>8</v>
      </c>
      <c r="K845" s="294">
        <v>0.9</v>
      </c>
      <c r="L845" s="267">
        <v>1</v>
      </c>
      <c r="M845" s="267">
        <v>1</v>
      </c>
      <c r="N845" s="267">
        <v>1</v>
      </c>
      <c r="O845" s="332">
        <v>10</v>
      </c>
      <c r="P845" s="266">
        <v>10</v>
      </c>
      <c r="Q845" s="266">
        <v>10</v>
      </c>
      <c r="R845" s="264">
        <v>11</v>
      </c>
      <c r="S845" s="264">
        <v>8</v>
      </c>
      <c r="T845" s="267">
        <v>1</v>
      </c>
      <c r="U845" s="267">
        <v>1</v>
      </c>
      <c r="V845" s="268">
        <v>1</v>
      </c>
      <c r="W845" s="268">
        <v>1</v>
      </c>
      <c r="X845" s="295">
        <v>0</v>
      </c>
      <c r="Y845" s="271">
        <v>66</v>
      </c>
      <c r="Z845" s="333">
        <v>66</v>
      </c>
      <c r="AA845" s="333">
        <v>68</v>
      </c>
      <c r="AB845" s="333">
        <v>68</v>
      </c>
      <c r="AC845" s="334">
        <v>1</v>
      </c>
      <c r="AD845" s="268">
        <v>1</v>
      </c>
      <c r="AE845" s="295">
        <v>0</v>
      </c>
    </row>
    <row r="846" spans="1:31">
      <c r="A846" s="315" t="s">
        <v>1160</v>
      </c>
      <c r="B846" s="339" t="s">
        <v>3348</v>
      </c>
      <c r="C846" s="293" t="s">
        <v>1491</v>
      </c>
      <c r="D846" s="339" t="s">
        <v>1492</v>
      </c>
      <c r="E846" s="266">
        <v>57</v>
      </c>
      <c r="F846" s="266">
        <v>57</v>
      </c>
      <c r="G846" s="264">
        <v>61</v>
      </c>
      <c r="H846" s="264">
        <v>61</v>
      </c>
      <c r="I846" s="264">
        <v>50</v>
      </c>
      <c r="J846" s="264">
        <v>50</v>
      </c>
      <c r="K846" s="294">
        <v>0.9</v>
      </c>
      <c r="L846" s="267">
        <v>1</v>
      </c>
      <c r="M846" s="267">
        <v>1</v>
      </c>
      <c r="N846" s="267">
        <v>1</v>
      </c>
      <c r="O846" s="332">
        <v>57</v>
      </c>
      <c r="P846" s="266">
        <v>53</v>
      </c>
      <c r="Q846" s="266">
        <v>53</v>
      </c>
      <c r="R846" s="264">
        <v>55</v>
      </c>
      <c r="S846" s="264">
        <v>48</v>
      </c>
      <c r="T846" s="267">
        <v>0.929824561403509</v>
      </c>
      <c r="U846" s="267">
        <v>0.929824561403509</v>
      </c>
      <c r="V846" s="268">
        <v>0.901639344262295</v>
      </c>
      <c r="W846" s="268">
        <v>0.96</v>
      </c>
      <c r="X846" s="295">
        <v>0.0281852171412137</v>
      </c>
      <c r="Y846" s="271">
        <v>390</v>
      </c>
      <c r="Z846" s="333">
        <v>371</v>
      </c>
      <c r="AA846" s="333">
        <v>393</v>
      </c>
      <c r="AB846" s="333">
        <v>379</v>
      </c>
      <c r="AC846" s="334">
        <v>0.951282051282051</v>
      </c>
      <c r="AD846" s="268">
        <v>0.964376590330789</v>
      </c>
      <c r="AE846" s="295">
        <v>-0.0130945390487376</v>
      </c>
    </row>
    <row r="847" spans="1:31">
      <c r="A847" s="315" t="s">
        <v>1160</v>
      </c>
      <c r="B847" s="339" t="s">
        <v>3348</v>
      </c>
      <c r="C847" s="293" t="s">
        <v>1493</v>
      </c>
      <c r="D847" s="339" t="s">
        <v>1494</v>
      </c>
      <c r="E847" s="266">
        <v>26</v>
      </c>
      <c r="F847" s="266">
        <v>26</v>
      </c>
      <c r="G847" s="264">
        <v>28</v>
      </c>
      <c r="H847" s="264">
        <v>28</v>
      </c>
      <c r="I847" s="264">
        <v>23</v>
      </c>
      <c r="J847" s="264">
        <v>23</v>
      </c>
      <c r="K847" s="294">
        <v>0.9</v>
      </c>
      <c r="L847" s="267">
        <v>1</v>
      </c>
      <c r="M847" s="267">
        <v>1</v>
      </c>
      <c r="N847" s="267">
        <v>1</v>
      </c>
      <c r="O847" s="332">
        <v>26</v>
      </c>
      <c r="P847" s="266">
        <v>25</v>
      </c>
      <c r="Q847" s="266">
        <v>25</v>
      </c>
      <c r="R847" s="264">
        <v>28</v>
      </c>
      <c r="S847" s="264">
        <v>23</v>
      </c>
      <c r="T847" s="267">
        <v>0.961538461538462</v>
      </c>
      <c r="U847" s="267">
        <v>0.961538461538462</v>
      </c>
      <c r="V847" s="268">
        <v>1</v>
      </c>
      <c r="W847" s="268">
        <v>1</v>
      </c>
      <c r="X847" s="295">
        <v>-0.0384615384615384</v>
      </c>
      <c r="Y847" s="271">
        <v>180</v>
      </c>
      <c r="Z847" s="333">
        <v>175</v>
      </c>
      <c r="AA847" s="333">
        <v>176</v>
      </c>
      <c r="AB847" s="333">
        <v>168</v>
      </c>
      <c r="AC847" s="334">
        <v>0.972222222222222</v>
      </c>
      <c r="AD847" s="268">
        <v>0.954545454545455</v>
      </c>
      <c r="AE847" s="295">
        <v>0.0176767676767676</v>
      </c>
    </row>
    <row r="848" spans="1:31">
      <c r="A848" s="315" t="s">
        <v>1160</v>
      </c>
      <c r="B848" s="339" t="s">
        <v>3348</v>
      </c>
      <c r="C848" s="293" t="s">
        <v>1495</v>
      </c>
      <c r="D848" s="339" t="s">
        <v>1496</v>
      </c>
      <c r="E848" s="266">
        <v>28</v>
      </c>
      <c r="F848" s="266">
        <v>28</v>
      </c>
      <c r="G848" s="264">
        <v>30</v>
      </c>
      <c r="H848" s="264">
        <v>30</v>
      </c>
      <c r="I848" s="264">
        <v>26</v>
      </c>
      <c r="J848" s="264">
        <v>26</v>
      </c>
      <c r="K848" s="294">
        <v>0.9</v>
      </c>
      <c r="L848" s="267">
        <v>1</v>
      </c>
      <c r="M848" s="267">
        <v>1</v>
      </c>
      <c r="N848" s="267">
        <v>1</v>
      </c>
      <c r="O848" s="332">
        <v>28</v>
      </c>
      <c r="P848" s="266">
        <v>28</v>
      </c>
      <c r="Q848" s="266">
        <v>28</v>
      </c>
      <c r="R848" s="264">
        <v>30</v>
      </c>
      <c r="S848" s="264">
        <v>26</v>
      </c>
      <c r="T848" s="267">
        <v>1</v>
      </c>
      <c r="U848" s="267">
        <v>1</v>
      </c>
      <c r="V848" s="268">
        <v>1</v>
      </c>
      <c r="W848" s="268">
        <v>1</v>
      </c>
      <c r="X848" s="295">
        <v>0</v>
      </c>
      <c r="Y848" s="271">
        <v>196</v>
      </c>
      <c r="Z848" s="333">
        <v>193</v>
      </c>
      <c r="AA848" s="333">
        <v>191</v>
      </c>
      <c r="AB848" s="333">
        <v>184</v>
      </c>
      <c r="AC848" s="334">
        <v>0.98469387755102</v>
      </c>
      <c r="AD848" s="268">
        <v>0.963350785340314</v>
      </c>
      <c r="AE848" s="295">
        <v>0.0213430922107063</v>
      </c>
    </row>
    <row r="849" spans="1:31">
      <c r="A849" s="315" t="s">
        <v>1160</v>
      </c>
      <c r="B849" s="339" t="s">
        <v>3348</v>
      </c>
      <c r="C849" s="293" t="s">
        <v>1497</v>
      </c>
      <c r="D849" s="339" t="s">
        <v>1498</v>
      </c>
      <c r="E849" s="266">
        <v>52</v>
      </c>
      <c r="F849" s="266">
        <v>52</v>
      </c>
      <c r="G849" s="264">
        <v>52</v>
      </c>
      <c r="H849" s="264">
        <v>52</v>
      </c>
      <c r="I849" s="264">
        <v>44</v>
      </c>
      <c r="J849" s="264">
        <v>44</v>
      </c>
      <c r="K849" s="294">
        <v>0.9</v>
      </c>
      <c r="L849" s="267">
        <v>1</v>
      </c>
      <c r="M849" s="267">
        <v>1</v>
      </c>
      <c r="N849" s="267">
        <v>1</v>
      </c>
      <c r="O849" s="332">
        <v>52</v>
      </c>
      <c r="P849" s="266">
        <v>52</v>
      </c>
      <c r="Q849" s="266">
        <v>52</v>
      </c>
      <c r="R849" s="264">
        <v>52</v>
      </c>
      <c r="S849" s="264">
        <v>43</v>
      </c>
      <c r="T849" s="267">
        <v>1</v>
      </c>
      <c r="U849" s="267">
        <v>1</v>
      </c>
      <c r="V849" s="268">
        <v>1</v>
      </c>
      <c r="W849" s="268">
        <v>0.977272727272727</v>
      </c>
      <c r="X849" s="295">
        <v>0</v>
      </c>
      <c r="Y849" s="271">
        <v>340</v>
      </c>
      <c r="Z849" s="333">
        <v>336</v>
      </c>
      <c r="AA849" s="333">
        <v>334</v>
      </c>
      <c r="AB849" s="333">
        <v>331</v>
      </c>
      <c r="AC849" s="334">
        <v>0.988235294117647</v>
      </c>
      <c r="AD849" s="268">
        <v>0.991017964071856</v>
      </c>
      <c r="AE849" s="295">
        <v>-0.00278266995420917</v>
      </c>
    </row>
    <row r="850" spans="1:31">
      <c r="A850" s="315" t="s">
        <v>1160</v>
      </c>
      <c r="B850" s="339" t="s">
        <v>3348</v>
      </c>
      <c r="C850" s="293" t="s">
        <v>1499</v>
      </c>
      <c r="D850" s="339" t="s">
        <v>1500</v>
      </c>
      <c r="E850" s="266">
        <v>48</v>
      </c>
      <c r="F850" s="266">
        <v>47</v>
      </c>
      <c r="G850" s="264">
        <v>47</v>
      </c>
      <c r="H850" s="264">
        <v>46</v>
      </c>
      <c r="I850" s="264">
        <v>38</v>
      </c>
      <c r="J850" s="264">
        <v>38</v>
      </c>
      <c r="K850" s="294">
        <v>0.9</v>
      </c>
      <c r="L850" s="267">
        <v>0.979166666666667</v>
      </c>
      <c r="M850" s="267">
        <v>0.978723404255319</v>
      </c>
      <c r="N850" s="267">
        <v>1</v>
      </c>
      <c r="O850" s="332">
        <v>48</v>
      </c>
      <c r="P850" s="266">
        <v>46</v>
      </c>
      <c r="Q850" s="266">
        <v>46</v>
      </c>
      <c r="R850" s="264">
        <v>46</v>
      </c>
      <c r="S850" s="264">
        <v>38</v>
      </c>
      <c r="T850" s="267">
        <v>0.958333333333333</v>
      </c>
      <c r="U850" s="267">
        <v>0.958333333333333</v>
      </c>
      <c r="V850" s="268">
        <v>0.978723404255319</v>
      </c>
      <c r="W850" s="268">
        <v>1</v>
      </c>
      <c r="X850" s="295">
        <v>-0.0203900709219857</v>
      </c>
      <c r="Y850" s="271">
        <v>306</v>
      </c>
      <c r="Z850" s="333">
        <v>298</v>
      </c>
      <c r="AA850" s="333">
        <v>299</v>
      </c>
      <c r="AB850" s="333">
        <v>291</v>
      </c>
      <c r="AC850" s="334">
        <v>0.973856209150327</v>
      </c>
      <c r="AD850" s="268">
        <v>0.973244147157191</v>
      </c>
      <c r="AE850" s="295">
        <v>0.000612061993136126</v>
      </c>
    </row>
    <row r="851" spans="1:31">
      <c r="A851" s="315" t="s">
        <v>1160</v>
      </c>
      <c r="B851" s="339" t="s">
        <v>3348</v>
      </c>
      <c r="C851" s="293" t="s">
        <v>1501</v>
      </c>
      <c r="D851" s="339" t="s">
        <v>1502</v>
      </c>
      <c r="E851" s="266">
        <v>37</v>
      </c>
      <c r="F851" s="266">
        <v>37</v>
      </c>
      <c r="G851" s="264">
        <v>38</v>
      </c>
      <c r="H851" s="264">
        <v>38</v>
      </c>
      <c r="I851" s="264">
        <v>35</v>
      </c>
      <c r="J851" s="264">
        <v>35</v>
      </c>
      <c r="K851" s="294">
        <v>0.9</v>
      </c>
      <c r="L851" s="267">
        <v>1</v>
      </c>
      <c r="M851" s="267">
        <v>1</v>
      </c>
      <c r="N851" s="267">
        <v>1</v>
      </c>
      <c r="O851" s="332">
        <v>37</v>
      </c>
      <c r="P851" s="266">
        <v>35</v>
      </c>
      <c r="Q851" s="266">
        <v>35</v>
      </c>
      <c r="R851" s="264">
        <v>36</v>
      </c>
      <c r="S851" s="264">
        <v>30</v>
      </c>
      <c r="T851" s="267">
        <v>0.945945945945946</v>
      </c>
      <c r="U851" s="267">
        <v>0.945945945945946</v>
      </c>
      <c r="V851" s="268">
        <v>0.947368421052632</v>
      </c>
      <c r="W851" s="268">
        <v>0.857142857142857</v>
      </c>
      <c r="X851" s="295">
        <v>-0.00142247510668558</v>
      </c>
      <c r="Y851" s="271">
        <v>246</v>
      </c>
      <c r="Z851" s="333">
        <v>229</v>
      </c>
      <c r="AA851" s="333">
        <v>237</v>
      </c>
      <c r="AB851" s="333">
        <v>225</v>
      </c>
      <c r="AC851" s="334">
        <v>0.930894308943089</v>
      </c>
      <c r="AD851" s="268">
        <v>0.949367088607595</v>
      </c>
      <c r="AE851" s="295">
        <v>-0.0184727796645054</v>
      </c>
    </row>
    <row r="852" spans="1:31">
      <c r="A852" s="315" t="s">
        <v>1160</v>
      </c>
      <c r="B852" s="339" t="s">
        <v>3348</v>
      </c>
      <c r="C852" s="293" t="s">
        <v>1503</v>
      </c>
      <c r="D852" s="339" t="s">
        <v>1504</v>
      </c>
      <c r="E852" s="266">
        <v>26</v>
      </c>
      <c r="F852" s="266">
        <v>26</v>
      </c>
      <c r="G852" s="264">
        <v>27</v>
      </c>
      <c r="H852" s="264">
        <v>27</v>
      </c>
      <c r="I852" s="264">
        <v>23</v>
      </c>
      <c r="J852" s="264">
        <v>23</v>
      </c>
      <c r="K852" s="294">
        <v>0.9</v>
      </c>
      <c r="L852" s="267">
        <v>1</v>
      </c>
      <c r="M852" s="267">
        <v>1</v>
      </c>
      <c r="N852" s="267">
        <v>1</v>
      </c>
      <c r="O852" s="332">
        <v>26</v>
      </c>
      <c r="P852" s="266">
        <v>22</v>
      </c>
      <c r="Q852" s="266">
        <v>22</v>
      </c>
      <c r="R852" s="264">
        <v>24</v>
      </c>
      <c r="S852" s="264">
        <v>20</v>
      </c>
      <c r="T852" s="267">
        <v>0.846153846153846</v>
      </c>
      <c r="U852" s="267">
        <v>0.846153846153846</v>
      </c>
      <c r="V852" s="268">
        <v>0.888888888888889</v>
      </c>
      <c r="W852" s="268">
        <v>0.869565217391304</v>
      </c>
      <c r="X852" s="295">
        <v>-0.0427350427350427</v>
      </c>
      <c r="Y852" s="271">
        <v>171</v>
      </c>
      <c r="Z852" s="333">
        <v>151</v>
      </c>
      <c r="AA852" s="333">
        <v>167</v>
      </c>
      <c r="AB852" s="333">
        <v>144</v>
      </c>
      <c r="AC852" s="334">
        <v>0.883040935672515</v>
      </c>
      <c r="AD852" s="268">
        <v>0.862275449101796</v>
      </c>
      <c r="AE852" s="295">
        <v>0.0207654865707182</v>
      </c>
    </row>
    <row r="853" spans="1:31">
      <c r="A853" s="315" t="s">
        <v>1160</v>
      </c>
      <c r="B853" s="339" t="s">
        <v>3348</v>
      </c>
      <c r="C853" s="293" t="s">
        <v>1505</v>
      </c>
      <c r="D853" s="339" t="s">
        <v>1506</v>
      </c>
      <c r="E853" s="266">
        <v>12</v>
      </c>
      <c r="F853" s="266">
        <v>12</v>
      </c>
      <c r="G853" s="264">
        <v>13</v>
      </c>
      <c r="H853" s="264">
        <v>13</v>
      </c>
      <c r="I853" s="264">
        <v>10</v>
      </c>
      <c r="J853" s="264">
        <v>10</v>
      </c>
      <c r="K853" s="294">
        <v>0.9</v>
      </c>
      <c r="L853" s="267">
        <v>1</v>
      </c>
      <c r="M853" s="267">
        <v>1</v>
      </c>
      <c r="N853" s="267">
        <v>1</v>
      </c>
      <c r="O853" s="332">
        <v>12</v>
      </c>
      <c r="P853" s="266">
        <v>12</v>
      </c>
      <c r="Q853" s="266">
        <v>12</v>
      </c>
      <c r="R853" s="264">
        <v>12</v>
      </c>
      <c r="S853" s="264">
        <v>8</v>
      </c>
      <c r="T853" s="267">
        <v>1</v>
      </c>
      <c r="U853" s="267">
        <v>1</v>
      </c>
      <c r="V853" s="268">
        <v>0.923076923076923</v>
      </c>
      <c r="W853" s="268">
        <v>0.8</v>
      </c>
      <c r="X853" s="295">
        <v>0.0769230769230769</v>
      </c>
      <c r="Y853" s="271">
        <v>87</v>
      </c>
      <c r="Z853" s="333">
        <v>78</v>
      </c>
      <c r="AA853" s="333">
        <v>84</v>
      </c>
      <c r="AB853" s="333">
        <v>76</v>
      </c>
      <c r="AC853" s="334">
        <v>0.896551724137931</v>
      </c>
      <c r="AD853" s="268">
        <v>0.904761904761905</v>
      </c>
      <c r="AE853" s="295">
        <v>-0.00821018062397372</v>
      </c>
    </row>
    <row r="854" spans="1:31">
      <c r="A854" s="315" t="s">
        <v>1160</v>
      </c>
      <c r="B854" s="339" t="s">
        <v>3348</v>
      </c>
      <c r="C854" s="293" t="s">
        <v>1507</v>
      </c>
      <c r="D854" s="339" t="s">
        <v>1508</v>
      </c>
      <c r="E854" s="266">
        <v>54</v>
      </c>
      <c r="F854" s="266">
        <v>54</v>
      </c>
      <c r="G854" s="264">
        <v>57</v>
      </c>
      <c r="H854" s="264">
        <v>57</v>
      </c>
      <c r="I854" s="264">
        <v>49</v>
      </c>
      <c r="J854" s="264">
        <v>49</v>
      </c>
      <c r="K854" s="294">
        <v>0.9</v>
      </c>
      <c r="L854" s="267">
        <v>1</v>
      </c>
      <c r="M854" s="267">
        <v>1</v>
      </c>
      <c r="N854" s="267">
        <v>1</v>
      </c>
      <c r="O854" s="332">
        <v>54</v>
      </c>
      <c r="P854" s="266">
        <v>51</v>
      </c>
      <c r="Q854" s="266">
        <v>51</v>
      </c>
      <c r="R854" s="264">
        <v>54</v>
      </c>
      <c r="S854" s="264">
        <v>48</v>
      </c>
      <c r="T854" s="267">
        <v>0.944444444444444</v>
      </c>
      <c r="U854" s="267">
        <v>0.944444444444444</v>
      </c>
      <c r="V854" s="268">
        <v>0.947368421052632</v>
      </c>
      <c r="W854" s="268">
        <v>0.979591836734694</v>
      </c>
      <c r="X854" s="295">
        <v>-0.00292397660818711</v>
      </c>
      <c r="Y854" s="271">
        <v>368</v>
      </c>
      <c r="Z854" s="333">
        <v>358</v>
      </c>
      <c r="AA854" s="333">
        <v>362</v>
      </c>
      <c r="AB854" s="333">
        <v>350</v>
      </c>
      <c r="AC854" s="334">
        <v>0.972826086956522</v>
      </c>
      <c r="AD854" s="268">
        <v>0.966850828729282</v>
      </c>
      <c r="AE854" s="295">
        <v>0.00597525822723999</v>
      </c>
    </row>
    <row r="855" spans="1:31">
      <c r="A855" s="315" t="s">
        <v>1160</v>
      </c>
      <c r="B855" s="339" t="s">
        <v>3348</v>
      </c>
      <c r="C855" s="293" t="s">
        <v>1509</v>
      </c>
      <c r="D855" s="339" t="s">
        <v>1510</v>
      </c>
      <c r="E855" s="266">
        <v>63</v>
      </c>
      <c r="F855" s="266">
        <v>63</v>
      </c>
      <c r="G855" s="264">
        <v>66</v>
      </c>
      <c r="H855" s="264">
        <v>65</v>
      </c>
      <c r="I855" s="264">
        <v>61</v>
      </c>
      <c r="J855" s="264">
        <v>60</v>
      </c>
      <c r="K855" s="294">
        <v>0.9</v>
      </c>
      <c r="L855" s="267">
        <v>1</v>
      </c>
      <c r="M855" s="267">
        <v>0.984848484848485</v>
      </c>
      <c r="N855" s="267">
        <v>0.983606557377049</v>
      </c>
      <c r="O855" s="332">
        <v>63</v>
      </c>
      <c r="P855" s="266">
        <v>60</v>
      </c>
      <c r="Q855" s="266">
        <v>60</v>
      </c>
      <c r="R855" s="264">
        <v>63</v>
      </c>
      <c r="S855" s="264">
        <v>57</v>
      </c>
      <c r="T855" s="267">
        <v>0.952380952380952</v>
      </c>
      <c r="U855" s="267">
        <v>0.952380952380952</v>
      </c>
      <c r="V855" s="268">
        <v>0.954545454545455</v>
      </c>
      <c r="W855" s="268">
        <v>0.934426229508197</v>
      </c>
      <c r="X855" s="295">
        <v>-0.00216450216450226</v>
      </c>
      <c r="Y855" s="271">
        <v>428</v>
      </c>
      <c r="Z855" s="333">
        <v>397</v>
      </c>
      <c r="AA855" s="333">
        <v>427</v>
      </c>
      <c r="AB855" s="333">
        <v>399</v>
      </c>
      <c r="AC855" s="334">
        <v>0.927570093457944</v>
      </c>
      <c r="AD855" s="268">
        <v>0.934426229508197</v>
      </c>
      <c r="AE855" s="295">
        <v>-0.00685613605025281</v>
      </c>
    </row>
    <row r="856" spans="1:31">
      <c r="A856" s="315" t="s">
        <v>1160</v>
      </c>
      <c r="B856" s="339" t="s">
        <v>3345</v>
      </c>
      <c r="C856" s="293" t="s">
        <v>1511</v>
      </c>
      <c r="D856" s="339" t="s">
        <v>1512</v>
      </c>
      <c r="E856" s="266">
        <v>26</v>
      </c>
      <c r="F856" s="266">
        <v>26</v>
      </c>
      <c r="G856" s="264">
        <v>26</v>
      </c>
      <c r="H856" s="264">
        <v>26</v>
      </c>
      <c r="I856" s="264">
        <v>24</v>
      </c>
      <c r="J856" s="264">
        <v>24</v>
      </c>
      <c r="K856" s="294">
        <v>0.9</v>
      </c>
      <c r="L856" s="267">
        <v>1</v>
      </c>
      <c r="M856" s="267">
        <v>1</v>
      </c>
      <c r="N856" s="267">
        <v>1</v>
      </c>
      <c r="O856" s="332">
        <v>26</v>
      </c>
      <c r="P856" s="266">
        <v>25</v>
      </c>
      <c r="Q856" s="266">
        <v>25</v>
      </c>
      <c r="R856" s="264">
        <v>24</v>
      </c>
      <c r="S856" s="264">
        <v>20</v>
      </c>
      <c r="T856" s="267">
        <v>0.961538461538462</v>
      </c>
      <c r="U856" s="267">
        <v>0.961538461538462</v>
      </c>
      <c r="V856" s="268">
        <v>0.923076923076923</v>
      </c>
      <c r="W856" s="268">
        <v>0.833333333333333</v>
      </c>
      <c r="X856" s="295">
        <v>0.0384615384615384</v>
      </c>
      <c r="Y856" s="271">
        <v>177</v>
      </c>
      <c r="Z856" s="333">
        <v>163</v>
      </c>
      <c r="AA856" s="333">
        <v>177</v>
      </c>
      <c r="AB856" s="333">
        <v>164</v>
      </c>
      <c r="AC856" s="334">
        <v>0.92090395480226</v>
      </c>
      <c r="AD856" s="268">
        <v>0.926553672316384</v>
      </c>
      <c r="AE856" s="295">
        <v>-0.00564971751412435</v>
      </c>
    </row>
    <row r="857" spans="1:31">
      <c r="A857" s="315" t="s">
        <v>1160</v>
      </c>
      <c r="B857" s="339" t="s">
        <v>3345</v>
      </c>
      <c r="C857" s="293" t="s">
        <v>1513</v>
      </c>
      <c r="D857" s="339" t="s">
        <v>1514</v>
      </c>
      <c r="E857" s="266">
        <v>26</v>
      </c>
      <c r="F857" s="266">
        <v>26</v>
      </c>
      <c r="G857" s="264">
        <v>26</v>
      </c>
      <c r="H857" s="264">
        <v>26</v>
      </c>
      <c r="I857" s="264">
        <v>26</v>
      </c>
      <c r="J857" s="264">
        <v>26</v>
      </c>
      <c r="K857" s="294">
        <v>0.9</v>
      </c>
      <c r="L857" s="267">
        <v>1</v>
      </c>
      <c r="M857" s="267">
        <v>1</v>
      </c>
      <c r="N857" s="267">
        <v>1</v>
      </c>
      <c r="O857" s="332">
        <v>26</v>
      </c>
      <c r="P857" s="266">
        <v>25</v>
      </c>
      <c r="Q857" s="266">
        <v>25</v>
      </c>
      <c r="R857" s="264">
        <v>26</v>
      </c>
      <c r="S857" s="264">
        <v>25</v>
      </c>
      <c r="T857" s="267">
        <v>0.961538461538462</v>
      </c>
      <c r="U857" s="267">
        <v>0.961538461538462</v>
      </c>
      <c r="V857" s="268">
        <v>1</v>
      </c>
      <c r="W857" s="268">
        <v>0.961538461538462</v>
      </c>
      <c r="X857" s="295">
        <v>-0.0384615384615384</v>
      </c>
      <c r="Y857" s="271">
        <v>180</v>
      </c>
      <c r="Z857" s="333">
        <v>177</v>
      </c>
      <c r="AA857" s="333">
        <v>180</v>
      </c>
      <c r="AB857" s="333">
        <v>171</v>
      </c>
      <c r="AC857" s="334">
        <v>0.983333333333333</v>
      </c>
      <c r="AD857" s="268">
        <v>0.95</v>
      </c>
      <c r="AE857" s="295">
        <v>0.0333333333333333</v>
      </c>
    </row>
    <row r="858" spans="1:31">
      <c r="A858" s="315" t="s">
        <v>1160</v>
      </c>
      <c r="B858" s="339" t="s">
        <v>3345</v>
      </c>
      <c r="C858" s="293" t="s">
        <v>1515</v>
      </c>
      <c r="D858" s="339" t="s">
        <v>1516</v>
      </c>
      <c r="E858" s="266">
        <v>40</v>
      </c>
      <c r="F858" s="266">
        <v>40</v>
      </c>
      <c r="G858" s="264">
        <v>40</v>
      </c>
      <c r="H858" s="264">
        <v>40</v>
      </c>
      <c r="I858" s="264">
        <v>30</v>
      </c>
      <c r="J858" s="264">
        <v>30</v>
      </c>
      <c r="K858" s="294">
        <v>0.9</v>
      </c>
      <c r="L858" s="267">
        <v>1</v>
      </c>
      <c r="M858" s="267">
        <v>1</v>
      </c>
      <c r="N858" s="267">
        <v>1</v>
      </c>
      <c r="O858" s="332">
        <v>40</v>
      </c>
      <c r="P858" s="266">
        <v>40</v>
      </c>
      <c r="Q858" s="266">
        <v>40</v>
      </c>
      <c r="R858" s="264">
        <v>40</v>
      </c>
      <c r="S858" s="264">
        <v>29</v>
      </c>
      <c r="T858" s="267">
        <v>1</v>
      </c>
      <c r="U858" s="267">
        <v>1</v>
      </c>
      <c r="V858" s="268">
        <v>1</v>
      </c>
      <c r="W858" s="268">
        <v>0.966666666666667</v>
      </c>
      <c r="X858" s="295">
        <v>0</v>
      </c>
      <c r="Y858" s="271">
        <v>267</v>
      </c>
      <c r="Z858" s="333">
        <v>265</v>
      </c>
      <c r="AA858" s="333">
        <v>267</v>
      </c>
      <c r="AB858" s="333">
        <v>264</v>
      </c>
      <c r="AC858" s="334">
        <v>0.99250936329588</v>
      </c>
      <c r="AD858" s="268">
        <v>0.98876404494382</v>
      </c>
      <c r="AE858" s="295">
        <v>0.00374531835205993</v>
      </c>
    </row>
    <row r="859" spans="1:31">
      <c r="A859" s="315" t="s">
        <v>1160</v>
      </c>
      <c r="B859" s="339" t="s">
        <v>3345</v>
      </c>
      <c r="C859" s="293" t="s">
        <v>1517</v>
      </c>
      <c r="D859" s="339" t="s">
        <v>1518</v>
      </c>
      <c r="E859" s="266">
        <v>30</v>
      </c>
      <c r="F859" s="266">
        <v>30</v>
      </c>
      <c r="G859" s="264">
        <v>30</v>
      </c>
      <c r="H859" s="264">
        <v>30</v>
      </c>
      <c r="I859" s="264">
        <v>30</v>
      </c>
      <c r="J859" s="264">
        <v>30</v>
      </c>
      <c r="K859" s="294">
        <v>0.9</v>
      </c>
      <c r="L859" s="267">
        <v>1</v>
      </c>
      <c r="M859" s="267">
        <v>1</v>
      </c>
      <c r="N859" s="267">
        <v>1</v>
      </c>
      <c r="O859" s="332">
        <v>30</v>
      </c>
      <c r="P859" s="266">
        <v>30</v>
      </c>
      <c r="Q859" s="266">
        <v>30</v>
      </c>
      <c r="R859" s="264">
        <v>30</v>
      </c>
      <c r="S859" s="264">
        <v>30</v>
      </c>
      <c r="T859" s="267">
        <v>1</v>
      </c>
      <c r="U859" s="267">
        <v>1</v>
      </c>
      <c r="V859" s="268">
        <v>1</v>
      </c>
      <c r="W859" s="268">
        <v>1</v>
      </c>
      <c r="X859" s="295">
        <v>0</v>
      </c>
      <c r="Y859" s="271">
        <v>207</v>
      </c>
      <c r="Z859" s="333">
        <v>203</v>
      </c>
      <c r="AA859" s="333">
        <v>205</v>
      </c>
      <c r="AB859" s="333">
        <v>201</v>
      </c>
      <c r="AC859" s="334">
        <v>0.980676328502415</v>
      </c>
      <c r="AD859" s="268">
        <v>0.980487804878049</v>
      </c>
      <c r="AE859" s="295">
        <v>0.000188523624366721</v>
      </c>
    </row>
    <row r="860" spans="1:31">
      <c r="A860" s="315" t="s">
        <v>1160</v>
      </c>
      <c r="B860" s="339" t="s">
        <v>3345</v>
      </c>
      <c r="C860" s="293" t="s">
        <v>1519</v>
      </c>
      <c r="D860" s="339" t="s">
        <v>1520</v>
      </c>
      <c r="E860" s="266">
        <v>40</v>
      </c>
      <c r="F860" s="266">
        <v>40</v>
      </c>
      <c r="G860" s="264">
        <v>40</v>
      </c>
      <c r="H860" s="264">
        <v>40</v>
      </c>
      <c r="I860" s="264">
        <v>34</v>
      </c>
      <c r="J860" s="264">
        <v>34</v>
      </c>
      <c r="K860" s="294">
        <v>0.9</v>
      </c>
      <c r="L860" s="267">
        <v>1</v>
      </c>
      <c r="M860" s="267">
        <v>1</v>
      </c>
      <c r="N860" s="267">
        <v>1</v>
      </c>
      <c r="O860" s="332">
        <v>40</v>
      </c>
      <c r="P860" s="266">
        <v>40</v>
      </c>
      <c r="Q860" s="266">
        <v>40</v>
      </c>
      <c r="R860" s="264">
        <v>40</v>
      </c>
      <c r="S860" s="264">
        <v>34</v>
      </c>
      <c r="T860" s="267">
        <v>1</v>
      </c>
      <c r="U860" s="267">
        <v>1</v>
      </c>
      <c r="V860" s="268">
        <v>1</v>
      </c>
      <c r="W860" s="268">
        <v>1</v>
      </c>
      <c r="X860" s="295">
        <v>0</v>
      </c>
      <c r="Y860" s="271">
        <v>266</v>
      </c>
      <c r="Z860" s="333">
        <v>266</v>
      </c>
      <c r="AA860" s="333">
        <v>272</v>
      </c>
      <c r="AB860" s="333">
        <v>271</v>
      </c>
      <c r="AC860" s="334">
        <v>1</v>
      </c>
      <c r="AD860" s="268">
        <v>0.996323529411765</v>
      </c>
      <c r="AE860" s="295">
        <v>0.00367647058823528</v>
      </c>
    </row>
    <row r="861" spans="1:31">
      <c r="A861" s="315" t="s">
        <v>1160</v>
      </c>
      <c r="B861" s="339" t="s">
        <v>3345</v>
      </c>
      <c r="C861" s="293" t="s">
        <v>1521</v>
      </c>
      <c r="D861" s="339" t="s">
        <v>1522</v>
      </c>
      <c r="E861" s="266">
        <v>42</v>
      </c>
      <c r="F861" s="266">
        <v>41</v>
      </c>
      <c r="G861" s="264">
        <v>42</v>
      </c>
      <c r="H861" s="264">
        <v>42</v>
      </c>
      <c r="I861" s="264">
        <v>31</v>
      </c>
      <c r="J861" s="264">
        <v>31</v>
      </c>
      <c r="K861" s="294">
        <v>0.9</v>
      </c>
      <c r="L861" s="267">
        <v>0.976190476190476</v>
      </c>
      <c r="M861" s="267">
        <v>1</v>
      </c>
      <c r="N861" s="267">
        <v>1</v>
      </c>
      <c r="O861" s="332">
        <v>42</v>
      </c>
      <c r="P861" s="266">
        <v>35</v>
      </c>
      <c r="Q861" s="266">
        <v>35</v>
      </c>
      <c r="R861" s="264">
        <v>38</v>
      </c>
      <c r="S861" s="264">
        <v>31</v>
      </c>
      <c r="T861" s="267">
        <v>0.833333333333333</v>
      </c>
      <c r="U861" s="267">
        <v>0.833333333333333</v>
      </c>
      <c r="V861" s="268">
        <v>0.904761904761905</v>
      </c>
      <c r="W861" s="268">
        <v>1</v>
      </c>
      <c r="X861" s="295">
        <v>-0.0714285714285714</v>
      </c>
      <c r="Y861" s="271">
        <v>272</v>
      </c>
      <c r="Z861" s="333">
        <v>245</v>
      </c>
      <c r="AA861" s="333">
        <v>267</v>
      </c>
      <c r="AB861" s="333">
        <v>240</v>
      </c>
      <c r="AC861" s="334">
        <v>0.900735294117647</v>
      </c>
      <c r="AD861" s="268">
        <v>0.898876404494382</v>
      </c>
      <c r="AE861" s="295">
        <v>0.00185888962326508</v>
      </c>
    </row>
    <row r="862" spans="1:31">
      <c r="A862" s="315" t="s">
        <v>1160</v>
      </c>
      <c r="B862" s="339" t="s">
        <v>3345</v>
      </c>
      <c r="C862" s="293" t="s">
        <v>1523</v>
      </c>
      <c r="D862" s="339" t="s">
        <v>1524</v>
      </c>
      <c r="E862" s="266">
        <v>32</v>
      </c>
      <c r="F862" s="266">
        <v>32</v>
      </c>
      <c r="G862" s="264">
        <v>32</v>
      </c>
      <c r="H862" s="264">
        <v>32</v>
      </c>
      <c r="I862" s="264">
        <v>29</v>
      </c>
      <c r="J862" s="264">
        <v>28</v>
      </c>
      <c r="K862" s="294">
        <v>0.9</v>
      </c>
      <c r="L862" s="267">
        <v>1</v>
      </c>
      <c r="M862" s="267">
        <v>1</v>
      </c>
      <c r="N862" s="267">
        <v>0.96551724137931</v>
      </c>
      <c r="O862" s="332">
        <v>32</v>
      </c>
      <c r="P862" s="266">
        <v>29</v>
      </c>
      <c r="Q862" s="266">
        <v>29</v>
      </c>
      <c r="R862" s="264">
        <v>32</v>
      </c>
      <c r="S862" s="264">
        <v>27</v>
      </c>
      <c r="T862" s="267">
        <v>0.90625</v>
      </c>
      <c r="U862" s="267">
        <v>0.90625</v>
      </c>
      <c r="V862" s="268">
        <v>1</v>
      </c>
      <c r="W862" s="268">
        <v>0.931034482758621</v>
      </c>
      <c r="X862" s="295">
        <v>-0.09375</v>
      </c>
      <c r="Y862" s="271">
        <v>220</v>
      </c>
      <c r="Z862" s="333">
        <v>215</v>
      </c>
      <c r="AA862" s="333">
        <v>217</v>
      </c>
      <c r="AB862" s="333">
        <v>212</v>
      </c>
      <c r="AC862" s="334">
        <v>0.977272727272727</v>
      </c>
      <c r="AD862" s="268">
        <v>0.976958525345622</v>
      </c>
      <c r="AE862" s="295">
        <v>0.000314201927105184</v>
      </c>
    </row>
    <row r="863" spans="1:31">
      <c r="A863" s="315" t="s">
        <v>1160</v>
      </c>
      <c r="B863" s="339" t="s">
        <v>3345</v>
      </c>
      <c r="C863" s="293" t="s">
        <v>1525</v>
      </c>
      <c r="D863" s="339" t="s">
        <v>1526</v>
      </c>
      <c r="E863" s="266">
        <v>24</v>
      </c>
      <c r="F863" s="266">
        <v>24</v>
      </c>
      <c r="G863" s="264">
        <v>25</v>
      </c>
      <c r="H863" s="264">
        <v>25</v>
      </c>
      <c r="I863" s="264">
        <v>16</v>
      </c>
      <c r="J863" s="264">
        <v>16</v>
      </c>
      <c r="K863" s="294">
        <v>0.9</v>
      </c>
      <c r="L863" s="267">
        <v>1</v>
      </c>
      <c r="M863" s="267">
        <v>1</v>
      </c>
      <c r="N863" s="267">
        <v>1</v>
      </c>
      <c r="O863" s="332">
        <v>24</v>
      </c>
      <c r="P863" s="266">
        <v>19</v>
      </c>
      <c r="Q863" s="266">
        <v>19</v>
      </c>
      <c r="R863" s="264">
        <v>20</v>
      </c>
      <c r="S863" s="264">
        <v>14</v>
      </c>
      <c r="T863" s="267">
        <v>0.791666666666667</v>
      </c>
      <c r="U863" s="267">
        <v>0.791666666666667</v>
      </c>
      <c r="V863" s="268">
        <v>0.8</v>
      </c>
      <c r="W863" s="268">
        <v>0.875</v>
      </c>
      <c r="X863" s="295">
        <v>-0.00833333333333341</v>
      </c>
      <c r="Y863" s="271">
        <v>157</v>
      </c>
      <c r="Z863" s="333">
        <v>132</v>
      </c>
      <c r="AA863" s="333">
        <v>148</v>
      </c>
      <c r="AB863" s="333">
        <v>122</v>
      </c>
      <c r="AC863" s="334">
        <v>0.840764331210191</v>
      </c>
      <c r="AD863" s="268">
        <v>0.824324324324324</v>
      </c>
      <c r="AE863" s="295">
        <v>0.0164400068858668</v>
      </c>
    </row>
    <row r="864" spans="1:31">
      <c r="A864" s="315" t="s">
        <v>1160</v>
      </c>
      <c r="B864" s="339" t="s">
        <v>3345</v>
      </c>
      <c r="C864" s="293" t="s">
        <v>1527</v>
      </c>
      <c r="D864" s="339" t="s">
        <v>1528</v>
      </c>
      <c r="E864" s="266">
        <v>33</v>
      </c>
      <c r="F864" s="266">
        <v>33</v>
      </c>
      <c r="G864" s="264">
        <v>32</v>
      </c>
      <c r="H864" s="264">
        <v>30</v>
      </c>
      <c r="I864" s="264">
        <v>29</v>
      </c>
      <c r="J864" s="264">
        <v>27</v>
      </c>
      <c r="K864" s="294">
        <v>0.9</v>
      </c>
      <c r="L864" s="267">
        <v>1</v>
      </c>
      <c r="M864" s="267">
        <v>0.9375</v>
      </c>
      <c r="N864" s="267">
        <v>0.931034482758621</v>
      </c>
      <c r="O864" s="332">
        <v>33</v>
      </c>
      <c r="P864" s="266">
        <v>31</v>
      </c>
      <c r="Q864" s="266">
        <v>31</v>
      </c>
      <c r="R864" s="264">
        <v>29</v>
      </c>
      <c r="S864" s="264">
        <v>26</v>
      </c>
      <c r="T864" s="267">
        <v>0.939393939393939</v>
      </c>
      <c r="U864" s="267">
        <v>0.939393939393939</v>
      </c>
      <c r="V864" s="268">
        <v>0.90625</v>
      </c>
      <c r="W864" s="268">
        <v>0.896551724137931</v>
      </c>
      <c r="X864" s="295">
        <v>0.0331439393939394</v>
      </c>
      <c r="Y864" s="271">
        <v>220</v>
      </c>
      <c r="Z864" s="333">
        <v>195</v>
      </c>
      <c r="AA864" s="333">
        <v>210</v>
      </c>
      <c r="AB864" s="333">
        <v>195</v>
      </c>
      <c r="AC864" s="334">
        <v>0.886363636363636</v>
      </c>
      <c r="AD864" s="268">
        <v>0.928571428571429</v>
      </c>
      <c r="AE864" s="295">
        <v>-0.0422077922077922</v>
      </c>
    </row>
    <row r="865" spans="1:31">
      <c r="A865" s="315" t="s">
        <v>1160</v>
      </c>
      <c r="B865" s="339" t="s">
        <v>3345</v>
      </c>
      <c r="C865" s="293" t="s">
        <v>1529</v>
      </c>
      <c r="D865" s="339" t="s">
        <v>1530</v>
      </c>
      <c r="E865" s="266">
        <v>27</v>
      </c>
      <c r="F865" s="266">
        <v>0</v>
      </c>
      <c r="G865" s="264">
        <v>27</v>
      </c>
      <c r="H865" s="264">
        <v>26</v>
      </c>
      <c r="I865" s="264">
        <v>18</v>
      </c>
      <c r="J865" s="264">
        <v>16</v>
      </c>
      <c r="K865" s="294">
        <v>0.9</v>
      </c>
      <c r="L865" s="267">
        <v>0</v>
      </c>
      <c r="M865" s="267">
        <v>0.962962962962963</v>
      </c>
      <c r="N865" s="267">
        <v>0.888888888888889</v>
      </c>
      <c r="O865" s="332">
        <v>27</v>
      </c>
      <c r="P865" s="266">
        <v>0</v>
      </c>
      <c r="Q865" s="266">
        <v>0</v>
      </c>
      <c r="R865" s="264">
        <v>25</v>
      </c>
      <c r="S865" s="264">
        <v>15</v>
      </c>
      <c r="T865" s="267">
        <v>0</v>
      </c>
      <c r="U865" s="267">
        <v>0</v>
      </c>
      <c r="V865" s="268">
        <v>0.925925925925926</v>
      </c>
      <c r="W865" s="268">
        <v>0.833333333333333</v>
      </c>
      <c r="X865" s="295">
        <v>-0.925925925925926</v>
      </c>
      <c r="Y865" s="271">
        <v>177</v>
      </c>
      <c r="Z865" s="333">
        <v>136</v>
      </c>
      <c r="AA865" s="333">
        <v>175</v>
      </c>
      <c r="AB865" s="333">
        <v>149</v>
      </c>
      <c r="AC865" s="334">
        <v>0.768361581920904</v>
      </c>
      <c r="AD865" s="268">
        <v>0.851428571428571</v>
      </c>
      <c r="AE865" s="295">
        <v>-0.0830669895076674</v>
      </c>
    </row>
    <row r="866" spans="1:31">
      <c r="A866" s="315" t="s">
        <v>1160</v>
      </c>
      <c r="B866" s="339" t="s">
        <v>3345</v>
      </c>
      <c r="C866" s="293" t="s">
        <v>1531</v>
      </c>
      <c r="D866" s="339" t="s">
        <v>1532</v>
      </c>
      <c r="E866" s="266">
        <v>32</v>
      </c>
      <c r="F866" s="266">
        <v>32</v>
      </c>
      <c r="G866" s="264">
        <v>31</v>
      </c>
      <c r="H866" s="264">
        <v>31</v>
      </c>
      <c r="I866" s="264">
        <v>18</v>
      </c>
      <c r="J866" s="264">
        <v>18</v>
      </c>
      <c r="K866" s="294">
        <v>0.9</v>
      </c>
      <c r="L866" s="267">
        <v>1</v>
      </c>
      <c r="M866" s="267">
        <v>1</v>
      </c>
      <c r="N866" s="267">
        <v>1</v>
      </c>
      <c r="O866" s="332">
        <v>32</v>
      </c>
      <c r="P866" s="266">
        <v>32</v>
      </c>
      <c r="Q866" s="266">
        <v>32</v>
      </c>
      <c r="R866" s="264">
        <v>30</v>
      </c>
      <c r="S866" s="264">
        <v>16</v>
      </c>
      <c r="T866" s="267">
        <v>1</v>
      </c>
      <c r="U866" s="267">
        <v>1</v>
      </c>
      <c r="V866" s="268">
        <v>0.967741935483871</v>
      </c>
      <c r="W866" s="268">
        <v>0.888888888888889</v>
      </c>
      <c r="X866" s="295">
        <v>0.032258064516129</v>
      </c>
      <c r="Y866" s="271">
        <v>198</v>
      </c>
      <c r="Z866" s="333">
        <v>191</v>
      </c>
      <c r="AA866" s="333">
        <v>196</v>
      </c>
      <c r="AB866" s="333">
        <v>189</v>
      </c>
      <c r="AC866" s="334">
        <v>0.964646464646465</v>
      </c>
      <c r="AD866" s="268">
        <v>0.964285714285714</v>
      </c>
      <c r="AE866" s="295">
        <v>0.000360750360750339</v>
      </c>
    </row>
    <row r="867" spans="1:31">
      <c r="A867" s="315" t="s">
        <v>1160</v>
      </c>
      <c r="B867" s="339" t="s">
        <v>3345</v>
      </c>
      <c r="C867" s="293" t="s">
        <v>1533</v>
      </c>
      <c r="D867" s="339" t="s">
        <v>1534</v>
      </c>
      <c r="E867" s="266">
        <v>44</v>
      </c>
      <c r="F867" s="266">
        <v>0</v>
      </c>
      <c r="G867" s="264">
        <v>46</v>
      </c>
      <c r="H867" s="264">
        <v>45</v>
      </c>
      <c r="I867" s="264">
        <v>35</v>
      </c>
      <c r="J867" s="264">
        <v>34</v>
      </c>
      <c r="K867" s="294">
        <v>0.9</v>
      </c>
      <c r="L867" s="267">
        <v>0</v>
      </c>
      <c r="M867" s="267">
        <v>0.978260869565217</v>
      </c>
      <c r="N867" s="267">
        <v>0.971428571428571</v>
      </c>
      <c r="O867" s="332">
        <v>44</v>
      </c>
      <c r="P867" s="266">
        <v>0</v>
      </c>
      <c r="Q867" s="266">
        <v>0</v>
      </c>
      <c r="R867" s="264">
        <v>43</v>
      </c>
      <c r="S867" s="264">
        <v>33</v>
      </c>
      <c r="T867" s="267">
        <v>0</v>
      </c>
      <c r="U867" s="267">
        <v>0</v>
      </c>
      <c r="V867" s="268">
        <v>0.934782608695652</v>
      </c>
      <c r="W867" s="268">
        <v>0.942857142857143</v>
      </c>
      <c r="X867" s="295">
        <v>-0.934782608695652</v>
      </c>
      <c r="Y867" s="271">
        <v>300</v>
      </c>
      <c r="Z867" s="333">
        <v>246</v>
      </c>
      <c r="AA867" s="333">
        <v>294</v>
      </c>
      <c r="AB867" s="333">
        <v>290</v>
      </c>
      <c r="AC867" s="334">
        <v>0.82</v>
      </c>
      <c r="AD867" s="268">
        <v>0.986394557823129</v>
      </c>
      <c r="AE867" s="295">
        <v>-0.166394557823129</v>
      </c>
    </row>
    <row r="868" spans="1:31">
      <c r="A868" s="315" t="s">
        <v>1160</v>
      </c>
      <c r="B868" s="339" t="s">
        <v>3345</v>
      </c>
      <c r="C868" s="293" t="s">
        <v>1535</v>
      </c>
      <c r="D868" s="339" t="s">
        <v>1536</v>
      </c>
      <c r="E868" s="266">
        <v>0</v>
      </c>
      <c r="F868" s="266">
        <v>0</v>
      </c>
      <c r="G868" s="264">
        <v>29</v>
      </c>
      <c r="H868" s="264">
        <v>29</v>
      </c>
      <c r="I868" s="264">
        <v>21</v>
      </c>
      <c r="J868" s="264">
        <v>21</v>
      </c>
      <c r="K868" s="294">
        <v>0.9</v>
      </c>
      <c r="L868" s="267">
        <v>0</v>
      </c>
      <c r="M868" s="267">
        <v>1</v>
      </c>
      <c r="N868" s="267">
        <v>1</v>
      </c>
      <c r="O868" s="332">
        <v>0</v>
      </c>
      <c r="P868" s="266">
        <v>0</v>
      </c>
      <c r="Q868" s="266">
        <v>0</v>
      </c>
      <c r="R868" s="264">
        <v>28</v>
      </c>
      <c r="S868" s="264">
        <v>21</v>
      </c>
      <c r="T868" s="267">
        <v>0</v>
      </c>
      <c r="U868" s="267">
        <v>0</v>
      </c>
      <c r="V868" s="268">
        <v>0.96551724137931</v>
      </c>
      <c r="W868" s="268">
        <v>1</v>
      </c>
      <c r="X868" s="295">
        <v>-0.96551724137931</v>
      </c>
      <c r="Y868" s="271">
        <v>162</v>
      </c>
      <c r="Z868" s="333">
        <v>161</v>
      </c>
      <c r="AA868" s="333">
        <v>196</v>
      </c>
      <c r="AB868" s="333">
        <v>194</v>
      </c>
      <c r="AC868" s="334">
        <v>0.993827160493827</v>
      </c>
      <c r="AD868" s="268">
        <v>0.989795918367347</v>
      </c>
      <c r="AE868" s="295">
        <v>0.00403124212648021</v>
      </c>
    </row>
    <row r="869" spans="1:31">
      <c r="A869" s="315" t="s">
        <v>1160</v>
      </c>
      <c r="B869" s="339" t="s">
        <v>3345</v>
      </c>
      <c r="C869" s="293" t="s">
        <v>1537</v>
      </c>
      <c r="D869" s="339" t="s">
        <v>1538</v>
      </c>
      <c r="E869" s="266">
        <v>46</v>
      </c>
      <c r="F869" s="266">
        <v>45</v>
      </c>
      <c r="G869" s="264">
        <v>44</v>
      </c>
      <c r="H869" s="264">
        <v>40</v>
      </c>
      <c r="I869" s="264">
        <v>41</v>
      </c>
      <c r="J869" s="264">
        <v>37</v>
      </c>
      <c r="K869" s="294">
        <v>0.9</v>
      </c>
      <c r="L869" s="267">
        <v>0.978260869565217</v>
      </c>
      <c r="M869" s="267">
        <v>0.909090909090909</v>
      </c>
      <c r="N869" s="267">
        <v>0.902439024390244</v>
      </c>
      <c r="O869" s="332">
        <v>46</v>
      </c>
      <c r="P869" s="266">
        <v>41</v>
      </c>
      <c r="Q869" s="266">
        <v>41</v>
      </c>
      <c r="R869" s="264">
        <v>39</v>
      </c>
      <c r="S869" s="264">
        <v>36</v>
      </c>
      <c r="T869" s="267">
        <v>0.891304347826087</v>
      </c>
      <c r="U869" s="267">
        <v>0.891304347826087</v>
      </c>
      <c r="V869" s="268">
        <v>0.886363636363636</v>
      </c>
      <c r="W869" s="268">
        <v>0.878048780487805</v>
      </c>
      <c r="X869" s="295">
        <v>0.00494071146245056</v>
      </c>
      <c r="Y869" s="271">
        <v>304</v>
      </c>
      <c r="Z869" s="333">
        <v>268</v>
      </c>
      <c r="AA869" s="333">
        <v>301</v>
      </c>
      <c r="AB869" s="333">
        <v>265</v>
      </c>
      <c r="AC869" s="334">
        <v>0.881578947368421</v>
      </c>
      <c r="AD869" s="268">
        <v>0.880398671096346</v>
      </c>
      <c r="AE869" s="295">
        <v>0.00118027627207551</v>
      </c>
    </row>
    <row r="870" spans="1:31">
      <c r="A870" s="315" t="s">
        <v>1160</v>
      </c>
      <c r="B870" s="339" t="s">
        <v>3345</v>
      </c>
      <c r="C870" s="293" t="s">
        <v>1539</v>
      </c>
      <c r="D870" s="339" t="s">
        <v>1540</v>
      </c>
      <c r="E870" s="266">
        <v>44</v>
      </c>
      <c r="F870" s="266">
        <v>44</v>
      </c>
      <c r="G870" s="264">
        <v>43</v>
      </c>
      <c r="H870" s="264">
        <v>43</v>
      </c>
      <c r="I870" s="264">
        <v>39</v>
      </c>
      <c r="J870" s="264">
        <v>39</v>
      </c>
      <c r="K870" s="294">
        <v>0.9</v>
      </c>
      <c r="L870" s="267">
        <v>1</v>
      </c>
      <c r="M870" s="267">
        <v>1</v>
      </c>
      <c r="N870" s="267">
        <v>1</v>
      </c>
      <c r="O870" s="332">
        <v>44</v>
      </c>
      <c r="P870" s="266">
        <v>41</v>
      </c>
      <c r="Q870" s="266">
        <v>41</v>
      </c>
      <c r="R870" s="264">
        <v>39</v>
      </c>
      <c r="S870" s="264">
        <v>37</v>
      </c>
      <c r="T870" s="267">
        <v>0.931818181818182</v>
      </c>
      <c r="U870" s="267">
        <v>0.931818181818182</v>
      </c>
      <c r="V870" s="268">
        <v>0.906976744186046</v>
      </c>
      <c r="W870" s="268">
        <v>0.948717948717949</v>
      </c>
      <c r="X870" s="295">
        <v>0.0248414376321353</v>
      </c>
      <c r="Y870" s="271">
        <v>285</v>
      </c>
      <c r="Z870" s="333">
        <v>263</v>
      </c>
      <c r="AA870" s="333">
        <v>296</v>
      </c>
      <c r="AB870" s="333">
        <v>272</v>
      </c>
      <c r="AC870" s="334">
        <v>0.92280701754386</v>
      </c>
      <c r="AD870" s="268">
        <v>0.918918918918919</v>
      </c>
      <c r="AE870" s="295">
        <v>0.00388809862494066</v>
      </c>
    </row>
    <row r="871" spans="1:31">
      <c r="A871" s="315" t="s">
        <v>1160</v>
      </c>
      <c r="B871" s="339" t="s">
        <v>3350</v>
      </c>
      <c r="C871" s="293" t="s">
        <v>1541</v>
      </c>
      <c r="D871" s="339" t="s">
        <v>1542</v>
      </c>
      <c r="E871" s="266">
        <v>98</v>
      </c>
      <c r="F871" s="266">
        <v>98</v>
      </c>
      <c r="G871" s="264">
        <v>98</v>
      </c>
      <c r="H871" s="264">
        <v>97</v>
      </c>
      <c r="I871" s="264">
        <v>67</v>
      </c>
      <c r="J871" s="264">
        <v>66</v>
      </c>
      <c r="K871" s="294">
        <v>0.9</v>
      </c>
      <c r="L871" s="267">
        <v>1</v>
      </c>
      <c r="M871" s="267">
        <v>0.989795918367347</v>
      </c>
      <c r="N871" s="267">
        <v>0.985074626865672</v>
      </c>
      <c r="O871" s="332">
        <v>98</v>
      </c>
      <c r="P871" s="266">
        <v>95</v>
      </c>
      <c r="Q871" s="266">
        <v>95</v>
      </c>
      <c r="R871" s="264">
        <v>95</v>
      </c>
      <c r="S871" s="264">
        <v>63</v>
      </c>
      <c r="T871" s="267">
        <v>0.969387755102041</v>
      </c>
      <c r="U871" s="267">
        <v>0.969387755102041</v>
      </c>
      <c r="V871" s="268">
        <v>0.969387755102041</v>
      </c>
      <c r="W871" s="268">
        <v>0.940298507462687</v>
      </c>
      <c r="X871" s="295">
        <v>0</v>
      </c>
      <c r="Y871" s="271">
        <v>621</v>
      </c>
      <c r="Z871" s="333">
        <v>589</v>
      </c>
      <c r="AA871" s="333">
        <v>618</v>
      </c>
      <c r="AB871" s="333">
        <v>584</v>
      </c>
      <c r="AC871" s="334">
        <v>0.948470209339775</v>
      </c>
      <c r="AD871" s="268">
        <v>0.944983818770227</v>
      </c>
      <c r="AE871" s="295">
        <v>0.00348639056954803</v>
      </c>
    </row>
    <row r="872" spans="1:31">
      <c r="A872" s="315" t="s">
        <v>1160</v>
      </c>
      <c r="B872" s="339" t="s">
        <v>3350</v>
      </c>
      <c r="C872" s="293" t="s">
        <v>1543</v>
      </c>
      <c r="D872" s="339" t="s">
        <v>1544</v>
      </c>
      <c r="E872" s="266">
        <v>51</v>
      </c>
      <c r="F872" s="266">
        <v>51</v>
      </c>
      <c r="G872" s="264">
        <v>51</v>
      </c>
      <c r="H872" s="264">
        <v>50</v>
      </c>
      <c r="I872" s="264">
        <v>35</v>
      </c>
      <c r="J872" s="264">
        <v>34</v>
      </c>
      <c r="K872" s="294">
        <v>0.9</v>
      </c>
      <c r="L872" s="267">
        <v>1</v>
      </c>
      <c r="M872" s="267">
        <v>0.980392156862745</v>
      </c>
      <c r="N872" s="267">
        <v>0.971428571428571</v>
      </c>
      <c r="O872" s="332">
        <v>51</v>
      </c>
      <c r="P872" s="266">
        <v>50</v>
      </c>
      <c r="Q872" s="266">
        <v>50</v>
      </c>
      <c r="R872" s="264">
        <v>50</v>
      </c>
      <c r="S872" s="264">
        <v>33</v>
      </c>
      <c r="T872" s="267">
        <v>0.980392156862745</v>
      </c>
      <c r="U872" s="267">
        <v>0.980392156862745</v>
      </c>
      <c r="V872" s="268">
        <v>0.980392156862745</v>
      </c>
      <c r="W872" s="268">
        <v>0.942857142857143</v>
      </c>
      <c r="X872" s="295">
        <v>0</v>
      </c>
      <c r="Y872" s="271">
        <v>329</v>
      </c>
      <c r="Z872" s="333">
        <v>316</v>
      </c>
      <c r="AA872" s="333">
        <v>327</v>
      </c>
      <c r="AB872" s="333">
        <v>316</v>
      </c>
      <c r="AC872" s="334">
        <v>0.96048632218845</v>
      </c>
      <c r="AD872" s="268">
        <v>0.966360856269113</v>
      </c>
      <c r="AE872" s="295">
        <v>-0.0058745340806633</v>
      </c>
    </row>
    <row r="873" spans="1:31">
      <c r="A873" s="315" t="s">
        <v>1160</v>
      </c>
      <c r="B873" s="339" t="s">
        <v>3350</v>
      </c>
      <c r="C873" s="293" t="s">
        <v>1545</v>
      </c>
      <c r="D873" s="339" t="s">
        <v>1546</v>
      </c>
      <c r="E873" s="266">
        <v>25</v>
      </c>
      <c r="F873" s="266">
        <v>25</v>
      </c>
      <c r="G873" s="264">
        <v>25</v>
      </c>
      <c r="H873" s="264">
        <v>25</v>
      </c>
      <c r="I873" s="264">
        <v>17</v>
      </c>
      <c r="J873" s="264">
        <v>17</v>
      </c>
      <c r="K873" s="294">
        <v>0.9</v>
      </c>
      <c r="L873" s="267">
        <v>1</v>
      </c>
      <c r="M873" s="267">
        <v>1</v>
      </c>
      <c r="N873" s="267">
        <v>1</v>
      </c>
      <c r="O873" s="332">
        <v>25</v>
      </c>
      <c r="P873" s="266">
        <v>25</v>
      </c>
      <c r="Q873" s="266">
        <v>25</v>
      </c>
      <c r="R873" s="264">
        <v>25</v>
      </c>
      <c r="S873" s="264">
        <v>17</v>
      </c>
      <c r="T873" s="267">
        <v>1</v>
      </c>
      <c r="U873" s="267">
        <v>1</v>
      </c>
      <c r="V873" s="268">
        <v>1</v>
      </c>
      <c r="W873" s="268">
        <v>1</v>
      </c>
      <c r="X873" s="295">
        <v>0</v>
      </c>
      <c r="Y873" s="271">
        <v>161</v>
      </c>
      <c r="Z873" s="333">
        <v>161</v>
      </c>
      <c r="AA873" s="333">
        <v>159</v>
      </c>
      <c r="AB873" s="333">
        <v>159</v>
      </c>
      <c r="AC873" s="334">
        <v>1</v>
      </c>
      <c r="AD873" s="268">
        <v>1</v>
      </c>
      <c r="AE873" s="295">
        <v>0</v>
      </c>
    </row>
    <row r="874" spans="1:31">
      <c r="A874" s="315" t="s">
        <v>1160</v>
      </c>
      <c r="B874" s="339" t="s">
        <v>3350</v>
      </c>
      <c r="C874" s="293" t="s">
        <v>1547</v>
      </c>
      <c r="D874" s="339" t="s">
        <v>1548</v>
      </c>
      <c r="E874" s="266">
        <v>52</v>
      </c>
      <c r="F874" s="266">
        <v>52</v>
      </c>
      <c r="G874" s="264">
        <v>50</v>
      </c>
      <c r="H874" s="264">
        <v>50</v>
      </c>
      <c r="I874" s="264">
        <v>37</v>
      </c>
      <c r="J874" s="264">
        <v>37</v>
      </c>
      <c r="K874" s="294">
        <v>0.9</v>
      </c>
      <c r="L874" s="267">
        <v>1</v>
      </c>
      <c r="M874" s="267">
        <v>1</v>
      </c>
      <c r="N874" s="267">
        <v>1</v>
      </c>
      <c r="O874" s="332">
        <v>52</v>
      </c>
      <c r="P874" s="266">
        <v>52</v>
      </c>
      <c r="Q874" s="266">
        <v>52</v>
      </c>
      <c r="R874" s="264">
        <v>50</v>
      </c>
      <c r="S874" s="264">
        <v>37</v>
      </c>
      <c r="T874" s="267">
        <v>1</v>
      </c>
      <c r="U874" s="267">
        <v>1</v>
      </c>
      <c r="V874" s="268">
        <v>1</v>
      </c>
      <c r="W874" s="268">
        <v>1</v>
      </c>
      <c r="X874" s="295">
        <v>0</v>
      </c>
      <c r="Y874" s="271">
        <v>321</v>
      </c>
      <c r="Z874" s="333">
        <v>311</v>
      </c>
      <c r="AA874" s="333">
        <v>327</v>
      </c>
      <c r="AB874" s="333">
        <v>317</v>
      </c>
      <c r="AC874" s="334">
        <v>0.968847352024922</v>
      </c>
      <c r="AD874" s="268">
        <v>0.969418960244648</v>
      </c>
      <c r="AE874" s="295">
        <v>-0.000571608219726238</v>
      </c>
    </row>
    <row r="875" spans="1:31">
      <c r="A875" s="315" t="s">
        <v>1160</v>
      </c>
      <c r="B875" s="339" t="s">
        <v>3350</v>
      </c>
      <c r="C875" s="293" t="s">
        <v>1549</v>
      </c>
      <c r="D875" s="339" t="s">
        <v>1550</v>
      </c>
      <c r="E875" s="266">
        <v>56</v>
      </c>
      <c r="F875" s="266">
        <v>55</v>
      </c>
      <c r="G875" s="264">
        <v>57</v>
      </c>
      <c r="H875" s="264">
        <v>54</v>
      </c>
      <c r="I875" s="264">
        <v>45</v>
      </c>
      <c r="J875" s="264">
        <v>42</v>
      </c>
      <c r="K875" s="294">
        <v>0.9</v>
      </c>
      <c r="L875" s="267">
        <v>0.982142857142857</v>
      </c>
      <c r="M875" s="267">
        <v>0.947368421052632</v>
      </c>
      <c r="N875" s="267">
        <v>0.933333333333333</v>
      </c>
      <c r="O875" s="332">
        <v>56</v>
      </c>
      <c r="P875" s="266">
        <v>50</v>
      </c>
      <c r="Q875" s="266">
        <v>50</v>
      </c>
      <c r="R875" s="264">
        <v>50</v>
      </c>
      <c r="S875" s="264">
        <v>38</v>
      </c>
      <c r="T875" s="267">
        <v>0.892857142857143</v>
      </c>
      <c r="U875" s="267">
        <v>0.892857142857143</v>
      </c>
      <c r="V875" s="268">
        <v>0.87719298245614</v>
      </c>
      <c r="W875" s="268">
        <v>0.844444444444444</v>
      </c>
      <c r="X875" s="295">
        <v>0.0156641604010026</v>
      </c>
      <c r="Y875" s="271">
        <v>371</v>
      </c>
      <c r="Z875" s="333">
        <v>326</v>
      </c>
      <c r="AA875" s="333">
        <v>370</v>
      </c>
      <c r="AB875" s="333">
        <v>333</v>
      </c>
      <c r="AC875" s="334">
        <v>0.878706199460916</v>
      </c>
      <c r="AD875" s="268">
        <v>0.9</v>
      </c>
      <c r="AE875" s="295">
        <v>-0.0212938005390836</v>
      </c>
    </row>
    <row r="876" spans="1:31">
      <c r="A876" s="315" t="s">
        <v>1160</v>
      </c>
      <c r="B876" s="339" t="s">
        <v>3350</v>
      </c>
      <c r="C876" s="293" t="s">
        <v>1551</v>
      </c>
      <c r="D876" s="339" t="s">
        <v>1552</v>
      </c>
      <c r="E876" s="266">
        <v>54</v>
      </c>
      <c r="F876" s="266">
        <v>51</v>
      </c>
      <c r="G876" s="264">
        <v>55</v>
      </c>
      <c r="H876" s="264">
        <v>55</v>
      </c>
      <c r="I876" s="264">
        <v>38</v>
      </c>
      <c r="J876" s="264">
        <v>36</v>
      </c>
      <c r="K876" s="294">
        <v>0.9</v>
      </c>
      <c r="L876" s="267">
        <v>0.944444444444444</v>
      </c>
      <c r="M876" s="267">
        <v>1</v>
      </c>
      <c r="N876" s="267">
        <v>0.947368421052632</v>
      </c>
      <c r="O876" s="332">
        <v>54</v>
      </c>
      <c r="P876" s="266">
        <v>42</v>
      </c>
      <c r="Q876" s="266">
        <v>42</v>
      </c>
      <c r="R876" s="264">
        <v>48</v>
      </c>
      <c r="S876" s="264">
        <v>28</v>
      </c>
      <c r="T876" s="267">
        <v>0.777777777777778</v>
      </c>
      <c r="U876" s="267">
        <v>0.777777777777778</v>
      </c>
      <c r="V876" s="268">
        <v>0.872727272727273</v>
      </c>
      <c r="W876" s="268">
        <v>0.736842105263158</v>
      </c>
      <c r="X876" s="295">
        <v>-0.0949494949494949</v>
      </c>
      <c r="Y876" s="271">
        <v>344</v>
      </c>
      <c r="Z876" s="333">
        <v>270</v>
      </c>
      <c r="AA876" s="333">
        <v>345</v>
      </c>
      <c r="AB876" s="333">
        <v>269</v>
      </c>
      <c r="AC876" s="334">
        <v>0.784883720930233</v>
      </c>
      <c r="AD876" s="268">
        <v>0.779710144927536</v>
      </c>
      <c r="AE876" s="295">
        <v>0.0051735760026963</v>
      </c>
    </row>
    <row r="877" spans="1:31">
      <c r="A877" s="315" t="s">
        <v>1160</v>
      </c>
      <c r="B877" s="339" t="s">
        <v>3350</v>
      </c>
      <c r="C877" s="293" t="s">
        <v>1553</v>
      </c>
      <c r="D877" s="339" t="s">
        <v>1554</v>
      </c>
      <c r="E877" s="266">
        <v>57</v>
      </c>
      <c r="F877" s="266">
        <v>57</v>
      </c>
      <c r="G877" s="264">
        <v>56</v>
      </c>
      <c r="H877" s="264">
        <v>55</v>
      </c>
      <c r="I877" s="264">
        <v>42</v>
      </c>
      <c r="J877" s="264">
        <v>42</v>
      </c>
      <c r="K877" s="294">
        <v>0.9</v>
      </c>
      <c r="L877" s="267">
        <v>1</v>
      </c>
      <c r="M877" s="267">
        <v>0.982142857142857</v>
      </c>
      <c r="N877" s="267">
        <v>1</v>
      </c>
      <c r="O877" s="332">
        <v>57</v>
      </c>
      <c r="P877" s="266">
        <v>57</v>
      </c>
      <c r="Q877" s="266">
        <v>57</v>
      </c>
      <c r="R877" s="264">
        <v>55</v>
      </c>
      <c r="S877" s="264">
        <v>42</v>
      </c>
      <c r="T877" s="267">
        <v>1</v>
      </c>
      <c r="U877" s="267">
        <v>1</v>
      </c>
      <c r="V877" s="268">
        <v>0.982142857142857</v>
      </c>
      <c r="W877" s="268">
        <v>1</v>
      </c>
      <c r="X877" s="295">
        <v>0.0178571428571429</v>
      </c>
      <c r="Y877" s="271">
        <v>371</v>
      </c>
      <c r="Z877" s="333">
        <v>361</v>
      </c>
      <c r="AA877" s="333">
        <v>368</v>
      </c>
      <c r="AB877" s="333">
        <v>352</v>
      </c>
      <c r="AC877" s="334">
        <v>0.973045822102426</v>
      </c>
      <c r="AD877" s="268">
        <v>0.956521739130435</v>
      </c>
      <c r="AE877" s="295">
        <v>0.016524082971991</v>
      </c>
    </row>
    <row r="878" spans="1:31">
      <c r="A878" s="315" t="s">
        <v>1160</v>
      </c>
      <c r="B878" s="339" t="s">
        <v>3350</v>
      </c>
      <c r="C878" s="293" t="s">
        <v>1555</v>
      </c>
      <c r="D878" s="339" t="s">
        <v>1556</v>
      </c>
      <c r="E878" s="266">
        <v>35</v>
      </c>
      <c r="F878" s="266">
        <v>35</v>
      </c>
      <c r="G878" s="264">
        <v>36</v>
      </c>
      <c r="H878" s="264">
        <v>36</v>
      </c>
      <c r="I878" s="264">
        <v>25</v>
      </c>
      <c r="J878" s="264">
        <v>25</v>
      </c>
      <c r="K878" s="294">
        <v>0.9</v>
      </c>
      <c r="L878" s="267">
        <v>1</v>
      </c>
      <c r="M878" s="267">
        <v>1</v>
      </c>
      <c r="N878" s="267">
        <v>1</v>
      </c>
      <c r="O878" s="332">
        <v>35</v>
      </c>
      <c r="P878" s="266">
        <v>35</v>
      </c>
      <c r="Q878" s="266">
        <v>35</v>
      </c>
      <c r="R878" s="264">
        <v>35</v>
      </c>
      <c r="S878" s="264">
        <v>24</v>
      </c>
      <c r="T878" s="267">
        <v>1</v>
      </c>
      <c r="U878" s="267">
        <v>1</v>
      </c>
      <c r="V878" s="268">
        <v>0.972222222222222</v>
      </c>
      <c r="W878" s="268">
        <v>0.96</v>
      </c>
      <c r="X878" s="295">
        <v>0.0277777777777778</v>
      </c>
      <c r="Y878" s="271">
        <v>226</v>
      </c>
      <c r="Z878" s="333">
        <v>221</v>
      </c>
      <c r="AA878" s="333">
        <v>219</v>
      </c>
      <c r="AB878" s="333">
        <v>214</v>
      </c>
      <c r="AC878" s="334">
        <v>0.97787610619469</v>
      </c>
      <c r="AD878" s="268">
        <v>0.977168949771689</v>
      </c>
      <c r="AE878" s="295">
        <v>0.000707156423000788</v>
      </c>
    </row>
    <row r="879" spans="1:31">
      <c r="A879" s="315" t="s">
        <v>1160</v>
      </c>
      <c r="B879" s="339" t="s">
        <v>3350</v>
      </c>
      <c r="C879" s="293" t="s">
        <v>1557</v>
      </c>
      <c r="D879" s="339" t="s">
        <v>1558</v>
      </c>
      <c r="E879" s="266">
        <v>26</v>
      </c>
      <c r="F879" s="266">
        <v>26</v>
      </c>
      <c r="G879" s="264">
        <v>25</v>
      </c>
      <c r="H879" s="264">
        <v>23</v>
      </c>
      <c r="I879" s="264">
        <v>24</v>
      </c>
      <c r="J879" s="264">
        <v>23</v>
      </c>
      <c r="K879" s="294">
        <v>0.9</v>
      </c>
      <c r="L879" s="267">
        <v>1</v>
      </c>
      <c r="M879" s="267">
        <v>0.92</v>
      </c>
      <c r="N879" s="267">
        <v>0.958333333333333</v>
      </c>
      <c r="O879" s="332">
        <v>26</v>
      </c>
      <c r="P879" s="266">
        <v>26</v>
      </c>
      <c r="Q879" s="266">
        <v>26</v>
      </c>
      <c r="R879" s="264">
        <v>23</v>
      </c>
      <c r="S879" s="264">
        <v>21</v>
      </c>
      <c r="T879" s="267">
        <v>1</v>
      </c>
      <c r="U879" s="267">
        <v>1</v>
      </c>
      <c r="V879" s="268">
        <v>0.92</v>
      </c>
      <c r="W879" s="268">
        <v>0.875</v>
      </c>
      <c r="X879" s="295">
        <v>0.08</v>
      </c>
      <c r="Y879" s="271">
        <v>176</v>
      </c>
      <c r="Z879" s="333">
        <v>168</v>
      </c>
      <c r="AA879" s="333">
        <v>181</v>
      </c>
      <c r="AB879" s="333">
        <v>172</v>
      </c>
      <c r="AC879" s="334">
        <v>0.954545454545455</v>
      </c>
      <c r="AD879" s="268">
        <v>0.950276243093923</v>
      </c>
      <c r="AE879" s="295">
        <v>0.00426921145153192</v>
      </c>
    </row>
    <row r="880" spans="1:31">
      <c r="A880" s="315" t="s">
        <v>1160</v>
      </c>
      <c r="B880" s="339" t="s">
        <v>3350</v>
      </c>
      <c r="C880" s="293" t="s">
        <v>1559</v>
      </c>
      <c r="D880" s="339" t="s">
        <v>1560</v>
      </c>
      <c r="E880" s="266">
        <v>23</v>
      </c>
      <c r="F880" s="266">
        <v>23</v>
      </c>
      <c r="G880" s="264">
        <v>23</v>
      </c>
      <c r="H880" s="264">
        <v>23</v>
      </c>
      <c r="I880" s="264">
        <v>16</v>
      </c>
      <c r="J880" s="264">
        <v>16</v>
      </c>
      <c r="K880" s="294">
        <v>0.9</v>
      </c>
      <c r="L880" s="267">
        <v>1</v>
      </c>
      <c r="M880" s="267">
        <v>1</v>
      </c>
      <c r="N880" s="267">
        <v>1</v>
      </c>
      <c r="O880" s="332">
        <v>23</v>
      </c>
      <c r="P880" s="266">
        <v>23</v>
      </c>
      <c r="Q880" s="266">
        <v>23</v>
      </c>
      <c r="R880" s="264">
        <v>23</v>
      </c>
      <c r="S880" s="264">
        <v>16</v>
      </c>
      <c r="T880" s="267">
        <v>1</v>
      </c>
      <c r="U880" s="267">
        <v>1</v>
      </c>
      <c r="V880" s="268">
        <v>1</v>
      </c>
      <c r="W880" s="268">
        <v>1</v>
      </c>
      <c r="X880" s="295">
        <v>0</v>
      </c>
      <c r="Y880" s="271">
        <v>138</v>
      </c>
      <c r="Z880" s="333">
        <v>138</v>
      </c>
      <c r="AA880" s="333">
        <v>138</v>
      </c>
      <c r="AB880" s="333">
        <v>138</v>
      </c>
      <c r="AC880" s="334">
        <v>1</v>
      </c>
      <c r="AD880" s="268">
        <v>1</v>
      </c>
      <c r="AE880" s="295">
        <v>0</v>
      </c>
    </row>
    <row r="881" spans="1:31">
      <c r="A881" s="315" t="s">
        <v>1160</v>
      </c>
      <c r="B881" s="339" t="s">
        <v>3350</v>
      </c>
      <c r="C881" s="293" t="s">
        <v>1561</v>
      </c>
      <c r="D881" s="339" t="s">
        <v>1562</v>
      </c>
      <c r="E881" s="266">
        <v>16</v>
      </c>
      <c r="F881" s="266">
        <v>14</v>
      </c>
      <c r="G881" s="264">
        <v>14</v>
      </c>
      <c r="H881" s="264">
        <v>14</v>
      </c>
      <c r="I881" s="264">
        <v>10</v>
      </c>
      <c r="J881" s="264">
        <v>10</v>
      </c>
      <c r="K881" s="294">
        <v>0.9</v>
      </c>
      <c r="L881" s="267">
        <v>0.875</v>
      </c>
      <c r="M881" s="267">
        <v>1</v>
      </c>
      <c r="N881" s="267">
        <v>1</v>
      </c>
      <c r="O881" s="332">
        <v>16</v>
      </c>
      <c r="P881" s="266">
        <v>14</v>
      </c>
      <c r="Q881" s="266">
        <v>14</v>
      </c>
      <c r="R881" s="264">
        <v>14</v>
      </c>
      <c r="S881" s="264">
        <v>10</v>
      </c>
      <c r="T881" s="267">
        <v>0.875</v>
      </c>
      <c r="U881" s="267">
        <v>0.875</v>
      </c>
      <c r="V881" s="268">
        <v>1</v>
      </c>
      <c r="W881" s="268">
        <v>1</v>
      </c>
      <c r="X881" s="295">
        <v>-0.125</v>
      </c>
      <c r="Y881" s="271">
        <v>89</v>
      </c>
      <c r="Z881" s="333">
        <v>84</v>
      </c>
      <c r="AA881" s="333">
        <v>85</v>
      </c>
      <c r="AB881" s="333">
        <v>85</v>
      </c>
      <c r="AC881" s="334">
        <v>0.943820224719101</v>
      </c>
      <c r="AD881" s="268">
        <v>1</v>
      </c>
      <c r="AE881" s="295">
        <v>-0.0561797752808989</v>
      </c>
    </row>
    <row r="882" spans="1:31">
      <c r="A882" s="315" t="s">
        <v>1160</v>
      </c>
      <c r="B882" s="339" t="s">
        <v>3350</v>
      </c>
      <c r="C882" s="293" t="s">
        <v>1563</v>
      </c>
      <c r="D882" s="339" t="s">
        <v>1564</v>
      </c>
      <c r="E882" s="266">
        <v>28</v>
      </c>
      <c r="F882" s="266">
        <v>28</v>
      </c>
      <c r="G882" s="264">
        <v>28</v>
      </c>
      <c r="H882" s="264">
        <v>28</v>
      </c>
      <c r="I882" s="264">
        <v>20</v>
      </c>
      <c r="J882" s="264">
        <v>20</v>
      </c>
      <c r="K882" s="294">
        <v>0.9</v>
      </c>
      <c r="L882" s="267">
        <v>1</v>
      </c>
      <c r="M882" s="267">
        <v>1</v>
      </c>
      <c r="N882" s="267">
        <v>1</v>
      </c>
      <c r="O882" s="332">
        <v>28</v>
      </c>
      <c r="P882" s="266">
        <v>21</v>
      </c>
      <c r="Q882" s="266">
        <v>21</v>
      </c>
      <c r="R882" s="264">
        <v>28</v>
      </c>
      <c r="S882" s="264">
        <v>20</v>
      </c>
      <c r="T882" s="267">
        <v>0.75</v>
      </c>
      <c r="U882" s="267">
        <v>0.75</v>
      </c>
      <c r="V882" s="268">
        <v>1</v>
      </c>
      <c r="W882" s="268">
        <v>1</v>
      </c>
      <c r="X882" s="295">
        <v>-0.25</v>
      </c>
      <c r="Y882" s="271">
        <v>177</v>
      </c>
      <c r="Z882" s="333">
        <v>170</v>
      </c>
      <c r="AA882" s="333">
        <v>190</v>
      </c>
      <c r="AB882" s="333">
        <v>189</v>
      </c>
      <c r="AC882" s="334">
        <v>0.96045197740113</v>
      </c>
      <c r="AD882" s="268">
        <v>0.994736842105263</v>
      </c>
      <c r="AE882" s="295">
        <v>-0.0342848647041332</v>
      </c>
    </row>
    <row r="883" spans="1:31">
      <c r="A883" s="315" t="s">
        <v>1160</v>
      </c>
      <c r="B883" s="339" t="s">
        <v>3349</v>
      </c>
      <c r="C883" s="293" t="s">
        <v>1565</v>
      </c>
      <c r="D883" s="339" t="s">
        <v>1566</v>
      </c>
      <c r="E883" s="266">
        <v>47</v>
      </c>
      <c r="F883" s="266">
        <v>47</v>
      </c>
      <c r="G883" s="264">
        <v>47</v>
      </c>
      <c r="H883" s="264">
        <v>46</v>
      </c>
      <c r="I883" s="264">
        <v>39</v>
      </c>
      <c r="J883" s="264">
        <v>39</v>
      </c>
      <c r="K883" s="294">
        <v>0.9</v>
      </c>
      <c r="L883" s="267">
        <v>1</v>
      </c>
      <c r="M883" s="267">
        <v>0.978723404255319</v>
      </c>
      <c r="N883" s="267">
        <v>1</v>
      </c>
      <c r="O883" s="332">
        <v>47</v>
      </c>
      <c r="P883" s="266">
        <v>45</v>
      </c>
      <c r="Q883" s="266">
        <v>45</v>
      </c>
      <c r="R883" s="264">
        <v>44</v>
      </c>
      <c r="S883" s="264">
        <v>34</v>
      </c>
      <c r="T883" s="267">
        <v>0.957446808510638</v>
      </c>
      <c r="U883" s="267">
        <v>0.957446808510638</v>
      </c>
      <c r="V883" s="268">
        <v>0.936170212765957</v>
      </c>
      <c r="W883" s="268">
        <v>0.871794871794872</v>
      </c>
      <c r="X883" s="295">
        <v>0.0212765957446809</v>
      </c>
      <c r="Y883" s="271">
        <v>311</v>
      </c>
      <c r="Z883" s="333">
        <v>281</v>
      </c>
      <c r="AA883" s="333">
        <v>320</v>
      </c>
      <c r="AB883" s="333">
        <v>299</v>
      </c>
      <c r="AC883" s="334">
        <v>0.903536977491961</v>
      </c>
      <c r="AD883" s="268">
        <v>0.934375</v>
      </c>
      <c r="AE883" s="295">
        <v>-0.0308380225080386</v>
      </c>
    </row>
    <row r="884" spans="1:31">
      <c r="A884" s="315" t="s">
        <v>1160</v>
      </c>
      <c r="B884" s="339" t="s">
        <v>3349</v>
      </c>
      <c r="C884" s="293" t="s">
        <v>1567</v>
      </c>
      <c r="D884" s="339" t="s">
        <v>1568</v>
      </c>
      <c r="E884" s="266">
        <v>39</v>
      </c>
      <c r="F884" s="266">
        <v>39</v>
      </c>
      <c r="G884" s="264">
        <v>38</v>
      </c>
      <c r="H884" s="264">
        <v>37</v>
      </c>
      <c r="I884" s="264">
        <v>35</v>
      </c>
      <c r="J884" s="264">
        <v>34</v>
      </c>
      <c r="K884" s="294">
        <v>0.9</v>
      </c>
      <c r="L884" s="267">
        <v>1</v>
      </c>
      <c r="M884" s="267">
        <v>0.973684210526316</v>
      </c>
      <c r="N884" s="267">
        <v>0.971428571428571</v>
      </c>
      <c r="O884" s="332">
        <v>39</v>
      </c>
      <c r="P884" s="266">
        <v>31</v>
      </c>
      <c r="Q884" s="266">
        <v>31</v>
      </c>
      <c r="R884" s="264">
        <v>31</v>
      </c>
      <c r="S884" s="264">
        <v>30</v>
      </c>
      <c r="T884" s="267">
        <v>0.794871794871795</v>
      </c>
      <c r="U884" s="267">
        <v>0.794871794871795</v>
      </c>
      <c r="V884" s="268">
        <v>0.815789473684211</v>
      </c>
      <c r="W884" s="268">
        <v>0.857142857142857</v>
      </c>
      <c r="X884" s="295">
        <v>-0.0209176788124157</v>
      </c>
      <c r="Y884" s="271">
        <v>261</v>
      </c>
      <c r="Z884" s="333">
        <v>217</v>
      </c>
      <c r="AA884" s="333">
        <v>258</v>
      </c>
      <c r="AB884" s="333">
        <v>219</v>
      </c>
      <c r="AC884" s="334">
        <v>0.831417624521073</v>
      </c>
      <c r="AD884" s="268">
        <v>0.848837209302326</v>
      </c>
      <c r="AE884" s="295">
        <v>-0.0174195847812527</v>
      </c>
    </row>
    <row r="885" spans="1:31">
      <c r="A885" s="315" t="s">
        <v>1160</v>
      </c>
      <c r="B885" s="339" t="s">
        <v>3349</v>
      </c>
      <c r="C885" s="293" t="s">
        <v>1569</v>
      </c>
      <c r="D885" s="339" t="s">
        <v>1570</v>
      </c>
      <c r="E885" s="266">
        <v>41</v>
      </c>
      <c r="F885" s="266">
        <v>41</v>
      </c>
      <c r="G885" s="264">
        <v>42</v>
      </c>
      <c r="H885" s="264">
        <v>42</v>
      </c>
      <c r="I885" s="264">
        <v>37</v>
      </c>
      <c r="J885" s="264">
        <v>37</v>
      </c>
      <c r="K885" s="294">
        <v>0.9</v>
      </c>
      <c r="L885" s="267">
        <v>1</v>
      </c>
      <c r="M885" s="267">
        <v>1</v>
      </c>
      <c r="N885" s="267">
        <v>1</v>
      </c>
      <c r="O885" s="332">
        <v>41</v>
      </c>
      <c r="P885" s="266">
        <v>31</v>
      </c>
      <c r="Q885" s="266">
        <v>31</v>
      </c>
      <c r="R885" s="264">
        <v>33</v>
      </c>
      <c r="S885" s="264">
        <v>31</v>
      </c>
      <c r="T885" s="267">
        <v>0.75609756097561</v>
      </c>
      <c r="U885" s="267">
        <v>0.75609756097561</v>
      </c>
      <c r="V885" s="268">
        <v>0.785714285714286</v>
      </c>
      <c r="W885" s="268">
        <v>0.837837837837838</v>
      </c>
      <c r="X885" s="295">
        <v>-0.0296167247386759</v>
      </c>
      <c r="Y885" s="271">
        <v>283</v>
      </c>
      <c r="Z885" s="333">
        <v>231</v>
      </c>
      <c r="AA885" s="333">
        <v>281</v>
      </c>
      <c r="AB885" s="333">
        <v>233</v>
      </c>
      <c r="AC885" s="334">
        <v>0.816254416961131</v>
      </c>
      <c r="AD885" s="268">
        <v>0.829181494661922</v>
      </c>
      <c r="AE885" s="295">
        <v>-0.0129270777007909</v>
      </c>
    </row>
    <row r="886" spans="1:31">
      <c r="A886" s="315" t="s">
        <v>1160</v>
      </c>
      <c r="B886" s="339" t="s">
        <v>3349</v>
      </c>
      <c r="C886" s="293" t="s">
        <v>1571</v>
      </c>
      <c r="D886" s="339" t="s">
        <v>1572</v>
      </c>
      <c r="E886" s="266">
        <v>33</v>
      </c>
      <c r="F886" s="266">
        <v>33</v>
      </c>
      <c r="G886" s="264">
        <v>33</v>
      </c>
      <c r="H886" s="264">
        <v>33</v>
      </c>
      <c r="I886" s="264">
        <v>32</v>
      </c>
      <c r="J886" s="264">
        <v>32</v>
      </c>
      <c r="K886" s="294">
        <v>0.9</v>
      </c>
      <c r="L886" s="267">
        <v>1</v>
      </c>
      <c r="M886" s="267">
        <v>1</v>
      </c>
      <c r="N886" s="267">
        <v>1</v>
      </c>
      <c r="O886" s="332">
        <v>33</v>
      </c>
      <c r="P886" s="266">
        <v>29</v>
      </c>
      <c r="Q886" s="266">
        <v>29</v>
      </c>
      <c r="R886" s="264">
        <v>30</v>
      </c>
      <c r="S886" s="264">
        <v>28</v>
      </c>
      <c r="T886" s="267">
        <v>0.878787878787879</v>
      </c>
      <c r="U886" s="267">
        <v>0.878787878787879</v>
      </c>
      <c r="V886" s="268">
        <v>0.909090909090909</v>
      </c>
      <c r="W886" s="268">
        <v>0.875</v>
      </c>
      <c r="X886" s="295">
        <v>-0.0303030303030303</v>
      </c>
      <c r="Y886" s="271">
        <v>229</v>
      </c>
      <c r="Z886" s="333">
        <v>204</v>
      </c>
      <c r="AA886" s="333">
        <v>224</v>
      </c>
      <c r="AB886" s="333">
        <v>196</v>
      </c>
      <c r="AC886" s="334">
        <v>0.890829694323144</v>
      </c>
      <c r="AD886" s="268">
        <v>0.875</v>
      </c>
      <c r="AE886" s="295">
        <v>0.0158296943231441</v>
      </c>
    </row>
    <row r="887" spans="1:31">
      <c r="A887" s="315" t="s">
        <v>1160</v>
      </c>
      <c r="B887" s="339" t="s">
        <v>3349</v>
      </c>
      <c r="C887" s="293" t="s">
        <v>1573</v>
      </c>
      <c r="D887" s="339" t="s">
        <v>1574</v>
      </c>
      <c r="E887" s="266">
        <v>23</v>
      </c>
      <c r="F887" s="266">
        <v>23</v>
      </c>
      <c r="G887" s="264">
        <v>23</v>
      </c>
      <c r="H887" s="264">
        <v>23</v>
      </c>
      <c r="I887" s="264">
        <v>20</v>
      </c>
      <c r="J887" s="264">
        <v>20</v>
      </c>
      <c r="K887" s="294">
        <v>0.9</v>
      </c>
      <c r="L887" s="267">
        <v>1</v>
      </c>
      <c r="M887" s="267">
        <v>1</v>
      </c>
      <c r="N887" s="267">
        <v>1</v>
      </c>
      <c r="O887" s="332">
        <v>23</v>
      </c>
      <c r="P887" s="266">
        <v>22</v>
      </c>
      <c r="Q887" s="266">
        <v>22</v>
      </c>
      <c r="R887" s="264">
        <v>22</v>
      </c>
      <c r="S887" s="264">
        <v>18</v>
      </c>
      <c r="T887" s="267">
        <v>0.956521739130435</v>
      </c>
      <c r="U887" s="267">
        <v>0.956521739130435</v>
      </c>
      <c r="V887" s="268">
        <v>0.956521739130435</v>
      </c>
      <c r="W887" s="268">
        <v>0.9</v>
      </c>
      <c r="X887" s="295">
        <v>0</v>
      </c>
      <c r="Y887" s="271">
        <v>156</v>
      </c>
      <c r="Z887" s="333">
        <v>140</v>
      </c>
      <c r="AA887" s="333">
        <v>153</v>
      </c>
      <c r="AB887" s="333">
        <v>141</v>
      </c>
      <c r="AC887" s="334">
        <v>0.897435897435897</v>
      </c>
      <c r="AD887" s="268">
        <v>0.92156862745098</v>
      </c>
      <c r="AE887" s="295">
        <v>-0.0241327300150829</v>
      </c>
    </row>
    <row r="888" spans="1:31">
      <c r="A888" s="315" t="s">
        <v>1160</v>
      </c>
      <c r="B888" s="339" t="s">
        <v>3349</v>
      </c>
      <c r="C888" s="293" t="s">
        <v>1575</v>
      </c>
      <c r="D888" s="339" t="s">
        <v>1576</v>
      </c>
      <c r="E888" s="266">
        <v>30</v>
      </c>
      <c r="F888" s="266">
        <v>30</v>
      </c>
      <c r="G888" s="264">
        <v>31</v>
      </c>
      <c r="H888" s="264">
        <v>31</v>
      </c>
      <c r="I888" s="264">
        <v>24</v>
      </c>
      <c r="J888" s="264">
        <v>24</v>
      </c>
      <c r="K888" s="294">
        <v>0.9</v>
      </c>
      <c r="L888" s="267">
        <v>1</v>
      </c>
      <c r="M888" s="267">
        <v>1</v>
      </c>
      <c r="N888" s="267">
        <v>1</v>
      </c>
      <c r="O888" s="332">
        <v>30</v>
      </c>
      <c r="P888" s="266">
        <v>29</v>
      </c>
      <c r="Q888" s="266">
        <v>29</v>
      </c>
      <c r="R888" s="264">
        <v>31</v>
      </c>
      <c r="S888" s="264">
        <v>23</v>
      </c>
      <c r="T888" s="267">
        <v>0.966666666666667</v>
      </c>
      <c r="U888" s="267">
        <v>0.966666666666667</v>
      </c>
      <c r="V888" s="268">
        <v>1</v>
      </c>
      <c r="W888" s="268">
        <v>0.958333333333333</v>
      </c>
      <c r="X888" s="295">
        <v>-0.0333333333333333</v>
      </c>
      <c r="Y888" s="271">
        <v>197</v>
      </c>
      <c r="Z888" s="333">
        <v>195</v>
      </c>
      <c r="AA888" s="333">
        <v>198</v>
      </c>
      <c r="AB888" s="333">
        <v>198</v>
      </c>
      <c r="AC888" s="334">
        <v>0.989847715736041</v>
      </c>
      <c r="AD888" s="268">
        <v>1</v>
      </c>
      <c r="AE888" s="295">
        <v>-0.0101522842639594</v>
      </c>
    </row>
    <row r="889" spans="1:31">
      <c r="A889" s="315" t="s">
        <v>1160</v>
      </c>
      <c r="B889" s="339" t="s">
        <v>3349</v>
      </c>
      <c r="C889" s="293" t="s">
        <v>1577</v>
      </c>
      <c r="D889" s="339" t="s">
        <v>1578</v>
      </c>
      <c r="E889" s="266">
        <v>0</v>
      </c>
      <c r="F889" s="266">
        <v>0</v>
      </c>
      <c r="G889" s="264">
        <v>41</v>
      </c>
      <c r="H889" s="264">
        <v>40</v>
      </c>
      <c r="I889" s="264">
        <v>37</v>
      </c>
      <c r="J889" s="264">
        <v>36</v>
      </c>
      <c r="K889" s="294">
        <v>0.9</v>
      </c>
      <c r="L889" s="267">
        <v>0</v>
      </c>
      <c r="M889" s="267">
        <v>0.975609756097561</v>
      </c>
      <c r="N889" s="267">
        <v>0.972972972972973</v>
      </c>
      <c r="O889" s="332">
        <v>0</v>
      </c>
      <c r="P889" s="266">
        <v>0</v>
      </c>
      <c r="Q889" s="266">
        <v>0</v>
      </c>
      <c r="R889" s="264">
        <v>28</v>
      </c>
      <c r="S889" s="264">
        <v>26</v>
      </c>
      <c r="T889" s="267">
        <v>0</v>
      </c>
      <c r="U889" s="267">
        <v>0</v>
      </c>
      <c r="V889" s="268">
        <v>0.682926829268293</v>
      </c>
      <c r="W889" s="268">
        <v>0.702702702702703</v>
      </c>
      <c r="X889" s="295">
        <v>-0.682926829268293</v>
      </c>
      <c r="Y889" s="271">
        <v>226</v>
      </c>
      <c r="Z889" s="333">
        <v>157</v>
      </c>
      <c r="AA889" s="333">
        <v>273</v>
      </c>
      <c r="AB889" s="333">
        <v>187</v>
      </c>
      <c r="AC889" s="334">
        <v>0.694690265486726</v>
      </c>
      <c r="AD889" s="268">
        <v>0.684981684981685</v>
      </c>
      <c r="AE889" s="295">
        <v>0.00970858050504064</v>
      </c>
    </row>
    <row r="890" spans="1:31">
      <c r="A890" s="315" t="s">
        <v>1160</v>
      </c>
      <c r="B890" s="339" t="s">
        <v>32</v>
      </c>
      <c r="C890" s="293" t="s">
        <v>1579</v>
      </c>
      <c r="D890" s="339" t="s">
        <v>1580</v>
      </c>
      <c r="E890" s="266">
        <v>0</v>
      </c>
      <c r="F890" s="266">
        <v>0</v>
      </c>
      <c r="G890" s="264">
        <v>0</v>
      </c>
      <c r="H890" s="264">
        <v>0</v>
      </c>
      <c r="I890" s="264">
        <v>0</v>
      </c>
      <c r="J890" s="264">
        <v>0</v>
      </c>
      <c r="K890" s="294">
        <v>0.9</v>
      </c>
      <c r="L890" s="267">
        <v>0</v>
      </c>
      <c r="M890" s="267">
        <v>0</v>
      </c>
      <c r="N890" s="267">
        <v>0</v>
      </c>
      <c r="O890" s="332">
        <v>0</v>
      </c>
      <c r="P890" s="266">
        <v>0</v>
      </c>
      <c r="Q890" s="266">
        <v>0</v>
      </c>
      <c r="R890" s="264">
        <v>0</v>
      </c>
      <c r="S890" s="264">
        <v>0</v>
      </c>
      <c r="T890" s="267">
        <v>0</v>
      </c>
      <c r="U890" s="267">
        <v>0</v>
      </c>
      <c r="V890" s="268">
        <v>0</v>
      </c>
      <c r="W890" s="268">
        <v>0</v>
      </c>
      <c r="X890" s="295">
        <v>0</v>
      </c>
      <c r="Y890" s="271">
        <v>0</v>
      </c>
      <c r="Z890" s="333">
        <v>0</v>
      </c>
      <c r="AA890" s="333">
        <v>0</v>
      </c>
      <c r="AB890" s="333">
        <v>0</v>
      </c>
      <c r="AC890" s="334">
        <v>0</v>
      </c>
      <c r="AD890" s="268">
        <v>0</v>
      </c>
      <c r="AE890" s="295">
        <v>0</v>
      </c>
    </row>
    <row r="891" spans="1:31">
      <c r="A891" s="315" t="s">
        <v>1160</v>
      </c>
      <c r="B891" s="339" t="s">
        <v>3349</v>
      </c>
      <c r="C891" s="293" t="s">
        <v>1581</v>
      </c>
      <c r="D891" s="339" t="s">
        <v>1582</v>
      </c>
      <c r="E891" s="266">
        <v>49</v>
      </c>
      <c r="F891" s="266">
        <v>48</v>
      </c>
      <c r="G891" s="264">
        <v>48</v>
      </c>
      <c r="H891" s="264">
        <v>47</v>
      </c>
      <c r="I891" s="264">
        <v>46</v>
      </c>
      <c r="J891" s="264">
        <v>45</v>
      </c>
      <c r="K891" s="294">
        <v>0.9</v>
      </c>
      <c r="L891" s="267">
        <v>0.979591836734694</v>
      </c>
      <c r="M891" s="267">
        <v>0.979166666666667</v>
      </c>
      <c r="N891" s="267">
        <v>0.978260869565217</v>
      </c>
      <c r="O891" s="332">
        <v>49</v>
      </c>
      <c r="P891" s="266">
        <v>41</v>
      </c>
      <c r="Q891" s="266">
        <v>41</v>
      </c>
      <c r="R891" s="264">
        <v>40</v>
      </c>
      <c r="S891" s="264">
        <v>37</v>
      </c>
      <c r="T891" s="267">
        <v>0.836734693877551</v>
      </c>
      <c r="U891" s="267">
        <v>0.836734693877551</v>
      </c>
      <c r="V891" s="268">
        <v>0.833333333333333</v>
      </c>
      <c r="W891" s="268">
        <v>0.804347826086957</v>
      </c>
      <c r="X891" s="295">
        <v>0.00340136054421769</v>
      </c>
      <c r="Y891" s="271">
        <v>334</v>
      </c>
      <c r="Z891" s="333">
        <v>283</v>
      </c>
      <c r="AA891" s="333">
        <v>328</v>
      </c>
      <c r="AB891" s="333">
        <v>285</v>
      </c>
      <c r="AC891" s="334">
        <v>0.847305389221557</v>
      </c>
      <c r="AD891" s="268">
        <v>0.86890243902439</v>
      </c>
      <c r="AE891" s="295">
        <v>-0.0215970498028334</v>
      </c>
    </row>
    <row r="892" spans="1:31">
      <c r="A892" s="315" t="s">
        <v>1160</v>
      </c>
      <c r="B892" s="339" t="s">
        <v>3349</v>
      </c>
      <c r="C892" s="293" t="s">
        <v>1583</v>
      </c>
      <c r="D892" s="339" t="s">
        <v>1584</v>
      </c>
      <c r="E892" s="266">
        <v>32</v>
      </c>
      <c r="F892" s="266">
        <v>32</v>
      </c>
      <c r="G892" s="264">
        <v>32</v>
      </c>
      <c r="H892" s="264">
        <v>32</v>
      </c>
      <c r="I892" s="264">
        <v>29</v>
      </c>
      <c r="J892" s="264">
        <v>29</v>
      </c>
      <c r="K892" s="294">
        <v>0.9</v>
      </c>
      <c r="L892" s="267">
        <v>1</v>
      </c>
      <c r="M892" s="267">
        <v>1</v>
      </c>
      <c r="N892" s="267">
        <v>1</v>
      </c>
      <c r="O892" s="332">
        <v>32</v>
      </c>
      <c r="P892" s="266">
        <v>28</v>
      </c>
      <c r="Q892" s="266">
        <v>28</v>
      </c>
      <c r="R892" s="264">
        <v>31</v>
      </c>
      <c r="S892" s="264">
        <v>29</v>
      </c>
      <c r="T892" s="267">
        <v>0.875</v>
      </c>
      <c r="U892" s="267">
        <v>0.875</v>
      </c>
      <c r="V892" s="268">
        <v>0.96875</v>
      </c>
      <c r="W892" s="268">
        <v>1</v>
      </c>
      <c r="X892" s="295">
        <v>-0.09375</v>
      </c>
      <c r="Y892" s="271">
        <v>224</v>
      </c>
      <c r="Z892" s="333">
        <v>216</v>
      </c>
      <c r="AA892" s="333">
        <v>236</v>
      </c>
      <c r="AB892" s="333">
        <v>226</v>
      </c>
      <c r="AC892" s="334">
        <v>0.964285714285714</v>
      </c>
      <c r="AD892" s="268">
        <v>0.957627118644068</v>
      </c>
      <c r="AE892" s="295">
        <v>0.0066585956416465</v>
      </c>
    </row>
    <row r="893" spans="1:31">
      <c r="A893" s="315" t="s">
        <v>1160</v>
      </c>
      <c r="B893" s="339" t="s">
        <v>3349</v>
      </c>
      <c r="C893" s="293" t="s">
        <v>1585</v>
      </c>
      <c r="D893" s="339" t="s">
        <v>1586</v>
      </c>
      <c r="E893" s="266">
        <v>27</v>
      </c>
      <c r="F893" s="266">
        <v>27</v>
      </c>
      <c r="G893" s="264">
        <v>27</v>
      </c>
      <c r="H893" s="264">
        <v>26</v>
      </c>
      <c r="I893" s="264">
        <v>26</v>
      </c>
      <c r="J893" s="264">
        <v>25</v>
      </c>
      <c r="K893" s="294">
        <v>0.9</v>
      </c>
      <c r="L893" s="267">
        <v>1</v>
      </c>
      <c r="M893" s="267">
        <v>0.962962962962963</v>
      </c>
      <c r="N893" s="267">
        <v>0.961538461538462</v>
      </c>
      <c r="O893" s="332">
        <v>27</v>
      </c>
      <c r="P893" s="266">
        <v>24</v>
      </c>
      <c r="Q893" s="266">
        <v>24</v>
      </c>
      <c r="R893" s="264">
        <v>23</v>
      </c>
      <c r="S893" s="264">
        <v>22</v>
      </c>
      <c r="T893" s="267">
        <v>0.888888888888889</v>
      </c>
      <c r="U893" s="267">
        <v>0.888888888888889</v>
      </c>
      <c r="V893" s="268">
        <v>0.851851851851852</v>
      </c>
      <c r="W893" s="268">
        <v>0.846153846153846</v>
      </c>
      <c r="X893" s="295">
        <v>0.037037037037037</v>
      </c>
      <c r="Y893" s="271">
        <v>187</v>
      </c>
      <c r="Z893" s="333">
        <v>164</v>
      </c>
      <c r="AA893" s="333">
        <v>189</v>
      </c>
      <c r="AB893" s="333">
        <v>174</v>
      </c>
      <c r="AC893" s="334">
        <v>0.877005347593583</v>
      </c>
      <c r="AD893" s="268">
        <v>0.920634920634921</v>
      </c>
      <c r="AE893" s="295">
        <v>-0.0436295730413377</v>
      </c>
    </row>
    <row r="894" spans="1:31">
      <c r="A894" s="315" t="s">
        <v>1160</v>
      </c>
      <c r="B894" s="339" t="s">
        <v>3350</v>
      </c>
      <c r="C894" s="293" t="s">
        <v>1587</v>
      </c>
      <c r="D894" s="339" t="s">
        <v>1588</v>
      </c>
      <c r="E894" s="266">
        <v>64</v>
      </c>
      <c r="F894" s="266">
        <v>64</v>
      </c>
      <c r="G894" s="264">
        <v>64</v>
      </c>
      <c r="H894" s="264">
        <v>60</v>
      </c>
      <c r="I894" s="264">
        <v>52</v>
      </c>
      <c r="J894" s="264">
        <v>48</v>
      </c>
      <c r="K894" s="294">
        <v>0.9</v>
      </c>
      <c r="L894" s="267">
        <v>1</v>
      </c>
      <c r="M894" s="267">
        <v>0.9375</v>
      </c>
      <c r="N894" s="267">
        <v>0.923076923076923</v>
      </c>
      <c r="O894" s="332">
        <v>64</v>
      </c>
      <c r="P894" s="266">
        <v>60</v>
      </c>
      <c r="Q894" s="266">
        <v>60</v>
      </c>
      <c r="R894" s="264">
        <v>59</v>
      </c>
      <c r="S894" s="264">
        <v>44</v>
      </c>
      <c r="T894" s="267">
        <v>0.9375</v>
      </c>
      <c r="U894" s="267">
        <v>0.9375</v>
      </c>
      <c r="V894" s="268">
        <v>0.921875</v>
      </c>
      <c r="W894" s="268">
        <v>0.846153846153846</v>
      </c>
      <c r="X894" s="295">
        <v>0.015625</v>
      </c>
      <c r="Y894" s="271">
        <v>419</v>
      </c>
      <c r="Z894" s="333">
        <v>378</v>
      </c>
      <c r="AA894" s="333">
        <v>410</v>
      </c>
      <c r="AB894" s="333">
        <v>364</v>
      </c>
      <c r="AC894" s="334">
        <v>0.902147971360382</v>
      </c>
      <c r="AD894" s="268">
        <v>0.88780487804878</v>
      </c>
      <c r="AE894" s="295">
        <v>0.0143430933116013</v>
      </c>
    </row>
    <row r="895" spans="1:31">
      <c r="A895" s="315" t="s">
        <v>1160</v>
      </c>
      <c r="B895" s="339" t="s">
        <v>3350</v>
      </c>
      <c r="C895" s="293" t="s">
        <v>1589</v>
      </c>
      <c r="D895" s="339" t="s">
        <v>1590</v>
      </c>
      <c r="E895" s="266">
        <v>36</v>
      </c>
      <c r="F895" s="266">
        <v>33</v>
      </c>
      <c r="G895" s="264">
        <v>38</v>
      </c>
      <c r="H895" s="264">
        <v>38</v>
      </c>
      <c r="I895" s="264">
        <v>27</v>
      </c>
      <c r="J895" s="264">
        <v>23</v>
      </c>
      <c r="K895" s="294">
        <v>0.9</v>
      </c>
      <c r="L895" s="267">
        <v>0.916666666666667</v>
      </c>
      <c r="M895" s="267">
        <v>1</v>
      </c>
      <c r="N895" s="267">
        <v>0.851851851851852</v>
      </c>
      <c r="O895" s="332">
        <v>36</v>
      </c>
      <c r="P895" s="266">
        <v>32</v>
      </c>
      <c r="Q895" s="266">
        <v>32</v>
      </c>
      <c r="R895" s="264">
        <v>37</v>
      </c>
      <c r="S895" s="264">
        <v>22</v>
      </c>
      <c r="T895" s="267">
        <v>0.888888888888889</v>
      </c>
      <c r="U895" s="267">
        <v>0.888888888888889</v>
      </c>
      <c r="V895" s="268">
        <v>0.973684210526316</v>
      </c>
      <c r="W895" s="268">
        <v>0.814814814814815</v>
      </c>
      <c r="X895" s="295">
        <v>-0.084795321637427</v>
      </c>
      <c r="Y895" s="271">
        <v>232</v>
      </c>
      <c r="Z895" s="333">
        <v>211</v>
      </c>
      <c r="AA895" s="333">
        <v>225</v>
      </c>
      <c r="AB895" s="333">
        <v>210</v>
      </c>
      <c r="AC895" s="334">
        <v>0.90948275862069</v>
      </c>
      <c r="AD895" s="268">
        <v>0.933333333333333</v>
      </c>
      <c r="AE895" s="295">
        <v>-0.0238505747126437</v>
      </c>
    </row>
    <row r="896" spans="1:31">
      <c r="A896" s="315" t="s">
        <v>1160</v>
      </c>
      <c r="B896" s="339" t="s">
        <v>3350</v>
      </c>
      <c r="C896" s="293" t="s">
        <v>1591</v>
      </c>
      <c r="D896" s="339" t="s">
        <v>1592</v>
      </c>
      <c r="E896" s="266">
        <v>44</v>
      </c>
      <c r="F896" s="266">
        <v>44</v>
      </c>
      <c r="G896" s="264">
        <v>44</v>
      </c>
      <c r="H896" s="264">
        <v>44</v>
      </c>
      <c r="I896" s="264">
        <v>39</v>
      </c>
      <c r="J896" s="264">
        <v>39</v>
      </c>
      <c r="K896" s="294">
        <v>0.9</v>
      </c>
      <c r="L896" s="267">
        <v>1</v>
      </c>
      <c r="M896" s="267">
        <v>1</v>
      </c>
      <c r="N896" s="267">
        <v>1</v>
      </c>
      <c r="O896" s="332">
        <v>44</v>
      </c>
      <c r="P896" s="266">
        <v>31</v>
      </c>
      <c r="Q896" s="266">
        <v>31</v>
      </c>
      <c r="R896" s="264">
        <v>33</v>
      </c>
      <c r="S896" s="264">
        <v>25</v>
      </c>
      <c r="T896" s="267">
        <v>0.704545454545455</v>
      </c>
      <c r="U896" s="267">
        <v>0.704545454545455</v>
      </c>
      <c r="V896" s="268">
        <v>0.75</v>
      </c>
      <c r="W896" s="268">
        <v>0.641025641025641</v>
      </c>
      <c r="X896" s="295">
        <v>-0.0454545454545454</v>
      </c>
      <c r="Y896" s="271">
        <v>290</v>
      </c>
      <c r="Z896" s="333">
        <v>208</v>
      </c>
      <c r="AA896" s="333">
        <v>289</v>
      </c>
      <c r="AB896" s="333">
        <v>222</v>
      </c>
      <c r="AC896" s="334">
        <v>0.717241379310345</v>
      </c>
      <c r="AD896" s="268">
        <v>0.768166089965398</v>
      </c>
      <c r="AE896" s="295">
        <v>-0.0509247106550531</v>
      </c>
    </row>
    <row r="897" spans="1:31">
      <c r="A897" s="315" t="s">
        <v>1160</v>
      </c>
      <c r="B897" s="339" t="s">
        <v>3350</v>
      </c>
      <c r="C897" s="293" t="s">
        <v>1593</v>
      </c>
      <c r="D897" s="339" t="s">
        <v>1594</v>
      </c>
      <c r="E897" s="266">
        <v>45</v>
      </c>
      <c r="F897" s="266">
        <v>45</v>
      </c>
      <c r="G897" s="264">
        <v>44</v>
      </c>
      <c r="H897" s="264">
        <v>44</v>
      </c>
      <c r="I897" s="264">
        <v>32</v>
      </c>
      <c r="J897" s="264">
        <v>32</v>
      </c>
      <c r="K897" s="294">
        <v>0.9</v>
      </c>
      <c r="L897" s="267">
        <v>1</v>
      </c>
      <c r="M897" s="267">
        <v>1</v>
      </c>
      <c r="N897" s="267">
        <v>1</v>
      </c>
      <c r="O897" s="332">
        <v>45</v>
      </c>
      <c r="P897" s="266">
        <v>43</v>
      </c>
      <c r="Q897" s="266">
        <v>43</v>
      </c>
      <c r="R897" s="264">
        <v>43</v>
      </c>
      <c r="S897" s="264">
        <v>32</v>
      </c>
      <c r="T897" s="267">
        <v>0.955555555555556</v>
      </c>
      <c r="U897" s="267">
        <v>0.955555555555556</v>
      </c>
      <c r="V897" s="268">
        <v>0.977272727272727</v>
      </c>
      <c r="W897" s="268">
        <v>1</v>
      </c>
      <c r="X897" s="295">
        <v>-0.0217171717171717</v>
      </c>
      <c r="Y897" s="271">
        <v>283</v>
      </c>
      <c r="Z897" s="333">
        <v>277</v>
      </c>
      <c r="AA897" s="333">
        <v>280</v>
      </c>
      <c r="AB897" s="333">
        <v>277</v>
      </c>
      <c r="AC897" s="334">
        <v>0.978798586572438</v>
      </c>
      <c r="AD897" s="268">
        <v>0.989285714285714</v>
      </c>
      <c r="AE897" s="295">
        <v>-0.0104871277132762</v>
      </c>
    </row>
    <row r="898" spans="1:31">
      <c r="A898" s="315" t="s">
        <v>1160</v>
      </c>
      <c r="B898" s="339" t="s">
        <v>3350</v>
      </c>
      <c r="C898" s="293" t="s">
        <v>1595</v>
      </c>
      <c r="D898" s="339" t="s">
        <v>1596</v>
      </c>
      <c r="E898" s="266">
        <v>46</v>
      </c>
      <c r="F898" s="266">
        <v>45</v>
      </c>
      <c r="G898" s="264">
        <v>47</v>
      </c>
      <c r="H898" s="264">
        <v>44</v>
      </c>
      <c r="I898" s="264">
        <v>44</v>
      </c>
      <c r="J898" s="264">
        <v>40</v>
      </c>
      <c r="K898" s="294">
        <v>0.9</v>
      </c>
      <c r="L898" s="267">
        <v>0.978260869565217</v>
      </c>
      <c r="M898" s="267">
        <v>0.936170212765957</v>
      </c>
      <c r="N898" s="267">
        <v>0.909090909090909</v>
      </c>
      <c r="O898" s="332">
        <v>46</v>
      </c>
      <c r="P898" s="266">
        <v>42</v>
      </c>
      <c r="Q898" s="266">
        <v>42</v>
      </c>
      <c r="R898" s="264">
        <v>44</v>
      </c>
      <c r="S898" s="264">
        <v>38</v>
      </c>
      <c r="T898" s="267">
        <v>0.91304347826087</v>
      </c>
      <c r="U898" s="267">
        <v>0.91304347826087</v>
      </c>
      <c r="V898" s="268">
        <v>0.936170212765957</v>
      </c>
      <c r="W898" s="268">
        <v>0.863636363636364</v>
      </c>
      <c r="X898" s="295">
        <v>-0.023126734505088</v>
      </c>
      <c r="Y898" s="271">
        <v>321</v>
      </c>
      <c r="Z898" s="333">
        <v>292</v>
      </c>
      <c r="AA898" s="333">
        <v>316</v>
      </c>
      <c r="AB898" s="333">
        <v>294</v>
      </c>
      <c r="AC898" s="334">
        <v>0.909657320872274</v>
      </c>
      <c r="AD898" s="268">
        <v>0.930379746835443</v>
      </c>
      <c r="AE898" s="295">
        <v>-0.0207224259631689</v>
      </c>
    </row>
    <row r="899" spans="1:31">
      <c r="A899" s="315" t="s">
        <v>1160</v>
      </c>
      <c r="B899" s="339" t="s">
        <v>3350</v>
      </c>
      <c r="C899" s="293" t="s">
        <v>1597</v>
      </c>
      <c r="D899" s="339" t="s">
        <v>1598</v>
      </c>
      <c r="E899" s="266">
        <v>64</v>
      </c>
      <c r="F899" s="266">
        <v>64</v>
      </c>
      <c r="G899" s="264">
        <v>66</v>
      </c>
      <c r="H899" s="264">
        <v>66</v>
      </c>
      <c r="I899" s="264">
        <v>51</v>
      </c>
      <c r="J899" s="264">
        <v>50</v>
      </c>
      <c r="K899" s="294">
        <v>0.9</v>
      </c>
      <c r="L899" s="267">
        <v>1</v>
      </c>
      <c r="M899" s="267">
        <v>1</v>
      </c>
      <c r="N899" s="267">
        <v>0.980392156862745</v>
      </c>
      <c r="O899" s="332">
        <v>64</v>
      </c>
      <c r="P899" s="266">
        <v>63</v>
      </c>
      <c r="Q899" s="266">
        <v>63</v>
      </c>
      <c r="R899" s="264">
        <v>66</v>
      </c>
      <c r="S899" s="264">
        <v>50</v>
      </c>
      <c r="T899" s="267">
        <v>0.984375</v>
      </c>
      <c r="U899" s="267">
        <v>0.984375</v>
      </c>
      <c r="V899" s="268">
        <v>1</v>
      </c>
      <c r="W899" s="268">
        <v>0.980392156862745</v>
      </c>
      <c r="X899" s="295">
        <v>-0.015625</v>
      </c>
      <c r="Y899" s="271">
        <v>422</v>
      </c>
      <c r="Z899" s="333">
        <v>419</v>
      </c>
      <c r="AA899" s="333">
        <v>422</v>
      </c>
      <c r="AB899" s="333">
        <v>421</v>
      </c>
      <c r="AC899" s="334">
        <v>0.992890995260663</v>
      </c>
      <c r="AD899" s="268">
        <v>0.997630331753555</v>
      </c>
      <c r="AE899" s="295">
        <v>-0.00473933649289104</v>
      </c>
    </row>
    <row r="900" spans="1:31">
      <c r="A900" s="315" t="s">
        <v>1160</v>
      </c>
      <c r="B900" s="339" t="s">
        <v>3350</v>
      </c>
      <c r="C900" s="293" t="s">
        <v>1599</v>
      </c>
      <c r="D900" s="339" t="s">
        <v>1600</v>
      </c>
      <c r="E900" s="266">
        <v>50</v>
      </c>
      <c r="F900" s="266">
        <v>48</v>
      </c>
      <c r="G900" s="264">
        <v>49</v>
      </c>
      <c r="H900" s="264">
        <v>45</v>
      </c>
      <c r="I900" s="264">
        <v>35</v>
      </c>
      <c r="J900" s="264">
        <v>21</v>
      </c>
      <c r="K900" s="294">
        <v>0.9</v>
      </c>
      <c r="L900" s="267">
        <v>0.96</v>
      </c>
      <c r="M900" s="267">
        <v>0.918367346938776</v>
      </c>
      <c r="N900" s="267">
        <v>0.6</v>
      </c>
      <c r="O900" s="332">
        <v>50</v>
      </c>
      <c r="P900" s="266">
        <v>48</v>
      </c>
      <c r="Q900" s="266">
        <v>48</v>
      </c>
      <c r="R900" s="264">
        <v>45</v>
      </c>
      <c r="S900" s="264">
        <v>21</v>
      </c>
      <c r="T900" s="267">
        <v>0.96</v>
      </c>
      <c r="U900" s="267">
        <v>0.96</v>
      </c>
      <c r="V900" s="268">
        <v>0.918367346938776</v>
      </c>
      <c r="W900" s="268">
        <v>0.6</v>
      </c>
      <c r="X900" s="295">
        <v>0.0416326530612244</v>
      </c>
      <c r="Y900" s="271">
        <v>327</v>
      </c>
      <c r="Z900" s="333">
        <v>278</v>
      </c>
      <c r="AA900" s="333">
        <v>305</v>
      </c>
      <c r="AB900" s="333">
        <v>259</v>
      </c>
      <c r="AC900" s="334">
        <v>0.850152905198777</v>
      </c>
      <c r="AD900" s="268">
        <v>0.849180327868852</v>
      </c>
      <c r="AE900" s="295">
        <v>0.000972577329924285</v>
      </c>
    </row>
    <row r="901" spans="1:31">
      <c r="A901" s="315" t="s">
        <v>1160</v>
      </c>
      <c r="B901" s="339" t="s">
        <v>3350</v>
      </c>
      <c r="C901" s="293" t="s">
        <v>1601</v>
      </c>
      <c r="D901" s="339" t="s">
        <v>1602</v>
      </c>
      <c r="E901" s="266">
        <v>50</v>
      </c>
      <c r="F901" s="266">
        <v>47</v>
      </c>
      <c r="G901" s="264">
        <v>51</v>
      </c>
      <c r="H901" s="264">
        <v>47</v>
      </c>
      <c r="I901" s="264">
        <v>38</v>
      </c>
      <c r="J901" s="264">
        <v>35</v>
      </c>
      <c r="K901" s="294">
        <v>0.9</v>
      </c>
      <c r="L901" s="267">
        <v>0.94</v>
      </c>
      <c r="M901" s="267">
        <v>0.92156862745098</v>
      </c>
      <c r="N901" s="267">
        <v>0.921052631578947</v>
      </c>
      <c r="O901" s="332">
        <v>50</v>
      </c>
      <c r="P901" s="266">
        <v>43</v>
      </c>
      <c r="Q901" s="266">
        <v>43</v>
      </c>
      <c r="R901" s="264">
        <v>44</v>
      </c>
      <c r="S901" s="264">
        <v>31</v>
      </c>
      <c r="T901" s="267">
        <v>0.86</v>
      </c>
      <c r="U901" s="267">
        <v>0.86</v>
      </c>
      <c r="V901" s="268">
        <v>0.862745098039216</v>
      </c>
      <c r="W901" s="268">
        <v>0.815789473684211</v>
      </c>
      <c r="X901" s="295">
        <v>-0.00274509803921574</v>
      </c>
      <c r="Y901" s="271">
        <v>333</v>
      </c>
      <c r="Z901" s="333">
        <v>276</v>
      </c>
      <c r="AA901" s="333">
        <v>330</v>
      </c>
      <c r="AB901" s="333">
        <v>282</v>
      </c>
      <c r="AC901" s="334">
        <v>0.828828828828829</v>
      </c>
      <c r="AD901" s="268">
        <v>0.854545454545454</v>
      </c>
      <c r="AE901" s="295">
        <v>-0.0257166257166257</v>
      </c>
    </row>
    <row r="902" spans="1:31">
      <c r="A902" s="315" t="s">
        <v>1160</v>
      </c>
      <c r="B902" s="339" t="s">
        <v>3350</v>
      </c>
      <c r="C902" s="293" t="s">
        <v>1603</v>
      </c>
      <c r="D902" s="339" t="s">
        <v>1604</v>
      </c>
      <c r="E902" s="266">
        <v>52</v>
      </c>
      <c r="F902" s="266">
        <v>51</v>
      </c>
      <c r="G902" s="264">
        <v>55</v>
      </c>
      <c r="H902" s="264">
        <v>52</v>
      </c>
      <c r="I902" s="264">
        <v>36</v>
      </c>
      <c r="J902" s="264">
        <v>34</v>
      </c>
      <c r="K902" s="294">
        <v>0.9</v>
      </c>
      <c r="L902" s="267">
        <v>0.980769230769231</v>
      </c>
      <c r="M902" s="267">
        <v>0.945454545454545</v>
      </c>
      <c r="N902" s="267">
        <v>0.944444444444444</v>
      </c>
      <c r="O902" s="332">
        <v>52</v>
      </c>
      <c r="P902" s="266">
        <v>48</v>
      </c>
      <c r="Q902" s="266">
        <v>48</v>
      </c>
      <c r="R902" s="264">
        <v>50</v>
      </c>
      <c r="S902" s="264">
        <v>31</v>
      </c>
      <c r="T902" s="267">
        <v>0.923076923076923</v>
      </c>
      <c r="U902" s="267">
        <v>0.923076923076923</v>
      </c>
      <c r="V902" s="268">
        <v>0.909090909090909</v>
      </c>
      <c r="W902" s="268">
        <v>0.861111111111111</v>
      </c>
      <c r="X902" s="295">
        <v>0.0139860139860141</v>
      </c>
      <c r="Y902" s="271">
        <v>350</v>
      </c>
      <c r="Z902" s="333">
        <v>319</v>
      </c>
      <c r="AA902" s="333">
        <v>351</v>
      </c>
      <c r="AB902" s="333">
        <v>340</v>
      </c>
      <c r="AC902" s="334">
        <v>0.911428571428571</v>
      </c>
      <c r="AD902" s="268">
        <v>0.968660968660969</v>
      </c>
      <c r="AE902" s="295">
        <v>-0.0572323972323971</v>
      </c>
    </row>
    <row r="903" spans="1:31">
      <c r="A903" s="315" t="s">
        <v>1160</v>
      </c>
      <c r="B903" s="339" t="s">
        <v>3350</v>
      </c>
      <c r="C903" s="293" t="s">
        <v>1605</v>
      </c>
      <c r="D903" s="339" t="s">
        <v>1606</v>
      </c>
      <c r="E903" s="266">
        <v>21</v>
      </c>
      <c r="F903" s="266">
        <v>21</v>
      </c>
      <c r="G903" s="264">
        <v>21</v>
      </c>
      <c r="H903" s="264">
        <v>20</v>
      </c>
      <c r="I903" s="264">
        <v>17</v>
      </c>
      <c r="J903" s="264">
        <v>12</v>
      </c>
      <c r="K903" s="294">
        <v>0.9</v>
      </c>
      <c r="L903" s="267">
        <v>1</v>
      </c>
      <c r="M903" s="267">
        <v>0.952380952380952</v>
      </c>
      <c r="N903" s="267">
        <v>0.705882352941177</v>
      </c>
      <c r="O903" s="332">
        <v>21</v>
      </c>
      <c r="P903" s="266">
        <v>16</v>
      </c>
      <c r="Q903" s="266">
        <v>16</v>
      </c>
      <c r="R903" s="264">
        <v>14</v>
      </c>
      <c r="S903" s="264">
        <v>10</v>
      </c>
      <c r="T903" s="267">
        <v>0.761904761904762</v>
      </c>
      <c r="U903" s="267">
        <v>0.761904761904762</v>
      </c>
      <c r="V903" s="268">
        <v>0.666666666666667</v>
      </c>
      <c r="W903" s="268">
        <v>0.588235294117647</v>
      </c>
      <c r="X903" s="295">
        <v>0.0952380952380952</v>
      </c>
      <c r="Y903" s="271">
        <v>143</v>
      </c>
      <c r="Z903" s="333">
        <v>101</v>
      </c>
      <c r="AA903" s="333">
        <v>141</v>
      </c>
      <c r="AB903" s="333">
        <v>102</v>
      </c>
      <c r="AC903" s="334">
        <v>0.706293706293706</v>
      </c>
      <c r="AD903" s="268">
        <v>0.723404255319149</v>
      </c>
      <c r="AE903" s="295">
        <v>-0.0171105490254427</v>
      </c>
    </row>
    <row r="904" spans="1:31">
      <c r="A904" s="315" t="s">
        <v>1160</v>
      </c>
      <c r="B904" s="339" t="s">
        <v>3350</v>
      </c>
      <c r="C904" s="293" t="s">
        <v>1607</v>
      </c>
      <c r="D904" s="339" t="s">
        <v>1608</v>
      </c>
      <c r="E904" s="266">
        <v>20</v>
      </c>
      <c r="F904" s="266">
        <v>20</v>
      </c>
      <c r="G904" s="264">
        <v>21</v>
      </c>
      <c r="H904" s="264">
        <v>21</v>
      </c>
      <c r="I904" s="264">
        <v>17</v>
      </c>
      <c r="J904" s="264">
        <v>17</v>
      </c>
      <c r="K904" s="294">
        <v>0.9</v>
      </c>
      <c r="L904" s="267">
        <v>1</v>
      </c>
      <c r="M904" s="267">
        <v>1</v>
      </c>
      <c r="N904" s="267">
        <v>1</v>
      </c>
      <c r="O904" s="332">
        <v>20</v>
      </c>
      <c r="P904" s="266">
        <v>20</v>
      </c>
      <c r="Q904" s="266">
        <v>20</v>
      </c>
      <c r="R904" s="264">
        <v>20</v>
      </c>
      <c r="S904" s="264">
        <v>17</v>
      </c>
      <c r="T904" s="267">
        <v>1</v>
      </c>
      <c r="U904" s="267">
        <v>1</v>
      </c>
      <c r="V904" s="268">
        <v>0.952380952380952</v>
      </c>
      <c r="W904" s="268">
        <v>1</v>
      </c>
      <c r="X904" s="295">
        <v>0.0476190476190477</v>
      </c>
      <c r="Y904" s="271">
        <v>142</v>
      </c>
      <c r="Z904" s="333">
        <v>135</v>
      </c>
      <c r="AA904" s="333">
        <v>140</v>
      </c>
      <c r="AB904" s="333">
        <v>130</v>
      </c>
      <c r="AC904" s="334">
        <v>0.950704225352113</v>
      </c>
      <c r="AD904" s="268">
        <v>0.928571428571429</v>
      </c>
      <c r="AE904" s="295">
        <v>0.022132796780684</v>
      </c>
    </row>
    <row r="905" spans="1:31">
      <c r="A905" s="315" t="s">
        <v>1160</v>
      </c>
      <c r="B905" s="339" t="s">
        <v>3350</v>
      </c>
      <c r="C905" s="293" t="s">
        <v>1609</v>
      </c>
      <c r="D905" s="339" t="s">
        <v>1610</v>
      </c>
      <c r="E905" s="266">
        <v>28</v>
      </c>
      <c r="F905" s="266">
        <v>28</v>
      </c>
      <c r="G905" s="264">
        <v>31</v>
      </c>
      <c r="H905" s="264">
        <v>30</v>
      </c>
      <c r="I905" s="264">
        <v>20</v>
      </c>
      <c r="J905" s="264">
        <v>19</v>
      </c>
      <c r="K905" s="294">
        <v>0.9</v>
      </c>
      <c r="L905" s="267">
        <v>1</v>
      </c>
      <c r="M905" s="267">
        <v>0.967741935483871</v>
      </c>
      <c r="N905" s="267">
        <v>0.95</v>
      </c>
      <c r="O905" s="332">
        <v>28</v>
      </c>
      <c r="P905" s="266">
        <v>28</v>
      </c>
      <c r="Q905" s="266">
        <v>28</v>
      </c>
      <c r="R905" s="264">
        <v>30</v>
      </c>
      <c r="S905" s="264">
        <v>19</v>
      </c>
      <c r="T905" s="267">
        <v>1</v>
      </c>
      <c r="U905" s="267">
        <v>1</v>
      </c>
      <c r="V905" s="268">
        <v>0.967741935483871</v>
      </c>
      <c r="W905" s="268">
        <v>0.95</v>
      </c>
      <c r="X905" s="295">
        <v>0.032258064516129</v>
      </c>
      <c r="Y905" s="271">
        <v>193</v>
      </c>
      <c r="Z905" s="333">
        <v>183</v>
      </c>
      <c r="AA905" s="333">
        <v>195</v>
      </c>
      <c r="AB905" s="333">
        <v>180</v>
      </c>
      <c r="AC905" s="334">
        <v>0.948186528497409</v>
      </c>
      <c r="AD905" s="268">
        <v>0.923076923076923</v>
      </c>
      <c r="AE905" s="295">
        <v>0.0251096054204862</v>
      </c>
    </row>
    <row r="906" spans="1:31">
      <c r="A906" s="315" t="s">
        <v>1160</v>
      </c>
      <c r="B906" s="339" t="s">
        <v>3350</v>
      </c>
      <c r="C906" s="293" t="s">
        <v>1611</v>
      </c>
      <c r="D906" s="339" t="s">
        <v>1612</v>
      </c>
      <c r="E906" s="266">
        <v>36</v>
      </c>
      <c r="F906" s="266">
        <v>31</v>
      </c>
      <c r="G906" s="264">
        <v>36</v>
      </c>
      <c r="H906" s="264">
        <v>34</v>
      </c>
      <c r="I906" s="264">
        <v>24</v>
      </c>
      <c r="J906" s="264">
        <v>23</v>
      </c>
      <c r="K906" s="294">
        <v>0.9</v>
      </c>
      <c r="L906" s="267">
        <v>0.861111111111111</v>
      </c>
      <c r="M906" s="267">
        <v>0.944444444444444</v>
      </c>
      <c r="N906" s="267">
        <v>0.958333333333333</v>
      </c>
      <c r="O906" s="332">
        <v>36</v>
      </c>
      <c r="P906" s="266">
        <v>29</v>
      </c>
      <c r="Q906" s="266">
        <v>29</v>
      </c>
      <c r="R906" s="264">
        <v>32</v>
      </c>
      <c r="S906" s="264">
        <v>22</v>
      </c>
      <c r="T906" s="267">
        <v>0.805555555555556</v>
      </c>
      <c r="U906" s="267">
        <v>0.805555555555556</v>
      </c>
      <c r="V906" s="268">
        <v>0.888888888888889</v>
      </c>
      <c r="W906" s="268">
        <v>0.916666666666667</v>
      </c>
      <c r="X906" s="295">
        <v>-0.0833333333333333</v>
      </c>
      <c r="Y906" s="271">
        <v>232</v>
      </c>
      <c r="Z906" s="333">
        <v>197</v>
      </c>
      <c r="AA906" s="333">
        <v>218</v>
      </c>
      <c r="AB906" s="333">
        <v>190</v>
      </c>
      <c r="AC906" s="334">
        <v>0.849137931034483</v>
      </c>
      <c r="AD906" s="268">
        <v>0.871559633027523</v>
      </c>
      <c r="AE906" s="295">
        <v>-0.0224217019930402</v>
      </c>
    </row>
    <row r="907" spans="1:31">
      <c r="A907" s="315" t="s">
        <v>1160</v>
      </c>
      <c r="B907" s="339" t="s">
        <v>3350</v>
      </c>
      <c r="C907" s="293" t="s">
        <v>1613</v>
      </c>
      <c r="D907" s="339" t="s">
        <v>1614</v>
      </c>
      <c r="E907" s="266">
        <v>41</v>
      </c>
      <c r="F907" s="266">
        <v>41</v>
      </c>
      <c r="G907" s="264">
        <v>41</v>
      </c>
      <c r="H907" s="264">
        <v>41</v>
      </c>
      <c r="I907" s="264">
        <v>35</v>
      </c>
      <c r="J907" s="264">
        <v>35</v>
      </c>
      <c r="K907" s="294">
        <v>0.9</v>
      </c>
      <c r="L907" s="267">
        <v>1</v>
      </c>
      <c r="M907" s="267">
        <v>1</v>
      </c>
      <c r="N907" s="267">
        <v>1</v>
      </c>
      <c r="O907" s="332">
        <v>41</v>
      </c>
      <c r="P907" s="266">
        <v>41</v>
      </c>
      <c r="Q907" s="266">
        <v>41</v>
      </c>
      <c r="R907" s="264">
        <v>41</v>
      </c>
      <c r="S907" s="264">
        <v>35</v>
      </c>
      <c r="T907" s="267">
        <v>1</v>
      </c>
      <c r="U907" s="267">
        <v>1</v>
      </c>
      <c r="V907" s="268">
        <v>1</v>
      </c>
      <c r="W907" s="268">
        <v>1</v>
      </c>
      <c r="X907" s="295">
        <v>0</v>
      </c>
      <c r="Y907" s="271">
        <v>273</v>
      </c>
      <c r="Z907" s="333">
        <v>272</v>
      </c>
      <c r="AA907" s="333">
        <v>278</v>
      </c>
      <c r="AB907" s="333">
        <v>274</v>
      </c>
      <c r="AC907" s="334">
        <v>0.996336996336996</v>
      </c>
      <c r="AD907" s="268">
        <v>0.985611510791367</v>
      </c>
      <c r="AE907" s="295">
        <v>0.0107254855456295</v>
      </c>
    </row>
    <row r="908" spans="1:31">
      <c r="A908" s="315" t="s">
        <v>1160</v>
      </c>
      <c r="B908" s="339" t="s">
        <v>3350</v>
      </c>
      <c r="C908" s="293" t="s">
        <v>1615</v>
      </c>
      <c r="D908" s="339" t="s">
        <v>1616</v>
      </c>
      <c r="E908" s="266">
        <v>29</v>
      </c>
      <c r="F908" s="266">
        <v>28</v>
      </c>
      <c r="G908" s="264">
        <v>27</v>
      </c>
      <c r="H908" s="264">
        <v>24</v>
      </c>
      <c r="I908" s="264">
        <v>21</v>
      </c>
      <c r="J908" s="264">
        <v>17</v>
      </c>
      <c r="K908" s="294">
        <v>0.9</v>
      </c>
      <c r="L908" s="267">
        <v>0.96551724137931</v>
      </c>
      <c r="M908" s="267">
        <v>0.888888888888889</v>
      </c>
      <c r="N908" s="267">
        <v>0.80952380952381</v>
      </c>
      <c r="O908" s="332">
        <v>29</v>
      </c>
      <c r="P908" s="266">
        <v>23</v>
      </c>
      <c r="Q908" s="266">
        <v>23</v>
      </c>
      <c r="R908" s="264">
        <v>20</v>
      </c>
      <c r="S908" s="264">
        <v>15</v>
      </c>
      <c r="T908" s="267">
        <v>0.793103448275862</v>
      </c>
      <c r="U908" s="267">
        <v>0.793103448275862</v>
      </c>
      <c r="V908" s="268">
        <v>0.740740740740741</v>
      </c>
      <c r="W908" s="268">
        <v>0.714285714285714</v>
      </c>
      <c r="X908" s="295">
        <v>0.0523627075351214</v>
      </c>
      <c r="Y908" s="271">
        <v>181</v>
      </c>
      <c r="Z908" s="333">
        <v>137</v>
      </c>
      <c r="AA908" s="333">
        <v>184</v>
      </c>
      <c r="AB908" s="333">
        <v>149</v>
      </c>
      <c r="AC908" s="334">
        <v>0.756906077348066</v>
      </c>
      <c r="AD908" s="268">
        <v>0.809782608695652</v>
      </c>
      <c r="AE908" s="295">
        <v>-0.052876531347586</v>
      </c>
    </row>
    <row r="909" spans="1:31">
      <c r="A909" s="315" t="s">
        <v>1160</v>
      </c>
      <c r="B909" s="339" t="s">
        <v>3346</v>
      </c>
      <c r="C909" s="293" t="s">
        <v>1617</v>
      </c>
      <c r="D909" s="339" t="s">
        <v>1618</v>
      </c>
      <c r="E909" s="266">
        <v>39</v>
      </c>
      <c r="F909" s="266">
        <v>39</v>
      </c>
      <c r="G909" s="264">
        <v>38</v>
      </c>
      <c r="H909" s="264">
        <v>38</v>
      </c>
      <c r="I909" s="264">
        <v>31</v>
      </c>
      <c r="J909" s="264">
        <v>31</v>
      </c>
      <c r="K909" s="294">
        <v>0.9</v>
      </c>
      <c r="L909" s="267">
        <v>1</v>
      </c>
      <c r="M909" s="267">
        <v>1</v>
      </c>
      <c r="N909" s="267">
        <v>1</v>
      </c>
      <c r="O909" s="332">
        <v>39</v>
      </c>
      <c r="P909" s="266">
        <v>36</v>
      </c>
      <c r="Q909" s="266">
        <v>36</v>
      </c>
      <c r="R909" s="264">
        <v>34</v>
      </c>
      <c r="S909" s="264">
        <v>30</v>
      </c>
      <c r="T909" s="267">
        <v>0.923076923076923</v>
      </c>
      <c r="U909" s="267">
        <v>0.923076923076923</v>
      </c>
      <c r="V909" s="268">
        <v>0.894736842105263</v>
      </c>
      <c r="W909" s="268">
        <v>0.967741935483871</v>
      </c>
      <c r="X909" s="295">
        <v>0.02834008097166</v>
      </c>
      <c r="Y909" s="271">
        <v>251</v>
      </c>
      <c r="Z909" s="333">
        <v>226</v>
      </c>
      <c r="AA909" s="333">
        <v>255</v>
      </c>
      <c r="AB909" s="333">
        <v>233</v>
      </c>
      <c r="AC909" s="334">
        <v>0.900398406374502</v>
      </c>
      <c r="AD909" s="268">
        <v>0.913725490196078</v>
      </c>
      <c r="AE909" s="295">
        <v>-0.0133270838215764</v>
      </c>
    </row>
    <row r="910" spans="1:31">
      <c r="A910" s="315" t="s">
        <v>1160</v>
      </c>
      <c r="B910" s="339" t="s">
        <v>3346</v>
      </c>
      <c r="C910" s="293" t="s">
        <v>1619</v>
      </c>
      <c r="D910" s="339" t="s">
        <v>1620</v>
      </c>
      <c r="E910" s="266">
        <v>45</v>
      </c>
      <c r="F910" s="266">
        <v>45</v>
      </c>
      <c r="G910" s="264">
        <v>45</v>
      </c>
      <c r="H910" s="264">
        <v>45</v>
      </c>
      <c r="I910" s="264">
        <v>37</v>
      </c>
      <c r="J910" s="264">
        <v>37</v>
      </c>
      <c r="K910" s="294">
        <v>0.9</v>
      </c>
      <c r="L910" s="267">
        <v>1</v>
      </c>
      <c r="M910" s="267">
        <v>1</v>
      </c>
      <c r="N910" s="267">
        <v>1</v>
      </c>
      <c r="O910" s="332">
        <v>45</v>
      </c>
      <c r="P910" s="266">
        <v>45</v>
      </c>
      <c r="Q910" s="266">
        <v>45</v>
      </c>
      <c r="R910" s="264">
        <v>45</v>
      </c>
      <c r="S910" s="264">
        <v>37</v>
      </c>
      <c r="T910" s="267">
        <v>1</v>
      </c>
      <c r="U910" s="267">
        <v>1</v>
      </c>
      <c r="V910" s="268">
        <v>1</v>
      </c>
      <c r="W910" s="268">
        <v>1</v>
      </c>
      <c r="X910" s="295">
        <v>0</v>
      </c>
      <c r="Y910" s="271">
        <v>282</v>
      </c>
      <c r="Z910" s="333">
        <v>280</v>
      </c>
      <c r="AA910" s="333">
        <v>287</v>
      </c>
      <c r="AB910" s="333">
        <v>287</v>
      </c>
      <c r="AC910" s="334">
        <v>0.99290780141844</v>
      </c>
      <c r="AD910" s="268">
        <v>1</v>
      </c>
      <c r="AE910" s="295">
        <v>-0.00709219858156029</v>
      </c>
    </row>
    <row r="911" spans="1:31">
      <c r="A911" s="315" t="s">
        <v>1160</v>
      </c>
      <c r="B911" s="339" t="s">
        <v>3346</v>
      </c>
      <c r="C911" s="293" t="s">
        <v>1621</v>
      </c>
      <c r="D911" s="339" t="s">
        <v>1622</v>
      </c>
      <c r="E911" s="266">
        <v>51</v>
      </c>
      <c r="F911" s="266">
        <v>51</v>
      </c>
      <c r="G911" s="264">
        <v>54</v>
      </c>
      <c r="H911" s="264">
        <v>54</v>
      </c>
      <c r="I911" s="264">
        <v>39</v>
      </c>
      <c r="J911" s="264">
        <v>39</v>
      </c>
      <c r="K911" s="294">
        <v>0.9</v>
      </c>
      <c r="L911" s="267">
        <v>1</v>
      </c>
      <c r="M911" s="267">
        <v>1</v>
      </c>
      <c r="N911" s="267">
        <v>1</v>
      </c>
      <c r="O911" s="332">
        <v>51</v>
      </c>
      <c r="P911" s="266">
        <v>44</v>
      </c>
      <c r="Q911" s="266">
        <v>44</v>
      </c>
      <c r="R911" s="264">
        <v>52</v>
      </c>
      <c r="S911" s="264">
        <v>36</v>
      </c>
      <c r="T911" s="267">
        <v>0.862745098039216</v>
      </c>
      <c r="U911" s="267">
        <v>0.862745098039216</v>
      </c>
      <c r="V911" s="268">
        <v>0.962962962962963</v>
      </c>
      <c r="W911" s="268">
        <v>0.923076923076923</v>
      </c>
      <c r="X911" s="295">
        <v>-0.100217864923747</v>
      </c>
      <c r="Y911" s="271">
        <v>343</v>
      </c>
      <c r="Z911" s="333">
        <v>314</v>
      </c>
      <c r="AA911" s="333">
        <v>334</v>
      </c>
      <c r="AB911" s="333">
        <v>311</v>
      </c>
      <c r="AC911" s="334">
        <v>0.915451895043732</v>
      </c>
      <c r="AD911" s="268">
        <v>0.931137724550898</v>
      </c>
      <c r="AE911" s="295">
        <v>-0.0156858295071663</v>
      </c>
    </row>
    <row r="912" spans="1:31">
      <c r="A912" s="315" t="s">
        <v>1160</v>
      </c>
      <c r="B912" s="339" t="s">
        <v>3346</v>
      </c>
      <c r="C912" s="293" t="s">
        <v>1623</v>
      </c>
      <c r="D912" s="339" t="s">
        <v>1624</v>
      </c>
      <c r="E912" s="266">
        <v>47</v>
      </c>
      <c r="F912" s="266">
        <v>47</v>
      </c>
      <c r="G912" s="264">
        <v>50</v>
      </c>
      <c r="H912" s="264">
        <v>50</v>
      </c>
      <c r="I912" s="264">
        <v>37</v>
      </c>
      <c r="J912" s="264">
        <v>37</v>
      </c>
      <c r="K912" s="294">
        <v>0.9</v>
      </c>
      <c r="L912" s="267">
        <v>1</v>
      </c>
      <c r="M912" s="267">
        <v>1</v>
      </c>
      <c r="N912" s="267">
        <v>1</v>
      </c>
      <c r="O912" s="332">
        <v>47</v>
      </c>
      <c r="P912" s="266">
        <v>47</v>
      </c>
      <c r="Q912" s="266">
        <v>47</v>
      </c>
      <c r="R912" s="264">
        <v>49</v>
      </c>
      <c r="S912" s="264">
        <v>37</v>
      </c>
      <c r="T912" s="267">
        <v>1</v>
      </c>
      <c r="U912" s="267">
        <v>1</v>
      </c>
      <c r="V912" s="268">
        <v>0.98</v>
      </c>
      <c r="W912" s="268">
        <v>1</v>
      </c>
      <c r="X912" s="295">
        <v>0.02</v>
      </c>
      <c r="Y912" s="271">
        <v>311</v>
      </c>
      <c r="Z912" s="333">
        <v>306</v>
      </c>
      <c r="AA912" s="333">
        <v>312</v>
      </c>
      <c r="AB912" s="333">
        <v>302</v>
      </c>
      <c r="AC912" s="334">
        <v>0.983922829581994</v>
      </c>
      <c r="AD912" s="268">
        <v>0.967948717948718</v>
      </c>
      <c r="AE912" s="295">
        <v>0.0159741116332757</v>
      </c>
    </row>
    <row r="913" spans="1:31">
      <c r="A913" s="315" t="s">
        <v>1160</v>
      </c>
      <c r="B913" s="339" t="s">
        <v>3346</v>
      </c>
      <c r="C913" s="293" t="s">
        <v>1625</v>
      </c>
      <c r="D913" s="339" t="s">
        <v>1626</v>
      </c>
      <c r="E913" s="266">
        <v>33</v>
      </c>
      <c r="F913" s="266">
        <v>33</v>
      </c>
      <c r="G913" s="264">
        <v>37</v>
      </c>
      <c r="H913" s="264">
        <v>37</v>
      </c>
      <c r="I913" s="264">
        <v>25</v>
      </c>
      <c r="J913" s="264">
        <v>25</v>
      </c>
      <c r="K913" s="294">
        <v>0.9</v>
      </c>
      <c r="L913" s="267">
        <v>1</v>
      </c>
      <c r="M913" s="267">
        <v>1</v>
      </c>
      <c r="N913" s="267">
        <v>1</v>
      </c>
      <c r="O913" s="332">
        <v>33</v>
      </c>
      <c r="P913" s="266">
        <v>32</v>
      </c>
      <c r="Q913" s="266">
        <v>32</v>
      </c>
      <c r="R913" s="264">
        <v>35</v>
      </c>
      <c r="S913" s="264">
        <v>23</v>
      </c>
      <c r="T913" s="267">
        <v>0.96969696969697</v>
      </c>
      <c r="U913" s="267">
        <v>0.96969696969697</v>
      </c>
      <c r="V913" s="268">
        <v>0.945945945945946</v>
      </c>
      <c r="W913" s="268">
        <v>0.92</v>
      </c>
      <c r="X913" s="295">
        <v>0.0237510237510238</v>
      </c>
      <c r="Y913" s="271">
        <v>221</v>
      </c>
      <c r="Z913" s="333">
        <v>210</v>
      </c>
      <c r="AA913" s="333">
        <v>223</v>
      </c>
      <c r="AB913" s="333">
        <v>212</v>
      </c>
      <c r="AC913" s="334">
        <v>0.950226244343891</v>
      </c>
      <c r="AD913" s="268">
        <v>0.95067264573991</v>
      </c>
      <c r="AE913" s="295">
        <v>-0.000446401396018925</v>
      </c>
    </row>
    <row r="914" spans="1:31">
      <c r="A914" s="315" t="s">
        <v>1160</v>
      </c>
      <c r="B914" s="339" t="s">
        <v>3346</v>
      </c>
      <c r="C914" s="293" t="s">
        <v>1627</v>
      </c>
      <c r="D914" s="339" t="s">
        <v>1628</v>
      </c>
      <c r="E914" s="266">
        <v>58</v>
      </c>
      <c r="F914" s="266">
        <v>58</v>
      </c>
      <c r="G914" s="264">
        <v>59</v>
      </c>
      <c r="H914" s="264">
        <v>59</v>
      </c>
      <c r="I914" s="264">
        <v>38</v>
      </c>
      <c r="J914" s="264">
        <v>38</v>
      </c>
      <c r="K914" s="294">
        <v>0.9</v>
      </c>
      <c r="L914" s="267">
        <v>1</v>
      </c>
      <c r="M914" s="267">
        <v>1</v>
      </c>
      <c r="N914" s="267">
        <v>1</v>
      </c>
      <c r="O914" s="332">
        <v>58</v>
      </c>
      <c r="P914" s="266">
        <v>51</v>
      </c>
      <c r="Q914" s="266">
        <v>51</v>
      </c>
      <c r="R914" s="264">
        <v>50</v>
      </c>
      <c r="S914" s="264">
        <v>34</v>
      </c>
      <c r="T914" s="267">
        <v>0.879310344827586</v>
      </c>
      <c r="U914" s="267">
        <v>0.879310344827586</v>
      </c>
      <c r="V914" s="268">
        <v>0.847457627118644</v>
      </c>
      <c r="W914" s="268">
        <v>0.894736842105263</v>
      </c>
      <c r="X914" s="295">
        <v>0.0318527177089422</v>
      </c>
      <c r="Y914" s="271">
        <v>381</v>
      </c>
      <c r="Z914" s="333">
        <v>330</v>
      </c>
      <c r="AA914" s="333">
        <v>385</v>
      </c>
      <c r="AB914" s="333">
        <v>335</v>
      </c>
      <c r="AC914" s="334">
        <v>0.866141732283465</v>
      </c>
      <c r="AD914" s="268">
        <v>0.87012987012987</v>
      </c>
      <c r="AE914" s="295">
        <v>-0.0039881378464055</v>
      </c>
    </row>
    <row r="915" spans="1:31">
      <c r="A915" s="315" t="s">
        <v>1160</v>
      </c>
      <c r="B915" s="339" t="s">
        <v>3346</v>
      </c>
      <c r="C915" s="293" t="s">
        <v>1629</v>
      </c>
      <c r="D915" s="339" t="s">
        <v>1630</v>
      </c>
      <c r="E915" s="266">
        <v>42</v>
      </c>
      <c r="F915" s="266">
        <v>42</v>
      </c>
      <c r="G915" s="264">
        <v>43</v>
      </c>
      <c r="H915" s="264">
        <v>43</v>
      </c>
      <c r="I915" s="264">
        <v>35</v>
      </c>
      <c r="J915" s="264">
        <v>35</v>
      </c>
      <c r="K915" s="294">
        <v>0.9</v>
      </c>
      <c r="L915" s="267">
        <v>1</v>
      </c>
      <c r="M915" s="267">
        <v>1</v>
      </c>
      <c r="N915" s="267">
        <v>1</v>
      </c>
      <c r="O915" s="332">
        <v>42</v>
      </c>
      <c r="P915" s="266">
        <v>36</v>
      </c>
      <c r="Q915" s="266">
        <v>36</v>
      </c>
      <c r="R915" s="264">
        <v>35</v>
      </c>
      <c r="S915" s="264">
        <v>31</v>
      </c>
      <c r="T915" s="267">
        <v>0.857142857142857</v>
      </c>
      <c r="U915" s="267">
        <v>0.857142857142857</v>
      </c>
      <c r="V915" s="268">
        <v>0.813953488372093</v>
      </c>
      <c r="W915" s="268">
        <v>0.885714285714286</v>
      </c>
      <c r="X915" s="295">
        <v>0.0431893687707641</v>
      </c>
      <c r="Y915" s="271">
        <v>276</v>
      </c>
      <c r="Z915" s="333">
        <v>239</v>
      </c>
      <c r="AA915" s="333">
        <v>279</v>
      </c>
      <c r="AB915" s="333">
        <v>246</v>
      </c>
      <c r="AC915" s="334">
        <v>0.865942028985507</v>
      </c>
      <c r="AD915" s="268">
        <v>0.881720430107527</v>
      </c>
      <c r="AE915" s="295">
        <v>-0.0157784011220197</v>
      </c>
    </row>
    <row r="916" spans="1:31">
      <c r="A916" s="315" t="s">
        <v>1160</v>
      </c>
      <c r="B916" s="339" t="s">
        <v>3346</v>
      </c>
      <c r="C916" s="293" t="s">
        <v>1631</v>
      </c>
      <c r="D916" s="339" t="s">
        <v>1632</v>
      </c>
      <c r="E916" s="266">
        <v>20</v>
      </c>
      <c r="F916" s="266">
        <v>20</v>
      </c>
      <c r="G916" s="264">
        <v>19</v>
      </c>
      <c r="H916" s="264">
        <v>19</v>
      </c>
      <c r="I916" s="264">
        <v>15</v>
      </c>
      <c r="J916" s="264">
        <v>15</v>
      </c>
      <c r="K916" s="294">
        <v>0.9</v>
      </c>
      <c r="L916" s="267">
        <v>1</v>
      </c>
      <c r="M916" s="267">
        <v>1</v>
      </c>
      <c r="N916" s="267">
        <v>1</v>
      </c>
      <c r="O916" s="332">
        <v>20</v>
      </c>
      <c r="P916" s="266">
        <v>20</v>
      </c>
      <c r="Q916" s="266">
        <v>20</v>
      </c>
      <c r="R916" s="264">
        <v>19</v>
      </c>
      <c r="S916" s="264">
        <v>15</v>
      </c>
      <c r="T916" s="267">
        <v>1</v>
      </c>
      <c r="U916" s="267">
        <v>1</v>
      </c>
      <c r="V916" s="268">
        <v>1</v>
      </c>
      <c r="W916" s="268">
        <v>1</v>
      </c>
      <c r="X916" s="295">
        <v>0</v>
      </c>
      <c r="Y916" s="271">
        <v>121</v>
      </c>
      <c r="Z916" s="333">
        <v>121</v>
      </c>
      <c r="AA916" s="333">
        <v>120</v>
      </c>
      <c r="AB916" s="333">
        <v>119</v>
      </c>
      <c r="AC916" s="334">
        <v>1</v>
      </c>
      <c r="AD916" s="268">
        <v>0.991666666666667</v>
      </c>
      <c r="AE916" s="295">
        <v>0.0083333333333333</v>
      </c>
    </row>
    <row r="917" spans="1:31">
      <c r="A917" s="315" t="s">
        <v>1160</v>
      </c>
      <c r="B917" s="339" t="s">
        <v>3346</v>
      </c>
      <c r="C917" s="293" t="s">
        <v>1633</v>
      </c>
      <c r="D917" s="339" t="s">
        <v>1634</v>
      </c>
      <c r="E917" s="266">
        <v>38</v>
      </c>
      <c r="F917" s="266">
        <v>38</v>
      </c>
      <c r="G917" s="264">
        <v>38</v>
      </c>
      <c r="H917" s="264">
        <v>38</v>
      </c>
      <c r="I917" s="264">
        <v>25</v>
      </c>
      <c r="J917" s="264">
        <v>25</v>
      </c>
      <c r="K917" s="294">
        <v>0.9</v>
      </c>
      <c r="L917" s="267">
        <v>1</v>
      </c>
      <c r="M917" s="267">
        <v>1</v>
      </c>
      <c r="N917" s="267">
        <v>1</v>
      </c>
      <c r="O917" s="332">
        <v>38</v>
      </c>
      <c r="P917" s="266">
        <v>32</v>
      </c>
      <c r="Q917" s="266">
        <v>32</v>
      </c>
      <c r="R917" s="264">
        <v>32</v>
      </c>
      <c r="S917" s="264">
        <v>20</v>
      </c>
      <c r="T917" s="267">
        <v>0.842105263157895</v>
      </c>
      <c r="U917" s="267">
        <v>0.842105263157895</v>
      </c>
      <c r="V917" s="268">
        <v>0.842105263157895</v>
      </c>
      <c r="W917" s="268">
        <v>0.8</v>
      </c>
      <c r="X917" s="295">
        <v>0</v>
      </c>
      <c r="Y917" s="271">
        <v>234</v>
      </c>
      <c r="Z917" s="333">
        <v>201</v>
      </c>
      <c r="AA917" s="333">
        <v>236</v>
      </c>
      <c r="AB917" s="333">
        <v>198</v>
      </c>
      <c r="AC917" s="334">
        <v>0.858974358974359</v>
      </c>
      <c r="AD917" s="268">
        <v>0.838983050847458</v>
      </c>
      <c r="AE917" s="295">
        <v>0.0199913081269013</v>
      </c>
    </row>
    <row r="918" spans="1:31">
      <c r="A918" s="315" t="s">
        <v>1160</v>
      </c>
      <c r="B918" s="339" t="s">
        <v>3346</v>
      </c>
      <c r="C918" s="293" t="s">
        <v>1635</v>
      </c>
      <c r="D918" s="339" t="s">
        <v>1636</v>
      </c>
      <c r="E918" s="266">
        <v>27</v>
      </c>
      <c r="F918" s="266">
        <v>27</v>
      </c>
      <c r="G918" s="264">
        <v>28</v>
      </c>
      <c r="H918" s="264">
        <v>28</v>
      </c>
      <c r="I918" s="264">
        <v>21</v>
      </c>
      <c r="J918" s="264">
        <v>21</v>
      </c>
      <c r="K918" s="294">
        <v>0.9</v>
      </c>
      <c r="L918" s="267">
        <v>1</v>
      </c>
      <c r="M918" s="267">
        <v>1</v>
      </c>
      <c r="N918" s="267">
        <v>1</v>
      </c>
      <c r="O918" s="332">
        <v>27</v>
      </c>
      <c r="P918" s="266">
        <v>27</v>
      </c>
      <c r="Q918" s="266">
        <v>27</v>
      </c>
      <c r="R918" s="264">
        <v>28</v>
      </c>
      <c r="S918" s="264">
        <v>20</v>
      </c>
      <c r="T918" s="267">
        <v>1</v>
      </c>
      <c r="U918" s="267">
        <v>1</v>
      </c>
      <c r="V918" s="268">
        <v>1</v>
      </c>
      <c r="W918" s="268">
        <v>0.952380952380952</v>
      </c>
      <c r="X918" s="295">
        <v>0</v>
      </c>
      <c r="Y918" s="271">
        <v>170</v>
      </c>
      <c r="Z918" s="333">
        <v>166</v>
      </c>
      <c r="AA918" s="333">
        <v>163</v>
      </c>
      <c r="AB918" s="333">
        <v>160</v>
      </c>
      <c r="AC918" s="334">
        <v>0.976470588235294</v>
      </c>
      <c r="AD918" s="268">
        <v>0.98159509202454</v>
      </c>
      <c r="AE918" s="295">
        <v>-0.00512450378924578</v>
      </c>
    </row>
    <row r="919" spans="1:31">
      <c r="A919" s="315" t="s">
        <v>1160</v>
      </c>
      <c r="B919" s="339" t="s">
        <v>3346</v>
      </c>
      <c r="C919" s="293" t="s">
        <v>1637</v>
      </c>
      <c r="D919" s="339" t="s">
        <v>1638</v>
      </c>
      <c r="E919" s="266">
        <v>26</v>
      </c>
      <c r="F919" s="266">
        <v>26</v>
      </c>
      <c r="G919" s="264">
        <v>27</v>
      </c>
      <c r="H919" s="264">
        <v>27</v>
      </c>
      <c r="I919" s="264">
        <v>21</v>
      </c>
      <c r="J919" s="264">
        <v>21</v>
      </c>
      <c r="K919" s="294">
        <v>0.9</v>
      </c>
      <c r="L919" s="267">
        <v>1</v>
      </c>
      <c r="M919" s="267">
        <v>1</v>
      </c>
      <c r="N919" s="267">
        <v>1</v>
      </c>
      <c r="O919" s="332">
        <v>26</v>
      </c>
      <c r="P919" s="266">
        <v>25</v>
      </c>
      <c r="Q919" s="266">
        <v>25</v>
      </c>
      <c r="R919" s="264">
        <v>23</v>
      </c>
      <c r="S919" s="264">
        <v>17</v>
      </c>
      <c r="T919" s="267">
        <v>0.961538461538462</v>
      </c>
      <c r="U919" s="267">
        <v>0.961538461538462</v>
      </c>
      <c r="V919" s="268">
        <v>0.851851851851852</v>
      </c>
      <c r="W919" s="268">
        <v>0.80952380952381</v>
      </c>
      <c r="X919" s="295">
        <v>0.10968660968661</v>
      </c>
      <c r="Y919" s="271">
        <v>177</v>
      </c>
      <c r="Z919" s="333">
        <v>155</v>
      </c>
      <c r="AA919" s="333">
        <v>168</v>
      </c>
      <c r="AB919" s="333">
        <v>148</v>
      </c>
      <c r="AC919" s="334">
        <v>0.875706214689266</v>
      </c>
      <c r="AD919" s="268">
        <v>0.880952380952381</v>
      </c>
      <c r="AE919" s="295">
        <v>-0.00524616626311536</v>
      </c>
    </row>
    <row r="920" spans="1:31">
      <c r="A920" s="315" t="s">
        <v>1160</v>
      </c>
      <c r="B920" s="339" t="s">
        <v>3346</v>
      </c>
      <c r="C920" s="293" t="s">
        <v>1639</v>
      </c>
      <c r="D920" s="339" t="s">
        <v>1640</v>
      </c>
      <c r="E920" s="266">
        <v>27</v>
      </c>
      <c r="F920" s="266">
        <v>26</v>
      </c>
      <c r="G920" s="264">
        <v>28</v>
      </c>
      <c r="H920" s="264">
        <v>28</v>
      </c>
      <c r="I920" s="264">
        <v>20</v>
      </c>
      <c r="J920" s="264">
        <v>19</v>
      </c>
      <c r="K920" s="294">
        <v>0.9</v>
      </c>
      <c r="L920" s="267">
        <v>0.962962962962963</v>
      </c>
      <c r="M920" s="267">
        <v>1</v>
      </c>
      <c r="N920" s="267">
        <v>0.95</v>
      </c>
      <c r="O920" s="332">
        <v>27</v>
      </c>
      <c r="P920" s="266">
        <v>22</v>
      </c>
      <c r="Q920" s="266">
        <v>22</v>
      </c>
      <c r="R920" s="264">
        <v>24</v>
      </c>
      <c r="S920" s="264">
        <v>19</v>
      </c>
      <c r="T920" s="267">
        <v>0.814814814814815</v>
      </c>
      <c r="U920" s="267">
        <v>0.814814814814815</v>
      </c>
      <c r="V920" s="268">
        <v>0.857142857142857</v>
      </c>
      <c r="W920" s="268">
        <v>0.95</v>
      </c>
      <c r="X920" s="295">
        <v>-0.0423280423280423</v>
      </c>
      <c r="Y920" s="271">
        <v>178</v>
      </c>
      <c r="Z920" s="333">
        <v>151</v>
      </c>
      <c r="AA920" s="333">
        <v>179</v>
      </c>
      <c r="AB920" s="333">
        <v>161</v>
      </c>
      <c r="AC920" s="334">
        <v>0.848314606741573</v>
      </c>
      <c r="AD920" s="268">
        <v>0.899441340782123</v>
      </c>
      <c r="AE920" s="295">
        <v>-0.0511267340405499</v>
      </c>
    </row>
    <row r="921" spans="1:31">
      <c r="A921" s="315" t="s">
        <v>1160</v>
      </c>
      <c r="B921" s="339" t="s">
        <v>3350</v>
      </c>
      <c r="C921" s="293" t="s">
        <v>1641</v>
      </c>
      <c r="D921" s="339" t="s">
        <v>1642</v>
      </c>
      <c r="E921" s="266">
        <v>62</v>
      </c>
      <c r="F921" s="266">
        <v>61</v>
      </c>
      <c r="G921" s="264">
        <v>65</v>
      </c>
      <c r="H921" s="264">
        <v>64</v>
      </c>
      <c r="I921" s="264">
        <v>55</v>
      </c>
      <c r="J921" s="264">
        <v>54</v>
      </c>
      <c r="K921" s="294">
        <v>0.9</v>
      </c>
      <c r="L921" s="267">
        <v>0.983870967741935</v>
      </c>
      <c r="M921" s="267">
        <v>0.984615384615385</v>
      </c>
      <c r="N921" s="267">
        <v>0.981818181818182</v>
      </c>
      <c r="O921" s="332">
        <v>62</v>
      </c>
      <c r="P921" s="266">
        <v>61</v>
      </c>
      <c r="Q921" s="266">
        <v>61</v>
      </c>
      <c r="R921" s="264">
        <v>64</v>
      </c>
      <c r="S921" s="264">
        <v>54</v>
      </c>
      <c r="T921" s="267">
        <v>0.983870967741935</v>
      </c>
      <c r="U921" s="267">
        <v>0.983870967741935</v>
      </c>
      <c r="V921" s="268">
        <v>0.984615384615385</v>
      </c>
      <c r="W921" s="268">
        <v>0.981818181818182</v>
      </c>
      <c r="X921" s="295">
        <v>-0.000744416873449172</v>
      </c>
      <c r="Y921" s="271">
        <v>404</v>
      </c>
      <c r="Z921" s="333">
        <v>400</v>
      </c>
      <c r="AA921" s="333">
        <v>406</v>
      </c>
      <c r="AB921" s="333">
        <v>404</v>
      </c>
      <c r="AC921" s="334">
        <v>0.99009900990099</v>
      </c>
      <c r="AD921" s="268">
        <v>0.995073891625616</v>
      </c>
      <c r="AE921" s="295">
        <v>-0.00497488172462568</v>
      </c>
    </row>
    <row r="922" spans="1:31">
      <c r="A922" s="315" t="s">
        <v>1160</v>
      </c>
      <c r="B922" s="339" t="s">
        <v>32</v>
      </c>
      <c r="C922" s="293" t="s">
        <v>1643</v>
      </c>
      <c r="D922" s="339" t="s">
        <v>1644</v>
      </c>
      <c r="E922" s="266">
        <v>0</v>
      </c>
      <c r="F922" s="266">
        <v>0</v>
      </c>
      <c r="G922" s="264">
        <v>0</v>
      </c>
      <c r="H922" s="264">
        <v>0</v>
      </c>
      <c r="I922" s="264">
        <v>0</v>
      </c>
      <c r="J922" s="264">
        <v>0</v>
      </c>
      <c r="K922" s="294">
        <v>0.9</v>
      </c>
      <c r="L922" s="267">
        <v>0</v>
      </c>
      <c r="M922" s="267">
        <v>0</v>
      </c>
      <c r="N922" s="267">
        <v>0</v>
      </c>
      <c r="O922" s="332">
        <v>0</v>
      </c>
      <c r="P922" s="266">
        <v>0</v>
      </c>
      <c r="Q922" s="266">
        <v>0</v>
      </c>
      <c r="R922" s="264">
        <v>0</v>
      </c>
      <c r="S922" s="264">
        <v>0</v>
      </c>
      <c r="T922" s="267">
        <v>0</v>
      </c>
      <c r="U922" s="267">
        <v>0</v>
      </c>
      <c r="V922" s="268">
        <v>0</v>
      </c>
      <c r="W922" s="268">
        <v>0</v>
      </c>
      <c r="X922" s="295">
        <v>0</v>
      </c>
      <c r="Y922" s="271">
        <v>0</v>
      </c>
      <c r="Z922" s="333">
        <v>0</v>
      </c>
      <c r="AA922" s="333">
        <v>0</v>
      </c>
      <c r="AB922" s="333">
        <v>0</v>
      </c>
      <c r="AC922" s="334">
        <v>0</v>
      </c>
      <c r="AD922" s="268">
        <v>0</v>
      </c>
      <c r="AE922" s="295">
        <v>0</v>
      </c>
    </row>
    <row r="923" spans="1:31">
      <c r="A923" s="315" t="s">
        <v>1160</v>
      </c>
      <c r="B923" s="339" t="s">
        <v>3350</v>
      </c>
      <c r="C923" s="293" t="s">
        <v>1645</v>
      </c>
      <c r="D923" s="339" t="s">
        <v>1646</v>
      </c>
      <c r="E923" s="266">
        <v>23</v>
      </c>
      <c r="F923" s="266">
        <v>22</v>
      </c>
      <c r="G923" s="264">
        <v>24</v>
      </c>
      <c r="H923" s="264">
        <v>23</v>
      </c>
      <c r="I923" s="264">
        <v>19</v>
      </c>
      <c r="J923" s="264">
        <v>18</v>
      </c>
      <c r="K923" s="294">
        <v>0.9</v>
      </c>
      <c r="L923" s="267">
        <v>0.956521739130435</v>
      </c>
      <c r="M923" s="267">
        <v>0.958333333333333</v>
      </c>
      <c r="N923" s="267">
        <v>0.947368421052632</v>
      </c>
      <c r="O923" s="332">
        <v>23</v>
      </c>
      <c r="P923" s="266">
        <v>22</v>
      </c>
      <c r="Q923" s="266">
        <v>22</v>
      </c>
      <c r="R923" s="264">
        <v>23</v>
      </c>
      <c r="S923" s="264">
        <v>18</v>
      </c>
      <c r="T923" s="267">
        <v>0.956521739130435</v>
      </c>
      <c r="U923" s="267">
        <v>0.956521739130435</v>
      </c>
      <c r="V923" s="268">
        <v>0.958333333333333</v>
      </c>
      <c r="W923" s="268">
        <v>0.947368421052632</v>
      </c>
      <c r="X923" s="295">
        <v>-0.00181159420289856</v>
      </c>
      <c r="Y923" s="271">
        <v>142</v>
      </c>
      <c r="Z923" s="333">
        <v>134</v>
      </c>
      <c r="AA923" s="333">
        <v>143</v>
      </c>
      <c r="AB923" s="333">
        <v>137</v>
      </c>
      <c r="AC923" s="334">
        <v>0.943661971830986</v>
      </c>
      <c r="AD923" s="268">
        <v>0.958041958041958</v>
      </c>
      <c r="AE923" s="295">
        <v>-0.0143799862109721</v>
      </c>
    </row>
    <row r="924" spans="1:31">
      <c r="A924" s="315" t="s">
        <v>1160</v>
      </c>
      <c r="B924" s="339" t="s">
        <v>3350</v>
      </c>
      <c r="C924" s="293" t="s">
        <v>1647</v>
      </c>
      <c r="D924" s="339" t="s">
        <v>1648</v>
      </c>
      <c r="E924" s="266">
        <v>49</v>
      </c>
      <c r="F924" s="266">
        <v>48</v>
      </c>
      <c r="G924" s="264">
        <v>49</v>
      </c>
      <c r="H924" s="264">
        <v>48</v>
      </c>
      <c r="I924" s="264">
        <v>39</v>
      </c>
      <c r="J924" s="264">
        <v>38</v>
      </c>
      <c r="K924" s="294">
        <v>0.9</v>
      </c>
      <c r="L924" s="267">
        <v>0.979591836734694</v>
      </c>
      <c r="M924" s="267">
        <v>0.979591836734694</v>
      </c>
      <c r="N924" s="267">
        <v>0.974358974358974</v>
      </c>
      <c r="O924" s="332">
        <v>49</v>
      </c>
      <c r="P924" s="266">
        <v>48</v>
      </c>
      <c r="Q924" s="266">
        <v>48</v>
      </c>
      <c r="R924" s="264">
        <v>48</v>
      </c>
      <c r="S924" s="264">
        <v>38</v>
      </c>
      <c r="T924" s="267">
        <v>0.979591836734694</v>
      </c>
      <c r="U924" s="267">
        <v>0.979591836734694</v>
      </c>
      <c r="V924" s="268">
        <v>0.979591836734694</v>
      </c>
      <c r="W924" s="268">
        <v>0.974358974358974</v>
      </c>
      <c r="X924" s="295">
        <v>0</v>
      </c>
      <c r="Y924" s="271">
        <v>312</v>
      </c>
      <c r="Z924" s="333">
        <v>304</v>
      </c>
      <c r="AA924" s="333">
        <v>311</v>
      </c>
      <c r="AB924" s="333">
        <v>301</v>
      </c>
      <c r="AC924" s="334">
        <v>0.974358974358974</v>
      </c>
      <c r="AD924" s="268">
        <v>0.967845659163987</v>
      </c>
      <c r="AE924" s="295">
        <v>0.00651331519498721</v>
      </c>
    </row>
    <row r="925" spans="1:31">
      <c r="A925" s="315" t="s">
        <v>1160</v>
      </c>
      <c r="B925" s="339" t="s">
        <v>3345</v>
      </c>
      <c r="C925" s="293" t="s">
        <v>1649</v>
      </c>
      <c r="D925" s="339" t="s">
        <v>1650</v>
      </c>
      <c r="E925" s="266">
        <v>0</v>
      </c>
      <c r="F925" s="266">
        <v>0</v>
      </c>
      <c r="G925" s="264">
        <v>0</v>
      </c>
      <c r="H925" s="264">
        <v>0</v>
      </c>
      <c r="I925" s="264">
        <v>0</v>
      </c>
      <c r="J925" s="264">
        <v>0</v>
      </c>
      <c r="K925" s="294">
        <v>0.9</v>
      </c>
      <c r="L925" s="267">
        <v>0</v>
      </c>
      <c r="M925" s="267">
        <v>0</v>
      </c>
      <c r="N925" s="267">
        <v>0</v>
      </c>
      <c r="O925" s="332">
        <v>0</v>
      </c>
      <c r="P925" s="266">
        <v>0</v>
      </c>
      <c r="Q925" s="266">
        <v>0</v>
      </c>
      <c r="R925" s="264">
        <v>0</v>
      </c>
      <c r="S925" s="264">
        <v>0</v>
      </c>
      <c r="T925" s="267">
        <v>0</v>
      </c>
      <c r="U925" s="267">
        <v>0</v>
      </c>
      <c r="V925" s="268">
        <v>0</v>
      </c>
      <c r="W925" s="268">
        <v>0</v>
      </c>
      <c r="X925" s="295">
        <v>0</v>
      </c>
      <c r="Y925" s="271">
        <v>0</v>
      </c>
      <c r="Z925" s="333">
        <v>0</v>
      </c>
      <c r="AA925" s="333">
        <v>0</v>
      </c>
      <c r="AB925" s="333">
        <v>0</v>
      </c>
      <c r="AC925" s="334">
        <v>0</v>
      </c>
      <c r="AD925" s="268">
        <v>0</v>
      </c>
      <c r="AE925" s="295">
        <v>0</v>
      </c>
    </row>
    <row r="926" spans="1:31">
      <c r="A926" s="315" t="s">
        <v>1160</v>
      </c>
      <c r="B926" s="339" t="s">
        <v>3345</v>
      </c>
      <c r="C926" s="293" t="s">
        <v>1651</v>
      </c>
      <c r="D926" s="339" t="s">
        <v>1652</v>
      </c>
      <c r="E926" s="266">
        <v>0</v>
      </c>
      <c r="F926" s="266">
        <v>0</v>
      </c>
      <c r="G926" s="264">
        <v>0</v>
      </c>
      <c r="H926" s="264">
        <v>0</v>
      </c>
      <c r="I926" s="264">
        <v>0</v>
      </c>
      <c r="J926" s="264">
        <v>0</v>
      </c>
      <c r="K926" s="294">
        <v>0.9</v>
      </c>
      <c r="L926" s="267">
        <v>0</v>
      </c>
      <c r="M926" s="267">
        <v>0</v>
      </c>
      <c r="N926" s="267">
        <v>0</v>
      </c>
      <c r="O926" s="332">
        <v>0</v>
      </c>
      <c r="P926" s="266">
        <v>0</v>
      </c>
      <c r="Q926" s="266">
        <v>0</v>
      </c>
      <c r="R926" s="264">
        <v>0</v>
      </c>
      <c r="S926" s="264">
        <v>0</v>
      </c>
      <c r="T926" s="267">
        <v>0</v>
      </c>
      <c r="U926" s="267">
        <v>0</v>
      </c>
      <c r="V926" s="268">
        <v>0</v>
      </c>
      <c r="W926" s="268">
        <v>0</v>
      </c>
      <c r="X926" s="295">
        <v>0</v>
      </c>
      <c r="Y926" s="271">
        <v>0</v>
      </c>
      <c r="Z926" s="333">
        <v>0</v>
      </c>
      <c r="AA926" s="333">
        <v>0</v>
      </c>
      <c r="AB926" s="333">
        <v>0</v>
      </c>
      <c r="AC926" s="334">
        <v>0</v>
      </c>
      <c r="AD926" s="268">
        <v>0</v>
      </c>
      <c r="AE926" s="295">
        <v>0</v>
      </c>
    </row>
    <row r="927" spans="1:31">
      <c r="A927" s="315" t="s">
        <v>1160</v>
      </c>
      <c r="B927" s="339" t="s">
        <v>3348</v>
      </c>
      <c r="C927" s="293" t="s">
        <v>1653</v>
      </c>
      <c r="D927" s="339" t="s">
        <v>1654</v>
      </c>
      <c r="E927" s="266">
        <v>0</v>
      </c>
      <c r="F927" s="266">
        <v>0</v>
      </c>
      <c r="G927" s="264">
        <v>0</v>
      </c>
      <c r="H927" s="264">
        <v>0</v>
      </c>
      <c r="I927" s="264">
        <v>0</v>
      </c>
      <c r="J927" s="264">
        <v>0</v>
      </c>
      <c r="K927" s="294">
        <v>0.9</v>
      </c>
      <c r="L927" s="267">
        <v>0</v>
      </c>
      <c r="M927" s="267">
        <v>0</v>
      </c>
      <c r="N927" s="267">
        <v>0</v>
      </c>
      <c r="O927" s="332">
        <v>0</v>
      </c>
      <c r="P927" s="266">
        <v>0</v>
      </c>
      <c r="Q927" s="266">
        <v>0</v>
      </c>
      <c r="R927" s="264">
        <v>0</v>
      </c>
      <c r="S927" s="264">
        <v>0</v>
      </c>
      <c r="T927" s="267">
        <v>0</v>
      </c>
      <c r="U927" s="267">
        <v>0</v>
      </c>
      <c r="V927" s="268">
        <v>0</v>
      </c>
      <c r="W927" s="268">
        <v>0</v>
      </c>
      <c r="X927" s="295">
        <v>0</v>
      </c>
      <c r="Y927" s="271">
        <v>0</v>
      </c>
      <c r="Z927" s="333">
        <v>0</v>
      </c>
      <c r="AA927" s="333">
        <v>0</v>
      </c>
      <c r="AB927" s="333">
        <v>0</v>
      </c>
      <c r="AC927" s="334">
        <v>0</v>
      </c>
      <c r="AD927" s="268">
        <v>0</v>
      </c>
      <c r="AE927" s="295">
        <v>0</v>
      </c>
    </row>
    <row r="928" spans="1:31">
      <c r="A928" s="315" t="s">
        <v>1160</v>
      </c>
      <c r="B928" s="339" t="s">
        <v>32</v>
      </c>
      <c r="C928" s="293" t="s">
        <v>1655</v>
      </c>
      <c r="D928" s="339" t="s">
        <v>1656</v>
      </c>
      <c r="E928" s="266">
        <v>0</v>
      </c>
      <c r="F928" s="266">
        <v>0</v>
      </c>
      <c r="G928" s="264">
        <v>0</v>
      </c>
      <c r="H928" s="264">
        <v>0</v>
      </c>
      <c r="I928" s="264">
        <v>0</v>
      </c>
      <c r="J928" s="264">
        <v>0</v>
      </c>
      <c r="K928" s="294">
        <v>0.9</v>
      </c>
      <c r="L928" s="267">
        <v>0</v>
      </c>
      <c r="M928" s="267">
        <v>0</v>
      </c>
      <c r="N928" s="267">
        <v>0</v>
      </c>
      <c r="O928" s="332">
        <v>0</v>
      </c>
      <c r="P928" s="266">
        <v>0</v>
      </c>
      <c r="Q928" s="266">
        <v>0</v>
      </c>
      <c r="R928" s="264">
        <v>0</v>
      </c>
      <c r="S928" s="264">
        <v>0</v>
      </c>
      <c r="T928" s="267">
        <v>0</v>
      </c>
      <c r="U928" s="267">
        <v>0</v>
      </c>
      <c r="V928" s="268">
        <v>0</v>
      </c>
      <c r="W928" s="268">
        <v>0</v>
      </c>
      <c r="X928" s="295">
        <v>0</v>
      </c>
      <c r="Y928" s="271">
        <v>0</v>
      </c>
      <c r="Z928" s="333">
        <v>0</v>
      </c>
      <c r="AA928" s="333">
        <v>0</v>
      </c>
      <c r="AB928" s="333">
        <v>0</v>
      </c>
      <c r="AC928" s="334">
        <v>0</v>
      </c>
      <c r="AD928" s="268">
        <v>0</v>
      </c>
      <c r="AE928" s="295">
        <v>0</v>
      </c>
    </row>
    <row r="929" spans="1:31">
      <c r="A929" s="315" t="s">
        <v>1160</v>
      </c>
      <c r="B929" s="339" t="s">
        <v>3348</v>
      </c>
      <c r="C929" s="293" t="s">
        <v>1657</v>
      </c>
      <c r="D929" s="339" t="s">
        <v>1658</v>
      </c>
      <c r="E929" s="266">
        <v>0</v>
      </c>
      <c r="F929" s="266">
        <v>0</v>
      </c>
      <c r="G929" s="264">
        <v>0</v>
      </c>
      <c r="H929" s="264">
        <v>0</v>
      </c>
      <c r="I929" s="264">
        <v>0</v>
      </c>
      <c r="J929" s="264">
        <v>0</v>
      </c>
      <c r="K929" s="294">
        <v>0.9</v>
      </c>
      <c r="L929" s="267">
        <v>0</v>
      </c>
      <c r="M929" s="267">
        <v>0</v>
      </c>
      <c r="N929" s="267">
        <v>0</v>
      </c>
      <c r="O929" s="332">
        <v>0</v>
      </c>
      <c r="P929" s="266">
        <v>0</v>
      </c>
      <c r="Q929" s="266">
        <v>0</v>
      </c>
      <c r="R929" s="264">
        <v>0</v>
      </c>
      <c r="S929" s="264">
        <v>0</v>
      </c>
      <c r="T929" s="267">
        <v>0</v>
      </c>
      <c r="U929" s="267">
        <v>0</v>
      </c>
      <c r="V929" s="268">
        <v>0</v>
      </c>
      <c r="W929" s="268">
        <v>0</v>
      </c>
      <c r="X929" s="295">
        <v>0</v>
      </c>
      <c r="Y929" s="271">
        <v>0</v>
      </c>
      <c r="Z929" s="333">
        <v>0</v>
      </c>
      <c r="AA929" s="333">
        <v>0</v>
      </c>
      <c r="AB929" s="333">
        <v>0</v>
      </c>
      <c r="AC929" s="334">
        <v>0</v>
      </c>
      <c r="AD929" s="268">
        <v>0</v>
      </c>
      <c r="AE929" s="295">
        <v>0</v>
      </c>
    </row>
    <row r="930" spans="1:31">
      <c r="A930" s="315" t="s">
        <v>1160</v>
      </c>
      <c r="B930" s="339" t="s">
        <v>3348</v>
      </c>
      <c r="C930" s="293" t="s">
        <v>1659</v>
      </c>
      <c r="D930" s="339" t="s">
        <v>1660</v>
      </c>
      <c r="E930" s="266">
        <v>0</v>
      </c>
      <c r="F930" s="266">
        <v>0</v>
      </c>
      <c r="G930" s="264">
        <v>0</v>
      </c>
      <c r="H930" s="264">
        <v>0</v>
      </c>
      <c r="I930" s="264">
        <v>0</v>
      </c>
      <c r="J930" s="264">
        <v>0</v>
      </c>
      <c r="K930" s="294">
        <v>0.9</v>
      </c>
      <c r="L930" s="267">
        <v>0</v>
      </c>
      <c r="M930" s="267">
        <v>0</v>
      </c>
      <c r="N930" s="267">
        <v>0</v>
      </c>
      <c r="O930" s="332">
        <v>0</v>
      </c>
      <c r="P930" s="266">
        <v>0</v>
      </c>
      <c r="Q930" s="266">
        <v>0</v>
      </c>
      <c r="R930" s="264">
        <v>0</v>
      </c>
      <c r="S930" s="264">
        <v>0</v>
      </c>
      <c r="T930" s="267">
        <v>0</v>
      </c>
      <c r="U930" s="267">
        <v>0</v>
      </c>
      <c r="V930" s="268">
        <v>0</v>
      </c>
      <c r="W930" s="268">
        <v>0</v>
      </c>
      <c r="X930" s="295">
        <v>0</v>
      </c>
      <c r="Y930" s="271">
        <v>0</v>
      </c>
      <c r="Z930" s="333">
        <v>0</v>
      </c>
      <c r="AA930" s="333">
        <v>0</v>
      </c>
      <c r="AB930" s="333">
        <v>0</v>
      </c>
      <c r="AC930" s="334">
        <v>0</v>
      </c>
      <c r="AD930" s="268">
        <v>0</v>
      </c>
      <c r="AE930" s="295">
        <v>0</v>
      </c>
    </row>
    <row r="931" spans="1:31">
      <c r="A931" s="315" t="s">
        <v>1160</v>
      </c>
      <c r="B931" s="339" t="s">
        <v>3348</v>
      </c>
      <c r="C931" s="293" t="s">
        <v>1661</v>
      </c>
      <c r="D931" s="339" t="s">
        <v>1662</v>
      </c>
      <c r="E931" s="266">
        <v>0</v>
      </c>
      <c r="F931" s="266">
        <v>0</v>
      </c>
      <c r="G931" s="264">
        <v>0</v>
      </c>
      <c r="H931" s="264">
        <v>0</v>
      </c>
      <c r="I931" s="264">
        <v>0</v>
      </c>
      <c r="J931" s="264">
        <v>0</v>
      </c>
      <c r="K931" s="294">
        <v>0.9</v>
      </c>
      <c r="L931" s="267">
        <v>0</v>
      </c>
      <c r="M931" s="267">
        <v>0</v>
      </c>
      <c r="N931" s="267">
        <v>0</v>
      </c>
      <c r="O931" s="332">
        <v>0</v>
      </c>
      <c r="P931" s="266">
        <v>0</v>
      </c>
      <c r="Q931" s="266">
        <v>0</v>
      </c>
      <c r="R931" s="264">
        <v>0</v>
      </c>
      <c r="S931" s="264">
        <v>0</v>
      </c>
      <c r="T931" s="267">
        <v>0</v>
      </c>
      <c r="U931" s="267">
        <v>0</v>
      </c>
      <c r="V931" s="268">
        <v>0</v>
      </c>
      <c r="W931" s="268">
        <v>0</v>
      </c>
      <c r="X931" s="295">
        <v>0</v>
      </c>
      <c r="Y931" s="271">
        <v>0</v>
      </c>
      <c r="Z931" s="333">
        <v>0</v>
      </c>
      <c r="AA931" s="333">
        <v>0</v>
      </c>
      <c r="AB931" s="333">
        <v>0</v>
      </c>
      <c r="AC931" s="334">
        <v>0</v>
      </c>
      <c r="AD931" s="268">
        <v>0</v>
      </c>
      <c r="AE931" s="295">
        <v>0</v>
      </c>
    </row>
    <row r="932" spans="1:31">
      <c r="A932" s="315" t="s">
        <v>1160</v>
      </c>
      <c r="B932" s="339" t="s">
        <v>3348</v>
      </c>
      <c r="C932" s="293" t="s">
        <v>1663</v>
      </c>
      <c r="D932" s="339" t="s">
        <v>1664</v>
      </c>
      <c r="E932" s="266">
        <v>0</v>
      </c>
      <c r="F932" s="266">
        <v>0</v>
      </c>
      <c r="G932" s="264">
        <v>0</v>
      </c>
      <c r="H932" s="264">
        <v>0</v>
      </c>
      <c r="I932" s="264">
        <v>0</v>
      </c>
      <c r="J932" s="264">
        <v>0</v>
      </c>
      <c r="K932" s="294">
        <v>0.9</v>
      </c>
      <c r="L932" s="267">
        <v>0</v>
      </c>
      <c r="M932" s="267">
        <v>0</v>
      </c>
      <c r="N932" s="267">
        <v>0</v>
      </c>
      <c r="O932" s="332">
        <v>0</v>
      </c>
      <c r="P932" s="266">
        <v>0</v>
      </c>
      <c r="Q932" s="266">
        <v>0</v>
      </c>
      <c r="R932" s="264">
        <v>0</v>
      </c>
      <c r="S932" s="264">
        <v>0</v>
      </c>
      <c r="T932" s="267">
        <v>0</v>
      </c>
      <c r="U932" s="267">
        <v>0</v>
      </c>
      <c r="V932" s="268">
        <v>0</v>
      </c>
      <c r="W932" s="268">
        <v>0</v>
      </c>
      <c r="X932" s="295">
        <v>0</v>
      </c>
      <c r="Y932" s="271">
        <v>0</v>
      </c>
      <c r="Z932" s="333">
        <v>0</v>
      </c>
      <c r="AA932" s="333">
        <v>0</v>
      </c>
      <c r="AB932" s="333">
        <v>0</v>
      </c>
      <c r="AC932" s="334">
        <v>0</v>
      </c>
      <c r="AD932" s="268">
        <v>0</v>
      </c>
      <c r="AE932" s="295">
        <v>0</v>
      </c>
    </row>
    <row r="933" spans="1:31">
      <c r="A933" s="315" t="s">
        <v>1160</v>
      </c>
      <c r="B933" s="339" t="s">
        <v>32</v>
      </c>
      <c r="C933" s="293" t="s">
        <v>32</v>
      </c>
      <c r="D933" s="339" t="s">
        <v>1666</v>
      </c>
      <c r="E933" s="266">
        <v>0</v>
      </c>
      <c r="F933" s="266">
        <v>0</v>
      </c>
      <c r="G933" s="264">
        <v>0</v>
      </c>
      <c r="H933" s="264">
        <v>0</v>
      </c>
      <c r="I933" s="264">
        <v>0</v>
      </c>
      <c r="J933" s="264">
        <v>0</v>
      </c>
      <c r="K933" s="294">
        <v>0.9</v>
      </c>
      <c r="L933" s="267">
        <v>0</v>
      </c>
      <c r="M933" s="267">
        <v>0</v>
      </c>
      <c r="N933" s="267">
        <v>0</v>
      </c>
      <c r="O933" s="332">
        <v>0</v>
      </c>
      <c r="P933" s="266">
        <v>0</v>
      </c>
      <c r="Q933" s="266">
        <v>0</v>
      </c>
      <c r="R933" s="264">
        <v>0</v>
      </c>
      <c r="S933" s="264">
        <v>0</v>
      </c>
      <c r="T933" s="267">
        <v>0</v>
      </c>
      <c r="U933" s="267">
        <v>0</v>
      </c>
      <c r="V933" s="268">
        <v>0</v>
      </c>
      <c r="W933" s="268">
        <v>0</v>
      </c>
      <c r="X933" s="295">
        <v>0</v>
      </c>
      <c r="Y933" s="271">
        <v>0</v>
      </c>
      <c r="Z933" s="333">
        <v>0</v>
      </c>
      <c r="AA933" s="333">
        <v>0</v>
      </c>
      <c r="AB933" s="333">
        <v>0</v>
      </c>
      <c r="AC933" s="334">
        <v>0</v>
      </c>
      <c r="AD933" s="268">
        <v>0</v>
      </c>
      <c r="AE933" s="295">
        <v>0</v>
      </c>
    </row>
    <row r="934" spans="1:31">
      <c r="A934" s="315" t="s">
        <v>1160</v>
      </c>
      <c r="B934" s="339" t="s">
        <v>32</v>
      </c>
      <c r="C934" s="293" t="s">
        <v>32</v>
      </c>
      <c r="D934" s="339" t="s">
        <v>1667</v>
      </c>
      <c r="E934" s="266">
        <v>0</v>
      </c>
      <c r="F934" s="266">
        <v>0</v>
      </c>
      <c r="G934" s="264">
        <v>0</v>
      </c>
      <c r="H934" s="264">
        <v>0</v>
      </c>
      <c r="I934" s="264">
        <v>0</v>
      </c>
      <c r="J934" s="264">
        <v>0</v>
      </c>
      <c r="K934" s="294">
        <v>0.9</v>
      </c>
      <c r="L934" s="267">
        <v>0</v>
      </c>
      <c r="M934" s="267">
        <v>0</v>
      </c>
      <c r="N934" s="267">
        <v>0</v>
      </c>
      <c r="O934" s="332">
        <v>0</v>
      </c>
      <c r="P934" s="266">
        <v>0</v>
      </c>
      <c r="Q934" s="266">
        <v>0</v>
      </c>
      <c r="R934" s="264">
        <v>0</v>
      </c>
      <c r="S934" s="264">
        <v>0</v>
      </c>
      <c r="T934" s="267">
        <v>0</v>
      </c>
      <c r="U934" s="267">
        <v>0</v>
      </c>
      <c r="V934" s="268">
        <v>0</v>
      </c>
      <c r="W934" s="268">
        <v>0</v>
      </c>
      <c r="X934" s="295">
        <v>0</v>
      </c>
      <c r="Y934" s="271">
        <v>0</v>
      </c>
      <c r="Z934" s="333">
        <v>0</v>
      </c>
      <c r="AA934" s="333">
        <v>0</v>
      </c>
      <c r="AB934" s="333">
        <v>0</v>
      </c>
      <c r="AC934" s="334">
        <v>0</v>
      </c>
      <c r="AD934" s="268">
        <v>0</v>
      </c>
      <c r="AE934" s="295">
        <v>0</v>
      </c>
    </row>
    <row r="935" spans="1:31">
      <c r="A935" s="315" t="s">
        <v>1160</v>
      </c>
      <c r="B935" s="339" t="s">
        <v>32</v>
      </c>
      <c r="C935" s="293" t="s">
        <v>32</v>
      </c>
      <c r="D935" s="339" t="s">
        <v>1668</v>
      </c>
      <c r="E935" s="266">
        <v>0</v>
      </c>
      <c r="F935" s="266">
        <v>0</v>
      </c>
      <c r="G935" s="264">
        <v>0</v>
      </c>
      <c r="H935" s="264">
        <v>0</v>
      </c>
      <c r="I935" s="264">
        <v>0</v>
      </c>
      <c r="J935" s="264">
        <v>0</v>
      </c>
      <c r="K935" s="294">
        <v>0.9</v>
      </c>
      <c r="L935" s="267">
        <v>0</v>
      </c>
      <c r="M935" s="267">
        <v>0</v>
      </c>
      <c r="N935" s="267">
        <v>0</v>
      </c>
      <c r="O935" s="332">
        <v>0</v>
      </c>
      <c r="P935" s="266">
        <v>0</v>
      </c>
      <c r="Q935" s="266">
        <v>0</v>
      </c>
      <c r="R935" s="264">
        <v>0</v>
      </c>
      <c r="S935" s="264">
        <v>0</v>
      </c>
      <c r="T935" s="267">
        <v>0</v>
      </c>
      <c r="U935" s="267">
        <v>0</v>
      </c>
      <c r="V935" s="268">
        <v>0</v>
      </c>
      <c r="W935" s="268">
        <v>0</v>
      </c>
      <c r="X935" s="295">
        <v>0</v>
      </c>
      <c r="Y935" s="271">
        <v>0</v>
      </c>
      <c r="Z935" s="333">
        <v>0</v>
      </c>
      <c r="AA935" s="333">
        <v>0</v>
      </c>
      <c r="AB935" s="333">
        <v>0</v>
      </c>
      <c r="AC935" s="334">
        <v>0</v>
      </c>
      <c r="AD935" s="268">
        <v>0</v>
      </c>
      <c r="AE935" s="295">
        <v>0</v>
      </c>
    </row>
    <row r="936" spans="1:31">
      <c r="A936" s="315" t="s">
        <v>1160</v>
      </c>
      <c r="B936" s="339" t="s">
        <v>3350</v>
      </c>
      <c r="C936" s="293" t="s">
        <v>1669</v>
      </c>
      <c r="D936" s="339" t="s">
        <v>1670</v>
      </c>
      <c r="E936" s="266">
        <v>0</v>
      </c>
      <c r="F936" s="266">
        <v>0</v>
      </c>
      <c r="G936" s="264">
        <v>0</v>
      </c>
      <c r="H936" s="264">
        <v>0</v>
      </c>
      <c r="I936" s="264">
        <v>0</v>
      </c>
      <c r="J936" s="264">
        <v>0</v>
      </c>
      <c r="K936" s="294">
        <v>0.9</v>
      </c>
      <c r="L936" s="267">
        <v>0</v>
      </c>
      <c r="M936" s="267">
        <v>0</v>
      </c>
      <c r="N936" s="267">
        <v>0</v>
      </c>
      <c r="O936" s="332">
        <v>0</v>
      </c>
      <c r="P936" s="266">
        <v>0</v>
      </c>
      <c r="Q936" s="266">
        <v>0</v>
      </c>
      <c r="R936" s="264">
        <v>0</v>
      </c>
      <c r="S936" s="264">
        <v>0</v>
      </c>
      <c r="T936" s="267">
        <v>0</v>
      </c>
      <c r="U936" s="267">
        <v>0</v>
      </c>
      <c r="V936" s="268">
        <v>0</v>
      </c>
      <c r="W936" s="268">
        <v>0</v>
      </c>
      <c r="X936" s="295">
        <v>0</v>
      </c>
      <c r="Y936" s="271">
        <v>0</v>
      </c>
      <c r="Z936" s="333">
        <v>0</v>
      </c>
      <c r="AA936" s="333">
        <v>0</v>
      </c>
      <c r="AB936" s="333">
        <v>0</v>
      </c>
      <c r="AC936" s="334">
        <v>0</v>
      </c>
      <c r="AD936" s="268">
        <v>0</v>
      </c>
      <c r="AE936" s="295">
        <v>0</v>
      </c>
    </row>
    <row r="937" spans="1:31">
      <c r="A937" s="315" t="s">
        <v>1671</v>
      </c>
      <c r="B937" s="339" t="s">
        <v>3351</v>
      </c>
      <c r="C937" s="293" t="s">
        <v>1673</v>
      </c>
      <c r="D937" s="339" t="s">
        <v>1674</v>
      </c>
      <c r="E937" s="266">
        <v>16</v>
      </c>
      <c r="F937" s="266">
        <v>15</v>
      </c>
      <c r="G937" s="264">
        <v>15</v>
      </c>
      <c r="H937" s="264">
        <v>14</v>
      </c>
      <c r="I937" s="264">
        <v>14</v>
      </c>
      <c r="J937" s="264">
        <v>13</v>
      </c>
      <c r="K937" s="294">
        <v>0.9</v>
      </c>
      <c r="L937" s="267">
        <v>0.9375</v>
      </c>
      <c r="M937" s="267">
        <v>0.933333333333333</v>
      </c>
      <c r="N937" s="267">
        <v>0.928571428571429</v>
      </c>
      <c r="O937" s="332">
        <v>16</v>
      </c>
      <c r="P937" s="266">
        <v>15</v>
      </c>
      <c r="Q937" s="266">
        <v>15</v>
      </c>
      <c r="R937" s="264">
        <v>14</v>
      </c>
      <c r="S937" s="264">
        <v>13</v>
      </c>
      <c r="T937" s="267">
        <v>0.9375</v>
      </c>
      <c r="U937" s="267">
        <v>0.9375</v>
      </c>
      <c r="V937" s="268">
        <v>0.933333333333333</v>
      </c>
      <c r="W937" s="268">
        <v>0.928571428571429</v>
      </c>
      <c r="X937" s="295">
        <v>0.00416666666666665</v>
      </c>
      <c r="Y937" s="271">
        <v>107</v>
      </c>
      <c r="Z937" s="333">
        <v>99</v>
      </c>
      <c r="AA937" s="333">
        <v>109</v>
      </c>
      <c r="AB937" s="333">
        <v>96</v>
      </c>
      <c r="AC937" s="334">
        <v>0.925233644859813</v>
      </c>
      <c r="AD937" s="268">
        <v>0.880733944954128</v>
      </c>
      <c r="AE937" s="295">
        <v>0.0444996999056846</v>
      </c>
    </row>
    <row r="938" spans="1:31">
      <c r="A938" s="315" t="s">
        <v>1671</v>
      </c>
      <c r="B938" s="339" t="s">
        <v>3351</v>
      </c>
      <c r="C938" s="293" t="s">
        <v>1675</v>
      </c>
      <c r="D938" s="339" t="s">
        <v>1676</v>
      </c>
      <c r="E938" s="266">
        <v>50</v>
      </c>
      <c r="F938" s="266">
        <v>50</v>
      </c>
      <c r="G938" s="264">
        <v>51</v>
      </c>
      <c r="H938" s="264">
        <v>51</v>
      </c>
      <c r="I938" s="264">
        <v>41</v>
      </c>
      <c r="J938" s="264">
        <v>41</v>
      </c>
      <c r="K938" s="294">
        <v>0.9</v>
      </c>
      <c r="L938" s="267">
        <v>1</v>
      </c>
      <c r="M938" s="267">
        <v>1</v>
      </c>
      <c r="N938" s="267">
        <v>1</v>
      </c>
      <c r="O938" s="332">
        <v>50</v>
      </c>
      <c r="P938" s="266">
        <v>48</v>
      </c>
      <c r="Q938" s="266">
        <v>48</v>
      </c>
      <c r="R938" s="264">
        <v>50</v>
      </c>
      <c r="S938" s="264">
        <v>37</v>
      </c>
      <c r="T938" s="267">
        <v>0.96</v>
      </c>
      <c r="U938" s="267">
        <v>0.96</v>
      </c>
      <c r="V938" s="268">
        <v>0.980392156862745</v>
      </c>
      <c r="W938" s="268">
        <v>0.902439024390244</v>
      </c>
      <c r="X938" s="295">
        <v>-0.0203921568627451</v>
      </c>
      <c r="Y938" s="271">
        <v>319</v>
      </c>
      <c r="Z938" s="333">
        <v>306</v>
      </c>
      <c r="AA938" s="333">
        <v>318</v>
      </c>
      <c r="AB938" s="333">
        <v>302</v>
      </c>
      <c r="AC938" s="334">
        <v>0.959247648902821</v>
      </c>
      <c r="AD938" s="268">
        <v>0.949685534591195</v>
      </c>
      <c r="AE938" s="295">
        <v>0.00956211431162635</v>
      </c>
    </row>
    <row r="939" spans="1:31">
      <c r="A939" s="315" t="s">
        <v>1671</v>
      </c>
      <c r="B939" s="339" t="s">
        <v>3351</v>
      </c>
      <c r="C939" s="293" t="s">
        <v>1677</v>
      </c>
      <c r="D939" s="339" t="s">
        <v>1678</v>
      </c>
      <c r="E939" s="266">
        <v>38</v>
      </c>
      <c r="F939" s="266">
        <v>38</v>
      </c>
      <c r="G939" s="264">
        <v>36</v>
      </c>
      <c r="H939" s="264">
        <v>35</v>
      </c>
      <c r="I939" s="264">
        <v>34</v>
      </c>
      <c r="J939" s="264">
        <v>33</v>
      </c>
      <c r="K939" s="294">
        <v>0.9</v>
      </c>
      <c r="L939" s="267">
        <v>1</v>
      </c>
      <c r="M939" s="267">
        <v>0.972222222222222</v>
      </c>
      <c r="N939" s="267">
        <v>0.970588235294118</v>
      </c>
      <c r="O939" s="332">
        <v>38</v>
      </c>
      <c r="P939" s="266">
        <v>37</v>
      </c>
      <c r="Q939" s="266">
        <v>37</v>
      </c>
      <c r="R939" s="264">
        <v>30</v>
      </c>
      <c r="S939" s="264">
        <v>32</v>
      </c>
      <c r="T939" s="267">
        <v>0.973684210526316</v>
      </c>
      <c r="U939" s="267">
        <v>0.973684210526316</v>
      </c>
      <c r="V939" s="268">
        <v>0.833333333333333</v>
      </c>
      <c r="W939" s="268">
        <v>0.941176470588235</v>
      </c>
      <c r="X939" s="295">
        <v>0.140350877192982</v>
      </c>
      <c r="Y939" s="271">
        <v>243</v>
      </c>
      <c r="Z939" s="333">
        <v>229</v>
      </c>
      <c r="AA939" s="333">
        <v>231</v>
      </c>
      <c r="AB939" s="333">
        <v>214</v>
      </c>
      <c r="AC939" s="334">
        <v>0.94238683127572</v>
      </c>
      <c r="AD939" s="268">
        <v>0.926406926406926</v>
      </c>
      <c r="AE939" s="295">
        <v>0.0159799048687937</v>
      </c>
    </row>
    <row r="940" spans="1:31">
      <c r="A940" s="315" t="s">
        <v>1671</v>
      </c>
      <c r="B940" s="339" t="s">
        <v>3351</v>
      </c>
      <c r="C940" s="293" t="s">
        <v>1679</v>
      </c>
      <c r="D940" s="339" t="s">
        <v>1680</v>
      </c>
      <c r="E940" s="266">
        <v>33</v>
      </c>
      <c r="F940" s="266">
        <v>33</v>
      </c>
      <c r="G940" s="264">
        <v>34</v>
      </c>
      <c r="H940" s="264">
        <v>34</v>
      </c>
      <c r="I940" s="264">
        <v>29</v>
      </c>
      <c r="J940" s="264">
        <v>29</v>
      </c>
      <c r="K940" s="294">
        <v>0.9</v>
      </c>
      <c r="L940" s="267">
        <v>1</v>
      </c>
      <c r="M940" s="267">
        <v>1</v>
      </c>
      <c r="N940" s="267">
        <v>1</v>
      </c>
      <c r="O940" s="332">
        <v>33</v>
      </c>
      <c r="P940" s="266">
        <v>31</v>
      </c>
      <c r="Q940" s="266">
        <v>31</v>
      </c>
      <c r="R940" s="264">
        <v>33</v>
      </c>
      <c r="S940" s="264">
        <v>28</v>
      </c>
      <c r="T940" s="267">
        <v>0.939393939393939</v>
      </c>
      <c r="U940" s="267">
        <v>0.939393939393939</v>
      </c>
      <c r="V940" s="268">
        <v>0.970588235294118</v>
      </c>
      <c r="W940" s="268">
        <v>0.96551724137931</v>
      </c>
      <c r="X940" s="295">
        <v>-0.0311942959001782</v>
      </c>
      <c r="Y940" s="271">
        <v>224</v>
      </c>
      <c r="Z940" s="333">
        <v>213</v>
      </c>
      <c r="AA940" s="333">
        <v>216</v>
      </c>
      <c r="AB940" s="333">
        <v>207</v>
      </c>
      <c r="AC940" s="334">
        <v>0.950892857142857</v>
      </c>
      <c r="AD940" s="268">
        <v>0.958333333333333</v>
      </c>
      <c r="AE940" s="295">
        <v>-0.00744047619047628</v>
      </c>
    </row>
    <row r="941" spans="1:31">
      <c r="A941" s="315" t="s">
        <v>1671</v>
      </c>
      <c r="B941" s="339" t="s">
        <v>3351</v>
      </c>
      <c r="C941" s="293" t="s">
        <v>1681</v>
      </c>
      <c r="D941" s="339" t="s">
        <v>1682</v>
      </c>
      <c r="E941" s="266">
        <v>35</v>
      </c>
      <c r="F941" s="266">
        <v>35</v>
      </c>
      <c r="G941" s="264">
        <v>34</v>
      </c>
      <c r="H941" s="264">
        <v>33</v>
      </c>
      <c r="I941" s="264">
        <v>30</v>
      </c>
      <c r="J941" s="264">
        <v>30</v>
      </c>
      <c r="K941" s="294">
        <v>0.9</v>
      </c>
      <c r="L941" s="267">
        <v>1</v>
      </c>
      <c r="M941" s="267">
        <v>0.970588235294118</v>
      </c>
      <c r="N941" s="267">
        <v>1</v>
      </c>
      <c r="O941" s="332">
        <v>35</v>
      </c>
      <c r="P941" s="266">
        <v>34</v>
      </c>
      <c r="Q941" s="266">
        <v>34</v>
      </c>
      <c r="R941" s="264">
        <v>32</v>
      </c>
      <c r="S941" s="264">
        <v>30</v>
      </c>
      <c r="T941" s="267">
        <v>0.971428571428571</v>
      </c>
      <c r="U941" s="267">
        <v>0.971428571428571</v>
      </c>
      <c r="V941" s="268">
        <v>0.941176470588235</v>
      </c>
      <c r="W941" s="268">
        <v>1</v>
      </c>
      <c r="X941" s="295">
        <v>0.0302521008403361</v>
      </c>
      <c r="Y941" s="271">
        <v>222</v>
      </c>
      <c r="Z941" s="333">
        <v>214</v>
      </c>
      <c r="AA941" s="333">
        <v>218</v>
      </c>
      <c r="AB941" s="333">
        <v>212</v>
      </c>
      <c r="AC941" s="334">
        <v>0.963963963963964</v>
      </c>
      <c r="AD941" s="268">
        <v>0.972477064220184</v>
      </c>
      <c r="AE941" s="295">
        <v>-0.00851310025621954</v>
      </c>
    </row>
    <row r="942" spans="1:31">
      <c r="A942" s="315" t="s">
        <v>1671</v>
      </c>
      <c r="B942" s="339" t="s">
        <v>3351</v>
      </c>
      <c r="C942" s="293" t="s">
        <v>1683</v>
      </c>
      <c r="D942" s="339" t="s">
        <v>1684</v>
      </c>
      <c r="E942" s="266">
        <v>0</v>
      </c>
      <c r="F942" s="266">
        <v>0</v>
      </c>
      <c r="G942" s="264">
        <v>0</v>
      </c>
      <c r="H942" s="264">
        <v>0</v>
      </c>
      <c r="I942" s="264">
        <v>0</v>
      </c>
      <c r="J942" s="264">
        <v>0</v>
      </c>
      <c r="K942" s="294">
        <v>0.9</v>
      </c>
      <c r="L942" s="267">
        <v>0</v>
      </c>
      <c r="M942" s="267">
        <v>0</v>
      </c>
      <c r="N942" s="267">
        <v>0</v>
      </c>
      <c r="O942" s="332">
        <v>0</v>
      </c>
      <c r="P942" s="266">
        <v>0</v>
      </c>
      <c r="Q942" s="266">
        <v>0</v>
      </c>
      <c r="R942" s="264">
        <v>0</v>
      </c>
      <c r="S942" s="264">
        <v>0</v>
      </c>
      <c r="T942" s="267">
        <v>0</v>
      </c>
      <c r="U942" s="267">
        <v>0</v>
      </c>
      <c r="V942" s="268">
        <v>0</v>
      </c>
      <c r="W942" s="268">
        <v>0</v>
      </c>
      <c r="X942" s="295">
        <v>0</v>
      </c>
      <c r="Y942" s="271">
        <v>0</v>
      </c>
      <c r="Z942" s="333">
        <v>0</v>
      </c>
      <c r="AA942" s="333">
        <v>0</v>
      </c>
      <c r="AB942" s="333">
        <v>0</v>
      </c>
      <c r="AC942" s="334">
        <v>0</v>
      </c>
      <c r="AD942" s="268">
        <v>0</v>
      </c>
      <c r="AE942" s="295">
        <v>0</v>
      </c>
    </row>
    <row r="943" spans="1:31">
      <c r="A943" s="315" t="s">
        <v>1671</v>
      </c>
      <c r="B943" s="339" t="s">
        <v>3351</v>
      </c>
      <c r="C943" s="293" t="s">
        <v>1685</v>
      </c>
      <c r="D943" s="339" t="s">
        <v>1686</v>
      </c>
      <c r="E943" s="266">
        <v>39</v>
      </c>
      <c r="F943" s="266">
        <v>39</v>
      </c>
      <c r="G943" s="264">
        <v>38</v>
      </c>
      <c r="H943" s="264">
        <v>38</v>
      </c>
      <c r="I943" s="264">
        <v>33</v>
      </c>
      <c r="J943" s="264">
        <v>33</v>
      </c>
      <c r="K943" s="294">
        <v>0.9</v>
      </c>
      <c r="L943" s="267">
        <v>1</v>
      </c>
      <c r="M943" s="267">
        <v>1</v>
      </c>
      <c r="N943" s="267">
        <v>1</v>
      </c>
      <c r="O943" s="332">
        <v>39</v>
      </c>
      <c r="P943" s="266">
        <v>36</v>
      </c>
      <c r="Q943" s="266">
        <v>36</v>
      </c>
      <c r="R943" s="264">
        <v>34</v>
      </c>
      <c r="S943" s="264">
        <v>29</v>
      </c>
      <c r="T943" s="267">
        <v>0.923076923076923</v>
      </c>
      <c r="U943" s="267">
        <v>0.923076923076923</v>
      </c>
      <c r="V943" s="268">
        <v>0.894736842105263</v>
      </c>
      <c r="W943" s="268">
        <v>0.878787878787879</v>
      </c>
      <c r="X943" s="295">
        <v>0.02834008097166</v>
      </c>
      <c r="Y943" s="271">
        <v>257</v>
      </c>
      <c r="Z943" s="333">
        <v>230</v>
      </c>
      <c r="AA943" s="333">
        <v>265</v>
      </c>
      <c r="AB943" s="333">
        <v>239</v>
      </c>
      <c r="AC943" s="334">
        <v>0.894941634241245</v>
      </c>
      <c r="AD943" s="268">
        <v>0.90188679245283</v>
      </c>
      <c r="AE943" s="295">
        <v>-0.00694515821158503</v>
      </c>
    </row>
    <row r="944" spans="1:31">
      <c r="A944" s="315" t="s">
        <v>1671</v>
      </c>
      <c r="B944" s="339" t="s">
        <v>3351</v>
      </c>
      <c r="C944" s="293" t="s">
        <v>1687</v>
      </c>
      <c r="D944" s="339" t="s">
        <v>1688</v>
      </c>
      <c r="E944" s="266">
        <v>0</v>
      </c>
      <c r="F944" s="266">
        <v>0</v>
      </c>
      <c r="G944" s="264">
        <v>0</v>
      </c>
      <c r="H944" s="264">
        <v>0</v>
      </c>
      <c r="I944" s="264">
        <v>0</v>
      </c>
      <c r="J944" s="264">
        <v>0</v>
      </c>
      <c r="K944" s="294">
        <v>0.9</v>
      </c>
      <c r="L944" s="267">
        <v>0</v>
      </c>
      <c r="M944" s="267">
        <v>0</v>
      </c>
      <c r="N944" s="267">
        <v>0</v>
      </c>
      <c r="O944" s="332">
        <v>0</v>
      </c>
      <c r="P944" s="266">
        <v>0</v>
      </c>
      <c r="Q944" s="266">
        <v>0</v>
      </c>
      <c r="R944" s="264">
        <v>0</v>
      </c>
      <c r="S944" s="264">
        <v>0</v>
      </c>
      <c r="T944" s="267">
        <v>0</v>
      </c>
      <c r="U944" s="267">
        <v>0</v>
      </c>
      <c r="V944" s="268">
        <v>0</v>
      </c>
      <c r="W944" s="268">
        <v>0</v>
      </c>
      <c r="X944" s="295">
        <v>0</v>
      </c>
      <c r="Y944" s="271">
        <v>0</v>
      </c>
      <c r="Z944" s="333">
        <v>0</v>
      </c>
      <c r="AA944" s="333">
        <v>0</v>
      </c>
      <c r="AB944" s="333">
        <v>0</v>
      </c>
      <c r="AC944" s="334">
        <v>0</v>
      </c>
      <c r="AD944" s="268">
        <v>0</v>
      </c>
      <c r="AE944" s="295">
        <v>0</v>
      </c>
    </row>
    <row r="945" spans="1:31">
      <c r="A945" s="315" t="s">
        <v>1671</v>
      </c>
      <c r="B945" s="339" t="s">
        <v>3351</v>
      </c>
      <c r="C945" s="293" t="s">
        <v>1689</v>
      </c>
      <c r="D945" s="339" t="s">
        <v>1690</v>
      </c>
      <c r="E945" s="266">
        <v>19</v>
      </c>
      <c r="F945" s="266">
        <v>19</v>
      </c>
      <c r="G945" s="264">
        <v>17</v>
      </c>
      <c r="H945" s="264">
        <v>17</v>
      </c>
      <c r="I945" s="264">
        <v>19</v>
      </c>
      <c r="J945" s="264">
        <v>19</v>
      </c>
      <c r="K945" s="294">
        <v>0.9</v>
      </c>
      <c r="L945" s="267">
        <v>1</v>
      </c>
      <c r="M945" s="267">
        <v>1</v>
      </c>
      <c r="N945" s="267">
        <v>1</v>
      </c>
      <c r="O945" s="332">
        <v>19</v>
      </c>
      <c r="P945" s="266">
        <v>18</v>
      </c>
      <c r="Q945" s="266">
        <v>18</v>
      </c>
      <c r="R945" s="264">
        <v>17</v>
      </c>
      <c r="S945" s="264">
        <v>17</v>
      </c>
      <c r="T945" s="267">
        <v>0.947368421052632</v>
      </c>
      <c r="U945" s="267">
        <v>0.947368421052632</v>
      </c>
      <c r="V945" s="268">
        <v>1</v>
      </c>
      <c r="W945" s="268">
        <v>0.894736842105263</v>
      </c>
      <c r="X945" s="295">
        <v>-0.0526315789473685</v>
      </c>
      <c r="Y945" s="271">
        <v>128</v>
      </c>
      <c r="Z945" s="333">
        <v>119</v>
      </c>
      <c r="AA945" s="333">
        <v>129</v>
      </c>
      <c r="AB945" s="333">
        <v>117</v>
      </c>
      <c r="AC945" s="334">
        <v>0.9296875</v>
      </c>
      <c r="AD945" s="268">
        <v>0.906976744186046</v>
      </c>
      <c r="AE945" s="295">
        <v>0.0227107558139535</v>
      </c>
    </row>
    <row r="946" spans="1:31">
      <c r="A946" s="315" t="s">
        <v>1671</v>
      </c>
      <c r="B946" s="339" t="s">
        <v>3352</v>
      </c>
      <c r="C946" s="293" t="s">
        <v>1691</v>
      </c>
      <c r="D946" s="339" t="s">
        <v>1692</v>
      </c>
      <c r="E946" s="266">
        <v>0</v>
      </c>
      <c r="F946" s="266">
        <v>0</v>
      </c>
      <c r="G946" s="264">
        <v>0</v>
      </c>
      <c r="H946" s="264">
        <v>0</v>
      </c>
      <c r="I946" s="264">
        <v>0</v>
      </c>
      <c r="J946" s="264">
        <v>0</v>
      </c>
      <c r="K946" s="294">
        <v>0.9</v>
      </c>
      <c r="L946" s="267">
        <v>0</v>
      </c>
      <c r="M946" s="267">
        <v>0</v>
      </c>
      <c r="N946" s="267">
        <v>0</v>
      </c>
      <c r="O946" s="332">
        <v>0</v>
      </c>
      <c r="P946" s="266">
        <v>0</v>
      </c>
      <c r="Q946" s="266">
        <v>0</v>
      </c>
      <c r="R946" s="264">
        <v>0</v>
      </c>
      <c r="S946" s="264">
        <v>0</v>
      </c>
      <c r="T946" s="267">
        <v>0</v>
      </c>
      <c r="U946" s="267">
        <v>0</v>
      </c>
      <c r="V946" s="268">
        <v>0</v>
      </c>
      <c r="W946" s="268">
        <v>0</v>
      </c>
      <c r="X946" s="295">
        <v>0</v>
      </c>
      <c r="Y946" s="271">
        <v>0</v>
      </c>
      <c r="Z946" s="333">
        <v>0</v>
      </c>
      <c r="AA946" s="333">
        <v>0</v>
      </c>
      <c r="AB946" s="333">
        <v>0</v>
      </c>
      <c r="AC946" s="334">
        <v>0</v>
      </c>
      <c r="AD946" s="268">
        <v>0</v>
      </c>
      <c r="AE946" s="295">
        <v>0</v>
      </c>
    </row>
    <row r="947" spans="1:31">
      <c r="A947" s="315" t="s">
        <v>1671</v>
      </c>
      <c r="B947" s="339" t="s">
        <v>3352</v>
      </c>
      <c r="C947" s="293" t="s">
        <v>1693</v>
      </c>
      <c r="D947" s="339" t="s">
        <v>1694</v>
      </c>
      <c r="E947" s="266">
        <v>22</v>
      </c>
      <c r="F947" s="266">
        <v>19</v>
      </c>
      <c r="G947" s="264">
        <v>22</v>
      </c>
      <c r="H947" s="264">
        <v>20</v>
      </c>
      <c r="I947" s="264">
        <v>21</v>
      </c>
      <c r="J947" s="264">
        <v>16</v>
      </c>
      <c r="K947" s="294">
        <v>0.9</v>
      </c>
      <c r="L947" s="267">
        <v>0.863636363636364</v>
      </c>
      <c r="M947" s="267">
        <v>0.909090909090909</v>
      </c>
      <c r="N947" s="267">
        <v>0.761904761904762</v>
      </c>
      <c r="O947" s="332">
        <v>22</v>
      </c>
      <c r="P947" s="266">
        <v>17</v>
      </c>
      <c r="Q947" s="266">
        <v>17</v>
      </c>
      <c r="R947" s="264">
        <v>18</v>
      </c>
      <c r="S947" s="264">
        <v>16</v>
      </c>
      <c r="T947" s="267">
        <v>0.772727272727273</v>
      </c>
      <c r="U947" s="267">
        <v>0.772727272727273</v>
      </c>
      <c r="V947" s="268">
        <v>0.818181818181818</v>
      </c>
      <c r="W947" s="268">
        <v>0.761904761904762</v>
      </c>
      <c r="X947" s="295">
        <v>-0.0454545454545455</v>
      </c>
      <c r="Y947" s="271">
        <v>141</v>
      </c>
      <c r="Z947" s="333">
        <v>117</v>
      </c>
      <c r="AA947" s="333">
        <v>149</v>
      </c>
      <c r="AB947" s="333">
        <v>117</v>
      </c>
      <c r="AC947" s="334">
        <v>0.829787234042553</v>
      </c>
      <c r="AD947" s="268">
        <v>0.785234899328859</v>
      </c>
      <c r="AE947" s="295">
        <v>0.0445523347136941</v>
      </c>
    </row>
    <row r="948" spans="1:31">
      <c r="A948" s="315" t="s">
        <v>1671</v>
      </c>
      <c r="B948" s="339" t="s">
        <v>3352</v>
      </c>
      <c r="C948" s="293" t="s">
        <v>1695</v>
      </c>
      <c r="D948" s="339" t="s">
        <v>1696</v>
      </c>
      <c r="E948" s="266">
        <v>30</v>
      </c>
      <c r="F948" s="266">
        <v>29</v>
      </c>
      <c r="G948" s="264">
        <v>30</v>
      </c>
      <c r="H948" s="264">
        <v>29</v>
      </c>
      <c r="I948" s="264">
        <v>27</v>
      </c>
      <c r="J948" s="264">
        <v>26</v>
      </c>
      <c r="K948" s="294">
        <v>0.9</v>
      </c>
      <c r="L948" s="267">
        <v>0.966666666666667</v>
      </c>
      <c r="M948" s="267">
        <v>0.966666666666667</v>
      </c>
      <c r="N948" s="267">
        <v>0.962962962962963</v>
      </c>
      <c r="O948" s="332">
        <v>30</v>
      </c>
      <c r="P948" s="266">
        <v>29</v>
      </c>
      <c r="Q948" s="266">
        <v>29</v>
      </c>
      <c r="R948" s="264">
        <v>29</v>
      </c>
      <c r="S948" s="264">
        <v>26</v>
      </c>
      <c r="T948" s="267">
        <v>0.966666666666667</v>
      </c>
      <c r="U948" s="267">
        <v>0.966666666666667</v>
      </c>
      <c r="V948" s="268">
        <v>0.966666666666667</v>
      </c>
      <c r="W948" s="268">
        <v>0.962962962962963</v>
      </c>
      <c r="X948" s="295">
        <v>0</v>
      </c>
      <c r="Y948" s="271">
        <v>198</v>
      </c>
      <c r="Z948" s="333">
        <v>178</v>
      </c>
      <c r="AA948" s="333">
        <v>205</v>
      </c>
      <c r="AB948" s="333">
        <v>179</v>
      </c>
      <c r="AC948" s="334">
        <v>0.898989898989899</v>
      </c>
      <c r="AD948" s="268">
        <v>0.873170731707317</v>
      </c>
      <c r="AE948" s="295">
        <v>0.0258191672825819</v>
      </c>
    </row>
    <row r="949" spans="1:31">
      <c r="A949" s="315" t="s">
        <v>1671</v>
      </c>
      <c r="B949" s="339" t="s">
        <v>3352</v>
      </c>
      <c r="C949" s="293" t="s">
        <v>1697</v>
      </c>
      <c r="D949" s="339" t="s">
        <v>1697</v>
      </c>
      <c r="E949" s="266">
        <v>23</v>
      </c>
      <c r="F949" s="266">
        <v>22</v>
      </c>
      <c r="G949" s="264">
        <v>23</v>
      </c>
      <c r="H949" s="264">
        <v>22</v>
      </c>
      <c r="I949" s="264">
        <v>18</v>
      </c>
      <c r="J949" s="264">
        <v>16</v>
      </c>
      <c r="K949" s="294">
        <v>0.9</v>
      </c>
      <c r="L949" s="267">
        <v>0.956521739130435</v>
      </c>
      <c r="M949" s="267">
        <v>0.956521739130435</v>
      </c>
      <c r="N949" s="267">
        <v>0.888888888888889</v>
      </c>
      <c r="O949" s="332">
        <v>23</v>
      </c>
      <c r="P949" s="266">
        <v>22</v>
      </c>
      <c r="Q949" s="266">
        <v>22</v>
      </c>
      <c r="R949" s="264">
        <v>22</v>
      </c>
      <c r="S949" s="264">
        <v>16</v>
      </c>
      <c r="T949" s="267">
        <v>0.956521739130435</v>
      </c>
      <c r="U949" s="267">
        <v>0.956521739130435</v>
      </c>
      <c r="V949" s="268">
        <v>0.956521739130435</v>
      </c>
      <c r="W949" s="268">
        <v>0.888888888888889</v>
      </c>
      <c r="X949" s="295">
        <v>0</v>
      </c>
      <c r="Y949" s="271">
        <v>142</v>
      </c>
      <c r="Z949" s="333">
        <v>132</v>
      </c>
      <c r="AA949" s="333">
        <v>141</v>
      </c>
      <c r="AB949" s="333">
        <v>131</v>
      </c>
      <c r="AC949" s="334">
        <v>0.929577464788732</v>
      </c>
      <c r="AD949" s="268">
        <v>0.929078014184397</v>
      </c>
      <c r="AE949" s="295">
        <v>0.000499450604335205</v>
      </c>
    </row>
    <row r="950" spans="1:31">
      <c r="A950" s="315" t="s">
        <v>1671</v>
      </c>
      <c r="B950" s="339" t="s">
        <v>3352</v>
      </c>
      <c r="C950" s="293" t="s">
        <v>1698</v>
      </c>
      <c r="D950" s="339" t="s">
        <v>1699</v>
      </c>
      <c r="E950" s="266">
        <v>39</v>
      </c>
      <c r="F950" s="266">
        <v>39</v>
      </c>
      <c r="G950" s="264">
        <v>39</v>
      </c>
      <c r="H950" s="264">
        <v>38</v>
      </c>
      <c r="I950" s="264">
        <v>36</v>
      </c>
      <c r="J950" s="264">
        <v>24</v>
      </c>
      <c r="K950" s="294">
        <v>0.9</v>
      </c>
      <c r="L950" s="267">
        <v>1</v>
      </c>
      <c r="M950" s="267">
        <v>0.974358974358974</v>
      </c>
      <c r="N950" s="267">
        <v>0.666666666666667</v>
      </c>
      <c r="O950" s="332">
        <v>39</v>
      </c>
      <c r="P950" s="266">
        <v>38</v>
      </c>
      <c r="Q950" s="266">
        <v>38</v>
      </c>
      <c r="R950" s="264">
        <v>37</v>
      </c>
      <c r="S950" s="264">
        <v>22</v>
      </c>
      <c r="T950" s="267">
        <v>0.974358974358974</v>
      </c>
      <c r="U950" s="267">
        <v>0.974358974358974</v>
      </c>
      <c r="V950" s="268">
        <v>0.948717948717949</v>
      </c>
      <c r="W950" s="268">
        <v>0.611111111111111</v>
      </c>
      <c r="X950" s="295">
        <v>0.0256410256410257</v>
      </c>
      <c r="Y950" s="271">
        <v>258</v>
      </c>
      <c r="Z950" s="333">
        <v>226</v>
      </c>
      <c r="AA950" s="333">
        <v>267</v>
      </c>
      <c r="AB950" s="333">
        <v>233</v>
      </c>
      <c r="AC950" s="334">
        <v>0.875968992248062</v>
      </c>
      <c r="AD950" s="268">
        <v>0.872659176029963</v>
      </c>
      <c r="AE950" s="295">
        <v>0.00330981621809945</v>
      </c>
    </row>
    <row r="951" spans="1:31">
      <c r="A951" s="315" t="s">
        <v>1671</v>
      </c>
      <c r="B951" s="339" t="s">
        <v>3352</v>
      </c>
      <c r="C951" s="293" t="s">
        <v>1700</v>
      </c>
      <c r="D951" s="339" t="s">
        <v>1700</v>
      </c>
      <c r="E951" s="266">
        <v>12</v>
      </c>
      <c r="F951" s="266">
        <v>10</v>
      </c>
      <c r="G951" s="264">
        <v>13</v>
      </c>
      <c r="H951" s="264">
        <v>12</v>
      </c>
      <c r="I951" s="264">
        <v>12</v>
      </c>
      <c r="J951" s="264">
        <v>11</v>
      </c>
      <c r="K951" s="294">
        <v>0.9</v>
      </c>
      <c r="L951" s="267">
        <v>0.833333333333333</v>
      </c>
      <c r="M951" s="267">
        <v>0.923076923076923</v>
      </c>
      <c r="N951" s="267">
        <v>0.916666666666667</v>
      </c>
      <c r="O951" s="332">
        <v>12</v>
      </c>
      <c r="P951" s="266">
        <v>10</v>
      </c>
      <c r="Q951" s="266">
        <v>10</v>
      </c>
      <c r="R951" s="264">
        <v>12</v>
      </c>
      <c r="S951" s="264">
        <v>11</v>
      </c>
      <c r="T951" s="267">
        <v>0.833333333333333</v>
      </c>
      <c r="U951" s="267">
        <v>0.833333333333333</v>
      </c>
      <c r="V951" s="268">
        <v>0.923076923076923</v>
      </c>
      <c r="W951" s="268">
        <v>0.916666666666667</v>
      </c>
      <c r="X951" s="295">
        <v>-0.0897435897435898</v>
      </c>
      <c r="Y951" s="271">
        <v>82</v>
      </c>
      <c r="Z951" s="333">
        <v>70</v>
      </c>
      <c r="AA951" s="333">
        <v>85</v>
      </c>
      <c r="AB951" s="333">
        <v>76</v>
      </c>
      <c r="AC951" s="334">
        <v>0.853658536585366</v>
      </c>
      <c r="AD951" s="268">
        <v>0.894117647058824</v>
      </c>
      <c r="AE951" s="295">
        <v>-0.0404591104734577</v>
      </c>
    </row>
    <row r="952" spans="1:31">
      <c r="A952" s="315" t="s">
        <v>1671</v>
      </c>
      <c r="B952" s="339" t="s">
        <v>3352</v>
      </c>
      <c r="C952" s="293" t="s">
        <v>1701</v>
      </c>
      <c r="D952" s="339" t="s">
        <v>1702</v>
      </c>
      <c r="E952" s="266">
        <v>21</v>
      </c>
      <c r="F952" s="266">
        <v>20</v>
      </c>
      <c r="G952" s="264">
        <v>21</v>
      </c>
      <c r="H952" s="264">
        <v>20</v>
      </c>
      <c r="I952" s="264">
        <v>17</v>
      </c>
      <c r="J952" s="264">
        <v>16</v>
      </c>
      <c r="K952" s="294">
        <v>0.9</v>
      </c>
      <c r="L952" s="267">
        <v>0.952380952380952</v>
      </c>
      <c r="M952" s="267">
        <v>0.952380952380952</v>
      </c>
      <c r="N952" s="267">
        <v>0.941176470588235</v>
      </c>
      <c r="O952" s="332">
        <v>21</v>
      </c>
      <c r="P952" s="266">
        <v>18</v>
      </c>
      <c r="Q952" s="266">
        <v>18</v>
      </c>
      <c r="R952" s="264">
        <v>17</v>
      </c>
      <c r="S952" s="264">
        <v>15</v>
      </c>
      <c r="T952" s="267">
        <v>0.857142857142857</v>
      </c>
      <c r="U952" s="267">
        <v>0.857142857142857</v>
      </c>
      <c r="V952" s="268">
        <v>0.80952380952381</v>
      </c>
      <c r="W952" s="268">
        <v>0.882352941176471</v>
      </c>
      <c r="X952" s="295">
        <v>0.0476190476190476</v>
      </c>
      <c r="Y952" s="271">
        <v>131</v>
      </c>
      <c r="Z952" s="333">
        <v>106</v>
      </c>
      <c r="AA952" s="333">
        <v>133</v>
      </c>
      <c r="AB952" s="333">
        <v>114</v>
      </c>
      <c r="AC952" s="334">
        <v>0.809160305343511</v>
      </c>
      <c r="AD952" s="268">
        <v>0.857142857142857</v>
      </c>
      <c r="AE952" s="295">
        <v>-0.0479825517993456</v>
      </c>
    </row>
    <row r="953" spans="1:31">
      <c r="A953" s="315" t="s">
        <v>1671</v>
      </c>
      <c r="B953" s="339" t="s">
        <v>3352</v>
      </c>
      <c r="C953" s="293" t="s">
        <v>1703</v>
      </c>
      <c r="D953" s="339" t="s">
        <v>1704</v>
      </c>
      <c r="E953" s="266">
        <v>33</v>
      </c>
      <c r="F953" s="266">
        <v>30</v>
      </c>
      <c r="G953" s="264">
        <v>34</v>
      </c>
      <c r="H953" s="264">
        <v>33</v>
      </c>
      <c r="I953" s="264">
        <v>30</v>
      </c>
      <c r="J953" s="264">
        <v>29</v>
      </c>
      <c r="K953" s="294">
        <v>0.9</v>
      </c>
      <c r="L953" s="267">
        <v>0.909090909090909</v>
      </c>
      <c r="M953" s="267">
        <v>0.970588235294118</v>
      </c>
      <c r="N953" s="267">
        <v>0.966666666666667</v>
      </c>
      <c r="O953" s="332">
        <v>33</v>
      </c>
      <c r="P953" s="266">
        <v>30</v>
      </c>
      <c r="Q953" s="266">
        <v>30</v>
      </c>
      <c r="R953" s="264">
        <v>33</v>
      </c>
      <c r="S953" s="264">
        <v>29</v>
      </c>
      <c r="T953" s="267">
        <v>0.909090909090909</v>
      </c>
      <c r="U953" s="267">
        <v>0.909090909090909</v>
      </c>
      <c r="V953" s="268">
        <v>0.970588235294118</v>
      </c>
      <c r="W953" s="268">
        <v>0.966666666666667</v>
      </c>
      <c r="X953" s="295">
        <v>-0.0614973262032086</v>
      </c>
      <c r="Y953" s="271">
        <v>216</v>
      </c>
      <c r="Z953" s="333">
        <v>198</v>
      </c>
      <c r="AA953" s="333">
        <v>220</v>
      </c>
      <c r="AB953" s="333">
        <v>200</v>
      </c>
      <c r="AC953" s="334">
        <v>0.916666666666667</v>
      </c>
      <c r="AD953" s="268">
        <v>0.909090909090909</v>
      </c>
      <c r="AE953" s="295">
        <v>0.00757575757575757</v>
      </c>
    </row>
    <row r="954" spans="1:31">
      <c r="A954" s="315" t="s">
        <v>1671</v>
      </c>
      <c r="B954" s="339" t="s">
        <v>3352</v>
      </c>
      <c r="C954" s="293" t="s">
        <v>1705</v>
      </c>
      <c r="D954" s="339" t="s">
        <v>1706</v>
      </c>
      <c r="E954" s="266">
        <v>35</v>
      </c>
      <c r="F954" s="266">
        <v>35</v>
      </c>
      <c r="G954" s="264">
        <v>36</v>
      </c>
      <c r="H954" s="264">
        <v>36</v>
      </c>
      <c r="I954" s="264">
        <v>33</v>
      </c>
      <c r="J954" s="264">
        <v>32</v>
      </c>
      <c r="K954" s="294">
        <v>0.9</v>
      </c>
      <c r="L954" s="267">
        <v>1</v>
      </c>
      <c r="M954" s="267">
        <v>1</v>
      </c>
      <c r="N954" s="267">
        <v>0.96969696969697</v>
      </c>
      <c r="O954" s="332">
        <v>35</v>
      </c>
      <c r="P954" s="266">
        <v>35</v>
      </c>
      <c r="Q954" s="266">
        <v>35</v>
      </c>
      <c r="R954" s="264">
        <v>35</v>
      </c>
      <c r="S954" s="264">
        <v>31</v>
      </c>
      <c r="T954" s="267">
        <v>1</v>
      </c>
      <c r="U954" s="267">
        <v>1</v>
      </c>
      <c r="V954" s="268">
        <v>0.972222222222222</v>
      </c>
      <c r="W954" s="268">
        <v>0.939393939393939</v>
      </c>
      <c r="X954" s="295">
        <v>0.0277777777777778</v>
      </c>
      <c r="Y954" s="271">
        <v>244</v>
      </c>
      <c r="Z954" s="333">
        <v>236</v>
      </c>
      <c r="AA954" s="333">
        <v>247</v>
      </c>
      <c r="AB954" s="333">
        <v>241</v>
      </c>
      <c r="AC954" s="334">
        <v>0.967213114754098</v>
      </c>
      <c r="AD954" s="268">
        <v>0.975708502024291</v>
      </c>
      <c r="AE954" s="295">
        <v>-0.00849538727019317</v>
      </c>
    </row>
    <row r="955" spans="1:31">
      <c r="A955" s="315" t="s">
        <v>1671</v>
      </c>
      <c r="B955" s="339" t="s">
        <v>3352</v>
      </c>
      <c r="C955" s="293" t="s">
        <v>1707</v>
      </c>
      <c r="D955" s="339" t="s">
        <v>1708</v>
      </c>
      <c r="E955" s="266">
        <v>5</v>
      </c>
      <c r="F955" s="266">
        <v>5</v>
      </c>
      <c r="G955" s="264">
        <v>6</v>
      </c>
      <c r="H955" s="264">
        <v>5</v>
      </c>
      <c r="I955" s="264">
        <v>4</v>
      </c>
      <c r="J955" s="264">
        <v>3</v>
      </c>
      <c r="K955" s="294">
        <v>0.9</v>
      </c>
      <c r="L955" s="267">
        <v>1</v>
      </c>
      <c r="M955" s="267">
        <v>0.833333333333333</v>
      </c>
      <c r="N955" s="267">
        <v>0.75</v>
      </c>
      <c r="O955" s="332">
        <v>5</v>
      </c>
      <c r="P955" s="266">
        <v>5</v>
      </c>
      <c r="Q955" s="266">
        <v>5</v>
      </c>
      <c r="R955" s="264">
        <v>5</v>
      </c>
      <c r="S955" s="264">
        <v>3</v>
      </c>
      <c r="T955" s="267">
        <v>1</v>
      </c>
      <c r="U955" s="267">
        <v>1</v>
      </c>
      <c r="V955" s="268">
        <v>0.833333333333333</v>
      </c>
      <c r="W955" s="268">
        <v>0.75</v>
      </c>
      <c r="X955" s="295">
        <v>0.166666666666667</v>
      </c>
      <c r="Y955" s="271">
        <v>35</v>
      </c>
      <c r="Z955" s="333">
        <v>33</v>
      </c>
      <c r="AA955" s="333">
        <v>37</v>
      </c>
      <c r="AB955" s="333">
        <v>36</v>
      </c>
      <c r="AC955" s="334">
        <v>0.942857142857143</v>
      </c>
      <c r="AD955" s="268">
        <v>0.972972972972973</v>
      </c>
      <c r="AE955" s="295">
        <v>-0.0301158301158302</v>
      </c>
    </row>
    <row r="956" spans="1:31">
      <c r="A956" s="315" t="s">
        <v>1671</v>
      </c>
      <c r="B956" s="339" t="s">
        <v>3352</v>
      </c>
      <c r="C956" s="293" t="s">
        <v>1709</v>
      </c>
      <c r="D956" s="339" t="s">
        <v>1710</v>
      </c>
      <c r="E956" s="266">
        <v>32</v>
      </c>
      <c r="F956" s="266">
        <v>29</v>
      </c>
      <c r="G956" s="264">
        <v>31</v>
      </c>
      <c r="H956" s="264">
        <v>30</v>
      </c>
      <c r="I956" s="264">
        <v>30</v>
      </c>
      <c r="J956" s="264">
        <v>28</v>
      </c>
      <c r="K956" s="294">
        <v>0.9</v>
      </c>
      <c r="L956" s="267">
        <v>0.90625</v>
      </c>
      <c r="M956" s="267">
        <v>0.967741935483871</v>
      </c>
      <c r="N956" s="267">
        <v>0.933333333333333</v>
      </c>
      <c r="O956" s="332">
        <v>32</v>
      </c>
      <c r="P956" s="266">
        <v>27</v>
      </c>
      <c r="Q956" s="266">
        <v>27</v>
      </c>
      <c r="R956" s="264">
        <v>29</v>
      </c>
      <c r="S956" s="264">
        <v>26</v>
      </c>
      <c r="T956" s="267">
        <v>0.84375</v>
      </c>
      <c r="U956" s="267">
        <v>0.84375</v>
      </c>
      <c r="V956" s="268">
        <v>0.935483870967742</v>
      </c>
      <c r="W956" s="268">
        <v>0.866666666666667</v>
      </c>
      <c r="X956" s="295">
        <v>-0.0917338709677419</v>
      </c>
      <c r="Y956" s="271">
        <v>218</v>
      </c>
      <c r="Z956" s="333">
        <v>191</v>
      </c>
      <c r="AA956" s="333">
        <v>227</v>
      </c>
      <c r="AB956" s="333">
        <v>204</v>
      </c>
      <c r="AC956" s="334">
        <v>0.876146788990826</v>
      </c>
      <c r="AD956" s="268">
        <v>0.898678414096916</v>
      </c>
      <c r="AE956" s="295">
        <v>-0.0225316251060906</v>
      </c>
    </row>
    <row r="957" spans="1:31">
      <c r="A957" s="315" t="s">
        <v>1671</v>
      </c>
      <c r="B957" s="339" t="s">
        <v>3352</v>
      </c>
      <c r="C957" s="293" t="s">
        <v>1711</v>
      </c>
      <c r="D957" s="339" t="s">
        <v>1711</v>
      </c>
      <c r="E957" s="266">
        <v>18</v>
      </c>
      <c r="F957" s="266">
        <v>16</v>
      </c>
      <c r="G957" s="264">
        <v>21</v>
      </c>
      <c r="H957" s="264">
        <v>20</v>
      </c>
      <c r="I957" s="264">
        <v>18</v>
      </c>
      <c r="J957" s="264">
        <v>16</v>
      </c>
      <c r="K957" s="294">
        <v>0.9</v>
      </c>
      <c r="L957" s="267">
        <v>0.888888888888889</v>
      </c>
      <c r="M957" s="267">
        <v>0.952380952380952</v>
      </c>
      <c r="N957" s="267">
        <v>0.888888888888889</v>
      </c>
      <c r="O957" s="332">
        <v>18</v>
      </c>
      <c r="P957" s="266">
        <v>14</v>
      </c>
      <c r="Q957" s="266">
        <v>14</v>
      </c>
      <c r="R957" s="264">
        <v>19</v>
      </c>
      <c r="S957" s="264">
        <v>13</v>
      </c>
      <c r="T957" s="267">
        <v>0.777777777777778</v>
      </c>
      <c r="U957" s="267">
        <v>0.777777777777778</v>
      </c>
      <c r="V957" s="268">
        <v>0.904761904761905</v>
      </c>
      <c r="W957" s="268">
        <v>0.722222222222222</v>
      </c>
      <c r="X957" s="295">
        <v>-0.126984126984127</v>
      </c>
      <c r="Y957" s="271">
        <v>132</v>
      </c>
      <c r="Z957" s="333">
        <v>101</v>
      </c>
      <c r="AA957" s="333">
        <v>131</v>
      </c>
      <c r="AB957" s="333">
        <v>103</v>
      </c>
      <c r="AC957" s="334">
        <v>0.765151515151515</v>
      </c>
      <c r="AD957" s="268">
        <v>0.786259541984733</v>
      </c>
      <c r="AE957" s="295">
        <v>-0.0211080268332177</v>
      </c>
    </row>
    <row r="958" spans="1:31">
      <c r="A958" s="315" t="s">
        <v>1671</v>
      </c>
      <c r="B958" s="339" t="s">
        <v>3353</v>
      </c>
      <c r="C958" s="293" t="s">
        <v>1712</v>
      </c>
      <c r="D958" s="339" t="s">
        <v>1713</v>
      </c>
      <c r="E958" s="266">
        <v>66</v>
      </c>
      <c r="F958" s="266">
        <v>65</v>
      </c>
      <c r="G958" s="264">
        <v>57</v>
      </c>
      <c r="H958" s="264">
        <v>57</v>
      </c>
      <c r="I958" s="264">
        <v>60</v>
      </c>
      <c r="J958" s="264">
        <v>60</v>
      </c>
      <c r="K958" s="294">
        <v>0.9</v>
      </c>
      <c r="L958" s="267">
        <v>0.984848484848485</v>
      </c>
      <c r="M958" s="267">
        <v>1</v>
      </c>
      <c r="N958" s="267">
        <v>1</v>
      </c>
      <c r="O958" s="332">
        <v>66</v>
      </c>
      <c r="P958" s="266">
        <v>62</v>
      </c>
      <c r="Q958" s="266">
        <v>62</v>
      </c>
      <c r="R958" s="264">
        <v>53</v>
      </c>
      <c r="S958" s="264">
        <v>58</v>
      </c>
      <c r="T958" s="267">
        <v>0.939393939393939</v>
      </c>
      <c r="U958" s="267">
        <v>0.939393939393939</v>
      </c>
      <c r="V958" s="268">
        <v>0.929824561403509</v>
      </c>
      <c r="W958" s="268">
        <v>0.966666666666667</v>
      </c>
      <c r="X958" s="295">
        <v>0.00956937799043067</v>
      </c>
      <c r="Y958" s="271">
        <v>420</v>
      </c>
      <c r="Z958" s="333">
        <v>394</v>
      </c>
      <c r="AA958" s="333">
        <v>408</v>
      </c>
      <c r="AB958" s="333">
        <v>373</v>
      </c>
      <c r="AC958" s="334">
        <v>0.938095238095238</v>
      </c>
      <c r="AD958" s="268">
        <v>0.91421568627451</v>
      </c>
      <c r="AE958" s="295">
        <v>0.0238795518207283</v>
      </c>
    </row>
    <row r="959" spans="1:31">
      <c r="A959" s="315" t="s">
        <v>1671</v>
      </c>
      <c r="B959" s="339" t="s">
        <v>3353</v>
      </c>
      <c r="C959" s="293" t="s">
        <v>1714</v>
      </c>
      <c r="D959" s="339" t="s">
        <v>1715</v>
      </c>
      <c r="E959" s="266">
        <v>50</v>
      </c>
      <c r="F959" s="266">
        <v>50</v>
      </c>
      <c r="G959" s="264">
        <v>43</v>
      </c>
      <c r="H959" s="264">
        <v>43</v>
      </c>
      <c r="I959" s="264">
        <v>41</v>
      </c>
      <c r="J959" s="264">
        <v>40</v>
      </c>
      <c r="K959" s="294">
        <v>0.9</v>
      </c>
      <c r="L959" s="267">
        <v>1</v>
      </c>
      <c r="M959" s="267">
        <v>1</v>
      </c>
      <c r="N959" s="267">
        <v>0.975609756097561</v>
      </c>
      <c r="O959" s="332">
        <v>50</v>
      </c>
      <c r="P959" s="266">
        <v>50</v>
      </c>
      <c r="Q959" s="266">
        <v>50</v>
      </c>
      <c r="R959" s="264">
        <v>43</v>
      </c>
      <c r="S959" s="264">
        <v>40</v>
      </c>
      <c r="T959" s="267">
        <v>1</v>
      </c>
      <c r="U959" s="267">
        <v>1</v>
      </c>
      <c r="V959" s="268">
        <v>1</v>
      </c>
      <c r="W959" s="268">
        <v>0.975609756097561</v>
      </c>
      <c r="X959" s="295">
        <v>0</v>
      </c>
      <c r="Y959" s="271">
        <v>305</v>
      </c>
      <c r="Z959" s="333">
        <v>302</v>
      </c>
      <c r="AA959" s="333">
        <v>296</v>
      </c>
      <c r="AB959" s="333">
        <v>294</v>
      </c>
      <c r="AC959" s="334">
        <v>0.99016393442623</v>
      </c>
      <c r="AD959" s="268">
        <v>0.993243243243243</v>
      </c>
      <c r="AE959" s="295">
        <v>-0.00307930881701368</v>
      </c>
    </row>
    <row r="960" spans="1:31">
      <c r="A960" s="315" t="s">
        <v>1671</v>
      </c>
      <c r="B960" s="339" t="s">
        <v>3353</v>
      </c>
      <c r="C960" s="293" t="s">
        <v>1716</v>
      </c>
      <c r="D960" s="339" t="s">
        <v>1717</v>
      </c>
      <c r="E960" s="266">
        <v>38</v>
      </c>
      <c r="F960" s="266">
        <v>38</v>
      </c>
      <c r="G960" s="264">
        <v>39</v>
      </c>
      <c r="H960" s="264">
        <v>38</v>
      </c>
      <c r="I960" s="264">
        <v>34</v>
      </c>
      <c r="J960" s="264">
        <v>34</v>
      </c>
      <c r="K960" s="294">
        <v>0.9</v>
      </c>
      <c r="L960" s="267">
        <v>1</v>
      </c>
      <c r="M960" s="267">
        <v>0.974358974358974</v>
      </c>
      <c r="N960" s="267">
        <v>1</v>
      </c>
      <c r="O960" s="332">
        <v>38</v>
      </c>
      <c r="P960" s="266">
        <v>37</v>
      </c>
      <c r="Q960" s="266">
        <v>37</v>
      </c>
      <c r="R960" s="264">
        <v>37</v>
      </c>
      <c r="S960" s="264">
        <v>34</v>
      </c>
      <c r="T960" s="267">
        <v>0.973684210526316</v>
      </c>
      <c r="U960" s="267">
        <v>0.973684210526316</v>
      </c>
      <c r="V960" s="268">
        <v>0.948717948717949</v>
      </c>
      <c r="W960" s="268">
        <v>1</v>
      </c>
      <c r="X960" s="295">
        <v>0.0249662618083671</v>
      </c>
      <c r="Y960" s="271">
        <v>254</v>
      </c>
      <c r="Z960" s="333">
        <v>246</v>
      </c>
      <c r="AA960" s="333">
        <v>251</v>
      </c>
      <c r="AB960" s="333">
        <v>245</v>
      </c>
      <c r="AC960" s="334">
        <v>0.968503937007874</v>
      </c>
      <c r="AD960" s="268">
        <v>0.97609561752988</v>
      </c>
      <c r="AE960" s="295">
        <v>-0.00759168052200654</v>
      </c>
    </row>
    <row r="961" spans="1:31">
      <c r="A961" s="315" t="s">
        <v>1671</v>
      </c>
      <c r="B961" s="339" t="s">
        <v>3353</v>
      </c>
      <c r="C961" s="293" t="s">
        <v>1718</v>
      </c>
      <c r="D961" s="339" t="s">
        <v>1718</v>
      </c>
      <c r="E961" s="266">
        <v>49</v>
      </c>
      <c r="F961" s="266">
        <v>49</v>
      </c>
      <c r="G961" s="264">
        <v>47</v>
      </c>
      <c r="H961" s="264">
        <v>46</v>
      </c>
      <c r="I961" s="264">
        <v>39</v>
      </c>
      <c r="J961" s="264">
        <v>38</v>
      </c>
      <c r="K961" s="294">
        <v>0.9</v>
      </c>
      <c r="L961" s="267">
        <v>1</v>
      </c>
      <c r="M961" s="267">
        <v>0.978723404255319</v>
      </c>
      <c r="N961" s="267">
        <v>0.974358974358974</v>
      </c>
      <c r="O961" s="332">
        <v>49</v>
      </c>
      <c r="P961" s="266">
        <v>46</v>
      </c>
      <c r="Q961" s="266">
        <v>46</v>
      </c>
      <c r="R961" s="264">
        <v>42</v>
      </c>
      <c r="S961" s="264">
        <v>36</v>
      </c>
      <c r="T961" s="267">
        <v>0.938775510204082</v>
      </c>
      <c r="U961" s="267">
        <v>0.938775510204082</v>
      </c>
      <c r="V961" s="268">
        <v>0.893617021276596</v>
      </c>
      <c r="W961" s="268">
        <v>0.923076923076923</v>
      </c>
      <c r="X961" s="295">
        <v>0.045158488927486</v>
      </c>
      <c r="Y961" s="271">
        <v>313</v>
      </c>
      <c r="Z961" s="333">
        <v>286</v>
      </c>
      <c r="AA961" s="333">
        <v>311</v>
      </c>
      <c r="AB961" s="333">
        <v>300</v>
      </c>
      <c r="AC961" s="334">
        <v>0.913738019169329</v>
      </c>
      <c r="AD961" s="268">
        <v>0.964630225080386</v>
      </c>
      <c r="AE961" s="295">
        <v>-0.0508922059110568</v>
      </c>
    </row>
    <row r="962" spans="1:31">
      <c r="A962" s="315" t="s">
        <v>1671</v>
      </c>
      <c r="B962" s="339" t="s">
        <v>3353</v>
      </c>
      <c r="C962" s="293" t="s">
        <v>1719</v>
      </c>
      <c r="D962" s="339" t="s">
        <v>1720</v>
      </c>
      <c r="E962" s="266">
        <v>76</v>
      </c>
      <c r="F962" s="266">
        <v>76</v>
      </c>
      <c r="G962" s="264">
        <v>68</v>
      </c>
      <c r="H962" s="264">
        <v>66</v>
      </c>
      <c r="I962" s="264">
        <v>63</v>
      </c>
      <c r="J962" s="264">
        <v>62</v>
      </c>
      <c r="K962" s="294">
        <v>0.9</v>
      </c>
      <c r="L962" s="267">
        <v>1</v>
      </c>
      <c r="M962" s="267">
        <v>0.970588235294118</v>
      </c>
      <c r="N962" s="267">
        <v>0.984126984126984</v>
      </c>
      <c r="O962" s="332">
        <v>76</v>
      </c>
      <c r="P962" s="266">
        <v>76</v>
      </c>
      <c r="Q962" s="266">
        <v>76</v>
      </c>
      <c r="R962" s="264">
        <v>65</v>
      </c>
      <c r="S962" s="264">
        <v>62</v>
      </c>
      <c r="T962" s="267">
        <v>1</v>
      </c>
      <c r="U962" s="267">
        <v>1</v>
      </c>
      <c r="V962" s="268">
        <v>0.955882352941177</v>
      </c>
      <c r="W962" s="268">
        <v>0.984126984126984</v>
      </c>
      <c r="X962" s="295">
        <v>0.0441176470588235</v>
      </c>
      <c r="Y962" s="271">
        <v>476</v>
      </c>
      <c r="Z962" s="333">
        <v>468</v>
      </c>
      <c r="AA962" s="333">
        <v>472</v>
      </c>
      <c r="AB962" s="333">
        <v>464</v>
      </c>
      <c r="AC962" s="334">
        <v>0.983193277310924</v>
      </c>
      <c r="AD962" s="268">
        <v>0.983050847457627</v>
      </c>
      <c r="AE962" s="295">
        <v>0.000142429853297155</v>
      </c>
    </row>
    <row r="963" spans="1:31">
      <c r="A963" s="315" t="s">
        <v>1671</v>
      </c>
      <c r="B963" s="339" t="s">
        <v>3353</v>
      </c>
      <c r="C963" s="293" t="s">
        <v>1721</v>
      </c>
      <c r="D963" s="339" t="s">
        <v>1722</v>
      </c>
      <c r="E963" s="266">
        <v>53</v>
      </c>
      <c r="F963" s="266">
        <v>53</v>
      </c>
      <c r="G963" s="264">
        <v>49</v>
      </c>
      <c r="H963" s="264">
        <v>49</v>
      </c>
      <c r="I963" s="264">
        <v>47</v>
      </c>
      <c r="J963" s="264">
        <v>47</v>
      </c>
      <c r="K963" s="294">
        <v>0.9</v>
      </c>
      <c r="L963" s="267">
        <v>1</v>
      </c>
      <c r="M963" s="267">
        <v>1</v>
      </c>
      <c r="N963" s="267">
        <v>1</v>
      </c>
      <c r="O963" s="332">
        <v>53</v>
      </c>
      <c r="P963" s="266">
        <v>53</v>
      </c>
      <c r="Q963" s="266">
        <v>53</v>
      </c>
      <c r="R963" s="264">
        <v>49</v>
      </c>
      <c r="S963" s="264">
        <v>46</v>
      </c>
      <c r="T963" s="267">
        <v>1</v>
      </c>
      <c r="U963" s="267">
        <v>1</v>
      </c>
      <c r="V963" s="268">
        <v>1</v>
      </c>
      <c r="W963" s="268">
        <v>0.978723404255319</v>
      </c>
      <c r="X963" s="295">
        <v>0</v>
      </c>
      <c r="Y963" s="271">
        <v>342</v>
      </c>
      <c r="Z963" s="333">
        <v>338</v>
      </c>
      <c r="AA963" s="333">
        <v>347</v>
      </c>
      <c r="AB963" s="333">
        <v>342</v>
      </c>
      <c r="AC963" s="334">
        <v>0.988304093567251</v>
      </c>
      <c r="AD963" s="268">
        <v>0.985590778097983</v>
      </c>
      <c r="AE963" s="295">
        <v>0.00271331546926878</v>
      </c>
    </row>
    <row r="964" spans="1:31">
      <c r="A964" s="315" t="s">
        <v>1671</v>
      </c>
      <c r="B964" s="339" t="s">
        <v>3353</v>
      </c>
      <c r="C964" s="293" t="s">
        <v>1723</v>
      </c>
      <c r="D964" s="339" t="s">
        <v>1724</v>
      </c>
      <c r="E964" s="266">
        <v>54</v>
      </c>
      <c r="F964" s="266">
        <v>54</v>
      </c>
      <c r="G964" s="264">
        <v>48</v>
      </c>
      <c r="H964" s="264">
        <v>48</v>
      </c>
      <c r="I964" s="264">
        <v>44</v>
      </c>
      <c r="J964" s="264">
        <v>44</v>
      </c>
      <c r="K964" s="294">
        <v>0.9</v>
      </c>
      <c r="L964" s="267">
        <v>1</v>
      </c>
      <c r="M964" s="267">
        <v>1</v>
      </c>
      <c r="N964" s="267">
        <v>1</v>
      </c>
      <c r="O964" s="332">
        <v>54</v>
      </c>
      <c r="P964" s="266">
        <v>54</v>
      </c>
      <c r="Q964" s="266">
        <v>54</v>
      </c>
      <c r="R964" s="264">
        <v>48</v>
      </c>
      <c r="S964" s="264">
        <v>44</v>
      </c>
      <c r="T964" s="267">
        <v>1</v>
      </c>
      <c r="U964" s="267">
        <v>1</v>
      </c>
      <c r="V964" s="268">
        <v>1</v>
      </c>
      <c r="W964" s="268">
        <v>1</v>
      </c>
      <c r="X964" s="295">
        <v>0</v>
      </c>
      <c r="Y964" s="271">
        <v>340</v>
      </c>
      <c r="Z964" s="333">
        <v>338</v>
      </c>
      <c r="AA964" s="333">
        <v>341</v>
      </c>
      <c r="AB964" s="333">
        <v>337</v>
      </c>
      <c r="AC964" s="334">
        <v>0.994117647058824</v>
      </c>
      <c r="AD964" s="268">
        <v>0.988269794721408</v>
      </c>
      <c r="AE964" s="295">
        <v>0.00584785233741592</v>
      </c>
    </row>
    <row r="965" spans="1:31">
      <c r="A965" s="315" t="s">
        <v>1671</v>
      </c>
      <c r="B965" s="339" t="s">
        <v>3353</v>
      </c>
      <c r="C965" s="293" t="s">
        <v>1725</v>
      </c>
      <c r="D965" s="339" t="s">
        <v>1726</v>
      </c>
      <c r="E965" s="266">
        <v>47</v>
      </c>
      <c r="F965" s="266">
        <v>47</v>
      </c>
      <c r="G965" s="264">
        <v>46</v>
      </c>
      <c r="H965" s="264">
        <v>46</v>
      </c>
      <c r="I965" s="264">
        <v>45</v>
      </c>
      <c r="J965" s="264">
        <v>45</v>
      </c>
      <c r="K965" s="294">
        <v>0.9</v>
      </c>
      <c r="L965" s="267">
        <v>1</v>
      </c>
      <c r="M965" s="267">
        <v>1</v>
      </c>
      <c r="N965" s="267">
        <v>1</v>
      </c>
      <c r="O965" s="332">
        <v>47</v>
      </c>
      <c r="P965" s="266">
        <v>47</v>
      </c>
      <c r="Q965" s="266">
        <v>47</v>
      </c>
      <c r="R965" s="264">
        <v>46</v>
      </c>
      <c r="S965" s="264">
        <v>45</v>
      </c>
      <c r="T965" s="267">
        <v>1</v>
      </c>
      <c r="U965" s="267">
        <v>1</v>
      </c>
      <c r="V965" s="268">
        <v>1</v>
      </c>
      <c r="W965" s="268">
        <v>1</v>
      </c>
      <c r="X965" s="295">
        <v>0</v>
      </c>
      <c r="Y965" s="271">
        <v>322</v>
      </c>
      <c r="Z965" s="333">
        <v>320</v>
      </c>
      <c r="AA965" s="333">
        <v>318</v>
      </c>
      <c r="AB965" s="333">
        <v>313</v>
      </c>
      <c r="AC965" s="334">
        <v>0.993788819875776</v>
      </c>
      <c r="AD965" s="268">
        <v>0.984276729559748</v>
      </c>
      <c r="AE965" s="295">
        <v>0.00951209031602795</v>
      </c>
    </row>
    <row r="966" spans="1:31">
      <c r="A966" s="315" t="s">
        <v>1671</v>
      </c>
      <c r="B966" s="339" t="s">
        <v>3353</v>
      </c>
      <c r="C966" s="293" t="s">
        <v>1727</v>
      </c>
      <c r="D966" s="339" t="s">
        <v>1728</v>
      </c>
      <c r="E966" s="266">
        <v>41</v>
      </c>
      <c r="F966" s="266">
        <v>41</v>
      </c>
      <c r="G966" s="264">
        <v>38</v>
      </c>
      <c r="H966" s="264">
        <v>35</v>
      </c>
      <c r="I966" s="264">
        <v>37</v>
      </c>
      <c r="J966" s="264">
        <v>34</v>
      </c>
      <c r="K966" s="294">
        <v>0.9</v>
      </c>
      <c r="L966" s="267">
        <v>1</v>
      </c>
      <c r="M966" s="267">
        <v>0.921052631578947</v>
      </c>
      <c r="N966" s="267">
        <v>0.918918918918919</v>
      </c>
      <c r="O966" s="332">
        <v>41</v>
      </c>
      <c r="P966" s="266">
        <v>38</v>
      </c>
      <c r="Q966" s="266">
        <v>38</v>
      </c>
      <c r="R966" s="264">
        <v>34</v>
      </c>
      <c r="S966" s="264">
        <v>33</v>
      </c>
      <c r="T966" s="267">
        <v>0.926829268292683</v>
      </c>
      <c r="U966" s="267">
        <v>0.926829268292683</v>
      </c>
      <c r="V966" s="268">
        <v>0.894736842105263</v>
      </c>
      <c r="W966" s="268">
        <v>0.891891891891892</v>
      </c>
      <c r="X966" s="295">
        <v>0.0320924261874198</v>
      </c>
      <c r="Y966" s="271">
        <v>270</v>
      </c>
      <c r="Z966" s="333">
        <v>247</v>
      </c>
      <c r="AA966" s="333">
        <v>280</v>
      </c>
      <c r="AB966" s="333">
        <v>253</v>
      </c>
      <c r="AC966" s="334">
        <v>0.914814814814815</v>
      </c>
      <c r="AD966" s="268">
        <v>0.903571428571429</v>
      </c>
      <c r="AE966" s="295">
        <v>0.0112433862433863</v>
      </c>
    </row>
    <row r="967" spans="1:31">
      <c r="A967" s="315" t="s">
        <v>1671</v>
      </c>
      <c r="B967" s="339" t="s">
        <v>3353</v>
      </c>
      <c r="C967" s="293" t="s">
        <v>1729</v>
      </c>
      <c r="D967" s="339" t="s">
        <v>1730</v>
      </c>
      <c r="E967" s="266">
        <v>26</v>
      </c>
      <c r="F967" s="266">
        <v>26</v>
      </c>
      <c r="G967" s="264">
        <v>24</v>
      </c>
      <c r="H967" s="264">
        <v>23</v>
      </c>
      <c r="I967" s="264">
        <v>21</v>
      </c>
      <c r="J967" s="264">
        <v>21</v>
      </c>
      <c r="K967" s="294">
        <v>0.9</v>
      </c>
      <c r="L967" s="267">
        <v>1</v>
      </c>
      <c r="M967" s="267">
        <v>0.958333333333333</v>
      </c>
      <c r="N967" s="267">
        <v>1</v>
      </c>
      <c r="O967" s="332">
        <v>26</v>
      </c>
      <c r="P967" s="266">
        <v>26</v>
      </c>
      <c r="Q967" s="266">
        <v>26</v>
      </c>
      <c r="R967" s="264">
        <v>23</v>
      </c>
      <c r="S967" s="264">
        <v>21</v>
      </c>
      <c r="T967" s="267">
        <v>1</v>
      </c>
      <c r="U967" s="267">
        <v>1</v>
      </c>
      <c r="V967" s="268">
        <v>0.958333333333333</v>
      </c>
      <c r="W967" s="268">
        <v>1</v>
      </c>
      <c r="X967" s="295">
        <v>0.0416666666666666</v>
      </c>
      <c r="Y967" s="271">
        <v>168</v>
      </c>
      <c r="Z967" s="333">
        <v>166</v>
      </c>
      <c r="AA967" s="333">
        <v>166</v>
      </c>
      <c r="AB967" s="333">
        <v>163</v>
      </c>
      <c r="AC967" s="334">
        <v>0.988095238095238</v>
      </c>
      <c r="AD967" s="268">
        <v>0.981927710843373</v>
      </c>
      <c r="AE967" s="295">
        <v>0.00616752725186465</v>
      </c>
    </row>
    <row r="968" spans="1:31">
      <c r="A968" s="315" t="s">
        <v>1671</v>
      </c>
      <c r="B968" s="339" t="s">
        <v>3353</v>
      </c>
      <c r="C968" s="293" t="s">
        <v>1731</v>
      </c>
      <c r="D968" s="339" t="s">
        <v>1732</v>
      </c>
      <c r="E968" s="266">
        <v>41</v>
      </c>
      <c r="F968" s="266">
        <v>41</v>
      </c>
      <c r="G968" s="264">
        <v>37</v>
      </c>
      <c r="H968" s="264">
        <v>36</v>
      </c>
      <c r="I968" s="264">
        <v>34</v>
      </c>
      <c r="J968" s="264">
        <v>34</v>
      </c>
      <c r="K968" s="294">
        <v>0.9</v>
      </c>
      <c r="L968" s="267">
        <v>1</v>
      </c>
      <c r="M968" s="267">
        <v>0.972972972972973</v>
      </c>
      <c r="N968" s="267">
        <v>1</v>
      </c>
      <c r="O968" s="332">
        <v>41</v>
      </c>
      <c r="P968" s="266">
        <v>39</v>
      </c>
      <c r="Q968" s="266">
        <v>39</v>
      </c>
      <c r="R968" s="264">
        <v>35</v>
      </c>
      <c r="S968" s="264">
        <v>33</v>
      </c>
      <c r="T968" s="267">
        <v>0.951219512195122</v>
      </c>
      <c r="U968" s="267">
        <v>0.951219512195122</v>
      </c>
      <c r="V968" s="268">
        <v>0.945945945945946</v>
      </c>
      <c r="W968" s="268">
        <v>0.970588235294118</v>
      </c>
      <c r="X968" s="295">
        <v>0.00527356624917596</v>
      </c>
      <c r="Y968" s="271">
        <v>262</v>
      </c>
      <c r="Z968" s="333">
        <v>248</v>
      </c>
      <c r="AA968" s="333">
        <v>265</v>
      </c>
      <c r="AB968" s="333">
        <v>249</v>
      </c>
      <c r="AC968" s="334">
        <v>0.946564885496183</v>
      </c>
      <c r="AD968" s="268">
        <v>0.939622641509434</v>
      </c>
      <c r="AE968" s="295">
        <v>0.00694224398674925</v>
      </c>
    </row>
    <row r="969" spans="1:31">
      <c r="A969" s="315" t="s">
        <v>1671</v>
      </c>
      <c r="B969" s="339" t="s">
        <v>3353</v>
      </c>
      <c r="C969" s="293" t="s">
        <v>1733</v>
      </c>
      <c r="D969" s="339" t="s">
        <v>1733</v>
      </c>
      <c r="E969" s="266">
        <v>29</v>
      </c>
      <c r="F969" s="266">
        <v>29</v>
      </c>
      <c r="G969" s="264">
        <v>25</v>
      </c>
      <c r="H969" s="264">
        <v>25</v>
      </c>
      <c r="I969" s="264">
        <v>22</v>
      </c>
      <c r="J969" s="264">
        <v>22</v>
      </c>
      <c r="K969" s="294">
        <v>0.9</v>
      </c>
      <c r="L969" s="267">
        <v>1</v>
      </c>
      <c r="M969" s="267">
        <v>1</v>
      </c>
      <c r="N969" s="267">
        <v>1</v>
      </c>
      <c r="O969" s="332">
        <v>29</v>
      </c>
      <c r="P969" s="266">
        <v>29</v>
      </c>
      <c r="Q969" s="266">
        <v>29</v>
      </c>
      <c r="R969" s="264">
        <v>25</v>
      </c>
      <c r="S969" s="264">
        <v>22</v>
      </c>
      <c r="T969" s="267">
        <v>1</v>
      </c>
      <c r="U969" s="267">
        <v>1</v>
      </c>
      <c r="V969" s="268">
        <v>1</v>
      </c>
      <c r="W969" s="268">
        <v>1</v>
      </c>
      <c r="X969" s="295">
        <v>0</v>
      </c>
      <c r="Y969" s="271">
        <v>174</v>
      </c>
      <c r="Z969" s="333">
        <v>173</v>
      </c>
      <c r="AA969" s="333">
        <v>166</v>
      </c>
      <c r="AB969" s="333">
        <v>166</v>
      </c>
      <c r="AC969" s="334">
        <v>0.994252873563218</v>
      </c>
      <c r="AD969" s="268">
        <v>1</v>
      </c>
      <c r="AE969" s="295">
        <v>-0.00574712643678166</v>
      </c>
    </row>
    <row r="970" spans="1:31">
      <c r="A970" s="315" t="s">
        <v>1671</v>
      </c>
      <c r="B970" s="339" t="s">
        <v>3353</v>
      </c>
      <c r="C970" s="293" t="s">
        <v>1734</v>
      </c>
      <c r="D970" s="339" t="s">
        <v>1735</v>
      </c>
      <c r="E970" s="266">
        <v>44</v>
      </c>
      <c r="F970" s="266">
        <v>43</v>
      </c>
      <c r="G970" s="264">
        <v>44</v>
      </c>
      <c r="H970" s="264">
        <v>40</v>
      </c>
      <c r="I970" s="264">
        <v>39</v>
      </c>
      <c r="J970" s="264">
        <v>39</v>
      </c>
      <c r="K970" s="294">
        <v>0.9</v>
      </c>
      <c r="L970" s="267">
        <v>0.977272727272727</v>
      </c>
      <c r="M970" s="267">
        <v>0.909090909090909</v>
      </c>
      <c r="N970" s="267">
        <v>1</v>
      </c>
      <c r="O970" s="332">
        <v>44</v>
      </c>
      <c r="P970" s="266">
        <v>43</v>
      </c>
      <c r="Q970" s="266">
        <v>43</v>
      </c>
      <c r="R970" s="264">
        <v>40</v>
      </c>
      <c r="S970" s="264">
        <v>39</v>
      </c>
      <c r="T970" s="267">
        <v>0.977272727272727</v>
      </c>
      <c r="U970" s="267">
        <v>0.977272727272727</v>
      </c>
      <c r="V970" s="268">
        <v>0.909090909090909</v>
      </c>
      <c r="W970" s="268">
        <v>1</v>
      </c>
      <c r="X970" s="295">
        <v>0.0681818181818182</v>
      </c>
      <c r="Y970" s="271">
        <v>296</v>
      </c>
      <c r="Z970" s="333">
        <v>285</v>
      </c>
      <c r="AA970" s="333">
        <v>296</v>
      </c>
      <c r="AB970" s="333">
        <v>282</v>
      </c>
      <c r="AC970" s="334">
        <v>0.962837837837838</v>
      </c>
      <c r="AD970" s="268">
        <v>0.952702702702703</v>
      </c>
      <c r="AE970" s="295">
        <v>0.0101351351351351</v>
      </c>
    </row>
    <row r="971" spans="1:31">
      <c r="A971" s="315" t="s">
        <v>1671</v>
      </c>
      <c r="B971" s="339" t="s">
        <v>3351</v>
      </c>
      <c r="C971" s="293" t="s">
        <v>1736</v>
      </c>
      <c r="D971" s="339" t="s">
        <v>1737</v>
      </c>
      <c r="E971" s="266">
        <v>40</v>
      </c>
      <c r="F971" s="266">
        <v>40</v>
      </c>
      <c r="G971" s="264">
        <v>40</v>
      </c>
      <c r="H971" s="264">
        <v>40</v>
      </c>
      <c r="I971" s="264">
        <v>36</v>
      </c>
      <c r="J971" s="264">
        <v>36</v>
      </c>
      <c r="K971" s="294">
        <v>0.9</v>
      </c>
      <c r="L971" s="267">
        <v>1</v>
      </c>
      <c r="M971" s="267">
        <v>1</v>
      </c>
      <c r="N971" s="267">
        <v>1</v>
      </c>
      <c r="O971" s="332">
        <v>40</v>
      </c>
      <c r="P971" s="266">
        <v>34</v>
      </c>
      <c r="Q971" s="266">
        <v>34</v>
      </c>
      <c r="R971" s="264">
        <v>34</v>
      </c>
      <c r="S971" s="264">
        <v>31</v>
      </c>
      <c r="T971" s="267">
        <v>0.85</v>
      </c>
      <c r="U971" s="267">
        <v>0.85</v>
      </c>
      <c r="V971" s="268">
        <v>0.85</v>
      </c>
      <c r="W971" s="268">
        <v>0.861111111111111</v>
      </c>
      <c r="X971" s="295">
        <v>0</v>
      </c>
      <c r="Y971" s="271">
        <v>253</v>
      </c>
      <c r="Z971" s="333">
        <v>213</v>
      </c>
      <c r="AA971" s="333">
        <v>247</v>
      </c>
      <c r="AB971" s="333">
        <v>207</v>
      </c>
      <c r="AC971" s="334">
        <v>0.841897233201581</v>
      </c>
      <c r="AD971" s="268">
        <v>0.838056680161943</v>
      </c>
      <c r="AE971" s="295">
        <v>0.00384055303963771</v>
      </c>
    </row>
    <row r="972" spans="1:31">
      <c r="A972" s="315" t="s">
        <v>1671</v>
      </c>
      <c r="B972" s="339" t="s">
        <v>3351</v>
      </c>
      <c r="C972" s="293" t="s">
        <v>1738</v>
      </c>
      <c r="D972" s="339" t="s">
        <v>1739</v>
      </c>
      <c r="E972" s="266">
        <v>26</v>
      </c>
      <c r="F972" s="266">
        <v>26</v>
      </c>
      <c r="G972" s="264">
        <v>25</v>
      </c>
      <c r="H972" s="264">
        <v>25</v>
      </c>
      <c r="I972" s="264">
        <v>24</v>
      </c>
      <c r="J972" s="264">
        <v>24</v>
      </c>
      <c r="K972" s="294">
        <v>0.9</v>
      </c>
      <c r="L972" s="267">
        <v>1</v>
      </c>
      <c r="M972" s="267">
        <v>1</v>
      </c>
      <c r="N972" s="267">
        <v>1</v>
      </c>
      <c r="O972" s="332">
        <v>26</v>
      </c>
      <c r="P972" s="266">
        <v>24</v>
      </c>
      <c r="Q972" s="266">
        <v>24</v>
      </c>
      <c r="R972" s="264">
        <v>21</v>
      </c>
      <c r="S972" s="264">
        <v>23</v>
      </c>
      <c r="T972" s="267">
        <v>0.923076923076923</v>
      </c>
      <c r="U972" s="267">
        <v>0.923076923076923</v>
      </c>
      <c r="V972" s="268">
        <v>0.84</v>
      </c>
      <c r="W972" s="268">
        <v>0.958333333333333</v>
      </c>
      <c r="X972" s="295">
        <v>0.0830769230769232</v>
      </c>
      <c r="Y972" s="271">
        <v>167</v>
      </c>
      <c r="Z972" s="333">
        <v>155</v>
      </c>
      <c r="AA972" s="333">
        <v>170</v>
      </c>
      <c r="AB972" s="333">
        <v>161</v>
      </c>
      <c r="AC972" s="334">
        <v>0.92814371257485</v>
      </c>
      <c r="AD972" s="268">
        <v>0.947058823529412</v>
      </c>
      <c r="AE972" s="295">
        <v>-0.0189151109545614</v>
      </c>
    </row>
    <row r="973" spans="1:31">
      <c r="A973" s="315" t="s">
        <v>1671</v>
      </c>
      <c r="B973" s="339" t="s">
        <v>3351</v>
      </c>
      <c r="C973" s="293" t="s">
        <v>1740</v>
      </c>
      <c r="D973" s="339" t="s">
        <v>1741</v>
      </c>
      <c r="E973" s="266">
        <v>0</v>
      </c>
      <c r="F973" s="266">
        <v>0</v>
      </c>
      <c r="G973" s="264">
        <v>0</v>
      </c>
      <c r="H973" s="264">
        <v>0</v>
      </c>
      <c r="I973" s="264">
        <v>0</v>
      </c>
      <c r="J973" s="264">
        <v>0</v>
      </c>
      <c r="K973" s="294">
        <v>0.9</v>
      </c>
      <c r="L973" s="267">
        <v>0</v>
      </c>
      <c r="M973" s="267">
        <v>0</v>
      </c>
      <c r="N973" s="267">
        <v>0</v>
      </c>
      <c r="O973" s="332">
        <v>0</v>
      </c>
      <c r="P973" s="266">
        <v>0</v>
      </c>
      <c r="Q973" s="266">
        <v>0</v>
      </c>
      <c r="R973" s="264">
        <v>0</v>
      </c>
      <c r="S973" s="264">
        <v>0</v>
      </c>
      <c r="T973" s="267">
        <v>0</v>
      </c>
      <c r="U973" s="267">
        <v>0</v>
      </c>
      <c r="V973" s="268">
        <v>0</v>
      </c>
      <c r="W973" s="268">
        <v>0</v>
      </c>
      <c r="X973" s="295">
        <v>0</v>
      </c>
      <c r="Y973" s="271">
        <v>0</v>
      </c>
      <c r="Z973" s="333">
        <v>0</v>
      </c>
      <c r="AA973" s="333">
        <v>0</v>
      </c>
      <c r="AB973" s="333">
        <v>0</v>
      </c>
      <c r="AC973" s="334">
        <v>0</v>
      </c>
      <c r="AD973" s="268">
        <v>0</v>
      </c>
      <c r="AE973" s="295">
        <v>0</v>
      </c>
    </row>
    <row r="974" spans="1:31">
      <c r="A974" s="315" t="s">
        <v>1671</v>
      </c>
      <c r="B974" s="339" t="s">
        <v>3351</v>
      </c>
      <c r="C974" s="293" t="s">
        <v>1742</v>
      </c>
      <c r="D974" s="339" t="s">
        <v>1743</v>
      </c>
      <c r="E974" s="266">
        <v>32</v>
      </c>
      <c r="F974" s="266">
        <v>32</v>
      </c>
      <c r="G974" s="264">
        <v>31</v>
      </c>
      <c r="H974" s="264">
        <v>31</v>
      </c>
      <c r="I974" s="264">
        <v>30</v>
      </c>
      <c r="J974" s="264">
        <v>30</v>
      </c>
      <c r="K974" s="294">
        <v>0.9</v>
      </c>
      <c r="L974" s="267">
        <v>1</v>
      </c>
      <c r="M974" s="267">
        <v>1</v>
      </c>
      <c r="N974" s="267">
        <v>1</v>
      </c>
      <c r="O974" s="332">
        <v>32</v>
      </c>
      <c r="P974" s="266">
        <v>28</v>
      </c>
      <c r="Q974" s="266">
        <v>28</v>
      </c>
      <c r="R974" s="264">
        <v>25</v>
      </c>
      <c r="S974" s="264">
        <v>26</v>
      </c>
      <c r="T974" s="267">
        <v>0.875</v>
      </c>
      <c r="U974" s="267">
        <v>0.875</v>
      </c>
      <c r="V974" s="268">
        <v>0.806451612903226</v>
      </c>
      <c r="W974" s="268">
        <v>0.866666666666667</v>
      </c>
      <c r="X974" s="295">
        <v>0.0685483870967742</v>
      </c>
      <c r="Y974" s="271">
        <v>203</v>
      </c>
      <c r="Z974" s="333">
        <v>166</v>
      </c>
      <c r="AA974" s="333">
        <v>204</v>
      </c>
      <c r="AB974" s="333">
        <v>158</v>
      </c>
      <c r="AC974" s="334">
        <v>0.817733990147783</v>
      </c>
      <c r="AD974" s="268">
        <v>0.774509803921569</v>
      </c>
      <c r="AE974" s="295">
        <v>0.0432241862262146</v>
      </c>
    </row>
    <row r="975" spans="1:31">
      <c r="A975" s="315" t="s">
        <v>1671</v>
      </c>
      <c r="B975" s="339" t="s">
        <v>3351</v>
      </c>
      <c r="C975" s="293" t="s">
        <v>1744</v>
      </c>
      <c r="D975" s="339" t="s">
        <v>1745</v>
      </c>
      <c r="E975" s="266">
        <v>22</v>
      </c>
      <c r="F975" s="266">
        <v>22</v>
      </c>
      <c r="G975" s="264">
        <v>21</v>
      </c>
      <c r="H975" s="264">
        <v>21</v>
      </c>
      <c r="I975" s="264">
        <v>19</v>
      </c>
      <c r="J975" s="264">
        <v>19</v>
      </c>
      <c r="K975" s="294">
        <v>0.9</v>
      </c>
      <c r="L975" s="267">
        <v>1</v>
      </c>
      <c r="M975" s="267">
        <v>1</v>
      </c>
      <c r="N975" s="267">
        <v>1</v>
      </c>
      <c r="O975" s="332">
        <v>22</v>
      </c>
      <c r="P975" s="266">
        <v>18</v>
      </c>
      <c r="Q975" s="266">
        <v>18</v>
      </c>
      <c r="R975" s="264">
        <v>19</v>
      </c>
      <c r="S975" s="264">
        <v>18</v>
      </c>
      <c r="T975" s="267">
        <v>0.818181818181818</v>
      </c>
      <c r="U975" s="267">
        <v>0.818181818181818</v>
      </c>
      <c r="V975" s="268">
        <v>0.904761904761905</v>
      </c>
      <c r="W975" s="268">
        <v>0.947368421052632</v>
      </c>
      <c r="X975" s="295">
        <v>-0.0865800865800865</v>
      </c>
      <c r="Y975" s="271">
        <v>142</v>
      </c>
      <c r="Z975" s="333">
        <v>128</v>
      </c>
      <c r="AA975" s="333">
        <v>134</v>
      </c>
      <c r="AB975" s="333">
        <v>121</v>
      </c>
      <c r="AC975" s="334">
        <v>0.901408450704225</v>
      </c>
      <c r="AD975" s="268">
        <v>0.902985074626866</v>
      </c>
      <c r="AE975" s="295">
        <v>-0.00157662392264035</v>
      </c>
    </row>
    <row r="976" spans="1:31">
      <c r="A976" s="315" t="s">
        <v>1671</v>
      </c>
      <c r="B976" s="339" t="s">
        <v>3351</v>
      </c>
      <c r="C976" s="293" t="s">
        <v>1746</v>
      </c>
      <c r="D976" s="339" t="s">
        <v>1747</v>
      </c>
      <c r="E976" s="266">
        <v>0</v>
      </c>
      <c r="F976" s="266">
        <v>0</v>
      </c>
      <c r="G976" s="264">
        <v>0</v>
      </c>
      <c r="H976" s="264">
        <v>0</v>
      </c>
      <c r="I976" s="264">
        <v>0</v>
      </c>
      <c r="J976" s="264">
        <v>0</v>
      </c>
      <c r="K976" s="294">
        <v>0.9</v>
      </c>
      <c r="L976" s="267">
        <v>0</v>
      </c>
      <c r="M976" s="267">
        <v>0</v>
      </c>
      <c r="N976" s="267">
        <v>0</v>
      </c>
      <c r="O976" s="332">
        <v>0</v>
      </c>
      <c r="P976" s="266">
        <v>0</v>
      </c>
      <c r="Q976" s="266">
        <v>0</v>
      </c>
      <c r="R976" s="264">
        <v>0</v>
      </c>
      <c r="S976" s="264">
        <v>0</v>
      </c>
      <c r="T976" s="267">
        <v>0</v>
      </c>
      <c r="U976" s="267">
        <v>0</v>
      </c>
      <c r="V976" s="268">
        <v>0</v>
      </c>
      <c r="W976" s="268">
        <v>0</v>
      </c>
      <c r="X976" s="295">
        <v>0</v>
      </c>
      <c r="Y976" s="271">
        <v>0</v>
      </c>
      <c r="Z976" s="333">
        <v>0</v>
      </c>
      <c r="AA976" s="333">
        <v>0</v>
      </c>
      <c r="AB976" s="333">
        <v>0</v>
      </c>
      <c r="AC976" s="334">
        <v>0</v>
      </c>
      <c r="AD976" s="268">
        <v>0</v>
      </c>
      <c r="AE976" s="295">
        <v>0</v>
      </c>
    </row>
    <row r="977" spans="1:31">
      <c r="A977" s="315" t="s">
        <v>1671</v>
      </c>
      <c r="B977" s="339" t="s">
        <v>3352</v>
      </c>
      <c r="C977" s="293" t="s">
        <v>1748</v>
      </c>
      <c r="D977" s="339" t="s">
        <v>1749</v>
      </c>
      <c r="E977" s="266">
        <v>0</v>
      </c>
      <c r="F977" s="266">
        <v>0</v>
      </c>
      <c r="G977" s="264">
        <v>0</v>
      </c>
      <c r="H977" s="264">
        <v>0</v>
      </c>
      <c r="I977" s="264">
        <v>0</v>
      </c>
      <c r="J977" s="264">
        <v>0</v>
      </c>
      <c r="K977" s="294">
        <v>0.9</v>
      </c>
      <c r="L977" s="267">
        <v>0</v>
      </c>
      <c r="M977" s="267">
        <v>0</v>
      </c>
      <c r="N977" s="267">
        <v>0</v>
      </c>
      <c r="O977" s="332">
        <v>0</v>
      </c>
      <c r="P977" s="266">
        <v>0</v>
      </c>
      <c r="Q977" s="266">
        <v>0</v>
      </c>
      <c r="R977" s="264">
        <v>0</v>
      </c>
      <c r="S977" s="264">
        <v>0</v>
      </c>
      <c r="T977" s="267">
        <v>0</v>
      </c>
      <c r="U977" s="267">
        <v>0</v>
      </c>
      <c r="V977" s="268">
        <v>0</v>
      </c>
      <c r="W977" s="268">
        <v>0</v>
      </c>
      <c r="X977" s="295">
        <v>0</v>
      </c>
      <c r="Y977" s="271">
        <v>0</v>
      </c>
      <c r="Z977" s="333">
        <v>0</v>
      </c>
      <c r="AA977" s="333">
        <v>0</v>
      </c>
      <c r="AB977" s="333">
        <v>0</v>
      </c>
      <c r="AC977" s="334">
        <v>0</v>
      </c>
      <c r="AD977" s="268">
        <v>0</v>
      </c>
      <c r="AE977" s="295">
        <v>0</v>
      </c>
    </row>
    <row r="978" spans="1:31">
      <c r="A978" s="315" t="s">
        <v>1671</v>
      </c>
      <c r="B978" s="339" t="s">
        <v>3352</v>
      </c>
      <c r="C978" s="293" t="s">
        <v>1750</v>
      </c>
      <c r="D978" s="339" t="s">
        <v>1751</v>
      </c>
      <c r="E978" s="266">
        <v>21</v>
      </c>
      <c r="F978" s="266">
        <v>21</v>
      </c>
      <c r="G978" s="264">
        <v>22</v>
      </c>
      <c r="H978" s="264">
        <v>22</v>
      </c>
      <c r="I978" s="264">
        <v>17</v>
      </c>
      <c r="J978" s="264">
        <v>15</v>
      </c>
      <c r="K978" s="294">
        <v>0.9</v>
      </c>
      <c r="L978" s="267">
        <v>1</v>
      </c>
      <c r="M978" s="267">
        <v>1</v>
      </c>
      <c r="N978" s="267">
        <v>0.882352941176471</v>
      </c>
      <c r="O978" s="332">
        <v>21</v>
      </c>
      <c r="P978" s="266">
        <v>20</v>
      </c>
      <c r="Q978" s="266">
        <v>20</v>
      </c>
      <c r="R978" s="264">
        <v>21</v>
      </c>
      <c r="S978" s="264">
        <v>15</v>
      </c>
      <c r="T978" s="267">
        <v>0.952380952380952</v>
      </c>
      <c r="U978" s="267">
        <v>0.952380952380952</v>
      </c>
      <c r="V978" s="268">
        <v>0.954545454545455</v>
      </c>
      <c r="W978" s="268">
        <v>0.882352941176471</v>
      </c>
      <c r="X978" s="295">
        <v>-0.00216450216450226</v>
      </c>
      <c r="Y978" s="271">
        <v>135</v>
      </c>
      <c r="Z978" s="333">
        <v>127</v>
      </c>
      <c r="AA978" s="333">
        <v>133</v>
      </c>
      <c r="AB978" s="333">
        <v>129</v>
      </c>
      <c r="AC978" s="334">
        <v>0.940740740740741</v>
      </c>
      <c r="AD978" s="268">
        <v>0.969924812030075</v>
      </c>
      <c r="AE978" s="295">
        <v>-0.0291840712893344</v>
      </c>
    </row>
    <row r="979" spans="1:31">
      <c r="A979" s="315" t="s">
        <v>1671</v>
      </c>
      <c r="B979" s="339" t="s">
        <v>3352</v>
      </c>
      <c r="C979" s="293" t="s">
        <v>1752</v>
      </c>
      <c r="D979" s="339" t="s">
        <v>1753</v>
      </c>
      <c r="E979" s="266">
        <v>30</v>
      </c>
      <c r="F979" s="266">
        <v>30</v>
      </c>
      <c r="G979" s="264">
        <v>32</v>
      </c>
      <c r="H979" s="264">
        <v>32</v>
      </c>
      <c r="I979" s="264">
        <v>25</v>
      </c>
      <c r="J979" s="264">
        <v>25</v>
      </c>
      <c r="K979" s="294">
        <v>0.9</v>
      </c>
      <c r="L979" s="267">
        <v>1</v>
      </c>
      <c r="M979" s="267">
        <v>1</v>
      </c>
      <c r="N979" s="267">
        <v>1</v>
      </c>
      <c r="O979" s="332">
        <v>30</v>
      </c>
      <c r="P979" s="266">
        <v>30</v>
      </c>
      <c r="Q979" s="266">
        <v>30</v>
      </c>
      <c r="R979" s="264">
        <v>32</v>
      </c>
      <c r="S979" s="264">
        <v>25</v>
      </c>
      <c r="T979" s="267">
        <v>1</v>
      </c>
      <c r="U979" s="267">
        <v>1</v>
      </c>
      <c r="V979" s="268">
        <v>1</v>
      </c>
      <c r="W979" s="268">
        <v>1</v>
      </c>
      <c r="X979" s="295">
        <v>0</v>
      </c>
      <c r="Y979" s="271">
        <v>198</v>
      </c>
      <c r="Z979" s="333">
        <v>197</v>
      </c>
      <c r="AA979" s="333">
        <v>194</v>
      </c>
      <c r="AB979" s="333">
        <v>193</v>
      </c>
      <c r="AC979" s="334">
        <v>0.994949494949495</v>
      </c>
      <c r="AD979" s="268">
        <v>0.994845360824742</v>
      </c>
      <c r="AE979" s="295">
        <v>0.000104134124752631</v>
      </c>
    </row>
    <row r="980" spans="1:31">
      <c r="A980" s="315" t="s">
        <v>1671</v>
      </c>
      <c r="B980" s="339" t="s">
        <v>3352</v>
      </c>
      <c r="C980" s="293" t="s">
        <v>1754</v>
      </c>
      <c r="D980" s="339" t="s">
        <v>1755</v>
      </c>
      <c r="E980" s="266">
        <v>49</v>
      </c>
      <c r="F980" s="266">
        <v>47</v>
      </c>
      <c r="G980" s="264">
        <v>48</v>
      </c>
      <c r="H980" s="264">
        <v>47</v>
      </c>
      <c r="I980" s="264">
        <v>38</v>
      </c>
      <c r="J980" s="264">
        <v>37</v>
      </c>
      <c r="K980" s="294">
        <v>0.9</v>
      </c>
      <c r="L980" s="267">
        <v>0.959183673469388</v>
      </c>
      <c r="M980" s="267">
        <v>0.979166666666667</v>
      </c>
      <c r="N980" s="267">
        <v>0.973684210526316</v>
      </c>
      <c r="O980" s="332">
        <v>49</v>
      </c>
      <c r="P980" s="266">
        <v>46</v>
      </c>
      <c r="Q980" s="266">
        <v>46</v>
      </c>
      <c r="R980" s="264">
        <v>46</v>
      </c>
      <c r="S980" s="264">
        <v>35</v>
      </c>
      <c r="T980" s="267">
        <v>0.938775510204082</v>
      </c>
      <c r="U980" s="267">
        <v>0.938775510204082</v>
      </c>
      <c r="V980" s="268">
        <v>0.958333333333333</v>
      </c>
      <c r="W980" s="268">
        <v>0.921052631578947</v>
      </c>
      <c r="X980" s="295">
        <v>-0.0195578231292517</v>
      </c>
      <c r="Y980" s="271">
        <v>318</v>
      </c>
      <c r="Z980" s="333">
        <v>304</v>
      </c>
      <c r="AA980" s="333">
        <v>310</v>
      </c>
      <c r="AB980" s="333">
        <v>291</v>
      </c>
      <c r="AC980" s="334">
        <v>0.955974842767296</v>
      </c>
      <c r="AD980" s="268">
        <v>0.938709677419355</v>
      </c>
      <c r="AE980" s="295">
        <v>0.0172651653479408</v>
      </c>
    </row>
    <row r="981" spans="1:31">
      <c r="A981" s="315" t="s">
        <v>1671</v>
      </c>
      <c r="B981" s="339" t="s">
        <v>3352</v>
      </c>
      <c r="C981" s="293" t="s">
        <v>1756</v>
      </c>
      <c r="D981" s="339" t="s">
        <v>1757</v>
      </c>
      <c r="E981" s="266">
        <v>21</v>
      </c>
      <c r="F981" s="266">
        <v>20</v>
      </c>
      <c r="G981" s="264">
        <v>21</v>
      </c>
      <c r="H981" s="264">
        <v>21</v>
      </c>
      <c r="I981" s="264">
        <v>18</v>
      </c>
      <c r="J981" s="264">
        <v>18</v>
      </c>
      <c r="K981" s="294">
        <v>0.9</v>
      </c>
      <c r="L981" s="267">
        <v>0.952380952380952</v>
      </c>
      <c r="M981" s="267">
        <v>1</v>
      </c>
      <c r="N981" s="267">
        <v>1</v>
      </c>
      <c r="O981" s="332">
        <v>21</v>
      </c>
      <c r="P981" s="266">
        <v>20</v>
      </c>
      <c r="Q981" s="266">
        <v>20</v>
      </c>
      <c r="R981" s="264">
        <v>21</v>
      </c>
      <c r="S981" s="264">
        <v>17</v>
      </c>
      <c r="T981" s="267">
        <v>0.952380952380952</v>
      </c>
      <c r="U981" s="267">
        <v>0.952380952380952</v>
      </c>
      <c r="V981" s="268">
        <v>1</v>
      </c>
      <c r="W981" s="268">
        <v>0.944444444444444</v>
      </c>
      <c r="X981" s="295">
        <v>-0.0476190476190477</v>
      </c>
      <c r="Y981" s="271">
        <v>135</v>
      </c>
      <c r="Z981" s="333">
        <v>132</v>
      </c>
      <c r="AA981" s="333">
        <v>136</v>
      </c>
      <c r="AB981" s="333">
        <v>132</v>
      </c>
      <c r="AC981" s="334">
        <v>0.977777777777778</v>
      </c>
      <c r="AD981" s="268">
        <v>0.970588235294118</v>
      </c>
      <c r="AE981" s="295">
        <v>0.00718954248366011</v>
      </c>
    </row>
    <row r="982" spans="1:31">
      <c r="A982" s="315" t="s">
        <v>1671</v>
      </c>
      <c r="B982" s="339" t="s">
        <v>3352</v>
      </c>
      <c r="C982" s="293" t="s">
        <v>1758</v>
      </c>
      <c r="D982" s="339" t="s">
        <v>1759</v>
      </c>
      <c r="E982" s="266">
        <v>38</v>
      </c>
      <c r="F982" s="266">
        <v>38</v>
      </c>
      <c r="G982" s="264">
        <v>41</v>
      </c>
      <c r="H982" s="264">
        <v>41</v>
      </c>
      <c r="I982" s="264">
        <v>33</v>
      </c>
      <c r="J982" s="264">
        <v>33</v>
      </c>
      <c r="K982" s="294">
        <v>0.9</v>
      </c>
      <c r="L982" s="267">
        <v>1</v>
      </c>
      <c r="M982" s="267">
        <v>1</v>
      </c>
      <c r="N982" s="267">
        <v>1</v>
      </c>
      <c r="O982" s="332">
        <v>38</v>
      </c>
      <c r="P982" s="266">
        <v>37</v>
      </c>
      <c r="Q982" s="266">
        <v>37</v>
      </c>
      <c r="R982" s="264">
        <v>40</v>
      </c>
      <c r="S982" s="264">
        <v>32</v>
      </c>
      <c r="T982" s="267">
        <v>0.973684210526316</v>
      </c>
      <c r="U982" s="267">
        <v>0.973684210526316</v>
      </c>
      <c r="V982" s="268">
        <v>0.975609756097561</v>
      </c>
      <c r="W982" s="268">
        <v>0.96969696969697</v>
      </c>
      <c r="X982" s="295">
        <v>-0.00192554557124514</v>
      </c>
      <c r="Y982" s="271">
        <v>257</v>
      </c>
      <c r="Z982" s="333">
        <v>251</v>
      </c>
      <c r="AA982" s="333">
        <v>253</v>
      </c>
      <c r="AB982" s="333">
        <v>244</v>
      </c>
      <c r="AC982" s="334">
        <v>0.976653696498054</v>
      </c>
      <c r="AD982" s="268">
        <v>0.964426877470356</v>
      </c>
      <c r="AE982" s="295">
        <v>0.0122268190276987</v>
      </c>
    </row>
    <row r="983" spans="1:31">
      <c r="A983" s="315" t="s">
        <v>1671</v>
      </c>
      <c r="B983" s="339" t="s">
        <v>3352</v>
      </c>
      <c r="C983" s="293" t="s">
        <v>1760</v>
      </c>
      <c r="D983" s="339" t="s">
        <v>1761</v>
      </c>
      <c r="E983" s="266">
        <v>25</v>
      </c>
      <c r="F983" s="266">
        <v>25</v>
      </c>
      <c r="G983" s="264">
        <v>26</v>
      </c>
      <c r="H983" s="264">
        <v>26</v>
      </c>
      <c r="I983" s="264">
        <v>23</v>
      </c>
      <c r="J983" s="264">
        <v>23</v>
      </c>
      <c r="K983" s="294">
        <v>0.9</v>
      </c>
      <c r="L983" s="267">
        <v>1</v>
      </c>
      <c r="M983" s="267">
        <v>1</v>
      </c>
      <c r="N983" s="267">
        <v>1</v>
      </c>
      <c r="O983" s="332">
        <v>25</v>
      </c>
      <c r="P983" s="266">
        <v>25</v>
      </c>
      <c r="Q983" s="266">
        <v>25</v>
      </c>
      <c r="R983" s="264">
        <v>26</v>
      </c>
      <c r="S983" s="264">
        <v>23</v>
      </c>
      <c r="T983" s="267">
        <v>1</v>
      </c>
      <c r="U983" s="267">
        <v>1</v>
      </c>
      <c r="V983" s="268">
        <v>1</v>
      </c>
      <c r="W983" s="268">
        <v>1</v>
      </c>
      <c r="X983" s="295">
        <v>0</v>
      </c>
      <c r="Y983" s="271">
        <v>175</v>
      </c>
      <c r="Z983" s="333">
        <v>175</v>
      </c>
      <c r="AA983" s="333">
        <v>170</v>
      </c>
      <c r="AB983" s="333">
        <v>170</v>
      </c>
      <c r="AC983" s="334">
        <v>1</v>
      </c>
      <c r="AD983" s="268">
        <v>1</v>
      </c>
      <c r="AE983" s="295">
        <v>0</v>
      </c>
    </row>
    <row r="984" spans="1:31">
      <c r="A984" s="315" t="s">
        <v>1671</v>
      </c>
      <c r="B984" s="339" t="s">
        <v>3352</v>
      </c>
      <c r="C984" s="293" t="s">
        <v>1762</v>
      </c>
      <c r="D984" s="339" t="s">
        <v>1763</v>
      </c>
      <c r="E984" s="266">
        <v>33</v>
      </c>
      <c r="F984" s="266">
        <v>33</v>
      </c>
      <c r="G984" s="264">
        <v>32</v>
      </c>
      <c r="H984" s="264">
        <v>32</v>
      </c>
      <c r="I984" s="264">
        <v>26</v>
      </c>
      <c r="J984" s="264">
        <v>26</v>
      </c>
      <c r="K984" s="294">
        <v>0.9</v>
      </c>
      <c r="L984" s="267">
        <v>1</v>
      </c>
      <c r="M984" s="267">
        <v>1</v>
      </c>
      <c r="N984" s="267">
        <v>1</v>
      </c>
      <c r="O984" s="332">
        <v>33</v>
      </c>
      <c r="P984" s="266">
        <v>32</v>
      </c>
      <c r="Q984" s="266">
        <v>32</v>
      </c>
      <c r="R984" s="264">
        <v>31</v>
      </c>
      <c r="S984" s="264">
        <v>24</v>
      </c>
      <c r="T984" s="267">
        <v>0.96969696969697</v>
      </c>
      <c r="U984" s="267">
        <v>0.96969696969697</v>
      </c>
      <c r="V984" s="268">
        <v>0.96875</v>
      </c>
      <c r="W984" s="268">
        <v>0.923076923076923</v>
      </c>
      <c r="X984" s="295">
        <v>0.000946969696969724</v>
      </c>
      <c r="Y984" s="271">
        <v>205</v>
      </c>
      <c r="Z984" s="333">
        <v>197</v>
      </c>
      <c r="AA984" s="333">
        <v>201</v>
      </c>
      <c r="AB984" s="333">
        <v>192</v>
      </c>
      <c r="AC984" s="334">
        <v>0.960975609756098</v>
      </c>
      <c r="AD984" s="268">
        <v>0.955223880597015</v>
      </c>
      <c r="AE984" s="295">
        <v>0.00575172915908262</v>
      </c>
    </row>
    <row r="985" spans="1:31">
      <c r="A985" s="315" t="s">
        <v>1671</v>
      </c>
      <c r="B985" s="339" t="s">
        <v>3352</v>
      </c>
      <c r="C985" s="293" t="s">
        <v>1764</v>
      </c>
      <c r="D985" s="339" t="s">
        <v>1765</v>
      </c>
      <c r="E985" s="266">
        <v>29</v>
      </c>
      <c r="F985" s="266">
        <v>28</v>
      </c>
      <c r="G985" s="264">
        <v>27</v>
      </c>
      <c r="H985" s="264">
        <v>27</v>
      </c>
      <c r="I985" s="264">
        <v>20</v>
      </c>
      <c r="J985" s="264">
        <v>18</v>
      </c>
      <c r="K985" s="294">
        <v>0.9</v>
      </c>
      <c r="L985" s="267">
        <v>0.96551724137931</v>
      </c>
      <c r="M985" s="267">
        <v>1</v>
      </c>
      <c r="N985" s="267">
        <v>0.9</v>
      </c>
      <c r="O985" s="332">
        <v>29</v>
      </c>
      <c r="P985" s="266">
        <v>25</v>
      </c>
      <c r="Q985" s="266">
        <v>25</v>
      </c>
      <c r="R985" s="264">
        <v>26</v>
      </c>
      <c r="S985" s="264">
        <v>18</v>
      </c>
      <c r="T985" s="267">
        <v>0.862068965517241</v>
      </c>
      <c r="U985" s="267">
        <v>0.862068965517241</v>
      </c>
      <c r="V985" s="268">
        <v>0.962962962962963</v>
      </c>
      <c r="W985" s="268">
        <v>0.9</v>
      </c>
      <c r="X985" s="295">
        <v>-0.100893997445722</v>
      </c>
      <c r="Y985" s="271">
        <v>174</v>
      </c>
      <c r="Z985" s="333">
        <v>159</v>
      </c>
      <c r="AA985" s="333">
        <v>177</v>
      </c>
      <c r="AB985" s="333">
        <v>158</v>
      </c>
      <c r="AC985" s="334">
        <v>0.913793103448276</v>
      </c>
      <c r="AD985" s="268">
        <v>0.892655367231638</v>
      </c>
      <c r="AE985" s="295">
        <v>0.0211377362166375</v>
      </c>
    </row>
    <row r="986" spans="1:31">
      <c r="A986" s="315" t="s">
        <v>1671</v>
      </c>
      <c r="B986" s="339" t="s">
        <v>3352</v>
      </c>
      <c r="C986" s="293" t="s">
        <v>1766</v>
      </c>
      <c r="D986" s="339" t="s">
        <v>1767</v>
      </c>
      <c r="E986" s="266">
        <v>15</v>
      </c>
      <c r="F986" s="266">
        <v>15</v>
      </c>
      <c r="G986" s="264">
        <v>15</v>
      </c>
      <c r="H986" s="264">
        <v>15</v>
      </c>
      <c r="I986" s="264">
        <v>13</v>
      </c>
      <c r="J986" s="264">
        <v>11</v>
      </c>
      <c r="K986" s="294">
        <v>0.9</v>
      </c>
      <c r="L986" s="267">
        <v>1</v>
      </c>
      <c r="M986" s="267">
        <v>1</v>
      </c>
      <c r="N986" s="267">
        <v>0.846153846153846</v>
      </c>
      <c r="O986" s="332">
        <v>15</v>
      </c>
      <c r="P986" s="266">
        <v>15</v>
      </c>
      <c r="Q986" s="266">
        <v>15</v>
      </c>
      <c r="R986" s="264">
        <v>15</v>
      </c>
      <c r="S986" s="264">
        <v>11</v>
      </c>
      <c r="T986" s="267">
        <v>1</v>
      </c>
      <c r="U986" s="267">
        <v>1</v>
      </c>
      <c r="V986" s="268">
        <v>1</v>
      </c>
      <c r="W986" s="268">
        <v>0.846153846153846</v>
      </c>
      <c r="X986" s="295">
        <v>0</v>
      </c>
      <c r="Y986" s="271">
        <v>96</v>
      </c>
      <c r="Z986" s="333">
        <v>93</v>
      </c>
      <c r="AA986" s="333">
        <v>92</v>
      </c>
      <c r="AB986" s="333">
        <v>91</v>
      </c>
      <c r="AC986" s="334">
        <v>0.96875</v>
      </c>
      <c r="AD986" s="268">
        <v>0.989130434782609</v>
      </c>
      <c r="AE986" s="295">
        <v>-0.0203804347826086</v>
      </c>
    </row>
    <row r="987" spans="1:31">
      <c r="A987" s="315" t="s">
        <v>1671</v>
      </c>
      <c r="B987" s="339" t="s">
        <v>3352</v>
      </c>
      <c r="C987" s="293" t="s">
        <v>1768</v>
      </c>
      <c r="D987" s="339" t="s">
        <v>1769</v>
      </c>
      <c r="E987" s="266">
        <v>22</v>
      </c>
      <c r="F987" s="266">
        <v>22</v>
      </c>
      <c r="G987" s="264">
        <v>23</v>
      </c>
      <c r="H987" s="264">
        <v>23</v>
      </c>
      <c r="I987" s="264">
        <v>18</v>
      </c>
      <c r="J987" s="264">
        <v>18</v>
      </c>
      <c r="K987" s="294">
        <v>0.9</v>
      </c>
      <c r="L987" s="267">
        <v>1</v>
      </c>
      <c r="M987" s="267">
        <v>1</v>
      </c>
      <c r="N987" s="267">
        <v>1</v>
      </c>
      <c r="O987" s="332">
        <v>22</v>
      </c>
      <c r="P987" s="266">
        <v>21</v>
      </c>
      <c r="Q987" s="266">
        <v>21</v>
      </c>
      <c r="R987" s="264">
        <v>23</v>
      </c>
      <c r="S987" s="264">
        <v>17</v>
      </c>
      <c r="T987" s="267">
        <v>0.954545454545455</v>
      </c>
      <c r="U987" s="267">
        <v>0.954545454545455</v>
      </c>
      <c r="V987" s="268">
        <v>1</v>
      </c>
      <c r="W987" s="268">
        <v>0.944444444444444</v>
      </c>
      <c r="X987" s="295">
        <v>-0.0454545454545454</v>
      </c>
      <c r="Y987" s="271">
        <v>142</v>
      </c>
      <c r="Z987" s="333">
        <v>137</v>
      </c>
      <c r="AA987" s="333">
        <v>145</v>
      </c>
      <c r="AB987" s="333">
        <v>138</v>
      </c>
      <c r="AC987" s="334">
        <v>0.964788732394366</v>
      </c>
      <c r="AD987" s="268">
        <v>0.951724137931034</v>
      </c>
      <c r="AE987" s="295">
        <v>0.0130645944633317</v>
      </c>
    </row>
    <row r="988" spans="1:31">
      <c r="A988" s="315" t="s">
        <v>1671</v>
      </c>
      <c r="B988" s="339" t="s">
        <v>3353</v>
      </c>
      <c r="C988" s="293" t="s">
        <v>1770</v>
      </c>
      <c r="D988" s="339" t="s">
        <v>1771</v>
      </c>
      <c r="E988" s="266">
        <v>39</v>
      </c>
      <c r="F988" s="266">
        <v>39</v>
      </c>
      <c r="G988" s="264">
        <v>38</v>
      </c>
      <c r="H988" s="264">
        <v>38</v>
      </c>
      <c r="I988" s="264">
        <v>36</v>
      </c>
      <c r="J988" s="264">
        <v>36</v>
      </c>
      <c r="K988" s="294">
        <v>0.9</v>
      </c>
      <c r="L988" s="267">
        <v>1</v>
      </c>
      <c r="M988" s="267">
        <v>1</v>
      </c>
      <c r="N988" s="267">
        <v>1</v>
      </c>
      <c r="O988" s="332">
        <v>39</v>
      </c>
      <c r="P988" s="266">
        <v>35</v>
      </c>
      <c r="Q988" s="266">
        <v>35</v>
      </c>
      <c r="R988" s="264">
        <v>34</v>
      </c>
      <c r="S988" s="264">
        <v>31</v>
      </c>
      <c r="T988" s="267">
        <v>0.897435897435897</v>
      </c>
      <c r="U988" s="267">
        <v>0.897435897435897</v>
      </c>
      <c r="V988" s="268">
        <v>0.894736842105263</v>
      </c>
      <c r="W988" s="268">
        <v>0.861111111111111</v>
      </c>
      <c r="X988" s="295">
        <v>0.0026990553306343</v>
      </c>
      <c r="Y988" s="271">
        <v>264</v>
      </c>
      <c r="Z988" s="333">
        <v>241</v>
      </c>
      <c r="AA988" s="333">
        <v>265</v>
      </c>
      <c r="AB988" s="333">
        <v>252</v>
      </c>
      <c r="AC988" s="334">
        <v>0.912878787878788</v>
      </c>
      <c r="AD988" s="268">
        <v>0.950943396226415</v>
      </c>
      <c r="AE988" s="295">
        <v>-0.0380646083476273</v>
      </c>
    </row>
    <row r="989" spans="1:31">
      <c r="A989" s="315" t="s">
        <v>1671</v>
      </c>
      <c r="B989" s="339" t="s">
        <v>3353</v>
      </c>
      <c r="C989" s="293" t="s">
        <v>1772</v>
      </c>
      <c r="D989" s="339" t="s">
        <v>1772</v>
      </c>
      <c r="E989" s="266">
        <v>18</v>
      </c>
      <c r="F989" s="266">
        <v>18</v>
      </c>
      <c r="G989" s="264">
        <v>17</v>
      </c>
      <c r="H989" s="264">
        <v>17</v>
      </c>
      <c r="I989" s="264">
        <v>15</v>
      </c>
      <c r="J989" s="264">
        <v>15</v>
      </c>
      <c r="K989" s="294">
        <v>0.9</v>
      </c>
      <c r="L989" s="267">
        <v>1</v>
      </c>
      <c r="M989" s="267">
        <v>1</v>
      </c>
      <c r="N989" s="267">
        <v>1</v>
      </c>
      <c r="O989" s="332">
        <v>18</v>
      </c>
      <c r="P989" s="266">
        <v>18</v>
      </c>
      <c r="Q989" s="266">
        <v>18</v>
      </c>
      <c r="R989" s="264">
        <v>15</v>
      </c>
      <c r="S989" s="264">
        <v>14</v>
      </c>
      <c r="T989" s="267">
        <v>1</v>
      </c>
      <c r="U989" s="267">
        <v>1</v>
      </c>
      <c r="V989" s="268">
        <v>0.882352941176471</v>
      </c>
      <c r="W989" s="268">
        <v>0.933333333333333</v>
      </c>
      <c r="X989" s="295">
        <v>0.117647058823529</v>
      </c>
      <c r="Y989" s="271">
        <v>119</v>
      </c>
      <c r="Z989" s="333">
        <v>112</v>
      </c>
      <c r="AA989" s="333">
        <v>123</v>
      </c>
      <c r="AB989" s="333">
        <v>117</v>
      </c>
      <c r="AC989" s="334">
        <v>0.941176470588235</v>
      </c>
      <c r="AD989" s="268">
        <v>0.951219512195122</v>
      </c>
      <c r="AE989" s="295">
        <v>-0.0100430416068866</v>
      </c>
    </row>
    <row r="990" spans="1:31">
      <c r="A990" s="315" t="s">
        <v>1671</v>
      </c>
      <c r="B990" s="339" t="s">
        <v>3353</v>
      </c>
      <c r="C990" s="293" t="s">
        <v>1773</v>
      </c>
      <c r="D990" s="339" t="s">
        <v>1774</v>
      </c>
      <c r="E990" s="266">
        <v>29</v>
      </c>
      <c r="F990" s="266">
        <v>29</v>
      </c>
      <c r="G990" s="264">
        <v>25</v>
      </c>
      <c r="H990" s="264">
        <v>24</v>
      </c>
      <c r="I990" s="264">
        <v>23</v>
      </c>
      <c r="J990" s="264">
        <v>23</v>
      </c>
      <c r="K990" s="294">
        <v>0.9</v>
      </c>
      <c r="L990" s="267">
        <v>1</v>
      </c>
      <c r="M990" s="267">
        <v>0.96</v>
      </c>
      <c r="N990" s="267">
        <v>1</v>
      </c>
      <c r="O990" s="332">
        <v>29</v>
      </c>
      <c r="P990" s="266">
        <v>28</v>
      </c>
      <c r="Q990" s="266">
        <v>28</v>
      </c>
      <c r="R990" s="264">
        <v>24</v>
      </c>
      <c r="S990" s="264">
        <v>23</v>
      </c>
      <c r="T990" s="267">
        <v>0.96551724137931</v>
      </c>
      <c r="U990" s="267">
        <v>0.96551724137931</v>
      </c>
      <c r="V990" s="268">
        <v>0.96</v>
      </c>
      <c r="W990" s="268">
        <v>1</v>
      </c>
      <c r="X990" s="295">
        <v>0.00551724137931042</v>
      </c>
      <c r="Y990" s="271">
        <v>179</v>
      </c>
      <c r="Z990" s="333">
        <v>176</v>
      </c>
      <c r="AA990" s="333">
        <v>178</v>
      </c>
      <c r="AB990" s="333">
        <v>177</v>
      </c>
      <c r="AC990" s="334">
        <v>0.983240223463687</v>
      </c>
      <c r="AD990" s="268">
        <v>0.99438202247191</v>
      </c>
      <c r="AE990" s="295">
        <v>-0.011141799008223</v>
      </c>
    </row>
    <row r="991" spans="1:31">
      <c r="A991" s="315" t="s">
        <v>1671</v>
      </c>
      <c r="B991" s="339" t="s">
        <v>3353</v>
      </c>
      <c r="C991" s="293" t="s">
        <v>1775</v>
      </c>
      <c r="D991" s="339" t="s">
        <v>1776</v>
      </c>
      <c r="E991" s="266">
        <v>60</v>
      </c>
      <c r="F991" s="266">
        <v>59</v>
      </c>
      <c r="G991" s="264">
        <v>58</v>
      </c>
      <c r="H991" s="264">
        <v>58</v>
      </c>
      <c r="I991" s="264">
        <v>44</v>
      </c>
      <c r="J991" s="264">
        <v>44</v>
      </c>
      <c r="K991" s="294">
        <v>0.9</v>
      </c>
      <c r="L991" s="267">
        <v>0.983333333333333</v>
      </c>
      <c r="M991" s="267">
        <v>1</v>
      </c>
      <c r="N991" s="267">
        <v>1</v>
      </c>
      <c r="O991" s="332">
        <v>60</v>
      </c>
      <c r="P991" s="266">
        <v>57</v>
      </c>
      <c r="Q991" s="266">
        <v>57</v>
      </c>
      <c r="R991" s="264">
        <v>54</v>
      </c>
      <c r="S991" s="264">
        <v>40</v>
      </c>
      <c r="T991" s="267">
        <v>0.95</v>
      </c>
      <c r="U991" s="267">
        <v>0.95</v>
      </c>
      <c r="V991" s="268">
        <v>0.931034482758621</v>
      </c>
      <c r="W991" s="268">
        <v>0.909090909090909</v>
      </c>
      <c r="X991" s="295">
        <v>0.0189655172413793</v>
      </c>
      <c r="Y991" s="271">
        <v>359</v>
      </c>
      <c r="Z991" s="333">
        <v>340</v>
      </c>
      <c r="AA991" s="333">
        <v>358</v>
      </c>
      <c r="AB991" s="333">
        <v>340</v>
      </c>
      <c r="AC991" s="334">
        <v>0.947075208913649</v>
      </c>
      <c r="AD991" s="268">
        <v>0.949720670391061</v>
      </c>
      <c r="AE991" s="295">
        <v>-0.0026454614774124</v>
      </c>
    </row>
    <row r="992" spans="1:31">
      <c r="A992" s="315" t="s">
        <v>1671</v>
      </c>
      <c r="B992" s="339" t="s">
        <v>3353</v>
      </c>
      <c r="C992" s="293" t="s">
        <v>1777</v>
      </c>
      <c r="D992" s="339" t="s">
        <v>1778</v>
      </c>
      <c r="E992" s="266">
        <v>34</v>
      </c>
      <c r="F992" s="266">
        <v>34</v>
      </c>
      <c r="G992" s="264">
        <v>33</v>
      </c>
      <c r="H992" s="264">
        <v>33</v>
      </c>
      <c r="I992" s="264">
        <v>28</v>
      </c>
      <c r="J992" s="264">
        <v>28</v>
      </c>
      <c r="K992" s="294">
        <v>0.9</v>
      </c>
      <c r="L992" s="267">
        <v>1</v>
      </c>
      <c r="M992" s="267">
        <v>1</v>
      </c>
      <c r="N992" s="267">
        <v>1</v>
      </c>
      <c r="O992" s="332">
        <v>34</v>
      </c>
      <c r="P992" s="266">
        <v>34</v>
      </c>
      <c r="Q992" s="266">
        <v>34</v>
      </c>
      <c r="R992" s="264">
        <v>32</v>
      </c>
      <c r="S992" s="264">
        <v>27</v>
      </c>
      <c r="T992" s="267">
        <v>1</v>
      </c>
      <c r="U992" s="267">
        <v>1</v>
      </c>
      <c r="V992" s="268">
        <v>0.96969696969697</v>
      </c>
      <c r="W992" s="268">
        <v>0.964285714285714</v>
      </c>
      <c r="X992" s="295">
        <v>0.0303030303030303</v>
      </c>
      <c r="Y992" s="271">
        <v>222</v>
      </c>
      <c r="Z992" s="333">
        <v>218</v>
      </c>
      <c r="AA992" s="333">
        <v>218</v>
      </c>
      <c r="AB992" s="333">
        <v>216</v>
      </c>
      <c r="AC992" s="334">
        <v>0.981981981981982</v>
      </c>
      <c r="AD992" s="268">
        <v>0.990825688073395</v>
      </c>
      <c r="AE992" s="295">
        <v>-0.00884370609141261</v>
      </c>
    </row>
    <row r="993" spans="1:31">
      <c r="A993" s="315" t="s">
        <v>1671</v>
      </c>
      <c r="B993" s="339" t="s">
        <v>3353</v>
      </c>
      <c r="C993" s="293" t="s">
        <v>1779</v>
      </c>
      <c r="D993" s="339" t="s">
        <v>1780</v>
      </c>
      <c r="E993" s="266">
        <v>44</v>
      </c>
      <c r="F993" s="266">
        <v>43</v>
      </c>
      <c r="G993" s="264">
        <v>42</v>
      </c>
      <c r="H993" s="264">
        <v>42</v>
      </c>
      <c r="I993" s="264">
        <v>39</v>
      </c>
      <c r="J993" s="264">
        <v>39</v>
      </c>
      <c r="K993" s="294">
        <v>0.9</v>
      </c>
      <c r="L993" s="267">
        <v>0.977272727272727</v>
      </c>
      <c r="M993" s="267">
        <v>1</v>
      </c>
      <c r="N993" s="267">
        <v>1</v>
      </c>
      <c r="O993" s="332">
        <v>44</v>
      </c>
      <c r="P993" s="266">
        <v>40</v>
      </c>
      <c r="Q993" s="266">
        <v>40</v>
      </c>
      <c r="R993" s="264">
        <v>38</v>
      </c>
      <c r="S993" s="264">
        <v>38</v>
      </c>
      <c r="T993" s="267">
        <v>0.909090909090909</v>
      </c>
      <c r="U993" s="267">
        <v>0.909090909090909</v>
      </c>
      <c r="V993" s="268">
        <v>0.904761904761905</v>
      </c>
      <c r="W993" s="268">
        <v>0.974358974358974</v>
      </c>
      <c r="X993" s="295">
        <v>0.00432900432900429</v>
      </c>
      <c r="Y993" s="271">
        <v>291</v>
      </c>
      <c r="Z993" s="333">
        <v>271</v>
      </c>
      <c r="AA993" s="333">
        <v>290</v>
      </c>
      <c r="AB993" s="333">
        <v>265</v>
      </c>
      <c r="AC993" s="334">
        <v>0.93127147766323</v>
      </c>
      <c r="AD993" s="268">
        <v>0.913793103448276</v>
      </c>
      <c r="AE993" s="295">
        <v>0.0174783742149544</v>
      </c>
    </row>
    <row r="994" spans="1:31">
      <c r="A994" s="315" t="s">
        <v>1671</v>
      </c>
      <c r="B994" s="339" t="s">
        <v>3353</v>
      </c>
      <c r="C994" s="293" t="s">
        <v>1781</v>
      </c>
      <c r="D994" s="339" t="s">
        <v>1782</v>
      </c>
      <c r="E994" s="266">
        <v>53</v>
      </c>
      <c r="F994" s="266">
        <v>53</v>
      </c>
      <c r="G994" s="264">
        <v>53</v>
      </c>
      <c r="H994" s="264">
        <v>53</v>
      </c>
      <c r="I994" s="264">
        <v>51</v>
      </c>
      <c r="J994" s="264">
        <v>51</v>
      </c>
      <c r="K994" s="294">
        <v>0.9</v>
      </c>
      <c r="L994" s="267">
        <v>1</v>
      </c>
      <c r="M994" s="267">
        <v>1</v>
      </c>
      <c r="N994" s="267">
        <v>1</v>
      </c>
      <c r="O994" s="332">
        <v>53</v>
      </c>
      <c r="P994" s="266">
        <v>46</v>
      </c>
      <c r="Q994" s="266">
        <v>46</v>
      </c>
      <c r="R994" s="264">
        <v>50</v>
      </c>
      <c r="S994" s="264">
        <v>47</v>
      </c>
      <c r="T994" s="267">
        <v>0.867924528301887</v>
      </c>
      <c r="U994" s="267">
        <v>0.867924528301887</v>
      </c>
      <c r="V994" s="268">
        <v>0.943396226415094</v>
      </c>
      <c r="W994" s="268">
        <v>0.92156862745098</v>
      </c>
      <c r="X994" s="295">
        <v>-0.0754716981132075</v>
      </c>
      <c r="Y994" s="271">
        <v>362</v>
      </c>
      <c r="Z994" s="333">
        <v>336</v>
      </c>
      <c r="AA994" s="333">
        <v>351</v>
      </c>
      <c r="AB994" s="333">
        <v>334</v>
      </c>
      <c r="AC994" s="334">
        <v>0.92817679558011</v>
      </c>
      <c r="AD994" s="268">
        <v>0.951566951566952</v>
      </c>
      <c r="AE994" s="295">
        <v>-0.0233901559868411</v>
      </c>
    </row>
    <row r="995" spans="1:31">
      <c r="A995" s="315" t="s">
        <v>1671</v>
      </c>
      <c r="B995" s="339" t="s">
        <v>3353</v>
      </c>
      <c r="C995" s="293" t="s">
        <v>1783</v>
      </c>
      <c r="D995" s="339" t="s">
        <v>1784</v>
      </c>
      <c r="E995" s="266">
        <v>37</v>
      </c>
      <c r="F995" s="266">
        <v>37</v>
      </c>
      <c r="G995" s="264">
        <v>37</v>
      </c>
      <c r="H995" s="264">
        <v>37</v>
      </c>
      <c r="I995" s="264">
        <v>34</v>
      </c>
      <c r="J995" s="264">
        <v>34</v>
      </c>
      <c r="K995" s="294">
        <v>0.9</v>
      </c>
      <c r="L995" s="267">
        <v>1</v>
      </c>
      <c r="M995" s="267">
        <v>1</v>
      </c>
      <c r="N995" s="267">
        <v>1</v>
      </c>
      <c r="O995" s="332">
        <v>37</v>
      </c>
      <c r="P995" s="266">
        <v>36</v>
      </c>
      <c r="Q995" s="266">
        <v>36</v>
      </c>
      <c r="R995" s="264">
        <v>35</v>
      </c>
      <c r="S995" s="264">
        <v>33</v>
      </c>
      <c r="T995" s="267">
        <v>0.972972972972973</v>
      </c>
      <c r="U995" s="267">
        <v>0.972972972972973</v>
      </c>
      <c r="V995" s="268">
        <v>0.945945945945946</v>
      </c>
      <c r="W995" s="268">
        <v>0.970588235294118</v>
      </c>
      <c r="X995" s="295">
        <v>0.0270270270270271</v>
      </c>
      <c r="Y995" s="271">
        <v>248</v>
      </c>
      <c r="Z995" s="333">
        <v>241</v>
      </c>
      <c r="AA995" s="333">
        <v>251</v>
      </c>
      <c r="AB995" s="333">
        <v>247</v>
      </c>
      <c r="AC995" s="334">
        <v>0.971774193548387</v>
      </c>
      <c r="AD995" s="268">
        <v>0.98406374501992</v>
      </c>
      <c r="AE995" s="295">
        <v>-0.0122895514715332</v>
      </c>
    </row>
    <row r="996" spans="1:31">
      <c r="A996" s="315" t="s">
        <v>1671</v>
      </c>
      <c r="B996" s="339" t="s">
        <v>3353</v>
      </c>
      <c r="C996" s="293" t="s">
        <v>1785</v>
      </c>
      <c r="D996" s="339" t="s">
        <v>1785</v>
      </c>
      <c r="E996" s="266">
        <v>40</v>
      </c>
      <c r="F996" s="266">
        <v>40</v>
      </c>
      <c r="G996" s="264">
        <v>35</v>
      </c>
      <c r="H996" s="264">
        <v>35</v>
      </c>
      <c r="I996" s="264">
        <v>37</v>
      </c>
      <c r="J996" s="264">
        <v>37</v>
      </c>
      <c r="K996" s="294">
        <v>0.9</v>
      </c>
      <c r="L996" s="267">
        <v>1</v>
      </c>
      <c r="M996" s="267">
        <v>1</v>
      </c>
      <c r="N996" s="267">
        <v>1</v>
      </c>
      <c r="O996" s="332">
        <v>40</v>
      </c>
      <c r="P996" s="266">
        <v>37</v>
      </c>
      <c r="Q996" s="266">
        <v>37</v>
      </c>
      <c r="R996" s="264">
        <v>34</v>
      </c>
      <c r="S996" s="264">
        <v>35</v>
      </c>
      <c r="T996" s="267">
        <v>0.925</v>
      </c>
      <c r="U996" s="267">
        <v>0.925</v>
      </c>
      <c r="V996" s="268">
        <v>0.971428571428571</v>
      </c>
      <c r="W996" s="268">
        <v>0.945945945945946</v>
      </c>
      <c r="X996" s="295">
        <v>-0.0464285714285714</v>
      </c>
      <c r="Y996" s="271">
        <v>261</v>
      </c>
      <c r="Z996" s="333">
        <v>247</v>
      </c>
      <c r="AA996" s="333">
        <v>265</v>
      </c>
      <c r="AB996" s="333">
        <v>256</v>
      </c>
      <c r="AC996" s="334">
        <v>0.946360153256705</v>
      </c>
      <c r="AD996" s="268">
        <v>0.966037735849057</v>
      </c>
      <c r="AE996" s="295">
        <v>-0.0196775825923516</v>
      </c>
    </row>
    <row r="997" spans="1:31">
      <c r="A997" s="315" t="s">
        <v>1671</v>
      </c>
      <c r="B997" s="339" t="s">
        <v>3351</v>
      </c>
      <c r="C997" s="293" t="s">
        <v>1786</v>
      </c>
      <c r="D997" s="339" t="s">
        <v>1787</v>
      </c>
      <c r="E997" s="266">
        <v>17</v>
      </c>
      <c r="F997" s="266">
        <v>17</v>
      </c>
      <c r="G997" s="264">
        <v>17</v>
      </c>
      <c r="H997" s="264">
        <v>17</v>
      </c>
      <c r="I997" s="264">
        <v>13</v>
      </c>
      <c r="J997" s="264">
        <v>13</v>
      </c>
      <c r="K997" s="294">
        <v>0.9</v>
      </c>
      <c r="L997" s="267">
        <v>1</v>
      </c>
      <c r="M997" s="267">
        <v>1</v>
      </c>
      <c r="N997" s="267">
        <v>1</v>
      </c>
      <c r="O997" s="332">
        <v>17</v>
      </c>
      <c r="P997" s="266">
        <v>17</v>
      </c>
      <c r="Q997" s="266">
        <v>17</v>
      </c>
      <c r="R997" s="264">
        <v>17</v>
      </c>
      <c r="S997" s="264">
        <v>13</v>
      </c>
      <c r="T997" s="267">
        <v>1</v>
      </c>
      <c r="U997" s="267">
        <v>1</v>
      </c>
      <c r="V997" s="268">
        <v>1</v>
      </c>
      <c r="W997" s="268">
        <v>1</v>
      </c>
      <c r="X997" s="295">
        <v>0</v>
      </c>
      <c r="Y997" s="271">
        <v>115</v>
      </c>
      <c r="Z997" s="333">
        <v>114</v>
      </c>
      <c r="AA997" s="333">
        <v>118</v>
      </c>
      <c r="AB997" s="333">
        <v>117</v>
      </c>
      <c r="AC997" s="334">
        <v>0.991304347826087</v>
      </c>
      <c r="AD997" s="268">
        <v>0.991525423728814</v>
      </c>
      <c r="AE997" s="295">
        <v>-0.000221075902726575</v>
      </c>
    </row>
    <row r="998" spans="1:31">
      <c r="A998" s="315" t="s">
        <v>1671</v>
      </c>
      <c r="B998" s="339" t="s">
        <v>3351</v>
      </c>
      <c r="C998" s="293" t="s">
        <v>1788</v>
      </c>
      <c r="D998" s="339" t="s">
        <v>1789</v>
      </c>
      <c r="E998" s="266">
        <v>17</v>
      </c>
      <c r="F998" s="266">
        <v>17</v>
      </c>
      <c r="G998" s="264">
        <v>15</v>
      </c>
      <c r="H998" s="264">
        <v>15</v>
      </c>
      <c r="I998" s="264">
        <v>14</v>
      </c>
      <c r="J998" s="264">
        <v>14</v>
      </c>
      <c r="K998" s="294">
        <v>0.9</v>
      </c>
      <c r="L998" s="267">
        <v>1</v>
      </c>
      <c r="M998" s="267">
        <v>1</v>
      </c>
      <c r="N998" s="267">
        <v>1</v>
      </c>
      <c r="O998" s="332">
        <v>17</v>
      </c>
      <c r="P998" s="266">
        <v>15</v>
      </c>
      <c r="Q998" s="266">
        <v>15</v>
      </c>
      <c r="R998" s="264">
        <v>15</v>
      </c>
      <c r="S998" s="264">
        <v>14</v>
      </c>
      <c r="T998" s="267">
        <v>0.882352941176471</v>
      </c>
      <c r="U998" s="267">
        <v>0.882352941176471</v>
      </c>
      <c r="V998" s="268">
        <v>1</v>
      </c>
      <c r="W998" s="268">
        <v>1</v>
      </c>
      <c r="X998" s="295">
        <v>-0.117647058823529</v>
      </c>
      <c r="Y998" s="271">
        <v>110</v>
      </c>
      <c r="Z998" s="333">
        <v>104</v>
      </c>
      <c r="AA998" s="333">
        <v>114</v>
      </c>
      <c r="AB998" s="333">
        <v>105</v>
      </c>
      <c r="AC998" s="334">
        <v>0.945454545454545</v>
      </c>
      <c r="AD998" s="268">
        <v>0.921052631578947</v>
      </c>
      <c r="AE998" s="295">
        <v>0.0244019138755981</v>
      </c>
    </row>
    <row r="999" spans="1:31">
      <c r="A999" s="315" t="s">
        <v>1671</v>
      </c>
      <c r="B999" s="339" t="s">
        <v>3351</v>
      </c>
      <c r="C999" s="293" t="s">
        <v>1790</v>
      </c>
      <c r="D999" s="339" t="s">
        <v>1791</v>
      </c>
      <c r="E999" s="266">
        <v>42</v>
      </c>
      <c r="F999" s="266">
        <v>42</v>
      </c>
      <c r="G999" s="264">
        <v>42</v>
      </c>
      <c r="H999" s="264">
        <v>42</v>
      </c>
      <c r="I999" s="264">
        <v>33</v>
      </c>
      <c r="J999" s="264">
        <v>33</v>
      </c>
      <c r="K999" s="294">
        <v>0.9</v>
      </c>
      <c r="L999" s="267">
        <v>1</v>
      </c>
      <c r="M999" s="267">
        <v>1</v>
      </c>
      <c r="N999" s="267">
        <v>1</v>
      </c>
      <c r="O999" s="332">
        <v>42</v>
      </c>
      <c r="P999" s="266">
        <v>42</v>
      </c>
      <c r="Q999" s="266">
        <v>42</v>
      </c>
      <c r="R999" s="264">
        <v>39</v>
      </c>
      <c r="S999" s="264">
        <v>31</v>
      </c>
      <c r="T999" s="267">
        <v>1</v>
      </c>
      <c r="U999" s="267">
        <v>1</v>
      </c>
      <c r="V999" s="268">
        <v>0.928571428571429</v>
      </c>
      <c r="W999" s="268">
        <v>0.939393939393939</v>
      </c>
      <c r="X999" s="295">
        <v>0.0714285714285714</v>
      </c>
      <c r="Y999" s="271">
        <v>279</v>
      </c>
      <c r="Z999" s="333">
        <v>266</v>
      </c>
      <c r="AA999" s="333">
        <v>288</v>
      </c>
      <c r="AB999" s="333">
        <v>266</v>
      </c>
      <c r="AC999" s="334">
        <v>0.953405017921147</v>
      </c>
      <c r="AD999" s="268">
        <v>0.923611111111111</v>
      </c>
      <c r="AE999" s="295">
        <v>0.0297939068100358</v>
      </c>
    </row>
    <row r="1000" spans="1:31">
      <c r="A1000" s="315" t="s">
        <v>1671</v>
      </c>
      <c r="B1000" s="339" t="s">
        <v>3351</v>
      </c>
      <c r="C1000" s="293" t="s">
        <v>1792</v>
      </c>
      <c r="D1000" s="339" t="s">
        <v>1793</v>
      </c>
      <c r="E1000" s="266">
        <v>20</v>
      </c>
      <c r="F1000" s="266">
        <v>20</v>
      </c>
      <c r="G1000" s="264">
        <v>18</v>
      </c>
      <c r="H1000" s="264">
        <v>18</v>
      </c>
      <c r="I1000" s="264">
        <v>18</v>
      </c>
      <c r="J1000" s="264">
        <v>18</v>
      </c>
      <c r="K1000" s="294">
        <v>0.9</v>
      </c>
      <c r="L1000" s="267">
        <v>1</v>
      </c>
      <c r="M1000" s="267">
        <v>1</v>
      </c>
      <c r="N1000" s="267">
        <v>1</v>
      </c>
      <c r="O1000" s="332">
        <v>20</v>
      </c>
      <c r="P1000" s="266">
        <v>17</v>
      </c>
      <c r="Q1000" s="266">
        <v>17</v>
      </c>
      <c r="R1000" s="264">
        <v>16</v>
      </c>
      <c r="S1000" s="264">
        <v>16</v>
      </c>
      <c r="T1000" s="267">
        <v>0.85</v>
      </c>
      <c r="U1000" s="267">
        <v>0.85</v>
      </c>
      <c r="V1000" s="268">
        <v>0.888888888888889</v>
      </c>
      <c r="W1000" s="268">
        <v>0.888888888888889</v>
      </c>
      <c r="X1000" s="295">
        <v>-0.0388888888888889</v>
      </c>
      <c r="Y1000" s="271">
        <v>125</v>
      </c>
      <c r="Z1000" s="333">
        <v>107</v>
      </c>
      <c r="AA1000" s="333">
        <v>129</v>
      </c>
      <c r="AB1000" s="333">
        <v>109</v>
      </c>
      <c r="AC1000" s="334">
        <v>0.856</v>
      </c>
      <c r="AD1000" s="268">
        <v>0.844961240310077</v>
      </c>
      <c r="AE1000" s="295">
        <v>0.0110387596899225</v>
      </c>
    </row>
    <row r="1001" spans="1:31">
      <c r="A1001" s="315" t="s">
        <v>1671</v>
      </c>
      <c r="B1001" s="339" t="s">
        <v>3352</v>
      </c>
      <c r="C1001" s="293" t="s">
        <v>1794</v>
      </c>
      <c r="D1001" s="339" t="s">
        <v>1795</v>
      </c>
      <c r="E1001" s="266">
        <v>40</v>
      </c>
      <c r="F1001" s="266">
        <v>40</v>
      </c>
      <c r="G1001" s="264">
        <v>41</v>
      </c>
      <c r="H1001" s="264">
        <v>41</v>
      </c>
      <c r="I1001" s="264">
        <v>32</v>
      </c>
      <c r="J1001" s="264">
        <v>32</v>
      </c>
      <c r="K1001" s="294">
        <v>0.9</v>
      </c>
      <c r="L1001" s="267">
        <v>1</v>
      </c>
      <c r="M1001" s="267">
        <v>1</v>
      </c>
      <c r="N1001" s="267">
        <v>1</v>
      </c>
      <c r="O1001" s="332">
        <v>40</v>
      </c>
      <c r="P1001" s="266">
        <v>31</v>
      </c>
      <c r="Q1001" s="266">
        <v>31</v>
      </c>
      <c r="R1001" s="264">
        <v>34</v>
      </c>
      <c r="S1001" s="264">
        <v>22</v>
      </c>
      <c r="T1001" s="267">
        <v>0.775</v>
      </c>
      <c r="U1001" s="267">
        <v>0.775</v>
      </c>
      <c r="V1001" s="268">
        <v>0.829268292682927</v>
      </c>
      <c r="W1001" s="268">
        <v>0.6875</v>
      </c>
      <c r="X1001" s="295">
        <v>-0.0542682926829268</v>
      </c>
      <c r="Y1001" s="271">
        <v>264</v>
      </c>
      <c r="Z1001" s="333">
        <v>197</v>
      </c>
      <c r="AA1001" s="333">
        <v>256</v>
      </c>
      <c r="AB1001" s="333">
        <v>177</v>
      </c>
      <c r="AC1001" s="334">
        <v>0.746212121212121</v>
      </c>
      <c r="AD1001" s="268">
        <v>0.69140625</v>
      </c>
      <c r="AE1001" s="295">
        <v>0.0548058712121212</v>
      </c>
    </row>
    <row r="1002" spans="1:31">
      <c r="A1002" s="315" t="s">
        <v>1671</v>
      </c>
      <c r="B1002" s="339" t="s">
        <v>3352</v>
      </c>
      <c r="C1002" s="293" t="s">
        <v>1796</v>
      </c>
      <c r="D1002" s="339" t="s">
        <v>1797</v>
      </c>
      <c r="E1002" s="266">
        <v>46</v>
      </c>
      <c r="F1002" s="266">
        <v>46</v>
      </c>
      <c r="G1002" s="264">
        <v>47</v>
      </c>
      <c r="H1002" s="264">
        <v>47</v>
      </c>
      <c r="I1002" s="264">
        <v>40</v>
      </c>
      <c r="J1002" s="264">
        <v>39</v>
      </c>
      <c r="K1002" s="294">
        <v>0.9</v>
      </c>
      <c r="L1002" s="267">
        <v>1</v>
      </c>
      <c r="M1002" s="267">
        <v>1</v>
      </c>
      <c r="N1002" s="267">
        <v>0.975</v>
      </c>
      <c r="O1002" s="332">
        <v>46</v>
      </c>
      <c r="P1002" s="266">
        <v>44</v>
      </c>
      <c r="Q1002" s="266">
        <v>44</v>
      </c>
      <c r="R1002" s="264">
        <v>42</v>
      </c>
      <c r="S1002" s="264">
        <v>35</v>
      </c>
      <c r="T1002" s="267">
        <v>0.956521739130435</v>
      </c>
      <c r="U1002" s="267">
        <v>0.956521739130435</v>
      </c>
      <c r="V1002" s="268">
        <v>0.893617021276596</v>
      </c>
      <c r="W1002" s="268">
        <v>0.875</v>
      </c>
      <c r="X1002" s="295">
        <v>0.0629047178538391</v>
      </c>
      <c r="Y1002" s="271">
        <v>299</v>
      </c>
      <c r="Z1002" s="333">
        <v>262</v>
      </c>
      <c r="AA1002" s="333">
        <v>296</v>
      </c>
      <c r="AB1002" s="333">
        <v>257</v>
      </c>
      <c r="AC1002" s="334">
        <v>0.876254180602007</v>
      </c>
      <c r="AD1002" s="268">
        <v>0.868243243243243</v>
      </c>
      <c r="AE1002" s="295">
        <v>0.00801093735876346</v>
      </c>
    </row>
    <row r="1003" spans="1:31">
      <c r="A1003" s="315" t="s">
        <v>1671</v>
      </c>
      <c r="B1003" s="339" t="s">
        <v>3352</v>
      </c>
      <c r="C1003" s="293" t="s">
        <v>1798</v>
      </c>
      <c r="D1003" s="339" t="s">
        <v>1799</v>
      </c>
      <c r="E1003" s="266">
        <v>21</v>
      </c>
      <c r="F1003" s="266">
        <v>21</v>
      </c>
      <c r="G1003" s="264">
        <v>22</v>
      </c>
      <c r="H1003" s="264">
        <v>21</v>
      </c>
      <c r="I1003" s="264">
        <v>19</v>
      </c>
      <c r="J1003" s="264">
        <v>18</v>
      </c>
      <c r="K1003" s="294">
        <v>0.9</v>
      </c>
      <c r="L1003" s="267">
        <v>1</v>
      </c>
      <c r="M1003" s="267">
        <v>0.954545454545455</v>
      </c>
      <c r="N1003" s="267">
        <v>0.947368421052632</v>
      </c>
      <c r="O1003" s="332">
        <v>21</v>
      </c>
      <c r="P1003" s="266">
        <v>19</v>
      </c>
      <c r="Q1003" s="266">
        <v>19</v>
      </c>
      <c r="R1003" s="264">
        <v>20</v>
      </c>
      <c r="S1003" s="264">
        <v>17</v>
      </c>
      <c r="T1003" s="267">
        <v>0.904761904761905</v>
      </c>
      <c r="U1003" s="267">
        <v>0.904761904761905</v>
      </c>
      <c r="V1003" s="268">
        <v>0.909090909090909</v>
      </c>
      <c r="W1003" s="268">
        <v>0.894736842105263</v>
      </c>
      <c r="X1003" s="295">
        <v>-0.00432900432900429</v>
      </c>
      <c r="Y1003" s="271">
        <v>143</v>
      </c>
      <c r="Z1003" s="333">
        <v>124</v>
      </c>
      <c r="AA1003" s="333">
        <v>144</v>
      </c>
      <c r="AB1003" s="333">
        <v>121</v>
      </c>
      <c r="AC1003" s="334">
        <v>0.867132867132867</v>
      </c>
      <c r="AD1003" s="268">
        <v>0.840277777777778</v>
      </c>
      <c r="AE1003" s="295">
        <v>0.0268550893550893</v>
      </c>
    </row>
    <row r="1004" spans="1:31">
      <c r="A1004" s="315" t="s">
        <v>1671</v>
      </c>
      <c r="B1004" s="339" t="s">
        <v>3352</v>
      </c>
      <c r="C1004" s="293" t="s">
        <v>1800</v>
      </c>
      <c r="D1004" s="339" t="s">
        <v>1801</v>
      </c>
      <c r="E1004" s="266">
        <v>34</v>
      </c>
      <c r="F1004" s="266">
        <v>32</v>
      </c>
      <c r="G1004" s="264">
        <v>33</v>
      </c>
      <c r="H1004" s="264">
        <v>31</v>
      </c>
      <c r="I1004" s="264">
        <v>31</v>
      </c>
      <c r="J1004" s="264">
        <v>30</v>
      </c>
      <c r="K1004" s="294">
        <v>0.9</v>
      </c>
      <c r="L1004" s="267">
        <v>0.941176470588235</v>
      </c>
      <c r="M1004" s="267">
        <v>0.939393939393939</v>
      </c>
      <c r="N1004" s="267">
        <v>0.967741935483871</v>
      </c>
      <c r="O1004" s="332">
        <v>34</v>
      </c>
      <c r="P1004" s="266">
        <v>27</v>
      </c>
      <c r="Q1004" s="266">
        <v>27</v>
      </c>
      <c r="R1004" s="264">
        <v>25</v>
      </c>
      <c r="S1004" s="264">
        <v>27</v>
      </c>
      <c r="T1004" s="267">
        <v>0.794117647058823</v>
      </c>
      <c r="U1004" s="267">
        <v>0.794117647058823</v>
      </c>
      <c r="V1004" s="268">
        <v>0.757575757575758</v>
      </c>
      <c r="W1004" s="268">
        <v>0.870967741935484</v>
      </c>
      <c r="X1004" s="295">
        <v>0.0365418894830659</v>
      </c>
      <c r="Y1004" s="271">
        <v>220</v>
      </c>
      <c r="Z1004" s="333">
        <v>182</v>
      </c>
      <c r="AA1004" s="333">
        <v>217</v>
      </c>
      <c r="AB1004" s="333">
        <v>179</v>
      </c>
      <c r="AC1004" s="334">
        <v>0.827272727272727</v>
      </c>
      <c r="AD1004" s="268">
        <v>0.824884792626728</v>
      </c>
      <c r="AE1004" s="295">
        <v>0.00238793464599918</v>
      </c>
    </row>
    <row r="1005" spans="1:31">
      <c r="A1005" s="315" t="s">
        <v>1671</v>
      </c>
      <c r="B1005" s="339" t="s">
        <v>3352</v>
      </c>
      <c r="C1005" s="293" t="s">
        <v>1802</v>
      </c>
      <c r="D1005" s="339" t="s">
        <v>1803</v>
      </c>
      <c r="E1005" s="266">
        <v>23</v>
      </c>
      <c r="F1005" s="266">
        <v>23</v>
      </c>
      <c r="G1005" s="264">
        <v>23</v>
      </c>
      <c r="H1005" s="264">
        <v>23</v>
      </c>
      <c r="I1005" s="264">
        <v>21</v>
      </c>
      <c r="J1005" s="264">
        <v>20</v>
      </c>
      <c r="K1005" s="294">
        <v>0.9</v>
      </c>
      <c r="L1005" s="267">
        <v>1</v>
      </c>
      <c r="M1005" s="267">
        <v>1</v>
      </c>
      <c r="N1005" s="267">
        <v>0.952380952380952</v>
      </c>
      <c r="O1005" s="332">
        <v>23</v>
      </c>
      <c r="P1005" s="266">
        <v>23</v>
      </c>
      <c r="Q1005" s="266">
        <v>23</v>
      </c>
      <c r="R1005" s="264">
        <v>19</v>
      </c>
      <c r="S1005" s="264">
        <v>18</v>
      </c>
      <c r="T1005" s="267">
        <v>1</v>
      </c>
      <c r="U1005" s="267">
        <v>1</v>
      </c>
      <c r="V1005" s="268">
        <v>0.826086956521739</v>
      </c>
      <c r="W1005" s="268">
        <v>0.857142857142857</v>
      </c>
      <c r="X1005" s="295">
        <v>0.173913043478261</v>
      </c>
      <c r="Y1005" s="271">
        <v>145</v>
      </c>
      <c r="Z1005" s="333">
        <v>128</v>
      </c>
      <c r="AA1005" s="333">
        <v>145</v>
      </c>
      <c r="AB1005" s="333">
        <v>125</v>
      </c>
      <c r="AC1005" s="334">
        <v>0.882758620689655</v>
      </c>
      <c r="AD1005" s="268">
        <v>0.862068965517241</v>
      </c>
      <c r="AE1005" s="295">
        <v>0.0206896551724138</v>
      </c>
    </row>
    <row r="1006" spans="1:31">
      <c r="A1006" s="315" t="s">
        <v>1671</v>
      </c>
      <c r="B1006" s="339" t="s">
        <v>3352</v>
      </c>
      <c r="C1006" s="293" t="s">
        <v>1804</v>
      </c>
      <c r="D1006" s="339" t="s">
        <v>1805</v>
      </c>
      <c r="E1006" s="266">
        <v>0</v>
      </c>
      <c r="F1006" s="266">
        <v>0</v>
      </c>
      <c r="G1006" s="264">
        <v>0</v>
      </c>
      <c r="H1006" s="264">
        <v>0</v>
      </c>
      <c r="I1006" s="264">
        <v>0</v>
      </c>
      <c r="J1006" s="264">
        <v>0</v>
      </c>
      <c r="K1006" s="294">
        <v>0.9</v>
      </c>
      <c r="L1006" s="267">
        <v>0</v>
      </c>
      <c r="M1006" s="267">
        <v>0</v>
      </c>
      <c r="N1006" s="267">
        <v>0</v>
      </c>
      <c r="O1006" s="332">
        <v>0</v>
      </c>
      <c r="P1006" s="266">
        <v>0</v>
      </c>
      <c r="Q1006" s="266">
        <v>0</v>
      </c>
      <c r="R1006" s="264">
        <v>0</v>
      </c>
      <c r="S1006" s="264">
        <v>0</v>
      </c>
      <c r="T1006" s="267">
        <v>0</v>
      </c>
      <c r="U1006" s="267">
        <v>0</v>
      </c>
      <c r="V1006" s="268">
        <v>0</v>
      </c>
      <c r="W1006" s="268">
        <v>0</v>
      </c>
      <c r="X1006" s="295">
        <v>0</v>
      </c>
      <c r="Y1006" s="271">
        <v>0</v>
      </c>
      <c r="Z1006" s="333">
        <v>0</v>
      </c>
      <c r="AA1006" s="333">
        <v>0</v>
      </c>
      <c r="AB1006" s="333">
        <v>0</v>
      </c>
      <c r="AC1006" s="334">
        <v>0</v>
      </c>
      <c r="AD1006" s="268">
        <v>0</v>
      </c>
      <c r="AE1006" s="295">
        <v>0</v>
      </c>
    </row>
    <row r="1007" spans="1:31">
      <c r="A1007" s="315" t="s">
        <v>1671</v>
      </c>
      <c r="B1007" s="339" t="s">
        <v>3352</v>
      </c>
      <c r="C1007" s="293" t="s">
        <v>1806</v>
      </c>
      <c r="D1007" s="339" t="s">
        <v>1807</v>
      </c>
      <c r="E1007" s="266">
        <v>29</v>
      </c>
      <c r="F1007" s="266">
        <v>28</v>
      </c>
      <c r="G1007" s="264">
        <v>29</v>
      </c>
      <c r="H1007" s="264">
        <v>29</v>
      </c>
      <c r="I1007" s="264">
        <v>22</v>
      </c>
      <c r="J1007" s="264">
        <v>21</v>
      </c>
      <c r="K1007" s="294">
        <v>0.9</v>
      </c>
      <c r="L1007" s="267">
        <v>0.96551724137931</v>
      </c>
      <c r="M1007" s="267">
        <v>1</v>
      </c>
      <c r="N1007" s="267">
        <v>0.954545454545455</v>
      </c>
      <c r="O1007" s="332">
        <v>29</v>
      </c>
      <c r="P1007" s="266">
        <v>25</v>
      </c>
      <c r="Q1007" s="266">
        <v>25</v>
      </c>
      <c r="R1007" s="264">
        <v>27</v>
      </c>
      <c r="S1007" s="264">
        <v>19</v>
      </c>
      <c r="T1007" s="267">
        <v>0.862068965517241</v>
      </c>
      <c r="U1007" s="267">
        <v>0.862068965517241</v>
      </c>
      <c r="V1007" s="268">
        <v>0.931034482758621</v>
      </c>
      <c r="W1007" s="268">
        <v>0.863636363636364</v>
      </c>
      <c r="X1007" s="295">
        <v>-0.0689655172413793</v>
      </c>
      <c r="Y1007" s="271">
        <v>180</v>
      </c>
      <c r="Z1007" s="333">
        <v>156</v>
      </c>
      <c r="AA1007" s="333">
        <v>188</v>
      </c>
      <c r="AB1007" s="333">
        <v>151</v>
      </c>
      <c r="AC1007" s="334">
        <v>0.866666666666667</v>
      </c>
      <c r="AD1007" s="268">
        <v>0.803191489361702</v>
      </c>
      <c r="AE1007" s="295">
        <v>0.0634751773049645</v>
      </c>
    </row>
    <row r="1008" spans="1:31">
      <c r="A1008" s="315" t="s">
        <v>1671</v>
      </c>
      <c r="B1008" s="339" t="s">
        <v>3352</v>
      </c>
      <c r="C1008" s="293" t="s">
        <v>1808</v>
      </c>
      <c r="D1008" s="339" t="s">
        <v>1809</v>
      </c>
      <c r="E1008" s="266">
        <v>0</v>
      </c>
      <c r="F1008" s="266">
        <v>0</v>
      </c>
      <c r="G1008" s="264">
        <v>0</v>
      </c>
      <c r="H1008" s="264">
        <v>0</v>
      </c>
      <c r="I1008" s="264">
        <v>0</v>
      </c>
      <c r="J1008" s="264">
        <v>0</v>
      </c>
      <c r="K1008" s="294">
        <v>0.9</v>
      </c>
      <c r="L1008" s="267">
        <v>0</v>
      </c>
      <c r="M1008" s="267">
        <v>0</v>
      </c>
      <c r="N1008" s="267">
        <v>0</v>
      </c>
      <c r="O1008" s="332">
        <v>0</v>
      </c>
      <c r="P1008" s="266">
        <v>0</v>
      </c>
      <c r="Q1008" s="266">
        <v>0</v>
      </c>
      <c r="R1008" s="264">
        <v>0</v>
      </c>
      <c r="S1008" s="264">
        <v>0</v>
      </c>
      <c r="T1008" s="267">
        <v>0</v>
      </c>
      <c r="U1008" s="267">
        <v>0</v>
      </c>
      <c r="V1008" s="268">
        <v>0</v>
      </c>
      <c r="W1008" s="268">
        <v>0</v>
      </c>
      <c r="X1008" s="295">
        <v>0</v>
      </c>
      <c r="Y1008" s="271">
        <v>0</v>
      </c>
      <c r="Z1008" s="333">
        <v>0</v>
      </c>
      <c r="AA1008" s="333">
        <v>0</v>
      </c>
      <c r="AB1008" s="333">
        <v>0</v>
      </c>
      <c r="AC1008" s="334">
        <v>0</v>
      </c>
      <c r="AD1008" s="268">
        <v>0</v>
      </c>
      <c r="AE1008" s="295">
        <v>0</v>
      </c>
    </row>
    <row r="1009" spans="1:31">
      <c r="A1009" s="315" t="s">
        <v>1671</v>
      </c>
      <c r="B1009" s="339" t="s">
        <v>3352</v>
      </c>
      <c r="C1009" s="293" t="s">
        <v>1810</v>
      </c>
      <c r="D1009" s="339" t="s">
        <v>1811</v>
      </c>
      <c r="E1009" s="266">
        <v>21</v>
      </c>
      <c r="F1009" s="266">
        <v>21</v>
      </c>
      <c r="G1009" s="264">
        <v>23</v>
      </c>
      <c r="H1009" s="264">
        <v>23</v>
      </c>
      <c r="I1009" s="264">
        <v>22</v>
      </c>
      <c r="J1009" s="264">
        <v>20</v>
      </c>
      <c r="K1009" s="294">
        <v>0.9</v>
      </c>
      <c r="L1009" s="267">
        <v>1</v>
      </c>
      <c r="M1009" s="267">
        <v>1</v>
      </c>
      <c r="N1009" s="267">
        <v>0.909090909090909</v>
      </c>
      <c r="O1009" s="332">
        <v>21</v>
      </c>
      <c r="P1009" s="266">
        <v>20</v>
      </c>
      <c r="Q1009" s="266">
        <v>20</v>
      </c>
      <c r="R1009" s="264">
        <v>21</v>
      </c>
      <c r="S1009" s="264">
        <v>17</v>
      </c>
      <c r="T1009" s="267">
        <v>0.952380952380952</v>
      </c>
      <c r="U1009" s="267">
        <v>0.952380952380952</v>
      </c>
      <c r="V1009" s="268">
        <v>0.91304347826087</v>
      </c>
      <c r="W1009" s="268">
        <v>0.772727272727273</v>
      </c>
      <c r="X1009" s="295">
        <v>0.0393374741200828</v>
      </c>
      <c r="Y1009" s="271">
        <v>154</v>
      </c>
      <c r="Z1009" s="333">
        <v>132</v>
      </c>
      <c r="AA1009" s="333">
        <v>153</v>
      </c>
      <c r="AB1009" s="333">
        <v>141</v>
      </c>
      <c r="AC1009" s="334">
        <v>0.857142857142857</v>
      </c>
      <c r="AD1009" s="268">
        <v>0.92156862745098</v>
      </c>
      <c r="AE1009" s="295">
        <v>-0.0644257703081232</v>
      </c>
    </row>
    <row r="1010" spans="1:31">
      <c r="A1010" s="315" t="s">
        <v>1671</v>
      </c>
      <c r="B1010" s="339" t="s">
        <v>3352</v>
      </c>
      <c r="C1010" s="293" t="s">
        <v>1812</v>
      </c>
      <c r="D1010" s="339" t="s">
        <v>1813</v>
      </c>
      <c r="E1010" s="266">
        <v>20</v>
      </c>
      <c r="F1010" s="266">
        <v>19</v>
      </c>
      <c r="G1010" s="264">
        <v>18</v>
      </c>
      <c r="H1010" s="264">
        <v>18</v>
      </c>
      <c r="I1010" s="264">
        <v>19</v>
      </c>
      <c r="J1010" s="264">
        <v>19</v>
      </c>
      <c r="K1010" s="294">
        <v>0.9</v>
      </c>
      <c r="L1010" s="267">
        <v>0.95</v>
      </c>
      <c r="M1010" s="267">
        <v>1</v>
      </c>
      <c r="N1010" s="267">
        <v>1</v>
      </c>
      <c r="O1010" s="332">
        <v>20</v>
      </c>
      <c r="P1010" s="266">
        <v>16</v>
      </c>
      <c r="Q1010" s="266">
        <v>16</v>
      </c>
      <c r="R1010" s="264">
        <v>16</v>
      </c>
      <c r="S1010" s="264">
        <v>17</v>
      </c>
      <c r="T1010" s="267">
        <v>0.8</v>
      </c>
      <c r="U1010" s="267">
        <v>0.8</v>
      </c>
      <c r="V1010" s="268">
        <v>0.888888888888889</v>
      </c>
      <c r="W1010" s="268">
        <v>0.894736842105263</v>
      </c>
      <c r="X1010" s="295">
        <v>-0.0888888888888888</v>
      </c>
      <c r="Y1010" s="271">
        <v>135</v>
      </c>
      <c r="Z1010" s="333">
        <v>121</v>
      </c>
      <c r="AA1010" s="333">
        <v>132</v>
      </c>
      <c r="AB1010" s="333">
        <v>118</v>
      </c>
      <c r="AC1010" s="334">
        <v>0.896296296296296</v>
      </c>
      <c r="AD1010" s="268">
        <v>0.893939393939394</v>
      </c>
      <c r="AE1010" s="295">
        <v>0.00235690235690234</v>
      </c>
    </row>
    <row r="1011" spans="1:31">
      <c r="A1011" s="315" t="s">
        <v>1671</v>
      </c>
      <c r="B1011" s="339" t="s">
        <v>3352</v>
      </c>
      <c r="C1011" s="293" t="s">
        <v>1814</v>
      </c>
      <c r="D1011" s="339" t="s">
        <v>1815</v>
      </c>
      <c r="E1011" s="266">
        <v>14</v>
      </c>
      <c r="F1011" s="266">
        <v>13</v>
      </c>
      <c r="G1011" s="264">
        <v>16</v>
      </c>
      <c r="H1011" s="264">
        <v>16</v>
      </c>
      <c r="I1011" s="264">
        <v>15</v>
      </c>
      <c r="J1011" s="264">
        <v>13</v>
      </c>
      <c r="K1011" s="294">
        <v>0.9</v>
      </c>
      <c r="L1011" s="267">
        <v>0.928571428571429</v>
      </c>
      <c r="M1011" s="267">
        <v>1</v>
      </c>
      <c r="N1011" s="267">
        <v>0.866666666666667</v>
      </c>
      <c r="O1011" s="332">
        <v>14</v>
      </c>
      <c r="P1011" s="266">
        <v>12</v>
      </c>
      <c r="Q1011" s="266">
        <v>12</v>
      </c>
      <c r="R1011" s="264">
        <v>14</v>
      </c>
      <c r="S1011" s="264">
        <v>13</v>
      </c>
      <c r="T1011" s="267">
        <v>0.857142857142857</v>
      </c>
      <c r="U1011" s="267">
        <v>0.857142857142857</v>
      </c>
      <c r="V1011" s="268">
        <v>0.875</v>
      </c>
      <c r="W1011" s="268">
        <v>0.866666666666667</v>
      </c>
      <c r="X1011" s="295">
        <v>-0.0178571428571429</v>
      </c>
      <c r="Y1011" s="271">
        <v>103</v>
      </c>
      <c r="Z1011" s="333">
        <v>94</v>
      </c>
      <c r="AA1011" s="333">
        <v>100</v>
      </c>
      <c r="AB1011" s="333">
        <v>94</v>
      </c>
      <c r="AC1011" s="334">
        <v>0.912621359223301</v>
      </c>
      <c r="AD1011" s="268">
        <v>0.94</v>
      </c>
      <c r="AE1011" s="295">
        <v>-0.0273786407766989</v>
      </c>
    </row>
    <row r="1012" spans="1:31">
      <c r="A1012" s="315" t="s">
        <v>1671</v>
      </c>
      <c r="B1012" s="339" t="s">
        <v>3352</v>
      </c>
      <c r="C1012" s="293" t="s">
        <v>1816</v>
      </c>
      <c r="D1012" s="339" t="s">
        <v>1816</v>
      </c>
      <c r="E1012" s="266">
        <v>13</v>
      </c>
      <c r="F1012" s="266">
        <v>13</v>
      </c>
      <c r="G1012" s="264">
        <v>14</v>
      </c>
      <c r="H1012" s="264">
        <v>14</v>
      </c>
      <c r="I1012" s="264">
        <v>14</v>
      </c>
      <c r="J1012" s="264">
        <v>14</v>
      </c>
      <c r="K1012" s="294">
        <v>0.9</v>
      </c>
      <c r="L1012" s="267">
        <v>1</v>
      </c>
      <c r="M1012" s="267">
        <v>1</v>
      </c>
      <c r="N1012" s="267">
        <v>1</v>
      </c>
      <c r="O1012" s="332">
        <v>13</v>
      </c>
      <c r="P1012" s="266">
        <v>13</v>
      </c>
      <c r="Q1012" s="266">
        <v>13</v>
      </c>
      <c r="R1012" s="264">
        <v>14</v>
      </c>
      <c r="S1012" s="264">
        <v>12</v>
      </c>
      <c r="T1012" s="267">
        <v>1</v>
      </c>
      <c r="U1012" s="267">
        <v>1</v>
      </c>
      <c r="V1012" s="268">
        <v>1</v>
      </c>
      <c r="W1012" s="268">
        <v>0.857142857142857</v>
      </c>
      <c r="X1012" s="295">
        <v>0</v>
      </c>
      <c r="Y1012" s="271">
        <v>101</v>
      </c>
      <c r="Z1012" s="333">
        <v>89</v>
      </c>
      <c r="AA1012" s="333">
        <v>100</v>
      </c>
      <c r="AB1012" s="333">
        <v>87</v>
      </c>
      <c r="AC1012" s="334">
        <v>0.881188118811881</v>
      </c>
      <c r="AD1012" s="268">
        <v>0.87</v>
      </c>
      <c r="AE1012" s="295">
        <v>0.0111881188118812</v>
      </c>
    </row>
    <row r="1013" spans="1:31">
      <c r="A1013" s="315" t="s">
        <v>1671</v>
      </c>
      <c r="B1013" s="339" t="s">
        <v>3351</v>
      </c>
      <c r="C1013" s="293" t="s">
        <v>1817</v>
      </c>
      <c r="D1013" s="339" t="s">
        <v>1818</v>
      </c>
      <c r="E1013" s="266">
        <v>40</v>
      </c>
      <c r="F1013" s="266">
        <v>40</v>
      </c>
      <c r="G1013" s="264">
        <v>39</v>
      </c>
      <c r="H1013" s="264">
        <v>39</v>
      </c>
      <c r="I1013" s="264">
        <v>36</v>
      </c>
      <c r="J1013" s="264">
        <v>36</v>
      </c>
      <c r="K1013" s="294">
        <v>0.9</v>
      </c>
      <c r="L1013" s="267">
        <v>1</v>
      </c>
      <c r="M1013" s="267">
        <v>1</v>
      </c>
      <c r="N1013" s="267">
        <v>1</v>
      </c>
      <c r="O1013" s="332">
        <v>40</v>
      </c>
      <c r="P1013" s="266">
        <v>40</v>
      </c>
      <c r="Q1013" s="266">
        <v>40</v>
      </c>
      <c r="R1013" s="264">
        <v>39</v>
      </c>
      <c r="S1013" s="264">
        <v>36</v>
      </c>
      <c r="T1013" s="267">
        <v>1</v>
      </c>
      <c r="U1013" s="267">
        <v>1</v>
      </c>
      <c r="V1013" s="268">
        <v>1</v>
      </c>
      <c r="W1013" s="268">
        <v>1</v>
      </c>
      <c r="X1013" s="295">
        <v>0</v>
      </c>
      <c r="Y1013" s="271">
        <v>260</v>
      </c>
      <c r="Z1013" s="333">
        <v>256</v>
      </c>
      <c r="AA1013" s="333">
        <v>263</v>
      </c>
      <c r="AB1013" s="333">
        <v>255</v>
      </c>
      <c r="AC1013" s="334">
        <v>0.984615384615385</v>
      </c>
      <c r="AD1013" s="268">
        <v>0.96958174904943</v>
      </c>
      <c r="AE1013" s="295">
        <v>0.0150336355659551</v>
      </c>
    </row>
    <row r="1014" spans="1:31">
      <c r="A1014" s="315" t="s">
        <v>1671</v>
      </c>
      <c r="B1014" s="339" t="s">
        <v>3351</v>
      </c>
      <c r="C1014" s="293" t="s">
        <v>1819</v>
      </c>
      <c r="D1014" s="339" t="s">
        <v>1820</v>
      </c>
      <c r="E1014" s="266">
        <v>43</v>
      </c>
      <c r="F1014" s="266">
        <v>42</v>
      </c>
      <c r="G1014" s="264">
        <v>40</v>
      </c>
      <c r="H1014" s="264">
        <v>39</v>
      </c>
      <c r="I1014" s="264">
        <v>38</v>
      </c>
      <c r="J1014" s="264">
        <v>38</v>
      </c>
      <c r="K1014" s="294">
        <v>0.9</v>
      </c>
      <c r="L1014" s="267">
        <v>0.976744186046512</v>
      </c>
      <c r="M1014" s="267">
        <v>0.975</v>
      </c>
      <c r="N1014" s="267">
        <v>1</v>
      </c>
      <c r="O1014" s="332">
        <v>43</v>
      </c>
      <c r="P1014" s="266">
        <v>40</v>
      </c>
      <c r="Q1014" s="266">
        <v>40</v>
      </c>
      <c r="R1014" s="264">
        <v>38</v>
      </c>
      <c r="S1014" s="264">
        <v>38</v>
      </c>
      <c r="T1014" s="267">
        <v>0.930232558139535</v>
      </c>
      <c r="U1014" s="267">
        <v>0.930232558139535</v>
      </c>
      <c r="V1014" s="268">
        <v>0.95</v>
      </c>
      <c r="W1014" s="268">
        <v>1</v>
      </c>
      <c r="X1014" s="295">
        <v>-0.0197674418604651</v>
      </c>
      <c r="Y1014" s="271">
        <v>285</v>
      </c>
      <c r="Z1014" s="333">
        <v>269</v>
      </c>
      <c r="AA1014" s="333">
        <v>296</v>
      </c>
      <c r="AB1014" s="333">
        <v>276</v>
      </c>
      <c r="AC1014" s="334">
        <v>0.943859649122807</v>
      </c>
      <c r="AD1014" s="268">
        <v>0.932432432432432</v>
      </c>
      <c r="AE1014" s="295">
        <v>0.0114272166903746</v>
      </c>
    </row>
    <row r="1015" spans="1:31">
      <c r="A1015" s="315" t="s">
        <v>1671</v>
      </c>
      <c r="B1015" s="339" t="s">
        <v>3351</v>
      </c>
      <c r="C1015" s="293" t="s">
        <v>1821</v>
      </c>
      <c r="D1015" s="339" t="s">
        <v>1822</v>
      </c>
      <c r="E1015" s="266">
        <v>60</v>
      </c>
      <c r="F1015" s="266">
        <v>57</v>
      </c>
      <c r="G1015" s="264">
        <v>53</v>
      </c>
      <c r="H1015" s="264">
        <v>53</v>
      </c>
      <c r="I1015" s="264">
        <v>47</v>
      </c>
      <c r="J1015" s="264">
        <v>45</v>
      </c>
      <c r="K1015" s="294">
        <v>0.9</v>
      </c>
      <c r="L1015" s="267">
        <v>0.95</v>
      </c>
      <c r="M1015" s="267">
        <v>1</v>
      </c>
      <c r="N1015" s="267">
        <v>0.957446808510638</v>
      </c>
      <c r="O1015" s="332">
        <v>60</v>
      </c>
      <c r="P1015" s="266">
        <v>56</v>
      </c>
      <c r="Q1015" s="266">
        <v>56</v>
      </c>
      <c r="R1015" s="264">
        <v>50</v>
      </c>
      <c r="S1015" s="264">
        <v>43</v>
      </c>
      <c r="T1015" s="267">
        <v>0.933333333333333</v>
      </c>
      <c r="U1015" s="267">
        <v>0.933333333333333</v>
      </c>
      <c r="V1015" s="268">
        <v>0.943396226415094</v>
      </c>
      <c r="W1015" s="268">
        <v>0.914893617021277</v>
      </c>
      <c r="X1015" s="295">
        <v>-0.010062893081761</v>
      </c>
      <c r="Y1015" s="271">
        <v>372</v>
      </c>
      <c r="Z1015" s="333">
        <v>342</v>
      </c>
      <c r="AA1015" s="333">
        <v>371</v>
      </c>
      <c r="AB1015" s="333">
        <v>345</v>
      </c>
      <c r="AC1015" s="334">
        <v>0.919354838709677</v>
      </c>
      <c r="AD1015" s="268">
        <v>0.929919137466307</v>
      </c>
      <c r="AE1015" s="295">
        <v>-0.0105642987566299</v>
      </c>
    </row>
    <row r="1016" spans="1:31">
      <c r="A1016" s="315" t="s">
        <v>1671</v>
      </c>
      <c r="B1016" s="339" t="s">
        <v>3351</v>
      </c>
      <c r="C1016" s="293" t="s">
        <v>1823</v>
      </c>
      <c r="D1016" s="339" t="s">
        <v>1824</v>
      </c>
      <c r="E1016" s="266">
        <v>34</v>
      </c>
      <c r="F1016" s="266">
        <v>34</v>
      </c>
      <c r="G1016" s="264">
        <v>29</v>
      </c>
      <c r="H1016" s="264">
        <v>29</v>
      </c>
      <c r="I1016" s="264">
        <v>28</v>
      </c>
      <c r="J1016" s="264">
        <v>28</v>
      </c>
      <c r="K1016" s="294">
        <v>0.9</v>
      </c>
      <c r="L1016" s="267">
        <v>1</v>
      </c>
      <c r="M1016" s="267">
        <v>1</v>
      </c>
      <c r="N1016" s="267">
        <v>1</v>
      </c>
      <c r="O1016" s="332">
        <v>34</v>
      </c>
      <c r="P1016" s="266">
        <v>30</v>
      </c>
      <c r="Q1016" s="266">
        <v>30</v>
      </c>
      <c r="R1016" s="264">
        <v>28</v>
      </c>
      <c r="S1016" s="264">
        <v>25</v>
      </c>
      <c r="T1016" s="267">
        <v>0.882352941176471</v>
      </c>
      <c r="U1016" s="267">
        <v>0.882352941176471</v>
      </c>
      <c r="V1016" s="268">
        <v>0.96551724137931</v>
      </c>
      <c r="W1016" s="268">
        <v>0.892857142857143</v>
      </c>
      <c r="X1016" s="295">
        <v>-0.0831643002028398</v>
      </c>
      <c r="Y1016" s="271">
        <v>214</v>
      </c>
      <c r="Z1016" s="333">
        <v>198</v>
      </c>
      <c r="AA1016" s="333">
        <v>211</v>
      </c>
      <c r="AB1016" s="333">
        <v>194</v>
      </c>
      <c r="AC1016" s="334">
        <v>0.925233644859813</v>
      </c>
      <c r="AD1016" s="268">
        <v>0.919431279620853</v>
      </c>
      <c r="AE1016" s="295">
        <v>0.00580236523896005</v>
      </c>
    </row>
    <row r="1017" spans="1:31">
      <c r="A1017" s="315" t="s">
        <v>1671</v>
      </c>
      <c r="B1017" s="339" t="s">
        <v>3351</v>
      </c>
      <c r="C1017" s="293" t="s">
        <v>1825</v>
      </c>
      <c r="D1017" s="339" t="s">
        <v>1826</v>
      </c>
      <c r="E1017" s="266">
        <v>50</v>
      </c>
      <c r="F1017" s="266">
        <v>50</v>
      </c>
      <c r="G1017" s="264">
        <v>48</v>
      </c>
      <c r="H1017" s="264">
        <v>48</v>
      </c>
      <c r="I1017" s="264">
        <v>41</v>
      </c>
      <c r="J1017" s="264">
        <v>41</v>
      </c>
      <c r="K1017" s="294">
        <v>0.9</v>
      </c>
      <c r="L1017" s="267">
        <v>1</v>
      </c>
      <c r="M1017" s="267">
        <v>1</v>
      </c>
      <c r="N1017" s="267">
        <v>1</v>
      </c>
      <c r="O1017" s="332">
        <v>50</v>
      </c>
      <c r="P1017" s="266">
        <v>44</v>
      </c>
      <c r="Q1017" s="266">
        <v>44</v>
      </c>
      <c r="R1017" s="264">
        <v>45</v>
      </c>
      <c r="S1017" s="264">
        <v>36</v>
      </c>
      <c r="T1017" s="267">
        <v>0.88</v>
      </c>
      <c r="U1017" s="267">
        <v>0.88</v>
      </c>
      <c r="V1017" s="268">
        <v>0.9375</v>
      </c>
      <c r="W1017" s="268">
        <v>0.878048780487805</v>
      </c>
      <c r="X1017" s="295">
        <v>-0.0575</v>
      </c>
      <c r="Y1017" s="271">
        <v>322</v>
      </c>
      <c r="Z1017" s="333">
        <v>283</v>
      </c>
      <c r="AA1017" s="333">
        <v>314</v>
      </c>
      <c r="AB1017" s="333">
        <v>282</v>
      </c>
      <c r="AC1017" s="334">
        <v>0.87888198757764</v>
      </c>
      <c r="AD1017" s="268">
        <v>0.898089171974522</v>
      </c>
      <c r="AE1017" s="295">
        <v>-0.0192071843968825</v>
      </c>
    </row>
    <row r="1018" spans="1:31">
      <c r="A1018" s="315" t="s">
        <v>1671</v>
      </c>
      <c r="B1018" s="339" t="s">
        <v>3351</v>
      </c>
      <c r="C1018" s="293" t="s">
        <v>1827</v>
      </c>
      <c r="D1018" s="339" t="s">
        <v>1828</v>
      </c>
      <c r="E1018" s="266">
        <v>31</v>
      </c>
      <c r="F1018" s="266">
        <v>31</v>
      </c>
      <c r="G1018" s="264">
        <v>32</v>
      </c>
      <c r="H1018" s="264">
        <v>32</v>
      </c>
      <c r="I1018" s="264">
        <v>28</v>
      </c>
      <c r="J1018" s="264">
        <v>28</v>
      </c>
      <c r="K1018" s="294">
        <v>0.9</v>
      </c>
      <c r="L1018" s="267">
        <v>1</v>
      </c>
      <c r="M1018" s="267">
        <v>1</v>
      </c>
      <c r="N1018" s="267">
        <v>1</v>
      </c>
      <c r="O1018" s="332">
        <v>31</v>
      </c>
      <c r="P1018" s="266">
        <v>31</v>
      </c>
      <c r="Q1018" s="266">
        <v>31</v>
      </c>
      <c r="R1018" s="264">
        <v>32</v>
      </c>
      <c r="S1018" s="264">
        <v>27</v>
      </c>
      <c r="T1018" s="267">
        <v>1</v>
      </c>
      <c r="U1018" s="267">
        <v>1</v>
      </c>
      <c r="V1018" s="268">
        <v>1</v>
      </c>
      <c r="W1018" s="268">
        <v>0.964285714285714</v>
      </c>
      <c r="X1018" s="295">
        <v>0</v>
      </c>
      <c r="Y1018" s="271">
        <v>216</v>
      </c>
      <c r="Z1018" s="333">
        <v>215</v>
      </c>
      <c r="AA1018" s="333">
        <v>209</v>
      </c>
      <c r="AB1018" s="333">
        <v>203</v>
      </c>
      <c r="AC1018" s="334">
        <v>0.99537037037037</v>
      </c>
      <c r="AD1018" s="268">
        <v>0.971291866028708</v>
      </c>
      <c r="AE1018" s="295">
        <v>0.0240785043416623</v>
      </c>
    </row>
    <row r="1019" spans="1:31">
      <c r="A1019" s="315" t="s">
        <v>1671</v>
      </c>
      <c r="B1019" s="339" t="s">
        <v>3351</v>
      </c>
      <c r="C1019" s="293" t="s">
        <v>1829</v>
      </c>
      <c r="D1019" s="339" t="s">
        <v>1830</v>
      </c>
      <c r="E1019" s="266">
        <v>0</v>
      </c>
      <c r="F1019" s="266">
        <v>0</v>
      </c>
      <c r="G1019" s="264">
        <v>0</v>
      </c>
      <c r="H1019" s="264">
        <v>0</v>
      </c>
      <c r="I1019" s="264">
        <v>0</v>
      </c>
      <c r="J1019" s="264">
        <v>0</v>
      </c>
      <c r="K1019" s="294">
        <v>0.9</v>
      </c>
      <c r="L1019" s="267">
        <v>0</v>
      </c>
      <c r="M1019" s="267">
        <v>0</v>
      </c>
      <c r="N1019" s="267">
        <v>0</v>
      </c>
      <c r="O1019" s="332">
        <v>0</v>
      </c>
      <c r="P1019" s="266">
        <v>0</v>
      </c>
      <c r="Q1019" s="266">
        <v>0</v>
      </c>
      <c r="R1019" s="264">
        <v>0</v>
      </c>
      <c r="S1019" s="264">
        <v>0</v>
      </c>
      <c r="T1019" s="267">
        <v>0</v>
      </c>
      <c r="U1019" s="267">
        <v>0</v>
      </c>
      <c r="V1019" s="268">
        <v>0</v>
      </c>
      <c r="W1019" s="268">
        <v>0</v>
      </c>
      <c r="X1019" s="295">
        <v>0</v>
      </c>
      <c r="Y1019" s="271">
        <v>0</v>
      </c>
      <c r="Z1019" s="333">
        <v>0</v>
      </c>
      <c r="AA1019" s="333">
        <v>0</v>
      </c>
      <c r="AB1019" s="333">
        <v>0</v>
      </c>
      <c r="AC1019" s="334">
        <v>0</v>
      </c>
      <c r="AD1019" s="268">
        <v>0</v>
      </c>
      <c r="AE1019" s="295">
        <v>0</v>
      </c>
    </row>
    <row r="1020" spans="1:31">
      <c r="A1020" s="315" t="s">
        <v>1671</v>
      </c>
      <c r="B1020" s="339" t="s">
        <v>3351</v>
      </c>
      <c r="C1020" s="293" t="s">
        <v>1831</v>
      </c>
      <c r="D1020" s="339" t="s">
        <v>1832</v>
      </c>
      <c r="E1020" s="266">
        <v>56</v>
      </c>
      <c r="F1020" s="266">
        <v>56</v>
      </c>
      <c r="G1020" s="264">
        <v>54</v>
      </c>
      <c r="H1020" s="264">
        <v>54</v>
      </c>
      <c r="I1020" s="264">
        <v>54</v>
      </c>
      <c r="J1020" s="264">
        <v>54</v>
      </c>
      <c r="K1020" s="294">
        <v>0.9</v>
      </c>
      <c r="L1020" s="267">
        <v>1</v>
      </c>
      <c r="M1020" s="267">
        <v>1</v>
      </c>
      <c r="N1020" s="267">
        <v>1</v>
      </c>
      <c r="O1020" s="332">
        <v>56</v>
      </c>
      <c r="P1020" s="266">
        <v>50</v>
      </c>
      <c r="Q1020" s="266">
        <v>50</v>
      </c>
      <c r="R1020" s="264">
        <v>51</v>
      </c>
      <c r="S1020" s="264">
        <v>51</v>
      </c>
      <c r="T1020" s="267">
        <v>0.892857142857143</v>
      </c>
      <c r="U1020" s="267">
        <v>0.892857142857143</v>
      </c>
      <c r="V1020" s="268">
        <v>0.944444444444444</v>
      </c>
      <c r="W1020" s="268">
        <v>0.944444444444444</v>
      </c>
      <c r="X1020" s="295">
        <v>-0.0515873015873015</v>
      </c>
      <c r="Y1020" s="271">
        <v>375</v>
      </c>
      <c r="Z1020" s="333">
        <v>348</v>
      </c>
      <c r="AA1020" s="333">
        <v>387</v>
      </c>
      <c r="AB1020" s="333">
        <v>368</v>
      </c>
      <c r="AC1020" s="334">
        <v>0.928</v>
      </c>
      <c r="AD1020" s="268">
        <v>0.950904392764858</v>
      </c>
      <c r="AE1020" s="295">
        <v>-0.0229043927648578</v>
      </c>
    </row>
    <row r="1021" spans="1:31">
      <c r="A1021" s="315" t="s">
        <v>1671</v>
      </c>
      <c r="B1021" s="339" t="s">
        <v>3351</v>
      </c>
      <c r="C1021" s="293" t="s">
        <v>1833</v>
      </c>
      <c r="D1021" s="339" t="s">
        <v>1834</v>
      </c>
      <c r="E1021" s="266">
        <v>55</v>
      </c>
      <c r="F1021" s="266">
        <v>55</v>
      </c>
      <c r="G1021" s="264">
        <v>57</v>
      </c>
      <c r="H1021" s="264">
        <v>57</v>
      </c>
      <c r="I1021" s="264">
        <v>53</v>
      </c>
      <c r="J1021" s="264">
        <v>53</v>
      </c>
      <c r="K1021" s="294">
        <v>0.9</v>
      </c>
      <c r="L1021" s="267">
        <v>1</v>
      </c>
      <c r="M1021" s="267">
        <v>1</v>
      </c>
      <c r="N1021" s="267">
        <v>1</v>
      </c>
      <c r="O1021" s="332">
        <v>55</v>
      </c>
      <c r="P1021" s="266">
        <v>55</v>
      </c>
      <c r="Q1021" s="266">
        <v>55</v>
      </c>
      <c r="R1021" s="264">
        <v>57</v>
      </c>
      <c r="S1021" s="264">
        <v>53</v>
      </c>
      <c r="T1021" s="267">
        <v>1</v>
      </c>
      <c r="U1021" s="267">
        <v>1</v>
      </c>
      <c r="V1021" s="268">
        <v>1</v>
      </c>
      <c r="W1021" s="268">
        <v>1</v>
      </c>
      <c r="X1021" s="295">
        <v>0</v>
      </c>
      <c r="Y1021" s="271">
        <v>383</v>
      </c>
      <c r="Z1021" s="333">
        <v>382</v>
      </c>
      <c r="AA1021" s="333">
        <v>384</v>
      </c>
      <c r="AB1021" s="333">
        <v>378</v>
      </c>
      <c r="AC1021" s="334">
        <v>0.997389033942559</v>
      </c>
      <c r="AD1021" s="268">
        <v>0.984375</v>
      </c>
      <c r="AE1021" s="295">
        <v>0.0130140339425587</v>
      </c>
    </row>
    <row r="1022" spans="1:31">
      <c r="A1022" s="315" t="s">
        <v>1671</v>
      </c>
      <c r="B1022" s="339" t="s">
        <v>3351</v>
      </c>
      <c r="C1022" s="293" t="s">
        <v>1835</v>
      </c>
      <c r="D1022" s="339" t="s">
        <v>1836</v>
      </c>
      <c r="E1022" s="266">
        <v>26</v>
      </c>
      <c r="F1022" s="266">
        <v>25</v>
      </c>
      <c r="G1022" s="264">
        <v>26</v>
      </c>
      <c r="H1022" s="264">
        <v>23</v>
      </c>
      <c r="I1022" s="264">
        <v>23</v>
      </c>
      <c r="J1022" s="264">
        <v>22</v>
      </c>
      <c r="K1022" s="294">
        <v>0.9</v>
      </c>
      <c r="L1022" s="267">
        <v>0.961538461538462</v>
      </c>
      <c r="M1022" s="267">
        <v>0.884615384615385</v>
      </c>
      <c r="N1022" s="267">
        <v>0.956521739130435</v>
      </c>
      <c r="O1022" s="332">
        <v>26</v>
      </c>
      <c r="P1022" s="266">
        <v>23</v>
      </c>
      <c r="Q1022" s="266">
        <v>23</v>
      </c>
      <c r="R1022" s="264">
        <v>22</v>
      </c>
      <c r="S1022" s="264">
        <v>21</v>
      </c>
      <c r="T1022" s="267">
        <v>0.884615384615385</v>
      </c>
      <c r="U1022" s="267">
        <v>0.884615384615385</v>
      </c>
      <c r="V1022" s="268">
        <v>0.846153846153846</v>
      </c>
      <c r="W1022" s="268">
        <v>0.91304347826087</v>
      </c>
      <c r="X1022" s="295">
        <v>0.0384615384615384</v>
      </c>
      <c r="Y1022" s="271">
        <v>172</v>
      </c>
      <c r="Z1022" s="333">
        <v>154</v>
      </c>
      <c r="AA1022" s="333">
        <v>171</v>
      </c>
      <c r="AB1022" s="333">
        <v>159</v>
      </c>
      <c r="AC1022" s="334">
        <v>0.895348837209302</v>
      </c>
      <c r="AD1022" s="268">
        <v>0.929824561403509</v>
      </c>
      <c r="AE1022" s="295">
        <v>-0.0344757241942064</v>
      </c>
    </row>
    <row r="1023" spans="1:31">
      <c r="A1023" s="315" t="s">
        <v>1671</v>
      </c>
      <c r="B1023" s="339" t="s">
        <v>3351</v>
      </c>
      <c r="C1023" s="293" t="s">
        <v>1837</v>
      </c>
      <c r="D1023" s="339" t="s">
        <v>1838</v>
      </c>
      <c r="E1023" s="266">
        <v>35</v>
      </c>
      <c r="F1023" s="266">
        <v>35</v>
      </c>
      <c r="G1023" s="264">
        <v>34</v>
      </c>
      <c r="H1023" s="264">
        <v>34</v>
      </c>
      <c r="I1023" s="264">
        <v>32</v>
      </c>
      <c r="J1023" s="264">
        <v>30</v>
      </c>
      <c r="K1023" s="294">
        <v>0.9</v>
      </c>
      <c r="L1023" s="267">
        <v>1</v>
      </c>
      <c r="M1023" s="267">
        <v>1</v>
      </c>
      <c r="N1023" s="267">
        <v>0.9375</v>
      </c>
      <c r="O1023" s="332">
        <v>35</v>
      </c>
      <c r="P1023" s="266">
        <v>34</v>
      </c>
      <c r="Q1023" s="266">
        <v>34</v>
      </c>
      <c r="R1023" s="264">
        <v>33</v>
      </c>
      <c r="S1023" s="264">
        <v>30</v>
      </c>
      <c r="T1023" s="267">
        <v>0.971428571428571</v>
      </c>
      <c r="U1023" s="267">
        <v>0.971428571428571</v>
      </c>
      <c r="V1023" s="268">
        <v>0.970588235294118</v>
      </c>
      <c r="W1023" s="268">
        <v>0.9375</v>
      </c>
      <c r="X1023" s="295">
        <v>0.000840336134453779</v>
      </c>
      <c r="Y1023" s="271">
        <v>238</v>
      </c>
      <c r="Z1023" s="333">
        <v>228</v>
      </c>
      <c r="AA1023" s="333">
        <v>242</v>
      </c>
      <c r="AB1023" s="333">
        <v>235</v>
      </c>
      <c r="AC1023" s="334">
        <v>0.957983193277311</v>
      </c>
      <c r="AD1023" s="268">
        <v>0.971074380165289</v>
      </c>
      <c r="AE1023" s="295">
        <v>-0.0130911868879783</v>
      </c>
    </row>
    <row r="1024" spans="1:31">
      <c r="A1024" s="315" t="s">
        <v>1671</v>
      </c>
      <c r="B1024" s="339" t="s">
        <v>3353</v>
      </c>
      <c r="C1024" s="293" t="s">
        <v>1839</v>
      </c>
      <c r="D1024" s="339" t="s">
        <v>1840</v>
      </c>
      <c r="E1024" s="266">
        <v>34</v>
      </c>
      <c r="F1024" s="266">
        <v>34</v>
      </c>
      <c r="G1024" s="264">
        <v>32</v>
      </c>
      <c r="H1024" s="264">
        <v>31</v>
      </c>
      <c r="I1024" s="264">
        <v>27</v>
      </c>
      <c r="J1024" s="264">
        <v>26</v>
      </c>
      <c r="K1024" s="294">
        <v>0.9</v>
      </c>
      <c r="L1024" s="267">
        <v>1</v>
      </c>
      <c r="M1024" s="267">
        <v>0.96875</v>
      </c>
      <c r="N1024" s="267">
        <v>0.962962962962963</v>
      </c>
      <c r="O1024" s="332">
        <v>34</v>
      </c>
      <c r="P1024" s="266">
        <v>34</v>
      </c>
      <c r="Q1024" s="266">
        <v>34</v>
      </c>
      <c r="R1024" s="264">
        <v>31</v>
      </c>
      <c r="S1024" s="264">
        <v>25</v>
      </c>
      <c r="T1024" s="267">
        <v>1</v>
      </c>
      <c r="U1024" s="267">
        <v>1</v>
      </c>
      <c r="V1024" s="268">
        <v>0.96875</v>
      </c>
      <c r="W1024" s="268">
        <v>0.925925925925926</v>
      </c>
      <c r="X1024" s="295">
        <v>0.03125</v>
      </c>
      <c r="Y1024" s="271">
        <v>226</v>
      </c>
      <c r="Z1024" s="333">
        <v>217</v>
      </c>
      <c r="AA1024" s="333">
        <v>224</v>
      </c>
      <c r="AB1024" s="333">
        <v>215</v>
      </c>
      <c r="AC1024" s="334">
        <v>0.960176991150443</v>
      </c>
      <c r="AD1024" s="268">
        <v>0.959821428571429</v>
      </c>
      <c r="AE1024" s="295">
        <v>0.000355562579013924</v>
      </c>
    </row>
    <row r="1025" spans="1:31">
      <c r="A1025" s="315" t="s">
        <v>1671</v>
      </c>
      <c r="B1025" s="339" t="s">
        <v>3353</v>
      </c>
      <c r="C1025" s="293" t="s">
        <v>1841</v>
      </c>
      <c r="D1025" s="339" t="s">
        <v>1842</v>
      </c>
      <c r="E1025" s="266">
        <v>25</v>
      </c>
      <c r="F1025" s="266">
        <v>25</v>
      </c>
      <c r="G1025" s="264">
        <v>25</v>
      </c>
      <c r="H1025" s="264">
        <v>24</v>
      </c>
      <c r="I1025" s="264">
        <v>19</v>
      </c>
      <c r="J1025" s="264">
        <v>19</v>
      </c>
      <c r="K1025" s="294">
        <v>0.9</v>
      </c>
      <c r="L1025" s="267">
        <v>1</v>
      </c>
      <c r="M1025" s="267">
        <v>0.96</v>
      </c>
      <c r="N1025" s="267">
        <v>1</v>
      </c>
      <c r="O1025" s="332">
        <v>25</v>
      </c>
      <c r="P1025" s="266">
        <v>25</v>
      </c>
      <c r="Q1025" s="266">
        <v>25</v>
      </c>
      <c r="R1025" s="264">
        <v>23</v>
      </c>
      <c r="S1025" s="264">
        <v>19</v>
      </c>
      <c r="T1025" s="267">
        <v>1</v>
      </c>
      <c r="U1025" s="267">
        <v>1</v>
      </c>
      <c r="V1025" s="268">
        <v>0.92</v>
      </c>
      <c r="W1025" s="268">
        <v>1</v>
      </c>
      <c r="X1025" s="295">
        <v>0.08</v>
      </c>
      <c r="Y1025" s="271">
        <v>168</v>
      </c>
      <c r="Z1025" s="333">
        <v>161</v>
      </c>
      <c r="AA1025" s="333">
        <v>171</v>
      </c>
      <c r="AB1025" s="333">
        <v>164</v>
      </c>
      <c r="AC1025" s="334">
        <v>0.958333333333333</v>
      </c>
      <c r="AD1025" s="268">
        <v>0.95906432748538</v>
      </c>
      <c r="AE1025" s="295">
        <v>-0.000730994152046693</v>
      </c>
    </row>
    <row r="1026" spans="1:31">
      <c r="A1026" s="315" t="s">
        <v>1671</v>
      </c>
      <c r="B1026" s="339" t="s">
        <v>3353</v>
      </c>
      <c r="C1026" s="293" t="s">
        <v>1843</v>
      </c>
      <c r="D1026" s="339" t="s">
        <v>1844</v>
      </c>
      <c r="E1026" s="266">
        <v>39</v>
      </c>
      <c r="F1026" s="266">
        <v>38</v>
      </c>
      <c r="G1026" s="264">
        <v>40</v>
      </c>
      <c r="H1026" s="264">
        <v>38</v>
      </c>
      <c r="I1026" s="264">
        <v>31</v>
      </c>
      <c r="J1026" s="264">
        <v>27</v>
      </c>
      <c r="K1026" s="294">
        <v>0.9</v>
      </c>
      <c r="L1026" s="267">
        <v>0.974358974358974</v>
      </c>
      <c r="M1026" s="267">
        <v>0.95</v>
      </c>
      <c r="N1026" s="267">
        <v>0.870967741935484</v>
      </c>
      <c r="O1026" s="332">
        <v>39</v>
      </c>
      <c r="P1026" s="266">
        <v>34</v>
      </c>
      <c r="Q1026" s="266">
        <v>34</v>
      </c>
      <c r="R1026" s="264">
        <v>36</v>
      </c>
      <c r="S1026" s="264">
        <v>25</v>
      </c>
      <c r="T1026" s="267">
        <v>0.871794871794872</v>
      </c>
      <c r="U1026" s="267">
        <v>0.871794871794872</v>
      </c>
      <c r="V1026" s="268">
        <v>0.9</v>
      </c>
      <c r="W1026" s="268">
        <v>0.806451612903226</v>
      </c>
      <c r="X1026" s="295">
        <v>-0.0282051282051282</v>
      </c>
      <c r="Y1026" s="271">
        <v>246</v>
      </c>
      <c r="Z1026" s="333">
        <v>219</v>
      </c>
      <c r="AA1026" s="333">
        <v>250</v>
      </c>
      <c r="AB1026" s="333">
        <v>230</v>
      </c>
      <c r="AC1026" s="334">
        <v>0.890243902439024</v>
      </c>
      <c r="AD1026" s="268">
        <v>0.92</v>
      </c>
      <c r="AE1026" s="295">
        <v>-0.0297560975609756</v>
      </c>
    </row>
    <row r="1027" spans="1:31">
      <c r="A1027" s="315" t="s">
        <v>1671</v>
      </c>
      <c r="B1027" s="339" t="s">
        <v>3353</v>
      </c>
      <c r="C1027" s="293" t="s">
        <v>1845</v>
      </c>
      <c r="D1027" s="339" t="s">
        <v>1846</v>
      </c>
      <c r="E1027" s="266">
        <v>29</v>
      </c>
      <c r="F1027" s="266">
        <v>28</v>
      </c>
      <c r="G1027" s="264">
        <v>27</v>
      </c>
      <c r="H1027" s="264">
        <v>27</v>
      </c>
      <c r="I1027" s="264">
        <v>24</v>
      </c>
      <c r="J1027" s="264">
        <v>23</v>
      </c>
      <c r="K1027" s="294">
        <v>0.9</v>
      </c>
      <c r="L1027" s="267">
        <v>0.96551724137931</v>
      </c>
      <c r="M1027" s="267">
        <v>1</v>
      </c>
      <c r="N1027" s="267">
        <v>0.958333333333333</v>
      </c>
      <c r="O1027" s="332">
        <v>29</v>
      </c>
      <c r="P1027" s="266">
        <v>27</v>
      </c>
      <c r="Q1027" s="266">
        <v>27</v>
      </c>
      <c r="R1027" s="264">
        <v>26</v>
      </c>
      <c r="S1027" s="264">
        <v>22</v>
      </c>
      <c r="T1027" s="267">
        <v>0.931034482758621</v>
      </c>
      <c r="U1027" s="267">
        <v>0.931034482758621</v>
      </c>
      <c r="V1027" s="268">
        <v>0.962962962962963</v>
      </c>
      <c r="W1027" s="268">
        <v>0.916666666666667</v>
      </c>
      <c r="X1027" s="295">
        <v>-0.0319284802043422</v>
      </c>
      <c r="Y1027" s="271">
        <v>198</v>
      </c>
      <c r="Z1027" s="333">
        <v>189</v>
      </c>
      <c r="AA1027" s="333">
        <v>199</v>
      </c>
      <c r="AB1027" s="333">
        <v>192</v>
      </c>
      <c r="AC1027" s="334">
        <v>0.954545454545455</v>
      </c>
      <c r="AD1027" s="268">
        <v>0.964824120603015</v>
      </c>
      <c r="AE1027" s="295">
        <v>-0.0102786660575604</v>
      </c>
    </row>
    <row r="1028" spans="1:31">
      <c r="A1028" s="315" t="s">
        <v>1671</v>
      </c>
      <c r="B1028" s="339" t="s">
        <v>3353</v>
      </c>
      <c r="C1028" s="293" t="s">
        <v>1847</v>
      </c>
      <c r="D1028" s="339" t="s">
        <v>1848</v>
      </c>
      <c r="E1028" s="266">
        <v>33</v>
      </c>
      <c r="F1028" s="266">
        <v>33</v>
      </c>
      <c r="G1028" s="264">
        <v>32</v>
      </c>
      <c r="H1028" s="264">
        <v>32</v>
      </c>
      <c r="I1028" s="264">
        <v>29</v>
      </c>
      <c r="J1028" s="264">
        <v>29</v>
      </c>
      <c r="K1028" s="294">
        <v>0.9</v>
      </c>
      <c r="L1028" s="267">
        <v>1</v>
      </c>
      <c r="M1028" s="267">
        <v>1</v>
      </c>
      <c r="N1028" s="267">
        <v>1</v>
      </c>
      <c r="O1028" s="332">
        <v>33</v>
      </c>
      <c r="P1028" s="266">
        <v>32</v>
      </c>
      <c r="Q1028" s="266">
        <v>32</v>
      </c>
      <c r="R1028" s="264">
        <v>30</v>
      </c>
      <c r="S1028" s="264">
        <v>28</v>
      </c>
      <c r="T1028" s="267">
        <v>0.96969696969697</v>
      </c>
      <c r="U1028" s="267">
        <v>0.96969696969697</v>
      </c>
      <c r="V1028" s="268">
        <v>0.9375</v>
      </c>
      <c r="W1028" s="268">
        <v>0.96551724137931</v>
      </c>
      <c r="X1028" s="295">
        <v>0.0321969696969697</v>
      </c>
      <c r="Y1028" s="271">
        <v>221</v>
      </c>
      <c r="Z1028" s="333">
        <v>207</v>
      </c>
      <c r="AA1028" s="333">
        <v>231</v>
      </c>
      <c r="AB1028" s="333">
        <v>218</v>
      </c>
      <c r="AC1028" s="334">
        <v>0.936651583710407</v>
      </c>
      <c r="AD1028" s="268">
        <v>0.943722943722944</v>
      </c>
      <c r="AE1028" s="295">
        <v>-0.0070713600125365</v>
      </c>
    </row>
    <row r="1029" spans="1:31">
      <c r="A1029" s="315" t="s">
        <v>1671</v>
      </c>
      <c r="B1029" s="339" t="s">
        <v>3353</v>
      </c>
      <c r="C1029" s="293" t="s">
        <v>1849</v>
      </c>
      <c r="D1029" s="339" t="s">
        <v>1850</v>
      </c>
      <c r="E1029" s="266">
        <v>46</v>
      </c>
      <c r="F1029" s="266">
        <v>46</v>
      </c>
      <c r="G1029" s="264">
        <v>41</v>
      </c>
      <c r="H1029" s="264">
        <v>38</v>
      </c>
      <c r="I1029" s="264">
        <v>41</v>
      </c>
      <c r="J1029" s="264">
        <v>37</v>
      </c>
      <c r="K1029" s="294">
        <v>0.9</v>
      </c>
      <c r="L1029" s="267">
        <v>1</v>
      </c>
      <c r="M1029" s="267">
        <v>0.926829268292683</v>
      </c>
      <c r="N1029" s="267">
        <v>0.902439024390244</v>
      </c>
      <c r="O1029" s="332">
        <v>46</v>
      </c>
      <c r="P1029" s="266">
        <v>46</v>
      </c>
      <c r="Q1029" s="266">
        <v>46</v>
      </c>
      <c r="R1029" s="264">
        <v>37</v>
      </c>
      <c r="S1029" s="264">
        <v>37</v>
      </c>
      <c r="T1029" s="267">
        <v>1</v>
      </c>
      <c r="U1029" s="267">
        <v>1</v>
      </c>
      <c r="V1029" s="268">
        <v>0.902439024390244</v>
      </c>
      <c r="W1029" s="268">
        <v>0.902439024390244</v>
      </c>
      <c r="X1029" s="295">
        <v>0.0975609756097561</v>
      </c>
      <c r="Y1029" s="271">
        <v>301</v>
      </c>
      <c r="Z1029" s="333">
        <v>282</v>
      </c>
      <c r="AA1029" s="333">
        <v>305</v>
      </c>
      <c r="AB1029" s="333">
        <v>292</v>
      </c>
      <c r="AC1029" s="334">
        <v>0.93687707641196</v>
      </c>
      <c r="AD1029" s="268">
        <v>0.957377049180328</v>
      </c>
      <c r="AE1029" s="295">
        <v>-0.0204999727683677</v>
      </c>
    </row>
    <row r="1030" spans="1:31">
      <c r="A1030" s="315" t="s">
        <v>1671</v>
      </c>
      <c r="B1030" s="339" t="s">
        <v>3351</v>
      </c>
      <c r="C1030" s="293" t="s">
        <v>1851</v>
      </c>
      <c r="D1030" s="339" t="s">
        <v>1852</v>
      </c>
      <c r="E1030" s="266">
        <v>37</v>
      </c>
      <c r="F1030" s="266">
        <v>37</v>
      </c>
      <c r="G1030" s="264">
        <v>38</v>
      </c>
      <c r="H1030" s="264">
        <v>38</v>
      </c>
      <c r="I1030" s="264">
        <v>29</v>
      </c>
      <c r="J1030" s="264">
        <v>29</v>
      </c>
      <c r="K1030" s="294">
        <v>0.9</v>
      </c>
      <c r="L1030" s="267">
        <v>1</v>
      </c>
      <c r="M1030" s="267">
        <v>1</v>
      </c>
      <c r="N1030" s="267">
        <v>1</v>
      </c>
      <c r="O1030" s="332">
        <v>37</v>
      </c>
      <c r="P1030" s="266">
        <v>36</v>
      </c>
      <c r="Q1030" s="266">
        <v>36</v>
      </c>
      <c r="R1030" s="264">
        <v>37</v>
      </c>
      <c r="S1030" s="264">
        <v>27</v>
      </c>
      <c r="T1030" s="267">
        <v>0.972972972972973</v>
      </c>
      <c r="U1030" s="267">
        <v>0.972972972972973</v>
      </c>
      <c r="V1030" s="268">
        <v>0.973684210526316</v>
      </c>
      <c r="W1030" s="268">
        <v>0.931034482758621</v>
      </c>
      <c r="X1030" s="295">
        <v>-0.000711237553342792</v>
      </c>
      <c r="Y1030" s="271">
        <v>240</v>
      </c>
      <c r="Z1030" s="333">
        <v>231</v>
      </c>
      <c r="AA1030" s="333">
        <v>246</v>
      </c>
      <c r="AB1030" s="333">
        <v>238</v>
      </c>
      <c r="AC1030" s="334">
        <v>0.9625</v>
      </c>
      <c r="AD1030" s="268">
        <v>0.967479674796748</v>
      </c>
      <c r="AE1030" s="295">
        <v>-0.00497967479674799</v>
      </c>
    </row>
    <row r="1031" spans="1:31">
      <c r="A1031" s="315" t="s">
        <v>1671</v>
      </c>
      <c r="B1031" s="339" t="s">
        <v>3351</v>
      </c>
      <c r="C1031" s="293" t="s">
        <v>1853</v>
      </c>
      <c r="D1031" s="339" t="s">
        <v>1854</v>
      </c>
      <c r="E1031" s="266">
        <v>22</v>
      </c>
      <c r="F1031" s="266">
        <v>22</v>
      </c>
      <c r="G1031" s="264">
        <v>22</v>
      </c>
      <c r="H1031" s="264">
        <v>22</v>
      </c>
      <c r="I1031" s="264">
        <v>22</v>
      </c>
      <c r="J1031" s="264">
        <v>22</v>
      </c>
      <c r="K1031" s="294">
        <v>0.9</v>
      </c>
      <c r="L1031" s="267">
        <v>1</v>
      </c>
      <c r="M1031" s="267">
        <v>1</v>
      </c>
      <c r="N1031" s="267">
        <v>1</v>
      </c>
      <c r="O1031" s="332">
        <v>22</v>
      </c>
      <c r="P1031" s="266">
        <v>20</v>
      </c>
      <c r="Q1031" s="266">
        <v>20</v>
      </c>
      <c r="R1031" s="264">
        <v>21</v>
      </c>
      <c r="S1031" s="264">
        <v>19</v>
      </c>
      <c r="T1031" s="267">
        <v>0.909090909090909</v>
      </c>
      <c r="U1031" s="267">
        <v>0.909090909090909</v>
      </c>
      <c r="V1031" s="268">
        <v>0.954545454545455</v>
      </c>
      <c r="W1031" s="268">
        <v>0.863636363636364</v>
      </c>
      <c r="X1031" s="295">
        <v>-0.0454545454545455</v>
      </c>
      <c r="Y1031" s="271">
        <v>152</v>
      </c>
      <c r="Z1031" s="333">
        <v>130</v>
      </c>
      <c r="AA1031" s="333">
        <v>155</v>
      </c>
      <c r="AB1031" s="333">
        <v>127</v>
      </c>
      <c r="AC1031" s="334">
        <v>0.855263157894737</v>
      </c>
      <c r="AD1031" s="268">
        <v>0.819354838709677</v>
      </c>
      <c r="AE1031" s="295">
        <v>0.0359083191850594</v>
      </c>
    </row>
    <row r="1032" spans="1:31">
      <c r="A1032" s="315" t="s">
        <v>1671</v>
      </c>
      <c r="B1032" s="339" t="s">
        <v>3351</v>
      </c>
      <c r="C1032" s="293" t="s">
        <v>1855</v>
      </c>
      <c r="D1032" s="339" t="s">
        <v>1856</v>
      </c>
      <c r="E1032" s="266">
        <v>22</v>
      </c>
      <c r="F1032" s="266">
        <v>22</v>
      </c>
      <c r="G1032" s="264">
        <v>21</v>
      </c>
      <c r="H1032" s="264">
        <v>20</v>
      </c>
      <c r="I1032" s="264">
        <v>19</v>
      </c>
      <c r="J1032" s="264">
        <v>18</v>
      </c>
      <c r="K1032" s="294">
        <v>0.9</v>
      </c>
      <c r="L1032" s="267">
        <v>1</v>
      </c>
      <c r="M1032" s="267">
        <v>0.952380952380952</v>
      </c>
      <c r="N1032" s="267">
        <v>0.947368421052632</v>
      </c>
      <c r="O1032" s="332">
        <v>22</v>
      </c>
      <c r="P1032" s="266">
        <v>21</v>
      </c>
      <c r="Q1032" s="266">
        <v>21</v>
      </c>
      <c r="R1032" s="264">
        <v>20</v>
      </c>
      <c r="S1032" s="264">
        <v>17</v>
      </c>
      <c r="T1032" s="267">
        <v>0.954545454545455</v>
      </c>
      <c r="U1032" s="267">
        <v>0.954545454545455</v>
      </c>
      <c r="V1032" s="268">
        <v>0.952380952380952</v>
      </c>
      <c r="W1032" s="268">
        <v>0.894736842105263</v>
      </c>
      <c r="X1032" s="295">
        <v>0.00216450216450226</v>
      </c>
      <c r="Y1032" s="271">
        <v>147</v>
      </c>
      <c r="Z1032" s="333">
        <v>137</v>
      </c>
      <c r="AA1032" s="333">
        <v>145</v>
      </c>
      <c r="AB1032" s="333">
        <v>128</v>
      </c>
      <c r="AC1032" s="334">
        <v>0.931972789115646</v>
      </c>
      <c r="AD1032" s="268">
        <v>0.882758620689655</v>
      </c>
      <c r="AE1032" s="295">
        <v>0.0492141684259911</v>
      </c>
    </row>
    <row r="1033" spans="1:31">
      <c r="A1033" s="315" t="s">
        <v>1671</v>
      </c>
      <c r="B1033" s="339" t="s">
        <v>3351</v>
      </c>
      <c r="C1033" s="293" t="s">
        <v>1857</v>
      </c>
      <c r="D1033" s="339" t="s">
        <v>1857</v>
      </c>
      <c r="E1033" s="266">
        <v>10</v>
      </c>
      <c r="F1033" s="266">
        <v>10</v>
      </c>
      <c r="G1033" s="264">
        <v>11</v>
      </c>
      <c r="H1033" s="264">
        <v>11</v>
      </c>
      <c r="I1033" s="264">
        <v>9</v>
      </c>
      <c r="J1033" s="264">
        <v>8</v>
      </c>
      <c r="K1033" s="294">
        <v>0.9</v>
      </c>
      <c r="L1033" s="267">
        <v>1</v>
      </c>
      <c r="M1033" s="267">
        <v>1</v>
      </c>
      <c r="N1033" s="267">
        <v>0.888888888888889</v>
      </c>
      <c r="O1033" s="332">
        <v>10</v>
      </c>
      <c r="P1033" s="266">
        <v>8</v>
      </c>
      <c r="Q1033" s="266">
        <v>8</v>
      </c>
      <c r="R1033" s="264">
        <v>8</v>
      </c>
      <c r="S1033" s="264">
        <v>6</v>
      </c>
      <c r="T1033" s="267">
        <v>0.8</v>
      </c>
      <c r="U1033" s="267">
        <v>0.8</v>
      </c>
      <c r="V1033" s="268">
        <v>0.727272727272727</v>
      </c>
      <c r="W1033" s="268">
        <v>0.666666666666667</v>
      </c>
      <c r="X1033" s="295">
        <v>0.0727272727272728</v>
      </c>
      <c r="Y1033" s="271">
        <v>70</v>
      </c>
      <c r="Z1033" s="333">
        <v>53</v>
      </c>
      <c r="AA1033" s="333">
        <v>71</v>
      </c>
      <c r="AB1033" s="333">
        <v>54</v>
      </c>
      <c r="AC1033" s="334">
        <v>0.757142857142857</v>
      </c>
      <c r="AD1033" s="268">
        <v>0.76056338028169</v>
      </c>
      <c r="AE1033" s="295">
        <v>-0.00342052313883301</v>
      </c>
    </row>
    <row r="1034" spans="1:31">
      <c r="A1034" s="315" t="s">
        <v>1671</v>
      </c>
      <c r="B1034" s="339" t="s">
        <v>3351</v>
      </c>
      <c r="C1034" s="293" t="s">
        <v>1858</v>
      </c>
      <c r="D1034" s="339" t="s">
        <v>1859</v>
      </c>
      <c r="E1034" s="266">
        <v>0</v>
      </c>
      <c r="F1034" s="266">
        <v>0</v>
      </c>
      <c r="G1034" s="264">
        <v>0</v>
      </c>
      <c r="H1034" s="264">
        <v>0</v>
      </c>
      <c r="I1034" s="264">
        <v>0</v>
      </c>
      <c r="J1034" s="264">
        <v>0</v>
      </c>
      <c r="K1034" s="294">
        <v>0.9</v>
      </c>
      <c r="L1034" s="267">
        <v>0</v>
      </c>
      <c r="M1034" s="267">
        <v>0</v>
      </c>
      <c r="N1034" s="267">
        <v>0</v>
      </c>
      <c r="O1034" s="332">
        <v>0</v>
      </c>
      <c r="P1034" s="266">
        <v>0</v>
      </c>
      <c r="Q1034" s="266">
        <v>0</v>
      </c>
      <c r="R1034" s="264">
        <v>0</v>
      </c>
      <c r="S1034" s="264">
        <v>0</v>
      </c>
      <c r="T1034" s="267">
        <v>0</v>
      </c>
      <c r="U1034" s="267">
        <v>0</v>
      </c>
      <c r="V1034" s="268">
        <v>0</v>
      </c>
      <c r="W1034" s="268">
        <v>0</v>
      </c>
      <c r="X1034" s="295">
        <v>0</v>
      </c>
      <c r="Y1034" s="271">
        <v>0</v>
      </c>
      <c r="Z1034" s="333">
        <v>0</v>
      </c>
      <c r="AA1034" s="333">
        <v>0</v>
      </c>
      <c r="AB1034" s="333">
        <v>0</v>
      </c>
      <c r="AC1034" s="334">
        <v>0</v>
      </c>
      <c r="AD1034" s="268">
        <v>0</v>
      </c>
      <c r="AE1034" s="295">
        <v>0</v>
      </c>
    </row>
    <row r="1035" spans="1:31">
      <c r="A1035" s="315" t="s">
        <v>1671</v>
      </c>
      <c r="B1035" s="339" t="s">
        <v>3351</v>
      </c>
      <c r="C1035" s="293" t="s">
        <v>1860</v>
      </c>
      <c r="D1035" s="339" t="s">
        <v>1861</v>
      </c>
      <c r="E1035" s="266">
        <v>40</v>
      </c>
      <c r="F1035" s="266">
        <v>39</v>
      </c>
      <c r="G1035" s="264">
        <v>40</v>
      </c>
      <c r="H1035" s="264">
        <v>39</v>
      </c>
      <c r="I1035" s="264">
        <v>34</v>
      </c>
      <c r="J1035" s="264">
        <v>32</v>
      </c>
      <c r="K1035" s="294">
        <v>0.9</v>
      </c>
      <c r="L1035" s="267">
        <v>0.975</v>
      </c>
      <c r="M1035" s="267">
        <v>0.975</v>
      </c>
      <c r="N1035" s="267">
        <v>0.941176470588235</v>
      </c>
      <c r="O1035" s="332">
        <v>40</v>
      </c>
      <c r="P1035" s="266">
        <v>37</v>
      </c>
      <c r="Q1035" s="266">
        <v>37</v>
      </c>
      <c r="R1035" s="264">
        <v>32</v>
      </c>
      <c r="S1035" s="264">
        <v>28</v>
      </c>
      <c r="T1035" s="267">
        <v>0.925</v>
      </c>
      <c r="U1035" s="267">
        <v>0.925</v>
      </c>
      <c r="V1035" s="268">
        <v>0.8</v>
      </c>
      <c r="W1035" s="268">
        <v>0.823529411764706</v>
      </c>
      <c r="X1035" s="295">
        <v>0.125</v>
      </c>
      <c r="Y1035" s="271">
        <v>249</v>
      </c>
      <c r="Z1035" s="333">
        <v>216</v>
      </c>
      <c r="AA1035" s="333">
        <v>254</v>
      </c>
      <c r="AB1035" s="333">
        <v>225</v>
      </c>
      <c r="AC1035" s="334">
        <v>0.867469879518072</v>
      </c>
      <c r="AD1035" s="268">
        <v>0.885826771653543</v>
      </c>
      <c r="AE1035" s="295">
        <v>-0.018356892135471</v>
      </c>
    </row>
    <row r="1036" spans="1:31">
      <c r="A1036" s="315" t="s">
        <v>1671</v>
      </c>
      <c r="B1036" s="339" t="s">
        <v>3351</v>
      </c>
      <c r="C1036" s="293" t="s">
        <v>1862</v>
      </c>
      <c r="D1036" s="339" t="s">
        <v>1863</v>
      </c>
      <c r="E1036" s="266">
        <v>0</v>
      </c>
      <c r="F1036" s="266">
        <v>0</v>
      </c>
      <c r="G1036" s="264">
        <v>0</v>
      </c>
      <c r="H1036" s="264">
        <v>0</v>
      </c>
      <c r="I1036" s="264">
        <v>0</v>
      </c>
      <c r="J1036" s="264">
        <v>0</v>
      </c>
      <c r="K1036" s="294">
        <v>0.9</v>
      </c>
      <c r="L1036" s="267">
        <v>0</v>
      </c>
      <c r="M1036" s="267">
        <v>0</v>
      </c>
      <c r="N1036" s="267">
        <v>0</v>
      </c>
      <c r="O1036" s="332">
        <v>0</v>
      </c>
      <c r="P1036" s="266">
        <v>0</v>
      </c>
      <c r="Q1036" s="266">
        <v>0</v>
      </c>
      <c r="R1036" s="264">
        <v>0</v>
      </c>
      <c r="S1036" s="264">
        <v>0</v>
      </c>
      <c r="T1036" s="267">
        <v>0</v>
      </c>
      <c r="U1036" s="267">
        <v>0</v>
      </c>
      <c r="V1036" s="268">
        <v>0</v>
      </c>
      <c r="W1036" s="268">
        <v>0</v>
      </c>
      <c r="X1036" s="295">
        <v>0</v>
      </c>
      <c r="Y1036" s="271">
        <v>0</v>
      </c>
      <c r="Z1036" s="333">
        <v>0</v>
      </c>
      <c r="AA1036" s="333">
        <v>0</v>
      </c>
      <c r="AB1036" s="333">
        <v>0</v>
      </c>
      <c r="AC1036" s="334">
        <v>0</v>
      </c>
      <c r="AD1036" s="268">
        <v>0</v>
      </c>
      <c r="AE1036" s="295">
        <v>0</v>
      </c>
    </row>
    <row r="1037" spans="1:31">
      <c r="A1037" s="315" t="s">
        <v>1671</v>
      </c>
      <c r="B1037" s="339" t="s">
        <v>3351</v>
      </c>
      <c r="C1037" s="293" t="s">
        <v>1864</v>
      </c>
      <c r="D1037" s="339" t="s">
        <v>1865</v>
      </c>
      <c r="E1037" s="266">
        <v>0</v>
      </c>
      <c r="F1037" s="266">
        <v>0</v>
      </c>
      <c r="G1037" s="264">
        <v>0</v>
      </c>
      <c r="H1037" s="264">
        <v>0</v>
      </c>
      <c r="I1037" s="264">
        <v>0</v>
      </c>
      <c r="J1037" s="264">
        <v>0</v>
      </c>
      <c r="K1037" s="294">
        <v>0.9</v>
      </c>
      <c r="L1037" s="267">
        <v>0</v>
      </c>
      <c r="M1037" s="267">
        <v>0</v>
      </c>
      <c r="N1037" s="267">
        <v>0</v>
      </c>
      <c r="O1037" s="332">
        <v>0</v>
      </c>
      <c r="P1037" s="266">
        <v>0</v>
      </c>
      <c r="Q1037" s="266">
        <v>0</v>
      </c>
      <c r="R1037" s="264">
        <v>0</v>
      </c>
      <c r="S1037" s="264">
        <v>0</v>
      </c>
      <c r="T1037" s="267">
        <v>0</v>
      </c>
      <c r="U1037" s="267">
        <v>0</v>
      </c>
      <c r="V1037" s="268">
        <v>0</v>
      </c>
      <c r="W1037" s="268">
        <v>0</v>
      </c>
      <c r="X1037" s="295">
        <v>0</v>
      </c>
      <c r="Y1037" s="271">
        <v>0</v>
      </c>
      <c r="Z1037" s="333">
        <v>0</v>
      </c>
      <c r="AA1037" s="333">
        <v>0</v>
      </c>
      <c r="AB1037" s="333">
        <v>0</v>
      </c>
      <c r="AC1037" s="334">
        <v>0</v>
      </c>
      <c r="AD1037" s="268">
        <v>0</v>
      </c>
      <c r="AE1037" s="295">
        <v>0</v>
      </c>
    </row>
    <row r="1038" spans="1:31">
      <c r="A1038" s="315" t="s">
        <v>1671</v>
      </c>
      <c r="B1038" s="339" t="s">
        <v>3351</v>
      </c>
      <c r="C1038" s="293" t="s">
        <v>1866</v>
      </c>
      <c r="D1038" s="339" t="s">
        <v>1867</v>
      </c>
      <c r="E1038" s="266">
        <v>21</v>
      </c>
      <c r="F1038" s="266">
        <v>21</v>
      </c>
      <c r="G1038" s="264">
        <v>21</v>
      </c>
      <c r="H1038" s="264">
        <v>21</v>
      </c>
      <c r="I1038" s="264">
        <v>16</v>
      </c>
      <c r="J1038" s="264">
        <v>15</v>
      </c>
      <c r="K1038" s="294">
        <v>0.9</v>
      </c>
      <c r="L1038" s="267">
        <v>1</v>
      </c>
      <c r="M1038" s="267">
        <v>1</v>
      </c>
      <c r="N1038" s="267">
        <v>0.9375</v>
      </c>
      <c r="O1038" s="332">
        <v>21</v>
      </c>
      <c r="P1038" s="266">
        <v>18</v>
      </c>
      <c r="Q1038" s="266">
        <v>18</v>
      </c>
      <c r="R1038" s="264">
        <v>20</v>
      </c>
      <c r="S1038" s="264">
        <v>14</v>
      </c>
      <c r="T1038" s="267">
        <v>0.857142857142857</v>
      </c>
      <c r="U1038" s="267">
        <v>0.857142857142857</v>
      </c>
      <c r="V1038" s="268">
        <v>0.952380952380952</v>
      </c>
      <c r="W1038" s="268">
        <v>0.875</v>
      </c>
      <c r="X1038" s="295">
        <v>-0.0952380952380952</v>
      </c>
      <c r="Y1038" s="271">
        <v>130</v>
      </c>
      <c r="Z1038" s="333">
        <v>115</v>
      </c>
      <c r="AA1038" s="333">
        <v>131</v>
      </c>
      <c r="AB1038" s="333">
        <v>114</v>
      </c>
      <c r="AC1038" s="334">
        <v>0.884615384615385</v>
      </c>
      <c r="AD1038" s="268">
        <v>0.870229007633588</v>
      </c>
      <c r="AE1038" s="295">
        <v>0.0143863769817968</v>
      </c>
    </row>
    <row r="1039" spans="1:31">
      <c r="A1039" s="315" t="s">
        <v>1671</v>
      </c>
      <c r="B1039" s="339" t="s">
        <v>3351</v>
      </c>
      <c r="C1039" s="293" t="s">
        <v>1868</v>
      </c>
      <c r="D1039" s="339" t="s">
        <v>1868</v>
      </c>
      <c r="E1039" s="266">
        <v>0</v>
      </c>
      <c r="F1039" s="266">
        <v>0</v>
      </c>
      <c r="G1039" s="264">
        <v>0</v>
      </c>
      <c r="H1039" s="264">
        <v>0</v>
      </c>
      <c r="I1039" s="264">
        <v>0</v>
      </c>
      <c r="J1039" s="264">
        <v>0</v>
      </c>
      <c r="K1039" s="294">
        <v>0.9</v>
      </c>
      <c r="L1039" s="267">
        <v>0</v>
      </c>
      <c r="M1039" s="267">
        <v>0</v>
      </c>
      <c r="N1039" s="267">
        <v>0</v>
      </c>
      <c r="O1039" s="332">
        <v>0</v>
      </c>
      <c r="P1039" s="266">
        <v>0</v>
      </c>
      <c r="Q1039" s="266">
        <v>0</v>
      </c>
      <c r="R1039" s="264">
        <v>0</v>
      </c>
      <c r="S1039" s="264">
        <v>0</v>
      </c>
      <c r="T1039" s="267">
        <v>0</v>
      </c>
      <c r="U1039" s="267">
        <v>0</v>
      </c>
      <c r="V1039" s="268">
        <v>0</v>
      </c>
      <c r="W1039" s="268">
        <v>0</v>
      </c>
      <c r="X1039" s="295">
        <v>0</v>
      </c>
      <c r="Y1039" s="271">
        <v>0</v>
      </c>
      <c r="Z1039" s="333">
        <v>0</v>
      </c>
      <c r="AA1039" s="333">
        <v>0</v>
      </c>
      <c r="AB1039" s="333">
        <v>0</v>
      </c>
      <c r="AC1039" s="334">
        <v>0</v>
      </c>
      <c r="AD1039" s="268">
        <v>0</v>
      </c>
      <c r="AE1039" s="295">
        <v>0</v>
      </c>
    </row>
    <row r="1040" spans="1:31">
      <c r="A1040" s="315" t="s">
        <v>1671</v>
      </c>
      <c r="B1040" s="339" t="s">
        <v>3351</v>
      </c>
      <c r="C1040" s="293" t="s">
        <v>1869</v>
      </c>
      <c r="D1040" s="339" t="s">
        <v>1870</v>
      </c>
      <c r="E1040" s="266">
        <v>15</v>
      </c>
      <c r="F1040" s="266">
        <v>15</v>
      </c>
      <c r="G1040" s="264">
        <v>14</v>
      </c>
      <c r="H1040" s="264">
        <v>14</v>
      </c>
      <c r="I1040" s="264">
        <v>13</v>
      </c>
      <c r="J1040" s="264">
        <v>13</v>
      </c>
      <c r="K1040" s="294">
        <v>0.9</v>
      </c>
      <c r="L1040" s="267">
        <v>1</v>
      </c>
      <c r="M1040" s="267">
        <v>1</v>
      </c>
      <c r="N1040" s="267">
        <v>1</v>
      </c>
      <c r="O1040" s="332">
        <v>15</v>
      </c>
      <c r="P1040" s="266">
        <v>11</v>
      </c>
      <c r="Q1040" s="266">
        <v>11</v>
      </c>
      <c r="R1040" s="264">
        <v>12</v>
      </c>
      <c r="S1040" s="264">
        <v>9</v>
      </c>
      <c r="T1040" s="267">
        <v>0.733333333333333</v>
      </c>
      <c r="U1040" s="267">
        <v>0.733333333333333</v>
      </c>
      <c r="V1040" s="268">
        <v>0.857142857142857</v>
      </c>
      <c r="W1040" s="268">
        <v>0.692307692307692</v>
      </c>
      <c r="X1040" s="295">
        <v>-0.123809523809524</v>
      </c>
      <c r="Y1040" s="271">
        <v>95</v>
      </c>
      <c r="Z1040" s="333">
        <v>76</v>
      </c>
      <c r="AA1040" s="333">
        <v>101</v>
      </c>
      <c r="AB1040" s="333">
        <v>74</v>
      </c>
      <c r="AC1040" s="334">
        <v>0.8</v>
      </c>
      <c r="AD1040" s="268">
        <v>0.732673267326733</v>
      </c>
      <c r="AE1040" s="295">
        <v>0.0673267326732674</v>
      </c>
    </row>
    <row r="1041" spans="1:31">
      <c r="A1041" s="315" t="s">
        <v>1671</v>
      </c>
      <c r="B1041" s="339" t="s">
        <v>3351</v>
      </c>
      <c r="C1041" s="293" t="s">
        <v>1871</v>
      </c>
      <c r="D1041" s="339" t="s">
        <v>1872</v>
      </c>
      <c r="E1041" s="266">
        <v>30</v>
      </c>
      <c r="F1041" s="266">
        <v>29</v>
      </c>
      <c r="G1041" s="264">
        <v>31</v>
      </c>
      <c r="H1041" s="264">
        <v>31</v>
      </c>
      <c r="I1041" s="264">
        <v>23</v>
      </c>
      <c r="J1041" s="264">
        <v>23</v>
      </c>
      <c r="K1041" s="294">
        <v>0.9</v>
      </c>
      <c r="L1041" s="267">
        <v>0.966666666666667</v>
      </c>
      <c r="M1041" s="267">
        <v>1</v>
      </c>
      <c r="N1041" s="267">
        <v>1</v>
      </c>
      <c r="O1041" s="332">
        <v>30</v>
      </c>
      <c r="P1041" s="266">
        <v>27</v>
      </c>
      <c r="Q1041" s="266">
        <v>27</v>
      </c>
      <c r="R1041" s="264">
        <v>24</v>
      </c>
      <c r="S1041" s="264">
        <v>20</v>
      </c>
      <c r="T1041" s="267">
        <v>0.9</v>
      </c>
      <c r="U1041" s="267">
        <v>0.9</v>
      </c>
      <c r="V1041" s="268">
        <v>0.774193548387097</v>
      </c>
      <c r="W1041" s="268">
        <v>0.869565217391304</v>
      </c>
      <c r="X1041" s="295">
        <v>0.125806451612903</v>
      </c>
      <c r="Y1041" s="271">
        <v>190</v>
      </c>
      <c r="Z1041" s="333">
        <v>168</v>
      </c>
      <c r="AA1041" s="333">
        <v>188</v>
      </c>
      <c r="AB1041" s="333">
        <v>163</v>
      </c>
      <c r="AC1041" s="334">
        <v>0.884210526315789</v>
      </c>
      <c r="AD1041" s="268">
        <v>0.867021276595745</v>
      </c>
      <c r="AE1041" s="295">
        <v>0.0171892497200448</v>
      </c>
    </row>
    <row r="1042" spans="1:31">
      <c r="A1042" s="315" t="s">
        <v>1671</v>
      </c>
      <c r="B1042" s="339" t="s">
        <v>3351</v>
      </c>
      <c r="C1042" s="293" t="s">
        <v>1873</v>
      </c>
      <c r="D1042" s="339" t="s">
        <v>1874</v>
      </c>
      <c r="E1042" s="266">
        <v>16</v>
      </c>
      <c r="F1042" s="266">
        <v>16</v>
      </c>
      <c r="G1042" s="264">
        <v>17</v>
      </c>
      <c r="H1042" s="264">
        <v>17</v>
      </c>
      <c r="I1042" s="264">
        <v>12</v>
      </c>
      <c r="J1042" s="264">
        <v>12</v>
      </c>
      <c r="K1042" s="294">
        <v>0.9</v>
      </c>
      <c r="L1042" s="267">
        <v>1</v>
      </c>
      <c r="M1042" s="267">
        <v>1</v>
      </c>
      <c r="N1042" s="267">
        <v>1</v>
      </c>
      <c r="O1042" s="332">
        <v>16</v>
      </c>
      <c r="P1042" s="266">
        <v>14</v>
      </c>
      <c r="Q1042" s="266">
        <v>14</v>
      </c>
      <c r="R1042" s="264">
        <v>15</v>
      </c>
      <c r="S1042" s="264">
        <v>10</v>
      </c>
      <c r="T1042" s="267">
        <v>0.875</v>
      </c>
      <c r="U1042" s="267">
        <v>0.875</v>
      </c>
      <c r="V1042" s="268">
        <v>0.882352941176471</v>
      </c>
      <c r="W1042" s="268">
        <v>0.833333333333333</v>
      </c>
      <c r="X1042" s="295">
        <v>-0.00735294117647056</v>
      </c>
      <c r="Y1042" s="271">
        <v>106</v>
      </c>
      <c r="Z1042" s="333">
        <v>90</v>
      </c>
      <c r="AA1042" s="333">
        <v>108</v>
      </c>
      <c r="AB1042" s="333">
        <v>90</v>
      </c>
      <c r="AC1042" s="334">
        <v>0.849056603773585</v>
      </c>
      <c r="AD1042" s="268">
        <v>0.833333333333333</v>
      </c>
      <c r="AE1042" s="295">
        <v>0.0157232704402516</v>
      </c>
    </row>
    <row r="1043" spans="1:31">
      <c r="A1043" s="315" t="s">
        <v>1671</v>
      </c>
      <c r="B1043" s="339" t="s">
        <v>3351</v>
      </c>
      <c r="C1043" s="293" t="s">
        <v>1875</v>
      </c>
      <c r="D1043" s="339" t="s">
        <v>1875</v>
      </c>
      <c r="E1043" s="266">
        <v>23</v>
      </c>
      <c r="F1043" s="266">
        <v>23</v>
      </c>
      <c r="G1043" s="264">
        <v>24</v>
      </c>
      <c r="H1043" s="264">
        <v>24</v>
      </c>
      <c r="I1043" s="264">
        <v>22</v>
      </c>
      <c r="J1043" s="264">
        <v>22</v>
      </c>
      <c r="K1043" s="294">
        <v>0.9</v>
      </c>
      <c r="L1043" s="267">
        <v>1</v>
      </c>
      <c r="M1043" s="267">
        <v>1</v>
      </c>
      <c r="N1043" s="267">
        <v>1</v>
      </c>
      <c r="O1043" s="332">
        <v>23</v>
      </c>
      <c r="P1043" s="266">
        <v>23</v>
      </c>
      <c r="Q1043" s="266">
        <v>23</v>
      </c>
      <c r="R1043" s="264">
        <v>24</v>
      </c>
      <c r="S1043" s="264">
        <v>22</v>
      </c>
      <c r="T1043" s="267">
        <v>1</v>
      </c>
      <c r="U1043" s="267">
        <v>1</v>
      </c>
      <c r="V1043" s="268">
        <v>1</v>
      </c>
      <c r="W1043" s="268">
        <v>1</v>
      </c>
      <c r="X1043" s="295">
        <v>0</v>
      </c>
      <c r="Y1043" s="271">
        <v>155</v>
      </c>
      <c r="Z1043" s="333">
        <v>149</v>
      </c>
      <c r="AA1043" s="333">
        <v>154</v>
      </c>
      <c r="AB1043" s="333">
        <v>150</v>
      </c>
      <c r="AC1043" s="334">
        <v>0.961290322580645</v>
      </c>
      <c r="AD1043" s="268">
        <v>0.974025974025974</v>
      </c>
      <c r="AE1043" s="295">
        <v>-0.0127356514453288</v>
      </c>
    </row>
    <row r="1044" spans="1:31">
      <c r="A1044" s="315" t="s">
        <v>1671</v>
      </c>
      <c r="B1044" s="339" t="s">
        <v>3351</v>
      </c>
      <c r="C1044" s="293" t="s">
        <v>1876</v>
      </c>
      <c r="D1044" s="339" t="s">
        <v>1877</v>
      </c>
      <c r="E1044" s="266">
        <v>32</v>
      </c>
      <c r="F1044" s="266">
        <v>31</v>
      </c>
      <c r="G1044" s="264">
        <v>33</v>
      </c>
      <c r="H1044" s="264">
        <v>32</v>
      </c>
      <c r="I1044" s="264">
        <v>24</v>
      </c>
      <c r="J1044" s="264">
        <v>24</v>
      </c>
      <c r="K1044" s="294">
        <v>0.9</v>
      </c>
      <c r="L1044" s="267">
        <v>0.96875</v>
      </c>
      <c r="M1044" s="267">
        <v>0.96969696969697</v>
      </c>
      <c r="N1044" s="267">
        <v>1</v>
      </c>
      <c r="O1044" s="332">
        <v>32</v>
      </c>
      <c r="P1044" s="266">
        <v>22</v>
      </c>
      <c r="Q1044" s="266">
        <v>22</v>
      </c>
      <c r="R1044" s="264">
        <v>25</v>
      </c>
      <c r="S1044" s="264">
        <v>21</v>
      </c>
      <c r="T1044" s="267">
        <v>0.6875</v>
      </c>
      <c r="U1044" s="267">
        <v>0.6875</v>
      </c>
      <c r="V1044" s="268">
        <v>0.757575757575758</v>
      </c>
      <c r="W1044" s="268">
        <v>0.875</v>
      </c>
      <c r="X1044" s="295">
        <v>-0.0700757575757576</v>
      </c>
      <c r="Y1044" s="271">
        <v>208</v>
      </c>
      <c r="Z1044" s="333">
        <v>154</v>
      </c>
      <c r="AA1044" s="333">
        <v>203</v>
      </c>
      <c r="AB1044" s="333">
        <v>147</v>
      </c>
      <c r="AC1044" s="334">
        <v>0.740384615384615</v>
      </c>
      <c r="AD1044" s="268">
        <v>0.724137931034483</v>
      </c>
      <c r="AE1044" s="295">
        <v>0.0162466843501327</v>
      </c>
    </row>
    <row r="1045" spans="1:31">
      <c r="A1045" s="315" t="s">
        <v>1671</v>
      </c>
      <c r="B1045" s="339" t="s">
        <v>3351</v>
      </c>
      <c r="C1045" s="293" t="s">
        <v>1878</v>
      </c>
      <c r="D1045" s="339" t="s">
        <v>1879</v>
      </c>
      <c r="E1045" s="266">
        <v>29</v>
      </c>
      <c r="F1045" s="266">
        <v>29</v>
      </c>
      <c r="G1045" s="264">
        <v>29</v>
      </c>
      <c r="H1045" s="264">
        <v>29</v>
      </c>
      <c r="I1045" s="264">
        <v>25</v>
      </c>
      <c r="J1045" s="264">
        <v>25</v>
      </c>
      <c r="K1045" s="294">
        <v>0.9</v>
      </c>
      <c r="L1045" s="267">
        <v>1</v>
      </c>
      <c r="M1045" s="267">
        <v>1</v>
      </c>
      <c r="N1045" s="267">
        <v>1</v>
      </c>
      <c r="O1045" s="332">
        <v>29</v>
      </c>
      <c r="P1045" s="266">
        <v>28</v>
      </c>
      <c r="Q1045" s="266">
        <v>28</v>
      </c>
      <c r="R1045" s="264">
        <v>26</v>
      </c>
      <c r="S1045" s="264">
        <v>25</v>
      </c>
      <c r="T1045" s="267">
        <v>0.96551724137931</v>
      </c>
      <c r="U1045" s="267">
        <v>0.96551724137931</v>
      </c>
      <c r="V1045" s="268">
        <v>0.896551724137931</v>
      </c>
      <c r="W1045" s="268">
        <v>1</v>
      </c>
      <c r="X1045" s="295">
        <v>0.0689655172413793</v>
      </c>
      <c r="Y1045" s="271">
        <v>192</v>
      </c>
      <c r="Z1045" s="333">
        <v>186</v>
      </c>
      <c r="AA1045" s="333">
        <v>198</v>
      </c>
      <c r="AB1045" s="333">
        <v>189</v>
      </c>
      <c r="AC1045" s="334">
        <v>0.96875</v>
      </c>
      <c r="AD1045" s="268">
        <v>0.954545454545455</v>
      </c>
      <c r="AE1045" s="295">
        <v>0.0142045454545454</v>
      </c>
    </row>
    <row r="1046" spans="1:31">
      <c r="A1046" s="315" t="s">
        <v>1671</v>
      </c>
      <c r="B1046" s="339" t="s">
        <v>3351</v>
      </c>
      <c r="C1046" s="293" t="s">
        <v>1880</v>
      </c>
      <c r="D1046" s="339" t="s">
        <v>1881</v>
      </c>
      <c r="E1046" s="266">
        <v>17</v>
      </c>
      <c r="F1046" s="266">
        <v>16</v>
      </c>
      <c r="G1046" s="264">
        <v>15</v>
      </c>
      <c r="H1046" s="264">
        <v>15</v>
      </c>
      <c r="I1046" s="264">
        <v>16</v>
      </c>
      <c r="J1046" s="264">
        <v>16</v>
      </c>
      <c r="K1046" s="294">
        <v>0.9</v>
      </c>
      <c r="L1046" s="267">
        <v>0.941176470588235</v>
      </c>
      <c r="M1046" s="267">
        <v>1</v>
      </c>
      <c r="N1046" s="267">
        <v>1</v>
      </c>
      <c r="O1046" s="332">
        <v>17</v>
      </c>
      <c r="P1046" s="266">
        <v>11</v>
      </c>
      <c r="Q1046" s="266">
        <v>11</v>
      </c>
      <c r="R1046" s="264">
        <v>12</v>
      </c>
      <c r="S1046" s="264">
        <v>11</v>
      </c>
      <c r="T1046" s="267">
        <v>0.647058823529412</v>
      </c>
      <c r="U1046" s="267">
        <v>0.647058823529412</v>
      </c>
      <c r="V1046" s="268">
        <v>0.8</v>
      </c>
      <c r="W1046" s="268">
        <v>0.6875</v>
      </c>
      <c r="X1046" s="295">
        <v>-0.152941176470588</v>
      </c>
      <c r="Y1046" s="271">
        <v>105</v>
      </c>
      <c r="Z1046" s="333">
        <v>78</v>
      </c>
      <c r="AA1046" s="333">
        <v>103</v>
      </c>
      <c r="AB1046" s="333">
        <v>77</v>
      </c>
      <c r="AC1046" s="334">
        <v>0.742857142857143</v>
      </c>
      <c r="AD1046" s="268">
        <v>0.747572815533981</v>
      </c>
      <c r="AE1046" s="295">
        <v>-0.0047156726768377</v>
      </c>
    </row>
    <row r="1047" spans="1:31">
      <c r="A1047" s="315" t="s">
        <v>1671</v>
      </c>
      <c r="B1047" s="339" t="s">
        <v>3351</v>
      </c>
      <c r="C1047" s="293" t="s">
        <v>1882</v>
      </c>
      <c r="D1047" s="339" t="s">
        <v>1883</v>
      </c>
      <c r="E1047" s="266">
        <v>9</v>
      </c>
      <c r="F1047" s="266">
        <v>9</v>
      </c>
      <c r="G1047" s="264">
        <v>10</v>
      </c>
      <c r="H1047" s="264">
        <v>10</v>
      </c>
      <c r="I1047" s="264">
        <v>9</v>
      </c>
      <c r="J1047" s="264">
        <v>9</v>
      </c>
      <c r="K1047" s="294">
        <v>0.9</v>
      </c>
      <c r="L1047" s="267">
        <v>1</v>
      </c>
      <c r="M1047" s="267">
        <v>1</v>
      </c>
      <c r="N1047" s="267">
        <v>1</v>
      </c>
      <c r="O1047" s="332">
        <v>9</v>
      </c>
      <c r="P1047" s="266">
        <v>7</v>
      </c>
      <c r="Q1047" s="266">
        <v>7</v>
      </c>
      <c r="R1047" s="264">
        <v>8</v>
      </c>
      <c r="S1047" s="264">
        <v>6</v>
      </c>
      <c r="T1047" s="267">
        <v>0.777777777777778</v>
      </c>
      <c r="U1047" s="267">
        <v>0.777777777777778</v>
      </c>
      <c r="V1047" s="268">
        <v>0.8</v>
      </c>
      <c r="W1047" s="268">
        <v>0.666666666666667</v>
      </c>
      <c r="X1047" s="295">
        <v>-0.0222222222222223</v>
      </c>
      <c r="Y1047" s="271">
        <v>66</v>
      </c>
      <c r="Z1047" s="333">
        <v>52</v>
      </c>
      <c r="AA1047" s="333">
        <v>68</v>
      </c>
      <c r="AB1047" s="333">
        <v>50</v>
      </c>
      <c r="AC1047" s="334">
        <v>0.787878787878788</v>
      </c>
      <c r="AD1047" s="268">
        <v>0.735294117647059</v>
      </c>
      <c r="AE1047" s="295">
        <v>0.052584670231729</v>
      </c>
    </row>
    <row r="1048" spans="1:31">
      <c r="A1048" s="315" t="s">
        <v>1671</v>
      </c>
      <c r="B1048" s="339" t="s">
        <v>3352</v>
      </c>
      <c r="C1048" s="293" t="s">
        <v>1884</v>
      </c>
      <c r="D1048" s="339" t="s">
        <v>1885</v>
      </c>
      <c r="E1048" s="266">
        <v>25</v>
      </c>
      <c r="F1048" s="266">
        <v>25</v>
      </c>
      <c r="G1048" s="264">
        <v>26</v>
      </c>
      <c r="H1048" s="264">
        <v>26</v>
      </c>
      <c r="I1048" s="264">
        <v>22</v>
      </c>
      <c r="J1048" s="264">
        <v>22</v>
      </c>
      <c r="K1048" s="294">
        <v>0.9</v>
      </c>
      <c r="L1048" s="267">
        <v>1</v>
      </c>
      <c r="M1048" s="267">
        <v>1</v>
      </c>
      <c r="N1048" s="267">
        <v>1</v>
      </c>
      <c r="O1048" s="332">
        <v>25</v>
      </c>
      <c r="P1048" s="266">
        <v>23</v>
      </c>
      <c r="Q1048" s="266">
        <v>23</v>
      </c>
      <c r="R1048" s="264">
        <v>24</v>
      </c>
      <c r="S1048" s="264">
        <v>20</v>
      </c>
      <c r="T1048" s="267">
        <v>0.92</v>
      </c>
      <c r="U1048" s="267">
        <v>0.92</v>
      </c>
      <c r="V1048" s="268">
        <v>0.923076923076923</v>
      </c>
      <c r="W1048" s="268">
        <v>0.909090909090909</v>
      </c>
      <c r="X1048" s="295">
        <v>-0.00307692307692309</v>
      </c>
      <c r="Y1048" s="271">
        <v>160</v>
      </c>
      <c r="Z1048" s="333">
        <v>142</v>
      </c>
      <c r="AA1048" s="333">
        <v>161</v>
      </c>
      <c r="AB1048" s="333">
        <v>137</v>
      </c>
      <c r="AC1048" s="334">
        <v>0.8875</v>
      </c>
      <c r="AD1048" s="268">
        <v>0.850931677018634</v>
      </c>
      <c r="AE1048" s="295">
        <v>0.0365683229813664</v>
      </c>
    </row>
    <row r="1049" spans="1:31">
      <c r="A1049" s="315" t="s">
        <v>1671</v>
      </c>
      <c r="B1049" s="339" t="s">
        <v>3352</v>
      </c>
      <c r="C1049" s="293" t="s">
        <v>1886</v>
      </c>
      <c r="D1049" s="339" t="s">
        <v>1887</v>
      </c>
      <c r="E1049" s="266">
        <v>0</v>
      </c>
      <c r="F1049" s="266">
        <v>0</v>
      </c>
      <c r="G1049" s="264">
        <v>0</v>
      </c>
      <c r="H1049" s="264">
        <v>0</v>
      </c>
      <c r="I1049" s="264">
        <v>0</v>
      </c>
      <c r="J1049" s="264">
        <v>0</v>
      </c>
      <c r="K1049" s="294">
        <v>0.9</v>
      </c>
      <c r="L1049" s="267">
        <v>0</v>
      </c>
      <c r="M1049" s="267">
        <v>0</v>
      </c>
      <c r="N1049" s="267">
        <v>0</v>
      </c>
      <c r="O1049" s="332">
        <v>0</v>
      </c>
      <c r="P1049" s="266">
        <v>0</v>
      </c>
      <c r="Q1049" s="266">
        <v>0</v>
      </c>
      <c r="R1049" s="264">
        <v>0</v>
      </c>
      <c r="S1049" s="264">
        <v>0</v>
      </c>
      <c r="T1049" s="267">
        <v>0</v>
      </c>
      <c r="U1049" s="267">
        <v>0</v>
      </c>
      <c r="V1049" s="268">
        <v>0</v>
      </c>
      <c r="W1049" s="268">
        <v>0</v>
      </c>
      <c r="X1049" s="295">
        <v>0</v>
      </c>
      <c r="Y1049" s="271">
        <v>0</v>
      </c>
      <c r="Z1049" s="333">
        <v>0</v>
      </c>
      <c r="AA1049" s="333">
        <v>0</v>
      </c>
      <c r="AB1049" s="333">
        <v>0</v>
      </c>
      <c r="AC1049" s="334">
        <v>0</v>
      </c>
      <c r="AD1049" s="268">
        <v>0</v>
      </c>
      <c r="AE1049" s="295">
        <v>0</v>
      </c>
    </row>
    <row r="1050" spans="1:31">
      <c r="A1050" s="315" t="s">
        <v>1671</v>
      </c>
      <c r="B1050" s="339" t="s">
        <v>3352</v>
      </c>
      <c r="C1050" s="293" t="s">
        <v>1888</v>
      </c>
      <c r="D1050" s="339" t="s">
        <v>1889</v>
      </c>
      <c r="E1050" s="266">
        <v>0</v>
      </c>
      <c r="F1050" s="266">
        <v>0</v>
      </c>
      <c r="G1050" s="264">
        <v>0</v>
      </c>
      <c r="H1050" s="264">
        <v>0</v>
      </c>
      <c r="I1050" s="264">
        <v>0</v>
      </c>
      <c r="J1050" s="264">
        <v>0</v>
      </c>
      <c r="K1050" s="294">
        <v>0.9</v>
      </c>
      <c r="L1050" s="267">
        <v>0</v>
      </c>
      <c r="M1050" s="267">
        <v>0</v>
      </c>
      <c r="N1050" s="267">
        <v>0</v>
      </c>
      <c r="O1050" s="332">
        <v>0</v>
      </c>
      <c r="P1050" s="266">
        <v>0</v>
      </c>
      <c r="Q1050" s="266">
        <v>0</v>
      </c>
      <c r="R1050" s="264">
        <v>0</v>
      </c>
      <c r="S1050" s="264">
        <v>0</v>
      </c>
      <c r="T1050" s="267">
        <v>0</v>
      </c>
      <c r="U1050" s="267">
        <v>0</v>
      </c>
      <c r="V1050" s="268">
        <v>0</v>
      </c>
      <c r="W1050" s="268">
        <v>0</v>
      </c>
      <c r="X1050" s="295">
        <v>0</v>
      </c>
      <c r="Y1050" s="271">
        <v>0</v>
      </c>
      <c r="Z1050" s="333">
        <v>0</v>
      </c>
      <c r="AA1050" s="333">
        <v>0</v>
      </c>
      <c r="AB1050" s="333">
        <v>0</v>
      </c>
      <c r="AC1050" s="334">
        <v>0</v>
      </c>
      <c r="AD1050" s="268">
        <v>0</v>
      </c>
      <c r="AE1050" s="295">
        <v>0</v>
      </c>
    </row>
    <row r="1051" spans="1:31">
      <c r="A1051" s="315" t="s">
        <v>1671</v>
      </c>
      <c r="B1051" s="339" t="s">
        <v>3352</v>
      </c>
      <c r="C1051" s="293" t="s">
        <v>1890</v>
      </c>
      <c r="D1051" s="339" t="s">
        <v>1891</v>
      </c>
      <c r="E1051" s="266">
        <v>0</v>
      </c>
      <c r="F1051" s="266">
        <v>0</v>
      </c>
      <c r="G1051" s="264">
        <v>0</v>
      </c>
      <c r="H1051" s="264">
        <v>0</v>
      </c>
      <c r="I1051" s="264">
        <v>0</v>
      </c>
      <c r="J1051" s="264">
        <v>0</v>
      </c>
      <c r="K1051" s="294">
        <v>0.9</v>
      </c>
      <c r="L1051" s="267">
        <v>0</v>
      </c>
      <c r="M1051" s="267">
        <v>0</v>
      </c>
      <c r="N1051" s="267">
        <v>0</v>
      </c>
      <c r="O1051" s="332">
        <v>0</v>
      </c>
      <c r="P1051" s="266">
        <v>0</v>
      </c>
      <c r="Q1051" s="266">
        <v>0</v>
      </c>
      <c r="R1051" s="264">
        <v>0</v>
      </c>
      <c r="S1051" s="264">
        <v>0</v>
      </c>
      <c r="T1051" s="267">
        <v>0</v>
      </c>
      <c r="U1051" s="267">
        <v>0</v>
      </c>
      <c r="V1051" s="268">
        <v>0</v>
      </c>
      <c r="W1051" s="268">
        <v>0</v>
      </c>
      <c r="X1051" s="295">
        <v>0</v>
      </c>
      <c r="Y1051" s="271">
        <v>0</v>
      </c>
      <c r="Z1051" s="333">
        <v>0</v>
      </c>
      <c r="AA1051" s="333">
        <v>0</v>
      </c>
      <c r="AB1051" s="333">
        <v>0</v>
      </c>
      <c r="AC1051" s="334">
        <v>0</v>
      </c>
      <c r="AD1051" s="268">
        <v>0</v>
      </c>
      <c r="AE1051" s="295">
        <v>0</v>
      </c>
    </row>
    <row r="1052" spans="1:31">
      <c r="A1052" s="315" t="s">
        <v>1671</v>
      </c>
      <c r="B1052" s="339" t="s">
        <v>3352</v>
      </c>
      <c r="C1052" s="293" t="s">
        <v>1892</v>
      </c>
      <c r="D1052" s="339" t="s">
        <v>1893</v>
      </c>
      <c r="E1052" s="266">
        <v>45</v>
      </c>
      <c r="F1052" s="266">
        <v>45</v>
      </c>
      <c r="G1052" s="264">
        <v>45</v>
      </c>
      <c r="H1052" s="264">
        <v>45</v>
      </c>
      <c r="I1052" s="264">
        <v>32</v>
      </c>
      <c r="J1052" s="264">
        <v>30</v>
      </c>
      <c r="K1052" s="294">
        <v>0.9</v>
      </c>
      <c r="L1052" s="267">
        <v>1</v>
      </c>
      <c r="M1052" s="267">
        <v>1</v>
      </c>
      <c r="N1052" s="267">
        <v>0.9375</v>
      </c>
      <c r="O1052" s="332">
        <v>45</v>
      </c>
      <c r="P1052" s="266">
        <v>45</v>
      </c>
      <c r="Q1052" s="266">
        <v>45</v>
      </c>
      <c r="R1052" s="264">
        <v>42</v>
      </c>
      <c r="S1052" s="264">
        <v>29</v>
      </c>
      <c r="T1052" s="267">
        <v>1</v>
      </c>
      <c r="U1052" s="267">
        <v>1</v>
      </c>
      <c r="V1052" s="268">
        <v>0.933333333333333</v>
      </c>
      <c r="W1052" s="268">
        <v>0.90625</v>
      </c>
      <c r="X1052" s="295">
        <v>0.0666666666666667</v>
      </c>
      <c r="Y1052" s="271">
        <v>272</v>
      </c>
      <c r="Z1052" s="333">
        <v>243</v>
      </c>
      <c r="AA1052" s="333">
        <v>278</v>
      </c>
      <c r="AB1052" s="333">
        <v>241</v>
      </c>
      <c r="AC1052" s="334">
        <v>0.893382352941177</v>
      </c>
      <c r="AD1052" s="268">
        <v>0.866906474820144</v>
      </c>
      <c r="AE1052" s="295">
        <v>0.0264758781210326</v>
      </c>
    </row>
    <row r="1053" spans="1:31">
      <c r="A1053" s="315" t="s">
        <v>1671</v>
      </c>
      <c r="B1053" s="339" t="s">
        <v>3352</v>
      </c>
      <c r="C1053" s="293" t="s">
        <v>1894</v>
      </c>
      <c r="D1053" s="339" t="s">
        <v>1895</v>
      </c>
      <c r="E1053" s="266">
        <v>0</v>
      </c>
      <c r="F1053" s="266">
        <v>0</v>
      </c>
      <c r="G1053" s="264">
        <v>0</v>
      </c>
      <c r="H1053" s="264">
        <v>0</v>
      </c>
      <c r="I1053" s="264">
        <v>0</v>
      </c>
      <c r="J1053" s="264">
        <v>0</v>
      </c>
      <c r="K1053" s="294">
        <v>0.9</v>
      </c>
      <c r="L1053" s="267">
        <v>0</v>
      </c>
      <c r="M1053" s="267">
        <v>0</v>
      </c>
      <c r="N1053" s="267">
        <v>0</v>
      </c>
      <c r="O1053" s="332">
        <v>0</v>
      </c>
      <c r="P1053" s="266">
        <v>0</v>
      </c>
      <c r="Q1053" s="266">
        <v>0</v>
      </c>
      <c r="R1053" s="264">
        <v>0</v>
      </c>
      <c r="S1053" s="264">
        <v>0</v>
      </c>
      <c r="T1053" s="267">
        <v>0</v>
      </c>
      <c r="U1053" s="267">
        <v>0</v>
      </c>
      <c r="V1053" s="268">
        <v>0</v>
      </c>
      <c r="W1053" s="268">
        <v>0</v>
      </c>
      <c r="X1053" s="295">
        <v>0</v>
      </c>
      <c r="Y1053" s="271">
        <v>0</v>
      </c>
      <c r="Z1053" s="333">
        <v>0</v>
      </c>
      <c r="AA1053" s="333">
        <v>0</v>
      </c>
      <c r="AB1053" s="333">
        <v>0</v>
      </c>
      <c r="AC1053" s="334">
        <v>0</v>
      </c>
      <c r="AD1053" s="268">
        <v>0</v>
      </c>
      <c r="AE1053" s="295">
        <v>0</v>
      </c>
    </row>
    <row r="1054" spans="1:31">
      <c r="A1054" s="315" t="s">
        <v>1671</v>
      </c>
      <c r="B1054" s="339" t="s">
        <v>3352</v>
      </c>
      <c r="C1054" s="293" t="s">
        <v>1896</v>
      </c>
      <c r="D1054" s="339" t="s">
        <v>1897</v>
      </c>
      <c r="E1054" s="266">
        <v>35</v>
      </c>
      <c r="F1054" s="266">
        <v>35</v>
      </c>
      <c r="G1054" s="264">
        <v>37</v>
      </c>
      <c r="H1054" s="264">
        <v>37</v>
      </c>
      <c r="I1054" s="264">
        <v>32</v>
      </c>
      <c r="J1054" s="264">
        <v>28</v>
      </c>
      <c r="K1054" s="294">
        <v>0.9</v>
      </c>
      <c r="L1054" s="267">
        <v>1</v>
      </c>
      <c r="M1054" s="267">
        <v>1</v>
      </c>
      <c r="N1054" s="267">
        <v>0.875</v>
      </c>
      <c r="O1054" s="332">
        <v>35</v>
      </c>
      <c r="P1054" s="266">
        <v>32</v>
      </c>
      <c r="Q1054" s="266">
        <v>32</v>
      </c>
      <c r="R1054" s="264">
        <v>37</v>
      </c>
      <c r="S1054" s="264">
        <v>27</v>
      </c>
      <c r="T1054" s="267">
        <v>0.914285714285714</v>
      </c>
      <c r="U1054" s="267">
        <v>0.914285714285714</v>
      </c>
      <c r="V1054" s="268">
        <v>1</v>
      </c>
      <c r="W1054" s="268">
        <v>0.84375</v>
      </c>
      <c r="X1054" s="295">
        <v>-0.0857142857142857</v>
      </c>
      <c r="Y1054" s="271">
        <v>232</v>
      </c>
      <c r="Z1054" s="333">
        <v>209</v>
      </c>
      <c r="AA1054" s="333">
        <v>228</v>
      </c>
      <c r="AB1054" s="333">
        <v>204</v>
      </c>
      <c r="AC1054" s="334">
        <v>0.900862068965517</v>
      </c>
      <c r="AD1054" s="268">
        <v>0.894736842105263</v>
      </c>
      <c r="AE1054" s="295">
        <v>0.00612522686025407</v>
      </c>
    </row>
    <row r="1055" spans="1:31">
      <c r="A1055" s="315" t="s">
        <v>1671</v>
      </c>
      <c r="B1055" s="339" t="s">
        <v>3352</v>
      </c>
      <c r="C1055" s="293" t="s">
        <v>1898</v>
      </c>
      <c r="D1055" s="339" t="s">
        <v>1899</v>
      </c>
      <c r="E1055" s="266">
        <v>0</v>
      </c>
      <c r="F1055" s="266">
        <v>0</v>
      </c>
      <c r="G1055" s="264">
        <v>0</v>
      </c>
      <c r="H1055" s="264">
        <v>0</v>
      </c>
      <c r="I1055" s="264">
        <v>0</v>
      </c>
      <c r="J1055" s="264">
        <v>0</v>
      </c>
      <c r="K1055" s="294">
        <v>0.9</v>
      </c>
      <c r="L1055" s="267">
        <v>0</v>
      </c>
      <c r="M1055" s="267">
        <v>0</v>
      </c>
      <c r="N1055" s="267">
        <v>0</v>
      </c>
      <c r="O1055" s="332">
        <v>0</v>
      </c>
      <c r="P1055" s="266">
        <v>0</v>
      </c>
      <c r="Q1055" s="266">
        <v>0</v>
      </c>
      <c r="R1055" s="264">
        <v>0</v>
      </c>
      <c r="S1055" s="264">
        <v>0</v>
      </c>
      <c r="T1055" s="267">
        <v>0</v>
      </c>
      <c r="U1055" s="267">
        <v>0</v>
      </c>
      <c r="V1055" s="268">
        <v>0</v>
      </c>
      <c r="W1055" s="268">
        <v>0</v>
      </c>
      <c r="X1055" s="295">
        <v>0</v>
      </c>
      <c r="Y1055" s="271">
        <v>0</v>
      </c>
      <c r="Z1055" s="333">
        <v>0</v>
      </c>
      <c r="AA1055" s="333">
        <v>0</v>
      </c>
      <c r="AB1055" s="333">
        <v>0</v>
      </c>
      <c r="AC1055" s="334">
        <v>0</v>
      </c>
      <c r="AD1055" s="268">
        <v>0</v>
      </c>
      <c r="AE1055" s="295">
        <v>0</v>
      </c>
    </row>
    <row r="1056" spans="1:31">
      <c r="A1056" s="315" t="s">
        <v>1671</v>
      </c>
      <c r="B1056" s="339" t="s">
        <v>3352</v>
      </c>
      <c r="C1056" s="293" t="s">
        <v>1900</v>
      </c>
      <c r="D1056" s="339" t="s">
        <v>1901</v>
      </c>
      <c r="E1056" s="266">
        <v>0</v>
      </c>
      <c r="F1056" s="266">
        <v>0</v>
      </c>
      <c r="G1056" s="264">
        <v>0</v>
      </c>
      <c r="H1056" s="264">
        <v>0</v>
      </c>
      <c r="I1056" s="264">
        <v>0</v>
      </c>
      <c r="J1056" s="264">
        <v>0</v>
      </c>
      <c r="K1056" s="294">
        <v>0.9</v>
      </c>
      <c r="L1056" s="267">
        <v>0</v>
      </c>
      <c r="M1056" s="267">
        <v>0</v>
      </c>
      <c r="N1056" s="267">
        <v>0</v>
      </c>
      <c r="O1056" s="332">
        <v>0</v>
      </c>
      <c r="P1056" s="266">
        <v>0</v>
      </c>
      <c r="Q1056" s="266">
        <v>0</v>
      </c>
      <c r="R1056" s="264">
        <v>0</v>
      </c>
      <c r="S1056" s="264">
        <v>0</v>
      </c>
      <c r="T1056" s="267">
        <v>0</v>
      </c>
      <c r="U1056" s="267">
        <v>0</v>
      </c>
      <c r="V1056" s="268">
        <v>0</v>
      </c>
      <c r="W1056" s="268">
        <v>0</v>
      </c>
      <c r="X1056" s="295">
        <v>0</v>
      </c>
      <c r="Y1056" s="271">
        <v>0</v>
      </c>
      <c r="Z1056" s="333">
        <v>0</v>
      </c>
      <c r="AA1056" s="333">
        <v>0</v>
      </c>
      <c r="AB1056" s="333">
        <v>0</v>
      </c>
      <c r="AC1056" s="334">
        <v>0</v>
      </c>
      <c r="AD1056" s="268">
        <v>0</v>
      </c>
      <c r="AE1056" s="295">
        <v>0</v>
      </c>
    </row>
    <row r="1057" spans="1:31">
      <c r="A1057" s="315" t="s">
        <v>1671</v>
      </c>
      <c r="B1057" s="339" t="s">
        <v>3352</v>
      </c>
      <c r="C1057" s="293" t="s">
        <v>1902</v>
      </c>
      <c r="D1057" s="339" t="s">
        <v>1903</v>
      </c>
      <c r="E1057" s="266">
        <v>0</v>
      </c>
      <c r="F1057" s="266">
        <v>0</v>
      </c>
      <c r="G1057" s="264">
        <v>0</v>
      </c>
      <c r="H1057" s="264">
        <v>0</v>
      </c>
      <c r="I1057" s="264">
        <v>0</v>
      </c>
      <c r="J1057" s="264">
        <v>0</v>
      </c>
      <c r="K1057" s="294">
        <v>0.9</v>
      </c>
      <c r="L1057" s="267">
        <v>0</v>
      </c>
      <c r="M1057" s="267">
        <v>0</v>
      </c>
      <c r="N1057" s="267">
        <v>0</v>
      </c>
      <c r="O1057" s="332">
        <v>0</v>
      </c>
      <c r="P1057" s="266">
        <v>0</v>
      </c>
      <c r="Q1057" s="266">
        <v>0</v>
      </c>
      <c r="R1057" s="264">
        <v>0</v>
      </c>
      <c r="S1057" s="264">
        <v>0</v>
      </c>
      <c r="T1057" s="267">
        <v>0</v>
      </c>
      <c r="U1057" s="267">
        <v>0</v>
      </c>
      <c r="V1057" s="268">
        <v>0</v>
      </c>
      <c r="W1057" s="268">
        <v>0</v>
      </c>
      <c r="X1057" s="295">
        <v>0</v>
      </c>
      <c r="Y1057" s="271">
        <v>0</v>
      </c>
      <c r="Z1057" s="333">
        <v>0</v>
      </c>
      <c r="AA1057" s="333">
        <v>0</v>
      </c>
      <c r="AB1057" s="333">
        <v>0</v>
      </c>
      <c r="AC1057" s="334">
        <v>0</v>
      </c>
      <c r="AD1057" s="268">
        <v>0</v>
      </c>
      <c r="AE1057" s="295">
        <v>0</v>
      </c>
    </row>
    <row r="1058" spans="1:31">
      <c r="A1058" s="315" t="s">
        <v>1671</v>
      </c>
      <c r="B1058" s="339" t="s">
        <v>3352</v>
      </c>
      <c r="C1058" s="293" t="s">
        <v>1904</v>
      </c>
      <c r="D1058" s="339" t="s">
        <v>1905</v>
      </c>
      <c r="E1058" s="266">
        <v>15</v>
      </c>
      <c r="F1058" s="266">
        <v>13</v>
      </c>
      <c r="G1058" s="264">
        <v>14</v>
      </c>
      <c r="H1058" s="264">
        <v>12</v>
      </c>
      <c r="I1058" s="264">
        <v>15</v>
      </c>
      <c r="J1058" s="264">
        <v>15</v>
      </c>
      <c r="K1058" s="294">
        <v>0.9</v>
      </c>
      <c r="L1058" s="267">
        <v>0.866666666666667</v>
      </c>
      <c r="M1058" s="267">
        <v>0.857142857142857</v>
      </c>
      <c r="N1058" s="267">
        <v>1</v>
      </c>
      <c r="O1058" s="332">
        <v>15</v>
      </c>
      <c r="P1058" s="266">
        <v>13</v>
      </c>
      <c r="Q1058" s="266">
        <v>13</v>
      </c>
      <c r="R1058" s="264">
        <v>12</v>
      </c>
      <c r="S1058" s="264">
        <v>12</v>
      </c>
      <c r="T1058" s="267">
        <v>0.866666666666667</v>
      </c>
      <c r="U1058" s="267">
        <v>0.866666666666667</v>
      </c>
      <c r="V1058" s="268">
        <v>0.857142857142857</v>
      </c>
      <c r="W1058" s="268">
        <v>0.8</v>
      </c>
      <c r="X1058" s="295">
        <v>0.0095238095238096</v>
      </c>
      <c r="Y1058" s="271">
        <v>99</v>
      </c>
      <c r="Z1058" s="333">
        <v>89</v>
      </c>
      <c r="AA1058" s="333">
        <v>102</v>
      </c>
      <c r="AB1058" s="333">
        <v>96</v>
      </c>
      <c r="AC1058" s="334">
        <v>0.898989898989899</v>
      </c>
      <c r="AD1058" s="268">
        <v>0.941176470588235</v>
      </c>
      <c r="AE1058" s="295">
        <v>-0.0421865715983363</v>
      </c>
    </row>
    <row r="1059" spans="1:31">
      <c r="A1059" s="315" t="s">
        <v>1671</v>
      </c>
      <c r="B1059" s="339" t="s">
        <v>3352</v>
      </c>
      <c r="C1059" s="293" t="s">
        <v>1906</v>
      </c>
      <c r="D1059" s="339" t="s">
        <v>1907</v>
      </c>
      <c r="E1059" s="266">
        <v>0</v>
      </c>
      <c r="F1059" s="266">
        <v>0</v>
      </c>
      <c r="G1059" s="264">
        <v>0</v>
      </c>
      <c r="H1059" s="264">
        <v>0</v>
      </c>
      <c r="I1059" s="264">
        <v>0</v>
      </c>
      <c r="J1059" s="264">
        <v>0</v>
      </c>
      <c r="K1059" s="294">
        <v>0.9</v>
      </c>
      <c r="L1059" s="267">
        <v>0</v>
      </c>
      <c r="M1059" s="267">
        <v>0</v>
      </c>
      <c r="N1059" s="267">
        <v>0</v>
      </c>
      <c r="O1059" s="332">
        <v>0</v>
      </c>
      <c r="P1059" s="266">
        <v>0</v>
      </c>
      <c r="Q1059" s="266">
        <v>0</v>
      </c>
      <c r="R1059" s="264">
        <v>0</v>
      </c>
      <c r="S1059" s="264">
        <v>0</v>
      </c>
      <c r="T1059" s="267">
        <v>0</v>
      </c>
      <c r="U1059" s="267">
        <v>0</v>
      </c>
      <c r="V1059" s="268">
        <v>0</v>
      </c>
      <c r="W1059" s="268">
        <v>0</v>
      </c>
      <c r="X1059" s="295">
        <v>0</v>
      </c>
      <c r="Y1059" s="271">
        <v>0</v>
      </c>
      <c r="Z1059" s="333">
        <v>0</v>
      </c>
      <c r="AA1059" s="333">
        <v>0</v>
      </c>
      <c r="AB1059" s="333">
        <v>0</v>
      </c>
      <c r="AC1059" s="334">
        <v>0</v>
      </c>
      <c r="AD1059" s="268">
        <v>0</v>
      </c>
      <c r="AE1059" s="295">
        <v>0</v>
      </c>
    </row>
    <row r="1060" spans="1:31">
      <c r="A1060" s="315" t="s">
        <v>1671</v>
      </c>
      <c r="B1060" s="339" t="s">
        <v>3352</v>
      </c>
      <c r="C1060" s="293" t="s">
        <v>1908</v>
      </c>
      <c r="D1060" s="339" t="s">
        <v>1909</v>
      </c>
      <c r="E1060" s="266">
        <v>0</v>
      </c>
      <c r="F1060" s="266">
        <v>0</v>
      </c>
      <c r="G1060" s="264">
        <v>0</v>
      </c>
      <c r="H1060" s="264">
        <v>0</v>
      </c>
      <c r="I1060" s="264">
        <v>0</v>
      </c>
      <c r="J1060" s="264">
        <v>0</v>
      </c>
      <c r="K1060" s="294">
        <v>0.9</v>
      </c>
      <c r="L1060" s="267">
        <v>0</v>
      </c>
      <c r="M1060" s="267">
        <v>0</v>
      </c>
      <c r="N1060" s="267">
        <v>0</v>
      </c>
      <c r="O1060" s="332">
        <v>0</v>
      </c>
      <c r="P1060" s="266">
        <v>0</v>
      </c>
      <c r="Q1060" s="266">
        <v>0</v>
      </c>
      <c r="R1060" s="264">
        <v>0</v>
      </c>
      <c r="S1060" s="264">
        <v>0</v>
      </c>
      <c r="T1060" s="267">
        <v>0</v>
      </c>
      <c r="U1060" s="267">
        <v>0</v>
      </c>
      <c r="V1060" s="268">
        <v>0</v>
      </c>
      <c r="W1060" s="268">
        <v>0</v>
      </c>
      <c r="X1060" s="295">
        <v>0</v>
      </c>
      <c r="Y1060" s="271">
        <v>0</v>
      </c>
      <c r="Z1060" s="333">
        <v>0</v>
      </c>
      <c r="AA1060" s="333">
        <v>0</v>
      </c>
      <c r="AB1060" s="333">
        <v>0</v>
      </c>
      <c r="AC1060" s="334">
        <v>0</v>
      </c>
      <c r="AD1060" s="268">
        <v>0</v>
      </c>
      <c r="AE1060" s="295">
        <v>0</v>
      </c>
    </row>
    <row r="1061" spans="1:31">
      <c r="A1061" s="315" t="s">
        <v>1671</v>
      </c>
      <c r="B1061" s="339" t="s">
        <v>3352</v>
      </c>
      <c r="C1061" s="293" t="s">
        <v>1910</v>
      </c>
      <c r="D1061" s="339" t="s">
        <v>1911</v>
      </c>
      <c r="E1061" s="266">
        <v>0</v>
      </c>
      <c r="F1061" s="266">
        <v>0</v>
      </c>
      <c r="G1061" s="264">
        <v>0</v>
      </c>
      <c r="H1061" s="264">
        <v>0</v>
      </c>
      <c r="I1061" s="264">
        <v>0</v>
      </c>
      <c r="J1061" s="264">
        <v>0</v>
      </c>
      <c r="K1061" s="294">
        <v>0.9</v>
      </c>
      <c r="L1061" s="267">
        <v>0</v>
      </c>
      <c r="M1061" s="267">
        <v>0</v>
      </c>
      <c r="N1061" s="267">
        <v>0</v>
      </c>
      <c r="O1061" s="332">
        <v>0</v>
      </c>
      <c r="P1061" s="266">
        <v>0</v>
      </c>
      <c r="Q1061" s="266">
        <v>0</v>
      </c>
      <c r="R1061" s="264">
        <v>0</v>
      </c>
      <c r="S1061" s="264">
        <v>0</v>
      </c>
      <c r="T1061" s="267">
        <v>0</v>
      </c>
      <c r="U1061" s="267">
        <v>0</v>
      </c>
      <c r="V1061" s="268">
        <v>0</v>
      </c>
      <c r="W1061" s="268">
        <v>0</v>
      </c>
      <c r="X1061" s="295">
        <v>0</v>
      </c>
      <c r="Y1061" s="271">
        <v>0</v>
      </c>
      <c r="Z1061" s="333">
        <v>0</v>
      </c>
      <c r="AA1061" s="333">
        <v>0</v>
      </c>
      <c r="AB1061" s="333">
        <v>0</v>
      </c>
      <c r="AC1061" s="334">
        <v>0</v>
      </c>
      <c r="AD1061" s="268">
        <v>0</v>
      </c>
      <c r="AE1061" s="295">
        <v>0</v>
      </c>
    </row>
    <row r="1062" spans="1:31">
      <c r="A1062" s="315" t="s">
        <v>1671</v>
      </c>
      <c r="B1062" s="339" t="s">
        <v>3352</v>
      </c>
      <c r="C1062" s="293" t="s">
        <v>1912</v>
      </c>
      <c r="D1062" s="339" t="s">
        <v>1913</v>
      </c>
      <c r="E1062" s="266">
        <v>0</v>
      </c>
      <c r="F1062" s="266">
        <v>0</v>
      </c>
      <c r="G1062" s="264">
        <v>0</v>
      </c>
      <c r="H1062" s="264">
        <v>0</v>
      </c>
      <c r="I1062" s="264">
        <v>0</v>
      </c>
      <c r="J1062" s="264">
        <v>0</v>
      </c>
      <c r="K1062" s="294">
        <v>0.9</v>
      </c>
      <c r="L1062" s="267">
        <v>0</v>
      </c>
      <c r="M1062" s="267">
        <v>0</v>
      </c>
      <c r="N1062" s="267">
        <v>0</v>
      </c>
      <c r="O1062" s="332">
        <v>0</v>
      </c>
      <c r="P1062" s="266">
        <v>0</v>
      </c>
      <c r="Q1062" s="266">
        <v>0</v>
      </c>
      <c r="R1062" s="264">
        <v>0</v>
      </c>
      <c r="S1062" s="264">
        <v>0</v>
      </c>
      <c r="T1062" s="267">
        <v>0</v>
      </c>
      <c r="U1062" s="267">
        <v>0</v>
      </c>
      <c r="V1062" s="268">
        <v>0</v>
      </c>
      <c r="W1062" s="268">
        <v>0</v>
      </c>
      <c r="X1062" s="295">
        <v>0</v>
      </c>
      <c r="Y1062" s="271">
        <v>0</v>
      </c>
      <c r="Z1062" s="333">
        <v>0</v>
      </c>
      <c r="AA1062" s="333">
        <v>0</v>
      </c>
      <c r="AB1062" s="333">
        <v>0</v>
      </c>
      <c r="AC1062" s="334">
        <v>0</v>
      </c>
      <c r="AD1062" s="268">
        <v>0</v>
      </c>
      <c r="AE1062" s="295">
        <v>0</v>
      </c>
    </row>
    <row r="1063" spans="1:31">
      <c r="A1063" s="315" t="s">
        <v>1671</v>
      </c>
      <c r="B1063" s="339" t="s">
        <v>3352</v>
      </c>
      <c r="C1063" s="293" t="s">
        <v>1914</v>
      </c>
      <c r="D1063" s="339" t="s">
        <v>1915</v>
      </c>
      <c r="E1063" s="266">
        <v>20</v>
      </c>
      <c r="F1063" s="266">
        <v>18</v>
      </c>
      <c r="G1063" s="264">
        <v>20</v>
      </c>
      <c r="H1063" s="264">
        <v>20</v>
      </c>
      <c r="I1063" s="264">
        <v>18</v>
      </c>
      <c r="J1063" s="264">
        <v>17</v>
      </c>
      <c r="K1063" s="294">
        <v>0.9</v>
      </c>
      <c r="L1063" s="267">
        <v>0.9</v>
      </c>
      <c r="M1063" s="267">
        <v>1</v>
      </c>
      <c r="N1063" s="267">
        <v>0.944444444444444</v>
      </c>
      <c r="O1063" s="332">
        <v>20</v>
      </c>
      <c r="P1063" s="266">
        <v>17</v>
      </c>
      <c r="Q1063" s="266">
        <v>17</v>
      </c>
      <c r="R1063" s="264">
        <v>19</v>
      </c>
      <c r="S1063" s="264">
        <v>17</v>
      </c>
      <c r="T1063" s="267">
        <v>0.85</v>
      </c>
      <c r="U1063" s="267">
        <v>0.85</v>
      </c>
      <c r="V1063" s="268">
        <v>0.95</v>
      </c>
      <c r="W1063" s="268">
        <v>0.944444444444444</v>
      </c>
      <c r="X1063" s="295">
        <v>-0.1</v>
      </c>
      <c r="Y1063" s="271">
        <v>130</v>
      </c>
      <c r="Z1063" s="333">
        <v>117</v>
      </c>
      <c r="AA1063" s="333">
        <v>128</v>
      </c>
      <c r="AB1063" s="333">
        <v>120</v>
      </c>
      <c r="AC1063" s="334">
        <v>0.9</v>
      </c>
      <c r="AD1063" s="268">
        <v>0.9375</v>
      </c>
      <c r="AE1063" s="295">
        <v>-0.0375</v>
      </c>
    </row>
    <row r="1064" spans="1:31">
      <c r="A1064" s="315" t="s">
        <v>1671</v>
      </c>
      <c r="B1064" s="339" t="s">
        <v>3352</v>
      </c>
      <c r="C1064" s="293" t="s">
        <v>1916</v>
      </c>
      <c r="D1064" s="339" t="s">
        <v>1917</v>
      </c>
      <c r="E1064" s="266">
        <v>33</v>
      </c>
      <c r="F1064" s="266">
        <v>33</v>
      </c>
      <c r="G1064" s="264">
        <v>34</v>
      </c>
      <c r="H1064" s="264">
        <v>34</v>
      </c>
      <c r="I1064" s="264">
        <v>26</v>
      </c>
      <c r="J1064" s="264">
        <v>25</v>
      </c>
      <c r="K1064" s="294">
        <v>0.9</v>
      </c>
      <c r="L1064" s="267">
        <v>1</v>
      </c>
      <c r="M1064" s="267">
        <v>1</v>
      </c>
      <c r="N1064" s="267">
        <v>0.961538461538462</v>
      </c>
      <c r="O1064" s="332">
        <v>33</v>
      </c>
      <c r="P1064" s="266">
        <v>33</v>
      </c>
      <c r="Q1064" s="266">
        <v>33</v>
      </c>
      <c r="R1064" s="264">
        <v>34</v>
      </c>
      <c r="S1064" s="264">
        <v>25</v>
      </c>
      <c r="T1064" s="267">
        <v>1</v>
      </c>
      <c r="U1064" s="267">
        <v>1</v>
      </c>
      <c r="V1064" s="268">
        <v>1</v>
      </c>
      <c r="W1064" s="268">
        <v>0.961538461538462</v>
      </c>
      <c r="X1064" s="295">
        <v>0</v>
      </c>
      <c r="Y1064" s="271">
        <v>205</v>
      </c>
      <c r="Z1064" s="333">
        <v>199</v>
      </c>
      <c r="AA1064" s="333">
        <v>200</v>
      </c>
      <c r="AB1064" s="333">
        <v>199</v>
      </c>
      <c r="AC1064" s="334">
        <v>0.970731707317073</v>
      </c>
      <c r="AD1064" s="268">
        <v>0.995</v>
      </c>
      <c r="AE1064" s="295">
        <v>-0.0242682926829269</v>
      </c>
    </row>
    <row r="1065" spans="1:31">
      <c r="A1065" s="315" t="s">
        <v>1671</v>
      </c>
      <c r="B1065" s="339" t="s">
        <v>3352</v>
      </c>
      <c r="C1065" s="293" t="s">
        <v>1918</v>
      </c>
      <c r="D1065" s="339" t="s">
        <v>1919</v>
      </c>
      <c r="E1065" s="266">
        <v>37</v>
      </c>
      <c r="F1065" s="266">
        <v>35</v>
      </c>
      <c r="G1065" s="264">
        <v>38</v>
      </c>
      <c r="H1065" s="264">
        <v>34</v>
      </c>
      <c r="I1065" s="264">
        <v>35</v>
      </c>
      <c r="J1065" s="264">
        <v>28</v>
      </c>
      <c r="K1065" s="294">
        <v>0.9</v>
      </c>
      <c r="L1065" s="267">
        <v>0.945945945945946</v>
      </c>
      <c r="M1065" s="267">
        <v>0.894736842105263</v>
      </c>
      <c r="N1065" s="267">
        <v>0.8</v>
      </c>
      <c r="O1065" s="332">
        <v>37</v>
      </c>
      <c r="P1065" s="266">
        <v>32</v>
      </c>
      <c r="Q1065" s="266">
        <v>32</v>
      </c>
      <c r="R1065" s="264">
        <v>33</v>
      </c>
      <c r="S1065" s="264">
        <v>27</v>
      </c>
      <c r="T1065" s="267">
        <v>0.864864864864865</v>
      </c>
      <c r="U1065" s="267">
        <v>0.864864864864865</v>
      </c>
      <c r="V1065" s="268">
        <v>0.868421052631579</v>
      </c>
      <c r="W1065" s="268">
        <v>0.771428571428571</v>
      </c>
      <c r="X1065" s="295">
        <v>-0.00355618776671407</v>
      </c>
      <c r="Y1065" s="271">
        <v>248</v>
      </c>
      <c r="Z1065" s="333">
        <v>204</v>
      </c>
      <c r="AA1065" s="333">
        <v>237</v>
      </c>
      <c r="AB1065" s="333">
        <v>202</v>
      </c>
      <c r="AC1065" s="334">
        <v>0.82258064516129</v>
      </c>
      <c r="AD1065" s="268">
        <v>0.852320675105485</v>
      </c>
      <c r="AE1065" s="295">
        <v>-0.0297400299441949</v>
      </c>
    </row>
    <row r="1066" spans="1:31">
      <c r="A1066" s="315" t="s">
        <v>1671</v>
      </c>
      <c r="B1066" s="339" t="s">
        <v>3352</v>
      </c>
      <c r="C1066" s="293" t="s">
        <v>1920</v>
      </c>
      <c r="D1066" s="339" t="s">
        <v>1921</v>
      </c>
      <c r="E1066" s="266">
        <v>26</v>
      </c>
      <c r="F1066" s="266">
        <v>26</v>
      </c>
      <c r="G1066" s="264">
        <v>31</v>
      </c>
      <c r="H1066" s="264">
        <v>30</v>
      </c>
      <c r="I1066" s="264">
        <v>26</v>
      </c>
      <c r="J1066" s="264">
        <v>26</v>
      </c>
      <c r="K1066" s="294">
        <v>0.9</v>
      </c>
      <c r="L1066" s="267">
        <v>1</v>
      </c>
      <c r="M1066" s="267">
        <v>0.967741935483871</v>
      </c>
      <c r="N1066" s="267">
        <v>1</v>
      </c>
      <c r="O1066" s="332">
        <v>26</v>
      </c>
      <c r="P1066" s="266">
        <v>25</v>
      </c>
      <c r="Q1066" s="266">
        <v>25</v>
      </c>
      <c r="R1066" s="264">
        <v>29</v>
      </c>
      <c r="S1066" s="264">
        <v>24</v>
      </c>
      <c r="T1066" s="267">
        <v>0.961538461538462</v>
      </c>
      <c r="U1066" s="267">
        <v>0.961538461538462</v>
      </c>
      <c r="V1066" s="268">
        <v>0.935483870967742</v>
      </c>
      <c r="W1066" s="268">
        <v>0.923076923076923</v>
      </c>
      <c r="X1066" s="295">
        <v>0.0260545905707197</v>
      </c>
      <c r="Y1066" s="271">
        <v>193</v>
      </c>
      <c r="Z1066" s="333">
        <v>178</v>
      </c>
      <c r="AA1066" s="333">
        <v>191</v>
      </c>
      <c r="AB1066" s="333">
        <v>174</v>
      </c>
      <c r="AC1066" s="334">
        <v>0.922279792746114</v>
      </c>
      <c r="AD1066" s="268">
        <v>0.910994764397906</v>
      </c>
      <c r="AE1066" s="295">
        <v>0.0112850283482082</v>
      </c>
    </row>
    <row r="1067" spans="1:31">
      <c r="A1067" s="315" t="s">
        <v>1671</v>
      </c>
      <c r="B1067" s="339" t="s">
        <v>3352</v>
      </c>
      <c r="C1067" s="293" t="s">
        <v>1922</v>
      </c>
      <c r="D1067" s="339" t="s">
        <v>1923</v>
      </c>
      <c r="E1067" s="266">
        <v>36</v>
      </c>
      <c r="F1067" s="266">
        <v>36</v>
      </c>
      <c r="G1067" s="264">
        <v>37</v>
      </c>
      <c r="H1067" s="264">
        <v>37</v>
      </c>
      <c r="I1067" s="264">
        <v>31</v>
      </c>
      <c r="J1067" s="264">
        <v>31</v>
      </c>
      <c r="K1067" s="294">
        <v>0.9</v>
      </c>
      <c r="L1067" s="267">
        <v>1</v>
      </c>
      <c r="M1067" s="267">
        <v>1</v>
      </c>
      <c r="N1067" s="267">
        <v>1</v>
      </c>
      <c r="O1067" s="332">
        <v>36</v>
      </c>
      <c r="P1067" s="266">
        <v>35</v>
      </c>
      <c r="Q1067" s="266">
        <v>35</v>
      </c>
      <c r="R1067" s="264">
        <v>37</v>
      </c>
      <c r="S1067" s="264">
        <v>31</v>
      </c>
      <c r="T1067" s="267">
        <v>0.972222222222222</v>
      </c>
      <c r="U1067" s="267">
        <v>0.972222222222222</v>
      </c>
      <c r="V1067" s="268">
        <v>1</v>
      </c>
      <c r="W1067" s="268">
        <v>1</v>
      </c>
      <c r="X1067" s="295">
        <v>-0.0277777777777778</v>
      </c>
      <c r="Y1067" s="271">
        <v>236</v>
      </c>
      <c r="Z1067" s="333">
        <v>233</v>
      </c>
      <c r="AA1067" s="333">
        <v>235</v>
      </c>
      <c r="AB1067" s="333">
        <v>234</v>
      </c>
      <c r="AC1067" s="334">
        <v>0.98728813559322</v>
      </c>
      <c r="AD1067" s="268">
        <v>0.995744680851064</v>
      </c>
      <c r="AE1067" s="295">
        <v>-0.00845654525784345</v>
      </c>
    </row>
    <row r="1068" spans="1:31">
      <c r="A1068" s="315" t="s">
        <v>1671</v>
      </c>
      <c r="B1068" s="339" t="s">
        <v>3352</v>
      </c>
      <c r="C1068" s="293" t="s">
        <v>1924</v>
      </c>
      <c r="D1068" s="339" t="s">
        <v>1925</v>
      </c>
      <c r="E1068" s="266">
        <v>40</v>
      </c>
      <c r="F1068" s="266">
        <v>40</v>
      </c>
      <c r="G1068" s="264">
        <v>44</v>
      </c>
      <c r="H1068" s="264">
        <v>44</v>
      </c>
      <c r="I1068" s="264">
        <v>35</v>
      </c>
      <c r="J1068" s="264">
        <v>34</v>
      </c>
      <c r="K1068" s="294">
        <v>0.9</v>
      </c>
      <c r="L1068" s="267">
        <v>1</v>
      </c>
      <c r="M1068" s="267">
        <v>1</v>
      </c>
      <c r="N1068" s="267">
        <v>0.971428571428571</v>
      </c>
      <c r="O1068" s="332">
        <v>40</v>
      </c>
      <c r="P1068" s="266">
        <v>40</v>
      </c>
      <c r="Q1068" s="266">
        <v>40</v>
      </c>
      <c r="R1068" s="264">
        <v>43</v>
      </c>
      <c r="S1068" s="264">
        <v>34</v>
      </c>
      <c r="T1068" s="267">
        <v>1</v>
      </c>
      <c r="U1068" s="267">
        <v>1</v>
      </c>
      <c r="V1068" s="268">
        <v>0.977272727272727</v>
      </c>
      <c r="W1068" s="268">
        <v>0.971428571428571</v>
      </c>
      <c r="X1068" s="295">
        <v>0.0227272727272727</v>
      </c>
      <c r="Y1068" s="271">
        <v>279</v>
      </c>
      <c r="Z1068" s="333">
        <v>271</v>
      </c>
      <c r="AA1068" s="333">
        <v>287</v>
      </c>
      <c r="AB1068" s="333">
        <v>276</v>
      </c>
      <c r="AC1068" s="334">
        <v>0.971326164874552</v>
      </c>
      <c r="AD1068" s="268">
        <v>0.961672473867596</v>
      </c>
      <c r="AE1068" s="295">
        <v>0.00965369100695612</v>
      </c>
    </row>
    <row r="1069" spans="1:31">
      <c r="A1069" s="315" t="s">
        <v>1671</v>
      </c>
      <c r="B1069" s="339" t="s">
        <v>3352</v>
      </c>
      <c r="C1069" s="293" t="s">
        <v>1926</v>
      </c>
      <c r="D1069" s="339" t="s">
        <v>1927</v>
      </c>
      <c r="E1069" s="266">
        <v>39</v>
      </c>
      <c r="F1069" s="266">
        <v>37</v>
      </c>
      <c r="G1069" s="264">
        <v>37</v>
      </c>
      <c r="H1069" s="264">
        <v>37</v>
      </c>
      <c r="I1069" s="264">
        <v>32</v>
      </c>
      <c r="J1069" s="264">
        <v>30</v>
      </c>
      <c r="K1069" s="294">
        <v>0.9</v>
      </c>
      <c r="L1069" s="267">
        <v>0.948717948717949</v>
      </c>
      <c r="M1069" s="267">
        <v>1</v>
      </c>
      <c r="N1069" s="267">
        <v>0.9375</v>
      </c>
      <c r="O1069" s="332">
        <v>39</v>
      </c>
      <c r="P1069" s="266">
        <v>37</v>
      </c>
      <c r="Q1069" s="266">
        <v>37</v>
      </c>
      <c r="R1069" s="264">
        <v>36</v>
      </c>
      <c r="S1069" s="264">
        <v>29</v>
      </c>
      <c r="T1069" s="267">
        <v>0.948717948717949</v>
      </c>
      <c r="U1069" s="267">
        <v>0.948717948717949</v>
      </c>
      <c r="V1069" s="268">
        <v>0.972972972972973</v>
      </c>
      <c r="W1069" s="268">
        <v>0.90625</v>
      </c>
      <c r="X1069" s="295">
        <v>-0.0242550242550243</v>
      </c>
      <c r="Y1069" s="271">
        <v>245</v>
      </c>
      <c r="Z1069" s="333">
        <v>226</v>
      </c>
      <c r="AA1069" s="333">
        <v>246</v>
      </c>
      <c r="AB1069" s="333">
        <v>230</v>
      </c>
      <c r="AC1069" s="334">
        <v>0.922448979591837</v>
      </c>
      <c r="AD1069" s="268">
        <v>0.934959349593496</v>
      </c>
      <c r="AE1069" s="295">
        <v>-0.0125103700016592</v>
      </c>
    </row>
    <row r="1070" spans="1:31">
      <c r="A1070" s="315" t="s">
        <v>1671</v>
      </c>
      <c r="B1070" s="339" t="s">
        <v>3352</v>
      </c>
      <c r="C1070" s="293" t="s">
        <v>1928</v>
      </c>
      <c r="D1070" s="339" t="s">
        <v>1929</v>
      </c>
      <c r="E1070" s="266">
        <v>25</v>
      </c>
      <c r="F1070" s="266">
        <v>25</v>
      </c>
      <c r="G1070" s="264">
        <v>25</v>
      </c>
      <c r="H1070" s="264">
        <v>25</v>
      </c>
      <c r="I1070" s="264">
        <v>23</v>
      </c>
      <c r="J1070" s="264">
        <v>20</v>
      </c>
      <c r="K1070" s="294">
        <v>0.9</v>
      </c>
      <c r="L1070" s="267">
        <v>1</v>
      </c>
      <c r="M1070" s="267">
        <v>1</v>
      </c>
      <c r="N1070" s="267">
        <v>0.869565217391304</v>
      </c>
      <c r="O1070" s="332">
        <v>25</v>
      </c>
      <c r="P1070" s="266">
        <v>25</v>
      </c>
      <c r="Q1070" s="266">
        <v>25</v>
      </c>
      <c r="R1070" s="264">
        <v>24</v>
      </c>
      <c r="S1070" s="264">
        <v>20</v>
      </c>
      <c r="T1070" s="267">
        <v>1</v>
      </c>
      <c r="U1070" s="267">
        <v>1</v>
      </c>
      <c r="V1070" s="268">
        <v>0.96</v>
      </c>
      <c r="W1070" s="268">
        <v>0.869565217391304</v>
      </c>
      <c r="X1070" s="295">
        <v>0.04</v>
      </c>
      <c r="Y1070" s="271">
        <v>167</v>
      </c>
      <c r="Z1070" s="333">
        <v>160</v>
      </c>
      <c r="AA1070" s="333">
        <v>165</v>
      </c>
      <c r="AB1070" s="333">
        <v>158</v>
      </c>
      <c r="AC1070" s="334">
        <v>0.958083832335329</v>
      </c>
      <c r="AD1070" s="268">
        <v>0.957575757575758</v>
      </c>
      <c r="AE1070" s="295">
        <v>0.000508074759571819</v>
      </c>
    </row>
    <row r="1071" spans="1:31">
      <c r="A1071" s="315" t="s">
        <v>1671</v>
      </c>
      <c r="B1071" s="339" t="s">
        <v>3352</v>
      </c>
      <c r="C1071" s="293" t="s">
        <v>1930</v>
      </c>
      <c r="D1071" s="339" t="s">
        <v>1931</v>
      </c>
      <c r="E1071" s="266">
        <v>40</v>
      </c>
      <c r="F1071" s="266">
        <v>40</v>
      </c>
      <c r="G1071" s="264">
        <v>43</v>
      </c>
      <c r="H1071" s="264">
        <v>43</v>
      </c>
      <c r="I1071" s="264">
        <v>35</v>
      </c>
      <c r="J1071" s="264">
        <v>35</v>
      </c>
      <c r="K1071" s="294">
        <v>0.9</v>
      </c>
      <c r="L1071" s="267">
        <v>1</v>
      </c>
      <c r="M1071" s="267">
        <v>1</v>
      </c>
      <c r="N1071" s="267">
        <v>1</v>
      </c>
      <c r="O1071" s="332">
        <v>40</v>
      </c>
      <c r="P1071" s="266">
        <v>39</v>
      </c>
      <c r="Q1071" s="266">
        <v>39</v>
      </c>
      <c r="R1071" s="264">
        <v>43</v>
      </c>
      <c r="S1071" s="264">
        <v>35</v>
      </c>
      <c r="T1071" s="267">
        <v>0.975</v>
      </c>
      <c r="U1071" s="267">
        <v>0.975</v>
      </c>
      <c r="V1071" s="268">
        <v>1</v>
      </c>
      <c r="W1071" s="268">
        <v>1</v>
      </c>
      <c r="X1071" s="295">
        <v>-0.025</v>
      </c>
      <c r="Y1071" s="271">
        <v>269</v>
      </c>
      <c r="Z1071" s="333">
        <v>264</v>
      </c>
      <c r="AA1071" s="333">
        <v>267</v>
      </c>
      <c r="AB1071" s="333">
        <v>262</v>
      </c>
      <c r="AC1071" s="334">
        <v>0.981412639405205</v>
      </c>
      <c r="AD1071" s="268">
        <v>0.9812734082397</v>
      </c>
      <c r="AE1071" s="295">
        <v>0.000139231165504183</v>
      </c>
    </row>
    <row r="1072" spans="1:31">
      <c r="A1072" s="315" t="s">
        <v>1671</v>
      </c>
      <c r="B1072" s="339" t="s">
        <v>3352</v>
      </c>
      <c r="C1072" s="293" t="s">
        <v>1932</v>
      </c>
      <c r="D1072" s="339" t="s">
        <v>1933</v>
      </c>
      <c r="E1072" s="266">
        <v>0</v>
      </c>
      <c r="F1072" s="266">
        <v>0</v>
      </c>
      <c r="G1072" s="264">
        <v>0</v>
      </c>
      <c r="H1072" s="264">
        <v>0</v>
      </c>
      <c r="I1072" s="264">
        <v>0</v>
      </c>
      <c r="J1072" s="264">
        <v>0</v>
      </c>
      <c r="K1072" s="294">
        <v>0.9</v>
      </c>
      <c r="L1072" s="267">
        <v>0</v>
      </c>
      <c r="M1072" s="267">
        <v>0</v>
      </c>
      <c r="N1072" s="267">
        <v>0</v>
      </c>
      <c r="O1072" s="332">
        <v>0</v>
      </c>
      <c r="P1072" s="266">
        <v>0</v>
      </c>
      <c r="Q1072" s="266">
        <v>0</v>
      </c>
      <c r="R1072" s="264">
        <v>0</v>
      </c>
      <c r="S1072" s="264">
        <v>0</v>
      </c>
      <c r="T1072" s="267">
        <v>0</v>
      </c>
      <c r="U1072" s="267">
        <v>0</v>
      </c>
      <c r="V1072" s="268">
        <v>0</v>
      </c>
      <c r="W1072" s="268">
        <v>0</v>
      </c>
      <c r="X1072" s="295">
        <v>0</v>
      </c>
      <c r="Y1072" s="271">
        <v>0</v>
      </c>
      <c r="Z1072" s="333">
        <v>0</v>
      </c>
      <c r="AA1072" s="333">
        <v>0</v>
      </c>
      <c r="AB1072" s="333">
        <v>0</v>
      </c>
      <c r="AC1072" s="334">
        <v>0</v>
      </c>
      <c r="AD1072" s="268">
        <v>0</v>
      </c>
      <c r="AE1072" s="295">
        <v>0</v>
      </c>
    </row>
    <row r="1073" spans="1:31">
      <c r="A1073" s="315" t="s">
        <v>1671</v>
      </c>
      <c r="B1073" s="339" t="s">
        <v>3352</v>
      </c>
      <c r="C1073" s="293" t="s">
        <v>1934</v>
      </c>
      <c r="D1073" s="339" t="s">
        <v>1935</v>
      </c>
      <c r="E1073" s="266">
        <v>12</v>
      </c>
      <c r="F1073" s="266">
        <v>12</v>
      </c>
      <c r="G1073" s="264">
        <v>12</v>
      </c>
      <c r="H1073" s="264">
        <v>12</v>
      </c>
      <c r="I1073" s="264">
        <v>10</v>
      </c>
      <c r="J1073" s="264">
        <v>10</v>
      </c>
      <c r="K1073" s="294">
        <v>0.9</v>
      </c>
      <c r="L1073" s="267">
        <v>1</v>
      </c>
      <c r="M1073" s="267">
        <v>1</v>
      </c>
      <c r="N1073" s="267">
        <v>1</v>
      </c>
      <c r="O1073" s="332">
        <v>12</v>
      </c>
      <c r="P1073" s="266">
        <v>12</v>
      </c>
      <c r="Q1073" s="266">
        <v>12</v>
      </c>
      <c r="R1073" s="264">
        <v>12</v>
      </c>
      <c r="S1073" s="264">
        <v>10</v>
      </c>
      <c r="T1073" s="267">
        <v>1</v>
      </c>
      <c r="U1073" s="267">
        <v>1</v>
      </c>
      <c r="V1073" s="268">
        <v>1</v>
      </c>
      <c r="W1073" s="268">
        <v>1</v>
      </c>
      <c r="X1073" s="295">
        <v>0</v>
      </c>
      <c r="Y1073" s="271">
        <v>76</v>
      </c>
      <c r="Z1073" s="333">
        <v>76</v>
      </c>
      <c r="AA1073" s="333">
        <v>75</v>
      </c>
      <c r="AB1073" s="333">
        <v>75</v>
      </c>
      <c r="AC1073" s="334">
        <v>1</v>
      </c>
      <c r="AD1073" s="268">
        <v>1</v>
      </c>
      <c r="AE1073" s="295">
        <v>0</v>
      </c>
    </row>
    <row r="1074" spans="1:31">
      <c r="A1074" s="315" t="s">
        <v>1671</v>
      </c>
      <c r="B1074" s="339" t="s">
        <v>3352</v>
      </c>
      <c r="C1074" s="293" t="s">
        <v>1936</v>
      </c>
      <c r="D1074" s="339" t="s">
        <v>1937</v>
      </c>
      <c r="E1074" s="266">
        <v>33</v>
      </c>
      <c r="F1074" s="266">
        <v>32</v>
      </c>
      <c r="G1074" s="264">
        <v>34</v>
      </c>
      <c r="H1074" s="264">
        <v>33</v>
      </c>
      <c r="I1074" s="264">
        <v>32</v>
      </c>
      <c r="J1074" s="264">
        <v>32</v>
      </c>
      <c r="K1074" s="294">
        <v>0.9</v>
      </c>
      <c r="L1074" s="267">
        <v>0.96969696969697</v>
      </c>
      <c r="M1074" s="267">
        <v>0.970588235294118</v>
      </c>
      <c r="N1074" s="267">
        <v>1</v>
      </c>
      <c r="O1074" s="332">
        <v>33</v>
      </c>
      <c r="P1074" s="266">
        <v>29</v>
      </c>
      <c r="Q1074" s="266">
        <v>29</v>
      </c>
      <c r="R1074" s="264">
        <v>30</v>
      </c>
      <c r="S1074" s="264">
        <v>26</v>
      </c>
      <c r="T1074" s="267">
        <v>0.878787878787879</v>
      </c>
      <c r="U1074" s="267">
        <v>0.878787878787879</v>
      </c>
      <c r="V1074" s="268">
        <v>0.882352941176471</v>
      </c>
      <c r="W1074" s="268">
        <v>0.8125</v>
      </c>
      <c r="X1074" s="295">
        <v>-0.00356506238859178</v>
      </c>
      <c r="Y1074" s="271">
        <v>227</v>
      </c>
      <c r="Z1074" s="333">
        <v>200</v>
      </c>
      <c r="AA1074" s="333">
        <v>219</v>
      </c>
      <c r="AB1074" s="333">
        <v>199</v>
      </c>
      <c r="AC1074" s="334">
        <v>0.881057268722467</v>
      </c>
      <c r="AD1074" s="268">
        <v>0.908675799086758</v>
      </c>
      <c r="AE1074" s="295">
        <v>-0.0276185303642911</v>
      </c>
    </row>
    <row r="1075" spans="1:31">
      <c r="A1075" s="315" t="s">
        <v>1671</v>
      </c>
      <c r="B1075" s="339" t="s">
        <v>3352</v>
      </c>
      <c r="C1075" s="293" t="s">
        <v>1938</v>
      </c>
      <c r="D1075" s="339" t="s">
        <v>1939</v>
      </c>
      <c r="E1075" s="266">
        <v>28</v>
      </c>
      <c r="F1075" s="266">
        <v>28</v>
      </c>
      <c r="G1075" s="264">
        <v>28</v>
      </c>
      <c r="H1075" s="264">
        <v>27</v>
      </c>
      <c r="I1075" s="264">
        <v>28</v>
      </c>
      <c r="J1075" s="264">
        <v>28</v>
      </c>
      <c r="K1075" s="294">
        <v>0.9</v>
      </c>
      <c r="L1075" s="267">
        <v>1</v>
      </c>
      <c r="M1075" s="267">
        <v>0.964285714285714</v>
      </c>
      <c r="N1075" s="267">
        <v>1</v>
      </c>
      <c r="O1075" s="332">
        <v>28</v>
      </c>
      <c r="P1075" s="266">
        <v>26</v>
      </c>
      <c r="Q1075" s="266">
        <v>26</v>
      </c>
      <c r="R1075" s="264">
        <v>26</v>
      </c>
      <c r="S1075" s="264">
        <v>27</v>
      </c>
      <c r="T1075" s="267">
        <v>0.928571428571429</v>
      </c>
      <c r="U1075" s="267">
        <v>0.928571428571429</v>
      </c>
      <c r="V1075" s="268">
        <v>0.928571428571429</v>
      </c>
      <c r="W1075" s="268">
        <v>0.964285714285714</v>
      </c>
      <c r="X1075" s="295">
        <v>0</v>
      </c>
      <c r="Y1075" s="271">
        <v>193</v>
      </c>
      <c r="Z1075" s="333">
        <v>185</v>
      </c>
      <c r="AA1075" s="333">
        <v>191</v>
      </c>
      <c r="AB1075" s="333">
        <v>187</v>
      </c>
      <c r="AC1075" s="334">
        <v>0.958549222797927</v>
      </c>
      <c r="AD1075" s="268">
        <v>0.979057591623037</v>
      </c>
      <c r="AE1075" s="295">
        <v>-0.0205083688251092</v>
      </c>
    </row>
    <row r="1076" spans="1:31">
      <c r="A1076" s="315" t="s">
        <v>1671</v>
      </c>
      <c r="B1076" s="339" t="s">
        <v>3352</v>
      </c>
      <c r="C1076" s="293" t="s">
        <v>1940</v>
      </c>
      <c r="D1076" s="339" t="s">
        <v>1941</v>
      </c>
      <c r="E1076" s="266">
        <v>0</v>
      </c>
      <c r="F1076" s="266">
        <v>0</v>
      </c>
      <c r="G1076" s="264">
        <v>0</v>
      </c>
      <c r="H1076" s="264">
        <v>0</v>
      </c>
      <c r="I1076" s="264">
        <v>0</v>
      </c>
      <c r="J1076" s="264">
        <v>0</v>
      </c>
      <c r="K1076" s="294">
        <v>0.9</v>
      </c>
      <c r="L1076" s="267">
        <v>0</v>
      </c>
      <c r="M1076" s="267">
        <v>0</v>
      </c>
      <c r="N1076" s="267">
        <v>0</v>
      </c>
      <c r="O1076" s="332">
        <v>0</v>
      </c>
      <c r="P1076" s="266">
        <v>0</v>
      </c>
      <c r="Q1076" s="266">
        <v>0</v>
      </c>
      <c r="R1076" s="264">
        <v>0</v>
      </c>
      <c r="S1076" s="264">
        <v>0</v>
      </c>
      <c r="T1076" s="267">
        <v>0</v>
      </c>
      <c r="U1076" s="267">
        <v>0</v>
      </c>
      <c r="V1076" s="268">
        <v>0</v>
      </c>
      <c r="W1076" s="268">
        <v>0</v>
      </c>
      <c r="X1076" s="295">
        <v>0</v>
      </c>
      <c r="Y1076" s="271">
        <v>0</v>
      </c>
      <c r="Z1076" s="333">
        <v>0</v>
      </c>
      <c r="AA1076" s="333">
        <v>0</v>
      </c>
      <c r="AB1076" s="333">
        <v>0</v>
      </c>
      <c r="AC1076" s="334">
        <v>0</v>
      </c>
      <c r="AD1076" s="268">
        <v>0</v>
      </c>
      <c r="AE1076" s="295">
        <v>0</v>
      </c>
    </row>
    <row r="1077" spans="1:31">
      <c r="A1077" s="315" t="s">
        <v>1671</v>
      </c>
      <c r="B1077" s="339" t="s">
        <v>3352</v>
      </c>
      <c r="C1077" s="293" t="s">
        <v>1942</v>
      </c>
      <c r="D1077" s="339" t="s">
        <v>1943</v>
      </c>
      <c r="E1077" s="266">
        <v>38</v>
      </c>
      <c r="F1077" s="266">
        <v>38</v>
      </c>
      <c r="G1077" s="264">
        <v>39</v>
      </c>
      <c r="H1077" s="264">
        <v>39</v>
      </c>
      <c r="I1077" s="264">
        <v>39</v>
      </c>
      <c r="J1077" s="264">
        <v>39</v>
      </c>
      <c r="K1077" s="294">
        <v>0.9</v>
      </c>
      <c r="L1077" s="267">
        <v>1</v>
      </c>
      <c r="M1077" s="267">
        <v>1</v>
      </c>
      <c r="N1077" s="267">
        <v>1</v>
      </c>
      <c r="O1077" s="332">
        <v>38</v>
      </c>
      <c r="P1077" s="266">
        <v>33</v>
      </c>
      <c r="Q1077" s="266">
        <v>33</v>
      </c>
      <c r="R1077" s="264">
        <v>35</v>
      </c>
      <c r="S1077" s="264">
        <v>37</v>
      </c>
      <c r="T1077" s="267">
        <v>0.868421052631579</v>
      </c>
      <c r="U1077" s="267">
        <v>0.868421052631579</v>
      </c>
      <c r="V1077" s="268">
        <v>0.897435897435897</v>
      </c>
      <c r="W1077" s="268">
        <v>0.948717948717949</v>
      </c>
      <c r="X1077" s="295">
        <v>-0.0290148448043185</v>
      </c>
      <c r="Y1077" s="271">
        <v>265</v>
      </c>
      <c r="Z1077" s="333">
        <v>224</v>
      </c>
      <c r="AA1077" s="333">
        <v>259</v>
      </c>
      <c r="AB1077" s="333">
        <v>236</v>
      </c>
      <c r="AC1077" s="334">
        <v>0.845283018867925</v>
      </c>
      <c r="AD1077" s="268">
        <v>0.911196911196911</v>
      </c>
      <c r="AE1077" s="295">
        <v>-0.0659138923289866</v>
      </c>
    </row>
    <row r="1078" spans="1:31">
      <c r="A1078" s="315" t="s">
        <v>1671</v>
      </c>
      <c r="B1078" s="339" t="s">
        <v>3352</v>
      </c>
      <c r="C1078" s="293" t="s">
        <v>1944</v>
      </c>
      <c r="D1078" s="339" t="s">
        <v>1945</v>
      </c>
      <c r="E1078" s="266">
        <v>22</v>
      </c>
      <c r="F1078" s="266">
        <v>22</v>
      </c>
      <c r="G1078" s="264">
        <v>22</v>
      </c>
      <c r="H1078" s="264">
        <v>22</v>
      </c>
      <c r="I1078" s="264">
        <v>20</v>
      </c>
      <c r="J1078" s="264">
        <v>20</v>
      </c>
      <c r="K1078" s="294">
        <v>0.9</v>
      </c>
      <c r="L1078" s="267">
        <v>1</v>
      </c>
      <c r="M1078" s="267">
        <v>1</v>
      </c>
      <c r="N1078" s="267">
        <v>1</v>
      </c>
      <c r="O1078" s="332">
        <v>22</v>
      </c>
      <c r="P1078" s="266">
        <v>22</v>
      </c>
      <c r="Q1078" s="266">
        <v>22</v>
      </c>
      <c r="R1078" s="264">
        <v>22</v>
      </c>
      <c r="S1078" s="264">
        <v>20</v>
      </c>
      <c r="T1078" s="267">
        <v>1</v>
      </c>
      <c r="U1078" s="267">
        <v>1</v>
      </c>
      <c r="V1078" s="268">
        <v>1</v>
      </c>
      <c r="W1078" s="268">
        <v>1</v>
      </c>
      <c r="X1078" s="295">
        <v>0</v>
      </c>
      <c r="Y1078" s="271">
        <v>146</v>
      </c>
      <c r="Z1078" s="333">
        <v>146</v>
      </c>
      <c r="AA1078" s="333">
        <v>146</v>
      </c>
      <c r="AB1078" s="333">
        <v>143</v>
      </c>
      <c r="AC1078" s="334">
        <v>1</v>
      </c>
      <c r="AD1078" s="268">
        <v>0.979452054794521</v>
      </c>
      <c r="AE1078" s="295">
        <v>0.0205479452054794</v>
      </c>
    </row>
    <row r="1079" spans="1:31">
      <c r="A1079" s="315" t="s">
        <v>1671</v>
      </c>
      <c r="B1079" s="339" t="s">
        <v>3352</v>
      </c>
      <c r="C1079" s="293" t="s">
        <v>1946</v>
      </c>
      <c r="D1079" s="339" t="s">
        <v>1947</v>
      </c>
      <c r="E1079" s="266">
        <v>39</v>
      </c>
      <c r="F1079" s="266">
        <v>38</v>
      </c>
      <c r="G1079" s="264">
        <v>41</v>
      </c>
      <c r="H1079" s="264">
        <v>39</v>
      </c>
      <c r="I1079" s="264">
        <v>35</v>
      </c>
      <c r="J1079" s="264">
        <v>33</v>
      </c>
      <c r="K1079" s="294">
        <v>0.9</v>
      </c>
      <c r="L1079" s="267">
        <v>0.974358974358974</v>
      </c>
      <c r="M1079" s="267">
        <v>0.951219512195122</v>
      </c>
      <c r="N1079" s="267">
        <v>0.942857142857143</v>
      </c>
      <c r="O1079" s="332">
        <v>39</v>
      </c>
      <c r="P1079" s="266">
        <v>36</v>
      </c>
      <c r="Q1079" s="266">
        <v>36</v>
      </c>
      <c r="R1079" s="264">
        <v>35</v>
      </c>
      <c r="S1079" s="264">
        <v>32</v>
      </c>
      <c r="T1079" s="267">
        <v>0.923076923076923</v>
      </c>
      <c r="U1079" s="267">
        <v>0.923076923076923</v>
      </c>
      <c r="V1079" s="268">
        <v>0.853658536585366</v>
      </c>
      <c r="W1079" s="268">
        <v>0.914285714285714</v>
      </c>
      <c r="X1079" s="295">
        <v>0.0694183864915573</v>
      </c>
      <c r="Y1079" s="271">
        <v>263</v>
      </c>
      <c r="Z1079" s="333">
        <v>246</v>
      </c>
      <c r="AA1079" s="333">
        <v>272</v>
      </c>
      <c r="AB1079" s="333">
        <v>246</v>
      </c>
      <c r="AC1079" s="334">
        <v>0.935361216730038</v>
      </c>
      <c r="AD1079" s="268">
        <v>0.904411764705882</v>
      </c>
      <c r="AE1079" s="295">
        <v>0.0309494520241557</v>
      </c>
    </row>
    <row r="1080" spans="1:31">
      <c r="A1080" s="315" t="s">
        <v>1671</v>
      </c>
      <c r="B1080" s="339" t="s">
        <v>3352</v>
      </c>
      <c r="C1080" s="293" t="s">
        <v>1948</v>
      </c>
      <c r="D1080" s="339" t="s">
        <v>1949</v>
      </c>
      <c r="E1080" s="266">
        <v>39</v>
      </c>
      <c r="F1080" s="266">
        <v>38</v>
      </c>
      <c r="G1080" s="264">
        <v>43</v>
      </c>
      <c r="H1080" s="264">
        <v>39</v>
      </c>
      <c r="I1080" s="264">
        <v>39</v>
      </c>
      <c r="J1080" s="264">
        <v>36</v>
      </c>
      <c r="K1080" s="294">
        <v>0.9</v>
      </c>
      <c r="L1080" s="267">
        <v>0.974358974358974</v>
      </c>
      <c r="M1080" s="267">
        <v>0.906976744186046</v>
      </c>
      <c r="N1080" s="267">
        <v>0.923076923076923</v>
      </c>
      <c r="O1080" s="332">
        <v>39</v>
      </c>
      <c r="P1080" s="266">
        <v>33</v>
      </c>
      <c r="Q1080" s="266">
        <v>33</v>
      </c>
      <c r="R1080" s="264">
        <v>36</v>
      </c>
      <c r="S1080" s="264">
        <v>33</v>
      </c>
      <c r="T1080" s="267">
        <v>0.846153846153846</v>
      </c>
      <c r="U1080" s="267">
        <v>0.846153846153846</v>
      </c>
      <c r="V1080" s="268">
        <v>0.837209302325581</v>
      </c>
      <c r="W1080" s="268">
        <v>0.846153846153846</v>
      </c>
      <c r="X1080" s="295">
        <v>0.00894454382826471</v>
      </c>
      <c r="Y1080" s="271">
        <v>289</v>
      </c>
      <c r="Z1080" s="333">
        <v>249</v>
      </c>
      <c r="AA1080" s="333">
        <v>294</v>
      </c>
      <c r="AB1080" s="333">
        <v>248</v>
      </c>
      <c r="AC1080" s="334">
        <v>0.86159169550173</v>
      </c>
      <c r="AD1080" s="268">
        <v>0.843537414965986</v>
      </c>
      <c r="AE1080" s="295">
        <v>0.0180542805357436</v>
      </c>
    </row>
    <row r="1081" spans="1:31">
      <c r="A1081" s="315" t="s">
        <v>1671</v>
      </c>
      <c r="B1081" s="339" t="s">
        <v>3352</v>
      </c>
      <c r="C1081" s="293" t="s">
        <v>1950</v>
      </c>
      <c r="D1081" s="339" t="s">
        <v>1951</v>
      </c>
      <c r="E1081" s="266">
        <v>20</v>
      </c>
      <c r="F1081" s="266">
        <v>18</v>
      </c>
      <c r="G1081" s="264">
        <v>18</v>
      </c>
      <c r="H1081" s="264">
        <v>18</v>
      </c>
      <c r="I1081" s="264">
        <v>15</v>
      </c>
      <c r="J1081" s="264">
        <v>15</v>
      </c>
      <c r="K1081" s="294">
        <v>0.9</v>
      </c>
      <c r="L1081" s="267">
        <v>0.9</v>
      </c>
      <c r="M1081" s="267">
        <v>1</v>
      </c>
      <c r="N1081" s="267">
        <v>1</v>
      </c>
      <c r="O1081" s="332">
        <v>20</v>
      </c>
      <c r="P1081" s="266">
        <v>17</v>
      </c>
      <c r="Q1081" s="266">
        <v>17</v>
      </c>
      <c r="R1081" s="264">
        <v>16</v>
      </c>
      <c r="S1081" s="264">
        <v>13</v>
      </c>
      <c r="T1081" s="267">
        <v>0.85</v>
      </c>
      <c r="U1081" s="267">
        <v>0.85</v>
      </c>
      <c r="V1081" s="268">
        <v>0.888888888888889</v>
      </c>
      <c r="W1081" s="268">
        <v>0.866666666666667</v>
      </c>
      <c r="X1081" s="295">
        <v>-0.0388888888888889</v>
      </c>
      <c r="Y1081" s="271">
        <v>128</v>
      </c>
      <c r="Z1081" s="333">
        <v>113</v>
      </c>
      <c r="AA1081" s="333">
        <v>139</v>
      </c>
      <c r="AB1081" s="333">
        <v>127</v>
      </c>
      <c r="AC1081" s="334">
        <v>0.8828125</v>
      </c>
      <c r="AD1081" s="268">
        <v>0.913669064748201</v>
      </c>
      <c r="AE1081" s="295">
        <v>-0.0308565647482014</v>
      </c>
    </row>
    <row r="1082" spans="1:31">
      <c r="A1082" s="315" t="s">
        <v>1671</v>
      </c>
      <c r="B1082" s="339" t="s">
        <v>3352</v>
      </c>
      <c r="C1082" s="293" t="s">
        <v>1952</v>
      </c>
      <c r="D1082" s="339" t="s">
        <v>1953</v>
      </c>
      <c r="E1082" s="266">
        <v>28</v>
      </c>
      <c r="F1082" s="266">
        <v>26</v>
      </c>
      <c r="G1082" s="264">
        <v>26</v>
      </c>
      <c r="H1082" s="264">
        <v>25</v>
      </c>
      <c r="I1082" s="264">
        <v>23</v>
      </c>
      <c r="J1082" s="264">
        <v>22</v>
      </c>
      <c r="K1082" s="294">
        <v>0.9</v>
      </c>
      <c r="L1082" s="267">
        <v>0.928571428571429</v>
      </c>
      <c r="M1082" s="267">
        <v>0.961538461538462</v>
      </c>
      <c r="N1082" s="267">
        <v>0.956521739130435</v>
      </c>
      <c r="O1082" s="332">
        <v>28</v>
      </c>
      <c r="P1082" s="266">
        <v>26</v>
      </c>
      <c r="Q1082" s="266">
        <v>26</v>
      </c>
      <c r="R1082" s="264">
        <v>25</v>
      </c>
      <c r="S1082" s="264">
        <v>21</v>
      </c>
      <c r="T1082" s="267">
        <v>0.928571428571429</v>
      </c>
      <c r="U1082" s="267">
        <v>0.928571428571429</v>
      </c>
      <c r="V1082" s="268">
        <v>0.961538461538462</v>
      </c>
      <c r="W1082" s="268">
        <v>0.91304347826087</v>
      </c>
      <c r="X1082" s="295">
        <v>-0.032967032967033</v>
      </c>
      <c r="Y1082" s="271">
        <v>174</v>
      </c>
      <c r="Z1082" s="333">
        <v>162</v>
      </c>
      <c r="AA1082" s="333">
        <v>194</v>
      </c>
      <c r="AB1082" s="333">
        <v>186</v>
      </c>
      <c r="AC1082" s="334">
        <v>0.931034482758621</v>
      </c>
      <c r="AD1082" s="268">
        <v>0.958762886597938</v>
      </c>
      <c r="AE1082" s="295">
        <v>-0.0277284038393175</v>
      </c>
    </row>
    <row r="1083" spans="1:31">
      <c r="A1083" s="315" t="s">
        <v>1671</v>
      </c>
      <c r="B1083" s="339" t="s">
        <v>3352</v>
      </c>
      <c r="C1083" s="293" t="s">
        <v>1954</v>
      </c>
      <c r="D1083" s="339" t="s">
        <v>1955</v>
      </c>
      <c r="E1083" s="266">
        <v>30</v>
      </c>
      <c r="F1083" s="266">
        <v>30</v>
      </c>
      <c r="G1083" s="264">
        <v>29</v>
      </c>
      <c r="H1083" s="264">
        <v>29</v>
      </c>
      <c r="I1083" s="264">
        <v>30</v>
      </c>
      <c r="J1083" s="264">
        <v>30</v>
      </c>
      <c r="K1083" s="294">
        <v>0.9</v>
      </c>
      <c r="L1083" s="267">
        <v>1</v>
      </c>
      <c r="M1083" s="267">
        <v>1</v>
      </c>
      <c r="N1083" s="267">
        <v>1</v>
      </c>
      <c r="O1083" s="332">
        <v>30</v>
      </c>
      <c r="P1083" s="266">
        <v>30</v>
      </c>
      <c r="Q1083" s="266">
        <v>30</v>
      </c>
      <c r="R1083" s="264">
        <v>29</v>
      </c>
      <c r="S1083" s="264">
        <v>30</v>
      </c>
      <c r="T1083" s="267">
        <v>1</v>
      </c>
      <c r="U1083" s="267">
        <v>1</v>
      </c>
      <c r="V1083" s="268">
        <v>1</v>
      </c>
      <c r="W1083" s="268">
        <v>1</v>
      </c>
      <c r="X1083" s="295">
        <v>0</v>
      </c>
      <c r="Y1083" s="271">
        <v>209</v>
      </c>
      <c r="Z1083" s="333">
        <v>206</v>
      </c>
      <c r="AA1083" s="333">
        <v>208</v>
      </c>
      <c r="AB1083" s="333">
        <v>200</v>
      </c>
      <c r="AC1083" s="334">
        <v>0.985645933014354</v>
      </c>
      <c r="AD1083" s="268">
        <v>0.961538461538462</v>
      </c>
      <c r="AE1083" s="295">
        <v>0.0241074714758925</v>
      </c>
    </row>
    <row r="1084" spans="1:31">
      <c r="A1084" s="315" t="s">
        <v>1671</v>
      </c>
      <c r="B1084" s="339" t="s">
        <v>3352</v>
      </c>
      <c r="C1084" s="293" t="s">
        <v>1956</v>
      </c>
      <c r="D1084" s="339" t="s">
        <v>1957</v>
      </c>
      <c r="E1084" s="266">
        <v>17</v>
      </c>
      <c r="F1084" s="266">
        <v>17</v>
      </c>
      <c r="G1084" s="264">
        <v>16</v>
      </c>
      <c r="H1084" s="264">
        <v>16</v>
      </c>
      <c r="I1084" s="264">
        <v>15</v>
      </c>
      <c r="J1084" s="264">
        <v>13</v>
      </c>
      <c r="K1084" s="294">
        <v>0.9</v>
      </c>
      <c r="L1084" s="267">
        <v>1</v>
      </c>
      <c r="M1084" s="267">
        <v>1</v>
      </c>
      <c r="N1084" s="267">
        <v>0.866666666666667</v>
      </c>
      <c r="O1084" s="332">
        <v>17</v>
      </c>
      <c r="P1084" s="266">
        <v>16</v>
      </c>
      <c r="Q1084" s="266">
        <v>16</v>
      </c>
      <c r="R1084" s="264">
        <v>16</v>
      </c>
      <c r="S1084" s="264">
        <v>10</v>
      </c>
      <c r="T1084" s="267">
        <v>0.941176470588235</v>
      </c>
      <c r="U1084" s="267">
        <v>0.941176470588235</v>
      </c>
      <c r="V1084" s="268">
        <v>1</v>
      </c>
      <c r="W1084" s="268">
        <v>0.666666666666667</v>
      </c>
      <c r="X1084" s="295">
        <v>-0.0588235294117647</v>
      </c>
      <c r="Y1084" s="271">
        <v>111</v>
      </c>
      <c r="Z1084" s="333">
        <v>95</v>
      </c>
      <c r="AA1084" s="333">
        <v>116</v>
      </c>
      <c r="AB1084" s="333">
        <v>105</v>
      </c>
      <c r="AC1084" s="334">
        <v>0.855855855855856</v>
      </c>
      <c r="AD1084" s="268">
        <v>0.905172413793103</v>
      </c>
      <c r="AE1084" s="295">
        <v>-0.0493165579372475</v>
      </c>
    </row>
    <row r="1085" spans="1:31">
      <c r="A1085" s="315" t="s">
        <v>1671</v>
      </c>
      <c r="B1085" s="339" t="s">
        <v>3352</v>
      </c>
      <c r="C1085" s="293" t="s">
        <v>1958</v>
      </c>
      <c r="D1085" s="339" t="s">
        <v>1959</v>
      </c>
      <c r="E1085" s="266">
        <v>11</v>
      </c>
      <c r="F1085" s="266">
        <v>11</v>
      </c>
      <c r="G1085" s="264">
        <v>12</v>
      </c>
      <c r="H1085" s="264">
        <v>12</v>
      </c>
      <c r="I1085" s="264">
        <v>11</v>
      </c>
      <c r="J1085" s="264">
        <v>11</v>
      </c>
      <c r="K1085" s="294">
        <v>0.9</v>
      </c>
      <c r="L1085" s="267">
        <v>1</v>
      </c>
      <c r="M1085" s="267">
        <v>1</v>
      </c>
      <c r="N1085" s="267">
        <v>1</v>
      </c>
      <c r="O1085" s="332">
        <v>11</v>
      </c>
      <c r="P1085" s="266">
        <v>10</v>
      </c>
      <c r="Q1085" s="266">
        <v>10</v>
      </c>
      <c r="R1085" s="264">
        <v>12</v>
      </c>
      <c r="S1085" s="264">
        <v>11</v>
      </c>
      <c r="T1085" s="267">
        <v>0.909090909090909</v>
      </c>
      <c r="U1085" s="267">
        <v>0.909090909090909</v>
      </c>
      <c r="V1085" s="268">
        <v>1</v>
      </c>
      <c r="W1085" s="268">
        <v>1</v>
      </c>
      <c r="X1085" s="295">
        <v>-0.0909090909090909</v>
      </c>
      <c r="Y1085" s="271">
        <v>81</v>
      </c>
      <c r="Z1085" s="333">
        <v>79</v>
      </c>
      <c r="AA1085" s="333">
        <v>83</v>
      </c>
      <c r="AB1085" s="333">
        <v>81</v>
      </c>
      <c r="AC1085" s="334">
        <v>0.975308641975309</v>
      </c>
      <c r="AD1085" s="268">
        <v>0.975903614457831</v>
      </c>
      <c r="AE1085" s="295">
        <v>-0.000594972482522715</v>
      </c>
    </row>
    <row r="1086" spans="1:31">
      <c r="A1086" s="315" t="s">
        <v>1671</v>
      </c>
      <c r="B1086" s="339" t="s">
        <v>3352</v>
      </c>
      <c r="C1086" s="293" t="s">
        <v>1960</v>
      </c>
      <c r="D1086" s="339" t="s">
        <v>1961</v>
      </c>
      <c r="E1086" s="266">
        <v>33</v>
      </c>
      <c r="F1086" s="266">
        <v>32</v>
      </c>
      <c r="G1086" s="264">
        <v>33</v>
      </c>
      <c r="H1086" s="264">
        <v>33</v>
      </c>
      <c r="I1086" s="264">
        <v>26</v>
      </c>
      <c r="J1086" s="264">
        <v>26</v>
      </c>
      <c r="K1086" s="294">
        <v>0.9</v>
      </c>
      <c r="L1086" s="267">
        <v>0.96969696969697</v>
      </c>
      <c r="M1086" s="267">
        <v>1</v>
      </c>
      <c r="N1086" s="267">
        <v>1</v>
      </c>
      <c r="O1086" s="332">
        <v>33</v>
      </c>
      <c r="P1086" s="266">
        <v>32</v>
      </c>
      <c r="Q1086" s="266">
        <v>32</v>
      </c>
      <c r="R1086" s="264">
        <v>33</v>
      </c>
      <c r="S1086" s="264">
        <v>26</v>
      </c>
      <c r="T1086" s="267">
        <v>0.96969696969697</v>
      </c>
      <c r="U1086" s="267">
        <v>0.96969696969697</v>
      </c>
      <c r="V1086" s="268">
        <v>1</v>
      </c>
      <c r="W1086" s="268">
        <v>1</v>
      </c>
      <c r="X1086" s="295">
        <v>-0.0303030303030303</v>
      </c>
      <c r="Y1086" s="271">
        <v>211</v>
      </c>
      <c r="Z1086" s="333">
        <v>208</v>
      </c>
      <c r="AA1086" s="333">
        <v>243</v>
      </c>
      <c r="AB1086" s="333">
        <v>240</v>
      </c>
      <c r="AC1086" s="334">
        <v>0.985781990521327</v>
      </c>
      <c r="AD1086" s="268">
        <v>0.987654320987654</v>
      </c>
      <c r="AE1086" s="295">
        <v>-0.00187233046632729</v>
      </c>
    </row>
    <row r="1087" spans="1:31">
      <c r="A1087" s="315" t="s">
        <v>1671</v>
      </c>
      <c r="B1087" s="339" t="s">
        <v>3352</v>
      </c>
      <c r="C1087" s="293" t="s">
        <v>1962</v>
      </c>
      <c r="D1087" s="339" t="s">
        <v>1963</v>
      </c>
      <c r="E1087" s="266">
        <v>27</v>
      </c>
      <c r="F1087" s="266">
        <v>27</v>
      </c>
      <c r="G1087" s="264">
        <v>29</v>
      </c>
      <c r="H1087" s="264">
        <v>29</v>
      </c>
      <c r="I1087" s="264">
        <v>20</v>
      </c>
      <c r="J1087" s="264">
        <v>20</v>
      </c>
      <c r="K1087" s="294">
        <v>0.9</v>
      </c>
      <c r="L1087" s="267">
        <v>1</v>
      </c>
      <c r="M1087" s="267">
        <v>1</v>
      </c>
      <c r="N1087" s="267">
        <v>1</v>
      </c>
      <c r="O1087" s="332">
        <v>27</v>
      </c>
      <c r="P1087" s="266">
        <v>27</v>
      </c>
      <c r="Q1087" s="266">
        <v>27</v>
      </c>
      <c r="R1087" s="264">
        <v>28</v>
      </c>
      <c r="S1087" s="264">
        <v>20</v>
      </c>
      <c r="T1087" s="267">
        <v>1</v>
      </c>
      <c r="U1087" s="267">
        <v>1</v>
      </c>
      <c r="V1087" s="268">
        <v>0.96551724137931</v>
      </c>
      <c r="W1087" s="268">
        <v>1</v>
      </c>
      <c r="X1087" s="295">
        <v>0.0344827586206896</v>
      </c>
      <c r="Y1087" s="271">
        <v>180</v>
      </c>
      <c r="Z1087" s="333">
        <v>178</v>
      </c>
      <c r="AA1087" s="333">
        <v>191</v>
      </c>
      <c r="AB1087" s="333">
        <v>189</v>
      </c>
      <c r="AC1087" s="334">
        <v>0.988888888888889</v>
      </c>
      <c r="AD1087" s="268">
        <v>0.989528795811518</v>
      </c>
      <c r="AE1087" s="295">
        <v>-0.000639906922629385</v>
      </c>
    </row>
    <row r="1088" spans="1:31">
      <c r="A1088" s="315" t="s">
        <v>1671</v>
      </c>
      <c r="B1088" s="339" t="s">
        <v>3352</v>
      </c>
      <c r="C1088" s="293" t="s">
        <v>1964</v>
      </c>
      <c r="D1088" s="339" t="s">
        <v>1965</v>
      </c>
      <c r="E1088" s="266">
        <v>17</v>
      </c>
      <c r="F1088" s="266">
        <v>17</v>
      </c>
      <c r="G1088" s="264">
        <v>19</v>
      </c>
      <c r="H1088" s="264">
        <v>19</v>
      </c>
      <c r="I1088" s="264">
        <v>16</v>
      </c>
      <c r="J1088" s="264">
        <v>16</v>
      </c>
      <c r="K1088" s="294">
        <v>0.9</v>
      </c>
      <c r="L1088" s="267">
        <v>1</v>
      </c>
      <c r="M1088" s="267">
        <v>1</v>
      </c>
      <c r="N1088" s="267">
        <v>1</v>
      </c>
      <c r="O1088" s="332">
        <v>17</v>
      </c>
      <c r="P1088" s="266">
        <v>16</v>
      </c>
      <c r="Q1088" s="266">
        <v>16</v>
      </c>
      <c r="R1088" s="264">
        <v>17</v>
      </c>
      <c r="S1088" s="264">
        <v>14</v>
      </c>
      <c r="T1088" s="267">
        <v>0.941176470588235</v>
      </c>
      <c r="U1088" s="267">
        <v>0.941176470588235</v>
      </c>
      <c r="V1088" s="268">
        <v>0.894736842105263</v>
      </c>
      <c r="W1088" s="268">
        <v>0.875</v>
      </c>
      <c r="X1088" s="295">
        <v>0.0464396284829721</v>
      </c>
      <c r="Y1088" s="271">
        <v>124</v>
      </c>
      <c r="Z1088" s="333">
        <v>107</v>
      </c>
      <c r="AA1088" s="333">
        <v>130</v>
      </c>
      <c r="AB1088" s="333">
        <v>113</v>
      </c>
      <c r="AC1088" s="334">
        <v>0.862903225806452</v>
      </c>
      <c r="AD1088" s="268">
        <v>0.869230769230769</v>
      </c>
      <c r="AE1088" s="295">
        <v>-0.00632754342431763</v>
      </c>
    </row>
    <row r="1089" spans="1:31">
      <c r="A1089" s="315" t="s">
        <v>1671</v>
      </c>
      <c r="B1089" s="339" t="s">
        <v>3352</v>
      </c>
      <c r="C1089" s="293" t="s">
        <v>1966</v>
      </c>
      <c r="D1089" s="339" t="s">
        <v>1967</v>
      </c>
      <c r="E1089" s="266">
        <v>21</v>
      </c>
      <c r="F1089" s="266">
        <v>21</v>
      </c>
      <c r="G1089" s="264">
        <v>24</v>
      </c>
      <c r="H1089" s="264">
        <v>24</v>
      </c>
      <c r="I1089" s="264">
        <v>19</v>
      </c>
      <c r="J1089" s="264">
        <v>18</v>
      </c>
      <c r="K1089" s="294">
        <v>0.9</v>
      </c>
      <c r="L1089" s="267">
        <v>1</v>
      </c>
      <c r="M1089" s="267">
        <v>1</v>
      </c>
      <c r="N1089" s="267">
        <v>0.947368421052632</v>
      </c>
      <c r="O1089" s="332">
        <v>21</v>
      </c>
      <c r="P1089" s="266">
        <v>21</v>
      </c>
      <c r="Q1089" s="266">
        <v>21</v>
      </c>
      <c r="R1089" s="264">
        <v>24</v>
      </c>
      <c r="S1089" s="264">
        <v>18</v>
      </c>
      <c r="T1089" s="267">
        <v>1</v>
      </c>
      <c r="U1089" s="267">
        <v>1</v>
      </c>
      <c r="V1089" s="268">
        <v>1</v>
      </c>
      <c r="W1089" s="268">
        <v>0.947368421052632</v>
      </c>
      <c r="X1089" s="295">
        <v>0</v>
      </c>
      <c r="Y1089" s="271">
        <v>150</v>
      </c>
      <c r="Z1089" s="333">
        <v>147</v>
      </c>
      <c r="AA1089" s="333">
        <v>156</v>
      </c>
      <c r="AB1089" s="333">
        <v>155</v>
      </c>
      <c r="AC1089" s="334">
        <v>0.98</v>
      </c>
      <c r="AD1089" s="268">
        <v>0.993589743589744</v>
      </c>
      <c r="AE1089" s="295">
        <v>-0.0135897435897436</v>
      </c>
    </row>
    <row r="1090" spans="1:31">
      <c r="A1090" s="315" t="s">
        <v>1671</v>
      </c>
      <c r="B1090" s="339" t="s">
        <v>3351</v>
      </c>
      <c r="C1090" s="293" t="s">
        <v>1968</v>
      </c>
      <c r="D1090" s="339" t="s">
        <v>1969</v>
      </c>
      <c r="E1090" s="266">
        <v>69</v>
      </c>
      <c r="F1090" s="266">
        <v>67</v>
      </c>
      <c r="G1090" s="264">
        <v>70</v>
      </c>
      <c r="H1090" s="264">
        <v>68</v>
      </c>
      <c r="I1090" s="264">
        <v>68</v>
      </c>
      <c r="J1090" s="264">
        <v>66</v>
      </c>
      <c r="K1090" s="294">
        <v>0.9</v>
      </c>
      <c r="L1090" s="267">
        <v>0.971014492753623</v>
      </c>
      <c r="M1090" s="267">
        <v>0.971428571428571</v>
      </c>
      <c r="N1090" s="267">
        <v>0.970588235294118</v>
      </c>
      <c r="O1090" s="332">
        <v>69</v>
      </c>
      <c r="P1090" s="266">
        <v>64</v>
      </c>
      <c r="Q1090" s="266">
        <v>64</v>
      </c>
      <c r="R1090" s="264">
        <v>64</v>
      </c>
      <c r="S1090" s="264">
        <v>62</v>
      </c>
      <c r="T1090" s="267">
        <v>0.927536231884058</v>
      </c>
      <c r="U1090" s="267">
        <v>0.927536231884058</v>
      </c>
      <c r="V1090" s="268">
        <v>0.914285714285714</v>
      </c>
      <c r="W1090" s="268">
        <v>0.911764705882353</v>
      </c>
      <c r="X1090" s="295">
        <v>0.0132505175983437</v>
      </c>
      <c r="Y1090" s="271">
        <v>466</v>
      </c>
      <c r="Z1090" s="333">
        <v>429</v>
      </c>
      <c r="AA1090" s="333">
        <v>454</v>
      </c>
      <c r="AB1090" s="333">
        <v>418</v>
      </c>
      <c r="AC1090" s="334">
        <v>0.920600858369099</v>
      </c>
      <c r="AD1090" s="268">
        <v>0.920704845814978</v>
      </c>
      <c r="AE1090" s="295">
        <v>-0.000103987445879361</v>
      </c>
    </row>
    <row r="1091" spans="1:31">
      <c r="A1091" s="315" t="s">
        <v>1671</v>
      </c>
      <c r="B1091" s="339" t="s">
        <v>3351</v>
      </c>
      <c r="C1091" s="293" t="s">
        <v>1970</v>
      </c>
      <c r="D1091" s="339" t="s">
        <v>1971</v>
      </c>
      <c r="E1091" s="266">
        <v>47</v>
      </c>
      <c r="F1091" s="266">
        <v>46</v>
      </c>
      <c r="G1091" s="264">
        <v>44</v>
      </c>
      <c r="H1091" s="264">
        <v>44</v>
      </c>
      <c r="I1091" s="264">
        <v>36</v>
      </c>
      <c r="J1091" s="264">
        <v>36</v>
      </c>
      <c r="K1091" s="294">
        <v>0.9</v>
      </c>
      <c r="L1091" s="267">
        <v>0.978723404255319</v>
      </c>
      <c r="M1091" s="267">
        <v>1</v>
      </c>
      <c r="N1091" s="267">
        <v>1</v>
      </c>
      <c r="O1091" s="332">
        <v>47</v>
      </c>
      <c r="P1091" s="266">
        <v>46</v>
      </c>
      <c r="Q1091" s="266">
        <v>46</v>
      </c>
      <c r="R1091" s="264">
        <v>44</v>
      </c>
      <c r="S1091" s="264">
        <v>36</v>
      </c>
      <c r="T1091" s="267">
        <v>0.978723404255319</v>
      </c>
      <c r="U1091" s="267">
        <v>0.978723404255319</v>
      </c>
      <c r="V1091" s="268">
        <v>1</v>
      </c>
      <c r="W1091" s="268">
        <v>1</v>
      </c>
      <c r="X1091" s="295">
        <v>-0.0212765957446809</v>
      </c>
      <c r="Y1091" s="271">
        <v>296</v>
      </c>
      <c r="Z1091" s="333">
        <v>292</v>
      </c>
      <c r="AA1091" s="333">
        <v>309</v>
      </c>
      <c r="AB1091" s="333">
        <v>300</v>
      </c>
      <c r="AC1091" s="334">
        <v>0.986486486486487</v>
      </c>
      <c r="AD1091" s="268">
        <v>0.970873786407767</v>
      </c>
      <c r="AE1091" s="295">
        <v>0.0156127000787195</v>
      </c>
    </row>
    <row r="1092" spans="1:31">
      <c r="A1092" s="315" t="s">
        <v>1671</v>
      </c>
      <c r="B1092" s="339" t="s">
        <v>3351</v>
      </c>
      <c r="C1092" s="293" t="s">
        <v>1972</v>
      </c>
      <c r="D1092" s="339" t="s">
        <v>1973</v>
      </c>
      <c r="E1092" s="266">
        <v>31</v>
      </c>
      <c r="F1092" s="266">
        <v>31</v>
      </c>
      <c r="G1092" s="264">
        <v>31</v>
      </c>
      <c r="H1092" s="264">
        <v>31</v>
      </c>
      <c r="I1092" s="264">
        <v>26</v>
      </c>
      <c r="J1092" s="264">
        <v>26</v>
      </c>
      <c r="K1092" s="294">
        <v>0.9</v>
      </c>
      <c r="L1092" s="267">
        <v>1</v>
      </c>
      <c r="M1092" s="267">
        <v>1</v>
      </c>
      <c r="N1092" s="267">
        <v>1</v>
      </c>
      <c r="O1092" s="332">
        <v>31</v>
      </c>
      <c r="P1092" s="266">
        <v>31</v>
      </c>
      <c r="Q1092" s="266">
        <v>31</v>
      </c>
      <c r="R1092" s="264">
        <v>31</v>
      </c>
      <c r="S1092" s="264">
        <v>26</v>
      </c>
      <c r="T1092" s="267">
        <v>1</v>
      </c>
      <c r="U1092" s="267">
        <v>1</v>
      </c>
      <c r="V1092" s="268">
        <v>1</v>
      </c>
      <c r="W1092" s="268">
        <v>1</v>
      </c>
      <c r="X1092" s="295">
        <v>0</v>
      </c>
      <c r="Y1092" s="271">
        <v>201</v>
      </c>
      <c r="Z1092" s="333">
        <v>197</v>
      </c>
      <c r="AA1092" s="333">
        <v>204</v>
      </c>
      <c r="AB1092" s="333">
        <v>200</v>
      </c>
      <c r="AC1092" s="334">
        <v>0.980099502487562</v>
      </c>
      <c r="AD1092" s="268">
        <v>0.980392156862745</v>
      </c>
      <c r="AE1092" s="295">
        <v>-0.000292654375182888</v>
      </c>
    </row>
    <row r="1093" spans="1:31">
      <c r="A1093" s="315" t="s">
        <v>1974</v>
      </c>
      <c r="B1093" s="339" t="s">
        <v>3354</v>
      </c>
      <c r="C1093" s="293" t="s">
        <v>1976</v>
      </c>
      <c r="D1093" s="339" t="s">
        <v>1977</v>
      </c>
      <c r="E1093" s="266">
        <v>30</v>
      </c>
      <c r="F1093" s="266">
        <v>30</v>
      </c>
      <c r="G1093" s="264">
        <v>28</v>
      </c>
      <c r="H1093" s="264">
        <v>28</v>
      </c>
      <c r="I1093" s="264">
        <v>26</v>
      </c>
      <c r="J1093" s="264">
        <v>26</v>
      </c>
      <c r="K1093" s="294">
        <v>0.9</v>
      </c>
      <c r="L1093" s="267">
        <v>1</v>
      </c>
      <c r="M1093" s="267">
        <v>1</v>
      </c>
      <c r="N1093" s="267">
        <v>1</v>
      </c>
      <c r="O1093" s="332">
        <v>30</v>
      </c>
      <c r="P1093" s="266">
        <v>29</v>
      </c>
      <c r="Q1093" s="266">
        <v>29</v>
      </c>
      <c r="R1093" s="264">
        <v>28</v>
      </c>
      <c r="S1093" s="264">
        <v>25</v>
      </c>
      <c r="T1093" s="267">
        <v>0.966666666666667</v>
      </c>
      <c r="U1093" s="267">
        <v>0.966666666666667</v>
      </c>
      <c r="V1093" s="268">
        <v>1</v>
      </c>
      <c r="W1093" s="268">
        <v>0.961538461538462</v>
      </c>
      <c r="X1093" s="295">
        <v>-0.0333333333333333</v>
      </c>
      <c r="Y1093" s="271">
        <v>196</v>
      </c>
      <c r="Z1093" s="333">
        <v>191</v>
      </c>
      <c r="AA1093" s="333">
        <v>197</v>
      </c>
      <c r="AB1093" s="333">
        <v>194</v>
      </c>
      <c r="AC1093" s="334">
        <v>0.974489795918367</v>
      </c>
      <c r="AD1093" s="268">
        <v>0.984771573604061</v>
      </c>
      <c r="AE1093" s="295">
        <v>-0.0102817776856935</v>
      </c>
    </row>
    <row r="1094" spans="1:31">
      <c r="A1094" s="315" t="s">
        <v>1974</v>
      </c>
      <c r="B1094" s="339" t="s">
        <v>3354</v>
      </c>
      <c r="C1094" s="293" t="s">
        <v>1978</v>
      </c>
      <c r="D1094" s="339" t="s">
        <v>1979</v>
      </c>
      <c r="E1094" s="266">
        <v>47</v>
      </c>
      <c r="F1094" s="266">
        <v>47</v>
      </c>
      <c r="G1094" s="264">
        <v>41</v>
      </c>
      <c r="H1094" s="264">
        <v>39</v>
      </c>
      <c r="I1094" s="264">
        <v>39</v>
      </c>
      <c r="J1094" s="264">
        <v>35</v>
      </c>
      <c r="K1094" s="294">
        <v>0.9</v>
      </c>
      <c r="L1094" s="267">
        <v>1</v>
      </c>
      <c r="M1094" s="267">
        <v>0.951219512195122</v>
      </c>
      <c r="N1094" s="267">
        <v>0.897435897435897</v>
      </c>
      <c r="O1094" s="332">
        <v>47</v>
      </c>
      <c r="P1094" s="266">
        <v>47</v>
      </c>
      <c r="Q1094" s="266">
        <v>47</v>
      </c>
      <c r="R1094" s="264">
        <v>39</v>
      </c>
      <c r="S1094" s="264">
        <v>35</v>
      </c>
      <c r="T1094" s="267">
        <v>1</v>
      </c>
      <c r="U1094" s="267">
        <v>1</v>
      </c>
      <c r="V1094" s="268">
        <v>0.951219512195122</v>
      </c>
      <c r="W1094" s="268">
        <v>0.897435897435897</v>
      </c>
      <c r="X1094" s="295">
        <v>0.0487804878048781</v>
      </c>
      <c r="Y1094" s="271">
        <v>321</v>
      </c>
      <c r="Z1094" s="333">
        <v>294</v>
      </c>
      <c r="AA1094" s="333">
        <v>323</v>
      </c>
      <c r="AB1094" s="333">
        <v>290</v>
      </c>
      <c r="AC1094" s="334">
        <v>0.91588785046729</v>
      </c>
      <c r="AD1094" s="268">
        <v>0.897832817337461</v>
      </c>
      <c r="AE1094" s="295">
        <v>0.0180550331298284</v>
      </c>
    </row>
    <row r="1095" spans="1:31">
      <c r="A1095" s="315" t="s">
        <v>1974</v>
      </c>
      <c r="B1095" s="339" t="s">
        <v>3354</v>
      </c>
      <c r="C1095" s="293" t="s">
        <v>1980</v>
      </c>
      <c r="D1095" s="339" t="s">
        <v>1981</v>
      </c>
      <c r="E1095" s="266">
        <v>48</v>
      </c>
      <c r="F1095" s="266">
        <v>48</v>
      </c>
      <c r="G1095" s="264">
        <v>47</v>
      </c>
      <c r="H1095" s="264">
        <v>47</v>
      </c>
      <c r="I1095" s="264">
        <v>43</v>
      </c>
      <c r="J1095" s="264">
        <v>43</v>
      </c>
      <c r="K1095" s="294">
        <v>0.9</v>
      </c>
      <c r="L1095" s="267">
        <v>1</v>
      </c>
      <c r="M1095" s="267">
        <v>1</v>
      </c>
      <c r="N1095" s="267">
        <v>1</v>
      </c>
      <c r="O1095" s="332">
        <v>48</v>
      </c>
      <c r="P1095" s="266">
        <v>48</v>
      </c>
      <c r="Q1095" s="266">
        <v>48</v>
      </c>
      <c r="R1095" s="264">
        <v>47</v>
      </c>
      <c r="S1095" s="264">
        <v>43</v>
      </c>
      <c r="T1095" s="267">
        <v>1</v>
      </c>
      <c r="U1095" s="267">
        <v>1</v>
      </c>
      <c r="V1095" s="268">
        <v>1</v>
      </c>
      <c r="W1095" s="268">
        <v>1</v>
      </c>
      <c r="X1095" s="295">
        <v>0</v>
      </c>
      <c r="Y1095" s="271">
        <v>313</v>
      </c>
      <c r="Z1095" s="333">
        <v>309</v>
      </c>
      <c r="AA1095" s="333">
        <v>317</v>
      </c>
      <c r="AB1095" s="333">
        <v>316</v>
      </c>
      <c r="AC1095" s="334">
        <v>0.987220447284345</v>
      </c>
      <c r="AD1095" s="268">
        <v>0.996845425867508</v>
      </c>
      <c r="AE1095" s="295">
        <v>-0.00962497858316291</v>
      </c>
    </row>
    <row r="1096" spans="1:31">
      <c r="A1096" s="315" t="s">
        <v>1974</v>
      </c>
      <c r="B1096" s="339" t="s">
        <v>3354</v>
      </c>
      <c r="C1096" s="293" t="s">
        <v>1982</v>
      </c>
      <c r="D1096" s="339" t="s">
        <v>1983</v>
      </c>
      <c r="E1096" s="266">
        <v>46</v>
      </c>
      <c r="F1096" s="266">
        <v>45</v>
      </c>
      <c r="G1096" s="264">
        <v>45</v>
      </c>
      <c r="H1096" s="264">
        <v>44</v>
      </c>
      <c r="I1096" s="264">
        <v>35</v>
      </c>
      <c r="J1096" s="264">
        <v>33</v>
      </c>
      <c r="K1096" s="294">
        <v>0.9</v>
      </c>
      <c r="L1096" s="267">
        <v>0.978260869565217</v>
      </c>
      <c r="M1096" s="267">
        <v>0.977777777777778</v>
      </c>
      <c r="N1096" s="267">
        <v>0.942857142857143</v>
      </c>
      <c r="O1096" s="332">
        <v>46</v>
      </c>
      <c r="P1096" s="266">
        <v>43</v>
      </c>
      <c r="Q1096" s="266">
        <v>43</v>
      </c>
      <c r="R1096" s="264">
        <v>41</v>
      </c>
      <c r="S1096" s="264">
        <v>31</v>
      </c>
      <c r="T1096" s="267">
        <v>0.934782608695652</v>
      </c>
      <c r="U1096" s="267">
        <v>0.934782608695652</v>
      </c>
      <c r="V1096" s="268">
        <v>0.911111111111111</v>
      </c>
      <c r="W1096" s="268">
        <v>0.885714285714286</v>
      </c>
      <c r="X1096" s="295">
        <v>0.0236714975845411</v>
      </c>
      <c r="Y1096" s="271">
        <v>293</v>
      </c>
      <c r="Z1096" s="333">
        <v>269</v>
      </c>
      <c r="AA1096" s="333">
        <v>291</v>
      </c>
      <c r="AB1096" s="333">
        <v>271</v>
      </c>
      <c r="AC1096" s="334">
        <v>0.918088737201365</v>
      </c>
      <c r="AD1096" s="268">
        <v>0.93127147766323</v>
      </c>
      <c r="AE1096" s="295">
        <v>-0.0131827404618651</v>
      </c>
    </row>
    <row r="1097" spans="1:31">
      <c r="A1097" s="315" t="s">
        <v>1974</v>
      </c>
      <c r="B1097" s="339" t="s">
        <v>3354</v>
      </c>
      <c r="C1097" s="293" t="s">
        <v>1984</v>
      </c>
      <c r="D1097" s="339" t="s">
        <v>1985</v>
      </c>
      <c r="E1097" s="266">
        <v>54</v>
      </c>
      <c r="F1097" s="266">
        <v>54</v>
      </c>
      <c r="G1097" s="264">
        <v>51</v>
      </c>
      <c r="H1097" s="264">
        <v>51</v>
      </c>
      <c r="I1097" s="264">
        <v>45</v>
      </c>
      <c r="J1097" s="264">
        <v>45</v>
      </c>
      <c r="K1097" s="294">
        <v>0.9</v>
      </c>
      <c r="L1097" s="267">
        <v>1</v>
      </c>
      <c r="M1097" s="267">
        <v>1</v>
      </c>
      <c r="N1097" s="267">
        <v>1</v>
      </c>
      <c r="O1097" s="332">
        <v>54</v>
      </c>
      <c r="P1097" s="266">
        <v>53</v>
      </c>
      <c r="Q1097" s="266">
        <v>53</v>
      </c>
      <c r="R1097" s="264">
        <v>49</v>
      </c>
      <c r="S1097" s="264">
        <v>43</v>
      </c>
      <c r="T1097" s="267">
        <v>0.981481481481482</v>
      </c>
      <c r="U1097" s="267">
        <v>0.981481481481482</v>
      </c>
      <c r="V1097" s="268">
        <v>0.96078431372549</v>
      </c>
      <c r="W1097" s="268">
        <v>0.955555555555556</v>
      </c>
      <c r="X1097" s="295">
        <v>0.0206971677559913</v>
      </c>
      <c r="Y1097" s="271">
        <v>341</v>
      </c>
      <c r="Z1097" s="333">
        <v>330</v>
      </c>
      <c r="AA1097" s="333">
        <v>336</v>
      </c>
      <c r="AB1097" s="333">
        <v>323</v>
      </c>
      <c r="AC1097" s="334">
        <v>0.967741935483871</v>
      </c>
      <c r="AD1097" s="268">
        <v>0.961309523809524</v>
      </c>
      <c r="AE1097" s="295">
        <v>0.00643241167434716</v>
      </c>
    </row>
    <row r="1098" spans="1:31">
      <c r="A1098" s="315" t="s">
        <v>1974</v>
      </c>
      <c r="B1098" s="339" t="s">
        <v>3354</v>
      </c>
      <c r="C1098" s="293" t="s">
        <v>1986</v>
      </c>
      <c r="D1098" s="339" t="s">
        <v>1987</v>
      </c>
      <c r="E1098" s="266">
        <v>20</v>
      </c>
      <c r="F1098" s="266">
        <v>19</v>
      </c>
      <c r="G1098" s="264">
        <v>20</v>
      </c>
      <c r="H1098" s="264">
        <v>19</v>
      </c>
      <c r="I1098" s="264">
        <v>17</v>
      </c>
      <c r="J1098" s="264">
        <v>16</v>
      </c>
      <c r="K1098" s="294">
        <v>0.9</v>
      </c>
      <c r="L1098" s="267">
        <v>0.95</v>
      </c>
      <c r="M1098" s="267">
        <v>0.95</v>
      </c>
      <c r="N1098" s="267">
        <v>0.941176470588235</v>
      </c>
      <c r="O1098" s="332">
        <v>20</v>
      </c>
      <c r="P1098" s="266">
        <v>19</v>
      </c>
      <c r="Q1098" s="266">
        <v>19</v>
      </c>
      <c r="R1098" s="264">
        <v>19</v>
      </c>
      <c r="S1098" s="264">
        <v>16</v>
      </c>
      <c r="T1098" s="267">
        <v>0.95</v>
      </c>
      <c r="U1098" s="267">
        <v>0.95</v>
      </c>
      <c r="V1098" s="268">
        <v>0.95</v>
      </c>
      <c r="W1098" s="268">
        <v>0.941176470588235</v>
      </c>
      <c r="X1098" s="295">
        <v>0</v>
      </c>
      <c r="Y1098" s="271">
        <v>135</v>
      </c>
      <c r="Z1098" s="333">
        <v>123</v>
      </c>
      <c r="AA1098" s="333">
        <v>132</v>
      </c>
      <c r="AB1098" s="333">
        <v>120</v>
      </c>
      <c r="AC1098" s="334">
        <v>0.911111111111111</v>
      </c>
      <c r="AD1098" s="268">
        <v>0.909090909090909</v>
      </c>
      <c r="AE1098" s="295">
        <v>0.00202020202020203</v>
      </c>
    </row>
    <row r="1099" spans="1:31">
      <c r="A1099" s="315" t="s">
        <v>1974</v>
      </c>
      <c r="B1099" s="339" t="s">
        <v>3354</v>
      </c>
      <c r="C1099" s="293" t="s">
        <v>1988</v>
      </c>
      <c r="D1099" s="339" t="s">
        <v>1989</v>
      </c>
      <c r="E1099" s="266">
        <v>50</v>
      </c>
      <c r="F1099" s="266">
        <v>49</v>
      </c>
      <c r="G1099" s="264">
        <v>48</v>
      </c>
      <c r="H1099" s="264">
        <v>45</v>
      </c>
      <c r="I1099" s="264">
        <v>36</v>
      </c>
      <c r="J1099" s="264">
        <v>36</v>
      </c>
      <c r="K1099" s="294">
        <v>0.9</v>
      </c>
      <c r="L1099" s="267">
        <v>0.98</v>
      </c>
      <c r="M1099" s="267">
        <v>0.9375</v>
      </c>
      <c r="N1099" s="267">
        <v>1</v>
      </c>
      <c r="O1099" s="332">
        <v>50</v>
      </c>
      <c r="P1099" s="266">
        <v>49</v>
      </c>
      <c r="Q1099" s="266">
        <v>49</v>
      </c>
      <c r="R1099" s="264">
        <v>44</v>
      </c>
      <c r="S1099" s="264">
        <v>35</v>
      </c>
      <c r="T1099" s="267">
        <v>0.98</v>
      </c>
      <c r="U1099" s="267">
        <v>0.98</v>
      </c>
      <c r="V1099" s="268">
        <v>0.916666666666667</v>
      </c>
      <c r="W1099" s="268">
        <v>0.972222222222222</v>
      </c>
      <c r="X1099" s="295">
        <v>0.0633333333333334</v>
      </c>
      <c r="Y1099" s="271">
        <v>323</v>
      </c>
      <c r="Z1099" s="333">
        <v>313</v>
      </c>
      <c r="AA1099" s="333">
        <v>314</v>
      </c>
      <c r="AB1099" s="333">
        <v>306</v>
      </c>
      <c r="AC1099" s="334">
        <v>0.969040247678019</v>
      </c>
      <c r="AD1099" s="268">
        <v>0.974522292993631</v>
      </c>
      <c r="AE1099" s="295">
        <v>-0.00548204531561203</v>
      </c>
    </row>
    <row r="1100" spans="1:31">
      <c r="A1100" s="315" t="s">
        <v>1974</v>
      </c>
      <c r="B1100" s="339" t="s">
        <v>3354</v>
      </c>
      <c r="C1100" s="293" t="s">
        <v>1990</v>
      </c>
      <c r="D1100" s="339" t="s">
        <v>1991</v>
      </c>
      <c r="E1100" s="266">
        <v>82</v>
      </c>
      <c r="F1100" s="266">
        <v>75</v>
      </c>
      <c r="G1100" s="264">
        <v>83</v>
      </c>
      <c r="H1100" s="264">
        <v>74</v>
      </c>
      <c r="I1100" s="264">
        <v>64</v>
      </c>
      <c r="J1100" s="264">
        <v>57</v>
      </c>
      <c r="K1100" s="294">
        <v>0.9</v>
      </c>
      <c r="L1100" s="267">
        <v>0.914634146341463</v>
      </c>
      <c r="M1100" s="267">
        <v>0.891566265060241</v>
      </c>
      <c r="N1100" s="267">
        <v>0.890625</v>
      </c>
      <c r="O1100" s="332">
        <v>82</v>
      </c>
      <c r="P1100" s="266">
        <v>70</v>
      </c>
      <c r="Q1100" s="266">
        <v>70</v>
      </c>
      <c r="R1100" s="264">
        <v>73</v>
      </c>
      <c r="S1100" s="264">
        <v>56</v>
      </c>
      <c r="T1100" s="267">
        <v>0.853658536585366</v>
      </c>
      <c r="U1100" s="267">
        <v>0.853658536585366</v>
      </c>
      <c r="V1100" s="268">
        <v>0.879518072289157</v>
      </c>
      <c r="W1100" s="268">
        <v>0.875</v>
      </c>
      <c r="X1100" s="295">
        <v>-0.0258595357037907</v>
      </c>
      <c r="Y1100" s="271">
        <v>536</v>
      </c>
      <c r="Z1100" s="333">
        <v>472</v>
      </c>
      <c r="AA1100" s="333">
        <v>525</v>
      </c>
      <c r="AB1100" s="333">
        <v>480</v>
      </c>
      <c r="AC1100" s="334">
        <v>0.880597014925373</v>
      </c>
      <c r="AD1100" s="268">
        <v>0.914285714285714</v>
      </c>
      <c r="AE1100" s="295">
        <v>-0.0336886993603411</v>
      </c>
    </row>
    <row r="1101" spans="1:31">
      <c r="A1101" s="315" t="s">
        <v>1974</v>
      </c>
      <c r="B1101" s="339" t="s">
        <v>3354</v>
      </c>
      <c r="C1101" s="293" t="s">
        <v>1992</v>
      </c>
      <c r="D1101" s="339" t="s">
        <v>1993</v>
      </c>
      <c r="E1101" s="266">
        <v>44</v>
      </c>
      <c r="F1101" s="266">
        <v>44</v>
      </c>
      <c r="G1101" s="264">
        <v>46</v>
      </c>
      <c r="H1101" s="264">
        <v>46</v>
      </c>
      <c r="I1101" s="264">
        <v>40</v>
      </c>
      <c r="J1101" s="264">
        <v>40</v>
      </c>
      <c r="K1101" s="294">
        <v>0.9</v>
      </c>
      <c r="L1101" s="267">
        <v>1</v>
      </c>
      <c r="M1101" s="267">
        <v>1</v>
      </c>
      <c r="N1101" s="267">
        <v>1</v>
      </c>
      <c r="O1101" s="332">
        <v>44</v>
      </c>
      <c r="P1101" s="266">
        <v>43</v>
      </c>
      <c r="Q1101" s="266">
        <v>43</v>
      </c>
      <c r="R1101" s="264">
        <v>45</v>
      </c>
      <c r="S1101" s="264">
        <v>40</v>
      </c>
      <c r="T1101" s="267">
        <v>0.977272727272727</v>
      </c>
      <c r="U1101" s="267">
        <v>0.977272727272727</v>
      </c>
      <c r="V1101" s="268">
        <v>0.978260869565217</v>
      </c>
      <c r="W1101" s="268">
        <v>1</v>
      </c>
      <c r="X1101" s="295">
        <v>-0.000988142292490113</v>
      </c>
      <c r="Y1101" s="271">
        <v>314</v>
      </c>
      <c r="Z1101" s="333">
        <v>306</v>
      </c>
      <c r="AA1101" s="333">
        <v>322</v>
      </c>
      <c r="AB1101" s="333">
        <v>313</v>
      </c>
      <c r="AC1101" s="334">
        <v>0.974522292993631</v>
      </c>
      <c r="AD1101" s="268">
        <v>0.972049689440994</v>
      </c>
      <c r="AE1101" s="295">
        <v>0.00247260355263679</v>
      </c>
    </row>
    <row r="1102" spans="1:31">
      <c r="A1102" s="315" t="s">
        <v>1974</v>
      </c>
      <c r="B1102" s="339" t="s">
        <v>3354</v>
      </c>
      <c r="C1102" s="293" t="s">
        <v>1994</v>
      </c>
      <c r="D1102" s="339" t="s">
        <v>1995</v>
      </c>
      <c r="E1102" s="266">
        <v>48</v>
      </c>
      <c r="F1102" s="266">
        <v>46</v>
      </c>
      <c r="G1102" s="264">
        <v>45</v>
      </c>
      <c r="H1102" s="264">
        <v>44</v>
      </c>
      <c r="I1102" s="264">
        <v>36</v>
      </c>
      <c r="J1102" s="264">
        <v>35</v>
      </c>
      <c r="K1102" s="294">
        <v>0.9</v>
      </c>
      <c r="L1102" s="267">
        <v>0.958333333333333</v>
      </c>
      <c r="M1102" s="267">
        <v>0.977777777777778</v>
      </c>
      <c r="N1102" s="267">
        <v>0.972222222222222</v>
      </c>
      <c r="O1102" s="332">
        <v>48</v>
      </c>
      <c r="P1102" s="266">
        <v>40</v>
      </c>
      <c r="Q1102" s="266">
        <v>40</v>
      </c>
      <c r="R1102" s="264">
        <v>40</v>
      </c>
      <c r="S1102" s="264">
        <v>35</v>
      </c>
      <c r="T1102" s="267">
        <v>0.833333333333333</v>
      </c>
      <c r="U1102" s="267">
        <v>0.833333333333333</v>
      </c>
      <c r="V1102" s="268">
        <v>0.888888888888889</v>
      </c>
      <c r="W1102" s="268">
        <v>0.972222222222222</v>
      </c>
      <c r="X1102" s="295">
        <v>-0.0555555555555555</v>
      </c>
      <c r="Y1102" s="271">
        <v>298</v>
      </c>
      <c r="Z1102" s="333">
        <v>267</v>
      </c>
      <c r="AA1102" s="333">
        <v>296</v>
      </c>
      <c r="AB1102" s="333">
        <v>265</v>
      </c>
      <c r="AC1102" s="334">
        <v>0.895973154362416</v>
      </c>
      <c r="AD1102" s="268">
        <v>0.89527027027027</v>
      </c>
      <c r="AE1102" s="295">
        <v>0.000702884092145806</v>
      </c>
    </row>
    <row r="1103" spans="1:31">
      <c r="A1103" s="315" t="s">
        <v>1974</v>
      </c>
      <c r="B1103" s="339" t="s">
        <v>3354</v>
      </c>
      <c r="C1103" s="293" t="s">
        <v>1996</v>
      </c>
      <c r="D1103" s="339" t="s">
        <v>1997</v>
      </c>
      <c r="E1103" s="266">
        <v>43</v>
      </c>
      <c r="F1103" s="266">
        <v>42</v>
      </c>
      <c r="G1103" s="264">
        <v>40</v>
      </c>
      <c r="H1103" s="264">
        <v>39</v>
      </c>
      <c r="I1103" s="264">
        <v>40</v>
      </c>
      <c r="J1103" s="264">
        <v>39</v>
      </c>
      <c r="K1103" s="294">
        <v>0.9</v>
      </c>
      <c r="L1103" s="267">
        <v>0.976744186046512</v>
      </c>
      <c r="M1103" s="267">
        <v>0.975</v>
      </c>
      <c r="N1103" s="267">
        <v>0.975</v>
      </c>
      <c r="O1103" s="332">
        <v>43</v>
      </c>
      <c r="P1103" s="266">
        <v>42</v>
      </c>
      <c r="Q1103" s="266">
        <v>42</v>
      </c>
      <c r="R1103" s="264">
        <v>39</v>
      </c>
      <c r="S1103" s="264">
        <v>39</v>
      </c>
      <c r="T1103" s="267">
        <v>0.976744186046512</v>
      </c>
      <c r="U1103" s="267">
        <v>0.976744186046512</v>
      </c>
      <c r="V1103" s="268">
        <v>0.975</v>
      </c>
      <c r="W1103" s="268">
        <v>0.975</v>
      </c>
      <c r="X1103" s="295">
        <v>0.00174418604651161</v>
      </c>
      <c r="Y1103" s="271">
        <v>281</v>
      </c>
      <c r="Z1103" s="333">
        <v>273</v>
      </c>
      <c r="AA1103" s="333">
        <v>273</v>
      </c>
      <c r="AB1103" s="333">
        <v>268</v>
      </c>
      <c r="AC1103" s="334">
        <v>0.97153024911032</v>
      </c>
      <c r="AD1103" s="268">
        <v>0.981684981684982</v>
      </c>
      <c r="AE1103" s="295">
        <v>-0.0101547325746614</v>
      </c>
    </row>
    <row r="1104" spans="1:31">
      <c r="A1104" s="315" t="s">
        <v>1974</v>
      </c>
      <c r="B1104" s="339" t="s">
        <v>3354</v>
      </c>
      <c r="C1104" s="293" t="s">
        <v>1998</v>
      </c>
      <c r="D1104" s="339" t="s">
        <v>1999</v>
      </c>
      <c r="E1104" s="266">
        <v>56</v>
      </c>
      <c r="F1104" s="266">
        <v>54</v>
      </c>
      <c r="G1104" s="264">
        <v>55</v>
      </c>
      <c r="H1104" s="264">
        <v>52</v>
      </c>
      <c r="I1104" s="264">
        <v>50</v>
      </c>
      <c r="J1104" s="264">
        <v>47</v>
      </c>
      <c r="K1104" s="294">
        <v>0.9</v>
      </c>
      <c r="L1104" s="267">
        <v>0.964285714285714</v>
      </c>
      <c r="M1104" s="267">
        <v>0.945454545454545</v>
      </c>
      <c r="N1104" s="267">
        <v>0.94</v>
      </c>
      <c r="O1104" s="332">
        <v>56</v>
      </c>
      <c r="P1104" s="266">
        <v>54</v>
      </c>
      <c r="Q1104" s="266">
        <v>54</v>
      </c>
      <c r="R1104" s="264">
        <v>51</v>
      </c>
      <c r="S1104" s="264">
        <v>46</v>
      </c>
      <c r="T1104" s="267">
        <v>0.964285714285714</v>
      </c>
      <c r="U1104" s="267">
        <v>0.964285714285714</v>
      </c>
      <c r="V1104" s="268">
        <v>0.927272727272727</v>
      </c>
      <c r="W1104" s="268">
        <v>0.92</v>
      </c>
      <c r="X1104" s="295">
        <v>0.0370129870129871</v>
      </c>
      <c r="Y1104" s="271">
        <v>377</v>
      </c>
      <c r="Z1104" s="333">
        <v>356</v>
      </c>
      <c r="AA1104" s="333">
        <v>379</v>
      </c>
      <c r="AB1104" s="333">
        <v>360</v>
      </c>
      <c r="AC1104" s="334">
        <v>0.944297082228117</v>
      </c>
      <c r="AD1104" s="268">
        <v>0.949868073878628</v>
      </c>
      <c r="AE1104" s="295">
        <v>-0.00557099165051123</v>
      </c>
    </row>
    <row r="1105" spans="1:31">
      <c r="A1105" s="315" t="s">
        <v>1974</v>
      </c>
      <c r="B1105" s="339" t="s">
        <v>3354</v>
      </c>
      <c r="C1105" s="293" t="s">
        <v>2000</v>
      </c>
      <c r="D1105" s="339" t="s">
        <v>2001</v>
      </c>
      <c r="E1105" s="266">
        <v>34</v>
      </c>
      <c r="F1105" s="266">
        <v>34</v>
      </c>
      <c r="G1105" s="264">
        <v>33</v>
      </c>
      <c r="H1105" s="264">
        <v>32</v>
      </c>
      <c r="I1105" s="264">
        <v>29</v>
      </c>
      <c r="J1105" s="264">
        <v>29</v>
      </c>
      <c r="K1105" s="294">
        <v>0.9</v>
      </c>
      <c r="L1105" s="267">
        <v>1</v>
      </c>
      <c r="M1105" s="267">
        <v>0.96969696969697</v>
      </c>
      <c r="N1105" s="267">
        <v>1</v>
      </c>
      <c r="O1105" s="332">
        <v>34</v>
      </c>
      <c r="P1105" s="266">
        <v>31</v>
      </c>
      <c r="Q1105" s="266">
        <v>31</v>
      </c>
      <c r="R1105" s="264">
        <v>32</v>
      </c>
      <c r="S1105" s="264">
        <v>29</v>
      </c>
      <c r="T1105" s="267">
        <v>0.911764705882353</v>
      </c>
      <c r="U1105" s="267">
        <v>0.911764705882353</v>
      </c>
      <c r="V1105" s="268">
        <v>0.96969696969697</v>
      </c>
      <c r="W1105" s="268">
        <v>1</v>
      </c>
      <c r="X1105" s="295">
        <v>-0.0579322638146168</v>
      </c>
      <c r="Y1105" s="271">
        <v>215</v>
      </c>
      <c r="Z1105" s="333">
        <v>208</v>
      </c>
      <c r="AA1105" s="333">
        <v>211</v>
      </c>
      <c r="AB1105" s="333">
        <v>199</v>
      </c>
      <c r="AC1105" s="334">
        <v>0.967441860465116</v>
      </c>
      <c r="AD1105" s="268">
        <v>0.943127962085308</v>
      </c>
      <c r="AE1105" s="295">
        <v>0.0243138983798082</v>
      </c>
    </row>
    <row r="1106" spans="1:31">
      <c r="A1106" s="315" t="s">
        <v>1974</v>
      </c>
      <c r="B1106" s="339" t="s">
        <v>3354</v>
      </c>
      <c r="C1106" s="293" t="s">
        <v>2002</v>
      </c>
      <c r="D1106" s="339" t="s">
        <v>2003</v>
      </c>
      <c r="E1106" s="266">
        <v>45</v>
      </c>
      <c r="F1106" s="266">
        <v>45</v>
      </c>
      <c r="G1106" s="264">
        <v>44</v>
      </c>
      <c r="H1106" s="264">
        <v>44</v>
      </c>
      <c r="I1106" s="264">
        <v>34</v>
      </c>
      <c r="J1106" s="264">
        <v>34</v>
      </c>
      <c r="K1106" s="294">
        <v>0.9</v>
      </c>
      <c r="L1106" s="267">
        <v>1</v>
      </c>
      <c r="M1106" s="267">
        <v>1</v>
      </c>
      <c r="N1106" s="267">
        <v>1</v>
      </c>
      <c r="O1106" s="332">
        <v>45</v>
      </c>
      <c r="P1106" s="266">
        <v>45</v>
      </c>
      <c r="Q1106" s="266">
        <v>45</v>
      </c>
      <c r="R1106" s="264">
        <v>44</v>
      </c>
      <c r="S1106" s="264">
        <v>34</v>
      </c>
      <c r="T1106" s="267">
        <v>1</v>
      </c>
      <c r="U1106" s="267">
        <v>1</v>
      </c>
      <c r="V1106" s="268">
        <v>1</v>
      </c>
      <c r="W1106" s="268">
        <v>1</v>
      </c>
      <c r="X1106" s="295">
        <v>0</v>
      </c>
      <c r="Y1106" s="271">
        <v>288</v>
      </c>
      <c r="Z1106" s="333">
        <v>285</v>
      </c>
      <c r="AA1106" s="333">
        <v>297</v>
      </c>
      <c r="AB1106" s="333">
        <v>288</v>
      </c>
      <c r="AC1106" s="334">
        <v>0.989583333333333</v>
      </c>
      <c r="AD1106" s="268">
        <v>0.96969696969697</v>
      </c>
      <c r="AE1106" s="295">
        <v>0.0198863636363636</v>
      </c>
    </row>
    <row r="1107" spans="1:31">
      <c r="A1107" s="315" t="s">
        <v>1974</v>
      </c>
      <c r="B1107" s="339" t="s">
        <v>3354</v>
      </c>
      <c r="C1107" s="293" t="s">
        <v>2004</v>
      </c>
      <c r="D1107" s="339" t="s">
        <v>2005</v>
      </c>
      <c r="E1107" s="266">
        <v>23</v>
      </c>
      <c r="F1107" s="266">
        <v>23</v>
      </c>
      <c r="G1107" s="264">
        <v>23</v>
      </c>
      <c r="H1107" s="264">
        <v>22</v>
      </c>
      <c r="I1107" s="264">
        <v>21</v>
      </c>
      <c r="J1107" s="264">
        <v>21</v>
      </c>
      <c r="K1107" s="294">
        <v>0.9</v>
      </c>
      <c r="L1107" s="267">
        <v>1</v>
      </c>
      <c r="M1107" s="267">
        <v>0.956521739130435</v>
      </c>
      <c r="N1107" s="267">
        <v>1</v>
      </c>
      <c r="O1107" s="332">
        <v>23</v>
      </c>
      <c r="P1107" s="266">
        <v>23</v>
      </c>
      <c r="Q1107" s="266">
        <v>23</v>
      </c>
      <c r="R1107" s="264">
        <v>22</v>
      </c>
      <c r="S1107" s="264">
        <v>21</v>
      </c>
      <c r="T1107" s="267">
        <v>1</v>
      </c>
      <c r="U1107" s="267">
        <v>1</v>
      </c>
      <c r="V1107" s="268">
        <v>0.956521739130435</v>
      </c>
      <c r="W1107" s="268">
        <v>1</v>
      </c>
      <c r="X1107" s="295">
        <v>0.0434782608695652</v>
      </c>
      <c r="Y1107" s="271">
        <v>151</v>
      </c>
      <c r="Z1107" s="333">
        <v>148</v>
      </c>
      <c r="AA1107" s="333">
        <v>150</v>
      </c>
      <c r="AB1107" s="333">
        <v>148</v>
      </c>
      <c r="AC1107" s="334">
        <v>0.980132450331126</v>
      </c>
      <c r="AD1107" s="268">
        <v>0.986666666666667</v>
      </c>
      <c r="AE1107" s="295">
        <v>-0.00653421633554085</v>
      </c>
    </row>
    <row r="1108" spans="1:31">
      <c r="A1108" s="315" t="s">
        <v>1974</v>
      </c>
      <c r="B1108" s="339" t="s">
        <v>3354</v>
      </c>
      <c r="C1108" s="293" t="s">
        <v>2006</v>
      </c>
      <c r="D1108" s="339" t="s">
        <v>2007</v>
      </c>
      <c r="E1108" s="266">
        <v>35</v>
      </c>
      <c r="F1108" s="266">
        <v>35</v>
      </c>
      <c r="G1108" s="264">
        <v>30</v>
      </c>
      <c r="H1108" s="264">
        <v>30</v>
      </c>
      <c r="I1108" s="264">
        <v>28</v>
      </c>
      <c r="J1108" s="264">
        <v>28</v>
      </c>
      <c r="K1108" s="294">
        <v>0.9</v>
      </c>
      <c r="L1108" s="267">
        <v>1</v>
      </c>
      <c r="M1108" s="267">
        <v>1</v>
      </c>
      <c r="N1108" s="267">
        <v>1</v>
      </c>
      <c r="O1108" s="332">
        <v>35</v>
      </c>
      <c r="P1108" s="266">
        <v>35</v>
      </c>
      <c r="Q1108" s="266">
        <v>35</v>
      </c>
      <c r="R1108" s="264">
        <v>30</v>
      </c>
      <c r="S1108" s="264">
        <v>28</v>
      </c>
      <c r="T1108" s="267">
        <v>1</v>
      </c>
      <c r="U1108" s="267">
        <v>1</v>
      </c>
      <c r="V1108" s="268">
        <v>1</v>
      </c>
      <c r="W1108" s="268">
        <v>1</v>
      </c>
      <c r="X1108" s="295">
        <v>0</v>
      </c>
      <c r="Y1108" s="271">
        <v>210</v>
      </c>
      <c r="Z1108" s="333">
        <v>205</v>
      </c>
      <c r="AA1108" s="333">
        <v>208</v>
      </c>
      <c r="AB1108" s="333">
        <v>201</v>
      </c>
      <c r="AC1108" s="334">
        <v>0.976190476190476</v>
      </c>
      <c r="AD1108" s="268">
        <v>0.966346153846154</v>
      </c>
      <c r="AE1108" s="295">
        <v>0.00984432234432231</v>
      </c>
    </row>
    <row r="1109" spans="1:31">
      <c r="A1109" s="315" t="s">
        <v>1974</v>
      </c>
      <c r="B1109" s="339" t="s">
        <v>3354</v>
      </c>
      <c r="C1109" s="293" t="s">
        <v>2008</v>
      </c>
      <c r="D1109" s="339" t="s">
        <v>2009</v>
      </c>
      <c r="E1109" s="266">
        <v>52</v>
      </c>
      <c r="F1109" s="266">
        <v>52</v>
      </c>
      <c r="G1109" s="264">
        <v>50</v>
      </c>
      <c r="H1109" s="264">
        <v>50</v>
      </c>
      <c r="I1109" s="264">
        <v>45</v>
      </c>
      <c r="J1109" s="264">
        <v>44</v>
      </c>
      <c r="K1109" s="294">
        <v>0.9</v>
      </c>
      <c r="L1109" s="267">
        <v>1</v>
      </c>
      <c r="M1109" s="267">
        <v>1</v>
      </c>
      <c r="N1109" s="267">
        <v>0.977777777777778</v>
      </c>
      <c r="O1109" s="332">
        <v>52</v>
      </c>
      <c r="P1109" s="266">
        <v>52</v>
      </c>
      <c r="Q1109" s="266">
        <v>52</v>
      </c>
      <c r="R1109" s="264">
        <v>50</v>
      </c>
      <c r="S1109" s="264">
        <v>44</v>
      </c>
      <c r="T1109" s="267">
        <v>1</v>
      </c>
      <c r="U1109" s="267">
        <v>1</v>
      </c>
      <c r="V1109" s="268">
        <v>1</v>
      </c>
      <c r="W1109" s="268">
        <v>0.977777777777778</v>
      </c>
      <c r="X1109" s="295">
        <v>0</v>
      </c>
      <c r="Y1109" s="271">
        <v>340</v>
      </c>
      <c r="Z1109" s="333">
        <v>337</v>
      </c>
      <c r="AA1109" s="333">
        <v>343</v>
      </c>
      <c r="AB1109" s="333">
        <v>343</v>
      </c>
      <c r="AC1109" s="334">
        <v>0.991176470588235</v>
      </c>
      <c r="AD1109" s="268">
        <v>1</v>
      </c>
      <c r="AE1109" s="295">
        <v>-0.00882352941176467</v>
      </c>
    </row>
    <row r="1110" spans="1:31">
      <c r="A1110" s="315" t="s">
        <v>1974</v>
      </c>
      <c r="B1110" s="339" t="s">
        <v>3354</v>
      </c>
      <c r="C1110" s="293" t="s">
        <v>2010</v>
      </c>
      <c r="D1110" s="339" t="s">
        <v>2011</v>
      </c>
      <c r="E1110" s="266">
        <v>33</v>
      </c>
      <c r="F1110" s="266">
        <v>33</v>
      </c>
      <c r="G1110" s="264">
        <v>32</v>
      </c>
      <c r="H1110" s="264">
        <v>32</v>
      </c>
      <c r="I1110" s="264">
        <v>33</v>
      </c>
      <c r="J1110" s="264">
        <v>33</v>
      </c>
      <c r="K1110" s="294">
        <v>0.9</v>
      </c>
      <c r="L1110" s="267">
        <v>1</v>
      </c>
      <c r="M1110" s="267">
        <v>1</v>
      </c>
      <c r="N1110" s="267">
        <v>1</v>
      </c>
      <c r="O1110" s="332">
        <v>33</v>
      </c>
      <c r="P1110" s="266">
        <v>33</v>
      </c>
      <c r="Q1110" s="266">
        <v>33</v>
      </c>
      <c r="R1110" s="264">
        <v>32</v>
      </c>
      <c r="S1110" s="264">
        <v>33</v>
      </c>
      <c r="T1110" s="267">
        <v>1</v>
      </c>
      <c r="U1110" s="267">
        <v>1</v>
      </c>
      <c r="V1110" s="268">
        <v>1</v>
      </c>
      <c r="W1110" s="268">
        <v>1</v>
      </c>
      <c r="X1110" s="295">
        <v>0</v>
      </c>
      <c r="Y1110" s="271">
        <v>227</v>
      </c>
      <c r="Z1110" s="333">
        <v>227</v>
      </c>
      <c r="AA1110" s="333">
        <v>220</v>
      </c>
      <c r="AB1110" s="333">
        <v>220</v>
      </c>
      <c r="AC1110" s="334">
        <v>1</v>
      </c>
      <c r="AD1110" s="268">
        <v>1</v>
      </c>
      <c r="AE1110" s="295">
        <v>0</v>
      </c>
    </row>
    <row r="1111" spans="1:31">
      <c r="A1111" s="315" t="s">
        <v>1974</v>
      </c>
      <c r="B1111" s="339" t="s">
        <v>3354</v>
      </c>
      <c r="C1111" s="293" t="s">
        <v>2012</v>
      </c>
      <c r="D1111" s="339" t="s">
        <v>2013</v>
      </c>
      <c r="E1111" s="266">
        <v>33</v>
      </c>
      <c r="F1111" s="266">
        <v>33</v>
      </c>
      <c r="G1111" s="264">
        <v>32</v>
      </c>
      <c r="H1111" s="264">
        <v>31</v>
      </c>
      <c r="I1111" s="264">
        <v>32</v>
      </c>
      <c r="J1111" s="264">
        <v>31</v>
      </c>
      <c r="K1111" s="294">
        <v>0.9</v>
      </c>
      <c r="L1111" s="267">
        <v>1</v>
      </c>
      <c r="M1111" s="267">
        <v>0.96875</v>
      </c>
      <c r="N1111" s="267">
        <v>0.96875</v>
      </c>
      <c r="O1111" s="332">
        <v>33</v>
      </c>
      <c r="P1111" s="266">
        <v>33</v>
      </c>
      <c r="Q1111" s="266">
        <v>33</v>
      </c>
      <c r="R1111" s="264">
        <v>31</v>
      </c>
      <c r="S1111" s="264">
        <v>31</v>
      </c>
      <c r="T1111" s="267">
        <v>1</v>
      </c>
      <c r="U1111" s="267">
        <v>1</v>
      </c>
      <c r="V1111" s="268">
        <v>0.96875</v>
      </c>
      <c r="W1111" s="268">
        <v>0.96875</v>
      </c>
      <c r="X1111" s="295">
        <v>0.03125</v>
      </c>
      <c r="Y1111" s="271">
        <v>226</v>
      </c>
      <c r="Z1111" s="333">
        <v>222</v>
      </c>
      <c r="AA1111" s="333">
        <v>221</v>
      </c>
      <c r="AB1111" s="333">
        <v>213</v>
      </c>
      <c r="AC1111" s="334">
        <v>0.982300884955752</v>
      </c>
      <c r="AD1111" s="268">
        <v>0.963800904977376</v>
      </c>
      <c r="AE1111" s="295">
        <v>0.0184999799783766</v>
      </c>
    </row>
    <row r="1112" spans="1:31">
      <c r="A1112" s="315" t="s">
        <v>1974</v>
      </c>
      <c r="B1112" s="339" t="s">
        <v>3354</v>
      </c>
      <c r="C1112" s="293" t="s">
        <v>2014</v>
      </c>
      <c r="D1112" s="339" t="s">
        <v>2015</v>
      </c>
      <c r="E1112" s="266">
        <v>27</v>
      </c>
      <c r="F1112" s="266">
        <v>27</v>
      </c>
      <c r="G1112" s="264">
        <v>26</v>
      </c>
      <c r="H1112" s="264">
        <v>26</v>
      </c>
      <c r="I1112" s="264">
        <v>25</v>
      </c>
      <c r="J1112" s="264">
        <v>24</v>
      </c>
      <c r="K1112" s="294">
        <v>0.9</v>
      </c>
      <c r="L1112" s="267">
        <v>1</v>
      </c>
      <c r="M1112" s="267">
        <v>1</v>
      </c>
      <c r="N1112" s="267">
        <v>0.96</v>
      </c>
      <c r="O1112" s="332">
        <v>27</v>
      </c>
      <c r="P1112" s="266">
        <v>27</v>
      </c>
      <c r="Q1112" s="266">
        <v>27</v>
      </c>
      <c r="R1112" s="264">
        <v>26</v>
      </c>
      <c r="S1112" s="264">
        <v>24</v>
      </c>
      <c r="T1112" s="267">
        <v>1</v>
      </c>
      <c r="U1112" s="267">
        <v>1</v>
      </c>
      <c r="V1112" s="268">
        <v>1</v>
      </c>
      <c r="W1112" s="268">
        <v>0.96</v>
      </c>
      <c r="X1112" s="295">
        <v>0</v>
      </c>
      <c r="Y1112" s="271">
        <v>184</v>
      </c>
      <c r="Z1112" s="333">
        <v>180</v>
      </c>
      <c r="AA1112" s="333">
        <v>187</v>
      </c>
      <c r="AB1112" s="333">
        <v>184</v>
      </c>
      <c r="AC1112" s="334">
        <v>0.978260869565217</v>
      </c>
      <c r="AD1112" s="268">
        <v>0.983957219251337</v>
      </c>
      <c r="AE1112" s="295">
        <v>-0.00569634968611954</v>
      </c>
    </row>
    <row r="1113" spans="1:31">
      <c r="A1113" s="315" t="s">
        <v>1974</v>
      </c>
      <c r="B1113" s="339" t="s">
        <v>3355</v>
      </c>
      <c r="C1113" s="293" t="s">
        <v>2016</v>
      </c>
      <c r="D1113" s="339" t="s">
        <v>2017</v>
      </c>
      <c r="E1113" s="266">
        <v>69</v>
      </c>
      <c r="F1113" s="266">
        <v>67</v>
      </c>
      <c r="G1113" s="264">
        <v>68</v>
      </c>
      <c r="H1113" s="264">
        <v>65</v>
      </c>
      <c r="I1113" s="264">
        <v>57</v>
      </c>
      <c r="J1113" s="264">
        <v>53</v>
      </c>
      <c r="K1113" s="294">
        <v>0.9</v>
      </c>
      <c r="L1113" s="267">
        <v>0.971014492753623</v>
      </c>
      <c r="M1113" s="267">
        <v>0.955882352941177</v>
      </c>
      <c r="N1113" s="267">
        <v>0.929824561403509</v>
      </c>
      <c r="O1113" s="332">
        <v>69</v>
      </c>
      <c r="P1113" s="266">
        <v>58</v>
      </c>
      <c r="Q1113" s="266">
        <v>58</v>
      </c>
      <c r="R1113" s="264">
        <v>61</v>
      </c>
      <c r="S1113" s="264">
        <v>49</v>
      </c>
      <c r="T1113" s="267">
        <v>0.840579710144927</v>
      </c>
      <c r="U1113" s="267">
        <v>0.840579710144927</v>
      </c>
      <c r="V1113" s="268">
        <v>0.897058823529412</v>
      </c>
      <c r="W1113" s="268">
        <v>0.859649122807018</v>
      </c>
      <c r="X1113" s="295">
        <v>-0.0564791133844843</v>
      </c>
      <c r="Y1113" s="271">
        <v>447</v>
      </c>
      <c r="Z1113" s="333">
        <v>395</v>
      </c>
      <c r="AA1113" s="333">
        <v>438</v>
      </c>
      <c r="AB1113" s="333">
        <v>388</v>
      </c>
      <c r="AC1113" s="334">
        <v>0.883668903803132</v>
      </c>
      <c r="AD1113" s="268">
        <v>0.885844748858447</v>
      </c>
      <c r="AE1113" s="295">
        <v>-0.00217584505531543</v>
      </c>
    </row>
    <row r="1114" spans="1:31">
      <c r="A1114" s="315" t="s">
        <v>1974</v>
      </c>
      <c r="B1114" s="339" t="s">
        <v>3355</v>
      </c>
      <c r="C1114" s="293" t="s">
        <v>2018</v>
      </c>
      <c r="D1114" s="339" t="s">
        <v>2019</v>
      </c>
      <c r="E1114" s="266">
        <v>32</v>
      </c>
      <c r="F1114" s="266">
        <v>32</v>
      </c>
      <c r="G1114" s="264">
        <v>35</v>
      </c>
      <c r="H1114" s="264">
        <v>35</v>
      </c>
      <c r="I1114" s="264">
        <v>26</v>
      </c>
      <c r="J1114" s="264">
        <v>26</v>
      </c>
      <c r="K1114" s="294">
        <v>0.9</v>
      </c>
      <c r="L1114" s="267">
        <v>1</v>
      </c>
      <c r="M1114" s="267">
        <v>1</v>
      </c>
      <c r="N1114" s="267">
        <v>1</v>
      </c>
      <c r="O1114" s="332">
        <v>32</v>
      </c>
      <c r="P1114" s="266">
        <v>29</v>
      </c>
      <c r="Q1114" s="266">
        <v>29</v>
      </c>
      <c r="R1114" s="264">
        <v>34</v>
      </c>
      <c r="S1114" s="264">
        <v>25</v>
      </c>
      <c r="T1114" s="267">
        <v>0.90625</v>
      </c>
      <c r="U1114" s="267">
        <v>0.90625</v>
      </c>
      <c r="V1114" s="268">
        <v>0.971428571428571</v>
      </c>
      <c r="W1114" s="268">
        <v>0.961538461538462</v>
      </c>
      <c r="X1114" s="295">
        <v>-0.0651785714285714</v>
      </c>
      <c r="Y1114" s="271">
        <v>216</v>
      </c>
      <c r="Z1114" s="333">
        <v>203</v>
      </c>
      <c r="AA1114" s="333">
        <v>219</v>
      </c>
      <c r="AB1114" s="333">
        <v>215</v>
      </c>
      <c r="AC1114" s="334">
        <v>0.939814814814815</v>
      </c>
      <c r="AD1114" s="268">
        <v>0.981735159817352</v>
      </c>
      <c r="AE1114" s="295">
        <v>-0.0419203450025368</v>
      </c>
    </row>
    <row r="1115" spans="1:31">
      <c r="A1115" s="315" t="s">
        <v>1974</v>
      </c>
      <c r="B1115" s="339" t="s">
        <v>3355</v>
      </c>
      <c r="C1115" s="293" t="s">
        <v>2020</v>
      </c>
      <c r="D1115" s="339" t="s">
        <v>2021</v>
      </c>
      <c r="E1115" s="266">
        <v>64</v>
      </c>
      <c r="F1115" s="266">
        <v>63</v>
      </c>
      <c r="G1115" s="264">
        <v>69</v>
      </c>
      <c r="H1115" s="264">
        <v>67</v>
      </c>
      <c r="I1115" s="264">
        <v>59</v>
      </c>
      <c r="J1115" s="264">
        <v>56</v>
      </c>
      <c r="K1115" s="294">
        <v>0.9</v>
      </c>
      <c r="L1115" s="267">
        <v>0.984375</v>
      </c>
      <c r="M1115" s="267">
        <v>0.971014492753623</v>
      </c>
      <c r="N1115" s="267">
        <v>0.949152542372881</v>
      </c>
      <c r="O1115" s="332">
        <v>64</v>
      </c>
      <c r="P1115" s="266">
        <v>56</v>
      </c>
      <c r="Q1115" s="266">
        <v>56</v>
      </c>
      <c r="R1115" s="264">
        <v>64</v>
      </c>
      <c r="S1115" s="264">
        <v>51</v>
      </c>
      <c r="T1115" s="267">
        <v>0.875</v>
      </c>
      <c r="U1115" s="267">
        <v>0.875</v>
      </c>
      <c r="V1115" s="268">
        <v>0.927536231884058</v>
      </c>
      <c r="W1115" s="268">
        <v>0.864406779661017</v>
      </c>
      <c r="X1115" s="295">
        <v>-0.052536231884058</v>
      </c>
      <c r="Y1115" s="271">
        <v>441</v>
      </c>
      <c r="Z1115" s="333">
        <v>399</v>
      </c>
      <c r="AA1115" s="333">
        <v>430</v>
      </c>
      <c r="AB1115" s="333">
        <v>389</v>
      </c>
      <c r="AC1115" s="334">
        <v>0.904761904761905</v>
      </c>
      <c r="AD1115" s="268">
        <v>0.904651162790698</v>
      </c>
      <c r="AE1115" s="295">
        <v>0.000110741971207085</v>
      </c>
    </row>
    <row r="1116" spans="1:31">
      <c r="A1116" s="315" t="s">
        <v>1974</v>
      </c>
      <c r="B1116" s="339" t="s">
        <v>3355</v>
      </c>
      <c r="C1116" s="293" t="s">
        <v>2022</v>
      </c>
      <c r="D1116" s="339" t="s">
        <v>2023</v>
      </c>
      <c r="E1116" s="266">
        <v>0</v>
      </c>
      <c r="F1116" s="266">
        <v>0</v>
      </c>
      <c r="G1116" s="264">
        <v>0</v>
      </c>
      <c r="H1116" s="264">
        <v>0</v>
      </c>
      <c r="I1116" s="264">
        <v>0</v>
      </c>
      <c r="J1116" s="264">
        <v>0</v>
      </c>
      <c r="K1116" s="294">
        <v>0.9</v>
      </c>
      <c r="L1116" s="267">
        <v>0</v>
      </c>
      <c r="M1116" s="267">
        <v>0</v>
      </c>
      <c r="N1116" s="267">
        <v>0</v>
      </c>
      <c r="O1116" s="332">
        <v>0</v>
      </c>
      <c r="P1116" s="266">
        <v>0</v>
      </c>
      <c r="Q1116" s="266">
        <v>0</v>
      </c>
      <c r="R1116" s="264">
        <v>0</v>
      </c>
      <c r="S1116" s="264">
        <v>0</v>
      </c>
      <c r="T1116" s="267">
        <v>0</v>
      </c>
      <c r="U1116" s="267">
        <v>0</v>
      </c>
      <c r="V1116" s="268">
        <v>0</v>
      </c>
      <c r="W1116" s="268">
        <v>0</v>
      </c>
      <c r="X1116" s="295">
        <v>0</v>
      </c>
      <c r="Y1116" s="271">
        <v>0</v>
      </c>
      <c r="Z1116" s="333">
        <v>0</v>
      </c>
      <c r="AA1116" s="333">
        <v>0</v>
      </c>
      <c r="AB1116" s="333">
        <v>0</v>
      </c>
      <c r="AC1116" s="334">
        <v>0</v>
      </c>
      <c r="AD1116" s="268">
        <v>0</v>
      </c>
      <c r="AE1116" s="295">
        <v>0</v>
      </c>
    </row>
    <row r="1117" spans="1:31">
      <c r="A1117" s="315" t="s">
        <v>1974</v>
      </c>
      <c r="B1117" s="339" t="s">
        <v>3355</v>
      </c>
      <c r="C1117" s="293" t="s">
        <v>2024</v>
      </c>
      <c r="D1117" s="339" t="s">
        <v>2025</v>
      </c>
      <c r="E1117" s="266">
        <v>30</v>
      </c>
      <c r="F1117" s="266">
        <v>27</v>
      </c>
      <c r="G1117" s="264">
        <v>31</v>
      </c>
      <c r="H1117" s="264">
        <v>28</v>
      </c>
      <c r="I1117" s="264">
        <v>26</v>
      </c>
      <c r="J1117" s="264">
        <v>25</v>
      </c>
      <c r="K1117" s="294">
        <v>0.9</v>
      </c>
      <c r="L1117" s="267">
        <v>0.9</v>
      </c>
      <c r="M1117" s="267">
        <v>0.903225806451613</v>
      </c>
      <c r="N1117" s="267">
        <v>0.961538461538462</v>
      </c>
      <c r="O1117" s="332">
        <v>30</v>
      </c>
      <c r="P1117" s="266">
        <v>27</v>
      </c>
      <c r="Q1117" s="266">
        <v>27</v>
      </c>
      <c r="R1117" s="264">
        <v>27</v>
      </c>
      <c r="S1117" s="264">
        <v>25</v>
      </c>
      <c r="T1117" s="267">
        <v>0.9</v>
      </c>
      <c r="U1117" s="267">
        <v>0.9</v>
      </c>
      <c r="V1117" s="268">
        <v>0.870967741935484</v>
      </c>
      <c r="W1117" s="268">
        <v>0.961538461538462</v>
      </c>
      <c r="X1117" s="295">
        <v>0.0290322580645161</v>
      </c>
      <c r="Y1117" s="271">
        <v>187</v>
      </c>
      <c r="Z1117" s="333">
        <v>174</v>
      </c>
      <c r="AA1117" s="333">
        <v>187</v>
      </c>
      <c r="AB1117" s="333">
        <v>175</v>
      </c>
      <c r="AC1117" s="334">
        <v>0.93048128342246</v>
      </c>
      <c r="AD1117" s="268">
        <v>0.935828877005348</v>
      </c>
      <c r="AE1117" s="295">
        <v>-0.00534759358288761</v>
      </c>
    </row>
    <row r="1118" spans="1:31">
      <c r="A1118" s="315" t="s">
        <v>1974</v>
      </c>
      <c r="B1118" s="339" t="s">
        <v>3355</v>
      </c>
      <c r="C1118" s="293" t="s">
        <v>2026</v>
      </c>
      <c r="D1118" s="339" t="s">
        <v>2027</v>
      </c>
      <c r="E1118" s="266">
        <v>24</v>
      </c>
      <c r="F1118" s="266">
        <v>23</v>
      </c>
      <c r="G1118" s="264">
        <v>25</v>
      </c>
      <c r="H1118" s="264">
        <v>25</v>
      </c>
      <c r="I1118" s="264">
        <v>21</v>
      </c>
      <c r="J1118" s="264">
        <v>21</v>
      </c>
      <c r="K1118" s="294">
        <v>0.9</v>
      </c>
      <c r="L1118" s="267">
        <v>0.958333333333333</v>
      </c>
      <c r="M1118" s="267">
        <v>1</v>
      </c>
      <c r="N1118" s="267">
        <v>1</v>
      </c>
      <c r="O1118" s="332">
        <v>24</v>
      </c>
      <c r="P1118" s="266">
        <v>21</v>
      </c>
      <c r="Q1118" s="266">
        <v>21</v>
      </c>
      <c r="R1118" s="264">
        <v>25</v>
      </c>
      <c r="S1118" s="264">
        <v>20</v>
      </c>
      <c r="T1118" s="267">
        <v>0.875</v>
      </c>
      <c r="U1118" s="267">
        <v>0.875</v>
      </c>
      <c r="V1118" s="268">
        <v>1</v>
      </c>
      <c r="W1118" s="268">
        <v>0.952380952380952</v>
      </c>
      <c r="X1118" s="295">
        <v>-0.125</v>
      </c>
      <c r="Y1118" s="271">
        <v>153</v>
      </c>
      <c r="Z1118" s="333">
        <v>146</v>
      </c>
      <c r="AA1118" s="333">
        <v>159</v>
      </c>
      <c r="AB1118" s="333">
        <v>149</v>
      </c>
      <c r="AC1118" s="334">
        <v>0.954248366013072</v>
      </c>
      <c r="AD1118" s="268">
        <v>0.937106918238994</v>
      </c>
      <c r="AE1118" s="295">
        <v>0.0171414477740782</v>
      </c>
    </row>
    <row r="1119" spans="1:31">
      <c r="A1119" s="315" t="s">
        <v>1974</v>
      </c>
      <c r="B1119" s="339" t="s">
        <v>3355</v>
      </c>
      <c r="C1119" s="293" t="s">
        <v>2028</v>
      </c>
      <c r="D1119" s="339" t="s">
        <v>2029</v>
      </c>
      <c r="E1119" s="266">
        <v>78</v>
      </c>
      <c r="F1119" s="266">
        <v>78</v>
      </c>
      <c r="G1119" s="264">
        <v>81</v>
      </c>
      <c r="H1119" s="264">
        <v>81</v>
      </c>
      <c r="I1119" s="264">
        <v>67</v>
      </c>
      <c r="J1119" s="264">
        <v>67</v>
      </c>
      <c r="K1119" s="294">
        <v>0.9</v>
      </c>
      <c r="L1119" s="267">
        <v>1</v>
      </c>
      <c r="M1119" s="267">
        <v>1</v>
      </c>
      <c r="N1119" s="267">
        <v>1</v>
      </c>
      <c r="O1119" s="332">
        <v>78</v>
      </c>
      <c r="P1119" s="266">
        <v>77</v>
      </c>
      <c r="Q1119" s="266">
        <v>77</v>
      </c>
      <c r="R1119" s="264">
        <v>79</v>
      </c>
      <c r="S1119" s="264">
        <v>65</v>
      </c>
      <c r="T1119" s="267">
        <v>0.987179487179487</v>
      </c>
      <c r="U1119" s="267">
        <v>0.987179487179487</v>
      </c>
      <c r="V1119" s="268">
        <v>0.975308641975309</v>
      </c>
      <c r="W1119" s="268">
        <v>0.970149253731343</v>
      </c>
      <c r="X1119" s="295">
        <v>0.0118708452041786</v>
      </c>
      <c r="Y1119" s="271">
        <v>522</v>
      </c>
      <c r="Z1119" s="333">
        <v>509</v>
      </c>
      <c r="AA1119" s="333">
        <v>518</v>
      </c>
      <c r="AB1119" s="333">
        <v>504</v>
      </c>
      <c r="AC1119" s="334">
        <v>0.975095785440613</v>
      </c>
      <c r="AD1119" s="268">
        <v>0.972972972972973</v>
      </c>
      <c r="AE1119" s="295">
        <v>0.00212281246764001</v>
      </c>
    </row>
    <row r="1120" spans="1:31">
      <c r="A1120" s="315" t="s">
        <v>1974</v>
      </c>
      <c r="B1120" s="339" t="s">
        <v>3355</v>
      </c>
      <c r="C1120" s="293" t="s">
        <v>2030</v>
      </c>
      <c r="D1120" s="339" t="s">
        <v>2031</v>
      </c>
      <c r="E1120" s="266">
        <v>25</v>
      </c>
      <c r="F1120" s="266">
        <v>25</v>
      </c>
      <c r="G1120" s="264">
        <v>25</v>
      </c>
      <c r="H1120" s="264">
        <v>24</v>
      </c>
      <c r="I1120" s="264">
        <v>22</v>
      </c>
      <c r="J1120" s="264">
        <v>22</v>
      </c>
      <c r="K1120" s="294">
        <v>0.9</v>
      </c>
      <c r="L1120" s="267">
        <v>1</v>
      </c>
      <c r="M1120" s="267">
        <v>0.96</v>
      </c>
      <c r="N1120" s="267">
        <v>1</v>
      </c>
      <c r="O1120" s="332">
        <v>25</v>
      </c>
      <c r="P1120" s="266">
        <v>25</v>
      </c>
      <c r="Q1120" s="266">
        <v>25</v>
      </c>
      <c r="R1120" s="264">
        <v>23</v>
      </c>
      <c r="S1120" s="264">
        <v>22</v>
      </c>
      <c r="T1120" s="267">
        <v>1</v>
      </c>
      <c r="U1120" s="267">
        <v>1</v>
      </c>
      <c r="V1120" s="268">
        <v>0.92</v>
      </c>
      <c r="W1120" s="268">
        <v>1</v>
      </c>
      <c r="X1120" s="295">
        <v>0.08</v>
      </c>
      <c r="Y1120" s="271">
        <v>160</v>
      </c>
      <c r="Z1120" s="333">
        <v>152</v>
      </c>
      <c r="AA1120" s="333">
        <v>158</v>
      </c>
      <c r="AB1120" s="333">
        <v>152</v>
      </c>
      <c r="AC1120" s="334">
        <v>0.95</v>
      </c>
      <c r="AD1120" s="268">
        <v>0.962025316455696</v>
      </c>
      <c r="AE1120" s="295">
        <v>-0.0120253164556963</v>
      </c>
    </row>
    <row r="1121" spans="1:31">
      <c r="A1121" s="315" t="s">
        <v>1974</v>
      </c>
      <c r="B1121" s="339" t="s">
        <v>3355</v>
      </c>
      <c r="C1121" s="293" t="s">
        <v>2032</v>
      </c>
      <c r="D1121" s="339" t="s">
        <v>2033</v>
      </c>
      <c r="E1121" s="266">
        <v>0</v>
      </c>
      <c r="F1121" s="266">
        <v>0</v>
      </c>
      <c r="G1121" s="264">
        <v>0</v>
      </c>
      <c r="H1121" s="264">
        <v>0</v>
      </c>
      <c r="I1121" s="264">
        <v>0</v>
      </c>
      <c r="J1121" s="264">
        <v>0</v>
      </c>
      <c r="K1121" s="294">
        <v>0.9</v>
      </c>
      <c r="L1121" s="267">
        <v>0</v>
      </c>
      <c r="M1121" s="267">
        <v>0</v>
      </c>
      <c r="N1121" s="267">
        <v>0</v>
      </c>
      <c r="O1121" s="332">
        <v>0</v>
      </c>
      <c r="P1121" s="266">
        <v>0</v>
      </c>
      <c r="Q1121" s="266">
        <v>0</v>
      </c>
      <c r="R1121" s="264">
        <v>0</v>
      </c>
      <c r="S1121" s="264">
        <v>0</v>
      </c>
      <c r="T1121" s="267">
        <v>0</v>
      </c>
      <c r="U1121" s="267">
        <v>0</v>
      </c>
      <c r="V1121" s="268">
        <v>0</v>
      </c>
      <c r="W1121" s="268">
        <v>0</v>
      </c>
      <c r="X1121" s="295">
        <v>0</v>
      </c>
      <c r="Y1121" s="271">
        <v>0</v>
      </c>
      <c r="Z1121" s="333">
        <v>0</v>
      </c>
      <c r="AA1121" s="333">
        <v>0</v>
      </c>
      <c r="AB1121" s="333">
        <v>0</v>
      </c>
      <c r="AC1121" s="334">
        <v>0</v>
      </c>
      <c r="AD1121" s="268">
        <v>0</v>
      </c>
      <c r="AE1121" s="295">
        <v>0</v>
      </c>
    </row>
    <row r="1122" spans="1:31">
      <c r="A1122" s="315" t="s">
        <v>1974</v>
      </c>
      <c r="B1122" s="339" t="s">
        <v>3355</v>
      </c>
      <c r="C1122" s="293" t="s">
        <v>2034</v>
      </c>
      <c r="D1122" s="339" t="s">
        <v>2035</v>
      </c>
      <c r="E1122" s="266">
        <v>38</v>
      </c>
      <c r="F1122" s="266">
        <v>38</v>
      </c>
      <c r="G1122" s="264">
        <v>39</v>
      </c>
      <c r="H1122" s="264">
        <v>39</v>
      </c>
      <c r="I1122" s="264">
        <v>29</v>
      </c>
      <c r="J1122" s="264">
        <v>29</v>
      </c>
      <c r="K1122" s="294">
        <v>0.9</v>
      </c>
      <c r="L1122" s="267">
        <v>1</v>
      </c>
      <c r="M1122" s="267">
        <v>1</v>
      </c>
      <c r="N1122" s="267">
        <v>1</v>
      </c>
      <c r="O1122" s="332">
        <v>38</v>
      </c>
      <c r="P1122" s="266">
        <v>38</v>
      </c>
      <c r="Q1122" s="266">
        <v>38</v>
      </c>
      <c r="R1122" s="264">
        <v>38</v>
      </c>
      <c r="S1122" s="264">
        <v>28</v>
      </c>
      <c r="T1122" s="267">
        <v>1</v>
      </c>
      <c r="U1122" s="267">
        <v>1</v>
      </c>
      <c r="V1122" s="268">
        <v>0.974358974358974</v>
      </c>
      <c r="W1122" s="268">
        <v>0.96551724137931</v>
      </c>
      <c r="X1122" s="295">
        <v>0.0256410256410257</v>
      </c>
      <c r="Y1122" s="271">
        <v>239</v>
      </c>
      <c r="Z1122" s="333">
        <v>236</v>
      </c>
      <c r="AA1122" s="333">
        <v>230</v>
      </c>
      <c r="AB1122" s="333">
        <v>227</v>
      </c>
      <c r="AC1122" s="334">
        <v>0.98744769874477</v>
      </c>
      <c r="AD1122" s="268">
        <v>0.98695652173913</v>
      </c>
      <c r="AE1122" s="295">
        <v>0.000491177005639498</v>
      </c>
    </row>
    <row r="1123" spans="1:31">
      <c r="A1123" s="315" t="s">
        <v>1974</v>
      </c>
      <c r="B1123" s="339" t="s">
        <v>3355</v>
      </c>
      <c r="C1123" s="293" t="s">
        <v>2036</v>
      </c>
      <c r="D1123" s="339" t="s">
        <v>2037</v>
      </c>
      <c r="E1123" s="266">
        <v>32</v>
      </c>
      <c r="F1123" s="266">
        <v>32</v>
      </c>
      <c r="G1123" s="264">
        <v>36</v>
      </c>
      <c r="H1123" s="264">
        <v>36</v>
      </c>
      <c r="I1123" s="264">
        <v>27</v>
      </c>
      <c r="J1123" s="264">
        <v>27</v>
      </c>
      <c r="K1123" s="294">
        <v>0.9</v>
      </c>
      <c r="L1123" s="267">
        <v>1</v>
      </c>
      <c r="M1123" s="267">
        <v>1</v>
      </c>
      <c r="N1123" s="267">
        <v>1</v>
      </c>
      <c r="O1123" s="332">
        <v>32</v>
      </c>
      <c r="P1123" s="266">
        <v>28</v>
      </c>
      <c r="Q1123" s="266">
        <v>28</v>
      </c>
      <c r="R1123" s="264">
        <v>32</v>
      </c>
      <c r="S1123" s="264">
        <v>25</v>
      </c>
      <c r="T1123" s="267">
        <v>0.875</v>
      </c>
      <c r="U1123" s="267">
        <v>0.875</v>
      </c>
      <c r="V1123" s="268">
        <v>0.888888888888889</v>
      </c>
      <c r="W1123" s="268">
        <v>0.925925925925926</v>
      </c>
      <c r="X1123" s="295">
        <v>-0.0138888888888888</v>
      </c>
      <c r="Y1123" s="271">
        <v>216</v>
      </c>
      <c r="Z1123" s="333">
        <v>194</v>
      </c>
      <c r="AA1123" s="333">
        <v>218</v>
      </c>
      <c r="AB1123" s="333">
        <v>200</v>
      </c>
      <c r="AC1123" s="334">
        <v>0.898148148148148</v>
      </c>
      <c r="AD1123" s="268">
        <v>0.917431192660551</v>
      </c>
      <c r="AE1123" s="295">
        <v>-0.0192830445124024</v>
      </c>
    </row>
    <row r="1124" spans="1:31">
      <c r="A1124" s="315" t="s">
        <v>1974</v>
      </c>
      <c r="B1124" s="339" t="s">
        <v>3355</v>
      </c>
      <c r="C1124" s="293" t="s">
        <v>2038</v>
      </c>
      <c r="D1124" s="339" t="s">
        <v>2039</v>
      </c>
      <c r="E1124" s="266">
        <v>51</v>
      </c>
      <c r="F1124" s="266">
        <v>51</v>
      </c>
      <c r="G1124" s="264">
        <v>52</v>
      </c>
      <c r="H1124" s="264">
        <v>52</v>
      </c>
      <c r="I1124" s="264">
        <v>45</v>
      </c>
      <c r="J1124" s="264">
        <v>44</v>
      </c>
      <c r="K1124" s="294">
        <v>0.9</v>
      </c>
      <c r="L1124" s="267">
        <v>1</v>
      </c>
      <c r="M1124" s="267">
        <v>1</v>
      </c>
      <c r="N1124" s="267">
        <v>0.977777777777778</v>
      </c>
      <c r="O1124" s="332">
        <v>51</v>
      </c>
      <c r="P1124" s="266">
        <v>46</v>
      </c>
      <c r="Q1124" s="266">
        <v>46</v>
      </c>
      <c r="R1124" s="264">
        <v>49</v>
      </c>
      <c r="S1124" s="264">
        <v>38</v>
      </c>
      <c r="T1124" s="267">
        <v>0.901960784313726</v>
      </c>
      <c r="U1124" s="267">
        <v>0.901960784313726</v>
      </c>
      <c r="V1124" s="268">
        <v>0.942307692307692</v>
      </c>
      <c r="W1124" s="268">
        <v>0.844444444444444</v>
      </c>
      <c r="X1124" s="295">
        <v>-0.0403469079939668</v>
      </c>
      <c r="Y1124" s="271">
        <v>345</v>
      </c>
      <c r="Z1124" s="333">
        <v>315</v>
      </c>
      <c r="AA1124" s="333">
        <v>348</v>
      </c>
      <c r="AB1124" s="333">
        <v>322</v>
      </c>
      <c r="AC1124" s="334">
        <v>0.91304347826087</v>
      </c>
      <c r="AD1124" s="268">
        <v>0.925287356321839</v>
      </c>
      <c r="AE1124" s="295">
        <v>-0.0122438780609696</v>
      </c>
    </row>
    <row r="1125" spans="1:31">
      <c r="A1125" s="315" t="s">
        <v>1974</v>
      </c>
      <c r="B1125" s="339" t="s">
        <v>3355</v>
      </c>
      <c r="C1125" s="293" t="s">
        <v>2040</v>
      </c>
      <c r="D1125" s="339" t="s">
        <v>2041</v>
      </c>
      <c r="E1125" s="266">
        <v>42</v>
      </c>
      <c r="F1125" s="266">
        <v>42</v>
      </c>
      <c r="G1125" s="264">
        <v>46</v>
      </c>
      <c r="H1125" s="264">
        <v>46</v>
      </c>
      <c r="I1125" s="264">
        <v>39</v>
      </c>
      <c r="J1125" s="264">
        <v>39</v>
      </c>
      <c r="K1125" s="294">
        <v>0.9</v>
      </c>
      <c r="L1125" s="267">
        <v>1</v>
      </c>
      <c r="M1125" s="267">
        <v>1</v>
      </c>
      <c r="N1125" s="267">
        <v>1</v>
      </c>
      <c r="O1125" s="332">
        <v>42</v>
      </c>
      <c r="P1125" s="266">
        <v>42</v>
      </c>
      <c r="Q1125" s="266">
        <v>42</v>
      </c>
      <c r="R1125" s="264">
        <v>46</v>
      </c>
      <c r="S1125" s="264">
        <v>36</v>
      </c>
      <c r="T1125" s="267">
        <v>1</v>
      </c>
      <c r="U1125" s="267">
        <v>1</v>
      </c>
      <c r="V1125" s="268">
        <v>1</v>
      </c>
      <c r="W1125" s="268">
        <v>0.923076923076923</v>
      </c>
      <c r="X1125" s="295">
        <v>0</v>
      </c>
      <c r="Y1125" s="271">
        <v>290</v>
      </c>
      <c r="Z1125" s="333">
        <v>273</v>
      </c>
      <c r="AA1125" s="333">
        <v>291</v>
      </c>
      <c r="AB1125" s="333">
        <v>256</v>
      </c>
      <c r="AC1125" s="334">
        <v>0.941379310344828</v>
      </c>
      <c r="AD1125" s="268">
        <v>0.879725085910653</v>
      </c>
      <c r="AE1125" s="295">
        <v>0.0616542244341747</v>
      </c>
    </row>
    <row r="1126" spans="1:31">
      <c r="A1126" s="315" t="s">
        <v>1974</v>
      </c>
      <c r="B1126" s="339" t="s">
        <v>3355</v>
      </c>
      <c r="C1126" s="293" t="s">
        <v>2042</v>
      </c>
      <c r="D1126" s="339" t="s">
        <v>2043</v>
      </c>
      <c r="E1126" s="266">
        <v>18</v>
      </c>
      <c r="F1126" s="266">
        <v>18</v>
      </c>
      <c r="G1126" s="264">
        <v>18</v>
      </c>
      <c r="H1126" s="264">
        <v>18</v>
      </c>
      <c r="I1126" s="264">
        <v>13</v>
      </c>
      <c r="J1126" s="264">
        <v>13</v>
      </c>
      <c r="K1126" s="294">
        <v>0.9</v>
      </c>
      <c r="L1126" s="267">
        <v>1</v>
      </c>
      <c r="M1126" s="267">
        <v>1</v>
      </c>
      <c r="N1126" s="267">
        <v>1</v>
      </c>
      <c r="O1126" s="332">
        <v>18</v>
      </c>
      <c r="P1126" s="266">
        <v>18</v>
      </c>
      <c r="Q1126" s="266">
        <v>18</v>
      </c>
      <c r="R1126" s="264">
        <v>18</v>
      </c>
      <c r="S1126" s="264">
        <v>12</v>
      </c>
      <c r="T1126" s="267">
        <v>1</v>
      </c>
      <c r="U1126" s="267">
        <v>1</v>
      </c>
      <c r="V1126" s="268">
        <v>1</v>
      </c>
      <c r="W1126" s="268">
        <v>0.923076923076923</v>
      </c>
      <c r="X1126" s="295">
        <v>0</v>
      </c>
      <c r="Y1126" s="271">
        <v>110</v>
      </c>
      <c r="Z1126" s="333">
        <v>109</v>
      </c>
      <c r="AA1126" s="333">
        <v>113</v>
      </c>
      <c r="AB1126" s="333">
        <v>110</v>
      </c>
      <c r="AC1126" s="334">
        <v>0.990909090909091</v>
      </c>
      <c r="AD1126" s="268">
        <v>0.973451327433628</v>
      </c>
      <c r="AE1126" s="295">
        <v>0.0174577634754627</v>
      </c>
    </row>
    <row r="1127" spans="1:31">
      <c r="A1127" s="315" t="s">
        <v>1974</v>
      </c>
      <c r="B1127" s="339" t="s">
        <v>3355</v>
      </c>
      <c r="C1127" s="293" t="s">
        <v>2044</v>
      </c>
      <c r="D1127" s="339" t="s">
        <v>2045</v>
      </c>
      <c r="E1127" s="266">
        <v>32</v>
      </c>
      <c r="F1127" s="266">
        <v>32</v>
      </c>
      <c r="G1127" s="264">
        <v>31</v>
      </c>
      <c r="H1127" s="264">
        <v>29</v>
      </c>
      <c r="I1127" s="264">
        <v>25</v>
      </c>
      <c r="J1127" s="264">
        <v>23</v>
      </c>
      <c r="K1127" s="294">
        <v>0.9</v>
      </c>
      <c r="L1127" s="267">
        <v>1</v>
      </c>
      <c r="M1127" s="267">
        <v>0.935483870967742</v>
      </c>
      <c r="N1127" s="267">
        <v>0.92</v>
      </c>
      <c r="O1127" s="332">
        <v>32</v>
      </c>
      <c r="P1127" s="266">
        <v>32</v>
      </c>
      <c r="Q1127" s="266">
        <v>32</v>
      </c>
      <c r="R1127" s="264">
        <v>29</v>
      </c>
      <c r="S1127" s="264">
        <v>23</v>
      </c>
      <c r="T1127" s="267">
        <v>1</v>
      </c>
      <c r="U1127" s="267">
        <v>1</v>
      </c>
      <c r="V1127" s="268">
        <v>0.935483870967742</v>
      </c>
      <c r="W1127" s="268">
        <v>0.92</v>
      </c>
      <c r="X1127" s="295">
        <v>0.0645161290322581</v>
      </c>
      <c r="Y1127" s="271">
        <v>207</v>
      </c>
      <c r="Z1127" s="333">
        <v>196</v>
      </c>
      <c r="AA1127" s="333">
        <v>206</v>
      </c>
      <c r="AB1127" s="333">
        <v>190</v>
      </c>
      <c r="AC1127" s="334">
        <v>0.946859903381642</v>
      </c>
      <c r="AD1127" s="268">
        <v>0.922330097087379</v>
      </c>
      <c r="AE1127" s="295">
        <v>0.0245298062942638</v>
      </c>
    </row>
    <row r="1128" spans="1:31">
      <c r="A1128" s="315" t="s">
        <v>1974</v>
      </c>
      <c r="B1128" s="339" t="s">
        <v>3355</v>
      </c>
      <c r="C1128" s="293" t="s">
        <v>2046</v>
      </c>
      <c r="D1128" s="339" t="s">
        <v>2047</v>
      </c>
      <c r="E1128" s="266">
        <v>35</v>
      </c>
      <c r="F1128" s="266">
        <v>35</v>
      </c>
      <c r="G1128" s="264">
        <v>35</v>
      </c>
      <c r="H1128" s="264">
        <v>32</v>
      </c>
      <c r="I1128" s="264">
        <v>32</v>
      </c>
      <c r="J1128" s="264">
        <v>28</v>
      </c>
      <c r="K1128" s="294">
        <v>0.9</v>
      </c>
      <c r="L1128" s="267">
        <v>1</v>
      </c>
      <c r="M1128" s="267">
        <v>0.914285714285714</v>
      </c>
      <c r="N1128" s="267">
        <v>0.875</v>
      </c>
      <c r="O1128" s="332">
        <v>35</v>
      </c>
      <c r="P1128" s="266">
        <v>21</v>
      </c>
      <c r="Q1128" s="266">
        <v>21</v>
      </c>
      <c r="R1128" s="264">
        <v>26</v>
      </c>
      <c r="S1128" s="264">
        <v>27</v>
      </c>
      <c r="T1128" s="267">
        <v>0.6</v>
      </c>
      <c r="U1128" s="267">
        <v>0.6</v>
      </c>
      <c r="V1128" s="268">
        <v>0.742857142857143</v>
      </c>
      <c r="W1128" s="268">
        <v>0.84375</v>
      </c>
      <c r="X1128" s="295">
        <v>-0.142857142857143</v>
      </c>
      <c r="Y1128" s="271">
        <v>226</v>
      </c>
      <c r="Z1128" s="333">
        <v>165</v>
      </c>
      <c r="AA1128" s="333">
        <v>221</v>
      </c>
      <c r="AB1128" s="333">
        <v>184</v>
      </c>
      <c r="AC1128" s="334">
        <v>0.730088495575221</v>
      </c>
      <c r="AD1128" s="268">
        <v>0.832579185520362</v>
      </c>
      <c r="AE1128" s="295">
        <v>-0.102490689945141</v>
      </c>
    </row>
    <row r="1129" spans="1:31">
      <c r="A1129" s="315" t="s">
        <v>1974</v>
      </c>
      <c r="B1129" s="339" t="s">
        <v>3355</v>
      </c>
      <c r="C1129" s="293" t="s">
        <v>2048</v>
      </c>
      <c r="D1129" s="339" t="s">
        <v>2049</v>
      </c>
      <c r="E1129" s="266">
        <v>37</v>
      </c>
      <c r="F1129" s="266">
        <v>37</v>
      </c>
      <c r="G1129" s="264">
        <v>37</v>
      </c>
      <c r="H1129" s="264">
        <v>37</v>
      </c>
      <c r="I1129" s="264">
        <v>32</v>
      </c>
      <c r="J1129" s="264">
        <v>32</v>
      </c>
      <c r="K1129" s="294">
        <v>0.9</v>
      </c>
      <c r="L1129" s="267">
        <v>1</v>
      </c>
      <c r="M1129" s="267">
        <v>1</v>
      </c>
      <c r="N1129" s="267">
        <v>1</v>
      </c>
      <c r="O1129" s="332">
        <v>37</v>
      </c>
      <c r="P1129" s="266">
        <v>35</v>
      </c>
      <c r="Q1129" s="266">
        <v>35</v>
      </c>
      <c r="R1129" s="264">
        <v>33</v>
      </c>
      <c r="S1129" s="264">
        <v>31</v>
      </c>
      <c r="T1129" s="267">
        <v>0.945945945945946</v>
      </c>
      <c r="U1129" s="267">
        <v>0.945945945945946</v>
      </c>
      <c r="V1129" s="268">
        <v>0.891891891891892</v>
      </c>
      <c r="W1129" s="268">
        <v>0.96875</v>
      </c>
      <c r="X1129" s="295">
        <v>0.0540540540540541</v>
      </c>
      <c r="Y1129" s="271">
        <v>249</v>
      </c>
      <c r="Z1129" s="333">
        <v>222</v>
      </c>
      <c r="AA1129" s="333">
        <v>250</v>
      </c>
      <c r="AB1129" s="333">
        <v>229</v>
      </c>
      <c r="AC1129" s="334">
        <v>0.891566265060241</v>
      </c>
      <c r="AD1129" s="268">
        <v>0.916</v>
      </c>
      <c r="AE1129" s="295">
        <v>-0.0244337349397591</v>
      </c>
    </row>
    <row r="1130" spans="1:31">
      <c r="A1130" s="315" t="s">
        <v>1974</v>
      </c>
      <c r="B1130" s="339" t="s">
        <v>3355</v>
      </c>
      <c r="C1130" s="293" t="s">
        <v>2050</v>
      </c>
      <c r="D1130" s="339" t="s">
        <v>2051</v>
      </c>
      <c r="E1130" s="266">
        <v>25</v>
      </c>
      <c r="F1130" s="266">
        <v>24</v>
      </c>
      <c r="G1130" s="264">
        <v>25</v>
      </c>
      <c r="H1130" s="264">
        <v>24</v>
      </c>
      <c r="I1130" s="264">
        <v>22</v>
      </c>
      <c r="J1130" s="264">
        <v>20</v>
      </c>
      <c r="K1130" s="294">
        <v>0.9</v>
      </c>
      <c r="L1130" s="267">
        <v>0.96</v>
      </c>
      <c r="M1130" s="267">
        <v>0.96</v>
      </c>
      <c r="N1130" s="267">
        <v>0.909090909090909</v>
      </c>
      <c r="O1130" s="332">
        <v>25</v>
      </c>
      <c r="P1130" s="266">
        <v>24</v>
      </c>
      <c r="Q1130" s="266">
        <v>24</v>
      </c>
      <c r="R1130" s="264">
        <v>23</v>
      </c>
      <c r="S1130" s="264">
        <v>20</v>
      </c>
      <c r="T1130" s="267">
        <v>0.96</v>
      </c>
      <c r="U1130" s="267">
        <v>0.96</v>
      </c>
      <c r="V1130" s="268">
        <v>0.92</v>
      </c>
      <c r="W1130" s="268">
        <v>0.909090909090909</v>
      </c>
      <c r="X1130" s="295">
        <v>0.0399999999999999</v>
      </c>
      <c r="Y1130" s="271">
        <v>168</v>
      </c>
      <c r="Z1130" s="333">
        <v>155</v>
      </c>
      <c r="AA1130" s="333">
        <v>168</v>
      </c>
      <c r="AB1130" s="333">
        <v>153</v>
      </c>
      <c r="AC1130" s="334">
        <v>0.922619047619048</v>
      </c>
      <c r="AD1130" s="268">
        <v>0.910714285714286</v>
      </c>
      <c r="AE1130" s="295">
        <v>0.011904761904762</v>
      </c>
    </row>
    <row r="1131" spans="1:31">
      <c r="A1131" s="315" t="s">
        <v>1974</v>
      </c>
      <c r="B1131" s="339" t="s">
        <v>3355</v>
      </c>
      <c r="C1131" s="293" t="s">
        <v>2052</v>
      </c>
      <c r="D1131" s="339" t="s">
        <v>2053</v>
      </c>
      <c r="E1131" s="266">
        <v>26</v>
      </c>
      <c r="F1131" s="266">
        <v>26</v>
      </c>
      <c r="G1131" s="264">
        <v>24</v>
      </c>
      <c r="H1131" s="264">
        <v>24</v>
      </c>
      <c r="I1131" s="264">
        <v>17</v>
      </c>
      <c r="J1131" s="264">
        <v>17</v>
      </c>
      <c r="K1131" s="294">
        <v>0.9</v>
      </c>
      <c r="L1131" s="267">
        <v>1</v>
      </c>
      <c r="M1131" s="267">
        <v>1</v>
      </c>
      <c r="N1131" s="267">
        <v>1</v>
      </c>
      <c r="O1131" s="332">
        <v>26</v>
      </c>
      <c r="P1131" s="266">
        <v>24</v>
      </c>
      <c r="Q1131" s="266">
        <v>24</v>
      </c>
      <c r="R1131" s="264">
        <v>22</v>
      </c>
      <c r="S1131" s="264">
        <v>17</v>
      </c>
      <c r="T1131" s="267">
        <v>0.923076923076923</v>
      </c>
      <c r="U1131" s="267">
        <v>0.923076923076923</v>
      </c>
      <c r="V1131" s="268">
        <v>0.916666666666667</v>
      </c>
      <c r="W1131" s="268">
        <v>1</v>
      </c>
      <c r="X1131" s="295">
        <v>0.0064102564102565</v>
      </c>
      <c r="Y1131" s="271">
        <v>162</v>
      </c>
      <c r="Z1131" s="333">
        <v>152</v>
      </c>
      <c r="AA1131" s="333">
        <v>156</v>
      </c>
      <c r="AB1131" s="333">
        <v>147</v>
      </c>
      <c r="AC1131" s="334">
        <v>0.938271604938272</v>
      </c>
      <c r="AD1131" s="268">
        <v>0.942307692307692</v>
      </c>
      <c r="AE1131" s="295">
        <v>-0.00403608736942074</v>
      </c>
    </row>
    <row r="1132" spans="1:31">
      <c r="A1132" s="315" t="s">
        <v>1974</v>
      </c>
      <c r="B1132" s="339" t="s">
        <v>3355</v>
      </c>
      <c r="C1132" s="293" t="s">
        <v>2054</v>
      </c>
      <c r="D1132" s="339" t="s">
        <v>2055</v>
      </c>
      <c r="E1132" s="266">
        <v>40</v>
      </c>
      <c r="F1132" s="266">
        <v>40</v>
      </c>
      <c r="G1132" s="264">
        <v>42</v>
      </c>
      <c r="H1132" s="264">
        <v>40</v>
      </c>
      <c r="I1132" s="264">
        <v>37</v>
      </c>
      <c r="J1132" s="264">
        <v>35</v>
      </c>
      <c r="K1132" s="294">
        <v>0.9</v>
      </c>
      <c r="L1132" s="267">
        <v>1</v>
      </c>
      <c r="M1132" s="267">
        <v>0.952380952380952</v>
      </c>
      <c r="N1132" s="267">
        <v>0.945945945945946</v>
      </c>
      <c r="O1132" s="332">
        <v>40</v>
      </c>
      <c r="P1132" s="266">
        <v>39</v>
      </c>
      <c r="Q1132" s="266">
        <v>39</v>
      </c>
      <c r="R1132" s="264">
        <v>40</v>
      </c>
      <c r="S1132" s="264">
        <v>35</v>
      </c>
      <c r="T1132" s="267">
        <v>0.975</v>
      </c>
      <c r="U1132" s="267">
        <v>0.975</v>
      </c>
      <c r="V1132" s="268">
        <v>0.952380952380952</v>
      </c>
      <c r="W1132" s="268">
        <v>0.945945945945946</v>
      </c>
      <c r="X1132" s="295">
        <v>0.0226190476190476</v>
      </c>
      <c r="Y1132" s="271">
        <v>274</v>
      </c>
      <c r="Z1132" s="333">
        <v>262</v>
      </c>
      <c r="AA1132" s="333">
        <v>271</v>
      </c>
      <c r="AB1132" s="333">
        <v>258</v>
      </c>
      <c r="AC1132" s="334">
        <v>0.956204379562044</v>
      </c>
      <c r="AD1132" s="268">
        <v>0.952029520295203</v>
      </c>
      <c r="AE1132" s="295">
        <v>0.00417485926684091</v>
      </c>
    </row>
    <row r="1133" spans="1:31">
      <c r="A1133" s="315" t="s">
        <v>1974</v>
      </c>
      <c r="B1133" s="339" t="s">
        <v>3355</v>
      </c>
      <c r="C1133" s="293" t="s">
        <v>2056</v>
      </c>
      <c r="D1133" s="339" t="s">
        <v>2057</v>
      </c>
      <c r="E1133" s="266">
        <v>43</v>
      </c>
      <c r="F1133" s="266">
        <v>43</v>
      </c>
      <c r="G1133" s="264">
        <v>40</v>
      </c>
      <c r="H1133" s="264">
        <v>39</v>
      </c>
      <c r="I1133" s="264">
        <v>30</v>
      </c>
      <c r="J1133" s="264">
        <v>29</v>
      </c>
      <c r="K1133" s="294">
        <v>0.9</v>
      </c>
      <c r="L1133" s="267">
        <v>1</v>
      </c>
      <c r="M1133" s="267">
        <v>0.975</v>
      </c>
      <c r="N1133" s="267">
        <v>0.966666666666667</v>
      </c>
      <c r="O1133" s="332">
        <v>43</v>
      </c>
      <c r="P1133" s="266">
        <v>40</v>
      </c>
      <c r="Q1133" s="266">
        <v>40</v>
      </c>
      <c r="R1133" s="264">
        <v>36</v>
      </c>
      <c r="S1133" s="264">
        <v>28</v>
      </c>
      <c r="T1133" s="267">
        <v>0.930232558139535</v>
      </c>
      <c r="U1133" s="267">
        <v>0.930232558139535</v>
      </c>
      <c r="V1133" s="268">
        <v>0.9</v>
      </c>
      <c r="W1133" s="268">
        <v>0.933333333333333</v>
      </c>
      <c r="X1133" s="295">
        <v>0.0302325581395348</v>
      </c>
      <c r="Y1133" s="271">
        <v>266</v>
      </c>
      <c r="Z1133" s="333">
        <v>242</v>
      </c>
      <c r="AA1133" s="333">
        <v>266</v>
      </c>
      <c r="AB1133" s="333">
        <v>242</v>
      </c>
      <c r="AC1133" s="334">
        <v>0.909774436090226</v>
      </c>
      <c r="AD1133" s="268">
        <v>0.909774436090226</v>
      </c>
      <c r="AE1133" s="295">
        <v>0</v>
      </c>
    </row>
    <row r="1134" spans="1:31">
      <c r="A1134" s="315" t="s">
        <v>1974</v>
      </c>
      <c r="B1134" s="339" t="s">
        <v>3355</v>
      </c>
      <c r="C1134" s="293" t="s">
        <v>2058</v>
      </c>
      <c r="D1134" s="339" t="s">
        <v>2059</v>
      </c>
      <c r="E1134" s="266">
        <v>20</v>
      </c>
      <c r="F1134" s="266">
        <v>20</v>
      </c>
      <c r="G1134" s="264">
        <v>20</v>
      </c>
      <c r="H1134" s="264">
        <v>20</v>
      </c>
      <c r="I1134" s="264">
        <v>18</v>
      </c>
      <c r="J1134" s="264">
        <v>18</v>
      </c>
      <c r="K1134" s="294">
        <v>0.9</v>
      </c>
      <c r="L1134" s="267">
        <v>1</v>
      </c>
      <c r="M1134" s="267">
        <v>1</v>
      </c>
      <c r="N1134" s="267">
        <v>1</v>
      </c>
      <c r="O1134" s="332">
        <v>20</v>
      </c>
      <c r="P1134" s="266">
        <v>20</v>
      </c>
      <c r="Q1134" s="266">
        <v>20</v>
      </c>
      <c r="R1134" s="264">
        <v>19</v>
      </c>
      <c r="S1134" s="264">
        <v>18</v>
      </c>
      <c r="T1134" s="267">
        <v>1</v>
      </c>
      <c r="U1134" s="267">
        <v>1</v>
      </c>
      <c r="V1134" s="268">
        <v>0.95</v>
      </c>
      <c r="W1134" s="268">
        <v>1</v>
      </c>
      <c r="X1134" s="295">
        <v>0.05</v>
      </c>
      <c r="Y1134" s="271">
        <v>133</v>
      </c>
      <c r="Z1134" s="333">
        <v>132</v>
      </c>
      <c r="AA1134" s="333">
        <v>136</v>
      </c>
      <c r="AB1134" s="333">
        <v>136</v>
      </c>
      <c r="AC1134" s="334">
        <v>0.992481203007519</v>
      </c>
      <c r="AD1134" s="268">
        <v>1</v>
      </c>
      <c r="AE1134" s="295">
        <v>-0.00751879699248126</v>
      </c>
    </row>
    <row r="1135" spans="1:31">
      <c r="A1135" s="315" t="s">
        <v>1974</v>
      </c>
      <c r="B1135" s="339" t="s">
        <v>3355</v>
      </c>
      <c r="C1135" s="293" t="s">
        <v>2060</v>
      </c>
      <c r="D1135" s="339" t="s">
        <v>2061</v>
      </c>
      <c r="E1135" s="266">
        <v>38</v>
      </c>
      <c r="F1135" s="266">
        <v>38</v>
      </c>
      <c r="G1135" s="264">
        <v>39</v>
      </c>
      <c r="H1135" s="264">
        <v>37</v>
      </c>
      <c r="I1135" s="264">
        <v>35</v>
      </c>
      <c r="J1135" s="264">
        <v>33</v>
      </c>
      <c r="K1135" s="294">
        <v>0.9</v>
      </c>
      <c r="L1135" s="267">
        <v>1</v>
      </c>
      <c r="M1135" s="267">
        <v>0.948717948717949</v>
      </c>
      <c r="N1135" s="267">
        <v>0.942857142857143</v>
      </c>
      <c r="O1135" s="332">
        <v>38</v>
      </c>
      <c r="P1135" s="266">
        <v>33</v>
      </c>
      <c r="Q1135" s="266">
        <v>33</v>
      </c>
      <c r="R1135" s="264">
        <v>36</v>
      </c>
      <c r="S1135" s="264">
        <v>33</v>
      </c>
      <c r="T1135" s="267">
        <v>0.868421052631579</v>
      </c>
      <c r="U1135" s="267">
        <v>0.868421052631579</v>
      </c>
      <c r="V1135" s="268">
        <v>0.923076923076923</v>
      </c>
      <c r="W1135" s="268">
        <v>0.942857142857143</v>
      </c>
      <c r="X1135" s="295">
        <v>-0.0546558704453441</v>
      </c>
      <c r="Y1135" s="271">
        <v>257</v>
      </c>
      <c r="Z1135" s="333">
        <v>224</v>
      </c>
      <c r="AA1135" s="333">
        <v>250</v>
      </c>
      <c r="AB1135" s="333">
        <v>219</v>
      </c>
      <c r="AC1135" s="334">
        <v>0.8715953307393</v>
      </c>
      <c r="AD1135" s="268">
        <v>0.876</v>
      </c>
      <c r="AE1135" s="295">
        <v>-0.00440466926070038</v>
      </c>
    </row>
    <row r="1136" spans="1:31">
      <c r="A1136" s="315" t="s">
        <v>1974</v>
      </c>
      <c r="B1136" s="339" t="s">
        <v>3355</v>
      </c>
      <c r="C1136" s="293" t="s">
        <v>2062</v>
      </c>
      <c r="D1136" s="339" t="s">
        <v>2063</v>
      </c>
      <c r="E1136" s="266">
        <v>35</v>
      </c>
      <c r="F1136" s="266">
        <v>34</v>
      </c>
      <c r="G1136" s="264">
        <v>35</v>
      </c>
      <c r="H1136" s="264">
        <v>31</v>
      </c>
      <c r="I1136" s="264">
        <v>27</v>
      </c>
      <c r="J1136" s="264">
        <v>23</v>
      </c>
      <c r="K1136" s="294">
        <v>0.9</v>
      </c>
      <c r="L1136" s="267">
        <v>0.971428571428571</v>
      </c>
      <c r="M1136" s="267">
        <v>0.885714285714286</v>
      </c>
      <c r="N1136" s="267">
        <v>0.851851851851852</v>
      </c>
      <c r="O1136" s="332">
        <v>35</v>
      </c>
      <c r="P1136" s="266">
        <v>34</v>
      </c>
      <c r="Q1136" s="266">
        <v>34</v>
      </c>
      <c r="R1136" s="264">
        <v>26</v>
      </c>
      <c r="S1136" s="264">
        <v>23</v>
      </c>
      <c r="T1136" s="267">
        <v>0.971428571428571</v>
      </c>
      <c r="U1136" s="267">
        <v>0.971428571428571</v>
      </c>
      <c r="V1136" s="268">
        <v>0.742857142857143</v>
      </c>
      <c r="W1136" s="268">
        <v>0.851851851851852</v>
      </c>
      <c r="X1136" s="295">
        <v>0.228571428571429</v>
      </c>
      <c r="Y1136" s="271">
        <v>224</v>
      </c>
      <c r="Z1136" s="333">
        <v>194</v>
      </c>
      <c r="AA1136" s="333">
        <v>213</v>
      </c>
      <c r="AB1136" s="333">
        <v>196</v>
      </c>
      <c r="AC1136" s="334">
        <v>0.866071428571429</v>
      </c>
      <c r="AD1136" s="268">
        <v>0.92018779342723</v>
      </c>
      <c r="AE1136" s="295">
        <v>-0.0541163648558014</v>
      </c>
    </row>
    <row r="1137" spans="1:31">
      <c r="A1137" s="315" t="s">
        <v>1974</v>
      </c>
      <c r="B1137" s="339" t="s">
        <v>3355</v>
      </c>
      <c r="C1137" s="293" t="s">
        <v>2064</v>
      </c>
      <c r="D1137" s="339" t="s">
        <v>2065</v>
      </c>
      <c r="E1137" s="266">
        <v>31</v>
      </c>
      <c r="F1137" s="266">
        <v>31</v>
      </c>
      <c r="G1137" s="264">
        <v>33</v>
      </c>
      <c r="H1137" s="264">
        <v>30</v>
      </c>
      <c r="I1137" s="264">
        <v>24</v>
      </c>
      <c r="J1137" s="264">
        <v>21</v>
      </c>
      <c r="K1137" s="294">
        <v>0.9</v>
      </c>
      <c r="L1137" s="267">
        <v>1</v>
      </c>
      <c r="M1137" s="267">
        <v>0.909090909090909</v>
      </c>
      <c r="N1137" s="267">
        <v>0.875</v>
      </c>
      <c r="O1137" s="332">
        <v>31</v>
      </c>
      <c r="P1137" s="266">
        <v>28</v>
      </c>
      <c r="Q1137" s="266">
        <v>28</v>
      </c>
      <c r="R1137" s="264">
        <v>30</v>
      </c>
      <c r="S1137" s="264">
        <v>19</v>
      </c>
      <c r="T1137" s="267">
        <v>0.903225806451613</v>
      </c>
      <c r="U1137" s="267">
        <v>0.903225806451613</v>
      </c>
      <c r="V1137" s="268">
        <v>0.909090909090909</v>
      </c>
      <c r="W1137" s="268">
        <v>0.791666666666667</v>
      </c>
      <c r="X1137" s="295">
        <v>-0.00586510263929618</v>
      </c>
      <c r="Y1137" s="271">
        <v>208</v>
      </c>
      <c r="Z1137" s="333">
        <v>178</v>
      </c>
      <c r="AA1137" s="333">
        <v>206</v>
      </c>
      <c r="AB1137" s="333">
        <v>181</v>
      </c>
      <c r="AC1137" s="334">
        <v>0.855769230769231</v>
      </c>
      <c r="AD1137" s="268">
        <v>0.878640776699029</v>
      </c>
      <c r="AE1137" s="295">
        <v>-0.0228715459297985</v>
      </c>
    </row>
    <row r="1138" spans="1:31">
      <c r="A1138" s="315" t="s">
        <v>1974</v>
      </c>
      <c r="B1138" s="339" t="s">
        <v>3355</v>
      </c>
      <c r="C1138" s="293" t="s">
        <v>2066</v>
      </c>
      <c r="D1138" s="339" t="s">
        <v>2067</v>
      </c>
      <c r="E1138" s="266">
        <v>21</v>
      </c>
      <c r="F1138" s="266">
        <v>21</v>
      </c>
      <c r="G1138" s="264">
        <v>21</v>
      </c>
      <c r="H1138" s="264">
        <v>21</v>
      </c>
      <c r="I1138" s="264">
        <v>18</v>
      </c>
      <c r="J1138" s="264">
        <v>18</v>
      </c>
      <c r="K1138" s="294">
        <v>0.9</v>
      </c>
      <c r="L1138" s="267">
        <v>1</v>
      </c>
      <c r="M1138" s="267">
        <v>1</v>
      </c>
      <c r="N1138" s="267">
        <v>1</v>
      </c>
      <c r="O1138" s="332">
        <v>21</v>
      </c>
      <c r="P1138" s="266">
        <v>21</v>
      </c>
      <c r="Q1138" s="266">
        <v>21</v>
      </c>
      <c r="R1138" s="264">
        <v>21</v>
      </c>
      <c r="S1138" s="264">
        <v>18</v>
      </c>
      <c r="T1138" s="267">
        <v>1</v>
      </c>
      <c r="U1138" s="267">
        <v>1</v>
      </c>
      <c r="V1138" s="268">
        <v>1</v>
      </c>
      <c r="W1138" s="268">
        <v>1</v>
      </c>
      <c r="X1138" s="295">
        <v>0</v>
      </c>
      <c r="Y1138" s="271">
        <v>142</v>
      </c>
      <c r="Z1138" s="333">
        <v>139</v>
      </c>
      <c r="AA1138" s="333">
        <v>143</v>
      </c>
      <c r="AB1138" s="333">
        <v>140</v>
      </c>
      <c r="AC1138" s="334">
        <v>0.97887323943662</v>
      </c>
      <c r="AD1138" s="268">
        <v>0.979020979020979</v>
      </c>
      <c r="AE1138" s="295">
        <v>-0.000147739584359319</v>
      </c>
    </row>
    <row r="1139" spans="1:31">
      <c r="A1139" s="315" t="s">
        <v>1974</v>
      </c>
      <c r="B1139" s="339" t="s">
        <v>3356</v>
      </c>
      <c r="C1139" s="293" t="s">
        <v>2068</v>
      </c>
      <c r="D1139" s="339" t="s">
        <v>2069</v>
      </c>
      <c r="E1139" s="266">
        <v>26</v>
      </c>
      <c r="F1139" s="266">
        <v>26</v>
      </c>
      <c r="G1139" s="264">
        <v>23</v>
      </c>
      <c r="H1139" s="264">
        <v>22</v>
      </c>
      <c r="I1139" s="264">
        <v>23</v>
      </c>
      <c r="J1139" s="264">
        <v>21</v>
      </c>
      <c r="K1139" s="294">
        <v>0.9</v>
      </c>
      <c r="L1139" s="267">
        <v>1</v>
      </c>
      <c r="M1139" s="267">
        <v>0.956521739130435</v>
      </c>
      <c r="N1139" s="267">
        <v>0.91304347826087</v>
      </c>
      <c r="O1139" s="332">
        <v>26</v>
      </c>
      <c r="P1139" s="266">
        <v>25</v>
      </c>
      <c r="Q1139" s="266">
        <v>25</v>
      </c>
      <c r="R1139" s="264">
        <v>22</v>
      </c>
      <c r="S1139" s="264">
        <v>20</v>
      </c>
      <c r="T1139" s="267">
        <v>0.961538461538462</v>
      </c>
      <c r="U1139" s="267">
        <v>0.961538461538462</v>
      </c>
      <c r="V1139" s="268">
        <v>0.956521739130435</v>
      </c>
      <c r="W1139" s="268">
        <v>0.869565217391304</v>
      </c>
      <c r="X1139" s="295">
        <v>0.00501672240802675</v>
      </c>
      <c r="Y1139" s="271">
        <v>162</v>
      </c>
      <c r="Z1139" s="333">
        <v>149</v>
      </c>
      <c r="AA1139" s="333">
        <v>168</v>
      </c>
      <c r="AB1139" s="333">
        <v>155</v>
      </c>
      <c r="AC1139" s="334">
        <v>0.919753086419753</v>
      </c>
      <c r="AD1139" s="268">
        <v>0.922619047619048</v>
      </c>
      <c r="AE1139" s="295">
        <v>-0.00286596119929461</v>
      </c>
    </row>
    <row r="1140" spans="1:31">
      <c r="A1140" s="315" t="s">
        <v>1974</v>
      </c>
      <c r="B1140" s="339" t="s">
        <v>3356</v>
      </c>
      <c r="C1140" s="293" t="s">
        <v>2070</v>
      </c>
      <c r="D1140" s="339" t="s">
        <v>2071</v>
      </c>
      <c r="E1140" s="266">
        <v>48</v>
      </c>
      <c r="F1140" s="266">
        <v>47</v>
      </c>
      <c r="G1140" s="264">
        <v>44</v>
      </c>
      <c r="H1140" s="264">
        <v>40</v>
      </c>
      <c r="I1140" s="264">
        <v>41</v>
      </c>
      <c r="J1140" s="264">
        <v>36</v>
      </c>
      <c r="K1140" s="294">
        <v>0.9</v>
      </c>
      <c r="L1140" s="267">
        <v>0.979166666666667</v>
      </c>
      <c r="M1140" s="267">
        <v>0.909090909090909</v>
      </c>
      <c r="N1140" s="267">
        <v>0.878048780487805</v>
      </c>
      <c r="O1140" s="332">
        <v>48</v>
      </c>
      <c r="P1140" s="266">
        <v>46</v>
      </c>
      <c r="Q1140" s="266">
        <v>46</v>
      </c>
      <c r="R1140" s="264">
        <v>40</v>
      </c>
      <c r="S1140" s="264">
        <v>36</v>
      </c>
      <c r="T1140" s="267">
        <v>0.958333333333333</v>
      </c>
      <c r="U1140" s="267">
        <v>0.958333333333333</v>
      </c>
      <c r="V1140" s="268">
        <v>0.909090909090909</v>
      </c>
      <c r="W1140" s="268">
        <v>0.878048780487805</v>
      </c>
      <c r="X1140" s="295">
        <v>0.0492424242424243</v>
      </c>
      <c r="Y1140" s="271">
        <v>316</v>
      </c>
      <c r="Z1140" s="333">
        <v>288</v>
      </c>
      <c r="AA1140" s="333">
        <v>313</v>
      </c>
      <c r="AB1140" s="333">
        <v>280</v>
      </c>
      <c r="AC1140" s="334">
        <v>0.911392405063291</v>
      </c>
      <c r="AD1140" s="268">
        <v>0.894568690095847</v>
      </c>
      <c r="AE1140" s="295">
        <v>0.0168237149674445</v>
      </c>
    </row>
    <row r="1141" spans="1:31">
      <c r="A1141" s="315" t="s">
        <v>1974</v>
      </c>
      <c r="B1141" s="339" t="s">
        <v>3356</v>
      </c>
      <c r="C1141" s="293" t="s">
        <v>2072</v>
      </c>
      <c r="D1141" s="339" t="s">
        <v>2073</v>
      </c>
      <c r="E1141" s="266">
        <v>56</v>
      </c>
      <c r="F1141" s="266">
        <v>56</v>
      </c>
      <c r="G1141" s="264">
        <v>56</v>
      </c>
      <c r="H1141" s="264">
        <v>56</v>
      </c>
      <c r="I1141" s="264">
        <v>50</v>
      </c>
      <c r="J1141" s="264">
        <v>46</v>
      </c>
      <c r="K1141" s="294">
        <v>0.9</v>
      </c>
      <c r="L1141" s="267">
        <v>1</v>
      </c>
      <c r="M1141" s="267">
        <v>1</v>
      </c>
      <c r="N1141" s="267">
        <v>0.92</v>
      </c>
      <c r="O1141" s="332">
        <v>56</v>
      </c>
      <c r="P1141" s="266">
        <v>56</v>
      </c>
      <c r="Q1141" s="266">
        <v>56</v>
      </c>
      <c r="R1141" s="264">
        <v>56</v>
      </c>
      <c r="S1141" s="264">
        <v>45</v>
      </c>
      <c r="T1141" s="267">
        <v>1</v>
      </c>
      <c r="U1141" s="267">
        <v>1</v>
      </c>
      <c r="V1141" s="268">
        <v>1</v>
      </c>
      <c r="W1141" s="268">
        <v>0.9</v>
      </c>
      <c r="X1141" s="295">
        <v>0</v>
      </c>
      <c r="Y1141" s="271">
        <v>384</v>
      </c>
      <c r="Z1141" s="333">
        <v>378</v>
      </c>
      <c r="AA1141" s="333">
        <v>381</v>
      </c>
      <c r="AB1141" s="333">
        <v>371</v>
      </c>
      <c r="AC1141" s="334">
        <v>0.984375</v>
      </c>
      <c r="AD1141" s="268">
        <v>0.973753280839895</v>
      </c>
      <c r="AE1141" s="295">
        <v>0.010621719160105</v>
      </c>
    </row>
    <row r="1142" spans="1:31">
      <c r="A1142" s="315" t="s">
        <v>1974</v>
      </c>
      <c r="B1142" s="339" t="s">
        <v>3356</v>
      </c>
      <c r="C1142" s="293" t="s">
        <v>2074</v>
      </c>
      <c r="D1142" s="339" t="s">
        <v>2075</v>
      </c>
      <c r="E1142" s="266">
        <v>65</v>
      </c>
      <c r="F1142" s="266">
        <v>62</v>
      </c>
      <c r="G1142" s="264">
        <v>66</v>
      </c>
      <c r="H1142" s="264">
        <v>62</v>
      </c>
      <c r="I1142" s="264">
        <v>62</v>
      </c>
      <c r="J1142" s="264">
        <v>58</v>
      </c>
      <c r="K1142" s="294">
        <v>0.9</v>
      </c>
      <c r="L1142" s="267">
        <v>0.953846153846154</v>
      </c>
      <c r="M1142" s="267">
        <v>0.939393939393939</v>
      </c>
      <c r="N1142" s="267">
        <v>0.935483870967742</v>
      </c>
      <c r="O1142" s="332">
        <v>65</v>
      </c>
      <c r="P1142" s="266">
        <v>62</v>
      </c>
      <c r="Q1142" s="266">
        <v>62</v>
      </c>
      <c r="R1142" s="264">
        <v>61</v>
      </c>
      <c r="S1142" s="264">
        <v>55</v>
      </c>
      <c r="T1142" s="267">
        <v>0.953846153846154</v>
      </c>
      <c r="U1142" s="267">
        <v>0.953846153846154</v>
      </c>
      <c r="V1142" s="268">
        <v>0.924242424242424</v>
      </c>
      <c r="W1142" s="268">
        <v>0.887096774193548</v>
      </c>
      <c r="X1142" s="295">
        <v>0.0296037296037297</v>
      </c>
      <c r="Y1142" s="271">
        <v>460</v>
      </c>
      <c r="Z1142" s="333">
        <v>424</v>
      </c>
      <c r="AA1142" s="333">
        <v>468</v>
      </c>
      <c r="AB1142" s="333">
        <v>423</v>
      </c>
      <c r="AC1142" s="334">
        <v>0.921739130434783</v>
      </c>
      <c r="AD1142" s="268">
        <v>0.903846153846154</v>
      </c>
      <c r="AE1142" s="295">
        <v>0.0178929765886288</v>
      </c>
    </row>
    <row r="1143" spans="1:31">
      <c r="A1143" s="315" t="s">
        <v>1974</v>
      </c>
      <c r="B1143" s="339" t="s">
        <v>3356</v>
      </c>
      <c r="C1143" s="293" t="s">
        <v>2076</v>
      </c>
      <c r="D1143" s="339" t="s">
        <v>2077</v>
      </c>
      <c r="E1143" s="266">
        <v>49</v>
      </c>
      <c r="F1143" s="266">
        <v>49</v>
      </c>
      <c r="G1143" s="264">
        <v>48</v>
      </c>
      <c r="H1143" s="264">
        <v>48</v>
      </c>
      <c r="I1143" s="264">
        <v>40</v>
      </c>
      <c r="J1143" s="264">
        <v>37</v>
      </c>
      <c r="K1143" s="294">
        <v>0.9</v>
      </c>
      <c r="L1143" s="267">
        <v>1</v>
      </c>
      <c r="M1143" s="267">
        <v>1</v>
      </c>
      <c r="N1143" s="267">
        <v>0.925</v>
      </c>
      <c r="O1143" s="332">
        <v>49</v>
      </c>
      <c r="P1143" s="266">
        <v>46</v>
      </c>
      <c r="Q1143" s="266">
        <v>46</v>
      </c>
      <c r="R1143" s="264">
        <v>47</v>
      </c>
      <c r="S1143" s="264">
        <v>36</v>
      </c>
      <c r="T1143" s="267">
        <v>0.938775510204082</v>
      </c>
      <c r="U1143" s="267">
        <v>0.938775510204082</v>
      </c>
      <c r="V1143" s="268">
        <v>0.979166666666667</v>
      </c>
      <c r="W1143" s="268">
        <v>0.9</v>
      </c>
      <c r="X1143" s="295">
        <v>-0.040391156462585</v>
      </c>
      <c r="Y1143" s="271">
        <v>318</v>
      </c>
      <c r="Z1143" s="333">
        <v>292</v>
      </c>
      <c r="AA1143" s="333">
        <v>314</v>
      </c>
      <c r="AB1143" s="333">
        <v>282</v>
      </c>
      <c r="AC1143" s="334">
        <v>0.918238993710692</v>
      </c>
      <c r="AD1143" s="268">
        <v>0.898089171974522</v>
      </c>
      <c r="AE1143" s="295">
        <v>0.0201498217361695</v>
      </c>
    </row>
    <row r="1144" spans="1:31">
      <c r="A1144" s="315" t="s">
        <v>1974</v>
      </c>
      <c r="B1144" s="339" t="s">
        <v>3356</v>
      </c>
      <c r="C1144" s="293" t="s">
        <v>2078</v>
      </c>
      <c r="D1144" s="339" t="s">
        <v>2079</v>
      </c>
      <c r="E1144" s="266">
        <v>54</v>
      </c>
      <c r="F1144" s="266">
        <v>52</v>
      </c>
      <c r="G1144" s="264">
        <v>51</v>
      </c>
      <c r="H1144" s="264">
        <v>47</v>
      </c>
      <c r="I1144" s="264">
        <v>48</v>
      </c>
      <c r="J1144" s="264">
        <v>45</v>
      </c>
      <c r="K1144" s="294">
        <v>0.9</v>
      </c>
      <c r="L1144" s="267">
        <v>0.962962962962963</v>
      </c>
      <c r="M1144" s="267">
        <v>0.92156862745098</v>
      </c>
      <c r="N1144" s="267">
        <v>0.9375</v>
      </c>
      <c r="O1144" s="332">
        <v>54</v>
      </c>
      <c r="P1144" s="266">
        <v>45</v>
      </c>
      <c r="Q1144" s="266">
        <v>45</v>
      </c>
      <c r="R1144" s="264">
        <v>42</v>
      </c>
      <c r="S1144" s="264">
        <v>38</v>
      </c>
      <c r="T1144" s="267">
        <v>0.833333333333333</v>
      </c>
      <c r="U1144" s="267">
        <v>0.833333333333333</v>
      </c>
      <c r="V1144" s="268">
        <v>0.823529411764706</v>
      </c>
      <c r="W1144" s="268">
        <v>0.791666666666667</v>
      </c>
      <c r="X1144" s="295">
        <v>0.00980392156862753</v>
      </c>
      <c r="Y1144" s="271">
        <v>357</v>
      </c>
      <c r="Z1144" s="333">
        <v>291</v>
      </c>
      <c r="AA1144" s="333">
        <v>356</v>
      </c>
      <c r="AB1144" s="333">
        <v>282</v>
      </c>
      <c r="AC1144" s="334">
        <v>0.815126050420168</v>
      </c>
      <c r="AD1144" s="268">
        <v>0.792134831460674</v>
      </c>
      <c r="AE1144" s="295">
        <v>0.0229912189594939</v>
      </c>
    </row>
    <row r="1145" spans="1:31">
      <c r="A1145" s="315" t="s">
        <v>1974</v>
      </c>
      <c r="B1145" s="339" t="s">
        <v>3356</v>
      </c>
      <c r="C1145" s="293" t="s">
        <v>2080</v>
      </c>
      <c r="D1145" s="339" t="s">
        <v>2081</v>
      </c>
      <c r="E1145" s="266">
        <v>39</v>
      </c>
      <c r="F1145" s="266">
        <v>39</v>
      </c>
      <c r="G1145" s="264">
        <v>36</v>
      </c>
      <c r="H1145" s="264">
        <v>36</v>
      </c>
      <c r="I1145" s="264">
        <v>31</v>
      </c>
      <c r="J1145" s="264">
        <v>31</v>
      </c>
      <c r="K1145" s="294">
        <v>0.9</v>
      </c>
      <c r="L1145" s="267">
        <v>1</v>
      </c>
      <c r="M1145" s="267">
        <v>1</v>
      </c>
      <c r="N1145" s="267">
        <v>1</v>
      </c>
      <c r="O1145" s="332">
        <v>39</v>
      </c>
      <c r="P1145" s="266">
        <v>39</v>
      </c>
      <c r="Q1145" s="266">
        <v>39</v>
      </c>
      <c r="R1145" s="264">
        <v>36</v>
      </c>
      <c r="S1145" s="264">
        <v>30</v>
      </c>
      <c r="T1145" s="267">
        <v>1</v>
      </c>
      <c r="U1145" s="267">
        <v>1</v>
      </c>
      <c r="V1145" s="268">
        <v>1</v>
      </c>
      <c r="W1145" s="268">
        <v>0.967741935483871</v>
      </c>
      <c r="X1145" s="295">
        <v>0</v>
      </c>
      <c r="Y1145" s="271">
        <v>253</v>
      </c>
      <c r="Z1145" s="333">
        <v>250</v>
      </c>
      <c r="AA1145" s="333">
        <v>248</v>
      </c>
      <c r="AB1145" s="333">
        <v>243</v>
      </c>
      <c r="AC1145" s="334">
        <v>0.988142292490119</v>
      </c>
      <c r="AD1145" s="268">
        <v>0.979838709677419</v>
      </c>
      <c r="AE1145" s="295">
        <v>0.00830358281269916</v>
      </c>
    </row>
    <row r="1146" spans="1:31">
      <c r="A1146" s="315" t="s">
        <v>1974</v>
      </c>
      <c r="B1146" s="339" t="s">
        <v>3356</v>
      </c>
      <c r="C1146" s="293" t="s">
        <v>2082</v>
      </c>
      <c r="D1146" s="339" t="s">
        <v>2083</v>
      </c>
      <c r="E1146" s="266">
        <v>42</v>
      </c>
      <c r="F1146" s="266">
        <v>42</v>
      </c>
      <c r="G1146" s="264">
        <v>40</v>
      </c>
      <c r="H1146" s="264">
        <v>40</v>
      </c>
      <c r="I1146" s="264">
        <v>39</v>
      </c>
      <c r="J1146" s="264">
        <v>39</v>
      </c>
      <c r="K1146" s="294">
        <v>0.9</v>
      </c>
      <c r="L1146" s="267">
        <v>1</v>
      </c>
      <c r="M1146" s="267">
        <v>1</v>
      </c>
      <c r="N1146" s="267">
        <v>1</v>
      </c>
      <c r="O1146" s="332">
        <v>42</v>
      </c>
      <c r="P1146" s="266">
        <v>42</v>
      </c>
      <c r="Q1146" s="266">
        <v>42</v>
      </c>
      <c r="R1146" s="264">
        <v>40</v>
      </c>
      <c r="S1146" s="264">
        <v>39</v>
      </c>
      <c r="T1146" s="267">
        <v>1</v>
      </c>
      <c r="U1146" s="267">
        <v>1</v>
      </c>
      <c r="V1146" s="268">
        <v>1</v>
      </c>
      <c r="W1146" s="268">
        <v>1</v>
      </c>
      <c r="X1146" s="295">
        <v>0</v>
      </c>
      <c r="Y1146" s="271">
        <v>283</v>
      </c>
      <c r="Z1146" s="333">
        <v>280</v>
      </c>
      <c r="AA1146" s="333">
        <v>289</v>
      </c>
      <c r="AB1146" s="333">
        <v>280</v>
      </c>
      <c r="AC1146" s="334">
        <v>0.989399293286219</v>
      </c>
      <c r="AD1146" s="268">
        <v>0.968858131487889</v>
      </c>
      <c r="AE1146" s="295">
        <v>0.0205411617983299</v>
      </c>
    </row>
    <row r="1147" spans="1:31">
      <c r="A1147" s="315" t="s">
        <v>1974</v>
      </c>
      <c r="B1147" s="339" t="s">
        <v>3356</v>
      </c>
      <c r="C1147" s="293" t="s">
        <v>2084</v>
      </c>
      <c r="D1147" s="339" t="s">
        <v>2085</v>
      </c>
      <c r="E1147" s="266">
        <v>23</v>
      </c>
      <c r="F1147" s="266">
        <v>23</v>
      </c>
      <c r="G1147" s="264">
        <v>21</v>
      </c>
      <c r="H1147" s="264">
        <v>21</v>
      </c>
      <c r="I1147" s="264">
        <v>18</v>
      </c>
      <c r="J1147" s="264">
        <v>18</v>
      </c>
      <c r="K1147" s="294">
        <v>0.9</v>
      </c>
      <c r="L1147" s="267">
        <v>1</v>
      </c>
      <c r="M1147" s="267">
        <v>1</v>
      </c>
      <c r="N1147" s="267">
        <v>1</v>
      </c>
      <c r="O1147" s="332">
        <v>23</v>
      </c>
      <c r="P1147" s="266">
        <v>21</v>
      </c>
      <c r="Q1147" s="266">
        <v>21</v>
      </c>
      <c r="R1147" s="264">
        <v>21</v>
      </c>
      <c r="S1147" s="264">
        <v>17</v>
      </c>
      <c r="T1147" s="267">
        <v>0.91304347826087</v>
      </c>
      <c r="U1147" s="267">
        <v>0.91304347826087</v>
      </c>
      <c r="V1147" s="268">
        <v>1</v>
      </c>
      <c r="W1147" s="268">
        <v>0.944444444444444</v>
      </c>
      <c r="X1147" s="295">
        <v>-0.0869565217391305</v>
      </c>
      <c r="Y1147" s="271">
        <v>142</v>
      </c>
      <c r="Z1147" s="333">
        <v>138</v>
      </c>
      <c r="AA1147" s="333">
        <v>145</v>
      </c>
      <c r="AB1147" s="333">
        <v>141</v>
      </c>
      <c r="AC1147" s="334">
        <v>0.971830985915493</v>
      </c>
      <c r="AD1147" s="268">
        <v>0.972413793103448</v>
      </c>
      <c r="AE1147" s="295">
        <v>-0.000582807187955225</v>
      </c>
    </row>
    <row r="1148" spans="1:31">
      <c r="A1148" s="315" t="s">
        <v>1974</v>
      </c>
      <c r="B1148" s="339" t="s">
        <v>3356</v>
      </c>
      <c r="C1148" s="293" t="s">
        <v>2086</v>
      </c>
      <c r="D1148" s="339" t="s">
        <v>2087</v>
      </c>
      <c r="E1148" s="266">
        <v>24</v>
      </c>
      <c r="F1148" s="266">
        <v>22</v>
      </c>
      <c r="G1148" s="264">
        <v>23</v>
      </c>
      <c r="H1148" s="264">
        <v>22</v>
      </c>
      <c r="I1148" s="264">
        <v>21</v>
      </c>
      <c r="J1148" s="264">
        <v>19</v>
      </c>
      <c r="K1148" s="294">
        <v>0.9</v>
      </c>
      <c r="L1148" s="267">
        <v>0.916666666666667</v>
      </c>
      <c r="M1148" s="267">
        <v>0.956521739130435</v>
      </c>
      <c r="N1148" s="267">
        <v>0.904761904761905</v>
      </c>
      <c r="O1148" s="332">
        <v>24</v>
      </c>
      <c r="P1148" s="266">
        <v>22</v>
      </c>
      <c r="Q1148" s="266">
        <v>22</v>
      </c>
      <c r="R1148" s="264">
        <v>22</v>
      </c>
      <c r="S1148" s="264">
        <v>19</v>
      </c>
      <c r="T1148" s="267">
        <v>0.916666666666667</v>
      </c>
      <c r="U1148" s="267">
        <v>0.916666666666667</v>
      </c>
      <c r="V1148" s="268">
        <v>0.956521739130435</v>
      </c>
      <c r="W1148" s="268">
        <v>0.904761904761905</v>
      </c>
      <c r="X1148" s="295">
        <v>-0.0398550724637682</v>
      </c>
      <c r="Y1148" s="271">
        <v>156</v>
      </c>
      <c r="Z1148" s="333">
        <v>143</v>
      </c>
      <c r="AA1148" s="333">
        <v>158</v>
      </c>
      <c r="AB1148" s="333">
        <v>143</v>
      </c>
      <c r="AC1148" s="334">
        <v>0.916666666666667</v>
      </c>
      <c r="AD1148" s="268">
        <v>0.905063291139241</v>
      </c>
      <c r="AE1148" s="295">
        <v>0.0116033755274261</v>
      </c>
    </row>
    <row r="1149" spans="1:31">
      <c r="A1149" s="315" t="s">
        <v>1974</v>
      </c>
      <c r="B1149" s="339" t="s">
        <v>3357</v>
      </c>
      <c r="C1149" s="293" t="s">
        <v>2088</v>
      </c>
      <c r="D1149" s="339" t="s">
        <v>2089</v>
      </c>
      <c r="E1149" s="266">
        <v>140</v>
      </c>
      <c r="F1149" s="266">
        <v>136</v>
      </c>
      <c r="G1149" s="264">
        <v>144</v>
      </c>
      <c r="H1149" s="264">
        <v>140</v>
      </c>
      <c r="I1149" s="264">
        <v>119</v>
      </c>
      <c r="J1149" s="264">
        <v>112</v>
      </c>
      <c r="K1149" s="294">
        <v>0.9</v>
      </c>
      <c r="L1149" s="267">
        <v>0.971428571428571</v>
      </c>
      <c r="M1149" s="267">
        <v>0.972222222222222</v>
      </c>
      <c r="N1149" s="267">
        <v>0.941176470588235</v>
      </c>
      <c r="O1149" s="332">
        <v>140</v>
      </c>
      <c r="P1149" s="266">
        <v>129</v>
      </c>
      <c r="Q1149" s="266">
        <v>129</v>
      </c>
      <c r="R1149" s="264">
        <v>136</v>
      </c>
      <c r="S1149" s="264">
        <v>108</v>
      </c>
      <c r="T1149" s="267">
        <v>0.921428571428571</v>
      </c>
      <c r="U1149" s="267">
        <v>0.921428571428571</v>
      </c>
      <c r="V1149" s="268">
        <v>0.944444444444444</v>
      </c>
      <c r="W1149" s="268">
        <v>0.907563025210084</v>
      </c>
      <c r="X1149" s="295">
        <v>-0.023015873015873</v>
      </c>
      <c r="Y1149" s="271">
        <v>928</v>
      </c>
      <c r="Z1149" s="333">
        <v>849</v>
      </c>
      <c r="AA1149" s="333">
        <v>947</v>
      </c>
      <c r="AB1149" s="333">
        <v>866</v>
      </c>
      <c r="AC1149" s="334">
        <v>0.914870689655172</v>
      </c>
      <c r="AD1149" s="268">
        <v>0.914466737064414</v>
      </c>
      <c r="AE1149" s="295">
        <v>0.000403952590758427</v>
      </c>
    </row>
    <row r="1150" spans="1:31">
      <c r="A1150" s="315" t="s">
        <v>1974</v>
      </c>
      <c r="B1150" s="339" t="s">
        <v>3357</v>
      </c>
      <c r="C1150" s="293" t="s">
        <v>2090</v>
      </c>
      <c r="D1150" s="339" t="s">
        <v>2091</v>
      </c>
      <c r="E1150" s="266">
        <v>42</v>
      </c>
      <c r="F1150" s="266">
        <v>42</v>
      </c>
      <c r="G1150" s="264">
        <v>45</v>
      </c>
      <c r="H1150" s="264">
        <v>42</v>
      </c>
      <c r="I1150" s="264">
        <v>36</v>
      </c>
      <c r="J1150" s="264">
        <v>31</v>
      </c>
      <c r="K1150" s="294">
        <v>0.9</v>
      </c>
      <c r="L1150" s="267">
        <v>1</v>
      </c>
      <c r="M1150" s="267">
        <v>0.933333333333333</v>
      </c>
      <c r="N1150" s="267">
        <v>0.861111111111111</v>
      </c>
      <c r="O1150" s="332">
        <v>42</v>
      </c>
      <c r="P1150" s="266">
        <v>42</v>
      </c>
      <c r="Q1150" s="266">
        <v>42</v>
      </c>
      <c r="R1150" s="264">
        <v>42</v>
      </c>
      <c r="S1150" s="264">
        <v>30</v>
      </c>
      <c r="T1150" s="267">
        <v>1</v>
      </c>
      <c r="U1150" s="267">
        <v>1</v>
      </c>
      <c r="V1150" s="268">
        <v>0.933333333333333</v>
      </c>
      <c r="W1150" s="268">
        <v>0.833333333333333</v>
      </c>
      <c r="X1150" s="295">
        <v>0.0666666666666667</v>
      </c>
      <c r="Y1150" s="271">
        <v>288</v>
      </c>
      <c r="Z1150" s="333">
        <v>265</v>
      </c>
      <c r="AA1150" s="333">
        <v>295</v>
      </c>
      <c r="AB1150" s="333">
        <v>255</v>
      </c>
      <c r="AC1150" s="334">
        <v>0.920138888888889</v>
      </c>
      <c r="AD1150" s="268">
        <v>0.864406779661017</v>
      </c>
      <c r="AE1150" s="295">
        <v>0.0557321092278719</v>
      </c>
    </row>
    <row r="1151" spans="1:31">
      <c r="A1151" s="315" t="s">
        <v>1974</v>
      </c>
      <c r="B1151" s="339" t="s">
        <v>3357</v>
      </c>
      <c r="C1151" s="293" t="s">
        <v>2092</v>
      </c>
      <c r="D1151" s="339" t="s">
        <v>2093</v>
      </c>
      <c r="E1151" s="266">
        <v>42</v>
      </c>
      <c r="F1151" s="266">
        <v>39</v>
      </c>
      <c r="G1151" s="264">
        <v>39</v>
      </c>
      <c r="H1151" s="264">
        <v>36</v>
      </c>
      <c r="I1151" s="264">
        <v>41</v>
      </c>
      <c r="J1151" s="264">
        <v>36</v>
      </c>
      <c r="K1151" s="294">
        <v>0.9</v>
      </c>
      <c r="L1151" s="267">
        <v>0.928571428571429</v>
      </c>
      <c r="M1151" s="267">
        <v>0.923076923076923</v>
      </c>
      <c r="N1151" s="267">
        <v>0.878048780487805</v>
      </c>
      <c r="O1151" s="332">
        <v>42</v>
      </c>
      <c r="P1151" s="266">
        <v>35</v>
      </c>
      <c r="Q1151" s="266">
        <v>35</v>
      </c>
      <c r="R1151" s="264">
        <v>33</v>
      </c>
      <c r="S1151" s="264">
        <v>36</v>
      </c>
      <c r="T1151" s="267">
        <v>0.833333333333333</v>
      </c>
      <c r="U1151" s="267">
        <v>0.833333333333333</v>
      </c>
      <c r="V1151" s="268">
        <v>0.846153846153846</v>
      </c>
      <c r="W1151" s="268">
        <v>0.878048780487805</v>
      </c>
      <c r="X1151" s="295">
        <v>-0.0128205128205128</v>
      </c>
      <c r="Y1151" s="271">
        <v>293</v>
      </c>
      <c r="Z1151" s="333">
        <v>256</v>
      </c>
      <c r="AA1151" s="333">
        <v>304</v>
      </c>
      <c r="AB1151" s="333">
        <v>284</v>
      </c>
      <c r="AC1151" s="334">
        <v>0.873720136518771</v>
      </c>
      <c r="AD1151" s="268">
        <v>0.934210526315789</v>
      </c>
      <c r="AE1151" s="295">
        <v>-0.0604903897970182</v>
      </c>
    </row>
    <row r="1152" spans="1:31">
      <c r="A1152" s="315" t="s">
        <v>1974</v>
      </c>
      <c r="B1152" s="339" t="s">
        <v>3357</v>
      </c>
      <c r="C1152" s="293" t="s">
        <v>2094</v>
      </c>
      <c r="D1152" s="339" t="s">
        <v>2095</v>
      </c>
      <c r="E1152" s="266">
        <v>61</v>
      </c>
      <c r="F1152" s="266">
        <v>52</v>
      </c>
      <c r="G1152" s="264">
        <v>60</v>
      </c>
      <c r="H1152" s="264">
        <v>52</v>
      </c>
      <c r="I1152" s="264">
        <v>44</v>
      </c>
      <c r="J1152" s="264">
        <v>40</v>
      </c>
      <c r="K1152" s="294">
        <v>0.9</v>
      </c>
      <c r="L1152" s="267">
        <v>0.852459016393443</v>
      </c>
      <c r="M1152" s="267">
        <v>0.866666666666667</v>
      </c>
      <c r="N1152" s="267">
        <v>0.909090909090909</v>
      </c>
      <c r="O1152" s="332">
        <v>61</v>
      </c>
      <c r="P1152" s="266">
        <v>45</v>
      </c>
      <c r="Q1152" s="266">
        <v>45</v>
      </c>
      <c r="R1152" s="264">
        <v>46</v>
      </c>
      <c r="S1152" s="264">
        <v>35</v>
      </c>
      <c r="T1152" s="267">
        <v>0.737704918032787</v>
      </c>
      <c r="U1152" s="267">
        <v>0.737704918032787</v>
      </c>
      <c r="V1152" s="268">
        <v>0.766666666666667</v>
      </c>
      <c r="W1152" s="268">
        <v>0.795454545454545</v>
      </c>
      <c r="X1152" s="295">
        <v>-0.0289617486338798</v>
      </c>
      <c r="Y1152" s="271">
        <v>380</v>
      </c>
      <c r="Z1152" s="333">
        <v>289</v>
      </c>
      <c r="AA1152" s="333">
        <v>383</v>
      </c>
      <c r="AB1152" s="333">
        <v>304</v>
      </c>
      <c r="AC1152" s="334">
        <v>0.760526315789474</v>
      </c>
      <c r="AD1152" s="268">
        <v>0.793733681462141</v>
      </c>
      <c r="AE1152" s="295">
        <v>-0.0332073656726672</v>
      </c>
    </row>
    <row r="1153" spans="1:31">
      <c r="A1153" s="315" t="s">
        <v>1974</v>
      </c>
      <c r="B1153" s="339" t="s">
        <v>3357</v>
      </c>
      <c r="C1153" s="293" t="s">
        <v>2096</v>
      </c>
      <c r="D1153" s="339" t="s">
        <v>2097</v>
      </c>
      <c r="E1153" s="266">
        <v>45</v>
      </c>
      <c r="F1153" s="266">
        <v>42</v>
      </c>
      <c r="G1153" s="264">
        <v>42</v>
      </c>
      <c r="H1153" s="264">
        <v>40</v>
      </c>
      <c r="I1153" s="264">
        <v>37</v>
      </c>
      <c r="J1153" s="264">
        <v>35</v>
      </c>
      <c r="K1153" s="294">
        <v>0.9</v>
      </c>
      <c r="L1153" s="267">
        <v>0.933333333333333</v>
      </c>
      <c r="M1153" s="267">
        <v>0.952380952380952</v>
      </c>
      <c r="N1153" s="267">
        <v>0.945945945945946</v>
      </c>
      <c r="O1153" s="332">
        <v>45</v>
      </c>
      <c r="P1153" s="266">
        <v>37</v>
      </c>
      <c r="Q1153" s="266">
        <v>37</v>
      </c>
      <c r="R1153" s="264">
        <v>38</v>
      </c>
      <c r="S1153" s="264">
        <v>32</v>
      </c>
      <c r="T1153" s="267">
        <v>0.822222222222222</v>
      </c>
      <c r="U1153" s="267">
        <v>0.822222222222222</v>
      </c>
      <c r="V1153" s="268">
        <v>0.904761904761905</v>
      </c>
      <c r="W1153" s="268">
        <v>0.864864864864865</v>
      </c>
      <c r="X1153" s="295">
        <v>-0.0825396825396826</v>
      </c>
      <c r="Y1153" s="271">
        <v>279</v>
      </c>
      <c r="Z1153" s="333">
        <v>248</v>
      </c>
      <c r="AA1153" s="333">
        <v>273</v>
      </c>
      <c r="AB1153" s="333">
        <v>250</v>
      </c>
      <c r="AC1153" s="334">
        <v>0.888888888888889</v>
      </c>
      <c r="AD1153" s="268">
        <v>0.915750915750916</v>
      </c>
      <c r="AE1153" s="295">
        <v>-0.0268620268620269</v>
      </c>
    </row>
    <row r="1154" spans="1:31">
      <c r="A1154" s="315" t="s">
        <v>1974</v>
      </c>
      <c r="B1154" s="339" t="s">
        <v>3357</v>
      </c>
      <c r="C1154" s="293" t="s">
        <v>2098</v>
      </c>
      <c r="D1154" s="339" t="s">
        <v>2099</v>
      </c>
      <c r="E1154" s="266">
        <v>36</v>
      </c>
      <c r="F1154" s="266">
        <v>35</v>
      </c>
      <c r="G1154" s="264">
        <v>36</v>
      </c>
      <c r="H1154" s="264">
        <v>34</v>
      </c>
      <c r="I1154" s="264">
        <v>30</v>
      </c>
      <c r="J1154" s="264">
        <v>28</v>
      </c>
      <c r="K1154" s="294">
        <v>0.9</v>
      </c>
      <c r="L1154" s="267">
        <v>0.972222222222222</v>
      </c>
      <c r="M1154" s="267">
        <v>0.944444444444444</v>
      </c>
      <c r="N1154" s="267">
        <v>0.933333333333333</v>
      </c>
      <c r="O1154" s="332">
        <v>36</v>
      </c>
      <c r="P1154" s="266">
        <v>34</v>
      </c>
      <c r="Q1154" s="266">
        <v>34</v>
      </c>
      <c r="R1154" s="264">
        <v>34</v>
      </c>
      <c r="S1154" s="264">
        <v>28</v>
      </c>
      <c r="T1154" s="267">
        <v>0.944444444444444</v>
      </c>
      <c r="U1154" s="267">
        <v>0.944444444444444</v>
      </c>
      <c r="V1154" s="268">
        <v>0.944444444444444</v>
      </c>
      <c r="W1154" s="268">
        <v>0.933333333333333</v>
      </c>
      <c r="X1154" s="295">
        <v>0</v>
      </c>
      <c r="Y1154" s="271">
        <v>227</v>
      </c>
      <c r="Z1154" s="333">
        <v>213</v>
      </c>
      <c r="AA1154" s="333">
        <v>219</v>
      </c>
      <c r="AB1154" s="333">
        <v>217</v>
      </c>
      <c r="AC1154" s="334">
        <v>0.938325991189427</v>
      </c>
      <c r="AD1154" s="268">
        <v>0.990867579908676</v>
      </c>
      <c r="AE1154" s="295">
        <v>-0.0525415887192485</v>
      </c>
    </row>
    <row r="1155" spans="1:31">
      <c r="A1155" s="315" t="s">
        <v>1974</v>
      </c>
      <c r="B1155" s="339" t="s">
        <v>3357</v>
      </c>
      <c r="C1155" s="293" t="s">
        <v>2100</v>
      </c>
      <c r="D1155" s="339" t="s">
        <v>2101</v>
      </c>
      <c r="E1155" s="266">
        <v>67</v>
      </c>
      <c r="F1155" s="266">
        <v>67</v>
      </c>
      <c r="G1155" s="264">
        <v>62</v>
      </c>
      <c r="H1155" s="264">
        <v>59</v>
      </c>
      <c r="I1155" s="264">
        <v>53</v>
      </c>
      <c r="J1155" s="264">
        <v>51</v>
      </c>
      <c r="K1155" s="294">
        <v>0.9</v>
      </c>
      <c r="L1155" s="267">
        <v>1</v>
      </c>
      <c r="M1155" s="267">
        <v>0.951612903225806</v>
      </c>
      <c r="N1155" s="267">
        <v>0.962264150943396</v>
      </c>
      <c r="O1155" s="332">
        <v>67</v>
      </c>
      <c r="P1155" s="266">
        <v>67</v>
      </c>
      <c r="Q1155" s="266">
        <v>67</v>
      </c>
      <c r="R1155" s="264">
        <v>59</v>
      </c>
      <c r="S1155" s="264">
        <v>51</v>
      </c>
      <c r="T1155" s="267">
        <v>1</v>
      </c>
      <c r="U1155" s="267">
        <v>1</v>
      </c>
      <c r="V1155" s="268">
        <v>0.951612903225806</v>
      </c>
      <c r="W1155" s="268">
        <v>0.962264150943396</v>
      </c>
      <c r="X1155" s="295">
        <v>0.0483870967741935</v>
      </c>
      <c r="Y1155" s="271">
        <v>412</v>
      </c>
      <c r="Z1155" s="333">
        <v>399</v>
      </c>
      <c r="AA1155" s="333">
        <v>414</v>
      </c>
      <c r="AB1155" s="333">
        <v>407</v>
      </c>
      <c r="AC1155" s="334">
        <v>0.968446601941748</v>
      </c>
      <c r="AD1155" s="268">
        <v>0.983091787439614</v>
      </c>
      <c r="AE1155" s="295">
        <v>-0.014645185497866</v>
      </c>
    </row>
    <row r="1156" spans="1:31">
      <c r="A1156" s="315" t="s">
        <v>1974</v>
      </c>
      <c r="B1156" s="339" t="s">
        <v>3357</v>
      </c>
      <c r="C1156" s="293" t="s">
        <v>2102</v>
      </c>
      <c r="D1156" s="339" t="s">
        <v>2103</v>
      </c>
      <c r="E1156" s="266">
        <v>80</v>
      </c>
      <c r="F1156" s="266">
        <v>79</v>
      </c>
      <c r="G1156" s="264">
        <v>75</v>
      </c>
      <c r="H1156" s="264">
        <v>75</v>
      </c>
      <c r="I1156" s="264">
        <v>71</v>
      </c>
      <c r="J1156" s="264">
        <v>69</v>
      </c>
      <c r="K1156" s="294">
        <v>0.9</v>
      </c>
      <c r="L1156" s="267">
        <v>0.9875</v>
      </c>
      <c r="M1156" s="267">
        <v>1</v>
      </c>
      <c r="N1156" s="267">
        <v>0.971830985915493</v>
      </c>
      <c r="O1156" s="332">
        <v>80</v>
      </c>
      <c r="P1156" s="266">
        <v>75</v>
      </c>
      <c r="Q1156" s="266">
        <v>75</v>
      </c>
      <c r="R1156" s="264">
        <v>74</v>
      </c>
      <c r="S1156" s="264">
        <v>68</v>
      </c>
      <c r="T1156" s="267">
        <v>0.9375</v>
      </c>
      <c r="U1156" s="267">
        <v>0.9375</v>
      </c>
      <c r="V1156" s="268">
        <v>0.986666666666667</v>
      </c>
      <c r="W1156" s="268">
        <v>0.957746478873239</v>
      </c>
      <c r="X1156" s="295">
        <v>-0.0491666666666667</v>
      </c>
      <c r="Y1156" s="271">
        <v>521</v>
      </c>
      <c r="Z1156" s="333">
        <v>504</v>
      </c>
      <c r="AA1156" s="333">
        <v>499</v>
      </c>
      <c r="AB1156" s="333">
        <v>475</v>
      </c>
      <c r="AC1156" s="334">
        <v>0.967370441458733</v>
      </c>
      <c r="AD1156" s="268">
        <v>0.95190380761523</v>
      </c>
      <c r="AE1156" s="295">
        <v>0.0154666338435028</v>
      </c>
    </row>
    <row r="1157" spans="1:31">
      <c r="A1157" s="315" t="s">
        <v>1974</v>
      </c>
      <c r="B1157" s="339" t="s">
        <v>3357</v>
      </c>
      <c r="C1157" s="293" t="s">
        <v>2104</v>
      </c>
      <c r="D1157" s="339" t="s">
        <v>2105</v>
      </c>
      <c r="E1157" s="266">
        <v>22</v>
      </c>
      <c r="F1157" s="266">
        <v>0</v>
      </c>
      <c r="G1157" s="264">
        <v>0</v>
      </c>
      <c r="H1157" s="264">
        <v>0</v>
      </c>
      <c r="I1157" s="264">
        <v>0</v>
      </c>
      <c r="J1157" s="264">
        <v>0</v>
      </c>
      <c r="K1157" s="294">
        <v>0.9</v>
      </c>
      <c r="L1157" s="267">
        <v>0</v>
      </c>
      <c r="M1157" s="267">
        <v>0</v>
      </c>
      <c r="N1157" s="267">
        <v>0</v>
      </c>
      <c r="O1157" s="332">
        <v>22</v>
      </c>
      <c r="P1157" s="266">
        <v>0</v>
      </c>
      <c r="Q1157" s="266">
        <v>0</v>
      </c>
      <c r="R1157" s="264">
        <v>0</v>
      </c>
      <c r="S1157" s="264">
        <v>0</v>
      </c>
      <c r="T1157" s="267">
        <v>0</v>
      </c>
      <c r="U1157" s="267">
        <v>0</v>
      </c>
      <c r="V1157" s="268">
        <v>0</v>
      </c>
      <c r="W1157" s="268">
        <v>0</v>
      </c>
      <c r="X1157" s="295">
        <v>0</v>
      </c>
      <c r="Y1157" s="271">
        <v>22</v>
      </c>
      <c r="Z1157" s="333">
        <v>0</v>
      </c>
      <c r="AA1157" s="333">
        <v>0</v>
      </c>
      <c r="AB1157" s="333">
        <v>0</v>
      </c>
      <c r="AC1157" s="334">
        <v>0</v>
      </c>
      <c r="AD1157" s="268">
        <v>0</v>
      </c>
      <c r="AE1157" s="295">
        <v>0</v>
      </c>
    </row>
    <row r="1158" spans="1:31">
      <c r="A1158" s="315" t="s">
        <v>1974</v>
      </c>
      <c r="B1158" s="339" t="s">
        <v>3357</v>
      </c>
      <c r="C1158" s="293" t="s">
        <v>2106</v>
      </c>
      <c r="D1158" s="339" t="s">
        <v>2107</v>
      </c>
      <c r="E1158" s="266">
        <v>68</v>
      </c>
      <c r="F1158" s="266">
        <v>65</v>
      </c>
      <c r="G1158" s="264">
        <v>65</v>
      </c>
      <c r="H1158" s="264">
        <v>65</v>
      </c>
      <c r="I1158" s="264">
        <v>54</v>
      </c>
      <c r="J1158" s="264">
        <v>54</v>
      </c>
      <c r="K1158" s="294">
        <v>0.9</v>
      </c>
      <c r="L1158" s="267">
        <v>0.955882352941177</v>
      </c>
      <c r="M1158" s="267">
        <v>1</v>
      </c>
      <c r="N1158" s="267">
        <v>1</v>
      </c>
      <c r="O1158" s="332">
        <v>68</v>
      </c>
      <c r="P1158" s="266">
        <v>64</v>
      </c>
      <c r="Q1158" s="266">
        <v>64</v>
      </c>
      <c r="R1158" s="264">
        <v>64</v>
      </c>
      <c r="S1158" s="264">
        <v>54</v>
      </c>
      <c r="T1158" s="267">
        <v>0.941176470588235</v>
      </c>
      <c r="U1158" s="267">
        <v>0.941176470588235</v>
      </c>
      <c r="V1158" s="268">
        <v>0.984615384615385</v>
      </c>
      <c r="W1158" s="268">
        <v>1</v>
      </c>
      <c r="X1158" s="295">
        <v>-0.0434389140271494</v>
      </c>
      <c r="Y1158" s="271">
        <v>450</v>
      </c>
      <c r="Z1158" s="333">
        <v>438</v>
      </c>
      <c r="AA1158" s="333">
        <v>462</v>
      </c>
      <c r="AB1158" s="333">
        <v>443</v>
      </c>
      <c r="AC1158" s="334">
        <v>0.973333333333333</v>
      </c>
      <c r="AD1158" s="268">
        <v>0.958874458874459</v>
      </c>
      <c r="AE1158" s="295">
        <v>0.0144588744588745</v>
      </c>
    </row>
    <row r="1159" spans="1:31">
      <c r="A1159" s="315" t="s">
        <v>1974</v>
      </c>
      <c r="B1159" s="339" t="s">
        <v>3357</v>
      </c>
      <c r="C1159" s="293" t="s">
        <v>2108</v>
      </c>
      <c r="D1159" s="339" t="s">
        <v>2109</v>
      </c>
      <c r="E1159" s="266">
        <v>69</v>
      </c>
      <c r="F1159" s="266">
        <v>68</v>
      </c>
      <c r="G1159" s="264">
        <v>67</v>
      </c>
      <c r="H1159" s="264">
        <v>67</v>
      </c>
      <c r="I1159" s="264">
        <v>60</v>
      </c>
      <c r="J1159" s="264">
        <v>60</v>
      </c>
      <c r="K1159" s="294">
        <v>0.9</v>
      </c>
      <c r="L1159" s="267">
        <v>0.985507246376812</v>
      </c>
      <c r="M1159" s="267">
        <v>1</v>
      </c>
      <c r="N1159" s="267">
        <v>1</v>
      </c>
      <c r="O1159" s="332">
        <v>69</v>
      </c>
      <c r="P1159" s="266">
        <v>61</v>
      </c>
      <c r="Q1159" s="266">
        <v>61</v>
      </c>
      <c r="R1159" s="264">
        <v>64</v>
      </c>
      <c r="S1159" s="264">
        <v>57</v>
      </c>
      <c r="T1159" s="267">
        <v>0.884057971014493</v>
      </c>
      <c r="U1159" s="267">
        <v>0.884057971014493</v>
      </c>
      <c r="V1159" s="268">
        <v>0.955223880597015</v>
      </c>
      <c r="W1159" s="268">
        <v>0.95</v>
      </c>
      <c r="X1159" s="295">
        <v>-0.0711659095825221</v>
      </c>
      <c r="Y1159" s="271">
        <v>454</v>
      </c>
      <c r="Z1159" s="333">
        <v>424</v>
      </c>
      <c r="AA1159" s="333">
        <v>460</v>
      </c>
      <c r="AB1159" s="333">
        <v>400</v>
      </c>
      <c r="AC1159" s="334">
        <v>0.933920704845815</v>
      </c>
      <c r="AD1159" s="268">
        <v>0.869565217391304</v>
      </c>
      <c r="AE1159" s="295">
        <v>0.0643554874545107</v>
      </c>
    </row>
    <row r="1160" spans="1:31">
      <c r="A1160" s="315" t="s">
        <v>1974</v>
      </c>
      <c r="B1160" s="339" t="s">
        <v>3357</v>
      </c>
      <c r="C1160" s="293" t="s">
        <v>2110</v>
      </c>
      <c r="D1160" s="339" t="s">
        <v>2111</v>
      </c>
      <c r="E1160" s="266">
        <v>46</v>
      </c>
      <c r="F1160" s="266">
        <v>46</v>
      </c>
      <c r="G1160" s="264">
        <v>45</v>
      </c>
      <c r="H1160" s="264">
        <v>44</v>
      </c>
      <c r="I1160" s="264">
        <v>46</v>
      </c>
      <c r="J1160" s="264">
        <v>45</v>
      </c>
      <c r="K1160" s="294">
        <v>0.9</v>
      </c>
      <c r="L1160" s="267">
        <v>1</v>
      </c>
      <c r="M1160" s="267">
        <v>0.977777777777778</v>
      </c>
      <c r="N1160" s="267">
        <v>0.978260869565217</v>
      </c>
      <c r="O1160" s="332">
        <v>46</v>
      </c>
      <c r="P1160" s="266">
        <v>46</v>
      </c>
      <c r="Q1160" s="266">
        <v>46</v>
      </c>
      <c r="R1160" s="264">
        <v>44</v>
      </c>
      <c r="S1160" s="264">
        <v>44</v>
      </c>
      <c r="T1160" s="267">
        <v>1</v>
      </c>
      <c r="U1160" s="267">
        <v>1</v>
      </c>
      <c r="V1160" s="268">
        <v>0.977777777777778</v>
      </c>
      <c r="W1160" s="268">
        <v>0.956521739130435</v>
      </c>
      <c r="X1160" s="295">
        <v>0.0222222222222223</v>
      </c>
      <c r="Y1160" s="271">
        <v>322</v>
      </c>
      <c r="Z1160" s="333">
        <v>312</v>
      </c>
      <c r="AA1160" s="333">
        <v>329</v>
      </c>
      <c r="AB1160" s="333">
        <v>312</v>
      </c>
      <c r="AC1160" s="334">
        <v>0.968944099378882</v>
      </c>
      <c r="AD1160" s="268">
        <v>0.948328267477204</v>
      </c>
      <c r="AE1160" s="295">
        <v>0.0206158319016784</v>
      </c>
    </row>
    <row r="1161" spans="1:31">
      <c r="A1161" s="315" t="s">
        <v>1974</v>
      </c>
      <c r="B1161" s="339" t="s">
        <v>3357</v>
      </c>
      <c r="C1161" s="293" t="s">
        <v>2112</v>
      </c>
      <c r="D1161" s="339" t="s">
        <v>2113</v>
      </c>
      <c r="E1161" s="266">
        <v>41</v>
      </c>
      <c r="F1161" s="266">
        <v>41</v>
      </c>
      <c r="G1161" s="264">
        <v>43</v>
      </c>
      <c r="H1161" s="264">
        <v>42</v>
      </c>
      <c r="I1161" s="264">
        <v>42</v>
      </c>
      <c r="J1161" s="264">
        <v>41</v>
      </c>
      <c r="K1161" s="294">
        <v>0.9</v>
      </c>
      <c r="L1161" s="267">
        <v>1</v>
      </c>
      <c r="M1161" s="267">
        <v>0.976744186046512</v>
      </c>
      <c r="N1161" s="267">
        <v>0.976190476190476</v>
      </c>
      <c r="O1161" s="332">
        <v>41</v>
      </c>
      <c r="P1161" s="266">
        <v>41</v>
      </c>
      <c r="Q1161" s="266">
        <v>41</v>
      </c>
      <c r="R1161" s="264">
        <v>41</v>
      </c>
      <c r="S1161" s="264">
        <v>40</v>
      </c>
      <c r="T1161" s="267">
        <v>1</v>
      </c>
      <c r="U1161" s="267">
        <v>1</v>
      </c>
      <c r="V1161" s="268">
        <v>0.953488372093023</v>
      </c>
      <c r="W1161" s="268">
        <v>0.952380952380952</v>
      </c>
      <c r="X1161" s="295">
        <v>0.0465116279069767</v>
      </c>
      <c r="Y1161" s="271">
        <v>302</v>
      </c>
      <c r="Z1161" s="333">
        <v>293</v>
      </c>
      <c r="AA1161" s="333">
        <v>297</v>
      </c>
      <c r="AB1161" s="333">
        <v>292</v>
      </c>
      <c r="AC1161" s="334">
        <v>0.970198675496689</v>
      </c>
      <c r="AD1161" s="268">
        <v>0.983164983164983</v>
      </c>
      <c r="AE1161" s="295">
        <v>-0.0129663076682944</v>
      </c>
    </row>
    <row r="1162" spans="1:31">
      <c r="A1162" s="315" t="s">
        <v>1974</v>
      </c>
      <c r="B1162" s="339" t="s">
        <v>3357</v>
      </c>
      <c r="C1162" s="293" t="s">
        <v>2114</v>
      </c>
      <c r="D1162" s="339" t="s">
        <v>2115</v>
      </c>
      <c r="E1162" s="266">
        <v>46</v>
      </c>
      <c r="F1162" s="266">
        <v>46</v>
      </c>
      <c r="G1162" s="264">
        <v>50</v>
      </c>
      <c r="H1162" s="264">
        <v>50</v>
      </c>
      <c r="I1162" s="264">
        <v>44</v>
      </c>
      <c r="J1162" s="264">
        <v>43</v>
      </c>
      <c r="K1162" s="294">
        <v>0.9</v>
      </c>
      <c r="L1162" s="267">
        <v>1</v>
      </c>
      <c r="M1162" s="267">
        <v>1</v>
      </c>
      <c r="N1162" s="267">
        <v>0.977272727272727</v>
      </c>
      <c r="O1162" s="332">
        <v>46</v>
      </c>
      <c r="P1162" s="266">
        <v>46</v>
      </c>
      <c r="Q1162" s="266">
        <v>46</v>
      </c>
      <c r="R1162" s="264">
        <v>49</v>
      </c>
      <c r="S1162" s="264">
        <v>42</v>
      </c>
      <c r="T1162" s="267">
        <v>1</v>
      </c>
      <c r="U1162" s="267">
        <v>1</v>
      </c>
      <c r="V1162" s="268">
        <v>0.98</v>
      </c>
      <c r="W1162" s="268">
        <v>0.954545454545455</v>
      </c>
      <c r="X1162" s="295">
        <v>0.02</v>
      </c>
      <c r="Y1162" s="271">
        <v>338</v>
      </c>
      <c r="Z1162" s="333">
        <v>330</v>
      </c>
      <c r="AA1162" s="333">
        <v>349</v>
      </c>
      <c r="AB1162" s="333">
        <v>341</v>
      </c>
      <c r="AC1162" s="334">
        <v>0.976331360946746</v>
      </c>
      <c r="AD1162" s="268">
        <v>0.977077363896848</v>
      </c>
      <c r="AE1162" s="295">
        <v>-0.000746002950102631</v>
      </c>
    </row>
    <row r="1163" spans="1:31">
      <c r="A1163" s="315" t="s">
        <v>1974</v>
      </c>
      <c r="B1163" s="339" t="s">
        <v>3357</v>
      </c>
      <c r="C1163" s="293" t="s">
        <v>2116</v>
      </c>
      <c r="D1163" s="339" t="s">
        <v>2117</v>
      </c>
      <c r="E1163" s="266">
        <v>47</v>
      </c>
      <c r="F1163" s="266">
        <v>46</v>
      </c>
      <c r="G1163" s="264">
        <v>42</v>
      </c>
      <c r="H1163" s="264">
        <v>41</v>
      </c>
      <c r="I1163" s="264">
        <v>37</v>
      </c>
      <c r="J1163" s="264">
        <v>37</v>
      </c>
      <c r="K1163" s="294">
        <v>0.9</v>
      </c>
      <c r="L1163" s="267">
        <v>0.978723404255319</v>
      </c>
      <c r="M1163" s="267">
        <v>0.976190476190476</v>
      </c>
      <c r="N1163" s="267">
        <v>1</v>
      </c>
      <c r="O1163" s="332">
        <v>47</v>
      </c>
      <c r="P1163" s="266">
        <v>46</v>
      </c>
      <c r="Q1163" s="266">
        <v>46</v>
      </c>
      <c r="R1163" s="264">
        <v>41</v>
      </c>
      <c r="S1163" s="264">
        <v>34</v>
      </c>
      <c r="T1163" s="267">
        <v>0.978723404255319</v>
      </c>
      <c r="U1163" s="267">
        <v>0.978723404255319</v>
      </c>
      <c r="V1163" s="268">
        <v>0.976190476190476</v>
      </c>
      <c r="W1163" s="268">
        <v>0.918918918918919</v>
      </c>
      <c r="X1163" s="295">
        <v>0.00253292806484295</v>
      </c>
      <c r="Y1163" s="271">
        <v>300</v>
      </c>
      <c r="Z1163" s="333">
        <v>292</v>
      </c>
      <c r="AA1163" s="333">
        <v>303</v>
      </c>
      <c r="AB1163" s="333">
        <v>290</v>
      </c>
      <c r="AC1163" s="334">
        <v>0.973333333333333</v>
      </c>
      <c r="AD1163" s="268">
        <v>0.957095709570957</v>
      </c>
      <c r="AE1163" s="295">
        <v>0.0162376237623763</v>
      </c>
    </row>
    <row r="1164" spans="1:31">
      <c r="A1164" s="315" t="s">
        <v>1974</v>
      </c>
      <c r="B1164" s="339" t="s">
        <v>3357</v>
      </c>
      <c r="C1164" s="293" t="s">
        <v>2118</v>
      </c>
      <c r="D1164" s="339" t="s">
        <v>2119</v>
      </c>
      <c r="E1164" s="266">
        <v>31</v>
      </c>
      <c r="F1164" s="266">
        <v>29</v>
      </c>
      <c r="G1164" s="264">
        <v>31</v>
      </c>
      <c r="H1164" s="264">
        <v>29</v>
      </c>
      <c r="I1164" s="264">
        <v>26</v>
      </c>
      <c r="J1164" s="264">
        <v>25</v>
      </c>
      <c r="K1164" s="294">
        <v>0.9</v>
      </c>
      <c r="L1164" s="267">
        <v>0.935483870967742</v>
      </c>
      <c r="M1164" s="267">
        <v>0.935483870967742</v>
      </c>
      <c r="N1164" s="267">
        <v>0.961538461538462</v>
      </c>
      <c r="O1164" s="332">
        <v>31</v>
      </c>
      <c r="P1164" s="266">
        <v>27</v>
      </c>
      <c r="Q1164" s="266">
        <v>27</v>
      </c>
      <c r="R1164" s="264">
        <v>26</v>
      </c>
      <c r="S1164" s="264">
        <v>22</v>
      </c>
      <c r="T1164" s="267">
        <v>0.870967741935484</v>
      </c>
      <c r="U1164" s="267">
        <v>0.870967741935484</v>
      </c>
      <c r="V1164" s="268">
        <v>0.838709677419355</v>
      </c>
      <c r="W1164" s="268">
        <v>0.846153846153846</v>
      </c>
      <c r="X1164" s="295">
        <v>0.032258064516129</v>
      </c>
      <c r="Y1164" s="271">
        <v>208</v>
      </c>
      <c r="Z1164" s="333">
        <v>181</v>
      </c>
      <c r="AA1164" s="333">
        <v>223</v>
      </c>
      <c r="AB1164" s="333">
        <v>203</v>
      </c>
      <c r="AC1164" s="334">
        <v>0.870192307692308</v>
      </c>
      <c r="AD1164" s="268">
        <v>0.910313901345291</v>
      </c>
      <c r="AE1164" s="295">
        <v>-0.0401215936529837</v>
      </c>
    </row>
    <row r="1165" spans="1:31">
      <c r="A1165" s="315" t="s">
        <v>1974</v>
      </c>
      <c r="B1165" s="339" t="s">
        <v>3356</v>
      </c>
      <c r="C1165" s="293" t="s">
        <v>2120</v>
      </c>
      <c r="D1165" s="339" t="s">
        <v>2121</v>
      </c>
      <c r="E1165" s="266">
        <v>101</v>
      </c>
      <c r="F1165" s="266">
        <v>89</v>
      </c>
      <c r="G1165" s="264">
        <v>101</v>
      </c>
      <c r="H1165" s="264">
        <v>84</v>
      </c>
      <c r="I1165" s="264">
        <v>93</v>
      </c>
      <c r="J1165" s="264">
        <v>77</v>
      </c>
      <c r="K1165" s="294">
        <v>0.9</v>
      </c>
      <c r="L1165" s="267">
        <v>0.881188118811881</v>
      </c>
      <c r="M1165" s="267">
        <v>0.831683168316832</v>
      </c>
      <c r="N1165" s="267">
        <v>0.827956989247312</v>
      </c>
      <c r="O1165" s="332">
        <v>101</v>
      </c>
      <c r="P1165" s="266">
        <v>88</v>
      </c>
      <c r="Q1165" s="266">
        <v>88</v>
      </c>
      <c r="R1165" s="264">
        <v>81</v>
      </c>
      <c r="S1165" s="264">
        <v>77</v>
      </c>
      <c r="T1165" s="267">
        <v>0.871287128712871</v>
      </c>
      <c r="U1165" s="267">
        <v>0.871287128712871</v>
      </c>
      <c r="V1165" s="268">
        <v>0.801980198019802</v>
      </c>
      <c r="W1165" s="268">
        <v>0.827956989247312</v>
      </c>
      <c r="X1165" s="295">
        <v>0.0693069306930693</v>
      </c>
      <c r="Y1165" s="271">
        <v>700</v>
      </c>
      <c r="Z1165" s="333">
        <v>585</v>
      </c>
      <c r="AA1165" s="333">
        <v>676</v>
      </c>
      <c r="AB1165" s="333">
        <v>574</v>
      </c>
      <c r="AC1165" s="334">
        <v>0.835714285714286</v>
      </c>
      <c r="AD1165" s="268">
        <v>0.849112426035503</v>
      </c>
      <c r="AE1165" s="295">
        <v>-0.0133981403212172</v>
      </c>
    </row>
    <row r="1166" spans="1:31">
      <c r="A1166" s="315" t="s">
        <v>1974</v>
      </c>
      <c r="B1166" s="339" t="s">
        <v>3356</v>
      </c>
      <c r="C1166" s="293" t="s">
        <v>2122</v>
      </c>
      <c r="D1166" s="339" t="s">
        <v>2123</v>
      </c>
      <c r="E1166" s="266">
        <v>43</v>
      </c>
      <c r="F1166" s="266">
        <v>41</v>
      </c>
      <c r="G1166" s="264">
        <v>41</v>
      </c>
      <c r="H1166" s="264">
        <v>37</v>
      </c>
      <c r="I1166" s="264">
        <v>36</v>
      </c>
      <c r="J1166" s="264">
        <v>31</v>
      </c>
      <c r="K1166" s="294">
        <v>0.9</v>
      </c>
      <c r="L1166" s="267">
        <v>0.953488372093023</v>
      </c>
      <c r="M1166" s="267">
        <v>0.902439024390244</v>
      </c>
      <c r="N1166" s="267">
        <v>0.861111111111111</v>
      </c>
      <c r="O1166" s="332">
        <v>43</v>
      </c>
      <c r="P1166" s="266">
        <v>34</v>
      </c>
      <c r="Q1166" s="266">
        <v>34</v>
      </c>
      <c r="R1166" s="264">
        <v>35</v>
      </c>
      <c r="S1166" s="264">
        <v>29</v>
      </c>
      <c r="T1166" s="267">
        <v>0.790697674418605</v>
      </c>
      <c r="U1166" s="267">
        <v>0.790697674418605</v>
      </c>
      <c r="V1166" s="268">
        <v>0.853658536585366</v>
      </c>
      <c r="W1166" s="268">
        <v>0.805555555555556</v>
      </c>
      <c r="X1166" s="295">
        <v>-0.0629608621667612</v>
      </c>
      <c r="Y1166" s="271">
        <v>274</v>
      </c>
      <c r="Z1166" s="333">
        <v>239</v>
      </c>
      <c r="AA1166" s="333">
        <v>283</v>
      </c>
      <c r="AB1166" s="333">
        <v>259</v>
      </c>
      <c r="AC1166" s="334">
        <v>0.872262773722628</v>
      </c>
      <c r="AD1166" s="268">
        <v>0.915194346289753</v>
      </c>
      <c r="AE1166" s="295">
        <v>-0.0429315725671249</v>
      </c>
    </row>
    <row r="1167" spans="1:31">
      <c r="A1167" s="315" t="s">
        <v>1974</v>
      </c>
      <c r="B1167" s="339" t="s">
        <v>3356</v>
      </c>
      <c r="C1167" s="293" t="s">
        <v>2124</v>
      </c>
      <c r="D1167" s="339" t="s">
        <v>2125</v>
      </c>
      <c r="E1167" s="266">
        <v>34</v>
      </c>
      <c r="F1167" s="266">
        <v>34</v>
      </c>
      <c r="G1167" s="264">
        <v>32</v>
      </c>
      <c r="H1167" s="264">
        <v>32</v>
      </c>
      <c r="I1167" s="264">
        <v>28</v>
      </c>
      <c r="J1167" s="264">
        <v>24</v>
      </c>
      <c r="K1167" s="294">
        <v>0.9</v>
      </c>
      <c r="L1167" s="267">
        <v>1</v>
      </c>
      <c r="M1167" s="267">
        <v>1</v>
      </c>
      <c r="N1167" s="267">
        <v>0.857142857142857</v>
      </c>
      <c r="O1167" s="332">
        <v>34</v>
      </c>
      <c r="P1167" s="266">
        <v>34</v>
      </c>
      <c r="Q1167" s="266">
        <v>34</v>
      </c>
      <c r="R1167" s="264">
        <v>32</v>
      </c>
      <c r="S1167" s="264">
        <v>24</v>
      </c>
      <c r="T1167" s="267">
        <v>1</v>
      </c>
      <c r="U1167" s="267">
        <v>1</v>
      </c>
      <c r="V1167" s="268">
        <v>1</v>
      </c>
      <c r="W1167" s="268">
        <v>0.857142857142857</v>
      </c>
      <c r="X1167" s="295">
        <v>0</v>
      </c>
      <c r="Y1167" s="271">
        <v>222</v>
      </c>
      <c r="Z1167" s="333">
        <v>212</v>
      </c>
      <c r="AA1167" s="333">
        <v>215</v>
      </c>
      <c r="AB1167" s="333">
        <v>188</v>
      </c>
      <c r="AC1167" s="334">
        <v>0.954954954954955</v>
      </c>
      <c r="AD1167" s="268">
        <v>0.874418604651163</v>
      </c>
      <c r="AE1167" s="295">
        <v>0.0805363503037921</v>
      </c>
    </row>
    <row r="1168" spans="1:31">
      <c r="A1168" s="315" t="s">
        <v>1974</v>
      </c>
      <c r="B1168" s="339" t="s">
        <v>3356</v>
      </c>
      <c r="C1168" s="293" t="s">
        <v>2126</v>
      </c>
      <c r="D1168" s="339" t="s">
        <v>2127</v>
      </c>
      <c r="E1168" s="266">
        <v>74</v>
      </c>
      <c r="F1168" s="266">
        <v>72</v>
      </c>
      <c r="G1168" s="264">
        <v>75</v>
      </c>
      <c r="H1168" s="264">
        <v>74</v>
      </c>
      <c r="I1168" s="264">
        <v>61</v>
      </c>
      <c r="J1168" s="264">
        <v>52</v>
      </c>
      <c r="K1168" s="294">
        <v>0.9</v>
      </c>
      <c r="L1168" s="267">
        <v>0.972972972972973</v>
      </c>
      <c r="M1168" s="267">
        <v>0.986666666666667</v>
      </c>
      <c r="N1168" s="267">
        <v>0.852459016393443</v>
      </c>
      <c r="O1168" s="332">
        <v>74</v>
      </c>
      <c r="P1168" s="266">
        <v>68</v>
      </c>
      <c r="Q1168" s="266">
        <v>68</v>
      </c>
      <c r="R1168" s="264">
        <v>72</v>
      </c>
      <c r="S1168" s="264">
        <v>50</v>
      </c>
      <c r="T1168" s="267">
        <v>0.918918918918919</v>
      </c>
      <c r="U1168" s="267">
        <v>0.918918918918919</v>
      </c>
      <c r="V1168" s="268">
        <v>0.96</v>
      </c>
      <c r="W1168" s="268">
        <v>0.819672131147541</v>
      </c>
      <c r="X1168" s="295">
        <v>-0.041081081081081</v>
      </c>
      <c r="Y1168" s="271">
        <v>493</v>
      </c>
      <c r="Z1168" s="333">
        <v>457</v>
      </c>
      <c r="AA1168" s="333">
        <v>507</v>
      </c>
      <c r="AB1168" s="333">
        <v>469</v>
      </c>
      <c r="AC1168" s="334">
        <v>0.926977687626775</v>
      </c>
      <c r="AD1168" s="268">
        <v>0.925049309664694</v>
      </c>
      <c r="AE1168" s="295">
        <v>0.00192837796208056</v>
      </c>
    </row>
    <row r="1169" spans="1:31">
      <c r="A1169" s="315" t="s">
        <v>1974</v>
      </c>
      <c r="B1169" s="339" t="s">
        <v>3356</v>
      </c>
      <c r="C1169" s="293" t="s">
        <v>2128</v>
      </c>
      <c r="D1169" s="339" t="s">
        <v>2129</v>
      </c>
      <c r="E1169" s="266">
        <v>55</v>
      </c>
      <c r="F1169" s="266">
        <v>52</v>
      </c>
      <c r="G1169" s="264">
        <v>54</v>
      </c>
      <c r="H1169" s="264">
        <v>49</v>
      </c>
      <c r="I1169" s="264">
        <v>45</v>
      </c>
      <c r="J1169" s="264">
        <v>36</v>
      </c>
      <c r="K1169" s="294">
        <v>0.9</v>
      </c>
      <c r="L1169" s="267">
        <v>0.945454545454545</v>
      </c>
      <c r="M1169" s="267">
        <v>0.907407407407407</v>
      </c>
      <c r="N1169" s="267">
        <v>0.8</v>
      </c>
      <c r="O1169" s="332">
        <v>55</v>
      </c>
      <c r="P1169" s="266">
        <v>45</v>
      </c>
      <c r="Q1169" s="266">
        <v>45</v>
      </c>
      <c r="R1169" s="264">
        <v>44</v>
      </c>
      <c r="S1169" s="264">
        <v>34</v>
      </c>
      <c r="T1169" s="267">
        <v>0.818181818181818</v>
      </c>
      <c r="U1169" s="267">
        <v>0.818181818181818</v>
      </c>
      <c r="V1169" s="268">
        <v>0.814814814814815</v>
      </c>
      <c r="W1169" s="268">
        <v>0.755555555555556</v>
      </c>
      <c r="X1169" s="295">
        <v>0.00336700336700346</v>
      </c>
      <c r="Y1169" s="271">
        <v>362</v>
      </c>
      <c r="Z1169" s="333">
        <v>304</v>
      </c>
      <c r="AA1169" s="333">
        <v>374</v>
      </c>
      <c r="AB1169" s="333">
        <v>322</v>
      </c>
      <c r="AC1169" s="334">
        <v>0.839779005524862</v>
      </c>
      <c r="AD1169" s="268">
        <v>0.86096256684492</v>
      </c>
      <c r="AE1169" s="295">
        <v>-0.0211835613200579</v>
      </c>
    </row>
    <row r="1170" spans="1:31">
      <c r="A1170" s="315" t="s">
        <v>1974</v>
      </c>
      <c r="B1170" s="339" t="s">
        <v>3356</v>
      </c>
      <c r="C1170" s="293" t="s">
        <v>2130</v>
      </c>
      <c r="D1170" s="339" t="s">
        <v>2131</v>
      </c>
      <c r="E1170" s="266">
        <v>51</v>
      </c>
      <c r="F1170" s="266">
        <v>48</v>
      </c>
      <c r="G1170" s="264">
        <v>50</v>
      </c>
      <c r="H1170" s="264">
        <v>47</v>
      </c>
      <c r="I1170" s="264">
        <v>37</v>
      </c>
      <c r="J1170" s="264">
        <v>36</v>
      </c>
      <c r="K1170" s="294">
        <v>0.9</v>
      </c>
      <c r="L1170" s="267">
        <v>0.941176470588235</v>
      </c>
      <c r="M1170" s="267">
        <v>0.94</v>
      </c>
      <c r="N1170" s="267">
        <v>0.972972972972973</v>
      </c>
      <c r="O1170" s="332">
        <v>51</v>
      </c>
      <c r="P1170" s="266">
        <v>43</v>
      </c>
      <c r="Q1170" s="266">
        <v>43</v>
      </c>
      <c r="R1170" s="264">
        <v>39</v>
      </c>
      <c r="S1170" s="264">
        <v>30</v>
      </c>
      <c r="T1170" s="267">
        <v>0.843137254901961</v>
      </c>
      <c r="U1170" s="267">
        <v>0.843137254901961</v>
      </c>
      <c r="V1170" s="268">
        <v>0.78</v>
      </c>
      <c r="W1170" s="268">
        <v>0.810810810810811</v>
      </c>
      <c r="X1170" s="295">
        <v>0.0631372549019608</v>
      </c>
      <c r="Y1170" s="271">
        <v>319</v>
      </c>
      <c r="Z1170" s="333">
        <v>265</v>
      </c>
      <c r="AA1170" s="333">
        <v>323</v>
      </c>
      <c r="AB1170" s="333">
        <v>256</v>
      </c>
      <c r="AC1170" s="334">
        <v>0.830721003134796</v>
      </c>
      <c r="AD1170" s="268">
        <v>0.792569659442725</v>
      </c>
      <c r="AE1170" s="295">
        <v>0.0381513436920717</v>
      </c>
    </row>
    <row r="1171" spans="1:31">
      <c r="A1171" s="315" t="s">
        <v>1974</v>
      </c>
      <c r="B1171" s="339" t="s">
        <v>3356</v>
      </c>
      <c r="C1171" s="293" t="s">
        <v>2132</v>
      </c>
      <c r="D1171" s="339" t="s">
        <v>2133</v>
      </c>
      <c r="E1171" s="266">
        <v>31</v>
      </c>
      <c r="F1171" s="266">
        <v>25</v>
      </c>
      <c r="G1171" s="264">
        <v>30</v>
      </c>
      <c r="H1171" s="264">
        <v>30</v>
      </c>
      <c r="I1171" s="264">
        <v>27</v>
      </c>
      <c r="J1171" s="264">
        <v>23</v>
      </c>
      <c r="K1171" s="294">
        <v>0.9</v>
      </c>
      <c r="L1171" s="267">
        <v>0.806451612903226</v>
      </c>
      <c r="M1171" s="267">
        <v>1</v>
      </c>
      <c r="N1171" s="267">
        <v>0.851851851851852</v>
      </c>
      <c r="O1171" s="332">
        <v>31</v>
      </c>
      <c r="P1171" s="266">
        <v>25</v>
      </c>
      <c r="Q1171" s="266">
        <v>25</v>
      </c>
      <c r="R1171" s="264">
        <v>29</v>
      </c>
      <c r="S1171" s="264">
        <v>23</v>
      </c>
      <c r="T1171" s="267">
        <v>0.806451612903226</v>
      </c>
      <c r="U1171" s="267">
        <v>0.806451612903226</v>
      </c>
      <c r="V1171" s="268">
        <v>0.966666666666667</v>
      </c>
      <c r="W1171" s="268">
        <v>0.851851851851852</v>
      </c>
      <c r="X1171" s="295">
        <v>-0.160215053763441</v>
      </c>
      <c r="Y1171" s="271">
        <v>211</v>
      </c>
      <c r="Z1171" s="333">
        <v>182</v>
      </c>
      <c r="AA1171" s="333">
        <v>201</v>
      </c>
      <c r="AB1171" s="333">
        <v>188</v>
      </c>
      <c r="AC1171" s="334">
        <v>0.862559241706161</v>
      </c>
      <c r="AD1171" s="268">
        <v>0.935323383084577</v>
      </c>
      <c r="AE1171" s="295">
        <v>-0.0727641413784159</v>
      </c>
    </row>
    <row r="1172" spans="1:31">
      <c r="A1172" s="315" t="s">
        <v>1974</v>
      </c>
      <c r="B1172" s="339" t="s">
        <v>3356</v>
      </c>
      <c r="C1172" s="293" t="s">
        <v>2134</v>
      </c>
      <c r="D1172" s="339" t="s">
        <v>2135</v>
      </c>
      <c r="E1172" s="266">
        <v>22</v>
      </c>
      <c r="F1172" s="266">
        <v>18</v>
      </c>
      <c r="G1172" s="264">
        <v>22</v>
      </c>
      <c r="H1172" s="264">
        <v>21</v>
      </c>
      <c r="I1172" s="264">
        <v>19</v>
      </c>
      <c r="J1172" s="264">
        <v>17</v>
      </c>
      <c r="K1172" s="294">
        <v>0.9</v>
      </c>
      <c r="L1172" s="267">
        <v>0.818181818181818</v>
      </c>
      <c r="M1172" s="267">
        <v>0.954545454545455</v>
      </c>
      <c r="N1172" s="267">
        <v>0.894736842105263</v>
      </c>
      <c r="O1172" s="332">
        <v>22</v>
      </c>
      <c r="P1172" s="266">
        <v>18</v>
      </c>
      <c r="Q1172" s="266">
        <v>18</v>
      </c>
      <c r="R1172" s="264">
        <v>21</v>
      </c>
      <c r="S1172" s="264">
        <v>17</v>
      </c>
      <c r="T1172" s="267">
        <v>0.818181818181818</v>
      </c>
      <c r="U1172" s="267">
        <v>0.818181818181818</v>
      </c>
      <c r="V1172" s="268">
        <v>0.954545454545455</v>
      </c>
      <c r="W1172" s="268">
        <v>0.894736842105263</v>
      </c>
      <c r="X1172" s="295">
        <v>-0.136363636363636</v>
      </c>
      <c r="Y1172" s="271">
        <v>145</v>
      </c>
      <c r="Z1172" s="333">
        <v>136</v>
      </c>
      <c r="AA1172" s="333">
        <v>145</v>
      </c>
      <c r="AB1172" s="333">
        <v>135</v>
      </c>
      <c r="AC1172" s="334">
        <v>0.937931034482759</v>
      </c>
      <c r="AD1172" s="268">
        <v>0.931034482758621</v>
      </c>
      <c r="AE1172" s="295">
        <v>0.00689655172413794</v>
      </c>
    </row>
    <row r="1173" spans="1:31">
      <c r="A1173" s="315" t="s">
        <v>1974</v>
      </c>
      <c r="B1173" s="339" t="s">
        <v>3356</v>
      </c>
      <c r="C1173" s="293" t="s">
        <v>2136</v>
      </c>
      <c r="D1173" s="339" t="s">
        <v>2137</v>
      </c>
      <c r="E1173" s="266">
        <v>33</v>
      </c>
      <c r="F1173" s="266">
        <v>33</v>
      </c>
      <c r="G1173" s="264">
        <v>32</v>
      </c>
      <c r="H1173" s="264">
        <v>31</v>
      </c>
      <c r="I1173" s="264">
        <v>25</v>
      </c>
      <c r="J1173" s="264">
        <v>24</v>
      </c>
      <c r="K1173" s="294">
        <v>0.9</v>
      </c>
      <c r="L1173" s="267">
        <v>1</v>
      </c>
      <c r="M1173" s="267">
        <v>0.96875</v>
      </c>
      <c r="N1173" s="267">
        <v>0.96</v>
      </c>
      <c r="O1173" s="332">
        <v>33</v>
      </c>
      <c r="P1173" s="266">
        <v>31</v>
      </c>
      <c r="Q1173" s="266">
        <v>31</v>
      </c>
      <c r="R1173" s="264">
        <v>31</v>
      </c>
      <c r="S1173" s="264">
        <v>23</v>
      </c>
      <c r="T1173" s="267">
        <v>0.939393939393939</v>
      </c>
      <c r="U1173" s="267">
        <v>0.939393939393939</v>
      </c>
      <c r="V1173" s="268">
        <v>0.96875</v>
      </c>
      <c r="W1173" s="268">
        <v>0.92</v>
      </c>
      <c r="X1173" s="295">
        <v>-0.0293560606060606</v>
      </c>
      <c r="Y1173" s="271">
        <v>209</v>
      </c>
      <c r="Z1173" s="333">
        <v>201</v>
      </c>
      <c r="AA1173" s="333">
        <v>213</v>
      </c>
      <c r="AB1173" s="333">
        <v>196</v>
      </c>
      <c r="AC1173" s="334">
        <v>0.961722488038278</v>
      </c>
      <c r="AD1173" s="268">
        <v>0.92018779342723</v>
      </c>
      <c r="AE1173" s="295">
        <v>0.0415346946110475</v>
      </c>
    </row>
    <row r="1174" spans="1:31">
      <c r="A1174" s="315" t="s">
        <v>1974</v>
      </c>
      <c r="B1174" s="339" t="s">
        <v>3356</v>
      </c>
      <c r="C1174" s="293" t="s">
        <v>2138</v>
      </c>
      <c r="D1174" s="339" t="s">
        <v>2139</v>
      </c>
      <c r="E1174" s="266">
        <v>30</v>
      </c>
      <c r="F1174" s="266">
        <v>28</v>
      </c>
      <c r="G1174" s="264">
        <v>28</v>
      </c>
      <c r="H1174" s="264">
        <v>27</v>
      </c>
      <c r="I1174" s="264">
        <v>25</v>
      </c>
      <c r="J1174" s="264">
        <v>24</v>
      </c>
      <c r="K1174" s="294">
        <v>0.9</v>
      </c>
      <c r="L1174" s="267">
        <v>0.933333333333333</v>
      </c>
      <c r="M1174" s="267">
        <v>0.964285714285714</v>
      </c>
      <c r="N1174" s="267">
        <v>0.96</v>
      </c>
      <c r="O1174" s="332">
        <v>30</v>
      </c>
      <c r="P1174" s="266">
        <v>28</v>
      </c>
      <c r="Q1174" s="266">
        <v>28</v>
      </c>
      <c r="R1174" s="264">
        <v>27</v>
      </c>
      <c r="S1174" s="264">
        <v>24</v>
      </c>
      <c r="T1174" s="267">
        <v>0.933333333333333</v>
      </c>
      <c r="U1174" s="267">
        <v>0.933333333333333</v>
      </c>
      <c r="V1174" s="268">
        <v>0.964285714285714</v>
      </c>
      <c r="W1174" s="268">
        <v>0.96</v>
      </c>
      <c r="X1174" s="295">
        <v>-0.030952380952381</v>
      </c>
      <c r="Y1174" s="271">
        <v>198</v>
      </c>
      <c r="Z1174" s="333">
        <v>182</v>
      </c>
      <c r="AA1174" s="333">
        <v>199</v>
      </c>
      <c r="AB1174" s="333">
        <v>182</v>
      </c>
      <c r="AC1174" s="334">
        <v>0.919191919191919</v>
      </c>
      <c r="AD1174" s="268">
        <v>0.914572864321608</v>
      </c>
      <c r="AE1174" s="295">
        <v>0.00461905487031122</v>
      </c>
    </row>
    <row r="1175" spans="1:31">
      <c r="A1175" s="315" t="s">
        <v>1974</v>
      </c>
      <c r="B1175" s="339" t="s">
        <v>3356</v>
      </c>
      <c r="C1175" s="293" t="s">
        <v>2140</v>
      </c>
      <c r="D1175" s="339" t="s">
        <v>2141</v>
      </c>
      <c r="E1175" s="266">
        <v>19</v>
      </c>
      <c r="F1175" s="266">
        <v>19</v>
      </c>
      <c r="G1175" s="264">
        <v>18</v>
      </c>
      <c r="H1175" s="264">
        <v>18</v>
      </c>
      <c r="I1175" s="264">
        <v>18</v>
      </c>
      <c r="J1175" s="264">
        <v>17</v>
      </c>
      <c r="K1175" s="294">
        <v>0.9</v>
      </c>
      <c r="L1175" s="267">
        <v>1</v>
      </c>
      <c r="M1175" s="267">
        <v>1</v>
      </c>
      <c r="N1175" s="267">
        <v>0.944444444444444</v>
      </c>
      <c r="O1175" s="332">
        <v>19</v>
      </c>
      <c r="P1175" s="266">
        <v>18</v>
      </c>
      <c r="Q1175" s="266">
        <v>18</v>
      </c>
      <c r="R1175" s="264">
        <v>17</v>
      </c>
      <c r="S1175" s="264">
        <v>17</v>
      </c>
      <c r="T1175" s="267">
        <v>0.947368421052632</v>
      </c>
      <c r="U1175" s="267">
        <v>0.947368421052632</v>
      </c>
      <c r="V1175" s="268">
        <v>0.944444444444444</v>
      </c>
      <c r="W1175" s="268">
        <v>0.944444444444444</v>
      </c>
      <c r="X1175" s="295">
        <v>0.00292397660818711</v>
      </c>
      <c r="Y1175" s="271">
        <v>128</v>
      </c>
      <c r="Z1175" s="333">
        <v>115</v>
      </c>
      <c r="AA1175" s="333">
        <v>126</v>
      </c>
      <c r="AB1175" s="333">
        <v>111</v>
      </c>
      <c r="AC1175" s="334">
        <v>0.8984375</v>
      </c>
      <c r="AD1175" s="268">
        <v>0.880952380952381</v>
      </c>
      <c r="AE1175" s="295">
        <v>0.0174851190476191</v>
      </c>
    </row>
    <row r="1176" spans="1:31">
      <c r="A1176" s="315" t="s">
        <v>1974</v>
      </c>
      <c r="B1176" s="339" t="s">
        <v>3358</v>
      </c>
      <c r="C1176" s="293" t="s">
        <v>2142</v>
      </c>
      <c r="D1176" s="339" t="s">
        <v>2143</v>
      </c>
      <c r="E1176" s="266">
        <v>17</v>
      </c>
      <c r="F1176" s="266">
        <v>17</v>
      </c>
      <c r="G1176" s="264">
        <v>19</v>
      </c>
      <c r="H1176" s="264">
        <v>19</v>
      </c>
      <c r="I1176" s="264">
        <v>14</v>
      </c>
      <c r="J1176" s="264">
        <v>14</v>
      </c>
      <c r="K1176" s="294">
        <v>0.9</v>
      </c>
      <c r="L1176" s="267">
        <v>1</v>
      </c>
      <c r="M1176" s="267">
        <v>1</v>
      </c>
      <c r="N1176" s="267">
        <v>1</v>
      </c>
      <c r="O1176" s="332">
        <v>17</v>
      </c>
      <c r="P1176" s="266">
        <v>17</v>
      </c>
      <c r="Q1176" s="266">
        <v>17</v>
      </c>
      <c r="R1176" s="264">
        <v>18</v>
      </c>
      <c r="S1176" s="264">
        <v>13</v>
      </c>
      <c r="T1176" s="267">
        <v>1</v>
      </c>
      <c r="U1176" s="267">
        <v>1</v>
      </c>
      <c r="V1176" s="268">
        <v>0.947368421052632</v>
      </c>
      <c r="W1176" s="268">
        <v>0.928571428571429</v>
      </c>
      <c r="X1176" s="295">
        <v>0.0526315789473685</v>
      </c>
      <c r="Y1176" s="271">
        <v>115</v>
      </c>
      <c r="Z1176" s="333">
        <v>111</v>
      </c>
      <c r="AA1176" s="333">
        <v>116</v>
      </c>
      <c r="AB1176" s="333">
        <v>114</v>
      </c>
      <c r="AC1176" s="334">
        <v>0.965217391304348</v>
      </c>
      <c r="AD1176" s="268">
        <v>0.982758620689655</v>
      </c>
      <c r="AE1176" s="295">
        <v>-0.0175412293853073</v>
      </c>
    </row>
    <row r="1177" spans="1:31">
      <c r="A1177" s="315" t="s">
        <v>1974</v>
      </c>
      <c r="B1177" s="339" t="s">
        <v>3358</v>
      </c>
      <c r="C1177" s="293" t="s">
        <v>2144</v>
      </c>
      <c r="D1177" s="339" t="s">
        <v>2145</v>
      </c>
      <c r="E1177" s="266">
        <v>74</v>
      </c>
      <c r="F1177" s="266">
        <v>74</v>
      </c>
      <c r="G1177" s="264">
        <v>80</v>
      </c>
      <c r="H1177" s="264">
        <v>77</v>
      </c>
      <c r="I1177" s="264">
        <v>60</v>
      </c>
      <c r="J1177" s="264">
        <v>56</v>
      </c>
      <c r="K1177" s="294">
        <v>0.9</v>
      </c>
      <c r="L1177" s="267">
        <v>1</v>
      </c>
      <c r="M1177" s="267">
        <v>0.9625</v>
      </c>
      <c r="N1177" s="267">
        <v>0.933333333333333</v>
      </c>
      <c r="O1177" s="332">
        <v>74</v>
      </c>
      <c r="P1177" s="266">
        <v>74</v>
      </c>
      <c r="Q1177" s="266">
        <v>74</v>
      </c>
      <c r="R1177" s="264">
        <v>76</v>
      </c>
      <c r="S1177" s="264">
        <v>56</v>
      </c>
      <c r="T1177" s="267">
        <v>1</v>
      </c>
      <c r="U1177" s="267">
        <v>1</v>
      </c>
      <c r="V1177" s="268">
        <v>0.95</v>
      </c>
      <c r="W1177" s="268">
        <v>0.933333333333333</v>
      </c>
      <c r="X1177" s="295">
        <v>0.05</v>
      </c>
      <c r="Y1177" s="271">
        <v>481</v>
      </c>
      <c r="Z1177" s="333">
        <v>462</v>
      </c>
      <c r="AA1177" s="333">
        <v>479</v>
      </c>
      <c r="AB1177" s="333">
        <v>465</v>
      </c>
      <c r="AC1177" s="334">
        <v>0.960498960498961</v>
      </c>
      <c r="AD1177" s="268">
        <v>0.970772442588727</v>
      </c>
      <c r="AE1177" s="295">
        <v>-0.010273482089766</v>
      </c>
    </row>
    <row r="1178" spans="1:31">
      <c r="A1178" s="315" t="s">
        <v>1974</v>
      </c>
      <c r="B1178" s="339" t="s">
        <v>3358</v>
      </c>
      <c r="C1178" s="293" t="s">
        <v>2146</v>
      </c>
      <c r="D1178" s="339" t="s">
        <v>2147</v>
      </c>
      <c r="E1178" s="266">
        <v>73</v>
      </c>
      <c r="F1178" s="266">
        <v>70</v>
      </c>
      <c r="G1178" s="264">
        <v>79</v>
      </c>
      <c r="H1178" s="264">
        <v>76</v>
      </c>
      <c r="I1178" s="264">
        <v>64</v>
      </c>
      <c r="J1178" s="264">
        <v>60</v>
      </c>
      <c r="K1178" s="294">
        <v>0.9</v>
      </c>
      <c r="L1178" s="267">
        <v>0.958904109589041</v>
      </c>
      <c r="M1178" s="267">
        <v>0.962025316455696</v>
      </c>
      <c r="N1178" s="267">
        <v>0.9375</v>
      </c>
      <c r="O1178" s="332">
        <v>73</v>
      </c>
      <c r="P1178" s="266">
        <v>70</v>
      </c>
      <c r="Q1178" s="266">
        <v>70</v>
      </c>
      <c r="R1178" s="264">
        <v>74</v>
      </c>
      <c r="S1178" s="264">
        <v>60</v>
      </c>
      <c r="T1178" s="267">
        <v>0.958904109589041</v>
      </c>
      <c r="U1178" s="267">
        <v>0.958904109589041</v>
      </c>
      <c r="V1178" s="268">
        <v>0.936708860759494</v>
      </c>
      <c r="W1178" s="268">
        <v>0.9375</v>
      </c>
      <c r="X1178" s="295">
        <v>0.0221952488295474</v>
      </c>
      <c r="Y1178" s="271">
        <v>494</v>
      </c>
      <c r="Z1178" s="333">
        <v>468</v>
      </c>
      <c r="AA1178" s="333">
        <v>478</v>
      </c>
      <c r="AB1178" s="333">
        <v>456</v>
      </c>
      <c r="AC1178" s="334">
        <v>0.947368421052632</v>
      </c>
      <c r="AD1178" s="268">
        <v>0.95397489539749</v>
      </c>
      <c r="AE1178" s="295">
        <v>-0.00660647434485806</v>
      </c>
    </row>
    <row r="1179" spans="1:31">
      <c r="A1179" s="315" t="s">
        <v>1974</v>
      </c>
      <c r="B1179" s="339" t="s">
        <v>3358</v>
      </c>
      <c r="C1179" s="293" t="s">
        <v>2148</v>
      </c>
      <c r="D1179" s="339" t="s">
        <v>2149</v>
      </c>
      <c r="E1179" s="266">
        <v>50</v>
      </c>
      <c r="F1179" s="266">
        <v>50</v>
      </c>
      <c r="G1179" s="264">
        <v>50</v>
      </c>
      <c r="H1179" s="264">
        <v>50</v>
      </c>
      <c r="I1179" s="264">
        <v>39</v>
      </c>
      <c r="J1179" s="264">
        <v>39</v>
      </c>
      <c r="K1179" s="294">
        <v>0.9</v>
      </c>
      <c r="L1179" s="267">
        <v>1</v>
      </c>
      <c r="M1179" s="267">
        <v>1</v>
      </c>
      <c r="N1179" s="267">
        <v>1</v>
      </c>
      <c r="O1179" s="332">
        <v>50</v>
      </c>
      <c r="P1179" s="266">
        <v>50</v>
      </c>
      <c r="Q1179" s="266">
        <v>50</v>
      </c>
      <c r="R1179" s="264">
        <v>50</v>
      </c>
      <c r="S1179" s="264">
        <v>39</v>
      </c>
      <c r="T1179" s="267">
        <v>1</v>
      </c>
      <c r="U1179" s="267">
        <v>1</v>
      </c>
      <c r="V1179" s="268">
        <v>1</v>
      </c>
      <c r="W1179" s="268">
        <v>1</v>
      </c>
      <c r="X1179" s="295">
        <v>0</v>
      </c>
      <c r="Y1179" s="271">
        <v>322</v>
      </c>
      <c r="Z1179" s="333">
        <v>320</v>
      </c>
      <c r="AA1179" s="333">
        <v>323</v>
      </c>
      <c r="AB1179" s="333">
        <v>319</v>
      </c>
      <c r="AC1179" s="334">
        <v>0.993788819875776</v>
      </c>
      <c r="AD1179" s="268">
        <v>0.987616099071207</v>
      </c>
      <c r="AE1179" s="295">
        <v>0.00617272080456899</v>
      </c>
    </row>
    <row r="1180" spans="1:31">
      <c r="A1180" s="315" t="s">
        <v>1974</v>
      </c>
      <c r="B1180" s="339" t="s">
        <v>3358</v>
      </c>
      <c r="C1180" s="293" t="s">
        <v>2150</v>
      </c>
      <c r="D1180" s="339" t="s">
        <v>2151</v>
      </c>
      <c r="E1180" s="266">
        <v>24</v>
      </c>
      <c r="F1180" s="266">
        <v>24</v>
      </c>
      <c r="G1180" s="264">
        <v>24</v>
      </c>
      <c r="H1180" s="264">
        <v>24</v>
      </c>
      <c r="I1180" s="264">
        <v>19</v>
      </c>
      <c r="J1180" s="264">
        <v>19</v>
      </c>
      <c r="K1180" s="294">
        <v>0.9</v>
      </c>
      <c r="L1180" s="267">
        <v>1</v>
      </c>
      <c r="M1180" s="267">
        <v>1</v>
      </c>
      <c r="N1180" s="267">
        <v>1</v>
      </c>
      <c r="O1180" s="332">
        <v>24</v>
      </c>
      <c r="P1180" s="266">
        <v>23</v>
      </c>
      <c r="Q1180" s="266">
        <v>23</v>
      </c>
      <c r="R1180" s="264">
        <v>20</v>
      </c>
      <c r="S1180" s="264">
        <v>16</v>
      </c>
      <c r="T1180" s="267">
        <v>0.958333333333333</v>
      </c>
      <c r="U1180" s="267">
        <v>0.958333333333333</v>
      </c>
      <c r="V1180" s="268">
        <v>0.833333333333333</v>
      </c>
      <c r="W1180" s="268">
        <v>0.842105263157895</v>
      </c>
      <c r="X1180" s="295">
        <v>0.125</v>
      </c>
      <c r="Y1180" s="271">
        <v>151</v>
      </c>
      <c r="Z1180" s="333">
        <v>135</v>
      </c>
      <c r="AA1180" s="333">
        <v>155</v>
      </c>
      <c r="AB1180" s="333">
        <v>135</v>
      </c>
      <c r="AC1180" s="334">
        <v>0.894039735099338</v>
      </c>
      <c r="AD1180" s="268">
        <v>0.870967741935484</v>
      </c>
      <c r="AE1180" s="295">
        <v>0.0230719931638539</v>
      </c>
    </row>
    <row r="1181" spans="1:31">
      <c r="A1181" s="315" t="s">
        <v>1974</v>
      </c>
      <c r="B1181" s="339" t="s">
        <v>3358</v>
      </c>
      <c r="C1181" s="293" t="s">
        <v>2152</v>
      </c>
      <c r="D1181" s="339" t="s">
        <v>2153</v>
      </c>
      <c r="E1181" s="266">
        <v>31</v>
      </c>
      <c r="F1181" s="266">
        <v>31</v>
      </c>
      <c r="G1181" s="264">
        <v>33</v>
      </c>
      <c r="H1181" s="264">
        <v>33</v>
      </c>
      <c r="I1181" s="264">
        <v>27</v>
      </c>
      <c r="J1181" s="264">
        <v>27</v>
      </c>
      <c r="K1181" s="294">
        <v>0.9</v>
      </c>
      <c r="L1181" s="267">
        <v>1</v>
      </c>
      <c r="M1181" s="267">
        <v>1</v>
      </c>
      <c r="N1181" s="267">
        <v>1</v>
      </c>
      <c r="O1181" s="332">
        <v>31</v>
      </c>
      <c r="P1181" s="266">
        <v>31</v>
      </c>
      <c r="Q1181" s="266">
        <v>31</v>
      </c>
      <c r="R1181" s="264">
        <v>33</v>
      </c>
      <c r="S1181" s="264">
        <v>27</v>
      </c>
      <c r="T1181" s="267">
        <v>1</v>
      </c>
      <c r="U1181" s="267">
        <v>1</v>
      </c>
      <c r="V1181" s="268">
        <v>1</v>
      </c>
      <c r="W1181" s="268">
        <v>1</v>
      </c>
      <c r="X1181" s="295">
        <v>0</v>
      </c>
      <c r="Y1181" s="271">
        <v>205</v>
      </c>
      <c r="Z1181" s="333">
        <v>205</v>
      </c>
      <c r="AA1181" s="333">
        <v>211</v>
      </c>
      <c r="AB1181" s="333">
        <v>205</v>
      </c>
      <c r="AC1181" s="334">
        <v>1</v>
      </c>
      <c r="AD1181" s="268">
        <v>0.971563981042654</v>
      </c>
      <c r="AE1181" s="295">
        <v>0.0284360189573459</v>
      </c>
    </row>
    <row r="1182" spans="1:31">
      <c r="A1182" s="315" t="s">
        <v>1974</v>
      </c>
      <c r="B1182" s="339" t="s">
        <v>3358</v>
      </c>
      <c r="C1182" s="293" t="s">
        <v>2154</v>
      </c>
      <c r="D1182" s="339" t="s">
        <v>2155</v>
      </c>
      <c r="E1182" s="266">
        <v>66</v>
      </c>
      <c r="F1182" s="266">
        <v>65</v>
      </c>
      <c r="G1182" s="264">
        <v>69</v>
      </c>
      <c r="H1182" s="264">
        <v>69</v>
      </c>
      <c r="I1182" s="264">
        <v>60</v>
      </c>
      <c r="J1182" s="264">
        <v>60</v>
      </c>
      <c r="K1182" s="294">
        <v>0.9</v>
      </c>
      <c r="L1182" s="267">
        <v>0.984848484848485</v>
      </c>
      <c r="M1182" s="267">
        <v>1</v>
      </c>
      <c r="N1182" s="267">
        <v>1</v>
      </c>
      <c r="O1182" s="332">
        <v>66</v>
      </c>
      <c r="P1182" s="266">
        <v>59</v>
      </c>
      <c r="Q1182" s="266">
        <v>59</v>
      </c>
      <c r="R1182" s="264">
        <v>67</v>
      </c>
      <c r="S1182" s="264">
        <v>49</v>
      </c>
      <c r="T1182" s="267">
        <v>0.893939393939394</v>
      </c>
      <c r="U1182" s="267">
        <v>0.893939393939394</v>
      </c>
      <c r="V1182" s="268">
        <v>0.971014492753623</v>
      </c>
      <c r="W1182" s="268">
        <v>0.816666666666667</v>
      </c>
      <c r="X1182" s="295">
        <v>-0.0770750988142292</v>
      </c>
      <c r="Y1182" s="271">
        <v>440</v>
      </c>
      <c r="Z1182" s="333">
        <v>401</v>
      </c>
      <c r="AA1182" s="333">
        <v>435</v>
      </c>
      <c r="AB1182" s="333">
        <v>404</v>
      </c>
      <c r="AC1182" s="334">
        <v>0.911363636363636</v>
      </c>
      <c r="AD1182" s="268">
        <v>0.928735632183908</v>
      </c>
      <c r="AE1182" s="295">
        <v>-0.0173719958202717</v>
      </c>
    </row>
    <row r="1183" spans="1:31">
      <c r="A1183" s="315" t="s">
        <v>1974</v>
      </c>
      <c r="B1183" s="339" t="s">
        <v>3358</v>
      </c>
      <c r="C1183" s="293" t="s">
        <v>2156</v>
      </c>
      <c r="D1183" s="339" t="s">
        <v>2157</v>
      </c>
      <c r="E1183" s="266">
        <v>60</v>
      </c>
      <c r="F1183" s="266">
        <v>59</v>
      </c>
      <c r="G1183" s="264">
        <v>62</v>
      </c>
      <c r="H1183" s="264">
        <v>59</v>
      </c>
      <c r="I1183" s="264">
        <v>53</v>
      </c>
      <c r="J1183" s="264">
        <v>52</v>
      </c>
      <c r="K1183" s="294">
        <v>0.9</v>
      </c>
      <c r="L1183" s="267">
        <v>0.983333333333333</v>
      </c>
      <c r="M1183" s="267">
        <v>0.951612903225806</v>
      </c>
      <c r="N1183" s="267">
        <v>0.981132075471698</v>
      </c>
      <c r="O1183" s="332">
        <v>60</v>
      </c>
      <c r="P1183" s="266">
        <v>58</v>
      </c>
      <c r="Q1183" s="266">
        <v>58</v>
      </c>
      <c r="R1183" s="264">
        <v>59</v>
      </c>
      <c r="S1183" s="264">
        <v>52</v>
      </c>
      <c r="T1183" s="267">
        <v>0.966666666666667</v>
      </c>
      <c r="U1183" s="267">
        <v>0.966666666666667</v>
      </c>
      <c r="V1183" s="268">
        <v>0.951612903225806</v>
      </c>
      <c r="W1183" s="268">
        <v>0.981132075471698</v>
      </c>
      <c r="X1183" s="295">
        <v>0.0150537634408602</v>
      </c>
      <c r="Y1183" s="271">
        <v>389</v>
      </c>
      <c r="Z1183" s="333">
        <v>380</v>
      </c>
      <c r="AA1183" s="333">
        <v>395</v>
      </c>
      <c r="AB1183" s="333">
        <v>378</v>
      </c>
      <c r="AC1183" s="334">
        <v>0.976863753213368</v>
      </c>
      <c r="AD1183" s="268">
        <v>0.956962025316456</v>
      </c>
      <c r="AE1183" s="295">
        <v>0.0199017278969119</v>
      </c>
    </row>
    <row r="1184" spans="1:31">
      <c r="A1184" s="315" t="s">
        <v>1974</v>
      </c>
      <c r="B1184" s="339" t="s">
        <v>3358</v>
      </c>
      <c r="C1184" s="293" t="s">
        <v>2158</v>
      </c>
      <c r="D1184" s="339" t="s">
        <v>2159</v>
      </c>
      <c r="E1184" s="266">
        <v>65</v>
      </c>
      <c r="F1184" s="266">
        <v>65</v>
      </c>
      <c r="G1184" s="264">
        <v>68</v>
      </c>
      <c r="H1184" s="264">
        <v>68</v>
      </c>
      <c r="I1184" s="264">
        <v>54</v>
      </c>
      <c r="J1184" s="264">
        <v>51</v>
      </c>
      <c r="K1184" s="294">
        <v>0.9</v>
      </c>
      <c r="L1184" s="267">
        <v>1</v>
      </c>
      <c r="M1184" s="267">
        <v>1</v>
      </c>
      <c r="N1184" s="267">
        <v>0.944444444444444</v>
      </c>
      <c r="O1184" s="332">
        <v>65</v>
      </c>
      <c r="P1184" s="266">
        <v>62</v>
      </c>
      <c r="Q1184" s="266">
        <v>62</v>
      </c>
      <c r="R1184" s="264">
        <v>68</v>
      </c>
      <c r="S1184" s="264">
        <v>49</v>
      </c>
      <c r="T1184" s="267">
        <v>0.953846153846154</v>
      </c>
      <c r="U1184" s="267">
        <v>0.953846153846154</v>
      </c>
      <c r="V1184" s="268">
        <v>1</v>
      </c>
      <c r="W1184" s="268">
        <v>0.907407407407407</v>
      </c>
      <c r="X1184" s="295">
        <v>-0.0461538461538461</v>
      </c>
      <c r="Y1184" s="271">
        <v>410</v>
      </c>
      <c r="Z1184" s="333">
        <v>389</v>
      </c>
      <c r="AA1184" s="333">
        <v>417</v>
      </c>
      <c r="AB1184" s="333">
        <v>395</v>
      </c>
      <c r="AC1184" s="334">
        <v>0.948780487804878</v>
      </c>
      <c r="AD1184" s="268">
        <v>0.947242206235012</v>
      </c>
      <c r="AE1184" s="295">
        <v>0.00153828156986602</v>
      </c>
    </row>
    <row r="1185" spans="1:31">
      <c r="A1185" s="315" t="s">
        <v>1974</v>
      </c>
      <c r="B1185" s="339" t="s">
        <v>3358</v>
      </c>
      <c r="C1185" s="293" t="s">
        <v>2160</v>
      </c>
      <c r="D1185" s="339" t="s">
        <v>2161</v>
      </c>
      <c r="E1185" s="266">
        <v>40</v>
      </c>
      <c r="F1185" s="266">
        <v>40</v>
      </c>
      <c r="G1185" s="264">
        <v>44</v>
      </c>
      <c r="H1185" s="264">
        <v>43</v>
      </c>
      <c r="I1185" s="264">
        <v>36</v>
      </c>
      <c r="J1185" s="264">
        <v>35</v>
      </c>
      <c r="K1185" s="294">
        <v>0.9</v>
      </c>
      <c r="L1185" s="267">
        <v>1</v>
      </c>
      <c r="M1185" s="267">
        <v>0.977272727272727</v>
      </c>
      <c r="N1185" s="267">
        <v>0.972222222222222</v>
      </c>
      <c r="O1185" s="332">
        <v>40</v>
      </c>
      <c r="P1185" s="266">
        <v>39</v>
      </c>
      <c r="Q1185" s="266">
        <v>39</v>
      </c>
      <c r="R1185" s="264">
        <v>43</v>
      </c>
      <c r="S1185" s="264">
        <v>35</v>
      </c>
      <c r="T1185" s="267">
        <v>0.975</v>
      </c>
      <c r="U1185" s="267">
        <v>0.975</v>
      </c>
      <c r="V1185" s="268">
        <v>0.977272727272727</v>
      </c>
      <c r="W1185" s="268">
        <v>0.972222222222222</v>
      </c>
      <c r="X1185" s="295">
        <v>-0.00227272727272732</v>
      </c>
      <c r="Y1185" s="271">
        <v>272</v>
      </c>
      <c r="Z1185" s="333">
        <v>264</v>
      </c>
      <c r="AA1185" s="333">
        <v>274</v>
      </c>
      <c r="AB1185" s="333">
        <v>271</v>
      </c>
      <c r="AC1185" s="334">
        <v>0.970588235294118</v>
      </c>
      <c r="AD1185" s="268">
        <v>0.989051094890511</v>
      </c>
      <c r="AE1185" s="295">
        <v>-0.0184628595963933</v>
      </c>
    </row>
    <row r="1186" spans="1:31">
      <c r="A1186" s="315" t="s">
        <v>1974</v>
      </c>
      <c r="B1186" s="339" t="s">
        <v>3358</v>
      </c>
      <c r="C1186" s="293" t="s">
        <v>2162</v>
      </c>
      <c r="D1186" s="339" t="s">
        <v>2163</v>
      </c>
      <c r="E1186" s="266">
        <v>26</v>
      </c>
      <c r="F1186" s="266">
        <v>26</v>
      </c>
      <c r="G1186" s="264">
        <v>28</v>
      </c>
      <c r="H1186" s="264">
        <v>28</v>
      </c>
      <c r="I1186" s="264">
        <v>25</v>
      </c>
      <c r="J1186" s="264">
        <v>25</v>
      </c>
      <c r="K1186" s="294">
        <v>0.9</v>
      </c>
      <c r="L1186" s="267">
        <v>1</v>
      </c>
      <c r="M1186" s="267">
        <v>1</v>
      </c>
      <c r="N1186" s="267">
        <v>1</v>
      </c>
      <c r="O1186" s="332">
        <v>26</v>
      </c>
      <c r="P1186" s="266">
        <v>26</v>
      </c>
      <c r="Q1186" s="266">
        <v>26</v>
      </c>
      <c r="R1186" s="264">
        <v>27</v>
      </c>
      <c r="S1186" s="264">
        <v>25</v>
      </c>
      <c r="T1186" s="267">
        <v>1</v>
      </c>
      <c r="U1186" s="267">
        <v>1</v>
      </c>
      <c r="V1186" s="268">
        <v>0.964285714285714</v>
      </c>
      <c r="W1186" s="268">
        <v>1</v>
      </c>
      <c r="X1186" s="295">
        <v>0.0357142857142857</v>
      </c>
      <c r="Y1186" s="271">
        <v>180</v>
      </c>
      <c r="Z1186" s="333">
        <v>174</v>
      </c>
      <c r="AA1186" s="333">
        <v>183</v>
      </c>
      <c r="AB1186" s="333">
        <v>176</v>
      </c>
      <c r="AC1186" s="334">
        <v>0.966666666666667</v>
      </c>
      <c r="AD1186" s="268">
        <v>0.961748633879781</v>
      </c>
      <c r="AE1186" s="295">
        <v>0.0049180327868853</v>
      </c>
    </row>
    <row r="1187" spans="1:31">
      <c r="A1187" s="315" t="s">
        <v>1974</v>
      </c>
      <c r="B1187" s="339" t="s">
        <v>3358</v>
      </c>
      <c r="C1187" s="293" t="s">
        <v>2164</v>
      </c>
      <c r="D1187" s="339" t="s">
        <v>2165</v>
      </c>
      <c r="E1187" s="266">
        <v>91</v>
      </c>
      <c r="F1187" s="266">
        <v>90</v>
      </c>
      <c r="G1187" s="264">
        <v>92</v>
      </c>
      <c r="H1187" s="264">
        <v>91</v>
      </c>
      <c r="I1187" s="264">
        <v>73</v>
      </c>
      <c r="J1187" s="264">
        <v>72</v>
      </c>
      <c r="K1187" s="294">
        <v>0.9</v>
      </c>
      <c r="L1187" s="267">
        <v>0.989010989010989</v>
      </c>
      <c r="M1187" s="267">
        <v>0.989130434782609</v>
      </c>
      <c r="N1187" s="267">
        <v>0.986301369863014</v>
      </c>
      <c r="O1187" s="332">
        <v>91</v>
      </c>
      <c r="P1187" s="266">
        <v>86</v>
      </c>
      <c r="Q1187" s="266">
        <v>86</v>
      </c>
      <c r="R1187" s="264">
        <v>88</v>
      </c>
      <c r="S1187" s="264">
        <v>71</v>
      </c>
      <c r="T1187" s="267">
        <v>0.945054945054945</v>
      </c>
      <c r="U1187" s="267">
        <v>0.945054945054945</v>
      </c>
      <c r="V1187" s="268">
        <v>0.956521739130435</v>
      </c>
      <c r="W1187" s="268">
        <v>0.972602739726027</v>
      </c>
      <c r="X1187" s="295">
        <v>-0.0114667940754898</v>
      </c>
      <c r="Y1187" s="271">
        <v>578</v>
      </c>
      <c r="Z1187" s="333">
        <v>552</v>
      </c>
      <c r="AA1187" s="333">
        <v>580</v>
      </c>
      <c r="AB1187" s="333">
        <v>557</v>
      </c>
      <c r="AC1187" s="334">
        <v>0.955017301038062</v>
      </c>
      <c r="AD1187" s="268">
        <v>0.960344827586207</v>
      </c>
      <c r="AE1187" s="295">
        <v>-0.00532752654814461</v>
      </c>
    </row>
    <row r="1188" spans="1:31">
      <c r="A1188" s="315" t="s">
        <v>1974</v>
      </c>
      <c r="B1188" s="339" t="s">
        <v>3358</v>
      </c>
      <c r="C1188" s="293" t="s">
        <v>2166</v>
      </c>
      <c r="D1188" s="339" t="s">
        <v>2167</v>
      </c>
      <c r="E1188" s="266">
        <v>58</v>
      </c>
      <c r="F1188" s="266">
        <v>58</v>
      </c>
      <c r="G1188" s="264">
        <v>61</v>
      </c>
      <c r="H1188" s="264">
        <v>61</v>
      </c>
      <c r="I1188" s="264">
        <v>48</v>
      </c>
      <c r="J1188" s="264">
        <v>48</v>
      </c>
      <c r="K1188" s="294">
        <v>0.9</v>
      </c>
      <c r="L1188" s="267">
        <v>1</v>
      </c>
      <c r="M1188" s="267">
        <v>1</v>
      </c>
      <c r="N1188" s="267">
        <v>1</v>
      </c>
      <c r="O1188" s="332">
        <v>58</v>
      </c>
      <c r="P1188" s="266">
        <v>51</v>
      </c>
      <c r="Q1188" s="266">
        <v>51</v>
      </c>
      <c r="R1188" s="264">
        <v>58</v>
      </c>
      <c r="S1188" s="264">
        <v>44</v>
      </c>
      <c r="T1188" s="267">
        <v>0.879310344827586</v>
      </c>
      <c r="U1188" s="267">
        <v>0.879310344827586</v>
      </c>
      <c r="V1188" s="268">
        <v>0.950819672131147</v>
      </c>
      <c r="W1188" s="268">
        <v>0.916666666666667</v>
      </c>
      <c r="X1188" s="295">
        <v>-0.0715093273035613</v>
      </c>
      <c r="Y1188" s="271">
        <v>378</v>
      </c>
      <c r="Z1188" s="333">
        <v>353</v>
      </c>
      <c r="AA1188" s="333">
        <v>372</v>
      </c>
      <c r="AB1188" s="333">
        <v>369</v>
      </c>
      <c r="AC1188" s="334">
        <v>0.933862433862434</v>
      </c>
      <c r="AD1188" s="268">
        <v>0.991935483870968</v>
      </c>
      <c r="AE1188" s="295">
        <v>-0.0580730500085339</v>
      </c>
    </row>
    <row r="1189" spans="1:31">
      <c r="A1189" s="315" t="s">
        <v>1974</v>
      </c>
      <c r="B1189" s="339" t="s">
        <v>3358</v>
      </c>
      <c r="C1189" s="293" t="s">
        <v>2168</v>
      </c>
      <c r="D1189" s="339" t="s">
        <v>2169</v>
      </c>
      <c r="E1189" s="266">
        <v>47</v>
      </c>
      <c r="F1189" s="266">
        <v>47</v>
      </c>
      <c r="G1189" s="264">
        <v>50</v>
      </c>
      <c r="H1189" s="264">
        <v>50</v>
      </c>
      <c r="I1189" s="264">
        <v>43</v>
      </c>
      <c r="J1189" s="264">
        <v>42</v>
      </c>
      <c r="K1189" s="294">
        <v>0.9</v>
      </c>
      <c r="L1189" s="267">
        <v>1</v>
      </c>
      <c r="M1189" s="267">
        <v>1</v>
      </c>
      <c r="N1189" s="267">
        <v>0.976744186046512</v>
      </c>
      <c r="O1189" s="332">
        <v>47</v>
      </c>
      <c r="P1189" s="266">
        <v>43</v>
      </c>
      <c r="Q1189" s="266">
        <v>43</v>
      </c>
      <c r="R1189" s="264">
        <v>48</v>
      </c>
      <c r="S1189" s="264">
        <v>40</v>
      </c>
      <c r="T1189" s="267">
        <v>0.914893617021277</v>
      </c>
      <c r="U1189" s="267">
        <v>0.914893617021277</v>
      </c>
      <c r="V1189" s="268">
        <v>0.96</v>
      </c>
      <c r="W1189" s="268">
        <v>0.930232558139535</v>
      </c>
      <c r="X1189" s="295">
        <v>-0.0451063829787234</v>
      </c>
      <c r="Y1189" s="271">
        <v>316</v>
      </c>
      <c r="Z1189" s="333">
        <v>295</v>
      </c>
      <c r="AA1189" s="333">
        <v>311</v>
      </c>
      <c r="AB1189" s="333">
        <v>295</v>
      </c>
      <c r="AC1189" s="334">
        <v>0.933544303797468</v>
      </c>
      <c r="AD1189" s="268">
        <v>0.948553054662379</v>
      </c>
      <c r="AE1189" s="295">
        <v>-0.015008750864911</v>
      </c>
    </row>
    <row r="1190" spans="1:31">
      <c r="A1190" s="315" t="s">
        <v>1974</v>
      </c>
      <c r="B1190" s="339" t="s">
        <v>3358</v>
      </c>
      <c r="C1190" s="293" t="s">
        <v>2170</v>
      </c>
      <c r="D1190" s="339" t="s">
        <v>2171</v>
      </c>
      <c r="E1190" s="266">
        <v>64</v>
      </c>
      <c r="F1190" s="266">
        <v>64</v>
      </c>
      <c r="G1190" s="264">
        <v>67</v>
      </c>
      <c r="H1190" s="264">
        <v>66</v>
      </c>
      <c r="I1190" s="264">
        <v>57</v>
      </c>
      <c r="J1190" s="264">
        <v>56</v>
      </c>
      <c r="K1190" s="294">
        <v>0.9</v>
      </c>
      <c r="L1190" s="267">
        <v>1</v>
      </c>
      <c r="M1190" s="267">
        <v>0.985074626865672</v>
      </c>
      <c r="N1190" s="267">
        <v>0.982456140350877</v>
      </c>
      <c r="O1190" s="332">
        <v>64</v>
      </c>
      <c r="P1190" s="266">
        <v>64</v>
      </c>
      <c r="Q1190" s="266">
        <v>64</v>
      </c>
      <c r="R1190" s="264">
        <v>66</v>
      </c>
      <c r="S1190" s="264">
        <v>56</v>
      </c>
      <c r="T1190" s="267">
        <v>1</v>
      </c>
      <c r="U1190" s="267">
        <v>1</v>
      </c>
      <c r="V1190" s="268">
        <v>0.985074626865672</v>
      </c>
      <c r="W1190" s="268">
        <v>0.982456140350877</v>
      </c>
      <c r="X1190" s="295">
        <v>0.0149253731343284</v>
      </c>
      <c r="Y1190" s="271">
        <v>436</v>
      </c>
      <c r="Z1190" s="333">
        <v>429</v>
      </c>
      <c r="AA1190" s="333">
        <v>440</v>
      </c>
      <c r="AB1190" s="333">
        <v>426</v>
      </c>
      <c r="AC1190" s="334">
        <v>0.98394495412844</v>
      </c>
      <c r="AD1190" s="268">
        <v>0.968181818181818</v>
      </c>
      <c r="AE1190" s="295">
        <v>0.0157631359466223</v>
      </c>
    </row>
    <row r="1191" spans="1:31">
      <c r="A1191" s="315" t="s">
        <v>1974</v>
      </c>
      <c r="B1191" s="339" t="s">
        <v>3358</v>
      </c>
      <c r="C1191" s="293" t="s">
        <v>2172</v>
      </c>
      <c r="D1191" s="339" t="s">
        <v>2173</v>
      </c>
      <c r="E1191" s="266">
        <v>48</v>
      </c>
      <c r="F1191" s="266">
        <v>48</v>
      </c>
      <c r="G1191" s="264">
        <v>45</v>
      </c>
      <c r="H1191" s="264">
        <v>45</v>
      </c>
      <c r="I1191" s="264">
        <v>37</v>
      </c>
      <c r="J1191" s="264">
        <v>37</v>
      </c>
      <c r="K1191" s="294">
        <v>0.9</v>
      </c>
      <c r="L1191" s="267">
        <v>1</v>
      </c>
      <c r="M1191" s="267">
        <v>1</v>
      </c>
      <c r="N1191" s="267">
        <v>1</v>
      </c>
      <c r="O1191" s="332">
        <v>48</v>
      </c>
      <c r="P1191" s="266">
        <v>48</v>
      </c>
      <c r="Q1191" s="266">
        <v>48</v>
      </c>
      <c r="R1191" s="264">
        <v>45</v>
      </c>
      <c r="S1191" s="264">
        <v>36</v>
      </c>
      <c r="T1191" s="267">
        <v>1</v>
      </c>
      <c r="U1191" s="267">
        <v>1</v>
      </c>
      <c r="V1191" s="268">
        <v>1</v>
      </c>
      <c r="W1191" s="268">
        <v>0.972972972972973</v>
      </c>
      <c r="X1191" s="295">
        <v>0</v>
      </c>
      <c r="Y1191" s="271">
        <v>303</v>
      </c>
      <c r="Z1191" s="333">
        <v>296</v>
      </c>
      <c r="AA1191" s="333">
        <v>297</v>
      </c>
      <c r="AB1191" s="333">
        <v>292</v>
      </c>
      <c r="AC1191" s="334">
        <v>0.976897689768977</v>
      </c>
      <c r="AD1191" s="268">
        <v>0.983164983164983</v>
      </c>
      <c r="AE1191" s="295">
        <v>-0.00626729339600618</v>
      </c>
    </row>
    <row r="1192" spans="1:31">
      <c r="A1192" s="315" t="s">
        <v>1974</v>
      </c>
      <c r="B1192" s="339" t="s">
        <v>3358</v>
      </c>
      <c r="C1192" s="293" t="s">
        <v>2174</v>
      </c>
      <c r="D1192" s="339" t="s">
        <v>2175</v>
      </c>
      <c r="E1192" s="266">
        <v>28</v>
      </c>
      <c r="F1192" s="266">
        <v>25</v>
      </c>
      <c r="G1192" s="264">
        <v>26</v>
      </c>
      <c r="H1192" s="264">
        <v>25</v>
      </c>
      <c r="I1192" s="264">
        <v>25</v>
      </c>
      <c r="J1192" s="264">
        <v>24</v>
      </c>
      <c r="K1192" s="294">
        <v>0.9</v>
      </c>
      <c r="L1192" s="267">
        <v>0.892857142857143</v>
      </c>
      <c r="M1192" s="267">
        <v>0.961538461538462</v>
      </c>
      <c r="N1192" s="267">
        <v>0.96</v>
      </c>
      <c r="O1192" s="332">
        <v>28</v>
      </c>
      <c r="P1192" s="266">
        <v>24</v>
      </c>
      <c r="Q1192" s="266">
        <v>24</v>
      </c>
      <c r="R1192" s="264">
        <v>25</v>
      </c>
      <c r="S1192" s="264">
        <v>24</v>
      </c>
      <c r="T1192" s="267">
        <v>0.857142857142857</v>
      </c>
      <c r="U1192" s="267">
        <v>0.857142857142857</v>
      </c>
      <c r="V1192" s="268">
        <v>0.961538461538462</v>
      </c>
      <c r="W1192" s="268">
        <v>0.96</v>
      </c>
      <c r="X1192" s="295">
        <v>-0.104395604395604</v>
      </c>
      <c r="Y1192" s="271">
        <v>184</v>
      </c>
      <c r="Z1192" s="333">
        <v>164</v>
      </c>
      <c r="AA1192" s="333">
        <v>179</v>
      </c>
      <c r="AB1192" s="333">
        <v>161</v>
      </c>
      <c r="AC1192" s="334">
        <v>0.891304347826087</v>
      </c>
      <c r="AD1192" s="268">
        <v>0.899441340782123</v>
      </c>
      <c r="AE1192" s="295">
        <v>-0.00813699295603598</v>
      </c>
    </row>
    <row r="1193" spans="1:31">
      <c r="A1193" s="315" t="s">
        <v>1974</v>
      </c>
      <c r="B1193" s="339" t="s">
        <v>3358</v>
      </c>
      <c r="C1193" s="293" t="s">
        <v>2176</v>
      </c>
      <c r="D1193" s="339" t="s">
        <v>2177</v>
      </c>
      <c r="E1193" s="266">
        <v>34</v>
      </c>
      <c r="F1193" s="266">
        <v>34</v>
      </c>
      <c r="G1193" s="264">
        <v>34</v>
      </c>
      <c r="H1193" s="264">
        <v>34</v>
      </c>
      <c r="I1193" s="264">
        <v>24</v>
      </c>
      <c r="J1193" s="264">
        <v>23</v>
      </c>
      <c r="K1193" s="294">
        <v>0.9</v>
      </c>
      <c r="L1193" s="267">
        <v>1</v>
      </c>
      <c r="M1193" s="267">
        <v>1</v>
      </c>
      <c r="N1193" s="267">
        <v>0.958333333333333</v>
      </c>
      <c r="O1193" s="332">
        <v>34</v>
      </c>
      <c r="P1193" s="266">
        <v>32</v>
      </c>
      <c r="Q1193" s="266">
        <v>32</v>
      </c>
      <c r="R1193" s="264">
        <v>33</v>
      </c>
      <c r="S1193" s="264">
        <v>22</v>
      </c>
      <c r="T1193" s="267">
        <v>0.941176470588235</v>
      </c>
      <c r="U1193" s="267">
        <v>0.941176470588235</v>
      </c>
      <c r="V1193" s="268">
        <v>0.970588235294118</v>
      </c>
      <c r="W1193" s="268">
        <v>0.916666666666667</v>
      </c>
      <c r="X1193" s="295">
        <v>-0.0294117647058824</v>
      </c>
      <c r="Y1193" s="271">
        <v>209</v>
      </c>
      <c r="Z1193" s="333">
        <v>197</v>
      </c>
      <c r="AA1193" s="333">
        <v>210</v>
      </c>
      <c r="AB1193" s="333">
        <v>203</v>
      </c>
      <c r="AC1193" s="334">
        <v>0.942583732057416</v>
      </c>
      <c r="AD1193" s="268">
        <v>0.966666666666667</v>
      </c>
      <c r="AE1193" s="295">
        <v>-0.0240829346092504</v>
      </c>
    </row>
    <row r="1194" spans="1:31">
      <c r="A1194" s="315" t="s">
        <v>1974</v>
      </c>
      <c r="B1194" s="339" t="s">
        <v>3358</v>
      </c>
      <c r="C1194" s="293" t="s">
        <v>2178</v>
      </c>
      <c r="D1194" s="339" t="s">
        <v>2179</v>
      </c>
      <c r="E1194" s="266">
        <v>37</v>
      </c>
      <c r="F1194" s="266">
        <v>37</v>
      </c>
      <c r="G1194" s="264">
        <v>37</v>
      </c>
      <c r="H1194" s="264">
        <v>36</v>
      </c>
      <c r="I1194" s="264">
        <v>25</v>
      </c>
      <c r="J1194" s="264">
        <v>24</v>
      </c>
      <c r="K1194" s="294">
        <v>0.9</v>
      </c>
      <c r="L1194" s="267">
        <v>1</v>
      </c>
      <c r="M1194" s="267">
        <v>0.972972972972973</v>
      </c>
      <c r="N1194" s="267">
        <v>0.96</v>
      </c>
      <c r="O1194" s="332">
        <v>37</v>
      </c>
      <c r="P1194" s="266">
        <v>36</v>
      </c>
      <c r="Q1194" s="266">
        <v>36</v>
      </c>
      <c r="R1194" s="264">
        <v>35</v>
      </c>
      <c r="S1194" s="264">
        <v>23</v>
      </c>
      <c r="T1194" s="267">
        <v>0.972972972972973</v>
      </c>
      <c r="U1194" s="267">
        <v>0.972972972972973</v>
      </c>
      <c r="V1194" s="268">
        <v>0.945945945945946</v>
      </c>
      <c r="W1194" s="268">
        <v>0.92</v>
      </c>
      <c r="X1194" s="295">
        <v>0.0270270270270271</v>
      </c>
      <c r="Y1194" s="271">
        <v>234</v>
      </c>
      <c r="Z1194" s="333">
        <v>217</v>
      </c>
      <c r="AA1194" s="333">
        <v>236</v>
      </c>
      <c r="AB1194" s="333">
        <v>218</v>
      </c>
      <c r="AC1194" s="334">
        <v>0.927350427350427</v>
      </c>
      <c r="AD1194" s="268">
        <v>0.923728813559322</v>
      </c>
      <c r="AE1194" s="295">
        <v>0.00362161379110537</v>
      </c>
    </row>
    <row r="1195" spans="1:31">
      <c r="A1195" s="315" t="s">
        <v>1974</v>
      </c>
      <c r="B1195" s="339" t="s">
        <v>3358</v>
      </c>
      <c r="C1195" s="293" t="s">
        <v>2180</v>
      </c>
      <c r="D1195" s="339" t="s">
        <v>2181</v>
      </c>
      <c r="E1195" s="266">
        <v>89</v>
      </c>
      <c r="F1195" s="266">
        <v>88</v>
      </c>
      <c r="G1195" s="264">
        <v>88</v>
      </c>
      <c r="H1195" s="264">
        <v>83</v>
      </c>
      <c r="I1195" s="264">
        <v>75</v>
      </c>
      <c r="J1195" s="264">
        <v>70</v>
      </c>
      <c r="K1195" s="294">
        <v>0.9</v>
      </c>
      <c r="L1195" s="267">
        <v>0.98876404494382</v>
      </c>
      <c r="M1195" s="267">
        <v>0.943181818181818</v>
      </c>
      <c r="N1195" s="267">
        <v>0.933333333333333</v>
      </c>
      <c r="O1195" s="332">
        <v>89</v>
      </c>
      <c r="P1195" s="266">
        <v>87</v>
      </c>
      <c r="Q1195" s="266">
        <v>87</v>
      </c>
      <c r="R1195" s="264">
        <v>82</v>
      </c>
      <c r="S1195" s="264">
        <v>69</v>
      </c>
      <c r="T1195" s="267">
        <v>0.97752808988764</v>
      </c>
      <c r="U1195" s="267">
        <v>0.97752808988764</v>
      </c>
      <c r="V1195" s="268">
        <v>0.931818181818182</v>
      </c>
      <c r="W1195" s="268">
        <v>0.92</v>
      </c>
      <c r="X1195" s="295">
        <v>0.0457099080694586</v>
      </c>
      <c r="Y1195" s="271">
        <v>586</v>
      </c>
      <c r="Z1195" s="333">
        <v>548</v>
      </c>
      <c r="AA1195" s="333">
        <v>593</v>
      </c>
      <c r="AB1195" s="333">
        <v>557</v>
      </c>
      <c r="AC1195" s="334">
        <v>0.935153583617747</v>
      </c>
      <c r="AD1195" s="268">
        <v>0.93929173693086</v>
      </c>
      <c r="AE1195" s="295">
        <v>-0.00413815331311251</v>
      </c>
    </row>
    <row r="1196" spans="1:31">
      <c r="A1196" s="315" t="s">
        <v>1974</v>
      </c>
      <c r="B1196" s="339" t="s">
        <v>3358</v>
      </c>
      <c r="C1196" s="293" t="s">
        <v>2182</v>
      </c>
      <c r="D1196" s="339" t="s">
        <v>2183</v>
      </c>
      <c r="E1196" s="266">
        <v>53</v>
      </c>
      <c r="F1196" s="266">
        <v>53</v>
      </c>
      <c r="G1196" s="264">
        <v>58</v>
      </c>
      <c r="H1196" s="264">
        <v>58</v>
      </c>
      <c r="I1196" s="264">
        <v>47</v>
      </c>
      <c r="J1196" s="264">
        <v>47</v>
      </c>
      <c r="K1196" s="294">
        <v>0.9</v>
      </c>
      <c r="L1196" s="267">
        <v>1</v>
      </c>
      <c r="M1196" s="267">
        <v>1</v>
      </c>
      <c r="N1196" s="267">
        <v>1</v>
      </c>
      <c r="O1196" s="332">
        <v>53</v>
      </c>
      <c r="P1196" s="266">
        <v>53</v>
      </c>
      <c r="Q1196" s="266">
        <v>53</v>
      </c>
      <c r="R1196" s="264">
        <v>57</v>
      </c>
      <c r="S1196" s="264">
        <v>47</v>
      </c>
      <c r="T1196" s="267">
        <v>1</v>
      </c>
      <c r="U1196" s="267">
        <v>1</v>
      </c>
      <c r="V1196" s="268">
        <v>0.982758620689655</v>
      </c>
      <c r="W1196" s="268">
        <v>1</v>
      </c>
      <c r="X1196" s="295">
        <v>0.0172413793103449</v>
      </c>
      <c r="Y1196" s="271">
        <v>363</v>
      </c>
      <c r="Z1196" s="333">
        <v>359</v>
      </c>
      <c r="AA1196" s="333">
        <v>367</v>
      </c>
      <c r="AB1196" s="333">
        <v>355</v>
      </c>
      <c r="AC1196" s="334">
        <v>0.988980716253444</v>
      </c>
      <c r="AD1196" s="268">
        <v>0.967302452316076</v>
      </c>
      <c r="AE1196" s="295">
        <v>0.0216782639373673</v>
      </c>
    </row>
    <row r="1197" spans="1:31">
      <c r="A1197" s="315" t="s">
        <v>1974</v>
      </c>
      <c r="B1197" s="339" t="s">
        <v>3358</v>
      </c>
      <c r="C1197" s="293" t="s">
        <v>2184</v>
      </c>
      <c r="D1197" s="339" t="s">
        <v>2185</v>
      </c>
      <c r="E1197" s="266">
        <v>54</v>
      </c>
      <c r="F1197" s="266">
        <v>54</v>
      </c>
      <c r="G1197" s="264">
        <v>63</v>
      </c>
      <c r="H1197" s="264">
        <v>63</v>
      </c>
      <c r="I1197" s="264">
        <v>48</v>
      </c>
      <c r="J1197" s="264">
        <v>48</v>
      </c>
      <c r="K1197" s="294">
        <v>0.9</v>
      </c>
      <c r="L1197" s="267">
        <v>1</v>
      </c>
      <c r="M1197" s="267">
        <v>1</v>
      </c>
      <c r="N1197" s="267">
        <v>1</v>
      </c>
      <c r="O1197" s="332">
        <v>54</v>
      </c>
      <c r="P1197" s="266">
        <v>54</v>
      </c>
      <c r="Q1197" s="266">
        <v>54</v>
      </c>
      <c r="R1197" s="264">
        <v>62</v>
      </c>
      <c r="S1197" s="264">
        <v>48</v>
      </c>
      <c r="T1197" s="267">
        <v>1</v>
      </c>
      <c r="U1197" s="267">
        <v>1</v>
      </c>
      <c r="V1197" s="268">
        <v>0.984126984126984</v>
      </c>
      <c r="W1197" s="268">
        <v>1</v>
      </c>
      <c r="X1197" s="295">
        <v>0.0158730158730159</v>
      </c>
      <c r="Y1197" s="271">
        <v>383</v>
      </c>
      <c r="Z1197" s="333">
        <v>382</v>
      </c>
      <c r="AA1197" s="333">
        <v>377</v>
      </c>
      <c r="AB1197" s="333">
        <v>370</v>
      </c>
      <c r="AC1197" s="334">
        <v>0.997389033942559</v>
      </c>
      <c r="AD1197" s="268">
        <v>0.981432360742706</v>
      </c>
      <c r="AE1197" s="295">
        <v>0.0159566731998532</v>
      </c>
    </row>
    <row r="1198" spans="1:31">
      <c r="A1198" s="315" t="s">
        <v>1974</v>
      </c>
      <c r="B1198" s="339" t="s">
        <v>3358</v>
      </c>
      <c r="C1198" s="293" t="s">
        <v>2186</v>
      </c>
      <c r="D1198" s="339" t="s">
        <v>2187</v>
      </c>
      <c r="E1198" s="266">
        <v>48</v>
      </c>
      <c r="F1198" s="266">
        <v>48</v>
      </c>
      <c r="G1198" s="264">
        <v>51</v>
      </c>
      <c r="H1198" s="264">
        <v>51</v>
      </c>
      <c r="I1198" s="264">
        <v>38</v>
      </c>
      <c r="J1198" s="264">
        <v>38</v>
      </c>
      <c r="K1198" s="294">
        <v>0.9</v>
      </c>
      <c r="L1198" s="267">
        <v>1</v>
      </c>
      <c r="M1198" s="267">
        <v>1</v>
      </c>
      <c r="N1198" s="267">
        <v>1</v>
      </c>
      <c r="O1198" s="332">
        <v>48</v>
      </c>
      <c r="P1198" s="266">
        <v>48</v>
      </c>
      <c r="Q1198" s="266">
        <v>48</v>
      </c>
      <c r="R1198" s="264">
        <v>51</v>
      </c>
      <c r="S1198" s="264">
        <v>37</v>
      </c>
      <c r="T1198" s="267">
        <v>1</v>
      </c>
      <c r="U1198" s="267">
        <v>1</v>
      </c>
      <c r="V1198" s="268">
        <v>1</v>
      </c>
      <c r="W1198" s="268">
        <v>0.973684210526316</v>
      </c>
      <c r="X1198" s="295">
        <v>0</v>
      </c>
      <c r="Y1198" s="271">
        <v>321</v>
      </c>
      <c r="Z1198" s="333">
        <v>312</v>
      </c>
      <c r="AA1198" s="333">
        <v>322</v>
      </c>
      <c r="AB1198" s="333">
        <v>313</v>
      </c>
      <c r="AC1198" s="334">
        <v>0.97196261682243</v>
      </c>
      <c r="AD1198" s="268">
        <v>0.972049689440994</v>
      </c>
      <c r="AE1198" s="295">
        <v>-8.70726185638881e-5</v>
      </c>
    </row>
    <row r="1199" spans="1:31">
      <c r="A1199" s="315" t="s">
        <v>1974</v>
      </c>
      <c r="B1199" s="339" t="s">
        <v>3358</v>
      </c>
      <c r="C1199" s="293" t="s">
        <v>2188</v>
      </c>
      <c r="D1199" s="339" t="s">
        <v>2189</v>
      </c>
      <c r="E1199" s="266">
        <v>31</v>
      </c>
      <c r="F1199" s="266">
        <v>31</v>
      </c>
      <c r="G1199" s="264">
        <v>35</v>
      </c>
      <c r="H1199" s="264">
        <v>34</v>
      </c>
      <c r="I1199" s="264">
        <v>26</v>
      </c>
      <c r="J1199" s="264">
        <v>25</v>
      </c>
      <c r="K1199" s="294">
        <v>0.9</v>
      </c>
      <c r="L1199" s="267">
        <v>1</v>
      </c>
      <c r="M1199" s="267">
        <v>0.971428571428571</v>
      </c>
      <c r="N1199" s="267">
        <v>0.961538461538462</v>
      </c>
      <c r="O1199" s="332">
        <v>31</v>
      </c>
      <c r="P1199" s="266">
        <v>31</v>
      </c>
      <c r="Q1199" s="266">
        <v>31</v>
      </c>
      <c r="R1199" s="264">
        <v>34</v>
      </c>
      <c r="S1199" s="264">
        <v>25</v>
      </c>
      <c r="T1199" s="267">
        <v>1</v>
      </c>
      <c r="U1199" s="267">
        <v>1</v>
      </c>
      <c r="V1199" s="268">
        <v>0.971428571428571</v>
      </c>
      <c r="W1199" s="268">
        <v>0.961538461538462</v>
      </c>
      <c r="X1199" s="295">
        <v>0.0285714285714286</v>
      </c>
      <c r="Y1199" s="271">
        <v>204</v>
      </c>
      <c r="Z1199" s="333">
        <v>199</v>
      </c>
      <c r="AA1199" s="333">
        <v>216</v>
      </c>
      <c r="AB1199" s="333">
        <v>206</v>
      </c>
      <c r="AC1199" s="334">
        <v>0.975490196078431</v>
      </c>
      <c r="AD1199" s="268">
        <v>0.953703703703704</v>
      </c>
      <c r="AE1199" s="295">
        <v>0.0217864923747276</v>
      </c>
    </row>
    <row r="1200" spans="1:31">
      <c r="A1200" s="315" t="s">
        <v>1974</v>
      </c>
      <c r="B1200" s="339" t="s">
        <v>3359</v>
      </c>
      <c r="C1200" s="293" t="s">
        <v>2190</v>
      </c>
      <c r="D1200" s="339" t="s">
        <v>2191</v>
      </c>
      <c r="E1200" s="266">
        <v>40</v>
      </c>
      <c r="F1200" s="266">
        <v>39</v>
      </c>
      <c r="G1200" s="264">
        <v>40</v>
      </c>
      <c r="H1200" s="264">
        <v>40</v>
      </c>
      <c r="I1200" s="264">
        <v>34</v>
      </c>
      <c r="J1200" s="264">
        <v>34</v>
      </c>
      <c r="K1200" s="294">
        <v>0.9</v>
      </c>
      <c r="L1200" s="267">
        <v>0.975</v>
      </c>
      <c r="M1200" s="267">
        <v>1</v>
      </c>
      <c r="N1200" s="267">
        <v>1</v>
      </c>
      <c r="O1200" s="332">
        <v>40</v>
      </c>
      <c r="P1200" s="266">
        <v>38</v>
      </c>
      <c r="Q1200" s="266">
        <v>38</v>
      </c>
      <c r="R1200" s="264">
        <v>37</v>
      </c>
      <c r="S1200" s="264">
        <v>30</v>
      </c>
      <c r="T1200" s="267">
        <v>0.95</v>
      </c>
      <c r="U1200" s="267">
        <v>0.95</v>
      </c>
      <c r="V1200" s="268">
        <v>0.925</v>
      </c>
      <c r="W1200" s="268">
        <v>0.882352941176471</v>
      </c>
      <c r="X1200" s="295">
        <v>0.0249999999999999</v>
      </c>
      <c r="Y1200" s="271">
        <v>256</v>
      </c>
      <c r="Z1200" s="333">
        <v>237</v>
      </c>
      <c r="AA1200" s="333">
        <v>257</v>
      </c>
      <c r="AB1200" s="333">
        <v>239</v>
      </c>
      <c r="AC1200" s="334">
        <v>0.92578125</v>
      </c>
      <c r="AD1200" s="268">
        <v>0.929961089494163</v>
      </c>
      <c r="AE1200" s="295">
        <v>-0.00417983949416345</v>
      </c>
    </row>
    <row r="1201" spans="1:31">
      <c r="A1201" s="315" t="s">
        <v>1974</v>
      </c>
      <c r="B1201" s="339" t="s">
        <v>3359</v>
      </c>
      <c r="C1201" s="293" t="s">
        <v>2192</v>
      </c>
      <c r="D1201" s="339" t="s">
        <v>2193</v>
      </c>
      <c r="E1201" s="266">
        <v>50</v>
      </c>
      <c r="F1201" s="266">
        <v>50</v>
      </c>
      <c r="G1201" s="264">
        <v>49</v>
      </c>
      <c r="H1201" s="264">
        <v>49</v>
      </c>
      <c r="I1201" s="264">
        <v>40</v>
      </c>
      <c r="J1201" s="264">
        <v>40</v>
      </c>
      <c r="K1201" s="294">
        <v>0.9</v>
      </c>
      <c r="L1201" s="267">
        <v>1</v>
      </c>
      <c r="M1201" s="267">
        <v>1</v>
      </c>
      <c r="N1201" s="267">
        <v>1</v>
      </c>
      <c r="O1201" s="332">
        <v>50</v>
      </c>
      <c r="P1201" s="266">
        <v>50</v>
      </c>
      <c r="Q1201" s="266">
        <v>50</v>
      </c>
      <c r="R1201" s="264">
        <v>49</v>
      </c>
      <c r="S1201" s="264">
        <v>39</v>
      </c>
      <c r="T1201" s="267">
        <v>1</v>
      </c>
      <c r="U1201" s="267">
        <v>1</v>
      </c>
      <c r="V1201" s="268">
        <v>1</v>
      </c>
      <c r="W1201" s="268">
        <v>0.975</v>
      </c>
      <c r="X1201" s="295">
        <v>0</v>
      </c>
      <c r="Y1201" s="271">
        <v>316</v>
      </c>
      <c r="Z1201" s="333">
        <v>303</v>
      </c>
      <c r="AA1201" s="333">
        <v>319</v>
      </c>
      <c r="AB1201" s="333">
        <v>299</v>
      </c>
      <c r="AC1201" s="334">
        <v>0.958860759493671</v>
      </c>
      <c r="AD1201" s="268">
        <v>0.93730407523511</v>
      </c>
      <c r="AE1201" s="295">
        <v>0.0215566842585612</v>
      </c>
    </row>
    <row r="1202" spans="1:31">
      <c r="A1202" s="315" t="s">
        <v>1974</v>
      </c>
      <c r="B1202" s="339" t="s">
        <v>3359</v>
      </c>
      <c r="C1202" s="293" t="s">
        <v>2194</v>
      </c>
      <c r="D1202" s="339" t="s">
        <v>2195</v>
      </c>
      <c r="E1202" s="266">
        <v>31</v>
      </c>
      <c r="F1202" s="266">
        <v>31</v>
      </c>
      <c r="G1202" s="264">
        <v>31</v>
      </c>
      <c r="H1202" s="264">
        <v>31</v>
      </c>
      <c r="I1202" s="264">
        <v>27</v>
      </c>
      <c r="J1202" s="264">
        <v>27</v>
      </c>
      <c r="K1202" s="294">
        <v>0.9</v>
      </c>
      <c r="L1202" s="267">
        <v>1</v>
      </c>
      <c r="M1202" s="267">
        <v>1</v>
      </c>
      <c r="N1202" s="267">
        <v>1</v>
      </c>
      <c r="O1202" s="332">
        <v>31</v>
      </c>
      <c r="P1202" s="266">
        <v>27</v>
      </c>
      <c r="Q1202" s="266">
        <v>27</v>
      </c>
      <c r="R1202" s="264">
        <v>30</v>
      </c>
      <c r="S1202" s="264">
        <v>27</v>
      </c>
      <c r="T1202" s="267">
        <v>0.870967741935484</v>
      </c>
      <c r="U1202" s="267">
        <v>0.870967741935484</v>
      </c>
      <c r="V1202" s="268">
        <v>0.967741935483871</v>
      </c>
      <c r="W1202" s="268">
        <v>1</v>
      </c>
      <c r="X1202" s="295">
        <v>-0.0967741935483871</v>
      </c>
      <c r="Y1202" s="271">
        <v>208</v>
      </c>
      <c r="Z1202" s="333">
        <v>194</v>
      </c>
      <c r="AA1202" s="333">
        <v>207</v>
      </c>
      <c r="AB1202" s="333">
        <v>194</v>
      </c>
      <c r="AC1202" s="334">
        <v>0.932692307692308</v>
      </c>
      <c r="AD1202" s="268">
        <v>0.93719806763285</v>
      </c>
      <c r="AE1202" s="295">
        <v>-0.00450575994054259</v>
      </c>
    </row>
    <row r="1203" spans="1:31">
      <c r="A1203" s="315" t="s">
        <v>1974</v>
      </c>
      <c r="B1203" s="339" t="s">
        <v>3359</v>
      </c>
      <c r="C1203" s="293" t="s">
        <v>2196</v>
      </c>
      <c r="D1203" s="339" t="s">
        <v>2197</v>
      </c>
      <c r="E1203" s="266">
        <v>30</v>
      </c>
      <c r="F1203" s="266">
        <v>30</v>
      </c>
      <c r="G1203" s="264">
        <v>34</v>
      </c>
      <c r="H1203" s="264">
        <v>34</v>
      </c>
      <c r="I1203" s="264">
        <v>32</v>
      </c>
      <c r="J1203" s="264">
        <v>32</v>
      </c>
      <c r="K1203" s="294">
        <v>0.9</v>
      </c>
      <c r="L1203" s="267">
        <v>1</v>
      </c>
      <c r="M1203" s="267">
        <v>1</v>
      </c>
      <c r="N1203" s="267">
        <v>1</v>
      </c>
      <c r="O1203" s="332">
        <v>30</v>
      </c>
      <c r="P1203" s="266">
        <v>30</v>
      </c>
      <c r="Q1203" s="266">
        <v>30</v>
      </c>
      <c r="R1203" s="264">
        <v>34</v>
      </c>
      <c r="S1203" s="264">
        <v>31</v>
      </c>
      <c r="T1203" s="267">
        <v>1</v>
      </c>
      <c r="U1203" s="267">
        <v>1</v>
      </c>
      <c r="V1203" s="268">
        <v>1</v>
      </c>
      <c r="W1203" s="268">
        <v>0.96875</v>
      </c>
      <c r="X1203" s="295">
        <v>0</v>
      </c>
      <c r="Y1203" s="271">
        <v>229</v>
      </c>
      <c r="Z1203" s="333">
        <v>226</v>
      </c>
      <c r="AA1203" s="333">
        <v>226</v>
      </c>
      <c r="AB1203" s="333">
        <v>221</v>
      </c>
      <c r="AC1203" s="334">
        <v>0.986899563318777</v>
      </c>
      <c r="AD1203" s="268">
        <v>0.97787610619469</v>
      </c>
      <c r="AE1203" s="295">
        <v>0.00902345712408703</v>
      </c>
    </row>
    <row r="1204" spans="1:31">
      <c r="A1204" s="315" t="s">
        <v>1974</v>
      </c>
      <c r="B1204" s="339" t="s">
        <v>3359</v>
      </c>
      <c r="C1204" s="293" t="s">
        <v>2198</v>
      </c>
      <c r="D1204" s="339" t="s">
        <v>2199</v>
      </c>
      <c r="E1204" s="266">
        <v>31</v>
      </c>
      <c r="F1204" s="266">
        <v>29</v>
      </c>
      <c r="G1204" s="264">
        <v>35</v>
      </c>
      <c r="H1204" s="264">
        <v>32</v>
      </c>
      <c r="I1204" s="264">
        <v>33</v>
      </c>
      <c r="J1204" s="264">
        <v>31</v>
      </c>
      <c r="K1204" s="294">
        <v>0.9</v>
      </c>
      <c r="L1204" s="267">
        <v>0.935483870967742</v>
      </c>
      <c r="M1204" s="267">
        <v>0.914285714285714</v>
      </c>
      <c r="N1204" s="267">
        <v>0.939393939393939</v>
      </c>
      <c r="O1204" s="332">
        <v>31</v>
      </c>
      <c r="P1204" s="266">
        <v>28</v>
      </c>
      <c r="Q1204" s="266">
        <v>28</v>
      </c>
      <c r="R1204" s="264">
        <v>32</v>
      </c>
      <c r="S1204" s="264">
        <v>29</v>
      </c>
      <c r="T1204" s="267">
        <v>0.903225806451613</v>
      </c>
      <c r="U1204" s="267">
        <v>0.903225806451613</v>
      </c>
      <c r="V1204" s="268">
        <v>0.914285714285714</v>
      </c>
      <c r="W1204" s="268">
        <v>0.878787878787879</v>
      </c>
      <c r="X1204" s="295">
        <v>-0.0110599078341014</v>
      </c>
      <c r="Y1204" s="271">
        <v>223</v>
      </c>
      <c r="Z1204" s="333">
        <v>201</v>
      </c>
      <c r="AA1204" s="333">
        <v>218</v>
      </c>
      <c r="AB1204" s="333">
        <v>208</v>
      </c>
      <c r="AC1204" s="334">
        <v>0.901345291479821</v>
      </c>
      <c r="AD1204" s="268">
        <v>0.954128440366973</v>
      </c>
      <c r="AE1204" s="295">
        <v>-0.0527831488871519</v>
      </c>
    </row>
    <row r="1205" spans="1:31">
      <c r="A1205" s="315" t="s">
        <v>1974</v>
      </c>
      <c r="B1205" s="339" t="s">
        <v>3359</v>
      </c>
      <c r="C1205" s="293" t="s">
        <v>2200</v>
      </c>
      <c r="D1205" s="339" t="s">
        <v>2201</v>
      </c>
      <c r="E1205" s="266">
        <v>50</v>
      </c>
      <c r="F1205" s="266">
        <v>49</v>
      </c>
      <c r="G1205" s="264">
        <v>53</v>
      </c>
      <c r="H1205" s="264">
        <v>50</v>
      </c>
      <c r="I1205" s="264">
        <v>44</v>
      </c>
      <c r="J1205" s="264">
        <v>41</v>
      </c>
      <c r="K1205" s="294">
        <v>0.9</v>
      </c>
      <c r="L1205" s="267">
        <v>0.98</v>
      </c>
      <c r="M1205" s="267">
        <v>0.943396226415094</v>
      </c>
      <c r="N1205" s="267">
        <v>0.931818181818182</v>
      </c>
      <c r="O1205" s="332">
        <v>50</v>
      </c>
      <c r="P1205" s="266">
        <v>49</v>
      </c>
      <c r="Q1205" s="266">
        <v>49</v>
      </c>
      <c r="R1205" s="264">
        <v>50</v>
      </c>
      <c r="S1205" s="264">
        <v>41</v>
      </c>
      <c r="T1205" s="267">
        <v>0.98</v>
      </c>
      <c r="U1205" s="267">
        <v>0.98</v>
      </c>
      <c r="V1205" s="268">
        <v>0.943396226415094</v>
      </c>
      <c r="W1205" s="268">
        <v>0.931818181818182</v>
      </c>
      <c r="X1205" s="295">
        <v>0.0366037735849056</v>
      </c>
      <c r="Y1205" s="271">
        <v>339</v>
      </c>
      <c r="Z1205" s="333">
        <v>319</v>
      </c>
      <c r="AA1205" s="333">
        <v>335</v>
      </c>
      <c r="AB1205" s="333">
        <v>319</v>
      </c>
      <c r="AC1205" s="334">
        <v>0.941002949852507</v>
      </c>
      <c r="AD1205" s="268">
        <v>0.952238805970149</v>
      </c>
      <c r="AE1205" s="295">
        <v>-0.0112358561176419</v>
      </c>
    </row>
    <row r="1206" spans="1:31">
      <c r="A1206" s="315" t="s">
        <v>1974</v>
      </c>
      <c r="B1206" s="339" t="s">
        <v>3359</v>
      </c>
      <c r="C1206" s="293" t="s">
        <v>2202</v>
      </c>
      <c r="D1206" s="339" t="s">
        <v>2203</v>
      </c>
      <c r="E1206" s="266">
        <v>38</v>
      </c>
      <c r="F1206" s="266">
        <v>37</v>
      </c>
      <c r="G1206" s="264">
        <v>38</v>
      </c>
      <c r="H1206" s="264">
        <v>37</v>
      </c>
      <c r="I1206" s="264">
        <v>33</v>
      </c>
      <c r="J1206" s="264">
        <v>32</v>
      </c>
      <c r="K1206" s="294">
        <v>0.9</v>
      </c>
      <c r="L1206" s="267">
        <v>0.973684210526316</v>
      </c>
      <c r="M1206" s="267">
        <v>0.973684210526316</v>
      </c>
      <c r="N1206" s="267">
        <v>0.96969696969697</v>
      </c>
      <c r="O1206" s="332">
        <v>38</v>
      </c>
      <c r="P1206" s="266">
        <v>36</v>
      </c>
      <c r="Q1206" s="266">
        <v>36</v>
      </c>
      <c r="R1206" s="264">
        <v>34</v>
      </c>
      <c r="S1206" s="264">
        <v>31</v>
      </c>
      <c r="T1206" s="267">
        <v>0.947368421052632</v>
      </c>
      <c r="U1206" s="267">
        <v>0.947368421052632</v>
      </c>
      <c r="V1206" s="268">
        <v>0.894736842105263</v>
      </c>
      <c r="W1206" s="268">
        <v>0.939393939393939</v>
      </c>
      <c r="X1206" s="295">
        <v>0.0526315789473684</v>
      </c>
      <c r="Y1206" s="271">
        <v>248</v>
      </c>
      <c r="Z1206" s="333">
        <v>235</v>
      </c>
      <c r="AA1206" s="333">
        <v>243</v>
      </c>
      <c r="AB1206" s="333">
        <v>228</v>
      </c>
      <c r="AC1206" s="334">
        <v>0.94758064516129</v>
      </c>
      <c r="AD1206" s="268">
        <v>0.938271604938272</v>
      </c>
      <c r="AE1206" s="295">
        <v>0.00930904022301882</v>
      </c>
    </row>
    <row r="1207" spans="1:31">
      <c r="A1207" s="315" t="s">
        <v>1974</v>
      </c>
      <c r="B1207" s="339" t="s">
        <v>3359</v>
      </c>
      <c r="C1207" s="293" t="s">
        <v>2204</v>
      </c>
      <c r="D1207" s="339" t="s">
        <v>2205</v>
      </c>
      <c r="E1207" s="266">
        <v>53</v>
      </c>
      <c r="F1207" s="266">
        <v>53</v>
      </c>
      <c r="G1207" s="264">
        <v>54</v>
      </c>
      <c r="H1207" s="264">
        <v>54</v>
      </c>
      <c r="I1207" s="264">
        <v>45</v>
      </c>
      <c r="J1207" s="264">
        <v>45</v>
      </c>
      <c r="K1207" s="294">
        <v>0.9</v>
      </c>
      <c r="L1207" s="267">
        <v>1</v>
      </c>
      <c r="M1207" s="267">
        <v>1</v>
      </c>
      <c r="N1207" s="267">
        <v>1</v>
      </c>
      <c r="O1207" s="332">
        <v>53</v>
      </c>
      <c r="P1207" s="266">
        <v>49</v>
      </c>
      <c r="Q1207" s="266">
        <v>49</v>
      </c>
      <c r="R1207" s="264">
        <v>52</v>
      </c>
      <c r="S1207" s="264">
        <v>40</v>
      </c>
      <c r="T1207" s="267">
        <v>0.924528301886792</v>
      </c>
      <c r="U1207" s="267">
        <v>0.924528301886792</v>
      </c>
      <c r="V1207" s="268">
        <v>0.962962962962963</v>
      </c>
      <c r="W1207" s="268">
        <v>0.888888888888889</v>
      </c>
      <c r="X1207" s="295">
        <v>-0.0384346610761704</v>
      </c>
      <c r="Y1207" s="271">
        <v>349</v>
      </c>
      <c r="Z1207" s="333">
        <v>325</v>
      </c>
      <c r="AA1207" s="333">
        <v>346</v>
      </c>
      <c r="AB1207" s="333">
        <v>320</v>
      </c>
      <c r="AC1207" s="334">
        <v>0.931232091690544</v>
      </c>
      <c r="AD1207" s="268">
        <v>0.92485549132948</v>
      </c>
      <c r="AE1207" s="295">
        <v>0.00637660036106469</v>
      </c>
    </row>
    <row r="1208" spans="1:31">
      <c r="A1208" s="315" t="s">
        <v>1974</v>
      </c>
      <c r="B1208" s="339" t="s">
        <v>3359</v>
      </c>
      <c r="C1208" s="293" t="s">
        <v>2206</v>
      </c>
      <c r="D1208" s="339" t="s">
        <v>2207</v>
      </c>
      <c r="E1208" s="266">
        <v>0</v>
      </c>
      <c r="F1208" s="266">
        <v>0</v>
      </c>
      <c r="G1208" s="264">
        <v>0</v>
      </c>
      <c r="H1208" s="264">
        <v>0</v>
      </c>
      <c r="I1208" s="264">
        <v>0</v>
      </c>
      <c r="J1208" s="264">
        <v>0</v>
      </c>
      <c r="K1208" s="294">
        <v>0.9</v>
      </c>
      <c r="L1208" s="267">
        <v>0</v>
      </c>
      <c r="M1208" s="267">
        <v>0</v>
      </c>
      <c r="N1208" s="267">
        <v>0</v>
      </c>
      <c r="O1208" s="332">
        <v>0</v>
      </c>
      <c r="P1208" s="266">
        <v>0</v>
      </c>
      <c r="Q1208" s="266">
        <v>0</v>
      </c>
      <c r="R1208" s="264">
        <v>0</v>
      </c>
      <c r="S1208" s="264">
        <v>0</v>
      </c>
      <c r="T1208" s="267">
        <v>0</v>
      </c>
      <c r="U1208" s="267">
        <v>0</v>
      </c>
      <c r="V1208" s="268">
        <v>0</v>
      </c>
      <c r="W1208" s="268">
        <v>0</v>
      </c>
      <c r="X1208" s="295">
        <v>0</v>
      </c>
      <c r="Y1208" s="271">
        <v>0</v>
      </c>
      <c r="Z1208" s="333">
        <v>0</v>
      </c>
      <c r="AA1208" s="333">
        <v>0</v>
      </c>
      <c r="AB1208" s="333">
        <v>0</v>
      </c>
      <c r="AC1208" s="334">
        <v>0</v>
      </c>
      <c r="AD1208" s="268">
        <v>0</v>
      </c>
      <c r="AE1208" s="295">
        <v>0</v>
      </c>
    </row>
    <row r="1209" spans="1:31">
      <c r="A1209" s="315" t="s">
        <v>1974</v>
      </c>
      <c r="B1209" s="339" t="s">
        <v>3359</v>
      </c>
      <c r="C1209" s="293" t="s">
        <v>2208</v>
      </c>
      <c r="D1209" s="339" t="s">
        <v>2209</v>
      </c>
      <c r="E1209" s="266">
        <v>50</v>
      </c>
      <c r="F1209" s="266">
        <v>49</v>
      </c>
      <c r="G1209" s="264">
        <v>52</v>
      </c>
      <c r="H1209" s="264">
        <v>51</v>
      </c>
      <c r="I1209" s="264">
        <v>42</v>
      </c>
      <c r="J1209" s="264">
        <v>42</v>
      </c>
      <c r="K1209" s="294">
        <v>0.9</v>
      </c>
      <c r="L1209" s="267">
        <v>0.98</v>
      </c>
      <c r="M1209" s="267">
        <v>0.980769230769231</v>
      </c>
      <c r="N1209" s="267">
        <v>1</v>
      </c>
      <c r="O1209" s="332">
        <v>50</v>
      </c>
      <c r="P1209" s="266">
        <v>47</v>
      </c>
      <c r="Q1209" s="266">
        <v>47</v>
      </c>
      <c r="R1209" s="264">
        <v>47</v>
      </c>
      <c r="S1209" s="264">
        <v>40</v>
      </c>
      <c r="T1209" s="267">
        <v>0.94</v>
      </c>
      <c r="U1209" s="267">
        <v>0.94</v>
      </c>
      <c r="V1209" s="268">
        <v>0.903846153846154</v>
      </c>
      <c r="W1209" s="268">
        <v>0.952380952380952</v>
      </c>
      <c r="X1209" s="295">
        <v>0.0361538461538461</v>
      </c>
      <c r="Y1209" s="271">
        <v>329</v>
      </c>
      <c r="Z1209" s="333">
        <v>299</v>
      </c>
      <c r="AA1209" s="333">
        <v>324</v>
      </c>
      <c r="AB1209" s="333">
        <v>302</v>
      </c>
      <c r="AC1209" s="334">
        <v>0.908814589665654</v>
      </c>
      <c r="AD1209" s="268">
        <v>0.932098765432099</v>
      </c>
      <c r="AE1209" s="295">
        <v>-0.0232841757664453</v>
      </c>
    </row>
    <row r="1210" spans="1:31">
      <c r="A1210" s="315" t="s">
        <v>1974</v>
      </c>
      <c r="B1210" s="339" t="s">
        <v>3359</v>
      </c>
      <c r="C1210" s="293" t="s">
        <v>2210</v>
      </c>
      <c r="D1210" s="339" t="s">
        <v>2211</v>
      </c>
      <c r="E1210" s="266">
        <v>52</v>
      </c>
      <c r="F1210" s="266">
        <v>52</v>
      </c>
      <c r="G1210" s="264">
        <v>49</v>
      </c>
      <c r="H1210" s="264">
        <v>49</v>
      </c>
      <c r="I1210" s="264">
        <v>42</v>
      </c>
      <c r="J1210" s="264">
        <v>42</v>
      </c>
      <c r="K1210" s="294">
        <v>0.9</v>
      </c>
      <c r="L1210" s="267">
        <v>1</v>
      </c>
      <c r="M1210" s="267">
        <v>1</v>
      </c>
      <c r="N1210" s="267">
        <v>1</v>
      </c>
      <c r="O1210" s="332">
        <v>52</v>
      </c>
      <c r="P1210" s="266">
        <v>51</v>
      </c>
      <c r="Q1210" s="266">
        <v>51</v>
      </c>
      <c r="R1210" s="264">
        <v>47</v>
      </c>
      <c r="S1210" s="264">
        <v>40</v>
      </c>
      <c r="T1210" s="267">
        <v>0.980769230769231</v>
      </c>
      <c r="U1210" s="267">
        <v>0.980769230769231</v>
      </c>
      <c r="V1210" s="268">
        <v>0.959183673469388</v>
      </c>
      <c r="W1210" s="268">
        <v>0.952380952380952</v>
      </c>
      <c r="X1210" s="295">
        <v>0.021585557299843</v>
      </c>
      <c r="Y1210" s="271">
        <v>327</v>
      </c>
      <c r="Z1210" s="333">
        <v>301</v>
      </c>
      <c r="AA1210" s="333">
        <v>320</v>
      </c>
      <c r="AB1210" s="333">
        <v>311</v>
      </c>
      <c r="AC1210" s="334">
        <v>0.920489296636086</v>
      </c>
      <c r="AD1210" s="268">
        <v>0.971875</v>
      </c>
      <c r="AE1210" s="295">
        <v>-0.0513857033639145</v>
      </c>
    </row>
    <row r="1211" spans="1:31">
      <c r="A1211" s="315" t="s">
        <v>1974</v>
      </c>
      <c r="B1211" s="339" t="s">
        <v>3359</v>
      </c>
      <c r="C1211" s="293" t="s">
        <v>2212</v>
      </c>
      <c r="D1211" s="339" t="s">
        <v>2213</v>
      </c>
      <c r="E1211" s="266">
        <v>24</v>
      </c>
      <c r="F1211" s="266">
        <v>24</v>
      </c>
      <c r="G1211" s="264">
        <v>24</v>
      </c>
      <c r="H1211" s="264">
        <v>24</v>
      </c>
      <c r="I1211" s="264">
        <v>24</v>
      </c>
      <c r="J1211" s="264">
        <v>24</v>
      </c>
      <c r="K1211" s="294">
        <v>0.9</v>
      </c>
      <c r="L1211" s="267">
        <v>1</v>
      </c>
      <c r="M1211" s="267">
        <v>1</v>
      </c>
      <c r="N1211" s="267">
        <v>1</v>
      </c>
      <c r="O1211" s="332">
        <v>24</v>
      </c>
      <c r="P1211" s="266">
        <v>23</v>
      </c>
      <c r="Q1211" s="266">
        <v>23</v>
      </c>
      <c r="R1211" s="264">
        <v>24</v>
      </c>
      <c r="S1211" s="264">
        <v>24</v>
      </c>
      <c r="T1211" s="267">
        <v>0.958333333333333</v>
      </c>
      <c r="U1211" s="267">
        <v>0.958333333333333</v>
      </c>
      <c r="V1211" s="268">
        <v>1</v>
      </c>
      <c r="W1211" s="268">
        <v>1</v>
      </c>
      <c r="X1211" s="295">
        <v>-0.0416666666666666</v>
      </c>
      <c r="Y1211" s="271">
        <v>170</v>
      </c>
      <c r="Z1211" s="333">
        <v>166</v>
      </c>
      <c r="AA1211" s="333">
        <v>165</v>
      </c>
      <c r="AB1211" s="333">
        <v>161</v>
      </c>
      <c r="AC1211" s="334">
        <v>0.976470588235294</v>
      </c>
      <c r="AD1211" s="268">
        <v>0.975757575757576</v>
      </c>
      <c r="AE1211" s="295">
        <v>0.000713012477718378</v>
      </c>
    </row>
    <row r="1212" spans="1:31">
      <c r="A1212" s="315" t="s">
        <v>1974</v>
      </c>
      <c r="B1212" s="339" t="s">
        <v>3359</v>
      </c>
      <c r="C1212" s="293" t="s">
        <v>2214</v>
      </c>
      <c r="D1212" s="339" t="s">
        <v>2215</v>
      </c>
      <c r="E1212" s="266">
        <v>46</v>
      </c>
      <c r="F1212" s="266">
        <v>45</v>
      </c>
      <c r="G1212" s="264">
        <v>48</v>
      </c>
      <c r="H1212" s="264">
        <v>47</v>
      </c>
      <c r="I1212" s="264">
        <v>40</v>
      </c>
      <c r="J1212" s="264">
        <v>39</v>
      </c>
      <c r="K1212" s="294">
        <v>0.9</v>
      </c>
      <c r="L1212" s="267">
        <v>0.978260869565217</v>
      </c>
      <c r="M1212" s="267">
        <v>0.979166666666667</v>
      </c>
      <c r="N1212" s="267">
        <v>0.975</v>
      </c>
      <c r="O1212" s="332">
        <v>46</v>
      </c>
      <c r="P1212" s="266">
        <v>43</v>
      </c>
      <c r="Q1212" s="266">
        <v>43</v>
      </c>
      <c r="R1212" s="264">
        <v>44</v>
      </c>
      <c r="S1212" s="264">
        <v>38</v>
      </c>
      <c r="T1212" s="267">
        <v>0.934782608695652</v>
      </c>
      <c r="U1212" s="267">
        <v>0.934782608695652</v>
      </c>
      <c r="V1212" s="268">
        <v>0.916666666666667</v>
      </c>
      <c r="W1212" s="268">
        <v>0.95</v>
      </c>
      <c r="X1212" s="295">
        <v>0.0181159420289856</v>
      </c>
      <c r="Y1212" s="271">
        <v>301</v>
      </c>
      <c r="Z1212" s="333">
        <v>280</v>
      </c>
      <c r="AA1212" s="333">
        <v>305</v>
      </c>
      <c r="AB1212" s="333">
        <v>291</v>
      </c>
      <c r="AC1212" s="334">
        <v>0.930232558139535</v>
      </c>
      <c r="AD1212" s="268">
        <v>0.954098360655738</v>
      </c>
      <c r="AE1212" s="295">
        <v>-0.0238658025162028</v>
      </c>
    </row>
    <row r="1213" spans="1:31">
      <c r="A1213" s="315" t="s">
        <v>1974</v>
      </c>
      <c r="B1213" s="339" t="s">
        <v>3359</v>
      </c>
      <c r="C1213" s="293" t="s">
        <v>2216</v>
      </c>
      <c r="D1213" s="339" t="s">
        <v>2217</v>
      </c>
      <c r="E1213" s="266">
        <v>56</v>
      </c>
      <c r="F1213" s="266">
        <v>56</v>
      </c>
      <c r="G1213" s="264">
        <v>56</v>
      </c>
      <c r="H1213" s="264">
        <v>55</v>
      </c>
      <c r="I1213" s="264">
        <v>41</v>
      </c>
      <c r="J1213" s="264">
        <v>40</v>
      </c>
      <c r="K1213" s="294">
        <v>0.9</v>
      </c>
      <c r="L1213" s="267">
        <v>1</v>
      </c>
      <c r="M1213" s="267">
        <v>0.982142857142857</v>
      </c>
      <c r="N1213" s="267">
        <v>0.975609756097561</v>
      </c>
      <c r="O1213" s="332">
        <v>56</v>
      </c>
      <c r="P1213" s="266">
        <v>53</v>
      </c>
      <c r="Q1213" s="266">
        <v>53</v>
      </c>
      <c r="R1213" s="264">
        <v>51</v>
      </c>
      <c r="S1213" s="264">
        <v>37</v>
      </c>
      <c r="T1213" s="267">
        <v>0.946428571428571</v>
      </c>
      <c r="U1213" s="267">
        <v>0.946428571428571</v>
      </c>
      <c r="V1213" s="268">
        <v>0.910714285714286</v>
      </c>
      <c r="W1213" s="268">
        <v>0.902439024390244</v>
      </c>
      <c r="X1213" s="295">
        <v>0.0357142857142857</v>
      </c>
      <c r="Y1213" s="271">
        <v>347</v>
      </c>
      <c r="Z1213" s="333">
        <v>319</v>
      </c>
      <c r="AA1213" s="333">
        <v>351</v>
      </c>
      <c r="AB1213" s="333">
        <v>320</v>
      </c>
      <c r="AC1213" s="334">
        <v>0.919308357348703</v>
      </c>
      <c r="AD1213" s="268">
        <v>0.911680911680912</v>
      </c>
      <c r="AE1213" s="295">
        <v>0.0076274456677915</v>
      </c>
    </row>
    <row r="1214" spans="1:31">
      <c r="A1214" s="315" t="s">
        <v>1974</v>
      </c>
      <c r="B1214" s="339" t="s">
        <v>3360</v>
      </c>
      <c r="C1214" s="293" t="s">
        <v>2218</v>
      </c>
      <c r="D1214" s="339" t="s">
        <v>2219</v>
      </c>
      <c r="E1214" s="266">
        <v>75</v>
      </c>
      <c r="F1214" s="266">
        <v>73</v>
      </c>
      <c r="G1214" s="264">
        <v>82</v>
      </c>
      <c r="H1214" s="264">
        <v>74</v>
      </c>
      <c r="I1214" s="264">
        <v>58</v>
      </c>
      <c r="J1214" s="264">
        <v>54</v>
      </c>
      <c r="K1214" s="294">
        <v>0.9</v>
      </c>
      <c r="L1214" s="267">
        <v>0.973333333333333</v>
      </c>
      <c r="M1214" s="267">
        <v>0.902439024390244</v>
      </c>
      <c r="N1214" s="267">
        <v>0.931034482758621</v>
      </c>
      <c r="O1214" s="332">
        <v>75</v>
      </c>
      <c r="P1214" s="266">
        <v>67</v>
      </c>
      <c r="Q1214" s="266">
        <v>67</v>
      </c>
      <c r="R1214" s="264">
        <v>74</v>
      </c>
      <c r="S1214" s="264">
        <v>54</v>
      </c>
      <c r="T1214" s="267">
        <v>0.893333333333333</v>
      </c>
      <c r="U1214" s="267">
        <v>0.893333333333333</v>
      </c>
      <c r="V1214" s="268">
        <v>0.902439024390244</v>
      </c>
      <c r="W1214" s="268">
        <v>0.931034482758621</v>
      </c>
      <c r="X1214" s="295">
        <v>-0.00910569105691061</v>
      </c>
      <c r="Y1214" s="271">
        <v>502</v>
      </c>
      <c r="Z1214" s="333">
        <v>457</v>
      </c>
      <c r="AA1214" s="333">
        <v>493</v>
      </c>
      <c r="AB1214" s="333">
        <v>452</v>
      </c>
      <c r="AC1214" s="334">
        <v>0.910358565737052</v>
      </c>
      <c r="AD1214" s="268">
        <v>0.91683569979716</v>
      </c>
      <c r="AE1214" s="295">
        <v>-0.00647713406010852</v>
      </c>
    </row>
    <row r="1215" spans="1:31">
      <c r="A1215" s="315" t="s">
        <v>1974</v>
      </c>
      <c r="B1215" s="339" t="s">
        <v>3360</v>
      </c>
      <c r="C1215" s="293" t="s">
        <v>2220</v>
      </c>
      <c r="D1215" s="339" t="s">
        <v>2221</v>
      </c>
      <c r="E1215" s="266">
        <v>55</v>
      </c>
      <c r="F1215" s="266">
        <v>53</v>
      </c>
      <c r="G1215" s="264">
        <v>59</v>
      </c>
      <c r="H1215" s="264">
        <v>54</v>
      </c>
      <c r="I1215" s="264">
        <v>44</v>
      </c>
      <c r="J1215" s="264">
        <v>41</v>
      </c>
      <c r="K1215" s="294">
        <v>0.9</v>
      </c>
      <c r="L1215" s="267">
        <v>0.963636363636364</v>
      </c>
      <c r="M1215" s="267">
        <v>0.915254237288136</v>
      </c>
      <c r="N1215" s="267">
        <v>0.931818181818182</v>
      </c>
      <c r="O1215" s="332">
        <v>55</v>
      </c>
      <c r="P1215" s="266">
        <v>48</v>
      </c>
      <c r="Q1215" s="266">
        <v>48</v>
      </c>
      <c r="R1215" s="264">
        <v>53</v>
      </c>
      <c r="S1215" s="264">
        <v>39</v>
      </c>
      <c r="T1215" s="267">
        <v>0.872727272727273</v>
      </c>
      <c r="U1215" s="267">
        <v>0.872727272727273</v>
      </c>
      <c r="V1215" s="268">
        <v>0.898305084745763</v>
      </c>
      <c r="W1215" s="268">
        <v>0.886363636363636</v>
      </c>
      <c r="X1215" s="295">
        <v>-0.0255778120184901</v>
      </c>
      <c r="Y1215" s="271">
        <v>372</v>
      </c>
      <c r="Z1215" s="333">
        <v>333</v>
      </c>
      <c r="AA1215" s="333">
        <v>373</v>
      </c>
      <c r="AB1215" s="333">
        <v>346</v>
      </c>
      <c r="AC1215" s="334">
        <v>0.895161290322581</v>
      </c>
      <c r="AD1215" s="268">
        <v>0.927613941018767</v>
      </c>
      <c r="AE1215" s="295">
        <v>-0.0324526506961861</v>
      </c>
    </row>
    <row r="1216" spans="1:31">
      <c r="A1216" s="315" t="s">
        <v>1974</v>
      </c>
      <c r="B1216" s="339" t="s">
        <v>3360</v>
      </c>
      <c r="C1216" s="293" t="s">
        <v>2222</v>
      </c>
      <c r="D1216" s="339" t="s">
        <v>2223</v>
      </c>
      <c r="E1216" s="266">
        <v>79</v>
      </c>
      <c r="F1216" s="266">
        <v>78</v>
      </c>
      <c r="G1216" s="264">
        <v>85</v>
      </c>
      <c r="H1216" s="264">
        <v>83</v>
      </c>
      <c r="I1216" s="264">
        <v>62</v>
      </c>
      <c r="J1216" s="264">
        <v>60</v>
      </c>
      <c r="K1216" s="294">
        <v>0.9</v>
      </c>
      <c r="L1216" s="267">
        <v>0.987341772151899</v>
      </c>
      <c r="M1216" s="267">
        <v>0.976470588235294</v>
      </c>
      <c r="N1216" s="267">
        <v>0.967741935483871</v>
      </c>
      <c r="O1216" s="332">
        <v>79</v>
      </c>
      <c r="P1216" s="266">
        <v>78</v>
      </c>
      <c r="Q1216" s="266">
        <v>78</v>
      </c>
      <c r="R1216" s="264">
        <v>82</v>
      </c>
      <c r="S1216" s="264">
        <v>60</v>
      </c>
      <c r="T1216" s="267">
        <v>0.987341772151899</v>
      </c>
      <c r="U1216" s="267">
        <v>0.987341772151899</v>
      </c>
      <c r="V1216" s="268">
        <v>0.964705882352941</v>
      </c>
      <c r="W1216" s="268">
        <v>0.967741935483871</v>
      </c>
      <c r="X1216" s="295">
        <v>0.0226358897989576</v>
      </c>
      <c r="Y1216" s="271">
        <v>534</v>
      </c>
      <c r="Z1216" s="333">
        <v>520</v>
      </c>
      <c r="AA1216" s="333">
        <v>537</v>
      </c>
      <c r="AB1216" s="333">
        <v>521</v>
      </c>
      <c r="AC1216" s="334">
        <v>0.973782771535581</v>
      </c>
      <c r="AD1216" s="268">
        <v>0.970204841713222</v>
      </c>
      <c r="AE1216" s="295">
        <v>0.00357792982235894</v>
      </c>
    </row>
    <row r="1217" spans="1:31">
      <c r="A1217" s="315" t="s">
        <v>1974</v>
      </c>
      <c r="B1217" s="339" t="s">
        <v>3360</v>
      </c>
      <c r="C1217" s="293" t="s">
        <v>2224</v>
      </c>
      <c r="D1217" s="339" t="s">
        <v>2225</v>
      </c>
      <c r="E1217" s="266">
        <v>28</v>
      </c>
      <c r="F1217" s="266">
        <v>28</v>
      </c>
      <c r="G1217" s="264">
        <v>29</v>
      </c>
      <c r="H1217" s="264">
        <v>29</v>
      </c>
      <c r="I1217" s="264">
        <v>21</v>
      </c>
      <c r="J1217" s="264">
        <v>21</v>
      </c>
      <c r="K1217" s="294">
        <v>0.9</v>
      </c>
      <c r="L1217" s="267">
        <v>1</v>
      </c>
      <c r="M1217" s="267">
        <v>1</v>
      </c>
      <c r="N1217" s="267">
        <v>1</v>
      </c>
      <c r="O1217" s="332">
        <v>28</v>
      </c>
      <c r="P1217" s="266">
        <v>27</v>
      </c>
      <c r="Q1217" s="266">
        <v>27</v>
      </c>
      <c r="R1217" s="264">
        <v>29</v>
      </c>
      <c r="S1217" s="264">
        <v>21</v>
      </c>
      <c r="T1217" s="267">
        <v>0.964285714285714</v>
      </c>
      <c r="U1217" s="267">
        <v>0.964285714285714</v>
      </c>
      <c r="V1217" s="268">
        <v>1</v>
      </c>
      <c r="W1217" s="268">
        <v>1</v>
      </c>
      <c r="X1217" s="295">
        <v>-0.0357142857142857</v>
      </c>
      <c r="Y1217" s="271">
        <v>188</v>
      </c>
      <c r="Z1217" s="333">
        <v>182</v>
      </c>
      <c r="AA1217" s="333">
        <v>185</v>
      </c>
      <c r="AB1217" s="333">
        <v>181</v>
      </c>
      <c r="AC1217" s="334">
        <v>0.968085106382979</v>
      </c>
      <c r="AD1217" s="268">
        <v>0.978378378378378</v>
      </c>
      <c r="AE1217" s="295">
        <v>-0.0102932719953996</v>
      </c>
    </row>
    <row r="1218" spans="1:31">
      <c r="A1218" s="315" t="s">
        <v>1974</v>
      </c>
      <c r="B1218" s="339" t="s">
        <v>3360</v>
      </c>
      <c r="C1218" s="293" t="s">
        <v>2226</v>
      </c>
      <c r="D1218" s="339" t="s">
        <v>2227</v>
      </c>
      <c r="E1218" s="266">
        <v>54</v>
      </c>
      <c r="F1218" s="266">
        <v>54</v>
      </c>
      <c r="G1218" s="264">
        <v>57</v>
      </c>
      <c r="H1218" s="264">
        <v>56</v>
      </c>
      <c r="I1218" s="264">
        <v>41</v>
      </c>
      <c r="J1218" s="264">
        <v>39</v>
      </c>
      <c r="K1218" s="294">
        <v>0.9</v>
      </c>
      <c r="L1218" s="267">
        <v>1</v>
      </c>
      <c r="M1218" s="267">
        <v>0.982456140350877</v>
      </c>
      <c r="N1218" s="267">
        <v>0.951219512195122</v>
      </c>
      <c r="O1218" s="332">
        <v>54</v>
      </c>
      <c r="P1218" s="266">
        <v>53</v>
      </c>
      <c r="Q1218" s="266">
        <v>53</v>
      </c>
      <c r="R1218" s="264">
        <v>55</v>
      </c>
      <c r="S1218" s="264">
        <v>39</v>
      </c>
      <c r="T1218" s="267">
        <v>0.981481481481482</v>
      </c>
      <c r="U1218" s="267">
        <v>0.981481481481482</v>
      </c>
      <c r="V1218" s="268">
        <v>0.964912280701754</v>
      </c>
      <c r="W1218" s="268">
        <v>0.951219512195122</v>
      </c>
      <c r="X1218" s="295">
        <v>0.0165692007797271</v>
      </c>
      <c r="Y1218" s="271">
        <v>357</v>
      </c>
      <c r="Z1218" s="333">
        <v>343</v>
      </c>
      <c r="AA1218" s="333">
        <v>350</v>
      </c>
      <c r="AB1218" s="333">
        <v>335</v>
      </c>
      <c r="AC1218" s="334">
        <v>0.96078431372549</v>
      </c>
      <c r="AD1218" s="268">
        <v>0.957142857142857</v>
      </c>
      <c r="AE1218" s="295">
        <v>0.00364145658263304</v>
      </c>
    </row>
    <row r="1219" spans="1:31">
      <c r="A1219" s="315" t="s">
        <v>1974</v>
      </c>
      <c r="B1219" s="339" t="s">
        <v>3360</v>
      </c>
      <c r="C1219" s="293" t="s">
        <v>2228</v>
      </c>
      <c r="D1219" s="339" t="s">
        <v>2229</v>
      </c>
      <c r="E1219" s="266">
        <v>40</v>
      </c>
      <c r="F1219" s="266">
        <v>40</v>
      </c>
      <c r="G1219" s="264">
        <v>41</v>
      </c>
      <c r="H1219" s="264">
        <v>40</v>
      </c>
      <c r="I1219" s="264">
        <v>38</v>
      </c>
      <c r="J1219" s="264">
        <v>37</v>
      </c>
      <c r="K1219" s="294">
        <v>0.9</v>
      </c>
      <c r="L1219" s="267">
        <v>1</v>
      </c>
      <c r="M1219" s="267">
        <v>0.975609756097561</v>
      </c>
      <c r="N1219" s="267">
        <v>0.973684210526316</v>
      </c>
      <c r="O1219" s="332">
        <v>40</v>
      </c>
      <c r="P1219" s="266">
        <v>38</v>
      </c>
      <c r="Q1219" s="266">
        <v>38</v>
      </c>
      <c r="R1219" s="264">
        <v>40</v>
      </c>
      <c r="S1219" s="264">
        <v>36</v>
      </c>
      <c r="T1219" s="267">
        <v>0.95</v>
      </c>
      <c r="U1219" s="267">
        <v>0.95</v>
      </c>
      <c r="V1219" s="268">
        <v>0.975609756097561</v>
      </c>
      <c r="W1219" s="268">
        <v>0.947368421052632</v>
      </c>
      <c r="X1219" s="295">
        <v>-0.025609756097561</v>
      </c>
      <c r="Y1219" s="271">
        <v>274</v>
      </c>
      <c r="Z1219" s="333">
        <v>262</v>
      </c>
      <c r="AA1219" s="333">
        <v>284</v>
      </c>
      <c r="AB1219" s="333">
        <v>274</v>
      </c>
      <c r="AC1219" s="334">
        <v>0.956204379562044</v>
      </c>
      <c r="AD1219" s="268">
        <v>0.964788732394366</v>
      </c>
      <c r="AE1219" s="295">
        <v>-0.00858435283232239</v>
      </c>
    </row>
    <row r="1220" spans="1:31">
      <c r="A1220" s="315" t="s">
        <v>1974</v>
      </c>
      <c r="B1220" s="339" t="s">
        <v>3360</v>
      </c>
      <c r="C1220" s="293" t="s">
        <v>2230</v>
      </c>
      <c r="D1220" s="339" t="s">
        <v>2231</v>
      </c>
      <c r="E1220" s="266">
        <v>21</v>
      </c>
      <c r="F1220" s="266">
        <v>21</v>
      </c>
      <c r="G1220" s="264">
        <v>22</v>
      </c>
      <c r="H1220" s="264">
        <v>21</v>
      </c>
      <c r="I1220" s="264">
        <v>12</v>
      </c>
      <c r="J1220" s="264">
        <v>12</v>
      </c>
      <c r="K1220" s="294">
        <v>0.9</v>
      </c>
      <c r="L1220" s="267">
        <v>1</v>
      </c>
      <c r="M1220" s="267">
        <v>0.954545454545455</v>
      </c>
      <c r="N1220" s="267">
        <v>1</v>
      </c>
      <c r="O1220" s="332">
        <v>21</v>
      </c>
      <c r="P1220" s="266">
        <v>17</v>
      </c>
      <c r="Q1220" s="266">
        <v>17</v>
      </c>
      <c r="R1220" s="264">
        <v>20</v>
      </c>
      <c r="S1220" s="264">
        <v>12</v>
      </c>
      <c r="T1220" s="267">
        <v>0.80952380952381</v>
      </c>
      <c r="U1220" s="267">
        <v>0.80952380952381</v>
      </c>
      <c r="V1220" s="268">
        <v>0.909090909090909</v>
      </c>
      <c r="W1220" s="268">
        <v>1</v>
      </c>
      <c r="X1220" s="295">
        <v>-0.0995670995670995</v>
      </c>
      <c r="Y1220" s="271">
        <v>131</v>
      </c>
      <c r="Z1220" s="333">
        <v>118</v>
      </c>
      <c r="AA1220" s="333">
        <v>131</v>
      </c>
      <c r="AB1220" s="333">
        <v>120</v>
      </c>
      <c r="AC1220" s="334">
        <v>0.900763358778626</v>
      </c>
      <c r="AD1220" s="268">
        <v>0.916030534351145</v>
      </c>
      <c r="AE1220" s="295">
        <v>-0.0152671755725191</v>
      </c>
    </row>
    <row r="1221" spans="1:31">
      <c r="A1221" s="315" t="s">
        <v>1974</v>
      </c>
      <c r="B1221" s="339" t="s">
        <v>3360</v>
      </c>
      <c r="C1221" s="293" t="s">
        <v>2232</v>
      </c>
      <c r="D1221" s="339" t="s">
        <v>2233</v>
      </c>
      <c r="E1221" s="266">
        <v>59</v>
      </c>
      <c r="F1221" s="266">
        <v>58</v>
      </c>
      <c r="G1221" s="264">
        <v>61</v>
      </c>
      <c r="H1221" s="264">
        <v>60</v>
      </c>
      <c r="I1221" s="264">
        <v>44</v>
      </c>
      <c r="J1221" s="264">
        <v>43</v>
      </c>
      <c r="K1221" s="294">
        <v>0.9</v>
      </c>
      <c r="L1221" s="267">
        <v>0.983050847457627</v>
      </c>
      <c r="M1221" s="267">
        <v>0.983606557377049</v>
      </c>
      <c r="N1221" s="267">
        <v>0.977272727272727</v>
      </c>
      <c r="O1221" s="332">
        <v>59</v>
      </c>
      <c r="P1221" s="266">
        <v>58</v>
      </c>
      <c r="Q1221" s="266">
        <v>58</v>
      </c>
      <c r="R1221" s="264">
        <v>60</v>
      </c>
      <c r="S1221" s="264">
        <v>42</v>
      </c>
      <c r="T1221" s="267">
        <v>0.983050847457627</v>
      </c>
      <c r="U1221" s="267">
        <v>0.983050847457627</v>
      </c>
      <c r="V1221" s="268">
        <v>0.983606557377049</v>
      </c>
      <c r="W1221" s="268">
        <v>0.954545454545455</v>
      </c>
      <c r="X1221" s="295">
        <v>-0.000555709919421998</v>
      </c>
      <c r="Y1221" s="271">
        <v>375</v>
      </c>
      <c r="Z1221" s="333">
        <v>366</v>
      </c>
      <c r="AA1221" s="333">
        <v>373</v>
      </c>
      <c r="AB1221" s="333">
        <v>364</v>
      </c>
      <c r="AC1221" s="334">
        <v>0.976</v>
      </c>
      <c r="AD1221" s="268">
        <v>0.975871313672922</v>
      </c>
      <c r="AE1221" s="295">
        <v>0.000128686327077743</v>
      </c>
    </row>
    <row r="1222" spans="1:31">
      <c r="A1222" s="315" t="s">
        <v>1974</v>
      </c>
      <c r="B1222" s="339" t="s">
        <v>3360</v>
      </c>
      <c r="C1222" s="293" t="s">
        <v>2234</v>
      </c>
      <c r="D1222" s="339" t="s">
        <v>2235</v>
      </c>
      <c r="E1222" s="266">
        <v>79</v>
      </c>
      <c r="F1222" s="266">
        <v>79</v>
      </c>
      <c r="G1222" s="264">
        <v>82</v>
      </c>
      <c r="H1222" s="264">
        <v>82</v>
      </c>
      <c r="I1222" s="264">
        <v>67</v>
      </c>
      <c r="J1222" s="264">
        <v>66</v>
      </c>
      <c r="K1222" s="294">
        <v>0.9</v>
      </c>
      <c r="L1222" s="267">
        <v>1</v>
      </c>
      <c r="M1222" s="267">
        <v>1</v>
      </c>
      <c r="N1222" s="267">
        <v>0.985074626865672</v>
      </c>
      <c r="O1222" s="332">
        <v>79</v>
      </c>
      <c r="P1222" s="266">
        <v>73</v>
      </c>
      <c r="Q1222" s="266">
        <v>73</v>
      </c>
      <c r="R1222" s="264">
        <v>76</v>
      </c>
      <c r="S1222" s="264">
        <v>60</v>
      </c>
      <c r="T1222" s="267">
        <v>0.924050632911392</v>
      </c>
      <c r="U1222" s="267">
        <v>0.924050632911392</v>
      </c>
      <c r="V1222" s="268">
        <v>0.926829268292683</v>
      </c>
      <c r="W1222" s="268">
        <v>0.895522388059702</v>
      </c>
      <c r="X1222" s="295">
        <v>-0.00277863538129053</v>
      </c>
      <c r="Y1222" s="271">
        <v>540</v>
      </c>
      <c r="Z1222" s="333">
        <v>488</v>
      </c>
      <c r="AA1222" s="333">
        <v>541</v>
      </c>
      <c r="AB1222" s="333">
        <v>482</v>
      </c>
      <c r="AC1222" s="334">
        <v>0.903703703703704</v>
      </c>
      <c r="AD1222" s="268">
        <v>0.8909426987061</v>
      </c>
      <c r="AE1222" s="295">
        <v>0.0127610049976039</v>
      </c>
    </row>
    <row r="1223" spans="1:31">
      <c r="A1223" s="315" t="s">
        <v>1974</v>
      </c>
      <c r="B1223" s="339" t="s">
        <v>3360</v>
      </c>
      <c r="C1223" s="293" t="s">
        <v>2236</v>
      </c>
      <c r="D1223" s="339" t="s">
        <v>2237</v>
      </c>
      <c r="E1223" s="266">
        <v>36</v>
      </c>
      <c r="F1223" s="266">
        <v>35</v>
      </c>
      <c r="G1223" s="264">
        <v>35</v>
      </c>
      <c r="H1223" s="264">
        <v>33</v>
      </c>
      <c r="I1223" s="264">
        <v>30</v>
      </c>
      <c r="J1223" s="264">
        <v>28</v>
      </c>
      <c r="K1223" s="294">
        <v>0.9</v>
      </c>
      <c r="L1223" s="267">
        <v>0.972222222222222</v>
      </c>
      <c r="M1223" s="267">
        <v>0.942857142857143</v>
      </c>
      <c r="N1223" s="267">
        <v>0.933333333333333</v>
      </c>
      <c r="O1223" s="332">
        <v>36</v>
      </c>
      <c r="P1223" s="266">
        <v>34</v>
      </c>
      <c r="Q1223" s="266">
        <v>34</v>
      </c>
      <c r="R1223" s="264">
        <v>32</v>
      </c>
      <c r="S1223" s="264">
        <v>28</v>
      </c>
      <c r="T1223" s="267">
        <v>0.944444444444444</v>
      </c>
      <c r="U1223" s="267">
        <v>0.944444444444444</v>
      </c>
      <c r="V1223" s="268">
        <v>0.914285714285714</v>
      </c>
      <c r="W1223" s="268">
        <v>0.933333333333333</v>
      </c>
      <c r="X1223" s="295">
        <v>0.0301587301587302</v>
      </c>
      <c r="Y1223" s="271">
        <v>233</v>
      </c>
      <c r="Z1223" s="333">
        <v>218</v>
      </c>
      <c r="AA1223" s="333">
        <v>236</v>
      </c>
      <c r="AB1223" s="333">
        <v>220</v>
      </c>
      <c r="AC1223" s="334">
        <v>0.935622317596567</v>
      </c>
      <c r="AD1223" s="268">
        <v>0.932203389830508</v>
      </c>
      <c r="AE1223" s="295">
        <v>0.00341892776605812</v>
      </c>
    </row>
    <row r="1224" spans="1:31">
      <c r="A1224" s="315" t="s">
        <v>1974</v>
      </c>
      <c r="B1224" s="339" t="s">
        <v>3360</v>
      </c>
      <c r="C1224" s="293" t="s">
        <v>2238</v>
      </c>
      <c r="D1224" s="339" t="s">
        <v>2239</v>
      </c>
      <c r="E1224" s="266">
        <v>77</v>
      </c>
      <c r="F1224" s="266">
        <v>73</v>
      </c>
      <c r="G1224" s="264">
        <v>77</v>
      </c>
      <c r="H1224" s="264">
        <v>74</v>
      </c>
      <c r="I1224" s="264">
        <v>60</v>
      </c>
      <c r="J1224" s="264">
        <v>55</v>
      </c>
      <c r="K1224" s="294">
        <v>0.9</v>
      </c>
      <c r="L1224" s="267">
        <v>0.948051948051948</v>
      </c>
      <c r="M1224" s="267">
        <v>0.961038961038961</v>
      </c>
      <c r="N1224" s="267">
        <v>0.916666666666667</v>
      </c>
      <c r="O1224" s="332">
        <v>77</v>
      </c>
      <c r="P1224" s="266">
        <v>69</v>
      </c>
      <c r="Q1224" s="266">
        <v>69</v>
      </c>
      <c r="R1224" s="264">
        <v>73</v>
      </c>
      <c r="S1224" s="264">
        <v>54</v>
      </c>
      <c r="T1224" s="267">
        <v>0.896103896103896</v>
      </c>
      <c r="U1224" s="267">
        <v>0.896103896103896</v>
      </c>
      <c r="V1224" s="268">
        <v>0.948051948051948</v>
      </c>
      <c r="W1224" s="268">
        <v>0.9</v>
      </c>
      <c r="X1224" s="295">
        <v>-0.051948051948052</v>
      </c>
      <c r="Y1224" s="271">
        <v>508</v>
      </c>
      <c r="Z1224" s="333">
        <v>463</v>
      </c>
      <c r="AA1224" s="333">
        <v>512</v>
      </c>
      <c r="AB1224" s="333">
        <v>480</v>
      </c>
      <c r="AC1224" s="334">
        <v>0.911417322834646</v>
      </c>
      <c r="AD1224" s="268">
        <v>0.9375</v>
      </c>
      <c r="AE1224" s="295">
        <v>-0.0260826771653543</v>
      </c>
    </row>
    <row r="1225" spans="1:31">
      <c r="A1225" s="315" t="s">
        <v>1974</v>
      </c>
      <c r="B1225" s="339" t="s">
        <v>3361</v>
      </c>
      <c r="C1225" s="293" t="s">
        <v>2240</v>
      </c>
      <c r="D1225" s="339" t="s">
        <v>2241</v>
      </c>
      <c r="E1225" s="266">
        <v>29</v>
      </c>
      <c r="F1225" s="266">
        <v>29</v>
      </c>
      <c r="G1225" s="264">
        <v>31</v>
      </c>
      <c r="H1225" s="264">
        <v>31</v>
      </c>
      <c r="I1225" s="264">
        <v>25</v>
      </c>
      <c r="J1225" s="264">
        <v>25</v>
      </c>
      <c r="K1225" s="294">
        <v>0.9</v>
      </c>
      <c r="L1225" s="267">
        <v>1</v>
      </c>
      <c r="M1225" s="267">
        <v>1</v>
      </c>
      <c r="N1225" s="267">
        <v>1</v>
      </c>
      <c r="O1225" s="332">
        <v>29</v>
      </c>
      <c r="P1225" s="266">
        <v>29</v>
      </c>
      <c r="Q1225" s="266">
        <v>29</v>
      </c>
      <c r="R1225" s="264">
        <v>30</v>
      </c>
      <c r="S1225" s="264">
        <v>25</v>
      </c>
      <c r="T1225" s="267">
        <v>1</v>
      </c>
      <c r="U1225" s="267">
        <v>1</v>
      </c>
      <c r="V1225" s="268">
        <v>0.967741935483871</v>
      </c>
      <c r="W1225" s="268">
        <v>1</v>
      </c>
      <c r="X1225" s="295">
        <v>0.032258064516129</v>
      </c>
      <c r="Y1225" s="271">
        <v>195</v>
      </c>
      <c r="Z1225" s="333">
        <v>190</v>
      </c>
      <c r="AA1225" s="333">
        <v>193</v>
      </c>
      <c r="AB1225" s="333">
        <v>186</v>
      </c>
      <c r="AC1225" s="334">
        <v>0.974358974358974</v>
      </c>
      <c r="AD1225" s="268">
        <v>0.963730569948187</v>
      </c>
      <c r="AE1225" s="295">
        <v>0.0106284044107878</v>
      </c>
    </row>
    <row r="1226" spans="1:31">
      <c r="A1226" s="315" t="s">
        <v>1974</v>
      </c>
      <c r="B1226" s="339" t="s">
        <v>3361</v>
      </c>
      <c r="C1226" s="293" t="s">
        <v>2242</v>
      </c>
      <c r="D1226" s="339" t="s">
        <v>2243</v>
      </c>
      <c r="E1226" s="266">
        <v>72</v>
      </c>
      <c r="F1226" s="266">
        <v>71</v>
      </c>
      <c r="G1226" s="264">
        <v>72</v>
      </c>
      <c r="H1226" s="264">
        <v>72</v>
      </c>
      <c r="I1226" s="264">
        <v>63</v>
      </c>
      <c r="J1226" s="264">
        <v>63</v>
      </c>
      <c r="K1226" s="294">
        <v>0.9</v>
      </c>
      <c r="L1226" s="267">
        <v>0.986111111111111</v>
      </c>
      <c r="M1226" s="267">
        <v>1</v>
      </c>
      <c r="N1226" s="267">
        <v>1</v>
      </c>
      <c r="O1226" s="332">
        <v>72</v>
      </c>
      <c r="P1226" s="266">
        <v>71</v>
      </c>
      <c r="Q1226" s="266">
        <v>71</v>
      </c>
      <c r="R1226" s="264">
        <v>71</v>
      </c>
      <c r="S1226" s="264">
        <v>62</v>
      </c>
      <c r="T1226" s="267">
        <v>0.986111111111111</v>
      </c>
      <c r="U1226" s="267">
        <v>0.986111111111111</v>
      </c>
      <c r="V1226" s="268">
        <v>0.986111111111111</v>
      </c>
      <c r="W1226" s="268">
        <v>0.984126984126984</v>
      </c>
      <c r="X1226" s="295">
        <v>0</v>
      </c>
      <c r="Y1226" s="271">
        <v>480</v>
      </c>
      <c r="Z1226" s="333">
        <v>462</v>
      </c>
      <c r="AA1226" s="333">
        <v>484</v>
      </c>
      <c r="AB1226" s="333">
        <v>471</v>
      </c>
      <c r="AC1226" s="334">
        <v>0.9625</v>
      </c>
      <c r="AD1226" s="268">
        <v>0.973140495867769</v>
      </c>
      <c r="AE1226" s="295">
        <v>-0.0106404958677686</v>
      </c>
    </row>
    <row r="1227" spans="1:31">
      <c r="A1227" s="315" t="s">
        <v>1974</v>
      </c>
      <c r="B1227" s="339" t="s">
        <v>3361</v>
      </c>
      <c r="C1227" s="293" t="s">
        <v>2244</v>
      </c>
      <c r="D1227" s="339" t="s">
        <v>2245</v>
      </c>
      <c r="E1227" s="266">
        <v>46</v>
      </c>
      <c r="F1227" s="266">
        <v>45</v>
      </c>
      <c r="G1227" s="264">
        <v>45</v>
      </c>
      <c r="H1227" s="264">
        <v>45</v>
      </c>
      <c r="I1227" s="264">
        <v>41</v>
      </c>
      <c r="J1227" s="264">
        <v>41</v>
      </c>
      <c r="K1227" s="294">
        <v>0.9</v>
      </c>
      <c r="L1227" s="267">
        <v>0.978260869565217</v>
      </c>
      <c r="M1227" s="267">
        <v>1</v>
      </c>
      <c r="N1227" s="267">
        <v>1</v>
      </c>
      <c r="O1227" s="332">
        <v>46</v>
      </c>
      <c r="P1227" s="266">
        <v>45</v>
      </c>
      <c r="Q1227" s="266">
        <v>45</v>
      </c>
      <c r="R1227" s="264">
        <v>43</v>
      </c>
      <c r="S1227" s="264">
        <v>40</v>
      </c>
      <c r="T1227" s="267">
        <v>0.978260869565217</v>
      </c>
      <c r="U1227" s="267">
        <v>0.978260869565217</v>
      </c>
      <c r="V1227" s="268">
        <v>0.955555555555556</v>
      </c>
      <c r="W1227" s="268">
        <v>0.975609756097561</v>
      </c>
      <c r="X1227" s="295">
        <v>0.0227053140096618</v>
      </c>
      <c r="Y1227" s="271">
        <v>297</v>
      </c>
      <c r="Z1227" s="333">
        <v>291</v>
      </c>
      <c r="AA1227" s="333">
        <v>288</v>
      </c>
      <c r="AB1227" s="333">
        <v>280</v>
      </c>
      <c r="AC1227" s="334">
        <v>0.97979797979798</v>
      </c>
      <c r="AD1227" s="268">
        <v>0.972222222222222</v>
      </c>
      <c r="AE1227" s="295">
        <v>0.00757575757575757</v>
      </c>
    </row>
    <row r="1228" spans="1:31">
      <c r="A1228" s="315" t="s">
        <v>1974</v>
      </c>
      <c r="B1228" s="339" t="s">
        <v>3361</v>
      </c>
      <c r="C1228" s="293" t="s">
        <v>2246</v>
      </c>
      <c r="D1228" s="339" t="s">
        <v>2247</v>
      </c>
      <c r="E1228" s="266">
        <v>65</v>
      </c>
      <c r="F1228" s="266">
        <v>64</v>
      </c>
      <c r="G1228" s="264">
        <v>71</v>
      </c>
      <c r="H1228" s="264">
        <v>70</v>
      </c>
      <c r="I1228" s="264">
        <v>56</v>
      </c>
      <c r="J1228" s="264">
        <v>52</v>
      </c>
      <c r="K1228" s="294">
        <v>0.9</v>
      </c>
      <c r="L1228" s="267">
        <v>0.984615384615385</v>
      </c>
      <c r="M1228" s="267">
        <v>0.985915492957746</v>
      </c>
      <c r="N1228" s="267">
        <v>0.928571428571429</v>
      </c>
      <c r="O1228" s="332">
        <v>65</v>
      </c>
      <c r="P1228" s="266">
        <v>64</v>
      </c>
      <c r="Q1228" s="266">
        <v>64</v>
      </c>
      <c r="R1228" s="264">
        <v>70</v>
      </c>
      <c r="S1228" s="264">
        <v>52</v>
      </c>
      <c r="T1228" s="267">
        <v>0.984615384615385</v>
      </c>
      <c r="U1228" s="267">
        <v>0.984615384615385</v>
      </c>
      <c r="V1228" s="268">
        <v>0.985915492957746</v>
      </c>
      <c r="W1228" s="268">
        <v>0.928571428571429</v>
      </c>
      <c r="X1228" s="295">
        <v>-0.00130010834236183</v>
      </c>
      <c r="Y1228" s="271">
        <v>433</v>
      </c>
      <c r="Z1228" s="333">
        <v>423</v>
      </c>
      <c r="AA1228" s="333">
        <v>438</v>
      </c>
      <c r="AB1228" s="333">
        <v>432</v>
      </c>
      <c r="AC1228" s="334">
        <v>0.976905311778291</v>
      </c>
      <c r="AD1228" s="268">
        <v>0.986301369863014</v>
      </c>
      <c r="AE1228" s="295">
        <v>-0.00939605808472266</v>
      </c>
    </row>
    <row r="1229" spans="1:31">
      <c r="A1229" s="315" t="s">
        <v>1974</v>
      </c>
      <c r="B1229" s="339" t="s">
        <v>3361</v>
      </c>
      <c r="C1229" s="293" t="s">
        <v>2248</v>
      </c>
      <c r="D1229" s="339" t="s">
        <v>2249</v>
      </c>
      <c r="E1229" s="266">
        <v>24</v>
      </c>
      <c r="F1229" s="266">
        <v>24</v>
      </c>
      <c r="G1229" s="264">
        <v>25</v>
      </c>
      <c r="H1229" s="264">
        <v>25</v>
      </c>
      <c r="I1229" s="264">
        <v>20</v>
      </c>
      <c r="J1229" s="264">
        <v>20</v>
      </c>
      <c r="K1229" s="294">
        <v>0.9</v>
      </c>
      <c r="L1229" s="267">
        <v>1</v>
      </c>
      <c r="M1229" s="267">
        <v>1</v>
      </c>
      <c r="N1229" s="267">
        <v>1</v>
      </c>
      <c r="O1229" s="332">
        <v>24</v>
      </c>
      <c r="P1229" s="266">
        <v>21</v>
      </c>
      <c r="Q1229" s="266">
        <v>21</v>
      </c>
      <c r="R1229" s="264">
        <v>24</v>
      </c>
      <c r="S1229" s="264">
        <v>17</v>
      </c>
      <c r="T1229" s="267">
        <v>0.875</v>
      </c>
      <c r="U1229" s="267">
        <v>0.875</v>
      </c>
      <c r="V1229" s="268">
        <v>0.96</v>
      </c>
      <c r="W1229" s="268">
        <v>0.85</v>
      </c>
      <c r="X1229" s="295">
        <v>-0.085</v>
      </c>
      <c r="Y1229" s="271">
        <v>153</v>
      </c>
      <c r="Z1229" s="333">
        <v>134</v>
      </c>
      <c r="AA1229" s="333">
        <v>159</v>
      </c>
      <c r="AB1229" s="333">
        <v>143</v>
      </c>
      <c r="AC1229" s="334">
        <v>0.875816993464052</v>
      </c>
      <c r="AD1229" s="268">
        <v>0.89937106918239</v>
      </c>
      <c r="AE1229" s="295">
        <v>-0.0235540757183377</v>
      </c>
    </row>
    <row r="1230" spans="1:31">
      <c r="A1230" s="315" t="s">
        <v>1974</v>
      </c>
      <c r="B1230" s="339" t="s">
        <v>3361</v>
      </c>
      <c r="C1230" s="293" t="s">
        <v>2250</v>
      </c>
      <c r="D1230" s="339" t="s">
        <v>2251</v>
      </c>
      <c r="E1230" s="266">
        <v>49</v>
      </c>
      <c r="F1230" s="266">
        <v>46</v>
      </c>
      <c r="G1230" s="264">
        <v>51</v>
      </c>
      <c r="H1230" s="264">
        <v>46</v>
      </c>
      <c r="I1230" s="264">
        <v>39</v>
      </c>
      <c r="J1230" s="264">
        <v>36</v>
      </c>
      <c r="K1230" s="294">
        <v>0.9</v>
      </c>
      <c r="L1230" s="267">
        <v>0.938775510204082</v>
      </c>
      <c r="M1230" s="267">
        <v>0.901960784313726</v>
      </c>
      <c r="N1230" s="267">
        <v>0.923076923076923</v>
      </c>
      <c r="O1230" s="332">
        <v>49</v>
      </c>
      <c r="P1230" s="266">
        <v>40</v>
      </c>
      <c r="Q1230" s="266">
        <v>40</v>
      </c>
      <c r="R1230" s="264">
        <v>43</v>
      </c>
      <c r="S1230" s="264">
        <v>34</v>
      </c>
      <c r="T1230" s="267">
        <v>0.816326530612245</v>
      </c>
      <c r="U1230" s="267">
        <v>0.816326530612245</v>
      </c>
      <c r="V1230" s="268">
        <v>0.843137254901961</v>
      </c>
      <c r="W1230" s="268">
        <v>0.871794871794872</v>
      </c>
      <c r="X1230" s="295">
        <v>-0.0268107242897159</v>
      </c>
      <c r="Y1230" s="271">
        <v>307</v>
      </c>
      <c r="Z1230" s="333">
        <v>256</v>
      </c>
      <c r="AA1230" s="333">
        <v>305</v>
      </c>
      <c r="AB1230" s="333">
        <v>259</v>
      </c>
      <c r="AC1230" s="334">
        <v>0.833876221498371</v>
      </c>
      <c r="AD1230" s="268">
        <v>0.849180327868852</v>
      </c>
      <c r="AE1230" s="295">
        <v>-0.0153041063704811</v>
      </c>
    </row>
    <row r="1231" spans="1:31">
      <c r="A1231" s="315" t="s">
        <v>1974</v>
      </c>
      <c r="B1231" s="339" t="s">
        <v>3361</v>
      </c>
      <c r="C1231" s="293" t="s">
        <v>2252</v>
      </c>
      <c r="D1231" s="339" t="s">
        <v>2253</v>
      </c>
      <c r="E1231" s="266">
        <v>68</v>
      </c>
      <c r="F1231" s="266">
        <v>68</v>
      </c>
      <c r="G1231" s="264">
        <v>73</v>
      </c>
      <c r="H1231" s="264">
        <v>73</v>
      </c>
      <c r="I1231" s="264">
        <v>62</v>
      </c>
      <c r="J1231" s="264">
        <v>62</v>
      </c>
      <c r="K1231" s="294">
        <v>0.9</v>
      </c>
      <c r="L1231" s="267">
        <v>1</v>
      </c>
      <c r="M1231" s="267">
        <v>1</v>
      </c>
      <c r="N1231" s="267">
        <v>1</v>
      </c>
      <c r="O1231" s="332">
        <v>68</v>
      </c>
      <c r="P1231" s="266">
        <v>65</v>
      </c>
      <c r="Q1231" s="266">
        <v>65</v>
      </c>
      <c r="R1231" s="264">
        <v>71</v>
      </c>
      <c r="S1231" s="264">
        <v>61</v>
      </c>
      <c r="T1231" s="267">
        <v>0.955882352941177</v>
      </c>
      <c r="U1231" s="267">
        <v>0.955882352941177</v>
      </c>
      <c r="V1231" s="268">
        <v>0.972602739726027</v>
      </c>
      <c r="W1231" s="268">
        <v>0.983870967741935</v>
      </c>
      <c r="X1231" s="295">
        <v>-0.0167203867848509</v>
      </c>
      <c r="Y1231" s="271">
        <v>462</v>
      </c>
      <c r="Z1231" s="333">
        <v>445</v>
      </c>
      <c r="AA1231" s="333">
        <v>466</v>
      </c>
      <c r="AB1231" s="333">
        <v>451</v>
      </c>
      <c r="AC1231" s="334">
        <v>0.963203463203463</v>
      </c>
      <c r="AD1231" s="268">
        <v>0.967811158798283</v>
      </c>
      <c r="AE1231" s="295">
        <v>-0.0046076955948201</v>
      </c>
    </row>
    <row r="1232" spans="1:31">
      <c r="A1232" s="315" t="s">
        <v>1974</v>
      </c>
      <c r="B1232" s="339" t="s">
        <v>3359</v>
      </c>
      <c r="C1232" s="293" t="s">
        <v>2254</v>
      </c>
      <c r="D1232" s="339" t="s">
        <v>2255</v>
      </c>
      <c r="E1232" s="266">
        <v>42</v>
      </c>
      <c r="F1232" s="266">
        <v>40</v>
      </c>
      <c r="G1232" s="264">
        <v>40</v>
      </c>
      <c r="H1232" s="264">
        <v>38</v>
      </c>
      <c r="I1232" s="264">
        <v>36</v>
      </c>
      <c r="J1232" s="264">
        <v>36</v>
      </c>
      <c r="K1232" s="294">
        <v>0.9</v>
      </c>
      <c r="L1232" s="267">
        <v>0.952380952380952</v>
      </c>
      <c r="M1232" s="267">
        <v>0.95</v>
      </c>
      <c r="N1232" s="267">
        <v>1</v>
      </c>
      <c r="O1232" s="332">
        <v>42</v>
      </c>
      <c r="P1232" s="266">
        <v>40</v>
      </c>
      <c r="Q1232" s="266">
        <v>40</v>
      </c>
      <c r="R1232" s="264">
        <v>38</v>
      </c>
      <c r="S1232" s="264">
        <v>35</v>
      </c>
      <c r="T1232" s="267">
        <v>0.952380952380952</v>
      </c>
      <c r="U1232" s="267">
        <v>0.952380952380952</v>
      </c>
      <c r="V1232" s="268">
        <v>0.95</v>
      </c>
      <c r="W1232" s="268">
        <v>0.972222222222222</v>
      </c>
      <c r="X1232" s="295">
        <v>0.00238095238095237</v>
      </c>
      <c r="Y1232" s="271">
        <v>268</v>
      </c>
      <c r="Z1232" s="333">
        <v>260</v>
      </c>
      <c r="AA1232" s="333">
        <v>281</v>
      </c>
      <c r="AB1232" s="333">
        <v>273</v>
      </c>
      <c r="AC1232" s="334">
        <v>0.970149253731343</v>
      </c>
      <c r="AD1232" s="268">
        <v>0.97153024911032</v>
      </c>
      <c r="AE1232" s="295">
        <v>-0.00138099537897696</v>
      </c>
    </row>
    <row r="1233" spans="1:31">
      <c r="A1233" s="315" t="s">
        <v>1974</v>
      </c>
      <c r="B1233" s="339" t="s">
        <v>3359</v>
      </c>
      <c r="C1233" s="293" t="s">
        <v>2256</v>
      </c>
      <c r="D1233" s="339" t="s">
        <v>2257</v>
      </c>
      <c r="E1233" s="266">
        <v>57</v>
      </c>
      <c r="F1233" s="266">
        <v>56</v>
      </c>
      <c r="G1233" s="264">
        <v>60</v>
      </c>
      <c r="H1233" s="264">
        <v>60</v>
      </c>
      <c r="I1233" s="264">
        <v>51</v>
      </c>
      <c r="J1233" s="264">
        <v>51</v>
      </c>
      <c r="K1233" s="294">
        <v>0.9</v>
      </c>
      <c r="L1233" s="267">
        <v>0.982456140350877</v>
      </c>
      <c r="M1233" s="267">
        <v>1</v>
      </c>
      <c r="N1233" s="267">
        <v>1</v>
      </c>
      <c r="O1233" s="332">
        <v>57</v>
      </c>
      <c r="P1233" s="266">
        <v>56</v>
      </c>
      <c r="Q1233" s="266">
        <v>56</v>
      </c>
      <c r="R1233" s="264">
        <v>60</v>
      </c>
      <c r="S1233" s="264">
        <v>51</v>
      </c>
      <c r="T1233" s="267">
        <v>0.982456140350877</v>
      </c>
      <c r="U1233" s="267">
        <v>0.982456140350877</v>
      </c>
      <c r="V1233" s="268">
        <v>1</v>
      </c>
      <c r="W1233" s="268">
        <v>1</v>
      </c>
      <c r="X1233" s="295">
        <v>-0.0175438596491229</v>
      </c>
      <c r="Y1233" s="271">
        <v>380</v>
      </c>
      <c r="Z1233" s="333">
        <v>378</v>
      </c>
      <c r="AA1233" s="333">
        <v>376</v>
      </c>
      <c r="AB1233" s="333">
        <v>375</v>
      </c>
      <c r="AC1233" s="334">
        <v>0.994736842105263</v>
      </c>
      <c r="AD1233" s="268">
        <v>0.997340425531915</v>
      </c>
      <c r="AE1233" s="295">
        <v>-0.00260358342665179</v>
      </c>
    </row>
    <row r="1234" spans="1:31">
      <c r="A1234" s="315" t="s">
        <v>1974</v>
      </c>
      <c r="B1234" s="339" t="s">
        <v>3359</v>
      </c>
      <c r="C1234" s="293" t="s">
        <v>2258</v>
      </c>
      <c r="D1234" s="339" t="s">
        <v>2259</v>
      </c>
      <c r="E1234" s="266">
        <v>74</v>
      </c>
      <c r="F1234" s="266">
        <v>72</v>
      </c>
      <c r="G1234" s="264">
        <v>73</v>
      </c>
      <c r="H1234" s="264">
        <v>72</v>
      </c>
      <c r="I1234" s="264">
        <v>66</v>
      </c>
      <c r="J1234" s="264">
        <v>65</v>
      </c>
      <c r="K1234" s="294">
        <v>0.9</v>
      </c>
      <c r="L1234" s="267">
        <v>0.972972972972973</v>
      </c>
      <c r="M1234" s="267">
        <v>0.986301369863014</v>
      </c>
      <c r="N1234" s="267">
        <v>0.984848484848485</v>
      </c>
      <c r="O1234" s="332">
        <v>74</v>
      </c>
      <c r="P1234" s="266">
        <v>71</v>
      </c>
      <c r="Q1234" s="266">
        <v>71</v>
      </c>
      <c r="R1234" s="264">
        <v>72</v>
      </c>
      <c r="S1234" s="264">
        <v>61</v>
      </c>
      <c r="T1234" s="267">
        <v>0.959459459459459</v>
      </c>
      <c r="U1234" s="267">
        <v>0.959459459459459</v>
      </c>
      <c r="V1234" s="268">
        <v>0.986301369863014</v>
      </c>
      <c r="W1234" s="268">
        <v>0.924242424242424</v>
      </c>
      <c r="X1234" s="295">
        <v>-0.0268419104035542</v>
      </c>
      <c r="Y1234" s="271">
        <v>491</v>
      </c>
      <c r="Z1234" s="333">
        <v>472</v>
      </c>
      <c r="AA1234" s="333">
        <v>487</v>
      </c>
      <c r="AB1234" s="333">
        <v>477</v>
      </c>
      <c r="AC1234" s="334">
        <v>0.961303462321792</v>
      </c>
      <c r="AD1234" s="268">
        <v>0.979466119096509</v>
      </c>
      <c r="AE1234" s="295">
        <v>-0.018162656774717</v>
      </c>
    </row>
    <row r="1235" spans="1:31">
      <c r="A1235" s="315" t="s">
        <v>1974</v>
      </c>
      <c r="B1235" s="339" t="s">
        <v>3359</v>
      </c>
      <c r="C1235" s="293" t="s">
        <v>2260</v>
      </c>
      <c r="D1235" s="339" t="s">
        <v>2261</v>
      </c>
      <c r="E1235" s="266">
        <v>35</v>
      </c>
      <c r="F1235" s="266">
        <v>33</v>
      </c>
      <c r="G1235" s="264">
        <v>36</v>
      </c>
      <c r="H1235" s="264">
        <v>33</v>
      </c>
      <c r="I1235" s="264">
        <v>30</v>
      </c>
      <c r="J1235" s="264">
        <v>28</v>
      </c>
      <c r="K1235" s="294">
        <v>0.9</v>
      </c>
      <c r="L1235" s="267">
        <v>0.942857142857143</v>
      </c>
      <c r="M1235" s="267">
        <v>0.916666666666667</v>
      </c>
      <c r="N1235" s="267">
        <v>0.933333333333333</v>
      </c>
      <c r="O1235" s="332">
        <v>35</v>
      </c>
      <c r="P1235" s="266">
        <v>33</v>
      </c>
      <c r="Q1235" s="266">
        <v>33</v>
      </c>
      <c r="R1235" s="264">
        <v>33</v>
      </c>
      <c r="S1235" s="264">
        <v>28</v>
      </c>
      <c r="T1235" s="267">
        <v>0.942857142857143</v>
      </c>
      <c r="U1235" s="267">
        <v>0.942857142857143</v>
      </c>
      <c r="V1235" s="268">
        <v>0.916666666666667</v>
      </c>
      <c r="W1235" s="268">
        <v>0.933333333333333</v>
      </c>
      <c r="X1235" s="295">
        <v>0.0261904761904762</v>
      </c>
      <c r="Y1235" s="271">
        <v>233</v>
      </c>
      <c r="Z1235" s="333">
        <v>214</v>
      </c>
      <c r="AA1235" s="333">
        <v>241</v>
      </c>
      <c r="AB1235" s="333">
        <v>224</v>
      </c>
      <c r="AC1235" s="334">
        <v>0.918454935622318</v>
      </c>
      <c r="AD1235" s="268">
        <v>0.929460580912863</v>
      </c>
      <c r="AE1235" s="295">
        <v>-0.0110056452905455</v>
      </c>
    </row>
    <row r="1236" spans="1:31">
      <c r="A1236" s="315" t="s">
        <v>1974</v>
      </c>
      <c r="B1236" s="339" t="s">
        <v>3359</v>
      </c>
      <c r="C1236" s="293" t="s">
        <v>2262</v>
      </c>
      <c r="D1236" s="339" t="s">
        <v>2263</v>
      </c>
      <c r="E1236" s="266">
        <v>43</v>
      </c>
      <c r="F1236" s="266">
        <v>43</v>
      </c>
      <c r="G1236" s="264">
        <v>42</v>
      </c>
      <c r="H1236" s="264">
        <v>42</v>
      </c>
      <c r="I1236" s="264">
        <v>36</v>
      </c>
      <c r="J1236" s="264">
        <v>36</v>
      </c>
      <c r="K1236" s="294">
        <v>0.9</v>
      </c>
      <c r="L1236" s="267">
        <v>1</v>
      </c>
      <c r="M1236" s="267">
        <v>1</v>
      </c>
      <c r="N1236" s="267">
        <v>1</v>
      </c>
      <c r="O1236" s="332">
        <v>43</v>
      </c>
      <c r="P1236" s="266">
        <v>43</v>
      </c>
      <c r="Q1236" s="266">
        <v>43</v>
      </c>
      <c r="R1236" s="264">
        <v>42</v>
      </c>
      <c r="S1236" s="264">
        <v>36</v>
      </c>
      <c r="T1236" s="267">
        <v>1</v>
      </c>
      <c r="U1236" s="267">
        <v>1</v>
      </c>
      <c r="V1236" s="268">
        <v>1</v>
      </c>
      <c r="W1236" s="268">
        <v>1</v>
      </c>
      <c r="X1236" s="295">
        <v>0</v>
      </c>
      <c r="Y1236" s="271">
        <v>273</v>
      </c>
      <c r="Z1236" s="333">
        <v>272</v>
      </c>
      <c r="AA1236" s="333">
        <v>278</v>
      </c>
      <c r="AB1236" s="333">
        <v>277</v>
      </c>
      <c r="AC1236" s="334">
        <v>0.996336996336996</v>
      </c>
      <c r="AD1236" s="268">
        <v>0.996402877697842</v>
      </c>
      <c r="AE1236" s="295">
        <v>-6.5881360845399e-5</v>
      </c>
    </row>
    <row r="1237" spans="1:31">
      <c r="A1237" s="315" t="s">
        <v>1974</v>
      </c>
      <c r="B1237" s="339" t="s">
        <v>3359</v>
      </c>
      <c r="C1237" s="293" t="s">
        <v>2264</v>
      </c>
      <c r="D1237" s="339" t="s">
        <v>2265</v>
      </c>
      <c r="E1237" s="266">
        <v>74</v>
      </c>
      <c r="F1237" s="266">
        <v>72</v>
      </c>
      <c r="G1237" s="264">
        <v>77</v>
      </c>
      <c r="H1237" s="264">
        <v>75</v>
      </c>
      <c r="I1237" s="264">
        <v>61</v>
      </c>
      <c r="J1237" s="264">
        <v>59</v>
      </c>
      <c r="K1237" s="294">
        <v>0.9</v>
      </c>
      <c r="L1237" s="267">
        <v>0.972972972972973</v>
      </c>
      <c r="M1237" s="267">
        <v>0.974025974025974</v>
      </c>
      <c r="N1237" s="267">
        <v>0.967213114754098</v>
      </c>
      <c r="O1237" s="332">
        <v>74</v>
      </c>
      <c r="P1237" s="266">
        <v>71</v>
      </c>
      <c r="Q1237" s="266">
        <v>71</v>
      </c>
      <c r="R1237" s="264">
        <v>74</v>
      </c>
      <c r="S1237" s="264">
        <v>57</v>
      </c>
      <c r="T1237" s="267">
        <v>0.959459459459459</v>
      </c>
      <c r="U1237" s="267">
        <v>0.959459459459459</v>
      </c>
      <c r="V1237" s="268">
        <v>0.961038961038961</v>
      </c>
      <c r="W1237" s="268">
        <v>0.934426229508197</v>
      </c>
      <c r="X1237" s="295">
        <v>-0.0015795015795016</v>
      </c>
      <c r="Y1237" s="271">
        <v>479</v>
      </c>
      <c r="Z1237" s="333">
        <v>459</v>
      </c>
      <c r="AA1237" s="333">
        <v>499</v>
      </c>
      <c r="AB1237" s="333">
        <v>480</v>
      </c>
      <c r="AC1237" s="334">
        <v>0.958246346555324</v>
      </c>
      <c r="AD1237" s="268">
        <v>0.961923847695391</v>
      </c>
      <c r="AE1237" s="295">
        <v>-0.00367750114006715</v>
      </c>
    </row>
    <row r="1238" spans="1:31">
      <c r="A1238" s="315" t="s">
        <v>1974</v>
      </c>
      <c r="B1238" s="339" t="s">
        <v>3361</v>
      </c>
      <c r="C1238" s="293" t="s">
        <v>2266</v>
      </c>
      <c r="D1238" s="339" t="s">
        <v>2267</v>
      </c>
      <c r="E1238" s="266">
        <v>59</v>
      </c>
      <c r="F1238" s="266">
        <v>59</v>
      </c>
      <c r="G1238" s="264">
        <v>60</v>
      </c>
      <c r="H1238" s="264">
        <v>60</v>
      </c>
      <c r="I1238" s="264">
        <v>50</v>
      </c>
      <c r="J1238" s="264">
        <v>50</v>
      </c>
      <c r="K1238" s="294">
        <v>0.9</v>
      </c>
      <c r="L1238" s="267">
        <v>1</v>
      </c>
      <c r="M1238" s="267">
        <v>1</v>
      </c>
      <c r="N1238" s="267">
        <v>1</v>
      </c>
      <c r="O1238" s="332">
        <v>59</v>
      </c>
      <c r="P1238" s="266">
        <v>59</v>
      </c>
      <c r="Q1238" s="266">
        <v>59</v>
      </c>
      <c r="R1238" s="264">
        <v>60</v>
      </c>
      <c r="S1238" s="264">
        <v>50</v>
      </c>
      <c r="T1238" s="267">
        <v>1</v>
      </c>
      <c r="U1238" s="267">
        <v>1</v>
      </c>
      <c r="V1238" s="268">
        <v>1</v>
      </c>
      <c r="W1238" s="268">
        <v>1</v>
      </c>
      <c r="X1238" s="295">
        <v>0</v>
      </c>
      <c r="Y1238" s="271">
        <v>398</v>
      </c>
      <c r="Z1238" s="333">
        <v>394</v>
      </c>
      <c r="AA1238" s="333">
        <v>384</v>
      </c>
      <c r="AB1238" s="333">
        <v>383</v>
      </c>
      <c r="AC1238" s="334">
        <v>0.989949748743719</v>
      </c>
      <c r="AD1238" s="268">
        <v>0.997395833333333</v>
      </c>
      <c r="AE1238" s="295">
        <v>-0.00744608458961482</v>
      </c>
    </row>
    <row r="1239" spans="1:31">
      <c r="A1239" s="315" t="s">
        <v>1974</v>
      </c>
      <c r="B1239" s="339" t="s">
        <v>3361</v>
      </c>
      <c r="C1239" s="293" t="s">
        <v>2268</v>
      </c>
      <c r="D1239" s="339" t="s">
        <v>2269</v>
      </c>
      <c r="E1239" s="266">
        <v>70</v>
      </c>
      <c r="F1239" s="266">
        <v>69</v>
      </c>
      <c r="G1239" s="264">
        <v>71</v>
      </c>
      <c r="H1239" s="264">
        <v>71</v>
      </c>
      <c r="I1239" s="264">
        <v>61</v>
      </c>
      <c r="J1239" s="264">
        <v>61</v>
      </c>
      <c r="K1239" s="294">
        <v>0.9</v>
      </c>
      <c r="L1239" s="267">
        <v>0.985714285714286</v>
      </c>
      <c r="M1239" s="267">
        <v>1</v>
      </c>
      <c r="N1239" s="267">
        <v>1</v>
      </c>
      <c r="O1239" s="332">
        <v>70</v>
      </c>
      <c r="P1239" s="266">
        <v>69</v>
      </c>
      <c r="Q1239" s="266">
        <v>69</v>
      </c>
      <c r="R1239" s="264">
        <v>70</v>
      </c>
      <c r="S1239" s="264">
        <v>60</v>
      </c>
      <c r="T1239" s="267">
        <v>0.985714285714286</v>
      </c>
      <c r="U1239" s="267">
        <v>0.985714285714286</v>
      </c>
      <c r="V1239" s="268">
        <v>0.985915492957746</v>
      </c>
      <c r="W1239" s="268">
        <v>0.983606557377049</v>
      </c>
      <c r="X1239" s="295">
        <v>-0.000201207243460733</v>
      </c>
      <c r="Y1239" s="271">
        <v>462</v>
      </c>
      <c r="Z1239" s="333">
        <v>455</v>
      </c>
      <c r="AA1239" s="333">
        <v>462</v>
      </c>
      <c r="AB1239" s="333">
        <v>433</v>
      </c>
      <c r="AC1239" s="334">
        <v>0.984848484848485</v>
      </c>
      <c r="AD1239" s="268">
        <v>0.937229437229437</v>
      </c>
      <c r="AE1239" s="295">
        <v>0.0476190476190477</v>
      </c>
    </row>
    <row r="1240" spans="1:31">
      <c r="A1240" s="315" t="s">
        <v>1974</v>
      </c>
      <c r="B1240" s="339" t="s">
        <v>3361</v>
      </c>
      <c r="C1240" s="293" t="s">
        <v>2270</v>
      </c>
      <c r="D1240" s="339" t="s">
        <v>2271</v>
      </c>
      <c r="E1240" s="266">
        <v>29</v>
      </c>
      <c r="F1240" s="266">
        <v>29</v>
      </c>
      <c r="G1240" s="264">
        <v>29</v>
      </c>
      <c r="H1240" s="264">
        <v>29</v>
      </c>
      <c r="I1240" s="264">
        <v>26</v>
      </c>
      <c r="J1240" s="264">
        <v>26</v>
      </c>
      <c r="K1240" s="294">
        <v>0.9</v>
      </c>
      <c r="L1240" s="267">
        <v>1</v>
      </c>
      <c r="M1240" s="267">
        <v>1</v>
      </c>
      <c r="N1240" s="267">
        <v>1</v>
      </c>
      <c r="O1240" s="332">
        <v>29</v>
      </c>
      <c r="P1240" s="266">
        <v>29</v>
      </c>
      <c r="Q1240" s="266">
        <v>29</v>
      </c>
      <c r="R1240" s="264">
        <v>29</v>
      </c>
      <c r="S1240" s="264">
        <v>26</v>
      </c>
      <c r="T1240" s="267">
        <v>1</v>
      </c>
      <c r="U1240" s="267">
        <v>1</v>
      </c>
      <c r="V1240" s="268">
        <v>1</v>
      </c>
      <c r="W1240" s="268">
        <v>1</v>
      </c>
      <c r="X1240" s="295">
        <v>0</v>
      </c>
      <c r="Y1240" s="271">
        <v>184</v>
      </c>
      <c r="Z1240" s="333">
        <v>183</v>
      </c>
      <c r="AA1240" s="333">
        <v>186</v>
      </c>
      <c r="AB1240" s="333">
        <v>185</v>
      </c>
      <c r="AC1240" s="334">
        <v>0.994565217391304</v>
      </c>
      <c r="AD1240" s="268">
        <v>0.994623655913978</v>
      </c>
      <c r="AE1240" s="295">
        <v>-5.84385226741757e-5</v>
      </c>
    </row>
    <row r="1241" spans="1:31">
      <c r="A1241" s="315" t="s">
        <v>1974</v>
      </c>
      <c r="B1241" s="339" t="s">
        <v>3361</v>
      </c>
      <c r="C1241" s="293" t="s">
        <v>2272</v>
      </c>
      <c r="D1241" s="339" t="s">
        <v>2273</v>
      </c>
      <c r="E1241" s="266">
        <v>40</v>
      </c>
      <c r="F1241" s="266">
        <v>40</v>
      </c>
      <c r="G1241" s="264">
        <v>40</v>
      </c>
      <c r="H1241" s="264">
        <v>40</v>
      </c>
      <c r="I1241" s="264">
        <v>32</v>
      </c>
      <c r="J1241" s="264">
        <v>32</v>
      </c>
      <c r="K1241" s="294">
        <v>0.9</v>
      </c>
      <c r="L1241" s="267">
        <v>1</v>
      </c>
      <c r="M1241" s="267">
        <v>1</v>
      </c>
      <c r="N1241" s="267">
        <v>1</v>
      </c>
      <c r="O1241" s="332">
        <v>40</v>
      </c>
      <c r="P1241" s="266">
        <v>40</v>
      </c>
      <c r="Q1241" s="266">
        <v>40</v>
      </c>
      <c r="R1241" s="264">
        <v>38</v>
      </c>
      <c r="S1241" s="264">
        <v>30</v>
      </c>
      <c r="T1241" s="267">
        <v>1</v>
      </c>
      <c r="U1241" s="267">
        <v>1</v>
      </c>
      <c r="V1241" s="268">
        <v>0.95</v>
      </c>
      <c r="W1241" s="268">
        <v>0.9375</v>
      </c>
      <c r="X1241" s="295">
        <v>0.05</v>
      </c>
      <c r="Y1241" s="271">
        <v>255</v>
      </c>
      <c r="Z1241" s="333">
        <v>248</v>
      </c>
      <c r="AA1241" s="333">
        <v>244</v>
      </c>
      <c r="AB1241" s="333">
        <v>237</v>
      </c>
      <c r="AC1241" s="334">
        <v>0.972549019607843</v>
      </c>
      <c r="AD1241" s="268">
        <v>0.971311475409836</v>
      </c>
      <c r="AE1241" s="295">
        <v>0.00123754419800703</v>
      </c>
    </row>
    <row r="1242" spans="1:31">
      <c r="A1242" s="315" t="s">
        <v>1974</v>
      </c>
      <c r="B1242" s="339" t="s">
        <v>3361</v>
      </c>
      <c r="C1242" s="293" t="s">
        <v>2274</v>
      </c>
      <c r="D1242" s="339" t="s">
        <v>2275</v>
      </c>
      <c r="E1242" s="266">
        <v>40</v>
      </c>
      <c r="F1242" s="266">
        <v>40</v>
      </c>
      <c r="G1242" s="264">
        <v>40</v>
      </c>
      <c r="H1242" s="264">
        <v>39</v>
      </c>
      <c r="I1242" s="264">
        <v>38</v>
      </c>
      <c r="J1242" s="264">
        <v>37</v>
      </c>
      <c r="K1242" s="294">
        <v>0.9</v>
      </c>
      <c r="L1242" s="267">
        <v>1</v>
      </c>
      <c r="M1242" s="267">
        <v>0.975</v>
      </c>
      <c r="N1242" s="267">
        <v>0.973684210526316</v>
      </c>
      <c r="O1242" s="332">
        <v>40</v>
      </c>
      <c r="P1242" s="266">
        <v>40</v>
      </c>
      <c r="Q1242" s="266">
        <v>40</v>
      </c>
      <c r="R1242" s="264">
        <v>39</v>
      </c>
      <c r="S1242" s="264">
        <v>37</v>
      </c>
      <c r="T1242" s="267">
        <v>1</v>
      </c>
      <c r="U1242" s="267">
        <v>1</v>
      </c>
      <c r="V1242" s="268">
        <v>0.975</v>
      </c>
      <c r="W1242" s="268">
        <v>0.973684210526316</v>
      </c>
      <c r="X1242" s="295">
        <v>0.025</v>
      </c>
      <c r="Y1242" s="271">
        <v>259</v>
      </c>
      <c r="Z1242" s="333">
        <v>250</v>
      </c>
      <c r="AA1242" s="333">
        <v>265</v>
      </c>
      <c r="AB1242" s="333">
        <v>249</v>
      </c>
      <c r="AC1242" s="334">
        <v>0.965250965250965</v>
      </c>
      <c r="AD1242" s="268">
        <v>0.939622641509434</v>
      </c>
      <c r="AE1242" s="295">
        <v>0.0256283237415312</v>
      </c>
    </row>
    <row r="1243" spans="1:31">
      <c r="A1243" s="315" t="s">
        <v>1974</v>
      </c>
      <c r="B1243" s="339" t="s">
        <v>3361</v>
      </c>
      <c r="C1243" s="293" t="s">
        <v>2276</v>
      </c>
      <c r="D1243" s="339" t="s">
        <v>2277</v>
      </c>
      <c r="E1243" s="266">
        <v>27</v>
      </c>
      <c r="F1243" s="266">
        <v>27</v>
      </c>
      <c r="G1243" s="264">
        <v>28</v>
      </c>
      <c r="H1243" s="264">
        <v>28</v>
      </c>
      <c r="I1243" s="264">
        <v>25</v>
      </c>
      <c r="J1243" s="264">
        <v>25</v>
      </c>
      <c r="K1243" s="294">
        <v>0.9</v>
      </c>
      <c r="L1243" s="267">
        <v>1</v>
      </c>
      <c r="M1243" s="267">
        <v>1</v>
      </c>
      <c r="N1243" s="267">
        <v>1</v>
      </c>
      <c r="O1243" s="332">
        <v>27</v>
      </c>
      <c r="P1243" s="266">
        <v>25</v>
      </c>
      <c r="Q1243" s="266">
        <v>25</v>
      </c>
      <c r="R1243" s="264">
        <v>24</v>
      </c>
      <c r="S1243" s="264">
        <v>24</v>
      </c>
      <c r="T1243" s="267">
        <v>0.925925925925926</v>
      </c>
      <c r="U1243" s="267">
        <v>0.925925925925926</v>
      </c>
      <c r="V1243" s="268">
        <v>0.857142857142857</v>
      </c>
      <c r="W1243" s="268">
        <v>0.96</v>
      </c>
      <c r="X1243" s="295">
        <v>0.0687830687830688</v>
      </c>
      <c r="Y1243" s="271">
        <v>179</v>
      </c>
      <c r="Z1243" s="333">
        <v>168</v>
      </c>
      <c r="AA1243" s="333">
        <v>176</v>
      </c>
      <c r="AB1243" s="333">
        <v>164</v>
      </c>
      <c r="AC1243" s="334">
        <v>0.93854748603352</v>
      </c>
      <c r="AD1243" s="268">
        <v>0.931818181818182</v>
      </c>
      <c r="AE1243" s="295">
        <v>0.00672930421533779</v>
      </c>
    </row>
    <row r="1244" spans="1:31">
      <c r="A1244" s="315" t="s">
        <v>1974</v>
      </c>
      <c r="B1244" s="339" t="s">
        <v>3361</v>
      </c>
      <c r="C1244" s="293" t="s">
        <v>2278</v>
      </c>
      <c r="D1244" s="339" t="s">
        <v>2279</v>
      </c>
      <c r="E1244" s="266">
        <v>50</v>
      </c>
      <c r="F1244" s="266">
        <v>50</v>
      </c>
      <c r="G1244" s="264">
        <v>50</v>
      </c>
      <c r="H1244" s="264">
        <v>49</v>
      </c>
      <c r="I1244" s="264">
        <v>43</v>
      </c>
      <c r="J1244" s="264">
        <v>42</v>
      </c>
      <c r="K1244" s="294">
        <v>0.9</v>
      </c>
      <c r="L1244" s="267">
        <v>1</v>
      </c>
      <c r="M1244" s="267">
        <v>0.98</v>
      </c>
      <c r="N1244" s="267">
        <v>0.976744186046512</v>
      </c>
      <c r="O1244" s="332">
        <v>50</v>
      </c>
      <c r="P1244" s="266">
        <v>48</v>
      </c>
      <c r="Q1244" s="266">
        <v>48</v>
      </c>
      <c r="R1244" s="264">
        <v>45</v>
      </c>
      <c r="S1244" s="264">
        <v>39</v>
      </c>
      <c r="T1244" s="267">
        <v>0.96</v>
      </c>
      <c r="U1244" s="267">
        <v>0.96</v>
      </c>
      <c r="V1244" s="268">
        <v>0.9</v>
      </c>
      <c r="W1244" s="268">
        <v>0.906976744186046</v>
      </c>
      <c r="X1244" s="295">
        <v>0.0599999999999999</v>
      </c>
      <c r="Y1244" s="271">
        <v>318</v>
      </c>
      <c r="Z1244" s="333">
        <v>287</v>
      </c>
      <c r="AA1244" s="333">
        <v>312</v>
      </c>
      <c r="AB1244" s="333">
        <v>279</v>
      </c>
      <c r="AC1244" s="334">
        <v>0.90251572327044</v>
      </c>
      <c r="AD1244" s="268">
        <v>0.894230769230769</v>
      </c>
      <c r="AE1244" s="295">
        <v>0.008284954039671</v>
      </c>
    </row>
    <row r="1245" spans="1:31">
      <c r="A1245" s="315" t="s">
        <v>1974</v>
      </c>
      <c r="B1245" s="339" t="s">
        <v>3361</v>
      </c>
      <c r="C1245" s="293" t="s">
        <v>2280</v>
      </c>
      <c r="D1245" s="339" t="s">
        <v>2281</v>
      </c>
      <c r="E1245" s="266">
        <v>38</v>
      </c>
      <c r="F1245" s="266">
        <v>38</v>
      </c>
      <c r="G1245" s="264">
        <v>37</v>
      </c>
      <c r="H1245" s="264">
        <v>37</v>
      </c>
      <c r="I1245" s="264">
        <v>31</v>
      </c>
      <c r="J1245" s="264">
        <v>31</v>
      </c>
      <c r="K1245" s="294">
        <v>0.9</v>
      </c>
      <c r="L1245" s="267">
        <v>1</v>
      </c>
      <c r="M1245" s="267">
        <v>1</v>
      </c>
      <c r="N1245" s="267">
        <v>1</v>
      </c>
      <c r="O1245" s="332">
        <v>38</v>
      </c>
      <c r="P1245" s="266">
        <v>38</v>
      </c>
      <c r="Q1245" s="266">
        <v>38</v>
      </c>
      <c r="R1245" s="264">
        <v>36</v>
      </c>
      <c r="S1245" s="264">
        <v>31</v>
      </c>
      <c r="T1245" s="267">
        <v>1</v>
      </c>
      <c r="U1245" s="267">
        <v>1</v>
      </c>
      <c r="V1245" s="268">
        <v>0.972972972972973</v>
      </c>
      <c r="W1245" s="268">
        <v>1</v>
      </c>
      <c r="X1245" s="295">
        <v>0.027027027027027</v>
      </c>
      <c r="Y1245" s="271">
        <v>248</v>
      </c>
      <c r="Z1245" s="333">
        <v>246</v>
      </c>
      <c r="AA1245" s="333">
        <v>249</v>
      </c>
      <c r="AB1245" s="333">
        <v>247</v>
      </c>
      <c r="AC1245" s="334">
        <v>0.991935483870968</v>
      </c>
      <c r="AD1245" s="268">
        <v>0.991967871485944</v>
      </c>
      <c r="AE1245" s="295">
        <v>-3.23876149760371e-5</v>
      </c>
    </row>
    <row r="1246" spans="1:31">
      <c r="A1246" s="315" t="s">
        <v>1974</v>
      </c>
      <c r="B1246" s="339" t="s">
        <v>3361</v>
      </c>
      <c r="C1246" s="293" t="s">
        <v>2282</v>
      </c>
      <c r="D1246" s="339" t="s">
        <v>2283</v>
      </c>
      <c r="E1246" s="266">
        <v>29</v>
      </c>
      <c r="F1246" s="266">
        <v>29</v>
      </c>
      <c r="G1246" s="264">
        <v>32</v>
      </c>
      <c r="H1246" s="264">
        <v>31</v>
      </c>
      <c r="I1246" s="264">
        <v>31</v>
      </c>
      <c r="J1246" s="264">
        <v>30</v>
      </c>
      <c r="K1246" s="294">
        <v>0.9</v>
      </c>
      <c r="L1246" s="267">
        <v>1</v>
      </c>
      <c r="M1246" s="267">
        <v>0.96875</v>
      </c>
      <c r="N1246" s="267">
        <v>0.967741935483871</v>
      </c>
      <c r="O1246" s="332">
        <v>29</v>
      </c>
      <c r="P1246" s="266">
        <v>27</v>
      </c>
      <c r="Q1246" s="266">
        <v>27</v>
      </c>
      <c r="R1246" s="264">
        <v>31</v>
      </c>
      <c r="S1246" s="264">
        <v>27</v>
      </c>
      <c r="T1246" s="267">
        <v>0.931034482758621</v>
      </c>
      <c r="U1246" s="267">
        <v>0.931034482758621</v>
      </c>
      <c r="V1246" s="268">
        <v>0.96875</v>
      </c>
      <c r="W1246" s="268">
        <v>0.870967741935484</v>
      </c>
      <c r="X1246" s="295">
        <v>-0.0377155172413793</v>
      </c>
      <c r="Y1246" s="271">
        <v>213</v>
      </c>
      <c r="Z1246" s="333">
        <v>202</v>
      </c>
      <c r="AA1246" s="333">
        <v>204</v>
      </c>
      <c r="AB1246" s="333">
        <v>198</v>
      </c>
      <c r="AC1246" s="334">
        <v>0.948356807511737</v>
      </c>
      <c r="AD1246" s="268">
        <v>0.970588235294118</v>
      </c>
      <c r="AE1246" s="295">
        <v>-0.0222314277823805</v>
      </c>
    </row>
    <row r="1247" spans="1:31">
      <c r="A1247" s="315" t="s">
        <v>1974</v>
      </c>
      <c r="B1247" s="339" t="s">
        <v>3361</v>
      </c>
      <c r="C1247" s="293" t="s">
        <v>2284</v>
      </c>
      <c r="D1247" s="339" t="s">
        <v>2285</v>
      </c>
      <c r="E1247" s="266">
        <v>54</v>
      </c>
      <c r="F1247" s="266">
        <v>53</v>
      </c>
      <c r="G1247" s="264">
        <v>58</v>
      </c>
      <c r="H1247" s="264">
        <v>57</v>
      </c>
      <c r="I1247" s="264">
        <v>51</v>
      </c>
      <c r="J1247" s="264">
        <v>50</v>
      </c>
      <c r="K1247" s="294">
        <v>0.9</v>
      </c>
      <c r="L1247" s="267">
        <v>0.981481481481482</v>
      </c>
      <c r="M1247" s="267">
        <v>0.982758620689655</v>
      </c>
      <c r="N1247" s="267">
        <v>0.980392156862745</v>
      </c>
      <c r="O1247" s="332">
        <v>54</v>
      </c>
      <c r="P1247" s="266">
        <v>52</v>
      </c>
      <c r="Q1247" s="266">
        <v>52</v>
      </c>
      <c r="R1247" s="264">
        <v>56</v>
      </c>
      <c r="S1247" s="264">
        <v>49</v>
      </c>
      <c r="T1247" s="267">
        <v>0.962962962962963</v>
      </c>
      <c r="U1247" s="267">
        <v>0.962962962962963</v>
      </c>
      <c r="V1247" s="268">
        <v>0.96551724137931</v>
      </c>
      <c r="W1247" s="268">
        <v>0.96078431372549</v>
      </c>
      <c r="X1247" s="295">
        <v>-0.00255427841634748</v>
      </c>
      <c r="Y1247" s="271">
        <v>369</v>
      </c>
      <c r="Z1247" s="333">
        <v>354</v>
      </c>
      <c r="AA1247" s="333">
        <v>365</v>
      </c>
      <c r="AB1247" s="333">
        <v>346</v>
      </c>
      <c r="AC1247" s="334">
        <v>0.959349593495935</v>
      </c>
      <c r="AD1247" s="268">
        <v>0.947945205479452</v>
      </c>
      <c r="AE1247" s="295">
        <v>0.0114043880164829</v>
      </c>
    </row>
    <row r="1248" spans="1:31">
      <c r="A1248" s="315" t="s">
        <v>1974</v>
      </c>
      <c r="B1248" s="339" t="s">
        <v>3362</v>
      </c>
      <c r="C1248" s="293" t="s">
        <v>2286</v>
      </c>
      <c r="D1248" s="339" t="s">
        <v>2287</v>
      </c>
      <c r="E1248" s="266">
        <v>38</v>
      </c>
      <c r="F1248" s="266">
        <v>37</v>
      </c>
      <c r="G1248" s="264">
        <v>38</v>
      </c>
      <c r="H1248" s="264">
        <v>37</v>
      </c>
      <c r="I1248" s="264">
        <v>31</v>
      </c>
      <c r="J1248" s="264">
        <v>31</v>
      </c>
      <c r="K1248" s="294">
        <v>0.9</v>
      </c>
      <c r="L1248" s="267">
        <v>0.973684210526316</v>
      </c>
      <c r="M1248" s="267">
        <v>0.973684210526316</v>
      </c>
      <c r="N1248" s="267">
        <v>1</v>
      </c>
      <c r="O1248" s="332">
        <v>38</v>
      </c>
      <c r="P1248" s="266">
        <v>36</v>
      </c>
      <c r="Q1248" s="266">
        <v>36</v>
      </c>
      <c r="R1248" s="264">
        <v>37</v>
      </c>
      <c r="S1248" s="264">
        <v>31</v>
      </c>
      <c r="T1248" s="267">
        <v>0.947368421052632</v>
      </c>
      <c r="U1248" s="267">
        <v>0.947368421052632</v>
      </c>
      <c r="V1248" s="268">
        <v>0.973684210526316</v>
      </c>
      <c r="W1248" s="268">
        <v>1</v>
      </c>
      <c r="X1248" s="295">
        <v>-0.0263157894736843</v>
      </c>
      <c r="Y1248" s="271">
        <v>234</v>
      </c>
      <c r="Z1248" s="333">
        <v>221</v>
      </c>
      <c r="AA1248" s="333">
        <v>232</v>
      </c>
      <c r="AB1248" s="333">
        <v>206</v>
      </c>
      <c r="AC1248" s="334">
        <v>0.944444444444444</v>
      </c>
      <c r="AD1248" s="268">
        <v>0.887931034482759</v>
      </c>
      <c r="AE1248" s="295">
        <v>0.0565134099616857</v>
      </c>
    </row>
    <row r="1249" spans="1:31">
      <c r="A1249" s="315" t="s">
        <v>1974</v>
      </c>
      <c r="B1249" s="339" t="s">
        <v>3362</v>
      </c>
      <c r="C1249" s="293" t="s">
        <v>2288</v>
      </c>
      <c r="D1249" s="339" t="s">
        <v>2289</v>
      </c>
      <c r="E1249" s="266">
        <v>55</v>
      </c>
      <c r="F1249" s="266">
        <v>51</v>
      </c>
      <c r="G1249" s="264">
        <v>52</v>
      </c>
      <c r="H1249" s="264">
        <v>51</v>
      </c>
      <c r="I1249" s="264">
        <v>46</v>
      </c>
      <c r="J1249" s="264">
        <v>46</v>
      </c>
      <c r="K1249" s="294">
        <v>0.9</v>
      </c>
      <c r="L1249" s="267">
        <v>0.927272727272727</v>
      </c>
      <c r="M1249" s="267">
        <v>0.980769230769231</v>
      </c>
      <c r="N1249" s="267">
        <v>1</v>
      </c>
      <c r="O1249" s="332">
        <v>55</v>
      </c>
      <c r="P1249" s="266">
        <v>50</v>
      </c>
      <c r="Q1249" s="266">
        <v>50</v>
      </c>
      <c r="R1249" s="264">
        <v>50</v>
      </c>
      <c r="S1249" s="264">
        <v>46</v>
      </c>
      <c r="T1249" s="267">
        <v>0.909090909090909</v>
      </c>
      <c r="U1249" s="267">
        <v>0.909090909090909</v>
      </c>
      <c r="V1249" s="268">
        <v>0.961538461538462</v>
      </c>
      <c r="W1249" s="268">
        <v>1</v>
      </c>
      <c r="X1249" s="295">
        <v>-0.0524475524475525</v>
      </c>
      <c r="Y1249" s="271">
        <v>348</v>
      </c>
      <c r="Z1249" s="333">
        <v>337</v>
      </c>
      <c r="AA1249" s="333">
        <v>346</v>
      </c>
      <c r="AB1249" s="333">
        <v>330</v>
      </c>
      <c r="AC1249" s="334">
        <v>0.968390804597701</v>
      </c>
      <c r="AD1249" s="268">
        <v>0.953757225433526</v>
      </c>
      <c r="AE1249" s="295">
        <v>0.0146335791641751</v>
      </c>
    </row>
    <row r="1250" spans="1:31">
      <c r="A1250" s="315" t="s">
        <v>1974</v>
      </c>
      <c r="B1250" s="339" t="s">
        <v>3362</v>
      </c>
      <c r="C1250" s="293" t="s">
        <v>2290</v>
      </c>
      <c r="D1250" s="339" t="s">
        <v>2291</v>
      </c>
      <c r="E1250" s="266">
        <v>49</v>
      </c>
      <c r="F1250" s="266">
        <v>49</v>
      </c>
      <c r="G1250" s="264">
        <v>48</v>
      </c>
      <c r="H1250" s="264">
        <v>48</v>
      </c>
      <c r="I1250" s="264">
        <v>43</v>
      </c>
      <c r="J1250" s="264">
        <v>43</v>
      </c>
      <c r="K1250" s="294">
        <v>0.9</v>
      </c>
      <c r="L1250" s="267">
        <v>1</v>
      </c>
      <c r="M1250" s="267">
        <v>1</v>
      </c>
      <c r="N1250" s="267">
        <v>1</v>
      </c>
      <c r="O1250" s="332">
        <v>49</v>
      </c>
      <c r="P1250" s="266">
        <v>49</v>
      </c>
      <c r="Q1250" s="266">
        <v>49</v>
      </c>
      <c r="R1250" s="264">
        <v>48</v>
      </c>
      <c r="S1250" s="264">
        <v>43</v>
      </c>
      <c r="T1250" s="267">
        <v>1</v>
      </c>
      <c r="U1250" s="267">
        <v>1</v>
      </c>
      <c r="V1250" s="268">
        <v>1</v>
      </c>
      <c r="W1250" s="268">
        <v>1</v>
      </c>
      <c r="X1250" s="295">
        <v>0</v>
      </c>
      <c r="Y1250" s="271">
        <v>322</v>
      </c>
      <c r="Z1250" s="333">
        <v>319</v>
      </c>
      <c r="AA1250" s="333">
        <v>306</v>
      </c>
      <c r="AB1250" s="333">
        <v>290</v>
      </c>
      <c r="AC1250" s="334">
        <v>0.990683229813665</v>
      </c>
      <c r="AD1250" s="268">
        <v>0.947712418300654</v>
      </c>
      <c r="AE1250" s="295">
        <v>0.0429708115130111</v>
      </c>
    </row>
    <row r="1251" spans="1:31">
      <c r="A1251" s="315" t="s">
        <v>1974</v>
      </c>
      <c r="B1251" s="339" t="s">
        <v>3362</v>
      </c>
      <c r="C1251" s="293" t="s">
        <v>2292</v>
      </c>
      <c r="D1251" s="339" t="s">
        <v>2293</v>
      </c>
      <c r="E1251" s="266">
        <v>0</v>
      </c>
      <c r="F1251" s="266">
        <v>0</v>
      </c>
      <c r="G1251" s="264">
        <v>0</v>
      </c>
      <c r="H1251" s="264">
        <v>0</v>
      </c>
      <c r="I1251" s="264">
        <v>0</v>
      </c>
      <c r="J1251" s="264">
        <v>0</v>
      </c>
      <c r="K1251" s="294">
        <v>0.9</v>
      </c>
      <c r="L1251" s="267">
        <v>0</v>
      </c>
      <c r="M1251" s="267">
        <v>0</v>
      </c>
      <c r="N1251" s="267">
        <v>0</v>
      </c>
      <c r="O1251" s="332">
        <v>0</v>
      </c>
      <c r="P1251" s="266">
        <v>0</v>
      </c>
      <c r="Q1251" s="266">
        <v>0</v>
      </c>
      <c r="R1251" s="264">
        <v>0</v>
      </c>
      <c r="S1251" s="264">
        <v>0</v>
      </c>
      <c r="T1251" s="267">
        <v>0</v>
      </c>
      <c r="U1251" s="267">
        <v>0</v>
      </c>
      <c r="V1251" s="268">
        <v>0</v>
      </c>
      <c r="W1251" s="268">
        <v>0</v>
      </c>
      <c r="X1251" s="295">
        <v>0</v>
      </c>
      <c r="Y1251" s="271">
        <v>0</v>
      </c>
      <c r="Z1251" s="333">
        <v>0</v>
      </c>
      <c r="AA1251" s="333">
        <v>0</v>
      </c>
      <c r="AB1251" s="333">
        <v>0</v>
      </c>
      <c r="AC1251" s="334">
        <v>0</v>
      </c>
      <c r="AD1251" s="268">
        <v>0</v>
      </c>
      <c r="AE1251" s="295">
        <v>0</v>
      </c>
    </row>
    <row r="1252" spans="1:31">
      <c r="A1252" s="315" t="s">
        <v>1974</v>
      </c>
      <c r="B1252" s="339" t="s">
        <v>3362</v>
      </c>
      <c r="C1252" s="293" t="s">
        <v>2294</v>
      </c>
      <c r="D1252" s="339" t="s">
        <v>2295</v>
      </c>
      <c r="E1252" s="266">
        <v>47</v>
      </c>
      <c r="F1252" s="266">
        <v>47</v>
      </c>
      <c r="G1252" s="264">
        <v>52</v>
      </c>
      <c r="H1252" s="264">
        <v>52</v>
      </c>
      <c r="I1252" s="264">
        <v>43</v>
      </c>
      <c r="J1252" s="264">
        <v>42</v>
      </c>
      <c r="K1252" s="294">
        <v>0.9</v>
      </c>
      <c r="L1252" s="267">
        <v>1</v>
      </c>
      <c r="M1252" s="267">
        <v>1</v>
      </c>
      <c r="N1252" s="267">
        <v>0.976744186046512</v>
      </c>
      <c r="O1252" s="332">
        <v>47</v>
      </c>
      <c r="P1252" s="266">
        <v>47</v>
      </c>
      <c r="Q1252" s="266">
        <v>47</v>
      </c>
      <c r="R1252" s="264">
        <v>52</v>
      </c>
      <c r="S1252" s="264">
        <v>42</v>
      </c>
      <c r="T1252" s="267">
        <v>1</v>
      </c>
      <c r="U1252" s="267">
        <v>1</v>
      </c>
      <c r="V1252" s="268">
        <v>1</v>
      </c>
      <c r="W1252" s="268">
        <v>0.976744186046512</v>
      </c>
      <c r="X1252" s="295">
        <v>0</v>
      </c>
      <c r="Y1252" s="271">
        <v>315</v>
      </c>
      <c r="Z1252" s="333">
        <v>309</v>
      </c>
      <c r="AA1252" s="333">
        <v>318</v>
      </c>
      <c r="AB1252" s="333">
        <v>310</v>
      </c>
      <c r="AC1252" s="334">
        <v>0.980952380952381</v>
      </c>
      <c r="AD1252" s="268">
        <v>0.974842767295597</v>
      </c>
      <c r="AE1252" s="295">
        <v>0.00610961365678342</v>
      </c>
    </row>
    <row r="1253" spans="1:31">
      <c r="A1253" s="315" t="s">
        <v>1974</v>
      </c>
      <c r="B1253" s="339" t="s">
        <v>3362</v>
      </c>
      <c r="C1253" s="293" t="s">
        <v>2296</v>
      </c>
      <c r="D1253" s="339" t="s">
        <v>2297</v>
      </c>
      <c r="E1253" s="266">
        <v>33</v>
      </c>
      <c r="F1253" s="266">
        <v>33</v>
      </c>
      <c r="G1253" s="264">
        <v>33</v>
      </c>
      <c r="H1253" s="264">
        <v>33</v>
      </c>
      <c r="I1253" s="264">
        <v>28</v>
      </c>
      <c r="J1253" s="264">
        <v>27</v>
      </c>
      <c r="K1253" s="294">
        <v>0.9</v>
      </c>
      <c r="L1253" s="267">
        <v>1</v>
      </c>
      <c r="M1253" s="267">
        <v>1</v>
      </c>
      <c r="N1253" s="267">
        <v>0.964285714285714</v>
      </c>
      <c r="O1253" s="332">
        <v>33</v>
      </c>
      <c r="P1253" s="266">
        <v>32</v>
      </c>
      <c r="Q1253" s="266">
        <v>32</v>
      </c>
      <c r="R1253" s="264">
        <v>33</v>
      </c>
      <c r="S1253" s="264">
        <v>25</v>
      </c>
      <c r="T1253" s="267">
        <v>0.96969696969697</v>
      </c>
      <c r="U1253" s="267">
        <v>0.96969696969697</v>
      </c>
      <c r="V1253" s="268">
        <v>1</v>
      </c>
      <c r="W1253" s="268">
        <v>0.892857142857143</v>
      </c>
      <c r="X1253" s="295">
        <v>-0.0303030303030303</v>
      </c>
      <c r="Y1253" s="271">
        <v>214</v>
      </c>
      <c r="Z1253" s="333">
        <v>203</v>
      </c>
      <c r="AA1253" s="333">
        <v>211</v>
      </c>
      <c r="AB1253" s="333">
        <v>202</v>
      </c>
      <c r="AC1253" s="334">
        <v>0.948598130841122</v>
      </c>
      <c r="AD1253" s="268">
        <v>0.957345971563981</v>
      </c>
      <c r="AE1253" s="295">
        <v>-0.0087478407228595</v>
      </c>
    </row>
    <row r="1254" spans="1:31">
      <c r="A1254" s="315" t="s">
        <v>1974</v>
      </c>
      <c r="B1254" s="339" t="s">
        <v>3362</v>
      </c>
      <c r="C1254" s="293" t="s">
        <v>2298</v>
      </c>
      <c r="D1254" s="339" t="s">
        <v>2299</v>
      </c>
      <c r="E1254" s="266">
        <v>0</v>
      </c>
      <c r="F1254" s="266">
        <v>0</v>
      </c>
      <c r="G1254" s="264">
        <v>0</v>
      </c>
      <c r="H1254" s="264">
        <v>0</v>
      </c>
      <c r="I1254" s="264">
        <v>0</v>
      </c>
      <c r="J1254" s="264">
        <v>0</v>
      </c>
      <c r="K1254" s="294">
        <v>0.9</v>
      </c>
      <c r="L1254" s="267">
        <v>0</v>
      </c>
      <c r="M1254" s="267">
        <v>0</v>
      </c>
      <c r="N1254" s="267">
        <v>0</v>
      </c>
      <c r="O1254" s="332">
        <v>0</v>
      </c>
      <c r="P1254" s="266">
        <v>0</v>
      </c>
      <c r="Q1254" s="266">
        <v>0</v>
      </c>
      <c r="R1254" s="264">
        <v>0</v>
      </c>
      <c r="S1254" s="264">
        <v>0</v>
      </c>
      <c r="T1254" s="267">
        <v>0</v>
      </c>
      <c r="U1254" s="267">
        <v>0</v>
      </c>
      <c r="V1254" s="268">
        <v>0</v>
      </c>
      <c r="W1254" s="268">
        <v>0</v>
      </c>
      <c r="X1254" s="295">
        <v>0</v>
      </c>
      <c r="Y1254" s="271">
        <v>0</v>
      </c>
      <c r="Z1254" s="333">
        <v>0</v>
      </c>
      <c r="AA1254" s="333">
        <v>0</v>
      </c>
      <c r="AB1254" s="333">
        <v>0</v>
      </c>
      <c r="AC1254" s="334">
        <v>0</v>
      </c>
      <c r="AD1254" s="268">
        <v>0</v>
      </c>
      <c r="AE1254" s="295">
        <v>0</v>
      </c>
    </row>
    <row r="1255" spans="1:31">
      <c r="A1255" s="315" t="s">
        <v>1974</v>
      </c>
      <c r="B1255" s="339" t="s">
        <v>3362</v>
      </c>
      <c r="C1255" s="293" t="s">
        <v>2300</v>
      </c>
      <c r="D1255" s="339" t="s">
        <v>2301</v>
      </c>
      <c r="E1255" s="266">
        <v>0</v>
      </c>
      <c r="F1255" s="266">
        <v>0</v>
      </c>
      <c r="G1255" s="264">
        <v>0</v>
      </c>
      <c r="H1255" s="264">
        <v>0</v>
      </c>
      <c r="I1255" s="264">
        <v>0</v>
      </c>
      <c r="J1255" s="264">
        <v>0</v>
      </c>
      <c r="K1255" s="294">
        <v>0.9</v>
      </c>
      <c r="L1255" s="267">
        <v>0</v>
      </c>
      <c r="M1255" s="267">
        <v>0</v>
      </c>
      <c r="N1255" s="267">
        <v>0</v>
      </c>
      <c r="O1255" s="332">
        <v>0</v>
      </c>
      <c r="P1255" s="266">
        <v>0</v>
      </c>
      <c r="Q1255" s="266">
        <v>0</v>
      </c>
      <c r="R1255" s="264">
        <v>0</v>
      </c>
      <c r="S1255" s="264">
        <v>0</v>
      </c>
      <c r="T1255" s="267">
        <v>0</v>
      </c>
      <c r="U1255" s="267">
        <v>0</v>
      </c>
      <c r="V1255" s="268">
        <v>0</v>
      </c>
      <c r="W1255" s="268">
        <v>0</v>
      </c>
      <c r="X1255" s="295">
        <v>0</v>
      </c>
      <c r="Y1255" s="271">
        <v>0</v>
      </c>
      <c r="Z1255" s="333">
        <v>0</v>
      </c>
      <c r="AA1255" s="333">
        <v>0</v>
      </c>
      <c r="AB1255" s="333">
        <v>0</v>
      </c>
      <c r="AC1255" s="334">
        <v>0</v>
      </c>
      <c r="AD1255" s="268">
        <v>0</v>
      </c>
      <c r="AE1255" s="295">
        <v>0</v>
      </c>
    </row>
    <row r="1256" spans="1:31">
      <c r="A1256" s="315" t="s">
        <v>1974</v>
      </c>
      <c r="B1256" s="339" t="s">
        <v>3363</v>
      </c>
      <c r="C1256" s="293" t="s">
        <v>2302</v>
      </c>
      <c r="D1256" s="339" t="s">
        <v>2303</v>
      </c>
      <c r="E1256" s="266">
        <v>16</v>
      </c>
      <c r="F1256" s="266">
        <v>16</v>
      </c>
      <c r="G1256" s="264">
        <v>16</v>
      </c>
      <c r="H1256" s="264">
        <v>16</v>
      </c>
      <c r="I1256" s="264">
        <v>13</v>
      </c>
      <c r="J1256" s="264">
        <v>13</v>
      </c>
      <c r="K1256" s="294">
        <v>0.9</v>
      </c>
      <c r="L1256" s="267">
        <v>1</v>
      </c>
      <c r="M1256" s="267">
        <v>1</v>
      </c>
      <c r="N1256" s="267">
        <v>1</v>
      </c>
      <c r="O1256" s="332">
        <v>16</v>
      </c>
      <c r="P1256" s="266">
        <v>15</v>
      </c>
      <c r="Q1256" s="266">
        <v>15</v>
      </c>
      <c r="R1256" s="264">
        <v>16</v>
      </c>
      <c r="S1256" s="264">
        <v>13</v>
      </c>
      <c r="T1256" s="267">
        <v>0.9375</v>
      </c>
      <c r="U1256" s="267">
        <v>0.9375</v>
      </c>
      <c r="V1256" s="268">
        <v>1</v>
      </c>
      <c r="W1256" s="268">
        <v>1</v>
      </c>
      <c r="X1256" s="295">
        <v>-0.0625</v>
      </c>
      <c r="Y1256" s="271">
        <v>109</v>
      </c>
      <c r="Z1256" s="333">
        <v>105</v>
      </c>
      <c r="AA1256" s="333">
        <v>107</v>
      </c>
      <c r="AB1256" s="333">
        <v>94</v>
      </c>
      <c r="AC1256" s="334">
        <v>0.963302752293578</v>
      </c>
      <c r="AD1256" s="268">
        <v>0.878504672897196</v>
      </c>
      <c r="AE1256" s="295">
        <v>0.0847980793963817</v>
      </c>
    </row>
    <row r="1257" spans="1:31">
      <c r="A1257" s="315" t="s">
        <v>1974</v>
      </c>
      <c r="B1257" s="339" t="s">
        <v>3363</v>
      </c>
      <c r="C1257" s="293" t="s">
        <v>2304</v>
      </c>
      <c r="D1257" s="339" t="s">
        <v>2305</v>
      </c>
      <c r="E1257" s="266">
        <v>0</v>
      </c>
      <c r="F1257" s="266">
        <v>0</v>
      </c>
      <c r="G1257" s="264">
        <v>0</v>
      </c>
      <c r="H1257" s="264">
        <v>0</v>
      </c>
      <c r="I1257" s="264">
        <v>0</v>
      </c>
      <c r="J1257" s="264">
        <v>0</v>
      </c>
      <c r="K1257" s="294">
        <v>0.9</v>
      </c>
      <c r="L1257" s="267">
        <v>0</v>
      </c>
      <c r="M1257" s="267">
        <v>0</v>
      </c>
      <c r="N1257" s="267">
        <v>0</v>
      </c>
      <c r="O1257" s="332">
        <v>0</v>
      </c>
      <c r="P1257" s="266">
        <v>0</v>
      </c>
      <c r="Q1257" s="266">
        <v>0</v>
      </c>
      <c r="R1257" s="264">
        <v>0</v>
      </c>
      <c r="S1257" s="264">
        <v>0</v>
      </c>
      <c r="T1257" s="267">
        <v>0</v>
      </c>
      <c r="U1257" s="267">
        <v>0</v>
      </c>
      <c r="V1257" s="268">
        <v>0</v>
      </c>
      <c r="W1257" s="268">
        <v>0</v>
      </c>
      <c r="X1257" s="295">
        <v>0</v>
      </c>
      <c r="Y1257" s="271">
        <v>0</v>
      </c>
      <c r="Z1257" s="333">
        <v>0</v>
      </c>
      <c r="AA1257" s="333">
        <v>0</v>
      </c>
      <c r="AB1257" s="333">
        <v>0</v>
      </c>
      <c r="AC1257" s="334">
        <v>0</v>
      </c>
      <c r="AD1257" s="268">
        <v>0</v>
      </c>
      <c r="AE1257" s="295">
        <v>0</v>
      </c>
    </row>
    <row r="1258" spans="1:31">
      <c r="A1258" s="315" t="s">
        <v>1974</v>
      </c>
      <c r="B1258" s="339" t="s">
        <v>3363</v>
      </c>
      <c r="C1258" s="293" t="s">
        <v>2306</v>
      </c>
      <c r="D1258" s="339" t="s">
        <v>2307</v>
      </c>
      <c r="E1258" s="266">
        <v>66</v>
      </c>
      <c r="F1258" s="266">
        <v>66</v>
      </c>
      <c r="G1258" s="264">
        <v>72</v>
      </c>
      <c r="H1258" s="264">
        <v>72</v>
      </c>
      <c r="I1258" s="264">
        <v>58</v>
      </c>
      <c r="J1258" s="264">
        <v>56</v>
      </c>
      <c r="K1258" s="294">
        <v>0.9</v>
      </c>
      <c r="L1258" s="267">
        <v>1</v>
      </c>
      <c r="M1258" s="267">
        <v>1</v>
      </c>
      <c r="N1258" s="267">
        <v>0.96551724137931</v>
      </c>
      <c r="O1258" s="332">
        <v>66</v>
      </c>
      <c r="P1258" s="266">
        <v>66</v>
      </c>
      <c r="Q1258" s="266">
        <v>66</v>
      </c>
      <c r="R1258" s="264">
        <v>72</v>
      </c>
      <c r="S1258" s="264">
        <v>56</v>
      </c>
      <c r="T1258" s="267">
        <v>1</v>
      </c>
      <c r="U1258" s="267">
        <v>1</v>
      </c>
      <c r="V1258" s="268">
        <v>1</v>
      </c>
      <c r="W1258" s="268">
        <v>0.96551724137931</v>
      </c>
      <c r="X1258" s="295">
        <v>0</v>
      </c>
      <c r="Y1258" s="271">
        <v>437</v>
      </c>
      <c r="Z1258" s="333">
        <v>425</v>
      </c>
      <c r="AA1258" s="333">
        <v>415</v>
      </c>
      <c r="AB1258" s="333">
        <v>405</v>
      </c>
      <c r="AC1258" s="334">
        <v>0.97254004576659</v>
      </c>
      <c r="AD1258" s="268">
        <v>0.975903614457831</v>
      </c>
      <c r="AE1258" s="295">
        <v>-0.00336356869124099</v>
      </c>
    </row>
    <row r="1259" spans="1:31">
      <c r="A1259" s="315" t="s">
        <v>1974</v>
      </c>
      <c r="B1259" s="339" t="s">
        <v>3363</v>
      </c>
      <c r="C1259" s="293" t="s">
        <v>2308</v>
      </c>
      <c r="D1259" s="339" t="s">
        <v>2309</v>
      </c>
      <c r="E1259" s="266">
        <v>74</v>
      </c>
      <c r="F1259" s="266">
        <v>73</v>
      </c>
      <c r="G1259" s="264">
        <v>72</v>
      </c>
      <c r="H1259" s="264">
        <v>68</v>
      </c>
      <c r="I1259" s="264">
        <v>66</v>
      </c>
      <c r="J1259" s="264">
        <v>61</v>
      </c>
      <c r="K1259" s="294">
        <v>0.9</v>
      </c>
      <c r="L1259" s="267">
        <v>0.986486486486487</v>
      </c>
      <c r="M1259" s="267">
        <v>0.944444444444444</v>
      </c>
      <c r="N1259" s="267">
        <v>0.924242424242424</v>
      </c>
      <c r="O1259" s="332">
        <v>74</v>
      </c>
      <c r="P1259" s="266">
        <v>67</v>
      </c>
      <c r="Q1259" s="266">
        <v>67</v>
      </c>
      <c r="R1259" s="264">
        <v>63</v>
      </c>
      <c r="S1259" s="264">
        <v>55</v>
      </c>
      <c r="T1259" s="267">
        <v>0.905405405405405</v>
      </c>
      <c r="U1259" s="267">
        <v>0.905405405405405</v>
      </c>
      <c r="V1259" s="268">
        <v>0.875</v>
      </c>
      <c r="W1259" s="268">
        <v>0.833333333333333</v>
      </c>
      <c r="X1259" s="295">
        <v>0.0304054054054054</v>
      </c>
      <c r="Y1259" s="271">
        <v>498</v>
      </c>
      <c r="Z1259" s="333">
        <v>454</v>
      </c>
      <c r="AA1259" s="333">
        <v>489</v>
      </c>
      <c r="AB1259" s="333">
        <v>458</v>
      </c>
      <c r="AC1259" s="334">
        <v>0.911646586345382</v>
      </c>
      <c r="AD1259" s="268">
        <v>0.936605316973415</v>
      </c>
      <c r="AE1259" s="295">
        <v>-0.0249587306280336</v>
      </c>
    </row>
    <row r="1260" spans="1:31">
      <c r="A1260" s="315" t="s">
        <v>1974</v>
      </c>
      <c r="B1260" s="339" t="s">
        <v>3363</v>
      </c>
      <c r="C1260" s="293" t="s">
        <v>2310</v>
      </c>
      <c r="D1260" s="339" t="s">
        <v>2311</v>
      </c>
      <c r="E1260" s="266">
        <v>0</v>
      </c>
      <c r="F1260" s="266">
        <v>0</v>
      </c>
      <c r="G1260" s="264">
        <v>0</v>
      </c>
      <c r="H1260" s="264">
        <v>0</v>
      </c>
      <c r="I1260" s="264">
        <v>0</v>
      </c>
      <c r="J1260" s="264">
        <v>0</v>
      </c>
      <c r="K1260" s="294">
        <v>0.9</v>
      </c>
      <c r="L1260" s="267">
        <v>0</v>
      </c>
      <c r="M1260" s="267">
        <v>0</v>
      </c>
      <c r="N1260" s="267">
        <v>0</v>
      </c>
      <c r="O1260" s="332">
        <v>0</v>
      </c>
      <c r="P1260" s="266">
        <v>0</v>
      </c>
      <c r="Q1260" s="266">
        <v>0</v>
      </c>
      <c r="R1260" s="264">
        <v>0</v>
      </c>
      <c r="S1260" s="264">
        <v>0</v>
      </c>
      <c r="T1260" s="267">
        <v>0</v>
      </c>
      <c r="U1260" s="267">
        <v>0</v>
      </c>
      <c r="V1260" s="268">
        <v>0</v>
      </c>
      <c r="W1260" s="268">
        <v>0</v>
      </c>
      <c r="X1260" s="295">
        <v>0</v>
      </c>
      <c r="Y1260" s="271">
        <v>0</v>
      </c>
      <c r="Z1260" s="333">
        <v>0</v>
      </c>
      <c r="AA1260" s="333">
        <v>0</v>
      </c>
      <c r="AB1260" s="333">
        <v>0</v>
      </c>
      <c r="AC1260" s="334">
        <v>0</v>
      </c>
      <c r="AD1260" s="268">
        <v>0</v>
      </c>
      <c r="AE1260" s="295">
        <v>0</v>
      </c>
    </row>
    <row r="1261" spans="1:31">
      <c r="A1261" s="315" t="s">
        <v>1974</v>
      </c>
      <c r="B1261" s="339" t="s">
        <v>3363</v>
      </c>
      <c r="C1261" s="293" t="s">
        <v>2312</v>
      </c>
      <c r="D1261" s="339" t="s">
        <v>2313</v>
      </c>
      <c r="E1261" s="266">
        <v>57</v>
      </c>
      <c r="F1261" s="266">
        <v>54</v>
      </c>
      <c r="G1261" s="264">
        <v>61</v>
      </c>
      <c r="H1261" s="264">
        <v>60</v>
      </c>
      <c r="I1261" s="264">
        <v>51</v>
      </c>
      <c r="J1261" s="264">
        <v>51</v>
      </c>
      <c r="K1261" s="294">
        <v>0.9</v>
      </c>
      <c r="L1261" s="267">
        <v>0.947368421052632</v>
      </c>
      <c r="M1261" s="267">
        <v>0.983606557377049</v>
      </c>
      <c r="N1261" s="267">
        <v>1</v>
      </c>
      <c r="O1261" s="332">
        <v>57</v>
      </c>
      <c r="P1261" s="266">
        <v>52</v>
      </c>
      <c r="Q1261" s="266">
        <v>52</v>
      </c>
      <c r="R1261" s="264">
        <v>60</v>
      </c>
      <c r="S1261" s="264">
        <v>48</v>
      </c>
      <c r="T1261" s="267">
        <v>0.912280701754386</v>
      </c>
      <c r="U1261" s="267">
        <v>0.912280701754386</v>
      </c>
      <c r="V1261" s="268">
        <v>0.983606557377049</v>
      </c>
      <c r="W1261" s="268">
        <v>0.941176470588235</v>
      </c>
      <c r="X1261" s="295">
        <v>-0.0713258556226632</v>
      </c>
      <c r="Y1261" s="271">
        <v>378</v>
      </c>
      <c r="Z1261" s="333">
        <v>358</v>
      </c>
      <c r="AA1261" s="333">
        <v>363</v>
      </c>
      <c r="AB1261" s="333">
        <v>331</v>
      </c>
      <c r="AC1261" s="334">
        <v>0.947089947089947</v>
      </c>
      <c r="AD1261" s="268">
        <v>0.911845730027548</v>
      </c>
      <c r="AE1261" s="295">
        <v>0.0352442170623989</v>
      </c>
    </row>
    <row r="1262" spans="1:31">
      <c r="A1262" s="315" t="s">
        <v>1974</v>
      </c>
      <c r="B1262" s="339" t="s">
        <v>3363</v>
      </c>
      <c r="C1262" s="293" t="s">
        <v>2314</v>
      </c>
      <c r="D1262" s="339" t="s">
        <v>2315</v>
      </c>
      <c r="E1262" s="266">
        <v>0</v>
      </c>
      <c r="F1262" s="266">
        <v>0</v>
      </c>
      <c r="G1262" s="264">
        <v>0</v>
      </c>
      <c r="H1262" s="264">
        <v>0</v>
      </c>
      <c r="I1262" s="264">
        <v>0</v>
      </c>
      <c r="J1262" s="264">
        <v>0</v>
      </c>
      <c r="K1262" s="294">
        <v>0.9</v>
      </c>
      <c r="L1262" s="267">
        <v>0</v>
      </c>
      <c r="M1262" s="267">
        <v>0</v>
      </c>
      <c r="N1262" s="267">
        <v>0</v>
      </c>
      <c r="O1262" s="332">
        <v>0</v>
      </c>
      <c r="P1262" s="266">
        <v>0</v>
      </c>
      <c r="Q1262" s="266">
        <v>0</v>
      </c>
      <c r="R1262" s="264">
        <v>0</v>
      </c>
      <c r="S1262" s="264">
        <v>0</v>
      </c>
      <c r="T1262" s="267">
        <v>0</v>
      </c>
      <c r="U1262" s="267">
        <v>0</v>
      </c>
      <c r="V1262" s="268">
        <v>0</v>
      </c>
      <c r="W1262" s="268">
        <v>0</v>
      </c>
      <c r="X1262" s="295">
        <v>0</v>
      </c>
      <c r="Y1262" s="271">
        <v>0</v>
      </c>
      <c r="Z1262" s="333">
        <v>0</v>
      </c>
      <c r="AA1262" s="333">
        <v>0</v>
      </c>
      <c r="AB1262" s="333">
        <v>0</v>
      </c>
      <c r="AC1262" s="334">
        <v>0</v>
      </c>
      <c r="AD1262" s="268">
        <v>0</v>
      </c>
      <c r="AE1262" s="295">
        <v>0</v>
      </c>
    </row>
    <row r="1263" spans="1:31">
      <c r="A1263" s="315" t="s">
        <v>1974</v>
      </c>
      <c r="B1263" s="339" t="s">
        <v>3362</v>
      </c>
      <c r="C1263" s="293" t="s">
        <v>2316</v>
      </c>
      <c r="D1263" s="339" t="s">
        <v>2317</v>
      </c>
      <c r="E1263" s="266">
        <v>0</v>
      </c>
      <c r="F1263" s="266">
        <v>0</v>
      </c>
      <c r="G1263" s="264">
        <v>0</v>
      </c>
      <c r="H1263" s="264">
        <v>0</v>
      </c>
      <c r="I1263" s="264">
        <v>0</v>
      </c>
      <c r="J1263" s="264">
        <v>0</v>
      </c>
      <c r="K1263" s="294">
        <v>0.9</v>
      </c>
      <c r="L1263" s="267">
        <v>0</v>
      </c>
      <c r="M1263" s="267">
        <v>0</v>
      </c>
      <c r="N1263" s="267">
        <v>0</v>
      </c>
      <c r="O1263" s="332">
        <v>0</v>
      </c>
      <c r="P1263" s="266">
        <v>0</v>
      </c>
      <c r="Q1263" s="266">
        <v>0</v>
      </c>
      <c r="R1263" s="264">
        <v>0</v>
      </c>
      <c r="S1263" s="264">
        <v>0</v>
      </c>
      <c r="T1263" s="267">
        <v>0</v>
      </c>
      <c r="U1263" s="267">
        <v>0</v>
      </c>
      <c r="V1263" s="268">
        <v>0</v>
      </c>
      <c r="W1263" s="268">
        <v>0</v>
      </c>
      <c r="X1263" s="295">
        <v>0</v>
      </c>
      <c r="Y1263" s="271">
        <v>0</v>
      </c>
      <c r="Z1263" s="333">
        <v>0</v>
      </c>
      <c r="AA1263" s="333">
        <v>0</v>
      </c>
      <c r="AB1263" s="333">
        <v>0</v>
      </c>
      <c r="AC1263" s="334">
        <v>0</v>
      </c>
      <c r="AD1263" s="268">
        <v>0</v>
      </c>
      <c r="AE1263" s="295">
        <v>0</v>
      </c>
    </row>
    <row r="1264" spans="1:31">
      <c r="A1264" s="315" t="s">
        <v>1974</v>
      </c>
      <c r="B1264" s="339" t="s">
        <v>3362</v>
      </c>
      <c r="C1264" s="293" t="s">
        <v>2318</v>
      </c>
      <c r="D1264" s="339" t="s">
        <v>2319</v>
      </c>
      <c r="E1264" s="266">
        <v>27</v>
      </c>
      <c r="F1264" s="266">
        <v>27</v>
      </c>
      <c r="G1264" s="264">
        <v>27</v>
      </c>
      <c r="H1264" s="264">
        <v>26</v>
      </c>
      <c r="I1264" s="264">
        <v>27</v>
      </c>
      <c r="J1264" s="264">
        <v>25</v>
      </c>
      <c r="K1264" s="294">
        <v>0.9</v>
      </c>
      <c r="L1264" s="267">
        <v>1</v>
      </c>
      <c r="M1264" s="267">
        <v>0.962962962962963</v>
      </c>
      <c r="N1264" s="267">
        <v>0.925925925925926</v>
      </c>
      <c r="O1264" s="332">
        <v>27</v>
      </c>
      <c r="P1264" s="266">
        <v>25</v>
      </c>
      <c r="Q1264" s="266">
        <v>25</v>
      </c>
      <c r="R1264" s="264">
        <v>26</v>
      </c>
      <c r="S1264" s="264">
        <v>22</v>
      </c>
      <c r="T1264" s="267">
        <v>0.925925925925926</v>
      </c>
      <c r="U1264" s="267">
        <v>0.925925925925926</v>
      </c>
      <c r="V1264" s="268">
        <v>0.962962962962963</v>
      </c>
      <c r="W1264" s="268">
        <v>0.814814814814815</v>
      </c>
      <c r="X1264" s="295">
        <v>-0.037037037037037</v>
      </c>
      <c r="Y1264" s="271">
        <v>179</v>
      </c>
      <c r="Z1264" s="333">
        <v>164</v>
      </c>
      <c r="AA1264" s="333">
        <v>165</v>
      </c>
      <c r="AB1264" s="333">
        <v>163</v>
      </c>
      <c r="AC1264" s="334">
        <v>0.916201117318436</v>
      </c>
      <c r="AD1264" s="268">
        <v>0.987878787878788</v>
      </c>
      <c r="AE1264" s="295">
        <v>-0.0716776705603521</v>
      </c>
    </row>
    <row r="1265" spans="1:31">
      <c r="A1265" s="315" t="s">
        <v>1974</v>
      </c>
      <c r="B1265" s="339" t="s">
        <v>3362</v>
      </c>
      <c r="C1265" s="293" t="s">
        <v>2320</v>
      </c>
      <c r="D1265" s="339" t="s">
        <v>2321</v>
      </c>
      <c r="E1265" s="266">
        <v>31</v>
      </c>
      <c r="F1265" s="266">
        <v>30</v>
      </c>
      <c r="G1265" s="264">
        <v>33</v>
      </c>
      <c r="H1265" s="264">
        <v>32</v>
      </c>
      <c r="I1265" s="264">
        <v>32</v>
      </c>
      <c r="J1265" s="264">
        <v>31</v>
      </c>
      <c r="K1265" s="294">
        <v>0.9</v>
      </c>
      <c r="L1265" s="267">
        <v>0.967741935483871</v>
      </c>
      <c r="M1265" s="267">
        <v>0.96969696969697</v>
      </c>
      <c r="N1265" s="267">
        <v>0.96875</v>
      </c>
      <c r="O1265" s="332">
        <v>31</v>
      </c>
      <c r="P1265" s="266">
        <v>30</v>
      </c>
      <c r="Q1265" s="266">
        <v>30</v>
      </c>
      <c r="R1265" s="264">
        <v>32</v>
      </c>
      <c r="S1265" s="264">
        <v>31</v>
      </c>
      <c r="T1265" s="267">
        <v>0.967741935483871</v>
      </c>
      <c r="U1265" s="267">
        <v>0.967741935483871</v>
      </c>
      <c r="V1265" s="268">
        <v>0.96969696969697</v>
      </c>
      <c r="W1265" s="268">
        <v>0.96875</v>
      </c>
      <c r="X1265" s="295">
        <v>-0.00195503421309873</v>
      </c>
      <c r="Y1265" s="271">
        <v>218</v>
      </c>
      <c r="Z1265" s="333">
        <v>212</v>
      </c>
      <c r="AA1265" s="333">
        <v>213</v>
      </c>
      <c r="AB1265" s="333">
        <v>203</v>
      </c>
      <c r="AC1265" s="334">
        <v>0.972477064220184</v>
      </c>
      <c r="AD1265" s="268">
        <v>0.953051643192488</v>
      </c>
      <c r="AE1265" s="295">
        <v>0.0194254210276953</v>
      </c>
    </row>
    <row r="1266" spans="1:31">
      <c r="A1266" s="315" t="s">
        <v>1974</v>
      </c>
      <c r="B1266" s="339" t="s">
        <v>3362</v>
      </c>
      <c r="C1266" s="293" t="s">
        <v>2322</v>
      </c>
      <c r="D1266" s="339" t="s">
        <v>2323</v>
      </c>
      <c r="E1266" s="266">
        <v>73</v>
      </c>
      <c r="F1266" s="266">
        <v>72</v>
      </c>
      <c r="G1266" s="264">
        <v>71</v>
      </c>
      <c r="H1266" s="264">
        <v>70</v>
      </c>
      <c r="I1266" s="264">
        <v>59</v>
      </c>
      <c r="J1266" s="264">
        <v>58</v>
      </c>
      <c r="K1266" s="294">
        <v>0.9</v>
      </c>
      <c r="L1266" s="267">
        <v>0.986301369863014</v>
      </c>
      <c r="M1266" s="267">
        <v>0.985915492957746</v>
      </c>
      <c r="N1266" s="267">
        <v>0.983050847457627</v>
      </c>
      <c r="O1266" s="332">
        <v>73</v>
      </c>
      <c r="P1266" s="266">
        <v>71</v>
      </c>
      <c r="Q1266" s="266">
        <v>71</v>
      </c>
      <c r="R1266" s="264">
        <v>69</v>
      </c>
      <c r="S1266" s="264">
        <v>55</v>
      </c>
      <c r="T1266" s="267">
        <v>0.972602739726027</v>
      </c>
      <c r="U1266" s="267">
        <v>0.972602739726027</v>
      </c>
      <c r="V1266" s="268">
        <v>0.971830985915493</v>
      </c>
      <c r="W1266" s="268">
        <v>0.932203389830508</v>
      </c>
      <c r="X1266" s="295">
        <v>0.000771753810534404</v>
      </c>
      <c r="Y1266" s="271">
        <v>455</v>
      </c>
      <c r="Z1266" s="333">
        <v>443</v>
      </c>
      <c r="AA1266" s="333">
        <v>477</v>
      </c>
      <c r="AB1266" s="333">
        <v>459</v>
      </c>
      <c r="AC1266" s="334">
        <v>0.973626373626374</v>
      </c>
      <c r="AD1266" s="268">
        <v>0.962264150943396</v>
      </c>
      <c r="AE1266" s="295">
        <v>0.0113622226829774</v>
      </c>
    </row>
    <row r="1267" spans="1:31">
      <c r="A1267" s="315" t="s">
        <v>1974</v>
      </c>
      <c r="B1267" s="339" t="s">
        <v>3362</v>
      </c>
      <c r="C1267" s="293" t="s">
        <v>2324</v>
      </c>
      <c r="D1267" s="339" t="s">
        <v>2325</v>
      </c>
      <c r="E1267" s="266">
        <v>0</v>
      </c>
      <c r="F1267" s="266">
        <v>0</v>
      </c>
      <c r="G1267" s="264">
        <v>0</v>
      </c>
      <c r="H1267" s="264">
        <v>0</v>
      </c>
      <c r="I1267" s="264">
        <v>0</v>
      </c>
      <c r="J1267" s="264">
        <v>0</v>
      </c>
      <c r="K1267" s="294">
        <v>0.9</v>
      </c>
      <c r="L1267" s="267">
        <v>0</v>
      </c>
      <c r="M1267" s="267">
        <v>0</v>
      </c>
      <c r="N1267" s="267">
        <v>0</v>
      </c>
      <c r="O1267" s="332">
        <v>0</v>
      </c>
      <c r="P1267" s="266">
        <v>0</v>
      </c>
      <c r="Q1267" s="266">
        <v>0</v>
      </c>
      <c r="R1267" s="264">
        <v>0</v>
      </c>
      <c r="S1267" s="264">
        <v>0</v>
      </c>
      <c r="T1267" s="267">
        <v>0</v>
      </c>
      <c r="U1267" s="267">
        <v>0</v>
      </c>
      <c r="V1267" s="268">
        <v>0</v>
      </c>
      <c r="W1267" s="268">
        <v>0</v>
      </c>
      <c r="X1267" s="295">
        <v>0</v>
      </c>
      <c r="Y1267" s="271">
        <v>0</v>
      </c>
      <c r="Z1267" s="333">
        <v>0</v>
      </c>
      <c r="AA1267" s="333">
        <v>0</v>
      </c>
      <c r="AB1267" s="333">
        <v>0</v>
      </c>
      <c r="AC1267" s="334">
        <v>0</v>
      </c>
      <c r="AD1267" s="268">
        <v>0</v>
      </c>
      <c r="AE1267" s="295">
        <v>0</v>
      </c>
    </row>
    <row r="1268" spans="1:31">
      <c r="A1268" s="315" t="s">
        <v>1974</v>
      </c>
      <c r="B1268" s="339" t="s">
        <v>3362</v>
      </c>
      <c r="C1268" s="293" t="s">
        <v>2326</v>
      </c>
      <c r="D1268" s="339" t="s">
        <v>2327</v>
      </c>
      <c r="E1268" s="266">
        <v>35</v>
      </c>
      <c r="F1268" s="266">
        <v>33</v>
      </c>
      <c r="G1268" s="264">
        <v>35</v>
      </c>
      <c r="H1268" s="264">
        <v>33</v>
      </c>
      <c r="I1268" s="264">
        <v>27</v>
      </c>
      <c r="J1268" s="264">
        <v>24</v>
      </c>
      <c r="K1268" s="294">
        <v>0.9</v>
      </c>
      <c r="L1268" s="267">
        <v>0.942857142857143</v>
      </c>
      <c r="M1268" s="267">
        <v>0.942857142857143</v>
      </c>
      <c r="N1268" s="267">
        <v>0.888888888888889</v>
      </c>
      <c r="O1268" s="332">
        <v>35</v>
      </c>
      <c r="P1268" s="266">
        <v>30</v>
      </c>
      <c r="Q1268" s="266">
        <v>30</v>
      </c>
      <c r="R1268" s="264">
        <v>32</v>
      </c>
      <c r="S1268" s="264">
        <v>22</v>
      </c>
      <c r="T1268" s="267">
        <v>0.857142857142857</v>
      </c>
      <c r="U1268" s="267">
        <v>0.857142857142857</v>
      </c>
      <c r="V1268" s="268">
        <v>0.914285714285714</v>
      </c>
      <c r="W1268" s="268">
        <v>0.814814814814815</v>
      </c>
      <c r="X1268" s="295">
        <v>-0.0571428571428572</v>
      </c>
      <c r="Y1268" s="271">
        <v>215</v>
      </c>
      <c r="Z1268" s="333">
        <v>186</v>
      </c>
      <c r="AA1268" s="333">
        <v>202</v>
      </c>
      <c r="AB1268" s="333">
        <v>183</v>
      </c>
      <c r="AC1268" s="334">
        <v>0.865116279069767</v>
      </c>
      <c r="AD1268" s="268">
        <v>0.905940594059406</v>
      </c>
      <c r="AE1268" s="295">
        <v>-0.0408243149896386</v>
      </c>
    </row>
    <row r="1269" spans="1:31">
      <c r="A1269" s="315" t="s">
        <v>1974</v>
      </c>
      <c r="B1269" s="339" t="s">
        <v>3362</v>
      </c>
      <c r="C1269" s="293" t="s">
        <v>2328</v>
      </c>
      <c r="D1269" s="339" t="s">
        <v>2329</v>
      </c>
      <c r="E1269" s="266">
        <v>0</v>
      </c>
      <c r="F1269" s="266">
        <v>0</v>
      </c>
      <c r="G1269" s="264">
        <v>0</v>
      </c>
      <c r="H1269" s="264">
        <v>0</v>
      </c>
      <c r="I1269" s="264">
        <v>0</v>
      </c>
      <c r="J1269" s="264">
        <v>0</v>
      </c>
      <c r="K1269" s="294">
        <v>0.9</v>
      </c>
      <c r="L1269" s="267">
        <v>0</v>
      </c>
      <c r="M1269" s="267">
        <v>0</v>
      </c>
      <c r="N1269" s="267">
        <v>0</v>
      </c>
      <c r="O1269" s="332">
        <v>0</v>
      </c>
      <c r="P1269" s="266">
        <v>0</v>
      </c>
      <c r="Q1269" s="266">
        <v>0</v>
      </c>
      <c r="R1269" s="264">
        <v>0</v>
      </c>
      <c r="S1269" s="264">
        <v>0</v>
      </c>
      <c r="T1269" s="267">
        <v>0</v>
      </c>
      <c r="U1269" s="267">
        <v>0</v>
      </c>
      <c r="V1269" s="268">
        <v>0</v>
      </c>
      <c r="W1269" s="268">
        <v>0</v>
      </c>
      <c r="X1269" s="295">
        <v>0</v>
      </c>
      <c r="Y1269" s="271">
        <v>0</v>
      </c>
      <c r="Z1269" s="333">
        <v>0</v>
      </c>
      <c r="AA1269" s="333">
        <v>0</v>
      </c>
      <c r="AB1269" s="333">
        <v>0</v>
      </c>
      <c r="AC1269" s="334">
        <v>0</v>
      </c>
      <c r="AD1269" s="268">
        <v>0</v>
      </c>
      <c r="AE1269" s="295">
        <v>0</v>
      </c>
    </row>
    <row r="1270" spans="1:31">
      <c r="A1270" s="315" t="s">
        <v>1974</v>
      </c>
      <c r="B1270" s="339" t="s">
        <v>3362</v>
      </c>
      <c r="C1270" s="293" t="s">
        <v>2330</v>
      </c>
      <c r="D1270" s="339" t="s">
        <v>2331</v>
      </c>
      <c r="E1270" s="266">
        <v>64</v>
      </c>
      <c r="F1270" s="266">
        <v>64</v>
      </c>
      <c r="G1270" s="264">
        <v>66</v>
      </c>
      <c r="H1270" s="264">
        <v>60</v>
      </c>
      <c r="I1270" s="264">
        <v>50</v>
      </c>
      <c r="J1270" s="264">
        <v>47</v>
      </c>
      <c r="K1270" s="294">
        <v>0.9</v>
      </c>
      <c r="L1270" s="267">
        <v>1</v>
      </c>
      <c r="M1270" s="267">
        <v>0.909090909090909</v>
      </c>
      <c r="N1270" s="267">
        <v>0.94</v>
      </c>
      <c r="O1270" s="332">
        <v>64</v>
      </c>
      <c r="P1270" s="266">
        <v>62</v>
      </c>
      <c r="Q1270" s="266">
        <v>62</v>
      </c>
      <c r="R1270" s="264">
        <v>60</v>
      </c>
      <c r="S1270" s="264">
        <v>46</v>
      </c>
      <c r="T1270" s="267">
        <v>0.96875</v>
      </c>
      <c r="U1270" s="267">
        <v>0.96875</v>
      </c>
      <c r="V1270" s="268">
        <v>0.909090909090909</v>
      </c>
      <c r="W1270" s="268">
        <v>0.92</v>
      </c>
      <c r="X1270" s="295">
        <v>0.0596590909090909</v>
      </c>
      <c r="Y1270" s="271">
        <v>409</v>
      </c>
      <c r="Z1270" s="333">
        <v>381</v>
      </c>
      <c r="AA1270" s="333">
        <v>391</v>
      </c>
      <c r="AB1270" s="333">
        <v>370</v>
      </c>
      <c r="AC1270" s="334">
        <v>0.931540342298289</v>
      </c>
      <c r="AD1270" s="268">
        <v>0.946291560102302</v>
      </c>
      <c r="AE1270" s="295">
        <v>-0.0147512178040132</v>
      </c>
    </row>
    <row r="1271" spans="1:31">
      <c r="A1271" s="315" t="s">
        <v>1974</v>
      </c>
      <c r="B1271" s="339" t="s">
        <v>3362</v>
      </c>
      <c r="C1271" s="293" t="s">
        <v>2332</v>
      </c>
      <c r="D1271" s="339" t="s">
        <v>2333</v>
      </c>
      <c r="E1271" s="266">
        <v>40</v>
      </c>
      <c r="F1271" s="266">
        <v>39</v>
      </c>
      <c r="G1271" s="264">
        <v>39</v>
      </c>
      <c r="H1271" s="264">
        <v>37</v>
      </c>
      <c r="I1271" s="264">
        <v>34</v>
      </c>
      <c r="J1271" s="264">
        <v>33</v>
      </c>
      <c r="K1271" s="294">
        <v>0.9</v>
      </c>
      <c r="L1271" s="267">
        <v>0.975</v>
      </c>
      <c r="M1271" s="267">
        <v>0.948717948717949</v>
      </c>
      <c r="N1271" s="267">
        <v>0.970588235294118</v>
      </c>
      <c r="O1271" s="332">
        <v>40</v>
      </c>
      <c r="P1271" s="266">
        <v>38</v>
      </c>
      <c r="Q1271" s="266">
        <v>38</v>
      </c>
      <c r="R1271" s="264">
        <v>35</v>
      </c>
      <c r="S1271" s="264">
        <v>33</v>
      </c>
      <c r="T1271" s="267">
        <v>0.95</v>
      </c>
      <c r="U1271" s="267">
        <v>0.95</v>
      </c>
      <c r="V1271" s="268">
        <v>0.897435897435897</v>
      </c>
      <c r="W1271" s="268">
        <v>0.970588235294118</v>
      </c>
      <c r="X1271" s="295">
        <v>0.0525641025641025</v>
      </c>
      <c r="Y1271" s="271">
        <v>255</v>
      </c>
      <c r="Z1271" s="333">
        <v>236</v>
      </c>
      <c r="AA1271" s="333">
        <v>241</v>
      </c>
      <c r="AB1271" s="333">
        <v>221</v>
      </c>
      <c r="AC1271" s="334">
        <v>0.925490196078431</v>
      </c>
      <c r="AD1271" s="268">
        <v>0.91701244813278</v>
      </c>
      <c r="AE1271" s="295">
        <v>0.00847774794565137</v>
      </c>
    </row>
    <row r="1272" spans="1:31">
      <c r="A1272" s="315" t="s">
        <v>1974</v>
      </c>
      <c r="B1272" s="339" t="s">
        <v>3362</v>
      </c>
      <c r="C1272" s="293" t="s">
        <v>2334</v>
      </c>
      <c r="D1272" s="339" t="s">
        <v>2335</v>
      </c>
      <c r="E1272" s="266">
        <v>0</v>
      </c>
      <c r="F1272" s="266">
        <v>0</v>
      </c>
      <c r="G1272" s="264">
        <v>0</v>
      </c>
      <c r="H1272" s="264">
        <v>0</v>
      </c>
      <c r="I1272" s="264">
        <v>0</v>
      </c>
      <c r="J1272" s="264">
        <v>0</v>
      </c>
      <c r="K1272" s="294">
        <v>0.9</v>
      </c>
      <c r="L1272" s="267">
        <v>0</v>
      </c>
      <c r="M1272" s="267">
        <v>0</v>
      </c>
      <c r="N1272" s="267">
        <v>0</v>
      </c>
      <c r="O1272" s="332">
        <v>0</v>
      </c>
      <c r="P1272" s="266">
        <v>0</v>
      </c>
      <c r="Q1272" s="266">
        <v>0</v>
      </c>
      <c r="R1272" s="264">
        <v>0</v>
      </c>
      <c r="S1272" s="264">
        <v>0</v>
      </c>
      <c r="T1272" s="267">
        <v>0</v>
      </c>
      <c r="U1272" s="267">
        <v>0</v>
      </c>
      <c r="V1272" s="268">
        <v>0</v>
      </c>
      <c r="W1272" s="268">
        <v>0</v>
      </c>
      <c r="X1272" s="295">
        <v>0</v>
      </c>
      <c r="Y1272" s="271">
        <v>0</v>
      </c>
      <c r="Z1272" s="333">
        <v>0</v>
      </c>
      <c r="AA1272" s="333">
        <v>0</v>
      </c>
      <c r="AB1272" s="333">
        <v>0</v>
      </c>
      <c r="AC1272" s="334">
        <v>0</v>
      </c>
      <c r="AD1272" s="268">
        <v>0</v>
      </c>
      <c r="AE1272" s="295">
        <v>0</v>
      </c>
    </row>
    <row r="1273" spans="1:31">
      <c r="A1273" s="315" t="s">
        <v>1974</v>
      </c>
      <c r="B1273" s="339" t="s">
        <v>3364</v>
      </c>
      <c r="C1273" s="293" t="s">
        <v>2336</v>
      </c>
      <c r="D1273" s="339" t="s">
        <v>2337</v>
      </c>
      <c r="E1273" s="266">
        <v>56</v>
      </c>
      <c r="F1273" s="266">
        <v>55</v>
      </c>
      <c r="G1273" s="264">
        <v>58</v>
      </c>
      <c r="H1273" s="264">
        <v>56</v>
      </c>
      <c r="I1273" s="264">
        <v>50</v>
      </c>
      <c r="J1273" s="264">
        <v>47</v>
      </c>
      <c r="K1273" s="294">
        <v>0.9</v>
      </c>
      <c r="L1273" s="267">
        <v>0.982142857142857</v>
      </c>
      <c r="M1273" s="267">
        <v>0.96551724137931</v>
      </c>
      <c r="N1273" s="267">
        <v>0.94</v>
      </c>
      <c r="O1273" s="332">
        <v>56</v>
      </c>
      <c r="P1273" s="266">
        <v>55</v>
      </c>
      <c r="Q1273" s="266">
        <v>55</v>
      </c>
      <c r="R1273" s="264">
        <v>56</v>
      </c>
      <c r="S1273" s="264">
        <v>46</v>
      </c>
      <c r="T1273" s="267">
        <v>0.982142857142857</v>
      </c>
      <c r="U1273" s="267">
        <v>0.982142857142857</v>
      </c>
      <c r="V1273" s="268">
        <v>0.96551724137931</v>
      </c>
      <c r="W1273" s="268">
        <v>0.92</v>
      </c>
      <c r="X1273" s="295">
        <v>0.0166256157635467</v>
      </c>
      <c r="Y1273" s="271">
        <v>378</v>
      </c>
      <c r="Z1273" s="333">
        <v>359</v>
      </c>
      <c r="AA1273" s="333">
        <v>365</v>
      </c>
      <c r="AB1273" s="333">
        <v>354</v>
      </c>
      <c r="AC1273" s="334">
        <v>0.94973544973545</v>
      </c>
      <c r="AD1273" s="268">
        <v>0.96986301369863</v>
      </c>
      <c r="AE1273" s="295">
        <v>-0.0201275639631804</v>
      </c>
    </row>
    <row r="1274" spans="1:31">
      <c r="A1274" s="315" t="s">
        <v>1974</v>
      </c>
      <c r="B1274" s="339" t="s">
        <v>3363</v>
      </c>
      <c r="C1274" s="293" t="s">
        <v>2338</v>
      </c>
      <c r="D1274" s="339" t="s">
        <v>2339</v>
      </c>
      <c r="E1274" s="266">
        <v>0</v>
      </c>
      <c r="F1274" s="266">
        <v>0</v>
      </c>
      <c r="G1274" s="264">
        <v>0</v>
      </c>
      <c r="H1274" s="264">
        <v>0</v>
      </c>
      <c r="I1274" s="264">
        <v>0</v>
      </c>
      <c r="J1274" s="264">
        <v>0</v>
      </c>
      <c r="K1274" s="294">
        <v>0.9</v>
      </c>
      <c r="L1274" s="267">
        <v>0</v>
      </c>
      <c r="M1274" s="267">
        <v>0</v>
      </c>
      <c r="N1274" s="267">
        <v>0</v>
      </c>
      <c r="O1274" s="332">
        <v>0</v>
      </c>
      <c r="P1274" s="266">
        <v>0</v>
      </c>
      <c r="Q1274" s="266">
        <v>0</v>
      </c>
      <c r="R1274" s="264">
        <v>0</v>
      </c>
      <c r="S1274" s="264">
        <v>0</v>
      </c>
      <c r="T1274" s="267">
        <v>0</v>
      </c>
      <c r="U1274" s="267">
        <v>0</v>
      </c>
      <c r="V1274" s="268">
        <v>0</v>
      </c>
      <c r="W1274" s="268">
        <v>0</v>
      </c>
      <c r="X1274" s="295">
        <v>0</v>
      </c>
      <c r="Y1274" s="271">
        <v>0</v>
      </c>
      <c r="Z1274" s="333">
        <v>0</v>
      </c>
      <c r="AA1274" s="333">
        <v>0</v>
      </c>
      <c r="AB1274" s="333">
        <v>0</v>
      </c>
      <c r="AC1274" s="334">
        <v>0</v>
      </c>
      <c r="AD1274" s="268">
        <v>0</v>
      </c>
      <c r="AE1274" s="295">
        <v>0</v>
      </c>
    </row>
    <row r="1275" spans="1:31">
      <c r="A1275" s="315" t="s">
        <v>1974</v>
      </c>
      <c r="B1275" s="339" t="s">
        <v>3363</v>
      </c>
      <c r="C1275" s="293" t="s">
        <v>2340</v>
      </c>
      <c r="D1275" s="339" t="s">
        <v>2341</v>
      </c>
      <c r="E1275" s="266">
        <v>0</v>
      </c>
      <c r="F1275" s="266">
        <v>0</v>
      </c>
      <c r="G1275" s="264">
        <v>0</v>
      </c>
      <c r="H1275" s="264">
        <v>0</v>
      </c>
      <c r="I1275" s="264">
        <v>0</v>
      </c>
      <c r="J1275" s="264">
        <v>0</v>
      </c>
      <c r="K1275" s="294">
        <v>0.9</v>
      </c>
      <c r="L1275" s="267">
        <v>0</v>
      </c>
      <c r="M1275" s="267">
        <v>0</v>
      </c>
      <c r="N1275" s="267">
        <v>0</v>
      </c>
      <c r="O1275" s="332">
        <v>0</v>
      </c>
      <c r="P1275" s="266">
        <v>0</v>
      </c>
      <c r="Q1275" s="266">
        <v>0</v>
      </c>
      <c r="R1275" s="264">
        <v>0</v>
      </c>
      <c r="S1275" s="264">
        <v>0</v>
      </c>
      <c r="T1275" s="267">
        <v>0</v>
      </c>
      <c r="U1275" s="267">
        <v>0</v>
      </c>
      <c r="V1275" s="268">
        <v>0</v>
      </c>
      <c r="W1275" s="268">
        <v>0</v>
      </c>
      <c r="X1275" s="295">
        <v>0</v>
      </c>
      <c r="Y1275" s="271">
        <v>0</v>
      </c>
      <c r="Z1275" s="333">
        <v>0</v>
      </c>
      <c r="AA1275" s="333">
        <v>0</v>
      </c>
      <c r="AB1275" s="333">
        <v>0</v>
      </c>
      <c r="AC1275" s="334">
        <v>0</v>
      </c>
      <c r="AD1275" s="268">
        <v>0</v>
      </c>
      <c r="AE1275" s="295">
        <v>0</v>
      </c>
    </row>
    <row r="1276" spans="1:31">
      <c r="A1276" s="315" t="s">
        <v>1974</v>
      </c>
      <c r="B1276" s="339" t="s">
        <v>3363</v>
      </c>
      <c r="C1276" s="293" t="s">
        <v>2342</v>
      </c>
      <c r="D1276" s="339" t="s">
        <v>2343</v>
      </c>
      <c r="E1276" s="266">
        <v>0</v>
      </c>
      <c r="F1276" s="266">
        <v>0</v>
      </c>
      <c r="G1276" s="264">
        <v>0</v>
      </c>
      <c r="H1276" s="264">
        <v>0</v>
      </c>
      <c r="I1276" s="264">
        <v>0</v>
      </c>
      <c r="J1276" s="264">
        <v>0</v>
      </c>
      <c r="K1276" s="294">
        <v>0.9</v>
      </c>
      <c r="L1276" s="267">
        <v>0</v>
      </c>
      <c r="M1276" s="267">
        <v>0</v>
      </c>
      <c r="N1276" s="267">
        <v>0</v>
      </c>
      <c r="O1276" s="332">
        <v>0</v>
      </c>
      <c r="P1276" s="266">
        <v>0</v>
      </c>
      <c r="Q1276" s="266">
        <v>0</v>
      </c>
      <c r="R1276" s="264">
        <v>0</v>
      </c>
      <c r="S1276" s="264">
        <v>0</v>
      </c>
      <c r="T1276" s="267">
        <v>0</v>
      </c>
      <c r="U1276" s="267">
        <v>0</v>
      </c>
      <c r="V1276" s="268">
        <v>0</v>
      </c>
      <c r="W1276" s="268">
        <v>0</v>
      </c>
      <c r="X1276" s="295">
        <v>0</v>
      </c>
      <c r="Y1276" s="271">
        <v>0</v>
      </c>
      <c r="Z1276" s="333">
        <v>0</v>
      </c>
      <c r="AA1276" s="333">
        <v>0</v>
      </c>
      <c r="AB1276" s="333">
        <v>0</v>
      </c>
      <c r="AC1276" s="334">
        <v>0</v>
      </c>
      <c r="AD1276" s="268">
        <v>0</v>
      </c>
      <c r="AE1276" s="295">
        <v>0</v>
      </c>
    </row>
    <row r="1277" spans="1:31">
      <c r="A1277" s="315" t="s">
        <v>1974</v>
      </c>
      <c r="B1277" s="339" t="s">
        <v>3363</v>
      </c>
      <c r="C1277" s="293" t="s">
        <v>2344</v>
      </c>
      <c r="D1277" s="339" t="s">
        <v>2345</v>
      </c>
      <c r="E1277" s="266">
        <v>74</v>
      </c>
      <c r="F1277" s="266">
        <v>73</v>
      </c>
      <c r="G1277" s="264">
        <v>77</v>
      </c>
      <c r="H1277" s="264">
        <v>70</v>
      </c>
      <c r="I1277" s="264">
        <v>66</v>
      </c>
      <c r="J1277" s="264">
        <v>60</v>
      </c>
      <c r="K1277" s="294">
        <v>0.9</v>
      </c>
      <c r="L1277" s="267">
        <v>0.986486486486487</v>
      </c>
      <c r="M1277" s="267">
        <v>0.909090909090909</v>
      </c>
      <c r="N1277" s="267">
        <v>0.909090909090909</v>
      </c>
      <c r="O1277" s="332">
        <v>74</v>
      </c>
      <c r="P1277" s="266">
        <v>73</v>
      </c>
      <c r="Q1277" s="266">
        <v>73</v>
      </c>
      <c r="R1277" s="264">
        <v>70</v>
      </c>
      <c r="S1277" s="264">
        <v>60</v>
      </c>
      <c r="T1277" s="267">
        <v>0.986486486486487</v>
      </c>
      <c r="U1277" s="267">
        <v>0.986486486486487</v>
      </c>
      <c r="V1277" s="268">
        <v>0.909090909090909</v>
      </c>
      <c r="W1277" s="268">
        <v>0.909090909090909</v>
      </c>
      <c r="X1277" s="295">
        <v>0.0773955773955775</v>
      </c>
      <c r="Y1277" s="271">
        <v>496</v>
      </c>
      <c r="Z1277" s="333">
        <v>457</v>
      </c>
      <c r="AA1277" s="333">
        <v>495</v>
      </c>
      <c r="AB1277" s="333">
        <v>462</v>
      </c>
      <c r="AC1277" s="334">
        <v>0.921370967741935</v>
      </c>
      <c r="AD1277" s="268">
        <v>0.933333333333333</v>
      </c>
      <c r="AE1277" s="295">
        <v>-0.0119623655913978</v>
      </c>
    </row>
    <row r="1278" spans="1:31">
      <c r="A1278" s="315" t="s">
        <v>1974</v>
      </c>
      <c r="B1278" s="339" t="s">
        <v>3363</v>
      </c>
      <c r="C1278" s="293" t="s">
        <v>2346</v>
      </c>
      <c r="D1278" s="339" t="s">
        <v>2347</v>
      </c>
      <c r="E1278" s="266">
        <v>0</v>
      </c>
      <c r="F1278" s="266">
        <v>0</v>
      </c>
      <c r="G1278" s="264">
        <v>0</v>
      </c>
      <c r="H1278" s="264">
        <v>0</v>
      </c>
      <c r="I1278" s="264">
        <v>0</v>
      </c>
      <c r="J1278" s="264">
        <v>0</v>
      </c>
      <c r="K1278" s="294">
        <v>0.9</v>
      </c>
      <c r="L1278" s="267">
        <v>0</v>
      </c>
      <c r="M1278" s="267">
        <v>0</v>
      </c>
      <c r="N1278" s="267">
        <v>0</v>
      </c>
      <c r="O1278" s="332">
        <v>0</v>
      </c>
      <c r="P1278" s="266">
        <v>0</v>
      </c>
      <c r="Q1278" s="266">
        <v>0</v>
      </c>
      <c r="R1278" s="264">
        <v>0</v>
      </c>
      <c r="S1278" s="264">
        <v>0</v>
      </c>
      <c r="T1278" s="267">
        <v>0</v>
      </c>
      <c r="U1278" s="267">
        <v>0</v>
      </c>
      <c r="V1278" s="268">
        <v>0</v>
      </c>
      <c r="W1278" s="268">
        <v>0</v>
      </c>
      <c r="X1278" s="295">
        <v>0</v>
      </c>
      <c r="Y1278" s="271">
        <v>0</v>
      </c>
      <c r="Z1278" s="333">
        <v>0</v>
      </c>
      <c r="AA1278" s="333">
        <v>0</v>
      </c>
      <c r="AB1278" s="333">
        <v>0</v>
      </c>
      <c r="AC1278" s="334">
        <v>0</v>
      </c>
      <c r="AD1278" s="268">
        <v>0</v>
      </c>
      <c r="AE1278" s="295">
        <v>0</v>
      </c>
    </row>
    <row r="1279" spans="1:31">
      <c r="A1279" s="315" t="s">
        <v>1974</v>
      </c>
      <c r="B1279" s="339" t="s">
        <v>3364</v>
      </c>
      <c r="C1279" s="293" t="s">
        <v>2348</v>
      </c>
      <c r="D1279" s="339" t="s">
        <v>2349</v>
      </c>
      <c r="E1279" s="266">
        <v>49</v>
      </c>
      <c r="F1279" s="266">
        <v>49</v>
      </c>
      <c r="G1279" s="264">
        <v>52</v>
      </c>
      <c r="H1279" s="264">
        <v>50</v>
      </c>
      <c r="I1279" s="264">
        <v>47</v>
      </c>
      <c r="J1279" s="264">
        <v>46</v>
      </c>
      <c r="K1279" s="294">
        <v>0.9</v>
      </c>
      <c r="L1279" s="267">
        <v>1</v>
      </c>
      <c r="M1279" s="267">
        <v>0.961538461538462</v>
      </c>
      <c r="N1279" s="267">
        <v>0.978723404255319</v>
      </c>
      <c r="O1279" s="332">
        <v>49</v>
      </c>
      <c r="P1279" s="266">
        <v>49</v>
      </c>
      <c r="Q1279" s="266">
        <v>49</v>
      </c>
      <c r="R1279" s="264">
        <v>49</v>
      </c>
      <c r="S1279" s="264">
        <v>45</v>
      </c>
      <c r="T1279" s="267">
        <v>1</v>
      </c>
      <c r="U1279" s="267">
        <v>1</v>
      </c>
      <c r="V1279" s="268">
        <v>0.942307692307692</v>
      </c>
      <c r="W1279" s="268">
        <v>0.957446808510638</v>
      </c>
      <c r="X1279" s="295">
        <v>0.0576923076923077</v>
      </c>
      <c r="Y1279" s="271">
        <v>342</v>
      </c>
      <c r="Z1279" s="333">
        <v>328</v>
      </c>
      <c r="AA1279" s="333">
        <v>325</v>
      </c>
      <c r="AB1279" s="333">
        <v>314</v>
      </c>
      <c r="AC1279" s="334">
        <v>0.95906432748538</v>
      </c>
      <c r="AD1279" s="268">
        <v>0.966153846153846</v>
      </c>
      <c r="AE1279" s="295">
        <v>-0.00708951866846608</v>
      </c>
    </row>
    <row r="1280" spans="1:31">
      <c r="A1280" s="315" t="s">
        <v>1974</v>
      </c>
      <c r="B1280" s="339" t="s">
        <v>3364</v>
      </c>
      <c r="C1280" s="293" t="s">
        <v>2350</v>
      </c>
      <c r="D1280" s="339" t="s">
        <v>2351</v>
      </c>
      <c r="E1280" s="266">
        <v>55</v>
      </c>
      <c r="F1280" s="266">
        <v>52</v>
      </c>
      <c r="G1280" s="264">
        <v>55</v>
      </c>
      <c r="H1280" s="264">
        <v>53</v>
      </c>
      <c r="I1280" s="264">
        <v>49</v>
      </c>
      <c r="J1280" s="264">
        <v>46</v>
      </c>
      <c r="K1280" s="294">
        <v>0.9</v>
      </c>
      <c r="L1280" s="267">
        <v>0.945454545454545</v>
      </c>
      <c r="M1280" s="267">
        <v>0.963636363636364</v>
      </c>
      <c r="N1280" s="267">
        <v>0.938775510204082</v>
      </c>
      <c r="O1280" s="332">
        <v>55</v>
      </c>
      <c r="P1280" s="266">
        <v>50</v>
      </c>
      <c r="Q1280" s="266">
        <v>50</v>
      </c>
      <c r="R1280" s="264">
        <v>53</v>
      </c>
      <c r="S1280" s="264">
        <v>46</v>
      </c>
      <c r="T1280" s="267">
        <v>0.909090909090909</v>
      </c>
      <c r="U1280" s="267">
        <v>0.909090909090909</v>
      </c>
      <c r="V1280" s="268">
        <v>0.963636363636364</v>
      </c>
      <c r="W1280" s="268">
        <v>0.938775510204082</v>
      </c>
      <c r="X1280" s="295">
        <v>-0.0545454545454546</v>
      </c>
      <c r="Y1280" s="271">
        <v>361</v>
      </c>
      <c r="Z1280" s="333">
        <v>336</v>
      </c>
      <c r="AA1280" s="333">
        <v>359</v>
      </c>
      <c r="AB1280" s="333">
        <v>340</v>
      </c>
      <c r="AC1280" s="334">
        <v>0.930747922437673</v>
      </c>
      <c r="AD1280" s="268">
        <v>0.947075208913649</v>
      </c>
      <c r="AE1280" s="295">
        <v>-0.0163272864759759</v>
      </c>
    </row>
    <row r="1281" spans="1:31">
      <c r="A1281" s="315" t="s">
        <v>1974</v>
      </c>
      <c r="B1281" s="339" t="s">
        <v>3364</v>
      </c>
      <c r="C1281" s="293" t="s">
        <v>2352</v>
      </c>
      <c r="D1281" s="339" t="s">
        <v>2353</v>
      </c>
      <c r="E1281" s="266">
        <v>25</v>
      </c>
      <c r="F1281" s="266">
        <v>25</v>
      </c>
      <c r="G1281" s="264">
        <v>27</v>
      </c>
      <c r="H1281" s="264">
        <v>27</v>
      </c>
      <c r="I1281" s="264">
        <v>22</v>
      </c>
      <c r="J1281" s="264">
        <v>22</v>
      </c>
      <c r="K1281" s="294">
        <v>0.9</v>
      </c>
      <c r="L1281" s="267">
        <v>1</v>
      </c>
      <c r="M1281" s="267">
        <v>1</v>
      </c>
      <c r="N1281" s="267">
        <v>1</v>
      </c>
      <c r="O1281" s="332">
        <v>25</v>
      </c>
      <c r="P1281" s="266">
        <v>25</v>
      </c>
      <c r="Q1281" s="266">
        <v>25</v>
      </c>
      <c r="R1281" s="264">
        <v>27</v>
      </c>
      <c r="S1281" s="264">
        <v>22</v>
      </c>
      <c r="T1281" s="267">
        <v>1</v>
      </c>
      <c r="U1281" s="267">
        <v>1</v>
      </c>
      <c r="V1281" s="268">
        <v>1</v>
      </c>
      <c r="W1281" s="268">
        <v>1</v>
      </c>
      <c r="X1281" s="295">
        <v>0</v>
      </c>
      <c r="Y1281" s="271">
        <v>163</v>
      </c>
      <c r="Z1281" s="333">
        <v>157</v>
      </c>
      <c r="AA1281" s="333">
        <v>163</v>
      </c>
      <c r="AB1281" s="333">
        <v>162</v>
      </c>
      <c r="AC1281" s="334">
        <v>0.96319018404908</v>
      </c>
      <c r="AD1281" s="268">
        <v>0.993865030674847</v>
      </c>
      <c r="AE1281" s="295">
        <v>-0.0306748466257669</v>
      </c>
    </row>
    <row r="1282" spans="1:31">
      <c r="A1282" s="315" t="s">
        <v>1974</v>
      </c>
      <c r="B1282" s="339" t="s">
        <v>3364</v>
      </c>
      <c r="C1282" s="293" t="s">
        <v>2354</v>
      </c>
      <c r="D1282" s="339" t="s">
        <v>2355</v>
      </c>
      <c r="E1282" s="266">
        <v>0</v>
      </c>
      <c r="F1282" s="266">
        <v>0</v>
      </c>
      <c r="G1282" s="264">
        <v>0</v>
      </c>
      <c r="H1282" s="264">
        <v>0</v>
      </c>
      <c r="I1282" s="264">
        <v>0</v>
      </c>
      <c r="J1282" s="264">
        <v>0</v>
      </c>
      <c r="K1282" s="294">
        <v>0.9</v>
      </c>
      <c r="L1282" s="267">
        <v>0</v>
      </c>
      <c r="M1282" s="267">
        <v>0</v>
      </c>
      <c r="N1282" s="267">
        <v>0</v>
      </c>
      <c r="O1282" s="332">
        <v>0</v>
      </c>
      <c r="P1282" s="266">
        <v>0</v>
      </c>
      <c r="Q1282" s="266">
        <v>0</v>
      </c>
      <c r="R1282" s="264">
        <v>0</v>
      </c>
      <c r="S1282" s="264">
        <v>0</v>
      </c>
      <c r="T1282" s="267">
        <v>0</v>
      </c>
      <c r="U1282" s="267">
        <v>0</v>
      </c>
      <c r="V1282" s="268">
        <v>0</v>
      </c>
      <c r="W1282" s="268">
        <v>0</v>
      </c>
      <c r="X1282" s="295">
        <v>0</v>
      </c>
      <c r="Y1282" s="271">
        <v>0</v>
      </c>
      <c r="Z1282" s="333">
        <v>0</v>
      </c>
      <c r="AA1282" s="333">
        <v>0</v>
      </c>
      <c r="AB1282" s="333">
        <v>0</v>
      </c>
      <c r="AC1282" s="334">
        <v>0</v>
      </c>
      <c r="AD1282" s="268">
        <v>0</v>
      </c>
      <c r="AE1282" s="295">
        <v>0</v>
      </c>
    </row>
    <row r="1283" spans="1:31">
      <c r="A1283" s="315" t="s">
        <v>1974</v>
      </c>
      <c r="B1283" s="339" t="s">
        <v>3364</v>
      </c>
      <c r="C1283" s="293" t="s">
        <v>2356</v>
      </c>
      <c r="D1283" s="339" t="s">
        <v>2357</v>
      </c>
      <c r="E1283" s="266">
        <v>0</v>
      </c>
      <c r="F1283" s="266">
        <v>0</v>
      </c>
      <c r="G1283" s="264">
        <v>0</v>
      </c>
      <c r="H1283" s="264">
        <v>0</v>
      </c>
      <c r="I1283" s="264">
        <v>0</v>
      </c>
      <c r="J1283" s="264">
        <v>0</v>
      </c>
      <c r="K1283" s="294">
        <v>0.9</v>
      </c>
      <c r="L1283" s="267">
        <v>0</v>
      </c>
      <c r="M1283" s="267">
        <v>0</v>
      </c>
      <c r="N1283" s="267">
        <v>0</v>
      </c>
      <c r="O1283" s="332">
        <v>0</v>
      </c>
      <c r="P1283" s="266">
        <v>0</v>
      </c>
      <c r="Q1283" s="266">
        <v>0</v>
      </c>
      <c r="R1283" s="264">
        <v>0</v>
      </c>
      <c r="S1283" s="264">
        <v>0</v>
      </c>
      <c r="T1283" s="267">
        <v>0</v>
      </c>
      <c r="U1283" s="267">
        <v>0</v>
      </c>
      <c r="V1283" s="268">
        <v>0</v>
      </c>
      <c r="W1283" s="268">
        <v>0</v>
      </c>
      <c r="X1283" s="295">
        <v>0</v>
      </c>
      <c r="Y1283" s="271">
        <v>0</v>
      </c>
      <c r="Z1283" s="333">
        <v>0</v>
      </c>
      <c r="AA1283" s="333">
        <v>0</v>
      </c>
      <c r="AB1283" s="333">
        <v>0</v>
      </c>
      <c r="AC1283" s="334">
        <v>0</v>
      </c>
      <c r="AD1283" s="268">
        <v>0</v>
      </c>
      <c r="AE1283" s="295">
        <v>0</v>
      </c>
    </row>
    <row r="1284" spans="1:31">
      <c r="A1284" s="315" t="s">
        <v>1974</v>
      </c>
      <c r="B1284" s="339" t="s">
        <v>3364</v>
      </c>
      <c r="C1284" s="293" t="s">
        <v>2358</v>
      </c>
      <c r="D1284" s="339" t="s">
        <v>2359</v>
      </c>
      <c r="E1284" s="266">
        <v>41</v>
      </c>
      <c r="F1284" s="266">
        <v>40</v>
      </c>
      <c r="G1284" s="264">
        <v>41</v>
      </c>
      <c r="H1284" s="264">
        <v>40</v>
      </c>
      <c r="I1284" s="264">
        <v>32</v>
      </c>
      <c r="J1284" s="264">
        <v>30</v>
      </c>
      <c r="K1284" s="294">
        <v>0.9</v>
      </c>
      <c r="L1284" s="267">
        <v>0.975609756097561</v>
      </c>
      <c r="M1284" s="267">
        <v>0.975609756097561</v>
      </c>
      <c r="N1284" s="267">
        <v>0.9375</v>
      </c>
      <c r="O1284" s="332">
        <v>41</v>
      </c>
      <c r="P1284" s="266">
        <v>40</v>
      </c>
      <c r="Q1284" s="266">
        <v>40</v>
      </c>
      <c r="R1284" s="264">
        <v>40</v>
      </c>
      <c r="S1284" s="264">
        <v>30</v>
      </c>
      <c r="T1284" s="267">
        <v>0.975609756097561</v>
      </c>
      <c r="U1284" s="267">
        <v>0.975609756097561</v>
      </c>
      <c r="V1284" s="268">
        <v>0.975609756097561</v>
      </c>
      <c r="W1284" s="268">
        <v>0.9375</v>
      </c>
      <c r="X1284" s="295">
        <v>0</v>
      </c>
      <c r="Y1284" s="271">
        <v>250</v>
      </c>
      <c r="Z1284" s="333">
        <v>245</v>
      </c>
      <c r="AA1284" s="333">
        <v>261</v>
      </c>
      <c r="AB1284" s="333">
        <v>249</v>
      </c>
      <c r="AC1284" s="334">
        <v>0.98</v>
      </c>
      <c r="AD1284" s="268">
        <v>0.954022988505747</v>
      </c>
      <c r="AE1284" s="295">
        <v>0.0259770114942529</v>
      </c>
    </row>
    <row r="1285" spans="1:31">
      <c r="A1285" s="315" t="s">
        <v>1974</v>
      </c>
      <c r="B1285" s="339" t="s">
        <v>3364</v>
      </c>
      <c r="C1285" s="293" t="s">
        <v>2360</v>
      </c>
      <c r="D1285" s="339" t="s">
        <v>2361</v>
      </c>
      <c r="E1285" s="266">
        <v>0</v>
      </c>
      <c r="F1285" s="266">
        <v>0</v>
      </c>
      <c r="G1285" s="264">
        <v>0</v>
      </c>
      <c r="H1285" s="264">
        <v>0</v>
      </c>
      <c r="I1285" s="264">
        <v>0</v>
      </c>
      <c r="J1285" s="264">
        <v>0</v>
      </c>
      <c r="K1285" s="294">
        <v>0.9</v>
      </c>
      <c r="L1285" s="267">
        <v>0</v>
      </c>
      <c r="M1285" s="267">
        <v>0</v>
      </c>
      <c r="N1285" s="267">
        <v>0</v>
      </c>
      <c r="O1285" s="332">
        <v>0</v>
      </c>
      <c r="P1285" s="266">
        <v>0</v>
      </c>
      <c r="Q1285" s="266">
        <v>0</v>
      </c>
      <c r="R1285" s="264">
        <v>0</v>
      </c>
      <c r="S1285" s="264">
        <v>0</v>
      </c>
      <c r="T1285" s="267">
        <v>0</v>
      </c>
      <c r="U1285" s="267">
        <v>0</v>
      </c>
      <c r="V1285" s="268">
        <v>0</v>
      </c>
      <c r="W1285" s="268">
        <v>0</v>
      </c>
      <c r="X1285" s="295">
        <v>0</v>
      </c>
      <c r="Y1285" s="271">
        <v>0</v>
      </c>
      <c r="Z1285" s="333">
        <v>0</v>
      </c>
      <c r="AA1285" s="333">
        <v>0</v>
      </c>
      <c r="AB1285" s="333">
        <v>0</v>
      </c>
      <c r="AC1285" s="334">
        <v>0</v>
      </c>
      <c r="AD1285" s="268">
        <v>0</v>
      </c>
      <c r="AE1285" s="295">
        <v>0</v>
      </c>
    </row>
    <row r="1286" spans="1:31">
      <c r="A1286" s="315" t="s">
        <v>1974</v>
      </c>
      <c r="B1286" s="339" t="s">
        <v>3364</v>
      </c>
      <c r="C1286" s="293" t="s">
        <v>2362</v>
      </c>
      <c r="D1286" s="339" t="s">
        <v>2363</v>
      </c>
      <c r="E1286" s="266">
        <v>79</v>
      </c>
      <c r="F1286" s="266">
        <v>78</v>
      </c>
      <c r="G1286" s="264">
        <v>78</v>
      </c>
      <c r="H1286" s="264">
        <v>75</v>
      </c>
      <c r="I1286" s="264">
        <v>64</v>
      </c>
      <c r="J1286" s="264">
        <v>61</v>
      </c>
      <c r="K1286" s="294">
        <v>0.9</v>
      </c>
      <c r="L1286" s="267">
        <v>0.987341772151899</v>
      </c>
      <c r="M1286" s="267">
        <v>0.961538461538462</v>
      </c>
      <c r="N1286" s="267">
        <v>0.953125</v>
      </c>
      <c r="O1286" s="332">
        <v>79</v>
      </c>
      <c r="P1286" s="266">
        <v>78</v>
      </c>
      <c r="Q1286" s="266">
        <v>78</v>
      </c>
      <c r="R1286" s="264">
        <v>75</v>
      </c>
      <c r="S1286" s="264">
        <v>61</v>
      </c>
      <c r="T1286" s="267">
        <v>0.987341772151899</v>
      </c>
      <c r="U1286" s="267">
        <v>0.987341772151899</v>
      </c>
      <c r="V1286" s="268">
        <v>0.961538461538462</v>
      </c>
      <c r="W1286" s="268">
        <v>0.953125</v>
      </c>
      <c r="X1286" s="295">
        <v>0.0258033106134372</v>
      </c>
      <c r="Y1286" s="271">
        <v>503</v>
      </c>
      <c r="Z1286" s="333">
        <v>477</v>
      </c>
      <c r="AA1286" s="333">
        <v>484</v>
      </c>
      <c r="AB1286" s="333">
        <v>476</v>
      </c>
      <c r="AC1286" s="334">
        <v>0.94831013916501</v>
      </c>
      <c r="AD1286" s="268">
        <v>0.983471074380165</v>
      </c>
      <c r="AE1286" s="295">
        <v>-0.0351609352151554</v>
      </c>
    </row>
    <row r="1287" spans="1:31">
      <c r="A1287" s="315" t="s">
        <v>1974</v>
      </c>
      <c r="B1287" s="339" t="s">
        <v>3364</v>
      </c>
      <c r="C1287" s="293" t="s">
        <v>2364</v>
      </c>
      <c r="D1287" s="339" t="s">
        <v>2365</v>
      </c>
      <c r="E1287" s="266">
        <v>53</v>
      </c>
      <c r="F1287" s="266">
        <v>51</v>
      </c>
      <c r="G1287" s="264">
        <v>53</v>
      </c>
      <c r="H1287" s="264">
        <v>53</v>
      </c>
      <c r="I1287" s="264">
        <v>49</v>
      </c>
      <c r="J1287" s="264">
        <v>47</v>
      </c>
      <c r="K1287" s="294">
        <v>0.9</v>
      </c>
      <c r="L1287" s="267">
        <v>0.962264150943396</v>
      </c>
      <c r="M1287" s="267">
        <v>1</v>
      </c>
      <c r="N1287" s="267">
        <v>0.959183673469388</v>
      </c>
      <c r="O1287" s="332">
        <v>53</v>
      </c>
      <c r="P1287" s="266">
        <v>51</v>
      </c>
      <c r="Q1287" s="266">
        <v>51</v>
      </c>
      <c r="R1287" s="264">
        <v>53</v>
      </c>
      <c r="S1287" s="264">
        <v>42</v>
      </c>
      <c r="T1287" s="267">
        <v>0.962264150943396</v>
      </c>
      <c r="U1287" s="267">
        <v>0.962264150943396</v>
      </c>
      <c r="V1287" s="268">
        <v>1</v>
      </c>
      <c r="W1287" s="268">
        <v>0.857142857142857</v>
      </c>
      <c r="X1287" s="295">
        <v>-0.0377358490566038</v>
      </c>
      <c r="Y1287" s="271">
        <v>348</v>
      </c>
      <c r="Z1287" s="333">
        <v>324</v>
      </c>
      <c r="AA1287" s="333">
        <v>342</v>
      </c>
      <c r="AB1287" s="333">
        <v>284</v>
      </c>
      <c r="AC1287" s="334">
        <v>0.931034482758621</v>
      </c>
      <c r="AD1287" s="268">
        <v>0.830409356725146</v>
      </c>
      <c r="AE1287" s="295">
        <v>0.100625126033475</v>
      </c>
    </row>
    <row r="1288" spans="1:31">
      <c r="A1288" s="315" t="s">
        <v>1974</v>
      </c>
      <c r="B1288" s="339" t="s">
        <v>3363</v>
      </c>
      <c r="C1288" s="293" t="s">
        <v>2366</v>
      </c>
      <c r="D1288" s="339" t="s">
        <v>2367</v>
      </c>
      <c r="E1288" s="266">
        <v>35</v>
      </c>
      <c r="F1288" s="266">
        <v>35</v>
      </c>
      <c r="G1288" s="264">
        <v>34</v>
      </c>
      <c r="H1288" s="264">
        <v>34</v>
      </c>
      <c r="I1288" s="264">
        <v>28</v>
      </c>
      <c r="J1288" s="264">
        <v>28</v>
      </c>
      <c r="K1288" s="294">
        <v>0.9</v>
      </c>
      <c r="L1288" s="267">
        <v>1</v>
      </c>
      <c r="M1288" s="267">
        <v>1</v>
      </c>
      <c r="N1288" s="267">
        <v>1</v>
      </c>
      <c r="O1288" s="332">
        <v>35</v>
      </c>
      <c r="P1288" s="266">
        <v>35</v>
      </c>
      <c r="Q1288" s="266">
        <v>35</v>
      </c>
      <c r="R1288" s="264">
        <v>33</v>
      </c>
      <c r="S1288" s="264">
        <v>27</v>
      </c>
      <c r="T1288" s="267">
        <v>1</v>
      </c>
      <c r="U1288" s="267">
        <v>1</v>
      </c>
      <c r="V1288" s="268">
        <v>0.970588235294118</v>
      </c>
      <c r="W1288" s="268">
        <v>0.964285714285714</v>
      </c>
      <c r="X1288" s="295">
        <v>0.0294117647058824</v>
      </c>
      <c r="Y1288" s="271">
        <v>212</v>
      </c>
      <c r="Z1288" s="333">
        <v>207</v>
      </c>
      <c r="AA1288" s="333">
        <v>207</v>
      </c>
      <c r="AB1288" s="333">
        <v>207</v>
      </c>
      <c r="AC1288" s="334">
        <v>0.976415094339623</v>
      </c>
      <c r="AD1288" s="268">
        <v>1</v>
      </c>
      <c r="AE1288" s="295">
        <v>-0.0235849056603774</v>
      </c>
    </row>
    <row r="1289" spans="1:31">
      <c r="A1289" s="315" t="s">
        <v>1974</v>
      </c>
      <c r="B1289" s="339" t="s">
        <v>3363</v>
      </c>
      <c r="C1289" s="293" t="s">
        <v>2368</v>
      </c>
      <c r="D1289" s="339" t="s">
        <v>2369</v>
      </c>
      <c r="E1289" s="266">
        <v>63</v>
      </c>
      <c r="F1289" s="266">
        <v>63</v>
      </c>
      <c r="G1289" s="264">
        <v>64</v>
      </c>
      <c r="H1289" s="264">
        <v>64</v>
      </c>
      <c r="I1289" s="264">
        <v>56</v>
      </c>
      <c r="J1289" s="264">
        <v>56</v>
      </c>
      <c r="K1289" s="294">
        <v>0.9</v>
      </c>
      <c r="L1289" s="267">
        <v>1</v>
      </c>
      <c r="M1289" s="267">
        <v>1</v>
      </c>
      <c r="N1289" s="267">
        <v>1</v>
      </c>
      <c r="O1289" s="332">
        <v>63</v>
      </c>
      <c r="P1289" s="266">
        <v>62</v>
      </c>
      <c r="Q1289" s="266">
        <v>62</v>
      </c>
      <c r="R1289" s="264">
        <v>64</v>
      </c>
      <c r="S1289" s="264">
        <v>55</v>
      </c>
      <c r="T1289" s="267">
        <v>0.984126984126984</v>
      </c>
      <c r="U1289" s="267">
        <v>0.984126984126984</v>
      </c>
      <c r="V1289" s="268">
        <v>1</v>
      </c>
      <c r="W1289" s="268">
        <v>0.982142857142857</v>
      </c>
      <c r="X1289" s="295">
        <v>-0.0158730158730159</v>
      </c>
      <c r="Y1289" s="271">
        <v>405</v>
      </c>
      <c r="Z1289" s="333">
        <v>397</v>
      </c>
      <c r="AA1289" s="333">
        <v>384</v>
      </c>
      <c r="AB1289" s="333">
        <v>367</v>
      </c>
      <c r="AC1289" s="334">
        <v>0.980246913580247</v>
      </c>
      <c r="AD1289" s="268">
        <v>0.955729166666667</v>
      </c>
      <c r="AE1289" s="295">
        <v>0.0245177469135803</v>
      </c>
    </row>
    <row r="1290" spans="1:31">
      <c r="A1290" s="315" t="s">
        <v>1974</v>
      </c>
      <c r="B1290" s="339" t="s">
        <v>3363</v>
      </c>
      <c r="C1290" s="293" t="s">
        <v>2370</v>
      </c>
      <c r="D1290" s="339" t="s">
        <v>2371</v>
      </c>
      <c r="E1290" s="266">
        <v>32</v>
      </c>
      <c r="F1290" s="266">
        <v>32</v>
      </c>
      <c r="G1290" s="264">
        <v>33</v>
      </c>
      <c r="H1290" s="264">
        <v>33</v>
      </c>
      <c r="I1290" s="264">
        <v>29</v>
      </c>
      <c r="J1290" s="264">
        <v>28</v>
      </c>
      <c r="K1290" s="294">
        <v>0.9</v>
      </c>
      <c r="L1290" s="267">
        <v>1</v>
      </c>
      <c r="M1290" s="267">
        <v>1</v>
      </c>
      <c r="N1290" s="267">
        <v>0.96551724137931</v>
      </c>
      <c r="O1290" s="332">
        <v>32</v>
      </c>
      <c r="P1290" s="266">
        <v>32</v>
      </c>
      <c r="Q1290" s="266">
        <v>32</v>
      </c>
      <c r="R1290" s="264">
        <v>32</v>
      </c>
      <c r="S1290" s="264">
        <v>28</v>
      </c>
      <c r="T1290" s="267">
        <v>1</v>
      </c>
      <c r="U1290" s="267">
        <v>1</v>
      </c>
      <c r="V1290" s="268">
        <v>0.96969696969697</v>
      </c>
      <c r="W1290" s="268">
        <v>0.96551724137931</v>
      </c>
      <c r="X1290" s="295">
        <v>0.0303030303030303</v>
      </c>
      <c r="Y1290" s="271">
        <v>215</v>
      </c>
      <c r="Z1290" s="333">
        <v>213</v>
      </c>
      <c r="AA1290" s="333">
        <v>206</v>
      </c>
      <c r="AB1290" s="333">
        <v>196</v>
      </c>
      <c r="AC1290" s="334">
        <v>0.990697674418605</v>
      </c>
      <c r="AD1290" s="268">
        <v>0.951456310679612</v>
      </c>
      <c r="AE1290" s="295">
        <v>0.039241363738993</v>
      </c>
    </row>
    <row r="1291" spans="1:31">
      <c r="A1291" s="315" t="s">
        <v>1974</v>
      </c>
      <c r="B1291" s="339" t="s">
        <v>3363</v>
      </c>
      <c r="C1291" s="293" t="s">
        <v>2372</v>
      </c>
      <c r="D1291" s="339" t="s">
        <v>2373</v>
      </c>
      <c r="E1291" s="266">
        <v>66</v>
      </c>
      <c r="F1291" s="266">
        <v>65</v>
      </c>
      <c r="G1291" s="264">
        <v>71</v>
      </c>
      <c r="H1291" s="264">
        <v>70</v>
      </c>
      <c r="I1291" s="264">
        <v>59</v>
      </c>
      <c r="J1291" s="264">
        <v>59</v>
      </c>
      <c r="K1291" s="294">
        <v>0.9</v>
      </c>
      <c r="L1291" s="267">
        <v>0.984848484848485</v>
      </c>
      <c r="M1291" s="267">
        <v>0.985915492957746</v>
      </c>
      <c r="N1291" s="267">
        <v>1</v>
      </c>
      <c r="O1291" s="332">
        <v>66</v>
      </c>
      <c r="P1291" s="266">
        <v>65</v>
      </c>
      <c r="Q1291" s="266">
        <v>65</v>
      </c>
      <c r="R1291" s="264">
        <v>68</v>
      </c>
      <c r="S1291" s="264">
        <v>57</v>
      </c>
      <c r="T1291" s="267">
        <v>0.984848484848485</v>
      </c>
      <c r="U1291" s="267">
        <v>0.984848484848485</v>
      </c>
      <c r="V1291" s="268">
        <v>0.957746478873239</v>
      </c>
      <c r="W1291" s="268">
        <v>0.966101694915254</v>
      </c>
      <c r="X1291" s="295">
        <v>0.0271020059752455</v>
      </c>
      <c r="Y1291" s="271">
        <v>450</v>
      </c>
      <c r="Z1291" s="333">
        <v>434</v>
      </c>
      <c r="AA1291" s="333">
        <v>432</v>
      </c>
      <c r="AB1291" s="333">
        <v>408</v>
      </c>
      <c r="AC1291" s="334">
        <v>0.964444444444444</v>
      </c>
      <c r="AD1291" s="268">
        <v>0.944444444444444</v>
      </c>
      <c r="AE1291" s="295">
        <v>0.02</v>
      </c>
    </row>
    <row r="1292" spans="1:31">
      <c r="A1292" s="315" t="s">
        <v>1974</v>
      </c>
      <c r="B1292" s="339" t="s">
        <v>3363</v>
      </c>
      <c r="C1292" s="293" t="s">
        <v>2374</v>
      </c>
      <c r="D1292" s="339" t="s">
        <v>2375</v>
      </c>
      <c r="E1292" s="266">
        <v>0</v>
      </c>
      <c r="F1292" s="266">
        <v>0</v>
      </c>
      <c r="G1292" s="264">
        <v>0</v>
      </c>
      <c r="H1292" s="264">
        <v>0</v>
      </c>
      <c r="I1292" s="264">
        <v>0</v>
      </c>
      <c r="J1292" s="264">
        <v>0</v>
      </c>
      <c r="K1292" s="294">
        <v>0.9</v>
      </c>
      <c r="L1292" s="267">
        <v>0</v>
      </c>
      <c r="M1292" s="267">
        <v>0</v>
      </c>
      <c r="N1292" s="267">
        <v>0</v>
      </c>
      <c r="O1292" s="332">
        <v>0</v>
      </c>
      <c r="P1292" s="266">
        <v>0</v>
      </c>
      <c r="Q1292" s="266">
        <v>0</v>
      </c>
      <c r="R1292" s="264">
        <v>0</v>
      </c>
      <c r="S1292" s="264">
        <v>0</v>
      </c>
      <c r="T1292" s="267">
        <v>0</v>
      </c>
      <c r="U1292" s="267">
        <v>0</v>
      </c>
      <c r="V1292" s="268">
        <v>0</v>
      </c>
      <c r="W1292" s="268">
        <v>0</v>
      </c>
      <c r="X1292" s="295">
        <v>0</v>
      </c>
      <c r="Y1292" s="271">
        <v>0</v>
      </c>
      <c r="Z1292" s="333">
        <v>0</v>
      </c>
      <c r="AA1292" s="333">
        <v>0</v>
      </c>
      <c r="AB1292" s="333">
        <v>0</v>
      </c>
      <c r="AC1292" s="334">
        <v>0</v>
      </c>
      <c r="AD1292" s="268">
        <v>0</v>
      </c>
      <c r="AE1292" s="295">
        <v>0</v>
      </c>
    </row>
    <row r="1293" spans="1:31">
      <c r="A1293" s="315" t="s">
        <v>1974</v>
      </c>
      <c r="B1293" s="339" t="s">
        <v>3365</v>
      </c>
      <c r="C1293" s="293" t="s">
        <v>2376</v>
      </c>
      <c r="D1293" s="339" t="s">
        <v>2377</v>
      </c>
      <c r="E1293" s="266">
        <v>40</v>
      </c>
      <c r="F1293" s="266">
        <v>40</v>
      </c>
      <c r="G1293" s="264">
        <v>39</v>
      </c>
      <c r="H1293" s="264">
        <v>39</v>
      </c>
      <c r="I1293" s="264">
        <v>33</v>
      </c>
      <c r="J1293" s="264">
        <v>33</v>
      </c>
      <c r="K1293" s="294">
        <v>0.9</v>
      </c>
      <c r="L1293" s="267">
        <v>1</v>
      </c>
      <c r="M1293" s="267">
        <v>1</v>
      </c>
      <c r="N1293" s="267">
        <v>1</v>
      </c>
      <c r="O1293" s="332">
        <v>40</v>
      </c>
      <c r="P1293" s="266">
        <v>40</v>
      </c>
      <c r="Q1293" s="266">
        <v>40</v>
      </c>
      <c r="R1293" s="264">
        <v>38</v>
      </c>
      <c r="S1293" s="264">
        <v>32</v>
      </c>
      <c r="T1293" s="267">
        <v>1</v>
      </c>
      <c r="U1293" s="267">
        <v>1</v>
      </c>
      <c r="V1293" s="268">
        <v>0.974358974358974</v>
      </c>
      <c r="W1293" s="268">
        <v>0.96969696969697</v>
      </c>
      <c r="X1293" s="295">
        <v>0.0256410256410257</v>
      </c>
      <c r="Y1293" s="271">
        <v>260</v>
      </c>
      <c r="Z1293" s="333">
        <v>256</v>
      </c>
      <c r="AA1293" s="333">
        <v>258</v>
      </c>
      <c r="AB1293" s="333">
        <v>257</v>
      </c>
      <c r="AC1293" s="334">
        <v>0.984615384615385</v>
      </c>
      <c r="AD1293" s="268">
        <v>0.996124031007752</v>
      </c>
      <c r="AE1293" s="295">
        <v>-0.0115086463923673</v>
      </c>
    </row>
    <row r="1294" spans="1:31">
      <c r="A1294" s="315" t="s">
        <v>1974</v>
      </c>
      <c r="B1294" s="339" t="s">
        <v>3365</v>
      </c>
      <c r="C1294" s="293" t="s">
        <v>2378</v>
      </c>
      <c r="D1294" s="339" t="s">
        <v>2379</v>
      </c>
      <c r="E1294" s="266">
        <v>43</v>
      </c>
      <c r="F1294" s="266">
        <v>43</v>
      </c>
      <c r="G1294" s="264">
        <v>40</v>
      </c>
      <c r="H1294" s="264">
        <v>40</v>
      </c>
      <c r="I1294" s="264">
        <v>34</v>
      </c>
      <c r="J1294" s="264">
        <v>31</v>
      </c>
      <c r="K1294" s="294">
        <v>0.9</v>
      </c>
      <c r="L1294" s="267">
        <v>1</v>
      </c>
      <c r="M1294" s="267">
        <v>1</v>
      </c>
      <c r="N1294" s="267">
        <v>0.911764705882353</v>
      </c>
      <c r="O1294" s="332">
        <v>43</v>
      </c>
      <c r="P1294" s="266">
        <v>42</v>
      </c>
      <c r="Q1294" s="266">
        <v>42</v>
      </c>
      <c r="R1294" s="264">
        <v>38</v>
      </c>
      <c r="S1294" s="264">
        <v>30</v>
      </c>
      <c r="T1294" s="267">
        <v>0.976744186046512</v>
      </c>
      <c r="U1294" s="267">
        <v>0.976744186046512</v>
      </c>
      <c r="V1294" s="268">
        <v>0.95</v>
      </c>
      <c r="W1294" s="268">
        <v>0.882352941176471</v>
      </c>
      <c r="X1294" s="295">
        <v>0.0267441860465116</v>
      </c>
      <c r="Y1294" s="271">
        <v>277</v>
      </c>
      <c r="Z1294" s="333">
        <v>258</v>
      </c>
      <c r="AA1294" s="333">
        <v>279</v>
      </c>
      <c r="AB1294" s="333">
        <v>267</v>
      </c>
      <c r="AC1294" s="334">
        <v>0.931407942238267</v>
      </c>
      <c r="AD1294" s="268">
        <v>0.956989247311828</v>
      </c>
      <c r="AE1294" s="295">
        <v>-0.0255813050735608</v>
      </c>
    </row>
    <row r="1295" spans="1:31">
      <c r="A1295" s="315" t="s">
        <v>1974</v>
      </c>
      <c r="B1295" s="339" t="s">
        <v>3365</v>
      </c>
      <c r="C1295" s="293" t="s">
        <v>2380</v>
      </c>
      <c r="D1295" s="339" t="s">
        <v>2381</v>
      </c>
      <c r="E1295" s="266">
        <v>47</v>
      </c>
      <c r="F1295" s="266">
        <v>46</v>
      </c>
      <c r="G1295" s="264">
        <v>44</v>
      </c>
      <c r="H1295" s="264">
        <v>42</v>
      </c>
      <c r="I1295" s="264">
        <v>35</v>
      </c>
      <c r="J1295" s="264">
        <v>33</v>
      </c>
      <c r="K1295" s="294">
        <v>0.9</v>
      </c>
      <c r="L1295" s="267">
        <v>0.978723404255319</v>
      </c>
      <c r="M1295" s="267">
        <v>0.954545454545455</v>
      </c>
      <c r="N1295" s="267">
        <v>0.942857142857143</v>
      </c>
      <c r="O1295" s="332">
        <v>47</v>
      </c>
      <c r="P1295" s="266">
        <v>42</v>
      </c>
      <c r="Q1295" s="266">
        <v>42</v>
      </c>
      <c r="R1295" s="264">
        <v>40</v>
      </c>
      <c r="S1295" s="264">
        <v>30</v>
      </c>
      <c r="T1295" s="267">
        <v>0.893617021276596</v>
      </c>
      <c r="U1295" s="267">
        <v>0.893617021276596</v>
      </c>
      <c r="V1295" s="268">
        <v>0.909090909090909</v>
      </c>
      <c r="W1295" s="268">
        <v>0.857142857142857</v>
      </c>
      <c r="X1295" s="295">
        <v>-0.0154738878143134</v>
      </c>
      <c r="Y1295" s="271">
        <v>300</v>
      </c>
      <c r="Z1295" s="333">
        <v>276</v>
      </c>
      <c r="AA1295" s="333">
        <v>291</v>
      </c>
      <c r="AB1295" s="333">
        <v>273</v>
      </c>
      <c r="AC1295" s="334">
        <v>0.92</v>
      </c>
      <c r="AD1295" s="268">
        <v>0.938144329896907</v>
      </c>
      <c r="AE1295" s="295">
        <v>-0.0181443298969072</v>
      </c>
    </row>
    <row r="1296" spans="1:31">
      <c r="A1296" s="315" t="s">
        <v>1974</v>
      </c>
      <c r="B1296" s="339" t="s">
        <v>3365</v>
      </c>
      <c r="C1296" s="293" t="s">
        <v>2382</v>
      </c>
      <c r="D1296" s="339" t="s">
        <v>2383</v>
      </c>
      <c r="E1296" s="266">
        <v>44</v>
      </c>
      <c r="F1296" s="266">
        <v>42</v>
      </c>
      <c r="G1296" s="264">
        <v>38</v>
      </c>
      <c r="H1296" s="264">
        <v>36</v>
      </c>
      <c r="I1296" s="264">
        <v>35</v>
      </c>
      <c r="J1296" s="264">
        <v>34</v>
      </c>
      <c r="K1296" s="294">
        <v>0.9</v>
      </c>
      <c r="L1296" s="267">
        <v>0.954545454545455</v>
      </c>
      <c r="M1296" s="267">
        <v>0.947368421052632</v>
      </c>
      <c r="N1296" s="267">
        <v>0.971428571428571</v>
      </c>
      <c r="O1296" s="332">
        <v>44</v>
      </c>
      <c r="P1296" s="266">
        <v>39</v>
      </c>
      <c r="Q1296" s="266">
        <v>39</v>
      </c>
      <c r="R1296" s="264">
        <v>35</v>
      </c>
      <c r="S1296" s="264">
        <v>33</v>
      </c>
      <c r="T1296" s="267">
        <v>0.886363636363636</v>
      </c>
      <c r="U1296" s="267">
        <v>0.886363636363636</v>
      </c>
      <c r="V1296" s="268">
        <v>0.921052631578947</v>
      </c>
      <c r="W1296" s="268">
        <v>0.942857142857143</v>
      </c>
      <c r="X1296" s="295">
        <v>-0.034688995215311</v>
      </c>
      <c r="Y1296" s="271">
        <v>272</v>
      </c>
      <c r="Z1296" s="333">
        <v>246</v>
      </c>
      <c r="AA1296" s="333">
        <v>268</v>
      </c>
      <c r="AB1296" s="333">
        <v>238</v>
      </c>
      <c r="AC1296" s="334">
        <v>0.904411764705882</v>
      </c>
      <c r="AD1296" s="268">
        <v>0.888059701492537</v>
      </c>
      <c r="AE1296" s="295">
        <v>0.016352063213345</v>
      </c>
    </row>
    <row r="1297" spans="1:31">
      <c r="A1297" s="315" t="s">
        <v>1974</v>
      </c>
      <c r="B1297" s="339" t="s">
        <v>3365</v>
      </c>
      <c r="C1297" s="293" t="s">
        <v>2384</v>
      </c>
      <c r="D1297" s="339" t="s">
        <v>2385</v>
      </c>
      <c r="E1297" s="266">
        <v>29</v>
      </c>
      <c r="F1297" s="266">
        <v>29</v>
      </c>
      <c r="G1297" s="264">
        <v>28</v>
      </c>
      <c r="H1297" s="264">
        <v>28</v>
      </c>
      <c r="I1297" s="264">
        <v>25</v>
      </c>
      <c r="J1297" s="264">
        <v>25</v>
      </c>
      <c r="K1297" s="294">
        <v>0.9</v>
      </c>
      <c r="L1297" s="267">
        <v>1</v>
      </c>
      <c r="M1297" s="267">
        <v>1</v>
      </c>
      <c r="N1297" s="267">
        <v>1</v>
      </c>
      <c r="O1297" s="332">
        <v>29</v>
      </c>
      <c r="P1297" s="266">
        <v>26</v>
      </c>
      <c r="Q1297" s="266">
        <v>26</v>
      </c>
      <c r="R1297" s="264">
        <v>26</v>
      </c>
      <c r="S1297" s="264">
        <v>24</v>
      </c>
      <c r="T1297" s="267">
        <v>0.896551724137931</v>
      </c>
      <c r="U1297" s="267">
        <v>0.896551724137931</v>
      </c>
      <c r="V1297" s="268">
        <v>0.928571428571429</v>
      </c>
      <c r="W1297" s="268">
        <v>0.96</v>
      </c>
      <c r="X1297" s="295">
        <v>-0.0320197044334976</v>
      </c>
      <c r="Y1297" s="271">
        <v>187</v>
      </c>
      <c r="Z1297" s="333">
        <v>175</v>
      </c>
      <c r="AA1297" s="333">
        <v>180</v>
      </c>
      <c r="AB1297" s="333">
        <v>172</v>
      </c>
      <c r="AC1297" s="334">
        <v>0.935828877005348</v>
      </c>
      <c r="AD1297" s="268">
        <v>0.955555555555556</v>
      </c>
      <c r="AE1297" s="295">
        <v>-0.019726678550208</v>
      </c>
    </row>
    <row r="1298" spans="1:31">
      <c r="A1298" s="315" t="s">
        <v>1974</v>
      </c>
      <c r="B1298" s="339" t="s">
        <v>3365</v>
      </c>
      <c r="C1298" s="293" t="s">
        <v>2386</v>
      </c>
      <c r="D1298" s="339" t="s">
        <v>2387</v>
      </c>
      <c r="E1298" s="266">
        <v>45</v>
      </c>
      <c r="F1298" s="266">
        <v>44</v>
      </c>
      <c r="G1298" s="264">
        <v>39</v>
      </c>
      <c r="H1298" s="264">
        <v>39</v>
      </c>
      <c r="I1298" s="264">
        <v>33</v>
      </c>
      <c r="J1298" s="264">
        <v>33</v>
      </c>
      <c r="K1298" s="294">
        <v>0.9</v>
      </c>
      <c r="L1298" s="267">
        <v>0.977777777777778</v>
      </c>
      <c r="M1298" s="267">
        <v>1</v>
      </c>
      <c r="N1298" s="267">
        <v>1</v>
      </c>
      <c r="O1298" s="332">
        <v>45</v>
      </c>
      <c r="P1298" s="266">
        <v>43</v>
      </c>
      <c r="Q1298" s="266">
        <v>43</v>
      </c>
      <c r="R1298" s="264">
        <v>38</v>
      </c>
      <c r="S1298" s="264">
        <v>31</v>
      </c>
      <c r="T1298" s="267">
        <v>0.955555555555556</v>
      </c>
      <c r="U1298" s="267">
        <v>0.955555555555556</v>
      </c>
      <c r="V1298" s="268">
        <v>0.974358974358974</v>
      </c>
      <c r="W1298" s="268">
        <v>0.939393939393939</v>
      </c>
      <c r="X1298" s="295">
        <v>-0.0188034188034187</v>
      </c>
      <c r="Y1298" s="271">
        <v>279</v>
      </c>
      <c r="Z1298" s="333">
        <v>267</v>
      </c>
      <c r="AA1298" s="333">
        <v>275</v>
      </c>
      <c r="AB1298" s="333">
        <v>268</v>
      </c>
      <c r="AC1298" s="334">
        <v>0.956989247311828</v>
      </c>
      <c r="AD1298" s="268">
        <v>0.974545454545454</v>
      </c>
      <c r="AE1298" s="295">
        <v>-0.0175562072336265</v>
      </c>
    </row>
    <row r="1299" spans="1:31">
      <c r="A1299" s="315" t="s">
        <v>1974</v>
      </c>
      <c r="B1299" s="339" t="s">
        <v>3365</v>
      </c>
      <c r="C1299" s="293" t="s">
        <v>2388</v>
      </c>
      <c r="D1299" s="339" t="s">
        <v>2389</v>
      </c>
      <c r="E1299" s="266">
        <v>36</v>
      </c>
      <c r="F1299" s="266">
        <v>34</v>
      </c>
      <c r="G1299" s="264">
        <v>34</v>
      </c>
      <c r="H1299" s="264">
        <v>32</v>
      </c>
      <c r="I1299" s="264">
        <v>31</v>
      </c>
      <c r="J1299" s="264">
        <v>28</v>
      </c>
      <c r="K1299" s="294">
        <v>0.9</v>
      </c>
      <c r="L1299" s="267">
        <v>0.944444444444444</v>
      </c>
      <c r="M1299" s="267">
        <v>0.941176470588235</v>
      </c>
      <c r="N1299" s="267">
        <v>0.903225806451613</v>
      </c>
      <c r="O1299" s="332">
        <v>36</v>
      </c>
      <c r="P1299" s="266">
        <v>34</v>
      </c>
      <c r="Q1299" s="266">
        <v>34</v>
      </c>
      <c r="R1299" s="264">
        <v>32</v>
      </c>
      <c r="S1299" s="264">
        <v>28</v>
      </c>
      <c r="T1299" s="267">
        <v>0.944444444444444</v>
      </c>
      <c r="U1299" s="267">
        <v>0.944444444444444</v>
      </c>
      <c r="V1299" s="268">
        <v>0.941176470588235</v>
      </c>
      <c r="W1299" s="268">
        <v>0.903225806451613</v>
      </c>
      <c r="X1299" s="295">
        <v>0.00326797385620914</v>
      </c>
      <c r="Y1299" s="271">
        <v>238</v>
      </c>
      <c r="Z1299" s="333">
        <v>221</v>
      </c>
      <c r="AA1299" s="333">
        <v>236</v>
      </c>
      <c r="AB1299" s="333">
        <v>228</v>
      </c>
      <c r="AC1299" s="334">
        <v>0.928571428571429</v>
      </c>
      <c r="AD1299" s="268">
        <v>0.966101694915254</v>
      </c>
      <c r="AE1299" s="295">
        <v>-0.0375302663438256</v>
      </c>
    </row>
    <row r="1300" spans="1:31">
      <c r="A1300" s="315" t="s">
        <v>1974</v>
      </c>
      <c r="B1300" s="339" t="s">
        <v>3365</v>
      </c>
      <c r="C1300" s="293" t="s">
        <v>2390</v>
      </c>
      <c r="D1300" s="339" t="s">
        <v>2391</v>
      </c>
      <c r="E1300" s="266">
        <v>20</v>
      </c>
      <c r="F1300" s="266">
        <v>19</v>
      </c>
      <c r="G1300" s="264">
        <v>18</v>
      </c>
      <c r="H1300" s="264">
        <v>18</v>
      </c>
      <c r="I1300" s="264">
        <v>17</v>
      </c>
      <c r="J1300" s="264">
        <v>16</v>
      </c>
      <c r="K1300" s="294">
        <v>0.9</v>
      </c>
      <c r="L1300" s="267">
        <v>0.95</v>
      </c>
      <c r="M1300" s="267">
        <v>1</v>
      </c>
      <c r="N1300" s="267">
        <v>0.941176470588235</v>
      </c>
      <c r="O1300" s="332">
        <v>20</v>
      </c>
      <c r="P1300" s="266">
        <v>19</v>
      </c>
      <c r="Q1300" s="266">
        <v>19</v>
      </c>
      <c r="R1300" s="264">
        <v>18</v>
      </c>
      <c r="S1300" s="264">
        <v>16</v>
      </c>
      <c r="T1300" s="267">
        <v>0.95</v>
      </c>
      <c r="U1300" s="267">
        <v>0.95</v>
      </c>
      <c r="V1300" s="268">
        <v>1</v>
      </c>
      <c r="W1300" s="268">
        <v>0.941176470588235</v>
      </c>
      <c r="X1300" s="295">
        <v>-0.05</v>
      </c>
      <c r="Y1300" s="271">
        <v>136</v>
      </c>
      <c r="Z1300" s="333">
        <v>132</v>
      </c>
      <c r="AA1300" s="333">
        <v>137</v>
      </c>
      <c r="AB1300" s="333">
        <v>132</v>
      </c>
      <c r="AC1300" s="334">
        <v>0.970588235294118</v>
      </c>
      <c r="AD1300" s="268">
        <v>0.963503649635037</v>
      </c>
      <c r="AE1300" s="295">
        <v>0.0070845856590811</v>
      </c>
    </row>
    <row r="1301" spans="1:31">
      <c r="A1301" s="315" t="s">
        <v>1974</v>
      </c>
      <c r="B1301" s="339" t="s">
        <v>3365</v>
      </c>
      <c r="C1301" s="293" t="s">
        <v>2392</v>
      </c>
      <c r="D1301" s="339" t="s">
        <v>2393</v>
      </c>
      <c r="E1301" s="266">
        <v>40</v>
      </c>
      <c r="F1301" s="266">
        <v>39</v>
      </c>
      <c r="G1301" s="264">
        <v>39</v>
      </c>
      <c r="H1301" s="264">
        <v>37</v>
      </c>
      <c r="I1301" s="264">
        <v>37</v>
      </c>
      <c r="J1301" s="264">
        <v>32</v>
      </c>
      <c r="K1301" s="294">
        <v>0.9</v>
      </c>
      <c r="L1301" s="267">
        <v>0.975</v>
      </c>
      <c r="M1301" s="267">
        <v>0.948717948717949</v>
      </c>
      <c r="N1301" s="267">
        <v>0.864864864864865</v>
      </c>
      <c r="O1301" s="332">
        <v>40</v>
      </c>
      <c r="P1301" s="266">
        <v>38</v>
      </c>
      <c r="Q1301" s="266">
        <v>38</v>
      </c>
      <c r="R1301" s="264">
        <v>35</v>
      </c>
      <c r="S1301" s="264">
        <v>30</v>
      </c>
      <c r="T1301" s="267">
        <v>0.95</v>
      </c>
      <c r="U1301" s="267">
        <v>0.95</v>
      </c>
      <c r="V1301" s="268">
        <v>0.897435897435897</v>
      </c>
      <c r="W1301" s="268">
        <v>0.810810810810811</v>
      </c>
      <c r="X1301" s="295">
        <v>0.0525641025641025</v>
      </c>
      <c r="Y1301" s="271">
        <v>272</v>
      </c>
      <c r="Z1301" s="333">
        <v>250</v>
      </c>
      <c r="AA1301" s="333">
        <v>273</v>
      </c>
      <c r="AB1301" s="333">
        <v>249</v>
      </c>
      <c r="AC1301" s="334">
        <v>0.919117647058823</v>
      </c>
      <c r="AD1301" s="268">
        <v>0.912087912087912</v>
      </c>
      <c r="AE1301" s="295">
        <v>0.00702973497091142</v>
      </c>
    </row>
    <row r="1302" spans="1:31">
      <c r="A1302" s="315" t="s">
        <v>1974</v>
      </c>
      <c r="B1302" s="339" t="s">
        <v>3365</v>
      </c>
      <c r="C1302" s="293" t="s">
        <v>2394</v>
      </c>
      <c r="D1302" s="339" t="s">
        <v>2395</v>
      </c>
      <c r="E1302" s="266">
        <v>29</v>
      </c>
      <c r="F1302" s="266">
        <v>29</v>
      </c>
      <c r="G1302" s="264">
        <v>28</v>
      </c>
      <c r="H1302" s="264">
        <v>28</v>
      </c>
      <c r="I1302" s="264">
        <v>25</v>
      </c>
      <c r="J1302" s="264">
        <v>24</v>
      </c>
      <c r="K1302" s="294">
        <v>0.9</v>
      </c>
      <c r="L1302" s="267">
        <v>1</v>
      </c>
      <c r="M1302" s="267">
        <v>1</v>
      </c>
      <c r="N1302" s="267">
        <v>0.96</v>
      </c>
      <c r="O1302" s="332">
        <v>29</v>
      </c>
      <c r="P1302" s="266">
        <v>29</v>
      </c>
      <c r="Q1302" s="266">
        <v>29</v>
      </c>
      <c r="R1302" s="264">
        <v>28</v>
      </c>
      <c r="S1302" s="264">
        <v>24</v>
      </c>
      <c r="T1302" s="267">
        <v>1</v>
      </c>
      <c r="U1302" s="267">
        <v>1</v>
      </c>
      <c r="V1302" s="268">
        <v>1</v>
      </c>
      <c r="W1302" s="268">
        <v>0.96</v>
      </c>
      <c r="X1302" s="295">
        <v>0</v>
      </c>
      <c r="Y1302" s="271">
        <v>188</v>
      </c>
      <c r="Z1302" s="333">
        <v>185</v>
      </c>
      <c r="AA1302" s="333">
        <v>183</v>
      </c>
      <c r="AB1302" s="333">
        <v>178</v>
      </c>
      <c r="AC1302" s="334">
        <v>0.984042553191489</v>
      </c>
      <c r="AD1302" s="268">
        <v>0.972677595628415</v>
      </c>
      <c r="AE1302" s="295">
        <v>0.0113649575630741</v>
      </c>
    </row>
    <row r="1303" spans="1:31">
      <c r="A1303" s="315" t="s">
        <v>1974</v>
      </c>
      <c r="B1303" s="339" t="s">
        <v>3365</v>
      </c>
      <c r="C1303" s="293" t="s">
        <v>2396</v>
      </c>
      <c r="D1303" s="339" t="s">
        <v>2397</v>
      </c>
      <c r="E1303" s="266">
        <v>43</v>
      </c>
      <c r="F1303" s="266">
        <v>43</v>
      </c>
      <c r="G1303" s="264">
        <v>38</v>
      </c>
      <c r="H1303" s="264">
        <v>38</v>
      </c>
      <c r="I1303" s="264">
        <v>31</v>
      </c>
      <c r="J1303" s="264">
        <v>31</v>
      </c>
      <c r="K1303" s="294">
        <v>0.9</v>
      </c>
      <c r="L1303" s="267">
        <v>1</v>
      </c>
      <c r="M1303" s="267">
        <v>1</v>
      </c>
      <c r="N1303" s="267">
        <v>1</v>
      </c>
      <c r="O1303" s="332">
        <v>43</v>
      </c>
      <c r="P1303" s="266">
        <v>40</v>
      </c>
      <c r="Q1303" s="266">
        <v>40</v>
      </c>
      <c r="R1303" s="264">
        <v>36</v>
      </c>
      <c r="S1303" s="264">
        <v>30</v>
      </c>
      <c r="T1303" s="267">
        <v>0.930232558139535</v>
      </c>
      <c r="U1303" s="267">
        <v>0.930232558139535</v>
      </c>
      <c r="V1303" s="268">
        <v>0.947368421052632</v>
      </c>
      <c r="W1303" s="268">
        <v>0.967741935483871</v>
      </c>
      <c r="X1303" s="295">
        <v>-0.0171358629130967</v>
      </c>
      <c r="Y1303" s="271">
        <v>252</v>
      </c>
      <c r="Z1303" s="333">
        <v>233</v>
      </c>
      <c r="AA1303" s="333">
        <v>259</v>
      </c>
      <c r="AB1303" s="333">
        <v>248</v>
      </c>
      <c r="AC1303" s="334">
        <v>0.924603174603175</v>
      </c>
      <c r="AD1303" s="268">
        <v>0.957528957528958</v>
      </c>
      <c r="AE1303" s="295">
        <v>-0.0329257829257829</v>
      </c>
    </row>
    <row r="1304" spans="1:31">
      <c r="A1304" s="315" t="s">
        <v>1974</v>
      </c>
      <c r="B1304" s="339" t="s">
        <v>3366</v>
      </c>
      <c r="C1304" s="293" t="s">
        <v>2398</v>
      </c>
      <c r="D1304" s="339" t="s">
        <v>2399</v>
      </c>
      <c r="E1304" s="266">
        <v>30</v>
      </c>
      <c r="F1304" s="266">
        <v>30</v>
      </c>
      <c r="G1304" s="264">
        <v>30</v>
      </c>
      <c r="H1304" s="264">
        <v>30</v>
      </c>
      <c r="I1304" s="264">
        <v>25</v>
      </c>
      <c r="J1304" s="264">
        <v>25</v>
      </c>
      <c r="K1304" s="294">
        <v>0.9</v>
      </c>
      <c r="L1304" s="267">
        <v>1</v>
      </c>
      <c r="M1304" s="267">
        <v>1</v>
      </c>
      <c r="N1304" s="267">
        <v>1</v>
      </c>
      <c r="O1304" s="332">
        <v>30</v>
      </c>
      <c r="P1304" s="266">
        <v>30</v>
      </c>
      <c r="Q1304" s="266">
        <v>30</v>
      </c>
      <c r="R1304" s="264">
        <v>28</v>
      </c>
      <c r="S1304" s="264">
        <v>25</v>
      </c>
      <c r="T1304" s="267">
        <v>1</v>
      </c>
      <c r="U1304" s="267">
        <v>1</v>
      </c>
      <c r="V1304" s="268">
        <v>0.933333333333333</v>
      </c>
      <c r="W1304" s="268">
        <v>1</v>
      </c>
      <c r="X1304" s="295">
        <v>0.0666666666666667</v>
      </c>
      <c r="Y1304" s="271">
        <v>201</v>
      </c>
      <c r="Z1304" s="333">
        <v>195</v>
      </c>
      <c r="AA1304" s="333">
        <v>196</v>
      </c>
      <c r="AB1304" s="333">
        <v>192</v>
      </c>
      <c r="AC1304" s="334">
        <v>0.970149253731343</v>
      </c>
      <c r="AD1304" s="268">
        <v>0.979591836734694</v>
      </c>
      <c r="AE1304" s="295">
        <v>-0.00944258300335055</v>
      </c>
    </row>
    <row r="1305" spans="1:31">
      <c r="A1305" s="315" t="s">
        <v>1974</v>
      </c>
      <c r="B1305" s="339" t="s">
        <v>3366</v>
      </c>
      <c r="C1305" s="293" t="s">
        <v>2400</v>
      </c>
      <c r="D1305" s="339" t="s">
        <v>2401</v>
      </c>
      <c r="E1305" s="266">
        <v>12</v>
      </c>
      <c r="F1305" s="266">
        <v>12</v>
      </c>
      <c r="G1305" s="264">
        <v>13</v>
      </c>
      <c r="H1305" s="264">
        <v>13</v>
      </c>
      <c r="I1305" s="264">
        <v>14</v>
      </c>
      <c r="J1305" s="264">
        <v>14</v>
      </c>
      <c r="K1305" s="294">
        <v>0.9</v>
      </c>
      <c r="L1305" s="267">
        <v>1</v>
      </c>
      <c r="M1305" s="267">
        <v>1</v>
      </c>
      <c r="N1305" s="267">
        <v>1</v>
      </c>
      <c r="O1305" s="332">
        <v>12</v>
      </c>
      <c r="P1305" s="266">
        <v>12</v>
      </c>
      <c r="Q1305" s="266">
        <v>12</v>
      </c>
      <c r="R1305" s="264">
        <v>13</v>
      </c>
      <c r="S1305" s="264">
        <v>14</v>
      </c>
      <c r="T1305" s="267">
        <v>1</v>
      </c>
      <c r="U1305" s="267">
        <v>1</v>
      </c>
      <c r="V1305" s="268">
        <v>1</v>
      </c>
      <c r="W1305" s="268">
        <v>1</v>
      </c>
      <c r="X1305" s="295">
        <v>0</v>
      </c>
      <c r="Y1305" s="271">
        <v>91</v>
      </c>
      <c r="Z1305" s="333">
        <v>91</v>
      </c>
      <c r="AA1305" s="333">
        <v>92</v>
      </c>
      <c r="AB1305" s="333">
        <v>91</v>
      </c>
      <c r="AC1305" s="334">
        <v>1</v>
      </c>
      <c r="AD1305" s="268">
        <v>0.989130434782609</v>
      </c>
      <c r="AE1305" s="295">
        <v>0.0108695652173914</v>
      </c>
    </row>
    <row r="1306" spans="1:31">
      <c r="A1306" s="315" t="s">
        <v>1974</v>
      </c>
      <c r="B1306" s="339" t="s">
        <v>3366</v>
      </c>
      <c r="C1306" s="293" t="s">
        <v>2402</v>
      </c>
      <c r="D1306" s="339" t="s">
        <v>2403</v>
      </c>
      <c r="E1306" s="266">
        <v>11</v>
      </c>
      <c r="F1306" s="266">
        <v>10</v>
      </c>
      <c r="G1306" s="264">
        <v>9</v>
      </c>
      <c r="H1306" s="264">
        <v>9</v>
      </c>
      <c r="I1306" s="264">
        <v>8</v>
      </c>
      <c r="J1306" s="264">
        <v>8</v>
      </c>
      <c r="K1306" s="294">
        <v>0.9</v>
      </c>
      <c r="L1306" s="267">
        <v>0.909090909090909</v>
      </c>
      <c r="M1306" s="267">
        <v>1</v>
      </c>
      <c r="N1306" s="267">
        <v>1</v>
      </c>
      <c r="O1306" s="332">
        <v>11</v>
      </c>
      <c r="P1306" s="266">
        <v>10</v>
      </c>
      <c r="Q1306" s="266">
        <v>10</v>
      </c>
      <c r="R1306" s="264">
        <v>9</v>
      </c>
      <c r="S1306" s="264">
        <v>7</v>
      </c>
      <c r="T1306" s="267">
        <v>0.909090909090909</v>
      </c>
      <c r="U1306" s="267">
        <v>0.909090909090909</v>
      </c>
      <c r="V1306" s="268">
        <v>1</v>
      </c>
      <c r="W1306" s="268">
        <v>0.875</v>
      </c>
      <c r="X1306" s="295">
        <v>-0.0909090909090909</v>
      </c>
      <c r="Y1306" s="271">
        <v>66</v>
      </c>
      <c r="Z1306" s="333">
        <v>61</v>
      </c>
      <c r="AA1306" s="333">
        <v>71</v>
      </c>
      <c r="AB1306" s="333">
        <v>70</v>
      </c>
      <c r="AC1306" s="334">
        <v>0.924242424242424</v>
      </c>
      <c r="AD1306" s="268">
        <v>0.985915492957746</v>
      </c>
      <c r="AE1306" s="295">
        <v>-0.0616730687153223</v>
      </c>
    </row>
    <row r="1307" spans="1:31">
      <c r="A1307" s="315" t="s">
        <v>1974</v>
      </c>
      <c r="B1307" s="339" t="s">
        <v>3366</v>
      </c>
      <c r="C1307" s="293" t="s">
        <v>2404</v>
      </c>
      <c r="D1307" s="339" t="s">
        <v>2405</v>
      </c>
      <c r="E1307" s="266">
        <v>64</v>
      </c>
      <c r="F1307" s="266">
        <v>62</v>
      </c>
      <c r="G1307" s="264">
        <v>55</v>
      </c>
      <c r="H1307" s="264">
        <v>55</v>
      </c>
      <c r="I1307" s="264">
        <v>54</v>
      </c>
      <c r="J1307" s="264">
        <v>54</v>
      </c>
      <c r="K1307" s="294">
        <v>0.9</v>
      </c>
      <c r="L1307" s="267">
        <v>0.96875</v>
      </c>
      <c r="M1307" s="267">
        <v>1</v>
      </c>
      <c r="N1307" s="267">
        <v>1</v>
      </c>
      <c r="O1307" s="332">
        <v>64</v>
      </c>
      <c r="P1307" s="266">
        <v>60</v>
      </c>
      <c r="Q1307" s="266">
        <v>60</v>
      </c>
      <c r="R1307" s="264">
        <v>54</v>
      </c>
      <c r="S1307" s="264">
        <v>52</v>
      </c>
      <c r="T1307" s="267">
        <v>0.9375</v>
      </c>
      <c r="U1307" s="267">
        <v>0.9375</v>
      </c>
      <c r="V1307" s="268">
        <v>0.981818181818182</v>
      </c>
      <c r="W1307" s="268">
        <v>0.962962962962963</v>
      </c>
      <c r="X1307" s="295">
        <v>-0.0443181818181818</v>
      </c>
      <c r="Y1307" s="271">
        <v>402</v>
      </c>
      <c r="Z1307" s="333">
        <v>389</v>
      </c>
      <c r="AA1307" s="333">
        <v>401</v>
      </c>
      <c r="AB1307" s="333">
        <v>391</v>
      </c>
      <c r="AC1307" s="334">
        <v>0.967661691542289</v>
      </c>
      <c r="AD1307" s="268">
        <v>0.975062344139651</v>
      </c>
      <c r="AE1307" s="295">
        <v>-0.00740065259736233</v>
      </c>
    </row>
    <row r="1308" spans="1:31">
      <c r="A1308" s="315" t="s">
        <v>1974</v>
      </c>
      <c r="B1308" s="339" t="s">
        <v>3366</v>
      </c>
      <c r="C1308" s="293" t="s">
        <v>2406</v>
      </c>
      <c r="D1308" s="339" t="s">
        <v>2407</v>
      </c>
      <c r="E1308" s="266">
        <v>53</v>
      </c>
      <c r="F1308" s="266">
        <v>51</v>
      </c>
      <c r="G1308" s="264">
        <v>53</v>
      </c>
      <c r="H1308" s="264">
        <v>53</v>
      </c>
      <c r="I1308" s="264">
        <v>45</v>
      </c>
      <c r="J1308" s="264">
        <v>45</v>
      </c>
      <c r="K1308" s="294">
        <v>0.9</v>
      </c>
      <c r="L1308" s="267">
        <v>0.962264150943396</v>
      </c>
      <c r="M1308" s="267">
        <v>1</v>
      </c>
      <c r="N1308" s="267">
        <v>1</v>
      </c>
      <c r="O1308" s="332">
        <v>53</v>
      </c>
      <c r="P1308" s="266">
        <v>51</v>
      </c>
      <c r="Q1308" s="266">
        <v>51</v>
      </c>
      <c r="R1308" s="264">
        <v>53</v>
      </c>
      <c r="S1308" s="264">
        <v>45</v>
      </c>
      <c r="T1308" s="267">
        <v>0.962264150943396</v>
      </c>
      <c r="U1308" s="267">
        <v>0.962264150943396</v>
      </c>
      <c r="V1308" s="268">
        <v>1</v>
      </c>
      <c r="W1308" s="268">
        <v>1</v>
      </c>
      <c r="X1308" s="295">
        <v>-0.0377358490566038</v>
      </c>
      <c r="Y1308" s="271">
        <v>342</v>
      </c>
      <c r="Z1308" s="333">
        <v>338</v>
      </c>
      <c r="AA1308" s="333">
        <v>346</v>
      </c>
      <c r="AB1308" s="333">
        <v>338</v>
      </c>
      <c r="AC1308" s="334">
        <v>0.988304093567251</v>
      </c>
      <c r="AD1308" s="268">
        <v>0.976878612716763</v>
      </c>
      <c r="AE1308" s="295">
        <v>0.0114254808504884</v>
      </c>
    </row>
    <row r="1309" spans="1:31">
      <c r="A1309" s="315" t="s">
        <v>1974</v>
      </c>
      <c r="B1309" s="339" t="s">
        <v>3366</v>
      </c>
      <c r="C1309" s="293" t="s">
        <v>2408</v>
      </c>
      <c r="D1309" s="339" t="s">
        <v>2409</v>
      </c>
      <c r="E1309" s="266">
        <v>27</v>
      </c>
      <c r="F1309" s="266">
        <v>27</v>
      </c>
      <c r="G1309" s="264">
        <v>27</v>
      </c>
      <c r="H1309" s="264">
        <v>25</v>
      </c>
      <c r="I1309" s="264">
        <v>26</v>
      </c>
      <c r="J1309" s="264">
        <v>25</v>
      </c>
      <c r="K1309" s="294">
        <v>0.9</v>
      </c>
      <c r="L1309" s="267">
        <v>1</v>
      </c>
      <c r="M1309" s="267">
        <v>0.925925925925926</v>
      </c>
      <c r="N1309" s="267">
        <v>0.961538461538462</v>
      </c>
      <c r="O1309" s="332">
        <v>27</v>
      </c>
      <c r="P1309" s="266">
        <v>26</v>
      </c>
      <c r="Q1309" s="266">
        <v>26</v>
      </c>
      <c r="R1309" s="264">
        <v>25</v>
      </c>
      <c r="S1309" s="264">
        <v>24</v>
      </c>
      <c r="T1309" s="267">
        <v>0.962962962962963</v>
      </c>
      <c r="U1309" s="267">
        <v>0.962962962962963</v>
      </c>
      <c r="V1309" s="268">
        <v>0.925925925925926</v>
      </c>
      <c r="W1309" s="268">
        <v>0.923076923076923</v>
      </c>
      <c r="X1309" s="295">
        <v>0.037037037037037</v>
      </c>
      <c r="Y1309" s="271">
        <v>183</v>
      </c>
      <c r="Z1309" s="333">
        <v>176</v>
      </c>
      <c r="AA1309" s="333">
        <v>184</v>
      </c>
      <c r="AB1309" s="333">
        <v>180</v>
      </c>
      <c r="AC1309" s="334">
        <v>0.961748633879781</v>
      </c>
      <c r="AD1309" s="268">
        <v>0.978260869565217</v>
      </c>
      <c r="AE1309" s="295">
        <v>-0.016512235685436</v>
      </c>
    </row>
    <row r="1310" spans="1:31">
      <c r="A1310" s="315" t="s">
        <v>1974</v>
      </c>
      <c r="B1310" s="339" t="s">
        <v>3366</v>
      </c>
      <c r="C1310" s="293" t="s">
        <v>2410</v>
      </c>
      <c r="D1310" s="339" t="s">
        <v>2411</v>
      </c>
      <c r="E1310" s="266">
        <v>43</v>
      </c>
      <c r="F1310" s="266">
        <v>43</v>
      </c>
      <c r="G1310" s="264">
        <v>46</v>
      </c>
      <c r="H1310" s="264">
        <v>45</v>
      </c>
      <c r="I1310" s="264">
        <v>38</v>
      </c>
      <c r="J1310" s="264">
        <v>38</v>
      </c>
      <c r="K1310" s="294">
        <v>0.9</v>
      </c>
      <c r="L1310" s="267">
        <v>1</v>
      </c>
      <c r="M1310" s="267">
        <v>0.978260869565217</v>
      </c>
      <c r="N1310" s="267">
        <v>1</v>
      </c>
      <c r="O1310" s="332">
        <v>43</v>
      </c>
      <c r="P1310" s="266">
        <v>43</v>
      </c>
      <c r="Q1310" s="266">
        <v>43</v>
      </c>
      <c r="R1310" s="264">
        <v>45</v>
      </c>
      <c r="S1310" s="264">
        <v>38</v>
      </c>
      <c r="T1310" s="267">
        <v>1</v>
      </c>
      <c r="U1310" s="267">
        <v>1</v>
      </c>
      <c r="V1310" s="268">
        <v>0.978260869565217</v>
      </c>
      <c r="W1310" s="268">
        <v>1</v>
      </c>
      <c r="X1310" s="295">
        <v>0.0217391304347826</v>
      </c>
      <c r="Y1310" s="271">
        <v>298</v>
      </c>
      <c r="Z1310" s="333">
        <v>296</v>
      </c>
      <c r="AA1310" s="333">
        <v>298</v>
      </c>
      <c r="AB1310" s="333">
        <v>298</v>
      </c>
      <c r="AC1310" s="334">
        <v>0.993288590604027</v>
      </c>
      <c r="AD1310" s="268">
        <v>1</v>
      </c>
      <c r="AE1310" s="295">
        <v>-0.00671140939597314</v>
      </c>
    </row>
    <row r="1311" spans="1:31">
      <c r="A1311" s="315" t="s">
        <v>1974</v>
      </c>
      <c r="B1311" s="339" t="s">
        <v>3366</v>
      </c>
      <c r="C1311" s="293" t="s">
        <v>2412</v>
      </c>
      <c r="D1311" s="339" t="s">
        <v>2413</v>
      </c>
      <c r="E1311" s="266">
        <v>25</v>
      </c>
      <c r="F1311" s="266">
        <v>24</v>
      </c>
      <c r="G1311" s="264">
        <v>25</v>
      </c>
      <c r="H1311" s="264">
        <v>25</v>
      </c>
      <c r="I1311" s="264">
        <v>23</v>
      </c>
      <c r="J1311" s="264">
        <v>23</v>
      </c>
      <c r="K1311" s="294">
        <v>0.9</v>
      </c>
      <c r="L1311" s="267">
        <v>0.96</v>
      </c>
      <c r="M1311" s="267">
        <v>1</v>
      </c>
      <c r="N1311" s="267">
        <v>1</v>
      </c>
      <c r="O1311" s="332">
        <v>25</v>
      </c>
      <c r="P1311" s="266">
        <v>24</v>
      </c>
      <c r="Q1311" s="266">
        <v>24</v>
      </c>
      <c r="R1311" s="264">
        <v>20</v>
      </c>
      <c r="S1311" s="264">
        <v>19</v>
      </c>
      <c r="T1311" s="267">
        <v>0.96</v>
      </c>
      <c r="U1311" s="267">
        <v>0.96</v>
      </c>
      <c r="V1311" s="268">
        <v>0.8</v>
      </c>
      <c r="W1311" s="268">
        <v>0.826086956521739</v>
      </c>
      <c r="X1311" s="295">
        <v>0.16</v>
      </c>
      <c r="Y1311" s="271">
        <v>164</v>
      </c>
      <c r="Z1311" s="333">
        <v>139</v>
      </c>
      <c r="AA1311" s="333">
        <v>160</v>
      </c>
      <c r="AB1311" s="333">
        <v>143</v>
      </c>
      <c r="AC1311" s="334">
        <v>0.847560975609756</v>
      </c>
      <c r="AD1311" s="268">
        <v>0.89375</v>
      </c>
      <c r="AE1311" s="295">
        <v>-0.046189024390244</v>
      </c>
    </row>
    <row r="1312" spans="1:31">
      <c r="A1312" s="315" t="s">
        <v>1974</v>
      </c>
      <c r="B1312" s="339" t="s">
        <v>3366</v>
      </c>
      <c r="C1312" s="293" t="s">
        <v>2414</v>
      </c>
      <c r="D1312" s="339" t="s">
        <v>2415</v>
      </c>
      <c r="E1312" s="266">
        <v>33</v>
      </c>
      <c r="F1312" s="266">
        <v>33</v>
      </c>
      <c r="G1312" s="264">
        <v>32</v>
      </c>
      <c r="H1312" s="264">
        <v>30</v>
      </c>
      <c r="I1312" s="264">
        <v>28</v>
      </c>
      <c r="J1312" s="264">
        <v>27</v>
      </c>
      <c r="K1312" s="294">
        <v>0.9</v>
      </c>
      <c r="L1312" s="267">
        <v>1</v>
      </c>
      <c r="M1312" s="267">
        <v>0.9375</v>
      </c>
      <c r="N1312" s="267">
        <v>0.964285714285714</v>
      </c>
      <c r="O1312" s="332">
        <v>33</v>
      </c>
      <c r="P1312" s="266">
        <v>33</v>
      </c>
      <c r="Q1312" s="266">
        <v>33</v>
      </c>
      <c r="R1312" s="264">
        <v>29</v>
      </c>
      <c r="S1312" s="264">
        <v>25</v>
      </c>
      <c r="T1312" s="267">
        <v>1</v>
      </c>
      <c r="U1312" s="267">
        <v>1</v>
      </c>
      <c r="V1312" s="268">
        <v>0.90625</v>
      </c>
      <c r="W1312" s="268">
        <v>0.892857142857143</v>
      </c>
      <c r="X1312" s="295">
        <v>0.09375</v>
      </c>
      <c r="Y1312" s="271">
        <v>216</v>
      </c>
      <c r="Z1312" s="333">
        <v>204</v>
      </c>
      <c r="AA1312" s="333">
        <v>210</v>
      </c>
      <c r="AB1312" s="333">
        <v>195</v>
      </c>
      <c r="AC1312" s="334">
        <v>0.944444444444444</v>
      </c>
      <c r="AD1312" s="268">
        <v>0.928571428571429</v>
      </c>
      <c r="AE1312" s="295">
        <v>0.0158730158730158</v>
      </c>
    </row>
    <row r="1313" spans="1:31">
      <c r="A1313" s="315" t="s">
        <v>1974</v>
      </c>
      <c r="B1313" s="339" t="s">
        <v>3366</v>
      </c>
      <c r="C1313" s="293" t="s">
        <v>2416</v>
      </c>
      <c r="D1313" s="339" t="s">
        <v>2417</v>
      </c>
      <c r="E1313" s="266">
        <v>24</v>
      </c>
      <c r="F1313" s="266">
        <v>24</v>
      </c>
      <c r="G1313" s="264">
        <v>21</v>
      </c>
      <c r="H1313" s="264">
        <v>18</v>
      </c>
      <c r="I1313" s="264">
        <v>18</v>
      </c>
      <c r="J1313" s="264">
        <v>14</v>
      </c>
      <c r="K1313" s="294">
        <v>0.9</v>
      </c>
      <c r="L1313" s="267">
        <v>1</v>
      </c>
      <c r="M1313" s="267">
        <v>0.857142857142857</v>
      </c>
      <c r="N1313" s="267">
        <v>0.777777777777778</v>
      </c>
      <c r="O1313" s="332">
        <v>24</v>
      </c>
      <c r="P1313" s="266">
        <v>24</v>
      </c>
      <c r="Q1313" s="266">
        <v>24</v>
      </c>
      <c r="R1313" s="264">
        <v>16</v>
      </c>
      <c r="S1313" s="264">
        <v>14</v>
      </c>
      <c r="T1313" s="267">
        <v>1</v>
      </c>
      <c r="U1313" s="267">
        <v>1</v>
      </c>
      <c r="V1313" s="268">
        <v>0.761904761904762</v>
      </c>
      <c r="W1313" s="268">
        <v>0.777777777777778</v>
      </c>
      <c r="X1313" s="295">
        <v>0.238095238095238</v>
      </c>
      <c r="Y1313" s="271">
        <v>148</v>
      </c>
      <c r="Z1313" s="333">
        <v>134</v>
      </c>
      <c r="AA1313" s="333">
        <v>153</v>
      </c>
      <c r="AB1313" s="333">
        <v>143</v>
      </c>
      <c r="AC1313" s="334">
        <v>0.905405405405405</v>
      </c>
      <c r="AD1313" s="268">
        <v>0.934640522875817</v>
      </c>
      <c r="AE1313" s="295">
        <v>-0.0292351174704116</v>
      </c>
    </row>
    <row r="1314" spans="1:31">
      <c r="A1314" s="315" t="s">
        <v>1974</v>
      </c>
      <c r="B1314" s="339" t="s">
        <v>3366</v>
      </c>
      <c r="C1314" s="293" t="s">
        <v>2418</v>
      </c>
      <c r="D1314" s="339" t="s">
        <v>2419</v>
      </c>
      <c r="E1314" s="266">
        <v>31</v>
      </c>
      <c r="F1314" s="266">
        <v>31</v>
      </c>
      <c r="G1314" s="264">
        <v>29</v>
      </c>
      <c r="H1314" s="264">
        <v>28</v>
      </c>
      <c r="I1314" s="264">
        <v>21</v>
      </c>
      <c r="J1314" s="264">
        <v>20</v>
      </c>
      <c r="K1314" s="294">
        <v>0.9</v>
      </c>
      <c r="L1314" s="267">
        <v>1</v>
      </c>
      <c r="M1314" s="267">
        <v>0.96551724137931</v>
      </c>
      <c r="N1314" s="267">
        <v>0.952380952380952</v>
      </c>
      <c r="O1314" s="332">
        <v>31</v>
      </c>
      <c r="P1314" s="266">
        <v>28</v>
      </c>
      <c r="Q1314" s="266">
        <v>28</v>
      </c>
      <c r="R1314" s="264">
        <v>27</v>
      </c>
      <c r="S1314" s="264">
        <v>18</v>
      </c>
      <c r="T1314" s="267">
        <v>0.903225806451613</v>
      </c>
      <c r="U1314" s="267">
        <v>0.903225806451613</v>
      </c>
      <c r="V1314" s="268">
        <v>0.931034482758621</v>
      </c>
      <c r="W1314" s="268">
        <v>0.857142857142857</v>
      </c>
      <c r="X1314" s="295">
        <v>-0.0278086763070078</v>
      </c>
      <c r="Y1314" s="271">
        <v>190</v>
      </c>
      <c r="Z1314" s="333">
        <v>173</v>
      </c>
      <c r="AA1314" s="333">
        <v>193</v>
      </c>
      <c r="AB1314" s="333">
        <v>177</v>
      </c>
      <c r="AC1314" s="334">
        <v>0.910526315789474</v>
      </c>
      <c r="AD1314" s="268">
        <v>0.917098445595855</v>
      </c>
      <c r="AE1314" s="295">
        <v>-0.00657212980638122</v>
      </c>
    </row>
    <row r="1315" spans="1:31">
      <c r="A1315" s="315" t="s">
        <v>1974</v>
      </c>
      <c r="B1315" s="339" t="s">
        <v>3366</v>
      </c>
      <c r="C1315" s="293" t="s">
        <v>2420</v>
      </c>
      <c r="D1315" s="339" t="s">
        <v>2421</v>
      </c>
      <c r="E1315" s="266">
        <v>30</v>
      </c>
      <c r="F1315" s="266">
        <v>30</v>
      </c>
      <c r="G1315" s="264">
        <v>27</v>
      </c>
      <c r="H1315" s="264">
        <v>27</v>
      </c>
      <c r="I1315" s="264">
        <v>21</v>
      </c>
      <c r="J1315" s="264">
        <v>21</v>
      </c>
      <c r="K1315" s="294">
        <v>0.9</v>
      </c>
      <c r="L1315" s="267">
        <v>1</v>
      </c>
      <c r="M1315" s="267">
        <v>1</v>
      </c>
      <c r="N1315" s="267">
        <v>1</v>
      </c>
      <c r="O1315" s="332">
        <v>30</v>
      </c>
      <c r="P1315" s="266">
        <v>29</v>
      </c>
      <c r="Q1315" s="266">
        <v>29</v>
      </c>
      <c r="R1315" s="264">
        <v>27</v>
      </c>
      <c r="S1315" s="264">
        <v>21</v>
      </c>
      <c r="T1315" s="267">
        <v>0.966666666666667</v>
      </c>
      <c r="U1315" s="267">
        <v>0.966666666666667</v>
      </c>
      <c r="V1315" s="268">
        <v>1</v>
      </c>
      <c r="W1315" s="268">
        <v>1</v>
      </c>
      <c r="X1315" s="295">
        <v>-0.0333333333333333</v>
      </c>
      <c r="Y1315" s="271">
        <v>178</v>
      </c>
      <c r="Z1315" s="333">
        <v>175</v>
      </c>
      <c r="AA1315" s="333">
        <v>178</v>
      </c>
      <c r="AB1315" s="333">
        <v>174</v>
      </c>
      <c r="AC1315" s="334">
        <v>0.98314606741573</v>
      </c>
      <c r="AD1315" s="268">
        <v>0.97752808988764</v>
      </c>
      <c r="AE1315" s="295">
        <v>0.0056179775280899</v>
      </c>
    </row>
    <row r="1316" spans="1:31">
      <c r="A1316" s="315" t="s">
        <v>1974</v>
      </c>
      <c r="B1316" s="339" t="s">
        <v>3366</v>
      </c>
      <c r="C1316" s="293" t="s">
        <v>2422</v>
      </c>
      <c r="D1316" s="339" t="s">
        <v>2423</v>
      </c>
      <c r="E1316" s="266">
        <v>58</v>
      </c>
      <c r="F1316" s="266">
        <v>53</v>
      </c>
      <c r="G1316" s="264">
        <v>54</v>
      </c>
      <c r="H1316" s="264">
        <v>53</v>
      </c>
      <c r="I1316" s="264">
        <v>46</v>
      </c>
      <c r="J1316" s="264">
        <v>45</v>
      </c>
      <c r="K1316" s="294">
        <v>0.9</v>
      </c>
      <c r="L1316" s="267">
        <v>0.913793103448276</v>
      </c>
      <c r="M1316" s="267">
        <v>0.981481481481482</v>
      </c>
      <c r="N1316" s="267">
        <v>0.978260869565217</v>
      </c>
      <c r="O1316" s="332">
        <v>58</v>
      </c>
      <c r="P1316" s="266">
        <v>52</v>
      </c>
      <c r="Q1316" s="266">
        <v>52</v>
      </c>
      <c r="R1316" s="264">
        <v>51</v>
      </c>
      <c r="S1316" s="264">
        <v>42</v>
      </c>
      <c r="T1316" s="267">
        <v>0.896551724137931</v>
      </c>
      <c r="U1316" s="267">
        <v>0.896551724137931</v>
      </c>
      <c r="V1316" s="268">
        <v>0.944444444444444</v>
      </c>
      <c r="W1316" s="268">
        <v>0.91304347826087</v>
      </c>
      <c r="X1316" s="295">
        <v>-0.0478927203065134</v>
      </c>
      <c r="Y1316" s="271">
        <v>362</v>
      </c>
      <c r="Z1316" s="333">
        <v>332</v>
      </c>
      <c r="AA1316" s="333">
        <v>362</v>
      </c>
      <c r="AB1316" s="333">
        <v>336</v>
      </c>
      <c r="AC1316" s="334">
        <v>0.917127071823204</v>
      </c>
      <c r="AD1316" s="268">
        <v>0.92817679558011</v>
      </c>
      <c r="AE1316" s="295">
        <v>-0.011049723756906</v>
      </c>
    </row>
    <row r="1317" spans="1:31">
      <c r="A1317" s="315" t="s">
        <v>1974</v>
      </c>
      <c r="B1317" s="339" t="s">
        <v>3366</v>
      </c>
      <c r="C1317" s="293" t="s">
        <v>2424</v>
      </c>
      <c r="D1317" s="339" t="s">
        <v>2425</v>
      </c>
      <c r="E1317" s="266">
        <v>81</v>
      </c>
      <c r="F1317" s="266">
        <v>80</v>
      </c>
      <c r="G1317" s="264">
        <v>83</v>
      </c>
      <c r="H1317" s="264">
        <v>81</v>
      </c>
      <c r="I1317" s="264">
        <v>71</v>
      </c>
      <c r="J1317" s="264">
        <v>67</v>
      </c>
      <c r="K1317" s="294">
        <v>0.9</v>
      </c>
      <c r="L1317" s="267">
        <v>0.987654320987654</v>
      </c>
      <c r="M1317" s="267">
        <v>0.975903614457831</v>
      </c>
      <c r="N1317" s="267">
        <v>0.943661971830986</v>
      </c>
      <c r="O1317" s="332">
        <v>81</v>
      </c>
      <c r="P1317" s="266">
        <v>77</v>
      </c>
      <c r="Q1317" s="266">
        <v>77</v>
      </c>
      <c r="R1317" s="264">
        <v>79</v>
      </c>
      <c r="S1317" s="264">
        <v>66</v>
      </c>
      <c r="T1317" s="267">
        <v>0.950617283950617</v>
      </c>
      <c r="U1317" s="267">
        <v>0.950617283950617</v>
      </c>
      <c r="V1317" s="268">
        <v>0.951807228915663</v>
      </c>
      <c r="W1317" s="268">
        <v>0.929577464788732</v>
      </c>
      <c r="X1317" s="295">
        <v>-0.00118994496504532</v>
      </c>
      <c r="Y1317" s="271">
        <v>545</v>
      </c>
      <c r="Z1317" s="333">
        <v>514</v>
      </c>
      <c r="AA1317" s="333">
        <v>541</v>
      </c>
      <c r="AB1317" s="333">
        <v>518</v>
      </c>
      <c r="AC1317" s="334">
        <v>0.943119266055046</v>
      </c>
      <c r="AD1317" s="268">
        <v>0.957486136783734</v>
      </c>
      <c r="AE1317" s="295">
        <v>-0.0143668707286879</v>
      </c>
    </row>
    <row r="1318" spans="1:31">
      <c r="A1318" s="315" t="s">
        <v>1974</v>
      </c>
      <c r="B1318" s="339" t="s">
        <v>3366</v>
      </c>
      <c r="C1318" s="293" t="s">
        <v>2426</v>
      </c>
      <c r="D1318" s="339" t="s">
        <v>2427</v>
      </c>
      <c r="E1318" s="266">
        <v>30</v>
      </c>
      <c r="F1318" s="266">
        <v>30</v>
      </c>
      <c r="G1318" s="264">
        <v>29</v>
      </c>
      <c r="H1318" s="264">
        <v>28</v>
      </c>
      <c r="I1318" s="264">
        <v>28</v>
      </c>
      <c r="J1318" s="264">
        <v>27</v>
      </c>
      <c r="K1318" s="294">
        <v>0.9</v>
      </c>
      <c r="L1318" s="267">
        <v>1</v>
      </c>
      <c r="M1318" s="267">
        <v>0.96551724137931</v>
      </c>
      <c r="N1318" s="267">
        <v>0.964285714285714</v>
      </c>
      <c r="O1318" s="332">
        <v>30</v>
      </c>
      <c r="P1318" s="266">
        <v>28</v>
      </c>
      <c r="Q1318" s="266">
        <v>28</v>
      </c>
      <c r="R1318" s="264">
        <v>28</v>
      </c>
      <c r="S1318" s="264">
        <v>25</v>
      </c>
      <c r="T1318" s="267">
        <v>0.933333333333333</v>
      </c>
      <c r="U1318" s="267">
        <v>0.933333333333333</v>
      </c>
      <c r="V1318" s="268">
        <v>0.96551724137931</v>
      </c>
      <c r="W1318" s="268">
        <v>0.892857142857143</v>
      </c>
      <c r="X1318" s="295">
        <v>-0.032183908045977</v>
      </c>
      <c r="Y1318" s="271">
        <v>196</v>
      </c>
      <c r="Z1318" s="333">
        <v>181</v>
      </c>
      <c r="AA1318" s="333">
        <v>200</v>
      </c>
      <c r="AB1318" s="333">
        <v>188</v>
      </c>
      <c r="AC1318" s="334">
        <v>0.923469387755102</v>
      </c>
      <c r="AD1318" s="268">
        <v>0.94</v>
      </c>
      <c r="AE1318" s="295">
        <v>-0.0165306122448979</v>
      </c>
    </row>
    <row r="1319" spans="1:31">
      <c r="A1319" s="315" t="s">
        <v>1974</v>
      </c>
      <c r="B1319" s="339" t="s">
        <v>3366</v>
      </c>
      <c r="C1319" s="293" t="s">
        <v>2428</v>
      </c>
      <c r="D1319" s="339" t="s">
        <v>2429</v>
      </c>
      <c r="E1319" s="266">
        <v>58</v>
      </c>
      <c r="F1319" s="266">
        <v>56</v>
      </c>
      <c r="G1319" s="264">
        <v>55</v>
      </c>
      <c r="H1319" s="264">
        <v>52</v>
      </c>
      <c r="I1319" s="264">
        <v>49</v>
      </c>
      <c r="J1319" s="264">
        <v>44</v>
      </c>
      <c r="K1319" s="294">
        <v>0.9</v>
      </c>
      <c r="L1319" s="267">
        <v>0.96551724137931</v>
      </c>
      <c r="M1319" s="267">
        <v>0.945454545454545</v>
      </c>
      <c r="N1319" s="267">
        <v>0.897959183673469</v>
      </c>
      <c r="O1319" s="332">
        <v>58</v>
      </c>
      <c r="P1319" s="266">
        <v>55</v>
      </c>
      <c r="Q1319" s="266">
        <v>55</v>
      </c>
      <c r="R1319" s="264">
        <v>51</v>
      </c>
      <c r="S1319" s="264">
        <v>43</v>
      </c>
      <c r="T1319" s="267">
        <v>0.948275862068966</v>
      </c>
      <c r="U1319" s="267">
        <v>0.948275862068966</v>
      </c>
      <c r="V1319" s="268">
        <v>0.927272727272727</v>
      </c>
      <c r="W1319" s="268">
        <v>0.877551020408163</v>
      </c>
      <c r="X1319" s="295">
        <v>0.0210031347962383</v>
      </c>
      <c r="Y1319" s="271">
        <v>368</v>
      </c>
      <c r="Z1319" s="333">
        <v>341</v>
      </c>
      <c r="AA1319" s="333">
        <v>368</v>
      </c>
      <c r="AB1319" s="333">
        <v>322</v>
      </c>
      <c r="AC1319" s="334">
        <v>0.926630434782609</v>
      </c>
      <c r="AD1319" s="268">
        <v>0.875</v>
      </c>
      <c r="AE1319" s="295">
        <v>0.0516304347826086</v>
      </c>
    </row>
    <row r="1320" spans="1:31">
      <c r="A1320" s="315" t="s">
        <v>1974</v>
      </c>
      <c r="B1320" s="339" t="s">
        <v>3366</v>
      </c>
      <c r="C1320" s="293" t="s">
        <v>2430</v>
      </c>
      <c r="D1320" s="339" t="s">
        <v>2431</v>
      </c>
      <c r="E1320" s="266">
        <v>32</v>
      </c>
      <c r="F1320" s="266">
        <v>30</v>
      </c>
      <c r="G1320" s="264">
        <v>35</v>
      </c>
      <c r="H1320" s="264">
        <v>35</v>
      </c>
      <c r="I1320" s="264">
        <v>31</v>
      </c>
      <c r="J1320" s="264">
        <v>30</v>
      </c>
      <c r="K1320" s="294">
        <v>0.9</v>
      </c>
      <c r="L1320" s="267">
        <v>0.9375</v>
      </c>
      <c r="M1320" s="267">
        <v>1</v>
      </c>
      <c r="N1320" s="267">
        <v>0.967741935483871</v>
      </c>
      <c r="O1320" s="332">
        <v>32</v>
      </c>
      <c r="P1320" s="266">
        <v>29</v>
      </c>
      <c r="Q1320" s="266">
        <v>29</v>
      </c>
      <c r="R1320" s="264">
        <v>35</v>
      </c>
      <c r="S1320" s="264">
        <v>30</v>
      </c>
      <c r="T1320" s="267">
        <v>0.90625</v>
      </c>
      <c r="U1320" s="267">
        <v>0.90625</v>
      </c>
      <c r="V1320" s="268">
        <v>1</v>
      </c>
      <c r="W1320" s="268">
        <v>0.967741935483871</v>
      </c>
      <c r="X1320" s="295">
        <v>-0.09375</v>
      </c>
      <c r="Y1320" s="271">
        <v>229</v>
      </c>
      <c r="Z1320" s="333">
        <v>221</v>
      </c>
      <c r="AA1320" s="333">
        <v>234</v>
      </c>
      <c r="AB1320" s="333">
        <v>231</v>
      </c>
      <c r="AC1320" s="334">
        <v>0.965065502183406</v>
      </c>
      <c r="AD1320" s="268">
        <v>0.987179487179487</v>
      </c>
      <c r="AE1320" s="295">
        <v>-0.0221139849960811</v>
      </c>
    </row>
    <row r="1321" spans="1:31">
      <c r="A1321" s="315" t="s">
        <v>1974</v>
      </c>
      <c r="B1321" s="339" t="s">
        <v>3366</v>
      </c>
      <c r="C1321" s="293" t="s">
        <v>2432</v>
      </c>
      <c r="D1321" s="339" t="s">
        <v>2433</v>
      </c>
      <c r="E1321" s="266">
        <v>63</v>
      </c>
      <c r="F1321" s="266">
        <v>63</v>
      </c>
      <c r="G1321" s="264">
        <v>61</v>
      </c>
      <c r="H1321" s="264">
        <v>60</v>
      </c>
      <c r="I1321" s="264">
        <v>56</v>
      </c>
      <c r="J1321" s="264">
        <v>52</v>
      </c>
      <c r="K1321" s="294">
        <v>0.9</v>
      </c>
      <c r="L1321" s="267">
        <v>1</v>
      </c>
      <c r="M1321" s="267">
        <v>0.983606557377049</v>
      </c>
      <c r="N1321" s="267">
        <v>0.928571428571429</v>
      </c>
      <c r="O1321" s="332">
        <v>63</v>
      </c>
      <c r="P1321" s="266">
        <v>62</v>
      </c>
      <c r="Q1321" s="266">
        <v>62</v>
      </c>
      <c r="R1321" s="264">
        <v>58</v>
      </c>
      <c r="S1321" s="264">
        <v>52</v>
      </c>
      <c r="T1321" s="267">
        <v>0.984126984126984</v>
      </c>
      <c r="U1321" s="267">
        <v>0.984126984126984</v>
      </c>
      <c r="V1321" s="268">
        <v>0.950819672131147</v>
      </c>
      <c r="W1321" s="268">
        <v>0.928571428571429</v>
      </c>
      <c r="X1321" s="295">
        <v>0.0333073119958366</v>
      </c>
      <c r="Y1321" s="271">
        <v>412</v>
      </c>
      <c r="Z1321" s="333">
        <v>382</v>
      </c>
      <c r="AA1321" s="333">
        <v>426</v>
      </c>
      <c r="AB1321" s="333">
        <v>405</v>
      </c>
      <c r="AC1321" s="334">
        <v>0.927184466019418</v>
      </c>
      <c r="AD1321" s="268">
        <v>0.950704225352113</v>
      </c>
      <c r="AE1321" s="295">
        <v>-0.0235197593326951</v>
      </c>
    </row>
    <row r="1322" spans="1:31">
      <c r="A1322" s="315" t="s">
        <v>1974</v>
      </c>
      <c r="B1322" s="339" t="s">
        <v>3366</v>
      </c>
      <c r="C1322" s="293" t="s">
        <v>2434</v>
      </c>
      <c r="D1322" s="339" t="s">
        <v>2435</v>
      </c>
      <c r="E1322" s="266">
        <v>34</v>
      </c>
      <c r="F1322" s="266">
        <v>33</v>
      </c>
      <c r="G1322" s="264">
        <v>34</v>
      </c>
      <c r="H1322" s="264">
        <v>34</v>
      </c>
      <c r="I1322" s="264">
        <v>29</v>
      </c>
      <c r="J1322" s="264">
        <v>28</v>
      </c>
      <c r="K1322" s="294">
        <v>0.9</v>
      </c>
      <c r="L1322" s="267">
        <v>0.970588235294118</v>
      </c>
      <c r="M1322" s="267">
        <v>1</v>
      </c>
      <c r="N1322" s="267">
        <v>0.96551724137931</v>
      </c>
      <c r="O1322" s="332">
        <v>34</v>
      </c>
      <c r="P1322" s="266">
        <v>32</v>
      </c>
      <c r="Q1322" s="266">
        <v>32</v>
      </c>
      <c r="R1322" s="264">
        <v>32</v>
      </c>
      <c r="S1322" s="264">
        <v>27</v>
      </c>
      <c r="T1322" s="267">
        <v>0.941176470588235</v>
      </c>
      <c r="U1322" s="267">
        <v>0.941176470588235</v>
      </c>
      <c r="V1322" s="268">
        <v>0.941176470588235</v>
      </c>
      <c r="W1322" s="268">
        <v>0.931034482758621</v>
      </c>
      <c r="X1322" s="295">
        <v>0</v>
      </c>
      <c r="Y1322" s="271">
        <v>226</v>
      </c>
      <c r="Z1322" s="333">
        <v>214</v>
      </c>
      <c r="AA1322" s="333">
        <v>222</v>
      </c>
      <c r="AB1322" s="333">
        <v>211</v>
      </c>
      <c r="AC1322" s="334">
        <v>0.946902654867257</v>
      </c>
      <c r="AD1322" s="268">
        <v>0.95045045045045</v>
      </c>
      <c r="AE1322" s="295">
        <v>-0.00354779558319374</v>
      </c>
    </row>
    <row r="1323" spans="1:31">
      <c r="A1323" s="315" t="s">
        <v>1974</v>
      </c>
      <c r="B1323" s="339" t="s">
        <v>3366</v>
      </c>
      <c r="C1323" s="293" t="s">
        <v>2436</v>
      </c>
      <c r="D1323" s="339" t="s">
        <v>2437</v>
      </c>
      <c r="E1323" s="266">
        <v>33</v>
      </c>
      <c r="F1323" s="266">
        <v>33</v>
      </c>
      <c r="G1323" s="264">
        <v>31</v>
      </c>
      <c r="H1323" s="264">
        <v>31</v>
      </c>
      <c r="I1323" s="264">
        <v>27</v>
      </c>
      <c r="J1323" s="264">
        <v>26</v>
      </c>
      <c r="K1323" s="294">
        <v>0.9</v>
      </c>
      <c r="L1323" s="267">
        <v>1</v>
      </c>
      <c r="M1323" s="267">
        <v>1</v>
      </c>
      <c r="N1323" s="267">
        <v>0.962962962962963</v>
      </c>
      <c r="O1323" s="332">
        <v>33</v>
      </c>
      <c r="P1323" s="266">
        <v>33</v>
      </c>
      <c r="Q1323" s="266">
        <v>33</v>
      </c>
      <c r="R1323" s="264">
        <v>31</v>
      </c>
      <c r="S1323" s="264">
        <v>26</v>
      </c>
      <c r="T1323" s="267">
        <v>1</v>
      </c>
      <c r="U1323" s="267">
        <v>1</v>
      </c>
      <c r="V1323" s="268">
        <v>1</v>
      </c>
      <c r="W1323" s="268">
        <v>0.962962962962963</v>
      </c>
      <c r="X1323" s="295">
        <v>0</v>
      </c>
      <c r="Y1323" s="271">
        <v>216</v>
      </c>
      <c r="Z1323" s="333">
        <v>213</v>
      </c>
      <c r="AA1323" s="333">
        <v>215</v>
      </c>
      <c r="AB1323" s="333">
        <v>211</v>
      </c>
      <c r="AC1323" s="334">
        <v>0.986111111111111</v>
      </c>
      <c r="AD1323" s="268">
        <v>0.981395348837209</v>
      </c>
      <c r="AE1323" s="295">
        <v>0.00471576227390191</v>
      </c>
    </row>
    <row r="1324" spans="1:31">
      <c r="A1324" s="315" t="s">
        <v>1974</v>
      </c>
      <c r="B1324" s="339" t="s">
        <v>3366</v>
      </c>
      <c r="C1324" s="293" t="s">
        <v>2438</v>
      </c>
      <c r="D1324" s="339" t="s">
        <v>2439</v>
      </c>
      <c r="E1324" s="266">
        <v>38</v>
      </c>
      <c r="F1324" s="266">
        <v>38</v>
      </c>
      <c r="G1324" s="264">
        <v>40</v>
      </c>
      <c r="H1324" s="264">
        <v>36</v>
      </c>
      <c r="I1324" s="264">
        <v>34</v>
      </c>
      <c r="J1324" s="264">
        <v>33</v>
      </c>
      <c r="K1324" s="294">
        <v>0.9</v>
      </c>
      <c r="L1324" s="267">
        <v>1</v>
      </c>
      <c r="M1324" s="267">
        <v>0.9</v>
      </c>
      <c r="N1324" s="267">
        <v>0.970588235294118</v>
      </c>
      <c r="O1324" s="332">
        <v>38</v>
      </c>
      <c r="P1324" s="266">
        <v>36</v>
      </c>
      <c r="Q1324" s="266">
        <v>36</v>
      </c>
      <c r="R1324" s="264">
        <v>34</v>
      </c>
      <c r="S1324" s="264">
        <v>28</v>
      </c>
      <c r="T1324" s="267">
        <v>0.947368421052632</v>
      </c>
      <c r="U1324" s="267">
        <v>0.947368421052632</v>
      </c>
      <c r="V1324" s="268">
        <v>0.85</v>
      </c>
      <c r="W1324" s="268">
        <v>0.823529411764706</v>
      </c>
      <c r="X1324" s="295">
        <v>0.0973684210526315</v>
      </c>
      <c r="Y1324" s="271">
        <v>259</v>
      </c>
      <c r="Z1324" s="333">
        <v>233</v>
      </c>
      <c r="AA1324" s="333">
        <v>264</v>
      </c>
      <c r="AB1324" s="333">
        <v>245</v>
      </c>
      <c r="AC1324" s="334">
        <v>0.8996138996139</v>
      </c>
      <c r="AD1324" s="268">
        <v>0.928030303030303</v>
      </c>
      <c r="AE1324" s="295">
        <v>-0.0284164034164034</v>
      </c>
    </row>
    <row r="1325" spans="1:31">
      <c r="A1325" s="315" t="s">
        <v>1974</v>
      </c>
      <c r="B1325" s="339" t="s">
        <v>3366</v>
      </c>
      <c r="C1325" s="293" t="s">
        <v>2440</v>
      </c>
      <c r="D1325" s="339" t="s">
        <v>2441</v>
      </c>
      <c r="E1325" s="266">
        <v>24</v>
      </c>
      <c r="F1325" s="266">
        <v>21</v>
      </c>
      <c r="G1325" s="264">
        <v>27</v>
      </c>
      <c r="H1325" s="264">
        <v>24</v>
      </c>
      <c r="I1325" s="264">
        <v>22</v>
      </c>
      <c r="J1325" s="264">
        <v>21</v>
      </c>
      <c r="K1325" s="294">
        <v>0.9</v>
      </c>
      <c r="L1325" s="267">
        <v>0.875</v>
      </c>
      <c r="M1325" s="267">
        <v>0.888888888888889</v>
      </c>
      <c r="N1325" s="267">
        <v>0.954545454545455</v>
      </c>
      <c r="O1325" s="332">
        <v>24</v>
      </c>
      <c r="P1325" s="266">
        <v>21</v>
      </c>
      <c r="Q1325" s="266">
        <v>21</v>
      </c>
      <c r="R1325" s="264">
        <v>24</v>
      </c>
      <c r="S1325" s="264">
        <v>21</v>
      </c>
      <c r="T1325" s="267">
        <v>0.875</v>
      </c>
      <c r="U1325" s="267">
        <v>0.875</v>
      </c>
      <c r="V1325" s="268">
        <v>0.888888888888889</v>
      </c>
      <c r="W1325" s="268">
        <v>0.954545454545455</v>
      </c>
      <c r="X1325" s="295">
        <v>-0.0138888888888888</v>
      </c>
      <c r="Y1325" s="271">
        <v>163</v>
      </c>
      <c r="Z1325" s="333">
        <v>149</v>
      </c>
      <c r="AA1325" s="333">
        <v>165</v>
      </c>
      <c r="AB1325" s="333">
        <v>145</v>
      </c>
      <c r="AC1325" s="334">
        <v>0.914110429447853</v>
      </c>
      <c r="AD1325" s="268">
        <v>0.878787878787879</v>
      </c>
      <c r="AE1325" s="295">
        <v>0.035322550659974</v>
      </c>
    </row>
    <row r="1326" spans="1:31">
      <c r="A1326" s="315" t="s">
        <v>1974</v>
      </c>
      <c r="B1326" s="339" t="s">
        <v>3366</v>
      </c>
      <c r="C1326" s="293" t="s">
        <v>2442</v>
      </c>
      <c r="D1326" s="339" t="s">
        <v>2443</v>
      </c>
      <c r="E1326" s="266">
        <v>47</v>
      </c>
      <c r="F1326" s="266">
        <v>47</v>
      </c>
      <c r="G1326" s="264">
        <v>45</v>
      </c>
      <c r="H1326" s="264">
        <v>45</v>
      </c>
      <c r="I1326" s="264">
        <v>39</v>
      </c>
      <c r="J1326" s="264">
        <v>39</v>
      </c>
      <c r="K1326" s="294">
        <v>0.9</v>
      </c>
      <c r="L1326" s="267">
        <v>1</v>
      </c>
      <c r="M1326" s="267">
        <v>1</v>
      </c>
      <c r="N1326" s="267">
        <v>1</v>
      </c>
      <c r="O1326" s="332">
        <v>47</v>
      </c>
      <c r="P1326" s="266">
        <v>46</v>
      </c>
      <c r="Q1326" s="266">
        <v>46</v>
      </c>
      <c r="R1326" s="264">
        <v>45</v>
      </c>
      <c r="S1326" s="264">
        <v>39</v>
      </c>
      <c r="T1326" s="267">
        <v>0.978723404255319</v>
      </c>
      <c r="U1326" s="267">
        <v>0.978723404255319</v>
      </c>
      <c r="V1326" s="268">
        <v>1</v>
      </c>
      <c r="W1326" s="268">
        <v>1</v>
      </c>
      <c r="X1326" s="295">
        <v>-0.0212765957446809</v>
      </c>
      <c r="Y1326" s="271">
        <v>310</v>
      </c>
      <c r="Z1326" s="333">
        <v>303</v>
      </c>
      <c r="AA1326" s="333">
        <v>308</v>
      </c>
      <c r="AB1326" s="333">
        <v>301</v>
      </c>
      <c r="AC1326" s="334">
        <v>0.97741935483871</v>
      </c>
      <c r="AD1326" s="268">
        <v>0.977272727272727</v>
      </c>
      <c r="AE1326" s="295">
        <v>0.000146627565982382</v>
      </c>
    </row>
    <row r="1327" spans="1:31">
      <c r="A1327" s="315" t="s">
        <v>1974</v>
      </c>
      <c r="B1327" s="339" t="s">
        <v>3366</v>
      </c>
      <c r="C1327" s="293" t="s">
        <v>2444</v>
      </c>
      <c r="D1327" s="339" t="s">
        <v>2445</v>
      </c>
      <c r="E1327" s="266">
        <v>18</v>
      </c>
      <c r="F1327" s="266">
        <v>18</v>
      </c>
      <c r="G1327" s="264">
        <v>20</v>
      </c>
      <c r="H1327" s="264">
        <v>20</v>
      </c>
      <c r="I1327" s="264">
        <v>16</v>
      </c>
      <c r="J1327" s="264">
        <v>15</v>
      </c>
      <c r="K1327" s="294">
        <v>0.9</v>
      </c>
      <c r="L1327" s="267">
        <v>1</v>
      </c>
      <c r="M1327" s="267">
        <v>1</v>
      </c>
      <c r="N1327" s="267">
        <v>0.9375</v>
      </c>
      <c r="O1327" s="332">
        <v>18</v>
      </c>
      <c r="P1327" s="266">
        <v>17</v>
      </c>
      <c r="Q1327" s="266">
        <v>17</v>
      </c>
      <c r="R1327" s="264">
        <v>20</v>
      </c>
      <c r="S1327" s="264">
        <v>14</v>
      </c>
      <c r="T1327" s="267">
        <v>0.944444444444444</v>
      </c>
      <c r="U1327" s="267">
        <v>0.944444444444444</v>
      </c>
      <c r="V1327" s="268">
        <v>1</v>
      </c>
      <c r="W1327" s="268">
        <v>0.875</v>
      </c>
      <c r="X1327" s="295">
        <v>-0.0555555555555556</v>
      </c>
      <c r="Y1327" s="271">
        <v>123</v>
      </c>
      <c r="Z1327" s="333">
        <v>120</v>
      </c>
      <c r="AA1327" s="333">
        <v>127</v>
      </c>
      <c r="AB1327" s="333">
        <v>121</v>
      </c>
      <c r="AC1327" s="334">
        <v>0.975609756097561</v>
      </c>
      <c r="AD1327" s="268">
        <v>0.952755905511811</v>
      </c>
      <c r="AE1327" s="295">
        <v>0.02285385058575</v>
      </c>
    </row>
    <row r="1328" spans="1:31">
      <c r="A1328" s="315" t="s">
        <v>1974</v>
      </c>
      <c r="B1328" s="339" t="s">
        <v>3365</v>
      </c>
      <c r="C1328" s="293" t="s">
        <v>2446</v>
      </c>
      <c r="D1328" s="339" t="s">
        <v>2447</v>
      </c>
      <c r="E1328" s="266">
        <v>0</v>
      </c>
      <c r="F1328" s="266">
        <v>0</v>
      </c>
      <c r="G1328" s="264">
        <v>0</v>
      </c>
      <c r="H1328" s="264">
        <v>0</v>
      </c>
      <c r="I1328" s="264">
        <v>0</v>
      </c>
      <c r="J1328" s="264">
        <v>0</v>
      </c>
      <c r="K1328" s="294">
        <v>0.9</v>
      </c>
      <c r="L1328" s="267">
        <v>0</v>
      </c>
      <c r="M1328" s="267">
        <v>0</v>
      </c>
      <c r="N1328" s="267">
        <v>0</v>
      </c>
      <c r="O1328" s="332">
        <v>0</v>
      </c>
      <c r="P1328" s="266">
        <v>0</v>
      </c>
      <c r="Q1328" s="266">
        <v>0</v>
      </c>
      <c r="R1328" s="264">
        <v>0</v>
      </c>
      <c r="S1328" s="264">
        <v>0</v>
      </c>
      <c r="T1328" s="267">
        <v>0</v>
      </c>
      <c r="U1328" s="267">
        <v>0</v>
      </c>
      <c r="V1328" s="268">
        <v>0</v>
      </c>
      <c r="W1328" s="268">
        <v>0</v>
      </c>
      <c r="X1328" s="295">
        <v>0</v>
      </c>
      <c r="Y1328" s="271">
        <v>0</v>
      </c>
      <c r="Z1328" s="333">
        <v>0</v>
      </c>
      <c r="AA1328" s="333">
        <v>0</v>
      </c>
      <c r="AB1328" s="333">
        <v>0</v>
      </c>
      <c r="AC1328" s="334">
        <v>0</v>
      </c>
      <c r="AD1328" s="268">
        <v>0</v>
      </c>
      <c r="AE1328" s="295">
        <v>0</v>
      </c>
    </row>
    <row r="1329" spans="1:31">
      <c r="A1329" s="315" t="s">
        <v>1974</v>
      </c>
      <c r="B1329" s="339" t="s">
        <v>3365</v>
      </c>
      <c r="C1329" s="293" t="s">
        <v>2448</v>
      </c>
      <c r="D1329" s="339" t="s">
        <v>2449</v>
      </c>
      <c r="E1329" s="266">
        <v>58</v>
      </c>
      <c r="F1329" s="266">
        <v>55</v>
      </c>
      <c r="G1329" s="264">
        <v>54</v>
      </c>
      <c r="H1329" s="264">
        <v>54</v>
      </c>
      <c r="I1329" s="264">
        <v>47</v>
      </c>
      <c r="J1329" s="264">
        <v>44</v>
      </c>
      <c r="K1329" s="294">
        <v>0.9</v>
      </c>
      <c r="L1329" s="267">
        <v>0.948275862068966</v>
      </c>
      <c r="M1329" s="267">
        <v>1</v>
      </c>
      <c r="N1329" s="267">
        <v>0.936170212765957</v>
      </c>
      <c r="O1329" s="332">
        <v>58</v>
      </c>
      <c r="P1329" s="266">
        <v>53</v>
      </c>
      <c r="Q1329" s="266">
        <v>53</v>
      </c>
      <c r="R1329" s="264">
        <v>54</v>
      </c>
      <c r="S1329" s="264">
        <v>44</v>
      </c>
      <c r="T1329" s="267">
        <v>0.913793103448276</v>
      </c>
      <c r="U1329" s="267">
        <v>0.913793103448276</v>
      </c>
      <c r="V1329" s="268">
        <v>1</v>
      </c>
      <c r="W1329" s="268">
        <v>0.936170212765957</v>
      </c>
      <c r="X1329" s="295">
        <v>-0.0862068965517241</v>
      </c>
      <c r="Y1329" s="271">
        <v>368</v>
      </c>
      <c r="Z1329" s="333">
        <v>348</v>
      </c>
      <c r="AA1329" s="333">
        <v>364</v>
      </c>
      <c r="AB1329" s="333">
        <v>351</v>
      </c>
      <c r="AC1329" s="334">
        <v>0.945652173913043</v>
      </c>
      <c r="AD1329" s="268">
        <v>0.964285714285714</v>
      </c>
      <c r="AE1329" s="295">
        <v>-0.0186335403726708</v>
      </c>
    </row>
    <row r="1330" spans="1:31">
      <c r="A1330" s="315" t="s">
        <v>1974</v>
      </c>
      <c r="B1330" s="339" t="s">
        <v>3365</v>
      </c>
      <c r="C1330" s="293" t="s">
        <v>2450</v>
      </c>
      <c r="D1330" s="339" t="s">
        <v>2451</v>
      </c>
      <c r="E1330" s="266">
        <v>66</v>
      </c>
      <c r="F1330" s="266">
        <v>63</v>
      </c>
      <c r="G1330" s="264">
        <v>67</v>
      </c>
      <c r="H1330" s="264">
        <v>62</v>
      </c>
      <c r="I1330" s="264">
        <v>56</v>
      </c>
      <c r="J1330" s="264">
        <v>47</v>
      </c>
      <c r="K1330" s="294">
        <v>0.9</v>
      </c>
      <c r="L1330" s="267">
        <v>0.954545454545455</v>
      </c>
      <c r="M1330" s="267">
        <v>0.925373134328358</v>
      </c>
      <c r="N1330" s="267">
        <v>0.839285714285714</v>
      </c>
      <c r="O1330" s="332">
        <v>66</v>
      </c>
      <c r="P1330" s="266">
        <v>59</v>
      </c>
      <c r="Q1330" s="266">
        <v>59</v>
      </c>
      <c r="R1330" s="264">
        <v>60</v>
      </c>
      <c r="S1330" s="264">
        <v>43</v>
      </c>
      <c r="T1330" s="267">
        <v>0.893939393939394</v>
      </c>
      <c r="U1330" s="267">
        <v>0.893939393939394</v>
      </c>
      <c r="V1330" s="268">
        <v>0.895522388059702</v>
      </c>
      <c r="W1330" s="268">
        <v>0.767857142857143</v>
      </c>
      <c r="X1330" s="295">
        <v>-0.0015829941203076</v>
      </c>
      <c r="Y1330" s="271">
        <v>428</v>
      </c>
      <c r="Z1330" s="333">
        <v>367</v>
      </c>
      <c r="AA1330" s="333">
        <v>426</v>
      </c>
      <c r="AB1330" s="333">
        <v>374</v>
      </c>
      <c r="AC1330" s="334">
        <v>0.857476635514019</v>
      </c>
      <c r="AD1330" s="268">
        <v>0.877934272300469</v>
      </c>
      <c r="AE1330" s="295">
        <v>-0.0204576367864509</v>
      </c>
    </row>
    <row r="1331" spans="1:31">
      <c r="A1331" s="315" t="s">
        <v>1974</v>
      </c>
      <c r="B1331" s="339" t="s">
        <v>3365</v>
      </c>
      <c r="C1331" s="293" t="s">
        <v>2452</v>
      </c>
      <c r="D1331" s="339" t="s">
        <v>2453</v>
      </c>
      <c r="E1331" s="266">
        <v>116</v>
      </c>
      <c r="F1331" s="266">
        <v>111</v>
      </c>
      <c r="G1331" s="264">
        <v>112</v>
      </c>
      <c r="H1331" s="264">
        <v>106</v>
      </c>
      <c r="I1331" s="264">
        <v>96</v>
      </c>
      <c r="J1331" s="264">
        <v>88</v>
      </c>
      <c r="K1331" s="294">
        <v>0.9</v>
      </c>
      <c r="L1331" s="267">
        <v>0.956896551724138</v>
      </c>
      <c r="M1331" s="267">
        <v>0.946428571428571</v>
      </c>
      <c r="N1331" s="267">
        <v>0.916666666666667</v>
      </c>
      <c r="O1331" s="332">
        <v>116</v>
      </c>
      <c r="P1331" s="266">
        <v>109</v>
      </c>
      <c r="Q1331" s="266">
        <v>109</v>
      </c>
      <c r="R1331" s="264">
        <v>100</v>
      </c>
      <c r="S1331" s="264">
        <v>88</v>
      </c>
      <c r="T1331" s="267">
        <v>0.939655172413793</v>
      </c>
      <c r="U1331" s="267">
        <v>0.939655172413793</v>
      </c>
      <c r="V1331" s="268">
        <v>0.892857142857143</v>
      </c>
      <c r="W1331" s="268">
        <v>0.916666666666667</v>
      </c>
      <c r="X1331" s="295">
        <v>0.0467980295566502</v>
      </c>
      <c r="Y1331" s="271">
        <v>744</v>
      </c>
      <c r="Z1331" s="333">
        <v>670</v>
      </c>
      <c r="AA1331" s="333">
        <v>755</v>
      </c>
      <c r="AB1331" s="333">
        <v>684</v>
      </c>
      <c r="AC1331" s="334">
        <v>0.900537634408602</v>
      </c>
      <c r="AD1331" s="268">
        <v>0.905960264900662</v>
      </c>
      <c r="AE1331" s="295">
        <v>-0.00542263049206015</v>
      </c>
    </row>
    <row r="1332" spans="1:31">
      <c r="A1332" s="315" t="s">
        <v>1974</v>
      </c>
      <c r="B1332" s="339" t="s">
        <v>3365</v>
      </c>
      <c r="C1332" s="293" t="s">
        <v>2454</v>
      </c>
      <c r="D1332" s="339" t="s">
        <v>2455</v>
      </c>
      <c r="E1332" s="266">
        <v>68</v>
      </c>
      <c r="F1332" s="266">
        <v>68</v>
      </c>
      <c r="G1332" s="264">
        <v>72</v>
      </c>
      <c r="H1332" s="264">
        <v>71</v>
      </c>
      <c r="I1332" s="264">
        <v>68</v>
      </c>
      <c r="J1332" s="264">
        <v>67</v>
      </c>
      <c r="K1332" s="294">
        <v>0.9</v>
      </c>
      <c r="L1332" s="267">
        <v>1</v>
      </c>
      <c r="M1332" s="267">
        <v>0.986111111111111</v>
      </c>
      <c r="N1332" s="267">
        <v>0.985294117647059</v>
      </c>
      <c r="O1332" s="332">
        <v>68</v>
      </c>
      <c r="P1332" s="266">
        <v>67</v>
      </c>
      <c r="Q1332" s="266">
        <v>67</v>
      </c>
      <c r="R1332" s="264">
        <v>67</v>
      </c>
      <c r="S1332" s="264">
        <v>65</v>
      </c>
      <c r="T1332" s="267">
        <v>0.985294117647059</v>
      </c>
      <c r="U1332" s="267">
        <v>0.985294117647059</v>
      </c>
      <c r="V1332" s="268">
        <v>0.930555555555556</v>
      </c>
      <c r="W1332" s="268">
        <v>0.955882352941177</v>
      </c>
      <c r="X1332" s="295">
        <v>0.0547385620915033</v>
      </c>
      <c r="Y1332" s="271">
        <v>488</v>
      </c>
      <c r="Z1332" s="333">
        <v>472</v>
      </c>
      <c r="AA1332" s="333">
        <v>487</v>
      </c>
      <c r="AB1332" s="333">
        <v>477</v>
      </c>
      <c r="AC1332" s="334">
        <v>0.967213114754098</v>
      </c>
      <c r="AD1332" s="268">
        <v>0.979466119096509</v>
      </c>
      <c r="AE1332" s="295">
        <v>-0.0122530043424109</v>
      </c>
    </row>
    <row r="1333" spans="1:31">
      <c r="A1333" s="315" t="s">
        <v>1974</v>
      </c>
      <c r="B1333" s="339" t="s">
        <v>3365</v>
      </c>
      <c r="C1333" s="293" t="s">
        <v>2456</v>
      </c>
      <c r="D1333" s="339" t="s">
        <v>2457</v>
      </c>
      <c r="E1333" s="266">
        <v>34</v>
      </c>
      <c r="F1333" s="266">
        <v>34</v>
      </c>
      <c r="G1333" s="264">
        <v>33</v>
      </c>
      <c r="H1333" s="264">
        <v>31</v>
      </c>
      <c r="I1333" s="264">
        <v>28</v>
      </c>
      <c r="J1333" s="264">
        <v>26</v>
      </c>
      <c r="K1333" s="294">
        <v>0.9</v>
      </c>
      <c r="L1333" s="267">
        <v>1</v>
      </c>
      <c r="M1333" s="267">
        <v>0.939393939393939</v>
      </c>
      <c r="N1333" s="267">
        <v>0.928571428571429</v>
      </c>
      <c r="O1333" s="332">
        <v>34</v>
      </c>
      <c r="P1333" s="266">
        <v>32</v>
      </c>
      <c r="Q1333" s="266">
        <v>32</v>
      </c>
      <c r="R1333" s="264">
        <v>31</v>
      </c>
      <c r="S1333" s="264">
        <v>26</v>
      </c>
      <c r="T1333" s="267">
        <v>0.941176470588235</v>
      </c>
      <c r="U1333" s="267">
        <v>0.941176470588235</v>
      </c>
      <c r="V1333" s="268">
        <v>0.939393939393939</v>
      </c>
      <c r="W1333" s="268">
        <v>0.928571428571429</v>
      </c>
      <c r="X1333" s="295">
        <v>0.00178253119429583</v>
      </c>
      <c r="Y1333" s="271">
        <v>220</v>
      </c>
      <c r="Z1333" s="333">
        <v>207</v>
      </c>
      <c r="AA1333" s="333">
        <v>204</v>
      </c>
      <c r="AB1333" s="333">
        <v>200</v>
      </c>
      <c r="AC1333" s="334">
        <v>0.940909090909091</v>
      </c>
      <c r="AD1333" s="268">
        <v>0.980392156862745</v>
      </c>
      <c r="AE1333" s="295">
        <v>-0.0394830659536541</v>
      </c>
    </row>
    <row r="1334" spans="1:31">
      <c r="A1334" s="315" t="s">
        <v>1974</v>
      </c>
      <c r="B1334" s="339" t="s">
        <v>3365</v>
      </c>
      <c r="C1334" s="293" t="s">
        <v>2458</v>
      </c>
      <c r="D1334" s="339" t="s">
        <v>2459</v>
      </c>
      <c r="E1334" s="266">
        <v>26</v>
      </c>
      <c r="F1334" s="266">
        <v>26</v>
      </c>
      <c r="G1334" s="264">
        <v>24</v>
      </c>
      <c r="H1334" s="264">
        <v>24</v>
      </c>
      <c r="I1334" s="264">
        <v>20</v>
      </c>
      <c r="J1334" s="264">
        <v>20</v>
      </c>
      <c r="K1334" s="294">
        <v>0.9</v>
      </c>
      <c r="L1334" s="267">
        <v>1</v>
      </c>
      <c r="M1334" s="267">
        <v>1</v>
      </c>
      <c r="N1334" s="267">
        <v>1</v>
      </c>
      <c r="O1334" s="332">
        <v>26</v>
      </c>
      <c r="P1334" s="266">
        <v>25</v>
      </c>
      <c r="Q1334" s="266">
        <v>25</v>
      </c>
      <c r="R1334" s="264">
        <v>24</v>
      </c>
      <c r="S1334" s="264">
        <v>20</v>
      </c>
      <c r="T1334" s="267">
        <v>0.961538461538462</v>
      </c>
      <c r="U1334" s="267">
        <v>0.961538461538462</v>
      </c>
      <c r="V1334" s="268">
        <v>1</v>
      </c>
      <c r="W1334" s="268">
        <v>1</v>
      </c>
      <c r="X1334" s="295">
        <v>-0.0384615384615384</v>
      </c>
      <c r="Y1334" s="271">
        <v>169</v>
      </c>
      <c r="Z1334" s="333">
        <v>167</v>
      </c>
      <c r="AA1334" s="333">
        <v>180</v>
      </c>
      <c r="AB1334" s="333">
        <v>176</v>
      </c>
      <c r="AC1334" s="334">
        <v>0.988165680473373</v>
      </c>
      <c r="AD1334" s="268">
        <v>0.977777777777778</v>
      </c>
      <c r="AE1334" s="295">
        <v>0.0103879026955951</v>
      </c>
    </row>
    <row r="1335" spans="1:31">
      <c r="A1335" s="315" t="s">
        <v>1974</v>
      </c>
      <c r="B1335" s="339" t="s">
        <v>3365</v>
      </c>
      <c r="C1335" s="293" t="s">
        <v>2460</v>
      </c>
      <c r="D1335" s="339" t="s">
        <v>2461</v>
      </c>
      <c r="E1335" s="266">
        <v>22</v>
      </c>
      <c r="F1335" s="266">
        <v>22</v>
      </c>
      <c r="G1335" s="264">
        <v>18</v>
      </c>
      <c r="H1335" s="264">
        <v>17</v>
      </c>
      <c r="I1335" s="264">
        <v>18</v>
      </c>
      <c r="J1335" s="264">
        <v>17</v>
      </c>
      <c r="K1335" s="294">
        <v>0.9</v>
      </c>
      <c r="L1335" s="267">
        <v>1</v>
      </c>
      <c r="M1335" s="267">
        <v>0.944444444444444</v>
      </c>
      <c r="N1335" s="267">
        <v>0.944444444444444</v>
      </c>
      <c r="O1335" s="332">
        <v>22</v>
      </c>
      <c r="P1335" s="266">
        <v>22</v>
      </c>
      <c r="Q1335" s="266">
        <v>22</v>
      </c>
      <c r="R1335" s="264">
        <v>17</v>
      </c>
      <c r="S1335" s="264">
        <v>17</v>
      </c>
      <c r="T1335" s="267">
        <v>1</v>
      </c>
      <c r="U1335" s="267">
        <v>1</v>
      </c>
      <c r="V1335" s="268">
        <v>0.944444444444444</v>
      </c>
      <c r="W1335" s="268">
        <v>0.944444444444444</v>
      </c>
      <c r="X1335" s="295">
        <v>0.0555555555555556</v>
      </c>
      <c r="Y1335" s="271">
        <v>135</v>
      </c>
      <c r="Z1335" s="333">
        <v>127</v>
      </c>
      <c r="AA1335" s="333">
        <v>137</v>
      </c>
      <c r="AB1335" s="333">
        <v>126</v>
      </c>
      <c r="AC1335" s="334">
        <v>0.940740740740741</v>
      </c>
      <c r="AD1335" s="268">
        <v>0.91970802919708</v>
      </c>
      <c r="AE1335" s="295">
        <v>0.0210327115436605</v>
      </c>
    </row>
    <row r="1336" spans="1:31">
      <c r="A1336" s="315" t="s">
        <v>1974</v>
      </c>
      <c r="B1336" s="339" t="s">
        <v>3365</v>
      </c>
      <c r="C1336" s="293" t="s">
        <v>2462</v>
      </c>
      <c r="D1336" s="339" t="s">
        <v>2463</v>
      </c>
      <c r="E1336" s="266">
        <v>57</v>
      </c>
      <c r="F1336" s="266">
        <v>57</v>
      </c>
      <c r="G1336" s="264">
        <v>55</v>
      </c>
      <c r="H1336" s="264">
        <v>54</v>
      </c>
      <c r="I1336" s="264">
        <v>42</v>
      </c>
      <c r="J1336" s="264">
        <v>40</v>
      </c>
      <c r="K1336" s="294">
        <v>0.9</v>
      </c>
      <c r="L1336" s="267">
        <v>1</v>
      </c>
      <c r="M1336" s="267">
        <v>0.981818181818182</v>
      </c>
      <c r="N1336" s="267">
        <v>0.952380952380952</v>
      </c>
      <c r="O1336" s="332">
        <v>57</v>
      </c>
      <c r="P1336" s="266">
        <v>52</v>
      </c>
      <c r="Q1336" s="266">
        <v>52</v>
      </c>
      <c r="R1336" s="264">
        <v>45</v>
      </c>
      <c r="S1336" s="264">
        <v>39</v>
      </c>
      <c r="T1336" s="267">
        <v>0.912280701754386</v>
      </c>
      <c r="U1336" s="267">
        <v>0.912280701754386</v>
      </c>
      <c r="V1336" s="268">
        <v>0.818181818181818</v>
      </c>
      <c r="W1336" s="268">
        <v>0.928571428571429</v>
      </c>
      <c r="X1336" s="295">
        <v>0.0940988835725677</v>
      </c>
      <c r="Y1336" s="271">
        <v>365</v>
      </c>
      <c r="Z1336" s="333">
        <v>329</v>
      </c>
      <c r="AA1336" s="333">
        <v>370</v>
      </c>
      <c r="AB1336" s="333">
        <v>334</v>
      </c>
      <c r="AC1336" s="334">
        <v>0.901369863013699</v>
      </c>
      <c r="AD1336" s="268">
        <v>0.902702702702703</v>
      </c>
      <c r="AE1336" s="295">
        <v>-0.00133283968900411</v>
      </c>
    </row>
    <row r="1337" spans="1:31">
      <c r="A1337" s="315" t="s">
        <v>1974</v>
      </c>
      <c r="B1337" s="339" t="s">
        <v>3365</v>
      </c>
      <c r="C1337" s="293" t="s">
        <v>2464</v>
      </c>
      <c r="D1337" s="339" t="s">
        <v>2465</v>
      </c>
      <c r="E1337" s="266">
        <v>40</v>
      </c>
      <c r="F1337" s="266">
        <v>39</v>
      </c>
      <c r="G1337" s="264">
        <v>39</v>
      </c>
      <c r="H1337" s="264">
        <v>39</v>
      </c>
      <c r="I1337" s="264">
        <v>34</v>
      </c>
      <c r="J1337" s="264">
        <v>33</v>
      </c>
      <c r="K1337" s="294">
        <v>0.9</v>
      </c>
      <c r="L1337" s="267">
        <v>0.975</v>
      </c>
      <c r="M1337" s="267">
        <v>1</v>
      </c>
      <c r="N1337" s="267">
        <v>0.970588235294118</v>
      </c>
      <c r="O1337" s="332">
        <v>40</v>
      </c>
      <c r="P1337" s="266">
        <v>35</v>
      </c>
      <c r="Q1337" s="266">
        <v>35</v>
      </c>
      <c r="R1337" s="264">
        <v>36</v>
      </c>
      <c r="S1337" s="264">
        <v>31</v>
      </c>
      <c r="T1337" s="267">
        <v>0.875</v>
      </c>
      <c r="U1337" s="267">
        <v>0.875</v>
      </c>
      <c r="V1337" s="268">
        <v>0.923076923076923</v>
      </c>
      <c r="W1337" s="268">
        <v>0.911764705882353</v>
      </c>
      <c r="X1337" s="295">
        <v>-0.0480769230769231</v>
      </c>
      <c r="Y1337" s="271">
        <v>253</v>
      </c>
      <c r="Z1337" s="333">
        <v>236</v>
      </c>
      <c r="AA1337" s="333">
        <v>248</v>
      </c>
      <c r="AB1337" s="333">
        <v>234</v>
      </c>
      <c r="AC1337" s="334">
        <v>0.932806324110672</v>
      </c>
      <c r="AD1337" s="268">
        <v>0.943548387096774</v>
      </c>
      <c r="AE1337" s="295">
        <v>-0.0107420629861023</v>
      </c>
    </row>
    <row r="1338" spans="1:31">
      <c r="A1338" s="315" t="s">
        <v>1974</v>
      </c>
      <c r="B1338" s="339" t="s">
        <v>3365</v>
      </c>
      <c r="C1338" s="293" t="s">
        <v>2466</v>
      </c>
      <c r="D1338" s="339" t="s">
        <v>2467</v>
      </c>
      <c r="E1338" s="266">
        <v>55</v>
      </c>
      <c r="F1338" s="266">
        <v>54</v>
      </c>
      <c r="G1338" s="264">
        <v>55</v>
      </c>
      <c r="H1338" s="264">
        <v>54</v>
      </c>
      <c r="I1338" s="264">
        <v>42</v>
      </c>
      <c r="J1338" s="264">
        <v>39</v>
      </c>
      <c r="K1338" s="294">
        <v>0.9</v>
      </c>
      <c r="L1338" s="267">
        <v>0.981818181818182</v>
      </c>
      <c r="M1338" s="267">
        <v>0.981818181818182</v>
      </c>
      <c r="N1338" s="267">
        <v>0.928571428571429</v>
      </c>
      <c r="O1338" s="332">
        <v>55</v>
      </c>
      <c r="P1338" s="266">
        <v>54</v>
      </c>
      <c r="Q1338" s="266">
        <v>54</v>
      </c>
      <c r="R1338" s="264">
        <v>54</v>
      </c>
      <c r="S1338" s="264">
        <v>38</v>
      </c>
      <c r="T1338" s="267">
        <v>0.981818181818182</v>
      </c>
      <c r="U1338" s="267">
        <v>0.981818181818182</v>
      </c>
      <c r="V1338" s="268">
        <v>0.981818181818182</v>
      </c>
      <c r="W1338" s="268">
        <v>0.904761904761905</v>
      </c>
      <c r="X1338" s="295">
        <v>0</v>
      </c>
      <c r="Y1338" s="271">
        <v>354</v>
      </c>
      <c r="Z1338" s="333">
        <v>340</v>
      </c>
      <c r="AA1338" s="333">
        <v>373</v>
      </c>
      <c r="AB1338" s="333">
        <v>354</v>
      </c>
      <c r="AC1338" s="334">
        <v>0.96045197740113</v>
      </c>
      <c r="AD1338" s="268">
        <v>0.949061662198391</v>
      </c>
      <c r="AE1338" s="295">
        <v>0.0113903152027386</v>
      </c>
    </row>
    <row r="1339" spans="1:31">
      <c r="A1339" s="315" t="s">
        <v>1974</v>
      </c>
      <c r="B1339" s="339" t="s">
        <v>3365</v>
      </c>
      <c r="C1339" s="293" t="s">
        <v>2468</v>
      </c>
      <c r="D1339" s="339" t="s">
        <v>2469</v>
      </c>
      <c r="E1339" s="266">
        <v>0</v>
      </c>
      <c r="F1339" s="266">
        <v>0</v>
      </c>
      <c r="G1339" s="264">
        <v>0</v>
      </c>
      <c r="H1339" s="264">
        <v>0</v>
      </c>
      <c r="I1339" s="264">
        <v>0</v>
      </c>
      <c r="J1339" s="264">
        <v>0</v>
      </c>
      <c r="K1339" s="294">
        <v>0.9</v>
      </c>
      <c r="L1339" s="267">
        <v>0</v>
      </c>
      <c r="M1339" s="267">
        <v>0</v>
      </c>
      <c r="N1339" s="267">
        <v>0</v>
      </c>
      <c r="O1339" s="332">
        <v>0</v>
      </c>
      <c r="P1339" s="266">
        <v>0</v>
      </c>
      <c r="Q1339" s="266">
        <v>0</v>
      </c>
      <c r="R1339" s="264">
        <v>0</v>
      </c>
      <c r="S1339" s="264">
        <v>0</v>
      </c>
      <c r="T1339" s="267">
        <v>0</v>
      </c>
      <c r="U1339" s="267">
        <v>0</v>
      </c>
      <c r="V1339" s="268">
        <v>0</v>
      </c>
      <c r="W1339" s="268">
        <v>0</v>
      </c>
      <c r="X1339" s="295">
        <v>0</v>
      </c>
      <c r="Y1339" s="271">
        <v>0</v>
      </c>
      <c r="Z1339" s="333">
        <v>0</v>
      </c>
      <c r="AA1339" s="333">
        <v>0</v>
      </c>
      <c r="AB1339" s="333">
        <v>0</v>
      </c>
      <c r="AC1339" s="334">
        <v>0</v>
      </c>
      <c r="AD1339" s="268">
        <v>0</v>
      </c>
      <c r="AE1339" s="295">
        <v>0</v>
      </c>
    </row>
    <row r="1340" spans="1:31">
      <c r="A1340" s="315" t="s">
        <v>1974</v>
      </c>
      <c r="B1340" s="339" t="s">
        <v>3365</v>
      </c>
      <c r="C1340" s="293" t="s">
        <v>2470</v>
      </c>
      <c r="D1340" s="339" t="s">
        <v>2471</v>
      </c>
      <c r="E1340" s="266">
        <v>28</v>
      </c>
      <c r="F1340" s="266">
        <v>28</v>
      </c>
      <c r="G1340" s="264">
        <v>26</v>
      </c>
      <c r="H1340" s="264">
        <v>26</v>
      </c>
      <c r="I1340" s="264">
        <v>21</v>
      </c>
      <c r="J1340" s="264">
        <v>21</v>
      </c>
      <c r="K1340" s="294">
        <v>0.9</v>
      </c>
      <c r="L1340" s="267">
        <v>1</v>
      </c>
      <c r="M1340" s="267">
        <v>1</v>
      </c>
      <c r="N1340" s="267">
        <v>1</v>
      </c>
      <c r="O1340" s="332">
        <v>28</v>
      </c>
      <c r="P1340" s="266">
        <v>28</v>
      </c>
      <c r="Q1340" s="266">
        <v>28</v>
      </c>
      <c r="R1340" s="264">
        <v>25</v>
      </c>
      <c r="S1340" s="264">
        <v>20</v>
      </c>
      <c r="T1340" s="267">
        <v>1</v>
      </c>
      <c r="U1340" s="267">
        <v>1</v>
      </c>
      <c r="V1340" s="268">
        <v>0.961538461538462</v>
      </c>
      <c r="W1340" s="268">
        <v>0.952380952380952</v>
      </c>
      <c r="X1340" s="295">
        <v>0.0384615384615384</v>
      </c>
      <c r="Y1340" s="271">
        <v>176</v>
      </c>
      <c r="Z1340" s="333">
        <v>173</v>
      </c>
      <c r="AA1340" s="333">
        <v>176</v>
      </c>
      <c r="AB1340" s="333">
        <v>170</v>
      </c>
      <c r="AC1340" s="334">
        <v>0.982954545454545</v>
      </c>
      <c r="AD1340" s="268">
        <v>0.965909090909091</v>
      </c>
      <c r="AE1340" s="295">
        <v>0.0170454545454545</v>
      </c>
    </row>
    <row r="1341" spans="1:31">
      <c r="A1341" s="315" t="s">
        <v>1974</v>
      </c>
      <c r="B1341" s="339" t="s">
        <v>3366</v>
      </c>
      <c r="C1341" s="293" t="s">
        <v>2472</v>
      </c>
      <c r="D1341" s="339" t="s">
        <v>2473</v>
      </c>
      <c r="E1341" s="266">
        <v>64</v>
      </c>
      <c r="F1341" s="266">
        <v>64</v>
      </c>
      <c r="G1341" s="264">
        <v>57</v>
      </c>
      <c r="H1341" s="264">
        <v>56</v>
      </c>
      <c r="I1341" s="264">
        <v>57</v>
      </c>
      <c r="J1341" s="264">
        <v>57</v>
      </c>
      <c r="K1341" s="294">
        <v>0.9</v>
      </c>
      <c r="L1341" s="267">
        <v>1</v>
      </c>
      <c r="M1341" s="267">
        <v>0.982456140350877</v>
      </c>
      <c r="N1341" s="267">
        <v>1</v>
      </c>
      <c r="O1341" s="332">
        <v>64</v>
      </c>
      <c r="P1341" s="266">
        <v>57</v>
      </c>
      <c r="Q1341" s="266">
        <v>57</v>
      </c>
      <c r="R1341" s="264">
        <v>52</v>
      </c>
      <c r="S1341" s="264">
        <v>52</v>
      </c>
      <c r="T1341" s="267">
        <v>0.890625</v>
      </c>
      <c r="U1341" s="267">
        <v>0.890625</v>
      </c>
      <c r="V1341" s="268">
        <v>0.912280701754386</v>
      </c>
      <c r="W1341" s="268">
        <v>0.912280701754386</v>
      </c>
      <c r="X1341" s="295">
        <v>-0.0216557017543859</v>
      </c>
      <c r="Y1341" s="271">
        <v>410</v>
      </c>
      <c r="Z1341" s="333">
        <v>369</v>
      </c>
      <c r="AA1341" s="333">
        <v>410</v>
      </c>
      <c r="AB1341" s="333">
        <v>383</v>
      </c>
      <c r="AC1341" s="334">
        <v>0.9</v>
      </c>
      <c r="AD1341" s="268">
        <v>0.934146341463415</v>
      </c>
      <c r="AE1341" s="295">
        <v>-0.0341463414634147</v>
      </c>
    </row>
    <row r="1342" spans="1:31">
      <c r="A1342" s="315" t="s">
        <v>1974</v>
      </c>
      <c r="B1342" s="339" t="s">
        <v>3366</v>
      </c>
      <c r="C1342" s="293" t="s">
        <v>2474</v>
      </c>
      <c r="D1342" s="339" t="s">
        <v>2475</v>
      </c>
      <c r="E1342" s="266">
        <v>49</v>
      </c>
      <c r="F1342" s="266">
        <v>48</v>
      </c>
      <c r="G1342" s="264">
        <v>49</v>
      </c>
      <c r="H1342" s="264">
        <v>47</v>
      </c>
      <c r="I1342" s="264">
        <v>45</v>
      </c>
      <c r="J1342" s="264">
        <v>44</v>
      </c>
      <c r="K1342" s="294">
        <v>0.9</v>
      </c>
      <c r="L1342" s="267">
        <v>0.979591836734694</v>
      </c>
      <c r="M1342" s="267">
        <v>0.959183673469388</v>
      </c>
      <c r="N1342" s="267">
        <v>0.977777777777778</v>
      </c>
      <c r="O1342" s="332">
        <v>49</v>
      </c>
      <c r="P1342" s="266">
        <v>42</v>
      </c>
      <c r="Q1342" s="266">
        <v>42</v>
      </c>
      <c r="R1342" s="264">
        <v>44</v>
      </c>
      <c r="S1342" s="264">
        <v>41</v>
      </c>
      <c r="T1342" s="267">
        <v>0.857142857142857</v>
      </c>
      <c r="U1342" s="267">
        <v>0.857142857142857</v>
      </c>
      <c r="V1342" s="268">
        <v>0.897959183673469</v>
      </c>
      <c r="W1342" s="268">
        <v>0.911111111111111</v>
      </c>
      <c r="X1342" s="295">
        <v>-0.0408163265306123</v>
      </c>
      <c r="Y1342" s="271">
        <v>331</v>
      </c>
      <c r="Z1342" s="333">
        <v>303</v>
      </c>
      <c r="AA1342" s="333">
        <v>326</v>
      </c>
      <c r="AB1342" s="333">
        <v>298</v>
      </c>
      <c r="AC1342" s="334">
        <v>0.915407854984894</v>
      </c>
      <c r="AD1342" s="268">
        <v>0.914110429447853</v>
      </c>
      <c r="AE1342" s="295">
        <v>0.00129742553704149</v>
      </c>
    </row>
    <row r="1343" spans="1:31">
      <c r="A1343" s="315" t="s">
        <v>1974</v>
      </c>
      <c r="B1343" s="339" t="s">
        <v>3366</v>
      </c>
      <c r="C1343" s="293" t="s">
        <v>2476</v>
      </c>
      <c r="D1343" s="339" t="s">
        <v>2477</v>
      </c>
      <c r="E1343" s="266">
        <v>35</v>
      </c>
      <c r="F1343" s="266">
        <v>34</v>
      </c>
      <c r="G1343" s="264">
        <v>34</v>
      </c>
      <c r="H1343" s="264">
        <v>33</v>
      </c>
      <c r="I1343" s="264">
        <v>32</v>
      </c>
      <c r="J1343" s="264">
        <v>32</v>
      </c>
      <c r="K1343" s="294">
        <v>0.9</v>
      </c>
      <c r="L1343" s="267">
        <v>0.971428571428571</v>
      </c>
      <c r="M1343" s="267">
        <v>0.970588235294118</v>
      </c>
      <c r="N1343" s="267">
        <v>1</v>
      </c>
      <c r="O1343" s="332">
        <v>35</v>
      </c>
      <c r="P1343" s="266">
        <v>33</v>
      </c>
      <c r="Q1343" s="266">
        <v>33</v>
      </c>
      <c r="R1343" s="264">
        <v>31</v>
      </c>
      <c r="S1343" s="264">
        <v>30</v>
      </c>
      <c r="T1343" s="267">
        <v>0.942857142857143</v>
      </c>
      <c r="U1343" s="267">
        <v>0.942857142857143</v>
      </c>
      <c r="V1343" s="268">
        <v>0.911764705882353</v>
      </c>
      <c r="W1343" s="268">
        <v>0.9375</v>
      </c>
      <c r="X1343" s="295">
        <v>0.0310924369747899</v>
      </c>
      <c r="Y1343" s="271">
        <v>238</v>
      </c>
      <c r="Z1343" s="333">
        <v>223</v>
      </c>
      <c r="AA1343" s="333">
        <v>242</v>
      </c>
      <c r="AB1343" s="333">
        <v>233</v>
      </c>
      <c r="AC1343" s="334">
        <v>0.936974789915966</v>
      </c>
      <c r="AD1343" s="268">
        <v>0.962809917355372</v>
      </c>
      <c r="AE1343" s="295">
        <v>-0.0258351274394055</v>
      </c>
    </row>
    <row r="1344" spans="1:31">
      <c r="A1344" s="315" t="s">
        <v>1974</v>
      </c>
      <c r="B1344" s="339" t="s">
        <v>3366</v>
      </c>
      <c r="C1344" s="293" t="s">
        <v>2478</v>
      </c>
      <c r="D1344" s="339" t="s">
        <v>2479</v>
      </c>
      <c r="E1344" s="266">
        <v>27</v>
      </c>
      <c r="F1344" s="266">
        <v>27</v>
      </c>
      <c r="G1344" s="264">
        <v>27</v>
      </c>
      <c r="H1344" s="264">
        <v>27</v>
      </c>
      <c r="I1344" s="264">
        <v>27</v>
      </c>
      <c r="J1344" s="264">
        <v>27</v>
      </c>
      <c r="K1344" s="294">
        <v>0.9</v>
      </c>
      <c r="L1344" s="267">
        <v>1</v>
      </c>
      <c r="M1344" s="267">
        <v>1</v>
      </c>
      <c r="N1344" s="267">
        <v>1</v>
      </c>
      <c r="O1344" s="332">
        <v>27</v>
      </c>
      <c r="P1344" s="266">
        <v>24</v>
      </c>
      <c r="Q1344" s="266">
        <v>24</v>
      </c>
      <c r="R1344" s="264">
        <v>25</v>
      </c>
      <c r="S1344" s="264">
        <v>26</v>
      </c>
      <c r="T1344" s="267">
        <v>0.888888888888889</v>
      </c>
      <c r="U1344" s="267">
        <v>0.888888888888889</v>
      </c>
      <c r="V1344" s="268">
        <v>0.925925925925926</v>
      </c>
      <c r="W1344" s="268">
        <v>0.962962962962963</v>
      </c>
      <c r="X1344" s="295">
        <v>-0.0370370370370371</v>
      </c>
      <c r="Y1344" s="271">
        <v>187</v>
      </c>
      <c r="Z1344" s="333">
        <v>178</v>
      </c>
      <c r="AA1344" s="333">
        <v>181</v>
      </c>
      <c r="AB1344" s="333">
        <v>177</v>
      </c>
      <c r="AC1344" s="334">
        <v>0.951871657754011</v>
      </c>
      <c r="AD1344" s="268">
        <v>0.977900552486188</v>
      </c>
      <c r="AE1344" s="295">
        <v>-0.0260288947321771</v>
      </c>
    </row>
    <row r="1345" spans="1:31">
      <c r="A1345" s="315" t="s">
        <v>1974</v>
      </c>
      <c r="B1345" s="339" t="s">
        <v>3366</v>
      </c>
      <c r="C1345" s="293" t="s">
        <v>2480</v>
      </c>
      <c r="D1345" s="339" t="s">
        <v>2481</v>
      </c>
      <c r="E1345" s="266">
        <v>42</v>
      </c>
      <c r="F1345" s="266">
        <v>42</v>
      </c>
      <c r="G1345" s="264">
        <v>41</v>
      </c>
      <c r="H1345" s="264">
        <v>41</v>
      </c>
      <c r="I1345" s="264">
        <v>38</v>
      </c>
      <c r="J1345" s="264">
        <v>38</v>
      </c>
      <c r="K1345" s="294">
        <v>0.9</v>
      </c>
      <c r="L1345" s="267">
        <v>1</v>
      </c>
      <c r="M1345" s="267">
        <v>1</v>
      </c>
      <c r="N1345" s="267">
        <v>1</v>
      </c>
      <c r="O1345" s="332">
        <v>42</v>
      </c>
      <c r="P1345" s="266">
        <v>40</v>
      </c>
      <c r="Q1345" s="266">
        <v>40</v>
      </c>
      <c r="R1345" s="264">
        <v>39</v>
      </c>
      <c r="S1345" s="264">
        <v>37</v>
      </c>
      <c r="T1345" s="267">
        <v>0.952380952380952</v>
      </c>
      <c r="U1345" s="267">
        <v>0.952380952380952</v>
      </c>
      <c r="V1345" s="268">
        <v>0.951219512195122</v>
      </c>
      <c r="W1345" s="268">
        <v>0.973684210526316</v>
      </c>
      <c r="X1345" s="295">
        <v>0.00116144018583042</v>
      </c>
      <c r="Y1345" s="271">
        <v>280</v>
      </c>
      <c r="Z1345" s="333">
        <v>264</v>
      </c>
      <c r="AA1345" s="333">
        <v>278</v>
      </c>
      <c r="AB1345" s="333">
        <v>265</v>
      </c>
      <c r="AC1345" s="334">
        <v>0.942857142857143</v>
      </c>
      <c r="AD1345" s="268">
        <v>0.953237410071942</v>
      </c>
      <c r="AE1345" s="295">
        <v>-0.0103802672147996</v>
      </c>
    </row>
    <row r="1346" spans="1:31">
      <c r="A1346" s="315" t="s">
        <v>1974</v>
      </c>
      <c r="B1346" s="339" t="s">
        <v>3366</v>
      </c>
      <c r="C1346" s="293" t="s">
        <v>2482</v>
      </c>
      <c r="D1346" s="339" t="s">
        <v>2483</v>
      </c>
      <c r="E1346" s="266">
        <v>26</v>
      </c>
      <c r="F1346" s="266">
        <v>25</v>
      </c>
      <c r="G1346" s="264">
        <v>25</v>
      </c>
      <c r="H1346" s="264">
        <v>25</v>
      </c>
      <c r="I1346" s="264">
        <v>22</v>
      </c>
      <c r="J1346" s="264">
        <v>22</v>
      </c>
      <c r="K1346" s="294">
        <v>0.9</v>
      </c>
      <c r="L1346" s="267">
        <v>0.961538461538462</v>
      </c>
      <c r="M1346" s="267">
        <v>1</v>
      </c>
      <c r="N1346" s="267">
        <v>1</v>
      </c>
      <c r="O1346" s="332">
        <v>26</v>
      </c>
      <c r="P1346" s="266">
        <v>23</v>
      </c>
      <c r="Q1346" s="266">
        <v>23</v>
      </c>
      <c r="R1346" s="264">
        <v>24</v>
      </c>
      <c r="S1346" s="264">
        <v>19</v>
      </c>
      <c r="T1346" s="267">
        <v>0.884615384615385</v>
      </c>
      <c r="U1346" s="267">
        <v>0.884615384615385</v>
      </c>
      <c r="V1346" s="268">
        <v>0.96</v>
      </c>
      <c r="W1346" s="268">
        <v>0.863636363636364</v>
      </c>
      <c r="X1346" s="295">
        <v>-0.0753846153846154</v>
      </c>
      <c r="Y1346" s="271">
        <v>164</v>
      </c>
      <c r="Z1346" s="333">
        <v>152</v>
      </c>
      <c r="AA1346" s="333">
        <v>169</v>
      </c>
      <c r="AB1346" s="333">
        <v>158</v>
      </c>
      <c r="AC1346" s="334">
        <v>0.926829268292683</v>
      </c>
      <c r="AD1346" s="268">
        <v>0.93491124260355</v>
      </c>
      <c r="AE1346" s="295">
        <v>-0.00808197431086732</v>
      </c>
    </row>
    <row r="1347" spans="1:31">
      <c r="A1347" s="315" t="s">
        <v>1974</v>
      </c>
      <c r="B1347" s="339" t="s">
        <v>3366</v>
      </c>
      <c r="C1347" s="293" t="s">
        <v>2484</v>
      </c>
      <c r="D1347" s="339" t="s">
        <v>2485</v>
      </c>
      <c r="E1347" s="266">
        <v>23</v>
      </c>
      <c r="F1347" s="266">
        <v>23</v>
      </c>
      <c r="G1347" s="264">
        <v>24</v>
      </c>
      <c r="H1347" s="264">
        <v>24</v>
      </c>
      <c r="I1347" s="264">
        <v>18</v>
      </c>
      <c r="J1347" s="264">
        <v>18</v>
      </c>
      <c r="K1347" s="294">
        <v>0.9</v>
      </c>
      <c r="L1347" s="267">
        <v>1</v>
      </c>
      <c r="M1347" s="267">
        <v>1</v>
      </c>
      <c r="N1347" s="267">
        <v>1</v>
      </c>
      <c r="O1347" s="332">
        <v>23</v>
      </c>
      <c r="P1347" s="266">
        <v>23</v>
      </c>
      <c r="Q1347" s="266">
        <v>23</v>
      </c>
      <c r="R1347" s="264">
        <v>24</v>
      </c>
      <c r="S1347" s="264">
        <v>17</v>
      </c>
      <c r="T1347" s="267">
        <v>1</v>
      </c>
      <c r="U1347" s="267">
        <v>1</v>
      </c>
      <c r="V1347" s="268">
        <v>1</v>
      </c>
      <c r="W1347" s="268">
        <v>0.944444444444444</v>
      </c>
      <c r="X1347" s="295">
        <v>0</v>
      </c>
      <c r="Y1347" s="271">
        <v>157</v>
      </c>
      <c r="Z1347" s="333">
        <v>155</v>
      </c>
      <c r="AA1347" s="333">
        <v>158</v>
      </c>
      <c r="AB1347" s="333">
        <v>158</v>
      </c>
      <c r="AC1347" s="334">
        <v>0.987261146496815</v>
      </c>
      <c r="AD1347" s="268">
        <v>1</v>
      </c>
      <c r="AE1347" s="295">
        <v>-0.0127388535031847</v>
      </c>
    </row>
    <row r="1348" spans="1:31">
      <c r="A1348" s="315" t="s">
        <v>1974</v>
      </c>
      <c r="B1348" s="339" t="s">
        <v>3366</v>
      </c>
      <c r="C1348" s="293" t="s">
        <v>2486</v>
      </c>
      <c r="D1348" s="339" t="s">
        <v>2487</v>
      </c>
      <c r="E1348" s="266">
        <v>27</v>
      </c>
      <c r="F1348" s="266">
        <v>27</v>
      </c>
      <c r="G1348" s="264">
        <v>27</v>
      </c>
      <c r="H1348" s="264">
        <v>26</v>
      </c>
      <c r="I1348" s="264">
        <v>27</v>
      </c>
      <c r="J1348" s="264">
        <v>26</v>
      </c>
      <c r="K1348" s="294">
        <v>0.9</v>
      </c>
      <c r="L1348" s="267">
        <v>1</v>
      </c>
      <c r="M1348" s="267">
        <v>0.962962962962963</v>
      </c>
      <c r="N1348" s="267">
        <v>0.962962962962963</v>
      </c>
      <c r="O1348" s="332">
        <v>27</v>
      </c>
      <c r="P1348" s="266">
        <v>26</v>
      </c>
      <c r="Q1348" s="266">
        <v>26</v>
      </c>
      <c r="R1348" s="264">
        <v>25</v>
      </c>
      <c r="S1348" s="264">
        <v>24</v>
      </c>
      <c r="T1348" s="267">
        <v>0.962962962962963</v>
      </c>
      <c r="U1348" s="267">
        <v>0.962962962962963</v>
      </c>
      <c r="V1348" s="268">
        <v>0.925925925925926</v>
      </c>
      <c r="W1348" s="268">
        <v>0.888888888888889</v>
      </c>
      <c r="X1348" s="295">
        <v>0.037037037037037</v>
      </c>
      <c r="Y1348" s="271">
        <v>183</v>
      </c>
      <c r="Z1348" s="333">
        <v>168</v>
      </c>
      <c r="AA1348" s="333">
        <v>176</v>
      </c>
      <c r="AB1348" s="333">
        <v>167</v>
      </c>
      <c r="AC1348" s="334">
        <v>0.918032786885246</v>
      </c>
      <c r="AD1348" s="268">
        <v>0.948863636363636</v>
      </c>
      <c r="AE1348" s="295">
        <v>-0.0308308494783904</v>
      </c>
    </row>
    <row r="1349" spans="1:31">
      <c r="A1349" s="315" t="s">
        <v>1974</v>
      </c>
      <c r="B1349" s="339" t="s">
        <v>3367</v>
      </c>
      <c r="C1349" s="293" t="s">
        <v>2488</v>
      </c>
      <c r="D1349" s="339" t="s">
        <v>2489</v>
      </c>
      <c r="E1349" s="266">
        <v>28</v>
      </c>
      <c r="F1349" s="266">
        <v>28</v>
      </c>
      <c r="G1349" s="264">
        <v>28</v>
      </c>
      <c r="H1349" s="264">
        <v>27</v>
      </c>
      <c r="I1349" s="264">
        <v>22</v>
      </c>
      <c r="J1349" s="264">
        <v>22</v>
      </c>
      <c r="K1349" s="294">
        <v>0.9</v>
      </c>
      <c r="L1349" s="267">
        <v>1</v>
      </c>
      <c r="M1349" s="267">
        <v>0.964285714285714</v>
      </c>
      <c r="N1349" s="267">
        <v>1</v>
      </c>
      <c r="O1349" s="332">
        <v>28</v>
      </c>
      <c r="P1349" s="266">
        <v>26</v>
      </c>
      <c r="Q1349" s="266">
        <v>26</v>
      </c>
      <c r="R1349" s="264">
        <v>25</v>
      </c>
      <c r="S1349" s="264">
        <v>22</v>
      </c>
      <c r="T1349" s="267">
        <v>0.928571428571429</v>
      </c>
      <c r="U1349" s="267">
        <v>0.928571428571429</v>
      </c>
      <c r="V1349" s="268">
        <v>0.892857142857143</v>
      </c>
      <c r="W1349" s="268">
        <v>1</v>
      </c>
      <c r="X1349" s="295">
        <v>0.0357142857142857</v>
      </c>
      <c r="Y1349" s="271">
        <v>186</v>
      </c>
      <c r="Z1349" s="333">
        <v>169</v>
      </c>
      <c r="AA1349" s="333">
        <v>184</v>
      </c>
      <c r="AB1349" s="333">
        <v>168</v>
      </c>
      <c r="AC1349" s="334">
        <v>0.908602150537634</v>
      </c>
      <c r="AD1349" s="268">
        <v>0.91304347826087</v>
      </c>
      <c r="AE1349" s="295">
        <v>-0.00444132772323513</v>
      </c>
    </row>
    <row r="1350" spans="1:31">
      <c r="A1350" s="315" t="s">
        <v>1974</v>
      </c>
      <c r="B1350" s="339" t="s">
        <v>3367</v>
      </c>
      <c r="C1350" s="293" t="s">
        <v>2490</v>
      </c>
      <c r="D1350" s="339" t="s">
        <v>2491</v>
      </c>
      <c r="E1350" s="266">
        <v>36</v>
      </c>
      <c r="F1350" s="266">
        <v>36</v>
      </c>
      <c r="G1350" s="264">
        <v>38</v>
      </c>
      <c r="H1350" s="264">
        <v>37</v>
      </c>
      <c r="I1350" s="264">
        <v>34</v>
      </c>
      <c r="J1350" s="264">
        <v>33</v>
      </c>
      <c r="K1350" s="294">
        <v>0.9</v>
      </c>
      <c r="L1350" s="267">
        <v>1</v>
      </c>
      <c r="M1350" s="267">
        <v>0.973684210526316</v>
      </c>
      <c r="N1350" s="267">
        <v>0.970588235294118</v>
      </c>
      <c r="O1350" s="332">
        <v>36</v>
      </c>
      <c r="P1350" s="266">
        <v>35</v>
      </c>
      <c r="Q1350" s="266">
        <v>35</v>
      </c>
      <c r="R1350" s="264">
        <v>34</v>
      </c>
      <c r="S1350" s="264">
        <v>33</v>
      </c>
      <c r="T1350" s="267">
        <v>0.972222222222222</v>
      </c>
      <c r="U1350" s="267">
        <v>0.972222222222222</v>
      </c>
      <c r="V1350" s="268">
        <v>0.894736842105263</v>
      </c>
      <c r="W1350" s="268">
        <v>0.970588235294118</v>
      </c>
      <c r="X1350" s="295">
        <v>0.077485380116959</v>
      </c>
      <c r="Y1350" s="271">
        <v>254</v>
      </c>
      <c r="Z1350" s="333">
        <v>240</v>
      </c>
      <c r="AA1350" s="333">
        <v>250</v>
      </c>
      <c r="AB1350" s="333">
        <v>239</v>
      </c>
      <c r="AC1350" s="334">
        <v>0.94488188976378</v>
      </c>
      <c r="AD1350" s="268">
        <v>0.956</v>
      </c>
      <c r="AE1350" s="295">
        <v>-0.0111181102362204</v>
      </c>
    </row>
    <row r="1351" spans="1:31">
      <c r="A1351" s="315" t="s">
        <v>1974</v>
      </c>
      <c r="B1351" s="339" t="s">
        <v>3367</v>
      </c>
      <c r="C1351" s="293" t="s">
        <v>2492</v>
      </c>
      <c r="D1351" s="339" t="s">
        <v>2493</v>
      </c>
      <c r="E1351" s="266">
        <v>57</v>
      </c>
      <c r="F1351" s="266">
        <v>56</v>
      </c>
      <c r="G1351" s="264">
        <v>56</v>
      </c>
      <c r="H1351" s="264">
        <v>54</v>
      </c>
      <c r="I1351" s="264">
        <v>52</v>
      </c>
      <c r="J1351" s="264">
        <v>49</v>
      </c>
      <c r="K1351" s="294">
        <v>0.9</v>
      </c>
      <c r="L1351" s="267">
        <v>0.982456140350877</v>
      </c>
      <c r="M1351" s="267">
        <v>0.964285714285714</v>
      </c>
      <c r="N1351" s="267">
        <v>0.942307692307692</v>
      </c>
      <c r="O1351" s="332">
        <v>57</v>
      </c>
      <c r="P1351" s="266">
        <v>54</v>
      </c>
      <c r="Q1351" s="266">
        <v>54</v>
      </c>
      <c r="R1351" s="264">
        <v>53</v>
      </c>
      <c r="S1351" s="264">
        <v>48</v>
      </c>
      <c r="T1351" s="267">
        <v>0.947368421052632</v>
      </c>
      <c r="U1351" s="267">
        <v>0.947368421052632</v>
      </c>
      <c r="V1351" s="268">
        <v>0.946428571428571</v>
      </c>
      <c r="W1351" s="268">
        <v>0.923076923076923</v>
      </c>
      <c r="X1351" s="295">
        <v>0.00093984962406013</v>
      </c>
      <c r="Y1351" s="271">
        <v>386</v>
      </c>
      <c r="Z1351" s="333">
        <v>358</v>
      </c>
      <c r="AA1351" s="333">
        <v>380</v>
      </c>
      <c r="AB1351" s="333">
        <v>349</v>
      </c>
      <c r="AC1351" s="334">
        <v>0.927461139896373</v>
      </c>
      <c r="AD1351" s="268">
        <v>0.918421052631579</v>
      </c>
      <c r="AE1351" s="295">
        <v>0.00904008726479411</v>
      </c>
    </row>
    <row r="1352" spans="1:31">
      <c r="A1352" s="315" t="s">
        <v>1974</v>
      </c>
      <c r="B1352" s="339" t="s">
        <v>3367</v>
      </c>
      <c r="C1352" s="293" t="s">
        <v>2494</v>
      </c>
      <c r="D1352" s="339" t="s">
        <v>2495</v>
      </c>
      <c r="E1352" s="266">
        <v>44</v>
      </c>
      <c r="F1352" s="266">
        <v>39</v>
      </c>
      <c r="G1352" s="264">
        <v>43</v>
      </c>
      <c r="H1352" s="264">
        <v>39</v>
      </c>
      <c r="I1352" s="264">
        <v>41</v>
      </c>
      <c r="J1352" s="264">
        <v>34</v>
      </c>
      <c r="K1352" s="294">
        <v>0.9</v>
      </c>
      <c r="L1352" s="267">
        <v>0.886363636363636</v>
      </c>
      <c r="M1352" s="267">
        <v>0.906976744186046</v>
      </c>
      <c r="N1352" s="267">
        <v>0.829268292682927</v>
      </c>
      <c r="O1352" s="332">
        <v>44</v>
      </c>
      <c r="P1352" s="266">
        <v>38</v>
      </c>
      <c r="Q1352" s="266">
        <v>38</v>
      </c>
      <c r="R1352" s="264">
        <v>38</v>
      </c>
      <c r="S1352" s="264">
        <v>32</v>
      </c>
      <c r="T1352" s="267">
        <v>0.863636363636364</v>
      </c>
      <c r="U1352" s="267">
        <v>0.863636363636364</v>
      </c>
      <c r="V1352" s="268">
        <v>0.883720930232558</v>
      </c>
      <c r="W1352" s="268">
        <v>0.780487804878049</v>
      </c>
      <c r="X1352" s="295">
        <v>-0.0200845665961945</v>
      </c>
      <c r="Y1352" s="271">
        <v>307</v>
      </c>
      <c r="Z1352" s="333">
        <v>253</v>
      </c>
      <c r="AA1352" s="333">
        <v>311</v>
      </c>
      <c r="AB1352" s="333">
        <v>275</v>
      </c>
      <c r="AC1352" s="334">
        <v>0.824104234527687</v>
      </c>
      <c r="AD1352" s="268">
        <v>0.884244372990354</v>
      </c>
      <c r="AE1352" s="295">
        <v>-0.0601401384626664</v>
      </c>
    </row>
    <row r="1353" spans="1:31">
      <c r="A1353" s="315" t="s">
        <v>1974</v>
      </c>
      <c r="B1353" s="339" t="s">
        <v>3367</v>
      </c>
      <c r="C1353" s="293" t="s">
        <v>2496</v>
      </c>
      <c r="D1353" s="339" t="s">
        <v>2497</v>
      </c>
      <c r="E1353" s="266">
        <v>17</v>
      </c>
      <c r="F1353" s="266">
        <v>16</v>
      </c>
      <c r="G1353" s="264">
        <v>16</v>
      </c>
      <c r="H1353" s="264">
        <v>15</v>
      </c>
      <c r="I1353" s="264">
        <v>15</v>
      </c>
      <c r="J1353" s="264">
        <v>13</v>
      </c>
      <c r="K1353" s="294">
        <v>0.9</v>
      </c>
      <c r="L1353" s="267">
        <v>0.941176470588235</v>
      </c>
      <c r="M1353" s="267">
        <v>0.9375</v>
      </c>
      <c r="N1353" s="267">
        <v>0.866666666666667</v>
      </c>
      <c r="O1353" s="332">
        <v>17</v>
      </c>
      <c r="P1353" s="266">
        <v>16</v>
      </c>
      <c r="Q1353" s="266">
        <v>16</v>
      </c>
      <c r="R1353" s="264">
        <v>15</v>
      </c>
      <c r="S1353" s="264">
        <v>13</v>
      </c>
      <c r="T1353" s="267">
        <v>0.941176470588235</v>
      </c>
      <c r="U1353" s="267">
        <v>0.941176470588235</v>
      </c>
      <c r="V1353" s="268">
        <v>0.9375</v>
      </c>
      <c r="W1353" s="268">
        <v>0.866666666666667</v>
      </c>
      <c r="X1353" s="295">
        <v>0.00367647058823528</v>
      </c>
      <c r="Y1353" s="271">
        <v>113</v>
      </c>
      <c r="Z1353" s="333">
        <v>104</v>
      </c>
      <c r="AA1353" s="333">
        <v>116</v>
      </c>
      <c r="AB1353" s="333">
        <v>105</v>
      </c>
      <c r="AC1353" s="334">
        <v>0.920353982300885</v>
      </c>
      <c r="AD1353" s="268">
        <v>0.905172413793103</v>
      </c>
      <c r="AE1353" s="295">
        <v>0.0151815685077815</v>
      </c>
    </row>
    <row r="1354" spans="1:31">
      <c r="A1354" s="315" t="s">
        <v>1974</v>
      </c>
      <c r="B1354" s="339" t="s">
        <v>3367</v>
      </c>
      <c r="C1354" s="293" t="s">
        <v>2498</v>
      </c>
      <c r="D1354" s="339" t="s">
        <v>2499</v>
      </c>
      <c r="E1354" s="266">
        <v>65</v>
      </c>
      <c r="F1354" s="266">
        <v>65</v>
      </c>
      <c r="G1354" s="264">
        <v>62</v>
      </c>
      <c r="H1354" s="264">
        <v>60</v>
      </c>
      <c r="I1354" s="264">
        <v>60</v>
      </c>
      <c r="J1354" s="264">
        <v>54</v>
      </c>
      <c r="K1354" s="294">
        <v>0.9</v>
      </c>
      <c r="L1354" s="267">
        <v>1</v>
      </c>
      <c r="M1354" s="267">
        <v>0.967741935483871</v>
      </c>
      <c r="N1354" s="267">
        <v>0.9</v>
      </c>
      <c r="O1354" s="332">
        <v>65</v>
      </c>
      <c r="P1354" s="266">
        <v>63</v>
      </c>
      <c r="Q1354" s="266">
        <v>63</v>
      </c>
      <c r="R1354" s="264">
        <v>58</v>
      </c>
      <c r="S1354" s="264">
        <v>51</v>
      </c>
      <c r="T1354" s="267">
        <v>0.969230769230769</v>
      </c>
      <c r="U1354" s="267">
        <v>0.969230769230769</v>
      </c>
      <c r="V1354" s="268">
        <v>0.935483870967742</v>
      </c>
      <c r="W1354" s="268">
        <v>0.85</v>
      </c>
      <c r="X1354" s="295">
        <v>0.0337468982630273</v>
      </c>
      <c r="Y1354" s="271">
        <v>428</v>
      </c>
      <c r="Z1354" s="333">
        <v>375</v>
      </c>
      <c r="AA1354" s="333">
        <v>442</v>
      </c>
      <c r="AB1354" s="333">
        <v>398</v>
      </c>
      <c r="AC1354" s="334">
        <v>0.876168224299065</v>
      </c>
      <c r="AD1354" s="268">
        <v>0.900452488687783</v>
      </c>
      <c r="AE1354" s="295">
        <v>-0.0242842643887174</v>
      </c>
    </row>
    <row r="1355" spans="1:31">
      <c r="A1355" s="315" t="s">
        <v>1974</v>
      </c>
      <c r="B1355" s="339" t="s">
        <v>3367</v>
      </c>
      <c r="C1355" s="293" t="s">
        <v>2500</v>
      </c>
      <c r="D1355" s="339" t="s">
        <v>2501</v>
      </c>
      <c r="E1355" s="266">
        <v>34</v>
      </c>
      <c r="F1355" s="266">
        <v>34</v>
      </c>
      <c r="G1355" s="264">
        <v>31</v>
      </c>
      <c r="H1355" s="264">
        <v>28</v>
      </c>
      <c r="I1355" s="264">
        <v>29</v>
      </c>
      <c r="J1355" s="264">
        <v>28</v>
      </c>
      <c r="K1355" s="294">
        <v>0.9</v>
      </c>
      <c r="L1355" s="267">
        <v>1</v>
      </c>
      <c r="M1355" s="267">
        <v>0.903225806451613</v>
      </c>
      <c r="N1355" s="267">
        <v>0.96551724137931</v>
      </c>
      <c r="O1355" s="332">
        <v>34</v>
      </c>
      <c r="P1355" s="266">
        <v>31</v>
      </c>
      <c r="Q1355" s="266">
        <v>31</v>
      </c>
      <c r="R1355" s="264">
        <v>26</v>
      </c>
      <c r="S1355" s="264">
        <v>28</v>
      </c>
      <c r="T1355" s="267">
        <v>0.911764705882353</v>
      </c>
      <c r="U1355" s="267">
        <v>0.911764705882353</v>
      </c>
      <c r="V1355" s="268">
        <v>0.838709677419355</v>
      </c>
      <c r="W1355" s="268">
        <v>0.96551724137931</v>
      </c>
      <c r="X1355" s="295">
        <v>0.0730550284629981</v>
      </c>
      <c r="Y1355" s="271">
        <v>222</v>
      </c>
      <c r="Z1355" s="333">
        <v>200</v>
      </c>
      <c r="AA1355" s="333">
        <v>223</v>
      </c>
      <c r="AB1355" s="333">
        <v>204</v>
      </c>
      <c r="AC1355" s="334">
        <v>0.900900900900901</v>
      </c>
      <c r="AD1355" s="268">
        <v>0.914798206278027</v>
      </c>
      <c r="AE1355" s="295">
        <v>-0.013897305377126</v>
      </c>
    </row>
    <row r="1356" spans="1:31">
      <c r="A1356" s="315" t="s">
        <v>1974</v>
      </c>
      <c r="B1356" s="339" t="s">
        <v>3367</v>
      </c>
      <c r="C1356" s="293" t="s">
        <v>2502</v>
      </c>
      <c r="D1356" s="339" t="s">
        <v>2503</v>
      </c>
      <c r="E1356" s="266">
        <v>30</v>
      </c>
      <c r="F1356" s="266">
        <v>29</v>
      </c>
      <c r="G1356" s="264">
        <v>29</v>
      </c>
      <c r="H1356" s="264">
        <v>28</v>
      </c>
      <c r="I1356" s="264">
        <v>27</v>
      </c>
      <c r="J1356" s="264">
        <v>27</v>
      </c>
      <c r="K1356" s="294">
        <v>0.9</v>
      </c>
      <c r="L1356" s="267">
        <v>0.966666666666667</v>
      </c>
      <c r="M1356" s="267">
        <v>0.96551724137931</v>
      </c>
      <c r="N1356" s="267">
        <v>1</v>
      </c>
      <c r="O1356" s="332">
        <v>30</v>
      </c>
      <c r="P1356" s="266">
        <v>29</v>
      </c>
      <c r="Q1356" s="266">
        <v>29</v>
      </c>
      <c r="R1356" s="264">
        <v>27</v>
      </c>
      <c r="S1356" s="264">
        <v>26</v>
      </c>
      <c r="T1356" s="267">
        <v>0.966666666666667</v>
      </c>
      <c r="U1356" s="267">
        <v>0.966666666666667</v>
      </c>
      <c r="V1356" s="268">
        <v>0.931034482758621</v>
      </c>
      <c r="W1356" s="268">
        <v>0.962962962962963</v>
      </c>
      <c r="X1356" s="295">
        <v>0.035632183908046</v>
      </c>
      <c r="Y1356" s="271">
        <v>197</v>
      </c>
      <c r="Z1356" s="333">
        <v>189</v>
      </c>
      <c r="AA1356" s="333">
        <v>197</v>
      </c>
      <c r="AB1356" s="333">
        <v>193</v>
      </c>
      <c r="AC1356" s="334">
        <v>0.959390862944162</v>
      </c>
      <c r="AD1356" s="268">
        <v>0.979695431472081</v>
      </c>
      <c r="AE1356" s="295">
        <v>-0.0203045685279188</v>
      </c>
    </row>
    <row r="1357" spans="1:31">
      <c r="A1357" s="315" t="s">
        <v>1974</v>
      </c>
      <c r="B1357" s="339" t="s">
        <v>3367</v>
      </c>
      <c r="C1357" s="293" t="s">
        <v>2504</v>
      </c>
      <c r="D1357" s="339" t="s">
        <v>2505</v>
      </c>
      <c r="E1357" s="266">
        <v>26</v>
      </c>
      <c r="F1357" s="266">
        <v>26</v>
      </c>
      <c r="G1357" s="264">
        <v>27</v>
      </c>
      <c r="H1357" s="264">
        <v>27</v>
      </c>
      <c r="I1357" s="264">
        <v>25</v>
      </c>
      <c r="J1357" s="264">
        <v>25</v>
      </c>
      <c r="K1357" s="294">
        <v>0.9</v>
      </c>
      <c r="L1357" s="267">
        <v>1</v>
      </c>
      <c r="M1357" s="267">
        <v>1</v>
      </c>
      <c r="N1357" s="267">
        <v>1</v>
      </c>
      <c r="O1357" s="332">
        <v>26</v>
      </c>
      <c r="P1357" s="266">
        <v>26</v>
      </c>
      <c r="Q1357" s="266">
        <v>26</v>
      </c>
      <c r="R1357" s="264">
        <v>27</v>
      </c>
      <c r="S1357" s="264">
        <v>25</v>
      </c>
      <c r="T1357" s="267">
        <v>1</v>
      </c>
      <c r="U1357" s="267">
        <v>1</v>
      </c>
      <c r="V1357" s="268">
        <v>1</v>
      </c>
      <c r="W1357" s="268">
        <v>1</v>
      </c>
      <c r="X1357" s="295">
        <v>0</v>
      </c>
      <c r="Y1357" s="271">
        <v>189</v>
      </c>
      <c r="Z1357" s="333">
        <v>187</v>
      </c>
      <c r="AA1357" s="333">
        <v>190</v>
      </c>
      <c r="AB1357" s="333">
        <v>189</v>
      </c>
      <c r="AC1357" s="334">
        <v>0.989417989417989</v>
      </c>
      <c r="AD1357" s="268">
        <v>0.994736842105263</v>
      </c>
      <c r="AE1357" s="295">
        <v>-0.00531885268727372</v>
      </c>
    </row>
    <row r="1358" spans="1:31">
      <c r="A1358" s="315" t="s">
        <v>1974</v>
      </c>
      <c r="B1358" s="339" t="s">
        <v>3367</v>
      </c>
      <c r="C1358" s="293" t="s">
        <v>2506</v>
      </c>
      <c r="D1358" s="339" t="s">
        <v>2507</v>
      </c>
      <c r="E1358" s="266">
        <v>26</v>
      </c>
      <c r="F1358" s="266">
        <v>26</v>
      </c>
      <c r="G1358" s="264">
        <v>25</v>
      </c>
      <c r="H1358" s="264">
        <v>24</v>
      </c>
      <c r="I1358" s="264">
        <v>21</v>
      </c>
      <c r="J1358" s="264">
        <v>20</v>
      </c>
      <c r="K1358" s="294">
        <v>0.9</v>
      </c>
      <c r="L1358" s="267">
        <v>1</v>
      </c>
      <c r="M1358" s="267">
        <v>0.96</v>
      </c>
      <c r="N1358" s="267">
        <v>0.952380952380952</v>
      </c>
      <c r="O1358" s="332">
        <v>26</v>
      </c>
      <c r="P1358" s="266">
        <v>21</v>
      </c>
      <c r="Q1358" s="266">
        <v>21</v>
      </c>
      <c r="R1358" s="264">
        <v>14</v>
      </c>
      <c r="S1358" s="264">
        <v>15</v>
      </c>
      <c r="T1358" s="267">
        <v>0.807692307692308</v>
      </c>
      <c r="U1358" s="267">
        <v>0.807692307692308</v>
      </c>
      <c r="V1358" s="268">
        <v>0.56</v>
      </c>
      <c r="W1358" s="268">
        <v>0.714285714285714</v>
      </c>
      <c r="X1358" s="295">
        <v>0.247692307692308</v>
      </c>
      <c r="Y1358" s="271">
        <v>172</v>
      </c>
      <c r="Z1358" s="333">
        <v>118</v>
      </c>
      <c r="AA1358" s="333">
        <v>179</v>
      </c>
      <c r="AB1358" s="333">
        <v>126</v>
      </c>
      <c r="AC1358" s="334">
        <v>0.686046511627907</v>
      </c>
      <c r="AD1358" s="268">
        <v>0.70391061452514</v>
      </c>
      <c r="AE1358" s="295">
        <v>-0.0178641028972327</v>
      </c>
    </row>
    <row r="1359" spans="1:31">
      <c r="A1359" s="315" t="s">
        <v>1974</v>
      </c>
      <c r="B1359" s="339" t="s">
        <v>3367</v>
      </c>
      <c r="C1359" s="293" t="s">
        <v>2508</v>
      </c>
      <c r="D1359" s="339" t="s">
        <v>2509</v>
      </c>
      <c r="E1359" s="266">
        <v>56</v>
      </c>
      <c r="F1359" s="266">
        <v>55</v>
      </c>
      <c r="G1359" s="264">
        <v>57</v>
      </c>
      <c r="H1359" s="264">
        <v>56</v>
      </c>
      <c r="I1359" s="264">
        <v>48</v>
      </c>
      <c r="J1359" s="264">
        <v>47</v>
      </c>
      <c r="K1359" s="294">
        <v>0.9</v>
      </c>
      <c r="L1359" s="267">
        <v>0.982142857142857</v>
      </c>
      <c r="M1359" s="267">
        <v>0.982456140350877</v>
      </c>
      <c r="N1359" s="267">
        <v>0.979166666666667</v>
      </c>
      <c r="O1359" s="332">
        <v>56</v>
      </c>
      <c r="P1359" s="266">
        <v>51</v>
      </c>
      <c r="Q1359" s="266">
        <v>51</v>
      </c>
      <c r="R1359" s="264">
        <v>53</v>
      </c>
      <c r="S1359" s="264">
        <v>45</v>
      </c>
      <c r="T1359" s="267">
        <v>0.910714285714286</v>
      </c>
      <c r="U1359" s="267">
        <v>0.910714285714286</v>
      </c>
      <c r="V1359" s="268">
        <v>0.929824561403509</v>
      </c>
      <c r="W1359" s="268">
        <v>0.9375</v>
      </c>
      <c r="X1359" s="295">
        <v>-0.0191102756892231</v>
      </c>
      <c r="Y1359" s="271">
        <v>376</v>
      </c>
      <c r="Z1359" s="333">
        <v>345</v>
      </c>
      <c r="AA1359" s="333">
        <v>372</v>
      </c>
      <c r="AB1359" s="333">
        <v>338</v>
      </c>
      <c r="AC1359" s="334">
        <v>0.917553191489362</v>
      </c>
      <c r="AD1359" s="268">
        <v>0.908602150537634</v>
      </c>
      <c r="AE1359" s="295">
        <v>0.00895104095172727</v>
      </c>
    </row>
    <row r="1360" spans="1:31">
      <c r="A1360" s="315" t="s">
        <v>1974</v>
      </c>
      <c r="B1360" s="339" t="s">
        <v>3367</v>
      </c>
      <c r="C1360" s="293" t="s">
        <v>2510</v>
      </c>
      <c r="D1360" s="339" t="s">
        <v>2511</v>
      </c>
      <c r="E1360" s="266">
        <v>44</v>
      </c>
      <c r="F1360" s="266">
        <v>44</v>
      </c>
      <c r="G1360" s="264">
        <v>44</v>
      </c>
      <c r="H1360" s="264">
        <v>43</v>
      </c>
      <c r="I1360" s="264">
        <v>38</v>
      </c>
      <c r="J1360" s="264">
        <v>38</v>
      </c>
      <c r="K1360" s="294">
        <v>0.9</v>
      </c>
      <c r="L1360" s="267">
        <v>1</v>
      </c>
      <c r="M1360" s="267">
        <v>0.977272727272727</v>
      </c>
      <c r="N1360" s="267">
        <v>1</v>
      </c>
      <c r="O1360" s="332">
        <v>44</v>
      </c>
      <c r="P1360" s="266">
        <v>41</v>
      </c>
      <c r="Q1360" s="266">
        <v>41</v>
      </c>
      <c r="R1360" s="264">
        <v>41</v>
      </c>
      <c r="S1360" s="264">
        <v>38</v>
      </c>
      <c r="T1360" s="267">
        <v>0.931818181818182</v>
      </c>
      <c r="U1360" s="267">
        <v>0.931818181818182</v>
      </c>
      <c r="V1360" s="268">
        <v>0.931818181818182</v>
      </c>
      <c r="W1360" s="268">
        <v>1</v>
      </c>
      <c r="X1360" s="295">
        <v>0</v>
      </c>
      <c r="Y1360" s="271">
        <v>308</v>
      </c>
      <c r="Z1360" s="333">
        <v>297</v>
      </c>
      <c r="AA1360" s="333">
        <v>309</v>
      </c>
      <c r="AB1360" s="333">
        <v>301</v>
      </c>
      <c r="AC1360" s="334">
        <v>0.964285714285714</v>
      </c>
      <c r="AD1360" s="268">
        <v>0.97411003236246</v>
      </c>
      <c r="AE1360" s="295">
        <v>-0.00982431807674522</v>
      </c>
    </row>
    <row r="1361" spans="1:31">
      <c r="A1361" s="315" t="s">
        <v>1974</v>
      </c>
      <c r="B1361" s="339" t="s">
        <v>3367</v>
      </c>
      <c r="C1361" s="293" t="s">
        <v>2512</v>
      </c>
      <c r="D1361" s="339" t="s">
        <v>2513</v>
      </c>
      <c r="E1361" s="266">
        <v>36</v>
      </c>
      <c r="F1361" s="266">
        <v>36</v>
      </c>
      <c r="G1361" s="264">
        <v>36</v>
      </c>
      <c r="H1361" s="264">
        <v>36</v>
      </c>
      <c r="I1361" s="264">
        <v>34</v>
      </c>
      <c r="J1361" s="264">
        <v>34</v>
      </c>
      <c r="K1361" s="294">
        <v>0.9</v>
      </c>
      <c r="L1361" s="267">
        <v>1</v>
      </c>
      <c r="M1361" s="267">
        <v>1</v>
      </c>
      <c r="N1361" s="267">
        <v>1</v>
      </c>
      <c r="O1361" s="332">
        <v>36</v>
      </c>
      <c r="P1361" s="266">
        <v>36</v>
      </c>
      <c r="Q1361" s="266">
        <v>36</v>
      </c>
      <c r="R1361" s="264">
        <v>36</v>
      </c>
      <c r="S1361" s="264">
        <v>32</v>
      </c>
      <c r="T1361" s="267">
        <v>1</v>
      </c>
      <c r="U1361" s="267">
        <v>1</v>
      </c>
      <c r="V1361" s="268">
        <v>1</v>
      </c>
      <c r="W1361" s="268">
        <v>0.941176470588235</v>
      </c>
      <c r="X1361" s="295">
        <v>0</v>
      </c>
      <c r="Y1361" s="271">
        <v>242</v>
      </c>
      <c r="Z1361" s="333">
        <v>238</v>
      </c>
      <c r="AA1361" s="333">
        <v>239</v>
      </c>
      <c r="AB1361" s="333">
        <v>229</v>
      </c>
      <c r="AC1361" s="334">
        <v>0.983471074380165</v>
      </c>
      <c r="AD1361" s="268">
        <v>0.9581589958159</v>
      </c>
      <c r="AE1361" s="295">
        <v>0.0253120785642658</v>
      </c>
    </row>
    <row r="1362" spans="1:31">
      <c r="A1362" s="315" t="s">
        <v>1974</v>
      </c>
      <c r="B1362" s="339" t="s">
        <v>3367</v>
      </c>
      <c r="C1362" s="293" t="s">
        <v>2514</v>
      </c>
      <c r="D1362" s="339" t="s">
        <v>2515</v>
      </c>
      <c r="E1362" s="266">
        <v>34</v>
      </c>
      <c r="F1362" s="266">
        <v>34</v>
      </c>
      <c r="G1362" s="264">
        <v>32</v>
      </c>
      <c r="H1362" s="264">
        <v>31</v>
      </c>
      <c r="I1362" s="264">
        <v>35</v>
      </c>
      <c r="J1362" s="264">
        <v>34</v>
      </c>
      <c r="K1362" s="294">
        <v>0.9</v>
      </c>
      <c r="L1362" s="267">
        <v>1</v>
      </c>
      <c r="M1362" s="267">
        <v>0.96875</v>
      </c>
      <c r="N1362" s="267">
        <v>0.971428571428571</v>
      </c>
      <c r="O1362" s="332">
        <v>34</v>
      </c>
      <c r="P1362" s="266">
        <v>33</v>
      </c>
      <c r="Q1362" s="266">
        <v>33</v>
      </c>
      <c r="R1362" s="264">
        <v>31</v>
      </c>
      <c r="S1362" s="264">
        <v>34</v>
      </c>
      <c r="T1362" s="267">
        <v>0.970588235294118</v>
      </c>
      <c r="U1362" s="267">
        <v>0.970588235294118</v>
      </c>
      <c r="V1362" s="268">
        <v>0.96875</v>
      </c>
      <c r="W1362" s="268">
        <v>0.971428571428571</v>
      </c>
      <c r="X1362" s="295">
        <v>0.00183823529411764</v>
      </c>
      <c r="Y1362" s="271">
        <v>242</v>
      </c>
      <c r="Z1362" s="333">
        <v>232</v>
      </c>
      <c r="AA1362" s="333">
        <v>246</v>
      </c>
      <c r="AB1362" s="333">
        <v>236</v>
      </c>
      <c r="AC1362" s="334">
        <v>0.958677685950413</v>
      </c>
      <c r="AD1362" s="268">
        <v>0.959349593495935</v>
      </c>
      <c r="AE1362" s="295">
        <v>-0.000671907545521711</v>
      </c>
    </row>
    <row r="1363" spans="1:31">
      <c r="A1363" s="315" t="s">
        <v>1974</v>
      </c>
      <c r="B1363" s="339" t="s">
        <v>3367</v>
      </c>
      <c r="C1363" s="293" t="s">
        <v>2516</v>
      </c>
      <c r="D1363" s="339" t="s">
        <v>2517</v>
      </c>
      <c r="E1363" s="266">
        <v>58</v>
      </c>
      <c r="F1363" s="266">
        <v>58</v>
      </c>
      <c r="G1363" s="264">
        <v>53</v>
      </c>
      <c r="H1363" s="264">
        <v>49</v>
      </c>
      <c r="I1363" s="264">
        <v>50</v>
      </c>
      <c r="J1363" s="264">
        <v>46</v>
      </c>
      <c r="K1363" s="294">
        <v>0.9</v>
      </c>
      <c r="L1363" s="267">
        <v>1</v>
      </c>
      <c r="M1363" s="267">
        <v>0.924528301886792</v>
      </c>
      <c r="N1363" s="267">
        <v>0.92</v>
      </c>
      <c r="O1363" s="332">
        <v>58</v>
      </c>
      <c r="P1363" s="266">
        <v>50</v>
      </c>
      <c r="Q1363" s="266">
        <v>50</v>
      </c>
      <c r="R1363" s="264">
        <v>45</v>
      </c>
      <c r="S1363" s="264">
        <v>37</v>
      </c>
      <c r="T1363" s="267">
        <v>0.862068965517241</v>
      </c>
      <c r="U1363" s="267">
        <v>0.862068965517241</v>
      </c>
      <c r="V1363" s="268">
        <v>0.849056603773585</v>
      </c>
      <c r="W1363" s="268">
        <v>0.74</v>
      </c>
      <c r="X1363" s="295">
        <v>0.0130123617436564</v>
      </c>
      <c r="Y1363" s="271">
        <v>379</v>
      </c>
      <c r="Z1363" s="333">
        <v>324</v>
      </c>
      <c r="AA1363" s="333">
        <v>382</v>
      </c>
      <c r="AB1363" s="333">
        <v>343</v>
      </c>
      <c r="AC1363" s="334">
        <v>0.854881266490765</v>
      </c>
      <c r="AD1363" s="268">
        <v>0.897905759162304</v>
      </c>
      <c r="AE1363" s="295">
        <v>-0.0430244926715385</v>
      </c>
    </row>
    <row r="1364" spans="1:31">
      <c r="A1364" s="315" t="s">
        <v>1974</v>
      </c>
      <c r="B1364" s="339" t="s">
        <v>3367</v>
      </c>
      <c r="C1364" s="293" t="s">
        <v>2518</v>
      </c>
      <c r="D1364" s="339" t="s">
        <v>2519</v>
      </c>
      <c r="E1364" s="266">
        <v>97</v>
      </c>
      <c r="F1364" s="266">
        <v>97</v>
      </c>
      <c r="G1364" s="264">
        <v>89</v>
      </c>
      <c r="H1364" s="264">
        <v>89</v>
      </c>
      <c r="I1364" s="264">
        <v>72</v>
      </c>
      <c r="J1364" s="264">
        <v>72</v>
      </c>
      <c r="K1364" s="294">
        <v>0.9</v>
      </c>
      <c r="L1364" s="267">
        <v>1</v>
      </c>
      <c r="M1364" s="267">
        <v>1</v>
      </c>
      <c r="N1364" s="267">
        <v>1</v>
      </c>
      <c r="O1364" s="332">
        <v>97</v>
      </c>
      <c r="P1364" s="266">
        <v>95</v>
      </c>
      <c r="Q1364" s="266">
        <v>95</v>
      </c>
      <c r="R1364" s="264">
        <v>87</v>
      </c>
      <c r="S1364" s="264">
        <v>69</v>
      </c>
      <c r="T1364" s="267">
        <v>0.979381443298969</v>
      </c>
      <c r="U1364" s="267">
        <v>0.979381443298969</v>
      </c>
      <c r="V1364" s="268">
        <v>0.97752808988764</v>
      </c>
      <c r="W1364" s="268">
        <v>0.958333333333333</v>
      </c>
      <c r="X1364" s="295">
        <v>0.00185335341132864</v>
      </c>
      <c r="Y1364" s="271">
        <v>618</v>
      </c>
      <c r="Z1364" s="333">
        <v>607</v>
      </c>
      <c r="AA1364" s="333">
        <v>619</v>
      </c>
      <c r="AB1364" s="333">
        <v>605</v>
      </c>
      <c r="AC1364" s="334">
        <v>0.982200647249191</v>
      </c>
      <c r="AD1364" s="268">
        <v>0.977382875605816</v>
      </c>
      <c r="AE1364" s="295">
        <v>0.00481777164337516</v>
      </c>
    </row>
    <row r="1365" spans="1:31">
      <c r="A1365" s="315" t="s">
        <v>1974</v>
      </c>
      <c r="B1365" s="339" t="s">
        <v>3367</v>
      </c>
      <c r="C1365" s="293" t="s">
        <v>2520</v>
      </c>
      <c r="D1365" s="339" t="s">
        <v>2521</v>
      </c>
      <c r="E1365" s="266">
        <v>20</v>
      </c>
      <c r="F1365" s="266">
        <v>20</v>
      </c>
      <c r="G1365" s="264">
        <v>18</v>
      </c>
      <c r="H1365" s="264">
        <v>18</v>
      </c>
      <c r="I1365" s="264">
        <v>17</v>
      </c>
      <c r="J1365" s="264">
        <v>17</v>
      </c>
      <c r="K1365" s="294">
        <v>0.9</v>
      </c>
      <c r="L1365" s="267">
        <v>1</v>
      </c>
      <c r="M1365" s="267">
        <v>1</v>
      </c>
      <c r="N1365" s="267">
        <v>1</v>
      </c>
      <c r="O1365" s="332">
        <v>20</v>
      </c>
      <c r="P1365" s="266">
        <v>20</v>
      </c>
      <c r="Q1365" s="266">
        <v>20</v>
      </c>
      <c r="R1365" s="264">
        <v>18</v>
      </c>
      <c r="S1365" s="264">
        <v>17</v>
      </c>
      <c r="T1365" s="267">
        <v>1</v>
      </c>
      <c r="U1365" s="267">
        <v>1</v>
      </c>
      <c r="V1365" s="268">
        <v>1</v>
      </c>
      <c r="W1365" s="268">
        <v>1</v>
      </c>
      <c r="X1365" s="295">
        <v>0</v>
      </c>
      <c r="Y1365" s="271">
        <v>126</v>
      </c>
      <c r="Z1365" s="333">
        <v>126</v>
      </c>
      <c r="AA1365" s="333">
        <v>128</v>
      </c>
      <c r="AB1365" s="333">
        <v>128</v>
      </c>
      <c r="AC1365" s="334">
        <v>1</v>
      </c>
      <c r="AD1365" s="268">
        <v>1</v>
      </c>
      <c r="AE1365" s="295">
        <v>0</v>
      </c>
    </row>
    <row r="1366" spans="1:31">
      <c r="A1366" s="315" t="s">
        <v>1974</v>
      </c>
      <c r="B1366" s="339" t="s">
        <v>3367</v>
      </c>
      <c r="C1366" s="293" t="s">
        <v>2522</v>
      </c>
      <c r="D1366" s="339" t="s">
        <v>2523</v>
      </c>
      <c r="E1366" s="266">
        <v>30</v>
      </c>
      <c r="F1366" s="266">
        <v>30</v>
      </c>
      <c r="G1366" s="264">
        <v>27</v>
      </c>
      <c r="H1366" s="264">
        <v>27</v>
      </c>
      <c r="I1366" s="264">
        <v>28</v>
      </c>
      <c r="J1366" s="264">
        <v>28</v>
      </c>
      <c r="K1366" s="294">
        <v>0.9</v>
      </c>
      <c r="L1366" s="267">
        <v>1</v>
      </c>
      <c r="M1366" s="267">
        <v>1</v>
      </c>
      <c r="N1366" s="267">
        <v>1</v>
      </c>
      <c r="O1366" s="332">
        <v>30</v>
      </c>
      <c r="P1366" s="266">
        <v>30</v>
      </c>
      <c r="Q1366" s="266">
        <v>30</v>
      </c>
      <c r="R1366" s="264">
        <v>27</v>
      </c>
      <c r="S1366" s="264">
        <v>28</v>
      </c>
      <c r="T1366" s="267">
        <v>1</v>
      </c>
      <c r="U1366" s="267">
        <v>1</v>
      </c>
      <c r="V1366" s="268">
        <v>1</v>
      </c>
      <c r="W1366" s="268">
        <v>1</v>
      </c>
      <c r="X1366" s="295">
        <v>0</v>
      </c>
      <c r="Y1366" s="271">
        <v>206</v>
      </c>
      <c r="Z1366" s="333">
        <v>204</v>
      </c>
      <c r="AA1366" s="333">
        <v>200</v>
      </c>
      <c r="AB1366" s="333">
        <v>199</v>
      </c>
      <c r="AC1366" s="334">
        <v>0.990291262135922</v>
      </c>
      <c r="AD1366" s="268">
        <v>0.995</v>
      </c>
      <c r="AE1366" s="295">
        <v>-0.00470873786407766</v>
      </c>
    </row>
    <row r="1367" spans="1:31">
      <c r="A1367" s="315" t="s">
        <v>1974</v>
      </c>
      <c r="B1367" s="339" t="s">
        <v>3367</v>
      </c>
      <c r="C1367" s="293" t="s">
        <v>2524</v>
      </c>
      <c r="D1367" s="339" t="s">
        <v>2525</v>
      </c>
      <c r="E1367" s="266">
        <v>48</v>
      </c>
      <c r="F1367" s="266">
        <v>48</v>
      </c>
      <c r="G1367" s="264">
        <v>46</v>
      </c>
      <c r="H1367" s="264">
        <v>46</v>
      </c>
      <c r="I1367" s="264">
        <v>44</v>
      </c>
      <c r="J1367" s="264">
        <v>44</v>
      </c>
      <c r="K1367" s="294">
        <v>0.9</v>
      </c>
      <c r="L1367" s="267">
        <v>1</v>
      </c>
      <c r="M1367" s="267">
        <v>1</v>
      </c>
      <c r="N1367" s="267">
        <v>1</v>
      </c>
      <c r="O1367" s="332">
        <v>48</v>
      </c>
      <c r="P1367" s="266">
        <v>46</v>
      </c>
      <c r="Q1367" s="266">
        <v>46</v>
      </c>
      <c r="R1367" s="264">
        <v>45</v>
      </c>
      <c r="S1367" s="264">
        <v>43</v>
      </c>
      <c r="T1367" s="267">
        <v>0.958333333333333</v>
      </c>
      <c r="U1367" s="267">
        <v>0.958333333333333</v>
      </c>
      <c r="V1367" s="268">
        <v>0.978260869565217</v>
      </c>
      <c r="W1367" s="268">
        <v>0.977272727272727</v>
      </c>
      <c r="X1367" s="295">
        <v>-0.019927536231884</v>
      </c>
      <c r="Y1367" s="271">
        <v>324</v>
      </c>
      <c r="Z1367" s="333">
        <v>317</v>
      </c>
      <c r="AA1367" s="333">
        <v>326</v>
      </c>
      <c r="AB1367" s="333">
        <v>313</v>
      </c>
      <c r="AC1367" s="334">
        <v>0.978395061728395</v>
      </c>
      <c r="AD1367" s="268">
        <v>0.960122699386503</v>
      </c>
      <c r="AE1367" s="295">
        <v>0.018272362341892</v>
      </c>
    </row>
    <row r="1368" spans="1:31">
      <c r="A1368" s="315" t="s">
        <v>1974</v>
      </c>
      <c r="B1368" s="339" t="s">
        <v>3367</v>
      </c>
      <c r="C1368" s="293" t="s">
        <v>2526</v>
      </c>
      <c r="D1368" s="339" t="s">
        <v>2527</v>
      </c>
      <c r="E1368" s="266">
        <v>48</v>
      </c>
      <c r="F1368" s="266">
        <v>48</v>
      </c>
      <c r="G1368" s="264">
        <v>45</v>
      </c>
      <c r="H1368" s="264">
        <v>43</v>
      </c>
      <c r="I1368" s="264">
        <v>42</v>
      </c>
      <c r="J1368" s="264">
        <v>40</v>
      </c>
      <c r="K1368" s="294">
        <v>0.9</v>
      </c>
      <c r="L1368" s="267">
        <v>1</v>
      </c>
      <c r="M1368" s="267">
        <v>0.955555555555556</v>
      </c>
      <c r="N1368" s="267">
        <v>0.952380952380952</v>
      </c>
      <c r="O1368" s="332">
        <v>48</v>
      </c>
      <c r="P1368" s="266">
        <v>46</v>
      </c>
      <c r="Q1368" s="266">
        <v>46</v>
      </c>
      <c r="R1368" s="264">
        <v>42</v>
      </c>
      <c r="S1368" s="264">
        <v>37</v>
      </c>
      <c r="T1368" s="267">
        <v>0.958333333333333</v>
      </c>
      <c r="U1368" s="267">
        <v>0.958333333333333</v>
      </c>
      <c r="V1368" s="268">
        <v>0.933333333333333</v>
      </c>
      <c r="W1368" s="268">
        <v>0.880952380952381</v>
      </c>
      <c r="X1368" s="295">
        <v>0.025</v>
      </c>
      <c r="Y1368" s="271">
        <v>315</v>
      </c>
      <c r="Z1368" s="333">
        <v>297</v>
      </c>
      <c r="AA1368" s="333">
        <v>312</v>
      </c>
      <c r="AB1368" s="333">
        <v>292</v>
      </c>
      <c r="AC1368" s="334">
        <v>0.942857142857143</v>
      </c>
      <c r="AD1368" s="268">
        <v>0.935897435897436</v>
      </c>
      <c r="AE1368" s="295">
        <v>0.00695970695970693</v>
      </c>
    </row>
    <row r="1369" spans="1:31">
      <c r="A1369" s="315" t="s">
        <v>1974</v>
      </c>
      <c r="B1369" s="339" t="s">
        <v>3367</v>
      </c>
      <c r="C1369" s="293" t="s">
        <v>2528</v>
      </c>
      <c r="D1369" s="339" t="s">
        <v>2529</v>
      </c>
      <c r="E1369" s="266">
        <v>93</v>
      </c>
      <c r="F1369" s="266">
        <v>92</v>
      </c>
      <c r="G1369" s="264">
        <v>93</v>
      </c>
      <c r="H1369" s="264">
        <v>87</v>
      </c>
      <c r="I1369" s="264">
        <v>82</v>
      </c>
      <c r="J1369" s="264">
        <v>77</v>
      </c>
      <c r="K1369" s="294">
        <v>0.9</v>
      </c>
      <c r="L1369" s="267">
        <v>0.989247311827957</v>
      </c>
      <c r="M1369" s="267">
        <v>0.935483870967742</v>
      </c>
      <c r="N1369" s="267">
        <v>0.939024390243902</v>
      </c>
      <c r="O1369" s="332">
        <v>93</v>
      </c>
      <c r="P1369" s="266">
        <v>88</v>
      </c>
      <c r="Q1369" s="266">
        <v>88</v>
      </c>
      <c r="R1369" s="264">
        <v>87</v>
      </c>
      <c r="S1369" s="264">
        <v>76</v>
      </c>
      <c r="T1369" s="267">
        <v>0.946236559139785</v>
      </c>
      <c r="U1369" s="267">
        <v>0.946236559139785</v>
      </c>
      <c r="V1369" s="268">
        <v>0.935483870967742</v>
      </c>
      <c r="W1369" s="268">
        <v>0.926829268292683</v>
      </c>
      <c r="X1369" s="295">
        <v>0.0107526881720431</v>
      </c>
      <c r="Y1369" s="271">
        <v>608</v>
      </c>
      <c r="Z1369" s="333">
        <v>565</v>
      </c>
      <c r="AA1369" s="333">
        <v>578</v>
      </c>
      <c r="AB1369" s="333">
        <v>542</v>
      </c>
      <c r="AC1369" s="334">
        <v>0.929276315789474</v>
      </c>
      <c r="AD1369" s="268">
        <v>0.937716262975779</v>
      </c>
      <c r="AE1369" s="295">
        <v>-0.00843994718630492</v>
      </c>
    </row>
    <row r="1370" spans="1:31">
      <c r="A1370" s="315" t="s">
        <v>1974</v>
      </c>
      <c r="B1370" s="339" t="s">
        <v>3367</v>
      </c>
      <c r="C1370" s="293" t="s">
        <v>2530</v>
      </c>
      <c r="D1370" s="339" t="s">
        <v>2531</v>
      </c>
      <c r="E1370" s="266">
        <v>42</v>
      </c>
      <c r="F1370" s="266">
        <v>41</v>
      </c>
      <c r="G1370" s="264">
        <v>43</v>
      </c>
      <c r="H1370" s="264">
        <v>42</v>
      </c>
      <c r="I1370" s="264">
        <v>42</v>
      </c>
      <c r="J1370" s="264">
        <v>41</v>
      </c>
      <c r="K1370" s="294">
        <v>0.9</v>
      </c>
      <c r="L1370" s="267">
        <v>0.976190476190476</v>
      </c>
      <c r="M1370" s="267">
        <v>0.976744186046512</v>
      </c>
      <c r="N1370" s="267">
        <v>0.976190476190476</v>
      </c>
      <c r="O1370" s="332">
        <v>42</v>
      </c>
      <c r="P1370" s="266">
        <v>39</v>
      </c>
      <c r="Q1370" s="266">
        <v>39</v>
      </c>
      <c r="R1370" s="264">
        <v>36</v>
      </c>
      <c r="S1370" s="264">
        <v>40</v>
      </c>
      <c r="T1370" s="267">
        <v>0.928571428571429</v>
      </c>
      <c r="U1370" s="267">
        <v>0.928571428571429</v>
      </c>
      <c r="V1370" s="268">
        <v>0.837209302325581</v>
      </c>
      <c r="W1370" s="268">
        <v>0.952380952380952</v>
      </c>
      <c r="X1370" s="295">
        <v>0.0913621262458472</v>
      </c>
      <c r="Y1370" s="271">
        <v>293</v>
      </c>
      <c r="Z1370" s="333">
        <v>266</v>
      </c>
      <c r="AA1370" s="333">
        <v>291</v>
      </c>
      <c r="AB1370" s="333">
        <v>268</v>
      </c>
      <c r="AC1370" s="334">
        <v>0.907849829351536</v>
      </c>
      <c r="AD1370" s="268">
        <v>0.920962199312715</v>
      </c>
      <c r="AE1370" s="295">
        <v>-0.0131123699611789</v>
      </c>
    </row>
    <row r="1371" spans="1:31">
      <c r="A1371" s="315" t="s">
        <v>1974</v>
      </c>
      <c r="B1371" s="339" t="s">
        <v>3367</v>
      </c>
      <c r="C1371" s="293" t="s">
        <v>2532</v>
      </c>
      <c r="D1371" s="339" t="s">
        <v>2533</v>
      </c>
      <c r="E1371" s="266">
        <v>34</v>
      </c>
      <c r="F1371" s="266">
        <v>34</v>
      </c>
      <c r="G1371" s="264">
        <v>33</v>
      </c>
      <c r="H1371" s="264">
        <v>33</v>
      </c>
      <c r="I1371" s="264">
        <v>29</v>
      </c>
      <c r="J1371" s="264">
        <v>29</v>
      </c>
      <c r="K1371" s="294">
        <v>0.9</v>
      </c>
      <c r="L1371" s="267">
        <v>1</v>
      </c>
      <c r="M1371" s="267">
        <v>1</v>
      </c>
      <c r="N1371" s="267">
        <v>1</v>
      </c>
      <c r="O1371" s="332">
        <v>34</v>
      </c>
      <c r="P1371" s="266">
        <v>34</v>
      </c>
      <c r="Q1371" s="266">
        <v>34</v>
      </c>
      <c r="R1371" s="264">
        <v>32</v>
      </c>
      <c r="S1371" s="264">
        <v>28</v>
      </c>
      <c r="T1371" s="267">
        <v>1</v>
      </c>
      <c r="U1371" s="267">
        <v>1</v>
      </c>
      <c r="V1371" s="268">
        <v>0.96969696969697</v>
      </c>
      <c r="W1371" s="268">
        <v>0.96551724137931</v>
      </c>
      <c r="X1371" s="295">
        <v>0.0303030303030303</v>
      </c>
      <c r="Y1371" s="271">
        <v>229</v>
      </c>
      <c r="Z1371" s="333">
        <v>226</v>
      </c>
      <c r="AA1371" s="333">
        <v>230</v>
      </c>
      <c r="AB1371" s="333">
        <v>230</v>
      </c>
      <c r="AC1371" s="334">
        <v>0.986899563318777</v>
      </c>
      <c r="AD1371" s="268">
        <v>1</v>
      </c>
      <c r="AE1371" s="295">
        <v>-0.0131004366812227</v>
      </c>
    </row>
    <row r="1372" spans="1:31">
      <c r="A1372" s="315" t="s">
        <v>1974</v>
      </c>
      <c r="B1372" s="339" t="s">
        <v>3367</v>
      </c>
      <c r="C1372" s="293" t="s">
        <v>2534</v>
      </c>
      <c r="D1372" s="339" t="s">
        <v>2535</v>
      </c>
      <c r="E1372" s="266">
        <v>23</v>
      </c>
      <c r="F1372" s="266">
        <v>22</v>
      </c>
      <c r="G1372" s="264">
        <v>21</v>
      </c>
      <c r="H1372" s="264">
        <v>20</v>
      </c>
      <c r="I1372" s="264">
        <v>20</v>
      </c>
      <c r="J1372" s="264">
        <v>18</v>
      </c>
      <c r="K1372" s="294">
        <v>0.9</v>
      </c>
      <c r="L1372" s="267">
        <v>0.956521739130435</v>
      </c>
      <c r="M1372" s="267">
        <v>0.952380952380952</v>
      </c>
      <c r="N1372" s="267">
        <v>0.9</v>
      </c>
      <c r="O1372" s="332">
        <v>23</v>
      </c>
      <c r="P1372" s="266">
        <v>21</v>
      </c>
      <c r="Q1372" s="266">
        <v>21</v>
      </c>
      <c r="R1372" s="264">
        <v>20</v>
      </c>
      <c r="S1372" s="264">
        <v>17</v>
      </c>
      <c r="T1372" s="267">
        <v>0.91304347826087</v>
      </c>
      <c r="U1372" s="267">
        <v>0.91304347826087</v>
      </c>
      <c r="V1372" s="268">
        <v>0.952380952380952</v>
      </c>
      <c r="W1372" s="268">
        <v>0.85</v>
      </c>
      <c r="X1372" s="295">
        <v>-0.0393374741200828</v>
      </c>
      <c r="Y1372" s="271">
        <v>157</v>
      </c>
      <c r="Z1372" s="333">
        <v>142</v>
      </c>
      <c r="AA1372" s="333">
        <v>158</v>
      </c>
      <c r="AB1372" s="333">
        <v>146</v>
      </c>
      <c r="AC1372" s="334">
        <v>0.904458598726115</v>
      </c>
      <c r="AD1372" s="268">
        <v>0.924050632911392</v>
      </c>
      <c r="AE1372" s="295">
        <v>-0.0195920341852778</v>
      </c>
    </row>
    <row r="1373" spans="1:31">
      <c r="A1373" s="315" t="s">
        <v>1974</v>
      </c>
      <c r="B1373" s="339" t="s">
        <v>3367</v>
      </c>
      <c r="C1373" s="293" t="s">
        <v>2536</v>
      </c>
      <c r="D1373" s="339" t="s">
        <v>2537</v>
      </c>
      <c r="E1373" s="266">
        <v>40</v>
      </c>
      <c r="F1373" s="266">
        <v>40</v>
      </c>
      <c r="G1373" s="264">
        <v>37</v>
      </c>
      <c r="H1373" s="264">
        <v>36</v>
      </c>
      <c r="I1373" s="264">
        <v>37</v>
      </c>
      <c r="J1373" s="264">
        <v>36</v>
      </c>
      <c r="K1373" s="294">
        <v>0.9</v>
      </c>
      <c r="L1373" s="267">
        <v>1</v>
      </c>
      <c r="M1373" s="267">
        <v>0.972972972972973</v>
      </c>
      <c r="N1373" s="267">
        <v>0.972972972972973</v>
      </c>
      <c r="O1373" s="332">
        <v>40</v>
      </c>
      <c r="P1373" s="266">
        <v>35</v>
      </c>
      <c r="Q1373" s="266">
        <v>35</v>
      </c>
      <c r="R1373" s="264">
        <v>31</v>
      </c>
      <c r="S1373" s="264">
        <v>32</v>
      </c>
      <c r="T1373" s="267">
        <v>0.875</v>
      </c>
      <c r="U1373" s="267">
        <v>0.875</v>
      </c>
      <c r="V1373" s="268">
        <v>0.837837837837838</v>
      </c>
      <c r="W1373" s="268">
        <v>0.864864864864865</v>
      </c>
      <c r="X1373" s="295">
        <v>0.0371621621621622</v>
      </c>
      <c r="Y1373" s="271">
        <v>265</v>
      </c>
      <c r="Z1373" s="333">
        <v>233</v>
      </c>
      <c r="AA1373" s="333">
        <v>262</v>
      </c>
      <c r="AB1373" s="333">
        <v>229</v>
      </c>
      <c r="AC1373" s="334">
        <v>0.879245283018868</v>
      </c>
      <c r="AD1373" s="268">
        <v>0.874045801526718</v>
      </c>
      <c r="AE1373" s="295">
        <v>0.00519948149215044</v>
      </c>
    </row>
    <row r="1374" spans="1:31">
      <c r="A1374" s="315" t="s">
        <v>1974</v>
      </c>
      <c r="B1374" s="339" t="s">
        <v>3367</v>
      </c>
      <c r="C1374" s="293" t="s">
        <v>2538</v>
      </c>
      <c r="D1374" s="339" t="s">
        <v>2539</v>
      </c>
      <c r="E1374" s="266">
        <v>0</v>
      </c>
      <c r="F1374" s="266">
        <v>0</v>
      </c>
      <c r="G1374" s="264">
        <v>0</v>
      </c>
      <c r="H1374" s="264">
        <v>0</v>
      </c>
      <c r="I1374" s="264">
        <v>0</v>
      </c>
      <c r="J1374" s="264">
        <v>0</v>
      </c>
      <c r="K1374" s="294">
        <v>0.9</v>
      </c>
      <c r="L1374" s="267">
        <v>0</v>
      </c>
      <c r="M1374" s="267">
        <v>0</v>
      </c>
      <c r="N1374" s="267">
        <v>0</v>
      </c>
      <c r="O1374" s="332">
        <v>0</v>
      </c>
      <c r="P1374" s="266">
        <v>0</v>
      </c>
      <c r="Q1374" s="266">
        <v>0</v>
      </c>
      <c r="R1374" s="264">
        <v>0</v>
      </c>
      <c r="S1374" s="264">
        <v>0</v>
      </c>
      <c r="T1374" s="267">
        <v>0</v>
      </c>
      <c r="U1374" s="267">
        <v>0</v>
      </c>
      <c r="V1374" s="268">
        <v>0</v>
      </c>
      <c r="W1374" s="268">
        <v>0</v>
      </c>
      <c r="X1374" s="295">
        <v>0</v>
      </c>
      <c r="Y1374" s="271">
        <v>0</v>
      </c>
      <c r="Z1374" s="333">
        <v>0</v>
      </c>
      <c r="AA1374" s="333">
        <v>0</v>
      </c>
      <c r="AB1374" s="333">
        <v>0</v>
      </c>
      <c r="AC1374" s="334">
        <v>0</v>
      </c>
      <c r="AD1374" s="268">
        <v>0</v>
      </c>
      <c r="AE1374" s="295">
        <v>0</v>
      </c>
    </row>
    <row r="1375" spans="1:31">
      <c r="A1375" s="315" t="s">
        <v>1974</v>
      </c>
      <c r="B1375" s="339" t="s">
        <v>3367</v>
      </c>
      <c r="C1375" s="293" t="s">
        <v>2540</v>
      </c>
      <c r="D1375" s="339" t="s">
        <v>2541</v>
      </c>
      <c r="E1375" s="266">
        <v>44</v>
      </c>
      <c r="F1375" s="266">
        <v>36</v>
      </c>
      <c r="G1375" s="264">
        <v>41</v>
      </c>
      <c r="H1375" s="264">
        <v>41</v>
      </c>
      <c r="I1375" s="264">
        <v>35</v>
      </c>
      <c r="J1375" s="264">
        <v>35</v>
      </c>
      <c r="K1375" s="294">
        <v>0.9</v>
      </c>
      <c r="L1375" s="267">
        <v>0.818181818181818</v>
      </c>
      <c r="M1375" s="267">
        <v>1</v>
      </c>
      <c r="N1375" s="267">
        <v>1</v>
      </c>
      <c r="O1375" s="332">
        <v>44</v>
      </c>
      <c r="P1375" s="266">
        <v>35</v>
      </c>
      <c r="Q1375" s="266">
        <v>35</v>
      </c>
      <c r="R1375" s="264">
        <v>40</v>
      </c>
      <c r="S1375" s="264">
        <v>33</v>
      </c>
      <c r="T1375" s="267">
        <v>0.795454545454545</v>
      </c>
      <c r="U1375" s="267">
        <v>0.795454545454545</v>
      </c>
      <c r="V1375" s="268">
        <v>0.975609756097561</v>
      </c>
      <c r="W1375" s="268">
        <v>0.942857142857143</v>
      </c>
      <c r="X1375" s="295">
        <v>-0.180155210643016</v>
      </c>
      <c r="Y1375" s="271">
        <v>280</v>
      </c>
      <c r="Z1375" s="333">
        <v>255</v>
      </c>
      <c r="AA1375" s="333">
        <v>289</v>
      </c>
      <c r="AB1375" s="333">
        <v>270</v>
      </c>
      <c r="AC1375" s="334">
        <v>0.910714285714286</v>
      </c>
      <c r="AD1375" s="268">
        <v>0.934256055363322</v>
      </c>
      <c r="AE1375" s="295">
        <v>-0.0235417696490361</v>
      </c>
    </row>
    <row r="1376" spans="1:31">
      <c r="A1376" s="315" t="s">
        <v>1974</v>
      </c>
      <c r="B1376" s="339" t="s">
        <v>3368</v>
      </c>
      <c r="C1376" s="293" t="s">
        <v>2542</v>
      </c>
      <c r="D1376" s="339" t="s">
        <v>2543</v>
      </c>
      <c r="E1376" s="266">
        <v>42</v>
      </c>
      <c r="F1376" s="266">
        <v>42</v>
      </c>
      <c r="G1376" s="264">
        <v>45</v>
      </c>
      <c r="H1376" s="264">
        <v>43</v>
      </c>
      <c r="I1376" s="264">
        <v>37</v>
      </c>
      <c r="J1376" s="264">
        <v>36</v>
      </c>
      <c r="K1376" s="294">
        <v>0.9</v>
      </c>
      <c r="L1376" s="267">
        <v>1</v>
      </c>
      <c r="M1376" s="267">
        <v>0.955555555555556</v>
      </c>
      <c r="N1376" s="267">
        <v>0.972972972972973</v>
      </c>
      <c r="O1376" s="332">
        <v>42</v>
      </c>
      <c r="P1376" s="266">
        <v>40</v>
      </c>
      <c r="Q1376" s="266">
        <v>40</v>
      </c>
      <c r="R1376" s="264">
        <v>42</v>
      </c>
      <c r="S1376" s="264">
        <v>35</v>
      </c>
      <c r="T1376" s="267">
        <v>0.952380952380952</v>
      </c>
      <c r="U1376" s="267">
        <v>0.952380952380952</v>
      </c>
      <c r="V1376" s="268">
        <v>0.933333333333333</v>
      </c>
      <c r="W1376" s="268">
        <v>0.945945945945946</v>
      </c>
      <c r="X1376" s="295">
        <v>0.019047619047619</v>
      </c>
      <c r="Y1376" s="271">
        <v>276</v>
      </c>
      <c r="Z1376" s="333">
        <v>263</v>
      </c>
      <c r="AA1376" s="333">
        <v>268</v>
      </c>
      <c r="AB1376" s="333">
        <v>260</v>
      </c>
      <c r="AC1376" s="334">
        <v>0.952898550724638</v>
      </c>
      <c r="AD1376" s="268">
        <v>0.970149253731343</v>
      </c>
      <c r="AE1376" s="295">
        <v>-0.0172507030067056</v>
      </c>
    </row>
    <row r="1377" spans="1:31">
      <c r="A1377" s="315" t="s">
        <v>1974</v>
      </c>
      <c r="B1377" s="339" t="s">
        <v>3368</v>
      </c>
      <c r="C1377" s="293" t="s">
        <v>2544</v>
      </c>
      <c r="D1377" s="339" t="s">
        <v>2545</v>
      </c>
      <c r="E1377" s="266">
        <v>34</v>
      </c>
      <c r="F1377" s="266">
        <v>33</v>
      </c>
      <c r="G1377" s="264">
        <v>35</v>
      </c>
      <c r="H1377" s="264">
        <v>35</v>
      </c>
      <c r="I1377" s="264">
        <v>27</v>
      </c>
      <c r="J1377" s="264">
        <v>27</v>
      </c>
      <c r="K1377" s="294">
        <v>0.9</v>
      </c>
      <c r="L1377" s="267">
        <v>0.970588235294118</v>
      </c>
      <c r="M1377" s="267">
        <v>1</v>
      </c>
      <c r="N1377" s="267">
        <v>1</v>
      </c>
      <c r="O1377" s="332">
        <v>34</v>
      </c>
      <c r="P1377" s="266">
        <v>33</v>
      </c>
      <c r="Q1377" s="266">
        <v>33</v>
      </c>
      <c r="R1377" s="264">
        <v>34</v>
      </c>
      <c r="S1377" s="264">
        <v>26</v>
      </c>
      <c r="T1377" s="267">
        <v>0.970588235294118</v>
      </c>
      <c r="U1377" s="267">
        <v>0.970588235294118</v>
      </c>
      <c r="V1377" s="268">
        <v>0.971428571428571</v>
      </c>
      <c r="W1377" s="268">
        <v>0.962962962962963</v>
      </c>
      <c r="X1377" s="295">
        <v>-0.000840336134453779</v>
      </c>
      <c r="Y1377" s="271">
        <v>214</v>
      </c>
      <c r="Z1377" s="333">
        <v>205</v>
      </c>
      <c r="AA1377" s="333">
        <v>212</v>
      </c>
      <c r="AB1377" s="333">
        <v>197</v>
      </c>
      <c r="AC1377" s="334">
        <v>0.957943925233645</v>
      </c>
      <c r="AD1377" s="268">
        <v>0.929245283018868</v>
      </c>
      <c r="AE1377" s="295">
        <v>0.028698642214777</v>
      </c>
    </row>
    <row r="1378" spans="1:31">
      <c r="A1378" s="315" t="s">
        <v>1974</v>
      </c>
      <c r="B1378" s="339" t="s">
        <v>3368</v>
      </c>
      <c r="C1378" s="293" t="s">
        <v>2546</v>
      </c>
      <c r="D1378" s="339" t="s">
        <v>2547</v>
      </c>
      <c r="E1378" s="266">
        <v>0</v>
      </c>
      <c r="F1378" s="266">
        <v>0</v>
      </c>
      <c r="G1378" s="264">
        <v>0</v>
      </c>
      <c r="H1378" s="264">
        <v>0</v>
      </c>
      <c r="I1378" s="264">
        <v>0</v>
      </c>
      <c r="J1378" s="264">
        <v>0</v>
      </c>
      <c r="K1378" s="294">
        <v>0.9</v>
      </c>
      <c r="L1378" s="267">
        <v>0</v>
      </c>
      <c r="M1378" s="267">
        <v>0</v>
      </c>
      <c r="N1378" s="267">
        <v>0</v>
      </c>
      <c r="O1378" s="332">
        <v>0</v>
      </c>
      <c r="P1378" s="266">
        <v>0</v>
      </c>
      <c r="Q1378" s="266">
        <v>0</v>
      </c>
      <c r="R1378" s="264">
        <v>0</v>
      </c>
      <c r="S1378" s="264">
        <v>0</v>
      </c>
      <c r="T1378" s="267">
        <v>0</v>
      </c>
      <c r="U1378" s="267">
        <v>0</v>
      </c>
      <c r="V1378" s="268">
        <v>0</v>
      </c>
      <c r="W1378" s="268">
        <v>0</v>
      </c>
      <c r="X1378" s="295">
        <v>0</v>
      </c>
      <c r="Y1378" s="271">
        <v>0</v>
      </c>
      <c r="Z1378" s="333">
        <v>0</v>
      </c>
      <c r="AA1378" s="333">
        <v>0</v>
      </c>
      <c r="AB1378" s="333">
        <v>0</v>
      </c>
      <c r="AC1378" s="334">
        <v>0</v>
      </c>
      <c r="AD1378" s="268">
        <v>0</v>
      </c>
      <c r="AE1378" s="295">
        <v>0</v>
      </c>
    </row>
    <row r="1379" spans="1:31">
      <c r="A1379" s="315" t="s">
        <v>1974</v>
      </c>
      <c r="B1379" s="339" t="s">
        <v>3368</v>
      </c>
      <c r="C1379" s="293" t="s">
        <v>2548</v>
      </c>
      <c r="D1379" s="339" t="s">
        <v>2549</v>
      </c>
      <c r="E1379" s="266">
        <v>14</v>
      </c>
      <c r="F1379" s="266">
        <v>14</v>
      </c>
      <c r="G1379" s="264">
        <v>15</v>
      </c>
      <c r="H1379" s="264">
        <v>15</v>
      </c>
      <c r="I1379" s="264">
        <v>13</v>
      </c>
      <c r="J1379" s="264">
        <v>13</v>
      </c>
      <c r="K1379" s="294">
        <v>0.9</v>
      </c>
      <c r="L1379" s="267">
        <v>1</v>
      </c>
      <c r="M1379" s="267">
        <v>1</v>
      </c>
      <c r="N1379" s="267">
        <v>1</v>
      </c>
      <c r="O1379" s="332">
        <v>14</v>
      </c>
      <c r="P1379" s="266">
        <v>11</v>
      </c>
      <c r="Q1379" s="266">
        <v>11</v>
      </c>
      <c r="R1379" s="264">
        <v>12</v>
      </c>
      <c r="S1379" s="264">
        <v>11</v>
      </c>
      <c r="T1379" s="267">
        <v>0.785714285714286</v>
      </c>
      <c r="U1379" s="267">
        <v>0.785714285714286</v>
      </c>
      <c r="V1379" s="268">
        <v>0.8</v>
      </c>
      <c r="W1379" s="268">
        <v>0.846153846153846</v>
      </c>
      <c r="X1379" s="295">
        <v>-0.0142857142857143</v>
      </c>
      <c r="Y1379" s="271">
        <v>95</v>
      </c>
      <c r="Z1379" s="333">
        <v>80</v>
      </c>
      <c r="AA1379" s="333">
        <v>95</v>
      </c>
      <c r="AB1379" s="333">
        <v>80</v>
      </c>
      <c r="AC1379" s="334">
        <v>0.842105263157895</v>
      </c>
      <c r="AD1379" s="268">
        <v>0.842105263157895</v>
      </c>
      <c r="AE1379" s="295">
        <v>0</v>
      </c>
    </row>
    <row r="1380" spans="1:31">
      <c r="A1380" s="315" t="s">
        <v>1974</v>
      </c>
      <c r="B1380" s="339" t="s">
        <v>3368</v>
      </c>
      <c r="C1380" s="293" t="s">
        <v>2550</v>
      </c>
      <c r="D1380" s="339" t="s">
        <v>2551</v>
      </c>
      <c r="E1380" s="266">
        <v>31</v>
      </c>
      <c r="F1380" s="266">
        <v>31</v>
      </c>
      <c r="G1380" s="264">
        <v>32</v>
      </c>
      <c r="H1380" s="264">
        <v>32</v>
      </c>
      <c r="I1380" s="264">
        <v>25</v>
      </c>
      <c r="J1380" s="264">
        <v>25</v>
      </c>
      <c r="K1380" s="294">
        <v>0.9</v>
      </c>
      <c r="L1380" s="267">
        <v>1</v>
      </c>
      <c r="M1380" s="267">
        <v>1</v>
      </c>
      <c r="N1380" s="267">
        <v>1</v>
      </c>
      <c r="O1380" s="332">
        <v>31</v>
      </c>
      <c r="P1380" s="266">
        <v>30</v>
      </c>
      <c r="Q1380" s="266">
        <v>30</v>
      </c>
      <c r="R1380" s="264">
        <v>31</v>
      </c>
      <c r="S1380" s="264">
        <v>24</v>
      </c>
      <c r="T1380" s="267">
        <v>0.967741935483871</v>
      </c>
      <c r="U1380" s="267">
        <v>0.967741935483871</v>
      </c>
      <c r="V1380" s="268">
        <v>0.96875</v>
      </c>
      <c r="W1380" s="268">
        <v>0.96</v>
      </c>
      <c r="X1380" s="295">
        <v>-0.001008064516129</v>
      </c>
      <c r="Y1380" s="271">
        <v>197</v>
      </c>
      <c r="Z1380" s="333">
        <v>189</v>
      </c>
      <c r="AA1380" s="333">
        <v>196</v>
      </c>
      <c r="AB1380" s="333">
        <v>186</v>
      </c>
      <c r="AC1380" s="334">
        <v>0.959390862944162</v>
      </c>
      <c r="AD1380" s="268">
        <v>0.948979591836735</v>
      </c>
      <c r="AE1380" s="295">
        <v>0.0104112711074277</v>
      </c>
    </row>
    <row r="1381" spans="1:31">
      <c r="A1381" s="315" t="s">
        <v>1974</v>
      </c>
      <c r="B1381" s="339" t="s">
        <v>3368</v>
      </c>
      <c r="C1381" s="293" t="s">
        <v>2552</v>
      </c>
      <c r="D1381" s="339" t="s">
        <v>2553</v>
      </c>
      <c r="E1381" s="266">
        <v>0</v>
      </c>
      <c r="F1381" s="266">
        <v>0</v>
      </c>
      <c r="G1381" s="264">
        <v>0</v>
      </c>
      <c r="H1381" s="264">
        <v>0</v>
      </c>
      <c r="I1381" s="264">
        <v>0</v>
      </c>
      <c r="J1381" s="264">
        <v>0</v>
      </c>
      <c r="K1381" s="294">
        <v>0.9</v>
      </c>
      <c r="L1381" s="267">
        <v>0</v>
      </c>
      <c r="M1381" s="267">
        <v>0</v>
      </c>
      <c r="N1381" s="267">
        <v>0</v>
      </c>
      <c r="O1381" s="332">
        <v>0</v>
      </c>
      <c r="P1381" s="266">
        <v>0</v>
      </c>
      <c r="Q1381" s="266">
        <v>0</v>
      </c>
      <c r="R1381" s="264">
        <v>0</v>
      </c>
      <c r="S1381" s="264">
        <v>0</v>
      </c>
      <c r="T1381" s="267">
        <v>0</v>
      </c>
      <c r="U1381" s="267">
        <v>0</v>
      </c>
      <c r="V1381" s="268">
        <v>0</v>
      </c>
      <c r="W1381" s="268">
        <v>0</v>
      </c>
      <c r="X1381" s="295">
        <v>0</v>
      </c>
      <c r="Y1381" s="271">
        <v>0</v>
      </c>
      <c r="Z1381" s="333">
        <v>0</v>
      </c>
      <c r="AA1381" s="333">
        <v>0</v>
      </c>
      <c r="AB1381" s="333">
        <v>0</v>
      </c>
      <c r="AC1381" s="334">
        <v>0</v>
      </c>
      <c r="AD1381" s="268">
        <v>0</v>
      </c>
      <c r="AE1381" s="295">
        <v>0</v>
      </c>
    </row>
    <row r="1382" spans="1:31">
      <c r="A1382" s="315" t="s">
        <v>1974</v>
      </c>
      <c r="B1382" s="339" t="s">
        <v>3368</v>
      </c>
      <c r="C1382" s="293" t="s">
        <v>2554</v>
      </c>
      <c r="D1382" s="339" t="s">
        <v>2555</v>
      </c>
      <c r="E1382" s="266">
        <v>27</v>
      </c>
      <c r="F1382" s="266">
        <v>25</v>
      </c>
      <c r="G1382" s="264">
        <v>27</v>
      </c>
      <c r="H1382" s="264">
        <v>25</v>
      </c>
      <c r="I1382" s="264">
        <v>20</v>
      </c>
      <c r="J1382" s="264">
        <v>19</v>
      </c>
      <c r="K1382" s="294">
        <v>0.9</v>
      </c>
      <c r="L1382" s="267">
        <v>0.925925925925926</v>
      </c>
      <c r="M1382" s="267">
        <v>0.925925925925926</v>
      </c>
      <c r="N1382" s="267">
        <v>0.95</v>
      </c>
      <c r="O1382" s="332">
        <v>27</v>
      </c>
      <c r="P1382" s="266">
        <v>23</v>
      </c>
      <c r="Q1382" s="266">
        <v>23</v>
      </c>
      <c r="R1382" s="264">
        <v>25</v>
      </c>
      <c r="S1382" s="264">
        <v>19</v>
      </c>
      <c r="T1382" s="267">
        <v>0.851851851851852</v>
      </c>
      <c r="U1382" s="267">
        <v>0.851851851851852</v>
      </c>
      <c r="V1382" s="268">
        <v>0.925925925925926</v>
      </c>
      <c r="W1382" s="268">
        <v>0.95</v>
      </c>
      <c r="X1382" s="295">
        <v>-0.0740740740740741</v>
      </c>
      <c r="Y1382" s="271">
        <v>161</v>
      </c>
      <c r="Z1382" s="333">
        <v>144</v>
      </c>
      <c r="AA1382" s="333">
        <v>155</v>
      </c>
      <c r="AB1382" s="333">
        <v>147</v>
      </c>
      <c r="AC1382" s="334">
        <v>0.894409937888199</v>
      </c>
      <c r="AD1382" s="268">
        <v>0.948387096774194</v>
      </c>
      <c r="AE1382" s="295">
        <v>-0.0539771588859947</v>
      </c>
    </row>
    <row r="1383" spans="1:31">
      <c r="A1383" s="315" t="s">
        <v>1974</v>
      </c>
      <c r="B1383" s="339" t="s">
        <v>3368</v>
      </c>
      <c r="C1383" s="293" t="s">
        <v>2556</v>
      </c>
      <c r="D1383" s="339" t="s">
        <v>2557</v>
      </c>
      <c r="E1383" s="266">
        <v>41</v>
      </c>
      <c r="F1383" s="266">
        <v>41</v>
      </c>
      <c r="G1383" s="264">
        <v>43</v>
      </c>
      <c r="H1383" s="264">
        <v>43</v>
      </c>
      <c r="I1383" s="264">
        <v>34</v>
      </c>
      <c r="J1383" s="264">
        <v>34</v>
      </c>
      <c r="K1383" s="294">
        <v>0.9</v>
      </c>
      <c r="L1383" s="267">
        <v>1</v>
      </c>
      <c r="M1383" s="267">
        <v>1</v>
      </c>
      <c r="N1383" s="267">
        <v>1</v>
      </c>
      <c r="O1383" s="332">
        <v>41</v>
      </c>
      <c r="P1383" s="266">
        <v>40</v>
      </c>
      <c r="Q1383" s="266">
        <v>40</v>
      </c>
      <c r="R1383" s="264">
        <v>40</v>
      </c>
      <c r="S1383" s="264">
        <v>33</v>
      </c>
      <c r="T1383" s="267">
        <v>0.975609756097561</v>
      </c>
      <c r="U1383" s="267">
        <v>0.975609756097561</v>
      </c>
      <c r="V1383" s="268">
        <v>0.930232558139535</v>
      </c>
      <c r="W1383" s="268">
        <v>0.970588235294118</v>
      </c>
      <c r="X1383" s="295">
        <v>0.0453771979580261</v>
      </c>
      <c r="Y1383" s="271">
        <v>274</v>
      </c>
      <c r="Z1383" s="333">
        <v>263</v>
      </c>
      <c r="AA1383" s="333">
        <v>268</v>
      </c>
      <c r="AB1383" s="333">
        <v>263</v>
      </c>
      <c r="AC1383" s="334">
        <v>0.95985401459854</v>
      </c>
      <c r="AD1383" s="268">
        <v>0.98134328358209</v>
      </c>
      <c r="AE1383" s="295">
        <v>-0.0214892689835494</v>
      </c>
    </row>
    <row r="1384" spans="1:31">
      <c r="A1384" s="315" t="s">
        <v>1974</v>
      </c>
      <c r="B1384" s="339" t="s">
        <v>3368</v>
      </c>
      <c r="C1384" s="293" t="s">
        <v>2558</v>
      </c>
      <c r="D1384" s="339" t="s">
        <v>2559</v>
      </c>
      <c r="E1384" s="266">
        <v>26</v>
      </c>
      <c r="F1384" s="266">
        <v>26</v>
      </c>
      <c r="G1384" s="264">
        <v>25</v>
      </c>
      <c r="H1384" s="264">
        <v>25</v>
      </c>
      <c r="I1384" s="264">
        <v>20</v>
      </c>
      <c r="J1384" s="264">
        <v>20</v>
      </c>
      <c r="K1384" s="294">
        <v>0.9</v>
      </c>
      <c r="L1384" s="267">
        <v>1</v>
      </c>
      <c r="M1384" s="267">
        <v>1</v>
      </c>
      <c r="N1384" s="267">
        <v>1</v>
      </c>
      <c r="O1384" s="332">
        <v>26</v>
      </c>
      <c r="P1384" s="266">
        <v>26</v>
      </c>
      <c r="Q1384" s="266">
        <v>26</v>
      </c>
      <c r="R1384" s="264">
        <v>24</v>
      </c>
      <c r="S1384" s="264">
        <v>19</v>
      </c>
      <c r="T1384" s="267">
        <v>1</v>
      </c>
      <c r="U1384" s="267">
        <v>1</v>
      </c>
      <c r="V1384" s="268">
        <v>0.96</v>
      </c>
      <c r="W1384" s="268">
        <v>0.95</v>
      </c>
      <c r="X1384" s="295">
        <v>0.04</v>
      </c>
      <c r="Y1384" s="271">
        <v>157</v>
      </c>
      <c r="Z1384" s="333">
        <v>154</v>
      </c>
      <c r="AA1384" s="333">
        <v>153</v>
      </c>
      <c r="AB1384" s="333">
        <v>152</v>
      </c>
      <c r="AC1384" s="334">
        <v>0.980891719745223</v>
      </c>
      <c r="AD1384" s="268">
        <v>0.993464052287582</v>
      </c>
      <c r="AE1384" s="295">
        <v>-0.0125723325423588</v>
      </c>
    </row>
    <row r="1385" spans="1:31">
      <c r="A1385" s="315" t="s">
        <v>1974</v>
      </c>
      <c r="B1385" s="339" t="s">
        <v>3368</v>
      </c>
      <c r="C1385" s="293" t="s">
        <v>2560</v>
      </c>
      <c r="D1385" s="339" t="s">
        <v>2561</v>
      </c>
      <c r="E1385" s="266">
        <v>25</v>
      </c>
      <c r="F1385" s="266">
        <v>25</v>
      </c>
      <c r="G1385" s="264">
        <v>27</v>
      </c>
      <c r="H1385" s="264">
        <v>26</v>
      </c>
      <c r="I1385" s="264">
        <v>24</v>
      </c>
      <c r="J1385" s="264">
        <v>23</v>
      </c>
      <c r="K1385" s="294">
        <v>0.9</v>
      </c>
      <c r="L1385" s="267">
        <v>1</v>
      </c>
      <c r="M1385" s="267">
        <v>0.962962962962963</v>
      </c>
      <c r="N1385" s="267">
        <v>0.958333333333333</v>
      </c>
      <c r="O1385" s="332">
        <v>25</v>
      </c>
      <c r="P1385" s="266">
        <v>22</v>
      </c>
      <c r="Q1385" s="266">
        <v>22</v>
      </c>
      <c r="R1385" s="264">
        <v>26</v>
      </c>
      <c r="S1385" s="264">
        <v>22</v>
      </c>
      <c r="T1385" s="267">
        <v>0.88</v>
      </c>
      <c r="U1385" s="267">
        <v>0.88</v>
      </c>
      <c r="V1385" s="268">
        <v>0.962962962962963</v>
      </c>
      <c r="W1385" s="268">
        <v>0.916666666666667</v>
      </c>
      <c r="X1385" s="295">
        <v>-0.0829629629629629</v>
      </c>
      <c r="Y1385" s="271">
        <v>172</v>
      </c>
      <c r="Z1385" s="333">
        <v>161</v>
      </c>
      <c r="AA1385" s="333">
        <v>175</v>
      </c>
      <c r="AB1385" s="333">
        <v>167</v>
      </c>
      <c r="AC1385" s="334">
        <v>0.936046511627907</v>
      </c>
      <c r="AD1385" s="268">
        <v>0.954285714285714</v>
      </c>
      <c r="AE1385" s="295">
        <v>-0.0182392026578073</v>
      </c>
    </row>
    <row r="1386" spans="1:31">
      <c r="A1386" s="315" t="s">
        <v>1974</v>
      </c>
      <c r="B1386" s="339" t="s">
        <v>3368</v>
      </c>
      <c r="C1386" s="293" t="s">
        <v>2562</v>
      </c>
      <c r="D1386" s="339" t="s">
        <v>2563</v>
      </c>
      <c r="E1386" s="266">
        <v>10</v>
      </c>
      <c r="F1386" s="266">
        <v>10</v>
      </c>
      <c r="G1386" s="264">
        <v>11</v>
      </c>
      <c r="H1386" s="264">
        <v>11</v>
      </c>
      <c r="I1386" s="264">
        <v>7</v>
      </c>
      <c r="J1386" s="264">
        <v>7</v>
      </c>
      <c r="K1386" s="294">
        <v>0.9</v>
      </c>
      <c r="L1386" s="267">
        <v>1</v>
      </c>
      <c r="M1386" s="267">
        <v>1</v>
      </c>
      <c r="N1386" s="267">
        <v>1</v>
      </c>
      <c r="O1386" s="332">
        <v>10</v>
      </c>
      <c r="P1386" s="266">
        <v>9</v>
      </c>
      <c r="Q1386" s="266">
        <v>9</v>
      </c>
      <c r="R1386" s="264">
        <v>11</v>
      </c>
      <c r="S1386" s="264">
        <v>7</v>
      </c>
      <c r="T1386" s="267">
        <v>0.9</v>
      </c>
      <c r="U1386" s="267">
        <v>0.9</v>
      </c>
      <c r="V1386" s="268">
        <v>1</v>
      </c>
      <c r="W1386" s="268">
        <v>1</v>
      </c>
      <c r="X1386" s="295">
        <v>-0.1</v>
      </c>
      <c r="Y1386" s="271">
        <v>66</v>
      </c>
      <c r="Z1386" s="333">
        <v>63</v>
      </c>
      <c r="AA1386" s="333">
        <v>64</v>
      </c>
      <c r="AB1386" s="333">
        <v>62</v>
      </c>
      <c r="AC1386" s="334">
        <v>0.954545454545455</v>
      </c>
      <c r="AD1386" s="268">
        <v>0.96875</v>
      </c>
      <c r="AE1386" s="295">
        <v>-0.0142045454545454</v>
      </c>
    </row>
    <row r="1387" spans="1:31">
      <c r="A1387" s="315" t="s">
        <v>1974</v>
      </c>
      <c r="B1387" s="339" t="s">
        <v>3368</v>
      </c>
      <c r="C1387" s="293" t="s">
        <v>2564</v>
      </c>
      <c r="D1387" s="339" t="s">
        <v>2565</v>
      </c>
      <c r="E1387" s="266">
        <v>34</v>
      </c>
      <c r="F1387" s="266">
        <v>32</v>
      </c>
      <c r="G1387" s="264">
        <v>34</v>
      </c>
      <c r="H1387" s="264">
        <v>33</v>
      </c>
      <c r="I1387" s="264">
        <v>29</v>
      </c>
      <c r="J1387" s="264">
        <v>29</v>
      </c>
      <c r="K1387" s="294">
        <v>0.9</v>
      </c>
      <c r="L1387" s="267">
        <v>0.941176470588235</v>
      </c>
      <c r="M1387" s="267">
        <v>0.970588235294118</v>
      </c>
      <c r="N1387" s="267">
        <v>1</v>
      </c>
      <c r="O1387" s="332">
        <v>34</v>
      </c>
      <c r="P1387" s="266">
        <v>30</v>
      </c>
      <c r="Q1387" s="266">
        <v>30</v>
      </c>
      <c r="R1387" s="264">
        <v>32</v>
      </c>
      <c r="S1387" s="264">
        <v>28</v>
      </c>
      <c r="T1387" s="267">
        <v>0.882352941176471</v>
      </c>
      <c r="U1387" s="267">
        <v>0.882352941176471</v>
      </c>
      <c r="V1387" s="268">
        <v>0.941176470588235</v>
      </c>
      <c r="W1387" s="268">
        <v>0.96551724137931</v>
      </c>
      <c r="X1387" s="295">
        <v>-0.0588235294117647</v>
      </c>
      <c r="Y1387" s="271">
        <v>221</v>
      </c>
      <c r="Z1387" s="333">
        <v>206</v>
      </c>
      <c r="AA1387" s="333">
        <v>219</v>
      </c>
      <c r="AB1387" s="333">
        <v>207</v>
      </c>
      <c r="AC1387" s="334">
        <v>0.932126696832579</v>
      </c>
      <c r="AD1387" s="268">
        <v>0.945205479452055</v>
      </c>
      <c r="AE1387" s="295">
        <v>-0.0130787826194756</v>
      </c>
    </row>
    <row r="1388" spans="1:31">
      <c r="A1388" s="315" t="s">
        <v>1974</v>
      </c>
      <c r="B1388" s="339" t="s">
        <v>3368</v>
      </c>
      <c r="C1388" s="293" t="s">
        <v>2566</v>
      </c>
      <c r="D1388" s="339" t="s">
        <v>2567</v>
      </c>
      <c r="E1388" s="266">
        <v>48</v>
      </c>
      <c r="F1388" s="266">
        <v>48</v>
      </c>
      <c r="G1388" s="264">
        <v>45</v>
      </c>
      <c r="H1388" s="264">
        <v>45</v>
      </c>
      <c r="I1388" s="264">
        <v>44</v>
      </c>
      <c r="J1388" s="264">
        <v>43</v>
      </c>
      <c r="K1388" s="294">
        <v>0.9</v>
      </c>
      <c r="L1388" s="267">
        <v>1</v>
      </c>
      <c r="M1388" s="267">
        <v>1</v>
      </c>
      <c r="N1388" s="267">
        <v>0.977272727272727</v>
      </c>
      <c r="O1388" s="332">
        <v>48</v>
      </c>
      <c r="P1388" s="266">
        <v>43</v>
      </c>
      <c r="Q1388" s="266">
        <v>43</v>
      </c>
      <c r="R1388" s="264">
        <v>43</v>
      </c>
      <c r="S1388" s="264">
        <v>38</v>
      </c>
      <c r="T1388" s="267">
        <v>0.895833333333333</v>
      </c>
      <c r="U1388" s="267">
        <v>0.895833333333333</v>
      </c>
      <c r="V1388" s="268">
        <v>0.955555555555556</v>
      </c>
      <c r="W1388" s="268">
        <v>0.863636363636364</v>
      </c>
      <c r="X1388" s="295">
        <v>-0.0597222222222222</v>
      </c>
      <c r="Y1388" s="271">
        <v>301</v>
      </c>
      <c r="Z1388" s="333">
        <v>280</v>
      </c>
      <c r="AA1388" s="333">
        <v>288</v>
      </c>
      <c r="AB1388" s="333">
        <v>262</v>
      </c>
      <c r="AC1388" s="334">
        <v>0.930232558139535</v>
      </c>
      <c r="AD1388" s="268">
        <v>0.909722222222222</v>
      </c>
      <c r="AE1388" s="295">
        <v>0.0205103359173127</v>
      </c>
    </row>
    <row r="1389" spans="1:31">
      <c r="A1389" s="315" t="s">
        <v>1974</v>
      </c>
      <c r="B1389" s="339" t="s">
        <v>3368</v>
      </c>
      <c r="C1389" s="293" t="s">
        <v>2568</v>
      </c>
      <c r="D1389" s="339" t="s">
        <v>2569</v>
      </c>
      <c r="E1389" s="266">
        <v>21</v>
      </c>
      <c r="F1389" s="266">
        <v>21</v>
      </c>
      <c r="G1389" s="264">
        <v>20</v>
      </c>
      <c r="H1389" s="264">
        <v>20</v>
      </c>
      <c r="I1389" s="264">
        <v>14</v>
      </c>
      <c r="J1389" s="264">
        <v>14</v>
      </c>
      <c r="K1389" s="294">
        <v>0.9</v>
      </c>
      <c r="L1389" s="267">
        <v>1</v>
      </c>
      <c r="M1389" s="267">
        <v>1</v>
      </c>
      <c r="N1389" s="267">
        <v>1</v>
      </c>
      <c r="O1389" s="332">
        <v>21</v>
      </c>
      <c r="P1389" s="266">
        <v>21</v>
      </c>
      <c r="Q1389" s="266">
        <v>21</v>
      </c>
      <c r="R1389" s="264">
        <v>20</v>
      </c>
      <c r="S1389" s="264">
        <v>14</v>
      </c>
      <c r="T1389" s="267">
        <v>1</v>
      </c>
      <c r="U1389" s="267">
        <v>1</v>
      </c>
      <c r="V1389" s="268">
        <v>1</v>
      </c>
      <c r="W1389" s="268">
        <v>1</v>
      </c>
      <c r="X1389" s="295">
        <v>0</v>
      </c>
      <c r="Y1389" s="271">
        <v>124</v>
      </c>
      <c r="Z1389" s="333">
        <v>124</v>
      </c>
      <c r="AA1389" s="333">
        <v>120</v>
      </c>
      <c r="AB1389" s="333">
        <v>120</v>
      </c>
      <c r="AC1389" s="334">
        <v>1</v>
      </c>
      <c r="AD1389" s="268">
        <v>1</v>
      </c>
      <c r="AE1389" s="295">
        <v>0</v>
      </c>
    </row>
    <row r="1390" spans="1:31">
      <c r="A1390" s="315" t="s">
        <v>1974</v>
      </c>
      <c r="B1390" s="339" t="s">
        <v>3368</v>
      </c>
      <c r="C1390" s="293" t="s">
        <v>2570</v>
      </c>
      <c r="D1390" s="339" t="s">
        <v>2571</v>
      </c>
      <c r="E1390" s="266">
        <v>26</v>
      </c>
      <c r="F1390" s="266">
        <v>26</v>
      </c>
      <c r="G1390" s="264">
        <v>26</v>
      </c>
      <c r="H1390" s="264">
        <v>26</v>
      </c>
      <c r="I1390" s="264">
        <v>23</v>
      </c>
      <c r="J1390" s="264">
        <v>23</v>
      </c>
      <c r="K1390" s="294">
        <v>0.9</v>
      </c>
      <c r="L1390" s="267">
        <v>1</v>
      </c>
      <c r="M1390" s="267">
        <v>1</v>
      </c>
      <c r="N1390" s="267">
        <v>1</v>
      </c>
      <c r="O1390" s="332">
        <v>26</v>
      </c>
      <c r="P1390" s="266">
        <v>25</v>
      </c>
      <c r="Q1390" s="266">
        <v>25</v>
      </c>
      <c r="R1390" s="264">
        <v>25</v>
      </c>
      <c r="S1390" s="264">
        <v>21</v>
      </c>
      <c r="T1390" s="267">
        <v>0.961538461538462</v>
      </c>
      <c r="U1390" s="267">
        <v>0.961538461538462</v>
      </c>
      <c r="V1390" s="268">
        <v>0.961538461538462</v>
      </c>
      <c r="W1390" s="268">
        <v>0.91304347826087</v>
      </c>
      <c r="X1390" s="295">
        <v>0</v>
      </c>
      <c r="Y1390" s="271">
        <v>168</v>
      </c>
      <c r="Z1390" s="333">
        <v>160</v>
      </c>
      <c r="AA1390" s="333">
        <v>164</v>
      </c>
      <c r="AB1390" s="333">
        <v>155</v>
      </c>
      <c r="AC1390" s="334">
        <v>0.952380952380952</v>
      </c>
      <c r="AD1390" s="268">
        <v>0.945121951219512</v>
      </c>
      <c r="AE1390" s="295">
        <v>0.00725900116144018</v>
      </c>
    </row>
    <row r="1391" spans="1:31">
      <c r="A1391" s="315" t="s">
        <v>1974</v>
      </c>
      <c r="B1391" s="339" t="s">
        <v>3368</v>
      </c>
      <c r="C1391" s="293" t="s">
        <v>2572</v>
      </c>
      <c r="D1391" s="339" t="s">
        <v>2573</v>
      </c>
      <c r="E1391" s="266">
        <v>33</v>
      </c>
      <c r="F1391" s="266">
        <v>33</v>
      </c>
      <c r="G1391" s="264">
        <v>35</v>
      </c>
      <c r="H1391" s="264">
        <v>35</v>
      </c>
      <c r="I1391" s="264">
        <v>26</v>
      </c>
      <c r="J1391" s="264">
        <v>26</v>
      </c>
      <c r="K1391" s="294">
        <v>0.9</v>
      </c>
      <c r="L1391" s="267">
        <v>1</v>
      </c>
      <c r="M1391" s="267">
        <v>1</v>
      </c>
      <c r="N1391" s="267">
        <v>1</v>
      </c>
      <c r="O1391" s="332">
        <v>33</v>
      </c>
      <c r="P1391" s="266">
        <v>31</v>
      </c>
      <c r="Q1391" s="266">
        <v>31</v>
      </c>
      <c r="R1391" s="264">
        <v>35</v>
      </c>
      <c r="S1391" s="264">
        <v>25</v>
      </c>
      <c r="T1391" s="267">
        <v>0.939393939393939</v>
      </c>
      <c r="U1391" s="267">
        <v>0.939393939393939</v>
      </c>
      <c r="V1391" s="268">
        <v>1</v>
      </c>
      <c r="W1391" s="268">
        <v>0.961538461538462</v>
      </c>
      <c r="X1391" s="295">
        <v>-0.0606060606060606</v>
      </c>
      <c r="Y1391" s="271">
        <v>205</v>
      </c>
      <c r="Z1391" s="333">
        <v>197</v>
      </c>
      <c r="AA1391" s="333">
        <v>200</v>
      </c>
      <c r="AB1391" s="333">
        <v>186</v>
      </c>
      <c r="AC1391" s="334">
        <v>0.960975609756098</v>
      </c>
      <c r="AD1391" s="268">
        <v>0.93</v>
      </c>
      <c r="AE1391" s="295">
        <v>0.0309756097560975</v>
      </c>
    </row>
    <row r="1392" spans="1:31">
      <c r="A1392" s="315" t="s">
        <v>1974</v>
      </c>
      <c r="B1392" s="339" t="s">
        <v>3368</v>
      </c>
      <c r="C1392" s="293" t="s">
        <v>2574</v>
      </c>
      <c r="D1392" s="339" t="s">
        <v>2575</v>
      </c>
      <c r="E1392" s="266">
        <v>20</v>
      </c>
      <c r="F1392" s="266">
        <v>20</v>
      </c>
      <c r="G1392" s="264">
        <v>17</v>
      </c>
      <c r="H1392" s="264">
        <v>17</v>
      </c>
      <c r="I1392" s="264">
        <v>17</v>
      </c>
      <c r="J1392" s="264">
        <v>16</v>
      </c>
      <c r="K1392" s="294">
        <v>0.9</v>
      </c>
      <c r="L1392" s="267">
        <v>1</v>
      </c>
      <c r="M1392" s="267">
        <v>1</v>
      </c>
      <c r="N1392" s="267">
        <v>0.941176470588235</v>
      </c>
      <c r="O1392" s="332">
        <v>20</v>
      </c>
      <c r="P1392" s="266">
        <v>20</v>
      </c>
      <c r="Q1392" s="266">
        <v>20</v>
      </c>
      <c r="R1392" s="264">
        <v>16</v>
      </c>
      <c r="S1392" s="264">
        <v>14</v>
      </c>
      <c r="T1392" s="267">
        <v>1</v>
      </c>
      <c r="U1392" s="267">
        <v>1</v>
      </c>
      <c r="V1392" s="268">
        <v>0.941176470588235</v>
      </c>
      <c r="W1392" s="268">
        <v>0.823529411764706</v>
      </c>
      <c r="X1392" s="295">
        <v>0.0588235294117647</v>
      </c>
      <c r="Y1392" s="271">
        <v>126</v>
      </c>
      <c r="Z1392" s="333">
        <v>118</v>
      </c>
      <c r="AA1392" s="333">
        <v>127</v>
      </c>
      <c r="AB1392" s="333">
        <v>113</v>
      </c>
      <c r="AC1392" s="334">
        <v>0.936507936507937</v>
      </c>
      <c r="AD1392" s="268">
        <v>0.889763779527559</v>
      </c>
      <c r="AE1392" s="295">
        <v>0.0467441569803775</v>
      </c>
    </row>
    <row r="1393" spans="1:31">
      <c r="A1393" s="315" t="s">
        <v>1974</v>
      </c>
      <c r="B1393" s="339" t="s">
        <v>3368</v>
      </c>
      <c r="C1393" s="293" t="s">
        <v>2576</v>
      </c>
      <c r="D1393" s="339" t="s">
        <v>2577</v>
      </c>
      <c r="E1393" s="266">
        <v>16</v>
      </c>
      <c r="F1393" s="266">
        <v>16</v>
      </c>
      <c r="G1393" s="264">
        <v>15</v>
      </c>
      <c r="H1393" s="264">
        <v>15</v>
      </c>
      <c r="I1393" s="264">
        <v>13</v>
      </c>
      <c r="J1393" s="264">
        <v>13</v>
      </c>
      <c r="K1393" s="294">
        <v>0.9</v>
      </c>
      <c r="L1393" s="267">
        <v>1</v>
      </c>
      <c r="M1393" s="267">
        <v>1</v>
      </c>
      <c r="N1393" s="267">
        <v>1</v>
      </c>
      <c r="O1393" s="332">
        <v>16</v>
      </c>
      <c r="P1393" s="266">
        <v>15</v>
      </c>
      <c r="Q1393" s="266">
        <v>15</v>
      </c>
      <c r="R1393" s="264">
        <v>15</v>
      </c>
      <c r="S1393" s="264">
        <v>13</v>
      </c>
      <c r="T1393" s="267">
        <v>0.9375</v>
      </c>
      <c r="U1393" s="267">
        <v>0.9375</v>
      </c>
      <c r="V1393" s="268">
        <v>1</v>
      </c>
      <c r="W1393" s="268">
        <v>1</v>
      </c>
      <c r="X1393" s="295">
        <v>-0.0625</v>
      </c>
      <c r="Y1393" s="271">
        <v>104</v>
      </c>
      <c r="Z1393" s="333">
        <v>101</v>
      </c>
      <c r="AA1393" s="333">
        <v>100</v>
      </c>
      <c r="AB1393" s="333">
        <v>95</v>
      </c>
      <c r="AC1393" s="334">
        <v>0.971153846153846</v>
      </c>
      <c r="AD1393" s="268">
        <v>0.95</v>
      </c>
      <c r="AE1393" s="295">
        <v>0.0211538461538462</v>
      </c>
    </row>
    <row r="1394" spans="1:31">
      <c r="A1394" s="315" t="s">
        <v>1974</v>
      </c>
      <c r="B1394" s="339" t="s">
        <v>3368</v>
      </c>
      <c r="C1394" s="293" t="s">
        <v>2578</v>
      </c>
      <c r="D1394" s="339" t="s">
        <v>2579</v>
      </c>
      <c r="E1394" s="266">
        <v>27</v>
      </c>
      <c r="F1394" s="266">
        <v>27</v>
      </c>
      <c r="G1394" s="264">
        <v>26</v>
      </c>
      <c r="H1394" s="264">
        <v>26</v>
      </c>
      <c r="I1394" s="264">
        <v>19</v>
      </c>
      <c r="J1394" s="264">
        <v>19</v>
      </c>
      <c r="K1394" s="294">
        <v>0.9</v>
      </c>
      <c r="L1394" s="267">
        <v>1</v>
      </c>
      <c r="M1394" s="267">
        <v>1</v>
      </c>
      <c r="N1394" s="267">
        <v>1</v>
      </c>
      <c r="O1394" s="332">
        <v>27</v>
      </c>
      <c r="P1394" s="266">
        <v>25</v>
      </c>
      <c r="Q1394" s="266">
        <v>25</v>
      </c>
      <c r="R1394" s="264">
        <v>26</v>
      </c>
      <c r="S1394" s="264">
        <v>16</v>
      </c>
      <c r="T1394" s="267">
        <v>0.925925925925926</v>
      </c>
      <c r="U1394" s="267">
        <v>0.925925925925926</v>
      </c>
      <c r="V1394" s="268">
        <v>1</v>
      </c>
      <c r="W1394" s="268">
        <v>0.842105263157895</v>
      </c>
      <c r="X1394" s="295">
        <v>-0.0740740740740741</v>
      </c>
      <c r="Y1394" s="271">
        <v>170</v>
      </c>
      <c r="Z1394" s="333">
        <v>163</v>
      </c>
      <c r="AA1394" s="333">
        <v>173</v>
      </c>
      <c r="AB1394" s="333">
        <v>160</v>
      </c>
      <c r="AC1394" s="334">
        <v>0.958823529411765</v>
      </c>
      <c r="AD1394" s="268">
        <v>0.92485549132948</v>
      </c>
      <c r="AE1394" s="295">
        <v>0.033968038082285</v>
      </c>
    </row>
    <row r="1395" spans="1:31">
      <c r="A1395" s="315" t="s">
        <v>1974</v>
      </c>
      <c r="B1395" s="339" t="s">
        <v>3368</v>
      </c>
      <c r="C1395" s="293" t="s">
        <v>2580</v>
      </c>
      <c r="D1395" s="339" t="s">
        <v>2581</v>
      </c>
      <c r="E1395" s="266">
        <v>22</v>
      </c>
      <c r="F1395" s="266">
        <v>22</v>
      </c>
      <c r="G1395" s="264">
        <v>23</v>
      </c>
      <c r="H1395" s="264">
        <v>23</v>
      </c>
      <c r="I1395" s="264">
        <v>17</v>
      </c>
      <c r="J1395" s="264">
        <v>17</v>
      </c>
      <c r="K1395" s="294">
        <v>0.9</v>
      </c>
      <c r="L1395" s="267">
        <v>1</v>
      </c>
      <c r="M1395" s="267">
        <v>1</v>
      </c>
      <c r="N1395" s="267">
        <v>1</v>
      </c>
      <c r="O1395" s="332">
        <v>22</v>
      </c>
      <c r="P1395" s="266">
        <v>22</v>
      </c>
      <c r="Q1395" s="266">
        <v>22</v>
      </c>
      <c r="R1395" s="264">
        <v>22</v>
      </c>
      <c r="S1395" s="264">
        <v>15</v>
      </c>
      <c r="T1395" s="267">
        <v>1</v>
      </c>
      <c r="U1395" s="267">
        <v>1</v>
      </c>
      <c r="V1395" s="268">
        <v>0.956521739130435</v>
      </c>
      <c r="W1395" s="268">
        <v>0.882352941176471</v>
      </c>
      <c r="X1395" s="295">
        <v>0.0434782608695652</v>
      </c>
      <c r="Y1395" s="271">
        <v>144</v>
      </c>
      <c r="Z1395" s="333">
        <v>137</v>
      </c>
      <c r="AA1395" s="333">
        <v>148</v>
      </c>
      <c r="AB1395" s="333">
        <v>130</v>
      </c>
      <c r="AC1395" s="334">
        <v>0.951388888888889</v>
      </c>
      <c r="AD1395" s="268">
        <v>0.878378378378378</v>
      </c>
      <c r="AE1395" s="295">
        <v>0.0730105105105104</v>
      </c>
    </row>
    <row r="1396" spans="1:31">
      <c r="A1396" s="315" t="s">
        <v>1974</v>
      </c>
      <c r="B1396" s="339" t="s">
        <v>3368</v>
      </c>
      <c r="C1396" s="293" t="s">
        <v>2582</v>
      </c>
      <c r="D1396" s="339" t="s">
        <v>2583</v>
      </c>
      <c r="E1396" s="266">
        <v>7</v>
      </c>
      <c r="F1396" s="266">
        <v>7</v>
      </c>
      <c r="G1396" s="264">
        <v>7</v>
      </c>
      <c r="H1396" s="264">
        <v>7</v>
      </c>
      <c r="I1396" s="264">
        <v>7</v>
      </c>
      <c r="J1396" s="264">
        <v>6</v>
      </c>
      <c r="K1396" s="294">
        <v>0.9</v>
      </c>
      <c r="L1396" s="267">
        <v>1</v>
      </c>
      <c r="M1396" s="267">
        <v>1</v>
      </c>
      <c r="N1396" s="267">
        <v>0.857142857142857</v>
      </c>
      <c r="O1396" s="332">
        <v>7</v>
      </c>
      <c r="P1396" s="266">
        <v>6</v>
      </c>
      <c r="Q1396" s="266">
        <v>6</v>
      </c>
      <c r="R1396" s="264">
        <v>6</v>
      </c>
      <c r="S1396" s="264">
        <v>5</v>
      </c>
      <c r="T1396" s="267">
        <v>0.857142857142857</v>
      </c>
      <c r="U1396" s="267">
        <v>0.857142857142857</v>
      </c>
      <c r="V1396" s="268">
        <v>0.857142857142857</v>
      </c>
      <c r="W1396" s="268">
        <v>0.714285714285714</v>
      </c>
      <c r="X1396" s="295">
        <v>0</v>
      </c>
      <c r="Y1396" s="271">
        <v>51</v>
      </c>
      <c r="Z1396" s="333">
        <v>44</v>
      </c>
      <c r="AA1396" s="333">
        <v>51</v>
      </c>
      <c r="AB1396" s="333">
        <v>49</v>
      </c>
      <c r="AC1396" s="334">
        <v>0.862745098039216</v>
      </c>
      <c r="AD1396" s="268">
        <v>0.96078431372549</v>
      </c>
      <c r="AE1396" s="295">
        <v>-0.0980392156862745</v>
      </c>
    </row>
    <row r="1397" spans="1:31">
      <c r="A1397" s="315" t="s">
        <v>1974</v>
      </c>
      <c r="B1397" s="339" t="s">
        <v>3368</v>
      </c>
      <c r="C1397" s="293" t="s">
        <v>2584</v>
      </c>
      <c r="D1397" s="339" t="s">
        <v>2585</v>
      </c>
      <c r="E1397" s="266">
        <v>23</v>
      </c>
      <c r="F1397" s="266">
        <v>23</v>
      </c>
      <c r="G1397" s="264">
        <v>24</v>
      </c>
      <c r="H1397" s="264">
        <v>24</v>
      </c>
      <c r="I1397" s="264">
        <v>19</v>
      </c>
      <c r="J1397" s="264">
        <v>19</v>
      </c>
      <c r="K1397" s="294">
        <v>0.9</v>
      </c>
      <c r="L1397" s="267">
        <v>1</v>
      </c>
      <c r="M1397" s="267">
        <v>1</v>
      </c>
      <c r="N1397" s="267">
        <v>1</v>
      </c>
      <c r="O1397" s="332">
        <v>23</v>
      </c>
      <c r="P1397" s="266">
        <v>20</v>
      </c>
      <c r="Q1397" s="266">
        <v>20</v>
      </c>
      <c r="R1397" s="264">
        <v>24</v>
      </c>
      <c r="S1397" s="264">
        <v>18</v>
      </c>
      <c r="T1397" s="267">
        <v>0.869565217391304</v>
      </c>
      <c r="U1397" s="267">
        <v>0.869565217391304</v>
      </c>
      <c r="V1397" s="268">
        <v>1</v>
      </c>
      <c r="W1397" s="268">
        <v>0.947368421052632</v>
      </c>
      <c r="X1397" s="295">
        <v>-0.130434782608696</v>
      </c>
      <c r="Y1397" s="271">
        <v>149</v>
      </c>
      <c r="Z1397" s="333">
        <v>137</v>
      </c>
      <c r="AA1397" s="333">
        <v>145</v>
      </c>
      <c r="AB1397" s="333">
        <v>132</v>
      </c>
      <c r="AC1397" s="334">
        <v>0.919463087248322</v>
      </c>
      <c r="AD1397" s="268">
        <v>0.910344827586207</v>
      </c>
      <c r="AE1397" s="295">
        <v>0.00911825966211521</v>
      </c>
    </row>
    <row r="1398" spans="1:31">
      <c r="A1398" s="315" t="s">
        <v>1974</v>
      </c>
      <c r="B1398" s="339" t="s">
        <v>3369</v>
      </c>
      <c r="C1398" s="293" t="s">
        <v>2586</v>
      </c>
      <c r="D1398" s="339" t="s">
        <v>2587</v>
      </c>
      <c r="E1398" s="266">
        <v>45</v>
      </c>
      <c r="F1398" s="266">
        <v>45</v>
      </c>
      <c r="G1398" s="264">
        <v>46</v>
      </c>
      <c r="H1398" s="264">
        <v>45</v>
      </c>
      <c r="I1398" s="264">
        <v>42</v>
      </c>
      <c r="J1398" s="264">
        <v>42</v>
      </c>
      <c r="K1398" s="294">
        <v>0.9</v>
      </c>
      <c r="L1398" s="267">
        <v>1</v>
      </c>
      <c r="M1398" s="267">
        <v>0.978260869565217</v>
      </c>
      <c r="N1398" s="267">
        <v>1</v>
      </c>
      <c r="O1398" s="332">
        <v>45</v>
      </c>
      <c r="P1398" s="266">
        <v>45</v>
      </c>
      <c r="Q1398" s="266">
        <v>45</v>
      </c>
      <c r="R1398" s="264">
        <v>44</v>
      </c>
      <c r="S1398" s="264">
        <v>40</v>
      </c>
      <c r="T1398" s="267">
        <v>1</v>
      </c>
      <c r="U1398" s="267">
        <v>1</v>
      </c>
      <c r="V1398" s="268">
        <v>0.956521739130435</v>
      </c>
      <c r="W1398" s="268">
        <v>0.952380952380952</v>
      </c>
      <c r="X1398" s="295">
        <v>0.0434782608695652</v>
      </c>
      <c r="Y1398" s="271">
        <v>310</v>
      </c>
      <c r="Z1398" s="333">
        <v>304</v>
      </c>
      <c r="AA1398" s="333">
        <v>316</v>
      </c>
      <c r="AB1398" s="333">
        <v>312</v>
      </c>
      <c r="AC1398" s="334">
        <v>0.980645161290323</v>
      </c>
      <c r="AD1398" s="268">
        <v>0.987341772151899</v>
      </c>
      <c r="AE1398" s="295">
        <v>-0.00669661086157625</v>
      </c>
    </row>
    <row r="1399" spans="1:31">
      <c r="A1399" s="315" t="s">
        <v>1974</v>
      </c>
      <c r="B1399" s="339" t="s">
        <v>3369</v>
      </c>
      <c r="C1399" s="293" t="s">
        <v>2588</v>
      </c>
      <c r="D1399" s="339" t="s">
        <v>2589</v>
      </c>
      <c r="E1399" s="266">
        <v>76</v>
      </c>
      <c r="F1399" s="266">
        <v>76</v>
      </c>
      <c r="G1399" s="264">
        <v>81</v>
      </c>
      <c r="H1399" s="264">
        <v>81</v>
      </c>
      <c r="I1399" s="264">
        <v>64</v>
      </c>
      <c r="J1399" s="264">
        <v>64</v>
      </c>
      <c r="K1399" s="294">
        <v>0.9</v>
      </c>
      <c r="L1399" s="267">
        <v>1</v>
      </c>
      <c r="M1399" s="267">
        <v>1</v>
      </c>
      <c r="N1399" s="267">
        <v>1</v>
      </c>
      <c r="O1399" s="332">
        <v>76</v>
      </c>
      <c r="P1399" s="266">
        <v>73</v>
      </c>
      <c r="Q1399" s="266">
        <v>73</v>
      </c>
      <c r="R1399" s="264">
        <v>78</v>
      </c>
      <c r="S1399" s="264">
        <v>63</v>
      </c>
      <c r="T1399" s="267">
        <v>0.960526315789474</v>
      </c>
      <c r="U1399" s="267">
        <v>0.960526315789474</v>
      </c>
      <c r="V1399" s="268">
        <v>0.962962962962963</v>
      </c>
      <c r="W1399" s="268">
        <v>0.984375</v>
      </c>
      <c r="X1399" s="295">
        <v>-0.00243664717348924</v>
      </c>
      <c r="Y1399" s="271">
        <v>513</v>
      </c>
      <c r="Z1399" s="333">
        <v>492</v>
      </c>
      <c r="AA1399" s="333">
        <v>510</v>
      </c>
      <c r="AB1399" s="333">
        <v>494</v>
      </c>
      <c r="AC1399" s="334">
        <v>0.95906432748538</v>
      </c>
      <c r="AD1399" s="268">
        <v>0.968627450980392</v>
      </c>
      <c r="AE1399" s="295">
        <v>-0.00956312349501209</v>
      </c>
    </row>
    <row r="1400" spans="1:31">
      <c r="A1400" s="315" t="s">
        <v>1974</v>
      </c>
      <c r="B1400" s="339" t="s">
        <v>3369</v>
      </c>
      <c r="C1400" s="293" t="s">
        <v>2590</v>
      </c>
      <c r="D1400" s="339" t="s">
        <v>2591</v>
      </c>
      <c r="E1400" s="266">
        <v>21</v>
      </c>
      <c r="F1400" s="266">
        <v>21</v>
      </c>
      <c r="G1400" s="264">
        <v>22</v>
      </c>
      <c r="H1400" s="264">
        <v>22</v>
      </c>
      <c r="I1400" s="264">
        <v>19</v>
      </c>
      <c r="J1400" s="264">
        <v>19</v>
      </c>
      <c r="K1400" s="294">
        <v>0.9</v>
      </c>
      <c r="L1400" s="267">
        <v>1</v>
      </c>
      <c r="M1400" s="267">
        <v>1</v>
      </c>
      <c r="N1400" s="267">
        <v>1</v>
      </c>
      <c r="O1400" s="332">
        <v>21</v>
      </c>
      <c r="P1400" s="266">
        <v>21</v>
      </c>
      <c r="Q1400" s="266">
        <v>21</v>
      </c>
      <c r="R1400" s="264">
        <v>22</v>
      </c>
      <c r="S1400" s="264">
        <v>19</v>
      </c>
      <c r="T1400" s="267">
        <v>1</v>
      </c>
      <c r="U1400" s="267">
        <v>1</v>
      </c>
      <c r="V1400" s="268">
        <v>1</v>
      </c>
      <c r="W1400" s="268">
        <v>1</v>
      </c>
      <c r="X1400" s="295">
        <v>0</v>
      </c>
      <c r="Y1400" s="271">
        <v>139</v>
      </c>
      <c r="Z1400" s="333">
        <v>139</v>
      </c>
      <c r="AA1400" s="333">
        <v>142</v>
      </c>
      <c r="AB1400" s="333">
        <v>139</v>
      </c>
      <c r="AC1400" s="334">
        <v>1</v>
      </c>
      <c r="AD1400" s="268">
        <v>0.97887323943662</v>
      </c>
      <c r="AE1400" s="295">
        <v>0.0211267605633803</v>
      </c>
    </row>
    <row r="1401" spans="1:31">
      <c r="A1401" s="315" t="s">
        <v>1974</v>
      </c>
      <c r="B1401" s="339" t="s">
        <v>3369</v>
      </c>
      <c r="C1401" s="293" t="s">
        <v>2592</v>
      </c>
      <c r="D1401" s="339" t="s">
        <v>2593</v>
      </c>
      <c r="E1401" s="266">
        <v>57</v>
      </c>
      <c r="F1401" s="266">
        <v>56</v>
      </c>
      <c r="G1401" s="264">
        <v>59</v>
      </c>
      <c r="H1401" s="264">
        <v>58</v>
      </c>
      <c r="I1401" s="264">
        <v>48</v>
      </c>
      <c r="J1401" s="264">
        <v>45</v>
      </c>
      <c r="K1401" s="294">
        <v>0.9</v>
      </c>
      <c r="L1401" s="267">
        <v>0.982456140350877</v>
      </c>
      <c r="M1401" s="267">
        <v>0.983050847457627</v>
      </c>
      <c r="N1401" s="267">
        <v>0.9375</v>
      </c>
      <c r="O1401" s="332">
        <v>57</v>
      </c>
      <c r="P1401" s="266">
        <v>53</v>
      </c>
      <c r="Q1401" s="266">
        <v>53</v>
      </c>
      <c r="R1401" s="264">
        <v>53</v>
      </c>
      <c r="S1401" s="264">
        <v>42</v>
      </c>
      <c r="T1401" s="267">
        <v>0.929824561403509</v>
      </c>
      <c r="U1401" s="267">
        <v>0.929824561403509</v>
      </c>
      <c r="V1401" s="268">
        <v>0.898305084745763</v>
      </c>
      <c r="W1401" s="268">
        <v>0.875</v>
      </c>
      <c r="X1401" s="295">
        <v>0.031519476657746</v>
      </c>
      <c r="Y1401" s="271">
        <v>365</v>
      </c>
      <c r="Z1401" s="333">
        <v>337</v>
      </c>
      <c r="AA1401" s="333">
        <v>374</v>
      </c>
      <c r="AB1401" s="333">
        <v>338</v>
      </c>
      <c r="AC1401" s="334">
        <v>0.923287671232877</v>
      </c>
      <c r="AD1401" s="268">
        <v>0.903743315508021</v>
      </c>
      <c r="AE1401" s="295">
        <v>0.0195443557248554</v>
      </c>
    </row>
    <row r="1402" spans="1:31">
      <c r="A1402" s="315" t="s">
        <v>1974</v>
      </c>
      <c r="B1402" s="339" t="s">
        <v>3369</v>
      </c>
      <c r="C1402" s="293" t="s">
        <v>2594</v>
      </c>
      <c r="D1402" s="339" t="s">
        <v>2595</v>
      </c>
      <c r="E1402" s="266">
        <v>74</v>
      </c>
      <c r="F1402" s="266">
        <v>72</v>
      </c>
      <c r="G1402" s="264">
        <v>76</v>
      </c>
      <c r="H1402" s="264">
        <v>67</v>
      </c>
      <c r="I1402" s="264">
        <v>70</v>
      </c>
      <c r="J1402" s="264">
        <v>64</v>
      </c>
      <c r="K1402" s="294">
        <v>0.9</v>
      </c>
      <c r="L1402" s="267">
        <v>0.972972972972973</v>
      </c>
      <c r="M1402" s="267">
        <v>0.881578947368421</v>
      </c>
      <c r="N1402" s="267">
        <v>0.914285714285714</v>
      </c>
      <c r="O1402" s="332">
        <v>74</v>
      </c>
      <c r="P1402" s="266">
        <v>68</v>
      </c>
      <c r="Q1402" s="266">
        <v>68</v>
      </c>
      <c r="R1402" s="264">
        <v>62</v>
      </c>
      <c r="S1402" s="264">
        <v>61</v>
      </c>
      <c r="T1402" s="267">
        <v>0.918918918918919</v>
      </c>
      <c r="U1402" s="267">
        <v>0.918918918918919</v>
      </c>
      <c r="V1402" s="268">
        <v>0.815789473684211</v>
      </c>
      <c r="W1402" s="268">
        <v>0.871428571428571</v>
      </c>
      <c r="X1402" s="295">
        <v>0.103129445234708</v>
      </c>
      <c r="Y1402" s="271">
        <v>508</v>
      </c>
      <c r="Z1402" s="333">
        <v>439</v>
      </c>
      <c r="AA1402" s="333">
        <v>520</v>
      </c>
      <c r="AB1402" s="333">
        <v>457</v>
      </c>
      <c r="AC1402" s="334">
        <v>0.864173228346457</v>
      </c>
      <c r="AD1402" s="268">
        <v>0.878846153846154</v>
      </c>
      <c r="AE1402" s="295">
        <v>-0.0146729254996971</v>
      </c>
    </row>
    <row r="1403" spans="1:31">
      <c r="A1403" s="315" t="s">
        <v>1974</v>
      </c>
      <c r="B1403" s="339" t="s">
        <v>3369</v>
      </c>
      <c r="C1403" s="293" t="s">
        <v>2596</v>
      </c>
      <c r="D1403" s="339" t="s">
        <v>2597</v>
      </c>
      <c r="E1403" s="266">
        <v>40</v>
      </c>
      <c r="F1403" s="266">
        <v>40</v>
      </c>
      <c r="G1403" s="264">
        <v>41</v>
      </c>
      <c r="H1403" s="264">
        <v>41</v>
      </c>
      <c r="I1403" s="264">
        <v>34</v>
      </c>
      <c r="J1403" s="264">
        <v>34</v>
      </c>
      <c r="K1403" s="294">
        <v>0.9</v>
      </c>
      <c r="L1403" s="267">
        <v>1</v>
      </c>
      <c r="M1403" s="267">
        <v>1</v>
      </c>
      <c r="N1403" s="267">
        <v>1</v>
      </c>
      <c r="O1403" s="332">
        <v>40</v>
      </c>
      <c r="P1403" s="266">
        <v>40</v>
      </c>
      <c r="Q1403" s="266">
        <v>40</v>
      </c>
      <c r="R1403" s="264">
        <v>41</v>
      </c>
      <c r="S1403" s="264">
        <v>34</v>
      </c>
      <c r="T1403" s="267">
        <v>1</v>
      </c>
      <c r="U1403" s="267">
        <v>1</v>
      </c>
      <c r="V1403" s="268">
        <v>1</v>
      </c>
      <c r="W1403" s="268">
        <v>1</v>
      </c>
      <c r="X1403" s="295">
        <v>0</v>
      </c>
      <c r="Y1403" s="271">
        <v>257</v>
      </c>
      <c r="Z1403" s="333">
        <v>255</v>
      </c>
      <c r="AA1403" s="333">
        <v>251</v>
      </c>
      <c r="AB1403" s="333">
        <v>250</v>
      </c>
      <c r="AC1403" s="334">
        <v>0.992217898832685</v>
      </c>
      <c r="AD1403" s="268">
        <v>0.99601593625498</v>
      </c>
      <c r="AE1403" s="295">
        <v>-0.00379803742229523</v>
      </c>
    </row>
    <row r="1404" spans="1:31">
      <c r="A1404" s="315" t="s">
        <v>1974</v>
      </c>
      <c r="B1404" s="339" t="s">
        <v>3369</v>
      </c>
      <c r="C1404" s="293" t="s">
        <v>2598</v>
      </c>
      <c r="D1404" s="339" t="s">
        <v>2599</v>
      </c>
      <c r="E1404" s="266">
        <v>50</v>
      </c>
      <c r="F1404" s="266">
        <v>50</v>
      </c>
      <c r="G1404" s="264">
        <v>52</v>
      </c>
      <c r="H1404" s="264">
        <v>52</v>
      </c>
      <c r="I1404" s="264">
        <v>39</v>
      </c>
      <c r="J1404" s="264">
        <v>39</v>
      </c>
      <c r="K1404" s="294">
        <v>0.9</v>
      </c>
      <c r="L1404" s="267">
        <v>1</v>
      </c>
      <c r="M1404" s="267">
        <v>1</v>
      </c>
      <c r="N1404" s="267">
        <v>1</v>
      </c>
      <c r="O1404" s="332">
        <v>50</v>
      </c>
      <c r="P1404" s="266">
        <v>50</v>
      </c>
      <c r="Q1404" s="266">
        <v>50</v>
      </c>
      <c r="R1404" s="264">
        <v>52</v>
      </c>
      <c r="S1404" s="264">
        <v>39</v>
      </c>
      <c r="T1404" s="267">
        <v>1</v>
      </c>
      <c r="U1404" s="267">
        <v>1</v>
      </c>
      <c r="V1404" s="268">
        <v>1</v>
      </c>
      <c r="W1404" s="268">
        <v>1</v>
      </c>
      <c r="X1404" s="295">
        <v>0</v>
      </c>
      <c r="Y1404" s="271">
        <v>326</v>
      </c>
      <c r="Z1404" s="333">
        <v>325</v>
      </c>
      <c r="AA1404" s="333">
        <v>317</v>
      </c>
      <c r="AB1404" s="333">
        <v>316</v>
      </c>
      <c r="AC1404" s="334">
        <v>0.996932515337423</v>
      </c>
      <c r="AD1404" s="268">
        <v>0.996845425867508</v>
      </c>
      <c r="AE1404" s="295">
        <v>8.70894699154245e-5</v>
      </c>
    </row>
    <row r="1405" spans="1:31">
      <c r="A1405" s="315" t="s">
        <v>1974</v>
      </c>
      <c r="B1405" s="339" t="s">
        <v>3369</v>
      </c>
      <c r="C1405" s="293" t="s">
        <v>2600</v>
      </c>
      <c r="D1405" s="339" t="s">
        <v>2601</v>
      </c>
      <c r="E1405" s="266">
        <v>35</v>
      </c>
      <c r="F1405" s="266">
        <v>35</v>
      </c>
      <c r="G1405" s="264">
        <v>35</v>
      </c>
      <c r="H1405" s="264">
        <v>35</v>
      </c>
      <c r="I1405" s="264">
        <v>26</v>
      </c>
      <c r="J1405" s="264">
        <v>25</v>
      </c>
      <c r="K1405" s="294">
        <v>0.9</v>
      </c>
      <c r="L1405" s="267">
        <v>1</v>
      </c>
      <c r="M1405" s="267">
        <v>1</v>
      </c>
      <c r="N1405" s="267">
        <v>0.961538461538462</v>
      </c>
      <c r="O1405" s="332">
        <v>35</v>
      </c>
      <c r="P1405" s="266">
        <v>35</v>
      </c>
      <c r="Q1405" s="266">
        <v>35</v>
      </c>
      <c r="R1405" s="264">
        <v>34</v>
      </c>
      <c r="S1405" s="264">
        <v>25</v>
      </c>
      <c r="T1405" s="267">
        <v>1</v>
      </c>
      <c r="U1405" s="267">
        <v>1</v>
      </c>
      <c r="V1405" s="268">
        <v>0.971428571428571</v>
      </c>
      <c r="W1405" s="268">
        <v>0.961538461538462</v>
      </c>
      <c r="X1405" s="295">
        <v>0.0285714285714286</v>
      </c>
      <c r="Y1405" s="271">
        <v>214</v>
      </c>
      <c r="Z1405" s="333">
        <v>200</v>
      </c>
      <c r="AA1405" s="333">
        <v>211</v>
      </c>
      <c r="AB1405" s="333">
        <v>202</v>
      </c>
      <c r="AC1405" s="334">
        <v>0.934579439252336</v>
      </c>
      <c r="AD1405" s="268">
        <v>0.957345971563981</v>
      </c>
      <c r="AE1405" s="295">
        <v>-0.0227665323116446</v>
      </c>
    </row>
    <row r="1406" spans="1:31">
      <c r="A1406" s="315" t="s">
        <v>1974</v>
      </c>
      <c r="B1406" s="339" t="s">
        <v>3369</v>
      </c>
      <c r="C1406" s="293" t="s">
        <v>2602</v>
      </c>
      <c r="D1406" s="339" t="s">
        <v>2603</v>
      </c>
      <c r="E1406" s="266">
        <v>37</v>
      </c>
      <c r="F1406" s="266">
        <v>37</v>
      </c>
      <c r="G1406" s="264">
        <v>36</v>
      </c>
      <c r="H1406" s="264">
        <v>36</v>
      </c>
      <c r="I1406" s="264">
        <v>29</v>
      </c>
      <c r="J1406" s="264">
        <v>28</v>
      </c>
      <c r="K1406" s="294">
        <v>0.9</v>
      </c>
      <c r="L1406" s="267">
        <v>1</v>
      </c>
      <c r="M1406" s="267">
        <v>1</v>
      </c>
      <c r="N1406" s="267">
        <v>0.96551724137931</v>
      </c>
      <c r="O1406" s="332">
        <v>37</v>
      </c>
      <c r="P1406" s="266">
        <v>36</v>
      </c>
      <c r="Q1406" s="266">
        <v>36</v>
      </c>
      <c r="R1406" s="264">
        <v>34</v>
      </c>
      <c r="S1406" s="264">
        <v>28</v>
      </c>
      <c r="T1406" s="267">
        <v>0.972972972972973</v>
      </c>
      <c r="U1406" s="267">
        <v>0.972972972972973</v>
      </c>
      <c r="V1406" s="268">
        <v>0.944444444444444</v>
      </c>
      <c r="W1406" s="268">
        <v>0.96551724137931</v>
      </c>
      <c r="X1406" s="295">
        <v>0.0285285285285286</v>
      </c>
      <c r="Y1406" s="271">
        <v>238</v>
      </c>
      <c r="Z1406" s="333">
        <v>232</v>
      </c>
      <c r="AA1406" s="333">
        <v>241</v>
      </c>
      <c r="AB1406" s="333">
        <v>238</v>
      </c>
      <c r="AC1406" s="334">
        <v>0.974789915966387</v>
      </c>
      <c r="AD1406" s="268">
        <v>0.987551867219917</v>
      </c>
      <c r="AE1406" s="295">
        <v>-0.0127619512535305</v>
      </c>
    </row>
    <row r="1407" spans="1:31">
      <c r="A1407" s="315" t="s">
        <v>1974</v>
      </c>
      <c r="B1407" s="339" t="s">
        <v>3369</v>
      </c>
      <c r="C1407" s="293" t="s">
        <v>2604</v>
      </c>
      <c r="D1407" s="339" t="s">
        <v>2605</v>
      </c>
      <c r="E1407" s="266">
        <v>40</v>
      </c>
      <c r="F1407" s="266">
        <v>40</v>
      </c>
      <c r="G1407" s="264">
        <v>41</v>
      </c>
      <c r="H1407" s="264">
        <v>41</v>
      </c>
      <c r="I1407" s="264">
        <v>29</v>
      </c>
      <c r="J1407" s="264">
        <v>29</v>
      </c>
      <c r="K1407" s="294">
        <v>0.9</v>
      </c>
      <c r="L1407" s="267">
        <v>1</v>
      </c>
      <c r="M1407" s="267">
        <v>1</v>
      </c>
      <c r="N1407" s="267">
        <v>1</v>
      </c>
      <c r="O1407" s="332">
        <v>40</v>
      </c>
      <c r="P1407" s="266">
        <v>40</v>
      </c>
      <c r="Q1407" s="266">
        <v>40</v>
      </c>
      <c r="R1407" s="264">
        <v>41</v>
      </c>
      <c r="S1407" s="264">
        <v>29</v>
      </c>
      <c r="T1407" s="267">
        <v>1</v>
      </c>
      <c r="U1407" s="267">
        <v>1</v>
      </c>
      <c r="V1407" s="268">
        <v>1</v>
      </c>
      <c r="W1407" s="268">
        <v>1</v>
      </c>
      <c r="X1407" s="295">
        <v>0</v>
      </c>
      <c r="Y1407" s="271">
        <v>245</v>
      </c>
      <c r="Z1407" s="333">
        <v>245</v>
      </c>
      <c r="AA1407" s="333">
        <v>242</v>
      </c>
      <c r="AB1407" s="333">
        <v>242</v>
      </c>
      <c r="AC1407" s="334">
        <v>1</v>
      </c>
      <c r="AD1407" s="268">
        <v>1</v>
      </c>
      <c r="AE1407" s="295">
        <v>0</v>
      </c>
    </row>
    <row r="1408" spans="1:31">
      <c r="A1408" s="315" t="s">
        <v>1974</v>
      </c>
      <c r="B1408" s="339" t="s">
        <v>3369</v>
      </c>
      <c r="C1408" s="293" t="s">
        <v>2606</v>
      </c>
      <c r="D1408" s="339" t="s">
        <v>2607</v>
      </c>
      <c r="E1408" s="266">
        <v>41</v>
      </c>
      <c r="F1408" s="266">
        <v>39</v>
      </c>
      <c r="G1408" s="264">
        <v>40</v>
      </c>
      <c r="H1408" s="264">
        <v>39</v>
      </c>
      <c r="I1408" s="264">
        <v>36</v>
      </c>
      <c r="J1408" s="264">
        <v>31</v>
      </c>
      <c r="K1408" s="294">
        <v>0.9</v>
      </c>
      <c r="L1408" s="267">
        <v>0.951219512195122</v>
      </c>
      <c r="M1408" s="267">
        <v>0.975</v>
      </c>
      <c r="N1408" s="267">
        <v>0.861111111111111</v>
      </c>
      <c r="O1408" s="332">
        <v>41</v>
      </c>
      <c r="P1408" s="266">
        <v>39</v>
      </c>
      <c r="Q1408" s="266">
        <v>39</v>
      </c>
      <c r="R1408" s="264">
        <v>37</v>
      </c>
      <c r="S1408" s="264">
        <v>31</v>
      </c>
      <c r="T1408" s="267">
        <v>0.951219512195122</v>
      </c>
      <c r="U1408" s="267">
        <v>0.951219512195122</v>
      </c>
      <c r="V1408" s="268">
        <v>0.925</v>
      </c>
      <c r="W1408" s="268">
        <v>0.861111111111111</v>
      </c>
      <c r="X1408" s="295">
        <v>0.0262195121951219</v>
      </c>
      <c r="Y1408" s="271">
        <v>256</v>
      </c>
      <c r="Z1408" s="333">
        <v>233</v>
      </c>
      <c r="AA1408" s="333">
        <v>257</v>
      </c>
      <c r="AB1408" s="333">
        <v>236</v>
      </c>
      <c r="AC1408" s="334">
        <v>0.91015625</v>
      </c>
      <c r="AD1408" s="268">
        <v>0.918287937743191</v>
      </c>
      <c r="AE1408" s="295">
        <v>-0.00813168774319062</v>
      </c>
    </row>
    <row r="1409" spans="1:31">
      <c r="A1409" s="315" t="s">
        <v>1974</v>
      </c>
      <c r="B1409" s="339" t="s">
        <v>3369</v>
      </c>
      <c r="C1409" s="293" t="s">
        <v>2608</v>
      </c>
      <c r="D1409" s="339" t="s">
        <v>2609</v>
      </c>
      <c r="E1409" s="266">
        <v>25</v>
      </c>
      <c r="F1409" s="266">
        <v>24</v>
      </c>
      <c r="G1409" s="264">
        <v>27</v>
      </c>
      <c r="H1409" s="264">
        <v>26</v>
      </c>
      <c r="I1409" s="264">
        <v>22</v>
      </c>
      <c r="J1409" s="264">
        <v>21</v>
      </c>
      <c r="K1409" s="294">
        <v>0.9</v>
      </c>
      <c r="L1409" s="267">
        <v>0.96</v>
      </c>
      <c r="M1409" s="267">
        <v>0.962962962962963</v>
      </c>
      <c r="N1409" s="267">
        <v>0.954545454545455</v>
      </c>
      <c r="O1409" s="332">
        <v>25</v>
      </c>
      <c r="P1409" s="266">
        <v>24</v>
      </c>
      <c r="Q1409" s="266">
        <v>24</v>
      </c>
      <c r="R1409" s="264">
        <v>26</v>
      </c>
      <c r="S1409" s="264">
        <v>21</v>
      </c>
      <c r="T1409" s="267">
        <v>0.96</v>
      </c>
      <c r="U1409" s="267">
        <v>0.96</v>
      </c>
      <c r="V1409" s="268">
        <v>0.962962962962963</v>
      </c>
      <c r="W1409" s="268">
        <v>0.954545454545455</v>
      </c>
      <c r="X1409" s="295">
        <v>-0.00296296296296295</v>
      </c>
      <c r="Y1409" s="271">
        <v>164</v>
      </c>
      <c r="Z1409" s="333">
        <v>160</v>
      </c>
      <c r="AA1409" s="333">
        <v>168</v>
      </c>
      <c r="AB1409" s="333">
        <v>165</v>
      </c>
      <c r="AC1409" s="334">
        <v>0.975609756097561</v>
      </c>
      <c r="AD1409" s="268">
        <v>0.982142857142857</v>
      </c>
      <c r="AE1409" s="295">
        <v>-0.00653310104529614</v>
      </c>
    </row>
    <row r="1410" spans="1:31">
      <c r="A1410" s="315" t="s">
        <v>1974</v>
      </c>
      <c r="B1410" s="339" t="s">
        <v>3369</v>
      </c>
      <c r="C1410" s="293" t="s">
        <v>2610</v>
      </c>
      <c r="D1410" s="339" t="s">
        <v>2611</v>
      </c>
      <c r="E1410" s="266">
        <v>40</v>
      </c>
      <c r="F1410" s="266">
        <v>40</v>
      </c>
      <c r="G1410" s="264">
        <v>40</v>
      </c>
      <c r="H1410" s="264">
        <v>39</v>
      </c>
      <c r="I1410" s="264">
        <v>36</v>
      </c>
      <c r="J1410" s="264">
        <v>35</v>
      </c>
      <c r="K1410" s="294">
        <v>0.9</v>
      </c>
      <c r="L1410" s="267">
        <v>1</v>
      </c>
      <c r="M1410" s="267">
        <v>0.975</v>
      </c>
      <c r="N1410" s="267">
        <v>0.972222222222222</v>
      </c>
      <c r="O1410" s="332">
        <v>40</v>
      </c>
      <c r="P1410" s="266">
        <v>40</v>
      </c>
      <c r="Q1410" s="266">
        <v>40</v>
      </c>
      <c r="R1410" s="264">
        <v>39</v>
      </c>
      <c r="S1410" s="264">
        <v>34</v>
      </c>
      <c r="T1410" s="267">
        <v>1</v>
      </c>
      <c r="U1410" s="267">
        <v>1</v>
      </c>
      <c r="V1410" s="268">
        <v>0.975</v>
      </c>
      <c r="W1410" s="268">
        <v>0.944444444444444</v>
      </c>
      <c r="X1410" s="295">
        <v>0.025</v>
      </c>
      <c r="Y1410" s="271">
        <v>274</v>
      </c>
      <c r="Z1410" s="333">
        <v>267</v>
      </c>
      <c r="AA1410" s="333">
        <v>269</v>
      </c>
      <c r="AB1410" s="333">
        <v>263</v>
      </c>
      <c r="AC1410" s="334">
        <v>0.974452554744526</v>
      </c>
      <c r="AD1410" s="268">
        <v>0.977695167286245</v>
      </c>
      <c r="AE1410" s="295">
        <v>-0.00324261254171987</v>
      </c>
    </row>
    <row r="1411" spans="1:31">
      <c r="A1411" s="315" t="s">
        <v>1974</v>
      </c>
      <c r="B1411" s="339" t="s">
        <v>3369</v>
      </c>
      <c r="C1411" s="293" t="s">
        <v>2612</v>
      </c>
      <c r="D1411" s="339" t="s">
        <v>2613</v>
      </c>
      <c r="E1411" s="266">
        <v>17</v>
      </c>
      <c r="F1411" s="266">
        <v>17</v>
      </c>
      <c r="G1411" s="264">
        <v>20</v>
      </c>
      <c r="H1411" s="264">
        <v>19</v>
      </c>
      <c r="I1411" s="264">
        <v>19</v>
      </c>
      <c r="J1411" s="264">
        <v>18</v>
      </c>
      <c r="K1411" s="294">
        <v>0.9</v>
      </c>
      <c r="L1411" s="267">
        <v>1</v>
      </c>
      <c r="M1411" s="267">
        <v>0.95</v>
      </c>
      <c r="N1411" s="267">
        <v>0.947368421052632</v>
      </c>
      <c r="O1411" s="332">
        <v>17</v>
      </c>
      <c r="P1411" s="266">
        <v>17</v>
      </c>
      <c r="Q1411" s="266">
        <v>17</v>
      </c>
      <c r="R1411" s="264">
        <v>19</v>
      </c>
      <c r="S1411" s="264">
        <v>18</v>
      </c>
      <c r="T1411" s="267">
        <v>1</v>
      </c>
      <c r="U1411" s="267">
        <v>1</v>
      </c>
      <c r="V1411" s="268">
        <v>0.95</v>
      </c>
      <c r="W1411" s="268">
        <v>0.947368421052632</v>
      </c>
      <c r="X1411" s="295">
        <v>0.05</v>
      </c>
      <c r="Y1411" s="271">
        <v>125</v>
      </c>
      <c r="Z1411" s="333">
        <v>119</v>
      </c>
      <c r="AA1411" s="333">
        <v>115</v>
      </c>
      <c r="AB1411" s="333">
        <v>112</v>
      </c>
      <c r="AC1411" s="334">
        <v>0.952</v>
      </c>
      <c r="AD1411" s="268">
        <v>0.973913043478261</v>
      </c>
      <c r="AE1411" s="295">
        <v>-0.021913043478261</v>
      </c>
    </row>
    <row r="1412" spans="1:31">
      <c r="A1412" s="315" t="s">
        <v>1974</v>
      </c>
      <c r="B1412" s="339" t="s">
        <v>3369</v>
      </c>
      <c r="C1412" s="293" t="s">
        <v>2614</v>
      </c>
      <c r="D1412" s="339" t="s">
        <v>2615</v>
      </c>
      <c r="E1412" s="266">
        <v>45</v>
      </c>
      <c r="F1412" s="266">
        <v>45</v>
      </c>
      <c r="G1412" s="264">
        <v>45</v>
      </c>
      <c r="H1412" s="264">
        <v>44</v>
      </c>
      <c r="I1412" s="264">
        <v>41</v>
      </c>
      <c r="J1412" s="264">
        <v>41</v>
      </c>
      <c r="K1412" s="294">
        <v>0.9</v>
      </c>
      <c r="L1412" s="267">
        <v>1</v>
      </c>
      <c r="M1412" s="267">
        <v>0.977777777777778</v>
      </c>
      <c r="N1412" s="267">
        <v>1</v>
      </c>
      <c r="O1412" s="332">
        <v>45</v>
      </c>
      <c r="P1412" s="266">
        <v>42</v>
      </c>
      <c r="Q1412" s="266">
        <v>42</v>
      </c>
      <c r="R1412" s="264">
        <v>41</v>
      </c>
      <c r="S1412" s="264">
        <v>0</v>
      </c>
      <c r="T1412" s="267">
        <v>0.933333333333333</v>
      </c>
      <c r="U1412" s="267">
        <v>0.933333333333333</v>
      </c>
      <c r="V1412" s="268">
        <v>0.911111111111111</v>
      </c>
      <c r="W1412" s="268">
        <v>0</v>
      </c>
      <c r="X1412" s="295">
        <v>0.0222222222222223</v>
      </c>
      <c r="Y1412" s="271">
        <v>306</v>
      </c>
      <c r="Z1412" s="333">
        <v>248</v>
      </c>
      <c r="AA1412" s="333">
        <v>291</v>
      </c>
      <c r="AB1412" s="333">
        <v>272</v>
      </c>
      <c r="AC1412" s="334">
        <v>0.810457516339869</v>
      </c>
      <c r="AD1412" s="268">
        <v>0.934707903780069</v>
      </c>
      <c r="AE1412" s="295">
        <v>-0.124250387440199</v>
      </c>
    </row>
    <row r="1413" spans="1:31">
      <c r="A1413" s="315" t="s">
        <v>1974</v>
      </c>
      <c r="B1413" s="339" t="s">
        <v>3369</v>
      </c>
      <c r="C1413" s="293" t="s">
        <v>2616</v>
      </c>
      <c r="D1413" s="339" t="s">
        <v>2617</v>
      </c>
      <c r="E1413" s="266">
        <v>42</v>
      </c>
      <c r="F1413" s="266">
        <v>42</v>
      </c>
      <c r="G1413" s="264">
        <v>41</v>
      </c>
      <c r="H1413" s="264">
        <v>40</v>
      </c>
      <c r="I1413" s="264">
        <v>32</v>
      </c>
      <c r="J1413" s="264">
        <v>32</v>
      </c>
      <c r="K1413" s="294">
        <v>0.9</v>
      </c>
      <c r="L1413" s="267">
        <v>1</v>
      </c>
      <c r="M1413" s="267">
        <v>0.975609756097561</v>
      </c>
      <c r="N1413" s="267">
        <v>1</v>
      </c>
      <c r="O1413" s="332">
        <v>42</v>
      </c>
      <c r="P1413" s="266">
        <v>39</v>
      </c>
      <c r="Q1413" s="266">
        <v>39</v>
      </c>
      <c r="R1413" s="264">
        <v>38</v>
      </c>
      <c r="S1413" s="264">
        <v>31</v>
      </c>
      <c r="T1413" s="267">
        <v>0.928571428571429</v>
      </c>
      <c r="U1413" s="267">
        <v>0.928571428571429</v>
      </c>
      <c r="V1413" s="268">
        <v>0.926829268292683</v>
      </c>
      <c r="W1413" s="268">
        <v>0.96875</v>
      </c>
      <c r="X1413" s="295">
        <v>0.00174216027874563</v>
      </c>
      <c r="Y1413" s="271">
        <v>261</v>
      </c>
      <c r="Z1413" s="333">
        <v>235</v>
      </c>
      <c r="AA1413" s="333">
        <v>258</v>
      </c>
      <c r="AB1413" s="333">
        <v>239</v>
      </c>
      <c r="AC1413" s="334">
        <v>0.900383141762452</v>
      </c>
      <c r="AD1413" s="268">
        <v>0.926356589147287</v>
      </c>
      <c r="AE1413" s="295">
        <v>-0.0259734473848346</v>
      </c>
    </row>
    <row r="1414" spans="1:31">
      <c r="A1414" s="315" t="s">
        <v>1974</v>
      </c>
      <c r="B1414" s="339" t="s">
        <v>3369</v>
      </c>
      <c r="C1414" s="293" t="s">
        <v>2618</v>
      </c>
      <c r="D1414" s="339" t="s">
        <v>2619</v>
      </c>
      <c r="E1414" s="266">
        <v>53</v>
      </c>
      <c r="F1414" s="266">
        <v>50</v>
      </c>
      <c r="G1414" s="264">
        <v>53</v>
      </c>
      <c r="H1414" s="264">
        <v>52</v>
      </c>
      <c r="I1414" s="264">
        <v>43</v>
      </c>
      <c r="J1414" s="264">
        <v>41</v>
      </c>
      <c r="K1414" s="294">
        <v>0.9</v>
      </c>
      <c r="L1414" s="267">
        <v>0.943396226415094</v>
      </c>
      <c r="M1414" s="267">
        <v>0.981132075471698</v>
      </c>
      <c r="N1414" s="267">
        <v>0.953488372093023</v>
      </c>
      <c r="O1414" s="332">
        <v>53</v>
      </c>
      <c r="P1414" s="266">
        <v>50</v>
      </c>
      <c r="Q1414" s="266">
        <v>50</v>
      </c>
      <c r="R1414" s="264">
        <v>52</v>
      </c>
      <c r="S1414" s="264">
        <v>40</v>
      </c>
      <c r="T1414" s="267">
        <v>0.943396226415094</v>
      </c>
      <c r="U1414" s="267">
        <v>0.943396226415094</v>
      </c>
      <c r="V1414" s="268">
        <v>0.981132075471698</v>
      </c>
      <c r="W1414" s="268">
        <v>0.930232558139535</v>
      </c>
      <c r="X1414" s="295">
        <v>-0.0377358490566038</v>
      </c>
      <c r="Y1414" s="271">
        <v>354</v>
      </c>
      <c r="Z1414" s="333">
        <v>331</v>
      </c>
      <c r="AA1414" s="333">
        <v>351</v>
      </c>
      <c r="AB1414" s="333">
        <v>329</v>
      </c>
      <c r="AC1414" s="334">
        <v>0.935028248587571</v>
      </c>
      <c r="AD1414" s="268">
        <v>0.937321937321937</v>
      </c>
      <c r="AE1414" s="295">
        <v>-0.00229368873436675</v>
      </c>
    </row>
    <row r="1415" spans="1:31">
      <c r="A1415" s="315" t="s">
        <v>1974</v>
      </c>
      <c r="B1415" s="339" t="s">
        <v>3369</v>
      </c>
      <c r="C1415" s="293" t="s">
        <v>2620</v>
      </c>
      <c r="D1415" s="339" t="s">
        <v>2621</v>
      </c>
      <c r="E1415" s="266">
        <v>39</v>
      </c>
      <c r="F1415" s="266">
        <v>38</v>
      </c>
      <c r="G1415" s="264">
        <v>40</v>
      </c>
      <c r="H1415" s="264">
        <v>38</v>
      </c>
      <c r="I1415" s="264">
        <v>34</v>
      </c>
      <c r="J1415" s="264">
        <v>31</v>
      </c>
      <c r="K1415" s="294">
        <v>0.9</v>
      </c>
      <c r="L1415" s="267">
        <v>0.974358974358974</v>
      </c>
      <c r="M1415" s="267">
        <v>0.95</v>
      </c>
      <c r="N1415" s="267">
        <v>0.911764705882353</v>
      </c>
      <c r="O1415" s="332">
        <v>39</v>
      </c>
      <c r="P1415" s="266">
        <v>38</v>
      </c>
      <c r="Q1415" s="266">
        <v>38</v>
      </c>
      <c r="R1415" s="264">
        <v>37</v>
      </c>
      <c r="S1415" s="264">
        <v>31</v>
      </c>
      <c r="T1415" s="267">
        <v>0.974358974358974</v>
      </c>
      <c r="U1415" s="267">
        <v>0.974358974358974</v>
      </c>
      <c r="V1415" s="268">
        <v>0.925</v>
      </c>
      <c r="W1415" s="268">
        <v>0.911764705882353</v>
      </c>
      <c r="X1415" s="295">
        <v>0.0493589743589743</v>
      </c>
      <c r="Y1415" s="271">
        <v>265</v>
      </c>
      <c r="Z1415" s="333">
        <v>241</v>
      </c>
      <c r="AA1415" s="333">
        <v>262</v>
      </c>
      <c r="AB1415" s="333">
        <v>240</v>
      </c>
      <c r="AC1415" s="334">
        <v>0.909433962264151</v>
      </c>
      <c r="AD1415" s="268">
        <v>0.916030534351145</v>
      </c>
      <c r="AE1415" s="295">
        <v>-0.00659657208699405</v>
      </c>
    </row>
    <row r="1416" spans="1:31">
      <c r="A1416" s="315" t="s">
        <v>1974</v>
      </c>
      <c r="B1416" s="339" t="s">
        <v>3369</v>
      </c>
      <c r="C1416" s="293" t="s">
        <v>2622</v>
      </c>
      <c r="D1416" s="339" t="s">
        <v>2623</v>
      </c>
      <c r="E1416" s="266">
        <v>35</v>
      </c>
      <c r="F1416" s="266">
        <v>34</v>
      </c>
      <c r="G1416" s="264">
        <v>35</v>
      </c>
      <c r="H1416" s="264">
        <v>35</v>
      </c>
      <c r="I1416" s="264">
        <v>34</v>
      </c>
      <c r="J1416" s="264">
        <v>34</v>
      </c>
      <c r="K1416" s="294">
        <v>0.9</v>
      </c>
      <c r="L1416" s="267">
        <v>0.971428571428571</v>
      </c>
      <c r="M1416" s="267">
        <v>1</v>
      </c>
      <c r="N1416" s="267">
        <v>1</v>
      </c>
      <c r="O1416" s="332">
        <v>35</v>
      </c>
      <c r="P1416" s="266">
        <v>34</v>
      </c>
      <c r="Q1416" s="266">
        <v>34</v>
      </c>
      <c r="R1416" s="264">
        <v>35</v>
      </c>
      <c r="S1416" s="264">
        <v>34</v>
      </c>
      <c r="T1416" s="267">
        <v>0.971428571428571</v>
      </c>
      <c r="U1416" s="267">
        <v>0.971428571428571</v>
      </c>
      <c r="V1416" s="268">
        <v>1</v>
      </c>
      <c r="W1416" s="268">
        <v>1</v>
      </c>
      <c r="X1416" s="295">
        <v>-0.0285714285714286</v>
      </c>
      <c r="Y1416" s="271">
        <v>234</v>
      </c>
      <c r="Z1416" s="333">
        <v>232</v>
      </c>
      <c r="AA1416" s="333">
        <v>220</v>
      </c>
      <c r="AB1416" s="333">
        <v>217</v>
      </c>
      <c r="AC1416" s="334">
        <v>0.991452991452991</v>
      </c>
      <c r="AD1416" s="268">
        <v>0.986363636363636</v>
      </c>
      <c r="AE1416" s="295">
        <v>0.00508935508935515</v>
      </c>
    </row>
    <row r="1417" spans="1:31">
      <c r="A1417" s="315" t="s">
        <v>1974</v>
      </c>
      <c r="B1417" s="339" t="s">
        <v>3369</v>
      </c>
      <c r="C1417" s="293" t="s">
        <v>2624</v>
      </c>
      <c r="D1417" s="339" t="s">
        <v>2625</v>
      </c>
      <c r="E1417" s="266">
        <v>24</v>
      </c>
      <c r="F1417" s="266">
        <v>24</v>
      </c>
      <c r="G1417" s="264">
        <v>25</v>
      </c>
      <c r="H1417" s="264">
        <v>25</v>
      </c>
      <c r="I1417" s="264">
        <v>21</v>
      </c>
      <c r="J1417" s="264">
        <v>21</v>
      </c>
      <c r="K1417" s="294">
        <v>0.9</v>
      </c>
      <c r="L1417" s="267">
        <v>1</v>
      </c>
      <c r="M1417" s="267">
        <v>1</v>
      </c>
      <c r="N1417" s="267">
        <v>1</v>
      </c>
      <c r="O1417" s="332">
        <v>24</v>
      </c>
      <c r="P1417" s="266">
        <v>24</v>
      </c>
      <c r="Q1417" s="266">
        <v>24</v>
      </c>
      <c r="R1417" s="264">
        <v>23</v>
      </c>
      <c r="S1417" s="264">
        <v>21</v>
      </c>
      <c r="T1417" s="267">
        <v>1</v>
      </c>
      <c r="U1417" s="267">
        <v>1</v>
      </c>
      <c r="V1417" s="268">
        <v>0.92</v>
      </c>
      <c r="W1417" s="268">
        <v>1</v>
      </c>
      <c r="X1417" s="295">
        <v>0.08</v>
      </c>
      <c r="Y1417" s="271">
        <v>155</v>
      </c>
      <c r="Z1417" s="333">
        <v>153</v>
      </c>
      <c r="AA1417" s="333">
        <v>156</v>
      </c>
      <c r="AB1417" s="333">
        <v>156</v>
      </c>
      <c r="AC1417" s="334">
        <v>0.987096774193548</v>
      </c>
      <c r="AD1417" s="268">
        <v>1</v>
      </c>
      <c r="AE1417" s="295">
        <v>-0.0129032258064516</v>
      </c>
    </row>
    <row r="1418" spans="1:31">
      <c r="A1418" s="315" t="s">
        <v>1974</v>
      </c>
      <c r="B1418" s="339" t="s">
        <v>3369</v>
      </c>
      <c r="C1418" s="293" t="s">
        <v>2626</v>
      </c>
      <c r="D1418" s="339" t="s">
        <v>2627</v>
      </c>
      <c r="E1418" s="266">
        <v>17</v>
      </c>
      <c r="F1418" s="266">
        <v>17</v>
      </c>
      <c r="G1418" s="264">
        <v>16</v>
      </c>
      <c r="H1418" s="264">
        <v>16</v>
      </c>
      <c r="I1418" s="264">
        <v>14</v>
      </c>
      <c r="J1418" s="264">
        <v>13</v>
      </c>
      <c r="K1418" s="294">
        <v>0.9</v>
      </c>
      <c r="L1418" s="267">
        <v>1</v>
      </c>
      <c r="M1418" s="267">
        <v>1</v>
      </c>
      <c r="N1418" s="267">
        <v>0.928571428571429</v>
      </c>
      <c r="O1418" s="332">
        <v>17</v>
      </c>
      <c r="P1418" s="266">
        <v>17</v>
      </c>
      <c r="Q1418" s="266">
        <v>17</v>
      </c>
      <c r="R1418" s="264">
        <v>16</v>
      </c>
      <c r="S1418" s="264">
        <v>13</v>
      </c>
      <c r="T1418" s="267">
        <v>1</v>
      </c>
      <c r="U1418" s="267">
        <v>1</v>
      </c>
      <c r="V1418" s="268">
        <v>1</v>
      </c>
      <c r="W1418" s="268">
        <v>0.928571428571429</v>
      </c>
      <c r="X1418" s="295">
        <v>0</v>
      </c>
      <c r="Y1418" s="271">
        <v>108</v>
      </c>
      <c r="Z1418" s="333">
        <v>104</v>
      </c>
      <c r="AA1418" s="333">
        <v>103</v>
      </c>
      <c r="AB1418" s="333">
        <v>101</v>
      </c>
      <c r="AC1418" s="334">
        <v>0.962962962962963</v>
      </c>
      <c r="AD1418" s="268">
        <v>0.980582524271845</v>
      </c>
      <c r="AE1418" s="295">
        <v>-0.0176195613088818</v>
      </c>
    </row>
    <row r="1419" spans="1:31">
      <c r="A1419" s="315" t="s">
        <v>1974</v>
      </c>
      <c r="B1419" s="339" t="s">
        <v>3369</v>
      </c>
      <c r="C1419" s="293" t="s">
        <v>2628</v>
      </c>
      <c r="D1419" s="339" t="s">
        <v>2629</v>
      </c>
      <c r="E1419" s="266">
        <v>46</v>
      </c>
      <c r="F1419" s="266">
        <v>46</v>
      </c>
      <c r="G1419" s="264">
        <v>46</v>
      </c>
      <c r="H1419" s="264">
        <v>46</v>
      </c>
      <c r="I1419" s="264">
        <v>37</v>
      </c>
      <c r="J1419" s="264">
        <v>37</v>
      </c>
      <c r="K1419" s="294">
        <v>0.9</v>
      </c>
      <c r="L1419" s="267">
        <v>1</v>
      </c>
      <c r="M1419" s="267">
        <v>1</v>
      </c>
      <c r="N1419" s="267">
        <v>1</v>
      </c>
      <c r="O1419" s="332">
        <v>46</v>
      </c>
      <c r="P1419" s="266">
        <v>46</v>
      </c>
      <c r="Q1419" s="266">
        <v>46</v>
      </c>
      <c r="R1419" s="264">
        <v>46</v>
      </c>
      <c r="S1419" s="264">
        <v>37</v>
      </c>
      <c r="T1419" s="267">
        <v>1</v>
      </c>
      <c r="U1419" s="267">
        <v>1</v>
      </c>
      <c r="V1419" s="268">
        <v>1</v>
      </c>
      <c r="W1419" s="268">
        <v>1</v>
      </c>
      <c r="X1419" s="295">
        <v>0</v>
      </c>
      <c r="Y1419" s="271">
        <v>295</v>
      </c>
      <c r="Z1419" s="333">
        <v>293</v>
      </c>
      <c r="AA1419" s="333">
        <v>316</v>
      </c>
      <c r="AB1419" s="333">
        <v>308</v>
      </c>
      <c r="AC1419" s="334">
        <v>0.993220338983051</v>
      </c>
      <c r="AD1419" s="268">
        <v>0.974683544303797</v>
      </c>
      <c r="AE1419" s="295">
        <v>0.0185367946792534</v>
      </c>
    </row>
    <row r="1420" spans="1:31">
      <c r="A1420" s="315" t="s">
        <v>1974</v>
      </c>
      <c r="B1420" s="339" t="s">
        <v>3369</v>
      </c>
      <c r="C1420" s="293" t="s">
        <v>2630</v>
      </c>
      <c r="D1420" s="339" t="s">
        <v>2631</v>
      </c>
      <c r="E1420" s="266">
        <v>71</v>
      </c>
      <c r="F1420" s="266">
        <v>71</v>
      </c>
      <c r="G1420" s="264">
        <v>76</v>
      </c>
      <c r="H1420" s="264">
        <v>75</v>
      </c>
      <c r="I1420" s="264">
        <v>64</v>
      </c>
      <c r="J1420" s="264">
        <v>63</v>
      </c>
      <c r="K1420" s="294">
        <v>0.9</v>
      </c>
      <c r="L1420" s="267">
        <v>1</v>
      </c>
      <c r="M1420" s="267">
        <v>0.986842105263158</v>
      </c>
      <c r="N1420" s="267">
        <v>0.984375</v>
      </c>
      <c r="O1420" s="332">
        <v>71</v>
      </c>
      <c r="P1420" s="266">
        <v>65</v>
      </c>
      <c r="Q1420" s="266">
        <v>65</v>
      </c>
      <c r="R1420" s="264">
        <v>71</v>
      </c>
      <c r="S1420" s="264">
        <v>61</v>
      </c>
      <c r="T1420" s="267">
        <v>0.915492957746479</v>
      </c>
      <c r="U1420" s="267">
        <v>0.915492957746479</v>
      </c>
      <c r="V1420" s="268">
        <v>0.934210526315789</v>
      </c>
      <c r="W1420" s="268">
        <v>0.953125</v>
      </c>
      <c r="X1420" s="295">
        <v>-0.0187175685693106</v>
      </c>
      <c r="Y1420" s="271">
        <v>476</v>
      </c>
      <c r="Z1420" s="333">
        <v>448</v>
      </c>
      <c r="AA1420" s="333">
        <v>477</v>
      </c>
      <c r="AB1420" s="333">
        <v>456</v>
      </c>
      <c r="AC1420" s="334">
        <v>0.941176470588235</v>
      </c>
      <c r="AD1420" s="268">
        <v>0.955974842767296</v>
      </c>
      <c r="AE1420" s="295">
        <v>-0.0147983721790603</v>
      </c>
    </row>
    <row r="1421" spans="1:31">
      <c r="A1421" s="315" t="s">
        <v>1974</v>
      </c>
      <c r="B1421" s="339" t="s">
        <v>3369</v>
      </c>
      <c r="C1421" s="293" t="s">
        <v>2632</v>
      </c>
      <c r="D1421" s="339" t="s">
        <v>2633</v>
      </c>
      <c r="E1421" s="266">
        <v>67</v>
      </c>
      <c r="F1421" s="266">
        <v>66</v>
      </c>
      <c r="G1421" s="264">
        <v>66</v>
      </c>
      <c r="H1421" s="264">
        <v>64</v>
      </c>
      <c r="I1421" s="264">
        <v>57</v>
      </c>
      <c r="J1421" s="264">
        <v>55</v>
      </c>
      <c r="K1421" s="294">
        <v>0.9</v>
      </c>
      <c r="L1421" s="267">
        <v>0.985074626865672</v>
      </c>
      <c r="M1421" s="267">
        <v>0.96969696969697</v>
      </c>
      <c r="N1421" s="267">
        <v>0.964912280701754</v>
      </c>
      <c r="O1421" s="332">
        <v>67</v>
      </c>
      <c r="P1421" s="266">
        <v>66</v>
      </c>
      <c r="Q1421" s="266">
        <v>66</v>
      </c>
      <c r="R1421" s="264">
        <v>57</v>
      </c>
      <c r="S1421" s="264">
        <v>55</v>
      </c>
      <c r="T1421" s="267">
        <v>0.985074626865672</v>
      </c>
      <c r="U1421" s="267">
        <v>0.985074626865672</v>
      </c>
      <c r="V1421" s="268">
        <v>0.863636363636364</v>
      </c>
      <c r="W1421" s="268">
        <v>0.964912280701754</v>
      </c>
      <c r="X1421" s="295">
        <v>0.121438263229308</v>
      </c>
      <c r="Y1421" s="271">
        <v>432</v>
      </c>
      <c r="Z1421" s="333">
        <v>385</v>
      </c>
      <c r="AA1421" s="333">
        <v>425</v>
      </c>
      <c r="AB1421" s="333">
        <v>406</v>
      </c>
      <c r="AC1421" s="334">
        <v>0.891203703703704</v>
      </c>
      <c r="AD1421" s="268">
        <v>0.955294117647059</v>
      </c>
      <c r="AE1421" s="295">
        <v>-0.0640904139433551</v>
      </c>
    </row>
    <row r="1422" spans="1:31">
      <c r="A1422" s="315" t="s">
        <v>1974</v>
      </c>
      <c r="B1422" s="339" t="s">
        <v>3370</v>
      </c>
      <c r="C1422" s="293" t="s">
        <v>2634</v>
      </c>
      <c r="D1422" s="339" t="s">
        <v>2635</v>
      </c>
      <c r="E1422" s="266">
        <v>49</v>
      </c>
      <c r="F1422" s="266">
        <v>49</v>
      </c>
      <c r="G1422" s="264">
        <v>49</v>
      </c>
      <c r="H1422" s="264">
        <v>48</v>
      </c>
      <c r="I1422" s="264">
        <v>41</v>
      </c>
      <c r="J1422" s="264">
        <v>40</v>
      </c>
      <c r="K1422" s="294">
        <v>0.9</v>
      </c>
      <c r="L1422" s="267">
        <v>1</v>
      </c>
      <c r="M1422" s="267">
        <v>0.979591836734694</v>
      </c>
      <c r="N1422" s="267">
        <v>0.975609756097561</v>
      </c>
      <c r="O1422" s="332">
        <v>49</v>
      </c>
      <c r="P1422" s="266">
        <v>44</v>
      </c>
      <c r="Q1422" s="266">
        <v>44</v>
      </c>
      <c r="R1422" s="264">
        <v>41</v>
      </c>
      <c r="S1422" s="264">
        <v>34</v>
      </c>
      <c r="T1422" s="267">
        <v>0.897959183673469</v>
      </c>
      <c r="U1422" s="267">
        <v>0.897959183673469</v>
      </c>
      <c r="V1422" s="268">
        <v>0.836734693877551</v>
      </c>
      <c r="W1422" s="268">
        <v>0.829268292682927</v>
      </c>
      <c r="X1422" s="295">
        <v>0.0612244897959183</v>
      </c>
      <c r="Y1422" s="271">
        <v>324</v>
      </c>
      <c r="Z1422" s="333">
        <v>278</v>
      </c>
      <c r="AA1422" s="333">
        <v>325</v>
      </c>
      <c r="AB1422" s="333">
        <v>282</v>
      </c>
      <c r="AC1422" s="334">
        <v>0.858024691358025</v>
      </c>
      <c r="AD1422" s="268">
        <v>0.867692307692308</v>
      </c>
      <c r="AE1422" s="295">
        <v>-0.00966761633428292</v>
      </c>
    </row>
    <row r="1423" spans="1:31">
      <c r="A1423" s="315" t="s">
        <v>1974</v>
      </c>
      <c r="B1423" s="339" t="s">
        <v>3370</v>
      </c>
      <c r="C1423" s="293" t="s">
        <v>2636</v>
      </c>
      <c r="D1423" s="339" t="s">
        <v>2637</v>
      </c>
      <c r="E1423" s="266">
        <v>37</v>
      </c>
      <c r="F1423" s="266">
        <v>37</v>
      </c>
      <c r="G1423" s="264">
        <v>39</v>
      </c>
      <c r="H1423" s="264">
        <v>37</v>
      </c>
      <c r="I1423" s="264">
        <v>28</v>
      </c>
      <c r="J1423" s="264">
        <v>27</v>
      </c>
      <c r="K1423" s="294">
        <v>0.9</v>
      </c>
      <c r="L1423" s="267">
        <v>1</v>
      </c>
      <c r="M1423" s="267">
        <v>0.948717948717949</v>
      </c>
      <c r="N1423" s="267">
        <v>0.964285714285714</v>
      </c>
      <c r="O1423" s="332">
        <v>37</v>
      </c>
      <c r="P1423" s="266">
        <v>35</v>
      </c>
      <c r="Q1423" s="266">
        <v>35</v>
      </c>
      <c r="R1423" s="264">
        <v>37</v>
      </c>
      <c r="S1423" s="264">
        <v>27</v>
      </c>
      <c r="T1423" s="267">
        <v>0.945945945945946</v>
      </c>
      <c r="U1423" s="267">
        <v>0.945945945945946</v>
      </c>
      <c r="V1423" s="268">
        <v>0.948717948717949</v>
      </c>
      <c r="W1423" s="268">
        <v>0.964285714285714</v>
      </c>
      <c r="X1423" s="295">
        <v>-0.00277200277200274</v>
      </c>
      <c r="Y1423" s="271">
        <v>233</v>
      </c>
      <c r="Z1423" s="333">
        <v>215</v>
      </c>
      <c r="AA1423" s="333">
        <v>235</v>
      </c>
      <c r="AB1423" s="333">
        <v>219</v>
      </c>
      <c r="AC1423" s="334">
        <v>0.92274678111588</v>
      </c>
      <c r="AD1423" s="268">
        <v>0.931914893617021</v>
      </c>
      <c r="AE1423" s="295">
        <v>-0.00916811250114147</v>
      </c>
    </row>
    <row r="1424" spans="1:31">
      <c r="A1424" s="315" t="s">
        <v>1974</v>
      </c>
      <c r="B1424" s="339" t="s">
        <v>3370</v>
      </c>
      <c r="C1424" s="293" t="s">
        <v>2638</v>
      </c>
      <c r="D1424" s="339" t="s">
        <v>2639</v>
      </c>
      <c r="E1424" s="266">
        <v>39</v>
      </c>
      <c r="F1424" s="266">
        <v>38</v>
      </c>
      <c r="G1424" s="264">
        <v>39</v>
      </c>
      <c r="H1424" s="264">
        <v>38</v>
      </c>
      <c r="I1424" s="264">
        <v>31</v>
      </c>
      <c r="J1424" s="264">
        <v>30</v>
      </c>
      <c r="K1424" s="294">
        <v>0.9</v>
      </c>
      <c r="L1424" s="267">
        <v>0.974358974358974</v>
      </c>
      <c r="M1424" s="267">
        <v>0.974358974358974</v>
      </c>
      <c r="N1424" s="267">
        <v>0.967741935483871</v>
      </c>
      <c r="O1424" s="332">
        <v>39</v>
      </c>
      <c r="P1424" s="266">
        <v>38</v>
      </c>
      <c r="Q1424" s="266">
        <v>38</v>
      </c>
      <c r="R1424" s="264">
        <v>35</v>
      </c>
      <c r="S1424" s="264">
        <v>26</v>
      </c>
      <c r="T1424" s="267">
        <v>0.974358974358974</v>
      </c>
      <c r="U1424" s="267">
        <v>0.974358974358974</v>
      </c>
      <c r="V1424" s="268">
        <v>0.897435897435897</v>
      </c>
      <c r="W1424" s="268">
        <v>0.838709677419355</v>
      </c>
      <c r="X1424" s="295">
        <v>0.0769230769230769</v>
      </c>
      <c r="Y1424" s="271">
        <v>254</v>
      </c>
      <c r="Z1424" s="333">
        <v>228</v>
      </c>
      <c r="AA1424" s="333">
        <v>252</v>
      </c>
      <c r="AB1424" s="333">
        <v>226</v>
      </c>
      <c r="AC1424" s="334">
        <v>0.897637795275591</v>
      </c>
      <c r="AD1424" s="268">
        <v>0.896825396825397</v>
      </c>
      <c r="AE1424" s="295">
        <v>0.000812398450193652</v>
      </c>
    </row>
    <row r="1425" spans="1:31">
      <c r="A1425" s="315" t="s">
        <v>1974</v>
      </c>
      <c r="B1425" s="339" t="s">
        <v>3370</v>
      </c>
      <c r="C1425" s="293" t="s">
        <v>2640</v>
      </c>
      <c r="D1425" s="339" t="s">
        <v>2641</v>
      </c>
      <c r="E1425" s="266">
        <v>32</v>
      </c>
      <c r="F1425" s="266">
        <v>32</v>
      </c>
      <c r="G1425" s="264">
        <v>31</v>
      </c>
      <c r="H1425" s="264">
        <v>31</v>
      </c>
      <c r="I1425" s="264">
        <v>26</v>
      </c>
      <c r="J1425" s="264">
        <v>26</v>
      </c>
      <c r="K1425" s="294">
        <v>0.9</v>
      </c>
      <c r="L1425" s="267">
        <v>1</v>
      </c>
      <c r="M1425" s="267">
        <v>1</v>
      </c>
      <c r="N1425" s="267">
        <v>1</v>
      </c>
      <c r="O1425" s="332">
        <v>32</v>
      </c>
      <c r="P1425" s="266">
        <v>29</v>
      </c>
      <c r="Q1425" s="266">
        <v>29</v>
      </c>
      <c r="R1425" s="264">
        <v>30</v>
      </c>
      <c r="S1425" s="264">
        <v>22</v>
      </c>
      <c r="T1425" s="267">
        <v>0.90625</v>
      </c>
      <c r="U1425" s="267">
        <v>0.90625</v>
      </c>
      <c r="V1425" s="268">
        <v>0.967741935483871</v>
      </c>
      <c r="W1425" s="268">
        <v>0.846153846153846</v>
      </c>
      <c r="X1425" s="295">
        <v>-0.061491935483871</v>
      </c>
      <c r="Y1425" s="271">
        <v>210</v>
      </c>
      <c r="Z1425" s="333">
        <v>193</v>
      </c>
      <c r="AA1425" s="333">
        <v>212</v>
      </c>
      <c r="AB1425" s="333">
        <v>204</v>
      </c>
      <c r="AC1425" s="334">
        <v>0.919047619047619</v>
      </c>
      <c r="AD1425" s="268">
        <v>0.962264150943396</v>
      </c>
      <c r="AE1425" s="295">
        <v>-0.0432165318957772</v>
      </c>
    </row>
    <row r="1426" spans="1:31">
      <c r="A1426" s="315" t="s">
        <v>1974</v>
      </c>
      <c r="B1426" s="339" t="s">
        <v>3370</v>
      </c>
      <c r="C1426" s="293" t="s">
        <v>2642</v>
      </c>
      <c r="D1426" s="339" t="s">
        <v>2643</v>
      </c>
      <c r="E1426" s="266">
        <v>23</v>
      </c>
      <c r="F1426" s="266">
        <v>23</v>
      </c>
      <c r="G1426" s="264">
        <v>20</v>
      </c>
      <c r="H1426" s="264">
        <v>20</v>
      </c>
      <c r="I1426" s="264">
        <v>18</v>
      </c>
      <c r="J1426" s="264">
        <v>18</v>
      </c>
      <c r="K1426" s="294">
        <v>0.9</v>
      </c>
      <c r="L1426" s="267">
        <v>1</v>
      </c>
      <c r="M1426" s="267">
        <v>1</v>
      </c>
      <c r="N1426" s="267">
        <v>1</v>
      </c>
      <c r="O1426" s="332">
        <v>23</v>
      </c>
      <c r="P1426" s="266">
        <v>23</v>
      </c>
      <c r="Q1426" s="266">
        <v>23</v>
      </c>
      <c r="R1426" s="264">
        <v>20</v>
      </c>
      <c r="S1426" s="264">
        <v>17</v>
      </c>
      <c r="T1426" s="267">
        <v>1</v>
      </c>
      <c r="U1426" s="267">
        <v>1</v>
      </c>
      <c r="V1426" s="268">
        <v>1</v>
      </c>
      <c r="W1426" s="268">
        <v>0.944444444444444</v>
      </c>
      <c r="X1426" s="295">
        <v>0</v>
      </c>
      <c r="Y1426" s="271">
        <v>145</v>
      </c>
      <c r="Z1426" s="333">
        <v>139</v>
      </c>
      <c r="AA1426" s="333">
        <v>147</v>
      </c>
      <c r="AB1426" s="333">
        <v>143</v>
      </c>
      <c r="AC1426" s="334">
        <v>0.958620689655172</v>
      </c>
      <c r="AD1426" s="268">
        <v>0.972789115646258</v>
      </c>
      <c r="AE1426" s="295">
        <v>-0.014168425991086</v>
      </c>
    </row>
    <row r="1427" spans="1:31">
      <c r="A1427" s="315" t="s">
        <v>1974</v>
      </c>
      <c r="B1427" s="339" t="s">
        <v>3370</v>
      </c>
      <c r="C1427" s="293" t="s">
        <v>2644</v>
      </c>
      <c r="D1427" s="339" t="s">
        <v>2645</v>
      </c>
      <c r="E1427" s="266">
        <v>39</v>
      </c>
      <c r="F1427" s="266">
        <v>39</v>
      </c>
      <c r="G1427" s="264">
        <v>41</v>
      </c>
      <c r="H1427" s="264">
        <v>41</v>
      </c>
      <c r="I1427" s="264">
        <v>31</v>
      </c>
      <c r="J1427" s="264">
        <v>31</v>
      </c>
      <c r="K1427" s="294">
        <v>0.9</v>
      </c>
      <c r="L1427" s="267">
        <v>1</v>
      </c>
      <c r="M1427" s="267">
        <v>1</v>
      </c>
      <c r="N1427" s="267">
        <v>1</v>
      </c>
      <c r="O1427" s="332">
        <v>39</v>
      </c>
      <c r="P1427" s="266">
        <v>32</v>
      </c>
      <c r="Q1427" s="266">
        <v>32</v>
      </c>
      <c r="R1427" s="264">
        <v>33</v>
      </c>
      <c r="S1427" s="264">
        <v>27</v>
      </c>
      <c r="T1427" s="267">
        <v>0.82051282051282</v>
      </c>
      <c r="U1427" s="267">
        <v>0.82051282051282</v>
      </c>
      <c r="V1427" s="268">
        <v>0.804878048780488</v>
      </c>
      <c r="W1427" s="268">
        <v>0.870967741935484</v>
      </c>
      <c r="X1427" s="295">
        <v>0.0156347717323326</v>
      </c>
      <c r="Y1427" s="271">
        <v>257</v>
      </c>
      <c r="Z1427" s="333">
        <v>218</v>
      </c>
      <c r="AA1427" s="333">
        <v>255</v>
      </c>
      <c r="AB1427" s="333">
        <v>224</v>
      </c>
      <c r="AC1427" s="334">
        <v>0.848249027237354</v>
      </c>
      <c r="AD1427" s="268">
        <v>0.87843137254902</v>
      </c>
      <c r="AE1427" s="295">
        <v>-0.0301823453116655</v>
      </c>
    </row>
    <row r="1428" spans="1:31">
      <c r="A1428" s="315" t="s">
        <v>1974</v>
      </c>
      <c r="B1428" s="339" t="s">
        <v>3370</v>
      </c>
      <c r="C1428" s="293" t="s">
        <v>2646</v>
      </c>
      <c r="D1428" s="339" t="s">
        <v>2647</v>
      </c>
      <c r="E1428" s="266">
        <v>45</v>
      </c>
      <c r="F1428" s="266">
        <v>45</v>
      </c>
      <c r="G1428" s="264">
        <v>42</v>
      </c>
      <c r="H1428" s="264">
        <v>37</v>
      </c>
      <c r="I1428" s="264">
        <v>34</v>
      </c>
      <c r="J1428" s="264">
        <v>29</v>
      </c>
      <c r="K1428" s="294">
        <v>0.9</v>
      </c>
      <c r="L1428" s="267">
        <v>1</v>
      </c>
      <c r="M1428" s="267">
        <v>0.880952380952381</v>
      </c>
      <c r="N1428" s="267">
        <v>0.852941176470588</v>
      </c>
      <c r="O1428" s="332">
        <v>45</v>
      </c>
      <c r="P1428" s="266">
        <v>45</v>
      </c>
      <c r="Q1428" s="266">
        <v>45</v>
      </c>
      <c r="R1428" s="264">
        <v>37</v>
      </c>
      <c r="S1428" s="264">
        <v>28</v>
      </c>
      <c r="T1428" s="267">
        <v>1</v>
      </c>
      <c r="U1428" s="267">
        <v>1</v>
      </c>
      <c r="V1428" s="268">
        <v>0.880952380952381</v>
      </c>
      <c r="W1428" s="268">
        <v>0.823529411764706</v>
      </c>
      <c r="X1428" s="295">
        <v>0.119047619047619</v>
      </c>
      <c r="Y1428" s="271">
        <v>288</v>
      </c>
      <c r="Z1428" s="333">
        <v>258</v>
      </c>
      <c r="AA1428" s="333">
        <v>299</v>
      </c>
      <c r="AB1428" s="333">
        <v>264</v>
      </c>
      <c r="AC1428" s="334">
        <v>0.895833333333333</v>
      </c>
      <c r="AD1428" s="268">
        <v>0.882943143812709</v>
      </c>
      <c r="AE1428" s="295">
        <v>0.0128901895206244</v>
      </c>
    </row>
    <row r="1429" spans="1:31">
      <c r="A1429" s="315" t="s">
        <v>1974</v>
      </c>
      <c r="B1429" s="339" t="s">
        <v>3370</v>
      </c>
      <c r="C1429" s="293" t="s">
        <v>2648</v>
      </c>
      <c r="D1429" s="339" t="s">
        <v>2649</v>
      </c>
      <c r="E1429" s="266">
        <v>28</v>
      </c>
      <c r="F1429" s="266">
        <v>27</v>
      </c>
      <c r="G1429" s="264">
        <v>26</v>
      </c>
      <c r="H1429" s="264">
        <v>23</v>
      </c>
      <c r="I1429" s="264">
        <v>23</v>
      </c>
      <c r="J1429" s="264">
        <v>19</v>
      </c>
      <c r="K1429" s="294">
        <v>0.9</v>
      </c>
      <c r="L1429" s="267">
        <v>0.964285714285714</v>
      </c>
      <c r="M1429" s="267">
        <v>0.884615384615385</v>
      </c>
      <c r="N1429" s="267">
        <v>0.826086956521739</v>
      </c>
      <c r="O1429" s="332">
        <v>28</v>
      </c>
      <c r="P1429" s="266">
        <v>22</v>
      </c>
      <c r="Q1429" s="266">
        <v>22</v>
      </c>
      <c r="R1429" s="264">
        <v>23</v>
      </c>
      <c r="S1429" s="264">
        <v>18</v>
      </c>
      <c r="T1429" s="267">
        <v>0.785714285714286</v>
      </c>
      <c r="U1429" s="267">
        <v>0.785714285714286</v>
      </c>
      <c r="V1429" s="268">
        <v>0.884615384615385</v>
      </c>
      <c r="W1429" s="268">
        <v>0.782608695652174</v>
      </c>
      <c r="X1429" s="295">
        <v>-0.0989010989010989</v>
      </c>
      <c r="Y1429" s="271">
        <v>182</v>
      </c>
      <c r="Z1429" s="333">
        <v>142</v>
      </c>
      <c r="AA1429" s="333">
        <v>175</v>
      </c>
      <c r="AB1429" s="333">
        <v>157</v>
      </c>
      <c r="AC1429" s="334">
        <v>0.78021978021978</v>
      </c>
      <c r="AD1429" s="268">
        <v>0.897142857142857</v>
      </c>
      <c r="AE1429" s="295">
        <v>-0.116923076923077</v>
      </c>
    </row>
    <row r="1430" spans="1:31">
      <c r="A1430" s="315" t="s">
        <v>1974</v>
      </c>
      <c r="B1430" s="339" t="s">
        <v>3370</v>
      </c>
      <c r="C1430" s="293" t="s">
        <v>2650</v>
      </c>
      <c r="D1430" s="339" t="s">
        <v>2651</v>
      </c>
      <c r="E1430" s="266">
        <v>62</v>
      </c>
      <c r="F1430" s="266">
        <v>61</v>
      </c>
      <c r="G1430" s="264">
        <v>57</v>
      </c>
      <c r="H1430" s="264">
        <v>55</v>
      </c>
      <c r="I1430" s="264">
        <v>49</v>
      </c>
      <c r="J1430" s="264">
        <v>48</v>
      </c>
      <c r="K1430" s="294">
        <v>0.9</v>
      </c>
      <c r="L1430" s="267">
        <v>0.983870967741935</v>
      </c>
      <c r="M1430" s="267">
        <v>0.964912280701754</v>
      </c>
      <c r="N1430" s="267">
        <v>0.979591836734694</v>
      </c>
      <c r="O1430" s="332">
        <v>62</v>
      </c>
      <c r="P1430" s="266">
        <v>58</v>
      </c>
      <c r="Q1430" s="266">
        <v>58</v>
      </c>
      <c r="R1430" s="264">
        <v>53</v>
      </c>
      <c r="S1430" s="264">
        <v>45</v>
      </c>
      <c r="T1430" s="267">
        <v>0.935483870967742</v>
      </c>
      <c r="U1430" s="267">
        <v>0.935483870967742</v>
      </c>
      <c r="V1430" s="268">
        <v>0.929824561403509</v>
      </c>
      <c r="W1430" s="268">
        <v>0.918367346938776</v>
      </c>
      <c r="X1430" s="295">
        <v>0.00565930956423311</v>
      </c>
      <c r="Y1430" s="271">
        <v>397</v>
      </c>
      <c r="Z1430" s="333">
        <v>372</v>
      </c>
      <c r="AA1430" s="333">
        <v>407</v>
      </c>
      <c r="AB1430" s="333">
        <v>387</v>
      </c>
      <c r="AC1430" s="334">
        <v>0.937027707808564</v>
      </c>
      <c r="AD1430" s="268">
        <v>0.950859950859951</v>
      </c>
      <c r="AE1430" s="295">
        <v>-0.0138322430513866</v>
      </c>
    </row>
    <row r="1431" spans="1:31">
      <c r="A1431" s="315" t="s">
        <v>1974</v>
      </c>
      <c r="B1431" s="339" t="s">
        <v>3370</v>
      </c>
      <c r="C1431" s="293" t="s">
        <v>2652</v>
      </c>
      <c r="D1431" s="339" t="s">
        <v>2653</v>
      </c>
      <c r="E1431" s="266">
        <v>40</v>
      </c>
      <c r="F1431" s="266">
        <v>39</v>
      </c>
      <c r="G1431" s="264">
        <v>38</v>
      </c>
      <c r="H1431" s="264">
        <v>38</v>
      </c>
      <c r="I1431" s="264">
        <v>32</v>
      </c>
      <c r="J1431" s="264">
        <v>31</v>
      </c>
      <c r="K1431" s="294">
        <v>0.9</v>
      </c>
      <c r="L1431" s="267">
        <v>0.975</v>
      </c>
      <c r="M1431" s="267">
        <v>1</v>
      </c>
      <c r="N1431" s="267">
        <v>0.96875</v>
      </c>
      <c r="O1431" s="332">
        <v>40</v>
      </c>
      <c r="P1431" s="266">
        <v>39</v>
      </c>
      <c r="Q1431" s="266">
        <v>39</v>
      </c>
      <c r="R1431" s="264">
        <v>35</v>
      </c>
      <c r="S1431" s="264">
        <v>30</v>
      </c>
      <c r="T1431" s="267">
        <v>0.975</v>
      </c>
      <c r="U1431" s="267">
        <v>0.975</v>
      </c>
      <c r="V1431" s="268">
        <v>0.921052631578947</v>
      </c>
      <c r="W1431" s="268">
        <v>0.9375</v>
      </c>
      <c r="X1431" s="295">
        <v>0.0539473684210526</v>
      </c>
      <c r="Y1431" s="271">
        <v>259</v>
      </c>
      <c r="Z1431" s="333">
        <v>236</v>
      </c>
      <c r="AA1431" s="333">
        <v>260</v>
      </c>
      <c r="AB1431" s="333">
        <v>242</v>
      </c>
      <c r="AC1431" s="334">
        <v>0.911196911196911</v>
      </c>
      <c r="AD1431" s="268">
        <v>0.930769230769231</v>
      </c>
      <c r="AE1431" s="295">
        <v>-0.0195723195723196</v>
      </c>
    </row>
    <row r="1432" spans="1:31">
      <c r="A1432" s="315" t="s">
        <v>1974</v>
      </c>
      <c r="B1432" s="339" t="s">
        <v>3370</v>
      </c>
      <c r="C1432" s="293" t="s">
        <v>2654</v>
      </c>
      <c r="D1432" s="339" t="s">
        <v>2655</v>
      </c>
      <c r="E1432" s="266">
        <v>43</v>
      </c>
      <c r="F1432" s="266">
        <v>43</v>
      </c>
      <c r="G1432" s="264">
        <v>43</v>
      </c>
      <c r="H1432" s="264">
        <v>42</v>
      </c>
      <c r="I1432" s="264">
        <v>35</v>
      </c>
      <c r="J1432" s="264">
        <v>35</v>
      </c>
      <c r="K1432" s="294">
        <v>0.9</v>
      </c>
      <c r="L1432" s="267">
        <v>1</v>
      </c>
      <c r="M1432" s="267">
        <v>0.976744186046512</v>
      </c>
      <c r="N1432" s="267">
        <v>1</v>
      </c>
      <c r="O1432" s="332">
        <v>43</v>
      </c>
      <c r="P1432" s="266">
        <v>42</v>
      </c>
      <c r="Q1432" s="266">
        <v>42</v>
      </c>
      <c r="R1432" s="264">
        <v>41</v>
      </c>
      <c r="S1432" s="264">
        <v>34</v>
      </c>
      <c r="T1432" s="267">
        <v>0.976744186046512</v>
      </c>
      <c r="U1432" s="267">
        <v>0.976744186046512</v>
      </c>
      <c r="V1432" s="268">
        <v>0.953488372093023</v>
      </c>
      <c r="W1432" s="268">
        <v>0.971428571428571</v>
      </c>
      <c r="X1432" s="295">
        <v>0.0232558139534883</v>
      </c>
      <c r="Y1432" s="271">
        <v>276</v>
      </c>
      <c r="Z1432" s="333">
        <v>266</v>
      </c>
      <c r="AA1432" s="333">
        <v>277</v>
      </c>
      <c r="AB1432" s="333">
        <v>254</v>
      </c>
      <c r="AC1432" s="334">
        <v>0.963768115942029</v>
      </c>
      <c r="AD1432" s="268">
        <v>0.916967509025271</v>
      </c>
      <c r="AE1432" s="295">
        <v>0.0468006069167581</v>
      </c>
    </row>
    <row r="1433" spans="1:31">
      <c r="A1433" s="315" t="s">
        <v>1974</v>
      </c>
      <c r="B1433" s="339" t="s">
        <v>3370</v>
      </c>
      <c r="C1433" s="293" t="s">
        <v>2656</v>
      </c>
      <c r="D1433" s="339" t="s">
        <v>2657</v>
      </c>
      <c r="E1433" s="266">
        <v>58</v>
      </c>
      <c r="F1433" s="266">
        <v>57</v>
      </c>
      <c r="G1433" s="264">
        <v>59</v>
      </c>
      <c r="H1433" s="264">
        <v>58</v>
      </c>
      <c r="I1433" s="264">
        <v>50</v>
      </c>
      <c r="J1433" s="264">
        <v>48</v>
      </c>
      <c r="K1433" s="294">
        <v>0.9</v>
      </c>
      <c r="L1433" s="267">
        <v>0.982758620689655</v>
      </c>
      <c r="M1433" s="267">
        <v>0.983050847457627</v>
      </c>
      <c r="N1433" s="267">
        <v>0.96</v>
      </c>
      <c r="O1433" s="332">
        <v>58</v>
      </c>
      <c r="P1433" s="266">
        <v>56</v>
      </c>
      <c r="Q1433" s="266">
        <v>56</v>
      </c>
      <c r="R1433" s="264">
        <v>58</v>
      </c>
      <c r="S1433" s="264">
        <v>48</v>
      </c>
      <c r="T1433" s="267">
        <v>0.96551724137931</v>
      </c>
      <c r="U1433" s="267">
        <v>0.96551724137931</v>
      </c>
      <c r="V1433" s="268">
        <v>0.983050847457627</v>
      </c>
      <c r="W1433" s="268">
        <v>0.96</v>
      </c>
      <c r="X1433" s="295">
        <v>-0.0175336060783168</v>
      </c>
      <c r="Y1433" s="271">
        <v>380</v>
      </c>
      <c r="Z1433" s="333">
        <v>370</v>
      </c>
      <c r="AA1433" s="333">
        <v>366</v>
      </c>
      <c r="AB1433" s="333">
        <v>350</v>
      </c>
      <c r="AC1433" s="334">
        <v>0.973684210526316</v>
      </c>
      <c r="AD1433" s="268">
        <v>0.956284153005464</v>
      </c>
      <c r="AE1433" s="295">
        <v>0.0174000575208514</v>
      </c>
    </row>
    <row r="1434" spans="1:31">
      <c r="A1434" s="315" t="s">
        <v>1974</v>
      </c>
      <c r="B1434" s="339" t="s">
        <v>3370</v>
      </c>
      <c r="C1434" s="293" t="s">
        <v>2658</v>
      </c>
      <c r="D1434" s="339" t="s">
        <v>2659</v>
      </c>
      <c r="E1434" s="266">
        <v>38</v>
      </c>
      <c r="F1434" s="266">
        <v>37</v>
      </c>
      <c r="G1434" s="264">
        <v>39</v>
      </c>
      <c r="H1434" s="264">
        <v>36</v>
      </c>
      <c r="I1434" s="264">
        <v>36</v>
      </c>
      <c r="J1434" s="264">
        <v>35</v>
      </c>
      <c r="K1434" s="294">
        <v>0.9</v>
      </c>
      <c r="L1434" s="267">
        <v>0.973684210526316</v>
      </c>
      <c r="M1434" s="267">
        <v>0.923076923076923</v>
      </c>
      <c r="N1434" s="267">
        <v>0.972222222222222</v>
      </c>
      <c r="O1434" s="332">
        <v>38</v>
      </c>
      <c r="P1434" s="266">
        <v>35</v>
      </c>
      <c r="Q1434" s="266">
        <v>35</v>
      </c>
      <c r="R1434" s="264">
        <v>36</v>
      </c>
      <c r="S1434" s="264">
        <v>35</v>
      </c>
      <c r="T1434" s="267">
        <v>0.921052631578947</v>
      </c>
      <c r="U1434" s="267">
        <v>0.921052631578947</v>
      </c>
      <c r="V1434" s="268">
        <v>0.923076923076923</v>
      </c>
      <c r="W1434" s="268">
        <v>0.972222222222222</v>
      </c>
      <c r="X1434" s="295">
        <v>-0.00202429149797578</v>
      </c>
      <c r="Y1434" s="271">
        <v>263</v>
      </c>
      <c r="Z1434" s="333">
        <v>244</v>
      </c>
      <c r="AA1434" s="333">
        <v>265</v>
      </c>
      <c r="AB1434" s="333">
        <v>243</v>
      </c>
      <c r="AC1434" s="334">
        <v>0.927756653992395</v>
      </c>
      <c r="AD1434" s="268">
        <v>0.916981132075472</v>
      </c>
      <c r="AE1434" s="295">
        <v>0.0107755219169238</v>
      </c>
    </row>
    <row r="1435" spans="1:31">
      <c r="A1435" s="315" t="s">
        <v>1974</v>
      </c>
      <c r="B1435" s="339" t="s">
        <v>3370</v>
      </c>
      <c r="C1435" s="293" t="s">
        <v>2660</v>
      </c>
      <c r="D1435" s="339" t="s">
        <v>2661</v>
      </c>
      <c r="E1435" s="266">
        <v>78</v>
      </c>
      <c r="F1435" s="266">
        <v>78</v>
      </c>
      <c r="G1435" s="264">
        <v>76</v>
      </c>
      <c r="H1435" s="264">
        <v>76</v>
      </c>
      <c r="I1435" s="264">
        <v>60</v>
      </c>
      <c r="J1435" s="264">
        <v>60</v>
      </c>
      <c r="K1435" s="294">
        <v>0.9</v>
      </c>
      <c r="L1435" s="267">
        <v>1</v>
      </c>
      <c r="M1435" s="267">
        <v>1</v>
      </c>
      <c r="N1435" s="267">
        <v>1</v>
      </c>
      <c r="O1435" s="332">
        <v>78</v>
      </c>
      <c r="P1435" s="266">
        <v>77</v>
      </c>
      <c r="Q1435" s="266">
        <v>77</v>
      </c>
      <c r="R1435" s="264">
        <v>75</v>
      </c>
      <c r="S1435" s="264">
        <v>56</v>
      </c>
      <c r="T1435" s="267">
        <v>0.987179487179487</v>
      </c>
      <c r="U1435" s="267">
        <v>0.987179487179487</v>
      </c>
      <c r="V1435" s="268">
        <v>0.986842105263158</v>
      </c>
      <c r="W1435" s="268">
        <v>0.933333333333333</v>
      </c>
      <c r="X1435" s="295">
        <v>0.000337381916329371</v>
      </c>
      <c r="Y1435" s="271">
        <v>493</v>
      </c>
      <c r="Z1435" s="333">
        <v>474</v>
      </c>
      <c r="AA1435" s="333">
        <v>493</v>
      </c>
      <c r="AB1435" s="333">
        <v>466</v>
      </c>
      <c r="AC1435" s="334">
        <v>0.961460446247465</v>
      </c>
      <c r="AD1435" s="268">
        <v>0.945233265720081</v>
      </c>
      <c r="AE1435" s="295">
        <v>0.0162271805273834</v>
      </c>
    </row>
    <row r="1436" spans="1:31">
      <c r="A1436" s="315" t="s">
        <v>1974</v>
      </c>
      <c r="B1436" s="339" t="s">
        <v>3370</v>
      </c>
      <c r="C1436" s="293" t="s">
        <v>2662</v>
      </c>
      <c r="D1436" s="339" t="s">
        <v>2663</v>
      </c>
      <c r="E1436" s="266">
        <v>18</v>
      </c>
      <c r="F1436" s="266">
        <v>18</v>
      </c>
      <c r="G1436" s="264">
        <v>18</v>
      </c>
      <c r="H1436" s="264">
        <v>18</v>
      </c>
      <c r="I1436" s="264">
        <v>14</v>
      </c>
      <c r="J1436" s="264">
        <v>14</v>
      </c>
      <c r="K1436" s="294">
        <v>0.9</v>
      </c>
      <c r="L1436" s="267">
        <v>1</v>
      </c>
      <c r="M1436" s="267">
        <v>1</v>
      </c>
      <c r="N1436" s="267">
        <v>1</v>
      </c>
      <c r="O1436" s="332">
        <v>18</v>
      </c>
      <c r="P1436" s="266">
        <v>18</v>
      </c>
      <c r="Q1436" s="266">
        <v>18</v>
      </c>
      <c r="R1436" s="264">
        <v>16</v>
      </c>
      <c r="S1436" s="264">
        <v>14</v>
      </c>
      <c r="T1436" s="267">
        <v>1</v>
      </c>
      <c r="U1436" s="267">
        <v>1</v>
      </c>
      <c r="V1436" s="268">
        <v>0.888888888888889</v>
      </c>
      <c r="W1436" s="268">
        <v>1</v>
      </c>
      <c r="X1436" s="295">
        <v>0.111111111111111</v>
      </c>
      <c r="Y1436" s="271">
        <v>116</v>
      </c>
      <c r="Z1436" s="333">
        <v>109</v>
      </c>
      <c r="AA1436" s="333">
        <v>120</v>
      </c>
      <c r="AB1436" s="333">
        <v>109</v>
      </c>
      <c r="AC1436" s="334">
        <v>0.939655172413793</v>
      </c>
      <c r="AD1436" s="268">
        <v>0.908333333333333</v>
      </c>
      <c r="AE1436" s="295">
        <v>0.0313218390804598</v>
      </c>
    </row>
    <row r="1437" spans="1:31">
      <c r="A1437" s="315" t="s">
        <v>1974</v>
      </c>
      <c r="B1437" s="339" t="s">
        <v>3370</v>
      </c>
      <c r="C1437" s="293" t="s">
        <v>2664</v>
      </c>
      <c r="D1437" s="339" t="s">
        <v>2665</v>
      </c>
      <c r="E1437" s="266">
        <v>39</v>
      </c>
      <c r="F1437" s="266">
        <v>39</v>
      </c>
      <c r="G1437" s="264">
        <v>38</v>
      </c>
      <c r="H1437" s="264">
        <v>37</v>
      </c>
      <c r="I1437" s="264">
        <v>30</v>
      </c>
      <c r="J1437" s="264">
        <v>29</v>
      </c>
      <c r="K1437" s="294">
        <v>0.9</v>
      </c>
      <c r="L1437" s="267">
        <v>1</v>
      </c>
      <c r="M1437" s="267">
        <v>0.973684210526316</v>
      </c>
      <c r="N1437" s="267">
        <v>0.966666666666667</v>
      </c>
      <c r="O1437" s="332">
        <v>39</v>
      </c>
      <c r="P1437" s="266">
        <v>36</v>
      </c>
      <c r="Q1437" s="266">
        <v>36</v>
      </c>
      <c r="R1437" s="264">
        <v>36</v>
      </c>
      <c r="S1437" s="264">
        <v>29</v>
      </c>
      <c r="T1437" s="267">
        <v>0.923076923076923</v>
      </c>
      <c r="U1437" s="267">
        <v>0.923076923076923</v>
      </c>
      <c r="V1437" s="268">
        <v>0.947368421052632</v>
      </c>
      <c r="W1437" s="268">
        <v>0.966666666666667</v>
      </c>
      <c r="X1437" s="295">
        <v>-0.0242914979757084</v>
      </c>
      <c r="Y1437" s="271">
        <v>247</v>
      </c>
      <c r="Z1437" s="333">
        <v>232</v>
      </c>
      <c r="AA1437" s="333">
        <v>249</v>
      </c>
      <c r="AB1437" s="333">
        <v>243</v>
      </c>
      <c r="AC1437" s="334">
        <v>0.939271255060729</v>
      </c>
      <c r="AD1437" s="268">
        <v>0.975903614457831</v>
      </c>
      <c r="AE1437" s="295">
        <v>-0.0366323593971026</v>
      </c>
    </row>
    <row r="1438" spans="1:31">
      <c r="A1438" s="315" t="s">
        <v>1974</v>
      </c>
      <c r="B1438" s="339" t="s">
        <v>3370</v>
      </c>
      <c r="C1438" s="293" t="s">
        <v>2666</v>
      </c>
      <c r="D1438" s="339" t="s">
        <v>2667</v>
      </c>
      <c r="E1438" s="266">
        <v>43</v>
      </c>
      <c r="F1438" s="266">
        <v>43</v>
      </c>
      <c r="G1438" s="264">
        <v>41</v>
      </c>
      <c r="H1438" s="264">
        <v>40</v>
      </c>
      <c r="I1438" s="264">
        <v>37</v>
      </c>
      <c r="J1438" s="264">
        <v>29</v>
      </c>
      <c r="K1438" s="294">
        <v>0.9</v>
      </c>
      <c r="L1438" s="267">
        <v>1</v>
      </c>
      <c r="M1438" s="267">
        <v>0.975609756097561</v>
      </c>
      <c r="N1438" s="267">
        <v>0.783783783783784</v>
      </c>
      <c r="O1438" s="332">
        <v>43</v>
      </c>
      <c r="P1438" s="266">
        <v>42</v>
      </c>
      <c r="Q1438" s="266">
        <v>42</v>
      </c>
      <c r="R1438" s="264">
        <v>39</v>
      </c>
      <c r="S1438" s="264">
        <v>28</v>
      </c>
      <c r="T1438" s="267">
        <v>0.976744186046512</v>
      </c>
      <c r="U1438" s="267">
        <v>0.976744186046512</v>
      </c>
      <c r="V1438" s="268">
        <v>0.951219512195122</v>
      </c>
      <c r="W1438" s="268">
        <v>0.756756756756757</v>
      </c>
      <c r="X1438" s="295">
        <v>0.0255246738513897</v>
      </c>
      <c r="Y1438" s="271">
        <v>277</v>
      </c>
      <c r="Z1438" s="333">
        <v>251</v>
      </c>
      <c r="AA1438" s="333">
        <v>271</v>
      </c>
      <c r="AB1438" s="333">
        <v>258</v>
      </c>
      <c r="AC1438" s="334">
        <v>0.906137184115523</v>
      </c>
      <c r="AD1438" s="268">
        <v>0.952029520295203</v>
      </c>
      <c r="AE1438" s="295">
        <v>-0.0458923361796795</v>
      </c>
    </row>
    <row r="1439" spans="1:31">
      <c r="A1439" s="315" t="s">
        <v>1974</v>
      </c>
      <c r="B1439" s="339" t="s">
        <v>3371</v>
      </c>
      <c r="C1439" s="293" t="s">
        <v>2668</v>
      </c>
      <c r="D1439" s="339" t="s">
        <v>2669</v>
      </c>
      <c r="E1439" s="266">
        <v>50</v>
      </c>
      <c r="F1439" s="266">
        <v>50</v>
      </c>
      <c r="G1439" s="264">
        <v>51</v>
      </c>
      <c r="H1439" s="264">
        <v>51</v>
      </c>
      <c r="I1439" s="264">
        <v>43</v>
      </c>
      <c r="J1439" s="264">
        <v>43</v>
      </c>
      <c r="K1439" s="294">
        <v>0.9</v>
      </c>
      <c r="L1439" s="267">
        <v>1</v>
      </c>
      <c r="M1439" s="267">
        <v>1</v>
      </c>
      <c r="N1439" s="267">
        <v>1</v>
      </c>
      <c r="O1439" s="332">
        <v>50</v>
      </c>
      <c r="P1439" s="266">
        <v>50</v>
      </c>
      <c r="Q1439" s="266">
        <v>50</v>
      </c>
      <c r="R1439" s="264">
        <v>50</v>
      </c>
      <c r="S1439" s="264">
        <v>42</v>
      </c>
      <c r="T1439" s="267">
        <v>1</v>
      </c>
      <c r="U1439" s="267">
        <v>1</v>
      </c>
      <c r="V1439" s="268">
        <v>0.980392156862745</v>
      </c>
      <c r="W1439" s="268">
        <v>0.976744186046512</v>
      </c>
      <c r="X1439" s="295">
        <v>0.0196078431372549</v>
      </c>
      <c r="Y1439" s="271">
        <v>326</v>
      </c>
      <c r="Z1439" s="333">
        <v>319</v>
      </c>
      <c r="AA1439" s="333">
        <v>325</v>
      </c>
      <c r="AB1439" s="333">
        <v>320</v>
      </c>
      <c r="AC1439" s="334">
        <v>0.978527607361963</v>
      </c>
      <c r="AD1439" s="268">
        <v>0.984615384615385</v>
      </c>
      <c r="AE1439" s="295">
        <v>-0.00608777725342147</v>
      </c>
    </row>
    <row r="1440" spans="1:31">
      <c r="A1440" s="315" t="s">
        <v>1974</v>
      </c>
      <c r="B1440" s="339" t="s">
        <v>3371</v>
      </c>
      <c r="C1440" s="293" t="s">
        <v>2670</v>
      </c>
      <c r="D1440" s="339" t="s">
        <v>2671</v>
      </c>
      <c r="E1440" s="266">
        <v>36</v>
      </c>
      <c r="F1440" s="266">
        <v>36</v>
      </c>
      <c r="G1440" s="264">
        <v>37</v>
      </c>
      <c r="H1440" s="264">
        <v>37</v>
      </c>
      <c r="I1440" s="264">
        <v>28</v>
      </c>
      <c r="J1440" s="264">
        <v>28</v>
      </c>
      <c r="K1440" s="294">
        <v>0.9</v>
      </c>
      <c r="L1440" s="267">
        <v>1</v>
      </c>
      <c r="M1440" s="267">
        <v>1</v>
      </c>
      <c r="N1440" s="267">
        <v>1</v>
      </c>
      <c r="O1440" s="332">
        <v>36</v>
      </c>
      <c r="P1440" s="266">
        <v>36</v>
      </c>
      <c r="Q1440" s="266">
        <v>36</v>
      </c>
      <c r="R1440" s="264">
        <v>37</v>
      </c>
      <c r="S1440" s="264">
        <v>28</v>
      </c>
      <c r="T1440" s="267">
        <v>1</v>
      </c>
      <c r="U1440" s="267">
        <v>1</v>
      </c>
      <c r="V1440" s="268">
        <v>1</v>
      </c>
      <c r="W1440" s="268">
        <v>1</v>
      </c>
      <c r="X1440" s="295">
        <v>0</v>
      </c>
      <c r="Y1440" s="271">
        <v>243</v>
      </c>
      <c r="Z1440" s="333">
        <v>243</v>
      </c>
      <c r="AA1440" s="333">
        <v>247</v>
      </c>
      <c r="AB1440" s="333">
        <v>247</v>
      </c>
      <c r="AC1440" s="334">
        <v>1</v>
      </c>
      <c r="AD1440" s="268">
        <v>1</v>
      </c>
      <c r="AE1440" s="295">
        <v>0</v>
      </c>
    </row>
    <row r="1441" spans="1:31">
      <c r="A1441" s="315" t="s">
        <v>1974</v>
      </c>
      <c r="B1441" s="339" t="s">
        <v>3371</v>
      </c>
      <c r="C1441" s="293" t="s">
        <v>2672</v>
      </c>
      <c r="D1441" s="339" t="s">
        <v>2673</v>
      </c>
      <c r="E1441" s="266">
        <v>0</v>
      </c>
      <c r="F1441" s="266">
        <v>0</v>
      </c>
      <c r="G1441" s="264">
        <v>0</v>
      </c>
      <c r="H1441" s="264">
        <v>0</v>
      </c>
      <c r="I1441" s="264">
        <v>0</v>
      </c>
      <c r="J1441" s="264">
        <v>0</v>
      </c>
      <c r="K1441" s="294">
        <v>0.9</v>
      </c>
      <c r="L1441" s="267">
        <v>0</v>
      </c>
      <c r="M1441" s="267">
        <v>0</v>
      </c>
      <c r="N1441" s="267">
        <v>0</v>
      </c>
      <c r="O1441" s="332">
        <v>0</v>
      </c>
      <c r="P1441" s="266">
        <v>0</v>
      </c>
      <c r="Q1441" s="266">
        <v>0</v>
      </c>
      <c r="R1441" s="264">
        <v>0</v>
      </c>
      <c r="S1441" s="264">
        <v>0</v>
      </c>
      <c r="T1441" s="267">
        <v>0</v>
      </c>
      <c r="U1441" s="267">
        <v>0</v>
      </c>
      <c r="V1441" s="268">
        <v>0</v>
      </c>
      <c r="W1441" s="268">
        <v>0</v>
      </c>
      <c r="X1441" s="295">
        <v>0</v>
      </c>
      <c r="Y1441" s="271">
        <v>0</v>
      </c>
      <c r="Z1441" s="333">
        <v>0</v>
      </c>
      <c r="AA1441" s="333">
        <v>0</v>
      </c>
      <c r="AB1441" s="333">
        <v>0</v>
      </c>
      <c r="AC1441" s="334">
        <v>0</v>
      </c>
      <c r="AD1441" s="268">
        <v>0</v>
      </c>
      <c r="AE1441" s="295">
        <v>0</v>
      </c>
    </row>
    <row r="1442" spans="1:31">
      <c r="A1442" s="315" t="s">
        <v>1974</v>
      </c>
      <c r="B1442" s="339" t="s">
        <v>3371</v>
      </c>
      <c r="C1442" s="293" t="s">
        <v>2674</v>
      </c>
      <c r="D1442" s="339" t="s">
        <v>2675</v>
      </c>
      <c r="E1442" s="266">
        <v>38</v>
      </c>
      <c r="F1442" s="266">
        <v>38</v>
      </c>
      <c r="G1442" s="264">
        <v>39</v>
      </c>
      <c r="H1442" s="264">
        <v>39</v>
      </c>
      <c r="I1442" s="264">
        <v>30</v>
      </c>
      <c r="J1442" s="264">
        <v>30</v>
      </c>
      <c r="K1442" s="294">
        <v>0.9</v>
      </c>
      <c r="L1442" s="267">
        <v>1</v>
      </c>
      <c r="M1442" s="267">
        <v>1</v>
      </c>
      <c r="N1442" s="267">
        <v>1</v>
      </c>
      <c r="O1442" s="332">
        <v>38</v>
      </c>
      <c r="P1442" s="266">
        <v>38</v>
      </c>
      <c r="Q1442" s="266">
        <v>38</v>
      </c>
      <c r="R1442" s="264">
        <v>39</v>
      </c>
      <c r="S1442" s="264">
        <v>30</v>
      </c>
      <c r="T1442" s="267">
        <v>1</v>
      </c>
      <c r="U1442" s="267">
        <v>1</v>
      </c>
      <c r="V1442" s="268">
        <v>1</v>
      </c>
      <c r="W1442" s="268">
        <v>1</v>
      </c>
      <c r="X1442" s="295">
        <v>0</v>
      </c>
      <c r="Y1442" s="271">
        <v>247</v>
      </c>
      <c r="Z1442" s="333">
        <v>246</v>
      </c>
      <c r="AA1442" s="333">
        <v>241</v>
      </c>
      <c r="AB1442" s="333">
        <v>238</v>
      </c>
      <c r="AC1442" s="334">
        <v>0.995951417004049</v>
      </c>
      <c r="AD1442" s="268">
        <v>0.987551867219917</v>
      </c>
      <c r="AE1442" s="295">
        <v>0.00839954978413149</v>
      </c>
    </row>
    <row r="1443" spans="1:31">
      <c r="A1443" s="315" t="s">
        <v>1974</v>
      </c>
      <c r="B1443" s="339" t="s">
        <v>3371</v>
      </c>
      <c r="C1443" s="293" t="s">
        <v>2676</v>
      </c>
      <c r="D1443" s="339" t="s">
        <v>2677</v>
      </c>
      <c r="E1443" s="266">
        <v>88</v>
      </c>
      <c r="F1443" s="266">
        <v>88</v>
      </c>
      <c r="G1443" s="264">
        <v>83</v>
      </c>
      <c r="H1443" s="264">
        <v>81</v>
      </c>
      <c r="I1443" s="264">
        <v>72</v>
      </c>
      <c r="J1443" s="264">
        <v>65</v>
      </c>
      <c r="K1443" s="294">
        <v>0.9</v>
      </c>
      <c r="L1443" s="267">
        <v>1</v>
      </c>
      <c r="M1443" s="267">
        <v>0.975903614457831</v>
      </c>
      <c r="N1443" s="267">
        <v>0.902777777777778</v>
      </c>
      <c r="O1443" s="332">
        <v>88</v>
      </c>
      <c r="P1443" s="266">
        <v>85</v>
      </c>
      <c r="Q1443" s="266">
        <v>85</v>
      </c>
      <c r="R1443" s="264">
        <v>79</v>
      </c>
      <c r="S1443" s="264">
        <v>63</v>
      </c>
      <c r="T1443" s="267">
        <v>0.965909090909091</v>
      </c>
      <c r="U1443" s="267">
        <v>0.965909090909091</v>
      </c>
      <c r="V1443" s="268">
        <v>0.951807228915663</v>
      </c>
      <c r="W1443" s="268">
        <v>0.875</v>
      </c>
      <c r="X1443" s="295">
        <v>0.0141018619934283</v>
      </c>
      <c r="Y1443" s="271">
        <v>551</v>
      </c>
      <c r="Z1443" s="333">
        <v>507</v>
      </c>
      <c r="AA1443" s="333">
        <v>563</v>
      </c>
      <c r="AB1443" s="333">
        <v>512</v>
      </c>
      <c r="AC1443" s="334">
        <v>0.920145190562613</v>
      </c>
      <c r="AD1443" s="268">
        <v>0.909413854351687</v>
      </c>
      <c r="AE1443" s="295">
        <v>0.010731336210926</v>
      </c>
    </row>
    <row r="1444" spans="1:31">
      <c r="A1444" s="315" t="s">
        <v>1974</v>
      </c>
      <c r="B1444" s="339" t="s">
        <v>3371</v>
      </c>
      <c r="C1444" s="293" t="s">
        <v>2678</v>
      </c>
      <c r="D1444" s="339" t="s">
        <v>2679</v>
      </c>
      <c r="E1444" s="266">
        <v>25</v>
      </c>
      <c r="F1444" s="266">
        <v>25</v>
      </c>
      <c r="G1444" s="264">
        <v>26</v>
      </c>
      <c r="H1444" s="264">
        <v>26</v>
      </c>
      <c r="I1444" s="264">
        <v>21</v>
      </c>
      <c r="J1444" s="264">
        <v>21</v>
      </c>
      <c r="K1444" s="294">
        <v>0.9</v>
      </c>
      <c r="L1444" s="267">
        <v>1</v>
      </c>
      <c r="M1444" s="267">
        <v>1</v>
      </c>
      <c r="N1444" s="267">
        <v>1</v>
      </c>
      <c r="O1444" s="332">
        <v>25</v>
      </c>
      <c r="P1444" s="266">
        <v>23</v>
      </c>
      <c r="Q1444" s="266">
        <v>23</v>
      </c>
      <c r="R1444" s="264">
        <v>26</v>
      </c>
      <c r="S1444" s="264">
        <v>20</v>
      </c>
      <c r="T1444" s="267">
        <v>0.92</v>
      </c>
      <c r="U1444" s="267">
        <v>0.92</v>
      </c>
      <c r="V1444" s="268">
        <v>1</v>
      </c>
      <c r="W1444" s="268">
        <v>0.952380952380952</v>
      </c>
      <c r="X1444" s="295">
        <v>-0.08</v>
      </c>
      <c r="Y1444" s="271">
        <v>165</v>
      </c>
      <c r="Z1444" s="333">
        <v>160</v>
      </c>
      <c r="AA1444" s="333">
        <v>166</v>
      </c>
      <c r="AB1444" s="333">
        <v>164</v>
      </c>
      <c r="AC1444" s="334">
        <v>0.96969696969697</v>
      </c>
      <c r="AD1444" s="268">
        <v>0.987951807228916</v>
      </c>
      <c r="AE1444" s="295">
        <v>-0.0182548375319459</v>
      </c>
    </row>
    <row r="1445" spans="1:31">
      <c r="A1445" s="315" t="s">
        <v>1974</v>
      </c>
      <c r="B1445" s="339" t="s">
        <v>3371</v>
      </c>
      <c r="C1445" s="293" t="s">
        <v>2680</v>
      </c>
      <c r="D1445" s="339" t="s">
        <v>2681</v>
      </c>
      <c r="E1445" s="266">
        <v>63</v>
      </c>
      <c r="F1445" s="266">
        <v>63</v>
      </c>
      <c r="G1445" s="264">
        <v>65</v>
      </c>
      <c r="H1445" s="264">
        <v>65</v>
      </c>
      <c r="I1445" s="264">
        <v>54</v>
      </c>
      <c r="J1445" s="264">
        <v>54</v>
      </c>
      <c r="K1445" s="294">
        <v>0.9</v>
      </c>
      <c r="L1445" s="267">
        <v>1</v>
      </c>
      <c r="M1445" s="267">
        <v>1</v>
      </c>
      <c r="N1445" s="267">
        <v>1</v>
      </c>
      <c r="O1445" s="332">
        <v>63</v>
      </c>
      <c r="P1445" s="266">
        <v>63</v>
      </c>
      <c r="Q1445" s="266">
        <v>63</v>
      </c>
      <c r="R1445" s="264">
        <v>65</v>
      </c>
      <c r="S1445" s="264">
        <v>53</v>
      </c>
      <c r="T1445" s="267">
        <v>1</v>
      </c>
      <c r="U1445" s="267">
        <v>1</v>
      </c>
      <c r="V1445" s="268">
        <v>1</v>
      </c>
      <c r="W1445" s="268">
        <v>0.981481481481482</v>
      </c>
      <c r="X1445" s="295">
        <v>0</v>
      </c>
      <c r="Y1445" s="271">
        <v>406</v>
      </c>
      <c r="Z1445" s="333">
        <v>400</v>
      </c>
      <c r="AA1445" s="333">
        <v>414</v>
      </c>
      <c r="AB1445" s="333">
        <v>411</v>
      </c>
      <c r="AC1445" s="334">
        <v>0.985221674876847</v>
      </c>
      <c r="AD1445" s="268">
        <v>0.992753623188406</v>
      </c>
      <c r="AE1445" s="295">
        <v>-0.00753194831155846</v>
      </c>
    </row>
    <row r="1446" spans="1:31">
      <c r="A1446" s="315" t="s">
        <v>1974</v>
      </c>
      <c r="B1446" s="339" t="s">
        <v>3371</v>
      </c>
      <c r="C1446" s="293" t="s">
        <v>2682</v>
      </c>
      <c r="D1446" s="339" t="s">
        <v>2683</v>
      </c>
      <c r="E1446" s="266">
        <v>115</v>
      </c>
      <c r="F1446" s="266">
        <v>113</v>
      </c>
      <c r="G1446" s="264">
        <v>125</v>
      </c>
      <c r="H1446" s="264">
        <v>122</v>
      </c>
      <c r="I1446" s="264">
        <v>96</v>
      </c>
      <c r="J1446" s="264">
        <v>86</v>
      </c>
      <c r="K1446" s="294">
        <v>0.9</v>
      </c>
      <c r="L1446" s="267">
        <v>0.982608695652174</v>
      </c>
      <c r="M1446" s="267">
        <v>0.976</v>
      </c>
      <c r="N1446" s="267">
        <v>0.895833333333333</v>
      </c>
      <c r="O1446" s="332">
        <v>115</v>
      </c>
      <c r="P1446" s="266">
        <v>107</v>
      </c>
      <c r="Q1446" s="266">
        <v>107</v>
      </c>
      <c r="R1446" s="264">
        <v>119</v>
      </c>
      <c r="S1446" s="264">
        <v>84</v>
      </c>
      <c r="T1446" s="267">
        <v>0.930434782608696</v>
      </c>
      <c r="U1446" s="267">
        <v>0.930434782608696</v>
      </c>
      <c r="V1446" s="268">
        <v>0.952</v>
      </c>
      <c r="W1446" s="268">
        <v>0.875</v>
      </c>
      <c r="X1446" s="295">
        <v>-0.0215652173913043</v>
      </c>
      <c r="Y1446" s="271">
        <v>771</v>
      </c>
      <c r="Z1446" s="333">
        <v>703</v>
      </c>
      <c r="AA1446" s="333">
        <v>780</v>
      </c>
      <c r="AB1446" s="333">
        <v>738</v>
      </c>
      <c r="AC1446" s="334">
        <v>0.911802853437095</v>
      </c>
      <c r="AD1446" s="268">
        <v>0.946153846153846</v>
      </c>
      <c r="AE1446" s="295">
        <v>-0.0343509927167515</v>
      </c>
    </row>
    <row r="1447" spans="1:31">
      <c r="A1447" s="315" t="s">
        <v>1974</v>
      </c>
      <c r="B1447" s="339" t="s">
        <v>3372</v>
      </c>
      <c r="C1447" s="293" t="s">
        <v>2684</v>
      </c>
      <c r="D1447" s="339" t="s">
        <v>2685</v>
      </c>
      <c r="E1447" s="266">
        <v>76</v>
      </c>
      <c r="F1447" s="266">
        <v>75</v>
      </c>
      <c r="G1447" s="264">
        <v>76</v>
      </c>
      <c r="H1447" s="264">
        <v>76</v>
      </c>
      <c r="I1447" s="264">
        <v>69</v>
      </c>
      <c r="J1447" s="264">
        <v>66</v>
      </c>
      <c r="K1447" s="294">
        <v>0.9</v>
      </c>
      <c r="L1447" s="267">
        <v>0.986842105263158</v>
      </c>
      <c r="M1447" s="267">
        <v>1</v>
      </c>
      <c r="N1447" s="267">
        <v>0.956521739130435</v>
      </c>
      <c r="O1447" s="332">
        <v>76</v>
      </c>
      <c r="P1447" s="266">
        <v>72</v>
      </c>
      <c r="Q1447" s="266">
        <v>72</v>
      </c>
      <c r="R1447" s="264">
        <v>73</v>
      </c>
      <c r="S1447" s="264">
        <v>64</v>
      </c>
      <c r="T1447" s="267">
        <v>0.947368421052632</v>
      </c>
      <c r="U1447" s="267">
        <v>0.947368421052632</v>
      </c>
      <c r="V1447" s="268">
        <v>0.960526315789474</v>
      </c>
      <c r="W1447" s="268">
        <v>0.927536231884058</v>
      </c>
      <c r="X1447" s="295">
        <v>-0.0131578947368421</v>
      </c>
      <c r="Y1447" s="271">
        <v>492</v>
      </c>
      <c r="Z1447" s="333">
        <v>467</v>
      </c>
      <c r="AA1447" s="333">
        <v>495</v>
      </c>
      <c r="AB1447" s="333">
        <v>472</v>
      </c>
      <c r="AC1447" s="334">
        <v>0.949186991869919</v>
      </c>
      <c r="AD1447" s="268">
        <v>0.953535353535354</v>
      </c>
      <c r="AE1447" s="295">
        <v>-0.00434836166543484</v>
      </c>
    </row>
    <row r="1448" spans="1:31">
      <c r="A1448" s="315" t="s">
        <v>1974</v>
      </c>
      <c r="B1448" s="339" t="s">
        <v>3372</v>
      </c>
      <c r="C1448" s="293" t="s">
        <v>2686</v>
      </c>
      <c r="D1448" s="339" t="s">
        <v>2687</v>
      </c>
      <c r="E1448" s="266">
        <v>79</v>
      </c>
      <c r="F1448" s="266">
        <v>78</v>
      </c>
      <c r="G1448" s="264">
        <v>78</v>
      </c>
      <c r="H1448" s="264">
        <v>75</v>
      </c>
      <c r="I1448" s="264">
        <v>63</v>
      </c>
      <c r="J1448" s="264">
        <v>60</v>
      </c>
      <c r="K1448" s="294">
        <v>0.9</v>
      </c>
      <c r="L1448" s="267">
        <v>0.987341772151899</v>
      </c>
      <c r="M1448" s="267">
        <v>0.961538461538462</v>
      </c>
      <c r="N1448" s="267">
        <v>0.952380952380952</v>
      </c>
      <c r="O1448" s="332">
        <v>79</v>
      </c>
      <c r="P1448" s="266">
        <v>73</v>
      </c>
      <c r="Q1448" s="266">
        <v>73</v>
      </c>
      <c r="R1448" s="264">
        <v>75</v>
      </c>
      <c r="S1448" s="264">
        <v>60</v>
      </c>
      <c r="T1448" s="267">
        <v>0.924050632911392</v>
      </c>
      <c r="U1448" s="267">
        <v>0.924050632911392</v>
      </c>
      <c r="V1448" s="268">
        <v>0.961538461538462</v>
      </c>
      <c r="W1448" s="268">
        <v>0.952380952380952</v>
      </c>
      <c r="X1448" s="295">
        <v>-0.0374878286270691</v>
      </c>
      <c r="Y1448" s="271">
        <v>471</v>
      </c>
      <c r="Z1448" s="333">
        <v>450</v>
      </c>
      <c r="AA1448" s="333">
        <v>466</v>
      </c>
      <c r="AB1448" s="333">
        <v>439</v>
      </c>
      <c r="AC1448" s="334">
        <v>0.955414012738854</v>
      </c>
      <c r="AD1448" s="268">
        <v>0.94206008583691</v>
      </c>
      <c r="AE1448" s="295">
        <v>0.0133539269019436</v>
      </c>
    </row>
    <row r="1449" spans="1:31">
      <c r="A1449" s="315" t="s">
        <v>1974</v>
      </c>
      <c r="B1449" s="339" t="s">
        <v>3372</v>
      </c>
      <c r="C1449" s="293" t="s">
        <v>2688</v>
      </c>
      <c r="D1449" s="339" t="s">
        <v>2689</v>
      </c>
      <c r="E1449" s="266">
        <v>26</v>
      </c>
      <c r="F1449" s="266">
        <v>26</v>
      </c>
      <c r="G1449" s="264">
        <v>25</v>
      </c>
      <c r="H1449" s="264">
        <v>25</v>
      </c>
      <c r="I1449" s="264">
        <v>20</v>
      </c>
      <c r="J1449" s="264">
        <v>20</v>
      </c>
      <c r="K1449" s="294">
        <v>0.9</v>
      </c>
      <c r="L1449" s="267">
        <v>1</v>
      </c>
      <c r="M1449" s="267">
        <v>1</v>
      </c>
      <c r="N1449" s="267">
        <v>1</v>
      </c>
      <c r="O1449" s="332">
        <v>26</v>
      </c>
      <c r="P1449" s="266">
        <v>25</v>
      </c>
      <c r="Q1449" s="266">
        <v>25</v>
      </c>
      <c r="R1449" s="264">
        <v>25</v>
      </c>
      <c r="S1449" s="264">
        <v>19</v>
      </c>
      <c r="T1449" s="267">
        <v>0.961538461538462</v>
      </c>
      <c r="U1449" s="267">
        <v>0.961538461538462</v>
      </c>
      <c r="V1449" s="268">
        <v>1</v>
      </c>
      <c r="W1449" s="268">
        <v>0.95</v>
      </c>
      <c r="X1449" s="295">
        <v>-0.0384615384615384</v>
      </c>
      <c r="Y1449" s="271">
        <v>161</v>
      </c>
      <c r="Z1449" s="333">
        <v>157</v>
      </c>
      <c r="AA1449" s="333">
        <v>158</v>
      </c>
      <c r="AB1449" s="333">
        <v>157</v>
      </c>
      <c r="AC1449" s="334">
        <v>0.975155279503106</v>
      </c>
      <c r="AD1449" s="268">
        <v>0.993670886075949</v>
      </c>
      <c r="AE1449" s="295">
        <v>-0.0185156065728438</v>
      </c>
    </row>
    <row r="1450" spans="1:31">
      <c r="A1450" s="315" t="s">
        <v>1974</v>
      </c>
      <c r="B1450" s="339" t="s">
        <v>3372</v>
      </c>
      <c r="C1450" s="293" t="s">
        <v>2690</v>
      </c>
      <c r="D1450" s="339" t="s">
        <v>2691</v>
      </c>
      <c r="E1450" s="266">
        <v>28</v>
      </c>
      <c r="F1450" s="266">
        <v>28</v>
      </c>
      <c r="G1450" s="264">
        <v>30</v>
      </c>
      <c r="H1450" s="264">
        <v>30</v>
      </c>
      <c r="I1450" s="264">
        <v>30</v>
      </c>
      <c r="J1450" s="264">
        <v>30</v>
      </c>
      <c r="K1450" s="294">
        <v>0.9</v>
      </c>
      <c r="L1450" s="267">
        <v>1</v>
      </c>
      <c r="M1450" s="267">
        <v>1</v>
      </c>
      <c r="N1450" s="267">
        <v>1</v>
      </c>
      <c r="O1450" s="332">
        <v>28</v>
      </c>
      <c r="P1450" s="266">
        <v>28</v>
      </c>
      <c r="Q1450" s="266">
        <v>28</v>
      </c>
      <c r="R1450" s="264">
        <v>28</v>
      </c>
      <c r="S1450" s="264">
        <v>30</v>
      </c>
      <c r="T1450" s="267">
        <v>1</v>
      </c>
      <c r="U1450" s="267">
        <v>1</v>
      </c>
      <c r="V1450" s="268">
        <v>0.933333333333333</v>
      </c>
      <c r="W1450" s="268">
        <v>1</v>
      </c>
      <c r="X1450" s="295">
        <v>0.0666666666666667</v>
      </c>
      <c r="Y1450" s="271">
        <v>201</v>
      </c>
      <c r="Z1450" s="333">
        <v>198</v>
      </c>
      <c r="AA1450" s="333">
        <v>197</v>
      </c>
      <c r="AB1450" s="333">
        <v>193</v>
      </c>
      <c r="AC1450" s="334">
        <v>0.985074626865672</v>
      </c>
      <c r="AD1450" s="268">
        <v>0.979695431472081</v>
      </c>
      <c r="AE1450" s="295">
        <v>0.00537919539359033</v>
      </c>
    </row>
    <row r="1451" spans="1:31">
      <c r="A1451" s="315" t="s">
        <v>1974</v>
      </c>
      <c r="B1451" s="339" t="s">
        <v>3372</v>
      </c>
      <c r="C1451" s="293" t="s">
        <v>2692</v>
      </c>
      <c r="D1451" s="339" t="s">
        <v>2693</v>
      </c>
      <c r="E1451" s="266">
        <v>48</v>
      </c>
      <c r="F1451" s="266">
        <v>47</v>
      </c>
      <c r="G1451" s="264">
        <v>46</v>
      </c>
      <c r="H1451" s="264">
        <v>44</v>
      </c>
      <c r="I1451" s="264">
        <v>44</v>
      </c>
      <c r="J1451" s="264">
        <v>43</v>
      </c>
      <c r="K1451" s="294">
        <v>0.9</v>
      </c>
      <c r="L1451" s="267">
        <v>0.979166666666667</v>
      </c>
      <c r="M1451" s="267">
        <v>0.956521739130435</v>
      </c>
      <c r="N1451" s="267">
        <v>0.977272727272727</v>
      </c>
      <c r="O1451" s="332">
        <v>48</v>
      </c>
      <c r="P1451" s="266">
        <v>45</v>
      </c>
      <c r="Q1451" s="266">
        <v>45</v>
      </c>
      <c r="R1451" s="264">
        <v>42</v>
      </c>
      <c r="S1451" s="264">
        <v>41</v>
      </c>
      <c r="T1451" s="267">
        <v>0.9375</v>
      </c>
      <c r="U1451" s="267">
        <v>0.9375</v>
      </c>
      <c r="V1451" s="268">
        <v>0.91304347826087</v>
      </c>
      <c r="W1451" s="268">
        <v>0.931818181818182</v>
      </c>
      <c r="X1451" s="295">
        <v>0.0244565217391305</v>
      </c>
      <c r="Y1451" s="271">
        <v>308</v>
      </c>
      <c r="Z1451" s="333">
        <v>281</v>
      </c>
      <c r="AA1451" s="333">
        <v>305</v>
      </c>
      <c r="AB1451" s="333">
        <v>284</v>
      </c>
      <c r="AC1451" s="334">
        <v>0.912337662337662</v>
      </c>
      <c r="AD1451" s="268">
        <v>0.931147540983607</v>
      </c>
      <c r="AE1451" s="295">
        <v>-0.0188098786459442</v>
      </c>
    </row>
    <row r="1452" spans="1:31">
      <c r="A1452" s="315" t="s">
        <v>1974</v>
      </c>
      <c r="B1452" s="339" t="s">
        <v>3372</v>
      </c>
      <c r="C1452" s="293" t="s">
        <v>2694</v>
      </c>
      <c r="D1452" s="339" t="s">
        <v>2695</v>
      </c>
      <c r="E1452" s="266">
        <v>0</v>
      </c>
      <c r="F1452" s="266">
        <v>0</v>
      </c>
      <c r="G1452" s="264">
        <v>0</v>
      </c>
      <c r="H1452" s="264">
        <v>0</v>
      </c>
      <c r="I1452" s="264">
        <v>0</v>
      </c>
      <c r="J1452" s="264">
        <v>0</v>
      </c>
      <c r="K1452" s="294">
        <v>0.9</v>
      </c>
      <c r="L1452" s="267">
        <v>0</v>
      </c>
      <c r="M1452" s="267">
        <v>0</v>
      </c>
      <c r="N1452" s="267">
        <v>0</v>
      </c>
      <c r="O1452" s="332">
        <v>0</v>
      </c>
      <c r="P1452" s="266">
        <v>0</v>
      </c>
      <c r="Q1452" s="266">
        <v>0</v>
      </c>
      <c r="R1452" s="264">
        <v>0</v>
      </c>
      <c r="S1452" s="264">
        <v>0</v>
      </c>
      <c r="T1452" s="267">
        <v>0</v>
      </c>
      <c r="U1452" s="267">
        <v>0</v>
      </c>
      <c r="V1452" s="268">
        <v>0</v>
      </c>
      <c r="W1452" s="268">
        <v>0</v>
      </c>
      <c r="X1452" s="295">
        <v>0</v>
      </c>
      <c r="Y1452" s="271">
        <v>0</v>
      </c>
      <c r="Z1452" s="333">
        <v>0</v>
      </c>
      <c r="AA1452" s="333">
        <v>0</v>
      </c>
      <c r="AB1452" s="333">
        <v>0</v>
      </c>
      <c r="AC1452" s="334">
        <v>0</v>
      </c>
      <c r="AD1452" s="268">
        <v>0</v>
      </c>
      <c r="AE1452" s="295">
        <v>0</v>
      </c>
    </row>
    <row r="1453" spans="1:31">
      <c r="A1453" s="315" t="s">
        <v>1974</v>
      </c>
      <c r="B1453" s="339" t="s">
        <v>3372</v>
      </c>
      <c r="C1453" s="293" t="s">
        <v>2696</v>
      </c>
      <c r="D1453" s="339" t="s">
        <v>2697</v>
      </c>
      <c r="E1453" s="266">
        <v>70</v>
      </c>
      <c r="F1453" s="266">
        <v>68</v>
      </c>
      <c r="G1453" s="264">
        <v>71</v>
      </c>
      <c r="H1453" s="264">
        <v>68</v>
      </c>
      <c r="I1453" s="264">
        <v>55</v>
      </c>
      <c r="J1453" s="264">
        <v>52</v>
      </c>
      <c r="K1453" s="294">
        <v>0.9</v>
      </c>
      <c r="L1453" s="267">
        <v>0.971428571428571</v>
      </c>
      <c r="M1453" s="267">
        <v>0.957746478873239</v>
      </c>
      <c r="N1453" s="267">
        <v>0.945454545454545</v>
      </c>
      <c r="O1453" s="332">
        <v>70</v>
      </c>
      <c r="P1453" s="266">
        <v>60</v>
      </c>
      <c r="Q1453" s="266">
        <v>60</v>
      </c>
      <c r="R1453" s="264">
        <v>63</v>
      </c>
      <c r="S1453" s="264">
        <v>51</v>
      </c>
      <c r="T1453" s="267">
        <v>0.857142857142857</v>
      </c>
      <c r="U1453" s="267">
        <v>0.857142857142857</v>
      </c>
      <c r="V1453" s="268">
        <v>0.887323943661972</v>
      </c>
      <c r="W1453" s="268">
        <v>0.927272727272727</v>
      </c>
      <c r="X1453" s="295">
        <v>-0.0301810865191148</v>
      </c>
      <c r="Y1453" s="271">
        <v>432</v>
      </c>
      <c r="Z1453" s="333">
        <v>388</v>
      </c>
      <c r="AA1453" s="333">
        <v>428</v>
      </c>
      <c r="AB1453" s="333">
        <v>399</v>
      </c>
      <c r="AC1453" s="334">
        <v>0.898148148148148</v>
      </c>
      <c r="AD1453" s="268">
        <v>0.932242990654206</v>
      </c>
      <c r="AE1453" s="295">
        <v>-0.0340948425060574</v>
      </c>
    </row>
    <row r="1454" spans="1:31">
      <c r="A1454" s="315" t="s">
        <v>1974</v>
      </c>
      <c r="B1454" s="339" t="s">
        <v>3372</v>
      </c>
      <c r="C1454" s="293" t="s">
        <v>2698</v>
      </c>
      <c r="D1454" s="339" t="s">
        <v>2699</v>
      </c>
      <c r="E1454" s="266">
        <v>53</v>
      </c>
      <c r="F1454" s="266">
        <v>52</v>
      </c>
      <c r="G1454" s="264">
        <v>55</v>
      </c>
      <c r="H1454" s="264">
        <v>52</v>
      </c>
      <c r="I1454" s="264">
        <v>44</v>
      </c>
      <c r="J1454" s="264">
        <v>41</v>
      </c>
      <c r="K1454" s="294">
        <v>0.9</v>
      </c>
      <c r="L1454" s="267">
        <v>0.981132075471698</v>
      </c>
      <c r="M1454" s="267">
        <v>0.945454545454545</v>
      </c>
      <c r="N1454" s="267">
        <v>0.931818181818182</v>
      </c>
      <c r="O1454" s="332">
        <v>53</v>
      </c>
      <c r="P1454" s="266">
        <v>51</v>
      </c>
      <c r="Q1454" s="266">
        <v>51</v>
      </c>
      <c r="R1454" s="264">
        <v>51</v>
      </c>
      <c r="S1454" s="264">
        <v>41</v>
      </c>
      <c r="T1454" s="267">
        <v>0.962264150943396</v>
      </c>
      <c r="U1454" s="267">
        <v>0.962264150943396</v>
      </c>
      <c r="V1454" s="268">
        <v>0.927272727272727</v>
      </c>
      <c r="W1454" s="268">
        <v>0.931818181818182</v>
      </c>
      <c r="X1454" s="295">
        <v>0.034991423670669</v>
      </c>
      <c r="Y1454" s="271">
        <v>345</v>
      </c>
      <c r="Z1454" s="333">
        <v>323</v>
      </c>
      <c r="AA1454" s="333">
        <v>358</v>
      </c>
      <c r="AB1454" s="333">
        <v>339</v>
      </c>
      <c r="AC1454" s="334">
        <v>0.936231884057971</v>
      </c>
      <c r="AD1454" s="268">
        <v>0.946927374301676</v>
      </c>
      <c r="AE1454" s="295">
        <v>-0.010695490243705</v>
      </c>
    </row>
    <row r="1455" spans="1:31">
      <c r="A1455" s="315" t="s">
        <v>1974</v>
      </c>
      <c r="B1455" s="339" t="s">
        <v>3372</v>
      </c>
      <c r="C1455" s="293" t="s">
        <v>2700</v>
      </c>
      <c r="D1455" s="339" t="s">
        <v>2701</v>
      </c>
      <c r="E1455" s="266">
        <v>67</v>
      </c>
      <c r="F1455" s="266">
        <v>65</v>
      </c>
      <c r="G1455" s="264">
        <v>66</v>
      </c>
      <c r="H1455" s="264">
        <v>60</v>
      </c>
      <c r="I1455" s="264">
        <v>58</v>
      </c>
      <c r="J1455" s="264">
        <v>55</v>
      </c>
      <c r="K1455" s="294">
        <v>0.9</v>
      </c>
      <c r="L1455" s="267">
        <v>0.970149253731343</v>
      </c>
      <c r="M1455" s="267">
        <v>0.909090909090909</v>
      </c>
      <c r="N1455" s="267">
        <v>0.948275862068966</v>
      </c>
      <c r="O1455" s="332">
        <v>67</v>
      </c>
      <c r="P1455" s="266">
        <v>61</v>
      </c>
      <c r="Q1455" s="266">
        <v>61</v>
      </c>
      <c r="R1455" s="264">
        <v>57</v>
      </c>
      <c r="S1455" s="264">
        <v>50</v>
      </c>
      <c r="T1455" s="267">
        <v>0.91044776119403</v>
      </c>
      <c r="U1455" s="267">
        <v>0.91044776119403</v>
      </c>
      <c r="V1455" s="268">
        <v>0.863636363636364</v>
      </c>
      <c r="W1455" s="268">
        <v>0.862068965517241</v>
      </c>
      <c r="X1455" s="295">
        <v>0.0468113975576662</v>
      </c>
      <c r="Y1455" s="271">
        <v>432</v>
      </c>
      <c r="Z1455" s="333">
        <v>377</v>
      </c>
      <c r="AA1455" s="333">
        <v>409</v>
      </c>
      <c r="AB1455" s="333">
        <v>370</v>
      </c>
      <c r="AC1455" s="334">
        <v>0.872685185185185</v>
      </c>
      <c r="AD1455" s="268">
        <v>0.904645476772616</v>
      </c>
      <c r="AE1455" s="295">
        <v>-0.0319602915874309</v>
      </c>
    </row>
    <row r="1456" spans="1:31">
      <c r="A1456" s="315" t="s">
        <v>1974</v>
      </c>
      <c r="B1456" s="339" t="s">
        <v>3372</v>
      </c>
      <c r="C1456" s="293" t="s">
        <v>2702</v>
      </c>
      <c r="D1456" s="339" t="s">
        <v>2703</v>
      </c>
      <c r="E1456" s="266">
        <v>63</v>
      </c>
      <c r="F1456" s="266">
        <v>63</v>
      </c>
      <c r="G1456" s="264">
        <v>63</v>
      </c>
      <c r="H1456" s="264">
        <v>63</v>
      </c>
      <c r="I1456" s="264">
        <v>66</v>
      </c>
      <c r="J1456" s="264">
        <v>66</v>
      </c>
      <c r="K1456" s="294">
        <v>0.9</v>
      </c>
      <c r="L1456" s="267">
        <v>1</v>
      </c>
      <c r="M1456" s="267">
        <v>1</v>
      </c>
      <c r="N1456" s="267">
        <v>1</v>
      </c>
      <c r="O1456" s="332">
        <v>63</v>
      </c>
      <c r="P1456" s="266">
        <v>60</v>
      </c>
      <c r="Q1456" s="266">
        <v>60</v>
      </c>
      <c r="R1456" s="264">
        <v>63</v>
      </c>
      <c r="S1456" s="264">
        <v>65</v>
      </c>
      <c r="T1456" s="267">
        <v>0.952380952380952</v>
      </c>
      <c r="U1456" s="267">
        <v>0.952380952380952</v>
      </c>
      <c r="V1456" s="268">
        <v>1</v>
      </c>
      <c r="W1456" s="268">
        <v>0.984848484848485</v>
      </c>
      <c r="X1456" s="295">
        <v>-0.0476190476190477</v>
      </c>
      <c r="Y1456" s="271">
        <v>426</v>
      </c>
      <c r="Z1456" s="333">
        <v>413</v>
      </c>
      <c r="AA1456" s="333">
        <v>404</v>
      </c>
      <c r="AB1456" s="333">
        <v>377</v>
      </c>
      <c r="AC1456" s="334">
        <v>0.969483568075117</v>
      </c>
      <c r="AD1456" s="268">
        <v>0.933168316831683</v>
      </c>
      <c r="AE1456" s="295">
        <v>0.0363152512434342</v>
      </c>
    </row>
    <row r="1457" spans="1:31">
      <c r="A1457" s="315" t="s">
        <v>1974</v>
      </c>
      <c r="B1457" s="339" t="s">
        <v>3372</v>
      </c>
      <c r="C1457" s="293" t="s">
        <v>2704</v>
      </c>
      <c r="D1457" s="339" t="s">
        <v>2705</v>
      </c>
      <c r="E1457" s="266">
        <v>61</v>
      </c>
      <c r="F1457" s="266">
        <v>59</v>
      </c>
      <c r="G1457" s="264">
        <v>59</v>
      </c>
      <c r="H1457" s="264">
        <v>59</v>
      </c>
      <c r="I1457" s="264">
        <v>49</v>
      </c>
      <c r="J1457" s="264">
        <v>44</v>
      </c>
      <c r="K1457" s="294">
        <v>0.9</v>
      </c>
      <c r="L1457" s="267">
        <v>0.967213114754098</v>
      </c>
      <c r="M1457" s="267">
        <v>1</v>
      </c>
      <c r="N1457" s="267">
        <v>0.897959183673469</v>
      </c>
      <c r="O1457" s="332">
        <v>61</v>
      </c>
      <c r="P1457" s="266">
        <v>56</v>
      </c>
      <c r="Q1457" s="266">
        <v>56</v>
      </c>
      <c r="R1457" s="264">
        <v>58</v>
      </c>
      <c r="S1457" s="264">
        <v>44</v>
      </c>
      <c r="T1457" s="267">
        <v>0.918032786885246</v>
      </c>
      <c r="U1457" s="267">
        <v>0.918032786885246</v>
      </c>
      <c r="V1457" s="268">
        <v>0.983050847457627</v>
      </c>
      <c r="W1457" s="268">
        <v>0.897959183673469</v>
      </c>
      <c r="X1457" s="295">
        <v>-0.0650180605723812</v>
      </c>
      <c r="Y1457" s="271">
        <v>377</v>
      </c>
      <c r="Z1457" s="333">
        <v>353</v>
      </c>
      <c r="AA1457" s="333">
        <v>372</v>
      </c>
      <c r="AB1457" s="333">
        <v>349</v>
      </c>
      <c r="AC1457" s="334">
        <v>0.936339522546419</v>
      </c>
      <c r="AD1457" s="268">
        <v>0.938172043010753</v>
      </c>
      <c r="AE1457" s="295">
        <v>-0.00183252046433369</v>
      </c>
    </row>
    <row r="1458" spans="1:31">
      <c r="A1458" s="315" t="s">
        <v>1974</v>
      </c>
      <c r="B1458" s="339" t="s">
        <v>32</v>
      </c>
      <c r="C1458" s="293" t="s">
        <v>2706</v>
      </c>
      <c r="D1458" s="339" t="s">
        <v>2706</v>
      </c>
      <c r="E1458" s="266">
        <v>0</v>
      </c>
      <c r="F1458" s="266">
        <v>0</v>
      </c>
      <c r="G1458" s="264">
        <v>0</v>
      </c>
      <c r="H1458" s="264">
        <v>0</v>
      </c>
      <c r="I1458" s="264">
        <v>0</v>
      </c>
      <c r="J1458" s="264">
        <v>0</v>
      </c>
      <c r="K1458" s="294">
        <v>0.9</v>
      </c>
      <c r="L1458" s="267">
        <v>0</v>
      </c>
      <c r="M1458" s="267">
        <v>0</v>
      </c>
      <c r="N1458" s="267">
        <v>0</v>
      </c>
      <c r="O1458" s="332">
        <v>0</v>
      </c>
      <c r="P1458" s="266">
        <v>0</v>
      </c>
      <c r="Q1458" s="266">
        <v>0</v>
      </c>
      <c r="R1458" s="264">
        <v>0</v>
      </c>
      <c r="S1458" s="264">
        <v>0</v>
      </c>
      <c r="T1458" s="267">
        <v>0</v>
      </c>
      <c r="U1458" s="267">
        <v>0</v>
      </c>
      <c r="V1458" s="268">
        <v>0</v>
      </c>
      <c r="W1458" s="268">
        <v>0</v>
      </c>
      <c r="X1458" s="295">
        <v>0</v>
      </c>
      <c r="Y1458" s="271">
        <v>0</v>
      </c>
      <c r="Z1458" s="333">
        <v>0</v>
      </c>
      <c r="AA1458" s="333">
        <v>0</v>
      </c>
      <c r="AB1458" s="333">
        <v>0</v>
      </c>
      <c r="AC1458" s="334">
        <v>0</v>
      </c>
      <c r="AD1458" s="268">
        <v>0</v>
      </c>
      <c r="AE1458" s="295">
        <v>0</v>
      </c>
    </row>
    <row r="1459" spans="1:31">
      <c r="A1459" s="315" t="s">
        <v>1974</v>
      </c>
      <c r="B1459" s="339" t="s">
        <v>32</v>
      </c>
      <c r="C1459" s="293" t="s">
        <v>2707</v>
      </c>
      <c r="D1459" s="339" t="s">
        <v>2707</v>
      </c>
      <c r="E1459" s="266">
        <v>0</v>
      </c>
      <c r="F1459" s="266">
        <v>0</v>
      </c>
      <c r="G1459" s="264">
        <v>0</v>
      </c>
      <c r="H1459" s="264">
        <v>0</v>
      </c>
      <c r="I1459" s="264">
        <v>0</v>
      </c>
      <c r="J1459" s="264">
        <v>0</v>
      </c>
      <c r="K1459" s="294">
        <v>0.9</v>
      </c>
      <c r="L1459" s="267">
        <v>0</v>
      </c>
      <c r="M1459" s="267">
        <v>0</v>
      </c>
      <c r="N1459" s="267">
        <v>0</v>
      </c>
      <c r="O1459" s="332">
        <v>0</v>
      </c>
      <c r="P1459" s="266">
        <v>0</v>
      </c>
      <c r="Q1459" s="266">
        <v>0</v>
      </c>
      <c r="R1459" s="264">
        <v>0</v>
      </c>
      <c r="S1459" s="264">
        <v>0</v>
      </c>
      <c r="T1459" s="267">
        <v>0</v>
      </c>
      <c r="U1459" s="267">
        <v>0</v>
      </c>
      <c r="V1459" s="268">
        <v>0</v>
      </c>
      <c r="W1459" s="268">
        <v>0</v>
      </c>
      <c r="X1459" s="295">
        <v>0</v>
      </c>
      <c r="Y1459" s="271">
        <v>0</v>
      </c>
      <c r="Z1459" s="333">
        <v>0</v>
      </c>
      <c r="AA1459" s="333">
        <v>0</v>
      </c>
      <c r="AB1459" s="333">
        <v>0</v>
      </c>
      <c r="AC1459" s="334">
        <v>0</v>
      </c>
      <c r="AD1459" s="268">
        <v>0</v>
      </c>
      <c r="AE1459" s="295">
        <v>0</v>
      </c>
    </row>
    <row r="1460" spans="1:31">
      <c r="A1460" s="315" t="s">
        <v>2708</v>
      </c>
      <c r="B1460" s="339" t="s">
        <v>3373</v>
      </c>
      <c r="C1460" s="293" t="s">
        <v>2710</v>
      </c>
      <c r="D1460" s="339" t="s">
        <v>2711</v>
      </c>
      <c r="E1460" s="266">
        <v>0</v>
      </c>
      <c r="F1460" s="266">
        <v>0</v>
      </c>
      <c r="G1460" s="264">
        <v>0</v>
      </c>
      <c r="H1460" s="264">
        <v>0</v>
      </c>
      <c r="I1460" s="264">
        <v>0</v>
      </c>
      <c r="J1460" s="264">
        <v>0</v>
      </c>
      <c r="K1460" s="294">
        <v>0.9</v>
      </c>
      <c r="L1460" s="267">
        <v>0</v>
      </c>
      <c r="M1460" s="267">
        <v>0</v>
      </c>
      <c r="N1460" s="267">
        <v>0</v>
      </c>
      <c r="O1460" s="332">
        <v>0</v>
      </c>
      <c r="P1460" s="266">
        <v>0</v>
      </c>
      <c r="Q1460" s="266">
        <v>0</v>
      </c>
      <c r="R1460" s="264">
        <v>0</v>
      </c>
      <c r="S1460" s="264">
        <v>0</v>
      </c>
      <c r="T1460" s="267">
        <v>0</v>
      </c>
      <c r="U1460" s="267">
        <v>0</v>
      </c>
      <c r="V1460" s="268">
        <v>0</v>
      </c>
      <c r="W1460" s="268">
        <v>0</v>
      </c>
      <c r="X1460" s="295">
        <v>0</v>
      </c>
      <c r="Y1460" s="271">
        <v>0</v>
      </c>
      <c r="Z1460" s="333">
        <v>0</v>
      </c>
      <c r="AA1460" s="333">
        <v>0</v>
      </c>
      <c r="AB1460" s="333">
        <v>0</v>
      </c>
      <c r="AC1460" s="334">
        <v>0</v>
      </c>
      <c r="AD1460" s="268">
        <v>0</v>
      </c>
      <c r="AE1460" s="295">
        <v>0</v>
      </c>
    </row>
    <row r="1461" spans="1:31">
      <c r="A1461" s="315" t="s">
        <v>2708</v>
      </c>
      <c r="B1461" s="339" t="s">
        <v>3373</v>
      </c>
      <c r="C1461" s="293" t="s">
        <v>2712</v>
      </c>
      <c r="D1461" s="339" t="s">
        <v>2713</v>
      </c>
      <c r="E1461" s="266">
        <v>0</v>
      </c>
      <c r="F1461" s="266">
        <v>0</v>
      </c>
      <c r="G1461" s="264">
        <v>0</v>
      </c>
      <c r="H1461" s="264">
        <v>0</v>
      </c>
      <c r="I1461" s="264">
        <v>0</v>
      </c>
      <c r="J1461" s="264">
        <v>0</v>
      </c>
      <c r="K1461" s="294">
        <v>0.9</v>
      </c>
      <c r="L1461" s="267">
        <v>0</v>
      </c>
      <c r="M1461" s="267">
        <v>0</v>
      </c>
      <c r="N1461" s="267">
        <v>0</v>
      </c>
      <c r="O1461" s="332">
        <v>0</v>
      </c>
      <c r="P1461" s="266">
        <v>0</v>
      </c>
      <c r="Q1461" s="266">
        <v>0</v>
      </c>
      <c r="R1461" s="264">
        <v>0</v>
      </c>
      <c r="S1461" s="264">
        <v>0</v>
      </c>
      <c r="T1461" s="267">
        <v>0</v>
      </c>
      <c r="U1461" s="267">
        <v>0</v>
      </c>
      <c r="V1461" s="268">
        <v>0</v>
      </c>
      <c r="W1461" s="268">
        <v>0</v>
      </c>
      <c r="X1461" s="295">
        <v>0</v>
      </c>
      <c r="Y1461" s="271">
        <v>0</v>
      </c>
      <c r="Z1461" s="333">
        <v>0</v>
      </c>
      <c r="AA1461" s="333">
        <v>0</v>
      </c>
      <c r="AB1461" s="333">
        <v>0</v>
      </c>
      <c r="AC1461" s="334">
        <v>0</v>
      </c>
      <c r="AD1461" s="268">
        <v>0</v>
      </c>
      <c r="AE1461" s="295">
        <v>0</v>
      </c>
    </row>
    <row r="1462" spans="1:31">
      <c r="A1462" s="315" t="s">
        <v>2708</v>
      </c>
      <c r="B1462" s="339" t="s">
        <v>3374</v>
      </c>
      <c r="C1462" s="293" t="s">
        <v>2714</v>
      </c>
      <c r="D1462" s="339" t="s">
        <v>2715</v>
      </c>
      <c r="E1462" s="266">
        <v>0</v>
      </c>
      <c r="F1462" s="266">
        <v>0</v>
      </c>
      <c r="G1462" s="264">
        <v>0</v>
      </c>
      <c r="H1462" s="264">
        <v>0</v>
      </c>
      <c r="I1462" s="264">
        <v>0</v>
      </c>
      <c r="J1462" s="264">
        <v>0</v>
      </c>
      <c r="K1462" s="294">
        <v>0.9</v>
      </c>
      <c r="L1462" s="267">
        <v>0</v>
      </c>
      <c r="M1462" s="267">
        <v>0</v>
      </c>
      <c r="N1462" s="267">
        <v>0</v>
      </c>
      <c r="O1462" s="332">
        <v>0</v>
      </c>
      <c r="P1462" s="266">
        <v>0</v>
      </c>
      <c r="Q1462" s="266">
        <v>0</v>
      </c>
      <c r="R1462" s="264">
        <v>0</v>
      </c>
      <c r="S1462" s="264">
        <v>0</v>
      </c>
      <c r="T1462" s="267">
        <v>0</v>
      </c>
      <c r="U1462" s="267">
        <v>0</v>
      </c>
      <c r="V1462" s="268">
        <v>0</v>
      </c>
      <c r="W1462" s="268">
        <v>0</v>
      </c>
      <c r="X1462" s="295">
        <v>0</v>
      </c>
      <c r="Y1462" s="271">
        <v>0</v>
      </c>
      <c r="Z1462" s="333">
        <v>0</v>
      </c>
      <c r="AA1462" s="333">
        <v>0</v>
      </c>
      <c r="AB1462" s="333">
        <v>0</v>
      </c>
      <c r="AC1462" s="334">
        <v>0</v>
      </c>
      <c r="AD1462" s="268">
        <v>0</v>
      </c>
      <c r="AE1462" s="295">
        <v>0</v>
      </c>
    </row>
    <row r="1463" spans="1:31">
      <c r="A1463" s="315" t="s">
        <v>2708</v>
      </c>
      <c r="B1463" s="339" t="s">
        <v>3373</v>
      </c>
      <c r="C1463" s="293" t="s">
        <v>2716</v>
      </c>
      <c r="D1463" s="339" t="s">
        <v>2717</v>
      </c>
      <c r="E1463" s="266">
        <v>0</v>
      </c>
      <c r="F1463" s="266">
        <v>0</v>
      </c>
      <c r="G1463" s="264">
        <v>0</v>
      </c>
      <c r="H1463" s="264">
        <v>0</v>
      </c>
      <c r="I1463" s="264">
        <v>0</v>
      </c>
      <c r="J1463" s="264">
        <v>0</v>
      </c>
      <c r="K1463" s="294">
        <v>0.9</v>
      </c>
      <c r="L1463" s="267">
        <v>0</v>
      </c>
      <c r="M1463" s="267">
        <v>0</v>
      </c>
      <c r="N1463" s="267">
        <v>0</v>
      </c>
      <c r="O1463" s="332">
        <v>0</v>
      </c>
      <c r="P1463" s="266">
        <v>0</v>
      </c>
      <c r="Q1463" s="266">
        <v>0</v>
      </c>
      <c r="R1463" s="264">
        <v>0</v>
      </c>
      <c r="S1463" s="264">
        <v>0</v>
      </c>
      <c r="T1463" s="267">
        <v>0</v>
      </c>
      <c r="U1463" s="267">
        <v>0</v>
      </c>
      <c r="V1463" s="268">
        <v>0</v>
      </c>
      <c r="W1463" s="268">
        <v>0</v>
      </c>
      <c r="X1463" s="295">
        <v>0</v>
      </c>
      <c r="Y1463" s="271">
        <v>0</v>
      </c>
      <c r="Z1463" s="333">
        <v>0</v>
      </c>
      <c r="AA1463" s="333">
        <v>0</v>
      </c>
      <c r="AB1463" s="333">
        <v>0</v>
      </c>
      <c r="AC1463" s="334">
        <v>0</v>
      </c>
      <c r="AD1463" s="268">
        <v>0</v>
      </c>
      <c r="AE1463" s="295">
        <v>0</v>
      </c>
    </row>
    <row r="1464" spans="1:31">
      <c r="A1464" s="315" t="s">
        <v>2708</v>
      </c>
      <c r="B1464" s="339" t="s">
        <v>3373</v>
      </c>
      <c r="C1464" s="293" t="s">
        <v>2718</v>
      </c>
      <c r="D1464" s="339" t="s">
        <v>2719</v>
      </c>
      <c r="E1464" s="266">
        <v>0</v>
      </c>
      <c r="F1464" s="266">
        <v>0</v>
      </c>
      <c r="G1464" s="264">
        <v>0</v>
      </c>
      <c r="H1464" s="264">
        <v>0</v>
      </c>
      <c r="I1464" s="264">
        <v>0</v>
      </c>
      <c r="J1464" s="264">
        <v>0</v>
      </c>
      <c r="K1464" s="294">
        <v>0.9</v>
      </c>
      <c r="L1464" s="267">
        <v>0</v>
      </c>
      <c r="M1464" s="267">
        <v>0</v>
      </c>
      <c r="N1464" s="267">
        <v>0</v>
      </c>
      <c r="O1464" s="332">
        <v>0</v>
      </c>
      <c r="P1464" s="266">
        <v>0</v>
      </c>
      <c r="Q1464" s="266">
        <v>0</v>
      </c>
      <c r="R1464" s="264">
        <v>0</v>
      </c>
      <c r="S1464" s="264">
        <v>0</v>
      </c>
      <c r="T1464" s="267">
        <v>0</v>
      </c>
      <c r="U1464" s="267">
        <v>0</v>
      </c>
      <c r="V1464" s="268">
        <v>0</v>
      </c>
      <c r="W1464" s="268">
        <v>0</v>
      </c>
      <c r="X1464" s="295">
        <v>0</v>
      </c>
      <c r="Y1464" s="271">
        <v>0</v>
      </c>
      <c r="Z1464" s="333">
        <v>0</v>
      </c>
      <c r="AA1464" s="333">
        <v>0</v>
      </c>
      <c r="AB1464" s="333">
        <v>0</v>
      </c>
      <c r="AC1464" s="334">
        <v>0</v>
      </c>
      <c r="AD1464" s="268">
        <v>0</v>
      </c>
      <c r="AE1464" s="295">
        <v>0</v>
      </c>
    </row>
    <row r="1465" spans="1:31">
      <c r="A1465" s="315" t="s">
        <v>2708</v>
      </c>
      <c r="B1465" s="339" t="s">
        <v>3373</v>
      </c>
      <c r="C1465" s="293" t="s">
        <v>2720</v>
      </c>
      <c r="D1465" s="339" t="s">
        <v>2721</v>
      </c>
      <c r="E1465" s="266">
        <v>0</v>
      </c>
      <c r="F1465" s="266">
        <v>0</v>
      </c>
      <c r="G1465" s="264">
        <v>0</v>
      </c>
      <c r="H1465" s="264">
        <v>0</v>
      </c>
      <c r="I1465" s="264">
        <v>0</v>
      </c>
      <c r="J1465" s="264">
        <v>0</v>
      </c>
      <c r="K1465" s="294">
        <v>0.9</v>
      </c>
      <c r="L1465" s="267">
        <v>0</v>
      </c>
      <c r="M1465" s="267">
        <v>0</v>
      </c>
      <c r="N1465" s="267">
        <v>0</v>
      </c>
      <c r="O1465" s="332">
        <v>0</v>
      </c>
      <c r="P1465" s="266">
        <v>0</v>
      </c>
      <c r="Q1465" s="266">
        <v>0</v>
      </c>
      <c r="R1465" s="264">
        <v>0</v>
      </c>
      <c r="S1465" s="264">
        <v>0</v>
      </c>
      <c r="T1465" s="267">
        <v>0</v>
      </c>
      <c r="U1465" s="267">
        <v>0</v>
      </c>
      <c r="V1465" s="268">
        <v>0</v>
      </c>
      <c r="W1465" s="268">
        <v>0</v>
      </c>
      <c r="X1465" s="295">
        <v>0</v>
      </c>
      <c r="Y1465" s="271">
        <v>0</v>
      </c>
      <c r="Z1465" s="333">
        <v>0</v>
      </c>
      <c r="AA1465" s="333">
        <v>0</v>
      </c>
      <c r="AB1465" s="333">
        <v>0</v>
      </c>
      <c r="AC1465" s="334">
        <v>0</v>
      </c>
      <c r="AD1465" s="268">
        <v>0</v>
      </c>
      <c r="AE1465" s="295">
        <v>0</v>
      </c>
    </row>
    <row r="1466" spans="1:31">
      <c r="A1466" s="315" t="s">
        <v>2708</v>
      </c>
      <c r="B1466" s="339" t="s">
        <v>3373</v>
      </c>
      <c r="C1466" s="293" t="s">
        <v>2722</v>
      </c>
      <c r="D1466" s="339" t="s">
        <v>2723</v>
      </c>
      <c r="E1466" s="266">
        <v>0</v>
      </c>
      <c r="F1466" s="266">
        <v>0</v>
      </c>
      <c r="G1466" s="264">
        <v>0</v>
      </c>
      <c r="H1466" s="264">
        <v>0</v>
      </c>
      <c r="I1466" s="264">
        <v>0</v>
      </c>
      <c r="J1466" s="264">
        <v>0</v>
      </c>
      <c r="K1466" s="294">
        <v>0.9</v>
      </c>
      <c r="L1466" s="267">
        <v>0</v>
      </c>
      <c r="M1466" s="267">
        <v>0</v>
      </c>
      <c r="N1466" s="267">
        <v>0</v>
      </c>
      <c r="O1466" s="332">
        <v>0</v>
      </c>
      <c r="P1466" s="266">
        <v>0</v>
      </c>
      <c r="Q1466" s="266">
        <v>0</v>
      </c>
      <c r="R1466" s="264">
        <v>0</v>
      </c>
      <c r="S1466" s="264">
        <v>0</v>
      </c>
      <c r="T1466" s="267">
        <v>0</v>
      </c>
      <c r="U1466" s="267">
        <v>0</v>
      </c>
      <c r="V1466" s="268">
        <v>0</v>
      </c>
      <c r="W1466" s="268">
        <v>0</v>
      </c>
      <c r="X1466" s="295">
        <v>0</v>
      </c>
      <c r="Y1466" s="271">
        <v>0</v>
      </c>
      <c r="Z1466" s="333">
        <v>0</v>
      </c>
      <c r="AA1466" s="333">
        <v>0</v>
      </c>
      <c r="AB1466" s="333">
        <v>0</v>
      </c>
      <c r="AC1466" s="334">
        <v>0</v>
      </c>
      <c r="AD1466" s="268">
        <v>0</v>
      </c>
      <c r="AE1466" s="295">
        <v>0</v>
      </c>
    </row>
    <row r="1467" spans="1:31">
      <c r="A1467" s="315" t="s">
        <v>2708</v>
      </c>
      <c r="B1467" s="339" t="s">
        <v>3375</v>
      </c>
      <c r="C1467" s="293" t="s">
        <v>2724</v>
      </c>
      <c r="D1467" s="339" t="s">
        <v>2725</v>
      </c>
      <c r="E1467" s="266">
        <v>0</v>
      </c>
      <c r="F1467" s="266">
        <v>0</v>
      </c>
      <c r="G1467" s="264">
        <v>0</v>
      </c>
      <c r="H1467" s="264">
        <v>0</v>
      </c>
      <c r="I1467" s="264">
        <v>0</v>
      </c>
      <c r="J1467" s="264">
        <v>0</v>
      </c>
      <c r="K1467" s="294">
        <v>0.9</v>
      </c>
      <c r="L1467" s="267">
        <v>0</v>
      </c>
      <c r="M1467" s="267">
        <v>0</v>
      </c>
      <c r="N1467" s="267">
        <v>0</v>
      </c>
      <c r="O1467" s="332">
        <v>0</v>
      </c>
      <c r="P1467" s="266">
        <v>0</v>
      </c>
      <c r="Q1467" s="266">
        <v>0</v>
      </c>
      <c r="R1467" s="264">
        <v>0</v>
      </c>
      <c r="S1467" s="264">
        <v>0</v>
      </c>
      <c r="T1467" s="267">
        <v>0</v>
      </c>
      <c r="U1467" s="267">
        <v>0</v>
      </c>
      <c r="V1467" s="268">
        <v>0</v>
      </c>
      <c r="W1467" s="268">
        <v>0</v>
      </c>
      <c r="X1467" s="295">
        <v>0</v>
      </c>
      <c r="Y1467" s="271">
        <v>0</v>
      </c>
      <c r="Z1467" s="333">
        <v>0</v>
      </c>
      <c r="AA1467" s="333">
        <v>0</v>
      </c>
      <c r="AB1467" s="333">
        <v>0</v>
      </c>
      <c r="AC1467" s="334">
        <v>0</v>
      </c>
      <c r="AD1467" s="268">
        <v>0</v>
      </c>
      <c r="AE1467" s="295">
        <v>0</v>
      </c>
    </row>
    <row r="1468" spans="1:31">
      <c r="A1468" s="315" t="s">
        <v>2708</v>
      </c>
      <c r="B1468" s="339" t="s">
        <v>3373</v>
      </c>
      <c r="C1468" s="293" t="s">
        <v>2726</v>
      </c>
      <c r="D1468" s="339" t="s">
        <v>2727</v>
      </c>
      <c r="E1468" s="266">
        <v>0</v>
      </c>
      <c r="F1468" s="266">
        <v>0</v>
      </c>
      <c r="G1468" s="264">
        <v>0</v>
      </c>
      <c r="H1468" s="264">
        <v>0</v>
      </c>
      <c r="I1468" s="264">
        <v>0</v>
      </c>
      <c r="J1468" s="264">
        <v>0</v>
      </c>
      <c r="K1468" s="294">
        <v>0.9</v>
      </c>
      <c r="L1468" s="267">
        <v>0</v>
      </c>
      <c r="M1468" s="267">
        <v>0</v>
      </c>
      <c r="N1468" s="267">
        <v>0</v>
      </c>
      <c r="O1468" s="332">
        <v>0</v>
      </c>
      <c r="P1468" s="266">
        <v>0</v>
      </c>
      <c r="Q1468" s="266">
        <v>0</v>
      </c>
      <c r="R1468" s="264">
        <v>0</v>
      </c>
      <c r="S1468" s="264">
        <v>0</v>
      </c>
      <c r="T1468" s="267">
        <v>0</v>
      </c>
      <c r="U1468" s="267">
        <v>0</v>
      </c>
      <c r="V1468" s="268">
        <v>0</v>
      </c>
      <c r="W1468" s="268">
        <v>0</v>
      </c>
      <c r="X1468" s="295">
        <v>0</v>
      </c>
      <c r="Y1468" s="271">
        <v>0</v>
      </c>
      <c r="Z1468" s="333">
        <v>0</v>
      </c>
      <c r="AA1468" s="333">
        <v>0</v>
      </c>
      <c r="AB1468" s="333">
        <v>0</v>
      </c>
      <c r="AC1468" s="334">
        <v>0</v>
      </c>
      <c r="AD1468" s="268">
        <v>0</v>
      </c>
      <c r="AE1468" s="295">
        <v>0</v>
      </c>
    </row>
    <row r="1469" spans="1:31">
      <c r="A1469" s="315" t="s">
        <v>2708</v>
      </c>
      <c r="B1469" s="339" t="s">
        <v>3376</v>
      </c>
      <c r="C1469" s="293" t="s">
        <v>2728</v>
      </c>
      <c r="D1469" s="339" t="s">
        <v>2729</v>
      </c>
      <c r="E1469" s="266">
        <v>0</v>
      </c>
      <c r="F1469" s="266">
        <v>0</v>
      </c>
      <c r="G1469" s="264">
        <v>0</v>
      </c>
      <c r="H1469" s="264">
        <v>0</v>
      </c>
      <c r="I1469" s="264">
        <v>0</v>
      </c>
      <c r="J1469" s="264">
        <v>0</v>
      </c>
      <c r="K1469" s="294">
        <v>0.9</v>
      </c>
      <c r="L1469" s="267">
        <v>0</v>
      </c>
      <c r="M1469" s="267">
        <v>0</v>
      </c>
      <c r="N1469" s="267">
        <v>0</v>
      </c>
      <c r="O1469" s="332">
        <v>0</v>
      </c>
      <c r="P1469" s="266">
        <v>0</v>
      </c>
      <c r="Q1469" s="266">
        <v>0</v>
      </c>
      <c r="R1469" s="264">
        <v>0</v>
      </c>
      <c r="S1469" s="264">
        <v>0</v>
      </c>
      <c r="T1469" s="267">
        <v>0</v>
      </c>
      <c r="U1469" s="267">
        <v>0</v>
      </c>
      <c r="V1469" s="268">
        <v>0</v>
      </c>
      <c r="W1469" s="268">
        <v>0</v>
      </c>
      <c r="X1469" s="295">
        <v>0</v>
      </c>
      <c r="Y1469" s="271">
        <v>0</v>
      </c>
      <c r="Z1469" s="333">
        <v>0</v>
      </c>
      <c r="AA1469" s="333">
        <v>0</v>
      </c>
      <c r="AB1469" s="333">
        <v>0</v>
      </c>
      <c r="AC1469" s="334">
        <v>0</v>
      </c>
      <c r="AD1469" s="268">
        <v>0</v>
      </c>
      <c r="AE1469" s="295">
        <v>0</v>
      </c>
    </row>
    <row r="1470" spans="1:31">
      <c r="A1470" s="315" t="s">
        <v>2708</v>
      </c>
      <c r="B1470" s="339" t="s">
        <v>3373</v>
      </c>
      <c r="C1470" s="293" t="s">
        <v>2730</v>
      </c>
      <c r="D1470" s="339" t="s">
        <v>2731</v>
      </c>
      <c r="E1470" s="266">
        <v>0</v>
      </c>
      <c r="F1470" s="266">
        <v>0</v>
      </c>
      <c r="G1470" s="264">
        <v>0</v>
      </c>
      <c r="H1470" s="264">
        <v>0</v>
      </c>
      <c r="I1470" s="264">
        <v>0</v>
      </c>
      <c r="J1470" s="264">
        <v>0</v>
      </c>
      <c r="K1470" s="294">
        <v>0.9</v>
      </c>
      <c r="L1470" s="267">
        <v>0</v>
      </c>
      <c r="M1470" s="267">
        <v>0</v>
      </c>
      <c r="N1470" s="267">
        <v>0</v>
      </c>
      <c r="O1470" s="332">
        <v>0</v>
      </c>
      <c r="P1470" s="266">
        <v>0</v>
      </c>
      <c r="Q1470" s="266">
        <v>0</v>
      </c>
      <c r="R1470" s="264">
        <v>0</v>
      </c>
      <c r="S1470" s="264">
        <v>0</v>
      </c>
      <c r="T1470" s="267">
        <v>0</v>
      </c>
      <c r="U1470" s="267">
        <v>0</v>
      </c>
      <c r="V1470" s="268">
        <v>0</v>
      </c>
      <c r="W1470" s="268">
        <v>0</v>
      </c>
      <c r="X1470" s="295">
        <v>0</v>
      </c>
      <c r="Y1470" s="271">
        <v>0</v>
      </c>
      <c r="Z1470" s="333">
        <v>0</v>
      </c>
      <c r="AA1470" s="333">
        <v>0</v>
      </c>
      <c r="AB1470" s="333">
        <v>0</v>
      </c>
      <c r="AC1470" s="334">
        <v>0</v>
      </c>
      <c r="AD1470" s="268">
        <v>0</v>
      </c>
      <c r="AE1470" s="295">
        <v>0</v>
      </c>
    </row>
    <row r="1471" spans="1:31">
      <c r="A1471" s="315" t="s">
        <v>2708</v>
      </c>
      <c r="B1471" s="339" t="s">
        <v>3375</v>
      </c>
      <c r="C1471" s="293" t="s">
        <v>2732</v>
      </c>
      <c r="D1471" s="339" t="s">
        <v>2733</v>
      </c>
      <c r="E1471" s="266">
        <v>0</v>
      </c>
      <c r="F1471" s="266">
        <v>0</v>
      </c>
      <c r="G1471" s="264">
        <v>0</v>
      </c>
      <c r="H1471" s="264">
        <v>0</v>
      </c>
      <c r="I1471" s="264">
        <v>0</v>
      </c>
      <c r="J1471" s="264">
        <v>0</v>
      </c>
      <c r="K1471" s="294">
        <v>0.9</v>
      </c>
      <c r="L1471" s="267">
        <v>0</v>
      </c>
      <c r="M1471" s="267">
        <v>0</v>
      </c>
      <c r="N1471" s="267">
        <v>0</v>
      </c>
      <c r="O1471" s="332">
        <v>0</v>
      </c>
      <c r="P1471" s="266">
        <v>0</v>
      </c>
      <c r="Q1471" s="266">
        <v>0</v>
      </c>
      <c r="R1471" s="264">
        <v>0</v>
      </c>
      <c r="S1471" s="264">
        <v>0</v>
      </c>
      <c r="T1471" s="267">
        <v>0</v>
      </c>
      <c r="U1471" s="267">
        <v>0</v>
      </c>
      <c r="V1471" s="268">
        <v>0</v>
      </c>
      <c r="W1471" s="268">
        <v>0</v>
      </c>
      <c r="X1471" s="295">
        <v>0</v>
      </c>
      <c r="Y1471" s="271">
        <v>0</v>
      </c>
      <c r="Z1471" s="333">
        <v>0</v>
      </c>
      <c r="AA1471" s="333">
        <v>0</v>
      </c>
      <c r="AB1471" s="333">
        <v>0</v>
      </c>
      <c r="AC1471" s="334">
        <v>0</v>
      </c>
      <c r="AD1471" s="268">
        <v>0</v>
      </c>
      <c r="AE1471" s="295">
        <v>0</v>
      </c>
    </row>
    <row r="1472" spans="1:31">
      <c r="A1472" s="315" t="s">
        <v>2708</v>
      </c>
      <c r="B1472" s="339" t="s">
        <v>3373</v>
      </c>
      <c r="C1472" s="293" t="s">
        <v>2734</v>
      </c>
      <c r="D1472" s="339" t="s">
        <v>2735</v>
      </c>
      <c r="E1472" s="266">
        <v>0</v>
      </c>
      <c r="F1472" s="266">
        <v>0</v>
      </c>
      <c r="G1472" s="264">
        <v>0</v>
      </c>
      <c r="H1472" s="264">
        <v>0</v>
      </c>
      <c r="I1472" s="264">
        <v>0</v>
      </c>
      <c r="J1472" s="264">
        <v>0</v>
      </c>
      <c r="K1472" s="294">
        <v>0.9</v>
      </c>
      <c r="L1472" s="267">
        <v>0</v>
      </c>
      <c r="M1472" s="267">
        <v>0</v>
      </c>
      <c r="N1472" s="267">
        <v>0</v>
      </c>
      <c r="O1472" s="332">
        <v>0</v>
      </c>
      <c r="P1472" s="266">
        <v>0</v>
      </c>
      <c r="Q1472" s="266">
        <v>0</v>
      </c>
      <c r="R1472" s="264">
        <v>0</v>
      </c>
      <c r="S1472" s="264">
        <v>0</v>
      </c>
      <c r="T1472" s="267">
        <v>0</v>
      </c>
      <c r="U1472" s="267">
        <v>0</v>
      </c>
      <c r="V1472" s="268">
        <v>0</v>
      </c>
      <c r="W1472" s="268">
        <v>0</v>
      </c>
      <c r="X1472" s="295">
        <v>0</v>
      </c>
      <c r="Y1472" s="271">
        <v>0</v>
      </c>
      <c r="Z1472" s="333">
        <v>0</v>
      </c>
      <c r="AA1472" s="333">
        <v>0</v>
      </c>
      <c r="AB1472" s="333">
        <v>0</v>
      </c>
      <c r="AC1472" s="334">
        <v>0</v>
      </c>
      <c r="AD1472" s="268">
        <v>0</v>
      </c>
      <c r="AE1472" s="295">
        <v>0</v>
      </c>
    </row>
    <row r="1473" spans="1:31">
      <c r="A1473" s="315" t="s">
        <v>2708</v>
      </c>
      <c r="B1473" s="339" t="s">
        <v>3373</v>
      </c>
      <c r="C1473" s="293" t="s">
        <v>2736</v>
      </c>
      <c r="D1473" s="339" t="s">
        <v>2737</v>
      </c>
      <c r="E1473" s="266">
        <v>0</v>
      </c>
      <c r="F1473" s="266">
        <v>0</v>
      </c>
      <c r="G1473" s="264">
        <v>0</v>
      </c>
      <c r="H1473" s="264">
        <v>0</v>
      </c>
      <c r="I1473" s="264">
        <v>0</v>
      </c>
      <c r="J1473" s="264">
        <v>0</v>
      </c>
      <c r="K1473" s="294">
        <v>0.9</v>
      </c>
      <c r="L1473" s="267">
        <v>0</v>
      </c>
      <c r="M1473" s="267">
        <v>0</v>
      </c>
      <c r="N1473" s="267">
        <v>0</v>
      </c>
      <c r="O1473" s="332">
        <v>0</v>
      </c>
      <c r="P1473" s="266">
        <v>0</v>
      </c>
      <c r="Q1473" s="266">
        <v>0</v>
      </c>
      <c r="R1473" s="264">
        <v>0</v>
      </c>
      <c r="S1473" s="264">
        <v>0</v>
      </c>
      <c r="T1473" s="267">
        <v>0</v>
      </c>
      <c r="U1473" s="267">
        <v>0</v>
      </c>
      <c r="V1473" s="268">
        <v>0</v>
      </c>
      <c r="W1473" s="268">
        <v>0</v>
      </c>
      <c r="X1473" s="295">
        <v>0</v>
      </c>
      <c r="Y1473" s="271">
        <v>0</v>
      </c>
      <c r="Z1473" s="333">
        <v>0</v>
      </c>
      <c r="AA1473" s="333">
        <v>0</v>
      </c>
      <c r="AB1473" s="333">
        <v>0</v>
      </c>
      <c r="AC1473" s="334">
        <v>0</v>
      </c>
      <c r="AD1473" s="268">
        <v>0</v>
      </c>
      <c r="AE1473" s="295">
        <v>0</v>
      </c>
    </row>
    <row r="1474" spans="1:31">
      <c r="A1474" s="315" t="s">
        <v>2708</v>
      </c>
      <c r="B1474" s="339" t="s">
        <v>3375</v>
      </c>
      <c r="C1474" s="293" t="s">
        <v>2738</v>
      </c>
      <c r="D1474" s="339" t="s">
        <v>2739</v>
      </c>
      <c r="E1474" s="266">
        <v>0</v>
      </c>
      <c r="F1474" s="266">
        <v>0</v>
      </c>
      <c r="G1474" s="264">
        <v>0</v>
      </c>
      <c r="H1474" s="264">
        <v>0</v>
      </c>
      <c r="I1474" s="264">
        <v>0</v>
      </c>
      <c r="J1474" s="264">
        <v>0</v>
      </c>
      <c r="K1474" s="294">
        <v>0.9</v>
      </c>
      <c r="L1474" s="267">
        <v>0</v>
      </c>
      <c r="M1474" s="267">
        <v>0</v>
      </c>
      <c r="N1474" s="267">
        <v>0</v>
      </c>
      <c r="O1474" s="332">
        <v>0</v>
      </c>
      <c r="P1474" s="266">
        <v>0</v>
      </c>
      <c r="Q1474" s="266">
        <v>0</v>
      </c>
      <c r="R1474" s="264">
        <v>0</v>
      </c>
      <c r="S1474" s="264">
        <v>0</v>
      </c>
      <c r="T1474" s="267">
        <v>0</v>
      </c>
      <c r="U1474" s="267">
        <v>0</v>
      </c>
      <c r="V1474" s="268">
        <v>0</v>
      </c>
      <c r="W1474" s="268">
        <v>0</v>
      </c>
      <c r="X1474" s="295">
        <v>0</v>
      </c>
      <c r="Y1474" s="271">
        <v>0</v>
      </c>
      <c r="Z1474" s="333">
        <v>0</v>
      </c>
      <c r="AA1474" s="333">
        <v>0</v>
      </c>
      <c r="AB1474" s="333">
        <v>0</v>
      </c>
      <c r="AC1474" s="334">
        <v>0</v>
      </c>
      <c r="AD1474" s="268">
        <v>0</v>
      </c>
      <c r="AE1474" s="295">
        <v>0</v>
      </c>
    </row>
    <row r="1475" spans="1:31">
      <c r="A1475" s="315" t="s">
        <v>2708</v>
      </c>
      <c r="B1475" s="339" t="s">
        <v>3374</v>
      </c>
      <c r="C1475" s="293" t="s">
        <v>2740</v>
      </c>
      <c r="D1475" s="339" t="s">
        <v>2741</v>
      </c>
      <c r="E1475" s="266">
        <v>0</v>
      </c>
      <c r="F1475" s="266">
        <v>0</v>
      </c>
      <c r="G1475" s="264">
        <v>0</v>
      </c>
      <c r="H1475" s="264">
        <v>0</v>
      </c>
      <c r="I1475" s="264">
        <v>0</v>
      </c>
      <c r="J1475" s="264">
        <v>0</v>
      </c>
      <c r="K1475" s="294">
        <v>0.9</v>
      </c>
      <c r="L1475" s="267">
        <v>0</v>
      </c>
      <c r="M1475" s="267">
        <v>0</v>
      </c>
      <c r="N1475" s="267">
        <v>0</v>
      </c>
      <c r="O1475" s="332">
        <v>0</v>
      </c>
      <c r="P1475" s="266">
        <v>0</v>
      </c>
      <c r="Q1475" s="266">
        <v>0</v>
      </c>
      <c r="R1475" s="264">
        <v>0</v>
      </c>
      <c r="S1475" s="264">
        <v>0</v>
      </c>
      <c r="T1475" s="267">
        <v>0</v>
      </c>
      <c r="U1475" s="267">
        <v>0</v>
      </c>
      <c r="V1475" s="268">
        <v>0</v>
      </c>
      <c r="W1475" s="268">
        <v>0</v>
      </c>
      <c r="X1475" s="295">
        <v>0</v>
      </c>
      <c r="Y1475" s="271">
        <v>0</v>
      </c>
      <c r="Z1475" s="333">
        <v>0</v>
      </c>
      <c r="AA1475" s="333">
        <v>0</v>
      </c>
      <c r="AB1475" s="333">
        <v>0</v>
      </c>
      <c r="AC1475" s="334">
        <v>0</v>
      </c>
      <c r="AD1475" s="268">
        <v>0</v>
      </c>
      <c r="AE1475" s="295">
        <v>0</v>
      </c>
    </row>
    <row r="1476" spans="1:31">
      <c r="A1476" s="315" t="s">
        <v>2708</v>
      </c>
      <c r="B1476" s="339" t="s">
        <v>3373</v>
      </c>
      <c r="C1476" s="293" t="s">
        <v>2742</v>
      </c>
      <c r="D1476" s="339" t="s">
        <v>2743</v>
      </c>
      <c r="E1476" s="266">
        <v>0</v>
      </c>
      <c r="F1476" s="266">
        <v>0</v>
      </c>
      <c r="G1476" s="264">
        <v>0</v>
      </c>
      <c r="H1476" s="264">
        <v>0</v>
      </c>
      <c r="I1476" s="264">
        <v>0</v>
      </c>
      <c r="J1476" s="264">
        <v>0</v>
      </c>
      <c r="K1476" s="294">
        <v>0.9</v>
      </c>
      <c r="L1476" s="267">
        <v>0</v>
      </c>
      <c r="M1476" s="267">
        <v>0</v>
      </c>
      <c r="N1476" s="267">
        <v>0</v>
      </c>
      <c r="O1476" s="332">
        <v>0</v>
      </c>
      <c r="P1476" s="266">
        <v>0</v>
      </c>
      <c r="Q1476" s="266">
        <v>0</v>
      </c>
      <c r="R1476" s="264">
        <v>0</v>
      </c>
      <c r="S1476" s="264">
        <v>0</v>
      </c>
      <c r="T1476" s="267">
        <v>0</v>
      </c>
      <c r="U1476" s="267">
        <v>0</v>
      </c>
      <c r="V1476" s="268">
        <v>0</v>
      </c>
      <c r="W1476" s="268">
        <v>0</v>
      </c>
      <c r="X1476" s="295">
        <v>0</v>
      </c>
      <c r="Y1476" s="271">
        <v>0</v>
      </c>
      <c r="Z1476" s="333">
        <v>0</v>
      </c>
      <c r="AA1476" s="333">
        <v>0</v>
      </c>
      <c r="AB1476" s="333">
        <v>0</v>
      </c>
      <c r="AC1476" s="334">
        <v>0</v>
      </c>
      <c r="AD1476" s="268">
        <v>0</v>
      </c>
      <c r="AE1476" s="295">
        <v>0</v>
      </c>
    </row>
    <row r="1477" spans="1:31">
      <c r="A1477" s="315" t="s">
        <v>2708</v>
      </c>
      <c r="B1477" s="339" t="s">
        <v>3375</v>
      </c>
      <c r="C1477" s="293" t="s">
        <v>2744</v>
      </c>
      <c r="D1477" s="339" t="s">
        <v>2745</v>
      </c>
      <c r="E1477" s="266">
        <v>0</v>
      </c>
      <c r="F1477" s="266">
        <v>0</v>
      </c>
      <c r="G1477" s="264">
        <v>0</v>
      </c>
      <c r="H1477" s="264">
        <v>0</v>
      </c>
      <c r="I1477" s="264">
        <v>0</v>
      </c>
      <c r="J1477" s="264">
        <v>0</v>
      </c>
      <c r="K1477" s="294">
        <v>0.9</v>
      </c>
      <c r="L1477" s="267">
        <v>0</v>
      </c>
      <c r="M1477" s="267">
        <v>0</v>
      </c>
      <c r="N1477" s="267">
        <v>0</v>
      </c>
      <c r="O1477" s="332">
        <v>0</v>
      </c>
      <c r="P1477" s="266">
        <v>0</v>
      </c>
      <c r="Q1477" s="266">
        <v>0</v>
      </c>
      <c r="R1477" s="264">
        <v>0</v>
      </c>
      <c r="S1477" s="264">
        <v>0</v>
      </c>
      <c r="T1477" s="267">
        <v>0</v>
      </c>
      <c r="U1477" s="267">
        <v>0</v>
      </c>
      <c r="V1477" s="268">
        <v>0</v>
      </c>
      <c r="W1477" s="268">
        <v>0</v>
      </c>
      <c r="X1477" s="295">
        <v>0</v>
      </c>
      <c r="Y1477" s="271">
        <v>0</v>
      </c>
      <c r="Z1477" s="333">
        <v>0</v>
      </c>
      <c r="AA1477" s="333">
        <v>0</v>
      </c>
      <c r="AB1477" s="333">
        <v>0</v>
      </c>
      <c r="AC1477" s="334">
        <v>0</v>
      </c>
      <c r="AD1477" s="268">
        <v>0</v>
      </c>
      <c r="AE1477" s="295">
        <v>0</v>
      </c>
    </row>
    <row r="1478" spans="1:31">
      <c r="A1478" s="315" t="s">
        <v>2708</v>
      </c>
      <c r="B1478" s="339" t="s">
        <v>3373</v>
      </c>
      <c r="C1478" s="293" t="s">
        <v>2746</v>
      </c>
      <c r="D1478" s="339" t="s">
        <v>2747</v>
      </c>
      <c r="E1478" s="266">
        <v>0</v>
      </c>
      <c r="F1478" s="266">
        <v>0</v>
      </c>
      <c r="G1478" s="264">
        <v>0</v>
      </c>
      <c r="H1478" s="264">
        <v>0</v>
      </c>
      <c r="I1478" s="264">
        <v>0</v>
      </c>
      <c r="J1478" s="264">
        <v>0</v>
      </c>
      <c r="K1478" s="294">
        <v>0.9</v>
      </c>
      <c r="L1478" s="267">
        <v>0</v>
      </c>
      <c r="M1478" s="267">
        <v>0</v>
      </c>
      <c r="N1478" s="267">
        <v>0</v>
      </c>
      <c r="O1478" s="332">
        <v>0</v>
      </c>
      <c r="P1478" s="266">
        <v>0</v>
      </c>
      <c r="Q1478" s="266">
        <v>0</v>
      </c>
      <c r="R1478" s="264">
        <v>0</v>
      </c>
      <c r="S1478" s="264">
        <v>0</v>
      </c>
      <c r="T1478" s="267">
        <v>0</v>
      </c>
      <c r="U1478" s="267">
        <v>0</v>
      </c>
      <c r="V1478" s="268">
        <v>0</v>
      </c>
      <c r="W1478" s="268">
        <v>0</v>
      </c>
      <c r="X1478" s="295">
        <v>0</v>
      </c>
      <c r="Y1478" s="271">
        <v>0</v>
      </c>
      <c r="Z1478" s="333">
        <v>0</v>
      </c>
      <c r="AA1478" s="333">
        <v>0</v>
      </c>
      <c r="AB1478" s="333">
        <v>0</v>
      </c>
      <c r="AC1478" s="334">
        <v>0</v>
      </c>
      <c r="AD1478" s="268">
        <v>0</v>
      </c>
      <c r="AE1478" s="295">
        <v>0</v>
      </c>
    </row>
    <row r="1479" spans="1:31">
      <c r="A1479" s="315" t="s">
        <v>2708</v>
      </c>
      <c r="B1479" s="339" t="s">
        <v>3377</v>
      </c>
      <c r="C1479" s="293" t="s">
        <v>2748</v>
      </c>
      <c r="D1479" s="339" t="s">
        <v>2749</v>
      </c>
      <c r="E1479" s="266">
        <v>0</v>
      </c>
      <c r="F1479" s="266">
        <v>0</v>
      </c>
      <c r="G1479" s="264">
        <v>0</v>
      </c>
      <c r="H1479" s="264">
        <v>0</v>
      </c>
      <c r="I1479" s="264">
        <v>0</v>
      </c>
      <c r="J1479" s="264">
        <v>0</v>
      </c>
      <c r="K1479" s="294">
        <v>0.9</v>
      </c>
      <c r="L1479" s="267">
        <v>0</v>
      </c>
      <c r="M1479" s="267">
        <v>0</v>
      </c>
      <c r="N1479" s="267">
        <v>0</v>
      </c>
      <c r="O1479" s="332">
        <v>0</v>
      </c>
      <c r="P1479" s="266">
        <v>0</v>
      </c>
      <c r="Q1479" s="266">
        <v>0</v>
      </c>
      <c r="R1479" s="264">
        <v>0</v>
      </c>
      <c r="S1479" s="264">
        <v>0</v>
      </c>
      <c r="T1479" s="267">
        <v>0</v>
      </c>
      <c r="U1479" s="267">
        <v>0</v>
      </c>
      <c r="V1479" s="268">
        <v>0</v>
      </c>
      <c r="W1479" s="268">
        <v>0</v>
      </c>
      <c r="X1479" s="295">
        <v>0</v>
      </c>
      <c r="Y1479" s="271">
        <v>0</v>
      </c>
      <c r="Z1479" s="333">
        <v>0</v>
      </c>
      <c r="AA1479" s="333">
        <v>0</v>
      </c>
      <c r="AB1479" s="333">
        <v>0</v>
      </c>
      <c r="AC1479" s="334">
        <v>0</v>
      </c>
      <c r="AD1479" s="268">
        <v>0</v>
      </c>
      <c r="AE1479" s="295">
        <v>0</v>
      </c>
    </row>
    <row r="1480" spans="1:31">
      <c r="A1480" s="315" t="s">
        <v>2708</v>
      </c>
      <c r="B1480" s="339" t="s">
        <v>3374</v>
      </c>
      <c r="C1480" s="293" t="s">
        <v>2750</v>
      </c>
      <c r="D1480" s="339" t="s">
        <v>2751</v>
      </c>
      <c r="E1480" s="266">
        <v>0</v>
      </c>
      <c r="F1480" s="266">
        <v>0</v>
      </c>
      <c r="G1480" s="264">
        <v>0</v>
      </c>
      <c r="H1480" s="264">
        <v>0</v>
      </c>
      <c r="I1480" s="264">
        <v>0</v>
      </c>
      <c r="J1480" s="264">
        <v>0</v>
      </c>
      <c r="K1480" s="294">
        <v>0.9</v>
      </c>
      <c r="L1480" s="267">
        <v>0</v>
      </c>
      <c r="M1480" s="267">
        <v>0</v>
      </c>
      <c r="N1480" s="267">
        <v>0</v>
      </c>
      <c r="O1480" s="332">
        <v>0</v>
      </c>
      <c r="P1480" s="266">
        <v>0</v>
      </c>
      <c r="Q1480" s="266">
        <v>0</v>
      </c>
      <c r="R1480" s="264">
        <v>0</v>
      </c>
      <c r="S1480" s="264">
        <v>0</v>
      </c>
      <c r="T1480" s="267">
        <v>0</v>
      </c>
      <c r="U1480" s="267">
        <v>0</v>
      </c>
      <c r="V1480" s="268">
        <v>0</v>
      </c>
      <c r="W1480" s="268">
        <v>0</v>
      </c>
      <c r="X1480" s="295">
        <v>0</v>
      </c>
      <c r="Y1480" s="271">
        <v>0</v>
      </c>
      <c r="Z1480" s="333">
        <v>0</v>
      </c>
      <c r="AA1480" s="333">
        <v>0</v>
      </c>
      <c r="AB1480" s="333">
        <v>0</v>
      </c>
      <c r="AC1480" s="334">
        <v>0</v>
      </c>
      <c r="AD1480" s="268">
        <v>0</v>
      </c>
      <c r="AE1480" s="295">
        <v>0</v>
      </c>
    </row>
    <row r="1481" spans="1:31">
      <c r="A1481" s="315" t="s">
        <v>2708</v>
      </c>
      <c r="B1481" s="339" t="s">
        <v>3373</v>
      </c>
      <c r="C1481" s="293" t="s">
        <v>2752</v>
      </c>
      <c r="D1481" s="339" t="s">
        <v>2753</v>
      </c>
      <c r="E1481" s="266">
        <v>0</v>
      </c>
      <c r="F1481" s="266">
        <v>0</v>
      </c>
      <c r="G1481" s="264">
        <v>0</v>
      </c>
      <c r="H1481" s="264">
        <v>0</v>
      </c>
      <c r="I1481" s="264">
        <v>0</v>
      </c>
      <c r="J1481" s="264">
        <v>0</v>
      </c>
      <c r="K1481" s="294">
        <v>0.9</v>
      </c>
      <c r="L1481" s="267">
        <v>0</v>
      </c>
      <c r="M1481" s="267">
        <v>0</v>
      </c>
      <c r="N1481" s="267">
        <v>0</v>
      </c>
      <c r="O1481" s="332">
        <v>0</v>
      </c>
      <c r="P1481" s="266">
        <v>0</v>
      </c>
      <c r="Q1481" s="266">
        <v>0</v>
      </c>
      <c r="R1481" s="264">
        <v>0</v>
      </c>
      <c r="S1481" s="264">
        <v>0</v>
      </c>
      <c r="T1481" s="267">
        <v>0</v>
      </c>
      <c r="U1481" s="267">
        <v>0</v>
      </c>
      <c r="V1481" s="268">
        <v>0</v>
      </c>
      <c r="W1481" s="268">
        <v>0</v>
      </c>
      <c r="X1481" s="295">
        <v>0</v>
      </c>
      <c r="Y1481" s="271">
        <v>0</v>
      </c>
      <c r="Z1481" s="333">
        <v>0</v>
      </c>
      <c r="AA1481" s="333">
        <v>0</v>
      </c>
      <c r="AB1481" s="333">
        <v>0</v>
      </c>
      <c r="AC1481" s="334">
        <v>0</v>
      </c>
      <c r="AD1481" s="268">
        <v>0</v>
      </c>
      <c r="AE1481" s="295">
        <v>0</v>
      </c>
    </row>
    <row r="1482" spans="1:31">
      <c r="A1482" s="315" t="s">
        <v>2708</v>
      </c>
      <c r="B1482" s="339" t="s">
        <v>3375</v>
      </c>
      <c r="C1482" s="293" t="s">
        <v>2754</v>
      </c>
      <c r="D1482" s="339" t="s">
        <v>2755</v>
      </c>
      <c r="E1482" s="266">
        <v>0</v>
      </c>
      <c r="F1482" s="266">
        <v>0</v>
      </c>
      <c r="G1482" s="264">
        <v>0</v>
      </c>
      <c r="H1482" s="264">
        <v>0</v>
      </c>
      <c r="I1482" s="264">
        <v>0</v>
      </c>
      <c r="J1482" s="264">
        <v>0</v>
      </c>
      <c r="K1482" s="294">
        <v>0.9</v>
      </c>
      <c r="L1482" s="267">
        <v>0</v>
      </c>
      <c r="M1482" s="267">
        <v>0</v>
      </c>
      <c r="N1482" s="267">
        <v>0</v>
      </c>
      <c r="O1482" s="332">
        <v>0</v>
      </c>
      <c r="P1482" s="266">
        <v>0</v>
      </c>
      <c r="Q1482" s="266">
        <v>0</v>
      </c>
      <c r="R1482" s="264">
        <v>0</v>
      </c>
      <c r="S1482" s="264">
        <v>0</v>
      </c>
      <c r="T1482" s="267">
        <v>0</v>
      </c>
      <c r="U1482" s="267">
        <v>0</v>
      </c>
      <c r="V1482" s="268">
        <v>0</v>
      </c>
      <c r="W1482" s="268">
        <v>0</v>
      </c>
      <c r="X1482" s="295">
        <v>0</v>
      </c>
      <c r="Y1482" s="271">
        <v>0</v>
      </c>
      <c r="Z1482" s="333">
        <v>0</v>
      </c>
      <c r="AA1482" s="333">
        <v>0</v>
      </c>
      <c r="AB1482" s="333">
        <v>0</v>
      </c>
      <c r="AC1482" s="334">
        <v>0</v>
      </c>
      <c r="AD1482" s="268">
        <v>0</v>
      </c>
      <c r="AE1482" s="295">
        <v>0</v>
      </c>
    </row>
    <row r="1483" spans="1:31">
      <c r="A1483" s="315" t="s">
        <v>2708</v>
      </c>
      <c r="B1483" s="339" t="s">
        <v>3375</v>
      </c>
      <c r="C1483" s="293" t="s">
        <v>2756</v>
      </c>
      <c r="D1483" s="339" t="s">
        <v>2757</v>
      </c>
      <c r="E1483" s="266">
        <v>0</v>
      </c>
      <c r="F1483" s="266">
        <v>0</v>
      </c>
      <c r="G1483" s="264">
        <v>0</v>
      </c>
      <c r="H1483" s="264">
        <v>0</v>
      </c>
      <c r="I1483" s="264">
        <v>0</v>
      </c>
      <c r="J1483" s="264">
        <v>0</v>
      </c>
      <c r="K1483" s="294">
        <v>0.9</v>
      </c>
      <c r="L1483" s="267">
        <v>0</v>
      </c>
      <c r="M1483" s="267">
        <v>0</v>
      </c>
      <c r="N1483" s="267">
        <v>0</v>
      </c>
      <c r="O1483" s="332">
        <v>0</v>
      </c>
      <c r="P1483" s="266">
        <v>0</v>
      </c>
      <c r="Q1483" s="266">
        <v>0</v>
      </c>
      <c r="R1483" s="264">
        <v>0</v>
      </c>
      <c r="S1483" s="264">
        <v>0</v>
      </c>
      <c r="T1483" s="267">
        <v>0</v>
      </c>
      <c r="U1483" s="267">
        <v>0</v>
      </c>
      <c r="V1483" s="268">
        <v>0</v>
      </c>
      <c r="W1483" s="268">
        <v>0</v>
      </c>
      <c r="X1483" s="295">
        <v>0</v>
      </c>
      <c r="Y1483" s="271">
        <v>0</v>
      </c>
      <c r="Z1483" s="333">
        <v>0</v>
      </c>
      <c r="AA1483" s="333">
        <v>0</v>
      </c>
      <c r="AB1483" s="333">
        <v>0</v>
      </c>
      <c r="AC1483" s="334">
        <v>0</v>
      </c>
      <c r="AD1483" s="268">
        <v>0</v>
      </c>
      <c r="AE1483" s="295">
        <v>0</v>
      </c>
    </row>
    <row r="1484" spans="1:31">
      <c r="A1484" s="315" t="s">
        <v>2708</v>
      </c>
      <c r="B1484" s="339" t="s">
        <v>3377</v>
      </c>
      <c r="C1484" s="293" t="s">
        <v>2758</v>
      </c>
      <c r="D1484" s="339" t="s">
        <v>2759</v>
      </c>
      <c r="E1484" s="266">
        <v>0</v>
      </c>
      <c r="F1484" s="266">
        <v>0</v>
      </c>
      <c r="G1484" s="264">
        <v>0</v>
      </c>
      <c r="H1484" s="264">
        <v>0</v>
      </c>
      <c r="I1484" s="264">
        <v>0</v>
      </c>
      <c r="J1484" s="264">
        <v>0</v>
      </c>
      <c r="K1484" s="294">
        <v>0.9</v>
      </c>
      <c r="L1484" s="267">
        <v>0</v>
      </c>
      <c r="M1484" s="267">
        <v>0</v>
      </c>
      <c r="N1484" s="267">
        <v>0</v>
      </c>
      <c r="O1484" s="332">
        <v>0</v>
      </c>
      <c r="P1484" s="266">
        <v>0</v>
      </c>
      <c r="Q1484" s="266">
        <v>0</v>
      </c>
      <c r="R1484" s="264">
        <v>0</v>
      </c>
      <c r="S1484" s="264">
        <v>0</v>
      </c>
      <c r="T1484" s="267">
        <v>0</v>
      </c>
      <c r="U1484" s="267">
        <v>0</v>
      </c>
      <c r="V1484" s="268">
        <v>0</v>
      </c>
      <c r="W1484" s="268">
        <v>0</v>
      </c>
      <c r="X1484" s="295">
        <v>0</v>
      </c>
      <c r="Y1484" s="271">
        <v>0</v>
      </c>
      <c r="Z1484" s="333">
        <v>0</v>
      </c>
      <c r="AA1484" s="333">
        <v>0</v>
      </c>
      <c r="AB1484" s="333">
        <v>0</v>
      </c>
      <c r="AC1484" s="334">
        <v>0</v>
      </c>
      <c r="AD1484" s="268">
        <v>0</v>
      </c>
      <c r="AE1484" s="295">
        <v>0</v>
      </c>
    </row>
    <row r="1485" spans="1:31">
      <c r="A1485" s="315" t="s">
        <v>2708</v>
      </c>
      <c r="B1485" s="339" t="s">
        <v>3376</v>
      </c>
      <c r="C1485" s="293" t="s">
        <v>2760</v>
      </c>
      <c r="D1485" s="339" t="s">
        <v>2761</v>
      </c>
      <c r="E1485" s="266">
        <v>0</v>
      </c>
      <c r="F1485" s="266">
        <v>0</v>
      </c>
      <c r="G1485" s="264">
        <v>0</v>
      </c>
      <c r="H1485" s="264">
        <v>0</v>
      </c>
      <c r="I1485" s="264">
        <v>0</v>
      </c>
      <c r="J1485" s="264">
        <v>0</v>
      </c>
      <c r="K1485" s="294">
        <v>0.9</v>
      </c>
      <c r="L1485" s="267">
        <v>0</v>
      </c>
      <c r="M1485" s="267">
        <v>0</v>
      </c>
      <c r="N1485" s="267">
        <v>0</v>
      </c>
      <c r="O1485" s="332">
        <v>0</v>
      </c>
      <c r="P1485" s="266">
        <v>0</v>
      </c>
      <c r="Q1485" s="266">
        <v>0</v>
      </c>
      <c r="R1485" s="264">
        <v>0</v>
      </c>
      <c r="S1485" s="264">
        <v>0</v>
      </c>
      <c r="T1485" s="267">
        <v>0</v>
      </c>
      <c r="U1485" s="267">
        <v>0</v>
      </c>
      <c r="V1485" s="268">
        <v>0</v>
      </c>
      <c r="W1485" s="268">
        <v>0</v>
      </c>
      <c r="X1485" s="295">
        <v>0</v>
      </c>
      <c r="Y1485" s="271">
        <v>0</v>
      </c>
      <c r="Z1485" s="333">
        <v>0</v>
      </c>
      <c r="AA1485" s="333">
        <v>0</v>
      </c>
      <c r="AB1485" s="333">
        <v>0</v>
      </c>
      <c r="AC1485" s="334">
        <v>0</v>
      </c>
      <c r="AD1485" s="268">
        <v>0</v>
      </c>
      <c r="AE1485" s="295">
        <v>0</v>
      </c>
    </row>
    <row r="1486" spans="1:31">
      <c r="A1486" s="315" t="s">
        <v>2708</v>
      </c>
      <c r="B1486" s="339" t="s">
        <v>3377</v>
      </c>
      <c r="C1486" s="293" t="s">
        <v>2762</v>
      </c>
      <c r="D1486" s="339" t="s">
        <v>2763</v>
      </c>
      <c r="E1486" s="266">
        <v>0</v>
      </c>
      <c r="F1486" s="266">
        <v>0</v>
      </c>
      <c r="G1486" s="264">
        <v>0</v>
      </c>
      <c r="H1486" s="264">
        <v>0</v>
      </c>
      <c r="I1486" s="264">
        <v>0</v>
      </c>
      <c r="J1486" s="264">
        <v>0</v>
      </c>
      <c r="K1486" s="294">
        <v>0.9</v>
      </c>
      <c r="L1486" s="267">
        <v>0</v>
      </c>
      <c r="M1486" s="267">
        <v>0</v>
      </c>
      <c r="N1486" s="267">
        <v>0</v>
      </c>
      <c r="O1486" s="332">
        <v>0</v>
      </c>
      <c r="P1486" s="266">
        <v>0</v>
      </c>
      <c r="Q1486" s="266">
        <v>0</v>
      </c>
      <c r="R1486" s="264">
        <v>0</v>
      </c>
      <c r="S1486" s="264">
        <v>0</v>
      </c>
      <c r="T1486" s="267">
        <v>0</v>
      </c>
      <c r="U1486" s="267">
        <v>0</v>
      </c>
      <c r="V1486" s="268">
        <v>0</v>
      </c>
      <c r="W1486" s="268">
        <v>0</v>
      </c>
      <c r="X1486" s="295">
        <v>0</v>
      </c>
      <c r="Y1486" s="271">
        <v>0</v>
      </c>
      <c r="Z1486" s="333">
        <v>0</v>
      </c>
      <c r="AA1486" s="333">
        <v>0</v>
      </c>
      <c r="AB1486" s="333">
        <v>0</v>
      </c>
      <c r="AC1486" s="334">
        <v>0</v>
      </c>
      <c r="AD1486" s="268">
        <v>0</v>
      </c>
      <c r="AE1486" s="295">
        <v>0</v>
      </c>
    </row>
    <row r="1487" spans="1:31">
      <c r="A1487" s="315" t="s">
        <v>2708</v>
      </c>
      <c r="B1487" s="339" t="s">
        <v>3373</v>
      </c>
      <c r="C1487" s="293" t="s">
        <v>2764</v>
      </c>
      <c r="D1487" s="339" t="s">
        <v>2765</v>
      </c>
      <c r="E1487" s="266">
        <v>0</v>
      </c>
      <c r="F1487" s="266">
        <v>0</v>
      </c>
      <c r="G1487" s="264">
        <v>0</v>
      </c>
      <c r="H1487" s="264">
        <v>0</v>
      </c>
      <c r="I1487" s="264">
        <v>0</v>
      </c>
      <c r="J1487" s="264">
        <v>0</v>
      </c>
      <c r="K1487" s="294">
        <v>0.9</v>
      </c>
      <c r="L1487" s="267">
        <v>0</v>
      </c>
      <c r="M1487" s="267">
        <v>0</v>
      </c>
      <c r="N1487" s="267">
        <v>0</v>
      </c>
      <c r="O1487" s="332">
        <v>0</v>
      </c>
      <c r="P1487" s="266">
        <v>0</v>
      </c>
      <c r="Q1487" s="266">
        <v>0</v>
      </c>
      <c r="R1487" s="264">
        <v>0</v>
      </c>
      <c r="S1487" s="264">
        <v>0</v>
      </c>
      <c r="T1487" s="267">
        <v>0</v>
      </c>
      <c r="U1487" s="267">
        <v>0</v>
      </c>
      <c r="V1487" s="268">
        <v>0</v>
      </c>
      <c r="W1487" s="268">
        <v>0</v>
      </c>
      <c r="X1487" s="295">
        <v>0</v>
      </c>
      <c r="Y1487" s="271">
        <v>0</v>
      </c>
      <c r="Z1487" s="333">
        <v>0</v>
      </c>
      <c r="AA1487" s="333">
        <v>0</v>
      </c>
      <c r="AB1487" s="333">
        <v>0</v>
      </c>
      <c r="AC1487" s="334">
        <v>0</v>
      </c>
      <c r="AD1487" s="268">
        <v>0</v>
      </c>
      <c r="AE1487" s="295">
        <v>0</v>
      </c>
    </row>
    <row r="1488" spans="1:31">
      <c r="A1488" s="315" t="s">
        <v>2708</v>
      </c>
      <c r="B1488" s="339" t="s">
        <v>3375</v>
      </c>
      <c r="C1488" s="293" t="s">
        <v>2766</v>
      </c>
      <c r="D1488" s="339" t="s">
        <v>2767</v>
      </c>
      <c r="E1488" s="266">
        <v>0</v>
      </c>
      <c r="F1488" s="266">
        <v>0</v>
      </c>
      <c r="G1488" s="264">
        <v>0</v>
      </c>
      <c r="H1488" s="264">
        <v>0</v>
      </c>
      <c r="I1488" s="264">
        <v>0</v>
      </c>
      <c r="J1488" s="264">
        <v>0</v>
      </c>
      <c r="K1488" s="294">
        <v>0.9</v>
      </c>
      <c r="L1488" s="267">
        <v>0</v>
      </c>
      <c r="M1488" s="267">
        <v>0</v>
      </c>
      <c r="N1488" s="267">
        <v>0</v>
      </c>
      <c r="O1488" s="332">
        <v>0</v>
      </c>
      <c r="P1488" s="266">
        <v>0</v>
      </c>
      <c r="Q1488" s="266">
        <v>0</v>
      </c>
      <c r="R1488" s="264">
        <v>0</v>
      </c>
      <c r="S1488" s="264">
        <v>0</v>
      </c>
      <c r="T1488" s="267">
        <v>0</v>
      </c>
      <c r="U1488" s="267">
        <v>0</v>
      </c>
      <c r="V1488" s="268">
        <v>0</v>
      </c>
      <c r="W1488" s="268">
        <v>0</v>
      </c>
      <c r="X1488" s="295">
        <v>0</v>
      </c>
      <c r="Y1488" s="271">
        <v>0</v>
      </c>
      <c r="Z1488" s="333">
        <v>0</v>
      </c>
      <c r="AA1488" s="333">
        <v>0</v>
      </c>
      <c r="AB1488" s="333">
        <v>0</v>
      </c>
      <c r="AC1488" s="334">
        <v>0</v>
      </c>
      <c r="AD1488" s="268">
        <v>0</v>
      </c>
      <c r="AE1488" s="295">
        <v>0</v>
      </c>
    </row>
    <row r="1489" spans="1:31">
      <c r="A1489" s="315" t="s">
        <v>2708</v>
      </c>
      <c r="B1489" s="339" t="s">
        <v>3373</v>
      </c>
      <c r="C1489" s="293" t="s">
        <v>2768</v>
      </c>
      <c r="D1489" s="339" t="s">
        <v>2769</v>
      </c>
      <c r="E1489" s="266">
        <v>0</v>
      </c>
      <c r="F1489" s="266">
        <v>0</v>
      </c>
      <c r="G1489" s="264">
        <v>0</v>
      </c>
      <c r="H1489" s="264">
        <v>0</v>
      </c>
      <c r="I1489" s="264">
        <v>0</v>
      </c>
      <c r="J1489" s="264">
        <v>0</v>
      </c>
      <c r="K1489" s="294">
        <v>0.9</v>
      </c>
      <c r="L1489" s="267">
        <v>0</v>
      </c>
      <c r="M1489" s="267">
        <v>0</v>
      </c>
      <c r="N1489" s="267">
        <v>0</v>
      </c>
      <c r="O1489" s="332">
        <v>0</v>
      </c>
      <c r="P1489" s="266">
        <v>0</v>
      </c>
      <c r="Q1489" s="266">
        <v>0</v>
      </c>
      <c r="R1489" s="264">
        <v>0</v>
      </c>
      <c r="S1489" s="264">
        <v>0</v>
      </c>
      <c r="T1489" s="267">
        <v>0</v>
      </c>
      <c r="U1489" s="267">
        <v>0</v>
      </c>
      <c r="V1489" s="268">
        <v>0</v>
      </c>
      <c r="W1489" s="268">
        <v>0</v>
      </c>
      <c r="X1489" s="295">
        <v>0</v>
      </c>
      <c r="Y1489" s="271">
        <v>0</v>
      </c>
      <c r="Z1489" s="333">
        <v>0</v>
      </c>
      <c r="AA1489" s="333">
        <v>0</v>
      </c>
      <c r="AB1489" s="333">
        <v>0</v>
      </c>
      <c r="AC1489" s="334">
        <v>0</v>
      </c>
      <c r="AD1489" s="268">
        <v>0</v>
      </c>
      <c r="AE1489" s="295">
        <v>0</v>
      </c>
    </row>
    <row r="1490" spans="1:31">
      <c r="A1490" s="315" t="s">
        <v>2708</v>
      </c>
      <c r="B1490" s="339" t="s">
        <v>3373</v>
      </c>
      <c r="C1490" s="293" t="s">
        <v>2770</v>
      </c>
      <c r="D1490" s="339" t="s">
        <v>2771</v>
      </c>
      <c r="E1490" s="266">
        <v>0</v>
      </c>
      <c r="F1490" s="266">
        <v>0</v>
      </c>
      <c r="G1490" s="264">
        <v>0</v>
      </c>
      <c r="H1490" s="264">
        <v>0</v>
      </c>
      <c r="I1490" s="264">
        <v>0</v>
      </c>
      <c r="J1490" s="264">
        <v>0</v>
      </c>
      <c r="K1490" s="294">
        <v>0.9</v>
      </c>
      <c r="L1490" s="267">
        <v>0</v>
      </c>
      <c r="M1490" s="267">
        <v>0</v>
      </c>
      <c r="N1490" s="267">
        <v>0</v>
      </c>
      <c r="O1490" s="332">
        <v>0</v>
      </c>
      <c r="P1490" s="266">
        <v>0</v>
      </c>
      <c r="Q1490" s="266">
        <v>0</v>
      </c>
      <c r="R1490" s="264">
        <v>0</v>
      </c>
      <c r="S1490" s="264">
        <v>0</v>
      </c>
      <c r="T1490" s="267">
        <v>0</v>
      </c>
      <c r="U1490" s="267">
        <v>0</v>
      </c>
      <c r="V1490" s="268">
        <v>0</v>
      </c>
      <c r="W1490" s="268">
        <v>0</v>
      </c>
      <c r="X1490" s="295">
        <v>0</v>
      </c>
      <c r="Y1490" s="271">
        <v>0</v>
      </c>
      <c r="Z1490" s="333">
        <v>0</v>
      </c>
      <c r="AA1490" s="333">
        <v>0</v>
      </c>
      <c r="AB1490" s="333">
        <v>0</v>
      </c>
      <c r="AC1490" s="334">
        <v>0</v>
      </c>
      <c r="AD1490" s="268">
        <v>0</v>
      </c>
      <c r="AE1490" s="295">
        <v>0</v>
      </c>
    </row>
    <row r="1491" spans="1:31">
      <c r="A1491" s="315" t="s">
        <v>2708</v>
      </c>
      <c r="B1491" s="339" t="s">
        <v>3375</v>
      </c>
      <c r="C1491" s="293" t="s">
        <v>2772</v>
      </c>
      <c r="D1491" s="339" t="s">
        <v>2773</v>
      </c>
      <c r="E1491" s="266">
        <v>0</v>
      </c>
      <c r="F1491" s="266">
        <v>0</v>
      </c>
      <c r="G1491" s="264">
        <v>0</v>
      </c>
      <c r="H1491" s="264">
        <v>0</v>
      </c>
      <c r="I1491" s="264">
        <v>0</v>
      </c>
      <c r="J1491" s="264">
        <v>0</v>
      </c>
      <c r="K1491" s="294">
        <v>0.9</v>
      </c>
      <c r="L1491" s="267">
        <v>0</v>
      </c>
      <c r="M1491" s="267">
        <v>0</v>
      </c>
      <c r="N1491" s="267">
        <v>0</v>
      </c>
      <c r="O1491" s="332">
        <v>0</v>
      </c>
      <c r="P1491" s="266">
        <v>0</v>
      </c>
      <c r="Q1491" s="266">
        <v>0</v>
      </c>
      <c r="R1491" s="264">
        <v>0</v>
      </c>
      <c r="S1491" s="264">
        <v>0</v>
      </c>
      <c r="T1491" s="267">
        <v>0</v>
      </c>
      <c r="U1491" s="267">
        <v>0</v>
      </c>
      <c r="V1491" s="268">
        <v>0</v>
      </c>
      <c r="W1491" s="268">
        <v>0</v>
      </c>
      <c r="X1491" s="295">
        <v>0</v>
      </c>
      <c r="Y1491" s="271">
        <v>0</v>
      </c>
      <c r="Z1491" s="333">
        <v>0</v>
      </c>
      <c r="AA1491" s="333">
        <v>0</v>
      </c>
      <c r="AB1491" s="333">
        <v>0</v>
      </c>
      <c r="AC1491" s="334">
        <v>0</v>
      </c>
      <c r="AD1491" s="268">
        <v>0</v>
      </c>
      <c r="AE1491" s="295">
        <v>0</v>
      </c>
    </row>
    <row r="1492" spans="1:31">
      <c r="A1492" s="315" t="s">
        <v>2708</v>
      </c>
      <c r="B1492" s="339" t="s">
        <v>3375</v>
      </c>
      <c r="C1492" s="293" t="s">
        <v>2774</v>
      </c>
      <c r="D1492" s="339" t="s">
        <v>2775</v>
      </c>
      <c r="E1492" s="266">
        <v>0</v>
      </c>
      <c r="F1492" s="266">
        <v>0</v>
      </c>
      <c r="G1492" s="264">
        <v>0</v>
      </c>
      <c r="H1492" s="264">
        <v>0</v>
      </c>
      <c r="I1492" s="264">
        <v>0</v>
      </c>
      <c r="J1492" s="264">
        <v>0</v>
      </c>
      <c r="K1492" s="294">
        <v>0.9</v>
      </c>
      <c r="L1492" s="267">
        <v>0</v>
      </c>
      <c r="M1492" s="267">
        <v>0</v>
      </c>
      <c r="N1492" s="267">
        <v>0</v>
      </c>
      <c r="O1492" s="332">
        <v>0</v>
      </c>
      <c r="P1492" s="266">
        <v>0</v>
      </c>
      <c r="Q1492" s="266">
        <v>0</v>
      </c>
      <c r="R1492" s="264">
        <v>0</v>
      </c>
      <c r="S1492" s="264">
        <v>0</v>
      </c>
      <c r="T1492" s="267">
        <v>0</v>
      </c>
      <c r="U1492" s="267">
        <v>0</v>
      </c>
      <c r="V1492" s="268">
        <v>0</v>
      </c>
      <c r="W1492" s="268">
        <v>0</v>
      </c>
      <c r="X1492" s="295">
        <v>0</v>
      </c>
      <c r="Y1492" s="271">
        <v>0</v>
      </c>
      <c r="Z1492" s="333">
        <v>0</v>
      </c>
      <c r="AA1492" s="333">
        <v>0</v>
      </c>
      <c r="AB1492" s="333">
        <v>0</v>
      </c>
      <c r="AC1492" s="334">
        <v>0</v>
      </c>
      <c r="AD1492" s="268">
        <v>0</v>
      </c>
      <c r="AE1492" s="295">
        <v>0</v>
      </c>
    </row>
    <row r="1493" spans="1:31">
      <c r="A1493" s="315" t="s">
        <v>2708</v>
      </c>
      <c r="B1493" s="339" t="s">
        <v>3373</v>
      </c>
      <c r="C1493" s="293" t="s">
        <v>2776</v>
      </c>
      <c r="D1493" s="339" t="s">
        <v>2777</v>
      </c>
      <c r="E1493" s="266">
        <v>0</v>
      </c>
      <c r="F1493" s="266">
        <v>0</v>
      </c>
      <c r="G1493" s="264">
        <v>0</v>
      </c>
      <c r="H1493" s="264">
        <v>0</v>
      </c>
      <c r="I1493" s="264">
        <v>0</v>
      </c>
      <c r="J1493" s="264">
        <v>0</v>
      </c>
      <c r="K1493" s="294">
        <v>0.9</v>
      </c>
      <c r="L1493" s="267">
        <v>0</v>
      </c>
      <c r="M1493" s="267">
        <v>0</v>
      </c>
      <c r="N1493" s="267">
        <v>0</v>
      </c>
      <c r="O1493" s="332">
        <v>0</v>
      </c>
      <c r="P1493" s="266">
        <v>0</v>
      </c>
      <c r="Q1493" s="266">
        <v>0</v>
      </c>
      <c r="R1493" s="264">
        <v>0</v>
      </c>
      <c r="S1493" s="264">
        <v>0</v>
      </c>
      <c r="T1493" s="267">
        <v>0</v>
      </c>
      <c r="U1493" s="267">
        <v>0</v>
      </c>
      <c r="V1493" s="268">
        <v>0</v>
      </c>
      <c r="W1493" s="268">
        <v>0</v>
      </c>
      <c r="X1493" s="295">
        <v>0</v>
      </c>
      <c r="Y1493" s="271">
        <v>0</v>
      </c>
      <c r="Z1493" s="333">
        <v>0</v>
      </c>
      <c r="AA1493" s="333">
        <v>0</v>
      </c>
      <c r="AB1493" s="333">
        <v>0</v>
      </c>
      <c r="AC1493" s="334">
        <v>0</v>
      </c>
      <c r="AD1493" s="268">
        <v>0</v>
      </c>
      <c r="AE1493" s="295">
        <v>0</v>
      </c>
    </row>
    <row r="1494" spans="1:31">
      <c r="A1494" s="315" t="s">
        <v>2708</v>
      </c>
      <c r="B1494" s="339" t="s">
        <v>3373</v>
      </c>
      <c r="C1494" s="293" t="s">
        <v>2778</v>
      </c>
      <c r="D1494" s="339" t="s">
        <v>2779</v>
      </c>
      <c r="E1494" s="266">
        <v>0</v>
      </c>
      <c r="F1494" s="266">
        <v>0</v>
      </c>
      <c r="G1494" s="264">
        <v>0</v>
      </c>
      <c r="H1494" s="264">
        <v>0</v>
      </c>
      <c r="I1494" s="264">
        <v>0</v>
      </c>
      <c r="J1494" s="264">
        <v>0</v>
      </c>
      <c r="K1494" s="294">
        <v>0.9</v>
      </c>
      <c r="L1494" s="267">
        <v>0</v>
      </c>
      <c r="M1494" s="267">
        <v>0</v>
      </c>
      <c r="N1494" s="267">
        <v>0</v>
      </c>
      <c r="O1494" s="332">
        <v>0</v>
      </c>
      <c r="P1494" s="266">
        <v>0</v>
      </c>
      <c r="Q1494" s="266">
        <v>0</v>
      </c>
      <c r="R1494" s="264">
        <v>0</v>
      </c>
      <c r="S1494" s="264">
        <v>0</v>
      </c>
      <c r="T1494" s="267">
        <v>0</v>
      </c>
      <c r="U1494" s="267">
        <v>0</v>
      </c>
      <c r="V1494" s="268">
        <v>0</v>
      </c>
      <c r="W1494" s="268">
        <v>0</v>
      </c>
      <c r="X1494" s="295">
        <v>0</v>
      </c>
      <c r="Y1494" s="271">
        <v>0</v>
      </c>
      <c r="Z1494" s="333">
        <v>0</v>
      </c>
      <c r="AA1494" s="333">
        <v>0</v>
      </c>
      <c r="AB1494" s="333">
        <v>0</v>
      </c>
      <c r="AC1494" s="334">
        <v>0</v>
      </c>
      <c r="AD1494" s="268">
        <v>0</v>
      </c>
      <c r="AE1494" s="295">
        <v>0</v>
      </c>
    </row>
    <row r="1495" spans="1:31">
      <c r="A1495" s="315" t="s">
        <v>2708</v>
      </c>
      <c r="B1495" s="339" t="s">
        <v>3377</v>
      </c>
      <c r="C1495" s="293" t="s">
        <v>2780</v>
      </c>
      <c r="D1495" s="339" t="s">
        <v>2781</v>
      </c>
      <c r="E1495" s="266">
        <v>16</v>
      </c>
      <c r="F1495" s="266">
        <v>16</v>
      </c>
      <c r="G1495" s="264">
        <v>16</v>
      </c>
      <c r="H1495" s="264">
        <v>16</v>
      </c>
      <c r="I1495" s="264">
        <v>15</v>
      </c>
      <c r="J1495" s="264">
        <v>15</v>
      </c>
      <c r="K1495" s="294">
        <v>0.9</v>
      </c>
      <c r="L1495" s="267">
        <v>1</v>
      </c>
      <c r="M1495" s="267">
        <v>1</v>
      </c>
      <c r="N1495" s="267">
        <v>1</v>
      </c>
      <c r="O1495" s="332">
        <v>16</v>
      </c>
      <c r="P1495" s="266">
        <v>16</v>
      </c>
      <c r="Q1495" s="266">
        <v>16</v>
      </c>
      <c r="R1495" s="264">
        <v>16</v>
      </c>
      <c r="S1495" s="264">
        <v>15</v>
      </c>
      <c r="T1495" s="267">
        <v>1</v>
      </c>
      <c r="U1495" s="267">
        <v>1</v>
      </c>
      <c r="V1495" s="268">
        <v>1</v>
      </c>
      <c r="W1495" s="268">
        <v>1</v>
      </c>
      <c r="X1495" s="295">
        <v>0</v>
      </c>
      <c r="Y1495" s="271">
        <v>114</v>
      </c>
      <c r="Z1495" s="333">
        <v>114</v>
      </c>
      <c r="AA1495" s="333">
        <v>115</v>
      </c>
      <c r="AB1495" s="333">
        <v>115</v>
      </c>
      <c r="AC1495" s="334">
        <v>1</v>
      </c>
      <c r="AD1495" s="268">
        <v>1</v>
      </c>
      <c r="AE1495" s="295">
        <v>0</v>
      </c>
    </row>
    <row r="1496" spans="1:31">
      <c r="A1496" s="315" t="s">
        <v>2708</v>
      </c>
      <c r="B1496" s="339" t="s">
        <v>3377</v>
      </c>
      <c r="C1496" s="293" t="s">
        <v>2782</v>
      </c>
      <c r="D1496" s="339" t="s">
        <v>2783</v>
      </c>
      <c r="E1496" s="266">
        <v>39</v>
      </c>
      <c r="F1496" s="266">
        <v>39</v>
      </c>
      <c r="G1496" s="264">
        <v>38</v>
      </c>
      <c r="H1496" s="264">
        <v>38</v>
      </c>
      <c r="I1496" s="264">
        <v>36</v>
      </c>
      <c r="J1496" s="264">
        <v>36</v>
      </c>
      <c r="K1496" s="294">
        <v>0.9</v>
      </c>
      <c r="L1496" s="267">
        <v>1</v>
      </c>
      <c r="M1496" s="267">
        <v>1</v>
      </c>
      <c r="N1496" s="267">
        <v>1</v>
      </c>
      <c r="O1496" s="332">
        <v>39</v>
      </c>
      <c r="P1496" s="266">
        <v>39</v>
      </c>
      <c r="Q1496" s="266">
        <v>39</v>
      </c>
      <c r="R1496" s="264">
        <v>38</v>
      </c>
      <c r="S1496" s="264">
        <v>36</v>
      </c>
      <c r="T1496" s="267">
        <v>1</v>
      </c>
      <c r="U1496" s="267">
        <v>1</v>
      </c>
      <c r="V1496" s="268">
        <v>1</v>
      </c>
      <c r="W1496" s="268">
        <v>1</v>
      </c>
      <c r="X1496" s="295">
        <v>0</v>
      </c>
      <c r="Y1496" s="271">
        <v>249</v>
      </c>
      <c r="Z1496" s="333">
        <v>248</v>
      </c>
      <c r="AA1496" s="333">
        <v>235</v>
      </c>
      <c r="AB1496" s="333">
        <v>230</v>
      </c>
      <c r="AC1496" s="334">
        <v>0.995983935742972</v>
      </c>
      <c r="AD1496" s="268">
        <v>0.978723404255319</v>
      </c>
      <c r="AE1496" s="295">
        <v>0.0172605314876527</v>
      </c>
    </row>
    <row r="1497" spans="1:31">
      <c r="A1497" s="315" t="s">
        <v>2708</v>
      </c>
      <c r="B1497" s="339" t="s">
        <v>3378</v>
      </c>
      <c r="C1497" s="293" t="s">
        <v>2784</v>
      </c>
      <c r="D1497" s="339" t="s">
        <v>2784</v>
      </c>
      <c r="E1497" s="266">
        <v>0</v>
      </c>
      <c r="F1497" s="266">
        <v>0</v>
      </c>
      <c r="G1497" s="264">
        <v>0</v>
      </c>
      <c r="H1497" s="264">
        <v>0</v>
      </c>
      <c r="I1497" s="264">
        <v>0</v>
      </c>
      <c r="J1497" s="264">
        <v>0</v>
      </c>
      <c r="K1497" s="294">
        <v>0.9</v>
      </c>
      <c r="L1497" s="267">
        <v>0</v>
      </c>
      <c r="M1497" s="267">
        <v>0</v>
      </c>
      <c r="N1497" s="267">
        <v>0</v>
      </c>
      <c r="O1497" s="332">
        <v>0</v>
      </c>
      <c r="P1497" s="266">
        <v>0</v>
      </c>
      <c r="Q1497" s="266">
        <v>0</v>
      </c>
      <c r="R1497" s="264">
        <v>0</v>
      </c>
      <c r="S1497" s="264">
        <v>0</v>
      </c>
      <c r="T1497" s="267">
        <v>0</v>
      </c>
      <c r="U1497" s="267">
        <v>0</v>
      </c>
      <c r="V1497" s="268">
        <v>0</v>
      </c>
      <c r="W1497" s="268">
        <v>0</v>
      </c>
      <c r="X1497" s="295">
        <v>0</v>
      </c>
      <c r="Y1497" s="271">
        <v>0</v>
      </c>
      <c r="Z1497" s="333">
        <v>0</v>
      </c>
      <c r="AA1497" s="333">
        <v>0</v>
      </c>
      <c r="AB1497" s="333">
        <v>0</v>
      </c>
      <c r="AC1497" s="334">
        <v>0</v>
      </c>
      <c r="AD1497" s="268">
        <v>0</v>
      </c>
      <c r="AE1497" s="295">
        <v>0</v>
      </c>
    </row>
    <row r="1498" spans="1:31">
      <c r="A1498" s="315" t="s">
        <v>2708</v>
      </c>
      <c r="B1498" s="339" t="s">
        <v>3378</v>
      </c>
      <c r="C1498" s="293" t="s">
        <v>2785</v>
      </c>
      <c r="D1498" s="339" t="s">
        <v>2786</v>
      </c>
      <c r="E1498" s="266">
        <v>0</v>
      </c>
      <c r="F1498" s="266">
        <v>0</v>
      </c>
      <c r="G1498" s="264">
        <v>0</v>
      </c>
      <c r="H1498" s="264">
        <v>0</v>
      </c>
      <c r="I1498" s="264">
        <v>5</v>
      </c>
      <c r="J1498" s="264">
        <v>5</v>
      </c>
      <c r="K1498" s="294">
        <v>0.9</v>
      </c>
      <c r="L1498" s="267">
        <v>0</v>
      </c>
      <c r="M1498" s="267">
        <v>0</v>
      </c>
      <c r="N1498" s="267">
        <v>1</v>
      </c>
      <c r="O1498" s="332">
        <v>0</v>
      </c>
      <c r="P1498" s="266">
        <v>0</v>
      </c>
      <c r="Q1498" s="266">
        <v>0</v>
      </c>
      <c r="R1498" s="264">
        <v>0</v>
      </c>
      <c r="S1498" s="264">
        <v>5</v>
      </c>
      <c r="T1498" s="267">
        <v>0</v>
      </c>
      <c r="U1498" s="267">
        <v>0</v>
      </c>
      <c r="V1498" s="268">
        <v>0</v>
      </c>
      <c r="W1498" s="268">
        <v>1</v>
      </c>
      <c r="X1498" s="295">
        <v>0</v>
      </c>
      <c r="Y1498" s="271">
        <v>36</v>
      </c>
      <c r="Z1498" s="333">
        <v>35</v>
      </c>
      <c r="AA1498" s="333">
        <v>38</v>
      </c>
      <c r="AB1498" s="333">
        <v>35</v>
      </c>
      <c r="AC1498" s="334">
        <v>0.972222222222222</v>
      </c>
      <c r="AD1498" s="268">
        <v>0.921052631578947</v>
      </c>
      <c r="AE1498" s="295">
        <v>0.0511695906432749</v>
      </c>
    </row>
    <row r="1499" spans="1:31">
      <c r="A1499" s="315" t="s">
        <v>2708</v>
      </c>
      <c r="B1499" s="339" t="s">
        <v>3379</v>
      </c>
      <c r="C1499" s="293" t="s">
        <v>2787</v>
      </c>
      <c r="D1499" s="339" t="s">
        <v>2788</v>
      </c>
      <c r="E1499" s="266">
        <v>7</v>
      </c>
      <c r="F1499" s="266">
        <v>7</v>
      </c>
      <c r="G1499" s="264">
        <v>6</v>
      </c>
      <c r="H1499" s="264">
        <v>6</v>
      </c>
      <c r="I1499" s="264">
        <v>7</v>
      </c>
      <c r="J1499" s="264">
        <v>7</v>
      </c>
      <c r="K1499" s="294">
        <v>0.9</v>
      </c>
      <c r="L1499" s="267">
        <v>1</v>
      </c>
      <c r="M1499" s="267">
        <v>1</v>
      </c>
      <c r="N1499" s="267">
        <v>1</v>
      </c>
      <c r="O1499" s="332">
        <v>7</v>
      </c>
      <c r="P1499" s="266">
        <v>7</v>
      </c>
      <c r="Q1499" s="266">
        <v>7</v>
      </c>
      <c r="R1499" s="264">
        <v>6</v>
      </c>
      <c r="S1499" s="264">
        <v>7</v>
      </c>
      <c r="T1499" s="267">
        <v>1</v>
      </c>
      <c r="U1499" s="267">
        <v>1</v>
      </c>
      <c r="V1499" s="268">
        <v>1</v>
      </c>
      <c r="W1499" s="268">
        <v>1</v>
      </c>
      <c r="X1499" s="295">
        <v>0</v>
      </c>
      <c r="Y1499" s="271">
        <v>49</v>
      </c>
      <c r="Z1499" s="333">
        <v>46</v>
      </c>
      <c r="AA1499" s="333">
        <v>48</v>
      </c>
      <c r="AB1499" s="333">
        <v>45</v>
      </c>
      <c r="AC1499" s="334">
        <v>0.938775510204082</v>
      </c>
      <c r="AD1499" s="268">
        <v>0.9375</v>
      </c>
      <c r="AE1499" s="295">
        <v>0.00127551020408168</v>
      </c>
    </row>
    <row r="1500" spans="1:31">
      <c r="A1500" s="315" t="s">
        <v>2708</v>
      </c>
      <c r="B1500" s="339" t="s">
        <v>3377</v>
      </c>
      <c r="C1500" s="293" t="s">
        <v>2789</v>
      </c>
      <c r="D1500" s="339" t="s">
        <v>2790</v>
      </c>
      <c r="E1500" s="266">
        <v>29</v>
      </c>
      <c r="F1500" s="266">
        <v>29</v>
      </c>
      <c r="G1500" s="264">
        <v>27</v>
      </c>
      <c r="H1500" s="264">
        <v>27</v>
      </c>
      <c r="I1500" s="264">
        <v>27</v>
      </c>
      <c r="J1500" s="264">
        <v>27</v>
      </c>
      <c r="K1500" s="294">
        <v>0.9</v>
      </c>
      <c r="L1500" s="267">
        <v>1</v>
      </c>
      <c r="M1500" s="267">
        <v>1</v>
      </c>
      <c r="N1500" s="267">
        <v>1</v>
      </c>
      <c r="O1500" s="332">
        <v>29</v>
      </c>
      <c r="P1500" s="266">
        <v>25</v>
      </c>
      <c r="Q1500" s="266">
        <v>25</v>
      </c>
      <c r="R1500" s="264">
        <v>23</v>
      </c>
      <c r="S1500" s="264">
        <v>19</v>
      </c>
      <c r="T1500" s="267">
        <v>0.862068965517241</v>
      </c>
      <c r="U1500" s="267">
        <v>0.862068965517241</v>
      </c>
      <c r="V1500" s="268">
        <v>0.851851851851852</v>
      </c>
      <c r="W1500" s="268">
        <v>0.703703703703704</v>
      </c>
      <c r="X1500" s="295">
        <v>0.0102171136653895</v>
      </c>
      <c r="Y1500" s="271">
        <v>192</v>
      </c>
      <c r="Z1500" s="333">
        <v>148</v>
      </c>
      <c r="AA1500" s="333">
        <v>197</v>
      </c>
      <c r="AB1500" s="333">
        <v>134</v>
      </c>
      <c r="AC1500" s="334">
        <v>0.770833333333333</v>
      </c>
      <c r="AD1500" s="268">
        <v>0.680203045685279</v>
      </c>
      <c r="AE1500" s="295">
        <v>0.0906302876480541</v>
      </c>
    </row>
    <row r="1501" spans="1:31">
      <c r="A1501" s="315" t="s">
        <v>2708</v>
      </c>
      <c r="B1501" s="339" t="s">
        <v>3379</v>
      </c>
      <c r="C1501" s="293" t="s">
        <v>2791</v>
      </c>
      <c r="D1501" s="339" t="s">
        <v>2792</v>
      </c>
      <c r="E1501" s="266">
        <v>14</v>
      </c>
      <c r="F1501" s="266">
        <v>11</v>
      </c>
      <c r="G1501" s="264">
        <v>13</v>
      </c>
      <c r="H1501" s="264">
        <v>10</v>
      </c>
      <c r="I1501" s="264">
        <v>14</v>
      </c>
      <c r="J1501" s="264">
        <v>11</v>
      </c>
      <c r="K1501" s="294">
        <v>0.9</v>
      </c>
      <c r="L1501" s="267">
        <v>0.785714285714286</v>
      </c>
      <c r="M1501" s="267">
        <v>0.769230769230769</v>
      </c>
      <c r="N1501" s="267">
        <v>0.785714285714286</v>
      </c>
      <c r="O1501" s="332">
        <v>14</v>
      </c>
      <c r="P1501" s="266">
        <v>11</v>
      </c>
      <c r="Q1501" s="266">
        <v>11</v>
      </c>
      <c r="R1501" s="264">
        <v>9</v>
      </c>
      <c r="S1501" s="264">
        <v>10</v>
      </c>
      <c r="T1501" s="267">
        <v>0.785714285714286</v>
      </c>
      <c r="U1501" s="267">
        <v>0.785714285714286</v>
      </c>
      <c r="V1501" s="268">
        <v>0.692307692307692</v>
      </c>
      <c r="W1501" s="268">
        <v>0.714285714285714</v>
      </c>
      <c r="X1501" s="295">
        <v>0.0934065934065934</v>
      </c>
      <c r="Y1501" s="271">
        <v>97</v>
      </c>
      <c r="Z1501" s="333">
        <v>70</v>
      </c>
      <c r="AA1501" s="333">
        <v>99</v>
      </c>
      <c r="AB1501" s="333">
        <v>66</v>
      </c>
      <c r="AC1501" s="334">
        <v>0.721649484536082</v>
      </c>
      <c r="AD1501" s="268">
        <v>0.666666666666667</v>
      </c>
      <c r="AE1501" s="295">
        <v>0.0549828178694158</v>
      </c>
    </row>
    <row r="1502" spans="1:31">
      <c r="A1502" s="315" t="s">
        <v>2708</v>
      </c>
      <c r="B1502" s="339" t="s">
        <v>3377</v>
      </c>
      <c r="C1502" s="293" t="s">
        <v>2793</v>
      </c>
      <c r="D1502" s="339" t="s">
        <v>2794</v>
      </c>
      <c r="E1502" s="266">
        <v>14</v>
      </c>
      <c r="F1502" s="266">
        <v>14</v>
      </c>
      <c r="G1502" s="264">
        <v>16</v>
      </c>
      <c r="H1502" s="264">
        <v>16</v>
      </c>
      <c r="I1502" s="264">
        <v>15</v>
      </c>
      <c r="J1502" s="264">
        <v>15</v>
      </c>
      <c r="K1502" s="294">
        <v>0.9</v>
      </c>
      <c r="L1502" s="267">
        <v>1</v>
      </c>
      <c r="M1502" s="267">
        <v>1</v>
      </c>
      <c r="N1502" s="267">
        <v>1</v>
      </c>
      <c r="O1502" s="332">
        <v>14</v>
      </c>
      <c r="P1502" s="266">
        <v>14</v>
      </c>
      <c r="Q1502" s="266">
        <v>14</v>
      </c>
      <c r="R1502" s="264">
        <v>14</v>
      </c>
      <c r="S1502" s="264">
        <v>15</v>
      </c>
      <c r="T1502" s="267">
        <v>1</v>
      </c>
      <c r="U1502" s="267">
        <v>1</v>
      </c>
      <c r="V1502" s="268">
        <v>0.875</v>
      </c>
      <c r="W1502" s="268">
        <v>1</v>
      </c>
      <c r="X1502" s="295">
        <v>0.125</v>
      </c>
      <c r="Y1502" s="271">
        <v>109</v>
      </c>
      <c r="Z1502" s="333">
        <v>105</v>
      </c>
      <c r="AA1502" s="333">
        <v>112</v>
      </c>
      <c r="AB1502" s="333">
        <v>110</v>
      </c>
      <c r="AC1502" s="334">
        <v>0.963302752293578</v>
      </c>
      <c r="AD1502" s="268">
        <v>0.982142857142857</v>
      </c>
      <c r="AE1502" s="295">
        <v>-0.0188401048492791</v>
      </c>
    </row>
    <row r="1503" spans="1:31">
      <c r="A1503" s="315" t="s">
        <v>2708</v>
      </c>
      <c r="B1503" s="339" t="s">
        <v>3379</v>
      </c>
      <c r="C1503" s="293" t="s">
        <v>2795</v>
      </c>
      <c r="D1503" s="339" t="s">
        <v>2796</v>
      </c>
      <c r="E1503" s="266">
        <v>5</v>
      </c>
      <c r="F1503" s="266">
        <v>5</v>
      </c>
      <c r="G1503" s="264">
        <v>5</v>
      </c>
      <c r="H1503" s="264">
        <v>5</v>
      </c>
      <c r="I1503" s="264">
        <v>5</v>
      </c>
      <c r="J1503" s="264">
        <v>5</v>
      </c>
      <c r="K1503" s="294">
        <v>0.9</v>
      </c>
      <c r="L1503" s="267">
        <v>1</v>
      </c>
      <c r="M1503" s="267">
        <v>1</v>
      </c>
      <c r="N1503" s="267">
        <v>1</v>
      </c>
      <c r="O1503" s="332">
        <v>5</v>
      </c>
      <c r="P1503" s="266">
        <v>5</v>
      </c>
      <c r="Q1503" s="266">
        <v>5</v>
      </c>
      <c r="R1503" s="264">
        <v>5</v>
      </c>
      <c r="S1503" s="264">
        <v>5</v>
      </c>
      <c r="T1503" s="267">
        <v>1</v>
      </c>
      <c r="U1503" s="267">
        <v>1</v>
      </c>
      <c r="V1503" s="268">
        <v>1</v>
      </c>
      <c r="W1503" s="268">
        <v>1</v>
      </c>
      <c r="X1503" s="295">
        <v>0</v>
      </c>
      <c r="Y1503" s="271">
        <v>34</v>
      </c>
      <c r="Z1503" s="333">
        <v>34</v>
      </c>
      <c r="AA1503" s="333">
        <v>32</v>
      </c>
      <c r="AB1503" s="333">
        <v>32</v>
      </c>
      <c r="AC1503" s="334">
        <v>1</v>
      </c>
      <c r="AD1503" s="268">
        <v>1</v>
      </c>
      <c r="AE1503" s="295">
        <v>0</v>
      </c>
    </row>
    <row r="1504" spans="1:31">
      <c r="A1504" s="315" t="s">
        <v>2708</v>
      </c>
      <c r="B1504" s="339" t="s">
        <v>3379</v>
      </c>
      <c r="C1504" s="293" t="s">
        <v>2797</v>
      </c>
      <c r="D1504" s="339" t="s">
        <v>2798</v>
      </c>
      <c r="E1504" s="266">
        <v>10</v>
      </c>
      <c r="F1504" s="266">
        <v>0</v>
      </c>
      <c r="G1504" s="264">
        <v>12</v>
      </c>
      <c r="H1504" s="264">
        <v>12</v>
      </c>
      <c r="I1504" s="264">
        <v>13</v>
      </c>
      <c r="J1504" s="264">
        <v>12</v>
      </c>
      <c r="K1504" s="294">
        <v>0.9</v>
      </c>
      <c r="L1504" s="267">
        <v>0</v>
      </c>
      <c r="M1504" s="267">
        <v>1</v>
      </c>
      <c r="N1504" s="267">
        <v>0.923076923076923</v>
      </c>
      <c r="O1504" s="332">
        <v>10</v>
      </c>
      <c r="P1504" s="266">
        <v>0</v>
      </c>
      <c r="Q1504" s="266">
        <v>0</v>
      </c>
      <c r="R1504" s="264">
        <v>12</v>
      </c>
      <c r="S1504" s="264">
        <v>12</v>
      </c>
      <c r="T1504" s="267">
        <v>0</v>
      </c>
      <c r="U1504" s="267">
        <v>0</v>
      </c>
      <c r="V1504" s="268">
        <v>1</v>
      </c>
      <c r="W1504" s="268">
        <v>0.923076923076923</v>
      </c>
      <c r="X1504" s="295">
        <v>-1</v>
      </c>
      <c r="Y1504" s="271">
        <v>79</v>
      </c>
      <c r="Z1504" s="333">
        <v>68</v>
      </c>
      <c r="AA1504" s="333">
        <v>83</v>
      </c>
      <c r="AB1504" s="333">
        <v>82</v>
      </c>
      <c r="AC1504" s="334">
        <v>0.860759493670886</v>
      </c>
      <c r="AD1504" s="268">
        <v>0.987951807228916</v>
      </c>
      <c r="AE1504" s="295">
        <v>-0.12719231355803</v>
      </c>
    </row>
    <row r="1505" spans="1:31">
      <c r="A1505" s="315" t="s">
        <v>2708</v>
      </c>
      <c r="B1505" s="339" t="s">
        <v>3377</v>
      </c>
      <c r="C1505" s="293" t="s">
        <v>2799</v>
      </c>
      <c r="D1505" s="339" t="s">
        <v>2800</v>
      </c>
      <c r="E1505" s="266">
        <v>20</v>
      </c>
      <c r="F1505" s="266">
        <v>20</v>
      </c>
      <c r="G1505" s="264">
        <v>22</v>
      </c>
      <c r="H1505" s="264">
        <v>20</v>
      </c>
      <c r="I1505" s="264">
        <v>21</v>
      </c>
      <c r="J1505" s="264">
        <v>18</v>
      </c>
      <c r="K1505" s="294">
        <v>0.9</v>
      </c>
      <c r="L1505" s="267">
        <v>1</v>
      </c>
      <c r="M1505" s="267">
        <v>0.909090909090909</v>
      </c>
      <c r="N1505" s="267">
        <v>0.857142857142857</v>
      </c>
      <c r="O1505" s="332">
        <v>20</v>
      </c>
      <c r="P1505" s="266">
        <v>18</v>
      </c>
      <c r="Q1505" s="266">
        <v>18</v>
      </c>
      <c r="R1505" s="264">
        <v>15</v>
      </c>
      <c r="S1505" s="264">
        <v>15</v>
      </c>
      <c r="T1505" s="267">
        <v>0.9</v>
      </c>
      <c r="U1505" s="267">
        <v>0.9</v>
      </c>
      <c r="V1505" s="268">
        <v>0.681818181818182</v>
      </c>
      <c r="W1505" s="268">
        <v>0.714285714285714</v>
      </c>
      <c r="X1505" s="295">
        <v>0.218181818181818</v>
      </c>
      <c r="Y1505" s="271">
        <v>139</v>
      </c>
      <c r="Z1505" s="333">
        <v>99</v>
      </c>
      <c r="AA1505" s="333">
        <v>148</v>
      </c>
      <c r="AB1505" s="333">
        <v>98</v>
      </c>
      <c r="AC1505" s="334">
        <v>0.712230215827338</v>
      </c>
      <c r="AD1505" s="268">
        <v>0.662162162162162</v>
      </c>
      <c r="AE1505" s="295">
        <v>0.050068053665176</v>
      </c>
    </row>
    <row r="1506" spans="1:31">
      <c r="A1506" s="315" t="s">
        <v>2708</v>
      </c>
      <c r="B1506" s="339" t="s">
        <v>3377</v>
      </c>
      <c r="C1506" s="293" t="s">
        <v>2801</v>
      </c>
      <c r="D1506" s="339" t="s">
        <v>2802</v>
      </c>
      <c r="E1506" s="266">
        <v>23</v>
      </c>
      <c r="F1506" s="266">
        <v>23</v>
      </c>
      <c r="G1506" s="264">
        <v>25</v>
      </c>
      <c r="H1506" s="264">
        <v>24</v>
      </c>
      <c r="I1506" s="264">
        <v>24</v>
      </c>
      <c r="J1506" s="264">
        <v>24</v>
      </c>
      <c r="K1506" s="294">
        <v>0.9</v>
      </c>
      <c r="L1506" s="267">
        <v>1</v>
      </c>
      <c r="M1506" s="267">
        <v>0.96</v>
      </c>
      <c r="N1506" s="267">
        <v>1</v>
      </c>
      <c r="O1506" s="332">
        <v>23</v>
      </c>
      <c r="P1506" s="266">
        <v>23</v>
      </c>
      <c r="Q1506" s="266">
        <v>23</v>
      </c>
      <c r="R1506" s="264">
        <v>24</v>
      </c>
      <c r="S1506" s="264">
        <v>24</v>
      </c>
      <c r="T1506" s="267">
        <v>1</v>
      </c>
      <c r="U1506" s="267">
        <v>1</v>
      </c>
      <c r="V1506" s="268">
        <v>0.96</v>
      </c>
      <c r="W1506" s="268">
        <v>1</v>
      </c>
      <c r="X1506" s="295">
        <v>0.04</v>
      </c>
      <c r="Y1506" s="271">
        <v>169</v>
      </c>
      <c r="Z1506" s="333">
        <v>168</v>
      </c>
      <c r="AA1506" s="333">
        <v>174</v>
      </c>
      <c r="AB1506" s="333">
        <v>173</v>
      </c>
      <c r="AC1506" s="334">
        <v>0.994082840236686</v>
      </c>
      <c r="AD1506" s="268">
        <v>0.994252873563218</v>
      </c>
      <c r="AE1506" s="295">
        <v>-0.000170033326531982</v>
      </c>
    </row>
    <row r="1507" spans="1:31">
      <c r="A1507" s="315" t="s">
        <v>2708</v>
      </c>
      <c r="B1507" s="339" t="s">
        <v>3378</v>
      </c>
      <c r="C1507" s="293" t="s">
        <v>2803</v>
      </c>
      <c r="D1507" s="339" t="s">
        <v>2804</v>
      </c>
      <c r="E1507" s="266">
        <v>27</v>
      </c>
      <c r="F1507" s="266">
        <v>25</v>
      </c>
      <c r="G1507" s="264">
        <v>31</v>
      </c>
      <c r="H1507" s="264">
        <v>29</v>
      </c>
      <c r="I1507" s="264">
        <v>29</v>
      </c>
      <c r="J1507" s="264">
        <v>27</v>
      </c>
      <c r="K1507" s="294">
        <v>0.9</v>
      </c>
      <c r="L1507" s="267">
        <v>0.925925925925926</v>
      </c>
      <c r="M1507" s="267">
        <v>0.935483870967742</v>
      </c>
      <c r="N1507" s="267">
        <v>0.931034482758621</v>
      </c>
      <c r="O1507" s="332">
        <v>27</v>
      </c>
      <c r="P1507" s="266">
        <v>21</v>
      </c>
      <c r="Q1507" s="266">
        <v>21</v>
      </c>
      <c r="R1507" s="264">
        <v>24</v>
      </c>
      <c r="S1507" s="264">
        <v>22</v>
      </c>
      <c r="T1507" s="267">
        <v>0.777777777777778</v>
      </c>
      <c r="U1507" s="267">
        <v>0.777777777777778</v>
      </c>
      <c r="V1507" s="268">
        <v>0.774193548387097</v>
      </c>
      <c r="W1507" s="268">
        <v>0.758620689655172</v>
      </c>
      <c r="X1507" s="295">
        <v>0.00358422939068104</v>
      </c>
      <c r="Y1507" s="271">
        <v>207</v>
      </c>
      <c r="Z1507" s="333">
        <v>167</v>
      </c>
      <c r="AA1507" s="333">
        <v>194</v>
      </c>
      <c r="AB1507" s="333">
        <v>160</v>
      </c>
      <c r="AC1507" s="334">
        <v>0.806763285024155</v>
      </c>
      <c r="AD1507" s="268">
        <v>0.824742268041237</v>
      </c>
      <c r="AE1507" s="295">
        <v>-0.0179789830170825</v>
      </c>
    </row>
    <row r="1508" spans="1:31">
      <c r="A1508" s="315" t="s">
        <v>2708</v>
      </c>
      <c r="B1508" s="339" t="s">
        <v>3378</v>
      </c>
      <c r="C1508" s="293" t="s">
        <v>2805</v>
      </c>
      <c r="D1508" s="339" t="s">
        <v>2806</v>
      </c>
      <c r="E1508" s="266">
        <v>18</v>
      </c>
      <c r="F1508" s="266">
        <v>17</v>
      </c>
      <c r="G1508" s="264">
        <v>20</v>
      </c>
      <c r="H1508" s="264">
        <v>19</v>
      </c>
      <c r="I1508" s="264">
        <v>19</v>
      </c>
      <c r="J1508" s="264">
        <v>18</v>
      </c>
      <c r="K1508" s="294">
        <v>0.9</v>
      </c>
      <c r="L1508" s="267">
        <v>0.944444444444444</v>
      </c>
      <c r="M1508" s="267">
        <v>0.95</v>
      </c>
      <c r="N1508" s="267">
        <v>0.947368421052632</v>
      </c>
      <c r="O1508" s="332">
        <v>18</v>
      </c>
      <c r="P1508" s="266">
        <v>17</v>
      </c>
      <c r="Q1508" s="266">
        <v>17</v>
      </c>
      <c r="R1508" s="264">
        <v>18</v>
      </c>
      <c r="S1508" s="264">
        <v>18</v>
      </c>
      <c r="T1508" s="267">
        <v>0.944444444444444</v>
      </c>
      <c r="U1508" s="267">
        <v>0.944444444444444</v>
      </c>
      <c r="V1508" s="268">
        <v>0.9</v>
      </c>
      <c r="W1508" s="268">
        <v>0.947368421052632</v>
      </c>
      <c r="X1508" s="295">
        <v>0.0444444444444444</v>
      </c>
      <c r="Y1508" s="271">
        <v>130</v>
      </c>
      <c r="Z1508" s="333">
        <v>122</v>
      </c>
      <c r="AA1508" s="333">
        <v>127</v>
      </c>
      <c r="AB1508" s="333">
        <v>124</v>
      </c>
      <c r="AC1508" s="334">
        <v>0.938461538461538</v>
      </c>
      <c r="AD1508" s="268">
        <v>0.976377952755906</v>
      </c>
      <c r="AE1508" s="295">
        <v>-0.0379164142943671</v>
      </c>
    </row>
    <row r="1509" spans="1:31">
      <c r="A1509" s="315" t="s">
        <v>2708</v>
      </c>
      <c r="B1509" s="339" t="s">
        <v>3378</v>
      </c>
      <c r="C1509" s="293" t="s">
        <v>2807</v>
      </c>
      <c r="D1509" s="339" t="s">
        <v>2808</v>
      </c>
      <c r="E1509" s="266">
        <v>7</v>
      </c>
      <c r="F1509" s="266">
        <v>0</v>
      </c>
      <c r="G1509" s="264">
        <v>7</v>
      </c>
      <c r="H1509" s="264">
        <v>7</v>
      </c>
      <c r="I1509" s="264">
        <v>7</v>
      </c>
      <c r="J1509" s="264">
        <v>7</v>
      </c>
      <c r="K1509" s="294">
        <v>0.9</v>
      </c>
      <c r="L1509" s="267">
        <v>0</v>
      </c>
      <c r="M1509" s="267">
        <v>1</v>
      </c>
      <c r="N1509" s="267">
        <v>1</v>
      </c>
      <c r="O1509" s="332">
        <v>7</v>
      </c>
      <c r="P1509" s="266">
        <v>0</v>
      </c>
      <c r="Q1509" s="266">
        <v>0</v>
      </c>
      <c r="R1509" s="264">
        <v>7</v>
      </c>
      <c r="S1509" s="264">
        <v>7</v>
      </c>
      <c r="T1509" s="267">
        <v>0</v>
      </c>
      <c r="U1509" s="267">
        <v>0</v>
      </c>
      <c r="V1509" s="268">
        <v>1</v>
      </c>
      <c r="W1509" s="268">
        <v>1</v>
      </c>
      <c r="X1509" s="295">
        <v>-1</v>
      </c>
      <c r="Y1509" s="271">
        <v>40</v>
      </c>
      <c r="Z1509" s="333">
        <v>32</v>
      </c>
      <c r="AA1509" s="333">
        <v>39</v>
      </c>
      <c r="AB1509" s="333">
        <v>39</v>
      </c>
      <c r="AC1509" s="334">
        <v>0.8</v>
      </c>
      <c r="AD1509" s="268">
        <v>1</v>
      </c>
      <c r="AE1509" s="295">
        <v>-0.2</v>
      </c>
    </row>
    <row r="1510" spans="1:31">
      <c r="A1510" s="315" t="s">
        <v>2708</v>
      </c>
      <c r="B1510" s="339" t="s">
        <v>3379</v>
      </c>
      <c r="C1510" s="293" t="s">
        <v>2809</v>
      </c>
      <c r="D1510" s="339" t="s">
        <v>2810</v>
      </c>
      <c r="E1510" s="266">
        <v>21</v>
      </c>
      <c r="F1510" s="266">
        <v>20</v>
      </c>
      <c r="G1510" s="264">
        <v>21</v>
      </c>
      <c r="H1510" s="264">
        <v>18</v>
      </c>
      <c r="I1510" s="264">
        <v>22</v>
      </c>
      <c r="J1510" s="264">
        <v>18</v>
      </c>
      <c r="K1510" s="294">
        <v>0.9</v>
      </c>
      <c r="L1510" s="267">
        <v>0.952380952380952</v>
      </c>
      <c r="M1510" s="267">
        <v>0.857142857142857</v>
      </c>
      <c r="N1510" s="267">
        <v>0.818181818181818</v>
      </c>
      <c r="O1510" s="332">
        <v>21</v>
      </c>
      <c r="P1510" s="266">
        <v>16</v>
      </c>
      <c r="Q1510" s="266">
        <v>16</v>
      </c>
      <c r="R1510" s="264">
        <v>16</v>
      </c>
      <c r="S1510" s="264">
        <v>15</v>
      </c>
      <c r="T1510" s="267">
        <v>0.761904761904762</v>
      </c>
      <c r="U1510" s="267">
        <v>0.761904761904762</v>
      </c>
      <c r="V1510" s="268">
        <v>0.761904761904762</v>
      </c>
      <c r="W1510" s="268">
        <v>0.681818181818182</v>
      </c>
      <c r="X1510" s="295">
        <v>0</v>
      </c>
      <c r="Y1510" s="271">
        <v>150</v>
      </c>
      <c r="Z1510" s="333">
        <v>112</v>
      </c>
      <c r="AA1510" s="333">
        <v>145</v>
      </c>
      <c r="AB1510" s="333">
        <v>123</v>
      </c>
      <c r="AC1510" s="334">
        <v>0.746666666666667</v>
      </c>
      <c r="AD1510" s="268">
        <v>0.848275862068966</v>
      </c>
      <c r="AE1510" s="295">
        <v>-0.101609195402299</v>
      </c>
    </row>
    <row r="1511" spans="1:31">
      <c r="A1511" s="315" t="s">
        <v>2708</v>
      </c>
      <c r="B1511" s="339" t="s">
        <v>3378</v>
      </c>
      <c r="C1511" s="293" t="s">
        <v>2811</v>
      </c>
      <c r="D1511" s="339" t="s">
        <v>2812</v>
      </c>
      <c r="E1511" s="266">
        <v>18</v>
      </c>
      <c r="F1511" s="266">
        <v>16</v>
      </c>
      <c r="G1511" s="264">
        <v>17</v>
      </c>
      <c r="H1511" s="264">
        <v>14</v>
      </c>
      <c r="I1511" s="264">
        <v>16</v>
      </c>
      <c r="J1511" s="264">
        <v>12</v>
      </c>
      <c r="K1511" s="294">
        <v>0.9</v>
      </c>
      <c r="L1511" s="267">
        <v>0.888888888888889</v>
      </c>
      <c r="M1511" s="267">
        <v>0.823529411764706</v>
      </c>
      <c r="N1511" s="267">
        <v>0.75</v>
      </c>
      <c r="O1511" s="332">
        <v>18</v>
      </c>
      <c r="P1511" s="266">
        <v>15</v>
      </c>
      <c r="Q1511" s="266">
        <v>15</v>
      </c>
      <c r="R1511" s="264">
        <v>14</v>
      </c>
      <c r="S1511" s="264">
        <v>11</v>
      </c>
      <c r="T1511" s="267">
        <v>0.833333333333333</v>
      </c>
      <c r="U1511" s="267">
        <v>0.833333333333333</v>
      </c>
      <c r="V1511" s="268">
        <v>0.823529411764706</v>
      </c>
      <c r="W1511" s="268">
        <v>0.6875</v>
      </c>
      <c r="X1511" s="295">
        <v>0.00980392156862753</v>
      </c>
      <c r="Y1511" s="271">
        <v>114</v>
      </c>
      <c r="Z1511" s="333">
        <v>85</v>
      </c>
      <c r="AA1511" s="333">
        <v>117</v>
      </c>
      <c r="AB1511" s="333">
        <v>85</v>
      </c>
      <c r="AC1511" s="334">
        <v>0.745614035087719</v>
      </c>
      <c r="AD1511" s="268">
        <v>0.726495726495726</v>
      </c>
      <c r="AE1511" s="295">
        <v>0.0191183085919928</v>
      </c>
    </row>
    <row r="1512" spans="1:31">
      <c r="A1512" s="315" t="s">
        <v>2708</v>
      </c>
      <c r="B1512" s="339" t="s">
        <v>3378</v>
      </c>
      <c r="C1512" s="293" t="s">
        <v>2813</v>
      </c>
      <c r="D1512" s="339" t="s">
        <v>2814</v>
      </c>
      <c r="E1512" s="266">
        <v>12</v>
      </c>
      <c r="F1512" s="266">
        <v>12</v>
      </c>
      <c r="G1512" s="264">
        <v>12</v>
      </c>
      <c r="H1512" s="264">
        <v>12</v>
      </c>
      <c r="I1512" s="264">
        <v>12</v>
      </c>
      <c r="J1512" s="264">
        <v>12</v>
      </c>
      <c r="K1512" s="294">
        <v>0.9</v>
      </c>
      <c r="L1512" s="267">
        <v>1</v>
      </c>
      <c r="M1512" s="267">
        <v>1</v>
      </c>
      <c r="N1512" s="267">
        <v>1</v>
      </c>
      <c r="O1512" s="332">
        <v>12</v>
      </c>
      <c r="P1512" s="266">
        <v>12</v>
      </c>
      <c r="Q1512" s="266">
        <v>12</v>
      </c>
      <c r="R1512" s="264">
        <v>12</v>
      </c>
      <c r="S1512" s="264">
        <v>11</v>
      </c>
      <c r="T1512" s="267">
        <v>1</v>
      </c>
      <c r="U1512" s="267">
        <v>1</v>
      </c>
      <c r="V1512" s="268">
        <v>1</v>
      </c>
      <c r="W1512" s="268">
        <v>0.916666666666667</v>
      </c>
      <c r="X1512" s="295">
        <v>0</v>
      </c>
      <c r="Y1512" s="271">
        <v>84</v>
      </c>
      <c r="Z1512" s="333">
        <v>80</v>
      </c>
      <c r="AA1512" s="333">
        <v>83</v>
      </c>
      <c r="AB1512" s="333">
        <v>78</v>
      </c>
      <c r="AC1512" s="334">
        <v>0.952380952380952</v>
      </c>
      <c r="AD1512" s="268">
        <v>0.939759036144578</v>
      </c>
      <c r="AE1512" s="295">
        <v>0.012621916236374</v>
      </c>
    </row>
    <row r="1513" spans="1:31">
      <c r="A1513" s="315" t="s">
        <v>2708</v>
      </c>
      <c r="B1513" s="339" t="s">
        <v>3378</v>
      </c>
      <c r="C1513" s="293" t="s">
        <v>2815</v>
      </c>
      <c r="D1513" s="339" t="s">
        <v>2816</v>
      </c>
      <c r="E1513" s="266">
        <v>18</v>
      </c>
      <c r="F1513" s="266">
        <v>18</v>
      </c>
      <c r="G1513" s="264">
        <v>11</v>
      </c>
      <c r="H1513" s="264">
        <v>11</v>
      </c>
      <c r="I1513" s="264">
        <v>15</v>
      </c>
      <c r="J1513" s="264">
        <v>14</v>
      </c>
      <c r="K1513" s="294">
        <v>0.9</v>
      </c>
      <c r="L1513" s="267">
        <v>1</v>
      </c>
      <c r="M1513" s="267">
        <v>1</v>
      </c>
      <c r="N1513" s="267">
        <v>0.933333333333333</v>
      </c>
      <c r="O1513" s="332">
        <v>18</v>
      </c>
      <c r="P1513" s="266">
        <v>18</v>
      </c>
      <c r="Q1513" s="266">
        <v>18</v>
      </c>
      <c r="R1513" s="264">
        <v>11</v>
      </c>
      <c r="S1513" s="264">
        <v>14</v>
      </c>
      <c r="T1513" s="267">
        <v>1</v>
      </c>
      <c r="U1513" s="267">
        <v>1</v>
      </c>
      <c r="V1513" s="268">
        <v>1</v>
      </c>
      <c r="W1513" s="268">
        <v>0.933333333333333</v>
      </c>
      <c r="X1513" s="295">
        <v>0</v>
      </c>
      <c r="Y1513" s="271">
        <v>87</v>
      </c>
      <c r="Z1513" s="333">
        <v>85</v>
      </c>
      <c r="AA1513" s="333">
        <v>83</v>
      </c>
      <c r="AB1513" s="333">
        <v>81</v>
      </c>
      <c r="AC1513" s="334">
        <v>0.977011494252874</v>
      </c>
      <c r="AD1513" s="268">
        <v>0.975903614457831</v>
      </c>
      <c r="AE1513" s="295">
        <v>0.00110787979504223</v>
      </c>
    </row>
    <row r="1514" spans="1:31">
      <c r="A1514" s="315" t="s">
        <v>2708</v>
      </c>
      <c r="B1514" s="339" t="s">
        <v>3377</v>
      </c>
      <c r="C1514" s="293" t="s">
        <v>2817</v>
      </c>
      <c r="D1514" s="339" t="s">
        <v>2818</v>
      </c>
      <c r="E1514" s="266">
        <v>32</v>
      </c>
      <c r="F1514" s="266">
        <v>31</v>
      </c>
      <c r="G1514" s="264">
        <v>29</v>
      </c>
      <c r="H1514" s="264">
        <v>29</v>
      </c>
      <c r="I1514" s="264">
        <v>32</v>
      </c>
      <c r="J1514" s="264">
        <v>32</v>
      </c>
      <c r="K1514" s="294">
        <v>0.9</v>
      </c>
      <c r="L1514" s="267">
        <v>0.96875</v>
      </c>
      <c r="M1514" s="267">
        <v>1</v>
      </c>
      <c r="N1514" s="267">
        <v>1</v>
      </c>
      <c r="O1514" s="332">
        <v>32</v>
      </c>
      <c r="P1514" s="266">
        <v>31</v>
      </c>
      <c r="Q1514" s="266">
        <v>31</v>
      </c>
      <c r="R1514" s="264">
        <v>29</v>
      </c>
      <c r="S1514" s="264">
        <v>32</v>
      </c>
      <c r="T1514" s="267">
        <v>0.96875</v>
      </c>
      <c r="U1514" s="267">
        <v>0.96875</v>
      </c>
      <c r="V1514" s="268">
        <v>1</v>
      </c>
      <c r="W1514" s="268">
        <v>1</v>
      </c>
      <c r="X1514" s="295">
        <v>-0.03125</v>
      </c>
      <c r="Y1514" s="271">
        <v>223</v>
      </c>
      <c r="Z1514" s="333">
        <v>221</v>
      </c>
      <c r="AA1514" s="333">
        <v>224</v>
      </c>
      <c r="AB1514" s="333">
        <v>221</v>
      </c>
      <c r="AC1514" s="334">
        <v>0.991031390134529</v>
      </c>
      <c r="AD1514" s="268">
        <v>0.986607142857143</v>
      </c>
      <c r="AE1514" s="295">
        <v>0.00442424727738622</v>
      </c>
    </row>
    <row r="1515" spans="1:31">
      <c r="A1515" s="315" t="s">
        <v>2708</v>
      </c>
      <c r="B1515" s="339" t="s">
        <v>3378</v>
      </c>
      <c r="C1515" s="293" t="s">
        <v>2819</v>
      </c>
      <c r="D1515" s="339" t="s">
        <v>2820</v>
      </c>
      <c r="E1515" s="266">
        <v>0</v>
      </c>
      <c r="F1515" s="266">
        <v>0</v>
      </c>
      <c r="G1515" s="264">
        <v>13</v>
      </c>
      <c r="H1515" s="264">
        <v>12</v>
      </c>
      <c r="I1515" s="264">
        <v>13</v>
      </c>
      <c r="J1515" s="264">
        <v>12</v>
      </c>
      <c r="K1515" s="294">
        <v>0.9</v>
      </c>
      <c r="L1515" s="267">
        <v>0</v>
      </c>
      <c r="M1515" s="267">
        <v>0.923076923076923</v>
      </c>
      <c r="N1515" s="267">
        <v>0.923076923076923</v>
      </c>
      <c r="O1515" s="332">
        <v>0</v>
      </c>
      <c r="P1515" s="266">
        <v>0</v>
      </c>
      <c r="Q1515" s="266">
        <v>0</v>
      </c>
      <c r="R1515" s="264">
        <v>7</v>
      </c>
      <c r="S1515" s="264">
        <v>9</v>
      </c>
      <c r="T1515" s="267">
        <v>0</v>
      </c>
      <c r="U1515" s="267">
        <v>0</v>
      </c>
      <c r="V1515" s="268">
        <v>0.538461538461538</v>
      </c>
      <c r="W1515" s="268">
        <v>0.692307692307692</v>
      </c>
      <c r="X1515" s="295">
        <v>-0.538461538461538</v>
      </c>
      <c r="Y1515" s="271">
        <v>72</v>
      </c>
      <c r="Z1515" s="333">
        <v>41</v>
      </c>
      <c r="AA1515" s="333">
        <v>77</v>
      </c>
      <c r="AB1515" s="333">
        <v>34</v>
      </c>
      <c r="AC1515" s="334">
        <v>0.569444444444444</v>
      </c>
      <c r="AD1515" s="268">
        <v>0.441558441558442</v>
      </c>
      <c r="AE1515" s="295">
        <v>0.127886002886003</v>
      </c>
    </row>
    <row r="1516" spans="1:31">
      <c r="A1516" s="315" t="s">
        <v>2708</v>
      </c>
      <c r="B1516" s="339" t="s">
        <v>3378</v>
      </c>
      <c r="C1516" s="293" t="s">
        <v>2821</v>
      </c>
      <c r="D1516" s="339" t="s">
        <v>2822</v>
      </c>
      <c r="E1516" s="266">
        <v>31</v>
      </c>
      <c r="F1516" s="266">
        <v>27</v>
      </c>
      <c r="G1516" s="264">
        <v>29</v>
      </c>
      <c r="H1516" s="264">
        <v>24</v>
      </c>
      <c r="I1516" s="264">
        <v>29</v>
      </c>
      <c r="J1516" s="264">
        <v>27</v>
      </c>
      <c r="K1516" s="294">
        <v>0.9</v>
      </c>
      <c r="L1516" s="267">
        <v>0.870967741935484</v>
      </c>
      <c r="M1516" s="267">
        <v>0.827586206896552</v>
      </c>
      <c r="N1516" s="267">
        <v>0.931034482758621</v>
      </c>
      <c r="O1516" s="332">
        <v>31</v>
      </c>
      <c r="P1516" s="266">
        <v>23</v>
      </c>
      <c r="Q1516" s="266">
        <v>23</v>
      </c>
      <c r="R1516" s="264">
        <v>20</v>
      </c>
      <c r="S1516" s="264">
        <v>22</v>
      </c>
      <c r="T1516" s="267">
        <v>0.741935483870968</v>
      </c>
      <c r="U1516" s="267">
        <v>0.741935483870968</v>
      </c>
      <c r="V1516" s="268">
        <v>0.689655172413793</v>
      </c>
      <c r="W1516" s="268">
        <v>0.758620689655172</v>
      </c>
      <c r="X1516" s="295">
        <v>0.0522803114571746</v>
      </c>
      <c r="Y1516" s="271">
        <v>217</v>
      </c>
      <c r="Z1516" s="333">
        <v>144</v>
      </c>
      <c r="AA1516" s="333">
        <v>204</v>
      </c>
      <c r="AB1516" s="333">
        <v>137</v>
      </c>
      <c r="AC1516" s="334">
        <v>0.663594470046083</v>
      </c>
      <c r="AD1516" s="268">
        <v>0.67156862745098</v>
      </c>
      <c r="AE1516" s="295">
        <v>-0.00797415740489738</v>
      </c>
    </row>
    <row r="1517" spans="1:31">
      <c r="A1517" s="315" t="s">
        <v>2708</v>
      </c>
      <c r="B1517" s="339" t="s">
        <v>3378</v>
      </c>
      <c r="C1517" s="293" t="s">
        <v>2823</v>
      </c>
      <c r="D1517" s="339" t="s">
        <v>2824</v>
      </c>
      <c r="E1517" s="266">
        <v>23</v>
      </c>
      <c r="F1517" s="266">
        <v>23</v>
      </c>
      <c r="G1517" s="264">
        <v>24</v>
      </c>
      <c r="H1517" s="264">
        <v>24</v>
      </c>
      <c r="I1517" s="264">
        <v>28</v>
      </c>
      <c r="J1517" s="264">
        <v>27</v>
      </c>
      <c r="K1517" s="294">
        <v>0.9</v>
      </c>
      <c r="L1517" s="267">
        <v>1</v>
      </c>
      <c r="M1517" s="267">
        <v>1</v>
      </c>
      <c r="N1517" s="267">
        <v>0.964285714285714</v>
      </c>
      <c r="O1517" s="332">
        <v>23</v>
      </c>
      <c r="P1517" s="266">
        <v>20</v>
      </c>
      <c r="Q1517" s="266">
        <v>20</v>
      </c>
      <c r="R1517" s="264">
        <v>21</v>
      </c>
      <c r="S1517" s="264">
        <v>26</v>
      </c>
      <c r="T1517" s="267">
        <v>0.869565217391304</v>
      </c>
      <c r="U1517" s="267">
        <v>0.869565217391304</v>
      </c>
      <c r="V1517" s="268">
        <v>0.875</v>
      </c>
      <c r="W1517" s="268">
        <v>0.928571428571429</v>
      </c>
      <c r="X1517" s="295">
        <v>-0.00543478260869568</v>
      </c>
      <c r="Y1517" s="271">
        <v>183</v>
      </c>
      <c r="Z1517" s="333">
        <v>149</v>
      </c>
      <c r="AA1517" s="333">
        <v>183</v>
      </c>
      <c r="AB1517" s="333">
        <v>159</v>
      </c>
      <c r="AC1517" s="334">
        <v>0.814207650273224</v>
      </c>
      <c r="AD1517" s="268">
        <v>0.868852459016393</v>
      </c>
      <c r="AE1517" s="295">
        <v>-0.0546448087431693</v>
      </c>
    </row>
    <row r="1518" spans="1:31">
      <c r="A1518" s="315" t="s">
        <v>2708</v>
      </c>
      <c r="B1518" s="339" t="s">
        <v>3377</v>
      </c>
      <c r="C1518" s="293" t="s">
        <v>2825</v>
      </c>
      <c r="D1518" s="339" t="s">
        <v>2826</v>
      </c>
      <c r="E1518" s="266">
        <v>0</v>
      </c>
      <c r="F1518" s="266">
        <v>0</v>
      </c>
      <c r="G1518" s="264">
        <v>0</v>
      </c>
      <c r="H1518" s="264">
        <v>0</v>
      </c>
      <c r="I1518" s="264">
        <v>0</v>
      </c>
      <c r="J1518" s="264">
        <v>0</v>
      </c>
      <c r="K1518" s="294">
        <v>0.9</v>
      </c>
      <c r="L1518" s="267">
        <v>0</v>
      </c>
      <c r="M1518" s="267">
        <v>0</v>
      </c>
      <c r="N1518" s="267">
        <v>0</v>
      </c>
      <c r="O1518" s="332">
        <v>0</v>
      </c>
      <c r="P1518" s="266">
        <v>0</v>
      </c>
      <c r="Q1518" s="266">
        <v>0</v>
      </c>
      <c r="R1518" s="264">
        <v>0</v>
      </c>
      <c r="S1518" s="264">
        <v>0</v>
      </c>
      <c r="T1518" s="267">
        <v>0</v>
      </c>
      <c r="U1518" s="267">
        <v>0</v>
      </c>
      <c r="V1518" s="268">
        <v>0</v>
      </c>
      <c r="W1518" s="268">
        <v>0</v>
      </c>
      <c r="X1518" s="295">
        <v>0</v>
      </c>
      <c r="Y1518" s="271">
        <v>0</v>
      </c>
      <c r="Z1518" s="333">
        <v>0</v>
      </c>
      <c r="AA1518" s="333">
        <v>0</v>
      </c>
      <c r="AB1518" s="333">
        <v>0</v>
      </c>
      <c r="AC1518" s="334">
        <v>0</v>
      </c>
      <c r="AD1518" s="268">
        <v>0</v>
      </c>
      <c r="AE1518" s="295">
        <v>0</v>
      </c>
    </row>
    <row r="1519" spans="1:31">
      <c r="A1519" s="315" t="s">
        <v>2708</v>
      </c>
      <c r="B1519" s="339" t="s">
        <v>3377</v>
      </c>
      <c r="C1519" s="293" t="s">
        <v>2827</v>
      </c>
      <c r="D1519" s="339" t="s">
        <v>2828</v>
      </c>
      <c r="E1519" s="266">
        <v>22</v>
      </c>
      <c r="F1519" s="266">
        <v>22</v>
      </c>
      <c r="G1519" s="264">
        <v>21</v>
      </c>
      <c r="H1519" s="264">
        <v>21</v>
      </c>
      <c r="I1519" s="264">
        <v>21</v>
      </c>
      <c r="J1519" s="264">
        <v>21</v>
      </c>
      <c r="K1519" s="294">
        <v>0.9</v>
      </c>
      <c r="L1519" s="267">
        <v>1</v>
      </c>
      <c r="M1519" s="267">
        <v>1</v>
      </c>
      <c r="N1519" s="267">
        <v>1</v>
      </c>
      <c r="O1519" s="332">
        <v>22</v>
      </c>
      <c r="P1519" s="266">
        <v>22</v>
      </c>
      <c r="Q1519" s="266">
        <v>22</v>
      </c>
      <c r="R1519" s="264">
        <v>21</v>
      </c>
      <c r="S1519" s="264">
        <v>21</v>
      </c>
      <c r="T1519" s="267">
        <v>1</v>
      </c>
      <c r="U1519" s="267">
        <v>1</v>
      </c>
      <c r="V1519" s="268">
        <v>1</v>
      </c>
      <c r="W1519" s="268">
        <v>1</v>
      </c>
      <c r="X1519" s="295">
        <v>0</v>
      </c>
      <c r="Y1519" s="271">
        <v>165</v>
      </c>
      <c r="Z1519" s="333">
        <v>162</v>
      </c>
      <c r="AA1519" s="333">
        <v>175</v>
      </c>
      <c r="AB1519" s="333">
        <v>172</v>
      </c>
      <c r="AC1519" s="334">
        <v>0.981818181818182</v>
      </c>
      <c r="AD1519" s="268">
        <v>0.982857142857143</v>
      </c>
      <c r="AE1519" s="295">
        <v>-0.00103896103896106</v>
      </c>
    </row>
    <row r="1520" spans="1:31">
      <c r="A1520" s="315" t="s">
        <v>2708</v>
      </c>
      <c r="B1520" s="339" t="s">
        <v>3377</v>
      </c>
      <c r="C1520" s="293" t="s">
        <v>2829</v>
      </c>
      <c r="D1520" s="339" t="s">
        <v>2830</v>
      </c>
      <c r="E1520" s="266">
        <v>26</v>
      </c>
      <c r="F1520" s="266">
        <v>26</v>
      </c>
      <c r="G1520" s="264">
        <v>25</v>
      </c>
      <c r="H1520" s="264">
        <v>25</v>
      </c>
      <c r="I1520" s="264">
        <v>24</v>
      </c>
      <c r="J1520" s="264">
        <v>24</v>
      </c>
      <c r="K1520" s="294">
        <v>0.9</v>
      </c>
      <c r="L1520" s="267">
        <v>1</v>
      </c>
      <c r="M1520" s="267">
        <v>1</v>
      </c>
      <c r="N1520" s="267">
        <v>1</v>
      </c>
      <c r="O1520" s="332">
        <v>26</v>
      </c>
      <c r="P1520" s="266">
        <v>26</v>
      </c>
      <c r="Q1520" s="266">
        <v>26</v>
      </c>
      <c r="R1520" s="264">
        <v>25</v>
      </c>
      <c r="S1520" s="264">
        <v>24</v>
      </c>
      <c r="T1520" s="267">
        <v>1</v>
      </c>
      <c r="U1520" s="267">
        <v>1</v>
      </c>
      <c r="V1520" s="268">
        <v>1</v>
      </c>
      <c r="W1520" s="268">
        <v>1</v>
      </c>
      <c r="X1520" s="295">
        <v>0</v>
      </c>
      <c r="Y1520" s="271">
        <v>170</v>
      </c>
      <c r="Z1520" s="333">
        <v>168</v>
      </c>
      <c r="AA1520" s="333">
        <v>167</v>
      </c>
      <c r="AB1520" s="333">
        <v>166</v>
      </c>
      <c r="AC1520" s="334">
        <v>0.988235294117647</v>
      </c>
      <c r="AD1520" s="268">
        <v>0.994011976047904</v>
      </c>
      <c r="AE1520" s="295">
        <v>-0.00577668193025704</v>
      </c>
    </row>
    <row r="1521" spans="1:31">
      <c r="A1521" s="315" t="s">
        <v>2708</v>
      </c>
      <c r="B1521" s="339" t="s">
        <v>3378</v>
      </c>
      <c r="C1521" s="293" t="s">
        <v>2831</v>
      </c>
      <c r="D1521" s="339" t="s">
        <v>2832</v>
      </c>
      <c r="E1521" s="266">
        <v>5</v>
      </c>
      <c r="F1521" s="266">
        <v>0</v>
      </c>
      <c r="G1521" s="264">
        <v>7</v>
      </c>
      <c r="H1521" s="264">
        <v>6</v>
      </c>
      <c r="I1521" s="264">
        <v>7</v>
      </c>
      <c r="J1521" s="264">
        <v>6</v>
      </c>
      <c r="K1521" s="294">
        <v>0.9</v>
      </c>
      <c r="L1521" s="267">
        <v>0</v>
      </c>
      <c r="M1521" s="267">
        <v>0.857142857142857</v>
      </c>
      <c r="N1521" s="267">
        <v>0.857142857142857</v>
      </c>
      <c r="O1521" s="332">
        <v>5</v>
      </c>
      <c r="P1521" s="266">
        <v>0</v>
      </c>
      <c r="Q1521" s="266">
        <v>0</v>
      </c>
      <c r="R1521" s="264">
        <v>0</v>
      </c>
      <c r="S1521" s="264">
        <v>1</v>
      </c>
      <c r="T1521" s="267">
        <v>0</v>
      </c>
      <c r="U1521" s="267">
        <v>0</v>
      </c>
      <c r="V1521" s="268">
        <v>0</v>
      </c>
      <c r="W1521" s="268">
        <v>0.142857142857143</v>
      </c>
      <c r="X1521" s="295">
        <v>0</v>
      </c>
      <c r="Y1521" s="271">
        <v>38</v>
      </c>
      <c r="Z1521" s="333">
        <v>4</v>
      </c>
      <c r="AA1521" s="333">
        <v>45</v>
      </c>
      <c r="AB1521" s="333">
        <v>7</v>
      </c>
      <c r="AC1521" s="334">
        <v>0.105263157894737</v>
      </c>
      <c r="AD1521" s="268">
        <v>0.155555555555556</v>
      </c>
      <c r="AE1521" s="295">
        <v>-0.0502923976608187</v>
      </c>
    </row>
    <row r="1522" spans="1:31">
      <c r="A1522" s="315" t="s">
        <v>2708</v>
      </c>
      <c r="B1522" s="339" t="s">
        <v>3378</v>
      </c>
      <c r="C1522" s="293" t="s">
        <v>2833</v>
      </c>
      <c r="D1522" s="339" t="s">
        <v>2834</v>
      </c>
      <c r="E1522" s="266">
        <v>0</v>
      </c>
      <c r="F1522" s="266">
        <v>0</v>
      </c>
      <c r="G1522" s="264">
        <v>0</v>
      </c>
      <c r="H1522" s="264">
        <v>0</v>
      </c>
      <c r="I1522" s="264">
        <v>0</v>
      </c>
      <c r="J1522" s="264">
        <v>0</v>
      </c>
      <c r="K1522" s="294">
        <v>0.9</v>
      </c>
      <c r="L1522" s="267">
        <v>0</v>
      </c>
      <c r="M1522" s="267">
        <v>0</v>
      </c>
      <c r="N1522" s="267">
        <v>0</v>
      </c>
      <c r="O1522" s="332">
        <v>0</v>
      </c>
      <c r="P1522" s="266">
        <v>0</v>
      </c>
      <c r="Q1522" s="266">
        <v>0</v>
      </c>
      <c r="R1522" s="264">
        <v>0</v>
      </c>
      <c r="S1522" s="264">
        <v>0</v>
      </c>
      <c r="T1522" s="267">
        <v>0</v>
      </c>
      <c r="U1522" s="267">
        <v>0</v>
      </c>
      <c r="V1522" s="268">
        <v>0</v>
      </c>
      <c r="W1522" s="268">
        <v>0</v>
      </c>
      <c r="X1522" s="295">
        <v>0</v>
      </c>
      <c r="Y1522" s="271">
        <v>0</v>
      </c>
      <c r="Z1522" s="333">
        <v>0</v>
      </c>
      <c r="AA1522" s="333">
        <v>0</v>
      </c>
      <c r="AB1522" s="333">
        <v>0</v>
      </c>
      <c r="AC1522" s="334">
        <v>0</v>
      </c>
      <c r="AD1522" s="268">
        <v>0</v>
      </c>
      <c r="AE1522" s="295">
        <v>0</v>
      </c>
    </row>
    <row r="1523" spans="1:31">
      <c r="A1523" s="315" t="s">
        <v>2708</v>
      </c>
      <c r="B1523" s="339" t="s">
        <v>3378</v>
      </c>
      <c r="C1523" s="293" t="s">
        <v>2835</v>
      </c>
      <c r="D1523" s="339" t="s">
        <v>2836</v>
      </c>
      <c r="E1523" s="266">
        <v>27</v>
      </c>
      <c r="F1523" s="266">
        <v>22</v>
      </c>
      <c r="G1523" s="264">
        <v>28</v>
      </c>
      <c r="H1523" s="264">
        <v>23</v>
      </c>
      <c r="I1523" s="264">
        <v>31</v>
      </c>
      <c r="J1523" s="264">
        <v>24</v>
      </c>
      <c r="K1523" s="294">
        <v>0.9</v>
      </c>
      <c r="L1523" s="267">
        <v>0.814814814814815</v>
      </c>
      <c r="M1523" s="267">
        <v>0.821428571428571</v>
      </c>
      <c r="N1523" s="267">
        <v>0.774193548387097</v>
      </c>
      <c r="O1523" s="332">
        <v>27</v>
      </c>
      <c r="P1523" s="266">
        <v>19</v>
      </c>
      <c r="Q1523" s="266">
        <v>19</v>
      </c>
      <c r="R1523" s="264">
        <v>19</v>
      </c>
      <c r="S1523" s="264">
        <v>16</v>
      </c>
      <c r="T1523" s="267">
        <v>0.703703703703704</v>
      </c>
      <c r="U1523" s="267">
        <v>0.703703703703704</v>
      </c>
      <c r="V1523" s="268">
        <v>0.678571428571429</v>
      </c>
      <c r="W1523" s="268">
        <v>0.516129032258065</v>
      </c>
      <c r="X1523" s="295">
        <v>0.0251322751322751</v>
      </c>
      <c r="Y1523" s="271">
        <v>210</v>
      </c>
      <c r="Z1523" s="333">
        <v>147</v>
      </c>
      <c r="AA1523" s="333">
        <v>198</v>
      </c>
      <c r="AB1523" s="333">
        <v>154</v>
      </c>
      <c r="AC1523" s="334">
        <v>0.7</v>
      </c>
      <c r="AD1523" s="268">
        <v>0.777777777777778</v>
      </c>
      <c r="AE1523" s="295">
        <v>-0.0777777777777778</v>
      </c>
    </row>
    <row r="1524" spans="1:31">
      <c r="A1524" s="315" t="s">
        <v>2708</v>
      </c>
      <c r="B1524" s="339" t="s">
        <v>3377</v>
      </c>
      <c r="C1524" s="293" t="s">
        <v>2837</v>
      </c>
      <c r="D1524" s="339" t="s">
        <v>2838</v>
      </c>
      <c r="E1524" s="266">
        <v>25</v>
      </c>
      <c r="F1524" s="266">
        <v>24</v>
      </c>
      <c r="G1524" s="264">
        <v>25</v>
      </c>
      <c r="H1524" s="264">
        <v>25</v>
      </c>
      <c r="I1524" s="264">
        <v>24</v>
      </c>
      <c r="J1524" s="264">
        <v>24</v>
      </c>
      <c r="K1524" s="294">
        <v>0.9</v>
      </c>
      <c r="L1524" s="267">
        <v>0.96</v>
      </c>
      <c r="M1524" s="267">
        <v>1</v>
      </c>
      <c r="N1524" s="267">
        <v>1</v>
      </c>
      <c r="O1524" s="332">
        <v>25</v>
      </c>
      <c r="P1524" s="266">
        <v>23</v>
      </c>
      <c r="Q1524" s="266">
        <v>23</v>
      </c>
      <c r="R1524" s="264">
        <v>25</v>
      </c>
      <c r="S1524" s="264">
        <v>24</v>
      </c>
      <c r="T1524" s="267">
        <v>0.92</v>
      </c>
      <c r="U1524" s="267">
        <v>0.92</v>
      </c>
      <c r="V1524" s="268">
        <v>1</v>
      </c>
      <c r="W1524" s="268">
        <v>1</v>
      </c>
      <c r="X1524" s="295">
        <v>-0.08</v>
      </c>
      <c r="Y1524" s="271">
        <v>171</v>
      </c>
      <c r="Z1524" s="333">
        <v>169</v>
      </c>
      <c r="AA1524" s="333">
        <v>177</v>
      </c>
      <c r="AB1524" s="333">
        <v>176</v>
      </c>
      <c r="AC1524" s="334">
        <v>0.988304093567251</v>
      </c>
      <c r="AD1524" s="268">
        <v>0.994350282485876</v>
      </c>
      <c r="AE1524" s="295">
        <v>-0.0060461889186243</v>
      </c>
    </row>
    <row r="1525" spans="1:31">
      <c r="A1525" s="315" t="s">
        <v>2708</v>
      </c>
      <c r="B1525" s="339" t="s">
        <v>3378</v>
      </c>
      <c r="C1525" s="293" t="s">
        <v>2839</v>
      </c>
      <c r="D1525" s="339" t="s">
        <v>2840</v>
      </c>
      <c r="E1525" s="266">
        <v>8</v>
      </c>
      <c r="F1525" s="266">
        <v>1</v>
      </c>
      <c r="G1525" s="264">
        <v>4</v>
      </c>
      <c r="H1525" s="264">
        <v>4</v>
      </c>
      <c r="I1525" s="264">
        <v>8</v>
      </c>
      <c r="J1525" s="264">
        <v>7</v>
      </c>
      <c r="K1525" s="294">
        <v>0.9</v>
      </c>
      <c r="L1525" s="267">
        <v>0.125</v>
      </c>
      <c r="M1525" s="267">
        <v>1</v>
      </c>
      <c r="N1525" s="267">
        <v>0.875</v>
      </c>
      <c r="O1525" s="332">
        <v>8</v>
      </c>
      <c r="P1525" s="266">
        <v>1</v>
      </c>
      <c r="Q1525" s="266">
        <v>1</v>
      </c>
      <c r="R1525" s="264">
        <v>4</v>
      </c>
      <c r="S1525" s="264">
        <v>7</v>
      </c>
      <c r="T1525" s="267">
        <v>0.125</v>
      </c>
      <c r="U1525" s="267">
        <v>0.125</v>
      </c>
      <c r="V1525" s="268">
        <v>1</v>
      </c>
      <c r="W1525" s="268">
        <v>0.875</v>
      </c>
      <c r="X1525" s="295">
        <v>-0.875</v>
      </c>
      <c r="Y1525" s="271">
        <v>50</v>
      </c>
      <c r="Z1525" s="333">
        <v>39</v>
      </c>
      <c r="AA1525" s="333">
        <v>36</v>
      </c>
      <c r="AB1525" s="333">
        <v>32</v>
      </c>
      <c r="AC1525" s="334">
        <v>0.78</v>
      </c>
      <c r="AD1525" s="268">
        <v>0.888888888888889</v>
      </c>
      <c r="AE1525" s="295">
        <v>-0.108888888888889</v>
      </c>
    </row>
    <row r="1526" spans="1:31">
      <c r="A1526" s="315" t="s">
        <v>2708</v>
      </c>
      <c r="B1526" s="339" t="s">
        <v>3378</v>
      </c>
      <c r="C1526" s="293" t="s">
        <v>2841</v>
      </c>
      <c r="D1526" s="339" t="s">
        <v>2842</v>
      </c>
      <c r="E1526" s="266">
        <v>18</v>
      </c>
      <c r="F1526" s="266">
        <v>17</v>
      </c>
      <c r="G1526" s="264">
        <v>14</v>
      </c>
      <c r="H1526" s="264">
        <v>14</v>
      </c>
      <c r="I1526" s="264">
        <v>19</v>
      </c>
      <c r="J1526" s="264">
        <v>19</v>
      </c>
      <c r="K1526" s="294">
        <v>0.9</v>
      </c>
      <c r="L1526" s="267">
        <v>0.944444444444444</v>
      </c>
      <c r="M1526" s="267">
        <v>1</v>
      </c>
      <c r="N1526" s="267">
        <v>1</v>
      </c>
      <c r="O1526" s="332">
        <v>18</v>
      </c>
      <c r="P1526" s="266">
        <v>17</v>
      </c>
      <c r="Q1526" s="266">
        <v>17</v>
      </c>
      <c r="R1526" s="264">
        <v>14</v>
      </c>
      <c r="S1526" s="264">
        <v>19</v>
      </c>
      <c r="T1526" s="267">
        <v>0.944444444444444</v>
      </c>
      <c r="U1526" s="267">
        <v>0.944444444444444</v>
      </c>
      <c r="V1526" s="268">
        <v>1</v>
      </c>
      <c r="W1526" s="268">
        <v>1</v>
      </c>
      <c r="X1526" s="295">
        <v>-0.0555555555555556</v>
      </c>
      <c r="Y1526" s="271">
        <v>112</v>
      </c>
      <c r="Z1526" s="333">
        <v>110</v>
      </c>
      <c r="AA1526" s="333">
        <v>116</v>
      </c>
      <c r="AB1526" s="333">
        <v>112</v>
      </c>
      <c r="AC1526" s="334">
        <v>0.982142857142857</v>
      </c>
      <c r="AD1526" s="268">
        <v>0.96551724137931</v>
      </c>
      <c r="AE1526" s="295">
        <v>0.0166256157635467</v>
      </c>
    </row>
    <row r="1527" spans="1:31">
      <c r="A1527" s="315" t="s">
        <v>2708</v>
      </c>
      <c r="B1527" s="339" t="s">
        <v>3378</v>
      </c>
      <c r="C1527" s="293" t="s">
        <v>2843</v>
      </c>
      <c r="D1527" s="339" t="s">
        <v>2844</v>
      </c>
      <c r="E1527" s="266">
        <v>12</v>
      </c>
      <c r="F1527" s="266">
        <v>12</v>
      </c>
      <c r="G1527" s="264">
        <v>12</v>
      </c>
      <c r="H1527" s="264">
        <v>11</v>
      </c>
      <c r="I1527" s="264">
        <v>12</v>
      </c>
      <c r="J1527" s="264">
        <v>11</v>
      </c>
      <c r="K1527" s="294">
        <v>0.9</v>
      </c>
      <c r="L1527" s="267">
        <v>1</v>
      </c>
      <c r="M1527" s="267">
        <v>0.916666666666667</v>
      </c>
      <c r="N1527" s="267">
        <v>0.916666666666667</v>
      </c>
      <c r="O1527" s="332">
        <v>12</v>
      </c>
      <c r="P1527" s="266">
        <v>12</v>
      </c>
      <c r="Q1527" s="266">
        <v>12</v>
      </c>
      <c r="R1527" s="264">
        <v>11</v>
      </c>
      <c r="S1527" s="264">
        <v>11</v>
      </c>
      <c r="T1527" s="267">
        <v>1</v>
      </c>
      <c r="U1527" s="267">
        <v>1</v>
      </c>
      <c r="V1527" s="268">
        <v>0.916666666666667</v>
      </c>
      <c r="W1527" s="268">
        <v>0.916666666666667</v>
      </c>
      <c r="X1527" s="295">
        <v>0.0833333333333334</v>
      </c>
      <c r="Y1527" s="271">
        <v>85</v>
      </c>
      <c r="Z1527" s="333">
        <v>73</v>
      </c>
      <c r="AA1527" s="333">
        <v>84</v>
      </c>
      <c r="AB1527" s="333">
        <v>69</v>
      </c>
      <c r="AC1527" s="334">
        <v>0.858823529411765</v>
      </c>
      <c r="AD1527" s="268">
        <v>0.821428571428571</v>
      </c>
      <c r="AE1527" s="295">
        <v>0.0373949579831933</v>
      </c>
    </row>
    <row r="1528" spans="1:31">
      <c r="A1528" s="315" t="s">
        <v>2708</v>
      </c>
      <c r="B1528" s="339" t="s">
        <v>3377</v>
      </c>
      <c r="C1528" s="293" t="s">
        <v>2845</v>
      </c>
      <c r="D1528" s="339" t="s">
        <v>2846</v>
      </c>
      <c r="E1528" s="266">
        <v>0</v>
      </c>
      <c r="F1528" s="266">
        <v>0</v>
      </c>
      <c r="G1528" s="264">
        <v>0</v>
      </c>
      <c r="H1528" s="264">
        <v>0</v>
      </c>
      <c r="I1528" s="264">
        <v>0</v>
      </c>
      <c r="J1528" s="264">
        <v>0</v>
      </c>
      <c r="K1528" s="294">
        <v>0.9</v>
      </c>
      <c r="L1528" s="267">
        <v>0</v>
      </c>
      <c r="M1528" s="267">
        <v>0</v>
      </c>
      <c r="N1528" s="267">
        <v>0</v>
      </c>
      <c r="O1528" s="332">
        <v>0</v>
      </c>
      <c r="P1528" s="266">
        <v>0</v>
      </c>
      <c r="Q1528" s="266">
        <v>0</v>
      </c>
      <c r="R1528" s="264">
        <v>0</v>
      </c>
      <c r="S1528" s="264">
        <v>0</v>
      </c>
      <c r="T1528" s="267">
        <v>0</v>
      </c>
      <c r="U1528" s="267">
        <v>0</v>
      </c>
      <c r="V1528" s="268">
        <v>0</v>
      </c>
      <c r="W1528" s="268">
        <v>0</v>
      </c>
      <c r="X1528" s="295">
        <v>0</v>
      </c>
      <c r="Y1528" s="271">
        <v>0</v>
      </c>
      <c r="Z1528" s="333">
        <v>0</v>
      </c>
      <c r="AA1528" s="333">
        <v>0</v>
      </c>
      <c r="AB1528" s="333">
        <v>0</v>
      </c>
      <c r="AC1528" s="334">
        <v>0</v>
      </c>
      <c r="AD1528" s="268">
        <v>0</v>
      </c>
      <c r="AE1528" s="295">
        <v>0</v>
      </c>
    </row>
    <row r="1529" spans="1:31">
      <c r="A1529" s="315" t="s">
        <v>2708</v>
      </c>
      <c r="B1529" s="339" t="s">
        <v>3378</v>
      </c>
      <c r="C1529" s="293" t="s">
        <v>2847</v>
      </c>
      <c r="D1529" s="339" t="s">
        <v>2848</v>
      </c>
      <c r="E1529" s="266">
        <v>26</v>
      </c>
      <c r="F1529" s="266">
        <v>24</v>
      </c>
      <c r="G1529" s="264">
        <v>28</v>
      </c>
      <c r="H1529" s="264">
        <v>27</v>
      </c>
      <c r="I1529" s="264">
        <v>32</v>
      </c>
      <c r="J1529" s="264">
        <v>32</v>
      </c>
      <c r="K1529" s="294">
        <v>0.9</v>
      </c>
      <c r="L1529" s="267">
        <v>0.923076923076923</v>
      </c>
      <c r="M1529" s="267">
        <v>0.964285714285714</v>
      </c>
      <c r="N1529" s="267">
        <v>1</v>
      </c>
      <c r="O1529" s="332">
        <v>26</v>
      </c>
      <c r="P1529" s="266">
        <v>14</v>
      </c>
      <c r="Q1529" s="266">
        <v>14</v>
      </c>
      <c r="R1529" s="264">
        <v>15</v>
      </c>
      <c r="S1529" s="264">
        <v>17</v>
      </c>
      <c r="T1529" s="267">
        <v>0.538461538461538</v>
      </c>
      <c r="U1529" s="267">
        <v>0.538461538461538</v>
      </c>
      <c r="V1529" s="268">
        <v>0.535714285714286</v>
      </c>
      <c r="W1529" s="268">
        <v>0.53125</v>
      </c>
      <c r="X1529" s="295">
        <v>0.00274725274725274</v>
      </c>
      <c r="Y1529" s="271">
        <v>215</v>
      </c>
      <c r="Z1529" s="333">
        <v>124</v>
      </c>
      <c r="AA1529" s="333">
        <v>204</v>
      </c>
      <c r="AB1529" s="333">
        <v>136</v>
      </c>
      <c r="AC1529" s="334">
        <v>0.576744186046512</v>
      </c>
      <c r="AD1529" s="268">
        <v>0.666666666666667</v>
      </c>
      <c r="AE1529" s="295">
        <v>-0.089922480620155</v>
      </c>
    </row>
    <row r="1530" spans="1:31">
      <c r="A1530" s="315" t="s">
        <v>2708</v>
      </c>
      <c r="B1530" s="339" t="s">
        <v>3379</v>
      </c>
      <c r="C1530" s="293" t="s">
        <v>2849</v>
      </c>
      <c r="D1530" s="339" t="s">
        <v>2850</v>
      </c>
      <c r="E1530" s="266">
        <v>21</v>
      </c>
      <c r="F1530" s="266">
        <v>0</v>
      </c>
      <c r="G1530" s="264">
        <v>30</v>
      </c>
      <c r="H1530" s="264">
        <v>28</v>
      </c>
      <c r="I1530" s="264">
        <v>26</v>
      </c>
      <c r="J1530" s="264">
        <v>24</v>
      </c>
      <c r="K1530" s="294">
        <v>0.9</v>
      </c>
      <c r="L1530" s="267">
        <v>0</v>
      </c>
      <c r="M1530" s="267">
        <v>0.933333333333333</v>
      </c>
      <c r="N1530" s="267">
        <v>0.923076923076923</v>
      </c>
      <c r="O1530" s="332">
        <v>21</v>
      </c>
      <c r="P1530" s="266">
        <v>0</v>
      </c>
      <c r="Q1530" s="266">
        <v>0</v>
      </c>
      <c r="R1530" s="264">
        <v>25</v>
      </c>
      <c r="S1530" s="264">
        <v>24</v>
      </c>
      <c r="T1530" s="267">
        <v>0</v>
      </c>
      <c r="U1530" s="267">
        <v>0</v>
      </c>
      <c r="V1530" s="268">
        <v>0.833333333333333</v>
      </c>
      <c r="W1530" s="268">
        <v>0.923076923076923</v>
      </c>
      <c r="X1530" s="295">
        <v>-0.833333333333333</v>
      </c>
      <c r="Y1530" s="271">
        <v>189</v>
      </c>
      <c r="Z1530" s="333">
        <v>152</v>
      </c>
      <c r="AA1530" s="333">
        <v>207</v>
      </c>
      <c r="AB1530" s="333">
        <v>183</v>
      </c>
      <c r="AC1530" s="334">
        <v>0.804232804232804</v>
      </c>
      <c r="AD1530" s="268">
        <v>0.884057971014493</v>
      </c>
      <c r="AE1530" s="295">
        <v>-0.0798251667816886</v>
      </c>
    </row>
    <row r="1531" spans="1:31">
      <c r="A1531" s="315" t="s">
        <v>2708</v>
      </c>
      <c r="B1531" s="339" t="s">
        <v>3378</v>
      </c>
      <c r="C1531" s="293" t="s">
        <v>2851</v>
      </c>
      <c r="D1531" s="339" t="s">
        <v>2852</v>
      </c>
      <c r="E1531" s="266">
        <v>1</v>
      </c>
      <c r="F1531" s="266">
        <v>1</v>
      </c>
      <c r="G1531" s="264">
        <v>7</v>
      </c>
      <c r="H1531" s="264">
        <v>7</v>
      </c>
      <c r="I1531" s="264">
        <v>11</v>
      </c>
      <c r="J1531" s="264">
        <v>11</v>
      </c>
      <c r="K1531" s="294">
        <v>0.9</v>
      </c>
      <c r="L1531" s="267">
        <v>1</v>
      </c>
      <c r="M1531" s="267">
        <v>1</v>
      </c>
      <c r="N1531" s="267">
        <v>1</v>
      </c>
      <c r="O1531" s="332">
        <v>1</v>
      </c>
      <c r="P1531" s="266">
        <v>1</v>
      </c>
      <c r="Q1531" s="266">
        <v>1</v>
      </c>
      <c r="R1531" s="264">
        <v>7</v>
      </c>
      <c r="S1531" s="264">
        <v>11</v>
      </c>
      <c r="T1531" s="267">
        <v>1</v>
      </c>
      <c r="U1531" s="267">
        <v>1</v>
      </c>
      <c r="V1531" s="268">
        <v>1</v>
      </c>
      <c r="W1531" s="268">
        <v>1</v>
      </c>
      <c r="X1531" s="295">
        <v>0</v>
      </c>
      <c r="Y1531" s="271">
        <v>54</v>
      </c>
      <c r="Z1531" s="333">
        <v>54</v>
      </c>
      <c r="AA1531" s="333">
        <v>69</v>
      </c>
      <c r="AB1531" s="333">
        <v>67</v>
      </c>
      <c r="AC1531" s="334">
        <v>1</v>
      </c>
      <c r="AD1531" s="268">
        <v>0.971014492753623</v>
      </c>
      <c r="AE1531" s="295">
        <v>0.0289855072463768</v>
      </c>
    </row>
    <row r="1532" spans="1:31">
      <c r="A1532" s="315" t="s">
        <v>2708</v>
      </c>
      <c r="B1532" s="339" t="s">
        <v>3378</v>
      </c>
      <c r="C1532" s="293" t="s">
        <v>2853</v>
      </c>
      <c r="D1532" s="339" t="s">
        <v>2854</v>
      </c>
      <c r="E1532" s="266">
        <v>25</v>
      </c>
      <c r="F1532" s="266">
        <v>18</v>
      </c>
      <c r="G1532" s="264">
        <v>27</v>
      </c>
      <c r="H1532" s="264">
        <v>18</v>
      </c>
      <c r="I1532" s="264">
        <v>26</v>
      </c>
      <c r="J1532" s="264">
        <v>19</v>
      </c>
      <c r="K1532" s="294">
        <v>0.9</v>
      </c>
      <c r="L1532" s="267">
        <v>0.72</v>
      </c>
      <c r="M1532" s="267">
        <v>0.666666666666667</v>
      </c>
      <c r="N1532" s="267">
        <v>0.730769230769231</v>
      </c>
      <c r="O1532" s="332">
        <v>25</v>
      </c>
      <c r="P1532" s="266">
        <v>16</v>
      </c>
      <c r="Q1532" s="266">
        <v>16</v>
      </c>
      <c r="R1532" s="264">
        <v>17</v>
      </c>
      <c r="S1532" s="264">
        <v>17</v>
      </c>
      <c r="T1532" s="267">
        <v>0.64</v>
      </c>
      <c r="U1532" s="267">
        <v>0.64</v>
      </c>
      <c r="V1532" s="268">
        <v>0.62962962962963</v>
      </c>
      <c r="W1532" s="268">
        <v>0.653846153846154</v>
      </c>
      <c r="X1532" s="295">
        <v>0.0103703703703704</v>
      </c>
      <c r="Y1532" s="271">
        <v>193</v>
      </c>
      <c r="Z1532" s="333">
        <v>104</v>
      </c>
      <c r="AA1532" s="333">
        <v>190</v>
      </c>
      <c r="AB1532" s="333">
        <v>115</v>
      </c>
      <c r="AC1532" s="334">
        <v>0.538860103626943</v>
      </c>
      <c r="AD1532" s="268">
        <v>0.605263157894737</v>
      </c>
      <c r="AE1532" s="295">
        <v>-0.0664030542677938</v>
      </c>
    </row>
    <row r="1533" spans="1:31">
      <c r="A1533" s="315" t="s">
        <v>2708</v>
      </c>
      <c r="B1533" s="339" t="s">
        <v>3378</v>
      </c>
      <c r="C1533" s="293" t="s">
        <v>2855</v>
      </c>
      <c r="D1533" s="339" t="s">
        <v>2856</v>
      </c>
      <c r="E1533" s="266">
        <v>10</v>
      </c>
      <c r="F1533" s="266">
        <v>10</v>
      </c>
      <c r="G1533" s="264">
        <v>18</v>
      </c>
      <c r="H1533" s="264">
        <v>15</v>
      </c>
      <c r="I1533" s="264">
        <v>12</v>
      </c>
      <c r="J1533" s="264">
        <v>12</v>
      </c>
      <c r="K1533" s="294">
        <v>0.9</v>
      </c>
      <c r="L1533" s="267">
        <v>1</v>
      </c>
      <c r="M1533" s="267">
        <v>0.833333333333333</v>
      </c>
      <c r="N1533" s="267">
        <v>1</v>
      </c>
      <c r="O1533" s="332">
        <v>10</v>
      </c>
      <c r="P1533" s="266">
        <v>9</v>
      </c>
      <c r="Q1533" s="266">
        <v>9</v>
      </c>
      <c r="R1533" s="264">
        <v>15</v>
      </c>
      <c r="S1533" s="264">
        <v>12</v>
      </c>
      <c r="T1533" s="267">
        <v>0.9</v>
      </c>
      <c r="U1533" s="267">
        <v>0.9</v>
      </c>
      <c r="V1533" s="268">
        <v>0.833333333333333</v>
      </c>
      <c r="W1533" s="268">
        <v>1</v>
      </c>
      <c r="X1533" s="295">
        <v>0.0666666666666667</v>
      </c>
      <c r="Y1533" s="271">
        <v>94</v>
      </c>
      <c r="Z1533" s="333">
        <v>85</v>
      </c>
      <c r="AA1533" s="333">
        <v>95</v>
      </c>
      <c r="AB1533" s="333">
        <v>80</v>
      </c>
      <c r="AC1533" s="334">
        <v>0.904255319148936</v>
      </c>
      <c r="AD1533" s="268">
        <v>0.842105263157895</v>
      </c>
      <c r="AE1533" s="295">
        <v>0.0621500559910415</v>
      </c>
    </row>
    <row r="1534" spans="1:31">
      <c r="A1534" s="315" t="s">
        <v>2708</v>
      </c>
      <c r="B1534" s="339" t="s">
        <v>3378</v>
      </c>
      <c r="C1534" s="293" t="s">
        <v>2857</v>
      </c>
      <c r="D1534" s="339" t="s">
        <v>2858</v>
      </c>
      <c r="E1534" s="266">
        <v>7</v>
      </c>
      <c r="F1534" s="266">
        <v>7</v>
      </c>
      <c r="G1534" s="264">
        <v>6</v>
      </c>
      <c r="H1534" s="264">
        <v>6</v>
      </c>
      <c r="I1534" s="264">
        <v>7</v>
      </c>
      <c r="J1534" s="264">
        <v>7</v>
      </c>
      <c r="K1534" s="294">
        <v>0.9</v>
      </c>
      <c r="L1534" s="267">
        <v>1</v>
      </c>
      <c r="M1534" s="267">
        <v>1</v>
      </c>
      <c r="N1534" s="267">
        <v>1</v>
      </c>
      <c r="O1534" s="332">
        <v>7</v>
      </c>
      <c r="P1534" s="266">
        <v>7</v>
      </c>
      <c r="Q1534" s="266">
        <v>7</v>
      </c>
      <c r="R1534" s="264">
        <v>6</v>
      </c>
      <c r="S1534" s="264">
        <v>7</v>
      </c>
      <c r="T1534" s="267">
        <v>1</v>
      </c>
      <c r="U1534" s="267">
        <v>1</v>
      </c>
      <c r="V1534" s="268">
        <v>1</v>
      </c>
      <c r="W1534" s="268">
        <v>1</v>
      </c>
      <c r="X1534" s="295">
        <v>0</v>
      </c>
      <c r="Y1534" s="271">
        <v>44</v>
      </c>
      <c r="Z1534" s="333">
        <v>44</v>
      </c>
      <c r="AA1534" s="333">
        <v>35</v>
      </c>
      <c r="AB1534" s="333">
        <v>35</v>
      </c>
      <c r="AC1534" s="334">
        <v>1</v>
      </c>
      <c r="AD1534" s="268">
        <v>1</v>
      </c>
      <c r="AE1534" s="295">
        <v>0</v>
      </c>
    </row>
    <row r="1535" spans="1:31">
      <c r="A1535" s="315" t="s">
        <v>2708</v>
      </c>
      <c r="B1535" s="339" t="s">
        <v>3378</v>
      </c>
      <c r="C1535" s="293" t="s">
        <v>2859</v>
      </c>
      <c r="D1535" s="339" t="s">
        <v>2860</v>
      </c>
      <c r="E1535" s="266">
        <v>0</v>
      </c>
      <c r="F1535" s="266">
        <v>0</v>
      </c>
      <c r="G1535" s="264">
        <v>0</v>
      </c>
      <c r="H1535" s="264">
        <v>0</v>
      </c>
      <c r="I1535" s="264">
        <v>12</v>
      </c>
      <c r="J1535" s="264">
        <v>11</v>
      </c>
      <c r="K1535" s="294">
        <v>0.9</v>
      </c>
      <c r="L1535" s="267">
        <v>0</v>
      </c>
      <c r="M1535" s="267">
        <v>0</v>
      </c>
      <c r="N1535" s="267">
        <v>0.916666666666667</v>
      </c>
      <c r="O1535" s="332">
        <v>0</v>
      </c>
      <c r="P1535" s="266">
        <v>0</v>
      </c>
      <c r="Q1535" s="266">
        <v>0</v>
      </c>
      <c r="R1535" s="264">
        <v>0</v>
      </c>
      <c r="S1535" s="264">
        <v>9</v>
      </c>
      <c r="T1535" s="267">
        <v>0</v>
      </c>
      <c r="U1535" s="267">
        <v>0</v>
      </c>
      <c r="V1535" s="268">
        <v>0</v>
      </c>
      <c r="W1535" s="268">
        <v>0.75</v>
      </c>
      <c r="X1535" s="295">
        <v>0</v>
      </c>
      <c r="Y1535" s="271">
        <v>50</v>
      </c>
      <c r="Z1535" s="333">
        <v>44</v>
      </c>
      <c r="AA1535" s="333">
        <v>42</v>
      </c>
      <c r="AB1535" s="333">
        <v>39</v>
      </c>
      <c r="AC1535" s="334">
        <v>0.88</v>
      </c>
      <c r="AD1535" s="268">
        <v>0.928571428571429</v>
      </c>
      <c r="AE1535" s="295">
        <v>-0.0485714285714286</v>
      </c>
    </row>
    <row r="1536" spans="1:31">
      <c r="A1536" s="315" t="s">
        <v>2708</v>
      </c>
      <c r="B1536" s="339" t="s">
        <v>3378</v>
      </c>
      <c r="C1536" s="293" t="s">
        <v>2861</v>
      </c>
      <c r="D1536" s="339" t="s">
        <v>2862</v>
      </c>
      <c r="E1536" s="266">
        <v>9</v>
      </c>
      <c r="F1536" s="266">
        <v>0</v>
      </c>
      <c r="G1536" s="264">
        <v>6</v>
      </c>
      <c r="H1536" s="264">
        <v>4</v>
      </c>
      <c r="I1536" s="264">
        <v>9</v>
      </c>
      <c r="J1536" s="264">
        <v>7</v>
      </c>
      <c r="K1536" s="294">
        <v>0.9</v>
      </c>
      <c r="L1536" s="267">
        <v>0</v>
      </c>
      <c r="M1536" s="267">
        <v>0.666666666666667</v>
      </c>
      <c r="N1536" s="267">
        <v>0.777777777777778</v>
      </c>
      <c r="O1536" s="332">
        <v>9</v>
      </c>
      <c r="P1536" s="266">
        <v>0</v>
      </c>
      <c r="Q1536" s="266">
        <v>0</v>
      </c>
      <c r="R1536" s="264">
        <v>4</v>
      </c>
      <c r="S1536" s="264">
        <v>7</v>
      </c>
      <c r="T1536" s="267">
        <v>0</v>
      </c>
      <c r="U1536" s="267">
        <v>0</v>
      </c>
      <c r="V1536" s="268">
        <v>0.666666666666667</v>
      </c>
      <c r="W1536" s="268">
        <v>0.777777777777778</v>
      </c>
      <c r="X1536" s="295">
        <v>-0.666666666666667</v>
      </c>
      <c r="Y1536" s="271">
        <v>52</v>
      </c>
      <c r="Z1536" s="333">
        <v>31</v>
      </c>
      <c r="AA1536" s="333">
        <v>42</v>
      </c>
      <c r="AB1536" s="333">
        <v>35</v>
      </c>
      <c r="AC1536" s="334">
        <v>0.596153846153846</v>
      </c>
      <c r="AD1536" s="268">
        <v>0.833333333333333</v>
      </c>
      <c r="AE1536" s="295">
        <v>-0.237179487179487</v>
      </c>
    </row>
    <row r="1537" spans="1:31">
      <c r="A1537" s="315" t="s">
        <v>2708</v>
      </c>
      <c r="B1537" s="339" t="s">
        <v>3378</v>
      </c>
      <c r="C1537" s="293" t="s">
        <v>2863</v>
      </c>
      <c r="D1537" s="339" t="s">
        <v>2864</v>
      </c>
      <c r="E1537" s="266">
        <v>10</v>
      </c>
      <c r="F1537" s="266">
        <v>8</v>
      </c>
      <c r="G1537" s="264">
        <v>10</v>
      </c>
      <c r="H1537" s="264">
        <v>10</v>
      </c>
      <c r="I1537" s="264">
        <v>9</v>
      </c>
      <c r="J1537" s="264">
        <v>9</v>
      </c>
      <c r="K1537" s="294">
        <v>0.9</v>
      </c>
      <c r="L1537" s="267">
        <v>0.8</v>
      </c>
      <c r="M1537" s="267">
        <v>1</v>
      </c>
      <c r="N1537" s="267">
        <v>1</v>
      </c>
      <c r="O1537" s="332">
        <v>10</v>
      </c>
      <c r="P1537" s="266">
        <v>7</v>
      </c>
      <c r="Q1537" s="266">
        <v>7</v>
      </c>
      <c r="R1537" s="264">
        <v>9</v>
      </c>
      <c r="S1537" s="264">
        <v>7</v>
      </c>
      <c r="T1537" s="267">
        <v>0.7</v>
      </c>
      <c r="U1537" s="267">
        <v>0.7</v>
      </c>
      <c r="V1537" s="268">
        <v>0.9</v>
      </c>
      <c r="W1537" s="268">
        <v>0.777777777777778</v>
      </c>
      <c r="X1537" s="295">
        <v>-0.2</v>
      </c>
      <c r="Y1537" s="271">
        <v>56</v>
      </c>
      <c r="Z1537" s="333">
        <v>47</v>
      </c>
      <c r="AA1537" s="333">
        <v>54</v>
      </c>
      <c r="AB1537" s="333">
        <v>46</v>
      </c>
      <c r="AC1537" s="334">
        <v>0.839285714285714</v>
      </c>
      <c r="AD1537" s="268">
        <v>0.851851851851852</v>
      </c>
      <c r="AE1537" s="295">
        <v>-0.0125661375661376</v>
      </c>
    </row>
    <row r="1538" spans="1:31">
      <c r="A1538" s="315" t="s">
        <v>2708</v>
      </c>
      <c r="B1538" s="339" t="s">
        <v>3378</v>
      </c>
      <c r="C1538" s="293" t="s">
        <v>2865</v>
      </c>
      <c r="D1538" s="339" t="s">
        <v>2866</v>
      </c>
      <c r="E1538" s="266">
        <v>17</v>
      </c>
      <c r="F1538" s="266">
        <v>14</v>
      </c>
      <c r="G1538" s="264">
        <v>16</v>
      </c>
      <c r="H1538" s="264">
        <v>15</v>
      </c>
      <c r="I1538" s="264">
        <v>13</v>
      </c>
      <c r="J1538" s="264">
        <v>12</v>
      </c>
      <c r="K1538" s="294">
        <v>0.9</v>
      </c>
      <c r="L1538" s="267">
        <v>0.823529411764706</v>
      </c>
      <c r="M1538" s="267">
        <v>0.9375</v>
      </c>
      <c r="N1538" s="267">
        <v>0.923076923076923</v>
      </c>
      <c r="O1538" s="332">
        <v>17</v>
      </c>
      <c r="P1538" s="266">
        <v>14</v>
      </c>
      <c r="Q1538" s="266">
        <v>14</v>
      </c>
      <c r="R1538" s="264">
        <v>14</v>
      </c>
      <c r="S1538" s="264">
        <v>11</v>
      </c>
      <c r="T1538" s="267">
        <v>0.823529411764706</v>
      </c>
      <c r="U1538" s="267">
        <v>0.823529411764706</v>
      </c>
      <c r="V1538" s="268">
        <v>0.875</v>
      </c>
      <c r="W1538" s="268">
        <v>0.846153846153846</v>
      </c>
      <c r="X1538" s="295">
        <v>-0.0514705882352942</v>
      </c>
      <c r="Y1538" s="271">
        <v>116</v>
      </c>
      <c r="Z1538" s="333">
        <v>103</v>
      </c>
      <c r="AA1538" s="333">
        <v>80</v>
      </c>
      <c r="AB1538" s="333">
        <v>71</v>
      </c>
      <c r="AC1538" s="334">
        <v>0.887931034482759</v>
      </c>
      <c r="AD1538" s="268">
        <v>0.8875</v>
      </c>
      <c r="AE1538" s="295">
        <v>0.000431034482758719</v>
      </c>
    </row>
    <row r="1539" spans="1:31">
      <c r="A1539" s="315" t="s">
        <v>2708</v>
      </c>
      <c r="B1539" s="339" t="s">
        <v>3378</v>
      </c>
      <c r="C1539" s="293" t="s">
        <v>2867</v>
      </c>
      <c r="D1539" s="339" t="s">
        <v>2868</v>
      </c>
      <c r="E1539" s="266">
        <v>7</v>
      </c>
      <c r="F1539" s="266">
        <v>7</v>
      </c>
      <c r="G1539" s="264">
        <v>9</v>
      </c>
      <c r="H1539" s="264">
        <v>9</v>
      </c>
      <c r="I1539" s="264">
        <v>9</v>
      </c>
      <c r="J1539" s="264">
        <v>9</v>
      </c>
      <c r="K1539" s="294">
        <v>0.9</v>
      </c>
      <c r="L1539" s="267">
        <v>1</v>
      </c>
      <c r="M1539" s="267">
        <v>1</v>
      </c>
      <c r="N1539" s="267">
        <v>1</v>
      </c>
      <c r="O1539" s="332">
        <v>7</v>
      </c>
      <c r="P1539" s="266">
        <v>7</v>
      </c>
      <c r="Q1539" s="266">
        <v>7</v>
      </c>
      <c r="R1539" s="264">
        <v>9</v>
      </c>
      <c r="S1539" s="264">
        <v>9</v>
      </c>
      <c r="T1539" s="267">
        <v>1</v>
      </c>
      <c r="U1539" s="267">
        <v>1</v>
      </c>
      <c r="V1539" s="268">
        <v>1</v>
      </c>
      <c r="W1539" s="268">
        <v>1</v>
      </c>
      <c r="X1539" s="295">
        <v>0</v>
      </c>
      <c r="Y1539" s="271">
        <v>47</v>
      </c>
      <c r="Z1539" s="333">
        <v>47</v>
      </c>
      <c r="AA1539" s="333">
        <v>49</v>
      </c>
      <c r="AB1539" s="333">
        <v>49</v>
      </c>
      <c r="AC1539" s="334">
        <v>1</v>
      </c>
      <c r="AD1539" s="268">
        <v>1</v>
      </c>
      <c r="AE1539" s="295">
        <v>0</v>
      </c>
    </row>
    <row r="1540" spans="1:31">
      <c r="A1540" s="315" t="s">
        <v>2708</v>
      </c>
      <c r="B1540" s="339" t="s">
        <v>3379</v>
      </c>
      <c r="C1540" s="293" t="s">
        <v>2869</v>
      </c>
      <c r="D1540" s="339" t="s">
        <v>2870</v>
      </c>
      <c r="E1540" s="266">
        <v>17</v>
      </c>
      <c r="F1540" s="266">
        <v>0</v>
      </c>
      <c r="G1540" s="264">
        <v>16</v>
      </c>
      <c r="H1540" s="264">
        <v>14</v>
      </c>
      <c r="I1540" s="264">
        <v>17</v>
      </c>
      <c r="J1540" s="264">
        <v>15</v>
      </c>
      <c r="K1540" s="294">
        <v>0.9</v>
      </c>
      <c r="L1540" s="267">
        <v>0</v>
      </c>
      <c r="M1540" s="267">
        <v>0.875</v>
      </c>
      <c r="N1540" s="267">
        <v>0.882352941176471</v>
      </c>
      <c r="O1540" s="332">
        <v>17</v>
      </c>
      <c r="P1540" s="266">
        <v>0</v>
      </c>
      <c r="Q1540" s="266">
        <v>0</v>
      </c>
      <c r="R1540" s="264">
        <v>13</v>
      </c>
      <c r="S1540" s="264">
        <v>15</v>
      </c>
      <c r="T1540" s="267">
        <v>0</v>
      </c>
      <c r="U1540" s="267">
        <v>0</v>
      </c>
      <c r="V1540" s="268">
        <v>0.8125</v>
      </c>
      <c r="W1540" s="268">
        <v>0.882352941176471</v>
      </c>
      <c r="X1540" s="295">
        <v>-0.8125</v>
      </c>
      <c r="Y1540" s="271">
        <v>113</v>
      </c>
      <c r="Z1540" s="333">
        <v>81</v>
      </c>
      <c r="AA1540" s="333">
        <v>107</v>
      </c>
      <c r="AB1540" s="333">
        <v>93</v>
      </c>
      <c r="AC1540" s="334">
        <v>0.716814159292035</v>
      </c>
      <c r="AD1540" s="268">
        <v>0.869158878504673</v>
      </c>
      <c r="AE1540" s="295">
        <v>-0.152344719212637</v>
      </c>
    </row>
    <row r="1541" spans="1:31">
      <c r="A1541" s="315" t="s">
        <v>2708</v>
      </c>
      <c r="B1541" s="339" t="s">
        <v>3378</v>
      </c>
      <c r="C1541" s="293" t="s">
        <v>2871</v>
      </c>
      <c r="D1541" s="339" t="s">
        <v>2872</v>
      </c>
      <c r="E1541" s="266">
        <v>3</v>
      </c>
      <c r="F1541" s="266">
        <v>3</v>
      </c>
      <c r="G1541" s="264">
        <v>20</v>
      </c>
      <c r="H1541" s="264">
        <v>20</v>
      </c>
      <c r="I1541" s="264">
        <v>23</v>
      </c>
      <c r="J1541" s="264">
        <v>23</v>
      </c>
      <c r="K1541" s="294">
        <v>0.9</v>
      </c>
      <c r="L1541" s="267">
        <v>1</v>
      </c>
      <c r="M1541" s="267">
        <v>1</v>
      </c>
      <c r="N1541" s="267">
        <v>1</v>
      </c>
      <c r="O1541" s="332">
        <v>3</v>
      </c>
      <c r="P1541" s="266">
        <v>3</v>
      </c>
      <c r="Q1541" s="266">
        <v>3</v>
      </c>
      <c r="R1541" s="264">
        <v>20</v>
      </c>
      <c r="S1541" s="264">
        <v>22</v>
      </c>
      <c r="T1541" s="267">
        <v>1</v>
      </c>
      <c r="U1541" s="267">
        <v>1</v>
      </c>
      <c r="V1541" s="268">
        <v>1</v>
      </c>
      <c r="W1541" s="268">
        <v>0.956521739130435</v>
      </c>
      <c r="X1541" s="295">
        <v>0</v>
      </c>
      <c r="Y1541" s="271">
        <v>87</v>
      </c>
      <c r="Z1541" s="333">
        <v>86</v>
      </c>
      <c r="AA1541" s="333">
        <v>79</v>
      </c>
      <c r="AB1541" s="333">
        <v>72</v>
      </c>
      <c r="AC1541" s="334">
        <v>0.988505747126437</v>
      </c>
      <c r="AD1541" s="268">
        <v>0.911392405063291</v>
      </c>
      <c r="AE1541" s="295">
        <v>0.0771133420631457</v>
      </c>
    </row>
    <row r="1542" spans="1:31">
      <c r="A1542" s="315" t="s">
        <v>2708</v>
      </c>
      <c r="B1542" s="339" t="s">
        <v>3378</v>
      </c>
      <c r="C1542" s="293" t="s">
        <v>2873</v>
      </c>
      <c r="D1542" s="339" t="s">
        <v>2874</v>
      </c>
      <c r="E1542" s="266">
        <v>13</v>
      </c>
      <c r="F1542" s="266">
        <v>13</v>
      </c>
      <c r="G1542" s="264">
        <v>11</v>
      </c>
      <c r="H1542" s="264">
        <v>8</v>
      </c>
      <c r="I1542" s="264">
        <v>11</v>
      </c>
      <c r="J1542" s="264">
        <v>10</v>
      </c>
      <c r="K1542" s="294">
        <v>0.9</v>
      </c>
      <c r="L1542" s="267">
        <v>1</v>
      </c>
      <c r="M1542" s="267">
        <v>0.727272727272727</v>
      </c>
      <c r="N1542" s="267">
        <v>0.909090909090909</v>
      </c>
      <c r="O1542" s="332">
        <v>13</v>
      </c>
      <c r="P1542" s="266">
        <v>11</v>
      </c>
      <c r="Q1542" s="266">
        <v>11</v>
      </c>
      <c r="R1542" s="264">
        <v>7</v>
      </c>
      <c r="S1542" s="264">
        <v>8</v>
      </c>
      <c r="T1542" s="267">
        <v>0.846153846153846</v>
      </c>
      <c r="U1542" s="267">
        <v>0.846153846153846</v>
      </c>
      <c r="V1542" s="268">
        <v>0.636363636363636</v>
      </c>
      <c r="W1542" s="268">
        <v>0.727272727272727</v>
      </c>
      <c r="X1542" s="295">
        <v>0.20979020979021</v>
      </c>
      <c r="Y1542" s="271">
        <v>79</v>
      </c>
      <c r="Z1542" s="333">
        <v>52</v>
      </c>
      <c r="AA1542" s="333">
        <v>70</v>
      </c>
      <c r="AB1542" s="333">
        <v>56</v>
      </c>
      <c r="AC1542" s="334">
        <v>0.658227848101266</v>
      </c>
      <c r="AD1542" s="268">
        <v>0.8</v>
      </c>
      <c r="AE1542" s="295">
        <v>-0.141772151898734</v>
      </c>
    </row>
    <row r="1543" spans="1:31">
      <c r="A1543" s="315" t="s">
        <v>2708</v>
      </c>
      <c r="B1543" s="339" t="s">
        <v>3377</v>
      </c>
      <c r="C1543" s="293" t="s">
        <v>2875</v>
      </c>
      <c r="D1543" s="339" t="s">
        <v>2876</v>
      </c>
      <c r="E1543" s="266">
        <v>27</v>
      </c>
      <c r="F1543" s="266">
        <v>26</v>
      </c>
      <c r="G1543" s="264">
        <v>24</v>
      </c>
      <c r="H1543" s="264">
        <v>24</v>
      </c>
      <c r="I1543" s="264">
        <v>27</v>
      </c>
      <c r="J1543" s="264">
        <v>27</v>
      </c>
      <c r="K1543" s="294">
        <v>0.9</v>
      </c>
      <c r="L1543" s="267">
        <v>0.962962962962963</v>
      </c>
      <c r="M1543" s="267">
        <v>1</v>
      </c>
      <c r="N1543" s="267">
        <v>1</v>
      </c>
      <c r="O1543" s="332">
        <v>27</v>
      </c>
      <c r="P1543" s="266">
        <v>25</v>
      </c>
      <c r="Q1543" s="266">
        <v>25</v>
      </c>
      <c r="R1543" s="264">
        <v>24</v>
      </c>
      <c r="S1543" s="264">
        <v>27</v>
      </c>
      <c r="T1543" s="267">
        <v>0.925925925925926</v>
      </c>
      <c r="U1543" s="267">
        <v>0.925925925925926</v>
      </c>
      <c r="V1543" s="268">
        <v>1</v>
      </c>
      <c r="W1543" s="268">
        <v>1</v>
      </c>
      <c r="X1543" s="295">
        <v>-0.0740740740740741</v>
      </c>
      <c r="Y1543" s="271">
        <v>175</v>
      </c>
      <c r="Z1543" s="333">
        <v>172</v>
      </c>
      <c r="AA1543" s="333">
        <v>182</v>
      </c>
      <c r="AB1543" s="333">
        <v>182</v>
      </c>
      <c r="AC1543" s="334">
        <v>0.982857142857143</v>
      </c>
      <c r="AD1543" s="268">
        <v>1</v>
      </c>
      <c r="AE1543" s="295">
        <v>-0.0171428571428571</v>
      </c>
    </row>
    <row r="1544" spans="1:31">
      <c r="A1544" s="315" t="s">
        <v>2708</v>
      </c>
      <c r="B1544" s="339" t="s">
        <v>3375</v>
      </c>
      <c r="C1544" s="293" t="s">
        <v>2877</v>
      </c>
      <c r="D1544" s="339" t="s">
        <v>2877</v>
      </c>
      <c r="E1544" s="266">
        <v>28</v>
      </c>
      <c r="F1544" s="266">
        <v>28</v>
      </c>
      <c r="G1544" s="264">
        <v>29</v>
      </c>
      <c r="H1544" s="264">
        <v>29</v>
      </c>
      <c r="I1544" s="264">
        <v>26</v>
      </c>
      <c r="J1544" s="264">
        <v>25</v>
      </c>
      <c r="K1544" s="294">
        <v>0.9</v>
      </c>
      <c r="L1544" s="267">
        <v>1</v>
      </c>
      <c r="M1544" s="267">
        <v>1</v>
      </c>
      <c r="N1544" s="267">
        <v>0.961538461538462</v>
      </c>
      <c r="O1544" s="332">
        <v>28</v>
      </c>
      <c r="P1544" s="266">
        <v>28</v>
      </c>
      <c r="Q1544" s="266">
        <v>28</v>
      </c>
      <c r="R1544" s="264">
        <v>29</v>
      </c>
      <c r="S1544" s="264">
        <v>25</v>
      </c>
      <c r="T1544" s="267">
        <v>1</v>
      </c>
      <c r="U1544" s="267">
        <v>1</v>
      </c>
      <c r="V1544" s="268">
        <v>1</v>
      </c>
      <c r="W1544" s="268">
        <v>0.961538461538462</v>
      </c>
      <c r="X1544" s="295">
        <v>0</v>
      </c>
      <c r="Y1544" s="271">
        <v>177</v>
      </c>
      <c r="Z1544" s="333">
        <v>172</v>
      </c>
      <c r="AA1544" s="333">
        <v>197</v>
      </c>
      <c r="AB1544" s="333">
        <v>196</v>
      </c>
      <c r="AC1544" s="334">
        <v>0.971751412429379</v>
      </c>
      <c r="AD1544" s="268">
        <v>0.99492385786802</v>
      </c>
      <c r="AE1544" s="295">
        <v>-0.0231724454386417</v>
      </c>
    </row>
    <row r="1545" spans="1:31">
      <c r="A1545" s="315" t="s">
        <v>2708</v>
      </c>
      <c r="B1545" s="339" t="s">
        <v>3377</v>
      </c>
      <c r="C1545" s="293" t="s">
        <v>2878</v>
      </c>
      <c r="D1545" s="339" t="s">
        <v>2879</v>
      </c>
      <c r="E1545" s="266">
        <v>27</v>
      </c>
      <c r="F1545" s="266">
        <v>27</v>
      </c>
      <c r="G1545" s="264">
        <v>29</v>
      </c>
      <c r="H1545" s="264">
        <v>29</v>
      </c>
      <c r="I1545" s="264">
        <v>29</v>
      </c>
      <c r="J1545" s="264">
        <v>29</v>
      </c>
      <c r="K1545" s="294">
        <v>0.9</v>
      </c>
      <c r="L1545" s="267">
        <v>1</v>
      </c>
      <c r="M1545" s="267">
        <v>1</v>
      </c>
      <c r="N1545" s="267">
        <v>1</v>
      </c>
      <c r="O1545" s="332">
        <v>27</v>
      </c>
      <c r="P1545" s="266">
        <v>27</v>
      </c>
      <c r="Q1545" s="266">
        <v>27</v>
      </c>
      <c r="R1545" s="264">
        <v>29</v>
      </c>
      <c r="S1545" s="264">
        <v>29</v>
      </c>
      <c r="T1545" s="267">
        <v>1</v>
      </c>
      <c r="U1545" s="267">
        <v>1</v>
      </c>
      <c r="V1545" s="268">
        <v>1</v>
      </c>
      <c r="W1545" s="268">
        <v>1</v>
      </c>
      <c r="X1545" s="295">
        <v>0</v>
      </c>
      <c r="Y1545" s="271">
        <v>193</v>
      </c>
      <c r="Z1545" s="333">
        <v>191</v>
      </c>
      <c r="AA1545" s="333">
        <v>192</v>
      </c>
      <c r="AB1545" s="333">
        <v>189</v>
      </c>
      <c r="AC1545" s="334">
        <v>0.989637305699482</v>
      </c>
      <c r="AD1545" s="268">
        <v>0.984375</v>
      </c>
      <c r="AE1545" s="295">
        <v>0.00526230569948183</v>
      </c>
    </row>
    <row r="1546" spans="1:31">
      <c r="A1546" s="315" t="s">
        <v>2708</v>
      </c>
      <c r="B1546" s="339" t="s">
        <v>3375</v>
      </c>
      <c r="C1546" s="293" t="s">
        <v>2880</v>
      </c>
      <c r="D1546" s="339" t="s">
        <v>2881</v>
      </c>
      <c r="E1546" s="266">
        <v>23</v>
      </c>
      <c r="F1546" s="266">
        <v>23</v>
      </c>
      <c r="G1546" s="264">
        <v>18</v>
      </c>
      <c r="H1546" s="264">
        <v>18</v>
      </c>
      <c r="I1546" s="264">
        <v>21</v>
      </c>
      <c r="J1546" s="264">
        <v>21</v>
      </c>
      <c r="K1546" s="294">
        <v>0.9</v>
      </c>
      <c r="L1546" s="267">
        <v>1</v>
      </c>
      <c r="M1546" s="267">
        <v>1</v>
      </c>
      <c r="N1546" s="267">
        <v>1</v>
      </c>
      <c r="O1546" s="332">
        <v>23</v>
      </c>
      <c r="P1546" s="266">
        <v>23</v>
      </c>
      <c r="Q1546" s="266">
        <v>23</v>
      </c>
      <c r="R1546" s="264">
        <v>18</v>
      </c>
      <c r="S1546" s="264">
        <v>21</v>
      </c>
      <c r="T1546" s="267">
        <v>1</v>
      </c>
      <c r="U1546" s="267">
        <v>1</v>
      </c>
      <c r="V1546" s="268">
        <v>1</v>
      </c>
      <c r="W1546" s="268">
        <v>1</v>
      </c>
      <c r="X1546" s="295">
        <v>0</v>
      </c>
      <c r="Y1546" s="271">
        <v>147</v>
      </c>
      <c r="Z1546" s="333">
        <v>147</v>
      </c>
      <c r="AA1546" s="333">
        <v>150</v>
      </c>
      <c r="AB1546" s="333">
        <v>149</v>
      </c>
      <c r="AC1546" s="334">
        <v>1</v>
      </c>
      <c r="AD1546" s="268">
        <v>0.993333333333333</v>
      </c>
      <c r="AE1546" s="295">
        <v>0.00666666666666671</v>
      </c>
    </row>
    <row r="1547" spans="1:31">
      <c r="A1547" s="315" t="s">
        <v>2708</v>
      </c>
      <c r="B1547" s="339" t="s">
        <v>3377</v>
      </c>
      <c r="C1547" s="293" t="s">
        <v>2882</v>
      </c>
      <c r="D1547" s="339" t="s">
        <v>2883</v>
      </c>
      <c r="E1547" s="266">
        <v>23</v>
      </c>
      <c r="F1547" s="266">
        <v>23</v>
      </c>
      <c r="G1547" s="264">
        <v>20</v>
      </c>
      <c r="H1547" s="264">
        <v>20</v>
      </c>
      <c r="I1547" s="264">
        <v>21</v>
      </c>
      <c r="J1547" s="264">
        <v>21</v>
      </c>
      <c r="K1547" s="294">
        <v>0.9</v>
      </c>
      <c r="L1547" s="267">
        <v>1</v>
      </c>
      <c r="M1547" s="267">
        <v>1</v>
      </c>
      <c r="N1547" s="267">
        <v>1</v>
      </c>
      <c r="O1547" s="332">
        <v>23</v>
      </c>
      <c r="P1547" s="266">
        <v>23</v>
      </c>
      <c r="Q1547" s="266">
        <v>23</v>
      </c>
      <c r="R1547" s="264">
        <v>20</v>
      </c>
      <c r="S1547" s="264">
        <v>21</v>
      </c>
      <c r="T1547" s="267">
        <v>1</v>
      </c>
      <c r="U1547" s="267">
        <v>1</v>
      </c>
      <c r="V1547" s="268">
        <v>1</v>
      </c>
      <c r="W1547" s="268">
        <v>1</v>
      </c>
      <c r="X1547" s="295">
        <v>0</v>
      </c>
      <c r="Y1547" s="271">
        <v>154</v>
      </c>
      <c r="Z1547" s="333">
        <v>153</v>
      </c>
      <c r="AA1547" s="333">
        <v>146</v>
      </c>
      <c r="AB1547" s="333">
        <v>146</v>
      </c>
      <c r="AC1547" s="334">
        <v>0.993506493506494</v>
      </c>
      <c r="AD1547" s="268">
        <v>1</v>
      </c>
      <c r="AE1547" s="295">
        <v>-0.00649350649350644</v>
      </c>
    </row>
    <row r="1548" spans="1:31">
      <c r="A1548" s="315" t="s">
        <v>2708</v>
      </c>
      <c r="B1548" s="339" t="s">
        <v>3377</v>
      </c>
      <c r="C1548" s="293" t="s">
        <v>2884</v>
      </c>
      <c r="D1548" s="339" t="s">
        <v>2885</v>
      </c>
      <c r="E1548" s="266">
        <v>24</v>
      </c>
      <c r="F1548" s="266">
        <v>24</v>
      </c>
      <c r="G1548" s="264">
        <v>24</v>
      </c>
      <c r="H1548" s="264">
        <v>24</v>
      </c>
      <c r="I1548" s="264">
        <v>26</v>
      </c>
      <c r="J1548" s="264">
        <v>26</v>
      </c>
      <c r="K1548" s="294">
        <v>0.9</v>
      </c>
      <c r="L1548" s="267">
        <v>1</v>
      </c>
      <c r="M1548" s="267">
        <v>1</v>
      </c>
      <c r="N1548" s="267">
        <v>1</v>
      </c>
      <c r="O1548" s="332">
        <v>24</v>
      </c>
      <c r="P1548" s="266">
        <v>24</v>
      </c>
      <c r="Q1548" s="266">
        <v>24</v>
      </c>
      <c r="R1548" s="264">
        <v>24</v>
      </c>
      <c r="S1548" s="264">
        <v>26</v>
      </c>
      <c r="T1548" s="267">
        <v>1</v>
      </c>
      <c r="U1548" s="267">
        <v>1</v>
      </c>
      <c r="V1548" s="268">
        <v>1</v>
      </c>
      <c r="W1548" s="268">
        <v>1</v>
      </c>
      <c r="X1548" s="295">
        <v>0</v>
      </c>
      <c r="Y1548" s="271">
        <v>168</v>
      </c>
      <c r="Z1548" s="333">
        <v>167</v>
      </c>
      <c r="AA1548" s="333">
        <v>176</v>
      </c>
      <c r="AB1548" s="333">
        <v>173</v>
      </c>
      <c r="AC1548" s="334">
        <v>0.994047619047619</v>
      </c>
      <c r="AD1548" s="268">
        <v>0.982954545454545</v>
      </c>
      <c r="AE1548" s="295">
        <v>0.0110930735930737</v>
      </c>
    </row>
    <row r="1549" spans="1:31">
      <c r="A1549" s="315" t="s">
        <v>2708</v>
      </c>
      <c r="B1549" s="339" t="s">
        <v>3375</v>
      </c>
      <c r="C1549" s="293" t="s">
        <v>2886</v>
      </c>
      <c r="D1549" s="339" t="s">
        <v>2887</v>
      </c>
      <c r="E1549" s="266">
        <v>43</v>
      </c>
      <c r="F1549" s="266">
        <v>42</v>
      </c>
      <c r="G1549" s="264">
        <v>35</v>
      </c>
      <c r="H1549" s="264">
        <v>34</v>
      </c>
      <c r="I1549" s="264">
        <v>39</v>
      </c>
      <c r="J1549" s="264">
        <v>38</v>
      </c>
      <c r="K1549" s="294">
        <v>0.9</v>
      </c>
      <c r="L1549" s="267">
        <v>0.976744186046512</v>
      </c>
      <c r="M1549" s="267">
        <v>0.971428571428571</v>
      </c>
      <c r="N1549" s="267">
        <v>0.974358974358974</v>
      </c>
      <c r="O1549" s="332">
        <v>43</v>
      </c>
      <c r="P1549" s="266">
        <v>42</v>
      </c>
      <c r="Q1549" s="266">
        <v>42</v>
      </c>
      <c r="R1549" s="264">
        <v>34</v>
      </c>
      <c r="S1549" s="264">
        <v>37</v>
      </c>
      <c r="T1549" s="267">
        <v>0.976744186046512</v>
      </c>
      <c r="U1549" s="267">
        <v>0.976744186046512</v>
      </c>
      <c r="V1549" s="268">
        <v>0.971428571428571</v>
      </c>
      <c r="W1549" s="268">
        <v>0.948717948717949</v>
      </c>
      <c r="X1549" s="295">
        <v>0.00531561461794017</v>
      </c>
      <c r="Y1549" s="271">
        <v>280</v>
      </c>
      <c r="Z1549" s="333">
        <v>270</v>
      </c>
      <c r="AA1549" s="333">
        <v>266</v>
      </c>
      <c r="AB1549" s="333">
        <v>253</v>
      </c>
      <c r="AC1549" s="334">
        <v>0.964285714285714</v>
      </c>
      <c r="AD1549" s="268">
        <v>0.951127819548872</v>
      </c>
      <c r="AE1549" s="295">
        <v>0.0131578947368421</v>
      </c>
    </row>
    <row r="1550" spans="1:31">
      <c r="A1550" s="315" t="s">
        <v>2708</v>
      </c>
      <c r="B1550" s="339" t="s">
        <v>3374</v>
      </c>
      <c r="C1550" s="293" t="s">
        <v>2888</v>
      </c>
      <c r="D1550" s="339" t="s">
        <v>2889</v>
      </c>
      <c r="E1550" s="266">
        <v>22</v>
      </c>
      <c r="F1550" s="266">
        <v>22</v>
      </c>
      <c r="G1550" s="264">
        <v>25</v>
      </c>
      <c r="H1550" s="264">
        <v>25</v>
      </c>
      <c r="I1550" s="264">
        <v>21</v>
      </c>
      <c r="J1550" s="264">
        <v>21</v>
      </c>
      <c r="K1550" s="294">
        <v>0.9</v>
      </c>
      <c r="L1550" s="267">
        <v>1</v>
      </c>
      <c r="M1550" s="267">
        <v>1</v>
      </c>
      <c r="N1550" s="267">
        <v>1</v>
      </c>
      <c r="O1550" s="332">
        <v>22</v>
      </c>
      <c r="P1550" s="266">
        <v>22</v>
      </c>
      <c r="Q1550" s="266">
        <v>22</v>
      </c>
      <c r="R1550" s="264">
        <v>25</v>
      </c>
      <c r="S1550" s="264">
        <v>21</v>
      </c>
      <c r="T1550" s="267">
        <v>1</v>
      </c>
      <c r="U1550" s="267">
        <v>1</v>
      </c>
      <c r="V1550" s="268">
        <v>1</v>
      </c>
      <c r="W1550" s="268">
        <v>1</v>
      </c>
      <c r="X1550" s="295">
        <v>0</v>
      </c>
      <c r="Y1550" s="271">
        <v>157</v>
      </c>
      <c r="Z1550" s="333">
        <v>156</v>
      </c>
      <c r="AA1550" s="333">
        <v>164</v>
      </c>
      <c r="AB1550" s="333">
        <v>161</v>
      </c>
      <c r="AC1550" s="334">
        <v>0.993630573248408</v>
      </c>
      <c r="AD1550" s="268">
        <v>0.981707317073171</v>
      </c>
      <c r="AE1550" s="295">
        <v>0.0119232561752369</v>
      </c>
    </row>
    <row r="1551" spans="1:31">
      <c r="A1551" s="315" t="s">
        <v>2708</v>
      </c>
      <c r="B1551" s="339" t="s">
        <v>3376</v>
      </c>
      <c r="C1551" s="293" t="s">
        <v>2890</v>
      </c>
      <c r="D1551" s="339" t="s">
        <v>2891</v>
      </c>
      <c r="E1551" s="266">
        <v>21</v>
      </c>
      <c r="F1551" s="266">
        <v>20</v>
      </c>
      <c r="G1551" s="264">
        <v>19</v>
      </c>
      <c r="H1551" s="264">
        <v>19</v>
      </c>
      <c r="I1551" s="264">
        <v>21</v>
      </c>
      <c r="J1551" s="264">
        <v>21</v>
      </c>
      <c r="K1551" s="294">
        <v>0.9</v>
      </c>
      <c r="L1551" s="267">
        <v>0.952380952380952</v>
      </c>
      <c r="M1551" s="267">
        <v>1</v>
      </c>
      <c r="N1551" s="267">
        <v>1</v>
      </c>
      <c r="O1551" s="332">
        <v>21</v>
      </c>
      <c r="P1551" s="266">
        <v>20</v>
      </c>
      <c r="Q1551" s="266">
        <v>20</v>
      </c>
      <c r="R1551" s="264">
        <v>19</v>
      </c>
      <c r="S1551" s="264">
        <v>21</v>
      </c>
      <c r="T1551" s="267">
        <v>0.952380952380952</v>
      </c>
      <c r="U1551" s="267">
        <v>0.952380952380952</v>
      </c>
      <c r="V1551" s="268">
        <v>1</v>
      </c>
      <c r="W1551" s="268">
        <v>1</v>
      </c>
      <c r="X1551" s="295">
        <v>-0.0476190476190477</v>
      </c>
      <c r="Y1551" s="271">
        <v>139</v>
      </c>
      <c r="Z1551" s="333">
        <v>138</v>
      </c>
      <c r="AA1551" s="333">
        <v>136</v>
      </c>
      <c r="AB1551" s="333">
        <v>136</v>
      </c>
      <c r="AC1551" s="334">
        <v>0.992805755395683</v>
      </c>
      <c r="AD1551" s="268">
        <v>1</v>
      </c>
      <c r="AE1551" s="295">
        <v>-0.0071942446043165</v>
      </c>
    </row>
    <row r="1552" spans="1:31">
      <c r="A1552" s="315" t="s">
        <v>2708</v>
      </c>
      <c r="B1552" s="339" t="s">
        <v>3374</v>
      </c>
      <c r="C1552" s="293" t="s">
        <v>2892</v>
      </c>
      <c r="D1552" s="339" t="s">
        <v>2893</v>
      </c>
      <c r="E1552" s="266">
        <v>19</v>
      </c>
      <c r="F1552" s="266">
        <v>19</v>
      </c>
      <c r="G1552" s="264">
        <v>15</v>
      </c>
      <c r="H1552" s="264">
        <v>15</v>
      </c>
      <c r="I1552" s="264">
        <v>17</v>
      </c>
      <c r="J1552" s="264">
        <v>17</v>
      </c>
      <c r="K1552" s="294">
        <v>0.9</v>
      </c>
      <c r="L1552" s="267">
        <v>1</v>
      </c>
      <c r="M1552" s="267">
        <v>1</v>
      </c>
      <c r="N1552" s="267">
        <v>1</v>
      </c>
      <c r="O1552" s="332">
        <v>19</v>
      </c>
      <c r="P1552" s="266">
        <v>19</v>
      </c>
      <c r="Q1552" s="266">
        <v>19</v>
      </c>
      <c r="R1552" s="264">
        <v>15</v>
      </c>
      <c r="S1552" s="264">
        <v>17</v>
      </c>
      <c r="T1552" s="267">
        <v>1</v>
      </c>
      <c r="U1552" s="267">
        <v>1</v>
      </c>
      <c r="V1552" s="268">
        <v>1</v>
      </c>
      <c r="W1552" s="268">
        <v>1</v>
      </c>
      <c r="X1552" s="295">
        <v>0</v>
      </c>
      <c r="Y1552" s="271">
        <v>117</v>
      </c>
      <c r="Z1552" s="333">
        <v>117</v>
      </c>
      <c r="AA1552" s="333">
        <v>122</v>
      </c>
      <c r="AB1552" s="333">
        <v>122</v>
      </c>
      <c r="AC1552" s="334">
        <v>1</v>
      </c>
      <c r="AD1552" s="268">
        <v>1</v>
      </c>
      <c r="AE1552" s="295">
        <v>0</v>
      </c>
    </row>
    <row r="1553" spans="1:31">
      <c r="A1553" s="315" t="s">
        <v>2708</v>
      </c>
      <c r="B1553" s="339" t="s">
        <v>3374</v>
      </c>
      <c r="C1553" s="293" t="s">
        <v>2894</v>
      </c>
      <c r="D1553" s="339" t="s">
        <v>2895</v>
      </c>
      <c r="E1553" s="266">
        <v>22</v>
      </c>
      <c r="F1553" s="266">
        <v>22</v>
      </c>
      <c r="G1553" s="264">
        <v>23</v>
      </c>
      <c r="H1553" s="264">
        <v>23</v>
      </c>
      <c r="I1553" s="264">
        <v>23</v>
      </c>
      <c r="J1553" s="264">
        <v>23</v>
      </c>
      <c r="K1553" s="294">
        <v>0.9</v>
      </c>
      <c r="L1553" s="267">
        <v>1</v>
      </c>
      <c r="M1553" s="267">
        <v>1</v>
      </c>
      <c r="N1553" s="267">
        <v>1</v>
      </c>
      <c r="O1553" s="332">
        <v>22</v>
      </c>
      <c r="P1553" s="266">
        <v>22</v>
      </c>
      <c r="Q1553" s="266">
        <v>22</v>
      </c>
      <c r="R1553" s="264">
        <v>23</v>
      </c>
      <c r="S1553" s="264">
        <v>23</v>
      </c>
      <c r="T1553" s="267">
        <v>1</v>
      </c>
      <c r="U1553" s="267">
        <v>1</v>
      </c>
      <c r="V1553" s="268">
        <v>1</v>
      </c>
      <c r="W1553" s="268">
        <v>1</v>
      </c>
      <c r="X1553" s="295">
        <v>0</v>
      </c>
      <c r="Y1553" s="271">
        <v>157</v>
      </c>
      <c r="Z1553" s="333">
        <v>156</v>
      </c>
      <c r="AA1553" s="333">
        <v>154</v>
      </c>
      <c r="AB1553" s="333">
        <v>154</v>
      </c>
      <c r="AC1553" s="334">
        <v>0.993630573248408</v>
      </c>
      <c r="AD1553" s="268">
        <v>1</v>
      </c>
      <c r="AE1553" s="295">
        <v>-0.00636942675159236</v>
      </c>
    </row>
    <row r="1554" spans="1:31">
      <c r="A1554" s="315" t="s">
        <v>2708</v>
      </c>
      <c r="B1554" s="339" t="s">
        <v>3375</v>
      </c>
      <c r="C1554" s="293" t="s">
        <v>2896</v>
      </c>
      <c r="D1554" s="339" t="s">
        <v>2897</v>
      </c>
      <c r="E1554" s="266">
        <v>47</v>
      </c>
      <c r="F1554" s="266">
        <v>47</v>
      </c>
      <c r="G1554" s="264">
        <v>42</v>
      </c>
      <c r="H1554" s="264">
        <v>42</v>
      </c>
      <c r="I1554" s="264">
        <v>47</v>
      </c>
      <c r="J1554" s="264">
        <v>47</v>
      </c>
      <c r="K1554" s="294">
        <v>0.9</v>
      </c>
      <c r="L1554" s="267">
        <v>1</v>
      </c>
      <c r="M1554" s="267">
        <v>1</v>
      </c>
      <c r="N1554" s="267">
        <v>1</v>
      </c>
      <c r="O1554" s="332">
        <v>47</v>
      </c>
      <c r="P1554" s="266">
        <v>46</v>
      </c>
      <c r="Q1554" s="266">
        <v>46</v>
      </c>
      <c r="R1554" s="264">
        <v>42</v>
      </c>
      <c r="S1554" s="264">
        <v>45</v>
      </c>
      <c r="T1554" s="267">
        <v>0.978723404255319</v>
      </c>
      <c r="U1554" s="267">
        <v>0.978723404255319</v>
      </c>
      <c r="V1554" s="268">
        <v>1</v>
      </c>
      <c r="W1554" s="268">
        <v>0.957446808510638</v>
      </c>
      <c r="X1554" s="295">
        <v>-0.0212765957446809</v>
      </c>
      <c r="Y1554" s="271">
        <v>316</v>
      </c>
      <c r="Z1554" s="333">
        <v>311</v>
      </c>
      <c r="AA1554" s="333">
        <v>320</v>
      </c>
      <c r="AB1554" s="333">
        <v>316</v>
      </c>
      <c r="AC1554" s="334">
        <v>0.984177215189873</v>
      </c>
      <c r="AD1554" s="268">
        <v>0.9875</v>
      </c>
      <c r="AE1554" s="295">
        <v>-0.0033227848101266</v>
      </c>
    </row>
    <row r="1555" spans="1:31">
      <c r="A1555" s="315" t="s">
        <v>2708</v>
      </c>
      <c r="B1555" s="339" t="s">
        <v>3375</v>
      </c>
      <c r="C1555" s="293" t="s">
        <v>2898</v>
      </c>
      <c r="D1555" s="339" t="s">
        <v>2899</v>
      </c>
      <c r="E1555" s="266">
        <v>31</v>
      </c>
      <c r="F1555" s="266">
        <v>31</v>
      </c>
      <c r="G1555" s="264">
        <v>29</v>
      </c>
      <c r="H1555" s="264">
        <v>29</v>
      </c>
      <c r="I1555" s="264">
        <v>27</v>
      </c>
      <c r="J1555" s="264">
        <v>27</v>
      </c>
      <c r="K1555" s="294">
        <v>0.9</v>
      </c>
      <c r="L1555" s="267">
        <v>1</v>
      </c>
      <c r="M1555" s="267">
        <v>1</v>
      </c>
      <c r="N1555" s="267">
        <v>1</v>
      </c>
      <c r="O1555" s="332">
        <v>31</v>
      </c>
      <c r="P1555" s="266">
        <v>30</v>
      </c>
      <c r="Q1555" s="266">
        <v>30</v>
      </c>
      <c r="R1555" s="264">
        <v>29</v>
      </c>
      <c r="S1555" s="264">
        <v>26</v>
      </c>
      <c r="T1555" s="267">
        <v>0.967741935483871</v>
      </c>
      <c r="U1555" s="267">
        <v>0.967741935483871</v>
      </c>
      <c r="V1555" s="268">
        <v>1</v>
      </c>
      <c r="W1555" s="268">
        <v>0.962962962962963</v>
      </c>
      <c r="X1555" s="295">
        <v>-0.032258064516129</v>
      </c>
      <c r="Y1555" s="271">
        <v>209</v>
      </c>
      <c r="Z1555" s="333">
        <v>207</v>
      </c>
      <c r="AA1555" s="333">
        <v>203</v>
      </c>
      <c r="AB1555" s="333">
        <v>201</v>
      </c>
      <c r="AC1555" s="334">
        <v>0.990430622009569</v>
      </c>
      <c r="AD1555" s="268">
        <v>0.990147783251232</v>
      </c>
      <c r="AE1555" s="295">
        <v>0.000282838758337789</v>
      </c>
    </row>
    <row r="1556" spans="1:31">
      <c r="A1556" s="315" t="s">
        <v>2708</v>
      </c>
      <c r="B1556" s="339" t="s">
        <v>3374</v>
      </c>
      <c r="C1556" s="293" t="s">
        <v>2900</v>
      </c>
      <c r="D1556" s="339" t="s">
        <v>2901</v>
      </c>
      <c r="E1556" s="266">
        <v>20</v>
      </c>
      <c r="F1556" s="266">
        <v>20</v>
      </c>
      <c r="G1556" s="264">
        <v>19</v>
      </c>
      <c r="H1556" s="264">
        <v>19</v>
      </c>
      <c r="I1556" s="264">
        <v>22</v>
      </c>
      <c r="J1556" s="264">
        <v>22</v>
      </c>
      <c r="K1556" s="294">
        <v>0.9</v>
      </c>
      <c r="L1556" s="267">
        <v>1</v>
      </c>
      <c r="M1556" s="267">
        <v>1</v>
      </c>
      <c r="N1556" s="267">
        <v>1</v>
      </c>
      <c r="O1556" s="332">
        <v>20</v>
      </c>
      <c r="P1556" s="266">
        <v>20</v>
      </c>
      <c r="Q1556" s="266">
        <v>20</v>
      </c>
      <c r="R1556" s="264">
        <v>19</v>
      </c>
      <c r="S1556" s="264">
        <v>22</v>
      </c>
      <c r="T1556" s="267">
        <v>1</v>
      </c>
      <c r="U1556" s="267">
        <v>1</v>
      </c>
      <c r="V1556" s="268">
        <v>1</v>
      </c>
      <c r="W1556" s="268">
        <v>1</v>
      </c>
      <c r="X1556" s="295">
        <v>0</v>
      </c>
      <c r="Y1556" s="271">
        <v>145</v>
      </c>
      <c r="Z1556" s="333">
        <v>142</v>
      </c>
      <c r="AA1556" s="333">
        <v>148</v>
      </c>
      <c r="AB1556" s="333">
        <v>146</v>
      </c>
      <c r="AC1556" s="334">
        <v>0.979310344827586</v>
      </c>
      <c r="AD1556" s="268">
        <v>0.986486486486487</v>
      </c>
      <c r="AE1556" s="295">
        <v>-0.00717614165890035</v>
      </c>
    </row>
    <row r="1557" spans="1:31">
      <c r="A1557" s="315" t="s">
        <v>2708</v>
      </c>
      <c r="B1557" s="339" t="s">
        <v>3374</v>
      </c>
      <c r="C1557" s="293" t="s">
        <v>2902</v>
      </c>
      <c r="D1557" s="339" t="s">
        <v>2903</v>
      </c>
      <c r="E1557" s="266">
        <v>20</v>
      </c>
      <c r="F1557" s="266">
        <v>20</v>
      </c>
      <c r="G1557" s="264">
        <v>19</v>
      </c>
      <c r="H1557" s="264">
        <v>18</v>
      </c>
      <c r="I1557" s="264">
        <v>17</v>
      </c>
      <c r="J1557" s="264">
        <v>17</v>
      </c>
      <c r="K1557" s="294">
        <v>0.9</v>
      </c>
      <c r="L1557" s="267">
        <v>1</v>
      </c>
      <c r="M1557" s="267">
        <v>0.947368421052632</v>
      </c>
      <c r="N1557" s="267">
        <v>1</v>
      </c>
      <c r="O1557" s="332">
        <v>20</v>
      </c>
      <c r="P1557" s="266">
        <v>20</v>
      </c>
      <c r="Q1557" s="266">
        <v>20</v>
      </c>
      <c r="R1557" s="264">
        <v>18</v>
      </c>
      <c r="S1557" s="264">
        <v>17</v>
      </c>
      <c r="T1557" s="267">
        <v>1</v>
      </c>
      <c r="U1557" s="267">
        <v>1</v>
      </c>
      <c r="V1557" s="268">
        <v>0.947368421052632</v>
      </c>
      <c r="W1557" s="268">
        <v>1</v>
      </c>
      <c r="X1557" s="295">
        <v>0.0526315789473685</v>
      </c>
      <c r="Y1557" s="271">
        <v>137</v>
      </c>
      <c r="Z1557" s="333">
        <v>136</v>
      </c>
      <c r="AA1557" s="333">
        <v>142</v>
      </c>
      <c r="AB1557" s="333">
        <v>141</v>
      </c>
      <c r="AC1557" s="334">
        <v>0.992700729927007</v>
      </c>
      <c r="AD1557" s="268">
        <v>0.992957746478873</v>
      </c>
      <c r="AE1557" s="295">
        <v>-0.000257016551865941</v>
      </c>
    </row>
    <row r="1558" spans="1:31">
      <c r="A1558" s="315" t="s">
        <v>2708</v>
      </c>
      <c r="B1558" s="339" t="s">
        <v>3374</v>
      </c>
      <c r="C1558" s="293" t="s">
        <v>2904</v>
      </c>
      <c r="D1558" s="339" t="s">
        <v>2905</v>
      </c>
      <c r="E1558" s="266">
        <v>0</v>
      </c>
      <c r="F1558" s="266">
        <v>0</v>
      </c>
      <c r="G1558" s="264">
        <v>0</v>
      </c>
      <c r="H1558" s="264">
        <v>0</v>
      </c>
      <c r="I1558" s="264">
        <v>0</v>
      </c>
      <c r="J1558" s="264">
        <v>0</v>
      </c>
      <c r="K1558" s="294">
        <v>0.9</v>
      </c>
      <c r="L1558" s="267">
        <v>0</v>
      </c>
      <c r="M1558" s="267">
        <v>0</v>
      </c>
      <c r="N1558" s="267">
        <v>0</v>
      </c>
      <c r="O1558" s="332">
        <v>0</v>
      </c>
      <c r="P1558" s="266">
        <v>0</v>
      </c>
      <c r="Q1558" s="266">
        <v>0</v>
      </c>
      <c r="R1558" s="264">
        <v>0</v>
      </c>
      <c r="S1558" s="264">
        <v>0</v>
      </c>
      <c r="T1558" s="267">
        <v>0</v>
      </c>
      <c r="U1558" s="267">
        <v>0</v>
      </c>
      <c r="V1558" s="268">
        <v>0</v>
      </c>
      <c r="W1558" s="268">
        <v>0</v>
      </c>
      <c r="X1558" s="295">
        <v>0</v>
      </c>
      <c r="Y1558" s="271">
        <v>0</v>
      </c>
      <c r="Z1558" s="333">
        <v>0</v>
      </c>
      <c r="AA1558" s="333">
        <v>0</v>
      </c>
      <c r="AB1558" s="333">
        <v>0</v>
      </c>
      <c r="AC1558" s="334">
        <v>0</v>
      </c>
      <c r="AD1558" s="268">
        <v>0</v>
      </c>
      <c r="AE1558" s="295">
        <v>0</v>
      </c>
    </row>
    <row r="1559" spans="1:31">
      <c r="A1559" s="315" t="s">
        <v>2708</v>
      </c>
      <c r="B1559" s="339" t="s">
        <v>3374</v>
      </c>
      <c r="C1559" s="293" t="s">
        <v>2906</v>
      </c>
      <c r="D1559" s="339" t="s">
        <v>2907</v>
      </c>
      <c r="E1559" s="266">
        <v>47</v>
      </c>
      <c r="F1559" s="266">
        <v>47</v>
      </c>
      <c r="G1559" s="264">
        <v>42</v>
      </c>
      <c r="H1559" s="264">
        <v>42</v>
      </c>
      <c r="I1559" s="264">
        <v>44</v>
      </c>
      <c r="J1559" s="264">
        <v>44</v>
      </c>
      <c r="K1559" s="294">
        <v>0.9</v>
      </c>
      <c r="L1559" s="267">
        <v>1</v>
      </c>
      <c r="M1559" s="267">
        <v>1</v>
      </c>
      <c r="N1559" s="267">
        <v>1</v>
      </c>
      <c r="O1559" s="332">
        <v>47</v>
      </c>
      <c r="P1559" s="266">
        <v>47</v>
      </c>
      <c r="Q1559" s="266">
        <v>47</v>
      </c>
      <c r="R1559" s="264">
        <v>42</v>
      </c>
      <c r="S1559" s="264">
        <v>44</v>
      </c>
      <c r="T1559" s="267">
        <v>1</v>
      </c>
      <c r="U1559" s="267">
        <v>1</v>
      </c>
      <c r="V1559" s="268">
        <v>1</v>
      </c>
      <c r="W1559" s="268">
        <v>1</v>
      </c>
      <c r="X1559" s="295">
        <v>0</v>
      </c>
      <c r="Y1559" s="271">
        <v>321</v>
      </c>
      <c r="Z1559" s="333">
        <v>320</v>
      </c>
      <c r="AA1559" s="333">
        <v>330</v>
      </c>
      <c r="AB1559" s="333">
        <v>329</v>
      </c>
      <c r="AC1559" s="334">
        <v>0.996884735202492</v>
      </c>
      <c r="AD1559" s="268">
        <v>0.996969696969697</v>
      </c>
      <c r="AE1559" s="295">
        <v>-8.49617672047387e-5</v>
      </c>
    </row>
    <row r="1560" spans="1:31">
      <c r="A1560" s="315" t="s">
        <v>2708</v>
      </c>
      <c r="B1560" s="339" t="s">
        <v>3375</v>
      </c>
      <c r="C1560" s="293" t="s">
        <v>2908</v>
      </c>
      <c r="D1560" s="339" t="s">
        <v>2909</v>
      </c>
      <c r="E1560" s="266">
        <v>25</v>
      </c>
      <c r="F1560" s="266">
        <v>25</v>
      </c>
      <c r="G1560" s="264">
        <v>21</v>
      </c>
      <c r="H1560" s="264">
        <v>21</v>
      </c>
      <c r="I1560" s="264">
        <v>26</v>
      </c>
      <c r="J1560" s="264">
        <v>26</v>
      </c>
      <c r="K1560" s="294">
        <v>0.9</v>
      </c>
      <c r="L1560" s="267">
        <v>1</v>
      </c>
      <c r="M1560" s="267">
        <v>1</v>
      </c>
      <c r="N1560" s="267">
        <v>1</v>
      </c>
      <c r="O1560" s="332">
        <v>25</v>
      </c>
      <c r="P1560" s="266">
        <v>25</v>
      </c>
      <c r="Q1560" s="266">
        <v>25</v>
      </c>
      <c r="R1560" s="264">
        <v>20</v>
      </c>
      <c r="S1560" s="264">
        <v>25</v>
      </c>
      <c r="T1560" s="267">
        <v>1</v>
      </c>
      <c r="U1560" s="267">
        <v>1</v>
      </c>
      <c r="V1560" s="268">
        <v>0.952380952380952</v>
      </c>
      <c r="W1560" s="268">
        <v>0.961538461538462</v>
      </c>
      <c r="X1560" s="295">
        <v>0.0476190476190477</v>
      </c>
      <c r="Y1560" s="271">
        <v>165</v>
      </c>
      <c r="Z1560" s="333">
        <v>163</v>
      </c>
      <c r="AA1560" s="333">
        <v>176</v>
      </c>
      <c r="AB1560" s="333">
        <v>175</v>
      </c>
      <c r="AC1560" s="334">
        <v>0.987878787878788</v>
      </c>
      <c r="AD1560" s="268">
        <v>0.994318181818182</v>
      </c>
      <c r="AE1560" s="295">
        <v>-0.00643939393939386</v>
      </c>
    </row>
    <row r="1561" spans="1:31">
      <c r="A1561" s="315" t="s">
        <v>2708</v>
      </c>
      <c r="B1561" s="339" t="s">
        <v>3374</v>
      </c>
      <c r="C1561" s="293" t="s">
        <v>2910</v>
      </c>
      <c r="D1561" s="339" t="s">
        <v>2911</v>
      </c>
      <c r="E1561" s="266">
        <v>38</v>
      </c>
      <c r="F1561" s="266">
        <v>38</v>
      </c>
      <c r="G1561" s="264">
        <v>44</v>
      </c>
      <c r="H1561" s="264">
        <v>44</v>
      </c>
      <c r="I1561" s="264">
        <v>40</v>
      </c>
      <c r="J1561" s="264">
        <v>40</v>
      </c>
      <c r="K1561" s="294">
        <v>0.9</v>
      </c>
      <c r="L1561" s="267">
        <v>1</v>
      </c>
      <c r="M1561" s="267">
        <v>1</v>
      </c>
      <c r="N1561" s="267">
        <v>1</v>
      </c>
      <c r="O1561" s="332">
        <v>38</v>
      </c>
      <c r="P1561" s="266">
        <v>38</v>
      </c>
      <c r="Q1561" s="266">
        <v>38</v>
      </c>
      <c r="R1561" s="264">
        <v>44</v>
      </c>
      <c r="S1561" s="264">
        <v>40</v>
      </c>
      <c r="T1561" s="267">
        <v>1</v>
      </c>
      <c r="U1561" s="267">
        <v>1</v>
      </c>
      <c r="V1561" s="268">
        <v>1</v>
      </c>
      <c r="W1561" s="268">
        <v>1</v>
      </c>
      <c r="X1561" s="295">
        <v>0</v>
      </c>
      <c r="Y1561" s="271">
        <v>291</v>
      </c>
      <c r="Z1561" s="333">
        <v>291</v>
      </c>
      <c r="AA1561" s="333">
        <v>309</v>
      </c>
      <c r="AB1561" s="333">
        <v>308</v>
      </c>
      <c r="AC1561" s="334">
        <v>1</v>
      </c>
      <c r="AD1561" s="268">
        <v>0.996763754045307</v>
      </c>
      <c r="AE1561" s="295">
        <v>0.00323624595469252</v>
      </c>
    </row>
    <row r="1562" spans="1:31">
      <c r="A1562" s="315" t="s">
        <v>2708</v>
      </c>
      <c r="B1562" s="339" t="s">
        <v>3375</v>
      </c>
      <c r="C1562" s="293" t="s">
        <v>2912</v>
      </c>
      <c r="D1562" s="339" t="s">
        <v>2913</v>
      </c>
      <c r="E1562" s="266">
        <v>42</v>
      </c>
      <c r="F1562" s="266">
        <v>0</v>
      </c>
      <c r="G1562" s="264">
        <v>44</v>
      </c>
      <c r="H1562" s="264">
        <v>42</v>
      </c>
      <c r="I1562" s="264">
        <v>45</v>
      </c>
      <c r="J1562" s="264">
        <v>44</v>
      </c>
      <c r="K1562" s="294">
        <v>0.9</v>
      </c>
      <c r="L1562" s="267">
        <v>0</v>
      </c>
      <c r="M1562" s="267">
        <v>0.954545454545455</v>
      </c>
      <c r="N1562" s="267">
        <v>0.977777777777778</v>
      </c>
      <c r="O1562" s="332">
        <v>42</v>
      </c>
      <c r="P1562" s="266">
        <v>0</v>
      </c>
      <c r="Q1562" s="266">
        <v>0</v>
      </c>
      <c r="R1562" s="264">
        <v>42</v>
      </c>
      <c r="S1562" s="264">
        <v>43</v>
      </c>
      <c r="T1562" s="267">
        <v>0</v>
      </c>
      <c r="U1562" s="267">
        <v>0</v>
      </c>
      <c r="V1562" s="268">
        <v>0.954545454545455</v>
      </c>
      <c r="W1562" s="268">
        <v>0.955555555555556</v>
      </c>
      <c r="X1562" s="295">
        <v>-0.954545454545455</v>
      </c>
      <c r="Y1562" s="271">
        <v>296</v>
      </c>
      <c r="Z1562" s="333">
        <v>245</v>
      </c>
      <c r="AA1562" s="333">
        <v>294</v>
      </c>
      <c r="AB1562" s="333">
        <v>287</v>
      </c>
      <c r="AC1562" s="334">
        <v>0.827702702702703</v>
      </c>
      <c r="AD1562" s="268">
        <v>0.976190476190476</v>
      </c>
      <c r="AE1562" s="295">
        <v>-0.148487773487773</v>
      </c>
    </row>
    <row r="1563" spans="1:31">
      <c r="A1563" s="315" t="s">
        <v>2708</v>
      </c>
      <c r="B1563" s="339" t="s">
        <v>3374</v>
      </c>
      <c r="C1563" s="293" t="s">
        <v>2914</v>
      </c>
      <c r="D1563" s="339" t="s">
        <v>2915</v>
      </c>
      <c r="E1563" s="266">
        <v>18</v>
      </c>
      <c r="F1563" s="266">
        <v>18</v>
      </c>
      <c r="G1563" s="264">
        <v>19</v>
      </c>
      <c r="H1563" s="264">
        <v>19</v>
      </c>
      <c r="I1563" s="264">
        <v>19</v>
      </c>
      <c r="J1563" s="264">
        <v>19</v>
      </c>
      <c r="K1563" s="294">
        <v>0.9</v>
      </c>
      <c r="L1563" s="267">
        <v>1</v>
      </c>
      <c r="M1563" s="267">
        <v>1</v>
      </c>
      <c r="N1563" s="267">
        <v>1</v>
      </c>
      <c r="O1563" s="332">
        <v>18</v>
      </c>
      <c r="P1563" s="266">
        <v>17</v>
      </c>
      <c r="Q1563" s="266">
        <v>17</v>
      </c>
      <c r="R1563" s="264">
        <v>18</v>
      </c>
      <c r="S1563" s="264">
        <v>18</v>
      </c>
      <c r="T1563" s="267">
        <v>0.944444444444444</v>
      </c>
      <c r="U1563" s="267">
        <v>0.944444444444444</v>
      </c>
      <c r="V1563" s="268">
        <v>0.947368421052632</v>
      </c>
      <c r="W1563" s="268">
        <v>0.947368421052632</v>
      </c>
      <c r="X1563" s="295">
        <v>-0.00292397660818711</v>
      </c>
      <c r="Y1563" s="271">
        <v>130</v>
      </c>
      <c r="Z1563" s="333">
        <v>122</v>
      </c>
      <c r="AA1563" s="333">
        <v>129</v>
      </c>
      <c r="AB1563" s="333">
        <v>121</v>
      </c>
      <c r="AC1563" s="334">
        <v>0.938461538461538</v>
      </c>
      <c r="AD1563" s="268">
        <v>0.937984496124031</v>
      </c>
      <c r="AE1563" s="295">
        <v>0.00047704233750745</v>
      </c>
    </row>
    <row r="1564" spans="1:31">
      <c r="A1564" s="315" t="s">
        <v>2708</v>
      </c>
      <c r="B1564" s="339" t="s">
        <v>3375</v>
      </c>
      <c r="C1564" s="293" t="s">
        <v>2916</v>
      </c>
      <c r="D1564" s="339" t="s">
        <v>2917</v>
      </c>
      <c r="E1564" s="266">
        <v>25</v>
      </c>
      <c r="F1564" s="266">
        <v>25</v>
      </c>
      <c r="G1564" s="264">
        <v>27</v>
      </c>
      <c r="H1564" s="264">
        <v>27</v>
      </c>
      <c r="I1564" s="264">
        <v>23</v>
      </c>
      <c r="J1564" s="264">
        <v>23</v>
      </c>
      <c r="K1564" s="294">
        <v>0.9</v>
      </c>
      <c r="L1564" s="267">
        <v>1</v>
      </c>
      <c r="M1564" s="267">
        <v>1</v>
      </c>
      <c r="N1564" s="267">
        <v>1</v>
      </c>
      <c r="O1564" s="332">
        <v>25</v>
      </c>
      <c r="P1564" s="266">
        <v>25</v>
      </c>
      <c r="Q1564" s="266">
        <v>25</v>
      </c>
      <c r="R1564" s="264">
        <v>27</v>
      </c>
      <c r="S1564" s="264">
        <v>23</v>
      </c>
      <c r="T1564" s="267">
        <v>1</v>
      </c>
      <c r="U1564" s="267">
        <v>1</v>
      </c>
      <c r="V1564" s="268">
        <v>1</v>
      </c>
      <c r="W1564" s="268">
        <v>1</v>
      </c>
      <c r="X1564" s="295">
        <v>0</v>
      </c>
      <c r="Y1564" s="271">
        <v>167</v>
      </c>
      <c r="Z1564" s="333">
        <v>163</v>
      </c>
      <c r="AA1564" s="333">
        <v>173</v>
      </c>
      <c r="AB1564" s="333">
        <v>168</v>
      </c>
      <c r="AC1564" s="334">
        <v>0.976047904191617</v>
      </c>
      <c r="AD1564" s="268">
        <v>0.971098265895954</v>
      </c>
      <c r="AE1564" s="295">
        <v>0.00494963829566308</v>
      </c>
    </row>
    <row r="1565" spans="1:31">
      <c r="A1565" s="315" t="s">
        <v>2708</v>
      </c>
      <c r="B1565" s="339" t="s">
        <v>3374</v>
      </c>
      <c r="C1565" s="293" t="s">
        <v>2918</v>
      </c>
      <c r="D1565" s="339" t="s">
        <v>2919</v>
      </c>
      <c r="E1565" s="266">
        <v>25</v>
      </c>
      <c r="F1565" s="266">
        <v>25</v>
      </c>
      <c r="G1565" s="264">
        <v>22</v>
      </c>
      <c r="H1565" s="264">
        <v>22</v>
      </c>
      <c r="I1565" s="264">
        <v>22</v>
      </c>
      <c r="J1565" s="264">
        <v>22</v>
      </c>
      <c r="K1565" s="294">
        <v>0.9</v>
      </c>
      <c r="L1565" s="267">
        <v>1</v>
      </c>
      <c r="M1565" s="267">
        <v>1</v>
      </c>
      <c r="N1565" s="267">
        <v>1</v>
      </c>
      <c r="O1565" s="332">
        <v>25</v>
      </c>
      <c r="P1565" s="266">
        <v>23</v>
      </c>
      <c r="Q1565" s="266">
        <v>23</v>
      </c>
      <c r="R1565" s="264">
        <v>22</v>
      </c>
      <c r="S1565" s="264">
        <v>22</v>
      </c>
      <c r="T1565" s="267">
        <v>0.92</v>
      </c>
      <c r="U1565" s="267">
        <v>0.92</v>
      </c>
      <c r="V1565" s="268">
        <v>1</v>
      </c>
      <c r="W1565" s="268">
        <v>1</v>
      </c>
      <c r="X1565" s="295">
        <v>-0.08</v>
      </c>
      <c r="Y1565" s="271">
        <v>163</v>
      </c>
      <c r="Z1565" s="333">
        <v>161</v>
      </c>
      <c r="AA1565" s="333">
        <v>171</v>
      </c>
      <c r="AB1565" s="333">
        <v>168</v>
      </c>
      <c r="AC1565" s="334">
        <v>0.987730061349693</v>
      </c>
      <c r="AD1565" s="268">
        <v>0.982456140350877</v>
      </c>
      <c r="AE1565" s="295">
        <v>0.00527392099881607</v>
      </c>
    </row>
    <row r="1566" spans="1:31">
      <c r="A1566" s="315" t="s">
        <v>2708</v>
      </c>
      <c r="B1566" s="339" t="s">
        <v>3374</v>
      </c>
      <c r="C1566" s="293" t="s">
        <v>2920</v>
      </c>
      <c r="D1566" s="339" t="s">
        <v>2921</v>
      </c>
      <c r="E1566" s="266">
        <v>32</v>
      </c>
      <c r="F1566" s="266">
        <v>30</v>
      </c>
      <c r="G1566" s="264">
        <v>31</v>
      </c>
      <c r="H1566" s="264">
        <v>31</v>
      </c>
      <c r="I1566" s="264">
        <v>33</v>
      </c>
      <c r="J1566" s="264">
        <v>33</v>
      </c>
      <c r="K1566" s="294">
        <v>0.9</v>
      </c>
      <c r="L1566" s="267">
        <v>0.9375</v>
      </c>
      <c r="M1566" s="267">
        <v>1</v>
      </c>
      <c r="N1566" s="267">
        <v>1</v>
      </c>
      <c r="O1566" s="332">
        <v>32</v>
      </c>
      <c r="P1566" s="266">
        <v>30</v>
      </c>
      <c r="Q1566" s="266">
        <v>30</v>
      </c>
      <c r="R1566" s="264">
        <v>31</v>
      </c>
      <c r="S1566" s="264">
        <v>33</v>
      </c>
      <c r="T1566" s="267">
        <v>0.9375</v>
      </c>
      <c r="U1566" s="267">
        <v>0.9375</v>
      </c>
      <c r="V1566" s="268">
        <v>1</v>
      </c>
      <c r="W1566" s="268">
        <v>1</v>
      </c>
      <c r="X1566" s="295">
        <v>-0.0625</v>
      </c>
      <c r="Y1566" s="271">
        <v>222</v>
      </c>
      <c r="Z1566" s="333">
        <v>217</v>
      </c>
      <c r="AA1566" s="333">
        <v>231</v>
      </c>
      <c r="AB1566" s="333">
        <v>229</v>
      </c>
      <c r="AC1566" s="334">
        <v>0.977477477477477</v>
      </c>
      <c r="AD1566" s="268">
        <v>0.991341991341991</v>
      </c>
      <c r="AE1566" s="295">
        <v>-0.0138645138645138</v>
      </c>
    </row>
    <row r="1567" spans="1:31">
      <c r="A1567" s="315" t="s">
        <v>2708</v>
      </c>
      <c r="B1567" s="339" t="s">
        <v>3374</v>
      </c>
      <c r="C1567" s="293" t="s">
        <v>2922</v>
      </c>
      <c r="D1567" s="339" t="s">
        <v>2923</v>
      </c>
      <c r="E1567" s="266">
        <v>0</v>
      </c>
      <c r="F1567" s="266">
        <v>0</v>
      </c>
      <c r="G1567" s="264">
        <v>0</v>
      </c>
      <c r="H1567" s="264">
        <v>0</v>
      </c>
      <c r="I1567" s="264">
        <v>0</v>
      </c>
      <c r="J1567" s="264">
        <v>0</v>
      </c>
      <c r="K1567" s="294">
        <v>0.9</v>
      </c>
      <c r="L1567" s="267">
        <v>0</v>
      </c>
      <c r="M1567" s="267">
        <v>0</v>
      </c>
      <c r="N1567" s="267">
        <v>0</v>
      </c>
      <c r="O1567" s="332">
        <v>0</v>
      </c>
      <c r="P1567" s="266">
        <v>0</v>
      </c>
      <c r="Q1567" s="266">
        <v>0</v>
      </c>
      <c r="R1567" s="264">
        <v>0</v>
      </c>
      <c r="S1567" s="264">
        <v>0</v>
      </c>
      <c r="T1567" s="267">
        <v>0</v>
      </c>
      <c r="U1567" s="267">
        <v>0</v>
      </c>
      <c r="V1567" s="268">
        <v>0</v>
      </c>
      <c r="W1567" s="268">
        <v>0</v>
      </c>
      <c r="X1567" s="295">
        <v>0</v>
      </c>
      <c r="Y1567" s="271">
        <v>0</v>
      </c>
      <c r="Z1567" s="333">
        <v>0</v>
      </c>
      <c r="AA1567" s="333">
        <v>0</v>
      </c>
      <c r="AB1567" s="333">
        <v>0</v>
      </c>
      <c r="AC1567" s="334">
        <v>0</v>
      </c>
      <c r="AD1567" s="268">
        <v>0</v>
      </c>
      <c r="AE1567" s="295">
        <v>0</v>
      </c>
    </row>
    <row r="1568" spans="1:31">
      <c r="A1568" s="315" t="s">
        <v>2708</v>
      </c>
      <c r="B1568" s="339" t="s">
        <v>3374</v>
      </c>
      <c r="C1568" s="293" t="s">
        <v>2924</v>
      </c>
      <c r="D1568" s="339" t="s">
        <v>2925</v>
      </c>
      <c r="E1568" s="266">
        <v>69</v>
      </c>
      <c r="F1568" s="266">
        <v>69</v>
      </c>
      <c r="G1568" s="264">
        <v>69</v>
      </c>
      <c r="H1568" s="264">
        <v>67</v>
      </c>
      <c r="I1568" s="264">
        <v>66</v>
      </c>
      <c r="J1568" s="264">
        <v>64</v>
      </c>
      <c r="K1568" s="294">
        <v>0.9</v>
      </c>
      <c r="L1568" s="267">
        <v>1</v>
      </c>
      <c r="M1568" s="267">
        <v>0.971014492753623</v>
      </c>
      <c r="N1568" s="267">
        <v>0.96969696969697</v>
      </c>
      <c r="O1568" s="332">
        <v>69</v>
      </c>
      <c r="P1568" s="266">
        <v>67</v>
      </c>
      <c r="Q1568" s="266">
        <v>67</v>
      </c>
      <c r="R1568" s="264">
        <v>66</v>
      </c>
      <c r="S1568" s="264">
        <v>63</v>
      </c>
      <c r="T1568" s="267">
        <v>0.971014492753623</v>
      </c>
      <c r="U1568" s="267">
        <v>0.971014492753623</v>
      </c>
      <c r="V1568" s="268">
        <v>0.956521739130435</v>
      </c>
      <c r="W1568" s="268">
        <v>0.954545454545455</v>
      </c>
      <c r="X1568" s="295">
        <v>0.0144927536231884</v>
      </c>
      <c r="Y1568" s="271">
        <v>465</v>
      </c>
      <c r="Z1568" s="333">
        <v>450</v>
      </c>
      <c r="AA1568" s="333">
        <v>485</v>
      </c>
      <c r="AB1568" s="333">
        <v>464</v>
      </c>
      <c r="AC1568" s="334">
        <v>0.967741935483871</v>
      </c>
      <c r="AD1568" s="268">
        <v>0.956701030927835</v>
      </c>
      <c r="AE1568" s="295">
        <v>0.0110409045560359</v>
      </c>
    </row>
    <row r="1569" spans="1:31">
      <c r="A1569" s="315" t="s">
        <v>2708</v>
      </c>
      <c r="B1569" s="339" t="s">
        <v>3376</v>
      </c>
      <c r="C1569" s="293" t="s">
        <v>2926</v>
      </c>
      <c r="D1569" s="339" t="s">
        <v>2927</v>
      </c>
      <c r="E1569" s="266">
        <v>15</v>
      </c>
      <c r="F1569" s="266">
        <v>14</v>
      </c>
      <c r="G1569" s="264">
        <v>15</v>
      </c>
      <c r="H1569" s="264">
        <v>15</v>
      </c>
      <c r="I1569" s="264">
        <v>15</v>
      </c>
      <c r="J1569" s="264">
        <v>14</v>
      </c>
      <c r="K1569" s="294">
        <v>0.9</v>
      </c>
      <c r="L1569" s="267">
        <v>0.933333333333333</v>
      </c>
      <c r="M1569" s="267">
        <v>1</v>
      </c>
      <c r="N1569" s="267">
        <v>0.933333333333333</v>
      </c>
      <c r="O1569" s="332">
        <v>15</v>
      </c>
      <c r="P1569" s="266">
        <v>14</v>
      </c>
      <c r="Q1569" s="266">
        <v>14</v>
      </c>
      <c r="R1569" s="264">
        <v>15</v>
      </c>
      <c r="S1569" s="264">
        <v>14</v>
      </c>
      <c r="T1569" s="267">
        <v>0.933333333333333</v>
      </c>
      <c r="U1569" s="267">
        <v>0.933333333333333</v>
      </c>
      <c r="V1569" s="268">
        <v>1</v>
      </c>
      <c r="W1569" s="268">
        <v>0.933333333333333</v>
      </c>
      <c r="X1569" s="295">
        <v>-0.0666666666666667</v>
      </c>
      <c r="Y1569" s="271">
        <v>106</v>
      </c>
      <c r="Z1569" s="333">
        <v>101</v>
      </c>
      <c r="AA1569" s="333">
        <v>99</v>
      </c>
      <c r="AB1569" s="333">
        <v>94</v>
      </c>
      <c r="AC1569" s="334">
        <v>0.952830188679245</v>
      </c>
      <c r="AD1569" s="268">
        <v>0.94949494949495</v>
      </c>
      <c r="AE1569" s="295">
        <v>0.00333523918429579</v>
      </c>
    </row>
    <row r="1570" spans="1:31">
      <c r="A1570" s="315" t="s">
        <v>2708</v>
      </c>
      <c r="B1570" s="339" t="s">
        <v>3374</v>
      </c>
      <c r="C1570" s="293" t="s">
        <v>2928</v>
      </c>
      <c r="D1570" s="339" t="s">
        <v>2929</v>
      </c>
      <c r="E1570" s="266">
        <v>14</v>
      </c>
      <c r="F1570" s="266">
        <v>13</v>
      </c>
      <c r="G1570" s="264">
        <v>17</v>
      </c>
      <c r="H1570" s="264">
        <v>17</v>
      </c>
      <c r="I1570" s="264">
        <v>16</v>
      </c>
      <c r="J1570" s="264">
        <v>16</v>
      </c>
      <c r="K1570" s="294">
        <v>0.9</v>
      </c>
      <c r="L1570" s="267">
        <v>0.928571428571429</v>
      </c>
      <c r="M1570" s="267">
        <v>1</v>
      </c>
      <c r="N1570" s="267">
        <v>1</v>
      </c>
      <c r="O1570" s="332">
        <v>14</v>
      </c>
      <c r="P1570" s="266">
        <v>13</v>
      </c>
      <c r="Q1570" s="266">
        <v>13</v>
      </c>
      <c r="R1570" s="264">
        <v>17</v>
      </c>
      <c r="S1570" s="264">
        <v>16</v>
      </c>
      <c r="T1570" s="267">
        <v>0.928571428571429</v>
      </c>
      <c r="U1570" s="267">
        <v>0.928571428571429</v>
      </c>
      <c r="V1570" s="268">
        <v>1</v>
      </c>
      <c r="W1570" s="268">
        <v>1</v>
      </c>
      <c r="X1570" s="295">
        <v>-0.0714285714285714</v>
      </c>
      <c r="Y1570" s="271">
        <v>101</v>
      </c>
      <c r="Z1570" s="333">
        <v>98</v>
      </c>
      <c r="AA1570" s="333">
        <v>91</v>
      </c>
      <c r="AB1570" s="333">
        <v>89</v>
      </c>
      <c r="AC1570" s="334">
        <v>0.97029702970297</v>
      </c>
      <c r="AD1570" s="268">
        <v>0.978021978021978</v>
      </c>
      <c r="AE1570" s="295">
        <v>-0.00772494831900772</v>
      </c>
    </row>
    <row r="1571" spans="1:31">
      <c r="A1571" s="315" t="s">
        <v>2708</v>
      </c>
      <c r="B1571" s="339" t="s">
        <v>3376</v>
      </c>
      <c r="C1571" s="293" t="s">
        <v>2930</v>
      </c>
      <c r="D1571" s="339" t="s">
        <v>2931</v>
      </c>
      <c r="E1571" s="266">
        <v>35</v>
      </c>
      <c r="F1571" s="266">
        <v>35</v>
      </c>
      <c r="G1571" s="264">
        <v>29</v>
      </c>
      <c r="H1571" s="264">
        <v>29</v>
      </c>
      <c r="I1571" s="264">
        <v>32</v>
      </c>
      <c r="J1571" s="264">
        <v>32</v>
      </c>
      <c r="K1571" s="294">
        <v>0.9</v>
      </c>
      <c r="L1571" s="267">
        <v>1</v>
      </c>
      <c r="M1571" s="267">
        <v>1</v>
      </c>
      <c r="N1571" s="267">
        <v>1</v>
      </c>
      <c r="O1571" s="332">
        <v>35</v>
      </c>
      <c r="P1571" s="266">
        <v>35</v>
      </c>
      <c r="Q1571" s="266">
        <v>35</v>
      </c>
      <c r="R1571" s="264">
        <v>29</v>
      </c>
      <c r="S1571" s="264">
        <v>32</v>
      </c>
      <c r="T1571" s="267">
        <v>1</v>
      </c>
      <c r="U1571" s="267">
        <v>1</v>
      </c>
      <c r="V1571" s="268">
        <v>1</v>
      </c>
      <c r="W1571" s="268">
        <v>1</v>
      </c>
      <c r="X1571" s="295">
        <v>0</v>
      </c>
      <c r="Y1571" s="271">
        <v>213</v>
      </c>
      <c r="Z1571" s="333">
        <v>213</v>
      </c>
      <c r="AA1571" s="333">
        <v>205</v>
      </c>
      <c r="AB1571" s="333">
        <v>205</v>
      </c>
      <c r="AC1571" s="334">
        <v>1</v>
      </c>
      <c r="AD1571" s="268">
        <v>1</v>
      </c>
      <c r="AE1571" s="295">
        <v>0</v>
      </c>
    </row>
    <row r="1572" spans="1:31">
      <c r="A1572" s="315" t="s">
        <v>2708</v>
      </c>
      <c r="B1572" s="339" t="s">
        <v>3374</v>
      </c>
      <c r="C1572" s="293" t="s">
        <v>2932</v>
      </c>
      <c r="D1572" s="339" t="s">
        <v>2933</v>
      </c>
      <c r="E1572" s="266">
        <v>34</v>
      </c>
      <c r="F1572" s="266">
        <v>34</v>
      </c>
      <c r="G1572" s="264">
        <v>33</v>
      </c>
      <c r="H1572" s="264">
        <v>33</v>
      </c>
      <c r="I1572" s="264">
        <v>37</v>
      </c>
      <c r="J1572" s="264">
        <v>37</v>
      </c>
      <c r="K1572" s="294">
        <v>0.9</v>
      </c>
      <c r="L1572" s="267">
        <v>1</v>
      </c>
      <c r="M1572" s="267">
        <v>1</v>
      </c>
      <c r="N1572" s="267">
        <v>1</v>
      </c>
      <c r="O1572" s="332">
        <v>34</v>
      </c>
      <c r="P1572" s="266">
        <v>33</v>
      </c>
      <c r="Q1572" s="266">
        <v>33</v>
      </c>
      <c r="R1572" s="264">
        <v>33</v>
      </c>
      <c r="S1572" s="264">
        <v>37</v>
      </c>
      <c r="T1572" s="267">
        <v>0.970588235294118</v>
      </c>
      <c r="U1572" s="267">
        <v>0.970588235294118</v>
      </c>
      <c r="V1572" s="268">
        <v>1</v>
      </c>
      <c r="W1572" s="268">
        <v>1</v>
      </c>
      <c r="X1572" s="295">
        <v>-0.0294117647058824</v>
      </c>
      <c r="Y1572" s="271">
        <v>239</v>
      </c>
      <c r="Z1572" s="333">
        <v>236</v>
      </c>
      <c r="AA1572" s="333">
        <v>270</v>
      </c>
      <c r="AB1572" s="333">
        <v>268</v>
      </c>
      <c r="AC1572" s="334">
        <v>0.98744769874477</v>
      </c>
      <c r="AD1572" s="268">
        <v>0.992592592592593</v>
      </c>
      <c r="AE1572" s="295">
        <v>-0.00514489384782268</v>
      </c>
    </row>
    <row r="1573" spans="1:31">
      <c r="A1573" s="315" t="s">
        <v>2708</v>
      </c>
      <c r="B1573" s="339" t="s">
        <v>3374</v>
      </c>
      <c r="C1573" s="293" t="s">
        <v>2934</v>
      </c>
      <c r="D1573" s="339" t="s">
        <v>2935</v>
      </c>
      <c r="E1573" s="266">
        <v>38</v>
      </c>
      <c r="F1573" s="266">
        <v>38</v>
      </c>
      <c r="G1573" s="264">
        <v>40</v>
      </c>
      <c r="H1573" s="264">
        <v>40</v>
      </c>
      <c r="I1573" s="264">
        <v>42</v>
      </c>
      <c r="J1573" s="264">
        <v>42</v>
      </c>
      <c r="K1573" s="294">
        <v>0.9</v>
      </c>
      <c r="L1573" s="267">
        <v>1</v>
      </c>
      <c r="M1573" s="267">
        <v>1</v>
      </c>
      <c r="N1573" s="267">
        <v>1</v>
      </c>
      <c r="O1573" s="332">
        <v>38</v>
      </c>
      <c r="P1573" s="266">
        <v>38</v>
      </c>
      <c r="Q1573" s="266">
        <v>38</v>
      </c>
      <c r="R1573" s="264">
        <v>39</v>
      </c>
      <c r="S1573" s="264">
        <v>41</v>
      </c>
      <c r="T1573" s="267">
        <v>1</v>
      </c>
      <c r="U1573" s="267">
        <v>1</v>
      </c>
      <c r="V1573" s="268">
        <v>0.975</v>
      </c>
      <c r="W1573" s="268">
        <v>0.976190476190476</v>
      </c>
      <c r="X1573" s="295">
        <v>0.025</v>
      </c>
      <c r="Y1573" s="271">
        <v>273</v>
      </c>
      <c r="Z1573" s="333">
        <v>264</v>
      </c>
      <c r="AA1573" s="333">
        <v>276</v>
      </c>
      <c r="AB1573" s="333">
        <v>264</v>
      </c>
      <c r="AC1573" s="334">
        <v>0.967032967032967</v>
      </c>
      <c r="AD1573" s="268">
        <v>0.956521739130435</v>
      </c>
      <c r="AE1573" s="295">
        <v>0.0105112279025322</v>
      </c>
    </row>
    <row r="1574" spans="1:31">
      <c r="A1574" s="315" t="s">
        <v>2708</v>
      </c>
      <c r="B1574" s="339" t="s">
        <v>3374</v>
      </c>
      <c r="C1574" s="293" t="s">
        <v>2936</v>
      </c>
      <c r="D1574" s="339" t="s">
        <v>2937</v>
      </c>
      <c r="E1574" s="266">
        <v>19</v>
      </c>
      <c r="F1574" s="266">
        <v>19</v>
      </c>
      <c r="G1574" s="264">
        <v>15</v>
      </c>
      <c r="H1574" s="264">
        <v>15</v>
      </c>
      <c r="I1574" s="264">
        <v>19</v>
      </c>
      <c r="J1574" s="264">
        <v>19</v>
      </c>
      <c r="K1574" s="294">
        <v>0.9</v>
      </c>
      <c r="L1574" s="267">
        <v>1</v>
      </c>
      <c r="M1574" s="267">
        <v>1</v>
      </c>
      <c r="N1574" s="267">
        <v>1</v>
      </c>
      <c r="O1574" s="332">
        <v>19</v>
      </c>
      <c r="P1574" s="266">
        <v>19</v>
      </c>
      <c r="Q1574" s="266">
        <v>19</v>
      </c>
      <c r="R1574" s="264">
        <v>15</v>
      </c>
      <c r="S1574" s="264">
        <v>19</v>
      </c>
      <c r="T1574" s="267">
        <v>1</v>
      </c>
      <c r="U1574" s="267">
        <v>1</v>
      </c>
      <c r="V1574" s="268">
        <v>1</v>
      </c>
      <c r="W1574" s="268">
        <v>1</v>
      </c>
      <c r="X1574" s="295">
        <v>0</v>
      </c>
      <c r="Y1574" s="271">
        <v>126</v>
      </c>
      <c r="Z1574" s="333">
        <v>126</v>
      </c>
      <c r="AA1574" s="333">
        <v>125</v>
      </c>
      <c r="AB1574" s="333">
        <v>125</v>
      </c>
      <c r="AC1574" s="334">
        <v>1</v>
      </c>
      <c r="AD1574" s="268">
        <v>1</v>
      </c>
      <c r="AE1574" s="295">
        <v>0</v>
      </c>
    </row>
    <row r="1575" spans="1:31">
      <c r="A1575" s="315" t="s">
        <v>2708</v>
      </c>
      <c r="B1575" s="339" t="s">
        <v>3376</v>
      </c>
      <c r="C1575" s="293" t="s">
        <v>2938</v>
      </c>
      <c r="D1575" s="339" t="s">
        <v>2939</v>
      </c>
      <c r="E1575" s="266">
        <v>36</v>
      </c>
      <c r="F1575" s="266">
        <v>33</v>
      </c>
      <c r="G1575" s="264">
        <v>38</v>
      </c>
      <c r="H1575" s="264">
        <v>34</v>
      </c>
      <c r="I1575" s="264">
        <v>33</v>
      </c>
      <c r="J1575" s="264">
        <v>27</v>
      </c>
      <c r="K1575" s="294">
        <v>0.9</v>
      </c>
      <c r="L1575" s="267">
        <v>0.916666666666667</v>
      </c>
      <c r="M1575" s="267">
        <v>0.894736842105263</v>
      </c>
      <c r="N1575" s="267">
        <v>0.818181818181818</v>
      </c>
      <c r="O1575" s="332">
        <v>36</v>
      </c>
      <c r="P1575" s="266">
        <v>30</v>
      </c>
      <c r="Q1575" s="266">
        <v>30</v>
      </c>
      <c r="R1575" s="264">
        <v>33</v>
      </c>
      <c r="S1575" s="264">
        <v>25</v>
      </c>
      <c r="T1575" s="267">
        <v>0.833333333333333</v>
      </c>
      <c r="U1575" s="267">
        <v>0.833333333333333</v>
      </c>
      <c r="V1575" s="268">
        <v>0.868421052631579</v>
      </c>
      <c r="W1575" s="268">
        <v>0.757575757575758</v>
      </c>
      <c r="X1575" s="295">
        <v>-0.0350877192982456</v>
      </c>
      <c r="Y1575" s="271">
        <v>228</v>
      </c>
      <c r="Z1575" s="333">
        <v>189</v>
      </c>
      <c r="AA1575" s="333">
        <v>227</v>
      </c>
      <c r="AB1575" s="333">
        <v>189</v>
      </c>
      <c r="AC1575" s="334">
        <v>0.828947368421053</v>
      </c>
      <c r="AD1575" s="268">
        <v>0.832599118942731</v>
      </c>
      <c r="AE1575" s="295">
        <v>-0.00365175052167865</v>
      </c>
    </row>
    <row r="1576" spans="1:31">
      <c r="A1576" s="315" t="s">
        <v>2708</v>
      </c>
      <c r="B1576" s="339" t="s">
        <v>3375</v>
      </c>
      <c r="C1576" s="293" t="s">
        <v>2940</v>
      </c>
      <c r="D1576" s="339" t="s">
        <v>2941</v>
      </c>
      <c r="E1576" s="266">
        <v>0</v>
      </c>
      <c r="F1576" s="266">
        <v>0</v>
      </c>
      <c r="G1576" s="264">
        <v>0</v>
      </c>
      <c r="H1576" s="264">
        <v>0</v>
      </c>
      <c r="I1576" s="264">
        <v>0</v>
      </c>
      <c r="J1576" s="264">
        <v>0</v>
      </c>
      <c r="K1576" s="294">
        <v>0.9</v>
      </c>
      <c r="L1576" s="267">
        <v>0</v>
      </c>
      <c r="M1576" s="267">
        <v>0</v>
      </c>
      <c r="N1576" s="267">
        <v>0</v>
      </c>
      <c r="O1576" s="332">
        <v>0</v>
      </c>
      <c r="P1576" s="266">
        <v>0</v>
      </c>
      <c r="Q1576" s="266">
        <v>0</v>
      </c>
      <c r="R1576" s="264">
        <v>0</v>
      </c>
      <c r="S1576" s="264">
        <v>0</v>
      </c>
      <c r="T1576" s="267">
        <v>0</v>
      </c>
      <c r="U1576" s="267">
        <v>0</v>
      </c>
      <c r="V1576" s="268">
        <v>0</v>
      </c>
      <c r="W1576" s="268">
        <v>0</v>
      </c>
      <c r="X1576" s="295">
        <v>0</v>
      </c>
      <c r="Y1576" s="271">
        <v>0</v>
      </c>
      <c r="Z1576" s="333">
        <v>0</v>
      </c>
      <c r="AA1576" s="333">
        <v>0</v>
      </c>
      <c r="AB1576" s="333">
        <v>0</v>
      </c>
      <c r="AC1576" s="334">
        <v>0</v>
      </c>
      <c r="AD1576" s="268">
        <v>0</v>
      </c>
      <c r="AE1576" s="295">
        <v>0</v>
      </c>
    </row>
    <row r="1577" spans="1:31">
      <c r="A1577" s="315" t="s">
        <v>2708</v>
      </c>
      <c r="B1577" s="339" t="s">
        <v>3376</v>
      </c>
      <c r="C1577" s="293" t="s">
        <v>2942</v>
      </c>
      <c r="D1577" s="339" t="s">
        <v>2943</v>
      </c>
      <c r="E1577" s="266">
        <v>0</v>
      </c>
      <c r="F1577" s="266">
        <v>0</v>
      </c>
      <c r="G1577" s="264">
        <v>0</v>
      </c>
      <c r="H1577" s="264">
        <v>0</v>
      </c>
      <c r="I1577" s="264">
        <v>0</v>
      </c>
      <c r="J1577" s="264">
        <v>0</v>
      </c>
      <c r="K1577" s="294">
        <v>0.9</v>
      </c>
      <c r="L1577" s="267">
        <v>0</v>
      </c>
      <c r="M1577" s="267">
        <v>0</v>
      </c>
      <c r="N1577" s="267">
        <v>0</v>
      </c>
      <c r="O1577" s="332">
        <v>0</v>
      </c>
      <c r="P1577" s="266">
        <v>0</v>
      </c>
      <c r="Q1577" s="266">
        <v>0</v>
      </c>
      <c r="R1577" s="264">
        <v>0</v>
      </c>
      <c r="S1577" s="264">
        <v>0</v>
      </c>
      <c r="T1577" s="267">
        <v>0</v>
      </c>
      <c r="U1577" s="267">
        <v>0</v>
      </c>
      <c r="V1577" s="268">
        <v>0</v>
      </c>
      <c r="W1577" s="268">
        <v>0</v>
      </c>
      <c r="X1577" s="295">
        <v>0</v>
      </c>
      <c r="Y1577" s="271">
        <v>0</v>
      </c>
      <c r="Z1577" s="333">
        <v>0</v>
      </c>
      <c r="AA1577" s="333">
        <v>0</v>
      </c>
      <c r="AB1577" s="333">
        <v>0</v>
      </c>
      <c r="AC1577" s="334">
        <v>0</v>
      </c>
      <c r="AD1577" s="268">
        <v>0</v>
      </c>
      <c r="AE1577" s="295">
        <v>0</v>
      </c>
    </row>
    <row r="1578" spans="1:31">
      <c r="A1578" s="315" t="s">
        <v>2708</v>
      </c>
      <c r="B1578" s="339" t="s">
        <v>3376</v>
      </c>
      <c r="C1578" s="293" t="s">
        <v>2944</v>
      </c>
      <c r="D1578" s="339" t="s">
        <v>2945</v>
      </c>
      <c r="E1578" s="266">
        <v>0</v>
      </c>
      <c r="F1578" s="266">
        <v>0</v>
      </c>
      <c r="G1578" s="264">
        <v>0</v>
      </c>
      <c r="H1578" s="264">
        <v>0</v>
      </c>
      <c r="I1578" s="264">
        <v>0</v>
      </c>
      <c r="J1578" s="264">
        <v>0</v>
      </c>
      <c r="K1578" s="294">
        <v>0.9</v>
      </c>
      <c r="L1578" s="267">
        <v>0</v>
      </c>
      <c r="M1578" s="267">
        <v>0</v>
      </c>
      <c r="N1578" s="267">
        <v>0</v>
      </c>
      <c r="O1578" s="332">
        <v>0</v>
      </c>
      <c r="P1578" s="266">
        <v>0</v>
      </c>
      <c r="Q1578" s="266">
        <v>0</v>
      </c>
      <c r="R1578" s="264">
        <v>0</v>
      </c>
      <c r="S1578" s="264">
        <v>0</v>
      </c>
      <c r="T1578" s="267">
        <v>0</v>
      </c>
      <c r="U1578" s="267">
        <v>0</v>
      </c>
      <c r="V1578" s="268">
        <v>0</v>
      </c>
      <c r="W1578" s="268">
        <v>0</v>
      </c>
      <c r="X1578" s="295">
        <v>0</v>
      </c>
      <c r="Y1578" s="271">
        <v>0</v>
      </c>
      <c r="Z1578" s="333">
        <v>0</v>
      </c>
      <c r="AA1578" s="333">
        <v>0</v>
      </c>
      <c r="AB1578" s="333">
        <v>0</v>
      </c>
      <c r="AC1578" s="334">
        <v>0</v>
      </c>
      <c r="AD1578" s="268">
        <v>0</v>
      </c>
      <c r="AE1578" s="295">
        <v>0</v>
      </c>
    </row>
    <row r="1579" spans="1:31">
      <c r="A1579" s="315" t="s">
        <v>2708</v>
      </c>
      <c r="B1579" s="339" t="s">
        <v>3376</v>
      </c>
      <c r="C1579" s="293" t="s">
        <v>2946</v>
      </c>
      <c r="D1579" s="339" t="s">
        <v>2947</v>
      </c>
      <c r="E1579" s="266">
        <v>37</v>
      </c>
      <c r="F1579" s="266">
        <v>34</v>
      </c>
      <c r="G1579" s="264">
        <v>34</v>
      </c>
      <c r="H1579" s="264">
        <v>34</v>
      </c>
      <c r="I1579" s="264">
        <v>38</v>
      </c>
      <c r="J1579" s="264">
        <v>36</v>
      </c>
      <c r="K1579" s="294">
        <v>0.9</v>
      </c>
      <c r="L1579" s="267">
        <v>0.918918918918919</v>
      </c>
      <c r="M1579" s="267">
        <v>1</v>
      </c>
      <c r="N1579" s="267">
        <v>0.947368421052632</v>
      </c>
      <c r="O1579" s="332">
        <v>37</v>
      </c>
      <c r="P1579" s="266">
        <v>33</v>
      </c>
      <c r="Q1579" s="266">
        <v>33</v>
      </c>
      <c r="R1579" s="264">
        <v>32</v>
      </c>
      <c r="S1579" s="264">
        <v>36</v>
      </c>
      <c r="T1579" s="267">
        <v>0.891891891891892</v>
      </c>
      <c r="U1579" s="267">
        <v>0.891891891891892</v>
      </c>
      <c r="V1579" s="268">
        <v>0.941176470588235</v>
      </c>
      <c r="W1579" s="268">
        <v>0.947368421052632</v>
      </c>
      <c r="X1579" s="295">
        <v>-0.0492845786963434</v>
      </c>
      <c r="Y1579" s="271">
        <v>253</v>
      </c>
      <c r="Z1579" s="333">
        <v>237</v>
      </c>
      <c r="AA1579" s="333">
        <v>254</v>
      </c>
      <c r="AB1579" s="333">
        <v>245</v>
      </c>
      <c r="AC1579" s="334">
        <v>0.936758893280632</v>
      </c>
      <c r="AD1579" s="268">
        <v>0.964566929133858</v>
      </c>
      <c r="AE1579" s="295">
        <v>-0.0278080358532258</v>
      </c>
    </row>
    <row r="1580" spans="1:31">
      <c r="A1580" s="315" t="s">
        <v>2708</v>
      </c>
      <c r="B1580" s="339" t="s">
        <v>3376</v>
      </c>
      <c r="C1580" s="293" t="s">
        <v>2948</v>
      </c>
      <c r="D1580" s="339" t="s">
        <v>2949</v>
      </c>
      <c r="E1580" s="266">
        <v>26</v>
      </c>
      <c r="F1580" s="266">
        <v>25</v>
      </c>
      <c r="G1580" s="264">
        <v>25</v>
      </c>
      <c r="H1580" s="264">
        <v>23</v>
      </c>
      <c r="I1580" s="264">
        <v>26</v>
      </c>
      <c r="J1580" s="264">
        <v>24</v>
      </c>
      <c r="K1580" s="294">
        <v>0.9</v>
      </c>
      <c r="L1580" s="267">
        <v>0.961538461538462</v>
      </c>
      <c r="M1580" s="267">
        <v>0.92</v>
      </c>
      <c r="N1580" s="267">
        <v>0.923076923076923</v>
      </c>
      <c r="O1580" s="332">
        <v>26</v>
      </c>
      <c r="P1580" s="266">
        <v>23</v>
      </c>
      <c r="Q1580" s="266">
        <v>23</v>
      </c>
      <c r="R1580" s="264">
        <v>23</v>
      </c>
      <c r="S1580" s="264">
        <v>22</v>
      </c>
      <c r="T1580" s="267">
        <v>0.884615384615385</v>
      </c>
      <c r="U1580" s="267">
        <v>0.884615384615385</v>
      </c>
      <c r="V1580" s="268">
        <v>0.92</v>
      </c>
      <c r="W1580" s="268">
        <v>0.846153846153846</v>
      </c>
      <c r="X1580" s="295">
        <v>-0.0353846153846155</v>
      </c>
      <c r="Y1580" s="271">
        <v>196</v>
      </c>
      <c r="Z1580" s="333">
        <v>173</v>
      </c>
      <c r="AA1580" s="333">
        <v>201</v>
      </c>
      <c r="AB1580" s="333">
        <v>171</v>
      </c>
      <c r="AC1580" s="334">
        <v>0.88265306122449</v>
      </c>
      <c r="AD1580" s="268">
        <v>0.850746268656716</v>
      </c>
      <c r="AE1580" s="295">
        <v>0.0319067925677734</v>
      </c>
    </row>
    <row r="1581" spans="1:31">
      <c r="A1581" s="315" t="s">
        <v>2708</v>
      </c>
      <c r="B1581" s="339" t="s">
        <v>3374</v>
      </c>
      <c r="C1581" s="293" t="s">
        <v>2950</v>
      </c>
      <c r="D1581" s="339" t="s">
        <v>2951</v>
      </c>
      <c r="E1581" s="266">
        <v>17</v>
      </c>
      <c r="F1581" s="266">
        <v>17</v>
      </c>
      <c r="G1581" s="264">
        <v>18</v>
      </c>
      <c r="H1581" s="264">
        <v>18</v>
      </c>
      <c r="I1581" s="264">
        <v>19</v>
      </c>
      <c r="J1581" s="264">
        <v>19</v>
      </c>
      <c r="K1581" s="294">
        <v>0.9</v>
      </c>
      <c r="L1581" s="267">
        <v>1</v>
      </c>
      <c r="M1581" s="267">
        <v>1</v>
      </c>
      <c r="N1581" s="267">
        <v>1</v>
      </c>
      <c r="O1581" s="332">
        <v>17</v>
      </c>
      <c r="P1581" s="266">
        <v>17</v>
      </c>
      <c r="Q1581" s="266">
        <v>17</v>
      </c>
      <c r="R1581" s="264">
        <v>18</v>
      </c>
      <c r="S1581" s="264">
        <v>19</v>
      </c>
      <c r="T1581" s="267">
        <v>1</v>
      </c>
      <c r="U1581" s="267">
        <v>1</v>
      </c>
      <c r="V1581" s="268">
        <v>1</v>
      </c>
      <c r="W1581" s="268">
        <v>1</v>
      </c>
      <c r="X1581" s="295">
        <v>0</v>
      </c>
      <c r="Y1581" s="271">
        <v>126</v>
      </c>
      <c r="Z1581" s="333">
        <v>125</v>
      </c>
      <c r="AA1581" s="333">
        <v>124</v>
      </c>
      <c r="AB1581" s="333">
        <v>124</v>
      </c>
      <c r="AC1581" s="334">
        <v>0.992063492063492</v>
      </c>
      <c r="AD1581" s="268">
        <v>1</v>
      </c>
      <c r="AE1581" s="295">
        <v>-0.00793650793650791</v>
      </c>
    </row>
    <row r="1582" spans="1:31">
      <c r="A1582" s="315" t="s">
        <v>2708</v>
      </c>
      <c r="B1582" s="339" t="s">
        <v>3377</v>
      </c>
      <c r="C1582" s="293" t="s">
        <v>2952</v>
      </c>
      <c r="D1582" s="339" t="s">
        <v>2953</v>
      </c>
      <c r="E1582" s="266">
        <v>26</v>
      </c>
      <c r="F1582" s="266">
        <v>26</v>
      </c>
      <c r="G1582" s="264">
        <v>26</v>
      </c>
      <c r="H1582" s="264">
        <v>26</v>
      </c>
      <c r="I1582" s="264">
        <v>25</v>
      </c>
      <c r="J1582" s="264">
        <v>25</v>
      </c>
      <c r="K1582" s="294">
        <v>0.9</v>
      </c>
      <c r="L1582" s="267">
        <v>1</v>
      </c>
      <c r="M1582" s="267">
        <v>1</v>
      </c>
      <c r="N1582" s="267">
        <v>1</v>
      </c>
      <c r="O1582" s="332">
        <v>26</v>
      </c>
      <c r="P1582" s="266">
        <v>24</v>
      </c>
      <c r="Q1582" s="266">
        <v>24</v>
      </c>
      <c r="R1582" s="264">
        <v>25</v>
      </c>
      <c r="S1582" s="264">
        <v>25</v>
      </c>
      <c r="T1582" s="267">
        <v>0.923076923076923</v>
      </c>
      <c r="U1582" s="267">
        <v>0.923076923076923</v>
      </c>
      <c r="V1582" s="268">
        <v>0.961538461538462</v>
      </c>
      <c r="W1582" s="268">
        <v>1</v>
      </c>
      <c r="X1582" s="295">
        <v>-0.0384615384615384</v>
      </c>
      <c r="Y1582" s="271">
        <v>169</v>
      </c>
      <c r="Z1582" s="333">
        <v>164</v>
      </c>
      <c r="AA1582" s="333">
        <v>181</v>
      </c>
      <c r="AB1582" s="333">
        <v>168</v>
      </c>
      <c r="AC1582" s="334">
        <v>0.970414201183432</v>
      </c>
      <c r="AD1582" s="268">
        <v>0.92817679558011</v>
      </c>
      <c r="AE1582" s="295">
        <v>0.0422374056033215</v>
      </c>
    </row>
    <row r="1583" spans="1:31">
      <c r="A1583" s="315" t="s">
        <v>2708</v>
      </c>
      <c r="B1583" s="339" t="s">
        <v>3375</v>
      </c>
      <c r="C1583" s="293" t="s">
        <v>2954</v>
      </c>
      <c r="D1583" s="339" t="s">
        <v>2955</v>
      </c>
      <c r="E1583" s="266">
        <v>29</v>
      </c>
      <c r="F1583" s="266">
        <v>29</v>
      </c>
      <c r="G1583" s="264">
        <v>30</v>
      </c>
      <c r="H1583" s="264">
        <v>30</v>
      </c>
      <c r="I1583" s="264">
        <v>28</v>
      </c>
      <c r="J1583" s="264">
        <v>28</v>
      </c>
      <c r="K1583" s="294">
        <v>0.9</v>
      </c>
      <c r="L1583" s="267">
        <v>1</v>
      </c>
      <c r="M1583" s="267">
        <v>1</v>
      </c>
      <c r="N1583" s="267">
        <v>1</v>
      </c>
      <c r="O1583" s="332">
        <v>29</v>
      </c>
      <c r="P1583" s="266">
        <v>28</v>
      </c>
      <c r="Q1583" s="266">
        <v>28</v>
      </c>
      <c r="R1583" s="264">
        <v>30</v>
      </c>
      <c r="S1583" s="264">
        <v>28</v>
      </c>
      <c r="T1583" s="267">
        <v>0.96551724137931</v>
      </c>
      <c r="U1583" s="267">
        <v>0.96551724137931</v>
      </c>
      <c r="V1583" s="268">
        <v>1</v>
      </c>
      <c r="W1583" s="268">
        <v>1</v>
      </c>
      <c r="X1583" s="295">
        <v>-0.0344827586206896</v>
      </c>
      <c r="Y1583" s="271">
        <v>195</v>
      </c>
      <c r="Z1583" s="333">
        <v>193</v>
      </c>
      <c r="AA1583" s="333">
        <v>187</v>
      </c>
      <c r="AB1583" s="333">
        <v>186</v>
      </c>
      <c r="AC1583" s="334">
        <v>0.98974358974359</v>
      </c>
      <c r="AD1583" s="268">
        <v>0.994652406417112</v>
      </c>
      <c r="AE1583" s="295">
        <v>-0.0049088166735225</v>
      </c>
    </row>
    <row r="1584" spans="1:31">
      <c r="A1584" s="315" t="s">
        <v>2708</v>
      </c>
      <c r="B1584" s="339" t="s">
        <v>3374</v>
      </c>
      <c r="C1584" s="293" t="s">
        <v>2956</v>
      </c>
      <c r="D1584" s="339" t="s">
        <v>2957</v>
      </c>
      <c r="E1584" s="266">
        <v>18</v>
      </c>
      <c r="F1584" s="266">
        <v>18</v>
      </c>
      <c r="G1584" s="264">
        <v>17</v>
      </c>
      <c r="H1584" s="264">
        <v>17</v>
      </c>
      <c r="I1584" s="264">
        <v>18</v>
      </c>
      <c r="J1584" s="264">
        <v>18</v>
      </c>
      <c r="K1584" s="294">
        <v>0.9</v>
      </c>
      <c r="L1584" s="267">
        <v>1</v>
      </c>
      <c r="M1584" s="267">
        <v>1</v>
      </c>
      <c r="N1584" s="267">
        <v>1</v>
      </c>
      <c r="O1584" s="332">
        <v>18</v>
      </c>
      <c r="P1584" s="266">
        <v>18</v>
      </c>
      <c r="Q1584" s="266">
        <v>18</v>
      </c>
      <c r="R1584" s="264">
        <v>17</v>
      </c>
      <c r="S1584" s="264">
        <v>18</v>
      </c>
      <c r="T1584" s="267">
        <v>1</v>
      </c>
      <c r="U1584" s="267">
        <v>1</v>
      </c>
      <c r="V1584" s="268">
        <v>1</v>
      </c>
      <c r="W1584" s="268">
        <v>1</v>
      </c>
      <c r="X1584" s="295">
        <v>0</v>
      </c>
      <c r="Y1584" s="271">
        <v>121</v>
      </c>
      <c r="Z1584" s="333">
        <v>121</v>
      </c>
      <c r="AA1584" s="333">
        <v>124</v>
      </c>
      <c r="AB1584" s="333">
        <v>124</v>
      </c>
      <c r="AC1584" s="334">
        <v>1</v>
      </c>
      <c r="AD1584" s="268">
        <v>1</v>
      </c>
      <c r="AE1584" s="295">
        <v>0</v>
      </c>
    </row>
    <row r="1585" spans="1:31">
      <c r="A1585" s="315" t="s">
        <v>2708</v>
      </c>
      <c r="B1585" s="339" t="s">
        <v>3374</v>
      </c>
      <c r="C1585" s="293" t="s">
        <v>2958</v>
      </c>
      <c r="D1585" s="339" t="s">
        <v>2959</v>
      </c>
      <c r="E1585" s="266">
        <v>24</v>
      </c>
      <c r="F1585" s="266">
        <v>0</v>
      </c>
      <c r="G1585" s="264">
        <v>23</v>
      </c>
      <c r="H1585" s="264">
        <v>23</v>
      </c>
      <c r="I1585" s="264">
        <v>26</v>
      </c>
      <c r="J1585" s="264">
        <v>24</v>
      </c>
      <c r="K1585" s="294">
        <v>0.9</v>
      </c>
      <c r="L1585" s="267">
        <v>0</v>
      </c>
      <c r="M1585" s="267">
        <v>1</v>
      </c>
      <c r="N1585" s="267">
        <v>0.923076923076923</v>
      </c>
      <c r="O1585" s="332">
        <v>24</v>
      </c>
      <c r="P1585" s="266">
        <v>0</v>
      </c>
      <c r="Q1585" s="266">
        <v>0</v>
      </c>
      <c r="R1585" s="264">
        <v>22</v>
      </c>
      <c r="S1585" s="264">
        <v>24</v>
      </c>
      <c r="T1585" s="267">
        <v>0</v>
      </c>
      <c r="U1585" s="267">
        <v>0</v>
      </c>
      <c r="V1585" s="268">
        <v>0.956521739130435</v>
      </c>
      <c r="W1585" s="268">
        <v>0.923076923076923</v>
      </c>
      <c r="X1585" s="295">
        <v>-0.956521739130435</v>
      </c>
      <c r="Y1585" s="271">
        <v>175</v>
      </c>
      <c r="Z1585" s="333">
        <v>137</v>
      </c>
      <c r="AA1585" s="333">
        <v>175</v>
      </c>
      <c r="AB1585" s="333">
        <v>156</v>
      </c>
      <c r="AC1585" s="334">
        <v>0.782857142857143</v>
      </c>
      <c r="AD1585" s="268">
        <v>0.891428571428571</v>
      </c>
      <c r="AE1585" s="295">
        <v>-0.108571428571429</v>
      </c>
    </row>
    <row r="1586" spans="1:31">
      <c r="A1586" s="315" t="s">
        <v>2708</v>
      </c>
      <c r="B1586" s="339" t="s">
        <v>3374</v>
      </c>
      <c r="C1586" s="293" t="s">
        <v>2960</v>
      </c>
      <c r="D1586" s="339" t="s">
        <v>2961</v>
      </c>
      <c r="E1586" s="266">
        <v>19</v>
      </c>
      <c r="F1586" s="266">
        <v>19</v>
      </c>
      <c r="G1586" s="264">
        <v>19</v>
      </c>
      <c r="H1586" s="264">
        <v>19</v>
      </c>
      <c r="I1586" s="264">
        <v>19</v>
      </c>
      <c r="J1586" s="264">
        <v>19</v>
      </c>
      <c r="K1586" s="294">
        <v>0.9</v>
      </c>
      <c r="L1586" s="267">
        <v>1</v>
      </c>
      <c r="M1586" s="267">
        <v>1</v>
      </c>
      <c r="N1586" s="267">
        <v>1</v>
      </c>
      <c r="O1586" s="332">
        <v>19</v>
      </c>
      <c r="P1586" s="266">
        <v>17</v>
      </c>
      <c r="Q1586" s="266">
        <v>17</v>
      </c>
      <c r="R1586" s="264">
        <v>17</v>
      </c>
      <c r="S1586" s="264">
        <v>18</v>
      </c>
      <c r="T1586" s="267">
        <v>0.894736842105263</v>
      </c>
      <c r="U1586" s="267">
        <v>0.894736842105263</v>
      </c>
      <c r="V1586" s="268">
        <v>0.894736842105263</v>
      </c>
      <c r="W1586" s="268">
        <v>0.947368421052632</v>
      </c>
      <c r="X1586" s="295">
        <v>0</v>
      </c>
      <c r="Y1586" s="271">
        <v>128</v>
      </c>
      <c r="Z1586" s="333">
        <v>120</v>
      </c>
      <c r="AA1586" s="333">
        <v>125</v>
      </c>
      <c r="AB1586" s="333">
        <v>122</v>
      </c>
      <c r="AC1586" s="334">
        <v>0.9375</v>
      </c>
      <c r="AD1586" s="268">
        <v>0.976</v>
      </c>
      <c r="AE1586" s="295">
        <v>-0.0385</v>
      </c>
    </row>
    <row r="1587" spans="1:31">
      <c r="A1587" s="315" t="s">
        <v>2708</v>
      </c>
      <c r="B1587" s="339" t="s">
        <v>3374</v>
      </c>
      <c r="C1587" s="293" t="s">
        <v>2962</v>
      </c>
      <c r="D1587" s="339" t="s">
        <v>2963</v>
      </c>
      <c r="E1587" s="266">
        <v>38</v>
      </c>
      <c r="F1587" s="266">
        <v>38</v>
      </c>
      <c r="G1587" s="264">
        <v>34</v>
      </c>
      <c r="H1587" s="264">
        <v>33</v>
      </c>
      <c r="I1587" s="264">
        <v>37</v>
      </c>
      <c r="J1587" s="264">
        <v>37</v>
      </c>
      <c r="K1587" s="294">
        <v>0.9</v>
      </c>
      <c r="L1587" s="267">
        <v>1</v>
      </c>
      <c r="M1587" s="267">
        <v>0.970588235294118</v>
      </c>
      <c r="N1587" s="267">
        <v>1</v>
      </c>
      <c r="O1587" s="332">
        <v>38</v>
      </c>
      <c r="P1587" s="266">
        <v>38</v>
      </c>
      <c r="Q1587" s="266">
        <v>38</v>
      </c>
      <c r="R1587" s="264">
        <v>33</v>
      </c>
      <c r="S1587" s="264">
        <v>37</v>
      </c>
      <c r="T1587" s="267">
        <v>1</v>
      </c>
      <c r="U1587" s="267">
        <v>1</v>
      </c>
      <c r="V1587" s="268">
        <v>0.970588235294118</v>
      </c>
      <c r="W1587" s="268">
        <v>1</v>
      </c>
      <c r="X1587" s="295">
        <v>0.0294117647058824</v>
      </c>
      <c r="Y1587" s="271">
        <v>241</v>
      </c>
      <c r="Z1587" s="333">
        <v>235</v>
      </c>
      <c r="AA1587" s="333">
        <v>248</v>
      </c>
      <c r="AB1587" s="333">
        <v>245</v>
      </c>
      <c r="AC1587" s="334">
        <v>0.975103734439834</v>
      </c>
      <c r="AD1587" s="268">
        <v>0.987903225806452</v>
      </c>
      <c r="AE1587" s="295">
        <v>-0.0127994913666176</v>
      </c>
    </row>
    <row r="1588" spans="1:31">
      <c r="A1588" s="315" t="s">
        <v>2708</v>
      </c>
      <c r="B1588" s="339" t="s">
        <v>3374</v>
      </c>
      <c r="C1588" s="293" t="s">
        <v>32</v>
      </c>
      <c r="D1588" s="339" t="s">
        <v>2964</v>
      </c>
      <c r="E1588" s="266">
        <v>0</v>
      </c>
      <c r="F1588" s="266">
        <v>0</v>
      </c>
      <c r="G1588" s="264">
        <v>0</v>
      </c>
      <c r="H1588" s="264">
        <v>0</v>
      </c>
      <c r="I1588" s="264">
        <v>0</v>
      </c>
      <c r="J1588" s="264">
        <v>0</v>
      </c>
      <c r="K1588" s="294">
        <v>0.9</v>
      </c>
      <c r="L1588" s="267">
        <v>0</v>
      </c>
      <c r="M1588" s="267">
        <v>0</v>
      </c>
      <c r="N1588" s="267">
        <v>0</v>
      </c>
      <c r="O1588" s="332">
        <v>0</v>
      </c>
      <c r="P1588" s="266">
        <v>0</v>
      </c>
      <c r="Q1588" s="266">
        <v>0</v>
      </c>
      <c r="R1588" s="264">
        <v>0</v>
      </c>
      <c r="S1588" s="264">
        <v>0</v>
      </c>
      <c r="T1588" s="267">
        <v>0</v>
      </c>
      <c r="U1588" s="267">
        <v>0</v>
      </c>
      <c r="V1588" s="268">
        <v>0</v>
      </c>
      <c r="W1588" s="268">
        <v>0</v>
      </c>
      <c r="X1588" s="295">
        <v>0</v>
      </c>
      <c r="Y1588" s="271">
        <v>0</v>
      </c>
      <c r="Z1588" s="333">
        <v>0</v>
      </c>
      <c r="AA1588" s="333">
        <v>0</v>
      </c>
      <c r="AB1588" s="333">
        <v>0</v>
      </c>
      <c r="AC1588" s="334">
        <v>0</v>
      </c>
      <c r="AD1588" s="268">
        <v>0</v>
      </c>
      <c r="AE1588" s="295">
        <v>0</v>
      </c>
    </row>
    <row r="1589" spans="1:31">
      <c r="A1589" s="315" t="s">
        <v>2708</v>
      </c>
      <c r="B1589" s="339" t="s">
        <v>3377</v>
      </c>
      <c r="C1589" s="293" t="s">
        <v>2965</v>
      </c>
      <c r="D1589" s="339" t="s">
        <v>2966</v>
      </c>
      <c r="E1589" s="266">
        <v>17</v>
      </c>
      <c r="F1589" s="266">
        <v>17</v>
      </c>
      <c r="G1589" s="264">
        <v>16</v>
      </c>
      <c r="H1589" s="264">
        <v>16</v>
      </c>
      <c r="I1589" s="264">
        <v>19</v>
      </c>
      <c r="J1589" s="264">
        <v>19</v>
      </c>
      <c r="K1589" s="294">
        <v>0.9</v>
      </c>
      <c r="L1589" s="267">
        <v>1</v>
      </c>
      <c r="M1589" s="267">
        <v>1</v>
      </c>
      <c r="N1589" s="267">
        <v>1</v>
      </c>
      <c r="O1589" s="332">
        <v>17</v>
      </c>
      <c r="P1589" s="266">
        <v>16</v>
      </c>
      <c r="Q1589" s="266">
        <v>16</v>
      </c>
      <c r="R1589" s="264">
        <v>16</v>
      </c>
      <c r="S1589" s="264">
        <v>17</v>
      </c>
      <c r="T1589" s="267">
        <v>0.941176470588235</v>
      </c>
      <c r="U1589" s="267">
        <v>0.941176470588235</v>
      </c>
      <c r="V1589" s="268">
        <v>1</v>
      </c>
      <c r="W1589" s="268">
        <v>0.894736842105263</v>
      </c>
      <c r="X1589" s="295">
        <v>-0.0588235294117647</v>
      </c>
      <c r="Y1589" s="271">
        <v>128</v>
      </c>
      <c r="Z1589" s="333">
        <v>121</v>
      </c>
      <c r="AA1589" s="333">
        <v>134</v>
      </c>
      <c r="AB1589" s="333">
        <v>131</v>
      </c>
      <c r="AC1589" s="334">
        <v>0.9453125</v>
      </c>
      <c r="AD1589" s="268">
        <v>0.977611940298508</v>
      </c>
      <c r="AE1589" s="295">
        <v>-0.0322994402985075</v>
      </c>
    </row>
    <row r="1590" spans="1:31">
      <c r="A1590" s="315" t="s">
        <v>2708</v>
      </c>
      <c r="B1590" s="339" t="s">
        <v>3379</v>
      </c>
      <c r="C1590" s="293" t="s">
        <v>2967</v>
      </c>
      <c r="D1590" s="339" t="s">
        <v>2968</v>
      </c>
      <c r="E1590" s="266">
        <v>18</v>
      </c>
      <c r="F1590" s="266">
        <v>18</v>
      </c>
      <c r="G1590" s="264">
        <v>18</v>
      </c>
      <c r="H1590" s="264">
        <v>18</v>
      </c>
      <c r="I1590" s="264">
        <v>19</v>
      </c>
      <c r="J1590" s="264">
        <v>18</v>
      </c>
      <c r="K1590" s="294">
        <v>0.9</v>
      </c>
      <c r="L1590" s="267">
        <v>1</v>
      </c>
      <c r="M1590" s="267">
        <v>1</v>
      </c>
      <c r="N1590" s="267">
        <v>0.947368421052632</v>
      </c>
      <c r="O1590" s="332">
        <v>18</v>
      </c>
      <c r="P1590" s="266">
        <v>18</v>
      </c>
      <c r="Q1590" s="266">
        <v>18</v>
      </c>
      <c r="R1590" s="264">
        <v>18</v>
      </c>
      <c r="S1590" s="264">
        <v>18</v>
      </c>
      <c r="T1590" s="267">
        <v>1</v>
      </c>
      <c r="U1590" s="267">
        <v>1</v>
      </c>
      <c r="V1590" s="268">
        <v>1</v>
      </c>
      <c r="W1590" s="268">
        <v>0.947368421052632</v>
      </c>
      <c r="X1590" s="295">
        <v>0</v>
      </c>
      <c r="Y1590" s="271">
        <v>129</v>
      </c>
      <c r="Z1590" s="333">
        <v>124</v>
      </c>
      <c r="AA1590" s="333">
        <v>125</v>
      </c>
      <c r="AB1590" s="333">
        <v>121</v>
      </c>
      <c r="AC1590" s="334">
        <v>0.961240310077519</v>
      </c>
      <c r="AD1590" s="268">
        <v>0.968</v>
      </c>
      <c r="AE1590" s="295">
        <v>-0.00675968992248055</v>
      </c>
    </row>
    <row r="1591" spans="1:31">
      <c r="A1591" s="315" t="s">
        <v>2708</v>
      </c>
      <c r="B1591" s="339" t="s">
        <v>3377</v>
      </c>
      <c r="C1591" s="293" t="s">
        <v>2969</v>
      </c>
      <c r="D1591" s="339" t="s">
        <v>2970</v>
      </c>
      <c r="E1591" s="266">
        <v>41</v>
      </c>
      <c r="F1591" s="266">
        <v>41</v>
      </c>
      <c r="G1591" s="264">
        <v>41</v>
      </c>
      <c r="H1591" s="264">
        <v>39</v>
      </c>
      <c r="I1591" s="264">
        <v>33</v>
      </c>
      <c r="J1591" s="264">
        <v>33</v>
      </c>
      <c r="K1591" s="294">
        <v>0.9</v>
      </c>
      <c r="L1591" s="267">
        <v>1</v>
      </c>
      <c r="M1591" s="267">
        <v>0.951219512195122</v>
      </c>
      <c r="N1591" s="267">
        <v>1</v>
      </c>
      <c r="O1591" s="332">
        <v>41</v>
      </c>
      <c r="P1591" s="266">
        <v>39</v>
      </c>
      <c r="Q1591" s="266">
        <v>39</v>
      </c>
      <c r="R1591" s="264">
        <v>38</v>
      </c>
      <c r="S1591" s="264">
        <v>32</v>
      </c>
      <c r="T1591" s="267">
        <v>0.951219512195122</v>
      </c>
      <c r="U1591" s="267">
        <v>0.951219512195122</v>
      </c>
      <c r="V1591" s="268">
        <v>0.926829268292683</v>
      </c>
      <c r="W1591" s="268">
        <v>0.96969696969697</v>
      </c>
      <c r="X1591" s="295">
        <v>0.0243902439024389</v>
      </c>
      <c r="Y1591" s="271">
        <v>264</v>
      </c>
      <c r="Z1591" s="333">
        <v>256</v>
      </c>
      <c r="AA1591" s="333">
        <v>259</v>
      </c>
      <c r="AB1591" s="333">
        <v>247</v>
      </c>
      <c r="AC1591" s="334">
        <v>0.96969696969697</v>
      </c>
      <c r="AD1591" s="268">
        <v>0.953667953667954</v>
      </c>
      <c r="AE1591" s="295">
        <v>0.0160290160290161</v>
      </c>
    </row>
    <row r="1592" spans="1:31">
      <c r="A1592" s="315" t="s">
        <v>2708</v>
      </c>
      <c r="B1592" s="339" t="s">
        <v>3377</v>
      </c>
      <c r="C1592" s="293" t="s">
        <v>2971</v>
      </c>
      <c r="D1592" s="339" t="s">
        <v>2972</v>
      </c>
      <c r="E1592" s="266">
        <v>27</v>
      </c>
      <c r="F1592" s="266">
        <v>27</v>
      </c>
      <c r="G1592" s="264">
        <v>30</v>
      </c>
      <c r="H1592" s="264">
        <v>30</v>
      </c>
      <c r="I1592" s="264">
        <v>27</v>
      </c>
      <c r="J1592" s="264">
        <v>27</v>
      </c>
      <c r="K1592" s="294">
        <v>0.9</v>
      </c>
      <c r="L1592" s="267">
        <v>1</v>
      </c>
      <c r="M1592" s="267">
        <v>1</v>
      </c>
      <c r="N1592" s="267">
        <v>1</v>
      </c>
      <c r="O1592" s="332">
        <v>27</v>
      </c>
      <c r="P1592" s="266">
        <v>24</v>
      </c>
      <c r="Q1592" s="266">
        <v>24</v>
      </c>
      <c r="R1592" s="264">
        <v>29</v>
      </c>
      <c r="S1592" s="264">
        <v>26</v>
      </c>
      <c r="T1592" s="267">
        <v>0.888888888888889</v>
      </c>
      <c r="U1592" s="267">
        <v>0.888888888888889</v>
      </c>
      <c r="V1592" s="268">
        <v>0.966666666666667</v>
      </c>
      <c r="W1592" s="268">
        <v>0.962962962962963</v>
      </c>
      <c r="X1592" s="295">
        <v>-0.0777777777777778</v>
      </c>
      <c r="Y1592" s="271">
        <v>194</v>
      </c>
      <c r="Z1592" s="333">
        <v>185</v>
      </c>
      <c r="AA1592" s="333">
        <v>189</v>
      </c>
      <c r="AB1592" s="333">
        <v>180</v>
      </c>
      <c r="AC1592" s="334">
        <v>0.95360824742268</v>
      </c>
      <c r="AD1592" s="268">
        <v>0.952380952380952</v>
      </c>
      <c r="AE1592" s="295">
        <v>0.00122729504172814</v>
      </c>
    </row>
    <row r="1593" spans="1:31">
      <c r="A1593" s="315" t="s">
        <v>2708</v>
      </c>
      <c r="B1593" s="339" t="s">
        <v>3374</v>
      </c>
      <c r="C1593" s="293" t="s">
        <v>2973</v>
      </c>
      <c r="D1593" s="339" t="s">
        <v>2974</v>
      </c>
      <c r="E1593" s="266">
        <v>15</v>
      </c>
      <c r="F1593" s="266">
        <v>15</v>
      </c>
      <c r="G1593" s="264">
        <v>16</v>
      </c>
      <c r="H1593" s="264">
        <v>16</v>
      </c>
      <c r="I1593" s="264">
        <v>17</v>
      </c>
      <c r="J1593" s="264">
        <v>17</v>
      </c>
      <c r="K1593" s="294">
        <v>0.9</v>
      </c>
      <c r="L1593" s="267">
        <v>1</v>
      </c>
      <c r="M1593" s="267">
        <v>1</v>
      </c>
      <c r="N1593" s="267">
        <v>1</v>
      </c>
      <c r="O1593" s="332">
        <v>15</v>
      </c>
      <c r="P1593" s="266">
        <v>15</v>
      </c>
      <c r="Q1593" s="266">
        <v>15</v>
      </c>
      <c r="R1593" s="264">
        <v>16</v>
      </c>
      <c r="S1593" s="264">
        <v>17</v>
      </c>
      <c r="T1593" s="267">
        <v>1</v>
      </c>
      <c r="U1593" s="267">
        <v>1</v>
      </c>
      <c r="V1593" s="268">
        <v>1</v>
      </c>
      <c r="W1593" s="268">
        <v>1</v>
      </c>
      <c r="X1593" s="295">
        <v>0</v>
      </c>
      <c r="Y1593" s="271">
        <v>111</v>
      </c>
      <c r="Z1593" s="333">
        <v>111</v>
      </c>
      <c r="AA1593" s="333">
        <v>109</v>
      </c>
      <c r="AB1593" s="333">
        <v>108</v>
      </c>
      <c r="AC1593" s="334">
        <v>1</v>
      </c>
      <c r="AD1593" s="268">
        <v>0.990825688073395</v>
      </c>
      <c r="AE1593" s="295">
        <v>0.00917431192660545</v>
      </c>
    </row>
    <row r="1594" spans="1:31">
      <c r="A1594" s="315" t="s">
        <v>2708</v>
      </c>
      <c r="B1594" s="339" t="s">
        <v>3379</v>
      </c>
      <c r="C1594" s="293" t="s">
        <v>2975</v>
      </c>
      <c r="D1594" s="339" t="s">
        <v>2976</v>
      </c>
      <c r="E1594" s="266">
        <v>14</v>
      </c>
      <c r="F1594" s="266">
        <v>0</v>
      </c>
      <c r="G1594" s="264">
        <v>14</v>
      </c>
      <c r="H1594" s="264">
        <v>13</v>
      </c>
      <c r="I1594" s="264">
        <v>15</v>
      </c>
      <c r="J1594" s="264">
        <v>13</v>
      </c>
      <c r="K1594" s="294">
        <v>0.9</v>
      </c>
      <c r="L1594" s="267">
        <v>0</v>
      </c>
      <c r="M1594" s="267">
        <v>0.928571428571429</v>
      </c>
      <c r="N1594" s="267">
        <v>0.866666666666667</v>
      </c>
      <c r="O1594" s="332">
        <v>14</v>
      </c>
      <c r="P1594" s="266">
        <v>0</v>
      </c>
      <c r="Q1594" s="266">
        <v>0</v>
      </c>
      <c r="R1594" s="264">
        <v>11</v>
      </c>
      <c r="S1594" s="264">
        <v>11</v>
      </c>
      <c r="T1594" s="267">
        <v>0</v>
      </c>
      <c r="U1594" s="267">
        <v>0</v>
      </c>
      <c r="V1594" s="268">
        <v>0.785714285714286</v>
      </c>
      <c r="W1594" s="268">
        <v>0.733333333333333</v>
      </c>
      <c r="X1594" s="295">
        <v>-0.785714285714286</v>
      </c>
      <c r="Y1594" s="271">
        <v>96</v>
      </c>
      <c r="Z1594" s="333">
        <v>69</v>
      </c>
      <c r="AA1594" s="333">
        <v>95</v>
      </c>
      <c r="AB1594" s="333">
        <v>71</v>
      </c>
      <c r="AC1594" s="334">
        <v>0.71875</v>
      </c>
      <c r="AD1594" s="268">
        <v>0.747368421052632</v>
      </c>
      <c r="AE1594" s="295">
        <v>-0.0286184210526316</v>
      </c>
    </row>
    <row r="1595" spans="1:31">
      <c r="A1595" s="315" t="s">
        <v>2708</v>
      </c>
      <c r="B1595" s="339" t="s">
        <v>3379</v>
      </c>
      <c r="C1595" s="293" t="s">
        <v>2977</v>
      </c>
      <c r="D1595" s="339" t="s">
        <v>2978</v>
      </c>
      <c r="E1595" s="266">
        <v>19</v>
      </c>
      <c r="F1595" s="266">
        <v>18</v>
      </c>
      <c r="G1595" s="264">
        <v>17</v>
      </c>
      <c r="H1595" s="264">
        <v>15</v>
      </c>
      <c r="I1595" s="264">
        <v>21</v>
      </c>
      <c r="J1595" s="264">
        <v>19</v>
      </c>
      <c r="K1595" s="294">
        <v>0.9</v>
      </c>
      <c r="L1595" s="267">
        <v>0.947368421052632</v>
      </c>
      <c r="M1595" s="267">
        <v>0.882352941176471</v>
      </c>
      <c r="N1595" s="267">
        <v>0.904761904761905</v>
      </c>
      <c r="O1595" s="332">
        <v>19</v>
      </c>
      <c r="P1595" s="266">
        <v>18</v>
      </c>
      <c r="Q1595" s="266">
        <v>18</v>
      </c>
      <c r="R1595" s="264">
        <v>15</v>
      </c>
      <c r="S1595" s="264">
        <v>18</v>
      </c>
      <c r="T1595" s="267">
        <v>0.947368421052632</v>
      </c>
      <c r="U1595" s="267">
        <v>0.947368421052632</v>
      </c>
      <c r="V1595" s="268">
        <v>0.882352941176471</v>
      </c>
      <c r="W1595" s="268">
        <v>0.857142857142857</v>
      </c>
      <c r="X1595" s="295">
        <v>0.065015479876161</v>
      </c>
      <c r="Y1595" s="271">
        <v>133</v>
      </c>
      <c r="Z1595" s="333">
        <v>125</v>
      </c>
      <c r="AA1595" s="333">
        <v>134</v>
      </c>
      <c r="AB1595" s="333">
        <v>127</v>
      </c>
      <c r="AC1595" s="334">
        <v>0.93984962406015</v>
      </c>
      <c r="AD1595" s="268">
        <v>0.947761194029851</v>
      </c>
      <c r="AE1595" s="295">
        <v>-0.00791156996970033</v>
      </c>
    </row>
    <row r="1596" spans="1:31">
      <c r="A1596" s="315" t="s">
        <v>2708</v>
      </c>
      <c r="B1596" s="339" t="s">
        <v>3379</v>
      </c>
      <c r="C1596" s="293" t="s">
        <v>2979</v>
      </c>
      <c r="D1596" s="339" t="s">
        <v>2980</v>
      </c>
      <c r="E1596" s="266">
        <v>14</v>
      </c>
      <c r="F1596" s="266">
        <v>14</v>
      </c>
      <c r="G1596" s="264">
        <v>12</v>
      </c>
      <c r="H1596" s="264">
        <v>12</v>
      </c>
      <c r="I1596" s="264">
        <v>13</v>
      </c>
      <c r="J1596" s="264">
        <v>13</v>
      </c>
      <c r="K1596" s="294">
        <v>0.9</v>
      </c>
      <c r="L1596" s="267">
        <v>1</v>
      </c>
      <c r="M1596" s="267">
        <v>1</v>
      </c>
      <c r="N1596" s="267">
        <v>1</v>
      </c>
      <c r="O1596" s="332">
        <v>14</v>
      </c>
      <c r="P1596" s="266">
        <v>14</v>
      </c>
      <c r="Q1596" s="266">
        <v>14</v>
      </c>
      <c r="R1596" s="264">
        <v>12</v>
      </c>
      <c r="S1596" s="264">
        <v>13</v>
      </c>
      <c r="T1596" s="267">
        <v>1</v>
      </c>
      <c r="U1596" s="267">
        <v>1</v>
      </c>
      <c r="V1596" s="268">
        <v>1</v>
      </c>
      <c r="W1596" s="268">
        <v>1</v>
      </c>
      <c r="X1596" s="295">
        <v>0</v>
      </c>
      <c r="Y1596" s="271">
        <v>90</v>
      </c>
      <c r="Z1596" s="333">
        <v>90</v>
      </c>
      <c r="AA1596" s="333">
        <v>83</v>
      </c>
      <c r="AB1596" s="333">
        <v>83</v>
      </c>
      <c r="AC1596" s="334">
        <v>1</v>
      </c>
      <c r="AD1596" s="268">
        <v>1</v>
      </c>
      <c r="AE1596" s="295">
        <v>0</v>
      </c>
    </row>
    <row r="1597" spans="1:31">
      <c r="A1597" s="315" t="s">
        <v>2708</v>
      </c>
      <c r="B1597" s="339" t="s">
        <v>3379</v>
      </c>
      <c r="C1597" s="293" t="s">
        <v>2981</v>
      </c>
      <c r="D1597" s="339" t="s">
        <v>2982</v>
      </c>
      <c r="E1597" s="266">
        <v>14</v>
      </c>
      <c r="F1597" s="266">
        <v>12</v>
      </c>
      <c r="G1597" s="264">
        <v>11</v>
      </c>
      <c r="H1597" s="264">
        <v>10</v>
      </c>
      <c r="I1597" s="264">
        <v>11</v>
      </c>
      <c r="J1597" s="264">
        <v>10</v>
      </c>
      <c r="K1597" s="294">
        <v>0.9</v>
      </c>
      <c r="L1597" s="267">
        <v>0.857142857142857</v>
      </c>
      <c r="M1597" s="267">
        <v>0.909090909090909</v>
      </c>
      <c r="N1597" s="267">
        <v>0.909090909090909</v>
      </c>
      <c r="O1597" s="332">
        <v>14</v>
      </c>
      <c r="P1597" s="266">
        <v>11</v>
      </c>
      <c r="Q1597" s="266">
        <v>11</v>
      </c>
      <c r="R1597" s="264">
        <v>10</v>
      </c>
      <c r="S1597" s="264">
        <v>9</v>
      </c>
      <c r="T1597" s="267">
        <v>0.785714285714286</v>
      </c>
      <c r="U1597" s="267">
        <v>0.785714285714286</v>
      </c>
      <c r="V1597" s="268">
        <v>0.909090909090909</v>
      </c>
      <c r="W1597" s="268">
        <v>0.818181818181818</v>
      </c>
      <c r="X1597" s="295">
        <v>-0.123376623376623</v>
      </c>
      <c r="Y1597" s="271">
        <v>82</v>
      </c>
      <c r="Z1597" s="333">
        <v>64</v>
      </c>
      <c r="AA1597" s="333">
        <v>81</v>
      </c>
      <c r="AB1597" s="333">
        <v>75</v>
      </c>
      <c r="AC1597" s="334">
        <v>0.780487804878049</v>
      </c>
      <c r="AD1597" s="268">
        <v>0.925925925925926</v>
      </c>
      <c r="AE1597" s="295">
        <v>-0.145438121047877</v>
      </c>
    </row>
    <row r="1598" spans="1:31">
      <c r="A1598" s="315" t="s">
        <v>2708</v>
      </c>
      <c r="B1598" s="339" t="s">
        <v>3379</v>
      </c>
      <c r="C1598" s="293" t="s">
        <v>2983</v>
      </c>
      <c r="D1598" s="339" t="s">
        <v>2984</v>
      </c>
      <c r="E1598" s="266">
        <v>13</v>
      </c>
      <c r="F1598" s="266">
        <v>11</v>
      </c>
      <c r="G1598" s="264">
        <v>12</v>
      </c>
      <c r="H1598" s="264">
        <v>10</v>
      </c>
      <c r="I1598" s="264">
        <v>12</v>
      </c>
      <c r="J1598" s="264">
        <v>11</v>
      </c>
      <c r="K1598" s="294">
        <v>0.9</v>
      </c>
      <c r="L1598" s="267">
        <v>0.846153846153846</v>
      </c>
      <c r="M1598" s="267">
        <v>0.833333333333333</v>
      </c>
      <c r="N1598" s="267">
        <v>0.916666666666667</v>
      </c>
      <c r="O1598" s="332">
        <v>13</v>
      </c>
      <c r="P1598" s="266">
        <v>10</v>
      </c>
      <c r="Q1598" s="266">
        <v>10</v>
      </c>
      <c r="R1598" s="264">
        <v>10</v>
      </c>
      <c r="S1598" s="264">
        <v>10</v>
      </c>
      <c r="T1598" s="267">
        <v>0.769230769230769</v>
      </c>
      <c r="U1598" s="267">
        <v>0.769230769230769</v>
      </c>
      <c r="V1598" s="268">
        <v>0.833333333333333</v>
      </c>
      <c r="W1598" s="268">
        <v>0.833333333333333</v>
      </c>
      <c r="X1598" s="295">
        <v>-0.0641025641025641</v>
      </c>
      <c r="Y1598" s="271">
        <v>92</v>
      </c>
      <c r="Z1598" s="333">
        <v>72</v>
      </c>
      <c r="AA1598" s="333">
        <v>98</v>
      </c>
      <c r="AB1598" s="333">
        <v>75</v>
      </c>
      <c r="AC1598" s="334">
        <v>0.782608695652174</v>
      </c>
      <c r="AD1598" s="268">
        <v>0.76530612244898</v>
      </c>
      <c r="AE1598" s="295">
        <v>0.0173025732031944</v>
      </c>
    </row>
    <row r="1599" spans="1:31">
      <c r="A1599" s="315" t="s">
        <v>2708</v>
      </c>
      <c r="B1599" s="339" t="s">
        <v>3377</v>
      </c>
      <c r="C1599" s="293" t="s">
        <v>2985</v>
      </c>
      <c r="D1599" s="339" t="s">
        <v>2986</v>
      </c>
      <c r="E1599" s="266">
        <v>25</v>
      </c>
      <c r="F1599" s="266">
        <v>25</v>
      </c>
      <c r="G1599" s="264">
        <v>23</v>
      </c>
      <c r="H1599" s="264">
        <v>23</v>
      </c>
      <c r="I1599" s="264">
        <v>24</v>
      </c>
      <c r="J1599" s="264">
        <v>24</v>
      </c>
      <c r="K1599" s="294">
        <v>0.9</v>
      </c>
      <c r="L1599" s="267">
        <v>1</v>
      </c>
      <c r="M1599" s="267">
        <v>1</v>
      </c>
      <c r="N1599" s="267">
        <v>1</v>
      </c>
      <c r="O1599" s="332">
        <v>25</v>
      </c>
      <c r="P1599" s="266">
        <v>25</v>
      </c>
      <c r="Q1599" s="266">
        <v>25</v>
      </c>
      <c r="R1599" s="264">
        <v>23</v>
      </c>
      <c r="S1599" s="264">
        <v>23</v>
      </c>
      <c r="T1599" s="267">
        <v>1</v>
      </c>
      <c r="U1599" s="267">
        <v>1</v>
      </c>
      <c r="V1599" s="268">
        <v>1</v>
      </c>
      <c r="W1599" s="268">
        <v>0.958333333333333</v>
      </c>
      <c r="X1599" s="295">
        <v>0</v>
      </c>
      <c r="Y1599" s="271">
        <v>175</v>
      </c>
      <c r="Z1599" s="333">
        <v>168</v>
      </c>
      <c r="AA1599" s="333">
        <v>178</v>
      </c>
      <c r="AB1599" s="333">
        <v>170</v>
      </c>
      <c r="AC1599" s="334">
        <v>0.96</v>
      </c>
      <c r="AD1599" s="268">
        <v>0.955056179775281</v>
      </c>
      <c r="AE1599" s="295">
        <v>0.00494382022471906</v>
      </c>
    </row>
    <row r="1600" spans="1:31">
      <c r="A1600" s="315" t="s">
        <v>2708</v>
      </c>
      <c r="B1600" s="339" t="s">
        <v>3374</v>
      </c>
      <c r="C1600" s="293" t="s">
        <v>2987</v>
      </c>
      <c r="D1600" s="339" t="s">
        <v>2988</v>
      </c>
      <c r="E1600" s="266">
        <v>20</v>
      </c>
      <c r="F1600" s="266">
        <v>20</v>
      </c>
      <c r="G1600" s="264">
        <v>17</v>
      </c>
      <c r="H1600" s="264">
        <v>17</v>
      </c>
      <c r="I1600" s="264">
        <v>16</v>
      </c>
      <c r="J1600" s="264">
        <v>16</v>
      </c>
      <c r="K1600" s="294">
        <v>0.9</v>
      </c>
      <c r="L1600" s="267">
        <v>1</v>
      </c>
      <c r="M1600" s="267">
        <v>1</v>
      </c>
      <c r="N1600" s="267">
        <v>1</v>
      </c>
      <c r="O1600" s="332">
        <v>20</v>
      </c>
      <c r="P1600" s="266">
        <v>20</v>
      </c>
      <c r="Q1600" s="266">
        <v>20</v>
      </c>
      <c r="R1600" s="264">
        <v>17</v>
      </c>
      <c r="S1600" s="264">
        <v>16</v>
      </c>
      <c r="T1600" s="267">
        <v>1</v>
      </c>
      <c r="U1600" s="267">
        <v>1</v>
      </c>
      <c r="V1600" s="268">
        <v>1</v>
      </c>
      <c r="W1600" s="268">
        <v>1</v>
      </c>
      <c r="X1600" s="295">
        <v>0</v>
      </c>
      <c r="Y1600" s="271">
        <v>130</v>
      </c>
      <c r="Z1600" s="333">
        <v>129</v>
      </c>
      <c r="AA1600" s="333">
        <v>131</v>
      </c>
      <c r="AB1600" s="333">
        <v>130</v>
      </c>
      <c r="AC1600" s="334">
        <v>0.992307692307692</v>
      </c>
      <c r="AD1600" s="268">
        <v>0.99236641221374</v>
      </c>
      <c r="AE1600" s="295">
        <v>-5.87199060481103e-5</v>
      </c>
    </row>
    <row r="1601" spans="1:31">
      <c r="A1601" s="315" t="s">
        <v>2708</v>
      </c>
      <c r="B1601" s="339" t="s">
        <v>3379</v>
      </c>
      <c r="C1601" s="293" t="s">
        <v>2989</v>
      </c>
      <c r="D1601" s="339" t="s">
        <v>2990</v>
      </c>
      <c r="E1601" s="266">
        <v>8</v>
      </c>
      <c r="F1601" s="266">
        <v>7</v>
      </c>
      <c r="G1601" s="264">
        <v>8</v>
      </c>
      <c r="H1601" s="264">
        <v>8</v>
      </c>
      <c r="I1601" s="264">
        <v>8</v>
      </c>
      <c r="J1601" s="264">
        <v>8</v>
      </c>
      <c r="K1601" s="294">
        <v>0.9</v>
      </c>
      <c r="L1601" s="267">
        <v>0.875</v>
      </c>
      <c r="M1601" s="267">
        <v>1</v>
      </c>
      <c r="N1601" s="267">
        <v>1</v>
      </c>
      <c r="O1601" s="332">
        <v>8</v>
      </c>
      <c r="P1601" s="266">
        <v>5</v>
      </c>
      <c r="Q1601" s="266">
        <v>5</v>
      </c>
      <c r="R1601" s="264">
        <v>6</v>
      </c>
      <c r="S1601" s="264">
        <v>5</v>
      </c>
      <c r="T1601" s="267">
        <v>0.625</v>
      </c>
      <c r="U1601" s="267">
        <v>0.625</v>
      </c>
      <c r="V1601" s="268">
        <v>0.75</v>
      </c>
      <c r="W1601" s="268">
        <v>0.625</v>
      </c>
      <c r="X1601" s="295">
        <v>-0.125</v>
      </c>
      <c r="Y1601" s="271">
        <v>56</v>
      </c>
      <c r="Z1601" s="333">
        <v>42</v>
      </c>
      <c r="AA1601" s="333">
        <v>57</v>
      </c>
      <c r="AB1601" s="333">
        <v>48</v>
      </c>
      <c r="AC1601" s="334">
        <v>0.75</v>
      </c>
      <c r="AD1601" s="268">
        <v>0.842105263157895</v>
      </c>
      <c r="AE1601" s="295">
        <v>-0.0921052631578947</v>
      </c>
    </row>
    <row r="1602" spans="1:31">
      <c r="A1602" s="315" t="s">
        <v>2708</v>
      </c>
      <c r="B1602" s="339" t="s">
        <v>3379</v>
      </c>
      <c r="C1602" s="293" t="s">
        <v>2991</v>
      </c>
      <c r="D1602" s="339" t="s">
        <v>2992</v>
      </c>
      <c r="E1602" s="266">
        <v>19</v>
      </c>
      <c r="F1602" s="266">
        <v>19</v>
      </c>
      <c r="G1602" s="264">
        <v>20</v>
      </c>
      <c r="H1602" s="264">
        <v>20</v>
      </c>
      <c r="I1602" s="264">
        <v>21</v>
      </c>
      <c r="J1602" s="264">
        <v>20</v>
      </c>
      <c r="K1602" s="294">
        <v>0.9</v>
      </c>
      <c r="L1602" s="267">
        <v>1</v>
      </c>
      <c r="M1602" s="267">
        <v>1</v>
      </c>
      <c r="N1602" s="267">
        <v>0.952380952380952</v>
      </c>
      <c r="O1602" s="332">
        <v>19</v>
      </c>
      <c r="P1602" s="266">
        <v>19</v>
      </c>
      <c r="Q1602" s="266">
        <v>19</v>
      </c>
      <c r="R1602" s="264">
        <v>20</v>
      </c>
      <c r="S1602" s="264">
        <v>20</v>
      </c>
      <c r="T1602" s="267">
        <v>1</v>
      </c>
      <c r="U1602" s="267">
        <v>1</v>
      </c>
      <c r="V1602" s="268">
        <v>1</v>
      </c>
      <c r="W1602" s="268">
        <v>0.952380952380952</v>
      </c>
      <c r="X1602" s="295">
        <v>0</v>
      </c>
      <c r="Y1602" s="271">
        <v>141</v>
      </c>
      <c r="Z1602" s="333">
        <v>140</v>
      </c>
      <c r="AA1602" s="333">
        <v>133</v>
      </c>
      <c r="AB1602" s="333">
        <v>128</v>
      </c>
      <c r="AC1602" s="334">
        <v>0.99290780141844</v>
      </c>
      <c r="AD1602" s="268">
        <v>0.962406015037594</v>
      </c>
      <c r="AE1602" s="295">
        <v>0.0305017863808458</v>
      </c>
    </row>
    <row r="1603" spans="1:31">
      <c r="A1603" s="315" t="s">
        <v>2708</v>
      </c>
      <c r="B1603" s="339" t="s">
        <v>3374</v>
      </c>
      <c r="C1603" s="293" t="s">
        <v>2993</v>
      </c>
      <c r="D1603" s="339" t="s">
        <v>2994</v>
      </c>
      <c r="E1603" s="266">
        <v>27</v>
      </c>
      <c r="F1603" s="266">
        <v>27</v>
      </c>
      <c r="G1603" s="264">
        <v>27</v>
      </c>
      <c r="H1603" s="264">
        <v>27</v>
      </c>
      <c r="I1603" s="264">
        <v>21</v>
      </c>
      <c r="J1603" s="264">
        <v>21</v>
      </c>
      <c r="K1603" s="294">
        <v>0.9</v>
      </c>
      <c r="L1603" s="267">
        <v>1</v>
      </c>
      <c r="M1603" s="267">
        <v>1</v>
      </c>
      <c r="N1603" s="267">
        <v>1</v>
      </c>
      <c r="O1603" s="332">
        <v>27</v>
      </c>
      <c r="P1603" s="266">
        <v>27</v>
      </c>
      <c r="Q1603" s="266">
        <v>27</v>
      </c>
      <c r="R1603" s="264">
        <v>27</v>
      </c>
      <c r="S1603" s="264">
        <v>21</v>
      </c>
      <c r="T1603" s="267">
        <v>1</v>
      </c>
      <c r="U1603" s="267">
        <v>1</v>
      </c>
      <c r="V1603" s="268">
        <v>1</v>
      </c>
      <c r="W1603" s="268">
        <v>1</v>
      </c>
      <c r="X1603" s="295">
        <v>0</v>
      </c>
      <c r="Y1603" s="271">
        <v>171</v>
      </c>
      <c r="Z1603" s="333">
        <v>171</v>
      </c>
      <c r="AA1603" s="333">
        <v>173</v>
      </c>
      <c r="AB1603" s="333">
        <v>172</v>
      </c>
      <c r="AC1603" s="334">
        <v>1</v>
      </c>
      <c r="AD1603" s="268">
        <v>0.994219653179191</v>
      </c>
      <c r="AE1603" s="295">
        <v>0.0057803468208093</v>
      </c>
    </row>
    <row r="1604" spans="1:31">
      <c r="A1604" s="315" t="s">
        <v>2708</v>
      </c>
      <c r="B1604" s="339" t="s">
        <v>3377</v>
      </c>
      <c r="C1604" s="293" t="s">
        <v>2995</v>
      </c>
      <c r="D1604" s="339" t="s">
        <v>2996</v>
      </c>
      <c r="E1604" s="266">
        <v>30</v>
      </c>
      <c r="F1604" s="266">
        <v>30</v>
      </c>
      <c r="G1604" s="264">
        <v>28</v>
      </c>
      <c r="H1604" s="264">
        <v>28</v>
      </c>
      <c r="I1604" s="264">
        <v>30</v>
      </c>
      <c r="J1604" s="264">
        <v>30</v>
      </c>
      <c r="K1604" s="294">
        <v>0.9</v>
      </c>
      <c r="L1604" s="267">
        <v>1</v>
      </c>
      <c r="M1604" s="267">
        <v>1</v>
      </c>
      <c r="N1604" s="267">
        <v>1</v>
      </c>
      <c r="O1604" s="332">
        <v>30</v>
      </c>
      <c r="P1604" s="266">
        <v>29</v>
      </c>
      <c r="Q1604" s="266">
        <v>29</v>
      </c>
      <c r="R1604" s="264">
        <v>27</v>
      </c>
      <c r="S1604" s="264">
        <v>30</v>
      </c>
      <c r="T1604" s="267">
        <v>0.966666666666667</v>
      </c>
      <c r="U1604" s="267">
        <v>0.966666666666667</v>
      </c>
      <c r="V1604" s="268">
        <v>0.964285714285714</v>
      </c>
      <c r="W1604" s="268">
        <v>1</v>
      </c>
      <c r="X1604" s="295">
        <v>0.00238095238095237</v>
      </c>
      <c r="Y1604" s="271">
        <v>203</v>
      </c>
      <c r="Z1604" s="333">
        <v>200</v>
      </c>
      <c r="AA1604" s="333">
        <v>213</v>
      </c>
      <c r="AB1604" s="333">
        <v>212</v>
      </c>
      <c r="AC1604" s="334">
        <v>0.985221674876847</v>
      </c>
      <c r="AD1604" s="268">
        <v>0.995305164319249</v>
      </c>
      <c r="AE1604" s="295">
        <v>-0.0100834894424016</v>
      </c>
    </row>
    <row r="1605" spans="1:31">
      <c r="A1605" s="315" t="s">
        <v>2708</v>
      </c>
      <c r="B1605" s="339" t="s">
        <v>3374</v>
      </c>
      <c r="C1605" s="293" t="s">
        <v>2997</v>
      </c>
      <c r="D1605" s="339" t="s">
        <v>2998</v>
      </c>
      <c r="E1605" s="266">
        <v>21</v>
      </c>
      <c r="F1605" s="266">
        <v>21</v>
      </c>
      <c r="G1605" s="264">
        <v>24</v>
      </c>
      <c r="H1605" s="264">
        <v>24</v>
      </c>
      <c r="I1605" s="264">
        <v>20</v>
      </c>
      <c r="J1605" s="264">
        <v>20</v>
      </c>
      <c r="K1605" s="294">
        <v>0.9</v>
      </c>
      <c r="L1605" s="267">
        <v>1</v>
      </c>
      <c r="M1605" s="267">
        <v>1</v>
      </c>
      <c r="N1605" s="267">
        <v>1</v>
      </c>
      <c r="O1605" s="332">
        <v>21</v>
      </c>
      <c r="P1605" s="266">
        <v>20</v>
      </c>
      <c r="Q1605" s="266">
        <v>20</v>
      </c>
      <c r="R1605" s="264">
        <v>23</v>
      </c>
      <c r="S1605" s="264">
        <v>19</v>
      </c>
      <c r="T1605" s="267">
        <v>0.952380952380952</v>
      </c>
      <c r="U1605" s="267">
        <v>0.952380952380952</v>
      </c>
      <c r="V1605" s="268">
        <v>0.958333333333333</v>
      </c>
      <c r="W1605" s="268">
        <v>0.95</v>
      </c>
      <c r="X1605" s="295">
        <v>-0.00595238095238104</v>
      </c>
      <c r="Y1605" s="271">
        <v>149</v>
      </c>
      <c r="Z1605" s="333">
        <v>144</v>
      </c>
      <c r="AA1605" s="333">
        <v>168</v>
      </c>
      <c r="AB1605" s="333">
        <v>161</v>
      </c>
      <c r="AC1605" s="334">
        <v>0.966442953020134</v>
      </c>
      <c r="AD1605" s="268">
        <v>0.958333333333333</v>
      </c>
      <c r="AE1605" s="295">
        <v>0.00810961968680091</v>
      </c>
    </row>
    <row r="1606" spans="1:31">
      <c r="A1606" s="315" t="s">
        <v>2708</v>
      </c>
      <c r="B1606" s="339" t="s">
        <v>3379</v>
      </c>
      <c r="C1606" s="293" t="s">
        <v>2999</v>
      </c>
      <c r="D1606" s="339" t="s">
        <v>3000</v>
      </c>
      <c r="E1606" s="266">
        <v>35</v>
      </c>
      <c r="F1606" s="266">
        <v>32</v>
      </c>
      <c r="G1606" s="264">
        <v>41</v>
      </c>
      <c r="H1606" s="264">
        <v>36</v>
      </c>
      <c r="I1606" s="264">
        <v>39</v>
      </c>
      <c r="J1606" s="264">
        <v>37</v>
      </c>
      <c r="K1606" s="294">
        <v>0.9</v>
      </c>
      <c r="L1606" s="267">
        <v>0.914285714285714</v>
      </c>
      <c r="M1606" s="267">
        <v>0.878048780487805</v>
      </c>
      <c r="N1606" s="267">
        <v>0.948717948717949</v>
      </c>
      <c r="O1606" s="332">
        <v>35</v>
      </c>
      <c r="P1606" s="266">
        <v>31</v>
      </c>
      <c r="Q1606" s="266">
        <v>31</v>
      </c>
      <c r="R1606" s="264">
        <v>35</v>
      </c>
      <c r="S1606" s="264">
        <v>35</v>
      </c>
      <c r="T1606" s="267">
        <v>0.885714285714286</v>
      </c>
      <c r="U1606" s="267">
        <v>0.885714285714286</v>
      </c>
      <c r="V1606" s="268">
        <v>0.853658536585366</v>
      </c>
      <c r="W1606" s="268">
        <v>0.897435897435897</v>
      </c>
      <c r="X1606" s="295">
        <v>0.0320557491289198</v>
      </c>
      <c r="Y1606" s="271">
        <v>258</v>
      </c>
      <c r="Z1606" s="333">
        <v>231</v>
      </c>
      <c r="AA1606" s="333">
        <v>260</v>
      </c>
      <c r="AB1606" s="333">
        <v>237</v>
      </c>
      <c r="AC1606" s="334">
        <v>0.895348837209302</v>
      </c>
      <c r="AD1606" s="268">
        <v>0.911538461538462</v>
      </c>
      <c r="AE1606" s="295">
        <v>-0.0161896243291592</v>
      </c>
    </row>
    <row r="1607" spans="1:31">
      <c r="A1607" s="315" t="s">
        <v>2708</v>
      </c>
      <c r="B1607" s="339" t="s">
        <v>3379</v>
      </c>
      <c r="C1607" s="293" t="s">
        <v>3001</v>
      </c>
      <c r="D1607" s="339" t="s">
        <v>3002</v>
      </c>
      <c r="E1607" s="266">
        <v>12</v>
      </c>
      <c r="F1607" s="266">
        <v>12</v>
      </c>
      <c r="G1607" s="264">
        <v>14</v>
      </c>
      <c r="H1607" s="264">
        <v>14</v>
      </c>
      <c r="I1607" s="264">
        <v>11</v>
      </c>
      <c r="J1607" s="264">
        <v>11</v>
      </c>
      <c r="K1607" s="294">
        <v>0.9</v>
      </c>
      <c r="L1607" s="267">
        <v>1</v>
      </c>
      <c r="M1607" s="267">
        <v>1</v>
      </c>
      <c r="N1607" s="267">
        <v>1</v>
      </c>
      <c r="O1607" s="332">
        <v>12</v>
      </c>
      <c r="P1607" s="266">
        <v>12</v>
      </c>
      <c r="Q1607" s="266">
        <v>12</v>
      </c>
      <c r="R1607" s="264">
        <v>14</v>
      </c>
      <c r="S1607" s="264">
        <v>11</v>
      </c>
      <c r="T1607" s="267">
        <v>1</v>
      </c>
      <c r="U1607" s="267">
        <v>1</v>
      </c>
      <c r="V1607" s="268">
        <v>1</v>
      </c>
      <c r="W1607" s="268">
        <v>1</v>
      </c>
      <c r="X1607" s="295">
        <v>0</v>
      </c>
      <c r="Y1607" s="271">
        <v>97</v>
      </c>
      <c r="Z1607" s="333">
        <v>96</v>
      </c>
      <c r="AA1607" s="333">
        <v>94</v>
      </c>
      <c r="AB1607" s="333">
        <v>91</v>
      </c>
      <c r="AC1607" s="334">
        <v>0.989690721649485</v>
      </c>
      <c r="AD1607" s="268">
        <v>0.968085106382979</v>
      </c>
      <c r="AE1607" s="295">
        <v>0.0216056152665058</v>
      </c>
    </row>
    <row r="1608" spans="1:31">
      <c r="A1608" s="315" t="s">
        <v>2708</v>
      </c>
      <c r="B1608" s="339" t="s">
        <v>3377</v>
      </c>
      <c r="C1608" s="293" t="s">
        <v>3003</v>
      </c>
      <c r="D1608" s="339" t="s">
        <v>3004</v>
      </c>
      <c r="E1608" s="266">
        <v>37</v>
      </c>
      <c r="F1608" s="266">
        <v>36</v>
      </c>
      <c r="G1608" s="264">
        <v>37</v>
      </c>
      <c r="H1608" s="264">
        <v>37</v>
      </c>
      <c r="I1608" s="264">
        <v>37</v>
      </c>
      <c r="J1608" s="264">
        <v>37</v>
      </c>
      <c r="K1608" s="294">
        <v>0.9</v>
      </c>
      <c r="L1608" s="267">
        <v>0.972972972972973</v>
      </c>
      <c r="M1608" s="267">
        <v>1</v>
      </c>
      <c r="N1608" s="267">
        <v>1</v>
      </c>
      <c r="O1608" s="332">
        <v>37</v>
      </c>
      <c r="P1608" s="266">
        <v>35</v>
      </c>
      <c r="Q1608" s="266">
        <v>35</v>
      </c>
      <c r="R1608" s="264">
        <v>37</v>
      </c>
      <c r="S1608" s="264">
        <v>34</v>
      </c>
      <c r="T1608" s="267">
        <v>0.945945945945946</v>
      </c>
      <c r="U1608" s="267">
        <v>0.945945945945946</v>
      </c>
      <c r="V1608" s="268">
        <v>1</v>
      </c>
      <c r="W1608" s="268">
        <v>0.918918918918919</v>
      </c>
      <c r="X1608" s="295">
        <v>-0.0540540540540541</v>
      </c>
      <c r="Y1608" s="271">
        <v>267</v>
      </c>
      <c r="Z1608" s="333">
        <v>255</v>
      </c>
      <c r="AA1608" s="333">
        <v>264</v>
      </c>
      <c r="AB1608" s="333">
        <v>254</v>
      </c>
      <c r="AC1608" s="334">
        <v>0.955056179775281</v>
      </c>
      <c r="AD1608" s="268">
        <v>0.962121212121212</v>
      </c>
      <c r="AE1608" s="295">
        <v>-0.00706503234593125</v>
      </c>
    </row>
    <row r="1609" spans="1:31">
      <c r="A1609" s="315" t="s">
        <v>2708</v>
      </c>
      <c r="B1609" s="339" t="s">
        <v>3379</v>
      </c>
      <c r="C1609" s="293" t="s">
        <v>3005</v>
      </c>
      <c r="D1609" s="339" t="s">
        <v>3006</v>
      </c>
      <c r="E1609" s="266">
        <v>12</v>
      </c>
      <c r="F1609" s="266">
        <v>12</v>
      </c>
      <c r="G1609" s="264">
        <v>13</v>
      </c>
      <c r="H1609" s="264">
        <v>12</v>
      </c>
      <c r="I1609" s="264">
        <v>12</v>
      </c>
      <c r="J1609" s="264">
        <v>12</v>
      </c>
      <c r="K1609" s="294">
        <v>0.9</v>
      </c>
      <c r="L1609" s="267">
        <v>1</v>
      </c>
      <c r="M1609" s="267">
        <v>0.923076923076923</v>
      </c>
      <c r="N1609" s="267">
        <v>1</v>
      </c>
      <c r="O1609" s="332">
        <v>12</v>
      </c>
      <c r="P1609" s="266">
        <v>11</v>
      </c>
      <c r="Q1609" s="266">
        <v>11</v>
      </c>
      <c r="R1609" s="264">
        <v>11</v>
      </c>
      <c r="S1609" s="264">
        <v>10</v>
      </c>
      <c r="T1609" s="267">
        <v>0.916666666666667</v>
      </c>
      <c r="U1609" s="267">
        <v>0.916666666666667</v>
      </c>
      <c r="V1609" s="268">
        <v>0.846153846153846</v>
      </c>
      <c r="W1609" s="268">
        <v>0.833333333333333</v>
      </c>
      <c r="X1609" s="295">
        <v>0.0705128205128205</v>
      </c>
      <c r="Y1609" s="271">
        <v>96</v>
      </c>
      <c r="Z1609" s="333">
        <v>80</v>
      </c>
      <c r="AA1609" s="333">
        <v>102</v>
      </c>
      <c r="AB1609" s="333">
        <v>77</v>
      </c>
      <c r="AC1609" s="334">
        <v>0.833333333333333</v>
      </c>
      <c r="AD1609" s="268">
        <v>0.754901960784314</v>
      </c>
      <c r="AE1609" s="295">
        <v>0.0784313725490197</v>
      </c>
    </row>
    <row r="1610" spans="1:31">
      <c r="A1610" s="315" t="s">
        <v>2708</v>
      </c>
      <c r="B1610" s="339" t="s">
        <v>3379</v>
      </c>
      <c r="C1610" s="293" t="s">
        <v>3007</v>
      </c>
      <c r="D1610" s="339" t="s">
        <v>3008</v>
      </c>
      <c r="E1610" s="266">
        <v>17</v>
      </c>
      <c r="F1610" s="266">
        <v>17</v>
      </c>
      <c r="G1610" s="264">
        <v>14</v>
      </c>
      <c r="H1610" s="264">
        <v>13</v>
      </c>
      <c r="I1610" s="264">
        <v>21</v>
      </c>
      <c r="J1610" s="264">
        <v>20</v>
      </c>
      <c r="K1610" s="294">
        <v>0.9</v>
      </c>
      <c r="L1610" s="267">
        <v>1</v>
      </c>
      <c r="M1610" s="267">
        <v>0.928571428571429</v>
      </c>
      <c r="N1610" s="267">
        <v>0.952380952380952</v>
      </c>
      <c r="O1610" s="332">
        <v>17</v>
      </c>
      <c r="P1610" s="266">
        <v>15</v>
      </c>
      <c r="Q1610" s="266">
        <v>15</v>
      </c>
      <c r="R1610" s="264">
        <v>9</v>
      </c>
      <c r="S1610" s="264">
        <v>18</v>
      </c>
      <c r="T1610" s="267">
        <v>0.882352941176471</v>
      </c>
      <c r="U1610" s="267">
        <v>0.882352941176471</v>
      </c>
      <c r="V1610" s="268">
        <v>0.642857142857143</v>
      </c>
      <c r="W1610" s="268">
        <v>0.857142857142857</v>
      </c>
      <c r="X1610" s="295">
        <v>0.239495798319328</v>
      </c>
      <c r="Y1610" s="271">
        <v>126</v>
      </c>
      <c r="Z1610" s="333">
        <v>97</v>
      </c>
      <c r="AA1610" s="333">
        <v>127</v>
      </c>
      <c r="AB1610" s="333">
        <v>98</v>
      </c>
      <c r="AC1610" s="334">
        <v>0.76984126984127</v>
      </c>
      <c r="AD1610" s="268">
        <v>0.771653543307087</v>
      </c>
      <c r="AE1610" s="295">
        <v>-0.00181227346581669</v>
      </c>
    </row>
    <row r="1611" spans="1:31">
      <c r="A1611" s="315" t="s">
        <v>2708</v>
      </c>
      <c r="B1611" s="339" t="s">
        <v>3379</v>
      </c>
      <c r="C1611" s="293" t="s">
        <v>3009</v>
      </c>
      <c r="D1611" s="339" t="s">
        <v>3010</v>
      </c>
      <c r="E1611" s="266">
        <v>0</v>
      </c>
      <c r="F1611" s="266">
        <v>0</v>
      </c>
      <c r="G1611" s="264">
        <v>12</v>
      </c>
      <c r="H1611" s="264">
        <v>7</v>
      </c>
      <c r="I1611" s="264">
        <v>1</v>
      </c>
      <c r="J1611" s="264">
        <v>0</v>
      </c>
      <c r="K1611" s="294">
        <v>0.9</v>
      </c>
      <c r="L1611" s="267">
        <v>0</v>
      </c>
      <c r="M1611" s="267">
        <v>0.583333333333333</v>
      </c>
      <c r="N1611" s="267">
        <v>0</v>
      </c>
      <c r="O1611" s="332">
        <v>0</v>
      </c>
      <c r="P1611" s="266">
        <v>0</v>
      </c>
      <c r="Q1611" s="266">
        <v>0</v>
      </c>
      <c r="R1611" s="264">
        <v>6</v>
      </c>
      <c r="S1611" s="264">
        <v>0</v>
      </c>
      <c r="T1611" s="267">
        <v>0</v>
      </c>
      <c r="U1611" s="267">
        <v>0</v>
      </c>
      <c r="V1611" s="268">
        <v>0.5</v>
      </c>
      <c r="W1611" s="268">
        <v>0</v>
      </c>
      <c r="X1611" s="295">
        <v>-0.5</v>
      </c>
      <c r="Y1611" s="271">
        <v>61</v>
      </c>
      <c r="Z1611" s="333">
        <v>29</v>
      </c>
      <c r="AA1611" s="333">
        <v>84</v>
      </c>
      <c r="AB1611" s="333">
        <v>36</v>
      </c>
      <c r="AC1611" s="334">
        <v>0.475409836065574</v>
      </c>
      <c r="AD1611" s="268">
        <v>0.428571428571429</v>
      </c>
      <c r="AE1611" s="295">
        <v>0.0468384074941452</v>
      </c>
    </row>
    <row r="1612" spans="1:31">
      <c r="A1612" s="315" t="s">
        <v>2708</v>
      </c>
      <c r="B1612" s="339" t="s">
        <v>3379</v>
      </c>
      <c r="C1612" s="293" t="s">
        <v>3011</v>
      </c>
      <c r="D1612" s="339" t="s">
        <v>3012</v>
      </c>
      <c r="E1612" s="266">
        <v>13</v>
      </c>
      <c r="F1612" s="266">
        <v>0</v>
      </c>
      <c r="G1612" s="264">
        <v>14</v>
      </c>
      <c r="H1612" s="264">
        <v>13</v>
      </c>
      <c r="I1612" s="264">
        <v>15</v>
      </c>
      <c r="J1612" s="264">
        <v>15</v>
      </c>
      <c r="K1612" s="294">
        <v>0.9</v>
      </c>
      <c r="L1612" s="267">
        <v>0</v>
      </c>
      <c r="M1612" s="267">
        <v>0.928571428571429</v>
      </c>
      <c r="N1612" s="267">
        <v>1</v>
      </c>
      <c r="O1612" s="332">
        <v>13</v>
      </c>
      <c r="P1612" s="266">
        <v>0</v>
      </c>
      <c r="Q1612" s="266">
        <v>0</v>
      </c>
      <c r="R1612" s="264">
        <v>13</v>
      </c>
      <c r="S1612" s="264">
        <v>15</v>
      </c>
      <c r="T1612" s="267">
        <v>0</v>
      </c>
      <c r="U1612" s="267">
        <v>0</v>
      </c>
      <c r="V1612" s="268">
        <v>0.928571428571429</v>
      </c>
      <c r="W1612" s="268">
        <v>1</v>
      </c>
      <c r="X1612" s="295">
        <v>-0.928571428571429</v>
      </c>
      <c r="Y1612" s="271">
        <v>99</v>
      </c>
      <c r="Z1612" s="333">
        <v>78</v>
      </c>
      <c r="AA1612" s="333">
        <v>102</v>
      </c>
      <c r="AB1612" s="333">
        <v>91</v>
      </c>
      <c r="AC1612" s="334">
        <v>0.787878787878788</v>
      </c>
      <c r="AD1612" s="268">
        <v>0.892156862745098</v>
      </c>
      <c r="AE1612" s="295">
        <v>-0.10427807486631</v>
      </c>
    </row>
    <row r="1613" spans="1:31">
      <c r="A1613" s="315" t="s">
        <v>2708</v>
      </c>
      <c r="B1613" s="339" t="s">
        <v>3379</v>
      </c>
      <c r="C1613" s="293" t="s">
        <v>3013</v>
      </c>
      <c r="D1613" s="339" t="s">
        <v>3014</v>
      </c>
      <c r="E1613" s="266">
        <v>16</v>
      </c>
      <c r="F1613" s="266">
        <v>16</v>
      </c>
      <c r="G1613" s="264">
        <v>18</v>
      </c>
      <c r="H1613" s="264">
        <v>17</v>
      </c>
      <c r="I1613" s="264">
        <v>16</v>
      </c>
      <c r="J1613" s="264">
        <v>16</v>
      </c>
      <c r="K1613" s="294">
        <v>0.9</v>
      </c>
      <c r="L1613" s="267">
        <v>1</v>
      </c>
      <c r="M1613" s="267">
        <v>0.944444444444444</v>
      </c>
      <c r="N1613" s="267">
        <v>1</v>
      </c>
      <c r="O1613" s="332">
        <v>16</v>
      </c>
      <c r="P1613" s="266">
        <v>16</v>
      </c>
      <c r="Q1613" s="266">
        <v>16</v>
      </c>
      <c r="R1613" s="264">
        <v>14</v>
      </c>
      <c r="S1613" s="264">
        <v>14</v>
      </c>
      <c r="T1613" s="267">
        <v>1</v>
      </c>
      <c r="U1613" s="267">
        <v>1</v>
      </c>
      <c r="V1613" s="268">
        <v>0.777777777777778</v>
      </c>
      <c r="W1613" s="268">
        <v>0.875</v>
      </c>
      <c r="X1613" s="295">
        <v>0.222222222222222</v>
      </c>
      <c r="Y1613" s="271">
        <v>124</v>
      </c>
      <c r="Z1613" s="333">
        <v>108</v>
      </c>
      <c r="AA1613" s="333">
        <v>124</v>
      </c>
      <c r="AB1613" s="333">
        <v>105</v>
      </c>
      <c r="AC1613" s="334">
        <v>0.870967741935484</v>
      </c>
      <c r="AD1613" s="268">
        <v>0.846774193548387</v>
      </c>
      <c r="AE1613" s="295">
        <v>0.0241935483870968</v>
      </c>
    </row>
    <row r="1614" spans="1:31">
      <c r="A1614" s="315" t="s">
        <v>2708</v>
      </c>
      <c r="B1614" s="339" t="s">
        <v>3377</v>
      </c>
      <c r="C1614" s="293" t="s">
        <v>3015</v>
      </c>
      <c r="D1614" s="339" t="s">
        <v>3016</v>
      </c>
      <c r="E1614" s="266">
        <v>30</v>
      </c>
      <c r="F1614" s="266">
        <v>30</v>
      </c>
      <c r="G1614" s="264">
        <v>32</v>
      </c>
      <c r="H1614" s="264">
        <v>32</v>
      </c>
      <c r="I1614" s="264">
        <v>29</v>
      </c>
      <c r="J1614" s="264">
        <v>29</v>
      </c>
      <c r="K1614" s="294">
        <v>0.9</v>
      </c>
      <c r="L1614" s="267">
        <v>1</v>
      </c>
      <c r="M1614" s="267">
        <v>1</v>
      </c>
      <c r="N1614" s="267">
        <v>1</v>
      </c>
      <c r="O1614" s="332">
        <v>30</v>
      </c>
      <c r="P1614" s="266">
        <v>30</v>
      </c>
      <c r="Q1614" s="266">
        <v>30</v>
      </c>
      <c r="R1614" s="264">
        <v>32</v>
      </c>
      <c r="S1614" s="264">
        <v>29</v>
      </c>
      <c r="T1614" s="267">
        <v>1</v>
      </c>
      <c r="U1614" s="267">
        <v>1</v>
      </c>
      <c r="V1614" s="268">
        <v>1</v>
      </c>
      <c r="W1614" s="268">
        <v>1</v>
      </c>
      <c r="X1614" s="295">
        <v>0</v>
      </c>
      <c r="Y1614" s="271">
        <v>214</v>
      </c>
      <c r="Z1614" s="333">
        <v>214</v>
      </c>
      <c r="AA1614" s="333">
        <v>219</v>
      </c>
      <c r="AB1614" s="333">
        <v>217</v>
      </c>
      <c r="AC1614" s="334">
        <v>1</v>
      </c>
      <c r="AD1614" s="268">
        <v>0.990867579908676</v>
      </c>
      <c r="AE1614" s="295">
        <v>0.0091324200913242</v>
      </c>
    </row>
    <row r="1615" spans="1:31">
      <c r="A1615" s="315" t="s">
        <v>2708</v>
      </c>
      <c r="B1615" s="339" t="s">
        <v>3377</v>
      </c>
      <c r="C1615" s="293" t="s">
        <v>3017</v>
      </c>
      <c r="D1615" s="339" t="s">
        <v>3018</v>
      </c>
      <c r="E1615" s="266">
        <v>41</v>
      </c>
      <c r="F1615" s="266">
        <v>41</v>
      </c>
      <c r="G1615" s="264">
        <v>41</v>
      </c>
      <c r="H1615" s="264">
        <v>41</v>
      </c>
      <c r="I1615" s="264">
        <v>43</v>
      </c>
      <c r="J1615" s="264">
        <v>43</v>
      </c>
      <c r="K1615" s="294">
        <v>0.9</v>
      </c>
      <c r="L1615" s="267">
        <v>1</v>
      </c>
      <c r="M1615" s="267">
        <v>1</v>
      </c>
      <c r="N1615" s="267">
        <v>1</v>
      </c>
      <c r="O1615" s="332">
        <v>41</v>
      </c>
      <c r="P1615" s="266">
        <v>40</v>
      </c>
      <c r="Q1615" s="266">
        <v>40</v>
      </c>
      <c r="R1615" s="264">
        <v>40</v>
      </c>
      <c r="S1615" s="264">
        <v>40</v>
      </c>
      <c r="T1615" s="267">
        <v>0.975609756097561</v>
      </c>
      <c r="U1615" s="267">
        <v>0.975609756097561</v>
      </c>
      <c r="V1615" s="268">
        <v>0.975609756097561</v>
      </c>
      <c r="W1615" s="268">
        <v>0.930232558139535</v>
      </c>
      <c r="X1615" s="295">
        <v>0</v>
      </c>
      <c r="Y1615" s="271">
        <v>293</v>
      </c>
      <c r="Z1615" s="333">
        <v>286</v>
      </c>
      <c r="AA1615" s="333">
        <v>292</v>
      </c>
      <c r="AB1615" s="333">
        <v>287</v>
      </c>
      <c r="AC1615" s="334">
        <v>0.976109215017065</v>
      </c>
      <c r="AD1615" s="268">
        <v>0.982876712328767</v>
      </c>
      <c r="AE1615" s="295">
        <v>-0.00676749731170234</v>
      </c>
    </row>
    <row r="1616" spans="1:31">
      <c r="A1616" s="315" t="s">
        <v>2708</v>
      </c>
      <c r="B1616" s="339" t="s">
        <v>3377</v>
      </c>
      <c r="C1616" s="293" t="s">
        <v>3019</v>
      </c>
      <c r="D1616" s="339" t="s">
        <v>3020</v>
      </c>
      <c r="E1616" s="266">
        <v>47</v>
      </c>
      <c r="F1616" s="266">
        <v>47</v>
      </c>
      <c r="G1616" s="264">
        <v>48</v>
      </c>
      <c r="H1616" s="264">
        <v>48</v>
      </c>
      <c r="I1616" s="264">
        <v>47</v>
      </c>
      <c r="J1616" s="264">
        <v>47</v>
      </c>
      <c r="K1616" s="294">
        <v>0.9</v>
      </c>
      <c r="L1616" s="267">
        <v>1</v>
      </c>
      <c r="M1616" s="267">
        <v>1</v>
      </c>
      <c r="N1616" s="267">
        <v>1</v>
      </c>
      <c r="O1616" s="332">
        <v>47</v>
      </c>
      <c r="P1616" s="266">
        <v>47</v>
      </c>
      <c r="Q1616" s="266">
        <v>47</v>
      </c>
      <c r="R1616" s="264">
        <v>48</v>
      </c>
      <c r="S1616" s="264">
        <v>47</v>
      </c>
      <c r="T1616" s="267">
        <v>1</v>
      </c>
      <c r="U1616" s="267">
        <v>1</v>
      </c>
      <c r="V1616" s="268">
        <v>1</v>
      </c>
      <c r="W1616" s="268">
        <v>1</v>
      </c>
      <c r="X1616" s="295">
        <v>0</v>
      </c>
      <c r="Y1616" s="271">
        <v>330</v>
      </c>
      <c r="Z1616" s="333">
        <v>330</v>
      </c>
      <c r="AA1616" s="333">
        <v>333</v>
      </c>
      <c r="AB1616" s="333">
        <v>329</v>
      </c>
      <c r="AC1616" s="334">
        <v>1</v>
      </c>
      <c r="AD1616" s="268">
        <v>0.987987987987988</v>
      </c>
      <c r="AE1616" s="295">
        <v>0.012012012012012</v>
      </c>
    </row>
    <row r="1617" spans="1:31">
      <c r="A1617" s="315" t="s">
        <v>2708</v>
      </c>
      <c r="B1617" s="339" t="s">
        <v>3377</v>
      </c>
      <c r="C1617" s="293" t="s">
        <v>3021</v>
      </c>
      <c r="D1617" s="339" t="s">
        <v>3022</v>
      </c>
      <c r="E1617" s="266">
        <v>40</v>
      </c>
      <c r="F1617" s="266">
        <v>39</v>
      </c>
      <c r="G1617" s="264">
        <v>39</v>
      </c>
      <c r="H1617" s="264">
        <v>39</v>
      </c>
      <c r="I1617" s="264">
        <v>38</v>
      </c>
      <c r="J1617" s="264">
        <v>37</v>
      </c>
      <c r="K1617" s="294">
        <v>0.9</v>
      </c>
      <c r="L1617" s="267">
        <v>0.975</v>
      </c>
      <c r="M1617" s="267">
        <v>1</v>
      </c>
      <c r="N1617" s="267">
        <v>0.973684210526316</v>
      </c>
      <c r="O1617" s="332">
        <v>40</v>
      </c>
      <c r="P1617" s="266">
        <v>39</v>
      </c>
      <c r="Q1617" s="266">
        <v>39</v>
      </c>
      <c r="R1617" s="264">
        <v>38</v>
      </c>
      <c r="S1617" s="264">
        <v>35</v>
      </c>
      <c r="T1617" s="267">
        <v>0.975</v>
      </c>
      <c r="U1617" s="267">
        <v>0.975</v>
      </c>
      <c r="V1617" s="268">
        <v>0.974358974358974</v>
      </c>
      <c r="W1617" s="268">
        <v>0.921052631578947</v>
      </c>
      <c r="X1617" s="295">
        <v>0.000641025641025639</v>
      </c>
      <c r="Y1617" s="271">
        <v>273</v>
      </c>
      <c r="Z1617" s="333">
        <v>265</v>
      </c>
      <c r="AA1617" s="333">
        <v>274</v>
      </c>
      <c r="AB1617" s="333">
        <v>268</v>
      </c>
      <c r="AC1617" s="334">
        <v>0.970695970695971</v>
      </c>
      <c r="AD1617" s="268">
        <v>0.978102189781022</v>
      </c>
      <c r="AE1617" s="295">
        <v>-0.00740621908505124</v>
      </c>
    </row>
    <row r="1618" spans="1:31">
      <c r="A1618" s="315" t="s">
        <v>2708</v>
      </c>
      <c r="B1618" s="339" t="s">
        <v>3377</v>
      </c>
      <c r="C1618" s="293" t="s">
        <v>3023</v>
      </c>
      <c r="D1618" s="339" t="s">
        <v>3024</v>
      </c>
      <c r="E1618" s="266">
        <v>24</v>
      </c>
      <c r="F1618" s="266">
        <v>24</v>
      </c>
      <c r="G1618" s="264">
        <v>24</v>
      </c>
      <c r="H1618" s="264">
        <v>24</v>
      </c>
      <c r="I1618" s="264">
        <v>18</v>
      </c>
      <c r="J1618" s="264">
        <v>18</v>
      </c>
      <c r="K1618" s="294">
        <v>0.9</v>
      </c>
      <c r="L1618" s="267">
        <v>1</v>
      </c>
      <c r="M1618" s="267">
        <v>1</v>
      </c>
      <c r="N1618" s="267">
        <v>1</v>
      </c>
      <c r="O1618" s="332">
        <v>24</v>
      </c>
      <c r="P1618" s="266">
        <v>23</v>
      </c>
      <c r="Q1618" s="266">
        <v>23</v>
      </c>
      <c r="R1618" s="264">
        <v>23</v>
      </c>
      <c r="S1618" s="264">
        <v>18</v>
      </c>
      <c r="T1618" s="267">
        <v>0.958333333333333</v>
      </c>
      <c r="U1618" s="267">
        <v>0.958333333333333</v>
      </c>
      <c r="V1618" s="268">
        <v>0.958333333333333</v>
      </c>
      <c r="W1618" s="268">
        <v>1</v>
      </c>
      <c r="X1618" s="295">
        <v>0</v>
      </c>
      <c r="Y1618" s="271">
        <v>155</v>
      </c>
      <c r="Z1618" s="333">
        <v>142</v>
      </c>
      <c r="AA1618" s="333">
        <v>165</v>
      </c>
      <c r="AB1618" s="333">
        <v>147</v>
      </c>
      <c r="AC1618" s="334">
        <v>0.916129032258065</v>
      </c>
      <c r="AD1618" s="268">
        <v>0.890909090909091</v>
      </c>
      <c r="AE1618" s="295">
        <v>0.0252199413489737</v>
      </c>
    </row>
    <row r="1619" spans="1:31">
      <c r="A1619" s="315" t="s">
        <v>2708</v>
      </c>
      <c r="B1619" s="339" t="s">
        <v>3377</v>
      </c>
      <c r="C1619" s="293" t="s">
        <v>3025</v>
      </c>
      <c r="D1619" s="339" t="s">
        <v>3026</v>
      </c>
      <c r="E1619" s="266">
        <v>26</v>
      </c>
      <c r="F1619" s="266">
        <v>26</v>
      </c>
      <c r="G1619" s="264">
        <v>25</v>
      </c>
      <c r="H1619" s="264">
        <v>25</v>
      </c>
      <c r="I1619" s="264">
        <v>23</v>
      </c>
      <c r="J1619" s="264">
        <v>23</v>
      </c>
      <c r="K1619" s="294">
        <v>0.9</v>
      </c>
      <c r="L1619" s="267">
        <v>1</v>
      </c>
      <c r="M1619" s="267">
        <v>1</v>
      </c>
      <c r="N1619" s="267">
        <v>1</v>
      </c>
      <c r="O1619" s="332">
        <v>26</v>
      </c>
      <c r="P1619" s="266">
        <v>26</v>
      </c>
      <c r="Q1619" s="266">
        <v>26</v>
      </c>
      <c r="R1619" s="264">
        <v>25</v>
      </c>
      <c r="S1619" s="264">
        <v>23</v>
      </c>
      <c r="T1619" s="267">
        <v>1</v>
      </c>
      <c r="U1619" s="267">
        <v>1</v>
      </c>
      <c r="V1619" s="268">
        <v>1</v>
      </c>
      <c r="W1619" s="268">
        <v>1</v>
      </c>
      <c r="X1619" s="295">
        <v>0</v>
      </c>
      <c r="Y1619" s="271">
        <v>165</v>
      </c>
      <c r="Z1619" s="333">
        <v>165</v>
      </c>
      <c r="AA1619" s="333">
        <v>172</v>
      </c>
      <c r="AB1619" s="333">
        <v>172</v>
      </c>
      <c r="AC1619" s="334">
        <v>1</v>
      </c>
      <c r="AD1619" s="268">
        <v>1</v>
      </c>
      <c r="AE1619" s="295">
        <v>0</v>
      </c>
    </row>
    <row r="1620" spans="1:31">
      <c r="A1620" s="315" t="s">
        <v>2708</v>
      </c>
      <c r="B1620" s="339" t="s">
        <v>3379</v>
      </c>
      <c r="C1620" s="293" t="s">
        <v>3027</v>
      </c>
      <c r="D1620" s="339" t="s">
        <v>3028</v>
      </c>
      <c r="E1620" s="266">
        <v>24</v>
      </c>
      <c r="F1620" s="266">
        <v>24</v>
      </c>
      <c r="G1620" s="264">
        <v>27</v>
      </c>
      <c r="H1620" s="264">
        <v>25</v>
      </c>
      <c r="I1620" s="264">
        <v>27</v>
      </c>
      <c r="J1620" s="264">
        <v>27</v>
      </c>
      <c r="K1620" s="294">
        <v>0.9</v>
      </c>
      <c r="L1620" s="267">
        <v>1</v>
      </c>
      <c r="M1620" s="267">
        <v>0.925925925925926</v>
      </c>
      <c r="N1620" s="267">
        <v>1</v>
      </c>
      <c r="O1620" s="332">
        <v>24</v>
      </c>
      <c r="P1620" s="266">
        <v>19</v>
      </c>
      <c r="Q1620" s="266">
        <v>19</v>
      </c>
      <c r="R1620" s="264">
        <v>21</v>
      </c>
      <c r="S1620" s="264">
        <v>24</v>
      </c>
      <c r="T1620" s="267">
        <v>0.791666666666667</v>
      </c>
      <c r="U1620" s="267">
        <v>0.791666666666667</v>
      </c>
      <c r="V1620" s="268">
        <v>0.777777777777778</v>
      </c>
      <c r="W1620" s="268">
        <v>0.888888888888889</v>
      </c>
      <c r="X1620" s="295">
        <v>0.0138888888888888</v>
      </c>
      <c r="Y1620" s="271">
        <v>180</v>
      </c>
      <c r="Z1620" s="333">
        <v>146</v>
      </c>
      <c r="AA1620" s="333">
        <v>193</v>
      </c>
      <c r="AB1620" s="333">
        <v>157</v>
      </c>
      <c r="AC1620" s="334">
        <v>0.811111111111111</v>
      </c>
      <c r="AD1620" s="268">
        <v>0.813471502590674</v>
      </c>
      <c r="AE1620" s="295">
        <v>-0.00236039147956246</v>
      </c>
    </row>
    <row r="1621" spans="1:31">
      <c r="A1621" s="315" t="s">
        <v>2708</v>
      </c>
      <c r="B1621" s="339" t="s">
        <v>3374</v>
      </c>
      <c r="C1621" s="293" t="s">
        <v>3029</v>
      </c>
      <c r="D1621" s="339" t="s">
        <v>3030</v>
      </c>
      <c r="E1621" s="266">
        <v>15</v>
      </c>
      <c r="F1621" s="266">
        <v>15</v>
      </c>
      <c r="G1621" s="264">
        <v>13</v>
      </c>
      <c r="H1621" s="264">
        <v>13</v>
      </c>
      <c r="I1621" s="264">
        <v>15</v>
      </c>
      <c r="J1621" s="264">
        <v>15</v>
      </c>
      <c r="K1621" s="294">
        <v>0.9</v>
      </c>
      <c r="L1621" s="267">
        <v>1</v>
      </c>
      <c r="M1621" s="267">
        <v>1</v>
      </c>
      <c r="N1621" s="267">
        <v>1</v>
      </c>
      <c r="O1621" s="332">
        <v>15</v>
      </c>
      <c r="P1621" s="266">
        <v>15</v>
      </c>
      <c r="Q1621" s="266">
        <v>15</v>
      </c>
      <c r="R1621" s="264">
        <v>13</v>
      </c>
      <c r="S1621" s="264">
        <v>15</v>
      </c>
      <c r="T1621" s="267">
        <v>1</v>
      </c>
      <c r="U1621" s="267">
        <v>1</v>
      </c>
      <c r="V1621" s="268">
        <v>1</v>
      </c>
      <c r="W1621" s="268">
        <v>1</v>
      </c>
      <c r="X1621" s="295">
        <v>0</v>
      </c>
      <c r="Y1621" s="271">
        <v>111</v>
      </c>
      <c r="Z1621" s="333">
        <v>111</v>
      </c>
      <c r="AA1621" s="333">
        <v>124</v>
      </c>
      <c r="AB1621" s="333">
        <v>124</v>
      </c>
      <c r="AC1621" s="334">
        <v>1</v>
      </c>
      <c r="AD1621" s="268">
        <v>1</v>
      </c>
      <c r="AE1621" s="295">
        <v>0</v>
      </c>
    </row>
    <row r="1622" spans="1:31">
      <c r="A1622" s="315" t="s">
        <v>2708</v>
      </c>
      <c r="B1622" s="339" t="s">
        <v>3377</v>
      </c>
      <c r="C1622" s="293" t="s">
        <v>3031</v>
      </c>
      <c r="D1622" s="339" t="s">
        <v>3032</v>
      </c>
      <c r="E1622" s="266">
        <v>41</v>
      </c>
      <c r="F1622" s="266">
        <v>41</v>
      </c>
      <c r="G1622" s="264">
        <v>38</v>
      </c>
      <c r="H1622" s="264">
        <v>38</v>
      </c>
      <c r="I1622" s="264">
        <v>37</v>
      </c>
      <c r="J1622" s="264">
        <v>37</v>
      </c>
      <c r="K1622" s="294">
        <v>0.9</v>
      </c>
      <c r="L1622" s="267">
        <v>1</v>
      </c>
      <c r="M1622" s="267">
        <v>1</v>
      </c>
      <c r="N1622" s="267">
        <v>1</v>
      </c>
      <c r="O1622" s="332">
        <v>41</v>
      </c>
      <c r="P1622" s="266">
        <v>38</v>
      </c>
      <c r="Q1622" s="266">
        <v>38</v>
      </c>
      <c r="R1622" s="264">
        <v>35</v>
      </c>
      <c r="S1622" s="264">
        <v>36</v>
      </c>
      <c r="T1622" s="267">
        <v>0.926829268292683</v>
      </c>
      <c r="U1622" s="267">
        <v>0.926829268292683</v>
      </c>
      <c r="V1622" s="268">
        <v>0.921052631578947</v>
      </c>
      <c r="W1622" s="268">
        <v>0.972972972972973</v>
      </c>
      <c r="X1622" s="295">
        <v>0.00577663671373563</v>
      </c>
      <c r="Y1622" s="271">
        <v>264</v>
      </c>
      <c r="Z1622" s="333">
        <v>248</v>
      </c>
      <c r="AA1622" s="333">
        <v>275</v>
      </c>
      <c r="AB1622" s="333">
        <v>257</v>
      </c>
      <c r="AC1622" s="334">
        <v>0.939393939393939</v>
      </c>
      <c r="AD1622" s="268">
        <v>0.934545454545455</v>
      </c>
      <c r="AE1622" s="295">
        <v>0.00484848484848488</v>
      </c>
    </row>
    <row r="1623" spans="1:31">
      <c r="A1623" s="315" t="s">
        <v>2708</v>
      </c>
      <c r="B1623" s="339" t="s">
        <v>3379</v>
      </c>
      <c r="C1623" s="293" t="s">
        <v>3033</v>
      </c>
      <c r="D1623" s="339" t="s">
        <v>3034</v>
      </c>
      <c r="E1623" s="266">
        <v>24</v>
      </c>
      <c r="F1623" s="266">
        <v>22</v>
      </c>
      <c r="G1623" s="264">
        <v>24</v>
      </c>
      <c r="H1623" s="264">
        <v>21</v>
      </c>
      <c r="I1623" s="264">
        <v>23</v>
      </c>
      <c r="J1623" s="264">
        <v>22</v>
      </c>
      <c r="K1623" s="294">
        <v>0.9</v>
      </c>
      <c r="L1623" s="267">
        <v>0.916666666666667</v>
      </c>
      <c r="M1623" s="267">
        <v>0.875</v>
      </c>
      <c r="N1623" s="267">
        <v>0.956521739130435</v>
      </c>
      <c r="O1623" s="332">
        <v>24</v>
      </c>
      <c r="P1623" s="266">
        <v>20</v>
      </c>
      <c r="Q1623" s="266">
        <v>20</v>
      </c>
      <c r="R1623" s="264">
        <v>16</v>
      </c>
      <c r="S1623" s="264">
        <v>20</v>
      </c>
      <c r="T1623" s="267">
        <v>0.833333333333333</v>
      </c>
      <c r="U1623" s="267">
        <v>0.833333333333333</v>
      </c>
      <c r="V1623" s="268">
        <v>0.666666666666667</v>
      </c>
      <c r="W1623" s="268">
        <v>0.869565217391304</v>
      </c>
      <c r="X1623" s="295">
        <v>0.166666666666667</v>
      </c>
      <c r="Y1623" s="271">
        <v>159</v>
      </c>
      <c r="Z1623" s="333">
        <v>128</v>
      </c>
      <c r="AA1623" s="333">
        <v>151</v>
      </c>
      <c r="AB1623" s="333">
        <v>115</v>
      </c>
      <c r="AC1623" s="334">
        <v>0.805031446540881</v>
      </c>
      <c r="AD1623" s="268">
        <v>0.76158940397351</v>
      </c>
      <c r="AE1623" s="295">
        <v>0.0434420425673706</v>
      </c>
    </row>
    <row r="1624" spans="1:31">
      <c r="A1624" s="315" t="s">
        <v>2708</v>
      </c>
      <c r="B1624" s="339" t="s">
        <v>3379</v>
      </c>
      <c r="C1624" s="293" t="s">
        <v>3035</v>
      </c>
      <c r="D1624" s="339" t="s">
        <v>3036</v>
      </c>
      <c r="E1624" s="266">
        <v>26</v>
      </c>
      <c r="F1624" s="266">
        <v>23</v>
      </c>
      <c r="G1624" s="264">
        <v>23</v>
      </c>
      <c r="H1624" s="264">
        <v>19</v>
      </c>
      <c r="I1624" s="264">
        <v>23</v>
      </c>
      <c r="J1624" s="264">
        <v>20</v>
      </c>
      <c r="K1624" s="294">
        <v>0.9</v>
      </c>
      <c r="L1624" s="267">
        <v>0.884615384615385</v>
      </c>
      <c r="M1624" s="267">
        <v>0.826086956521739</v>
      </c>
      <c r="N1624" s="267">
        <v>0.869565217391304</v>
      </c>
      <c r="O1624" s="332">
        <v>26</v>
      </c>
      <c r="P1624" s="266">
        <v>21</v>
      </c>
      <c r="Q1624" s="266">
        <v>21</v>
      </c>
      <c r="R1624" s="264">
        <v>19</v>
      </c>
      <c r="S1624" s="264">
        <v>18</v>
      </c>
      <c r="T1624" s="267">
        <v>0.807692307692308</v>
      </c>
      <c r="U1624" s="267">
        <v>0.807692307692308</v>
      </c>
      <c r="V1624" s="268">
        <v>0.826086956521739</v>
      </c>
      <c r="W1624" s="268">
        <v>0.782608695652174</v>
      </c>
      <c r="X1624" s="295">
        <v>-0.0183946488294314</v>
      </c>
      <c r="Y1624" s="271">
        <v>161</v>
      </c>
      <c r="Z1624" s="333">
        <v>123</v>
      </c>
      <c r="AA1624" s="333">
        <v>155</v>
      </c>
      <c r="AB1624" s="333">
        <v>122</v>
      </c>
      <c r="AC1624" s="334">
        <v>0.763975155279503</v>
      </c>
      <c r="AD1624" s="268">
        <v>0.787096774193548</v>
      </c>
      <c r="AE1624" s="295">
        <v>-0.0231216189140453</v>
      </c>
    </row>
    <row r="1625" spans="1:31">
      <c r="A1625" s="315" t="s">
        <v>2708</v>
      </c>
      <c r="B1625" s="339" t="s">
        <v>3374</v>
      </c>
      <c r="C1625" s="293" t="s">
        <v>3037</v>
      </c>
      <c r="D1625" s="339" t="s">
        <v>3038</v>
      </c>
      <c r="E1625" s="266">
        <v>34</v>
      </c>
      <c r="F1625" s="266">
        <v>33</v>
      </c>
      <c r="G1625" s="264">
        <v>36</v>
      </c>
      <c r="H1625" s="264">
        <v>35</v>
      </c>
      <c r="I1625" s="264">
        <v>33</v>
      </c>
      <c r="J1625" s="264">
        <v>33</v>
      </c>
      <c r="K1625" s="294">
        <v>0.9</v>
      </c>
      <c r="L1625" s="267">
        <v>0.970588235294118</v>
      </c>
      <c r="M1625" s="267">
        <v>0.972222222222222</v>
      </c>
      <c r="N1625" s="267">
        <v>1</v>
      </c>
      <c r="O1625" s="332">
        <v>34</v>
      </c>
      <c r="P1625" s="266">
        <v>33</v>
      </c>
      <c r="Q1625" s="266">
        <v>33</v>
      </c>
      <c r="R1625" s="264">
        <v>35</v>
      </c>
      <c r="S1625" s="264">
        <v>33</v>
      </c>
      <c r="T1625" s="267">
        <v>0.970588235294118</v>
      </c>
      <c r="U1625" s="267">
        <v>0.970588235294118</v>
      </c>
      <c r="V1625" s="268">
        <v>0.972222222222222</v>
      </c>
      <c r="W1625" s="268">
        <v>1</v>
      </c>
      <c r="X1625" s="295">
        <v>-0.00163398692810457</v>
      </c>
      <c r="Y1625" s="271">
        <v>229</v>
      </c>
      <c r="Z1625" s="333">
        <v>226</v>
      </c>
      <c r="AA1625" s="333">
        <v>235</v>
      </c>
      <c r="AB1625" s="333">
        <v>235</v>
      </c>
      <c r="AC1625" s="334">
        <v>0.986899563318777</v>
      </c>
      <c r="AD1625" s="268">
        <v>1</v>
      </c>
      <c r="AE1625" s="295">
        <v>-0.0131004366812227</v>
      </c>
    </row>
    <row r="1626" spans="1:31">
      <c r="A1626" s="315" t="s">
        <v>2708</v>
      </c>
      <c r="B1626" s="339" t="s">
        <v>3374</v>
      </c>
      <c r="C1626" s="293" t="s">
        <v>3039</v>
      </c>
      <c r="D1626" s="339" t="s">
        <v>3040</v>
      </c>
      <c r="E1626" s="266">
        <v>23</v>
      </c>
      <c r="F1626" s="266">
        <v>23</v>
      </c>
      <c r="G1626" s="264">
        <v>19</v>
      </c>
      <c r="H1626" s="264">
        <v>17</v>
      </c>
      <c r="I1626" s="264">
        <v>23</v>
      </c>
      <c r="J1626" s="264">
        <v>23</v>
      </c>
      <c r="K1626" s="294">
        <v>0.9</v>
      </c>
      <c r="L1626" s="267">
        <v>1</v>
      </c>
      <c r="M1626" s="267">
        <v>0.894736842105263</v>
      </c>
      <c r="N1626" s="267">
        <v>1</v>
      </c>
      <c r="O1626" s="332">
        <v>23</v>
      </c>
      <c r="P1626" s="266">
        <v>19</v>
      </c>
      <c r="Q1626" s="266">
        <v>19</v>
      </c>
      <c r="R1626" s="264">
        <v>15</v>
      </c>
      <c r="S1626" s="264">
        <v>22</v>
      </c>
      <c r="T1626" s="267">
        <v>0.826086956521739</v>
      </c>
      <c r="U1626" s="267">
        <v>0.826086956521739</v>
      </c>
      <c r="V1626" s="268">
        <v>0.789473684210526</v>
      </c>
      <c r="W1626" s="268">
        <v>0.956521739130435</v>
      </c>
      <c r="X1626" s="295">
        <v>0.0366132723112128</v>
      </c>
      <c r="Y1626" s="271">
        <v>153</v>
      </c>
      <c r="Z1626" s="333">
        <v>140</v>
      </c>
      <c r="AA1626" s="333">
        <v>168</v>
      </c>
      <c r="AB1626" s="333">
        <v>156</v>
      </c>
      <c r="AC1626" s="334">
        <v>0.915032679738562</v>
      </c>
      <c r="AD1626" s="268">
        <v>0.928571428571429</v>
      </c>
      <c r="AE1626" s="295">
        <v>-0.0135387488328665</v>
      </c>
    </row>
    <row r="1627" spans="1:31">
      <c r="A1627" s="315" t="s">
        <v>2708</v>
      </c>
      <c r="B1627" s="339" t="s">
        <v>3377</v>
      </c>
      <c r="C1627" s="293" t="s">
        <v>3041</v>
      </c>
      <c r="D1627" s="339" t="s">
        <v>3042</v>
      </c>
      <c r="E1627" s="266">
        <v>48</v>
      </c>
      <c r="F1627" s="266">
        <v>48</v>
      </c>
      <c r="G1627" s="264">
        <v>47</v>
      </c>
      <c r="H1627" s="264">
        <v>47</v>
      </c>
      <c r="I1627" s="264">
        <v>48</v>
      </c>
      <c r="J1627" s="264">
        <v>48</v>
      </c>
      <c r="K1627" s="294">
        <v>0.9</v>
      </c>
      <c r="L1627" s="267">
        <v>1</v>
      </c>
      <c r="M1627" s="267">
        <v>1</v>
      </c>
      <c r="N1627" s="267">
        <v>1</v>
      </c>
      <c r="O1627" s="332">
        <v>48</v>
      </c>
      <c r="P1627" s="266">
        <v>48</v>
      </c>
      <c r="Q1627" s="266">
        <v>48</v>
      </c>
      <c r="R1627" s="264">
        <v>47</v>
      </c>
      <c r="S1627" s="264">
        <v>47</v>
      </c>
      <c r="T1627" s="267">
        <v>1</v>
      </c>
      <c r="U1627" s="267">
        <v>1</v>
      </c>
      <c r="V1627" s="268">
        <v>1</v>
      </c>
      <c r="W1627" s="268">
        <v>0.979166666666667</v>
      </c>
      <c r="X1627" s="295">
        <v>0</v>
      </c>
      <c r="Y1627" s="271">
        <v>337</v>
      </c>
      <c r="Z1627" s="333">
        <v>333</v>
      </c>
      <c r="AA1627" s="333">
        <v>341</v>
      </c>
      <c r="AB1627" s="333">
        <v>338</v>
      </c>
      <c r="AC1627" s="334">
        <v>0.98813056379822</v>
      </c>
      <c r="AD1627" s="268">
        <v>0.991202346041056</v>
      </c>
      <c r="AE1627" s="295">
        <v>-0.00307178224283611</v>
      </c>
    </row>
    <row r="1628" spans="1:31">
      <c r="A1628" s="315" t="s">
        <v>2708</v>
      </c>
      <c r="B1628" s="339" t="s">
        <v>3377</v>
      </c>
      <c r="C1628" s="293" t="s">
        <v>3043</v>
      </c>
      <c r="D1628" s="339" t="s">
        <v>3044</v>
      </c>
      <c r="E1628" s="266">
        <v>25</v>
      </c>
      <c r="F1628" s="266">
        <v>25</v>
      </c>
      <c r="G1628" s="264">
        <v>25</v>
      </c>
      <c r="H1628" s="264">
        <v>25</v>
      </c>
      <c r="I1628" s="264">
        <v>26</v>
      </c>
      <c r="J1628" s="264">
        <v>26</v>
      </c>
      <c r="K1628" s="294">
        <v>0.9</v>
      </c>
      <c r="L1628" s="267">
        <v>1</v>
      </c>
      <c r="M1628" s="267">
        <v>1</v>
      </c>
      <c r="N1628" s="267">
        <v>1</v>
      </c>
      <c r="O1628" s="332">
        <v>25</v>
      </c>
      <c r="P1628" s="266">
        <v>25</v>
      </c>
      <c r="Q1628" s="266">
        <v>25</v>
      </c>
      <c r="R1628" s="264">
        <v>23</v>
      </c>
      <c r="S1628" s="264">
        <v>26</v>
      </c>
      <c r="T1628" s="267">
        <v>1</v>
      </c>
      <c r="U1628" s="267">
        <v>1</v>
      </c>
      <c r="V1628" s="268">
        <v>0.92</v>
      </c>
      <c r="W1628" s="268">
        <v>1</v>
      </c>
      <c r="X1628" s="295">
        <v>0.08</v>
      </c>
      <c r="Y1628" s="271">
        <v>176</v>
      </c>
      <c r="Z1628" s="333">
        <v>171</v>
      </c>
      <c r="AA1628" s="333">
        <v>179</v>
      </c>
      <c r="AB1628" s="333">
        <v>172</v>
      </c>
      <c r="AC1628" s="334">
        <v>0.971590909090909</v>
      </c>
      <c r="AD1628" s="268">
        <v>0.960893854748603</v>
      </c>
      <c r="AE1628" s="295">
        <v>0.0106970543423057</v>
      </c>
    </row>
    <row r="1629" spans="1:31">
      <c r="A1629" s="315" t="s">
        <v>2708</v>
      </c>
      <c r="B1629" s="339" t="s">
        <v>3377</v>
      </c>
      <c r="C1629" s="293" t="s">
        <v>3045</v>
      </c>
      <c r="D1629" s="339" t="s">
        <v>3046</v>
      </c>
      <c r="E1629" s="266">
        <v>32</v>
      </c>
      <c r="F1629" s="266">
        <v>32</v>
      </c>
      <c r="G1629" s="264">
        <v>31</v>
      </c>
      <c r="H1629" s="264">
        <v>31</v>
      </c>
      <c r="I1629" s="264">
        <v>30</v>
      </c>
      <c r="J1629" s="264">
        <v>30</v>
      </c>
      <c r="K1629" s="294">
        <v>0.9</v>
      </c>
      <c r="L1629" s="267">
        <v>1</v>
      </c>
      <c r="M1629" s="267">
        <v>1</v>
      </c>
      <c r="N1629" s="267">
        <v>1</v>
      </c>
      <c r="O1629" s="332">
        <v>32</v>
      </c>
      <c r="P1629" s="266">
        <v>28</v>
      </c>
      <c r="Q1629" s="266">
        <v>28</v>
      </c>
      <c r="R1629" s="264">
        <v>31</v>
      </c>
      <c r="S1629" s="264">
        <v>30</v>
      </c>
      <c r="T1629" s="267">
        <v>0.875</v>
      </c>
      <c r="U1629" s="267">
        <v>0.875</v>
      </c>
      <c r="V1629" s="268">
        <v>1</v>
      </c>
      <c r="W1629" s="268">
        <v>1</v>
      </c>
      <c r="X1629" s="295">
        <v>-0.125</v>
      </c>
      <c r="Y1629" s="271">
        <v>215</v>
      </c>
      <c r="Z1629" s="333">
        <v>204</v>
      </c>
      <c r="AA1629" s="333">
        <v>224</v>
      </c>
      <c r="AB1629" s="333">
        <v>212</v>
      </c>
      <c r="AC1629" s="334">
        <v>0.948837209302326</v>
      </c>
      <c r="AD1629" s="268">
        <v>0.946428571428571</v>
      </c>
      <c r="AE1629" s="295">
        <v>0.00240863787375423</v>
      </c>
    </row>
    <row r="1630" spans="1:31">
      <c r="A1630" s="315" t="s">
        <v>2708</v>
      </c>
      <c r="B1630" s="339" t="s">
        <v>3376</v>
      </c>
      <c r="C1630" s="293" t="s">
        <v>3047</v>
      </c>
      <c r="D1630" s="339" t="s">
        <v>3048</v>
      </c>
      <c r="E1630" s="266">
        <v>18</v>
      </c>
      <c r="F1630" s="266">
        <v>18</v>
      </c>
      <c r="G1630" s="264">
        <v>21</v>
      </c>
      <c r="H1630" s="264">
        <v>21</v>
      </c>
      <c r="I1630" s="264">
        <v>18</v>
      </c>
      <c r="J1630" s="264">
        <v>18</v>
      </c>
      <c r="K1630" s="294">
        <v>0.9</v>
      </c>
      <c r="L1630" s="267">
        <v>1</v>
      </c>
      <c r="M1630" s="267">
        <v>1</v>
      </c>
      <c r="N1630" s="267">
        <v>1</v>
      </c>
      <c r="O1630" s="332">
        <v>18</v>
      </c>
      <c r="P1630" s="266">
        <v>17</v>
      </c>
      <c r="Q1630" s="266">
        <v>17</v>
      </c>
      <c r="R1630" s="264">
        <v>21</v>
      </c>
      <c r="S1630" s="264">
        <v>18</v>
      </c>
      <c r="T1630" s="267">
        <v>0.944444444444444</v>
      </c>
      <c r="U1630" s="267">
        <v>0.944444444444444</v>
      </c>
      <c r="V1630" s="268">
        <v>1</v>
      </c>
      <c r="W1630" s="268">
        <v>1</v>
      </c>
      <c r="X1630" s="295">
        <v>-0.0555555555555556</v>
      </c>
      <c r="Y1630" s="271">
        <v>135</v>
      </c>
      <c r="Z1630" s="333">
        <v>134</v>
      </c>
      <c r="AA1630" s="333">
        <v>134</v>
      </c>
      <c r="AB1630" s="333">
        <v>134</v>
      </c>
      <c r="AC1630" s="334">
        <v>0.992592592592593</v>
      </c>
      <c r="AD1630" s="268">
        <v>1</v>
      </c>
      <c r="AE1630" s="295">
        <v>-0.00740740740740742</v>
      </c>
    </row>
    <row r="1631" spans="1:31">
      <c r="A1631" s="315" t="s">
        <v>2708</v>
      </c>
      <c r="B1631" s="339" t="s">
        <v>3376</v>
      </c>
      <c r="C1631" s="293" t="s">
        <v>3049</v>
      </c>
      <c r="D1631" s="339" t="s">
        <v>3050</v>
      </c>
      <c r="E1631" s="266">
        <v>15</v>
      </c>
      <c r="F1631" s="266">
        <v>15</v>
      </c>
      <c r="G1631" s="264">
        <v>15</v>
      </c>
      <c r="H1631" s="264">
        <v>14</v>
      </c>
      <c r="I1631" s="264">
        <v>12</v>
      </c>
      <c r="J1631" s="264">
        <v>12</v>
      </c>
      <c r="K1631" s="294">
        <v>0.9</v>
      </c>
      <c r="L1631" s="267">
        <v>1</v>
      </c>
      <c r="M1631" s="267">
        <v>0.933333333333333</v>
      </c>
      <c r="N1631" s="267">
        <v>1</v>
      </c>
      <c r="O1631" s="332">
        <v>15</v>
      </c>
      <c r="P1631" s="266">
        <v>12</v>
      </c>
      <c r="Q1631" s="266">
        <v>12</v>
      </c>
      <c r="R1631" s="264">
        <v>11</v>
      </c>
      <c r="S1631" s="264">
        <v>9</v>
      </c>
      <c r="T1631" s="267">
        <v>0.8</v>
      </c>
      <c r="U1631" s="267">
        <v>0.8</v>
      </c>
      <c r="V1631" s="268">
        <v>0.733333333333333</v>
      </c>
      <c r="W1631" s="268">
        <v>0.75</v>
      </c>
      <c r="X1631" s="295">
        <v>0.0666666666666668</v>
      </c>
      <c r="Y1631" s="271">
        <v>94</v>
      </c>
      <c r="Z1631" s="333">
        <v>80</v>
      </c>
      <c r="AA1631" s="333">
        <v>94</v>
      </c>
      <c r="AB1631" s="333">
        <v>89</v>
      </c>
      <c r="AC1631" s="334">
        <v>0.851063829787234</v>
      </c>
      <c r="AD1631" s="268">
        <v>0.946808510638298</v>
      </c>
      <c r="AE1631" s="295">
        <v>-0.0957446808510638</v>
      </c>
    </row>
    <row r="1632" spans="1:31">
      <c r="A1632" s="315" t="s">
        <v>2708</v>
      </c>
      <c r="B1632" s="339" t="s">
        <v>3375</v>
      </c>
      <c r="C1632" s="293" t="s">
        <v>3051</v>
      </c>
      <c r="D1632" s="339" t="s">
        <v>3052</v>
      </c>
      <c r="E1632" s="266">
        <v>41</v>
      </c>
      <c r="F1632" s="266">
        <v>40</v>
      </c>
      <c r="G1632" s="264">
        <v>45</v>
      </c>
      <c r="H1632" s="264">
        <v>45</v>
      </c>
      <c r="I1632" s="264">
        <v>42</v>
      </c>
      <c r="J1632" s="264">
        <v>42</v>
      </c>
      <c r="K1632" s="294">
        <v>0.9</v>
      </c>
      <c r="L1632" s="267">
        <v>0.975609756097561</v>
      </c>
      <c r="M1632" s="267">
        <v>1</v>
      </c>
      <c r="N1632" s="267">
        <v>1</v>
      </c>
      <c r="O1632" s="332">
        <v>41</v>
      </c>
      <c r="P1632" s="266">
        <v>40</v>
      </c>
      <c r="Q1632" s="266">
        <v>40</v>
      </c>
      <c r="R1632" s="264">
        <v>44</v>
      </c>
      <c r="S1632" s="264">
        <v>40</v>
      </c>
      <c r="T1632" s="267">
        <v>0.975609756097561</v>
      </c>
      <c r="U1632" s="267">
        <v>0.975609756097561</v>
      </c>
      <c r="V1632" s="268">
        <v>0.977777777777778</v>
      </c>
      <c r="W1632" s="268">
        <v>0.952380952380952</v>
      </c>
      <c r="X1632" s="295">
        <v>-0.00216802168021679</v>
      </c>
      <c r="Y1632" s="271">
        <v>297</v>
      </c>
      <c r="Z1632" s="333">
        <v>286</v>
      </c>
      <c r="AA1632" s="333">
        <v>322</v>
      </c>
      <c r="AB1632" s="333">
        <v>307</v>
      </c>
      <c r="AC1632" s="334">
        <v>0.962962962962963</v>
      </c>
      <c r="AD1632" s="268">
        <v>0.953416149068323</v>
      </c>
      <c r="AE1632" s="295">
        <v>0.00954681389463996</v>
      </c>
    </row>
    <row r="1633" spans="1:31">
      <c r="A1633" s="315" t="s">
        <v>2708</v>
      </c>
      <c r="B1633" s="339" t="s">
        <v>3376</v>
      </c>
      <c r="C1633" s="293" t="s">
        <v>3053</v>
      </c>
      <c r="D1633" s="339" t="s">
        <v>3054</v>
      </c>
      <c r="E1633" s="266">
        <v>27</v>
      </c>
      <c r="F1633" s="266">
        <v>24</v>
      </c>
      <c r="G1633" s="264">
        <v>23</v>
      </c>
      <c r="H1633" s="264">
        <v>19</v>
      </c>
      <c r="I1633" s="264">
        <v>24</v>
      </c>
      <c r="J1633" s="264">
        <v>21</v>
      </c>
      <c r="K1633" s="294">
        <v>0.9</v>
      </c>
      <c r="L1633" s="267">
        <v>0.888888888888889</v>
      </c>
      <c r="M1633" s="267">
        <v>0.826086956521739</v>
      </c>
      <c r="N1633" s="267">
        <v>0.875</v>
      </c>
      <c r="O1633" s="332">
        <v>27</v>
      </c>
      <c r="P1633" s="266">
        <v>22</v>
      </c>
      <c r="Q1633" s="266">
        <v>22</v>
      </c>
      <c r="R1633" s="264">
        <v>17</v>
      </c>
      <c r="S1633" s="264">
        <v>19</v>
      </c>
      <c r="T1633" s="267">
        <v>0.814814814814815</v>
      </c>
      <c r="U1633" s="267">
        <v>0.814814814814815</v>
      </c>
      <c r="V1633" s="268">
        <v>0.739130434782609</v>
      </c>
      <c r="W1633" s="268">
        <v>0.791666666666667</v>
      </c>
      <c r="X1633" s="295">
        <v>0.0756843800322061</v>
      </c>
      <c r="Y1633" s="271">
        <v>165</v>
      </c>
      <c r="Z1633" s="333">
        <v>131</v>
      </c>
      <c r="AA1633" s="333">
        <v>177</v>
      </c>
      <c r="AB1633" s="333">
        <v>126</v>
      </c>
      <c r="AC1633" s="334">
        <v>0.793939393939394</v>
      </c>
      <c r="AD1633" s="268">
        <v>0.711864406779661</v>
      </c>
      <c r="AE1633" s="295">
        <v>0.0820749871597329</v>
      </c>
    </row>
    <row r="1634" spans="1:31">
      <c r="A1634" s="315" t="s">
        <v>2708</v>
      </c>
      <c r="B1634" s="339" t="s">
        <v>3376</v>
      </c>
      <c r="C1634" s="293" t="s">
        <v>3055</v>
      </c>
      <c r="D1634" s="339" t="s">
        <v>3056</v>
      </c>
      <c r="E1634" s="266">
        <v>0</v>
      </c>
      <c r="F1634" s="266">
        <v>0</v>
      </c>
      <c r="G1634" s="264">
        <v>0</v>
      </c>
      <c r="H1634" s="264">
        <v>0</v>
      </c>
      <c r="I1634" s="264">
        <v>0</v>
      </c>
      <c r="J1634" s="264">
        <v>0</v>
      </c>
      <c r="K1634" s="294">
        <v>0.9</v>
      </c>
      <c r="L1634" s="267">
        <v>0</v>
      </c>
      <c r="M1634" s="267">
        <v>0</v>
      </c>
      <c r="N1634" s="267">
        <v>0</v>
      </c>
      <c r="O1634" s="332">
        <v>0</v>
      </c>
      <c r="P1634" s="266">
        <v>0</v>
      </c>
      <c r="Q1634" s="266">
        <v>0</v>
      </c>
      <c r="R1634" s="264">
        <v>0</v>
      </c>
      <c r="S1634" s="264">
        <v>0</v>
      </c>
      <c r="T1634" s="267">
        <v>0</v>
      </c>
      <c r="U1634" s="267">
        <v>0</v>
      </c>
      <c r="V1634" s="268">
        <v>0</v>
      </c>
      <c r="W1634" s="268">
        <v>0</v>
      </c>
      <c r="X1634" s="295">
        <v>0</v>
      </c>
      <c r="Y1634" s="271">
        <v>0</v>
      </c>
      <c r="Z1634" s="333">
        <v>0</v>
      </c>
      <c r="AA1634" s="333">
        <v>0</v>
      </c>
      <c r="AB1634" s="333">
        <v>0</v>
      </c>
      <c r="AC1634" s="334">
        <v>0</v>
      </c>
      <c r="AD1634" s="268">
        <v>0</v>
      </c>
      <c r="AE1634" s="295">
        <v>0</v>
      </c>
    </row>
    <row r="1635" spans="1:31">
      <c r="A1635" s="315" t="s">
        <v>2708</v>
      </c>
      <c r="B1635" s="339" t="s">
        <v>3376</v>
      </c>
      <c r="C1635" s="293" t="s">
        <v>3057</v>
      </c>
      <c r="D1635" s="339" t="s">
        <v>3058</v>
      </c>
      <c r="E1635" s="266">
        <v>0</v>
      </c>
      <c r="F1635" s="266">
        <v>0</v>
      </c>
      <c r="G1635" s="264">
        <v>0</v>
      </c>
      <c r="H1635" s="264">
        <v>0</v>
      </c>
      <c r="I1635" s="264">
        <v>0</v>
      </c>
      <c r="J1635" s="264">
        <v>0</v>
      </c>
      <c r="K1635" s="294">
        <v>0.9</v>
      </c>
      <c r="L1635" s="267">
        <v>0</v>
      </c>
      <c r="M1635" s="267">
        <v>0</v>
      </c>
      <c r="N1635" s="267">
        <v>0</v>
      </c>
      <c r="O1635" s="332">
        <v>0</v>
      </c>
      <c r="P1635" s="266">
        <v>0</v>
      </c>
      <c r="Q1635" s="266">
        <v>0</v>
      </c>
      <c r="R1635" s="264">
        <v>0</v>
      </c>
      <c r="S1635" s="264">
        <v>0</v>
      </c>
      <c r="T1635" s="267">
        <v>0</v>
      </c>
      <c r="U1635" s="267">
        <v>0</v>
      </c>
      <c r="V1635" s="268">
        <v>0</v>
      </c>
      <c r="W1635" s="268">
        <v>0</v>
      </c>
      <c r="X1635" s="295">
        <v>0</v>
      </c>
      <c r="Y1635" s="271">
        <v>0</v>
      </c>
      <c r="Z1635" s="333">
        <v>0</v>
      </c>
      <c r="AA1635" s="333">
        <v>0</v>
      </c>
      <c r="AB1635" s="333">
        <v>0</v>
      </c>
      <c r="AC1635" s="334">
        <v>0</v>
      </c>
      <c r="AD1635" s="268">
        <v>0</v>
      </c>
      <c r="AE1635" s="295">
        <v>0</v>
      </c>
    </row>
    <row r="1636" spans="1:31">
      <c r="A1636" s="315" t="s">
        <v>2708</v>
      </c>
      <c r="B1636" s="339" t="s">
        <v>3375</v>
      </c>
      <c r="C1636" s="293" t="s">
        <v>3059</v>
      </c>
      <c r="D1636" s="339" t="s">
        <v>3060</v>
      </c>
      <c r="E1636" s="266">
        <v>0</v>
      </c>
      <c r="F1636" s="266">
        <v>0</v>
      </c>
      <c r="G1636" s="264">
        <v>0</v>
      </c>
      <c r="H1636" s="264">
        <v>0</v>
      </c>
      <c r="I1636" s="264">
        <v>0</v>
      </c>
      <c r="J1636" s="264">
        <v>0</v>
      </c>
      <c r="K1636" s="294">
        <v>0.9</v>
      </c>
      <c r="L1636" s="267">
        <v>0</v>
      </c>
      <c r="M1636" s="267">
        <v>0</v>
      </c>
      <c r="N1636" s="267">
        <v>0</v>
      </c>
      <c r="O1636" s="332">
        <v>0</v>
      </c>
      <c r="P1636" s="266">
        <v>0</v>
      </c>
      <c r="Q1636" s="266">
        <v>0</v>
      </c>
      <c r="R1636" s="264">
        <v>0</v>
      </c>
      <c r="S1636" s="264">
        <v>0</v>
      </c>
      <c r="T1636" s="267">
        <v>0</v>
      </c>
      <c r="U1636" s="267">
        <v>0</v>
      </c>
      <c r="V1636" s="268">
        <v>0</v>
      </c>
      <c r="W1636" s="268">
        <v>0</v>
      </c>
      <c r="X1636" s="295">
        <v>0</v>
      </c>
      <c r="Y1636" s="271">
        <v>0</v>
      </c>
      <c r="Z1636" s="333">
        <v>0</v>
      </c>
      <c r="AA1636" s="333">
        <v>0</v>
      </c>
      <c r="AB1636" s="333">
        <v>0</v>
      </c>
      <c r="AC1636" s="334">
        <v>0</v>
      </c>
      <c r="AD1636" s="268">
        <v>0</v>
      </c>
      <c r="AE1636" s="295">
        <v>0</v>
      </c>
    </row>
    <row r="1637" spans="1:31">
      <c r="A1637" s="315" t="s">
        <v>2708</v>
      </c>
      <c r="B1637" s="339" t="s">
        <v>3375</v>
      </c>
      <c r="C1637" s="293" t="s">
        <v>3061</v>
      </c>
      <c r="D1637" s="339" t="s">
        <v>3062</v>
      </c>
      <c r="E1637" s="266">
        <v>0</v>
      </c>
      <c r="F1637" s="266">
        <v>0</v>
      </c>
      <c r="G1637" s="264">
        <v>0</v>
      </c>
      <c r="H1637" s="264">
        <v>0</v>
      </c>
      <c r="I1637" s="264">
        <v>0</v>
      </c>
      <c r="J1637" s="264">
        <v>0</v>
      </c>
      <c r="K1637" s="294">
        <v>0.9</v>
      </c>
      <c r="L1637" s="267">
        <v>0</v>
      </c>
      <c r="M1637" s="267">
        <v>0</v>
      </c>
      <c r="N1637" s="267">
        <v>0</v>
      </c>
      <c r="O1637" s="332">
        <v>0</v>
      </c>
      <c r="P1637" s="266">
        <v>0</v>
      </c>
      <c r="Q1637" s="266">
        <v>0</v>
      </c>
      <c r="R1637" s="264">
        <v>0</v>
      </c>
      <c r="S1637" s="264">
        <v>0</v>
      </c>
      <c r="T1637" s="267">
        <v>0</v>
      </c>
      <c r="U1637" s="267">
        <v>0</v>
      </c>
      <c r="V1637" s="268">
        <v>0</v>
      </c>
      <c r="W1637" s="268">
        <v>0</v>
      </c>
      <c r="X1637" s="295">
        <v>0</v>
      </c>
      <c r="Y1637" s="271">
        <v>0</v>
      </c>
      <c r="Z1637" s="333">
        <v>0</v>
      </c>
      <c r="AA1637" s="333">
        <v>0</v>
      </c>
      <c r="AB1637" s="333">
        <v>0</v>
      </c>
      <c r="AC1637" s="334">
        <v>0</v>
      </c>
      <c r="AD1637" s="268">
        <v>0</v>
      </c>
      <c r="AE1637" s="295">
        <v>0</v>
      </c>
    </row>
    <row r="1638" spans="1:31">
      <c r="A1638" s="315" t="s">
        <v>2708</v>
      </c>
      <c r="B1638" s="339" t="s">
        <v>3375</v>
      </c>
      <c r="C1638" s="293" t="s">
        <v>3063</v>
      </c>
      <c r="D1638" s="339" t="s">
        <v>3064</v>
      </c>
      <c r="E1638" s="266">
        <v>34</v>
      </c>
      <c r="F1638" s="266">
        <v>34</v>
      </c>
      <c r="G1638" s="264">
        <v>34</v>
      </c>
      <c r="H1638" s="264">
        <v>34</v>
      </c>
      <c r="I1638" s="264">
        <v>37</v>
      </c>
      <c r="J1638" s="264">
        <v>37</v>
      </c>
      <c r="K1638" s="294">
        <v>0.9</v>
      </c>
      <c r="L1638" s="267">
        <v>1</v>
      </c>
      <c r="M1638" s="267">
        <v>1</v>
      </c>
      <c r="N1638" s="267">
        <v>1</v>
      </c>
      <c r="O1638" s="332">
        <v>34</v>
      </c>
      <c r="P1638" s="266">
        <v>34</v>
      </c>
      <c r="Q1638" s="266">
        <v>34</v>
      </c>
      <c r="R1638" s="264">
        <v>34</v>
      </c>
      <c r="S1638" s="264">
        <v>37</v>
      </c>
      <c r="T1638" s="267">
        <v>1</v>
      </c>
      <c r="U1638" s="267">
        <v>1</v>
      </c>
      <c r="V1638" s="268">
        <v>1</v>
      </c>
      <c r="W1638" s="268">
        <v>1</v>
      </c>
      <c r="X1638" s="295">
        <v>0</v>
      </c>
      <c r="Y1638" s="271">
        <v>248</v>
      </c>
      <c r="Z1638" s="333">
        <v>248</v>
      </c>
      <c r="AA1638" s="333">
        <v>260</v>
      </c>
      <c r="AB1638" s="333">
        <v>258</v>
      </c>
      <c r="AC1638" s="334">
        <v>1</v>
      </c>
      <c r="AD1638" s="268">
        <v>0.992307692307692</v>
      </c>
      <c r="AE1638" s="295">
        <v>0.00769230769230766</v>
      </c>
    </row>
    <row r="1639" spans="1:31">
      <c r="A1639" s="315" t="s">
        <v>2708</v>
      </c>
      <c r="B1639" s="339" t="s">
        <v>3375</v>
      </c>
      <c r="C1639" s="293" t="s">
        <v>3065</v>
      </c>
      <c r="D1639" s="339" t="s">
        <v>3066</v>
      </c>
      <c r="E1639" s="266">
        <v>0</v>
      </c>
      <c r="F1639" s="266">
        <v>0</v>
      </c>
      <c r="G1639" s="264">
        <v>0</v>
      </c>
      <c r="H1639" s="264">
        <v>0</v>
      </c>
      <c r="I1639" s="264">
        <v>0</v>
      </c>
      <c r="J1639" s="264">
        <v>0</v>
      </c>
      <c r="K1639" s="294">
        <v>0.9</v>
      </c>
      <c r="L1639" s="267">
        <v>0</v>
      </c>
      <c r="M1639" s="267">
        <v>0</v>
      </c>
      <c r="N1639" s="267">
        <v>0</v>
      </c>
      <c r="O1639" s="332">
        <v>0</v>
      </c>
      <c r="P1639" s="266">
        <v>0</v>
      </c>
      <c r="Q1639" s="266">
        <v>0</v>
      </c>
      <c r="R1639" s="264">
        <v>0</v>
      </c>
      <c r="S1639" s="264">
        <v>0</v>
      </c>
      <c r="T1639" s="267">
        <v>0</v>
      </c>
      <c r="U1639" s="267">
        <v>0</v>
      </c>
      <c r="V1639" s="268">
        <v>0</v>
      </c>
      <c r="W1639" s="268">
        <v>0</v>
      </c>
      <c r="X1639" s="295">
        <v>0</v>
      </c>
      <c r="Y1639" s="271">
        <v>0</v>
      </c>
      <c r="Z1639" s="333">
        <v>0</v>
      </c>
      <c r="AA1639" s="333">
        <v>0</v>
      </c>
      <c r="AB1639" s="333">
        <v>0</v>
      </c>
      <c r="AC1639" s="334">
        <v>0</v>
      </c>
      <c r="AD1639" s="268">
        <v>0</v>
      </c>
      <c r="AE1639" s="295">
        <v>0</v>
      </c>
    </row>
    <row r="1640" spans="1:31">
      <c r="A1640" s="315" t="s">
        <v>2708</v>
      </c>
      <c r="B1640" s="339" t="s">
        <v>3375</v>
      </c>
      <c r="C1640" s="293" t="s">
        <v>3067</v>
      </c>
      <c r="D1640" s="339" t="s">
        <v>3068</v>
      </c>
      <c r="E1640" s="266">
        <v>46</v>
      </c>
      <c r="F1640" s="266">
        <v>45</v>
      </c>
      <c r="G1640" s="264">
        <v>44</v>
      </c>
      <c r="H1640" s="264">
        <v>44</v>
      </c>
      <c r="I1640" s="264">
        <v>51</v>
      </c>
      <c r="J1640" s="264">
        <v>51</v>
      </c>
      <c r="K1640" s="294">
        <v>0.9</v>
      </c>
      <c r="L1640" s="267">
        <v>0.978260869565217</v>
      </c>
      <c r="M1640" s="267">
        <v>1</v>
      </c>
      <c r="N1640" s="267">
        <v>1</v>
      </c>
      <c r="O1640" s="332">
        <v>46</v>
      </c>
      <c r="P1640" s="266">
        <v>45</v>
      </c>
      <c r="Q1640" s="266">
        <v>45</v>
      </c>
      <c r="R1640" s="264">
        <v>42</v>
      </c>
      <c r="S1640" s="264">
        <v>50</v>
      </c>
      <c r="T1640" s="267">
        <v>0.978260869565217</v>
      </c>
      <c r="U1640" s="267">
        <v>0.978260869565217</v>
      </c>
      <c r="V1640" s="268">
        <v>0.954545454545455</v>
      </c>
      <c r="W1640" s="268">
        <v>0.980392156862745</v>
      </c>
      <c r="X1640" s="295">
        <v>0.0237154150197628</v>
      </c>
      <c r="Y1640" s="271">
        <v>323</v>
      </c>
      <c r="Z1640" s="333">
        <v>308</v>
      </c>
      <c r="AA1640" s="333">
        <v>323</v>
      </c>
      <c r="AB1640" s="333">
        <v>312</v>
      </c>
      <c r="AC1640" s="334">
        <v>0.953560371517028</v>
      </c>
      <c r="AD1640" s="268">
        <v>0.96594427244582</v>
      </c>
      <c r="AE1640" s="295">
        <v>-0.0123839009287926</v>
      </c>
    </row>
    <row r="1641" spans="1:31">
      <c r="A1641" s="315" t="s">
        <v>2708</v>
      </c>
      <c r="B1641" s="339" t="s">
        <v>3373</v>
      </c>
      <c r="C1641" s="293" t="s">
        <v>3069</v>
      </c>
      <c r="D1641" s="339" t="s">
        <v>3070</v>
      </c>
      <c r="E1641" s="266">
        <v>33</v>
      </c>
      <c r="F1641" s="266">
        <v>32</v>
      </c>
      <c r="G1641" s="264">
        <v>28</v>
      </c>
      <c r="H1641" s="264">
        <v>28</v>
      </c>
      <c r="I1641" s="264">
        <v>32</v>
      </c>
      <c r="J1641" s="264">
        <v>32</v>
      </c>
      <c r="K1641" s="294">
        <v>0.9</v>
      </c>
      <c r="L1641" s="267">
        <v>0.96969696969697</v>
      </c>
      <c r="M1641" s="267">
        <v>1</v>
      </c>
      <c r="N1641" s="267">
        <v>1</v>
      </c>
      <c r="O1641" s="332">
        <v>33</v>
      </c>
      <c r="P1641" s="266">
        <v>32</v>
      </c>
      <c r="Q1641" s="266">
        <v>32</v>
      </c>
      <c r="R1641" s="264">
        <v>28</v>
      </c>
      <c r="S1641" s="264">
        <v>32</v>
      </c>
      <c r="T1641" s="267">
        <v>0.96969696969697</v>
      </c>
      <c r="U1641" s="267">
        <v>0.96969696969697</v>
      </c>
      <c r="V1641" s="268">
        <v>1</v>
      </c>
      <c r="W1641" s="268">
        <v>1</v>
      </c>
      <c r="X1641" s="295">
        <v>-0.0303030303030303</v>
      </c>
      <c r="Y1641" s="271">
        <v>218</v>
      </c>
      <c r="Z1641" s="333">
        <v>213</v>
      </c>
      <c r="AA1641" s="333">
        <v>229</v>
      </c>
      <c r="AB1641" s="333">
        <v>220</v>
      </c>
      <c r="AC1641" s="334">
        <v>0.977064220183486</v>
      </c>
      <c r="AD1641" s="268">
        <v>0.960698689956332</v>
      </c>
      <c r="AE1641" s="295">
        <v>0.0163655302271544</v>
      </c>
    </row>
    <row r="1642" spans="1:31">
      <c r="A1642" s="315" t="s">
        <v>2708</v>
      </c>
      <c r="B1642" s="339" t="s">
        <v>3373</v>
      </c>
      <c r="C1642" s="293" t="s">
        <v>3071</v>
      </c>
      <c r="D1642" s="339" t="s">
        <v>3072</v>
      </c>
      <c r="E1642" s="266">
        <v>0</v>
      </c>
      <c r="F1642" s="266">
        <v>0</v>
      </c>
      <c r="G1642" s="264">
        <v>0</v>
      </c>
      <c r="H1642" s="264">
        <v>0</v>
      </c>
      <c r="I1642" s="264">
        <v>0</v>
      </c>
      <c r="J1642" s="264">
        <v>0</v>
      </c>
      <c r="K1642" s="294">
        <v>0.9</v>
      </c>
      <c r="L1642" s="267">
        <v>0</v>
      </c>
      <c r="M1642" s="267">
        <v>0</v>
      </c>
      <c r="N1642" s="267">
        <v>0</v>
      </c>
      <c r="O1642" s="332">
        <v>0</v>
      </c>
      <c r="P1642" s="266">
        <v>0</v>
      </c>
      <c r="Q1642" s="266">
        <v>0</v>
      </c>
      <c r="R1642" s="264">
        <v>0</v>
      </c>
      <c r="S1642" s="264">
        <v>0</v>
      </c>
      <c r="T1642" s="267">
        <v>0</v>
      </c>
      <c r="U1642" s="267">
        <v>0</v>
      </c>
      <c r="V1642" s="268">
        <v>0</v>
      </c>
      <c r="W1642" s="268">
        <v>0</v>
      </c>
      <c r="X1642" s="295">
        <v>0</v>
      </c>
      <c r="Y1642" s="271">
        <v>0</v>
      </c>
      <c r="Z1642" s="333">
        <v>0</v>
      </c>
      <c r="AA1642" s="333">
        <v>0</v>
      </c>
      <c r="AB1642" s="333">
        <v>0</v>
      </c>
      <c r="AC1642" s="334">
        <v>0</v>
      </c>
      <c r="AD1642" s="268">
        <v>0</v>
      </c>
      <c r="AE1642" s="295">
        <v>0</v>
      </c>
    </row>
    <row r="1643" spans="1:31">
      <c r="A1643" s="315" t="s">
        <v>2708</v>
      </c>
      <c r="B1643" s="339" t="s">
        <v>3373</v>
      </c>
      <c r="C1643" s="293" t="s">
        <v>3073</v>
      </c>
      <c r="D1643" s="339" t="s">
        <v>3074</v>
      </c>
      <c r="E1643" s="266">
        <v>0</v>
      </c>
      <c r="F1643" s="266">
        <v>0</v>
      </c>
      <c r="G1643" s="264">
        <v>0</v>
      </c>
      <c r="H1643" s="264">
        <v>0</v>
      </c>
      <c r="I1643" s="264">
        <v>0</v>
      </c>
      <c r="J1643" s="264">
        <v>0</v>
      </c>
      <c r="K1643" s="294">
        <v>0.9</v>
      </c>
      <c r="L1643" s="267">
        <v>0</v>
      </c>
      <c r="M1643" s="267">
        <v>0</v>
      </c>
      <c r="N1643" s="267">
        <v>0</v>
      </c>
      <c r="O1643" s="332">
        <v>0</v>
      </c>
      <c r="P1643" s="266">
        <v>0</v>
      </c>
      <c r="Q1643" s="266">
        <v>0</v>
      </c>
      <c r="R1643" s="264">
        <v>0</v>
      </c>
      <c r="S1643" s="264">
        <v>0</v>
      </c>
      <c r="T1643" s="267">
        <v>0</v>
      </c>
      <c r="U1643" s="267">
        <v>0</v>
      </c>
      <c r="V1643" s="268">
        <v>0</v>
      </c>
      <c r="W1643" s="268">
        <v>0</v>
      </c>
      <c r="X1643" s="295">
        <v>0</v>
      </c>
      <c r="Y1643" s="271">
        <v>0</v>
      </c>
      <c r="Z1643" s="333">
        <v>0</v>
      </c>
      <c r="AA1643" s="333">
        <v>0</v>
      </c>
      <c r="AB1643" s="333">
        <v>0</v>
      </c>
      <c r="AC1643" s="334">
        <v>0</v>
      </c>
      <c r="AD1643" s="268">
        <v>0</v>
      </c>
      <c r="AE1643" s="295">
        <v>0</v>
      </c>
    </row>
    <row r="1644" spans="1:31">
      <c r="A1644" s="315" t="s">
        <v>2708</v>
      </c>
      <c r="B1644" s="339" t="s">
        <v>3373</v>
      </c>
      <c r="C1644" s="293" t="s">
        <v>3075</v>
      </c>
      <c r="D1644" s="339" t="s">
        <v>3076</v>
      </c>
      <c r="E1644" s="266">
        <v>47</v>
      </c>
      <c r="F1644" s="266">
        <v>47</v>
      </c>
      <c r="G1644" s="264">
        <v>47</v>
      </c>
      <c r="H1644" s="264">
        <v>45</v>
      </c>
      <c r="I1644" s="264">
        <v>47</v>
      </c>
      <c r="J1644" s="264">
        <v>47</v>
      </c>
      <c r="K1644" s="294">
        <v>0.9</v>
      </c>
      <c r="L1644" s="267">
        <v>1</v>
      </c>
      <c r="M1644" s="267">
        <v>0.957446808510638</v>
      </c>
      <c r="N1644" s="267">
        <v>1</v>
      </c>
      <c r="O1644" s="332">
        <v>47</v>
      </c>
      <c r="P1644" s="266">
        <v>46</v>
      </c>
      <c r="Q1644" s="266">
        <v>46</v>
      </c>
      <c r="R1644" s="264">
        <v>45</v>
      </c>
      <c r="S1644" s="264">
        <v>47</v>
      </c>
      <c r="T1644" s="267">
        <v>0.978723404255319</v>
      </c>
      <c r="U1644" s="267">
        <v>0.978723404255319</v>
      </c>
      <c r="V1644" s="268">
        <v>0.957446808510638</v>
      </c>
      <c r="W1644" s="268">
        <v>1</v>
      </c>
      <c r="X1644" s="295">
        <v>0.0212765957446808</v>
      </c>
      <c r="Y1644" s="271">
        <v>328</v>
      </c>
      <c r="Z1644" s="333">
        <v>321</v>
      </c>
      <c r="AA1644" s="333">
        <v>330</v>
      </c>
      <c r="AB1644" s="333">
        <v>324</v>
      </c>
      <c r="AC1644" s="334">
        <v>0.978658536585366</v>
      </c>
      <c r="AD1644" s="268">
        <v>0.981818181818182</v>
      </c>
      <c r="AE1644" s="295">
        <v>-0.00315964523281598</v>
      </c>
    </row>
    <row r="1645" spans="1:31">
      <c r="A1645" s="315" t="s">
        <v>2708</v>
      </c>
      <c r="B1645" s="339" t="s">
        <v>3373</v>
      </c>
      <c r="C1645" s="293" t="s">
        <v>3077</v>
      </c>
      <c r="D1645" s="339" t="s">
        <v>3078</v>
      </c>
      <c r="E1645" s="266">
        <v>0</v>
      </c>
      <c r="F1645" s="266">
        <v>0</v>
      </c>
      <c r="G1645" s="264">
        <v>0</v>
      </c>
      <c r="H1645" s="264">
        <v>0</v>
      </c>
      <c r="I1645" s="264">
        <v>0</v>
      </c>
      <c r="J1645" s="264">
        <v>0</v>
      </c>
      <c r="K1645" s="294">
        <v>0.9</v>
      </c>
      <c r="L1645" s="267">
        <v>0</v>
      </c>
      <c r="M1645" s="267">
        <v>0</v>
      </c>
      <c r="N1645" s="267">
        <v>0</v>
      </c>
      <c r="O1645" s="332">
        <v>0</v>
      </c>
      <c r="P1645" s="266">
        <v>0</v>
      </c>
      <c r="Q1645" s="266">
        <v>0</v>
      </c>
      <c r="R1645" s="264">
        <v>0</v>
      </c>
      <c r="S1645" s="264">
        <v>0</v>
      </c>
      <c r="T1645" s="267">
        <v>0</v>
      </c>
      <c r="U1645" s="267">
        <v>0</v>
      </c>
      <c r="V1645" s="268">
        <v>0</v>
      </c>
      <c r="W1645" s="268">
        <v>0</v>
      </c>
      <c r="X1645" s="295">
        <v>0</v>
      </c>
      <c r="Y1645" s="271">
        <v>0</v>
      </c>
      <c r="Z1645" s="333">
        <v>0</v>
      </c>
      <c r="AA1645" s="333">
        <v>0</v>
      </c>
      <c r="AB1645" s="333">
        <v>0</v>
      </c>
      <c r="AC1645" s="334">
        <v>0</v>
      </c>
      <c r="AD1645" s="268">
        <v>0</v>
      </c>
      <c r="AE1645" s="295">
        <v>0</v>
      </c>
    </row>
    <row r="1646" spans="1:31">
      <c r="A1646" s="315" t="s">
        <v>2708</v>
      </c>
      <c r="B1646" s="339" t="s">
        <v>3373</v>
      </c>
      <c r="C1646" s="293" t="s">
        <v>3079</v>
      </c>
      <c r="D1646" s="339" t="s">
        <v>3080</v>
      </c>
      <c r="E1646" s="266">
        <v>0</v>
      </c>
      <c r="F1646" s="266">
        <v>0</v>
      </c>
      <c r="G1646" s="264">
        <v>0</v>
      </c>
      <c r="H1646" s="264">
        <v>0</v>
      </c>
      <c r="I1646" s="264">
        <v>0</v>
      </c>
      <c r="J1646" s="264">
        <v>0</v>
      </c>
      <c r="K1646" s="294">
        <v>0.9</v>
      </c>
      <c r="L1646" s="267">
        <v>0</v>
      </c>
      <c r="M1646" s="267">
        <v>0</v>
      </c>
      <c r="N1646" s="267">
        <v>0</v>
      </c>
      <c r="O1646" s="332">
        <v>0</v>
      </c>
      <c r="P1646" s="266">
        <v>0</v>
      </c>
      <c r="Q1646" s="266">
        <v>0</v>
      </c>
      <c r="R1646" s="264">
        <v>0</v>
      </c>
      <c r="S1646" s="264">
        <v>0</v>
      </c>
      <c r="T1646" s="267">
        <v>0</v>
      </c>
      <c r="U1646" s="267">
        <v>0</v>
      </c>
      <c r="V1646" s="268">
        <v>0</v>
      </c>
      <c r="W1646" s="268">
        <v>0</v>
      </c>
      <c r="X1646" s="295">
        <v>0</v>
      </c>
      <c r="Y1646" s="271">
        <v>0</v>
      </c>
      <c r="Z1646" s="333">
        <v>0</v>
      </c>
      <c r="AA1646" s="333">
        <v>0</v>
      </c>
      <c r="AB1646" s="333">
        <v>0</v>
      </c>
      <c r="AC1646" s="334">
        <v>0</v>
      </c>
      <c r="AD1646" s="268">
        <v>0</v>
      </c>
      <c r="AE1646" s="295">
        <v>0</v>
      </c>
    </row>
    <row r="1647" spans="1:31">
      <c r="A1647" s="315" t="s">
        <v>2708</v>
      </c>
      <c r="B1647" s="339" t="s">
        <v>3373</v>
      </c>
      <c r="C1647" s="293" t="s">
        <v>3081</v>
      </c>
      <c r="D1647" s="339" t="s">
        <v>3082</v>
      </c>
      <c r="E1647" s="266">
        <v>0</v>
      </c>
      <c r="F1647" s="266">
        <v>0</v>
      </c>
      <c r="G1647" s="264">
        <v>0</v>
      </c>
      <c r="H1647" s="264">
        <v>0</v>
      </c>
      <c r="I1647" s="264">
        <v>0</v>
      </c>
      <c r="J1647" s="264">
        <v>0</v>
      </c>
      <c r="K1647" s="294">
        <v>0.9</v>
      </c>
      <c r="L1647" s="267">
        <v>0</v>
      </c>
      <c r="M1647" s="267">
        <v>0</v>
      </c>
      <c r="N1647" s="267">
        <v>0</v>
      </c>
      <c r="O1647" s="332">
        <v>0</v>
      </c>
      <c r="P1647" s="266">
        <v>0</v>
      </c>
      <c r="Q1647" s="266">
        <v>0</v>
      </c>
      <c r="R1647" s="264">
        <v>0</v>
      </c>
      <c r="S1647" s="264">
        <v>0</v>
      </c>
      <c r="T1647" s="267">
        <v>0</v>
      </c>
      <c r="U1647" s="267">
        <v>0</v>
      </c>
      <c r="V1647" s="268">
        <v>0</v>
      </c>
      <c r="W1647" s="268">
        <v>0</v>
      </c>
      <c r="X1647" s="295">
        <v>0</v>
      </c>
      <c r="Y1647" s="271">
        <v>0</v>
      </c>
      <c r="Z1647" s="333">
        <v>0</v>
      </c>
      <c r="AA1647" s="333">
        <v>0</v>
      </c>
      <c r="AB1647" s="333">
        <v>0</v>
      </c>
      <c r="AC1647" s="334">
        <v>0</v>
      </c>
      <c r="AD1647" s="268">
        <v>0</v>
      </c>
      <c r="AE1647" s="295">
        <v>0</v>
      </c>
    </row>
    <row r="1648" spans="1:31">
      <c r="A1648" s="315" t="s">
        <v>2708</v>
      </c>
      <c r="B1648" s="339" t="s">
        <v>3373</v>
      </c>
      <c r="C1648" s="293" t="s">
        <v>3083</v>
      </c>
      <c r="D1648" s="339" t="s">
        <v>3084</v>
      </c>
      <c r="E1648" s="266">
        <v>0</v>
      </c>
      <c r="F1648" s="266">
        <v>0</v>
      </c>
      <c r="G1648" s="264">
        <v>0</v>
      </c>
      <c r="H1648" s="264">
        <v>0</v>
      </c>
      <c r="I1648" s="264">
        <v>0</v>
      </c>
      <c r="J1648" s="264">
        <v>0</v>
      </c>
      <c r="K1648" s="294">
        <v>0.9</v>
      </c>
      <c r="L1648" s="267">
        <v>0</v>
      </c>
      <c r="M1648" s="267">
        <v>0</v>
      </c>
      <c r="N1648" s="267">
        <v>0</v>
      </c>
      <c r="O1648" s="332">
        <v>0</v>
      </c>
      <c r="P1648" s="266">
        <v>0</v>
      </c>
      <c r="Q1648" s="266">
        <v>0</v>
      </c>
      <c r="R1648" s="264">
        <v>0</v>
      </c>
      <c r="S1648" s="264">
        <v>0</v>
      </c>
      <c r="T1648" s="267">
        <v>0</v>
      </c>
      <c r="U1648" s="267">
        <v>0</v>
      </c>
      <c r="V1648" s="268">
        <v>0</v>
      </c>
      <c r="W1648" s="268">
        <v>0</v>
      </c>
      <c r="X1648" s="295">
        <v>0</v>
      </c>
      <c r="Y1648" s="271">
        <v>0</v>
      </c>
      <c r="Z1648" s="333">
        <v>0</v>
      </c>
      <c r="AA1648" s="333">
        <v>0</v>
      </c>
      <c r="AB1648" s="333">
        <v>0</v>
      </c>
      <c r="AC1648" s="334">
        <v>0</v>
      </c>
      <c r="AD1648" s="268">
        <v>0</v>
      </c>
      <c r="AE1648" s="295">
        <v>0</v>
      </c>
    </row>
    <row r="1649" spans="1:31">
      <c r="A1649" s="315" t="s">
        <v>2708</v>
      </c>
      <c r="B1649" s="339" t="s">
        <v>3373</v>
      </c>
      <c r="C1649" s="293" t="s">
        <v>3085</v>
      </c>
      <c r="D1649" s="339" t="s">
        <v>3086</v>
      </c>
      <c r="E1649" s="266">
        <v>0</v>
      </c>
      <c r="F1649" s="266">
        <v>0</v>
      </c>
      <c r="G1649" s="264">
        <v>0</v>
      </c>
      <c r="H1649" s="264">
        <v>0</v>
      </c>
      <c r="I1649" s="264">
        <v>0</v>
      </c>
      <c r="J1649" s="264">
        <v>0</v>
      </c>
      <c r="K1649" s="294">
        <v>0.9</v>
      </c>
      <c r="L1649" s="267">
        <v>0</v>
      </c>
      <c r="M1649" s="267">
        <v>0</v>
      </c>
      <c r="N1649" s="267">
        <v>0</v>
      </c>
      <c r="O1649" s="332">
        <v>0</v>
      </c>
      <c r="P1649" s="266">
        <v>0</v>
      </c>
      <c r="Q1649" s="266">
        <v>0</v>
      </c>
      <c r="R1649" s="264">
        <v>0</v>
      </c>
      <c r="S1649" s="264">
        <v>0</v>
      </c>
      <c r="T1649" s="267">
        <v>0</v>
      </c>
      <c r="U1649" s="267">
        <v>0</v>
      </c>
      <c r="V1649" s="268">
        <v>0</v>
      </c>
      <c r="W1649" s="268">
        <v>0</v>
      </c>
      <c r="X1649" s="295">
        <v>0</v>
      </c>
      <c r="Y1649" s="271">
        <v>0</v>
      </c>
      <c r="Z1649" s="333">
        <v>0</v>
      </c>
      <c r="AA1649" s="333">
        <v>0</v>
      </c>
      <c r="AB1649" s="333">
        <v>0</v>
      </c>
      <c r="AC1649" s="334">
        <v>0</v>
      </c>
      <c r="AD1649" s="268">
        <v>0</v>
      </c>
      <c r="AE1649" s="295">
        <v>0</v>
      </c>
    </row>
    <row r="1650" spans="1:31">
      <c r="A1650" s="315" t="s">
        <v>2708</v>
      </c>
      <c r="B1650" s="339" t="s">
        <v>3373</v>
      </c>
      <c r="C1650" s="293" t="s">
        <v>3087</v>
      </c>
      <c r="D1650" s="339" t="s">
        <v>3088</v>
      </c>
      <c r="E1650" s="266">
        <v>0</v>
      </c>
      <c r="F1650" s="266">
        <v>0</v>
      </c>
      <c r="G1650" s="264">
        <v>0</v>
      </c>
      <c r="H1650" s="264">
        <v>0</v>
      </c>
      <c r="I1650" s="264">
        <v>0</v>
      </c>
      <c r="J1650" s="264">
        <v>0</v>
      </c>
      <c r="K1650" s="294">
        <v>0.9</v>
      </c>
      <c r="L1650" s="267">
        <v>0</v>
      </c>
      <c r="M1650" s="267">
        <v>0</v>
      </c>
      <c r="N1650" s="267">
        <v>0</v>
      </c>
      <c r="O1650" s="332">
        <v>0</v>
      </c>
      <c r="P1650" s="266">
        <v>0</v>
      </c>
      <c r="Q1650" s="266">
        <v>0</v>
      </c>
      <c r="R1650" s="264">
        <v>0</v>
      </c>
      <c r="S1650" s="264">
        <v>0</v>
      </c>
      <c r="T1650" s="267">
        <v>0</v>
      </c>
      <c r="U1650" s="267">
        <v>0</v>
      </c>
      <c r="V1650" s="268">
        <v>0</v>
      </c>
      <c r="W1650" s="268">
        <v>0</v>
      </c>
      <c r="X1650" s="295">
        <v>0</v>
      </c>
      <c r="Y1650" s="271">
        <v>0</v>
      </c>
      <c r="Z1650" s="333">
        <v>0</v>
      </c>
      <c r="AA1650" s="333">
        <v>0</v>
      </c>
      <c r="AB1650" s="333">
        <v>0</v>
      </c>
      <c r="AC1650" s="334">
        <v>0</v>
      </c>
      <c r="AD1650" s="268">
        <v>0</v>
      </c>
      <c r="AE1650" s="295">
        <v>0</v>
      </c>
    </row>
    <row r="1651" spans="1:31">
      <c r="A1651" s="315" t="s">
        <v>2708</v>
      </c>
      <c r="B1651" s="339" t="s">
        <v>3373</v>
      </c>
      <c r="C1651" s="293" t="s">
        <v>3089</v>
      </c>
      <c r="D1651" s="339" t="s">
        <v>3090</v>
      </c>
      <c r="E1651" s="266">
        <v>0</v>
      </c>
      <c r="F1651" s="266">
        <v>0</v>
      </c>
      <c r="G1651" s="264">
        <v>0</v>
      </c>
      <c r="H1651" s="264">
        <v>0</v>
      </c>
      <c r="I1651" s="264">
        <v>0</v>
      </c>
      <c r="J1651" s="264">
        <v>0</v>
      </c>
      <c r="K1651" s="294">
        <v>0.9</v>
      </c>
      <c r="L1651" s="267">
        <v>0</v>
      </c>
      <c r="M1651" s="267">
        <v>0</v>
      </c>
      <c r="N1651" s="267">
        <v>0</v>
      </c>
      <c r="O1651" s="332">
        <v>0</v>
      </c>
      <c r="P1651" s="266">
        <v>0</v>
      </c>
      <c r="Q1651" s="266">
        <v>0</v>
      </c>
      <c r="R1651" s="264">
        <v>0</v>
      </c>
      <c r="S1651" s="264">
        <v>0</v>
      </c>
      <c r="T1651" s="267">
        <v>0</v>
      </c>
      <c r="U1651" s="267">
        <v>0</v>
      </c>
      <c r="V1651" s="268">
        <v>0</v>
      </c>
      <c r="W1651" s="268">
        <v>0</v>
      </c>
      <c r="X1651" s="295">
        <v>0</v>
      </c>
      <c r="Y1651" s="271">
        <v>0</v>
      </c>
      <c r="Z1651" s="333">
        <v>0</v>
      </c>
      <c r="AA1651" s="333">
        <v>0</v>
      </c>
      <c r="AB1651" s="333">
        <v>0</v>
      </c>
      <c r="AC1651" s="334">
        <v>0</v>
      </c>
      <c r="AD1651" s="268">
        <v>0</v>
      </c>
      <c r="AE1651" s="295">
        <v>0</v>
      </c>
    </row>
    <row r="1652" spans="1:31">
      <c r="A1652" s="315" t="s">
        <v>2708</v>
      </c>
      <c r="B1652" s="339" t="s">
        <v>3373</v>
      </c>
      <c r="C1652" s="293" t="s">
        <v>3091</v>
      </c>
      <c r="D1652" s="339" t="s">
        <v>3092</v>
      </c>
      <c r="E1652" s="266">
        <v>0</v>
      </c>
      <c r="F1652" s="266">
        <v>0</v>
      </c>
      <c r="G1652" s="264">
        <v>0</v>
      </c>
      <c r="H1652" s="264">
        <v>0</v>
      </c>
      <c r="I1652" s="264">
        <v>0</v>
      </c>
      <c r="J1652" s="264">
        <v>0</v>
      </c>
      <c r="K1652" s="294">
        <v>0.9</v>
      </c>
      <c r="L1652" s="267">
        <v>0</v>
      </c>
      <c r="M1652" s="267">
        <v>0</v>
      </c>
      <c r="N1652" s="267">
        <v>0</v>
      </c>
      <c r="O1652" s="332">
        <v>0</v>
      </c>
      <c r="P1652" s="266">
        <v>0</v>
      </c>
      <c r="Q1652" s="266">
        <v>0</v>
      </c>
      <c r="R1652" s="264">
        <v>0</v>
      </c>
      <c r="S1652" s="264">
        <v>0</v>
      </c>
      <c r="T1652" s="267">
        <v>0</v>
      </c>
      <c r="U1652" s="267">
        <v>0</v>
      </c>
      <c r="V1652" s="268">
        <v>0</v>
      </c>
      <c r="W1652" s="268">
        <v>0</v>
      </c>
      <c r="X1652" s="295">
        <v>0</v>
      </c>
      <c r="Y1652" s="271">
        <v>0</v>
      </c>
      <c r="Z1652" s="333">
        <v>0</v>
      </c>
      <c r="AA1652" s="333">
        <v>0</v>
      </c>
      <c r="AB1652" s="333">
        <v>0</v>
      </c>
      <c r="AC1652" s="334">
        <v>0</v>
      </c>
      <c r="AD1652" s="268">
        <v>0</v>
      </c>
      <c r="AE1652" s="295">
        <v>0</v>
      </c>
    </row>
    <row r="1653" spans="1:31">
      <c r="A1653" s="315" t="s">
        <v>2708</v>
      </c>
      <c r="B1653" s="339" t="s">
        <v>3373</v>
      </c>
      <c r="C1653" s="293" t="s">
        <v>3093</v>
      </c>
      <c r="D1653" s="339" t="s">
        <v>3094</v>
      </c>
      <c r="E1653" s="266">
        <v>0</v>
      </c>
      <c r="F1653" s="266">
        <v>0</v>
      </c>
      <c r="G1653" s="264">
        <v>0</v>
      </c>
      <c r="H1653" s="264">
        <v>0</v>
      </c>
      <c r="I1653" s="264">
        <v>0</v>
      </c>
      <c r="J1653" s="264">
        <v>0</v>
      </c>
      <c r="K1653" s="294">
        <v>0.9</v>
      </c>
      <c r="L1653" s="267">
        <v>0</v>
      </c>
      <c r="M1653" s="267">
        <v>0</v>
      </c>
      <c r="N1653" s="267">
        <v>0</v>
      </c>
      <c r="O1653" s="332">
        <v>0</v>
      </c>
      <c r="P1653" s="266">
        <v>0</v>
      </c>
      <c r="Q1653" s="266">
        <v>0</v>
      </c>
      <c r="R1653" s="264">
        <v>0</v>
      </c>
      <c r="S1653" s="264">
        <v>0</v>
      </c>
      <c r="T1653" s="267">
        <v>0</v>
      </c>
      <c r="U1653" s="267">
        <v>0</v>
      </c>
      <c r="V1653" s="268">
        <v>0</v>
      </c>
      <c r="W1653" s="268">
        <v>0</v>
      </c>
      <c r="X1653" s="295">
        <v>0</v>
      </c>
      <c r="Y1653" s="271">
        <v>0</v>
      </c>
      <c r="Z1653" s="333">
        <v>0</v>
      </c>
      <c r="AA1653" s="333">
        <v>0</v>
      </c>
      <c r="AB1653" s="333">
        <v>0</v>
      </c>
      <c r="AC1653" s="334">
        <v>0</v>
      </c>
      <c r="AD1653" s="268">
        <v>0</v>
      </c>
      <c r="AE1653" s="295">
        <v>0</v>
      </c>
    </row>
    <row r="1654" spans="1:31">
      <c r="A1654" s="315" t="s">
        <v>2708</v>
      </c>
      <c r="B1654" s="339" t="s">
        <v>3373</v>
      </c>
      <c r="C1654" s="293" t="s">
        <v>3095</v>
      </c>
      <c r="D1654" s="339" t="s">
        <v>3096</v>
      </c>
      <c r="E1654" s="266">
        <v>42</v>
      </c>
      <c r="F1654" s="266">
        <v>42</v>
      </c>
      <c r="G1654" s="264">
        <v>45</v>
      </c>
      <c r="H1654" s="264">
        <v>43</v>
      </c>
      <c r="I1654" s="264">
        <v>51</v>
      </c>
      <c r="J1654" s="264">
        <v>51</v>
      </c>
      <c r="K1654" s="294">
        <v>0.9</v>
      </c>
      <c r="L1654" s="267">
        <v>1</v>
      </c>
      <c r="M1654" s="267">
        <v>0.955555555555556</v>
      </c>
      <c r="N1654" s="267">
        <v>1</v>
      </c>
      <c r="O1654" s="332">
        <v>42</v>
      </c>
      <c r="P1654" s="266">
        <v>42</v>
      </c>
      <c r="Q1654" s="266">
        <v>42</v>
      </c>
      <c r="R1654" s="264">
        <v>43</v>
      </c>
      <c r="S1654" s="264">
        <v>51</v>
      </c>
      <c r="T1654" s="267">
        <v>1</v>
      </c>
      <c r="U1654" s="267">
        <v>1</v>
      </c>
      <c r="V1654" s="268">
        <v>0.955555555555556</v>
      </c>
      <c r="W1654" s="268">
        <v>1</v>
      </c>
      <c r="X1654" s="295">
        <v>0.0444444444444444</v>
      </c>
      <c r="Y1654" s="271">
        <v>315</v>
      </c>
      <c r="Z1654" s="333">
        <v>310</v>
      </c>
      <c r="AA1654" s="333">
        <v>308</v>
      </c>
      <c r="AB1654" s="333">
        <v>298</v>
      </c>
      <c r="AC1654" s="334">
        <v>0.984126984126984</v>
      </c>
      <c r="AD1654" s="268">
        <v>0.967532467532468</v>
      </c>
      <c r="AE1654" s="295">
        <v>0.0165945165945165</v>
      </c>
    </row>
    <row r="1655" spans="1:31">
      <c r="A1655" s="315" t="s">
        <v>2708</v>
      </c>
      <c r="B1655" s="339" t="s">
        <v>3373</v>
      </c>
      <c r="C1655" s="293" t="s">
        <v>3097</v>
      </c>
      <c r="D1655" s="339" t="s">
        <v>3098</v>
      </c>
      <c r="E1655" s="266">
        <v>0</v>
      </c>
      <c r="F1655" s="266">
        <v>0</v>
      </c>
      <c r="G1655" s="264">
        <v>0</v>
      </c>
      <c r="H1655" s="264">
        <v>0</v>
      </c>
      <c r="I1655" s="264">
        <v>0</v>
      </c>
      <c r="J1655" s="264">
        <v>0</v>
      </c>
      <c r="K1655" s="294">
        <v>0.9</v>
      </c>
      <c r="L1655" s="267">
        <v>0</v>
      </c>
      <c r="M1655" s="267">
        <v>0</v>
      </c>
      <c r="N1655" s="267">
        <v>0</v>
      </c>
      <c r="O1655" s="332">
        <v>0</v>
      </c>
      <c r="P1655" s="266">
        <v>0</v>
      </c>
      <c r="Q1655" s="266">
        <v>0</v>
      </c>
      <c r="R1655" s="264">
        <v>0</v>
      </c>
      <c r="S1655" s="264">
        <v>0</v>
      </c>
      <c r="T1655" s="267">
        <v>0</v>
      </c>
      <c r="U1655" s="267">
        <v>0</v>
      </c>
      <c r="V1655" s="268">
        <v>0</v>
      </c>
      <c r="W1655" s="268">
        <v>0</v>
      </c>
      <c r="X1655" s="295">
        <v>0</v>
      </c>
      <c r="Y1655" s="271">
        <v>0</v>
      </c>
      <c r="Z1655" s="333">
        <v>0</v>
      </c>
      <c r="AA1655" s="333">
        <v>0</v>
      </c>
      <c r="AB1655" s="333">
        <v>0</v>
      </c>
      <c r="AC1655" s="334">
        <v>0</v>
      </c>
      <c r="AD1655" s="268">
        <v>0</v>
      </c>
      <c r="AE1655" s="295">
        <v>0</v>
      </c>
    </row>
    <row r="1656" spans="1:31">
      <c r="A1656" s="315" t="s">
        <v>2708</v>
      </c>
      <c r="B1656" s="339" t="s">
        <v>3373</v>
      </c>
      <c r="C1656" s="293" t="s">
        <v>3099</v>
      </c>
      <c r="D1656" s="339" t="s">
        <v>3100</v>
      </c>
      <c r="E1656" s="266">
        <v>0</v>
      </c>
      <c r="F1656" s="266">
        <v>0</v>
      </c>
      <c r="G1656" s="264">
        <v>0</v>
      </c>
      <c r="H1656" s="264">
        <v>0</v>
      </c>
      <c r="I1656" s="264">
        <v>0</v>
      </c>
      <c r="J1656" s="264">
        <v>0</v>
      </c>
      <c r="K1656" s="294">
        <v>0.9</v>
      </c>
      <c r="L1656" s="267">
        <v>0</v>
      </c>
      <c r="M1656" s="267">
        <v>0</v>
      </c>
      <c r="N1656" s="267">
        <v>0</v>
      </c>
      <c r="O1656" s="332">
        <v>0</v>
      </c>
      <c r="P1656" s="266">
        <v>0</v>
      </c>
      <c r="Q1656" s="266">
        <v>0</v>
      </c>
      <c r="R1656" s="264">
        <v>0</v>
      </c>
      <c r="S1656" s="264">
        <v>0</v>
      </c>
      <c r="T1656" s="267">
        <v>0</v>
      </c>
      <c r="U1656" s="267">
        <v>0</v>
      </c>
      <c r="V1656" s="268">
        <v>0</v>
      </c>
      <c r="W1656" s="268">
        <v>0</v>
      </c>
      <c r="X1656" s="295">
        <v>0</v>
      </c>
      <c r="Y1656" s="271">
        <v>0</v>
      </c>
      <c r="Z1656" s="333">
        <v>0</v>
      </c>
      <c r="AA1656" s="333">
        <v>0</v>
      </c>
      <c r="AB1656" s="333">
        <v>0</v>
      </c>
      <c r="AC1656" s="334">
        <v>0</v>
      </c>
      <c r="AD1656" s="268">
        <v>0</v>
      </c>
      <c r="AE1656" s="295">
        <v>0</v>
      </c>
    </row>
    <row r="1657" spans="1:31">
      <c r="A1657" s="315" t="s">
        <v>2708</v>
      </c>
      <c r="B1657" s="339" t="s">
        <v>3373</v>
      </c>
      <c r="C1657" s="293" t="s">
        <v>3101</v>
      </c>
      <c r="D1657" s="339" t="s">
        <v>3102</v>
      </c>
      <c r="E1657" s="266">
        <v>0</v>
      </c>
      <c r="F1657" s="266">
        <v>0</v>
      </c>
      <c r="G1657" s="264">
        <v>0</v>
      </c>
      <c r="H1657" s="264">
        <v>0</v>
      </c>
      <c r="I1657" s="264">
        <v>0</v>
      </c>
      <c r="J1657" s="264">
        <v>0</v>
      </c>
      <c r="K1657" s="294">
        <v>0.9</v>
      </c>
      <c r="L1657" s="267">
        <v>0</v>
      </c>
      <c r="M1657" s="267">
        <v>0</v>
      </c>
      <c r="N1657" s="267">
        <v>0</v>
      </c>
      <c r="O1657" s="332">
        <v>0</v>
      </c>
      <c r="P1657" s="266">
        <v>0</v>
      </c>
      <c r="Q1657" s="266">
        <v>0</v>
      </c>
      <c r="R1657" s="264">
        <v>0</v>
      </c>
      <c r="S1657" s="264">
        <v>0</v>
      </c>
      <c r="T1657" s="267">
        <v>0</v>
      </c>
      <c r="U1657" s="267">
        <v>0</v>
      </c>
      <c r="V1657" s="268">
        <v>0</v>
      </c>
      <c r="W1657" s="268">
        <v>0</v>
      </c>
      <c r="X1657" s="295">
        <v>0</v>
      </c>
      <c r="Y1657" s="271">
        <v>0</v>
      </c>
      <c r="Z1657" s="333">
        <v>0</v>
      </c>
      <c r="AA1657" s="333">
        <v>0</v>
      </c>
      <c r="AB1657" s="333">
        <v>0</v>
      </c>
      <c r="AC1657" s="334">
        <v>0</v>
      </c>
      <c r="AD1657" s="268">
        <v>0</v>
      </c>
      <c r="AE1657" s="295">
        <v>0</v>
      </c>
    </row>
    <row r="1658" spans="1:31">
      <c r="A1658" s="315" t="s">
        <v>2708</v>
      </c>
      <c r="B1658" s="339" t="s">
        <v>3373</v>
      </c>
      <c r="C1658" s="293" t="s">
        <v>3103</v>
      </c>
      <c r="D1658" s="339" t="s">
        <v>3104</v>
      </c>
      <c r="E1658" s="266">
        <v>29</v>
      </c>
      <c r="F1658" s="266">
        <v>29</v>
      </c>
      <c r="G1658" s="264">
        <v>33</v>
      </c>
      <c r="H1658" s="264">
        <v>33</v>
      </c>
      <c r="I1658" s="264">
        <v>32</v>
      </c>
      <c r="J1658" s="264">
        <v>32</v>
      </c>
      <c r="K1658" s="294">
        <v>0.9</v>
      </c>
      <c r="L1658" s="267">
        <v>1</v>
      </c>
      <c r="M1658" s="267">
        <v>1</v>
      </c>
      <c r="N1658" s="267">
        <v>1</v>
      </c>
      <c r="O1658" s="332">
        <v>29</v>
      </c>
      <c r="P1658" s="266">
        <v>29</v>
      </c>
      <c r="Q1658" s="266">
        <v>29</v>
      </c>
      <c r="R1658" s="264">
        <v>33</v>
      </c>
      <c r="S1658" s="264">
        <v>32</v>
      </c>
      <c r="T1658" s="267">
        <v>1</v>
      </c>
      <c r="U1658" s="267">
        <v>1</v>
      </c>
      <c r="V1658" s="268">
        <v>1</v>
      </c>
      <c r="W1658" s="268">
        <v>1</v>
      </c>
      <c r="X1658" s="295">
        <v>0</v>
      </c>
      <c r="Y1658" s="271">
        <v>223</v>
      </c>
      <c r="Z1658" s="333">
        <v>221</v>
      </c>
      <c r="AA1658" s="333">
        <v>234</v>
      </c>
      <c r="AB1658" s="333">
        <v>233</v>
      </c>
      <c r="AC1658" s="334">
        <v>0.991031390134529</v>
      </c>
      <c r="AD1658" s="268">
        <v>0.995726495726496</v>
      </c>
      <c r="AE1658" s="295">
        <v>-0.00469510559196662</v>
      </c>
    </row>
    <row r="1659" spans="1:31">
      <c r="A1659" s="315" t="s">
        <v>2708</v>
      </c>
      <c r="B1659" s="339" t="s">
        <v>3373</v>
      </c>
      <c r="C1659" s="293" t="s">
        <v>3105</v>
      </c>
      <c r="D1659" s="339" t="s">
        <v>3106</v>
      </c>
      <c r="E1659" s="266">
        <v>0</v>
      </c>
      <c r="F1659" s="266">
        <v>0</v>
      </c>
      <c r="G1659" s="264">
        <v>0</v>
      </c>
      <c r="H1659" s="264">
        <v>0</v>
      </c>
      <c r="I1659" s="264">
        <v>0</v>
      </c>
      <c r="J1659" s="264">
        <v>0</v>
      </c>
      <c r="K1659" s="294">
        <v>0.9</v>
      </c>
      <c r="L1659" s="267">
        <v>0</v>
      </c>
      <c r="M1659" s="267">
        <v>0</v>
      </c>
      <c r="N1659" s="267">
        <v>0</v>
      </c>
      <c r="O1659" s="332">
        <v>0</v>
      </c>
      <c r="P1659" s="266">
        <v>0</v>
      </c>
      <c r="Q1659" s="266">
        <v>0</v>
      </c>
      <c r="R1659" s="264">
        <v>0</v>
      </c>
      <c r="S1659" s="264">
        <v>0</v>
      </c>
      <c r="T1659" s="267">
        <v>0</v>
      </c>
      <c r="U1659" s="267">
        <v>0</v>
      </c>
      <c r="V1659" s="268">
        <v>0</v>
      </c>
      <c r="W1659" s="268">
        <v>0</v>
      </c>
      <c r="X1659" s="295">
        <v>0</v>
      </c>
      <c r="Y1659" s="271">
        <v>0</v>
      </c>
      <c r="Z1659" s="333">
        <v>0</v>
      </c>
      <c r="AA1659" s="333">
        <v>0</v>
      </c>
      <c r="AB1659" s="333">
        <v>0</v>
      </c>
      <c r="AC1659" s="334">
        <v>0</v>
      </c>
      <c r="AD1659" s="268">
        <v>0</v>
      </c>
      <c r="AE1659" s="295">
        <v>0</v>
      </c>
    </row>
    <row r="1660" spans="1:31">
      <c r="A1660" s="315" t="s">
        <v>2708</v>
      </c>
      <c r="B1660" s="339" t="s">
        <v>3373</v>
      </c>
      <c r="C1660" s="293" t="s">
        <v>3107</v>
      </c>
      <c r="D1660" s="339" t="s">
        <v>3108</v>
      </c>
      <c r="E1660" s="266">
        <v>0</v>
      </c>
      <c r="F1660" s="266">
        <v>0</v>
      </c>
      <c r="G1660" s="264">
        <v>0</v>
      </c>
      <c r="H1660" s="264">
        <v>0</v>
      </c>
      <c r="I1660" s="264">
        <v>0</v>
      </c>
      <c r="J1660" s="264">
        <v>0</v>
      </c>
      <c r="K1660" s="294">
        <v>0.9</v>
      </c>
      <c r="L1660" s="267">
        <v>0</v>
      </c>
      <c r="M1660" s="267">
        <v>0</v>
      </c>
      <c r="N1660" s="267">
        <v>0</v>
      </c>
      <c r="O1660" s="332">
        <v>0</v>
      </c>
      <c r="P1660" s="266">
        <v>0</v>
      </c>
      <c r="Q1660" s="266">
        <v>0</v>
      </c>
      <c r="R1660" s="264">
        <v>0</v>
      </c>
      <c r="S1660" s="264">
        <v>0</v>
      </c>
      <c r="T1660" s="267">
        <v>0</v>
      </c>
      <c r="U1660" s="267">
        <v>0</v>
      </c>
      <c r="V1660" s="268">
        <v>0</v>
      </c>
      <c r="W1660" s="268">
        <v>0</v>
      </c>
      <c r="X1660" s="295">
        <v>0</v>
      </c>
      <c r="Y1660" s="271">
        <v>0</v>
      </c>
      <c r="Z1660" s="333">
        <v>0</v>
      </c>
      <c r="AA1660" s="333">
        <v>0</v>
      </c>
      <c r="AB1660" s="333">
        <v>0</v>
      </c>
      <c r="AC1660" s="334">
        <v>0</v>
      </c>
      <c r="AD1660" s="268">
        <v>0</v>
      </c>
      <c r="AE1660" s="295">
        <v>0</v>
      </c>
    </row>
    <row r="1661" spans="1:31">
      <c r="A1661" s="315" t="s">
        <v>2708</v>
      </c>
      <c r="B1661" s="339" t="s">
        <v>3373</v>
      </c>
      <c r="C1661" s="293" t="s">
        <v>3109</v>
      </c>
      <c r="D1661" s="339" t="s">
        <v>3110</v>
      </c>
      <c r="E1661" s="266">
        <v>0</v>
      </c>
      <c r="F1661" s="266">
        <v>0</v>
      </c>
      <c r="G1661" s="264">
        <v>0</v>
      </c>
      <c r="H1661" s="264">
        <v>0</v>
      </c>
      <c r="I1661" s="264">
        <v>0</v>
      </c>
      <c r="J1661" s="264">
        <v>0</v>
      </c>
      <c r="K1661" s="294">
        <v>0.9</v>
      </c>
      <c r="L1661" s="267">
        <v>0</v>
      </c>
      <c r="M1661" s="267">
        <v>0</v>
      </c>
      <c r="N1661" s="267">
        <v>0</v>
      </c>
      <c r="O1661" s="332">
        <v>0</v>
      </c>
      <c r="P1661" s="266">
        <v>0</v>
      </c>
      <c r="Q1661" s="266">
        <v>0</v>
      </c>
      <c r="R1661" s="264">
        <v>0</v>
      </c>
      <c r="S1661" s="264">
        <v>0</v>
      </c>
      <c r="T1661" s="267">
        <v>0</v>
      </c>
      <c r="U1661" s="267">
        <v>0</v>
      </c>
      <c r="V1661" s="268">
        <v>0</v>
      </c>
      <c r="W1661" s="268">
        <v>0</v>
      </c>
      <c r="X1661" s="295">
        <v>0</v>
      </c>
      <c r="Y1661" s="271">
        <v>0</v>
      </c>
      <c r="Z1661" s="333">
        <v>0</v>
      </c>
      <c r="AA1661" s="333">
        <v>0</v>
      </c>
      <c r="AB1661" s="333">
        <v>0</v>
      </c>
      <c r="AC1661" s="334">
        <v>0</v>
      </c>
      <c r="AD1661" s="268">
        <v>0</v>
      </c>
      <c r="AE1661" s="295">
        <v>0</v>
      </c>
    </row>
    <row r="1662" spans="1:31">
      <c r="A1662" s="315" t="s">
        <v>2708</v>
      </c>
      <c r="B1662" s="339" t="s">
        <v>3373</v>
      </c>
      <c r="C1662" s="293" t="s">
        <v>3111</v>
      </c>
      <c r="D1662" s="339" t="s">
        <v>3112</v>
      </c>
      <c r="E1662" s="266">
        <v>0</v>
      </c>
      <c r="F1662" s="266">
        <v>0</v>
      </c>
      <c r="G1662" s="264">
        <v>0</v>
      </c>
      <c r="H1662" s="264">
        <v>0</v>
      </c>
      <c r="I1662" s="264">
        <v>0</v>
      </c>
      <c r="J1662" s="264">
        <v>0</v>
      </c>
      <c r="K1662" s="294">
        <v>0.9</v>
      </c>
      <c r="L1662" s="267">
        <v>0</v>
      </c>
      <c r="M1662" s="267">
        <v>0</v>
      </c>
      <c r="N1662" s="267">
        <v>0</v>
      </c>
      <c r="O1662" s="332">
        <v>0</v>
      </c>
      <c r="P1662" s="266">
        <v>0</v>
      </c>
      <c r="Q1662" s="266">
        <v>0</v>
      </c>
      <c r="R1662" s="264">
        <v>0</v>
      </c>
      <c r="S1662" s="264">
        <v>0</v>
      </c>
      <c r="T1662" s="267">
        <v>0</v>
      </c>
      <c r="U1662" s="267">
        <v>0</v>
      </c>
      <c r="V1662" s="268">
        <v>0</v>
      </c>
      <c r="W1662" s="268">
        <v>0</v>
      </c>
      <c r="X1662" s="295">
        <v>0</v>
      </c>
      <c r="Y1662" s="271">
        <v>0</v>
      </c>
      <c r="Z1662" s="333">
        <v>0</v>
      </c>
      <c r="AA1662" s="333">
        <v>0</v>
      </c>
      <c r="AB1662" s="333">
        <v>0</v>
      </c>
      <c r="AC1662" s="334">
        <v>0</v>
      </c>
      <c r="AD1662" s="268">
        <v>0</v>
      </c>
      <c r="AE1662" s="295">
        <v>0</v>
      </c>
    </row>
    <row r="1663" spans="1:31">
      <c r="A1663" s="315" t="s">
        <v>2708</v>
      </c>
      <c r="B1663" s="339" t="s">
        <v>3373</v>
      </c>
      <c r="C1663" s="293" t="s">
        <v>3113</v>
      </c>
      <c r="D1663" s="339" t="s">
        <v>3114</v>
      </c>
      <c r="E1663" s="266">
        <v>0</v>
      </c>
      <c r="F1663" s="266">
        <v>0</v>
      </c>
      <c r="G1663" s="264">
        <v>0</v>
      </c>
      <c r="H1663" s="264">
        <v>0</v>
      </c>
      <c r="I1663" s="264">
        <v>0</v>
      </c>
      <c r="J1663" s="264">
        <v>0</v>
      </c>
      <c r="K1663" s="294">
        <v>0.9</v>
      </c>
      <c r="L1663" s="267">
        <v>0</v>
      </c>
      <c r="M1663" s="267">
        <v>0</v>
      </c>
      <c r="N1663" s="267">
        <v>0</v>
      </c>
      <c r="O1663" s="332">
        <v>0</v>
      </c>
      <c r="P1663" s="266">
        <v>0</v>
      </c>
      <c r="Q1663" s="266">
        <v>0</v>
      </c>
      <c r="R1663" s="264">
        <v>0</v>
      </c>
      <c r="S1663" s="264">
        <v>0</v>
      </c>
      <c r="T1663" s="267">
        <v>0</v>
      </c>
      <c r="U1663" s="267">
        <v>0</v>
      </c>
      <c r="V1663" s="268">
        <v>0</v>
      </c>
      <c r="W1663" s="268">
        <v>0</v>
      </c>
      <c r="X1663" s="295">
        <v>0</v>
      </c>
      <c r="Y1663" s="271">
        <v>0</v>
      </c>
      <c r="Z1663" s="333">
        <v>0</v>
      </c>
      <c r="AA1663" s="333">
        <v>0</v>
      </c>
      <c r="AB1663" s="333">
        <v>0</v>
      </c>
      <c r="AC1663" s="334">
        <v>0</v>
      </c>
      <c r="AD1663" s="268">
        <v>0</v>
      </c>
      <c r="AE1663" s="295">
        <v>0</v>
      </c>
    </row>
    <row r="1664" spans="1:31">
      <c r="A1664" s="315" t="s">
        <v>2708</v>
      </c>
      <c r="B1664" s="339" t="s">
        <v>3373</v>
      </c>
      <c r="C1664" s="293" t="s">
        <v>3115</v>
      </c>
      <c r="D1664" s="339" t="s">
        <v>3116</v>
      </c>
      <c r="E1664" s="266">
        <v>26</v>
      </c>
      <c r="F1664" s="266">
        <v>17</v>
      </c>
      <c r="G1664" s="264">
        <v>24</v>
      </c>
      <c r="H1664" s="264">
        <v>21</v>
      </c>
      <c r="I1664" s="264">
        <v>19</v>
      </c>
      <c r="J1664" s="264">
        <v>16</v>
      </c>
      <c r="K1664" s="294">
        <v>0.9</v>
      </c>
      <c r="L1664" s="267">
        <v>0.653846153846154</v>
      </c>
      <c r="M1664" s="267">
        <v>0.875</v>
      </c>
      <c r="N1664" s="267">
        <v>0.842105263157895</v>
      </c>
      <c r="O1664" s="332">
        <v>26</v>
      </c>
      <c r="P1664" s="266">
        <v>17</v>
      </c>
      <c r="Q1664" s="266">
        <v>17</v>
      </c>
      <c r="R1664" s="264">
        <v>21</v>
      </c>
      <c r="S1664" s="264">
        <v>16</v>
      </c>
      <c r="T1664" s="267">
        <v>0.653846153846154</v>
      </c>
      <c r="U1664" s="267">
        <v>0.653846153846154</v>
      </c>
      <c r="V1664" s="268">
        <v>0.875</v>
      </c>
      <c r="W1664" s="268">
        <v>0.842105263157895</v>
      </c>
      <c r="X1664" s="295">
        <v>-0.221153846153846</v>
      </c>
      <c r="Y1664" s="271">
        <v>150</v>
      </c>
      <c r="Z1664" s="333">
        <v>127</v>
      </c>
      <c r="AA1664" s="333">
        <v>152</v>
      </c>
      <c r="AB1664" s="333">
        <v>144</v>
      </c>
      <c r="AC1664" s="334">
        <v>0.846666666666667</v>
      </c>
      <c r="AD1664" s="268">
        <v>0.947368421052632</v>
      </c>
      <c r="AE1664" s="295">
        <v>-0.100701754385965</v>
      </c>
    </row>
    <row r="1665" spans="1:31">
      <c r="A1665" s="315" t="s">
        <v>2708</v>
      </c>
      <c r="B1665" s="339" t="s">
        <v>3373</v>
      </c>
      <c r="C1665" s="293" t="s">
        <v>3117</v>
      </c>
      <c r="D1665" s="339" t="s">
        <v>3118</v>
      </c>
      <c r="E1665" s="266">
        <v>0</v>
      </c>
      <c r="F1665" s="266">
        <v>0</v>
      </c>
      <c r="G1665" s="264">
        <v>0</v>
      </c>
      <c r="H1665" s="264">
        <v>0</v>
      </c>
      <c r="I1665" s="264">
        <v>0</v>
      </c>
      <c r="J1665" s="264">
        <v>0</v>
      </c>
      <c r="K1665" s="294">
        <v>0.9</v>
      </c>
      <c r="L1665" s="267">
        <v>0</v>
      </c>
      <c r="M1665" s="267">
        <v>0</v>
      </c>
      <c r="N1665" s="267">
        <v>0</v>
      </c>
      <c r="O1665" s="332">
        <v>0</v>
      </c>
      <c r="P1665" s="266">
        <v>0</v>
      </c>
      <c r="Q1665" s="266">
        <v>0</v>
      </c>
      <c r="R1665" s="264">
        <v>0</v>
      </c>
      <c r="S1665" s="264">
        <v>0</v>
      </c>
      <c r="T1665" s="267">
        <v>0</v>
      </c>
      <c r="U1665" s="267">
        <v>0</v>
      </c>
      <c r="V1665" s="268">
        <v>0</v>
      </c>
      <c r="W1665" s="268">
        <v>0</v>
      </c>
      <c r="X1665" s="295">
        <v>0</v>
      </c>
      <c r="Y1665" s="271">
        <v>0</v>
      </c>
      <c r="Z1665" s="333">
        <v>0</v>
      </c>
      <c r="AA1665" s="333">
        <v>0</v>
      </c>
      <c r="AB1665" s="333">
        <v>0</v>
      </c>
      <c r="AC1665" s="334">
        <v>0</v>
      </c>
      <c r="AD1665" s="268">
        <v>0</v>
      </c>
      <c r="AE1665" s="295">
        <v>0</v>
      </c>
    </row>
    <row r="1666" spans="1:31">
      <c r="A1666" s="315" t="s">
        <v>2708</v>
      </c>
      <c r="B1666" s="339" t="s">
        <v>3376</v>
      </c>
      <c r="C1666" s="293" t="s">
        <v>3119</v>
      </c>
      <c r="D1666" s="339" t="s">
        <v>3120</v>
      </c>
      <c r="E1666" s="266">
        <v>15</v>
      </c>
      <c r="F1666" s="266">
        <v>15</v>
      </c>
      <c r="G1666" s="264">
        <v>15</v>
      </c>
      <c r="H1666" s="264">
        <v>14</v>
      </c>
      <c r="I1666" s="264">
        <v>13</v>
      </c>
      <c r="J1666" s="264">
        <v>13</v>
      </c>
      <c r="K1666" s="294">
        <v>0.9</v>
      </c>
      <c r="L1666" s="267">
        <v>1</v>
      </c>
      <c r="M1666" s="267">
        <v>0.933333333333333</v>
      </c>
      <c r="N1666" s="267">
        <v>1</v>
      </c>
      <c r="O1666" s="332">
        <v>15</v>
      </c>
      <c r="P1666" s="266">
        <v>15</v>
      </c>
      <c r="Q1666" s="266">
        <v>15</v>
      </c>
      <c r="R1666" s="264">
        <v>14</v>
      </c>
      <c r="S1666" s="264">
        <v>13</v>
      </c>
      <c r="T1666" s="267">
        <v>1</v>
      </c>
      <c r="U1666" s="267">
        <v>1</v>
      </c>
      <c r="V1666" s="268">
        <v>0.933333333333333</v>
      </c>
      <c r="W1666" s="268">
        <v>1</v>
      </c>
      <c r="X1666" s="295">
        <v>0.0666666666666667</v>
      </c>
      <c r="Y1666" s="271">
        <v>101</v>
      </c>
      <c r="Z1666" s="333">
        <v>97</v>
      </c>
      <c r="AA1666" s="333">
        <v>95</v>
      </c>
      <c r="AB1666" s="333">
        <v>93</v>
      </c>
      <c r="AC1666" s="334">
        <v>0.96039603960396</v>
      </c>
      <c r="AD1666" s="268">
        <v>0.978947368421053</v>
      </c>
      <c r="AE1666" s="295">
        <v>-0.0185513288170923</v>
      </c>
    </row>
    <row r="1667" spans="1:31">
      <c r="A1667" s="315" t="s">
        <v>2708</v>
      </c>
      <c r="B1667" s="339" t="s">
        <v>3373</v>
      </c>
      <c r="C1667" s="293" t="s">
        <v>3121</v>
      </c>
      <c r="D1667" s="339" t="s">
        <v>3122</v>
      </c>
      <c r="E1667" s="266">
        <v>21</v>
      </c>
      <c r="F1667" s="266">
        <v>17</v>
      </c>
      <c r="G1667" s="264">
        <v>22</v>
      </c>
      <c r="H1667" s="264">
        <v>20</v>
      </c>
      <c r="I1667" s="264">
        <v>25</v>
      </c>
      <c r="J1667" s="264">
        <v>24</v>
      </c>
      <c r="K1667" s="294">
        <v>0.9</v>
      </c>
      <c r="L1667" s="267">
        <v>0.80952380952381</v>
      </c>
      <c r="M1667" s="267">
        <v>0.909090909090909</v>
      </c>
      <c r="N1667" s="267">
        <v>0.96</v>
      </c>
      <c r="O1667" s="332">
        <v>21</v>
      </c>
      <c r="P1667" s="266">
        <v>17</v>
      </c>
      <c r="Q1667" s="266">
        <v>17</v>
      </c>
      <c r="R1667" s="264">
        <v>20</v>
      </c>
      <c r="S1667" s="264">
        <v>24</v>
      </c>
      <c r="T1667" s="267">
        <v>0.80952380952381</v>
      </c>
      <c r="U1667" s="267">
        <v>0.80952380952381</v>
      </c>
      <c r="V1667" s="268">
        <v>0.909090909090909</v>
      </c>
      <c r="W1667" s="268">
        <v>0.96</v>
      </c>
      <c r="X1667" s="295">
        <v>-0.0995670995670995</v>
      </c>
      <c r="Y1667" s="271">
        <v>160</v>
      </c>
      <c r="Z1667" s="333">
        <v>144</v>
      </c>
      <c r="AA1667" s="333">
        <v>159</v>
      </c>
      <c r="AB1667" s="333">
        <v>153</v>
      </c>
      <c r="AC1667" s="334">
        <v>0.9</v>
      </c>
      <c r="AD1667" s="268">
        <v>0.962264150943396</v>
      </c>
      <c r="AE1667" s="295">
        <v>-0.0622641509433962</v>
      </c>
    </row>
    <row r="1668" spans="1:31">
      <c r="A1668" s="315" t="s">
        <v>2708</v>
      </c>
      <c r="B1668" s="339" t="s">
        <v>3375</v>
      </c>
      <c r="C1668" s="293" t="s">
        <v>3123</v>
      </c>
      <c r="D1668" s="339" t="s">
        <v>3124</v>
      </c>
      <c r="E1668" s="266">
        <v>32</v>
      </c>
      <c r="F1668" s="266">
        <v>32</v>
      </c>
      <c r="G1668" s="264">
        <v>33</v>
      </c>
      <c r="H1668" s="264">
        <v>33</v>
      </c>
      <c r="I1668" s="264">
        <v>32</v>
      </c>
      <c r="J1668" s="264">
        <v>32</v>
      </c>
      <c r="K1668" s="294">
        <v>0.9</v>
      </c>
      <c r="L1668" s="267">
        <v>1</v>
      </c>
      <c r="M1668" s="267">
        <v>1</v>
      </c>
      <c r="N1668" s="267">
        <v>1</v>
      </c>
      <c r="O1668" s="332">
        <v>32</v>
      </c>
      <c r="P1668" s="266">
        <v>32</v>
      </c>
      <c r="Q1668" s="266">
        <v>32</v>
      </c>
      <c r="R1668" s="264">
        <v>32</v>
      </c>
      <c r="S1668" s="264">
        <v>32</v>
      </c>
      <c r="T1668" s="267">
        <v>1</v>
      </c>
      <c r="U1668" s="267">
        <v>1</v>
      </c>
      <c r="V1668" s="268">
        <v>0.96969696969697</v>
      </c>
      <c r="W1668" s="268">
        <v>1</v>
      </c>
      <c r="X1668" s="295">
        <v>0.0303030303030303</v>
      </c>
      <c r="Y1668" s="271">
        <v>220</v>
      </c>
      <c r="Z1668" s="333">
        <v>219</v>
      </c>
      <c r="AA1668" s="333">
        <v>212</v>
      </c>
      <c r="AB1668" s="333">
        <v>211</v>
      </c>
      <c r="AC1668" s="334">
        <v>0.995454545454545</v>
      </c>
      <c r="AD1668" s="268">
        <v>0.995283018867924</v>
      </c>
      <c r="AE1668" s="295">
        <v>0.000171526586621007</v>
      </c>
    </row>
    <row r="1669" spans="1:31">
      <c r="A1669" s="315" t="s">
        <v>2708</v>
      </c>
      <c r="B1669" s="339" t="s">
        <v>3375</v>
      </c>
      <c r="C1669" s="293" t="s">
        <v>3125</v>
      </c>
      <c r="D1669" s="339" t="s">
        <v>3126</v>
      </c>
      <c r="E1669" s="266">
        <v>23</v>
      </c>
      <c r="F1669" s="266">
        <v>23</v>
      </c>
      <c r="G1669" s="264">
        <v>24</v>
      </c>
      <c r="H1669" s="264">
        <v>24</v>
      </c>
      <c r="I1669" s="264">
        <v>27</v>
      </c>
      <c r="J1669" s="264">
        <v>27</v>
      </c>
      <c r="K1669" s="294">
        <v>0.9</v>
      </c>
      <c r="L1669" s="267">
        <v>1</v>
      </c>
      <c r="M1669" s="267">
        <v>1</v>
      </c>
      <c r="N1669" s="267">
        <v>1</v>
      </c>
      <c r="O1669" s="332">
        <v>23</v>
      </c>
      <c r="P1669" s="266">
        <v>23</v>
      </c>
      <c r="Q1669" s="266">
        <v>23</v>
      </c>
      <c r="R1669" s="264">
        <v>23</v>
      </c>
      <c r="S1669" s="264">
        <v>27</v>
      </c>
      <c r="T1669" s="267">
        <v>1</v>
      </c>
      <c r="U1669" s="267">
        <v>1</v>
      </c>
      <c r="V1669" s="268">
        <v>0.958333333333333</v>
      </c>
      <c r="W1669" s="268">
        <v>1</v>
      </c>
      <c r="X1669" s="295">
        <v>0.0416666666666666</v>
      </c>
      <c r="Y1669" s="271">
        <v>182</v>
      </c>
      <c r="Z1669" s="333">
        <v>179</v>
      </c>
      <c r="AA1669" s="333">
        <v>184</v>
      </c>
      <c r="AB1669" s="333">
        <v>170</v>
      </c>
      <c r="AC1669" s="334">
        <v>0.983516483516483</v>
      </c>
      <c r="AD1669" s="268">
        <v>0.923913043478261</v>
      </c>
      <c r="AE1669" s="295">
        <v>0.0596034400382226</v>
      </c>
    </row>
    <row r="1670" spans="1:31">
      <c r="A1670" s="315" t="s">
        <v>2708</v>
      </c>
      <c r="B1670" s="339" t="s">
        <v>3376</v>
      </c>
      <c r="C1670" s="293" t="s">
        <v>3127</v>
      </c>
      <c r="D1670" s="339" t="s">
        <v>3128</v>
      </c>
      <c r="E1670" s="266">
        <v>41</v>
      </c>
      <c r="F1670" s="266">
        <v>38</v>
      </c>
      <c r="G1670" s="264">
        <v>41</v>
      </c>
      <c r="H1670" s="264">
        <v>39</v>
      </c>
      <c r="I1670" s="264">
        <v>37</v>
      </c>
      <c r="J1670" s="264">
        <v>36</v>
      </c>
      <c r="K1670" s="294">
        <v>0.9</v>
      </c>
      <c r="L1670" s="267">
        <v>0.926829268292683</v>
      </c>
      <c r="M1670" s="267">
        <v>0.951219512195122</v>
      </c>
      <c r="N1670" s="267">
        <v>0.972972972972973</v>
      </c>
      <c r="O1670" s="332">
        <v>41</v>
      </c>
      <c r="P1670" s="266">
        <v>36</v>
      </c>
      <c r="Q1670" s="266">
        <v>36</v>
      </c>
      <c r="R1670" s="264">
        <v>37</v>
      </c>
      <c r="S1670" s="264">
        <v>35</v>
      </c>
      <c r="T1670" s="267">
        <v>0.878048780487805</v>
      </c>
      <c r="U1670" s="267">
        <v>0.878048780487805</v>
      </c>
      <c r="V1670" s="268">
        <v>0.902439024390244</v>
      </c>
      <c r="W1670" s="268">
        <v>0.945945945945946</v>
      </c>
      <c r="X1670" s="295">
        <v>-0.024390243902439</v>
      </c>
      <c r="Y1670" s="271">
        <v>270</v>
      </c>
      <c r="Z1670" s="333">
        <v>243</v>
      </c>
      <c r="AA1670" s="333">
        <v>285</v>
      </c>
      <c r="AB1670" s="333">
        <v>253</v>
      </c>
      <c r="AC1670" s="334">
        <v>0.9</v>
      </c>
      <c r="AD1670" s="268">
        <v>0.887719298245614</v>
      </c>
      <c r="AE1670" s="295">
        <v>0.012280701754386</v>
      </c>
    </row>
    <row r="1671" spans="1:31">
      <c r="A1671" s="315" t="s">
        <v>2708</v>
      </c>
      <c r="B1671" s="339" t="s">
        <v>3373</v>
      </c>
      <c r="C1671" s="293" t="s">
        <v>3129</v>
      </c>
      <c r="D1671" s="339" t="s">
        <v>3130</v>
      </c>
      <c r="E1671" s="266">
        <v>26</v>
      </c>
      <c r="F1671" s="266">
        <v>25</v>
      </c>
      <c r="G1671" s="264">
        <v>28</v>
      </c>
      <c r="H1671" s="264">
        <v>28</v>
      </c>
      <c r="I1671" s="264">
        <v>25</v>
      </c>
      <c r="J1671" s="264">
        <v>25</v>
      </c>
      <c r="K1671" s="294">
        <v>0.9</v>
      </c>
      <c r="L1671" s="267">
        <v>0.961538461538462</v>
      </c>
      <c r="M1671" s="267">
        <v>1</v>
      </c>
      <c r="N1671" s="267">
        <v>1</v>
      </c>
      <c r="O1671" s="332">
        <v>26</v>
      </c>
      <c r="P1671" s="266">
        <v>25</v>
      </c>
      <c r="Q1671" s="266">
        <v>25</v>
      </c>
      <c r="R1671" s="264">
        <v>28</v>
      </c>
      <c r="S1671" s="264">
        <v>23</v>
      </c>
      <c r="T1671" s="267">
        <v>0.961538461538462</v>
      </c>
      <c r="U1671" s="267">
        <v>0.961538461538462</v>
      </c>
      <c r="V1671" s="268">
        <v>1</v>
      </c>
      <c r="W1671" s="268">
        <v>0.92</v>
      </c>
      <c r="X1671" s="295">
        <v>-0.0384615384615384</v>
      </c>
      <c r="Y1671" s="271">
        <v>179</v>
      </c>
      <c r="Z1671" s="333">
        <v>173</v>
      </c>
      <c r="AA1671" s="333">
        <v>218</v>
      </c>
      <c r="AB1671" s="333">
        <v>216</v>
      </c>
      <c r="AC1671" s="334">
        <v>0.966480446927374</v>
      </c>
      <c r="AD1671" s="268">
        <v>0.990825688073395</v>
      </c>
      <c r="AE1671" s="295">
        <v>-0.0243452411460202</v>
      </c>
    </row>
    <row r="1672" spans="1:31">
      <c r="A1672" s="315" t="s">
        <v>2708</v>
      </c>
      <c r="B1672" s="339" t="s">
        <v>3373</v>
      </c>
      <c r="C1672" s="293" t="s">
        <v>3131</v>
      </c>
      <c r="D1672" s="339" t="s">
        <v>3132</v>
      </c>
      <c r="E1672" s="266">
        <v>27</v>
      </c>
      <c r="F1672" s="266">
        <v>27</v>
      </c>
      <c r="G1672" s="264">
        <v>26</v>
      </c>
      <c r="H1672" s="264">
        <v>26</v>
      </c>
      <c r="I1672" s="264">
        <v>27</v>
      </c>
      <c r="J1672" s="264">
        <v>27</v>
      </c>
      <c r="K1672" s="294">
        <v>0.9</v>
      </c>
      <c r="L1672" s="267">
        <v>1</v>
      </c>
      <c r="M1672" s="267">
        <v>1</v>
      </c>
      <c r="N1672" s="267">
        <v>1</v>
      </c>
      <c r="O1672" s="332">
        <v>27</v>
      </c>
      <c r="P1672" s="266">
        <v>27</v>
      </c>
      <c r="Q1672" s="266">
        <v>27</v>
      </c>
      <c r="R1672" s="264">
        <v>26</v>
      </c>
      <c r="S1672" s="264">
        <v>27</v>
      </c>
      <c r="T1672" s="267">
        <v>1</v>
      </c>
      <c r="U1672" s="267">
        <v>1</v>
      </c>
      <c r="V1672" s="268">
        <v>1</v>
      </c>
      <c r="W1672" s="268">
        <v>1</v>
      </c>
      <c r="X1672" s="295">
        <v>0</v>
      </c>
      <c r="Y1672" s="271">
        <v>189</v>
      </c>
      <c r="Z1672" s="333">
        <v>188</v>
      </c>
      <c r="AA1672" s="333">
        <v>203</v>
      </c>
      <c r="AB1672" s="333">
        <v>202</v>
      </c>
      <c r="AC1672" s="334">
        <v>0.994708994708995</v>
      </c>
      <c r="AD1672" s="268">
        <v>0.995073891625616</v>
      </c>
      <c r="AE1672" s="295">
        <v>-0.000364896916621116</v>
      </c>
    </row>
    <row r="1673" spans="1:31">
      <c r="A1673" s="315" t="s">
        <v>2708</v>
      </c>
      <c r="B1673" s="339" t="s">
        <v>3376</v>
      </c>
      <c r="C1673" s="293" t="s">
        <v>3133</v>
      </c>
      <c r="D1673" s="339" t="s">
        <v>3134</v>
      </c>
      <c r="E1673" s="266">
        <v>22</v>
      </c>
      <c r="F1673" s="266">
        <v>22</v>
      </c>
      <c r="G1673" s="264">
        <v>23</v>
      </c>
      <c r="H1673" s="264">
        <v>23</v>
      </c>
      <c r="I1673" s="264">
        <v>21</v>
      </c>
      <c r="J1673" s="264">
        <v>21</v>
      </c>
      <c r="K1673" s="294">
        <v>0.9</v>
      </c>
      <c r="L1673" s="267">
        <v>1</v>
      </c>
      <c r="M1673" s="267">
        <v>1</v>
      </c>
      <c r="N1673" s="267">
        <v>1</v>
      </c>
      <c r="O1673" s="332">
        <v>22</v>
      </c>
      <c r="P1673" s="266">
        <v>22</v>
      </c>
      <c r="Q1673" s="266">
        <v>22</v>
      </c>
      <c r="R1673" s="264">
        <v>23</v>
      </c>
      <c r="S1673" s="264">
        <v>21</v>
      </c>
      <c r="T1673" s="267">
        <v>1</v>
      </c>
      <c r="U1673" s="267">
        <v>1</v>
      </c>
      <c r="V1673" s="268">
        <v>1</v>
      </c>
      <c r="W1673" s="268">
        <v>1</v>
      </c>
      <c r="X1673" s="295">
        <v>0</v>
      </c>
      <c r="Y1673" s="271">
        <v>147</v>
      </c>
      <c r="Z1673" s="333">
        <v>147</v>
      </c>
      <c r="AA1673" s="333">
        <v>158</v>
      </c>
      <c r="AB1673" s="333">
        <v>158</v>
      </c>
      <c r="AC1673" s="334">
        <v>1</v>
      </c>
      <c r="AD1673" s="268">
        <v>1</v>
      </c>
      <c r="AE1673" s="295">
        <v>0</v>
      </c>
    </row>
    <row r="1674" spans="1:31">
      <c r="A1674" s="315" t="s">
        <v>2708</v>
      </c>
      <c r="B1674" s="339" t="s">
        <v>3376</v>
      </c>
      <c r="C1674" s="293" t="s">
        <v>3135</v>
      </c>
      <c r="D1674" s="339" t="s">
        <v>3136</v>
      </c>
      <c r="E1674" s="266">
        <v>45</v>
      </c>
      <c r="F1674" s="266">
        <v>44</v>
      </c>
      <c r="G1674" s="264">
        <v>40</v>
      </c>
      <c r="H1674" s="264">
        <v>38</v>
      </c>
      <c r="I1674" s="264">
        <v>43</v>
      </c>
      <c r="J1674" s="264">
        <v>42</v>
      </c>
      <c r="K1674" s="294">
        <v>0.9</v>
      </c>
      <c r="L1674" s="267">
        <v>0.977777777777778</v>
      </c>
      <c r="M1674" s="267">
        <v>0.95</v>
      </c>
      <c r="N1674" s="267">
        <v>0.976744186046512</v>
      </c>
      <c r="O1674" s="332">
        <v>45</v>
      </c>
      <c r="P1674" s="266">
        <v>44</v>
      </c>
      <c r="Q1674" s="266">
        <v>44</v>
      </c>
      <c r="R1674" s="264">
        <v>37</v>
      </c>
      <c r="S1674" s="264">
        <v>41</v>
      </c>
      <c r="T1674" s="267">
        <v>0.977777777777778</v>
      </c>
      <c r="U1674" s="267">
        <v>0.977777777777778</v>
      </c>
      <c r="V1674" s="268">
        <v>0.925</v>
      </c>
      <c r="W1674" s="268">
        <v>0.953488372093023</v>
      </c>
      <c r="X1674" s="295">
        <v>0.0527777777777777</v>
      </c>
      <c r="Y1674" s="271">
        <v>305</v>
      </c>
      <c r="Z1674" s="333">
        <v>292</v>
      </c>
      <c r="AA1674" s="333">
        <v>334</v>
      </c>
      <c r="AB1674" s="333">
        <v>320</v>
      </c>
      <c r="AC1674" s="334">
        <v>0.957377049180328</v>
      </c>
      <c r="AD1674" s="268">
        <v>0.958083832335329</v>
      </c>
      <c r="AE1674" s="295">
        <v>-0.0007067831550015</v>
      </c>
    </row>
    <row r="1675" spans="1:31">
      <c r="A1675" s="315" t="s">
        <v>2708</v>
      </c>
      <c r="B1675" s="339" t="s">
        <v>3376</v>
      </c>
      <c r="C1675" s="293" t="s">
        <v>3137</v>
      </c>
      <c r="D1675" s="339" t="s">
        <v>3138</v>
      </c>
      <c r="E1675" s="266">
        <v>25</v>
      </c>
      <c r="F1675" s="266">
        <v>25</v>
      </c>
      <c r="G1675" s="264">
        <v>24</v>
      </c>
      <c r="H1675" s="264">
        <v>24</v>
      </c>
      <c r="I1675" s="264">
        <v>31</v>
      </c>
      <c r="J1675" s="264">
        <v>31</v>
      </c>
      <c r="K1675" s="294">
        <v>0.9</v>
      </c>
      <c r="L1675" s="267">
        <v>1</v>
      </c>
      <c r="M1675" s="267">
        <v>1</v>
      </c>
      <c r="N1675" s="267">
        <v>1</v>
      </c>
      <c r="O1675" s="332">
        <v>25</v>
      </c>
      <c r="P1675" s="266">
        <v>25</v>
      </c>
      <c r="Q1675" s="266">
        <v>25</v>
      </c>
      <c r="R1675" s="264">
        <v>24</v>
      </c>
      <c r="S1675" s="264">
        <v>31</v>
      </c>
      <c r="T1675" s="267">
        <v>1</v>
      </c>
      <c r="U1675" s="267">
        <v>1</v>
      </c>
      <c r="V1675" s="268">
        <v>1</v>
      </c>
      <c r="W1675" s="268">
        <v>1</v>
      </c>
      <c r="X1675" s="295">
        <v>0</v>
      </c>
      <c r="Y1675" s="271">
        <v>188</v>
      </c>
      <c r="Z1675" s="333">
        <v>186</v>
      </c>
      <c r="AA1675" s="333">
        <v>203</v>
      </c>
      <c r="AB1675" s="333">
        <v>200</v>
      </c>
      <c r="AC1675" s="334">
        <v>0.98936170212766</v>
      </c>
      <c r="AD1675" s="268">
        <v>0.985221674876847</v>
      </c>
      <c r="AE1675" s="295">
        <v>0.00414002725081231</v>
      </c>
    </row>
    <row r="1676" spans="1:31">
      <c r="A1676" s="315" t="s">
        <v>2708</v>
      </c>
      <c r="B1676" s="339" t="s">
        <v>3373</v>
      </c>
      <c r="C1676" s="293" t="s">
        <v>3139</v>
      </c>
      <c r="D1676" s="339" t="s">
        <v>3140</v>
      </c>
      <c r="E1676" s="266">
        <v>27</v>
      </c>
      <c r="F1676" s="266">
        <v>26</v>
      </c>
      <c r="G1676" s="264">
        <v>30</v>
      </c>
      <c r="H1676" s="264">
        <v>30</v>
      </c>
      <c r="I1676" s="264">
        <v>29</v>
      </c>
      <c r="J1676" s="264">
        <v>29</v>
      </c>
      <c r="K1676" s="294">
        <v>0.9</v>
      </c>
      <c r="L1676" s="267">
        <v>0.962962962962963</v>
      </c>
      <c r="M1676" s="267">
        <v>1</v>
      </c>
      <c r="N1676" s="267">
        <v>1</v>
      </c>
      <c r="O1676" s="332">
        <v>27</v>
      </c>
      <c r="P1676" s="266">
        <v>26</v>
      </c>
      <c r="Q1676" s="266">
        <v>26</v>
      </c>
      <c r="R1676" s="264">
        <v>30</v>
      </c>
      <c r="S1676" s="264">
        <v>29</v>
      </c>
      <c r="T1676" s="267">
        <v>0.962962962962963</v>
      </c>
      <c r="U1676" s="267">
        <v>0.962962962962963</v>
      </c>
      <c r="V1676" s="268">
        <v>1</v>
      </c>
      <c r="W1676" s="268">
        <v>1</v>
      </c>
      <c r="X1676" s="295">
        <v>-0.0370370370370371</v>
      </c>
      <c r="Y1676" s="271">
        <v>189</v>
      </c>
      <c r="Z1676" s="333">
        <v>187</v>
      </c>
      <c r="AA1676" s="333">
        <v>194</v>
      </c>
      <c r="AB1676" s="333">
        <v>185</v>
      </c>
      <c r="AC1676" s="334">
        <v>0.989417989417989</v>
      </c>
      <c r="AD1676" s="268">
        <v>0.95360824742268</v>
      </c>
      <c r="AE1676" s="295">
        <v>0.035809741995309</v>
      </c>
    </row>
    <row r="1677" spans="1:31">
      <c r="A1677" s="315" t="s">
        <v>2708</v>
      </c>
      <c r="B1677" s="339" t="s">
        <v>3373</v>
      </c>
      <c r="C1677" s="293" t="s">
        <v>3141</v>
      </c>
      <c r="D1677" s="339" t="s">
        <v>3142</v>
      </c>
      <c r="E1677" s="266">
        <v>33</v>
      </c>
      <c r="F1677" s="266">
        <v>31</v>
      </c>
      <c r="G1677" s="264">
        <v>33</v>
      </c>
      <c r="H1677" s="264">
        <v>32</v>
      </c>
      <c r="I1677" s="264">
        <v>33</v>
      </c>
      <c r="J1677" s="264">
        <v>32</v>
      </c>
      <c r="K1677" s="294">
        <v>0.9</v>
      </c>
      <c r="L1677" s="267">
        <v>0.939393939393939</v>
      </c>
      <c r="M1677" s="267">
        <v>0.96969696969697</v>
      </c>
      <c r="N1677" s="267">
        <v>0.96969696969697</v>
      </c>
      <c r="O1677" s="332">
        <v>33</v>
      </c>
      <c r="P1677" s="266">
        <v>30</v>
      </c>
      <c r="Q1677" s="266">
        <v>30</v>
      </c>
      <c r="R1677" s="264">
        <v>32</v>
      </c>
      <c r="S1677" s="264">
        <v>32</v>
      </c>
      <c r="T1677" s="267">
        <v>0.909090909090909</v>
      </c>
      <c r="U1677" s="267">
        <v>0.909090909090909</v>
      </c>
      <c r="V1677" s="268">
        <v>0.96969696969697</v>
      </c>
      <c r="W1677" s="268">
        <v>0.96969696969697</v>
      </c>
      <c r="X1677" s="295">
        <v>-0.0606060606060607</v>
      </c>
      <c r="Y1677" s="271">
        <v>231</v>
      </c>
      <c r="Z1677" s="333">
        <v>225</v>
      </c>
      <c r="AA1677" s="333">
        <v>240</v>
      </c>
      <c r="AB1677" s="333">
        <v>224</v>
      </c>
      <c r="AC1677" s="334">
        <v>0.974025974025974</v>
      </c>
      <c r="AD1677" s="268">
        <v>0.933333333333333</v>
      </c>
      <c r="AE1677" s="295">
        <v>0.0406926406926407</v>
      </c>
    </row>
    <row r="1678" spans="1:31">
      <c r="A1678" s="315" t="s">
        <v>2708</v>
      </c>
      <c r="B1678" s="339" t="s">
        <v>3373</v>
      </c>
      <c r="C1678" s="293" t="s">
        <v>3143</v>
      </c>
      <c r="D1678" s="339" t="s">
        <v>3144</v>
      </c>
      <c r="E1678" s="266">
        <v>42</v>
      </c>
      <c r="F1678" s="266">
        <v>41</v>
      </c>
      <c r="G1678" s="264">
        <v>36</v>
      </c>
      <c r="H1678" s="264">
        <v>36</v>
      </c>
      <c r="I1678" s="264">
        <v>31</v>
      </c>
      <c r="J1678" s="264">
        <v>31</v>
      </c>
      <c r="K1678" s="294">
        <v>0.9</v>
      </c>
      <c r="L1678" s="267">
        <v>0.976190476190476</v>
      </c>
      <c r="M1678" s="267">
        <v>1</v>
      </c>
      <c r="N1678" s="267">
        <v>1</v>
      </c>
      <c r="O1678" s="332">
        <v>42</v>
      </c>
      <c r="P1678" s="266">
        <v>41</v>
      </c>
      <c r="Q1678" s="266">
        <v>41</v>
      </c>
      <c r="R1678" s="264">
        <v>36</v>
      </c>
      <c r="S1678" s="264">
        <v>31</v>
      </c>
      <c r="T1678" s="267">
        <v>0.976190476190476</v>
      </c>
      <c r="U1678" s="267">
        <v>0.976190476190476</v>
      </c>
      <c r="V1678" s="268">
        <v>1</v>
      </c>
      <c r="W1678" s="268">
        <v>1</v>
      </c>
      <c r="X1678" s="295">
        <v>-0.0238095238095238</v>
      </c>
      <c r="Y1678" s="271">
        <v>258</v>
      </c>
      <c r="Z1678" s="333">
        <v>257</v>
      </c>
      <c r="AA1678" s="333">
        <v>260</v>
      </c>
      <c r="AB1678" s="333">
        <v>259</v>
      </c>
      <c r="AC1678" s="334">
        <v>0.996124031007752</v>
      </c>
      <c r="AD1678" s="268">
        <v>0.996153846153846</v>
      </c>
      <c r="AE1678" s="295">
        <v>-2.98151460942364e-5</v>
      </c>
    </row>
    <row r="1679" spans="1:31">
      <c r="A1679" s="315" t="s">
        <v>2708</v>
      </c>
      <c r="B1679" s="339" t="s">
        <v>3376</v>
      </c>
      <c r="C1679" s="293" t="s">
        <v>3145</v>
      </c>
      <c r="D1679" s="339" t="s">
        <v>3146</v>
      </c>
      <c r="E1679" s="266">
        <v>39</v>
      </c>
      <c r="F1679" s="266">
        <v>39</v>
      </c>
      <c r="G1679" s="264">
        <v>42</v>
      </c>
      <c r="H1679" s="264">
        <v>42</v>
      </c>
      <c r="I1679" s="264">
        <v>44</v>
      </c>
      <c r="J1679" s="264">
        <v>44</v>
      </c>
      <c r="K1679" s="294">
        <v>0.9</v>
      </c>
      <c r="L1679" s="267">
        <v>1</v>
      </c>
      <c r="M1679" s="267">
        <v>1</v>
      </c>
      <c r="N1679" s="267">
        <v>1</v>
      </c>
      <c r="O1679" s="332">
        <v>39</v>
      </c>
      <c r="P1679" s="266">
        <v>34</v>
      </c>
      <c r="Q1679" s="266">
        <v>34</v>
      </c>
      <c r="R1679" s="264">
        <v>38</v>
      </c>
      <c r="S1679" s="264">
        <v>42</v>
      </c>
      <c r="T1679" s="267">
        <v>0.871794871794872</v>
      </c>
      <c r="U1679" s="267">
        <v>0.871794871794872</v>
      </c>
      <c r="V1679" s="268">
        <v>0.904761904761905</v>
      </c>
      <c r="W1679" s="268">
        <v>0.954545454545455</v>
      </c>
      <c r="X1679" s="295">
        <v>-0.032967032967033</v>
      </c>
      <c r="Y1679" s="271">
        <v>294</v>
      </c>
      <c r="Z1679" s="333">
        <v>273</v>
      </c>
      <c r="AA1679" s="333">
        <v>314</v>
      </c>
      <c r="AB1679" s="333">
        <v>292</v>
      </c>
      <c r="AC1679" s="334">
        <v>0.928571428571429</v>
      </c>
      <c r="AD1679" s="268">
        <v>0.929936305732484</v>
      </c>
      <c r="AE1679" s="295">
        <v>-0.00136487716105549</v>
      </c>
    </row>
    <row r="1680" spans="1:31">
      <c r="A1680" s="315" t="s">
        <v>2708</v>
      </c>
      <c r="B1680" s="339" t="s">
        <v>3373</v>
      </c>
      <c r="C1680" s="293" t="s">
        <v>3147</v>
      </c>
      <c r="D1680" s="339" t="s">
        <v>3148</v>
      </c>
      <c r="E1680" s="266">
        <v>24</v>
      </c>
      <c r="F1680" s="266">
        <v>24</v>
      </c>
      <c r="G1680" s="264">
        <v>23</v>
      </c>
      <c r="H1680" s="264">
        <v>23</v>
      </c>
      <c r="I1680" s="264">
        <v>22</v>
      </c>
      <c r="J1680" s="264">
        <v>22</v>
      </c>
      <c r="K1680" s="294">
        <v>0.9</v>
      </c>
      <c r="L1680" s="267">
        <v>1</v>
      </c>
      <c r="M1680" s="267">
        <v>1</v>
      </c>
      <c r="N1680" s="267">
        <v>1</v>
      </c>
      <c r="O1680" s="332">
        <v>24</v>
      </c>
      <c r="P1680" s="266">
        <v>24</v>
      </c>
      <c r="Q1680" s="266">
        <v>24</v>
      </c>
      <c r="R1680" s="264">
        <v>23</v>
      </c>
      <c r="S1680" s="264">
        <v>22</v>
      </c>
      <c r="T1680" s="267">
        <v>1</v>
      </c>
      <c r="U1680" s="267">
        <v>1</v>
      </c>
      <c r="V1680" s="268">
        <v>1</v>
      </c>
      <c r="W1680" s="268">
        <v>1</v>
      </c>
      <c r="X1680" s="295">
        <v>0</v>
      </c>
      <c r="Y1680" s="271">
        <v>153</v>
      </c>
      <c r="Z1680" s="333">
        <v>150</v>
      </c>
      <c r="AA1680" s="333">
        <v>183</v>
      </c>
      <c r="AB1680" s="333">
        <v>180</v>
      </c>
      <c r="AC1680" s="334">
        <v>0.980392156862745</v>
      </c>
      <c r="AD1680" s="268">
        <v>0.983606557377049</v>
      </c>
      <c r="AE1680" s="295">
        <v>-0.00321440051430411</v>
      </c>
    </row>
    <row r="1681" spans="1:31">
      <c r="A1681" s="315" t="s">
        <v>2708</v>
      </c>
      <c r="B1681" s="339" t="s">
        <v>3373</v>
      </c>
      <c r="C1681" s="293" t="s">
        <v>3149</v>
      </c>
      <c r="D1681" s="339" t="s">
        <v>3150</v>
      </c>
      <c r="E1681" s="266">
        <v>27</v>
      </c>
      <c r="F1681" s="266">
        <v>0</v>
      </c>
      <c r="G1681" s="264">
        <v>29</v>
      </c>
      <c r="H1681" s="264">
        <v>27</v>
      </c>
      <c r="I1681" s="264">
        <v>27</v>
      </c>
      <c r="J1681" s="264">
        <v>26</v>
      </c>
      <c r="K1681" s="294">
        <v>0.9</v>
      </c>
      <c r="L1681" s="267">
        <v>0</v>
      </c>
      <c r="M1681" s="267">
        <v>0.931034482758621</v>
      </c>
      <c r="N1681" s="267">
        <v>0.962962962962963</v>
      </c>
      <c r="O1681" s="332">
        <v>27</v>
      </c>
      <c r="P1681" s="266">
        <v>0</v>
      </c>
      <c r="Q1681" s="266">
        <v>0</v>
      </c>
      <c r="R1681" s="264">
        <v>27</v>
      </c>
      <c r="S1681" s="264">
        <v>26</v>
      </c>
      <c r="T1681" s="267">
        <v>0</v>
      </c>
      <c r="U1681" s="267">
        <v>0</v>
      </c>
      <c r="V1681" s="268">
        <v>0.931034482758621</v>
      </c>
      <c r="W1681" s="268">
        <v>0.962962962962963</v>
      </c>
      <c r="X1681" s="295">
        <v>-0.931034482758621</v>
      </c>
      <c r="Y1681" s="271">
        <v>186</v>
      </c>
      <c r="Z1681" s="333">
        <v>147</v>
      </c>
      <c r="AA1681" s="333">
        <v>189</v>
      </c>
      <c r="AB1681" s="333">
        <v>181</v>
      </c>
      <c r="AC1681" s="334">
        <v>0.790322580645161</v>
      </c>
      <c r="AD1681" s="268">
        <v>0.957671957671958</v>
      </c>
      <c r="AE1681" s="295">
        <v>-0.167349377026796</v>
      </c>
    </row>
    <row r="1682" spans="1:31">
      <c r="A1682" s="315" t="s">
        <v>2708</v>
      </c>
      <c r="B1682" s="339" t="s">
        <v>3373</v>
      </c>
      <c r="C1682" s="293" t="s">
        <v>3151</v>
      </c>
      <c r="D1682" s="339" t="s">
        <v>3152</v>
      </c>
      <c r="E1682" s="266">
        <v>27</v>
      </c>
      <c r="F1682" s="266">
        <v>26</v>
      </c>
      <c r="G1682" s="264">
        <v>30</v>
      </c>
      <c r="H1682" s="264">
        <v>29</v>
      </c>
      <c r="I1682" s="264">
        <v>26</v>
      </c>
      <c r="J1682" s="264">
        <v>26</v>
      </c>
      <c r="K1682" s="294">
        <v>0.9</v>
      </c>
      <c r="L1682" s="267">
        <v>0.962962962962963</v>
      </c>
      <c r="M1682" s="267">
        <v>0.966666666666667</v>
      </c>
      <c r="N1682" s="267">
        <v>1</v>
      </c>
      <c r="O1682" s="332">
        <v>27</v>
      </c>
      <c r="P1682" s="266">
        <v>24</v>
      </c>
      <c r="Q1682" s="266">
        <v>24</v>
      </c>
      <c r="R1682" s="264">
        <v>29</v>
      </c>
      <c r="S1682" s="264">
        <v>26</v>
      </c>
      <c r="T1682" s="267">
        <v>0.888888888888889</v>
      </c>
      <c r="U1682" s="267">
        <v>0.888888888888889</v>
      </c>
      <c r="V1682" s="268">
        <v>0.966666666666667</v>
      </c>
      <c r="W1682" s="268">
        <v>1</v>
      </c>
      <c r="X1682" s="295">
        <v>-0.0777777777777778</v>
      </c>
      <c r="Y1682" s="271">
        <v>196</v>
      </c>
      <c r="Z1682" s="333">
        <v>191</v>
      </c>
      <c r="AA1682" s="333">
        <v>214</v>
      </c>
      <c r="AB1682" s="333">
        <v>209</v>
      </c>
      <c r="AC1682" s="334">
        <v>0.974489795918367</v>
      </c>
      <c r="AD1682" s="268">
        <v>0.976635514018692</v>
      </c>
      <c r="AE1682" s="295">
        <v>-0.00214571810032427</v>
      </c>
    </row>
    <row r="1683" spans="1:31">
      <c r="A1683" s="315" t="s">
        <v>2708</v>
      </c>
      <c r="B1683" s="339" t="s">
        <v>3373</v>
      </c>
      <c r="C1683" s="293" t="s">
        <v>3153</v>
      </c>
      <c r="D1683" s="339" t="s">
        <v>3154</v>
      </c>
      <c r="E1683" s="266">
        <v>28</v>
      </c>
      <c r="F1683" s="266">
        <v>28</v>
      </c>
      <c r="G1683" s="264">
        <v>27</v>
      </c>
      <c r="H1683" s="264">
        <v>27</v>
      </c>
      <c r="I1683" s="264">
        <v>27</v>
      </c>
      <c r="J1683" s="264">
        <v>25</v>
      </c>
      <c r="K1683" s="294">
        <v>0.9</v>
      </c>
      <c r="L1683" s="267">
        <v>1</v>
      </c>
      <c r="M1683" s="267">
        <v>1</v>
      </c>
      <c r="N1683" s="267">
        <v>0.925925925925926</v>
      </c>
      <c r="O1683" s="332">
        <v>28</v>
      </c>
      <c r="P1683" s="266">
        <v>27</v>
      </c>
      <c r="Q1683" s="266">
        <v>27</v>
      </c>
      <c r="R1683" s="264">
        <v>27</v>
      </c>
      <c r="S1683" s="264">
        <v>25</v>
      </c>
      <c r="T1683" s="267">
        <v>0.964285714285714</v>
      </c>
      <c r="U1683" s="267">
        <v>0.964285714285714</v>
      </c>
      <c r="V1683" s="268">
        <v>1</v>
      </c>
      <c r="W1683" s="268">
        <v>0.925925925925926</v>
      </c>
      <c r="X1683" s="295">
        <v>-0.0357142857142857</v>
      </c>
      <c r="Y1683" s="271">
        <v>189</v>
      </c>
      <c r="Z1683" s="333">
        <v>182</v>
      </c>
      <c r="AA1683" s="333">
        <v>193</v>
      </c>
      <c r="AB1683" s="333">
        <v>191</v>
      </c>
      <c r="AC1683" s="334">
        <v>0.962962962962963</v>
      </c>
      <c r="AD1683" s="268">
        <v>0.989637305699482</v>
      </c>
      <c r="AE1683" s="295">
        <v>-0.0266743427365189</v>
      </c>
    </row>
    <row r="1684" spans="1:31">
      <c r="A1684" s="315" t="s">
        <v>2708</v>
      </c>
      <c r="B1684" s="339" t="s">
        <v>3373</v>
      </c>
      <c r="C1684" s="293" t="s">
        <v>3155</v>
      </c>
      <c r="D1684" s="339" t="s">
        <v>3156</v>
      </c>
      <c r="E1684" s="266">
        <v>33</v>
      </c>
      <c r="F1684" s="266">
        <v>31</v>
      </c>
      <c r="G1684" s="264">
        <v>35</v>
      </c>
      <c r="H1684" s="264">
        <v>33</v>
      </c>
      <c r="I1684" s="264">
        <v>33</v>
      </c>
      <c r="J1684" s="264">
        <v>32</v>
      </c>
      <c r="K1684" s="294">
        <v>0.9</v>
      </c>
      <c r="L1684" s="267">
        <v>0.939393939393939</v>
      </c>
      <c r="M1684" s="267">
        <v>0.942857142857143</v>
      </c>
      <c r="N1684" s="267">
        <v>0.96969696969697</v>
      </c>
      <c r="O1684" s="332">
        <v>33</v>
      </c>
      <c r="P1684" s="266">
        <v>31</v>
      </c>
      <c r="Q1684" s="266">
        <v>31</v>
      </c>
      <c r="R1684" s="264">
        <v>32</v>
      </c>
      <c r="S1684" s="264">
        <v>32</v>
      </c>
      <c r="T1684" s="267">
        <v>0.939393939393939</v>
      </c>
      <c r="U1684" s="267">
        <v>0.939393939393939</v>
      </c>
      <c r="V1684" s="268">
        <v>0.914285714285714</v>
      </c>
      <c r="W1684" s="268">
        <v>0.96969696969697</v>
      </c>
      <c r="X1684" s="295">
        <v>0.0251082251082252</v>
      </c>
      <c r="Y1684" s="271">
        <v>231</v>
      </c>
      <c r="Z1684" s="333">
        <v>217</v>
      </c>
      <c r="AA1684" s="333">
        <v>240</v>
      </c>
      <c r="AB1684" s="333">
        <v>235</v>
      </c>
      <c r="AC1684" s="334">
        <v>0.939393939393939</v>
      </c>
      <c r="AD1684" s="268">
        <v>0.979166666666667</v>
      </c>
      <c r="AE1684" s="295">
        <v>-0.0397727272727272</v>
      </c>
    </row>
    <row r="1685" spans="1:31">
      <c r="A1685" s="315" t="s">
        <v>2708</v>
      </c>
      <c r="B1685" s="339" t="s">
        <v>3376</v>
      </c>
      <c r="C1685" s="293" t="s">
        <v>3157</v>
      </c>
      <c r="D1685" s="339" t="s">
        <v>3158</v>
      </c>
      <c r="E1685" s="266">
        <v>38</v>
      </c>
      <c r="F1685" s="266">
        <v>38</v>
      </c>
      <c r="G1685" s="264">
        <v>32</v>
      </c>
      <c r="H1685" s="264">
        <v>29</v>
      </c>
      <c r="I1685" s="264">
        <v>36</v>
      </c>
      <c r="J1685" s="264">
        <v>36</v>
      </c>
      <c r="K1685" s="294">
        <v>0.9</v>
      </c>
      <c r="L1685" s="267">
        <v>1</v>
      </c>
      <c r="M1685" s="267">
        <v>0.90625</v>
      </c>
      <c r="N1685" s="267">
        <v>1</v>
      </c>
      <c r="O1685" s="332">
        <v>38</v>
      </c>
      <c r="P1685" s="266">
        <v>38</v>
      </c>
      <c r="Q1685" s="266">
        <v>38</v>
      </c>
      <c r="R1685" s="264">
        <v>29</v>
      </c>
      <c r="S1685" s="264">
        <v>35</v>
      </c>
      <c r="T1685" s="267">
        <v>1</v>
      </c>
      <c r="U1685" s="267">
        <v>1</v>
      </c>
      <c r="V1685" s="268">
        <v>0.90625</v>
      </c>
      <c r="W1685" s="268">
        <v>0.972222222222222</v>
      </c>
      <c r="X1685" s="295">
        <v>0.09375</v>
      </c>
      <c r="Y1685" s="271">
        <v>252</v>
      </c>
      <c r="Z1685" s="333">
        <v>235</v>
      </c>
      <c r="AA1685" s="333">
        <v>257</v>
      </c>
      <c r="AB1685" s="333">
        <v>240</v>
      </c>
      <c r="AC1685" s="334">
        <v>0.932539682539683</v>
      </c>
      <c r="AD1685" s="268">
        <v>0.933852140077821</v>
      </c>
      <c r="AE1685" s="295">
        <v>-0.00131245753813847</v>
      </c>
    </row>
    <row r="1686" spans="1:31">
      <c r="A1686" s="315" t="s">
        <v>2708</v>
      </c>
      <c r="B1686" s="339" t="s">
        <v>3375</v>
      </c>
      <c r="C1686" s="293" t="s">
        <v>3159</v>
      </c>
      <c r="D1686" s="339" t="s">
        <v>3160</v>
      </c>
      <c r="E1686" s="266">
        <v>38</v>
      </c>
      <c r="F1686" s="266">
        <v>36</v>
      </c>
      <c r="G1686" s="264">
        <v>37</v>
      </c>
      <c r="H1686" s="264">
        <v>36</v>
      </c>
      <c r="I1686" s="264">
        <v>37</v>
      </c>
      <c r="J1686" s="264">
        <v>37</v>
      </c>
      <c r="K1686" s="294">
        <v>0.9</v>
      </c>
      <c r="L1686" s="267">
        <v>0.947368421052632</v>
      </c>
      <c r="M1686" s="267">
        <v>0.972972972972973</v>
      </c>
      <c r="N1686" s="267">
        <v>1</v>
      </c>
      <c r="O1686" s="332">
        <v>38</v>
      </c>
      <c r="P1686" s="266">
        <v>36</v>
      </c>
      <c r="Q1686" s="266">
        <v>36</v>
      </c>
      <c r="R1686" s="264">
        <v>35</v>
      </c>
      <c r="S1686" s="264">
        <v>35</v>
      </c>
      <c r="T1686" s="267">
        <v>0.947368421052632</v>
      </c>
      <c r="U1686" s="267">
        <v>0.947368421052632</v>
      </c>
      <c r="V1686" s="268">
        <v>0.945945945945946</v>
      </c>
      <c r="W1686" s="268">
        <v>0.945945945945946</v>
      </c>
      <c r="X1686" s="295">
        <v>0.00142247510668558</v>
      </c>
      <c r="Y1686" s="271">
        <v>265</v>
      </c>
      <c r="Z1686" s="333">
        <v>251</v>
      </c>
      <c r="AA1686" s="333">
        <v>281</v>
      </c>
      <c r="AB1686" s="333">
        <v>268</v>
      </c>
      <c r="AC1686" s="334">
        <v>0.947169811320755</v>
      </c>
      <c r="AD1686" s="268">
        <v>0.953736654804271</v>
      </c>
      <c r="AE1686" s="295">
        <v>-0.00656684348351577</v>
      </c>
    </row>
    <row r="1687" spans="1:31">
      <c r="A1687" s="315" t="s">
        <v>2708</v>
      </c>
      <c r="B1687" s="339" t="s">
        <v>3373</v>
      </c>
      <c r="C1687" s="293" t="s">
        <v>3161</v>
      </c>
      <c r="D1687" s="339" t="s">
        <v>3162</v>
      </c>
      <c r="E1687" s="266">
        <v>39</v>
      </c>
      <c r="F1687" s="266">
        <v>38</v>
      </c>
      <c r="G1687" s="264">
        <v>36</v>
      </c>
      <c r="H1687" s="264">
        <v>36</v>
      </c>
      <c r="I1687" s="264">
        <v>35</v>
      </c>
      <c r="J1687" s="264">
        <v>34</v>
      </c>
      <c r="K1687" s="294">
        <v>0.9</v>
      </c>
      <c r="L1687" s="267">
        <v>0.974358974358974</v>
      </c>
      <c r="M1687" s="267">
        <v>1</v>
      </c>
      <c r="N1687" s="267">
        <v>0.971428571428571</v>
      </c>
      <c r="O1687" s="332">
        <v>39</v>
      </c>
      <c r="P1687" s="266">
        <v>36</v>
      </c>
      <c r="Q1687" s="266">
        <v>36</v>
      </c>
      <c r="R1687" s="264">
        <v>35</v>
      </c>
      <c r="S1687" s="264">
        <v>34</v>
      </c>
      <c r="T1687" s="267">
        <v>0.923076923076923</v>
      </c>
      <c r="U1687" s="267">
        <v>0.923076923076923</v>
      </c>
      <c r="V1687" s="268">
        <v>0.972222222222222</v>
      </c>
      <c r="W1687" s="268">
        <v>0.971428571428571</v>
      </c>
      <c r="X1687" s="295">
        <v>-0.0491452991452991</v>
      </c>
      <c r="Y1687" s="271">
        <v>251</v>
      </c>
      <c r="Z1687" s="333">
        <v>241</v>
      </c>
      <c r="AA1687" s="333">
        <v>258</v>
      </c>
      <c r="AB1687" s="333">
        <v>247</v>
      </c>
      <c r="AC1687" s="334">
        <v>0.960159362549801</v>
      </c>
      <c r="AD1687" s="268">
        <v>0.957364341085271</v>
      </c>
      <c r="AE1687" s="295">
        <v>0.00279502146452948</v>
      </c>
    </row>
    <row r="1688" spans="1:31">
      <c r="A1688" s="315" t="s">
        <v>2708</v>
      </c>
      <c r="B1688" s="339" t="s">
        <v>3373</v>
      </c>
      <c r="C1688" s="293" t="s">
        <v>3163</v>
      </c>
      <c r="D1688" s="339" t="s">
        <v>3164</v>
      </c>
      <c r="E1688" s="266">
        <v>32</v>
      </c>
      <c r="F1688" s="266">
        <v>32</v>
      </c>
      <c r="G1688" s="264">
        <v>35</v>
      </c>
      <c r="H1688" s="264">
        <v>35</v>
      </c>
      <c r="I1688" s="264">
        <v>35</v>
      </c>
      <c r="J1688" s="264">
        <v>35</v>
      </c>
      <c r="K1688" s="294">
        <v>0.9</v>
      </c>
      <c r="L1688" s="267">
        <v>1</v>
      </c>
      <c r="M1688" s="267">
        <v>1</v>
      </c>
      <c r="N1688" s="267">
        <v>1</v>
      </c>
      <c r="O1688" s="332">
        <v>32</v>
      </c>
      <c r="P1688" s="266">
        <v>31</v>
      </c>
      <c r="Q1688" s="266">
        <v>31</v>
      </c>
      <c r="R1688" s="264">
        <v>35</v>
      </c>
      <c r="S1688" s="264">
        <v>35</v>
      </c>
      <c r="T1688" s="267">
        <v>0.96875</v>
      </c>
      <c r="U1688" s="267">
        <v>0.96875</v>
      </c>
      <c r="V1688" s="268">
        <v>1</v>
      </c>
      <c r="W1688" s="268">
        <v>1</v>
      </c>
      <c r="X1688" s="295">
        <v>-0.03125</v>
      </c>
      <c r="Y1688" s="271">
        <v>240</v>
      </c>
      <c r="Z1688" s="333">
        <v>239</v>
      </c>
      <c r="AA1688" s="333">
        <v>271</v>
      </c>
      <c r="AB1688" s="333">
        <v>271</v>
      </c>
      <c r="AC1688" s="334">
        <v>0.995833333333333</v>
      </c>
      <c r="AD1688" s="268">
        <v>1</v>
      </c>
      <c r="AE1688" s="295">
        <v>-0.00416666666666665</v>
      </c>
    </row>
    <row r="1689" spans="1:31">
      <c r="A1689" s="315" t="s">
        <v>2708</v>
      </c>
      <c r="B1689" s="339" t="s">
        <v>3373</v>
      </c>
      <c r="C1689" s="293" t="s">
        <v>32</v>
      </c>
      <c r="D1689" s="339" t="s">
        <v>3165</v>
      </c>
      <c r="E1689" s="266">
        <v>0</v>
      </c>
      <c r="F1689" s="266">
        <v>0</v>
      </c>
      <c r="G1689" s="264">
        <v>0</v>
      </c>
      <c r="H1689" s="264">
        <v>0</v>
      </c>
      <c r="I1689" s="264">
        <v>0</v>
      </c>
      <c r="J1689" s="264">
        <v>0</v>
      </c>
      <c r="K1689" s="294">
        <v>0.9</v>
      </c>
      <c r="L1689" s="267">
        <v>0</v>
      </c>
      <c r="M1689" s="267">
        <v>0</v>
      </c>
      <c r="N1689" s="267">
        <v>0</v>
      </c>
      <c r="O1689" s="332">
        <v>0</v>
      </c>
      <c r="P1689" s="266">
        <v>0</v>
      </c>
      <c r="Q1689" s="266">
        <v>0</v>
      </c>
      <c r="R1689" s="264">
        <v>0</v>
      </c>
      <c r="S1689" s="264">
        <v>0</v>
      </c>
      <c r="T1689" s="267">
        <v>0</v>
      </c>
      <c r="U1689" s="267">
        <v>0</v>
      </c>
      <c r="V1689" s="268">
        <v>0</v>
      </c>
      <c r="W1689" s="268">
        <v>0</v>
      </c>
      <c r="X1689" s="295">
        <v>0</v>
      </c>
      <c r="Y1689" s="271">
        <v>0</v>
      </c>
      <c r="Z1689" s="333">
        <v>0</v>
      </c>
      <c r="AA1689" s="333">
        <v>0</v>
      </c>
      <c r="AB1689" s="333">
        <v>0</v>
      </c>
      <c r="AC1689" s="334">
        <v>0</v>
      </c>
      <c r="AD1689" s="268">
        <v>0</v>
      </c>
      <c r="AE1689" s="295">
        <v>0</v>
      </c>
    </row>
    <row r="1690" spans="1:31">
      <c r="A1690" s="315" t="s">
        <v>2708</v>
      </c>
      <c r="B1690" s="339" t="s">
        <v>3373</v>
      </c>
      <c r="C1690" s="293" t="s">
        <v>32</v>
      </c>
      <c r="D1690" s="339" t="s">
        <v>3166</v>
      </c>
      <c r="E1690" s="266">
        <v>0</v>
      </c>
      <c r="F1690" s="266">
        <v>0</v>
      </c>
      <c r="G1690" s="264">
        <v>0</v>
      </c>
      <c r="H1690" s="264">
        <v>0</v>
      </c>
      <c r="I1690" s="264">
        <v>0</v>
      </c>
      <c r="J1690" s="264">
        <v>0</v>
      </c>
      <c r="K1690" s="294">
        <v>0.9</v>
      </c>
      <c r="L1690" s="267">
        <v>0</v>
      </c>
      <c r="M1690" s="267">
        <v>0</v>
      </c>
      <c r="N1690" s="267">
        <v>0</v>
      </c>
      <c r="O1690" s="332">
        <v>0</v>
      </c>
      <c r="P1690" s="266">
        <v>0</v>
      </c>
      <c r="Q1690" s="266">
        <v>0</v>
      </c>
      <c r="R1690" s="264">
        <v>0</v>
      </c>
      <c r="S1690" s="264">
        <v>0</v>
      </c>
      <c r="T1690" s="267">
        <v>0</v>
      </c>
      <c r="U1690" s="267">
        <v>0</v>
      </c>
      <c r="V1690" s="268">
        <v>0</v>
      </c>
      <c r="W1690" s="268">
        <v>0</v>
      </c>
      <c r="X1690" s="295">
        <v>0</v>
      </c>
      <c r="Y1690" s="271">
        <v>0</v>
      </c>
      <c r="Z1690" s="333">
        <v>0</v>
      </c>
      <c r="AA1690" s="333">
        <v>0</v>
      </c>
      <c r="AB1690" s="333">
        <v>0</v>
      </c>
      <c r="AC1690" s="334">
        <v>0</v>
      </c>
      <c r="AD1690" s="268">
        <v>0</v>
      </c>
      <c r="AE1690" s="295">
        <v>0</v>
      </c>
    </row>
    <row r="1691" spans="1:31">
      <c r="A1691" s="315" t="s">
        <v>2708</v>
      </c>
      <c r="B1691" s="339" t="s">
        <v>3375</v>
      </c>
      <c r="C1691" s="293" t="s">
        <v>3167</v>
      </c>
      <c r="D1691" s="339" t="s">
        <v>3168</v>
      </c>
      <c r="E1691" s="266">
        <v>0</v>
      </c>
      <c r="F1691" s="266">
        <v>0</v>
      </c>
      <c r="G1691" s="264">
        <v>0</v>
      </c>
      <c r="H1691" s="264">
        <v>0</v>
      </c>
      <c r="I1691" s="264">
        <v>0</v>
      </c>
      <c r="J1691" s="264">
        <v>0</v>
      </c>
      <c r="K1691" s="294">
        <v>0.9</v>
      </c>
      <c r="L1691" s="267">
        <v>0</v>
      </c>
      <c r="M1691" s="267">
        <v>0</v>
      </c>
      <c r="N1691" s="267">
        <v>0</v>
      </c>
      <c r="O1691" s="332">
        <v>0</v>
      </c>
      <c r="P1691" s="266">
        <v>0</v>
      </c>
      <c r="Q1691" s="266">
        <v>0</v>
      </c>
      <c r="R1691" s="264">
        <v>0</v>
      </c>
      <c r="S1691" s="264">
        <v>0</v>
      </c>
      <c r="T1691" s="267">
        <v>0</v>
      </c>
      <c r="U1691" s="267">
        <v>0</v>
      </c>
      <c r="V1691" s="268">
        <v>0</v>
      </c>
      <c r="W1691" s="268">
        <v>0</v>
      </c>
      <c r="X1691" s="295">
        <v>0</v>
      </c>
      <c r="Y1691" s="271">
        <v>0</v>
      </c>
      <c r="Z1691" s="333">
        <v>0</v>
      </c>
      <c r="AA1691" s="333">
        <v>0</v>
      </c>
      <c r="AB1691" s="333">
        <v>0</v>
      </c>
      <c r="AC1691" s="334">
        <v>0</v>
      </c>
      <c r="AD1691" s="268">
        <v>0</v>
      </c>
      <c r="AE1691" s="295">
        <v>0</v>
      </c>
    </row>
    <row r="1692" spans="1:31">
      <c r="A1692" s="315" t="s">
        <v>2708</v>
      </c>
      <c r="B1692" s="339" t="s">
        <v>3373</v>
      </c>
      <c r="C1692" s="293" t="s">
        <v>3169</v>
      </c>
      <c r="D1692" s="339" t="s">
        <v>3170</v>
      </c>
      <c r="E1692" s="266">
        <v>25</v>
      </c>
      <c r="F1692" s="266">
        <v>0</v>
      </c>
      <c r="G1692" s="264">
        <v>22</v>
      </c>
      <c r="H1692" s="264">
        <v>22</v>
      </c>
      <c r="I1692" s="264">
        <v>21</v>
      </c>
      <c r="J1692" s="264">
        <v>21</v>
      </c>
      <c r="K1692" s="294">
        <v>0.9</v>
      </c>
      <c r="L1692" s="267">
        <v>0</v>
      </c>
      <c r="M1692" s="267">
        <v>1</v>
      </c>
      <c r="N1692" s="267">
        <v>1</v>
      </c>
      <c r="O1692" s="332">
        <v>25</v>
      </c>
      <c r="P1692" s="266">
        <v>0</v>
      </c>
      <c r="Q1692" s="266">
        <v>0</v>
      </c>
      <c r="R1692" s="264">
        <v>19</v>
      </c>
      <c r="S1692" s="264">
        <v>20</v>
      </c>
      <c r="T1692" s="267">
        <v>0</v>
      </c>
      <c r="U1692" s="267">
        <v>0</v>
      </c>
      <c r="V1692" s="268">
        <v>0.863636363636364</v>
      </c>
      <c r="W1692" s="268">
        <v>0.952380952380952</v>
      </c>
      <c r="X1692" s="295">
        <v>-0.863636363636364</v>
      </c>
      <c r="Y1692" s="271">
        <v>169</v>
      </c>
      <c r="Z1692" s="333">
        <v>136</v>
      </c>
      <c r="AA1692" s="333">
        <v>167</v>
      </c>
      <c r="AB1692" s="333">
        <v>158</v>
      </c>
      <c r="AC1692" s="334">
        <v>0.804733727810651</v>
      </c>
      <c r="AD1692" s="268">
        <v>0.946107784431138</v>
      </c>
      <c r="AE1692" s="295">
        <v>-0.141374056620487</v>
      </c>
    </row>
    <row r="1693" spans="1:31">
      <c r="A1693" s="315" t="s">
        <v>2708</v>
      </c>
      <c r="B1693" s="339" t="s">
        <v>3373</v>
      </c>
      <c r="C1693" s="293" t="s">
        <v>3171</v>
      </c>
      <c r="D1693" s="339" t="s">
        <v>3172</v>
      </c>
      <c r="E1693" s="266">
        <v>0</v>
      </c>
      <c r="F1693" s="266">
        <v>0</v>
      </c>
      <c r="G1693" s="264">
        <v>0</v>
      </c>
      <c r="H1693" s="264">
        <v>0</v>
      </c>
      <c r="I1693" s="264">
        <v>0</v>
      </c>
      <c r="J1693" s="264">
        <v>0</v>
      </c>
      <c r="K1693" s="294">
        <v>0.9</v>
      </c>
      <c r="L1693" s="267">
        <v>0</v>
      </c>
      <c r="M1693" s="267">
        <v>0</v>
      </c>
      <c r="N1693" s="267">
        <v>0</v>
      </c>
      <c r="O1693" s="332">
        <v>0</v>
      </c>
      <c r="P1693" s="266">
        <v>0</v>
      </c>
      <c r="Q1693" s="266">
        <v>0</v>
      </c>
      <c r="R1693" s="264">
        <v>0</v>
      </c>
      <c r="S1693" s="264">
        <v>0</v>
      </c>
      <c r="T1693" s="267">
        <v>0</v>
      </c>
      <c r="U1693" s="267">
        <v>0</v>
      </c>
      <c r="V1693" s="268">
        <v>0</v>
      </c>
      <c r="W1693" s="268">
        <v>0</v>
      </c>
      <c r="X1693" s="295">
        <v>0</v>
      </c>
      <c r="Y1693" s="271">
        <v>0</v>
      </c>
      <c r="Z1693" s="333">
        <v>0</v>
      </c>
      <c r="AA1693" s="333">
        <v>0</v>
      </c>
      <c r="AB1693" s="333">
        <v>0</v>
      </c>
      <c r="AC1693" s="334">
        <v>0</v>
      </c>
      <c r="AD1693" s="268">
        <v>0</v>
      </c>
      <c r="AE1693" s="295">
        <v>0</v>
      </c>
    </row>
    <row r="1694" spans="1:31">
      <c r="A1694" s="315" t="s">
        <v>2708</v>
      </c>
      <c r="B1694" s="339" t="s">
        <v>3376</v>
      </c>
      <c r="C1694" s="293" t="s">
        <v>3173</v>
      </c>
      <c r="D1694" s="339" t="s">
        <v>3174</v>
      </c>
      <c r="E1694" s="266">
        <v>37</v>
      </c>
      <c r="F1694" s="266">
        <v>30</v>
      </c>
      <c r="G1694" s="264">
        <v>35</v>
      </c>
      <c r="H1694" s="264">
        <v>29</v>
      </c>
      <c r="I1694" s="264">
        <v>36</v>
      </c>
      <c r="J1694" s="264">
        <v>27</v>
      </c>
      <c r="K1694" s="294">
        <v>0.9</v>
      </c>
      <c r="L1694" s="267">
        <v>0.810810810810811</v>
      </c>
      <c r="M1694" s="267">
        <v>0.828571428571429</v>
      </c>
      <c r="N1694" s="267">
        <v>0.75</v>
      </c>
      <c r="O1694" s="332">
        <v>37</v>
      </c>
      <c r="P1694" s="266">
        <v>28</v>
      </c>
      <c r="Q1694" s="266">
        <v>28</v>
      </c>
      <c r="R1694" s="264">
        <v>29</v>
      </c>
      <c r="S1694" s="264">
        <v>24</v>
      </c>
      <c r="T1694" s="267">
        <v>0.756756756756757</v>
      </c>
      <c r="U1694" s="267">
        <v>0.756756756756757</v>
      </c>
      <c r="V1694" s="268">
        <v>0.828571428571429</v>
      </c>
      <c r="W1694" s="268">
        <v>0.666666666666667</v>
      </c>
      <c r="X1694" s="295">
        <v>-0.0718146718146718</v>
      </c>
      <c r="Y1694" s="271">
        <v>236</v>
      </c>
      <c r="Z1694" s="333">
        <v>183</v>
      </c>
      <c r="AA1694" s="333">
        <v>241</v>
      </c>
      <c r="AB1694" s="333">
        <v>203</v>
      </c>
      <c r="AC1694" s="334">
        <v>0.775423728813559</v>
      </c>
      <c r="AD1694" s="268">
        <v>0.842323651452282</v>
      </c>
      <c r="AE1694" s="295">
        <v>-0.0668999226387228</v>
      </c>
    </row>
    <row r="1695" spans="1:31">
      <c r="A1695" s="315" t="s">
        <v>2708</v>
      </c>
      <c r="B1695" s="339" t="s">
        <v>3373</v>
      </c>
      <c r="C1695" s="293" t="s">
        <v>3175</v>
      </c>
      <c r="D1695" s="339" t="s">
        <v>3176</v>
      </c>
      <c r="E1695" s="266">
        <v>38</v>
      </c>
      <c r="F1695" s="266">
        <v>36</v>
      </c>
      <c r="G1695" s="264">
        <v>41</v>
      </c>
      <c r="H1695" s="264">
        <v>41</v>
      </c>
      <c r="I1695" s="264">
        <v>45</v>
      </c>
      <c r="J1695" s="264">
        <v>45</v>
      </c>
      <c r="K1695" s="294">
        <v>0.9</v>
      </c>
      <c r="L1695" s="267">
        <v>0.947368421052632</v>
      </c>
      <c r="M1695" s="267">
        <v>1</v>
      </c>
      <c r="N1695" s="267">
        <v>1</v>
      </c>
      <c r="O1695" s="332">
        <v>38</v>
      </c>
      <c r="P1695" s="266">
        <v>36</v>
      </c>
      <c r="Q1695" s="266">
        <v>36</v>
      </c>
      <c r="R1695" s="264">
        <v>40</v>
      </c>
      <c r="S1695" s="264">
        <v>45</v>
      </c>
      <c r="T1695" s="267">
        <v>0.947368421052632</v>
      </c>
      <c r="U1695" s="267">
        <v>0.947368421052632</v>
      </c>
      <c r="V1695" s="268">
        <v>0.975609756097561</v>
      </c>
      <c r="W1695" s="268">
        <v>1</v>
      </c>
      <c r="X1695" s="295">
        <v>-0.0282413350449294</v>
      </c>
      <c r="Y1695" s="271">
        <v>273</v>
      </c>
      <c r="Z1695" s="333">
        <v>268</v>
      </c>
      <c r="AA1695" s="333">
        <v>286</v>
      </c>
      <c r="AB1695" s="333">
        <v>283</v>
      </c>
      <c r="AC1695" s="334">
        <v>0.981684981684982</v>
      </c>
      <c r="AD1695" s="268">
        <v>0.989510489510489</v>
      </c>
      <c r="AE1695" s="295">
        <v>-0.00782550782550784</v>
      </c>
    </row>
    <row r="1696" spans="1:31">
      <c r="A1696" s="315" t="s">
        <v>2708</v>
      </c>
      <c r="B1696" s="339" t="s">
        <v>3373</v>
      </c>
      <c r="C1696" s="293" t="s">
        <v>3177</v>
      </c>
      <c r="D1696" s="339" t="s">
        <v>3178</v>
      </c>
      <c r="E1696" s="266">
        <v>0</v>
      </c>
      <c r="F1696" s="266">
        <v>0</v>
      </c>
      <c r="G1696" s="264">
        <v>0</v>
      </c>
      <c r="H1696" s="264">
        <v>0</v>
      </c>
      <c r="I1696" s="264">
        <v>0</v>
      </c>
      <c r="J1696" s="264">
        <v>0</v>
      </c>
      <c r="K1696" s="294">
        <v>0.9</v>
      </c>
      <c r="L1696" s="267">
        <v>0</v>
      </c>
      <c r="M1696" s="267">
        <v>0</v>
      </c>
      <c r="N1696" s="267">
        <v>0</v>
      </c>
      <c r="O1696" s="332">
        <v>0</v>
      </c>
      <c r="P1696" s="266">
        <v>0</v>
      </c>
      <c r="Q1696" s="266">
        <v>0</v>
      </c>
      <c r="R1696" s="264">
        <v>0</v>
      </c>
      <c r="S1696" s="264">
        <v>0</v>
      </c>
      <c r="T1696" s="267">
        <v>0</v>
      </c>
      <c r="U1696" s="267">
        <v>0</v>
      </c>
      <c r="V1696" s="268">
        <v>0</v>
      </c>
      <c r="W1696" s="268">
        <v>0</v>
      </c>
      <c r="X1696" s="295">
        <v>0</v>
      </c>
      <c r="Y1696" s="271">
        <v>0</v>
      </c>
      <c r="Z1696" s="333">
        <v>0</v>
      </c>
      <c r="AA1696" s="333">
        <v>0</v>
      </c>
      <c r="AB1696" s="333">
        <v>0</v>
      </c>
      <c r="AC1696" s="334">
        <v>0</v>
      </c>
      <c r="AD1696" s="268">
        <v>0</v>
      </c>
      <c r="AE1696" s="295">
        <v>0</v>
      </c>
    </row>
    <row r="1697" spans="1:31">
      <c r="A1697" s="315" t="s">
        <v>2708</v>
      </c>
      <c r="B1697" s="339" t="s">
        <v>3373</v>
      </c>
      <c r="C1697" s="293" t="s">
        <v>3179</v>
      </c>
      <c r="D1697" s="339" t="s">
        <v>3180</v>
      </c>
      <c r="E1697" s="266">
        <v>0</v>
      </c>
      <c r="F1697" s="266">
        <v>0</v>
      </c>
      <c r="G1697" s="264">
        <v>0</v>
      </c>
      <c r="H1697" s="264">
        <v>0</v>
      </c>
      <c r="I1697" s="264">
        <v>0</v>
      </c>
      <c r="J1697" s="264">
        <v>0</v>
      </c>
      <c r="K1697" s="294">
        <v>0.9</v>
      </c>
      <c r="L1697" s="267">
        <v>0</v>
      </c>
      <c r="M1697" s="267">
        <v>0</v>
      </c>
      <c r="N1697" s="267">
        <v>0</v>
      </c>
      <c r="O1697" s="332">
        <v>0</v>
      </c>
      <c r="P1697" s="266">
        <v>0</v>
      </c>
      <c r="Q1697" s="266">
        <v>0</v>
      </c>
      <c r="R1697" s="264">
        <v>0</v>
      </c>
      <c r="S1697" s="264">
        <v>0</v>
      </c>
      <c r="T1697" s="267">
        <v>0</v>
      </c>
      <c r="U1697" s="267">
        <v>0</v>
      </c>
      <c r="V1697" s="268">
        <v>0</v>
      </c>
      <c r="W1697" s="268">
        <v>0</v>
      </c>
      <c r="X1697" s="295">
        <v>0</v>
      </c>
      <c r="Y1697" s="271">
        <v>0</v>
      </c>
      <c r="Z1697" s="333">
        <v>0</v>
      </c>
      <c r="AA1697" s="333">
        <v>0</v>
      </c>
      <c r="AB1697" s="333">
        <v>0</v>
      </c>
      <c r="AC1697" s="334">
        <v>0</v>
      </c>
      <c r="AD1697" s="268">
        <v>0</v>
      </c>
      <c r="AE1697" s="295">
        <v>0</v>
      </c>
    </row>
    <row r="1698" spans="1:31">
      <c r="A1698" s="315" t="s">
        <v>2708</v>
      </c>
      <c r="B1698" s="339" t="s">
        <v>3376</v>
      </c>
      <c r="C1698" s="293" t="s">
        <v>3181</v>
      </c>
      <c r="D1698" s="339" t="s">
        <v>3182</v>
      </c>
      <c r="E1698" s="266">
        <v>35</v>
      </c>
      <c r="F1698" s="266">
        <v>34</v>
      </c>
      <c r="G1698" s="264">
        <v>37</v>
      </c>
      <c r="H1698" s="264">
        <v>35</v>
      </c>
      <c r="I1698" s="264">
        <v>38</v>
      </c>
      <c r="J1698" s="264">
        <v>37</v>
      </c>
      <c r="K1698" s="294">
        <v>0.9</v>
      </c>
      <c r="L1698" s="267">
        <v>0.971428571428571</v>
      </c>
      <c r="M1698" s="267">
        <v>0.945945945945946</v>
      </c>
      <c r="N1698" s="267">
        <v>0.973684210526316</v>
      </c>
      <c r="O1698" s="332">
        <v>35</v>
      </c>
      <c r="P1698" s="266">
        <v>31</v>
      </c>
      <c r="Q1698" s="266">
        <v>31</v>
      </c>
      <c r="R1698" s="264">
        <v>31</v>
      </c>
      <c r="S1698" s="264">
        <v>35</v>
      </c>
      <c r="T1698" s="267">
        <v>0.885714285714286</v>
      </c>
      <c r="U1698" s="267">
        <v>0.885714285714286</v>
      </c>
      <c r="V1698" s="268">
        <v>0.837837837837838</v>
      </c>
      <c r="W1698" s="268">
        <v>0.921052631578947</v>
      </c>
      <c r="X1698" s="295">
        <v>0.0478764478764478</v>
      </c>
      <c r="Y1698" s="271">
        <v>245</v>
      </c>
      <c r="Z1698" s="333">
        <v>207</v>
      </c>
      <c r="AA1698" s="333">
        <v>246</v>
      </c>
      <c r="AB1698" s="333">
        <v>185</v>
      </c>
      <c r="AC1698" s="334">
        <v>0.844897959183673</v>
      </c>
      <c r="AD1698" s="268">
        <v>0.752032520325203</v>
      </c>
      <c r="AE1698" s="295">
        <v>0.0928654388584702</v>
      </c>
    </row>
    <row r="1699" spans="1:31">
      <c r="A1699" s="315" t="s">
        <v>2708</v>
      </c>
      <c r="B1699" s="339" t="s">
        <v>3373</v>
      </c>
      <c r="C1699" s="293" t="s">
        <v>3183</v>
      </c>
      <c r="D1699" s="339" t="s">
        <v>3184</v>
      </c>
      <c r="E1699" s="266">
        <v>0</v>
      </c>
      <c r="F1699" s="266">
        <v>0</v>
      </c>
      <c r="G1699" s="264">
        <v>0</v>
      </c>
      <c r="H1699" s="264">
        <v>0</v>
      </c>
      <c r="I1699" s="264">
        <v>0</v>
      </c>
      <c r="J1699" s="264">
        <v>0</v>
      </c>
      <c r="K1699" s="294">
        <v>0.9</v>
      </c>
      <c r="L1699" s="267">
        <v>0</v>
      </c>
      <c r="M1699" s="267">
        <v>0</v>
      </c>
      <c r="N1699" s="267">
        <v>0</v>
      </c>
      <c r="O1699" s="332">
        <v>0</v>
      </c>
      <c r="P1699" s="266">
        <v>0</v>
      </c>
      <c r="Q1699" s="266">
        <v>0</v>
      </c>
      <c r="R1699" s="264">
        <v>0</v>
      </c>
      <c r="S1699" s="264">
        <v>0</v>
      </c>
      <c r="T1699" s="267">
        <v>0</v>
      </c>
      <c r="U1699" s="267">
        <v>0</v>
      </c>
      <c r="V1699" s="268">
        <v>0</v>
      </c>
      <c r="W1699" s="268">
        <v>0</v>
      </c>
      <c r="X1699" s="295">
        <v>0</v>
      </c>
      <c r="Y1699" s="271">
        <v>0</v>
      </c>
      <c r="Z1699" s="333">
        <v>0</v>
      </c>
      <c r="AA1699" s="333">
        <v>0</v>
      </c>
      <c r="AB1699" s="333">
        <v>0</v>
      </c>
      <c r="AC1699" s="334">
        <v>0</v>
      </c>
      <c r="AD1699" s="268">
        <v>0</v>
      </c>
      <c r="AE1699" s="295">
        <v>0</v>
      </c>
    </row>
    <row r="1700" spans="1:31">
      <c r="A1700" s="315" t="s">
        <v>2708</v>
      </c>
      <c r="B1700" s="339" t="s">
        <v>3373</v>
      </c>
      <c r="C1700" s="293" t="s">
        <v>3185</v>
      </c>
      <c r="D1700" s="339" t="s">
        <v>3186</v>
      </c>
      <c r="E1700" s="266">
        <v>0</v>
      </c>
      <c r="F1700" s="266">
        <v>0</v>
      </c>
      <c r="G1700" s="264">
        <v>0</v>
      </c>
      <c r="H1700" s="264">
        <v>0</v>
      </c>
      <c r="I1700" s="264">
        <v>0</v>
      </c>
      <c r="J1700" s="264">
        <v>0</v>
      </c>
      <c r="K1700" s="294">
        <v>0.9</v>
      </c>
      <c r="L1700" s="267">
        <v>0</v>
      </c>
      <c r="M1700" s="267">
        <v>0</v>
      </c>
      <c r="N1700" s="267">
        <v>0</v>
      </c>
      <c r="O1700" s="332">
        <v>0</v>
      </c>
      <c r="P1700" s="266">
        <v>0</v>
      </c>
      <c r="Q1700" s="266">
        <v>0</v>
      </c>
      <c r="R1700" s="264">
        <v>0</v>
      </c>
      <c r="S1700" s="264">
        <v>0</v>
      </c>
      <c r="T1700" s="267">
        <v>0</v>
      </c>
      <c r="U1700" s="267">
        <v>0</v>
      </c>
      <c r="V1700" s="268">
        <v>0</v>
      </c>
      <c r="W1700" s="268">
        <v>0</v>
      </c>
      <c r="X1700" s="295">
        <v>0</v>
      </c>
      <c r="Y1700" s="271">
        <v>0</v>
      </c>
      <c r="Z1700" s="333">
        <v>0</v>
      </c>
      <c r="AA1700" s="333">
        <v>0</v>
      </c>
      <c r="AB1700" s="333">
        <v>0</v>
      </c>
      <c r="AC1700" s="334">
        <v>0</v>
      </c>
      <c r="AD1700" s="268">
        <v>0</v>
      </c>
      <c r="AE1700" s="295">
        <v>0</v>
      </c>
    </row>
    <row r="1701" spans="1:31">
      <c r="A1701" s="315" t="s">
        <v>2708</v>
      </c>
      <c r="B1701" s="339" t="s">
        <v>3373</v>
      </c>
      <c r="C1701" s="293" t="s">
        <v>3187</v>
      </c>
      <c r="D1701" s="339" t="s">
        <v>3188</v>
      </c>
      <c r="E1701" s="266">
        <v>0</v>
      </c>
      <c r="F1701" s="266">
        <v>0</v>
      </c>
      <c r="G1701" s="264">
        <v>0</v>
      </c>
      <c r="H1701" s="264">
        <v>0</v>
      </c>
      <c r="I1701" s="264">
        <v>0</v>
      </c>
      <c r="J1701" s="264">
        <v>0</v>
      </c>
      <c r="K1701" s="294">
        <v>0.9</v>
      </c>
      <c r="L1701" s="267">
        <v>0</v>
      </c>
      <c r="M1701" s="267">
        <v>0</v>
      </c>
      <c r="N1701" s="267">
        <v>0</v>
      </c>
      <c r="O1701" s="332">
        <v>0</v>
      </c>
      <c r="P1701" s="266">
        <v>0</v>
      </c>
      <c r="Q1701" s="266">
        <v>0</v>
      </c>
      <c r="R1701" s="264">
        <v>0</v>
      </c>
      <c r="S1701" s="264">
        <v>0</v>
      </c>
      <c r="T1701" s="267">
        <v>0</v>
      </c>
      <c r="U1701" s="267">
        <v>0</v>
      </c>
      <c r="V1701" s="268">
        <v>0</v>
      </c>
      <c r="W1701" s="268">
        <v>0</v>
      </c>
      <c r="X1701" s="295">
        <v>0</v>
      </c>
      <c r="Y1701" s="271">
        <v>0</v>
      </c>
      <c r="Z1701" s="333">
        <v>0</v>
      </c>
      <c r="AA1701" s="333">
        <v>0</v>
      </c>
      <c r="AB1701" s="333">
        <v>0</v>
      </c>
      <c r="AC1701" s="334">
        <v>0</v>
      </c>
      <c r="AD1701" s="268">
        <v>0</v>
      </c>
      <c r="AE1701" s="295">
        <v>0</v>
      </c>
    </row>
    <row r="1702" spans="1:31">
      <c r="A1702" s="315" t="s">
        <v>2708</v>
      </c>
      <c r="B1702" s="339" t="s">
        <v>3379</v>
      </c>
      <c r="C1702" s="293" t="s">
        <v>3189</v>
      </c>
      <c r="D1702" s="339" t="s">
        <v>3190</v>
      </c>
      <c r="E1702" s="266">
        <v>9</v>
      </c>
      <c r="F1702" s="266">
        <v>9</v>
      </c>
      <c r="G1702" s="264">
        <v>9</v>
      </c>
      <c r="H1702" s="264">
        <v>9</v>
      </c>
      <c r="I1702" s="264">
        <v>8</v>
      </c>
      <c r="J1702" s="264">
        <v>8</v>
      </c>
      <c r="K1702" s="294">
        <v>0.9</v>
      </c>
      <c r="L1702" s="267">
        <v>1</v>
      </c>
      <c r="M1702" s="267">
        <v>1</v>
      </c>
      <c r="N1702" s="267">
        <v>1</v>
      </c>
      <c r="O1702" s="332">
        <v>9</v>
      </c>
      <c r="P1702" s="266">
        <v>9</v>
      </c>
      <c r="Q1702" s="266">
        <v>9</v>
      </c>
      <c r="R1702" s="264">
        <v>9</v>
      </c>
      <c r="S1702" s="264">
        <v>8</v>
      </c>
      <c r="T1702" s="267">
        <v>1</v>
      </c>
      <c r="U1702" s="267">
        <v>1</v>
      </c>
      <c r="V1702" s="268">
        <v>1</v>
      </c>
      <c r="W1702" s="268">
        <v>1</v>
      </c>
      <c r="X1702" s="295">
        <v>0</v>
      </c>
      <c r="Y1702" s="271">
        <v>59</v>
      </c>
      <c r="Z1702" s="333">
        <v>58</v>
      </c>
      <c r="AA1702" s="333">
        <v>52</v>
      </c>
      <c r="AB1702" s="333">
        <v>51</v>
      </c>
      <c r="AC1702" s="334">
        <v>0.983050847457627</v>
      </c>
      <c r="AD1702" s="268">
        <v>0.980769230769231</v>
      </c>
      <c r="AE1702" s="295">
        <v>0.00228161668839644</v>
      </c>
    </row>
    <row r="1703" spans="1:31">
      <c r="A1703" s="315" t="s">
        <v>2708</v>
      </c>
      <c r="B1703" s="339" t="s">
        <v>3377</v>
      </c>
      <c r="C1703" s="293" t="s">
        <v>3191</v>
      </c>
      <c r="D1703" s="339" t="s">
        <v>3192</v>
      </c>
      <c r="E1703" s="266">
        <v>30</v>
      </c>
      <c r="F1703" s="266">
        <v>30</v>
      </c>
      <c r="G1703" s="264">
        <v>28</v>
      </c>
      <c r="H1703" s="264">
        <v>28</v>
      </c>
      <c r="I1703" s="264">
        <v>29</v>
      </c>
      <c r="J1703" s="264">
        <v>29</v>
      </c>
      <c r="K1703" s="294">
        <v>0.9</v>
      </c>
      <c r="L1703" s="267">
        <v>1</v>
      </c>
      <c r="M1703" s="267">
        <v>1</v>
      </c>
      <c r="N1703" s="267">
        <v>1</v>
      </c>
      <c r="O1703" s="332">
        <v>30</v>
      </c>
      <c r="P1703" s="266">
        <v>28</v>
      </c>
      <c r="Q1703" s="266">
        <v>28</v>
      </c>
      <c r="R1703" s="264">
        <v>28</v>
      </c>
      <c r="S1703" s="264">
        <v>29</v>
      </c>
      <c r="T1703" s="267">
        <v>0.933333333333333</v>
      </c>
      <c r="U1703" s="267">
        <v>0.933333333333333</v>
      </c>
      <c r="V1703" s="268">
        <v>1</v>
      </c>
      <c r="W1703" s="268">
        <v>1</v>
      </c>
      <c r="X1703" s="295">
        <v>-0.0666666666666667</v>
      </c>
      <c r="Y1703" s="271">
        <v>213</v>
      </c>
      <c r="Z1703" s="333">
        <v>207</v>
      </c>
      <c r="AA1703" s="333">
        <v>208</v>
      </c>
      <c r="AB1703" s="333">
        <v>204</v>
      </c>
      <c r="AC1703" s="334">
        <v>0.971830985915493</v>
      </c>
      <c r="AD1703" s="268">
        <v>0.980769230769231</v>
      </c>
      <c r="AE1703" s="295">
        <v>-0.00893824485373773</v>
      </c>
    </row>
    <row r="1704" spans="1:31">
      <c r="A1704" s="315" t="s">
        <v>2708</v>
      </c>
      <c r="B1704" s="339" t="s">
        <v>3379</v>
      </c>
      <c r="C1704" s="293" t="s">
        <v>3193</v>
      </c>
      <c r="D1704" s="339" t="s">
        <v>3193</v>
      </c>
      <c r="E1704" s="266">
        <v>0</v>
      </c>
      <c r="F1704" s="266">
        <v>0</v>
      </c>
      <c r="G1704" s="264">
        <v>0</v>
      </c>
      <c r="H1704" s="264">
        <v>0</v>
      </c>
      <c r="I1704" s="264">
        <v>0</v>
      </c>
      <c r="J1704" s="264">
        <v>0</v>
      </c>
      <c r="K1704" s="294">
        <v>0.9</v>
      </c>
      <c r="L1704" s="267">
        <v>0</v>
      </c>
      <c r="M1704" s="267">
        <v>0</v>
      </c>
      <c r="N1704" s="267">
        <v>0</v>
      </c>
      <c r="O1704" s="332">
        <v>0</v>
      </c>
      <c r="P1704" s="266">
        <v>0</v>
      </c>
      <c r="Q1704" s="266">
        <v>0</v>
      </c>
      <c r="R1704" s="264">
        <v>0</v>
      </c>
      <c r="S1704" s="264">
        <v>0</v>
      </c>
      <c r="T1704" s="267">
        <v>0</v>
      </c>
      <c r="U1704" s="267">
        <v>0</v>
      </c>
      <c r="V1704" s="268">
        <v>0</v>
      </c>
      <c r="W1704" s="268">
        <v>0</v>
      </c>
      <c r="X1704" s="295">
        <v>0</v>
      </c>
      <c r="Y1704" s="271">
        <v>0</v>
      </c>
      <c r="Z1704" s="333">
        <v>0</v>
      </c>
      <c r="AA1704" s="333">
        <v>0</v>
      </c>
      <c r="AB1704" s="333">
        <v>0</v>
      </c>
      <c r="AC1704" s="334">
        <v>0</v>
      </c>
      <c r="AD1704" s="268">
        <v>0</v>
      </c>
      <c r="AE1704" s="295">
        <v>0</v>
      </c>
    </row>
    <row r="1705" spans="1:31">
      <c r="A1705" s="315" t="s">
        <v>2708</v>
      </c>
      <c r="B1705" s="339" t="s">
        <v>3379</v>
      </c>
      <c r="C1705" s="293" t="s">
        <v>3194</v>
      </c>
      <c r="D1705" s="339" t="s">
        <v>3194</v>
      </c>
      <c r="E1705" s="266">
        <v>0</v>
      </c>
      <c r="F1705" s="266">
        <v>0</v>
      </c>
      <c r="G1705" s="264">
        <v>0</v>
      </c>
      <c r="H1705" s="264">
        <v>0</v>
      </c>
      <c r="I1705" s="264">
        <v>0</v>
      </c>
      <c r="J1705" s="264">
        <v>0</v>
      </c>
      <c r="K1705" s="294">
        <v>0.9</v>
      </c>
      <c r="L1705" s="267">
        <v>0</v>
      </c>
      <c r="M1705" s="267">
        <v>0</v>
      </c>
      <c r="N1705" s="267">
        <v>0</v>
      </c>
      <c r="O1705" s="332">
        <v>0</v>
      </c>
      <c r="P1705" s="266">
        <v>0</v>
      </c>
      <c r="Q1705" s="266">
        <v>0</v>
      </c>
      <c r="R1705" s="264">
        <v>0</v>
      </c>
      <c r="S1705" s="264">
        <v>0</v>
      </c>
      <c r="T1705" s="267">
        <v>0</v>
      </c>
      <c r="U1705" s="267">
        <v>0</v>
      </c>
      <c r="V1705" s="268">
        <v>0</v>
      </c>
      <c r="W1705" s="268">
        <v>0</v>
      </c>
      <c r="X1705" s="295">
        <v>0</v>
      </c>
      <c r="Y1705" s="271">
        <v>0</v>
      </c>
      <c r="Z1705" s="333">
        <v>0</v>
      </c>
      <c r="AA1705" s="333">
        <v>0</v>
      </c>
      <c r="AB1705" s="333">
        <v>0</v>
      </c>
      <c r="AC1705" s="334">
        <v>0</v>
      </c>
      <c r="AD1705" s="268">
        <v>0</v>
      </c>
      <c r="AE1705" s="295">
        <v>0</v>
      </c>
    </row>
    <row r="1706" spans="1:31">
      <c r="A1706" s="315" t="s">
        <v>2708</v>
      </c>
      <c r="B1706" s="339" t="s">
        <v>32</v>
      </c>
      <c r="C1706" s="293" t="s">
        <v>3195</v>
      </c>
      <c r="D1706" s="339" t="s">
        <v>3196</v>
      </c>
      <c r="E1706" s="266">
        <v>0</v>
      </c>
      <c r="F1706" s="266">
        <v>0</v>
      </c>
      <c r="G1706" s="264">
        <v>0</v>
      </c>
      <c r="H1706" s="264">
        <v>0</v>
      </c>
      <c r="I1706" s="264">
        <v>0</v>
      </c>
      <c r="J1706" s="264">
        <v>0</v>
      </c>
      <c r="K1706" s="294">
        <v>0.9</v>
      </c>
      <c r="L1706" s="267">
        <v>0</v>
      </c>
      <c r="M1706" s="267">
        <v>0</v>
      </c>
      <c r="N1706" s="267">
        <v>0</v>
      </c>
      <c r="O1706" s="332">
        <v>0</v>
      </c>
      <c r="P1706" s="266">
        <v>0</v>
      </c>
      <c r="Q1706" s="266">
        <v>0</v>
      </c>
      <c r="R1706" s="264">
        <v>0</v>
      </c>
      <c r="S1706" s="264">
        <v>0</v>
      </c>
      <c r="T1706" s="267">
        <v>0</v>
      </c>
      <c r="U1706" s="267">
        <v>0</v>
      </c>
      <c r="V1706" s="268">
        <v>0</v>
      </c>
      <c r="W1706" s="268">
        <v>0</v>
      </c>
      <c r="X1706" s="295">
        <v>0</v>
      </c>
      <c r="Y1706" s="271">
        <v>0</v>
      </c>
      <c r="Z1706" s="333">
        <v>0</v>
      </c>
      <c r="AA1706" s="333">
        <v>0</v>
      </c>
      <c r="AB1706" s="333">
        <v>0</v>
      </c>
      <c r="AC1706" s="334">
        <v>0</v>
      </c>
      <c r="AD1706" s="268">
        <v>0</v>
      </c>
      <c r="AE1706" s="295">
        <v>0</v>
      </c>
    </row>
    <row r="1707" spans="1:31">
      <c r="A1707" s="315" t="s">
        <v>2708</v>
      </c>
      <c r="B1707" s="339" t="s">
        <v>32</v>
      </c>
      <c r="C1707" s="293" t="s">
        <v>3197</v>
      </c>
      <c r="D1707" s="339" t="s">
        <v>3198</v>
      </c>
      <c r="E1707" s="266">
        <v>0</v>
      </c>
      <c r="F1707" s="266">
        <v>0</v>
      </c>
      <c r="G1707" s="264">
        <v>0</v>
      </c>
      <c r="H1707" s="264">
        <v>0</v>
      </c>
      <c r="I1707" s="264">
        <v>0</v>
      </c>
      <c r="J1707" s="264">
        <v>0</v>
      </c>
      <c r="K1707" s="294">
        <v>0.9</v>
      </c>
      <c r="L1707" s="267">
        <v>0</v>
      </c>
      <c r="M1707" s="267">
        <v>0</v>
      </c>
      <c r="N1707" s="267">
        <v>0</v>
      </c>
      <c r="O1707" s="332">
        <v>0</v>
      </c>
      <c r="P1707" s="266">
        <v>0</v>
      </c>
      <c r="Q1707" s="266">
        <v>0</v>
      </c>
      <c r="R1707" s="264">
        <v>0</v>
      </c>
      <c r="S1707" s="264">
        <v>0</v>
      </c>
      <c r="T1707" s="267">
        <v>0</v>
      </c>
      <c r="U1707" s="267">
        <v>0</v>
      </c>
      <c r="V1707" s="268">
        <v>0</v>
      </c>
      <c r="W1707" s="268">
        <v>0</v>
      </c>
      <c r="X1707" s="295">
        <v>0</v>
      </c>
      <c r="Y1707" s="271">
        <v>0</v>
      </c>
      <c r="Z1707" s="333">
        <v>0</v>
      </c>
      <c r="AA1707" s="333">
        <v>0</v>
      </c>
      <c r="AB1707" s="333">
        <v>0</v>
      </c>
      <c r="AC1707" s="334">
        <v>0</v>
      </c>
      <c r="AD1707" s="268">
        <v>0</v>
      </c>
      <c r="AE1707" s="295">
        <v>0</v>
      </c>
    </row>
    <row r="1708" spans="1:31">
      <c r="A1708" s="315" t="s">
        <v>2708</v>
      </c>
      <c r="B1708" s="339" t="s">
        <v>32</v>
      </c>
      <c r="C1708" s="293" t="s">
        <v>3199</v>
      </c>
      <c r="D1708" s="339" t="s">
        <v>3200</v>
      </c>
      <c r="E1708" s="266">
        <v>0</v>
      </c>
      <c r="F1708" s="266">
        <v>0</v>
      </c>
      <c r="G1708" s="264">
        <v>0</v>
      </c>
      <c r="H1708" s="264">
        <v>0</v>
      </c>
      <c r="I1708" s="264">
        <v>0</v>
      </c>
      <c r="J1708" s="264">
        <v>0</v>
      </c>
      <c r="K1708" s="294">
        <v>0.9</v>
      </c>
      <c r="L1708" s="267">
        <v>0</v>
      </c>
      <c r="M1708" s="267">
        <v>0</v>
      </c>
      <c r="N1708" s="267">
        <v>0</v>
      </c>
      <c r="O1708" s="332">
        <v>0</v>
      </c>
      <c r="P1708" s="266">
        <v>0</v>
      </c>
      <c r="Q1708" s="266">
        <v>0</v>
      </c>
      <c r="R1708" s="264">
        <v>0</v>
      </c>
      <c r="S1708" s="264">
        <v>0</v>
      </c>
      <c r="T1708" s="267">
        <v>0</v>
      </c>
      <c r="U1708" s="267">
        <v>0</v>
      </c>
      <c r="V1708" s="268">
        <v>0</v>
      </c>
      <c r="W1708" s="268">
        <v>0</v>
      </c>
      <c r="X1708" s="295">
        <v>0</v>
      </c>
      <c r="Y1708" s="271">
        <v>0</v>
      </c>
      <c r="Z1708" s="333">
        <v>0</v>
      </c>
      <c r="AA1708" s="333">
        <v>0</v>
      </c>
      <c r="AB1708" s="333">
        <v>0</v>
      </c>
      <c r="AC1708" s="334">
        <v>0</v>
      </c>
      <c r="AD1708" s="268">
        <v>0</v>
      </c>
      <c r="AE1708" s="295">
        <v>0</v>
      </c>
    </row>
    <row r="1709" spans="1:31">
      <c r="A1709" s="315" t="s">
        <v>2708</v>
      </c>
      <c r="B1709" s="339" t="s">
        <v>3377</v>
      </c>
      <c r="C1709" s="293" t="s">
        <v>3201</v>
      </c>
      <c r="D1709" s="339" t="s">
        <v>3201</v>
      </c>
      <c r="E1709" s="266">
        <v>19</v>
      </c>
      <c r="F1709" s="266">
        <v>19</v>
      </c>
      <c r="G1709" s="264">
        <v>19</v>
      </c>
      <c r="H1709" s="264">
        <v>19</v>
      </c>
      <c r="I1709" s="264">
        <v>17</v>
      </c>
      <c r="J1709" s="264">
        <v>17</v>
      </c>
      <c r="K1709" s="294">
        <v>0.9</v>
      </c>
      <c r="L1709" s="267">
        <v>1</v>
      </c>
      <c r="M1709" s="267">
        <v>1</v>
      </c>
      <c r="N1709" s="267">
        <v>1</v>
      </c>
      <c r="O1709" s="332">
        <v>19</v>
      </c>
      <c r="P1709" s="266">
        <v>18</v>
      </c>
      <c r="Q1709" s="266">
        <v>18</v>
      </c>
      <c r="R1709" s="264">
        <v>19</v>
      </c>
      <c r="S1709" s="264">
        <v>17</v>
      </c>
      <c r="T1709" s="267">
        <v>0.947368421052632</v>
      </c>
      <c r="U1709" s="267">
        <v>0.947368421052632</v>
      </c>
      <c r="V1709" s="268">
        <v>1</v>
      </c>
      <c r="W1709" s="268">
        <v>1</v>
      </c>
      <c r="X1709" s="295">
        <v>-0.0526315789473685</v>
      </c>
      <c r="Y1709" s="271">
        <v>129</v>
      </c>
      <c r="Z1709" s="333">
        <v>128</v>
      </c>
      <c r="AA1709" s="333">
        <v>128</v>
      </c>
      <c r="AB1709" s="333">
        <v>127</v>
      </c>
      <c r="AC1709" s="334">
        <v>0.992248062015504</v>
      </c>
      <c r="AD1709" s="268">
        <v>0.9921875</v>
      </c>
      <c r="AE1709" s="295">
        <v>6.05620155038622e-5</v>
      </c>
    </row>
    <row r="1710" spans="1:31">
      <c r="A1710" s="315" t="s">
        <v>2708</v>
      </c>
      <c r="B1710" s="339" t="s">
        <v>3379</v>
      </c>
      <c r="C1710" s="293" t="s">
        <v>3202</v>
      </c>
      <c r="D1710" s="339" t="s">
        <v>3202</v>
      </c>
      <c r="E1710" s="266">
        <v>5</v>
      </c>
      <c r="F1710" s="266">
        <v>4</v>
      </c>
      <c r="G1710" s="264">
        <v>5</v>
      </c>
      <c r="H1710" s="264">
        <v>4</v>
      </c>
      <c r="I1710" s="264">
        <v>3</v>
      </c>
      <c r="J1710" s="264">
        <v>3</v>
      </c>
      <c r="K1710" s="294">
        <v>0.9</v>
      </c>
      <c r="L1710" s="267">
        <v>0.8</v>
      </c>
      <c r="M1710" s="267">
        <v>0.8</v>
      </c>
      <c r="N1710" s="267">
        <v>1</v>
      </c>
      <c r="O1710" s="332">
        <v>5</v>
      </c>
      <c r="P1710" s="266">
        <v>2</v>
      </c>
      <c r="Q1710" s="266">
        <v>2</v>
      </c>
      <c r="R1710" s="264">
        <v>0</v>
      </c>
      <c r="S1710" s="264">
        <v>0</v>
      </c>
      <c r="T1710" s="267">
        <v>0.4</v>
      </c>
      <c r="U1710" s="267">
        <v>0.4</v>
      </c>
      <c r="V1710" s="268">
        <v>0</v>
      </c>
      <c r="W1710" s="268">
        <v>0</v>
      </c>
      <c r="X1710" s="295">
        <v>0.4</v>
      </c>
      <c r="Y1710" s="271">
        <v>32</v>
      </c>
      <c r="Z1710" s="333">
        <v>10</v>
      </c>
      <c r="AA1710" s="333">
        <v>35</v>
      </c>
      <c r="AB1710" s="333">
        <v>11</v>
      </c>
      <c r="AC1710" s="334">
        <v>0.3125</v>
      </c>
      <c r="AD1710" s="268">
        <v>0.314285714285714</v>
      </c>
      <c r="AE1710" s="295">
        <v>-0.00178571428571428</v>
      </c>
    </row>
    <row r="1711" spans="1:31">
      <c r="A1711" s="315" t="s">
        <v>2708</v>
      </c>
      <c r="B1711" s="339" t="s">
        <v>3374</v>
      </c>
      <c r="C1711" s="293" t="s">
        <v>3203</v>
      </c>
      <c r="D1711" s="339" t="s">
        <v>3203</v>
      </c>
      <c r="E1711" s="266">
        <v>16</v>
      </c>
      <c r="F1711" s="266">
        <v>15</v>
      </c>
      <c r="G1711" s="264">
        <v>15</v>
      </c>
      <c r="H1711" s="264">
        <v>14</v>
      </c>
      <c r="I1711" s="264">
        <v>16</v>
      </c>
      <c r="J1711" s="264">
        <v>16</v>
      </c>
      <c r="K1711" s="294">
        <v>0.9</v>
      </c>
      <c r="L1711" s="267">
        <v>0.9375</v>
      </c>
      <c r="M1711" s="267">
        <v>0.933333333333333</v>
      </c>
      <c r="N1711" s="267">
        <v>1</v>
      </c>
      <c r="O1711" s="332">
        <v>16</v>
      </c>
      <c r="P1711" s="266">
        <v>15</v>
      </c>
      <c r="Q1711" s="266">
        <v>15</v>
      </c>
      <c r="R1711" s="264">
        <v>14</v>
      </c>
      <c r="S1711" s="264">
        <v>16</v>
      </c>
      <c r="T1711" s="267">
        <v>0.9375</v>
      </c>
      <c r="U1711" s="267">
        <v>0.9375</v>
      </c>
      <c r="V1711" s="268">
        <v>0.933333333333333</v>
      </c>
      <c r="W1711" s="268">
        <v>1</v>
      </c>
      <c r="X1711" s="295">
        <v>0.00416666666666665</v>
      </c>
      <c r="Y1711" s="271">
        <v>111</v>
      </c>
      <c r="Z1711" s="333">
        <v>109</v>
      </c>
      <c r="AA1711" s="333">
        <v>110</v>
      </c>
      <c r="AB1711" s="333">
        <v>110</v>
      </c>
      <c r="AC1711" s="334">
        <v>0.981981981981982</v>
      </c>
      <c r="AD1711" s="268">
        <v>1</v>
      </c>
      <c r="AE1711" s="295">
        <v>-0.0180180180180181</v>
      </c>
    </row>
    <row r="1712" spans="1:31">
      <c r="A1712" s="315" t="s">
        <v>2708</v>
      </c>
      <c r="B1712" s="339" t="s">
        <v>3376</v>
      </c>
      <c r="C1712" s="293" t="s">
        <v>3204</v>
      </c>
      <c r="D1712" s="339" t="s">
        <v>3204</v>
      </c>
      <c r="E1712" s="266">
        <v>14</v>
      </c>
      <c r="F1712" s="266">
        <v>14</v>
      </c>
      <c r="G1712" s="264">
        <v>24</v>
      </c>
      <c r="H1712" s="264">
        <v>23</v>
      </c>
      <c r="I1712" s="264">
        <v>22</v>
      </c>
      <c r="J1712" s="264">
        <v>22</v>
      </c>
      <c r="K1712" s="294">
        <v>0.9</v>
      </c>
      <c r="L1712" s="267">
        <v>1</v>
      </c>
      <c r="M1712" s="267">
        <v>0.958333333333333</v>
      </c>
      <c r="N1712" s="267">
        <v>1</v>
      </c>
      <c r="O1712" s="332">
        <v>14</v>
      </c>
      <c r="P1712" s="266">
        <v>14</v>
      </c>
      <c r="Q1712" s="266">
        <v>14</v>
      </c>
      <c r="R1712" s="264">
        <v>23</v>
      </c>
      <c r="S1712" s="264">
        <v>22</v>
      </c>
      <c r="T1712" s="267">
        <v>1</v>
      </c>
      <c r="U1712" s="267">
        <v>1</v>
      </c>
      <c r="V1712" s="268">
        <v>0.958333333333333</v>
      </c>
      <c r="W1712" s="268">
        <v>1</v>
      </c>
      <c r="X1712" s="295">
        <v>0.0416666666666666</v>
      </c>
      <c r="Y1712" s="271">
        <v>149</v>
      </c>
      <c r="Z1712" s="333">
        <v>146</v>
      </c>
      <c r="AA1712" s="333">
        <v>157</v>
      </c>
      <c r="AB1712" s="333">
        <v>154</v>
      </c>
      <c r="AC1712" s="334">
        <v>0.979865771812081</v>
      </c>
      <c r="AD1712" s="268">
        <v>0.980891719745223</v>
      </c>
      <c r="AE1712" s="295">
        <v>-0.00102594793314237</v>
      </c>
    </row>
    <row r="1713" spans="1:31">
      <c r="A1713" s="315" t="s">
        <v>2708</v>
      </c>
      <c r="B1713" s="339" t="s">
        <v>3374</v>
      </c>
      <c r="C1713" s="293" t="s">
        <v>3205</v>
      </c>
      <c r="D1713" s="339" t="s">
        <v>3205</v>
      </c>
      <c r="E1713" s="266">
        <v>18</v>
      </c>
      <c r="F1713" s="266">
        <v>16</v>
      </c>
      <c r="G1713" s="264">
        <v>18</v>
      </c>
      <c r="H1713" s="264">
        <v>18</v>
      </c>
      <c r="I1713" s="264">
        <v>17</v>
      </c>
      <c r="J1713" s="264">
        <v>16</v>
      </c>
      <c r="K1713" s="294">
        <v>0.9</v>
      </c>
      <c r="L1713" s="267">
        <v>0.888888888888889</v>
      </c>
      <c r="M1713" s="267">
        <v>1</v>
      </c>
      <c r="N1713" s="267">
        <v>0.941176470588235</v>
      </c>
      <c r="O1713" s="332">
        <v>18</v>
      </c>
      <c r="P1713" s="266">
        <v>16</v>
      </c>
      <c r="Q1713" s="266">
        <v>16</v>
      </c>
      <c r="R1713" s="264">
        <v>17</v>
      </c>
      <c r="S1713" s="264">
        <v>15</v>
      </c>
      <c r="T1713" s="267">
        <v>0.888888888888889</v>
      </c>
      <c r="U1713" s="267">
        <v>0.888888888888889</v>
      </c>
      <c r="V1713" s="268">
        <v>0.944444444444444</v>
      </c>
      <c r="W1713" s="268">
        <v>0.882352941176471</v>
      </c>
      <c r="X1713" s="295">
        <v>-0.0555555555555556</v>
      </c>
      <c r="Y1713" s="271">
        <v>125</v>
      </c>
      <c r="Z1713" s="333">
        <v>116</v>
      </c>
      <c r="AA1713" s="333">
        <v>128</v>
      </c>
      <c r="AB1713" s="333">
        <v>122</v>
      </c>
      <c r="AC1713" s="334">
        <v>0.928</v>
      </c>
      <c r="AD1713" s="268">
        <v>0.953125</v>
      </c>
      <c r="AE1713" s="295">
        <v>-0.025125</v>
      </c>
    </row>
    <row r="1714" spans="1:31">
      <c r="A1714" s="315" t="s">
        <v>2708</v>
      </c>
      <c r="B1714" s="339" t="s">
        <v>3379</v>
      </c>
      <c r="C1714" s="293" t="s">
        <v>3206</v>
      </c>
      <c r="D1714" s="339" t="s">
        <v>3206</v>
      </c>
      <c r="E1714" s="266">
        <v>4</v>
      </c>
      <c r="F1714" s="266">
        <v>4</v>
      </c>
      <c r="G1714" s="264">
        <v>5</v>
      </c>
      <c r="H1714" s="264">
        <v>5</v>
      </c>
      <c r="I1714" s="264">
        <v>5</v>
      </c>
      <c r="J1714" s="264">
        <v>5</v>
      </c>
      <c r="K1714" s="294">
        <v>0.9</v>
      </c>
      <c r="L1714" s="267">
        <v>1</v>
      </c>
      <c r="M1714" s="267">
        <v>1</v>
      </c>
      <c r="N1714" s="267">
        <v>1</v>
      </c>
      <c r="O1714" s="332">
        <v>4</v>
      </c>
      <c r="P1714" s="266">
        <v>3</v>
      </c>
      <c r="Q1714" s="266">
        <v>3</v>
      </c>
      <c r="R1714" s="264">
        <v>4</v>
      </c>
      <c r="S1714" s="264">
        <v>3</v>
      </c>
      <c r="T1714" s="267">
        <v>0.75</v>
      </c>
      <c r="U1714" s="267">
        <v>0.75</v>
      </c>
      <c r="V1714" s="268">
        <v>0.8</v>
      </c>
      <c r="W1714" s="268">
        <v>0.6</v>
      </c>
      <c r="X1714" s="295">
        <v>-0.05</v>
      </c>
      <c r="Y1714" s="271">
        <v>32</v>
      </c>
      <c r="Z1714" s="333">
        <v>24</v>
      </c>
      <c r="AA1714" s="333">
        <v>37</v>
      </c>
      <c r="AB1714" s="333">
        <v>32</v>
      </c>
      <c r="AC1714" s="334">
        <v>0.75</v>
      </c>
      <c r="AD1714" s="268">
        <v>0.864864864864865</v>
      </c>
      <c r="AE1714" s="295">
        <v>-0.114864864864865</v>
      </c>
    </row>
    <row r="1715" spans="1:31">
      <c r="A1715" s="315" t="s">
        <v>2708</v>
      </c>
      <c r="B1715" s="339" t="s">
        <v>3379</v>
      </c>
      <c r="C1715" s="293" t="s">
        <v>3207</v>
      </c>
      <c r="D1715" s="339" t="s">
        <v>3207</v>
      </c>
      <c r="E1715" s="266">
        <v>14</v>
      </c>
      <c r="F1715" s="266">
        <v>0</v>
      </c>
      <c r="G1715" s="264">
        <v>14</v>
      </c>
      <c r="H1715" s="264">
        <v>14</v>
      </c>
      <c r="I1715" s="264">
        <v>13</v>
      </c>
      <c r="J1715" s="264">
        <v>13</v>
      </c>
      <c r="K1715" s="294">
        <v>0.9</v>
      </c>
      <c r="L1715" s="267">
        <v>0</v>
      </c>
      <c r="M1715" s="267">
        <v>1</v>
      </c>
      <c r="N1715" s="267">
        <v>1</v>
      </c>
      <c r="O1715" s="332">
        <v>14</v>
      </c>
      <c r="P1715" s="266">
        <v>0</v>
      </c>
      <c r="Q1715" s="266">
        <v>0</v>
      </c>
      <c r="R1715" s="264">
        <v>14</v>
      </c>
      <c r="S1715" s="264">
        <v>12</v>
      </c>
      <c r="T1715" s="267">
        <v>0</v>
      </c>
      <c r="U1715" s="267">
        <v>0</v>
      </c>
      <c r="V1715" s="268">
        <v>1</v>
      </c>
      <c r="W1715" s="268">
        <v>0.923076923076923</v>
      </c>
      <c r="X1715" s="295">
        <v>-1</v>
      </c>
      <c r="Y1715" s="271">
        <v>99</v>
      </c>
      <c r="Z1715" s="333">
        <v>83</v>
      </c>
      <c r="AA1715" s="333">
        <v>101</v>
      </c>
      <c r="AB1715" s="333">
        <v>99</v>
      </c>
      <c r="AC1715" s="334">
        <v>0.838383838383838</v>
      </c>
      <c r="AD1715" s="268">
        <v>0.98019801980198</v>
      </c>
      <c r="AE1715" s="295">
        <v>-0.141814181418142</v>
      </c>
    </row>
    <row r="1716" spans="1:31">
      <c r="A1716" s="315" t="s">
        <v>2708</v>
      </c>
      <c r="B1716" s="339" t="s">
        <v>3375</v>
      </c>
      <c r="C1716" s="293" t="s">
        <v>3208</v>
      </c>
      <c r="D1716" s="339" t="s">
        <v>3208</v>
      </c>
      <c r="E1716" s="266">
        <v>36</v>
      </c>
      <c r="F1716" s="266">
        <v>35</v>
      </c>
      <c r="G1716" s="264">
        <v>36</v>
      </c>
      <c r="H1716" s="264">
        <v>36</v>
      </c>
      <c r="I1716" s="264">
        <v>33</v>
      </c>
      <c r="J1716" s="264">
        <v>33</v>
      </c>
      <c r="K1716" s="294">
        <v>0.9</v>
      </c>
      <c r="L1716" s="267">
        <v>0.972222222222222</v>
      </c>
      <c r="M1716" s="267">
        <v>1</v>
      </c>
      <c r="N1716" s="267">
        <v>1</v>
      </c>
      <c r="O1716" s="332">
        <v>36</v>
      </c>
      <c r="P1716" s="266">
        <v>33</v>
      </c>
      <c r="Q1716" s="266">
        <v>33</v>
      </c>
      <c r="R1716" s="264">
        <v>33</v>
      </c>
      <c r="S1716" s="264">
        <v>30</v>
      </c>
      <c r="T1716" s="267">
        <v>0.916666666666667</v>
      </c>
      <c r="U1716" s="267">
        <v>0.916666666666667</v>
      </c>
      <c r="V1716" s="268">
        <v>0.916666666666667</v>
      </c>
      <c r="W1716" s="268">
        <v>0.909090909090909</v>
      </c>
      <c r="X1716" s="295">
        <v>0</v>
      </c>
      <c r="Y1716" s="271">
        <v>248</v>
      </c>
      <c r="Z1716" s="333">
        <v>233</v>
      </c>
      <c r="AA1716" s="333">
        <v>254</v>
      </c>
      <c r="AB1716" s="333">
        <v>250</v>
      </c>
      <c r="AC1716" s="334">
        <v>0.939516129032258</v>
      </c>
      <c r="AD1716" s="268">
        <v>0.984251968503937</v>
      </c>
      <c r="AE1716" s="295">
        <v>-0.0447358394716789</v>
      </c>
    </row>
    <row r="1717" spans="1:31">
      <c r="A1717" s="315" t="s">
        <v>2708</v>
      </c>
      <c r="B1717" s="339" t="s">
        <v>3374</v>
      </c>
      <c r="C1717" s="293" t="s">
        <v>3209</v>
      </c>
      <c r="D1717" s="339" t="s">
        <v>3209</v>
      </c>
      <c r="E1717" s="266">
        <v>22</v>
      </c>
      <c r="F1717" s="266">
        <v>22</v>
      </c>
      <c r="G1717" s="264">
        <v>26</v>
      </c>
      <c r="H1717" s="264">
        <v>26</v>
      </c>
      <c r="I1717" s="264">
        <v>23</v>
      </c>
      <c r="J1717" s="264">
        <v>23</v>
      </c>
      <c r="K1717" s="294">
        <v>0.9</v>
      </c>
      <c r="L1717" s="267">
        <v>1</v>
      </c>
      <c r="M1717" s="267">
        <v>1</v>
      </c>
      <c r="N1717" s="267">
        <v>1</v>
      </c>
      <c r="O1717" s="332">
        <v>22</v>
      </c>
      <c r="P1717" s="266">
        <v>20</v>
      </c>
      <c r="Q1717" s="266">
        <v>20</v>
      </c>
      <c r="R1717" s="264">
        <v>24</v>
      </c>
      <c r="S1717" s="264">
        <v>21</v>
      </c>
      <c r="T1717" s="267">
        <v>0.909090909090909</v>
      </c>
      <c r="U1717" s="267">
        <v>0.909090909090909</v>
      </c>
      <c r="V1717" s="268">
        <v>0.923076923076923</v>
      </c>
      <c r="W1717" s="268">
        <v>0.91304347826087</v>
      </c>
      <c r="X1717" s="295">
        <v>-0.0139860139860141</v>
      </c>
      <c r="Y1717" s="271">
        <v>164</v>
      </c>
      <c r="Z1717" s="333">
        <v>154</v>
      </c>
      <c r="AA1717" s="333">
        <v>177</v>
      </c>
      <c r="AB1717" s="333">
        <v>163</v>
      </c>
      <c r="AC1717" s="334">
        <v>0.939024390243902</v>
      </c>
      <c r="AD1717" s="268">
        <v>0.92090395480226</v>
      </c>
      <c r="AE1717" s="295">
        <v>0.0181204354416425</v>
      </c>
    </row>
    <row r="1718" spans="1:31">
      <c r="A1718" s="315" t="s">
        <v>2708</v>
      </c>
      <c r="B1718" s="339" t="s">
        <v>3378</v>
      </c>
      <c r="C1718" s="293" t="s">
        <v>3210</v>
      </c>
      <c r="D1718" s="339" t="s">
        <v>3211</v>
      </c>
      <c r="E1718" s="266">
        <v>0</v>
      </c>
      <c r="F1718" s="266">
        <v>0</v>
      </c>
      <c r="G1718" s="264">
        <v>12</v>
      </c>
      <c r="H1718" s="264">
        <v>9</v>
      </c>
      <c r="I1718" s="264">
        <v>12</v>
      </c>
      <c r="J1718" s="264">
        <v>9</v>
      </c>
      <c r="K1718" s="294">
        <v>0.9</v>
      </c>
      <c r="L1718" s="267">
        <v>0</v>
      </c>
      <c r="M1718" s="267">
        <v>0.75</v>
      </c>
      <c r="N1718" s="267">
        <v>0.75</v>
      </c>
      <c r="O1718" s="332">
        <v>0</v>
      </c>
      <c r="P1718" s="266">
        <v>0</v>
      </c>
      <c r="Q1718" s="266">
        <v>0</v>
      </c>
      <c r="R1718" s="264">
        <v>4</v>
      </c>
      <c r="S1718" s="264">
        <v>3</v>
      </c>
      <c r="T1718" s="267">
        <v>0</v>
      </c>
      <c r="U1718" s="267">
        <v>0</v>
      </c>
      <c r="V1718" s="268">
        <v>0.333333333333333</v>
      </c>
      <c r="W1718" s="268">
        <v>0.25</v>
      </c>
      <c r="X1718" s="295">
        <v>-0.333333333333333</v>
      </c>
      <c r="Y1718" s="271">
        <v>67</v>
      </c>
      <c r="Z1718" s="333">
        <v>16</v>
      </c>
      <c r="AA1718" s="333">
        <v>62</v>
      </c>
      <c r="AB1718" s="333">
        <v>16</v>
      </c>
      <c r="AC1718" s="334">
        <v>0.238805970149254</v>
      </c>
      <c r="AD1718" s="268">
        <v>0.258064516129032</v>
      </c>
      <c r="AE1718" s="295">
        <v>-0.0192585459797785</v>
      </c>
    </row>
  </sheetData>
  <sortState ref="D109:AG115">
    <sortCondition ref="U109:U115"/>
  </sortState>
  <mergeCells count="28">
    <mergeCell ref="A1:AE1"/>
    <mergeCell ref="L2:N2"/>
    <mergeCell ref="U2:W2"/>
    <mergeCell ref="AC2:AD2"/>
    <mergeCell ref="AK13:AL1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O2:O3"/>
    <mergeCell ref="P2:P3"/>
    <mergeCell ref="Q2:Q3"/>
    <mergeCell ref="R2:R3"/>
    <mergeCell ref="S2:S3"/>
    <mergeCell ref="T2:T3"/>
    <mergeCell ref="X2:X3"/>
    <mergeCell ref="Y2:Y3"/>
    <mergeCell ref="Z2:Z3"/>
    <mergeCell ref="AA2:AA3"/>
    <mergeCell ref="AB2:AB3"/>
    <mergeCell ref="AE2:AE3"/>
  </mergeCells>
  <conditionalFormatting sqref="L2">
    <cfRule type="duplicateValues" dxfId="3" priority="190"/>
  </conditionalFormatting>
  <conditionalFormatting sqref="D6">
    <cfRule type="expression" dxfId="4" priority="33">
      <formula>#REF!="TIDAK TERCAPAI"</formula>
    </cfRule>
  </conditionalFormatting>
  <conditionalFormatting sqref="D17">
    <cfRule type="expression" dxfId="4" priority="28">
      <formula>#REF!="TIDAK TERCAPAI"</formula>
    </cfRule>
  </conditionalFormatting>
  <conditionalFormatting sqref="D20">
    <cfRule type="expression" dxfId="4" priority="52">
      <formula>#REF!="TIDAK TERCAPAI"</formula>
    </cfRule>
    <cfRule type="duplicateValues" dxfId="3" priority="53"/>
  </conditionalFormatting>
  <conditionalFormatting sqref="D21">
    <cfRule type="expression" dxfId="4" priority="48">
      <formula>#REF!="TIDAK TERCAPAI"</formula>
    </cfRule>
    <cfRule type="duplicateValues" dxfId="3" priority="49"/>
  </conditionalFormatting>
  <conditionalFormatting sqref="D22">
    <cfRule type="expression" dxfId="4" priority="44">
      <formula>#REF!="TIDAK TERCAPAI"</formula>
    </cfRule>
    <cfRule type="duplicateValues" dxfId="3" priority="45"/>
  </conditionalFormatting>
  <conditionalFormatting sqref="D25">
    <cfRule type="expression" dxfId="4" priority="187">
      <formula>#REF!="TIDAK TERCAPAI"</formula>
    </cfRule>
    <cfRule type="duplicateValues" dxfId="3" priority="188"/>
  </conditionalFormatting>
  <conditionalFormatting sqref="D26">
    <cfRule type="expression" dxfId="4" priority="123">
      <formula>#REF!="TIDAK TERCAPAI"</formula>
    </cfRule>
    <cfRule type="duplicateValues" dxfId="3" priority="186"/>
  </conditionalFormatting>
  <conditionalFormatting sqref="D27">
    <cfRule type="expression" dxfId="4" priority="122">
      <formula>#REF!="TIDAK TERCAPAI"</formula>
    </cfRule>
    <cfRule type="duplicateValues" dxfId="3" priority="185"/>
  </conditionalFormatting>
  <conditionalFormatting sqref="D28">
    <cfRule type="expression" dxfId="4" priority="121">
      <formula>#REF!="TIDAK TERCAPAI"</formula>
    </cfRule>
    <cfRule type="duplicateValues" dxfId="3" priority="184"/>
  </conditionalFormatting>
  <conditionalFormatting sqref="D29">
    <cfRule type="expression" dxfId="4" priority="120">
      <formula>#REF!="TIDAK TERCAPAI"</formula>
    </cfRule>
    <cfRule type="duplicateValues" dxfId="3" priority="183"/>
  </conditionalFormatting>
  <conditionalFormatting sqref="D30">
    <cfRule type="expression" dxfId="4" priority="119">
      <formula>#REF!="TIDAK TERCAPAI"</formula>
    </cfRule>
    <cfRule type="duplicateValues" dxfId="3" priority="182"/>
  </conditionalFormatting>
  <conditionalFormatting sqref="D31">
    <cfRule type="expression" dxfId="4" priority="118">
      <formula>#REF!="TIDAK TERCAPAI"</formula>
    </cfRule>
    <cfRule type="duplicateValues" dxfId="3" priority="181"/>
  </conditionalFormatting>
  <conditionalFormatting sqref="D32">
    <cfRule type="expression" dxfId="4" priority="117">
      <formula>#REF!="TIDAK TERCAPAI"</formula>
    </cfRule>
    <cfRule type="duplicateValues" dxfId="3" priority="180"/>
  </conditionalFormatting>
  <conditionalFormatting sqref="D33">
    <cfRule type="expression" dxfId="4" priority="116">
      <formula>#REF!="TIDAK TERCAPAI"</formula>
    </cfRule>
    <cfRule type="duplicateValues" dxfId="3" priority="179"/>
  </conditionalFormatting>
  <conditionalFormatting sqref="D34">
    <cfRule type="expression" dxfId="4" priority="115">
      <formula>#REF!="TIDAK TERCAPAI"</formula>
    </cfRule>
    <cfRule type="duplicateValues" dxfId="3" priority="178"/>
  </conditionalFormatting>
  <conditionalFormatting sqref="D35">
    <cfRule type="expression" dxfId="4" priority="114">
      <formula>#REF!="TIDAK TERCAPAI"</formula>
    </cfRule>
    <cfRule type="duplicateValues" dxfId="3" priority="177"/>
  </conditionalFormatting>
  <conditionalFormatting sqref="D36">
    <cfRule type="expression" dxfId="4" priority="113">
      <formula>#REF!="TIDAK TERCAPAI"</formula>
    </cfRule>
    <cfRule type="duplicateValues" dxfId="3" priority="176"/>
  </conditionalFormatting>
  <conditionalFormatting sqref="D37">
    <cfRule type="expression" dxfId="4" priority="112">
      <formula>#REF!="TIDAK TERCAPAI"</formula>
    </cfRule>
    <cfRule type="duplicateValues" dxfId="3" priority="175"/>
  </conditionalFormatting>
  <conditionalFormatting sqref="D38">
    <cfRule type="expression" dxfId="4" priority="111">
      <formula>#REF!="TIDAK TERCAPAI"</formula>
    </cfRule>
    <cfRule type="duplicateValues" dxfId="3" priority="174"/>
  </conditionalFormatting>
  <conditionalFormatting sqref="D39">
    <cfRule type="expression" dxfId="4" priority="110">
      <formula>#REF!="TIDAK TERCAPAI"</formula>
    </cfRule>
    <cfRule type="duplicateValues" dxfId="3" priority="173"/>
  </conditionalFormatting>
  <conditionalFormatting sqref="D40">
    <cfRule type="expression" dxfId="4" priority="109">
      <formula>#REF!="TIDAK TERCAPAI"</formula>
    </cfRule>
    <cfRule type="duplicateValues" dxfId="3" priority="172"/>
  </conditionalFormatting>
  <conditionalFormatting sqref="D41">
    <cfRule type="expression" dxfId="4" priority="108">
      <formula>#REF!="TIDAK TERCAPAI"</formula>
    </cfRule>
    <cfRule type="duplicateValues" dxfId="3" priority="171"/>
  </conditionalFormatting>
  <conditionalFormatting sqref="D42">
    <cfRule type="expression" dxfId="4" priority="107">
      <formula>#REF!="TIDAK TERCAPAI"</formula>
    </cfRule>
    <cfRule type="duplicateValues" dxfId="3" priority="170"/>
  </conditionalFormatting>
  <conditionalFormatting sqref="D43">
    <cfRule type="expression" dxfId="4" priority="106">
      <formula>#REF!="TIDAK TERCAPAI"</formula>
    </cfRule>
    <cfRule type="duplicateValues" dxfId="3" priority="169"/>
  </conditionalFormatting>
  <conditionalFormatting sqref="D44">
    <cfRule type="expression" dxfId="4" priority="105">
      <formula>#REF!="TIDAK TERCAPAI"</formula>
    </cfRule>
    <cfRule type="duplicateValues" dxfId="3" priority="168"/>
  </conditionalFormatting>
  <conditionalFormatting sqref="D45">
    <cfRule type="expression" dxfId="4" priority="104">
      <formula>#REF!="TIDAK TERCAPAI"</formula>
    </cfRule>
    <cfRule type="duplicateValues" dxfId="3" priority="167"/>
  </conditionalFormatting>
  <conditionalFormatting sqref="D46">
    <cfRule type="expression" dxfId="4" priority="103">
      <formula>#REF!="TIDAK TERCAPAI"</formula>
    </cfRule>
    <cfRule type="duplicateValues" dxfId="3" priority="166"/>
  </conditionalFormatting>
  <conditionalFormatting sqref="D47">
    <cfRule type="expression" dxfId="4" priority="102">
      <formula>#REF!="TIDAK TERCAPAI"</formula>
    </cfRule>
    <cfRule type="duplicateValues" dxfId="3" priority="165"/>
  </conditionalFormatting>
  <conditionalFormatting sqref="D51">
    <cfRule type="expression" dxfId="4" priority="100">
      <formula>#REF!="TIDAK TERCAPAI"</formula>
    </cfRule>
    <cfRule type="duplicateValues" dxfId="3" priority="163"/>
  </conditionalFormatting>
  <conditionalFormatting sqref="D52">
    <cfRule type="expression" dxfId="4" priority="8">
      <formula>#REF!="TIDAK TERCAPAI"</formula>
    </cfRule>
    <cfRule type="duplicateValues" dxfId="3" priority="9"/>
  </conditionalFormatting>
  <conditionalFormatting sqref="D53">
    <cfRule type="expression" dxfId="4" priority="99">
      <formula>#REF!="TIDAK TERCAPAI"</formula>
    </cfRule>
    <cfRule type="duplicateValues" dxfId="3" priority="162"/>
  </conditionalFormatting>
  <conditionalFormatting sqref="D54">
    <cfRule type="expression" dxfId="4" priority="98">
      <formula>#REF!="TIDAK TERCAPAI"</formula>
    </cfRule>
    <cfRule type="duplicateValues" dxfId="3" priority="161"/>
  </conditionalFormatting>
  <conditionalFormatting sqref="D55">
    <cfRule type="expression" dxfId="4" priority="97">
      <formula>#REF!="TIDAK TERCAPAI"</formula>
    </cfRule>
    <cfRule type="duplicateValues" dxfId="3" priority="160"/>
  </conditionalFormatting>
  <conditionalFormatting sqref="D56">
    <cfRule type="expression" dxfId="4" priority="96">
      <formula>#REF!="TIDAK TERCAPAI"</formula>
    </cfRule>
    <cfRule type="duplicateValues" dxfId="3" priority="159"/>
  </conditionalFormatting>
  <conditionalFormatting sqref="D57">
    <cfRule type="expression" dxfId="4" priority="95">
      <formula>#REF!="TIDAK TERCAPAI"</formula>
    </cfRule>
    <cfRule type="duplicateValues" dxfId="3" priority="158"/>
  </conditionalFormatting>
  <conditionalFormatting sqref="D58">
    <cfRule type="expression" dxfId="4" priority="94">
      <formula>#REF!="TIDAK TERCAPAI"</formula>
    </cfRule>
    <cfRule type="duplicateValues" dxfId="3" priority="157"/>
  </conditionalFormatting>
  <conditionalFormatting sqref="D59">
    <cfRule type="expression" dxfId="4" priority="93">
      <formula>#REF!="TIDAK TERCAPAI"</formula>
    </cfRule>
    <cfRule type="duplicateValues" dxfId="3" priority="156"/>
  </conditionalFormatting>
  <conditionalFormatting sqref="D60">
    <cfRule type="expression" dxfId="4" priority="92">
      <formula>#REF!="TIDAK TERCAPAI"</formula>
    </cfRule>
    <cfRule type="duplicateValues" dxfId="3" priority="155"/>
  </conditionalFormatting>
  <conditionalFormatting sqref="D63">
    <cfRule type="expression" dxfId="4" priority="90">
      <formula>#REF!="TIDAK TERCAPAI"</formula>
    </cfRule>
    <cfRule type="duplicateValues" dxfId="3" priority="153"/>
  </conditionalFormatting>
  <conditionalFormatting sqref="D64">
    <cfRule type="expression" dxfId="4" priority="89">
      <formula>#REF!="TIDAK TERCAPAI"</formula>
    </cfRule>
    <cfRule type="duplicateValues" dxfId="3" priority="152"/>
  </conditionalFormatting>
  <conditionalFormatting sqref="D65">
    <cfRule type="expression" dxfId="4" priority="6">
      <formula>#REF!="TIDAK TERCAPAI"</formula>
    </cfRule>
    <cfRule type="duplicateValues" dxfId="3" priority="7"/>
  </conditionalFormatting>
  <conditionalFormatting sqref="D66">
    <cfRule type="expression" dxfId="4" priority="88">
      <formula>#REF!="TIDAK TERCAPAI"</formula>
    </cfRule>
    <cfRule type="duplicateValues" dxfId="3" priority="151"/>
  </conditionalFormatting>
  <conditionalFormatting sqref="D73">
    <cfRule type="expression" dxfId="4" priority="85">
      <formula>#REF!="TIDAK TERCAPAI"</formula>
    </cfRule>
    <cfRule type="duplicateValues" dxfId="3" priority="148"/>
  </conditionalFormatting>
  <conditionalFormatting sqref="D79">
    <cfRule type="expression" dxfId="4" priority="82">
      <formula>#REF!="TIDAK TERCAPAI"</formula>
    </cfRule>
    <cfRule type="duplicateValues" dxfId="3" priority="145"/>
  </conditionalFormatting>
  <conditionalFormatting sqref="D80">
    <cfRule type="expression" dxfId="4" priority="81">
      <formula>#REF!="TIDAK TERCAPAI"</formula>
    </cfRule>
    <cfRule type="duplicateValues" dxfId="3" priority="144"/>
  </conditionalFormatting>
  <conditionalFormatting sqref="D81">
    <cfRule type="expression" dxfId="4" priority="80">
      <formula>#REF!="TIDAK TERCAPAI"</formula>
    </cfRule>
    <cfRule type="duplicateValues" dxfId="3" priority="143"/>
  </conditionalFormatting>
  <conditionalFormatting sqref="D84">
    <cfRule type="expression" dxfId="4" priority="78">
      <formula>#REF!="TIDAK TERCAPAI"</formula>
    </cfRule>
    <cfRule type="duplicateValues" dxfId="3" priority="141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75">
      <formula>#REF!="TIDAK TERCAPAI"</formula>
    </cfRule>
    <cfRule type="duplicateValues" dxfId="3" priority="138"/>
  </conditionalFormatting>
  <conditionalFormatting sqref="D94">
    <cfRule type="expression" dxfId="4" priority="74">
      <formula>#REF!="TIDAK TERCAPAI"</formula>
    </cfRule>
    <cfRule type="duplicateValues" dxfId="3" priority="137"/>
  </conditionalFormatting>
  <conditionalFormatting sqref="D97">
    <cfRule type="expression" dxfId="4" priority="72">
      <formula>#REF!="TIDAK TERCAPAI"</formula>
    </cfRule>
    <cfRule type="duplicateValues" dxfId="3" priority="135"/>
  </conditionalFormatting>
  <conditionalFormatting sqref="D98">
    <cfRule type="expression" dxfId="4" priority="71">
      <formula>#REF!="TIDAK TERCAPAI"</formula>
    </cfRule>
    <cfRule type="duplicateValues" dxfId="3" priority="134"/>
  </conditionalFormatting>
  <conditionalFormatting sqref="D99">
    <cfRule type="expression" dxfId="4" priority="70">
      <formula>#REF!="TIDAK TERCAPAI"</formula>
    </cfRule>
    <cfRule type="duplicateValues" dxfId="3" priority="133"/>
  </conditionalFormatting>
  <conditionalFormatting sqref="D100">
    <cfRule type="expression" dxfId="4" priority="69">
      <formula>#REF!="TIDAK TERCAPAI"</formula>
    </cfRule>
    <cfRule type="duplicateValues" dxfId="3" priority="132"/>
  </conditionalFormatting>
  <conditionalFormatting sqref="D101">
    <cfRule type="expression" dxfId="4" priority="68">
      <formula>#REF!="TIDAK TERCAPAI"</formula>
    </cfRule>
    <cfRule type="duplicateValues" dxfId="3" priority="131"/>
  </conditionalFormatting>
  <conditionalFormatting sqref="D102">
    <cfRule type="expression" dxfId="4" priority="67">
      <formula>#REF!="TIDAK TERCAPAI"</formula>
    </cfRule>
    <cfRule type="duplicateValues" dxfId="3" priority="130"/>
  </conditionalFormatting>
  <conditionalFormatting sqref="D103">
    <cfRule type="expression" dxfId="4" priority="66">
      <formula>#REF!="TIDAK TERCAPAI"</formula>
    </cfRule>
    <cfRule type="duplicateValues" dxfId="3" priority="129"/>
  </conditionalFormatting>
  <conditionalFormatting sqref="D107">
    <cfRule type="expression" dxfId="4" priority="58">
      <formula>#REF!="TIDAK TERCAPAI"</formula>
    </cfRule>
    <cfRule type="duplicateValues" dxfId="3" priority="59"/>
  </conditionalFormatting>
  <conditionalFormatting sqref="D108">
    <cfRule type="expression" dxfId="4" priority="39">
      <formula>#REF!="TIDAK TERCAPAI"</formula>
    </cfRule>
    <cfRule type="duplicateValues" dxfId="3" priority="41"/>
  </conditionalFormatting>
  <conditionalFormatting sqref="D109">
    <cfRule type="expression" dxfId="4" priority="38">
      <formula>#REF!="TIDAK TERCAPAI"</formula>
    </cfRule>
    <cfRule type="duplicateValues" dxfId="3" priority="40"/>
  </conditionalFormatting>
  <conditionalFormatting sqref="D114">
    <cfRule type="expression" dxfId="4" priority="64">
      <formula>#REF!="TIDAK TERCAPAI"</formula>
    </cfRule>
    <cfRule type="duplicateValues" dxfId="3" priority="127"/>
  </conditionalFormatting>
  <conditionalFormatting sqref="D115">
    <cfRule type="expression" dxfId="4" priority="63">
      <formula>#REF!="TIDAK TERCAPAI"</formula>
    </cfRule>
    <cfRule type="duplicateValues" dxfId="3" priority="126"/>
  </conditionalFormatting>
  <conditionalFormatting sqref="D116">
    <cfRule type="expression" dxfId="4" priority="62">
      <formula>#REF!="TIDAK TERCAPAI"</formula>
    </cfRule>
    <cfRule type="duplicateValues" dxfId="3" priority="125"/>
  </conditionalFormatting>
  <conditionalFormatting sqref="D117">
    <cfRule type="expression" dxfId="4" priority="61">
      <formula>#REF!="TIDAK TERCAPAI"</formula>
    </cfRule>
    <cfRule type="duplicateValues" dxfId="3" priority="124"/>
  </conditionalFormatting>
  <conditionalFormatting sqref="D48:D50">
    <cfRule type="expression" dxfId="4" priority="101">
      <formula>#REF!="TIDAK TERCAPAI"</formula>
    </cfRule>
    <cfRule type="duplicateValues" dxfId="3" priority="164"/>
  </conditionalFormatting>
  <conditionalFormatting sqref="D61:D62">
    <cfRule type="expression" dxfId="4" priority="91">
      <formula>#REF!="TIDAK TERCAPAI"</formula>
    </cfRule>
    <cfRule type="duplicateValues" dxfId="3" priority="154"/>
  </conditionalFormatting>
  <conditionalFormatting sqref="D67:D70">
    <cfRule type="expression" dxfId="4" priority="87">
      <formula>#REF!="TIDAK TERCAPAI"</formula>
    </cfRule>
    <cfRule type="duplicateValues" dxfId="3" priority="150"/>
  </conditionalFormatting>
  <conditionalFormatting sqref="D71:D72">
    <cfRule type="expression" dxfId="4" priority="86">
      <formula>#REF!="TIDAK TERCAPAI"</formula>
    </cfRule>
    <cfRule type="duplicateValues" dxfId="3" priority="149"/>
  </conditionalFormatting>
  <conditionalFormatting sqref="D74:D76">
    <cfRule type="expression" dxfId="4" priority="84">
      <formula>#REF!="TIDAK TERCAPAI"</formula>
    </cfRule>
    <cfRule type="duplicateValues" dxfId="3" priority="147"/>
  </conditionalFormatting>
  <conditionalFormatting sqref="D77:D78">
    <cfRule type="expression" dxfId="4" priority="83">
      <formula>#REF!="TIDAK TERCAPAI"</formula>
    </cfRule>
    <cfRule type="duplicateValues" dxfId="3" priority="146"/>
  </conditionalFormatting>
  <conditionalFormatting sqref="D82:D83">
    <cfRule type="expression" dxfId="4" priority="79">
      <formula>#REF!="TIDAK TERCAPAI"</formula>
    </cfRule>
    <cfRule type="duplicateValues" dxfId="3" priority="142"/>
  </conditionalFormatting>
  <conditionalFormatting sqref="D86:D89">
    <cfRule type="expression" dxfId="4" priority="77">
      <formula>#REF!="TIDAK TERCAPAI"</formula>
    </cfRule>
    <cfRule type="duplicateValues" dxfId="3" priority="140"/>
  </conditionalFormatting>
  <conditionalFormatting sqref="D90:D92">
    <cfRule type="expression" dxfId="4" priority="76">
      <formula>#REF!="TIDAK TERCAPAI"</formula>
    </cfRule>
    <cfRule type="duplicateValues" dxfId="3" priority="139"/>
  </conditionalFormatting>
  <conditionalFormatting sqref="D95:D96">
    <cfRule type="expression" dxfId="4" priority="73">
      <formula>#REF!="TIDAK TERCAPAI"</formula>
    </cfRule>
    <cfRule type="duplicateValues" dxfId="3" priority="136"/>
  </conditionalFormatting>
  <conditionalFormatting sqref="D112:D113">
    <cfRule type="expression" dxfId="4" priority="65">
      <formula>#REF!="TIDAK TERCAPAI"</formula>
    </cfRule>
    <cfRule type="duplicateValues" dxfId="3" priority="128"/>
  </conditionalFormatting>
  <conditionalFormatting sqref="D676:D680">
    <cfRule type="duplicateValues" dxfId="0" priority="1"/>
  </conditionalFormatting>
  <conditionalFormatting sqref="L6:N1718">
    <cfRule type="cellIs" dxfId="2" priority="14" operator="lessThan">
      <formula>0.8999</formula>
    </cfRule>
    <cfRule type="cellIs" dxfId="1" priority="15" operator="greaterThan">
      <formula>0.8999</formula>
    </cfRule>
  </conditionalFormatting>
  <conditionalFormatting sqref="T6:W1718">
    <cfRule type="cellIs" dxfId="2" priority="16" operator="lessThan">
      <formula>0.8999</formula>
    </cfRule>
    <cfRule type="cellIs" dxfId="1" priority="17" operator="greaterThan">
      <formula>0.8999</formula>
    </cfRule>
  </conditionalFormatting>
  <conditionalFormatting sqref="AC6:AD1718">
    <cfRule type="cellIs" dxfId="2" priority="10" operator="lessThan">
      <formula>0.8999</formula>
    </cfRule>
    <cfRule type="cellIs" dxfId="1" priority="11" operator="greater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N1718"/>
  <sheetViews>
    <sheetView zoomScale="80" zoomScaleNormal="80" zoomScaleSheetLayoutView="50" topLeftCell="O1" workbookViewId="0">
      <pane ySplit="4" topLeftCell="A1702" activePane="bottomLeft" state="frozen"/>
      <selection/>
      <selection pane="bottomLeft" activeCell="E4" sqref="E4:AH1718"/>
    </sheetView>
  </sheetViews>
  <sheetFormatPr defaultColWidth="9" defaultRowHeight="16.5"/>
  <cols>
    <col min="1" max="1" width="25.9333333333333" style="225" customWidth="1"/>
    <col min="2" max="2" width="42.9166666666667" style="221" customWidth="1"/>
    <col min="3" max="3" width="12.25" style="221" customWidth="1"/>
    <col min="4" max="4" width="27.5" style="221" customWidth="1"/>
    <col min="5" max="5" width="14.0416666666667" style="222" customWidth="1"/>
    <col min="6" max="6" width="16.425" style="222" hidden="1" customWidth="1"/>
    <col min="7" max="7" width="14.2833333333333" style="222" hidden="1" customWidth="1"/>
    <col min="8" max="8" width="13.7416666666667" style="222" hidden="1" customWidth="1"/>
    <col min="9" max="9" width="16.25" style="222" hidden="1" customWidth="1"/>
    <col min="10" max="10" width="16.4083333333333" style="222" hidden="1" customWidth="1"/>
    <col min="11" max="11" width="13.7416666666667" style="222" hidden="1" customWidth="1"/>
    <col min="12" max="12" width="15.475" style="222" hidden="1" customWidth="1"/>
    <col min="13" max="13" width="16.25" style="222" hidden="1" customWidth="1"/>
    <col min="14" max="14" width="13.7416666666667" style="222" customWidth="1"/>
    <col min="15" max="15" width="16.4166666666667" style="222" customWidth="1"/>
    <col min="16" max="16" width="9" style="222" customWidth="1"/>
    <col min="17" max="19" width="9.66666666666667" style="221" customWidth="1"/>
    <col min="20" max="20" width="12.5" style="221" customWidth="1"/>
    <col min="21" max="21" width="15.35" style="222" hidden="1" customWidth="1"/>
    <col min="22" max="22" width="19.1" style="222" hidden="1" customWidth="1"/>
    <col min="23" max="23" width="14.4583333333333" style="222" customWidth="1"/>
    <col min="24" max="24" width="9.58333333333333" style="222" customWidth="1"/>
    <col min="25" max="26" width="9.08333333333333" style="222" customWidth="1"/>
    <col min="27" max="27" width="12.1833333333333" style="221" customWidth="1"/>
    <col min="28" max="28" width="17.8083333333333" style="221" hidden="1" customWidth="1"/>
    <col min="29" max="29" width="17.5" style="221" hidden="1" customWidth="1"/>
    <col min="30" max="30" width="17.8083333333333" style="221" hidden="1" customWidth="1"/>
    <col min="31" max="31" width="18.4333333333333" style="221" hidden="1" customWidth="1"/>
    <col min="32" max="32" width="14.975" style="221" customWidth="1"/>
    <col min="33" max="33" width="14.6916666666667" style="221" customWidth="1"/>
    <col min="34" max="34" width="13.9166666666667" style="221" customWidth="1"/>
    <col min="35" max="35" width="9" style="223" customWidth="1"/>
    <col min="36" max="36" width="10.5" style="224" customWidth="1"/>
    <col min="37" max="37" width="25.6" style="223" customWidth="1"/>
    <col min="38" max="38" width="9" style="223"/>
    <col min="39" max="40" width="14" style="225"/>
    <col min="41" max="16384" width="9" style="225"/>
  </cols>
  <sheetData>
    <row r="1" ht="54" customHeight="1" spans="1:40">
      <c r="A1" s="287" t="str">
        <f>"网管-爪哇-巴厘班0730出仓率&amp;1200签收率"&amp;TEXT($X$3,"MM月DD日")&amp;CHAR(10)&amp;"NM-Persentase 0730 &amp; TTD 1200 Agent Jawa-Bali "&amp;TEXT($X$3,"DD MMM YYYY")</f>
        <v>网管-爪哇-巴厘班0730出仓率&amp;1200签收率10月01日
NM-Persentase 0730 &amp; TTD 1200 Agent Jawa-Bali 01 Oct 2026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8"/>
    </row>
    <row r="2" ht="56" customHeight="1" spans="1:40">
      <c r="A2" s="230" t="s">
        <v>5</v>
      </c>
      <c r="B2" s="232" t="s">
        <v>3380</v>
      </c>
      <c r="C2" s="230" t="s">
        <v>3381</v>
      </c>
      <c r="D2" s="230" t="s">
        <v>3218</v>
      </c>
      <c r="E2" s="230" t="s">
        <v>3382</v>
      </c>
      <c r="F2" s="233" t="s">
        <v>3383</v>
      </c>
      <c r="G2" s="233" t="s">
        <v>3384</v>
      </c>
      <c r="H2" s="232" t="str">
        <f>"Rit-1应签收"&amp;CHAR(10)&amp;"Seharusnya TTD Rit-1"&amp;CHAR(10)&amp;TEXT($Y$3,"dd/mm/yyyy")</f>
        <v>Rit-1应签收
Seharusnya TTD Rit-1
30/09/2026</v>
      </c>
      <c r="I2" s="232" t="str">
        <f>"0730出仓率"&amp;CHAR(10)&amp;"Persentase Keluar Gudang 0730"&amp;CHAR(10)&amp;TEXT($Y$3,"dd/mm/yyyy")</f>
        <v>0730出仓率
Persentase Keluar Gudang 0730
30/09/2026</v>
      </c>
      <c r="J2" s="232" t="str">
        <f>"1200前已签收"&amp;CHAR(10)&amp;"TTD Sebelum"&amp;CHAR(10)&amp;"1200"&amp;CHAR(10)&amp;TEXT($Y$3,"dd/mm/yyyy")</f>
        <v>1200前已签收
TTD Sebelum
1200
30/09/2026</v>
      </c>
      <c r="K2" s="232" t="str">
        <f>"Rit-1应签收"&amp;CHAR(10)&amp;"Seharusnya TTD Rit-1"&amp;CHAR(10)&amp;TEXT($Z$3,"dd/mm/yyyy")</f>
        <v>Rit-1应签收
Seharusnya TTD Rit-1
29/09/2026</v>
      </c>
      <c r="L2" s="232" t="str">
        <f>"0730出仓率"&amp;CHAR(10)&amp;"Persentase Keluar Gudang 0730"&amp;CHAR(10)&amp;TEXT($Z$3,"dd/mm/yyyy")</f>
        <v>0730出仓率
Persentase Keluar Gudang 0730
29/09/2026</v>
      </c>
      <c r="M2" s="232" t="str">
        <f>"1200前已签收"&amp;CHAR(10)&amp;"TTD Sebelum"&amp;CHAR(10)&amp;"1200"&amp;CHAR(10)&amp;TEXT($Z$3,"dd/mm/yyyy")</f>
        <v>1200前已签收
TTD Sebelum
1200
29/09/2026</v>
      </c>
      <c r="N2" s="230" t="s">
        <v>3385</v>
      </c>
      <c r="O2" s="233" t="s">
        <v>3386</v>
      </c>
      <c r="P2" s="233" t="s">
        <v>3221</v>
      </c>
      <c r="Q2" s="310" t="s">
        <v>3387</v>
      </c>
      <c r="R2" s="311"/>
      <c r="S2" s="312"/>
      <c r="T2" s="230" t="s">
        <v>3228</v>
      </c>
      <c r="U2" s="233" t="s">
        <v>3388</v>
      </c>
      <c r="V2" s="233" t="s">
        <v>3389</v>
      </c>
      <c r="W2" s="230" t="s">
        <v>3390</v>
      </c>
      <c r="X2" s="230" t="s">
        <v>3384</v>
      </c>
      <c r="Y2" s="230"/>
      <c r="Z2" s="230"/>
      <c r="AA2" s="230" t="s">
        <v>3228</v>
      </c>
      <c r="AB2" s="232" t="str">
        <f>"Rit-1应签收"&amp;CHAR(10)&amp;"Seharusnya TTD Rit-1 Mingguan"&amp;CHAR(10)&amp;TEXT($AN$10,"dd/mm/yyyy")&amp;" - "&amp;TEXT($AN$9,"dd/mm/yyyy")</f>
        <v>Rit-1应签收
Seharusnya TTD Rit-1 Mingguan
25/09/2026 - 01/10/2026</v>
      </c>
      <c r="AC2" s="232" t="str">
        <f>"1200前已签收"&amp;CHAR(10)&amp;"TTD Sebelum 1200 Mingguan"&amp;CHAR(10)&amp;TEXT($AN$10,"dd/mm/yyyy")&amp;" - "&amp;TEXT($AN$9,"dd/mm/yyyy")</f>
        <v>1200前已签收
TTD Sebelum 1200 Mingguan
25/09/2026 - 01/10/2026</v>
      </c>
      <c r="AD2" s="232" t="str">
        <f>"Rit-1应签收"&amp;CHAR(10)&amp;"Seharusnya TTD Rit-1 Mingguan"&amp;CHAR(10)&amp;TEXT($AN$12,"dd/mm/yyyy")&amp;" - "&amp;TEXT($AN$11,"dd/mm/yyyy")</f>
        <v>Rit-1应签收
Seharusnya TTD Rit-1 Mingguan
18/09/2026 - 24/09/2026</v>
      </c>
      <c r="AE2" s="232" t="str">
        <f>"1200前已签收"&amp;CHAR(10)&amp;"TTD Sebelum 1200 Mingguan"&amp;CHAR(10)&amp;TEXT($AN$12,"dd/mm/yyyy")&amp;" - "&amp;TEXT($AN$11,"dd/mm/yyyy")</f>
        <v>1200前已签收
TTD Sebelum 1200 Mingguan
18/09/2026 - 24/09/2026</v>
      </c>
      <c r="AF2" s="230" t="s">
        <v>3391</v>
      </c>
      <c r="AG2" s="230"/>
      <c r="AH2" s="230" t="s">
        <v>3230</v>
      </c>
    </row>
    <row r="3" ht="46" customHeight="1" spans="1:40">
      <c r="A3" s="235"/>
      <c r="B3" s="230"/>
      <c r="C3" s="236"/>
      <c r="D3" s="236"/>
      <c r="E3" s="236"/>
      <c r="F3" s="237"/>
      <c r="G3" s="237"/>
      <c r="H3" s="230"/>
      <c r="I3" s="230"/>
      <c r="J3" s="230"/>
      <c r="K3" s="230"/>
      <c r="L3" s="230"/>
      <c r="M3" s="230"/>
      <c r="N3" s="236"/>
      <c r="O3" s="237"/>
      <c r="P3" s="237"/>
      <c r="Q3" s="238">
        <f>'Display ALL DP'!L8</f>
        <v>46296</v>
      </c>
      <c r="R3" s="238">
        <f>Q3-1</f>
        <v>46295</v>
      </c>
      <c r="S3" s="238">
        <f>Q3-2</f>
        <v>46294</v>
      </c>
      <c r="T3" s="236"/>
      <c r="U3" s="237"/>
      <c r="V3" s="237"/>
      <c r="W3" s="236"/>
      <c r="X3" s="238">
        <f>Q3</f>
        <v>46296</v>
      </c>
      <c r="Y3" s="238">
        <f>R3</f>
        <v>46295</v>
      </c>
      <c r="Z3" s="238">
        <f>S3</f>
        <v>46294</v>
      </c>
      <c r="AA3" s="236"/>
      <c r="AB3" s="230"/>
      <c r="AC3" s="230"/>
      <c r="AD3" s="230"/>
      <c r="AE3" s="230"/>
      <c r="AF3" s="289" t="str">
        <f>TEXT(AN10,"DD MMM")&amp;" - "&amp;TEXT(AN9,"DD MMM")</f>
        <v>25 Sep - 01 Oct</v>
      </c>
      <c r="AG3" s="289" t="str">
        <f>TEXT(AN12,"DD MMM")&amp;" - "&amp;TEXT(AN11,"DD MMM")</f>
        <v>18 Sep - 24 Sep</v>
      </c>
      <c r="AH3" s="236"/>
      <c r="AK3" s="223" t="s">
        <v>3392</v>
      </c>
    </row>
    <row r="4" spans="1:40">
      <c r="A4" s="240"/>
      <c r="B4" s="240"/>
      <c r="C4" s="240"/>
      <c r="D4" s="240" t="s">
        <v>27</v>
      </c>
      <c r="E4" s="241">
        <v>4413563</v>
      </c>
      <c r="F4" s="241">
        <v>4202173</v>
      </c>
      <c r="G4" s="241">
        <v>3892337</v>
      </c>
      <c r="H4" s="245">
        <v>5125295</v>
      </c>
      <c r="I4" s="245">
        <v>4861804</v>
      </c>
      <c r="J4" s="245">
        <v>4514107</v>
      </c>
      <c r="K4" s="245">
        <v>2911669</v>
      </c>
      <c r="L4" s="245">
        <v>2791972</v>
      </c>
      <c r="M4" s="245">
        <v>2626952</v>
      </c>
      <c r="N4" s="246">
        <v>0.952104456195595</v>
      </c>
      <c r="O4" s="241">
        <v>4202173</v>
      </c>
      <c r="P4" s="244">
        <v>0.9</v>
      </c>
      <c r="Q4" s="246">
        <v>0.952104456195595</v>
      </c>
      <c r="R4" s="246">
        <v>0.948590081156304</v>
      </c>
      <c r="S4" s="246">
        <v>0.958890588181555</v>
      </c>
      <c r="T4" s="247">
        <v>0.00351437503929108</v>
      </c>
      <c r="U4" s="241">
        <v>4413563</v>
      </c>
      <c r="V4" s="241">
        <v>3892337</v>
      </c>
      <c r="W4" s="246">
        <v>0.881903577676358</v>
      </c>
      <c r="X4" s="246">
        <v>0.881903577676358</v>
      </c>
      <c r="Y4" s="246">
        <v>0.880750668985883</v>
      </c>
      <c r="Z4" s="246">
        <v>0.902215189982103</v>
      </c>
      <c r="AA4" s="247">
        <v>0.00115290869047535</v>
      </c>
      <c r="AB4" s="245">
        <v>28229978</v>
      </c>
      <c r="AC4" s="245">
        <v>25204676</v>
      </c>
      <c r="AD4" s="245">
        <v>27543436</v>
      </c>
      <c r="AE4" s="245">
        <v>24814441</v>
      </c>
      <c r="AF4" s="246">
        <v>0.892833710320284</v>
      </c>
      <c r="AG4" s="246">
        <v>0.90092031364569</v>
      </c>
      <c r="AH4" s="247">
        <v>-0.00808660332540601</v>
      </c>
      <c r="AI4" s="223">
        <v>5</v>
      </c>
      <c r="AJ4" s="248"/>
    </row>
    <row r="5" s="219" customFormat="1" ht="19" customHeight="1" spans="1:40">
      <c r="B5" s="250"/>
      <c r="C5" s="250"/>
      <c r="D5" s="250"/>
      <c r="E5" s="251"/>
      <c r="F5" s="251"/>
      <c r="G5" s="251"/>
      <c r="H5" s="252"/>
      <c r="I5" s="252"/>
      <c r="J5" s="252"/>
      <c r="K5" s="252"/>
      <c r="L5" s="252"/>
      <c r="M5" s="252"/>
      <c r="N5" s="252"/>
      <c r="O5" s="252"/>
      <c r="P5" s="253"/>
      <c r="Q5" s="313"/>
      <c r="R5" s="249"/>
      <c r="S5" s="249"/>
      <c r="T5" s="314"/>
      <c r="U5" s="254"/>
      <c r="V5" s="254"/>
      <c r="W5" s="255"/>
      <c r="X5" s="255"/>
      <c r="Y5" s="255"/>
      <c r="Z5" s="255"/>
      <c r="AA5" s="256"/>
      <c r="AB5" s="255"/>
      <c r="AC5" s="255"/>
      <c r="AD5" s="255"/>
      <c r="AE5" s="255"/>
      <c r="AF5" s="255"/>
      <c r="AG5" s="255"/>
      <c r="AH5" s="256"/>
      <c r="AI5" s="258"/>
      <c r="AJ5" s="259"/>
      <c r="AK5" s="258"/>
      <c r="AL5" s="258"/>
    </row>
    <row r="6" spans="1:40">
      <c r="A6" s="315" t="s">
        <v>25</v>
      </c>
      <c r="B6" s="293" t="s">
        <v>3231</v>
      </c>
      <c r="C6" s="293" t="s">
        <v>3232</v>
      </c>
      <c r="D6" s="293" t="s">
        <v>3233</v>
      </c>
      <c r="E6" s="263">
        <v>6825</v>
      </c>
      <c r="F6" s="263">
        <v>6255</v>
      </c>
      <c r="G6" s="263">
        <v>5686</v>
      </c>
      <c r="H6" s="264">
        <v>0</v>
      </c>
      <c r="I6" s="264">
        <v>0</v>
      </c>
      <c r="J6" s="264">
        <v>0</v>
      </c>
      <c r="K6" s="264">
        <v>0</v>
      </c>
      <c r="L6" s="264">
        <v>0</v>
      </c>
      <c r="M6" s="264">
        <v>0</v>
      </c>
      <c r="N6" s="267">
        <v>0.916483516483516</v>
      </c>
      <c r="O6" s="266">
        <v>6255</v>
      </c>
      <c r="P6" s="294">
        <v>0.9</v>
      </c>
      <c r="Q6" s="267">
        <v>0.916483516483516</v>
      </c>
      <c r="R6" s="267">
        <v>0</v>
      </c>
      <c r="S6" s="267">
        <v>0</v>
      </c>
      <c r="T6" s="295">
        <v>0.916483516483516</v>
      </c>
      <c r="U6" s="266">
        <v>6825</v>
      </c>
      <c r="V6" s="266">
        <v>5686</v>
      </c>
      <c r="W6" s="267">
        <v>0.833113553113553</v>
      </c>
      <c r="X6" s="267">
        <v>0.833113553113553</v>
      </c>
      <c r="Y6" s="268">
        <v>0</v>
      </c>
      <c r="Z6" s="268">
        <v>0</v>
      </c>
      <c r="AA6" s="295">
        <v>0.833113553113553</v>
      </c>
      <c r="AB6" s="264">
        <v>6825</v>
      </c>
      <c r="AC6" s="264">
        <v>5686</v>
      </c>
      <c r="AD6" s="264">
        <v>0</v>
      </c>
      <c r="AE6" s="264">
        <v>0</v>
      </c>
      <c r="AF6" s="268">
        <v>0.833113553113553</v>
      </c>
      <c r="AG6" s="268">
        <v>0</v>
      </c>
      <c r="AH6" s="295">
        <v>0.833113553113553</v>
      </c>
      <c r="AI6" s="272"/>
      <c r="AJ6" s="274"/>
    </row>
    <row r="7" spans="1:40">
      <c r="A7" s="315" t="s">
        <v>25</v>
      </c>
      <c r="B7" s="293" t="s">
        <v>3231</v>
      </c>
      <c r="C7" s="293" t="s">
        <v>28</v>
      </c>
      <c r="D7" s="293" t="s">
        <v>29</v>
      </c>
      <c r="E7" s="263">
        <v>5317</v>
      </c>
      <c r="F7" s="263">
        <v>5153</v>
      </c>
      <c r="G7" s="263">
        <v>3691</v>
      </c>
      <c r="H7" s="264">
        <v>7590</v>
      </c>
      <c r="I7" s="264">
        <v>7506</v>
      </c>
      <c r="J7" s="264">
        <v>5920</v>
      </c>
      <c r="K7" s="264">
        <v>7302</v>
      </c>
      <c r="L7" s="264">
        <v>7092</v>
      </c>
      <c r="M7" s="264">
        <v>5859</v>
      </c>
      <c r="N7" s="267">
        <v>0.96915553883769</v>
      </c>
      <c r="O7" s="266">
        <v>5153</v>
      </c>
      <c r="P7" s="294">
        <v>0.9</v>
      </c>
      <c r="Q7" s="267">
        <v>0.96915553883769</v>
      </c>
      <c r="R7" s="267">
        <v>0.988932806324111</v>
      </c>
      <c r="S7" s="267">
        <v>0.971240755957272</v>
      </c>
      <c r="T7" s="295">
        <v>-0.0197772674864202</v>
      </c>
      <c r="U7" s="266">
        <v>5317</v>
      </c>
      <c r="V7" s="266">
        <v>3691</v>
      </c>
      <c r="W7" s="267">
        <v>0.694188452134662</v>
      </c>
      <c r="X7" s="267">
        <v>0.694188452134662</v>
      </c>
      <c r="Y7" s="268">
        <v>0.779973649538867</v>
      </c>
      <c r="Z7" s="268">
        <v>0.802382908792112</v>
      </c>
      <c r="AA7" s="295">
        <v>-0.0857851974042045</v>
      </c>
      <c r="AB7" s="264">
        <v>46306</v>
      </c>
      <c r="AC7" s="264">
        <v>36818</v>
      </c>
      <c r="AD7" s="264">
        <v>43668</v>
      </c>
      <c r="AE7" s="264">
        <v>35219</v>
      </c>
      <c r="AF7" s="268">
        <v>0.795102146590075</v>
      </c>
      <c r="AG7" s="268">
        <v>0.806517358248603</v>
      </c>
      <c r="AH7" s="295">
        <v>-0.0114152116585283</v>
      </c>
      <c r="AI7" s="272"/>
      <c r="AJ7" s="274"/>
    </row>
    <row r="8" spans="1:40">
      <c r="A8" s="315" t="s">
        <v>25</v>
      </c>
      <c r="B8" s="293" t="s">
        <v>3231</v>
      </c>
      <c r="C8" s="293" t="s">
        <v>3234</v>
      </c>
      <c r="D8" s="293" t="s">
        <v>3235</v>
      </c>
      <c r="E8" s="263">
        <v>0</v>
      </c>
      <c r="F8" s="263">
        <v>0</v>
      </c>
      <c r="G8" s="263">
        <v>0</v>
      </c>
      <c r="H8" s="264">
        <v>0</v>
      </c>
      <c r="I8" s="264">
        <v>0</v>
      </c>
      <c r="J8" s="264">
        <v>0</v>
      </c>
      <c r="K8" s="264">
        <v>0</v>
      </c>
      <c r="L8" s="264">
        <v>0</v>
      </c>
      <c r="M8" s="264">
        <v>0</v>
      </c>
      <c r="N8" s="267">
        <v>0</v>
      </c>
      <c r="O8" s="266">
        <v>0</v>
      </c>
      <c r="P8" s="294">
        <v>0.9</v>
      </c>
      <c r="Q8" s="267">
        <v>0</v>
      </c>
      <c r="R8" s="267">
        <v>0</v>
      </c>
      <c r="S8" s="267">
        <v>0</v>
      </c>
      <c r="T8" s="295">
        <v>0</v>
      </c>
      <c r="U8" s="266">
        <v>0</v>
      </c>
      <c r="V8" s="266">
        <v>0</v>
      </c>
      <c r="W8" s="267">
        <v>0</v>
      </c>
      <c r="X8" s="267">
        <v>0</v>
      </c>
      <c r="Y8" s="268">
        <v>0</v>
      </c>
      <c r="Z8" s="268">
        <v>0</v>
      </c>
      <c r="AA8" s="295">
        <v>0</v>
      </c>
      <c r="AB8" s="264">
        <v>0</v>
      </c>
      <c r="AC8" s="264">
        <v>0</v>
      </c>
      <c r="AD8" s="264">
        <v>0</v>
      </c>
      <c r="AE8" s="264">
        <v>0</v>
      </c>
      <c r="AF8" s="268">
        <v>0</v>
      </c>
      <c r="AG8" s="268">
        <v>0</v>
      </c>
      <c r="AH8" s="295">
        <v>0</v>
      </c>
      <c r="AI8" s="272"/>
      <c r="AJ8" s="274"/>
    </row>
    <row r="9" spans="1:40">
      <c r="A9" s="315" t="s">
        <v>25</v>
      </c>
      <c r="B9" s="293" t="s">
        <v>3231</v>
      </c>
      <c r="C9" s="293" t="s">
        <v>30</v>
      </c>
      <c r="D9" s="293" t="s">
        <v>31</v>
      </c>
      <c r="E9" s="263">
        <v>1151</v>
      </c>
      <c r="F9" s="263">
        <v>1063</v>
      </c>
      <c r="G9" s="263">
        <v>1091</v>
      </c>
      <c r="H9" s="264">
        <v>8923</v>
      </c>
      <c r="I9" s="264">
        <v>8597</v>
      </c>
      <c r="J9" s="264">
        <v>7605</v>
      </c>
      <c r="K9" s="264">
        <v>7590</v>
      </c>
      <c r="L9" s="264">
        <v>7396</v>
      </c>
      <c r="M9" s="264">
        <v>6516</v>
      </c>
      <c r="N9" s="267">
        <v>0.923544743701129</v>
      </c>
      <c r="O9" s="266">
        <v>1063</v>
      </c>
      <c r="P9" s="294">
        <v>0.9</v>
      </c>
      <c r="Q9" s="267">
        <v>0.923544743701129</v>
      </c>
      <c r="R9" s="267">
        <v>0.963465202286227</v>
      </c>
      <c r="S9" s="267">
        <v>0.974440052700922</v>
      </c>
      <c r="T9" s="295">
        <v>-0.0399204585850971</v>
      </c>
      <c r="U9" s="266">
        <v>1151</v>
      </c>
      <c r="V9" s="266">
        <v>1091</v>
      </c>
      <c r="W9" s="267">
        <v>0.947871416159861</v>
      </c>
      <c r="X9" s="267">
        <v>0.947871416159861</v>
      </c>
      <c r="Y9" s="268">
        <v>0.852291830101984</v>
      </c>
      <c r="Z9" s="268">
        <v>0.858498023715415</v>
      </c>
      <c r="AA9" s="295">
        <v>0.0955795860578774</v>
      </c>
      <c r="AB9" s="264">
        <v>45686</v>
      </c>
      <c r="AC9" s="264">
        <v>38826</v>
      </c>
      <c r="AD9" s="264">
        <v>49165</v>
      </c>
      <c r="AE9" s="264">
        <v>41168</v>
      </c>
      <c r="AF9" s="268">
        <v>0.849844591340892</v>
      </c>
      <c r="AG9" s="268">
        <v>0.837343638767416</v>
      </c>
      <c r="AH9" s="295">
        <v>0.0125009525734764</v>
      </c>
      <c r="AI9" s="272"/>
      <c r="AJ9" s="274"/>
      <c r="AM9" s="316">
        <f>Q3</f>
        <v>46296</v>
      </c>
      <c r="AN9" s="317">
        <f>AM9</f>
        <v>46296</v>
      </c>
    </row>
    <row r="10" spans="1:40">
      <c r="A10" s="315" t="s">
        <v>25</v>
      </c>
      <c r="B10" s="293" t="s">
        <v>3231</v>
      </c>
      <c r="C10" s="293" t="s">
        <v>35</v>
      </c>
      <c r="D10" s="293" t="s">
        <v>36</v>
      </c>
      <c r="E10" s="263">
        <v>8433</v>
      </c>
      <c r="F10" s="263">
        <v>7686</v>
      </c>
      <c r="G10" s="263">
        <v>7091</v>
      </c>
      <c r="H10" s="264">
        <v>13276</v>
      </c>
      <c r="I10" s="264">
        <v>12525</v>
      </c>
      <c r="J10" s="264">
        <v>11861</v>
      </c>
      <c r="K10" s="264">
        <v>7362</v>
      </c>
      <c r="L10" s="264">
        <v>7115</v>
      </c>
      <c r="M10" s="264">
        <v>6583</v>
      </c>
      <c r="N10" s="267">
        <v>0.911419423692636</v>
      </c>
      <c r="O10" s="266">
        <v>7686</v>
      </c>
      <c r="P10" s="294">
        <v>0.9</v>
      </c>
      <c r="Q10" s="267">
        <v>0.911419423692636</v>
      </c>
      <c r="R10" s="267">
        <v>0.943431756553179</v>
      </c>
      <c r="S10" s="267">
        <v>0.966449334419995</v>
      </c>
      <c r="T10" s="295">
        <v>-0.0320123328605426</v>
      </c>
      <c r="U10" s="266">
        <v>8433</v>
      </c>
      <c r="V10" s="266">
        <v>7091</v>
      </c>
      <c r="W10" s="267">
        <v>0.84086327522827</v>
      </c>
      <c r="X10" s="267">
        <v>0.84086327522827</v>
      </c>
      <c r="Y10" s="268">
        <v>0.893416691774631</v>
      </c>
      <c r="Z10" s="268">
        <v>0.894186362401521</v>
      </c>
      <c r="AA10" s="295">
        <v>-0.052553416546361</v>
      </c>
      <c r="AB10" s="264">
        <v>56668</v>
      </c>
      <c r="AC10" s="264">
        <v>48907</v>
      </c>
      <c r="AD10" s="264">
        <v>50969</v>
      </c>
      <c r="AE10" s="264">
        <v>43634</v>
      </c>
      <c r="AF10" s="268">
        <v>0.863044398955319</v>
      </c>
      <c r="AG10" s="268">
        <v>0.856088995271636</v>
      </c>
      <c r="AH10" s="295">
        <v>0.00695540368368297</v>
      </c>
      <c r="AI10" s="272"/>
      <c r="AJ10" s="274"/>
      <c r="AM10" s="318"/>
      <c r="AN10" s="319">
        <f>AN9-6</f>
        <v>46290</v>
      </c>
    </row>
    <row r="11" spans="1:40">
      <c r="A11" s="315" t="s">
        <v>25</v>
      </c>
      <c r="B11" s="293" t="s">
        <v>3231</v>
      </c>
      <c r="C11" s="293" t="s">
        <v>170</v>
      </c>
      <c r="D11" s="293" t="s">
        <v>171</v>
      </c>
      <c r="E11" s="263">
        <v>6297</v>
      </c>
      <c r="F11" s="263">
        <v>5610</v>
      </c>
      <c r="G11" s="263">
        <v>5518</v>
      </c>
      <c r="H11" s="264">
        <v>7676</v>
      </c>
      <c r="I11" s="264">
        <v>6872</v>
      </c>
      <c r="J11" s="264">
        <v>6584</v>
      </c>
      <c r="K11" s="264">
        <v>6473</v>
      </c>
      <c r="L11" s="264">
        <v>5981</v>
      </c>
      <c r="M11" s="264">
        <v>5708</v>
      </c>
      <c r="N11" s="267">
        <v>0.890900428775607</v>
      </c>
      <c r="O11" s="266">
        <v>5610</v>
      </c>
      <c r="P11" s="294">
        <v>0.9</v>
      </c>
      <c r="Q11" s="267">
        <v>0.890900428775607</v>
      </c>
      <c r="R11" s="267">
        <v>0.895257946847316</v>
      </c>
      <c r="S11" s="267">
        <v>0.923991966630619</v>
      </c>
      <c r="T11" s="295">
        <v>-0.00435751807170892</v>
      </c>
      <c r="U11" s="266">
        <v>6297</v>
      </c>
      <c r="V11" s="266">
        <v>5518</v>
      </c>
      <c r="W11" s="267">
        <v>0.87629029696681</v>
      </c>
      <c r="X11" s="267">
        <v>0.87629029696681</v>
      </c>
      <c r="Y11" s="268">
        <v>0.857738405419489</v>
      </c>
      <c r="Z11" s="268">
        <v>0.881816777382975</v>
      </c>
      <c r="AA11" s="295">
        <v>0.0185518915473203</v>
      </c>
      <c r="AB11" s="264">
        <v>43347</v>
      </c>
      <c r="AC11" s="264">
        <v>38517</v>
      </c>
      <c r="AD11" s="264">
        <v>39742</v>
      </c>
      <c r="AE11" s="264">
        <v>36786</v>
      </c>
      <c r="AF11" s="268">
        <v>0.888573603709599</v>
      </c>
      <c r="AG11" s="268">
        <v>0.925620250616476</v>
      </c>
      <c r="AH11" s="295">
        <v>-0.037046646906877</v>
      </c>
      <c r="AI11" s="272"/>
      <c r="AJ11" s="274"/>
      <c r="AM11" s="318"/>
      <c r="AN11" s="317">
        <f>AN10-1</f>
        <v>46289</v>
      </c>
    </row>
    <row r="12" spans="1:40">
      <c r="A12" s="315" t="s">
        <v>25</v>
      </c>
      <c r="B12" s="293" t="s">
        <v>3231</v>
      </c>
      <c r="C12" s="293" t="s">
        <v>33</v>
      </c>
      <c r="D12" s="293" t="s">
        <v>34</v>
      </c>
      <c r="E12" s="263">
        <v>1266</v>
      </c>
      <c r="F12" s="263">
        <v>1257</v>
      </c>
      <c r="G12" s="263">
        <v>1064</v>
      </c>
      <c r="H12" s="264">
        <v>1623</v>
      </c>
      <c r="I12" s="264">
        <v>1608</v>
      </c>
      <c r="J12" s="264">
        <v>1410</v>
      </c>
      <c r="K12" s="264">
        <v>1427</v>
      </c>
      <c r="L12" s="264">
        <v>1412</v>
      </c>
      <c r="M12" s="264">
        <v>1278</v>
      </c>
      <c r="N12" s="267">
        <v>0.992890995260663</v>
      </c>
      <c r="O12" s="266">
        <v>1257</v>
      </c>
      <c r="P12" s="294">
        <v>0.9</v>
      </c>
      <c r="Q12" s="267">
        <v>0.992890995260663</v>
      </c>
      <c r="R12" s="267">
        <v>0.990757855822551</v>
      </c>
      <c r="S12" s="267">
        <v>0.989488437281009</v>
      </c>
      <c r="T12" s="295">
        <v>0.00213313943811266</v>
      </c>
      <c r="U12" s="266">
        <v>1266</v>
      </c>
      <c r="V12" s="266">
        <v>1064</v>
      </c>
      <c r="W12" s="267">
        <v>0.84044233807267</v>
      </c>
      <c r="X12" s="267">
        <v>0.84044233807267</v>
      </c>
      <c r="Y12" s="268">
        <v>0.868761552680222</v>
      </c>
      <c r="Z12" s="268">
        <v>0.895585143658024</v>
      </c>
      <c r="AA12" s="295">
        <v>-0.0283192146075519</v>
      </c>
      <c r="AB12" s="264">
        <v>9537</v>
      </c>
      <c r="AC12" s="264">
        <v>8471</v>
      </c>
      <c r="AD12" s="264">
        <v>9507</v>
      </c>
      <c r="AE12" s="264">
        <v>8482</v>
      </c>
      <c r="AF12" s="268">
        <v>0.888224808640034</v>
      </c>
      <c r="AG12" s="268">
        <v>0.892184706006101</v>
      </c>
      <c r="AH12" s="295">
        <v>-0.00395989736606728</v>
      </c>
      <c r="AI12" s="272"/>
      <c r="AJ12" s="274"/>
      <c r="AM12" s="318"/>
      <c r="AN12" s="317">
        <f>AN9-13</f>
        <v>46283</v>
      </c>
    </row>
    <row r="13" spans="1:40">
      <c r="A13" s="315" t="s">
        <v>25</v>
      </c>
      <c r="B13" s="293" t="s">
        <v>3231</v>
      </c>
      <c r="C13" s="293" t="s">
        <v>43</v>
      </c>
      <c r="D13" s="293" t="s">
        <v>44</v>
      </c>
      <c r="E13" s="263">
        <v>3891</v>
      </c>
      <c r="F13" s="263">
        <v>3875</v>
      </c>
      <c r="G13" s="263">
        <v>2410</v>
      </c>
      <c r="H13" s="264">
        <v>2069</v>
      </c>
      <c r="I13" s="264">
        <v>2062</v>
      </c>
      <c r="J13" s="264">
        <v>2024</v>
      </c>
      <c r="K13" s="264">
        <v>2668</v>
      </c>
      <c r="L13" s="264">
        <v>2664</v>
      </c>
      <c r="M13" s="264">
        <v>2650</v>
      </c>
      <c r="N13" s="267">
        <v>0.995887946543305</v>
      </c>
      <c r="O13" s="266">
        <v>3875</v>
      </c>
      <c r="P13" s="294">
        <v>0.9</v>
      </c>
      <c r="Q13" s="267">
        <v>0.995887946543305</v>
      </c>
      <c r="R13" s="267">
        <v>0.996616723054616</v>
      </c>
      <c r="S13" s="267">
        <v>0.998500749625187</v>
      </c>
      <c r="T13" s="295">
        <v>-0.000728776511310758</v>
      </c>
      <c r="U13" s="266">
        <v>3891</v>
      </c>
      <c r="V13" s="266">
        <v>2410</v>
      </c>
      <c r="W13" s="267">
        <v>0.619378051914675</v>
      </c>
      <c r="X13" s="267">
        <v>0.619378051914675</v>
      </c>
      <c r="Y13" s="268">
        <v>0.978250362493958</v>
      </c>
      <c r="Z13" s="268">
        <v>0.993253373313343</v>
      </c>
      <c r="AA13" s="295">
        <v>-0.358872310579284</v>
      </c>
      <c r="AB13" s="264">
        <v>20575</v>
      </c>
      <c r="AC13" s="264">
        <v>18928</v>
      </c>
      <c r="AD13" s="264">
        <v>21306</v>
      </c>
      <c r="AE13" s="264">
        <v>21120</v>
      </c>
      <c r="AF13" s="268">
        <v>0.919951397326853</v>
      </c>
      <c r="AG13" s="268">
        <v>0.991270064770487</v>
      </c>
      <c r="AH13" s="295">
        <v>-0.0713186674436342</v>
      </c>
      <c r="AI13" s="272"/>
      <c r="AJ13" s="274"/>
      <c r="AM13" s="320"/>
      <c r="AN13" s="320">
        <v>46266</v>
      </c>
    </row>
    <row r="14" spans="1:40">
      <c r="A14" s="315" t="s">
        <v>25</v>
      </c>
      <c r="B14" s="293" t="s">
        <v>3231</v>
      </c>
      <c r="C14" s="293" t="s">
        <v>41</v>
      </c>
      <c r="D14" s="293" t="s">
        <v>42</v>
      </c>
      <c r="E14" s="263">
        <v>9305</v>
      </c>
      <c r="F14" s="263">
        <v>9071</v>
      </c>
      <c r="G14" s="263">
        <v>8427</v>
      </c>
      <c r="H14" s="264">
        <v>12012</v>
      </c>
      <c r="I14" s="264">
        <v>11884</v>
      </c>
      <c r="J14" s="264">
        <v>10984</v>
      </c>
      <c r="K14" s="264">
        <v>10598</v>
      </c>
      <c r="L14" s="264">
        <v>10523</v>
      </c>
      <c r="M14" s="264">
        <v>9867</v>
      </c>
      <c r="N14" s="267">
        <v>0.97485222998388</v>
      </c>
      <c r="O14" s="266">
        <v>9071</v>
      </c>
      <c r="P14" s="294">
        <v>0.9</v>
      </c>
      <c r="Q14" s="267">
        <v>0.97485222998388</v>
      </c>
      <c r="R14" s="267">
        <v>0.989343989343989</v>
      </c>
      <c r="S14" s="267">
        <v>0.992923193055293</v>
      </c>
      <c r="T14" s="295">
        <v>-0.0144917593601097</v>
      </c>
      <c r="U14" s="266">
        <v>9305</v>
      </c>
      <c r="V14" s="266">
        <v>8427</v>
      </c>
      <c r="W14" s="267">
        <v>0.905642127888232</v>
      </c>
      <c r="X14" s="267">
        <v>0.905642127888232</v>
      </c>
      <c r="Y14" s="268">
        <v>0.914418914418914</v>
      </c>
      <c r="Z14" s="268">
        <v>0.931024721645593</v>
      </c>
      <c r="AA14" s="295">
        <v>-0.00877678653068226</v>
      </c>
      <c r="AB14" s="264">
        <v>69889</v>
      </c>
      <c r="AC14" s="264">
        <v>64118</v>
      </c>
      <c r="AD14" s="264">
        <v>62852</v>
      </c>
      <c r="AE14" s="264">
        <v>58081</v>
      </c>
      <c r="AF14" s="268">
        <v>0.91742620440985</v>
      </c>
      <c r="AG14" s="268">
        <v>0.924091516578629</v>
      </c>
      <c r="AH14" s="295">
        <v>-0.0066653121687793</v>
      </c>
      <c r="AI14" s="272"/>
      <c r="AJ14" s="274"/>
    </row>
    <row r="15" spans="1:40">
      <c r="A15" s="315" t="s">
        <v>25</v>
      </c>
      <c r="B15" s="293" t="s">
        <v>3231</v>
      </c>
      <c r="C15" s="293" t="s">
        <v>37</v>
      </c>
      <c r="D15" s="293" t="s">
        <v>38</v>
      </c>
      <c r="E15" s="263">
        <v>4403</v>
      </c>
      <c r="F15" s="263">
        <v>4118</v>
      </c>
      <c r="G15" s="263">
        <v>3996</v>
      </c>
      <c r="H15" s="264">
        <v>5430</v>
      </c>
      <c r="I15" s="264">
        <v>5212</v>
      </c>
      <c r="J15" s="264">
        <v>5151</v>
      </c>
      <c r="K15" s="264">
        <v>5449</v>
      </c>
      <c r="L15" s="264">
        <v>5260</v>
      </c>
      <c r="M15" s="264">
        <v>5109</v>
      </c>
      <c r="N15" s="267">
        <v>0.935271405859641</v>
      </c>
      <c r="O15" s="266">
        <v>4118</v>
      </c>
      <c r="P15" s="294">
        <v>0.9</v>
      </c>
      <c r="Q15" s="267">
        <v>0.935271405859641</v>
      </c>
      <c r="R15" s="267">
        <v>0.959852670349908</v>
      </c>
      <c r="S15" s="267">
        <v>0.965314736648926</v>
      </c>
      <c r="T15" s="295">
        <v>-0.0245812644902668</v>
      </c>
      <c r="U15" s="266">
        <v>4403</v>
      </c>
      <c r="V15" s="266">
        <v>3996</v>
      </c>
      <c r="W15" s="267">
        <v>0.907563025210084</v>
      </c>
      <c r="X15" s="267">
        <v>0.907563025210084</v>
      </c>
      <c r="Y15" s="268">
        <v>0.948618784530387</v>
      </c>
      <c r="Z15" s="268">
        <v>0.93760322995045</v>
      </c>
      <c r="AA15" s="295">
        <v>-0.0410557593203027</v>
      </c>
      <c r="AB15" s="264">
        <v>33635</v>
      </c>
      <c r="AC15" s="264">
        <v>31654</v>
      </c>
      <c r="AD15" s="264">
        <v>32530</v>
      </c>
      <c r="AE15" s="264">
        <v>30669</v>
      </c>
      <c r="AF15" s="268">
        <v>0.941103017689906</v>
      </c>
      <c r="AG15" s="268">
        <v>0.942791269597295</v>
      </c>
      <c r="AH15" s="295">
        <v>-0.00168825190738842</v>
      </c>
      <c r="AI15" s="272"/>
      <c r="AJ15" s="274"/>
    </row>
    <row r="16" spans="1:40">
      <c r="A16" s="315" t="s">
        <v>25</v>
      </c>
      <c r="B16" s="293" t="s">
        <v>3231</v>
      </c>
      <c r="C16" s="293" t="s">
        <v>39</v>
      </c>
      <c r="D16" s="293" t="s">
        <v>40</v>
      </c>
      <c r="E16" s="263">
        <v>0</v>
      </c>
      <c r="F16" s="263">
        <v>0</v>
      </c>
      <c r="G16" s="263">
        <v>0</v>
      </c>
      <c r="H16" s="264">
        <v>0</v>
      </c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7">
        <v>0</v>
      </c>
      <c r="O16" s="266">
        <v>0</v>
      </c>
      <c r="P16" s="294">
        <v>0.9</v>
      </c>
      <c r="Q16" s="267">
        <v>0</v>
      </c>
      <c r="R16" s="267">
        <v>0</v>
      </c>
      <c r="S16" s="267">
        <v>0</v>
      </c>
      <c r="T16" s="295">
        <v>0</v>
      </c>
      <c r="U16" s="266">
        <v>0</v>
      </c>
      <c r="V16" s="266">
        <v>0</v>
      </c>
      <c r="W16" s="267">
        <v>0</v>
      </c>
      <c r="X16" s="267">
        <v>0</v>
      </c>
      <c r="Y16" s="268">
        <v>0</v>
      </c>
      <c r="Z16" s="268">
        <v>0</v>
      </c>
      <c r="AA16" s="295">
        <v>0</v>
      </c>
      <c r="AB16" s="264">
        <v>0</v>
      </c>
      <c r="AC16" s="264">
        <v>0</v>
      </c>
      <c r="AD16" s="264">
        <v>0</v>
      </c>
      <c r="AE16" s="264">
        <v>0</v>
      </c>
      <c r="AF16" s="268">
        <v>0</v>
      </c>
      <c r="AG16" s="268">
        <v>0</v>
      </c>
      <c r="AH16" s="295">
        <v>0</v>
      </c>
      <c r="AI16" s="272"/>
      <c r="AJ16" s="274"/>
    </row>
    <row r="17" spans="1:36">
      <c r="A17" s="315" t="s">
        <v>25</v>
      </c>
      <c r="B17" s="293" t="s">
        <v>3236</v>
      </c>
      <c r="C17" s="293" t="s">
        <v>3237</v>
      </c>
      <c r="D17" s="293" t="s">
        <v>3238</v>
      </c>
      <c r="E17" s="263">
        <v>0</v>
      </c>
      <c r="F17" s="263">
        <v>0</v>
      </c>
      <c r="G17" s="263">
        <v>0</v>
      </c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7">
        <v>0</v>
      </c>
      <c r="O17" s="266">
        <v>0</v>
      </c>
      <c r="P17" s="294">
        <v>0.9</v>
      </c>
      <c r="Q17" s="267">
        <v>0</v>
      </c>
      <c r="R17" s="267">
        <v>0</v>
      </c>
      <c r="S17" s="267">
        <v>0</v>
      </c>
      <c r="T17" s="295">
        <v>0</v>
      </c>
      <c r="U17" s="266">
        <v>0</v>
      </c>
      <c r="V17" s="266">
        <v>0</v>
      </c>
      <c r="W17" s="267">
        <v>0</v>
      </c>
      <c r="X17" s="267">
        <v>0</v>
      </c>
      <c r="Y17" s="268">
        <v>0</v>
      </c>
      <c r="Z17" s="268">
        <v>0</v>
      </c>
      <c r="AA17" s="295">
        <v>0</v>
      </c>
      <c r="AB17" s="264">
        <v>0</v>
      </c>
      <c r="AC17" s="264">
        <v>0</v>
      </c>
      <c r="AD17" s="264">
        <v>0</v>
      </c>
      <c r="AE17" s="264">
        <v>0</v>
      </c>
      <c r="AF17" s="268">
        <v>0</v>
      </c>
      <c r="AG17" s="268">
        <v>0</v>
      </c>
      <c r="AH17" s="295">
        <v>0</v>
      </c>
      <c r="AI17" s="272"/>
      <c r="AJ17" s="274"/>
    </row>
    <row r="18" spans="1:36">
      <c r="A18" s="315" t="s">
        <v>25</v>
      </c>
      <c r="B18" s="293" t="s">
        <v>3236</v>
      </c>
      <c r="C18" s="293" t="s">
        <v>49</v>
      </c>
      <c r="D18" s="293" t="s">
        <v>50</v>
      </c>
      <c r="E18" s="263">
        <v>2003</v>
      </c>
      <c r="F18" s="263">
        <v>1923</v>
      </c>
      <c r="G18" s="263">
        <v>1326</v>
      </c>
      <c r="H18" s="264">
        <v>2380</v>
      </c>
      <c r="I18" s="264">
        <v>2361</v>
      </c>
      <c r="J18" s="264">
        <v>1705</v>
      </c>
      <c r="K18" s="264">
        <v>1829</v>
      </c>
      <c r="L18" s="264">
        <v>1775</v>
      </c>
      <c r="M18" s="264">
        <v>1406</v>
      </c>
      <c r="N18" s="267">
        <v>0.960059910134798</v>
      </c>
      <c r="O18" s="266">
        <v>1923</v>
      </c>
      <c r="P18" s="294">
        <v>0.9</v>
      </c>
      <c r="Q18" s="267">
        <v>0.960059910134798</v>
      </c>
      <c r="R18" s="267">
        <v>0.992016806722689</v>
      </c>
      <c r="S18" s="267">
        <v>0.970475669764899</v>
      </c>
      <c r="T18" s="295">
        <v>-0.0319568965878912</v>
      </c>
      <c r="U18" s="266">
        <v>2003</v>
      </c>
      <c r="V18" s="266">
        <v>1326</v>
      </c>
      <c r="W18" s="267">
        <v>0.662006989515726</v>
      </c>
      <c r="X18" s="267">
        <v>0.662006989515726</v>
      </c>
      <c r="Y18" s="268">
        <v>0.716386554621849</v>
      </c>
      <c r="Z18" s="268">
        <v>0.768726079825041</v>
      </c>
      <c r="AA18" s="295">
        <v>-0.0543795651061223</v>
      </c>
      <c r="AB18" s="264">
        <v>13105</v>
      </c>
      <c r="AC18" s="264">
        <v>8688</v>
      </c>
      <c r="AD18" s="264">
        <v>11912</v>
      </c>
      <c r="AE18" s="264">
        <v>8121</v>
      </c>
      <c r="AF18" s="268">
        <v>0.662953071346814</v>
      </c>
      <c r="AG18" s="268">
        <v>0.681749496306246</v>
      </c>
      <c r="AH18" s="295">
        <v>-0.0187964249594317</v>
      </c>
      <c r="AI18" s="272"/>
      <c r="AJ18" s="274"/>
    </row>
    <row r="19" spans="1:36">
      <c r="A19" s="315" t="s">
        <v>25</v>
      </c>
      <c r="B19" s="293" t="s">
        <v>3236</v>
      </c>
      <c r="C19" s="293" t="s">
        <v>45</v>
      </c>
      <c r="D19" s="293" t="s">
        <v>46</v>
      </c>
      <c r="E19" s="263">
        <v>6487</v>
      </c>
      <c r="F19" s="263">
        <v>6393</v>
      </c>
      <c r="G19" s="263">
        <v>4449</v>
      </c>
      <c r="H19" s="264">
        <v>6922</v>
      </c>
      <c r="I19" s="264">
        <v>6825</v>
      </c>
      <c r="J19" s="264">
        <v>4915</v>
      </c>
      <c r="K19" s="264">
        <v>6135</v>
      </c>
      <c r="L19" s="264">
        <v>6096</v>
      </c>
      <c r="M19" s="264">
        <v>4748</v>
      </c>
      <c r="N19" s="267">
        <v>0.98550948049946</v>
      </c>
      <c r="O19" s="266">
        <v>6393</v>
      </c>
      <c r="P19" s="294">
        <v>0.9</v>
      </c>
      <c r="Q19" s="267">
        <v>0.98550948049946</v>
      </c>
      <c r="R19" s="267">
        <v>0.985986709043629</v>
      </c>
      <c r="S19" s="267">
        <v>0.993643031784841</v>
      </c>
      <c r="T19" s="295">
        <v>-0.000477228544168651</v>
      </c>
      <c r="U19" s="266">
        <v>6487</v>
      </c>
      <c r="V19" s="266">
        <v>4449</v>
      </c>
      <c r="W19" s="267">
        <v>0.685833204871281</v>
      </c>
      <c r="X19" s="267">
        <v>0.685833204871281</v>
      </c>
      <c r="Y19" s="268">
        <v>0.710054897428489</v>
      </c>
      <c r="Z19" s="268">
        <v>0.773920130399348</v>
      </c>
      <c r="AA19" s="295">
        <v>-0.0242216925572079</v>
      </c>
      <c r="AB19" s="264">
        <v>40402</v>
      </c>
      <c r="AC19" s="264">
        <v>28365</v>
      </c>
      <c r="AD19" s="264">
        <v>36684</v>
      </c>
      <c r="AE19" s="264">
        <v>27007</v>
      </c>
      <c r="AF19" s="268">
        <v>0.702069204494827</v>
      </c>
      <c r="AG19" s="268">
        <v>0.73620652055392</v>
      </c>
      <c r="AH19" s="295">
        <v>-0.034137316059093</v>
      </c>
      <c r="AI19" s="272"/>
      <c r="AJ19" s="274"/>
    </row>
    <row r="20" spans="1:36">
      <c r="A20" s="315" t="s">
        <v>25</v>
      </c>
      <c r="B20" s="293" t="s">
        <v>3236</v>
      </c>
      <c r="C20" s="293" t="s">
        <v>55</v>
      </c>
      <c r="D20" s="293" t="s">
        <v>56</v>
      </c>
      <c r="E20" s="263">
        <v>6571</v>
      </c>
      <c r="F20" s="263">
        <v>6345</v>
      </c>
      <c r="G20" s="263">
        <v>5852</v>
      </c>
      <c r="H20" s="264">
        <v>7187</v>
      </c>
      <c r="I20" s="264">
        <v>7034</v>
      </c>
      <c r="J20" s="264">
        <v>6722</v>
      </c>
      <c r="K20" s="264">
        <v>7114</v>
      </c>
      <c r="L20" s="264">
        <v>6923</v>
      </c>
      <c r="M20" s="264">
        <v>6727</v>
      </c>
      <c r="N20" s="267">
        <v>0.965606452594734</v>
      </c>
      <c r="O20" s="266">
        <v>6345</v>
      </c>
      <c r="P20" s="294">
        <v>0.9</v>
      </c>
      <c r="Q20" s="267">
        <v>0.965606452594734</v>
      </c>
      <c r="R20" s="267">
        <v>0.978711562543481</v>
      </c>
      <c r="S20" s="267">
        <v>0.973151532190048</v>
      </c>
      <c r="T20" s="295">
        <v>-0.0131051099487468</v>
      </c>
      <c r="U20" s="266">
        <v>6571</v>
      </c>
      <c r="V20" s="266">
        <v>5852</v>
      </c>
      <c r="W20" s="267">
        <v>0.890579820423071</v>
      </c>
      <c r="X20" s="267">
        <v>0.890579820423071</v>
      </c>
      <c r="Y20" s="268">
        <v>0.935299846945875</v>
      </c>
      <c r="Z20" s="268">
        <v>0.945600224908631</v>
      </c>
      <c r="AA20" s="295">
        <v>-0.0447200265228035</v>
      </c>
      <c r="AB20" s="264">
        <v>41958</v>
      </c>
      <c r="AC20" s="264">
        <v>39004</v>
      </c>
      <c r="AD20" s="264">
        <v>29996</v>
      </c>
      <c r="AE20" s="264">
        <v>27703</v>
      </c>
      <c r="AF20" s="268">
        <v>0.929596262929596</v>
      </c>
      <c r="AG20" s="268">
        <v>0.92355647419656</v>
      </c>
      <c r="AH20" s="295">
        <v>0.00603978873303679</v>
      </c>
      <c r="AI20" s="272"/>
      <c r="AJ20" s="274"/>
    </row>
    <row r="21" spans="1:36">
      <c r="A21" s="315" t="s">
        <v>25</v>
      </c>
      <c r="B21" s="293" t="s">
        <v>3236</v>
      </c>
      <c r="C21" s="293" t="s">
        <v>51</v>
      </c>
      <c r="D21" s="293" t="s">
        <v>52</v>
      </c>
      <c r="E21" s="263">
        <v>5643</v>
      </c>
      <c r="F21" s="263">
        <v>5501</v>
      </c>
      <c r="G21" s="263">
        <v>4867</v>
      </c>
      <c r="H21" s="264">
        <v>6328</v>
      </c>
      <c r="I21" s="264">
        <v>6293</v>
      </c>
      <c r="J21" s="264">
        <v>5446</v>
      </c>
      <c r="K21" s="264">
        <v>5631</v>
      </c>
      <c r="L21" s="264">
        <v>5594</v>
      </c>
      <c r="M21" s="264">
        <v>4928</v>
      </c>
      <c r="N21" s="267">
        <v>0.974836080099238</v>
      </c>
      <c r="O21" s="266">
        <v>5501</v>
      </c>
      <c r="P21" s="294">
        <v>0.9</v>
      </c>
      <c r="Q21" s="267">
        <v>0.974836080099238</v>
      </c>
      <c r="R21" s="267">
        <v>0.994469026548673</v>
      </c>
      <c r="S21" s="267">
        <v>0.993429231042444</v>
      </c>
      <c r="T21" s="295">
        <v>-0.0196329464494346</v>
      </c>
      <c r="U21" s="266">
        <v>5643</v>
      </c>
      <c r="V21" s="266">
        <v>4867</v>
      </c>
      <c r="W21" s="267">
        <v>0.862484494063441</v>
      </c>
      <c r="X21" s="267">
        <v>0.862484494063441</v>
      </c>
      <c r="Y21" s="268">
        <v>0.860619469026549</v>
      </c>
      <c r="Z21" s="268">
        <v>0.875155389806429</v>
      </c>
      <c r="AA21" s="295">
        <v>0.00186502503689279</v>
      </c>
      <c r="AB21" s="264">
        <v>37078</v>
      </c>
      <c r="AC21" s="264">
        <v>32338</v>
      </c>
      <c r="AD21" s="264">
        <v>34134</v>
      </c>
      <c r="AE21" s="264">
        <v>29856</v>
      </c>
      <c r="AF21" s="268">
        <v>0.872161389503209</v>
      </c>
      <c r="AG21" s="268">
        <v>0.874670416593426</v>
      </c>
      <c r="AH21" s="295">
        <v>-0.0025090270902165</v>
      </c>
      <c r="AI21" s="272"/>
      <c r="AJ21" s="274"/>
    </row>
    <row r="22" spans="1:36">
      <c r="A22" s="315" t="s">
        <v>25</v>
      </c>
      <c r="B22" s="293" t="s">
        <v>3236</v>
      </c>
      <c r="C22" s="293" t="s">
        <v>47</v>
      </c>
      <c r="D22" s="293" t="s">
        <v>48</v>
      </c>
      <c r="E22" s="263">
        <v>8313</v>
      </c>
      <c r="F22" s="263">
        <v>8082</v>
      </c>
      <c r="G22" s="263">
        <v>7077</v>
      </c>
      <c r="H22" s="264">
        <v>9315</v>
      </c>
      <c r="I22" s="264">
        <v>9165</v>
      </c>
      <c r="J22" s="264">
        <v>7887</v>
      </c>
      <c r="K22" s="264">
        <v>8060</v>
      </c>
      <c r="L22" s="264">
        <v>7939</v>
      </c>
      <c r="M22" s="264">
        <v>6937</v>
      </c>
      <c r="N22" s="267">
        <v>0.972212197762541</v>
      </c>
      <c r="O22" s="266">
        <v>8082</v>
      </c>
      <c r="P22" s="294">
        <v>0.9</v>
      </c>
      <c r="Q22" s="267">
        <v>0.972212197762541</v>
      </c>
      <c r="R22" s="267">
        <v>0.98389694041868</v>
      </c>
      <c r="S22" s="267">
        <v>0.984987593052109</v>
      </c>
      <c r="T22" s="295">
        <v>-0.0116847426561389</v>
      </c>
      <c r="U22" s="266">
        <v>8313</v>
      </c>
      <c r="V22" s="266">
        <v>7077</v>
      </c>
      <c r="W22" s="267">
        <v>0.851317214002165</v>
      </c>
      <c r="X22" s="267">
        <v>0.851317214002165</v>
      </c>
      <c r="Y22" s="268">
        <v>0.846698872785829</v>
      </c>
      <c r="Z22" s="268">
        <v>0.860669975186104</v>
      </c>
      <c r="AA22" s="295">
        <v>0.00461834121633597</v>
      </c>
      <c r="AB22" s="264">
        <v>51745</v>
      </c>
      <c r="AC22" s="264">
        <v>44203</v>
      </c>
      <c r="AD22" s="264">
        <v>47732</v>
      </c>
      <c r="AE22" s="264">
        <v>42479</v>
      </c>
      <c r="AF22" s="268">
        <v>0.854246787129191</v>
      </c>
      <c r="AG22" s="268">
        <v>0.889948043241431</v>
      </c>
      <c r="AH22" s="295">
        <v>-0.0357012561122401</v>
      </c>
      <c r="AI22" s="272"/>
      <c r="AJ22" s="274"/>
    </row>
    <row r="23" spans="1:36">
      <c r="A23" s="315" t="s">
        <v>25</v>
      </c>
      <c r="B23" s="293" t="s">
        <v>3236</v>
      </c>
      <c r="C23" s="293" t="s">
        <v>53</v>
      </c>
      <c r="D23" s="293" t="s">
        <v>54</v>
      </c>
      <c r="E23" s="263">
        <v>2159</v>
      </c>
      <c r="F23" s="263">
        <v>2035</v>
      </c>
      <c r="G23" s="263">
        <v>1652</v>
      </c>
      <c r="H23" s="264">
        <v>2290</v>
      </c>
      <c r="I23" s="264">
        <v>2275</v>
      </c>
      <c r="J23" s="264">
        <v>1947</v>
      </c>
      <c r="K23" s="264">
        <v>1957</v>
      </c>
      <c r="L23" s="264">
        <v>1864</v>
      </c>
      <c r="M23" s="264">
        <v>1704</v>
      </c>
      <c r="N23" s="267">
        <v>0.942566002779064</v>
      </c>
      <c r="O23" s="266">
        <v>2035</v>
      </c>
      <c r="P23" s="294">
        <v>0.9</v>
      </c>
      <c r="Q23" s="267">
        <v>0.942566002779064</v>
      </c>
      <c r="R23" s="267">
        <v>0.993449781659389</v>
      </c>
      <c r="S23" s="267">
        <v>0.952478283086357</v>
      </c>
      <c r="T23" s="295">
        <v>-0.0508837788803244</v>
      </c>
      <c r="U23" s="266">
        <v>2159</v>
      </c>
      <c r="V23" s="266">
        <v>1652</v>
      </c>
      <c r="W23" s="267">
        <v>0.765169059749884</v>
      </c>
      <c r="X23" s="267">
        <v>0.765169059749884</v>
      </c>
      <c r="Y23" s="268">
        <v>0.850218340611354</v>
      </c>
      <c r="Z23" s="268">
        <v>0.870720490546755</v>
      </c>
      <c r="AA23" s="295">
        <v>-0.0850492808614695</v>
      </c>
      <c r="AB23" s="264">
        <v>13423</v>
      </c>
      <c r="AC23" s="264">
        <v>11366</v>
      </c>
      <c r="AD23" s="264">
        <v>12957</v>
      </c>
      <c r="AE23" s="264">
        <v>11465</v>
      </c>
      <c r="AF23" s="268">
        <v>0.846755568799821</v>
      </c>
      <c r="AG23" s="268">
        <v>0.884849888091379</v>
      </c>
      <c r="AH23" s="295">
        <v>-0.038094319291558</v>
      </c>
      <c r="AI23" s="272"/>
      <c r="AJ23" s="274"/>
    </row>
    <row r="24" spans="1:36">
      <c r="A24" s="315" t="s">
        <v>25</v>
      </c>
      <c r="B24" s="293" t="s">
        <v>3239</v>
      </c>
      <c r="C24" s="293" t="s">
        <v>3240</v>
      </c>
      <c r="D24" s="293" t="s">
        <v>3241</v>
      </c>
      <c r="E24" s="263">
        <v>0</v>
      </c>
      <c r="F24" s="263">
        <v>0</v>
      </c>
      <c r="G24" s="263">
        <v>0</v>
      </c>
      <c r="H24" s="264">
        <v>0</v>
      </c>
      <c r="I24" s="264">
        <v>0</v>
      </c>
      <c r="J24" s="264">
        <v>0</v>
      </c>
      <c r="K24" s="264">
        <v>0</v>
      </c>
      <c r="L24" s="264">
        <v>0</v>
      </c>
      <c r="M24" s="264">
        <v>0</v>
      </c>
      <c r="N24" s="267">
        <v>0</v>
      </c>
      <c r="O24" s="266">
        <v>0</v>
      </c>
      <c r="P24" s="294">
        <v>0.9</v>
      </c>
      <c r="Q24" s="267">
        <v>0</v>
      </c>
      <c r="R24" s="267">
        <v>0</v>
      </c>
      <c r="S24" s="267">
        <v>0</v>
      </c>
      <c r="T24" s="295">
        <v>0</v>
      </c>
      <c r="U24" s="266">
        <v>0</v>
      </c>
      <c r="V24" s="266">
        <v>0</v>
      </c>
      <c r="W24" s="267">
        <v>0</v>
      </c>
      <c r="X24" s="267">
        <v>0</v>
      </c>
      <c r="Y24" s="268">
        <v>0</v>
      </c>
      <c r="Z24" s="268">
        <v>0</v>
      </c>
      <c r="AA24" s="295">
        <v>0</v>
      </c>
      <c r="AB24" s="264">
        <v>0</v>
      </c>
      <c r="AC24" s="264">
        <v>0</v>
      </c>
      <c r="AD24" s="264">
        <v>0</v>
      </c>
      <c r="AE24" s="264">
        <v>0</v>
      </c>
      <c r="AF24" s="268">
        <v>0</v>
      </c>
      <c r="AG24" s="268">
        <v>0</v>
      </c>
      <c r="AH24" s="295">
        <v>0</v>
      </c>
      <c r="AI24" s="272"/>
      <c r="AJ24" s="274"/>
    </row>
    <row r="25" spans="1:36">
      <c r="A25" s="315" t="s">
        <v>25</v>
      </c>
      <c r="B25" s="293" t="s">
        <v>3239</v>
      </c>
      <c r="C25" s="293" t="s">
        <v>3242</v>
      </c>
      <c r="D25" s="293" t="s">
        <v>3243</v>
      </c>
      <c r="E25" s="263">
        <v>0</v>
      </c>
      <c r="F25" s="263">
        <v>0</v>
      </c>
      <c r="G25" s="263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67">
        <v>0</v>
      </c>
      <c r="O25" s="266">
        <v>0</v>
      </c>
      <c r="P25" s="294">
        <v>0.9</v>
      </c>
      <c r="Q25" s="267">
        <v>0</v>
      </c>
      <c r="R25" s="267">
        <v>0</v>
      </c>
      <c r="S25" s="267">
        <v>0</v>
      </c>
      <c r="T25" s="295">
        <v>0</v>
      </c>
      <c r="U25" s="266">
        <v>0</v>
      </c>
      <c r="V25" s="266">
        <v>0</v>
      </c>
      <c r="W25" s="267">
        <v>0</v>
      </c>
      <c r="X25" s="267">
        <v>0</v>
      </c>
      <c r="Y25" s="268">
        <v>0</v>
      </c>
      <c r="Z25" s="268">
        <v>0</v>
      </c>
      <c r="AA25" s="295">
        <v>0</v>
      </c>
      <c r="AB25" s="264">
        <v>0</v>
      </c>
      <c r="AC25" s="264">
        <v>0</v>
      </c>
      <c r="AD25" s="264">
        <v>0</v>
      </c>
      <c r="AE25" s="264">
        <v>0</v>
      </c>
      <c r="AF25" s="268">
        <v>0</v>
      </c>
      <c r="AG25" s="268">
        <v>0</v>
      </c>
      <c r="AH25" s="295">
        <v>0</v>
      </c>
      <c r="AI25" s="272"/>
      <c r="AJ25" s="274"/>
    </row>
    <row r="26" spans="1:36">
      <c r="A26" s="315" t="s">
        <v>25</v>
      </c>
      <c r="B26" s="293" t="s">
        <v>3239</v>
      </c>
      <c r="C26" s="293" t="s">
        <v>3244</v>
      </c>
      <c r="D26" s="293" t="s">
        <v>3245</v>
      </c>
      <c r="E26" s="263">
        <v>0</v>
      </c>
      <c r="F26" s="263">
        <v>0</v>
      </c>
      <c r="G26" s="263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7">
        <v>0</v>
      </c>
      <c r="O26" s="266">
        <v>0</v>
      </c>
      <c r="P26" s="294">
        <v>0.9</v>
      </c>
      <c r="Q26" s="267">
        <v>0</v>
      </c>
      <c r="R26" s="267">
        <v>0</v>
      </c>
      <c r="S26" s="267">
        <v>0</v>
      </c>
      <c r="T26" s="295">
        <v>0</v>
      </c>
      <c r="U26" s="266">
        <v>0</v>
      </c>
      <c r="V26" s="266">
        <v>0</v>
      </c>
      <c r="W26" s="267">
        <v>0</v>
      </c>
      <c r="X26" s="267">
        <v>0</v>
      </c>
      <c r="Y26" s="268">
        <v>0</v>
      </c>
      <c r="Z26" s="268">
        <v>0</v>
      </c>
      <c r="AA26" s="295">
        <v>0</v>
      </c>
      <c r="AB26" s="264">
        <v>0</v>
      </c>
      <c r="AC26" s="264">
        <v>0</v>
      </c>
      <c r="AD26" s="264">
        <v>0</v>
      </c>
      <c r="AE26" s="264">
        <v>0</v>
      </c>
      <c r="AF26" s="268">
        <v>0</v>
      </c>
      <c r="AG26" s="268">
        <v>0</v>
      </c>
      <c r="AH26" s="295">
        <v>0</v>
      </c>
      <c r="AI26" s="272"/>
      <c r="AJ26" s="274"/>
    </row>
    <row r="27" spans="1:36">
      <c r="A27" s="315" t="s">
        <v>25</v>
      </c>
      <c r="B27" s="293" t="s">
        <v>3239</v>
      </c>
      <c r="C27" s="293" t="s">
        <v>3246</v>
      </c>
      <c r="D27" s="293" t="s">
        <v>3247</v>
      </c>
      <c r="E27" s="263">
        <v>0</v>
      </c>
      <c r="F27" s="263">
        <v>0</v>
      </c>
      <c r="G27" s="263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67">
        <v>0</v>
      </c>
      <c r="O27" s="266">
        <v>0</v>
      </c>
      <c r="P27" s="294">
        <v>0.9</v>
      </c>
      <c r="Q27" s="267">
        <v>0</v>
      </c>
      <c r="R27" s="267">
        <v>0</v>
      </c>
      <c r="S27" s="267">
        <v>0</v>
      </c>
      <c r="T27" s="295">
        <v>0</v>
      </c>
      <c r="U27" s="266">
        <v>0</v>
      </c>
      <c r="V27" s="266">
        <v>0</v>
      </c>
      <c r="W27" s="267">
        <v>0</v>
      </c>
      <c r="X27" s="267">
        <v>0</v>
      </c>
      <c r="Y27" s="268">
        <v>0</v>
      </c>
      <c r="Z27" s="268">
        <v>0</v>
      </c>
      <c r="AA27" s="295">
        <v>0</v>
      </c>
      <c r="AB27" s="264">
        <v>0</v>
      </c>
      <c r="AC27" s="264">
        <v>0</v>
      </c>
      <c r="AD27" s="264">
        <v>0</v>
      </c>
      <c r="AE27" s="264">
        <v>0</v>
      </c>
      <c r="AF27" s="268">
        <v>0</v>
      </c>
      <c r="AG27" s="268">
        <v>0</v>
      </c>
      <c r="AH27" s="295">
        <v>0</v>
      </c>
      <c r="AI27" s="272"/>
      <c r="AJ27" s="274"/>
    </row>
    <row r="28" spans="1:36">
      <c r="A28" s="315" t="s">
        <v>25</v>
      </c>
      <c r="B28" s="293" t="s">
        <v>3239</v>
      </c>
      <c r="C28" s="293" t="s">
        <v>63</v>
      </c>
      <c r="D28" s="293" t="s">
        <v>64</v>
      </c>
      <c r="E28" s="263">
        <v>6166</v>
      </c>
      <c r="F28" s="263">
        <v>6013</v>
      </c>
      <c r="G28" s="263">
        <v>4308</v>
      </c>
      <c r="H28" s="264">
        <v>6775</v>
      </c>
      <c r="I28" s="264">
        <v>6745</v>
      </c>
      <c r="J28" s="264">
        <v>4876</v>
      </c>
      <c r="K28" s="264">
        <v>5663</v>
      </c>
      <c r="L28" s="264">
        <v>5614</v>
      </c>
      <c r="M28" s="264">
        <v>4302</v>
      </c>
      <c r="N28" s="267">
        <v>0.975186506649367</v>
      </c>
      <c r="O28" s="266">
        <v>6013</v>
      </c>
      <c r="P28" s="294">
        <v>0.9</v>
      </c>
      <c r="Q28" s="267">
        <v>0.975186506649367</v>
      </c>
      <c r="R28" s="267">
        <v>0.995571955719557</v>
      </c>
      <c r="S28" s="267">
        <v>0.991347342398022</v>
      </c>
      <c r="T28" s="295">
        <v>-0.0203854490701897</v>
      </c>
      <c r="U28" s="266">
        <v>6166</v>
      </c>
      <c r="V28" s="266">
        <v>4308</v>
      </c>
      <c r="W28" s="267">
        <v>0.698670126500162</v>
      </c>
      <c r="X28" s="267">
        <v>0.698670126500162</v>
      </c>
      <c r="Y28" s="268">
        <v>0.719704797047971</v>
      </c>
      <c r="Z28" s="268">
        <v>0.759668020483843</v>
      </c>
      <c r="AA28" s="295">
        <v>-0.0210346705478084</v>
      </c>
      <c r="AB28" s="264">
        <v>37816</v>
      </c>
      <c r="AC28" s="264">
        <v>28051</v>
      </c>
      <c r="AD28" s="264">
        <v>32374</v>
      </c>
      <c r="AE28" s="264">
        <v>23619</v>
      </c>
      <c r="AF28" s="268">
        <v>0.741775967844299</v>
      </c>
      <c r="AG28" s="268">
        <v>0.729566936430469</v>
      </c>
      <c r="AH28" s="295">
        <v>0.0122090314138298</v>
      </c>
      <c r="AI28" s="272"/>
      <c r="AJ28" s="274"/>
    </row>
    <row r="29" spans="1:36">
      <c r="A29" s="315" t="s">
        <v>25</v>
      </c>
      <c r="B29" s="293" t="s">
        <v>3239</v>
      </c>
      <c r="C29" s="293" t="s">
        <v>57</v>
      </c>
      <c r="D29" s="293" t="s">
        <v>58</v>
      </c>
      <c r="E29" s="263">
        <v>12541</v>
      </c>
      <c r="F29" s="263">
        <v>9397</v>
      </c>
      <c r="G29" s="263">
        <v>9123</v>
      </c>
      <c r="H29" s="264">
        <v>12782</v>
      </c>
      <c r="I29" s="264">
        <v>11470</v>
      </c>
      <c r="J29" s="264">
        <v>9664</v>
      </c>
      <c r="K29" s="264">
        <v>11374</v>
      </c>
      <c r="L29" s="264">
        <v>9438</v>
      </c>
      <c r="M29" s="264">
        <v>8779</v>
      </c>
      <c r="N29" s="267">
        <v>0.74930228849374</v>
      </c>
      <c r="O29" s="266">
        <v>9397</v>
      </c>
      <c r="P29" s="294">
        <v>0.9</v>
      </c>
      <c r="Q29" s="267">
        <v>0.74930228849374</v>
      </c>
      <c r="R29" s="267">
        <v>0.897355656391801</v>
      </c>
      <c r="S29" s="267">
        <v>0.829787234042553</v>
      </c>
      <c r="T29" s="295">
        <v>-0.14805336789806</v>
      </c>
      <c r="U29" s="266">
        <v>12541</v>
      </c>
      <c r="V29" s="266">
        <v>9123</v>
      </c>
      <c r="W29" s="267">
        <v>0.727453951040587</v>
      </c>
      <c r="X29" s="267">
        <v>0.727453951040587</v>
      </c>
      <c r="Y29" s="268">
        <v>0.756063213894539</v>
      </c>
      <c r="Z29" s="268">
        <v>0.771848074556005</v>
      </c>
      <c r="AA29" s="295">
        <v>-0.0286092628539524</v>
      </c>
      <c r="AB29" s="264">
        <v>75010</v>
      </c>
      <c r="AC29" s="264">
        <v>57264</v>
      </c>
      <c r="AD29" s="264">
        <v>68076</v>
      </c>
      <c r="AE29" s="264">
        <v>50079</v>
      </c>
      <c r="AF29" s="268">
        <v>0.763418210905213</v>
      </c>
      <c r="AG29" s="268">
        <v>0.735633703507844</v>
      </c>
      <c r="AH29" s="295">
        <v>0.0277845073973685</v>
      </c>
      <c r="AI29" s="272"/>
      <c r="AJ29" s="274"/>
    </row>
    <row r="30" spans="1:36">
      <c r="A30" s="315" t="s">
        <v>25</v>
      </c>
      <c r="B30" s="293" t="s">
        <v>3239</v>
      </c>
      <c r="C30" s="293" t="s">
        <v>59</v>
      </c>
      <c r="D30" s="293" t="s">
        <v>60</v>
      </c>
      <c r="E30" s="263">
        <v>7466</v>
      </c>
      <c r="F30" s="263">
        <v>7386</v>
      </c>
      <c r="G30" s="263">
        <v>5504</v>
      </c>
      <c r="H30" s="264">
        <v>8508</v>
      </c>
      <c r="I30" s="264">
        <v>8469</v>
      </c>
      <c r="J30" s="264">
        <v>6322</v>
      </c>
      <c r="K30" s="264">
        <v>7201</v>
      </c>
      <c r="L30" s="264">
        <v>7178</v>
      </c>
      <c r="M30" s="264">
        <v>5553</v>
      </c>
      <c r="N30" s="267">
        <v>0.98928475756764</v>
      </c>
      <c r="O30" s="266">
        <v>7386</v>
      </c>
      <c r="P30" s="294">
        <v>0.9</v>
      </c>
      <c r="Q30" s="267">
        <v>0.98928475756764</v>
      </c>
      <c r="R30" s="267">
        <v>0.995416078984485</v>
      </c>
      <c r="S30" s="267">
        <v>0.996805999166782</v>
      </c>
      <c r="T30" s="295">
        <v>-0.00613132141684514</v>
      </c>
      <c r="U30" s="266">
        <v>7466</v>
      </c>
      <c r="V30" s="266">
        <v>5504</v>
      </c>
      <c r="W30" s="267">
        <v>0.73720867934637</v>
      </c>
      <c r="X30" s="267">
        <v>0.73720867934637</v>
      </c>
      <c r="Y30" s="268">
        <v>0.74306535025858</v>
      </c>
      <c r="Z30" s="268">
        <v>0.771142896819886</v>
      </c>
      <c r="AA30" s="295">
        <v>-0.00585667091220987</v>
      </c>
      <c r="AB30" s="264">
        <v>47757</v>
      </c>
      <c r="AC30" s="264">
        <v>35247</v>
      </c>
      <c r="AD30" s="264">
        <v>43446</v>
      </c>
      <c r="AE30" s="264">
        <v>31436</v>
      </c>
      <c r="AF30" s="268">
        <v>0.738048872416609</v>
      </c>
      <c r="AG30" s="268">
        <v>0.723564885144777</v>
      </c>
      <c r="AH30" s="295">
        <v>0.0144839872718316</v>
      </c>
      <c r="AI30" s="272"/>
      <c r="AJ30" s="274"/>
    </row>
    <row r="31" spans="1:36">
      <c r="A31" s="315" t="s">
        <v>25</v>
      </c>
      <c r="B31" s="293" t="s">
        <v>3239</v>
      </c>
      <c r="C31" s="293" t="s">
        <v>61</v>
      </c>
      <c r="D31" s="293" t="s">
        <v>62</v>
      </c>
      <c r="E31" s="263">
        <v>5456</v>
      </c>
      <c r="F31" s="263">
        <v>5373</v>
      </c>
      <c r="G31" s="263">
        <v>4388</v>
      </c>
      <c r="H31" s="264">
        <v>6510</v>
      </c>
      <c r="I31" s="264">
        <v>6430</v>
      </c>
      <c r="J31" s="264">
        <v>5338</v>
      </c>
      <c r="K31" s="264">
        <v>5913</v>
      </c>
      <c r="L31" s="264">
        <v>5521</v>
      </c>
      <c r="M31" s="264">
        <v>5038</v>
      </c>
      <c r="N31" s="267">
        <v>0.984787390029325</v>
      </c>
      <c r="O31" s="266">
        <v>5373</v>
      </c>
      <c r="P31" s="294">
        <v>0.9</v>
      </c>
      <c r="Q31" s="267">
        <v>0.984787390029325</v>
      </c>
      <c r="R31" s="267">
        <v>0.987711213517665</v>
      </c>
      <c r="S31" s="267">
        <v>0.93370539489261</v>
      </c>
      <c r="T31" s="295">
        <v>-0.00292382348833964</v>
      </c>
      <c r="U31" s="266">
        <v>5456</v>
      </c>
      <c r="V31" s="266">
        <v>4388</v>
      </c>
      <c r="W31" s="267">
        <v>0.80425219941349</v>
      </c>
      <c r="X31" s="267">
        <v>0.80425219941349</v>
      </c>
      <c r="Y31" s="268">
        <v>0.819969278033794</v>
      </c>
      <c r="Z31" s="268">
        <v>0.852020970742432</v>
      </c>
      <c r="AA31" s="295">
        <v>-0.0157170786203045</v>
      </c>
      <c r="AB31" s="264">
        <v>37079</v>
      </c>
      <c r="AC31" s="264">
        <v>30954</v>
      </c>
      <c r="AD31" s="264">
        <v>33083</v>
      </c>
      <c r="AE31" s="264">
        <v>28416</v>
      </c>
      <c r="AF31" s="268">
        <v>0.834812157825184</v>
      </c>
      <c r="AG31" s="268">
        <v>0.85893056856996</v>
      </c>
      <c r="AH31" s="295">
        <v>-0.0241184107447764</v>
      </c>
      <c r="AI31" s="272"/>
      <c r="AJ31" s="274"/>
    </row>
    <row r="32" spans="1:36">
      <c r="A32" s="315" t="s">
        <v>25</v>
      </c>
      <c r="B32" s="293" t="s">
        <v>3239</v>
      </c>
      <c r="C32" s="293" t="s">
        <v>65</v>
      </c>
      <c r="D32" s="293" t="s">
        <v>66</v>
      </c>
      <c r="E32" s="263">
        <v>4516</v>
      </c>
      <c r="F32" s="263">
        <v>4349</v>
      </c>
      <c r="G32" s="263">
        <v>3927</v>
      </c>
      <c r="H32" s="264">
        <v>5025</v>
      </c>
      <c r="I32" s="264">
        <v>4855</v>
      </c>
      <c r="J32" s="264">
        <v>4452</v>
      </c>
      <c r="K32" s="264">
        <v>4454</v>
      </c>
      <c r="L32" s="264">
        <v>4296</v>
      </c>
      <c r="M32" s="264">
        <v>3966</v>
      </c>
      <c r="N32" s="267">
        <v>0.963020372010629</v>
      </c>
      <c r="O32" s="266">
        <v>4349</v>
      </c>
      <c r="P32" s="294">
        <v>0.9</v>
      </c>
      <c r="Q32" s="267">
        <v>0.963020372010629</v>
      </c>
      <c r="R32" s="267">
        <v>0.966169154228856</v>
      </c>
      <c r="S32" s="267">
        <v>0.964526268522676</v>
      </c>
      <c r="T32" s="295">
        <v>-0.0031487822182269</v>
      </c>
      <c r="U32" s="266">
        <v>4516</v>
      </c>
      <c r="V32" s="266">
        <v>3927</v>
      </c>
      <c r="W32" s="267">
        <v>0.869574844995571</v>
      </c>
      <c r="X32" s="267">
        <v>0.869574844995571</v>
      </c>
      <c r="Y32" s="268">
        <v>0.885970149253731</v>
      </c>
      <c r="Z32" s="268">
        <v>0.890435563538392</v>
      </c>
      <c r="AA32" s="295">
        <v>-0.01639530425816</v>
      </c>
      <c r="AB32" s="264">
        <v>28964</v>
      </c>
      <c r="AC32" s="264">
        <v>25425</v>
      </c>
      <c r="AD32" s="264">
        <v>25567</v>
      </c>
      <c r="AE32" s="264">
        <v>22738</v>
      </c>
      <c r="AF32" s="268">
        <v>0.877813837867698</v>
      </c>
      <c r="AG32" s="268">
        <v>0.889349552157077</v>
      </c>
      <c r="AH32" s="295">
        <v>-0.0115357142893796</v>
      </c>
      <c r="AI32" s="272"/>
      <c r="AJ32" s="274"/>
    </row>
    <row r="33" spans="1:36">
      <c r="A33" s="315" t="s">
        <v>25</v>
      </c>
      <c r="B33" s="293" t="s">
        <v>3239</v>
      </c>
      <c r="C33" s="293" t="s">
        <v>67</v>
      </c>
      <c r="D33" s="293" t="s">
        <v>68</v>
      </c>
      <c r="E33" s="263">
        <v>3249</v>
      </c>
      <c r="F33" s="263">
        <v>3174</v>
      </c>
      <c r="G33" s="263">
        <v>2786</v>
      </c>
      <c r="H33" s="264">
        <v>1704</v>
      </c>
      <c r="I33" s="264">
        <v>1683</v>
      </c>
      <c r="J33" s="264">
        <v>1506</v>
      </c>
      <c r="K33" s="264">
        <v>3758</v>
      </c>
      <c r="L33" s="264">
        <v>2935</v>
      </c>
      <c r="M33" s="264">
        <v>3389</v>
      </c>
      <c r="N33" s="267">
        <v>0.976915974145891</v>
      </c>
      <c r="O33" s="266">
        <v>3174</v>
      </c>
      <c r="P33" s="294">
        <v>0.9</v>
      </c>
      <c r="Q33" s="267">
        <v>0.976915974145891</v>
      </c>
      <c r="R33" s="267">
        <v>0.987676056338028</v>
      </c>
      <c r="S33" s="267">
        <v>0.781000532197978</v>
      </c>
      <c r="T33" s="295">
        <v>-0.0107600821921371</v>
      </c>
      <c r="U33" s="266">
        <v>3249</v>
      </c>
      <c r="V33" s="266">
        <v>2786</v>
      </c>
      <c r="W33" s="267">
        <v>0.857494613727301</v>
      </c>
      <c r="X33" s="267">
        <v>0.857494613727301</v>
      </c>
      <c r="Y33" s="268">
        <v>0.883802816901408</v>
      </c>
      <c r="Z33" s="268">
        <v>0.901809473124002</v>
      </c>
      <c r="AA33" s="295">
        <v>-0.0263082031741078</v>
      </c>
      <c r="AB33" s="264">
        <v>18513</v>
      </c>
      <c r="AC33" s="264">
        <v>16387</v>
      </c>
      <c r="AD33" s="264">
        <v>17586</v>
      </c>
      <c r="AE33" s="264">
        <v>15834</v>
      </c>
      <c r="AF33" s="268">
        <v>0.885161778209907</v>
      </c>
      <c r="AG33" s="268">
        <v>0.900375298532924</v>
      </c>
      <c r="AH33" s="295">
        <v>-0.0152135203230173</v>
      </c>
      <c r="AI33" s="272"/>
      <c r="AJ33" s="274"/>
    </row>
    <row r="34" spans="1:36">
      <c r="A34" s="315" t="s">
        <v>25</v>
      </c>
      <c r="B34" s="293" t="s">
        <v>3239</v>
      </c>
      <c r="C34" s="293" t="s">
        <v>69</v>
      </c>
      <c r="D34" s="293" t="s">
        <v>70</v>
      </c>
      <c r="E34" s="263">
        <v>4209</v>
      </c>
      <c r="F34" s="263">
        <v>4161</v>
      </c>
      <c r="G34" s="263">
        <v>3555</v>
      </c>
      <c r="H34" s="264">
        <v>7573</v>
      </c>
      <c r="I34" s="264">
        <v>7445</v>
      </c>
      <c r="J34" s="264">
        <v>6712</v>
      </c>
      <c r="K34" s="264">
        <v>7068</v>
      </c>
      <c r="L34" s="264">
        <v>6932</v>
      </c>
      <c r="M34" s="264">
        <v>6409</v>
      </c>
      <c r="N34" s="267">
        <v>0.988595866001426</v>
      </c>
      <c r="O34" s="266">
        <v>4161</v>
      </c>
      <c r="P34" s="294">
        <v>0.9</v>
      </c>
      <c r="Q34" s="267">
        <v>0.988595866001426</v>
      </c>
      <c r="R34" s="267">
        <v>0.983097847616532</v>
      </c>
      <c r="S34" s="267">
        <v>0.980758347481607</v>
      </c>
      <c r="T34" s="295">
        <v>0.00549801838489317</v>
      </c>
      <c r="U34" s="266">
        <v>4209</v>
      </c>
      <c r="V34" s="266">
        <v>3555</v>
      </c>
      <c r="W34" s="267">
        <v>0.844618674269423</v>
      </c>
      <c r="X34" s="267">
        <v>0.844618674269423</v>
      </c>
      <c r="Y34" s="268">
        <v>0.886306615608081</v>
      </c>
      <c r="Z34" s="268">
        <v>0.906762874929259</v>
      </c>
      <c r="AA34" s="295">
        <v>-0.0416879413386586</v>
      </c>
      <c r="AB34" s="264">
        <v>43914</v>
      </c>
      <c r="AC34" s="264">
        <v>39853</v>
      </c>
      <c r="AD34" s="264">
        <v>38694</v>
      </c>
      <c r="AE34" s="264">
        <v>35886</v>
      </c>
      <c r="AF34" s="268">
        <v>0.907523796511363</v>
      </c>
      <c r="AG34" s="268">
        <v>0.927430609396806</v>
      </c>
      <c r="AH34" s="295">
        <v>-0.0199068128854425</v>
      </c>
      <c r="AI34" s="272"/>
      <c r="AJ34" s="274"/>
    </row>
    <row r="35" spans="1:36">
      <c r="A35" s="315" t="s">
        <v>25</v>
      </c>
      <c r="B35" s="293" t="s">
        <v>3248</v>
      </c>
      <c r="C35" s="293" t="s">
        <v>3249</v>
      </c>
      <c r="D35" s="293" t="s">
        <v>3250</v>
      </c>
      <c r="E35" s="263">
        <v>0</v>
      </c>
      <c r="F35" s="263">
        <v>0</v>
      </c>
      <c r="G35" s="263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67">
        <v>0</v>
      </c>
      <c r="O35" s="266">
        <v>0</v>
      </c>
      <c r="P35" s="294">
        <v>0.9</v>
      </c>
      <c r="Q35" s="267">
        <v>0</v>
      </c>
      <c r="R35" s="267">
        <v>0</v>
      </c>
      <c r="S35" s="267">
        <v>0</v>
      </c>
      <c r="T35" s="295">
        <v>0</v>
      </c>
      <c r="U35" s="266">
        <v>0</v>
      </c>
      <c r="V35" s="266">
        <v>0</v>
      </c>
      <c r="W35" s="267">
        <v>0</v>
      </c>
      <c r="X35" s="267">
        <v>0</v>
      </c>
      <c r="Y35" s="268">
        <v>0</v>
      </c>
      <c r="Z35" s="268">
        <v>0</v>
      </c>
      <c r="AA35" s="295">
        <v>0</v>
      </c>
      <c r="AB35" s="264">
        <v>0</v>
      </c>
      <c r="AC35" s="264">
        <v>0</v>
      </c>
      <c r="AD35" s="264">
        <v>0</v>
      </c>
      <c r="AE35" s="264">
        <v>0</v>
      </c>
      <c r="AF35" s="268">
        <v>0</v>
      </c>
      <c r="AG35" s="268">
        <v>0</v>
      </c>
      <c r="AH35" s="295">
        <v>0</v>
      </c>
      <c r="AI35" s="272"/>
      <c r="AJ35" s="274"/>
    </row>
    <row r="36" spans="1:36">
      <c r="A36" s="315" t="s">
        <v>25</v>
      </c>
      <c r="B36" s="293" t="s">
        <v>3248</v>
      </c>
      <c r="C36" s="293" t="s">
        <v>3251</v>
      </c>
      <c r="D36" s="293" t="s">
        <v>3252</v>
      </c>
      <c r="E36" s="263">
        <v>0</v>
      </c>
      <c r="F36" s="263">
        <v>0</v>
      </c>
      <c r="G36" s="263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67">
        <v>0</v>
      </c>
      <c r="O36" s="266">
        <v>0</v>
      </c>
      <c r="P36" s="294">
        <v>0.9</v>
      </c>
      <c r="Q36" s="267">
        <v>0</v>
      </c>
      <c r="R36" s="267">
        <v>0</v>
      </c>
      <c r="S36" s="267">
        <v>0</v>
      </c>
      <c r="T36" s="295">
        <v>0</v>
      </c>
      <c r="U36" s="266">
        <v>0</v>
      </c>
      <c r="V36" s="266">
        <v>0</v>
      </c>
      <c r="W36" s="267">
        <v>0</v>
      </c>
      <c r="X36" s="267">
        <v>0</v>
      </c>
      <c r="Y36" s="268">
        <v>0</v>
      </c>
      <c r="Z36" s="268">
        <v>0</v>
      </c>
      <c r="AA36" s="295">
        <v>0</v>
      </c>
      <c r="AB36" s="264">
        <v>0</v>
      </c>
      <c r="AC36" s="264">
        <v>0</v>
      </c>
      <c r="AD36" s="264">
        <v>0</v>
      </c>
      <c r="AE36" s="264">
        <v>0</v>
      </c>
      <c r="AF36" s="268">
        <v>0</v>
      </c>
      <c r="AG36" s="268">
        <v>0</v>
      </c>
      <c r="AH36" s="295">
        <v>0</v>
      </c>
      <c r="AI36" s="272"/>
      <c r="AJ36" s="274"/>
    </row>
    <row r="37" spans="1:36">
      <c r="A37" s="315" t="s">
        <v>25</v>
      </c>
      <c r="B37" s="293" t="s">
        <v>3248</v>
      </c>
      <c r="C37" s="293" t="s">
        <v>3253</v>
      </c>
      <c r="D37" s="293" t="s">
        <v>3254</v>
      </c>
      <c r="E37" s="263">
        <v>0</v>
      </c>
      <c r="F37" s="263">
        <v>0</v>
      </c>
      <c r="G37" s="263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67">
        <v>0</v>
      </c>
      <c r="O37" s="266">
        <v>0</v>
      </c>
      <c r="P37" s="294">
        <v>0.9</v>
      </c>
      <c r="Q37" s="267">
        <v>0</v>
      </c>
      <c r="R37" s="267">
        <v>0</v>
      </c>
      <c r="S37" s="267">
        <v>0</v>
      </c>
      <c r="T37" s="295">
        <v>0</v>
      </c>
      <c r="U37" s="266">
        <v>0</v>
      </c>
      <c r="V37" s="266">
        <v>0</v>
      </c>
      <c r="W37" s="267">
        <v>0</v>
      </c>
      <c r="X37" s="267">
        <v>0</v>
      </c>
      <c r="Y37" s="268">
        <v>0</v>
      </c>
      <c r="Z37" s="268">
        <v>0</v>
      </c>
      <c r="AA37" s="295">
        <v>0</v>
      </c>
      <c r="AB37" s="264">
        <v>0</v>
      </c>
      <c r="AC37" s="264">
        <v>0</v>
      </c>
      <c r="AD37" s="264">
        <v>0</v>
      </c>
      <c r="AE37" s="264">
        <v>0</v>
      </c>
      <c r="AF37" s="268">
        <v>0</v>
      </c>
      <c r="AG37" s="268">
        <v>0</v>
      </c>
      <c r="AH37" s="295">
        <v>0</v>
      </c>
      <c r="AI37" s="272"/>
      <c r="AJ37" s="274"/>
    </row>
    <row r="38" spans="1:36">
      <c r="A38" s="315" t="s">
        <v>25</v>
      </c>
      <c r="B38" s="293" t="s">
        <v>3248</v>
      </c>
      <c r="C38" s="293" t="s">
        <v>3255</v>
      </c>
      <c r="D38" s="293" t="s">
        <v>3256</v>
      </c>
      <c r="E38" s="263">
        <v>0</v>
      </c>
      <c r="F38" s="263">
        <v>0</v>
      </c>
      <c r="G38" s="263">
        <v>0</v>
      </c>
      <c r="H38" s="264">
        <v>0</v>
      </c>
      <c r="I38" s="264">
        <v>0</v>
      </c>
      <c r="J38" s="264">
        <v>0</v>
      </c>
      <c r="K38" s="264">
        <v>0</v>
      </c>
      <c r="L38" s="264">
        <v>0</v>
      </c>
      <c r="M38" s="264">
        <v>0</v>
      </c>
      <c r="N38" s="267">
        <v>0</v>
      </c>
      <c r="O38" s="266">
        <v>0</v>
      </c>
      <c r="P38" s="294">
        <v>0.9</v>
      </c>
      <c r="Q38" s="267">
        <v>0</v>
      </c>
      <c r="R38" s="267">
        <v>0</v>
      </c>
      <c r="S38" s="267">
        <v>0</v>
      </c>
      <c r="T38" s="295">
        <v>0</v>
      </c>
      <c r="U38" s="266">
        <v>0</v>
      </c>
      <c r="V38" s="266">
        <v>0</v>
      </c>
      <c r="W38" s="267">
        <v>0</v>
      </c>
      <c r="X38" s="267">
        <v>0</v>
      </c>
      <c r="Y38" s="268">
        <v>0</v>
      </c>
      <c r="Z38" s="268">
        <v>0</v>
      </c>
      <c r="AA38" s="295">
        <v>0</v>
      </c>
      <c r="AB38" s="264">
        <v>0</v>
      </c>
      <c r="AC38" s="264">
        <v>0</v>
      </c>
      <c r="AD38" s="264">
        <v>0</v>
      </c>
      <c r="AE38" s="264">
        <v>0</v>
      </c>
      <c r="AF38" s="268">
        <v>0</v>
      </c>
      <c r="AG38" s="268">
        <v>0</v>
      </c>
      <c r="AH38" s="295">
        <v>0</v>
      </c>
      <c r="AI38" s="272"/>
      <c r="AJ38" s="274"/>
    </row>
    <row r="39" spans="1:36">
      <c r="A39" s="315" t="s">
        <v>25</v>
      </c>
      <c r="B39" s="293" t="s">
        <v>3248</v>
      </c>
      <c r="C39" s="293" t="s">
        <v>77</v>
      </c>
      <c r="D39" s="293" t="s">
        <v>78</v>
      </c>
      <c r="E39" s="263">
        <v>3876</v>
      </c>
      <c r="F39" s="263">
        <v>3363</v>
      </c>
      <c r="G39" s="263">
        <v>3004</v>
      </c>
      <c r="H39" s="264">
        <v>4644</v>
      </c>
      <c r="I39" s="264">
        <v>4281</v>
      </c>
      <c r="J39" s="264">
        <v>3834</v>
      </c>
      <c r="K39" s="264">
        <v>4249</v>
      </c>
      <c r="L39" s="264">
        <v>3678</v>
      </c>
      <c r="M39" s="264">
        <v>3467</v>
      </c>
      <c r="N39" s="267">
        <v>0.867647058823529</v>
      </c>
      <c r="O39" s="266">
        <v>3363</v>
      </c>
      <c r="P39" s="294">
        <v>0.9</v>
      </c>
      <c r="Q39" s="267">
        <v>0.867647058823529</v>
      </c>
      <c r="R39" s="267">
        <v>0.921834625322997</v>
      </c>
      <c r="S39" s="267">
        <v>0.865615438926806</v>
      </c>
      <c r="T39" s="295">
        <v>-0.054187566499468</v>
      </c>
      <c r="U39" s="266">
        <v>3876</v>
      </c>
      <c r="V39" s="266">
        <v>3004</v>
      </c>
      <c r="W39" s="267">
        <v>0.775025799793602</v>
      </c>
      <c r="X39" s="267">
        <v>0.775025799793602</v>
      </c>
      <c r="Y39" s="268">
        <v>0.825581395348837</v>
      </c>
      <c r="Z39" s="268">
        <v>0.815956695693104</v>
      </c>
      <c r="AA39" s="295">
        <v>-0.0505555955552356</v>
      </c>
      <c r="AB39" s="264">
        <v>26746</v>
      </c>
      <c r="AC39" s="264">
        <v>21908</v>
      </c>
      <c r="AD39" s="264">
        <v>26109</v>
      </c>
      <c r="AE39" s="264">
        <v>21151</v>
      </c>
      <c r="AF39" s="268">
        <v>0.819113138413221</v>
      </c>
      <c r="AG39" s="268">
        <v>0.810103795626029</v>
      </c>
      <c r="AH39" s="295">
        <v>0.00900934278719134</v>
      </c>
      <c r="AI39" s="272"/>
      <c r="AJ39" s="274"/>
    </row>
    <row r="40" spans="1:36">
      <c r="A40" s="315" t="s">
        <v>25</v>
      </c>
      <c r="B40" s="293" t="s">
        <v>3248</v>
      </c>
      <c r="C40" s="293" t="s">
        <v>71</v>
      </c>
      <c r="D40" s="293" t="s">
        <v>72</v>
      </c>
      <c r="E40" s="263">
        <v>3465</v>
      </c>
      <c r="F40" s="263">
        <v>3327</v>
      </c>
      <c r="G40" s="263">
        <v>3012</v>
      </c>
      <c r="H40" s="264">
        <v>3866</v>
      </c>
      <c r="I40" s="264">
        <v>3746</v>
      </c>
      <c r="J40" s="264">
        <v>3320</v>
      </c>
      <c r="K40" s="264">
        <v>3515</v>
      </c>
      <c r="L40" s="264">
        <v>3405</v>
      </c>
      <c r="M40" s="264">
        <v>3043</v>
      </c>
      <c r="N40" s="267">
        <v>0.96017316017316</v>
      </c>
      <c r="O40" s="266">
        <v>3327</v>
      </c>
      <c r="P40" s="294">
        <v>0.9</v>
      </c>
      <c r="Q40" s="267">
        <v>0.96017316017316</v>
      </c>
      <c r="R40" s="267">
        <v>0.968960165545784</v>
      </c>
      <c r="S40" s="267">
        <v>0.968705547652916</v>
      </c>
      <c r="T40" s="295">
        <v>-0.00878700537262367</v>
      </c>
      <c r="U40" s="266">
        <v>3465</v>
      </c>
      <c r="V40" s="266">
        <v>3012</v>
      </c>
      <c r="W40" s="267">
        <v>0.869264069264069</v>
      </c>
      <c r="X40" s="267">
        <v>0.869264069264069</v>
      </c>
      <c r="Y40" s="268">
        <v>0.858768753233316</v>
      </c>
      <c r="Z40" s="268">
        <v>0.865718349928876</v>
      </c>
      <c r="AA40" s="295">
        <v>0.0104953160307532</v>
      </c>
      <c r="AB40" s="264">
        <v>22148</v>
      </c>
      <c r="AC40" s="264">
        <v>18782</v>
      </c>
      <c r="AD40" s="264">
        <v>19837</v>
      </c>
      <c r="AE40" s="264">
        <v>16690</v>
      </c>
      <c r="AF40" s="268">
        <v>0.848022394798627</v>
      </c>
      <c r="AG40" s="268">
        <v>0.84135706003932</v>
      </c>
      <c r="AH40" s="295">
        <v>0.00666533475930697</v>
      </c>
      <c r="AI40" s="272"/>
      <c r="AJ40" s="274"/>
    </row>
    <row r="41" spans="1:36">
      <c r="A41" s="315" t="s">
        <v>25</v>
      </c>
      <c r="B41" s="293" t="s">
        <v>3248</v>
      </c>
      <c r="C41" s="293" t="s">
        <v>81</v>
      </c>
      <c r="D41" s="293" t="s">
        <v>82</v>
      </c>
      <c r="E41" s="263">
        <v>5101</v>
      </c>
      <c r="F41" s="263">
        <v>4580</v>
      </c>
      <c r="G41" s="263">
        <v>4013</v>
      </c>
      <c r="H41" s="264">
        <v>6693</v>
      </c>
      <c r="I41" s="264">
        <v>6018</v>
      </c>
      <c r="J41" s="264">
        <v>5513</v>
      </c>
      <c r="K41" s="264">
        <v>5903</v>
      </c>
      <c r="L41" s="264">
        <v>5439</v>
      </c>
      <c r="M41" s="264">
        <v>5059</v>
      </c>
      <c r="N41" s="267">
        <v>0.897863164085473</v>
      </c>
      <c r="O41" s="266">
        <v>4580</v>
      </c>
      <c r="P41" s="294">
        <v>0.9</v>
      </c>
      <c r="Q41" s="267">
        <v>0.897863164085473</v>
      </c>
      <c r="R41" s="267">
        <v>0.899148363962349</v>
      </c>
      <c r="S41" s="267">
        <v>0.921395900389632</v>
      </c>
      <c r="T41" s="295">
        <v>-0.00128519987687536</v>
      </c>
      <c r="U41" s="266">
        <v>5101</v>
      </c>
      <c r="V41" s="266">
        <v>4013</v>
      </c>
      <c r="W41" s="267">
        <v>0.78670848853166</v>
      </c>
      <c r="X41" s="267">
        <v>0.78670848853166</v>
      </c>
      <c r="Y41" s="268">
        <v>0.823696399223069</v>
      </c>
      <c r="Z41" s="268">
        <v>0.857021853294935</v>
      </c>
      <c r="AA41" s="295">
        <v>-0.0369879106914085</v>
      </c>
      <c r="AB41" s="264">
        <v>37062</v>
      </c>
      <c r="AC41" s="264">
        <v>31787</v>
      </c>
      <c r="AD41" s="264">
        <v>33576</v>
      </c>
      <c r="AE41" s="264">
        <v>29693</v>
      </c>
      <c r="AF41" s="268">
        <v>0.857670929793319</v>
      </c>
      <c r="AG41" s="268">
        <v>0.884351918036693</v>
      </c>
      <c r="AH41" s="295">
        <v>-0.0266809882433736</v>
      </c>
      <c r="AI41" s="272"/>
      <c r="AJ41" s="274"/>
    </row>
    <row r="42" spans="1:36">
      <c r="A42" s="315" t="s">
        <v>25</v>
      </c>
      <c r="B42" s="293" t="s">
        <v>3248</v>
      </c>
      <c r="C42" s="293" t="s">
        <v>73</v>
      </c>
      <c r="D42" s="293" t="s">
        <v>74</v>
      </c>
      <c r="E42" s="263">
        <v>6299</v>
      </c>
      <c r="F42" s="263">
        <v>6233</v>
      </c>
      <c r="G42" s="263">
        <v>5639</v>
      </c>
      <c r="H42" s="264">
        <v>6960</v>
      </c>
      <c r="I42" s="264">
        <v>6899</v>
      </c>
      <c r="J42" s="264">
        <v>6137</v>
      </c>
      <c r="K42" s="264">
        <v>6621</v>
      </c>
      <c r="L42" s="264">
        <v>6574</v>
      </c>
      <c r="M42" s="264">
        <v>6157</v>
      </c>
      <c r="N42" s="267">
        <v>0.98952214637244</v>
      </c>
      <c r="O42" s="266">
        <v>6233</v>
      </c>
      <c r="P42" s="294">
        <v>0.9</v>
      </c>
      <c r="Q42" s="267">
        <v>0.98952214637244</v>
      </c>
      <c r="R42" s="267">
        <v>0.991235632183908</v>
      </c>
      <c r="S42" s="267">
        <v>0.992901374414741</v>
      </c>
      <c r="T42" s="295">
        <v>-0.00171348581146802</v>
      </c>
      <c r="U42" s="266">
        <v>6299</v>
      </c>
      <c r="V42" s="266">
        <v>5639</v>
      </c>
      <c r="W42" s="267">
        <v>0.895221463724401</v>
      </c>
      <c r="X42" s="267">
        <v>0.895221463724401</v>
      </c>
      <c r="Y42" s="268">
        <v>0.881752873563218</v>
      </c>
      <c r="Z42" s="268">
        <v>0.929919951668932</v>
      </c>
      <c r="AA42" s="295">
        <v>0.0134685901611823</v>
      </c>
      <c r="AB42" s="264">
        <v>39799</v>
      </c>
      <c r="AC42" s="264">
        <v>34278</v>
      </c>
      <c r="AD42" s="264">
        <v>35789</v>
      </c>
      <c r="AE42" s="264">
        <v>30990</v>
      </c>
      <c r="AF42" s="268">
        <v>0.861277921555818</v>
      </c>
      <c r="AG42" s="268">
        <v>0.865908519377462</v>
      </c>
      <c r="AH42" s="295">
        <v>-0.00463059782164443</v>
      </c>
      <c r="AI42" s="272"/>
      <c r="AJ42" s="274"/>
    </row>
    <row r="43" spans="1:36">
      <c r="A43" s="315" t="s">
        <v>25</v>
      </c>
      <c r="B43" s="293" t="s">
        <v>3248</v>
      </c>
      <c r="C43" s="293" t="s">
        <v>79</v>
      </c>
      <c r="D43" s="293" t="s">
        <v>80</v>
      </c>
      <c r="E43" s="263">
        <v>6418</v>
      </c>
      <c r="F43" s="263">
        <v>6337</v>
      </c>
      <c r="G43" s="263">
        <v>5742</v>
      </c>
      <c r="H43" s="264">
        <v>7077</v>
      </c>
      <c r="I43" s="264">
        <v>7021</v>
      </c>
      <c r="J43" s="264">
        <v>6362</v>
      </c>
      <c r="K43" s="264">
        <v>6241</v>
      </c>
      <c r="L43" s="264">
        <v>6208</v>
      </c>
      <c r="M43" s="264">
        <v>5641</v>
      </c>
      <c r="N43" s="267">
        <v>0.987379245870988</v>
      </c>
      <c r="O43" s="266">
        <v>6337</v>
      </c>
      <c r="P43" s="294">
        <v>0.9</v>
      </c>
      <c r="Q43" s="267">
        <v>0.987379245870988</v>
      </c>
      <c r="R43" s="267">
        <v>0.992087042532146</v>
      </c>
      <c r="S43" s="267">
        <v>0.994712385835603</v>
      </c>
      <c r="T43" s="295">
        <v>-0.00470779666115861</v>
      </c>
      <c r="U43" s="266">
        <v>6418</v>
      </c>
      <c r="V43" s="266">
        <v>5742</v>
      </c>
      <c r="W43" s="267">
        <v>0.894671237145528</v>
      </c>
      <c r="X43" s="267">
        <v>0.894671237145528</v>
      </c>
      <c r="Y43" s="268">
        <v>0.898968489472941</v>
      </c>
      <c r="Z43" s="268">
        <v>0.903861560647332</v>
      </c>
      <c r="AA43" s="295">
        <v>-0.00429725232741229</v>
      </c>
      <c r="AB43" s="264">
        <v>39798</v>
      </c>
      <c r="AC43" s="264">
        <v>35631</v>
      </c>
      <c r="AD43" s="264">
        <v>35839</v>
      </c>
      <c r="AE43" s="264">
        <v>31899</v>
      </c>
      <c r="AF43" s="268">
        <v>0.895296246042515</v>
      </c>
      <c r="AG43" s="268">
        <v>0.890063896872123</v>
      </c>
      <c r="AH43" s="295">
        <v>0.00523234917039217</v>
      </c>
      <c r="AI43" s="272"/>
      <c r="AJ43" s="274"/>
    </row>
    <row r="44" spans="1:36">
      <c r="A44" s="315" t="s">
        <v>25</v>
      </c>
      <c r="B44" s="293" t="s">
        <v>3248</v>
      </c>
      <c r="C44" s="293" t="s">
        <v>75</v>
      </c>
      <c r="D44" s="293" t="s">
        <v>76</v>
      </c>
      <c r="E44" s="263">
        <v>4047</v>
      </c>
      <c r="F44" s="263">
        <v>3940</v>
      </c>
      <c r="G44" s="263">
        <v>3489</v>
      </c>
      <c r="H44" s="264">
        <v>4422</v>
      </c>
      <c r="I44" s="264">
        <v>4367</v>
      </c>
      <c r="J44" s="264">
        <v>3960</v>
      </c>
      <c r="K44" s="264">
        <v>3749</v>
      </c>
      <c r="L44" s="264">
        <v>3636</v>
      </c>
      <c r="M44" s="264">
        <v>3269</v>
      </c>
      <c r="N44" s="267">
        <v>0.973560662218928</v>
      </c>
      <c r="O44" s="266">
        <v>3940</v>
      </c>
      <c r="P44" s="294">
        <v>0.9</v>
      </c>
      <c r="Q44" s="267">
        <v>0.973560662218928</v>
      </c>
      <c r="R44" s="267">
        <v>0.987562189054726</v>
      </c>
      <c r="S44" s="267">
        <v>0.969858628967725</v>
      </c>
      <c r="T44" s="295">
        <v>-0.0140015268357988</v>
      </c>
      <c r="U44" s="266">
        <v>4047</v>
      </c>
      <c r="V44" s="266">
        <v>3489</v>
      </c>
      <c r="W44" s="267">
        <v>0.862120088954781</v>
      </c>
      <c r="X44" s="267">
        <v>0.862120088954781</v>
      </c>
      <c r="Y44" s="268">
        <v>0.895522388059702</v>
      </c>
      <c r="Z44" s="268">
        <v>0.871965857562016</v>
      </c>
      <c r="AA44" s="295">
        <v>-0.0334022991049202</v>
      </c>
      <c r="AB44" s="264">
        <v>25003</v>
      </c>
      <c r="AC44" s="264">
        <v>22011</v>
      </c>
      <c r="AD44" s="264">
        <v>20588</v>
      </c>
      <c r="AE44" s="264">
        <v>18333</v>
      </c>
      <c r="AF44" s="268">
        <v>0.880334359876815</v>
      </c>
      <c r="AG44" s="268">
        <v>0.890470176802021</v>
      </c>
      <c r="AH44" s="295">
        <v>-0.0101358169252058</v>
      </c>
      <c r="AI44" s="272"/>
      <c r="AJ44" s="274"/>
    </row>
    <row r="45" spans="1:36">
      <c r="A45" s="315" t="s">
        <v>25</v>
      </c>
      <c r="B45" s="293" t="s">
        <v>3257</v>
      </c>
      <c r="C45" s="293" t="s">
        <v>174</v>
      </c>
      <c r="D45" s="293" t="s">
        <v>175</v>
      </c>
      <c r="E45" s="263">
        <v>4376</v>
      </c>
      <c r="F45" s="263">
        <v>4344</v>
      </c>
      <c r="G45" s="263">
        <v>3889</v>
      </c>
      <c r="H45" s="264">
        <v>5300</v>
      </c>
      <c r="I45" s="264">
        <v>5272</v>
      </c>
      <c r="J45" s="264">
        <v>4795</v>
      </c>
      <c r="K45" s="264">
        <v>4611</v>
      </c>
      <c r="L45" s="264">
        <v>4600</v>
      </c>
      <c r="M45" s="264">
        <v>4218</v>
      </c>
      <c r="N45" s="267">
        <v>0.992687385740402</v>
      </c>
      <c r="O45" s="266">
        <v>4344</v>
      </c>
      <c r="P45" s="294">
        <v>0.9</v>
      </c>
      <c r="Q45" s="267">
        <v>0.992687385740402</v>
      </c>
      <c r="R45" s="267">
        <v>0.994716981132076</v>
      </c>
      <c r="S45" s="267">
        <v>0.997614400346996</v>
      </c>
      <c r="T45" s="295">
        <v>-0.00202959539167336</v>
      </c>
      <c r="U45" s="266">
        <v>4376</v>
      </c>
      <c r="V45" s="266">
        <v>3889</v>
      </c>
      <c r="W45" s="267">
        <v>0.888711151736746</v>
      </c>
      <c r="X45" s="267">
        <v>0.888711151736746</v>
      </c>
      <c r="Y45" s="268">
        <v>0.904716981132075</v>
      </c>
      <c r="Z45" s="268">
        <v>0.91476903057905</v>
      </c>
      <c r="AA45" s="295">
        <v>-0.0160058293953296</v>
      </c>
      <c r="AB45" s="264">
        <v>29707</v>
      </c>
      <c r="AC45" s="264">
        <v>26774</v>
      </c>
      <c r="AD45" s="264">
        <v>27371</v>
      </c>
      <c r="AE45" s="264">
        <v>24672</v>
      </c>
      <c r="AF45" s="268">
        <v>0.901269061164035</v>
      </c>
      <c r="AG45" s="268">
        <v>0.901391984216872</v>
      </c>
      <c r="AH45" s="295">
        <v>-0.000122923052836454</v>
      </c>
      <c r="AI45" s="272"/>
      <c r="AJ45" s="274"/>
    </row>
    <row r="46" spans="1:36">
      <c r="A46" s="315" t="s">
        <v>25</v>
      </c>
      <c r="B46" s="293" t="s">
        <v>3257</v>
      </c>
      <c r="C46" s="293" t="s">
        <v>3258</v>
      </c>
      <c r="D46" s="293" t="s">
        <v>3259</v>
      </c>
      <c r="E46" s="263">
        <v>0</v>
      </c>
      <c r="F46" s="263">
        <v>0</v>
      </c>
      <c r="G46" s="263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67">
        <v>0</v>
      </c>
      <c r="O46" s="266">
        <v>0</v>
      </c>
      <c r="P46" s="294">
        <v>0.9</v>
      </c>
      <c r="Q46" s="267">
        <v>0</v>
      </c>
      <c r="R46" s="267">
        <v>0</v>
      </c>
      <c r="S46" s="267">
        <v>0</v>
      </c>
      <c r="T46" s="295">
        <v>0</v>
      </c>
      <c r="U46" s="266">
        <v>0</v>
      </c>
      <c r="V46" s="266">
        <v>0</v>
      </c>
      <c r="W46" s="267">
        <v>0</v>
      </c>
      <c r="X46" s="267">
        <v>0</v>
      </c>
      <c r="Y46" s="268">
        <v>0</v>
      </c>
      <c r="Z46" s="268">
        <v>0</v>
      </c>
      <c r="AA46" s="295">
        <v>0</v>
      </c>
      <c r="AB46" s="264">
        <v>0</v>
      </c>
      <c r="AC46" s="264">
        <v>0</v>
      </c>
      <c r="AD46" s="264">
        <v>0</v>
      </c>
      <c r="AE46" s="264">
        <v>0</v>
      </c>
      <c r="AF46" s="268">
        <v>0</v>
      </c>
      <c r="AG46" s="268">
        <v>0</v>
      </c>
      <c r="AH46" s="295">
        <v>0</v>
      </c>
      <c r="AI46" s="272"/>
      <c r="AJ46" s="274"/>
    </row>
    <row r="47" spans="1:36">
      <c r="A47" s="315" t="s">
        <v>25</v>
      </c>
      <c r="B47" s="293" t="s">
        <v>3257</v>
      </c>
      <c r="C47" s="293" t="s">
        <v>32</v>
      </c>
      <c r="D47" s="293" t="s">
        <v>3260</v>
      </c>
      <c r="E47" s="263">
        <v>0</v>
      </c>
      <c r="F47" s="263">
        <v>0</v>
      </c>
      <c r="G47" s="263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7">
        <v>0</v>
      </c>
      <c r="O47" s="266">
        <v>0</v>
      </c>
      <c r="P47" s="294">
        <v>0.9</v>
      </c>
      <c r="Q47" s="267">
        <v>0</v>
      </c>
      <c r="R47" s="267">
        <v>0</v>
      </c>
      <c r="S47" s="267">
        <v>0</v>
      </c>
      <c r="T47" s="295">
        <v>0</v>
      </c>
      <c r="U47" s="266">
        <v>0</v>
      </c>
      <c r="V47" s="266">
        <v>0</v>
      </c>
      <c r="W47" s="267">
        <v>0</v>
      </c>
      <c r="X47" s="267">
        <v>0</v>
      </c>
      <c r="Y47" s="268">
        <v>0</v>
      </c>
      <c r="Z47" s="268">
        <v>0</v>
      </c>
      <c r="AA47" s="295">
        <v>0</v>
      </c>
      <c r="AB47" s="264">
        <v>0</v>
      </c>
      <c r="AC47" s="264">
        <v>0</v>
      </c>
      <c r="AD47" s="264">
        <v>0</v>
      </c>
      <c r="AE47" s="264">
        <v>0</v>
      </c>
      <c r="AF47" s="268">
        <v>0</v>
      </c>
      <c r="AG47" s="268">
        <v>0</v>
      </c>
      <c r="AH47" s="295">
        <v>0</v>
      </c>
      <c r="AI47" s="272"/>
      <c r="AJ47" s="274"/>
    </row>
    <row r="48" spans="1:36">
      <c r="A48" s="315" t="s">
        <v>25</v>
      </c>
      <c r="B48" s="293" t="s">
        <v>3257</v>
      </c>
      <c r="C48" s="293" t="s">
        <v>3261</v>
      </c>
      <c r="D48" s="293" t="s">
        <v>3262</v>
      </c>
      <c r="E48" s="263">
        <v>0</v>
      </c>
      <c r="F48" s="263">
        <v>0</v>
      </c>
      <c r="G48" s="263">
        <v>0</v>
      </c>
      <c r="H48" s="264">
        <v>0</v>
      </c>
      <c r="I48" s="264">
        <v>0</v>
      </c>
      <c r="J48" s="264">
        <v>0</v>
      </c>
      <c r="K48" s="264">
        <v>0</v>
      </c>
      <c r="L48" s="264">
        <v>0</v>
      </c>
      <c r="M48" s="264">
        <v>0</v>
      </c>
      <c r="N48" s="267">
        <v>0</v>
      </c>
      <c r="O48" s="266">
        <v>0</v>
      </c>
      <c r="P48" s="294">
        <v>0.9</v>
      </c>
      <c r="Q48" s="267">
        <v>0</v>
      </c>
      <c r="R48" s="267">
        <v>0</v>
      </c>
      <c r="S48" s="267">
        <v>0</v>
      </c>
      <c r="T48" s="295">
        <v>0</v>
      </c>
      <c r="U48" s="266">
        <v>0</v>
      </c>
      <c r="V48" s="266">
        <v>0</v>
      </c>
      <c r="W48" s="267">
        <v>0</v>
      </c>
      <c r="X48" s="267">
        <v>0</v>
      </c>
      <c r="Y48" s="268">
        <v>0</v>
      </c>
      <c r="Z48" s="268">
        <v>0</v>
      </c>
      <c r="AA48" s="295">
        <v>0</v>
      </c>
      <c r="AB48" s="264">
        <v>0</v>
      </c>
      <c r="AC48" s="264">
        <v>0</v>
      </c>
      <c r="AD48" s="264">
        <v>0</v>
      </c>
      <c r="AE48" s="264">
        <v>0</v>
      </c>
      <c r="AF48" s="268">
        <v>0</v>
      </c>
      <c r="AG48" s="268">
        <v>0</v>
      </c>
      <c r="AH48" s="295">
        <v>0</v>
      </c>
      <c r="AI48" s="272"/>
      <c r="AJ48" s="274"/>
    </row>
    <row r="49" spans="1:36">
      <c r="A49" s="315" t="s">
        <v>25</v>
      </c>
      <c r="B49" s="293" t="s">
        <v>3257</v>
      </c>
      <c r="C49" s="293" t="s">
        <v>3263</v>
      </c>
      <c r="D49" s="293" t="s">
        <v>3264</v>
      </c>
      <c r="E49" s="263">
        <v>0</v>
      </c>
      <c r="F49" s="263">
        <v>0</v>
      </c>
      <c r="G49" s="263">
        <v>0</v>
      </c>
      <c r="H49" s="264">
        <v>0</v>
      </c>
      <c r="I49" s="264">
        <v>0</v>
      </c>
      <c r="J49" s="264">
        <v>0</v>
      </c>
      <c r="K49" s="264">
        <v>0</v>
      </c>
      <c r="L49" s="264">
        <v>0</v>
      </c>
      <c r="M49" s="264">
        <v>0</v>
      </c>
      <c r="N49" s="267">
        <v>0</v>
      </c>
      <c r="O49" s="266">
        <v>0</v>
      </c>
      <c r="P49" s="294">
        <v>0.9</v>
      </c>
      <c r="Q49" s="267">
        <v>0</v>
      </c>
      <c r="R49" s="267">
        <v>0</v>
      </c>
      <c r="S49" s="267">
        <v>0</v>
      </c>
      <c r="T49" s="295">
        <v>0</v>
      </c>
      <c r="U49" s="266">
        <v>0</v>
      </c>
      <c r="V49" s="266">
        <v>0</v>
      </c>
      <c r="W49" s="267">
        <v>0</v>
      </c>
      <c r="X49" s="267">
        <v>0</v>
      </c>
      <c r="Y49" s="268">
        <v>0</v>
      </c>
      <c r="Z49" s="268">
        <v>0</v>
      </c>
      <c r="AA49" s="295">
        <v>0</v>
      </c>
      <c r="AB49" s="264">
        <v>0</v>
      </c>
      <c r="AC49" s="264">
        <v>0</v>
      </c>
      <c r="AD49" s="264">
        <v>0</v>
      </c>
      <c r="AE49" s="264">
        <v>0</v>
      </c>
      <c r="AF49" s="268">
        <v>0</v>
      </c>
      <c r="AG49" s="268">
        <v>0</v>
      </c>
      <c r="AH49" s="295">
        <v>0</v>
      </c>
      <c r="AI49" s="272"/>
      <c r="AJ49" s="274"/>
    </row>
    <row r="50" spans="1:36">
      <c r="A50" s="315" t="s">
        <v>25</v>
      </c>
      <c r="B50" s="293" t="s">
        <v>3257</v>
      </c>
      <c r="C50" s="293" t="s">
        <v>3265</v>
      </c>
      <c r="D50" s="293" t="s">
        <v>3266</v>
      </c>
      <c r="E50" s="263">
        <v>0</v>
      </c>
      <c r="F50" s="263">
        <v>0</v>
      </c>
      <c r="G50" s="263">
        <v>0</v>
      </c>
      <c r="H50" s="264">
        <v>0</v>
      </c>
      <c r="I50" s="264">
        <v>0</v>
      </c>
      <c r="J50" s="264">
        <v>0</v>
      </c>
      <c r="K50" s="264">
        <v>0</v>
      </c>
      <c r="L50" s="264">
        <v>0</v>
      </c>
      <c r="M50" s="264">
        <v>0</v>
      </c>
      <c r="N50" s="267">
        <v>0</v>
      </c>
      <c r="O50" s="266">
        <v>0</v>
      </c>
      <c r="P50" s="294">
        <v>0.9</v>
      </c>
      <c r="Q50" s="267">
        <v>0</v>
      </c>
      <c r="R50" s="267">
        <v>0</v>
      </c>
      <c r="S50" s="267">
        <v>0</v>
      </c>
      <c r="T50" s="295">
        <v>0</v>
      </c>
      <c r="U50" s="266">
        <v>0</v>
      </c>
      <c r="V50" s="266">
        <v>0</v>
      </c>
      <c r="W50" s="267">
        <v>0</v>
      </c>
      <c r="X50" s="267">
        <v>0</v>
      </c>
      <c r="Y50" s="268">
        <v>0</v>
      </c>
      <c r="Z50" s="268">
        <v>0</v>
      </c>
      <c r="AA50" s="295">
        <v>0</v>
      </c>
      <c r="AB50" s="264">
        <v>0</v>
      </c>
      <c r="AC50" s="264">
        <v>0</v>
      </c>
      <c r="AD50" s="264">
        <v>0</v>
      </c>
      <c r="AE50" s="264">
        <v>0</v>
      </c>
      <c r="AF50" s="268">
        <v>0</v>
      </c>
      <c r="AG50" s="268">
        <v>0</v>
      </c>
      <c r="AH50" s="295">
        <v>0</v>
      </c>
      <c r="AI50" s="272"/>
      <c r="AJ50" s="274"/>
    </row>
    <row r="51" spans="1:36">
      <c r="A51" s="315" t="s">
        <v>25</v>
      </c>
      <c r="B51" s="293" t="s">
        <v>3257</v>
      </c>
      <c r="C51" s="293" t="s">
        <v>85</v>
      </c>
      <c r="D51" s="293" t="s">
        <v>86</v>
      </c>
      <c r="E51" s="263">
        <v>0</v>
      </c>
      <c r="F51" s="263">
        <v>0</v>
      </c>
      <c r="G51" s="263">
        <v>0</v>
      </c>
      <c r="H51" s="264">
        <v>0</v>
      </c>
      <c r="I51" s="264">
        <v>0</v>
      </c>
      <c r="J51" s="264">
        <v>0</v>
      </c>
      <c r="K51" s="264">
        <v>0</v>
      </c>
      <c r="L51" s="264">
        <v>0</v>
      </c>
      <c r="M51" s="264">
        <v>0</v>
      </c>
      <c r="N51" s="267">
        <v>0</v>
      </c>
      <c r="O51" s="266">
        <v>0</v>
      </c>
      <c r="P51" s="294">
        <v>0.9</v>
      </c>
      <c r="Q51" s="267">
        <v>0</v>
      </c>
      <c r="R51" s="267">
        <v>0</v>
      </c>
      <c r="S51" s="267">
        <v>0</v>
      </c>
      <c r="T51" s="295">
        <v>0</v>
      </c>
      <c r="U51" s="266">
        <v>0</v>
      </c>
      <c r="V51" s="266">
        <v>0</v>
      </c>
      <c r="W51" s="267">
        <v>0</v>
      </c>
      <c r="X51" s="267">
        <v>0</v>
      </c>
      <c r="Y51" s="268">
        <v>0</v>
      </c>
      <c r="Z51" s="268">
        <v>0</v>
      </c>
      <c r="AA51" s="295">
        <v>0</v>
      </c>
      <c r="AB51" s="264">
        <v>0</v>
      </c>
      <c r="AC51" s="264">
        <v>0</v>
      </c>
      <c r="AD51" s="264">
        <v>0</v>
      </c>
      <c r="AE51" s="264">
        <v>0</v>
      </c>
      <c r="AF51" s="268">
        <v>0</v>
      </c>
      <c r="AG51" s="268">
        <v>0</v>
      </c>
      <c r="AH51" s="295">
        <v>0</v>
      </c>
      <c r="AI51" s="272"/>
      <c r="AJ51" s="274"/>
    </row>
    <row r="52" spans="1:36">
      <c r="A52" s="315" t="s">
        <v>25</v>
      </c>
      <c r="B52" s="293" t="s">
        <v>3257</v>
      </c>
      <c r="C52" s="293" t="s">
        <v>172</v>
      </c>
      <c r="D52" s="293" t="s">
        <v>173</v>
      </c>
      <c r="E52" s="263">
        <v>7131</v>
      </c>
      <c r="F52" s="263">
        <v>6955</v>
      </c>
      <c r="G52" s="263">
        <v>5959</v>
      </c>
      <c r="H52" s="264">
        <v>9134</v>
      </c>
      <c r="I52" s="264">
        <v>8957</v>
      </c>
      <c r="J52" s="264">
        <v>7798</v>
      </c>
      <c r="K52" s="264">
        <v>8341</v>
      </c>
      <c r="L52" s="264">
        <v>8138</v>
      </c>
      <c r="M52" s="264">
        <v>7422</v>
      </c>
      <c r="N52" s="267">
        <v>0.975319029589118</v>
      </c>
      <c r="O52" s="266">
        <v>6955</v>
      </c>
      <c r="P52" s="294">
        <v>0.9</v>
      </c>
      <c r="Q52" s="267">
        <v>0.975319029589118</v>
      </c>
      <c r="R52" s="267">
        <v>0.980621852419531</v>
      </c>
      <c r="S52" s="267">
        <v>0.975662390600647</v>
      </c>
      <c r="T52" s="295">
        <v>-0.00530282283041339</v>
      </c>
      <c r="U52" s="266">
        <v>7131</v>
      </c>
      <c r="V52" s="266">
        <v>5959</v>
      </c>
      <c r="W52" s="267">
        <v>0.835647174309354</v>
      </c>
      <c r="X52" s="267">
        <v>0.835647174309354</v>
      </c>
      <c r="Y52" s="268">
        <v>0.853733304138384</v>
      </c>
      <c r="Z52" s="268">
        <v>0.889821364344803</v>
      </c>
      <c r="AA52" s="295">
        <v>-0.0180861298290306</v>
      </c>
      <c r="AB52" s="264">
        <v>52490</v>
      </c>
      <c r="AC52" s="264">
        <v>44686</v>
      </c>
      <c r="AD52" s="264">
        <v>47431</v>
      </c>
      <c r="AE52" s="264">
        <v>40736</v>
      </c>
      <c r="AF52" s="268">
        <v>0.851324061726043</v>
      </c>
      <c r="AG52" s="268">
        <v>0.858847589129472</v>
      </c>
      <c r="AH52" s="295">
        <v>-0.00752352740342921</v>
      </c>
      <c r="AI52" s="272"/>
      <c r="AJ52" s="274"/>
    </row>
    <row r="53" spans="1:36">
      <c r="A53" s="315" t="s">
        <v>25</v>
      </c>
      <c r="B53" s="293" t="s">
        <v>3257</v>
      </c>
      <c r="C53" s="293" t="s">
        <v>83</v>
      </c>
      <c r="D53" s="293" t="s">
        <v>84</v>
      </c>
      <c r="E53" s="263">
        <v>9444</v>
      </c>
      <c r="F53" s="263">
        <v>9111</v>
      </c>
      <c r="G53" s="263">
        <v>8015</v>
      </c>
      <c r="H53" s="264">
        <v>10701</v>
      </c>
      <c r="I53" s="264">
        <v>10416</v>
      </c>
      <c r="J53" s="264">
        <v>9064</v>
      </c>
      <c r="K53" s="264">
        <v>8516</v>
      </c>
      <c r="L53" s="264">
        <v>8109</v>
      </c>
      <c r="M53" s="264">
        <v>7232</v>
      </c>
      <c r="N53" s="267">
        <v>0.964739517153748</v>
      </c>
      <c r="O53" s="266">
        <v>9111</v>
      </c>
      <c r="P53" s="294">
        <v>0.9</v>
      </c>
      <c r="Q53" s="267">
        <v>0.964739517153748</v>
      </c>
      <c r="R53" s="267">
        <v>0.973366975049061</v>
      </c>
      <c r="S53" s="267">
        <v>0.9522076092062</v>
      </c>
      <c r="T53" s="295">
        <v>-0.0086274578953125</v>
      </c>
      <c r="U53" s="266">
        <v>9444</v>
      </c>
      <c r="V53" s="266">
        <v>8015</v>
      </c>
      <c r="W53" s="267">
        <v>0.848686997035155</v>
      </c>
      <c r="X53" s="267">
        <v>0.848686997035155</v>
      </c>
      <c r="Y53" s="268">
        <v>0.84702364265022</v>
      </c>
      <c r="Z53" s="268">
        <v>0.849224988257398</v>
      </c>
      <c r="AA53" s="295">
        <v>0.00166335438493503</v>
      </c>
      <c r="AB53" s="264">
        <v>58554</v>
      </c>
      <c r="AC53" s="264">
        <v>49130</v>
      </c>
      <c r="AD53" s="264">
        <v>53381</v>
      </c>
      <c r="AE53" s="264">
        <v>44184</v>
      </c>
      <c r="AF53" s="268">
        <v>0.839054547938655</v>
      </c>
      <c r="AG53" s="268">
        <v>0.827710233978382</v>
      </c>
      <c r="AH53" s="295">
        <v>0.0113443139602731</v>
      </c>
      <c r="AI53" s="272"/>
      <c r="AJ53" s="274"/>
    </row>
    <row r="54" spans="1:36">
      <c r="A54" s="315" t="s">
        <v>25</v>
      </c>
      <c r="B54" s="293" t="s">
        <v>3257</v>
      </c>
      <c r="C54" s="293" t="s">
        <v>91</v>
      </c>
      <c r="D54" s="293" t="s">
        <v>92</v>
      </c>
      <c r="E54" s="263">
        <v>0</v>
      </c>
      <c r="F54" s="263">
        <v>0</v>
      </c>
      <c r="G54" s="263">
        <v>0</v>
      </c>
      <c r="H54" s="264">
        <v>6</v>
      </c>
      <c r="I54" s="264">
        <v>0</v>
      </c>
      <c r="J54" s="264">
        <v>6</v>
      </c>
      <c r="K54" s="264">
        <v>3</v>
      </c>
      <c r="L54" s="264">
        <v>0</v>
      </c>
      <c r="M54" s="264">
        <v>3</v>
      </c>
      <c r="N54" s="267">
        <v>0</v>
      </c>
      <c r="O54" s="266">
        <v>0</v>
      </c>
      <c r="P54" s="294">
        <v>0.9</v>
      </c>
      <c r="Q54" s="267">
        <v>0</v>
      </c>
      <c r="R54" s="267">
        <v>0</v>
      </c>
      <c r="S54" s="267">
        <v>0</v>
      </c>
      <c r="T54" s="295">
        <v>0</v>
      </c>
      <c r="U54" s="266">
        <v>0</v>
      </c>
      <c r="V54" s="266">
        <v>0</v>
      </c>
      <c r="W54" s="267">
        <v>0</v>
      </c>
      <c r="X54" s="267">
        <v>0</v>
      </c>
      <c r="Y54" s="268">
        <v>1</v>
      </c>
      <c r="Z54" s="268">
        <v>1</v>
      </c>
      <c r="AA54" s="295">
        <v>-1</v>
      </c>
      <c r="AB54" s="264">
        <v>40</v>
      </c>
      <c r="AC54" s="264">
        <v>40</v>
      </c>
      <c r="AD54" s="264">
        <v>80</v>
      </c>
      <c r="AE54" s="264">
        <v>76</v>
      </c>
      <c r="AF54" s="268">
        <v>1</v>
      </c>
      <c r="AG54" s="268">
        <v>0.95</v>
      </c>
      <c r="AH54" s="295">
        <v>0.05</v>
      </c>
      <c r="AI54" s="272"/>
      <c r="AJ54" s="274"/>
    </row>
    <row r="55" spans="1:36">
      <c r="A55" s="315" t="s">
        <v>25</v>
      </c>
      <c r="B55" s="293" t="s">
        <v>3257</v>
      </c>
      <c r="C55" s="293" t="s">
        <v>87</v>
      </c>
      <c r="D55" s="293" t="s">
        <v>88</v>
      </c>
      <c r="E55" s="263">
        <v>4692</v>
      </c>
      <c r="F55" s="263">
        <v>4570</v>
      </c>
      <c r="G55" s="263">
        <v>4179</v>
      </c>
      <c r="H55" s="264">
        <v>5441</v>
      </c>
      <c r="I55" s="264">
        <v>5269</v>
      </c>
      <c r="J55" s="264">
        <v>4790</v>
      </c>
      <c r="K55" s="264">
        <v>4525</v>
      </c>
      <c r="L55" s="264">
        <v>4356</v>
      </c>
      <c r="M55" s="264">
        <v>3919</v>
      </c>
      <c r="N55" s="267">
        <v>0.973998294970162</v>
      </c>
      <c r="O55" s="266">
        <v>4570</v>
      </c>
      <c r="P55" s="294">
        <v>0.9</v>
      </c>
      <c r="Q55" s="267">
        <v>0.973998294970162</v>
      </c>
      <c r="R55" s="267">
        <v>0.968388163940452</v>
      </c>
      <c r="S55" s="267">
        <v>0.962651933701657</v>
      </c>
      <c r="T55" s="295">
        <v>0.00561013102970986</v>
      </c>
      <c r="U55" s="266">
        <v>4692</v>
      </c>
      <c r="V55" s="266">
        <v>4179</v>
      </c>
      <c r="W55" s="267">
        <v>0.890664961636829</v>
      </c>
      <c r="X55" s="267">
        <v>0.890664961636829</v>
      </c>
      <c r="Y55" s="268">
        <v>0.880352876309502</v>
      </c>
      <c r="Z55" s="268">
        <v>0.866077348066298</v>
      </c>
      <c r="AA55" s="295">
        <v>0.0103120853273267</v>
      </c>
      <c r="AB55" s="264">
        <v>30445</v>
      </c>
      <c r="AC55" s="264">
        <v>26746</v>
      </c>
      <c r="AD55" s="264">
        <v>28028</v>
      </c>
      <c r="AE55" s="264">
        <v>24312</v>
      </c>
      <c r="AF55" s="268">
        <v>0.878502217112826</v>
      </c>
      <c r="AG55" s="268">
        <v>0.867418295989725</v>
      </c>
      <c r="AH55" s="295">
        <v>0.0110839211231019</v>
      </c>
      <c r="AI55" s="272"/>
      <c r="AJ55" s="274"/>
    </row>
    <row r="56" spans="1:36">
      <c r="A56" s="315" t="s">
        <v>25</v>
      </c>
      <c r="B56" s="293" t="s">
        <v>3257</v>
      </c>
      <c r="C56" s="293" t="s">
        <v>89</v>
      </c>
      <c r="D56" s="293" t="s">
        <v>90</v>
      </c>
      <c r="E56" s="263">
        <v>3048</v>
      </c>
      <c r="F56" s="263">
        <v>3041</v>
      </c>
      <c r="G56" s="263">
        <v>2850</v>
      </c>
      <c r="H56" s="264">
        <v>3576</v>
      </c>
      <c r="I56" s="264">
        <v>3566</v>
      </c>
      <c r="J56" s="264">
        <v>3284</v>
      </c>
      <c r="K56" s="264">
        <v>2913</v>
      </c>
      <c r="L56" s="264">
        <v>2904</v>
      </c>
      <c r="M56" s="264">
        <v>2730</v>
      </c>
      <c r="N56" s="267">
        <v>0.997703412073491</v>
      </c>
      <c r="O56" s="266">
        <v>3041</v>
      </c>
      <c r="P56" s="294">
        <v>0.9</v>
      </c>
      <c r="Q56" s="267">
        <v>0.997703412073491</v>
      </c>
      <c r="R56" s="267">
        <v>0.997203579418344</v>
      </c>
      <c r="S56" s="267">
        <v>0.996910401647786</v>
      </c>
      <c r="T56" s="295">
        <v>0.000499832655146304</v>
      </c>
      <c r="U56" s="266">
        <v>3048</v>
      </c>
      <c r="V56" s="266">
        <v>2850</v>
      </c>
      <c r="W56" s="267">
        <v>0.93503937007874</v>
      </c>
      <c r="X56" s="267">
        <v>0.93503937007874</v>
      </c>
      <c r="Y56" s="268">
        <v>0.91834451901566</v>
      </c>
      <c r="Z56" s="268">
        <v>0.937178166838311</v>
      </c>
      <c r="AA56" s="295">
        <v>0.0166948510630802</v>
      </c>
      <c r="AB56" s="264">
        <v>19366</v>
      </c>
      <c r="AC56" s="264">
        <v>18066</v>
      </c>
      <c r="AD56" s="264">
        <v>19087</v>
      </c>
      <c r="AE56" s="264">
        <v>17007</v>
      </c>
      <c r="AF56" s="268">
        <v>0.932872043788082</v>
      </c>
      <c r="AG56" s="268">
        <v>0.891025305181537</v>
      </c>
      <c r="AH56" s="295">
        <v>0.041846738606545</v>
      </c>
      <c r="AI56" s="272"/>
      <c r="AJ56" s="274"/>
    </row>
    <row r="57" spans="1:36">
      <c r="A57" s="315" t="s">
        <v>25</v>
      </c>
      <c r="B57" s="293" t="s">
        <v>3257</v>
      </c>
      <c r="C57" s="293" t="s">
        <v>93</v>
      </c>
      <c r="D57" s="293" t="s">
        <v>94</v>
      </c>
      <c r="E57" s="263">
        <v>6233</v>
      </c>
      <c r="F57" s="263">
        <v>6168</v>
      </c>
      <c r="G57" s="263">
        <v>5558</v>
      </c>
      <c r="H57" s="264">
        <v>7094</v>
      </c>
      <c r="I57" s="264">
        <v>7005</v>
      </c>
      <c r="J57" s="264">
        <v>6325</v>
      </c>
      <c r="K57" s="264">
        <v>5825</v>
      </c>
      <c r="L57" s="264">
        <v>5762</v>
      </c>
      <c r="M57" s="264">
        <v>5218</v>
      </c>
      <c r="N57" s="267">
        <v>0.989571634846783</v>
      </c>
      <c r="O57" s="266">
        <v>6168</v>
      </c>
      <c r="P57" s="294">
        <v>0.9</v>
      </c>
      <c r="Q57" s="267">
        <v>0.989571634846783</v>
      </c>
      <c r="R57" s="267">
        <v>0.987454186636594</v>
      </c>
      <c r="S57" s="267">
        <v>0.989184549356223</v>
      </c>
      <c r="T57" s="295">
        <v>0.00211744821018889</v>
      </c>
      <c r="U57" s="266">
        <v>6233</v>
      </c>
      <c r="V57" s="266">
        <v>5558</v>
      </c>
      <c r="W57" s="267">
        <v>0.891705438793518</v>
      </c>
      <c r="X57" s="267">
        <v>0.891705438793518</v>
      </c>
      <c r="Y57" s="268">
        <v>0.891598533972371</v>
      </c>
      <c r="Z57" s="268">
        <v>0.895793991416309</v>
      </c>
      <c r="AA57" s="295">
        <v>0.000106904821147391</v>
      </c>
      <c r="AB57" s="264">
        <v>39994</v>
      </c>
      <c r="AC57" s="264">
        <v>35680</v>
      </c>
      <c r="AD57" s="264">
        <v>38503</v>
      </c>
      <c r="AE57" s="264">
        <v>34276</v>
      </c>
      <c r="AF57" s="268">
        <v>0.892133820073011</v>
      </c>
      <c r="AG57" s="268">
        <v>0.890216346778173</v>
      </c>
      <c r="AH57" s="295">
        <v>0.00191747329483771</v>
      </c>
      <c r="AI57" s="272"/>
      <c r="AJ57" s="274"/>
    </row>
    <row r="58" spans="1:36">
      <c r="A58" s="315" t="s">
        <v>25</v>
      </c>
      <c r="B58" s="293" t="s">
        <v>3257</v>
      </c>
      <c r="C58" s="293" t="s">
        <v>95</v>
      </c>
      <c r="D58" s="293" t="s">
        <v>96</v>
      </c>
      <c r="E58" s="263">
        <v>7533</v>
      </c>
      <c r="F58" s="263">
        <v>7474</v>
      </c>
      <c r="G58" s="263">
        <v>6863</v>
      </c>
      <c r="H58" s="264">
        <v>8446</v>
      </c>
      <c r="I58" s="264">
        <v>8271</v>
      </c>
      <c r="J58" s="264">
        <v>7615</v>
      </c>
      <c r="K58" s="264">
        <v>6843</v>
      </c>
      <c r="L58" s="264">
        <v>6812</v>
      </c>
      <c r="M58" s="264">
        <v>6293</v>
      </c>
      <c r="N58" s="267">
        <v>0.992167795035179</v>
      </c>
      <c r="O58" s="266">
        <v>7474</v>
      </c>
      <c r="P58" s="294">
        <v>0.9</v>
      </c>
      <c r="Q58" s="267">
        <v>0.992167795035179</v>
      </c>
      <c r="R58" s="267">
        <v>0.979280132607151</v>
      </c>
      <c r="S58" s="267">
        <v>0.995469823176969</v>
      </c>
      <c r="T58" s="295">
        <v>0.0128876624280273</v>
      </c>
      <c r="U58" s="266">
        <v>7533</v>
      </c>
      <c r="V58" s="266">
        <v>6863</v>
      </c>
      <c r="W58" s="267">
        <v>0.911058011416434</v>
      </c>
      <c r="X58" s="267">
        <v>0.911058011416434</v>
      </c>
      <c r="Y58" s="268">
        <v>0.90161022969453</v>
      </c>
      <c r="Z58" s="268">
        <v>0.919625895075259</v>
      </c>
      <c r="AA58" s="295">
        <v>0.00944778172190441</v>
      </c>
      <c r="AB58" s="264">
        <v>47257</v>
      </c>
      <c r="AC58" s="264">
        <v>43183</v>
      </c>
      <c r="AD58" s="264">
        <v>42778</v>
      </c>
      <c r="AE58" s="264">
        <v>39295</v>
      </c>
      <c r="AF58" s="268">
        <v>0.913790549548215</v>
      </c>
      <c r="AG58" s="268">
        <v>0.91857964374211</v>
      </c>
      <c r="AH58" s="295">
        <v>-0.00478909419389539</v>
      </c>
      <c r="AI58" s="272"/>
      <c r="AJ58" s="274"/>
    </row>
    <row r="59" spans="1:36">
      <c r="A59" s="315" t="s">
        <v>25</v>
      </c>
      <c r="B59" s="293" t="s">
        <v>3267</v>
      </c>
      <c r="C59" s="293" t="s">
        <v>3268</v>
      </c>
      <c r="D59" s="293" t="s">
        <v>3269</v>
      </c>
      <c r="E59" s="263">
        <v>0</v>
      </c>
      <c r="F59" s="263">
        <v>0</v>
      </c>
      <c r="G59" s="263">
        <v>0</v>
      </c>
      <c r="H59" s="264">
        <v>0</v>
      </c>
      <c r="I59" s="264">
        <v>0</v>
      </c>
      <c r="J59" s="264">
        <v>0</v>
      </c>
      <c r="K59" s="264">
        <v>0</v>
      </c>
      <c r="L59" s="264">
        <v>0</v>
      </c>
      <c r="M59" s="264">
        <v>0</v>
      </c>
      <c r="N59" s="267">
        <v>0</v>
      </c>
      <c r="O59" s="266">
        <v>0</v>
      </c>
      <c r="P59" s="294">
        <v>0.9</v>
      </c>
      <c r="Q59" s="267">
        <v>0</v>
      </c>
      <c r="R59" s="267">
        <v>0</v>
      </c>
      <c r="S59" s="267">
        <v>0</v>
      </c>
      <c r="T59" s="295">
        <v>0</v>
      </c>
      <c r="U59" s="266">
        <v>0</v>
      </c>
      <c r="V59" s="266">
        <v>0</v>
      </c>
      <c r="W59" s="267">
        <v>0</v>
      </c>
      <c r="X59" s="267">
        <v>0</v>
      </c>
      <c r="Y59" s="268">
        <v>0</v>
      </c>
      <c r="Z59" s="268">
        <v>0</v>
      </c>
      <c r="AA59" s="295">
        <v>0</v>
      </c>
      <c r="AB59" s="264">
        <v>0</v>
      </c>
      <c r="AC59" s="264">
        <v>0</v>
      </c>
      <c r="AD59" s="264">
        <v>0</v>
      </c>
      <c r="AE59" s="264">
        <v>0</v>
      </c>
      <c r="AF59" s="268">
        <v>0</v>
      </c>
      <c r="AG59" s="268">
        <v>0</v>
      </c>
      <c r="AH59" s="295">
        <v>0</v>
      </c>
      <c r="AI59" s="272"/>
      <c r="AJ59" s="274"/>
    </row>
    <row r="60" spans="1:36">
      <c r="A60" s="315" t="s">
        <v>25</v>
      </c>
      <c r="B60" s="293" t="s">
        <v>3267</v>
      </c>
      <c r="C60" s="293" t="s">
        <v>3270</v>
      </c>
      <c r="D60" s="293" t="s">
        <v>3271</v>
      </c>
      <c r="E60" s="263">
        <v>0</v>
      </c>
      <c r="F60" s="263">
        <v>0</v>
      </c>
      <c r="G60" s="263">
        <v>0</v>
      </c>
      <c r="H60" s="264">
        <v>0</v>
      </c>
      <c r="I60" s="264">
        <v>0</v>
      </c>
      <c r="J60" s="264">
        <v>0</v>
      </c>
      <c r="K60" s="264">
        <v>0</v>
      </c>
      <c r="L60" s="264">
        <v>0</v>
      </c>
      <c r="M60" s="264">
        <v>0</v>
      </c>
      <c r="N60" s="267">
        <v>0</v>
      </c>
      <c r="O60" s="266">
        <v>0</v>
      </c>
      <c r="P60" s="294">
        <v>0.9</v>
      </c>
      <c r="Q60" s="267">
        <v>0</v>
      </c>
      <c r="R60" s="267">
        <v>0</v>
      </c>
      <c r="S60" s="267">
        <v>0</v>
      </c>
      <c r="T60" s="295">
        <v>0</v>
      </c>
      <c r="U60" s="266">
        <v>0</v>
      </c>
      <c r="V60" s="266">
        <v>0</v>
      </c>
      <c r="W60" s="267">
        <v>0</v>
      </c>
      <c r="X60" s="267">
        <v>0</v>
      </c>
      <c r="Y60" s="268">
        <v>0</v>
      </c>
      <c r="Z60" s="268">
        <v>0</v>
      </c>
      <c r="AA60" s="295">
        <v>0</v>
      </c>
      <c r="AB60" s="264">
        <v>0</v>
      </c>
      <c r="AC60" s="264">
        <v>0</v>
      </c>
      <c r="AD60" s="264">
        <v>0</v>
      </c>
      <c r="AE60" s="264">
        <v>0</v>
      </c>
      <c r="AF60" s="268">
        <v>0</v>
      </c>
      <c r="AG60" s="268">
        <v>0</v>
      </c>
      <c r="AH60" s="295">
        <v>0</v>
      </c>
      <c r="AI60" s="272"/>
      <c r="AJ60" s="274"/>
    </row>
    <row r="61" spans="1:36">
      <c r="A61" s="315" t="s">
        <v>25</v>
      </c>
      <c r="B61" s="293" t="s">
        <v>3267</v>
      </c>
      <c r="C61" s="293" t="s">
        <v>3272</v>
      </c>
      <c r="D61" s="293" t="s">
        <v>3273</v>
      </c>
      <c r="E61" s="263">
        <v>0</v>
      </c>
      <c r="F61" s="263">
        <v>0</v>
      </c>
      <c r="G61" s="263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67">
        <v>0</v>
      </c>
      <c r="O61" s="266">
        <v>0</v>
      </c>
      <c r="P61" s="294">
        <v>0.9</v>
      </c>
      <c r="Q61" s="267">
        <v>0</v>
      </c>
      <c r="R61" s="267">
        <v>0</v>
      </c>
      <c r="S61" s="267">
        <v>0</v>
      </c>
      <c r="T61" s="295">
        <v>0</v>
      </c>
      <c r="U61" s="266">
        <v>0</v>
      </c>
      <c r="V61" s="266">
        <v>0</v>
      </c>
      <c r="W61" s="267">
        <v>0</v>
      </c>
      <c r="X61" s="267">
        <v>0</v>
      </c>
      <c r="Y61" s="268">
        <v>0</v>
      </c>
      <c r="Z61" s="268">
        <v>0</v>
      </c>
      <c r="AA61" s="295">
        <v>0</v>
      </c>
      <c r="AB61" s="264">
        <v>0</v>
      </c>
      <c r="AC61" s="264">
        <v>0</v>
      </c>
      <c r="AD61" s="264">
        <v>0</v>
      </c>
      <c r="AE61" s="264">
        <v>0</v>
      </c>
      <c r="AF61" s="268">
        <v>0</v>
      </c>
      <c r="AG61" s="268">
        <v>0</v>
      </c>
      <c r="AH61" s="295">
        <v>0</v>
      </c>
      <c r="AI61" s="272"/>
      <c r="AJ61" s="274"/>
    </row>
    <row r="62" spans="1:36">
      <c r="A62" s="315" t="s">
        <v>25</v>
      </c>
      <c r="B62" s="293" t="s">
        <v>3267</v>
      </c>
      <c r="C62" s="293" t="s">
        <v>3274</v>
      </c>
      <c r="D62" s="293" t="s">
        <v>3275</v>
      </c>
      <c r="E62" s="263">
        <v>0</v>
      </c>
      <c r="F62" s="263">
        <v>0</v>
      </c>
      <c r="G62" s="263">
        <v>0</v>
      </c>
      <c r="H62" s="264">
        <v>0</v>
      </c>
      <c r="I62" s="264">
        <v>0</v>
      </c>
      <c r="J62" s="264">
        <v>0</v>
      </c>
      <c r="K62" s="264">
        <v>0</v>
      </c>
      <c r="L62" s="264">
        <v>0</v>
      </c>
      <c r="M62" s="264">
        <v>0</v>
      </c>
      <c r="N62" s="267">
        <v>0</v>
      </c>
      <c r="O62" s="266">
        <v>0</v>
      </c>
      <c r="P62" s="294">
        <v>0.9</v>
      </c>
      <c r="Q62" s="267">
        <v>0</v>
      </c>
      <c r="R62" s="267">
        <v>0</v>
      </c>
      <c r="S62" s="267">
        <v>0</v>
      </c>
      <c r="T62" s="295">
        <v>0</v>
      </c>
      <c r="U62" s="266">
        <v>0</v>
      </c>
      <c r="V62" s="266">
        <v>0</v>
      </c>
      <c r="W62" s="267">
        <v>0</v>
      </c>
      <c r="X62" s="267">
        <v>0</v>
      </c>
      <c r="Y62" s="268">
        <v>0</v>
      </c>
      <c r="Z62" s="268">
        <v>0</v>
      </c>
      <c r="AA62" s="295">
        <v>0</v>
      </c>
      <c r="AB62" s="264">
        <v>0</v>
      </c>
      <c r="AC62" s="264">
        <v>0</v>
      </c>
      <c r="AD62" s="264">
        <v>0</v>
      </c>
      <c r="AE62" s="264">
        <v>0</v>
      </c>
      <c r="AF62" s="268">
        <v>0</v>
      </c>
      <c r="AG62" s="268">
        <v>0</v>
      </c>
      <c r="AH62" s="295">
        <v>0</v>
      </c>
      <c r="AI62" s="272"/>
      <c r="AJ62" s="274"/>
    </row>
    <row r="63" spans="1:36">
      <c r="A63" s="315" t="s">
        <v>25</v>
      </c>
      <c r="B63" s="293" t="s">
        <v>3267</v>
      </c>
      <c r="C63" s="293" t="s">
        <v>97</v>
      </c>
      <c r="D63" s="293" t="s">
        <v>98</v>
      </c>
      <c r="E63" s="263">
        <v>0</v>
      </c>
      <c r="F63" s="263">
        <v>0</v>
      </c>
      <c r="G63" s="263">
        <v>0</v>
      </c>
      <c r="H63" s="264">
        <v>0</v>
      </c>
      <c r="I63" s="264">
        <v>0</v>
      </c>
      <c r="J63" s="264">
        <v>0</v>
      </c>
      <c r="K63" s="264">
        <v>0</v>
      </c>
      <c r="L63" s="264">
        <v>0</v>
      </c>
      <c r="M63" s="264">
        <v>0</v>
      </c>
      <c r="N63" s="267">
        <v>0</v>
      </c>
      <c r="O63" s="266">
        <v>0</v>
      </c>
      <c r="P63" s="294">
        <v>0.9</v>
      </c>
      <c r="Q63" s="267">
        <v>0</v>
      </c>
      <c r="R63" s="267">
        <v>0</v>
      </c>
      <c r="S63" s="267">
        <v>0</v>
      </c>
      <c r="T63" s="295">
        <v>0</v>
      </c>
      <c r="U63" s="266">
        <v>0</v>
      </c>
      <c r="V63" s="266">
        <v>0</v>
      </c>
      <c r="W63" s="267">
        <v>0</v>
      </c>
      <c r="X63" s="267">
        <v>0</v>
      </c>
      <c r="Y63" s="268">
        <v>0</v>
      </c>
      <c r="Z63" s="268">
        <v>0</v>
      </c>
      <c r="AA63" s="295">
        <v>0</v>
      </c>
      <c r="AB63" s="264">
        <v>0</v>
      </c>
      <c r="AC63" s="264">
        <v>0</v>
      </c>
      <c r="AD63" s="264">
        <v>0</v>
      </c>
      <c r="AE63" s="264">
        <v>0</v>
      </c>
      <c r="AF63" s="268">
        <v>0</v>
      </c>
      <c r="AG63" s="268">
        <v>0</v>
      </c>
      <c r="AH63" s="295">
        <v>0</v>
      </c>
      <c r="AI63" s="272"/>
      <c r="AJ63" s="274"/>
    </row>
    <row r="64" spans="1:36">
      <c r="A64" s="315" t="s">
        <v>25</v>
      </c>
      <c r="B64" s="293" t="s">
        <v>3267</v>
      </c>
      <c r="C64" s="293" t="s">
        <v>99</v>
      </c>
      <c r="D64" s="293" t="s">
        <v>100</v>
      </c>
      <c r="E64" s="263">
        <v>4298</v>
      </c>
      <c r="F64" s="263">
        <v>3950</v>
      </c>
      <c r="G64" s="263">
        <v>3031</v>
      </c>
      <c r="H64" s="264">
        <v>4254</v>
      </c>
      <c r="I64" s="264">
        <v>4230</v>
      </c>
      <c r="J64" s="264">
        <v>2950</v>
      </c>
      <c r="K64" s="264">
        <v>4021</v>
      </c>
      <c r="L64" s="264">
        <v>3838</v>
      </c>
      <c r="M64" s="264">
        <v>2908</v>
      </c>
      <c r="N64" s="267">
        <v>0.919032107957189</v>
      </c>
      <c r="O64" s="266">
        <v>3950</v>
      </c>
      <c r="P64" s="294">
        <v>0.9</v>
      </c>
      <c r="Q64" s="267">
        <v>0.919032107957189</v>
      </c>
      <c r="R64" s="267">
        <v>0.994358251057828</v>
      </c>
      <c r="S64" s="267">
        <v>0.954488933101219</v>
      </c>
      <c r="T64" s="295">
        <v>-0.0753261431006386</v>
      </c>
      <c r="U64" s="266">
        <v>4298</v>
      </c>
      <c r="V64" s="266">
        <v>3031</v>
      </c>
      <c r="W64" s="267">
        <v>0.705211726384365</v>
      </c>
      <c r="X64" s="267">
        <v>0.705211726384365</v>
      </c>
      <c r="Y64" s="268">
        <v>0.693464974141984</v>
      </c>
      <c r="Z64" s="268">
        <v>0.723203183287739</v>
      </c>
      <c r="AA64" s="295">
        <v>0.0117467522423808</v>
      </c>
      <c r="AB64" s="264">
        <v>25271</v>
      </c>
      <c r="AC64" s="264">
        <v>16949</v>
      </c>
      <c r="AD64" s="264">
        <v>22810</v>
      </c>
      <c r="AE64" s="264">
        <v>15222</v>
      </c>
      <c r="AF64" s="268">
        <v>0.670689723398362</v>
      </c>
      <c r="AG64" s="268">
        <v>0.66733888645331</v>
      </c>
      <c r="AH64" s="295">
        <v>0.00335083694505178</v>
      </c>
      <c r="AI64" s="272"/>
      <c r="AJ64" s="274"/>
    </row>
    <row r="65" spans="1:36">
      <c r="A65" s="315" t="s">
        <v>25</v>
      </c>
      <c r="B65" s="293" t="s">
        <v>3267</v>
      </c>
      <c r="C65" s="293" t="s">
        <v>101</v>
      </c>
      <c r="D65" s="293" t="s">
        <v>102</v>
      </c>
      <c r="E65" s="263">
        <v>3873</v>
      </c>
      <c r="F65" s="263">
        <v>3289</v>
      </c>
      <c r="G65" s="263">
        <v>2590</v>
      </c>
      <c r="H65" s="264">
        <v>9011</v>
      </c>
      <c r="I65" s="264">
        <v>8191</v>
      </c>
      <c r="J65" s="264">
        <v>7446</v>
      </c>
      <c r="K65" s="264">
        <v>7933</v>
      </c>
      <c r="L65" s="264">
        <v>7283</v>
      </c>
      <c r="M65" s="264">
        <v>7060</v>
      </c>
      <c r="N65" s="267">
        <v>0.849212496772528</v>
      </c>
      <c r="O65" s="266">
        <v>3289</v>
      </c>
      <c r="P65" s="294">
        <v>0.9</v>
      </c>
      <c r="Q65" s="267">
        <v>0.849212496772528</v>
      </c>
      <c r="R65" s="267">
        <v>0.909000110975474</v>
      </c>
      <c r="S65" s="267">
        <v>0.918063784192613</v>
      </c>
      <c r="T65" s="295">
        <v>-0.0597876142029466</v>
      </c>
      <c r="U65" s="266">
        <v>3873</v>
      </c>
      <c r="V65" s="266">
        <v>2590</v>
      </c>
      <c r="W65" s="267">
        <v>0.668732248902659</v>
      </c>
      <c r="X65" s="267">
        <v>0.668732248902659</v>
      </c>
      <c r="Y65" s="268">
        <v>0.82632338253246</v>
      </c>
      <c r="Z65" s="268">
        <v>0.889953359384848</v>
      </c>
      <c r="AA65" s="295">
        <v>-0.157591133629801</v>
      </c>
      <c r="AB65" s="264">
        <v>50667</v>
      </c>
      <c r="AC65" s="264">
        <v>42891</v>
      </c>
      <c r="AD65" s="264">
        <v>46925</v>
      </c>
      <c r="AE65" s="264">
        <v>40347</v>
      </c>
      <c r="AF65" s="268">
        <v>0.846527325478122</v>
      </c>
      <c r="AG65" s="268">
        <v>0.859818859882792</v>
      </c>
      <c r="AH65" s="295">
        <v>-0.0132915344046699</v>
      </c>
      <c r="AI65" s="272"/>
      <c r="AJ65" s="274"/>
    </row>
    <row r="66" spans="1:36">
      <c r="A66" s="315" t="s">
        <v>25</v>
      </c>
      <c r="B66" s="293" t="s">
        <v>3267</v>
      </c>
      <c r="C66" s="293" t="s">
        <v>107</v>
      </c>
      <c r="D66" s="293" t="s">
        <v>108</v>
      </c>
      <c r="E66" s="263">
        <v>5167</v>
      </c>
      <c r="F66" s="263">
        <v>4740</v>
      </c>
      <c r="G66" s="263">
        <v>4335</v>
      </c>
      <c r="H66" s="264">
        <v>6221</v>
      </c>
      <c r="I66" s="264">
        <v>5732</v>
      </c>
      <c r="J66" s="264">
        <v>5347</v>
      </c>
      <c r="K66" s="264">
        <v>5456</v>
      </c>
      <c r="L66" s="264">
        <v>5149</v>
      </c>
      <c r="M66" s="264">
        <v>5057</v>
      </c>
      <c r="N66" s="267">
        <v>0.917360170311593</v>
      </c>
      <c r="O66" s="266">
        <v>4740</v>
      </c>
      <c r="P66" s="294">
        <v>0.9</v>
      </c>
      <c r="Q66" s="267">
        <v>0.917360170311593</v>
      </c>
      <c r="R66" s="267">
        <v>0.921395274071693</v>
      </c>
      <c r="S66" s="267">
        <v>0.943731671554252</v>
      </c>
      <c r="T66" s="295">
        <v>-0.00403510376009986</v>
      </c>
      <c r="U66" s="266">
        <v>5167</v>
      </c>
      <c r="V66" s="266">
        <v>4335</v>
      </c>
      <c r="W66" s="267">
        <v>0.838978130443197</v>
      </c>
      <c r="X66" s="267">
        <v>0.838978130443197</v>
      </c>
      <c r="Y66" s="268">
        <v>0.85950811766597</v>
      </c>
      <c r="Z66" s="268">
        <v>0.926869501466276</v>
      </c>
      <c r="AA66" s="295">
        <v>-0.0205299872227729</v>
      </c>
      <c r="AB66" s="264">
        <v>36236</v>
      </c>
      <c r="AC66" s="264">
        <v>31913</v>
      </c>
      <c r="AD66" s="264">
        <v>33048</v>
      </c>
      <c r="AE66" s="264">
        <v>29595</v>
      </c>
      <c r="AF66" s="268">
        <v>0.880698752621702</v>
      </c>
      <c r="AG66" s="268">
        <v>0.895515613652869</v>
      </c>
      <c r="AH66" s="295">
        <v>-0.0148168610311664</v>
      </c>
      <c r="AI66" s="272"/>
      <c r="AJ66" s="274"/>
    </row>
    <row r="67" spans="1:36">
      <c r="A67" s="315" t="s">
        <v>25</v>
      </c>
      <c r="B67" s="293" t="s">
        <v>3267</v>
      </c>
      <c r="C67" s="293" t="s">
        <v>105</v>
      </c>
      <c r="D67" s="293" t="s">
        <v>106</v>
      </c>
      <c r="E67" s="263">
        <v>7720</v>
      </c>
      <c r="F67" s="263">
        <v>6948</v>
      </c>
      <c r="G67" s="263">
        <v>6466</v>
      </c>
      <c r="H67" s="264">
        <v>8803</v>
      </c>
      <c r="I67" s="264">
        <v>8435</v>
      </c>
      <c r="J67" s="264">
        <v>7478</v>
      </c>
      <c r="K67" s="264">
        <v>7094</v>
      </c>
      <c r="L67" s="264">
        <v>6816</v>
      </c>
      <c r="M67" s="264">
        <v>6448</v>
      </c>
      <c r="N67" s="267">
        <v>0.9</v>
      </c>
      <c r="O67" s="266">
        <v>6948</v>
      </c>
      <c r="P67" s="294">
        <v>0.9</v>
      </c>
      <c r="Q67" s="267">
        <v>0.9</v>
      </c>
      <c r="R67" s="267">
        <v>0.958196069521754</v>
      </c>
      <c r="S67" s="267">
        <v>0.960811953763744</v>
      </c>
      <c r="T67" s="295">
        <v>-0.0581960695217539</v>
      </c>
      <c r="U67" s="266">
        <v>7720</v>
      </c>
      <c r="V67" s="266">
        <v>6466</v>
      </c>
      <c r="W67" s="267">
        <v>0.837564766839378</v>
      </c>
      <c r="X67" s="267">
        <v>0.837564766839378</v>
      </c>
      <c r="Y67" s="268">
        <v>0.84948313075088</v>
      </c>
      <c r="Z67" s="268">
        <v>0.908937129968988</v>
      </c>
      <c r="AA67" s="295">
        <v>-0.0119183639115021</v>
      </c>
      <c r="AB67" s="264">
        <v>48068</v>
      </c>
      <c r="AC67" s="264">
        <v>42538</v>
      </c>
      <c r="AD67" s="264">
        <v>44327</v>
      </c>
      <c r="AE67" s="264">
        <v>39289</v>
      </c>
      <c r="AF67" s="268">
        <v>0.884954647582591</v>
      </c>
      <c r="AG67" s="268">
        <v>0.886344665779322</v>
      </c>
      <c r="AH67" s="295">
        <v>-0.00139001819673046</v>
      </c>
      <c r="AI67" s="272"/>
      <c r="AJ67" s="274"/>
    </row>
    <row r="68" spans="1:36">
      <c r="A68" s="315" t="s">
        <v>25</v>
      </c>
      <c r="B68" s="293" t="s">
        <v>3267</v>
      </c>
      <c r="C68" s="293" t="s">
        <v>178</v>
      </c>
      <c r="D68" s="293" t="s">
        <v>179</v>
      </c>
      <c r="E68" s="263">
        <v>4487</v>
      </c>
      <c r="F68" s="263">
        <v>4339</v>
      </c>
      <c r="G68" s="263">
        <v>3987</v>
      </c>
      <c r="H68" s="264">
        <v>7349</v>
      </c>
      <c r="I68" s="264">
        <v>7000</v>
      </c>
      <c r="J68" s="264">
        <v>6688</v>
      </c>
      <c r="K68" s="264">
        <v>4513</v>
      </c>
      <c r="L68" s="264">
        <v>4294</v>
      </c>
      <c r="M68" s="264">
        <v>4120</v>
      </c>
      <c r="N68" s="267">
        <v>0.967015823490082</v>
      </c>
      <c r="O68" s="266">
        <v>4339</v>
      </c>
      <c r="P68" s="294">
        <v>0.9</v>
      </c>
      <c r="Q68" s="267">
        <v>0.967015823490082</v>
      </c>
      <c r="R68" s="267">
        <v>0.95251054565247</v>
      </c>
      <c r="S68" s="267">
        <v>0.951473520939508</v>
      </c>
      <c r="T68" s="295">
        <v>0.0145052778376127</v>
      </c>
      <c r="U68" s="266">
        <v>4487</v>
      </c>
      <c r="V68" s="266">
        <v>3987</v>
      </c>
      <c r="W68" s="267">
        <v>0.888566971250279</v>
      </c>
      <c r="X68" s="267">
        <v>0.888566971250279</v>
      </c>
      <c r="Y68" s="268">
        <v>0.910055789903388</v>
      </c>
      <c r="Z68" s="268">
        <v>0.912918236206514</v>
      </c>
      <c r="AA68" s="295">
        <v>-0.0214888186531096</v>
      </c>
      <c r="AB68" s="264">
        <v>31094</v>
      </c>
      <c r="AC68" s="264">
        <v>27405</v>
      </c>
      <c r="AD68" s="264">
        <v>27666</v>
      </c>
      <c r="AE68" s="264">
        <v>24351</v>
      </c>
      <c r="AF68" s="268">
        <v>0.881359747861324</v>
      </c>
      <c r="AG68" s="268">
        <v>0.880177835610497</v>
      </c>
      <c r="AH68" s="295">
        <v>0.00118191225082709</v>
      </c>
      <c r="AI68" s="272"/>
      <c r="AJ68" s="274"/>
    </row>
    <row r="69" spans="1:36">
      <c r="A69" s="315" t="s">
        <v>25</v>
      </c>
      <c r="B69" s="293" t="s">
        <v>3267</v>
      </c>
      <c r="C69" s="293" t="s">
        <v>176</v>
      </c>
      <c r="D69" s="293" t="s">
        <v>177</v>
      </c>
      <c r="E69" s="263">
        <v>6508</v>
      </c>
      <c r="F69" s="263">
        <v>5544</v>
      </c>
      <c r="G69" s="263">
        <v>5260</v>
      </c>
      <c r="H69" s="264">
        <v>8369</v>
      </c>
      <c r="I69" s="264">
        <v>7968</v>
      </c>
      <c r="J69" s="264">
        <v>6911</v>
      </c>
      <c r="K69" s="264">
        <v>7558</v>
      </c>
      <c r="L69" s="264">
        <v>6845</v>
      </c>
      <c r="M69" s="264">
        <v>6542</v>
      </c>
      <c r="N69" s="267">
        <v>0.851874615857406</v>
      </c>
      <c r="O69" s="266">
        <v>5544</v>
      </c>
      <c r="P69" s="294">
        <v>0.9</v>
      </c>
      <c r="Q69" s="267">
        <v>0.851874615857406</v>
      </c>
      <c r="R69" s="267">
        <v>0.952085075875254</v>
      </c>
      <c r="S69" s="267">
        <v>0.905662873776131</v>
      </c>
      <c r="T69" s="295">
        <v>-0.100210460017848</v>
      </c>
      <c r="U69" s="266">
        <v>6508</v>
      </c>
      <c r="V69" s="266">
        <v>5260</v>
      </c>
      <c r="W69" s="267">
        <v>0.808236017209588</v>
      </c>
      <c r="X69" s="267">
        <v>0.808236017209588</v>
      </c>
      <c r="Y69" s="268">
        <v>0.825785637471621</v>
      </c>
      <c r="Z69" s="268">
        <v>0.865572902884361</v>
      </c>
      <c r="AA69" s="295">
        <v>-0.0175496202620333</v>
      </c>
      <c r="AB69" s="264">
        <v>46719</v>
      </c>
      <c r="AC69" s="264">
        <v>39185</v>
      </c>
      <c r="AD69" s="264">
        <v>43433</v>
      </c>
      <c r="AE69" s="264">
        <v>37701</v>
      </c>
      <c r="AF69" s="268">
        <v>0.838737986686359</v>
      </c>
      <c r="AG69" s="268">
        <v>0.868026615706951</v>
      </c>
      <c r="AH69" s="295">
        <v>-0.029288629020592</v>
      </c>
      <c r="AI69" s="272"/>
      <c r="AJ69" s="274"/>
    </row>
    <row r="70" spans="1:36">
      <c r="A70" s="315" t="s">
        <v>25</v>
      </c>
      <c r="B70" s="293" t="s">
        <v>3267</v>
      </c>
      <c r="C70" s="293" t="s">
        <v>109</v>
      </c>
      <c r="D70" s="293" t="s">
        <v>110</v>
      </c>
      <c r="E70" s="263">
        <v>3217</v>
      </c>
      <c r="F70" s="263">
        <v>3045</v>
      </c>
      <c r="G70" s="263">
        <v>2697</v>
      </c>
      <c r="H70" s="264">
        <v>9019</v>
      </c>
      <c r="I70" s="264">
        <v>8887</v>
      </c>
      <c r="J70" s="264">
        <v>8377</v>
      </c>
      <c r="K70" s="264">
        <v>10448</v>
      </c>
      <c r="L70" s="264">
        <v>9449</v>
      </c>
      <c r="M70" s="264">
        <v>10017</v>
      </c>
      <c r="N70" s="267">
        <v>0.946534037923531</v>
      </c>
      <c r="O70" s="266">
        <v>3045</v>
      </c>
      <c r="P70" s="294">
        <v>0.9</v>
      </c>
      <c r="Q70" s="267">
        <v>0.946534037923531</v>
      </c>
      <c r="R70" s="267">
        <v>0.985364231067746</v>
      </c>
      <c r="S70" s="267">
        <v>0.904383614088821</v>
      </c>
      <c r="T70" s="295">
        <v>-0.0388301931442147</v>
      </c>
      <c r="U70" s="266">
        <v>3217</v>
      </c>
      <c r="V70" s="266">
        <v>2697</v>
      </c>
      <c r="W70" s="267">
        <v>0.838358719303699</v>
      </c>
      <c r="X70" s="267">
        <v>0.838358719303699</v>
      </c>
      <c r="Y70" s="268">
        <v>0.928816942011309</v>
      </c>
      <c r="Z70" s="268">
        <v>0.95874808575804</v>
      </c>
      <c r="AA70" s="295">
        <v>-0.0904582227076104</v>
      </c>
      <c r="AB70" s="264">
        <v>60698</v>
      </c>
      <c r="AC70" s="264">
        <v>56983</v>
      </c>
      <c r="AD70" s="264">
        <v>49005</v>
      </c>
      <c r="AE70" s="264">
        <v>45850</v>
      </c>
      <c r="AF70" s="268">
        <v>0.938795347457906</v>
      </c>
      <c r="AG70" s="268">
        <v>0.935618814406693</v>
      </c>
      <c r="AH70" s="295">
        <v>0.00317653305121324</v>
      </c>
      <c r="AI70" s="272"/>
      <c r="AJ70" s="274"/>
    </row>
    <row r="71" spans="1:36">
      <c r="A71" s="315" t="s">
        <v>25</v>
      </c>
      <c r="B71" s="293" t="s">
        <v>3267</v>
      </c>
      <c r="C71" s="293" t="s">
        <v>103</v>
      </c>
      <c r="D71" s="293" t="s">
        <v>104</v>
      </c>
      <c r="E71" s="263">
        <v>0</v>
      </c>
      <c r="F71" s="263">
        <v>0</v>
      </c>
      <c r="G71" s="263">
        <v>0</v>
      </c>
      <c r="H71" s="264">
        <v>0</v>
      </c>
      <c r="I71" s="264">
        <v>0</v>
      </c>
      <c r="J71" s="264">
        <v>0</v>
      </c>
      <c r="K71" s="264">
        <v>0</v>
      </c>
      <c r="L71" s="264">
        <v>0</v>
      </c>
      <c r="M71" s="264">
        <v>0</v>
      </c>
      <c r="N71" s="267">
        <v>0</v>
      </c>
      <c r="O71" s="266">
        <v>0</v>
      </c>
      <c r="P71" s="294">
        <v>0.9</v>
      </c>
      <c r="Q71" s="267">
        <v>0</v>
      </c>
      <c r="R71" s="267">
        <v>0</v>
      </c>
      <c r="S71" s="267">
        <v>0</v>
      </c>
      <c r="T71" s="295">
        <v>0</v>
      </c>
      <c r="U71" s="266">
        <v>0</v>
      </c>
      <c r="V71" s="266">
        <v>0</v>
      </c>
      <c r="W71" s="267">
        <v>0</v>
      </c>
      <c r="X71" s="267">
        <v>0</v>
      </c>
      <c r="Y71" s="268">
        <v>0</v>
      </c>
      <c r="Z71" s="268">
        <v>0</v>
      </c>
      <c r="AA71" s="295">
        <v>0</v>
      </c>
      <c r="AB71" s="264">
        <v>6</v>
      </c>
      <c r="AC71" s="264">
        <v>0</v>
      </c>
      <c r="AD71" s="264">
        <v>5</v>
      </c>
      <c r="AE71" s="264">
        <v>0</v>
      </c>
      <c r="AF71" s="268">
        <v>0</v>
      </c>
      <c r="AG71" s="268">
        <v>0</v>
      </c>
      <c r="AH71" s="295">
        <v>0</v>
      </c>
      <c r="AI71" s="272"/>
      <c r="AJ71" s="274"/>
    </row>
    <row r="72" spans="1:36">
      <c r="A72" s="315" t="s">
        <v>25</v>
      </c>
      <c r="B72" s="293" t="s">
        <v>3276</v>
      </c>
      <c r="C72" s="293" t="s">
        <v>3277</v>
      </c>
      <c r="D72" s="293" t="s">
        <v>3278</v>
      </c>
      <c r="E72" s="263">
        <v>0</v>
      </c>
      <c r="F72" s="263">
        <v>0</v>
      </c>
      <c r="G72" s="263">
        <v>0</v>
      </c>
      <c r="H72" s="264">
        <v>0</v>
      </c>
      <c r="I72" s="264">
        <v>0</v>
      </c>
      <c r="J72" s="264">
        <v>0</v>
      </c>
      <c r="K72" s="264">
        <v>0</v>
      </c>
      <c r="L72" s="264">
        <v>0</v>
      </c>
      <c r="M72" s="264">
        <v>0</v>
      </c>
      <c r="N72" s="267">
        <v>0</v>
      </c>
      <c r="O72" s="266">
        <v>0</v>
      </c>
      <c r="P72" s="294">
        <v>0.9</v>
      </c>
      <c r="Q72" s="267">
        <v>0</v>
      </c>
      <c r="R72" s="267">
        <v>0</v>
      </c>
      <c r="S72" s="267">
        <v>0</v>
      </c>
      <c r="T72" s="295">
        <v>0</v>
      </c>
      <c r="U72" s="266">
        <v>0</v>
      </c>
      <c r="V72" s="266">
        <v>0</v>
      </c>
      <c r="W72" s="267">
        <v>0</v>
      </c>
      <c r="X72" s="267">
        <v>0</v>
      </c>
      <c r="Y72" s="268">
        <v>0</v>
      </c>
      <c r="Z72" s="268">
        <v>0</v>
      </c>
      <c r="AA72" s="295">
        <v>0</v>
      </c>
      <c r="AB72" s="264">
        <v>0</v>
      </c>
      <c r="AC72" s="264">
        <v>0</v>
      </c>
      <c r="AD72" s="264">
        <v>0</v>
      </c>
      <c r="AE72" s="264">
        <v>0</v>
      </c>
      <c r="AF72" s="268">
        <v>0</v>
      </c>
      <c r="AG72" s="268">
        <v>0</v>
      </c>
      <c r="AH72" s="295">
        <v>0</v>
      </c>
      <c r="AI72" s="272"/>
      <c r="AJ72" s="274"/>
    </row>
    <row r="73" spans="1:36">
      <c r="A73" s="315" t="s">
        <v>25</v>
      </c>
      <c r="B73" s="293" t="s">
        <v>3276</v>
      </c>
      <c r="C73" s="293" t="s">
        <v>182</v>
      </c>
      <c r="D73" s="293" t="s">
        <v>183</v>
      </c>
      <c r="E73" s="263">
        <v>5369</v>
      </c>
      <c r="F73" s="263">
        <v>5329</v>
      </c>
      <c r="G73" s="263">
        <v>4880</v>
      </c>
      <c r="H73" s="264">
        <v>6265</v>
      </c>
      <c r="I73" s="264">
        <v>6232</v>
      </c>
      <c r="J73" s="264">
        <v>5751</v>
      </c>
      <c r="K73" s="264">
        <v>5409</v>
      </c>
      <c r="L73" s="264">
        <v>5373</v>
      </c>
      <c r="M73" s="264">
        <v>5010</v>
      </c>
      <c r="N73" s="267">
        <v>0.992549823058298</v>
      </c>
      <c r="O73" s="266">
        <v>5329</v>
      </c>
      <c r="P73" s="294">
        <v>0.9</v>
      </c>
      <c r="Q73" s="267">
        <v>0.992549823058298</v>
      </c>
      <c r="R73" s="267">
        <v>0.994732641660016</v>
      </c>
      <c r="S73" s="267">
        <v>0.993344425956739</v>
      </c>
      <c r="T73" s="295">
        <v>-0.00218281860171832</v>
      </c>
      <c r="U73" s="266">
        <v>5369</v>
      </c>
      <c r="V73" s="266">
        <v>4880</v>
      </c>
      <c r="W73" s="267">
        <v>0.908921586887689</v>
      </c>
      <c r="X73" s="267">
        <v>0.908921586887689</v>
      </c>
      <c r="Y73" s="268">
        <v>0.917956903431764</v>
      </c>
      <c r="Z73" s="268">
        <v>0.926234054353855</v>
      </c>
      <c r="AA73" s="295">
        <v>-0.00903531654407519</v>
      </c>
      <c r="AB73" s="264">
        <v>33863</v>
      </c>
      <c r="AC73" s="264">
        <v>31053</v>
      </c>
      <c r="AD73" s="264">
        <v>29882</v>
      </c>
      <c r="AE73" s="264">
        <v>27419</v>
      </c>
      <c r="AF73" s="268">
        <v>0.917018574845702</v>
      </c>
      <c r="AG73" s="268">
        <v>0.917575798139348</v>
      </c>
      <c r="AH73" s="295">
        <v>-0.00055722329364627</v>
      </c>
      <c r="AI73" s="272"/>
      <c r="AJ73" s="274"/>
    </row>
    <row r="74" spans="1:36">
      <c r="A74" s="315" t="s">
        <v>25</v>
      </c>
      <c r="B74" s="293" t="s">
        <v>3276</v>
      </c>
      <c r="C74" s="293" t="s">
        <v>3279</v>
      </c>
      <c r="D74" s="293" t="s">
        <v>3280</v>
      </c>
      <c r="E74" s="263">
        <v>0</v>
      </c>
      <c r="F74" s="263">
        <v>0</v>
      </c>
      <c r="G74" s="263">
        <v>0</v>
      </c>
      <c r="H74" s="264">
        <v>0</v>
      </c>
      <c r="I74" s="264">
        <v>0</v>
      </c>
      <c r="J74" s="264">
        <v>0</v>
      </c>
      <c r="K74" s="264">
        <v>0</v>
      </c>
      <c r="L74" s="264">
        <v>0</v>
      </c>
      <c r="M74" s="264">
        <v>0</v>
      </c>
      <c r="N74" s="267">
        <v>0</v>
      </c>
      <c r="O74" s="266">
        <v>0</v>
      </c>
      <c r="P74" s="294">
        <v>0.9</v>
      </c>
      <c r="Q74" s="267">
        <v>0</v>
      </c>
      <c r="R74" s="267">
        <v>0</v>
      </c>
      <c r="S74" s="267">
        <v>0</v>
      </c>
      <c r="T74" s="295">
        <v>0</v>
      </c>
      <c r="U74" s="266">
        <v>0</v>
      </c>
      <c r="V74" s="266">
        <v>0</v>
      </c>
      <c r="W74" s="267">
        <v>0</v>
      </c>
      <c r="X74" s="267">
        <v>0</v>
      </c>
      <c r="Y74" s="268">
        <v>0</v>
      </c>
      <c r="Z74" s="268">
        <v>0</v>
      </c>
      <c r="AA74" s="295">
        <v>0</v>
      </c>
      <c r="AB74" s="264">
        <v>0</v>
      </c>
      <c r="AC74" s="264">
        <v>0</v>
      </c>
      <c r="AD74" s="264">
        <v>0</v>
      </c>
      <c r="AE74" s="264">
        <v>0</v>
      </c>
      <c r="AF74" s="268">
        <v>0</v>
      </c>
      <c r="AG74" s="268">
        <v>0</v>
      </c>
      <c r="AH74" s="295">
        <v>0</v>
      </c>
      <c r="AI74" s="272"/>
      <c r="AJ74" s="274"/>
    </row>
    <row r="75" spans="1:36">
      <c r="A75" s="315" t="s">
        <v>25</v>
      </c>
      <c r="B75" s="293" t="s">
        <v>3276</v>
      </c>
      <c r="C75" s="293" t="s">
        <v>3281</v>
      </c>
      <c r="D75" s="293" t="s">
        <v>3282</v>
      </c>
      <c r="E75" s="263">
        <v>0</v>
      </c>
      <c r="F75" s="263">
        <v>0</v>
      </c>
      <c r="G75" s="263">
        <v>0</v>
      </c>
      <c r="H75" s="264">
        <v>0</v>
      </c>
      <c r="I75" s="264">
        <v>0</v>
      </c>
      <c r="J75" s="264">
        <v>0</v>
      </c>
      <c r="K75" s="264">
        <v>0</v>
      </c>
      <c r="L75" s="264">
        <v>0</v>
      </c>
      <c r="M75" s="264">
        <v>0</v>
      </c>
      <c r="N75" s="267">
        <v>0</v>
      </c>
      <c r="O75" s="266">
        <v>0</v>
      </c>
      <c r="P75" s="294">
        <v>0.9</v>
      </c>
      <c r="Q75" s="267">
        <v>0</v>
      </c>
      <c r="R75" s="267">
        <v>0</v>
      </c>
      <c r="S75" s="267">
        <v>0</v>
      </c>
      <c r="T75" s="295">
        <v>0</v>
      </c>
      <c r="U75" s="266">
        <v>0</v>
      </c>
      <c r="V75" s="266">
        <v>0</v>
      </c>
      <c r="W75" s="267">
        <v>0</v>
      </c>
      <c r="X75" s="267">
        <v>0</v>
      </c>
      <c r="Y75" s="268">
        <v>0</v>
      </c>
      <c r="Z75" s="268">
        <v>0</v>
      </c>
      <c r="AA75" s="295">
        <v>0</v>
      </c>
      <c r="AB75" s="264">
        <v>0</v>
      </c>
      <c r="AC75" s="264">
        <v>0</v>
      </c>
      <c r="AD75" s="264">
        <v>0</v>
      </c>
      <c r="AE75" s="264">
        <v>0</v>
      </c>
      <c r="AF75" s="268">
        <v>0</v>
      </c>
      <c r="AG75" s="268">
        <v>0</v>
      </c>
      <c r="AH75" s="295">
        <v>0</v>
      </c>
      <c r="AI75" s="272"/>
      <c r="AJ75" s="274"/>
    </row>
    <row r="76" spans="1:36">
      <c r="A76" s="315" t="s">
        <v>25</v>
      </c>
      <c r="B76" s="293" t="s">
        <v>3276</v>
      </c>
      <c r="C76" s="293" t="s">
        <v>111</v>
      </c>
      <c r="D76" s="293" t="s">
        <v>112</v>
      </c>
      <c r="E76" s="263">
        <v>4628</v>
      </c>
      <c r="F76" s="263">
        <v>4420</v>
      </c>
      <c r="G76" s="263">
        <v>3866</v>
      </c>
      <c r="H76" s="264">
        <v>5204</v>
      </c>
      <c r="I76" s="264">
        <v>4663</v>
      </c>
      <c r="J76" s="264">
        <v>4113</v>
      </c>
      <c r="K76" s="264">
        <v>4537</v>
      </c>
      <c r="L76" s="264">
        <v>4368</v>
      </c>
      <c r="M76" s="264">
        <v>3812</v>
      </c>
      <c r="N76" s="267">
        <v>0.955056179775281</v>
      </c>
      <c r="O76" s="266">
        <v>4420</v>
      </c>
      <c r="P76" s="294">
        <v>0.9</v>
      </c>
      <c r="Q76" s="267">
        <v>0.955056179775281</v>
      </c>
      <c r="R76" s="267">
        <v>0.896041506533436</v>
      </c>
      <c r="S76" s="267">
        <v>0.962750716332378</v>
      </c>
      <c r="T76" s="295">
        <v>0.0590146732418451</v>
      </c>
      <c r="U76" s="266">
        <v>4628</v>
      </c>
      <c r="V76" s="266">
        <v>3866</v>
      </c>
      <c r="W76" s="267">
        <v>0.835350043215212</v>
      </c>
      <c r="X76" s="267">
        <v>0.835350043215212</v>
      </c>
      <c r="Y76" s="268">
        <v>0.790353574173713</v>
      </c>
      <c r="Z76" s="268">
        <v>0.840202777165528</v>
      </c>
      <c r="AA76" s="295">
        <v>0.0449964690414992</v>
      </c>
      <c r="AB76" s="264">
        <v>28221</v>
      </c>
      <c r="AC76" s="264">
        <v>21258</v>
      </c>
      <c r="AD76" s="264">
        <v>26483</v>
      </c>
      <c r="AE76" s="264">
        <v>20238</v>
      </c>
      <c r="AF76" s="268">
        <v>0.75326884235144</v>
      </c>
      <c r="AG76" s="268">
        <v>0.764188347241627</v>
      </c>
      <c r="AH76" s="295">
        <v>-0.0109195048901862</v>
      </c>
      <c r="AI76" s="272"/>
      <c r="AJ76" s="274"/>
    </row>
    <row r="77" spans="1:36">
      <c r="A77" s="315" t="s">
        <v>25</v>
      </c>
      <c r="B77" s="293" t="s">
        <v>3276</v>
      </c>
      <c r="C77" s="293" t="s">
        <v>113</v>
      </c>
      <c r="D77" s="293" t="s">
        <v>114</v>
      </c>
      <c r="E77" s="263">
        <v>6160</v>
      </c>
      <c r="F77" s="263">
        <v>5851</v>
      </c>
      <c r="G77" s="263">
        <v>5445</v>
      </c>
      <c r="H77" s="264">
        <v>6688</v>
      </c>
      <c r="I77" s="264">
        <v>6397</v>
      </c>
      <c r="J77" s="264">
        <v>6000</v>
      </c>
      <c r="K77" s="264">
        <v>6003</v>
      </c>
      <c r="L77" s="264">
        <v>5877</v>
      </c>
      <c r="M77" s="264">
        <v>5523</v>
      </c>
      <c r="N77" s="267">
        <v>0.949837662337662</v>
      </c>
      <c r="O77" s="266">
        <v>5851</v>
      </c>
      <c r="P77" s="294">
        <v>0.9</v>
      </c>
      <c r="Q77" s="267">
        <v>0.949837662337662</v>
      </c>
      <c r="R77" s="267">
        <v>0.956489234449761</v>
      </c>
      <c r="S77" s="267">
        <v>0.979010494752624</v>
      </c>
      <c r="T77" s="295">
        <v>-0.00665157211209844</v>
      </c>
      <c r="U77" s="266">
        <v>6160</v>
      </c>
      <c r="V77" s="266">
        <v>5445</v>
      </c>
      <c r="W77" s="267">
        <v>0.883928571428571</v>
      </c>
      <c r="X77" s="267">
        <v>0.883928571428571</v>
      </c>
      <c r="Y77" s="268">
        <v>0.897129186602871</v>
      </c>
      <c r="Z77" s="268">
        <v>0.920039980009995</v>
      </c>
      <c r="AA77" s="295">
        <v>-0.0132006151742994</v>
      </c>
      <c r="AB77" s="264">
        <v>38656</v>
      </c>
      <c r="AC77" s="264">
        <v>34669</v>
      </c>
      <c r="AD77" s="264">
        <v>34893</v>
      </c>
      <c r="AE77" s="264">
        <v>31464</v>
      </c>
      <c r="AF77" s="268">
        <v>0.896859478476821</v>
      </c>
      <c r="AG77" s="268">
        <v>0.901728140314676</v>
      </c>
      <c r="AH77" s="295">
        <v>-0.00486866183785506</v>
      </c>
      <c r="AI77" s="272"/>
      <c r="AJ77" s="274"/>
    </row>
    <row r="78" spans="1:36">
      <c r="A78" s="315" t="s">
        <v>25</v>
      </c>
      <c r="B78" s="293" t="s">
        <v>3276</v>
      </c>
      <c r="C78" s="293" t="s">
        <v>117</v>
      </c>
      <c r="D78" s="293" t="s">
        <v>118</v>
      </c>
      <c r="E78" s="263">
        <v>3593</v>
      </c>
      <c r="F78" s="263">
        <v>3512</v>
      </c>
      <c r="G78" s="263">
        <v>2989</v>
      </c>
      <c r="H78" s="264">
        <v>3933</v>
      </c>
      <c r="I78" s="264">
        <v>3871</v>
      </c>
      <c r="J78" s="264">
        <v>3528</v>
      </c>
      <c r="K78" s="264">
        <v>3507</v>
      </c>
      <c r="L78" s="264">
        <v>3331</v>
      </c>
      <c r="M78" s="264">
        <v>3228</v>
      </c>
      <c r="N78" s="267">
        <v>0.97745616476482</v>
      </c>
      <c r="O78" s="266">
        <v>3512</v>
      </c>
      <c r="P78" s="294">
        <v>0.9</v>
      </c>
      <c r="Q78" s="267">
        <v>0.97745616476482</v>
      </c>
      <c r="R78" s="267">
        <v>0.984235952199339</v>
      </c>
      <c r="S78" s="267">
        <v>0.949814656401483</v>
      </c>
      <c r="T78" s="295">
        <v>-0.00677978743451846</v>
      </c>
      <c r="U78" s="266">
        <v>3593</v>
      </c>
      <c r="V78" s="266">
        <v>2989</v>
      </c>
      <c r="W78" s="267">
        <v>0.831895352073476</v>
      </c>
      <c r="X78" s="267">
        <v>0.831895352073476</v>
      </c>
      <c r="Y78" s="268">
        <v>0.897025171624714</v>
      </c>
      <c r="Z78" s="268">
        <v>0.920444824636441</v>
      </c>
      <c r="AA78" s="295">
        <v>-0.0651298195512378</v>
      </c>
      <c r="AB78" s="264">
        <v>21939</v>
      </c>
      <c r="AC78" s="264">
        <v>19520</v>
      </c>
      <c r="AD78" s="264">
        <v>20246</v>
      </c>
      <c r="AE78" s="264">
        <v>18169</v>
      </c>
      <c r="AF78" s="268">
        <v>0.889739732895756</v>
      </c>
      <c r="AG78" s="268">
        <v>0.897411834436432</v>
      </c>
      <c r="AH78" s="295">
        <v>-0.00767210154067555</v>
      </c>
      <c r="AI78" s="272"/>
      <c r="AJ78" s="274"/>
    </row>
    <row r="79" spans="1:36">
      <c r="A79" s="315" t="s">
        <v>25</v>
      </c>
      <c r="B79" s="293" t="s">
        <v>3276</v>
      </c>
      <c r="C79" s="293" t="s">
        <v>119</v>
      </c>
      <c r="D79" s="293" t="s">
        <v>120</v>
      </c>
      <c r="E79" s="263">
        <v>1576</v>
      </c>
      <c r="F79" s="263">
        <v>1497</v>
      </c>
      <c r="G79" s="263">
        <v>1341</v>
      </c>
      <c r="H79" s="264">
        <v>1956</v>
      </c>
      <c r="I79" s="264">
        <v>1872</v>
      </c>
      <c r="J79" s="264">
        <v>1792</v>
      </c>
      <c r="K79" s="264">
        <v>1990</v>
      </c>
      <c r="L79" s="264">
        <v>1923</v>
      </c>
      <c r="M79" s="264">
        <v>1848</v>
      </c>
      <c r="N79" s="267">
        <v>0.9498730964467</v>
      </c>
      <c r="O79" s="266">
        <v>1497</v>
      </c>
      <c r="P79" s="294">
        <v>0.9</v>
      </c>
      <c r="Q79" s="267">
        <v>0.9498730964467</v>
      </c>
      <c r="R79" s="267">
        <v>0.957055214723926</v>
      </c>
      <c r="S79" s="267">
        <v>0.966331658291457</v>
      </c>
      <c r="T79" s="295">
        <v>-0.00718211827722592</v>
      </c>
      <c r="U79" s="266">
        <v>1576</v>
      </c>
      <c r="V79" s="266">
        <v>1341</v>
      </c>
      <c r="W79" s="267">
        <v>0.850888324873096</v>
      </c>
      <c r="X79" s="267">
        <v>0.850888324873096</v>
      </c>
      <c r="Y79" s="268">
        <v>0.916155419222904</v>
      </c>
      <c r="Z79" s="268">
        <v>0.928643216080402</v>
      </c>
      <c r="AA79" s="295">
        <v>-0.0652670943498075</v>
      </c>
      <c r="AB79" s="264">
        <v>11352</v>
      </c>
      <c r="AC79" s="264">
        <v>10308</v>
      </c>
      <c r="AD79" s="264">
        <v>10765</v>
      </c>
      <c r="AE79" s="264">
        <v>9880</v>
      </c>
      <c r="AF79" s="268">
        <v>0.908033826638478</v>
      </c>
      <c r="AG79" s="268">
        <v>0.917789131444496</v>
      </c>
      <c r="AH79" s="295">
        <v>-0.00975530480601827</v>
      </c>
      <c r="AI79" s="272"/>
      <c r="AJ79" s="274"/>
    </row>
    <row r="80" spans="1:36">
      <c r="A80" s="315" t="s">
        <v>25</v>
      </c>
      <c r="B80" s="293" t="s">
        <v>3276</v>
      </c>
      <c r="C80" s="293" t="s">
        <v>115</v>
      </c>
      <c r="D80" s="293" t="s">
        <v>116</v>
      </c>
      <c r="E80" s="263">
        <v>4948</v>
      </c>
      <c r="F80" s="263">
        <v>4888</v>
      </c>
      <c r="G80" s="263">
        <v>4500</v>
      </c>
      <c r="H80" s="264">
        <v>4402</v>
      </c>
      <c r="I80" s="264">
        <v>4352</v>
      </c>
      <c r="J80" s="264">
        <v>3973</v>
      </c>
      <c r="K80" s="264">
        <v>5332</v>
      </c>
      <c r="L80" s="264">
        <v>5279</v>
      </c>
      <c r="M80" s="264">
        <v>4955</v>
      </c>
      <c r="N80" s="267">
        <v>0.987873888439774</v>
      </c>
      <c r="O80" s="266">
        <v>4888</v>
      </c>
      <c r="P80" s="294">
        <v>0.9</v>
      </c>
      <c r="Q80" s="267">
        <v>0.987873888439774</v>
      </c>
      <c r="R80" s="267">
        <v>0.988641526578828</v>
      </c>
      <c r="S80" s="267">
        <v>0.990060015003751</v>
      </c>
      <c r="T80" s="295">
        <v>-0.000767638139054116</v>
      </c>
      <c r="U80" s="266">
        <v>4948</v>
      </c>
      <c r="V80" s="266">
        <v>4500</v>
      </c>
      <c r="W80" s="267">
        <v>0.909458367016977</v>
      </c>
      <c r="X80" s="267">
        <v>0.909458367016977</v>
      </c>
      <c r="Y80" s="268">
        <v>0.902544298046343</v>
      </c>
      <c r="Z80" s="268">
        <v>0.929294823705927</v>
      </c>
      <c r="AA80" s="295">
        <v>0.00691406897063396</v>
      </c>
      <c r="AB80" s="264">
        <v>31455</v>
      </c>
      <c r="AC80" s="264">
        <v>28778</v>
      </c>
      <c r="AD80" s="264">
        <v>28933</v>
      </c>
      <c r="AE80" s="264">
        <v>26787</v>
      </c>
      <c r="AF80" s="268">
        <v>0.914894293435066</v>
      </c>
      <c r="AG80" s="268">
        <v>0.925828638578786</v>
      </c>
      <c r="AH80" s="295">
        <v>-0.0109343451437195</v>
      </c>
      <c r="AI80" s="272"/>
      <c r="AJ80" s="274"/>
    </row>
    <row r="81" spans="1:36">
      <c r="A81" s="315" t="s">
        <v>25</v>
      </c>
      <c r="B81" s="293" t="s">
        <v>3276</v>
      </c>
      <c r="C81" s="293" t="s">
        <v>121</v>
      </c>
      <c r="D81" s="293" t="s">
        <v>122</v>
      </c>
      <c r="E81" s="263">
        <v>0</v>
      </c>
      <c r="F81" s="263">
        <v>0</v>
      </c>
      <c r="G81" s="263">
        <v>0</v>
      </c>
      <c r="H81" s="264">
        <v>0</v>
      </c>
      <c r="I81" s="264">
        <v>0</v>
      </c>
      <c r="J81" s="264">
        <v>0</v>
      </c>
      <c r="K81" s="264">
        <v>0</v>
      </c>
      <c r="L81" s="264">
        <v>0</v>
      </c>
      <c r="M81" s="264">
        <v>0</v>
      </c>
      <c r="N81" s="267">
        <v>0</v>
      </c>
      <c r="O81" s="266">
        <v>0</v>
      </c>
      <c r="P81" s="294">
        <v>0.9</v>
      </c>
      <c r="Q81" s="267">
        <v>0</v>
      </c>
      <c r="R81" s="267">
        <v>0</v>
      </c>
      <c r="S81" s="267">
        <v>0</v>
      </c>
      <c r="T81" s="295">
        <v>0</v>
      </c>
      <c r="U81" s="266">
        <v>0</v>
      </c>
      <c r="V81" s="266">
        <v>0</v>
      </c>
      <c r="W81" s="267">
        <v>0</v>
      </c>
      <c r="X81" s="267">
        <v>0</v>
      </c>
      <c r="Y81" s="268">
        <v>0</v>
      </c>
      <c r="Z81" s="268">
        <v>0</v>
      </c>
      <c r="AA81" s="295">
        <v>0</v>
      </c>
      <c r="AB81" s="264">
        <v>0</v>
      </c>
      <c r="AC81" s="264">
        <v>0</v>
      </c>
      <c r="AD81" s="264">
        <v>0</v>
      </c>
      <c r="AE81" s="264">
        <v>0</v>
      </c>
      <c r="AF81" s="268">
        <v>0</v>
      </c>
      <c r="AG81" s="268">
        <v>0</v>
      </c>
      <c r="AH81" s="295">
        <v>0</v>
      </c>
      <c r="AI81" s="272"/>
      <c r="AJ81" s="274"/>
    </row>
    <row r="82" spans="1:36">
      <c r="A82" s="315" t="s">
        <v>25</v>
      </c>
      <c r="B82" s="293" t="s">
        <v>3276</v>
      </c>
      <c r="C82" s="293" t="s">
        <v>125</v>
      </c>
      <c r="D82" s="293" t="s">
        <v>126</v>
      </c>
      <c r="E82" s="263">
        <v>4359</v>
      </c>
      <c r="F82" s="263">
        <v>4185</v>
      </c>
      <c r="G82" s="263">
        <v>3973</v>
      </c>
      <c r="H82" s="264">
        <v>5777</v>
      </c>
      <c r="I82" s="264">
        <v>5589</v>
      </c>
      <c r="J82" s="264">
        <v>5319</v>
      </c>
      <c r="K82" s="264">
        <v>5137</v>
      </c>
      <c r="L82" s="264">
        <v>5011</v>
      </c>
      <c r="M82" s="264">
        <v>4810</v>
      </c>
      <c r="N82" s="267">
        <v>0.960082587749484</v>
      </c>
      <c r="O82" s="266">
        <v>4185</v>
      </c>
      <c r="P82" s="294">
        <v>0.9</v>
      </c>
      <c r="Q82" s="267">
        <v>0.960082587749484</v>
      </c>
      <c r="R82" s="267">
        <v>0.967457157694305</v>
      </c>
      <c r="S82" s="267">
        <v>0.975472065407826</v>
      </c>
      <c r="T82" s="295">
        <v>-0.00737456994482111</v>
      </c>
      <c r="U82" s="266">
        <v>4359</v>
      </c>
      <c r="V82" s="266">
        <v>3973</v>
      </c>
      <c r="W82" s="267">
        <v>0.911447579720119</v>
      </c>
      <c r="X82" s="267">
        <v>0.911447579720119</v>
      </c>
      <c r="Y82" s="268">
        <v>0.920720096936126</v>
      </c>
      <c r="Z82" s="268">
        <v>0.936344169748881</v>
      </c>
      <c r="AA82" s="295">
        <v>-0.00927251721600675</v>
      </c>
      <c r="AB82" s="264">
        <v>31988</v>
      </c>
      <c r="AC82" s="264">
        <v>29526</v>
      </c>
      <c r="AD82" s="264">
        <v>28193</v>
      </c>
      <c r="AE82" s="264">
        <v>26107</v>
      </c>
      <c r="AF82" s="268">
        <v>0.923033637614105</v>
      </c>
      <c r="AG82" s="268">
        <v>0.926010002482886</v>
      </c>
      <c r="AH82" s="295">
        <v>-0.0029763648687805</v>
      </c>
      <c r="AI82" s="272"/>
      <c r="AJ82" s="274"/>
    </row>
    <row r="83" spans="1:36">
      <c r="A83" s="315" t="s">
        <v>25</v>
      </c>
      <c r="B83" s="293" t="s">
        <v>3276</v>
      </c>
      <c r="C83" s="293" t="s">
        <v>123</v>
      </c>
      <c r="D83" s="293" t="s">
        <v>124</v>
      </c>
      <c r="E83" s="263">
        <v>5570</v>
      </c>
      <c r="F83" s="263">
        <v>5443</v>
      </c>
      <c r="G83" s="263">
        <v>5097</v>
      </c>
      <c r="H83" s="264">
        <v>6131</v>
      </c>
      <c r="I83" s="264">
        <v>6010</v>
      </c>
      <c r="J83" s="264">
        <v>5692</v>
      </c>
      <c r="K83" s="264">
        <v>5505</v>
      </c>
      <c r="L83" s="264">
        <v>5411</v>
      </c>
      <c r="M83" s="264">
        <v>5184</v>
      </c>
      <c r="N83" s="267">
        <v>0.977199281867145</v>
      </c>
      <c r="O83" s="266">
        <v>5443</v>
      </c>
      <c r="P83" s="294">
        <v>0.9</v>
      </c>
      <c r="Q83" s="267">
        <v>0.977199281867145</v>
      </c>
      <c r="R83" s="267">
        <v>0.980264230957429</v>
      </c>
      <c r="S83" s="267">
        <v>0.982924613987284</v>
      </c>
      <c r="T83" s="295">
        <v>-0.00306494909028399</v>
      </c>
      <c r="U83" s="266">
        <v>5570</v>
      </c>
      <c r="V83" s="266">
        <v>5097</v>
      </c>
      <c r="W83" s="267">
        <v>0.91508078994614</v>
      </c>
      <c r="X83" s="267">
        <v>0.91508078994614</v>
      </c>
      <c r="Y83" s="268">
        <v>0.928396672647203</v>
      </c>
      <c r="Z83" s="268">
        <v>0.941689373297003</v>
      </c>
      <c r="AA83" s="295">
        <v>-0.0133158827010627</v>
      </c>
      <c r="AB83" s="264">
        <v>34685</v>
      </c>
      <c r="AC83" s="264">
        <v>31898</v>
      </c>
      <c r="AD83" s="264">
        <v>31377</v>
      </c>
      <c r="AE83" s="264">
        <v>28956</v>
      </c>
      <c r="AF83" s="268">
        <v>0.919648262937869</v>
      </c>
      <c r="AG83" s="268">
        <v>0.922841571851993</v>
      </c>
      <c r="AH83" s="295">
        <v>-0.00319330891412406</v>
      </c>
      <c r="AI83" s="272"/>
      <c r="AJ83" s="274"/>
    </row>
    <row r="84" spans="1:36">
      <c r="A84" s="315" t="s">
        <v>25</v>
      </c>
      <c r="B84" s="293" t="s">
        <v>3276</v>
      </c>
      <c r="C84" s="293" t="s">
        <v>127</v>
      </c>
      <c r="D84" s="293" t="s">
        <v>128</v>
      </c>
      <c r="E84" s="263">
        <v>2240</v>
      </c>
      <c r="F84" s="263">
        <v>2199</v>
      </c>
      <c r="G84" s="263">
        <v>2091</v>
      </c>
      <c r="H84" s="264">
        <v>2549</v>
      </c>
      <c r="I84" s="264">
        <v>2523</v>
      </c>
      <c r="J84" s="264">
        <v>2391</v>
      </c>
      <c r="K84" s="264">
        <v>2053</v>
      </c>
      <c r="L84" s="264">
        <v>2030</v>
      </c>
      <c r="M84" s="264">
        <v>1954</v>
      </c>
      <c r="N84" s="267">
        <v>0.981696428571429</v>
      </c>
      <c r="O84" s="266">
        <v>2199</v>
      </c>
      <c r="P84" s="294">
        <v>0.9</v>
      </c>
      <c r="Q84" s="267">
        <v>0.981696428571429</v>
      </c>
      <c r="R84" s="267">
        <v>0.989799921537858</v>
      </c>
      <c r="S84" s="267">
        <v>0.988796882610813</v>
      </c>
      <c r="T84" s="295">
        <v>-0.00810349296642943</v>
      </c>
      <c r="U84" s="266">
        <v>2240</v>
      </c>
      <c r="V84" s="266">
        <v>2091</v>
      </c>
      <c r="W84" s="267">
        <v>0.933482142857143</v>
      </c>
      <c r="X84" s="267">
        <v>0.933482142857143</v>
      </c>
      <c r="Y84" s="268">
        <v>0.938014907806983</v>
      </c>
      <c r="Z84" s="268">
        <v>0.951777886020458</v>
      </c>
      <c r="AA84" s="295">
        <v>-0.00453276494984034</v>
      </c>
      <c r="AB84" s="264">
        <v>13968</v>
      </c>
      <c r="AC84" s="264">
        <v>12963</v>
      </c>
      <c r="AD84" s="264">
        <v>12567</v>
      </c>
      <c r="AE84" s="264">
        <v>11524</v>
      </c>
      <c r="AF84" s="268">
        <v>0.928049828178694</v>
      </c>
      <c r="AG84" s="268">
        <v>0.917004853982653</v>
      </c>
      <c r="AH84" s="295">
        <v>0.0110449741960412</v>
      </c>
      <c r="AI84" s="272"/>
      <c r="AJ84" s="274"/>
    </row>
    <row r="85" spans="1:36">
      <c r="A85" s="315" t="s">
        <v>25</v>
      </c>
      <c r="B85" s="293" t="s">
        <v>3276</v>
      </c>
      <c r="C85" s="293" t="s">
        <v>180</v>
      </c>
      <c r="D85" s="293" t="s">
        <v>181</v>
      </c>
      <c r="E85" s="263">
        <v>4341</v>
      </c>
      <c r="F85" s="263">
        <v>4166</v>
      </c>
      <c r="G85" s="263">
        <v>3643</v>
      </c>
      <c r="H85" s="264">
        <v>5225</v>
      </c>
      <c r="I85" s="264">
        <v>5053</v>
      </c>
      <c r="J85" s="264">
        <v>4311</v>
      </c>
      <c r="K85" s="264">
        <v>4414</v>
      </c>
      <c r="L85" s="264">
        <v>4315</v>
      </c>
      <c r="M85" s="264">
        <v>3939</v>
      </c>
      <c r="N85" s="267">
        <v>0.959686708131767</v>
      </c>
      <c r="O85" s="266">
        <v>4166</v>
      </c>
      <c r="P85" s="294">
        <v>0.9</v>
      </c>
      <c r="Q85" s="267">
        <v>0.959686708131767</v>
      </c>
      <c r="R85" s="267">
        <v>0.967081339712919</v>
      </c>
      <c r="S85" s="267">
        <v>0.97757136384232</v>
      </c>
      <c r="T85" s="295">
        <v>-0.00739463158115183</v>
      </c>
      <c r="U85" s="266">
        <v>4341</v>
      </c>
      <c r="V85" s="266">
        <v>3643</v>
      </c>
      <c r="W85" s="267">
        <v>0.839207555862704</v>
      </c>
      <c r="X85" s="267">
        <v>0.839207555862704</v>
      </c>
      <c r="Y85" s="268">
        <v>0.825071770334928</v>
      </c>
      <c r="Z85" s="268">
        <v>0.892387856819212</v>
      </c>
      <c r="AA85" s="295">
        <v>0.0141357855277763</v>
      </c>
      <c r="AB85" s="264">
        <v>27706</v>
      </c>
      <c r="AC85" s="264">
        <v>23596</v>
      </c>
      <c r="AD85" s="264">
        <v>25410</v>
      </c>
      <c r="AE85" s="264">
        <v>21871</v>
      </c>
      <c r="AF85" s="268">
        <v>0.851656680863351</v>
      </c>
      <c r="AG85" s="268">
        <v>0.860724124360488</v>
      </c>
      <c r="AH85" s="295">
        <v>-0.00906744349713706</v>
      </c>
      <c r="AI85" s="272"/>
      <c r="AJ85" s="274"/>
    </row>
    <row r="86" spans="1:36">
      <c r="A86" s="315" t="s">
        <v>25</v>
      </c>
      <c r="B86" s="293" t="s">
        <v>3283</v>
      </c>
      <c r="C86" s="293" t="s">
        <v>3284</v>
      </c>
      <c r="D86" s="293" t="s">
        <v>3285</v>
      </c>
      <c r="E86" s="263">
        <v>0</v>
      </c>
      <c r="F86" s="263">
        <v>0</v>
      </c>
      <c r="G86" s="263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67">
        <v>0</v>
      </c>
      <c r="O86" s="266">
        <v>0</v>
      </c>
      <c r="P86" s="294">
        <v>0.9</v>
      </c>
      <c r="Q86" s="267">
        <v>0</v>
      </c>
      <c r="R86" s="267">
        <v>0</v>
      </c>
      <c r="S86" s="267">
        <v>0</v>
      </c>
      <c r="T86" s="295">
        <v>0</v>
      </c>
      <c r="U86" s="266">
        <v>0</v>
      </c>
      <c r="V86" s="266">
        <v>0</v>
      </c>
      <c r="W86" s="267">
        <v>0</v>
      </c>
      <c r="X86" s="267">
        <v>0</v>
      </c>
      <c r="Y86" s="268">
        <v>0</v>
      </c>
      <c r="Z86" s="268">
        <v>0</v>
      </c>
      <c r="AA86" s="295">
        <v>0</v>
      </c>
      <c r="AB86" s="264">
        <v>0</v>
      </c>
      <c r="AC86" s="264">
        <v>0</v>
      </c>
      <c r="AD86" s="264">
        <v>0</v>
      </c>
      <c r="AE86" s="264">
        <v>0</v>
      </c>
      <c r="AF86" s="268">
        <v>0</v>
      </c>
      <c r="AG86" s="268">
        <v>0</v>
      </c>
      <c r="AH86" s="295">
        <v>0</v>
      </c>
      <c r="AI86" s="272"/>
      <c r="AJ86" s="274"/>
    </row>
    <row r="87" spans="1:36">
      <c r="A87" s="315" t="s">
        <v>25</v>
      </c>
      <c r="B87" s="293" t="s">
        <v>3283</v>
      </c>
      <c r="C87" s="293" t="s">
        <v>3286</v>
      </c>
      <c r="D87" s="293" t="s">
        <v>3287</v>
      </c>
      <c r="E87" s="263">
        <v>0</v>
      </c>
      <c r="F87" s="263">
        <v>0</v>
      </c>
      <c r="G87" s="263">
        <v>0</v>
      </c>
      <c r="H87" s="264">
        <v>0</v>
      </c>
      <c r="I87" s="264">
        <v>0</v>
      </c>
      <c r="J87" s="264">
        <v>0</v>
      </c>
      <c r="K87" s="264">
        <v>0</v>
      </c>
      <c r="L87" s="264">
        <v>0</v>
      </c>
      <c r="M87" s="264">
        <v>0</v>
      </c>
      <c r="N87" s="267">
        <v>0</v>
      </c>
      <c r="O87" s="266">
        <v>0</v>
      </c>
      <c r="P87" s="294">
        <v>0.9</v>
      </c>
      <c r="Q87" s="267">
        <v>0</v>
      </c>
      <c r="R87" s="267">
        <v>0</v>
      </c>
      <c r="S87" s="267">
        <v>0</v>
      </c>
      <c r="T87" s="295">
        <v>0</v>
      </c>
      <c r="U87" s="266">
        <v>0</v>
      </c>
      <c r="V87" s="266">
        <v>0</v>
      </c>
      <c r="W87" s="267">
        <v>0</v>
      </c>
      <c r="X87" s="267">
        <v>0</v>
      </c>
      <c r="Y87" s="268">
        <v>0</v>
      </c>
      <c r="Z87" s="268">
        <v>0</v>
      </c>
      <c r="AA87" s="295">
        <v>0</v>
      </c>
      <c r="AB87" s="264">
        <v>0</v>
      </c>
      <c r="AC87" s="264">
        <v>0</v>
      </c>
      <c r="AD87" s="264">
        <v>0</v>
      </c>
      <c r="AE87" s="264">
        <v>0</v>
      </c>
      <c r="AF87" s="268">
        <v>0</v>
      </c>
      <c r="AG87" s="268">
        <v>0</v>
      </c>
      <c r="AH87" s="295">
        <v>0</v>
      </c>
      <c r="AI87" s="272"/>
      <c r="AJ87" s="274"/>
    </row>
    <row r="88" spans="1:36">
      <c r="A88" s="315" t="s">
        <v>25</v>
      </c>
      <c r="B88" s="293" t="s">
        <v>3283</v>
      </c>
      <c r="C88" s="293" t="s">
        <v>3288</v>
      </c>
      <c r="D88" s="293" t="s">
        <v>3289</v>
      </c>
      <c r="E88" s="263">
        <v>0</v>
      </c>
      <c r="F88" s="263">
        <v>0</v>
      </c>
      <c r="G88" s="263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7">
        <v>0</v>
      </c>
      <c r="O88" s="266">
        <v>0</v>
      </c>
      <c r="P88" s="294">
        <v>0.9</v>
      </c>
      <c r="Q88" s="267">
        <v>0</v>
      </c>
      <c r="R88" s="267">
        <v>0</v>
      </c>
      <c r="S88" s="267">
        <v>0</v>
      </c>
      <c r="T88" s="295">
        <v>0</v>
      </c>
      <c r="U88" s="266">
        <v>0</v>
      </c>
      <c r="V88" s="266">
        <v>0</v>
      </c>
      <c r="W88" s="267">
        <v>0</v>
      </c>
      <c r="X88" s="267">
        <v>0</v>
      </c>
      <c r="Y88" s="268">
        <v>0</v>
      </c>
      <c r="Z88" s="268">
        <v>0</v>
      </c>
      <c r="AA88" s="295">
        <v>0</v>
      </c>
      <c r="AB88" s="264">
        <v>0</v>
      </c>
      <c r="AC88" s="264">
        <v>0</v>
      </c>
      <c r="AD88" s="264">
        <v>0</v>
      </c>
      <c r="AE88" s="264">
        <v>0</v>
      </c>
      <c r="AF88" s="268">
        <v>0</v>
      </c>
      <c r="AG88" s="268">
        <v>0</v>
      </c>
      <c r="AH88" s="295">
        <v>0</v>
      </c>
      <c r="AI88" s="272"/>
      <c r="AJ88" s="274"/>
    </row>
    <row r="89" spans="1:36">
      <c r="A89" s="315" t="s">
        <v>25</v>
      </c>
      <c r="B89" s="293" t="s">
        <v>3283</v>
      </c>
      <c r="C89" s="293" t="s">
        <v>3290</v>
      </c>
      <c r="D89" s="293" t="s">
        <v>3291</v>
      </c>
      <c r="E89" s="263">
        <v>0</v>
      </c>
      <c r="F89" s="263">
        <v>0</v>
      </c>
      <c r="G89" s="263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7">
        <v>0</v>
      </c>
      <c r="O89" s="266">
        <v>0</v>
      </c>
      <c r="P89" s="294">
        <v>0.9</v>
      </c>
      <c r="Q89" s="267">
        <v>0</v>
      </c>
      <c r="R89" s="267">
        <v>0</v>
      </c>
      <c r="S89" s="267">
        <v>0</v>
      </c>
      <c r="T89" s="295">
        <v>0</v>
      </c>
      <c r="U89" s="266">
        <v>0</v>
      </c>
      <c r="V89" s="266">
        <v>0</v>
      </c>
      <c r="W89" s="267">
        <v>0</v>
      </c>
      <c r="X89" s="267">
        <v>0</v>
      </c>
      <c r="Y89" s="268">
        <v>0</v>
      </c>
      <c r="Z89" s="268">
        <v>0</v>
      </c>
      <c r="AA89" s="295">
        <v>0</v>
      </c>
      <c r="AB89" s="264">
        <v>0</v>
      </c>
      <c r="AC89" s="264">
        <v>0</v>
      </c>
      <c r="AD89" s="264">
        <v>0</v>
      </c>
      <c r="AE89" s="264">
        <v>0</v>
      </c>
      <c r="AF89" s="268">
        <v>0</v>
      </c>
      <c r="AG89" s="268">
        <v>0</v>
      </c>
      <c r="AH89" s="295">
        <v>0</v>
      </c>
      <c r="AI89" s="272"/>
      <c r="AJ89" s="274"/>
    </row>
    <row r="90" spans="1:36">
      <c r="A90" s="315" t="s">
        <v>25</v>
      </c>
      <c r="B90" s="293" t="s">
        <v>3283</v>
      </c>
      <c r="C90" s="293" t="s">
        <v>136</v>
      </c>
      <c r="D90" s="293" t="s">
        <v>137</v>
      </c>
      <c r="E90" s="263">
        <v>3206</v>
      </c>
      <c r="F90" s="263">
        <v>3065</v>
      </c>
      <c r="G90" s="263">
        <v>2468</v>
      </c>
      <c r="H90" s="264">
        <v>3446</v>
      </c>
      <c r="I90" s="264">
        <v>3313</v>
      </c>
      <c r="J90" s="264">
        <v>2596</v>
      </c>
      <c r="K90" s="264">
        <v>3160</v>
      </c>
      <c r="L90" s="264">
        <v>3089</v>
      </c>
      <c r="M90" s="264">
        <v>2467</v>
      </c>
      <c r="N90" s="267">
        <v>0.956019962570181</v>
      </c>
      <c r="O90" s="266">
        <v>3065</v>
      </c>
      <c r="P90" s="294">
        <v>0.9</v>
      </c>
      <c r="Q90" s="267">
        <v>0.956019962570181</v>
      </c>
      <c r="R90" s="267">
        <v>0.961404526987812</v>
      </c>
      <c r="S90" s="267">
        <v>0.97753164556962</v>
      </c>
      <c r="T90" s="295">
        <v>-0.00538456441763102</v>
      </c>
      <c r="U90" s="266">
        <v>3206</v>
      </c>
      <c r="V90" s="266">
        <v>2468</v>
      </c>
      <c r="W90" s="267">
        <v>0.769806612601372</v>
      </c>
      <c r="X90" s="267">
        <v>0.769806612601372</v>
      </c>
      <c r="Y90" s="268">
        <v>0.753337202553685</v>
      </c>
      <c r="Z90" s="268">
        <v>0.780696202531646</v>
      </c>
      <c r="AA90" s="295">
        <v>0.016469410047687</v>
      </c>
      <c r="AB90" s="264">
        <v>19431</v>
      </c>
      <c r="AC90" s="264">
        <v>13827</v>
      </c>
      <c r="AD90" s="264">
        <v>17207</v>
      </c>
      <c r="AE90" s="264">
        <v>12598</v>
      </c>
      <c r="AF90" s="268">
        <v>0.71159487417014</v>
      </c>
      <c r="AG90" s="268">
        <v>0.732143894926483</v>
      </c>
      <c r="AH90" s="295">
        <v>-0.020549020756343</v>
      </c>
      <c r="AI90" s="272"/>
      <c r="AJ90" s="274"/>
    </row>
    <row r="91" spans="1:36">
      <c r="A91" s="315" t="s">
        <v>25</v>
      </c>
      <c r="B91" s="293" t="s">
        <v>3283</v>
      </c>
      <c r="C91" s="293" t="s">
        <v>129</v>
      </c>
      <c r="D91" s="293" t="s">
        <v>130</v>
      </c>
      <c r="E91" s="263">
        <v>5980</v>
      </c>
      <c r="F91" s="263">
        <v>5565</v>
      </c>
      <c r="G91" s="263">
        <v>4513</v>
      </c>
      <c r="H91" s="264">
        <v>7113</v>
      </c>
      <c r="I91" s="264">
        <v>6912</v>
      </c>
      <c r="J91" s="264">
        <v>5166</v>
      </c>
      <c r="K91" s="264">
        <v>6373</v>
      </c>
      <c r="L91" s="264">
        <v>6133</v>
      </c>
      <c r="M91" s="264">
        <v>4951</v>
      </c>
      <c r="N91" s="267">
        <v>0.930602006688963</v>
      </c>
      <c r="O91" s="266">
        <v>5565</v>
      </c>
      <c r="P91" s="294">
        <v>0.9</v>
      </c>
      <c r="Q91" s="267">
        <v>0.930602006688963</v>
      </c>
      <c r="R91" s="267">
        <v>0.971741881062843</v>
      </c>
      <c r="S91" s="267">
        <v>0.962341126627962</v>
      </c>
      <c r="T91" s="295">
        <v>-0.0411398743738794</v>
      </c>
      <c r="U91" s="266">
        <v>5980</v>
      </c>
      <c r="V91" s="266">
        <v>4513</v>
      </c>
      <c r="W91" s="267">
        <v>0.754682274247492</v>
      </c>
      <c r="X91" s="267">
        <v>0.754682274247492</v>
      </c>
      <c r="Y91" s="268">
        <v>0.726275832981864</v>
      </c>
      <c r="Z91" s="268">
        <v>0.776871175270673</v>
      </c>
      <c r="AA91" s="295">
        <v>0.0284064412656275</v>
      </c>
      <c r="AB91" s="264">
        <v>40238</v>
      </c>
      <c r="AC91" s="264">
        <v>29698</v>
      </c>
      <c r="AD91" s="264">
        <v>38277</v>
      </c>
      <c r="AE91" s="264">
        <v>29507</v>
      </c>
      <c r="AF91" s="268">
        <v>0.738058551617874</v>
      </c>
      <c r="AG91" s="268">
        <v>0.770880685529169</v>
      </c>
      <c r="AH91" s="295">
        <v>-0.0328221339112953</v>
      </c>
      <c r="AI91" s="272"/>
      <c r="AJ91" s="274"/>
    </row>
    <row r="92" spans="1:36">
      <c r="A92" s="315" t="s">
        <v>25</v>
      </c>
      <c r="B92" s="293" t="s">
        <v>3283</v>
      </c>
      <c r="C92" s="293" t="s">
        <v>131</v>
      </c>
      <c r="D92" s="293" t="s">
        <v>132</v>
      </c>
      <c r="E92" s="263">
        <v>6598</v>
      </c>
      <c r="F92" s="263">
        <v>6024</v>
      </c>
      <c r="G92" s="263">
        <v>4516</v>
      </c>
      <c r="H92" s="264">
        <v>7687</v>
      </c>
      <c r="I92" s="264">
        <v>7255</v>
      </c>
      <c r="J92" s="264">
        <v>5526</v>
      </c>
      <c r="K92" s="264">
        <v>6389</v>
      </c>
      <c r="L92" s="264">
        <v>6234</v>
      </c>
      <c r="M92" s="264">
        <v>5298</v>
      </c>
      <c r="N92" s="267">
        <v>0.913003940588057</v>
      </c>
      <c r="O92" s="266">
        <v>6024</v>
      </c>
      <c r="P92" s="294">
        <v>0.9</v>
      </c>
      <c r="Q92" s="267">
        <v>0.913003940588057</v>
      </c>
      <c r="R92" s="267">
        <v>0.943801222843762</v>
      </c>
      <c r="S92" s="267">
        <v>0.975739552355611</v>
      </c>
      <c r="T92" s="295">
        <v>-0.0307972822557052</v>
      </c>
      <c r="U92" s="266">
        <v>6598</v>
      </c>
      <c r="V92" s="266">
        <v>4516</v>
      </c>
      <c r="W92" s="267">
        <v>0.684449833282813</v>
      </c>
      <c r="X92" s="267">
        <v>0.684449833282813</v>
      </c>
      <c r="Y92" s="268">
        <v>0.718876024456875</v>
      </c>
      <c r="Z92" s="268">
        <v>0.829237752386915</v>
      </c>
      <c r="AA92" s="295">
        <v>-0.0344261911740623</v>
      </c>
      <c r="AB92" s="264">
        <v>41798</v>
      </c>
      <c r="AC92" s="264">
        <v>32613</v>
      </c>
      <c r="AD92" s="264">
        <v>37216</v>
      </c>
      <c r="AE92" s="264">
        <v>31131</v>
      </c>
      <c r="AF92" s="268">
        <v>0.780252643667161</v>
      </c>
      <c r="AG92" s="268">
        <v>0.83649505588994</v>
      </c>
      <c r="AH92" s="295">
        <v>-0.0562424122227787</v>
      </c>
      <c r="AI92" s="272"/>
      <c r="AJ92" s="274"/>
    </row>
    <row r="93" spans="1:36">
      <c r="A93" s="315" t="s">
        <v>25</v>
      </c>
      <c r="B93" s="293" t="s">
        <v>3283</v>
      </c>
      <c r="C93" s="293" t="s">
        <v>140</v>
      </c>
      <c r="D93" s="293" t="s">
        <v>141</v>
      </c>
      <c r="E93" s="263">
        <v>9242</v>
      </c>
      <c r="F93" s="263">
        <v>9017</v>
      </c>
      <c r="G93" s="263">
        <v>7680</v>
      </c>
      <c r="H93" s="264">
        <v>11776</v>
      </c>
      <c r="I93" s="264">
        <v>11618</v>
      </c>
      <c r="J93" s="264">
        <v>10116</v>
      </c>
      <c r="K93" s="264">
        <v>10456</v>
      </c>
      <c r="L93" s="264">
        <v>10218</v>
      </c>
      <c r="M93" s="264">
        <v>9420</v>
      </c>
      <c r="N93" s="267">
        <v>0.975654620212075</v>
      </c>
      <c r="O93" s="266">
        <v>9017</v>
      </c>
      <c r="P93" s="294">
        <v>0.9</v>
      </c>
      <c r="Q93" s="267">
        <v>0.975654620212075</v>
      </c>
      <c r="R93" s="267">
        <v>0.986582880434783</v>
      </c>
      <c r="S93" s="267">
        <v>0.977237949502678</v>
      </c>
      <c r="T93" s="295">
        <v>-0.0109282602227073</v>
      </c>
      <c r="U93" s="266">
        <v>9242</v>
      </c>
      <c r="V93" s="266">
        <v>7680</v>
      </c>
      <c r="W93" s="267">
        <v>0.830988963427829</v>
      </c>
      <c r="X93" s="267">
        <v>0.830988963427829</v>
      </c>
      <c r="Y93" s="268">
        <v>0.859035326086957</v>
      </c>
      <c r="Z93" s="268">
        <v>0.900918133129304</v>
      </c>
      <c r="AA93" s="295">
        <v>-0.0280463626591271</v>
      </c>
      <c r="AB93" s="264">
        <v>64473</v>
      </c>
      <c r="AC93" s="264">
        <v>55965</v>
      </c>
      <c r="AD93" s="264">
        <v>59244</v>
      </c>
      <c r="AE93" s="264">
        <v>52293</v>
      </c>
      <c r="AF93" s="268">
        <v>0.868037783258108</v>
      </c>
      <c r="AG93" s="268">
        <v>0.88267166295321</v>
      </c>
      <c r="AH93" s="295">
        <v>-0.0146338796951023</v>
      </c>
      <c r="AI93" s="272"/>
      <c r="AJ93" s="274"/>
    </row>
    <row r="94" spans="1:36">
      <c r="A94" s="315" t="s">
        <v>25</v>
      </c>
      <c r="B94" s="293" t="s">
        <v>3283</v>
      </c>
      <c r="C94" s="293" t="s">
        <v>133</v>
      </c>
      <c r="D94" s="293" t="s">
        <v>134</v>
      </c>
      <c r="E94" s="263">
        <v>7159</v>
      </c>
      <c r="F94" s="263">
        <v>6858</v>
      </c>
      <c r="G94" s="263">
        <v>6253</v>
      </c>
      <c r="H94" s="264">
        <v>8240</v>
      </c>
      <c r="I94" s="264">
        <v>8063</v>
      </c>
      <c r="J94" s="264">
        <v>7256</v>
      </c>
      <c r="K94" s="264">
        <v>7809</v>
      </c>
      <c r="L94" s="264">
        <v>7481</v>
      </c>
      <c r="M94" s="264">
        <v>6721</v>
      </c>
      <c r="N94" s="267">
        <v>0.957955021651069</v>
      </c>
      <c r="O94" s="266">
        <v>6858</v>
      </c>
      <c r="P94" s="294">
        <v>0.9</v>
      </c>
      <c r="Q94" s="267">
        <v>0.957955021651069</v>
      </c>
      <c r="R94" s="267">
        <v>0.978519417475728</v>
      </c>
      <c r="S94" s="267">
        <v>0.957997182737867</v>
      </c>
      <c r="T94" s="295">
        <v>-0.0205643958246595</v>
      </c>
      <c r="U94" s="266">
        <v>7159</v>
      </c>
      <c r="V94" s="266">
        <v>6253</v>
      </c>
      <c r="W94" s="267">
        <v>0.873446012012851</v>
      </c>
      <c r="X94" s="267">
        <v>0.873446012012851</v>
      </c>
      <c r="Y94" s="268">
        <v>0.880582524271845</v>
      </c>
      <c r="Z94" s="268">
        <v>0.860673581764631</v>
      </c>
      <c r="AA94" s="295">
        <v>-0.0071365122589937</v>
      </c>
      <c r="AB94" s="264">
        <v>48431</v>
      </c>
      <c r="AC94" s="264">
        <v>43022</v>
      </c>
      <c r="AD94" s="264">
        <v>42934</v>
      </c>
      <c r="AE94" s="264">
        <v>38469</v>
      </c>
      <c r="AF94" s="268">
        <v>0.888315335219178</v>
      </c>
      <c r="AG94" s="268">
        <v>0.896003167652676</v>
      </c>
      <c r="AH94" s="295">
        <v>-0.00768783243349835</v>
      </c>
      <c r="AI94" s="272"/>
      <c r="AJ94" s="274"/>
    </row>
    <row r="95" spans="1:36">
      <c r="A95" s="315" t="s">
        <v>25</v>
      </c>
      <c r="B95" s="293" t="s">
        <v>3283</v>
      </c>
      <c r="C95" s="293" t="s">
        <v>138</v>
      </c>
      <c r="D95" s="293" t="s">
        <v>139</v>
      </c>
      <c r="E95" s="263">
        <v>2441</v>
      </c>
      <c r="F95" s="263">
        <v>2376</v>
      </c>
      <c r="G95" s="263">
        <v>2108</v>
      </c>
      <c r="H95" s="264">
        <v>6173</v>
      </c>
      <c r="I95" s="264">
        <v>6123</v>
      </c>
      <c r="J95" s="264">
        <v>5575</v>
      </c>
      <c r="K95" s="264">
        <v>5598</v>
      </c>
      <c r="L95" s="264">
        <v>5451</v>
      </c>
      <c r="M95" s="264">
        <v>4932</v>
      </c>
      <c r="N95" s="267">
        <v>0.973371569029086</v>
      </c>
      <c r="O95" s="266">
        <v>2376</v>
      </c>
      <c r="P95" s="294">
        <v>0.9</v>
      </c>
      <c r="Q95" s="267">
        <v>0.973371569029086</v>
      </c>
      <c r="R95" s="267">
        <v>0.991900210594524</v>
      </c>
      <c r="S95" s="267">
        <v>0.973740621650589</v>
      </c>
      <c r="T95" s="295">
        <v>-0.0185286415654381</v>
      </c>
      <c r="U95" s="266">
        <v>2441</v>
      </c>
      <c r="V95" s="266">
        <v>2108</v>
      </c>
      <c r="W95" s="267">
        <v>0.863580499795166</v>
      </c>
      <c r="X95" s="267">
        <v>0.863580499795166</v>
      </c>
      <c r="Y95" s="268">
        <v>0.903126518710514</v>
      </c>
      <c r="Z95" s="268">
        <v>0.881028938906752</v>
      </c>
      <c r="AA95" s="295">
        <v>-0.0395460189153476</v>
      </c>
      <c r="AB95" s="264">
        <v>33578</v>
      </c>
      <c r="AC95" s="264">
        <v>29464</v>
      </c>
      <c r="AD95" s="264">
        <v>33211</v>
      </c>
      <c r="AE95" s="264">
        <v>29616</v>
      </c>
      <c r="AF95" s="268">
        <v>0.877479301923879</v>
      </c>
      <c r="AG95" s="268">
        <v>0.891752732528379</v>
      </c>
      <c r="AH95" s="295">
        <v>-0.0142734306045005</v>
      </c>
      <c r="AI95" s="272"/>
      <c r="AJ95" s="274"/>
    </row>
    <row r="96" spans="1:36">
      <c r="A96" s="315" t="s">
        <v>25</v>
      </c>
      <c r="B96" s="293" t="s">
        <v>3283</v>
      </c>
      <c r="C96" s="293" t="s">
        <v>186</v>
      </c>
      <c r="D96" s="293" t="s">
        <v>187</v>
      </c>
      <c r="E96" s="263">
        <v>3357</v>
      </c>
      <c r="F96" s="263">
        <v>381</v>
      </c>
      <c r="G96" s="263">
        <v>2824</v>
      </c>
      <c r="H96" s="264">
        <v>392</v>
      </c>
      <c r="I96" s="264">
        <v>0</v>
      </c>
      <c r="J96" s="264">
        <v>0</v>
      </c>
      <c r="K96" s="264">
        <v>13</v>
      </c>
      <c r="L96" s="264">
        <v>0</v>
      </c>
      <c r="M96" s="264">
        <v>0</v>
      </c>
      <c r="N96" s="267">
        <v>0.113494191242181</v>
      </c>
      <c r="O96" s="266">
        <v>381</v>
      </c>
      <c r="P96" s="294">
        <v>0.9</v>
      </c>
      <c r="Q96" s="267">
        <v>0.113494191242181</v>
      </c>
      <c r="R96" s="267">
        <v>0</v>
      </c>
      <c r="S96" s="267">
        <v>0</v>
      </c>
      <c r="T96" s="295">
        <v>0.113494191242181</v>
      </c>
      <c r="U96" s="266">
        <v>3357</v>
      </c>
      <c r="V96" s="266">
        <v>2824</v>
      </c>
      <c r="W96" s="267">
        <v>0.841227286267501</v>
      </c>
      <c r="X96" s="267">
        <v>0.841227286267501</v>
      </c>
      <c r="Y96" s="268">
        <v>0</v>
      </c>
      <c r="Z96" s="268">
        <v>0</v>
      </c>
      <c r="AA96" s="295">
        <v>0.841227286267501</v>
      </c>
      <c r="AB96" s="264">
        <v>3770</v>
      </c>
      <c r="AC96" s="264">
        <v>2824</v>
      </c>
      <c r="AD96" s="264">
        <v>0</v>
      </c>
      <c r="AE96" s="264">
        <v>0</v>
      </c>
      <c r="AF96" s="268">
        <v>0.749071618037135</v>
      </c>
      <c r="AG96" s="268">
        <v>0</v>
      </c>
      <c r="AH96" s="295">
        <v>0.749071618037135</v>
      </c>
      <c r="AI96" s="272"/>
      <c r="AJ96" s="274"/>
    </row>
    <row r="97" spans="1:36">
      <c r="A97" s="315" t="s">
        <v>25</v>
      </c>
      <c r="B97" s="293" t="s">
        <v>3292</v>
      </c>
      <c r="C97" s="293" t="s">
        <v>3293</v>
      </c>
      <c r="D97" s="293" t="s">
        <v>3294</v>
      </c>
      <c r="E97" s="263">
        <v>0</v>
      </c>
      <c r="F97" s="263">
        <v>0</v>
      </c>
      <c r="G97" s="263">
        <v>0</v>
      </c>
      <c r="H97" s="264">
        <v>0</v>
      </c>
      <c r="I97" s="264">
        <v>0</v>
      </c>
      <c r="J97" s="264">
        <v>0</v>
      </c>
      <c r="K97" s="264">
        <v>0</v>
      </c>
      <c r="L97" s="264">
        <v>0</v>
      </c>
      <c r="M97" s="264">
        <v>0</v>
      </c>
      <c r="N97" s="267">
        <v>0</v>
      </c>
      <c r="O97" s="266">
        <v>0</v>
      </c>
      <c r="P97" s="294">
        <v>0.9</v>
      </c>
      <c r="Q97" s="267">
        <v>0</v>
      </c>
      <c r="R97" s="267">
        <v>0</v>
      </c>
      <c r="S97" s="267">
        <v>0</v>
      </c>
      <c r="T97" s="295">
        <v>0</v>
      </c>
      <c r="U97" s="266">
        <v>0</v>
      </c>
      <c r="V97" s="266">
        <v>0</v>
      </c>
      <c r="W97" s="267">
        <v>0</v>
      </c>
      <c r="X97" s="267">
        <v>0</v>
      </c>
      <c r="Y97" s="268">
        <v>0</v>
      </c>
      <c r="Z97" s="268">
        <v>0</v>
      </c>
      <c r="AA97" s="295">
        <v>0</v>
      </c>
      <c r="AB97" s="264">
        <v>0</v>
      </c>
      <c r="AC97" s="264">
        <v>0</v>
      </c>
      <c r="AD97" s="264">
        <v>0</v>
      </c>
      <c r="AE97" s="264">
        <v>0</v>
      </c>
      <c r="AF97" s="268">
        <v>0</v>
      </c>
      <c r="AG97" s="268">
        <v>0</v>
      </c>
      <c r="AH97" s="295">
        <v>0</v>
      </c>
      <c r="AI97" s="272"/>
      <c r="AJ97" s="274"/>
    </row>
    <row r="98" spans="1:36">
      <c r="A98" s="315" t="s">
        <v>25</v>
      </c>
      <c r="B98" s="293" t="s">
        <v>3292</v>
      </c>
      <c r="C98" s="293" t="s">
        <v>3295</v>
      </c>
      <c r="D98" s="293" t="s">
        <v>3296</v>
      </c>
      <c r="E98" s="263">
        <v>0</v>
      </c>
      <c r="F98" s="263">
        <v>0</v>
      </c>
      <c r="G98" s="263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67">
        <v>0</v>
      </c>
      <c r="O98" s="266">
        <v>0</v>
      </c>
      <c r="P98" s="294">
        <v>0.9</v>
      </c>
      <c r="Q98" s="267">
        <v>0</v>
      </c>
      <c r="R98" s="267">
        <v>0</v>
      </c>
      <c r="S98" s="267">
        <v>0</v>
      </c>
      <c r="T98" s="295">
        <v>0</v>
      </c>
      <c r="U98" s="266">
        <v>0</v>
      </c>
      <c r="V98" s="266">
        <v>0</v>
      </c>
      <c r="W98" s="267">
        <v>0</v>
      </c>
      <c r="X98" s="267">
        <v>0</v>
      </c>
      <c r="Y98" s="268">
        <v>0</v>
      </c>
      <c r="Z98" s="268">
        <v>0</v>
      </c>
      <c r="AA98" s="295">
        <v>0</v>
      </c>
      <c r="AB98" s="264">
        <v>0</v>
      </c>
      <c r="AC98" s="264">
        <v>0</v>
      </c>
      <c r="AD98" s="264">
        <v>0</v>
      </c>
      <c r="AE98" s="264">
        <v>0</v>
      </c>
      <c r="AF98" s="268">
        <v>0</v>
      </c>
      <c r="AG98" s="268">
        <v>0</v>
      </c>
      <c r="AH98" s="295">
        <v>0</v>
      </c>
      <c r="AI98" s="272"/>
      <c r="AJ98" s="274"/>
    </row>
    <row r="99" spans="1:36">
      <c r="A99" s="315" t="s">
        <v>25</v>
      </c>
      <c r="B99" s="293" t="s">
        <v>3292</v>
      </c>
      <c r="C99" s="293" t="s">
        <v>3297</v>
      </c>
      <c r="D99" s="293" t="s">
        <v>3298</v>
      </c>
      <c r="E99" s="263">
        <v>0</v>
      </c>
      <c r="F99" s="263">
        <v>0</v>
      </c>
      <c r="G99" s="263">
        <v>0</v>
      </c>
      <c r="H99" s="264">
        <v>0</v>
      </c>
      <c r="I99" s="264">
        <v>0</v>
      </c>
      <c r="J99" s="264">
        <v>0</v>
      </c>
      <c r="K99" s="264">
        <v>0</v>
      </c>
      <c r="L99" s="264">
        <v>0</v>
      </c>
      <c r="M99" s="264">
        <v>0</v>
      </c>
      <c r="N99" s="267">
        <v>0</v>
      </c>
      <c r="O99" s="266">
        <v>0</v>
      </c>
      <c r="P99" s="294">
        <v>0.9</v>
      </c>
      <c r="Q99" s="267">
        <v>0</v>
      </c>
      <c r="R99" s="267">
        <v>0</v>
      </c>
      <c r="S99" s="267">
        <v>0</v>
      </c>
      <c r="T99" s="295">
        <v>0</v>
      </c>
      <c r="U99" s="266">
        <v>0</v>
      </c>
      <c r="V99" s="266">
        <v>0</v>
      </c>
      <c r="W99" s="267">
        <v>0</v>
      </c>
      <c r="X99" s="267">
        <v>0</v>
      </c>
      <c r="Y99" s="268">
        <v>0</v>
      </c>
      <c r="Z99" s="268">
        <v>0</v>
      </c>
      <c r="AA99" s="295">
        <v>0</v>
      </c>
      <c r="AB99" s="264">
        <v>0</v>
      </c>
      <c r="AC99" s="264">
        <v>0</v>
      </c>
      <c r="AD99" s="264">
        <v>0</v>
      </c>
      <c r="AE99" s="264">
        <v>0</v>
      </c>
      <c r="AF99" s="268">
        <v>0</v>
      </c>
      <c r="AG99" s="268">
        <v>0</v>
      </c>
      <c r="AH99" s="295">
        <v>0</v>
      </c>
      <c r="AI99" s="272"/>
      <c r="AJ99" s="274"/>
    </row>
    <row r="100" spans="1:36">
      <c r="A100" s="315" t="s">
        <v>25</v>
      </c>
      <c r="B100" s="293" t="s">
        <v>3292</v>
      </c>
      <c r="C100" s="293" t="s">
        <v>3299</v>
      </c>
      <c r="D100" s="293" t="s">
        <v>3300</v>
      </c>
      <c r="E100" s="263">
        <v>0</v>
      </c>
      <c r="F100" s="263">
        <v>0</v>
      </c>
      <c r="G100" s="263">
        <v>0</v>
      </c>
      <c r="H100" s="264">
        <v>0</v>
      </c>
      <c r="I100" s="264">
        <v>0</v>
      </c>
      <c r="J100" s="264">
        <v>0</v>
      </c>
      <c r="K100" s="264">
        <v>0</v>
      </c>
      <c r="L100" s="264">
        <v>0</v>
      </c>
      <c r="M100" s="264">
        <v>0</v>
      </c>
      <c r="N100" s="267">
        <v>0</v>
      </c>
      <c r="O100" s="266">
        <v>0</v>
      </c>
      <c r="P100" s="294">
        <v>0.9</v>
      </c>
      <c r="Q100" s="267">
        <v>0</v>
      </c>
      <c r="R100" s="267">
        <v>0</v>
      </c>
      <c r="S100" s="267">
        <v>0</v>
      </c>
      <c r="T100" s="295">
        <v>0</v>
      </c>
      <c r="U100" s="266">
        <v>0</v>
      </c>
      <c r="V100" s="266">
        <v>0</v>
      </c>
      <c r="W100" s="267">
        <v>0</v>
      </c>
      <c r="X100" s="267">
        <v>0</v>
      </c>
      <c r="Y100" s="268">
        <v>0</v>
      </c>
      <c r="Z100" s="268">
        <v>0</v>
      </c>
      <c r="AA100" s="295">
        <v>0</v>
      </c>
      <c r="AB100" s="264">
        <v>0</v>
      </c>
      <c r="AC100" s="264">
        <v>0</v>
      </c>
      <c r="AD100" s="264">
        <v>0</v>
      </c>
      <c r="AE100" s="264">
        <v>0</v>
      </c>
      <c r="AF100" s="268">
        <v>0</v>
      </c>
      <c r="AG100" s="268">
        <v>0</v>
      </c>
      <c r="AH100" s="295">
        <v>0</v>
      </c>
      <c r="AI100" s="272"/>
      <c r="AJ100" s="274"/>
    </row>
    <row r="101" spans="1:36">
      <c r="A101" s="315" t="s">
        <v>25</v>
      </c>
      <c r="B101" s="293" t="s">
        <v>3292</v>
      </c>
      <c r="C101" s="293" t="s">
        <v>146</v>
      </c>
      <c r="D101" s="293" t="s">
        <v>147</v>
      </c>
      <c r="E101" s="263">
        <v>0</v>
      </c>
      <c r="F101" s="263">
        <v>0</v>
      </c>
      <c r="G101" s="263">
        <v>0</v>
      </c>
      <c r="H101" s="264">
        <v>0</v>
      </c>
      <c r="I101" s="264">
        <v>0</v>
      </c>
      <c r="J101" s="264">
        <v>0</v>
      </c>
      <c r="K101" s="264">
        <v>0</v>
      </c>
      <c r="L101" s="264">
        <v>0</v>
      </c>
      <c r="M101" s="264">
        <v>0</v>
      </c>
      <c r="N101" s="267">
        <v>0</v>
      </c>
      <c r="O101" s="266">
        <v>0</v>
      </c>
      <c r="P101" s="294">
        <v>0.9</v>
      </c>
      <c r="Q101" s="267">
        <v>0</v>
      </c>
      <c r="R101" s="267">
        <v>0</v>
      </c>
      <c r="S101" s="267">
        <v>0</v>
      </c>
      <c r="T101" s="295">
        <v>0</v>
      </c>
      <c r="U101" s="266">
        <v>0</v>
      </c>
      <c r="V101" s="266">
        <v>0</v>
      </c>
      <c r="W101" s="267">
        <v>0</v>
      </c>
      <c r="X101" s="267">
        <v>0</v>
      </c>
      <c r="Y101" s="268">
        <v>0</v>
      </c>
      <c r="Z101" s="268">
        <v>0</v>
      </c>
      <c r="AA101" s="295">
        <v>0</v>
      </c>
      <c r="AB101" s="264">
        <v>0</v>
      </c>
      <c r="AC101" s="264">
        <v>0</v>
      </c>
      <c r="AD101" s="264">
        <v>0</v>
      </c>
      <c r="AE101" s="264">
        <v>0</v>
      </c>
      <c r="AF101" s="268">
        <v>0</v>
      </c>
      <c r="AG101" s="268">
        <v>0</v>
      </c>
      <c r="AH101" s="295">
        <v>0</v>
      </c>
      <c r="AI101" s="272"/>
      <c r="AJ101" s="274"/>
    </row>
    <row r="102" spans="1:36">
      <c r="A102" s="315" t="s">
        <v>25</v>
      </c>
      <c r="B102" s="293" t="s">
        <v>3292</v>
      </c>
      <c r="C102" s="293" t="s">
        <v>184</v>
      </c>
      <c r="D102" s="293" t="s">
        <v>185</v>
      </c>
      <c r="E102" s="263">
        <v>5150</v>
      </c>
      <c r="F102" s="263">
        <v>4967</v>
      </c>
      <c r="G102" s="263">
        <v>4098</v>
      </c>
      <c r="H102" s="264">
        <v>5724</v>
      </c>
      <c r="I102" s="264">
        <v>5380</v>
      </c>
      <c r="J102" s="264">
        <v>4397</v>
      </c>
      <c r="K102" s="264">
        <v>4811</v>
      </c>
      <c r="L102" s="264">
        <v>4743</v>
      </c>
      <c r="M102" s="264">
        <v>3884</v>
      </c>
      <c r="N102" s="267">
        <v>0.964466019417476</v>
      </c>
      <c r="O102" s="266">
        <v>4967</v>
      </c>
      <c r="P102" s="294">
        <v>0.9</v>
      </c>
      <c r="Q102" s="267">
        <v>0.964466019417476</v>
      </c>
      <c r="R102" s="267">
        <v>0.939902166317261</v>
      </c>
      <c r="S102" s="267">
        <v>0.985865724381625</v>
      </c>
      <c r="T102" s="295">
        <v>0.024563853100215</v>
      </c>
      <c r="U102" s="266">
        <v>5150</v>
      </c>
      <c r="V102" s="266">
        <v>4098</v>
      </c>
      <c r="W102" s="267">
        <v>0.795728155339806</v>
      </c>
      <c r="X102" s="267">
        <v>0.795728155339806</v>
      </c>
      <c r="Y102" s="268">
        <v>0.768169112508735</v>
      </c>
      <c r="Z102" s="268">
        <v>0.807316566202453</v>
      </c>
      <c r="AA102" s="295">
        <v>0.0275590428310707</v>
      </c>
      <c r="AB102" s="264">
        <v>32737</v>
      </c>
      <c r="AC102" s="264">
        <v>26018</v>
      </c>
      <c r="AD102" s="264">
        <v>31114</v>
      </c>
      <c r="AE102" s="264">
        <v>24382</v>
      </c>
      <c r="AF102" s="268">
        <v>0.794758224638788</v>
      </c>
      <c r="AG102" s="268">
        <v>0.783634376807868</v>
      </c>
      <c r="AH102" s="295">
        <v>0.01112384783092</v>
      </c>
      <c r="AI102" s="272"/>
      <c r="AJ102" s="274"/>
    </row>
    <row r="103" spans="1:36">
      <c r="A103" s="315" t="s">
        <v>25</v>
      </c>
      <c r="B103" s="293" t="s">
        <v>3292</v>
      </c>
      <c r="C103" s="293" t="s">
        <v>144</v>
      </c>
      <c r="D103" s="293" t="s">
        <v>145</v>
      </c>
      <c r="E103" s="263">
        <v>3866</v>
      </c>
      <c r="F103" s="263">
        <v>3573</v>
      </c>
      <c r="G103" s="263">
        <v>3248</v>
      </c>
      <c r="H103" s="264">
        <v>6588</v>
      </c>
      <c r="I103" s="264">
        <v>6337</v>
      </c>
      <c r="J103" s="264">
        <v>5932</v>
      </c>
      <c r="K103" s="264">
        <v>6098</v>
      </c>
      <c r="L103" s="264">
        <v>5984</v>
      </c>
      <c r="M103" s="264">
        <v>5630</v>
      </c>
      <c r="N103" s="267">
        <v>0.924211070874289</v>
      </c>
      <c r="O103" s="266">
        <v>3573</v>
      </c>
      <c r="P103" s="294">
        <v>0.9</v>
      </c>
      <c r="Q103" s="267">
        <v>0.924211070874289</v>
      </c>
      <c r="R103" s="267">
        <v>0.961900425015179</v>
      </c>
      <c r="S103" s="267">
        <v>0.981305346015087</v>
      </c>
      <c r="T103" s="295">
        <v>-0.0376893541408905</v>
      </c>
      <c r="U103" s="266">
        <v>3866</v>
      </c>
      <c r="V103" s="266">
        <v>3248</v>
      </c>
      <c r="W103" s="267">
        <v>0.840144852560786</v>
      </c>
      <c r="X103" s="267">
        <v>0.840144852560786</v>
      </c>
      <c r="Y103" s="268">
        <v>0.900425015179114</v>
      </c>
      <c r="Z103" s="268">
        <v>0.923253525746146</v>
      </c>
      <c r="AA103" s="295">
        <v>-0.0602801626183272</v>
      </c>
      <c r="AB103" s="264">
        <v>38051</v>
      </c>
      <c r="AC103" s="264">
        <v>34619</v>
      </c>
      <c r="AD103" s="264">
        <v>35679</v>
      </c>
      <c r="AE103" s="264">
        <v>32883</v>
      </c>
      <c r="AF103" s="268">
        <v>0.909805261359754</v>
      </c>
      <c r="AG103" s="268">
        <v>0.921634574960061</v>
      </c>
      <c r="AH103" s="295">
        <v>-0.0118293136003065</v>
      </c>
      <c r="AI103" s="272"/>
      <c r="AJ103" s="274"/>
    </row>
    <row r="104" spans="1:36">
      <c r="A104" s="315" t="s">
        <v>25</v>
      </c>
      <c r="B104" s="293" t="s">
        <v>3292</v>
      </c>
      <c r="C104" s="293" t="s">
        <v>142</v>
      </c>
      <c r="D104" s="293" t="s">
        <v>143</v>
      </c>
      <c r="E104" s="263">
        <v>5325</v>
      </c>
      <c r="F104" s="263">
        <v>5136</v>
      </c>
      <c r="G104" s="263">
        <v>4262</v>
      </c>
      <c r="H104" s="264">
        <v>5650</v>
      </c>
      <c r="I104" s="264">
        <v>5588</v>
      </c>
      <c r="J104" s="264">
        <v>4786</v>
      </c>
      <c r="K104" s="264">
        <v>5072</v>
      </c>
      <c r="L104" s="264">
        <v>5029</v>
      </c>
      <c r="M104" s="264">
        <v>4362</v>
      </c>
      <c r="N104" s="267">
        <v>0.964507042253521</v>
      </c>
      <c r="O104" s="266">
        <v>5136</v>
      </c>
      <c r="P104" s="294">
        <v>0.9</v>
      </c>
      <c r="Q104" s="267">
        <v>0.964507042253521</v>
      </c>
      <c r="R104" s="267">
        <v>0.989026548672566</v>
      </c>
      <c r="S104" s="267">
        <v>0.991522082018927</v>
      </c>
      <c r="T104" s="295">
        <v>-0.0245195064190452</v>
      </c>
      <c r="U104" s="266">
        <v>5325</v>
      </c>
      <c r="V104" s="266">
        <v>4262</v>
      </c>
      <c r="W104" s="267">
        <v>0.80037558685446</v>
      </c>
      <c r="X104" s="267">
        <v>0.80037558685446</v>
      </c>
      <c r="Y104" s="268">
        <v>0.847079646017699</v>
      </c>
      <c r="Z104" s="268">
        <v>0.860015772870662</v>
      </c>
      <c r="AA104" s="295">
        <v>-0.0467040591632391</v>
      </c>
      <c r="AB104" s="264">
        <v>32394</v>
      </c>
      <c r="AC104" s="264">
        <v>25727</v>
      </c>
      <c r="AD104" s="264">
        <v>29733</v>
      </c>
      <c r="AE104" s="264">
        <v>24245</v>
      </c>
      <c r="AF104" s="268">
        <v>0.794190282151016</v>
      </c>
      <c r="AG104" s="268">
        <v>0.815423939730266</v>
      </c>
      <c r="AH104" s="295">
        <v>-0.0212336575792504</v>
      </c>
      <c r="AI104" s="272"/>
      <c r="AJ104" s="274"/>
    </row>
    <row r="105" spans="1:36">
      <c r="A105" s="315" t="s">
        <v>25</v>
      </c>
      <c r="B105" s="293" t="s">
        <v>3292</v>
      </c>
      <c r="C105" s="293" t="s">
        <v>148</v>
      </c>
      <c r="D105" s="293" t="s">
        <v>149</v>
      </c>
      <c r="E105" s="263">
        <v>6652</v>
      </c>
      <c r="F105" s="263">
        <v>6349</v>
      </c>
      <c r="G105" s="263">
        <v>5552</v>
      </c>
      <c r="H105" s="264">
        <v>7579</v>
      </c>
      <c r="I105" s="264">
        <v>7424</v>
      </c>
      <c r="J105" s="264">
        <v>6444</v>
      </c>
      <c r="K105" s="264">
        <v>7633</v>
      </c>
      <c r="L105" s="264">
        <v>7522</v>
      </c>
      <c r="M105" s="264">
        <v>6489</v>
      </c>
      <c r="N105" s="267">
        <v>0.954449789536981</v>
      </c>
      <c r="O105" s="266">
        <v>6349</v>
      </c>
      <c r="P105" s="294">
        <v>0.9</v>
      </c>
      <c r="Q105" s="267">
        <v>0.954449789536981</v>
      </c>
      <c r="R105" s="267">
        <v>0.979548753133659</v>
      </c>
      <c r="S105" s="267">
        <v>0.98545788025678</v>
      </c>
      <c r="T105" s="295">
        <v>-0.0250989635966774</v>
      </c>
      <c r="U105" s="266">
        <v>6652</v>
      </c>
      <c r="V105" s="266">
        <v>5552</v>
      </c>
      <c r="W105" s="267">
        <v>0.834636199639206</v>
      </c>
      <c r="X105" s="267">
        <v>0.834636199639206</v>
      </c>
      <c r="Y105" s="268">
        <v>0.850244095527114</v>
      </c>
      <c r="Z105" s="268">
        <v>0.850124459583388</v>
      </c>
      <c r="AA105" s="295">
        <v>-0.0156078958879082</v>
      </c>
      <c r="AB105" s="264">
        <v>45232</v>
      </c>
      <c r="AC105" s="264">
        <v>37530</v>
      </c>
      <c r="AD105" s="264">
        <v>42149</v>
      </c>
      <c r="AE105" s="264">
        <v>34965</v>
      </c>
      <c r="AF105" s="268">
        <v>0.829722320481075</v>
      </c>
      <c r="AG105" s="268">
        <v>0.829557047616788</v>
      </c>
      <c r="AH105" s="295">
        <v>0.000165272864287247</v>
      </c>
      <c r="AI105" s="272"/>
      <c r="AJ105" s="274"/>
    </row>
    <row r="106" spans="1:36">
      <c r="A106" s="315" t="s">
        <v>25</v>
      </c>
      <c r="B106" s="293" t="s">
        <v>3292</v>
      </c>
      <c r="C106" s="293" t="s">
        <v>150</v>
      </c>
      <c r="D106" s="293" t="s">
        <v>151</v>
      </c>
      <c r="E106" s="263">
        <v>6640</v>
      </c>
      <c r="F106" s="263">
        <v>6404</v>
      </c>
      <c r="G106" s="263">
        <v>5840</v>
      </c>
      <c r="H106" s="264">
        <v>6988</v>
      </c>
      <c r="I106" s="264">
        <v>6855</v>
      </c>
      <c r="J106" s="264">
        <v>6175</v>
      </c>
      <c r="K106" s="264">
        <v>6460</v>
      </c>
      <c r="L106" s="264">
        <v>6370</v>
      </c>
      <c r="M106" s="264">
        <v>5824</v>
      </c>
      <c r="N106" s="267">
        <v>0.964457831325301</v>
      </c>
      <c r="O106" s="266">
        <v>6404</v>
      </c>
      <c r="P106" s="294">
        <v>0.9</v>
      </c>
      <c r="Q106" s="267">
        <v>0.964457831325301</v>
      </c>
      <c r="R106" s="267">
        <v>0.980967372638809</v>
      </c>
      <c r="S106" s="267">
        <v>0.986068111455108</v>
      </c>
      <c r="T106" s="295">
        <v>-0.0165095413135082</v>
      </c>
      <c r="U106" s="266">
        <v>6640</v>
      </c>
      <c r="V106" s="266">
        <v>5840</v>
      </c>
      <c r="W106" s="267">
        <v>0.879518072289157</v>
      </c>
      <c r="X106" s="267">
        <v>0.879518072289157</v>
      </c>
      <c r="Y106" s="268">
        <v>0.883657698912421</v>
      </c>
      <c r="Z106" s="268">
        <v>0.901547987616099</v>
      </c>
      <c r="AA106" s="295">
        <v>-0.00413962662326472</v>
      </c>
      <c r="AB106" s="264">
        <v>41761</v>
      </c>
      <c r="AC106" s="264">
        <v>36386</v>
      </c>
      <c r="AD106" s="264">
        <v>38639</v>
      </c>
      <c r="AE106" s="264">
        <v>33410</v>
      </c>
      <c r="AF106" s="268">
        <v>0.871291396278825</v>
      </c>
      <c r="AG106" s="268">
        <v>0.864670410724915</v>
      </c>
      <c r="AH106" s="295">
        <v>0.00662098555390955</v>
      </c>
      <c r="AI106" s="272"/>
      <c r="AJ106" s="274"/>
    </row>
    <row r="107" spans="1:36">
      <c r="A107" s="315" t="s">
        <v>25</v>
      </c>
      <c r="B107" s="293" t="s">
        <v>3292</v>
      </c>
      <c r="C107" s="293" t="s">
        <v>152</v>
      </c>
      <c r="D107" s="293" t="s">
        <v>153</v>
      </c>
      <c r="E107" s="263">
        <v>9727</v>
      </c>
      <c r="F107" s="263">
        <v>9389</v>
      </c>
      <c r="G107" s="263">
        <v>7512</v>
      </c>
      <c r="H107" s="264">
        <v>13474</v>
      </c>
      <c r="I107" s="264">
        <v>13102</v>
      </c>
      <c r="J107" s="264">
        <v>11443</v>
      </c>
      <c r="K107" s="264">
        <v>12156</v>
      </c>
      <c r="L107" s="264">
        <v>11873</v>
      </c>
      <c r="M107" s="264">
        <v>10586</v>
      </c>
      <c r="N107" s="267">
        <v>0.965251362187725</v>
      </c>
      <c r="O107" s="266">
        <v>9389</v>
      </c>
      <c r="P107" s="294">
        <v>0.9</v>
      </c>
      <c r="Q107" s="267">
        <v>0.965251362187725</v>
      </c>
      <c r="R107" s="267">
        <v>0.972391272079561</v>
      </c>
      <c r="S107" s="267">
        <v>0.97671931556433</v>
      </c>
      <c r="T107" s="295">
        <v>-0.00713990989183577</v>
      </c>
      <c r="U107" s="266">
        <v>9727</v>
      </c>
      <c r="V107" s="266">
        <v>7512</v>
      </c>
      <c r="W107" s="267">
        <v>0.772283335046777</v>
      </c>
      <c r="X107" s="267">
        <v>0.772283335046777</v>
      </c>
      <c r="Y107" s="268">
        <v>0.849265251595666</v>
      </c>
      <c r="Z107" s="268">
        <v>0.870845672918723</v>
      </c>
      <c r="AA107" s="295">
        <v>-0.0769819165488886</v>
      </c>
      <c r="AB107" s="264">
        <v>77068</v>
      </c>
      <c r="AC107" s="264">
        <v>65476</v>
      </c>
      <c r="AD107" s="264">
        <v>67402</v>
      </c>
      <c r="AE107" s="264">
        <v>57139</v>
      </c>
      <c r="AF107" s="268">
        <v>0.849587377381014</v>
      </c>
      <c r="AG107" s="268">
        <v>0.847734488590843</v>
      </c>
      <c r="AH107" s="295">
        <v>0.0018528887901712</v>
      </c>
      <c r="AI107" s="272"/>
      <c r="AJ107" s="274"/>
    </row>
    <row r="108" spans="1:36">
      <c r="A108" s="315" t="s">
        <v>25</v>
      </c>
      <c r="B108" s="293" t="s">
        <v>3292</v>
      </c>
      <c r="C108" s="293" t="s">
        <v>154</v>
      </c>
      <c r="D108" s="293" t="s">
        <v>155</v>
      </c>
      <c r="E108" s="263">
        <v>5097</v>
      </c>
      <c r="F108" s="263">
        <v>4753</v>
      </c>
      <c r="G108" s="263">
        <v>4554</v>
      </c>
      <c r="H108" s="264">
        <v>8467</v>
      </c>
      <c r="I108" s="264">
        <v>7158</v>
      </c>
      <c r="J108" s="264">
        <v>7759</v>
      </c>
      <c r="K108" s="264">
        <v>8206</v>
      </c>
      <c r="L108" s="264">
        <v>7853</v>
      </c>
      <c r="M108" s="264">
        <v>7463</v>
      </c>
      <c r="N108" s="267">
        <v>0.932509319207377</v>
      </c>
      <c r="O108" s="266">
        <v>4753</v>
      </c>
      <c r="P108" s="294">
        <v>0.9</v>
      </c>
      <c r="Q108" s="267">
        <v>0.932509319207377</v>
      </c>
      <c r="R108" s="267">
        <v>0.845399787409944</v>
      </c>
      <c r="S108" s="267">
        <v>0.956982695588594</v>
      </c>
      <c r="T108" s="295">
        <v>0.0871095317974324</v>
      </c>
      <c r="U108" s="266">
        <v>5097</v>
      </c>
      <c r="V108" s="266">
        <v>4554</v>
      </c>
      <c r="W108" s="267">
        <v>0.893466745144202</v>
      </c>
      <c r="X108" s="267">
        <v>0.893466745144202</v>
      </c>
      <c r="Y108" s="268">
        <v>0.916381244832881</v>
      </c>
      <c r="Z108" s="268">
        <v>0.90945649524738</v>
      </c>
      <c r="AA108" s="295">
        <v>-0.0229144996886782</v>
      </c>
      <c r="AB108" s="264">
        <v>45888</v>
      </c>
      <c r="AC108" s="264">
        <v>40831</v>
      </c>
      <c r="AD108" s="264">
        <v>42449</v>
      </c>
      <c r="AE108" s="264">
        <v>38596</v>
      </c>
      <c r="AF108" s="268">
        <v>0.88979689679219</v>
      </c>
      <c r="AG108" s="268">
        <v>0.9092322551768</v>
      </c>
      <c r="AH108" s="295">
        <v>-0.0194353583846107</v>
      </c>
      <c r="AI108" s="272"/>
      <c r="AJ108" s="274"/>
    </row>
    <row r="109" spans="1:36">
      <c r="A109" s="315" t="s">
        <v>25</v>
      </c>
      <c r="B109" s="293" t="s">
        <v>3301</v>
      </c>
      <c r="C109" s="293" t="s">
        <v>3304</v>
      </c>
      <c r="D109" s="293" t="s">
        <v>3305</v>
      </c>
      <c r="E109" s="263">
        <v>0</v>
      </c>
      <c r="F109" s="263">
        <v>0</v>
      </c>
      <c r="G109" s="263">
        <v>0</v>
      </c>
      <c r="H109" s="264">
        <v>0</v>
      </c>
      <c r="I109" s="264">
        <v>0</v>
      </c>
      <c r="J109" s="264">
        <v>0</v>
      </c>
      <c r="K109" s="264">
        <v>0</v>
      </c>
      <c r="L109" s="264">
        <v>0</v>
      </c>
      <c r="M109" s="264">
        <v>0</v>
      </c>
      <c r="N109" s="267">
        <v>0</v>
      </c>
      <c r="O109" s="266">
        <v>0</v>
      </c>
      <c r="P109" s="294">
        <v>0.9</v>
      </c>
      <c r="Q109" s="267">
        <v>0</v>
      </c>
      <c r="R109" s="267">
        <v>0</v>
      </c>
      <c r="S109" s="267">
        <v>0</v>
      </c>
      <c r="T109" s="295">
        <v>0</v>
      </c>
      <c r="U109" s="266">
        <v>0</v>
      </c>
      <c r="V109" s="266">
        <v>0</v>
      </c>
      <c r="W109" s="267">
        <v>0</v>
      </c>
      <c r="X109" s="267">
        <v>0</v>
      </c>
      <c r="Y109" s="268">
        <v>0</v>
      </c>
      <c r="Z109" s="268">
        <v>0</v>
      </c>
      <c r="AA109" s="295">
        <v>0</v>
      </c>
      <c r="AB109" s="264">
        <v>0</v>
      </c>
      <c r="AC109" s="264">
        <v>0</v>
      </c>
      <c r="AD109" s="264">
        <v>0</v>
      </c>
      <c r="AE109" s="264">
        <v>0</v>
      </c>
      <c r="AF109" s="268">
        <v>0</v>
      </c>
      <c r="AG109" s="268">
        <v>0</v>
      </c>
      <c r="AH109" s="295">
        <v>0</v>
      </c>
      <c r="AI109" s="272"/>
      <c r="AJ109" s="274"/>
    </row>
    <row r="110" spans="1:36">
      <c r="A110" s="315" t="s">
        <v>25</v>
      </c>
      <c r="B110" s="293" t="s">
        <v>3301</v>
      </c>
      <c r="C110" s="293" t="s">
        <v>3302</v>
      </c>
      <c r="D110" s="293" t="s">
        <v>3303</v>
      </c>
      <c r="E110" s="263">
        <v>0</v>
      </c>
      <c r="F110" s="263">
        <v>0</v>
      </c>
      <c r="G110" s="263">
        <v>0</v>
      </c>
      <c r="H110" s="264">
        <v>0</v>
      </c>
      <c r="I110" s="264">
        <v>0</v>
      </c>
      <c r="J110" s="264">
        <v>0</v>
      </c>
      <c r="K110" s="264">
        <v>0</v>
      </c>
      <c r="L110" s="264">
        <v>0</v>
      </c>
      <c r="M110" s="264">
        <v>0</v>
      </c>
      <c r="N110" s="267">
        <v>0</v>
      </c>
      <c r="O110" s="266">
        <v>0</v>
      </c>
      <c r="P110" s="294">
        <v>0.9</v>
      </c>
      <c r="Q110" s="267">
        <v>0</v>
      </c>
      <c r="R110" s="267">
        <v>0</v>
      </c>
      <c r="S110" s="267">
        <v>0</v>
      </c>
      <c r="T110" s="295">
        <v>0</v>
      </c>
      <c r="U110" s="266">
        <v>0</v>
      </c>
      <c r="V110" s="266">
        <v>0</v>
      </c>
      <c r="W110" s="267">
        <v>0</v>
      </c>
      <c r="X110" s="267">
        <v>0</v>
      </c>
      <c r="Y110" s="268">
        <v>0</v>
      </c>
      <c r="Z110" s="268">
        <v>0</v>
      </c>
      <c r="AA110" s="295">
        <v>0</v>
      </c>
      <c r="AB110" s="264">
        <v>0</v>
      </c>
      <c r="AC110" s="264">
        <v>0</v>
      </c>
      <c r="AD110" s="264">
        <v>0</v>
      </c>
      <c r="AE110" s="264">
        <v>0</v>
      </c>
      <c r="AF110" s="268">
        <v>0</v>
      </c>
      <c r="AG110" s="268">
        <v>0</v>
      </c>
      <c r="AH110" s="295">
        <v>0</v>
      </c>
      <c r="AI110" s="272"/>
      <c r="AJ110" s="274"/>
    </row>
    <row r="111" spans="1:36">
      <c r="A111" s="315" t="s">
        <v>25</v>
      </c>
      <c r="B111" s="293" t="s">
        <v>3301</v>
      </c>
      <c r="C111" s="293" t="s">
        <v>156</v>
      </c>
      <c r="D111" s="293" t="s">
        <v>157</v>
      </c>
      <c r="E111" s="263">
        <v>11958</v>
      </c>
      <c r="F111" s="263">
        <v>5761</v>
      </c>
      <c r="G111" s="263">
        <v>10357</v>
      </c>
      <c r="H111" s="264">
        <v>5619</v>
      </c>
      <c r="I111" s="264">
        <v>5181</v>
      </c>
      <c r="J111" s="264">
        <v>4114</v>
      </c>
      <c r="K111" s="264">
        <v>5164</v>
      </c>
      <c r="L111" s="264">
        <v>4751</v>
      </c>
      <c r="M111" s="264">
        <v>4111</v>
      </c>
      <c r="N111" s="267">
        <v>0.481769526676702</v>
      </c>
      <c r="O111" s="266">
        <v>5761</v>
      </c>
      <c r="P111" s="294">
        <v>0.9</v>
      </c>
      <c r="Q111" s="267">
        <v>0.481769526676702</v>
      </c>
      <c r="R111" s="267">
        <v>0.92205018686599</v>
      </c>
      <c r="S111" s="267">
        <v>0.920023237800155</v>
      </c>
      <c r="T111" s="295">
        <v>-0.440280660189289</v>
      </c>
      <c r="U111" s="266">
        <v>11958</v>
      </c>
      <c r="V111" s="266">
        <v>10357</v>
      </c>
      <c r="W111" s="267">
        <v>0.866114734905503</v>
      </c>
      <c r="X111" s="267">
        <v>0.866114734905503</v>
      </c>
      <c r="Y111" s="268">
        <v>0.732158747108026</v>
      </c>
      <c r="Z111" s="268">
        <v>0.796088303640589</v>
      </c>
      <c r="AA111" s="295">
        <v>0.133955987797476</v>
      </c>
      <c r="AB111" s="264">
        <v>40310</v>
      </c>
      <c r="AC111" s="264">
        <v>32307</v>
      </c>
      <c r="AD111" s="264">
        <v>41630</v>
      </c>
      <c r="AE111" s="264">
        <v>32791</v>
      </c>
      <c r="AF111" s="268">
        <v>0.801463656660878</v>
      </c>
      <c r="AG111" s="268">
        <v>0.78767715589719</v>
      </c>
      <c r="AH111" s="295">
        <v>0.0137865007636886</v>
      </c>
      <c r="AI111" s="272"/>
      <c r="AJ111" s="274"/>
    </row>
    <row r="112" spans="1:36">
      <c r="A112" s="315" t="s">
        <v>25</v>
      </c>
      <c r="B112" s="293" t="s">
        <v>3301</v>
      </c>
      <c r="C112" s="293" t="s">
        <v>164</v>
      </c>
      <c r="D112" s="293" t="s">
        <v>165</v>
      </c>
      <c r="E112" s="263">
        <v>7451</v>
      </c>
      <c r="F112" s="263">
        <v>6245</v>
      </c>
      <c r="G112" s="263">
        <v>5527</v>
      </c>
      <c r="H112" s="264">
        <v>10817</v>
      </c>
      <c r="I112" s="264">
        <v>10454</v>
      </c>
      <c r="J112" s="264">
        <v>8969</v>
      </c>
      <c r="K112" s="264">
        <v>5876</v>
      </c>
      <c r="L112" s="264">
        <v>5786</v>
      </c>
      <c r="M112" s="264">
        <v>4749</v>
      </c>
      <c r="N112" s="267">
        <v>0.838142531203865</v>
      </c>
      <c r="O112" s="266">
        <v>6245</v>
      </c>
      <c r="P112" s="294">
        <v>0.9</v>
      </c>
      <c r="Q112" s="267">
        <v>0.838142531203865</v>
      </c>
      <c r="R112" s="267">
        <v>0.966441712119811</v>
      </c>
      <c r="S112" s="267">
        <v>0.984683458134786</v>
      </c>
      <c r="T112" s="295">
        <v>-0.128299180915946</v>
      </c>
      <c r="U112" s="266">
        <v>7451</v>
      </c>
      <c r="V112" s="266">
        <v>5527</v>
      </c>
      <c r="W112" s="267">
        <v>0.741779626895719</v>
      </c>
      <c r="X112" s="267">
        <v>0.741779626895719</v>
      </c>
      <c r="Y112" s="268">
        <v>0.829157807155404</v>
      </c>
      <c r="Z112" s="268">
        <v>0.808202859087815</v>
      </c>
      <c r="AA112" s="295">
        <v>-0.0873781802596848</v>
      </c>
      <c r="AB112" s="264">
        <v>50351</v>
      </c>
      <c r="AC112" s="264">
        <v>40175</v>
      </c>
      <c r="AD112" s="264">
        <v>43875</v>
      </c>
      <c r="AE112" s="264">
        <v>35301</v>
      </c>
      <c r="AF112" s="268">
        <v>0.797898750769597</v>
      </c>
      <c r="AG112" s="268">
        <v>0.804581196581197</v>
      </c>
      <c r="AH112" s="295">
        <v>-0.00668244581159916</v>
      </c>
      <c r="AI112" s="272"/>
      <c r="AJ112" s="274"/>
    </row>
    <row r="113" spans="1:36">
      <c r="A113" s="315" t="s">
        <v>25</v>
      </c>
      <c r="B113" s="293" t="s">
        <v>3301</v>
      </c>
      <c r="C113" s="293" t="s">
        <v>166</v>
      </c>
      <c r="D113" s="293" t="s">
        <v>167</v>
      </c>
      <c r="E113" s="263">
        <v>1371</v>
      </c>
      <c r="F113" s="263">
        <v>1173</v>
      </c>
      <c r="G113" s="263">
        <v>1133</v>
      </c>
      <c r="H113" s="264">
        <v>1539</v>
      </c>
      <c r="I113" s="264">
        <v>1365</v>
      </c>
      <c r="J113" s="264">
        <v>1228</v>
      </c>
      <c r="K113" s="264">
        <v>1319</v>
      </c>
      <c r="L113" s="264">
        <v>1146</v>
      </c>
      <c r="M113" s="264">
        <v>1151</v>
      </c>
      <c r="N113" s="267">
        <v>0.855579868708972</v>
      </c>
      <c r="O113" s="266">
        <v>1173</v>
      </c>
      <c r="P113" s="294">
        <v>0.9</v>
      </c>
      <c r="Q113" s="267">
        <v>0.855579868708972</v>
      </c>
      <c r="R113" s="267">
        <v>0.886939571150097</v>
      </c>
      <c r="S113" s="267">
        <v>0.868840030326005</v>
      </c>
      <c r="T113" s="295">
        <v>-0.031359702441126</v>
      </c>
      <c r="U113" s="266">
        <v>1371</v>
      </c>
      <c r="V113" s="266">
        <v>1133</v>
      </c>
      <c r="W113" s="267">
        <v>0.826404084609774</v>
      </c>
      <c r="X113" s="267">
        <v>0.826404084609774</v>
      </c>
      <c r="Y113" s="268">
        <v>0.797920727745289</v>
      </c>
      <c r="Z113" s="268">
        <v>0.872630780894617</v>
      </c>
      <c r="AA113" s="295">
        <v>0.0284833568644848</v>
      </c>
      <c r="AB113" s="264">
        <v>8969</v>
      </c>
      <c r="AC113" s="264">
        <v>7610</v>
      </c>
      <c r="AD113" s="264">
        <v>7993</v>
      </c>
      <c r="AE113" s="264">
        <v>6868</v>
      </c>
      <c r="AF113" s="268">
        <v>0.848478091203033</v>
      </c>
      <c r="AG113" s="268">
        <v>0.859251845364694</v>
      </c>
      <c r="AH113" s="295">
        <v>-0.0107737541616615</v>
      </c>
      <c r="AI113" s="272"/>
      <c r="AJ113" s="274"/>
    </row>
    <row r="114" spans="1:36">
      <c r="A114" s="315" t="s">
        <v>25</v>
      </c>
      <c r="B114" s="293" t="s">
        <v>3301</v>
      </c>
      <c r="C114" s="293" t="s">
        <v>160</v>
      </c>
      <c r="D114" s="293" t="s">
        <v>161</v>
      </c>
      <c r="E114" s="263">
        <v>6862</v>
      </c>
      <c r="F114" s="263">
        <v>6349</v>
      </c>
      <c r="G114" s="263">
        <v>5356</v>
      </c>
      <c r="H114" s="264">
        <v>11198</v>
      </c>
      <c r="I114" s="264">
        <v>10018</v>
      </c>
      <c r="J114" s="264">
        <v>8771</v>
      </c>
      <c r="K114" s="264">
        <v>9247</v>
      </c>
      <c r="L114" s="264">
        <v>9042</v>
      </c>
      <c r="M114" s="264">
        <v>8149</v>
      </c>
      <c r="N114" s="267">
        <v>0.925240454677936</v>
      </c>
      <c r="O114" s="266">
        <v>6349</v>
      </c>
      <c r="P114" s="294">
        <v>0.9</v>
      </c>
      <c r="Q114" s="267">
        <v>0.925240454677936</v>
      </c>
      <c r="R114" s="267">
        <v>0.894624040007144</v>
      </c>
      <c r="S114" s="267">
        <v>0.977830647777658</v>
      </c>
      <c r="T114" s="295">
        <v>0.0306164146707923</v>
      </c>
      <c r="U114" s="266">
        <v>6862</v>
      </c>
      <c r="V114" s="266">
        <v>5356</v>
      </c>
      <c r="W114" s="267">
        <v>0.780530457592539</v>
      </c>
      <c r="X114" s="267">
        <v>0.780530457592539</v>
      </c>
      <c r="Y114" s="268">
        <v>0.783264868726558</v>
      </c>
      <c r="Z114" s="268">
        <v>0.881258786633503</v>
      </c>
      <c r="AA114" s="295">
        <v>-0.00273441113401973</v>
      </c>
      <c r="AB114" s="264">
        <v>61143</v>
      </c>
      <c r="AC114" s="264">
        <v>51596</v>
      </c>
      <c r="AD114" s="264">
        <v>58632</v>
      </c>
      <c r="AE114" s="264">
        <v>48374</v>
      </c>
      <c r="AF114" s="268">
        <v>0.843857841453642</v>
      </c>
      <c r="AG114" s="268">
        <v>0.825044344385319</v>
      </c>
      <c r="AH114" s="295">
        <v>0.0188134970683229</v>
      </c>
      <c r="AI114" s="272"/>
      <c r="AJ114" s="274"/>
    </row>
    <row r="115" spans="1:36">
      <c r="A115" s="315" t="s">
        <v>25</v>
      </c>
      <c r="B115" s="293" t="s">
        <v>3301</v>
      </c>
      <c r="C115" s="293" t="s">
        <v>158</v>
      </c>
      <c r="D115" s="293" t="s">
        <v>159</v>
      </c>
      <c r="E115" s="263">
        <v>8905</v>
      </c>
      <c r="F115" s="263">
        <v>7783</v>
      </c>
      <c r="G115" s="263">
        <v>5934</v>
      </c>
      <c r="H115" s="264">
        <v>12950</v>
      </c>
      <c r="I115" s="264">
        <v>12048</v>
      </c>
      <c r="J115" s="264">
        <v>9915</v>
      </c>
      <c r="K115" s="264">
        <v>12072</v>
      </c>
      <c r="L115" s="264">
        <v>11275</v>
      </c>
      <c r="M115" s="264">
        <v>10215</v>
      </c>
      <c r="N115" s="267">
        <v>0.87400336889388</v>
      </c>
      <c r="O115" s="266">
        <v>7783</v>
      </c>
      <c r="P115" s="294">
        <v>0.9</v>
      </c>
      <c r="Q115" s="267">
        <v>0.87400336889388</v>
      </c>
      <c r="R115" s="267">
        <v>0.93034749034749</v>
      </c>
      <c r="S115" s="267">
        <v>0.933979456593771</v>
      </c>
      <c r="T115" s="295">
        <v>-0.0563441214536105</v>
      </c>
      <c r="U115" s="266">
        <v>8905</v>
      </c>
      <c r="V115" s="266">
        <v>5934</v>
      </c>
      <c r="W115" s="267">
        <v>0.666367209432903</v>
      </c>
      <c r="X115" s="267">
        <v>0.666367209432903</v>
      </c>
      <c r="Y115" s="268">
        <v>0.765637065637066</v>
      </c>
      <c r="Z115" s="268">
        <v>0.84617296222664</v>
      </c>
      <c r="AA115" s="295">
        <v>-0.0992698562041628</v>
      </c>
      <c r="AB115" s="264">
        <v>76980</v>
      </c>
      <c r="AC115" s="264">
        <v>61282</v>
      </c>
      <c r="AD115" s="264">
        <v>71503</v>
      </c>
      <c r="AE115" s="264">
        <v>57973</v>
      </c>
      <c r="AF115" s="268">
        <v>0.796076903091712</v>
      </c>
      <c r="AG115" s="268">
        <v>0.810777170188663</v>
      </c>
      <c r="AH115" s="295">
        <v>-0.0147002670969514</v>
      </c>
      <c r="AI115" s="272"/>
      <c r="AJ115" s="274"/>
    </row>
    <row r="116" spans="1:36">
      <c r="A116" s="315" t="s">
        <v>25</v>
      </c>
      <c r="B116" s="293" t="s">
        <v>3301</v>
      </c>
      <c r="C116" s="293" t="s">
        <v>162</v>
      </c>
      <c r="D116" s="293" t="s">
        <v>163</v>
      </c>
      <c r="E116" s="263">
        <v>4707</v>
      </c>
      <c r="F116" s="263">
        <v>4448</v>
      </c>
      <c r="G116" s="263">
        <v>4008</v>
      </c>
      <c r="H116" s="264">
        <v>5782</v>
      </c>
      <c r="I116" s="264">
        <v>5656</v>
      </c>
      <c r="J116" s="264">
        <v>5180</v>
      </c>
      <c r="K116" s="264">
        <v>4824</v>
      </c>
      <c r="L116" s="264">
        <v>4739</v>
      </c>
      <c r="M116" s="264">
        <v>4362</v>
      </c>
      <c r="N116" s="267">
        <v>0.944975568302528</v>
      </c>
      <c r="O116" s="266">
        <v>4448</v>
      </c>
      <c r="P116" s="294">
        <v>0.9</v>
      </c>
      <c r="Q116" s="267">
        <v>0.944975568302528</v>
      </c>
      <c r="R116" s="267">
        <v>0.978208232445521</v>
      </c>
      <c r="S116" s="267">
        <v>0.982379767827529</v>
      </c>
      <c r="T116" s="295">
        <v>-0.0332326641429924</v>
      </c>
      <c r="U116" s="266">
        <v>4707</v>
      </c>
      <c r="V116" s="266">
        <v>4008</v>
      </c>
      <c r="W116" s="267">
        <v>0.851497769279796</v>
      </c>
      <c r="X116" s="267">
        <v>0.851497769279796</v>
      </c>
      <c r="Y116" s="268">
        <v>0.895883777239709</v>
      </c>
      <c r="Z116" s="268">
        <v>0.904228855721393</v>
      </c>
      <c r="AA116" s="295">
        <v>-0.0443860079599134</v>
      </c>
      <c r="AB116" s="264">
        <v>34228</v>
      </c>
      <c r="AC116" s="264">
        <v>30498</v>
      </c>
      <c r="AD116" s="264">
        <v>33090</v>
      </c>
      <c r="AE116" s="264">
        <v>29551</v>
      </c>
      <c r="AF116" s="268">
        <v>0.891024891901367</v>
      </c>
      <c r="AG116" s="268">
        <v>0.893049259595044</v>
      </c>
      <c r="AH116" s="295">
        <v>-0.00202436769367642</v>
      </c>
      <c r="AI116" s="272"/>
      <c r="AJ116" s="274"/>
    </row>
    <row r="117" spans="1:36">
      <c r="A117" s="315" t="s">
        <v>25</v>
      </c>
      <c r="B117" s="293" t="s">
        <v>3301</v>
      </c>
      <c r="C117" s="293" t="s">
        <v>168</v>
      </c>
      <c r="D117" s="293" t="s">
        <v>169</v>
      </c>
      <c r="E117" s="263">
        <v>4734</v>
      </c>
      <c r="F117" s="263">
        <v>4658</v>
      </c>
      <c r="G117" s="263">
        <v>4092</v>
      </c>
      <c r="H117" s="264">
        <v>5452</v>
      </c>
      <c r="I117" s="264">
        <v>5422</v>
      </c>
      <c r="J117" s="264">
        <v>4796</v>
      </c>
      <c r="K117" s="264">
        <v>4560</v>
      </c>
      <c r="L117" s="264">
        <v>4538</v>
      </c>
      <c r="M117" s="264">
        <v>4162</v>
      </c>
      <c r="N117" s="267">
        <v>0.983945923109421</v>
      </c>
      <c r="O117" s="266">
        <v>4658</v>
      </c>
      <c r="P117" s="294">
        <v>0.9</v>
      </c>
      <c r="Q117" s="267">
        <v>0.983945923109421</v>
      </c>
      <c r="R117" s="267">
        <v>0.994497432134996</v>
      </c>
      <c r="S117" s="267">
        <v>0.995175438596491</v>
      </c>
      <c r="T117" s="295">
        <v>-0.0105515090255751</v>
      </c>
      <c r="U117" s="266">
        <v>4734</v>
      </c>
      <c r="V117" s="266">
        <v>4092</v>
      </c>
      <c r="W117" s="267">
        <v>0.864385297845374</v>
      </c>
      <c r="X117" s="267">
        <v>0.864385297845374</v>
      </c>
      <c r="Y117" s="268">
        <v>0.879677182685253</v>
      </c>
      <c r="Z117" s="268">
        <v>0.912719298245614</v>
      </c>
      <c r="AA117" s="295">
        <v>-0.0152918848398792</v>
      </c>
      <c r="AB117" s="264">
        <v>30681</v>
      </c>
      <c r="AC117" s="264">
        <v>27133</v>
      </c>
      <c r="AD117" s="264">
        <v>29968</v>
      </c>
      <c r="AE117" s="264">
        <v>26603</v>
      </c>
      <c r="AF117" s="268">
        <v>0.88435839770542</v>
      </c>
      <c r="AG117" s="268">
        <v>0.887713561131874</v>
      </c>
      <c r="AH117" s="295">
        <v>-0.00335516342645381</v>
      </c>
      <c r="AI117" s="272"/>
      <c r="AJ117" s="274"/>
    </row>
    <row r="118" spans="1:36">
      <c r="A118" s="315" t="s">
        <v>188</v>
      </c>
      <c r="B118" s="321" t="s">
        <v>3306</v>
      </c>
      <c r="C118" s="293" t="s">
        <v>190</v>
      </c>
      <c r="D118" s="321" t="s">
        <v>191</v>
      </c>
      <c r="E118" s="263">
        <v>3479</v>
      </c>
      <c r="F118" s="263">
        <v>3359</v>
      </c>
      <c r="G118" s="263">
        <v>3020</v>
      </c>
      <c r="H118" s="264">
        <v>4021</v>
      </c>
      <c r="I118" s="264">
        <v>3912</v>
      </c>
      <c r="J118" s="264">
        <v>3544</v>
      </c>
      <c r="K118" s="264">
        <v>2500</v>
      </c>
      <c r="L118" s="264">
        <v>2403</v>
      </c>
      <c r="M118" s="264">
        <v>2231</v>
      </c>
      <c r="N118" s="267">
        <v>0.96550732969244</v>
      </c>
      <c r="O118" s="266">
        <v>3359</v>
      </c>
      <c r="P118" s="294">
        <v>0.9</v>
      </c>
      <c r="Q118" s="267">
        <v>0.96550732969244</v>
      </c>
      <c r="R118" s="267">
        <v>0.972892315344442</v>
      </c>
      <c r="S118" s="267">
        <v>0.9612</v>
      </c>
      <c r="T118" s="295">
        <v>-0.0073849856520013</v>
      </c>
      <c r="U118" s="266">
        <v>3479</v>
      </c>
      <c r="V118" s="266">
        <v>3020</v>
      </c>
      <c r="W118" s="267">
        <v>0.868065536073584</v>
      </c>
      <c r="X118" s="267">
        <v>0.868065536073584</v>
      </c>
      <c r="Y118" s="268">
        <v>0.881372792837603</v>
      </c>
      <c r="Z118" s="268">
        <v>0.8924</v>
      </c>
      <c r="AA118" s="295">
        <v>-0.0133072567640182</v>
      </c>
      <c r="AB118" s="264">
        <v>22830</v>
      </c>
      <c r="AC118" s="264">
        <v>20208</v>
      </c>
      <c r="AD118" s="264">
        <v>22780</v>
      </c>
      <c r="AE118" s="264">
        <v>20633</v>
      </c>
      <c r="AF118" s="268">
        <v>0.88515111695138</v>
      </c>
      <c r="AG118" s="268">
        <v>0.905750658472344</v>
      </c>
      <c r="AH118" s="295">
        <v>-0.0205995415209644</v>
      </c>
    </row>
    <row r="119" spans="1:36">
      <c r="A119" s="315" t="s">
        <v>188</v>
      </c>
      <c r="B119" s="321" t="s">
        <v>3306</v>
      </c>
      <c r="C119" s="293" t="s">
        <v>192</v>
      </c>
      <c r="D119" s="321" t="s">
        <v>193</v>
      </c>
      <c r="E119" s="263">
        <v>2763</v>
      </c>
      <c r="F119" s="263">
        <v>2562</v>
      </c>
      <c r="G119" s="263">
        <v>2438</v>
      </c>
      <c r="H119" s="264">
        <v>3014</v>
      </c>
      <c r="I119" s="264">
        <v>2849</v>
      </c>
      <c r="J119" s="264">
        <v>2589</v>
      </c>
      <c r="K119" s="264">
        <v>1813</v>
      </c>
      <c r="L119" s="264">
        <v>1712</v>
      </c>
      <c r="M119" s="264">
        <v>1596</v>
      </c>
      <c r="N119" s="267">
        <v>0.927252985884908</v>
      </c>
      <c r="O119" s="266">
        <v>2562</v>
      </c>
      <c r="P119" s="294">
        <v>0.9</v>
      </c>
      <c r="Q119" s="267">
        <v>0.927252985884908</v>
      </c>
      <c r="R119" s="267">
        <v>0.945255474452555</v>
      </c>
      <c r="S119" s="267">
        <v>0.944291230005516</v>
      </c>
      <c r="T119" s="295">
        <v>-0.0180024885676471</v>
      </c>
      <c r="U119" s="266">
        <v>2763</v>
      </c>
      <c r="V119" s="266">
        <v>2438</v>
      </c>
      <c r="W119" s="267">
        <v>0.882374230908433</v>
      </c>
      <c r="X119" s="267">
        <v>0.882374230908433</v>
      </c>
      <c r="Y119" s="268">
        <v>0.858991373589914</v>
      </c>
      <c r="Z119" s="268">
        <v>0.88030888030888</v>
      </c>
      <c r="AA119" s="295">
        <v>0.0233828573185191</v>
      </c>
      <c r="AB119" s="264">
        <v>17853</v>
      </c>
      <c r="AC119" s="264">
        <v>15716</v>
      </c>
      <c r="AD119" s="264">
        <v>18807</v>
      </c>
      <c r="AE119" s="264">
        <v>16763</v>
      </c>
      <c r="AF119" s="268">
        <v>0.88030022965328</v>
      </c>
      <c r="AG119" s="268">
        <v>0.891317062795768</v>
      </c>
      <c r="AH119" s="295">
        <v>-0.0110168331424879</v>
      </c>
    </row>
    <row r="120" spans="1:36">
      <c r="A120" s="315" t="s">
        <v>188</v>
      </c>
      <c r="B120" s="321" t="s">
        <v>3306</v>
      </c>
      <c r="C120" s="293" t="s">
        <v>194</v>
      </c>
      <c r="D120" s="321" t="s">
        <v>195</v>
      </c>
      <c r="E120" s="263">
        <v>5615</v>
      </c>
      <c r="F120" s="263">
        <v>5535</v>
      </c>
      <c r="G120" s="263">
        <v>4786</v>
      </c>
      <c r="H120" s="264">
        <v>6479</v>
      </c>
      <c r="I120" s="264">
        <v>6418</v>
      </c>
      <c r="J120" s="264">
        <v>5463</v>
      </c>
      <c r="K120" s="264">
        <v>4060</v>
      </c>
      <c r="L120" s="264">
        <v>4002</v>
      </c>
      <c r="M120" s="264">
        <v>3355</v>
      </c>
      <c r="N120" s="267">
        <v>0.985752448797863</v>
      </c>
      <c r="O120" s="266">
        <v>5535</v>
      </c>
      <c r="P120" s="294">
        <v>0.9</v>
      </c>
      <c r="Q120" s="267">
        <v>0.985752448797863</v>
      </c>
      <c r="R120" s="267">
        <v>0.990584966815867</v>
      </c>
      <c r="S120" s="267">
        <v>0.985714285714286</v>
      </c>
      <c r="T120" s="295">
        <v>-0.00483251801800377</v>
      </c>
      <c r="U120" s="266">
        <v>5615</v>
      </c>
      <c r="V120" s="266">
        <v>4786</v>
      </c>
      <c r="W120" s="267">
        <v>0.852359750667854</v>
      </c>
      <c r="X120" s="267">
        <v>0.852359750667854</v>
      </c>
      <c r="Y120" s="268">
        <v>0.843185676801976</v>
      </c>
      <c r="Z120" s="268">
        <v>0.826354679802956</v>
      </c>
      <c r="AA120" s="295">
        <v>0.00917407386587832</v>
      </c>
      <c r="AB120" s="264">
        <v>38455</v>
      </c>
      <c r="AC120" s="264">
        <v>32016</v>
      </c>
      <c r="AD120" s="264">
        <v>38455</v>
      </c>
      <c r="AE120" s="264">
        <v>32079</v>
      </c>
      <c r="AF120" s="268">
        <v>0.832557534780913</v>
      </c>
      <c r="AG120" s="268">
        <v>0.834195813288259</v>
      </c>
      <c r="AH120" s="295">
        <v>-0.00163827850734621</v>
      </c>
    </row>
    <row r="121" spans="1:36">
      <c r="A121" s="315" t="s">
        <v>188</v>
      </c>
      <c r="B121" s="321" t="s">
        <v>3306</v>
      </c>
      <c r="C121" s="293" t="s">
        <v>196</v>
      </c>
      <c r="D121" s="321" t="s">
        <v>197</v>
      </c>
      <c r="E121" s="263">
        <v>7112</v>
      </c>
      <c r="F121" s="263">
        <v>6321</v>
      </c>
      <c r="G121" s="263">
        <v>5925</v>
      </c>
      <c r="H121" s="264">
        <v>8395</v>
      </c>
      <c r="I121" s="264">
        <v>7007</v>
      </c>
      <c r="J121" s="264">
        <v>7006</v>
      </c>
      <c r="K121" s="264">
        <v>5228</v>
      </c>
      <c r="L121" s="264">
        <v>4574</v>
      </c>
      <c r="M121" s="264">
        <v>4545</v>
      </c>
      <c r="N121" s="267">
        <v>0.888779527559055</v>
      </c>
      <c r="O121" s="266">
        <v>6321</v>
      </c>
      <c r="P121" s="294">
        <v>0.9</v>
      </c>
      <c r="Q121" s="267">
        <v>0.888779527559055</v>
      </c>
      <c r="R121" s="267">
        <v>0.834663490172722</v>
      </c>
      <c r="S121" s="267">
        <v>0.874904361132364</v>
      </c>
      <c r="T121" s="295">
        <v>0.0541160373863332</v>
      </c>
      <c r="U121" s="266">
        <v>7112</v>
      </c>
      <c r="V121" s="266">
        <v>5925</v>
      </c>
      <c r="W121" s="267">
        <v>0.833098987626547</v>
      </c>
      <c r="X121" s="267">
        <v>0.833098987626547</v>
      </c>
      <c r="Y121" s="268">
        <v>0.834544371649792</v>
      </c>
      <c r="Z121" s="268">
        <v>0.869357306809487</v>
      </c>
      <c r="AA121" s="295">
        <v>-0.0014453840232449</v>
      </c>
      <c r="AB121" s="264">
        <v>47396</v>
      </c>
      <c r="AC121" s="264">
        <v>40556</v>
      </c>
      <c r="AD121" s="264">
        <v>47327</v>
      </c>
      <c r="AE121" s="264">
        <v>40794</v>
      </c>
      <c r="AF121" s="268">
        <v>0.855684023968267</v>
      </c>
      <c r="AG121" s="268">
        <v>0.861960403152535</v>
      </c>
      <c r="AH121" s="295">
        <v>-0.00627637918426716</v>
      </c>
    </row>
    <row r="122" spans="1:36">
      <c r="A122" s="315" t="s">
        <v>188</v>
      </c>
      <c r="B122" s="321" t="s">
        <v>3306</v>
      </c>
      <c r="C122" s="293" t="s">
        <v>198</v>
      </c>
      <c r="D122" s="321" t="s">
        <v>199</v>
      </c>
      <c r="E122" s="263">
        <v>4692</v>
      </c>
      <c r="F122" s="263">
        <v>4308</v>
      </c>
      <c r="G122" s="263">
        <v>3930</v>
      </c>
      <c r="H122" s="264">
        <v>5640</v>
      </c>
      <c r="I122" s="264">
        <v>5231</v>
      </c>
      <c r="J122" s="264">
        <v>4814</v>
      </c>
      <c r="K122" s="264">
        <v>3641</v>
      </c>
      <c r="L122" s="264">
        <v>3336</v>
      </c>
      <c r="M122" s="264">
        <v>3062</v>
      </c>
      <c r="N122" s="267">
        <v>0.918158567774936</v>
      </c>
      <c r="O122" s="266">
        <v>4308</v>
      </c>
      <c r="P122" s="294">
        <v>0.9</v>
      </c>
      <c r="Q122" s="267">
        <v>0.918158567774936</v>
      </c>
      <c r="R122" s="267">
        <v>0.927482269503546</v>
      </c>
      <c r="S122" s="267">
        <v>0.916231804449327</v>
      </c>
      <c r="T122" s="295">
        <v>-0.00932370172860997</v>
      </c>
      <c r="U122" s="266">
        <v>4692</v>
      </c>
      <c r="V122" s="266">
        <v>3930</v>
      </c>
      <c r="W122" s="267">
        <v>0.837595907928389</v>
      </c>
      <c r="X122" s="267">
        <v>0.837595907928389</v>
      </c>
      <c r="Y122" s="268">
        <v>0.85354609929078</v>
      </c>
      <c r="Z122" s="268">
        <v>0.84097775336446</v>
      </c>
      <c r="AA122" s="295">
        <v>-0.0159501913623914</v>
      </c>
      <c r="AB122" s="264">
        <v>32318</v>
      </c>
      <c r="AC122" s="264">
        <v>26950</v>
      </c>
      <c r="AD122" s="264">
        <v>30824</v>
      </c>
      <c r="AE122" s="264">
        <v>26070</v>
      </c>
      <c r="AF122" s="268">
        <v>0.833900612661675</v>
      </c>
      <c r="AG122" s="268">
        <v>0.84576953023618</v>
      </c>
      <c r="AH122" s="295">
        <v>-0.011868917574505</v>
      </c>
    </row>
    <row r="123" spans="1:36">
      <c r="A123" s="315" t="s">
        <v>188</v>
      </c>
      <c r="B123" s="321" t="s">
        <v>3306</v>
      </c>
      <c r="C123" s="293" t="s">
        <v>200</v>
      </c>
      <c r="D123" s="321" t="s">
        <v>201</v>
      </c>
      <c r="E123" s="263">
        <v>0</v>
      </c>
      <c r="F123" s="263">
        <v>0</v>
      </c>
      <c r="G123" s="263">
        <v>0</v>
      </c>
      <c r="H123" s="264">
        <v>0</v>
      </c>
      <c r="I123" s="264">
        <v>0</v>
      </c>
      <c r="J123" s="264">
        <v>0</v>
      </c>
      <c r="K123" s="264">
        <v>1</v>
      </c>
      <c r="L123" s="264">
        <v>1</v>
      </c>
      <c r="M123" s="264">
        <v>0</v>
      </c>
      <c r="N123" s="267">
        <v>0</v>
      </c>
      <c r="O123" s="266">
        <v>0</v>
      </c>
      <c r="P123" s="294">
        <v>0.9</v>
      </c>
      <c r="Q123" s="267">
        <v>0</v>
      </c>
      <c r="R123" s="267">
        <v>0</v>
      </c>
      <c r="S123" s="267">
        <v>1</v>
      </c>
      <c r="T123" s="295">
        <v>0</v>
      </c>
      <c r="U123" s="266">
        <v>0</v>
      </c>
      <c r="V123" s="266">
        <v>0</v>
      </c>
      <c r="W123" s="267">
        <v>0</v>
      </c>
      <c r="X123" s="267">
        <v>0</v>
      </c>
      <c r="Y123" s="268">
        <v>0</v>
      </c>
      <c r="Z123" s="268">
        <v>0</v>
      </c>
      <c r="AA123" s="295">
        <v>0</v>
      </c>
      <c r="AB123" s="264">
        <v>2</v>
      </c>
      <c r="AC123" s="264">
        <v>1</v>
      </c>
      <c r="AD123" s="264">
        <v>3</v>
      </c>
      <c r="AE123" s="264">
        <v>1</v>
      </c>
      <c r="AF123" s="268">
        <v>0.5</v>
      </c>
      <c r="AG123" s="268">
        <v>0.333333333333333</v>
      </c>
      <c r="AH123" s="295">
        <v>0.166666666666667</v>
      </c>
    </row>
    <row r="124" spans="1:36">
      <c r="A124" s="315" t="s">
        <v>188</v>
      </c>
      <c r="B124" s="321" t="s">
        <v>3306</v>
      </c>
      <c r="C124" s="293" t="s">
        <v>202</v>
      </c>
      <c r="D124" s="321" t="s">
        <v>203</v>
      </c>
      <c r="E124" s="263">
        <v>3753</v>
      </c>
      <c r="F124" s="263">
        <v>3561</v>
      </c>
      <c r="G124" s="263">
        <v>3305</v>
      </c>
      <c r="H124" s="264">
        <v>4184</v>
      </c>
      <c r="I124" s="264">
        <v>3930</v>
      </c>
      <c r="J124" s="264">
        <v>3692</v>
      </c>
      <c r="K124" s="264">
        <v>2611</v>
      </c>
      <c r="L124" s="264">
        <v>2482</v>
      </c>
      <c r="M124" s="264">
        <v>2289</v>
      </c>
      <c r="N124" s="267">
        <v>0.948840927258193</v>
      </c>
      <c r="O124" s="266">
        <v>3561</v>
      </c>
      <c r="P124" s="294">
        <v>0.9</v>
      </c>
      <c r="Q124" s="267">
        <v>0.948840927258193</v>
      </c>
      <c r="R124" s="267">
        <v>0.939292543021032</v>
      </c>
      <c r="S124" s="267">
        <v>0.95059364228265</v>
      </c>
      <c r="T124" s="295">
        <v>0.00954838423716098</v>
      </c>
      <c r="U124" s="266">
        <v>3753</v>
      </c>
      <c r="V124" s="266">
        <v>3305</v>
      </c>
      <c r="W124" s="267">
        <v>0.880628830269118</v>
      </c>
      <c r="X124" s="267">
        <v>0.880628830269118</v>
      </c>
      <c r="Y124" s="268">
        <v>0.882409177820268</v>
      </c>
      <c r="Z124" s="268">
        <v>0.876675603217158</v>
      </c>
      <c r="AA124" s="295">
        <v>-0.00178034755114964</v>
      </c>
      <c r="AB124" s="264">
        <v>24505</v>
      </c>
      <c r="AC124" s="264">
        <v>21186</v>
      </c>
      <c r="AD124" s="264">
        <v>24391</v>
      </c>
      <c r="AE124" s="264">
        <v>21476</v>
      </c>
      <c r="AF124" s="268">
        <v>0.86455825341767</v>
      </c>
      <c r="AG124" s="268">
        <v>0.88048870485015</v>
      </c>
      <c r="AH124" s="295">
        <v>-0.0159304514324797</v>
      </c>
    </row>
    <row r="125" spans="1:36">
      <c r="A125" s="315" t="s">
        <v>188</v>
      </c>
      <c r="B125" s="321" t="s">
        <v>3306</v>
      </c>
      <c r="C125" s="293" t="s">
        <v>204</v>
      </c>
      <c r="D125" s="321" t="s">
        <v>205</v>
      </c>
      <c r="E125" s="263">
        <v>3</v>
      </c>
      <c r="F125" s="263">
        <v>3</v>
      </c>
      <c r="G125" s="263">
        <v>0</v>
      </c>
      <c r="H125" s="264">
        <v>2</v>
      </c>
      <c r="I125" s="264">
        <v>1</v>
      </c>
      <c r="J125" s="264">
        <v>0</v>
      </c>
      <c r="K125" s="264">
        <v>0</v>
      </c>
      <c r="L125" s="264">
        <v>0</v>
      </c>
      <c r="M125" s="264">
        <v>0</v>
      </c>
      <c r="N125" s="267">
        <v>1</v>
      </c>
      <c r="O125" s="266">
        <v>3</v>
      </c>
      <c r="P125" s="294">
        <v>0.9</v>
      </c>
      <c r="Q125" s="267">
        <v>1</v>
      </c>
      <c r="R125" s="267">
        <v>0.5</v>
      </c>
      <c r="S125" s="267">
        <v>0</v>
      </c>
      <c r="T125" s="295">
        <v>0.5</v>
      </c>
      <c r="U125" s="266">
        <v>3</v>
      </c>
      <c r="V125" s="266">
        <v>0</v>
      </c>
      <c r="W125" s="267">
        <v>0</v>
      </c>
      <c r="X125" s="267">
        <v>0</v>
      </c>
      <c r="Y125" s="268">
        <v>0</v>
      </c>
      <c r="Z125" s="268">
        <v>0</v>
      </c>
      <c r="AA125" s="295">
        <v>0</v>
      </c>
      <c r="AB125" s="264">
        <v>6</v>
      </c>
      <c r="AC125" s="264">
        <v>1</v>
      </c>
      <c r="AD125" s="264">
        <v>4</v>
      </c>
      <c r="AE125" s="264">
        <v>3</v>
      </c>
      <c r="AF125" s="268">
        <v>0.166666666666667</v>
      </c>
      <c r="AG125" s="268">
        <v>0.75</v>
      </c>
      <c r="AH125" s="295">
        <v>-0.583333333333333</v>
      </c>
    </row>
    <row r="126" spans="1:36">
      <c r="A126" s="315" t="s">
        <v>188</v>
      </c>
      <c r="B126" s="321" t="s">
        <v>3306</v>
      </c>
      <c r="C126" s="293" t="s">
        <v>206</v>
      </c>
      <c r="D126" s="321" t="s">
        <v>207</v>
      </c>
      <c r="E126" s="263">
        <v>2479</v>
      </c>
      <c r="F126" s="263">
        <v>2293</v>
      </c>
      <c r="G126" s="263">
        <v>2204</v>
      </c>
      <c r="H126" s="264">
        <v>2875</v>
      </c>
      <c r="I126" s="264">
        <v>2663</v>
      </c>
      <c r="J126" s="264">
        <v>2591</v>
      </c>
      <c r="K126" s="264">
        <v>1692</v>
      </c>
      <c r="L126" s="264">
        <v>1561</v>
      </c>
      <c r="M126" s="264">
        <v>1508</v>
      </c>
      <c r="N126" s="267">
        <v>0.924969745865268</v>
      </c>
      <c r="O126" s="266">
        <v>2293</v>
      </c>
      <c r="P126" s="294">
        <v>0.9</v>
      </c>
      <c r="Q126" s="267">
        <v>0.924969745865268</v>
      </c>
      <c r="R126" s="267">
        <v>0.926260869565217</v>
      </c>
      <c r="S126" s="267">
        <v>0.9225768321513</v>
      </c>
      <c r="T126" s="295">
        <v>-0.0012911236999491</v>
      </c>
      <c r="U126" s="266">
        <v>2479</v>
      </c>
      <c r="V126" s="266">
        <v>2204</v>
      </c>
      <c r="W126" s="267">
        <v>0.889068172650262</v>
      </c>
      <c r="X126" s="267">
        <v>0.889068172650262</v>
      </c>
      <c r="Y126" s="268">
        <v>0.901217391304348</v>
      </c>
      <c r="Z126" s="268">
        <v>0.891252955082742</v>
      </c>
      <c r="AA126" s="295">
        <v>-0.0121492186540857</v>
      </c>
      <c r="AB126" s="264">
        <v>16444</v>
      </c>
      <c r="AC126" s="264">
        <v>14578</v>
      </c>
      <c r="AD126" s="264">
        <v>15894</v>
      </c>
      <c r="AE126" s="264">
        <v>14428</v>
      </c>
      <c r="AF126" s="268">
        <v>0.88652396010703</v>
      </c>
      <c r="AG126" s="268">
        <v>0.907763936076507</v>
      </c>
      <c r="AH126" s="295">
        <v>-0.0212399759694769</v>
      </c>
    </row>
    <row r="127" spans="1:36">
      <c r="A127" s="315" t="s">
        <v>188</v>
      </c>
      <c r="B127" s="321" t="s">
        <v>3306</v>
      </c>
      <c r="C127" s="293" t="s">
        <v>208</v>
      </c>
      <c r="D127" s="321" t="s">
        <v>209</v>
      </c>
      <c r="E127" s="263">
        <v>5</v>
      </c>
      <c r="F127" s="263">
        <v>3</v>
      </c>
      <c r="G127" s="263">
        <v>1</v>
      </c>
      <c r="H127" s="264">
        <v>7</v>
      </c>
      <c r="I127" s="264">
        <v>6</v>
      </c>
      <c r="J127" s="264">
        <v>0</v>
      </c>
      <c r="K127" s="264">
        <v>4</v>
      </c>
      <c r="L127" s="264">
        <v>3</v>
      </c>
      <c r="M127" s="264">
        <v>2</v>
      </c>
      <c r="N127" s="267">
        <v>0.6</v>
      </c>
      <c r="O127" s="266">
        <v>3</v>
      </c>
      <c r="P127" s="294">
        <v>0.9</v>
      </c>
      <c r="Q127" s="267">
        <v>0.6</v>
      </c>
      <c r="R127" s="267">
        <v>0.857142857142857</v>
      </c>
      <c r="S127" s="267">
        <v>0.75</v>
      </c>
      <c r="T127" s="295">
        <v>-0.257142857142857</v>
      </c>
      <c r="U127" s="266">
        <v>5</v>
      </c>
      <c r="V127" s="266">
        <v>1</v>
      </c>
      <c r="W127" s="267">
        <v>0.2</v>
      </c>
      <c r="X127" s="267">
        <v>0.2</v>
      </c>
      <c r="Y127" s="268">
        <v>0</v>
      </c>
      <c r="Z127" s="268">
        <v>0.5</v>
      </c>
      <c r="AA127" s="295">
        <v>0.2</v>
      </c>
      <c r="AB127" s="264">
        <v>41</v>
      </c>
      <c r="AC127" s="264">
        <v>10</v>
      </c>
      <c r="AD127" s="264">
        <v>22</v>
      </c>
      <c r="AE127" s="264">
        <v>4</v>
      </c>
      <c r="AF127" s="268">
        <v>0.24390243902439</v>
      </c>
      <c r="AG127" s="268">
        <v>0.181818181818182</v>
      </c>
      <c r="AH127" s="295">
        <v>0.0620842572062084</v>
      </c>
    </row>
    <row r="128" spans="1:36">
      <c r="A128" s="315" t="s">
        <v>188</v>
      </c>
      <c r="B128" s="321" t="s">
        <v>3306</v>
      </c>
      <c r="C128" s="293" t="s">
        <v>210</v>
      </c>
      <c r="D128" s="321" t="s">
        <v>211</v>
      </c>
      <c r="E128" s="263">
        <v>3</v>
      </c>
      <c r="F128" s="263">
        <v>0</v>
      </c>
      <c r="G128" s="263">
        <v>0</v>
      </c>
      <c r="H128" s="264">
        <v>2</v>
      </c>
      <c r="I128" s="264">
        <v>0</v>
      </c>
      <c r="J128" s="264">
        <v>0</v>
      </c>
      <c r="K128" s="264">
        <v>1</v>
      </c>
      <c r="L128" s="264">
        <v>1</v>
      </c>
      <c r="M128" s="264">
        <v>0</v>
      </c>
      <c r="N128" s="267">
        <v>0</v>
      </c>
      <c r="O128" s="266">
        <v>0</v>
      </c>
      <c r="P128" s="294">
        <v>0.9</v>
      </c>
      <c r="Q128" s="267">
        <v>0</v>
      </c>
      <c r="R128" s="267">
        <v>0</v>
      </c>
      <c r="S128" s="267">
        <v>1</v>
      </c>
      <c r="T128" s="295">
        <v>0</v>
      </c>
      <c r="U128" s="266">
        <v>3</v>
      </c>
      <c r="V128" s="266">
        <v>0</v>
      </c>
      <c r="W128" s="267">
        <v>0</v>
      </c>
      <c r="X128" s="267">
        <v>0</v>
      </c>
      <c r="Y128" s="268">
        <v>0</v>
      </c>
      <c r="Z128" s="268">
        <v>0</v>
      </c>
      <c r="AA128" s="295">
        <v>0</v>
      </c>
      <c r="AB128" s="264">
        <v>11</v>
      </c>
      <c r="AC128" s="264">
        <v>4</v>
      </c>
      <c r="AD128" s="264">
        <v>6</v>
      </c>
      <c r="AE128" s="264">
        <v>1</v>
      </c>
      <c r="AF128" s="268">
        <v>0.363636363636364</v>
      </c>
      <c r="AG128" s="268">
        <v>0.166666666666667</v>
      </c>
      <c r="AH128" s="295">
        <v>0.196969696969697</v>
      </c>
    </row>
    <row r="129" spans="1:34">
      <c r="A129" s="315" t="s">
        <v>188</v>
      </c>
      <c r="B129" s="321" t="s">
        <v>3306</v>
      </c>
      <c r="C129" s="293" t="s">
        <v>212</v>
      </c>
      <c r="D129" s="321" t="s">
        <v>212</v>
      </c>
      <c r="E129" s="263">
        <v>3587</v>
      </c>
      <c r="F129" s="263">
        <v>3510</v>
      </c>
      <c r="G129" s="263">
        <v>3196</v>
      </c>
      <c r="H129" s="264">
        <v>4223</v>
      </c>
      <c r="I129" s="264">
        <v>4146</v>
      </c>
      <c r="J129" s="264">
        <v>3738</v>
      </c>
      <c r="K129" s="264">
        <v>2589</v>
      </c>
      <c r="L129" s="264">
        <v>2486</v>
      </c>
      <c r="M129" s="264">
        <v>2290</v>
      </c>
      <c r="N129" s="267">
        <v>0.9785335935322</v>
      </c>
      <c r="O129" s="266">
        <v>3510</v>
      </c>
      <c r="P129" s="294">
        <v>0.9</v>
      </c>
      <c r="Q129" s="267">
        <v>0.9785335935322</v>
      </c>
      <c r="R129" s="267">
        <v>0.981766516694293</v>
      </c>
      <c r="S129" s="267">
        <v>0.960216299729625</v>
      </c>
      <c r="T129" s="295">
        <v>-0.00323292316209356</v>
      </c>
      <c r="U129" s="266">
        <v>3587</v>
      </c>
      <c r="V129" s="266">
        <v>3196</v>
      </c>
      <c r="W129" s="267">
        <v>0.890995260663507</v>
      </c>
      <c r="X129" s="267">
        <v>0.890995260663507</v>
      </c>
      <c r="Y129" s="268">
        <v>0.885152735022496</v>
      </c>
      <c r="Z129" s="268">
        <v>0.884511394360757</v>
      </c>
      <c r="AA129" s="295">
        <v>0.00584252564101129</v>
      </c>
      <c r="AB129" s="264">
        <v>23689</v>
      </c>
      <c r="AC129" s="264">
        <v>20733</v>
      </c>
      <c r="AD129" s="264">
        <v>23246</v>
      </c>
      <c r="AE129" s="264">
        <v>20698</v>
      </c>
      <c r="AF129" s="268">
        <v>0.875216345139094</v>
      </c>
      <c r="AG129" s="268">
        <v>0.890389744472167</v>
      </c>
      <c r="AH129" s="295">
        <v>-0.0151733993330732</v>
      </c>
    </row>
    <row r="130" spans="1:34">
      <c r="A130" s="315" t="s">
        <v>188</v>
      </c>
      <c r="B130" s="321" t="s">
        <v>3306</v>
      </c>
      <c r="C130" s="293" t="s">
        <v>213</v>
      </c>
      <c r="D130" s="321" t="s">
        <v>214</v>
      </c>
      <c r="E130" s="263">
        <v>1</v>
      </c>
      <c r="F130" s="263">
        <v>1</v>
      </c>
      <c r="G130" s="263">
        <v>0</v>
      </c>
      <c r="H130" s="264">
        <v>6</v>
      </c>
      <c r="I130" s="264">
        <v>2</v>
      </c>
      <c r="J130" s="264">
        <v>0</v>
      </c>
      <c r="K130" s="264">
        <v>0</v>
      </c>
      <c r="L130" s="264">
        <v>0</v>
      </c>
      <c r="M130" s="264">
        <v>0</v>
      </c>
      <c r="N130" s="267">
        <v>1</v>
      </c>
      <c r="O130" s="266">
        <v>1</v>
      </c>
      <c r="P130" s="294">
        <v>0.9</v>
      </c>
      <c r="Q130" s="267">
        <v>1</v>
      </c>
      <c r="R130" s="267">
        <v>0.333333333333333</v>
      </c>
      <c r="S130" s="267">
        <v>0</v>
      </c>
      <c r="T130" s="295">
        <v>0.666666666666667</v>
      </c>
      <c r="U130" s="266">
        <v>1</v>
      </c>
      <c r="V130" s="266">
        <v>0</v>
      </c>
      <c r="W130" s="267">
        <v>0</v>
      </c>
      <c r="X130" s="267">
        <v>0</v>
      </c>
      <c r="Y130" s="268">
        <v>0</v>
      </c>
      <c r="Z130" s="268">
        <v>0</v>
      </c>
      <c r="AA130" s="295">
        <v>0</v>
      </c>
      <c r="AB130" s="264">
        <v>20</v>
      </c>
      <c r="AC130" s="264">
        <v>12</v>
      </c>
      <c r="AD130" s="264">
        <v>4</v>
      </c>
      <c r="AE130" s="264">
        <v>2</v>
      </c>
      <c r="AF130" s="268">
        <v>0.6</v>
      </c>
      <c r="AG130" s="268">
        <v>0.5</v>
      </c>
      <c r="AH130" s="295">
        <v>0.1</v>
      </c>
    </row>
    <row r="131" spans="1:34">
      <c r="A131" s="315" t="s">
        <v>188</v>
      </c>
      <c r="B131" s="321" t="s">
        <v>3306</v>
      </c>
      <c r="C131" s="293" t="s">
        <v>215</v>
      </c>
      <c r="D131" s="321" t="s">
        <v>216</v>
      </c>
      <c r="E131" s="263">
        <v>3014</v>
      </c>
      <c r="F131" s="263">
        <v>2802</v>
      </c>
      <c r="G131" s="263">
        <v>2511</v>
      </c>
      <c r="H131" s="264">
        <v>3556</v>
      </c>
      <c r="I131" s="264">
        <v>3509</v>
      </c>
      <c r="J131" s="264">
        <v>3181</v>
      </c>
      <c r="K131" s="264">
        <v>2196</v>
      </c>
      <c r="L131" s="264">
        <v>2084</v>
      </c>
      <c r="M131" s="264">
        <v>1912</v>
      </c>
      <c r="N131" s="267">
        <v>0.929661579296616</v>
      </c>
      <c r="O131" s="266">
        <v>2802</v>
      </c>
      <c r="P131" s="294">
        <v>0.9</v>
      </c>
      <c r="Q131" s="267">
        <v>0.929661579296616</v>
      </c>
      <c r="R131" s="267">
        <v>0.986782902137233</v>
      </c>
      <c r="S131" s="267">
        <v>0.948998178506375</v>
      </c>
      <c r="T131" s="295">
        <v>-0.0571213228406171</v>
      </c>
      <c r="U131" s="266">
        <v>3014</v>
      </c>
      <c r="V131" s="266">
        <v>2511</v>
      </c>
      <c r="W131" s="267">
        <v>0.833112143331121</v>
      </c>
      <c r="X131" s="267">
        <v>0.833112143331121</v>
      </c>
      <c r="Y131" s="268">
        <v>0.894544431946007</v>
      </c>
      <c r="Z131" s="268">
        <v>0.870673952641166</v>
      </c>
      <c r="AA131" s="295">
        <v>-0.0614322886148854</v>
      </c>
      <c r="AB131" s="264">
        <v>20140</v>
      </c>
      <c r="AC131" s="264">
        <v>17581</v>
      </c>
      <c r="AD131" s="264">
        <v>19684</v>
      </c>
      <c r="AE131" s="264">
        <v>17169</v>
      </c>
      <c r="AF131" s="268">
        <v>0.872939424031778</v>
      </c>
      <c r="AG131" s="268">
        <v>0.872231253810201</v>
      </c>
      <c r="AH131" s="295">
        <v>0.000708170221576432</v>
      </c>
    </row>
    <row r="132" spans="1:34">
      <c r="A132" s="315" t="s">
        <v>188</v>
      </c>
      <c r="B132" s="321" t="s">
        <v>3306</v>
      </c>
      <c r="C132" s="293" t="s">
        <v>217</v>
      </c>
      <c r="D132" s="321" t="s">
        <v>218</v>
      </c>
      <c r="E132" s="263">
        <v>3780</v>
      </c>
      <c r="F132" s="263">
        <v>3668</v>
      </c>
      <c r="G132" s="263">
        <v>3451</v>
      </c>
      <c r="H132" s="264">
        <v>4283</v>
      </c>
      <c r="I132" s="264">
        <v>4181</v>
      </c>
      <c r="J132" s="264">
        <v>3860</v>
      </c>
      <c r="K132" s="264">
        <v>2682</v>
      </c>
      <c r="L132" s="264">
        <v>2627</v>
      </c>
      <c r="M132" s="264">
        <v>2451</v>
      </c>
      <c r="N132" s="267">
        <v>0.97037037037037</v>
      </c>
      <c r="O132" s="266">
        <v>3668</v>
      </c>
      <c r="P132" s="294">
        <v>0.9</v>
      </c>
      <c r="Q132" s="267">
        <v>0.97037037037037</v>
      </c>
      <c r="R132" s="267">
        <v>0.976184917114172</v>
      </c>
      <c r="S132" s="267">
        <v>0.979492915734526</v>
      </c>
      <c r="T132" s="295">
        <v>-0.005814546743802</v>
      </c>
      <c r="U132" s="266">
        <v>3780</v>
      </c>
      <c r="V132" s="266">
        <v>3451</v>
      </c>
      <c r="W132" s="267">
        <v>0.912962962962963</v>
      </c>
      <c r="X132" s="267">
        <v>0.912962962962963</v>
      </c>
      <c r="Y132" s="268">
        <v>0.901237450385244</v>
      </c>
      <c r="Z132" s="268">
        <v>0.913870246085011</v>
      </c>
      <c r="AA132" s="295">
        <v>0.011725512577719</v>
      </c>
      <c r="AB132" s="264">
        <v>25071</v>
      </c>
      <c r="AC132" s="264">
        <v>22908</v>
      </c>
      <c r="AD132" s="264">
        <v>24569</v>
      </c>
      <c r="AE132" s="264">
        <v>22555</v>
      </c>
      <c r="AF132" s="268">
        <v>0.913725020940529</v>
      </c>
      <c r="AG132" s="268">
        <v>0.918026781716798</v>
      </c>
      <c r="AH132" s="295">
        <v>-0.00430176077626876</v>
      </c>
    </row>
    <row r="133" spans="1:34">
      <c r="A133" s="315" t="s">
        <v>188</v>
      </c>
      <c r="B133" s="321" t="s">
        <v>3306</v>
      </c>
      <c r="C133" s="293" t="s">
        <v>219</v>
      </c>
      <c r="D133" s="321" t="s">
        <v>220</v>
      </c>
      <c r="E133" s="263">
        <v>3184</v>
      </c>
      <c r="F133" s="263">
        <v>3021</v>
      </c>
      <c r="G133" s="263">
        <v>2895</v>
      </c>
      <c r="H133" s="264">
        <v>3547</v>
      </c>
      <c r="I133" s="264">
        <v>3329</v>
      </c>
      <c r="J133" s="264">
        <v>3142</v>
      </c>
      <c r="K133" s="264">
        <v>2068</v>
      </c>
      <c r="L133" s="264">
        <v>1901</v>
      </c>
      <c r="M133" s="264">
        <v>1902</v>
      </c>
      <c r="N133" s="267">
        <v>0.948806532663317</v>
      </c>
      <c r="O133" s="266">
        <v>3021</v>
      </c>
      <c r="P133" s="294">
        <v>0.9</v>
      </c>
      <c r="Q133" s="267">
        <v>0.948806532663317</v>
      </c>
      <c r="R133" s="267">
        <v>0.938539610938822</v>
      </c>
      <c r="S133" s="267">
        <v>0.919245647969052</v>
      </c>
      <c r="T133" s="295">
        <v>0.0102669217244951</v>
      </c>
      <c r="U133" s="266">
        <v>3184</v>
      </c>
      <c r="V133" s="266">
        <v>2895</v>
      </c>
      <c r="W133" s="267">
        <v>0.909233668341708</v>
      </c>
      <c r="X133" s="267">
        <v>0.909233668341708</v>
      </c>
      <c r="Y133" s="268">
        <v>0.885819001973499</v>
      </c>
      <c r="Z133" s="268">
        <v>0.91972920696325</v>
      </c>
      <c r="AA133" s="295">
        <v>0.0234146663682098</v>
      </c>
      <c r="AB133" s="264">
        <v>20297</v>
      </c>
      <c r="AC133" s="264">
        <v>18411</v>
      </c>
      <c r="AD133" s="264">
        <v>19674</v>
      </c>
      <c r="AE133" s="264">
        <v>17785</v>
      </c>
      <c r="AF133" s="268">
        <v>0.907079864019313</v>
      </c>
      <c r="AG133" s="268">
        <v>0.903984954762631</v>
      </c>
      <c r="AH133" s="295">
        <v>0.00309490925668232</v>
      </c>
    </row>
    <row r="134" spans="1:34">
      <c r="A134" s="315" t="s">
        <v>188</v>
      </c>
      <c r="B134" s="321" t="s">
        <v>3307</v>
      </c>
      <c r="C134" s="293" t="s">
        <v>221</v>
      </c>
      <c r="D134" s="321" t="s">
        <v>222</v>
      </c>
      <c r="E134" s="263">
        <v>0</v>
      </c>
      <c r="F134" s="263">
        <v>0</v>
      </c>
      <c r="G134" s="263">
        <v>0</v>
      </c>
      <c r="H134" s="264">
        <v>3</v>
      </c>
      <c r="I134" s="264">
        <v>0</v>
      </c>
      <c r="J134" s="264">
        <v>3</v>
      </c>
      <c r="K134" s="264">
        <v>5</v>
      </c>
      <c r="L134" s="264">
        <v>0</v>
      </c>
      <c r="M134" s="264">
        <v>5</v>
      </c>
      <c r="N134" s="267">
        <v>0</v>
      </c>
      <c r="O134" s="266">
        <v>0</v>
      </c>
      <c r="P134" s="294">
        <v>0.9</v>
      </c>
      <c r="Q134" s="267">
        <v>0</v>
      </c>
      <c r="R134" s="267">
        <v>0</v>
      </c>
      <c r="S134" s="267">
        <v>0</v>
      </c>
      <c r="T134" s="295">
        <v>0</v>
      </c>
      <c r="U134" s="266">
        <v>0</v>
      </c>
      <c r="V134" s="266">
        <v>0</v>
      </c>
      <c r="W134" s="267">
        <v>0</v>
      </c>
      <c r="X134" s="267">
        <v>0</v>
      </c>
      <c r="Y134" s="268">
        <v>1</v>
      </c>
      <c r="Z134" s="268">
        <v>1</v>
      </c>
      <c r="AA134" s="295">
        <v>-1</v>
      </c>
      <c r="AB134" s="264">
        <v>38</v>
      </c>
      <c r="AC134" s="264">
        <v>38</v>
      </c>
      <c r="AD134" s="264">
        <v>70</v>
      </c>
      <c r="AE134" s="264">
        <v>68</v>
      </c>
      <c r="AF134" s="268">
        <v>1</v>
      </c>
      <c r="AG134" s="268">
        <v>0.971428571428571</v>
      </c>
      <c r="AH134" s="295">
        <v>0.0285714285714286</v>
      </c>
    </row>
    <row r="135" spans="1:34">
      <c r="A135" s="315" t="s">
        <v>188</v>
      </c>
      <c r="B135" s="321" t="s">
        <v>3307</v>
      </c>
      <c r="C135" s="293" t="s">
        <v>223</v>
      </c>
      <c r="D135" s="321" t="s">
        <v>224</v>
      </c>
      <c r="E135" s="263">
        <v>0</v>
      </c>
      <c r="F135" s="263">
        <v>0</v>
      </c>
      <c r="G135" s="263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67">
        <v>0</v>
      </c>
      <c r="O135" s="266">
        <v>0</v>
      </c>
      <c r="P135" s="294">
        <v>0.9</v>
      </c>
      <c r="Q135" s="267">
        <v>0</v>
      </c>
      <c r="R135" s="267">
        <v>0</v>
      </c>
      <c r="S135" s="267">
        <v>0</v>
      </c>
      <c r="T135" s="295">
        <v>0</v>
      </c>
      <c r="U135" s="266">
        <v>0</v>
      </c>
      <c r="V135" s="266">
        <v>0</v>
      </c>
      <c r="W135" s="267">
        <v>0</v>
      </c>
      <c r="X135" s="267">
        <v>0</v>
      </c>
      <c r="Y135" s="268">
        <v>0</v>
      </c>
      <c r="Z135" s="268">
        <v>0</v>
      </c>
      <c r="AA135" s="295">
        <v>0</v>
      </c>
      <c r="AB135" s="264">
        <v>0</v>
      </c>
      <c r="AC135" s="264">
        <v>0</v>
      </c>
      <c r="AD135" s="264">
        <v>0</v>
      </c>
      <c r="AE135" s="264">
        <v>0</v>
      </c>
      <c r="AF135" s="268">
        <v>0</v>
      </c>
      <c r="AG135" s="268">
        <v>0</v>
      </c>
      <c r="AH135" s="295">
        <v>0</v>
      </c>
    </row>
    <row r="136" spans="1:34">
      <c r="A136" s="315" t="s">
        <v>188</v>
      </c>
      <c r="B136" s="321" t="s">
        <v>3307</v>
      </c>
      <c r="C136" s="293" t="s">
        <v>225</v>
      </c>
      <c r="D136" s="321" t="s">
        <v>226</v>
      </c>
      <c r="E136" s="263">
        <v>3331</v>
      </c>
      <c r="F136" s="263">
        <v>3111</v>
      </c>
      <c r="G136" s="263">
        <v>2833</v>
      </c>
      <c r="H136" s="264">
        <v>4412</v>
      </c>
      <c r="I136" s="264">
        <v>3852</v>
      </c>
      <c r="J136" s="264">
        <v>3766</v>
      </c>
      <c r="K136" s="264">
        <v>3360</v>
      </c>
      <c r="L136" s="264">
        <v>3180</v>
      </c>
      <c r="M136" s="264">
        <v>3037</v>
      </c>
      <c r="N136" s="267">
        <v>0.933953767637346</v>
      </c>
      <c r="O136" s="266">
        <v>3111</v>
      </c>
      <c r="P136" s="294">
        <v>0.9</v>
      </c>
      <c r="Q136" s="267">
        <v>0.933953767637346</v>
      </c>
      <c r="R136" s="267">
        <v>0.873073436083409</v>
      </c>
      <c r="S136" s="267">
        <v>0.946428571428571</v>
      </c>
      <c r="T136" s="295">
        <v>0.0608803315539372</v>
      </c>
      <c r="U136" s="266">
        <v>3331</v>
      </c>
      <c r="V136" s="266">
        <v>2833</v>
      </c>
      <c r="W136" s="267">
        <v>0.85049534674272</v>
      </c>
      <c r="X136" s="267">
        <v>0.85049534674272</v>
      </c>
      <c r="Y136" s="268">
        <v>0.853581142339075</v>
      </c>
      <c r="Z136" s="268">
        <v>0.903869047619048</v>
      </c>
      <c r="AA136" s="295">
        <v>-0.00308579559635536</v>
      </c>
      <c r="AB136" s="264">
        <v>23455</v>
      </c>
      <c r="AC136" s="264">
        <v>20393</v>
      </c>
      <c r="AD136" s="264">
        <v>21592</v>
      </c>
      <c r="AE136" s="264">
        <v>19142</v>
      </c>
      <c r="AF136" s="268">
        <v>0.869452142400341</v>
      </c>
      <c r="AG136" s="268">
        <v>0.886532048907003</v>
      </c>
      <c r="AH136" s="295">
        <v>-0.0170799065066615</v>
      </c>
    </row>
    <row r="137" spans="1:34">
      <c r="A137" s="315" t="s">
        <v>188</v>
      </c>
      <c r="B137" s="321" t="s">
        <v>3307</v>
      </c>
      <c r="C137" s="293" t="s">
        <v>227</v>
      </c>
      <c r="D137" s="321" t="s">
        <v>228</v>
      </c>
      <c r="E137" s="263">
        <v>3874</v>
      </c>
      <c r="F137" s="263">
        <v>3578</v>
      </c>
      <c r="G137" s="263">
        <v>3245</v>
      </c>
      <c r="H137" s="264">
        <v>5092</v>
      </c>
      <c r="I137" s="264">
        <v>4822</v>
      </c>
      <c r="J137" s="264">
        <v>4448</v>
      </c>
      <c r="K137" s="264">
        <v>3657</v>
      </c>
      <c r="L137" s="264">
        <v>3503</v>
      </c>
      <c r="M137" s="264">
        <v>3300</v>
      </c>
      <c r="N137" s="267">
        <v>0.923593185338152</v>
      </c>
      <c r="O137" s="266">
        <v>3578</v>
      </c>
      <c r="P137" s="294">
        <v>0.9</v>
      </c>
      <c r="Q137" s="267">
        <v>0.923593185338152</v>
      </c>
      <c r="R137" s="267">
        <v>0.946975648075412</v>
      </c>
      <c r="S137" s="267">
        <v>0.957888980038283</v>
      </c>
      <c r="T137" s="295">
        <v>-0.0233824627372606</v>
      </c>
      <c r="U137" s="266">
        <v>3874</v>
      </c>
      <c r="V137" s="266">
        <v>3245</v>
      </c>
      <c r="W137" s="267">
        <v>0.837635518843573</v>
      </c>
      <c r="X137" s="267">
        <v>0.837635518843573</v>
      </c>
      <c r="Y137" s="268">
        <v>0.873527101335428</v>
      </c>
      <c r="Z137" s="268">
        <v>0.902378999179655</v>
      </c>
      <c r="AA137" s="295">
        <v>-0.0358915824918555</v>
      </c>
      <c r="AB137" s="264">
        <v>26423</v>
      </c>
      <c r="AC137" s="264">
        <v>23163</v>
      </c>
      <c r="AD137" s="264">
        <v>24070</v>
      </c>
      <c r="AE137" s="264">
        <v>21331</v>
      </c>
      <c r="AF137" s="268">
        <v>0.876622639367218</v>
      </c>
      <c r="AG137" s="268">
        <v>0.886206896551724</v>
      </c>
      <c r="AH137" s="295">
        <v>-0.00958425718450617</v>
      </c>
    </row>
    <row r="138" spans="1:34">
      <c r="A138" s="315" t="s">
        <v>188</v>
      </c>
      <c r="B138" s="321" t="s">
        <v>3307</v>
      </c>
      <c r="C138" s="293" t="s">
        <v>229</v>
      </c>
      <c r="D138" s="321" t="s">
        <v>230</v>
      </c>
      <c r="E138" s="263">
        <v>0</v>
      </c>
      <c r="F138" s="263">
        <v>0</v>
      </c>
      <c r="G138" s="263">
        <v>0</v>
      </c>
      <c r="H138" s="264">
        <v>9</v>
      </c>
      <c r="I138" s="264">
        <v>0</v>
      </c>
      <c r="J138" s="264">
        <v>9</v>
      </c>
      <c r="K138" s="264">
        <v>7</v>
      </c>
      <c r="L138" s="264">
        <v>0</v>
      </c>
      <c r="M138" s="264">
        <v>7</v>
      </c>
      <c r="N138" s="267">
        <v>0</v>
      </c>
      <c r="O138" s="266">
        <v>0</v>
      </c>
      <c r="P138" s="294">
        <v>0.9</v>
      </c>
      <c r="Q138" s="267">
        <v>0</v>
      </c>
      <c r="R138" s="267">
        <v>0</v>
      </c>
      <c r="S138" s="267">
        <v>0</v>
      </c>
      <c r="T138" s="295">
        <v>0</v>
      </c>
      <c r="U138" s="266">
        <v>0</v>
      </c>
      <c r="V138" s="266">
        <v>0</v>
      </c>
      <c r="W138" s="267">
        <v>0</v>
      </c>
      <c r="X138" s="267">
        <v>0</v>
      </c>
      <c r="Y138" s="268">
        <v>1</v>
      </c>
      <c r="Z138" s="268">
        <v>1</v>
      </c>
      <c r="AA138" s="295">
        <v>-1</v>
      </c>
      <c r="AB138" s="264">
        <v>56</v>
      </c>
      <c r="AC138" s="264">
        <v>56</v>
      </c>
      <c r="AD138" s="264">
        <v>93</v>
      </c>
      <c r="AE138" s="264">
        <v>93</v>
      </c>
      <c r="AF138" s="268">
        <v>1</v>
      </c>
      <c r="AG138" s="268">
        <v>1</v>
      </c>
      <c r="AH138" s="295">
        <v>0</v>
      </c>
    </row>
    <row r="139" spans="1:34">
      <c r="A139" s="315" t="s">
        <v>188</v>
      </c>
      <c r="B139" s="321" t="s">
        <v>3307</v>
      </c>
      <c r="C139" s="293" t="s">
        <v>231</v>
      </c>
      <c r="D139" s="321" t="s">
        <v>232</v>
      </c>
      <c r="E139" s="263">
        <v>0</v>
      </c>
      <c r="F139" s="263">
        <v>0</v>
      </c>
      <c r="G139" s="263">
        <v>0</v>
      </c>
      <c r="H139" s="264">
        <v>15</v>
      </c>
      <c r="I139" s="264">
        <v>0</v>
      </c>
      <c r="J139" s="264">
        <v>15</v>
      </c>
      <c r="K139" s="264">
        <v>14</v>
      </c>
      <c r="L139" s="264">
        <v>0</v>
      </c>
      <c r="M139" s="264">
        <v>14</v>
      </c>
      <c r="N139" s="267">
        <v>0</v>
      </c>
      <c r="O139" s="266">
        <v>0</v>
      </c>
      <c r="P139" s="294">
        <v>0.9</v>
      </c>
      <c r="Q139" s="267">
        <v>0</v>
      </c>
      <c r="R139" s="267">
        <v>0</v>
      </c>
      <c r="S139" s="267">
        <v>0</v>
      </c>
      <c r="T139" s="295">
        <v>0</v>
      </c>
      <c r="U139" s="266">
        <v>0</v>
      </c>
      <c r="V139" s="266">
        <v>0</v>
      </c>
      <c r="W139" s="267">
        <v>0</v>
      </c>
      <c r="X139" s="267">
        <v>0</v>
      </c>
      <c r="Y139" s="268">
        <v>1</v>
      </c>
      <c r="Z139" s="268">
        <v>1</v>
      </c>
      <c r="AA139" s="295">
        <v>-1</v>
      </c>
      <c r="AB139" s="264">
        <v>114</v>
      </c>
      <c r="AC139" s="264">
        <v>114</v>
      </c>
      <c r="AD139" s="264">
        <v>179</v>
      </c>
      <c r="AE139" s="264">
        <v>179</v>
      </c>
      <c r="AF139" s="268">
        <v>1</v>
      </c>
      <c r="AG139" s="268">
        <v>1</v>
      </c>
      <c r="AH139" s="295">
        <v>0</v>
      </c>
    </row>
    <row r="140" spans="1:34">
      <c r="A140" s="315" t="s">
        <v>188</v>
      </c>
      <c r="B140" s="321" t="s">
        <v>3308</v>
      </c>
      <c r="C140" s="293" t="s">
        <v>233</v>
      </c>
      <c r="D140" s="321" t="s">
        <v>234</v>
      </c>
      <c r="E140" s="263">
        <v>0</v>
      </c>
      <c r="F140" s="263">
        <v>0</v>
      </c>
      <c r="G140" s="263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7">
        <v>0</v>
      </c>
      <c r="O140" s="266">
        <v>0</v>
      </c>
      <c r="P140" s="294">
        <v>0.9</v>
      </c>
      <c r="Q140" s="267">
        <v>0</v>
      </c>
      <c r="R140" s="267">
        <v>0</v>
      </c>
      <c r="S140" s="267">
        <v>0</v>
      </c>
      <c r="T140" s="295">
        <v>0</v>
      </c>
      <c r="U140" s="266">
        <v>0</v>
      </c>
      <c r="V140" s="266">
        <v>0</v>
      </c>
      <c r="W140" s="267">
        <v>0</v>
      </c>
      <c r="X140" s="267">
        <v>0</v>
      </c>
      <c r="Y140" s="268">
        <v>0</v>
      </c>
      <c r="Z140" s="268">
        <v>0</v>
      </c>
      <c r="AA140" s="295">
        <v>0</v>
      </c>
      <c r="AB140" s="264">
        <v>0</v>
      </c>
      <c r="AC140" s="264">
        <v>0</v>
      </c>
      <c r="AD140" s="264">
        <v>0</v>
      </c>
      <c r="AE140" s="264">
        <v>0</v>
      </c>
      <c r="AF140" s="268">
        <v>0</v>
      </c>
      <c r="AG140" s="268">
        <v>0</v>
      </c>
      <c r="AH140" s="295">
        <v>0</v>
      </c>
    </row>
    <row r="141" spans="1:34">
      <c r="A141" s="315" t="s">
        <v>188</v>
      </c>
      <c r="B141" s="321" t="s">
        <v>3308</v>
      </c>
      <c r="C141" s="293" t="s">
        <v>235</v>
      </c>
      <c r="D141" s="321" t="s">
        <v>236</v>
      </c>
      <c r="E141" s="263">
        <v>5632</v>
      </c>
      <c r="F141" s="263">
        <v>5346</v>
      </c>
      <c r="G141" s="263">
        <v>4958</v>
      </c>
      <c r="H141" s="264">
        <v>8927</v>
      </c>
      <c r="I141" s="264">
        <v>8322</v>
      </c>
      <c r="J141" s="264">
        <v>7941</v>
      </c>
      <c r="K141" s="264">
        <v>6817</v>
      </c>
      <c r="L141" s="264">
        <v>6466</v>
      </c>
      <c r="M141" s="264">
        <v>6176</v>
      </c>
      <c r="N141" s="267">
        <v>0.94921875</v>
      </c>
      <c r="O141" s="266">
        <v>5346</v>
      </c>
      <c r="P141" s="294">
        <v>0.9</v>
      </c>
      <c r="Q141" s="267">
        <v>0.94921875</v>
      </c>
      <c r="R141" s="267">
        <v>0.932228072140697</v>
      </c>
      <c r="S141" s="267">
        <v>0.948511075253044</v>
      </c>
      <c r="T141" s="295">
        <v>0.0169906778593032</v>
      </c>
      <c r="U141" s="266">
        <v>5632</v>
      </c>
      <c r="V141" s="266">
        <v>4958</v>
      </c>
      <c r="W141" s="267">
        <v>0.880326704545455</v>
      </c>
      <c r="X141" s="267">
        <v>0.880326704545455</v>
      </c>
      <c r="Y141" s="268">
        <v>0.889548560546656</v>
      </c>
      <c r="Z141" s="268">
        <v>0.905970368197154</v>
      </c>
      <c r="AA141" s="295">
        <v>-0.00922185600120162</v>
      </c>
      <c r="AB141" s="264">
        <v>48471</v>
      </c>
      <c r="AC141" s="264">
        <v>44096</v>
      </c>
      <c r="AD141" s="264">
        <v>44010</v>
      </c>
      <c r="AE141" s="264">
        <v>40523</v>
      </c>
      <c r="AF141" s="268">
        <v>0.909739844443069</v>
      </c>
      <c r="AG141" s="268">
        <v>0.920768007271075</v>
      </c>
      <c r="AH141" s="295">
        <v>-0.0110281628280057</v>
      </c>
    </row>
    <row r="142" spans="1:34">
      <c r="A142" s="315" t="s">
        <v>188</v>
      </c>
      <c r="B142" s="321" t="s">
        <v>3308</v>
      </c>
      <c r="C142" s="293" t="s">
        <v>238</v>
      </c>
      <c r="D142" s="321" t="s">
        <v>238</v>
      </c>
      <c r="E142" s="263">
        <v>0</v>
      </c>
      <c r="F142" s="263">
        <v>0</v>
      </c>
      <c r="G142" s="263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67">
        <v>0</v>
      </c>
      <c r="O142" s="266">
        <v>0</v>
      </c>
      <c r="P142" s="294">
        <v>0.9</v>
      </c>
      <c r="Q142" s="267">
        <v>0</v>
      </c>
      <c r="R142" s="267">
        <v>0</v>
      </c>
      <c r="S142" s="267">
        <v>0</v>
      </c>
      <c r="T142" s="295">
        <v>0</v>
      </c>
      <c r="U142" s="266">
        <v>0</v>
      </c>
      <c r="V142" s="266">
        <v>0</v>
      </c>
      <c r="W142" s="267">
        <v>0</v>
      </c>
      <c r="X142" s="267">
        <v>0</v>
      </c>
      <c r="Y142" s="268">
        <v>0</v>
      </c>
      <c r="Z142" s="268">
        <v>0</v>
      </c>
      <c r="AA142" s="295">
        <v>0</v>
      </c>
      <c r="AB142" s="264">
        <v>0</v>
      </c>
      <c r="AC142" s="264">
        <v>0</v>
      </c>
      <c r="AD142" s="264">
        <v>0</v>
      </c>
      <c r="AE142" s="264">
        <v>0</v>
      </c>
      <c r="AF142" s="268">
        <v>0</v>
      </c>
      <c r="AG142" s="268">
        <v>0</v>
      </c>
      <c r="AH142" s="295">
        <v>0</v>
      </c>
    </row>
    <row r="143" spans="1:34">
      <c r="A143" s="315" t="s">
        <v>188</v>
      </c>
      <c r="B143" s="321" t="s">
        <v>3308</v>
      </c>
      <c r="C143" s="293" t="s">
        <v>239</v>
      </c>
      <c r="D143" s="321" t="s">
        <v>240</v>
      </c>
      <c r="E143" s="263">
        <v>4757</v>
      </c>
      <c r="F143" s="263">
        <v>4052</v>
      </c>
      <c r="G143" s="263">
        <v>3837</v>
      </c>
      <c r="H143" s="264">
        <v>8834</v>
      </c>
      <c r="I143" s="264">
        <v>7919</v>
      </c>
      <c r="J143" s="264">
        <v>7472</v>
      </c>
      <c r="K143" s="264">
        <v>6478</v>
      </c>
      <c r="L143" s="264">
        <v>6289</v>
      </c>
      <c r="M143" s="264">
        <v>5849</v>
      </c>
      <c r="N143" s="267">
        <v>0.85179735127181</v>
      </c>
      <c r="O143" s="266">
        <v>4052</v>
      </c>
      <c r="P143" s="294">
        <v>0.9</v>
      </c>
      <c r="Q143" s="267">
        <v>0.85179735127181</v>
      </c>
      <c r="R143" s="267">
        <v>0.896422911478379</v>
      </c>
      <c r="S143" s="267">
        <v>0.97082432849645</v>
      </c>
      <c r="T143" s="295">
        <v>-0.0446255602065689</v>
      </c>
      <c r="U143" s="266">
        <v>4757</v>
      </c>
      <c r="V143" s="266">
        <v>3837</v>
      </c>
      <c r="W143" s="267">
        <v>0.806600798822787</v>
      </c>
      <c r="X143" s="267">
        <v>0.806600798822787</v>
      </c>
      <c r="Y143" s="268">
        <v>0.845822956757981</v>
      </c>
      <c r="Z143" s="268">
        <v>0.902902130287126</v>
      </c>
      <c r="AA143" s="295">
        <v>-0.0392221579351931</v>
      </c>
      <c r="AB143" s="264">
        <v>46631</v>
      </c>
      <c r="AC143" s="264">
        <v>40607</v>
      </c>
      <c r="AD143" s="264">
        <v>42748</v>
      </c>
      <c r="AE143" s="264">
        <v>37576</v>
      </c>
      <c r="AF143" s="268">
        <v>0.870815551886084</v>
      </c>
      <c r="AG143" s="268">
        <v>0.879011883596893</v>
      </c>
      <c r="AH143" s="295">
        <v>-0.00819633171080902</v>
      </c>
    </row>
    <row r="144" spans="1:34">
      <c r="A144" s="315" t="s">
        <v>188</v>
      </c>
      <c r="B144" s="321" t="s">
        <v>3308</v>
      </c>
      <c r="C144" s="293" t="s">
        <v>241</v>
      </c>
      <c r="D144" s="321" t="s">
        <v>242</v>
      </c>
      <c r="E144" s="263">
        <v>0</v>
      </c>
      <c r="F144" s="263">
        <v>0</v>
      </c>
      <c r="G144" s="263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67">
        <v>0</v>
      </c>
      <c r="O144" s="266">
        <v>0</v>
      </c>
      <c r="P144" s="294">
        <v>0.9</v>
      </c>
      <c r="Q144" s="267">
        <v>0</v>
      </c>
      <c r="R144" s="267">
        <v>0</v>
      </c>
      <c r="S144" s="267">
        <v>0</v>
      </c>
      <c r="T144" s="295">
        <v>0</v>
      </c>
      <c r="U144" s="266">
        <v>0</v>
      </c>
      <c r="V144" s="266">
        <v>0</v>
      </c>
      <c r="W144" s="267">
        <v>0</v>
      </c>
      <c r="X144" s="267">
        <v>0</v>
      </c>
      <c r="Y144" s="268">
        <v>0</v>
      </c>
      <c r="Z144" s="268">
        <v>0</v>
      </c>
      <c r="AA144" s="295">
        <v>0</v>
      </c>
      <c r="AB144" s="264">
        <v>0</v>
      </c>
      <c r="AC144" s="264">
        <v>0</v>
      </c>
      <c r="AD144" s="264">
        <v>0</v>
      </c>
      <c r="AE144" s="264">
        <v>0</v>
      </c>
      <c r="AF144" s="268">
        <v>0</v>
      </c>
      <c r="AG144" s="268">
        <v>0</v>
      </c>
      <c r="AH144" s="295">
        <v>0</v>
      </c>
    </row>
    <row r="145" spans="1:34">
      <c r="A145" s="315" t="s">
        <v>188</v>
      </c>
      <c r="B145" s="321" t="s">
        <v>3308</v>
      </c>
      <c r="C145" s="293" t="s">
        <v>243</v>
      </c>
      <c r="D145" s="321" t="s">
        <v>244</v>
      </c>
      <c r="E145" s="263">
        <v>3032</v>
      </c>
      <c r="F145" s="263">
        <v>2961</v>
      </c>
      <c r="G145" s="263">
        <v>2705</v>
      </c>
      <c r="H145" s="264">
        <v>3927</v>
      </c>
      <c r="I145" s="264">
        <v>3813</v>
      </c>
      <c r="J145" s="264">
        <v>3396</v>
      </c>
      <c r="K145" s="264">
        <v>2658</v>
      </c>
      <c r="L145" s="264">
        <v>2598</v>
      </c>
      <c r="M145" s="264">
        <v>2352</v>
      </c>
      <c r="N145" s="267">
        <v>0.976583113456464</v>
      </c>
      <c r="O145" s="266">
        <v>2961</v>
      </c>
      <c r="P145" s="294">
        <v>0.9</v>
      </c>
      <c r="Q145" s="267">
        <v>0.976583113456464</v>
      </c>
      <c r="R145" s="267">
        <v>0.970970206264324</v>
      </c>
      <c r="S145" s="267">
        <v>0.977426636568849</v>
      </c>
      <c r="T145" s="295">
        <v>0.00561290719214047</v>
      </c>
      <c r="U145" s="266">
        <v>3032</v>
      </c>
      <c r="V145" s="266">
        <v>2705</v>
      </c>
      <c r="W145" s="267">
        <v>0.892150395778364</v>
      </c>
      <c r="X145" s="267">
        <v>0.892150395778364</v>
      </c>
      <c r="Y145" s="268">
        <v>0.864782276546982</v>
      </c>
      <c r="Z145" s="268">
        <v>0.884875846501129</v>
      </c>
      <c r="AA145" s="295">
        <v>0.0273681192313816</v>
      </c>
      <c r="AB145" s="264">
        <v>20543</v>
      </c>
      <c r="AC145" s="264">
        <v>17746</v>
      </c>
      <c r="AD145" s="264">
        <v>19058</v>
      </c>
      <c r="AE145" s="264">
        <v>16496</v>
      </c>
      <c r="AF145" s="268">
        <v>0.863846565740155</v>
      </c>
      <c r="AG145" s="268">
        <v>0.865568265295414</v>
      </c>
      <c r="AH145" s="295">
        <v>-0.00172169955525914</v>
      </c>
    </row>
    <row r="146" spans="1:34">
      <c r="A146" s="315" t="s">
        <v>188</v>
      </c>
      <c r="B146" s="321" t="s">
        <v>3308</v>
      </c>
      <c r="C146" s="293" t="s">
        <v>245</v>
      </c>
      <c r="D146" s="321" t="s">
        <v>246</v>
      </c>
      <c r="E146" s="263">
        <v>2873</v>
      </c>
      <c r="F146" s="263">
        <v>2682</v>
      </c>
      <c r="G146" s="263">
        <v>2455</v>
      </c>
      <c r="H146" s="264">
        <v>5024</v>
      </c>
      <c r="I146" s="264">
        <v>4720</v>
      </c>
      <c r="J146" s="264">
        <v>4424</v>
      </c>
      <c r="K146" s="264">
        <v>3998</v>
      </c>
      <c r="L146" s="264">
        <v>3874</v>
      </c>
      <c r="M146" s="264">
        <v>3674</v>
      </c>
      <c r="N146" s="267">
        <v>0.933518969718065</v>
      </c>
      <c r="O146" s="266">
        <v>2682</v>
      </c>
      <c r="P146" s="294">
        <v>0.9</v>
      </c>
      <c r="Q146" s="267">
        <v>0.933518969718065</v>
      </c>
      <c r="R146" s="267">
        <v>0.939490445859873</v>
      </c>
      <c r="S146" s="267">
        <v>0.968984492246123</v>
      </c>
      <c r="T146" s="295">
        <v>-0.00597147614180793</v>
      </c>
      <c r="U146" s="266">
        <v>2873</v>
      </c>
      <c r="V146" s="266">
        <v>2455</v>
      </c>
      <c r="W146" s="267">
        <v>0.85450748346676</v>
      </c>
      <c r="X146" s="267">
        <v>0.85450748346676</v>
      </c>
      <c r="Y146" s="268">
        <v>0.880573248407643</v>
      </c>
      <c r="Z146" s="268">
        <v>0.91895947973987</v>
      </c>
      <c r="AA146" s="295">
        <v>-0.0260657649408838</v>
      </c>
      <c r="AB146" s="264">
        <v>27317</v>
      </c>
      <c r="AC146" s="264">
        <v>24303</v>
      </c>
      <c r="AD146" s="264">
        <v>25288</v>
      </c>
      <c r="AE146" s="264">
        <v>22829</v>
      </c>
      <c r="AF146" s="268">
        <v>0.889665775890471</v>
      </c>
      <c r="AG146" s="268">
        <v>0.902760202467574</v>
      </c>
      <c r="AH146" s="295">
        <v>-0.0130944265771025</v>
      </c>
    </row>
    <row r="147" spans="1:34">
      <c r="A147" s="315" t="s">
        <v>188</v>
      </c>
      <c r="B147" s="321" t="s">
        <v>3308</v>
      </c>
      <c r="C147" s="293" t="s">
        <v>247</v>
      </c>
      <c r="D147" s="321" t="s">
        <v>248</v>
      </c>
      <c r="E147" s="263">
        <v>4456</v>
      </c>
      <c r="F147" s="263">
        <v>4210</v>
      </c>
      <c r="G147" s="263">
        <v>3911</v>
      </c>
      <c r="H147" s="264">
        <v>6691</v>
      </c>
      <c r="I147" s="264">
        <v>6254</v>
      </c>
      <c r="J147" s="264">
        <v>5989</v>
      </c>
      <c r="K147" s="264">
        <v>4700</v>
      </c>
      <c r="L147" s="264">
        <v>4383</v>
      </c>
      <c r="M147" s="264">
        <v>4309</v>
      </c>
      <c r="N147" s="267">
        <v>0.944793536804309</v>
      </c>
      <c r="O147" s="266">
        <v>4210</v>
      </c>
      <c r="P147" s="294">
        <v>0.9</v>
      </c>
      <c r="Q147" s="267">
        <v>0.944793536804309</v>
      </c>
      <c r="R147" s="267">
        <v>0.934688387386041</v>
      </c>
      <c r="S147" s="267">
        <v>0.932553191489362</v>
      </c>
      <c r="T147" s="295">
        <v>0.0101051494182678</v>
      </c>
      <c r="U147" s="266">
        <v>4456</v>
      </c>
      <c r="V147" s="266">
        <v>3911</v>
      </c>
      <c r="W147" s="267">
        <v>0.877692998204668</v>
      </c>
      <c r="X147" s="267">
        <v>0.877692998204668</v>
      </c>
      <c r="Y147" s="268">
        <v>0.895082947242565</v>
      </c>
      <c r="Z147" s="268">
        <v>0.916808510638298</v>
      </c>
      <c r="AA147" s="295">
        <v>-0.0173899490378968</v>
      </c>
      <c r="AB147" s="264">
        <v>34832</v>
      </c>
      <c r="AC147" s="264">
        <v>31532</v>
      </c>
      <c r="AD147" s="264">
        <v>32200</v>
      </c>
      <c r="AE147" s="264">
        <v>29564</v>
      </c>
      <c r="AF147" s="268">
        <v>0.905259531465319</v>
      </c>
      <c r="AG147" s="268">
        <v>0.918136645962733</v>
      </c>
      <c r="AH147" s="295">
        <v>-0.0128771144974137</v>
      </c>
    </row>
    <row r="148" spans="1:34">
      <c r="A148" s="315" t="s">
        <v>188</v>
      </c>
      <c r="B148" s="321" t="s">
        <v>3308</v>
      </c>
      <c r="C148" s="293" t="s">
        <v>249</v>
      </c>
      <c r="D148" s="321" t="s">
        <v>250</v>
      </c>
      <c r="E148" s="263">
        <v>0</v>
      </c>
      <c r="F148" s="263">
        <v>0</v>
      </c>
      <c r="G148" s="263">
        <v>0</v>
      </c>
      <c r="H148" s="264">
        <v>0</v>
      </c>
      <c r="I148" s="264">
        <v>0</v>
      </c>
      <c r="J148" s="264">
        <v>0</v>
      </c>
      <c r="K148" s="264">
        <v>0</v>
      </c>
      <c r="L148" s="264">
        <v>0</v>
      </c>
      <c r="M148" s="264">
        <v>0</v>
      </c>
      <c r="N148" s="267">
        <v>0</v>
      </c>
      <c r="O148" s="266">
        <v>0</v>
      </c>
      <c r="P148" s="294">
        <v>0.9</v>
      </c>
      <c r="Q148" s="267">
        <v>0</v>
      </c>
      <c r="R148" s="267">
        <v>0</v>
      </c>
      <c r="S148" s="267">
        <v>0</v>
      </c>
      <c r="T148" s="295">
        <v>0</v>
      </c>
      <c r="U148" s="266">
        <v>0</v>
      </c>
      <c r="V148" s="266">
        <v>0</v>
      </c>
      <c r="W148" s="267">
        <v>0</v>
      </c>
      <c r="X148" s="267">
        <v>0</v>
      </c>
      <c r="Y148" s="268">
        <v>0</v>
      </c>
      <c r="Z148" s="268">
        <v>0</v>
      </c>
      <c r="AA148" s="295">
        <v>0</v>
      </c>
      <c r="AB148" s="264">
        <v>0</v>
      </c>
      <c r="AC148" s="264">
        <v>0</v>
      </c>
      <c r="AD148" s="264">
        <v>0</v>
      </c>
      <c r="AE148" s="264">
        <v>0</v>
      </c>
      <c r="AF148" s="268">
        <v>0</v>
      </c>
      <c r="AG148" s="268">
        <v>0</v>
      </c>
      <c r="AH148" s="295">
        <v>0</v>
      </c>
    </row>
    <row r="149" spans="1:34">
      <c r="A149" s="315" t="s">
        <v>188</v>
      </c>
      <c r="B149" s="321" t="s">
        <v>3308</v>
      </c>
      <c r="C149" s="293" t="s">
        <v>251</v>
      </c>
      <c r="D149" s="321" t="s">
        <v>252</v>
      </c>
      <c r="E149" s="263">
        <v>6456</v>
      </c>
      <c r="F149" s="263">
        <v>5910</v>
      </c>
      <c r="G149" s="263">
        <v>5511</v>
      </c>
      <c r="H149" s="264">
        <v>11200</v>
      </c>
      <c r="I149" s="264">
        <v>6450</v>
      </c>
      <c r="J149" s="264">
        <v>6824</v>
      </c>
      <c r="K149" s="264">
        <v>8538</v>
      </c>
      <c r="L149" s="264">
        <v>7626</v>
      </c>
      <c r="M149" s="264">
        <v>7663</v>
      </c>
      <c r="N149" s="267">
        <v>0.91542750929368</v>
      </c>
      <c r="O149" s="266">
        <v>5910</v>
      </c>
      <c r="P149" s="294">
        <v>0.9</v>
      </c>
      <c r="Q149" s="267">
        <v>0.91542750929368</v>
      </c>
      <c r="R149" s="267">
        <v>0.575892857142857</v>
      </c>
      <c r="S149" s="267">
        <v>0.893183415319747</v>
      </c>
      <c r="T149" s="295">
        <v>0.339534652150823</v>
      </c>
      <c r="U149" s="266">
        <v>6456</v>
      </c>
      <c r="V149" s="266">
        <v>5511</v>
      </c>
      <c r="W149" s="267">
        <v>0.853624535315985</v>
      </c>
      <c r="X149" s="267">
        <v>0.853624535315985</v>
      </c>
      <c r="Y149" s="268">
        <v>0.609285714285714</v>
      </c>
      <c r="Z149" s="268">
        <v>0.897516982899977</v>
      </c>
      <c r="AA149" s="295">
        <v>0.244338821030271</v>
      </c>
      <c r="AB149" s="264">
        <v>61650</v>
      </c>
      <c r="AC149" s="264">
        <v>51608</v>
      </c>
      <c r="AD149" s="264">
        <v>57213</v>
      </c>
      <c r="AE149" s="264">
        <v>50914</v>
      </c>
      <c r="AF149" s="268">
        <v>0.837112733171127</v>
      </c>
      <c r="AG149" s="268">
        <v>0.889902644503871</v>
      </c>
      <c r="AH149" s="295">
        <v>-0.0527899113327441</v>
      </c>
    </row>
    <row r="150" spans="1:34">
      <c r="A150" s="315" t="s">
        <v>188</v>
      </c>
      <c r="B150" s="321" t="s">
        <v>3308</v>
      </c>
      <c r="C150" s="293" t="s">
        <v>253</v>
      </c>
      <c r="D150" s="321" t="s">
        <v>253</v>
      </c>
      <c r="E150" s="263">
        <v>0</v>
      </c>
      <c r="F150" s="263">
        <v>0</v>
      </c>
      <c r="G150" s="263">
        <v>0</v>
      </c>
      <c r="H150" s="264">
        <v>2</v>
      </c>
      <c r="I150" s="264">
        <v>2</v>
      </c>
      <c r="J150" s="264">
        <v>2</v>
      </c>
      <c r="K150" s="264">
        <v>2</v>
      </c>
      <c r="L150" s="264">
        <v>1</v>
      </c>
      <c r="M150" s="264">
        <v>2</v>
      </c>
      <c r="N150" s="267">
        <v>0</v>
      </c>
      <c r="O150" s="266">
        <v>0</v>
      </c>
      <c r="P150" s="294">
        <v>0.9</v>
      </c>
      <c r="Q150" s="267">
        <v>0</v>
      </c>
      <c r="R150" s="267">
        <v>1</v>
      </c>
      <c r="S150" s="267">
        <v>0.5</v>
      </c>
      <c r="T150" s="295">
        <v>-1</v>
      </c>
      <c r="U150" s="266">
        <v>0</v>
      </c>
      <c r="V150" s="266">
        <v>0</v>
      </c>
      <c r="W150" s="267">
        <v>0</v>
      </c>
      <c r="X150" s="267">
        <v>0</v>
      </c>
      <c r="Y150" s="268">
        <v>1</v>
      </c>
      <c r="Z150" s="268">
        <v>1</v>
      </c>
      <c r="AA150" s="295">
        <v>-1</v>
      </c>
      <c r="AB150" s="264">
        <v>9</v>
      </c>
      <c r="AC150" s="264">
        <v>9</v>
      </c>
      <c r="AD150" s="264">
        <v>10</v>
      </c>
      <c r="AE150" s="264">
        <v>10</v>
      </c>
      <c r="AF150" s="268">
        <v>1</v>
      </c>
      <c r="AG150" s="268">
        <v>1</v>
      </c>
      <c r="AH150" s="295">
        <v>0</v>
      </c>
    </row>
    <row r="151" spans="1:34">
      <c r="A151" s="315" t="s">
        <v>188</v>
      </c>
      <c r="B151" s="321" t="s">
        <v>3308</v>
      </c>
      <c r="C151" s="293" t="s">
        <v>254</v>
      </c>
      <c r="D151" s="321" t="s">
        <v>255</v>
      </c>
      <c r="E151" s="263">
        <v>6292</v>
      </c>
      <c r="F151" s="263">
        <v>6057</v>
      </c>
      <c r="G151" s="263">
        <v>5591</v>
      </c>
      <c r="H151" s="264">
        <v>8562</v>
      </c>
      <c r="I151" s="264">
        <v>7727</v>
      </c>
      <c r="J151" s="264">
        <v>6978</v>
      </c>
      <c r="K151" s="264">
        <v>5396</v>
      </c>
      <c r="L151" s="264">
        <v>5204</v>
      </c>
      <c r="M151" s="264">
        <v>4805</v>
      </c>
      <c r="N151" s="267">
        <v>0.962650985378258</v>
      </c>
      <c r="O151" s="266">
        <v>6057</v>
      </c>
      <c r="P151" s="294">
        <v>0.9</v>
      </c>
      <c r="Q151" s="267">
        <v>0.962650985378258</v>
      </c>
      <c r="R151" s="267">
        <v>0.902476056996029</v>
      </c>
      <c r="S151" s="267">
        <v>0.964418087472202</v>
      </c>
      <c r="T151" s="295">
        <v>0.0601749283822292</v>
      </c>
      <c r="U151" s="266">
        <v>6292</v>
      </c>
      <c r="V151" s="266">
        <v>5591</v>
      </c>
      <c r="W151" s="267">
        <v>0.88858868404323</v>
      </c>
      <c r="X151" s="267">
        <v>0.88858868404323</v>
      </c>
      <c r="Y151" s="268">
        <v>0.81499649614576</v>
      </c>
      <c r="Z151" s="268">
        <v>0.890474425500371</v>
      </c>
      <c r="AA151" s="295">
        <v>0.0735921878974692</v>
      </c>
      <c r="AB151" s="264">
        <v>42582</v>
      </c>
      <c r="AC151" s="264">
        <v>37134</v>
      </c>
      <c r="AD151" s="264">
        <v>39978</v>
      </c>
      <c r="AE151" s="264">
        <v>35404</v>
      </c>
      <c r="AF151" s="268">
        <v>0.872058616316754</v>
      </c>
      <c r="AG151" s="268">
        <v>0.88558707289009</v>
      </c>
      <c r="AH151" s="295">
        <v>-0.013528456573336</v>
      </c>
    </row>
    <row r="152" spans="1:34">
      <c r="A152" s="315" t="s">
        <v>188</v>
      </c>
      <c r="B152" s="321" t="s">
        <v>3308</v>
      </c>
      <c r="C152" s="293" t="s">
        <v>256</v>
      </c>
      <c r="D152" s="321" t="s">
        <v>257</v>
      </c>
      <c r="E152" s="263">
        <v>8338</v>
      </c>
      <c r="F152" s="263">
        <v>8135</v>
      </c>
      <c r="G152" s="263">
        <v>7893</v>
      </c>
      <c r="H152" s="264">
        <v>13885</v>
      </c>
      <c r="I152" s="264">
        <v>12508</v>
      </c>
      <c r="J152" s="264">
        <v>13306</v>
      </c>
      <c r="K152" s="264">
        <v>10617</v>
      </c>
      <c r="L152" s="264">
        <v>9966</v>
      </c>
      <c r="M152" s="264">
        <v>10286</v>
      </c>
      <c r="N152" s="267">
        <v>0.97565363396498</v>
      </c>
      <c r="O152" s="266">
        <v>8135</v>
      </c>
      <c r="P152" s="294">
        <v>0.9</v>
      </c>
      <c r="Q152" s="267">
        <v>0.97565363396498</v>
      </c>
      <c r="R152" s="267">
        <v>0.900828231904933</v>
      </c>
      <c r="S152" s="267">
        <v>0.938683243854196</v>
      </c>
      <c r="T152" s="295">
        <v>0.0748254020600463</v>
      </c>
      <c r="U152" s="266">
        <v>8338</v>
      </c>
      <c r="V152" s="266">
        <v>7893</v>
      </c>
      <c r="W152" s="267">
        <v>0.946629887263133</v>
      </c>
      <c r="X152" s="267">
        <v>0.946629887263133</v>
      </c>
      <c r="Y152" s="268">
        <v>0.958300324090745</v>
      </c>
      <c r="Z152" s="268">
        <v>0.968823584816803</v>
      </c>
      <c r="AA152" s="295">
        <v>-0.0116704368276127</v>
      </c>
      <c r="AB152" s="264">
        <v>78195</v>
      </c>
      <c r="AC152" s="264">
        <v>75449</v>
      </c>
      <c r="AD152" s="264">
        <v>73965</v>
      </c>
      <c r="AE152" s="264">
        <v>71077</v>
      </c>
      <c r="AF152" s="268">
        <v>0.964882665132042</v>
      </c>
      <c r="AG152" s="268">
        <v>0.960954505509363</v>
      </c>
      <c r="AH152" s="295">
        <v>0.00392815962267912</v>
      </c>
    </row>
    <row r="153" spans="1:34">
      <c r="A153" s="315" t="s">
        <v>188</v>
      </c>
      <c r="B153" s="321" t="s">
        <v>3308</v>
      </c>
      <c r="C153" s="293" t="s">
        <v>258</v>
      </c>
      <c r="D153" s="321" t="s">
        <v>259</v>
      </c>
      <c r="E153" s="263">
        <v>5642</v>
      </c>
      <c r="F153" s="263">
        <v>5148</v>
      </c>
      <c r="G153" s="263">
        <v>4904</v>
      </c>
      <c r="H153" s="264">
        <v>6871</v>
      </c>
      <c r="I153" s="264">
        <v>6274</v>
      </c>
      <c r="J153" s="264">
        <v>5794</v>
      </c>
      <c r="K153" s="264">
        <v>4481</v>
      </c>
      <c r="L153" s="264">
        <v>4095</v>
      </c>
      <c r="M153" s="264">
        <v>3981</v>
      </c>
      <c r="N153" s="267">
        <v>0.912442396313364</v>
      </c>
      <c r="O153" s="266">
        <v>5148</v>
      </c>
      <c r="P153" s="294">
        <v>0.9</v>
      </c>
      <c r="Q153" s="267">
        <v>0.912442396313364</v>
      </c>
      <c r="R153" s="267">
        <v>0.913113083976132</v>
      </c>
      <c r="S153" s="267">
        <v>0.913858513724615</v>
      </c>
      <c r="T153" s="295">
        <v>-0.000670687662767455</v>
      </c>
      <c r="U153" s="266">
        <v>5642</v>
      </c>
      <c r="V153" s="266">
        <v>4904</v>
      </c>
      <c r="W153" s="267">
        <v>0.869195320808224</v>
      </c>
      <c r="X153" s="267">
        <v>0.869195320808224</v>
      </c>
      <c r="Y153" s="268">
        <v>0.843254257022268</v>
      </c>
      <c r="Z153" s="268">
        <v>0.888417763891988</v>
      </c>
      <c r="AA153" s="295">
        <v>0.0259410637859565</v>
      </c>
      <c r="AB153" s="264">
        <v>35627</v>
      </c>
      <c r="AC153" s="264">
        <v>31003</v>
      </c>
      <c r="AD153" s="264">
        <v>32352</v>
      </c>
      <c r="AE153" s="264">
        <v>28622</v>
      </c>
      <c r="AF153" s="268">
        <v>0.870210795183428</v>
      </c>
      <c r="AG153" s="268">
        <v>0.884705736894164</v>
      </c>
      <c r="AH153" s="295">
        <v>-0.014494941710736</v>
      </c>
    </row>
    <row r="154" spans="1:34">
      <c r="A154" s="315" t="s">
        <v>188</v>
      </c>
      <c r="B154" s="321" t="s">
        <v>1428</v>
      </c>
      <c r="C154" s="293" t="s">
        <v>260</v>
      </c>
      <c r="D154" s="321" t="s">
        <v>260</v>
      </c>
      <c r="E154" s="263">
        <v>1</v>
      </c>
      <c r="F154" s="263">
        <v>0</v>
      </c>
      <c r="G154" s="263">
        <v>0</v>
      </c>
      <c r="H154" s="264">
        <v>1</v>
      </c>
      <c r="I154" s="264">
        <v>0</v>
      </c>
      <c r="J154" s="264">
        <v>0</v>
      </c>
      <c r="K154" s="264">
        <v>0</v>
      </c>
      <c r="L154" s="264">
        <v>0</v>
      </c>
      <c r="M154" s="264">
        <v>0</v>
      </c>
      <c r="N154" s="267">
        <v>0</v>
      </c>
      <c r="O154" s="266">
        <v>0</v>
      </c>
      <c r="P154" s="294">
        <v>0.9</v>
      </c>
      <c r="Q154" s="267">
        <v>0</v>
      </c>
      <c r="R154" s="267">
        <v>0</v>
      </c>
      <c r="S154" s="267">
        <v>0</v>
      </c>
      <c r="T154" s="295">
        <v>0</v>
      </c>
      <c r="U154" s="266">
        <v>1</v>
      </c>
      <c r="V154" s="266">
        <v>0</v>
      </c>
      <c r="W154" s="267">
        <v>0</v>
      </c>
      <c r="X154" s="267">
        <v>0</v>
      </c>
      <c r="Y154" s="268">
        <v>0</v>
      </c>
      <c r="Z154" s="268">
        <v>0</v>
      </c>
      <c r="AA154" s="295">
        <v>0</v>
      </c>
      <c r="AB154" s="264">
        <v>2</v>
      </c>
      <c r="AC154" s="264">
        <v>0</v>
      </c>
      <c r="AD154" s="264">
        <v>0</v>
      </c>
      <c r="AE154" s="264">
        <v>0</v>
      </c>
      <c r="AF154" s="268">
        <v>0</v>
      </c>
      <c r="AG154" s="268">
        <v>0</v>
      </c>
      <c r="AH154" s="295">
        <v>0</v>
      </c>
    </row>
    <row r="155" spans="1:34">
      <c r="A155" s="315" t="s">
        <v>188</v>
      </c>
      <c r="B155" s="321" t="s">
        <v>1428</v>
      </c>
      <c r="C155" s="293" t="s">
        <v>261</v>
      </c>
      <c r="D155" s="321" t="s">
        <v>262</v>
      </c>
      <c r="E155" s="263">
        <v>1</v>
      </c>
      <c r="F155" s="263">
        <v>0</v>
      </c>
      <c r="G155" s="263">
        <v>0</v>
      </c>
      <c r="H155" s="264">
        <v>2</v>
      </c>
      <c r="I155" s="264">
        <v>1</v>
      </c>
      <c r="J155" s="264">
        <v>0</v>
      </c>
      <c r="K155" s="264">
        <v>3</v>
      </c>
      <c r="L155" s="264">
        <v>0</v>
      </c>
      <c r="M155" s="264">
        <v>0</v>
      </c>
      <c r="N155" s="267">
        <v>0</v>
      </c>
      <c r="O155" s="266">
        <v>0</v>
      </c>
      <c r="P155" s="294">
        <v>0.9</v>
      </c>
      <c r="Q155" s="267">
        <v>0</v>
      </c>
      <c r="R155" s="267">
        <v>0.5</v>
      </c>
      <c r="S155" s="267">
        <v>0</v>
      </c>
      <c r="T155" s="295">
        <v>-0.5</v>
      </c>
      <c r="U155" s="266">
        <v>1</v>
      </c>
      <c r="V155" s="266">
        <v>0</v>
      </c>
      <c r="W155" s="267">
        <v>0</v>
      </c>
      <c r="X155" s="267">
        <v>0</v>
      </c>
      <c r="Y155" s="268">
        <v>0</v>
      </c>
      <c r="Z155" s="268">
        <v>0</v>
      </c>
      <c r="AA155" s="295">
        <v>0</v>
      </c>
      <c r="AB155" s="264">
        <v>11</v>
      </c>
      <c r="AC155" s="264">
        <v>0</v>
      </c>
      <c r="AD155" s="264">
        <v>0</v>
      </c>
      <c r="AE155" s="264">
        <v>0</v>
      </c>
      <c r="AF155" s="268">
        <v>0</v>
      </c>
      <c r="AG155" s="268">
        <v>0</v>
      </c>
      <c r="AH155" s="295">
        <v>0</v>
      </c>
    </row>
    <row r="156" spans="1:34">
      <c r="A156" s="315" t="s">
        <v>188</v>
      </c>
      <c r="B156" s="321" t="s">
        <v>1428</v>
      </c>
      <c r="C156" s="293" t="s">
        <v>263</v>
      </c>
      <c r="D156" s="321" t="s">
        <v>264</v>
      </c>
      <c r="E156" s="263">
        <v>3</v>
      </c>
      <c r="F156" s="263">
        <v>1</v>
      </c>
      <c r="G156" s="263">
        <v>0</v>
      </c>
      <c r="H156" s="264">
        <v>8</v>
      </c>
      <c r="I156" s="264">
        <v>0</v>
      </c>
      <c r="J156" s="264">
        <v>0</v>
      </c>
      <c r="K156" s="264">
        <v>0</v>
      </c>
      <c r="L156" s="264">
        <v>0</v>
      </c>
      <c r="M156" s="264">
        <v>0</v>
      </c>
      <c r="N156" s="267">
        <v>0.333333333333333</v>
      </c>
      <c r="O156" s="266">
        <v>1</v>
      </c>
      <c r="P156" s="294">
        <v>0.9</v>
      </c>
      <c r="Q156" s="267">
        <v>0.333333333333333</v>
      </c>
      <c r="R156" s="267">
        <v>0</v>
      </c>
      <c r="S156" s="267">
        <v>0</v>
      </c>
      <c r="T156" s="295">
        <v>0.333333333333333</v>
      </c>
      <c r="U156" s="266">
        <v>3</v>
      </c>
      <c r="V156" s="266">
        <v>0</v>
      </c>
      <c r="W156" s="267">
        <v>0</v>
      </c>
      <c r="X156" s="267">
        <v>0</v>
      </c>
      <c r="Y156" s="268">
        <v>0</v>
      </c>
      <c r="Z156" s="268">
        <v>0</v>
      </c>
      <c r="AA156" s="295">
        <v>0</v>
      </c>
      <c r="AB156" s="264">
        <v>12</v>
      </c>
      <c r="AC156" s="264">
        <v>0</v>
      </c>
      <c r="AD156" s="264">
        <v>0</v>
      </c>
      <c r="AE156" s="264">
        <v>0</v>
      </c>
      <c r="AF156" s="268">
        <v>0</v>
      </c>
      <c r="AG156" s="268">
        <v>0</v>
      </c>
      <c r="AH156" s="295">
        <v>0</v>
      </c>
    </row>
    <row r="157" spans="1:34">
      <c r="A157" s="315" t="s">
        <v>188</v>
      </c>
      <c r="B157" s="321" t="s">
        <v>1428</v>
      </c>
      <c r="C157" s="293" t="s">
        <v>265</v>
      </c>
      <c r="D157" s="321" t="s">
        <v>266</v>
      </c>
      <c r="E157" s="263">
        <v>2</v>
      </c>
      <c r="F157" s="263">
        <v>0</v>
      </c>
      <c r="G157" s="263">
        <v>0</v>
      </c>
      <c r="H157" s="264">
        <v>1</v>
      </c>
      <c r="I157" s="264">
        <v>1</v>
      </c>
      <c r="J157" s="264">
        <v>0</v>
      </c>
      <c r="K157" s="264">
        <v>0</v>
      </c>
      <c r="L157" s="264">
        <v>0</v>
      </c>
      <c r="M157" s="264">
        <v>0</v>
      </c>
      <c r="N157" s="267">
        <v>0</v>
      </c>
      <c r="O157" s="266">
        <v>0</v>
      </c>
      <c r="P157" s="294">
        <v>0.9</v>
      </c>
      <c r="Q157" s="267">
        <v>0</v>
      </c>
      <c r="R157" s="267">
        <v>1</v>
      </c>
      <c r="S157" s="267">
        <v>0</v>
      </c>
      <c r="T157" s="295">
        <v>-1</v>
      </c>
      <c r="U157" s="266">
        <v>2</v>
      </c>
      <c r="V157" s="266">
        <v>0</v>
      </c>
      <c r="W157" s="267">
        <v>0</v>
      </c>
      <c r="X157" s="267">
        <v>0</v>
      </c>
      <c r="Y157" s="268">
        <v>0</v>
      </c>
      <c r="Z157" s="268">
        <v>0</v>
      </c>
      <c r="AA157" s="295">
        <v>0</v>
      </c>
      <c r="AB157" s="264">
        <v>3</v>
      </c>
      <c r="AC157" s="264">
        <v>0</v>
      </c>
      <c r="AD157" s="264">
        <v>1</v>
      </c>
      <c r="AE157" s="264">
        <v>0</v>
      </c>
      <c r="AF157" s="268">
        <v>0</v>
      </c>
      <c r="AG157" s="268">
        <v>0</v>
      </c>
      <c r="AH157" s="295">
        <v>0</v>
      </c>
    </row>
    <row r="158" spans="1:34">
      <c r="A158" s="315" t="s">
        <v>188</v>
      </c>
      <c r="B158" s="321" t="s">
        <v>32</v>
      </c>
      <c r="C158" s="293" t="s">
        <v>267</v>
      </c>
      <c r="D158" s="321" t="s">
        <v>268</v>
      </c>
      <c r="E158" s="263">
        <v>6</v>
      </c>
      <c r="F158" s="263">
        <v>0</v>
      </c>
      <c r="G158" s="263">
        <v>0</v>
      </c>
      <c r="H158" s="264">
        <v>4</v>
      </c>
      <c r="I158" s="264">
        <v>0</v>
      </c>
      <c r="J158" s="264">
        <v>0</v>
      </c>
      <c r="K158" s="264">
        <v>0</v>
      </c>
      <c r="L158" s="264">
        <v>0</v>
      </c>
      <c r="M158" s="264">
        <v>0</v>
      </c>
      <c r="N158" s="267">
        <v>0</v>
      </c>
      <c r="O158" s="266">
        <v>0</v>
      </c>
      <c r="P158" s="294">
        <v>0.9</v>
      </c>
      <c r="Q158" s="267">
        <v>0</v>
      </c>
      <c r="R158" s="267">
        <v>0</v>
      </c>
      <c r="S158" s="267">
        <v>0</v>
      </c>
      <c r="T158" s="295">
        <v>0</v>
      </c>
      <c r="U158" s="266">
        <v>6</v>
      </c>
      <c r="V158" s="266">
        <v>0</v>
      </c>
      <c r="W158" s="267">
        <v>0</v>
      </c>
      <c r="X158" s="267">
        <v>0</v>
      </c>
      <c r="Y158" s="268">
        <v>0</v>
      </c>
      <c r="Z158" s="268">
        <v>0</v>
      </c>
      <c r="AA158" s="295">
        <v>0</v>
      </c>
      <c r="AB158" s="264">
        <v>11</v>
      </c>
      <c r="AC158" s="264">
        <v>0</v>
      </c>
      <c r="AD158" s="264">
        <v>1</v>
      </c>
      <c r="AE158" s="264">
        <v>0</v>
      </c>
      <c r="AF158" s="268">
        <v>0</v>
      </c>
      <c r="AG158" s="268">
        <v>0</v>
      </c>
      <c r="AH158" s="295">
        <v>0</v>
      </c>
    </row>
    <row r="159" spans="1:34">
      <c r="A159" s="315" t="s">
        <v>188</v>
      </c>
      <c r="B159" s="321" t="s">
        <v>1428</v>
      </c>
      <c r="C159" s="293" t="s">
        <v>269</v>
      </c>
      <c r="D159" s="321" t="s">
        <v>270</v>
      </c>
      <c r="E159" s="263">
        <v>0</v>
      </c>
      <c r="F159" s="263">
        <v>0</v>
      </c>
      <c r="G159" s="263">
        <v>0</v>
      </c>
      <c r="H159" s="264">
        <v>1</v>
      </c>
      <c r="I159" s="264">
        <v>0</v>
      </c>
      <c r="J159" s="264">
        <v>0</v>
      </c>
      <c r="K159" s="264">
        <v>0</v>
      </c>
      <c r="L159" s="264">
        <v>0</v>
      </c>
      <c r="M159" s="264">
        <v>0</v>
      </c>
      <c r="N159" s="267">
        <v>0</v>
      </c>
      <c r="O159" s="266">
        <v>0</v>
      </c>
      <c r="P159" s="294">
        <v>0.9</v>
      </c>
      <c r="Q159" s="267">
        <v>0</v>
      </c>
      <c r="R159" s="267">
        <v>0</v>
      </c>
      <c r="S159" s="267">
        <v>0</v>
      </c>
      <c r="T159" s="295">
        <v>0</v>
      </c>
      <c r="U159" s="266">
        <v>0</v>
      </c>
      <c r="V159" s="266">
        <v>0</v>
      </c>
      <c r="W159" s="267">
        <v>0</v>
      </c>
      <c r="X159" s="267">
        <v>0</v>
      </c>
      <c r="Y159" s="268">
        <v>0</v>
      </c>
      <c r="Z159" s="268">
        <v>0</v>
      </c>
      <c r="AA159" s="295">
        <v>0</v>
      </c>
      <c r="AB159" s="264">
        <v>2</v>
      </c>
      <c r="AC159" s="264">
        <v>0</v>
      </c>
      <c r="AD159" s="264">
        <v>2</v>
      </c>
      <c r="AE159" s="264">
        <v>1</v>
      </c>
      <c r="AF159" s="268">
        <v>0</v>
      </c>
      <c r="AG159" s="268">
        <v>0.5</v>
      </c>
      <c r="AH159" s="295">
        <v>-0.5</v>
      </c>
    </row>
    <row r="160" spans="1:34">
      <c r="A160" s="315" t="s">
        <v>188</v>
      </c>
      <c r="B160" s="321" t="s">
        <v>1428</v>
      </c>
      <c r="C160" s="293" t="s">
        <v>271</v>
      </c>
      <c r="D160" s="321" t="s">
        <v>272</v>
      </c>
      <c r="E160" s="263">
        <v>2</v>
      </c>
      <c r="F160" s="263">
        <v>0</v>
      </c>
      <c r="G160" s="263">
        <v>0</v>
      </c>
      <c r="H160" s="264">
        <v>0</v>
      </c>
      <c r="I160" s="264">
        <v>0</v>
      </c>
      <c r="J160" s="264">
        <v>0</v>
      </c>
      <c r="K160" s="264">
        <v>0</v>
      </c>
      <c r="L160" s="264">
        <v>0</v>
      </c>
      <c r="M160" s="264">
        <v>0</v>
      </c>
      <c r="N160" s="267">
        <v>0</v>
      </c>
      <c r="O160" s="266">
        <v>0</v>
      </c>
      <c r="P160" s="294">
        <v>0.9</v>
      </c>
      <c r="Q160" s="267">
        <v>0</v>
      </c>
      <c r="R160" s="267">
        <v>0</v>
      </c>
      <c r="S160" s="267">
        <v>0</v>
      </c>
      <c r="T160" s="295">
        <v>0</v>
      </c>
      <c r="U160" s="266">
        <v>2</v>
      </c>
      <c r="V160" s="266">
        <v>0</v>
      </c>
      <c r="W160" s="267">
        <v>0</v>
      </c>
      <c r="X160" s="267">
        <v>0</v>
      </c>
      <c r="Y160" s="268">
        <v>0</v>
      </c>
      <c r="Z160" s="268">
        <v>0</v>
      </c>
      <c r="AA160" s="295">
        <v>0</v>
      </c>
      <c r="AB160" s="264">
        <v>2</v>
      </c>
      <c r="AC160" s="264">
        <v>0</v>
      </c>
      <c r="AD160" s="264">
        <v>0</v>
      </c>
      <c r="AE160" s="264">
        <v>0</v>
      </c>
      <c r="AF160" s="268">
        <v>0</v>
      </c>
      <c r="AG160" s="268">
        <v>0</v>
      </c>
      <c r="AH160" s="295">
        <v>0</v>
      </c>
    </row>
    <row r="161" spans="1:34">
      <c r="A161" s="315" t="s">
        <v>188</v>
      </c>
      <c r="B161" s="321" t="s">
        <v>1428</v>
      </c>
      <c r="C161" s="293" t="s">
        <v>273</v>
      </c>
      <c r="D161" s="321" t="s">
        <v>274</v>
      </c>
      <c r="E161" s="263">
        <v>2</v>
      </c>
      <c r="F161" s="263">
        <v>0</v>
      </c>
      <c r="G161" s="263">
        <v>0</v>
      </c>
      <c r="H161" s="264">
        <v>0</v>
      </c>
      <c r="I161" s="264">
        <v>0</v>
      </c>
      <c r="J161" s="264">
        <v>0</v>
      </c>
      <c r="K161" s="264">
        <v>1</v>
      </c>
      <c r="L161" s="264">
        <v>1</v>
      </c>
      <c r="M161" s="264">
        <v>0</v>
      </c>
      <c r="N161" s="267">
        <v>0</v>
      </c>
      <c r="O161" s="266">
        <v>0</v>
      </c>
      <c r="P161" s="294">
        <v>0.9</v>
      </c>
      <c r="Q161" s="267">
        <v>0</v>
      </c>
      <c r="R161" s="267">
        <v>0</v>
      </c>
      <c r="S161" s="267">
        <v>1</v>
      </c>
      <c r="T161" s="295">
        <v>0</v>
      </c>
      <c r="U161" s="266">
        <v>2</v>
      </c>
      <c r="V161" s="266">
        <v>0</v>
      </c>
      <c r="W161" s="267">
        <v>0</v>
      </c>
      <c r="X161" s="267">
        <v>0</v>
      </c>
      <c r="Y161" s="268">
        <v>0</v>
      </c>
      <c r="Z161" s="268">
        <v>0</v>
      </c>
      <c r="AA161" s="295">
        <v>0</v>
      </c>
      <c r="AB161" s="264">
        <v>3</v>
      </c>
      <c r="AC161" s="264">
        <v>0</v>
      </c>
      <c r="AD161" s="264">
        <v>3</v>
      </c>
      <c r="AE161" s="264">
        <v>3</v>
      </c>
      <c r="AF161" s="268">
        <v>0</v>
      </c>
      <c r="AG161" s="268">
        <v>1</v>
      </c>
      <c r="AH161" s="295">
        <v>-1</v>
      </c>
    </row>
    <row r="162" spans="1:34">
      <c r="A162" s="315" t="s">
        <v>188</v>
      </c>
      <c r="B162" s="321" t="s">
        <v>1428</v>
      </c>
      <c r="C162" s="293" t="s">
        <v>275</v>
      </c>
      <c r="D162" s="321" t="s">
        <v>276</v>
      </c>
      <c r="E162" s="263">
        <v>3</v>
      </c>
      <c r="F162" s="263">
        <v>0</v>
      </c>
      <c r="G162" s="263">
        <v>0</v>
      </c>
      <c r="H162" s="264">
        <v>4</v>
      </c>
      <c r="I162" s="264">
        <v>1</v>
      </c>
      <c r="J162" s="264">
        <v>1</v>
      </c>
      <c r="K162" s="264">
        <v>1</v>
      </c>
      <c r="L162" s="264">
        <v>0</v>
      </c>
      <c r="M162" s="264">
        <v>1</v>
      </c>
      <c r="N162" s="267">
        <v>0</v>
      </c>
      <c r="O162" s="266">
        <v>0</v>
      </c>
      <c r="P162" s="294">
        <v>0.9</v>
      </c>
      <c r="Q162" s="267">
        <v>0</v>
      </c>
      <c r="R162" s="267">
        <v>0.25</v>
      </c>
      <c r="S162" s="267">
        <v>0</v>
      </c>
      <c r="T162" s="295">
        <v>-0.25</v>
      </c>
      <c r="U162" s="266">
        <v>3</v>
      </c>
      <c r="V162" s="266">
        <v>0</v>
      </c>
      <c r="W162" s="267">
        <v>0</v>
      </c>
      <c r="X162" s="267">
        <v>0</v>
      </c>
      <c r="Y162" s="268">
        <v>0.25</v>
      </c>
      <c r="Z162" s="268">
        <v>1</v>
      </c>
      <c r="AA162" s="295">
        <v>-0.25</v>
      </c>
      <c r="AB162" s="264">
        <v>11</v>
      </c>
      <c r="AC162" s="264">
        <v>2</v>
      </c>
      <c r="AD162" s="264">
        <v>5</v>
      </c>
      <c r="AE162" s="264">
        <v>2</v>
      </c>
      <c r="AF162" s="268">
        <v>0.181818181818182</v>
      </c>
      <c r="AG162" s="268">
        <v>0.4</v>
      </c>
      <c r="AH162" s="295">
        <v>-0.218181818181818</v>
      </c>
    </row>
    <row r="163" spans="1:34">
      <c r="A163" s="315" t="s">
        <v>188</v>
      </c>
      <c r="B163" s="321" t="s">
        <v>1428</v>
      </c>
      <c r="C163" s="293" t="s">
        <v>277</v>
      </c>
      <c r="D163" s="321" t="s">
        <v>278</v>
      </c>
      <c r="E163" s="263">
        <v>0</v>
      </c>
      <c r="F163" s="263">
        <v>0</v>
      </c>
      <c r="G163" s="263">
        <v>0</v>
      </c>
      <c r="H163" s="264">
        <v>0</v>
      </c>
      <c r="I163" s="264">
        <v>0</v>
      </c>
      <c r="J163" s="264">
        <v>0</v>
      </c>
      <c r="K163" s="264">
        <v>0</v>
      </c>
      <c r="L163" s="264">
        <v>0</v>
      </c>
      <c r="M163" s="264">
        <v>0</v>
      </c>
      <c r="N163" s="267">
        <v>0</v>
      </c>
      <c r="O163" s="266">
        <v>0</v>
      </c>
      <c r="P163" s="294">
        <v>0.9</v>
      </c>
      <c r="Q163" s="267">
        <v>0</v>
      </c>
      <c r="R163" s="267">
        <v>0</v>
      </c>
      <c r="S163" s="267">
        <v>0</v>
      </c>
      <c r="T163" s="295">
        <v>0</v>
      </c>
      <c r="U163" s="266">
        <v>0</v>
      </c>
      <c r="V163" s="266">
        <v>0</v>
      </c>
      <c r="W163" s="267">
        <v>0</v>
      </c>
      <c r="X163" s="267">
        <v>0</v>
      </c>
      <c r="Y163" s="268">
        <v>0</v>
      </c>
      <c r="Z163" s="268">
        <v>0</v>
      </c>
      <c r="AA163" s="295">
        <v>0</v>
      </c>
      <c r="AB163" s="264">
        <v>0</v>
      </c>
      <c r="AC163" s="264">
        <v>0</v>
      </c>
      <c r="AD163" s="264">
        <v>0</v>
      </c>
      <c r="AE163" s="264">
        <v>0</v>
      </c>
      <c r="AF163" s="268">
        <v>0</v>
      </c>
      <c r="AG163" s="268">
        <v>0</v>
      </c>
      <c r="AH163" s="295">
        <v>0</v>
      </c>
    </row>
    <row r="164" spans="1:34">
      <c r="A164" s="315" t="s">
        <v>188</v>
      </c>
      <c r="B164" s="321" t="s">
        <v>1428</v>
      </c>
      <c r="C164" s="293" t="s">
        <v>279</v>
      </c>
      <c r="D164" s="321" t="s">
        <v>280</v>
      </c>
      <c r="E164" s="263">
        <v>1</v>
      </c>
      <c r="F164" s="263">
        <v>0</v>
      </c>
      <c r="G164" s="263">
        <v>1</v>
      </c>
      <c r="H164" s="264">
        <v>1</v>
      </c>
      <c r="I164" s="264">
        <v>0</v>
      </c>
      <c r="J164" s="264">
        <v>0</v>
      </c>
      <c r="K164" s="264">
        <v>0</v>
      </c>
      <c r="L164" s="264">
        <v>0</v>
      </c>
      <c r="M164" s="264">
        <v>0</v>
      </c>
      <c r="N164" s="267">
        <v>0</v>
      </c>
      <c r="O164" s="266">
        <v>0</v>
      </c>
      <c r="P164" s="294">
        <v>0.9</v>
      </c>
      <c r="Q164" s="267">
        <v>0</v>
      </c>
      <c r="R164" s="267">
        <v>0</v>
      </c>
      <c r="S164" s="267">
        <v>0</v>
      </c>
      <c r="T164" s="295">
        <v>0</v>
      </c>
      <c r="U164" s="266">
        <v>1</v>
      </c>
      <c r="V164" s="266">
        <v>1</v>
      </c>
      <c r="W164" s="267">
        <v>1</v>
      </c>
      <c r="X164" s="267">
        <v>1</v>
      </c>
      <c r="Y164" s="268">
        <v>0</v>
      </c>
      <c r="Z164" s="268">
        <v>0</v>
      </c>
      <c r="AA164" s="295">
        <v>1</v>
      </c>
      <c r="AB164" s="264">
        <v>2</v>
      </c>
      <c r="AC164" s="264">
        <v>1</v>
      </c>
      <c r="AD164" s="264">
        <v>2</v>
      </c>
      <c r="AE164" s="264">
        <v>0</v>
      </c>
      <c r="AF164" s="268">
        <v>0.5</v>
      </c>
      <c r="AG164" s="268">
        <v>0</v>
      </c>
      <c r="AH164" s="295">
        <v>0.5</v>
      </c>
    </row>
    <row r="165" spans="1:34">
      <c r="A165" s="315" t="s">
        <v>188</v>
      </c>
      <c r="B165" s="321" t="s">
        <v>1428</v>
      </c>
      <c r="C165" s="293" t="s">
        <v>281</v>
      </c>
      <c r="D165" s="321" t="s">
        <v>282</v>
      </c>
      <c r="E165" s="263">
        <v>0</v>
      </c>
      <c r="F165" s="263">
        <v>0</v>
      </c>
      <c r="G165" s="263">
        <v>0</v>
      </c>
      <c r="H165" s="264">
        <v>1</v>
      </c>
      <c r="I165" s="264">
        <v>1</v>
      </c>
      <c r="J165" s="264">
        <v>0</v>
      </c>
      <c r="K165" s="264">
        <v>1</v>
      </c>
      <c r="L165" s="264">
        <v>1</v>
      </c>
      <c r="M165" s="264">
        <v>1</v>
      </c>
      <c r="N165" s="267">
        <v>0</v>
      </c>
      <c r="O165" s="266">
        <v>0</v>
      </c>
      <c r="P165" s="294">
        <v>0.9</v>
      </c>
      <c r="Q165" s="267">
        <v>0</v>
      </c>
      <c r="R165" s="267">
        <v>1</v>
      </c>
      <c r="S165" s="267">
        <v>1</v>
      </c>
      <c r="T165" s="295">
        <v>-1</v>
      </c>
      <c r="U165" s="266">
        <v>0</v>
      </c>
      <c r="V165" s="266">
        <v>0</v>
      </c>
      <c r="W165" s="267">
        <v>0</v>
      </c>
      <c r="X165" s="267">
        <v>0</v>
      </c>
      <c r="Y165" s="268">
        <v>0</v>
      </c>
      <c r="Z165" s="268">
        <v>1</v>
      </c>
      <c r="AA165" s="295">
        <v>0</v>
      </c>
      <c r="AB165" s="264">
        <v>2</v>
      </c>
      <c r="AC165" s="264">
        <v>1</v>
      </c>
      <c r="AD165" s="264">
        <v>3</v>
      </c>
      <c r="AE165" s="264">
        <v>3</v>
      </c>
      <c r="AF165" s="268">
        <v>0.5</v>
      </c>
      <c r="AG165" s="268">
        <v>1</v>
      </c>
      <c r="AH165" s="295">
        <v>-0.5</v>
      </c>
    </row>
    <row r="166" spans="1:34">
      <c r="A166" s="315" t="s">
        <v>188</v>
      </c>
      <c r="B166" s="321" t="s">
        <v>1428</v>
      </c>
      <c r="C166" s="293" t="s">
        <v>283</v>
      </c>
      <c r="D166" s="321" t="s">
        <v>284</v>
      </c>
      <c r="E166" s="263">
        <v>0</v>
      </c>
      <c r="F166" s="263">
        <v>0</v>
      </c>
      <c r="G166" s="263">
        <v>0</v>
      </c>
      <c r="H166" s="264">
        <v>0</v>
      </c>
      <c r="I166" s="264">
        <v>0</v>
      </c>
      <c r="J166" s="264">
        <v>0</v>
      </c>
      <c r="K166" s="264">
        <v>0</v>
      </c>
      <c r="L166" s="264">
        <v>0</v>
      </c>
      <c r="M166" s="264">
        <v>0</v>
      </c>
      <c r="N166" s="267">
        <v>0</v>
      </c>
      <c r="O166" s="266">
        <v>0</v>
      </c>
      <c r="P166" s="294">
        <v>0.9</v>
      </c>
      <c r="Q166" s="267">
        <v>0</v>
      </c>
      <c r="R166" s="267">
        <v>0</v>
      </c>
      <c r="S166" s="267">
        <v>0</v>
      </c>
      <c r="T166" s="295">
        <v>0</v>
      </c>
      <c r="U166" s="266">
        <v>0</v>
      </c>
      <c r="V166" s="266">
        <v>0</v>
      </c>
      <c r="W166" s="267">
        <v>0</v>
      </c>
      <c r="X166" s="267">
        <v>0</v>
      </c>
      <c r="Y166" s="268">
        <v>0</v>
      </c>
      <c r="Z166" s="268">
        <v>0</v>
      </c>
      <c r="AA166" s="295">
        <v>0</v>
      </c>
      <c r="AB166" s="264">
        <v>0</v>
      </c>
      <c r="AC166" s="264">
        <v>0</v>
      </c>
      <c r="AD166" s="264">
        <v>0</v>
      </c>
      <c r="AE166" s="264">
        <v>0</v>
      </c>
      <c r="AF166" s="268">
        <v>0</v>
      </c>
      <c r="AG166" s="268">
        <v>0</v>
      </c>
      <c r="AH166" s="295">
        <v>0</v>
      </c>
    </row>
    <row r="167" spans="1:34">
      <c r="A167" s="315" t="s">
        <v>188</v>
      </c>
      <c r="B167" s="321" t="s">
        <v>1428</v>
      </c>
      <c r="C167" s="293" t="s">
        <v>285</v>
      </c>
      <c r="D167" s="321" t="s">
        <v>286</v>
      </c>
      <c r="E167" s="263">
        <v>0</v>
      </c>
      <c r="F167" s="263">
        <v>0</v>
      </c>
      <c r="G167" s="263">
        <v>0</v>
      </c>
      <c r="H167" s="264">
        <v>0</v>
      </c>
      <c r="I167" s="264">
        <v>0</v>
      </c>
      <c r="J167" s="264">
        <v>0</v>
      </c>
      <c r="K167" s="264">
        <v>0</v>
      </c>
      <c r="L167" s="264">
        <v>0</v>
      </c>
      <c r="M167" s="264">
        <v>0</v>
      </c>
      <c r="N167" s="267">
        <v>0</v>
      </c>
      <c r="O167" s="266">
        <v>0</v>
      </c>
      <c r="P167" s="294">
        <v>0.9</v>
      </c>
      <c r="Q167" s="267">
        <v>0</v>
      </c>
      <c r="R167" s="267">
        <v>0</v>
      </c>
      <c r="S167" s="267">
        <v>0</v>
      </c>
      <c r="T167" s="295">
        <v>0</v>
      </c>
      <c r="U167" s="266">
        <v>0</v>
      </c>
      <c r="V167" s="266">
        <v>0</v>
      </c>
      <c r="W167" s="267">
        <v>0</v>
      </c>
      <c r="X167" s="267">
        <v>0</v>
      </c>
      <c r="Y167" s="268">
        <v>0</v>
      </c>
      <c r="Z167" s="268">
        <v>0</v>
      </c>
      <c r="AA167" s="295">
        <v>0</v>
      </c>
      <c r="AB167" s="264">
        <v>0</v>
      </c>
      <c r="AC167" s="264">
        <v>0</v>
      </c>
      <c r="AD167" s="264">
        <v>0</v>
      </c>
      <c r="AE167" s="264">
        <v>0</v>
      </c>
      <c r="AF167" s="268">
        <v>0</v>
      </c>
      <c r="AG167" s="268">
        <v>0</v>
      </c>
      <c r="AH167" s="295">
        <v>0</v>
      </c>
    </row>
    <row r="168" spans="1:34">
      <c r="A168" s="315" t="s">
        <v>188</v>
      </c>
      <c r="B168" s="321" t="s">
        <v>1428</v>
      </c>
      <c r="C168" s="293" t="s">
        <v>287</v>
      </c>
      <c r="D168" s="321" t="s">
        <v>288</v>
      </c>
      <c r="E168" s="263">
        <v>1</v>
      </c>
      <c r="F168" s="263">
        <v>0</v>
      </c>
      <c r="G168" s="263">
        <v>0</v>
      </c>
      <c r="H168" s="264">
        <v>2</v>
      </c>
      <c r="I168" s="264">
        <v>1</v>
      </c>
      <c r="J168" s="264">
        <v>0</v>
      </c>
      <c r="K168" s="264">
        <v>0</v>
      </c>
      <c r="L168" s="264">
        <v>0</v>
      </c>
      <c r="M168" s="264">
        <v>0</v>
      </c>
      <c r="N168" s="267">
        <v>0</v>
      </c>
      <c r="O168" s="266">
        <v>0</v>
      </c>
      <c r="P168" s="294">
        <v>0.9</v>
      </c>
      <c r="Q168" s="267">
        <v>0</v>
      </c>
      <c r="R168" s="267">
        <v>0.5</v>
      </c>
      <c r="S168" s="267">
        <v>0</v>
      </c>
      <c r="T168" s="295">
        <v>-0.5</v>
      </c>
      <c r="U168" s="266">
        <v>1</v>
      </c>
      <c r="V168" s="266">
        <v>0</v>
      </c>
      <c r="W168" s="267">
        <v>0</v>
      </c>
      <c r="X168" s="267">
        <v>0</v>
      </c>
      <c r="Y168" s="268">
        <v>0</v>
      </c>
      <c r="Z168" s="268">
        <v>0</v>
      </c>
      <c r="AA168" s="295">
        <v>0</v>
      </c>
      <c r="AB168" s="264">
        <v>3</v>
      </c>
      <c r="AC168" s="264">
        <v>0</v>
      </c>
      <c r="AD168" s="264">
        <v>0</v>
      </c>
      <c r="AE168" s="264">
        <v>0</v>
      </c>
      <c r="AF168" s="268">
        <v>0</v>
      </c>
      <c r="AG168" s="268">
        <v>0</v>
      </c>
      <c r="AH168" s="295">
        <v>0</v>
      </c>
    </row>
    <row r="169" spans="1:34">
      <c r="A169" s="315" t="s">
        <v>188</v>
      </c>
      <c r="B169" s="321" t="s">
        <v>1428</v>
      </c>
      <c r="C169" s="293" t="s">
        <v>289</v>
      </c>
      <c r="D169" s="321" t="s">
        <v>290</v>
      </c>
      <c r="E169" s="263">
        <v>2</v>
      </c>
      <c r="F169" s="263">
        <v>0</v>
      </c>
      <c r="G169" s="263">
        <v>0</v>
      </c>
      <c r="H169" s="264">
        <v>0</v>
      </c>
      <c r="I169" s="264">
        <v>0</v>
      </c>
      <c r="J169" s="264">
        <v>0</v>
      </c>
      <c r="K169" s="264">
        <v>0</v>
      </c>
      <c r="L169" s="264">
        <v>0</v>
      </c>
      <c r="M169" s="264">
        <v>0</v>
      </c>
      <c r="N169" s="267">
        <v>0</v>
      </c>
      <c r="O169" s="266">
        <v>0</v>
      </c>
      <c r="P169" s="294">
        <v>0.9</v>
      </c>
      <c r="Q169" s="267">
        <v>0</v>
      </c>
      <c r="R169" s="267">
        <v>0</v>
      </c>
      <c r="S169" s="267">
        <v>0</v>
      </c>
      <c r="T169" s="295">
        <v>0</v>
      </c>
      <c r="U169" s="266">
        <v>2</v>
      </c>
      <c r="V169" s="266">
        <v>0</v>
      </c>
      <c r="W169" s="267">
        <v>0</v>
      </c>
      <c r="X169" s="267">
        <v>0</v>
      </c>
      <c r="Y169" s="268">
        <v>0</v>
      </c>
      <c r="Z169" s="268">
        <v>0</v>
      </c>
      <c r="AA169" s="295">
        <v>0</v>
      </c>
      <c r="AB169" s="264">
        <v>2</v>
      </c>
      <c r="AC169" s="264">
        <v>0</v>
      </c>
      <c r="AD169" s="264">
        <v>0</v>
      </c>
      <c r="AE169" s="264">
        <v>0</v>
      </c>
      <c r="AF169" s="268">
        <v>0</v>
      </c>
      <c r="AG169" s="268">
        <v>0</v>
      </c>
      <c r="AH169" s="295">
        <v>0</v>
      </c>
    </row>
    <row r="170" spans="1:34">
      <c r="A170" s="315" t="s">
        <v>188</v>
      </c>
      <c r="B170" s="321" t="s">
        <v>1428</v>
      </c>
      <c r="C170" s="293" t="s">
        <v>291</v>
      </c>
      <c r="D170" s="321" t="s">
        <v>292</v>
      </c>
      <c r="E170" s="263">
        <v>1</v>
      </c>
      <c r="F170" s="263">
        <v>0</v>
      </c>
      <c r="G170" s="263">
        <v>0</v>
      </c>
      <c r="H170" s="264">
        <v>2</v>
      </c>
      <c r="I170" s="264">
        <v>0</v>
      </c>
      <c r="J170" s="264">
        <v>0</v>
      </c>
      <c r="K170" s="264">
        <v>0</v>
      </c>
      <c r="L170" s="264">
        <v>0</v>
      </c>
      <c r="M170" s="264">
        <v>0</v>
      </c>
      <c r="N170" s="267">
        <v>0</v>
      </c>
      <c r="O170" s="266">
        <v>0</v>
      </c>
      <c r="P170" s="294">
        <v>0.9</v>
      </c>
      <c r="Q170" s="267">
        <v>0</v>
      </c>
      <c r="R170" s="267">
        <v>0</v>
      </c>
      <c r="S170" s="267">
        <v>0</v>
      </c>
      <c r="T170" s="295">
        <v>0</v>
      </c>
      <c r="U170" s="266">
        <v>1</v>
      </c>
      <c r="V170" s="266">
        <v>0</v>
      </c>
      <c r="W170" s="267">
        <v>0</v>
      </c>
      <c r="X170" s="267">
        <v>0</v>
      </c>
      <c r="Y170" s="268">
        <v>0</v>
      </c>
      <c r="Z170" s="268">
        <v>0</v>
      </c>
      <c r="AA170" s="295">
        <v>0</v>
      </c>
      <c r="AB170" s="264">
        <v>3</v>
      </c>
      <c r="AC170" s="264">
        <v>0</v>
      </c>
      <c r="AD170" s="264">
        <v>0</v>
      </c>
      <c r="AE170" s="264">
        <v>0</v>
      </c>
      <c r="AF170" s="268">
        <v>0</v>
      </c>
      <c r="AG170" s="268">
        <v>0</v>
      </c>
      <c r="AH170" s="295">
        <v>0</v>
      </c>
    </row>
    <row r="171" spans="1:34">
      <c r="A171" s="315" t="s">
        <v>188</v>
      </c>
      <c r="B171" s="321" t="s">
        <v>1428</v>
      </c>
      <c r="C171" s="293" t="s">
        <v>293</v>
      </c>
      <c r="D171" s="321" t="s">
        <v>294</v>
      </c>
      <c r="E171" s="263">
        <v>0</v>
      </c>
      <c r="F171" s="263">
        <v>0</v>
      </c>
      <c r="G171" s="263">
        <v>0</v>
      </c>
      <c r="H171" s="264">
        <v>0</v>
      </c>
      <c r="I171" s="264">
        <v>0</v>
      </c>
      <c r="J171" s="264">
        <v>0</v>
      </c>
      <c r="K171" s="264">
        <v>0</v>
      </c>
      <c r="L171" s="264">
        <v>0</v>
      </c>
      <c r="M171" s="264">
        <v>0</v>
      </c>
      <c r="N171" s="267">
        <v>0</v>
      </c>
      <c r="O171" s="266">
        <v>0</v>
      </c>
      <c r="P171" s="294">
        <v>0.9</v>
      </c>
      <c r="Q171" s="267">
        <v>0</v>
      </c>
      <c r="R171" s="267">
        <v>0</v>
      </c>
      <c r="S171" s="267">
        <v>0</v>
      </c>
      <c r="T171" s="295">
        <v>0</v>
      </c>
      <c r="U171" s="266">
        <v>0</v>
      </c>
      <c r="V171" s="266">
        <v>0</v>
      </c>
      <c r="W171" s="267">
        <v>0</v>
      </c>
      <c r="X171" s="267">
        <v>0</v>
      </c>
      <c r="Y171" s="268">
        <v>0</v>
      </c>
      <c r="Z171" s="268">
        <v>0</v>
      </c>
      <c r="AA171" s="295">
        <v>0</v>
      </c>
      <c r="AB171" s="264">
        <v>0</v>
      </c>
      <c r="AC171" s="264">
        <v>0</v>
      </c>
      <c r="AD171" s="264">
        <v>0</v>
      </c>
      <c r="AE171" s="264">
        <v>0</v>
      </c>
      <c r="AF171" s="268">
        <v>0</v>
      </c>
      <c r="AG171" s="268">
        <v>0</v>
      </c>
      <c r="AH171" s="295">
        <v>0</v>
      </c>
    </row>
    <row r="172" spans="1:34">
      <c r="A172" s="315" t="s">
        <v>188</v>
      </c>
      <c r="B172" s="321" t="s">
        <v>1428</v>
      </c>
      <c r="C172" s="293" t="s">
        <v>295</v>
      </c>
      <c r="D172" s="321" t="s">
        <v>296</v>
      </c>
      <c r="E172" s="263">
        <v>2</v>
      </c>
      <c r="F172" s="263">
        <v>0</v>
      </c>
      <c r="G172" s="263">
        <v>0</v>
      </c>
      <c r="H172" s="264">
        <v>0</v>
      </c>
      <c r="I172" s="264">
        <v>0</v>
      </c>
      <c r="J172" s="264">
        <v>0</v>
      </c>
      <c r="K172" s="264">
        <v>0</v>
      </c>
      <c r="L172" s="264">
        <v>0</v>
      </c>
      <c r="M172" s="264">
        <v>0</v>
      </c>
      <c r="N172" s="267">
        <v>0</v>
      </c>
      <c r="O172" s="266">
        <v>0</v>
      </c>
      <c r="P172" s="294">
        <v>0.9</v>
      </c>
      <c r="Q172" s="267">
        <v>0</v>
      </c>
      <c r="R172" s="267">
        <v>0</v>
      </c>
      <c r="S172" s="267">
        <v>0</v>
      </c>
      <c r="T172" s="295">
        <v>0</v>
      </c>
      <c r="U172" s="266">
        <v>2</v>
      </c>
      <c r="V172" s="266">
        <v>0</v>
      </c>
      <c r="W172" s="267">
        <v>0</v>
      </c>
      <c r="X172" s="267">
        <v>0</v>
      </c>
      <c r="Y172" s="268">
        <v>0</v>
      </c>
      <c r="Z172" s="268">
        <v>0</v>
      </c>
      <c r="AA172" s="295">
        <v>0</v>
      </c>
      <c r="AB172" s="264">
        <v>3</v>
      </c>
      <c r="AC172" s="264">
        <v>0</v>
      </c>
      <c r="AD172" s="264">
        <v>0</v>
      </c>
      <c r="AE172" s="264">
        <v>0</v>
      </c>
      <c r="AF172" s="268">
        <v>0</v>
      </c>
      <c r="AG172" s="268">
        <v>0</v>
      </c>
      <c r="AH172" s="295">
        <v>0</v>
      </c>
    </row>
    <row r="173" spans="1:34">
      <c r="A173" s="315" t="s">
        <v>188</v>
      </c>
      <c r="B173" s="321" t="s">
        <v>1428</v>
      </c>
      <c r="C173" s="293" t="s">
        <v>297</v>
      </c>
      <c r="D173" s="321" t="s">
        <v>298</v>
      </c>
      <c r="E173" s="263">
        <v>1</v>
      </c>
      <c r="F173" s="263">
        <v>0</v>
      </c>
      <c r="G173" s="263">
        <v>0</v>
      </c>
      <c r="H173" s="264">
        <v>0</v>
      </c>
      <c r="I173" s="264">
        <v>0</v>
      </c>
      <c r="J173" s="264">
        <v>0</v>
      </c>
      <c r="K173" s="264">
        <v>0</v>
      </c>
      <c r="L173" s="264">
        <v>0</v>
      </c>
      <c r="M173" s="264">
        <v>0</v>
      </c>
      <c r="N173" s="267">
        <v>0</v>
      </c>
      <c r="O173" s="266">
        <v>0</v>
      </c>
      <c r="P173" s="294">
        <v>0.9</v>
      </c>
      <c r="Q173" s="267">
        <v>0</v>
      </c>
      <c r="R173" s="267">
        <v>0</v>
      </c>
      <c r="S173" s="267">
        <v>0</v>
      </c>
      <c r="T173" s="295">
        <v>0</v>
      </c>
      <c r="U173" s="266">
        <v>1</v>
      </c>
      <c r="V173" s="266">
        <v>0</v>
      </c>
      <c r="W173" s="267">
        <v>0</v>
      </c>
      <c r="X173" s="267">
        <v>0</v>
      </c>
      <c r="Y173" s="268">
        <v>0</v>
      </c>
      <c r="Z173" s="268">
        <v>0</v>
      </c>
      <c r="AA173" s="295">
        <v>0</v>
      </c>
      <c r="AB173" s="264">
        <v>1</v>
      </c>
      <c r="AC173" s="264">
        <v>0</v>
      </c>
      <c r="AD173" s="264">
        <v>0</v>
      </c>
      <c r="AE173" s="264">
        <v>0</v>
      </c>
      <c r="AF173" s="268">
        <v>0</v>
      </c>
      <c r="AG173" s="268">
        <v>0</v>
      </c>
      <c r="AH173" s="295">
        <v>0</v>
      </c>
    </row>
    <row r="174" spans="1:34">
      <c r="A174" s="315" t="s">
        <v>188</v>
      </c>
      <c r="B174" s="321" t="s">
        <v>1428</v>
      </c>
      <c r="C174" s="293" t="s">
        <v>299</v>
      </c>
      <c r="D174" s="321" t="s">
        <v>300</v>
      </c>
      <c r="E174" s="263">
        <v>2</v>
      </c>
      <c r="F174" s="263">
        <v>0</v>
      </c>
      <c r="G174" s="263">
        <v>0</v>
      </c>
      <c r="H174" s="264">
        <v>1</v>
      </c>
      <c r="I174" s="264">
        <v>0</v>
      </c>
      <c r="J174" s="264">
        <v>0</v>
      </c>
      <c r="K174" s="264">
        <v>0</v>
      </c>
      <c r="L174" s="264">
        <v>0</v>
      </c>
      <c r="M174" s="264">
        <v>0</v>
      </c>
      <c r="N174" s="267">
        <v>0</v>
      </c>
      <c r="O174" s="266">
        <v>0</v>
      </c>
      <c r="P174" s="294">
        <v>0.9</v>
      </c>
      <c r="Q174" s="267">
        <v>0</v>
      </c>
      <c r="R174" s="267">
        <v>0</v>
      </c>
      <c r="S174" s="267">
        <v>0</v>
      </c>
      <c r="T174" s="295">
        <v>0</v>
      </c>
      <c r="U174" s="266">
        <v>2</v>
      </c>
      <c r="V174" s="266">
        <v>0</v>
      </c>
      <c r="W174" s="267">
        <v>0</v>
      </c>
      <c r="X174" s="267">
        <v>0</v>
      </c>
      <c r="Y174" s="268">
        <v>0</v>
      </c>
      <c r="Z174" s="268">
        <v>0</v>
      </c>
      <c r="AA174" s="295">
        <v>0</v>
      </c>
      <c r="AB174" s="264">
        <v>3</v>
      </c>
      <c r="AC174" s="264">
        <v>0</v>
      </c>
      <c r="AD174" s="264">
        <v>0</v>
      </c>
      <c r="AE174" s="264">
        <v>0</v>
      </c>
      <c r="AF174" s="268">
        <v>0</v>
      </c>
      <c r="AG174" s="268">
        <v>0</v>
      </c>
      <c r="AH174" s="295">
        <v>0</v>
      </c>
    </row>
    <row r="175" spans="1:34">
      <c r="A175" s="315" t="s">
        <v>188</v>
      </c>
      <c r="B175" s="321" t="s">
        <v>1428</v>
      </c>
      <c r="C175" s="293" t="s">
        <v>301</v>
      </c>
      <c r="D175" s="321" t="s">
        <v>302</v>
      </c>
      <c r="E175" s="263">
        <v>0</v>
      </c>
      <c r="F175" s="263">
        <v>0</v>
      </c>
      <c r="G175" s="263">
        <v>0</v>
      </c>
      <c r="H175" s="264">
        <v>0</v>
      </c>
      <c r="I175" s="264">
        <v>0</v>
      </c>
      <c r="J175" s="264">
        <v>0</v>
      </c>
      <c r="K175" s="264">
        <v>0</v>
      </c>
      <c r="L175" s="264">
        <v>0</v>
      </c>
      <c r="M175" s="264">
        <v>0</v>
      </c>
      <c r="N175" s="267">
        <v>0</v>
      </c>
      <c r="O175" s="266">
        <v>0</v>
      </c>
      <c r="P175" s="294">
        <v>0.9</v>
      </c>
      <c r="Q175" s="267">
        <v>0</v>
      </c>
      <c r="R175" s="267">
        <v>0</v>
      </c>
      <c r="S175" s="267">
        <v>0</v>
      </c>
      <c r="T175" s="295">
        <v>0</v>
      </c>
      <c r="U175" s="266">
        <v>0</v>
      </c>
      <c r="V175" s="266">
        <v>0</v>
      </c>
      <c r="W175" s="267">
        <v>0</v>
      </c>
      <c r="X175" s="267">
        <v>0</v>
      </c>
      <c r="Y175" s="268">
        <v>0</v>
      </c>
      <c r="Z175" s="268">
        <v>0</v>
      </c>
      <c r="AA175" s="295">
        <v>0</v>
      </c>
      <c r="AB175" s="264">
        <v>2</v>
      </c>
      <c r="AC175" s="264">
        <v>2</v>
      </c>
      <c r="AD175" s="264">
        <v>0</v>
      </c>
      <c r="AE175" s="264">
        <v>0</v>
      </c>
      <c r="AF175" s="268">
        <v>1</v>
      </c>
      <c r="AG175" s="268">
        <v>0</v>
      </c>
      <c r="AH175" s="295">
        <v>1</v>
      </c>
    </row>
    <row r="176" spans="1:34">
      <c r="A176" s="315" t="s">
        <v>188</v>
      </c>
      <c r="B176" s="321" t="s">
        <v>1428</v>
      </c>
      <c r="C176" s="293" t="s">
        <v>303</v>
      </c>
      <c r="D176" s="321" t="s">
        <v>304</v>
      </c>
      <c r="E176" s="263">
        <v>3</v>
      </c>
      <c r="F176" s="263">
        <v>0</v>
      </c>
      <c r="G176" s="263">
        <v>0</v>
      </c>
      <c r="H176" s="264">
        <v>7</v>
      </c>
      <c r="I176" s="264">
        <v>0</v>
      </c>
      <c r="J176" s="264">
        <v>0</v>
      </c>
      <c r="K176" s="264">
        <v>3</v>
      </c>
      <c r="L176" s="264">
        <v>1</v>
      </c>
      <c r="M176" s="264">
        <v>0</v>
      </c>
      <c r="N176" s="267">
        <v>0</v>
      </c>
      <c r="O176" s="266">
        <v>0</v>
      </c>
      <c r="P176" s="294">
        <v>0.9</v>
      </c>
      <c r="Q176" s="267">
        <v>0</v>
      </c>
      <c r="R176" s="267">
        <v>0</v>
      </c>
      <c r="S176" s="267">
        <v>0.333333333333333</v>
      </c>
      <c r="T176" s="295">
        <v>0</v>
      </c>
      <c r="U176" s="266">
        <v>3</v>
      </c>
      <c r="V176" s="266">
        <v>0</v>
      </c>
      <c r="W176" s="267">
        <v>0</v>
      </c>
      <c r="X176" s="267">
        <v>0</v>
      </c>
      <c r="Y176" s="268">
        <v>0</v>
      </c>
      <c r="Z176" s="268">
        <v>0</v>
      </c>
      <c r="AA176" s="295">
        <v>0</v>
      </c>
      <c r="AB176" s="264">
        <v>14</v>
      </c>
      <c r="AC176" s="264">
        <v>1</v>
      </c>
      <c r="AD176" s="264">
        <v>1</v>
      </c>
      <c r="AE176" s="264">
        <v>0</v>
      </c>
      <c r="AF176" s="268">
        <v>0.0714285714285714</v>
      </c>
      <c r="AG176" s="268">
        <v>0</v>
      </c>
      <c r="AH176" s="295">
        <v>0.0714285714285714</v>
      </c>
    </row>
    <row r="177" spans="1:34">
      <c r="A177" s="315" t="s">
        <v>188</v>
      </c>
      <c r="B177" s="321" t="s">
        <v>3309</v>
      </c>
      <c r="C177" s="293" t="s">
        <v>305</v>
      </c>
      <c r="D177" s="321" t="s">
        <v>306</v>
      </c>
      <c r="E177" s="263">
        <v>7329</v>
      </c>
      <c r="F177" s="263">
        <v>6802</v>
      </c>
      <c r="G177" s="263">
        <v>6732</v>
      </c>
      <c r="H177" s="264">
        <v>10568</v>
      </c>
      <c r="I177" s="264">
        <v>9953</v>
      </c>
      <c r="J177" s="264">
        <v>9976</v>
      </c>
      <c r="K177" s="264">
        <v>7602</v>
      </c>
      <c r="L177" s="264">
        <v>7111</v>
      </c>
      <c r="M177" s="264">
        <v>7156</v>
      </c>
      <c r="N177" s="267">
        <v>0.928093873652613</v>
      </c>
      <c r="O177" s="266">
        <v>6802</v>
      </c>
      <c r="P177" s="294">
        <v>0.9</v>
      </c>
      <c r="Q177" s="267">
        <v>0.928093873652613</v>
      </c>
      <c r="R177" s="267">
        <v>0.941805450416351</v>
      </c>
      <c r="S177" s="267">
        <v>0.935411733754275</v>
      </c>
      <c r="T177" s="295">
        <v>-0.0137115767637384</v>
      </c>
      <c r="U177" s="266">
        <v>7329</v>
      </c>
      <c r="V177" s="266">
        <v>6732</v>
      </c>
      <c r="W177" s="267">
        <v>0.9185427752763</v>
      </c>
      <c r="X177" s="267">
        <v>0.9185427752763</v>
      </c>
      <c r="Y177" s="268">
        <v>0.943981831945496</v>
      </c>
      <c r="Z177" s="268">
        <v>0.941331228624046</v>
      </c>
      <c r="AA177" s="295">
        <v>-0.0254390566691961</v>
      </c>
      <c r="AB177" s="264">
        <v>56686</v>
      </c>
      <c r="AC177" s="264">
        <v>53080</v>
      </c>
      <c r="AD177" s="264">
        <v>52752</v>
      </c>
      <c r="AE177" s="264">
        <v>49119</v>
      </c>
      <c r="AF177" s="268">
        <v>0.936386409342695</v>
      </c>
      <c r="AG177" s="268">
        <v>0.931130573248408</v>
      </c>
      <c r="AH177" s="295">
        <v>0.00525583609428715</v>
      </c>
    </row>
    <row r="178" spans="1:34">
      <c r="A178" s="315" t="s">
        <v>188</v>
      </c>
      <c r="B178" s="321" t="s">
        <v>3309</v>
      </c>
      <c r="C178" s="293" t="s">
        <v>307</v>
      </c>
      <c r="D178" s="321" t="s">
        <v>308</v>
      </c>
      <c r="E178" s="263">
        <v>5683</v>
      </c>
      <c r="F178" s="263">
        <v>5494</v>
      </c>
      <c r="G178" s="263">
        <v>5206</v>
      </c>
      <c r="H178" s="264">
        <v>8077</v>
      </c>
      <c r="I178" s="264">
        <v>7784</v>
      </c>
      <c r="J178" s="264">
        <v>7443</v>
      </c>
      <c r="K178" s="264">
        <v>5870</v>
      </c>
      <c r="L178" s="264">
        <v>5713</v>
      </c>
      <c r="M178" s="264">
        <v>5431</v>
      </c>
      <c r="N178" s="267">
        <v>0.966742917473166</v>
      </c>
      <c r="O178" s="266">
        <v>5494</v>
      </c>
      <c r="P178" s="294">
        <v>0.9</v>
      </c>
      <c r="Q178" s="267">
        <v>0.966742917473166</v>
      </c>
      <c r="R178" s="267">
        <v>0.963724155008048</v>
      </c>
      <c r="S178" s="267">
        <v>0.973253833049404</v>
      </c>
      <c r="T178" s="295">
        <v>0.00301876246511801</v>
      </c>
      <c r="U178" s="266">
        <v>5683</v>
      </c>
      <c r="V178" s="266">
        <v>5206</v>
      </c>
      <c r="W178" s="267">
        <v>0.916065458384656</v>
      </c>
      <c r="X178" s="267">
        <v>0.916065458384656</v>
      </c>
      <c r="Y178" s="268">
        <v>0.921505509471338</v>
      </c>
      <c r="Z178" s="268">
        <v>0.925212947189097</v>
      </c>
      <c r="AA178" s="295">
        <v>-0.00544005108668233</v>
      </c>
      <c r="AB178" s="264">
        <v>43432</v>
      </c>
      <c r="AC178" s="264">
        <v>40373</v>
      </c>
      <c r="AD178" s="264">
        <v>40965</v>
      </c>
      <c r="AE178" s="264">
        <v>37805</v>
      </c>
      <c r="AF178" s="268">
        <v>0.929568060416283</v>
      </c>
      <c r="AG178" s="268">
        <v>0.922860978884414</v>
      </c>
      <c r="AH178" s="295">
        <v>0.00670708153186939</v>
      </c>
    </row>
    <row r="179" spans="1:34">
      <c r="A179" s="315" t="s">
        <v>188</v>
      </c>
      <c r="B179" s="321" t="s">
        <v>3309</v>
      </c>
      <c r="C179" s="293" t="s">
        <v>309</v>
      </c>
      <c r="D179" s="321" t="s">
        <v>310</v>
      </c>
      <c r="E179" s="263">
        <v>7361</v>
      </c>
      <c r="F179" s="263">
        <v>6838</v>
      </c>
      <c r="G179" s="263">
        <v>5753</v>
      </c>
      <c r="H179" s="264">
        <v>14688</v>
      </c>
      <c r="I179" s="264">
        <v>14287</v>
      </c>
      <c r="J179" s="264">
        <v>13036</v>
      </c>
      <c r="K179" s="264">
        <v>11040</v>
      </c>
      <c r="L179" s="264">
        <v>10822</v>
      </c>
      <c r="M179" s="264">
        <v>10162</v>
      </c>
      <c r="N179" s="267">
        <v>0.928949870941448</v>
      </c>
      <c r="O179" s="266">
        <v>6838</v>
      </c>
      <c r="P179" s="294">
        <v>0.9</v>
      </c>
      <c r="Q179" s="267">
        <v>0.928949870941448</v>
      </c>
      <c r="R179" s="267">
        <v>0.972698801742919</v>
      </c>
      <c r="S179" s="267">
        <v>0.980253623188406</v>
      </c>
      <c r="T179" s="295">
        <v>-0.0437489308014711</v>
      </c>
      <c r="U179" s="266">
        <v>7361</v>
      </c>
      <c r="V179" s="266">
        <v>5753</v>
      </c>
      <c r="W179" s="267">
        <v>0.78155141964407</v>
      </c>
      <c r="X179" s="267">
        <v>0.78155141964407</v>
      </c>
      <c r="Y179" s="268">
        <v>0.887527233115468</v>
      </c>
      <c r="Z179" s="268">
        <v>0.920471014492754</v>
      </c>
      <c r="AA179" s="295">
        <v>-0.105975813471398</v>
      </c>
      <c r="AB179" s="264">
        <v>79995</v>
      </c>
      <c r="AC179" s="264">
        <v>72081</v>
      </c>
      <c r="AD179" s="264">
        <v>73644</v>
      </c>
      <c r="AE179" s="264">
        <v>68269</v>
      </c>
      <c r="AF179" s="268">
        <v>0.90106881680105</v>
      </c>
      <c r="AG179" s="268">
        <v>0.927013741784803</v>
      </c>
      <c r="AH179" s="295">
        <v>-0.0259449249837524</v>
      </c>
    </row>
    <row r="180" spans="1:34">
      <c r="A180" s="315" t="s">
        <v>188</v>
      </c>
      <c r="B180" s="321" t="s">
        <v>3309</v>
      </c>
      <c r="C180" s="293" t="s">
        <v>311</v>
      </c>
      <c r="D180" s="321" t="s">
        <v>312</v>
      </c>
      <c r="E180" s="263">
        <v>7659</v>
      </c>
      <c r="F180" s="263">
        <v>7330</v>
      </c>
      <c r="G180" s="263">
        <v>7044</v>
      </c>
      <c r="H180" s="264">
        <v>12014</v>
      </c>
      <c r="I180" s="264">
        <v>11517</v>
      </c>
      <c r="J180" s="264">
        <v>11315</v>
      </c>
      <c r="K180" s="264">
        <v>8807</v>
      </c>
      <c r="L180" s="264">
        <v>8586</v>
      </c>
      <c r="M180" s="264">
        <v>8500</v>
      </c>
      <c r="N180" s="267">
        <v>0.957044000522261</v>
      </c>
      <c r="O180" s="266">
        <v>7330</v>
      </c>
      <c r="P180" s="294">
        <v>0.9</v>
      </c>
      <c r="Q180" s="267">
        <v>0.957044000522261</v>
      </c>
      <c r="R180" s="267">
        <v>0.958631596470784</v>
      </c>
      <c r="S180" s="267">
        <v>0.974906324514591</v>
      </c>
      <c r="T180" s="295">
        <v>-0.00158759594852276</v>
      </c>
      <c r="U180" s="266">
        <v>7659</v>
      </c>
      <c r="V180" s="266">
        <v>7044</v>
      </c>
      <c r="W180" s="267">
        <v>0.919702311006659</v>
      </c>
      <c r="X180" s="267">
        <v>0.919702311006659</v>
      </c>
      <c r="Y180" s="268">
        <v>0.941817879141002</v>
      </c>
      <c r="Z180" s="268">
        <v>0.965141364823436</v>
      </c>
      <c r="AA180" s="295">
        <v>-0.0221155681343433</v>
      </c>
      <c r="AB180" s="264">
        <v>65036</v>
      </c>
      <c r="AC180" s="264">
        <v>61389</v>
      </c>
      <c r="AD180" s="264">
        <v>62348</v>
      </c>
      <c r="AE180" s="264">
        <v>58776</v>
      </c>
      <c r="AF180" s="268">
        <v>0.943923365520635</v>
      </c>
      <c r="AG180" s="268">
        <v>0.94270866747931</v>
      </c>
      <c r="AH180" s="295">
        <v>0.00121469804132501</v>
      </c>
    </row>
    <row r="181" spans="1:34">
      <c r="A181" s="315" t="s">
        <v>188</v>
      </c>
      <c r="B181" s="321" t="s">
        <v>3309</v>
      </c>
      <c r="C181" s="293" t="s">
        <v>313</v>
      </c>
      <c r="D181" s="321" t="s">
        <v>314</v>
      </c>
      <c r="E181" s="263">
        <v>7006</v>
      </c>
      <c r="F181" s="263">
        <v>6429</v>
      </c>
      <c r="G181" s="263">
        <v>5568</v>
      </c>
      <c r="H181" s="264">
        <v>13858</v>
      </c>
      <c r="I181" s="264">
        <v>13335</v>
      </c>
      <c r="J181" s="264">
        <v>12015</v>
      </c>
      <c r="K181" s="264">
        <v>10922</v>
      </c>
      <c r="L181" s="264">
        <v>10526</v>
      </c>
      <c r="M181" s="264">
        <v>9959</v>
      </c>
      <c r="N181" s="267">
        <v>0.91764202112475</v>
      </c>
      <c r="O181" s="266">
        <v>6429</v>
      </c>
      <c r="P181" s="294">
        <v>0.9</v>
      </c>
      <c r="Q181" s="267">
        <v>0.91764202112475</v>
      </c>
      <c r="R181" s="267">
        <v>0.962260066387646</v>
      </c>
      <c r="S181" s="267">
        <v>0.963742904229995</v>
      </c>
      <c r="T181" s="295">
        <v>-0.0446180452628959</v>
      </c>
      <c r="U181" s="266">
        <v>7006</v>
      </c>
      <c r="V181" s="266">
        <v>5568</v>
      </c>
      <c r="W181" s="267">
        <v>0.794747359406223</v>
      </c>
      <c r="X181" s="267">
        <v>0.794747359406223</v>
      </c>
      <c r="Y181" s="268">
        <v>0.867008226295281</v>
      </c>
      <c r="Z181" s="268">
        <v>0.911829335286578</v>
      </c>
      <c r="AA181" s="295">
        <v>-0.0722608668890575</v>
      </c>
      <c r="AB181" s="264">
        <v>74685</v>
      </c>
      <c r="AC181" s="264">
        <v>67681</v>
      </c>
      <c r="AD181" s="264">
        <v>66765</v>
      </c>
      <c r="AE181" s="264">
        <v>65341</v>
      </c>
      <c r="AF181" s="268">
        <v>0.90621945504452</v>
      </c>
      <c r="AG181" s="268">
        <v>0.978671459597094</v>
      </c>
      <c r="AH181" s="295">
        <v>-0.0724520045525741</v>
      </c>
    </row>
    <row r="182" spans="1:34">
      <c r="A182" s="315" t="s">
        <v>188</v>
      </c>
      <c r="B182" s="321" t="s">
        <v>3309</v>
      </c>
      <c r="C182" s="293" t="s">
        <v>315</v>
      </c>
      <c r="D182" s="321" t="s">
        <v>316</v>
      </c>
      <c r="E182" s="263">
        <v>2983</v>
      </c>
      <c r="F182" s="263">
        <v>2805</v>
      </c>
      <c r="G182" s="263">
        <v>2747</v>
      </c>
      <c r="H182" s="264">
        <v>5129</v>
      </c>
      <c r="I182" s="264">
        <v>4949</v>
      </c>
      <c r="J182" s="264">
        <v>4883</v>
      </c>
      <c r="K182" s="264">
        <v>3816</v>
      </c>
      <c r="L182" s="264">
        <v>3682</v>
      </c>
      <c r="M182" s="264">
        <v>3669</v>
      </c>
      <c r="N182" s="267">
        <v>0.940328528327187</v>
      </c>
      <c r="O182" s="266">
        <v>2805</v>
      </c>
      <c r="P182" s="294">
        <v>0.9</v>
      </c>
      <c r="Q182" s="267">
        <v>0.940328528327187</v>
      </c>
      <c r="R182" s="267">
        <v>0.964905439656853</v>
      </c>
      <c r="S182" s="267">
        <v>0.964884696016772</v>
      </c>
      <c r="T182" s="295">
        <v>-0.0245769113296658</v>
      </c>
      <c r="U182" s="266">
        <v>2983</v>
      </c>
      <c r="V182" s="266">
        <v>2747</v>
      </c>
      <c r="W182" s="267">
        <v>0.920885015085484</v>
      </c>
      <c r="X182" s="267">
        <v>0.920885015085484</v>
      </c>
      <c r="Y182" s="268">
        <v>0.952037434197699</v>
      </c>
      <c r="Z182" s="268">
        <v>0.961477987421384</v>
      </c>
      <c r="AA182" s="295">
        <v>-0.031152419112215</v>
      </c>
      <c r="AB182" s="264">
        <v>27935</v>
      </c>
      <c r="AC182" s="264">
        <v>26704</v>
      </c>
      <c r="AD182" s="264">
        <v>26903</v>
      </c>
      <c r="AE182" s="264">
        <v>25721</v>
      </c>
      <c r="AF182" s="268">
        <v>0.955933416860569</v>
      </c>
      <c r="AG182" s="268">
        <v>0.956064379437237</v>
      </c>
      <c r="AH182" s="295">
        <v>-0.000130962576668225</v>
      </c>
    </row>
    <row r="183" spans="1:34">
      <c r="A183" s="315" t="s">
        <v>188</v>
      </c>
      <c r="B183" s="321" t="s">
        <v>3309</v>
      </c>
      <c r="C183" s="293" t="s">
        <v>317</v>
      </c>
      <c r="D183" s="321" t="s">
        <v>318</v>
      </c>
      <c r="E183" s="263">
        <v>6194</v>
      </c>
      <c r="F183" s="263">
        <v>5898</v>
      </c>
      <c r="G183" s="263">
        <v>5768</v>
      </c>
      <c r="H183" s="264">
        <v>12354</v>
      </c>
      <c r="I183" s="264">
        <v>12147</v>
      </c>
      <c r="J183" s="264">
        <v>11750</v>
      </c>
      <c r="K183" s="264">
        <v>10092</v>
      </c>
      <c r="L183" s="264">
        <v>9839</v>
      </c>
      <c r="M183" s="264">
        <v>9741</v>
      </c>
      <c r="N183" s="267">
        <v>0.952211817888279</v>
      </c>
      <c r="O183" s="266">
        <v>5898</v>
      </c>
      <c r="P183" s="294">
        <v>0.9</v>
      </c>
      <c r="Q183" s="267">
        <v>0.952211817888279</v>
      </c>
      <c r="R183" s="267">
        <v>0.983244293346285</v>
      </c>
      <c r="S183" s="267">
        <v>0.974930638129211</v>
      </c>
      <c r="T183" s="295">
        <v>-0.0310324754580056</v>
      </c>
      <c r="U183" s="266">
        <v>6194</v>
      </c>
      <c r="V183" s="266">
        <v>5768</v>
      </c>
      <c r="W183" s="267">
        <v>0.931223764933807</v>
      </c>
      <c r="X183" s="267">
        <v>0.931223764933807</v>
      </c>
      <c r="Y183" s="268">
        <v>0.95110895256597</v>
      </c>
      <c r="Z183" s="268">
        <v>0.965219976218787</v>
      </c>
      <c r="AA183" s="295">
        <v>-0.0198851876321636</v>
      </c>
      <c r="AB183" s="264">
        <v>69903</v>
      </c>
      <c r="AC183" s="264">
        <v>66907</v>
      </c>
      <c r="AD183" s="264">
        <v>63490</v>
      </c>
      <c r="AE183" s="264">
        <v>60982</v>
      </c>
      <c r="AF183" s="268">
        <v>0.957140609129794</v>
      </c>
      <c r="AG183" s="268">
        <v>0.960497716175776</v>
      </c>
      <c r="AH183" s="295">
        <v>-0.00335710704598158</v>
      </c>
    </row>
    <row r="184" spans="1:34">
      <c r="A184" s="315" t="s">
        <v>188</v>
      </c>
      <c r="B184" s="321" t="s">
        <v>3309</v>
      </c>
      <c r="C184" s="293" t="s">
        <v>319</v>
      </c>
      <c r="D184" s="321" t="s">
        <v>319</v>
      </c>
      <c r="E184" s="263">
        <v>7001</v>
      </c>
      <c r="F184" s="263">
        <v>6824</v>
      </c>
      <c r="G184" s="263">
        <v>6418</v>
      </c>
      <c r="H184" s="264">
        <v>9268</v>
      </c>
      <c r="I184" s="264">
        <v>8913</v>
      </c>
      <c r="J184" s="264">
        <v>8487</v>
      </c>
      <c r="K184" s="264">
        <v>6070</v>
      </c>
      <c r="L184" s="264">
        <v>5937</v>
      </c>
      <c r="M184" s="264">
        <v>5508</v>
      </c>
      <c r="N184" s="267">
        <v>0.974717897443222</v>
      </c>
      <c r="O184" s="266">
        <v>6824</v>
      </c>
      <c r="P184" s="294">
        <v>0.9</v>
      </c>
      <c r="Q184" s="267">
        <v>0.974717897443222</v>
      </c>
      <c r="R184" s="267">
        <v>0.961696158826068</v>
      </c>
      <c r="S184" s="267">
        <v>0.978088962108731</v>
      </c>
      <c r="T184" s="295">
        <v>0.0130217386171542</v>
      </c>
      <c r="U184" s="266">
        <v>7001</v>
      </c>
      <c r="V184" s="266">
        <v>6418</v>
      </c>
      <c r="W184" s="267">
        <v>0.916726181974004</v>
      </c>
      <c r="X184" s="267">
        <v>0.916726181974004</v>
      </c>
      <c r="Y184" s="268">
        <v>0.91573154941735</v>
      </c>
      <c r="Z184" s="268">
        <v>0.907413509060956</v>
      </c>
      <c r="AA184" s="295">
        <v>0.000994632556653663</v>
      </c>
      <c r="AB184" s="264">
        <v>47597</v>
      </c>
      <c r="AC184" s="264">
        <v>43901</v>
      </c>
      <c r="AD184" s="264">
        <v>45417</v>
      </c>
      <c r="AE184" s="264">
        <v>42557</v>
      </c>
      <c r="AF184" s="268">
        <v>0.922348047145829</v>
      </c>
      <c r="AG184" s="268">
        <v>0.937027985115706</v>
      </c>
      <c r="AH184" s="295">
        <v>-0.0146799379698771</v>
      </c>
    </row>
    <row r="185" spans="1:34">
      <c r="A185" s="315" t="s">
        <v>188</v>
      </c>
      <c r="B185" s="321" t="s">
        <v>3309</v>
      </c>
      <c r="C185" s="293" t="s">
        <v>320</v>
      </c>
      <c r="D185" s="321" t="s">
        <v>320</v>
      </c>
      <c r="E185" s="263">
        <v>5732</v>
      </c>
      <c r="F185" s="263">
        <v>5604</v>
      </c>
      <c r="G185" s="263">
        <v>5292</v>
      </c>
      <c r="H185" s="264">
        <v>6150</v>
      </c>
      <c r="I185" s="264">
        <v>5923</v>
      </c>
      <c r="J185" s="264">
        <v>5695</v>
      </c>
      <c r="K185" s="264">
        <v>4128</v>
      </c>
      <c r="L185" s="264">
        <v>4059</v>
      </c>
      <c r="M185" s="264">
        <v>3867</v>
      </c>
      <c r="N185" s="267">
        <v>0.977669225401256</v>
      </c>
      <c r="O185" s="266">
        <v>5604</v>
      </c>
      <c r="P185" s="294">
        <v>0.9</v>
      </c>
      <c r="Q185" s="267">
        <v>0.977669225401256</v>
      </c>
      <c r="R185" s="267">
        <v>0.963089430894309</v>
      </c>
      <c r="S185" s="267">
        <v>0.98328488372093</v>
      </c>
      <c r="T185" s="295">
        <v>0.0145797945069471</v>
      </c>
      <c r="U185" s="266">
        <v>5732</v>
      </c>
      <c r="V185" s="266">
        <v>5292</v>
      </c>
      <c r="W185" s="267">
        <v>0.923237962316818</v>
      </c>
      <c r="X185" s="267">
        <v>0.923237962316818</v>
      </c>
      <c r="Y185" s="268">
        <v>0.926016260162602</v>
      </c>
      <c r="Z185" s="268">
        <v>0.936773255813954</v>
      </c>
      <c r="AA185" s="295">
        <v>-0.00277829784578376</v>
      </c>
      <c r="AB185" s="264">
        <v>34593</v>
      </c>
      <c r="AC185" s="264">
        <v>32504</v>
      </c>
      <c r="AD185" s="264">
        <v>34812</v>
      </c>
      <c r="AE185" s="264">
        <v>32992</v>
      </c>
      <c r="AF185" s="268">
        <v>0.939612060243402</v>
      </c>
      <c r="AG185" s="268">
        <v>0.947719177295186</v>
      </c>
      <c r="AH185" s="295">
        <v>-0.0081071170517838</v>
      </c>
    </row>
    <row r="186" spans="1:34">
      <c r="A186" s="315" t="s">
        <v>188</v>
      </c>
      <c r="B186" s="321" t="s">
        <v>3309</v>
      </c>
      <c r="C186" s="293" t="s">
        <v>321</v>
      </c>
      <c r="D186" s="321" t="s">
        <v>322</v>
      </c>
      <c r="E186" s="263">
        <v>6919</v>
      </c>
      <c r="F186" s="263">
        <v>6552</v>
      </c>
      <c r="G186" s="263">
        <v>6588</v>
      </c>
      <c r="H186" s="264">
        <v>8092</v>
      </c>
      <c r="I186" s="264">
        <v>7707</v>
      </c>
      <c r="J186" s="264">
        <v>7651</v>
      </c>
      <c r="K186" s="264">
        <v>5682</v>
      </c>
      <c r="L186" s="264">
        <v>5436</v>
      </c>
      <c r="M186" s="264">
        <v>5372</v>
      </c>
      <c r="N186" s="267">
        <v>0.946957652840006</v>
      </c>
      <c r="O186" s="266">
        <v>6552</v>
      </c>
      <c r="P186" s="294">
        <v>0.9</v>
      </c>
      <c r="Q186" s="267">
        <v>0.946957652840006</v>
      </c>
      <c r="R186" s="267">
        <v>0.95242214532872</v>
      </c>
      <c r="S186" s="267">
        <v>0.956705385427666</v>
      </c>
      <c r="T186" s="295">
        <v>-0.00546449248871395</v>
      </c>
      <c r="U186" s="266">
        <v>6919</v>
      </c>
      <c r="V186" s="266">
        <v>6588</v>
      </c>
      <c r="W186" s="267">
        <v>0.952160716866599</v>
      </c>
      <c r="X186" s="267">
        <v>0.952160716866599</v>
      </c>
      <c r="Y186" s="268">
        <v>0.945501730103806</v>
      </c>
      <c r="Z186" s="268">
        <v>0.945441745864132</v>
      </c>
      <c r="AA186" s="295">
        <v>0.00665898676279297</v>
      </c>
      <c r="AB186" s="264">
        <v>44654</v>
      </c>
      <c r="AC186" s="264">
        <v>42429</v>
      </c>
      <c r="AD186" s="264">
        <v>42630</v>
      </c>
      <c r="AE186" s="264">
        <v>40496</v>
      </c>
      <c r="AF186" s="268">
        <v>0.950172436959735</v>
      </c>
      <c r="AG186" s="268">
        <v>0.949941355852686</v>
      </c>
      <c r="AH186" s="295">
        <v>0.000231081107048947</v>
      </c>
    </row>
    <row r="187" spans="1:34">
      <c r="A187" s="315" t="s">
        <v>188</v>
      </c>
      <c r="B187" s="321" t="s">
        <v>3309</v>
      </c>
      <c r="C187" s="293" t="s">
        <v>323</v>
      </c>
      <c r="D187" s="321" t="s">
        <v>323</v>
      </c>
      <c r="E187" s="263">
        <v>6134</v>
      </c>
      <c r="F187" s="263">
        <v>5603</v>
      </c>
      <c r="G187" s="263">
        <v>5003</v>
      </c>
      <c r="H187" s="264">
        <v>8679</v>
      </c>
      <c r="I187" s="264">
        <v>8290</v>
      </c>
      <c r="J187" s="264">
        <v>7846</v>
      </c>
      <c r="K187" s="264">
        <v>6525</v>
      </c>
      <c r="L187" s="264">
        <v>6225</v>
      </c>
      <c r="M187" s="264">
        <v>5984</v>
      </c>
      <c r="N187" s="267">
        <v>0.913433322464949</v>
      </c>
      <c r="O187" s="266">
        <v>5603</v>
      </c>
      <c r="P187" s="294">
        <v>0.9</v>
      </c>
      <c r="Q187" s="267">
        <v>0.913433322464949</v>
      </c>
      <c r="R187" s="267">
        <v>0.955179168106925</v>
      </c>
      <c r="S187" s="267">
        <v>0.954022988505747</v>
      </c>
      <c r="T187" s="295">
        <v>-0.0417458456419753</v>
      </c>
      <c r="U187" s="266">
        <v>6134</v>
      </c>
      <c r="V187" s="266">
        <v>5003</v>
      </c>
      <c r="W187" s="267">
        <v>0.815617867623084</v>
      </c>
      <c r="X187" s="267">
        <v>0.815617867623084</v>
      </c>
      <c r="Y187" s="268">
        <v>0.904021200599147</v>
      </c>
      <c r="Z187" s="268">
        <v>0.917088122605364</v>
      </c>
      <c r="AA187" s="295">
        <v>-0.088403332976063</v>
      </c>
      <c r="AB187" s="264">
        <v>47677</v>
      </c>
      <c r="AC187" s="264">
        <v>42985</v>
      </c>
      <c r="AD187" s="264">
        <v>44084</v>
      </c>
      <c r="AE187" s="264">
        <v>40364</v>
      </c>
      <c r="AF187" s="268">
        <v>0.901587767686725</v>
      </c>
      <c r="AG187" s="268">
        <v>0.915615642863624</v>
      </c>
      <c r="AH187" s="295">
        <v>-0.0140278751768987</v>
      </c>
    </row>
    <row r="188" spans="1:34">
      <c r="A188" s="315" t="s">
        <v>188</v>
      </c>
      <c r="B188" s="321" t="s">
        <v>3309</v>
      </c>
      <c r="C188" s="293" t="s">
        <v>324</v>
      </c>
      <c r="D188" s="321" t="s">
        <v>325</v>
      </c>
      <c r="E188" s="263">
        <v>2617</v>
      </c>
      <c r="F188" s="263">
        <v>1526</v>
      </c>
      <c r="G188" s="263">
        <v>1963</v>
      </c>
      <c r="H188" s="264">
        <v>3349</v>
      </c>
      <c r="I188" s="264">
        <v>3161</v>
      </c>
      <c r="J188" s="264">
        <v>2778</v>
      </c>
      <c r="K188" s="264">
        <v>2691</v>
      </c>
      <c r="L188" s="264">
        <v>2394</v>
      </c>
      <c r="M188" s="264">
        <v>2327</v>
      </c>
      <c r="N188" s="267">
        <v>0.583110431792128</v>
      </c>
      <c r="O188" s="266">
        <v>1526</v>
      </c>
      <c r="P188" s="294">
        <v>0.9</v>
      </c>
      <c r="Q188" s="267">
        <v>0.583110431792128</v>
      </c>
      <c r="R188" s="267">
        <v>0.943863839952225</v>
      </c>
      <c r="S188" s="267">
        <v>0.889632107023411</v>
      </c>
      <c r="T188" s="295">
        <v>-0.360753408160096</v>
      </c>
      <c r="U188" s="266">
        <v>2617</v>
      </c>
      <c r="V188" s="266">
        <v>1963</v>
      </c>
      <c r="W188" s="267">
        <v>0.750095529231945</v>
      </c>
      <c r="X188" s="267">
        <v>0.750095529231945</v>
      </c>
      <c r="Y188" s="268">
        <v>0.829501343684682</v>
      </c>
      <c r="Z188" s="268">
        <v>0.864734299516908</v>
      </c>
      <c r="AA188" s="295">
        <v>-0.079405814452737</v>
      </c>
      <c r="AB188" s="264">
        <v>18482</v>
      </c>
      <c r="AC188" s="264">
        <v>15452</v>
      </c>
      <c r="AD188" s="264">
        <v>17009</v>
      </c>
      <c r="AE188" s="264">
        <v>13813</v>
      </c>
      <c r="AF188" s="268">
        <v>0.836056703819933</v>
      </c>
      <c r="AG188" s="268">
        <v>0.812099476747604</v>
      </c>
      <c r="AH188" s="295">
        <v>0.0239572270723287</v>
      </c>
    </row>
    <row r="189" spans="1:34">
      <c r="A189" s="315" t="s">
        <v>188</v>
      </c>
      <c r="B189" s="321" t="s">
        <v>3309</v>
      </c>
      <c r="C189" s="293" t="s">
        <v>326</v>
      </c>
      <c r="D189" s="321" t="s">
        <v>327</v>
      </c>
      <c r="E189" s="263">
        <v>4311</v>
      </c>
      <c r="F189" s="263">
        <v>3993</v>
      </c>
      <c r="G189" s="263">
        <v>3951</v>
      </c>
      <c r="H189" s="264">
        <v>6599</v>
      </c>
      <c r="I189" s="264">
        <v>6505</v>
      </c>
      <c r="J189" s="264">
        <v>6328</v>
      </c>
      <c r="K189" s="264">
        <v>4993</v>
      </c>
      <c r="L189" s="264">
        <v>4875</v>
      </c>
      <c r="M189" s="264">
        <v>4805</v>
      </c>
      <c r="N189" s="267">
        <v>0.926235212247738</v>
      </c>
      <c r="O189" s="266">
        <v>3993</v>
      </c>
      <c r="P189" s="294">
        <v>0.9</v>
      </c>
      <c r="Q189" s="267">
        <v>0.926235212247738</v>
      </c>
      <c r="R189" s="267">
        <v>0.985755417487498</v>
      </c>
      <c r="S189" s="267">
        <v>0.976366913679151</v>
      </c>
      <c r="T189" s="295">
        <v>-0.0595202052397598</v>
      </c>
      <c r="U189" s="266">
        <v>4311</v>
      </c>
      <c r="V189" s="266">
        <v>3951</v>
      </c>
      <c r="W189" s="267">
        <v>0.916492693110647</v>
      </c>
      <c r="X189" s="267">
        <v>0.916492693110647</v>
      </c>
      <c r="Y189" s="268">
        <v>0.958933171692681</v>
      </c>
      <c r="Z189" s="268">
        <v>0.962347286200681</v>
      </c>
      <c r="AA189" s="295">
        <v>-0.0424404785820335</v>
      </c>
      <c r="AB189" s="264">
        <v>37106</v>
      </c>
      <c r="AC189" s="264">
        <v>35402</v>
      </c>
      <c r="AD189" s="264">
        <v>34187</v>
      </c>
      <c r="AE189" s="264">
        <v>32830</v>
      </c>
      <c r="AF189" s="268">
        <v>0.954077507680699</v>
      </c>
      <c r="AG189" s="268">
        <v>0.960306549273116</v>
      </c>
      <c r="AH189" s="295">
        <v>-0.006229041592417</v>
      </c>
    </row>
    <row r="190" spans="1:34">
      <c r="A190" s="315" t="s">
        <v>188</v>
      </c>
      <c r="B190" s="321" t="s">
        <v>32</v>
      </c>
      <c r="C190" s="293" t="s">
        <v>328</v>
      </c>
      <c r="D190" s="321" t="s">
        <v>329</v>
      </c>
      <c r="E190" s="263">
        <v>0</v>
      </c>
      <c r="F190" s="263">
        <v>0</v>
      </c>
      <c r="G190" s="263">
        <v>0</v>
      </c>
      <c r="H190" s="264">
        <v>0</v>
      </c>
      <c r="I190" s="264">
        <v>0</v>
      </c>
      <c r="J190" s="264">
        <v>0</v>
      </c>
      <c r="K190" s="264">
        <v>0</v>
      </c>
      <c r="L190" s="264">
        <v>0</v>
      </c>
      <c r="M190" s="264">
        <v>0</v>
      </c>
      <c r="N190" s="267">
        <v>0</v>
      </c>
      <c r="O190" s="266">
        <v>0</v>
      </c>
      <c r="P190" s="294">
        <v>0.9</v>
      </c>
      <c r="Q190" s="267">
        <v>0</v>
      </c>
      <c r="R190" s="267">
        <v>0</v>
      </c>
      <c r="S190" s="267">
        <v>0</v>
      </c>
      <c r="T190" s="295">
        <v>0</v>
      </c>
      <c r="U190" s="266">
        <v>0</v>
      </c>
      <c r="V190" s="266">
        <v>0</v>
      </c>
      <c r="W190" s="267">
        <v>0</v>
      </c>
      <c r="X190" s="267">
        <v>0</v>
      </c>
      <c r="Y190" s="268">
        <v>0</v>
      </c>
      <c r="Z190" s="268">
        <v>0</v>
      </c>
      <c r="AA190" s="295">
        <v>0</v>
      </c>
      <c r="AB190" s="264">
        <v>0</v>
      </c>
      <c r="AC190" s="264">
        <v>0</v>
      </c>
      <c r="AD190" s="264">
        <v>0</v>
      </c>
      <c r="AE190" s="264">
        <v>0</v>
      </c>
      <c r="AF190" s="268">
        <v>0</v>
      </c>
      <c r="AG190" s="268">
        <v>0</v>
      </c>
      <c r="AH190" s="295">
        <v>0</v>
      </c>
    </row>
    <row r="191" spans="1:34">
      <c r="A191" s="315" t="s">
        <v>188</v>
      </c>
      <c r="B191" s="321" t="s">
        <v>3310</v>
      </c>
      <c r="C191" s="293" t="s">
        <v>330</v>
      </c>
      <c r="D191" s="321" t="s">
        <v>331</v>
      </c>
      <c r="E191" s="263">
        <v>6207</v>
      </c>
      <c r="F191" s="263">
        <v>5822</v>
      </c>
      <c r="G191" s="263">
        <v>5698</v>
      </c>
      <c r="H191" s="264">
        <v>10956</v>
      </c>
      <c r="I191" s="264">
        <v>10457</v>
      </c>
      <c r="J191" s="264">
        <v>10330</v>
      </c>
      <c r="K191" s="264">
        <v>8282</v>
      </c>
      <c r="L191" s="264">
        <v>8004</v>
      </c>
      <c r="M191" s="264">
        <v>7881</v>
      </c>
      <c r="N191" s="267">
        <v>0.937973256001289</v>
      </c>
      <c r="O191" s="266">
        <v>5822</v>
      </c>
      <c r="P191" s="294">
        <v>0.9</v>
      </c>
      <c r="Q191" s="267">
        <v>0.937973256001289</v>
      </c>
      <c r="R191" s="267">
        <v>0.954454180357795</v>
      </c>
      <c r="S191" s="267">
        <v>0.966433228688723</v>
      </c>
      <c r="T191" s="295">
        <v>-0.0164809243565059</v>
      </c>
      <c r="U191" s="266">
        <v>6207</v>
      </c>
      <c r="V191" s="266">
        <v>5698</v>
      </c>
      <c r="W191" s="267">
        <v>0.917995811180925</v>
      </c>
      <c r="X191" s="267">
        <v>0.917995811180925</v>
      </c>
      <c r="Y191" s="268">
        <v>0.942862358525009</v>
      </c>
      <c r="Z191" s="268">
        <v>0.951581743540208</v>
      </c>
      <c r="AA191" s="295">
        <v>-0.0248665473440843</v>
      </c>
      <c r="AB191" s="264">
        <v>59056</v>
      </c>
      <c r="AC191" s="264">
        <v>56089</v>
      </c>
      <c r="AD191" s="264">
        <v>54306</v>
      </c>
      <c r="AE191" s="264">
        <v>51661</v>
      </c>
      <c r="AF191" s="268">
        <v>0.949759550257383</v>
      </c>
      <c r="AG191" s="268">
        <v>0.951294516259714</v>
      </c>
      <c r="AH191" s="295">
        <v>-0.00153496600233072</v>
      </c>
    </row>
    <row r="192" spans="1:34">
      <c r="A192" s="315" t="s">
        <v>188</v>
      </c>
      <c r="B192" s="321" t="s">
        <v>3310</v>
      </c>
      <c r="C192" s="293" t="s">
        <v>332</v>
      </c>
      <c r="D192" s="321" t="s">
        <v>333</v>
      </c>
      <c r="E192" s="263">
        <v>9992</v>
      </c>
      <c r="F192" s="263">
        <v>9503</v>
      </c>
      <c r="G192" s="263">
        <v>9146</v>
      </c>
      <c r="H192" s="264">
        <v>14937</v>
      </c>
      <c r="I192" s="264">
        <v>14110</v>
      </c>
      <c r="J192" s="264">
        <v>14053</v>
      </c>
      <c r="K192" s="264">
        <v>11184</v>
      </c>
      <c r="L192" s="264">
        <v>10420</v>
      </c>
      <c r="M192" s="264">
        <v>10593</v>
      </c>
      <c r="N192" s="267">
        <v>0.951060848678943</v>
      </c>
      <c r="O192" s="266">
        <v>9503</v>
      </c>
      <c r="P192" s="294">
        <v>0.9</v>
      </c>
      <c r="Q192" s="267">
        <v>0.951060848678943</v>
      </c>
      <c r="R192" s="267">
        <v>0.94463413001272</v>
      </c>
      <c r="S192" s="267">
        <v>0.931688125894135</v>
      </c>
      <c r="T192" s="295">
        <v>0.00642671866622302</v>
      </c>
      <c r="U192" s="266">
        <v>9992</v>
      </c>
      <c r="V192" s="266">
        <v>9146</v>
      </c>
      <c r="W192" s="267">
        <v>0.91533226581265</v>
      </c>
      <c r="X192" s="267">
        <v>0.91533226581265</v>
      </c>
      <c r="Y192" s="268">
        <v>0.940818102697998</v>
      </c>
      <c r="Z192" s="268">
        <v>0.947156652360515</v>
      </c>
      <c r="AA192" s="295">
        <v>-0.0254858368853481</v>
      </c>
      <c r="AB192" s="264">
        <v>80178</v>
      </c>
      <c r="AC192" s="264">
        <v>75937</v>
      </c>
      <c r="AD192" s="264">
        <v>75179</v>
      </c>
      <c r="AE192" s="264">
        <v>71531</v>
      </c>
      <c r="AF192" s="268">
        <v>0.947105190950136</v>
      </c>
      <c r="AG192" s="268">
        <v>0.95147581106426</v>
      </c>
      <c r="AH192" s="295">
        <v>-0.00437062011412404</v>
      </c>
    </row>
    <row r="193" spans="1:34">
      <c r="A193" s="315" t="s">
        <v>188</v>
      </c>
      <c r="B193" s="321" t="s">
        <v>3310</v>
      </c>
      <c r="C193" s="293" t="s">
        <v>334</v>
      </c>
      <c r="D193" s="321" t="s">
        <v>335</v>
      </c>
      <c r="E193" s="263">
        <v>5626</v>
      </c>
      <c r="F193" s="263">
        <v>5001</v>
      </c>
      <c r="G193" s="263">
        <v>4877</v>
      </c>
      <c r="H193" s="264">
        <v>6264</v>
      </c>
      <c r="I193" s="264">
        <v>5716</v>
      </c>
      <c r="J193" s="264">
        <v>5544</v>
      </c>
      <c r="K193" s="264">
        <v>4379</v>
      </c>
      <c r="L193" s="264">
        <v>4043</v>
      </c>
      <c r="M193" s="264">
        <v>3908</v>
      </c>
      <c r="N193" s="267">
        <v>0.888908638464273</v>
      </c>
      <c r="O193" s="266">
        <v>5001</v>
      </c>
      <c r="P193" s="294">
        <v>0.9</v>
      </c>
      <c r="Q193" s="267">
        <v>0.888908638464273</v>
      </c>
      <c r="R193" s="267">
        <v>0.912515964240102</v>
      </c>
      <c r="S193" s="267">
        <v>0.923270153002969</v>
      </c>
      <c r="T193" s="295">
        <v>-0.0236073257758291</v>
      </c>
      <c r="U193" s="266">
        <v>5626</v>
      </c>
      <c r="V193" s="266">
        <v>4877</v>
      </c>
      <c r="W193" s="267">
        <v>0.866868112335585</v>
      </c>
      <c r="X193" s="267">
        <v>0.866868112335585</v>
      </c>
      <c r="Y193" s="268">
        <v>0.885057471264368</v>
      </c>
      <c r="Z193" s="268">
        <v>0.892441196620233</v>
      </c>
      <c r="AA193" s="295">
        <v>-0.018189358928783</v>
      </c>
      <c r="AB193" s="264">
        <v>33924</v>
      </c>
      <c r="AC193" s="264">
        <v>30065</v>
      </c>
      <c r="AD193" s="264">
        <v>32671</v>
      </c>
      <c r="AE193" s="264">
        <v>29216</v>
      </c>
      <c r="AF193" s="268">
        <v>0.886245725739889</v>
      </c>
      <c r="AG193" s="268">
        <v>0.894248722108292</v>
      </c>
      <c r="AH193" s="295">
        <v>-0.00800299636840263</v>
      </c>
    </row>
    <row r="194" spans="1:34">
      <c r="A194" s="315" t="s">
        <v>188</v>
      </c>
      <c r="B194" s="321" t="s">
        <v>3310</v>
      </c>
      <c r="C194" s="293" t="s">
        <v>336</v>
      </c>
      <c r="D194" s="321" t="s">
        <v>337</v>
      </c>
      <c r="E194" s="263">
        <v>4949</v>
      </c>
      <c r="F194" s="263">
        <v>4652</v>
      </c>
      <c r="G194" s="263">
        <v>4591</v>
      </c>
      <c r="H194" s="264">
        <v>6116</v>
      </c>
      <c r="I194" s="264">
        <v>5748</v>
      </c>
      <c r="J194" s="264">
        <v>5638</v>
      </c>
      <c r="K194" s="264">
        <v>4187</v>
      </c>
      <c r="L194" s="264">
        <v>3996</v>
      </c>
      <c r="M194" s="264">
        <v>3944</v>
      </c>
      <c r="N194" s="267">
        <v>0.939987876338654</v>
      </c>
      <c r="O194" s="266">
        <v>4652</v>
      </c>
      <c r="P194" s="294">
        <v>0.9</v>
      </c>
      <c r="Q194" s="267">
        <v>0.939987876338654</v>
      </c>
      <c r="R194" s="267">
        <v>0.939829954218443</v>
      </c>
      <c r="S194" s="267">
        <v>0.954382612849295</v>
      </c>
      <c r="T194" s="295">
        <v>0.000157922120210929</v>
      </c>
      <c r="U194" s="266">
        <v>4949</v>
      </c>
      <c r="V194" s="266">
        <v>4591</v>
      </c>
      <c r="W194" s="267">
        <v>0.927662153970499</v>
      </c>
      <c r="X194" s="267">
        <v>0.927662153970499</v>
      </c>
      <c r="Y194" s="268">
        <v>0.921844342707652</v>
      </c>
      <c r="Z194" s="268">
        <v>0.941963219488894</v>
      </c>
      <c r="AA194" s="295">
        <v>0.00581781126284708</v>
      </c>
      <c r="AB194" s="264">
        <v>32179</v>
      </c>
      <c r="AC194" s="264">
        <v>30064</v>
      </c>
      <c r="AD194" s="264">
        <v>30965</v>
      </c>
      <c r="AE194" s="264">
        <v>29068</v>
      </c>
      <c r="AF194" s="268">
        <v>0.934273905341993</v>
      </c>
      <c r="AG194" s="268">
        <v>0.938737284030357</v>
      </c>
      <c r="AH194" s="295">
        <v>-0.00446337868836366</v>
      </c>
    </row>
    <row r="195" spans="1:34">
      <c r="A195" s="315" t="s">
        <v>188</v>
      </c>
      <c r="B195" s="321" t="s">
        <v>3310</v>
      </c>
      <c r="C195" s="293" t="s">
        <v>338</v>
      </c>
      <c r="D195" s="321" t="s">
        <v>339</v>
      </c>
      <c r="E195" s="263">
        <v>5070</v>
      </c>
      <c r="F195" s="263">
        <v>4877</v>
      </c>
      <c r="G195" s="263">
        <v>4457</v>
      </c>
      <c r="H195" s="264">
        <v>5989</v>
      </c>
      <c r="I195" s="264">
        <v>5717</v>
      </c>
      <c r="J195" s="264">
        <v>5235</v>
      </c>
      <c r="K195" s="264">
        <v>3703</v>
      </c>
      <c r="L195" s="264">
        <v>3516</v>
      </c>
      <c r="M195" s="264">
        <v>3269</v>
      </c>
      <c r="N195" s="267">
        <v>0.961932938856016</v>
      </c>
      <c r="O195" s="266">
        <v>4877</v>
      </c>
      <c r="P195" s="294">
        <v>0.9</v>
      </c>
      <c r="Q195" s="267">
        <v>0.961932938856016</v>
      </c>
      <c r="R195" s="267">
        <v>0.954583402905326</v>
      </c>
      <c r="S195" s="267">
        <v>0.949500405076965</v>
      </c>
      <c r="T195" s="295">
        <v>0.00734953595068943</v>
      </c>
      <c r="U195" s="266">
        <v>5070</v>
      </c>
      <c r="V195" s="266">
        <v>4457</v>
      </c>
      <c r="W195" s="267">
        <v>0.879092702169625</v>
      </c>
      <c r="X195" s="267">
        <v>0.879092702169625</v>
      </c>
      <c r="Y195" s="268">
        <v>0.87410252128903</v>
      </c>
      <c r="Z195" s="268">
        <v>0.882797731568998</v>
      </c>
      <c r="AA195" s="295">
        <v>0.00499018088059533</v>
      </c>
      <c r="AB195" s="264">
        <v>33987</v>
      </c>
      <c r="AC195" s="264">
        <v>29938</v>
      </c>
      <c r="AD195" s="264">
        <v>35563</v>
      </c>
      <c r="AE195" s="264">
        <v>31602</v>
      </c>
      <c r="AF195" s="268">
        <v>0.880866213552241</v>
      </c>
      <c r="AG195" s="268">
        <v>0.888620195146641</v>
      </c>
      <c r="AH195" s="295">
        <v>-0.00775398159440055</v>
      </c>
    </row>
    <row r="196" spans="1:34">
      <c r="A196" s="315" t="s">
        <v>188</v>
      </c>
      <c r="B196" s="321" t="s">
        <v>3310</v>
      </c>
      <c r="C196" s="293" t="s">
        <v>340</v>
      </c>
      <c r="D196" s="321" t="s">
        <v>341</v>
      </c>
      <c r="E196" s="263">
        <v>0</v>
      </c>
      <c r="F196" s="263">
        <v>0</v>
      </c>
      <c r="G196" s="263">
        <v>0</v>
      </c>
      <c r="H196" s="264">
        <v>0</v>
      </c>
      <c r="I196" s="264">
        <v>0</v>
      </c>
      <c r="J196" s="264">
        <v>0</v>
      </c>
      <c r="K196" s="264">
        <v>0</v>
      </c>
      <c r="L196" s="264">
        <v>0</v>
      </c>
      <c r="M196" s="264">
        <v>0</v>
      </c>
      <c r="N196" s="267">
        <v>0</v>
      </c>
      <c r="O196" s="266">
        <v>0</v>
      </c>
      <c r="P196" s="294">
        <v>0.9</v>
      </c>
      <c r="Q196" s="267">
        <v>0</v>
      </c>
      <c r="R196" s="267">
        <v>0</v>
      </c>
      <c r="S196" s="267">
        <v>0</v>
      </c>
      <c r="T196" s="295">
        <v>0</v>
      </c>
      <c r="U196" s="266">
        <v>0</v>
      </c>
      <c r="V196" s="266">
        <v>0</v>
      </c>
      <c r="W196" s="267">
        <v>0</v>
      </c>
      <c r="X196" s="267">
        <v>0</v>
      </c>
      <c r="Y196" s="268">
        <v>0</v>
      </c>
      <c r="Z196" s="268">
        <v>0</v>
      </c>
      <c r="AA196" s="295">
        <v>0</v>
      </c>
      <c r="AB196" s="264">
        <v>4</v>
      </c>
      <c r="AC196" s="264">
        <v>4</v>
      </c>
      <c r="AD196" s="264">
        <v>111</v>
      </c>
      <c r="AE196" s="264">
        <v>110</v>
      </c>
      <c r="AF196" s="268">
        <v>1</v>
      </c>
      <c r="AG196" s="268">
        <v>0.990990990990991</v>
      </c>
      <c r="AH196" s="295">
        <v>0.00900900900900903</v>
      </c>
    </row>
    <row r="197" spans="1:34">
      <c r="A197" s="315" t="s">
        <v>188</v>
      </c>
      <c r="B197" s="321" t="s">
        <v>3310</v>
      </c>
      <c r="C197" s="293" t="s">
        <v>342</v>
      </c>
      <c r="D197" s="321" t="s">
        <v>343</v>
      </c>
      <c r="E197" s="263">
        <v>6</v>
      </c>
      <c r="F197" s="263">
        <v>0</v>
      </c>
      <c r="G197" s="263">
        <v>0</v>
      </c>
      <c r="H197" s="264">
        <v>2</v>
      </c>
      <c r="I197" s="264">
        <v>1</v>
      </c>
      <c r="J197" s="264">
        <v>0</v>
      </c>
      <c r="K197" s="264">
        <v>4</v>
      </c>
      <c r="L197" s="264">
        <v>0</v>
      </c>
      <c r="M197" s="264">
        <v>1</v>
      </c>
      <c r="N197" s="267">
        <v>0</v>
      </c>
      <c r="O197" s="266">
        <v>0</v>
      </c>
      <c r="P197" s="294">
        <v>0.9</v>
      </c>
      <c r="Q197" s="267">
        <v>0</v>
      </c>
      <c r="R197" s="267">
        <v>0.5</v>
      </c>
      <c r="S197" s="267">
        <v>0</v>
      </c>
      <c r="T197" s="295">
        <v>-0.5</v>
      </c>
      <c r="U197" s="266">
        <v>6</v>
      </c>
      <c r="V197" s="266">
        <v>0</v>
      </c>
      <c r="W197" s="267">
        <v>0</v>
      </c>
      <c r="X197" s="267">
        <v>0</v>
      </c>
      <c r="Y197" s="268">
        <v>0</v>
      </c>
      <c r="Z197" s="268">
        <v>0.25</v>
      </c>
      <c r="AA197" s="295">
        <v>0</v>
      </c>
      <c r="AB197" s="264">
        <v>14</v>
      </c>
      <c r="AC197" s="264">
        <v>1</v>
      </c>
      <c r="AD197" s="264">
        <v>3</v>
      </c>
      <c r="AE197" s="264">
        <v>1</v>
      </c>
      <c r="AF197" s="268">
        <v>0.0714285714285714</v>
      </c>
      <c r="AG197" s="268">
        <v>0.333333333333333</v>
      </c>
      <c r="AH197" s="295">
        <v>-0.261904761904762</v>
      </c>
    </row>
    <row r="198" spans="1:34">
      <c r="A198" s="315" t="s">
        <v>188</v>
      </c>
      <c r="B198" s="321" t="s">
        <v>3310</v>
      </c>
      <c r="C198" s="293" t="s">
        <v>344</v>
      </c>
      <c r="D198" s="321" t="s">
        <v>345</v>
      </c>
      <c r="E198" s="263">
        <v>2508</v>
      </c>
      <c r="F198" s="263">
        <v>2388</v>
      </c>
      <c r="G198" s="263">
        <v>2383</v>
      </c>
      <c r="H198" s="264">
        <v>3139</v>
      </c>
      <c r="I198" s="264">
        <v>2986</v>
      </c>
      <c r="J198" s="264">
        <v>2958</v>
      </c>
      <c r="K198" s="264">
        <v>1936</v>
      </c>
      <c r="L198" s="264">
        <v>1845</v>
      </c>
      <c r="M198" s="264">
        <v>1820</v>
      </c>
      <c r="N198" s="267">
        <v>0.952153110047847</v>
      </c>
      <c r="O198" s="266">
        <v>2388</v>
      </c>
      <c r="P198" s="294">
        <v>0.9</v>
      </c>
      <c r="Q198" s="267">
        <v>0.952153110047847</v>
      </c>
      <c r="R198" s="267">
        <v>0.951258362535839</v>
      </c>
      <c r="S198" s="267">
        <v>0.952995867768595</v>
      </c>
      <c r="T198" s="295">
        <v>0.000894747512007465</v>
      </c>
      <c r="U198" s="266">
        <v>2508</v>
      </c>
      <c r="V198" s="266">
        <v>2383</v>
      </c>
      <c r="W198" s="267">
        <v>0.950159489633174</v>
      </c>
      <c r="X198" s="267">
        <v>0.950159489633174</v>
      </c>
      <c r="Y198" s="268">
        <v>0.942338324307104</v>
      </c>
      <c r="Z198" s="268">
        <v>0.940082644628099</v>
      </c>
      <c r="AA198" s="295">
        <v>0.00782116532606969</v>
      </c>
      <c r="AB198" s="264">
        <v>15633</v>
      </c>
      <c r="AC198" s="264">
        <v>14796</v>
      </c>
      <c r="AD198" s="264">
        <v>14977</v>
      </c>
      <c r="AE198" s="264">
        <v>14196</v>
      </c>
      <c r="AF198" s="268">
        <v>0.946459412780656</v>
      </c>
      <c r="AG198" s="268">
        <v>0.947853375175269</v>
      </c>
      <c r="AH198" s="295">
        <v>-0.00139396239461254</v>
      </c>
    </row>
    <row r="199" spans="1:34">
      <c r="A199" s="315" t="s">
        <v>188</v>
      </c>
      <c r="B199" s="321" t="s">
        <v>3310</v>
      </c>
      <c r="C199" s="293" t="s">
        <v>346</v>
      </c>
      <c r="D199" s="321" t="s">
        <v>347</v>
      </c>
      <c r="E199" s="263">
        <v>1</v>
      </c>
      <c r="F199" s="263">
        <v>0</v>
      </c>
      <c r="G199" s="263">
        <v>0</v>
      </c>
      <c r="H199" s="264">
        <v>6</v>
      </c>
      <c r="I199" s="264">
        <v>2</v>
      </c>
      <c r="J199" s="264">
        <v>1</v>
      </c>
      <c r="K199" s="264">
        <v>3</v>
      </c>
      <c r="L199" s="264">
        <v>1</v>
      </c>
      <c r="M199" s="264">
        <v>1</v>
      </c>
      <c r="N199" s="267">
        <v>0</v>
      </c>
      <c r="O199" s="266">
        <v>0</v>
      </c>
      <c r="P199" s="294">
        <v>0.9</v>
      </c>
      <c r="Q199" s="267">
        <v>0</v>
      </c>
      <c r="R199" s="267">
        <v>0.333333333333333</v>
      </c>
      <c r="S199" s="267">
        <v>0.333333333333333</v>
      </c>
      <c r="T199" s="295">
        <v>-0.333333333333333</v>
      </c>
      <c r="U199" s="266">
        <v>1</v>
      </c>
      <c r="V199" s="266">
        <v>0</v>
      </c>
      <c r="W199" s="267">
        <v>0</v>
      </c>
      <c r="X199" s="267">
        <v>0</v>
      </c>
      <c r="Y199" s="268">
        <v>0.166666666666667</v>
      </c>
      <c r="Z199" s="268">
        <v>0.333333333333333</v>
      </c>
      <c r="AA199" s="295">
        <v>-0.166666666666667</v>
      </c>
      <c r="AB199" s="264">
        <v>13</v>
      </c>
      <c r="AC199" s="264">
        <v>3</v>
      </c>
      <c r="AD199" s="264">
        <v>9</v>
      </c>
      <c r="AE199" s="264">
        <v>5</v>
      </c>
      <c r="AF199" s="268">
        <v>0.230769230769231</v>
      </c>
      <c r="AG199" s="268">
        <v>0.555555555555556</v>
      </c>
      <c r="AH199" s="295">
        <v>-0.324786324786325</v>
      </c>
    </row>
    <row r="200" spans="1:34">
      <c r="A200" s="315" t="s">
        <v>188</v>
      </c>
      <c r="B200" s="321" t="s">
        <v>3310</v>
      </c>
      <c r="C200" s="293" t="s">
        <v>348</v>
      </c>
      <c r="D200" s="321" t="s">
        <v>349</v>
      </c>
      <c r="E200" s="263">
        <v>3142</v>
      </c>
      <c r="F200" s="263">
        <v>3079</v>
      </c>
      <c r="G200" s="263">
        <v>2852</v>
      </c>
      <c r="H200" s="264">
        <v>3659</v>
      </c>
      <c r="I200" s="264">
        <v>3598</v>
      </c>
      <c r="J200" s="264">
        <v>3328</v>
      </c>
      <c r="K200" s="264">
        <v>2141</v>
      </c>
      <c r="L200" s="264">
        <v>2045</v>
      </c>
      <c r="M200" s="264">
        <v>1974</v>
      </c>
      <c r="N200" s="267">
        <v>0.979949077021006</v>
      </c>
      <c r="O200" s="266">
        <v>3079</v>
      </c>
      <c r="P200" s="294">
        <v>0.9</v>
      </c>
      <c r="Q200" s="267">
        <v>0.979949077021006</v>
      </c>
      <c r="R200" s="267">
        <v>0.983328778354742</v>
      </c>
      <c r="S200" s="267">
        <v>0.955161139654367</v>
      </c>
      <c r="T200" s="295">
        <v>-0.003379701333736</v>
      </c>
      <c r="U200" s="266">
        <v>3142</v>
      </c>
      <c r="V200" s="266">
        <v>2852</v>
      </c>
      <c r="W200" s="267">
        <v>0.907702100572883</v>
      </c>
      <c r="X200" s="267">
        <v>0.907702100572883</v>
      </c>
      <c r="Y200" s="268">
        <v>0.909538125170812</v>
      </c>
      <c r="Z200" s="268">
        <v>0.921999065857076</v>
      </c>
      <c r="AA200" s="295">
        <v>-0.0018360245979282</v>
      </c>
      <c r="AB200" s="264">
        <v>21482</v>
      </c>
      <c r="AC200" s="264">
        <v>19679</v>
      </c>
      <c r="AD200" s="264">
        <v>22405</v>
      </c>
      <c r="AE200" s="264">
        <v>20407</v>
      </c>
      <c r="AF200" s="268">
        <v>0.916069267293548</v>
      </c>
      <c r="AG200" s="268">
        <v>0.910823476902477</v>
      </c>
      <c r="AH200" s="295">
        <v>0.00524579039107098</v>
      </c>
    </row>
    <row r="201" spans="1:34">
      <c r="A201" s="315" t="s">
        <v>188</v>
      </c>
      <c r="B201" s="321" t="s">
        <v>3310</v>
      </c>
      <c r="C201" s="293" t="s">
        <v>350</v>
      </c>
      <c r="D201" s="321" t="s">
        <v>351</v>
      </c>
      <c r="E201" s="263">
        <v>3890</v>
      </c>
      <c r="F201" s="263">
        <v>3678</v>
      </c>
      <c r="G201" s="263">
        <v>3468</v>
      </c>
      <c r="H201" s="264">
        <v>4869</v>
      </c>
      <c r="I201" s="264">
        <v>4645</v>
      </c>
      <c r="J201" s="264">
        <v>4510</v>
      </c>
      <c r="K201" s="264">
        <v>3272</v>
      </c>
      <c r="L201" s="264">
        <v>3160</v>
      </c>
      <c r="M201" s="264">
        <v>3065</v>
      </c>
      <c r="N201" s="267">
        <v>0.945501285347044</v>
      </c>
      <c r="O201" s="266">
        <v>3678</v>
      </c>
      <c r="P201" s="294">
        <v>0.9</v>
      </c>
      <c r="Q201" s="267">
        <v>0.945501285347044</v>
      </c>
      <c r="R201" s="267">
        <v>0.953994660094475</v>
      </c>
      <c r="S201" s="267">
        <v>0.965770171149144</v>
      </c>
      <c r="T201" s="295">
        <v>-0.0084933747474315</v>
      </c>
      <c r="U201" s="266">
        <v>3890</v>
      </c>
      <c r="V201" s="266">
        <v>3468</v>
      </c>
      <c r="W201" s="267">
        <v>0.891516709511568</v>
      </c>
      <c r="X201" s="267">
        <v>0.891516709511568</v>
      </c>
      <c r="Y201" s="268">
        <v>0.926268227562128</v>
      </c>
      <c r="Z201" s="268">
        <v>0.936735941320293</v>
      </c>
      <c r="AA201" s="295">
        <v>-0.0347515180505596</v>
      </c>
      <c r="AB201" s="264">
        <v>26017</v>
      </c>
      <c r="AC201" s="264">
        <v>23994</v>
      </c>
      <c r="AD201" s="264">
        <v>24399</v>
      </c>
      <c r="AE201" s="264">
        <v>22825</v>
      </c>
      <c r="AF201" s="268">
        <v>0.922243148710459</v>
      </c>
      <c r="AG201" s="268">
        <v>0.935489159391778</v>
      </c>
      <c r="AH201" s="295">
        <v>-0.0132460106813198</v>
      </c>
    </row>
    <row r="202" spans="1:34">
      <c r="A202" s="315" t="s">
        <v>188</v>
      </c>
      <c r="B202" s="321" t="s">
        <v>3310</v>
      </c>
      <c r="C202" s="293" t="s">
        <v>352</v>
      </c>
      <c r="D202" s="321" t="s">
        <v>353</v>
      </c>
      <c r="E202" s="263">
        <v>4296</v>
      </c>
      <c r="F202" s="263">
        <v>4179</v>
      </c>
      <c r="G202" s="263">
        <v>3994</v>
      </c>
      <c r="H202" s="264">
        <v>4656</v>
      </c>
      <c r="I202" s="264">
        <v>4517</v>
      </c>
      <c r="J202" s="264">
        <v>4373</v>
      </c>
      <c r="K202" s="264">
        <v>3117</v>
      </c>
      <c r="L202" s="264">
        <v>3069</v>
      </c>
      <c r="M202" s="264">
        <v>3003</v>
      </c>
      <c r="N202" s="267">
        <v>0.972765363128492</v>
      </c>
      <c r="O202" s="266">
        <v>4179</v>
      </c>
      <c r="P202" s="294">
        <v>0.9</v>
      </c>
      <c r="Q202" s="267">
        <v>0.972765363128492</v>
      </c>
      <c r="R202" s="267">
        <v>0.970146048109966</v>
      </c>
      <c r="S202" s="267">
        <v>0.984600577478345</v>
      </c>
      <c r="T202" s="295">
        <v>0.00261931501852597</v>
      </c>
      <c r="U202" s="266">
        <v>4296</v>
      </c>
      <c r="V202" s="266">
        <v>3994</v>
      </c>
      <c r="W202" s="267">
        <v>0.929702048417132</v>
      </c>
      <c r="X202" s="267">
        <v>0.929702048417132</v>
      </c>
      <c r="Y202" s="268">
        <v>0.939218213058419</v>
      </c>
      <c r="Z202" s="268">
        <v>0.963426371511068</v>
      </c>
      <c r="AA202" s="295">
        <v>-0.00951616464128702</v>
      </c>
      <c r="AB202" s="264">
        <v>24765</v>
      </c>
      <c r="AC202" s="264">
        <v>23613</v>
      </c>
      <c r="AD202" s="264">
        <v>23215</v>
      </c>
      <c r="AE202" s="264">
        <v>22434</v>
      </c>
      <c r="AF202" s="268">
        <v>0.953482737734706</v>
      </c>
      <c r="AG202" s="268">
        <v>0.96635795821667</v>
      </c>
      <c r="AH202" s="295">
        <v>-0.012875220481964</v>
      </c>
    </row>
    <row r="203" spans="1:34">
      <c r="A203" s="315" t="s">
        <v>188</v>
      </c>
      <c r="B203" s="321" t="s">
        <v>3310</v>
      </c>
      <c r="C203" s="293" t="s">
        <v>354</v>
      </c>
      <c r="D203" s="321" t="s">
        <v>355</v>
      </c>
      <c r="E203" s="263">
        <v>7857</v>
      </c>
      <c r="F203" s="263">
        <v>7548</v>
      </c>
      <c r="G203" s="263">
        <v>7381</v>
      </c>
      <c r="H203" s="264">
        <v>10319</v>
      </c>
      <c r="I203" s="264">
        <v>10011</v>
      </c>
      <c r="J203" s="264">
        <v>9838</v>
      </c>
      <c r="K203" s="264">
        <v>7365</v>
      </c>
      <c r="L203" s="264">
        <v>7213</v>
      </c>
      <c r="M203" s="264">
        <v>7117</v>
      </c>
      <c r="N203" s="267">
        <v>0.960672012218404</v>
      </c>
      <c r="O203" s="266">
        <v>7548</v>
      </c>
      <c r="P203" s="294">
        <v>0.9</v>
      </c>
      <c r="Q203" s="267">
        <v>0.960672012218404</v>
      </c>
      <c r="R203" s="267">
        <v>0.970152146525826</v>
      </c>
      <c r="S203" s="267">
        <v>0.979361846571623</v>
      </c>
      <c r="T203" s="295">
        <v>-0.00948013430742223</v>
      </c>
      <c r="U203" s="266">
        <v>7857</v>
      </c>
      <c r="V203" s="266">
        <v>7381</v>
      </c>
      <c r="W203" s="267">
        <v>0.939417080310551</v>
      </c>
      <c r="X203" s="267">
        <v>0.939417080310551</v>
      </c>
      <c r="Y203" s="268">
        <v>0.953386956100397</v>
      </c>
      <c r="Z203" s="268">
        <v>0.9663272233537</v>
      </c>
      <c r="AA203" s="295">
        <v>-0.0139698757898462</v>
      </c>
      <c r="AB203" s="264">
        <v>55353</v>
      </c>
      <c r="AC203" s="264">
        <v>53083</v>
      </c>
      <c r="AD203" s="264">
        <v>52543</v>
      </c>
      <c r="AE203" s="264">
        <v>50815</v>
      </c>
      <c r="AF203" s="268">
        <v>0.958990479287482</v>
      </c>
      <c r="AG203" s="268">
        <v>0.967112650590945</v>
      </c>
      <c r="AH203" s="295">
        <v>-0.00812217130346238</v>
      </c>
    </row>
    <row r="204" spans="1:34">
      <c r="A204" s="315" t="s">
        <v>188</v>
      </c>
      <c r="B204" s="321" t="s">
        <v>3310</v>
      </c>
      <c r="C204" s="293" t="s">
        <v>356</v>
      </c>
      <c r="D204" s="321" t="s">
        <v>357</v>
      </c>
      <c r="E204" s="263">
        <v>5</v>
      </c>
      <c r="F204" s="263">
        <v>3</v>
      </c>
      <c r="G204" s="263">
        <v>0</v>
      </c>
      <c r="H204" s="264">
        <v>2</v>
      </c>
      <c r="I204" s="264">
        <v>2</v>
      </c>
      <c r="J204" s="264">
        <v>1</v>
      </c>
      <c r="K204" s="264">
        <v>0</v>
      </c>
      <c r="L204" s="264">
        <v>0</v>
      </c>
      <c r="M204" s="264">
        <v>0</v>
      </c>
      <c r="N204" s="267">
        <v>0.6</v>
      </c>
      <c r="O204" s="266">
        <v>3</v>
      </c>
      <c r="P204" s="294">
        <v>0.9</v>
      </c>
      <c r="Q204" s="267">
        <v>0.6</v>
      </c>
      <c r="R204" s="267">
        <v>1</v>
      </c>
      <c r="S204" s="267">
        <v>0</v>
      </c>
      <c r="T204" s="295">
        <v>-0.4</v>
      </c>
      <c r="U204" s="266">
        <v>5</v>
      </c>
      <c r="V204" s="266">
        <v>0</v>
      </c>
      <c r="W204" s="267">
        <v>0</v>
      </c>
      <c r="X204" s="267">
        <v>0</v>
      </c>
      <c r="Y204" s="268">
        <v>0.5</v>
      </c>
      <c r="Z204" s="268">
        <v>0</v>
      </c>
      <c r="AA204" s="295">
        <v>-0.5</v>
      </c>
      <c r="AB204" s="264">
        <v>8</v>
      </c>
      <c r="AC204" s="264">
        <v>1</v>
      </c>
      <c r="AD204" s="264">
        <v>1</v>
      </c>
      <c r="AE204" s="264">
        <v>1</v>
      </c>
      <c r="AF204" s="268">
        <v>0.125</v>
      </c>
      <c r="AG204" s="268">
        <v>1</v>
      </c>
      <c r="AH204" s="295">
        <v>-0.875</v>
      </c>
    </row>
    <row r="205" spans="1:34">
      <c r="A205" s="315" t="s">
        <v>188</v>
      </c>
      <c r="B205" s="321" t="s">
        <v>3310</v>
      </c>
      <c r="C205" s="293" t="s">
        <v>358</v>
      </c>
      <c r="D205" s="321" t="s">
        <v>359</v>
      </c>
      <c r="E205" s="263">
        <v>4289</v>
      </c>
      <c r="F205" s="263">
        <v>4187</v>
      </c>
      <c r="G205" s="263">
        <v>3997</v>
      </c>
      <c r="H205" s="264">
        <v>5080</v>
      </c>
      <c r="I205" s="264">
        <v>4911</v>
      </c>
      <c r="J205" s="264">
        <v>4677</v>
      </c>
      <c r="K205" s="264">
        <v>3405</v>
      </c>
      <c r="L205" s="264">
        <v>3333</v>
      </c>
      <c r="M205" s="264">
        <v>3245</v>
      </c>
      <c r="N205" s="267">
        <v>0.976218232688272</v>
      </c>
      <c r="O205" s="266">
        <v>4187</v>
      </c>
      <c r="P205" s="294">
        <v>0.9</v>
      </c>
      <c r="Q205" s="267">
        <v>0.976218232688272</v>
      </c>
      <c r="R205" s="267">
        <v>0.966732283464567</v>
      </c>
      <c r="S205" s="267">
        <v>0.978854625550661</v>
      </c>
      <c r="T205" s="295">
        <v>0.00948594922370538</v>
      </c>
      <c r="U205" s="266">
        <v>4289</v>
      </c>
      <c r="V205" s="266">
        <v>3997</v>
      </c>
      <c r="W205" s="267">
        <v>0.931918862205642</v>
      </c>
      <c r="X205" s="267">
        <v>0.931918862205642</v>
      </c>
      <c r="Y205" s="268">
        <v>0.920669291338583</v>
      </c>
      <c r="Z205" s="268">
        <v>0.953010279001468</v>
      </c>
      <c r="AA205" s="295">
        <v>0.0112495708670597</v>
      </c>
      <c r="AB205" s="264">
        <v>26840</v>
      </c>
      <c r="AC205" s="264">
        <v>25319</v>
      </c>
      <c r="AD205" s="264">
        <v>25940</v>
      </c>
      <c r="AE205" s="264">
        <v>24606</v>
      </c>
      <c r="AF205" s="268">
        <v>0.94333084947839</v>
      </c>
      <c r="AG205" s="268">
        <v>0.948573631457209</v>
      </c>
      <c r="AH205" s="295">
        <v>-0.00524278197881856</v>
      </c>
    </row>
    <row r="206" spans="1:34">
      <c r="A206" s="315" t="s">
        <v>188</v>
      </c>
      <c r="B206" s="321" t="s">
        <v>3310</v>
      </c>
      <c r="C206" s="293" t="s">
        <v>360</v>
      </c>
      <c r="D206" s="321" t="s">
        <v>361</v>
      </c>
      <c r="E206" s="263">
        <v>3550</v>
      </c>
      <c r="F206" s="263">
        <v>3295</v>
      </c>
      <c r="G206" s="263">
        <v>3140</v>
      </c>
      <c r="H206" s="264">
        <v>4021</v>
      </c>
      <c r="I206" s="264">
        <v>3723</v>
      </c>
      <c r="J206" s="264">
        <v>3531</v>
      </c>
      <c r="K206" s="264">
        <v>2697</v>
      </c>
      <c r="L206" s="264">
        <v>2578</v>
      </c>
      <c r="M206" s="264">
        <v>2464</v>
      </c>
      <c r="N206" s="267">
        <v>0.928169014084507</v>
      </c>
      <c r="O206" s="266">
        <v>3295</v>
      </c>
      <c r="P206" s="294">
        <v>0.9</v>
      </c>
      <c r="Q206" s="267">
        <v>0.928169014084507</v>
      </c>
      <c r="R206" s="267">
        <v>0.925889082317831</v>
      </c>
      <c r="S206" s="267">
        <v>0.955876900259548</v>
      </c>
      <c r="T206" s="295">
        <v>0.00227993176667562</v>
      </c>
      <c r="U206" s="266">
        <v>3550</v>
      </c>
      <c r="V206" s="266">
        <v>3140</v>
      </c>
      <c r="W206" s="267">
        <v>0.884507042253521</v>
      </c>
      <c r="X206" s="267">
        <v>0.884507042253521</v>
      </c>
      <c r="Y206" s="268">
        <v>0.878139766227307</v>
      </c>
      <c r="Z206" s="268">
        <v>0.913607712272896</v>
      </c>
      <c r="AA206" s="295">
        <v>0.00636727602621456</v>
      </c>
      <c r="AB206" s="264">
        <v>21818</v>
      </c>
      <c r="AC206" s="264">
        <v>19672</v>
      </c>
      <c r="AD206" s="264">
        <v>21015</v>
      </c>
      <c r="AE206" s="264">
        <v>19242</v>
      </c>
      <c r="AF206" s="268">
        <v>0.901640847007058</v>
      </c>
      <c r="AG206" s="268">
        <v>0.915631691648822</v>
      </c>
      <c r="AH206" s="295">
        <v>-0.0139908446417639</v>
      </c>
    </row>
    <row r="207" spans="1:34">
      <c r="A207" s="315" t="s">
        <v>188</v>
      </c>
      <c r="B207" s="321" t="s">
        <v>3311</v>
      </c>
      <c r="C207" s="293" t="s">
        <v>362</v>
      </c>
      <c r="D207" s="321" t="s">
        <v>363</v>
      </c>
      <c r="E207" s="263">
        <v>5413</v>
      </c>
      <c r="F207" s="263">
        <v>4887</v>
      </c>
      <c r="G207" s="263">
        <v>4651</v>
      </c>
      <c r="H207" s="264">
        <v>6804</v>
      </c>
      <c r="I207" s="264">
        <v>6223</v>
      </c>
      <c r="J207" s="264">
        <v>5949</v>
      </c>
      <c r="K207" s="264">
        <v>4781</v>
      </c>
      <c r="L207" s="264">
        <v>4560</v>
      </c>
      <c r="M207" s="264">
        <v>4352</v>
      </c>
      <c r="N207" s="267">
        <v>0.902826528727138</v>
      </c>
      <c r="O207" s="266">
        <v>4887</v>
      </c>
      <c r="P207" s="294">
        <v>0.9</v>
      </c>
      <c r="Q207" s="267">
        <v>0.902826528727138</v>
      </c>
      <c r="R207" s="267">
        <v>0.914609053497942</v>
      </c>
      <c r="S207" s="267">
        <v>0.953775360803179</v>
      </c>
      <c r="T207" s="295">
        <v>-0.011782524770804</v>
      </c>
      <c r="U207" s="266">
        <v>5413</v>
      </c>
      <c r="V207" s="266">
        <v>4651</v>
      </c>
      <c r="W207" s="267">
        <v>0.859227784962128</v>
      </c>
      <c r="X207" s="267">
        <v>0.859227784962128</v>
      </c>
      <c r="Y207" s="268">
        <v>0.874338624338624</v>
      </c>
      <c r="Z207" s="268">
        <v>0.910269818029701</v>
      </c>
      <c r="AA207" s="295">
        <v>-0.015110839376496</v>
      </c>
      <c r="AB207" s="264">
        <v>35201</v>
      </c>
      <c r="AC207" s="264">
        <v>31380</v>
      </c>
      <c r="AD207" s="264">
        <v>30053</v>
      </c>
      <c r="AE207" s="264">
        <v>26968</v>
      </c>
      <c r="AF207" s="268">
        <v>0.891451947387858</v>
      </c>
      <c r="AG207" s="268">
        <v>0.897348018500649</v>
      </c>
      <c r="AH207" s="295">
        <v>-0.00589607111279056</v>
      </c>
    </row>
    <row r="208" spans="1:34">
      <c r="A208" s="315" t="s">
        <v>188</v>
      </c>
      <c r="B208" s="321" t="s">
        <v>3311</v>
      </c>
      <c r="C208" s="293" t="s">
        <v>364</v>
      </c>
      <c r="D208" s="321" t="s">
        <v>365</v>
      </c>
      <c r="E208" s="263">
        <v>5922</v>
      </c>
      <c r="F208" s="263">
        <v>5579</v>
      </c>
      <c r="G208" s="263">
        <v>5222</v>
      </c>
      <c r="H208" s="264">
        <v>7672</v>
      </c>
      <c r="I208" s="264">
        <v>7237</v>
      </c>
      <c r="J208" s="264">
        <v>6816</v>
      </c>
      <c r="K208" s="264">
        <v>5517</v>
      </c>
      <c r="L208" s="264">
        <v>5280</v>
      </c>
      <c r="M208" s="264">
        <v>5093</v>
      </c>
      <c r="N208" s="267">
        <v>0.942080378250591</v>
      </c>
      <c r="O208" s="266">
        <v>5579</v>
      </c>
      <c r="P208" s="294">
        <v>0.9</v>
      </c>
      <c r="Q208" s="267">
        <v>0.942080378250591</v>
      </c>
      <c r="R208" s="267">
        <v>0.94330031282586</v>
      </c>
      <c r="S208" s="267">
        <v>0.957041870581838</v>
      </c>
      <c r="T208" s="295">
        <v>-0.00121993457526925</v>
      </c>
      <c r="U208" s="266">
        <v>5922</v>
      </c>
      <c r="V208" s="266">
        <v>5222</v>
      </c>
      <c r="W208" s="267">
        <v>0.881796690307329</v>
      </c>
      <c r="X208" s="267">
        <v>0.881796690307329</v>
      </c>
      <c r="Y208" s="268">
        <v>0.888425443169969</v>
      </c>
      <c r="Z208" s="268">
        <v>0.923146637665398</v>
      </c>
      <c r="AA208" s="295">
        <v>-0.00662875286264009</v>
      </c>
      <c r="AB208" s="264">
        <v>39713</v>
      </c>
      <c r="AC208" s="264">
        <v>36142</v>
      </c>
      <c r="AD208" s="264">
        <v>34304</v>
      </c>
      <c r="AE208" s="264">
        <v>31535</v>
      </c>
      <c r="AF208" s="268">
        <v>0.910079822728074</v>
      </c>
      <c r="AG208" s="268">
        <v>0.919280550373134</v>
      </c>
      <c r="AH208" s="295">
        <v>-0.0092007276450603</v>
      </c>
    </row>
    <row r="209" spans="1:34">
      <c r="A209" s="315" t="s">
        <v>188</v>
      </c>
      <c r="B209" s="321" t="s">
        <v>3311</v>
      </c>
      <c r="C209" s="293" t="s">
        <v>366</v>
      </c>
      <c r="D209" s="321" t="s">
        <v>367</v>
      </c>
      <c r="E209" s="263">
        <v>6732</v>
      </c>
      <c r="F209" s="263">
        <v>6302</v>
      </c>
      <c r="G209" s="263">
        <v>6124</v>
      </c>
      <c r="H209" s="264">
        <v>8865</v>
      </c>
      <c r="I209" s="264">
        <v>8197</v>
      </c>
      <c r="J209" s="264">
        <v>7827</v>
      </c>
      <c r="K209" s="264">
        <v>6609</v>
      </c>
      <c r="L209" s="264">
        <v>6151</v>
      </c>
      <c r="M209" s="264">
        <v>5848</v>
      </c>
      <c r="N209" s="267">
        <v>0.93612596553773</v>
      </c>
      <c r="O209" s="266">
        <v>6302</v>
      </c>
      <c r="P209" s="294">
        <v>0.9</v>
      </c>
      <c r="Q209" s="267">
        <v>0.93612596553773</v>
      </c>
      <c r="R209" s="267">
        <v>0.924647490129724</v>
      </c>
      <c r="S209" s="267">
        <v>0.930700559842639</v>
      </c>
      <c r="T209" s="295">
        <v>0.0114784754080066</v>
      </c>
      <c r="U209" s="266">
        <v>6732</v>
      </c>
      <c r="V209" s="266">
        <v>6124</v>
      </c>
      <c r="W209" s="267">
        <v>0.909685086155674</v>
      </c>
      <c r="X209" s="267">
        <v>0.909685086155674</v>
      </c>
      <c r="Y209" s="268">
        <v>0.882910321489002</v>
      </c>
      <c r="Z209" s="268">
        <v>0.884853986987441</v>
      </c>
      <c r="AA209" s="295">
        <v>0.0267747646666726</v>
      </c>
      <c r="AB209" s="264">
        <v>45337</v>
      </c>
      <c r="AC209" s="264">
        <v>40802</v>
      </c>
      <c r="AD209" s="264">
        <v>39256</v>
      </c>
      <c r="AE209" s="264">
        <v>35585</v>
      </c>
      <c r="AF209" s="268">
        <v>0.899971325848645</v>
      </c>
      <c r="AG209" s="268">
        <v>0.906485632769513</v>
      </c>
      <c r="AH209" s="295">
        <v>-0.00651430692086841</v>
      </c>
    </row>
    <row r="210" spans="1:34">
      <c r="A210" s="315" t="s">
        <v>188</v>
      </c>
      <c r="B210" s="321" t="s">
        <v>3311</v>
      </c>
      <c r="C210" s="293" t="s">
        <v>368</v>
      </c>
      <c r="D210" s="321" t="s">
        <v>369</v>
      </c>
      <c r="E210" s="263">
        <v>3742</v>
      </c>
      <c r="F210" s="263">
        <v>3548</v>
      </c>
      <c r="G210" s="263">
        <v>3399</v>
      </c>
      <c r="H210" s="264">
        <v>4889</v>
      </c>
      <c r="I210" s="264">
        <v>4595</v>
      </c>
      <c r="J210" s="264">
        <v>4435</v>
      </c>
      <c r="K210" s="264">
        <v>3473</v>
      </c>
      <c r="L210" s="264">
        <v>3254</v>
      </c>
      <c r="M210" s="264">
        <v>3183</v>
      </c>
      <c r="N210" s="267">
        <v>0.948156066274719</v>
      </c>
      <c r="O210" s="266">
        <v>3548</v>
      </c>
      <c r="P210" s="294">
        <v>0.9</v>
      </c>
      <c r="Q210" s="267">
        <v>0.948156066274719</v>
      </c>
      <c r="R210" s="267">
        <v>0.939865003068112</v>
      </c>
      <c r="S210" s="267">
        <v>0.936942124964008</v>
      </c>
      <c r="T210" s="295">
        <v>0.00829106320660733</v>
      </c>
      <c r="U210" s="266">
        <v>3742</v>
      </c>
      <c r="V210" s="266">
        <v>3399</v>
      </c>
      <c r="W210" s="267">
        <v>0.90833778727953</v>
      </c>
      <c r="X210" s="267">
        <v>0.90833778727953</v>
      </c>
      <c r="Y210" s="268">
        <v>0.907138474125588</v>
      </c>
      <c r="Z210" s="268">
        <v>0.916498704290239</v>
      </c>
      <c r="AA210" s="295">
        <v>0.00119931315394162</v>
      </c>
      <c r="AB210" s="264">
        <v>24763</v>
      </c>
      <c r="AC210" s="264">
        <v>22595</v>
      </c>
      <c r="AD210" s="264">
        <v>21226</v>
      </c>
      <c r="AE210" s="264">
        <v>19474</v>
      </c>
      <c r="AF210" s="268">
        <v>0.912450026248839</v>
      </c>
      <c r="AG210" s="268">
        <v>0.917459719212287</v>
      </c>
      <c r="AH210" s="295">
        <v>-0.00500969296344789</v>
      </c>
    </row>
    <row r="211" spans="1:34">
      <c r="A211" s="315" t="s">
        <v>188</v>
      </c>
      <c r="B211" s="321" t="s">
        <v>3311</v>
      </c>
      <c r="C211" s="293" t="s">
        <v>370</v>
      </c>
      <c r="D211" s="321" t="s">
        <v>371</v>
      </c>
      <c r="E211" s="263">
        <v>4347</v>
      </c>
      <c r="F211" s="263">
        <v>4181</v>
      </c>
      <c r="G211" s="263">
        <v>3891</v>
      </c>
      <c r="H211" s="264">
        <v>5339</v>
      </c>
      <c r="I211" s="264">
        <v>5091</v>
      </c>
      <c r="J211" s="264">
        <v>4809</v>
      </c>
      <c r="K211" s="264">
        <v>3867</v>
      </c>
      <c r="L211" s="264">
        <v>3733</v>
      </c>
      <c r="M211" s="264">
        <v>3513</v>
      </c>
      <c r="N211" s="267">
        <v>0.96181274442144</v>
      </c>
      <c r="O211" s="266">
        <v>4181</v>
      </c>
      <c r="P211" s="294">
        <v>0.9</v>
      </c>
      <c r="Q211" s="267">
        <v>0.96181274442144</v>
      </c>
      <c r="R211" s="267">
        <v>0.953549353811575</v>
      </c>
      <c r="S211" s="267">
        <v>0.965347814843548</v>
      </c>
      <c r="T211" s="295">
        <v>0.00826339060986481</v>
      </c>
      <c r="U211" s="266">
        <v>4347</v>
      </c>
      <c r="V211" s="266">
        <v>3891</v>
      </c>
      <c r="W211" s="267">
        <v>0.895100069013112</v>
      </c>
      <c r="X211" s="267">
        <v>0.895100069013112</v>
      </c>
      <c r="Y211" s="268">
        <v>0.900730473871512</v>
      </c>
      <c r="Z211" s="268">
        <v>0.908456167571761</v>
      </c>
      <c r="AA211" s="295">
        <v>-0.00563040485839905</v>
      </c>
      <c r="AB211" s="264">
        <v>29388</v>
      </c>
      <c r="AC211" s="264">
        <v>26409</v>
      </c>
      <c r="AD211" s="264">
        <v>27238</v>
      </c>
      <c r="AE211" s="264">
        <v>24828</v>
      </c>
      <c r="AF211" s="268">
        <v>0.898632094732544</v>
      </c>
      <c r="AG211" s="268">
        <v>0.911520669652691</v>
      </c>
      <c r="AH211" s="295">
        <v>-0.0128885749201472</v>
      </c>
    </row>
    <row r="212" spans="1:34">
      <c r="A212" s="315" t="s">
        <v>188</v>
      </c>
      <c r="B212" s="321" t="s">
        <v>3311</v>
      </c>
      <c r="C212" s="293" t="s">
        <v>372</v>
      </c>
      <c r="D212" s="321" t="s">
        <v>373</v>
      </c>
      <c r="E212" s="263">
        <v>4953</v>
      </c>
      <c r="F212" s="263">
        <v>4695</v>
      </c>
      <c r="G212" s="263">
        <v>4567</v>
      </c>
      <c r="H212" s="264">
        <v>6952</v>
      </c>
      <c r="I212" s="264">
        <v>6282</v>
      </c>
      <c r="J212" s="264">
        <v>6175</v>
      </c>
      <c r="K212" s="264">
        <v>4661</v>
      </c>
      <c r="L212" s="264">
        <v>4408</v>
      </c>
      <c r="M212" s="264">
        <v>4221</v>
      </c>
      <c r="N212" s="267">
        <v>0.947910357359176</v>
      </c>
      <c r="O212" s="266">
        <v>4695</v>
      </c>
      <c r="P212" s="294">
        <v>0.9</v>
      </c>
      <c r="Q212" s="267">
        <v>0.947910357359176</v>
      </c>
      <c r="R212" s="267">
        <v>0.903624856156502</v>
      </c>
      <c r="S212" s="267">
        <v>0.945719802617464</v>
      </c>
      <c r="T212" s="295">
        <v>0.0442855012026746</v>
      </c>
      <c r="U212" s="266">
        <v>4953</v>
      </c>
      <c r="V212" s="266">
        <v>4567</v>
      </c>
      <c r="W212" s="267">
        <v>0.922067433878457</v>
      </c>
      <c r="X212" s="267">
        <v>0.922067433878457</v>
      </c>
      <c r="Y212" s="268">
        <v>0.888233601841197</v>
      </c>
      <c r="Z212" s="268">
        <v>0.905599656726024</v>
      </c>
      <c r="AA212" s="295">
        <v>0.0338338320372606</v>
      </c>
      <c r="AB212" s="264">
        <v>35679</v>
      </c>
      <c r="AC212" s="264">
        <v>32076</v>
      </c>
      <c r="AD212" s="264">
        <v>33308</v>
      </c>
      <c r="AE212" s="264">
        <v>30213</v>
      </c>
      <c r="AF212" s="268">
        <v>0.899016228033297</v>
      </c>
      <c r="AG212" s="268">
        <v>0.90707938032905</v>
      </c>
      <c r="AH212" s="295">
        <v>-0.00806315229575316</v>
      </c>
    </row>
    <row r="213" spans="1:34">
      <c r="A213" s="315" t="s">
        <v>188</v>
      </c>
      <c r="B213" s="321" t="s">
        <v>3311</v>
      </c>
      <c r="C213" s="293" t="s">
        <v>374</v>
      </c>
      <c r="D213" s="321" t="s">
        <v>375</v>
      </c>
      <c r="E213" s="263">
        <v>4458</v>
      </c>
      <c r="F213" s="263">
        <v>4110</v>
      </c>
      <c r="G213" s="263">
        <v>3971</v>
      </c>
      <c r="H213" s="264">
        <v>6734</v>
      </c>
      <c r="I213" s="264">
        <v>6191</v>
      </c>
      <c r="J213" s="264">
        <v>5878</v>
      </c>
      <c r="K213" s="264">
        <v>5176</v>
      </c>
      <c r="L213" s="264">
        <v>4899</v>
      </c>
      <c r="M213" s="264">
        <v>4741</v>
      </c>
      <c r="N213" s="267">
        <v>0.921938088829071</v>
      </c>
      <c r="O213" s="266">
        <v>4110</v>
      </c>
      <c r="P213" s="294">
        <v>0.9</v>
      </c>
      <c r="Q213" s="267">
        <v>0.921938088829071</v>
      </c>
      <c r="R213" s="267">
        <v>0.919364419364419</v>
      </c>
      <c r="S213" s="267">
        <v>0.946483771251932</v>
      </c>
      <c r="T213" s="295">
        <v>0.00257366946465198</v>
      </c>
      <c r="U213" s="266">
        <v>4458</v>
      </c>
      <c r="V213" s="266">
        <v>3971</v>
      </c>
      <c r="W213" s="267">
        <v>0.890758187528039</v>
      </c>
      <c r="X213" s="267">
        <v>0.890758187528039</v>
      </c>
      <c r="Y213" s="268">
        <v>0.872883872883873</v>
      </c>
      <c r="Z213" s="268">
        <v>0.915958268933539</v>
      </c>
      <c r="AA213" s="295">
        <v>0.0178743146441666</v>
      </c>
      <c r="AB213" s="264">
        <v>37447</v>
      </c>
      <c r="AC213" s="264">
        <v>33251</v>
      </c>
      <c r="AD213" s="264">
        <v>35196</v>
      </c>
      <c r="AE213" s="264">
        <v>30903</v>
      </c>
      <c r="AF213" s="268">
        <v>0.887948300264374</v>
      </c>
      <c r="AG213" s="268">
        <v>0.878025912035459</v>
      </c>
      <c r="AH213" s="295">
        <v>0.00992238822891511</v>
      </c>
    </row>
    <row r="214" spans="1:34">
      <c r="A214" s="315" t="s">
        <v>188</v>
      </c>
      <c r="B214" s="321" t="s">
        <v>3311</v>
      </c>
      <c r="C214" s="293" t="s">
        <v>376</v>
      </c>
      <c r="D214" s="321" t="s">
        <v>377</v>
      </c>
      <c r="E214" s="263">
        <v>3154</v>
      </c>
      <c r="F214" s="263">
        <v>2795</v>
      </c>
      <c r="G214" s="263">
        <v>2797</v>
      </c>
      <c r="H214" s="264">
        <v>3995</v>
      </c>
      <c r="I214" s="264">
        <v>3769</v>
      </c>
      <c r="J214" s="264">
        <v>3674</v>
      </c>
      <c r="K214" s="264">
        <v>2861</v>
      </c>
      <c r="L214" s="264">
        <v>2757</v>
      </c>
      <c r="M214" s="264">
        <v>2680</v>
      </c>
      <c r="N214" s="267">
        <v>0.886176284083703</v>
      </c>
      <c r="O214" s="266">
        <v>2795</v>
      </c>
      <c r="P214" s="294">
        <v>0.9</v>
      </c>
      <c r="Q214" s="267">
        <v>0.886176284083703</v>
      </c>
      <c r="R214" s="267">
        <v>0.94342928660826</v>
      </c>
      <c r="S214" s="267">
        <v>0.963649073750437</v>
      </c>
      <c r="T214" s="295">
        <v>-0.0572530025245571</v>
      </c>
      <c r="U214" s="266">
        <v>3154</v>
      </c>
      <c r="V214" s="266">
        <v>2797</v>
      </c>
      <c r="W214" s="267">
        <v>0.886810399492708</v>
      </c>
      <c r="X214" s="267">
        <v>0.886810399492708</v>
      </c>
      <c r="Y214" s="268">
        <v>0.919649561952441</v>
      </c>
      <c r="Z214" s="268">
        <v>0.93673540720028</v>
      </c>
      <c r="AA214" s="295">
        <v>-0.0328391624597328</v>
      </c>
      <c r="AB214" s="264">
        <v>20343</v>
      </c>
      <c r="AC214" s="264">
        <v>18864</v>
      </c>
      <c r="AD214" s="264">
        <v>17502</v>
      </c>
      <c r="AE214" s="264">
        <v>16529</v>
      </c>
      <c r="AF214" s="268">
        <v>0.927296858870373</v>
      </c>
      <c r="AG214" s="268">
        <v>0.944406353559593</v>
      </c>
      <c r="AH214" s="295">
        <v>-0.0171094946892202</v>
      </c>
    </row>
    <row r="215" spans="1:34">
      <c r="A215" s="315" t="s">
        <v>188</v>
      </c>
      <c r="B215" s="321" t="s">
        <v>3311</v>
      </c>
      <c r="C215" s="293" t="s">
        <v>378</v>
      </c>
      <c r="D215" s="321" t="s">
        <v>379</v>
      </c>
      <c r="E215" s="263">
        <v>5320</v>
      </c>
      <c r="F215" s="263">
        <v>5028</v>
      </c>
      <c r="G215" s="263">
        <v>4934</v>
      </c>
      <c r="H215" s="264">
        <v>7917</v>
      </c>
      <c r="I215" s="264">
        <v>6867</v>
      </c>
      <c r="J215" s="264">
        <v>6898</v>
      </c>
      <c r="K215" s="264">
        <v>5788</v>
      </c>
      <c r="L215" s="264">
        <v>5605</v>
      </c>
      <c r="M215" s="264">
        <v>5457</v>
      </c>
      <c r="N215" s="267">
        <v>0.945112781954887</v>
      </c>
      <c r="O215" s="266">
        <v>5028</v>
      </c>
      <c r="P215" s="294">
        <v>0.9</v>
      </c>
      <c r="Q215" s="267">
        <v>0.945112781954887</v>
      </c>
      <c r="R215" s="267">
        <v>0.86737400530504</v>
      </c>
      <c r="S215" s="267">
        <v>0.968382861091914</v>
      </c>
      <c r="T215" s="295">
        <v>0.0777387766498474</v>
      </c>
      <c r="U215" s="266">
        <v>5320</v>
      </c>
      <c r="V215" s="266">
        <v>4934</v>
      </c>
      <c r="W215" s="267">
        <v>0.927443609022556</v>
      </c>
      <c r="X215" s="267">
        <v>0.927443609022556</v>
      </c>
      <c r="Y215" s="268">
        <v>0.87128962991032</v>
      </c>
      <c r="Z215" s="268">
        <v>0.942812715964064</v>
      </c>
      <c r="AA215" s="295">
        <v>0.0561539791122369</v>
      </c>
      <c r="AB215" s="264">
        <v>40476</v>
      </c>
      <c r="AC215" s="264">
        <v>37079</v>
      </c>
      <c r="AD215" s="264">
        <v>35434</v>
      </c>
      <c r="AE215" s="264">
        <v>32766</v>
      </c>
      <c r="AF215" s="268">
        <v>0.916073722699872</v>
      </c>
      <c r="AG215" s="268">
        <v>0.924705085511091</v>
      </c>
      <c r="AH215" s="295">
        <v>-0.00863136281121957</v>
      </c>
    </row>
    <row r="216" spans="1:34">
      <c r="A216" s="315" t="s">
        <v>188</v>
      </c>
      <c r="B216" s="321" t="s">
        <v>3312</v>
      </c>
      <c r="C216" s="293" t="s">
        <v>380</v>
      </c>
      <c r="D216" s="321" t="s">
        <v>381</v>
      </c>
      <c r="E216" s="263">
        <v>0</v>
      </c>
      <c r="F216" s="263">
        <v>0</v>
      </c>
      <c r="G216" s="263">
        <v>0</v>
      </c>
      <c r="H216" s="264">
        <v>0</v>
      </c>
      <c r="I216" s="264">
        <v>0</v>
      </c>
      <c r="J216" s="264">
        <v>0</v>
      </c>
      <c r="K216" s="264">
        <v>0</v>
      </c>
      <c r="L216" s="264">
        <v>0</v>
      </c>
      <c r="M216" s="264">
        <v>0</v>
      </c>
      <c r="N216" s="267">
        <v>0</v>
      </c>
      <c r="O216" s="266">
        <v>0</v>
      </c>
      <c r="P216" s="294">
        <v>0.9</v>
      </c>
      <c r="Q216" s="267">
        <v>0</v>
      </c>
      <c r="R216" s="267">
        <v>0</v>
      </c>
      <c r="S216" s="267">
        <v>0</v>
      </c>
      <c r="T216" s="295">
        <v>0</v>
      </c>
      <c r="U216" s="266">
        <v>0</v>
      </c>
      <c r="V216" s="266">
        <v>0</v>
      </c>
      <c r="W216" s="267">
        <v>0</v>
      </c>
      <c r="X216" s="267">
        <v>0</v>
      </c>
      <c r="Y216" s="268">
        <v>0</v>
      </c>
      <c r="Z216" s="268">
        <v>0</v>
      </c>
      <c r="AA216" s="295">
        <v>0</v>
      </c>
      <c r="AB216" s="264">
        <v>0</v>
      </c>
      <c r="AC216" s="264">
        <v>0</v>
      </c>
      <c r="AD216" s="264">
        <v>0</v>
      </c>
      <c r="AE216" s="264">
        <v>0</v>
      </c>
      <c r="AF216" s="268">
        <v>0</v>
      </c>
      <c r="AG216" s="268">
        <v>0</v>
      </c>
      <c r="AH216" s="295">
        <v>0</v>
      </c>
    </row>
    <row r="217" spans="1:34">
      <c r="A217" s="315" t="s">
        <v>188</v>
      </c>
      <c r="B217" s="321" t="s">
        <v>3312</v>
      </c>
      <c r="C217" s="293" t="s">
        <v>382</v>
      </c>
      <c r="D217" s="321" t="s">
        <v>383</v>
      </c>
      <c r="E217" s="263">
        <v>6146</v>
      </c>
      <c r="F217" s="263">
        <v>5837</v>
      </c>
      <c r="G217" s="263">
        <v>5658</v>
      </c>
      <c r="H217" s="264">
        <v>8313</v>
      </c>
      <c r="I217" s="264">
        <v>7856</v>
      </c>
      <c r="J217" s="264">
        <v>7610</v>
      </c>
      <c r="K217" s="264">
        <v>5661</v>
      </c>
      <c r="L217" s="264">
        <v>5493</v>
      </c>
      <c r="M217" s="264">
        <v>5337</v>
      </c>
      <c r="N217" s="267">
        <v>0.949723397331598</v>
      </c>
      <c r="O217" s="266">
        <v>5837</v>
      </c>
      <c r="P217" s="294">
        <v>0.9</v>
      </c>
      <c r="Q217" s="267">
        <v>0.949723397331598</v>
      </c>
      <c r="R217" s="267">
        <v>0.945025863105979</v>
      </c>
      <c r="S217" s="267">
        <v>0.970323264440912</v>
      </c>
      <c r="T217" s="295">
        <v>0.00469753422561925</v>
      </c>
      <c r="U217" s="266">
        <v>6146</v>
      </c>
      <c r="V217" s="266">
        <v>5658</v>
      </c>
      <c r="W217" s="267">
        <v>0.920598763423365</v>
      </c>
      <c r="X217" s="267">
        <v>0.920598763423365</v>
      </c>
      <c r="Y217" s="268">
        <v>0.915433658125827</v>
      </c>
      <c r="Z217" s="268">
        <v>0.942766295707472</v>
      </c>
      <c r="AA217" s="295">
        <v>0.00516510529753778</v>
      </c>
      <c r="AB217" s="264">
        <v>40946</v>
      </c>
      <c r="AC217" s="264">
        <v>37963</v>
      </c>
      <c r="AD217" s="264">
        <v>35515</v>
      </c>
      <c r="AE217" s="264">
        <v>33337</v>
      </c>
      <c r="AF217" s="268">
        <v>0.927147950959801</v>
      </c>
      <c r="AG217" s="268">
        <v>0.9386737998029</v>
      </c>
      <c r="AH217" s="295">
        <v>-0.0115258488430995</v>
      </c>
    </row>
    <row r="218" spans="1:34">
      <c r="A218" s="315" t="s">
        <v>188</v>
      </c>
      <c r="B218" s="321" t="s">
        <v>3312</v>
      </c>
      <c r="C218" s="293" t="s">
        <v>384</v>
      </c>
      <c r="D218" s="321" t="s">
        <v>385</v>
      </c>
      <c r="E218" s="263">
        <v>0</v>
      </c>
      <c r="F218" s="263">
        <v>0</v>
      </c>
      <c r="G218" s="263">
        <v>0</v>
      </c>
      <c r="H218" s="264">
        <v>0</v>
      </c>
      <c r="I218" s="264">
        <v>0</v>
      </c>
      <c r="J218" s="264">
        <v>0</v>
      </c>
      <c r="K218" s="264">
        <v>0</v>
      </c>
      <c r="L218" s="264">
        <v>0</v>
      </c>
      <c r="M218" s="264">
        <v>0</v>
      </c>
      <c r="N218" s="267">
        <v>0</v>
      </c>
      <c r="O218" s="266">
        <v>0</v>
      </c>
      <c r="P218" s="294">
        <v>0.9</v>
      </c>
      <c r="Q218" s="267">
        <v>0</v>
      </c>
      <c r="R218" s="267">
        <v>0</v>
      </c>
      <c r="S218" s="267">
        <v>0</v>
      </c>
      <c r="T218" s="295">
        <v>0</v>
      </c>
      <c r="U218" s="266">
        <v>0</v>
      </c>
      <c r="V218" s="266">
        <v>0</v>
      </c>
      <c r="W218" s="267">
        <v>0</v>
      </c>
      <c r="X218" s="267">
        <v>0</v>
      </c>
      <c r="Y218" s="268">
        <v>0</v>
      </c>
      <c r="Z218" s="268">
        <v>0</v>
      </c>
      <c r="AA218" s="295">
        <v>0</v>
      </c>
      <c r="AB218" s="264">
        <v>0</v>
      </c>
      <c r="AC218" s="264">
        <v>0</v>
      </c>
      <c r="AD218" s="264">
        <v>0</v>
      </c>
      <c r="AE218" s="264">
        <v>0</v>
      </c>
      <c r="AF218" s="268">
        <v>0</v>
      </c>
      <c r="AG218" s="268">
        <v>0</v>
      </c>
      <c r="AH218" s="295">
        <v>0</v>
      </c>
    </row>
    <row r="219" spans="1:34">
      <c r="A219" s="315" t="s">
        <v>188</v>
      </c>
      <c r="B219" s="321" t="s">
        <v>3312</v>
      </c>
      <c r="C219" s="293" t="s">
        <v>386</v>
      </c>
      <c r="D219" s="321" t="s">
        <v>387</v>
      </c>
      <c r="E219" s="263">
        <v>5218</v>
      </c>
      <c r="F219" s="263">
        <v>4784</v>
      </c>
      <c r="G219" s="263">
        <v>4614</v>
      </c>
      <c r="H219" s="264">
        <v>8384</v>
      </c>
      <c r="I219" s="264">
        <v>7887</v>
      </c>
      <c r="J219" s="264">
        <v>7723</v>
      </c>
      <c r="K219" s="264">
        <v>6706</v>
      </c>
      <c r="L219" s="264">
        <v>6413</v>
      </c>
      <c r="M219" s="264">
        <v>6317</v>
      </c>
      <c r="N219" s="267">
        <v>0.916826370256803</v>
      </c>
      <c r="O219" s="266">
        <v>4784</v>
      </c>
      <c r="P219" s="294">
        <v>0.9</v>
      </c>
      <c r="Q219" s="267">
        <v>0.916826370256803</v>
      </c>
      <c r="R219" s="267">
        <v>0.940720419847328</v>
      </c>
      <c r="S219" s="267">
        <v>0.956307784073964</v>
      </c>
      <c r="T219" s="295">
        <v>-0.0238940495905249</v>
      </c>
      <c r="U219" s="266">
        <v>5218</v>
      </c>
      <c r="V219" s="266">
        <v>4614</v>
      </c>
      <c r="W219" s="267">
        <v>0.884246837868915</v>
      </c>
      <c r="X219" s="267">
        <v>0.884246837868915</v>
      </c>
      <c r="Y219" s="268">
        <v>0.921159351145038</v>
      </c>
      <c r="Z219" s="268">
        <v>0.941992245750075</v>
      </c>
      <c r="AA219" s="295">
        <v>-0.0369125132761229</v>
      </c>
      <c r="AB219" s="264">
        <v>45232</v>
      </c>
      <c r="AC219" s="264">
        <v>42093</v>
      </c>
      <c r="AD219" s="264">
        <v>42099</v>
      </c>
      <c r="AE219" s="264">
        <v>39351</v>
      </c>
      <c r="AF219" s="268">
        <v>0.930602228510789</v>
      </c>
      <c r="AG219" s="268">
        <v>0.934725290386945</v>
      </c>
      <c r="AH219" s="295">
        <v>-0.0041230618761563</v>
      </c>
    </row>
    <row r="220" spans="1:34">
      <c r="A220" s="315" t="s">
        <v>188</v>
      </c>
      <c r="B220" s="321" t="s">
        <v>3312</v>
      </c>
      <c r="C220" s="293" t="s">
        <v>388</v>
      </c>
      <c r="D220" s="321" t="s">
        <v>389</v>
      </c>
      <c r="E220" s="263">
        <v>5363</v>
      </c>
      <c r="F220" s="263">
        <v>5164</v>
      </c>
      <c r="G220" s="263">
        <v>4948</v>
      </c>
      <c r="H220" s="264">
        <v>6438</v>
      </c>
      <c r="I220" s="264">
        <v>6028</v>
      </c>
      <c r="J220" s="264">
        <v>5754</v>
      </c>
      <c r="K220" s="264">
        <v>4995</v>
      </c>
      <c r="L220" s="264">
        <v>4764</v>
      </c>
      <c r="M220" s="264">
        <v>4704</v>
      </c>
      <c r="N220" s="267">
        <v>0.962893902666418</v>
      </c>
      <c r="O220" s="266">
        <v>5164</v>
      </c>
      <c r="P220" s="294">
        <v>0.9</v>
      </c>
      <c r="Q220" s="267">
        <v>0.962893902666418</v>
      </c>
      <c r="R220" s="267">
        <v>0.936315625970798</v>
      </c>
      <c r="S220" s="267">
        <v>0.953753753753754</v>
      </c>
      <c r="T220" s="295">
        <v>0.0265782766956196</v>
      </c>
      <c r="U220" s="266">
        <v>5363</v>
      </c>
      <c r="V220" s="266">
        <v>4948</v>
      </c>
      <c r="W220" s="267">
        <v>0.922617937721425</v>
      </c>
      <c r="X220" s="267">
        <v>0.922617937721425</v>
      </c>
      <c r="Y220" s="268">
        <v>0.893755824790308</v>
      </c>
      <c r="Z220" s="268">
        <v>0.941741741741742</v>
      </c>
      <c r="AA220" s="295">
        <v>0.028862112931117</v>
      </c>
      <c r="AB220" s="264">
        <v>35382</v>
      </c>
      <c r="AC220" s="264">
        <v>32953</v>
      </c>
      <c r="AD220" s="264">
        <v>32840</v>
      </c>
      <c r="AE220" s="264">
        <v>30915</v>
      </c>
      <c r="AF220" s="268">
        <v>0.931349273641965</v>
      </c>
      <c r="AG220" s="268">
        <v>0.941382460414129</v>
      </c>
      <c r="AH220" s="295">
        <v>-0.0100331867721642</v>
      </c>
    </row>
    <row r="221" spans="1:34">
      <c r="A221" s="315" t="s">
        <v>188</v>
      </c>
      <c r="B221" s="321" t="s">
        <v>3312</v>
      </c>
      <c r="C221" s="293" t="s">
        <v>390</v>
      </c>
      <c r="D221" s="321" t="s">
        <v>391</v>
      </c>
      <c r="E221" s="263">
        <v>4603</v>
      </c>
      <c r="F221" s="263">
        <v>4103</v>
      </c>
      <c r="G221" s="263">
        <v>4099</v>
      </c>
      <c r="H221" s="264">
        <v>5425</v>
      </c>
      <c r="I221" s="264">
        <v>5001</v>
      </c>
      <c r="J221" s="264">
        <v>4822</v>
      </c>
      <c r="K221" s="264">
        <v>4225</v>
      </c>
      <c r="L221" s="264">
        <v>4017</v>
      </c>
      <c r="M221" s="264">
        <v>3921</v>
      </c>
      <c r="N221" s="267">
        <v>0.891375190093417</v>
      </c>
      <c r="O221" s="266">
        <v>4103</v>
      </c>
      <c r="P221" s="294">
        <v>0.9</v>
      </c>
      <c r="Q221" s="267">
        <v>0.891375190093417</v>
      </c>
      <c r="R221" s="267">
        <v>0.92184331797235</v>
      </c>
      <c r="S221" s="267">
        <v>0.950769230769231</v>
      </c>
      <c r="T221" s="295">
        <v>-0.0304681278789328</v>
      </c>
      <c r="U221" s="266">
        <v>4603</v>
      </c>
      <c r="V221" s="266">
        <v>4099</v>
      </c>
      <c r="W221" s="267">
        <v>0.890506191614165</v>
      </c>
      <c r="X221" s="267">
        <v>0.890506191614165</v>
      </c>
      <c r="Y221" s="268">
        <v>0.888847926267281</v>
      </c>
      <c r="Z221" s="268">
        <v>0.928047337278107</v>
      </c>
      <c r="AA221" s="295">
        <v>0.00165826534688351</v>
      </c>
      <c r="AB221" s="264">
        <v>29335</v>
      </c>
      <c r="AC221" s="264">
        <v>26800</v>
      </c>
      <c r="AD221" s="264">
        <v>26952</v>
      </c>
      <c r="AE221" s="264">
        <v>25132</v>
      </c>
      <c r="AF221" s="268">
        <v>0.913584455428669</v>
      </c>
      <c r="AG221" s="268">
        <v>0.932472543781538</v>
      </c>
      <c r="AH221" s="295">
        <v>-0.0188880883528687</v>
      </c>
    </row>
    <row r="222" spans="1:34">
      <c r="A222" s="315" t="s">
        <v>188</v>
      </c>
      <c r="B222" s="321" t="s">
        <v>3312</v>
      </c>
      <c r="C222" s="293" t="s">
        <v>392</v>
      </c>
      <c r="D222" s="321" t="s">
        <v>393</v>
      </c>
      <c r="E222" s="263">
        <v>0</v>
      </c>
      <c r="F222" s="263">
        <v>0</v>
      </c>
      <c r="G222" s="263">
        <v>0</v>
      </c>
      <c r="H222" s="264">
        <v>0</v>
      </c>
      <c r="I222" s="264">
        <v>0</v>
      </c>
      <c r="J222" s="264">
        <v>0</v>
      </c>
      <c r="K222" s="264">
        <v>0</v>
      </c>
      <c r="L222" s="264">
        <v>0</v>
      </c>
      <c r="M222" s="264">
        <v>0</v>
      </c>
      <c r="N222" s="267">
        <v>0</v>
      </c>
      <c r="O222" s="266">
        <v>0</v>
      </c>
      <c r="P222" s="294">
        <v>0.9</v>
      </c>
      <c r="Q222" s="267">
        <v>0</v>
      </c>
      <c r="R222" s="267">
        <v>0</v>
      </c>
      <c r="S222" s="267">
        <v>0</v>
      </c>
      <c r="T222" s="295">
        <v>0</v>
      </c>
      <c r="U222" s="266">
        <v>0</v>
      </c>
      <c r="V222" s="266">
        <v>0</v>
      </c>
      <c r="W222" s="267">
        <v>0</v>
      </c>
      <c r="X222" s="267">
        <v>0</v>
      </c>
      <c r="Y222" s="268">
        <v>0</v>
      </c>
      <c r="Z222" s="268">
        <v>0</v>
      </c>
      <c r="AA222" s="295">
        <v>0</v>
      </c>
      <c r="AB222" s="264">
        <v>0</v>
      </c>
      <c r="AC222" s="264">
        <v>0</v>
      </c>
      <c r="AD222" s="264">
        <v>0</v>
      </c>
      <c r="AE222" s="264">
        <v>0</v>
      </c>
      <c r="AF222" s="268">
        <v>0</v>
      </c>
      <c r="AG222" s="268">
        <v>0</v>
      </c>
      <c r="AH222" s="295">
        <v>0</v>
      </c>
    </row>
    <row r="223" spans="1:34">
      <c r="A223" s="315" t="s">
        <v>188</v>
      </c>
      <c r="B223" s="321" t="s">
        <v>3312</v>
      </c>
      <c r="C223" s="293" t="s">
        <v>394</v>
      </c>
      <c r="D223" s="321" t="s">
        <v>395</v>
      </c>
      <c r="E223" s="263">
        <v>0</v>
      </c>
      <c r="F223" s="263">
        <v>0</v>
      </c>
      <c r="G223" s="263">
        <v>0</v>
      </c>
      <c r="H223" s="264">
        <v>0</v>
      </c>
      <c r="I223" s="264">
        <v>0</v>
      </c>
      <c r="J223" s="264">
        <v>0</v>
      </c>
      <c r="K223" s="264">
        <v>0</v>
      </c>
      <c r="L223" s="264">
        <v>0</v>
      </c>
      <c r="M223" s="264">
        <v>0</v>
      </c>
      <c r="N223" s="267">
        <v>0</v>
      </c>
      <c r="O223" s="266">
        <v>0</v>
      </c>
      <c r="P223" s="294">
        <v>0.9</v>
      </c>
      <c r="Q223" s="267">
        <v>0</v>
      </c>
      <c r="R223" s="267">
        <v>0</v>
      </c>
      <c r="S223" s="267">
        <v>0</v>
      </c>
      <c r="T223" s="295">
        <v>0</v>
      </c>
      <c r="U223" s="266">
        <v>0</v>
      </c>
      <c r="V223" s="266">
        <v>0</v>
      </c>
      <c r="W223" s="267">
        <v>0</v>
      </c>
      <c r="X223" s="267">
        <v>0</v>
      </c>
      <c r="Y223" s="268">
        <v>0</v>
      </c>
      <c r="Z223" s="268">
        <v>0</v>
      </c>
      <c r="AA223" s="295">
        <v>0</v>
      </c>
      <c r="AB223" s="264">
        <v>0</v>
      </c>
      <c r="AC223" s="264">
        <v>0</v>
      </c>
      <c r="AD223" s="264">
        <v>0</v>
      </c>
      <c r="AE223" s="264">
        <v>0</v>
      </c>
      <c r="AF223" s="268">
        <v>0</v>
      </c>
      <c r="AG223" s="268">
        <v>0</v>
      </c>
      <c r="AH223" s="295">
        <v>0</v>
      </c>
    </row>
    <row r="224" spans="1:34">
      <c r="A224" s="315" t="s">
        <v>188</v>
      </c>
      <c r="B224" s="321" t="s">
        <v>3312</v>
      </c>
      <c r="C224" s="293" t="s">
        <v>396</v>
      </c>
      <c r="D224" s="321" t="s">
        <v>397</v>
      </c>
      <c r="E224" s="263">
        <v>0</v>
      </c>
      <c r="F224" s="263">
        <v>0</v>
      </c>
      <c r="G224" s="263">
        <v>0</v>
      </c>
      <c r="H224" s="264">
        <v>0</v>
      </c>
      <c r="I224" s="264">
        <v>0</v>
      </c>
      <c r="J224" s="264">
        <v>0</v>
      </c>
      <c r="K224" s="264">
        <v>0</v>
      </c>
      <c r="L224" s="264">
        <v>0</v>
      </c>
      <c r="M224" s="264">
        <v>0</v>
      </c>
      <c r="N224" s="267">
        <v>0</v>
      </c>
      <c r="O224" s="266">
        <v>0</v>
      </c>
      <c r="P224" s="294">
        <v>0.9</v>
      </c>
      <c r="Q224" s="267">
        <v>0</v>
      </c>
      <c r="R224" s="267">
        <v>0</v>
      </c>
      <c r="S224" s="267">
        <v>0</v>
      </c>
      <c r="T224" s="295">
        <v>0</v>
      </c>
      <c r="U224" s="266">
        <v>0</v>
      </c>
      <c r="V224" s="266">
        <v>0</v>
      </c>
      <c r="W224" s="267">
        <v>0</v>
      </c>
      <c r="X224" s="267">
        <v>0</v>
      </c>
      <c r="Y224" s="268">
        <v>0</v>
      </c>
      <c r="Z224" s="268">
        <v>0</v>
      </c>
      <c r="AA224" s="295">
        <v>0</v>
      </c>
      <c r="AB224" s="264">
        <v>0</v>
      </c>
      <c r="AC224" s="264">
        <v>0</v>
      </c>
      <c r="AD224" s="264">
        <v>0</v>
      </c>
      <c r="AE224" s="264">
        <v>0</v>
      </c>
      <c r="AF224" s="268">
        <v>0</v>
      </c>
      <c r="AG224" s="268">
        <v>0</v>
      </c>
      <c r="AH224" s="295">
        <v>0</v>
      </c>
    </row>
    <row r="225" spans="1:34">
      <c r="A225" s="315" t="s">
        <v>188</v>
      </c>
      <c r="B225" s="321" t="s">
        <v>32</v>
      </c>
      <c r="C225" s="293" t="s">
        <v>398</v>
      </c>
      <c r="D225" s="321" t="s">
        <v>399</v>
      </c>
      <c r="E225" s="263">
        <v>0</v>
      </c>
      <c r="F225" s="263">
        <v>0</v>
      </c>
      <c r="G225" s="263">
        <v>0</v>
      </c>
      <c r="H225" s="264">
        <v>0</v>
      </c>
      <c r="I225" s="264">
        <v>0</v>
      </c>
      <c r="J225" s="264">
        <v>0</v>
      </c>
      <c r="K225" s="264">
        <v>0</v>
      </c>
      <c r="L225" s="264">
        <v>0</v>
      </c>
      <c r="M225" s="264">
        <v>0</v>
      </c>
      <c r="N225" s="267">
        <v>0</v>
      </c>
      <c r="O225" s="266">
        <v>0</v>
      </c>
      <c r="P225" s="294">
        <v>0.9</v>
      </c>
      <c r="Q225" s="267">
        <v>0</v>
      </c>
      <c r="R225" s="267">
        <v>0</v>
      </c>
      <c r="S225" s="267">
        <v>0</v>
      </c>
      <c r="T225" s="295">
        <v>0</v>
      </c>
      <c r="U225" s="266">
        <v>0</v>
      </c>
      <c r="V225" s="266">
        <v>0</v>
      </c>
      <c r="W225" s="267">
        <v>0</v>
      </c>
      <c r="X225" s="267">
        <v>0</v>
      </c>
      <c r="Y225" s="268">
        <v>0</v>
      </c>
      <c r="Z225" s="268">
        <v>0</v>
      </c>
      <c r="AA225" s="295">
        <v>0</v>
      </c>
      <c r="AB225" s="264">
        <v>0</v>
      </c>
      <c r="AC225" s="264">
        <v>0</v>
      </c>
      <c r="AD225" s="264">
        <v>0</v>
      </c>
      <c r="AE225" s="264">
        <v>0</v>
      </c>
      <c r="AF225" s="268">
        <v>0</v>
      </c>
      <c r="AG225" s="268">
        <v>0</v>
      </c>
      <c r="AH225" s="295">
        <v>0</v>
      </c>
    </row>
    <row r="226" spans="1:34">
      <c r="A226" s="315" t="s">
        <v>400</v>
      </c>
      <c r="B226" s="321" t="s">
        <v>3313</v>
      </c>
      <c r="C226" s="293" t="s">
        <v>402</v>
      </c>
      <c r="D226" s="321" t="s">
        <v>403</v>
      </c>
      <c r="E226" s="263">
        <v>1</v>
      </c>
      <c r="F226" s="263">
        <v>0</v>
      </c>
      <c r="G226" s="263">
        <v>0</v>
      </c>
      <c r="H226" s="264">
        <v>0</v>
      </c>
      <c r="I226" s="264">
        <v>0</v>
      </c>
      <c r="J226" s="264">
        <v>0</v>
      </c>
      <c r="K226" s="264">
        <v>0</v>
      </c>
      <c r="L226" s="264">
        <v>0</v>
      </c>
      <c r="M226" s="264">
        <v>0</v>
      </c>
      <c r="N226" s="267">
        <v>0</v>
      </c>
      <c r="O226" s="266">
        <v>0</v>
      </c>
      <c r="P226" s="294">
        <v>0.9</v>
      </c>
      <c r="Q226" s="267">
        <v>0</v>
      </c>
      <c r="R226" s="267">
        <v>0</v>
      </c>
      <c r="S226" s="267">
        <v>0</v>
      </c>
      <c r="T226" s="295">
        <v>0</v>
      </c>
      <c r="U226" s="266">
        <v>1</v>
      </c>
      <c r="V226" s="266">
        <v>0</v>
      </c>
      <c r="W226" s="267">
        <v>0</v>
      </c>
      <c r="X226" s="267">
        <v>0</v>
      </c>
      <c r="Y226" s="268">
        <v>0</v>
      </c>
      <c r="Z226" s="268">
        <v>0</v>
      </c>
      <c r="AA226" s="295">
        <v>0</v>
      </c>
      <c r="AB226" s="264">
        <v>1</v>
      </c>
      <c r="AC226" s="264">
        <v>0</v>
      </c>
      <c r="AD226" s="264">
        <v>0</v>
      </c>
      <c r="AE226" s="264">
        <v>0</v>
      </c>
      <c r="AF226" s="268">
        <v>0</v>
      </c>
      <c r="AG226" s="268">
        <v>0</v>
      </c>
      <c r="AH226" s="295">
        <v>0</v>
      </c>
    </row>
    <row r="227" spans="1:34">
      <c r="A227" s="315" t="s">
        <v>400</v>
      </c>
      <c r="B227" s="321" t="s">
        <v>3314</v>
      </c>
      <c r="C227" s="293" t="s">
        <v>404</v>
      </c>
      <c r="D227" s="321" t="s">
        <v>405</v>
      </c>
      <c r="E227" s="263">
        <v>3770</v>
      </c>
      <c r="F227" s="263">
        <v>3613</v>
      </c>
      <c r="G227" s="263">
        <v>3426</v>
      </c>
      <c r="H227" s="264">
        <v>4511</v>
      </c>
      <c r="I227" s="264">
        <v>4295</v>
      </c>
      <c r="J227" s="264">
        <v>4052</v>
      </c>
      <c r="K227" s="264">
        <v>3060</v>
      </c>
      <c r="L227" s="264">
        <v>2992</v>
      </c>
      <c r="M227" s="264">
        <v>2799</v>
      </c>
      <c r="N227" s="267">
        <v>0.958355437665782</v>
      </c>
      <c r="O227" s="266">
        <v>3613</v>
      </c>
      <c r="P227" s="294">
        <v>0.9</v>
      </c>
      <c r="Q227" s="267">
        <v>0.958355437665782</v>
      </c>
      <c r="R227" s="267">
        <v>0.952117047217912</v>
      </c>
      <c r="S227" s="267">
        <v>0.977777777777778</v>
      </c>
      <c r="T227" s="295">
        <v>0.00623839044787067</v>
      </c>
      <c r="U227" s="266">
        <v>3770</v>
      </c>
      <c r="V227" s="266">
        <v>3426</v>
      </c>
      <c r="W227" s="267">
        <v>0.908753315649867</v>
      </c>
      <c r="X227" s="267">
        <v>0.908753315649867</v>
      </c>
      <c r="Y227" s="268">
        <v>0.898248725338063</v>
      </c>
      <c r="Z227" s="268">
        <v>0.914705882352941</v>
      </c>
      <c r="AA227" s="295">
        <v>0.0105045903118048</v>
      </c>
      <c r="AB227" s="264">
        <v>24657</v>
      </c>
      <c r="AC227" s="264">
        <v>22755</v>
      </c>
      <c r="AD227" s="264">
        <v>24242</v>
      </c>
      <c r="AE227" s="264">
        <v>22510</v>
      </c>
      <c r="AF227" s="268">
        <v>0.922861662002677</v>
      </c>
      <c r="AG227" s="268">
        <v>0.92855374969062</v>
      </c>
      <c r="AH227" s="295">
        <v>-0.00569208768794283</v>
      </c>
    </row>
    <row r="228" spans="1:34">
      <c r="A228" s="315" t="s">
        <v>400</v>
      </c>
      <c r="B228" s="321" t="s">
        <v>3314</v>
      </c>
      <c r="C228" s="293" t="s">
        <v>406</v>
      </c>
      <c r="D228" s="321" t="s">
        <v>407</v>
      </c>
      <c r="E228" s="263">
        <v>4348</v>
      </c>
      <c r="F228" s="263">
        <v>4119</v>
      </c>
      <c r="G228" s="263">
        <v>3954</v>
      </c>
      <c r="H228" s="264">
        <v>4955</v>
      </c>
      <c r="I228" s="264">
        <v>4707</v>
      </c>
      <c r="J228" s="264">
        <v>4486</v>
      </c>
      <c r="K228" s="264">
        <v>3458</v>
      </c>
      <c r="L228" s="264">
        <v>3269</v>
      </c>
      <c r="M228" s="264">
        <v>3149</v>
      </c>
      <c r="N228" s="267">
        <v>0.947332106715731</v>
      </c>
      <c r="O228" s="266">
        <v>4119</v>
      </c>
      <c r="P228" s="294">
        <v>0.9</v>
      </c>
      <c r="Q228" s="267">
        <v>0.947332106715731</v>
      </c>
      <c r="R228" s="267">
        <v>0.949949545913219</v>
      </c>
      <c r="S228" s="267">
        <v>0.945344129554656</v>
      </c>
      <c r="T228" s="295">
        <v>-0.00261743919748758</v>
      </c>
      <c r="U228" s="266">
        <v>4348</v>
      </c>
      <c r="V228" s="266">
        <v>3954</v>
      </c>
      <c r="W228" s="267">
        <v>0.909383624655014</v>
      </c>
      <c r="X228" s="267">
        <v>0.909383624655014</v>
      </c>
      <c r="Y228" s="268">
        <v>0.905348133198789</v>
      </c>
      <c r="Z228" s="268">
        <v>0.910641989589358</v>
      </c>
      <c r="AA228" s="295">
        <v>0.00403549145622462</v>
      </c>
      <c r="AB228" s="264">
        <v>27368</v>
      </c>
      <c r="AC228" s="264">
        <v>25163</v>
      </c>
      <c r="AD228" s="264">
        <v>27038</v>
      </c>
      <c r="AE228" s="264">
        <v>25051</v>
      </c>
      <c r="AF228" s="268">
        <v>0.919431452791581</v>
      </c>
      <c r="AG228" s="268">
        <v>0.92651083660034</v>
      </c>
      <c r="AH228" s="295">
        <v>-0.00707938380875883</v>
      </c>
    </row>
    <row r="229" spans="1:34">
      <c r="A229" s="315" t="s">
        <v>400</v>
      </c>
      <c r="B229" s="321" t="s">
        <v>3314</v>
      </c>
      <c r="C229" s="293" t="s">
        <v>408</v>
      </c>
      <c r="D229" s="321" t="s">
        <v>409</v>
      </c>
      <c r="E229" s="263">
        <v>52</v>
      </c>
      <c r="F229" s="263">
        <v>0</v>
      </c>
      <c r="G229" s="263">
        <v>1</v>
      </c>
      <c r="H229" s="264">
        <v>13</v>
      </c>
      <c r="I229" s="264">
        <v>0</v>
      </c>
      <c r="J229" s="264">
        <v>9</v>
      </c>
      <c r="K229" s="264">
        <v>19</v>
      </c>
      <c r="L229" s="264">
        <v>0</v>
      </c>
      <c r="M229" s="264">
        <v>17</v>
      </c>
      <c r="N229" s="267">
        <v>0</v>
      </c>
      <c r="O229" s="266">
        <v>0</v>
      </c>
      <c r="P229" s="294">
        <v>0.9</v>
      </c>
      <c r="Q229" s="267">
        <v>0</v>
      </c>
      <c r="R229" s="267">
        <v>0</v>
      </c>
      <c r="S229" s="267">
        <v>0</v>
      </c>
      <c r="T229" s="295">
        <v>0</v>
      </c>
      <c r="U229" s="266">
        <v>52</v>
      </c>
      <c r="V229" s="266">
        <v>1</v>
      </c>
      <c r="W229" s="267">
        <v>0.0192307692307692</v>
      </c>
      <c r="X229" s="267">
        <v>0.0192307692307692</v>
      </c>
      <c r="Y229" s="268">
        <v>0.692307692307692</v>
      </c>
      <c r="Z229" s="268">
        <v>0.894736842105263</v>
      </c>
      <c r="AA229" s="295">
        <v>-0.673076923076923</v>
      </c>
      <c r="AB229" s="264">
        <v>123</v>
      </c>
      <c r="AC229" s="264">
        <v>60</v>
      </c>
      <c r="AD229" s="264">
        <v>97</v>
      </c>
      <c r="AE229" s="264">
        <v>89</v>
      </c>
      <c r="AF229" s="268">
        <v>0.48780487804878</v>
      </c>
      <c r="AG229" s="268">
        <v>0.917525773195876</v>
      </c>
      <c r="AH229" s="295">
        <v>-0.429720895147096</v>
      </c>
    </row>
    <row r="230" spans="1:34">
      <c r="A230" s="315" t="s">
        <v>400</v>
      </c>
      <c r="B230" s="321" t="s">
        <v>3313</v>
      </c>
      <c r="C230" s="293" t="s">
        <v>410</v>
      </c>
      <c r="D230" s="321" t="s">
        <v>411</v>
      </c>
      <c r="E230" s="263">
        <v>7234</v>
      </c>
      <c r="F230" s="263">
        <v>7184</v>
      </c>
      <c r="G230" s="263">
        <v>6807</v>
      </c>
      <c r="H230" s="264">
        <v>8392</v>
      </c>
      <c r="I230" s="264">
        <v>8340</v>
      </c>
      <c r="J230" s="264">
        <v>7903</v>
      </c>
      <c r="K230" s="264">
        <v>6088</v>
      </c>
      <c r="L230" s="264">
        <v>6063</v>
      </c>
      <c r="M230" s="264">
        <v>5793</v>
      </c>
      <c r="N230" s="267">
        <v>0.993088194636439</v>
      </c>
      <c r="O230" s="266">
        <v>7184</v>
      </c>
      <c r="P230" s="294">
        <v>0.9</v>
      </c>
      <c r="Q230" s="267">
        <v>0.993088194636439</v>
      </c>
      <c r="R230" s="267">
        <v>0.993803622497617</v>
      </c>
      <c r="S230" s="267">
        <v>0.995893561103811</v>
      </c>
      <c r="T230" s="295">
        <v>-0.000715427861177731</v>
      </c>
      <c r="U230" s="266">
        <v>7234</v>
      </c>
      <c r="V230" s="266">
        <v>6807</v>
      </c>
      <c r="W230" s="267">
        <v>0.940973182195189</v>
      </c>
      <c r="X230" s="267">
        <v>0.940973182195189</v>
      </c>
      <c r="Y230" s="268">
        <v>0.941730219256435</v>
      </c>
      <c r="Z230" s="268">
        <v>0.951544021024967</v>
      </c>
      <c r="AA230" s="295">
        <v>-0.000757037061245414</v>
      </c>
      <c r="AB230" s="264">
        <v>45304</v>
      </c>
      <c r="AC230" s="264">
        <v>42642</v>
      </c>
      <c r="AD230" s="264">
        <v>44492</v>
      </c>
      <c r="AE230" s="264">
        <v>41817</v>
      </c>
      <c r="AF230" s="268">
        <v>0.94124139148861</v>
      </c>
      <c r="AG230" s="268">
        <v>0.939876831789985</v>
      </c>
      <c r="AH230" s="295">
        <v>0.00136455969862559</v>
      </c>
    </row>
    <row r="231" spans="1:34">
      <c r="A231" s="315" t="s">
        <v>400</v>
      </c>
      <c r="B231" s="321" t="s">
        <v>3315</v>
      </c>
      <c r="C231" s="293" t="s">
        <v>412</v>
      </c>
      <c r="D231" s="321" t="s">
        <v>413</v>
      </c>
      <c r="E231" s="263">
        <v>4876</v>
      </c>
      <c r="F231" s="263">
        <v>4582</v>
      </c>
      <c r="G231" s="263">
        <v>4427</v>
      </c>
      <c r="H231" s="264">
        <v>5911</v>
      </c>
      <c r="I231" s="264">
        <v>5366</v>
      </c>
      <c r="J231" s="264">
        <v>5414</v>
      </c>
      <c r="K231" s="264">
        <v>4296</v>
      </c>
      <c r="L231" s="264">
        <v>4152</v>
      </c>
      <c r="M231" s="264">
        <v>3943</v>
      </c>
      <c r="N231" s="267">
        <v>0.939704675963905</v>
      </c>
      <c r="O231" s="266">
        <v>4582</v>
      </c>
      <c r="P231" s="294">
        <v>0.9</v>
      </c>
      <c r="Q231" s="267">
        <v>0.939704675963905</v>
      </c>
      <c r="R231" s="267">
        <v>0.907799018778549</v>
      </c>
      <c r="S231" s="267">
        <v>0.966480446927374</v>
      </c>
      <c r="T231" s="295">
        <v>0.0319056571853563</v>
      </c>
      <c r="U231" s="266">
        <v>4876</v>
      </c>
      <c r="V231" s="266">
        <v>4427</v>
      </c>
      <c r="W231" s="267">
        <v>0.90791632485644</v>
      </c>
      <c r="X231" s="267">
        <v>0.90791632485644</v>
      </c>
      <c r="Y231" s="268">
        <v>0.915919472170529</v>
      </c>
      <c r="Z231" s="268">
        <v>0.917830540037244</v>
      </c>
      <c r="AA231" s="295">
        <v>-0.0080031473140898</v>
      </c>
      <c r="AB231" s="264">
        <v>32415</v>
      </c>
      <c r="AC231" s="264">
        <v>29670</v>
      </c>
      <c r="AD231" s="264">
        <v>30534</v>
      </c>
      <c r="AE231" s="264">
        <v>28278</v>
      </c>
      <c r="AF231" s="268">
        <v>0.915316982878297</v>
      </c>
      <c r="AG231" s="268">
        <v>0.926115150324229</v>
      </c>
      <c r="AH231" s="295">
        <v>-0.0107981674459317</v>
      </c>
    </row>
    <row r="232" spans="1:34">
      <c r="A232" s="315" t="s">
        <v>400</v>
      </c>
      <c r="B232" s="321" t="s">
        <v>3315</v>
      </c>
      <c r="C232" s="293" t="s">
        <v>414</v>
      </c>
      <c r="D232" s="321" t="s">
        <v>415</v>
      </c>
      <c r="E232" s="263">
        <v>2937</v>
      </c>
      <c r="F232" s="263">
        <v>2817</v>
      </c>
      <c r="G232" s="263">
        <v>2660</v>
      </c>
      <c r="H232" s="264">
        <v>3675</v>
      </c>
      <c r="I232" s="264">
        <v>3447</v>
      </c>
      <c r="J232" s="264">
        <v>3374</v>
      </c>
      <c r="K232" s="264">
        <v>2363</v>
      </c>
      <c r="L232" s="264">
        <v>2283</v>
      </c>
      <c r="M232" s="264">
        <v>2207</v>
      </c>
      <c r="N232" s="267">
        <v>0.959141981613892</v>
      </c>
      <c r="O232" s="266">
        <v>2817</v>
      </c>
      <c r="P232" s="294">
        <v>0.9</v>
      </c>
      <c r="Q232" s="267">
        <v>0.959141981613892</v>
      </c>
      <c r="R232" s="267">
        <v>0.937959183673469</v>
      </c>
      <c r="S232" s="267">
        <v>0.966144731273805</v>
      </c>
      <c r="T232" s="295">
        <v>0.0211827979404223</v>
      </c>
      <c r="U232" s="266">
        <v>2937</v>
      </c>
      <c r="V232" s="266">
        <v>2660</v>
      </c>
      <c r="W232" s="267">
        <v>0.9056860742254</v>
      </c>
      <c r="X232" s="267">
        <v>0.9056860742254</v>
      </c>
      <c r="Y232" s="268">
        <v>0.918095238095238</v>
      </c>
      <c r="Z232" s="268">
        <v>0.933982225983919</v>
      </c>
      <c r="AA232" s="295">
        <v>-0.012409163869838</v>
      </c>
      <c r="AB232" s="264">
        <v>19706</v>
      </c>
      <c r="AC232" s="264">
        <v>18147</v>
      </c>
      <c r="AD232" s="264">
        <v>17778</v>
      </c>
      <c r="AE232" s="264">
        <v>16684</v>
      </c>
      <c r="AF232" s="268">
        <v>0.920887039480361</v>
      </c>
      <c r="AG232" s="268">
        <v>0.938463269209135</v>
      </c>
      <c r="AH232" s="295">
        <v>-0.0175762297287736</v>
      </c>
    </row>
    <row r="233" spans="1:34">
      <c r="A233" s="315" t="s">
        <v>400</v>
      </c>
      <c r="B233" s="321" t="s">
        <v>3315</v>
      </c>
      <c r="C233" s="293" t="s">
        <v>416</v>
      </c>
      <c r="D233" s="321" t="s">
        <v>417</v>
      </c>
      <c r="E233" s="263">
        <v>1</v>
      </c>
      <c r="F233" s="263">
        <v>0</v>
      </c>
      <c r="G233" s="263">
        <v>0</v>
      </c>
      <c r="H233" s="264">
        <v>2</v>
      </c>
      <c r="I233" s="264">
        <v>0</v>
      </c>
      <c r="J233" s="264">
        <v>2</v>
      </c>
      <c r="K233" s="264">
        <v>4</v>
      </c>
      <c r="L233" s="264">
        <v>0</v>
      </c>
      <c r="M233" s="264">
        <v>4</v>
      </c>
      <c r="N233" s="267">
        <v>0</v>
      </c>
      <c r="O233" s="266">
        <v>0</v>
      </c>
      <c r="P233" s="294">
        <v>0.9</v>
      </c>
      <c r="Q233" s="267">
        <v>0</v>
      </c>
      <c r="R233" s="267">
        <v>0</v>
      </c>
      <c r="S233" s="267">
        <v>0</v>
      </c>
      <c r="T233" s="295">
        <v>0</v>
      </c>
      <c r="U233" s="266">
        <v>1</v>
      </c>
      <c r="V233" s="266">
        <v>0</v>
      </c>
      <c r="W233" s="267">
        <v>0</v>
      </c>
      <c r="X233" s="267">
        <v>0</v>
      </c>
      <c r="Y233" s="268">
        <v>1</v>
      </c>
      <c r="Z233" s="268">
        <v>1</v>
      </c>
      <c r="AA233" s="295">
        <v>-1</v>
      </c>
      <c r="AB233" s="264">
        <v>22</v>
      </c>
      <c r="AC233" s="264">
        <v>21</v>
      </c>
      <c r="AD233" s="264">
        <v>32</v>
      </c>
      <c r="AE233" s="264">
        <v>32</v>
      </c>
      <c r="AF233" s="268">
        <v>0.954545454545455</v>
      </c>
      <c r="AG233" s="268">
        <v>1</v>
      </c>
      <c r="AH233" s="295">
        <v>-0.0454545454545454</v>
      </c>
    </row>
    <row r="234" spans="1:34">
      <c r="A234" s="315" t="s">
        <v>400</v>
      </c>
      <c r="B234" s="321" t="s">
        <v>3315</v>
      </c>
      <c r="C234" s="293" t="s">
        <v>418</v>
      </c>
      <c r="D234" s="321" t="s">
        <v>419</v>
      </c>
      <c r="E234" s="263">
        <v>4546</v>
      </c>
      <c r="F234" s="263">
        <v>4218</v>
      </c>
      <c r="G234" s="263">
        <v>4132</v>
      </c>
      <c r="H234" s="264">
        <v>5662</v>
      </c>
      <c r="I234" s="264">
        <v>5071</v>
      </c>
      <c r="J234" s="264">
        <v>5164</v>
      </c>
      <c r="K234" s="264">
        <v>3876</v>
      </c>
      <c r="L234" s="264">
        <v>3725</v>
      </c>
      <c r="M234" s="264">
        <v>3569</v>
      </c>
      <c r="N234" s="267">
        <v>0.927848658161021</v>
      </c>
      <c r="O234" s="266">
        <v>4218</v>
      </c>
      <c r="P234" s="294">
        <v>0.9</v>
      </c>
      <c r="Q234" s="267">
        <v>0.927848658161021</v>
      </c>
      <c r="R234" s="267">
        <v>0.895619922288944</v>
      </c>
      <c r="S234" s="267">
        <v>0.961042311661507</v>
      </c>
      <c r="T234" s="295">
        <v>0.0322287358720769</v>
      </c>
      <c r="U234" s="266">
        <v>4546</v>
      </c>
      <c r="V234" s="266">
        <v>4132</v>
      </c>
      <c r="W234" s="267">
        <v>0.908930928288605</v>
      </c>
      <c r="X234" s="267">
        <v>0.908930928288605</v>
      </c>
      <c r="Y234" s="268">
        <v>0.912045213705404</v>
      </c>
      <c r="Z234" s="268">
        <v>0.920794633642931</v>
      </c>
      <c r="AA234" s="295">
        <v>-0.00311428541679915</v>
      </c>
      <c r="AB234" s="264">
        <v>30565</v>
      </c>
      <c r="AC234" s="264">
        <v>27904</v>
      </c>
      <c r="AD234" s="264">
        <v>28713</v>
      </c>
      <c r="AE234" s="264">
        <v>26354</v>
      </c>
      <c r="AF234" s="268">
        <v>0.912939636839522</v>
      </c>
      <c r="AG234" s="268">
        <v>0.917842092431999</v>
      </c>
      <c r="AH234" s="295">
        <v>-0.00490245559247715</v>
      </c>
    </row>
    <row r="235" spans="1:34">
      <c r="A235" s="315" t="s">
        <v>400</v>
      </c>
      <c r="B235" s="321" t="s">
        <v>3315</v>
      </c>
      <c r="C235" s="293" t="s">
        <v>420</v>
      </c>
      <c r="D235" s="321" t="s">
        <v>421</v>
      </c>
      <c r="E235" s="263">
        <v>2506</v>
      </c>
      <c r="F235" s="263">
        <v>2434</v>
      </c>
      <c r="G235" s="263">
        <v>2307</v>
      </c>
      <c r="H235" s="264">
        <v>2831</v>
      </c>
      <c r="I235" s="264">
        <v>2753</v>
      </c>
      <c r="J235" s="264">
        <v>2588</v>
      </c>
      <c r="K235" s="264">
        <v>2018</v>
      </c>
      <c r="L235" s="264">
        <v>1965</v>
      </c>
      <c r="M235" s="264">
        <v>1852</v>
      </c>
      <c r="N235" s="267">
        <v>0.971268954509178</v>
      </c>
      <c r="O235" s="266">
        <v>2434</v>
      </c>
      <c r="P235" s="294">
        <v>0.9</v>
      </c>
      <c r="Q235" s="267">
        <v>0.971268954509178</v>
      </c>
      <c r="R235" s="267">
        <v>0.972447898269163</v>
      </c>
      <c r="S235" s="267">
        <v>0.973736372646184</v>
      </c>
      <c r="T235" s="295">
        <v>-0.00117894375998495</v>
      </c>
      <c r="U235" s="266">
        <v>2506</v>
      </c>
      <c r="V235" s="266">
        <v>2307</v>
      </c>
      <c r="W235" s="267">
        <v>0.920590582601756</v>
      </c>
      <c r="X235" s="267">
        <v>0.920590582601756</v>
      </c>
      <c r="Y235" s="268">
        <v>0.914164606146238</v>
      </c>
      <c r="Z235" s="268">
        <v>0.917740336967294</v>
      </c>
      <c r="AA235" s="295">
        <v>0.00642597645551768</v>
      </c>
      <c r="AB235" s="264">
        <v>15700</v>
      </c>
      <c r="AC235" s="264">
        <v>14302</v>
      </c>
      <c r="AD235" s="264">
        <v>14751</v>
      </c>
      <c r="AE235" s="264">
        <v>13459</v>
      </c>
      <c r="AF235" s="268">
        <v>0.910955414012739</v>
      </c>
      <c r="AG235" s="268">
        <v>0.912412717781845</v>
      </c>
      <c r="AH235" s="295">
        <v>-0.00145730376910647</v>
      </c>
    </row>
    <row r="236" spans="1:34">
      <c r="A236" s="315" t="s">
        <v>400</v>
      </c>
      <c r="B236" s="321" t="s">
        <v>3316</v>
      </c>
      <c r="C236" s="293" t="s">
        <v>422</v>
      </c>
      <c r="D236" s="321" t="s">
        <v>423</v>
      </c>
      <c r="E236" s="263">
        <v>5214</v>
      </c>
      <c r="F236" s="263">
        <v>4977</v>
      </c>
      <c r="G236" s="263">
        <v>4777</v>
      </c>
      <c r="H236" s="264">
        <v>6142</v>
      </c>
      <c r="I236" s="264">
        <v>5754</v>
      </c>
      <c r="J236" s="264">
        <v>5684</v>
      </c>
      <c r="K236" s="264">
        <v>4255</v>
      </c>
      <c r="L236" s="264">
        <v>4051</v>
      </c>
      <c r="M236" s="264">
        <v>4030</v>
      </c>
      <c r="N236" s="267">
        <v>0.954545454545455</v>
      </c>
      <c r="O236" s="266">
        <v>4977</v>
      </c>
      <c r="P236" s="294">
        <v>0.9</v>
      </c>
      <c r="Q236" s="267">
        <v>0.954545454545455</v>
      </c>
      <c r="R236" s="267">
        <v>0.93682839465972</v>
      </c>
      <c r="S236" s="267">
        <v>0.952056404230317</v>
      </c>
      <c r="T236" s="295">
        <v>0.0177170598857346</v>
      </c>
      <c r="U236" s="266">
        <v>5214</v>
      </c>
      <c r="V236" s="266">
        <v>4777</v>
      </c>
      <c r="W236" s="267">
        <v>0.916187188339087</v>
      </c>
      <c r="X236" s="267">
        <v>0.916187188339087</v>
      </c>
      <c r="Y236" s="268">
        <v>0.925431455551938</v>
      </c>
      <c r="Z236" s="268">
        <v>0.947121034077556</v>
      </c>
      <c r="AA236" s="295">
        <v>-0.00924426721285043</v>
      </c>
      <c r="AB236" s="264">
        <v>33192</v>
      </c>
      <c r="AC236" s="264">
        <v>30774</v>
      </c>
      <c r="AD236" s="264">
        <v>32629</v>
      </c>
      <c r="AE236" s="264">
        <v>30463</v>
      </c>
      <c r="AF236" s="268">
        <v>0.927151120751988</v>
      </c>
      <c r="AG236" s="268">
        <v>0.933617334273193</v>
      </c>
      <c r="AH236" s="295">
        <v>-0.00646621352120413</v>
      </c>
    </row>
    <row r="237" spans="1:34">
      <c r="A237" s="315" t="s">
        <v>400</v>
      </c>
      <c r="B237" s="321" t="s">
        <v>3316</v>
      </c>
      <c r="C237" s="293" t="s">
        <v>424</v>
      </c>
      <c r="D237" s="321" t="s">
        <v>425</v>
      </c>
      <c r="E237" s="263">
        <v>4646</v>
      </c>
      <c r="F237" s="263">
        <v>4544</v>
      </c>
      <c r="G237" s="263">
        <v>4398</v>
      </c>
      <c r="H237" s="264">
        <v>5518</v>
      </c>
      <c r="I237" s="264">
        <v>5384</v>
      </c>
      <c r="J237" s="264">
        <v>5197</v>
      </c>
      <c r="K237" s="264">
        <v>3825</v>
      </c>
      <c r="L237" s="264">
        <v>3769</v>
      </c>
      <c r="M237" s="264">
        <v>3641</v>
      </c>
      <c r="N237" s="267">
        <v>0.978045630650021</v>
      </c>
      <c r="O237" s="266">
        <v>4544</v>
      </c>
      <c r="P237" s="294">
        <v>0.9</v>
      </c>
      <c r="Q237" s="267">
        <v>0.978045630650021</v>
      </c>
      <c r="R237" s="267">
        <v>0.975715839072128</v>
      </c>
      <c r="S237" s="267">
        <v>0.985359477124183</v>
      </c>
      <c r="T237" s="295">
        <v>0.00232979157789392</v>
      </c>
      <c r="U237" s="266">
        <v>4646</v>
      </c>
      <c r="V237" s="266">
        <v>4398</v>
      </c>
      <c r="W237" s="267">
        <v>0.946620749031425</v>
      </c>
      <c r="X237" s="267">
        <v>0.946620749031425</v>
      </c>
      <c r="Y237" s="268">
        <v>0.941826748822037</v>
      </c>
      <c r="Z237" s="268">
        <v>0.951895424836601</v>
      </c>
      <c r="AA237" s="295">
        <v>0.00479400020938792</v>
      </c>
      <c r="AB237" s="264">
        <v>29791</v>
      </c>
      <c r="AC237" s="264">
        <v>28343</v>
      </c>
      <c r="AD237" s="264">
        <v>27723</v>
      </c>
      <c r="AE237" s="264">
        <v>26566</v>
      </c>
      <c r="AF237" s="268">
        <v>0.951394716525125</v>
      </c>
      <c r="AG237" s="268">
        <v>0.958265699960322</v>
      </c>
      <c r="AH237" s="295">
        <v>-0.00687098343519665</v>
      </c>
    </row>
    <row r="238" spans="1:34">
      <c r="A238" s="315" t="s">
        <v>400</v>
      </c>
      <c r="B238" s="321" t="s">
        <v>3316</v>
      </c>
      <c r="C238" s="293" t="s">
        <v>426</v>
      </c>
      <c r="D238" s="321" t="s">
        <v>427</v>
      </c>
      <c r="E238" s="263">
        <v>1</v>
      </c>
      <c r="F238" s="263">
        <v>0</v>
      </c>
      <c r="G238" s="263">
        <v>1</v>
      </c>
      <c r="H238" s="264">
        <v>0</v>
      </c>
      <c r="I238" s="264">
        <v>0</v>
      </c>
      <c r="J238" s="264">
        <v>0</v>
      </c>
      <c r="K238" s="264">
        <v>0</v>
      </c>
      <c r="L238" s="264">
        <v>0</v>
      </c>
      <c r="M238" s="264">
        <v>0</v>
      </c>
      <c r="N238" s="267">
        <v>0</v>
      </c>
      <c r="O238" s="266">
        <v>0</v>
      </c>
      <c r="P238" s="294">
        <v>0.9</v>
      </c>
      <c r="Q238" s="267">
        <v>0</v>
      </c>
      <c r="R238" s="267">
        <v>0</v>
      </c>
      <c r="S238" s="267">
        <v>0</v>
      </c>
      <c r="T238" s="295">
        <v>0</v>
      </c>
      <c r="U238" s="266">
        <v>1</v>
      </c>
      <c r="V238" s="266">
        <v>1</v>
      </c>
      <c r="W238" s="267">
        <v>1</v>
      </c>
      <c r="X238" s="267">
        <v>1</v>
      </c>
      <c r="Y238" s="268">
        <v>0</v>
      </c>
      <c r="Z238" s="268">
        <v>0</v>
      </c>
      <c r="AA238" s="295">
        <v>1</v>
      </c>
      <c r="AB238" s="264">
        <v>2</v>
      </c>
      <c r="AC238" s="264">
        <v>1</v>
      </c>
      <c r="AD238" s="264">
        <v>0</v>
      </c>
      <c r="AE238" s="264">
        <v>0</v>
      </c>
      <c r="AF238" s="268">
        <v>0.5</v>
      </c>
      <c r="AG238" s="268">
        <v>0</v>
      </c>
      <c r="AH238" s="295">
        <v>0.5</v>
      </c>
    </row>
    <row r="239" spans="1:34">
      <c r="A239" s="315" t="s">
        <v>400</v>
      </c>
      <c r="B239" s="321" t="s">
        <v>3317</v>
      </c>
      <c r="C239" s="293" t="s">
        <v>428</v>
      </c>
      <c r="D239" s="321" t="s">
        <v>429</v>
      </c>
      <c r="E239" s="263">
        <v>8523</v>
      </c>
      <c r="F239" s="263">
        <v>7901</v>
      </c>
      <c r="G239" s="263">
        <v>7096</v>
      </c>
      <c r="H239" s="264">
        <v>9881</v>
      </c>
      <c r="I239" s="264">
        <v>9263</v>
      </c>
      <c r="J239" s="264">
        <v>8124</v>
      </c>
      <c r="K239" s="264">
        <v>6570</v>
      </c>
      <c r="L239" s="264">
        <v>6251</v>
      </c>
      <c r="M239" s="264">
        <v>5664</v>
      </c>
      <c r="N239" s="267">
        <v>0.927021001994603</v>
      </c>
      <c r="O239" s="266">
        <v>7901</v>
      </c>
      <c r="P239" s="294">
        <v>0.9</v>
      </c>
      <c r="Q239" s="267">
        <v>0.927021001994603</v>
      </c>
      <c r="R239" s="267">
        <v>0.937455723104949</v>
      </c>
      <c r="S239" s="267">
        <v>0.95144596651446</v>
      </c>
      <c r="T239" s="295">
        <v>-0.010434721110346</v>
      </c>
      <c r="U239" s="266">
        <v>8523</v>
      </c>
      <c r="V239" s="266">
        <v>7096</v>
      </c>
      <c r="W239" s="267">
        <v>0.832570691071219</v>
      </c>
      <c r="X239" s="267">
        <v>0.832570691071219</v>
      </c>
      <c r="Y239" s="268">
        <v>0.822183989474749</v>
      </c>
      <c r="Z239" s="268">
        <v>0.862100456621005</v>
      </c>
      <c r="AA239" s="295">
        <v>0.0103867015964696</v>
      </c>
      <c r="AB239" s="264">
        <v>52308</v>
      </c>
      <c r="AC239" s="264">
        <v>44557</v>
      </c>
      <c r="AD239" s="264">
        <v>48904</v>
      </c>
      <c r="AE239" s="264">
        <v>42207</v>
      </c>
      <c r="AF239" s="268">
        <v>0.851819989294181</v>
      </c>
      <c r="AG239" s="268">
        <v>0.863058236545068</v>
      </c>
      <c r="AH239" s="295">
        <v>-0.0112382472508873</v>
      </c>
    </row>
    <row r="240" spans="1:34">
      <c r="A240" s="315" t="s">
        <v>400</v>
      </c>
      <c r="B240" s="321" t="s">
        <v>3317</v>
      </c>
      <c r="C240" s="293" t="s">
        <v>430</v>
      </c>
      <c r="D240" s="321" t="s">
        <v>431</v>
      </c>
      <c r="E240" s="263">
        <v>1</v>
      </c>
      <c r="F240" s="263">
        <v>0</v>
      </c>
      <c r="G240" s="263">
        <v>0</v>
      </c>
      <c r="H240" s="264">
        <v>3</v>
      </c>
      <c r="I240" s="264">
        <v>0</v>
      </c>
      <c r="J240" s="264">
        <v>0</v>
      </c>
      <c r="K240" s="264">
        <v>4</v>
      </c>
      <c r="L240" s="264">
        <v>0</v>
      </c>
      <c r="M240" s="264">
        <v>0</v>
      </c>
      <c r="N240" s="267">
        <v>0</v>
      </c>
      <c r="O240" s="266">
        <v>0</v>
      </c>
      <c r="P240" s="294">
        <v>0.9</v>
      </c>
      <c r="Q240" s="267">
        <v>0</v>
      </c>
      <c r="R240" s="267">
        <v>0</v>
      </c>
      <c r="S240" s="267">
        <v>0</v>
      </c>
      <c r="T240" s="295">
        <v>0</v>
      </c>
      <c r="U240" s="266">
        <v>1</v>
      </c>
      <c r="V240" s="266">
        <v>0</v>
      </c>
      <c r="W240" s="267">
        <v>0</v>
      </c>
      <c r="X240" s="267">
        <v>0</v>
      </c>
      <c r="Y240" s="268">
        <v>0</v>
      </c>
      <c r="Z240" s="268">
        <v>0</v>
      </c>
      <c r="AA240" s="295">
        <v>0</v>
      </c>
      <c r="AB240" s="264">
        <v>8</v>
      </c>
      <c r="AC240" s="264">
        <v>0</v>
      </c>
      <c r="AD240" s="264">
        <v>40</v>
      </c>
      <c r="AE240" s="264">
        <v>29</v>
      </c>
      <c r="AF240" s="268">
        <v>0</v>
      </c>
      <c r="AG240" s="268">
        <v>0.725</v>
      </c>
      <c r="AH240" s="295">
        <v>-0.725</v>
      </c>
    </row>
    <row r="241" spans="1:34">
      <c r="A241" s="315" t="s">
        <v>400</v>
      </c>
      <c r="B241" s="321" t="s">
        <v>3317</v>
      </c>
      <c r="C241" s="293" t="s">
        <v>432</v>
      </c>
      <c r="D241" s="321" t="s">
        <v>433</v>
      </c>
      <c r="E241" s="263">
        <v>4712</v>
      </c>
      <c r="F241" s="263">
        <v>4358</v>
      </c>
      <c r="G241" s="263">
        <v>4285</v>
      </c>
      <c r="H241" s="264">
        <v>5183</v>
      </c>
      <c r="I241" s="264">
        <v>4824</v>
      </c>
      <c r="J241" s="264">
        <v>4685</v>
      </c>
      <c r="K241" s="264">
        <v>3421</v>
      </c>
      <c r="L241" s="264">
        <v>3245</v>
      </c>
      <c r="M241" s="264">
        <v>3138</v>
      </c>
      <c r="N241" s="267">
        <v>0.924872665534805</v>
      </c>
      <c r="O241" s="266">
        <v>4358</v>
      </c>
      <c r="P241" s="294">
        <v>0.9</v>
      </c>
      <c r="Q241" s="267">
        <v>0.924872665534805</v>
      </c>
      <c r="R241" s="267">
        <v>0.930735095504534</v>
      </c>
      <c r="S241" s="267">
        <v>0.948553054662379</v>
      </c>
      <c r="T241" s="295">
        <v>-0.0058624299697293</v>
      </c>
      <c r="U241" s="266">
        <v>4712</v>
      </c>
      <c r="V241" s="266">
        <v>4285</v>
      </c>
      <c r="W241" s="267">
        <v>0.909380305602716</v>
      </c>
      <c r="X241" s="267">
        <v>0.909380305602716</v>
      </c>
      <c r="Y241" s="268">
        <v>0.903916650588462</v>
      </c>
      <c r="Z241" s="268">
        <v>0.917275650394621</v>
      </c>
      <c r="AA241" s="295">
        <v>0.00546365501425417</v>
      </c>
      <c r="AB241" s="264">
        <v>28595</v>
      </c>
      <c r="AC241" s="264">
        <v>26181</v>
      </c>
      <c r="AD241" s="264">
        <v>29552</v>
      </c>
      <c r="AE241" s="264">
        <v>27143</v>
      </c>
      <c r="AF241" s="268">
        <v>0.915579646791397</v>
      </c>
      <c r="AG241" s="268">
        <v>0.918482674607472</v>
      </c>
      <c r="AH241" s="295">
        <v>-0.00290302781607443</v>
      </c>
    </row>
    <row r="242" spans="1:34">
      <c r="A242" s="315" t="s">
        <v>400</v>
      </c>
      <c r="B242" s="321" t="s">
        <v>3314</v>
      </c>
      <c r="C242" s="293" t="s">
        <v>434</v>
      </c>
      <c r="D242" s="321" t="s">
        <v>435</v>
      </c>
      <c r="E242" s="263">
        <v>1</v>
      </c>
      <c r="F242" s="263">
        <v>0</v>
      </c>
      <c r="G242" s="263">
        <v>0</v>
      </c>
      <c r="H242" s="264">
        <v>4</v>
      </c>
      <c r="I242" s="264">
        <v>0</v>
      </c>
      <c r="J242" s="264">
        <v>3</v>
      </c>
      <c r="K242" s="264">
        <v>0</v>
      </c>
      <c r="L242" s="264">
        <v>0</v>
      </c>
      <c r="M242" s="264">
        <v>0</v>
      </c>
      <c r="N242" s="267">
        <v>0</v>
      </c>
      <c r="O242" s="266">
        <v>0</v>
      </c>
      <c r="P242" s="294">
        <v>0.9</v>
      </c>
      <c r="Q242" s="267">
        <v>0</v>
      </c>
      <c r="R242" s="267">
        <v>0</v>
      </c>
      <c r="S242" s="267">
        <v>0</v>
      </c>
      <c r="T242" s="295">
        <v>0</v>
      </c>
      <c r="U242" s="266">
        <v>1</v>
      </c>
      <c r="V242" s="266">
        <v>0</v>
      </c>
      <c r="W242" s="267">
        <v>0</v>
      </c>
      <c r="X242" s="267">
        <v>0</v>
      </c>
      <c r="Y242" s="268">
        <v>0.75</v>
      </c>
      <c r="Z242" s="268">
        <v>0</v>
      </c>
      <c r="AA242" s="295">
        <v>-0.75</v>
      </c>
      <c r="AB242" s="264">
        <v>7</v>
      </c>
      <c r="AC242" s="264">
        <v>5</v>
      </c>
      <c r="AD242" s="264">
        <v>8</v>
      </c>
      <c r="AE242" s="264">
        <v>7</v>
      </c>
      <c r="AF242" s="268">
        <v>0.714285714285714</v>
      </c>
      <c r="AG242" s="268">
        <v>0.875</v>
      </c>
      <c r="AH242" s="295">
        <v>-0.160714285714286</v>
      </c>
    </row>
    <row r="243" spans="1:34">
      <c r="A243" s="315" t="s">
        <v>400</v>
      </c>
      <c r="B243" s="321" t="s">
        <v>3317</v>
      </c>
      <c r="C243" s="293" t="s">
        <v>436</v>
      </c>
      <c r="D243" s="321" t="s">
        <v>437</v>
      </c>
      <c r="E243" s="263">
        <v>3531</v>
      </c>
      <c r="F243" s="263">
        <v>3497</v>
      </c>
      <c r="G243" s="263">
        <v>3197</v>
      </c>
      <c r="H243" s="264">
        <v>3936</v>
      </c>
      <c r="I243" s="264">
        <v>3906</v>
      </c>
      <c r="J243" s="264">
        <v>3579</v>
      </c>
      <c r="K243" s="264">
        <v>2778</v>
      </c>
      <c r="L243" s="264">
        <v>2763</v>
      </c>
      <c r="M243" s="264">
        <v>2568</v>
      </c>
      <c r="N243" s="267">
        <v>0.990370999716794</v>
      </c>
      <c r="O243" s="266">
        <v>3497</v>
      </c>
      <c r="P243" s="294">
        <v>0.9</v>
      </c>
      <c r="Q243" s="267">
        <v>0.990370999716794</v>
      </c>
      <c r="R243" s="267">
        <v>0.992378048780488</v>
      </c>
      <c r="S243" s="267">
        <v>0.994600431965443</v>
      </c>
      <c r="T243" s="295">
        <v>-0.00200704906369376</v>
      </c>
      <c r="U243" s="266">
        <v>3531</v>
      </c>
      <c r="V243" s="266">
        <v>3197</v>
      </c>
      <c r="W243" s="267">
        <v>0.905409232512036</v>
      </c>
      <c r="X243" s="267">
        <v>0.905409232512036</v>
      </c>
      <c r="Y243" s="268">
        <v>0.909298780487805</v>
      </c>
      <c r="Z243" s="268">
        <v>0.924406047516199</v>
      </c>
      <c r="AA243" s="295">
        <v>-0.00388954797576868</v>
      </c>
      <c r="AB243" s="264">
        <v>22126</v>
      </c>
      <c r="AC243" s="264">
        <v>20212</v>
      </c>
      <c r="AD243" s="264">
        <v>21615</v>
      </c>
      <c r="AE243" s="264">
        <v>19228</v>
      </c>
      <c r="AF243" s="268">
        <v>0.913495435234566</v>
      </c>
      <c r="AG243" s="268">
        <v>0.889567430025445</v>
      </c>
      <c r="AH243" s="295">
        <v>0.0239280052091204</v>
      </c>
    </row>
    <row r="244" spans="1:34">
      <c r="A244" s="315" t="s">
        <v>400</v>
      </c>
      <c r="B244" s="321" t="s">
        <v>3318</v>
      </c>
      <c r="C244" s="293" t="s">
        <v>438</v>
      </c>
      <c r="D244" s="321" t="s">
        <v>439</v>
      </c>
      <c r="E244" s="263">
        <v>6219</v>
      </c>
      <c r="F244" s="263">
        <v>6037</v>
      </c>
      <c r="G244" s="263">
        <v>5601</v>
      </c>
      <c r="H244" s="264">
        <v>7533</v>
      </c>
      <c r="I244" s="264">
        <v>7139</v>
      </c>
      <c r="J244" s="264">
        <v>6727</v>
      </c>
      <c r="K244" s="264">
        <v>4803</v>
      </c>
      <c r="L244" s="264">
        <v>4666</v>
      </c>
      <c r="M244" s="264">
        <v>4434</v>
      </c>
      <c r="N244" s="267">
        <v>0.970734844830359</v>
      </c>
      <c r="O244" s="266">
        <v>6037</v>
      </c>
      <c r="P244" s="294">
        <v>0.9</v>
      </c>
      <c r="Q244" s="267">
        <v>0.970734844830359</v>
      </c>
      <c r="R244" s="267">
        <v>0.947696800743396</v>
      </c>
      <c r="S244" s="267">
        <v>0.971476160732875</v>
      </c>
      <c r="T244" s="295">
        <v>0.0230380440869629</v>
      </c>
      <c r="U244" s="266">
        <v>6219</v>
      </c>
      <c r="V244" s="266">
        <v>5601</v>
      </c>
      <c r="W244" s="267">
        <v>0.900627110467921</v>
      </c>
      <c r="X244" s="267">
        <v>0.900627110467921</v>
      </c>
      <c r="Y244" s="268">
        <v>0.893004115226337</v>
      </c>
      <c r="Z244" s="268">
        <v>0.92317301686446</v>
      </c>
      <c r="AA244" s="295">
        <v>0.00762299524158339</v>
      </c>
      <c r="AB244" s="264">
        <v>41601</v>
      </c>
      <c r="AC244" s="264">
        <v>37431</v>
      </c>
      <c r="AD244" s="264">
        <v>40531</v>
      </c>
      <c r="AE244" s="264">
        <v>34336</v>
      </c>
      <c r="AF244" s="268">
        <v>0.899762024951323</v>
      </c>
      <c r="AG244" s="268">
        <v>0.847154030248452</v>
      </c>
      <c r="AH244" s="295">
        <v>0.0526079947028715</v>
      </c>
    </row>
    <row r="245" spans="1:34">
      <c r="A245" s="315" t="s">
        <v>400</v>
      </c>
      <c r="B245" s="321" t="s">
        <v>3318</v>
      </c>
      <c r="C245" s="293" t="s">
        <v>440</v>
      </c>
      <c r="D245" s="321" t="s">
        <v>441</v>
      </c>
      <c r="E245" s="263">
        <v>7</v>
      </c>
      <c r="F245" s="263">
        <v>0</v>
      </c>
      <c r="G245" s="263">
        <v>2</v>
      </c>
      <c r="H245" s="264">
        <v>5</v>
      </c>
      <c r="I245" s="264">
        <v>0</v>
      </c>
      <c r="J245" s="264">
        <v>5</v>
      </c>
      <c r="K245" s="264">
        <v>25</v>
      </c>
      <c r="L245" s="264">
        <v>0</v>
      </c>
      <c r="M245" s="264">
        <v>22</v>
      </c>
      <c r="N245" s="267">
        <v>0</v>
      </c>
      <c r="O245" s="266">
        <v>0</v>
      </c>
      <c r="P245" s="294">
        <v>0.9</v>
      </c>
      <c r="Q245" s="267">
        <v>0</v>
      </c>
      <c r="R245" s="267">
        <v>0</v>
      </c>
      <c r="S245" s="267">
        <v>0</v>
      </c>
      <c r="T245" s="295">
        <v>0</v>
      </c>
      <c r="U245" s="266">
        <v>7</v>
      </c>
      <c r="V245" s="266">
        <v>2</v>
      </c>
      <c r="W245" s="267">
        <v>0.285714285714286</v>
      </c>
      <c r="X245" s="267">
        <v>0.285714285714286</v>
      </c>
      <c r="Y245" s="268">
        <v>1</v>
      </c>
      <c r="Z245" s="268">
        <v>0.88</v>
      </c>
      <c r="AA245" s="295">
        <v>-0.714285714285714</v>
      </c>
      <c r="AB245" s="264">
        <v>88</v>
      </c>
      <c r="AC245" s="264">
        <v>71</v>
      </c>
      <c r="AD245" s="264">
        <v>34</v>
      </c>
      <c r="AE245" s="264">
        <v>26</v>
      </c>
      <c r="AF245" s="268">
        <v>0.806818181818182</v>
      </c>
      <c r="AG245" s="268">
        <v>0.764705882352941</v>
      </c>
      <c r="AH245" s="295">
        <v>0.0421122994652406</v>
      </c>
    </row>
    <row r="246" spans="1:34">
      <c r="A246" s="315" t="s">
        <v>400</v>
      </c>
      <c r="B246" s="321" t="s">
        <v>3316</v>
      </c>
      <c r="C246" s="293" t="s">
        <v>442</v>
      </c>
      <c r="D246" s="321" t="s">
        <v>443</v>
      </c>
      <c r="E246" s="263">
        <v>9985</v>
      </c>
      <c r="F246" s="263">
        <v>9757</v>
      </c>
      <c r="G246" s="263">
        <v>9294</v>
      </c>
      <c r="H246" s="264">
        <v>10993</v>
      </c>
      <c r="I246" s="264">
        <v>10750</v>
      </c>
      <c r="J246" s="264">
        <v>10167</v>
      </c>
      <c r="K246" s="264">
        <v>7822</v>
      </c>
      <c r="L246" s="264">
        <v>7605</v>
      </c>
      <c r="M246" s="264">
        <v>7343</v>
      </c>
      <c r="N246" s="267">
        <v>0.977165748622934</v>
      </c>
      <c r="O246" s="266">
        <v>9757</v>
      </c>
      <c r="P246" s="294">
        <v>0.9</v>
      </c>
      <c r="Q246" s="267">
        <v>0.977165748622934</v>
      </c>
      <c r="R246" s="267">
        <v>0.977895024106249</v>
      </c>
      <c r="S246" s="267">
        <v>0.972257734594733</v>
      </c>
      <c r="T246" s="295">
        <v>-0.000729275483315028</v>
      </c>
      <c r="U246" s="266">
        <v>9985</v>
      </c>
      <c r="V246" s="266">
        <v>9294</v>
      </c>
      <c r="W246" s="267">
        <v>0.930796194291437</v>
      </c>
      <c r="X246" s="267">
        <v>0.930796194291437</v>
      </c>
      <c r="Y246" s="268">
        <v>0.924861275357045</v>
      </c>
      <c r="Z246" s="268">
        <v>0.938762464842751</v>
      </c>
      <c r="AA246" s="295">
        <v>0.00593491893439169</v>
      </c>
      <c r="AB246" s="264">
        <v>59633</v>
      </c>
      <c r="AC246" s="264">
        <v>55611</v>
      </c>
      <c r="AD246" s="264">
        <v>55912</v>
      </c>
      <c r="AE246" s="264">
        <v>51435</v>
      </c>
      <c r="AF246" s="268">
        <v>0.932554122717287</v>
      </c>
      <c r="AG246" s="268">
        <v>0.919927743597081</v>
      </c>
      <c r="AH246" s="295">
        <v>0.0126263791202063</v>
      </c>
    </row>
    <row r="247" spans="1:34">
      <c r="A247" s="315" t="s">
        <v>400</v>
      </c>
      <c r="B247" s="321" t="s">
        <v>3313</v>
      </c>
      <c r="C247" s="293" t="s">
        <v>444</v>
      </c>
      <c r="D247" s="321" t="s">
        <v>445</v>
      </c>
      <c r="E247" s="263">
        <v>7813</v>
      </c>
      <c r="F247" s="263">
        <v>7519</v>
      </c>
      <c r="G247" s="263">
        <v>7046</v>
      </c>
      <c r="H247" s="264">
        <v>9352</v>
      </c>
      <c r="I247" s="264">
        <v>8992</v>
      </c>
      <c r="J247" s="264">
        <v>8449</v>
      </c>
      <c r="K247" s="264">
        <v>6526</v>
      </c>
      <c r="L247" s="264">
        <v>6320</v>
      </c>
      <c r="M247" s="264">
        <v>5988</v>
      </c>
      <c r="N247" s="267">
        <v>0.962370408293869</v>
      </c>
      <c r="O247" s="266">
        <v>7519</v>
      </c>
      <c r="P247" s="294">
        <v>0.9</v>
      </c>
      <c r="Q247" s="267">
        <v>0.962370408293869</v>
      </c>
      <c r="R247" s="267">
        <v>0.961505560307956</v>
      </c>
      <c r="S247" s="267">
        <v>0.968433956481765</v>
      </c>
      <c r="T247" s="295">
        <v>0.000864847985913686</v>
      </c>
      <c r="U247" s="266">
        <v>7813</v>
      </c>
      <c r="V247" s="266">
        <v>7046</v>
      </c>
      <c r="W247" s="267">
        <v>0.901830282861897</v>
      </c>
      <c r="X247" s="267">
        <v>0.901830282861897</v>
      </c>
      <c r="Y247" s="268">
        <v>0.903443113772455</v>
      </c>
      <c r="Z247" s="268">
        <v>0.91756052712228</v>
      </c>
      <c r="AA247" s="295">
        <v>-0.0016128309105583</v>
      </c>
      <c r="AB247" s="264">
        <v>49101</v>
      </c>
      <c r="AC247" s="264">
        <v>44749</v>
      </c>
      <c r="AD247" s="264">
        <v>46781</v>
      </c>
      <c r="AE247" s="264">
        <v>42846</v>
      </c>
      <c r="AF247" s="268">
        <v>0.911366367283762</v>
      </c>
      <c r="AG247" s="268">
        <v>0.915884654026207</v>
      </c>
      <c r="AH247" s="295">
        <v>-0.00451828674244514</v>
      </c>
    </row>
    <row r="248" spans="1:34">
      <c r="A248" s="315" t="s">
        <v>400</v>
      </c>
      <c r="B248" s="321" t="s">
        <v>3316</v>
      </c>
      <c r="C248" s="293" t="s">
        <v>446</v>
      </c>
      <c r="D248" s="321" t="s">
        <v>447</v>
      </c>
      <c r="E248" s="263">
        <v>8598</v>
      </c>
      <c r="F248" s="263">
        <v>8117</v>
      </c>
      <c r="G248" s="263">
        <v>7795</v>
      </c>
      <c r="H248" s="264">
        <v>10165</v>
      </c>
      <c r="I248" s="264">
        <v>9515</v>
      </c>
      <c r="J248" s="264">
        <v>9291</v>
      </c>
      <c r="K248" s="264">
        <v>7156</v>
      </c>
      <c r="L248" s="264">
        <v>6759</v>
      </c>
      <c r="M248" s="264">
        <v>6620</v>
      </c>
      <c r="N248" s="267">
        <v>0.944056757385438</v>
      </c>
      <c r="O248" s="266">
        <v>8117</v>
      </c>
      <c r="P248" s="294">
        <v>0.9</v>
      </c>
      <c r="Q248" s="267">
        <v>0.944056757385438</v>
      </c>
      <c r="R248" s="267">
        <v>0.936055090998524</v>
      </c>
      <c r="S248" s="267">
        <v>0.944522079373952</v>
      </c>
      <c r="T248" s="295">
        <v>0.00800166638691413</v>
      </c>
      <c r="U248" s="266">
        <v>8598</v>
      </c>
      <c r="V248" s="266">
        <v>7795</v>
      </c>
      <c r="W248" s="267">
        <v>0.906606187485462</v>
      </c>
      <c r="X248" s="267">
        <v>0.906606187485462</v>
      </c>
      <c r="Y248" s="268">
        <v>0.914018691588785</v>
      </c>
      <c r="Z248" s="268">
        <v>0.925097820011179</v>
      </c>
      <c r="AA248" s="295">
        <v>-0.00741250410332328</v>
      </c>
      <c r="AB248" s="264">
        <v>54109</v>
      </c>
      <c r="AC248" s="264">
        <v>49612</v>
      </c>
      <c r="AD248" s="264">
        <v>52109</v>
      </c>
      <c r="AE248" s="264">
        <v>47536</v>
      </c>
      <c r="AF248" s="268">
        <v>0.916889981333974</v>
      </c>
      <c r="AG248" s="268">
        <v>0.912241647316203</v>
      </c>
      <c r="AH248" s="295">
        <v>0.00464833401777143</v>
      </c>
    </row>
    <row r="249" spans="1:34">
      <c r="A249" s="315" t="s">
        <v>400</v>
      </c>
      <c r="B249" s="321" t="s">
        <v>3313</v>
      </c>
      <c r="C249" s="293" t="s">
        <v>448</v>
      </c>
      <c r="D249" s="321" t="s">
        <v>449</v>
      </c>
      <c r="E249" s="263">
        <v>3953</v>
      </c>
      <c r="F249" s="263">
        <v>3793</v>
      </c>
      <c r="G249" s="263">
        <v>3506</v>
      </c>
      <c r="H249" s="264">
        <v>4690</v>
      </c>
      <c r="I249" s="264">
        <v>4580</v>
      </c>
      <c r="J249" s="264">
        <v>4328</v>
      </c>
      <c r="K249" s="264">
        <v>3366</v>
      </c>
      <c r="L249" s="264">
        <v>3314</v>
      </c>
      <c r="M249" s="264">
        <v>3129</v>
      </c>
      <c r="N249" s="267">
        <v>0.95952441183911</v>
      </c>
      <c r="O249" s="266">
        <v>3793</v>
      </c>
      <c r="P249" s="294">
        <v>0.9</v>
      </c>
      <c r="Q249" s="267">
        <v>0.95952441183911</v>
      </c>
      <c r="R249" s="267">
        <v>0.976545842217484</v>
      </c>
      <c r="S249" s="267">
        <v>0.984551396316102</v>
      </c>
      <c r="T249" s="295">
        <v>-0.0170214303783744</v>
      </c>
      <c r="U249" s="266">
        <v>3953</v>
      </c>
      <c r="V249" s="266">
        <v>3506</v>
      </c>
      <c r="W249" s="267">
        <v>0.886921325575512</v>
      </c>
      <c r="X249" s="267">
        <v>0.886921325575512</v>
      </c>
      <c r="Y249" s="268">
        <v>0.922814498933902</v>
      </c>
      <c r="Z249" s="268">
        <v>0.929590017825312</v>
      </c>
      <c r="AA249" s="295">
        <v>-0.0358931733583896</v>
      </c>
      <c r="AB249" s="264">
        <v>25236</v>
      </c>
      <c r="AC249" s="264">
        <v>23172</v>
      </c>
      <c r="AD249" s="264">
        <v>24263</v>
      </c>
      <c r="AE249" s="264">
        <v>22603</v>
      </c>
      <c r="AF249" s="268">
        <v>0.918212077983833</v>
      </c>
      <c r="AG249" s="268">
        <v>0.931583068870296</v>
      </c>
      <c r="AH249" s="295">
        <v>-0.0133709908864637</v>
      </c>
    </row>
    <row r="250" spans="1:34">
      <c r="A250" s="315" t="s">
        <v>400</v>
      </c>
      <c r="B250" s="321" t="s">
        <v>3316</v>
      </c>
      <c r="C250" s="293" t="s">
        <v>450</v>
      </c>
      <c r="D250" s="321" t="s">
        <v>451</v>
      </c>
      <c r="E250" s="263">
        <v>6070</v>
      </c>
      <c r="F250" s="263">
        <v>5855</v>
      </c>
      <c r="G250" s="263">
        <v>5568</v>
      </c>
      <c r="H250" s="264">
        <v>7458</v>
      </c>
      <c r="I250" s="264">
        <v>7237</v>
      </c>
      <c r="J250" s="264">
        <v>6852</v>
      </c>
      <c r="K250" s="264">
        <v>5098</v>
      </c>
      <c r="L250" s="264">
        <v>4924</v>
      </c>
      <c r="M250" s="264">
        <v>4774</v>
      </c>
      <c r="N250" s="267">
        <v>0.964579901153213</v>
      </c>
      <c r="O250" s="266">
        <v>5855</v>
      </c>
      <c r="P250" s="294">
        <v>0.9</v>
      </c>
      <c r="Q250" s="267">
        <v>0.964579901153213</v>
      </c>
      <c r="R250" s="267">
        <v>0.970367390721373</v>
      </c>
      <c r="S250" s="267">
        <v>0.965868968222833</v>
      </c>
      <c r="T250" s="295">
        <v>-0.00578748956816044</v>
      </c>
      <c r="U250" s="266">
        <v>6070</v>
      </c>
      <c r="V250" s="266">
        <v>5568</v>
      </c>
      <c r="W250" s="267">
        <v>0.917298187808896</v>
      </c>
      <c r="X250" s="267">
        <v>0.917298187808896</v>
      </c>
      <c r="Y250" s="268">
        <v>0.918744971842317</v>
      </c>
      <c r="Z250" s="268">
        <v>0.936445664966654</v>
      </c>
      <c r="AA250" s="295">
        <v>-0.0014467840334208</v>
      </c>
      <c r="AB250" s="264">
        <v>39045</v>
      </c>
      <c r="AC250" s="264">
        <v>35994</v>
      </c>
      <c r="AD250" s="264">
        <v>36870</v>
      </c>
      <c r="AE250" s="264">
        <v>34007</v>
      </c>
      <c r="AF250" s="268">
        <v>0.921859393008068</v>
      </c>
      <c r="AG250" s="268">
        <v>0.922348793056686</v>
      </c>
      <c r="AH250" s="295">
        <v>-0.000489400048617972</v>
      </c>
    </row>
    <row r="251" spans="1:34">
      <c r="A251" s="315" t="s">
        <v>400</v>
      </c>
      <c r="B251" s="321" t="s">
        <v>3314</v>
      </c>
      <c r="C251" s="293" t="s">
        <v>452</v>
      </c>
      <c r="D251" s="321" t="s">
        <v>453</v>
      </c>
      <c r="E251" s="263">
        <v>4866</v>
      </c>
      <c r="F251" s="263">
        <v>4610</v>
      </c>
      <c r="G251" s="263">
        <v>4352</v>
      </c>
      <c r="H251" s="264">
        <v>5754</v>
      </c>
      <c r="I251" s="264">
        <v>5474</v>
      </c>
      <c r="J251" s="264">
        <v>5271</v>
      </c>
      <c r="K251" s="264">
        <v>4107</v>
      </c>
      <c r="L251" s="264">
        <v>3959</v>
      </c>
      <c r="M251" s="264">
        <v>3829</v>
      </c>
      <c r="N251" s="267">
        <v>0.947390053431977</v>
      </c>
      <c r="O251" s="266">
        <v>4610</v>
      </c>
      <c r="P251" s="294">
        <v>0.9</v>
      </c>
      <c r="Q251" s="267">
        <v>0.947390053431977</v>
      </c>
      <c r="R251" s="267">
        <v>0.951338199513382</v>
      </c>
      <c r="S251" s="267">
        <v>0.963963963963964</v>
      </c>
      <c r="T251" s="295">
        <v>-0.00394814608140492</v>
      </c>
      <c r="U251" s="266">
        <v>4866</v>
      </c>
      <c r="V251" s="266">
        <v>4352</v>
      </c>
      <c r="W251" s="267">
        <v>0.894369091656391</v>
      </c>
      <c r="X251" s="267">
        <v>0.894369091656391</v>
      </c>
      <c r="Y251" s="268">
        <v>0.916058394160584</v>
      </c>
      <c r="Z251" s="268">
        <v>0.932310689067446</v>
      </c>
      <c r="AA251" s="295">
        <v>-0.0216893025041927</v>
      </c>
      <c r="AB251" s="264">
        <v>31762</v>
      </c>
      <c r="AC251" s="264">
        <v>29225</v>
      </c>
      <c r="AD251" s="264">
        <v>31061</v>
      </c>
      <c r="AE251" s="264">
        <v>29421</v>
      </c>
      <c r="AF251" s="268">
        <v>0.920124677287324</v>
      </c>
      <c r="AG251" s="268">
        <v>0.947200669650043</v>
      </c>
      <c r="AH251" s="295">
        <v>-0.027075992362719</v>
      </c>
    </row>
    <row r="252" spans="1:34">
      <c r="A252" s="315" t="s">
        <v>400</v>
      </c>
      <c r="B252" s="321" t="s">
        <v>3313</v>
      </c>
      <c r="C252" s="293" t="s">
        <v>454</v>
      </c>
      <c r="D252" s="321" t="s">
        <v>455</v>
      </c>
      <c r="E252" s="263">
        <v>6330</v>
      </c>
      <c r="F252" s="263">
        <v>6072</v>
      </c>
      <c r="G252" s="263">
        <v>5723</v>
      </c>
      <c r="H252" s="264">
        <v>8022</v>
      </c>
      <c r="I252" s="264">
        <v>7265</v>
      </c>
      <c r="J252" s="264">
        <v>6995</v>
      </c>
      <c r="K252" s="264">
        <v>5735</v>
      </c>
      <c r="L252" s="264">
        <v>5508</v>
      </c>
      <c r="M252" s="264">
        <v>5214</v>
      </c>
      <c r="N252" s="267">
        <v>0.959241706161137</v>
      </c>
      <c r="O252" s="266">
        <v>6072</v>
      </c>
      <c r="P252" s="294">
        <v>0.9</v>
      </c>
      <c r="Q252" s="267">
        <v>0.959241706161137</v>
      </c>
      <c r="R252" s="267">
        <v>0.905634505110945</v>
      </c>
      <c r="S252" s="267">
        <v>0.960418482999128</v>
      </c>
      <c r="T252" s="295">
        <v>0.0536072010501926</v>
      </c>
      <c r="U252" s="266">
        <v>6330</v>
      </c>
      <c r="V252" s="266">
        <v>5723</v>
      </c>
      <c r="W252" s="267">
        <v>0.904107424960506</v>
      </c>
      <c r="X252" s="267">
        <v>0.904107424960506</v>
      </c>
      <c r="Y252" s="268">
        <v>0.87197706307654</v>
      </c>
      <c r="Z252" s="268">
        <v>0.909154315605929</v>
      </c>
      <c r="AA252" s="295">
        <v>0.032130361883966</v>
      </c>
      <c r="AB252" s="264">
        <v>42278</v>
      </c>
      <c r="AC252" s="264">
        <v>37883</v>
      </c>
      <c r="AD252" s="264">
        <v>40655</v>
      </c>
      <c r="AE252" s="264">
        <v>36687</v>
      </c>
      <c r="AF252" s="268">
        <v>0.896045224466626</v>
      </c>
      <c r="AG252" s="268">
        <v>0.902398229000123</v>
      </c>
      <c r="AH252" s="295">
        <v>-0.0063530045334973</v>
      </c>
    </row>
    <row r="253" spans="1:34">
      <c r="A253" s="315" t="s">
        <v>400</v>
      </c>
      <c r="B253" s="321" t="s">
        <v>3317</v>
      </c>
      <c r="C253" s="293" t="s">
        <v>456</v>
      </c>
      <c r="D253" s="321" t="s">
        <v>457</v>
      </c>
      <c r="E253" s="263">
        <v>5949</v>
      </c>
      <c r="F253" s="263">
        <v>5645</v>
      </c>
      <c r="G253" s="263">
        <v>5468</v>
      </c>
      <c r="H253" s="264">
        <v>6664</v>
      </c>
      <c r="I253" s="264">
        <v>6308</v>
      </c>
      <c r="J253" s="264">
        <v>6102</v>
      </c>
      <c r="K253" s="264">
        <v>4660</v>
      </c>
      <c r="L253" s="264">
        <v>4396</v>
      </c>
      <c r="M253" s="264">
        <v>4257</v>
      </c>
      <c r="N253" s="267">
        <v>0.948898974617583</v>
      </c>
      <c r="O253" s="266">
        <v>5645</v>
      </c>
      <c r="P253" s="294">
        <v>0.9</v>
      </c>
      <c r="Q253" s="267">
        <v>0.948898974617583</v>
      </c>
      <c r="R253" s="267">
        <v>0.946578631452581</v>
      </c>
      <c r="S253" s="267">
        <v>0.943347639484979</v>
      </c>
      <c r="T253" s="295">
        <v>0.00232034316500174</v>
      </c>
      <c r="U253" s="266">
        <v>5949</v>
      </c>
      <c r="V253" s="266">
        <v>5468</v>
      </c>
      <c r="W253" s="267">
        <v>0.919146074970583</v>
      </c>
      <c r="X253" s="267">
        <v>0.919146074970583</v>
      </c>
      <c r="Y253" s="268">
        <v>0.915666266506603</v>
      </c>
      <c r="Z253" s="268">
        <v>0.913519313304721</v>
      </c>
      <c r="AA253" s="295">
        <v>0.00347980846398066</v>
      </c>
      <c r="AB253" s="264">
        <v>36843</v>
      </c>
      <c r="AC253" s="264">
        <v>33466</v>
      </c>
      <c r="AD253" s="264">
        <v>34287</v>
      </c>
      <c r="AE253" s="264">
        <v>31372</v>
      </c>
      <c r="AF253" s="268">
        <v>0.908340797437777</v>
      </c>
      <c r="AG253" s="268">
        <v>0.914982354828361</v>
      </c>
      <c r="AH253" s="295">
        <v>-0.00664155739058414</v>
      </c>
    </row>
    <row r="254" spans="1:34">
      <c r="A254" s="315" t="s">
        <v>400</v>
      </c>
      <c r="B254" s="321" t="s">
        <v>3318</v>
      </c>
      <c r="C254" s="293" t="s">
        <v>458</v>
      </c>
      <c r="D254" s="321" t="s">
        <v>459</v>
      </c>
      <c r="E254" s="263">
        <v>8481</v>
      </c>
      <c r="F254" s="263">
        <v>8069</v>
      </c>
      <c r="G254" s="263">
        <v>7639</v>
      </c>
      <c r="H254" s="264">
        <v>10706</v>
      </c>
      <c r="I254" s="264">
        <v>7319</v>
      </c>
      <c r="J254" s="264">
        <v>9612</v>
      </c>
      <c r="K254" s="264">
        <v>7661</v>
      </c>
      <c r="L254" s="264">
        <v>7443</v>
      </c>
      <c r="M254" s="264">
        <v>7116</v>
      </c>
      <c r="N254" s="267">
        <v>0.951420823016154</v>
      </c>
      <c r="O254" s="266">
        <v>8069</v>
      </c>
      <c r="P254" s="294">
        <v>0.9</v>
      </c>
      <c r="Q254" s="267">
        <v>0.951420823016154</v>
      </c>
      <c r="R254" s="267">
        <v>0.683635344666542</v>
      </c>
      <c r="S254" s="267">
        <v>0.971544184832267</v>
      </c>
      <c r="T254" s="295">
        <v>0.267785478349612</v>
      </c>
      <c r="U254" s="266">
        <v>8481</v>
      </c>
      <c r="V254" s="266">
        <v>7639</v>
      </c>
      <c r="W254" s="267">
        <v>0.900719254804858</v>
      </c>
      <c r="X254" s="267">
        <v>0.900719254804858</v>
      </c>
      <c r="Y254" s="268">
        <v>0.89781430973286</v>
      </c>
      <c r="Z254" s="268">
        <v>0.928860462080668</v>
      </c>
      <c r="AA254" s="295">
        <v>0.0029049450719979</v>
      </c>
      <c r="AB254" s="264">
        <v>57867</v>
      </c>
      <c r="AC254" s="264">
        <v>52891</v>
      </c>
      <c r="AD254" s="264">
        <v>57331</v>
      </c>
      <c r="AE254" s="264">
        <v>51521</v>
      </c>
      <c r="AF254" s="268">
        <v>0.914009711925623</v>
      </c>
      <c r="AG254" s="268">
        <v>0.898658666341072</v>
      </c>
      <c r="AH254" s="295">
        <v>0.0153510455845505</v>
      </c>
    </row>
    <row r="255" spans="1:34">
      <c r="A255" s="315" t="s">
        <v>400</v>
      </c>
      <c r="B255" s="321" t="s">
        <v>3318</v>
      </c>
      <c r="C255" s="293" t="s">
        <v>460</v>
      </c>
      <c r="D255" s="321" t="s">
        <v>461</v>
      </c>
      <c r="E255" s="263">
        <v>6738</v>
      </c>
      <c r="F255" s="263">
        <v>6437</v>
      </c>
      <c r="G255" s="263">
        <v>6119</v>
      </c>
      <c r="H255" s="264">
        <v>8572</v>
      </c>
      <c r="I255" s="264">
        <v>7916</v>
      </c>
      <c r="J255" s="264">
        <v>7564</v>
      </c>
      <c r="K255" s="264">
        <v>6216</v>
      </c>
      <c r="L255" s="264">
        <v>5949</v>
      </c>
      <c r="M255" s="264">
        <v>5719</v>
      </c>
      <c r="N255" s="267">
        <v>0.955327990501633</v>
      </c>
      <c r="O255" s="266">
        <v>6437</v>
      </c>
      <c r="P255" s="294">
        <v>0.9</v>
      </c>
      <c r="Q255" s="267">
        <v>0.955327990501633</v>
      </c>
      <c r="R255" s="267">
        <v>0.923471768548763</v>
      </c>
      <c r="S255" s="267">
        <v>0.957046332046332</v>
      </c>
      <c r="T255" s="295">
        <v>0.0318562219528691</v>
      </c>
      <c r="U255" s="266">
        <v>6738</v>
      </c>
      <c r="V255" s="266">
        <v>6119</v>
      </c>
      <c r="W255" s="267">
        <v>0.908132977144553</v>
      </c>
      <c r="X255" s="267">
        <v>0.908132977144553</v>
      </c>
      <c r="Y255" s="268">
        <v>0.882407839477368</v>
      </c>
      <c r="Z255" s="268">
        <v>0.920045045045045</v>
      </c>
      <c r="AA255" s="295">
        <v>0.0257251376671851</v>
      </c>
      <c r="AB255" s="264">
        <v>46710</v>
      </c>
      <c r="AC255" s="264">
        <v>42594</v>
      </c>
      <c r="AD255" s="264">
        <v>41695</v>
      </c>
      <c r="AE255" s="264">
        <v>38431</v>
      </c>
      <c r="AF255" s="268">
        <v>0.911881824020552</v>
      </c>
      <c r="AG255" s="268">
        <v>0.921717232282048</v>
      </c>
      <c r="AH255" s="295">
        <v>-0.00983540826149587</v>
      </c>
    </row>
    <row r="256" spans="1:34">
      <c r="A256" s="315" t="s">
        <v>400</v>
      </c>
      <c r="B256" s="321" t="s">
        <v>3316</v>
      </c>
      <c r="C256" s="293" t="s">
        <v>462</v>
      </c>
      <c r="D256" s="321" t="s">
        <v>463</v>
      </c>
      <c r="E256" s="263">
        <v>10381</v>
      </c>
      <c r="F256" s="263">
        <v>9831</v>
      </c>
      <c r="G256" s="263">
        <v>9663</v>
      </c>
      <c r="H256" s="264">
        <v>11392</v>
      </c>
      <c r="I256" s="264">
        <v>10869</v>
      </c>
      <c r="J256" s="264">
        <v>10705</v>
      </c>
      <c r="K256" s="264">
        <v>7957</v>
      </c>
      <c r="L256" s="264">
        <v>7670</v>
      </c>
      <c r="M256" s="264">
        <v>7460</v>
      </c>
      <c r="N256" s="267">
        <v>0.947018591657836</v>
      </c>
      <c r="O256" s="266">
        <v>9831</v>
      </c>
      <c r="P256" s="294">
        <v>0.9</v>
      </c>
      <c r="Q256" s="267">
        <v>0.947018591657836</v>
      </c>
      <c r="R256" s="267">
        <v>0.95409058988764</v>
      </c>
      <c r="S256" s="267">
        <v>0.963931129822797</v>
      </c>
      <c r="T256" s="295">
        <v>-0.00707199822980398</v>
      </c>
      <c r="U256" s="266">
        <v>10381</v>
      </c>
      <c r="V256" s="266">
        <v>9663</v>
      </c>
      <c r="W256" s="267">
        <v>0.930835179655139</v>
      </c>
      <c r="X256" s="267">
        <v>0.930835179655139</v>
      </c>
      <c r="Y256" s="268">
        <v>0.93969452247191</v>
      </c>
      <c r="Z256" s="268">
        <v>0.937539273595576</v>
      </c>
      <c r="AA256" s="295">
        <v>-0.00885934281677092</v>
      </c>
      <c r="AB256" s="264">
        <v>63113</v>
      </c>
      <c r="AC256" s="264">
        <v>59003</v>
      </c>
      <c r="AD256" s="264">
        <v>61924</v>
      </c>
      <c r="AE256" s="264">
        <v>56629</v>
      </c>
      <c r="AF256" s="268">
        <v>0.934878709616085</v>
      </c>
      <c r="AG256" s="268">
        <v>0.914491957883858</v>
      </c>
      <c r="AH256" s="295">
        <v>0.0203867517322278</v>
      </c>
    </row>
    <row r="257" spans="1:34">
      <c r="A257" s="315" t="s">
        <v>400</v>
      </c>
      <c r="B257" s="321" t="s">
        <v>3313</v>
      </c>
      <c r="C257" s="293" t="s">
        <v>464</v>
      </c>
      <c r="D257" s="321" t="s">
        <v>465</v>
      </c>
      <c r="E257" s="263">
        <v>5888</v>
      </c>
      <c r="F257" s="263">
        <v>5678</v>
      </c>
      <c r="G257" s="263">
        <v>5374</v>
      </c>
      <c r="H257" s="264">
        <v>7164</v>
      </c>
      <c r="I257" s="264">
        <v>6905</v>
      </c>
      <c r="J257" s="264">
        <v>6440</v>
      </c>
      <c r="K257" s="264">
        <v>4819</v>
      </c>
      <c r="L257" s="264">
        <v>4666</v>
      </c>
      <c r="M257" s="264">
        <v>4465</v>
      </c>
      <c r="N257" s="267">
        <v>0.964334239130435</v>
      </c>
      <c r="O257" s="266">
        <v>5678</v>
      </c>
      <c r="P257" s="294">
        <v>0.9</v>
      </c>
      <c r="Q257" s="267">
        <v>0.964334239130435</v>
      </c>
      <c r="R257" s="267">
        <v>0.963847012841988</v>
      </c>
      <c r="S257" s="267">
        <v>0.968250674413779</v>
      </c>
      <c r="T257" s="295">
        <v>0.000487226288447107</v>
      </c>
      <c r="U257" s="266">
        <v>5888</v>
      </c>
      <c r="V257" s="266">
        <v>5374</v>
      </c>
      <c r="W257" s="267">
        <v>0.912703804347826</v>
      </c>
      <c r="X257" s="267">
        <v>0.912703804347826</v>
      </c>
      <c r="Y257" s="268">
        <v>0.89893914014517</v>
      </c>
      <c r="Z257" s="268">
        <v>0.926540776094625</v>
      </c>
      <c r="AA257" s="295">
        <v>0.0137646642026558</v>
      </c>
      <c r="AB257" s="264">
        <v>37903</v>
      </c>
      <c r="AC257" s="264">
        <v>34316</v>
      </c>
      <c r="AD257" s="264">
        <v>36298</v>
      </c>
      <c r="AE257" s="264">
        <v>33004</v>
      </c>
      <c r="AF257" s="268">
        <v>0.905363691528375</v>
      </c>
      <c r="AG257" s="268">
        <v>0.909251198413136</v>
      </c>
      <c r="AH257" s="295">
        <v>-0.00388750688476069</v>
      </c>
    </row>
    <row r="258" spans="1:34">
      <c r="A258" s="315" t="s">
        <v>400</v>
      </c>
      <c r="B258" s="321" t="s">
        <v>3319</v>
      </c>
      <c r="C258" s="293" t="s">
        <v>466</v>
      </c>
      <c r="D258" s="321" t="s">
        <v>467</v>
      </c>
      <c r="E258" s="263">
        <v>5515</v>
      </c>
      <c r="F258" s="263">
        <v>5337</v>
      </c>
      <c r="G258" s="263">
        <v>5095</v>
      </c>
      <c r="H258" s="264">
        <v>6143</v>
      </c>
      <c r="I258" s="264">
        <v>5984</v>
      </c>
      <c r="J258" s="264">
        <v>5712</v>
      </c>
      <c r="K258" s="264">
        <v>4053</v>
      </c>
      <c r="L258" s="264">
        <v>3941</v>
      </c>
      <c r="M258" s="264">
        <v>3765</v>
      </c>
      <c r="N258" s="267">
        <v>0.967724388032638</v>
      </c>
      <c r="O258" s="266">
        <v>5337</v>
      </c>
      <c r="P258" s="294">
        <v>0.9</v>
      </c>
      <c r="Q258" s="267">
        <v>0.967724388032638</v>
      </c>
      <c r="R258" s="267">
        <v>0.974116881002767</v>
      </c>
      <c r="S258" s="267">
        <v>0.972366148531952</v>
      </c>
      <c r="T258" s="295">
        <v>-0.00639249297012912</v>
      </c>
      <c r="U258" s="266">
        <v>5515</v>
      </c>
      <c r="V258" s="266">
        <v>5095</v>
      </c>
      <c r="W258" s="267">
        <v>0.923844061650045</v>
      </c>
      <c r="X258" s="267">
        <v>0.923844061650045</v>
      </c>
      <c r="Y258" s="268">
        <v>0.929838840957187</v>
      </c>
      <c r="Z258" s="268">
        <v>0.928941524796447</v>
      </c>
      <c r="AA258" s="295">
        <v>-0.00599477930714176</v>
      </c>
      <c r="AB258" s="264">
        <v>33159</v>
      </c>
      <c r="AC258" s="264">
        <v>30801</v>
      </c>
      <c r="AD258" s="264">
        <v>33782</v>
      </c>
      <c r="AE258" s="264">
        <v>31298</v>
      </c>
      <c r="AF258" s="268">
        <v>0.928888084682892</v>
      </c>
      <c r="AG258" s="268">
        <v>0.926469717601089</v>
      </c>
      <c r="AH258" s="295">
        <v>0.00241836708180221</v>
      </c>
    </row>
    <row r="259" spans="1:34">
      <c r="A259" s="315" t="s">
        <v>400</v>
      </c>
      <c r="B259" s="321" t="s">
        <v>3319</v>
      </c>
      <c r="C259" s="293" t="s">
        <v>468</v>
      </c>
      <c r="D259" s="321" t="s">
        <v>469</v>
      </c>
      <c r="E259" s="263">
        <v>7498</v>
      </c>
      <c r="F259" s="263">
        <v>6869</v>
      </c>
      <c r="G259" s="263">
        <v>6600</v>
      </c>
      <c r="H259" s="264">
        <v>8247</v>
      </c>
      <c r="I259" s="264">
        <v>7494</v>
      </c>
      <c r="J259" s="264">
        <v>7340</v>
      </c>
      <c r="K259" s="264">
        <v>6071</v>
      </c>
      <c r="L259" s="264">
        <v>5465</v>
      </c>
      <c r="M259" s="264">
        <v>5518</v>
      </c>
      <c r="N259" s="267">
        <v>0.916110962923446</v>
      </c>
      <c r="O259" s="266">
        <v>6869</v>
      </c>
      <c r="P259" s="294">
        <v>0.9</v>
      </c>
      <c r="Q259" s="267">
        <v>0.916110962923446</v>
      </c>
      <c r="R259" s="267">
        <v>0.908694070571117</v>
      </c>
      <c r="S259" s="267">
        <v>0.900181189260418</v>
      </c>
      <c r="T259" s="295">
        <v>0.00741689235232956</v>
      </c>
      <c r="U259" s="266">
        <v>7498</v>
      </c>
      <c r="V259" s="266">
        <v>6600</v>
      </c>
      <c r="W259" s="267">
        <v>0.880234729261136</v>
      </c>
      <c r="X259" s="267">
        <v>0.880234729261136</v>
      </c>
      <c r="Y259" s="268">
        <v>0.890020613556445</v>
      </c>
      <c r="Z259" s="268">
        <v>0.908911217262395</v>
      </c>
      <c r="AA259" s="295">
        <v>-0.00978588429530847</v>
      </c>
      <c r="AB259" s="264">
        <v>44919</v>
      </c>
      <c r="AC259" s="264">
        <v>39764</v>
      </c>
      <c r="AD259" s="264">
        <v>44655</v>
      </c>
      <c r="AE259" s="264">
        <v>38811</v>
      </c>
      <c r="AF259" s="268">
        <v>0.885237872615152</v>
      </c>
      <c r="AG259" s="268">
        <v>0.869129996640914</v>
      </c>
      <c r="AH259" s="295">
        <v>0.016107875974238</v>
      </c>
    </row>
    <row r="260" spans="1:34">
      <c r="A260" s="315" t="s">
        <v>400</v>
      </c>
      <c r="B260" s="321" t="s">
        <v>3318</v>
      </c>
      <c r="C260" s="293" t="s">
        <v>470</v>
      </c>
      <c r="D260" s="321" t="s">
        <v>471</v>
      </c>
      <c r="E260" s="263">
        <v>5352</v>
      </c>
      <c r="F260" s="263">
        <v>5223</v>
      </c>
      <c r="G260" s="263">
        <v>5053</v>
      </c>
      <c r="H260" s="264">
        <v>6466</v>
      </c>
      <c r="I260" s="264">
        <v>6218</v>
      </c>
      <c r="J260" s="264">
        <v>6100</v>
      </c>
      <c r="K260" s="264">
        <v>4484</v>
      </c>
      <c r="L260" s="264">
        <v>4346</v>
      </c>
      <c r="M260" s="264">
        <v>4234</v>
      </c>
      <c r="N260" s="267">
        <v>0.975896860986547</v>
      </c>
      <c r="O260" s="266">
        <v>5223</v>
      </c>
      <c r="P260" s="294">
        <v>0.9</v>
      </c>
      <c r="Q260" s="267">
        <v>0.975896860986547</v>
      </c>
      <c r="R260" s="267">
        <v>0.961645530467058</v>
      </c>
      <c r="S260" s="267">
        <v>0.969223907225691</v>
      </c>
      <c r="T260" s="295">
        <v>0.0142513305194886</v>
      </c>
      <c r="U260" s="266">
        <v>5352</v>
      </c>
      <c r="V260" s="266">
        <v>5053</v>
      </c>
      <c r="W260" s="267">
        <v>0.944133034379671</v>
      </c>
      <c r="X260" s="267">
        <v>0.944133034379671</v>
      </c>
      <c r="Y260" s="268">
        <v>0.943396226415094</v>
      </c>
      <c r="Z260" s="268">
        <v>0.944246208742194</v>
      </c>
      <c r="AA260" s="295">
        <v>0.000736807964576758</v>
      </c>
      <c r="AB260" s="264">
        <v>36102</v>
      </c>
      <c r="AC260" s="264">
        <v>34011</v>
      </c>
      <c r="AD260" s="264">
        <v>36841</v>
      </c>
      <c r="AE260" s="264">
        <v>33906</v>
      </c>
      <c r="AF260" s="268">
        <v>0.942080771148413</v>
      </c>
      <c r="AG260" s="268">
        <v>0.920333324285443</v>
      </c>
      <c r="AH260" s="295">
        <v>0.0217474468629699</v>
      </c>
    </row>
    <row r="261" spans="1:34">
      <c r="A261" s="315" t="s">
        <v>400</v>
      </c>
      <c r="B261" s="321" t="s">
        <v>3318</v>
      </c>
      <c r="C261" s="293" t="s">
        <v>472</v>
      </c>
      <c r="D261" s="321" t="s">
        <v>473</v>
      </c>
      <c r="E261" s="263">
        <v>6694</v>
      </c>
      <c r="F261" s="263">
        <v>6066</v>
      </c>
      <c r="G261" s="263">
        <v>6104</v>
      </c>
      <c r="H261" s="264">
        <v>8119</v>
      </c>
      <c r="I261" s="264">
        <v>7646</v>
      </c>
      <c r="J261" s="264">
        <v>7362</v>
      </c>
      <c r="K261" s="264">
        <v>5626</v>
      </c>
      <c r="L261" s="264">
        <v>5407</v>
      </c>
      <c r="M261" s="264">
        <v>5142</v>
      </c>
      <c r="N261" s="267">
        <v>0.906184642963848</v>
      </c>
      <c r="O261" s="266">
        <v>6066</v>
      </c>
      <c r="P261" s="294">
        <v>0.9</v>
      </c>
      <c r="Q261" s="267">
        <v>0.906184642963848</v>
      </c>
      <c r="R261" s="267">
        <v>0.941741593792339</v>
      </c>
      <c r="S261" s="267">
        <v>0.961073586917881</v>
      </c>
      <c r="T261" s="295">
        <v>-0.0355569508284906</v>
      </c>
      <c r="U261" s="266">
        <v>6694</v>
      </c>
      <c r="V261" s="266">
        <v>6104</v>
      </c>
      <c r="W261" s="267">
        <v>0.911861368389603</v>
      </c>
      <c r="X261" s="267">
        <v>0.911861368389603</v>
      </c>
      <c r="Y261" s="268">
        <v>0.906761916492179</v>
      </c>
      <c r="Z261" s="268">
        <v>0.913970849626733</v>
      </c>
      <c r="AA261" s="295">
        <v>0.00509945189742378</v>
      </c>
      <c r="AB261" s="264">
        <v>44324</v>
      </c>
      <c r="AC261" s="264">
        <v>40421</v>
      </c>
      <c r="AD261" s="264">
        <v>43650</v>
      </c>
      <c r="AE261" s="264">
        <v>39421</v>
      </c>
      <c r="AF261" s="268">
        <v>0.91194386788196</v>
      </c>
      <c r="AG261" s="268">
        <v>0.9031156930126</v>
      </c>
      <c r="AH261" s="295">
        <v>0.00882817486935994</v>
      </c>
    </row>
    <row r="262" spans="1:34">
      <c r="A262" s="315" t="s">
        <v>400</v>
      </c>
      <c r="B262" s="321" t="s">
        <v>3317</v>
      </c>
      <c r="C262" s="293" t="s">
        <v>474</v>
      </c>
      <c r="D262" s="321" t="s">
        <v>475</v>
      </c>
      <c r="E262" s="263">
        <v>8863</v>
      </c>
      <c r="F262" s="263">
        <v>8259</v>
      </c>
      <c r="G262" s="263">
        <v>7951</v>
      </c>
      <c r="H262" s="264">
        <v>9964</v>
      </c>
      <c r="I262" s="264">
        <v>8893</v>
      </c>
      <c r="J262" s="264">
        <v>8696</v>
      </c>
      <c r="K262" s="264">
        <v>6998</v>
      </c>
      <c r="L262" s="264">
        <v>6539</v>
      </c>
      <c r="M262" s="264">
        <v>6348</v>
      </c>
      <c r="N262" s="267">
        <v>0.931851517544849</v>
      </c>
      <c r="O262" s="266">
        <v>8259</v>
      </c>
      <c r="P262" s="294">
        <v>0.9</v>
      </c>
      <c r="Q262" s="267">
        <v>0.931851517544849</v>
      </c>
      <c r="R262" s="267">
        <v>0.892513046969089</v>
      </c>
      <c r="S262" s="267">
        <v>0.934409831380394</v>
      </c>
      <c r="T262" s="295">
        <v>0.0393384705757607</v>
      </c>
      <c r="U262" s="266">
        <v>8863</v>
      </c>
      <c r="V262" s="266">
        <v>7951</v>
      </c>
      <c r="W262" s="267">
        <v>0.897100304637256</v>
      </c>
      <c r="X262" s="267">
        <v>0.897100304637256</v>
      </c>
      <c r="Y262" s="268">
        <v>0.872741870734645</v>
      </c>
      <c r="Z262" s="268">
        <v>0.907116318948271</v>
      </c>
      <c r="AA262" s="295">
        <v>0.0243584339026113</v>
      </c>
      <c r="AB262" s="264">
        <v>53965</v>
      </c>
      <c r="AC262" s="264">
        <v>48278</v>
      </c>
      <c r="AD262" s="264">
        <v>50207</v>
      </c>
      <c r="AE262" s="264">
        <v>45230</v>
      </c>
      <c r="AF262" s="268">
        <v>0.894616881311961</v>
      </c>
      <c r="AG262" s="268">
        <v>0.900870396558249</v>
      </c>
      <c r="AH262" s="295">
        <v>-0.00625351524628737</v>
      </c>
    </row>
    <row r="263" spans="1:34">
      <c r="A263" s="315" t="s">
        <v>400</v>
      </c>
      <c r="B263" s="321" t="s">
        <v>3317</v>
      </c>
      <c r="C263" s="293" t="s">
        <v>476</v>
      </c>
      <c r="D263" s="321" t="s">
        <v>477</v>
      </c>
      <c r="E263" s="263">
        <v>1589</v>
      </c>
      <c r="F263" s="263">
        <v>1571</v>
      </c>
      <c r="G263" s="263">
        <v>1445</v>
      </c>
      <c r="H263" s="264">
        <v>1627</v>
      </c>
      <c r="I263" s="264">
        <v>1598</v>
      </c>
      <c r="J263" s="264">
        <v>1555</v>
      </c>
      <c r="K263" s="264">
        <v>1113</v>
      </c>
      <c r="L263" s="264">
        <v>1104</v>
      </c>
      <c r="M263" s="264">
        <v>1076</v>
      </c>
      <c r="N263" s="267">
        <v>0.988672120830711</v>
      </c>
      <c r="O263" s="266">
        <v>1571</v>
      </c>
      <c r="P263" s="294">
        <v>0.9</v>
      </c>
      <c r="Q263" s="267">
        <v>0.988672120830711</v>
      </c>
      <c r="R263" s="267">
        <v>0.982175783650891</v>
      </c>
      <c r="S263" s="267">
        <v>0.991913746630728</v>
      </c>
      <c r="T263" s="295">
        <v>0.0064963371798199</v>
      </c>
      <c r="U263" s="266">
        <v>1589</v>
      </c>
      <c r="V263" s="266">
        <v>1445</v>
      </c>
      <c r="W263" s="267">
        <v>0.909376966645689</v>
      </c>
      <c r="X263" s="267">
        <v>0.909376966645689</v>
      </c>
      <c r="Y263" s="268">
        <v>0.955746773202213</v>
      </c>
      <c r="Z263" s="268">
        <v>0.966756513926325</v>
      </c>
      <c r="AA263" s="295">
        <v>-0.0463698065565236</v>
      </c>
      <c r="AB263" s="264">
        <v>9511</v>
      </c>
      <c r="AC263" s="264">
        <v>8943</v>
      </c>
      <c r="AD263" s="264">
        <v>11008</v>
      </c>
      <c r="AE263" s="264">
        <v>9788</v>
      </c>
      <c r="AF263" s="268">
        <v>0.940279676164441</v>
      </c>
      <c r="AG263" s="268">
        <v>0.889171511627907</v>
      </c>
      <c r="AH263" s="295">
        <v>0.0511081645365342</v>
      </c>
    </row>
    <row r="264" spans="1:34">
      <c r="A264" s="315" t="s">
        <v>400</v>
      </c>
      <c r="B264" s="321" t="s">
        <v>3319</v>
      </c>
      <c r="C264" s="293" t="s">
        <v>478</v>
      </c>
      <c r="D264" s="321" t="s">
        <v>479</v>
      </c>
      <c r="E264" s="263">
        <v>5949</v>
      </c>
      <c r="F264" s="263">
        <v>5665</v>
      </c>
      <c r="G264" s="263">
        <v>5255</v>
      </c>
      <c r="H264" s="264">
        <v>6552</v>
      </c>
      <c r="I264" s="264">
        <v>6287</v>
      </c>
      <c r="J264" s="264">
        <v>5588</v>
      </c>
      <c r="K264" s="264">
        <v>4427</v>
      </c>
      <c r="L264" s="264">
        <v>4255</v>
      </c>
      <c r="M264" s="264">
        <v>4123</v>
      </c>
      <c r="N264" s="267">
        <v>0.952260884182216</v>
      </c>
      <c r="O264" s="266">
        <v>5665</v>
      </c>
      <c r="P264" s="294">
        <v>0.9</v>
      </c>
      <c r="Q264" s="267">
        <v>0.952260884182216</v>
      </c>
      <c r="R264" s="267">
        <v>0.959554334554335</v>
      </c>
      <c r="S264" s="267">
        <v>0.961147503953016</v>
      </c>
      <c r="T264" s="295">
        <v>-0.00729345037211904</v>
      </c>
      <c r="U264" s="266">
        <v>5949</v>
      </c>
      <c r="V264" s="266">
        <v>5255</v>
      </c>
      <c r="W264" s="267">
        <v>0.883341738107245</v>
      </c>
      <c r="X264" s="267">
        <v>0.883341738107245</v>
      </c>
      <c r="Y264" s="268">
        <v>0.852869352869353</v>
      </c>
      <c r="Z264" s="268">
        <v>0.931330472103004</v>
      </c>
      <c r="AA264" s="295">
        <v>0.0304723852378921</v>
      </c>
      <c r="AB264" s="264">
        <v>35327</v>
      </c>
      <c r="AC264" s="264">
        <v>31507</v>
      </c>
      <c r="AD264" s="264">
        <v>33756</v>
      </c>
      <c r="AE264" s="264">
        <v>30214</v>
      </c>
      <c r="AF264" s="268">
        <v>0.891867410196167</v>
      </c>
      <c r="AG264" s="268">
        <v>0.895070505984121</v>
      </c>
      <c r="AH264" s="295">
        <v>-0.00320309578795408</v>
      </c>
    </row>
    <row r="265" spans="1:34">
      <c r="A265" s="315" t="s">
        <v>400</v>
      </c>
      <c r="B265" s="321" t="s">
        <v>3314</v>
      </c>
      <c r="C265" s="293" t="s">
        <v>480</v>
      </c>
      <c r="D265" s="321" t="s">
        <v>481</v>
      </c>
      <c r="E265" s="263">
        <v>0</v>
      </c>
      <c r="F265" s="263">
        <v>0</v>
      </c>
      <c r="G265" s="263">
        <v>0</v>
      </c>
      <c r="H265" s="264">
        <v>0</v>
      </c>
      <c r="I265" s="264">
        <v>0</v>
      </c>
      <c r="J265" s="264">
        <v>0</v>
      </c>
      <c r="K265" s="264">
        <v>0</v>
      </c>
      <c r="L265" s="264">
        <v>0</v>
      </c>
      <c r="M265" s="264">
        <v>0</v>
      </c>
      <c r="N265" s="267">
        <v>0</v>
      </c>
      <c r="O265" s="266">
        <v>0</v>
      </c>
      <c r="P265" s="294">
        <v>0.9</v>
      </c>
      <c r="Q265" s="267">
        <v>0</v>
      </c>
      <c r="R265" s="267">
        <v>0</v>
      </c>
      <c r="S265" s="267">
        <v>0</v>
      </c>
      <c r="T265" s="295">
        <v>0</v>
      </c>
      <c r="U265" s="266">
        <v>0</v>
      </c>
      <c r="V265" s="266">
        <v>0</v>
      </c>
      <c r="W265" s="267">
        <v>0</v>
      </c>
      <c r="X265" s="267">
        <v>0</v>
      </c>
      <c r="Y265" s="268">
        <v>0</v>
      </c>
      <c r="Z265" s="268">
        <v>0</v>
      </c>
      <c r="AA265" s="295">
        <v>0</v>
      </c>
      <c r="AB265" s="264">
        <v>0</v>
      </c>
      <c r="AC265" s="264">
        <v>0</v>
      </c>
      <c r="AD265" s="264">
        <v>0</v>
      </c>
      <c r="AE265" s="264">
        <v>0</v>
      </c>
      <c r="AF265" s="268">
        <v>0</v>
      </c>
      <c r="AG265" s="268">
        <v>0</v>
      </c>
      <c r="AH265" s="295">
        <v>0</v>
      </c>
    </row>
    <row r="266" spans="1:34">
      <c r="A266" s="315" t="s">
        <v>400</v>
      </c>
      <c r="B266" s="321" t="s">
        <v>3318</v>
      </c>
      <c r="C266" s="293" t="s">
        <v>482</v>
      </c>
      <c r="D266" s="321" t="s">
        <v>483</v>
      </c>
      <c r="E266" s="263">
        <v>9105</v>
      </c>
      <c r="F266" s="263">
        <v>8646</v>
      </c>
      <c r="G266" s="263">
        <v>8267</v>
      </c>
      <c r="H266" s="264">
        <v>11389</v>
      </c>
      <c r="I266" s="264">
        <v>10831</v>
      </c>
      <c r="J266" s="264">
        <v>10555</v>
      </c>
      <c r="K266" s="264">
        <v>8017</v>
      </c>
      <c r="L266" s="264">
        <v>7699</v>
      </c>
      <c r="M266" s="264">
        <v>7494</v>
      </c>
      <c r="N266" s="267">
        <v>0.949588138385502</v>
      </c>
      <c r="O266" s="266">
        <v>8646</v>
      </c>
      <c r="P266" s="294">
        <v>0.9</v>
      </c>
      <c r="Q266" s="267">
        <v>0.949588138385502</v>
      </c>
      <c r="R266" s="267">
        <v>0.951005356045307</v>
      </c>
      <c r="S266" s="267">
        <v>0.960334289634527</v>
      </c>
      <c r="T266" s="295">
        <v>-0.0014172176598044</v>
      </c>
      <c r="U266" s="266">
        <v>9105</v>
      </c>
      <c r="V266" s="266">
        <v>8267</v>
      </c>
      <c r="W266" s="267">
        <v>0.907962657880286</v>
      </c>
      <c r="X266" s="267">
        <v>0.907962657880286</v>
      </c>
      <c r="Y266" s="268">
        <v>0.926771446132233</v>
      </c>
      <c r="Z266" s="268">
        <v>0.934763627292004</v>
      </c>
      <c r="AA266" s="295">
        <v>-0.0188087882519473</v>
      </c>
      <c r="AB266" s="264">
        <v>63024</v>
      </c>
      <c r="AC266" s="264">
        <v>57943</v>
      </c>
      <c r="AD266" s="264">
        <v>59602</v>
      </c>
      <c r="AE266" s="264">
        <v>53189</v>
      </c>
      <c r="AF266" s="268">
        <v>0.919379918761107</v>
      </c>
      <c r="AG266" s="268">
        <v>0.892402939498675</v>
      </c>
      <c r="AH266" s="295">
        <v>0.0269769792624324</v>
      </c>
    </row>
    <row r="267" spans="1:34">
      <c r="A267" s="315" t="s">
        <v>400</v>
      </c>
      <c r="B267" s="321" t="s">
        <v>3319</v>
      </c>
      <c r="C267" s="293" t="s">
        <v>484</v>
      </c>
      <c r="D267" s="321" t="s">
        <v>485</v>
      </c>
      <c r="E267" s="263">
        <v>7962</v>
      </c>
      <c r="F267" s="263">
        <v>7685</v>
      </c>
      <c r="G267" s="263">
        <v>7308</v>
      </c>
      <c r="H267" s="264">
        <v>8787</v>
      </c>
      <c r="I267" s="264">
        <v>8556</v>
      </c>
      <c r="J267" s="264">
        <v>8034</v>
      </c>
      <c r="K267" s="264">
        <v>6195</v>
      </c>
      <c r="L267" s="264">
        <v>6014</v>
      </c>
      <c r="M267" s="264">
        <v>5721</v>
      </c>
      <c r="N267" s="267">
        <v>0.965209746294901</v>
      </c>
      <c r="O267" s="266">
        <v>7685</v>
      </c>
      <c r="P267" s="294">
        <v>0.9</v>
      </c>
      <c r="Q267" s="267">
        <v>0.965209746294901</v>
      </c>
      <c r="R267" s="267">
        <v>0.97371116421987</v>
      </c>
      <c r="S267" s="267">
        <v>0.970782889426957</v>
      </c>
      <c r="T267" s="295">
        <v>-0.0085014179249695</v>
      </c>
      <c r="U267" s="266">
        <v>7962</v>
      </c>
      <c r="V267" s="266">
        <v>7308</v>
      </c>
      <c r="W267" s="267">
        <v>0.917859834212509</v>
      </c>
      <c r="X267" s="267">
        <v>0.917859834212509</v>
      </c>
      <c r="Y267" s="268">
        <v>0.914305223625811</v>
      </c>
      <c r="Z267" s="268">
        <v>0.923486682808717</v>
      </c>
      <c r="AA267" s="295">
        <v>0.00355461058669848</v>
      </c>
      <c r="AB267" s="264">
        <v>47330</v>
      </c>
      <c r="AC267" s="264">
        <v>43563</v>
      </c>
      <c r="AD267" s="264">
        <v>42632</v>
      </c>
      <c r="AE267" s="264">
        <v>39529</v>
      </c>
      <c r="AF267" s="268">
        <v>0.920409888020283</v>
      </c>
      <c r="AG267" s="268">
        <v>0.927214299118033</v>
      </c>
      <c r="AH267" s="295">
        <v>-0.00680441109775032</v>
      </c>
    </row>
    <row r="268" spans="1:34">
      <c r="A268" s="315" t="s">
        <v>400</v>
      </c>
      <c r="B268" s="321" t="s">
        <v>3314</v>
      </c>
      <c r="C268" s="293" t="s">
        <v>486</v>
      </c>
      <c r="D268" s="321" t="s">
        <v>487</v>
      </c>
      <c r="E268" s="263">
        <v>5963</v>
      </c>
      <c r="F268" s="263">
        <v>5394</v>
      </c>
      <c r="G268" s="263">
        <v>5136</v>
      </c>
      <c r="H268" s="264">
        <v>6665</v>
      </c>
      <c r="I268" s="264">
        <v>6173</v>
      </c>
      <c r="J268" s="264">
        <v>5936</v>
      </c>
      <c r="K268" s="264">
        <v>4452</v>
      </c>
      <c r="L268" s="264">
        <v>4228</v>
      </c>
      <c r="M268" s="264">
        <v>4141</v>
      </c>
      <c r="N268" s="267">
        <v>0.904578232433339</v>
      </c>
      <c r="O268" s="266">
        <v>5394</v>
      </c>
      <c r="P268" s="294">
        <v>0.9</v>
      </c>
      <c r="Q268" s="267">
        <v>0.904578232433339</v>
      </c>
      <c r="R268" s="267">
        <v>0.926181545386347</v>
      </c>
      <c r="S268" s="267">
        <v>0.949685534591195</v>
      </c>
      <c r="T268" s="295">
        <v>-0.0216033129530077</v>
      </c>
      <c r="U268" s="266">
        <v>5963</v>
      </c>
      <c r="V268" s="266">
        <v>5136</v>
      </c>
      <c r="W268" s="267">
        <v>0.86131142042596</v>
      </c>
      <c r="X268" s="267">
        <v>0.86131142042596</v>
      </c>
      <c r="Y268" s="268">
        <v>0.890622655663916</v>
      </c>
      <c r="Z268" s="268">
        <v>0.930143755615454</v>
      </c>
      <c r="AA268" s="295">
        <v>-0.0293112352379559</v>
      </c>
      <c r="AB268" s="264">
        <v>35774</v>
      </c>
      <c r="AC268" s="264">
        <v>32327</v>
      </c>
      <c r="AD268" s="264">
        <v>32997</v>
      </c>
      <c r="AE268" s="264">
        <v>30156</v>
      </c>
      <c r="AF268" s="268">
        <v>0.903645105383798</v>
      </c>
      <c r="AG268" s="268">
        <v>0.91390126375125</v>
      </c>
      <c r="AH268" s="295">
        <v>-0.0102561583674519</v>
      </c>
    </row>
    <row r="269" spans="1:34">
      <c r="A269" s="315" t="s">
        <v>400</v>
      </c>
      <c r="B269" s="321" t="s">
        <v>3319</v>
      </c>
      <c r="C269" s="293" t="s">
        <v>488</v>
      </c>
      <c r="D269" s="321" t="s">
        <v>489</v>
      </c>
      <c r="E269" s="263">
        <v>8060</v>
      </c>
      <c r="F269" s="263">
        <v>7181</v>
      </c>
      <c r="G269" s="263">
        <v>6939</v>
      </c>
      <c r="H269" s="264">
        <v>10092</v>
      </c>
      <c r="I269" s="264">
        <v>8892</v>
      </c>
      <c r="J269" s="264">
        <v>8621</v>
      </c>
      <c r="K269" s="264">
        <v>6655</v>
      </c>
      <c r="L269" s="264">
        <v>6282</v>
      </c>
      <c r="M269" s="264">
        <v>5929</v>
      </c>
      <c r="N269" s="267">
        <v>0.890942928039702</v>
      </c>
      <c r="O269" s="266">
        <v>7181</v>
      </c>
      <c r="P269" s="294">
        <v>0.9</v>
      </c>
      <c r="Q269" s="267">
        <v>0.890942928039702</v>
      </c>
      <c r="R269" s="267">
        <v>0.881093935790725</v>
      </c>
      <c r="S269" s="267">
        <v>0.943951915852742</v>
      </c>
      <c r="T269" s="295">
        <v>0.00984899224897684</v>
      </c>
      <c r="U269" s="266">
        <v>8060</v>
      </c>
      <c r="V269" s="266">
        <v>6939</v>
      </c>
      <c r="W269" s="267">
        <v>0.860918114143921</v>
      </c>
      <c r="X269" s="267">
        <v>0.860918114143921</v>
      </c>
      <c r="Y269" s="268">
        <v>0.854240982956798</v>
      </c>
      <c r="Z269" s="268">
        <v>0.890909090909091</v>
      </c>
      <c r="AA269" s="295">
        <v>0.0066771311871231</v>
      </c>
      <c r="AB269" s="264">
        <v>51868</v>
      </c>
      <c r="AC269" s="264">
        <v>45547</v>
      </c>
      <c r="AD269" s="264">
        <v>48974</v>
      </c>
      <c r="AE269" s="264">
        <v>43881</v>
      </c>
      <c r="AF269" s="268">
        <v>0.878132952880389</v>
      </c>
      <c r="AG269" s="268">
        <v>0.896006044023359</v>
      </c>
      <c r="AH269" s="295">
        <v>-0.0178730911429706</v>
      </c>
    </row>
    <row r="270" spans="1:34">
      <c r="A270" s="315" t="s">
        <v>400</v>
      </c>
      <c r="B270" s="321" t="s">
        <v>3317</v>
      </c>
      <c r="C270" s="293" t="s">
        <v>490</v>
      </c>
      <c r="D270" s="321" t="s">
        <v>491</v>
      </c>
      <c r="E270" s="263">
        <v>4208</v>
      </c>
      <c r="F270" s="263">
        <v>3871</v>
      </c>
      <c r="G270" s="263">
        <v>3814</v>
      </c>
      <c r="H270" s="264">
        <v>4779</v>
      </c>
      <c r="I270" s="264">
        <v>4414</v>
      </c>
      <c r="J270" s="264">
        <v>4359</v>
      </c>
      <c r="K270" s="264">
        <v>3341</v>
      </c>
      <c r="L270" s="264">
        <v>3084</v>
      </c>
      <c r="M270" s="264">
        <v>3032</v>
      </c>
      <c r="N270" s="267">
        <v>0.919914448669201</v>
      </c>
      <c r="O270" s="266">
        <v>3871</v>
      </c>
      <c r="P270" s="294">
        <v>0.9</v>
      </c>
      <c r="Q270" s="267">
        <v>0.919914448669201</v>
      </c>
      <c r="R270" s="267">
        <v>0.923624189160912</v>
      </c>
      <c r="S270" s="267">
        <v>0.923076923076923</v>
      </c>
      <c r="T270" s="295">
        <v>-0.00370974049171091</v>
      </c>
      <c r="U270" s="266">
        <v>4208</v>
      </c>
      <c r="V270" s="266">
        <v>3814</v>
      </c>
      <c r="W270" s="267">
        <v>0.906368821292776</v>
      </c>
      <c r="X270" s="267">
        <v>0.906368821292776</v>
      </c>
      <c r="Y270" s="268">
        <v>0.912115505335844</v>
      </c>
      <c r="Z270" s="268">
        <v>0.907512720742293</v>
      </c>
      <c r="AA270" s="295">
        <v>-0.00574668404306866</v>
      </c>
      <c r="AB270" s="264">
        <v>26255</v>
      </c>
      <c r="AC270" s="264">
        <v>23963</v>
      </c>
      <c r="AD270" s="264">
        <v>24414</v>
      </c>
      <c r="AE270" s="264">
        <v>22108</v>
      </c>
      <c r="AF270" s="268">
        <v>0.912702342410969</v>
      </c>
      <c r="AG270" s="268">
        <v>0.905545998197755</v>
      </c>
      <c r="AH270" s="295">
        <v>0.00715634421321398</v>
      </c>
    </row>
    <row r="271" spans="1:34">
      <c r="A271" s="315" t="s">
        <v>400</v>
      </c>
      <c r="B271" s="321" t="s">
        <v>3319</v>
      </c>
      <c r="C271" s="293" t="s">
        <v>492</v>
      </c>
      <c r="D271" s="321" t="s">
        <v>493</v>
      </c>
      <c r="E271" s="263">
        <v>6470</v>
      </c>
      <c r="F271" s="263">
        <v>5949</v>
      </c>
      <c r="G271" s="263">
        <v>5366</v>
      </c>
      <c r="H271" s="264">
        <v>7290</v>
      </c>
      <c r="I271" s="264">
        <v>6431</v>
      </c>
      <c r="J271" s="264">
        <v>6420</v>
      </c>
      <c r="K271" s="264">
        <v>4888</v>
      </c>
      <c r="L271" s="264">
        <v>4760</v>
      </c>
      <c r="M271" s="264">
        <v>4600</v>
      </c>
      <c r="N271" s="267">
        <v>0.919474497681607</v>
      </c>
      <c r="O271" s="266">
        <v>5949</v>
      </c>
      <c r="P271" s="294">
        <v>0.9</v>
      </c>
      <c r="Q271" s="267">
        <v>0.919474497681607</v>
      </c>
      <c r="R271" s="267">
        <v>0.882167352537723</v>
      </c>
      <c r="S271" s="267">
        <v>0.973813420621931</v>
      </c>
      <c r="T271" s="295">
        <v>0.0373071451438844</v>
      </c>
      <c r="U271" s="266">
        <v>6470</v>
      </c>
      <c r="V271" s="266">
        <v>5366</v>
      </c>
      <c r="W271" s="267">
        <v>0.829366306027821</v>
      </c>
      <c r="X271" s="267">
        <v>0.829366306027821</v>
      </c>
      <c r="Y271" s="268">
        <v>0.880658436213992</v>
      </c>
      <c r="Z271" s="268">
        <v>0.941080196399345</v>
      </c>
      <c r="AA271" s="295">
        <v>-0.0512921301861711</v>
      </c>
      <c r="AB271" s="264">
        <v>39533</v>
      </c>
      <c r="AC271" s="264">
        <v>34837</v>
      </c>
      <c r="AD271" s="264">
        <v>38635</v>
      </c>
      <c r="AE271" s="264">
        <v>34888</v>
      </c>
      <c r="AF271" s="268">
        <v>0.881213163686034</v>
      </c>
      <c r="AG271" s="268">
        <v>0.903015400543549</v>
      </c>
      <c r="AH271" s="295">
        <v>-0.0218022368575141</v>
      </c>
    </row>
    <row r="272" spans="1:34">
      <c r="A272" s="315" t="s">
        <v>400</v>
      </c>
      <c r="B272" s="321" t="s">
        <v>3314</v>
      </c>
      <c r="C272" s="293" t="s">
        <v>494</v>
      </c>
      <c r="D272" s="321" t="s">
        <v>495</v>
      </c>
      <c r="E272" s="263">
        <v>5268</v>
      </c>
      <c r="F272" s="263">
        <v>4884</v>
      </c>
      <c r="G272" s="263">
        <v>4691</v>
      </c>
      <c r="H272" s="264">
        <v>5603</v>
      </c>
      <c r="I272" s="264">
        <v>5396</v>
      </c>
      <c r="J272" s="264">
        <v>4963</v>
      </c>
      <c r="K272" s="264">
        <v>3928</v>
      </c>
      <c r="L272" s="264">
        <v>3768</v>
      </c>
      <c r="M272" s="264">
        <v>3571</v>
      </c>
      <c r="N272" s="267">
        <v>0.927107061503417</v>
      </c>
      <c r="O272" s="266">
        <v>4884</v>
      </c>
      <c r="P272" s="294">
        <v>0.9</v>
      </c>
      <c r="Q272" s="267">
        <v>0.927107061503417</v>
      </c>
      <c r="R272" s="267">
        <v>0.96305550597894</v>
      </c>
      <c r="S272" s="267">
        <v>0.959266802443992</v>
      </c>
      <c r="T272" s="295">
        <v>-0.035948444475523</v>
      </c>
      <c r="U272" s="266">
        <v>5268</v>
      </c>
      <c r="V272" s="266">
        <v>4691</v>
      </c>
      <c r="W272" s="267">
        <v>0.890470766894457</v>
      </c>
      <c r="X272" s="267">
        <v>0.890470766894457</v>
      </c>
      <c r="Y272" s="268">
        <v>0.885775477422809</v>
      </c>
      <c r="Z272" s="268">
        <v>0.909114052953157</v>
      </c>
      <c r="AA272" s="295">
        <v>0.00469528947164799</v>
      </c>
      <c r="AB272" s="264">
        <v>30243</v>
      </c>
      <c r="AC272" s="264">
        <v>27112</v>
      </c>
      <c r="AD272" s="264">
        <v>27156</v>
      </c>
      <c r="AE272" s="264">
        <v>24660</v>
      </c>
      <c r="AF272" s="268">
        <v>0.896471910855405</v>
      </c>
      <c r="AG272" s="268">
        <v>0.908086610693769</v>
      </c>
      <c r="AH272" s="295">
        <v>-0.0116146998383647</v>
      </c>
    </row>
    <row r="273" spans="1:34">
      <c r="A273" s="315" t="s">
        <v>400</v>
      </c>
      <c r="B273" s="321" t="s">
        <v>3318</v>
      </c>
      <c r="C273" s="293" t="s">
        <v>496</v>
      </c>
      <c r="D273" s="321" t="s">
        <v>497</v>
      </c>
      <c r="E273" s="263">
        <v>5682</v>
      </c>
      <c r="F273" s="263">
        <v>5573</v>
      </c>
      <c r="G273" s="263">
        <v>5389</v>
      </c>
      <c r="H273" s="264">
        <v>7415</v>
      </c>
      <c r="I273" s="264">
        <v>6785</v>
      </c>
      <c r="J273" s="264">
        <v>7012</v>
      </c>
      <c r="K273" s="264">
        <v>3741</v>
      </c>
      <c r="L273" s="264">
        <v>3669</v>
      </c>
      <c r="M273" s="264">
        <v>3545</v>
      </c>
      <c r="N273" s="267">
        <v>0.980816613868356</v>
      </c>
      <c r="O273" s="266">
        <v>5573</v>
      </c>
      <c r="P273" s="294">
        <v>0.9</v>
      </c>
      <c r="Q273" s="267">
        <v>0.980816613868356</v>
      </c>
      <c r="R273" s="267">
        <v>0.91503708698584</v>
      </c>
      <c r="S273" s="267">
        <v>0.980753809141941</v>
      </c>
      <c r="T273" s="295">
        <v>0.0657795268825166</v>
      </c>
      <c r="U273" s="266">
        <v>5682</v>
      </c>
      <c r="V273" s="266">
        <v>5389</v>
      </c>
      <c r="W273" s="267">
        <v>0.948433650123196</v>
      </c>
      <c r="X273" s="267">
        <v>0.948433650123196</v>
      </c>
      <c r="Y273" s="268">
        <v>0.945650708024275</v>
      </c>
      <c r="Z273" s="268">
        <v>0.947607591553061</v>
      </c>
      <c r="AA273" s="295">
        <v>0.00278294209892094</v>
      </c>
      <c r="AB273" s="264">
        <v>40402</v>
      </c>
      <c r="AC273" s="264">
        <v>38505</v>
      </c>
      <c r="AD273" s="264">
        <v>40664</v>
      </c>
      <c r="AE273" s="264">
        <v>38381</v>
      </c>
      <c r="AF273" s="268">
        <v>0.953046878867383</v>
      </c>
      <c r="AG273" s="268">
        <v>0.943856974227818</v>
      </c>
      <c r="AH273" s="295">
        <v>0.00918990463956459</v>
      </c>
    </row>
    <row r="274" spans="1:34">
      <c r="A274" s="315" t="s">
        <v>498</v>
      </c>
      <c r="B274" s="321" t="s">
        <v>3320</v>
      </c>
      <c r="C274" s="293" t="s">
        <v>500</v>
      </c>
      <c r="D274" s="321" t="s">
        <v>500</v>
      </c>
      <c r="E274" s="263">
        <v>4399</v>
      </c>
      <c r="F274" s="263">
        <v>4280</v>
      </c>
      <c r="G274" s="263">
        <v>4116</v>
      </c>
      <c r="H274" s="264">
        <v>4572</v>
      </c>
      <c r="I274" s="264">
        <v>4383</v>
      </c>
      <c r="J274" s="264">
        <v>4199</v>
      </c>
      <c r="K274" s="264">
        <v>3268</v>
      </c>
      <c r="L274" s="264">
        <v>3182</v>
      </c>
      <c r="M274" s="264">
        <v>2967</v>
      </c>
      <c r="N274" s="267">
        <v>0.972948397363037</v>
      </c>
      <c r="O274" s="266">
        <v>4280</v>
      </c>
      <c r="P274" s="294">
        <v>0.9</v>
      </c>
      <c r="Q274" s="267">
        <v>0.972948397363037</v>
      </c>
      <c r="R274" s="267">
        <v>0.958661417322835</v>
      </c>
      <c r="S274" s="267">
        <v>0.973684210526316</v>
      </c>
      <c r="T274" s="295">
        <v>0.0142869800402025</v>
      </c>
      <c r="U274" s="266">
        <v>4399</v>
      </c>
      <c r="V274" s="266">
        <v>4116</v>
      </c>
      <c r="W274" s="267">
        <v>0.935667197090248</v>
      </c>
      <c r="X274" s="267">
        <v>0.935667197090248</v>
      </c>
      <c r="Y274" s="268">
        <v>0.918416447944007</v>
      </c>
      <c r="Z274" s="268">
        <v>0.907894736842105</v>
      </c>
      <c r="AA274" s="295">
        <v>0.0172507491462408</v>
      </c>
      <c r="AB274" s="264">
        <v>27809</v>
      </c>
      <c r="AC274" s="264">
        <v>25728</v>
      </c>
      <c r="AD274" s="264">
        <v>28966</v>
      </c>
      <c r="AE274" s="264">
        <v>26255</v>
      </c>
      <c r="AF274" s="268">
        <v>0.925168111043187</v>
      </c>
      <c r="AG274" s="268">
        <v>0.906407512255748</v>
      </c>
      <c r="AH274" s="295">
        <v>0.0187605987874393</v>
      </c>
    </row>
    <row r="275" spans="1:34">
      <c r="A275" s="315" t="s">
        <v>498</v>
      </c>
      <c r="B275" s="321" t="s">
        <v>3320</v>
      </c>
      <c r="C275" s="293" t="s">
        <v>501</v>
      </c>
      <c r="D275" s="321" t="s">
        <v>502</v>
      </c>
      <c r="E275" s="263">
        <v>3132</v>
      </c>
      <c r="F275" s="263">
        <v>3036</v>
      </c>
      <c r="G275" s="263">
        <v>2921</v>
      </c>
      <c r="H275" s="264">
        <v>3195</v>
      </c>
      <c r="I275" s="264">
        <v>3072</v>
      </c>
      <c r="J275" s="264">
        <v>2938</v>
      </c>
      <c r="K275" s="264">
        <v>2373</v>
      </c>
      <c r="L275" s="264">
        <v>2301</v>
      </c>
      <c r="M275" s="264">
        <v>2211</v>
      </c>
      <c r="N275" s="267">
        <v>0.969348659003831</v>
      </c>
      <c r="O275" s="266">
        <v>3036</v>
      </c>
      <c r="P275" s="294">
        <v>0.9</v>
      </c>
      <c r="Q275" s="267">
        <v>0.969348659003831</v>
      </c>
      <c r="R275" s="267">
        <v>0.96150234741784</v>
      </c>
      <c r="S275" s="267">
        <v>0.969658659924147</v>
      </c>
      <c r="T275" s="295">
        <v>0.00784631158599103</v>
      </c>
      <c r="U275" s="266">
        <v>3132</v>
      </c>
      <c r="V275" s="266">
        <v>2921</v>
      </c>
      <c r="W275" s="267">
        <v>0.932630906768838</v>
      </c>
      <c r="X275" s="267">
        <v>0.932630906768838</v>
      </c>
      <c r="Y275" s="268">
        <v>0.919561815336463</v>
      </c>
      <c r="Z275" s="268">
        <v>0.93173198482933</v>
      </c>
      <c r="AA275" s="295">
        <v>0.0130690914323746</v>
      </c>
      <c r="AB275" s="264">
        <v>19379</v>
      </c>
      <c r="AC275" s="264">
        <v>18030</v>
      </c>
      <c r="AD275" s="264">
        <v>20849</v>
      </c>
      <c r="AE275" s="264">
        <v>19607</v>
      </c>
      <c r="AF275" s="268">
        <v>0.930388564941431</v>
      </c>
      <c r="AG275" s="268">
        <v>0.940428797544247</v>
      </c>
      <c r="AH275" s="295">
        <v>-0.0100402326028153</v>
      </c>
    </row>
    <row r="276" spans="1:34">
      <c r="A276" s="315" t="s">
        <v>498</v>
      </c>
      <c r="B276" s="321" t="s">
        <v>3320</v>
      </c>
      <c r="C276" s="293" t="s">
        <v>503</v>
      </c>
      <c r="D276" s="321" t="s">
        <v>504</v>
      </c>
      <c r="E276" s="263">
        <v>6246</v>
      </c>
      <c r="F276" s="263">
        <v>5844</v>
      </c>
      <c r="G276" s="263">
        <v>5855</v>
      </c>
      <c r="H276" s="264">
        <v>6641</v>
      </c>
      <c r="I276" s="264">
        <v>6371</v>
      </c>
      <c r="J276" s="264">
        <v>6285</v>
      </c>
      <c r="K276" s="264">
        <v>4199</v>
      </c>
      <c r="L276" s="264">
        <v>4090</v>
      </c>
      <c r="M276" s="264">
        <v>4029</v>
      </c>
      <c r="N276" s="267">
        <v>0.935638808837656</v>
      </c>
      <c r="O276" s="266">
        <v>5844</v>
      </c>
      <c r="P276" s="294">
        <v>0.9</v>
      </c>
      <c r="Q276" s="267">
        <v>0.935638808837656</v>
      </c>
      <c r="R276" s="267">
        <v>0.959343472368619</v>
      </c>
      <c r="S276" s="267">
        <v>0.974041438437723</v>
      </c>
      <c r="T276" s="295">
        <v>-0.023704663530963</v>
      </c>
      <c r="U276" s="266">
        <v>6246</v>
      </c>
      <c r="V276" s="266">
        <v>5855</v>
      </c>
      <c r="W276" s="267">
        <v>0.937399935959014</v>
      </c>
      <c r="X276" s="267">
        <v>0.937399935959014</v>
      </c>
      <c r="Y276" s="268">
        <v>0.946393615419365</v>
      </c>
      <c r="Z276" s="268">
        <v>0.959514170040486</v>
      </c>
      <c r="AA276" s="295">
        <v>-0.00899367946035079</v>
      </c>
      <c r="AB276" s="264">
        <v>38993</v>
      </c>
      <c r="AC276" s="264">
        <v>37010</v>
      </c>
      <c r="AD276" s="264">
        <v>40694</v>
      </c>
      <c r="AE276" s="264">
        <v>39111</v>
      </c>
      <c r="AF276" s="268">
        <v>0.949144718282769</v>
      </c>
      <c r="AG276" s="268">
        <v>0.961099916449599</v>
      </c>
      <c r="AH276" s="295">
        <v>-0.0119551981668308</v>
      </c>
    </row>
    <row r="277" spans="1:34">
      <c r="A277" s="315" t="s">
        <v>498</v>
      </c>
      <c r="B277" s="321" t="s">
        <v>3320</v>
      </c>
      <c r="C277" s="293" t="s">
        <v>505</v>
      </c>
      <c r="D277" s="321" t="s">
        <v>506</v>
      </c>
      <c r="E277" s="263">
        <v>6998</v>
      </c>
      <c r="F277" s="263">
        <v>6414</v>
      </c>
      <c r="G277" s="263">
        <v>6540</v>
      </c>
      <c r="H277" s="264">
        <v>7074</v>
      </c>
      <c r="I277" s="264">
        <v>6641</v>
      </c>
      <c r="J277" s="264">
        <v>6609</v>
      </c>
      <c r="K277" s="264">
        <v>5077</v>
      </c>
      <c r="L277" s="264">
        <v>4897</v>
      </c>
      <c r="M277" s="264">
        <v>4731</v>
      </c>
      <c r="N277" s="267">
        <v>0.916547585024293</v>
      </c>
      <c r="O277" s="266">
        <v>6414</v>
      </c>
      <c r="P277" s="294">
        <v>0.9</v>
      </c>
      <c r="Q277" s="267">
        <v>0.916547585024293</v>
      </c>
      <c r="R277" s="267">
        <v>0.938789934973141</v>
      </c>
      <c r="S277" s="267">
        <v>0.964545991727398</v>
      </c>
      <c r="T277" s="295">
        <v>-0.0222423499488484</v>
      </c>
      <c r="U277" s="266">
        <v>6998</v>
      </c>
      <c r="V277" s="266">
        <v>6540</v>
      </c>
      <c r="W277" s="267">
        <v>0.934552729351243</v>
      </c>
      <c r="X277" s="267">
        <v>0.934552729351243</v>
      </c>
      <c r="Y277" s="268">
        <v>0.934266327396098</v>
      </c>
      <c r="Z277" s="268">
        <v>0.931849517431554</v>
      </c>
      <c r="AA277" s="295">
        <v>0.000286401955144844</v>
      </c>
      <c r="AB277" s="264">
        <v>42049</v>
      </c>
      <c r="AC277" s="264">
        <v>39198</v>
      </c>
      <c r="AD277" s="264">
        <v>42205</v>
      </c>
      <c r="AE277" s="264">
        <v>39686</v>
      </c>
      <c r="AF277" s="268">
        <v>0.93219814977764</v>
      </c>
      <c r="AG277" s="268">
        <v>0.940315128539273</v>
      </c>
      <c r="AH277" s="295">
        <v>-0.0081169787616322</v>
      </c>
    </row>
    <row r="278" spans="1:34">
      <c r="A278" s="315" t="s">
        <v>498</v>
      </c>
      <c r="B278" s="321" t="s">
        <v>3320</v>
      </c>
      <c r="C278" s="293" t="s">
        <v>507</v>
      </c>
      <c r="D278" s="321" t="s">
        <v>508</v>
      </c>
      <c r="E278" s="263">
        <v>7909</v>
      </c>
      <c r="F278" s="263">
        <v>7557</v>
      </c>
      <c r="G278" s="263">
        <v>7546</v>
      </c>
      <c r="H278" s="264">
        <v>8407</v>
      </c>
      <c r="I278" s="264">
        <v>8168</v>
      </c>
      <c r="J278" s="264">
        <v>8084</v>
      </c>
      <c r="K278" s="264">
        <v>5429</v>
      </c>
      <c r="L278" s="264">
        <v>5202</v>
      </c>
      <c r="M278" s="264">
        <v>5099</v>
      </c>
      <c r="N278" s="267">
        <v>0.955493741307371</v>
      </c>
      <c r="O278" s="266">
        <v>7557</v>
      </c>
      <c r="P278" s="294">
        <v>0.9</v>
      </c>
      <c r="Q278" s="267">
        <v>0.955493741307371</v>
      </c>
      <c r="R278" s="267">
        <v>0.971571309622933</v>
      </c>
      <c r="S278" s="267">
        <v>0.958187511512249</v>
      </c>
      <c r="T278" s="295">
        <v>-0.016077568315562</v>
      </c>
      <c r="U278" s="266">
        <v>7909</v>
      </c>
      <c r="V278" s="266">
        <v>7546</v>
      </c>
      <c r="W278" s="267">
        <v>0.954102920723227</v>
      </c>
      <c r="X278" s="267">
        <v>0.954102920723227</v>
      </c>
      <c r="Y278" s="268">
        <v>0.961579636017604</v>
      </c>
      <c r="Z278" s="268">
        <v>0.939215325105913</v>
      </c>
      <c r="AA278" s="295">
        <v>-0.00747671529437766</v>
      </c>
      <c r="AB278" s="264">
        <v>49721</v>
      </c>
      <c r="AC278" s="264">
        <v>47586</v>
      </c>
      <c r="AD278" s="264">
        <v>51695</v>
      </c>
      <c r="AE278" s="264">
        <v>49933</v>
      </c>
      <c r="AF278" s="268">
        <v>0.957060397015346</v>
      </c>
      <c r="AG278" s="268">
        <v>0.965915465712351</v>
      </c>
      <c r="AH278" s="295">
        <v>-0.0088550686970057</v>
      </c>
    </row>
    <row r="279" spans="1:34">
      <c r="A279" s="315" t="s">
        <v>498</v>
      </c>
      <c r="B279" s="321" t="s">
        <v>3320</v>
      </c>
      <c r="C279" s="293" t="s">
        <v>509</v>
      </c>
      <c r="D279" s="321" t="s">
        <v>510</v>
      </c>
      <c r="E279" s="263">
        <v>5869</v>
      </c>
      <c r="F279" s="263">
        <v>5285</v>
      </c>
      <c r="G279" s="263">
        <v>5326</v>
      </c>
      <c r="H279" s="264">
        <v>6381</v>
      </c>
      <c r="I279" s="264">
        <v>6075</v>
      </c>
      <c r="J279" s="264">
        <v>5898</v>
      </c>
      <c r="K279" s="264">
        <v>4749</v>
      </c>
      <c r="L279" s="264">
        <v>4473</v>
      </c>
      <c r="M279" s="264">
        <v>4340</v>
      </c>
      <c r="N279" s="267">
        <v>0.900494121656159</v>
      </c>
      <c r="O279" s="266">
        <v>5285</v>
      </c>
      <c r="P279" s="294">
        <v>0.9</v>
      </c>
      <c r="Q279" s="267">
        <v>0.900494121656159</v>
      </c>
      <c r="R279" s="267">
        <v>0.952045133991537</v>
      </c>
      <c r="S279" s="267">
        <v>0.94188250157928</v>
      </c>
      <c r="T279" s="295">
        <v>-0.0515510123353778</v>
      </c>
      <c r="U279" s="266">
        <v>5869</v>
      </c>
      <c r="V279" s="266">
        <v>5326</v>
      </c>
      <c r="W279" s="267">
        <v>0.907479979553587</v>
      </c>
      <c r="X279" s="267">
        <v>0.907479979553587</v>
      </c>
      <c r="Y279" s="268">
        <v>0.924306535025858</v>
      </c>
      <c r="Z279" s="268">
        <v>0.913876605601179</v>
      </c>
      <c r="AA279" s="295">
        <v>-0.0168265554722714</v>
      </c>
      <c r="AB279" s="264">
        <v>38060</v>
      </c>
      <c r="AC279" s="264">
        <v>35103</v>
      </c>
      <c r="AD279" s="264">
        <v>37836</v>
      </c>
      <c r="AE279" s="264">
        <v>35309</v>
      </c>
      <c r="AF279" s="268">
        <v>0.922306883867578</v>
      </c>
      <c r="AG279" s="268">
        <v>0.933211755999577</v>
      </c>
      <c r="AH279" s="295">
        <v>-0.0109048721319996</v>
      </c>
    </row>
    <row r="280" spans="1:34">
      <c r="A280" s="315" t="s">
        <v>498</v>
      </c>
      <c r="B280" s="321" t="s">
        <v>3320</v>
      </c>
      <c r="C280" s="293" t="s">
        <v>511</v>
      </c>
      <c r="D280" s="321" t="s">
        <v>512</v>
      </c>
      <c r="E280" s="263">
        <v>9212</v>
      </c>
      <c r="F280" s="263">
        <v>8873</v>
      </c>
      <c r="G280" s="263">
        <v>8580</v>
      </c>
      <c r="H280" s="264">
        <v>10370</v>
      </c>
      <c r="I280" s="264">
        <v>10028</v>
      </c>
      <c r="J280" s="264">
        <v>9727</v>
      </c>
      <c r="K280" s="264">
        <v>6462</v>
      </c>
      <c r="L280" s="264">
        <v>6304</v>
      </c>
      <c r="M280" s="264">
        <v>6123</v>
      </c>
      <c r="N280" s="267">
        <v>0.963200173686496</v>
      </c>
      <c r="O280" s="266">
        <v>8873</v>
      </c>
      <c r="P280" s="294">
        <v>0.9</v>
      </c>
      <c r="Q280" s="267">
        <v>0.963200173686496</v>
      </c>
      <c r="R280" s="267">
        <v>0.96702025072324</v>
      </c>
      <c r="S280" s="267">
        <v>0.97554936552151</v>
      </c>
      <c r="T280" s="295">
        <v>-0.00382007703674425</v>
      </c>
      <c r="U280" s="266">
        <v>9212</v>
      </c>
      <c r="V280" s="266">
        <v>8580</v>
      </c>
      <c r="W280" s="267">
        <v>0.931393834129396</v>
      </c>
      <c r="X280" s="267">
        <v>0.931393834129396</v>
      </c>
      <c r="Y280" s="268">
        <v>0.937994214079074</v>
      </c>
      <c r="Z280" s="268">
        <v>0.947539461467038</v>
      </c>
      <c r="AA280" s="295">
        <v>-0.00660037994967777</v>
      </c>
      <c r="AB280" s="264">
        <v>59706</v>
      </c>
      <c r="AC280" s="264">
        <v>56300</v>
      </c>
      <c r="AD280" s="264">
        <v>64039</v>
      </c>
      <c r="AE280" s="264">
        <v>60280</v>
      </c>
      <c r="AF280" s="268">
        <v>0.942953806987572</v>
      </c>
      <c r="AG280" s="268">
        <v>0.941301394462749</v>
      </c>
      <c r="AH280" s="295">
        <v>0.00165241252482318</v>
      </c>
    </row>
    <row r="281" spans="1:34">
      <c r="A281" s="315" t="s">
        <v>498</v>
      </c>
      <c r="B281" s="321" t="s">
        <v>3320</v>
      </c>
      <c r="C281" s="293" t="s">
        <v>513</v>
      </c>
      <c r="D281" s="321" t="s">
        <v>514</v>
      </c>
      <c r="E281" s="263">
        <v>5014</v>
      </c>
      <c r="F281" s="263">
        <v>4915</v>
      </c>
      <c r="G281" s="263">
        <v>4574</v>
      </c>
      <c r="H281" s="264">
        <v>5595</v>
      </c>
      <c r="I281" s="264">
        <v>4963</v>
      </c>
      <c r="J281" s="264">
        <v>5075</v>
      </c>
      <c r="K281" s="264">
        <v>4536</v>
      </c>
      <c r="L281" s="264">
        <v>3854</v>
      </c>
      <c r="M281" s="264">
        <v>4016</v>
      </c>
      <c r="N281" s="267">
        <v>0.980255285201436</v>
      </c>
      <c r="O281" s="266">
        <v>4915</v>
      </c>
      <c r="P281" s="294">
        <v>0.9</v>
      </c>
      <c r="Q281" s="267">
        <v>0.980255285201436</v>
      </c>
      <c r="R281" s="267">
        <v>0.88704200178731</v>
      </c>
      <c r="S281" s="267">
        <v>0.849647266313933</v>
      </c>
      <c r="T281" s="295">
        <v>0.0932132834141259</v>
      </c>
      <c r="U281" s="266">
        <v>5014</v>
      </c>
      <c r="V281" s="266">
        <v>4574</v>
      </c>
      <c r="W281" s="267">
        <v>0.912245712006382</v>
      </c>
      <c r="X281" s="267">
        <v>0.912245712006382</v>
      </c>
      <c r="Y281" s="268">
        <v>0.907059874888293</v>
      </c>
      <c r="Z281" s="268">
        <v>0.885361552028219</v>
      </c>
      <c r="AA281" s="295">
        <v>0.00518583711808906</v>
      </c>
      <c r="AB281" s="264">
        <v>32975</v>
      </c>
      <c r="AC281" s="264">
        <v>30003</v>
      </c>
      <c r="AD281" s="264">
        <v>32574</v>
      </c>
      <c r="AE281" s="264">
        <v>30099</v>
      </c>
      <c r="AF281" s="268">
        <v>0.909871114480667</v>
      </c>
      <c r="AG281" s="268">
        <v>0.924019156382391</v>
      </c>
      <c r="AH281" s="295">
        <v>-0.0141480419017237</v>
      </c>
    </row>
    <row r="282" spans="1:34">
      <c r="A282" s="315" t="s">
        <v>498</v>
      </c>
      <c r="B282" s="321" t="s">
        <v>3320</v>
      </c>
      <c r="C282" s="293" t="s">
        <v>515</v>
      </c>
      <c r="D282" s="321" t="s">
        <v>516</v>
      </c>
      <c r="E282" s="263">
        <v>0</v>
      </c>
      <c r="F282" s="263">
        <v>0</v>
      </c>
      <c r="G282" s="263">
        <v>0</v>
      </c>
      <c r="H282" s="264">
        <v>0</v>
      </c>
      <c r="I282" s="264">
        <v>0</v>
      </c>
      <c r="J282" s="264">
        <v>0</v>
      </c>
      <c r="K282" s="264">
        <v>0</v>
      </c>
      <c r="L282" s="264">
        <v>0</v>
      </c>
      <c r="M282" s="264">
        <v>0</v>
      </c>
      <c r="N282" s="267">
        <v>0</v>
      </c>
      <c r="O282" s="266">
        <v>0</v>
      </c>
      <c r="P282" s="294">
        <v>0.9</v>
      </c>
      <c r="Q282" s="267">
        <v>0</v>
      </c>
      <c r="R282" s="267">
        <v>0</v>
      </c>
      <c r="S282" s="267">
        <v>0</v>
      </c>
      <c r="T282" s="295">
        <v>0</v>
      </c>
      <c r="U282" s="266">
        <v>0</v>
      </c>
      <c r="V282" s="266">
        <v>0</v>
      </c>
      <c r="W282" s="267">
        <v>0</v>
      </c>
      <c r="X282" s="267">
        <v>0</v>
      </c>
      <c r="Y282" s="268">
        <v>0</v>
      </c>
      <c r="Z282" s="268">
        <v>0</v>
      </c>
      <c r="AA282" s="295">
        <v>0</v>
      </c>
      <c r="AB282" s="264">
        <v>0</v>
      </c>
      <c r="AC282" s="264">
        <v>0</v>
      </c>
      <c r="AD282" s="264">
        <v>0</v>
      </c>
      <c r="AE282" s="264">
        <v>0</v>
      </c>
      <c r="AF282" s="268">
        <v>0</v>
      </c>
      <c r="AG282" s="268">
        <v>0</v>
      </c>
      <c r="AH282" s="295">
        <v>0</v>
      </c>
    </row>
    <row r="283" spans="1:34">
      <c r="A283" s="315" t="s">
        <v>498</v>
      </c>
      <c r="B283" s="321" t="s">
        <v>3320</v>
      </c>
      <c r="C283" s="293" t="s">
        <v>517</v>
      </c>
      <c r="D283" s="321" t="s">
        <v>518</v>
      </c>
      <c r="E283" s="263">
        <v>1173</v>
      </c>
      <c r="F283" s="263">
        <v>1141</v>
      </c>
      <c r="G283" s="263">
        <v>1064</v>
      </c>
      <c r="H283" s="264">
        <v>1428</v>
      </c>
      <c r="I283" s="264">
        <v>1370</v>
      </c>
      <c r="J283" s="264">
        <v>1294</v>
      </c>
      <c r="K283" s="264">
        <v>1199</v>
      </c>
      <c r="L283" s="264">
        <v>1189</v>
      </c>
      <c r="M283" s="264">
        <v>1135</v>
      </c>
      <c r="N283" s="267">
        <v>0.972719522591645</v>
      </c>
      <c r="O283" s="266">
        <v>1141</v>
      </c>
      <c r="P283" s="294">
        <v>0.9</v>
      </c>
      <c r="Q283" s="267">
        <v>0.972719522591645</v>
      </c>
      <c r="R283" s="267">
        <v>0.959383753501401</v>
      </c>
      <c r="S283" s="267">
        <v>0.991659716430359</v>
      </c>
      <c r="T283" s="295">
        <v>0.0133357690902448</v>
      </c>
      <c r="U283" s="266">
        <v>1173</v>
      </c>
      <c r="V283" s="266">
        <v>1064</v>
      </c>
      <c r="W283" s="267">
        <v>0.907075873827792</v>
      </c>
      <c r="X283" s="267">
        <v>0.907075873827792</v>
      </c>
      <c r="Y283" s="268">
        <v>0.906162464985994</v>
      </c>
      <c r="Z283" s="268">
        <v>0.946622185154295</v>
      </c>
      <c r="AA283" s="295">
        <v>0.000913408841797581</v>
      </c>
      <c r="AB283" s="264">
        <v>8365</v>
      </c>
      <c r="AC283" s="264">
        <v>7795</v>
      </c>
      <c r="AD283" s="264">
        <v>8121</v>
      </c>
      <c r="AE283" s="264">
        <v>7651</v>
      </c>
      <c r="AF283" s="268">
        <v>0.931858936043036</v>
      </c>
      <c r="AG283" s="268">
        <v>0.942125354020441</v>
      </c>
      <c r="AH283" s="295">
        <v>-0.0102664179774044</v>
      </c>
    </row>
    <row r="284" spans="1:34">
      <c r="A284" s="315" t="s">
        <v>498</v>
      </c>
      <c r="B284" s="321" t="s">
        <v>3320</v>
      </c>
      <c r="C284" s="293" t="s">
        <v>519</v>
      </c>
      <c r="D284" s="321" t="s">
        <v>520</v>
      </c>
      <c r="E284" s="263">
        <v>2</v>
      </c>
      <c r="F284" s="263">
        <v>0</v>
      </c>
      <c r="G284" s="263">
        <v>0</v>
      </c>
      <c r="H284" s="264">
        <v>1</v>
      </c>
      <c r="I284" s="264">
        <v>0</v>
      </c>
      <c r="J284" s="264">
        <v>0</v>
      </c>
      <c r="K284" s="264">
        <v>3</v>
      </c>
      <c r="L284" s="264">
        <v>0</v>
      </c>
      <c r="M284" s="264">
        <v>0</v>
      </c>
      <c r="N284" s="267">
        <v>0</v>
      </c>
      <c r="O284" s="266">
        <v>0</v>
      </c>
      <c r="P284" s="294">
        <v>0.9</v>
      </c>
      <c r="Q284" s="267">
        <v>0</v>
      </c>
      <c r="R284" s="267">
        <v>0</v>
      </c>
      <c r="S284" s="267">
        <v>0</v>
      </c>
      <c r="T284" s="295">
        <v>0</v>
      </c>
      <c r="U284" s="266">
        <v>2</v>
      </c>
      <c r="V284" s="266">
        <v>0</v>
      </c>
      <c r="W284" s="267">
        <v>0</v>
      </c>
      <c r="X284" s="267">
        <v>0</v>
      </c>
      <c r="Y284" s="268">
        <v>0</v>
      </c>
      <c r="Z284" s="268">
        <v>0</v>
      </c>
      <c r="AA284" s="295">
        <v>0</v>
      </c>
      <c r="AB284" s="264">
        <v>11</v>
      </c>
      <c r="AC284" s="264">
        <v>0</v>
      </c>
      <c r="AD284" s="264">
        <v>0</v>
      </c>
      <c r="AE284" s="264">
        <v>0</v>
      </c>
      <c r="AF284" s="268">
        <v>0</v>
      </c>
      <c r="AG284" s="268">
        <v>0</v>
      </c>
      <c r="AH284" s="295">
        <v>0</v>
      </c>
    </row>
    <row r="285" spans="1:34">
      <c r="A285" s="315" t="s">
        <v>498</v>
      </c>
      <c r="B285" s="321" t="s">
        <v>3320</v>
      </c>
      <c r="C285" s="293" t="s">
        <v>521</v>
      </c>
      <c r="D285" s="321" t="s">
        <v>522</v>
      </c>
      <c r="E285" s="263">
        <v>0</v>
      </c>
      <c r="F285" s="263">
        <v>0</v>
      </c>
      <c r="G285" s="263">
        <v>0</v>
      </c>
      <c r="H285" s="264">
        <v>0</v>
      </c>
      <c r="I285" s="264">
        <v>0</v>
      </c>
      <c r="J285" s="264">
        <v>0</v>
      </c>
      <c r="K285" s="264">
        <v>0</v>
      </c>
      <c r="L285" s="264">
        <v>0</v>
      </c>
      <c r="M285" s="264">
        <v>0</v>
      </c>
      <c r="N285" s="267">
        <v>0</v>
      </c>
      <c r="O285" s="266">
        <v>0</v>
      </c>
      <c r="P285" s="294">
        <v>0.9</v>
      </c>
      <c r="Q285" s="267">
        <v>0</v>
      </c>
      <c r="R285" s="267">
        <v>0</v>
      </c>
      <c r="S285" s="267">
        <v>0</v>
      </c>
      <c r="T285" s="295">
        <v>0</v>
      </c>
      <c r="U285" s="266">
        <v>0</v>
      </c>
      <c r="V285" s="266">
        <v>0</v>
      </c>
      <c r="W285" s="267">
        <v>0</v>
      </c>
      <c r="X285" s="267">
        <v>0</v>
      </c>
      <c r="Y285" s="268">
        <v>0</v>
      </c>
      <c r="Z285" s="268">
        <v>0</v>
      </c>
      <c r="AA285" s="295">
        <v>0</v>
      </c>
      <c r="AB285" s="264">
        <v>1</v>
      </c>
      <c r="AC285" s="264">
        <v>0</v>
      </c>
      <c r="AD285" s="264">
        <v>2</v>
      </c>
      <c r="AE285" s="264">
        <v>0</v>
      </c>
      <c r="AF285" s="268">
        <v>0</v>
      </c>
      <c r="AG285" s="268">
        <v>0</v>
      </c>
      <c r="AH285" s="295">
        <v>0</v>
      </c>
    </row>
    <row r="286" spans="1:34">
      <c r="A286" s="315" t="s">
        <v>498</v>
      </c>
      <c r="B286" s="321" t="s">
        <v>3320</v>
      </c>
      <c r="C286" s="293" t="s">
        <v>523</v>
      </c>
      <c r="D286" s="321" t="s">
        <v>524</v>
      </c>
      <c r="E286" s="263">
        <v>3</v>
      </c>
      <c r="F286" s="263">
        <v>0</v>
      </c>
      <c r="G286" s="263">
        <v>0</v>
      </c>
      <c r="H286" s="264">
        <v>15</v>
      </c>
      <c r="I286" s="264">
        <v>0</v>
      </c>
      <c r="J286" s="264">
        <v>9</v>
      </c>
      <c r="K286" s="264">
        <v>8</v>
      </c>
      <c r="L286" s="264">
        <v>0</v>
      </c>
      <c r="M286" s="264">
        <v>8</v>
      </c>
      <c r="N286" s="267">
        <v>0</v>
      </c>
      <c r="O286" s="266">
        <v>0</v>
      </c>
      <c r="P286" s="294">
        <v>0.9</v>
      </c>
      <c r="Q286" s="267">
        <v>0</v>
      </c>
      <c r="R286" s="267">
        <v>0</v>
      </c>
      <c r="S286" s="267">
        <v>0</v>
      </c>
      <c r="T286" s="295">
        <v>0</v>
      </c>
      <c r="U286" s="266">
        <v>3</v>
      </c>
      <c r="V286" s="266">
        <v>0</v>
      </c>
      <c r="W286" s="267">
        <v>0</v>
      </c>
      <c r="X286" s="267">
        <v>0</v>
      </c>
      <c r="Y286" s="268">
        <v>0.6</v>
      </c>
      <c r="Z286" s="268">
        <v>1</v>
      </c>
      <c r="AA286" s="295">
        <v>-0.6</v>
      </c>
      <c r="AB286" s="264">
        <v>58</v>
      </c>
      <c r="AC286" s="264">
        <v>45</v>
      </c>
      <c r="AD286" s="264">
        <v>55</v>
      </c>
      <c r="AE286" s="264">
        <v>50</v>
      </c>
      <c r="AF286" s="268">
        <v>0.775862068965517</v>
      </c>
      <c r="AG286" s="268">
        <v>0.909090909090909</v>
      </c>
      <c r="AH286" s="295">
        <v>-0.133228840125392</v>
      </c>
    </row>
    <row r="287" spans="1:34">
      <c r="A287" s="315" t="s">
        <v>498</v>
      </c>
      <c r="B287" s="321" t="s">
        <v>3320</v>
      </c>
      <c r="C287" s="293" t="s">
        <v>525</v>
      </c>
      <c r="D287" s="321" t="s">
        <v>526</v>
      </c>
      <c r="E287" s="263">
        <v>0</v>
      </c>
      <c r="F287" s="263">
        <v>0</v>
      </c>
      <c r="G287" s="263">
        <v>0</v>
      </c>
      <c r="H287" s="264">
        <v>0</v>
      </c>
      <c r="I287" s="264">
        <v>0</v>
      </c>
      <c r="J287" s="264">
        <v>0</v>
      </c>
      <c r="K287" s="264">
        <v>0</v>
      </c>
      <c r="L287" s="264">
        <v>0</v>
      </c>
      <c r="M287" s="264">
        <v>0</v>
      </c>
      <c r="N287" s="267">
        <v>0</v>
      </c>
      <c r="O287" s="266">
        <v>0</v>
      </c>
      <c r="P287" s="294">
        <v>0.9</v>
      </c>
      <c r="Q287" s="267">
        <v>0</v>
      </c>
      <c r="R287" s="267">
        <v>0</v>
      </c>
      <c r="S287" s="267">
        <v>0</v>
      </c>
      <c r="T287" s="295">
        <v>0</v>
      </c>
      <c r="U287" s="266">
        <v>0</v>
      </c>
      <c r="V287" s="266">
        <v>0</v>
      </c>
      <c r="W287" s="267">
        <v>0</v>
      </c>
      <c r="X287" s="267">
        <v>0</v>
      </c>
      <c r="Y287" s="268">
        <v>0</v>
      </c>
      <c r="Z287" s="268">
        <v>0</v>
      </c>
      <c r="AA287" s="295">
        <v>0</v>
      </c>
      <c r="AB287" s="264">
        <v>2</v>
      </c>
      <c r="AC287" s="264">
        <v>1</v>
      </c>
      <c r="AD287" s="264">
        <v>0</v>
      </c>
      <c r="AE287" s="264">
        <v>0</v>
      </c>
      <c r="AF287" s="268">
        <v>0.5</v>
      </c>
      <c r="AG287" s="268">
        <v>0</v>
      </c>
      <c r="AH287" s="295">
        <v>0.5</v>
      </c>
    </row>
    <row r="288" spans="1:34">
      <c r="A288" s="315" t="s">
        <v>498</v>
      </c>
      <c r="B288" s="321" t="s">
        <v>3321</v>
      </c>
      <c r="C288" s="293" t="s">
        <v>527</v>
      </c>
      <c r="D288" s="321" t="s">
        <v>527</v>
      </c>
      <c r="E288" s="263">
        <v>4708</v>
      </c>
      <c r="F288" s="263">
        <v>4386</v>
      </c>
      <c r="G288" s="263">
        <v>4354</v>
      </c>
      <c r="H288" s="264">
        <v>4961</v>
      </c>
      <c r="I288" s="264">
        <v>4606</v>
      </c>
      <c r="J288" s="264">
        <v>4555</v>
      </c>
      <c r="K288" s="264">
        <v>3835</v>
      </c>
      <c r="L288" s="264">
        <v>3612</v>
      </c>
      <c r="M288" s="264">
        <v>3568</v>
      </c>
      <c r="N288" s="267">
        <v>0.93160577740017</v>
      </c>
      <c r="O288" s="266">
        <v>4386</v>
      </c>
      <c r="P288" s="294">
        <v>0.9</v>
      </c>
      <c r="Q288" s="267">
        <v>0.93160577740017</v>
      </c>
      <c r="R288" s="267">
        <v>0.928441846401935</v>
      </c>
      <c r="S288" s="267">
        <v>0.941851368970013</v>
      </c>
      <c r="T288" s="295">
        <v>0.00316393099823487</v>
      </c>
      <c r="U288" s="266">
        <v>4708</v>
      </c>
      <c r="V288" s="266">
        <v>4354</v>
      </c>
      <c r="W288" s="267">
        <v>0.924808836023789</v>
      </c>
      <c r="X288" s="267">
        <v>0.924808836023789</v>
      </c>
      <c r="Y288" s="268">
        <v>0.918161660955452</v>
      </c>
      <c r="Z288" s="268">
        <v>0.930378096479791</v>
      </c>
      <c r="AA288" s="295">
        <v>0.00664717506833679</v>
      </c>
      <c r="AB288" s="264">
        <v>28700</v>
      </c>
      <c r="AC288" s="264">
        <v>26602</v>
      </c>
      <c r="AD288" s="264">
        <v>28560</v>
      </c>
      <c r="AE288" s="264">
        <v>26632</v>
      </c>
      <c r="AF288" s="268">
        <v>0.926898954703833</v>
      </c>
      <c r="AG288" s="268">
        <v>0.93249299719888</v>
      </c>
      <c r="AH288" s="295">
        <v>-0.0055940424950468</v>
      </c>
    </row>
    <row r="289" spans="1:34">
      <c r="A289" s="315" t="s">
        <v>498</v>
      </c>
      <c r="B289" s="321" t="s">
        <v>3321</v>
      </c>
      <c r="C289" s="293" t="s">
        <v>528</v>
      </c>
      <c r="D289" s="321" t="s">
        <v>529</v>
      </c>
      <c r="E289" s="263">
        <v>6386</v>
      </c>
      <c r="F289" s="263">
        <v>6036</v>
      </c>
      <c r="G289" s="263">
        <v>5645</v>
      </c>
      <c r="H289" s="264">
        <v>6417</v>
      </c>
      <c r="I289" s="264">
        <v>6225</v>
      </c>
      <c r="J289" s="264">
        <v>5749</v>
      </c>
      <c r="K289" s="264">
        <v>5031</v>
      </c>
      <c r="L289" s="264">
        <v>4938</v>
      </c>
      <c r="M289" s="264">
        <v>4596</v>
      </c>
      <c r="N289" s="267">
        <v>0.94519260883182</v>
      </c>
      <c r="O289" s="266">
        <v>6036</v>
      </c>
      <c r="P289" s="294">
        <v>0.9</v>
      </c>
      <c r="Q289" s="267">
        <v>0.94519260883182</v>
      </c>
      <c r="R289" s="267">
        <v>0.970079476390837</v>
      </c>
      <c r="S289" s="267">
        <v>0.981514609421586</v>
      </c>
      <c r="T289" s="295">
        <v>-0.0248868675590171</v>
      </c>
      <c r="U289" s="266">
        <v>6386</v>
      </c>
      <c r="V289" s="266">
        <v>5645</v>
      </c>
      <c r="W289" s="267">
        <v>0.883964923269652</v>
      </c>
      <c r="X289" s="267">
        <v>0.883964923269652</v>
      </c>
      <c r="Y289" s="268">
        <v>0.895901511609786</v>
      </c>
      <c r="Z289" s="268">
        <v>0.913536076326774</v>
      </c>
      <c r="AA289" s="295">
        <v>-0.0119365883401341</v>
      </c>
      <c r="AB289" s="264">
        <v>38672</v>
      </c>
      <c r="AC289" s="264">
        <v>34911</v>
      </c>
      <c r="AD289" s="264">
        <v>38256</v>
      </c>
      <c r="AE289" s="264">
        <v>35125</v>
      </c>
      <c r="AF289" s="268">
        <v>0.902746172941663</v>
      </c>
      <c r="AG289" s="268">
        <v>0.918156629025512</v>
      </c>
      <c r="AH289" s="295">
        <v>-0.0154104560838491</v>
      </c>
    </row>
    <row r="290" spans="1:34">
      <c r="A290" s="315" t="s">
        <v>498</v>
      </c>
      <c r="B290" s="321" t="s">
        <v>3321</v>
      </c>
      <c r="C290" s="293" t="s">
        <v>530</v>
      </c>
      <c r="D290" s="321" t="s">
        <v>531</v>
      </c>
      <c r="E290" s="263">
        <v>4798</v>
      </c>
      <c r="F290" s="263">
        <v>4635</v>
      </c>
      <c r="G290" s="263">
        <v>4521</v>
      </c>
      <c r="H290" s="264">
        <v>5362</v>
      </c>
      <c r="I290" s="264">
        <v>5097</v>
      </c>
      <c r="J290" s="264">
        <v>5019</v>
      </c>
      <c r="K290" s="264">
        <v>4282</v>
      </c>
      <c r="L290" s="264">
        <v>4094</v>
      </c>
      <c r="M290" s="264">
        <v>4014</v>
      </c>
      <c r="N290" s="267">
        <v>0.96602751146311</v>
      </c>
      <c r="O290" s="266">
        <v>4635</v>
      </c>
      <c r="P290" s="294">
        <v>0.9</v>
      </c>
      <c r="Q290" s="267">
        <v>0.96602751146311</v>
      </c>
      <c r="R290" s="267">
        <v>0.950578142484148</v>
      </c>
      <c r="S290" s="267">
        <v>0.956095282578235</v>
      </c>
      <c r="T290" s="295">
        <v>0.0154493689789619</v>
      </c>
      <c r="U290" s="266">
        <v>4798</v>
      </c>
      <c r="V290" s="266">
        <v>4521</v>
      </c>
      <c r="W290" s="267">
        <v>0.942267611504794</v>
      </c>
      <c r="X290" s="267">
        <v>0.942267611504794</v>
      </c>
      <c r="Y290" s="268">
        <v>0.936031331592689</v>
      </c>
      <c r="Z290" s="268">
        <v>0.937412424100887</v>
      </c>
      <c r="AA290" s="295">
        <v>0.0062362799121044</v>
      </c>
      <c r="AB290" s="264">
        <v>31329</v>
      </c>
      <c r="AC290" s="264">
        <v>29456</v>
      </c>
      <c r="AD290" s="264">
        <v>30430</v>
      </c>
      <c r="AE290" s="264">
        <v>28718</v>
      </c>
      <c r="AF290" s="268">
        <v>0.940215136135849</v>
      </c>
      <c r="AG290" s="268">
        <v>0.943739730529083</v>
      </c>
      <c r="AH290" s="295">
        <v>-0.00352459439323449</v>
      </c>
    </row>
    <row r="291" spans="1:34">
      <c r="A291" s="315" t="s">
        <v>498</v>
      </c>
      <c r="B291" s="321" t="s">
        <v>3321</v>
      </c>
      <c r="C291" s="293" t="s">
        <v>532</v>
      </c>
      <c r="D291" s="321" t="s">
        <v>533</v>
      </c>
      <c r="E291" s="263">
        <v>0</v>
      </c>
      <c r="F291" s="263">
        <v>0</v>
      </c>
      <c r="G291" s="263">
        <v>0</v>
      </c>
      <c r="H291" s="264">
        <v>0</v>
      </c>
      <c r="I291" s="264">
        <v>0</v>
      </c>
      <c r="J291" s="264">
        <v>0</v>
      </c>
      <c r="K291" s="264">
        <v>0</v>
      </c>
      <c r="L291" s="264">
        <v>0</v>
      </c>
      <c r="M291" s="264">
        <v>0</v>
      </c>
      <c r="N291" s="267">
        <v>0</v>
      </c>
      <c r="O291" s="266">
        <v>0</v>
      </c>
      <c r="P291" s="294">
        <v>0.9</v>
      </c>
      <c r="Q291" s="267">
        <v>0</v>
      </c>
      <c r="R291" s="267">
        <v>0</v>
      </c>
      <c r="S291" s="267">
        <v>0</v>
      </c>
      <c r="T291" s="295">
        <v>0</v>
      </c>
      <c r="U291" s="266">
        <v>0</v>
      </c>
      <c r="V291" s="266">
        <v>0</v>
      </c>
      <c r="W291" s="267">
        <v>0</v>
      </c>
      <c r="X291" s="267">
        <v>0</v>
      </c>
      <c r="Y291" s="268">
        <v>0</v>
      </c>
      <c r="Z291" s="268">
        <v>0</v>
      </c>
      <c r="AA291" s="295">
        <v>0</v>
      </c>
      <c r="AB291" s="264">
        <v>3</v>
      </c>
      <c r="AC291" s="264">
        <v>3</v>
      </c>
      <c r="AD291" s="264">
        <v>1</v>
      </c>
      <c r="AE291" s="264">
        <v>1</v>
      </c>
      <c r="AF291" s="268">
        <v>1</v>
      </c>
      <c r="AG291" s="268">
        <v>1</v>
      </c>
      <c r="AH291" s="295">
        <v>0</v>
      </c>
    </row>
    <row r="292" spans="1:34">
      <c r="A292" s="315" t="s">
        <v>498</v>
      </c>
      <c r="B292" s="321" t="s">
        <v>3321</v>
      </c>
      <c r="C292" s="293" t="s">
        <v>534</v>
      </c>
      <c r="D292" s="321" t="s">
        <v>535</v>
      </c>
      <c r="E292" s="263">
        <v>0</v>
      </c>
      <c r="F292" s="263">
        <v>0</v>
      </c>
      <c r="G292" s="263">
        <v>0</v>
      </c>
      <c r="H292" s="264">
        <v>0</v>
      </c>
      <c r="I292" s="264">
        <v>0</v>
      </c>
      <c r="J292" s="264">
        <v>0</v>
      </c>
      <c r="K292" s="264">
        <v>0</v>
      </c>
      <c r="L292" s="264">
        <v>0</v>
      </c>
      <c r="M292" s="264">
        <v>0</v>
      </c>
      <c r="N292" s="267">
        <v>0</v>
      </c>
      <c r="O292" s="266">
        <v>0</v>
      </c>
      <c r="P292" s="294">
        <v>0.9</v>
      </c>
      <c r="Q292" s="267">
        <v>0</v>
      </c>
      <c r="R292" s="267">
        <v>0</v>
      </c>
      <c r="S292" s="267">
        <v>0</v>
      </c>
      <c r="T292" s="295">
        <v>0</v>
      </c>
      <c r="U292" s="266">
        <v>0</v>
      </c>
      <c r="V292" s="266">
        <v>0</v>
      </c>
      <c r="W292" s="267">
        <v>0</v>
      </c>
      <c r="X292" s="267">
        <v>0</v>
      </c>
      <c r="Y292" s="268">
        <v>0</v>
      </c>
      <c r="Z292" s="268">
        <v>0</v>
      </c>
      <c r="AA292" s="295">
        <v>0</v>
      </c>
      <c r="AB292" s="264">
        <v>0</v>
      </c>
      <c r="AC292" s="264">
        <v>0</v>
      </c>
      <c r="AD292" s="264">
        <v>0</v>
      </c>
      <c r="AE292" s="264">
        <v>0</v>
      </c>
      <c r="AF292" s="268">
        <v>0</v>
      </c>
      <c r="AG292" s="268">
        <v>0</v>
      </c>
      <c r="AH292" s="295">
        <v>0</v>
      </c>
    </row>
    <row r="293" spans="1:34">
      <c r="A293" s="315" t="s">
        <v>498</v>
      </c>
      <c r="B293" s="321" t="s">
        <v>3321</v>
      </c>
      <c r="C293" s="293" t="s">
        <v>536</v>
      </c>
      <c r="D293" s="321" t="s">
        <v>537</v>
      </c>
      <c r="E293" s="263">
        <v>1985</v>
      </c>
      <c r="F293" s="263">
        <v>1850</v>
      </c>
      <c r="G293" s="263">
        <v>1817</v>
      </c>
      <c r="H293" s="264">
        <v>2448</v>
      </c>
      <c r="I293" s="264">
        <v>2353</v>
      </c>
      <c r="J293" s="264">
        <v>2266</v>
      </c>
      <c r="K293" s="264">
        <v>1740</v>
      </c>
      <c r="L293" s="264">
        <v>1636</v>
      </c>
      <c r="M293" s="264">
        <v>1629</v>
      </c>
      <c r="N293" s="267">
        <v>0.931989924433249</v>
      </c>
      <c r="O293" s="266">
        <v>1850</v>
      </c>
      <c r="P293" s="294">
        <v>0.9</v>
      </c>
      <c r="Q293" s="267">
        <v>0.931989924433249</v>
      </c>
      <c r="R293" s="267">
        <v>0.961192810457516</v>
      </c>
      <c r="S293" s="267">
        <v>0.940229885057471</v>
      </c>
      <c r="T293" s="295">
        <v>-0.029202886024267</v>
      </c>
      <c r="U293" s="266">
        <v>1985</v>
      </c>
      <c r="V293" s="266">
        <v>1817</v>
      </c>
      <c r="W293" s="267">
        <v>0.91536523929471</v>
      </c>
      <c r="X293" s="267">
        <v>0.91536523929471</v>
      </c>
      <c r="Y293" s="268">
        <v>0.925653594771242</v>
      </c>
      <c r="Z293" s="268">
        <v>0.936206896551724</v>
      </c>
      <c r="AA293" s="295">
        <v>-0.0102883554765315</v>
      </c>
      <c r="AB293" s="264">
        <v>14087</v>
      </c>
      <c r="AC293" s="264">
        <v>13148</v>
      </c>
      <c r="AD293" s="264">
        <v>13587</v>
      </c>
      <c r="AE293" s="264">
        <v>12670</v>
      </c>
      <c r="AF293" s="268">
        <v>0.933342798324697</v>
      </c>
      <c r="AG293" s="268">
        <v>0.932509015971149</v>
      </c>
      <c r="AH293" s="295">
        <v>0.000833782353547696</v>
      </c>
    </row>
    <row r="294" spans="1:34">
      <c r="A294" s="315" t="s">
        <v>498</v>
      </c>
      <c r="B294" s="321" t="s">
        <v>3321</v>
      </c>
      <c r="C294" s="293" t="s">
        <v>538</v>
      </c>
      <c r="D294" s="321" t="s">
        <v>539</v>
      </c>
      <c r="E294" s="263">
        <v>2473</v>
      </c>
      <c r="F294" s="263">
        <v>2369</v>
      </c>
      <c r="G294" s="263">
        <v>2295</v>
      </c>
      <c r="H294" s="264">
        <v>2582</v>
      </c>
      <c r="I294" s="264">
        <v>2499</v>
      </c>
      <c r="J294" s="264">
        <v>2373</v>
      </c>
      <c r="K294" s="264">
        <v>2089</v>
      </c>
      <c r="L294" s="264">
        <v>2015</v>
      </c>
      <c r="M294" s="264">
        <v>1926</v>
      </c>
      <c r="N294" s="267">
        <v>0.957945814799838</v>
      </c>
      <c r="O294" s="266">
        <v>2369</v>
      </c>
      <c r="P294" s="294">
        <v>0.9</v>
      </c>
      <c r="Q294" s="267">
        <v>0.957945814799838</v>
      </c>
      <c r="R294" s="267">
        <v>0.967854376452362</v>
      </c>
      <c r="S294" s="267">
        <v>0.964576352321685</v>
      </c>
      <c r="T294" s="295">
        <v>-0.00990856165252429</v>
      </c>
      <c r="U294" s="266">
        <v>2473</v>
      </c>
      <c r="V294" s="266">
        <v>2295</v>
      </c>
      <c r="W294" s="267">
        <v>0.928022644561262</v>
      </c>
      <c r="X294" s="267">
        <v>0.928022644561262</v>
      </c>
      <c r="Y294" s="268">
        <v>0.919054996127033</v>
      </c>
      <c r="Z294" s="268">
        <v>0.921972235519387</v>
      </c>
      <c r="AA294" s="295">
        <v>0.00896764843422826</v>
      </c>
      <c r="AB294" s="264">
        <v>15424</v>
      </c>
      <c r="AC294" s="264">
        <v>14355</v>
      </c>
      <c r="AD294" s="264">
        <v>15361</v>
      </c>
      <c r="AE294" s="264">
        <v>14479</v>
      </c>
      <c r="AF294" s="268">
        <v>0.930692427385892</v>
      </c>
      <c r="AG294" s="268">
        <v>0.942581863159951</v>
      </c>
      <c r="AH294" s="295">
        <v>-0.0118894357740584</v>
      </c>
    </row>
    <row r="295" spans="1:34">
      <c r="A295" s="315" t="s">
        <v>498</v>
      </c>
      <c r="B295" s="321" t="s">
        <v>3321</v>
      </c>
      <c r="C295" s="293" t="s">
        <v>540</v>
      </c>
      <c r="D295" s="321" t="s">
        <v>541</v>
      </c>
      <c r="E295" s="263">
        <v>9</v>
      </c>
      <c r="F295" s="263">
        <v>0</v>
      </c>
      <c r="G295" s="263">
        <v>1</v>
      </c>
      <c r="H295" s="264">
        <v>134</v>
      </c>
      <c r="I295" s="264">
        <v>122</v>
      </c>
      <c r="J295" s="264">
        <v>133</v>
      </c>
      <c r="K295" s="264">
        <v>131</v>
      </c>
      <c r="L295" s="264">
        <v>124</v>
      </c>
      <c r="M295" s="264">
        <v>131</v>
      </c>
      <c r="N295" s="267">
        <v>0</v>
      </c>
      <c r="O295" s="266">
        <v>0</v>
      </c>
      <c r="P295" s="294">
        <v>0.9</v>
      </c>
      <c r="Q295" s="267">
        <v>0</v>
      </c>
      <c r="R295" s="267">
        <v>0.91044776119403</v>
      </c>
      <c r="S295" s="267">
        <v>0.946564885496183</v>
      </c>
      <c r="T295" s="295">
        <v>-0.91044776119403</v>
      </c>
      <c r="U295" s="266">
        <v>9</v>
      </c>
      <c r="V295" s="266">
        <v>1</v>
      </c>
      <c r="W295" s="267">
        <v>0.111111111111111</v>
      </c>
      <c r="X295" s="267">
        <v>0.111111111111111</v>
      </c>
      <c r="Y295" s="268">
        <v>0.992537313432836</v>
      </c>
      <c r="Z295" s="268">
        <v>1</v>
      </c>
      <c r="AA295" s="295">
        <v>-0.881426202321725</v>
      </c>
      <c r="AB295" s="264">
        <v>877</v>
      </c>
      <c r="AC295" s="264">
        <v>866</v>
      </c>
      <c r="AD295" s="264">
        <v>785</v>
      </c>
      <c r="AE295" s="264">
        <v>773</v>
      </c>
      <c r="AF295" s="268">
        <v>0.98745724059293</v>
      </c>
      <c r="AG295" s="268">
        <v>0.984713375796178</v>
      </c>
      <c r="AH295" s="295">
        <v>0.00274386479675215</v>
      </c>
    </row>
    <row r="296" spans="1:34">
      <c r="A296" s="315" t="s">
        <v>498</v>
      </c>
      <c r="B296" s="321" t="s">
        <v>3321</v>
      </c>
      <c r="C296" s="293" t="s">
        <v>542</v>
      </c>
      <c r="D296" s="321" t="s">
        <v>543</v>
      </c>
      <c r="E296" s="263">
        <v>0</v>
      </c>
      <c r="F296" s="263">
        <v>0</v>
      </c>
      <c r="G296" s="263">
        <v>0</v>
      </c>
      <c r="H296" s="264">
        <v>0</v>
      </c>
      <c r="I296" s="264">
        <v>0</v>
      </c>
      <c r="J296" s="264">
        <v>0</v>
      </c>
      <c r="K296" s="264">
        <v>0</v>
      </c>
      <c r="L296" s="264">
        <v>0</v>
      </c>
      <c r="M296" s="264">
        <v>0</v>
      </c>
      <c r="N296" s="267">
        <v>0</v>
      </c>
      <c r="O296" s="266">
        <v>0</v>
      </c>
      <c r="P296" s="294">
        <v>0.9</v>
      </c>
      <c r="Q296" s="267">
        <v>0</v>
      </c>
      <c r="R296" s="267">
        <v>0</v>
      </c>
      <c r="S296" s="267">
        <v>0</v>
      </c>
      <c r="T296" s="295">
        <v>0</v>
      </c>
      <c r="U296" s="266">
        <v>0</v>
      </c>
      <c r="V296" s="266">
        <v>0</v>
      </c>
      <c r="W296" s="267">
        <v>0</v>
      </c>
      <c r="X296" s="267">
        <v>0</v>
      </c>
      <c r="Y296" s="268">
        <v>0</v>
      </c>
      <c r="Z296" s="268">
        <v>0</v>
      </c>
      <c r="AA296" s="295">
        <v>0</v>
      </c>
      <c r="AB296" s="264">
        <v>0</v>
      </c>
      <c r="AC296" s="264">
        <v>0</v>
      </c>
      <c r="AD296" s="264">
        <v>1</v>
      </c>
      <c r="AE296" s="264">
        <v>1</v>
      </c>
      <c r="AF296" s="268">
        <v>0</v>
      </c>
      <c r="AG296" s="268">
        <v>1</v>
      </c>
      <c r="AH296" s="295">
        <v>-1</v>
      </c>
    </row>
    <row r="297" spans="1:34">
      <c r="A297" s="315" t="s">
        <v>498</v>
      </c>
      <c r="B297" s="321" t="s">
        <v>3321</v>
      </c>
      <c r="C297" s="293" t="s">
        <v>544</v>
      </c>
      <c r="D297" s="321" t="s">
        <v>545</v>
      </c>
      <c r="E297" s="263">
        <v>2</v>
      </c>
      <c r="F297" s="263">
        <v>0</v>
      </c>
      <c r="G297" s="263">
        <v>0</v>
      </c>
      <c r="H297" s="264">
        <v>5</v>
      </c>
      <c r="I297" s="264">
        <v>3</v>
      </c>
      <c r="J297" s="264">
        <v>3</v>
      </c>
      <c r="K297" s="264">
        <v>10</v>
      </c>
      <c r="L297" s="264">
        <v>4</v>
      </c>
      <c r="M297" s="264">
        <v>9</v>
      </c>
      <c r="N297" s="267">
        <v>0</v>
      </c>
      <c r="O297" s="266">
        <v>0</v>
      </c>
      <c r="P297" s="294">
        <v>0.9</v>
      </c>
      <c r="Q297" s="267">
        <v>0</v>
      </c>
      <c r="R297" s="267">
        <v>0.6</v>
      </c>
      <c r="S297" s="267">
        <v>0.4</v>
      </c>
      <c r="T297" s="295">
        <v>-0.6</v>
      </c>
      <c r="U297" s="266">
        <v>2</v>
      </c>
      <c r="V297" s="266">
        <v>0</v>
      </c>
      <c r="W297" s="267">
        <v>0</v>
      </c>
      <c r="X297" s="267">
        <v>0</v>
      </c>
      <c r="Y297" s="268">
        <v>0.6</v>
      </c>
      <c r="Z297" s="268">
        <v>0.9</v>
      </c>
      <c r="AA297" s="295">
        <v>-0.6</v>
      </c>
      <c r="AB297" s="264">
        <v>26</v>
      </c>
      <c r="AC297" s="264">
        <v>21</v>
      </c>
      <c r="AD297" s="264">
        <v>19</v>
      </c>
      <c r="AE297" s="264">
        <v>14</v>
      </c>
      <c r="AF297" s="268">
        <v>0.807692307692308</v>
      </c>
      <c r="AG297" s="268">
        <v>0.736842105263158</v>
      </c>
      <c r="AH297" s="295">
        <v>0.0708502024291499</v>
      </c>
    </row>
    <row r="298" spans="1:34">
      <c r="A298" s="315" t="s">
        <v>498</v>
      </c>
      <c r="B298" s="321" t="s">
        <v>3321</v>
      </c>
      <c r="C298" s="293" t="s">
        <v>546</v>
      </c>
      <c r="D298" s="321" t="s">
        <v>547</v>
      </c>
      <c r="E298" s="263">
        <v>0</v>
      </c>
      <c r="F298" s="263">
        <v>0</v>
      </c>
      <c r="G298" s="263">
        <v>0</v>
      </c>
      <c r="H298" s="264">
        <v>0</v>
      </c>
      <c r="I298" s="264">
        <v>0</v>
      </c>
      <c r="J298" s="264">
        <v>0</v>
      </c>
      <c r="K298" s="264">
        <v>0</v>
      </c>
      <c r="L298" s="264">
        <v>0</v>
      </c>
      <c r="M298" s="264">
        <v>0</v>
      </c>
      <c r="N298" s="267">
        <v>0</v>
      </c>
      <c r="O298" s="266">
        <v>0</v>
      </c>
      <c r="P298" s="294">
        <v>0.9</v>
      </c>
      <c r="Q298" s="267">
        <v>0</v>
      </c>
      <c r="R298" s="267">
        <v>0</v>
      </c>
      <c r="S298" s="267">
        <v>0</v>
      </c>
      <c r="T298" s="295">
        <v>0</v>
      </c>
      <c r="U298" s="266">
        <v>0</v>
      </c>
      <c r="V298" s="266">
        <v>0</v>
      </c>
      <c r="W298" s="267">
        <v>0</v>
      </c>
      <c r="X298" s="267">
        <v>0</v>
      </c>
      <c r="Y298" s="268">
        <v>0</v>
      </c>
      <c r="Z298" s="268">
        <v>0</v>
      </c>
      <c r="AA298" s="295">
        <v>0</v>
      </c>
      <c r="AB298" s="264">
        <v>0</v>
      </c>
      <c r="AC298" s="264">
        <v>0</v>
      </c>
      <c r="AD298" s="264">
        <v>0</v>
      </c>
      <c r="AE298" s="264">
        <v>0</v>
      </c>
      <c r="AF298" s="268">
        <v>0</v>
      </c>
      <c r="AG298" s="268">
        <v>0</v>
      </c>
      <c r="AH298" s="295">
        <v>0</v>
      </c>
    </row>
    <row r="299" spans="1:34">
      <c r="A299" s="315" t="s">
        <v>498</v>
      </c>
      <c r="B299" s="321" t="s">
        <v>3321</v>
      </c>
      <c r="C299" s="293" t="s">
        <v>548</v>
      </c>
      <c r="D299" s="321" t="s">
        <v>549</v>
      </c>
      <c r="E299" s="263">
        <v>0</v>
      </c>
      <c r="F299" s="263">
        <v>0</v>
      </c>
      <c r="G299" s="263">
        <v>0</v>
      </c>
      <c r="H299" s="264">
        <v>0</v>
      </c>
      <c r="I299" s="264">
        <v>0</v>
      </c>
      <c r="J299" s="264">
        <v>0</v>
      </c>
      <c r="K299" s="264">
        <v>0</v>
      </c>
      <c r="L299" s="264">
        <v>0</v>
      </c>
      <c r="M299" s="264">
        <v>0</v>
      </c>
      <c r="N299" s="267">
        <v>0</v>
      </c>
      <c r="O299" s="266">
        <v>0</v>
      </c>
      <c r="P299" s="294">
        <v>0.9</v>
      </c>
      <c r="Q299" s="267">
        <v>0</v>
      </c>
      <c r="R299" s="267">
        <v>0</v>
      </c>
      <c r="S299" s="267">
        <v>0</v>
      </c>
      <c r="T299" s="295">
        <v>0</v>
      </c>
      <c r="U299" s="266">
        <v>0</v>
      </c>
      <c r="V299" s="266">
        <v>0</v>
      </c>
      <c r="W299" s="267">
        <v>0</v>
      </c>
      <c r="X299" s="267">
        <v>0</v>
      </c>
      <c r="Y299" s="268">
        <v>0</v>
      </c>
      <c r="Z299" s="268">
        <v>0</v>
      </c>
      <c r="AA299" s="295">
        <v>0</v>
      </c>
      <c r="AB299" s="264">
        <v>1</v>
      </c>
      <c r="AC299" s="264">
        <v>1</v>
      </c>
      <c r="AD299" s="264">
        <v>0</v>
      </c>
      <c r="AE299" s="264">
        <v>0</v>
      </c>
      <c r="AF299" s="268">
        <v>1</v>
      </c>
      <c r="AG299" s="268">
        <v>0</v>
      </c>
      <c r="AH299" s="295">
        <v>1</v>
      </c>
    </row>
    <row r="300" spans="1:34">
      <c r="A300" s="315" t="s">
        <v>498</v>
      </c>
      <c r="B300" s="321" t="s">
        <v>3321</v>
      </c>
      <c r="C300" s="293" t="s">
        <v>550</v>
      </c>
      <c r="D300" s="321" t="s">
        <v>551</v>
      </c>
      <c r="E300" s="263">
        <v>1</v>
      </c>
      <c r="F300" s="263">
        <v>0</v>
      </c>
      <c r="G300" s="263">
        <v>0</v>
      </c>
      <c r="H300" s="264">
        <v>2</v>
      </c>
      <c r="I300" s="264">
        <v>0</v>
      </c>
      <c r="J300" s="264">
        <v>2</v>
      </c>
      <c r="K300" s="264">
        <v>0</v>
      </c>
      <c r="L300" s="264">
        <v>0</v>
      </c>
      <c r="M300" s="264">
        <v>0</v>
      </c>
      <c r="N300" s="267">
        <v>0</v>
      </c>
      <c r="O300" s="266">
        <v>0</v>
      </c>
      <c r="P300" s="294">
        <v>0.9</v>
      </c>
      <c r="Q300" s="267">
        <v>0</v>
      </c>
      <c r="R300" s="267">
        <v>0</v>
      </c>
      <c r="S300" s="267">
        <v>0</v>
      </c>
      <c r="T300" s="295">
        <v>0</v>
      </c>
      <c r="U300" s="266">
        <v>1</v>
      </c>
      <c r="V300" s="266">
        <v>0</v>
      </c>
      <c r="W300" s="267">
        <v>0</v>
      </c>
      <c r="X300" s="267">
        <v>0</v>
      </c>
      <c r="Y300" s="268">
        <v>1</v>
      </c>
      <c r="Z300" s="268">
        <v>0</v>
      </c>
      <c r="AA300" s="295">
        <v>-1</v>
      </c>
      <c r="AB300" s="264">
        <v>4</v>
      </c>
      <c r="AC300" s="264">
        <v>3</v>
      </c>
      <c r="AD300" s="264">
        <v>5</v>
      </c>
      <c r="AE300" s="264">
        <v>5</v>
      </c>
      <c r="AF300" s="268">
        <v>0.75</v>
      </c>
      <c r="AG300" s="268">
        <v>1</v>
      </c>
      <c r="AH300" s="295">
        <v>-0.25</v>
      </c>
    </row>
    <row r="301" spans="1:34">
      <c r="A301" s="315" t="s">
        <v>498</v>
      </c>
      <c r="B301" s="321" t="s">
        <v>3321</v>
      </c>
      <c r="C301" s="293" t="s">
        <v>552</v>
      </c>
      <c r="D301" s="321" t="s">
        <v>553</v>
      </c>
      <c r="E301" s="263">
        <v>0</v>
      </c>
      <c r="F301" s="263">
        <v>0</v>
      </c>
      <c r="G301" s="263">
        <v>0</v>
      </c>
      <c r="H301" s="264">
        <v>11</v>
      </c>
      <c r="I301" s="264">
        <v>3</v>
      </c>
      <c r="J301" s="264">
        <v>3</v>
      </c>
      <c r="K301" s="264">
        <v>1</v>
      </c>
      <c r="L301" s="264">
        <v>1</v>
      </c>
      <c r="M301" s="264">
        <v>1</v>
      </c>
      <c r="N301" s="267">
        <v>0</v>
      </c>
      <c r="O301" s="266">
        <v>0</v>
      </c>
      <c r="P301" s="294">
        <v>0.9</v>
      </c>
      <c r="Q301" s="267">
        <v>0</v>
      </c>
      <c r="R301" s="267">
        <v>0.272727272727273</v>
      </c>
      <c r="S301" s="267">
        <v>1</v>
      </c>
      <c r="T301" s="295">
        <v>-0.272727272727273</v>
      </c>
      <c r="U301" s="266">
        <v>0</v>
      </c>
      <c r="V301" s="266">
        <v>0</v>
      </c>
      <c r="W301" s="267">
        <v>0</v>
      </c>
      <c r="X301" s="267">
        <v>0</v>
      </c>
      <c r="Y301" s="268">
        <v>0.272727272727273</v>
      </c>
      <c r="Z301" s="268">
        <v>1</v>
      </c>
      <c r="AA301" s="295">
        <v>-0.272727272727273</v>
      </c>
      <c r="AB301" s="264">
        <v>24</v>
      </c>
      <c r="AC301" s="264">
        <v>12</v>
      </c>
      <c r="AD301" s="264">
        <v>16</v>
      </c>
      <c r="AE301" s="264">
        <v>9</v>
      </c>
      <c r="AF301" s="268">
        <v>0.5</v>
      </c>
      <c r="AG301" s="268">
        <v>0.5625</v>
      </c>
      <c r="AH301" s="295">
        <v>-0.0625</v>
      </c>
    </row>
    <row r="302" spans="1:34">
      <c r="A302" s="315" t="s">
        <v>498</v>
      </c>
      <c r="B302" s="321" t="s">
        <v>3321</v>
      </c>
      <c r="C302" s="293" t="s">
        <v>554</v>
      </c>
      <c r="D302" s="321" t="s">
        <v>555</v>
      </c>
      <c r="E302" s="263">
        <v>0</v>
      </c>
      <c r="F302" s="263">
        <v>0</v>
      </c>
      <c r="G302" s="263">
        <v>0</v>
      </c>
      <c r="H302" s="264">
        <v>0</v>
      </c>
      <c r="I302" s="264">
        <v>0</v>
      </c>
      <c r="J302" s="264">
        <v>0</v>
      </c>
      <c r="K302" s="264">
        <v>0</v>
      </c>
      <c r="L302" s="264">
        <v>0</v>
      </c>
      <c r="M302" s="264">
        <v>0</v>
      </c>
      <c r="N302" s="267">
        <v>0</v>
      </c>
      <c r="O302" s="266">
        <v>0</v>
      </c>
      <c r="P302" s="294">
        <v>0.9</v>
      </c>
      <c r="Q302" s="267">
        <v>0</v>
      </c>
      <c r="R302" s="267">
        <v>0</v>
      </c>
      <c r="S302" s="267">
        <v>0</v>
      </c>
      <c r="T302" s="295">
        <v>0</v>
      </c>
      <c r="U302" s="266">
        <v>0</v>
      </c>
      <c r="V302" s="266">
        <v>0</v>
      </c>
      <c r="W302" s="267">
        <v>0</v>
      </c>
      <c r="X302" s="267">
        <v>0</v>
      </c>
      <c r="Y302" s="268">
        <v>0</v>
      </c>
      <c r="Z302" s="268">
        <v>0</v>
      </c>
      <c r="AA302" s="295">
        <v>0</v>
      </c>
      <c r="AB302" s="264">
        <v>0</v>
      </c>
      <c r="AC302" s="264">
        <v>0</v>
      </c>
      <c r="AD302" s="264">
        <v>0</v>
      </c>
      <c r="AE302" s="264">
        <v>0</v>
      </c>
      <c r="AF302" s="268">
        <v>0</v>
      </c>
      <c r="AG302" s="268">
        <v>0</v>
      </c>
      <c r="AH302" s="295">
        <v>0</v>
      </c>
    </row>
    <row r="303" spans="1:34">
      <c r="A303" s="315" t="s">
        <v>498</v>
      </c>
      <c r="B303" s="321" t="s">
        <v>3321</v>
      </c>
      <c r="C303" s="293" t="s">
        <v>556</v>
      </c>
      <c r="D303" s="321" t="s">
        <v>557</v>
      </c>
      <c r="E303" s="263">
        <v>5160</v>
      </c>
      <c r="F303" s="263">
        <v>5039</v>
      </c>
      <c r="G303" s="263">
        <v>4811</v>
      </c>
      <c r="H303" s="264">
        <v>5908</v>
      </c>
      <c r="I303" s="264">
        <v>5758</v>
      </c>
      <c r="J303" s="264">
        <v>5460</v>
      </c>
      <c r="K303" s="264">
        <v>4402</v>
      </c>
      <c r="L303" s="264">
        <v>4248</v>
      </c>
      <c r="M303" s="264">
        <v>4108</v>
      </c>
      <c r="N303" s="267">
        <v>0.976550387596899</v>
      </c>
      <c r="O303" s="266">
        <v>5039</v>
      </c>
      <c r="P303" s="294">
        <v>0.9</v>
      </c>
      <c r="Q303" s="267">
        <v>0.976550387596899</v>
      </c>
      <c r="R303" s="267">
        <v>0.974610697359513</v>
      </c>
      <c r="S303" s="267">
        <v>0.96501590186279</v>
      </c>
      <c r="T303" s="295">
        <v>0.00193969023738672</v>
      </c>
      <c r="U303" s="266">
        <v>5160</v>
      </c>
      <c r="V303" s="266">
        <v>4811</v>
      </c>
      <c r="W303" s="267">
        <v>0.932364341085271</v>
      </c>
      <c r="X303" s="267">
        <v>0.932364341085271</v>
      </c>
      <c r="Y303" s="268">
        <v>0.924170616113744</v>
      </c>
      <c r="Z303" s="268">
        <v>0.933212176283507</v>
      </c>
      <c r="AA303" s="295">
        <v>0.00819372497152726</v>
      </c>
      <c r="AB303" s="264">
        <v>33962</v>
      </c>
      <c r="AC303" s="264">
        <v>31773</v>
      </c>
      <c r="AD303" s="264">
        <v>34339</v>
      </c>
      <c r="AE303" s="264">
        <v>32182</v>
      </c>
      <c r="AF303" s="268">
        <v>0.935545609799187</v>
      </c>
      <c r="AG303" s="268">
        <v>0.93718512478523</v>
      </c>
      <c r="AH303" s="295">
        <v>-0.00163951498604231</v>
      </c>
    </row>
    <row r="304" spans="1:34">
      <c r="A304" s="315" t="s">
        <v>498</v>
      </c>
      <c r="B304" s="321" t="s">
        <v>3321</v>
      </c>
      <c r="C304" s="293" t="s">
        <v>558</v>
      </c>
      <c r="D304" s="321" t="s">
        <v>559</v>
      </c>
      <c r="E304" s="263">
        <v>5521</v>
      </c>
      <c r="F304" s="263">
        <v>5463</v>
      </c>
      <c r="G304" s="263">
        <v>5195</v>
      </c>
      <c r="H304" s="264">
        <v>5766</v>
      </c>
      <c r="I304" s="264">
        <v>5719</v>
      </c>
      <c r="J304" s="264">
        <v>5402</v>
      </c>
      <c r="K304" s="264">
        <v>4332</v>
      </c>
      <c r="L304" s="264">
        <v>4289</v>
      </c>
      <c r="M304" s="264">
        <v>4133</v>
      </c>
      <c r="N304" s="267">
        <v>0.989494656765079</v>
      </c>
      <c r="O304" s="266">
        <v>5463</v>
      </c>
      <c r="P304" s="294">
        <v>0.9</v>
      </c>
      <c r="Q304" s="267">
        <v>0.989494656765079</v>
      </c>
      <c r="R304" s="267">
        <v>0.991848768643774</v>
      </c>
      <c r="S304" s="267">
        <v>0.990073868882733</v>
      </c>
      <c r="T304" s="295">
        <v>-0.00235411187869505</v>
      </c>
      <c r="U304" s="266">
        <v>5521</v>
      </c>
      <c r="V304" s="266">
        <v>5195</v>
      </c>
      <c r="W304" s="267">
        <v>0.940952725955443</v>
      </c>
      <c r="X304" s="267">
        <v>0.940952725955443</v>
      </c>
      <c r="Y304" s="268">
        <v>0.936871314602844</v>
      </c>
      <c r="Z304" s="268">
        <v>0.954062788550323</v>
      </c>
      <c r="AA304" s="295">
        <v>0.00408141135259865</v>
      </c>
      <c r="AB304" s="264">
        <v>33240</v>
      </c>
      <c r="AC304" s="264">
        <v>31435</v>
      </c>
      <c r="AD304" s="264">
        <v>33202</v>
      </c>
      <c r="AE304" s="264">
        <v>31602</v>
      </c>
      <c r="AF304" s="268">
        <v>0.945697954271961</v>
      </c>
      <c r="AG304" s="268">
        <v>0.951810131919764</v>
      </c>
      <c r="AH304" s="295">
        <v>-0.00611217764780236</v>
      </c>
    </row>
    <row r="305" spans="1:34">
      <c r="A305" s="315" t="s">
        <v>498</v>
      </c>
      <c r="B305" s="321" t="s">
        <v>3321</v>
      </c>
      <c r="C305" s="293" t="s">
        <v>560</v>
      </c>
      <c r="D305" s="321" t="s">
        <v>561</v>
      </c>
      <c r="E305" s="263">
        <v>1</v>
      </c>
      <c r="F305" s="263">
        <v>0</v>
      </c>
      <c r="G305" s="263">
        <v>0</v>
      </c>
      <c r="H305" s="264">
        <v>2</v>
      </c>
      <c r="I305" s="264">
        <v>2</v>
      </c>
      <c r="J305" s="264">
        <v>2</v>
      </c>
      <c r="K305" s="264">
        <v>1</v>
      </c>
      <c r="L305" s="264">
        <v>0</v>
      </c>
      <c r="M305" s="264">
        <v>1</v>
      </c>
      <c r="N305" s="267">
        <v>0</v>
      </c>
      <c r="O305" s="266">
        <v>0</v>
      </c>
      <c r="P305" s="294">
        <v>0.9</v>
      </c>
      <c r="Q305" s="267">
        <v>0</v>
      </c>
      <c r="R305" s="267">
        <v>1</v>
      </c>
      <c r="S305" s="267">
        <v>0</v>
      </c>
      <c r="T305" s="295">
        <v>-1</v>
      </c>
      <c r="U305" s="266">
        <v>1</v>
      </c>
      <c r="V305" s="266">
        <v>0</v>
      </c>
      <c r="W305" s="267">
        <v>0</v>
      </c>
      <c r="X305" s="267">
        <v>0</v>
      </c>
      <c r="Y305" s="268">
        <v>1</v>
      </c>
      <c r="Z305" s="268">
        <v>1</v>
      </c>
      <c r="AA305" s="295">
        <v>-1</v>
      </c>
      <c r="AB305" s="264">
        <v>10</v>
      </c>
      <c r="AC305" s="264">
        <v>6</v>
      </c>
      <c r="AD305" s="264">
        <v>100</v>
      </c>
      <c r="AE305" s="264">
        <v>90</v>
      </c>
      <c r="AF305" s="268">
        <v>0.6</v>
      </c>
      <c r="AG305" s="268">
        <v>0.9</v>
      </c>
      <c r="AH305" s="295">
        <v>-0.3</v>
      </c>
    </row>
    <row r="306" spans="1:34">
      <c r="A306" s="315" t="s">
        <v>498</v>
      </c>
      <c r="B306" s="321" t="s">
        <v>3322</v>
      </c>
      <c r="C306" s="293" t="s">
        <v>562</v>
      </c>
      <c r="D306" s="321" t="s">
        <v>563</v>
      </c>
      <c r="E306" s="263">
        <v>6917</v>
      </c>
      <c r="F306" s="263">
        <v>6320</v>
      </c>
      <c r="G306" s="263">
        <v>6306</v>
      </c>
      <c r="H306" s="264">
        <v>6870</v>
      </c>
      <c r="I306" s="264">
        <v>6497</v>
      </c>
      <c r="J306" s="264">
        <v>6266</v>
      </c>
      <c r="K306" s="264">
        <v>4888</v>
      </c>
      <c r="L306" s="264">
        <v>4718</v>
      </c>
      <c r="M306" s="264">
        <v>4407</v>
      </c>
      <c r="N306" s="267">
        <v>0.913690906462339</v>
      </c>
      <c r="O306" s="266">
        <v>6320</v>
      </c>
      <c r="P306" s="294">
        <v>0.9</v>
      </c>
      <c r="Q306" s="267">
        <v>0.913690906462339</v>
      </c>
      <c r="R306" s="267">
        <v>0.94570596797671</v>
      </c>
      <c r="S306" s="267">
        <v>0.965220949263502</v>
      </c>
      <c r="T306" s="295">
        <v>-0.0320150615143712</v>
      </c>
      <c r="U306" s="266">
        <v>6917</v>
      </c>
      <c r="V306" s="266">
        <v>6306</v>
      </c>
      <c r="W306" s="267">
        <v>0.91166690761891</v>
      </c>
      <c r="X306" s="267">
        <v>0.91166690761891</v>
      </c>
      <c r="Y306" s="268">
        <v>0.912081513828239</v>
      </c>
      <c r="Z306" s="268">
        <v>0.901595744680851</v>
      </c>
      <c r="AA306" s="295">
        <v>-0.000414606209328872</v>
      </c>
      <c r="AB306" s="264">
        <v>39949</v>
      </c>
      <c r="AC306" s="264">
        <v>36623</v>
      </c>
      <c r="AD306" s="264">
        <v>40829</v>
      </c>
      <c r="AE306" s="264">
        <v>38503</v>
      </c>
      <c r="AF306" s="268">
        <v>0.916743848406719</v>
      </c>
      <c r="AG306" s="268">
        <v>0.943030688971074</v>
      </c>
      <c r="AH306" s="295">
        <v>-0.0262868405643559</v>
      </c>
    </row>
    <row r="307" spans="1:34">
      <c r="A307" s="315" t="s">
        <v>498</v>
      </c>
      <c r="B307" s="321" t="s">
        <v>3322</v>
      </c>
      <c r="C307" s="293" t="s">
        <v>564</v>
      </c>
      <c r="D307" s="321" t="s">
        <v>565</v>
      </c>
      <c r="E307" s="263">
        <v>9571</v>
      </c>
      <c r="F307" s="263">
        <v>9258</v>
      </c>
      <c r="G307" s="263">
        <v>8956</v>
      </c>
      <c r="H307" s="264">
        <v>8762</v>
      </c>
      <c r="I307" s="264">
        <v>8617</v>
      </c>
      <c r="J307" s="264">
        <v>8355</v>
      </c>
      <c r="K307" s="264">
        <v>6347</v>
      </c>
      <c r="L307" s="264">
        <v>6258</v>
      </c>
      <c r="M307" s="264">
        <v>6111</v>
      </c>
      <c r="N307" s="267">
        <v>0.967297043151186</v>
      </c>
      <c r="O307" s="266">
        <v>9258</v>
      </c>
      <c r="P307" s="294">
        <v>0.9</v>
      </c>
      <c r="Q307" s="267">
        <v>0.967297043151186</v>
      </c>
      <c r="R307" s="267">
        <v>0.983451266834056</v>
      </c>
      <c r="S307" s="267">
        <v>0.985977627225461</v>
      </c>
      <c r="T307" s="295">
        <v>-0.0161542236828702</v>
      </c>
      <c r="U307" s="266">
        <v>9571</v>
      </c>
      <c r="V307" s="266">
        <v>8956</v>
      </c>
      <c r="W307" s="267">
        <v>0.935743391495142</v>
      </c>
      <c r="X307" s="267">
        <v>0.935743391495142</v>
      </c>
      <c r="Y307" s="268">
        <v>0.953549417941109</v>
      </c>
      <c r="Z307" s="268">
        <v>0.96281707893493</v>
      </c>
      <c r="AA307" s="295">
        <v>-0.0178060264459678</v>
      </c>
      <c r="AB307" s="264">
        <v>51609</v>
      </c>
      <c r="AC307" s="264">
        <v>49337</v>
      </c>
      <c r="AD307" s="264">
        <v>50044</v>
      </c>
      <c r="AE307" s="264">
        <v>48107</v>
      </c>
      <c r="AF307" s="268">
        <v>0.955976670735724</v>
      </c>
      <c r="AG307" s="268">
        <v>0.961294061226121</v>
      </c>
      <c r="AH307" s="295">
        <v>-0.0053173904903967</v>
      </c>
    </row>
    <row r="308" spans="1:34">
      <c r="A308" s="315" t="s">
        <v>498</v>
      </c>
      <c r="B308" s="321" t="s">
        <v>3322</v>
      </c>
      <c r="C308" s="293" t="s">
        <v>566</v>
      </c>
      <c r="D308" s="321" t="s">
        <v>567</v>
      </c>
      <c r="E308" s="263">
        <v>8440</v>
      </c>
      <c r="F308" s="263">
        <v>8196</v>
      </c>
      <c r="G308" s="263">
        <v>8065</v>
      </c>
      <c r="H308" s="264">
        <v>9848</v>
      </c>
      <c r="I308" s="264">
        <v>9595</v>
      </c>
      <c r="J308" s="264">
        <v>9525</v>
      </c>
      <c r="K308" s="264">
        <v>7579</v>
      </c>
      <c r="L308" s="264">
        <v>7305</v>
      </c>
      <c r="M308" s="264">
        <v>7386</v>
      </c>
      <c r="N308" s="267">
        <v>0.971090047393365</v>
      </c>
      <c r="O308" s="266">
        <v>8196</v>
      </c>
      <c r="P308" s="294">
        <v>0.9</v>
      </c>
      <c r="Q308" s="267">
        <v>0.971090047393365</v>
      </c>
      <c r="R308" s="267">
        <v>0.974309504467912</v>
      </c>
      <c r="S308" s="267">
        <v>0.963847473281435</v>
      </c>
      <c r="T308" s="295">
        <v>-0.0032194570745474</v>
      </c>
      <c r="U308" s="266">
        <v>8440</v>
      </c>
      <c r="V308" s="266">
        <v>8065</v>
      </c>
      <c r="W308" s="267">
        <v>0.955568720379147</v>
      </c>
      <c r="X308" s="267">
        <v>0.955568720379147</v>
      </c>
      <c r="Y308" s="268">
        <v>0.967201462225833</v>
      </c>
      <c r="Z308" s="268">
        <v>0.974534899063201</v>
      </c>
      <c r="AA308" s="295">
        <v>-0.0116327418466857</v>
      </c>
      <c r="AB308" s="264">
        <v>56573</v>
      </c>
      <c r="AC308" s="264">
        <v>54658</v>
      </c>
      <c r="AD308" s="264">
        <v>55065</v>
      </c>
      <c r="AE308" s="264">
        <v>53036</v>
      </c>
      <c r="AF308" s="268">
        <v>0.966149930178707</v>
      </c>
      <c r="AG308" s="268">
        <v>0.963152637791701</v>
      </c>
      <c r="AH308" s="295">
        <v>0.00299729238700652</v>
      </c>
    </row>
    <row r="309" spans="1:34">
      <c r="A309" s="315" t="s">
        <v>498</v>
      </c>
      <c r="B309" s="321" t="s">
        <v>3322</v>
      </c>
      <c r="C309" s="293" t="s">
        <v>568</v>
      </c>
      <c r="D309" s="321" t="s">
        <v>569</v>
      </c>
      <c r="E309" s="263">
        <v>7195</v>
      </c>
      <c r="F309" s="263">
        <v>7044</v>
      </c>
      <c r="G309" s="263">
        <v>6996</v>
      </c>
      <c r="H309" s="264">
        <v>7378</v>
      </c>
      <c r="I309" s="264">
        <v>7219</v>
      </c>
      <c r="J309" s="264">
        <v>7173</v>
      </c>
      <c r="K309" s="264">
        <v>5728</v>
      </c>
      <c r="L309" s="264">
        <v>5652</v>
      </c>
      <c r="M309" s="264">
        <v>5595</v>
      </c>
      <c r="N309" s="267">
        <v>0.979013203613621</v>
      </c>
      <c r="O309" s="266">
        <v>7044</v>
      </c>
      <c r="P309" s="294">
        <v>0.9</v>
      </c>
      <c r="Q309" s="267">
        <v>0.979013203613621</v>
      </c>
      <c r="R309" s="267">
        <v>0.978449444293847</v>
      </c>
      <c r="S309" s="267">
        <v>0.986731843575419</v>
      </c>
      <c r="T309" s="295">
        <v>0.000563759319773927</v>
      </c>
      <c r="U309" s="266">
        <v>7195</v>
      </c>
      <c r="V309" s="266">
        <v>6996</v>
      </c>
      <c r="W309" s="267">
        <v>0.972341904100069</v>
      </c>
      <c r="X309" s="267">
        <v>0.972341904100069</v>
      </c>
      <c r="Y309" s="268">
        <v>0.972214692328544</v>
      </c>
      <c r="Z309" s="268">
        <v>0.976780726256983</v>
      </c>
      <c r="AA309" s="295">
        <v>0.000127211771525193</v>
      </c>
      <c r="AB309" s="264">
        <v>43893</v>
      </c>
      <c r="AC309" s="264">
        <v>42838</v>
      </c>
      <c r="AD309" s="264">
        <v>44139</v>
      </c>
      <c r="AE309" s="264">
        <v>43156</v>
      </c>
      <c r="AF309" s="268">
        <v>0.975964276763949</v>
      </c>
      <c r="AG309" s="268">
        <v>0.977729445614989</v>
      </c>
      <c r="AH309" s="295">
        <v>-0.00176516885104028</v>
      </c>
    </row>
    <row r="310" spans="1:34">
      <c r="A310" s="315" t="s">
        <v>498</v>
      </c>
      <c r="B310" s="321" t="s">
        <v>3322</v>
      </c>
      <c r="C310" s="293" t="s">
        <v>570</v>
      </c>
      <c r="D310" s="321" t="s">
        <v>571</v>
      </c>
      <c r="E310" s="263">
        <v>5055</v>
      </c>
      <c r="F310" s="263">
        <v>4977</v>
      </c>
      <c r="G310" s="263">
        <v>4874</v>
      </c>
      <c r="H310" s="264">
        <v>5506</v>
      </c>
      <c r="I310" s="264">
        <v>5424</v>
      </c>
      <c r="J310" s="264">
        <v>5276</v>
      </c>
      <c r="K310" s="264">
        <v>4167</v>
      </c>
      <c r="L310" s="264">
        <v>4106</v>
      </c>
      <c r="M310" s="264">
        <v>4017</v>
      </c>
      <c r="N310" s="267">
        <v>0.984569732937685</v>
      </c>
      <c r="O310" s="266">
        <v>4977</v>
      </c>
      <c r="P310" s="294">
        <v>0.9</v>
      </c>
      <c r="Q310" s="267">
        <v>0.984569732937685</v>
      </c>
      <c r="R310" s="267">
        <v>0.985107155830004</v>
      </c>
      <c r="S310" s="267">
        <v>0.985361171106311</v>
      </c>
      <c r="T310" s="295">
        <v>-0.000537422892318173</v>
      </c>
      <c r="U310" s="266">
        <v>5055</v>
      </c>
      <c r="V310" s="266">
        <v>4874</v>
      </c>
      <c r="W310" s="267">
        <v>0.964193867457962</v>
      </c>
      <c r="X310" s="267">
        <v>0.964193867457962</v>
      </c>
      <c r="Y310" s="268">
        <v>0.958227388303669</v>
      </c>
      <c r="Z310" s="268">
        <v>0.964002879769618</v>
      </c>
      <c r="AA310" s="295">
        <v>0.00596647915429371</v>
      </c>
      <c r="AB310" s="264">
        <v>32072</v>
      </c>
      <c r="AC310" s="264">
        <v>30973</v>
      </c>
      <c r="AD310" s="264">
        <v>32158</v>
      </c>
      <c r="AE310" s="264">
        <v>31044</v>
      </c>
      <c r="AF310" s="268">
        <v>0.965733349962584</v>
      </c>
      <c r="AG310" s="268">
        <v>0.965358542197898</v>
      </c>
      <c r="AH310" s="295">
        <v>0.000374807764686347</v>
      </c>
    </row>
    <row r="311" spans="1:34">
      <c r="A311" s="315" t="s">
        <v>498</v>
      </c>
      <c r="B311" s="321" t="s">
        <v>3322</v>
      </c>
      <c r="C311" s="293" t="s">
        <v>572</v>
      </c>
      <c r="D311" s="321" t="s">
        <v>573</v>
      </c>
      <c r="E311" s="263">
        <v>3419</v>
      </c>
      <c r="F311" s="263">
        <v>3126</v>
      </c>
      <c r="G311" s="263">
        <v>3263</v>
      </c>
      <c r="H311" s="264">
        <v>3724</v>
      </c>
      <c r="I311" s="264">
        <v>3617</v>
      </c>
      <c r="J311" s="264">
        <v>3563</v>
      </c>
      <c r="K311" s="264">
        <v>2762</v>
      </c>
      <c r="L311" s="264">
        <v>2730</v>
      </c>
      <c r="M311" s="264">
        <v>2622</v>
      </c>
      <c r="N311" s="267">
        <v>0.914302427610412</v>
      </c>
      <c r="O311" s="266">
        <v>3126</v>
      </c>
      <c r="P311" s="294">
        <v>0.9</v>
      </c>
      <c r="Q311" s="267">
        <v>0.914302427610412</v>
      </c>
      <c r="R311" s="267">
        <v>0.971267454350161</v>
      </c>
      <c r="S311" s="267">
        <v>0.988414192614048</v>
      </c>
      <c r="T311" s="295">
        <v>-0.0569650267397488</v>
      </c>
      <c r="U311" s="266">
        <v>3419</v>
      </c>
      <c r="V311" s="266">
        <v>3263</v>
      </c>
      <c r="W311" s="267">
        <v>0.954372623574145</v>
      </c>
      <c r="X311" s="267">
        <v>0.954372623574145</v>
      </c>
      <c r="Y311" s="268">
        <v>0.956766917293233</v>
      </c>
      <c r="Z311" s="268">
        <v>0.949312092686459</v>
      </c>
      <c r="AA311" s="295">
        <v>-0.0023942937190885</v>
      </c>
      <c r="AB311" s="264">
        <v>21811</v>
      </c>
      <c r="AC311" s="264">
        <v>20831</v>
      </c>
      <c r="AD311" s="264">
        <v>22709</v>
      </c>
      <c r="AE311" s="264">
        <v>21892</v>
      </c>
      <c r="AF311" s="268">
        <v>0.955068543395534</v>
      </c>
      <c r="AG311" s="268">
        <v>0.96402307455194</v>
      </c>
      <c r="AH311" s="295">
        <v>-0.00895453115640543</v>
      </c>
    </row>
    <row r="312" spans="1:34">
      <c r="A312" s="315" t="s">
        <v>498</v>
      </c>
      <c r="B312" s="321" t="s">
        <v>3322</v>
      </c>
      <c r="C312" s="293" t="s">
        <v>574</v>
      </c>
      <c r="D312" s="321" t="s">
        <v>575</v>
      </c>
      <c r="E312" s="263">
        <v>9153</v>
      </c>
      <c r="F312" s="263">
        <v>8903</v>
      </c>
      <c r="G312" s="263">
        <v>8721</v>
      </c>
      <c r="H312" s="264">
        <v>9726</v>
      </c>
      <c r="I312" s="264">
        <v>9471</v>
      </c>
      <c r="J312" s="264">
        <v>9198</v>
      </c>
      <c r="K312" s="264">
        <v>7414</v>
      </c>
      <c r="L312" s="264">
        <v>7263</v>
      </c>
      <c r="M312" s="264">
        <v>7062</v>
      </c>
      <c r="N312" s="267">
        <v>0.972686550857642</v>
      </c>
      <c r="O312" s="266">
        <v>8903</v>
      </c>
      <c r="P312" s="294">
        <v>0.9</v>
      </c>
      <c r="Q312" s="267">
        <v>0.972686550857642</v>
      </c>
      <c r="R312" s="267">
        <v>0.973781616286243</v>
      </c>
      <c r="S312" s="267">
        <v>0.9796331265174</v>
      </c>
      <c r="T312" s="295">
        <v>-0.00109506542860072</v>
      </c>
      <c r="U312" s="266">
        <v>9153</v>
      </c>
      <c r="V312" s="266">
        <v>8721</v>
      </c>
      <c r="W312" s="267">
        <v>0.952802359882006</v>
      </c>
      <c r="X312" s="267">
        <v>0.952802359882006</v>
      </c>
      <c r="Y312" s="268">
        <v>0.945712523133868</v>
      </c>
      <c r="Z312" s="268">
        <v>0.952522255192878</v>
      </c>
      <c r="AA312" s="295">
        <v>0.0070898367481379</v>
      </c>
      <c r="AB312" s="264">
        <v>56074</v>
      </c>
      <c r="AC312" s="264">
        <v>53221</v>
      </c>
      <c r="AD312" s="264">
        <v>57465</v>
      </c>
      <c r="AE312" s="264">
        <v>54555</v>
      </c>
      <c r="AF312" s="268">
        <v>0.949120804650997</v>
      </c>
      <c r="AG312" s="268">
        <v>0.949360480292352</v>
      </c>
      <c r="AH312" s="295">
        <v>-0.000239675641354964</v>
      </c>
    </row>
    <row r="313" spans="1:34">
      <c r="A313" s="315" t="s">
        <v>498</v>
      </c>
      <c r="B313" s="321" t="s">
        <v>3322</v>
      </c>
      <c r="C313" s="293" t="s">
        <v>576</v>
      </c>
      <c r="D313" s="321" t="s">
        <v>577</v>
      </c>
      <c r="E313" s="263">
        <v>0</v>
      </c>
      <c r="F313" s="263">
        <v>0</v>
      </c>
      <c r="G313" s="263">
        <v>0</v>
      </c>
      <c r="H313" s="264">
        <v>0</v>
      </c>
      <c r="I313" s="264">
        <v>0</v>
      </c>
      <c r="J313" s="264">
        <v>0</v>
      </c>
      <c r="K313" s="264">
        <v>0</v>
      </c>
      <c r="L313" s="264">
        <v>0</v>
      </c>
      <c r="M313" s="264">
        <v>0</v>
      </c>
      <c r="N313" s="267">
        <v>0</v>
      </c>
      <c r="O313" s="266">
        <v>0</v>
      </c>
      <c r="P313" s="294">
        <v>0.9</v>
      </c>
      <c r="Q313" s="267">
        <v>0</v>
      </c>
      <c r="R313" s="267">
        <v>0</v>
      </c>
      <c r="S313" s="267">
        <v>0</v>
      </c>
      <c r="T313" s="295">
        <v>0</v>
      </c>
      <c r="U313" s="266">
        <v>0</v>
      </c>
      <c r="V313" s="266">
        <v>0</v>
      </c>
      <c r="W313" s="267">
        <v>0</v>
      </c>
      <c r="X313" s="267">
        <v>0</v>
      </c>
      <c r="Y313" s="268">
        <v>0</v>
      </c>
      <c r="Z313" s="268">
        <v>0</v>
      </c>
      <c r="AA313" s="295">
        <v>0</v>
      </c>
      <c r="AB313" s="264">
        <v>2</v>
      </c>
      <c r="AC313" s="264">
        <v>1</v>
      </c>
      <c r="AD313" s="264">
        <v>0</v>
      </c>
      <c r="AE313" s="264">
        <v>0</v>
      </c>
      <c r="AF313" s="268">
        <v>0.5</v>
      </c>
      <c r="AG313" s="268">
        <v>0</v>
      </c>
      <c r="AH313" s="295">
        <v>0.5</v>
      </c>
    </row>
    <row r="314" spans="1:34">
      <c r="A314" s="315" t="s">
        <v>498</v>
      </c>
      <c r="B314" s="321" t="s">
        <v>3322</v>
      </c>
      <c r="C314" s="293" t="s">
        <v>578</v>
      </c>
      <c r="D314" s="321" t="s">
        <v>579</v>
      </c>
      <c r="E314" s="263">
        <v>0</v>
      </c>
      <c r="F314" s="263">
        <v>0</v>
      </c>
      <c r="G314" s="263">
        <v>0</v>
      </c>
      <c r="H314" s="264">
        <v>1</v>
      </c>
      <c r="I314" s="264">
        <v>0</v>
      </c>
      <c r="J314" s="264">
        <v>1</v>
      </c>
      <c r="K314" s="264">
        <v>1</v>
      </c>
      <c r="L314" s="264">
        <v>0</v>
      </c>
      <c r="M314" s="264">
        <v>1</v>
      </c>
      <c r="N314" s="267">
        <v>0</v>
      </c>
      <c r="O314" s="266">
        <v>0</v>
      </c>
      <c r="P314" s="294">
        <v>0.9</v>
      </c>
      <c r="Q314" s="267">
        <v>0</v>
      </c>
      <c r="R314" s="267">
        <v>0</v>
      </c>
      <c r="S314" s="267">
        <v>0</v>
      </c>
      <c r="T314" s="295">
        <v>0</v>
      </c>
      <c r="U314" s="266">
        <v>0</v>
      </c>
      <c r="V314" s="266">
        <v>0</v>
      </c>
      <c r="W314" s="267">
        <v>0</v>
      </c>
      <c r="X314" s="267">
        <v>0</v>
      </c>
      <c r="Y314" s="268">
        <v>1</v>
      </c>
      <c r="Z314" s="268">
        <v>1</v>
      </c>
      <c r="AA314" s="295">
        <v>-1</v>
      </c>
      <c r="AB314" s="264">
        <v>2</v>
      </c>
      <c r="AC314" s="264">
        <v>2</v>
      </c>
      <c r="AD314" s="264">
        <v>1</v>
      </c>
      <c r="AE314" s="264">
        <v>1</v>
      </c>
      <c r="AF314" s="268">
        <v>1</v>
      </c>
      <c r="AG314" s="268">
        <v>1</v>
      </c>
      <c r="AH314" s="295">
        <v>0</v>
      </c>
    </row>
    <row r="315" spans="1:34">
      <c r="A315" s="315" t="s">
        <v>498</v>
      </c>
      <c r="B315" s="321" t="s">
        <v>3322</v>
      </c>
      <c r="C315" s="293" t="s">
        <v>580</v>
      </c>
      <c r="D315" s="321" t="s">
        <v>581</v>
      </c>
      <c r="E315" s="263">
        <v>0</v>
      </c>
      <c r="F315" s="263">
        <v>0</v>
      </c>
      <c r="G315" s="263">
        <v>0</v>
      </c>
      <c r="H315" s="264">
        <v>1</v>
      </c>
      <c r="I315" s="264">
        <v>0</v>
      </c>
      <c r="J315" s="264">
        <v>0</v>
      </c>
      <c r="K315" s="264">
        <v>0</v>
      </c>
      <c r="L315" s="264">
        <v>0</v>
      </c>
      <c r="M315" s="264">
        <v>0</v>
      </c>
      <c r="N315" s="267">
        <v>0</v>
      </c>
      <c r="O315" s="266">
        <v>0</v>
      </c>
      <c r="P315" s="294">
        <v>0.9</v>
      </c>
      <c r="Q315" s="267">
        <v>0</v>
      </c>
      <c r="R315" s="267">
        <v>0</v>
      </c>
      <c r="S315" s="267">
        <v>0</v>
      </c>
      <c r="T315" s="295">
        <v>0</v>
      </c>
      <c r="U315" s="266">
        <v>0</v>
      </c>
      <c r="V315" s="266">
        <v>0</v>
      </c>
      <c r="W315" s="267">
        <v>0</v>
      </c>
      <c r="X315" s="267">
        <v>0</v>
      </c>
      <c r="Y315" s="268">
        <v>0</v>
      </c>
      <c r="Z315" s="268">
        <v>0</v>
      </c>
      <c r="AA315" s="295">
        <v>0</v>
      </c>
      <c r="AB315" s="264">
        <v>1</v>
      </c>
      <c r="AC315" s="264">
        <v>0</v>
      </c>
      <c r="AD315" s="264">
        <v>1</v>
      </c>
      <c r="AE315" s="264">
        <v>1</v>
      </c>
      <c r="AF315" s="268">
        <v>0</v>
      </c>
      <c r="AG315" s="268">
        <v>1</v>
      </c>
      <c r="AH315" s="295">
        <v>-1</v>
      </c>
    </row>
    <row r="316" spans="1:34">
      <c r="A316" s="315" t="s">
        <v>498</v>
      </c>
      <c r="B316" s="321" t="s">
        <v>3322</v>
      </c>
      <c r="C316" s="293" t="s">
        <v>582</v>
      </c>
      <c r="D316" s="321" t="s">
        <v>583</v>
      </c>
      <c r="E316" s="263">
        <v>0</v>
      </c>
      <c r="F316" s="263">
        <v>0</v>
      </c>
      <c r="G316" s="263">
        <v>0</v>
      </c>
      <c r="H316" s="264">
        <v>0</v>
      </c>
      <c r="I316" s="264">
        <v>0</v>
      </c>
      <c r="J316" s="264">
        <v>0</v>
      </c>
      <c r="K316" s="264">
        <v>0</v>
      </c>
      <c r="L316" s="264">
        <v>0</v>
      </c>
      <c r="M316" s="264">
        <v>0</v>
      </c>
      <c r="N316" s="267">
        <v>0</v>
      </c>
      <c r="O316" s="266">
        <v>0</v>
      </c>
      <c r="P316" s="294">
        <v>0.9</v>
      </c>
      <c r="Q316" s="267">
        <v>0</v>
      </c>
      <c r="R316" s="267">
        <v>0</v>
      </c>
      <c r="S316" s="267">
        <v>0</v>
      </c>
      <c r="T316" s="295">
        <v>0</v>
      </c>
      <c r="U316" s="266">
        <v>0</v>
      </c>
      <c r="V316" s="266">
        <v>0</v>
      </c>
      <c r="W316" s="267">
        <v>0</v>
      </c>
      <c r="X316" s="267">
        <v>0</v>
      </c>
      <c r="Y316" s="268">
        <v>0</v>
      </c>
      <c r="Z316" s="268">
        <v>0</v>
      </c>
      <c r="AA316" s="295">
        <v>0</v>
      </c>
      <c r="AB316" s="264">
        <v>1</v>
      </c>
      <c r="AC316" s="264">
        <v>0</v>
      </c>
      <c r="AD316" s="264">
        <v>0</v>
      </c>
      <c r="AE316" s="264">
        <v>0</v>
      </c>
      <c r="AF316" s="268">
        <v>0</v>
      </c>
      <c r="AG316" s="268">
        <v>0</v>
      </c>
      <c r="AH316" s="295">
        <v>0</v>
      </c>
    </row>
    <row r="317" spans="1:34">
      <c r="A317" s="315" t="s">
        <v>498</v>
      </c>
      <c r="B317" s="321" t="s">
        <v>3322</v>
      </c>
      <c r="C317" s="293" t="s">
        <v>584</v>
      </c>
      <c r="D317" s="321" t="s">
        <v>585</v>
      </c>
      <c r="E317" s="263">
        <v>0</v>
      </c>
      <c r="F317" s="263">
        <v>0</v>
      </c>
      <c r="G317" s="263">
        <v>0</v>
      </c>
      <c r="H317" s="264">
        <v>1435</v>
      </c>
      <c r="I317" s="264">
        <v>1387</v>
      </c>
      <c r="J317" s="264">
        <v>1287</v>
      </c>
      <c r="K317" s="264">
        <v>1168</v>
      </c>
      <c r="L317" s="264">
        <v>1161</v>
      </c>
      <c r="M317" s="264">
        <v>1082</v>
      </c>
      <c r="N317" s="267">
        <v>0</v>
      </c>
      <c r="O317" s="266">
        <v>0</v>
      </c>
      <c r="P317" s="294">
        <v>0.9</v>
      </c>
      <c r="Q317" s="267">
        <v>0</v>
      </c>
      <c r="R317" s="267">
        <v>0.966550522648084</v>
      </c>
      <c r="S317" s="267">
        <v>0.994006849315068</v>
      </c>
      <c r="T317" s="295">
        <v>-0.966550522648084</v>
      </c>
      <c r="U317" s="266">
        <v>0</v>
      </c>
      <c r="V317" s="266">
        <v>0</v>
      </c>
      <c r="W317" s="267">
        <v>0</v>
      </c>
      <c r="X317" s="267">
        <v>0</v>
      </c>
      <c r="Y317" s="268">
        <v>0.896864111498258</v>
      </c>
      <c r="Z317" s="268">
        <v>0.926369863013699</v>
      </c>
      <c r="AA317" s="295">
        <v>-0.896864111498258</v>
      </c>
      <c r="AB317" s="264">
        <v>7370</v>
      </c>
      <c r="AC317" s="264">
        <v>6867</v>
      </c>
      <c r="AD317" s="264">
        <v>8423</v>
      </c>
      <c r="AE317" s="264">
        <v>7828</v>
      </c>
      <c r="AF317" s="268">
        <v>0.931750339213026</v>
      </c>
      <c r="AG317" s="268">
        <v>0.929360085480233</v>
      </c>
      <c r="AH317" s="295">
        <v>0.002390253732793</v>
      </c>
    </row>
    <row r="318" spans="1:34">
      <c r="A318" s="315" t="s">
        <v>498</v>
      </c>
      <c r="B318" s="321" t="s">
        <v>3322</v>
      </c>
      <c r="C318" s="293" t="s">
        <v>586</v>
      </c>
      <c r="D318" s="321" t="s">
        <v>587</v>
      </c>
      <c r="E318" s="263">
        <v>0</v>
      </c>
      <c r="F318" s="263">
        <v>0</v>
      </c>
      <c r="G318" s="263">
        <v>0</v>
      </c>
      <c r="H318" s="264">
        <v>1</v>
      </c>
      <c r="I318" s="264">
        <v>1</v>
      </c>
      <c r="J318" s="264">
        <v>1</v>
      </c>
      <c r="K318" s="264">
        <v>6</v>
      </c>
      <c r="L318" s="264">
        <v>0</v>
      </c>
      <c r="M318" s="264">
        <v>5</v>
      </c>
      <c r="N318" s="267">
        <v>0</v>
      </c>
      <c r="O318" s="266">
        <v>0</v>
      </c>
      <c r="P318" s="294">
        <v>0.9</v>
      </c>
      <c r="Q318" s="267">
        <v>0</v>
      </c>
      <c r="R318" s="267">
        <v>1</v>
      </c>
      <c r="S318" s="267">
        <v>0</v>
      </c>
      <c r="T318" s="295">
        <v>-1</v>
      </c>
      <c r="U318" s="266">
        <v>0</v>
      </c>
      <c r="V318" s="266">
        <v>0</v>
      </c>
      <c r="W318" s="267">
        <v>0</v>
      </c>
      <c r="X318" s="267">
        <v>0</v>
      </c>
      <c r="Y318" s="268">
        <v>1</v>
      </c>
      <c r="Z318" s="268">
        <v>0.833333333333333</v>
      </c>
      <c r="AA318" s="295">
        <v>-1</v>
      </c>
      <c r="AB318" s="264">
        <v>9</v>
      </c>
      <c r="AC318" s="264">
        <v>7</v>
      </c>
      <c r="AD318" s="264">
        <v>2</v>
      </c>
      <c r="AE318" s="264">
        <v>0</v>
      </c>
      <c r="AF318" s="268">
        <v>0.777777777777778</v>
      </c>
      <c r="AG318" s="268">
        <v>0</v>
      </c>
      <c r="AH318" s="295">
        <v>0.777777777777778</v>
      </c>
    </row>
    <row r="319" spans="1:34">
      <c r="A319" s="315" t="s">
        <v>498</v>
      </c>
      <c r="B319" s="321" t="s">
        <v>3322</v>
      </c>
      <c r="C319" s="293" t="s">
        <v>588</v>
      </c>
      <c r="D319" s="321" t="s">
        <v>589</v>
      </c>
      <c r="E319" s="263">
        <v>8504</v>
      </c>
      <c r="F319" s="263">
        <v>7052</v>
      </c>
      <c r="G319" s="263">
        <v>7736</v>
      </c>
      <c r="H319" s="264">
        <v>9533</v>
      </c>
      <c r="I319" s="264">
        <v>8799</v>
      </c>
      <c r="J319" s="264">
        <v>8740</v>
      </c>
      <c r="K319" s="264">
        <v>7198</v>
      </c>
      <c r="L319" s="264">
        <v>7056</v>
      </c>
      <c r="M319" s="264">
        <v>6693</v>
      </c>
      <c r="N319" s="267">
        <v>0.829256820319849</v>
      </c>
      <c r="O319" s="266">
        <v>7052</v>
      </c>
      <c r="P319" s="294">
        <v>0.9</v>
      </c>
      <c r="Q319" s="267">
        <v>0.829256820319849</v>
      </c>
      <c r="R319" s="267">
        <v>0.92300430084968</v>
      </c>
      <c r="S319" s="267">
        <v>0.980272297860517</v>
      </c>
      <c r="T319" s="295">
        <v>-0.0937474805298306</v>
      </c>
      <c r="U319" s="266">
        <v>8504</v>
      </c>
      <c r="V319" s="266">
        <v>7736</v>
      </c>
      <c r="W319" s="267">
        <v>0.909689557855127</v>
      </c>
      <c r="X319" s="267">
        <v>0.909689557855127</v>
      </c>
      <c r="Y319" s="268">
        <v>0.916815273261303</v>
      </c>
      <c r="Z319" s="268">
        <v>0.929841622672965</v>
      </c>
      <c r="AA319" s="295">
        <v>-0.0071257154061759</v>
      </c>
      <c r="AB319" s="264">
        <v>55363</v>
      </c>
      <c r="AC319" s="264">
        <v>50954</v>
      </c>
      <c r="AD319" s="264">
        <v>53871</v>
      </c>
      <c r="AE319" s="264">
        <v>49577</v>
      </c>
      <c r="AF319" s="268">
        <v>0.920361974603977</v>
      </c>
      <c r="AG319" s="268">
        <v>0.920291065693973</v>
      </c>
      <c r="AH319" s="295">
        <v>7.09089100047189e-5</v>
      </c>
    </row>
    <row r="320" spans="1:34">
      <c r="A320" s="315" t="s">
        <v>498</v>
      </c>
      <c r="B320" s="321" t="s">
        <v>3323</v>
      </c>
      <c r="C320" s="293" t="s">
        <v>590</v>
      </c>
      <c r="D320" s="321" t="s">
        <v>591</v>
      </c>
      <c r="E320" s="263">
        <v>3627</v>
      </c>
      <c r="F320" s="263">
        <v>3446</v>
      </c>
      <c r="G320" s="263">
        <v>3276</v>
      </c>
      <c r="H320" s="264">
        <v>3521</v>
      </c>
      <c r="I320" s="264">
        <v>3409</v>
      </c>
      <c r="J320" s="264">
        <v>3264</v>
      </c>
      <c r="K320" s="264">
        <v>2711</v>
      </c>
      <c r="L320" s="264">
        <v>2631</v>
      </c>
      <c r="M320" s="264">
        <v>2541</v>
      </c>
      <c r="N320" s="267">
        <v>0.950096498483595</v>
      </c>
      <c r="O320" s="266">
        <v>3446</v>
      </c>
      <c r="P320" s="294">
        <v>0.9</v>
      </c>
      <c r="Q320" s="267">
        <v>0.950096498483595</v>
      </c>
      <c r="R320" s="267">
        <v>0.968190854870775</v>
      </c>
      <c r="S320" s="267">
        <v>0.970490593876798</v>
      </c>
      <c r="T320" s="295">
        <v>-0.0180943563871802</v>
      </c>
      <c r="U320" s="266">
        <v>3627</v>
      </c>
      <c r="V320" s="266">
        <v>3276</v>
      </c>
      <c r="W320" s="267">
        <v>0.903225806451613</v>
      </c>
      <c r="X320" s="267">
        <v>0.903225806451613</v>
      </c>
      <c r="Y320" s="268">
        <v>0.927009372337404</v>
      </c>
      <c r="Z320" s="268">
        <v>0.937292511988196</v>
      </c>
      <c r="AA320" s="295">
        <v>-0.0237835658857912</v>
      </c>
      <c r="AB320" s="264">
        <v>20916</v>
      </c>
      <c r="AC320" s="264">
        <v>19461</v>
      </c>
      <c r="AD320" s="264">
        <v>20731</v>
      </c>
      <c r="AE320" s="264">
        <v>19250</v>
      </c>
      <c r="AF320" s="268">
        <v>0.93043602983362</v>
      </c>
      <c r="AG320" s="268">
        <v>0.928561092084318</v>
      </c>
      <c r="AH320" s="295">
        <v>0.00187493774930203</v>
      </c>
    </row>
    <row r="321" spans="1:34">
      <c r="A321" s="315" t="s">
        <v>498</v>
      </c>
      <c r="B321" s="321" t="s">
        <v>3323</v>
      </c>
      <c r="C321" s="293" t="s">
        <v>592</v>
      </c>
      <c r="D321" s="321" t="s">
        <v>593</v>
      </c>
      <c r="E321" s="263">
        <v>6168</v>
      </c>
      <c r="F321" s="263">
        <v>4857</v>
      </c>
      <c r="G321" s="263">
        <v>5653</v>
      </c>
      <c r="H321" s="264">
        <v>6400</v>
      </c>
      <c r="I321" s="264">
        <v>5891</v>
      </c>
      <c r="J321" s="264">
        <v>5978</v>
      </c>
      <c r="K321" s="264">
        <v>4672</v>
      </c>
      <c r="L321" s="264">
        <v>4545</v>
      </c>
      <c r="M321" s="264">
        <v>4317</v>
      </c>
      <c r="N321" s="267">
        <v>0.787451361867704</v>
      </c>
      <c r="O321" s="266">
        <v>4857</v>
      </c>
      <c r="P321" s="294">
        <v>0.9</v>
      </c>
      <c r="Q321" s="267">
        <v>0.787451361867704</v>
      </c>
      <c r="R321" s="267">
        <v>0.92046875</v>
      </c>
      <c r="S321" s="267">
        <v>0.972816780821918</v>
      </c>
      <c r="T321" s="295">
        <v>-0.133017388132296</v>
      </c>
      <c r="U321" s="266">
        <v>6168</v>
      </c>
      <c r="V321" s="266">
        <v>5653</v>
      </c>
      <c r="W321" s="267">
        <v>0.916504539559014</v>
      </c>
      <c r="X321" s="267">
        <v>0.916504539559014</v>
      </c>
      <c r="Y321" s="268">
        <v>0.9340625</v>
      </c>
      <c r="Z321" s="268">
        <v>0.924015410958904</v>
      </c>
      <c r="AA321" s="295">
        <v>-0.0175579604409858</v>
      </c>
      <c r="AB321" s="264">
        <v>36716</v>
      </c>
      <c r="AC321" s="264">
        <v>33940</v>
      </c>
      <c r="AD321" s="264">
        <v>36281</v>
      </c>
      <c r="AE321" s="264">
        <v>33771</v>
      </c>
      <c r="AF321" s="268">
        <v>0.924392635363329</v>
      </c>
      <c r="AG321" s="268">
        <v>0.930817783412806</v>
      </c>
      <c r="AH321" s="295">
        <v>-0.00642514804947625</v>
      </c>
    </row>
    <row r="322" spans="1:34">
      <c r="A322" s="315" t="s">
        <v>498</v>
      </c>
      <c r="B322" s="321" t="s">
        <v>3323</v>
      </c>
      <c r="C322" s="293" t="s">
        <v>594</v>
      </c>
      <c r="D322" s="321" t="s">
        <v>595</v>
      </c>
      <c r="E322" s="263">
        <v>5604</v>
      </c>
      <c r="F322" s="263">
        <v>5245</v>
      </c>
      <c r="G322" s="263">
        <v>5195</v>
      </c>
      <c r="H322" s="264">
        <v>5776</v>
      </c>
      <c r="I322" s="264">
        <v>5454</v>
      </c>
      <c r="J322" s="264">
        <v>5330</v>
      </c>
      <c r="K322" s="264">
        <v>4305</v>
      </c>
      <c r="L322" s="264">
        <v>4133</v>
      </c>
      <c r="M322" s="264">
        <v>4059</v>
      </c>
      <c r="N322" s="267">
        <v>0.935938615274804</v>
      </c>
      <c r="O322" s="266">
        <v>5245</v>
      </c>
      <c r="P322" s="294">
        <v>0.9</v>
      </c>
      <c r="Q322" s="267">
        <v>0.935938615274804</v>
      </c>
      <c r="R322" s="267">
        <v>0.944252077562327</v>
      </c>
      <c r="S322" s="267">
        <v>0.960046457607433</v>
      </c>
      <c r="T322" s="295">
        <v>-0.00831346228752317</v>
      </c>
      <c r="U322" s="266">
        <v>5604</v>
      </c>
      <c r="V322" s="266">
        <v>5195</v>
      </c>
      <c r="W322" s="267">
        <v>0.927016416845111</v>
      </c>
      <c r="X322" s="267">
        <v>0.927016416845111</v>
      </c>
      <c r="Y322" s="268">
        <v>0.922783933518006</v>
      </c>
      <c r="Z322" s="268">
        <v>0.942857142857143</v>
      </c>
      <c r="AA322" s="295">
        <v>0.00423248332710502</v>
      </c>
      <c r="AB322" s="264">
        <v>33723</v>
      </c>
      <c r="AC322" s="264">
        <v>31380</v>
      </c>
      <c r="AD322" s="264">
        <v>32562</v>
      </c>
      <c r="AE322" s="264">
        <v>30247</v>
      </c>
      <c r="AF322" s="268">
        <v>0.930522195534205</v>
      </c>
      <c r="AG322" s="268">
        <v>0.92890485842393</v>
      </c>
      <c r="AH322" s="295">
        <v>0.00161733711027534</v>
      </c>
    </row>
    <row r="323" spans="1:34">
      <c r="A323" s="315" t="s">
        <v>498</v>
      </c>
      <c r="B323" s="321" t="s">
        <v>3323</v>
      </c>
      <c r="C323" s="293" t="s">
        <v>596</v>
      </c>
      <c r="D323" s="321" t="s">
        <v>597</v>
      </c>
      <c r="E323" s="263">
        <v>5651</v>
      </c>
      <c r="F323" s="263">
        <v>5317</v>
      </c>
      <c r="G323" s="263">
        <v>5005</v>
      </c>
      <c r="H323" s="264">
        <v>5731</v>
      </c>
      <c r="I323" s="264">
        <v>5529</v>
      </c>
      <c r="J323" s="264">
        <v>5363</v>
      </c>
      <c r="K323" s="264">
        <v>4405</v>
      </c>
      <c r="L323" s="264">
        <v>4287</v>
      </c>
      <c r="M323" s="264">
        <v>4110</v>
      </c>
      <c r="N323" s="267">
        <v>0.9408954167404</v>
      </c>
      <c r="O323" s="266">
        <v>5317</v>
      </c>
      <c r="P323" s="294">
        <v>0.9</v>
      </c>
      <c r="Q323" s="267">
        <v>0.9408954167404</v>
      </c>
      <c r="R323" s="267">
        <v>0.964753097190717</v>
      </c>
      <c r="S323" s="267">
        <v>0.973212258796822</v>
      </c>
      <c r="T323" s="295">
        <v>-0.0238576804503172</v>
      </c>
      <c r="U323" s="266">
        <v>5651</v>
      </c>
      <c r="V323" s="266">
        <v>5005</v>
      </c>
      <c r="W323" s="267">
        <v>0.885683949743408</v>
      </c>
      <c r="X323" s="267">
        <v>0.885683949743408</v>
      </c>
      <c r="Y323" s="268">
        <v>0.935787820624673</v>
      </c>
      <c r="Z323" s="268">
        <v>0.933030646992055</v>
      </c>
      <c r="AA323" s="295">
        <v>-0.0501038708812646</v>
      </c>
      <c r="AB323" s="264">
        <v>34153</v>
      </c>
      <c r="AC323" s="264">
        <v>31483</v>
      </c>
      <c r="AD323" s="264">
        <v>34189</v>
      </c>
      <c r="AE323" s="264">
        <v>31868</v>
      </c>
      <c r="AF323" s="268">
        <v>0.921822387491582</v>
      </c>
      <c r="AG323" s="268">
        <v>0.932112667817134</v>
      </c>
      <c r="AH323" s="295">
        <v>-0.0102902803255522</v>
      </c>
    </row>
    <row r="324" spans="1:34">
      <c r="A324" s="315" t="s">
        <v>498</v>
      </c>
      <c r="B324" s="321" t="s">
        <v>3323</v>
      </c>
      <c r="C324" s="293" t="s">
        <v>598</v>
      </c>
      <c r="D324" s="321" t="s">
        <v>599</v>
      </c>
      <c r="E324" s="263">
        <v>8310</v>
      </c>
      <c r="F324" s="263">
        <v>7914</v>
      </c>
      <c r="G324" s="263">
        <v>7857</v>
      </c>
      <c r="H324" s="264">
        <v>8160</v>
      </c>
      <c r="I324" s="264">
        <v>7722</v>
      </c>
      <c r="J324" s="264">
        <v>7718</v>
      </c>
      <c r="K324" s="264">
        <v>5023</v>
      </c>
      <c r="L324" s="264">
        <v>4907</v>
      </c>
      <c r="M324" s="264">
        <v>4814</v>
      </c>
      <c r="N324" s="267">
        <v>0.952346570397112</v>
      </c>
      <c r="O324" s="266">
        <v>7914</v>
      </c>
      <c r="P324" s="294">
        <v>0.9</v>
      </c>
      <c r="Q324" s="267">
        <v>0.952346570397112</v>
      </c>
      <c r="R324" s="267">
        <v>0.946323529411765</v>
      </c>
      <c r="S324" s="267">
        <v>0.976906231335855</v>
      </c>
      <c r="T324" s="295">
        <v>0.00602304098534723</v>
      </c>
      <c r="U324" s="266">
        <v>8310</v>
      </c>
      <c r="V324" s="266">
        <v>7857</v>
      </c>
      <c r="W324" s="267">
        <v>0.945487364620939</v>
      </c>
      <c r="X324" s="267">
        <v>0.945487364620939</v>
      </c>
      <c r="Y324" s="268">
        <v>0.945833333333333</v>
      </c>
      <c r="Z324" s="268">
        <v>0.958391399562015</v>
      </c>
      <c r="AA324" s="295">
        <v>-0.000345968712394673</v>
      </c>
      <c r="AB324" s="264">
        <v>46687</v>
      </c>
      <c r="AC324" s="264">
        <v>44381</v>
      </c>
      <c r="AD324" s="264">
        <v>46307</v>
      </c>
      <c r="AE324" s="264">
        <v>43910</v>
      </c>
      <c r="AF324" s="268">
        <v>0.950607235418853</v>
      </c>
      <c r="AG324" s="268">
        <v>0.948236767659317</v>
      </c>
      <c r="AH324" s="295">
        <v>0.00237046775953598</v>
      </c>
    </row>
    <row r="325" spans="1:34">
      <c r="A325" s="315" t="s">
        <v>498</v>
      </c>
      <c r="B325" s="321" t="s">
        <v>3323</v>
      </c>
      <c r="C325" s="293" t="s">
        <v>600</v>
      </c>
      <c r="D325" s="321" t="s">
        <v>601</v>
      </c>
      <c r="E325" s="263">
        <v>5981</v>
      </c>
      <c r="F325" s="263">
        <v>5693</v>
      </c>
      <c r="G325" s="263">
        <v>5605</v>
      </c>
      <c r="H325" s="264">
        <v>6384</v>
      </c>
      <c r="I325" s="264">
        <v>6095</v>
      </c>
      <c r="J325" s="264">
        <v>6017</v>
      </c>
      <c r="K325" s="264">
        <v>4678</v>
      </c>
      <c r="L325" s="264">
        <v>4575</v>
      </c>
      <c r="M325" s="264">
        <v>4369</v>
      </c>
      <c r="N325" s="267">
        <v>0.951847517137602</v>
      </c>
      <c r="O325" s="266">
        <v>5693</v>
      </c>
      <c r="P325" s="294">
        <v>0.9</v>
      </c>
      <c r="Q325" s="267">
        <v>0.951847517137602</v>
      </c>
      <c r="R325" s="267">
        <v>0.954730576441103</v>
      </c>
      <c r="S325" s="267">
        <v>0.97798204360838</v>
      </c>
      <c r="T325" s="295">
        <v>-0.0028830593035003</v>
      </c>
      <c r="U325" s="266">
        <v>5981</v>
      </c>
      <c r="V325" s="266">
        <v>5605</v>
      </c>
      <c r="W325" s="267">
        <v>0.937134258485203</v>
      </c>
      <c r="X325" s="267">
        <v>0.937134258485203</v>
      </c>
      <c r="Y325" s="268">
        <v>0.942512531328321</v>
      </c>
      <c r="Z325" s="268">
        <v>0.933946130825139</v>
      </c>
      <c r="AA325" s="295">
        <v>-0.00537827284311765</v>
      </c>
      <c r="AB325" s="264">
        <v>36711</v>
      </c>
      <c r="AC325" s="264">
        <v>34376</v>
      </c>
      <c r="AD325" s="264">
        <v>36188</v>
      </c>
      <c r="AE325" s="264">
        <v>34124</v>
      </c>
      <c r="AF325" s="268">
        <v>0.936395085941543</v>
      </c>
      <c r="AG325" s="268">
        <v>0.942964518624959</v>
      </c>
      <c r="AH325" s="295">
        <v>-0.00656943268341514</v>
      </c>
    </row>
    <row r="326" spans="1:34">
      <c r="A326" s="315" t="s">
        <v>498</v>
      </c>
      <c r="B326" s="321" t="s">
        <v>3323</v>
      </c>
      <c r="C326" s="293" t="s">
        <v>602</v>
      </c>
      <c r="D326" s="321" t="s">
        <v>603</v>
      </c>
      <c r="E326" s="263">
        <v>0</v>
      </c>
      <c r="F326" s="263">
        <v>0</v>
      </c>
      <c r="G326" s="263">
        <v>0</v>
      </c>
      <c r="H326" s="264">
        <v>0</v>
      </c>
      <c r="I326" s="264">
        <v>0</v>
      </c>
      <c r="J326" s="264">
        <v>0</v>
      </c>
      <c r="K326" s="264">
        <v>0</v>
      </c>
      <c r="L326" s="264">
        <v>0</v>
      </c>
      <c r="M326" s="264">
        <v>0</v>
      </c>
      <c r="N326" s="267">
        <v>0</v>
      </c>
      <c r="O326" s="266">
        <v>0</v>
      </c>
      <c r="P326" s="294">
        <v>0.9</v>
      </c>
      <c r="Q326" s="267">
        <v>0</v>
      </c>
      <c r="R326" s="267">
        <v>0</v>
      </c>
      <c r="S326" s="267">
        <v>0</v>
      </c>
      <c r="T326" s="295">
        <v>0</v>
      </c>
      <c r="U326" s="266">
        <v>0</v>
      </c>
      <c r="V326" s="266">
        <v>0</v>
      </c>
      <c r="W326" s="267">
        <v>0</v>
      </c>
      <c r="X326" s="267">
        <v>0</v>
      </c>
      <c r="Y326" s="268">
        <v>0</v>
      </c>
      <c r="Z326" s="268">
        <v>0</v>
      </c>
      <c r="AA326" s="295">
        <v>0</v>
      </c>
      <c r="AB326" s="264">
        <v>4</v>
      </c>
      <c r="AC326" s="264">
        <v>1</v>
      </c>
      <c r="AD326" s="264">
        <v>4</v>
      </c>
      <c r="AE326" s="264">
        <v>3</v>
      </c>
      <c r="AF326" s="268">
        <v>0.25</v>
      </c>
      <c r="AG326" s="268">
        <v>0.75</v>
      </c>
      <c r="AH326" s="295">
        <v>-0.5</v>
      </c>
    </row>
    <row r="327" spans="1:34">
      <c r="A327" s="315" t="s">
        <v>498</v>
      </c>
      <c r="B327" s="321" t="s">
        <v>3323</v>
      </c>
      <c r="C327" s="293" t="s">
        <v>604</v>
      </c>
      <c r="D327" s="321" t="s">
        <v>605</v>
      </c>
      <c r="E327" s="263">
        <v>0</v>
      </c>
      <c r="F327" s="263">
        <v>0</v>
      </c>
      <c r="G327" s="263">
        <v>0</v>
      </c>
      <c r="H327" s="264">
        <v>0</v>
      </c>
      <c r="I327" s="264">
        <v>0</v>
      </c>
      <c r="J327" s="264">
        <v>0</v>
      </c>
      <c r="K327" s="264">
        <v>0</v>
      </c>
      <c r="L327" s="264">
        <v>0</v>
      </c>
      <c r="M327" s="264">
        <v>0</v>
      </c>
      <c r="N327" s="267">
        <v>0</v>
      </c>
      <c r="O327" s="266">
        <v>0</v>
      </c>
      <c r="P327" s="294">
        <v>0.9</v>
      </c>
      <c r="Q327" s="267">
        <v>0</v>
      </c>
      <c r="R327" s="267">
        <v>0</v>
      </c>
      <c r="S327" s="267">
        <v>0</v>
      </c>
      <c r="T327" s="295">
        <v>0</v>
      </c>
      <c r="U327" s="266">
        <v>0</v>
      </c>
      <c r="V327" s="266">
        <v>0</v>
      </c>
      <c r="W327" s="267">
        <v>0</v>
      </c>
      <c r="X327" s="267">
        <v>0</v>
      </c>
      <c r="Y327" s="268">
        <v>0</v>
      </c>
      <c r="Z327" s="268">
        <v>0</v>
      </c>
      <c r="AA327" s="295">
        <v>0</v>
      </c>
      <c r="AB327" s="264">
        <v>0</v>
      </c>
      <c r="AC327" s="264">
        <v>0</v>
      </c>
      <c r="AD327" s="264">
        <v>2</v>
      </c>
      <c r="AE327" s="264">
        <v>0</v>
      </c>
      <c r="AF327" s="268">
        <v>0</v>
      </c>
      <c r="AG327" s="268">
        <v>0</v>
      </c>
      <c r="AH327" s="295">
        <v>0</v>
      </c>
    </row>
    <row r="328" spans="1:34">
      <c r="A328" s="315" t="s">
        <v>498</v>
      </c>
      <c r="B328" s="321" t="s">
        <v>3323</v>
      </c>
      <c r="C328" s="293" t="s">
        <v>606</v>
      </c>
      <c r="D328" s="321" t="s">
        <v>607</v>
      </c>
      <c r="E328" s="263">
        <v>1</v>
      </c>
      <c r="F328" s="263">
        <v>1</v>
      </c>
      <c r="G328" s="263">
        <v>0</v>
      </c>
      <c r="H328" s="264">
        <v>3</v>
      </c>
      <c r="I328" s="264">
        <v>1</v>
      </c>
      <c r="J328" s="264">
        <v>2</v>
      </c>
      <c r="K328" s="264">
        <v>5</v>
      </c>
      <c r="L328" s="264">
        <v>3</v>
      </c>
      <c r="M328" s="264">
        <v>5</v>
      </c>
      <c r="N328" s="267">
        <v>1</v>
      </c>
      <c r="O328" s="266">
        <v>1</v>
      </c>
      <c r="P328" s="294">
        <v>0.9</v>
      </c>
      <c r="Q328" s="267">
        <v>1</v>
      </c>
      <c r="R328" s="267">
        <v>0.333333333333333</v>
      </c>
      <c r="S328" s="267">
        <v>0.6</v>
      </c>
      <c r="T328" s="295">
        <v>0.666666666666667</v>
      </c>
      <c r="U328" s="266">
        <v>1</v>
      </c>
      <c r="V328" s="266">
        <v>0</v>
      </c>
      <c r="W328" s="267">
        <v>0</v>
      </c>
      <c r="X328" s="267">
        <v>0</v>
      </c>
      <c r="Y328" s="268">
        <v>0.666666666666667</v>
      </c>
      <c r="Z328" s="268">
        <v>1</v>
      </c>
      <c r="AA328" s="295">
        <v>-0.666666666666667</v>
      </c>
      <c r="AB328" s="264">
        <v>18</v>
      </c>
      <c r="AC328" s="264">
        <v>12</v>
      </c>
      <c r="AD328" s="264">
        <v>22</v>
      </c>
      <c r="AE328" s="264">
        <v>21</v>
      </c>
      <c r="AF328" s="268">
        <v>0.666666666666667</v>
      </c>
      <c r="AG328" s="268">
        <v>0.954545454545455</v>
      </c>
      <c r="AH328" s="295">
        <v>-0.287878787878788</v>
      </c>
    </row>
    <row r="329" spans="1:34">
      <c r="A329" s="315" t="s">
        <v>498</v>
      </c>
      <c r="B329" s="321" t="s">
        <v>3323</v>
      </c>
      <c r="C329" s="293" t="s">
        <v>608</v>
      </c>
      <c r="D329" s="321" t="s">
        <v>609</v>
      </c>
      <c r="E329" s="263">
        <v>1</v>
      </c>
      <c r="F329" s="263">
        <v>0</v>
      </c>
      <c r="G329" s="263">
        <v>0</v>
      </c>
      <c r="H329" s="264">
        <v>0</v>
      </c>
      <c r="I329" s="264">
        <v>0</v>
      </c>
      <c r="J329" s="264">
        <v>0</v>
      </c>
      <c r="K329" s="264">
        <v>0</v>
      </c>
      <c r="L329" s="264">
        <v>0</v>
      </c>
      <c r="M329" s="264">
        <v>0</v>
      </c>
      <c r="N329" s="267">
        <v>0</v>
      </c>
      <c r="O329" s="266">
        <v>0</v>
      </c>
      <c r="P329" s="294">
        <v>0.9</v>
      </c>
      <c r="Q329" s="267">
        <v>0</v>
      </c>
      <c r="R329" s="267">
        <v>0</v>
      </c>
      <c r="S329" s="267">
        <v>0</v>
      </c>
      <c r="T329" s="295">
        <v>0</v>
      </c>
      <c r="U329" s="266">
        <v>1</v>
      </c>
      <c r="V329" s="266">
        <v>0</v>
      </c>
      <c r="W329" s="267">
        <v>0</v>
      </c>
      <c r="X329" s="267">
        <v>0</v>
      </c>
      <c r="Y329" s="268">
        <v>0</v>
      </c>
      <c r="Z329" s="268">
        <v>0</v>
      </c>
      <c r="AA329" s="295">
        <v>0</v>
      </c>
      <c r="AB329" s="264">
        <v>1</v>
      </c>
      <c r="AC329" s="264">
        <v>0</v>
      </c>
      <c r="AD329" s="264">
        <v>0</v>
      </c>
      <c r="AE329" s="264">
        <v>0</v>
      </c>
      <c r="AF329" s="268">
        <v>0</v>
      </c>
      <c r="AG329" s="268">
        <v>0</v>
      </c>
      <c r="AH329" s="295">
        <v>0</v>
      </c>
    </row>
    <row r="330" spans="1:34">
      <c r="A330" s="315" t="s">
        <v>498</v>
      </c>
      <c r="B330" s="321" t="s">
        <v>3323</v>
      </c>
      <c r="C330" s="293" t="s">
        <v>610</v>
      </c>
      <c r="D330" s="321" t="s">
        <v>611</v>
      </c>
      <c r="E330" s="263">
        <v>0</v>
      </c>
      <c r="F330" s="263">
        <v>0</v>
      </c>
      <c r="G330" s="263">
        <v>0</v>
      </c>
      <c r="H330" s="264">
        <v>1</v>
      </c>
      <c r="I330" s="264">
        <v>0</v>
      </c>
      <c r="J330" s="264">
        <v>0</v>
      </c>
      <c r="K330" s="264">
        <v>0</v>
      </c>
      <c r="L330" s="264">
        <v>0</v>
      </c>
      <c r="M330" s="264">
        <v>0</v>
      </c>
      <c r="N330" s="267">
        <v>0</v>
      </c>
      <c r="O330" s="266">
        <v>0</v>
      </c>
      <c r="P330" s="294">
        <v>0.9</v>
      </c>
      <c r="Q330" s="267">
        <v>0</v>
      </c>
      <c r="R330" s="267">
        <v>0</v>
      </c>
      <c r="S330" s="267">
        <v>0</v>
      </c>
      <c r="T330" s="295">
        <v>0</v>
      </c>
      <c r="U330" s="266">
        <v>0</v>
      </c>
      <c r="V330" s="266">
        <v>0</v>
      </c>
      <c r="W330" s="267">
        <v>0</v>
      </c>
      <c r="X330" s="267">
        <v>0</v>
      </c>
      <c r="Y330" s="268">
        <v>0</v>
      </c>
      <c r="Z330" s="268">
        <v>0</v>
      </c>
      <c r="AA330" s="295">
        <v>0</v>
      </c>
      <c r="AB330" s="264">
        <v>1</v>
      </c>
      <c r="AC330" s="264">
        <v>0</v>
      </c>
      <c r="AD330" s="264">
        <v>0</v>
      </c>
      <c r="AE330" s="264">
        <v>0</v>
      </c>
      <c r="AF330" s="268">
        <v>0</v>
      </c>
      <c r="AG330" s="268">
        <v>0</v>
      </c>
      <c r="AH330" s="295">
        <v>0</v>
      </c>
    </row>
    <row r="331" spans="1:34">
      <c r="A331" s="315" t="s">
        <v>498</v>
      </c>
      <c r="B331" s="321" t="s">
        <v>3323</v>
      </c>
      <c r="C331" s="293" t="s">
        <v>612</v>
      </c>
      <c r="D331" s="321" t="s">
        <v>613</v>
      </c>
      <c r="E331" s="263">
        <v>0</v>
      </c>
      <c r="F331" s="263">
        <v>0</v>
      </c>
      <c r="G331" s="263">
        <v>0</v>
      </c>
      <c r="H331" s="264">
        <v>1</v>
      </c>
      <c r="I331" s="264">
        <v>1</v>
      </c>
      <c r="J331" s="264">
        <v>1</v>
      </c>
      <c r="K331" s="264">
        <v>0</v>
      </c>
      <c r="L331" s="264">
        <v>0</v>
      </c>
      <c r="M331" s="264">
        <v>0</v>
      </c>
      <c r="N331" s="267">
        <v>0</v>
      </c>
      <c r="O331" s="266">
        <v>0</v>
      </c>
      <c r="P331" s="294">
        <v>0.9</v>
      </c>
      <c r="Q331" s="267">
        <v>0</v>
      </c>
      <c r="R331" s="267">
        <v>1</v>
      </c>
      <c r="S331" s="267">
        <v>0</v>
      </c>
      <c r="T331" s="295">
        <v>-1</v>
      </c>
      <c r="U331" s="266">
        <v>0</v>
      </c>
      <c r="V331" s="266">
        <v>0</v>
      </c>
      <c r="W331" s="267">
        <v>0</v>
      </c>
      <c r="X331" s="267">
        <v>0</v>
      </c>
      <c r="Y331" s="268">
        <v>1</v>
      </c>
      <c r="Z331" s="268">
        <v>0</v>
      </c>
      <c r="AA331" s="295">
        <v>-1</v>
      </c>
      <c r="AB331" s="264">
        <v>1</v>
      </c>
      <c r="AC331" s="264">
        <v>1</v>
      </c>
      <c r="AD331" s="264">
        <v>2</v>
      </c>
      <c r="AE331" s="264">
        <v>2</v>
      </c>
      <c r="AF331" s="268">
        <v>1</v>
      </c>
      <c r="AG331" s="268">
        <v>1</v>
      </c>
      <c r="AH331" s="295">
        <v>0</v>
      </c>
    </row>
    <row r="332" spans="1:34">
      <c r="A332" s="315" t="s">
        <v>498</v>
      </c>
      <c r="B332" s="321" t="s">
        <v>3323</v>
      </c>
      <c r="C332" s="293" t="s">
        <v>614</v>
      </c>
      <c r="D332" s="321" t="s">
        <v>615</v>
      </c>
      <c r="E332" s="263">
        <v>6282</v>
      </c>
      <c r="F332" s="263">
        <v>5902</v>
      </c>
      <c r="G332" s="263">
        <v>5711</v>
      </c>
      <c r="H332" s="264">
        <v>7185</v>
      </c>
      <c r="I332" s="264">
        <v>6912</v>
      </c>
      <c r="J332" s="264">
        <v>6471</v>
      </c>
      <c r="K332" s="264">
        <v>4456</v>
      </c>
      <c r="L332" s="264">
        <v>4342</v>
      </c>
      <c r="M332" s="264">
        <v>4160</v>
      </c>
      <c r="N332" s="267">
        <v>0.939509710283349</v>
      </c>
      <c r="O332" s="266">
        <v>5902</v>
      </c>
      <c r="P332" s="294">
        <v>0.9</v>
      </c>
      <c r="Q332" s="267">
        <v>0.939509710283349</v>
      </c>
      <c r="R332" s="267">
        <v>0.962004175365344</v>
      </c>
      <c r="S332" s="267">
        <v>0.974416517055655</v>
      </c>
      <c r="T332" s="295">
        <v>-0.0224944650819952</v>
      </c>
      <c r="U332" s="266">
        <v>6282</v>
      </c>
      <c r="V332" s="266">
        <v>5711</v>
      </c>
      <c r="W332" s="267">
        <v>0.909105380452085</v>
      </c>
      <c r="X332" s="267">
        <v>0.909105380452085</v>
      </c>
      <c r="Y332" s="268">
        <v>0.90062630480167</v>
      </c>
      <c r="Z332" s="268">
        <v>0.933572710951526</v>
      </c>
      <c r="AA332" s="295">
        <v>0.00847907565041517</v>
      </c>
      <c r="AB332" s="264">
        <v>40595</v>
      </c>
      <c r="AC332" s="264">
        <v>37159</v>
      </c>
      <c r="AD332" s="264">
        <v>42277</v>
      </c>
      <c r="AE332" s="264">
        <v>39246</v>
      </c>
      <c r="AF332" s="268">
        <v>0.915359034363838</v>
      </c>
      <c r="AG332" s="268">
        <v>0.928306171204201</v>
      </c>
      <c r="AH332" s="295">
        <v>-0.012947136840363</v>
      </c>
    </row>
    <row r="333" spans="1:34">
      <c r="A333" s="315" t="s">
        <v>498</v>
      </c>
      <c r="B333" s="321" t="s">
        <v>3324</v>
      </c>
      <c r="C333" s="293" t="s">
        <v>616</v>
      </c>
      <c r="D333" s="321" t="s">
        <v>617</v>
      </c>
      <c r="E333" s="263">
        <v>0</v>
      </c>
      <c r="F333" s="263">
        <v>0</v>
      </c>
      <c r="G333" s="263">
        <v>0</v>
      </c>
      <c r="H333" s="264">
        <v>0</v>
      </c>
      <c r="I333" s="264">
        <v>0</v>
      </c>
      <c r="J333" s="264">
        <v>0</v>
      </c>
      <c r="K333" s="264">
        <v>0</v>
      </c>
      <c r="L333" s="264">
        <v>0</v>
      </c>
      <c r="M333" s="264">
        <v>0</v>
      </c>
      <c r="N333" s="267">
        <v>0</v>
      </c>
      <c r="O333" s="266">
        <v>0</v>
      </c>
      <c r="P333" s="294">
        <v>0.9</v>
      </c>
      <c r="Q333" s="267">
        <v>0</v>
      </c>
      <c r="R333" s="267">
        <v>0</v>
      </c>
      <c r="S333" s="267">
        <v>0</v>
      </c>
      <c r="T333" s="295">
        <v>0</v>
      </c>
      <c r="U333" s="266">
        <v>0</v>
      </c>
      <c r="V333" s="266">
        <v>0</v>
      </c>
      <c r="W333" s="267">
        <v>0</v>
      </c>
      <c r="X333" s="267">
        <v>0</v>
      </c>
      <c r="Y333" s="268">
        <v>0</v>
      </c>
      <c r="Z333" s="268">
        <v>0</v>
      </c>
      <c r="AA333" s="295">
        <v>0</v>
      </c>
      <c r="AB333" s="264">
        <v>0</v>
      </c>
      <c r="AC333" s="264">
        <v>0</v>
      </c>
      <c r="AD333" s="264">
        <v>0</v>
      </c>
      <c r="AE333" s="264">
        <v>0</v>
      </c>
      <c r="AF333" s="268">
        <v>0</v>
      </c>
      <c r="AG333" s="268">
        <v>0</v>
      </c>
      <c r="AH333" s="295">
        <v>0</v>
      </c>
    </row>
    <row r="334" spans="1:34">
      <c r="A334" s="315" t="s">
        <v>498</v>
      </c>
      <c r="B334" s="321" t="s">
        <v>3324</v>
      </c>
      <c r="C334" s="293" t="s">
        <v>618</v>
      </c>
      <c r="D334" s="321" t="s">
        <v>619</v>
      </c>
      <c r="E334" s="263">
        <v>7452</v>
      </c>
      <c r="F334" s="263">
        <v>7164</v>
      </c>
      <c r="G334" s="263">
        <v>6944</v>
      </c>
      <c r="H334" s="264">
        <v>7673</v>
      </c>
      <c r="I334" s="264">
        <v>7294</v>
      </c>
      <c r="J334" s="264">
        <v>7072</v>
      </c>
      <c r="K334" s="264">
        <v>5789</v>
      </c>
      <c r="L334" s="264">
        <v>5605</v>
      </c>
      <c r="M334" s="264">
        <v>5460</v>
      </c>
      <c r="N334" s="267">
        <v>0.961352657004831</v>
      </c>
      <c r="O334" s="266">
        <v>7164</v>
      </c>
      <c r="P334" s="294">
        <v>0.9</v>
      </c>
      <c r="Q334" s="267">
        <v>0.961352657004831</v>
      </c>
      <c r="R334" s="267">
        <v>0.950606021112994</v>
      </c>
      <c r="S334" s="267">
        <v>0.968215581274832</v>
      </c>
      <c r="T334" s="295">
        <v>0.0107466358918373</v>
      </c>
      <c r="U334" s="266">
        <v>7452</v>
      </c>
      <c r="V334" s="266">
        <v>6944</v>
      </c>
      <c r="W334" s="267">
        <v>0.931830381105743</v>
      </c>
      <c r="X334" s="267">
        <v>0.931830381105743</v>
      </c>
      <c r="Y334" s="268">
        <v>0.921673400234589</v>
      </c>
      <c r="Z334" s="268">
        <v>0.94316807738815</v>
      </c>
      <c r="AA334" s="295">
        <v>0.0101569808711547</v>
      </c>
      <c r="AB334" s="264">
        <v>44256</v>
      </c>
      <c r="AC334" s="264">
        <v>41445</v>
      </c>
      <c r="AD334" s="264">
        <v>43348</v>
      </c>
      <c r="AE334" s="264">
        <v>40782</v>
      </c>
      <c r="AF334" s="268">
        <v>0.936483188720174</v>
      </c>
      <c r="AG334" s="268">
        <v>0.940804650733598</v>
      </c>
      <c r="AH334" s="295">
        <v>-0.00432146201342432</v>
      </c>
    </row>
    <row r="335" spans="1:34">
      <c r="A335" s="315" t="s">
        <v>498</v>
      </c>
      <c r="B335" s="321" t="s">
        <v>3324</v>
      </c>
      <c r="C335" s="293" t="s">
        <v>620</v>
      </c>
      <c r="D335" s="321" t="s">
        <v>621</v>
      </c>
      <c r="E335" s="263">
        <v>10395</v>
      </c>
      <c r="F335" s="263">
        <v>9398</v>
      </c>
      <c r="G335" s="263">
        <v>9481</v>
      </c>
      <c r="H335" s="264">
        <v>10972</v>
      </c>
      <c r="I335" s="264">
        <v>10080</v>
      </c>
      <c r="J335" s="264">
        <v>9956</v>
      </c>
      <c r="K335" s="264">
        <v>8460</v>
      </c>
      <c r="L335" s="264">
        <v>8013</v>
      </c>
      <c r="M335" s="264">
        <v>7897</v>
      </c>
      <c r="N335" s="267">
        <v>0.904088504088504</v>
      </c>
      <c r="O335" s="266">
        <v>9398</v>
      </c>
      <c r="P335" s="294">
        <v>0.9</v>
      </c>
      <c r="Q335" s="267">
        <v>0.904088504088504</v>
      </c>
      <c r="R335" s="267">
        <v>0.918702150929639</v>
      </c>
      <c r="S335" s="267">
        <v>0.947163120567376</v>
      </c>
      <c r="T335" s="295">
        <v>-0.014613646841135</v>
      </c>
      <c r="U335" s="266">
        <v>10395</v>
      </c>
      <c r="V335" s="266">
        <v>9481</v>
      </c>
      <c r="W335" s="267">
        <v>0.912073112073112</v>
      </c>
      <c r="X335" s="267">
        <v>0.912073112073112</v>
      </c>
      <c r="Y335" s="268">
        <v>0.907400656215822</v>
      </c>
      <c r="Z335" s="268">
        <v>0.933451536643026</v>
      </c>
      <c r="AA335" s="295">
        <v>0.00467245585728993</v>
      </c>
      <c r="AB335" s="264">
        <v>64678</v>
      </c>
      <c r="AC335" s="264">
        <v>59523</v>
      </c>
      <c r="AD335" s="264">
        <v>62666</v>
      </c>
      <c r="AE335" s="264">
        <v>57505</v>
      </c>
      <c r="AF335" s="268">
        <v>0.920297473638641</v>
      </c>
      <c r="AG335" s="268">
        <v>0.917642740880222</v>
      </c>
      <c r="AH335" s="295">
        <v>0.00265473275841854</v>
      </c>
    </row>
    <row r="336" spans="1:34">
      <c r="A336" s="315" t="s">
        <v>498</v>
      </c>
      <c r="B336" s="321" t="s">
        <v>3324</v>
      </c>
      <c r="C336" s="293" t="s">
        <v>622</v>
      </c>
      <c r="D336" s="321" t="s">
        <v>623</v>
      </c>
      <c r="E336" s="263">
        <v>0</v>
      </c>
      <c r="F336" s="263">
        <v>0</v>
      </c>
      <c r="G336" s="263">
        <v>0</v>
      </c>
      <c r="H336" s="264">
        <v>1</v>
      </c>
      <c r="I336" s="264">
        <v>0</v>
      </c>
      <c r="J336" s="264">
        <v>1</v>
      </c>
      <c r="K336" s="264">
        <v>0</v>
      </c>
      <c r="L336" s="264">
        <v>0</v>
      </c>
      <c r="M336" s="264">
        <v>0</v>
      </c>
      <c r="N336" s="267">
        <v>0</v>
      </c>
      <c r="O336" s="266">
        <v>0</v>
      </c>
      <c r="P336" s="294">
        <v>0.9</v>
      </c>
      <c r="Q336" s="267">
        <v>0</v>
      </c>
      <c r="R336" s="267">
        <v>0</v>
      </c>
      <c r="S336" s="267">
        <v>0</v>
      </c>
      <c r="T336" s="295">
        <v>0</v>
      </c>
      <c r="U336" s="266">
        <v>0</v>
      </c>
      <c r="V336" s="266">
        <v>0</v>
      </c>
      <c r="W336" s="267">
        <v>0</v>
      </c>
      <c r="X336" s="267">
        <v>0</v>
      </c>
      <c r="Y336" s="268">
        <v>1</v>
      </c>
      <c r="Z336" s="268">
        <v>0</v>
      </c>
      <c r="AA336" s="295">
        <v>-1</v>
      </c>
      <c r="AB336" s="264">
        <v>2</v>
      </c>
      <c r="AC336" s="264">
        <v>2</v>
      </c>
      <c r="AD336" s="264">
        <v>0</v>
      </c>
      <c r="AE336" s="264">
        <v>0</v>
      </c>
      <c r="AF336" s="268">
        <v>1</v>
      </c>
      <c r="AG336" s="268">
        <v>0</v>
      </c>
      <c r="AH336" s="295">
        <v>1</v>
      </c>
    </row>
    <row r="337" spans="1:34">
      <c r="A337" s="315" t="s">
        <v>498</v>
      </c>
      <c r="B337" s="321" t="s">
        <v>3324</v>
      </c>
      <c r="C337" s="293" t="s">
        <v>624</v>
      </c>
      <c r="D337" s="321" t="s">
        <v>625</v>
      </c>
      <c r="E337" s="263">
        <v>0</v>
      </c>
      <c r="F337" s="263">
        <v>0</v>
      </c>
      <c r="G337" s="263">
        <v>0</v>
      </c>
      <c r="H337" s="264">
        <v>0</v>
      </c>
      <c r="I337" s="264">
        <v>0</v>
      </c>
      <c r="J337" s="264">
        <v>0</v>
      </c>
      <c r="K337" s="264">
        <v>0</v>
      </c>
      <c r="L337" s="264">
        <v>0</v>
      </c>
      <c r="M337" s="264">
        <v>0</v>
      </c>
      <c r="N337" s="267">
        <v>0</v>
      </c>
      <c r="O337" s="266">
        <v>0</v>
      </c>
      <c r="P337" s="294">
        <v>0.9</v>
      </c>
      <c r="Q337" s="267">
        <v>0</v>
      </c>
      <c r="R337" s="267">
        <v>0</v>
      </c>
      <c r="S337" s="267">
        <v>0</v>
      </c>
      <c r="T337" s="295">
        <v>0</v>
      </c>
      <c r="U337" s="266">
        <v>0</v>
      </c>
      <c r="V337" s="266">
        <v>0</v>
      </c>
      <c r="W337" s="267">
        <v>0</v>
      </c>
      <c r="X337" s="267">
        <v>0</v>
      </c>
      <c r="Y337" s="268">
        <v>0</v>
      </c>
      <c r="Z337" s="268">
        <v>0</v>
      </c>
      <c r="AA337" s="295">
        <v>0</v>
      </c>
      <c r="AB337" s="264">
        <v>0</v>
      </c>
      <c r="AC337" s="264">
        <v>0</v>
      </c>
      <c r="AD337" s="264">
        <v>0</v>
      </c>
      <c r="AE337" s="264">
        <v>0</v>
      </c>
      <c r="AF337" s="268">
        <v>0</v>
      </c>
      <c r="AG337" s="268">
        <v>0</v>
      </c>
      <c r="AH337" s="295">
        <v>0</v>
      </c>
    </row>
    <row r="338" spans="1:34">
      <c r="A338" s="315" t="s">
        <v>498</v>
      </c>
      <c r="B338" s="321" t="s">
        <v>3324</v>
      </c>
      <c r="C338" s="293" t="s">
        <v>626</v>
      </c>
      <c r="D338" s="321" t="s">
        <v>627</v>
      </c>
      <c r="E338" s="263">
        <v>24</v>
      </c>
      <c r="F338" s="263">
        <v>1</v>
      </c>
      <c r="G338" s="263">
        <v>1</v>
      </c>
      <c r="H338" s="264">
        <v>39</v>
      </c>
      <c r="I338" s="264">
        <v>33</v>
      </c>
      <c r="J338" s="264">
        <v>35</v>
      </c>
      <c r="K338" s="264">
        <v>40</v>
      </c>
      <c r="L338" s="264">
        <v>27</v>
      </c>
      <c r="M338" s="264">
        <v>27</v>
      </c>
      <c r="N338" s="267">
        <v>0.0416666666666667</v>
      </c>
      <c r="O338" s="266">
        <v>1</v>
      </c>
      <c r="P338" s="294">
        <v>0.9</v>
      </c>
      <c r="Q338" s="267">
        <v>0.0416666666666667</v>
      </c>
      <c r="R338" s="267">
        <v>0.846153846153846</v>
      </c>
      <c r="S338" s="267">
        <v>0.675</v>
      </c>
      <c r="T338" s="295">
        <v>-0.80448717948718</v>
      </c>
      <c r="U338" s="266">
        <v>24</v>
      </c>
      <c r="V338" s="266">
        <v>1</v>
      </c>
      <c r="W338" s="267">
        <v>0.0416666666666667</v>
      </c>
      <c r="X338" s="267">
        <v>0.0416666666666667</v>
      </c>
      <c r="Y338" s="268">
        <v>0.897435897435897</v>
      </c>
      <c r="Z338" s="268">
        <v>0.675</v>
      </c>
      <c r="AA338" s="295">
        <v>-0.855769230769231</v>
      </c>
      <c r="AB338" s="264">
        <v>223</v>
      </c>
      <c r="AC338" s="264">
        <v>175</v>
      </c>
      <c r="AD338" s="264">
        <v>213</v>
      </c>
      <c r="AE338" s="264">
        <v>209</v>
      </c>
      <c r="AF338" s="268">
        <v>0.7847533632287</v>
      </c>
      <c r="AG338" s="268">
        <v>0.981220657276995</v>
      </c>
      <c r="AH338" s="295">
        <v>-0.196467294048296</v>
      </c>
    </row>
    <row r="339" spans="1:34">
      <c r="A339" s="315" t="s">
        <v>498</v>
      </c>
      <c r="B339" s="321" t="s">
        <v>3324</v>
      </c>
      <c r="C339" s="293" t="s">
        <v>628</v>
      </c>
      <c r="D339" s="321" t="s">
        <v>628</v>
      </c>
      <c r="E339" s="263">
        <v>0</v>
      </c>
      <c r="F339" s="263">
        <v>0</v>
      </c>
      <c r="G339" s="263">
        <v>0</v>
      </c>
      <c r="H339" s="264">
        <v>1</v>
      </c>
      <c r="I339" s="264">
        <v>0</v>
      </c>
      <c r="J339" s="264">
        <v>0</v>
      </c>
      <c r="K339" s="264">
        <v>1</v>
      </c>
      <c r="L339" s="264">
        <v>1</v>
      </c>
      <c r="M339" s="264">
        <v>1</v>
      </c>
      <c r="N339" s="267">
        <v>0</v>
      </c>
      <c r="O339" s="266">
        <v>0</v>
      </c>
      <c r="P339" s="294">
        <v>0.9</v>
      </c>
      <c r="Q339" s="267">
        <v>0</v>
      </c>
      <c r="R339" s="267">
        <v>0</v>
      </c>
      <c r="S339" s="267">
        <v>1</v>
      </c>
      <c r="T339" s="295">
        <v>0</v>
      </c>
      <c r="U339" s="266">
        <v>0</v>
      </c>
      <c r="V339" s="266">
        <v>0</v>
      </c>
      <c r="W339" s="267">
        <v>0</v>
      </c>
      <c r="X339" s="267">
        <v>0</v>
      </c>
      <c r="Y339" s="268">
        <v>0</v>
      </c>
      <c r="Z339" s="268">
        <v>1</v>
      </c>
      <c r="AA339" s="295">
        <v>0</v>
      </c>
      <c r="AB339" s="264">
        <v>20</v>
      </c>
      <c r="AC339" s="264">
        <v>18</v>
      </c>
      <c r="AD339" s="264">
        <v>1</v>
      </c>
      <c r="AE339" s="264">
        <v>1</v>
      </c>
      <c r="AF339" s="268">
        <v>0.9</v>
      </c>
      <c r="AG339" s="268">
        <v>1</v>
      </c>
      <c r="AH339" s="295">
        <v>-0.1</v>
      </c>
    </row>
    <row r="340" spans="1:34">
      <c r="A340" s="315" t="s">
        <v>498</v>
      </c>
      <c r="B340" s="321" t="s">
        <v>3324</v>
      </c>
      <c r="C340" s="293" t="s">
        <v>629</v>
      </c>
      <c r="D340" s="321" t="s">
        <v>630</v>
      </c>
      <c r="E340" s="263">
        <v>0</v>
      </c>
      <c r="F340" s="263">
        <v>0</v>
      </c>
      <c r="G340" s="263">
        <v>0</v>
      </c>
      <c r="H340" s="264">
        <v>2</v>
      </c>
      <c r="I340" s="264">
        <v>0</v>
      </c>
      <c r="J340" s="264">
        <v>0</v>
      </c>
      <c r="K340" s="264">
        <v>1</v>
      </c>
      <c r="L340" s="264">
        <v>1</v>
      </c>
      <c r="M340" s="264">
        <v>0</v>
      </c>
      <c r="N340" s="267">
        <v>0</v>
      </c>
      <c r="O340" s="266">
        <v>0</v>
      </c>
      <c r="P340" s="294">
        <v>0.9</v>
      </c>
      <c r="Q340" s="267">
        <v>0</v>
      </c>
      <c r="R340" s="267">
        <v>0</v>
      </c>
      <c r="S340" s="267">
        <v>1</v>
      </c>
      <c r="T340" s="295">
        <v>0</v>
      </c>
      <c r="U340" s="266">
        <v>0</v>
      </c>
      <c r="V340" s="266">
        <v>0</v>
      </c>
      <c r="W340" s="267">
        <v>0</v>
      </c>
      <c r="X340" s="267">
        <v>0</v>
      </c>
      <c r="Y340" s="268">
        <v>0</v>
      </c>
      <c r="Z340" s="268">
        <v>0</v>
      </c>
      <c r="AA340" s="295">
        <v>0</v>
      </c>
      <c r="AB340" s="264">
        <v>3</v>
      </c>
      <c r="AC340" s="264">
        <v>0</v>
      </c>
      <c r="AD340" s="264">
        <v>8</v>
      </c>
      <c r="AE340" s="264">
        <v>1</v>
      </c>
      <c r="AF340" s="268">
        <v>0</v>
      </c>
      <c r="AG340" s="268">
        <v>0.125</v>
      </c>
      <c r="AH340" s="295">
        <v>-0.125</v>
      </c>
    </row>
    <row r="341" spans="1:34">
      <c r="A341" s="315" t="s">
        <v>498</v>
      </c>
      <c r="B341" s="321" t="s">
        <v>3324</v>
      </c>
      <c r="C341" s="293" t="s">
        <v>631</v>
      </c>
      <c r="D341" s="321" t="s">
        <v>632</v>
      </c>
      <c r="E341" s="263">
        <v>1</v>
      </c>
      <c r="F341" s="263">
        <v>0</v>
      </c>
      <c r="G341" s="263">
        <v>0</v>
      </c>
      <c r="H341" s="264">
        <v>0</v>
      </c>
      <c r="I341" s="264">
        <v>0</v>
      </c>
      <c r="J341" s="264">
        <v>0</v>
      </c>
      <c r="K341" s="264">
        <v>0</v>
      </c>
      <c r="L341" s="264">
        <v>0</v>
      </c>
      <c r="M341" s="264">
        <v>0</v>
      </c>
      <c r="N341" s="267">
        <v>0</v>
      </c>
      <c r="O341" s="266">
        <v>0</v>
      </c>
      <c r="P341" s="294">
        <v>0.9</v>
      </c>
      <c r="Q341" s="267">
        <v>0</v>
      </c>
      <c r="R341" s="267">
        <v>0</v>
      </c>
      <c r="S341" s="267">
        <v>0</v>
      </c>
      <c r="T341" s="295">
        <v>0</v>
      </c>
      <c r="U341" s="266">
        <v>1</v>
      </c>
      <c r="V341" s="266">
        <v>0</v>
      </c>
      <c r="W341" s="267">
        <v>0</v>
      </c>
      <c r="X341" s="267">
        <v>0</v>
      </c>
      <c r="Y341" s="268">
        <v>0</v>
      </c>
      <c r="Z341" s="268">
        <v>0</v>
      </c>
      <c r="AA341" s="295">
        <v>0</v>
      </c>
      <c r="AB341" s="264">
        <v>2</v>
      </c>
      <c r="AC341" s="264">
        <v>0</v>
      </c>
      <c r="AD341" s="264">
        <v>0</v>
      </c>
      <c r="AE341" s="264">
        <v>0</v>
      </c>
      <c r="AF341" s="268">
        <v>0</v>
      </c>
      <c r="AG341" s="268">
        <v>0</v>
      </c>
      <c r="AH341" s="295">
        <v>0</v>
      </c>
    </row>
    <row r="342" spans="1:34">
      <c r="A342" s="315" t="s">
        <v>498</v>
      </c>
      <c r="B342" s="321" t="s">
        <v>3324</v>
      </c>
      <c r="C342" s="293" t="s">
        <v>633</v>
      </c>
      <c r="D342" s="321" t="s">
        <v>634</v>
      </c>
      <c r="E342" s="263">
        <v>0</v>
      </c>
      <c r="F342" s="263">
        <v>0</v>
      </c>
      <c r="G342" s="263">
        <v>0</v>
      </c>
      <c r="H342" s="264">
        <v>0</v>
      </c>
      <c r="I342" s="264">
        <v>0</v>
      </c>
      <c r="J342" s="264">
        <v>0</v>
      </c>
      <c r="K342" s="264">
        <v>0</v>
      </c>
      <c r="L342" s="264">
        <v>0</v>
      </c>
      <c r="M342" s="264">
        <v>0</v>
      </c>
      <c r="N342" s="267">
        <v>0</v>
      </c>
      <c r="O342" s="266">
        <v>0</v>
      </c>
      <c r="P342" s="294">
        <v>0.9</v>
      </c>
      <c r="Q342" s="267">
        <v>0</v>
      </c>
      <c r="R342" s="267">
        <v>0</v>
      </c>
      <c r="S342" s="267">
        <v>0</v>
      </c>
      <c r="T342" s="295">
        <v>0</v>
      </c>
      <c r="U342" s="266">
        <v>0</v>
      </c>
      <c r="V342" s="266">
        <v>0</v>
      </c>
      <c r="W342" s="267">
        <v>0</v>
      </c>
      <c r="X342" s="267">
        <v>0</v>
      </c>
      <c r="Y342" s="268">
        <v>0</v>
      </c>
      <c r="Z342" s="268">
        <v>0</v>
      </c>
      <c r="AA342" s="295">
        <v>0</v>
      </c>
      <c r="AB342" s="264">
        <v>1</v>
      </c>
      <c r="AC342" s="264">
        <v>1</v>
      </c>
      <c r="AD342" s="264">
        <v>1</v>
      </c>
      <c r="AE342" s="264">
        <v>1</v>
      </c>
      <c r="AF342" s="268">
        <v>1</v>
      </c>
      <c r="AG342" s="268">
        <v>1</v>
      </c>
      <c r="AH342" s="295">
        <v>0</v>
      </c>
    </row>
    <row r="343" spans="1:34">
      <c r="A343" s="315" t="s">
        <v>498</v>
      </c>
      <c r="B343" s="321" t="s">
        <v>3324</v>
      </c>
      <c r="C343" s="293" t="s">
        <v>635</v>
      </c>
      <c r="D343" s="321" t="s">
        <v>636</v>
      </c>
      <c r="E343" s="263">
        <v>6010</v>
      </c>
      <c r="F343" s="263">
        <v>5805</v>
      </c>
      <c r="G343" s="263">
        <v>5606</v>
      </c>
      <c r="H343" s="264">
        <v>6299</v>
      </c>
      <c r="I343" s="264">
        <v>6079</v>
      </c>
      <c r="J343" s="264">
        <v>5887</v>
      </c>
      <c r="K343" s="264">
        <v>4674</v>
      </c>
      <c r="L343" s="264">
        <v>4530</v>
      </c>
      <c r="M343" s="264">
        <v>4391</v>
      </c>
      <c r="N343" s="267">
        <v>0.965890183028286</v>
      </c>
      <c r="O343" s="266">
        <v>5805</v>
      </c>
      <c r="P343" s="294">
        <v>0.9</v>
      </c>
      <c r="Q343" s="267">
        <v>0.965890183028286</v>
      </c>
      <c r="R343" s="267">
        <v>0.965073821241467</v>
      </c>
      <c r="S343" s="267">
        <v>0.969191270860077</v>
      </c>
      <c r="T343" s="295">
        <v>0.00081636178681932</v>
      </c>
      <c r="U343" s="266">
        <v>6010</v>
      </c>
      <c r="V343" s="266">
        <v>5606</v>
      </c>
      <c r="W343" s="267">
        <v>0.932778702163062</v>
      </c>
      <c r="X343" s="267">
        <v>0.932778702163062</v>
      </c>
      <c r="Y343" s="268">
        <v>0.934592792506747</v>
      </c>
      <c r="Z343" s="268">
        <v>0.939452289259735</v>
      </c>
      <c r="AA343" s="295">
        <v>-0.00181409034368551</v>
      </c>
      <c r="AB343" s="264">
        <v>35707</v>
      </c>
      <c r="AC343" s="264">
        <v>33553</v>
      </c>
      <c r="AD343" s="264">
        <v>35051</v>
      </c>
      <c r="AE343" s="264">
        <v>32821</v>
      </c>
      <c r="AF343" s="268">
        <v>0.939675693841544</v>
      </c>
      <c r="AG343" s="268">
        <v>0.936378420016547</v>
      </c>
      <c r="AH343" s="295">
        <v>0.00329727382499634</v>
      </c>
    </row>
    <row r="344" spans="1:34">
      <c r="A344" s="315" t="s">
        <v>498</v>
      </c>
      <c r="B344" s="321" t="s">
        <v>3324</v>
      </c>
      <c r="C344" s="293" t="s">
        <v>637</v>
      </c>
      <c r="D344" s="321" t="s">
        <v>638</v>
      </c>
      <c r="E344" s="263">
        <v>0</v>
      </c>
      <c r="F344" s="263">
        <v>0</v>
      </c>
      <c r="G344" s="263">
        <v>0</v>
      </c>
      <c r="H344" s="264">
        <v>0</v>
      </c>
      <c r="I344" s="264">
        <v>0</v>
      </c>
      <c r="J344" s="264">
        <v>0</v>
      </c>
      <c r="K344" s="264">
        <v>0</v>
      </c>
      <c r="L344" s="264">
        <v>0</v>
      </c>
      <c r="M344" s="264">
        <v>0</v>
      </c>
      <c r="N344" s="267">
        <v>0</v>
      </c>
      <c r="O344" s="266">
        <v>0</v>
      </c>
      <c r="P344" s="294">
        <v>0.9</v>
      </c>
      <c r="Q344" s="267">
        <v>0</v>
      </c>
      <c r="R344" s="267">
        <v>0</v>
      </c>
      <c r="S344" s="267">
        <v>0</v>
      </c>
      <c r="T344" s="295">
        <v>0</v>
      </c>
      <c r="U344" s="266">
        <v>0</v>
      </c>
      <c r="V344" s="266">
        <v>0</v>
      </c>
      <c r="W344" s="267">
        <v>0</v>
      </c>
      <c r="X344" s="267">
        <v>0</v>
      </c>
      <c r="Y344" s="268">
        <v>0</v>
      </c>
      <c r="Z344" s="268">
        <v>0</v>
      </c>
      <c r="AA344" s="295">
        <v>0</v>
      </c>
      <c r="AB344" s="264">
        <v>0</v>
      </c>
      <c r="AC344" s="264">
        <v>0</v>
      </c>
      <c r="AD344" s="264">
        <v>0</v>
      </c>
      <c r="AE344" s="264">
        <v>0</v>
      </c>
      <c r="AF344" s="268">
        <v>0</v>
      </c>
      <c r="AG344" s="268">
        <v>0</v>
      </c>
      <c r="AH344" s="295">
        <v>0</v>
      </c>
    </row>
    <row r="345" spans="1:34">
      <c r="A345" s="315" t="s">
        <v>498</v>
      </c>
      <c r="B345" s="321" t="s">
        <v>3324</v>
      </c>
      <c r="C345" s="293" t="s">
        <v>639</v>
      </c>
      <c r="D345" s="321" t="s">
        <v>640</v>
      </c>
      <c r="E345" s="263">
        <v>0</v>
      </c>
      <c r="F345" s="263">
        <v>0</v>
      </c>
      <c r="G345" s="263">
        <v>0</v>
      </c>
      <c r="H345" s="264">
        <v>1</v>
      </c>
      <c r="I345" s="264">
        <v>0</v>
      </c>
      <c r="J345" s="264">
        <v>0</v>
      </c>
      <c r="K345" s="264">
        <v>1</v>
      </c>
      <c r="L345" s="264">
        <v>0</v>
      </c>
      <c r="M345" s="264">
        <v>0</v>
      </c>
      <c r="N345" s="267">
        <v>0</v>
      </c>
      <c r="O345" s="266">
        <v>0</v>
      </c>
      <c r="P345" s="294">
        <v>0.9</v>
      </c>
      <c r="Q345" s="267">
        <v>0</v>
      </c>
      <c r="R345" s="267">
        <v>0</v>
      </c>
      <c r="S345" s="267">
        <v>0</v>
      </c>
      <c r="T345" s="295">
        <v>0</v>
      </c>
      <c r="U345" s="266">
        <v>0</v>
      </c>
      <c r="V345" s="266">
        <v>0</v>
      </c>
      <c r="W345" s="267">
        <v>0</v>
      </c>
      <c r="X345" s="267">
        <v>0</v>
      </c>
      <c r="Y345" s="268">
        <v>0</v>
      </c>
      <c r="Z345" s="268">
        <v>0</v>
      </c>
      <c r="AA345" s="295">
        <v>0</v>
      </c>
      <c r="AB345" s="264">
        <v>8</v>
      </c>
      <c r="AC345" s="264">
        <v>6</v>
      </c>
      <c r="AD345" s="264">
        <v>5</v>
      </c>
      <c r="AE345" s="264">
        <v>5</v>
      </c>
      <c r="AF345" s="268">
        <v>0.75</v>
      </c>
      <c r="AG345" s="268">
        <v>1</v>
      </c>
      <c r="AH345" s="295">
        <v>-0.25</v>
      </c>
    </row>
    <row r="346" spans="1:34">
      <c r="A346" s="315" t="s">
        <v>498</v>
      </c>
      <c r="B346" s="321" t="s">
        <v>3324</v>
      </c>
      <c r="C346" s="293" t="s">
        <v>641</v>
      </c>
      <c r="D346" s="321" t="s">
        <v>642</v>
      </c>
      <c r="E346" s="263">
        <v>4705</v>
      </c>
      <c r="F346" s="263">
        <v>4607</v>
      </c>
      <c r="G346" s="263">
        <v>4363</v>
      </c>
      <c r="H346" s="264">
        <v>5173</v>
      </c>
      <c r="I346" s="264">
        <v>5070</v>
      </c>
      <c r="J346" s="264">
        <v>4814</v>
      </c>
      <c r="K346" s="264">
        <v>4078</v>
      </c>
      <c r="L346" s="264">
        <v>4000</v>
      </c>
      <c r="M346" s="264">
        <v>3832</v>
      </c>
      <c r="N346" s="267">
        <v>0.979171094580234</v>
      </c>
      <c r="O346" s="266">
        <v>4607</v>
      </c>
      <c r="P346" s="294">
        <v>0.9</v>
      </c>
      <c r="Q346" s="267">
        <v>0.979171094580234</v>
      </c>
      <c r="R346" s="267">
        <v>0.980088923255364</v>
      </c>
      <c r="S346" s="267">
        <v>0.980872976949485</v>
      </c>
      <c r="T346" s="295">
        <v>-0.000917828675130572</v>
      </c>
      <c r="U346" s="266">
        <v>4705</v>
      </c>
      <c r="V346" s="266">
        <v>4363</v>
      </c>
      <c r="W346" s="267">
        <v>0.92731137088204</v>
      </c>
      <c r="X346" s="267">
        <v>0.92731137088204</v>
      </c>
      <c r="Y346" s="268">
        <v>0.930601198530833</v>
      </c>
      <c r="Z346" s="268">
        <v>0.939676311917607</v>
      </c>
      <c r="AA346" s="295">
        <v>-0.00328982764879271</v>
      </c>
      <c r="AB346" s="264">
        <v>30664</v>
      </c>
      <c r="AC346" s="264">
        <v>28592</v>
      </c>
      <c r="AD346" s="264">
        <v>30983</v>
      </c>
      <c r="AE346" s="264">
        <v>28750</v>
      </c>
      <c r="AF346" s="268">
        <v>0.932428906861466</v>
      </c>
      <c r="AG346" s="268">
        <v>0.927928218700578</v>
      </c>
      <c r="AH346" s="295">
        <v>0.00450068816088844</v>
      </c>
    </row>
    <row r="347" spans="1:34">
      <c r="A347" s="315" t="s">
        <v>498</v>
      </c>
      <c r="B347" s="321" t="s">
        <v>3325</v>
      </c>
      <c r="C347" s="293" t="s">
        <v>643</v>
      </c>
      <c r="D347" s="321" t="s">
        <v>644</v>
      </c>
      <c r="E347" s="263">
        <v>6709</v>
      </c>
      <c r="F347" s="263">
        <v>6522</v>
      </c>
      <c r="G347" s="263">
        <v>6257</v>
      </c>
      <c r="H347" s="264">
        <v>7136</v>
      </c>
      <c r="I347" s="264">
        <v>6926</v>
      </c>
      <c r="J347" s="264">
        <v>6631</v>
      </c>
      <c r="K347" s="264">
        <v>4600</v>
      </c>
      <c r="L347" s="264">
        <v>4467</v>
      </c>
      <c r="M347" s="264">
        <v>4274</v>
      </c>
      <c r="N347" s="267">
        <v>0.972126993590699</v>
      </c>
      <c r="O347" s="266">
        <v>6522</v>
      </c>
      <c r="P347" s="294">
        <v>0.9</v>
      </c>
      <c r="Q347" s="267">
        <v>0.972126993590699</v>
      </c>
      <c r="R347" s="267">
        <v>0.970571748878924</v>
      </c>
      <c r="S347" s="267">
        <v>0.971086956521739</v>
      </c>
      <c r="T347" s="295">
        <v>0.00155524471177537</v>
      </c>
      <c r="U347" s="266">
        <v>6709</v>
      </c>
      <c r="V347" s="266">
        <v>6257</v>
      </c>
      <c r="W347" s="267">
        <v>0.932627813385005</v>
      </c>
      <c r="X347" s="267">
        <v>0.932627813385005</v>
      </c>
      <c r="Y347" s="268">
        <v>0.929232062780269</v>
      </c>
      <c r="Z347" s="268">
        <v>0.929130434782609</v>
      </c>
      <c r="AA347" s="295">
        <v>0.00339575060473618</v>
      </c>
      <c r="AB347" s="264">
        <v>40159</v>
      </c>
      <c r="AC347" s="264">
        <v>37252</v>
      </c>
      <c r="AD347" s="264">
        <v>41787</v>
      </c>
      <c r="AE347" s="264">
        <v>38958</v>
      </c>
      <c r="AF347" s="268">
        <v>0.92761273936104</v>
      </c>
      <c r="AG347" s="268">
        <v>0.932299518989159</v>
      </c>
      <c r="AH347" s="295">
        <v>-0.00468677962811948</v>
      </c>
    </row>
    <row r="348" spans="1:34">
      <c r="A348" s="315" t="s">
        <v>498</v>
      </c>
      <c r="B348" s="321" t="s">
        <v>3325</v>
      </c>
      <c r="C348" s="293" t="s">
        <v>645</v>
      </c>
      <c r="D348" s="321" t="s">
        <v>646</v>
      </c>
      <c r="E348" s="263">
        <v>9078</v>
      </c>
      <c r="F348" s="263">
        <v>8705</v>
      </c>
      <c r="G348" s="263">
        <v>8519</v>
      </c>
      <c r="H348" s="264">
        <v>9636</v>
      </c>
      <c r="I348" s="264">
        <v>9171</v>
      </c>
      <c r="J348" s="264">
        <v>9129</v>
      </c>
      <c r="K348" s="264">
        <v>6855</v>
      </c>
      <c r="L348" s="264">
        <v>6644</v>
      </c>
      <c r="M348" s="264">
        <v>6475</v>
      </c>
      <c r="N348" s="267">
        <v>0.95891165454946</v>
      </c>
      <c r="O348" s="266">
        <v>8705</v>
      </c>
      <c r="P348" s="294">
        <v>0.9</v>
      </c>
      <c r="Q348" s="267">
        <v>0.95891165454946</v>
      </c>
      <c r="R348" s="267">
        <v>0.951743462017435</v>
      </c>
      <c r="S348" s="267">
        <v>0.969219547775346</v>
      </c>
      <c r="T348" s="295">
        <v>0.00716819253202561</v>
      </c>
      <c r="U348" s="266">
        <v>9078</v>
      </c>
      <c r="V348" s="266">
        <v>8519</v>
      </c>
      <c r="W348" s="267">
        <v>0.93842256003525</v>
      </c>
      <c r="X348" s="267">
        <v>0.93842256003525</v>
      </c>
      <c r="Y348" s="268">
        <v>0.947384806973848</v>
      </c>
      <c r="Z348" s="268">
        <v>0.944566010211524</v>
      </c>
      <c r="AA348" s="295">
        <v>-0.00896224693859804</v>
      </c>
      <c r="AB348" s="264">
        <v>55882</v>
      </c>
      <c r="AC348" s="264">
        <v>52903</v>
      </c>
      <c r="AD348" s="264">
        <v>58307</v>
      </c>
      <c r="AE348" s="264">
        <v>55808</v>
      </c>
      <c r="AF348" s="268">
        <v>0.946691242260477</v>
      </c>
      <c r="AG348" s="268">
        <v>0.95714065206579</v>
      </c>
      <c r="AH348" s="295">
        <v>-0.0104494098053123</v>
      </c>
    </row>
    <row r="349" spans="1:34">
      <c r="A349" s="315" t="s">
        <v>498</v>
      </c>
      <c r="B349" s="321" t="s">
        <v>3325</v>
      </c>
      <c r="C349" s="293" t="s">
        <v>647</v>
      </c>
      <c r="D349" s="321" t="s">
        <v>648</v>
      </c>
      <c r="E349" s="263">
        <v>4866</v>
      </c>
      <c r="F349" s="263">
        <v>4724</v>
      </c>
      <c r="G349" s="263">
        <v>4561</v>
      </c>
      <c r="H349" s="264">
        <v>5139</v>
      </c>
      <c r="I349" s="264">
        <v>5039</v>
      </c>
      <c r="J349" s="264">
        <v>4901</v>
      </c>
      <c r="K349" s="264">
        <v>3842</v>
      </c>
      <c r="L349" s="264">
        <v>3769</v>
      </c>
      <c r="M349" s="264">
        <v>3669</v>
      </c>
      <c r="N349" s="267">
        <v>0.97081792026305</v>
      </c>
      <c r="O349" s="266">
        <v>4724</v>
      </c>
      <c r="P349" s="294">
        <v>0.9</v>
      </c>
      <c r="Q349" s="267">
        <v>0.97081792026305</v>
      </c>
      <c r="R349" s="267">
        <v>0.980540961276513</v>
      </c>
      <c r="S349" s="267">
        <v>0.980999479437793</v>
      </c>
      <c r="T349" s="295">
        <v>-0.00972304101346322</v>
      </c>
      <c r="U349" s="266">
        <v>4866</v>
      </c>
      <c r="V349" s="266">
        <v>4561</v>
      </c>
      <c r="W349" s="267">
        <v>0.937320180846691</v>
      </c>
      <c r="X349" s="267">
        <v>0.937320180846691</v>
      </c>
      <c r="Y349" s="268">
        <v>0.953687487838101</v>
      </c>
      <c r="Z349" s="268">
        <v>0.954971369078605</v>
      </c>
      <c r="AA349" s="295">
        <v>-0.0163673069914094</v>
      </c>
      <c r="AB349" s="264">
        <v>29810</v>
      </c>
      <c r="AC349" s="264">
        <v>28442</v>
      </c>
      <c r="AD349" s="264">
        <v>30734</v>
      </c>
      <c r="AE349" s="264">
        <v>29493</v>
      </c>
      <c r="AF349" s="268">
        <v>0.954109359275411</v>
      </c>
      <c r="AG349" s="268">
        <v>0.959621266349971</v>
      </c>
      <c r="AH349" s="295">
        <v>-0.00551190707455973</v>
      </c>
    </row>
    <row r="350" spans="1:34">
      <c r="A350" s="315" t="s">
        <v>498</v>
      </c>
      <c r="B350" s="321" t="s">
        <v>3325</v>
      </c>
      <c r="C350" s="293" t="s">
        <v>649</v>
      </c>
      <c r="D350" s="321" t="s">
        <v>650</v>
      </c>
      <c r="E350" s="263">
        <v>4081</v>
      </c>
      <c r="F350" s="263">
        <v>4035</v>
      </c>
      <c r="G350" s="263">
        <v>4009</v>
      </c>
      <c r="H350" s="264">
        <v>4331</v>
      </c>
      <c r="I350" s="264">
        <v>4303</v>
      </c>
      <c r="J350" s="264">
        <v>4272</v>
      </c>
      <c r="K350" s="264">
        <v>3258</v>
      </c>
      <c r="L350" s="264">
        <v>3228</v>
      </c>
      <c r="M350" s="264">
        <v>3200</v>
      </c>
      <c r="N350" s="267">
        <v>0.988728252879196</v>
      </c>
      <c r="O350" s="266">
        <v>4035</v>
      </c>
      <c r="P350" s="294">
        <v>0.9</v>
      </c>
      <c r="Q350" s="267">
        <v>0.988728252879196</v>
      </c>
      <c r="R350" s="267">
        <v>0.993534980374048</v>
      </c>
      <c r="S350" s="267">
        <v>0.990791896869245</v>
      </c>
      <c r="T350" s="295">
        <v>-0.00480672749485123</v>
      </c>
      <c r="U350" s="266">
        <v>4081</v>
      </c>
      <c r="V350" s="266">
        <v>4009</v>
      </c>
      <c r="W350" s="267">
        <v>0.982357265376133</v>
      </c>
      <c r="X350" s="267">
        <v>0.982357265376133</v>
      </c>
      <c r="Y350" s="268">
        <v>0.986377280073886</v>
      </c>
      <c r="Z350" s="268">
        <v>0.98219766728054</v>
      </c>
      <c r="AA350" s="295">
        <v>-0.00402001469775259</v>
      </c>
      <c r="AB350" s="264">
        <v>27118</v>
      </c>
      <c r="AC350" s="264">
        <v>26630</v>
      </c>
      <c r="AD350" s="264">
        <v>27639</v>
      </c>
      <c r="AE350" s="264">
        <v>27127</v>
      </c>
      <c r="AF350" s="268">
        <v>0.982004572608599</v>
      </c>
      <c r="AG350" s="268">
        <v>0.981475451354969</v>
      </c>
      <c r="AH350" s="295">
        <v>0.000529121253630027</v>
      </c>
    </row>
    <row r="351" spans="1:34">
      <c r="A351" s="315" t="s">
        <v>498</v>
      </c>
      <c r="B351" s="321" t="s">
        <v>3325</v>
      </c>
      <c r="C351" s="293" t="s">
        <v>651</v>
      </c>
      <c r="D351" s="321" t="s">
        <v>652</v>
      </c>
      <c r="E351" s="263">
        <v>0</v>
      </c>
      <c r="F351" s="263">
        <v>0</v>
      </c>
      <c r="G351" s="263">
        <v>0</v>
      </c>
      <c r="H351" s="264">
        <v>0</v>
      </c>
      <c r="I351" s="264">
        <v>0</v>
      </c>
      <c r="J351" s="264">
        <v>0</v>
      </c>
      <c r="K351" s="264">
        <v>0</v>
      </c>
      <c r="L351" s="264">
        <v>0</v>
      </c>
      <c r="M351" s="264">
        <v>0</v>
      </c>
      <c r="N351" s="267">
        <v>0</v>
      </c>
      <c r="O351" s="266">
        <v>0</v>
      </c>
      <c r="P351" s="294">
        <v>0.9</v>
      </c>
      <c r="Q351" s="267">
        <v>0</v>
      </c>
      <c r="R351" s="267">
        <v>0</v>
      </c>
      <c r="S351" s="267">
        <v>0</v>
      </c>
      <c r="T351" s="295">
        <v>0</v>
      </c>
      <c r="U351" s="266">
        <v>0</v>
      </c>
      <c r="V351" s="266">
        <v>0</v>
      </c>
      <c r="W351" s="267">
        <v>0</v>
      </c>
      <c r="X351" s="267">
        <v>0</v>
      </c>
      <c r="Y351" s="268">
        <v>0</v>
      </c>
      <c r="Z351" s="268">
        <v>0</v>
      </c>
      <c r="AA351" s="295">
        <v>0</v>
      </c>
      <c r="AB351" s="264">
        <v>0</v>
      </c>
      <c r="AC351" s="264">
        <v>0</v>
      </c>
      <c r="AD351" s="264">
        <v>0</v>
      </c>
      <c r="AE351" s="264">
        <v>0</v>
      </c>
      <c r="AF351" s="268">
        <v>0</v>
      </c>
      <c r="AG351" s="268">
        <v>0</v>
      </c>
      <c r="AH351" s="295">
        <v>0</v>
      </c>
    </row>
    <row r="352" spans="1:34">
      <c r="A352" s="315" t="s">
        <v>498</v>
      </c>
      <c r="B352" s="321" t="s">
        <v>3325</v>
      </c>
      <c r="C352" s="293" t="s">
        <v>653</v>
      </c>
      <c r="D352" s="321" t="s">
        <v>654</v>
      </c>
      <c r="E352" s="263">
        <v>2</v>
      </c>
      <c r="F352" s="263">
        <v>1</v>
      </c>
      <c r="G352" s="263">
        <v>1</v>
      </c>
      <c r="H352" s="264">
        <v>2</v>
      </c>
      <c r="I352" s="264">
        <v>0</v>
      </c>
      <c r="J352" s="264">
        <v>2</v>
      </c>
      <c r="K352" s="264">
        <v>0</v>
      </c>
      <c r="L352" s="264">
        <v>0</v>
      </c>
      <c r="M352" s="264">
        <v>0</v>
      </c>
      <c r="N352" s="267">
        <v>0.5</v>
      </c>
      <c r="O352" s="266">
        <v>1</v>
      </c>
      <c r="P352" s="294">
        <v>0.9</v>
      </c>
      <c r="Q352" s="267">
        <v>0.5</v>
      </c>
      <c r="R352" s="267">
        <v>0</v>
      </c>
      <c r="S352" s="267">
        <v>0</v>
      </c>
      <c r="T352" s="295">
        <v>0.5</v>
      </c>
      <c r="U352" s="266">
        <v>2</v>
      </c>
      <c r="V352" s="266">
        <v>1</v>
      </c>
      <c r="W352" s="267">
        <v>0.5</v>
      </c>
      <c r="X352" s="267">
        <v>0.5</v>
      </c>
      <c r="Y352" s="268">
        <v>1</v>
      </c>
      <c r="Z352" s="268">
        <v>0</v>
      </c>
      <c r="AA352" s="295">
        <v>-0.5</v>
      </c>
      <c r="AB352" s="264">
        <v>8</v>
      </c>
      <c r="AC352" s="264">
        <v>5</v>
      </c>
      <c r="AD352" s="264">
        <v>29</v>
      </c>
      <c r="AE352" s="264">
        <v>25</v>
      </c>
      <c r="AF352" s="268">
        <v>0.625</v>
      </c>
      <c r="AG352" s="268">
        <v>0.862068965517241</v>
      </c>
      <c r="AH352" s="295">
        <v>-0.237068965517241</v>
      </c>
    </row>
    <row r="353" spans="1:34">
      <c r="A353" s="315" t="s">
        <v>498</v>
      </c>
      <c r="B353" s="321" t="s">
        <v>3325</v>
      </c>
      <c r="C353" s="293" t="s">
        <v>655</v>
      </c>
      <c r="D353" s="321" t="s">
        <v>656</v>
      </c>
      <c r="E353" s="263">
        <v>0</v>
      </c>
      <c r="F353" s="263">
        <v>0</v>
      </c>
      <c r="G353" s="263">
        <v>0</v>
      </c>
      <c r="H353" s="264">
        <v>0</v>
      </c>
      <c r="I353" s="264">
        <v>0</v>
      </c>
      <c r="J353" s="264">
        <v>0</v>
      </c>
      <c r="K353" s="264">
        <v>0</v>
      </c>
      <c r="L353" s="264">
        <v>0</v>
      </c>
      <c r="M353" s="264">
        <v>0</v>
      </c>
      <c r="N353" s="267">
        <v>0</v>
      </c>
      <c r="O353" s="266">
        <v>0</v>
      </c>
      <c r="P353" s="294">
        <v>0.9</v>
      </c>
      <c r="Q353" s="267">
        <v>0</v>
      </c>
      <c r="R353" s="267">
        <v>0</v>
      </c>
      <c r="S353" s="267">
        <v>0</v>
      </c>
      <c r="T353" s="295">
        <v>0</v>
      </c>
      <c r="U353" s="266">
        <v>0</v>
      </c>
      <c r="V353" s="266">
        <v>0</v>
      </c>
      <c r="W353" s="267">
        <v>0</v>
      </c>
      <c r="X353" s="267">
        <v>0</v>
      </c>
      <c r="Y353" s="268">
        <v>0</v>
      </c>
      <c r="Z353" s="268">
        <v>0</v>
      </c>
      <c r="AA353" s="295">
        <v>0</v>
      </c>
      <c r="AB353" s="264">
        <v>1</v>
      </c>
      <c r="AC353" s="264">
        <v>1</v>
      </c>
      <c r="AD353" s="264">
        <v>1</v>
      </c>
      <c r="AE353" s="264">
        <v>0</v>
      </c>
      <c r="AF353" s="268">
        <v>1</v>
      </c>
      <c r="AG353" s="268">
        <v>0</v>
      </c>
      <c r="AH353" s="295">
        <v>1</v>
      </c>
    </row>
    <row r="354" spans="1:34">
      <c r="A354" s="315" t="s">
        <v>498</v>
      </c>
      <c r="B354" s="321" t="s">
        <v>3325</v>
      </c>
      <c r="C354" s="293" t="s">
        <v>657</v>
      </c>
      <c r="D354" s="321" t="s">
        <v>658</v>
      </c>
      <c r="E354" s="263">
        <v>0</v>
      </c>
      <c r="F354" s="263">
        <v>0</v>
      </c>
      <c r="G354" s="263">
        <v>0</v>
      </c>
      <c r="H354" s="264">
        <v>1</v>
      </c>
      <c r="I354" s="264">
        <v>0</v>
      </c>
      <c r="J354" s="264">
        <v>0</v>
      </c>
      <c r="K354" s="264">
        <v>9</v>
      </c>
      <c r="L354" s="264">
        <v>0</v>
      </c>
      <c r="M354" s="264">
        <v>0</v>
      </c>
      <c r="N354" s="267">
        <v>0</v>
      </c>
      <c r="O354" s="266">
        <v>0</v>
      </c>
      <c r="P354" s="294">
        <v>0.9</v>
      </c>
      <c r="Q354" s="267">
        <v>0</v>
      </c>
      <c r="R354" s="267">
        <v>0</v>
      </c>
      <c r="S354" s="267">
        <v>0</v>
      </c>
      <c r="T354" s="295">
        <v>0</v>
      </c>
      <c r="U354" s="266">
        <v>0</v>
      </c>
      <c r="V354" s="266">
        <v>0</v>
      </c>
      <c r="W354" s="267">
        <v>0</v>
      </c>
      <c r="X354" s="267">
        <v>0</v>
      </c>
      <c r="Y354" s="268">
        <v>0</v>
      </c>
      <c r="Z354" s="268">
        <v>0</v>
      </c>
      <c r="AA354" s="295">
        <v>0</v>
      </c>
      <c r="AB354" s="264">
        <v>10</v>
      </c>
      <c r="AC354" s="264">
        <v>0</v>
      </c>
      <c r="AD354" s="264">
        <v>6</v>
      </c>
      <c r="AE354" s="264">
        <v>2</v>
      </c>
      <c r="AF354" s="268">
        <v>0</v>
      </c>
      <c r="AG354" s="268">
        <v>0.333333333333333</v>
      </c>
      <c r="AH354" s="295">
        <v>-0.333333333333333</v>
      </c>
    </row>
    <row r="355" spans="1:34">
      <c r="A355" s="315" t="s">
        <v>498</v>
      </c>
      <c r="B355" s="321" t="s">
        <v>3325</v>
      </c>
      <c r="C355" s="293" t="s">
        <v>659</v>
      </c>
      <c r="D355" s="321" t="s">
        <v>660</v>
      </c>
      <c r="E355" s="263">
        <v>0</v>
      </c>
      <c r="F355" s="263">
        <v>0</v>
      </c>
      <c r="G355" s="263">
        <v>0</v>
      </c>
      <c r="H355" s="264">
        <v>0</v>
      </c>
      <c r="I355" s="264">
        <v>0</v>
      </c>
      <c r="J355" s="264">
        <v>0</v>
      </c>
      <c r="K355" s="264">
        <v>0</v>
      </c>
      <c r="L355" s="264">
        <v>0</v>
      </c>
      <c r="M355" s="264">
        <v>0</v>
      </c>
      <c r="N355" s="267">
        <v>0</v>
      </c>
      <c r="O355" s="266">
        <v>0</v>
      </c>
      <c r="P355" s="294">
        <v>0.9</v>
      </c>
      <c r="Q355" s="267">
        <v>0</v>
      </c>
      <c r="R355" s="267">
        <v>0</v>
      </c>
      <c r="S355" s="267">
        <v>0</v>
      </c>
      <c r="T355" s="295">
        <v>0</v>
      </c>
      <c r="U355" s="266">
        <v>0</v>
      </c>
      <c r="V355" s="266">
        <v>0</v>
      </c>
      <c r="W355" s="267">
        <v>0</v>
      </c>
      <c r="X355" s="267">
        <v>0</v>
      </c>
      <c r="Y355" s="268">
        <v>0</v>
      </c>
      <c r="Z355" s="268">
        <v>0</v>
      </c>
      <c r="AA355" s="295">
        <v>0</v>
      </c>
      <c r="AB355" s="264">
        <v>1</v>
      </c>
      <c r="AC355" s="264">
        <v>1</v>
      </c>
      <c r="AD355" s="264">
        <v>2</v>
      </c>
      <c r="AE355" s="264">
        <v>1</v>
      </c>
      <c r="AF355" s="268">
        <v>1</v>
      </c>
      <c r="AG355" s="268">
        <v>0.5</v>
      </c>
      <c r="AH355" s="295">
        <v>0.5</v>
      </c>
    </row>
    <row r="356" spans="1:34">
      <c r="A356" s="315" t="s">
        <v>498</v>
      </c>
      <c r="B356" s="321" t="s">
        <v>3325</v>
      </c>
      <c r="C356" s="293" t="s">
        <v>661</v>
      </c>
      <c r="D356" s="321" t="s">
        <v>662</v>
      </c>
      <c r="E356" s="263">
        <v>1</v>
      </c>
      <c r="F356" s="263">
        <v>0</v>
      </c>
      <c r="G356" s="263">
        <v>0</v>
      </c>
      <c r="H356" s="264">
        <v>0</v>
      </c>
      <c r="I356" s="264">
        <v>0</v>
      </c>
      <c r="J356" s="264">
        <v>0</v>
      </c>
      <c r="K356" s="264">
        <v>1</v>
      </c>
      <c r="L356" s="264">
        <v>0</v>
      </c>
      <c r="M356" s="264">
        <v>0</v>
      </c>
      <c r="N356" s="267">
        <v>0</v>
      </c>
      <c r="O356" s="266">
        <v>0</v>
      </c>
      <c r="P356" s="294">
        <v>0.9</v>
      </c>
      <c r="Q356" s="267">
        <v>0</v>
      </c>
      <c r="R356" s="267">
        <v>0</v>
      </c>
      <c r="S356" s="267">
        <v>0</v>
      </c>
      <c r="T356" s="295">
        <v>0</v>
      </c>
      <c r="U356" s="266">
        <v>1</v>
      </c>
      <c r="V356" s="266">
        <v>0</v>
      </c>
      <c r="W356" s="267">
        <v>0</v>
      </c>
      <c r="X356" s="267">
        <v>0</v>
      </c>
      <c r="Y356" s="268">
        <v>0</v>
      </c>
      <c r="Z356" s="268">
        <v>0</v>
      </c>
      <c r="AA356" s="295">
        <v>0</v>
      </c>
      <c r="AB356" s="264">
        <v>4</v>
      </c>
      <c r="AC356" s="264">
        <v>2</v>
      </c>
      <c r="AD356" s="264">
        <v>3</v>
      </c>
      <c r="AE356" s="264">
        <v>3</v>
      </c>
      <c r="AF356" s="268">
        <v>0.5</v>
      </c>
      <c r="AG356" s="268">
        <v>1</v>
      </c>
      <c r="AH356" s="295">
        <v>-0.5</v>
      </c>
    </row>
    <row r="357" spans="1:34">
      <c r="A357" s="315" t="s">
        <v>498</v>
      </c>
      <c r="B357" s="321" t="s">
        <v>3325</v>
      </c>
      <c r="C357" s="293" t="s">
        <v>663</v>
      </c>
      <c r="D357" s="321" t="s">
        <v>664</v>
      </c>
      <c r="E357" s="263">
        <v>5614</v>
      </c>
      <c r="F357" s="263">
        <v>5378</v>
      </c>
      <c r="G357" s="263">
        <v>5328</v>
      </c>
      <c r="H357" s="264">
        <v>6355</v>
      </c>
      <c r="I357" s="264">
        <v>6170</v>
      </c>
      <c r="J357" s="264">
        <v>6025</v>
      </c>
      <c r="K357" s="264">
        <v>4853</v>
      </c>
      <c r="L357" s="264">
        <v>4743</v>
      </c>
      <c r="M357" s="264">
        <v>4648</v>
      </c>
      <c r="N357" s="267">
        <v>0.957962237263983</v>
      </c>
      <c r="O357" s="266">
        <v>5378</v>
      </c>
      <c r="P357" s="294">
        <v>0.9</v>
      </c>
      <c r="Q357" s="267">
        <v>0.957962237263983</v>
      </c>
      <c r="R357" s="267">
        <v>0.970889063729347</v>
      </c>
      <c r="S357" s="267">
        <v>0.977333608077478</v>
      </c>
      <c r="T357" s="295">
        <v>-0.0129268264653641</v>
      </c>
      <c r="U357" s="266">
        <v>5614</v>
      </c>
      <c r="V357" s="266">
        <v>5328</v>
      </c>
      <c r="W357" s="267">
        <v>0.949055931599572</v>
      </c>
      <c r="X357" s="267">
        <v>0.949055931599572</v>
      </c>
      <c r="Y357" s="268">
        <v>0.948072383949646</v>
      </c>
      <c r="Z357" s="268">
        <v>0.957758087780754</v>
      </c>
      <c r="AA357" s="295">
        <v>0.000983547649926475</v>
      </c>
      <c r="AB357" s="264">
        <v>37843</v>
      </c>
      <c r="AC357" s="264">
        <v>36035</v>
      </c>
      <c r="AD357" s="264">
        <v>38674</v>
      </c>
      <c r="AE357" s="264">
        <v>37149</v>
      </c>
      <c r="AF357" s="268">
        <v>0.952223660914832</v>
      </c>
      <c r="AG357" s="268">
        <v>0.960567823343849</v>
      </c>
      <c r="AH357" s="295">
        <v>-0.00834416242901626</v>
      </c>
    </row>
    <row r="358" spans="1:34">
      <c r="A358" s="315" t="s">
        <v>498</v>
      </c>
      <c r="B358" s="321" t="s">
        <v>3325</v>
      </c>
      <c r="C358" s="293" t="s">
        <v>665</v>
      </c>
      <c r="D358" s="321" t="s">
        <v>666</v>
      </c>
      <c r="E358" s="263">
        <v>4</v>
      </c>
      <c r="F358" s="263">
        <v>0</v>
      </c>
      <c r="G358" s="263">
        <v>1</v>
      </c>
      <c r="H358" s="264">
        <v>2</v>
      </c>
      <c r="I358" s="264">
        <v>0</v>
      </c>
      <c r="J358" s="264">
        <v>2</v>
      </c>
      <c r="K358" s="264">
        <v>0</v>
      </c>
      <c r="L358" s="264">
        <v>0</v>
      </c>
      <c r="M358" s="264">
        <v>0</v>
      </c>
      <c r="N358" s="267">
        <v>0</v>
      </c>
      <c r="O358" s="266">
        <v>0</v>
      </c>
      <c r="P358" s="294">
        <v>0.9</v>
      </c>
      <c r="Q358" s="267">
        <v>0</v>
      </c>
      <c r="R358" s="267">
        <v>0</v>
      </c>
      <c r="S358" s="267">
        <v>0</v>
      </c>
      <c r="T358" s="295">
        <v>0</v>
      </c>
      <c r="U358" s="266">
        <v>4</v>
      </c>
      <c r="V358" s="266">
        <v>1</v>
      </c>
      <c r="W358" s="267">
        <v>0.25</v>
      </c>
      <c r="X358" s="267">
        <v>0.25</v>
      </c>
      <c r="Y358" s="268">
        <v>1</v>
      </c>
      <c r="Z358" s="268">
        <v>0</v>
      </c>
      <c r="AA358" s="295">
        <v>-0.75</v>
      </c>
      <c r="AB358" s="264">
        <v>6</v>
      </c>
      <c r="AC358" s="264">
        <v>3</v>
      </c>
      <c r="AD358" s="264">
        <v>5</v>
      </c>
      <c r="AE358" s="264">
        <v>4</v>
      </c>
      <c r="AF358" s="268">
        <v>0.5</v>
      </c>
      <c r="AG358" s="268">
        <v>0.8</v>
      </c>
      <c r="AH358" s="295">
        <v>-0.3</v>
      </c>
    </row>
    <row r="359" spans="1:34">
      <c r="A359" s="315" t="s">
        <v>498</v>
      </c>
      <c r="B359" s="321" t="s">
        <v>3325</v>
      </c>
      <c r="C359" s="293" t="s">
        <v>667</v>
      </c>
      <c r="D359" s="321" t="s">
        <v>668</v>
      </c>
      <c r="E359" s="263">
        <v>1771</v>
      </c>
      <c r="F359" s="263">
        <v>1693</v>
      </c>
      <c r="G359" s="263">
        <v>1584</v>
      </c>
      <c r="H359" s="264">
        <v>2559</v>
      </c>
      <c r="I359" s="264">
        <v>2465</v>
      </c>
      <c r="J359" s="264">
        <v>2319</v>
      </c>
      <c r="K359" s="264">
        <v>2023</v>
      </c>
      <c r="L359" s="264">
        <v>1967</v>
      </c>
      <c r="M359" s="264">
        <v>1890</v>
      </c>
      <c r="N359" s="267">
        <v>0.955957086391869</v>
      </c>
      <c r="O359" s="266">
        <v>1693</v>
      </c>
      <c r="P359" s="294">
        <v>0.9</v>
      </c>
      <c r="Q359" s="267">
        <v>0.955957086391869</v>
      </c>
      <c r="R359" s="267">
        <v>0.963266901133255</v>
      </c>
      <c r="S359" s="267">
        <v>0.972318339100346</v>
      </c>
      <c r="T359" s="295">
        <v>-0.00730981474138614</v>
      </c>
      <c r="U359" s="266">
        <v>1771</v>
      </c>
      <c r="V359" s="266">
        <v>1584</v>
      </c>
      <c r="W359" s="267">
        <v>0.894409937888199</v>
      </c>
      <c r="X359" s="267">
        <v>0.894409937888199</v>
      </c>
      <c r="Y359" s="268">
        <v>0.906213364595545</v>
      </c>
      <c r="Z359" s="268">
        <v>0.934256055363322</v>
      </c>
      <c r="AA359" s="295">
        <v>-0.0118034267073464</v>
      </c>
      <c r="AB359" s="264">
        <v>14671</v>
      </c>
      <c r="AC359" s="264">
        <v>13509</v>
      </c>
      <c r="AD359" s="264">
        <v>14438</v>
      </c>
      <c r="AE359" s="264">
        <v>13365</v>
      </c>
      <c r="AF359" s="268">
        <v>0.920796128416604</v>
      </c>
      <c r="AG359" s="268">
        <v>0.925682227455326</v>
      </c>
      <c r="AH359" s="295">
        <v>-0.00488609903872206</v>
      </c>
    </row>
    <row r="360" spans="1:34">
      <c r="A360" s="315" t="s">
        <v>498</v>
      </c>
      <c r="B360" s="321" t="s">
        <v>3325</v>
      </c>
      <c r="C360" s="293" t="s">
        <v>669</v>
      </c>
      <c r="D360" s="321" t="s">
        <v>670</v>
      </c>
      <c r="E360" s="263">
        <v>1950</v>
      </c>
      <c r="F360" s="263">
        <v>1895</v>
      </c>
      <c r="G360" s="263">
        <v>1810</v>
      </c>
      <c r="H360" s="264">
        <v>1931</v>
      </c>
      <c r="I360" s="264">
        <v>1795</v>
      </c>
      <c r="J360" s="264">
        <v>1779</v>
      </c>
      <c r="K360" s="264">
        <v>1187</v>
      </c>
      <c r="L360" s="264">
        <v>1173</v>
      </c>
      <c r="M360" s="264">
        <v>1101</v>
      </c>
      <c r="N360" s="267">
        <v>0.971794871794872</v>
      </c>
      <c r="O360" s="266">
        <v>1895</v>
      </c>
      <c r="P360" s="294">
        <v>0.9</v>
      </c>
      <c r="Q360" s="267">
        <v>0.971794871794872</v>
      </c>
      <c r="R360" s="267">
        <v>0.929570170895909</v>
      </c>
      <c r="S360" s="267">
        <v>0.988205560235889</v>
      </c>
      <c r="T360" s="295">
        <v>0.0422247008989629</v>
      </c>
      <c r="U360" s="266">
        <v>1950</v>
      </c>
      <c r="V360" s="266">
        <v>1810</v>
      </c>
      <c r="W360" s="267">
        <v>0.928205128205128</v>
      </c>
      <c r="X360" s="267">
        <v>0.928205128205128</v>
      </c>
      <c r="Y360" s="268">
        <v>0.921284308648369</v>
      </c>
      <c r="Z360" s="268">
        <v>0.927548441449031</v>
      </c>
      <c r="AA360" s="295">
        <v>0.00692081955675949</v>
      </c>
      <c r="AB360" s="264">
        <v>10082</v>
      </c>
      <c r="AC360" s="264">
        <v>9312</v>
      </c>
      <c r="AD360" s="264">
        <v>10001</v>
      </c>
      <c r="AE360" s="264">
        <v>9299</v>
      </c>
      <c r="AF360" s="268">
        <v>0.923626264630034</v>
      </c>
      <c r="AG360" s="268">
        <v>0.92980701929807</v>
      </c>
      <c r="AH360" s="295">
        <v>-0.00618075466803647</v>
      </c>
    </row>
    <row r="361" spans="1:34">
      <c r="A361" s="315" t="s">
        <v>498</v>
      </c>
      <c r="B361" s="321" t="s">
        <v>3325</v>
      </c>
      <c r="C361" s="293" t="s">
        <v>671</v>
      </c>
      <c r="D361" s="321" t="s">
        <v>672</v>
      </c>
      <c r="E361" s="263">
        <v>0</v>
      </c>
      <c r="F361" s="263">
        <v>0</v>
      </c>
      <c r="G361" s="263">
        <v>0</v>
      </c>
      <c r="H361" s="264">
        <v>0</v>
      </c>
      <c r="I361" s="264">
        <v>0</v>
      </c>
      <c r="J361" s="264">
        <v>0</v>
      </c>
      <c r="K361" s="264">
        <v>2</v>
      </c>
      <c r="L361" s="264">
        <v>2</v>
      </c>
      <c r="M361" s="264">
        <v>2</v>
      </c>
      <c r="N361" s="267">
        <v>0</v>
      </c>
      <c r="O361" s="266">
        <v>0</v>
      </c>
      <c r="P361" s="294">
        <v>0.9</v>
      </c>
      <c r="Q361" s="267">
        <v>0</v>
      </c>
      <c r="R361" s="267">
        <v>0</v>
      </c>
      <c r="S361" s="267">
        <v>1</v>
      </c>
      <c r="T361" s="295">
        <v>0</v>
      </c>
      <c r="U361" s="266">
        <v>0</v>
      </c>
      <c r="V361" s="266">
        <v>0</v>
      </c>
      <c r="W361" s="267">
        <v>0</v>
      </c>
      <c r="X361" s="267">
        <v>0</v>
      </c>
      <c r="Y361" s="268">
        <v>0</v>
      </c>
      <c r="Z361" s="268">
        <v>1</v>
      </c>
      <c r="AA361" s="295">
        <v>0</v>
      </c>
      <c r="AB361" s="264">
        <v>4</v>
      </c>
      <c r="AC361" s="264">
        <v>2</v>
      </c>
      <c r="AD361" s="264">
        <v>0</v>
      </c>
      <c r="AE361" s="264">
        <v>0</v>
      </c>
      <c r="AF361" s="268">
        <v>0.5</v>
      </c>
      <c r="AG361" s="268">
        <v>0</v>
      </c>
      <c r="AH361" s="295">
        <v>0.5</v>
      </c>
    </row>
    <row r="362" spans="1:34">
      <c r="A362" s="315" t="s">
        <v>673</v>
      </c>
      <c r="B362" s="321" t="s">
        <v>3326</v>
      </c>
      <c r="C362" s="293" t="s">
        <v>675</v>
      </c>
      <c r="D362" s="321" t="s">
        <v>676</v>
      </c>
      <c r="E362" s="263">
        <v>5590</v>
      </c>
      <c r="F362" s="263">
        <v>5391</v>
      </c>
      <c r="G362" s="263">
        <v>5095</v>
      </c>
      <c r="H362" s="264">
        <v>6962</v>
      </c>
      <c r="I362" s="264">
        <v>6561</v>
      </c>
      <c r="J362" s="264">
        <v>6382</v>
      </c>
      <c r="K362" s="264">
        <v>5000</v>
      </c>
      <c r="L362" s="264">
        <v>4833</v>
      </c>
      <c r="M362" s="264">
        <v>4633</v>
      </c>
      <c r="N362" s="267">
        <v>0.964400715563506</v>
      </c>
      <c r="O362" s="266">
        <v>5391</v>
      </c>
      <c r="P362" s="294">
        <v>0.9</v>
      </c>
      <c r="Q362" s="267">
        <v>0.964400715563506</v>
      </c>
      <c r="R362" s="267">
        <v>0.942401608733123</v>
      </c>
      <c r="S362" s="267">
        <v>0.9666</v>
      </c>
      <c r="T362" s="295">
        <v>0.0219991068303836</v>
      </c>
      <c r="U362" s="266">
        <v>5590</v>
      </c>
      <c r="V362" s="266">
        <v>5095</v>
      </c>
      <c r="W362" s="267">
        <v>0.911449016100179</v>
      </c>
      <c r="X362" s="267">
        <v>0.911449016100179</v>
      </c>
      <c r="Y362" s="268">
        <v>0.916690606147659</v>
      </c>
      <c r="Z362" s="268">
        <v>0.9266</v>
      </c>
      <c r="AA362" s="295">
        <v>-0.00524159004747982</v>
      </c>
      <c r="AB362" s="264">
        <v>35286</v>
      </c>
      <c r="AC362" s="264">
        <v>32382</v>
      </c>
      <c r="AD362" s="264">
        <v>32641</v>
      </c>
      <c r="AE362" s="264">
        <v>30217</v>
      </c>
      <c r="AF362" s="268">
        <v>0.917701071246387</v>
      </c>
      <c r="AG362" s="268">
        <v>0.925737569314666</v>
      </c>
      <c r="AH362" s="295">
        <v>-0.00803649806827889</v>
      </c>
    </row>
    <row r="363" spans="1:34">
      <c r="A363" s="315" t="s">
        <v>673</v>
      </c>
      <c r="B363" s="321" t="s">
        <v>3326</v>
      </c>
      <c r="C363" s="293" t="s">
        <v>677</v>
      </c>
      <c r="D363" s="321" t="s">
        <v>678</v>
      </c>
      <c r="E363" s="263">
        <v>0</v>
      </c>
      <c r="F363" s="263">
        <v>0</v>
      </c>
      <c r="G363" s="263">
        <v>0</v>
      </c>
      <c r="H363" s="264">
        <v>0</v>
      </c>
      <c r="I363" s="264">
        <v>0</v>
      </c>
      <c r="J363" s="264">
        <v>0</v>
      </c>
      <c r="K363" s="264">
        <v>0</v>
      </c>
      <c r="L363" s="264">
        <v>0</v>
      </c>
      <c r="M363" s="264">
        <v>0</v>
      </c>
      <c r="N363" s="267">
        <v>0</v>
      </c>
      <c r="O363" s="266">
        <v>0</v>
      </c>
      <c r="P363" s="294">
        <v>0.9</v>
      </c>
      <c r="Q363" s="267">
        <v>0</v>
      </c>
      <c r="R363" s="267">
        <v>0</v>
      </c>
      <c r="S363" s="267">
        <v>0</v>
      </c>
      <c r="T363" s="295">
        <v>0</v>
      </c>
      <c r="U363" s="266">
        <v>0</v>
      </c>
      <c r="V363" s="266">
        <v>0</v>
      </c>
      <c r="W363" s="267">
        <v>0</v>
      </c>
      <c r="X363" s="267">
        <v>0</v>
      </c>
      <c r="Y363" s="268">
        <v>0</v>
      </c>
      <c r="Z363" s="268">
        <v>0</v>
      </c>
      <c r="AA363" s="295">
        <v>0</v>
      </c>
      <c r="AB363" s="264">
        <v>0</v>
      </c>
      <c r="AC363" s="264">
        <v>0</v>
      </c>
      <c r="AD363" s="264">
        <v>0</v>
      </c>
      <c r="AE363" s="264">
        <v>0</v>
      </c>
      <c r="AF363" s="268">
        <v>0</v>
      </c>
      <c r="AG363" s="268">
        <v>0</v>
      </c>
      <c r="AH363" s="295">
        <v>0</v>
      </c>
    </row>
    <row r="364" spans="1:34">
      <c r="A364" s="315" t="s">
        <v>673</v>
      </c>
      <c r="B364" s="321" t="s">
        <v>3326</v>
      </c>
      <c r="C364" s="293" t="s">
        <v>679</v>
      </c>
      <c r="D364" s="321" t="s">
        <v>680</v>
      </c>
      <c r="E364" s="263">
        <v>6859</v>
      </c>
      <c r="F364" s="263">
        <v>6369</v>
      </c>
      <c r="G364" s="263">
        <v>5986</v>
      </c>
      <c r="H364" s="264">
        <v>8040</v>
      </c>
      <c r="I364" s="264">
        <v>7482</v>
      </c>
      <c r="J364" s="264">
        <v>7037</v>
      </c>
      <c r="K364" s="264">
        <v>5800</v>
      </c>
      <c r="L364" s="264">
        <v>5465</v>
      </c>
      <c r="M364" s="264">
        <v>5168</v>
      </c>
      <c r="N364" s="267">
        <v>0.928561014725179</v>
      </c>
      <c r="O364" s="266">
        <v>6369</v>
      </c>
      <c r="P364" s="294">
        <v>0.9</v>
      </c>
      <c r="Q364" s="267">
        <v>0.928561014725179</v>
      </c>
      <c r="R364" s="267">
        <v>0.930597014925373</v>
      </c>
      <c r="S364" s="267">
        <v>0.942241379310345</v>
      </c>
      <c r="T364" s="295">
        <v>-0.00203600020019457</v>
      </c>
      <c r="U364" s="266">
        <v>6859</v>
      </c>
      <c r="V364" s="266">
        <v>5986</v>
      </c>
      <c r="W364" s="267">
        <v>0.872721971132818</v>
      </c>
      <c r="X364" s="267">
        <v>0.872721971132818</v>
      </c>
      <c r="Y364" s="268">
        <v>0.875248756218906</v>
      </c>
      <c r="Z364" s="268">
        <v>0.891034482758621</v>
      </c>
      <c r="AA364" s="295">
        <v>-0.00252678508608728</v>
      </c>
      <c r="AB364" s="264">
        <v>42592</v>
      </c>
      <c r="AC364" s="264">
        <v>37394</v>
      </c>
      <c r="AD364" s="264">
        <v>40003</v>
      </c>
      <c r="AE364" s="264">
        <v>35017</v>
      </c>
      <c r="AF364" s="268">
        <v>0.87795830202855</v>
      </c>
      <c r="AG364" s="268">
        <v>0.875359348048896</v>
      </c>
      <c r="AH364" s="295">
        <v>0.0025989539796536</v>
      </c>
    </row>
    <row r="365" spans="1:34">
      <c r="A365" s="315" t="s">
        <v>673</v>
      </c>
      <c r="B365" s="321" t="s">
        <v>3326</v>
      </c>
      <c r="C365" s="293" t="s">
        <v>681</v>
      </c>
      <c r="D365" s="321" t="s">
        <v>682</v>
      </c>
      <c r="E365" s="263">
        <v>0</v>
      </c>
      <c r="F365" s="263">
        <v>0</v>
      </c>
      <c r="G365" s="263">
        <v>0</v>
      </c>
      <c r="H365" s="264">
        <v>0</v>
      </c>
      <c r="I365" s="264">
        <v>0</v>
      </c>
      <c r="J365" s="264">
        <v>0</v>
      </c>
      <c r="K365" s="264">
        <v>0</v>
      </c>
      <c r="L365" s="264">
        <v>0</v>
      </c>
      <c r="M365" s="264">
        <v>0</v>
      </c>
      <c r="N365" s="267">
        <v>0</v>
      </c>
      <c r="O365" s="266">
        <v>0</v>
      </c>
      <c r="P365" s="294">
        <v>0.9</v>
      </c>
      <c r="Q365" s="267">
        <v>0</v>
      </c>
      <c r="R365" s="267">
        <v>0</v>
      </c>
      <c r="S365" s="267">
        <v>0</v>
      </c>
      <c r="T365" s="295">
        <v>0</v>
      </c>
      <c r="U365" s="266">
        <v>0</v>
      </c>
      <c r="V365" s="266">
        <v>0</v>
      </c>
      <c r="W365" s="267">
        <v>0</v>
      </c>
      <c r="X365" s="267">
        <v>0</v>
      </c>
      <c r="Y365" s="268">
        <v>0</v>
      </c>
      <c r="Z365" s="268">
        <v>0</v>
      </c>
      <c r="AA365" s="295">
        <v>0</v>
      </c>
      <c r="AB365" s="264">
        <v>0</v>
      </c>
      <c r="AC365" s="264">
        <v>0</v>
      </c>
      <c r="AD365" s="264">
        <v>0</v>
      </c>
      <c r="AE365" s="264">
        <v>0</v>
      </c>
      <c r="AF365" s="268">
        <v>0</v>
      </c>
      <c r="AG365" s="268">
        <v>0</v>
      </c>
      <c r="AH365" s="295">
        <v>0</v>
      </c>
    </row>
    <row r="366" spans="1:34">
      <c r="A366" s="315" t="s">
        <v>673</v>
      </c>
      <c r="B366" s="321" t="s">
        <v>3326</v>
      </c>
      <c r="C366" s="293" t="s">
        <v>683</v>
      </c>
      <c r="D366" s="321" t="s">
        <v>684</v>
      </c>
      <c r="E366" s="263">
        <v>5744</v>
      </c>
      <c r="F366" s="263">
        <v>5398</v>
      </c>
      <c r="G366" s="263">
        <v>5236</v>
      </c>
      <c r="H366" s="264">
        <v>6877</v>
      </c>
      <c r="I366" s="264">
        <v>6478</v>
      </c>
      <c r="J366" s="264">
        <v>6245</v>
      </c>
      <c r="K366" s="264">
        <v>4942</v>
      </c>
      <c r="L366" s="264">
        <v>4752</v>
      </c>
      <c r="M366" s="264">
        <v>4591</v>
      </c>
      <c r="N366" s="267">
        <v>0.939763231197772</v>
      </c>
      <c r="O366" s="266">
        <v>5398</v>
      </c>
      <c r="P366" s="294">
        <v>0.9</v>
      </c>
      <c r="Q366" s="267">
        <v>0.939763231197772</v>
      </c>
      <c r="R366" s="267">
        <v>0.941980514759343</v>
      </c>
      <c r="S366" s="267">
        <v>0.961554026709834</v>
      </c>
      <c r="T366" s="295">
        <v>-0.00221728356157114</v>
      </c>
      <c r="U366" s="266">
        <v>5744</v>
      </c>
      <c r="V366" s="266">
        <v>5236</v>
      </c>
      <c r="W366" s="267">
        <v>0.911559888579387</v>
      </c>
      <c r="X366" s="267">
        <v>0.911559888579387</v>
      </c>
      <c r="Y366" s="268">
        <v>0.908099461974698</v>
      </c>
      <c r="Z366" s="268">
        <v>0.928976123027115</v>
      </c>
      <c r="AA366" s="295">
        <v>0.00346042660468893</v>
      </c>
      <c r="AB366" s="264">
        <v>35421</v>
      </c>
      <c r="AC366" s="264">
        <v>32530</v>
      </c>
      <c r="AD366" s="264">
        <v>32713</v>
      </c>
      <c r="AE366" s="264">
        <v>30406</v>
      </c>
      <c r="AF366" s="268">
        <v>0.918381750938709</v>
      </c>
      <c r="AG366" s="268">
        <v>0.929477577721395</v>
      </c>
      <c r="AH366" s="295">
        <v>-0.0110958267826865</v>
      </c>
    </row>
    <row r="367" spans="1:34">
      <c r="A367" s="315" t="s">
        <v>673</v>
      </c>
      <c r="B367" s="321" t="s">
        <v>3326</v>
      </c>
      <c r="C367" s="293" t="s">
        <v>685</v>
      </c>
      <c r="D367" s="321" t="s">
        <v>686</v>
      </c>
      <c r="E367" s="263">
        <v>2694</v>
      </c>
      <c r="F367" s="263">
        <v>2544</v>
      </c>
      <c r="G367" s="263">
        <v>2488</v>
      </c>
      <c r="H367" s="264">
        <v>3279</v>
      </c>
      <c r="I367" s="264">
        <v>3133</v>
      </c>
      <c r="J367" s="264">
        <v>3053</v>
      </c>
      <c r="K367" s="264">
        <v>2511</v>
      </c>
      <c r="L367" s="264">
        <v>2430</v>
      </c>
      <c r="M367" s="264">
        <v>2366</v>
      </c>
      <c r="N367" s="267">
        <v>0.944320712694877</v>
      </c>
      <c r="O367" s="266">
        <v>2544</v>
      </c>
      <c r="P367" s="294">
        <v>0.9</v>
      </c>
      <c r="Q367" s="267">
        <v>0.944320712694877</v>
      </c>
      <c r="R367" s="267">
        <v>0.955474229948155</v>
      </c>
      <c r="S367" s="267">
        <v>0.967741935483871</v>
      </c>
      <c r="T367" s="295">
        <v>-0.0111535172532774</v>
      </c>
      <c r="U367" s="266">
        <v>2694</v>
      </c>
      <c r="V367" s="266">
        <v>2488</v>
      </c>
      <c r="W367" s="267">
        <v>0.923533778767632</v>
      </c>
      <c r="X367" s="267">
        <v>0.923533778767632</v>
      </c>
      <c r="Y367" s="268">
        <v>0.931076547727966</v>
      </c>
      <c r="Z367" s="268">
        <v>0.942254082039028</v>
      </c>
      <c r="AA367" s="295">
        <v>-0.00754276896033412</v>
      </c>
      <c r="AB367" s="264">
        <v>17345</v>
      </c>
      <c r="AC367" s="264">
        <v>16233</v>
      </c>
      <c r="AD367" s="264">
        <v>16320</v>
      </c>
      <c r="AE367" s="264">
        <v>15381</v>
      </c>
      <c r="AF367" s="268">
        <v>0.935889305275295</v>
      </c>
      <c r="AG367" s="268">
        <v>0.942463235294118</v>
      </c>
      <c r="AH367" s="295">
        <v>-0.00657393001882223</v>
      </c>
    </row>
    <row r="368" spans="1:34">
      <c r="A368" s="315" t="s">
        <v>673</v>
      </c>
      <c r="B368" s="321" t="s">
        <v>3326</v>
      </c>
      <c r="C368" s="293" t="s">
        <v>687</v>
      </c>
      <c r="D368" s="321" t="s">
        <v>688</v>
      </c>
      <c r="E368" s="263">
        <v>2470</v>
      </c>
      <c r="F368" s="263">
        <v>2345</v>
      </c>
      <c r="G368" s="263">
        <v>2260</v>
      </c>
      <c r="H368" s="264">
        <v>2831</v>
      </c>
      <c r="I368" s="264">
        <v>2685</v>
      </c>
      <c r="J368" s="264">
        <v>2612</v>
      </c>
      <c r="K368" s="264">
        <v>2089</v>
      </c>
      <c r="L368" s="264">
        <v>2015</v>
      </c>
      <c r="M368" s="264">
        <v>1842</v>
      </c>
      <c r="N368" s="267">
        <v>0.949392712550607</v>
      </c>
      <c r="O368" s="266">
        <v>2345</v>
      </c>
      <c r="P368" s="294">
        <v>0.9</v>
      </c>
      <c r="Q368" s="267">
        <v>0.949392712550607</v>
      </c>
      <c r="R368" s="267">
        <v>0.948428117273048</v>
      </c>
      <c r="S368" s="267">
        <v>0.964576352321685</v>
      </c>
      <c r="T368" s="295">
        <v>0.000964595277558877</v>
      </c>
      <c r="U368" s="266">
        <v>2470</v>
      </c>
      <c r="V368" s="266">
        <v>2260</v>
      </c>
      <c r="W368" s="267">
        <v>0.91497975708502</v>
      </c>
      <c r="X368" s="267">
        <v>0.91497975708502</v>
      </c>
      <c r="Y368" s="268">
        <v>0.922642175909573</v>
      </c>
      <c r="Z368" s="268">
        <v>0.881761608425084</v>
      </c>
      <c r="AA368" s="295">
        <v>-0.00766241882455232</v>
      </c>
      <c r="AB368" s="264">
        <v>15098</v>
      </c>
      <c r="AC368" s="264">
        <v>13768</v>
      </c>
      <c r="AD368" s="264">
        <v>14297</v>
      </c>
      <c r="AE368" s="264">
        <v>13233</v>
      </c>
      <c r="AF368" s="268">
        <v>0.911908862100941</v>
      </c>
      <c r="AG368" s="268">
        <v>0.925578792753725</v>
      </c>
      <c r="AH368" s="295">
        <v>-0.013669930652784</v>
      </c>
    </row>
    <row r="369" spans="1:34">
      <c r="A369" s="315" t="s">
        <v>673</v>
      </c>
      <c r="B369" s="321" t="s">
        <v>3326</v>
      </c>
      <c r="C369" s="293" t="s">
        <v>689</v>
      </c>
      <c r="D369" s="321" t="s">
        <v>690</v>
      </c>
      <c r="E369" s="263">
        <v>3457</v>
      </c>
      <c r="F369" s="263">
        <v>3382</v>
      </c>
      <c r="G369" s="263">
        <v>3161</v>
      </c>
      <c r="H369" s="264">
        <v>4050</v>
      </c>
      <c r="I369" s="264">
        <v>3944</v>
      </c>
      <c r="J369" s="264">
        <v>3688</v>
      </c>
      <c r="K369" s="264">
        <v>2967</v>
      </c>
      <c r="L369" s="264">
        <v>2922</v>
      </c>
      <c r="M369" s="264">
        <v>2704</v>
      </c>
      <c r="N369" s="267">
        <v>0.978304888631762</v>
      </c>
      <c r="O369" s="266">
        <v>3382</v>
      </c>
      <c r="P369" s="294">
        <v>0.9</v>
      </c>
      <c r="Q369" s="267">
        <v>0.978304888631762</v>
      </c>
      <c r="R369" s="267">
        <v>0.973827160493827</v>
      </c>
      <c r="S369" s="267">
        <v>0.984833164812942</v>
      </c>
      <c r="T369" s="295">
        <v>0.00447772813793457</v>
      </c>
      <c r="U369" s="266">
        <v>3457</v>
      </c>
      <c r="V369" s="266">
        <v>3161</v>
      </c>
      <c r="W369" s="267">
        <v>0.914376627133353</v>
      </c>
      <c r="X369" s="267">
        <v>0.914376627133353</v>
      </c>
      <c r="Y369" s="268">
        <v>0.910617283950617</v>
      </c>
      <c r="Z369" s="268">
        <v>0.911358274351197</v>
      </c>
      <c r="AA369" s="295">
        <v>0.00375934318273541</v>
      </c>
      <c r="AB369" s="264">
        <v>20960</v>
      </c>
      <c r="AC369" s="264">
        <v>18974</v>
      </c>
      <c r="AD369" s="264">
        <v>20076</v>
      </c>
      <c r="AE369" s="264">
        <v>18266</v>
      </c>
      <c r="AF369" s="268">
        <v>0.905248091603053</v>
      </c>
      <c r="AG369" s="268">
        <v>0.909842598127117</v>
      </c>
      <c r="AH369" s="295">
        <v>-0.00459450652406357</v>
      </c>
    </row>
    <row r="370" spans="1:34">
      <c r="A370" s="315" t="s">
        <v>673</v>
      </c>
      <c r="B370" s="321" t="s">
        <v>3326</v>
      </c>
      <c r="C370" s="293" t="s">
        <v>691</v>
      </c>
      <c r="D370" s="321" t="s">
        <v>692</v>
      </c>
      <c r="E370" s="263">
        <v>5163</v>
      </c>
      <c r="F370" s="263">
        <v>5003</v>
      </c>
      <c r="G370" s="263">
        <v>4723</v>
      </c>
      <c r="H370" s="264">
        <v>6427</v>
      </c>
      <c r="I370" s="264">
        <v>6292</v>
      </c>
      <c r="J370" s="264">
        <v>5928</v>
      </c>
      <c r="K370" s="264">
        <v>4934</v>
      </c>
      <c r="L370" s="264">
        <v>4846</v>
      </c>
      <c r="M370" s="264">
        <v>4615</v>
      </c>
      <c r="N370" s="267">
        <v>0.969010265349603</v>
      </c>
      <c r="O370" s="266">
        <v>5003</v>
      </c>
      <c r="P370" s="294">
        <v>0.9</v>
      </c>
      <c r="Q370" s="267">
        <v>0.969010265349603</v>
      </c>
      <c r="R370" s="267">
        <v>0.978994865411545</v>
      </c>
      <c r="S370" s="267">
        <v>0.982164572355087</v>
      </c>
      <c r="T370" s="295">
        <v>-0.00998460006194202</v>
      </c>
      <c r="U370" s="266">
        <v>5163</v>
      </c>
      <c r="V370" s="266">
        <v>4723</v>
      </c>
      <c r="W370" s="267">
        <v>0.914778229711408</v>
      </c>
      <c r="X370" s="267">
        <v>0.914778229711408</v>
      </c>
      <c r="Y370" s="268">
        <v>0.922358798817489</v>
      </c>
      <c r="Z370" s="268">
        <v>0.935346574787191</v>
      </c>
      <c r="AA370" s="295">
        <v>-0.00758056910608063</v>
      </c>
      <c r="AB370" s="264">
        <v>33848</v>
      </c>
      <c r="AC370" s="264">
        <v>31314</v>
      </c>
      <c r="AD370" s="264">
        <v>30875</v>
      </c>
      <c r="AE370" s="264">
        <v>28546</v>
      </c>
      <c r="AF370" s="268">
        <v>0.92513590167809</v>
      </c>
      <c r="AG370" s="268">
        <v>0.924566801619433</v>
      </c>
      <c r="AH370" s="295">
        <v>0.000569100058657068</v>
      </c>
    </row>
    <row r="371" spans="1:34">
      <c r="A371" s="315" t="s">
        <v>673</v>
      </c>
      <c r="B371" s="321" t="s">
        <v>3326</v>
      </c>
      <c r="C371" s="293" t="s">
        <v>693</v>
      </c>
      <c r="D371" s="321" t="s">
        <v>694</v>
      </c>
      <c r="E371" s="263">
        <v>0</v>
      </c>
      <c r="F371" s="263">
        <v>0</v>
      </c>
      <c r="G371" s="263">
        <v>0</v>
      </c>
      <c r="H371" s="264">
        <v>0</v>
      </c>
      <c r="I371" s="264">
        <v>0</v>
      </c>
      <c r="J371" s="264">
        <v>0</v>
      </c>
      <c r="K371" s="264">
        <v>0</v>
      </c>
      <c r="L371" s="264">
        <v>0</v>
      </c>
      <c r="M371" s="264">
        <v>0</v>
      </c>
      <c r="N371" s="267">
        <v>0</v>
      </c>
      <c r="O371" s="266">
        <v>0</v>
      </c>
      <c r="P371" s="294">
        <v>0.9</v>
      </c>
      <c r="Q371" s="267">
        <v>0</v>
      </c>
      <c r="R371" s="267">
        <v>0</v>
      </c>
      <c r="S371" s="267">
        <v>0</v>
      </c>
      <c r="T371" s="295">
        <v>0</v>
      </c>
      <c r="U371" s="266">
        <v>0</v>
      </c>
      <c r="V371" s="266">
        <v>0</v>
      </c>
      <c r="W371" s="267">
        <v>0</v>
      </c>
      <c r="X371" s="267">
        <v>0</v>
      </c>
      <c r="Y371" s="268">
        <v>0</v>
      </c>
      <c r="Z371" s="268">
        <v>0</v>
      </c>
      <c r="AA371" s="295">
        <v>0</v>
      </c>
      <c r="AB371" s="264">
        <v>0</v>
      </c>
      <c r="AC371" s="264">
        <v>0</v>
      </c>
      <c r="AD371" s="264">
        <v>0</v>
      </c>
      <c r="AE371" s="264">
        <v>0</v>
      </c>
      <c r="AF371" s="268">
        <v>0</v>
      </c>
      <c r="AG371" s="268">
        <v>0</v>
      </c>
      <c r="AH371" s="295">
        <v>0</v>
      </c>
    </row>
    <row r="372" spans="1:34">
      <c r="A372" s="315" t="s">
        <v>673</v>
      </c>
      <c r="B372" s="321" t="s">
        <v>3326</v>
      </c>
      <c r="C372" s="293" t="s">
        <v>695</v>
      </c>
      <c r="D372" s="321" t="s">
        <v>696</v>
      </c>
      <c r="E372" s="263">
        <v>8226</v>
      </c>
      <c r="F372" s="263">
        <v>7811</v>
      </c>
      <c r="G372" s="263">
        <v>7488</v>
      </c>
      <c r="H372" s="264">
        <v>10216</v>
      </c>
      <c r="I372" s="264">
        <v>9678</v>
      </c>
      <c r="J372" s="264">
        <v>9281</v>
      </c>
      <c r="K372" s="264">
        <v>7464</v>
      </c>
      <c r="L372" s="264">
        <v>7233</v>
      </c>
      <c r="M372" s="264">
        <v>6930</v>
      </c>
      <c r="N372" s="267">
        <v>0.949550206661804</v>
      </c>
      <c r="O372" s="266">
        <v>7811</v>
      </c>
      <c r="P372" s="294">
        <v>0.9</v>
      </c>
      <c r="Q372" s="267">
        <v>0.949550206661804</v>
      </c>
      <c r="R372" s="267">
        <v>0.947337509788567</v>
      </c>
      <c r="S372" s="267">
        <v>0.969051446945338</v>
      </c>
      <c r="T372" s="295">
        <v>0.00221269687323711</v>
      </c>
      <c r="U372" s="266">
        <v>8226</v>
      </c>
      <c r="V372" s="266">
        <v>7488</v>
      </c>
      <c r="W372" s="267">
        <v>0.910284463894967</v>
      </c>
      <c r="X372" s="267">
        <v>0.910284463894967</v>
      </c>
      <c r="Y372" s="268">
        <v>0.908476898981989</v>
      </c>
      <c r="Z372" s="268">
        <v>0.928456591639871</v>
      </c>
      <c r="AA372" s="295">
        <v>0.00180756491297818</v>
      </c>
      <c r="AB372" s="264">
        <v>52584</v>
      </c>
      <c r="AC372" s="264">
        <v>47793</v>
      </c>
      <c r="AD372" s="264">
        <v>49603</v>
      </c>
      <c r="AE372" s="264">
        <v>45314</v>
      </c>
      <c r="AF372" s="268">
        <v>0.908888635326335</v>
      </c>
      <c r="AG372" s="268">
        <v>0.913533455637764</v>
      </c>
      <c r="AH372" s="295">
        <v>-0.00464482031142888</v>
      </c>
    </row>
    <row r="373" spans="1:34">
      <c r="A373" s="315" t="s">
        <v>673</v>
      </c>
      <c r="B373" s="321" t="s">
        <v>3326</v>
      </c>
      <c r="C373" s="293" t="s">
        <v>697</v>
      </c>
      <c r="D373" s="321" t="s">
        <v>698</v>
      </c>
      <c r="E373" s="263">
        <v>3543</v>
      </c>
      <c r="F373" s="263">
        <v>3312</v>
      </c>
      <c r="G373" s="263">
        <v>3182</v>
      </c>
      <c r="H373" s="264">
        <v>4208</v>
      </c>
      <c r="I373" s="264">
        <v>3975</v>
      </c>
      <c r="J373" s="264">
        <v>3829</v>
      </c>
      <c r="K373" s="264">
        <v>3251</v>
      </c>
      <c r="L373" s="264">
        <v>3095</v>
      </c>
      <c r="M373" s="264">
        <v>3004</v>
      </c>
      <c r="N373" s="267">
        <v>0.934801016088061</v>
      </c>
      <c r="O373" s="266">
        <v>3312</v>
      </c>
      <c r="P373" s="294">
        <v>0.9</v>
      </c>
      <c r="Q373" s="267">
        <v>0.934801016088061</v>
      </c>
      <c r="R373" s="267">
        <v>0.94462927756654</v>
      </c>
      <c r="S373" s="267">
        <v>0.952014764687788</v>
      </c>
      <c r="T373" s="295">
        <v>-0.00982826147847893</v>
      </c>
      <c r="U373" s="266">
        <v>3543</v>
      </c>
      <c r="V373" s="266">
        <v>3182</v>
      </c>
      <c r="W373" s="267">
        <v>0.89810894721987</v>
      </c>
      <c r="X373" s="267">
        <v>0.89810894721987</v>
      </c>
      <c r="Y373" s="268">
        <v>0.909933460076046</v>
      </c>
      <c r="Z373" s="268">
        <v>0.924023377422332</v>
      </c>
      <c r="AA373" s="295">
        <v>-0.0118245128561755</v>
      </c>
      <c r="AB373" s="264">
        <v>22301</v>
      </c>
      <c r="AC373" s="264">
        <v>20409</v>
      </c>
      <c r="AD373" s="264">
        <v>21168</v>
      </c>
      <c r="AE373" s="264">
        <v>19486</v>
      </c>
      <c r="AF373" s="268">
        <v>0.915160755123089</v>
      </c>
      <c r="AG373" s="268">
        <v>0.920540438397581</v>
      </c>
      <c r="AH373" s="295">
        <v>-0.00537968327449256</v>
      </c>
    </row>
    <row r="374" spans="1:34">
      <c r="A374" s="315" t="s">
        <v>673</v>
      </c>
      <c r="B374" s="321" t="s">
        <v>3326</v>
      </c>
      <c r="C374" s="293" t="s">
        <v>699</v>
      </c>
      <c r="D374" s="321" t="s">
        <v>700</v>
      </c>
      <c r="E374" s="263">
        <v>0</v>
      </c>
      <c r="F374" s="263">
        <v>0</v>
      </c>
      <c r="G374" s="263">
        <v>0</v>
      </c>
      <c r="H374" s="264">
        <v>0</v>
      </c>
      <c r="I374" s="264">
        <v>0</v>
      </c>
      <c r="J374" s="264">
        <v>0</v>
      </c>
      <c r="K374" s="264">
        <v>0</v>
      </c>
      <c r="L374" s="264">
        <v>0</v>
      </c>
      <c r="M374" s="264">
        <v>0</v>
      </c>
      <c r="N374" s="267">
        <v>0</v>
      </c>
      <c r="O374" s="266">
        <v>0</v>
      </c>
      <c r="P374" s="294">
        <v>0.9</v>
      </c>
      <c r="Q374" s="267">
        <v>0</v>
      </c>
      <c r="R374" s="267">
        <v>0</v>
      </c>
      <c r="S374" s="267">
        <v>0</v>
      </c>
      <c r="T374" s="295">
        <v>0</v>
      </c>
      <c r="U374" s="266">
        <v>0</v>
      </c>
      <c r="V374" s="266">
        <v>0</v>
      </c>
      <c r="W374" s="267">
        <v>0</v>
      </c>
      <c r="X374" s="267">
        <v>0</v>
      </c>
      <c r="Y374" s="268">
        <v>0</v>
      </c>
      <c r="Z374" s="268">
        <v>0</v>
      </c>
      <c r="AA374" s="295">
        <v>0</v>
      </c>
      <c r="AB374" s="264">
        <v>0</v>
      </c>
      <c r="AC374" s="264">
        <v>0</v>
      </c>
      <c r="AD374" s="264">
        <v>0</v>
      </c>
      <c r="AE374" s="264">
        <v>0</v>
      </c>
      <c r="AF374" s="268">
        <v>0</v>
      </c>
      <c r="AG374" s="268">
        <v>0</v>
      </c>
      <c r="AH374" s="295">
        <v>0</v>
      </c>
    </row>
    <row r="375" spans="1:34">
      <c r="A375" s="315" t="s">
        <v>673</v>
      </c>
      <c r="B375" s="321" t="s">
        <v>3326</v>
      </c>
      <c r="C375" s="293" t="s">
        <v>701</v>
      </c>
      <c r="D375" s="321" t="s">
        <v>702</v>
      </c>
      <c r="E375" s="263">
        <v>5603</v>
      </c>
      <c r="F375" s="263">
        <v>5441</v>
      </c>
      <c r="G375" s="263">
        <v>5184</v>
      </c>
      <c r="H375" s="264">
        <v>7252</v>
      </c>
      <c r="I375" s="264">
        <v>6939</v>
      </c>
      <c r="J375" s="264">
        <v>6742</v>
      </c>
      <c r="K375" s="264">
        <v>5214</v>
      </c>
      <c r="L375" s="264">
        <v>5105</v>
      </c>
      <c r="M375" s="264">
        <v>4921</v>
      </c>
      <c r="N375" s="267">
        <v>0.971086917722649</v>
      </c>
      <c r="O375" s="266">
        <v>5441</v>
      </c>
      <c r="P375" s="294">
        <v>0.9</v>
      </c>
      <c r="Q375" s="267">
        <v>0.971086917722649</v>
      </c>
      <c r="R375" s="267">
        <v>0.956839492553778</v>
      </c>
      <c r="S375" s="267">
        <v>0.97909474491753</v>
      </c>
      <c r="T375" s="295">
        <v>0.0142474251688702</v>
      </c>
      <c r="U375" s="266">
        <v>5603</v>
      </c>
      <c r="V375" s="266">
        <v>5184</v>
      </c>
      <c r="W375" s="267">
        <v>0.925218632875245</v>
      </c>
      <c r="X375" s="267">
        <v>0.925218632875245</v>
      </c>
      <c r="Y375" s="268">
        <v>0.929674572531715</v>
      </c>
      <c r="Z375" s="268">
        <v>0.943805140007672</v>
      </c>
      <c r="AA375" s="295">
        <v>-0.00445593965646995</v>
      </c>
      <c r="AB375" s="264">
        <v>37154</v>
      </c>
      <c r="AC375" s="264">
        <v>34831</v>
      </c>
      <c r="AD375" s="264">
        <v>35434</v>
      </c>
      <c r="AE375" s="264">
        <v>33378</v>
      </c>
      <c r="AF375" s="268">
        <v>0.93747644937288</v>
      </c>
      <c r="AG375" s="268">
        <v>0.941976632612745</v>
      </c>
      <c r="AH375" s="295">
        <v>-0.00450018323986434</v>
      </c>
    </row>
    <row r="376" spans="1:34">
      <c r="A376" s="315" t="s">
        <v>673</v>
      </c>
      <c r="B376" s="321" t="s">
        <v>3326</v>
      </c>
      <c r="C376" s="293" t="s">
        <v>703</v>
      </c>
      <c r="D376" s="321" t="s">
        <v>704</v>
      </c>
      <c r="E376" s="263">
        <v>0</v>
      </c>
      <c r="F376" s="263">
        <v>0</v>
      </c>
      <c r="G376" s="263">
        <v>0</v>
      </c>
      <c r="H376" s="264">
        <v>0</v>
      </c>
      <c r="I376" s="264">
        <v>0</v>
      </c>
      <c r="J376" s="264">
        <v>0</v>
      </c>
      <c r="K376" s="264">
        <v>0</v>
      </c>
      <c r="L376" s="264">
        <v>0</v>
      </c>
      <c r="M376" s="264">
        <v>0</v>
      </c>
      <c r="N376" s="267">
        <v>0</v>
      </c>
      <c r="O376" s="266">
        <v>0</v>
      </c>
      <c r="P376" s="294">
        <v>0.9</v>
      </c>
      <c r="Q376" s="267">
        <v>0</v>
      </c>
      <c r="R376" s="267">
        <v>0</v>
      </c>
      <c r="S376" s="267">
        <v>0</v>
      </c>
      <c r="T376" s="295">
        <v>0</v>
      </c>
      <c r="U376" s="266">
        <v>0</v>
      </c>
      <c r="V376" s="266">
        <v>0</v>
      </c>
      <c r="W376" s="267">
        <v>0</v>
      </c>
      <c r="X376" s="267">
        <v>0</v>
      </c>
      <c r="Y376" s="268">
        <v>0</v>
      </c>
      <c r="Z376" s="268">
        <v>0</v>
      </c>
      <c r="AA376" s="295">
        <v>0</v>
      </c>
      <c r="AB376" s="264">
        <v>0</v>
      </c>
      <c r="AC376" s="264">
        <v>0</v>
      </c>
      <c r="AD376" s="264">
        <v>0</v>
      </c>
      <c r="AE376" s="264">
        <v>0</v>
      </c>
      <c r="AF376" s="268">
        <v>0</v>
      </c>
      <c r="AG376" s="268">
        <v>0</v>
      </c>
      <c r="AH376" s="295">
        <v>0</v>
      </c>
    </row>
    <row r="377" spans="1:34">
      <c r="A377" s="315" t="s">
        <v>673</v>
      </c>
      <c r="B377" s="321" t="s">
        <v>3326</v>
      </c>
      <c r="C377" s="293" t="s">
        <v>705</v>
      </c>
      <c r="D377" s="321" t="s">
        <v>706</v>
      </c>
      <c r="E377" s="263">
        <v>4554</v>
      </c>
      <c r="F377" s="263">
        <v>4179</v>
      </c>
      <c r="G377" s="263">
        <v>4108</v>
      </c>
      <c r="H377" s="264">
        <v>5128</v>
      </c>
      <c r="I377" s="264">
        <v>4641</v>
      </c>
      <c r="J377" s="264">
        <v>4577</v>
      </c>
      <c r="K377" s="264">
        <v>3740</v>
      </c>
      <c r="L377" s="264">
        <v>3453</v>
      </c>
      <c r="M377" s="264">
        <v>3408</v>
      </c>
      <c r="N377" s="267">
        <v>0.917654808959157</v>
      </c>
      <c r="O377" s="266">
        <v>4179</v>
      </c>
      <c r="P377" s="294">
        <v>0.9</v>
      </c>
      <c r="Q377" s="267">
        <v>0.917654808959157</v>
      </c>
      <c r="R377" s="267">
        <v>0.90503120124805</v>
      </c>
      <c r="S377" s="267">
        <v>0.923262032085561</v>
      </c>
      <c r="T377" s="295">
        <v>0.0126236077111068</v>
      </c>
      <c r="U377" s="266">
        <v>4554</v>
      </c>
      <c r="V377" s="266">
        <v>4108</v>
      </c>
      <c r="W377" s="267">
        <v>0.902064119455424</v>
      </c>
      <c r="X377" s="267">
        <v>0.902064119455424</v>
      </c>
      <c r="Y377" s="268">
        <v>0.892550702028081</v>
      </c>
      <c r="Z377" s="268">
        <v>0.911229946524064</v>
      </c>
      <c r="AA377" s="295">
        <v>0.00951341742734257</v>
      </c>
      <c r="AB377" s="264">
        <v>26905</v>
      </c>
      <c r="AC377" s="264">
        <v>24402</v>
      </c>
      <c r="AD377" s="264">
        <v>25779</v>
      </c>
      <c r="AE377" s="264">
        <v>23365</v>
      </c>
      <c r="AF377" s="268">
        <v>0.906968964876417</v>
      </c>
      <c r="AG377" s="268">
        <v>0.906357888203577</v>
      </c>
      <c r="AH377" s="295">
        <v>0.000611076672840438</v>
      </c>
    </row>
    <row r="378" spans="1:34">
      <c r="A378" s="315" t="s">
        <v>673</v>
      </c>
      <c r="B378" s="321" t="s">
        <v>3326</v>
      </c>
      <c r="C378" s="293" t="s">
        <v>707</v>
      </c>
      <c r="D378" s="321" t="s">
        <v>708</v>
      </c>
      <c r="E378" s="263">
        <v>0</v>
      </c>
      <c r="F378" s="263">
        <v>0</v>
      </c>
      <c r="G378" s="263">
        <v>0</v>
      </c>
      <c r="H378" s="264">
        <v>0</v>
      </c>
      <c r="I378" s="264">
        <v>0</v>
      </c>
      <c r="J378" s="264">
        <v>0</v>
      </c>
      <c r="K378" s="264">
        <v>0</v>
      </c>
      <c r="L378" s="264">
        <v>0</v>
      </c>
      <c r="M378" s="264">
        <v>0</v>
      </c>
      <c r="N378" s="267">
        <v>0</v>
      </c>
      <c r="O378" s="266">
        <v>0</v>
      </c>
      <c r="P378" s="294">
        <v>0.9</v>
      </c>
      <c r="Q378" s="267">
        <v>0</v>
      </c>
      <c r="R378" s="267">
        <v>0</v>
      </c>
      <c r="S378" s="267">
        <v>0</v>
      </c>
      <c r="T378" s="295">
        <v>0</v>
      </c>
      <c r="U378" s="266">
        <v>0</v>
      </c>
      <c r="V378" s="266">
        <v>0</v>
      </c>
      <c r="W378" s="267">
        <v>0</v>
      </c>
      <c r="X378" s="267">
        <v>0</v>
      </c>
      <c r="Y378" s="268">
        <v>0</v>
      </c>
      <c r="Z378" s="268">
        <v>0</v>
      </c>
      <c r="AA378" s="295">
        <v>0</v>
      </c>
      <c r="AB378" s="264">
        <v>0</v>
      </c>
      <c r="AC378" s="264">
        <v>0</v>
      </c>
      <c r="AD378" s="264">
        <v>2</v>
      </c>
      <c r="AE378" s="264">
        <v>0</v>
      </c>
      <c r="AF378" s="268">
        <v>0</v>
      </c>
      <c r="AG378" s="268">
        <v>0</v>
      </c>
      <c r="AH378" s="295">
        <v>0</v>
      </c>
    </row>
    <row r="379" spans="1:34">
      <c r="A379" s="315" t="s">
        <v>673</v>
      </c>
      <c r="B379" s="321" t="s">
        <v>3326</v>
      </c>
      <c r="C379" s="293" t="s">
        <v>709</v>
      </c>
      <c r="D379" s="321" t="s">
        <v>710</v>
      </c>
      <c r="E379" s="263">
        <v>5640</v>
      </c>
      <c r="F379" s="263">
        <v>5354</v>
      </c>
      <c r="G379" s="263">
        <v>5190</v>
      </c>
      <c r="H379" s="264">
        <v>6838</v>
      </c>
      <c r="I379" s="264">
        <v>6472</v>
      </c>
      <c r="J379" s="264">
        <v>6370</v>
      </c>
      <c r="K379" s="264">
        <v>4732</v>
      </c>
      <c r="L379" s="264">
        <v>4540</v>
      </c>
      <c r="M379" s="264">
        <v>4394</v>
      </c>
      <c r="N379" s="267">
        <v>0.949290780141844</v>
      </c>
      <c r="O379" s="266">
        <v>5354</v>
      </c>
      <c r="P379" s="294">
        <v>0.9</v>
      </c>
      <c r="Q379" s="267">
        <v>0.949290780141844</v>
      </c>
      <c r="R379" s="267">
        <v>0.946475577654285</v>
      </c>
      <c r="S379" s="267">
        <v>0.959425190194421</v>
      </c>
      <c r="T379" s="295">
        <v>0.00281520248755907</v>
      </c>
      <c r="U379" s="266">
        <v>5640</v>
      </c>
      <c r="V379" s="266">
        <v>5190</v>
      </c>
      <c r="W379" s="267">
        <v>0.920212765957447</v>
      </c>
      <c r="X379" s="267">
        <v>0.920212765957447</v>
      </c>
      <c r="Y379" s="268">
        <v>0.931558935361217</v>
      </c>
      <c r="Z379" s="268">
        <v>0.928571428571429</v>
      </c>
      <c r="AA379" s="295">
        <v>-0.0113461694037699</v>
      </c>
      <c r="AB379" s="264">
        <v>34455</v>
      </c>
      <c r="AC379" s="264">
        <v>32049</v>
      </c>
      <c r="AD379" s="264">
        <v>32695</v>
      </c>
      <c r="AE379" s="264">
        <v>30570</v>
      </c>
      <c r="AF379" s="268">
        <v>0.930169786678276</v>
      </c>
      <c r="AG379" s="268">
        <v>0.935005352500382</v>
      </c>
      <c r="AH379" s="295">
        <v>-0.00483556582210631</v>
      </c>
    </row>
    <row r="380" spans="1:34">
      <c r="A380" s="315" t="s">
        <v>673</v>
      </c>
      <c r="B380" s="321" t="s">
        <v>3326</v>
      </c>
      <c r="C380" s="293" t="s">
        <v>711</v>
      </c>
      <c r="D380" s="321" t="s">
        <v>712</v>
      </c>
      <c r="E380" s="263">
        <v>1</v>
      </c>
      <c r="F380" s="263">
        <v>0</v>
      </c>
      <c r="G380" s="263">
        <v>0</v>
      </c>
      <c r="H380" s="264">
        <v>3</v>
      </c>
      <c r="I380" s="264">
        <v>3</v>
      </c>
      <c r="J380" s="264">
        <v>3</v>
      </c>
      <c r="K380" s="264">
        <v>0</v>
      </c>
      <c r="L380" s="264">
        <v>0</v>
      </c>
      <c r="M380" s="264">
        <v>0</v>
      </c>
      <c r="N380" s="267">
        <v>0</v>
      </c>
      <c r="O380" s="266">
        <v>0</v>
      </c>
      <c r="P380" s="294">
        <v>0.9</v>
      </c>
      <c r="Q380" s="267">
        <v>0</v>
      </c>
      <c r="R380" s="267">
        <v>1</v>
      </c>
      <c r="S380" s="267">
        <v>0</v>
      </c>
      <c r="T380" s="295">
        <v>-1</v>
      </c>
      <c r="U380" s="266">
        <v>1</v>
      </c>
      <c r="V380" s="266">
        <v>0</v>
      </c>
      <c r="W380" s="267">
        <v>0</v>
      </c>
      <c r="X380" s="267">
        <v>0</v>
      </c>
      <c r="Y380" s="268">
        <v>1</v>
      </c>
      <c r="Z380" s="268">
        <v>0</v>
      </c>
      <c r="AA380" s="295">
        <v>-1</v>
      </c>
      <c r="AB380" s="264">
        <v>13</v>
      </c>
      <c r="AC380" s="264">
        <v>12</v>
      </c>
      <c r="AD380" s="264">
        <v>11</v>
      </c>
      <c r="AE380" s="264">
        <v>11</v>
      </c>
      <c r="AF380" s="268">
        <v>0.923076923076923</v>
      </c>
      <c r="AG380" s="268">
        <v>1</v>
      </c>
      <c r="AH380" s="295">
        <v>-0.0769230769230769</v>
      </c>
    </row>
    <row r="381" spans="1:34">
      <c r="A381" s="315" t="s">
        <v>673</v>
      </c>
      <c r="B381" s="321" t="s">
        <v>3326</v>
      </c>
      <c r="C381" s="293" t="s">
        <v>713</v>
      </c>
      <c r="D381" s="321" t="s">
        <v>714</v>
      </c>
      <c r="E381" s="263">
        <v>0</v>
      </c>
      <c r="F381" s="263">
        <v>0</v>
      </c>
      <c r="G381" s="263">
        <v>0</v>
      </c>
      <c r="H381" s="264">
        <v>1</v>
      </c>
      <c r="I381" s="264">
        <v>0</v>
      </c>
      <c r="J381" s="264">
        <v>1</v>
      </c>
      <c r="K381" s="264">
        <v>0</v>
      </c>
      <c r="L381" s="264">
        <v>0</v>
      </c>
      <c r="M381" s="264">
        <v>0</v>
      </c>
      <c r="N381" s="267">
        <v>0</v>
      </c>
      <c r="O381" s="266">
        <v>0</v>
      </c>
      <c r="P381" s="294">
        <v>0.9</v>
      </c>
      <c r="Q381" s="267">
        <v>0</v>
      </c>
      <c r="R381" s="267">
        <v>0</v>
      </c>
      <c r="S381" s="267">
        <v>0</v>
      </c>
      <c r="T381" s="295">
        <v>0</v>
      </c>
      <c r="U381" s="266">
        <v>0</v>
      </c>
      <c r="V381" s="266">
        <v>0</v>
      </c>
      <c r="W381" s="267">
        <v>0</v>
      </c>
      <c r="X381" s="267">
        <v>0</v>
      </c>
      <c r="Y381" s="268">
        <v>1</v>
      </c>
      <c r="Z381" s="268">
        <v>0</v>
      </c>
      <c r="AA381" s="295">
        <v>-1</v>
      </c>
      <c r="AB381" s="264">
        <v>2</v>
      </c>
      <c r="AC381" s="264">
        <v>2</v>
      </c>
      <c r="AD381" s="264">
        <v>2</v>
      </c>
      <c r="AE381" s="264">
        <v>2</v>
      </c>
      <c r="AF381" s="268">
        <v>1</v>
      </c>
      <c r="AG381" s="268">
        <v>1</v>
      </c>
      <c r="AH381" s="295">
        <v>0</v>
      </c>
    </row>
    <row r="382" spans="1:34">
      <c r="A382" s="315" t="s">
        <v>673</v>
      </c>
      <c r="B382" s="321" t="s">
        <v>3326</v>
      </c>
      <c r="C382" s="293" t="s">
        <v>715</v>
      </c>
      <c r="D382" s="321" t="s">
        <v>716</v>
      </c>
      <c r="E382" s="263">
        <v>0</v>
      </c>
      <c r="F382" s="263">
        <v>0</v>
      </c>
      <c r="G382" s="263">
        <v>0</v>
      </c>
      <c r="H382" s="264">
        <v>0</v>
      </c>
      <c r="I382" s="264">
        <v>0</v>
      </c>
      <c r="J382" s="264">
        <v>0</v>
      </c>
      <c r="K382" s="264">
        <v>0</v>
      </c>
      <c r="L382" s="264">
        <v>0</v>
      </c>
      <c r="M382" s="264">
        <v>0</v>
      </c>
      <c r="N382" s="267">
        <v>0</v>
      </c>
      <c r="O382" s="266">
        <v>0</v>
      </c>
      <c r="P382" s="294">
        <v>0.9</v>
      </c>
      <c r="Q382" s="267">
        <v>0</v>
      </c>
      <c r="R382" s="267">
        <v>0</v>
      </c>
      <c r="S382" s="267">
        <v>0</v>
      </c>
      <c r="T382" s="295">
        <v>0</v>
      </c>
      <c r="U382" s="266">
        <v>0</v>
      </c>
      <c r="V382" s="266">
        <v>0</v>
      </c>
      <c r="W382" s="267">
        <v>0</v>
      </c>
      <c r="X382" s="267">
        <v>0</v>
      </c>
      <c r="Y382" s="268">
        <v>0</v>
      </c>
      <c r="Z382" s="268">
        <v>0</v>
      </c>
      <c r="AA382" s="295">
        <v>0</v>
      </c>
      <c r="AB382" s="264">
        <v>1</v>
      </c>
      <c r="AC382" s="264">
        <v>0</v>
      </c>
      <c r="AD382" s="264">
        <v>0</v>
      </c>
      <c r="AE382" s="264">
        <v>0</v>
      </c>
      <c r="AF382" s="268">
        <v>0</v>
      </c>
      <c r="AG382" s="268">
        <v>0</v>
      </c>
      <c r="AH382" s="295">
        <v>0</v>
      </c>
    </row>
    <row r="383" spans="1:34">
      <c r="A383" s="315" t="s">
        <v>673</v>
      </c>
      <c r="B383" s="321" t="s">
        <v>3326</v>
      </c>
      <c r="C383" s="293" t="s">
        <v>717</v>
      </c>
      <c r="D383" s="321" t="s">
        <v>718</v>
      </c>
      <c r="E383" s="263">
        <v>0</v>
      </c>
      <c r="F383" s="263">
        <v>0</v>
      </c>
      <c r="G383" s="263">
        <v>0</v>
      </c>
      <c r="H383" s="264">
        <v>3</v>
      </c>
      <c r="I383" s="264">
        <v>2</v>
      </c>
      <c r="J383" s="264">
        <v>3</v>
      </c>
      <c r="K383" s="264">
        <v>0</v>
      </c>
      <c r="L383" s="264">
        <v>0</v>
      </c>
      <c r="M383" s="264">
        <v>0</v>
      </c>
      <c r="N383" s="267">
        <v>0</v>
      </c>
      <c r="O383" s="266">
        <v>0</v>
      </c>
      <c r="P383" s="294">
        <v>0.9</v>
      </c>
      <c r="Q383" s="267">
        <v>0</v>
      </c>
      <c r="R383" s="267">
        <v>0.666666666666667</v>
      </c>
      <c r="S383" s="267">
        <v>0</v>
      </c>
      <c r="T383" s="295">
        <v>-0.666666666666667</v>
      </c>
      <c r="U383" s="266">
        <v>0</v>
      </c>
      <c r="V383" s="266">
        <v>0</v>
      </c>
      <c r="W383" s="267">
        <v>0</v>
      </c>
      <c r="X383" s="267">
        <v>0</v>
      </c>
      <c r="Y383" s="268">
        <v>1</v>
      </c>
      <c r="Z383" s="268">
        <v>0</v>
      </c>
      <c r="AA383" s="295">
        <v>-1</v>
      </c>
      <c r="AB383" s="264">
        <v>13</v>
      </c>
      <c r="AC383" s="264">
        <v>12</v>
      </c>
      <c r="AD383" s="264">
        <v>13</v>
      </c>
      <c r="AE383" s="264">
        <v>13</v>
      </c>
      <c r="AF383" s="268">
        <v>0.923076923076923</v>
      </c>
      <c r="AG383" s="268">
        <v>1</v>
      </c>
      <c r="AH383" s="295">
        <v>-0.0769230769230769</v>
      </c>
    </row>
    <row r="384" spans="1:34">
      <c r="A384" s="315" t="s">
        <v>673</v>
      </c>
      <c r="B384" s="321" t="s">
        <v>3326</v>
      </c>
      <c r="C384" s="293" t="s">
        <v>719</v>
      </c>
      <c r="D384" s="321" t="s">
        <v>720</v>
      </c>
      <c r="E384" s="263">
        <v>71</v>
      </c>
      <c r="F384" s="263">
        <v>0</v>
      </c>
      <c r="G384" s="263">
        <v>1</v>
      </c>
      <c r="H384" s="264">
        <v>59</v>
      </c>
      <c r="I384" s="264">
        <v>3</v>
      </c>
      <c r="J384" s="264">
        <v>3</v>
      </c>
      <c r="K384" s="264">
        <v>64</v>
      </c>
      <c r="L384" s="264">
        <v>2</v>
      </c>
      <c r="M384" s="264">
        <v>1</v>
      </c>
      <c r="N384" s="267">
        <v>0</v>
      </c>
      <c r="O384" s="266">
        <v>0</v>
      </c>
      <c r="P384" s="294">
        <v>0.9</v>
      </c>
      <c r="Q384" s="267">
        <v>0</v>
      </c>
      <c r="R384" s="267">
        <v>0.0508474576271186</v>
      </c>
      <c r="S384" s="267">
        <v>0.03125</v>
      </c>
      <c r="T384" s="295">
        <v>-0.0508474576271186</v>
      </c>
      <c r="U384" s="266">
        <v>71</v>
      </c>
      <c r="V384" s="266">
        <v>1</v>
      </c>
      <c r="W384" s="267">
        <v>0.0140845070422535</v>
      </c>
      <c r="X384" s="267">
        <v>0.0140845070422535</v>
      </c>
      <c r="Y384" s="268">
        <v>0.0508474576271186</v>
      </c>
      <c r="Z384" s="268">
        <v>0.015625</v>
      </c>
      <c r="AA384" s="295">
        <v>-0.0367629505848651</v>
      </c>
      <c r="AB384" s="264">
        <v>382</v>
      </c>
      <c r="AC384" s="264">
        <v>11</v>
      </c>
      <c r="AD384" s="264">
        <v>493</v>
      </c>
      <c r="AE384" s="264">
        <v>4</v>
      </c>
      <c r="AF384" s="268">
        <v>0.0287958115183246</v>
      </c>
      <c r="AG384" s="268">
        <v>0.00811359026369168</v>
      </c>
      <c r="AH384" s="295">
        <v>0.0206822212546329</v>
      </c>
    </row>
    <row r="385" spans="1:34">
      <c r="A385" s="315" t="s">
        <v>721</v>
      </c>
      <c r="B385" s="321" t="s">
        <v>3327</v>
      </c>
      <c r="C385" s="293" t="s">
        <v>723</v>
      </c>
      <c r="D385" s="321" t="s">
        <v>724</v>
      </c>
      <c r="E385" s="263">
        <v>2929</v>
      </c>
      <c r="F385" s="263">
        <v>2849</v>
      </c>
      <c r="G385" s="263">
        <v>2545</v>
      </c>
      <c r="H385" s="264">
        <v>4179</v>
      </c>
      <c r="I385" s="264">
        <v>4113</v>
      </c>
      <c r="J385" s="264">
        <v>3332</v>
      </c>
      <c r="K385" s="264">
        <v>1325</v>
      </c>
      <c r="L385" s="264">
        <v>1306</v>
      </c>
      <c r="M385" s="264">
        <v>1151</v>
      </c>
      <c r="N385" s="267">
        <v>0.9726869238648</v>
      </c>
      <c r="O385" s="266">
        <v>2849</v>
      </c>
      <c r="P385" s="294">
        <v>0.9</v>
      </c>
      <c r="Q385" s="267">
        <v>0.9726869238648</v>
      </c>
      <c r="R385" s="267">
        <v>0.984206748025844</v>
      </c>
      <c r="S385" s="267">
        <v>0.985660377358491</v>
      </c>
      <c r="T385" s="295">
        <v>-0.0115198241610432</v>
      </c>
      <c r="U385" s="266">
        <v>2929</v>
      </c>
      <c r="V385" s="266">
        <v>2545</v>
      </c>
      <c r="W385" s="267">
        <v>0.868897234551041</v>
      </c>
      <c r="X385" s="267">
        <v>0.868897234551041</v>
      </c>
      <c r="Y385" s="268">
        <v>0.797319932998325</v>
      </c>
      <c r="Z385" s="268">
        <v>0.868679245283019</v>
      </c>
      <c r="AA385" s="295">
        <v>0.0715773015527164</v>
      </c>
      <c r="AB385" s="264">
        <v>19280</v>
      </c>
      <c r="AC385" s="264">
        <v>16425</v>
      </c>
      <c r="AD385" s="264">
        <v>18397</v>
      </c>
      <c r="AE385" s="264">
        <v>15633</v>
      </c>
      <c r="AF385" s="268">
        <v>0.851919087136929</v>
      </c>
      <c r="AG385" s="268">
        <v>0.849758112735772</v>
      </c>
      <c r="AH385" s="295">
        <v>0.00216097440115726</v>
      </c>
    </row>
    <row r="386" spans="1:34">
      <c r="A386" s="315" t="s">
        <v>721</v>
      </c>
      <c r="B386" s="321" t="s">
        <v>3327</v>
      </c>
      <c r="C386" s="293" t="s">
        <v>725</v>
      </c>
      <c r="D386" s="321" t="s">
        <v>725</v>
      </c>
      <c r="E386" s="263">
        <v>2108</v>
      </c>
      <c r="F386" s="263">
        <v>2082</v>
      </c>
      <c r="G386" s="263">
        <v>1837</v>
      </c>
      <c r="H386" s="264">
        <v>2945</v>
      </c>
      <c r="I386" s="264">
        <v>2926</v>
      </c>
      <c r="J386" s="264">
        <v>2509</v>
      </c>
      <c r="K386" s="264">
        <v>1016</v>
      </c>
      <c r="L386" s="264">
        <v>1008</v>
      </c>
      <c r="M386" s="264">
        <v>910</v>
      </c>
      <c r="N386" s="267">
        <v>0.987666034155598</v>
      </c>
      <c r="O386" s="266">
        <v>2082</v>
      </c>
      <c r="P386" s="294">
        <v>0.9</v>
      </c>
      <c r="Q386" s="267">
        <v>0.987666034155598</v>
      </c>
      <c r="R386" s="267">
        <v>0.993548387096774</v>
      </c>
      <c r="S386" s="267">
        <v>0.992125984251969</v>
      </c>
      <c r="T386" s="295">
        <v>-0.00588235294117645</v>
      </c>
      <c r="U386" s="266">
        <v>2108</v>
      </c>
      <c r="V386" s="266">
        <v>1837</v>
      </c>
      <c r="W386" s="267">
        <v>0.871442125237192</v>
      </c>
      <c r="X386" s="267">
        <v>0.871442125237192</v>
      </c>
      <c r="Y386" s="268">
        <v>0.85195246179966</v>
      </c>
      <c r="Z386" s="268">
        <v>0.895669291338583</v>
      </c>
      <c r="AA386" s="295">
        <v>0.0194896634375312</v>
      </c>
      <c r="AB386" s="264">
        <v>13507</v>
      </c>
      <c r="AC386" s="264">
        <v>11635</v>
      </c>
      <c r="AD386" s="264">
        <v>13390</v>
      </c>
      <c r="AE386" s="264">
        <v>11741</v>
      </c>
      <c r="AF386" s="268">
        <v>0.861405197305101</v>
      </c>
      <c r="AG386" s="268">
        <v>0.876848394324122</v>
      </c>
      <c r="AH386" s="295">
        <v>-0.0154431970190214</v>
      </c>
    </row>
    <row r="387" spans="1:34">
      <c r="A387" s="315" t="s">
        <v>721</v>
      </c>
      <c r="B387" s="321" t="s">
        <v>3327</v>
      </c>
      <c r="C387" s="293" t="s">
        <v>726</v>
      </c>
      <c r="D387" s="321" t="s">
        <v>726</v>
      </c>
      <c r="E387" s="263">
        <v>2777</v>
      </c>
      <c r="F387" s="263">
        <v>2727</v>
      </c>
      <c r="G387" s="263">
        <v>2222</v>
      </c>
      <c r="H387" s="264">
        <v>3871</v>
      </c>
      <c r="I387" s="264">
        <v>3791</v>
      </c>
      <c r="J387" s="264">
        <v>3008</v>
      </c>
      <c r="K387" s="264">
        <v>1262</v>
      </c>
      <c r="L387" s="264">
        <v>1251</v>
      </c>
      <c r="M387" s="264">
        <v>1053</v>
      </c>
      <c r="N387" s="267">
        <v>0.981994958588405</v>
      </c>
      <c r="O387" s="266">
        <v>2727</v>
      </c>
      <c r="P387" s="294">
        <v>0.9</v>
      </c>
      <c r="Q387" s="267">
        <v>0.981994958588405</v>
      </c>
      <c r="R387" s="267">
        <v>0.97933350555412</v>
      </c>
      <c r="S387" s="267">
        <v>0.991283676703645</v>
      </c>
      <c r="T387" s="295">
        <v>0.00266145303428444</v>
      </c>
      <c r="U387" s="266">
        <v>2777</v>
      </c>
      <c r="V387" s="266">
        <v>2222</v>
      </c>
      <c r="W387" s="267">
        <v>0.800144040331293</v>
      </c>
      <c r="X387" s="267">
        <v>0.800144040331293</v>
      </c>
      <c r="Y387" s="268">
        <v>0.777060191165074</v>
      </c>
      <c r="Z387" s="268">
        <v>0.834389857369255</v>
      </c>
      <c r="AA387" s="295">
        <v>0.0230838491662191</v>
      </c>
      <c r="AB387" s="264">
        <v>17791</v>
      </c>
      <c r="AC387" s="264">
        <v>14439</v>
      </c>
      <c r="AD387" s="264">
        <v>17003</v>
      </c>
      <c r="AE387" s="264">
        <v>14338</v>
      </c>
      <c r="AF387" s="268">
        <v>0.811590129840931</v>
      </c>
      <c r="AG387" s="268">
        <v>0.843262953596424</v>
      </c>
      <c r="AH387" s="295">
        <v>-0.0316728237554933</v>
      </c>
    </row>
    <row r="388" spans="1:34">
      <c r="A388" s="315" t="s">
        <v>721</v>
      </c>
      <c r="B388" s="321" t="s">
        <v>3327</v>
      </c>
      <c r="C388" s="293" t="s">
        <v>727</v>
      </c>
      <c r="D388" s="321" t="s">
        <v>728</v>
      </c>
      <c r="E388" s="263">
        <v>3447</v>
      </c>
      <c r="F388" s="263">
        <v>3309</v>
      </c>
      <c r="G388" s="263">
        <v>2770</v>
      </c>
      <c r="H388" s="264">
        <v>4972</v>
      </c>
      <c r="I388" s="264">
        <v>4773</v>
      </c>
      <c r="J388" s="264">
        <v>3511</v>
      </c>
      <c r="K388" s="264">
        <v>1710</v>
      </c>
      <c r="L388" s="264">
        <v>1552</v>
      </c>
      <c r="M388" s="264">
        <v>1437</v>
      </c>
      <c r="N388" s="267">
        <v>0.959965187119234</v>
      </c>
      <c r="O388" s="266">
        <v>3309</v>
      </c>
      <c r="P388" s="294">
        <v>0.9</v>
      </c>
      <c r="Q388" s="267">
        <v>0.959965187119234</v>
      </c>
      <c r="R388" s="267">
        <v>0.959975864843121</v>
      </c>
      <c r="S388" s="267">
        <v>0.907602339181287</v>
      </c>
      <c r="T388" s="295">
        <v>-1.0677723887409e-5</v>
      </c>
      <c r="U388" s="266">
        <v>3447</v>
      </c>
      <c r="V388" s="266">
        <v>2770</v>
      </c>
      <c r="W388" s="267">
        <v>0.803597331012475</v>
      </c>
      <c r="X388" s="267">
        <v>0.803597331012475</v>
      </c>
      <c r="Y388" s="268">
        <v>0.706154465004023</v>
      </c>
      <c r="Z388" s="268">
        <v>0.840350877192982</v>
      </c>
      <c r="AA388" s="295">
        <v>0.0974428660084521</v>
      </c>
      <c r="AB388" s="264">
        <v>22770</v>
      </c>
      <c r="AC388" s="264">
        <v>17584</v>
      </c>
      <c r="AD388" s="264">
        <v>22809</v>
      </c>
      <c r="AE388" s="264">
        <v>17382</v>
      </c>
      <c r="AF388" s="268">
        <v>0.772244180939833</v>
      </c>
      <c r="AG388" s="268">
        <v>0.762067604892805</v>
      </c>
      <c r="AH388" s="295">
        <v>0.0101765760470277</v>
      </c>
    </row>
    <row r="389" spans="1:34">
      <c r="A389" s="315" t="s">
        <v>721</v>
      </c>
      <c r="B389" s="321" t="s">
        <v>3327</v>
      </c>
      <c r="C389" s="293" t="s">
        <v>729</v>
      </c>
      <c r="D389" s="321" t="s">
        <v>730</v>
      </c>
      <c r="E389" s="263">
        <v>2292</v>
      </c>
      <c r="F389" s="263">
        <v>2260</v>
      </c>
      <c r="G389" s="263">
        <v>2009</v>
      </c>
      <c r="H389" s="264">
        <v>3155</v>
      </c>
      <c r="I389" s="264">
        <v>3122</v>
      </c>
      <c r="J389" s="264">
        <v>2499</v>
      </c>
      <c r="K389" s="264">
        <v>1094</v>
      </c>
      <c r="L389" s="264">
        <v>1086</v>
      </c>
      <c r="M389" s="264">
        <v>962</v>
      </c>
      <c r="N389" s="267">
        <v>0.986038394415358</v>
      </c>
      <c r="O389" s="266">
        <v>2260</v>
      </c>
      <c r="P389" s="294">
        <v>0.9</v>
      </c>
      <c r="Q389" s="267">
        <v>0.986038394415358</v>
      </c>
      <c r="R389" s="267">
        <v>0.989540412044374</v>
      </c>
      <c r="S389" s="267">
        <v>0.992687385740402</v>
      </c>
      <c r="T389" s="295">
        <v>-0.00350201762901625</v>
      </c>
      <c r="U389" s="266">
        <v>2292</v>
      </c>
      <c r="V389" s="266">
        <v>2009</v>
      </c>
      <c r="W389" s="267">
        <v>0.87652705061082</v>
      </c>
      <c r="X389" s="267">
        <v>0.87652705061082</v>
      </c>
      <c r="Y389" s="268">
        <v>0.792076069730586</v>
      </c>
      <c r="Z389" s="268">
        <v>0.879341864716636</v>
      </c>
      <c r="AA389" s="295">
        <v>0.0844509808802338</v>
      </c>
      <c r="AB389" s="264">
        <v>14471</v>
      </c>
      <c r="AC389" s="264">
        <v>12512</v>
      </c>
      <c r="AD389" s="264">
        <v>13770</v>
      </c>
      <c r="AE389" s="264">
        <v>12299</v>
      </c>
      <c r="AF389" s="268">
        <v>0.8646258033308</v>
      </c>
      <c r="AG389" s="268">
        <v>0.893173565722585</v>
      </c>
      <c r="AH389" s="295">
        <v>-0.0285477623917858</v>
      </c>
    </row>
    <row r="390" spans="1:34">
      <c r="A390" s="315" t="s">
        <v>721</v>
      </c>
      <c r="B390" s="321" t="s">
        <v>3327</v>
      </c>
      <c r="C390" s="293" t="s">
        <v>731</v>
      </c>
      <c r="D390" s="321" t="s">
        <v>731</v>
      </c>
      <c r="E390" s="263">
        <v>2895</v>
      </c>
      <c r="F390" s="263">
        <v>2862</v>
      </c>
      <c r="G390" s="263">
        <v>2773</v>
      </c>
      <c r="H390" s="264">
        <v>4070</v>
      </c>
      <c r="I390" s="264">
        <v>3989</v>
      </c>
      <c r="J390" s="264">
        <v>3798</v>
      </c>
      <c r="K390" s="264">
        <v>1297</v>
      </c>
      <c r="L390" s="264">
        <v>1288</v>
      </c>
      <c r="M390" s="264">
        <v>1194</v>
      </c>
      <c r="N390" s="267">
        <v>0.98860103626943</v>
      </c>
      <c r="O390" s="266">
        <v>2862</v>
      </c>
      <c r="P390" s="294">
        <v>0.9</v>
      </c>
      <c r="Q390" s="267">
        <v>0.98860103626943</v>
      </c>
      <c r="R390" s="267">
        <v>0.98009828009828</v>
      </c>
      <c r="S390" s="267">
        <v>0.993060909791827</v>
      </c>
      <c r="T390" s="295">
        <v>0.00850275617114993</v>
      </c>
      <c r="U390" s="266">
        <v>2895</v>
      </c>
      <c r="V390" s="266">
        <v>2773</v>
      </c>
      <c r="W390" s="267">
        <v>0.957858376511226</v>
      </c>
      <c r="X390" s="267">
        <v>0.957858376511226</v>
      </c>
      <c r="Y390" s="268">
        <v>0.933169533169533</v>
      </c>
      <c r="Z390" s="268">
        <v>0.920585967617579</v>
      </c>
      <c r="AA390" s="295">
        <v>0.0246888433416931</v>
      </c>
      <c r="AB390" s="264">
        <v>18459</v>
      </c>
      <c r="AC390" s="264">
        <v>17218</v>
      </c>
      <c r="AD390" s="264">
        <v>17855</v>
      </c>
      <c r="AE390" s="264">
        <v>16638</v>
      </c>
      <c r="AF390" s="268">
        <v>0.932769922531015</v>
      </c>
      <c r="AG390" s="268">
        <v>0.931839820778493</v>
      </c>
      <c r="AH390" s="295">
        <v>0.000930101752521284</v>
      </c>
    </row>
    <row r="391" spans="1:34">
      <c r="A391" s="315" t="s">
        <v>721</v>
      </c>
      <c r="B391" s="321" t="s">
        <v>3327</v>
      </c>
      <c r="C391" s="293" t="s">
        <v>732</v>
      </c>
      <c r="D391" s="321" t="s">
        <v>732</v>
      </c>
      <c r="E391" s="263">
        <v>2505</v>
      </c>
      <c r="F391" s="263">
        <v>2422</v>
      </c>
      <c r="G391" s="263">
        <v>2216</v>
      </c>
      <c r="H391" s="264">
        <v>3545</v>
      </c>
      <c r="I391" s="264">
        <v>3487</v>
      </c>
      <c r="J391" s="264">
        <v>3029</v>
      </c>
      <c r="K391" s="264">
        <v>1151</v>
      </c>
      <c r="L391" s="264">
        <v>1108</v>
      </c>
      <c r="M391" s="264">
        <v>993</v>
      </c>
      <c r="N391" s="267">
        <v>0.96686626746507</v>
      </c>
      <c r="O391" s="266">
        <v>2422</v>
      </c>
      <c r="P391" s="294">
        <v>0.9</v>
      </c>
      <c r="Q391" s="267">
        <v>0.96686626746507</v>
      </c>
      <c r="R391" s="267">
        <v>0.983638928067701</v>
      </c>
      <c r="S391" s="267">
        <v>0.962641181581234</v>
      </c>
      <c r="T391" s="295">
        <v>-0.0167726606026312</v>
      </c>
      <c r="U391" s="266">
        <v>2505</v>
      </c>
      <c r="V391" s="266">
        <v>2216</v>
      </c>
      <c r="W391" s="267">
        <v>0.884630738522954</v>
      </c>
      <c r="X391" s="267">
        <v>0.884630738522954</v>
      </c>
      <c r="Y391" s="268">
        <v>0.854442877291961</v>
      </c>
      <c r="Z391" s="268">
        <v>0.862728062554301</v>
      </c>
      <c r="AA391" s="295">
        <v>0.0301878612309935</v>
      </c>
      <c r="AB391" s="264">
        <v>16039</v>
      </c>
      <c r="AC391" s="264">
        <v>14318</v>
      </c>
      <c r="AD391" s="264">
        <v>15377</v>
      </c>
      <c r="AE391" s="264">
        <v>14423</v>
      </c>
      <c r="AF391" s="268">
        <v>0.892699046075192</v>
      </c>
      <c r="AG391" s="268">
        <v>0.937959289848475</v>
      </c>
      <c r="AH391" s="295">
        <v>-0.0452602437732833</v>
      </c>
    </row>
    <row r="392" spans="1:34">
      <c r="A392" s="315" t="s">
        <v>721</v>
      </c>
      <c r="B392" s="321" t="s">
        <v>3327</v>
      </c>
      <c r="C392" s="293" t="s">
        <v>733</v>
      </c>
      <c r="D392" s="321" t="s">
        <v>733</v>
      </c>
      <c r="E392" s="263">
        <v>1517</v>
      </c>
      <c r="F392" s="263">
        <v>1495</v>
      </c>
      <c r="G392" s="263">
        <v>1366</v>
      </c>
      <c r="H392" s="264">
        <v>2193</v>
      </c>
      <c r="I392" s="264">
        <v>2147</v>
      </c>
      <c r="J392" s="264">
        <v>1792</v>
      </c>
      <c r="K392" s="264">
        <v>809</v>
      </c>
      <c r="L392" s="264">
        <v>735</v>
      </c>
      <c r="M392" s="264">
        <v>685</v>
      </c>
      <c r="N392" s="267">
        <v>0.985497692814766</v>
      </c>
      <c r="O392" s="266">
        <v>1495</v>
      </c>
      <c r="P392" s="294">
        <v>0.9</v>
      </c>
      <c r="Q392" s="267">
        <v>0.985497692814766</v>
      </c>
      <c r="R392" s="267">
        <v>0.979024167806658</v>
      </c>
      <c r="S392" s="267">
        <v>0.908529048207664</v>
      </c>
      <c r="T392" s="295">
        <v>0.00647352500810838</v>
      </c>
      <c r="U392" s="266">
        <v>1517</v>
      </c>
      <c r="V392" s="266">
        <v>1366</v>
      </c>
      <c r="W392" s="267">
        <v>0.900461437046803</v>
      </c>
      <c r="X392" s="267">
        <v>0.900461437046803</v>
      </c>
      <c r="Y392" s="268">
        <v>0.817145462836297</v>
      </c>
      <c r="Z392" s="268">
        <v>0.84672435105068</v>
      </c>
      <c r="AA392" s="295">
        <v>0.0833159742105056</v>
      </c>
      <c r="AB392" s="264">
        <v>9823</v>
      </c>
      <c r="AC392" s="264">
        <v>8324</v>
      </c>
      <c r="AD392" s="264">
        <v>9525</v>
      </c>
      <c r="AE392" s="264">
        <v>8657</v>
      </c>
      <c r="AF392" s="268">
        <v>0.847398961620686</v>
      </c>
      <c r="AG392" s="268">
        <v>0.908871391076115</v>
      </c>
      <c r="AH392" s="295">
        <v>-0.0614724294554293</v>
      </c>
    </row>
    <row r="393" spans="1:34">
      <c r="A393" s="315" t="s">
        <v>721</v>
      </c>
      <c r="B393" s="321" t="s">
        <v>3327</v>
      </c>
      <c r="C393" s="293" t="s">
        <v>734</v>
      </c>
      <c r="D393" s="321" t="s">
        <v>735</v>
      </c>
      <c r="E393" s="263">
        <v>1</v>
      </c>
      <c r="F393" s="263">
        <v>0</v>
      </c>
      <c r="G393" s="263">
        <v>0</v>
      </c>
      <c r="H393" s="264">
        <v>2</v>
      </c>
      <c r="I393" s="264">
        <v>0</v>
      </c>
      <c r="J393" s="264">
        <v>0</v>
      </c>
      <c r="K393" s="264">
        <v>0</v>
      </c>
      <c r="L393" s="264">
        <v>0</v>
      </c>
      <c r="M393" s="264">
        <v>0</v>
      </c>
      <c r="N393" s="267">
        <v>0</v>
      </c>
      <c r="O393" s="266">
        <v>0</v>
      </c>
      <c r="P393" s="294">
        <v>0.9</v>
      </c>
      <c r="Q393" s="267">
        <v>0</v>
      </c>
      <c r="R393" s="267">
        <v>0</v>
      </c>
      <c r="S393" s="267">
        <v>0</v>
      </c>
      <c r="T393" s="295">
        <v>0</v>
      </c>
      <c r="U393" s="266">
        <v>1</v>
      </c>
      <c r="V393" s="266">
        <v>0</v>
      </c>
      <c r="W393" s="267">
        <v>0</v>
      </c>
      <c r="X393" s="267">
        <v>0</v>
      </c>
      <c r="Y393" s="268">
        <v>0</v>
      </c>
      <c r="Z393" s="268">
        <v>0</v>
      </c>
      <c r="AA393" s="295">
        <v>0</v>
      </c>
      <c r="AB393" s="264">
        <v>3</v>
      </c>
      <c r="AC393" s="264">
        <v>0</v>
      </c>
      <c r="AD393" s="264">
        <v>24</v>
      </c>
      <c r="AE393" s="264">
        <v>24</v>
      </c>
      <c r="AF393" s="268">
        <v>0</v>
      </c>
      <c r="AG393" s="268">
        <v>1</v>
      </c>
      <c r="AH393" s="295">
        <v>-1</v>
      </c>
    </row>
    <row r="394" spans="1:34">
      <c r="A394" s="315" t="s">
        <v>721</v>
      </c>
      <c r="B394" s="321" t="s">
        <v>3327</v>
      </c>
      <c r="C394" s="293" t="s">
        <v>736</v>
      </c>
      <c r="D394" s="321" t="s">
        <v>737</v>
      </c>
      <c r="E394" s="263">
        <v>3451</v>
      </c>
      <c r="F394" s="263">
        <v>3308</v>
      </c>
      <c r="G394" s="263">
        <v>2947</v>
      </c>
      <c r="H394" s="264">
        <v>4702</v>
      </c>
      <c r="I394" s="264">
        <v>4594</v>
      </c>
      <c r="J394" s="264">
        <v>3855</v>
      </c>
      <c r="K394" s="264">
        <v>1698</v>
      </c>
      <c r="L394" s="264">
        <v>1663</v>
      </c>
      <c r="M394" s="264">
        <v>1520</v>
      </c>
      <c r="N394" s="267">
        <v>0.958562735439003</v>
      </c>
      <c r="O394" s="266">
        <v>3308</v>
      </c>
      <c r="P394" s="294">
        <v>0.9</v>
      </c>
      <c r="Q394" s="267">
        <v>0.958562735439003</v>
      </c>
      <c r="R394" s="267">
        <v>0.977031050616759</v>
      </c>
      <c r="S394" s="267">
        <v>0.979387514723204</v>
      </c>
      <c r="T394" s="295">
        <v>-0.0184683151777557</v>
      </c>
      <c r="U394" s="266">
        <v>3451</v>
      </c>
      <c r="V394" s="266">
        <v>2947</v>
      </c>
      <c r="W394" s="267">
        <v>0.85395537525355</v>
      </c>
      <c r="X394" s="267">
        <v>0.85395537525355</v>
      </c>
      <c r="Y394" s="268">
        <v>0.819863887707359</v>
      </c>
      <c r="Z394" s="268">
        <v>0.895170789163722</v>
      </c>
      <c r="AA394" s="295">
        <v>0.0340914875461912</v>
      </c>
      <c r="AB394" s="264">
        <v>22325</v>
      </c>
      <c r="AC394" s="264">
        <v>19369</v>
      </c>
      <c r="AD394" s="264">
        <v>21038</v>
      </c>
      <c r="AE394" s="264">
        <v>18983</v>
      </c>
      <c r="AF394" s="268">
        <v>0.867592385218365</v>
      </c>
      <c r="AG394" s="268">
        <v>0.902319612130431</v>
      </c>
      <c r="AH394" s="295">
        <v>-0.0347272269120656</v>
      </c>
    </row>
    <row r="395" spans="1:34">
      <c r="A395" s="315" t="s">
        <v>721</v>
      </c>
      <c r="B395" s="321" t="s">
        <v>3327</v>
      </c>
      <c r="C395" s="293" t="s">
        <v>738</v>
      </c>
      <c r="D395" s="321" t="s">
        <v>738</v>
      </c>
      <c r="E395" s="263">
        <v>3683</v>
      </c>
      <c r="F395" s="263">
        <v>3544</v>
      </c>
      <c r="G395" s="263">
        <v>3078</v>
      </c>
      <c r="H395" s="264">
        <v>5383</v>
      </c>
      <c r="I395" s="264">
        <v>5197</v>
      </c>
      <c r="J395" s="264">
        <v>4042</v>
      </c>
      <c r="K395" s="264">
        <v>1951</v>
      </c>
      <c r="L395" s="264">
        <v>1816</v>
      </c>
      <c r="M395" s="264">
        <v>1619</v>
      </c>
      <c r="N395" s="267">
        <v>0.962259027966332</v>
      </c>
      <c r="O395" s="266">
        <v>3544</v>
      </c>
      <c r="P395" s="294">
        <v>0.9</v>
      </c>
      <c r="Q395" s="267">
        <v>0.962259027966332</v>
      </c>
      <c r="R395" s="267">
        <v>0.96544677689021</v>
      </c>
      <c r="S395" s="267">
        <v>0.930804715530497</v>
      </c>
      <c r="T395" s="295">
        <v>-0.00318774892387819</v>
      </c>
      <c r="U395" s="266">
        <v>3683</v>
      </c>
      <c r="V395" s="266">
        <v>3078</v>
      </c>
      <c r="W395" s="267">
        <v>0.835731740428998</v>
      </c>
      <c r="X395" s="267">
        <v>0.835731740428998</v>
      </c>
      <c r="Y395" s="268">
        <v>0.750882407579417</v>
      </c>
      <c r="Z395" s="268">
        <v>0.829830855971297</v>
      </c>
      <c r="AA395" s="295">
        <v>0.0848493328495814</v>
      </c>
      <c r="AB395" s="264">
        <v>25988</v>
      </c>
      <c r="AC395" s="264">
        <v>21346</v>
      </c>
      <c r="AD395" s="264">
        <v>24818</v>
      </c>
      <c r="AE395" s="264">
        <v>19954</v>
      </c>
      <c r="AF395" s="268">
        <v>0.821379098045252</v>
      </c>
      <c r="AG395" s="268">
        <v>0.804013216214038</v>
      </c>
      <c r="AH395" s="295">
        <v>0.0173658818312135</v>
      </c>
    </row>
    <row r="396" spans="1:34">
      <c r="A396" s="315" t="s">
        <v>721</v>
      </c>
      <c r="B396" s="321" t="s">
        <v>3327</v>
      </c>
      <c r="C396" s="293" t="s">
        <v>739</v>
      </c>
      <c r="D396" s="321" t="s">
        <v>740</v>
      </c>
      <c r="E396" s="263">
        <v>3</v>
      </c>
      <c r="F396" s="263">
        <v>0</v>
      </c>
      <c r="G396" s="263">
        <v>0</v>
      </c>
      <c r="H396" s="264">
        <v>10</v>
      </c>
      <c r="I396" s="264">
        <v>1</v>
      </c>
      <c r="J396" s="264">
        <v>0</v>
      </c>
      <c r="K396" s="264">
        <v>1</v>
      </c>
      <c r="L396" s="264">
        <v>0</v>
      </c>
      <c r="M396" s="264">
        <v>0</v>
      </c>
      <c r="N396" s="267">
        <v>0</v>
      </c>
      <c r="O396" s="266">
        <v>0</v>
      </c>
      <c r="P396" s="294">
        <v>0.9</v>
      </c>
      <c r="Q396" s="267">
        <v>0</v>
      </c>
      <c r="R396" s="267">
        <v>0.1</v>
      </c>
      <c r="S396" s="267">
        <v>0</v>
      </c>
      <c r="T396" s="295">
        <v>-0.1</v>
      </c>
      <c r="U396" s="266">
        <v>3</v>
      </c>
      <c r="V396" s="266">
        <v>0</v>
      </c>
      <c r="W396" s="267">
        <v>0</v>
      </c>
      <c r="X396" s="267">
        <v>0</v>
      </c>
      <c r="Y396" s="268">
        <v>0</v>
      </c>
      <c r="Z396" s="268">
        <v>0</v>
      </c>
      <c r="AA396" s="295">
        <v>0</v>
      </c>
      <c r="AB396" s="264">
        <v>15</v>
      </c>
      <c r="AC396" s="264">
        <v>0</v>
      </c>
      <c r="AD396" s="264">
        <v>0</v>
      </c>
      <c r="AE396" s="264">
        <v>0</v>
      </c>
      <c r="AF396" s="268">
        <v>0</v>
      </c>
      <c r="AG396" s="268">
        <v>0</v>
      </c>
      <c r="AH396" s="295">
        <v>0</v>
      </c>
    </row>
    <row r="397" spans="1:34">
      <c r="A397" s="315" t="s">
        <v>721</v>
      </c>
      <c r="B397" s="321" t="s">
        <v>3327</v>
      </c>
      <c r="C397" s="293" t="s">
        <v>741</v>
      </c>
      <c r="D397" s="321" t="s">
        <v>741</v>
      </c>
      <c r="E397" s="263">
        <v>3358</v>
      </c>
      <c r="F397" s="263">
        <v>3342</v>
      </c>
      <c r="G397" s="263">
        <v>2805</v>
      </c>
      <c r="H397" s="264">
        <v>4848</v>
      </c>
      <c r="I397" s="264">
        <v>4835</v>
      </c>
      <c r="J397" s="264">
        <v>3791</v>
      </c>
      <c r="K397" s="264">
        <v>1691</v>
      </c>
      <c r="L397" s="264">
        <v>1662</v>
      </c>
      <c r="M397" s="264">
        <v>1423</v>
      </c>
      <c r="N397" s="267">
        <v>0.995235259082787</v>
      </c>
      <c r="O397" s="266">
        <v>3342</v>
      </c>
      <c r="P397" s="294">
        <v>0.9</v>
      </c>
      <c r="Q397" s="267">
        <v>0.995235259082787</v>
      </c>
      <c r="R397" s="267">
        <v>0.997318481848185</v>
      </c>
      <c r="S397" s="267">
        <v>0.982850384387936</v>
      </c>
      <c r="T397" s="295">
        <v>-0.00208322276539741</v>
      </c>
      <c r="U397" s="266">
        <v>3358</v>
      </c>
      <c r="V397" s="266">
        <v>2805</v>
      </c>
      <c r="W397" s="267">
        <v>0.835318642048839</v>
      </c>
      <c r="X397" s="267">
        <v>0.835318642048839</v>
      </c>
      <c r="Y397" s="268">
        <v>0.78197194719472</v>
      </c>
      <c r="Z397" s="268">
        <v>0.841513897102306</v>
      </c>
      <c r="AA397" s="295">
        <v>0.053346694854119</v>
      </c>
      <c r="AB397" s="264">
        <v>22225</v>
      </c>
      <c r="AC397" s="264">
        <v>18462</v>
      </c>
      <c r="AD397" s="264">
        <v>21346</v>
      </c>
      <c r="AE397" s="264">
        <v>17687</v>
      </c>
      <c r="AF397" s="268">
        <v>0.830686164229471</v>
      </c>
      <c r="AG397" s="268">
        <v>0.828586151972266</v>
      </c>
      <c r="AH397" s="295">
        <v>0.0021000122572048</v>
      </c>
    </row>
    <row r="398" spans="1:34">
      <c r="A398" s="315" t="s">
        <v>721</v>
      </c>
      <c r="B398" s="321" t="s">
        <v>3328</v>
      </c>
      <c r="C398" s="293" t="s">
        <v>742</v>
      </c>
      <c r="D398" s="321" t="s">
        <v>743</v>
      </c>
      <c r="E398" s="263">
        <v>3672</v>
      </c>
      <c r="F398" s="263">
        <v>3487</v>
      </c>
      <c r="G398" s="263">
        <v>2647</v>
      </c>
      <c r="H398" s="264">
        <v>4346</v>
      </c>
      <c r="I398" s="264">
        <v>4193</v>
      </c>
      <c r="J398" s="264">
        <v>3273</v>
      </c>
      <c r="K398" s="264">
        <v>2935</v>
      </c>
      <c r="L398" s="264">
        <v>2809</v>
      </c>
      <c r="M398" s="264">
        <v>2318</v>
      </c>
      <c r="N398" s="267">
        <v>0.949618736383442</v>
      </c>
      <c r="O398" s="266">
        <v>3487</v>
      </c>
      <c r="P398" s="294">
        <v>0.9</v>
      </c>
      <c r="Q398" s="267">
        <v>0.949618736383442</v>
      </c>
      <c r="R398" s="267">
        <v>0.964795213989876</v>
      </c>
      <c r="S398" s="267">
        <v>0.957069846678024</v>
      </c>
      <c r="T398" s="295">
        <v>-0.0151764776064335</v>
      </c>
      <c r="U398" s="266">
        <v>3672</v>
      </c>
      <c r="V398" s="266">
        <v>2647</v>
      </c>
      <c r="W398" s="267">
        <v>0.720860566448802</v>
      </c>
      <c r="X398" s="267">
        <v>0.720860566448802</v>
      </c>
      <c r="Y398" s="268">
        <v>0.753106304647952</v>
      </c>
      <c r="Z398" s="268">
        <v>0.789778534923339</v>
      </c>
      <c r="AA398" s="295">
        <v>-0.0322457381991504</v>
      </c>
      <c r="AB398" s="264">
        <v>23498</v>
      </c>
      <c r="AC398" s="264">
        <v>18206</v>
      </c>
      <c r="AD398" s="264">
        <v>23230</v>
      </c>
      <c r="AE398" s="264">
        <v>19109</v>
      </c>
      <c r="AF398" s="268">
        <v>0.774789343773938</v>
      </c>
      <c r="AG398" s="268">
        <v>0.822600086095566</v>
      </c>
      <c r="AH398" s="295">
        <v>-0.047810742321628</v>
      </c>
    </row>
    <row r="399" spans="1:34">
      <c r="A399" s="315" t="s">
        <v>721</v>
      </c>
      <c r="B399" s="321" t="s">
        <v>3328</v>
      </c>
      <c r="C399" s="293" t="s">
        <v>744</v>
      </c>
      <c r="D399" s="321" t="s">
        <v>745</v>
      </c>
      <c r="E399" s="263">
        <v>2979</v>
      </c>
      <c r="F399" s="263">
        <v>2285</v>
      </c>
      <c r="G399" s="263">
        <v>2160</v>
      </c>
      <c r="H399" s="264">
        <v>3531</v>
      </c>
      <c r="I399" s="264">
        <v>2707</v>
      </c>
      <c r="J399" s="264">
        <v>2605</v>
      </c>
      <c r="K399" s="264">
        <v>2300</v>
      </c>
      <c r="L399" s="264">
        <v>2141</v>
      </c>
      <c r="M399" s="264">
        <v>1763</v>
      </c>
      <c r="N399" s="267">
        <v>0.76703591809332</v>
      </c>
      <c r="O399" s="266">
        <v>2285</v>
      </c>
      <c r="P399" s="294">
        <v>0.9</v>
      </c>
      <c r="Q399" s="267">
        <v>0.76703591809332</v>
      </c>
      <c r="R399" s="267">
        <v>0.766638346077598</v>
      </c>
      <c r="S399" s="267">
        <v>0.930869565217391</v>
      </c>
      <c r="T399" s="295">
        <v>0.000397572015721548</v>
      </c>
      <c r="U399" s="266">
        <v>2979</v>
      </c>
      <c r="V399" s="266">
        <v>2160</v>
      </c>
      <c r="W399" s="267">
        <v>0.725075528700906</v>
      </c>
      <c r="X399" s="267">
        <v>0.725075528700906</v>
      </c>
      <c r="Y399" s="268">
        <v>0.737751345227981</v>
      </c>
      <c r="Z399" s="268">
        <v>0.766521739130435</v>
      </c>
      <c r="AA399" s="295">
        <v>-0.0126758165270744</v>
      </c>
      <c r="AB399" s="264">
        <v>18547</v>
      </c>
      <c r="AC399" s="264">
        <v>14072</v>
      </c>
      <c r="AD399" s="264">
        <v>17495</v>
      </c>
      <c r="AE399" s="264">
        <v>13539</v>
      </c>
      <c r="AF399" s="268">
        <v>0.758721086968243</v>
      </c>
      <c r="AG399" s="268">
        <v>0.773878250928837</v>
      </c>
      <c r="AH399" s="295">
        <v>-0.015157163960594</v>
      </c>
    </row>
    <row r="400" spans="1:34">
      <c r="A400" s="315" t="s">
        <v>721</v>
      </c>
      <c r="B400" s="321" t="s">
        <v>3328</v>
      </c>
      <c r="C400" s="293" t="s">
        <v>746</v>
      </c>
      <c r="D400" s="321" t="s">
        <v>747</v>
      </c>
      <c r="E400" s="263">
        <v>3796</v>
      </c>
      <c r="F400" s="263">
        <v>3608</v>
      </c>
      <c r="G400" s="263">
        <v>2625</v>
      </c>
      <c r="H400" s="264">
        <v>4391</v>
      </c>
      <c r="I400" s="264">
        <v>4250</v>
      </c>
      <c r="J400" s="264">
        <v>3166</v>
      </c>
      <c r="K400" s="264">
        <v>2688</v>
      </c>
      <c r="L400" s="264">
        <v>2481</v>
      </c>
      <c r="M400" s="264">
        <v>2011</v>
      </c>
      <c r="N400" s="267">
        <v>0.950474183350896</v>
      </c>
      <c r="O400" s="266">
        <v>3608</v>
      </c>
      <c r="P400" s="294">
        <v>0.9</v>
      </c>
      <c r="Q400" s="267">
        <v>0.950474183350896</v>
      </c>
      <c r="R400" s="267">
        <v>0.967888863584605</v>
      </c>
      <c r="S400" s="267">
        <v>0.922991071428571</v>
      </c>
      <c r="T400" s="295">
        <v>-0.0174146802337092</v>
      </c>
      <c r="U400" s="266">
        <v>3796</v>
      </c>
      <c r="V400" s="266">
        <v>2625</v>
      </c>
      <c r="W400" s="267">
        <v>0.691517386722866</v>
      </c>
      <c r="X400" s="267">
        <v>0.691517386722866</v>
      </c>
      <c r="Y400" s="268">
        <v>0.721020268731496</v>
      </c>
      <c r="Z400" s="268">
        <v>0.748139880952381</v>
      </c>
      <c r="AA400" s="295">
        <v>-0.02950288200863</v>
      </c>
      <c r="AB400" s="264">
        <v>22377</v>
      </c>
      <c r="AC400" s="264">
        <v>15619</v>
      </c>
      <c r="AD400" s="264">
        <v>20972</v>
      </c>
      <c r="AE400" s="264">
        <v>14872</v>
      </c>
      <c r="AF400" s="268">
        <v>0.697993475443536</v>
      </c>
      <c r="AG400" s="268">
        <v>0.709135990844936</v>
      </c>
      <c r="AH400" s="295">
        <v>-0.0111425154014003</v>
      </c>
    </row>
    <row r="401" spans="1:34">
      <c r="A401" s="315" t="s">
        <v>721</v>
      </c>
      <c r="B401" s="321" t="s">
        <v>3328</v>
      </c>
      <c r="C401" s="293" t="s">
        <v>748</v>
      </c>
      <c r="D401" s="321" t="s">
        <v>749</v>
      </c>
      <c r="E401" s="263">
        <v>3595</v>
      </c>
      <c r="F401" s="263">
        <v>3522</v>
      </c>
      <c r="G401" s="263">
        <v>3306</v>
      </c>
      <c r="H401" s="264">
        <v>4221</v>
      </c>
      <c r="I401" s="264">
        <v>4087</v>
      </c>
      <c r="J401" s="264">
        <v>3711</v>
      </c>
      <c r="K401" s="264">
        <v>2532</v>
      </c>
      <c r="L401" s="264">
        <v>2508</v>
      </c>
      <c r="M401" s="264">
        <v>2315</v>
      </c>
      <c r="N401" s="267">
        <v>0.979694019471488</v>
      </c>
      <c r="O401" s="266">
        <v>3522</v>
      </c>
      <c r="P401" s="294">
        <v>0.9</v>
      </c>
      <c r="Q401" s="267">
        <v>0.979694019471488</v>
      </c>
      <c r="R401" s="267">
        <v>0.968253968253968</v>
      </c>
      <c r="S401" s="267">
        <v>0.990521327014218</v>
      </c>
      <c r="T401" s="295">
        <v>0.0114400512175199</v>
      </c>
      <c r="U401" s="266">
        <v>3595</v>
      </c>
      <c r="V401" s="266">
        <v>3306</v>
      </c>
      <c r="W401" s="267">
        <v>0.91961057023644</v>
      </c>
      <c r="X401" s="267">
        <v>0.91961057023644</v>
      </c>
      <c r="Y401" s="268">
        <v>0.879175550817342</v>
      </c>
      <c r="Z401" s="268">
        <v>0.914296998420221</v>
      </c>
      <c r="AA401" s="295">
        <v>0.0404350194190977</v>
      </c>
      <c r="AB401" s="264">
        <v>21917</v>
      </c>
      <c r="AC401" s="264">
        <v>19438</v>
      </c>
      <c r="AD401" s="264">
        <v>21573</v>
      </c>
      <c r="AE401" s="264">
        <v>18339</v>
      </c>
      <c r="AF401" s="268">
        <v>0.886891454122371</v>
      </c>
      <c r="AG401" s="268">
        <v>0.850090390766236</v>
      </c>
      <c r="AH401" s="295">
        <v>0.0368010633561352</v>
      </c>
    </row>
    <row r="402" spans="1:34">
      <c r="A402" s="315" t="s">
        <v>721</v>
      </c>
      <c r="B402" s="321" t="s">
        <v>3328</v>
      </c>
      <c r="C402" s="293" t="s">
        <v>750</v>
      </c>
      <c r="D402" s="321" t="s">
        <v>751</v>
      </c>
      <c r="E402" s="263">
        <v>3031</v>
      </c>
      <c r="F402" s="263">
        <v>2971</v>
      </c>
      <c r="G402" s="263">
        <v>2465</v>
      </c>
      <c r="H402" s="264">
        <v>3793</v>
      </c>
      <c r="I402" s="264">
        <v>3738</v>
      </c>
      <c r="J402" s="264">
        <v>2926</v>
      </c>
      <c r="K402" s="264">
        <v>2516</v>
      </c>
      <c r="L402" s="264">
        <v>2461</v>
      </c>
      <c r="M402" s="264">
        <v>2096</v>
      </c>
      <c r="N402" s="267">
        <v>0.980204552952821</v>
      </c>
      <c r="O402" s="266">
        <v>2971</v>
      </c>
      <c r="P402" s="294">
        <v>0.9</v>
      </c>
      <c r="Q402" s="267">
        <v>0.980204552952821</v>
      </c>
      <c r="R402" s="267">
        <v>0.985499604534669</v>
      </c>
      <c r="S402" s="267">
        <v>0.978139904610493</v>
      </c>
      <c r="T402" s="295">
        <v>-0.00529505158184829</v>
      </c>
      <c r="U402" s="266">
        <v>3031</v>
      </c>
      <c r="V402" s="266">
        <v>2465</v>
      </c>
      <c r="W402" s="267">
        <v>0.81326294952161</v>
      </c>
      <c r="X402" s="267">
        <v>0.81326294952161</v>
      </c>
      <c r="Y402" s="268">
        <v>0.771421038755602</v>
      </c>
      <c r="Z402" s="268">
        <v>0.833068362480127</v>
      </c>
      <c r="AA402" s="295">
        <v>0.0418419107660076</v>
      </c>
      <c r="AB402" s="264">
        <v>20302</v>
      </c>
      <c r="AC402" s="264">
        <v>16052</v>
      </c>
      <c r="AD402" s="264">
        <v>19562</v>
      </c>
      <c r="AE402" s="264">
        <v>15791</v>
      </c>
      <c r="AF402" s="268">
        <v>0.790661018618855</v>
      </c>
      <c r="AG402" s="268">
        <v>0.80722829976485</v>
      </c>
      <c r="AH402" s="295">
        <v>-0.0165672811459949</v>
      </c>
    </row>
    <row r="403" spans="1:34">
      <c r="A403" s="315" t="s">
        <v>721</v>
      </c>
      <c r="B403" s="321" t="s">
        <v>3328</v>
      </c>
      <c r="C403" s="293" t="s">
        <v>752</v>
      </c>
      <c r="D403" s="321" t="s">
        <v>753</v>
      </c>
      <c r="E403" s="263">
        <v>3409</v>
      </c>
      <c r="F403" s="263">
        <v>3184</v>
      </c>
      <c r="G403" s="263">
        <v>1782</v>
      </c>
      <c r="H403" s="264">
        <v>3860</v>
      </c>
      <c r="I403" s="264">
        <v>3664</v>
      </c>
      <c r="J403" s="264">
        <v>2092</v>
      </c>
      <c r="K403" s="264">
        <v>2393</v>
      </c>
      <c r="L403" s="264">
        <v>2179</v>
      </c>
      <c r="M403" s="264">
        <v>1234</v>
      </c>
      <c r="N403" s="267">
        <v>0.933998239953065</v>
      </c>
      <c r="O403" s="266">
        <v>3184</v>
      </c>
      <c r="P403" s="294">
        <v>0.9</v>
      </c>
      <c r="Q403" s="267">
        <v>0.933998239953065</v>
      </c>
      <c r="R403" s="267">
        <v>0.949222797927461</v>
      </c>
      <c r="S403" s="267">
        <v>0.910572503134141</v>
      </c>
      <c r="T403" s="295">
        <v>-0.0152245579743957</v>
      </c>
      <c r="U403" s="266">
        <v>3409</v>
      </c>
      <c r="V403" s="266">
        <v>1782</v>
      </c>
      <c r="W403" s="267">
        <v>0.522733939571722</v>
      </c>
      <c r="X403" s="267">
        <v>0.522733939571722</v>
      </c>
      <c r="Y403" s="268">
        <v>0.541968911917098</v>
      </c>
      <c r="Z403" s="268">
        <v>0.515670706226494</v>
      </c>
      <c r="AA403" s="295">
        <v>-0.0192349723453765</v>
      </c>
      <c r="AB403" s="264">
        <v>20014</v>
      </c>
      <c r="AC403" s="264">
        <v>11090</v>
      </c>
      <c r="AD403" s="264">
        <v>19022</v>
      </c>
      <c r="AE403" s="264">
        <v>12515</v>
      </c>
      <c r="AF403" s="268">
        <v>0.554112121514939</v>
      </c>
      <c r="AG403" s="268">
        <v>0.65792240563558</v>
      </c>
      <c r="AH403" s="295">
        <v>-0.10381028412064</v>
      </c>
    </row>
    <row r="404" spans="1:34">
      <c r="A404" s="315" t="s">
        <v>721</v>
      </c>
      <c r="B404" s="321" t="s">
        <v>3328</v>
      </c>
      <c r="C404" s="293" t="s">
        <v>754</v>
      </c>
      <c r="D404" s="321" t="s">
        <v>755</v>
      </c>
      <c r="E404" s="263">
        <v>4305</v>
      </c>
      <c r="F404" s="263">
        <v>4136</v>
      </c>
      <c r="G404" s="263">
        <v>3583</v>
      </c>
      <c r="H404" s="264">
        <v>6525</v>
      </c>
      <c r="I404" s="264">
        <v>6182</v>
      </c>
      <c r="J404" s="264">
        <v>5743</v>
      </c>
      <c r="K404" s="264">
        <v>5585</v>
      </c>
      <c r="L404" s="264">
        <v>5241</v>
      </c>
      <c r="M404" s="264">
        <v>5048</v>
      </c>
      <c r="N404" s="267">
        <v>0.960743321718932</v>
      </c>
      <c r="O404" s="266">
        <v>4136</v>
      </c>
      <c r="P404" s="294">
        <v>0.9</v>
      </c>
      <c r="Q404" s="267">
        <v>0.960743321718932</v>
      </c>
      <c r="R404" s="267">
        <v>0.947432950191571</v>
      </c>
      <c r="S404" s="267">
        <v>0.938406445837064</v>
      </c>
      <c r="T404" s="295">
        <v>0.0133103715273606</v>
      </c>
      <c r="U404" s="266">
        <v>4305</v>
      </c>
      <c r="V404" s="266">
        <v>3583</v>
      </c>
      <c r="W404" s="267">
        <v>0.832288037166086</v>
      </c>
      <c r="X404" s="267">
        <v>0.832288037166086</v>
      </c>
      <c r="Y404" s="268">
        <v>0.880153256704981</v>
      </c>
      <c r="Z404" s="268">
        <v>0.903849597135184</v>
      </c>
      <c r="AA404" s="295">
        <v>-0.0478652195388949</v>
      </c>
      <c r="AB404" s="264">
        <v>36840</v>
      </c>
      <c r="AC404" s="264">
        <v>32033</v>
      </c>
      <c r="AD404" s="264">
        <v>33567</v>
      </c>
      <c r="AE404" s="264">
        <v>29066</v>
      </c>
      <c r="AF404" s="268">
        <v>0.869516829533116</v>
      </c>
      <c r="AG404" s="268">
        <v>0.865909971102571</v>
      </c>
      <c r="AH404" s="295">
        <v>0.0036068584305452</v>
      </c>
    </row>
    <row r="405" spans="1:34">
      <c r="A405" s="315" t="s">
        <v>721</v>
      </c>
      <c r="B405" s="321" t="s">
        <v>3329</v>
      </c>
      <c r="C405" s="293" t="s">
        <v>756</v>
      </c>
      <c r="D405" s="321" t="s">
        <v>756</v>
      </c>
      <c r="E405" s="263">
        <v>3744</v>
      </c>
      <c r="F405" s="263">
        <v>3561</v>
      </c>
      <c r="G405" s="263">
        <v>3400</v>
      </c>
      <c r="H405" s="264">
        <v>5120</v>
      </c>
      <c r="I405" s="264">
        <v>4889</v>
      </c>
      <c r="J405" s="264">
        <v>4599</v>
      </c>
      <c r="K405" s="264">
        <v>1871</v>
      </c>
      <c r="L405" s="264">
        <v>1803</v>
      </c>
      <c r="M405" s="264">
        <v>1698</v>
      </c>
      <c r="N405" s="267">
        <v>0.951121794871795</v>
      </c>
      <c r="O405" s="266">
        <v>3561</v>
      </c>
      <c r="P405" s="294">
        <v>0.9</v>
      </c>
      <c r="Q405" s="267">
        <v>0.951121794871795</v>
      </c>
      <c r="R405" s="267">
        <v>0.9548828125</v>
      </c>
      <c r="S405" s="267">
        <v>0.963655799037948</v>
      </c>
      <c r="T405" s="295">
        <v>-0.00376101762820513</v>
      </c>
      <c r="U405" s="266">
        <v>3744</v>
      </c>
      <c r="V405" s="266">
        <v>3400</v>
      </c>
      <c r="W405" s="267">
        <v>0.908119658119658</v>
      </c>
      <c r="X405" s="267">
        <v>0.908119658119658</v>
      </c>
      <c r="Y405" s="268">
        <v>0.8982421875</v>
      </c>
      <c r="Z405" s="268">
        <v>0.90753607696419</v>
      </c>
      <c r="AA405" s="295">
        <v>0.00987747061965816</v>
      </c>
      <c r="AB405" s="264">
        <v>23498</v>
      </c>
      <c r="AC405" s="264">
        <v>21192</v>
      </c>
      <c r="AD405" s="264">
        <v>22848</v>
      </c>
      <c r="AE405" s="264">
        <v>20734</v>
      </c>
      <c r="AF405" s="268">
        <v>0.901863988424547</v>
      </c>
      <c r="AG405" s="268">
        <v>0.907475490196078</v>
      </c>
      <c r="AH405" s="295">
        <v>-0.00561150177153169</v>
      </c>
    </row>
    <row r="406" spans="1:34">
      <c r="A406" s="315" t="s">
        <v>721</v>
      </c>
      <c r="B406" s="321" t="s">
        <v>3329</v>
      </c>
      <c r="C406" s="293" t="s">
        <v>757</v>
      </c>
      <c r="D406" s="321" t="s">
        <v>757</v>
      </c>
      <c r="E406" s="263">
        <v>5607</v>
      </c>
      <c r="F406" s="263">
        <v>5306</v>
      </c>
      <c r="G406" s="263">
        <v>2527</v>
      </c>
      <c r="H406" s="264">
        <v>8160</v>
      </c>
      <c r="I406" s="264">
        <v>7545</v>
      </c>
      <c r="J406" s="264">
        <v>3036</v>
      </c>
      <c r="K406" s="264">
        <v>2691</v>
      </c>
      <c r="L406" s="264">
        <v>2430</v>
      </c>
      <c r="M406" s="264">
        <v>1157</v>
      </c>
      <c r="N406" s="267">
        <v>0.946317103620474</v>
      </c>
      <c r="O406" s="266">
        <v>5306</v>
      </c>
      <c r="P406" s="294">
        <v>0.9</v>
      </c>
      <c r="Q406" s="267">
        <v>0.946317103620474</v>
      </c>
      <c r="R406" s="267">
        <v>0.924632352941177</v>
      </c>
      <c r="S406" s="267">
        <v>0.903010033444816</v>
      </c>
      <c r="T406" s="295">
        <v>0.0216847506792979</v>
      </c>
      <c r="U406" s="266">
        <v>5607</v>
      </c>
      <c r="V406" s="266">
        <v>2527</v>
      </c>
      <c r="W406" s="267">
        <v>0.450686641697878</v>
      </c>
      <c r="X406" s="267">
        <v>0.450686641697878</v>
      </c>
      <c r="Y406" s="268">
        <v>0.372058823529412</v>
      </c>
      <c r="Z406" s="268">
        <v>0.429951690821256</v>
      </c>
      <c r="AA406" s="295">
        <v>0.0786278181684659</v>
      </c>
      <c r="AB406" s="264">
        <v>35977</v>
      </c>
      <c r="AC406" s="264">
        <v>14721</v>
      </c>
      <c r="AD406" s="264">
        <v>34455</v>
      </c>
      <c r="AE406" s="264">
        <v>14861</v>
      </c>
      <c r="AF406" s="268">
        <v>0.409178085999388</v>
      </c>
      <c r="AG406" s="268">
        <v>0.431316209548687</v>
      </c>
      <c r="AH406" s="295">
        <v>-0.0221381235492982</v>
      </c>
    </row>
    <row r="407" spans="1:34">
      <c r="A407" s="315" t="s">
        <v>721</v>
      </c>
      <c r="B407" s="321" t="s">
        <v>3329</v>
      </c>
      <c r="C407" s="293" t="s">
        <v>758</v>
      </c>
      <c r="D407" s="321" t="s">
        <v>758</v>
      </c>
      <c r="E407" s="263">
        <v>2477</v>
      </c>
      <c r="F407" s="263">
        <v>2093</v>
      </c>
      <c r="G407" s="263">
        <v>1327</v>
      </c>
      <c r="H407" s="264">
        <v>3468</v>
      </c>
      <c r="I407" s="264">
        <v>3118</v>
      </c>
      <c r="J407" s="264">
        <v>1804</v>
      </c>
      <c r="K407" s="264">
        <v>1126</v>
      </c>
      <c r="L407" s="264">
        <v>1090</v>
      </c>
      <c r="M407" s="264">
        <v>621</v>
      </c>
      <c r="N407" s="267">
        <v>0.844973758578926</v>
      </c>
      <c r="O407" s="266">
        <v>2093</v>
      </c>
      <c r="P407" s="294">
        <v>0.9</v>
      </c>
      <c r="Q407" s="267">
        <v>0.844973758578926</v>
      </c>
      <c r="R407" s="267">
        <v>0.899077277970012</v>
      </c>
      <c r="S407" s="267">
        <v>0.968028419182948</v>
      </c>
      <c r="T407" s="295">
        <v>-0.0541035193910855</v>
      </c>
      <c r="U407" s="266">
        <v>2477</v>
      </c>
      <c r="V407" s="266">
        <v>1327</v>
      </c>
      <c r="W407" s="267">
        <v>0.535728704077513</v>
      </c>
      <c r="X407" s="267">
        <v>0.535728704077513</v>
      </c>
      <c r="Y407" s="268">
        <v>0.520184544405998</v>
      </c>
      <c r="Z407" s="268">
        <v>0.551509769094139</v>
      </c>
      <c r="AA407" s="295">
        <v>0.0155441596715155</v>
      </c>
      <c r="AB407" s="264">
        <v>15612</v>
      </c>
      <c r="AC407" s="264">
        <v>8607</v>
      </c>
      <c r="AD407" s="264">
        <v>14788</v>
      </c>
      <c r="AE407" s="264">
        <v>9133</v>
      </c>
      <c r="AF407" s="268">
        <v>0.55130668716372</v>
      </c>
      <c r="AG407" s="268">
        <v>0.617595347579118</v>
      </c>
      <c r="AH407" s="295">
        <v>-0.0662886604153979</v>
      </c>
    </row>
    <row r="408" spans="1:34">
      <c r="A408" s="315" t="s">
        <v>721</v>
      </c>
      <c r="B408" s="321" t="s">
        <v>3329</v>
      </c>
      <c r="C408" s="293" t="s">
        <v>759</v>
      </c>
      <c r="D408" s="321" t="s">
        <v>759</v>
      </c>
      <c r="E408" s="263">
        <v>2</v>
      </c>
      <c r="F408" s="263">
        <v>0</v>
      </c>
      <c r="G408" s="263">
        <v>0</v>
      </c>
      <c r="H408" s="264">
        <v>1</v>
      </c>
      <c r="I408" s="264">
        <v>0</v>
      </c>
      <c r="J408" s="264">
        <v>0</v>
      </c>
      <c r="K408" s="264">
        <v>0</v>
      </c>
      <c r="L408" s="264">
        <v>0</v>
      </c>
      <c r="M408" s="264">
        <v>0</v>
      </c>
      <c r="N408" s="267">
        <v>0</v>
      </c>
      <c r="O408" s="266">
        <v>0</v>
      </c>
      <c r="P408" s="294">
        <v>0.9</v>
      </c>
      <c r="Q408" s="267">
        <v>0</v>
      </c>
      <c r="R408" s="267">
        <v>0</v>
      </c>
      <c r="S408" s="267">
        <v>0</v>
      </c>
      <c r="T408" s="295">
        <v>0</v>
      </c>
      <c r="U408" s="266">
        <v>2</v>
      </c>
      <c r="V408" s="266">
        <v>0</v>
      </c>
      <c r="W408" s="267">
        <v>0</v>
      </c>
      <c r="X408" s="267">
        <v>0</v>
      </c>
      <c r="Y408" s="268">
        <v>0</v>
      </c>
      <c r="Z408" s="268">
        <v>0</v>
      </c>
      <c r="AA408" s="295">
        <v>0</v>
      </c>
      <c r="AB408" s="264">
        <v>8</v>
      </c>
      <c r="AC408" s="264">
        <v>2</v>
      </c>
      <c r="AD408" s="264">
        <v>2</v>
      </c>
      <c r="AE408" s="264">
        <v>0</v>
      </c>
      <c r="AF408" s="268">
        <v>0.25</v>
      </c>
      <c r="AG408" s="268">
        <v>0</v>
      </c>
      <c r="AH408" s="295">
        <v>0.25</v>
      </c>
    </row>
    <row r="409" spans="1:34">
      <c r="A409" s="315" t="s">
        <v>721</v>
      </c>
      <c r="B409" s="321" t="s">
        <v>3329</v>
      </c>
      <c r="C409" s="293" t="s">
        <v>760</v>
      </c>
      <c r="D409" s="321" t="s">
        <v>760</v>
      </c>
      <c r="E409" s="263">
        <v>3</v>
      </c>
      <c r="F409" s="263">
        <v>2</v>
      </c>
      <c r="G409" s="263">
        <v>0</v>
      </c>
      <c r="H409" s="264">
        <v>8</v>
      </c>
      <c r="I409" s="264">
        <v>6</v>
      </c>
      <c r="J409" s="264">
        <v>2</v>
      </c>
      <c r="K409" s="264">
        <v>1</v>
      </c>
      <c r="L409" s="264">
        <v>1</v>
      </c>
      <c r="M409" s="264">
        <v>0</v>
      </c>
      <c r="N409" s="267">
        <v>0.666666666666667</v>
      </c>
      <c r="O409" s="266">
        <v>2</v>
      </c>
      <c r="P409" s="294">
        <v>0.9</v>
      </c>
      <c r="Q409" s="267">
        <v>0.666666666666667</v>
      </c>
      <c r="R409" s="267">
        <v>0.75</v>
      </c>
      <c r="S409" s="267">
        <v>1</v>
      </c>
      <c r="T409" s="295">
        <v>-0.0833333333333334</v>
      </c>
      <c r="U409" s="266">
        <v>3</v>
      </c>
      <c r="V409" s="266">
        <v>0</v>
      </c>
      <c r="W409" s="267">
        <v>0</v>
      </c>
      <c r="X409" s="267">
        <v>0</v>
      </c>
      <c r="Y409" s="268">
        <v>0.25</v>
      </c>
      <c r="Z409" s="268">
        <v>0</v>
      </c>
      <c r="AA409" s="295">
        <v>-0.25</v>
      </c>
      <c r="AB409" s="264">
        <v>15</v>
      </c>
      <c r="AC409" s="264">
        <v>3</v>
      </c>
      <c r="AD409" s="264">
        <v>4</v>
      </c>
      <c r="AE409" s="264">
        <v>3</v>
      </c>
      <c r="AF409" s="268">
        <v>0.2</v>
      </c>
      <c r="AG409" s="268">
        <v>0.75</v>
      </c>
      <c r="AH409" s="295">
        <v>-0.55</v>
      </c>
    </row>
    <row r="410" spans="1:34">
      <c r="A410" s="315" t="s">
        <v>721</v>
      </c>
      <c r="B410" s="321" t="s">
        <v>3329</v>
      </c>
      <c r="C410" s="293" t="s">
        <v>761</v>
      </c>
      <c r="D410" s="321" t="s">
        <v>761</v>
      </c>
      <c r="E410" s="263">
        <v>4139</v>
      </c>
      <c r="F410" s="263">
        <v>4121</v>
      </c>
      <c r="G410" s="263">
        <v>3862</v>
      </c>
      <c r="H410" s="264">
        <v>5836</v>
      </c>
      <c r="I410" s="264">
        <v>5793</v>
      </c>
      <c r="J410" s="264">
        <v>5251</v>
      </c>
      <c r="K410" s="264">
        <v>1986</v>
      </c>
      <c r="L410" s="264">
        <v>1969</v>
      </c>
      <c r="M410" s="264">
        <v>1841</v>
      </c>
      <c r="N410" s="267">
        <v>0.995651123459773</v>
      </c>
      <c r="O410" s="266">
        <v>4121</v>
      </c>
      <c r="P410" s="294">
        <v>0.9</v>
      </c>
      <c r="Q410" s="267">
        <v>0.995651123459773</v>
      </c>
      <c r="R410" s="267">
        <v>0.992631939684716</v>
      </c>
      <c r="S410" s="267">
        <v>0.991440080563948</v>
      </c>
      <c r="T410" s="295">
        <v>0.00301918377505739</v>
      </c>
      <c r="U410" s="266">
        <v>4139</v>
      </c>
      <c r="V410" s="266">
        <v>3862</v>
      </c>
      <c r="W410" s="267">
        <v>0.93307562213095</v>
      </c>
      <c r="X410" s="267">
        <v>0.93307562213095</v>
      </c>
      <c r="Y410" s="268">
        <v>0.899760109664154</v>
      </c>
      <c r="Z410" s="268">
        <v>0.9269889224572</v>
      </c>
      <c r="AA410" s="295">
        <v>0.033315512466796</v>
      </c>
      <c r="AB410" s="264">
        <v>27164</v>
      </c>
      <c r="AC410" s="264">
        <v>24980</v>
      </c>
      <c r="AD410" s="264">
        <v>26247</v>
      </c>
      <c r="AE410" s="264">
        <v>24229</v>
      </c>
      <c r="AF410" s="268">
        <v>0.919599469886615</v>
      </c>
      <c r="AG410" s="268">
        <v>0.923115022669257</v>
      </c>
      <c r="AH410" s="295">
        <v>-0.00351555278264282</v>
      </c>
    </row>
    <row r="411" spans="1:34">
      <c r="A411" s="315" t="s">
        <v>721</v>
      </c>
      <c r="B411" s="321" t="s">
        <v>3329</v>
      </c>
      <c r="C411" s="293" t="s">
        <v>762</v>
      </c>
      <c r="D411" s="321" t="s">
        <v>762</v>
      </c>
      <c r="E411" s="263">
        <v>5084</v>
      </c>
      <c r="F411" s="263">
        <v>4913</v>
      </c>
      <c r="G411" s="263">
        <v>3780</v>
      </c>
      <c r="H411" s="264">
        <v>7026</v>
      </c>
      <c r="I411" s="264">
        <v>6768</v>
      </c>
      <c r="J411" s="264">
        <v>4967</v>
      </c>
      <c r="K411" s="264">
        <v>2369</v>
      </c>
      <c r="L411" s="264">
        <v>2284</v>
      </c>
      <c r="M411" s="264">
        <v>1797</v>
      </c>
      <c r="N411" s="267">
        <v>0.966365066876475</v>
      </c>
      <c r="O411" s="266">
        <v>4913</v>
      </c>
      <c r="P411" s="294">
        <v>0.9</v>
      </c>
      <c r="Q411" s="267">
        <v>0.966365066876475</v>
      </c>
      <c r="R411" s="267">
        <v>0.963279248505551</v>
      </c>
      <c r="S411" s="267">
        <v>0.96411988180667</v>
      </c>
      <c r="T411" s="295">
        <v>0.00308581837092436</v>
      </c>
      <c r="U411" s="266">
        <v>5084</v>
      </c>
      <c r="V411" s="266">
        <v>3780</v>
      </c>
      <c r="W411" s="267">
        <v>0.743509047993706</v>
      </c>
      <c r="X411" s="267">
        <v>0.743509047993706</v>
      </c>
      <c r="Y411" s="268">
        <v>0.706945630515229</v>
      </c>
      <c r="Z411" s="268">
        <v>0.758547910510764</v>
      </c>
      <c r="AA411" s="295">
        <v>0.0365634174784766</v>
      </c>
      <c r="AB411" s="264">
        <v>32413</v>
      </c>
      <c r="AC411" s="264">
        <v>24217</v>
      </c>
      <c r="AD411" s="264">
        <v>31289</v>
      </c>
      <c r="AE411" s="264">
        <v>23483</v>
      </c>
      <c r="AF411" s="268">
        <v>0.74713849381421</v>
      </c>
      <c r="AG411" s="268">
        <v>0.750519351848893</v>
      </c>
      <c r="AH411" s="295">
        <v>-0.00338085803468224</v>
      </c>
    </row>
    <row r="412" spans="1:34">
      <c r="A412" s="315" t="s">
        <v>721</v>
      </c>
      <c r="B412" s="321" t="s">
        <v>3329</v>
      </c>
      <c r="C412" s="293" t="s">
        <v>763</v>
      </c>
      <c r="D412" s="321" t="s">
        <v>763</v>
      </c>
      <c r="E412" s="263">
        <v>6019</v>
      </c>
      <c r="F412" s="263">
        <v>5638</v>
      </c>
      <c r="G412" s="263">
        <v>5261</v>
      </c>
      <c r="H412" s="264">
        <v>8760</v>
      </c>
      <c r="I412" s="264">
        <v>8131</v>
      </c>
      <c r="J412" s="264">
        <v>7445</v>
      </c>
      <c r="K412" s="264">
        <v>2923</v>
      </c>
      <c r="L412" s="264">
        <v>2678</v>
      </c>
      <c r="M412" s="264">
        <v>2496</v>
      </c>
      <c r="N412" s="267">
        <v>0.936700448579498</v>
      </c>
      <c r="O412" s="266">
        <v>5638</v>
      </c>
      <c r="P412" s="294">
        <v>0.9</v>
      </c>
      <c r="Q412" s="267">
        <v>0.936700448579498</v>
      </c>
      <c r="R412" s="267">
        <v>0.928196347031964</v>
      </c>
      <c r="S412" s="267">
        <v>0.9161820047896</v>
      </c>
      <c r="T412" s="295">
        <v>0.00850410154753478</v>
      </c>
      <c r="U412" s="266">
        <v>6019</v>
      </c>
      <c r="V412" s="266">
        <v>5261</v>
      </c>
      <c r="W412" s="267">
        <v>0.874065459378634</v>
      </c>
      <c r="X412" s="267">
        <v>0.874065459378634</v>
      </c>
      <c r="Y412" s="268">
        <v>0.849885844748858</v>
      </c>
      <c r="Z412" s="268">
        <v>0.853917208347588</v>
      </c>
      <c r="AA412" s="295">
        <v>0.0241796146297759</v>
      </c>
      <c r="AB412" s="264">
        <v>40381</v>
      </c>
      <c r="AC412" s="264">
        <v>34549</v>
      </c>
      <c r="AD412" s="264">
        <v>38752</v>
      </c>
      <c r="AE412" s="264">
        <v>33184</v>
      </c>
      <c r="AF412" s="268">
        <v>0.855575642009856</v>
      </c>
      <c r="AG412" s="268">
        <v>0.856317093311313</v>
      </c>
      <c r="AH412" s="295">
        <v>-0.000741451301456864</v>
      </c>
    </row>
    <row r="413" spans="1:34">
      <c r="A413" s="315" t="s">
        <v>721</v>
      </c>
      <c r="B413" s="321" t="s">
        <v>3329</v>
      </c>
      <c r="C413" s="293" t="s">
        <v>764</v>
      </c>
      <c r="D413" s="321" t="s">
        <v>764</v>
      </c>
      <c r="E413" s="263">
        <v>0</v>
      </c>
      <c r="F413" s="263">
        <v>0</v>
      </c>
      <c r="G413" s="263">
        <v>0</v>
      </c>
      <c r="H413" s="264">
        <v>4</v>
      </c>
      <c r="I413" s="264">
        <v>0</v>
      </c>
      <c r="J413" s="264">
        <v>0</v>
      </c>
      <c r="K413" s="264">
        <v>0</v>
      </c>
      <c r="L413" s="264">
        <v>0</v>
      </c>
      <c r="M413" s="264">
        <v>0</v>
      </c>
      <c r="N413" s="267">
        <v>0</v>
      </c>
      <c r="O413" s="266">
        <v>0</v>
      </c>
      <c r="P413" s="294">
        <v>0.9</v>
      </c>
      <c r="Q413" s="267">
        <v>0</v>
      </c>
      <c r="R413" s="267">
        <v>0</v>
      </c>
      <c r="S413" s="267">
        <v>0</v>
      </c>
      <c r="T413" s="295">
        <v>0</v>
      </c>
      <c r="U413" s="266">
        <v>0</v>
      </c>
      <c r="V413" s="266">
        <v>0</v>
      </c>
      <c r="W413" s="267">
        <v>0</v>
      </c>
      <c r="X413" s="267">
        <v>0</v>
      </c>
      <c r="Y413" s="268">
        <v>0</v>
      </c>
      <c r="Z413" s="268">
        <v>0</v>
      </c>
      <c r="AA413" s="295">
        <v>0</v>
      </c>
      <c r="AB413" s="264">
        <v>5</v>
      </c>
      <c r="AC413" s="264">
        <v>1</v>
      </c>
      <c r="AD413" s="264">
        <v>2</v>
      </c>
      <c r="AE413" s="264">
        <v>2</v>
      </c>
      <c r="AF413" s="268">
        <v>0.2</v>
      </c>
      <c r="AG413" s="268">
        <v>1</v>
      </c>
      <c r="AH413" s="295">
        <v>-0.8</v>
      </c>
    </row>
    <row r="414" spans="1:34">
      <c r="A414" s="315" t="s">
        <v>721</v>
      </c>
      <c r="B414" s="321" t="s">
        <v>3329</v>
      </c>
      <c r="C414" s="293" t="s">
        <v>765</v>
      </c>
      <c r="D414" s="321" t="s">
        <v>765</v>
      </c>
      <c r="E414" s="263">
        <v>3043</v>
      </c>
      <c r="F414" s="263">
        <v>2928</v>
      </c>
      <c r="G414" s="263">
        <v>2667</v>
      </c>
      <c r="H414" s="264">
        <v>4398</v>
      </c>
      <c r="I414" s="264">
        <v>4281</v>
      </c>
      <c r="J414" s="264">
        <v>3822</v>
      </c>
      <c r="K414" s="264">
        <v>1590</v>
      </c>
      <c r="L414" s="264">
        <v>1540</v>
      </c>
      <c r="M414" s="264">
        <v>1360</v>
      </c>
      <c r="N414" s="267">
        <v>0.962208347025961</v>
      </c>
      <c r="O414" s="266">
        <v>2928</v>
      </c>
      <c r="P414" s="294">
        <v>0.9</v>
      </c>
      <c r="Q414" s="267">
        <v>0.962208347025961</v>
      </c>
      <c r="R414" s="267">
        <v>0.973396998635743</v>
      </c>
      <c r="S414" s="267">
        <v>0.968553459119497</v>
      </c>
      <c r="T414" s="295">
        <v>-0.0111886516097822</v>
      </c>
      <c r="U414" s="266">
        <v>3043</v>
      </c>
      <c r="V414" s="266">
        <v>2667</v>
      </c>
      <c r="W414" s="267">
        <v>0.87643772592836</v>
      </c>
      <c r="X414" s="267">
        <v>0.87643772592836</v>
      </c>
      <c r="Y414" s="268">
        <v>0.869031377899045</v>
      </c>
      <c r="Z414" s="268">
        <v>0.855345911949686</v>
      </c>
      <c r="AA414" s="295">
        <v>0.00740634802931517</v>
      </c>
      <c r="AB414" s="264">
        <v>20213</v>
      </c>
      <c r="AC414" s="264">
        <v>17794</v>
      </c>
      <c r="AD414" s="264">
        <v>19212</v>
      </c>
      <c r="AE414" s="264">
        <v>17077</v>
      </c>
      <c r="AF414" s="268">
        <v>0.880324543610548</v>
      </c>
      <c r="AG414" s="268">
        <v>0.888871538621695</v>
      </c>
      <c r="AH414" s="295">
        <v>-0.00854699501114708</v>
      </c>
    </row>
    <row r="415" spans="1:34">
      <c r="A415" s="315" t="s">
        <v>721</v>
      </c>
      <c r="B415" s="321" t="s">
        <v>3329</v>
      </c>
      <c r="C415" s="293" t="s">
        <v>766</v>
      </c>
      <c r="D415" s="321" t="s">
        <v>766</v>
      </c>
      <c r="E415" s="263">
        <v>9</v>
      </c>
      <c r="F415" s="263">
        <v>9</v>
      </c>
      <c r="G415" s="263">
        <v>0</v>
      </c>
      <c r="H415" s="264">
        <v>9</v>
      </c>
      <c r="I415" s="264">
        <v>7</v>
      </c>
      <c r="J415" s="264">
        <v>1</v>
      </c>
      <c r="K415" s="264">
        <v>0</v>
      </c>
      <c r="L415" s="264">
        <v>0</v>
      </c>
      <c r="M415" s="264">
        <v>0</v>
      </c>
      <c r="N415" s="267">
        <v>1</v>
      </c>
      <c r="O415" s="266">
        <v>9</v>
      </c>
      <c r="P415" s="294">
        <v>0.9</v>
      </c>
      <c r="Q415" s="267">
        <v>1</v>
      </c>
      <c r="R415" s="267">
        <v>0.777777777777778</v>
      </c>
      <c r="S415" s="267">
        <v>0</v>
      </c>
      <c r="T415" s="295">
        <v>0.222222222222222</v>
      </c>
      <c r="U415" s="266">
        <v>9</v>
      </c>
      <c r="V415" s="266">
        <v>0</v>
      </c>
      <c r="W415" s="267">
        <v>0</v>
      </c>
      <c r="X415" s="267">
        <v>0</v>
      </c>
      <c r="Y415" s="268">
        <v>0.111111111111111</v>
      </c>
      <c r="Z415" s="268">
        <v>0</v>
      </c>
      <c r="AA415" s="295">
        <v>-0.111111111111111</v>
      </c>
      <c r="AB415" s="264">
        <v>18</v>
      </c>
      <c r="AC415" s="264">
        <v>1</v>
      </c>
      <c r="AD415" s="264">
        <v>3</v>
      </c>
      <c r="AE415" s="264">
        <v>1</v>
      </c>
      <c r="AF415" s="268">
        <v>0.0555555555555556</v>
      </c>
      <c r="AG415" s="268">
        <v>0.333333333333333</v>
      </c>
      <c r="AH415" s="295">
        <v>-0.277777777777778</v>
      </c>
    </row>
    <row r="416" spans="1:34">
      <c r="A416" s="315" t="s">
        <v>721</v>
      </c>
      <c r="B416" s="321" t="s">
        <v>3329</v>
      </c>
      <c r="C416" s="293" t="s">
        <v>767</v>
      </c>
      <c r="D416" s="321" t="s">
        <v>767</v>
      </c>
      <c r="E416" s="263">
        <v>5536</v>
      </c>
      <c r="F416" s="263">
        <v>5241</v>
      </c>
      <c r="G416" s="263">
        <v>3726</v>
      </c>
      <c r="H416" s="264">
        <v>7780</v>
      </c>
      <c r="I416" s="264">
        <v>7457</v>
      </c>
      <c r="J416" s="264">
        <v>4145</v>
      </c>
      <c r="K416" s="264">
        <v>2532</v>
      </c>
      <c r="L416" s="264">
        <v>2453</v>
      </c>
      <c r="M416" s="264">
        <v>1880</v>
      </c>
      <c r="N416" s="267">
        <v>0.946712427745665</v>
      </c>
      <c r="O416" s="266">
        <v>5241</v>
      </c>
      <c r="P416" s="294">
        <v>0.9</v>
      </c>
      <c r="Q416" s="267">
        <v>0.946712427745665</v>
      </c>
      <c r="R416" s="267">
        <v>0.958483290488432</v>
      </c>
      <c r="S416" s="267">
        <v>0.968799368088468</v>
      </c>
      <c r="T416" s="295">
        <v>-0.0117708627427671</v>
      </c>
      <c r="U416" s="266">
        <v>5536</v>
      </c>
      <c r="V416" s="266">
        <v>3726</v>
      </c>
      <c r="W416" s="267">
        <v>0.673049132947977</v>
      </c>
      <c r="X416" s="267">
        <v>0.673049132947977</v>
      </c>
      <c r="Y416" s="268">
        <v>0.532776349614396</v>
      </c>
      <c r="Z416" s="268">
        <v>0.742496050552923</v>
      </c>
      <c r="AA416" s="295">
        <v>0.140272783333581</v>
      </c>
      <c r="AB416" s="264">
        <v>34985</v>
      </c>
      <c r="AC416" s="264">
        <v>22088</v>
      </c>
      <c r="AD416" s="264">
        <v>32792</v>
      </c>
      <c r="AE416" s="264">
        <v>21877</v>
      </c>
      <c r="AF416" s="268">
        <v>0.631356295555238</v>
      </c>
      <c r="AG416" s="268">
        <v>0.667144425469627</v>
      </c>
      <c r="AH416" s="295">
        <v>-0.0357881299143887</v>
      </c>
    </row>
    <row r="417" spans="1:34">
      <c r="A417" s="315" t="s">
        <v>721</v>
      </c>
      <c r="B417" s="321" t="s">
        <v>3330</v>
      </c>
      <c r="C417" s="293" t="s">
        <v>768</v>
      </c>
      <c r="D417" s="321" t="s">
        <v>769</v>
      </c>
      <c r="E417" s="263">
        <v>0</v>
      </c>
      <c r="F417" s="263">
        <v>0</v>
      </c>
      <c r="G417" s="263">
        <v>0</v>
      </c>
      <c r="H417" s="264">
        <v>21</v>
      </c>
      <c r="I417" s="264">
        <v>21</v>
      </c>
      <c r="J417" s="264">
        <v>21</v>
      </c>
      <c r="K417" s="264">
        <v>30</v>
      </c>
      <c r="L417" s="264">
        <v>30</v>
      </c>
      <c r="M417" s="264">
        <v>30</v>
      </c>
      <c r="N417" s="267">
        <v>0</v>
      </c>
      <c r="O417" s="266">
        <v>0</v>
      </c>
      <c r="P417" s="294">
        <v>0.9</v>
      </c>
      <c r="Q417" s="267">
        <v>0</v>
      </c>
      <c r="R417" s="267">
        <v>1</v>
      </c>
      <c r="S417" s="267">
        <v>1</v>
      </c>
      <c r="T417" s="295">
        <v>-1</v>
      </c>
      <c r="U417" s="266">
        <v>0</v>
      </c>
      <c r="V417" s="266">
        <v>0</v>
      </c>
      <c r="W417" s="267">
        <v>0</v>
      </c>
      <c r="X417" s="267">
        <v>0</v>
      </c>
      <c r="Y417" s="268">
        <v>1</v>
      </c>
      <c r="Z417" s="268">
        <v>1</v>
      </c>
      <c r="AA417" s="295">
        <v>-1</v>
      </c>
      <c r="AB417" s="264">
        <v>75</v>
      </c>
      <c r="AC417" s="264">
        <v>75</v>
      </c>
      <c r="AD417" s="264">
        <v>111</v>
      </c>
      <c r="AE417" s="264">
        <v>108</v>
      </c>
      <c r="AF417" s="268">
        <v>1</v>
      </c>
      <c r="AG417" s="268">
        <v>0.972972972972973</v>
      </c>
      <c r="AH417" s="295">
        <v>0.027027027027027</v>
      </c>
    </row>
    <row r="418" spans="1:34">
      <c r="A418" s="315" t="s">
        <v>721</v>
      </c>
      <c r="B418" s="321" t="s">
        <v>3331</v>
      </c>
      <c r="C418" s="293" t="s">
        <v>770</v>
      </c>
      <c r="D418" s="321" t="s">
        <v>770</v>
      </c>
      <c r="E418" s="263">
        <v>3124</v>
      </c>
      <c r="F418" s="263">
        <v>3099</v>
      </c>
      <c r="G418" s="263">
        <v>2718</v>
      </c>
      <c r="H418" s="264">
        <v>3765</v>
      </c>
      <c r="I418" s="264">
        <v>3721</v>
      </c>
      <c r="J418" s="264">
        <v>3157</v>
      </c>
      <c r="K418" s="264">
        <v>1707</v>
      </c>
      <c r="L418" s="264">
        <v>1653</v>
      </c>
      <c r="M418" s="264">
        <v>1529</v>
      </c>
      <c r="N418" s="267">
        <v>0.991997439180538</v>
      </c>
      <c r="O418" s="266">
        <v>3099</v>
      </c>
      <c r="P418" s="294">
        <v>0.9</v>
      </c>
      <c r="Q418" s="267">
        <v>0.991997439180538</v>
      </c>
      <c r="R418" s="267">
        <v>0.988313413014608</v>
      </c>
      <c r="S418" s="267">
        <v>0.968365553602812</v>
      </c>
      <c r="T418" s="295">
        <v>0.00368402616592944</v>
      </c>
      <c r="U418" s="266">
        <v>3124</v>
      </c>
      <c r="V418" s="266">
        <v>2718</v>
      </c>
      <c r="W418" s="267">
        <v>0.870038412291933</v>
      </c>
      <c r="X418" s="267">
        <v>0.870038412291933</v>
      </c>
      <c r="Y418" s="268">
        <v>0.838512616201859</v>
      </c>
      <c r="Z418" s="268">
        <v>0.895723491505565</v>
      </c>
      <c r="AA418" s="295">
        <v>0.0315257960900742</v>
      </c>
      <c r="AB418" s="264">
        <v>19898</v>
      </c>
      <c r="AC418" s="264">
        <v>17733</v>
      </c>
      <c r="AD418" s="264">
        <v>20223</v>
      </c>
      <c r="AE418" s="264">
        <v>18206</v>
      </c>
      <c r="AF418" s="268">
        <v>0.891195094984421</v>
      </c>
      <c r="AG418" s="268">
        <v>0.900262077832171</v>
      </c>
      <c r="AH418" s="295">
        <v>-0.00906698284775076</v>
      </c>
    </row>
    <row r="419" spans="1:34">
      <c r="A419" s="315" t="s">
        <v>721</v>
      </c>
      <c r="B419" s="321" t="s">
        <v>3331</v>
      </c>
      <c r="C419" s="293" t="s">
        <v>771</v>
      </c>
      <c r="D419" s="321" t="s">
        <v>771</v>
      </c>
      <c r="E419" s="263">
        <v>0</v>
      </c>
      <c r="F419" s="263">
        <v>0</v>
      </c>
      <c r="G419" s="263">
        <v>0</v>
      </c>
      <c r="H419" s="264">
        <v>1</v>
      </c>
      <c r="I419" s="264">
        <v>0</v>
      </c>
      <c r="J419" s="264">
        <v>0</v>
      </c>
      <c r="K419" s="264">
        <v>0</v>
      </c>
      <c r="L419" s="264">
        <v>0</v>
      </c>
      <c r="M419" s="264">
        <v>0</v>
      </c>
      <c r="N419" s="267">
        <v>0</v>
      </c>
      <c r="O419" s="266">
        <v>0</v>
      </c>
      <c r="P419" s="294">
        <v>0.9</v>
      </c>
      <c r="Q419" s="267">
        <v>0</v>
      </c>
      <c r="R419" s="267">
        <v>0</v>
      </c>
      <c r="S419" s="267">
        <v>0</v>
      </c>
      <c r="T419" s="295">
        <v>0</v>
      </c>
      <c r="U419" s="266">
        <v>0</v>
      </c>
      <c r="V419" s="266">
        <v>0</v>
      </c>
      <c r="W419" s="267">
        <v>0</v>
      </c>
      <c r="X419" s="267">
        <v>0</v>
      </c>
      <c r="Y419" s="268">
        <v>0</v>
      </c>
      <c r="Z419" s="268">
        <v>0</v>
      </c>
      <c r="AA419" s="295">
        <v>0</v>
      </c>
      <c r="AB419" s="264">
        <v>2</v>
      </c>
      <c r="AC419" s="264">
        <v>0</v>
      </c>
      <c r="AD419" s="264">
        <v>2</v>
      </c>
      <c r="AE419" s="264">
        <v>1</v>
      </c>
      <c r="AF419" s="268">
        <v>0</v>
      </c>
      <c r="AG419" s="268">
        <v>0.5</v>
      </c>
      <c r="AH419" s="295">
        <v>-0.5</v>
      </c>
    </row>
    <row r="420" spans="1:34">
      <c r="A420" s="315" t="s">
        <v>721</v>
      </c>
      <c r="B420" s="321" t="s">
        <v>3331</v>
      </c>
      <c r="C420" s="293" t="s">
        <v>772</v>
      </c>
      <c r="D420" s="321" t="s">
        <v>772</v>
      </c>
      <c r="E420" s="263">
        <v>1</v>
      </c>
      <c r="F420" s="263">
        <v>0</v>
      </c>
      <c r="G420" s="263">
        <v>0</v>
      </c>
      <c r="H420" s="264">
        <v>1</v>
      </c>
      <c r="I420" s="264">
        <v>0</v>
      </c>
      <c r="J420" s="264">
        <v>0</v>
      </c>
      <c r="K420" s="264">
        <v>0</v>
      </c>
      <c r="L420" s="264">
        <v>0</v>
      </c>
      <c r="M420" s="264">
        <v>0</v>
      </c>
      <c r="N420" s="267">
        <v>0</v>
      </c>
      <c r="O420" s="266">
        <v>0</v>
      </c>
      <c r="P420" s="294">
        <v>0.9</v>
      </c>
      <c r="Q420" s="267">
        <v>0</v>
      </c>
      <c r="R420" s="267">
        <v>0</v>
      </c>
      <c r="S420" s="267">
        <v>0</v>
      </c>
      <c r="T420" s="295">
        <v>0</v>
      </c>
      <c r="U420" s="266">
        <v>1</v>
      </c>
      <c r="V420" s="266">
        <v>0</v>
      </c>
      <c r="W420" s="267">
        <v>0</v>
      </c>
      <c r="X420" s="267">
        <v>0</v>
      </c>
      <c r="Y420" s="268">
        <v>0</v>
      </c>
      <c r="Z420" s="268">
        <v>0</v>
      </c>
      <c r="AA420" s="295">
        <v>0</v>
      </c>
      <c r="AB420" s="264">
        <v>2</v>
      </c>
      <c r="AC420" s="264">
        <v>0</v>
      </c>
      <c r="AD420" s="264">
        <v>1</v>
      </c>
      <c r="AE420" s="264">
        <v>1</v>
      </c>
      <c r="AF420" s="268">
        <v>0</v>
      </c>
      <c r="AG420" s="268">
        <v>1</v>
      </c>
      <c r="AH420" s="295">
        <v>-1</v>
      </c>
    </row>
    <row r="421" spans="1:34">
      <c r="A421" s="315" t="s">
        <v>721</v>
      </c>
      <c r="B421" s="321" t="s">
        <v>3331</v>
      </c>
      <c r="C421" s="293" t="s">
        <v>773</v>
      </c>
      <c r="D421" s="321" t="s">
        <v>773</v>
      </c>
      <c r="E421" s="263">
        <v>2</v>
      </c>
      <c r="F421" s="263">
        <v>1</v>
      </c>
      <c r="G421" s="263">
        <v>0</v>
      </c>
      <c r="H421" s="264">
        <v>5</v>
      </c>
      <c r="I421" s="264">
        <v>1</v>
      </c>
      <c r="J421" s="264">
        <v>0</v>
      </c>
      <c r="K421" s="264">
        <v>2</v>
      </c>
      <c r="L421" s="264">
        <v>0</v>
      </c>
      <c r="M421" s="264">
        <v>0</v>
      </c>
      <c r="N421" s="267">
        <v>0.5</v>
      </c>
      <c r="O421" s="266">
        <v>1</v>
      </c>
      <c r="P421" s="294">
        <v>0.9</v>
      </c>
      <c r="Q421" s="267">
        <v>0.5</v>
      </c>
      <c r="R421" s="267">
        <v>0.2</v>
      </c>
      <c r="S421" s="267">
        <v>0</v>
      </c>
      <c r="T421" s="295">
        <v>0.3</v>
      </c>
      <c r="U421" s="266">
        <v>2</v>
      </c>
      <c r="V421" s="266">
        <v>0</v>
      </c>
      <c r="W421" s="267">
        <v>0</v>
      </c>
      <c r="X421" s="267">
        <v>0</v>
      </c>
      <c r="Y421" s="268">
        <v>0</v>
      </c>
      <c r="Z421" s="268">
        <v>0</v>
      </c>
      <c r="AA421" s="295">
        <v>0</v>
      </c>
      <c r="AB421" s="264">
        <v>9</v>
      </c>
      <c r="AC421" s="264">
        <v>0</v>
      </c>
      <c r="AD421" s="264">
        <v>6</v>
      </c>
      <c r="AE421" s="264">
        <v>4</v>
      </c>
      <c r="AF421" s="268">
        <v>0</v>
      </c>
      <c r="AG421" s="268">
        <v>0.666666666666667</v>
      </c>
      <c r="AH421" s="295">
        <v>-0.666666666666667</v>
      </c>
    </row>
    <row r="422" spans="1:34">
      <c r="A422" s="315" t="s">
        <v>721</v>
      </c>
      <c r="B422" s="321" t="s">
        <v>3331</v>
      </c>
      <c r="C422" s="293" t="s">
        <v>774</v>
      </c>
      <c r="D422" s="321" t="s">
        <v>774</v>
      </c>
      <c r="E422" s="263">
        <v>2</v>
      </c>
      <c r="F422" s="263">
        <v>0</v>
      </c>
      <c r="G422" s="263">
        <v>0</v>
      </c>
      <c r="H422" s="264">
        <v>11</v>
      </c>
      <c r="I422" s="264">
        <v>0</v>
      </c>
      <c r="J422" s="264">
        <v>0</v>
      </c>
      <c r="K422" s="264">
        <v>4</v>
      </c>
      <c r="L422" s="264">
        <v>0</v>
      </c>
      <c r="M422" s="264">
        <v>1</v>
      </c>
      <c r="N422" s="267">
        <v>0</v>
      </c>
      <c r="O422" s="266">
        <v>0</v>
      </c>
      <c r="P422" s="294">
        <v>0.9</v>
      </c>
      <c r="Q422" s="267">
        <v>0</v>
      </c>
      <c r="R422" s="267">
        <v>0</v>
      </c>
      <c r="S422" s="267">
        <v>0</v>
      </c>
      <c r="T422" s="295">
        <v>0</v>
      </c>
      <c r="U422" s="266">
        <v>2</v>
      </c>
      <c r="V422" s="266">
        <v>0</v>
      </c>
      <c r="W422" s="267">
        <v>0</v>
      </c>
      <c r="X422" s="267">
        <v>0</v>
      </c>
      <c r="Y422" s="268">
        <v>0</v>
      </c>
      <c r="Z422" s="268">
        <v>0.25</v>
      </c>
      <c r="AA422" s="295">
        <v>0</v>
      </c>
      <c r="AB422" s="264">
        <v>17</v>
      </c>
      <c r="AC422" s="264">
        <v>1</v>
      </c>
      <c r="AD422" s="264">
        <v>3</v>
      </c>
      <c r="AE422" s="264">
        <v>3</v>
      </c>
      <c r="AF422" s="268">
        <v>0.0588235294117647</v>
      </c>
      <c r="AG422" s="268">
        <v>1</v>
      </c>
      <c r="AH422" s="295">
        <v>-0.941176470588235</v>
      </c>
    </row>
    <row r="423" spans="1:34">
      <c r="A423" s="315" t="s">
        <v>721</v>
      </c>
      <c r="B423" s="321" t="s">
        <v>3331</v>
      </c>
      <c r="C423" s="293" t="s">
        <v>775</v>
      </c>
      <c r="D423" s="321" t="s">
        <v>775</v>
      </c>
      <c r="E423" s="263">
        <v>2</v>
      </c>
      <c r="F423" s="263">
        <v>2</v>
      </c>
      <c r="G423" s="263">
        <v>0</v>
      </c>
      <c r="H423" s="264">
        <v>0</v>
      </c>
      <c r="I423" s="264">
        <v>0</v>
      </c>
      <c r="J423" s="264">
        <v>0</v>
      </c>
      <c r="K423" s="264">
        <v>0</v>
      </c>
      <c r="L423" s="264">
        <v>0</v>
      </c>
      <c r="M423" s="264">
        <v>0</v>
      </c>
      <c r="N423" s="267">
        <v>1</v>
      </c>
      <c r="O423" s="266">
        <v>2</v>
      </c>
      <c r="P423" s="294">
        <v>0.9</v>
      </c>
      <c r="Q423" s="267">
        <v>1</v>
      </c>
      <c r="R423" s="267">
        <v>0</v>
      </c>
      <c r="S423" s="267">
        <v>0</v>
      </c>
      <c r="T423" s="295">
        <v>1</v>
      </c>
      <c r="U423" s="266">
        <v>2</v>
      </c>
      <c r="V423" s="266">
        <v>0</v>
      </c>
      <c r="W423" s="267">
        <v>0</v>
      </c>
      <c r="X423" s="267">
        <v>0</v>
      </c>
      <c r="Y423" s="268">
        <v>0</v>
      </c>
      <c r="Z423" s="268">
        <v>0</v>
      </c>
      <c r="AA423" s="295">
        <v>0</v>
      </c>
      <c r="AB423" s="264">
        <v>4</v>
      </c>
      <c r="AC423" s="264">
        <v>1</v>
      </c>
      <c r="AD423" s="264">
        <v>2</v>
      </c>
      <c r="AE423" s="264">
        <v>1</v>
      </c>
      <c r="AF423" s="268">
        <v>0.25</v>
      </c>
      <c r="AG423" s="268">
        <v>0.5</v>
      </c>
      <c r="AH423" s="295">
        <v>-0.25</v>
      </c>
    </row>
    <row r="424" spans="1:34">
      <c r="A424" s="315" t="s">
        <v>721</v>
      </c>
      <c r="B424" s="321" t="s">
        <v>3331</v>
      </c>
      <c r="C424" s="293" t="s">
        <v>776</v>
      </c>
      <c r="D424" s="321" t="s">
        <v>776</v>
      </c>
      <c r="E424" s="263">
        <v>1</v>
      </c>
      <c r="F424" s="263">
        <v>0</v>
      </c>
      <c r="G424" s="263">
        <v>0</v>
      </c>
      <c r="H424" s="264">
        <v>3</v>
      </c>
      <c r="I424" s="264">
        <v>1</v>
      </c>
      <c r="J424" s="264">
        <v>0</v>
      </c>
      <c r="K424" s="264">
        <v>2</v>
      </c>
      <c r="L424" s="264">
        <v>1</v>
      </c>
      <c r="M424" s="264">
        <v>1</v>
      </c>
      <c r="N424" s="267">
        <v>0</v>
      </c>
      <c r="O424" s="266">
        <v>0</v>
      </c>
      <c r="P424" s="294">
        <v>0.9</v>
      </c>
      <c r="Q424" s="267">
        <v>0</v>
      </c>
      <c r="R424" s="267">
        <v>0.333333333333333</v>
      </c>
      <c r="S424" s="267">
        <v>0.5</v>
      </c>
      <c r="T424" s="295">
        <v>-0.333333333333333</v>
      </c>
      <c r="U424" s="266">
        <v>1</v>
      </c>
      <c r="V424" s="266">
        <v>0</v>
      </c>
      <c r="W424" s="267">
        <v>0</v>
      </c>
      <c r="X424" s="267">
        <v>0</v>
      </c>
      <c r="Y424" s="268">
        <v>0</v>
      </c>
      <c r="Z424" s="268">
        <v>0.5</v>
      </c>
      <c r="AA424" s="295">
        <v>0</v>
      </c>
      <c r="AB424" s="264">
        <v>11</v>
      </c>
      <c r="AC424" s="264">
        <v>6</v>
      </c>
      <c r="AD424" s="264">
        <v>8</v>
      </c>
      <c r="AE424" s="264">
        <v>8</v>
      </c>
      <c r="AF424" s="268">
        <v>0.545454545454545</v>
      </c>
      <c r="AG424" s="268">
        <v>1</v>
      </c>
      <c r="AH424" s="295">
        <v>-0.454545454545455</v>
      </c>
    </row>
    <row r="425" spans="1:34">
      <c r="A425" s="315" t="s">
        <v>721</v>
      </c>
      <c r="B425" s="321" t="s">
        <v>3331</v>
      </c>
      <c r="C425" s="293" t="s">
        <v>777</v>
      </c>
      <c r="D425" s="321" t="s">
        <v>777</v>
      </c>
      <c r="E425" s="263">
        <v>4254</v>
      </c>
      <c r="F425" s="263">
        <v>4079</v>
      </c>
      <c r="G425" s="263">
        <v>3835</v>
      </c>
      <c r="H425" s="264">
        <v>5263</v>
      </c>
      <c r="I425" s="264">
        <v>5175</v>
      </c>
      <c r="J425" s="264">
        <v>4669</v>
      </c>
      <c r="K425" s="264">
        <v>2036</v>
      </c>
      <c r="L425" s="264">
        <v>2000</v>
      </c>
      <c r="M425" s="264">
        <v>1778</v>
      </c>
      <c r="N425" s="267">
        <v>0.958862247296662</v>
      </c>
      <c r="O425" s="266">
        <v>4079</v>
      </c>
      <c r="P425" s="294">
        <v>0.9</v>
      </c>
      <c r="Q425" s="267">
        <v>0.958862247296662</v>
      </c>
      <c r="R425" s="267">
        <v>0.983279498384952</v>
      </c>
      <c r="S425" s="267">
        <v>0.982318271119843</v>
      </c>
      <c r="T425" s="295">
        <v>-0.0244172510882896</v>
      </c>
      <c r="U425" s="266">
        <v>4254</v>
      </c>
      <c r="V425" s="266">
        <v>3835</v>
      </c>
      <c r="W425" s="267">
        <v>0.901504466384579</v>
      </c>
      <c r="X425" s="267">
        <v>0.901504466384579</v>
      </c>
      <c r="Y425" s="268">
        <v>0.887136614098423</v>
      </c>
      <c r="Z425" s="268">
        <v>0.87328094302554</v>
      </c>
      <c r="AA425" s="295">
        <v>0.0143678522861563</v>
      </c>
      <c r="AB425" s="264">
        <v>26897</v>
      </c>
      <c r="AC425" s="264">
        <v>23857</v>
      </c>
      <c r="AD425" s="264">
        <v>26141</v>
      </c>
      <c r="AE425" s="264">
        <v>23287</v>
      </c>
      <c r="AF425" s="268">
        <v>0.886976242703647</v>
      </c>
      <c r="AG425" s="268">
        <v>0.89082284533874</v>
      </c>
      <c r="AH425" s="295">
        <v>-0.00384660263509262</v>
      </c>
    </row>
    <row r="426" spans="1:34">
      <c r="A426" s="315" t="s">
        <v>721</v>
      </c>
      <c r="B426" s="321" t="s">
        <v>3331</v>
      </c>
      <c r="C426" s="293" t="s">
        <v>778</v>
      </c>
      <c r="D426" s="321" t="s">
        <v>778</v>
      </c>
      <c r="E426" s="263">
        <v>0</v>
      </c>
      <c r="F426" s="263">
        <v>0</v>
      </c>
      <c r="G426" s="263">
        <v>0</v>
      </c>
      <c r="H426" s="264">
        <v>1</v>
      </c>
      <c r="I426" s="264">
        <v>1</v>
      </c>
      <c r="J426" s="264">
        <v>0</v>
      </c>
      <c r="K426" s="264">
        <v>0</v>
      </c>
      <c r="L426" s="264">
        <v>0</v>
      </c>
      <c r="M426" s="264">
        <v>0</v>
      </c>
      <c r="N426" s="267">
        <v>0</v>
      </c>
      <c r="O426" s="266">
        <v>0</v>
      </c>
      <c r="P426" s="294">
        <v>0.9</v>
      </c>
      <c r="Q426" s="267">
        <v>0</v>
      </c>
      <c r="R426" s="267">
        <v>1</v>
      </c>
      <c r="S426" s="267">
        <v>0</v>
      </c>
      <c r="T426" s="295">
        <v>-1</v>
      </c>
      <c r="U426" s="266">
        <v>0</v>
      </c>
      <c r="V426" s="266">
        <v>0</v>
      </c>
      <c r="W426" s="267">
        <v>0</v>
      </c>
      <c r="X426" s="267">
        <v>0</v>
      </c>
      <c r="Y426" s="268">
        <v>0</v>
      </c>
      <c r="Z426" s="268">
        <v>0</v>
      </c>
      <c r="AA426" s="295">
        <v>0</v>
      </c>
      <c r="AB426" s="264">
        <v>3</v>
      </c>
      <c r="AC426" s="264">
        <v>0</v>
      </c>
      <c r="AD426" s="264">
        <v>0</v>
      </c>
      <c r="AE426" s="264">
        <v>0</v>
      </c>
      <c r="AF426" s="268">
        <v>0</v>
      </c>
      <c r="AG426" s="268">
        <v>0</v>
      </c>
      <c r="AH426" s="295">
        <v>0</v>
      </c>
    </row>
    <row r="427" spans="1:34">
      <c r="A427" s="315" t="s">
        <v>721</v>
      </c>
      <c r="B427" s="321" t="s">
        <v>3331</v>
      </c>
      <c r="C427" s="293" t="s">
        <v>779</v>
      </c>
      <c r="D427" s="321" t="s">
        <v>779</v>
      </c>
      <c r="E427" s="263">
        <v>1</v>
      </c>
      <c r="F427" s="263">
        <v>0</v>
      </c>
      <c r="G427" s="263">
        <v>0</v>
      </c>
      <c r="H427" s="264">
        <v>12</v>
      </c>
      <c r="I427" s="264">
        <v>4</v>
      </c>
      <c r="J427" s="264">
        <v>1</v>
      </c>
      <c r="K427" s="264">
        <v>2</v>
      </c>
      <c r="L427" s="264">
        <v>0</v>
      </c>
      <c r="M427" s="264">
        <v>0</v>
      </c>
      <c r="N427" s="267">
        <v>0</v>
      </c>
      <c r="O427" s="266">
        <v>0</v>
      </c>
      <c r="P427" s="294">
        <v>0.9</v>
      </c>
      <c r="Q427" s="267">
        <v>0</v>
      </c>
      <c r="R427" s="267">
        <v>0.333333333333333</v>
      </c>
      <c r="S427" s="267">
        <v>0</v>
      </c>
      <c r="T427" s="295">
        <v>-0.333333333333333</v>
      </c>
      <c r="U427" s="266">
        <v>1</v>
      </c>
      <c r="V427" s="266">
        <v>0</v>
      </c>
      <c r="W427" s="267">
        <v>0</v>
      </c>
      <c r="X427" s="267">
        <v>0</v>
      </c>
      <c r="Y427" s="268">
        <v>0.0833333333333333</v>
      </c>
      <c r="Z427" s="268">
        <v>0</v>
      </c>
      <c r="AA427" s="295">
        <v>-0.0833333333333333</v>
      </c>
      <c r="AB427" s="264">
        <v>31</v>
      </c>
      <c r="AC427" s="264">
        <v>4</v>
      </c>
      <c r="AD427" s="264">
        <v>14</v>
      </c>
      <c r="AE427" s="264">
        <v>2</v>
      </c>
      <c r="AF427" s="268">
        <v>0.129032258064516</v>
      </c>
      <c r="AG427" s="268">
        <v>0.142857142857143</v>
      </c>
      <c r="AH427" s="295">
        <v>-0.0138248847926267</v>
      </c>
    </row>
    <row r="428" spans="1:34">
      <c r="A428" s="315" t="s">
        <v>721</v>
      </c>
      <c r="B428" s="321" t="s">
        <v>3331</v>
      </c>
      <c r="C428" s="293" t="s">
        <v>780</v>
      </c>
      <c r="D428" s="321" t="s">
        <v>780</v>
      </c>
      <c r="E428" s="263">
        <v>3739</v>
      </c>
      <c r="F428" s="263">
        <v>3664</v>
      </c>
      <c r="G428" s="263">
        <v>3546</v>
      </c>
      <c r="H428" s="264">
        <v>4598</v>
      </c>
      <c r="I428" s="264">
        <v>4491</v>
      </c>
      <c r="J428" s="264">
        <v>4332</v>
      </c>
      <c r="K428" s="264">
        <v>1762</v>
      </c>
      <c r="L428" s="264">
        <v>1716</v>
      </c>
      <c r="M428" s="264">
        <v>1662</v>
      </c>
      <c r="N428" s="267">
        <v>0.979941160738165</v>
      </c>
      <c r="O428" s="266">
        <v>3664</v>
      </c>
      <c r="P428" s="294">
        <v>0.9</v>
      </c>
      <c r="Q428" s="267">
        <v>0.979941160738165</v>
      </c>
      <c r="R428" s="267">
        <v>0.97672901261418</v>
      </c>
      <c r="S428" s="267">
        <v>0.973893303064699</v>
      </c>
      <c r="T428" s="295">
        <v>0.00321214812398518</v>
      </c>
      <c r="U428" s="266">
        <v>3739</v>
      </c>
      <c r="V428" s="266">
        <v>3546</v>
      </c>
      <c r="W428" s="267">
        <v>0.948381920299545</v>
      </c>
      <c r="X428" s="267">
        <v>0.948381920299545</v>
      </c>
      <c r="Y428" s="268">
        <v>0.942148760330578</v>
      </c>
      <c r="Z428" s="268">
        <v>0.943246311010216</v>
      </c>
      <c r="AA428" s="295">
        <v>0.00623315996896689</v>
      </c>
      <c r="AB428" s="264">
        <v>23534</v>
      </c>
      <c r="AC428" s="264">
        <v>21980</v>
      </c>
      <c r="AD428" s="264">
        <v>23915</v>
      </c>
      <c r="AE428" s="264">
        <v>22087</v>
      </c>
      <c r="AF428" s="268">
        <v>0.933967876264128</v>
      </c>
      <c r="AG428" s="268">
        <v>0.923562617604014</v>
      </c>
      <c r="AH428" s="295">
        <v>0.0104052586601142</v>
      </c>
    </row>
    <row r="429" spans="1:34">
      <c r="A429" s="315" t="s">
        <v>721</v>
      </c>
      <c r="B429" s="321" t="s">
        <v>3331</v>
      </c>
      <c r="C429" s="293" t="s">
        <v>781</v>
      </c>
      <c r="D429" s="321" t="s">
        <v>781</v>
      </c>
      <c r="E429" s="263">
        <v>1</v>
      </c>
      <c r="F429" s="263">
        <v>0</v>
      </c>
      <c r="G429" s="263">
        <v>0</v>
      </c>
      <c r="H429" s="264">
        <v>2</v>
      </c>
      <c r="I429" s="264">
        <v>1</v>
      </c>
      <c r="J429" s="264">
        <v>1</v>
      </c>
      <c r="K429" s="264">
        <v>0</v>
      </c>
      <c r="L429" s="264">
        <v>0</v>
      </c>
      <c r="M429" s="264">
        <v>0</v>
      </c>
      <c r="N429" s="267">
        <v>0</v>
      </c>
      <c r="O429" s="266">
        <v>0</v>
      </c>
      <c r="P429" s="294">
        <v>0.9</v>
      </c>
      <c r="Q429" s="267">
        <v>0</v>
      </c>
      <c r="R429" s="267">
        <v>0.5</v>
      </c>
      <c r="S429" s="267">
        <v>0</v>
      </c>
      <c r="T429" s="295">
        <v>-0.5</v>
      </c>
      <c r="U429" s="266">
        <v>1</v>
      </c>
      <c r="V429" s="266">
        <v>0</v>
      </c>
      <c r="W429" s="267">
        <v>0</v>
      </c>
      <c r="X429" s="267">
        <v>0</v>
      </c>
      <c r="Y429" s="268">
        <v>0.5</v>
      </c>
      <c r="Z429" s="268">
        <v>0</v>
      </c>
      <c r="AA429" s="295">
        <v>-0.5</v>
      </c>
      <c r="AB429" s="264">
        <v>3</v>
      </c>
      <c r="AC429" s="264">
        <v>1</v>
      </c>
      <c r="AD429" s="264">
        <v>1</v>
      </c>
      <c r="AE429" s="264">
        <v>0</v>
      </c>
      <c r="AF429" s="268">
        <v>0.333333333333333</v>
      </c>
      <c r="AG429" s="268">
        <v>0</v>
      </c>
      <c r="AH429" s="295">
        <v>0.333333333333333</v>
      </c>
    </row>
    <row r="430" spans="1:34">
      <c r="A430" s="315" t="s">
        <v>721</v>
      </c>
      <c r="B430" s="321" t="s">
        <v>3331</v>
      </c>
      <c r="C430" s="293" t="s">
        <v>782</v>
      </c>
      <c r="D430" s="321" t="s">
        <v>782</v>
      </c>
      <c r="E430" s="263">
        <v>0</v>
      </c>
      <c r="F430" s="263">
        <v>0</v>
      </c>
      <c r="G430" s="263">
        <v>0</v>
      </c>
      <c r="H430" s="264">
        <v>6</v>
      </c>
      <c r="I430" s="264">
        <v>0</v>
      </c>
      <c r="J430" s="264">
        <v>0</v>
      </c>
      <c r="K430" s="264">
        <v>0</v>
      </c>
      <c r="L430" s="264">
        <v>0</v>
      </c>
      <c r="M430" s="264">
        <v>0</v>
      </c>
      <c r="N430" s="267">
        <v>0</v>
      </c>
      <c r="O430" s="266">
        <v>0</v>
      </c>
      <c r="P430" s="294">
        <v>0.9</v>
      </c>
      <c r="Q430" s="267">
        <v>0</v>
      </c>
      <c r="R430" s="267">
        <v>0</v>
      </c>
      <c r="S430" s="267">
        <v>0</v>
      </c>
      <c r="T430" s="295">
        <v>0</v>
      </c>
      <c r="U430" s="266">
        <v>0</v>
      </c>
      <c r="V430" s="266">
        <v>0</v>
      </c>
      <c r="W430" s="267">
        <v>0</v>
      </c>
      <c r="X430" s="267">
        <v>0</v>
      </c>
      <c r="Y430" s="268">
        <v>0</v>
      </c>
      <c r="Z430" s="268">
        <v>0</v>
      </c>
      <c r="AA430" s="295">
        <v>0</v>
      </c>
      <c r="AB430" s="264">
        <v>7</v>
      </c>
      <c r="AC430" s="264">
        <v>0</v>
      </c>
      <c r="AD430" s="264">
        <v>3</v>
      </c>
      <c r="AE430" s="264">
        <v>2</v>
      </c>
      <c r="AF430" s="268">
        <v>0</v>
      </c>
      <c r="AG430" s="268">
        <v>0.666666666666667</v>
      </c>
      <c r="AH430" s="295">
        <v>-0.666666666666667</v>
      </c>
    </row>
    <row r="431" spans="1:34">
      <c r="A431" s="315" t="s">
        <v>721</v>
      </c>
      <c r="B431" s="321" t="s">
        <v>3331</v>
      </c>
      <c r="C431" s="293" t="s">
        <v>783</v>
      </c>
      <c r="D431" s="321" t="s">
        <v>783</v>
      </c>
      <c r="E431" s="263">
        <v>2565</v>
      </c>
      <c r="F431" s="263">
        <v>2548</v>
      </c>
      <c r="G431" s="263">
        <v>2373</v>
      </c>
      <c r="H431" s="264">
        <v>3077</v>
      </c>
      <c r="I431" s="264">
        <v>3047</v>
      </c>
      <c r="J431" s="264">
        <v>2554</v>
      </c>
      <c r="K431" s="264">
        <v>1143</v>
      </c>
      <c r="L431" s="264">
        <v>1128</v>
      </c>
      <c r="M431" s="264">
        <v>1044</v>
      </c>
      <c r="N431" s="267">
        <v>0.993372319688109</v>
      </c>
      <c r="O431" s="266">
        <v>2548</v>
      </c>
      <c r="P431" s="294">
        <v>0.9</v>
      </c>
      <c r="Q431" s="267">
        <v>0.993372319688109</v>
      </c>
      <c r="R431" s="267">
        <v>0.990250243743906</v>
      </c>
      <c r="S431" s="267">
        <v>0.986876640419947</v>
      </c>
      <c r="T431" s="295">
        <v>0.00312207594420277</v>
      </c>
      <c r="U431" s="266">
        <v>2565</v>
      </c>
      <c r="V431" s="266">
        <v>2373</v>
      </c>
      <c r="W431" s="267">
        <v>0.925146198830409</v>
      </c>
      <c r="X431" s="267">
        <v>0.925146198830409</v>
      </c>
      <c r="Y431" s="268">
        <v>0.830029249268768</v>
      </c>
      <c r="Z431" s="268">
        <v>0.913385826771654</v>
      </c>
      <c r="AA431" s="295">
        <v>0.0951169495616411</v>
      </c>
      <c r="AB431" s="264">
        <v>15922</v>
      </c>
      <c r="AC431" s="264">
        <v>14346</v>
      </c>
      <c r="AD431" s="264">
        <v>15828</v>
      </c>
      <c r="AE431" s="264">
        <v>14283</v>
      </c>
      <c r="AF431" s="268">
        <v>0.901017460118076</v>
      </c>
      <c r="AG431" s="268">
        <v>0.902388172858226</v>
      </c>
      <c r="AH431" s="295">
        <v>-0.00137071274015033</v>
      </c>
    </row>
    <row r="432" spans="1:34">
      <c r="A432" s="315" t="s">
        <v>721</v>
      </c>
      <c r="B432" s="321" t="s">
        <v>3331</v>
      </c>
      <c r="C432" s="293" t="s">
        <v>784</v>
      </c>
      <c r="D432" s="321" t="s">
        <v>784</v>
      </c>
      <c r="E432" s="263">
        <v>1</v>
      </c>
      <c r="F432" s="263">
        <v>0</v>
      </c>
      <c r="G432" s="263">
        <v>0</v>
      </c>
      <c r="H432" s="264">
        <v>0</v>
      </c>
      <c r="I432" s="264">
        <v>0</v>
      </c>
      <c r="J432" s="264">
        <v>0</v>
      </c>
      <c r="K432" s="264">
        <v>0</v>
      </c>
      <c r="L432" s="264">
        <v>0</v>
      </c>
      <c r="M432" s="264">
        <v>0</v>
      </c>
      <c r="N432" s="267">
        <v>0</v>
      </c>
      <c r="O432" s="266">
        <v>0</v>
      </c>
      <c r="P432" s="294">
        <v>0.9</v>
      </c>
      <c r="Q432" s="267">
        <v>0</v>
      </c>
      <c r="R432" s="267">
        <v>0</v>
      </c>
      <c r="S432" s="267">
        <v>0</v>
      </c>
      <c r="T432" s="295">
        <v>0</v>
      </c>
      <c r="U432" s="266">
        <v>1</v>
      </c>
      <c r="V432" s="266">
        <v>0</v>
      </c>
      <c r="W432" s="267">
        <v>0</v>
      </c>
      <c r="X432" s="267">
        <v>0</v>
      </c>
      <c r="Y432" s="268">
        <v>0</v>
      </c>
      <c r="Z432" s="268">
        <v>0</v>
      </c>
      <c r="AA432" s="295">
        <v>0</v>
      </c>
      <c r="AB432" s="264">
        <v>3</v>
      </c>
      <c r="AC432" s="264">
        <v>1</v>
      </c>
      <c r="AD432" s="264">
        <v>6</v>
      </c>
      <c r="AE432" s="264">
        <v>6</v>
      </c>
      <c r="AF432" s="268">
        <v>0.333333333333333</v>
      </c>
      <c r="AG432" s="268">
        <v>1</v>
      </c>
      <c r="AH432" s="295">
        <v>-0.666666666666667</v>
      </c>
    </row>
    <row r="433" spans="1:34">
      <c r="A433" s="315" t="s">
        <v>721</v>
      </c>
      <c r="B433" s="321" t="s">
        <v>3331</v>
      </c>
      <c r="C433" s="293" t="s">
        <v>785</v>
      </c>
      <c r="D433" s="321" t="s">
        <v>785</v>
      </c>
      <c r="E433" s="263">
        <v>1</v>
      </c>
      <c r="F433" s="263">
        <v>1</v>
      </c>
      <c r="G433" s="263">
        <v>0</v>
      </c>
      <c r="H433" s="264">
        <v>0</v>
      </c>
      <c r="I433" s="264">
        <v>0</v>
      </c>
      <c r="J433" s="264">
        <v>0</v>
      </c>
      <c r="K433" s="264">
        <v>0</v>
      </c>
      <c r="L433" s="264">
        <v>0</v>
      </c>
      <c r="M433" s="264">
        <v>0</v>
      </c>
      <c r="N433" s="267">
        <v>1</v>
      </c>
      <c r="O433" s="266">
        <v>1</v>
      </c>
      <c r="P433" s="294">
        <v>0.9</v>
      </c>
      <c r="Q433" s="267">
        <v>1</v>
      </c>
      <c r="R433" s="267">
        <v>0</v>
      </c>
      <c r="S433" s="267">
        <v>0</v>
      </c>
      <c r="T433" s="295">
        <v>1</v>
      </c>
      <c r="U433" s="266">
        <v>1</v>
      </c>
      <c r="V433" s="266">
        <v>0</v>
      </c>
      <c r="W433" s="267">
        <v>0</v>
      </c>
      <c r="X433" s="267">
        <v>0</v>
      </c>
      <c r="Y433" s="268">
        <v>0</v>
      </c>
      <c r="Z433" s="268">
        <v>0</v>
      </c>
      <c r="AA433" s="295">
        <v>0</v>
      </c>
      <c r="AB433" s="264">
        <v>2</v>
      </c>
      <c r="AC433" s="264">
        <v>1</v>
      </c>
      <c r="AD433" s="264">
        <v>1</v>
      </c>
      <c r="AE433" s="264">
        <v>1</v>
      </c>
      <c r="AF433" s="268">
        <v>0.5</v>
      </c>
      <c r="AG433" s="268">
        <v>1</v>
      </c>
      <c r="AH433" s="295">
        <v>-0.5</v>
      </c>
    </row>
    <row r="434" spans="1:34">
      <c r="A434" s="315" t="s">
        <v>721</v>
      </c>
      <c r="B434" s="321" t="s">
        <v>3331</v>
      </c>
      <c r="C434" s="293" t="s">
        <v>786</v>
      </c>
      <c r="D434" s="321" t="s">
        <v>786</v>
      </c>
      <c r="E434" s="263">
        <v>0</v>
      </c>
      <c r="F434" s="263">
        <v>0</v>
      </c>
      <c r="G434" s="263">
        <v>0</v>
      </c>
      <c r="H434" s="264">
        <v>0</v>
      </c>
      <c r="I434" s="264">
        <v>0</v>
      </c>
      <c r="J434" s="264">
        <v>0</v>
      </c>
      <c r="K434" s="264">
        <v>2</v>
      </c>
      <c r="L434" s="264">
        <v>0</v>
      </c>
      <c r="M434" s="264">
        <v>0</v>
      </c>
      <c r="N434" s="267">
        <v>0</v>
      </c>
      <c r="O434" s="266">
        <v>0</v>
      </c>
      <c r="P434" s="294">
        <v>0.9</v>
      </c>
      <c r="Q434" s="267">
        <v>0</v>
      </c>
      <c r="R434" s="267">
        <v>0</v>
      </c>
      <c r="S434" s="267">
        <v>0</v>
      </c>
      <c r="T434" s="295">
        <v>0</v>
      </c>
      <c r="U434" s="266">
        <v>0</v>
      </c>
      <c r="V434" s="266">
        <v>0</v>
      </c>
      <c r="W434" s="267">
        <v>0</v>
      </c>
      <c r="X434" s="267">
        <v>0</v>
      </c>
      <c r="Y434" s="268">
        <v>0</v>
      </c>
      <c r="Z434" s="268">
        <v>0</v>
      </c>
      <c r="AA434" s="295">
        <v>0</v>
      </c>
      <c r="AB434" s="264">
        <v>2</v>
      </c>
      <c r="AC434" s="264">
        <v>0</v>
      </c>
      <c r="AD434" s="264">
        <v>0</v>
      </c>
      <c r="AE434" s="264">
        <v>0</v>
      </c>
      <c r="AF434" s="268">
        <v>0</v>
      </c>
      <c r="AG434" s="268">
        <v>0</v>
      </c>
      <c r="AH434" s="295">
        <v>0</v>
      </c>
    </row>
    <row r="435" spans="1:34">
      <c r="A435" s="315" t="s">
        <v>721</v>
      </c>
      <c r="B435" s="321" t="s">
        <v>3331</v>
      </c>
      <c r="C435" s="293" t="s">
        <v>787</v>
      </c>
      <c r="D435" s="321" t="s">
        <v>787</v>
      </c>
      <c r="E435" s="263">
        <v>3866</v>
      </c>
      <c r="F435" s="263">
        <v>3858</v>
      </c>
      <c r="G435" s="263">
        <v>3365</v>
      </c>
      <c r="H435" s="264">
        <v>4409</v>
      </c>
      <c r="I435" s="264">
        <v>4396</v>
      </c>
      <c r="J435" s="264">
        <v>3807</v>
      </c>
      <c r="K435" s="264">
        <v>1853</v>
      </c>
      <c r="L435" s="264">
        <v>1836</v>
      </c>
      <c r="M435" s="264">
        <v>1670</v>
      </c>
      <c r="N435" s="267">
        <v>0.997930677703052</v>
      </c>
      <c r="O435" s="266">
        <v>3858</v>
      </c>
      <c r="P435" s="294">
        <v>0.9</v>
      </c>
      <c r="Q435" s="267">
        <v>0.997930677703052</v>
      </c>
      <c r="R435" s="267">
        <v>0.997051485597641</v>
      </c>
      <c r="S435" s="267">
        <v>0.990825688073395</v>
      </c>
      <c r="T435" s="295">
        <v>0.000879192105410986</v>
      </c>
      <c r="U435" s="266">
        <v>3866</v>
      </c>
      <c r="V435" s="266">
        <v>3365</v>
      </c>
      <c r="W435" s="267">
        <v>0.870408691153647</v>
      </c>
      <c r="X435" s="267">
        <v>0.870408691153647</v>
      </c>
      <c r="Y435" s="268">
        <v>0.863461102290769</v>
      </c>
      <c r="Z435" s="268">
        <v>0.901241230437129</v>
      </c>
      <c r="AA435" s="295">
        <v>0.00694758886287827</v>
      </c>
      <c r="AB435" s="264">
        <v>23658</v>
      </c>
      <c r="AC435" s="264">
        <v>20875</v>
      </c>
      <c r="AD435" s="264">
        <v>23592</v>
      </c>
      <c r="AE435" s="264">
        <v>20701</v>
      </c>
      <c r="AF435" s="268">
        <v>0.882365373235269</v>
      </c>
      <c r="AG435" s="268">
        <v>0.877458460495083</v>
      </c>
      <c r="AH435" s="295">
        <v>0.00490691274018618</v>
      </c>
    </row>
    <row r="436" spans="1:34">
      <c r="A436" s="315" t="s">
        <v>721</v>
      </c>
      <c r="B436" s="321" t="s">
        <v>3331</v>
      </c>
      <c r="C436" s="293" t="s">
        <v>788</v>
      </c>
      <c r="D436" s="321" t="s">
        <v>788</v>
      </c>
      <c r="E436" s="263">
        <v>7</v>
      </c>
      <c r="F436" s="263">
        <v>1</v>
      </c>
      <c r="G436" s="263">
        <v>0</v>
      </c>
      <c r="H436" s="264">
        <v>10</v>
      </c>
      <c r="I436" s="264">
        <v>10</v>
      </c>
      <c r="J436" s="264">
        <v>10</v>
      </c>
      <c r="K436" s="264">
        <v>6</v>
      </c>
      <c r="L436" s="264">
        <v>6</v>
      </c>
      <c r="M436" s="264">
        <v>6</v>
      </c>
      <c r="N436" s="267">
        <v>0.142857142857143</v>
      </c>
      <c r="O436" s="266">
        <v>1</v>
      </c>
      <c r="P436" s="294">
        <v>0.9</v>
      </c>
      <c r="Q436" s="267">
        <v>0.142857142857143</v>
      </c>
      <c r="R436" s="267">
        <v>1</v>
      </c>
      <c r="S436" s="267">
        <v>1</v>
      </c>
      <c r="T436" s="295">
        <v>-0.857142857142857</v>
      </c>
      <c r="U436" s="266">
        <v>7</v>
      </c>
      <c r="V436" s="266">
        <v>0</v>
      </c>
      <c r="W436" s="267">
        <v>0</v>
      </c>
      <c r="X436" s="267">
        <v>0</v>
      </c>
      <c r="Y436" s="268">
        <v>1</v>
      </c>
      <c r="Z436" s="268">
        <v>1</v>
      </c>
      <c r="AA436" s="295">
        <v>-1</v>
      </c>
      <c r="AB436" s="264">
        <v>56</v>
      </c>
      <c r="AC436" s="264">
        <v>45</v>
      </c>
      <c r="AD436" s="264">
        <v>62</v>
      </c>
      <c r="AE436" s="264">
        <v>56</v>
      </c>
      <c r="AF436" s="268">
        <v>0.803571428571429</v>
      </c>
      <c r="AG436" s="268">
        <v>0.903225806451613</v>
      </c>
      <c r="AH436" s="295">
        <v>-0.0996543778801843</v>
      </c>
    </row>
    <row r="437" spans="1:34">
      <c r="A437" s="315" t="s">
        <v>721</v>
      </c>
      <c r="B437" s="321" t="s">
        <v>3331</v>
      </c>
      <c r="C437" s="293" t="s">
        <v>789</v>
      </c>
      <c r="D437" s="321" t="s">
        <v>789</v>
      </c>
      <c r="E437" s="263">
        <v>0</v>
      </c>
      <c r="F437" s="263">
        <v>0</v>
      </c>
      <c r="G437" s="263">
        <v>0</v>
      </c>
      <c r="H437" s="264">
        <v>1</v>
      </c>
      <c r="I437" s="264">
        <v>0</v>
      </c>
      <c r="J437" s="264">
        <v>0</v>
      </c>
      <c r="K437" s="264">
        <v>0</v>
      </c>
      <c r="L437" s="264">
        <v>0</v>
      </c>
      <c r="M437" s="264">
        <v>0</v>
      </c>
      <c r="N437" s="267">
        <v>0</v>
      </c>
      <c r="O437" s="266">
        <v>0</v>
      </c>
      <c r="P437" s="294">
        <v>0.9</v>
      </c>
      <c r="Q437" s="267">
        <v>0</v>
      </c>
      <c r="R437" s="267">
        <v>0</v>
      </c>
      <c r="S437" s="267">
        <v>0</v>
      </c>
      <c r="T437" s="295">
        <v>0</v>
      </c>
      <c r="U437" s="266">
        <v>0</v>
      </c>
      <c r="V437" s="266">
        <v>0</v>
      </c>
      <c r="W437" s="267">
        <v>0</v>
      </c>
      <c r="X437" s="267">
        <v>0</v>
      </c>
      <c r="Y437" s="268">
        <v>0</v>
      </c>
      <c r="Z437" s="268">
        <v>0</v>
      </c>
      <c r="AA437" s="295">
        <v>0</v>
      </c>
      <c r="AB437" s="264">
        <v>6</v>
      </c>
      <c r="AC437" s="264">
        <v>1</v>
      </c>
      <c r="AD437" s="264">
        <v>2</v>
      </c>
      <c r="AE437" s="264">
        <v>1</v>
      </c>
      <c r="AF437" s="268">
        <v>0.166666666666667</v>
      </c>
      <c r="AG437" s="268">
        <v>0.5</v>
      </c>
      <c r="AH437" s="295">
        <v>-0.333333333333333</v>
      </c>
    </row>
    <row r="438" spans="1:34">
      <c r="A438" s="315" t="s">
        <v>721</v>
      </c>
      <c r="B438" s="321" t="s">
        <v>3331</v>
      </c>
      <c r="C438" s="293" t="s">
        <v>790</v>
      </c>
      <c r="D438" s="321" t="s">
        <v>790</v>
      </c>
      <c r="E438" s="263">
        <v>0</v>
      </c>
      <c r="F438" s="263">
        <v>0</v>
      </c>
      <c r="G438" s="263">
        <v>0</v>
      </c>
      <c r="H438" s="264">
        <v>1</v>
      </c>
      <c r="I438" s="264">
        <v>1</v>
      </c>
      <c r="J438" s="264">
        <v>1</v>
      </c>
      <c r="K438" s="264">
        <v>0</v>
      </c>
      <c r="L438" s="264">
        <v>0</v>
      </c>
      <c r="M438" s="264">
        <v>0</v>
      </c>
      <c r="N438" s="267">
        <v>0</v>
      </c>
      <c r="O438" s="266">
        <v>0</v>
      </c>
      <c r="P438" s="294">
        <v>0.9</v>
      </c>
      <c r="Q438" s="267">
        <v>0</v>
      </c>
      <c r="R438" s="267">
        <v>1</v>
      </c>
      <c r="S438" s="267">
        <v>0</v>
      </c>
      <c r="T438" s="295">
        <v>-1</v>
      </c>
      <c r="U438" s="266">
        <v>0</v>
      </c>
      <c r="V438" s="266">
        <v>0</v>
      </c>
      <c r="W438" s="267">
        <v>0</v>
      </c>
      <c r="X438" s="267">
        <v>0</v>
      </c>
      <c r="Y438" s="268">
        <v>1</v>
      </c>
      <c r="Z438" s="268">
        <v>0</v>
      </c>
      <c r="AA438" s="295">
        <v>-1</v>
      </c>
      <c r="AB438" s="264">
        <v>1</v>
      </c>
      <c r="AC438" s="264">
        <v>1</v>
      </c>
      <c r="AD438" s="264">
        <v>5</v>
      </c>
      <c r="AE438" s="264">
        <v>3</v>
      </c>
      <c r="AF438" s="268">
        <v>1</v>
      </c>
      <c r="AG438" s="268">
        <v>0.6</v>
      </c>
      <c r="AH438" s="295">
        <v>0.4</v>
      </c>
    </row>
    <row r="439" spans="1:34">
      <c r="A439" s="315" t="s">
        <v>721</v>
      </c>
      <c r="B439" s="321" t="s">
        <v>3331</v>
      </c>
      <c r="C439" s="293" t="s">
        <v>791</v>
      </c>
      <c r="D439" s="321" t="s">
        <v>791</v>
      </c>
      <c r="E439" s="263">
        <v>3</v>
      </c>
      <c r="F439" s="263">
        <v>0</v>
      </c>
      <c r="G439" s="263">
        <v>0</v>
      </c>
      <c r="H439" s="264">
        <v>0</v>
      </c>
      <c r="I439" s="264">
        <v>0</v>
      </c>
      <c r="J439" s="264">
        <v>0</v>
      </c>
      <c r="K439" s="264">
        <v>0</v>
      </c>
      <c r="L439" s="264">
        <v>0</v>
      </c>
      <c r="M439" s="264">
        <v>0</v>
      </c>
      <c r="N439" s="267">
        <v>0</v>
      </c>
      <c r="O439" s="266">
        <v>0</v>
      </c>
      <c r="P439" s="294">
        <v>0.9</v>
      </c>
      <c r="Q439" s="267">
        <v>0</v>
      </c>
      <c r="R439" s="267">
        <v>0</v>
      </c>
      <c r="S439" s="267">
        <v>0</v>
      </c>
      <c r="T439" s="295">
        <v>0</v>
      </c>
      <c r="U439" s="266">
        <v>3</v>
      </c>
      <c r="V439" s="266">
        <v>0</v>
      </c>
      <c r="W439" s="267">
        <v>0</v>
      </c>
      <c r="X439" s="267">
        <v>0</v>
      </c>
      <c r="Y439" s="268">
        <v>0</v>
      </c>
      <c r="Z439" s="268">
        <v>0</v>
      </c>
      <c r="AA439" s="295">
        <v>0</v>
      </c>
      <c r="AB439" s="264">
        <v>6</v>
      </c>
      <c r="AC439" s="264">
        <v>2</v>
      </c>
      <c r="AD439" s="264">
        <v>3</v>
      </c>
      <c r="AE439" s="264">
        <v>3</v>
      </c>
      <c r="AF439" s="268">
        <v>0.333333333333333</v>
      </c>
      <c r="AG439" s="268">
        <v>1</v>
      </c>
      <c r="AH439" s="295">
        <v>-0.666666666666667</v>
      </c>
    </row>
    <row r="440" spans="1:34">
      <c r="A440" s="315" t="s">
        <v>721</v>
      </c>
      <c r="B440" s="321" t="s">
        <v>3331</v>
      </c>
      <c r="C440" s="293" t="s">
        <v>792</v>
      </c>
      <c r="D440" s="321" t="s">
        <v>792</v>
      </c>
      <c r="E440" s="263">
        <v>0</v>
      </c>
      <c r="F440" s="263">
        <v>0</v>
      </c>
      <c r="G440" s="263">
        <v>0</v>
      </c>
      <c r="H440" s="264">
        <v>1</v>
      </c>
      <c r="I440" s="264">
        <v>0</v>
      </c>
      <c r="J440" s="264">
        <v>0</v>
      </c>
      <c r="K440" s="264">
        <v>1</v>
      </c>
      <c r="L440" s="264">
        <v>0</v>
      </c>
      <c r="M440" s="264">
        <v>0</v>
      </c>
      <c r="N440" s="267">
        <v>0</v>
      </c>
      <c r="O440" s="266">
        <v>0</v>
      </c>
      <c r="P440" s="294">
        <v>0.9</v>
      </c>
      <c r="Q440" s="267">
        <v>0</v>
      </c>
      <c r="R440" s="267">
        <v>0</v>
      </c>
      <c r="S440" s="267">
        <v>0</v>
      </c>
      <c r="T440" s="295">
        <v>0</v>
      </c>
      <c r="U440" s="266">
        <v>0</v>
      </c>
      <c r="V440" s="266">
        <v>0</v>
      </c>
      <c r="W440" s="267">
        <v>0</v>
      </c>
      <c r="X440" s="267">
        <v>0</v>
      </c>
      <c r="Y440" s="268">
        <v>0</v>
      </c>
      <c r="Z440" s="268">
        <v>0</v>
      </c>
      <c r="AA440" s="295">
        <v>0</v>
      </c>
      <c r="AB440" s="264">
        <v>2</v>
      </c>
      <c r="AC440" s="264">
        <v>0</v>
      </c>
      <c r="AD440" s="264">
        <v>0</v>
      </c>
      <c r="AE440" s="264">
        <v>0</v>
      </c>
      <c r="AF440" s="268">
        <v>0</v>
      </c>
      <c r="AG440" s="268">
        <v>0</v>
      </c>
      <c r="AH440" s="295">
        <v>0</v>
      </c>
    </row>
    <row r="441" spans="1:34">
      <c r="A441" s="315" t="s">
        <v>721</v>
      </c>
      <c r="B441" s="321" t="s">
        <v>3331</v>
      </c>
      <c r="C441" s="293" t="s">
        <v>793</v>
      </c>
      <c r="D441" s="321" t="s">
        <v>793</v>
      </c>
      <c r="E441" s="263">
        <v>0</v>
      </c>
      <c r="F441" s="263">
        <v>0</v>
      </c>
      <c r="G441" s="263">
        <v>0</v>
      </c>
      <c r="H441" s="264">
        <v>1</v>
      </c>
      <c r="I441" s="264">
        <v>0</v>
      </c>
      <c r="J441" s="264">
        <v>0</v>
      </c>
      <c r="K441" s="264">
        <v>1</v>
      </c>
      <c r="L441" s="264">
        <v>1</v>
      </c>
      <c r="M441" s="264">
        <v>1</v>
      </c>
      <c r="N441" s="267">
        <v>0</v>
      </c>
      <c r="O441" s="266">
        <v>0</v>
      </c>
      <c r="P441" s="294">
        <v>0.9</v>
      </c>
      <c r="Q441" s="267">
        <v>0</v>
      </c>
      <c r="R441" s="267">
        <v>0</v>
      </c>
      <c r="S441" s="267">
        <v>1</v>
      </c>
      <c r="T441" s="295">
        <v>0</v>
      </c>
      <c r="U441" s="266">
        <v>0</v>
      </c>
      <c r="V441" s="266">
        <v>0</v>
      </c>
      <c r="W441" s="267">
        <v>0</v>
      </c>
      <c r="X441" s="267">
        <v>0</v>
      </c>
      <c r="Y441" s="268">
        <v>0</v>
      </c>
      <c r="Z441" s="268">
        <v>1</v>
      </c>
      <c r="AA441" s="295">
        <v>0</v>
      </c>
      <c r="AB441" s="264">
        <v>5</v>
      </c>
      <c r="AC441" s="264">
        <v>4</v>
      </c>
      <c r="AD441" s="264">
        <v>7</v>
      </c>
      <c r="AE441" s="264">
        <v>4</v>
      </c>
      <c r="AF441" s="268">
        <v>0.8</v>
      </c>
      <c r="AG441" s="268">
        <v>0.571428571428571</v>
      </c>
      <c r="AH441" s="295">
        <v>0.228571428571429</v>
      </c>
    </row>
    <row r="442" spans="1:34">
      <c r="A442" s="315" t="s">
        <v>721</v>
      </c>
      <c r="B442" s="321" t="s">
        <v>3332</v>
      </c>
      <c r="C442" s="293" t="s">
        <v>794</v>
      </c>
      <c r="D442" s="321" t="s">
        <v>794</v>
      </c>
      <c r="E442" s="263">
        <v>1644</v>
      </c>
      <c r="F442" s="263">
        <v>1624</v>
      </c>
      <c r="G442" s="263">
        <v>1512</v>
      </c>
      <c r="H442" s="264">
        <v>1603</v>
      </c>
      <c r="I442" s="264">
        <v>1579</v>
      </c>
      <c r="J442" s="264">
        <v>1499</v>
      </c>
      <c r="K442" s="264">
        <v>932</v>
      </c>
      <c r="L442" s="264">
        <v>919</v>
      </c>
      <c r="M442" s="264">
        <v>875</v>
      </c>
      <c r="N442" s="267">
        <v>0.987834549878346</v>
      </c>
      <c r="O442" s="266">
        <v>1624</v>
      </c>
      <c r="P442" s="294">
        <v>0.9</v>
      </c>
      <c r="Q442" s="267">
        <v>0.987834549878346</v>
      </c>
      <c r="R442" s="267">
        <v>0.985028072364317</v>
      </c>
      <c r="S442" s="267">
        <v>0.986051502145923</v>
      </c>
      <c r="T442" s="295">
        <v>0.00280647751402863</v>
      </c>
      <c r="U442" s="266">
        <v>1644</v>
      </c>
      <c r="V442" s="266">
        <v>1512</v>
      </c>
      <c r="W442" s="267">
        <v>0.91970802919708</v>
      </c>
      <c r="X442" s="267">
        <v>0.91970802919708</v>
      </c>
      <c r="Y442" s="268">
        <v>0.93512164691204</v>
      </c>
      <c r="Z442" s="268">
        <v>0.938841201716738</v>
      </c>
      <c r="AA442" s="295">
        <v>-0.0154136177149596</v>
      </c>
      <c r="AB442" s="264">
        <v>8831</v>
      </c>
      <c r="AC442" s="264">
        <v>8293</v>
      </c>
      <c r="AD442" s="264">
        <v>9035</v>
      </c>
      <c r="AE442" s="264">
        <v>8533</v>
      </c>
      <c r="AF442" s="268">
        <v>0.939078247084135</v>
      </c>
      <c r="AG442" s="268">
        <v>0.944438295517432</v>
      </c>
      <c r="AH442" s="295">
        <v>-0.00536004843329674</v>
      </c>
    </row>
    <row r="443" spans="1:34">
      <c r="A443" s="315" t="s">
        <v>721</v>
      </c>
      <c r="B443" s="321" t="s">
        <v>3332</v>
      </c>
      <c r="C443" s="293" t="s">
        <v>795</v>
      </c>
      <c r="D443" s="321" t="s">
        <v>796</v>
      </c>
      <c r="E443" s="263">
        <v>2900</v>
      </c>
      <c r="F443" s="263">
        <v>2819</v>
      </c>
      <c r="G443" s="263">
        <v>2574</v>
      </c>
      <c r="H443" s="264">
        <v>3396</v>
      </c>
      <c r="I443" s="264">
        <v>3327</v>
      </c>
      <c r="J443" s="264">
        <v>2986</v>
      </c>
      <c r="K443" s="264">
        <v>2329</v>
      </c>
      <c r="L443" s="264">
        <v>2292</v>
      </c>
      <c r="M443" s="264">
        <v>2155</v>
      </c>
      <c r="N443" s="267">
        <v>0.972068965517241</v>
      </c>
      <c r="O443" s="266">
        <v>2819</v>
      </c>
      <c r="P443" s="294">
        <v>0.9</v>
      </c>
      <c r="Q443" s="267">
        <v>0.972068965517241</v>
      </c>
      <c r="R443" s="267">
        <v>0.979681978798587</v>
      </c>
      <c r="S443" s="267">
        <v>0.984113353370545</v>
      </c>
      <c r="T443" s="295">
        <v>-0.00761301328134512</v>
      </c>
      <c r="U443" s="266">
        <v>2900</v>
      </c>
      <c r="V443" s="266">
        <v>2574</v>
      </c>
      <c r="W443" s="267">
        <v>0.887586206896552</v>
      </c>
      <c r="X443" s="267">
        <v>0.887586206896552</v>
      </c>
      <c r="Y443" s="268">
        <v>0.879269729093051</v>
      </c>
      <c r="Z443" s="268">
        <v>0.925289823958781</v>
      </c>
      <c r="AA443" s="295">
        <v>0.00831647780350109</v>
      </c>
      <c r="AB443" s="264">
        <v>18695</v>
      </c>
      <c r="AC443" s="264">
        <v>16563</v>
      </c>
      <c r="AD443" s="264">
        <v>17769</v>
      </c>
      <c r="AE443" s="264">
        <v>15682</v>
      </c>
      <c r="AF443" s="268">
        <v>0.885958812516716</v>
      </c>
      <c r="AG443" s="268">
        <v>0.882548258202488</v>
      </c>
      <c r="AH443" s="295">
        <v>0.00341055431422821</v>
      </c>
    </row>
    <row r="444" spans="1:34">
      <c r="A444" s="315" t="s">
        <v>721</v>
      </c>
      <c r="B444" s="321" t="s">
        <v>3332</v>
      </c>
      <c r="C444" s="293" t="s">
        <v>797</v>
      </c>
      <c r="D444" s="321" t="s">
        <v>798</v>
      </c>
      <c r="E444" s="263">
        <v>2915</v>
      </c>
      <c r="F444" s="263">
        <v>2808</v>
      </c>
      <c r="G444" s="263">
        <v>2690</v>
      </c>
      <c r="H444" s="264">
        <v>3636</v>
      </c>
      <c r="I444" s="264">
        <v>3529</v>
      </c>
      <c r="J444" s="264">
        <v>3446</v>
      </c>
      <c r="K444" s="264">
        <v>2668</v>
      </c>
      <c r="L444" s="264">
        <v>2596</v>
      </c>
      <c r="M444" s="264">
        <v>2545</v>
      </c>
      <c r="N444" s="267">
        <v>0.963293310463122</v>
      </c>
      <c r="O444" s="266">
        <v>2808</v>
      </c>
      <c r="P444" s="294">
        <v>0.9</v>
      </c>
      <c r="Q444" s="267">
        <v>0.963293310463122</v>
      </c>
      <c r="R444" s="267">
        <v>0.970572057205721</v>
      </c>
      <c r="S444" s="267">
        <v>0.973013493253373</v>
      </c>
      <c r="T444" s="295">
        <v>-0.00727874674259876</v>
      </c>
      <c r="U444" s="266">
        <v>2915</v>
      </c>
      <c r="V444" s="266">
        <v>2690</v>
      </c>
      <c r="W444" s="267">
        <v>0.922813036020583</v>
      </c>
      <c r="X444" s="267">
        <v>0.922813036020583</v>
      </c>
      <c r="Y444" s="268">
        <v>0.947744774477448</v>
      </c>
      <c r="Z444" s="268">
        <v>0.953898050974513</v>
      </c>
      <c r="AA444" s="295">
        <v>-0.0249317384568646</v>
      </c>
      <c r="AB444" s="264">
        <v>20940</v>
      </c>
      <c r="AC444" s="264">
        <v>19736</v>
      </c>
      <c r="AD444" s="264">
        <v>20339</v>
      </c>
      <c r="AE444" s="264">
        <v>18953</v>
      </c>
      <c r="AF444" s="268">
        <v>0.942502387774594</v>
      </c>
      <c r="AG444" s="268">
        <v>0.931855056787453</v>
      </c>
      <c r="AH444" s="295">
        <v>0.0106473309871413</v>
      </c>
    </row>
    <row r="445" spans="1:34">
      <c r="A445" s="315" t="s">
        <v>721</v>
      </c>
      <c r="B445" s="321" t="s">
        <v>3332</v>
      </c>
      <c r="C445" s="293" t="s">
        <v>799</v>
      </c>
      <c r="D445" s="321" t="s">
        <v>800</v>
      </c>
      <c r="E445" s="263">
        <v>2823</v>
      </c>
      <c r="F445" s="263">
        <v>2367</v>
      </c>
      <c r="G445" s="263">
        <v>2438</v>
      </c>
      <c r="H445" s="264">
        <v>3929</v>
      </c>
      <c r="I445" s="264">
        <v>1499</v>
      </c>
      <c r="J445" s="264">
        <v>3439</v>
      </c>
      <c r="K445" s="264">
        <v>2795</v>
      </c>
      <c r="L445" s="264">
        <v>2424</v>
      </c>
      <c r="M445" s="264">
        <v>2593</v>
      </c>
      <c r="N445" s="267">
        <v>0.838469713071201</v>
      </c>
      <c r="O445" s="266">
        <v>2367</v>
      </c>
      <c r="P445" s="294">
        <v>0.9</v>
      </c>
      <c r="Q445" s="267">
        <v>0.838469713071201</v>
      </c>
      <c r="R445" s="267">
        <v>0.381522015780097</v>
      </c>
      <c r="S445" s="267">
        <v>0.867262969588551</v>
      </c>
      <c r="T445" s="295">
        <v>0.456947697291104</v>
      </c>
      <c r="U445" s="266">
        <v>2823</v>
      </c>
      <c r="V445" s="266">
        <v>2438</v>
      </c>
      <c r="W445" s="267">
        <v>0.863620262132483</v>
      </c>
      <c r="X445" s="267">
        <v>0.863620262132483</v>
      </c>
      <c r="Y445" s="268">
        <v>0.875286332400102</v>
      </c>
      <c r="Z445" s="268">
        <v>0.927728085867621</v>
      </c>
      <c r="AA445" s="295">
        <v>-0.0116660702676186</v>
      </c>
      <c r="AB445" s="264">
        <v>21267</v>
      </c>
      <c r="AC445" s="264">
        <v>18532</v>
      </c>
      <c r="AD445" s="264">
        <v>19369</v>
      </c>
      <c r="AE445" s="264">
        <v>17418</v>
      </c>
      <c r="AF445" s="268">
        <v>0.871397000047021</v>
      </c>
      <c r="AG445" s="268">
        <v>0.899272032629459</v>
      </c>
      <c r="AH445" s="295">
        <v>-0.0278750325824382</v>
      </c>
    </row>
    <row r="446" spans="1:34">
      <c r="A446" s="315" t="s">
        <v>721</v>
      </c>
      <c r="B446" s="321" t="s">
        <v>3332</v>
      </c>
      <c r="C446" s="293" t="s">
        <v>801</v>
      </c>
      <c r="D446" s="321" t="s">
        <v>802</v>
      </c>
      <c r="E446" s="263">
        <v>2987</v>
      </c>
      <c r="F446" s="263">
        <v>2968</v>
      </c>
      <c r="G446" s="263">
        <v>2782</v>
      </c>
      <c r="H446" s="264">
        <v>3392</v>
      </c>
      <c r="I446" s="264">
        <v>3379</v>
      </c>
      <c r="J446" s="264">
        <v>3195</v>
      </c>
      <c r="K446" s="264">
        <v>2078</v>
      </c>
      <c r="L446" s="264">
        <v>2075</v>
      </c>
      <c r="M446" s="264">
        <v>1985</v>
      </c>
      <c r="N446" s="267">
        <v>0.993639102778708</v>
      </c>
      <c r="O446" s="266">
        <v>2968</v>
      </c>
      <c r="P446" s="294">
        <v>0.9</v>
      </c>
      <c r="Q446" s="267">
        <v>0.993639102778708</v>
      </c>
      <c r="R446" s="267">
        <v>0.996167452830189</v>
      </c>
      <c r="S446" s="267">
        <v>0.998556304138595</v>
      </c>
      <c r="T446" s="295">
        <v>-0.002528350051481</v>
      </c>
      <c r="U446" s="266">
        <v>2987</v>
      </c>
      <c r="V446" s="266">
        <v>2782</v>
      </c>
      <c r="W446" s="267">
        <v>0.931369266822899</v>
      </c>
      <c r="X446" s="267">
        <v>0.931369266822899</v>
      </c>
      <c r="Y446" s="268">
        <v>0.941922169811321</v>
      </c>
      <c r="Z446" s="268">
        <v>0.955245428296439</v>
      </c>
      <c r="AA446" s="295">
        <v>-0.0105529029884215</v>
      </c>
      <c r="AB446" s="264">
        <v>18351</v>
      </c>
      <c r="AC446" s="264">
        <v>17368</v>
      </c>
      <c r="AD446" s="264">
        <v>17656</v>
      </c>
      <c r="AE446" s="264">
        <v>16846</v>
      </c>
      <c r="AF446" s="268">
        <v>0.946433436869925</v>
      </c>
      <c r="AG446" s="268">
        <v>0.954123244222927</v>
      </c>
      <c r="AH446" s="295">
        <v>-0.00768980735300173</v>
      </c>
    </row>
    <row r="447" spans="1:34">
      <c r="A447" s="315" t="s">
        <v>721</v>
      </c>
      <c r="B447" s="321" t="s">
        <v>3332</v>
      </c>
      <c r="C447" s="293" t="s">
        <v>803</v>
      </c>
      <c r="D447" s="321" t="s">
        <v>804</v>
      </c>
      <c r="E447" s="263">
        <v>2419</v>
      </c>
      <c r="F447" s="263">
        <v>2382</v>
      </c>
      <c r="G447" s="263">
        <v>2326</v>
      </c>
      <c r="H447" s="264">
        <v>2450</v>
      </c>
      <c r="I447" s="264">
        <v>2424</v>
      </c>
      <c r="J447" s="264">
        <v>2334</v>
      </c>
      <c r="K447" s="264">
        <v>1375</v>
      </c>
      <c r="L447" s="264">
        <v>1363</v>
      </c>
      <c r="M447" s="264">
        <v>1298</v>
      </c>
      <c r="N447" s="267">
        <v>0.98470442331542</v>
      </c>
      <c r="O447" s="266">
        <v>2382</v>
      </c>
      <c r="P447" s="294">
        <v>0.9</v>
      </c>
      <c r="Q447" s="267">
        <v>0.98470442331542</v>
      </c>
      <c r="R447" s="267">
        <v>0.989387755102041</v>
      </c>
      <c r="S447" s="267">
        <v>0.991272727272727</v>
      </c>
      <c r="T447" s="295">
        <v>-0.00468333178662117</v>
      </c>
      <c r="U447" s="266">
        <v>2419</v>
      </c>
      <c r="V447" s="266">
        <v>2326</v>
      </c>
      <c r="W447" s="267">
        <v>0.961554361306325</v>
      </c>
      <c r="X447" s="267">
        <v>0.961554361306325</v>
      </c>
      <c r="Y447" s="268">
        <v>0.95265306122449</v>
      </c>
      <c r="Z447" s="268">
        <v>0.944</v>
      </c>
      <c r="AA447" s="295">
        <v>0.0089013000818351</v>
      </c>
      <c r="AB447" s="264">
        <v>13376</v>
      </c>
      <c r="AC447" s="264">
        <v>12779</v>
      </c>
      <c r="AD447" s="264">
        <v>13506</v>
      </c>
      <c r="AE447" s="264">
        <v>12999</v>
      </c>
      <c r="AF447" s="268">
        <v>0.955367822966507</v>
      </c>
      <c r="AG447" s="268">
        <v>0.962461128387383</v>
      </c>
      <c r="AH447" s="295">
        <v>-0.00709330542087627</v>
      </c>
    </row>
    <row r="448" spans="1:34">
      <c r="A448" s="315" t="s">
        <v>721</v>
      </c>
      <c r="B448" s="321" t="s">
        <v>3332</v>
      </c>
      <c r="C448" s="293" t="s">
        <v>805</v>
      </c>
      <c r="D448" s="321" t="s">
        <v>806</v>
      </c>
      <c r="E448" s="263">
        <v>2616</v>
      </c>
      <c r="F448" s="263">
        <v>2519</v>
      </c>
      <c r="G448" s="263">
        <v>2510</v>
      </c>
      <c r="H448" s="264">
        <v>3691</v>
      </c>
      <c r="I448" s="264">
        <v>3587</v>
      </c>
      <c r="J448" s="264">
        <v>3555</v>
      </c>
      <c r="K448" s="264">
        <v>3087</v>
      </c>
      <c r="L448" s="264">
        <v>3054</v>
      </c>
      <c r="M448" s="264">
        <v>3022</v>
      </c>
      <c r="N448" s="267">
        <v>0.962920489296636</v>
      </c>
      <c r="O448" s="266">
        <v>2519</v>
      </c>
      <c r="P448" s="294">
        <v>0.9</v>
      </c>
      <c r="Q448" s="267">
        <v>0.962920489296636</v>
      </c>
      <c r="R448" s="267">
        <v>0.971823354104579</v>
      </c>
      <c r="S448" s="267">
        <v>0.989310009718173</v>
      </c>
      <c r="T448" s="295">
        <v>-0.00890286480794256</v>
      </c>
      <c r="U448" s="266">
        <v>2616</v>
      </c>
      <c r="V448" s="266">
        <v>2510</v>
      </c>
      <c r="W448" s="267">
        <v>0.959480122324159</v>
      </c>
      <c r="X448" s="267">
        <v>0.959480122324159</v>
      </c>
      <c r="Y448" s="268">
        <v>0.963153616905988</v>
      </c>
      <c r="Z448" s="268">
        <v>0.978943958535795</v>
      </c>
      <c r="AA448" s="295">
        <v>-0.00367349458182853</v>
      </c>
      <c r="AB448" s="264">
        <v>22256</v>
      </c>
      <c r="AC448" s="264">
        <v>21648</v>
      </c>
      <c r="AD448" s="264">
        <v>21596</v>
      </c>
      <c r="AE448" s="264">
        <v>20908</v>
      </c>
      <c r="AF448" s="268">
        <v>0.972681524083393</v>
      </c>
      <c r="AG448" s="268">
        <v>0.968142248564549</v>
      </c>
      <c r="AH448" s="295">
        <v>0.00453927551884425</v>
      </c>
    </row>
    <row r="449" spans="1:34">
      <c r="A449" s="315" t="s">
        <v>721</v>
      </c>
      <c r="B449" s="321" t="s">
        <v>3332</v>
      </c>
      <c r="C449" s="293" t="s">
        <v>807</v>
      </c>
      <c r="D449" s="321" t="s">
        <v>808</v>
      </c>
      <c r="E449" s="263">
        <v>1926</v>
      </c>
      <c r="F449" s="263">
        <v>1843</v>
      </c>
      <c r="G449" s="263">
        <v>1654</v>
      </c>
      <c r="H449" s="264">
        <v>2528</v>
      </c>
      <c r="I449" s="264">
        <v>2429</v>
      </c>
      <c r="J449" s="264">
        <v>2286</v>
      </c>
      <c r="K449" s="264">
        <v>1817</v>
      </c>
      <c r="L449" s="264">
        <v>1682</v>
      </c>
      <c r="M449" s="264">
        <v>1661</v>
      </c>
      <c r="N449" s="267">
        <v>0.956905503634476</v>
      </c>
      <c r="O449" s="266">
        <v>1843</v>
      </c>
      <c r="P449" s="294">
        <v>0.9</v>
      </c>
      <c r="Q449" s="267">
        <v>0.956905503634476</v>
      </c>
      <c r="R449" s="267">
        <v>0.960838607594937</v>
      </c>
      <c r="S449" s="267">
        <v>0.925701706108971</v>
      </c>
      <c r="T449" s="295">
        <v>-0.00393310396046109</v>
      </c>
      <c r="U449" s="266">
        <v>1926</v>
      </c>
      <c r="V449" s="266">
        <v>1654</v>
      </c>
      <c r="W449" s="267">
        <v>0.85877466251298</v>
      </c>
      <c r="X449" s="267">
        <v>0.85877466251298</v>
      </c>
      <c r="Y449" s="268">
        <v>0.904272151898734</v>
      </c>
      <c r="Z449" s="268">
        <v>0.914144193725922</v>
      </c>
      <c r="AA449" s="295">
        <v>-0.0454974893857539</v>
      </c>
      <c r="AB449" s="264">
        <v>14294</v>
      </c>
      <c r="AC449" s="264">
        <v>12841</v>
      </c>
      <c r="AD449" s="264">
        <v>13571</v>
      </c>
      <c r="AE449" s="264">
        <v>12553</v>
      </c>
      <c r="AF449" s="268">
        <v>0.898348957604589</v>
      </c>
      <c r="AG449" s="268">
        <v>0.924987104855943</v>
      </c>
      <c r="AH449" s="295">
        <v>-0.0266381472513535</v>
      </c>
    </row>
    <row r="450" spans="1:34">
      <c r="A450" s="315" t="s">
        <v>721</v>
      </c>
      <c r="B450" s="321" t="s">
        <v>3332</v>
      </c>
      <c r="C450" s="293" t="s">
        <v>809</v>
      </c>
      <c r="D450" s="321" t="s">
        <v>810</v>
      </c>
      <c r="E450" s="263">
        <v>2405</v>
      </c>
      <c r="F450" s="263">
        <v>2388</v>
      </c>
      <c r="G450" s="263">
        <v>2157</v>
      </c>
      <c r="H450" s="264">
        <v>3150</v>
      </c>
      <c r="I450" s="264">
        <v>3091</v>
      </c>
      <c r="J450" s="264">
        <v>2919</v>
      </c>
      <c r="K450" s="264">
        <v>2684</v>
      </c>
      <c r="L450" s="264">
        <v>2644</v>
      </c>
      <c r="M450" s="264">
        <v>2524</v>
      </c>
      <c r="N450" s="267">
        <v>0.992931392931393</v>
      </c>
      <c r="O450" s="266">
        <v>2388</v>
      </c>
      <c r="P450" s="294">
        <v>0.9</v>
      </c>
      <c r="Q450" s="267">
        <v>0.992931392931393</v>
      </c>
      <c r="R450" s="267">
        <v>0.981269841269841</v>
      </c>
      <c r="S450" s="267">
        <v>0.985096870342772</v>
      </c>
      <c r="T450" s="295">
        <v>0.0116615516615517</v>
      </c>
      <c r="U450" s="266">
        <v>2405</v>
      </c>
      <c r="V450" s="266">
        <v>2157</v>
      </c>
      <c r="W450" s="267">
        <v>0.896881496881497</v>
      </c>
      <c r="X450" s="267">
        <v>0.896881496881497</v>
      </c>
      <c r="Y450" s="268">
        <v>0.926666666666667</v>
      </c>
      <c r="Z450" s="268">
        <v>0.940387481371088</v>
      </c>
      <c r="AA450" s="295">
        <v>-0.0297851697851698</v>
      </c>
      <c r="AB450" s="264">
        <v>18723</v>
      </c>
      <c r="AC450" s="264">
        <v>17260</v>
      </c>
      <c r="AD450" s="264">
        <v>17689</v>
      </c>
      <c r="AE450" s="264">
        <v>16225</v>
      </c>
      <c r="AF450" s="268">
        <v>0.921860812903915</v>
      </c>
      <c r="AG450" s="268">
        <v>0.917236700774493</v>
      </c>
      <c r="AH450" s="295">
        <v>0.00462411212942238</v>
      </c>
    </row>
    <row r="451" spans="1:34">
      <c r="A451" s="315" t="s">
        <v>721</v>
      </c>
      <c r="B451" s="321" t="s">
        <v>3332</v>
      </c>
      <c r="C451" s="293" t="s">
        <v>811</v>
      </c>
      <c r="D451" s="321" t="s">
        <v>812</v>
      </c>
      <c r="E451" s="263">
        <v>4819</v>
      </c>
      <c r="F451" s="263">
        <v>4673</v>
      </c>
      <c r="G451" s="263">
        <v>4488</v>
      </c>
      <c r="H451" s="264">
        <v>5810</v>
      </c>
      <c r="I451" s="264">
        <v>5610</v>
      </c>
      <c r="J451" s="264">
        <v>5516</v>
      </c>
      <c r="K451" s="264">
        <v>3708</v>
      </c>
      <c r="L451" s="264">
        <v>3655</v>
      </c>
      <c r="M451" s="264">
        <v>3520</v>
      </c>
      <c r="N451" s="267">
        <v>0.969703257937331</v>
      </c>
      <c r="O451" s="266">
        <v>4673</v>
      </c>
      <c r="P451" s="294">
        <v>0.9</v>
      </c>
      <c r="Q451" s="267">
        <v>0.969703257937331</v>
      </c>
      <c r="R451" s="267">
        <v>0.965576592082616</v>
      </c>
      <c r="S451" s="267">
        <v>0.985706580366774</v>
      </c>
      <c r="T451" s="295">
        <v>0.00412666585471522</v>
      </c>
      <c r="U451" s="266">
        <v>4819</v>
      </c>
      <c r="V451" s="266">
        <v>4488</v>
      </c>
      <c r="W451" s="267">
        <v>0.931313550529155</v>
      </c>
      <c r="X451" s="267">
        <v>0.931313550529155</v>
      </c>
      <c r="Y451" s="268">
        <v>0.949397590361446</v>
      </c>
      <c r="Z451" s="268">
        <v>0.949298813376483</v>
      </c>
      <c r="AA451" s="295">
        <v>-0.0180840398322903</v>
      </c>
      <c r="AB451" s="264">
        <v>31975</v>
      </c>
      <c r="AC451" s="264">
        <v>30472</v>
      </c>
      <c r="AD451" s="264">
        <v>30294</v>
      </c>
      <c r="AE451" s="264">
        <v>29099</v>
      </c>
      <c r="AF451" s="268">
        <v>0.952994526974199</v>
      </c>
      <c r="AG451" s="268">
        <v>0.96055324486697</v>
      </c>
      <c r="AH451" s="295">
        <v>-0.00755871789277174</v>
      </c>
    </row>
    <row r="452" spans="1:34">
      <c r="A452" s="315" t="s">
        <v>721</v>
      </c>
      <c r="B452" s="321" t="s">
        <v>3332</v>
      </c>
      <c r="C452" s="293" t="s">
        <v>813</v>
      </c>
      <c r="D452" s="321" t="s">
        <v>814</v>
      </c>
      <c r="E452" s="263">
        <v>3614</v>
      </c>
      <c r="F452" s="263">
        <v>3573</v>
      </c>
      <c r="G452" s="263">
        <v>3505</v>
      </c>
      <c r="H452" s="264">
        <v>3591</v>
      </c>
      <c r="I452" s="264">
        <v>3559</v>
      </c>
      <c r="J452" s="264">
        <v>3472</v>
      </c>
      <c r="K452" s="264">
        <v>1931</v>
      </c>
      <c r="L452" s="264">
        <v>1918</v>
      </c>
      <c r="M452" s="264">
        <v>1865</v>
      </c>
      <c r="N452" s="267">
        <v>0.988655229662424</v>
      </c>
      <c r="O452" s="266">
        <v>3573</v>
      </c>
      <c r="P452" s="294">
        <v>0.9</v>
      </c>
      <c r="Q452" s="267">
        <v>0.988655229662424</v>
      </c>
      <c r="R452" s="267">
        <v>0.991088833194096</v>
      </c>
      <c r="S452" s="267">
        <v>0.993267736923874</v>
      </c>
      <c r="T452" s="295">
        <v>-0.00243360353167243</v>
      </c>
      <c r="U452" s="266">
        <v>3614</v>
      </c>
      <c r="V452" s="266">
        <v>3505</v>
      </c>
      <c r="W452" s="267">
        <v>0.969839513004981</v>
      </c>
      <c r="X452" s="267">
        <v>0.969839513004981</v>
      </c>
      <c r="Y452" s="268">
        <v>0.966861598440546</v>
      </c>
      <c r="Z452" s="268">
        <v>0.965820818228897</v>
      </c>
      <c r="AA452" s="295">
        <v>0.00297791456443486</v>
      </c>
      <c r="AB452" s="264">
        <v>19694</v>
      </c>
      <c r="AC452" s="264">
        <v>19125</v>
      </c>
      <c r="AD452" s="264">
        <v>20248</v>
      </c>
      <c r="AE452" s="264">
        <v>19722</v>
      </c>
      <c r="AF452" s="268">
        <v>0.971107951660404</v>
      </c>
      <c r="AG452" s="268">
        <v>0.974022125642039</v>
      </c>
      <c r="AH452" s="295">
        <v>-0.00291417398163452</v>
      </c>
    </row>
    <row r="453" spans="1:34">
      <c r="A453" s="315" t="s">
        <v>721</v>
      </c>
      <c r="B453" s="321" t="s">
        <v>3332</v>
      </c>
      <c r="C453" s="293" t="s">
        <v>815</v>
      </c>
      <c r="D453" s="321" t="s">
        <v>816</v>
      </c>
      <c r="E453" s="263">
        <v>3377</v>
      </c>
      <c r="F453" s="263">
        <v>3355</v>
      </c>
      <c r="G453" s="263">
        <v>3148</v>
      </c>
      <c r="H453" s="264">
        <v>6658</v>
      </c>
      <c r="I453" s="264">
        <v>6110</v>
      </c>
      <c r="J453" s="264">
        <v>6371</v>
      </c>
      <c r="K453" s="264">
        <v>6951</v>
      </c>
      <c r="L453" s="264">
        <v>6384</v>
      </c>
      <c r="M453" s="264">
        <v>6770</v>
      </c>
      <c r="N453" s="267">
        <v>0.993485342019544</v>
      </c>
      <c r="O453" s="266">
        <v>3355</v>
      </c>
      <c r="P453" s="294">
        <v>0.9</v>
      </c>
      <c r="Q453" s="267">
        <v>0.993485342019544</v>
      </c>
      <c r="R453" s="267">
        <v>0.917693000901172</v>
      </c>
      <c r="S453" s="267">
        <v>0.918429003021148</v>
      </c>
      <c r="T453" s="295">
        <v>0.0757923411183724</v>
      </c>
      <c r="U453" s="266">
        <v>3377</v>
      </c>
      <c r="V453" s="266">
        <v>3148</v>
      </c>
      <c r="W453" s="267">
        <v>0.932188332839799</v>
      </c>
      <c r="X453" s="267">
        <v>0.932188332839799</v>
      </c>
      <c r="Y453" s="268">
        <v>0.956893962150796</v>
      </c>
      <c r="Z453" s="268">
        <v>0.973960581211337</v>
      </c>
      <c r="AA453" s="295">
        <v>-0.0247056293109974</v>
      </c>
      <c r="AB453" s="264">
        <v>41393</v>
      </c>
      <c r="AC453" s="264">
        <v>39815</v>
      </c>
      <c r="AD453" s="264">
        <v>37495</v>
      </c>
      <c r="AE453" s="264">
        <v>36237</v>
      </c>
      <c r="AF453" s="268">
        <v>0.961877612156645</v>
      </c>
      <c r="AG453" s="268">
        <v>0.96644885984798</v>
      </c>
      <c r="AH453" s="295">
        <v>-0.00457124769133488</v>
      </c>
    </row>
    <row r="454" spans="1:34">
      <c r="A454" s="315" t="s">
        <v>721</v>
      </c>
      <c r="B454" s="321" t="s">
        <v>3332</v>
      </c>
      <c r="C454" s="293" t="s">
        <v>817</v>
      </c>
      <c r="D454" s="321" t="s">
        <v>818</v>
      </c>
      <c r="E454" s="263">
        <v>3203</v>
      </c>
      <c r="F454" s="263">
        <v>3106</v>
      </c>
      <c r="G454" s="263">
        <v>2823</v>
      </c>
      <c r="H454" s="264">
        <v>3637</v>
      </c>
      <c r="I454" s="264">
        <v>3486</v>
      </c>
      <c r="J454" s="264">
        <v>3293</v>
      </c>
      <c r="K454" s="264">
        <v>2352</v>
      </c>
      <c r="L454" s="264">
        <v>2313</v>
      </c>
      <c r="M454" s="264">
        <v>2170</v>
      </c>
      <c r="N454" s="267">
        <v>0.969715891351858</v>
      </c>
      <c r="O454" s="266">
        <v>3106</v>
      </c>
      <c r="P454" s="294">
        <v>0.9</v>
      </c>
      <c r="Q454" s="267">
        <v>0.969715891351858</v>
      </c>
      <c r="R454" s="267">
        <v>0.958482265603519</v>
      </c>
      <c r="S454" s="267">
        <v>0.983418367346939</v>
      </c>
      <c r="T454" s="295">
        <v>0.0112336257483383</v>
      </c>
      <c r="U454" s="266">
        <v>3203</v>
      </c>
      <c r="V454" s="266">
        <v>2823</v>
      </c>
      <c r="W454" s="267">
        <v>0.881361223852638</v>
      </c>
      <c r="X454" s="267">
        <v>0.881361223852638</v>
      </c>
      <c r="Y454" s="268">
        <v>0.905416552103382</v>
      </c>
      <c r="Z454" s="268">
        <v>0.922619047619048</v>
      </c>
      <c r="AA454" s="295">
        <v>-0.0240553282507437</v>
      </c>
      <c r="AB454" s="264">
        <v>20121</v>
      </c>
      <c r="AC454" s="264">
        <v>18130</v>
      </c>
      <c r="AD454" s="264">
        <v>18150</v>
      </c>
      <c r="AE454" s="264">
        <v>16452</v>
      </c>
      <c r="AF454" s="268">
        <v>0.901048655633418</v>
      </c>
      <c r="AG454" s="268">
        <v>0.906446280991736</v>
      </c>
      <c r="AH454" s="295">
        <v>-0.00539762535831767</v>
      </c>
    </row>
    <row r="455" spans="1:34">
      <c r="A455" s="315" t="s">
        <v>721</v>
      </c>
      <c r="B455" s="321" t="s">
        <v>3332</v>
      </c>
      <c r="C455" s="293" t="s">
        <v>819</v>
      </c>
      <c r="D455" s="321" t="s">
        <v>819</v>
      </c>
      <c r="E455" s="263">
        <v>2280</v>
      </c>
      <c r="F455" s="263">
        <v>2254</v>
      </c>
      <c r="G455" s="263">
        <v>2199</v>
      </c>
      <c r="H455" s="264">
        <v>2375</v>
      </c>
      <c r="I455" s="264">
        <v>2362</v>
      </c>
      <c r="J455" s="264">
        <v>2293</v>
      </c>
      <c r="K455" s="264">
        <v>1329</v>
      </c>
      <c r="L455" s="264">
        <v>1319</v>
      </c>
      <c r="M455" s="264">
        <v>1278</v>
      </c>
      <c r="N455" s="267">
        <v>0.98859649122807</v>
      </c>
      <c r="O455" s="266">
        <v>2254</v>
      </c>
      <c r="P455" s="294">
        <v>0.9</v>
      </c>
      <c r="Q455" s="267">
        <v>0.98859649122807</v>
      </c>
      <c r="R455" s="267">
        <v>0.994526315789474</v>
      </c>
      <c r="S455" s="267">
        <v>0.99247554552295</v>
      </c>
      <c r="T455" s="295">
        <v>-0.00592982456140356</v>
      </c>
      <c r="U455" s="266">
        <v>2280</v>
      </c>
      <c r="V455" s="266">
        <v>2199</v>
      </c>
      <c r="W455" s="267">
        <v>0.964473684210526</v>
      </c>
      <c r="X455" s="267">
        <v>0.964473684210526</v>
      </c>
      <c r="Y455" s="268">
        <v>0.965473684210526</v>
      </c>
      <c r="Z455" s="268">
        <v>0.961625282167043</v>
      </c>
      <c r="AA455" s="295">
        <v>-0.001</v>
      </c>
      <c r="AB455" s="264">
        <v>13049</v>
      </c>
      <c r="AC455" s="264">
        <v>12687</v>
      </c>
      <c r="AD455" s="264">
        <v>12868</v>
      </c>
      <c r="AE455" s="264">
        <v>12526</v>
      </c>
      <c r="AF455" s="268">
        <v>0.972258410606177</v>
      </c>
      <c r="AG455" s="268">
        <v>0.973422443270128</v>
      </c>
      <c r="AH455" s="295">
        <v>-0.00116403266395082</v>
      </c>
    </row>
    <row r="456" spans="1:34">
      <c r="A456" s="315" t="s">
        <v>721</v>
      </c>
      <c r="B456" s="321" t="s">
        <v>3332</v>
      </c>
      <c r="C456" s="293" t="s">
        <v>820</v>
      </c>
      <c r="D456" s="321" t="s">
        <v>821</v>
      </c>
      <c r="E456" s="263">
        <v>2317</v>
      </c>
      <c r="F456" s="263">
        <v>2301</v>
      </c>
      <c r="G456" s="263">
        <v>2219</v>
      </c>
      <c r="H456" s="264">
        <v>2247</v>
      </c>
      <c r="I456" s="264">
        <v>2230</v>
      </c>
      <c r="J456" s="264">
        <v>2166</v>
      </c>
      <c r="K456" s="264">
        <v>1413</v>
      </c>
      <c r="L456" s="264">
        <v>1408</v>
      </c>
      <c r="M456" s="264">
        <v>1374</v>
      </c>
      <c r="N456" s="267">
        <v>0.993094518774277</v>
      </c>
      <c r="O456" s="266">
        <v>2301</v>
      </c>
      <c r="P456" s="294">
        <v>0.9</v>
      </c>
      <c r="Q456" s="267">
        <v>0.993094518774277</v>
      </c>
      <c r="R456" s="267">
        <v>0.992434356920338</v>
      </c>
      <c r="S456" s="267">
        <v>0.996461429582449</v>
      </c>
      <c r="T456" s="295">
        <v>0.000660161853938912</v>
      </c>
      <c r="U456" s="266">
        <v>2317</v>
      </c>
      <c r="V456" s="266">
        <v>2219</v>
      </c>
      <c r="W456" s="267">
        <v>0.957703927492447</v>
      </c>
      <c r="X456" s="267">
        <v>0.957703927492447</v>
      </c>
      <c r="Y456" s="268">
        <v>0.963951935914553</v>
      </c>
      <c r="Z456" s="268">
        <v>0.9723991507431</v>
      </c>
      <c r="AA456" s="295">
        <v>-0.0062480084221056</v>
      </c>
      <c r="AB456" s="264">
        <v>13413</v>
      </c>
      <c r="AC456" s="264">
        <v>12966</v>
      </c>
      <c r="AD456" s="264">
        <v>13397</v>
      </c>
      <c r="AE456" s="264">
        <v>13078</v>
      </c>
      <c r="AF456" s="268">
        <v>0.966674122120331</v>
      </c>
      <c r="AG456" s="268">
        <v>0.976188698962454</v>
      </c>
      <c r="AH456" s="295">
        <v>-0.00951457684212331</v>
      </c>
    </row>
    <row r="457" spans="1:34">
      <c r="A457" s="315" t="s">
        <v>721</v>
      </c>
      <c r="B457" s="321" t="s">
        <v>3332</v>
      </c>
      <c r="C457" s="293" t="s">
        <v>822</v>
      </c>
      <c r="D457" s="321" t="s">
        <v>823</v>
      </c>
      <c r="E457" s="263">
        <v>1725</v>
      </c>
      <c r="F457" s="263">
        <v>1633</v>
      </c>
      <c r="G457" s="263">
        <v>1592</v>
      </c>
      <c r="H457" s="264">
        <v>2556</v>
      </c>
      <c r="I457" s="264">
        <v>2441</v>
      </c>
      <c r="J457" s="264">
        <v>2242</v>
      </c>
      <c r="K457" s="264">
        <v>2252</v>
      </c>
      <c r="L457" s="264">
        <v>2200</v>
      </c>
      <c r="M457" s="264">
        <v>2020</v>
      </c>
      <c r="N457" s="267">
        <v>0.946666666666667</v>
      </c>
      <c r="O457" s="266">
        <v>1633</v>
      </c>
      <c r="P457" s="294">
        <v>0.9</v>
      </c>
      <c r="Q457" s="267">
        <v>0.946666666666667</v>
      </c>
      <c r="R457" s="267">
        <v>0.955007824726135</v>
      </c>
      <c r="S457" s="267">
        <v>0.976909413854352</v>
      </c>
      <c r="T457" s="295">
        <v>-0.00834115805946789</v>
      </c>
      <c r="U457" s="266">
        <v>1725</v>
      </c>
      <c r="V457" s="266">
        <v>1592</v>
      </c>
      <c r="W457" s="267">
        <v>0.922898550724638</v>
      </c>
      <c r="X457" s="267">
        <v>0.922898550724638</v>
      </c>
      <c r="Y457" s="268">
        <v>0.877151799687011</v>
      </c>
      <c r="Z457" s="268">
        <v>0.896980461811723</v>
      </c>
      <c r="AA457" s="295">
        <v>0.0457467510376267</v>
      </c>
      <c r="AB457" s="264">
        <v>15303</v>
      </c>
      <c r="AC457" s="264">
        <v>13838</v>
      </c>
      <c r="AD457" s="264">
        <v>14508</v>
      </c>
      <c r="AE457" s="264">
        <v>13231</v>
      </c>
      <c r="AF457" s="268">
        <v>0.904267137162648</v>
      </c>
      <c r="AG457" s="268">
        <v>0.911979597463468</v>
      </c>
      <c r="AH457" s="295">
        <v>-0.00771246030082062</v>
      </c>
    </row>
    <row r="458" spans="1:34">
      <c r="A458" s="315" t="s">
        <v>721</v>
      </c>
      <c r="B458" s="321" t="s">
        <v>3332</v>
      </c>
      <c r="C458" s="293" t="s">
        <v>824</v>
      </c>
      <c r="D458" s="321" t="s">
        <v>824</v>
      </c>
      <c r="E458" s="263">
        <v>2000</v>
      </c>
      <c r="F458" s="263">
        <v>1909</v>
      </c>
      <c r="G458" s="263">
        <v>1787</v>
      </c>
      <c r="H458" s="264">
        <v>2570</v>
      </c>
      <c r="I458" s="264">
        <v>2473</v>
      </c>
      <c r="J458" s="264">
        <v>2365</v>
      </c>
      <c r="K458" s="264">
        <v>1891</v>
      </c>
      <c r="L458" s="264">
        <v>1829</v>
      </c>
      <c r="M458" s="264">
        <v>1743</v>
      </c>
      <c r="N458" s="267">
        <v>0.9545</v>
      </c>
      <c r="O458" s="266">
        <v>1909</v>
      </c>
      <c r="P458" s="294">
        <v>0.9</v>
      </c>
      <c r="Q458" s="267">
        <v>0.9545</v>
      </c>
      <c r="R458" s="267">
        <v>0.962256809338521</v>
      </c>
      <c r="S458" s="267">
        <v>0.967213114754098</v>
      </c>
      <c r="T458" s="295">
        <v>-0.00775680933852141</v>
      </c>
      <c r="U458" s="266">
        <v>2000</v>
      </c>
      <c r="V458" s="266">
        <v>1787</v>
      </c>
      <c r="W458" s="267">
        <v>0.8935</v>
      </c>
      <c r="X458" s="267">
        <v>0.8935</v>
      </c>
      <c r="Y458" s="268">
        <v>0.920233463035019</v>
      </c>
      <c r="Z458" s="268">
        <v>0.921734531993654</v>
      </c>
      <c r="AA458" s="295">
        <v>-0.0267334630350194</v>
      </c>
      <c r="AB458" s="264">
        <v>14903</v>
      </c>
      <c r="AC458" s="264">
        <v>13599</v>
      </c>
      <c r="AD458" s="264">
        <v>14123</v>
      </c>
      <c r="AE458" s="264">
        <v>13038</v>
      </c>
      <c r="AF458" s="268">
        <v>0.912500838757297</v>
      </c>
      <c r="AG458" s="268">
        <v>0.923174962826595</v>
      </c>
      <c r="AH458" s="295">
        <v>-0.0106741240692978</v>
      </c>
    </row>
    <row r="459" spans="1:34">
      <c r="A459" s="315" t="s">
        <v>721</v>
      </c>
      <c r="B459" s="321" t="s">
        <v>3332</v>
      </c>
      <c r="C459" s="293" t="s">
        <v>825</v>
      </c>
      <c r="D459" s="321" t="s">
        <v>826</v>
      </c>
      <c r="E459" s="263">
        <v>1805</v>
      </c>
      <c r="F459" s="263">
        <v>1788</v>
      </c>
      <c r="G459" s="263">
        <v>1732</v>
      </c>
      <c r="H459" s="264">
        <v>2182</v>
      </c>
      <c r="I459" s="264">
        <v>2161</v>
      </c>
      <c r="J459" s="264">
        <v>2043</v>
      </c>
      <c r="K459" s="264">
        <v>1642</v>
      </c>
      <c r="L459" s="264">
        <v>1628</v>
      </c>
      <c r="M459" s="264">
        <v>1582</v>
      </c>
      <c r="N459" s="267">
        <v>0.990581717451524</v>
      </c>
      <c r="O459" s="266">
        <v>1788</v>
      </c>
      <c r="P459" s="294">
        <v>0.9</v>
      </c>
      <c r="Q459" s="267">
        <v>0.990581717451524</v>
      </c>
      <c r="R459" s="267">
        <v>0.990375802016499</v>
      </c>
      <c r="S459" s="267">
        <v>0.991473812423873</v>
      </c>
      <c r="T459" s="295">
        <v>0.000205915435024906</v>
      </c>
      <c r="U459" s="266">
        <v>1805</v>
      </c>
      <c r="V459" s="266">
        <v>1732</v>
      </c>
      <c r="W459" s="267">
        <v>0.959556786703601</v>
      </c>
      <c r="X459" s="267">
        <v>0.959556786703601</v>
      </c>
      <c r="Y459" s="268">
        <v>0.936296975252062</v>
      </c>
      <c r="Z459" s="268">
        <v>0.963459196102314</v>
      </c>
      <c r="AA459" s="295">
        <v>0.0232598114515388</v>
      </c>
      <c r="AB459" s="264">
        <v>12806</v>
      </c>
      <c r="AC459" s="264">
        <v>12197</v>
      </c>
      <c r="AD459" s="264">
        <v>12086</v>
      </c>
      <c r="AE459" s="264">
        <v>11558</v>
      </c>
      <c r="AF459" s="268">
        <v>0.952444166796814</v>
      </c>
      <c r="AG459" s="268">
        <v>0.95631308952507</v>
      </c>
      <c r="AH459" s="295">
        <v>-0.00386892272825634</v>
      </c>
    </row>
    <row r="460" spans="1:34">
      <c r="A460" s="315" t="s">
        <v>721</v>
      </c>
      <c r="B460" s="321" t="s">
        <v>3333</v>
      </c>
      <c r="C460" s="293" t="s">
        <v>827</v>
      </c>
      <c r="D460" s="321" t="s">
        <v>828</v>
      </c>
      <c r="E460" s="263">
        <v>1735</v>
      </c>
      <c r="F460" s="263">
        <v>1702</v>
      </c>
      <c r="G460" s="263">
        <v>1563</v>
      </c>
      <c r="H460" s="264">
        <v>2295</v>
      </c>
      <c r="I460" s="264">
        <v>2275</v>
      </c>
      <c r="J460" s="264">
        <v>2085</v>
      </c>
      <c r="K460" s="264">
        <v>814</v>
      </c>
      <c r="L460" s="264">
        <v>808</v>
      </c>
      <c r="M460" s="264">
        <v>734</v>
      </c>
      <c r="N460" s="267">
        <v>0.980979827089337</v>
      </c>
      <c r="O460" s="266">
        <v>1702</v>
      </c>
      <c r="P460" s="294">
        <v>0.9</v>
      </c>
      <c r="Q460" s="267">
        <v>0.980979827089337</v>
      </c>
      <c r="R460" s="267">
        <v>0.991285403050109</v>
      </c>
      <c r="S460" s="267">
        <v>0.992628992628993</v>
      </c>
      <c r="T460" s="295">
        <v>-0.0103055759607718</v>
      </c>
      <c r="U460" s="266">
        <v>1735</v>
      </c>
      <c r="V460" s="266">
        <v>1563</v>
      </c>
      <c r="W460" s="267">
        <v>0.900864553314121</v>
      </c>
      <c r="X460" s="267">
        <v>0.900864553314121</v>
      </c>
      <c r="Y460" s="268">
        <v>0.908496732026144</v>
      </c>
      <c r="Z460" s="268">
        <v>0.901719901719902</v>
      </c>
      <c r="AA460" s="295">
        <v>-0.00763217871202271</v>
      </c>
      <c r="AB460" s="264">
        <v>9501</v>
      </c>
      <c r="AC460" s="264">
        <v>8686</v>
      </c>
      <c r="AD460" s="264">
        <v>7829</v>
      </c>
      <c r="AE460" s="264">
        <v>7183</v>
      </c>
      <c r="AF460" s="268">
        <v>0.914219555836228</v>
      </c>
      <c r="AG460" s="268">
        <v>0.917486268999872</v>
      </c>
      <c r="AH460" s="295">
        <v>-0.00326671316364457</v>
      </c>
    </row>
    <row r="461" spans="1:34">
      <c r="A461" s="315" t="s">
        <v>721</v>
      </c>
      <c r="B461" s="321" t="s">
        <v>3333</v>
      </c>
      <c r="C461" s="293" t="s">
        <v>829</v>
      </c>
      <c r="D461" s="321" t="s">
        <v>830</v>
      </c>
      <c r="E461" s="263">
        <v>4143</v>
      </c>
      <c r="F461" s="263">
        <v>4062</v>
      </c>
      <c r="G461" s="263">
        <v>3714</v>
      </c>
      <c r="H461" s="264">
        <v>5599</v>
      </c>
      <c r="I461" s="264">
        <v>5530</v>
      </c>
      <c r="J461" s="264">
        <v>5102</v>
      </c>
      <c r="K461" s="264">
        <v>2052</v>
      </c>
      <c r="L461" s="264">
        <v>2033</v>
      </c>
      <c r="M461" s="264">
        <v>1902</v>
      </c>
      <c r="N461" s="267">
        <v>0.980448950036206</v>
      </c>
      <c r="O461" s="266">
        <v>4062</v>
      </c>
      <c r="P461" s="294">
        <v>0.9</v>
      </c>
      <c r="Q461" s="267">
        <v>0.980448950036206</v>
      </c>
      <c r="R461" s="267">
        <v>0.987676370780497</v>
      </c>
      <c r="S461" s="267">
        <v>0.990740740740741</v>
      </c>
      <c r="T461" s="295">
        <v>-0.00722742074429084</v>
      </c>
      <c r="U461" s="266">
        <v>4143</v>
      </c>
      <c r="V461" s="266">
        <v>3714</v>
      </c>
      <c r="W461" s="267">
        <v>0.896451846488052</v>
      </c>
      <c r="X461" s="267">
        <v>0.896451846488052</v>
      </c>
      <c r="Y461" s="268">
        <v>0.911234148955171</v>
      </c>
      <c r="Z461" s="268">
        <v>0.926900584795322</v>
      </c>
      <c r="AA461" s="295">
        <v>-0.0147823024671184</v>
      </c>
      <c r="AB461" s="264">
        <v>23362</v>
      </c>
      <c r="AC461" s="264">
        <v>21396</v>
      </c>
      <c r="AD461" s="264">
        <v>20328</v>
      </c>
      <c r="AE461" s="264">
        <v>17981</v>
      </c>
      <c r="AF461" s="268">
        <v>0.915846246040579</v>
      </c>
      <c r="AG461" s="268">
        <v>0.884543486816214</v>
      </c>
      <c r="AH461" s="295">
        <v>0.0313027592243647</v>
      </c>
    </row>
    <row r="462" spans="1:34">
      <c r="A462" s="315" t="s">
        <v>721</v>
      </c>
      <c r="B462" s="321" t="s">
        <v>3333</v>
      </c>
      <c r="C462" s="293" t="s">
        <v>831</v>
      </c>
      <c r="D462" s="321" t="s">
        <v>832</v>
      </c>
      <c r="E462" s="263">
        <v>5107</v>
      </c>
      <c r="F462" s="263">
        <v>5017</v>
      </c>
      <c r="G462" s="263">
        <v>4270</v>
      </c>
      <c r="H462" s="264">
        <v>6310</v>
      </c>
      <c r="I462" s="264">
        <v>6208</v>
      </c>
      <c r="J462" s="264">
        <v>4733</v>
      </c>
      <c r="K462" s="264">
        <v>2228</v>
      </c>
      <c r="L462" s="264">
        <v>2200</v>
      </c>
      <c r="M462" s="264">
        <v>1714</v>
      </c>
      <c r="N462" s="267">
        <v>0.982377129430194</v>
      </c>
      <c r="O462" s="266">
        <v>5017</v>
      </c>
      <c r="P462" s="294">
        <v>0.9</v>
      </c>
      <c r="Q462" s="267">
        <v>0.982377129430194</v>
      </c>
      <c r="R462" s="267">
        <v>0.983835182250396</v>
      </c>
      <c r="S462" s="267">
        <v>0.987432675044883</v>
      </c>
      <c r="T462" s="295">
        <v>-0.00145805282020239</v>
      </c>
      <c r="U462" s="266">
        <v>5107</v>
      </c>
      <c r="V462" s="266">
        <v>4270</v>
      </c>
      <c r="W462" s="267">
        <v>0.836107303700803</v>
      </c>
      <c r="X462" s="267">
        <v>0.836107303700803</v>
      </c>
      <c r="Y462" s="268">
        <v>0.750079239302694</v>
      </c>
      <c r="Z462" s="268">
        <v>0.769299820466786</v>
      </c>
      <c r="AA462" s="295">
        <v>0.0860280643981086</v>
      </c>
      <c r="AB462" s="264">
        <v>31378</v>
      </c>
      <c r="AC462" s="264">
        <v>25816</v>
      </c>
      <c r="AD462" s="264">
        <v>31388</v>
      </c>
      <c r="AE462" s="264">
        <v>26912</v>
      </c>
      <c r="AF462" s="268">
        <v>0.822742048569061</v>
      </c>
      <c r="AG462" s="268">
        <v>0.857397731617179</v>
      </c>
      <c r="AH462" s="295">
        <v>-0.0346556830481175</v>
      </c>
    </row>
    <row r="463" spans="1:34">
      <c r="A463" s="315" t="s">
        <v>721</v>
      </c>
      <c r="B463" s="321" t="s">
        <v>3333</v>
      </c>
      <c r="C463" s="293" t="s">
        <v>833</v>
      </c>
      <c r="D463" s="321" t="s">
        <v>834</v>
      </c>
      <c r="E463" s="263">
        <v>1477</v>
      </c>
      <c r="F463" s="263">
        <v>1441</v>
      </c>
      <c r="G463" s="263">
        <v>1288</v>
      </c>
      <c r="H463" s="264">
        <v>1861</v>
      </c>
      <c r="I463" s="264">
        <v>1826</v>
      </c>
      <c r="J463" s="264">
        <v>1664</v>
      </c>
      <c r="K463" s="264">
        <v>601</v>
      </c>
      <c r="L463" s="264">
        <v>590</v>
      </c>
      <c r="M463" s="264">
        <v>541</v>
      </c>
      <c r="N463" s="267">
        <v>0.975626269465132</v>
      </c>
      <c r="O463" s="266">
        <v>1441</v>
      </c>
      <c r="P463" s="294">
        <v>0.9</v>
      </c>
      <c r="Q463" s="267">
        <v>0.975626269465132</v>
      </c>
      <c r="R463" s="267">
        <v>0.981192907039226</v>
      </c>
      <c r="S463" s="267">
        <v>0.981697171381032</v>
      </c>
      <c r="T463" s="295">
        <v>-0.00556663757409426</v>
      </c>
      <c r="U463" s="266">
        <v>1477</v>
      </c>
      <c r="V463" s="266">
        <v>1288</v>
      </c>
      <c r="W463" s="267">
        <v>0.872037914691943</v>
      </c>
      <c r="X463" s="267">
        <v>0.872037914691943</v>
      </c>
      <c r="Y463" s="268">
        <v>0.894142933906502</v>
      </c>
      <c r="Z463" s="268">
        <v>0.900166389351082</v>
      </c>
      <c r="AA463" s="295">
        <v>-0.0221050192145588</v>
      </c>
      <c r="AB463" s="264">
        <v>7936</v>
      </c>
      <c r="AC463" s="264">
        <v>7108</v>
      </c>
      <c r="AD463" s="264">
        <v>6706</v>
      </c>
      <c r="AE463" s="264">
        <v>6118</v>
      </c>
      <c r="AF463" s="268">
        <v>0.895665322580645</v>
      </c>
      <c r="AG463" s="268">
        <v>0.91231732776618</v>
      </c>
      <c r="AH463" s="295">
        <v>-0.0166520051855344</v>
      </c>
    </row>
    <row r="464" spans="1:34">
      <c r="A464" s="315" t="s">
        <v>721</v>
      </c>
      <c r="B464" s="321" t="s">
        <v>3333</v>
      </c>
      <c r="C464" s="293" t="s">
        <v>835</v>
      </c>
      <c r="D464" s="321" t="s">
        <v>836</v>
      </c>
      <c r="E464" s="263">
        <v>1990</v>
      </c>
      <c r="F464" s="263">
        <v>1918</v>
      </c>
      <c r="G464" s="263">
        <v>1766</v>
      </c>
      <c r="H464" s="264">
        <v>2629</v>
      </c>
      <c r="I464" s="264">
        <v>2501</v>
      </c>
      <c r="J464" s="264">
        <v>2242</v>
      </c>
      <c r="K464" s="264">
        <v>969</v>
      </c>
      <c r="L464" s="264">
        <v>947</v>
      </c>
      <c r="M464" s="264">
        <v>863</v>
      </c>
      <c r="N464" s="267">
        <v>0.963819095477387</v>
      </c>
      <c r="O464" s="266">
        <v>1918</v>
      </c>
      <c r="P464" s="294">
        <v>0.9</v>
      </c>
      <c r="Q464" s="267">
        <v>0.963819095477387</v>
      </c>
      <c r="R464" s="267">
        <v>0.951312286040319</v>
      </c>
      <c r="S464" s="267">
        <v>0.977296181630547</v>
      </c>
      <c r="T464" s="295">
        <v>0.0125068094370675</v>
      </c>
      <c r="U464" s="266">
        <v>1990</v>
      </c>
      <c r="V464" s="266">
        <v>1766</v>
      </c>
      <c r="W464" s="267">
        <v>0.887437185929648</v>
      </c>
      <c r="X464" s="267">
        <v>0.887437185929648</v>
      </c>
      <c r="Y464" s="268">
        <v>0.852795739825029</v>
      </c>
      <c r="Z464" s="268">
        <v>0.890608875128999</v>
      </c>
      <c r="AA464" s="295">
        <v>0.0346414461046197</v>
      </c>
      <c r="AB464" s="264">
        <v>11180</v>
      </c>
      <c r="AC464" s="264">
        <v>9844</v>
      </c>
      <c r="AD464" s="264">
        <v>8844</v>
      </c>
      <c r="AE464" s="264">
        <v>7943</v>
      </c>
      <c r="AF464" s="268">
        <v>0.880500894454383</v>
      </c>
      <c r="AG464" s="268">
        <v>0.89812302125735</v>
      </c>
      <c r="AH464" s="295">
        <v>-0.0176221268029668</v>
      </c>
    </row>
    <row r="465" spans="1:34">
      <c r="A465" s="315" t="s">
        <v>721</v>
      </c>
      <c r="B465" s="321" t="s">
        <v>3333</v>
      </c>
      <c r="C465" s="293" t="s">
        <v>837</v>
      </c>
      <c r="D465" s="321" t="s">
        <v>838</v>
      </c>
      <c r="E465" s="263">
        <v>2455</v>
      </c>
      <c r="F465" s="263">
        <v>2394</v>
      </c>
      <c r="G465" s="263">
        <v>2208</v>
      </c>
      <c r="H465" s="264">
        <v>3506</v>
      </c>
      <c r="I465" s="264">
        <v>3383</v>
      </c>
      <c r="J465" s="264">
        <v>3200</v>
      </c>
      <c r="K465" s="264">
        <v>1164</v>
      </c>
      <c r="L465" s="264">
        <v>1160</v>
      </c>
      <c r="M465" s="264">
        <v>1048</v>
      </c>
      <c r="N465" s="267">
        <v>0.975152749490835</v>
      </c>
      <c r="O465" s="266">
        <v>2394</v>
      </c>
      <c r="P465" s="294">
        <v>0.9</v>
      </c>
      <c r="Q465" s="267">
        <v>0.975152749490835</v>
      </c>
      <c r="R465" s="267">
        <v>0.964917284654877</v>
      </c>
      <c r="S465" s="267">
        <v>0.996563573883162</v>
      </c>
      <c r="T465" s="295">
        <v>0.0102354648359577</v>
      </c>
      <c r="U465" s="266">
        <v>2455</v>
      </c>
      <c r="V465" s="266">
        <v>2208</v>
      </c>
      <c r="W465" s="267">
        <v>0.89938900203666</v>
      </c>
      <c r="X465" s="267">
        <v>0.89938900203666</v>
      </c>
      <c r="Y465" s="268">
        <v>0.912721049629207</v>
      </c>
      <c r="Z465" s="268">
        <v>0.900343642611684</v>
      </c>
      <c r="AA465" s="295">
        <v>-0.0133320475925472</v>
      </c>
      <c r="AB465" s="264">
        <v>14318</v>
      </c>
      <c r="AC465" s="264">
        <v>13081</v>
      </c>
      <c r="AD465" s="264">
        <v>12849</v>
      </c>
      <c r="AE465" s="264">
        <v>11820</v>
      </c>
      <c r="AF465" s="268">
        <v>0.913605252130186</v>
      </c>
      <c r="AG465" s="268">
        <v>0.919915946766285</v>
      </c>
      <c r="AH465" s="295">
        <v>-0.00631069463609957</v>
      </c>
    </row>
    <row r="466" spans="1:34">
      <c r="A466" s="315" t="s">
        <v>721</v>
      </c>
      <c r="B466" s="321" t="s">
        <v>3333</v>
      </c>
      <c r="C466" s="293" t="s">
        <v>839</v>
      </c>
      <c r="D466" s="321" t="s">
        <v>840</v>
      </c>
      <c r="E466" s="263">
        <v>4662</v>
      </c>
      <c r="F466" s="263">
        <v>4562</v>
      </c>
      <c r="G466" s="263">
        <v>4263</v>
      </c>
      <c r="H466" s="264">
        <v>5784</v>
      </c>
      <c r="I466" s="264">
        <v>5660</v>
      </c>
      <c r="J466" s="264">
        <v>5075</v>
      </c>
      <c r="K466" s="264">
        <v>2037</v>
      </c>
      <c r="L466" s="264">
        <v>1922</v>
      </c>
      <c r="M466" s="264">
        <v>1799</v>
      </c>
      <c r="N466" s="267">
        <v>0.978549978549979</v>
      </c>
      <c r="O466" s="266">
        <v>4562</v>
      </c>
      <c r="P466" s="294">
        <v>0.9</v>
      </c>
      <c r="Q466" s="267">
        <v>0.978549978549979</v>
      </c>
      <c r="R466" s="267">
        <v>0.978561549100968</v>
      </c>
      <c r="S466" s="267">
        <v>0.943544428080511</v>
      </c>
      <c r="T466" s="295">
        <v>-1.15705509895481e-5</v>
      </c>
      <c r="U466" s="266">
        <v>4662</v>
      </c>
      <c r="V466" s="266">
        <v>4263</v>
      </c>
      <c r="W466" s="267">
        <v>0.914414414414414</v>
      </c>
      <c r="X466" s="267">
        <v>0.914414414414414</v>
      </c>
      <c r="Y466" s="268">
        <v>0.877420470262794</v>
      </c>
      <c r="Z466" s="268">
        <v>0.883161512027491</v>
      </c>
      <c r="AA466" s="295">
        <v>0.0369939441516205</v>
      </c>
      <c r="AB466" s="264">
        <v>28445</v>
      </c>
      <c r="AC466" s="264">
        <v>25880</v>
      </c>
      <c r="AD466" s="264">
        <v>27033</v>
      </c>
      <c r="AE466" s="264">
        <v>25188</v>
      </c>
      <c r="AF466" s="268">
        <v>0.909825979961329</v>
      </c>
      <c r="AG466" s="268">
        <v>0.931750083231606</v>
      </c>
      <c r="AH466" s="295">
        <v>-0.0219241032702769</v>
      </c>
    </row>
    <row r="467" spans="1:34">
      <c r="A467" s="315" t="s">
        <v>721</v>
      </c>
      <c r="B467" s="321" t="s">
        <v>3333</v>
      </c>
      <c r="C467" s="293" t="s">
        <v>841</v>
      </c>
      <c r="D467" s="321" t="s">
        <v>842</v>
      </c>
      <c r="E467" s="263">
        <v>3797</v>
      </c>
      <c r="F467" s="263">
        <v>3670</v>
      </c>
      <c r="G467" s="263">
        <v>3353</v>
      </c>
      <c r="H467" s="264">
        <v>4783</v>
      </c>
      <c r="I467" s="264">
        <v>4545</v>
      </c>
      <c r="J467" s="264">
        <v>4182</v>
      </c>
      <c r="K467" s="264">
        <v>1767</v>
      </c>
      <c r="L467" s="264">
        <v>1732</v>
      </c>
      <c r="M467" s="264">
        <v>1560</v>
      </c>
      <c r="N467" s="267">
        <v>0.966552541480116</v>
      </c>
      <c r="O467" s="266">
        <v>3670</v>
      </c>
      <c r="P467" s="294">
        <v>0.9</v>
      </c>
      <c r="Q467" s="267">
        <v>0.966552541480116</v>
      </c>
      <c r="R467" s="267">
        <v>0.95024043487351</v>
      </c>
      <c r="S467" s="267">
        <v>0.980192416525184</v>
      </c>
      <c r="T467" s="295">
        <v>0.0163121066066055</v>
      </c>
      <c r="U467" s="266">
        <v>3797</v>
      </c>
      <c r="V467" s="266">
        <v>3353</v>
      </c>
      <c r="W467" s="267">
        <v>0.883065578087964</v>
      </c>
      <c r="X467" s="267">
        <v>0.883065578087964</v>
      </c>
      <c r="Y467" s="268">
        <v>0.874346644365461</v>
      </c>
      <c r="Z467" s="268">
        <v>0.882852292020374</v>
      </c>
      <c r="AA467" s="295">
        <v>0.0087189337225031</v>
      </c>
      <c r="AB467" s="264">
        <v>20822</v>
      </c>
      <c r="AC467" s="264">
        <v>18313</v>
      </c>
      <c r="AD467" s="264">
        <v>17489</v>
      </c>
      <c r="AE467" s="264">
        <v>15283</v>
      </c>
      <c r="AF467" s="268">
        <v>0.879502449332437</v>
      </c>
      <c r="AG467" s="268">
        <v>0.873863571387729</v>
      </c>
      <c r="AH467" s="295">
        <v>0.00563887794470741</v>
      </c>
    </row>
    <row r="468" spans="1:34">
      <c r="A468" s="315" t="s">
        <v>721</v>
      </c>
      <c r="B468" s="321" t="s">
        <v>3333</v>
      </c>
      <c r="C468" s="293" t="s">
        <v>843</v>
      </c>
      <c r="D468" s="321" t="s">
        <v>844</v>
      </c>
      <c r="E468" s="263">
        <v>1726</v>
      </c>
      <c r="F468" s="263">
        <v>1654</v>
      </c>
      <c r="G468" s="263">
        <v>1277</v>
      </c>
      <c r="H468" s="264">
        <v>2684</v>
      </c>
      <c r="I468" s="264">
        <v>2627</v>
      </c>
      <c r="J468" s="264">
        <v>2116</v>
      </c>
      <c r="K468" s="264">
        <v>881</v>
      </c>
      <c r="L468" s="264">
        <v>860</v>
      </c>
      <c r="M468" s="264">
        <v>709</v>
      </c>
      <c r="N468" s="267">
        <v>0.958285052143685</v>
      </c>
      <c r="O468" s="266">
        <v>1654</v>
      </c>
      <c r="P468" s="294">
        <v>0.9</v>
      </c>
      <c r="Q468" s="267">
        <v>0.958285052143685</v>
      </c>
      <c r="R468" s="267">
        <v>0.97876304023845</v>
      </c>
      <c r="S468" s="267">
        <v>0.976163450624291</v>
      </c>
      <c r="T468" s="295">
        <v>-0.0204779880947652</v>
      </c>
      <c r="U468" s="266">
        <v>1726</v>
      </c>
      <c r="V468" s="266">
        <v>1277</v>
      </c>
      <c r="W468" s="267">
        <v>0.739860950173812</v>
      </c>
      <c r="X468" s="267">
        <v>0.739860950173812</v>
      </c>
      <c r="Y468" s="268">
        <v>0.788375558867362</v>
      </c>
      <c r="Z468" s="268">
        <v>0.804767309875142</v>
      </c>
      <c r="AA468" s="295">
        <v>-0.0485146086935498</v>
      </c>
      <c r="AB468" s="264">
        <v>11041</v>
      </c>
      <c r="AC468" s="264">
        <v>8741</v>
      </c>
      <c r="AD468" s="264">
        <v>9803</v>
      </c>
      <c r="AE468" s="264">
        <v>8207</v>
      </c>
      <c r="AF468" s="268">
        <v>0.791685535730459</v>
      </c>
      <c r="AG468" s="268">
        <v>0.837192696113435</v>
      </c>
      <c r="AH468" s="295">
        <v>-0.0455071603829754</v>
      </c>
    </row>
    <row r="469" spans="1:34">
      <c r="A469" s="315" t="s">
        <v>721</v>
      </c>
      <c r="B469" s="321" t="s">
        <v>3333</v>
      </c>
      <c r="C469" s="293" t="s">
        <v>845</v>
      </c>
      <c r="D469" s="321" t="s">
        <v>846</v>
      </c>
      <c r="E469" s="263">
        <v>2594</v>
      </c>
      <c r="F469" s="263">
        <v>2471</v>
      </c>
      <c r="G469" s="263">
        <v>2320</v>
      </c>
      <c r="H469" s="264">
        <v>3581</v>
      </c>
      <c r="I469" s="264">
        <v>3433</v>
      </c>
      <c r="J469" s="264">
        <v>2980</v>
      </c>
      <c r="K469" s="264">
        <v>1171</v>
      </c>
      <c r="L469" s="264">
        <v>1068</v>
      </c>
      <c r="M469" s="264">
        <v>1055</v>
      </c>
      <c r="N469" s="267">
        <v>0.952582883577487</v>
      </c>
      <c r="O469" s="266">
        <v>2471</v>
      </c>
      <c r="P469" s="294">
        <v>0.9</v>
      </c>
      <c r="Q469" s="267">
        <v>0.952582883577487</v>
      </c>
      <c r="R469" s="267">
        <v>0.958670762356884</v>
      </c>
      <c r="S469" s="267">
        <v>0.912040990606319</v>
      </c>
      <c r="T469" s="295">
        <v>-0.00608787877939698</v>
      </c>
      <c r="U469" s="266">
        <v>2594</v>
      </c>
      <c r="V469" s="266">
        <v>2320</v>
      </c>
      <c r="W469" s="267">
        <v>0.894371626831149</v>
      </c>
      <c r="X469" s="267">
        <v>0.894371626831149</v>
      </c>
      <c r="Y469" s="268">
        <v>0.832169784976264</v>
      </c>
      <c r="Z469" s="268">
        <v>0.900939368061486</v>
      </c>
      <c r="AA469" s="295">
        <v>0.0622018418548852</v>
      </c>
      <c r="AB469" s="264">
        <v>14744</v>
      </c>
      <c r="AC469" s="264">
        <v>12853</v>
      </c>
      <c r="AD469" s="264">
        <v>12100</v>
      </c>
      <c r="AE469" s="264">
        <v>10910</v>
      </c>
      <c r="AF469" s="268">
        <v>0.871744438415627</v>
      </c>
      <c r="AG469" s="268">
        <v>0.901652892561983</v>
      </c>
      <c r="AH469" s="295">
        <v>-0.0299084541463568</v>
      </c>
    </row>
    <row r="470" spans="1:34">
      <c r="A470" s="315" t="s">
        <v>721</v>
      </c>
      <c r="B470" s="321" t="s">
        <v>3333</v>
      </c>
      <c r="C470" s="293" t="s">
        <v>847</v>
      </c>
      <c r="D470" s="321" t="s">
        <v>848</v>
      </c>
      <c r="E470" s="263">
        <v>2440</v>
      </c>
      <c r="F470" s="263">
        <v>2303</v>
      </c>
      <c r="G470" s="263">
        <v>2142</v>
      </c>
      <c r="H470" s="264">
        <v>3363</v>
      </c>
      <c r="I470" s="264">
        <v>3163</v>
      </c>
      <c r="J470" s="264">
        <v>2864</v>
      </c>
      <c r="K470" s="264">
        <v>1120</v>
      </c>
      <c r="L470" s="264">
        <v>1060</v>
      </c>
      <c r="M470" s="264">
        <v>943</v>
      </c>
      <c r="N470" s="267">
        <v>0.943852459016393</v>
      </c>
      <c r="O470" s="266">
        <v>2303</v>
      </c>
      <c r="P470" s="294">
        <v>0.9</v>
      </c>
      <c r="Q470" s="267">
        <v>0.943852459016393</v>
      </c>
      <c r="R470" s="267">
        <v>0.940529289325007</v>
      </c>
      <c r="S470" s="267">
        <v>0.946428571428571</v>
      </c>
      <c r="T470" s="295">
        <v>0.00332316969138602</v>
      </c>
      <c r="U470" s="266">
        <v>2440</v>
      </c>
      <c r="V470" s="266">
        <v>2142</v>
      </c>
      <c r="W470" s="267">
        <v>0.877868852459016</v>
      </c>
      <c r="X470" s="267">
        <v>0.877868852459016</v>
      </c>
      <c r="Y470" s="268">
        <v>0.851620576865894</v>
      </c>
      <c r="Z470" s="268">
        <v>0.841964285714286</v>
      </c>
      <c r="AA470" s="295">
        <v>0.0262482755931228</v>
      </c>
      <c r="AB470" s="264">
        <v>13366</v>
      </c>
      <c r="AC470" s="264">
        <v>11278</v>
      </c>
      <c r="AD470" s="264">
        <v>11067</v>
      </c>
      <c r="AE470" s="264">
        <v>9309</v>
      </c>
      <c r="AF470" s="268">
        <v>0.843782732305851</v>
      </c>
      <c r="AG470" s="268">
        <v>0.841149362970995</v>
      </c>
      <c r="AH470" s="295">
        <v>0.00263336933485581</v>
      </c>
    </row>
    <row r="471" spans="1:34">
      <c r="A471" s="315" t="s">
        <v>721</v>
      </c>
      <c r="B471" s="321" t="s">
        <v>3333</v>
      </c>
      <c r="C471" s="293" t="s">
        <v>849</v>
      </c>
      <c r="D471" s="321" t="s">
        <v>850</v>
      </c>
      <c r="E471" s="263">
        <v>2527</v>
      </c>
      <c r="F471" s="263">
        <v>1896</v>
      </c>
      <c r="G471" s="263">
        <v>1968</v>
      </c>
      <c r="H471" s="264">
        <v>3570</v>
      </c>
      <c r="I471" s="264">
        <v>2794</v>
      </c>
      <c r="J471" s="264">
        <v>2783</v>
      </c>
      <c r="K471" s="264">
        <v>1242</v>
      </c>
      <c r="L471" s="264">
        <v>1132</v>
      </c>
      <c r="M471" s="264">
        <v>1007</v>
      </c>
      <c r="N471" s="267">
        <v>0.750296794618124</v>
      </c>
      <c r="O471" s="266">
        <v>1896</v>
      </c>
      <c r="P471" s="294">
        <v>0.9</v>
      </c>
      <c r="Q471" s="267">
        <v>0.750296794618124</v>
      </c>
      <c r="R471" s="267">
        <v>0.782633053221289</v>
      </c>
      <c r="S471" s="267">
        <v>0.911433172302738</v>
      </c>
      <c r="T471" s="295">
        <v>-0.0323362586031642</v>
      </c>
      <c r="U471" s="266">
        <v>2527</v>
      </c>
      <c r="V471" s="266">
        <v>1968</v>
      </c>
      <c r="W471" s="267">
        <v>0.778789077958053</v>
      </c>
      <c r="X471" s="267">
        <v>0.778789077958053</v>
      </c>
      <c r="Y471" s="268">
        <v>0.779551820728291</v>
      </c>
      <c r="Z471" s="268">
        <v>0.810789049919485</v>
      </c>
      <c r="AA471" s="295">
        <v>-0.000762742770238245</v>
      </c>
      <c r="AB471" s="264">
        <v>14864</v>
      </c>
      <c r="AC471" s="264">
        <v>11749</v>
      </c>
      <c r="AD471" s="264">
        <v>11972</v>
      </c>
      <c r="AE471" s="264">
        <v>9650</v>
      </c>
      <c r="AF471" s="268">
        <v>0.790433261571582</v>
      </c>
      <c r="AG471" s="268">
        <v>0.806047444036084</v>
      </c>
      <c r="AH471" s="295">
        <v>-0.0156141824645019</v>
      </c>
    </row>
    <row r="472" spans="1:34">
      <c r="A472" s="315" t="s">
        <v>721</v>
      </c>
      <c r="B472" s="321" t="s">
        <v>3333</v>
      </c>
      <c r="C472" s="293" t="s">
        <v>851</v>
      </c>
      <c r="D472" s="321" t="s">
        <v>851</v>
      </c>
      <c r="E472" s="263">
        <v>2708</v>
      </c>
      <c r="F472" s="263">
        <v>2669</v>
      </c>
      <c r="G472" s="263">
        <v>2455</v>
      </c>
      <c r="H472" s="264">
        <v>3378</v>
      </c>
      <c r="I472" s="264">
        <v>3333</v>
      </c>
      <c r="J472" s="264">
        <v>3005</v>
      </c>
      <c r="K472" s="264">
        <v>1145</v>
      </c>
      <c r="L472" s="264">
        <v>1137</v>
      </c>
      <c r="M472" s="264">
        <v>1027</v>
      </c>
      <c r="N472" s="267">
        <v>0.985598227474151</v>
      </c>
      <c r="O472" s="266">
        <v>2669</v>
      </c>
      <c r="P472" s="294">
        <v>0.9</v>
      </c>
      <c r="Q472" s="267">
        <v>0.985598227474151</v>
      </c>
      <c r="R472" s="267">
        <v>0.986678507992895</v>
      </c>
      <c r="S472" s="267">
        <v>0.993013100436681</v>
      </c>
      <c r="T472" s="295">
        <v>-0.00108028051874454</v>
      </c>
      <c r="U472" s="266">
        <v>2708</v>
      </c>
      <c r="V472" s="266">
        <v>2455</v>
      </c>
      <c r="W472" s="267">
        <v>0.906573116691285</v>
      </c>
      <c r="X472" s="267">
        <v>0.906573116691285</v>
      </c>
      <c r="Y472" s="268">
        <v>0.889579632918887</v>
      </c>
      <c r="Z472" s="268">
        <v>0.896943231441048</v>
      </c>
      <c r="AA472" s="295">
        <v>0.0169934837723982</v>
      </c>
      <c r="AB472" s="264">
        <v>14476</v>
      </c>
      <c r="AC472" s="264">
        <v>13055</v>
      </c>
      <c r="AD472" s="264">
        <v>12175</v>
      </c>
      <c r="AE472" s="264">
        <v>10983</v>
      </c>
      <c r="AF472" s="268">
        <v>0.90183752417795</v>
      </c>
      <c r="AG472" s="268">
        <v>0.902094455852156</v>
      </c>
      <c r="AH472" s="295">
        <v>-0.000256931674206373</v>
      </c>
    </row>
    <row r="473" spans="1:34">
      <c r="A473" s="315" t="s">
        <v>721</v>
      </c>
      <c r="B473" s="321" t="s">
        <v>3333</v>
      </c>
      <c r="C473" s="293" t="s">
        <v>852</v>
      </c>
      <c r="D473" s="321" t="s">
        <v>853</v>
      </c>
      <c r="E473" s="263">
        <v>2741</v>
      </c>
      <c r="F473" s="263">
        <v>2663</v>
      </c>
      <c r="G473" s="263">
        <v>2263</v>
      </c>
      <c r="H473" s="264">
        <v>3679</v>
      </c>
      <c r="I473" s="264">
        <v>3594</v>
      </c>
      <c r="J473" s="264">
        <v>3185</v>
      </c>
      <c r="K473" s="264">
        <v>1294</v>
      </c>
      <c r="L473" s="264">
        <v>1259</v>
      </c>
      <c r="M473" s="264">
        <v>990</v>
      </c>
      <c r="N473" s="267">
        <v>0.971543232396935</v>
      </c>
      <c r="O473" s="266">
        <v>2663</v>
      </c>
      <c r="P473" s="294">
        <v>0.9</v>
      </c>
      <c r="Q473" s="267">
        <v>0.971543232396935</v>
      </c>
      <c r="R473" s="267">
        <v>0.976895895623811</v>
      </c>
      <c r="S473" s="267">
        <v>0.972952086553323</v>
      </c>
      <c r="T473" s="295">
        <v>-0.00535266322687544</v>
      </c>
      <c r="U473" s="266">
        <v>2741</v>
      </c>
      <c r="V473" s="266">
        <v>2263</v>
      </c>
      <c r="W473" s="267">
        <v>0.825611090842758</v>
      </c>
      <c r="X473" s="267">
        <v>0.825611090842758</v>
      </c>
      <c r="Y473" s="268">
        <v>0.865724381625442</v>
      </c>
      <c r="Z473" s="268">
        <v>0.765069551777434</v>
      </c>
      <c r="AA473" s="295">
        <v>-0.0401132907826837</v>
      </c>
      <c r="AB473" s="264">
        <v>15015</v>
      </c>
      <c r="AC473" s="264">
        <v>12602</v>
      </c>
      <c r="AD473" s="264">
        <v>12101</v>
      </c>
      <c r="AE473" s="264">
        <v>10374</v>
      </c>
      <c r="AF473" s="268">
        <v>0.839294039294039</v>
      </c>
      <c r="AG473" s="268">
        <v>0.857284521940336</v>
      </c>
      <c r="AH473" s="295">
        <v>-0.0179904826462962</v>
      </c>
    </row>
    <row r="474" spans="1:34">
      <c r="A474" s="315" t="s">
        <v>721</v>
      </c>
      <c r="B474" s="321" t="s">
        <v>3333</v>
      </c>
      <c r="C474" s="293" t="s">
        <v>854</v>
      </c>
      <c r="D474" s="321" t="s">
        <v>855</v>
      </c>
      <c r="E474" s="263">
        <v>2444</v>
      </c>
      <c r="F474" s="263">
        <v>1926</v>
      </c>
      <c r="G474" s="263">
        <v>1827</v>
      </c>
      <c r="H474" s="264">
        <v>3536</v>
      </c>
      <c r="I474" s="264">
        <v>2853</v>
      </c>
      <c r="J474" s="264">
        <v>2672</v>
      </c>
      <c r="K474" s="264">
        <v>1183</v>
      </c>
      <c r="L474" s="264">
        <v>1116</v>
      </c>
      <c r="M474" s="264">
        <v>978</v>
      </c>
      <c r="N474" s="267">
        <v>0.788052373158756</v>
      </c>
      <c r="O474" s="266">
        <v>1926</v>
      </c>
      <c r="P474" s="294">
        <v>0.9</v>
      </c>
      <c r="Q474" s="267">
        <v>0.788052373158756</v>
      </c>
      <c r="R474" s="267">
        <v>0.806843891402715</v>
      </c>
      <c r="S474" s="267">
        <v>0.943364327979713</v>
      </c>
      <c r="T474" s="295">
        <v>-0.0187915182439589</v>
      </c>
      <c r="U474" s="266">
        <v>2444</v>
      </c>
      <c r="V474" s="266">
        <v>1827</v>
      </c>
      <c r="W474" s="267">
        <v>0.747545008183306</v>
      </c>
      <c r="X474" s="267">
        <v>0.747545008183306</v>
      </c>
      <c r="Y474" s="268">
        <v>0.755656108597285</v>
      </c>
      <c r="Z474" s="268">
        <v>0.826711749788673</v>
      </c>
      <c r="AA474" s="295">
        <v>-0.008111100413979</v>
      </c>
      <c r="AB474" s="264">
        <v>14095</v>
      </c>
      <c r="AC474" s="264">
        <v>10660</v>
      </c>
      <c r="AD474" s="264">
        <v>11106</v>
      </c>
      <c r="AE474" s="264">
        <v>8454</v>
      </c>
      <c r="AF474" s="268">
        <v>0.756296559063498</v>
      </c>
      <c r="AG474" s="268">
        <v>0.761210156672069</v>
      </c>
      <c r="AH474" s="295">
        <v>-0.00491359760857146</v>
      </c>
    </row>
    <row r="475" spans="1:34">
      <c r="A475" s="315" t="s">
        <v>721</v>
      </c>
      <c r="B475" s="321" t="s">
        <v>3333</v>
      </c>
      <c r="C475" s="293" t="s">
        <v>856</v>
      </c>
      <c r="D475" s="321" t="s">
        <v>857</v>
      </c>
      <c r="E475" s="263">
        <v>4151</v>
      </c>
      <c r="F475" s="263">
        <v>3872</v>
      </c>
      <c r="G475" s="263">
        <v>3663</v>
      </c>
      <c r="H475" s="264">
        <v>5524</v>
      </c>
      <c r="I475" s="264">
        <v>5226</v>
      </c>
      <c r="J475" s="264">
        <v>4984</v>
      </c>
      <c r="K475" s="264">
        <v>1964</v>
      </c>
      <c r="L475" s="264">
        <v>1778</v>
      </c>
      <c r="M475" s="264">
        <v>1664</v>
      </c>
      <c r="N475" s="267">
        <v>0.932787280173452</v>
      </c>
      <c r="O475" s="266">
        <v>3872</v>
      </c>
      <c r="P475" s="294">
        <v>0.9</v>
      </c>
      <c r="Q475" s="267">
        <v>0.932787280173452</v>
      </c>
      <c r="R475" s="267">
        <v>0.94605358435916</v>
      </c>
      <c r="S475" s="267">
        <v>0.905295315682281</v>
      </c>
      <c r="T475" s="295">
        <v>-0.0132663041857078</v>
      </c>
      <c r="U475" s="266">
        <v>4151</v>
      </c>
      <c r="V475" s="266">
        <v>3663</v>
      </c>
      <c r="W475" s="267">
        <v>0.882437966754999</v>
      </c>
      <c r="X475" s="267">
        <v>0.882437966754999</v>
      </c>
      <c r="Y475" s="268">
        <v>0.902244750181028</v>
      </c>
      <c r="Z475" s="268">
        <v>0.847250509164969</v>
      </c>
      <c r="AA475" s="295">
        <v>-0.0198067834260295</v>
      </c>
      <c r="AB475" s="264">
        <v>23432</v>
      </c>
      <c r="AC475" s="264">
        <v>20640</v>
      </c>
      <c r="AD475" s="264">
        <v>20650</v>
      </c>
      <c r="AE475" s="264">
        <v>18603</v>
      </c>
      <c r="AF475" s="268">
        <v>0.880846705360191</v>
      </c>
      <c r="AG475" s="268">
        <v>0.900871670702179</v>
      </c>
      <c r="AH475" s="295">
        <v>-0.0200249653419881</v>
      </c>
    </row>
    <row r="476" spans="1:34">
      <c r="A476" s="315" t="s">
        <v>721</v>
      </c>
      <c r="B476" s="321" t="s">
        <v>3333</v>
      </c>
      <c r="C476" s="293" t="s">
        <v>858</v>
      </c>
      <c r="D476" s="321" t="s">
        <v>858</v>
      </c>
      <c r="E476" s="263">
        <v>1750</v>
      </c>
      <c r="F476" s="263">
        <v>1709</v>
      </c>
      <c r="G476" s="263">
        <v>1679</v>
      </c>
      <c r="H476" s="264">
        <v>2155</v>
      </c>
      <c r="I476" s="264">
        <v>2110</v>
      </c>
      <c r="J476" s="264">
        <v>2069</v>
      </c>
      <c r="K476" s="264">
        <v>713</v>
      </c>
      <c r="L476" s="264">
        <v>695</v>
      </c>
      <c r="M476" s="264">
        <v>680</v>
      </c>
      <c r="N476" s="267">
        <v>0.976571428571429</v>
      </c>
      <c r="O476" s="266">
        <v>1709</v>
      </c>
      <c r="P476" s="294">
        <v>0.9</v>
      </c>
      <c r="Q476" s="267">
        <v>0.976571428571429</v>
      </c>
      <c r="R476" s="267">
        <v>0.979118329466357</v>
      </c>
      <c r="S476" s="267">
        <v>0.974754558204769</v>
      </c>
      <c r="T476" s="295">
        <v>-0.00254690089492882</v>
      </c>
      <c r="U476" s="266">
        <v>1750</v>
      </c>
      <c r="V476" s="266">
        <v>1679</v>
      </c>
      <c r="W476" s="267">
        <v>0.959428571428571</v>
      </c>
      <c r="X476" s="267">
        <v>0.959428571428571</v>
      </c>
      <c r="Y476" s="268">
        <v>0.960092807424594</v>
      </c>
      <c r="Z476" s="268">
        <v>0.953716690042076</v>
      </c>
      <c r="AA476" s="295">
        <v>-0.000664235996022611</v>
      </c>
      <c r="AB476" s="264">
        <v>10915</v>
      </c>
      <c r="AC476" s="264">
        <v>10560</v>
      </c>
      <c r="AD476" s="264">
        <v>10429</v>
      </c>
      <c r="AE476" s="264">
        <v>10166</v>
      </c>
      <c r="AF476" s="268">
        <v>0.967475950526798</v>
      </c>
      <c r="AG476" s="268">
        <v>0.974781858279797</v>
      </c>
      <c r="AH476" s="295">
        <v>-0.00730590775299866</v>
      </c>
    </row>
    <row r="477" spans="1:34">
      <c r="A477" s="315" t="s">
        <v>721</v>
      </c>
      <c r="B477" s="321" t="s">
        <v>3333</v>
      </c>
      <c r="C477" s="293" t="s">
        <v>859</v>
      </c>
      <c r="D477" s="321" t="s">
        <v>860</v>
      </c>
      <c r="E477" s="263">
        <v>2513</v>
      </c>
      <c r="F477" s="263">
        <v>2424</v>
      </c>
      <c r="G477" s="263">
        <v>2104</v>
      </c>
      <c r="H477" s="264">
        <v>3276</v>
      </c>
      <c r="I477" s="264">
        <v>3171</v>
      </c>
      <c r="J477" s="264">
        <v>2819</v>
      </c>
      <c r="K477" s="264">
        <v>1079</v>
      </c>
      <c r="L477" s="264">
        <v>1036</v>
      </c>
      <c r="M477" s="264">
        <v>924</v>
      </c>
      <c r="N477" s="267">
        <v>0.96458416235575</v>
      </c>
      <c r="O477" s="266">
        <v>2424</v>
      </c>
      <c r="P477" s="294">
        <v>0.9</v>
      </c>
      <c r="Q477" s="267">
        <v>0.96458416235575</v>
      </c>
      <c r="R477" s="267">
        <v>0.967948717948718</v>
      </c>
      <c r="S477" s="267">
        <v>0.96014828544949</v>
      </c>
      <c r="T477" s="295">
        <v>-0.00336455559296789</v>
      </c>
      <c r="U477" s="266">
        <v>2513</v>
      </c>
      <c r="V477" s="266">
        <v>2104</v>
      </c>
      <c r="W477" s="267">
        <v>0.83724631914047</v>
      </c>
      <c r="X477" s="267">
        <v>0.83724631914047</v>
      </c>
      <c r="Y477" s="268">
        <v>0.860500610500611</v>
      </c>
      <c r="Z477" s="268">
        <v>0.856348470806302</v>
      </c>
      <c r="AA477" s="295">
        <v>-0.023254291360141</v>
      </c>
      <c r="AB477" s="264">
        <v>14023</v>
      </c>
      <c r="AC477" s="264">
        <v>12015</v>
      </c>
      <c r="AD477" s="264">
        <v>12211</v>
      </c>
      <c r="AE477" s="264">
        <v>10354</v>
      </c>
      <c r="AF477" s="268">
        <v>0.856806674748627</v>
      </c>
      <c r="AG477" s="268">
        <v>0.847924002948162</v>
      </c>
      <c r="AH477" s="295">
        <v>0.00888267180046576</v>
      </c>
    </row>
    <row r="478" spans="1:34">
      <c r="A478" s="315" t="s">
        <v>721</v>
      </c>
      <c r="B478" s="321" t="s">
        <v>3333</v>
      </c>
      <c r="C478" s="293" t="s">
        <v>861</v>
      </c>
      <c r="D478" s="321" t="s">
        <v>862</v>
      </c>
      <c r="E478" s="263">
        <v>2737</v>
      </c>
      <c r="F478" s="263">
        <v>2617</v>
      </c>
      <c r="G478" s="263">
        <v>2511</v>
      </c>
      <c r="H478" s="264">
        <v>3528</v>
      </c>
      <c r="I478" s="264">
        <v>3455</v>
      </c>
      <c r="J478" s="264">
        <v>3205</v>
      </c>
      <c r="K478" s="264">
        <v>1134</v>
      </c>
      <c r="L478" s="264">
        <v>1094</v>
      </c>
      <c r="M478" s="264">
        <v>985</v>
      </c>
      <c r="N478" s="267">
        <v>0.956156375593716</v>
      </c>
      <c r="O478" s="266">
        <v>2617</v>
      </c>
      <c r="P478" s="294">
        <v>0.9</v>
      </c>
      <c r="Q478" s="267">
        <v>0.956156375593716</v>
      </c>
      <c r="R478" s="267">
        <v>0.979308390022676</v>
      </c>
      <c r="S478" s="267">
        <v>0.964726631393298</v>
      </c>
      <c r="T478" s="295">
        <v>-0.02315201442896</v>
      </c>
      <c r="U478" s="266">
        <v>2737</v>
      </c>
      <c r="V478" s="266">
        <v>2511</v>
      </c>
      <c r="W478" s="267">
        <v>0.917427840701498</v>
      </c>
      <c r="X478" s="267">
        <v>0.917427840701498</v>
      </c>
      <c r="Y478" s="268">
        <v>0.908446712018141</v>
      </c>
      <c r="Z478" s="268">
        <v>0.868606701940035</v>
      </c>
      <c r="AA478" s="295">
        <v>0.00898112868335743</v>
      </c>
      <c r="AB478" s="264">
        <v>14665</v>
      </c>
      <c r="AC478" s="264">
        <v>13156</v>
      </c>
      <c r="AD478" s="264">
        <v>12281</v>
      </c>
      <c r="AE478" s="264">
        <v>11157</v>
      </c>
      <c r="AF478" s="268">
        <v>0.897101943402659</v>
      </c>
      <c r="AG478" s="268">
        <v>0.908476508427652</v>
      </c>
      <c r="AH478" s="295">
        <v>-0.0113745650249931</v>
      </c>
    </row>
    <row r="479" spans="1:34">
      <c r="A479" s="315" t="s">
        <v>721</v>
      </c>
      <c r="B479" s="321" t="s">
        <v>3333</v>
      </c>
      <c r="C479" s="293" t="s">
        <v>863</v>
      </c>
      <c r="D479" s="321" t="s">
        <v>864</v>
      </c>
      <c r="E479" s="263">
        <v>2941</v>
      </c>
      <c r="F479" s="263">
        <v>2890</v>
      </c>
      <c r="G479" s="263">
        <v>2650</v>
      </c>
      <c r="H479" s="264">
        <v>3602</v>
      </c>
      <c r="I479" s="264">
        <v>3521</v>
      </c>
      <c r="J479" s="264">
        <v>3166</v>
      </c>
      <c r="K479" s="264">
        <v>1289</v>
      </c>
      <c r="L479" s="264">
        <v>1244</v>
      </c>
      <c r="M479" s="264">
        <v>1160</v>
      </c>
      <c r="N479" s="267">
        <v>0.982658959537572</v>
      </c>
      <c r="O479" s="266">
        <v>2890</v>
      </c>
      <c r="P479" s="294">
        <v>0.9</v>
      </c>
      <c r="Q479" s="267">
        <v>0.982658959537572</v>
      </c>
      <c r="R479" s="267">
        <v>0.977512493059411</v>
      </c>
      <c r="S479" s="267">
        <v>0.965089216446858</v>
      </c>
      <c r="T479" s="295">
        <v>0.00514646647816075</v>
      </c>
      <c r="U479" s="266">
        <v>2941</v>
      </c>
      <c r="V479" s="266">
        <v>2650</v>
      </c>
      <c r="W479" s="267">
        <v>0.901054063243795</v>
      </c>
      <c r="X479" s="267">
        <v>0.901054063243795</v>
      </c>
      <c r="Y479" s="268">
        <v>0.878956135480289</v>
      </c>
      <c r="Z479" s="268">
        <v>0.899922420480993</v>
      </c>
      <c r="AA479" s="295">
        <v>0.0220979277635059</v>
      </c>
      <c r="AB479" s="264">
        <v>15850</v>
      </c>
      <c r="AC479" s="264">
        <v>14163</v>
      </c>
      <c r="AD479" s="264">
        <v>12416</v>
      </c>
      <c r="AE479" s="264">
        <v>11209</v>
      </c>
      <c r="AF479" s="268">
        <v>0.893564668769716</v>
      </c>
      <c r="AG479" s="268">
        <v>0.902786726804124</v>
      </c>
      <c r="AH479" s="295">
        <v>-0.00922205803440768</v>
      </c>
    </row>
    <row r="480" spans="1:34">
      <c r="A480" s="315" t="s">
        <v>721</v>
      </c>
      <c r="B480" s="321" t="s">
        <v>3334</v>
      </c>
      <c r="C480" s="293" t="s">
        <v>865</v>
      </c>
      <c r="D480" s="321" t="s">
        <v>866</v>
      </c>
      <c r="E480" s="263">
        <v>3168</v>
      </c>
      <c r="F480" s="263">
        <v>3076</v>
      </c>
      <c r="G480" s="263">
        <v>2861</v>
      </c>
      <c r="H480" s="264">
        <v>3726</v>
      </c>
      <c r="I480" s="264">
        <v>3645</v>
      </c>
      <c r="J480" s="264">
        <v>3227</v>
      </c>
      <c r="K480" s="264">
        <v>2170</v>
      </c>
      <c r="L480" s="264">
        <v>2111</v>
      </c>
      <c r="M480" s="264">
        <v>1861</v>
      </c>
      <c r="N480" s="267">
        <v>0.970959595959596</v>
      </c>
      <c r="O480" s="266">
        <v>3076</v>
      </c>
      <c r="P480" s="294">
        <v>0.9</v>
      </c>
      <c r="Q480" s="267">
        <v>0.970959595959596</v>
      </c>
      <c r="R480" s="267">
        <v>0.978260869565217</v>
      </c>
      <c r="S480" s="267">
        <v>0.972811059907834</v>
      </c>
      <c r="T480" s="295">
        <v>-0.00730127360562149</v>
      </c>
      <c r="U480" s="266">
        <v>3168</v>
      </c>
      <c r="V480" s="266">
        <v>2861</v>
      </c>
      <c r="W480" s="267">
        <v>0.903093434343434</v>
      </c>
      <c r="X480" s="267">
        <v>0.903093434343434</v>
      </c>
      <c r="Y480" s="268">
        <v>0.866076221148685</v>
      </c>
      <c r="Z480" s="268">
        <v>0.857603686635945</v>
      </c>
      <c r="AA480" s="295">
        <v>0.0370172131947495</v>
      </c>
      <c r="AB480" s="264">
        <v>20136</v>
      </c>
      <c r="AC480" s="264">
        <v>18031</v>
      </c>
      <c r="AD480" s="264">
        <v>20509</v>
      </c>
      <c r="AE480" s="264">
        <v>18658</v>
      </c>
      <c r="AF480" s="268">
        <v>0.895460866110449</v>
      </c>
      <c r="AG480" s="268">
        <v>0.909746940367643</v>
      </c>
      <c r="AH480" s="295">
        <v>-0.0142860742571945</v>
      </c>
    </row>
    <row r="481" spans="1:34">
      <c r="A481" s="315" t="s">
        <v>721</v>
      </c>
      <c r="B481" s="321" t="s">
        <v>3334</v>
      </c>
      <c r="C481" s="293" t="s">
        <v>867</v>
      </c>
      <c r="D481" s="321" t="s">
        <v>868</v>
      </c>
      <c r="E481" s="263">
        <v>2640</v>
      </c>
      <c r="F481" s="263">
        <v>2625</v>
      </c>
      <c r="G481" s="263">
        <v>2395</v>
      </c>
      <c r="H481" s="264">
        <v>3024</v>
      </c>
      <c r="I481" s="264">
        <v>3001</v>
      </c>
      <c r="J481" s="264">
        <v>2694</v>
      </c>
      <c r="K481" s="264">
        <v>1641</v>
      </c>
      <c r="L481" s="264">
        <v>1641</v>
      </c>
      <c r="M481" s="264">
        <v>1489</v>
      </c>
      <c r="N481" s="267">
        <v>0.994318181818182</v>
      </c>
      <c r="O481" s="266">
        <v>2625</v>
      </c>
      <c r="P481" s="294">
        <v>0.9</v>
      </c>
      <c r="Q481" s="267">
        <v>0.994318181818182</v>
      </c>
      <c r="R481" s="267">
        <v>0.99239417989418</v>
      </c>
      <c r="S481" s="267">
        <v>1</v>
      </c>
      <c r="T481" s="295">
        <v>0.00192400192400188</v>
      </c>
      <c r="U481" s="266">
        <v>2640</v>
      </c>
      <c r="V481" s="266">
        <v>2395</v>
      </c>
      <c r="W481" s="267">
        <v>0.90719696969697</v>
      </c>
      <c r="X481" s="267">
        <v>0.90719696969697</v>
      </c>
      <c r="Y481" s="268">
        <v>0.890873015873016</v>
      </c>
      <c r="Z481" s="268">
        <v>0.907373552711761</v>
      </c>
      <c r="AA481" s="295">
        <v>0.0163239538239538</v>
      </c>
      <c r="AB481" s="264">
        <v>16283</v>
      </c>
      <c r="AC481" s="264">
        <v>14796</v>
      </c>
      <c r="AD481" s="264">
        <v>16921</v>
      </c>
      <c r="AE481" s="264">
        <v>15552</v>
      </c>
      <c r="AF481" s="268">
        <v>0.908677762083154</v>
      </c>
      <c r="AG481" s="268">
        <v>0.919094616157437</v>
      </c>
      <c r="AH481" s="295">
        <v>-0.0104168540742833</v>
      </c>
    </row>
    <row r="482" spans="1:34">
      <c r="A482" s="315" t="s">
        <v>721</v>
      </c>
      <c r="B482" s="321" t="s">
        <v>3334</v>
      </c>
      <c r="C482" s="293" t="s">
        <v>869</v>
      </c>
      <c r="D482" s="321" t="s">
        <v>869</v>
      </c>
      <c r="E482" s="263">
        <v>3136</v>
      </c>
      <c r="F482" s="263">
        <v>3039</v>
      </c>
      <c r="G482" s="263">
        <v>2983</v>
      </c>
      <c r="H482" s="264">
        <v>3578</v>
      </c>
      <c r="I482" s="264">
        <v>3456</v>
      </c>
      <c r="J482" s="264">
        <v>3347</v>
      </c>
      <c r="K482" s="264">
        <v>2136</v>
      </c>
      <c r="L482" s="264">
        <v>2072</v>
      </c>
      <c r="M482" s="264">
        <v>2028</v>
      </c>
      <c r="N482" s="267">
        <v>0.96906887755102</v>
      </c>
      <c r="O482" s="266">
        <v>3039</v>
      </c>
      <c r="P482" s="294">
        <v>0.9</v>
      </c>
      <c r="Q482" s="267">
        <v>0.96906887755102</v>
      </c>
      <c r="R482" s="267">
        <v>0.965902738960313</v>
      </c>
      <c r="S482" s="267">
        <v>0.970037453183521</v>
      </c>
      <c r="T482" s="295">
        <v>0.00316613859070747</v>
      </c>
      <c r="U482" s="266">
        <v>3136</v>
      </c>
      <c r="V482" s="266">
        <v>2983</v>
      </c>
      <c r="W482" s="267">
        <v>0.951211734693878</v>
      </c>
      <c r="X482" s="267">
        <v>0.951211734693878</v>
      </c>
      <c r="Y482" s="268">
        <v>0.935438792621576</v>
      </c>
      <c r="Z482" s="268">
        <v>0.949438202247191</v>
      </c>
      <c r="AA482" s="295">
        <v>0.0157729420723013</v>
      </c>
      <c r="AB482" s="264">
        <v>19091</v>
      </c>
      <c r="AC482" s="264">
        <v>18099</v>
      </c>
      <c r="AD482" s="264">
        <v>18069</v>
      </c>
      <c r="AE482" s="264">
        <v>17320</v>
      </c>
      <c r="AF482" s="268">
        <v>0.948038342674559</v>
      </c>
      <c r="AG482" s="268">
        <v>0.958547789030937</v>
      </c>
      <c r="AH482" s="295">
        <v>-0.0105094463563783</v>
      </c>
    </row>
    <row r="483" spans="1:34">
      <c r="A483" s="315" t="s">
        <v>721</v>
      </c>
      <c r="B483" s="321" t="s">
        <v>3334</v>
      </c>
      <c r="C483" s="293" t="s">
        <v>870</v>
      </c>
      <c r="D483" s="321" t="s">
        <v>870</v>
      </c>
      <c r="E483" s="263">
        <v>825</v>
      </c>
      <c r="F483" s="263">
        <v>814</v>
      </c>
      <c r="G483" s="263">
        <v>720</v>
      </c>
      <c r="H483" s="264">
        <v>817</v>
      </c>
      <c r="I483" s="264">
        <v>810</v>
      </c>
      <c r="J483" s="264">
        <v>750</v>
      </c>
      <c r="K483" s="264">
        <v>375</v>
      </c>
      <c r="L483" s="264">
        <v>372</v>
      </c>
      <c r="M483" s="264">
        <v>359</v>
      </c>
      <c r="N483" s="267">
        <v>0.986666666666667</v>
      </c>
      <c r="O483" s="266">
        <v>814</v>
      </c>
      <c r="P483" s="294">
        <v>0.9</v>
      </c>
      <c r="Q483" s="267">
        <v>0.986666666666667</v>
      </c>
      <c r="R483" s="267">
        <v>0.991432068543452</v>
      </c>
      <c r="S483" s="267">
        <v>0.992</v>
      </c>
      <c r="T483" s="295">
        <v>-0.00476540187678498</v>
      </c>
      <c r="U483" s="266">
        <v>825</v>
      </c>
      <c r="V483" s="266">
        <v>720</v>
      </c>
      <c r="W483" s="267">
        <v>0.872727272727273</v>
      </c>
      <c r="X483" s="267">
        <v>0.872727272727273</v>
      </c>
      <c r="Y483" s="268">
        <v>0.917992656058752</v>
      </c>
      <c r="Z483" s="268">
        <v>0.957333333333333</v>
      </c>
      <c r="AA483" s="295">
        <v>-0.0452653833314789</v>
      </c>
      <c r="AB483" s="264">
        <v>4803</v>
      </c>
      <c r="AC483" s="264">
        <v>4304</v>
      </c>
      <c r="AD483" s="264">
        <v>4732</v>
      </c>
      <c r="AE483" s="264">
        <v>4239</v>
      </c>
      <c r="AF483" s="268">
        <v>0.896106600041641</v>
      </c>
      <c r="AG483" s="268">
        <v>0.8958157227388</v>
      </c>
      <c r="AH483" s="295">
        <v>0.000290877302841053</v>
      </c>
    </row>
    <row r="484" spans="1:34">
      <c r="A484" s="315" t="s">
        <v>721</v>
      </c>
      <c r="B484" s="321" t="s">
        <v>3334</v>
      </c>
      <c r="C484" s="293" t="s">
        <v>871</v>
      </c>
      <c r="D484" s="321" t="s">
        <v>872</v>
      </c>
      <c r="E484" s="263">
        <v>2337</v>
      </c>
      <c r="F484" s="263">
        <v>2302</v>
      </c>
      <c r="G484" s="263">
        <v>2206</v>
      </c>
      <c r="H484" s="264">
        <v>2456</v>
      </c>
      <c r="I484" s="264">
        <v>2408</v>
      </c>
      <c r="J484" s="264">
        <v>2338</v>
      </c>
      <c r="K484" s="264">
        <v>1181</v>
      </c>
      <c r="L484" s="264">
        <v>1125</v>
      </c>
      <c r="M484" s="264">
        <v>1062</v>
      </c>
      <c r="N484" s="267">
        <v>0.985023534445871</v>
      </c>
      <c r="O484" s="266">
        <v>2302</v>
      </c>
      <c r="P484" s="294">
        <v>0.9</v>
      </c>
      <c r="Q484" s="267">
        <v>0.985023534445871</v>
      </c>
      <c r="R484" s="267">
        <v>0.980456026058632</v>
      </c>
      <c r="S484" s="267">
        <v>0.952582557154953</v>
      </c>
      <c r="T484" s="295">
        <v>0.00456750838723885</v>
      </c>
      <c r="U484" s="266">
        <v>2337</v>
      </c>
      <c r="V484" s="266">
        <v>2206</v>
      </c>
      <c r="W484" s="267">
        <v>0.943945228925973</v>
      </c>
      <c r="X484" s="267">
        <v>0.943945228925973</v>
      </c>
      <c r="Y484" s="268">
        <v>0.951954397394137</v>
      </c>
      <c r="Z484" s="268">
        <v>0.899237933954276</v>
      </c>
      <c r="AA484" s="295">
        <v>-0.00800916846816335</v>
      </c>
      <c r="AB484" s="264">
        <v>13495</v>
      </c>
      <c r="AC484" s="264">
        <v>12728</v>
      </c>
      <c r="AD484" s="264">
        <v>13394</v>
      </c>
      <c r="AE484" s="264">
        <v>12468</v>
      </c>
      <c r="AF484" s="268">
        <v>0.943164134864765</v>
      </c>
      <c r="AG484" s="268">
        <v>0.930864566223682</v>
      </c>
      <c r="AH484" s="295">
        <v>0.0122995686410824</v>
      </c>
    </row>
    <row r="485" spans="1:34">
      <c r="A485" s="315" t="s">
        <v>721</v>
      </c>
      <c r="B485" s="321" t="s">
        <v>3334</v>
      </c>
      <c r="C485" s="293" t="s">
        <v>873</v>
      </c>
      <c r="D485" s="321" t="s">
        <v>874</v>
      </c>
      <c r="E485" s="263">
        <v>2545</v>
      </c>
      <c r="F485" s="263">
        <v>2528</v>
      </c>
      <c r="G485" s="263">
        <v>2394</v>
      </c>
      <c r="H485" s="264">
        <v>2692</v>
      </c>
      <c r="I485" s="264">
        <v>2671</v>
      </c>
      <c r="J485" s="264">
        <v>2500</v>
      </c>
      <c r="K485" s="264">
        <v>1270</v>
      </c>
      <c r="L485" s="264">
        <v>1251</v>
      </c>
      <c r="M485" s="264">
        <v>1175</v>
      </c>
      <c r="N485" s="267">
        <v>0.993320235756385</v>
      </c>
      <c r="O485" s="266">
        <v>2528</v>
      </c>
      <c r="P485" s="294">
        <v>0.9</v>
      </c>
      <c r="Q485" s="267">
        <v>0.993320235756385</v>
      </c>
      <c r="R485" s="267">
        <v>0.992199108469539</v>
      </c>
      <c r="S485" s="267">
        <v>0.98503937007874</v>
      </c>
      <c r="T485" s="295">
        <v>0.00112112728684566</v>
      </c>
      <c r="U485" s="266">
        <v>2545</v>
      </c>
      <c r="V485" s="266">
        <v>2394</v>
      </c>
      <c r="W485" s="267">
        <v>0.940667976424362</v>
      </c>
      <c r="X485" s="267">
        <v>0.940667976424362</v>
      </c>
      <c r="Y485" s="268">
        <v>0.928677563150074</v>
      </c>
      <c r="Z485" s="268">
        <v>0.925196850393701</v>
      </c>
      <c r="AA485" s="295">
        <v>0.0119904132742872</v>
      </c>
      <c r="AB485" s="264">
        <v>14575</v>
      </c>
      <c r="AC485" s="264">
        <v>13695</v>
      </c>
      <c r="AD485" s="264">
        <v>15695</v>
      </c>
      <c r="AE485" s="264">
        <v>14730</v>
      </c>
      <c r="AF485" s="268">
        <v>0.939622641509434</v>
      </c>
      <c r="AG485" s="268">
        <v>0.938515450780503</v>
      </c>
      <c r="AH485" s="295">
        <v>0.00110719072893062</v>
      </c>
    </row>
    <row r="486" spans="1:34">
      <c r="A486" s="315" t="s">
        <v>721</v>
      </c>
      <c r="B486" s="321" t="s">
        <v>3334</v>
      </c>
      <c r="C486" s="293" t="s">
        <v>875</v>
      </c>
      <c r="D486" s="321" t="s">
        <v>876</v>
      </c>
      <c r="E486" s="263">
        <v>6230</v>
      </c>
      <c r="F486" s="263">
        <v>5990</v>
      </c>
      <c r="G486" s="263">
        <v>5556</v>
      </c>
      <c r="H486" s="264">
        <v>6573</v>
      </c>
      <c r="I486" s="264">
        <v>6290</v>
      </c>
      <c r="J486" s="264">
        <v>5970</v>
      </c>
      <c r="K486" s="264">
        <v>3395</v>
      </c>
      <c r="L486" s="264">
        <v>3104</v>
      </c>
      <c r="M486" s="264">
        <v>3084</v>
      </c>
      <c r="N486" s="267">
        <v>0.961476725521669</v>
      </c>
      <c r="O486" s="266">
        <v>5990</v>
      </c>
      <c r="P486" s="294">
        <v>0.9</v>
      </c>
      <c r="Q486" s="267">
        <v>0.961476725521669</v>
      </c>
      <c r="R486" s="267">
        <v>0.956945078350829</v>
      </c>
      <c r="S486" s="267">
        <v>0.914285714285714</v>
      </c>
      <c r="T486" s="295">
        <v>0.00453164717084009</v>
      </c>
      <c r="U486" s="266">
        <v>6230</v>
      </c>
      <c r="V486" s="266">
        <v>5556</v>
      </c>
      <c r="W486" s="267">
        <v>0.891813804173355</v>
      </c>
      <c r="X486" s="267">
        <v>0.891813804173355</v>
      </c>
      <c r="Y486" s="268">
        <v>0.908261068005477</v>
      </c>
      <c r="Z486" s="268">
        <v>0.90839469808542</v>
      </c>
      <c r="AA486" s="295">
        <v>-0.0164472638321221</v>
      </c>
      <c r="AB486" s="264">
        <v>34239</v>
      </c>
      <c r="AC486" s="264">
        <v>30738</v>
      </c>
      <c r="AD486" s="264">
        <v>33123</v>
      </c>
      <c r="AE486" s="264">
        <v>30314</v>
      </c>
      <c r="AF486" s="268">
        <v>0.897748181897836</v>
      </c>
      <c r="AG486" s="268">
        <v>0.915194879690849</v>
      </c>
      <c r="AH486" s="295">
        <v>-0.0174466977930134</v>
      </c>
    </row>
    <row r="487" spans="1:34">
      <c r="A487" s="315" t="s">
        <v>721</v>
      </c>
      <c r="B487" s="321" t="s">
        <v>3334</v>
      </c>
      <c r="C487" s="293" t="s">
        <v>877</v>
      </c>
      <c r="D487" s="321" t="s">
        <v>878</v>
      </c>
      <c r="E487" s="263">
        <v>3150</v>
      </c>
      <c r="F487" s="263">
        <v>2866</v>
      </c>
      <c r="G487" s="263">
        <v>2800</v>
      </c>
      <c r="H487" s="264">
        <v>3607</v>
      </c>
      <c r="I487" s="264">
        <v>3388</v>
      </c>
      <c r="J487" s="264">
        <v>3205</v>
      </c>
      <c r="K487" s="264">
        <v>2144</v>
      </c>
      <c r="L487" s="264">
        <v>2047</v>
      </c>
      <c r="M487" s="264">
        <v>1947</v>
      </c>
      <c r="N487" s="267">
        <v>0.90984126984127</v>
      </c>
      <c r="O487" s="266">
        <v>2866</v>
      </c>
      <c r="P487" s="294">
        <v>0.9</v>
      </c>
      <c r="Q487" s="267">
        <v>0.90984126984127</v>
      </c>
      <c r="R487" s="267">
        <v>0.939284724147491</v>
      </c>
      <c r="S487" s="267">
        <v>0.954757462686567</v>
      </c>
      <c r="T487" s="295">
        <v>-0.0294434543062211</v>
      </c>
      <c r="U487" s="266">
        <v>3150</v>
      </c>
      <c r="V487" s="266">
        <v>2800</v>
      </c>
      <c r="W487" s="267">
        <v>0.888888888888889</v>
      </c>
      <c r="X487" s="267">
        <v>0.888888888888889</v>
      </c>
      <c r="Y487" s="268">
        <v>0.888550041585805</v>
      </c>
      <c r="Z487" s="268">
        <v>0.908115671641791</v>
      </c>
      <c r="AA487" s="295">
        <v>0.000338847303083423</v>
      </c>
      <c r="AB487" s="264">
        <v>19528</v>
      </c>
      <c r="AC487" s="264">
        <v>17746</v>
      </c>
      <c r="AD487" s="264">
        <v>19097</v>
      </c>
      <c r="AE487" s="264">
        <v>17697</v>
      </c>
      <c r="AF487" s="268">
        <v>0.908746415403523</v>
      </c>
      <c r="AG487" s="268">
        <v>0.926690056029743</v>
      </c>
      <c r="AH487" s="295">
        <v>-0.0179436406262197</v>
      </c>
    </row>
    <row r="488" spans="1:34">
      <c r="A488" s="315" t="s">
        <v>721</v>
      </c>
      <c r="B488" s="321" t="s">
        <v>3334</v>
      </c>
      <c r="C488" s="293" t="s">
        <v>879</v>
      </c>
      <c r="D488" s="321" t="s">
        <v>880</v>
      </c>
      <c r="E488" s="263">
        <v>2441</v>
      </c>
      <c r="F488" s="263">
        <v>2411</v>
      </c>
      <c r="G488" s="263">
        <v>2341</v>
      </c>
      <c r="H488" s="264">
        <v>2319</v>
      </c>
      <c r="I488" s="264">
        <v>2269</v>
      </c>
      <c r="J488" s="264">
        <v>2170</v>
      </c>
      <c r="K488" s="264">
        <v>1310</v>
      </c>
      <c r="L488" s="264">
        <v>1298</v>
      </c>
      <c r="M488" s="264">
        <v>1259</v>
      </c>
      <c r="N488" s="267">
        <v>0.987709954936501</v>
      </c>
      <c r="O488" s="266">
        <v>2411</v>
      </c>
      <c r="P488" s="294">
        <v>0.9</v>
      </c>
      <c r="Q488" s="267">
        <v>0.987709954936501</v>
      </c>
      <c r="R488" s="267">
        <v>0.978438982319966</v>
      </c>
      <c r="S488" s="267">
        <v>0.990839694656489</v>
      </c>
      <c r="T488" s="295">
        <v>0.00927097261653598</v>
      </c>
      <c r="U488" s="266">
        <v>2441</v>
      </c>
      <c r="V488" s="266">
        <v>2341</v>
      </c>
      <c r="W488" s="267">
        <v>0.959033183121671</v>
      </c>
      <c r="X488" s="267">
        <v>0.959033183121671</v>
      </c>
      <c r="Y488" s="268">
        <v>0.935748167313497</v>
      </c>
      <c r="Z488" s="268">
        <v>0.961068702290076</v>
      </c>
      <c r="AA488" s="295">
        <v>0.0232850158081742</v>
      </c>
      <c r="AB488" s="264">
        <v>13514</v>
      </c>
      <c r="AC488" s="264">
        <v>12828</v>
      </c>
      <c r="AD488" s="264">
        <v>13647</v>
      </c>
      <c r="AE488" s="264">
        <v>13110</v>
      </c>
      <c r="AF488" s="268">
        <v>0.949237827438212</v>
      </c>
      <c r="AG488" s="268">
        <v>0.960650692459881</v>
      </c>
      <c r="AH488" s="295">
        <v>-0.011412865021669</v>
      </c>
    </row>
    <row r="489" spans="1:34">
      <c r="A489" s="315" t="s">
        <v>721</v>
      </c>
      <c r="B489" s="321" t="s">
        <v>3334</v>
      </c>
      <c r="C489" s="293" t="s">
        <v>881</v>
      </c>
      <c r="D489" s="321" t="s">
        <v>881</v>
      </c>
      <c r="E489" s="263">
        <v>2162</v>
      </c>
      <c r="F489" s="263">
        <v>2101</v>
      </c>
      <c r="G489" s="263">
        <v>2075</v>
      </c>
      <c r="H489" s="264">
        <v>2491</v>
      </c>
      <c r="I489" s="264">
        <v>2424</v>
      </c>
      <c r="J489" s="264">
        <v>2350</v>
      </c>
      <c r="K489" s="264">
        <v>1497</v>
      </c>
      <c r="L489" s="264">
        <v>1472</v>
      </c>
      <c r="M489" s="264">
        <v>1449</v>
      </c>
      <c r="N489" s="267">
        <v>0.971785383903793</v>
      </c>
      <c r="O489" s="266">
        <v>2101</v>
      </c>
      <c r="P489" s="294">
        <v>0.9</v>
      </c>
      <c r="Q489" s="267">
        <v>0.971785383903793</v>
      </c>
      <c r="R489" s="267">
        <v>0.973103171417102</v>
      </c>
      <c r="S489" s="267">
        <v>0.983299933199733</v>
      </c>
      <c r="T489" s="295">
        <v>-0.0013177875133088</v>
      </c>
      <c r="U489" s="266">
        <v>2162</v>
      </c>
      <c r="V489" s="266">
        <v>2075</v>
      </c>
      <c r="W489" s="267">
        <v>0.959759481961147</v>
      </c>
      <c r="X489" s="267">
        <v>0.959759481961147</v>
      </c>
      <c r="Y489" s="268">
        <v>0.943396226415094</v>
      </c>
      <c r="Z489" s="268">
        <v>0.967935871743487</v>
      </c>
      <c r="AA489" s="295">
        <v>0.0163632555460528</v>
      </c>
      <c r="AB489" s="264">
        <v>13462</v>
      </c>
      <c r="AC489" s="264">
        <v>12767</v>
      </c>
      <c r="AD489" s="264">
        <v>13644</v>
      </c>
      <c r="AE489" s="264">
        <v>13124</v>
      </c>
      <c r="AF489" s="268">
        <v>0.94837319863319</v>
      </c>
      <c r="AG489" s="268">
        <v>0.961888009381413</v>
      </c>
      <c r="AH489" s="295">
        <v>-0.0135148107482234</v>
      </c>
    </row>
    <row r="490" spans="1:34">
      <c r="A490" s="315" t="s">
        <v>721</v>
      </c>
      <c r="B490" s="321" t="s">
        <v>3334</v>
      </c>
      <c r="C490" s="293" t="s">
        <v>882</v>
      </c>
      <c r="D490" s="321" t="s">
        <v>882</v>
      </c>
      <c r="E490" s="263">
        <v>2131</v>
      </c>
      <c r="F490" s="263">
        <v>2124</v>
      </c>
      <c r="G490" s="263">
        <v>2080</v>
      </c>
      <c r="H490" s="264">
        <v>2159</v>
      </c>
      <c r="I490" s="264">
        <v>2150</v>
      </c>
      <c r="J490" s="264">
        <v>2084</v>
      </c>
      <c r="K490" s="264">
        <v>1041</v>
      </c>
      <c r="L490" s="264">
        <v>1038</v>
      </c>
      <c r="M490" s="264">
        <v>1014</v>
      </c>
      <c r="N490" s="267">
        <v>0.996715157203191</v>
      </c>
      <c r="O490" s="266">
        <v>2124</v>
      </c>
      <c r="P490" s="294">
        <v>0.9</v>
      </c>
      <c r="Q490" s="267">
        <v>0.996715157203191</v>
      </c>
      <c r="R490" s="267">
        <v>0.995831403427513</v>
      </c>
      <c r="S490" s="267">
        <v>0.997118155619596</v>
      </c>
      <c r="T490" s="295">
        <v>0.000883753775678286</v>
      </c>
      <c r="U490" s="266">
        <v>2131</v>
      </c>
      <c r="V490" s="266">
        <v>2080</v>
      </c>
      <c r="W490" s="267">
        <v>0.976067573908963</v>
      </c>
      <c r="X490" s="267">
        <v>0.976067573908963</v>
      </c>
      <c r="Y490" s="268">
        <v>0.965261695229273</v>
      </c>
      <c r="Z490" s="268">
        <v>0.974063400576369</v>
      </c>
      <c r="AA490" s="295">
        <v>0.0108058786796901</v>
      </c>
      <c r="AB490" s="264">
        <v>12085</v>
      </c>
      <c r="AC490" s="264">
        <v>11680</v>
      </c>
      <c r="AD490" s="264">
        <v>12202</v>
      </c>
      <c r="AE490" s="264">
        <v>11812</v>
      </c>
      <c r="AF490" s="268">
        <v>0.966487381050889</v>
      </c>
      <c r="AG490" s="268">
        <v>0.968038026553024</v>
      </c>
      <c r="AH490" s="295">
        <v>-0.00155064550213457</v>
      </c>
    </row>
    <row r="491" spans="1:34">
      <c r="A491" s="315" t="s">
        <v>721</v>
      </c>
      <c r="B491" s="321" t="s">
        <v>3334</v>
      </c>
      <c r="C491" s="293" t="s">
        <v>883</v>
      </c>
      <c r="D491" s="321" t="s">
        <v>884</v>
      </c>
      <c r="E491" s="263">
        <v>56</v>
      </c>
      <c r="F491" s="263">
        <v>2</v>
      </c>
      <c r="G491" s="263">
        <v>0</v>
      </c>
      <c r="H491" s="264">
        <v>7</v>
      </c>
      <c r="I491" s="264">
        <v>2</v>
      </c>
      <c r="J491" s="264">
        <v>0</v>
      </c>
      <c r="K491" s="264">
        <v>3</v>
      </c>
      <c r="L491" s="264">
        <v>3</v>
      </c>
      <c r="M491" s="264">
        <v>1</v>
      </c>
      <c r="N491" s="267">
        <v>0.0357142857142857</v>
      </c>
      <c r="O491" s="266">
        <v>2</v>
      </c>
      <c r="P491" s="294">
        <v>0.9</v>
      </c>
      <c r="Q491" s="267">
        <v>0.0357142857142857</v>
      </c>
      <c r="R491" s="267">
        <v>0.285714285714286</v>
      </c>
      <c r="S491" s="267">
        <v>1</v>
      </c>
      <c r="T491" s="295">
        <v>-0.25</v>
      </c>
      <c r="U491" s="266">
        <v>56</v>
      </c>
      <c r="V491" s="266">
        <v>0</v>
      </c>
      <c r="W491" s="267">
        <v>0</v>
      </c>
      <c r="X491" s="267">
        <v>0</v>
      </c>
      <c r="Y491" s="268">
        <v>0</v>
      </c>
      <c r="Z491" s="268">
        <v>0.333333333333333</v>
      </c>
      <c r="AA491" s="295">
        <v>0</v>
      </c>
      <c r="AB491" s="264">
        <v>78</v>
      </c>
      <c r="AC491" s="264">
        <v>8</v>
      </c>
      <c r="AD491" s="264">
        <v>17</v>
      </c>
      <c r="AE491" s="264">
        <v>13</v>
      </c>
      <c r="AF491" s="268">
        <v>0.102564102564103</v>
      </c>
      <c r="AG491" s="268">
        <v>0.764705882352941</v>
      </c>
      <c r="AH491" s="295">
        <v>-0.662141779788839</v>
      </c>
    </row>
    <row r="492" spans="1:34">
      <c r="A492" s="315" t="s">
        <v>721</v>
      </c>
      <c r="B492" s="321" t="s">
        <v>3334</v>
      </c>
      <c r="C492" s="293" t="s">
        <v>885</v>
      </c>
      <c r="D492" s="321" t="s">
        <v>886</v>
      </c>
      <c r="E492" s="263">
        <v>3080</v>
      </c>
      <c r="F492" s="263">
        <v>3005</v>
      </c>
      <c r="G492" s="263">
        <v>2858</v>
      </c>
      <c r="H492" s="264">
        <v>3742</v>
      </c>
      <c r="I492" s="264">
        <v>3654</v>
      </c>
      <c r="J492" s="264">
        <v>3490</v>
      </c>
      <c r="K492" s="264">
        <v>2354</v>
      </c>
      <c r="L492" s="264">
        <v>2323</v>
      </c>
      <c r="M492" s="264">
        <v>2227</v>
      </c>
      <c r="N492" s="267">
        <v>0.975649350649351</v>
      </c>
      <c r="O492" s="266">
        <v>3005</v>
      </c>
      <c r="P492" s="294">
        <v>0.9</v>
      </c>
      <c r="Q492" s="267">
        <v>0.975649350649351</v>
      </c>
      <c r="R492" s="267">
        <v>0.976483164083378</v>
      </c>
      <c r="S492" s="267">
        <v>0.986830926083263</v>
      </c>
      <c r="T492" s="295">
        <v>-0.00083381343402722</v>
      </c>
      <c r="U492" s="266">
        <v>3080</v>
      </c>
      <c r="V492" s="266">
        <v>2858</v>
      </c>
      <c r="W492" s="267">
        <v>0.927922077922078</v>
      </c>
      <c r="X492" s="267">
        <v>0.927922077922078</v>
      </c>
      <c r="Y492" s="268">
        <v>0.932656333511491</v>
      </c>
      <c r="Z492" s="268">
        <v>0.946049277824979</v>
      </c>
      <c r="AA492" s="295">
        <v>-0.00473425558941321</v>
      </c>
      <c r="AB492" s="264">
        <v>20710</v>
      </c>
      <c r="AC492" s="264">
        <v>19518</v>
      </c>
      <c r="AD492" s="264">
        <v>20353</v>
      </c>
      <c r="AE492" s="264">
        <v>19277</v>
      </c>
      <c r="AF492" s="268">
        <v>0.942443264123612</v>
      </c>
      <c r="AG492" s="268">
        <v>0.947133100771385</v>
      </c>
      <c r="AH492" s="295">
        <v>-0.00468983664777323</v>
      </c>
    </row>
    <row r="493" spans="1:34">
      <c r="A493" s="315" t="s">
        <v>721</v>
      </c>
      <c r="B493" s="321" t="s">
        <v>3334</v>
      </c>
      <c r="C493" s="293" t="s">
        <v>887</v>
      </c>
      <c r="D493" s="321" t="s">
        <v>887</v>
      </c>
      <c r="E493" s="263">
        <v>2923</v>
      </c>
      <c r="F493" s="263">
        <v>2803</v>
      </c>
      <c r="G493" s="263">
        <v>2613</v>
      </c>
      <c r="H493" s="264">
        <v>3117</v>
      </c>
      <c r="I493" s="264">
        <v>2911</v>
      </c>
      <c r="J493" s="264">
        <v>2797</v>
      </c>
      <c r="K493" s="264">
        <v>1855</v>
      </c>
      <c r="L493" s="264">
        <v>1665</v>
      </c>
      <c r="M493" s="264">
        <v>1552</v>
      </c>
      <c r="N493" s="267">
        <v>0.958946288060212</v>
      </c>
      <c r="O493" s="266">
        <v>2803</v>
      </c>
      <c r="P493" s="294">
        <v>0.9</v>
      </c>
      <c r="Q493" s="267">
        <v>0.958946288060212</v>
      </c>
      <c r="R493" s="267">
        <v>0.933910811677895</v>
      </c>
      <c r="S493" s="267">
        <v>0.897574123989218</v>
      </c>
      <c r="T493" s="295">
        <v>0.0250354763823167</v>
      </c>
      <c r="U493" s="266">
        <v>2923</v>
      </c>
      <c r="V493" s="266">
        <v>2613</v>
      </c>
      <c r="W493" s="267">
        <v>0.893944577488881</v>
      </c>
      <c r="X493" s="267">
        <v>0.893944577488881</v>
      </c>
      <c r="Y493" s="268">
        <v>0.897337183188964</v>
      </c>
      <c r="Z493" s="268">
        <v>0.836657681940701</v>
      </c>
      <c r="AA493" s="295">
        <v>-0.00339260570008248</v>
      </c>
      <c r="AB493" s="264">
        <v>17408</v>
      </c>
      <c r="AC493" s="264">
        <v>15298</v>
      </c>
      <c r="AD493" s="264">
        <v>17383</v>
      </c>
      <c r="AE493" s="264">
        <v>15585</v>
      </c>
      <c r="AF493" s="268">
        <v>0.878791360294118</v>
      </c>
      <c r="AG493" s="268">
        <v>0.896565610078813</v>
      </c>
      <c r="AH493" s="295">
        <v>-0.017774249784695</v>
      </c>
    </row>
    <row r="494" spans="1:34">
      <c r="A494" s="315" t="s">
        <v>721</v>
      </c>
      <c r="B494" s="321" t="s">
        <v>3334</v>
      </c>
      <c r="C494" s="293" t="s">
        <v>888</v>
      </c>
      <c r="D494" s="321" t="s">
        <v>889</v>
      </c>
      <c r="E494" s="263">
        <v>1345</v>
      </c>
      <c r="F494" s="263">
        <v>1322</v>
      </c>
      <c r="G494" s="263">
        <v>1276</v>
      </c>
      <c r="H494" s="264">
        <v>1456</v>
      </c>
      <c r="I494" s="264">
        <v>1424</v>
      </c>
      <c r="J494" s="264">
        <v>1413</v>
      </c>
      <c r="K494" s="264">
        <v>893</v>
      </c>
      <c r="L494" s="264">
        <v>887</v>
      </c>
      <c r="M494" s="264">
        <v>860</v>
      </c>
      <c r="N494" s="267">
        <v>0.982899628252788</v>
      </c>
      <c r="O494" s="266">
        <v>1322</v>
      </c>
      <c r="P494" s="294">
        <v>0.9</v>
      </c>
      <c r="Q494" s="267">
        <v>0.982899628252788</v>
      </c>
      <c r="R494" s="267">
        <v>0.978021978021978</v>
      </c>
      <c r="S494" s="267">
        <v>0.993281075027996</v>
      </c>
      <c r="T494" s="295">
        <v>0.0048776502308101</v>
      </c>
      <c r="U494" s="266">
        <v>1345</v>
      </c>
      <c r="V494" s="266">
        <v>1276</v>
      </c>
      <c r="W494" s="267">
        <v>0.948698884758364</v>
      </c>
      <c r="X494" s="267">
        <v>0.948698884758364</v>
      </c>
      <c r="Y494" s="268">
        <v>0.970467032967033</v>
      </c>
      <c r="Z494" s="268">
        <v>0.963045912653975</v>
      </c>
      <c r="AA494" s="295">
        <v>-0.0217681482086687</v>
      </c>
      <c r="AB494" s="264">
        <v>8213</v>
      </c>
      <c r="AC494" s="264">
        <v>7870</v>
      </c>
      <c r="AD494" s="264">
        <v>8244</v>
      </c>
      <c r="AE494" s="264">
        <v>7981</v>
      </c>
      <c r="AF494" s="268">
        <v>0.958236941434311</v>
      </c>
      <c r="AG494" s="268">
        <v>0.96809801067443</v>
      </c>
      <c r="AH494" s="295">
        <v>-0.00986106924011843</v>
      </c>
    </row>
    <row r="495" spans="1:34">
      <c r="A495" s="315" t="s">
        <v>721</v>
      </c>
      <c r="B495" s="321" t="s">
        <v>3335</v>
      </c>
      <c r="C495" s="293" t="s">
        <v>890</v>
      </c>
      <c r="D495" s="321" t="s">
        <v>891</v>
      </c>
      <c r="E495" s="263">
        <v>5528</v>
      </c>
      <c r="F495" s="263">
        <v>5481</v>
      </c>
      <c r="G495" s="263">
        <v>5278</v>
      </c>
      <c r="H495" s="264">
        <v>6939</v>
      </c>
      <c r="I495" s="264">
        <v>6898</v>
      </c>
      <c r="J495" s="264">
        <v>6566</v>
      </c>
      <c r="K495" s="264">
        <v>2357</v>
      </c>
      <c r="L495" s="264">
        <v>2339</v>
      </c>
      <c r="M495" s="264">
        <v>2180</v>
      </c>
      <c r="N495" s="267">
        <v>0.991497829232996</v>
      </c>
      <c r="O495" s="266">
        <v>5481</v>
      </c>
      <c r="P495" s="294">
        <v>0.9</v>
      </c>
      <c r="Q495" s="267">
        <v>0.991497829232996</v>
      </c>
      <c r="R495" s="267">
        <v>0.994091367632224</v>
      </c>
      <c r="S495" s="267">
        <v>0.992363173525668</v>
      </c>
      <c r="T495" s="295">
        <v>-0.00259353839922793</v>
      </c>
      <c r="U495" s="266">
        <v>5528</v>
      </c>
      <c r="V495" s="266">
        <v>5278</v>
      </c>
      <c r="W495" s="267">
        <v>0.954775687409551</v>
      </c>
      <c r="X495" s="267">
        <v>0.954775687409551</v>
      </c>
      <c r="Y495" s="268">
        <v>0.946245856751693</v>
      </c>
      <c r="Z495" s="268">
        <v>0.924904539669071</v>
      </c>
      <c r="AA495" s="295">
        <v>0.00852983065785795</v>
      </c>
      <c r="AB495" s="264">
        <v>33957</v>
      </c>
      <c r="AC495" s="264">
        <v>32039</v>
      </c>
      <c r="AD495" s="264">
        <v>33454</v>
      </c>
      <c r="AE495" s="264">
        <v>31733</v>
      </c>
      <c r="AF495" s="268">
        <v>0.943516800659658</v>
      </c>
      <c r="AG495" s="268">
        <v>0.948556226460214</v>
      </c>
      <c r="AH495" s="295">
        <v>-0.00503942580055616</v>
      </c>
    </row>
    <row r="496" spans="1:34">
      <c r="A496" s="315" t="s">
        <v>721</v>
      </c>
      <c r="B496" s="321" t="s">
        <v>3335</v>
      </c>
      <c r="C496" s="293" t="s">
        <v>892</v>
      </c>
      <c r="D496" s="321" t="s">
        <v>892</v>
      </c>
      <c r="E496" s="263">
        <v>4620</v>
      </c>
      <c r="F496" s="263">
        <v>4471</v>
      </c>
      <c r="G496" s="263">
        <v>4297</v>
      </c>
      <c r="H496" s="264">
        <v>5429</v>
      </c>
      <c r="I496" s="264">
        <v>5315</v>
      </c>
      <c r="J496" s="264">
        <v>5155</v>
      </c>
      <c r="K496" s="264">
        <v>1839</v>
      </c>
      <c r="L496" s="264">
        <v>1822</v>
      </c>
      <c r="M496" s="264">
        <v>1755</v>
      </c>
      <c r="N496" s="267">
        <v>0.967748917748918</v>
      </c>
      <c r="O496" s="266">
        <v>4471</v>
      </c>
      <c r="P496" s="294">
        <v>0.9</v>
      </c>
      <c r="Q496" s="267">
        <v>0.967748917748918</v>
      </c>
      <c r="R496" s="267">
        <v>0.979001657763861</v>
      </c>
      <c r="S496" s="267">
        <v>0.990755845568244</v>
      </c>
      <c r="T496" s="295">
        <v>-0.0112527400149429</v>
      </c>
      <c r="U496" s="266">
        <v>4620</v>
      </c>
      <c r="V496" s="266">
        <v>4297</v>
      </c>
      <c r="W496" s="267">
        <v>0.93008658008658</v>
      </c>
      <c r="X496" s="267">
        <v>0.93008658008658</v>
      </c>
      <c r="Y496" s="268">
        <v>0.949530300239455</v>
      </c>
      <c r="Z496" s="268">
        <v>0.954323001631321</v>
      </c>
      <c r="AA496" s="295">
        <v>-0.0194437201528747</v>
      </c>
      <c r="AB496" s="264">
        <v>28120</v>
      </c>
      <c r="AC496" s="264">
        <v>26701</v>
      </c>
      <c r="AD496" s="264">
        <v>28603</v>
      </c>
      <c r="AE496" s="264">
        <v>26776</v>
      </c>
      <c r="AF496" s="268">
        <v>0.949537695590327</v>
      </c>
      <c r="AG496" s="268">
        <v>0.936125581232738</v>
      </c>
      <c r="AH496" s="295">
        <v>0.0134121143575894</v>
      </c>
    </row>
    <row r="497" spans="1:34">
      <c r="A497" s="315" t="s">
        <v>721</v>
      </c>
      <c r="B497" s="321" t="s">
        <v>3335</v>
      </c>
      <c r="C497" s="293" t="s">
        <v>893</v>
      </c>
      <c r="D497" s="321" t="s">
        <v>894</v>
      </c>
      <c r="E497" s="263">
        <v>4223</v>
      </c>
      <c r="F497" s="263">
        <v>4185</v>
      </c>
      <c r="G497" s="263">
        <v>4021</v>
      </c>
      <c r="H497" s="264">
        <v>5353</v>
      </c>
      <c r="I497" s="264">
        <v>5298</v>
      </c>
      <c r="J497" s="264">
        <v>5036</v>
      </c>
      <c r="K497" s="264">
        <v>2058</v>
      </c>
      <c r="L497" s="264">
        <v>2044</v>
      </c>
      <c r="M497" s="264">
        <v>1912</v>
      </c>
      <c r="N497" s="267">
        <v>0.991001657589391</v>
      </c>
      <c r="O497" s="266">
        <v>4185</v>
      </c>
      <c r="P497" s="294">
        <v>0.9</v>
      </c>
      <c r="Q497" s="267">
        <v>0.991001657589391</v>
      </c>
      <c r="R497" s="267">
        <v>0.989725387633103</v>
      </c>
      <c r="S497" s="267">
        <v>0.993197278911565</v>
      </c>
      <c r="T497" s="295">
        <v>0.00127626995628849</v>
      </c>
      <c r="U497" s="266">
        <v>4223</v>
      </c>
      <c r="V497" s="266">
        <v>4021</v>
      </c>
      <c r="W497" s="267">
        <v>0.952166706133081</v>
      </c>
      <c r="X497" s="267">
        <v>0.952166706133081</v>
      </c>
      <c r="Y497" s="268">
        <v>0.940780870539884</v>
      </c>
      <c r="Z497" s="268">
        <v>0.929057337220603</v>
      </c>
      <c r="AA497" s="295">
        <v>0.0113858355931966</v>
      </c>
      <c r="AB497" s="264">
        <v>26948</v>
      </c>
      <c r="AC497" s="264">
        <v>25476</v>
      </c>
      <c r="AD497" s="264">
        <v>26917</v>
      </c>
      <c r="AE497" s="264">
        <v>25621</v>
      </c>
      <c r="AF497" s="268">
        <v>0.945376280243432</v>
      </c>
      <c r="AG497" s="268">
        <v>0.951851989449047</v>
      </c>
      <c r="AH497" s="295">
        <v>-0.00647570920561524</v>
      </c>
    </row>
    <row r="498" spans="1:34">
      <c r="A498" s="315" t="s">
        <v>721</v>
      </c>
      <c r="B498" s="321" t="s">
        <v>3335</v>
      </c>
      <c r="C498" s="293" t="s">
        <v>895</v>
      </c>
      <c r="D498" s="321" t="s">
        <v>895</v>
      </c>
      <c r="E498" s="263">
        <v>4317</v>
      </c>
      <c r="F498" s="263">
        <v>4249</v>
      </c>
      <c r="G498" s="263">
        <v>4095</v>
      </c>
      <c r="H498" s="264">
        <v>4978</v>
      </c>
      <c r="I498" s="264">
        <v>4875</v>
      </c>
      <c r="J498" s="264">
        <v>4649</v>
      </c>
      <c r="K498" s="264">
        <v>1810</v>
      </c>
      <c r="L498" s="264">
        <v>1786</v>
      </c>
      <c r="M498" s="264">
        <v>1704</v>
      </c>
      <c r="N498" s="267">
        <v>0.984248320593004</v>
      </c>
      <c r="O498" s="266">
        <v>4249</v>
      </c>
      <c r="P498" s="294">
        <v>0.9</v>
      </c>
      <c r="Q498" s="267">
        <v>0.984248320593004</v>
      </c>
      <c r="R498" s="267">
        <v>0.979308959421454</v>
      </c>
      <c r="S498" s="267">
        <v>0.986740331491713</v>
      </c>
      <c r="T498" s="295">
        <v>0.00493936117155003</v>
      </c>
      <c r="U498" s="266">
        <v>4317</v>
      </c>
      <c r="V498" s="266">
        <v>4095</v>
      </c>
      <c r="W498" s="267">
        <v>0.948575399583044</v>
      </c>
      <c r="X498" s="267">
        <v>0.948575399583044</v>
      </c>
      <c r="Y498" s="268">
        <v>0.933909200482121</v>
      </c>
      <c r="Z498" s="268">
        <v>0.941436464088398</v>
      </c>
      <c r="AA498" s="295">
        <v>0.0146661991009225</v>
      </c>
      <c r="AB498" s="264">
        <v>25504</v>
      </c>
      <c r="AC498" s="264">
        <v>24009</v>
      </c>
      <c r="AD498" s="264">
        <v>25423</v>
      </c>
      <c r="AE498" s="264">
        <v>24193</v>
      </c>
      <c r="AF498" s="268">
        <v>0.941381744040151</v>
      </c>
      <c r="AG498" s="268">
        <v>0.951618613066908</v>
      </c>
      <c r="AH498" s="295">
        <v>-0.0102368690267574</v>
      </c>
    </row>
    <row r="499" spans="1:34">
      <c r="A499" s="315" t="s">
        <v>721</v>
      </c>
      <c r="B499" s="321" t="s">
        <v>3335</v>
      </c>
      <c r="C499" s="293" t="s">
        <v>896</v>
      </c>
      <c r="D499" s="321" t="s">
        <v>897</v>
      </c>
      <c r="E499" s="263">
        <v>4614</v>
      </c>
      <c r="F499" s="263">
        <v>4565</v>
      </c>
      <c r="G499" s="263">
        <v>4411</v>
      </c>
      <c r="H499" s="264">
        <v>5721</v>
      </c>
      <c r="I499" s="264">
        <v>5661</v>
      </c>
      <c r="J499" s="264">
        <v>5390</v>
      </c>
      <c r="K499" s="264">
        <v>2120</v>
      </c>
      <c r="L499" s="264">
        <v>2100</v>
      </c>
      <c r="M499" s="264">
        <v>2020</v>
      </c>
      <c r="N499" s="267">
        <v>0.989380147377547</v>
      </c>
      <c r="O499" s="266">
        <v>4565</v>
      </c>
      <c r="P499" s="294">
        <v>0.9</v>
      </c>
      <c r="Q499" s="267">
        <v>0.989380147377547</v>
      </c>
      <c r="R499" s="267">
        <v>0.989512323020451</v>
      </c>
      <c r="S499" s="267">
        <v>0.990566037735849</v>
      </c>
      <c r="T499" s="295">
        <v>-0.000132175642904353</v>
      </c>
      <c r="U499" s="266">
        <v>4614</v>
      </c>
      <c r="V499" s="266">
        <v>4411</v>
      </c>
      <c r="W499" s="267">
        <v>0.956003467706979</v>
      </c>
      <c r="X499" s="267">
        <v>0.956003467706979</v>
      </c>
      <c r="Y499" s="268">
        <v>0.942142981996155</v>
      </c>
      <c r="Z499" s="268">
        <v>0.952830188679245</v>
      </c>
      <c r="AA499" s="295">
        <v>0.0138604857108242</v>
      </c>
      <c r="AB499" s="264">
        <v>28670</v>
      </c>
      <c r="AC499" s="264">
        <v>27181</v>
      </c>
      <c r="AD499" s="264">
        <v>27850</v>
      </c>
      <c r="AE499" s="264">
        <v>26542</v>
      </c>
      <c r="AF499" s="268">
        <v>0.948064178583886</v>
      </c>
      <c r="AG499" s="268">
        <v>0.953034111310592</v>
      </c>
      <c r="AH499" s="295">
        <v>-0.00496993272670687</v>
      </c>
    </row>
    <row r="500" spans="1:34">
      <c r="A500" s="315" t="s">
        <v>721</v>
      </c>
      <c r="B500" s="321" t="s">
        <v>3335</v>
      </c>
      <c r="C500" s="293" t="s">
        <v>898</v>
      </c>
      <c r="D500" s="321" t="s">
        <v>898</v>
      </c>
      <c r="E500" s="263">
        <v>2581</v>
      </c>
      <c r="F500" s="263">
        <v>2568</v>
      </c>
      <c r="G500" s="263">
        <v>2414</v>
      </c>
      <c r="H500" s="264">
        <v>3249</v>
      </c>
      <c r="I500" s="264">
        <v>3224</v>
      </c>
      <c r="J500" s="264">
        <v>2951</v>
      </c>
      <c r="K500" s="264">
        <v>1148</v>
      </c>
      <c r="L500" s="264">
        <v>1141</v>
      </c>
      <c r="M500" s="264">
        <v>1049</v>
      </c>
      <c r="N500" s="267">
        <v>0.994963192561023</v>
      </c>
      <c r="O500" s="266">
        <v>2568</v>
      </c>
      <c r="P500" s="294">
        <v>0.9</v>
      </c>
      <c r="Q500" s="267">
        <v>0.994963192561023</v>
      </c>
      <c r="R500" s="267">
        <v>0.992305324715297</v>
      </c>
      <c r="S500" s="267">
        <v>0.99390243902439</v>
      </c>
      <c r="T500" s="295">
        <v>0.00265786784572586</v>
      </c>
      <c r="U500" s="266">
        <v>2581</v>
      </c>
      <c r="V500" s="266">
        <v>2414</v>
      </c>
      <c r="W500" s="267">
        <v>0.935296396745448</v>
      </c>
      <c r="X500" s="267">
        <v>0.935296396745448</v>
      </c>
      <c r="Y500" s="268">
        <v>0.90827947060634</v>
      </c>
      <c r="Z500" s="268">
        <v>0.913763066202091</v>
      </c>
      <c r="AA500" s="295">
        <v>0.0270169261391071</v>
      </c>
      <c r="AB500" s="264">
        <v>16195</v>
      </c>
      <c r="AC500" s="264">
        <v>14981</v>
      </c>
      <c r="AD500" s="264">
        <v>15765</v>
      </c>
      <c r="AE500" s="264">
        <v>14733</v>
      </c>
      <c r="AF500" s="268">
        <v>0.925038592158073</v>
      </c>
      <c r="AG500" s="268">
        <v>0.93453853472883</v>
      </c>
      <c r="AH500" s="295">
        <v>-0.00949994257075615</v>
      </c>
    </row>
    <row r="501" spans="1:34">
      <c r="A501" s="315" t="s">
        <v>721</v>
      </c>
      <c r="B501" s="321" t="s">
        <v>3335</v>
      </c>
      <c r="C501" s="293" t="s">
        <v>899</v>
      </c>
      <c r="D501" s="321" t="s">
        <v>900</v>
      </c>
      <c r="E501" s="263">
        <v>3881</v>
      </c>
      <c r="F501" s="263">
        <v>3853</v>
      </c>
      <c r="G501" s="263">
        <v>3714</v>
      </c>
      <c r="H501" s="264">
        <v>4688</v>
      </c>
      <c r="I501" s="264">
        <v>4624</v>
      </c>
      <c r="J501" s="264">
        <v>4454</v>
      </c>
      <c r="K501" s="264">
        <v>1818</v>
      </c>
      <c r="L501" s="264">
        <v>1773</v>
      </c>
      <c r="M501" s="264">
        <v>1750</v>
      </c>
      <c r="N501" s="267">
        <v>0.992785364596753</v>
      </c>
      <c r="O501" s="266">
        <v>3853</v>
      </c>
      <c r="P501" s="294">
        <v>0.9</v>
      </c>
      <c r="Q501" s="267">
        <v>0.992785364596753</v>
      </c>
      <c r="R501" s="267">
        <v>0.986348122866894</v>
      </c>
      <c r="S501" s="267">
        <v>0.975247524752475</v>
      </c>
      <c r="T501" s="295">
        <v>0.00643724172985916</v>
      </c>
      <c r="U501" s="266">
        <v>3881</v>
      </c>
      <c r="V501" s="266">
        <v>3714</v>
      </c>
      <c r="W501" s="267">
        <v>0.956969853130636</v>
      </c>
      <c r="X501" s="267">
        <v>0.956969853130636</v>
      </c>
      <c r="Y501" s="268">
        <v>0.950085324232082</v>
      </c>
      <c r="Z501" s="268">
        <v>0.962596259625963</v>
      </c>
      <c r="AA501" s="295">
        <v>0.00688452889855451</v>
      </c>
      <c r="AB501" s="264">
        <v>23823</v>
      </c>
      <c r="AC501" s="264">
        <v>22839</v>
      </c>
      <c r="AD501" s="264">
        <v>23056</v>
      </c>
      <c r="AE501" s="264">
        <v>22156</v>
      </c>
      <c r="AF501" s="268">
        <v>0.958695378415817</v>
      </c>
      <c r="AG501" s="268">
        <v>0.960964607911173</v>
      </c>
      <c r="AH501" s="295">
        <v>-0.00226922949535613</v>
      </c>
    </row>
    <row r="502" spans="1:34">
      <c r="A502" s="315" t="s">
        <v>721</v>
      </c>
      <c r="B502" s="321" t="s">
        <v>3335</v>
      </c>
      <c r="C502" s="293" t="s">
        <v>901</v>
      </c>
      <c r="D502" s="321" t="s">
        <v>902</v>
      </c>
      <c r="E502" s="263">
        <v>3687</v>
      </c>
      <c r="F502" s="263">
        <v>3656</v>
      </c>
      <c r="G502" s="263">
        <v>3468</v>
      </c>
      <c r="H502" s="264">
        <v>4580</v>
      </c>
      <c r="I502" s="264">
        <v>4538</v>
      </c>
      <c r="J502" s="264">
        <v>4257</v>
      </c>
      <c r="K502" s="264">
        <v>1671</v>
      </c>
      <c r="L502" s="264">
        <v>1635</v>
      </c>
      <c r="M502" s="264">
        <v>1501</v>
      </c>
      <c r="N502" s="267">
        <v>0.991592080282072</v>
      </c>
      <c r="O502" s="266">
        <v>3656</v>
      </c>
      <c r="P502" s="294">
        <v>0.9</v>
      </c>
      <c r="Q502" s="267">
        <v>0.991592080282072</v>
      </c>
      <c r="R502" s="267">
        <v>0.990829694323144</v>
      </c>
      <c r="S502" s="267">
        <v>0.978456014362657</v>
      </c>
      <c r="T502" s="295">
        <v>0.00076238595892808</v>
      </c>
      <c r="U502" s="266">
        <v>3687</v>
      </c>
      <c r="V502" s="266">
        <v>3468</v>
      </c>
      <c r="W502" s="267">
        <v>0.94060211554109</v>
      </c>
      <c r="X502" s="267">
        <v>0.94060211554109</v>
      </c>
      <c r="Y502" s="268">
        <v>0.929475982532751</v>
      </c>
      <c r="Z502" s="268">
        <v>0.898264512268103</v>
      </c>
      <c r="AA502" s="295">
        <v>0.0111261330083392</v>
      </c>
      <c r="AB502" s="264">
        <v>22915</v>
      </c>
      <c r="AC502" s="264">
        <v>21254</v>
      </c>
      <c r="AD502" s="264">
        <v>23863</v>
      </c>
      <c r="AE502" s="264">
        <v>22185</v>
      </c>
      <c r="AF502" s="268">
        <v>0.92751472834388</v>
      </c>
      <c r="AG502" s="268">
        <v>0.929681934375393</v>
      </c>
      <c r="AH502" s="295">
        <v>-0.00216720603151321</v>
      </c>
    </row>
    <row r="503" spans="1:34">
      <c r="A503" s="315" t="s">
        <v>721</v>
      </c>
      <c r="B503" s="321" t="s">
        <v>3335</v>
      </c>
      <c r="C503" s="293" t="s">
        <v>903</v>
      </c>
      <c r="D503" s="321" t="s">
        <v>904</v>
      </c>
      <c r="E503" s="263">
        <v>4171</v>
      </c>
      <c r="F503" s="263">
        <v>4124</v>
      </c>
      <c r="G503" s="263">
        <v>3952</v>
      </c>
      <c r="H503" s="264">
        <v>5302</v>
      </c>
      <c r="I503" s="264">
        <v>5240</v>
      </c>
      <c r="J503" s="264">
        <v>4882</v>
      </c>
      <c r="K503" s="264">
        <v>1841</v>
      </c>
      <c r="L503" s="264">
        <v>1827</v>
      </c>
      <c r="M503" s="264">
        <v>1701</v>
      </c>
      <c r="N503" s="267">
        <v>0.988731719012227</v>
      </c>
      <c r="O503" s="266">
        <v>4124</v>
      </c>
      <c r="P503" s="294">
        <v>0.9</v>
      </c>
      <c r="Q503" s="267">
        <v>0.988731719012227</v>
      </c>
      <c r="R503" s="267">
        <v>0.988306299509619</v>
      </c>
      <c r="S503" s="267">
        <v>0.992395437262357</v>
      </c>
      <c r="T503" s="295">
        <v>0.000425419502608215</v>
      </c>
      <c r="U503" s="266">
        <v>4171</v>
      </c>
      <c r="V503" s="266">
        <v>3952</v>
      </c>
      <c r="W503" s="267">
        <v>0.947494605610165</v>
      </c>
      <c r="X503" s="267">
        <v>0.947494605610165</v>
      </c>
      <c r="Y503" s="268">
        <v>0.92078460958129</v>
      </c>
      <c r="Z503" s="268">
        <v>0.923954372623574</v>
      </c>
      <c r="AA503" s="295">
        <v>0.0267099960288754</v>
      </c>
      <c r="AB503" s="264">
        <v>26184</v>
      </c>
      <c r="AC503" s="264">
        <v>24505</v>
      </c>
      <c r="AD503" s="264">
        <v>25771</v>
      </c>
      <c r="AE503" s="264">
        <v>24159</v>
      </c>
      <c r="AF503" s="268">
        <v>0.93587687137183</v>
      </c>
      <c r="AG503" s="268">
        <v>0.93744907066082</v>
      </c>
      <c r="AH503" s="295">
        <v>-0.00157219928899011</v>
      </c>
    </row>
    <row r="504" spans="1:34">
      <c r="A504" s="315" t="s">
        <v>721</v>
      </c>
      <c r="B504" s="321" t="s">
        <v>3335</v>
      </c>
      <c r="C504" s="293" t="s">
        <v>905</v>
      </c>
      <c r="D504" s="321" t="s">
        <v>906</v>
      </c>
      <c r="E504" s="263">
        <v>5030</v>
      </c>
      <c r="F504" s="263">
        <v>4996</v>
      </c>
      <c r="G504" s="263">
        <v>4649</v>
      </c>
      <c r="H504" s="264">
        <v>6230</v>
      </c>
      <c r="I504" s="264">
        <v>6167</v>
      </c>
      <c r="J504" s="264">
        <v>5730</v>
      </c>
      <c r="K504" s="264">
        <v>2163</v>
      </c>
      <c r="L504" s="264">
        <v>2150</v>
      </c>
      <c r="M504" s="264">
        <v>2018</v>
      </c>
      <c r="N504" s="267">
        <v>0.99324055666004</v>
      </c>
      <c r="O504" s="266">
        <v>4996</v>
      </c>
      <c r="P504" s="294">
        <v>0.9</v>
      </c>
      <c r="Q504" s="267">
        <v>0.99324055666004</v>
      </c>
      <c r="R504" s="267">
        <v>0.989887640449438</v>
      </c>
      <c r="S504" s="267">
        <v>0.993989828941285</v>
      </c>
      <c r="T504" s="295">
        <v>0.00335291621060152</v>
      </c>
      <c r="U504" s="266">
        <v>5030</v>
      </c>
      <c r="V504" s="266">
        <v>4649</v>
      </c>
      <c r="W504" s="267">
        <v>0.924254473161034</v>
      </c>
      <c r="X504" s="267">
        <v>0.924254473161034</v>
      </c>
      <c r="Y504" s="268">
        <v>0.919743178170145</v>
      </c>
      <c r="Z504" s="268">
        <v>0.932963476652797</v>
      </c>
      <c r="AA504" s="295">
        <v>0.00451129499088931</v>
      </c>
      <c r="AB504" s="264">
        <v>30941</v>
      </c>
      <c r="AC504" s="264">
        <v>29005</v>
      </c>
      <c r="AD504" s="264">
        <v>30861</v>
      </c>
      <c r="AE504" s="264">
        <v>29244</v>
      </c>
      <c r="AF504" s="268">
        <v>0.937429300927572</v>
      </c>
      <c r="AG504" s="268">
        <v>0.947603771750753</v>
      </c>
      <c r="AH504" s="295">
        <v>-0.0101744708231816</v>
      </c>
    </row>
    <row r="505" spans="1:34">
      <c r="A505" s="315" t="s">
        <v>721</v>
      </c>
      <c r="B505" s="321" t="s">
        <v>3335</v>
      </c>
      <c r="C505" s="293" t="s">
        <v>907</v>
      </c>
      <c r="D505" s="321" t="s">
        <v>907</v>
      </c>
      <c r="E505" s="263">
        <v>1251</v>
      </c>
      <c r="F505" s="263">
        <v>1250</v>
      </c>
      <c r="G505" s="263">
        <v>1200</v>
      </c>
      <c r="H505" s="264">
        <v>1528</v>
      </c>
      <c r="I505" s="264">
        <v>1527</v>
      </c>
      <c r="J505" s="264">
        <v>1465</v>
      </c>
      <c r="K505" s="264">
        <v>493</v>
      </c>
      <c r="L505" s="264">
        <v>493</v>
      </c>
      <c r="M505" s="264">
        <v>474</v>
      </c>
      <c r="N505" s="267">
        <v>0.999200639488409</v>
      </c>
      <c r="O505" s="266">
        <v>1250</v>
      </c>
      <c r="P505" s="294">
        <v>0.9</v>
      </c>
      <c r="Q505" s="267">
        <v>0.999200639488409</v>
      </c>
      <c r="R505" s="267">
        <v>0.99934554973822</v>
      </c>
      <c r="S505" s="267">
        <v>1</v>
      </c>
      <c r="T505" s="295">
        <v>-0.000144910249810559</v>
      </c>
      <c r="U505" s="266">
        <v>1251</v>
      </c>
      <c r="V505" s="266">
        <v>1200</v>
      </c>
      <c r="W505" s="267">
        <v>0.959232613908873</v>
      </c>
      <c r="X505" s="267">
        <v>0.959232613908873</v>
      </c>
      <c r="Y505" s="268">
        <v>0.958769633507853</v>
      </c>
      <c r="Z505" s="268">
        <v>0.961460446247465</v>
      </c>
      <c r="AA505" s="295">
        <v>0.000462980401019553</v>
      </c>
      <c r="AB505" s="264">
        <v>7504</v>
      </c>
      <c r="AC505" s="264">
        <v>7201</v>
      </c>
      <c r="AD505" s="264">
        <v>7687</v>
      </c>
      <c r="AE505" s="264">
        <v>7304</v>
      </c>
      <c r="AF505" s="268">
        <v>0.959621535181237</v>
      </c>
      <c r="AG505" s="268">
        <v>0.950175621178613</v>
      </c>
      <c r="AH505" s="295">
        <v>0.00944591400262351</v>
      </c>
    </row>
    <row r="506" spans="1:34">
      <c r="A506" s="315" t="s">
        <v>721</v>
      </c>
      <c r="B506" s="321" t="s">
        <v>3335</v>
      </c>
      <c r="C506" s="293" t="s">
        <v>908</v>
      </c>
      <c r="D506" s="321" t="s">
        <v>908</v>
      </c>
      <c r="E506" s="263">
        <v>5093</v>
      </c>
      <c r="F506" s="263">
        <v>5013</v>
      </c>
      <c r="G506" s="263">
        <v>4798</v>
      </c>
      <c r="H506" s="264">
        <v>6284</v>
      </c>
      <c r="I506" s="264">
        <v>6219</v>
      </c>
      <c r="J506" s="264">
        <v>5966</v>
      </c>
      <c r="K506" s="264">
        <v>2170</v>
      </c>
      <c r="L506" s="264">
        <v>2138</v>
      </c>
      <c r="M506" s="264">
        <v>2073</v>
      </c>
      <c r="N506" s="267">
        <v>0.984292165717652</v>
      </c>
      <c r="O506" s="266">
        <v>5013</v>
      </c>
      <c r="P506" s="294">
        <v>0.9</v>
      </c>
      <c r="Q506" s="267">
        <v>0.984292165717652</v>
      </c>
      <c r="R506" s="267">
        <v>0.989656269891789</v>
      </c>
      <c r="S506" s="267">
        <v>0.985253456221198</v>
      </c>
      <c r="T506" s="295">
        <v>-0.00536410417413702</v>
      </c>
      <c r="U506" s="266">
        <v>5093</v>
      </c>
      <c r="V506" s="266">
        <v>4798</v>
      </c>
      <c r="W506" s="267">
        <v>0.942077361083841</v>
      </c>
      <c r="X506" s="267">
        <v>0.942077361083841</v>
      </c>
      <c r="Y506" s="268">
        <v>0.949395289624443</v>
      </c>
      <c r="Z506" s="268">
        <v>0.955299539170507</v>
      </c>
      <c r="AA506" s="295">
        <v>-0.00731792854060254</v>
      </c>
      <c r="AB506" s="264">
        <v>31040</v>
      </c>
      <c r="AC506" s="264">
        <v>29610</v>
      </c>
      <c r="AD506" s="264">
        <v>30292</v>
      </c>
      <c r="AE506" s="264">
        <v>29155</v>
      </c>
      <c r="AF506" s="268">
        <v>0.953930412371134</v>
      </c>
      <c r="AG506" s="268">
        <v>0.962465337382807</v>
      </c>
      <c r="AH506" s="295">
        <v>-0.0085349250116733</v>
      </c>
    </row>
    <row r="507" spans="1:34">
      <c r="A507" s="315" t="s">
        <v>721</v>
      </c>
      <c r="B507" s="321" t="s">
        <v>3335</v>
      </c>
      <c r="C507" s="293" t="s">
        <v>909</v>
      </c>
      <c r="D507" s="321" t="s">
        <v>910</v>
      </c>
      <c r="E507" s="263">
        <v>4697</v>
      </c>
      <c r="F507" s="263">
        <v>4665</v>
      </c>
      <c r="G507" s="263">
        <v>4494</v>
      </c>
      <c r="H507" s="264">
        <v>5412</v>
      </c>
      <c r="I507" s="264">
        <v>5315</v>
      </c>
      <c r="J507" s="264">
        <v>5016</v>
      </c>
      <c r="K507" s="264">
        <v>2484</v>
      </c>
      <c r="L507" s="264">
        <v>2440</v>
      </c>
      <c r="M507" s="264">
        <v>2301</v>
      </c>
      <c r="N507" s="267">
        <v>0.993187140728124</v>
      </c>
      <c r="O507" s="266">
        <v>4665</v>
      </c>
      <c r="P507" s="294">
        <v>0.9</v>
      </c>
      <c r="Q507" s="267">
        <v>0.993187140728124</v>
      </c>
      <c r="R507" s="267">
        <v>0.982076866223208</v>
      </c>
      <c r="S507" s="267">
        <v>0.982286634460548</v>
      </c>
      <c r="T507" s="295">
        <v>0.0111102745049166</v>
      </c>
      <c r="U507" s="266">
        <v>4697</v>
      </c>
      <c r="V507" s="266">
        <v>4494</v>
      </c>
      <c r="W507" s="267">
        <v>0.956780923994039</v>
      </c>
      <c r="X507" s="267">
        <v>0.956780923994039</v>
      </c>
      <c r="Y507" s="268">
        <v>0.926829268292683</v>
      </c>
      <c r="Z507" s="268">
        <v>0.926328502415459</v>
      </c>
      <c r="AA507" s="295">
        <v>0.0299516557013558</v>
      </c>
      <c r="AB507" s="264">
        <v>28001</v>
      </c>
      <c r="AC507" s="264">
        <v>26408</v>
      </c>
      <c r="AD507" s="264">
        <v>27533</v>
      </c>
      <c r="AE507" s="264">
        <v>26298</v>
      </c>
      <c r="AF507" s="268">
        <v>0.943109174672333</v>
      </c>
      <c r="AG507" s="268">
        <v>0.955144735408419</v>
      </c>
      <c r="AH507" s="295">
        <v>-0.0120355607360859</v>
      </c>
    </row>
    <row r="508" spans="1:34">
      <c r="A508" s="315" t="s">
        <v>721</v>
      </c>
      <c r="B508" s="321" t="s">
        <v>3335</v>
      </c>
      <c r="C508" s="293" t="s">
        <v>911</v>
      </c>
      <c r="D508" s="321" t="s">
        <v>911</v>
      </c>
      <c r="E508" s="263">
        <v>2911</v>
      </c>
      <c r="F508" s="263">
        <v>2898</v>
      </c>
      <c r="G508" s="263">
        <v>2693</v>
      </c>
      <c r="H508" s="264">
        <v>3610</v>
      </c>
      <c r="I508" s="264">
        <v>3599</v>
      </c>
      <c r="J508" s="264">
        <v>3333</v>
      </c>
      <c r="K508" s="264">
        <v>1238</v>
      </c>
      <c r="L508" s="264">
        <v>1235</v>
      </c>
      <c r="M508" s="264">
        <v>1166</v>
      </c>
      <c r="N508" s="267">
        <v>0.99553418069392</v>
      </c>
      <c r="O508" s="266">
        <v>2898</v>
      </c>
      <c r="P508" s="294">
        <v>0.9</v>
      </c>
      <c r="Q508" s="267">
        <v>0.99553418069392</v>
      </c>
      <c r="R508" s="267">
        <v>0.996952908587258</v>
      </c>
      <c r="S508" s="267">
        <v>0.997576736672052</v>
      </c>
      <c r="T508" s="295">
        <v>-0.00141872789333797</v>
      </c>
      <c r="U508" s="266">
        <v>2911</v>
      </c>
      <c r="V508" s="266">
        <v>2693</v>
      </c>
      <c r="W508" s="267">
        <v>0.925111645482652</v>
      </c>
      <c r="X508" s="267">
        <v>0.925111645482652</v>
      </c>
      <c r="Y508" s="268">
        <v>0.923268698060942</v>
      </c>
      <c r="Z508" s="268">
        <v>0.941841680129241</v>
      </c>
      <c r="AA508" s="295">
        <v>0.00184294742171021</v>
      </c>
      <c r="AB508" s="264">
        <v>17902</v>
      </c>
      <c r="AC508" s="264">
        <v>16537</v>
      </c>
      <c r="AD508" s="264">
        <v>17248</v>
      </c>
      <c r="AE508" s="264">
        <v>16075</v>
      </c>
      <c r="AF508" s="268">
        <v>0.923751536141213</v>
      </c>
      <c r="AG508" s="268">
        <v>0.931992115027829</v>
      </c>
      <c r="AH508" s="295">
        <v>-0.008240578886616</v>
      </c>
    </row>
    <row r="509" spans="1:34">
      <c r="A509" s="315" t="s">
        <v>721</v>
      </c>
      <c r="B509" s="321" t="s">
        <v>3335</v>
      </c>
      <c r="C509" s="293" t="s">
        <v>912</v>
      </c>
      <c r="D509" s="321" t="s">
        <v>912</v>
      </c>
      <c r="E509" s="263">
        <v>1789</v>
      </c>
      <c r="F509" s="263">
        <v>1744</v>
      </c>
      <c r="G509" s="263">
        <v>1618</v>
      </c>
      <c r="H509" s="264">
        <v>2088</v>
      </c>
      <c r="I509" s="264">
        <v>2005</v>
      </c>
      <c r="J509" s="264">
        <v>1810</v>
      </c>
      <c r="K509" s="264">
        <v>817</v>
      </c>
      <c r="L509" s="264">
        <v>791</v>
      </c>
      <c r="M509" s="264">
        <v>702</v>
      </c>
      <c r="N509" s="267">
        <v>0.974846282839575</v>
      </c>
      <c r="O509" s="266">
        <v>1744</v>
      </c>
      <c r="P509" s="294">
        <v>0.9</v>
      </c>
      <c r="Q509" s="267">
        <v>0.974846282839575</v>
      </c>
      <c r="R509" s="267">
        <v>0.960249042145594</v>
      </c>
      <c r="S509" s="267">
        <v>0.968176254589963</v>
      </c>
      <c r="T509" s="295">
        <v>0.0145972406939813</v>
      </c>
      <c r="U509" s="266">
        <v>1789</v>
      </c>
      <c r="V509" s="266">
        <v>1618</v>
      </c>
      <c r="W509" s="267">
        <v>0.904415874790386</v>
      </c>
      <c r="X509" s="267">
        <v>0.904415874790386</v>
      </c>
      <c r="Y509" s="268">
        <v>0.866858237547893</v>
      </c>
      <c r="Z509" s="268">
        <v>0.859241126070991</v>
      </c>
      <c r="AA509" s="295">
        <v>0.0375576372424929</v>
      </c>
      <c r="AB509" s="264">
        <v>10818</v>
      </c>
      <c r="AC509" s="264">
        <v>9357</v>
      </c>
      <c r="AD509" s="264">
        <v>11035</v>
      </c>
      <c r="AE509" s="264">
        <v>9803</v>
      </c>
      <c r="AF509" s="268">
        <v>0.864947310038824</v>
      </c>
      <c r="AG509" s="268">
        <v>0.888355233348437</v>
      </c>
      <c r="AH509" s="295">
        <v>-0.0234079233096126</v>
      </c>
    </row>
    <row r="510" spans="1:34">
      <c r="A510" s="315" t="s">
        <v>721</v>
      </c>
      <c r="B510" s="321" t="s">
        <v>3335</v>
      </c>
      <c r="C510" s="293" t="s">
        <v>913</v>
      </c>
      <c r="D510" s="321" t="s">
        <v>913</v>
      </c>
      <c r="E510" s="263">
        <v>2325</v>
      </c>
      <c r="F510" s="263">
        <v>2318</v>
      </c>
      <c r="G510" s="263">
        <v>2212</v>
      </c>
      <c r="H510" s="264">
        <v>2985</v>
      </c>
      <c r="I510" s="264">
        <v>2940</v>
      </c>
      <c r="J510" s="264">
        <v>2816</v>
      </c>
      <c r="K510" s="264">
        <v>1268</v>
      </c>
      <c r="L510" s="264">
        <v>1267</v>
      </c>
      <c r="M510" s="264">
        <v>1217</v>
      </c>
      <c r="N510" s="267">
        <v>0.996989247311828</v>
      </c>
      <c r="O510" s="266">
        <v>2318</v>
      </c>
      <c r="P510" s="294">
        <v>0.9</v>
      </c>
      <c r="Q510" s="267">
        <v>0.996989247311828</v>
      </c>
      <c r="R510" s="267">
        <v>0.984924623115578</v>
      </c>
      <c r="S510" s="267">
        <v>0.999211356466877</v>
      </c>
      <c r="T510" s="295">
        <v>0.01206462419625</v>
      </c>
      <c r="U510" s="266">
        <v>2325</v>
      </c>
      <c r="V510" s="266">
        <v>2212</v>
      </c>
      <c r="W510" s="267">
        <v>0.951397849462366</v>
      </c>
      <c r="X510" s="267">
        <v>0.951397849462366</v>
      </c>
      <c r="Y510" s="268">
        <v>0.943383584589615</v>
      </c>
      <c r="Z510" s="268">
        <v>0.959779179810726</v>
      </c>
      <c r="AA510" s="295">
        <v>0.00801426487275092</v>
      </c>
      <c r="AB510" s="264">
        <v>15455</v>
      </c>
      <c r="AC510" s="264">
        <v>14756</v>
      </c>
      <c r="AD510" s="264">
        <v>14750</v>
      </c>
      <c r="AE510" s="264">
        <v>14129</v>
      </c>
      <c r="AF510" s="268">
        <v>0.954771918472986</v>
      </c>
      <c r="AG510" s="268">
        <v>0.957898305084746</v>
      </c>
      <c r="AH510" s="295">
        <v>-0.00312638661175968</v>
      </c>
    </row>
    <row r="511" spans="1:34">
      <c r="A511" s="315" t="s">
        <v>721</v>
      </c>
      <c r="B511" s="321" t="s">
        <v>3335</v>
      </c>
      <c r="C511" s="293" t="s">
        <v>914</v>
      </c>
      <c r="D511" s="321" t="s">
        <v>914</v>
      </c>
      <c r="E511" s="263">
        <v>4054</v>
      </c>
      <c r="F511" s="263">
        <v>4010</v>
      </c>
      <c r="G511" s="263">
        <v>3685</v>
      </c>
      <c r="H511" s="264">
        <v>4507</v>
      </c>
      <c r="I511" s="264">
        <v>4450</v>
      </c>
      <c r="J511" s="264">
        <v>4100</v>
      </c>
      <c r="K511" s="264">
        <v>1645</v>
      </c>
      <c r="L511" s="264">
        <v>1627</v>
      </c>
      <c r="M511" s="264">
        <v>1562</v>
      </c>
      <c r="N511" s="267">
        <v>0.989146521953626</v>
      </c>
      <c r="O511" s="266">
        <v>4010</v>
      </c>
      <c r="P511" s="294">
        <v>0.9</v>
      </c>
      <c r="Q511" s="267">
        <v>0.989146521953626</v>
      </c>
      <c r="R511" s="267">
        <v>0.987353006434435</v>
      </c>
      <c r="S511" s="267">
        <v>0.989057750759878</v>
      </c>
      <c r="T511" s="295">
        <v>0.00179351551919071</v>
      </c>
      <c r="U511" s="266">
        <v>4054</v>
      </c>
      <c r="V511" s="266">
        <v>3685</v>
      </c>
      <c r="W511" s="267">
        <v>0.908978786383818</v>
      </c>
      <c r="X511" s="267">
        <v>0.908978786383818</v>
      </c>
      <c r="Y511" s="268">
        <v>0.909696028400266</v>
      </c>
      <c r="Z511" s="268">
        <v>0.949544072948328</v>
      </c>
      <c r="AA511" s="295">
        <v>-0.000717242016447739</v>
      </c>
      <c r="AB511" s="264">
        <v>23746</v>
      </c>
      <c r="AC511" s="264">
        <v>21948</v>
      </c>
      <c r="AD511" s="264">
        <v>23815</v>
      </c>
      <c r="AE511" s="264">
        <v>22139</v>
      </c>
      <c r="AF511" s="268">
        <v>0.924281984334204</v>
      </c>
      <c r="AG511" s="268">
        <v>0.929624186437119</v>
      </c>
      <c r="AH511" s="295">
        <v>-0.00534220210291581</v>
      </c>
    </row>
    <row r="512" spans="1:34">
      <c r="A512" s="315" t="s">
        <v>721</v>
      </c>
      <c r="B512" s="321" t="s">
        <v>3336</v>
      </c>
      <c r="C512" s="293" t="s">
        <v>915</v>
      </c>
      <c r="D512" s="321" t="s">
        <v>915</v>
      </c>
      <c r="E512" s="263">
        <v>1740</v>
      </c>
      <c r="F512" s="263">
        <v>1726</v>
      </c>
      <c r="G512" s="263">
        <v>1596</v>
      </c>
      <c r="H512" s="264">
        <v>2035</v>
      </c>
      <c r="I512" s="264">
        <v>2009</v>
      </c>
      <c r="J512" s="264">
        <v>1792</v>
      </c>
      <c r="K512" s="264">
        <v>922</v>
      </c>
      <c r="L512" s="264">
        <v>909</v>
      </c>
      <c r="M512" s="264">
        <v>824</v>
      </c>
      <c r="N512" s="267">
        <v>0.991954022988506</v>
      </c>
      <c r="O512" s="266">
        <v>1726</v>
      </c>
      <c r="P512" s="294">
        <v>0.9</v>
      </c>
      <c r="Q512" s="267">
        <v>0.991954022988506</v>
      </c>
      <c r="R512" s="267">
        <v>0.987223587223587</v>
      </c>
      <c r="S512" s="267">
        <v>0.98590021691974</v>
      </c>
      <c r="T512" s="295">
        <v>0.00473043576491849</v>
      </c>
      <c r="U512" s="266">
        <v>1740</v>
      </c>
      <c r="V512" s="266">
        <v>1596</v>
      </c>
      <c r="W512" s="267">
        <v>0.917241379310345</v>
      </c>
      <c r="X512" s="267">
        <v>0.917241379310345</v>
      </c>
      <c r="Y512" s="268">
        <v>0.880589680589681</v>
      </c>
      <c r="Z512" s="268">
        <v>0.893709327548807</v>
      </c>
      <c r="AA512" s="295">
        <v>0.0366516987206642</v>
      </c>
      <c r="AB512" s="264">
        <v>9672</v>
      </c>
      <c r="AC512" s="264">
        <v>8728</v>
      </c>
      <c r="AD512" s="264">
        <v>9382</v>
      </c>
      <c r="AE512" s="264">
        <v>8468</v>
      </c>
      <c r="AF512" s="268">
        <v>0.902398676592225</v>
      </c>
      <c r="AG512" s="268">
        <v>0.902579407375826</v>
      </c>
      <c r="AH512" s="295">
        <v>-0.000180730783601146</v>
      </c>
    </row>
    <row r="513" spans="1:34">
      <c r="A513" s="315" t="s">
        <v>721</v>
      </c>
      <c r="B513" s="321" t="s">
        <v>3336</v>
      </c>
      <c r="C513" s="293" t="s">
        <v>916</v>
      </c>
      <c r="D513" s="321" t="s">
        <v>916</v>
      </c>
      <c r="E513" s="263">
        <v>2429</v>
      </c>
      <c r="F513" s="263">
        <v>2401</v>
      </c>
      <c r="G513" s="263">
        <v>2114</v>
      </c>
      <c r="H513" s="264">
        <v>3195</v>
      </c>
      <c r="I513" s="264">
        <v>3172</v>
      </c>
      <c r="J513" s="264">
        <v>2860</v>
      </c>
      <c r="K513" s="264">
        <v>1302</v>
      </c>
      <c r="L513" s="264">
        <v>1289</v>
      </c>
      <c r="M513" s="264">
        <v>1173</v>
      </c>
      <c r="N513" s="267">
        <v>0.988472622478386</v>
      </c>
      <c r="O513" s="266">
        <v>2401</v>
      </c>
      <c r="P513" s="294">
        <v>0.9</v>
      </c>
      <c r="Q513" s="267">
        <v>0.988472622478386</v>
      </c>
      <c r="R513" s="267">
        <v>0.992801251956182</v>
      </c>
      <c r="S513" s="267">
        <v>0.990015360983103</v>
      </c>
      <c r="T513" s="295">
        <v>-0.00432862947779533</v>
      </c>
      <c r="U513" s="266">
        <v>2429</v>
      </c>
      <c r="V513" s="266">
        <v>2114</v>
      </c>
      <c r="W513" s="267">
        <v>0.870317002881844</v>
      </c>
      <c r="X513" s="267">
        <v>0.870317002881844</v>
      </c>
      <c r="Y513" s="268">
        <v>0.895148669796557</v>
      </c>
      <c r="Z513" s="268">
        <v>0.900921658986175</v>
      </c>
      <c r="AA513" s="295">
        <v>-0.0248316669147128</v>
      </c>
      <c r="AB513" s="264">
        <v>15663</v>
      </c>
      <c r="AC513" s="264">
        <v>14286</v>
      </c>
      <c r="AD513" s="264">
        <v>15865</v>
      </c>
      <c r="AE513" s="264">
        <v>14665</v>
      </c>
      <c r="AF513" s="268">
        <v>0.912085807316606</v>
      </c>
      <c r="AG513" s="268">
        <v>0.924361802710369</v>
      </c>
      <c r="AH513" s="295">
        <v>-0.0122759953937627</v>
      </c>
    </row>
    <row r="514" spans="1:34">
      <c r="A514" s="315" t="s">
        <v>721</v>
      </c>
      <c r="B514" s="321" t="s">
        <v>3336</v>
      </c>
      <c r="C514" s="293" t="s">
        <v>917</v>
      </c>
      <c r="D514" s="321" t="s">
        <v>917</v>
      </c>
      <c r="E514" s="263">
        <v>2200</v>
      </c>
      <c r="F514" s="263">
        <v>2149</v>
      </c>
      <c r="G514" s="263">
        <v>1922</v>
      </c>
      <c r="H514" s="264">
        <v>2400</v>
      </c>
      <c r="I514" s="264">
        <v>2362</v>
      </c>
      <c r="J514" s="264">
        <v>2095</v>
      </c>
      <c r="K514" s="264">
        <v>1240</v>
      </c>
      <c r="L514" s="264">
        <v>1230</v>
      </c>
      <c r="M514" s="264">
        <v>1052</v>
      </c>
      <c r="N514" s="267">
        <v>0.976818181818182</v>
      </c>
      <c r="O514" s="266">
        <v>2149</v>
      </c>
      <c r="P514" s="294">
        <v>0.9</v>
      </c>
      <c r="Q514" s="267">
        <v>0.976818181818182</v>
      </c>
      <c r="R514" s="267">
        <v>0.984166666666667</v>
      </c>
      <c r="S514" s="267">
        <v>0.991935483870968</v>
      </c>
      <c r="T514" s="295">
        <v>-0.00734848484848483</v>
      </c>
      <c r="U514" s="266">
        <v>2200</v>
      </c>
      <c r="V514" s="266">
        <v>1922</v>
      </c>
      <c r="W514" s="267">
        <v>0.873636363636364</v>
      </c>
      <c r="X514" s="267">
        <v>0.873636363636364</v>
      </c>
      <c r="Y514" s="268">
        <v>0.872916666666667</v>
      </c>
      <c r="Z514" s="268">
        <v>0.848387096774194</v>
      </c>
      <c r="AA514" s="295">
        <v>0.000719696969696981</v>
      </c>
      <c r="AB514" s="264">
        <v>12104</v>
      </c>
      <c r="AC514" s="264">
        <v>10491</v>
      </c>
      <c r="AD514" s="264">
        <v>12870</v>
      </c>
      <c r="AE514" s="264">
        <v>11318</v>
      </c>
      <c r="AF514" s="268">
        <v>0.866738268341044</v>
      </c>
      <c r="AG514" s="268">
        <v>0.879409479409479</v>
      </c>
      <c r="AH514" s="295">
        <v>-0.0126712110684352</v>
      </c>
    </row>
    <row r="515" spans="1:34">
      <c r="A515" s="315" t="s">
        <v>721</v>
      </c>
      <c r="B515" s="321" t="s">
        <v>3336</v>
      </c>
      <c r="C515" s="293" t="s">
        <v>918</v>
      </c>
      <c r="D515" s="321" t="s">
        <v>918</v>
      </c>
      <c r="E515" s="263">
        <v>1530</v>
      </c>
      <c r="F515" s="263">
        <v>1523</v>
      </c>
      <c r="G515" s="263">
        <v>1396</v>
      </c>
      <c r="H515" s="264">
        <v>1916</v>
      </c>
      <c r="I515" s="264">
        <v>1894</v>
      </c>
      <c r="J515" s="264">
        <v>1760</v>
      </c>
      <c r="K515" s="264">
        <v>1133</v>
      </c>
      <c r="L515" s="264">
        <v>1129</v>
      </c>
      <c r="M515" s="264">
        <v>1046</v>
      </c>
      <c r="N515" s="267">
        <v>0.995424836601307</v>
      </c>
      <c r="O515" s="266">
        <v>1523</v>
      </c>
      <c r="P515" s="294">
        <v>0.9</v>
      </c>
      <c r="Q515" s="267">
        <v>0.995424836601307</v>
      </c>
      <c r="R515" s="267">
        <v>0.988517745302714</v>
      </c>
      <c r="S515" s="267">
        <v>0.996469549867608</v>
      </c>
      <c r="T515" s="295">
        <v>0.00690709129859324</v>
      </c>
      <c r="U515" s="266">
        <v>1530</v>
      </c>
      <c r="V515" s="266">
        <v>1396</v>
      </c>
      <c r="W515" s="267">
        <v>0.912418300653595</v>
      </c>
      <c r="X515" s="267">
        <v>0.912418300653595</v>
      </c>
      <c r="Y515" s="268">
        <v>0.918580375782881</v>
      </c>
      <c r="Z515" s="268">
        <v>0.923212709620477</v>
      </c>
      <c r="AA515" s="295">
        <v>-0.00616207512928624</v>
      </c>
      <c r="AB515" s="264">
        <v>9598</v>
      </c>
      <c r="AC515" s="264">
        <v>8772</v>
      </c>
      <c r="AD515" s="264">
        <v>9375</v>
      </c>
      <c r="AE515" s="264">
        <v>8461</v>
      </c>
      <c r="AF515" s="268">
        <v>0.913940404250886</v>
      </c>
      <c r="AG515" s="268">
        <v>0.902506666666667</v>
      </c>
      <c r="AH515" s="295">
        <v>0.011433737584219</v>
      </c>
    </row>
    <row r="516" spans="1:34">
      <c r="A516" s="315" t="s">
        <v>721</v>
      </c>
      <c r="B516" s="321" t="s">
        <v>3336</v>
      </c>
      <c r="C516" s="293" t="s">
        <v>919</v>
      </c>
      <c r="D516" s="321" t="s">
        <v>919</v>
      </c>
      <c r="E516" s="263">
        <v>863</v>
      </c>
      <c r="F516" s="263">
        <v>855</v>
      </c>
      <c r="G516" s="263">
        <v>779</v>
      </c>
      <c r="H516" s="264">
        <v>1002</v>
      </c>
      <c r="I516" s="264">
        <v>1001</v>
      </c>
      <c r="J516" s="264">
        <v>926</v>
      </c>
      <c r="K516" s="264">
        <v>559</v>
      </c>
      <c r="L516" s="264">
        <v>557</v>
      </c>
      <c r="M516" s="264">
        <v>502</v>
      </c>
      <c r="N516" s="267">
        <v>0.990730011587486</v>
      </c>
      <c r="O516" s="266">
        <v>855</v>
      </c>
      <c r="P516" s="294">
        <v>0.9</v>
      </c>
      <c r="Q516" s="267">
        <v>0.990730011587486</v>
      </c>
      <c r="R516" s="267">
        <v>0.999001996007984</v>
      </c>
      <c r="S516" s="267">
        <v>0.996422182468694</v>
      </c>
      <c r="T516" s="295">
        <v>-0.00827198442049848</v>
      </c>
      <c r="U516" s="266">
        <v>863</v>
      </c>
      <c r="V516" s="266">
        <v>779</v>
      </c>
      <c r="W516" s="267">
        <v>0.902665121668598</v>
      </c>
      <c r="X516" s="267">
        <v>0.902665121668598</v>
      </c>
      <c r="Y516" s="268">
        <v>0.924151696606786</v>
      </c>
      <c r="Z516" s="268">
        <v>0.898032200357782</v>
      </c>
      <c r="AA516" s="295">
        <v>-0.0214865749381885</v>
      </c>
      <c r="AB516" s="264">
        <v>5195</v>
      </c>
      <c r="AC516" s="264">
        <v>4748</v>
      </c>
      <c r="AD516" s="264">
        <v>5405</v>
      </c>
      <c r="AE516" s="264">
        <v>4924</v>
      </c>
      <c r="AF516" s="268">
        <v>0.91395572666025</v>
      </c>
      <c r="AG516" s="268">
        <v>0.911008325624422</v>
      </c>
      <c r="AH516" s="295">
        <v>0.00294740103582847</v>
      </c>
    </row>
    <row r="517" spans="1:34">
      <c r="A517" s="315" t="s">
        <v>721</v>
      </c>
      <c r="B517" s="321" t="s">
        <v>3336</v>
      </c>
      <c r="C517" s="293" t="s">
        <v>920</v>
      </c>
      <c r="D517" s="321" t="s">
        <v>920</v>
      </c>
      <c r="E517" s="263">
        <v>2487</v>
      </c>
      <c r="F517" s="263">
        <v>2476</v>
      </c>
      <c r="G517" s="263">
        <v>2261</v>
      </c>
      <c r="H517" s="264">
        <v>3167</v>
      </c>
      <c r="I517" s="264">
        <v>3132</v>
      </c>
      <c r="J517" s="264">
        <v>2769</v>
      </c>
      <c r="K517" s="264">
        <v>1878</v>
      </c>
      <c r="L517" s="264">
        <v>1843</v>
      </c>
      <c r="M517" s="264">
        <v>1644</v>
      </c>
      <c r="N517" s="267">
        <v>0.995577000402091</v>
      </c>
      <c r="O517" s="266">
        <v>2476</v>
      </c>
      <c r="P517" s="294">
        <v>0.9</v>
      </c>
      <c r="Q517" s="267">
        <v>0.995577000402091</v>
      </c>
      <c r="R517" s="267">
        <v>0.988948531733502</v>
      </c>
      <c r="S517" s="267">
        <v>0.98136315228967</v>
      </c>
      <c r="T517" s="295">
        <v>0.00662846866858913</v>
      </c>
      <c r="U517" s="266">
        <v>2487</v>
      </c>
      <c r="V517" s="266">
        <v>2261</v>
      </c>
      <c r="W517" s="267">
        <v>0.909127462806594</v>
      </c>
      <c r="X517" s="267">
        <v>0.909127462806594</v>
      </c>
      <c r="Y517" s="268">
        <v>0.874329017998105</v>
      </c>
      <c r="Z517" s="268">
        <v>0.875399361022364</v>
      </c>
      <c r="AA517" s="295">
        <v>0.0347984448084888</v>
      </c>
      <c r="AB517" s="264">
        <v>16344</v>
      </c>
      <c r="AC517" s="264">
        <v>14461</v>
      </c>
      <c r="AD517" s="264">
        <v>16298</v>
      </c>
      <c r="AE517" s="264">
        <v>14351</v>
      </c>
      <c r="AF517" s="268">
        <v>0.884789525208027</v>
      </c>
      <c r="AG517" s="268">
        <v>0.880537489262486</v>
      </c>
      <c r="AH517" s="295">
        <v>0.00425203594554124</v>
      </c>
    </row>
    <row r="518" spans="1:34">
      <c r="A518" s="315" t="s">
        <v>721</v>
      </c>
      <c r="B518" s="321" t="s">
        <v>3336</v>
      </c>
      <c r="C518" s="293" t="s">
        <v>921</v>
      </c>
      <c r="D518" s="321" t="s">
        <v>921</v>
      </c>
      <c r="E518" s="263">
        <v>1408</v>
      </c>
      <c r="F518" s="263">
        <v>1379</v>
      </c>
      <c r="G518" s="263">
        <v>1151</v>
      </c>
      <c r="H518" s="264">
        <v>1789</v>
      </c>
      <c r="I518" s="264">
        <v>1761</v>
      </c>
      <c r="J518" s="264">
        <v>1471</v>
      </c>
      <c r="K518" s="264">
        <v>1085</v>
      </c>
      <c r="L518" s="264">
        <v>1062</v>
      </c>
      <c r="M518" s="264">
        <v>877</v>
      </c>
      <c r="N518" s="267">
        <v>0.979403409090909</v>
      </c>
      <c r="O518" s="266">
        <v>1379</v>
      </c>
      <c r="P518" s="294">
        <v>0.9</v>
      </c>
      <c r="Q518" s="267">
        <v>0.979403409090909</v>
      </c>
      <c r="R518" s="267">
        <v>0.984348798211291</v>
      </c>
      <c r="S518" s="267">
        <v>0.978801843317972</v>
      </c>
      <c r="T518" s="295">
        <v>-0.00494538912038212</v>
      </c>
      <c r="U518" s="266">
        <v>1408</v>
      </c>
      <c r="V518" s="266">
        <v>1151</v>
      </c>
      <c r="W518" s="267">
        <v>0.817471590909091</v>
      </c>
      <c r="X518" s="267">
        <v>0.817471590909091</v>
      </c>
      <c r="Y518" s="268">
        <v>0.822247065399665</v>
      </c>
      <c r="Z518" s="268">
        <v>0.808294930875576</v>
      </c>
      <c r="AA518" s="295">
        <v>-0.00477547449057369</v>
      </c>
      <c r="AB518" s="264">
        <v>9397</v>
      </c>
      <c r="AC518" s="264">
        <v>7874</v>
      </c>
      <c r="AD518" s="264">
        <v>9501</v>
      </c>
      <c r="AE518" s="264">
        <v>8217</v>
      </c>
      <c r="AF518" s="268">
        <v>0.837926997978078</v>
      </c>
      <c r="AG518" s="268">
        <v>0.864856330912536</v>
      </c>
      <c r="AH518" s="295">
        <v>-0.0269293329344574</v>
      </c>
    </row>
    <row r="519" spans="1:34">
      <c r="A519" s="315" t="s">
        <v>721</v>
      </c>
      <c r="B519" s="321" t="s">
        <v>3336</v>
      </c>
      <c r="C519" s="293" t="s">
        <v>922</v>
      </c>
      <c r="D519" s="321" t="s">
        <v>922</v>
      </c>
      <c r="E519" s="263">
        <v>2422</v>
      </c>
      <c r="F519" s="263">
        <v>2354</v>
      </c>
      <c r="G519" s="263">
        <v>2056</v>
      </c>
      <c r="H519" s="264">
        <v>3168</v>
      </c>
      <c r="I519" s="264">
        <v>3085</v>
      </c>
      <c r="J519" s="264">
        <v>2622</v>
      </c>
      <c r="K519" s="264">
        <v>2024</v>
      </c>
      <c r="L519" s="264">
        <v>1959</v>
      </c>
      <c r="M519" s="264">
        <v>1714</v>
      </c>
      <c r="N519" s="267">
        <v>0.971924029727498</v>
      </c>
      <c r="O519" s="266">
        <v>2354</v>
      </c>
      <c r="P519" s="294">
        <v>0.9</v>
      </c>
      <c r="Q519" s="267">
        <v>0.971924029727498</v>
      </c>
      <c r="R519" s="267">
        <v>0.973800505050505</v>
      </c>
      <c r="S519" s="267">
        <v>0.967885375494071</v>
      </c>
      <c r="T519" s="295">
        <v>-0.00187647532300717</v>
      </c>
      <c r="U519" s="266">
        <v>2422</v>
      </c>
      <c r="V519" s="266">
        <v>2056</v>
      </c>
      <c r="W519" s="267">
        <v>0.848885218827415</v>
      </c>
      <c r="X519" s="267">
        <v>0.848885218827415</v>
      </c>
      <c r="Y519" s="268">
        <v>0.827651515151515</v>
      </c>
      <c r="Z519" s="268">
        <v>0.846837944664032</v>
      </c>
      <c r="AA519" s="295">
        <v>0.0212337036759003</v>
      </c>
      <c r="AB519" s="264">
        <v>15754</v>
      </c>
      <c r="AC519" s="264">
        <v>13218</v>
      </c>
      <c r="AD519" s="264">
        <v>15791</v>
      </c>
      <c r="AE519" s="264">
        <v>12824</v>
      </c>
      <c r="AF519" s="268">
        <v>0.839025009521391</v>
      </c>
      <c r="AG519" s="268">
        <v>0.812108162877588</v>
      </c>
      <c r="AH519" s="295">
        <v>0.0269168466438029</v>
      </c>
    </row>
    <row r="520" spans="1:34">
      <c r="A520" s="315" t="s">
        <v>721</v>
      </c>
      <c r="B520" s="321" t="s">
        <v>3336</v>
      </c>
      <c r="C520" s="293" t="s">
        <v>923</v>
      </c>
      <c r="D520" s="321" t="s">
        <v>923</v>
      </c>
      <c r="E520" s="263">
        <v>1783</v>
      </c>
      <c r="F520" s="263">
        <v>1779</v>
      </c>
      <c r="G520" s="263">
        <v>1614</v>
      </c>
      <c r="H520" s="264">
        <v>2274</v>
      </c>
      <c r="I520" s="264">
        <v>2259</v>
      </c>
      <c r="J520" s="264">
        <v>2067</v>
      </c>
      <c r="K520" s="264">
        <v>1320</v>
      </c>
      <c r="L520" s="264">
        <v>1313</v>
      </c>
      <c r="M520" s="264">
        <v>1206</v>
      </c>
      <c r="N520" s="267">
        <v>0.997756590016826</v>
      </c>
      <c r="O520" s="266">
        <v>1779</v>
      </c>
      <c r="P520" s="294">
        <v>0.9</v>
      </c>
      <c r="Q520" s="267">
        <v>0.997756590016826</v>
      </c>
      <c r="R520" s="267">
        <v>0.993403693931398</v>
      </c>
      <c r="S520" s="267">
        <v>0.99469696969697</v>
      </c>
      <c r="T520" s="295">
        <v>0.00435289608542722</v>
      </c>
      <c r="U520" s="266">
        <v>1783</v>
      </c>
      <c r="V520" s="266">
        <v>1614</v>
      </c>
      <c r="W520" s="267">
        <v>0.905215928210881</v>
      </c>
      <c r="X520" s="267">
        <v>0.905215928210881</v>
      </c>
      <c r="Y520" s="268">
        <v>0.908970976253298</v>
      </c>
      <c r="Z520" s="268">
        <v>0.913636363636364</v>
      </c>
      <c r="AA520" s="295">
        <v>-0.00375504804241755</v>
      </c>
      <c r="AB520" s="264">
        <v>11440</v>
      </c>
      <c r="AC520" s="264">
        <v>10513</v>
      </c>
      <c r="AD520" s="264">
        <v>11650</v>
      </c>
      <c r="AE520" s="264">
        <v>10801</v>
      </c>
      <c r="AF520" s="268">
        <v>0.918968531468531</v>
      </c>
      <c r="AG520" s="268">
        <v>0.927124463519313</v>
      </c>
      <c r="AH520" s="295">
        <v>-0.00815593205078191</v>
      </c>
    </row>
    <row r="521" spans="1:34">
      <c r="A521" s="315" t="s">
        <v>721</v>
      </c>
      <c r="B521" s="321" t="s">
        <v>3336</v>
      </c>
      <c r="C521" s="293" t="s">
        <v>924</v>
      </c>
      <c r="D521" s="321" t="s">
        <v>924</v>
      </c>
      <c r="E521" s="263">
        <v>1156</v>
      </c>
      <c r="F521" s="263">
        <v>1101</v>
      </c>
      <c r="G521" s="263">
        <v>1042</v>
      </c>
      <c r="H521" s="264">
        <v>1422</v>
      </c>
      <c r="I521" s="264">
        <v>1394</v>
      </c>
      <c r="J521" s="264">
        <v>1298</v>
      </c>
      <c r="K521" s="264">
        <v>746</v>
      </c>
      <c r="L521" s="264">
        <v>692</v>
      </c>
      <c r="M521" s="264">
        <v>694</v>
      </c>
      <c r="N521" s="267">
        <v>0.95242214532872</v>
      </c>
      <c r="O521" s="266">
        <v>1101</v>
      </c>
      <c r="P521" s="294">
        <v>0.9</v>
      </c>
      <c r="Q521" s="267">
        <v>0.95242214532872</v>
      </c>
      <c r="R521" s="267">
        <v>0.980309423347398</v>
      </c>
      <c r="S521" s="267">
        <v>0.927613941018767</v>
      </c>
      <c r="T521" s="295">
        <v>-0.0278872780186783</v>
      </c>
      <c r="U521" s="266">
        <v>1156</v>
      </c>
      <c r="V521" s="266">
        <v>1042</v>
      </c>
      <c r="W521" s="267">
        <v>0.901384083044983</v>
      </c>
      <c r="X521" s="267">
        <v>0.901384083044983</v>
      </c>
      <c r="Y521" s="268">
        <v>0.912798874824191</v>
      </c>
      <c r="Z521" s="268">
        <v>0.93029490616622</v>
      </c>
      <c r="AA521" s="295">
        <v>-0.0114147917792086</v>
      </c>
      <c r="AB521" s="264">
        <v>7042</v>
      </c>
      <c r="AC521" s="264">
        <v>6434</v>
      </c>
      <c r="AD521" s="264">
        <v>7041</v>
      </c>
      <c r="AE521" s="264">
        <v>6322</v>
      </c>
      <c r="AF521" s="268">
        <v>0.913660891792105</v>
      </c>
      <c r="AG521" s="268">
        <v>0.897883823320551</v>
      </c>
      <c r="AH521" s="295">
        <v>0.0157770684715535</v>
      </c>
    </row>
    <row r="522" spans="1:34">
      <c r="A522" s="315" t="s">
        <v>721</v>
      </c>
      <c r="B522" s="321" t="s">
        <v>3336</v>
      </c>
      <c r="C522" s="293" t="s">
        <v>925</v>
      </c>
      <c r="D522" s="321" t="s">
        <v>925</v>
      </c>
      <c r="E522" s="263">
        <v>1643</v>
      </c>
      <c r="F522" s="263">
        <v>1637</v>
      </c>
      <c r="G522" s="263">
        <v>1364</v>
      </c>
      <c r="H522" s="264">
        <v>1995</v>
      </c>
      <c r="I522" s="264">
        <v>1962</v>
      </c>
      <c r="J522" s="264">
        <v>1718</v>
      </c>
      <c r="K522" s="264">
        <v>945</v>
      </c>
      <c r="L522" s="264">
        <v>906</v>
      </c>
      <c r="M522" s="264">
        <v>841</v>
      </c>
      <c r="N522" s="267">
        <v>0.996348143639683</v>
      </c>
      <c r="O522" s="266">
        <v>1637</v>
      </c>
      <c r="P522" s="294">
        <v>0.9</v>
      </c>
      <c r="Q522" s="267">
        <v>0.996348143639683</v>
      </c>
      <c r="R522" s="267">
        <v>0.983458646616541</v>
      </c>
      <c r="S522" s="267">
        <v>0.958730158730159</v>
      </c>
      <c r="T522" s="295">
        <v>0.0128894970231421</v>
      </c>
      <c r="U522" s="266">
        <v>1643</v>
      </c>
      <c r="V522" s="266">
        <v>1364</v>
      </c>
      <c r="W522" s="267">
        <v>0.830188679245283</v>
      </c>
      <c r="X522" s="267">
        <v>0.830188679245283</v>
      </c>
      <c r="Y522" s="268">
        <v>0.861152882205514</v>
      </c>
      <c r="Z522" s="268">
        <v>0.88994708994709</v>
      </c>
      <c r="AA522" s="295">
        <v>-0.0309642029602307</v>
      </c>
      <c r="AB522" s="264">
        <v>9599</v>
      </c>
      <c r="AC522" s="264">
        <v>8422</v>
      </c>
      <c r="AD522" s="264">
        <v>9734</v>
      </c>
      <c r="AE522" s="264">
        <v>8314</v>
      </c>
      <c r="AF522" s="268">
        <v>0.877383060735493</v>
      </c>
      <c r="AG522" s="268">
        <v>0.854119580850627</v>
      </c>
      <c r="AH522" s="295">
        <v>0.0232634798848667</v>
      </c>
    </row>
    <row r="523" spans="1:34">
      <c r="A523" s="315" t="s">
        <v>721</v>
      </c>
      <c r="B523" s="321" t="s">
        <v>3336</v>
      </c>
      <c r="C523" s="293" t="s">
        <v>926</v>
      </c>
      <c r="D523" s="321" t="s">
        <v>926</v>
      </c>
      <c r="E523" s="263">
        <v>1923</v>
      </c>
      <c r="F523" s="263">
        <v>1891</v>
      </c>
      <c r="G523" s="263">
        <v>1775</v>
      </c>
      <c r="H523" s="264">
        <v>2330</v>
      </c>
      <c r="I523" s="264">
        <v>2291</v>
      </c>
      <c r="J523" s="264">
        <v>2150</v>
      </c>
      <c r="K523" s="264">
        <v>1384</v>
      </c>
      <c r="L523" s="264">
        <v>1364</v>
      </c>
      <c r="M523" s="264">
        <v>1290</v>
      </c>
      <c r="N523" s="267">
        <v>0.983359334373375</v>
      </c>
      <c r="O523" s="266">
        <v>1891</v>
      </c>
      <c r="P523" s="294">
        <v>0.9</v>
      </c>
      <c r="Q523" s="267">
        <v>0.983359334373375</v>
      </c>
      <c r="R523" s="267">
        <v>0.983261802575107</v>
      </c>
      <c r="S523" s="267">
        <v>0.985549132947977</v>
      </c>
      <c r="T523" s="295">
        <v>9.75317982676582e-5</v>
      </c>
      <c r="U523" s="266">
        <v>1923</v>
      </c>
      <c r="V523" s="266">
        <v>1775</v>
      </c>
      <c r="W523" s="267">
        <v>0.923036921476859</v>
      </c>
      <c r="X523" s="267">
        <v>0.923036921476859</v>
      </c>
      <c r="Y523" s="268">
        <v>0.92274678111588</v>
      </c>
      <c r="Z523" s="268">
        <v>0.932080924855491</v>
      </c>
      <c r="AA523" s="295">
        <v>0.000290140360979296</v>
      </c>
      <c r="AB523" s="264">
        <v>11818</v>
      </c>
      <c r="AC523" s="264">
        <v>10934</v>
      </c>
      <c r="AD523" s="264">
        <v>11623</v>
      </c>
      <c r="AE523" s="264">
        <v>10757</v>
      </c>
      <c r="AF523" s="268">
        <v>0.925198849213065</v>
      </c>
      <c r="AG523" s="268">
        <v>0.925492557859417</v>
      </c>
      <c r="AH523" s="295">
        <v>-0.000293708646351809</v>
      </c>
    </row>
    <row r="524" spans="1:34">
      <c r="A524" s="315" t="s">
        <v>721</v>
      </c>
      <c r="B524" s="321" t="s">
        <v>3337</v>
      </c>
      <c r="C524" s="293" t="s">
        <v>927</v>
      </c>
      <c r="D524" s="321" t="s">
        <v>928</v>
      </c>
      <c r="E524" s="263">
        <v>3595</v>
      </c>
      <c r="F524" s="263">
        <v>3539</v>
      </c>
      <c r="G524" s="263">
        <v>3374</v>
      </c>
      <c r="H524" s="264">
        <v>3938</v>
      </c>
      <c r="I524" s="264">
        <v>3844</v>
      </c>
      <c r="J524" s="264">
        <v>3595</v>
      </c>
      <c r="K524" s="264">
        <v>1418</v>
      </c>
      <c r="L524" s="264">
        <v>1372</v>
      </c>
      <c r="M524" s="264">
        <v>1362</v>
      </c>
      <c r="N524" s="267">
        <v>0.98442280945758</v>
      </c>
      <c r="O524" s="266">
        <v>3539</v>
      </c>
      <c r="P524" s="294">
        <v>0.9</v>
      </c>
      <c r="Q524" s="267">
        <v>0.98442280945758</v>
      </c>
      <c r="R524" s="267">
        <v>0.97613001523616</v>
      </c>
      <c r="S524" s="267">
        <v>0.967559943582511</v>
      </c>
      <c r="T524" s="295">
        <v>0.00829279422141949</v>
      </c>
      <c r="U524" s="266">
        <v>3595</v>
      </c>
      <c r="V524" s="266">
        <v>3374</v>
      </c>
      <c r="W524" s="267">
        <v>0.938525730180807</v>
      </c>
      <c r="X524" s="267">
        <v>0.938525730180807</v>
      </c>
      <c r="Y524" s="268">
        <v>0.912899949212798</v>
      </c>
      <c r="Z524" s="268">
        <v>0.960507757404795</v>
      </c>
      <c r="AA524" s="295">
        <v>0.0256257809680083</v>
      </c>
      <c r="AB524" s="264">
        <v>20859</v>
      </c>
      <c r="AC524" s="264">
        <v>19294</v>
      </c>
      <c r="AD524" s="264">
        <v>20475</v>
      </c>
      <c r="AE524" s="264">
        <v>18672</v>
      </c>
      <c r="AF524" s="268">
        <v>0.92497243396136</v>
      </c>
      <c r="AG524" s="268">
        <v>0.911941391941392</v>
      </c>
      <c r="AH524" s="295">
        <v>0.0130310420199677</v>
      </c>
    </row>
    <row r="525" spans="1:34">
      <c r="A525" s="315" t="s">
        <v>721</v>
      </c>
      <c r="B525" s="321" t="s">
        <v>3337</v>
      </c>
      <c r="C525" s="293" t="s">
        <v>929</v>
      </c>
      <c r="D525" s="321" t="s">
        <v>930</v>
      </c>
      <c r="E525" s="263">
        <v>2951</v>
      </c>
      <c r="F525" s="263">
        <v>2922</v>
      </c>
      <c r="G525" s="263">
        <v>2493</v>
      </c>
      <c r="H525" s="264">
        <v>3452</v>
      </c>
      <c r="I525" s="264">
        <v>3411</v>
      </c>
      <c r="J525" s="264">
        <v>2795</v>
      </c>
      <c r="K525" s="264">
        <v>1197</v>
      </c>
      <c r="L525" s="264">
        <v>1177</v>
      </c>
      <c r="M525" s="264">
        <v>975</v>
      </c>
      <c r="N525" s="267">
        <v>0.990172822771942</v>
      </c>
      <c r="O525" s="266">
        <v>2922</v>
      </c>
      <c r="P525" s="294">
        <v>0.9</v>
      </c>
      <c r="Q525" s="267">
        <v>0.990172822771942</v>
      </c>
      <c r="R525" s="267">
        <v>0.988122827346466</v>
      </c>
      <c r="S525" s="267">
        <v>0.983291562238931</v>
      </c>
      <c r="T525" s="295">
        <v>0.0020499954254759</v>
      </c>
      <c r="U525" s="266">
        <v>2951</v>
      </c>
      <c r="V525" s="266">
        <v>2493</v>
      </c>
      <c r="W525" s="267">
        <v>0.844798373432735</v>
      </c>
      <c r="X525" s="267">
        <v>0.844798373432735</v>
      </c>
      <c r="Y525" s="268">
        <v>0.809675550405562</v>
      </c>
      <c r="Z525" s="268">
        <v>0.81453634085213</v>
      </c>
      <c r="AA525" s="295">
        <v>0.0351228230271727</v>
      </c>
      <c r="AB525" s="264">
        <v>16857</v>
      </c>
      <c r="AC525" s="264">
        <v>14589</v>
      </c>
      <c r="AD525" s="264">
        <v>16805</v>
      </c>
      <c r="AE525" s="264">
        <v>14946</v>
      </c>
      <c r="AF525" s="268">
        <v>0.865456486919381</v>
      </c>
      <c r="AG525" s="268">
        <v>0.889378161261529</v>
      </c>
      <c r="AH525" s="295">
        <v>-0.0239216743421486</v>
      </c>
    </row>
    <row r="526" spans="1:34">
      <c r="A526" s="315" t="s">
        <v>721</v>
      </c>
      <c r="B526" s="321" t="s">
        <v>3337</v>
      </c>
      <c r="C526" s="293" t="s">
        <v>931</v>
      </c>
      <c r="D526" s="321" t="s">
        <v>932</v>
      </c>
      <c r="E526" s="263">
        <v>4</v>
      </c>
      <c r="F526" s="263">
        <v>3</v>
      </c>
      <c r="G526" s="263">
        <v>0</v>
      </c>
      <c r="H526" s="264">
        <v>1</v>
      </c>
      <c r="I526" s="264">
        <v>0</v>
      </c>
      <c r="J526" s="264">
        <v>0</v>
      </c>
      <c r="K526" s="264">
        <v>1</v>
      </c>
      <c r="L526" s="264">
        <v>1</v>
      </c>
      <c r="M526" s="264">
        <v>0</v>
      </c>
      <c r="N526" s="267">
        <v>0.75</v>
      </c>
      <c r="O526" s="266">
        <v>3</v>
      </c>
      <c r="P526" s="294">
        <v>0.9</v>
      </c>
      <c r="Q526" s="267">
        <v>0.75</v>
      </c>
      <c r="R526" s="267">
        <v>0</v>
      </c>
      <c r="S526" s="267">
        <v>1</v>
      </c>
      <c r="T526" s="295">
        <v>0.75</v>
      </c>
      <c r="U526" s="266">
        <v>4</v>
      </c>
      <c r="V526" s="266">
        <v>0</v>
      </c>
      <c r="W526" s="267">
        <v>0</v>
      </c>
      <c r="X526" s="267">
        <v>0</v>
      </c>
      <c r="Y526" s="268">
        <v>0</v>
      </c>
      <c r="Z526" s="268">
        <v>0</v>
      </c>
      <c r="AA526" s="295">
        <v>0</v>
      </c>
      <c r="AB526" s="264">
        <v>6</v>
      </c>
      <c r="AC526" s="264">
        <v>0</v>
      </c>
      <c r="AD526" s="264">
        <v>2</v>
      </c>
      <c r="AE526" s="264">
        <v>1</v>
      </c>
      <c r="AF526" s="268">
        <v>0</v>
      </c>
      <c r="AG526" s="268">
        <v>0.5</v>
      </c>
      <c r="AH526" s="295">
        <v>-0.5</v>
      </c>
    </row>
    <row r="527" spans="1:34">
      <c r="A527" s="315" t="s">
        <v>721</v>
      </c>
      <c r="B527" s="321" t="s">
        <v>3337</v>
      </c>
      <c r="C527" s="293" t="s">
        <v>933</v>
      </c>
      <c r="D527" s="321" t="s">
        <v>933</v>
      </c>
      <c r="E527" s="263">
        <v>6</v>
      </c>
      <c r="F527" s="263">
        <v>1</v>
      </c>
      <c r="G527" s="263">
        <v>0</v>
      </c>
      <c r="H527" s="264">
        <v>11</v>
      </c>
      <c r="I527" s="264">
        <v>4</v>
      </c>
      <c r="J527" s="264">
        <v>0</v>
      </c>
      <c r="K527" s="264">
        <v>2</v>
      </c>
      <c r="L527" s="264">
        <v>2</v>
      </c>
      <c r="M527" s="264">
        <v>1</v>
      </c>
      <c r="N527" s="267">
        <v>0.166666666666667</v>
      </c>
      <c r="O527" s="266">
        <v>1</v>
      </c>
      <c r="P527" s="294">
        <v>0.9</v>
      </c>
      <c r="Q527" s="267">
        <v>0.166666666666667</v>
      </c>
      <c r="R527" s="267">
        <v>0.363636363636364</v>
      </c>
      <c r="S527" s="267">
        <v>1</v>
      </c>
      <c r="T527" s="295">
        <v>-0.196969696969697</v>
      </c>
      <c r="U527" s="266">
        <v>6</v>
      </c>
      <c r="V527" s="266">
        <v>0</v>
      </c>
      <c r="W527" s="267">
        <v>0</v>
      </c>
      <c r="X527" s="267">
        <v>0</v>
      </c>
      <c r="Y527" s="268">
        <v>0</v>
      </c>
      <c r="Z527" s="268">
        <v>0.5</v>
      </c>
      <c r="AA527" s="295">
        <v>0</v>
      </c>
      <c r="AB527" s="264">
        <v>29</v>
      </c>
      <c r="AC527" s="264">
        <v>2</v>
      </c>
      <c r="AD527" s="264">
        <v>13</v>
      </c>
      <c r="AE527" s="264">
        <v>3</v>
      </c>
      <c r="AF527" s="268">
        <v>0.0689655172413793</v>
      </c>
      <c r="AG527" s="268">
        <v>0.230769230769231</v>
      </c>
      <c r="AH527" s="295">
        <v>-0.161803713527851</v>
      </c>
    </row>
    <row r="528" spans="1:34">
      <c r="A528" s="315" t="s">
        <v>721</v>
      </c>
      <c r="B528" s="321" t="s">
        <v>3337</v>
      </c>
      <c r="C528" s="293" t="s">
        <v>934</v>
      </c>
      <c r="D528" s="321" t="s">
        <v>935</v>
      </c>
      <c r="E528" s="263">
        <v>3117</v>
      </c>
      <c r="F528" s="263">
        <v>3021</v>
      </c>
      <c r="G528" s="263">
        <v>2377</v>
      </c>
      <c r="H528" s="264">
        <v>3846</v>
      </c>
      <c r="I528" s="264">
        <v>3660</v>
      </c>
      <c r="J528" s="264">
        <v>2609</v>
      </c>
      <c r="K528" s="264">
        <v>1786</v>
      </c>
      <c r="L528" s="264">
        <v>1594</v>
      </c>
      <c r="M528" s="264">
        <v>1446</v>
      </c>
      <c r="N528" s="267">
        <v>0.969201154956689</v>
      </c>
      <c r="O528" s="266">
        <v>3021</v>
      </c>
      <c r="P528" s="294">
        <v>0.9</v>
      </c>
      <c r="Q528" s="267">
        <v>0.969201154956689</v>
      </c>
      <c r="R528" s="267">
        <v>0.951638065522621</v>
      </c>
      <c r="S528" s="267">
        <v>0.892497200447928</v>
      </c>
      <c r="T528" s="295">
        <v>0.0175630894340683</v>
      </c>
      <c r="U528" s="266">
        <v>3117</v>
      </c>
      <c r="V528" s="266">
        <v>2377</v>
      </c>
      <c r="W528" s="267">
        <v>0.762592236124479</v>
      </c>
      <c r="X528" s="267">
        <v>0.762592236124479</v>
      </c>
      <c r="Y528" s="268">
        <v>0.678367134685387</v>
      </c>
      <c r="Z528" s="268">
        <v>0.80963045912654</v>
      </c>
      <c r="AA528" s="295">
        <v>0.0842251014390912</v>
      </c>
      <c r="AB528" s="264">
        <v>19565</v>
      </c>
      <c r="AC528" s="264">
        <v>15965</v>
      </c>
      <c r="AD528" s="264">
        <v>20285</v>
      </c>
      <c r="AE528" s="264">
        <v>17354</v>
      </c>
      <c r="AF528" s="268">
        <v>0.815997955532839</v>
      </c>
      <c r="AG528" s="268">
        <v>0.855508996795662</v>
      </c>
      <c r="AH528" s="295">
        <v>-0.0395110412628226</v>
      </c>
    </row>
    <row r="529" spans="1:34">
      <c r="A529" s="315" t="s">
        <v>721</v>
      </c>
      <c r="B529" s="321" t="s">
        <v>3337</v>
      </c>
      <c r="C529" s="293" t="s">
        <v>936</v>
      </c>
      <c r="D529" s="321" t="s">
        <v>936</v>
      </c>
      <c r="E529" s="263">
        <v>3637</v>
      </c>
      <c r="F529" s="263">
        <v>3548</v>
      </c>
      <c r="G529" s="263">
        <v>3156</v>
      </c>
      <c r="H529" s="264">
        <v>4348</v>
      </c>
      <c r="I529" s="264">
        <v>4243</v>
      </c>
      <c r="J529" s="264">
        <v>3515</v>
      </c>
      <c r="K529" s="264">
        <v>1466</v>
      </c>
      <c r="L529" s="264">
        <v>1430</v>
      </c>
      <c r="M529" s="264">
        <v>1318</v>
      </c>
      <c r="N529" s="267">
        <v>0.975529282375584</v>
      </c>
      <c r="O529" s="266">
        <v>3548</v>
      </c>
      <c r="P529" s="294">
        <v>0.9</v>
      </c>
      <c r="Q529" s="267">
        <v>0.975529282375584</v>
      </c>
      <c r="R529" s="267">
        <v>0.975850965961362</v>
      </c>
      <c r="S529" s="267">
        <v>0.975443383356071</v>
      </c>
      <c r="T529" s="295">
        <v>-0.000321683585777333</v>
      </c>
      <c r="U529" s="266">
        <v>3637</v>
      </c>
      <c r="V529" s="266">
        <v>3156</v>
      </c>
      <c r="W529" s="267">
        <v>0.867748144074787</v>
      </c>
      <c r="X529" s="267">
        <v>0.867748144074787</v>
      </c>
      <c r="Y529" s="268">
        <v>0.808417663293468</v>
      </c>
      <c r="Z529" s="268">
        <v>0.899045020463847</v>
      </c>
      <c r="AA529" s="295">
        <v>0.0593304807813186</v>
      </c>
      <c r="AB529" s="264">
        <v>21354</v>
      </c>
      <c r="AC529" s="264">
        <v>18905</v>
      </c>
      <c r="AD529" s="264">
        <v>21180</v>
      </c>
      <c r="AE529" s="264">
        <v>19579</v>
      </c>
      <c r="AF529" s="268">
        <v>0.885314226842746</v>
      </c>
      <c r="AG529" s="268">
        <v>0.924409820585458</v>
      </c>
      <c r="AH529" s="295">
        <v>-0.0390955937427119</v>
      </c>
    </row>
    <row r="530" spans="1:34">
      <c r="A530" s="315" t="s">
        <v>721</v>
      </c>
      <c r="B530" s="321" t="s">
        <v>3337</v>
      </c>
      <c r="C530" s="293" t="s">
        <v>937</v>
      </c>
      <c r="D530" s="321" t="s">
        <v>938</v>
      </c>
      <c r="E530" s="263">
        <v>3186</v>
      </c>
      <c r="F530" s="263">
        <v>3107</v>
      </c>
      <c r="G530" s="263">
        <v>2851</v>
      </c>
      <c r="H530" s="264">
        <v>3485</v>
      </c>
      <c r="I530" s="264">
        <v>3373</v>
      </c>
      <c r="J530" s="264">
        <v>3150</v>
      </c>
      <c r="K530" s="264">
        <v>1237</v>
      </c>
      <c r="L530" s="264">
        <v>1221</v>
      </c>
      <c r="M530" s="264">
        <v>1120</v>
      </c>
      <c r="N530" s="267">
        <v>0.975204017576899</v>
      </c>
      <c r="O530" s="266">
        <v>3107</v>
      </c>
      <c r="P530" s="294">
        <v>0.9</v>
      </c>
      <c r="Q530" s="267">
        <v>0.975204017576899</v>
      </c>
      <c r="R530" s="267">
        <v>0.967862266857963</v>
      </c>
      <c r="S530" s="267">
        <v>0.987065481002425</v>
      </c>
      <c r="T530" s="295">
        <v>0.00734175071893617</v>
      </c>
      <c r="U530" s="266">
        <v>3186</v>
      </c>
      <c r="V530" s="266">
        <v>2851</v>
      </c>
      <c r="W530" s="267">
        <v>0.894852479598242</v>
      </c>
      <c r="X530" s="267">
        <v>0.894852479598242</v>
      </c>
      <c r="Y530" s="268">
        <v>0.903873744619799</v>
      </c>
      <c r="Z530" s="268">
        <v>0.905416329830234</v>
      </c>
      <c r="AA530" s="295">
        <v>-0.00902126502155687</v>
      </c>
      <c r="AB530" s="264">
        <v>18482</v>
      </c>
      <c r="AC530" s="264">
        <v>16891</v>
      </c>
      <c r="AD530" s="264">
        <v>17963</v>
      </c>
      <c r="AE530" s="264">
        <v>16596</v>
      </c>
      <c r="AF530" s="268">
        <v>0.913916242830862</v>
      </c>
      <c r="AG530" s="268">
        <v>0.923899125981184</v>
      </c>
      <c r="AH530" s="295">
        <v>-0.00998288315032103</v>
      </c>
    </row>
    <row r="531" spans="1:34">
      <c r="A531" s="315" t="s">
        <v>721</v>
      </c>
      <c r="B531" s="321" t="s">
        <v>3337</v>
      </c>
      <c r="C531" s="293" t="s">
        <v>939</v>
      </c>
      <c r="D531" s="321" t="s">
        <v>939</v>
      </c>
      <c r="E531" s="263">
        <v>6387</v>
      </c>
      <c r="F531" s="263">
        <v>6246</v>
      </c>
      <c r="G531" s="263">
        <v>5806</v>
      </c>
      <c r="H531" s="264">
        <v>7373</v>
      </c>
      <c r="I531" s="264">
        <v>7038</v>
      </c>
      <c r="J531" s="264">
        <v>6470</v>
      </c>
      <c r="K531" s="264">
        <v>2756</v>
      </c>
      <c r="L531" s="264">
        <v>2692</v>
      </c>
      <c r="M531" s="264">
        <v>2279</v>
      </c>
      <c r="N531" s="267">
        <v>0.977923907937999</v>
      </c>
      <c r="O531" s="266">
        <v>6246</v>
      </c>
      <c r="P531" s="294">
        <v>0.9</v>
      </c>
      <c r="Q531" s="267">
        <v>0.977923907937999</v>
      </c>
      <c r="R531" s="267">
        <v>0.95456394954564</v>
      </c>
      <c r="S531" s="267">
        <v>0.97677793904209</v>
      </c>
      <c r="T531" s="295">
        <v>0.0233599583923596</v>
      </c>
      <c r="U531" s="266">
        <v>6387</v>
      </c>
      <c r="V531" s="266">
        <v>5806</v>
      </c>
      <c r="W531" s="267">
        <v>0.909033975262251</v>
      </c>
      <c r="X531" s="267">
        <v>0.909033975262251</v>
      </c>
      <c r="Y531" s="268">
        <v>0.877526108775261</v>
      </c>
      <c r="Z531" s="268">
        <v>0.826923076923077</v>
      </c>
      <c r="AA531" s="295">
        <v>0.0315078664869904</v>
      </c>
      <c r="AB531" s="264">
        <v>39571</v>
      </c>
      <c r="AC531" s="264">
        <v>36117</v>
      </c>
      <c r="AD531" s="264">
        <v>39184</v>
      </c>
      <c r="AE531" s="264">
        <v>36582</v>
      </c>
      <c r="AF531" s="268">
        <v>0.912713856106745</v>
      </c>
      <c r="AG531" s="268">
        <v>0.933595345038791</v>
      </c>
      <c r="AH531" s="295">
        <v>-0.0208814889320466</v>
      </c>
    </row>
    <row r="532" spans="1:34">
      <c r="A532" s="315" t="s">
        <v>721</v>
      </c>
      <c r="B532" s="321" t="s">
        <v>3337</v>
      </c>
      <c r="C532" s="293" t="s">
        <v>940</v>
      </c>
      <c r="D532" s="321" t="s">
        <v>940</v>
      </c>
      <c r="E532" s="263">
        <v>1</v>
      </c>
      <c r="F532" s="263">
        <v>0</v>
      </c>
      <c r="G532" s="263">
        <v>0</v>
      </c>
      <c r="H532" s="264">
        <v>5</v>
      </c>
      <c r="I532" s="264">
        <v>1</v>
      </c>
      <c r="J532" s="264">
        <v>0</v>
      </c>
      <c r="K532" s="264">
        <v>0</v>
      </c>
      <c r="L532" s="264">
        <v>0</v>
      </c>
      <c r="M532" s="264">
        <v>0</v>
      </c>
      <c r="N532" s="267">
        <v>0</v>
      </c>
      <c r="O532" s="266">
        <v>0</v>
      </c>
      <c r="P532" s="294">
        <v>0.9</v>
      </c>
      <c r="Q532" s="267">
        <v>0</v>
      </c>
      <c r="R532" s="267">
        <v>0.2</v>
      </c>
      <c r="S532" s="267">
        <v>0</v>
      </c>
      <c r="T532" s="295">
        <v>-0.2</v>
      </c>
      <c r="U532" s="266">
        <v>1</v>
      </c>
      <c r="V532" s="266">
        <v>0</v>
      </c>
      <c r="W532" s="267">
        <v>0</v>
      </c>
      <c r="X532" s="267">
        <v>0</v>
      </c>
      <c r="Y532" s="268">
        <v>0</v>
      </c>
      <c r="Z532" s="268">
        <v>0</v>
      </c>
      <c r="AA532" s="295">
        <v>0</v>
      </c>
      <c r="AB532" s="264">
        <v>6</v>
      </c>
      <c r="AC532" s="264">
        <v>0</v>
      </c>
      <c r="AD532" s="264">
        <v>1</v>
      </c>
      <c r="AE532" s="264">
        <v>0</v>
      </c>
      <c r="AF532" s="268">
        <v>0</v>
      </c>
      <c r="AG532" s="268">
        <v>0</v>
      </c>
      <c r="AH532" s="295">
        <v>0</v>
      </c>
    </row>
    <row r="533" spans="1:34">
      <c r="A533" s="315" t="s">
        <v>721</v>
      </c>
      <c r="B533" s="321" t="s">
        <v>3337</v>
      </c>
      <c r="C533" s="293" t="s">
        <v>941</v>
      </c>
      <c r="D533" s="321" t="s">
        <v>942</v>
      </c>
      <c r="E533" s="263">
        <v>5</v>
      </c>
      <c r="F533" s="263">
        <v>5</v>
      </c>
      <c r="G533" s="263">
        <v>0</v>
      </c>
      <c r="H533" s="264">
        <v>10</v>
      </c>
      <c r="I533" s="264">
        <v>10</v>
      </c>
      <c r="J533" s="264">
        <v>1</v>
      </c>
      <c r="K533" s="264">
        <v>1</v>
      </c>
      <c r="L533" s="264">
        <v>1</v>
      </c>
      <c r="M533" s="264">
        <v>1</v>
      </c>
      <c r="N533" s="267">
        <v>1</v>
      </c>
      <c r="O533" s="266">
        <v>5</v>
      </c>
      <c r="P533" s="294">
        <v>0.9</v>
      </c>
      <c r="Q533" s="267">
        <v>1</v>
      </c>
      <c r="R533" s="267">
        <v>1</v>
      </c>
      <c r="S533" s="267">
        <v>1</v>
      </c>
      <c r="T533" s="295">
        <v>0</v>
      </c>
      <c r="U533" s="266">
        <v>5</v>
      </c>
      <c r="V533" s="266">
        <v>0</v>
      </c>
      <c r="W533" s="267">
        <v>0</v>
      </c>
      <c r="X533" s="267">
        <v>0</v>
      </c>
      <c r="Y533" s="268">
        <v>0.1</v>
      </c>
      <c r="Z533" s="268">
        <v>1</v>
      </c>
      <c r="AA533" s="295">
        <v>-0.1</v>
      </c>
      <c r="AB533" s="264">
        <v>19</v>
      </c>
      <c r="AC533" s="264">
        <v>3</v>
      </c>
      <c r="AD533" s="264">
        <v>4</v>
      </c>
      <c r="AE533" s="264">
        <v>3</v>
      </c>
      <c r="AF533" s="268">
        <v>0.157894736842105</v>
      </c>
      <c r="AG533" s="268">
        <v>0.75</v>
      </c>
      <c r="AH533" s="295">
        <v>-0.592105263157895</v>
      </c>
    </row>
    <row r="534" spans="1:34">
      <c r="A534" s="315" t="s">
        <v>721</v>
      </c>
      <c r="B534" s="321" t="s">
        <v>3337</v>
      </c>
      <c r="C534" s="293" t="s">
        <v>943</v>
      </c>
      <c r="D534" s="321" t="s">
        <v>943</v>
      </c>
      <c r="E534" s="263">
        <v>1</v>
      </c>
      <c r="F534" s="263">
        <v>0</v>
      </c>
      <c r="G534" s="263">
        <v>0</v>
      </c>
      <c r="H534" s="264">
        <v>2</v>
      </c>
      <c r="I534" s="264">
        <v>1</v>
      </c>
      <c r="J534" s="264">
        <v>0</v>
      </c>
      <c r="K534" s="264">
        <v>1</v>
      </c>
      <c r="L534" s="264">
        <v>1</v>
      </c>
      <c r="M534" s="264">
        <v>0</v>
      </c>
      <c r="N534" s="267">
        <v>0</v>
      </c>
      <c r="O534" s="266">
        <v>0</v>
      </c>
      <c r="P534" s="294">
        <v>0.9</v>
      </c>
      <c r="Q534" s="267">
        <v>0</v>
      </c>
      <c r="R534" s="267">
        <v>0.5</v>
      </c>
      <c r="S534" s="267">
        <v>1</v>
      </c>
      <c r="T534" s="295">
        <v>-0.5</v>
      </c>
      <c r="U534" s="266">
        <v>1</v>
      </c>
      <c r="V534" s="266">
        <v>0</v>
      </c>
      <c r="W534" s="267">
        <v>0</v>
      </c>
      <c r="X534" s="267">
        <v>0</v>
      </c>
      <c r="Y534" s="268">
        <v>0</v>
      </c>
      <c r="Z534" s="268">
        <v>0</v>
      </c>
      <c r="AA534" s="295">
        <v>0</v>
      </c>
      <c r="AB534" s="264">
        <v>4</v>
      </c>
      <c r="AC534" s="264">
        <v>0</v>
      </c>
      <c r="AD534" s="264">
        <v>0</v>
      </c>
      <c r="AE534" s="264">
        <v>0</v>
      </c>
      <c r="AF534" s="268">
        <v>0</v>
      </c>
      <c r="AG534" s="268">
        <v>0</v>
      </c>
      <c r="AH534" s="295">
        <v>0</v>
      </c>
    </row>
    <row r="535" spans="1:34">
      <c r="A535" s="315" t="s">
        <v>721</v>
      </c>
      <c r="B535" s="321" t="s">
        <v>3337</v>
      </c>
      <c r="C535" s="293" t="s">
        <v>944</v>
      </c>
      <c r="D535" s="321" t="s">
        <v>945</v>
      </c>
      <c r="E535" s="263">
        <v>4667</v>
      </c>
      <c r="F535" s="263">
        <v>4542</v>
      </c>
      <c r="G535" s="263">
        <v>4279</v>
      </c>
      <c r="H535" s="264">
        <v>5125</v>
      </c>
      <c r="I535" s="264">
        <v>4946</v>
      </c>
      <c r="J535" s="264">
        <v>4589</v>
      </c>
      <c r="K535" s="264">
        <v>1848</v>
      </c>
      <c r="L535" s="264">
        <v>1737</v>
      </c>
      <c r="M535" s="264">
        <v>1708</v>
      </c>
      <c r="N535" s="267">
        <v>0.97321619884294</v>
      </c>
      <c r="O535" s="266">
        <v>4542</v>
      </c>
      <c r="P535" s="294">
        <v>0.9</v>
      </c>
      <c r="Q535" s="267">
        <v>0.97321619884294</v>
      </c>
      <c r="R535" s="267">
        <v>0.965073170731707</v>
      </c>
      <c r="S535" s="267">
        <v>0.939935064935065</v>
      </c>
      <c r="T535" s="295">
        <v>0.00814302811123246</v>
      </c>
      <c r="U535" s="266">
        <v>4667</v>
      </c>
      <c r="V535" s="266">
        <v>4279</v>
      </c>
      <c r="W535" s="267">
        <v>0.916863081208485</v>
      </c>
      <c r="X535" s="267">
        <v>0.916863081208485</v>
      </c>
      <c r="Y535" s="268">
        <v>0.895414634146341</v>
      </c>
      <c r="Z535" s="268">
        <v>0.924242424242424</v>
      </c>
      <c r="AA535" s="295">
        <v>0.0214484470621437</v>
      </c>
      <c r="AB535" s="264">
        <v>26912</v>
      </c>
      <c r="AC535" s="264">
        <v>24974</v>
      </c>
      <c r="AD535" s="264">
        <v>25239</v>
      </c>
      <c r="AE535" s="264">
        <v>23655</v>
      </c>
      <c r="AF535" s="268">
        <v>0.927987514863258</v>
      </c>
      <c r="AG535" s="268">
        <v>0.93723998573636</v>
      </c>
      <c r="AH535" s="295">
        <v>-0.00925247087310233</v>
      </c>
    </row>
    <row r="536" spans="1:34">
      <c r="A536" s="315" t="s">
        <v>721</v>
      </c>
      <c r="B536" s="321" t="s">
        <v>3337</v>
      </c>
      <c r="C536" s="293" t="s">
        <v>946</v>
      </c>
      <c r="D536" s="321" t="s">
        <v>947</v>
      </c>
      <c r="E536" s="263">
        <v>2921</v>
      </c>
      <c r="F536" s="263">
        <v>2854</v>
      </c>
      <c r="G536" s="263">
        <v>2615</v>
      </c>
      <c r="H536" s="264">
        <v>3595</v>
      </c>
      <c r="I536" s="264">
        <v>3543</v>
      </c>
      <c r="J536" s="264">
        <v>3304</v>
      </c>
      <c r="K536" s="264">
        <v>1843</v>
      </c>
      <c r="L536" s="264">
        <v>1823</v>
      </c>
      <c r="M536" s="264">
        <v>1750</v>
      </c>
      <c r="N536" s="267">
        <v>0.977062649777473</v>
      </c>
      <c r="O536" s="266">
        <v>2854</v>
      </c>
      <c r="P536" s="294">
        <v>0.9</v>
      </c>
      <c r="Q536" s="267">
        <v>0.977062649777473</v>
      </c>
      <c r="R536" s="267">
        <v>0.985535465924896</v>
      </c>
      <c r="S536" s="267">
        <v>0.989148128052089</v>
      </c>
      <c r="T536" s="295">
        <v>-0.00847281614742224</v>
      </c>
      <c r="U536" s="266">
        <v>2921</v>
      </c>
      <c r="V536" s="266">
        <v>2615</v>
      </c>
      <c r="W536" s="267">
        <v>0.895241355700103</v>
      </c>
      <c r="X536" s="267">
        <v>0.895241355700103</v>
      </c>
      <c r="Y536" s="268">
        <v>0.919054242002782</v>
      </c>
      <c r="Z536" s="268">
        <v>0.949538795442214</v>
      </c>
      <c r="AA536" s="295">
        <v>-0.023812886302679</v>
      </c>
      <c r="AB536" s="264">
        <v>18432</v>
      </c>
      <c r="AC536" s="264">
        <v>17259</v>
      </c>
      <c r="AD536" s="264">
        <v>18644</v>
      </c>
      <c r="AE536" s="264">
        <v>17121</v>
      </c>
      <c r="AF536" s="268">
        <v>0.936360677083333</v>
      </c>
      <c r="AG536" s="268">
        <v>0.918311521132804</v>
      </c>
      <c r="AH536" s="295">
        <v>0.0180491559505292</v>
      </c>
    </row>
    <row r="537" spans="1:34">
      <c r="A537" s="315" t="s">
        <v>721</v>
      </c>
      <c r="B537" s="321" t="s">
        <v>3337</v>
      </c>
      <c r="C537" s="293" t="s">
        <v>948</v>
      </c>
      <c r="D537" s="321" t="s">
        <v>948</v>
      </c>
      <c r="E537" s="263">
        <v>0</v>
      </c>
      <c r="F537" s="263">
        <v>0</v>
      </c>
      <c r="G537" s="263">
        <v>0</v>
      </c>
      <c r="H537" s="264">
        <v>2</v>
      </c>
      <c r="I537" s="264">
        <v>0</v>
      </c>
      <c r="J537" s="264">
        <v>0</v>
      </c>
      <c r="K537" s="264">
        <v>0</v>
      </c>
      <c r="L537" s="264">
        <v>0</v>
      </c>
      <c r="M537" s="264">
        <v>0</v>
      </c>
      <c r="N537" s="267">
        <v>0</v>
      </c>
      <c r="O537" s="266">
        <v>0</v>
      </c>
      <c r="P537" s="294">
        <v>0.9</v>
      </c>
      <c r="Q537" s="267">
        <v>0</v>
      </c>
      <c r="R537" s="267">
        <v>0</v>
      </c>
      <c r="S537" s="267">
        <v>0</v>
      </c>
      <c r="T537" s="295">
        <v>0</v>
      </c>
      <c r="U537" s="266">
        <v>0</v>
      </c>
      <c r="V537" s="266">
        <v>0</v>
      </c>
      <c r="W537" s="267">
        <v>0</v>
      </c>
      <c r="X537" s="267">
        <v>0</v>
      </c>
      <c r="Y537" s="268">
        <v>0</v>
      </c>
      <c r="Z537" s="268">
        <v>0</v>
      </c>
      <c r="AA537" s="295">
        <v>0</v>
      </c>
      <c r="AB537" s="264">
        <v>2</v>
      </c>
      <c r="AC537" s="264">
        <v>0</v>
      </c>
      <c r="AD537" s="264">
        <v>0</v>
      </c>
      <c r="AE537" s="264">
        <v>0</v>
      </c>
      <c r="AF537" s="268">
        <v>0</v>
      </c>
      <c r="AG537" s="268">
        <v>0</v>
      </c>
      <c r="AH537" s="295">
        <v>0</v>
      </c>
    </row>
    <row r="538" spans="1:34">
      <c r="A538" s="315" t="s">
        <v>721</v>
      </c>
      <c r="B538" s="321" t="s">
        <v>3337</v>
      </c>
      <c r="C538" s="293" t="s">
        <v>949</v>
      </c>
      <c r="D538" s="321" t="s">
        <v>949</v>
      </c>
      <c r="E538" s="263">
        <v>0</v>
      </c>
      <c r="F538" s="263">
        <v>0</v>
      </c>
      <c r="G538" s="263">
        <v>0</v>
      </c>
      <c r="H538" s="264">
        <v>5</v>
      </c>
      <c r="I538" s="264">
        <v>1</v>
      </c>
      <c r="J538" s="264">
        <v>0</v>
      </c>
      <c r="K538" s="264">
        <v>1</v>
      </c>
      <c r="L538" s="264">
        <v>1</v>
      </c>
      <c r="M538" s="264">
        <v>1</v>
      </c>
      <c r="N538" s="267">
        <v>0</v>
      </c>
      <c r="O538" s="266">
        <v>0</v>
      </c>
      <c r="P538" s="294">
        <v>0.9</v>
      </c>
      <c r="Q538" s="267">
        <v>0</v>
      </c>
      <c r="R538" s="267">
        <v>0.2</v>
      </c>
      <c r="S538" s="267">
        <v>1</v>
      </c>
      <c r="T538" s="295">
        <v>-0.2</v>
      </c>
      <c r="U538" s="266">
        <v>0</v>
      </c>
      <c r="V538" s="266">
        <v>0</v>
      </c>
      <c r="W538" s="267">
        <v>0</v>
      </c>
      <c r="X538" s="267">
        <v>0</v>
      </c>
      <c r="Y538" s="268">
        <v>0</v>
      </c>
      <c r="Z538" s="268">
        <v>1</v>
      </c>
      <c r="AA538" s="295">
        <v>0</v>
      </c>
      <c r="AB538" s="264">
        <v>10</v>
      </c>
      <c r="AC538" s="264">
        <v>5</v>
      </c>
      <c r="AD538" s="264">
        <v>10</v>
      </c>
      <c r="AE538" s="264">
        <v>10</v>
      </c>
      <c r="AF538" s="268">
        <v>0.5</v>
      </c>
      <c r="AG538" s="268">
        <v>1</v>
      </c>
      <c r="AH538" s="295">
        <v>-0.5</v>
      </c>
    </row>
    <row r="539" spans="1:34">
      <c r="A539" s="315" t="s">
        <v>721</v>
      </c>
      <c r="B539" s="321" t="s">
        <v>3337</v>
      </c>
      <c r="C539" s="293" t="s">
        <v>950</v>
      </c>
      <c r="D539" s="321" t="s">
        <v>950</v>
      </c>
      <c r="E539" s="263">
        <v>6</v>
      </c>
      <c r="F539" s="263">
        <v>4</v>
      </c>
      <c r="G539" s="263">
        <v>0</v>
      </c>
      <c r="H539" s="264">
        <v>3</v>
      </c>
      <c r="I539" s="264">
        <v>3</v>
      </c>
      <c r="J539" s="264">
        <v>0</v>
      </c>
      <c r="K539" s="264">
        <v>1</v>
      </c>
      <c r="L539" s="264">
        <v>1</v>
      </c>
      <c r="M539" s="264">
        <v>0</v>
      </c>
      <c r="N539" s="267">
        <v>0.666666666666667</v>
      </c>
      <c r="O539" s="266">
        <v>4</v>
      </c>
      <c r="P539" s="294">
        <v>0.9</v>
      </c>
      <c r="Q539" s="267">
        <v>0.666666666666667</v>
      </c>
      <c r="R539" s="267">
        <v>1</v>
      </c>
      <c r="S539" s="267">
        <v>1</v>
      </c>
      <c r="T539" s="295">
        <v>-0.333333333333333</v>
      </c>
      <c r="U539" s="266">
        <v>6</v>
      </c>
      <c r="V539" s="266">
        <v>0</v>
      </c>
      <c r="W539" s="267">
        <v>0</v>
      </c>
      <c r="X539" s="267">
        <v>0</v>
      </c>
      <c r="Y539" s="268">
        <v>0</v>
      </c>
      <c r="Z539" s="268">
        <v>0</v>
      </c>
      <c r="AA539" s="295">
        <v>0</v>
      </c>
      <c r="AB539" s="264">
        <v>10</v>
      </c>
      <c r="AC539" s="264">
        <v>0</v>
      </c>
      <c r="AD539" s="264">
        <v>2</v>
      </c>
      <c r="AE539" s="264">
        <v>2</v>
      </c>
      <c r="AF539" s="268">
        <v>0</v>
      </c>
      <c r="AG539" s="268">
        <v>1</v>
      </c>
      <c r="AH539" s="295">
        <v>-1</v>
      </c>
    </row>
    <row r="540" spans="1:34">
      <c r="A540" s="315" t="s">
        <v>721</v>
      </c>
      <c r="B540" s="321" t="s">
        <v>3337</v>
      </c>
      <c r="C540" s="293" t="s">
        <v>951</v>
      </c>
      <c r="D540" s="321" t="s">
        <v>951</v>
      </c>
      <c r="E540" s="263">
        <v>2286</v>
      </c>
      <c r="F540" s="263">
        <v>2283</v>
      </c>
      <c r="G540" s="263">
        <v>2169</v>
      </c>
      <c r="H540" s="264">
        <v>2702</v>
      </c>
      <c r="I540" s="264">
        <v>2693</v>
      </c>
      <c r="J540" s="264">
        <v>2552</v>
      </c>
      <c r="K540" s="264">
        <v>955</v>
      </c>
      <c r="L540" s="264">
        <v>946</v>
      </c>
      <c r="M540" s="264">
        <v>905</v>
      </c>
      <c r="N540" s="267">
        <v>0.998687664041995</v>
      </c>
      <c r="O540" s="266">
        <v>2283</v>
      </c>
      <c r="P540" s="294">
        <v>0.9</v>
      </c>
      <c r="Q540" s="267">
        <v>0.998687664041995</v>
      </c>
      <c r="R540" s="267">
        <v>0.996669133974833</v>
      </c>
      <c r="S540" s="267">
        <v>0.990575916230366</v>
      </c>
      <c r="T540" s="295">
        <v>0.00201853006716124</v>
      </c>
      <c r="U540" s="266">
        <v>2286</v>
      </c>
      <c r="V540" s="266">
        <v>2169</v>
      </c>
      <c r="W540" s="267">
        <v>0.948818897637795</v>
      </c>
      <c r="X540" s="267">
        <v>0.948818897637795</v>
      </c>
      <c r="Y540" s="268">
        <v>0.944485566247224</v>
      </c>
      <c r="Z540" s="268">
        <v>0.947643979057592</v>
      </c>
      <c r="AA540" s="295">
        <v>0.00433333139057102</v>
      </c>
      <c r="AB540" s="264">
        <v>13670</v>
      </c>
      <c r="AC540" s="264">
        <v>12935</v>
      </c>
      <c r="AD540" s="264">
        <v>13698</v>
      </c>
      <c r="AE540" s="264">
        <v>13044</v>
      </c>
      <c r="AF540" s="268">
        <v>0.946232626188734</v>
      </c>
      <c r="AG540" s="268">
        <v>0.952255803766973</v>
      </c>
      <c r="AH540" s="295">
        <v>-0.00602317757823878</v>
      </c>
    </row>
    <row r="541" spans="1:34">
      <c r="A541" s="315" t="s">
        <v>721</v>
      </c>
      <c r="B541" s="321" t="s">
        <v>3337</v>
      </c>
      <c r="C541" s="293" t="s">
        <v>952</v>
      </c>
      <c r="D541" s="321" t="s">
        <v>952</v>
      </c>
      <c r="E541" s="263">
        <v>4207</v>
      </c>
      <c r="F541" s="263">
        <v>4126</v>
      </c>
      <c r="G541" s="263">
        <v>3906</v>
      </c>
      <c r="H541" s="264">
        <v>5189</v>
      </c>
      <c r="I541" s="264">
        <v>5141</v>
      </c>
      <c r="J541" s="264">
        <v>4884</v>
      </c>
      <c r="K541" s="264">
        <v>1976</v>
      </c>
      <c r="L541" s="264">
        <v>1939</v>
      </c>
      <c r="M541" s="264">
        <v>1815</v>
      </c>
      <c r="N541" s="267">
        <v>0.980746375089137</v>
      </c>
      <c r="O541" s="266">
        <v>4126</v>
      </c>
      <c r="P541" s="294">
        <v>0.9</v>
      </c>
      <c r="Q541" s="267">
        <v>0.980746375089137</v>
      </c>
      <c r="R541" s="267">
        <v>0.990749662748121</v>
      </c>
      <c r="S541" s="267">
        <v>0.981275303643725</v>
      </c>
      <c r="T541" s="295">
        <v>-0.0100032876589838</v>
      </c>
      <c r="U541" s="266">
        <v>4207</v>
      </c>
      <c r="V541" s="266">
        <v>3906</v>
      </c>
      <c r="W541" s="267">
        <v>0.928452579034942</v>
      </c>
      <c r="X541" s="267">
        <v>0.928452579034942</v>
      </c>
      <c r="Y541" s="268">
        <v>0.941221815378686</v>
      </c>
      <c r="Z541" s="268">
        <v>0.918522267206478</v>
      </c>
      <c r="AA541" s="295">
        <v>-0.0127692363437439</v>
      </c>
      <c r="AB541" s="264">
        <v>27193</v>
      </c>
      <c r="AC541" s="264">
        <v>25367</v>
      </c>
      <c r="AD541" s="264">
        <v>27403</v>
      </c>
      <c r="AE541" s="264">
        <v>25706</v>
      </c>
      <c r="AF541" s="268">
        <v>0.93285036590299</v>
      </c>
      <c r="AG541" s="268">
        <v>0.938072473816735</v>
      </c>
      <c r="AH541" s="295">
        <v>-0.00522210791374567</v>
      </c>
    </row>
    <row r="542" spans="1:34">
      <c r="A542" s="315" t="s">
        <v>721</v>
      </c>
      <c r="B542" s="321" t="s">
        <v>3337</v>
      </c>
      <c r="C542" s="293" t="s">
        <v>953</v>
      </c>
      <c r="D542" s="321" t="s">
        <v>953</v>
      </c>
      <c r="E542" s="263">
        <v>1857</v>
      </c>
      <c r="F542" s="263">
        <v>1832</v>
      </c>
      <c r="G542" s="263">
        <v>1756</v>
      </c>
      <c r="H542" s="264">
        <v>2153</v>
      </c>
      <c r="I542" s="264">
        <v>2123</v>
      </c>
      <c r="J542" s="264">
        <v>1937</v>
      </c>
      <c r="K542" s="264">
        <v>1315</v>
      </c>
      <c r="L542" s="264">
        <v>1308</v>
      </c>
      <c r="M542" s="264">
        <v>1271</v>
      </c>
      <c r="N542" s="267">
        <v>0.986537425955843</v>
      </c>
      <c r="O542" s="266">
        <v>1832</v>
      </c>
      <c r="P542" s="294">
        <v>0.9</v>
      </c>
      <c r="Q542" s="267">
        <v>0.986537425955843</v>
      </c>
      <c r="R542" s="267">
        <v>0.986065954482118</v>
      </c>
      <c r="S542" s="267">
        <v>0.99467680608365</v>
      </c>
      <c r="T542" s="295">
        <v>0.000471471473724727</v>
      </c>
      <c r="U542" s="266">
        <v>1857</v>
      </c>
      <c r="V542" s="266">
        <v>1756</v>
      </c>
      <c r="W542" s="267">
        <v>0.945611200861605</v>
      </c>
      <c r="X542" s="267">
        <v>0.945611200861605</v>
      </c>
      <c r="Y542" s="268">
        <v>0.899674872271249</v>
      </c>
      <c r="Z542" s="268">
        <v>0.966539923954373</v>
      </c>
      <c r="AA542" s="295">
        <v>0.0459363285903553</v>
      </c>
      <c r="AB542" s="264">
        <v>11148</v>
      </c>
      <c r="AC542" s="264">
        <v>10375</v>
      </c>
      <c r="AD542" s="264">
        <v>11634</v>
      </c>
      <c r="AE542" s="264">
        <v>11128</v>
      </c>
      <c r="AF542" s="268">
        <v>0.930660208109078</v>
      </c>
      <c r="AG542" s="268">
        <v>0.956506790441809</v>
      </c>
      <c r="AH542" s="295">
        <v>-0.0258465823327306</v>
      </c>
    </row>
    <row r="543" spans="1:34">
      <c r="A543" s="315" t="s">
        <v>721</v>
      </c>
      <c r="B543" s="321" t="s">
        <v>3337</v>
      </c>
      <c r="C543" s="293" t="s">
        <v>954</v>
      </c>
      <c r="D543" s="321" t="s">
        <v>954</v>
      </c>
      <c r="E543" s="263">
        <v>5</v>
      </c>
      <c r="F543" s="263">
        <v>0</v>
      </c>
      <c r="G543" s="263">
        <v>0</v>
      </c>
      <c r="H543" s="264">
        <v>9</v>
      </c>
      <c r="I543" s="264">
        <v>2</v>
      </c>
      <c r="J543" s="264">
        <v>0</v>
      </c>
      <c r="K543" s="264">
        <v>0</v>
      </c>
      <c r="L543" s="264">
        <v>0</v>
      </c>
      <c r="M543" s="264">
        <v>0</v>
      </c>
      <c r="N543" s="267">
        <v>0</v>
      </c>
      <c r="O543" s="266">
        <v>0</v>
      </c>
      <c r="P543" s="294">
        <v>0.9</v>
      </c>
      <c r="Q543" s="267">
        <v>0</v>
      </c>
      <c r="R543" s="267">
        <v>0.222222222222222</v>
      </c>
      <c r="S543" s="267">
        <v>0</v>
      </c>
      <c r="T543" s="295">
        <v>-0.222222222222222</v>
      </c>
      <c r="U543" s="266">
        <v>5</v>
      </c>
      <c r="V543" s="266">
        <v>0</v>
      </c>
      <c r="W543" s="267">
        <v>0</v>
      </c>
      <c r="X543" s="267">
        <v>0</v>
      </c>
      <c r="Y543" s="268">
        <v>0</v>
      </c>
      <c r="Z543" s="268">
        <v>0</v>
      </c>
      <c r="AA543" s="295">
        <v>0</v>
      </c>
      <c r="AB543" s="264">
        <v>14</v>
      </c>
      <c r="AC543" s="264">
        <v>0</v>
      </c>
      <c r="AD543" s="264">
        <v>0</v>
      </c>
      <c r="AE543" s="264">
        <v>0</v>
      </c>
      <c r="AF543" s="268">
        <v>0</v>
      </c>
      <c r="AG543" s="268">
        <v>0</v>
      </c>
      <c r="AH543" s="295">
        <v>0</v>
      </c>
    </row>
    <row r="544" spans="1:34">
      <c r="A544" s="315" t="s">
        <v>721</v>
      </c>
      <c r="B544" s="321" t="s">
        <v>3337</v>
      </c>
      <c r="C544" s="293" t="s">
        <v>955</v>
      </c>
      <c r="D544" s="321" t="s">
        <v>955</v>
      </c>
      <c r="E544" s="263">
        <v>2</v>
      </c>
      <c r="F544" s="263">
        <v>2</v>
      </c>
      <c r="G544" s="263">
        <v>0</v>
      </c>
      <c r="H544" s="264">
        <v>1</v>
      </c>
      <c r="I544" s="264">
        <v>0</v>
      </c>
      <c r="J544" s="264">
        <v>0</v>
      </c>
      <c r="K544" s="264">
        <v>0</v>
      </c>
      <c r="L544" s="264">
        <v>0</v>
      </c>
      <c r="M544" s="264">
        <v>0</v>
      </c>
      <c r="N544" s="267">
        <v>1</v>
      </c>
      <c r="O544" s="266">
        <v>2</v>
      </c>
      <c r="P544" s="294">
        <v>0.9</v>
      </c>
      <c r="Q544" s="267">
        <v>1</v>
      </c>
      <c r="R544" s="267">
        <v>0</v>
      </c>
      <c r="S544" s="267">
        <v>0</v>
      </c>
      <c r="T544" s="295">
        <v>1</v>
      </c>
      <c r="U544" s="266">
        <v>2</v>
      </c>
      <c r="V544" s="266">
        <v>0</v>
      </c>
      <c r="W544" s="267">
        <v>0</v>
      </c>
      <c r="X544" s="267">
        <v>0</v>
      </c>
      <c r="Y544" s="268">
        <v>0</v>
      </c>
      <c r="Z544" s="268">
        <v>0</v>
      </c>
      <c r="AA544" s="295">
        <v>0</v>
      </c>
      <c r="AB544" s="264">
        <v>4</v>
      </c>
      <c r="AC544" s="264">
        <v>0</v>
      </c>
      <c r="AD544" s="264">
        <v>1</v>
      </c>
      <c r="AE544" s="264">
        <v>1</v>
      </c>
      <c r="AF544" s="268">
        <v>0</v>
      </c>
      <c r="AG544" s="268">
        <v>1</v>
      </c>
      <c r="AH544" s="295">
        <v>-1</v>
      </c>
    </row>
    <row r="545" spans="1:34">
      <c r="A545" s="315" t="s">
        <v>721</v>
      </c>
      <c r="B545" s="321" t="s">
        <v>3337</v>
      </c>
      <c r="C545" s="293" t="s">
        <v>956</v>
      </c>
      <c r="D545" s="321" t="s">
        <v>956</v>
      </c>
      <c r="E545" s="263">
        <v>1</v>
      </c>
      <c r="F545" s="263">
        <v>0</v>
      </c>
      <c r="G545" s="263">
        <v>0</v>
      </c>
      <c r="H545" s="264">
        <v>10</v>
      </c>
      <c r="I545" s="264">
        <v>0</v>
      </c>
      <c r="J545" s="264">
        <v>8</v>
      </c>
      <c r="K545" s="264">
        <v>0</v>
      </c>
      <c r="L545" s="264">
        <v>0</v>
      </c>
      <c r="M545" s="264">
        <v>0</v>
      </c>
      <c r="N545" s="267">
        <v>0</v>
      </c>
      <c r="O545" s="266">
        <v>0</v>
      </c>
      <c r="P545" s="294">
        <v>0.9</v>
      </c>
      <c r="Q545" s="267">
        <v>0</v>
      </c>
      <c r="R545" s="267">
        <v>0</v>
      </c>
      <c r="S545" s="267">
        <v>0</v>
      </c>
      <c r="T545" s="295">
        <v>0</v>
      </c>
      <c r="U545" s="266">
        <v>1</v>
      </c>
      <c r="V545" s="266">
        <v>0</v>
      </c>
      <c r="W545" s="267">
        <v>0</v>
      </c>
      <c r="X545" s="267">
        <v>0</v>
      </c>
      <c r="Y545" s="268">
        <v>0.8</v>
      </c>
      <c r="Z545" s="268">
        <v>0</v>
      </c>
      <c r="AA545" s="295">
        <v>-0.8</v>
      </c>
      <c r="AB545" s="264">
        <v>13</v>
      </c>
      <c r="AC545" s="264">
        <v>10</v>
      </c>
      <c r="AD545" s="264">
        <v>5</v>
      </c>
      <c r="AE545" s="264">
        <v>4</v>
      </c>
      <c r="AF545" s="268">
        <v>0.769230769230769</v>
      </c>
      <c r="AG545" s="268">
        <v>0.8</v>
      </c>
      <c r="AH545" s="295">
        <v>-0.0307692307692308</v>
      </c>
    </row>
    <row r="546" spans="1:34">
      <c r="A546" s="315" t="s">
        <v>721</v>
      </c>
      <c r="B546" s="321" t="s">
        <v>3337</v>
      </c>
      <c r="C546" s="293" t="s">
        <v>957</v>
      </c>
      <c r="D546" s="321" t="s">
        <v>957</v>
      </c>
      <c r="E546" s="263">
        <v>2640</v>
      </c>
      <c r="F546" s="263">
        <v>2583</v>
      </c>
      <c r="G546" s="263">
        <v>2492</v>
      </c>
      <c r="H546" s="264">
        <v>3125</v>
      </c>
      <c r="I546" s="264">
        <v>3086</v>
      </c>
      <c r="J546" s="264">
        <v>2988</v>
      </c>
      <c r="K546" s="264">
        <v>1135</v>
      </c>
      <c r="L546" s="264">
        <v>1116</v>
      </c>
      <c r="M546" s="264">
        <v>1041</v>
      </c>
      <c r="N546" s="267">
        <v>0.978409090909091</v>
      </c>
      <c r="O546" s="266">
        <v>2583</v>
      </c>
      <c r="P546" s="294">
        <v>0.9</v>
      </c>
      <c r="Q546" s="267">
        <v>0.978409090909091</v>
      </c>
      <c r="R546" s="267">
        <v>0.98752</v>
      </c>
      <c r="S546" s="267">
        <v>0.983259911894273</v>
      </c>
      <c r="T546" s="295">
        <v>-0.00911090909090906</v>
      </c>
      <c r="U546" s="266">
        <v>2640</v>
      </c>
      <c r="V546" s="266">
        <v>2492</v>
      </c>
      <c r="W546" s="267">
        <v>0.943939393939394</v>
      </c>
      <c r="X546" s="267">
        <v>0.943939393939394</v>
      </c>
      <c r="Y546" s="268">
        <v>0.95616</v>
      </c>
      <c r="Z546" s="268">
        <v>0.917180616740088</v>
      </c>
      <c r="AA546" s="295">
        <v>-0.012220606060606</v>
      </c>
      <c r="AB546" s="264">
        <v>16408</v>
      </c>
      <c r="AC546" s="264">
        <v>15568</v>
      </c>
      <c r="AD546" s="264">
        <v>16484</v>
      </c>
      <c r="AE546" s="264">
        <v>15840</v>
      </c>
      <c r="AF546" s="268">
        <v>0.948805460750853</v>
      </c>
      <c r="AG546" s="268">
        <v>0.960931812666828</v>
      </c>
      <c r="AH546" s="295">
        <v>-0.0121263519159752</v>
      </c>
    </row>
    <row r="547" spans="1:34">
      <c r="A547" s="315" t="s">
        <v>721</v>
      </c>
      <c r="B547" s="321" t="s">
        <v>3337</v>
      </c>
      <c r="C547" s="293" t="s">
        <v>958</v>
      </c>
      <c r="D547" s="321" t="s">
        <v>958</v>
      </c>
      <c r="E547" s="263">
        <v>1386</v>
      </c>
      <c r="F547" s="263">
        <v>1361</v>
      </c>
      <c r="G547" s="263">
        <v>1266</v>
      </c>
      <c r="H547" s="264">
        <v>1709</v>
      </c>
      <c r="I547" s="264">
        <v>1680</v>
      </c>
      <c r="J547" s="264">
        <v>1609</v>
      </c>
      <c r="K547" s="264">
        <v>617</v>
      </c>
      <c r="L547" s="264">
        <v>601</v>
      </c>
      <c r="M547" s="264">
        <v>545</v>
      </c>
      <c r="N547" s="267">
        <v>0.981962481962482</v>
      </c>
      <c r="O547" s="266">
        <v>1361</v>
      </c>
      <c r="P547" s="294">
        <v>0.9</v>
      </c>
      <c r="Q547" s="267">
        <v>0.981962481962482</v>
      </c>
      <c r="R547" s="267">
        <v>0.983031012287888</v>
      </c>
      <c r="S547" s="267">
        <v>0.974068071312804</v>
      </c>
      <c r="T547" s="295">
        <v>-0.00106853032540577</v>
      </c>
      <c r="U547" s="266">
        <v>1386</v>
      </c>
      <c r="V547" s="266">
        <v>1266</v>
      </c>
      <c r="W547" s="267">
        <v>0.913419913419913</v>
      </c>
      <c r="X547" s="267">
        <v>0.913419913419913</v>
      </c>
      <c r="Y547" s="268">
        <v>0.941486249268578</v>
      </c>
      <c r="Z547" s="268">
        <v>0.883306320907618</v>
      </c>
      <c r="AA547" s="295">
        <v>-0.0280663358486647</v>
      </c>
      <c r="AB547" s="264">
        <v>7987</v>
      </c>
      <c r="AC547" s="264">
        <v>7410</v>
      </c>
      <c r="AD547" s="264">
        <v>8960</v>
      </c>
      <c r="AE547" s="264">
        <v>8407</v>
      </c>
      <c r="AF547" s="268">
        <v>0.927757606109929</v>
      </c>
      <c r="AG547" s="268">
        <v>0.93828125</v>
      </c>
      <c r="AH547" s="295">
        <v>-0.0105236438900713</v>
      </c>
    </row>
    <row r="548" spans="1:34">
      <c r="A548" s="315" t="s">
        <v>721</v>
      </c>
      <c r="B548" s="321" t="s">
        <v>3337</v>
      </c>
      <c r="C548" s="293" t="s">
        <v>959</v>
      </c>
      <c r="D548" s="321" t="s">
        <v>959</v>
      </c>
      <c r="E548" s="263">
        <v>0</v>
      </c>
      <c r="F548" s="263">
        <v>0</v>
      </c>
      <c r="G548" s="263">
        <v>0</v>
      </c>
      <c r="H548" s="264">
        <v>1</v>
      </c>
      <c r="I548" s="264">
        <v>1</v>
      </c>
      <c r="J548" s="264">
        <v>0</v>
      </c>
      <c r="K548" s="264">
        <v>0</v>
      </c>
      <c r="L548" s="264">
        <v>0</v>
      </c>
      <c r="M548" s="264">
        <v>0</v>
      </c>
      <c r="N548" s="267">
        <v>0</v>
      </c>
      <c r="O548" s="266">
        <v>0</v>
      </c>
      <c r="P548" s="294">
        <v>0.9</v>
      </c>
      <c r="Q548" s="267">
        <v>0</v>
      </c>
      <c r="R548" s="267">
        <v>1</v>
      </c>
      <c r="S548" s="267">
        <v>0</v>
      </c>
      <c r="T548" s="295">
        <v>-1</v>
      </c>
      <c r="U548" s="266">
        <v>0</v>
      </c>
      <c r="V548" s="266">
        <v>0</v>
      </c>
      <c r="W548" s="267">
        <v>0</v>
      </c>
      <c r="X548" s="267">
        <v>0</v>
      </c>
      <c r="Y548" s="268">
        <v>0</v>
      </c>
      <c r="Z548" s="268">
        <v>0</v>
      </c>
      <c r="AA548" s="295">
        <v>0</v>
      </c>
      <c r="AB548" s="264">
        <v>2</v>
      </c>
      <c r="AC548" s="264">
        <v>1</v>
      </c>
      <c r="AD548" s="264">
        <v>0</v>
      </c>
      <c r="AE548" s="264">
        <v>0</v>
      </c>
      <c r="AF548" s="268">
        <v>0.5</v>
      </c>
      <c r="AG548" s="268">
        <v>0</v>
      </c>
      <c r="AH548" s="295">
        <v>0.5</v>
      </c>
    </row>
    <row r="549" spans="1:34">
      <c r="A549" s="315" t="s">
        <v>721</v>
      </c>
      <c r="B549" s="321" t="s">
        <v>3337</v>
      </c>
      <c r="C549" s="293" t="s">
        <v>960</v>
      </c>
      <c r="D549" s="321" t="s">
        <v>961</v>
      </c>
      <c r="E549" s="263">
        <v>4598</v>
      </c>
      <c r="F549" s="263">
        <v>4475</v>
      </c>
      <c r="G549" s="263">
        <v>3621</v>
      </c>
      <c r="H549" s="264">
        <v>4969</v>
      </c>
      <c r="I549" s="264">
        <v>4868</v>
      </c>
      <c r="J549" s="264">
        <v>4017</v>
      </c>
      <c r="K549" s="264">
        <v>1764</v>
      </c>
      <c r="L549" s="264">
        <v>1657</v>
      </c>
      <c r="M549" s="264">
        <v>1501</v>
      </c>
      <c r="N549" s="267">
        <v>0.973249238799478</v>
      </c>
      <c r="O549" s="266">
        <v>4475</v>
      </c>
      <c r="P549" s="294">
        <v>0.9</v>
      </c>
      <c r="Q549" s="267">
        <v>0.973249238799478</v>
      </c>
      <c r="R549" s="267">
        <v>0.97967397866774</v>
      </c>
      <c r="S549" s="267">
        <v>0.939342403628118</v>
      </c>
      <c r="T549" s="295">
        <v>-0.00642473986826197</v>
      </c>
      <c r="U549" s="266">
        <v>4598</v>
      </c>
      <c r="V549" s="266">
        <v>3621</v>
      </c>
      <c r="W549" s="267">
        <v>0.787516311439756</v>
      </c>
      <c r="X549" s="267">
        <v>0.787516311439756</v>
      </c>
      <c r="Y549" s="268">
        <v>0.808412155363252</v>
      </c>
      <c r="Z549" s="268">
        <v>0.850907029478458</v>
      </c>
      <c r="AA549" s="295">
        <v>-0.0208958439234957</v>
      </c>
      <c r="AB549" s="264">
        <v>25827</v>
      </c>
      <c r="AC549" s="264">
        <v>22104</v>
      </c>
      <c r="AD549" s="264">
        <v>25084</v>
      </c>
      <c r="AE549" s="264">
        <v>23005</v>
      </c>
      <c r="AF549" s="268">
        <v>0.855848530607504</v>
      </c>
      <c r="AG549" s="268">
        <v>0.917118481900813</v>
      </c>
      <c r="AH549" s="295">
        <v>-0.0612699512933095</v>
      </c>
    </row>
    <row r="550" spans="1:34">
      <c r="A550" s="315" t="s">
        <v>721</v>
      </c>
      <c r="B550" s="321" t="s">
        <v>3337</v>
      </c>
      <c r="C550" s="293" t="s">
        <v>962</v>
      </c>
      <c r="D550" s="321" t="s">
        <v>962</v>
      </c>
      <c r="E550" s="263">
        <v>2064</v>
      </c>
      <c r="F550" s="263">
        <v>2023</v>
      </c>
      <c r="G550" s="263">
        <v>1921</v>
      </c>
      <c r="H550" s="264">
        <v>2549</v>
      </c>
      <c r="I550" s="264">
        <v>2517</v>
      </c>
      <c r="J550" s="264">
        <v>2264</v>
      </c>
      <c r="K550" s="264">
        <v>1451</v>
      </c>
      <c r="L550" s="264">
        <v>1445</v>
      </c>
      <c r="M550" s="264">
        <v>1392</v>
      </c>
      <c r="N550" s="267">
        <v>0.980135658914729</v>
      </c>
      <c r="O550" s="266">
        <v>2023</v>
      </c>
      <c r="P550" s="294">
        <v>0.9</v>
      </c>
      <c r="Q550" s="267">
        <v>0.980135658914729</v>
      </c>
      <c r="R550" s="267">
        <v>0.987446057277364</v>
      </c>
      <c r="S550" s="267">
        <v>0.995864920744314</v>
      </c>
      <c r="T550" s="295">
        <v>-0.00731039836263503</v>
      </c>
      <c r="U550" s="266">
        <v>2064</v>
      </c>
      <c r="V550" s="266">
        <v>1921</v>
      </c>
      <c r="W550" s="267">
        <v>0.930717054263566</v>
      </c>
      <c r="X550" s="267">
        <v>0.930717054263566</v>
      </c>
      <c r="Y550" s="268">
        <v>0.88819144762652</v>
      </c>
      <c r="Z550" s="268">
        <v>0.95933838731909</v>
      </c>
      <c r="AA550" s="295">
        <v>0.0425256066370456</v>
      </c>
      <c r="AB550" s="264">
        <v>12471</v>
      </c>
      <c r="AC550" s="264">
        <v>11676</v>
      </c>
      <c r="AD550" s="264">
        <v>12766</v>
      </c>
      <c r="AE550" s="264">
        <v>12366</v>
      </c>
      <c r="AF550" s="268">
        <v>0.936252104883329</v>
      </c>
      <c r="AG550" s="268">
        <v>0.968666771110763</v>
      </c>
      <c r="AH550" s="295">
        <v>-0.0324146662274336</v>
      </c>
    </row>
    <row r="551" spans="1:34">
      <c r="A551" s="315" t="s">
        <v>721</v>
      </c>
      <c r="B551" s="321" t="s">
        <v>3337</v>
      </c>
      <c r="C551" s="293" t="s">
        <v>963</v>
      </c>
      <c r="D551" s="321" t="s">
        <v>963</v>
      </c>
      <c r="E551" s="263">
        <v>3</v>
      </c>
      <c r="F551" s="263">
        <v>3</v>
      </c>
      <c r="G551" s="263">
        <v>0</v>
      </c>
      <c r="H551" s="264">
        <v>5</v>
      </c>
      <c r="I551" s="264">
        <v>5</v>
      </c>
      <c r="J551" s="264">
        <v>0</v>
      </c>
      <c r="K551" s="264">
        <v>1</v>
      </c>
      <c r="L551" s="264">
        <v>1</v>
      </c>
      <c r="M551" s="264">
        <v>0</v>
      </c>
      <c r="N551" s="267">
        <v>1</v>
      </c>
      <c r="O551" s="266">
        <v>3</v>
      </c>
      <c r="P551" s="294">
        <v>0.9</v>
      </c>
      <c r="Q551" s="267">
        <v>1</v>
      </c>
      <c r="R551" s="267">
        <v>1</v>
      </c>
      <c r="S551" s="267">
        <v>1</v>
      </c>
      <c r="T551" s="295">
        <v>0</v>
      </c>
      <c r="U551" s="266">
        <v>3</v>
      </c>
      <c r="V551" s="266">
        <v>0</v>
      </c>
      <c r="W551" s="267">
        <v>0</v>
      </c>
      <c r="X551" s="267">
        <v>0</v>
      </c>
      <c r="Y551" s="268">
        <v>0</v>
      </c>
      <c r="Z551" s="268">
        <v>0</v>
      </c>
      <c r="AA551" s="295">
        <v>0</v>
      </c>
      <c r="AB551" s="264">
        <v>11</v>
      </c>
      <c r="AC551" s="264">
        <v>1</v>
      </c>
      <c r="AD551" s="264">
        <v>0</v>
      </c>
      <c r="AE551" s="264">
        <v>0</v>
      </c>
      <c r="AF551" s="268">
        <v>0.0909090909090909</v>
      </c>
      <c r="AG551" s="268">
        <v>0</v>
      </c>
      <c r="AH551" s="295">
        <v>0.0909090909090909</v>
      </c>
    </row>
    <row r="552" spans="1:34">
      <c r="A552" s="315" t="s">
        <v>721</v>
      </c>
      <c r="B552" s="321" t="s">
        <v>3338</v>
      </c>
      <c r="C552" s="293" t="s">
        <v>964</v>
      </c>
      <c r="D552" s="321" t="s">
        <v>965</v>
      </c>
      <c r="E552" s="263">
        <v>3414</v>
      </c>
      <c r="F552" s="263">
        <v>3192</v>
      </c>
      <c r="G552" s="263">
        <v>3019</v>
      </c>
      <c r="H552" s="264">
        <v>4149</v>
      </c>
      <c r="I552" s="264">
        <v>3892</v>
      </c>
      <c r="J552" s="264">
        <v>3621</v>
      </c>
      <c r="K552" s="264">
        <v>1370</v>
      </c>
      <c r="L552" s="264">
        <v>1290</v>
      </c>
      <c r="M552" s="264">
        <v>1204</v>
      </c>
      <c r="N552" s="267">
        <v>0.934973637961336</v>
      </c>
      <c r="O552" s="266">
        <v>3192</v>
      </c>
      <c r="P552" s="294">
        <v>0.9</v>
      </c>
      <c r="Q552" s="267">
        <v>0.934973637961336</v>
      </c>
      <c r="R552" s="267">
        <v>0.938057363220053</v>
      </c>
      <c r="S552" s="267">
        <v>0.941605839416058</v>
      </c>
      <c r="T552" s="295">
        <v>-0.00308372525871736</v>
      </c>
      <c r="U552" s="266">
        <v>3414</v>
      </c>
      <c r="V552" s="266">
        <v>3019</v>
      </c>
      <c r="W552" s="267">
        <v>0.884299941417692</v>
      </c>
      <c r="X552" s="267">
        <v>0.884299941417692</v>
      </c>
      <c r="Y552" s="268">
        <v>0.872740419378163</v>
      </c>
      <c r="Z552" s="268">
        <v>0.878832116788321</v>
      </c>
      <c r="AA552" s="295">
        <v>0.0115595220395285</v>
      </c>
      <c r="AB552" s="264">
        <v>20145</v>
      </c>
      <c r="AC552" s="264">
        <v>18104</v>
      </c>
      <c r="AD552" s="264">
        <v>20313</v>
      </c>
      <c r="AE552" s="264">
        <v>18132</v>
      </c>
      <c r="AF552" s="268">
        <v>0.898684537105982</v>
      </c>
      <c r="AG552" s="268">
        <v>0.892630335253286</v>
      </c>
      <c r="AH552" s="295">
        <v>0.00605420185269556</v>
      </c>
    </row>
    <row r="553" spans="1:34">
      <c r="A553" s="315" t="s">
        <v>721</v>
      </c>
      <c r="B553" s="321" t="s">
        <v>3338</v>
      </c>
      <c r="C553" s="293" t="s">
        <v>966</v>
      </c>
      <c r="D553" s="321" t="s">
        <v>966</v>
      </c>
      <c r="E553" s="263">
        <v>925</v>
      </c>
      <c r="F553" s="263">
        <v>916</v>
      </c>
      <c r="G553" s="263">
        <v>866</v>
      </c>
      <c r="H553" s="264">
        <v>1548</v>
      </c>
      <c r="I553" s="264">
        <v>1532</v>
      </c>
      <c r="J553" s="264">
        <v>1437</v>
      </c>
      <c r="K553" s="264">
        <v>513</v>
      </c>
      <c r="L553" s="264">
        <v>508</v>
      </c>
      <c r="M553" s="264">
        <v>483</v>
      </c>
      <c r="N553" s="267">
        <v>0.99027027027027</v>
      </c>
      <c r="O553" s="266">
        <v>916</v>
      </c>
      <c r="P553" s="294">
        <v>0.9</v>
      </c>
      <c r="Q553" s="267">
        <v>0.99027027027027</v>
      </c>
      <c r="R553" s="267">
        <v>0.989664082687339</v>
      </c>
      <c r="S553" s="267">
        <v>0.990253411306043</v>
      </c>
      <c r="T553" s="295">
        <v>0.000606187582931739</v>
      </c>
      <c r="U553" s="266">
        <v>925</v>
      </c>
      <c r="V553" s="266">
        <v>866</v>
      </c>
      <c r="W553" s="267">
        <v>0.936216216216216</v>
      </c>
      <c r="X553" s="267">
        <v>0.936216216216216</v>
      </c>
      <c r="Y553" s="268">
        <v>0.928294573643411</v>
      </c>
      <c r="Z553" s="268">
        <v>0.941520467836257</v>
      </c>
      <c r="AA553" s="295">
        <v>0.00792164257280537</v>
      </c>
      <c r="AB553" s="264">
        <v>5717</v>
      </c>
      <c r="AC553" s="264">
        <v>5388</v>
      </c>
      <c r="AD553" s="264">
        <v>5010</v>
      </c>
      <c r="AE553" s="264">
        <v>4680</v>
      </c>
      <c r="AF553" s="268">
        <v>0.942452335140808</v>
      </c>
      <c r="AG553" s="268">
        <v>0.934131736526946</v>
      </c>
      <c r="AH553" s="295">
        <v>0.00832059861386192</v>
      </c>
    </row>
    <row r="554" spans="1:34">
      <c r="A554" s="315" t="s">
        <v>721</v>
      </c>
      <c r="B554" s="321" t="s">
        <v>3338</v>
      </c>
      <c r="C554" s="293" t="s">
        <v>967</v>
      </c>
      <c r="D554" s="321" t="s">
        <v>968</v>
      </c>
      <c r="E554" s="263">
        <v>2946</v>
      </c>
      <c r="F554" s="263">
        <v>2909</v>
      </c>
      <c r="G554" s="263">
        <v>2513</v>
      </c>
      <c r="H554" s="264">
        <v>4238</v>
      </c>
      <c r="I554" s="264">
        <v>4176</v>
      </c>
      <c r="J554" s="264">
        <v>3473</v>
      </c>
      <c r="K554" s="264">
        <v>1316</v>
      </c>
      <c r="L554" s="264">
        <v>1274</v>
      </c>
      <c r="M554" s="264">
        <v>1106</v>
      </c>
      <c r="N554" s="267">
        <v>0.987440597420231</v>
      </c>
      <c r="O554" s="266">
        <v>2909</v>
      </c>
      <c r="P554" s="294">
        <v>0.9</v>
      </c>
      <c r="Q554" s="267">
        <v>0.987440597420231</v>
      </c>
      <c r="R554" s="267">
        <v>0.985370457763096</v>
      </c>
      <c r="S554" s="267">
        <v>0.968085106382979</v>
      </c>
      <c r="T554" s="295">
        <v>0.00207013965713498</v>
      </c>
      <c r="U554" s="266">
        <v>2946</v>
      </c>
      <c r="V554" s="266">
        <v>2513</v>
      </c>
      <c r="W554" s="267">
        <v>0.853021045485404</v>
      </c>
      <c r="X554" s="267">
        <v>0.853021045485404</v>
      </c>
      <c r="Y554" s="268">
        <v>0.819490325625295</v>
      </c>
      <c r="Z554" s="268">
        <v>0.840425531914894</v>
      </c>
      <c r="AA554" s="295">
        <v>0.0335307198601089</v>
      </c>
      <c r="AB554" s="264">
        <v>16890</v>
      </c>
      <c r="AC554" s="264">
        <v>14126</v>
      </c>
      <c r="AD554" s="264">
        <v>15583</v>
      </c>
      <c r="AE554" s="264">
        <v>13258</v>
      </c>
      <c r="AF554" s="268">
        <v>0.83635287152161</v>
      </c>
      <c r="AG554" s="268">
        <v>0.850798947571071</v>
      </c>
      <c r="AH554" s="295">
        <v>-0.0144460760494606</v>
      </c>
    </row>
    <row r="555" spans="1:34">
      <c r="A555" s="315" t="s">
        <v>721</v>
      </c>
      <c r="B555" s="321" t="s">
        <v>3338</v>
      </c>
      <c r="C555" s="293" t="s">
        <v>969</v>
      </c>
      <c r="D555" s="321" t="s">
        <v>970</v>
      </c>
      <c r="E555" s="263">
        <v>3122</v>
      </c>
      <c r="F555" s="263">
        <v>3072</v>
      </c>
      <c r="G555" s="263">
        <v>2808</v>
      </c>
      <c r="H555" s="264">
        <v>4299</v>
      </c>
      <c r="I555" s="264">
        <v>4201</v>
      </c>
      <c r="J555" s="264">
        <v>3821</v>
      </c>
      <c r="K555" s="264">
        <v>1476</v>
      </c>
      <c r="L555" s="264">
        <v>1430</v>
      </c>
      <c r="M555" s="264">
        <v>1323</v>
      </c>
      <c r="N555" s="267">
        <v>0.983984625240231</v>
      </c>
      <c r="O555" s="266">
        <v>3072</v>
      </c>
      <c r="P555" s="294">
        <v>0.9</v>
      </c>
      <c r="Q555" s="267">
        <v>0.983984625240231</v>
      </c>
      <c r="R555" s="267">
        <v>0.977204000930449</v>
      </c>
      <c r="S555" s="267">
        <v>0.968834688346883</v>
      </c>
      <c r="T555" s="295">
        <v>0.00678062430978177</v>
      </c>
      <c r="U555" s="266">
        <v>3122</v>
      </c>
      <c r="V555" s="266">
        <v>2808</v>
      </c>
      <c r="W555" s="267">
        <v>0.899423446508648</v>
      </c>
      <c r="X555" s="267">
        <v>0.899423446508648</v>
      </c>
      <c r="Y555" s="268">
        <v>0.888811351477088</v>
      </c>
      <c r="Z555" s="268">
        <v>0.896341463414634</v>
      </c>
      <c r="AA555" s="295">
        <v>0.0106120950315606</v>
      </c>
      <c r="AB555" s="264">
        <v>18825</v>
      </c>
      <c r="AC555" s="264">
        <v>16879</v>
      </c>
      <c r="AD555" s="264">
        <v>18032</v>
      </c>
      <c r="AE555" s="264">
        <v>16408</v>
      </c>
      <c r="AF555" s="268">
        <v>0.896626826029217</v>
      </c>
      <c r="AG555" s="268">
        <v>0.909937888198758</v>
      </c>
      <c r="AH555" s="295">
        <v>-0.0133110621695413</v>
      </c>
    </row>
    <row r="556" spans="1:34">
      <c r="A556" s="315" t="s">
        <v>721</v>
      </c>
      <c r="B556" s="321" t="s">
        <v>3338</v>
      </c>
      <c r="C556" s="293" t="s">
        <v>971</v>
      </c>
      <c r="D556" s="321" t="s">
        <v>972</v>
      </c>
      <c r="E556" s="263">
        <v>5398</v>
      </c>
      <c r="F556" s="263">
        <v>5200</v>
      </c>
      <c r="G556" s="263">
        <v>4934</v>
      </c>
      <c r="H556" s="264">
        <v>6774</v>
      </c>
      <c r="I556" s="264">
        <v>6529</v>
      </c>
      <c r="J556" s="264">
        <v>6104</v>
      </c>
      <c r="K556" s="264">
        <v>2463</v>
      </c>
      <c r="L556" s="264">
        <v>2355</v>
      </c>
      <c r="M556" s="264">
        <v>2185</v>
      </c>
      <c r="N556" s="267">
        <v>0.963319748054835</v>
      </c>
      <c r="O556" s="266">
        <v>5200</v>
      </c>
      <c r="P556" s="294">
        <v>0.9</v>
      </c>
      <c r="Q556" s="267">
        <v>0.963319748054835</v>
      </c>
      <c r="R556" s="267">
        <v>0.963832299970475</v>
      </c>
      <c r="S556" s="267">
        <v>0.956151035322777</v>
      </c>
      <c r="T556" s="295">
        <v>-0.000512551915640258</v>
      </c>
      <c r="U556" s="266">
        <v>5398</v>
      </c>
      <c r="V556" s="266">
        <v>4934</v>
      </c>
      <c r="W556" s="267">
        <v>0.914042237865876</v>
      </c>
      <c r="X556" s="267">
        <v>0.914042237865876</v>
      </c>
      <c r="Y556" s="268">
        <v>0.901092412164157</v>
      </c>
      <c r="Z556" s="268">
        <v>0.887129516849371</v>
      </c>
      <c r="AA556" s="295">
        <v>0.0129498257017192</v>
      </c>
      <c r="AB556" s="264">
        <v>33425</v>
      </c>
      <c r="AC556" s="264">
        <v>30741</v>
      </c>
      <c r="AD556" s="264">
        <v>32854</v>
      </c>
      <c r="AE556" s="264">
        <v>30749</v>
      </c>
      <c r="AF556" s="268">
        <v>0.919700822737472</v>
      </c>
      <c r="AG556" s="268">
        <v>0.93592865404517</v>
      </c>
      <c r="AH556" s="295">
        <v>-0.0162278313076976</v>
      </c>
    </row>
    <row r="557" spans="1:34">
      <c r="A557" s="315" t="s">
        <v>721</v>
      </c>
      <c r="B557" s="321" t="s">
        <v>3338</v>
      </c>
      <c r="C557" s="293" t="s">
        <v>973</v>
      </c>
      <c r="D557" s="321" t="s">
        <v>974</v>
      </c>
      <c r="E557" s="263">
        <v>7167</v>
      </c>
      <c r="F557" s="263">
        <v>7009</v>
      </c>
      <c r="G557" s="263">
        <v>6720</v>
      </c>
      <c r="H557" s="264">
        <v>9115</v>
      </c>
      <c r="I557" s="264">
        <v>8840</v>
      </c>
      <c r="J557" s="264">
        <v>8342</v>
      </c>
      <c r="K557" s="264">
        <v>3271</v>
      </c>
      <c r="L557" s="264">
        <v>3216</v>
      </c>
      <c r="M557" s="264">
        <v>3026</v>
      </c>
      <c r="N557" s="267">
        <v>0.977954513743547</v>
      </c>
      <c r="O557" s="266">
        <v>7009</v>
      </c>
      <c r="P557" s="294">
        <v>0.9</v>
      </c>
      <c r="Q557" s="267">
        <v>0.977954513743547</v>
      </c>
      <c r="R557" s="267">
        <v>0.969829950630828</v>
      </c>
      <c r="S557" s="267">
        <v>0.98318557016203</v>
      </c>
      <c r="T557" s="295">
        <v>0.00812456311271847</v>
      </c>
      <c r="U557" s="266">
        <v>7167</v>
      </c>
      <c r="V557" s="266">
        <v>6720</v>
      </c>
      <c r="W557" s="267">
        <v>0.937630807869401</v>
      </c>
      <c r="X557" s="267">
        <v>0.937630807869401</v>
      </c>
      <c r="Y557" s="268">
        <v>0.915194733955019</v>
      </c>
      <c r="Z557" s="268">
        <v>0.925099357994497</v>
      </c>
      <c r="AA557" s="295">
        <v>0.0224360739143823</v>
      </c>
      <c r="AB557" s="264">
        <v>45024</v>
      </c>
      <c r="AC557" s="264">
        <v>42266</v>
      </c>
      <c r="AD557" s="264">
        <v>44793</v>
      </c>
      <c r="AE557" s="264">
        <v>42707</v>
      </c>
      <c r="AF557" s="268">
        <v>0.938743781094527</v>
      </c>
      <c r="AG557" s="268">
        <v>0.953430223472418</v>
      </c>
      <c r="AH557" s="295">
        <v>-0.0146864423778902</v>
      </c>
    </row>
    <row r="558" spans="1:34">
      <c r="A558" s="315" t="s">
        <v>721</v>
      </c>
      <c r="B558" s="321" t="s">
        <v>3338</v>
      </c>
      <c r="C558" s="293" t="s">
        <v>975</v>
      </c>
      <c r="D558" s="321" t="s">
        <v>975</v>
      </c>
      <c r="E558" s="263">
        <v>725</v>
      </c>
      <c r="F558" s="263">
        <v>706</v>
      </c>
      <c r="G558" s="263">
        <v>653</v>
      </c>
      <c r="H558" s="264">
        <v>1236</v>
      </c>
      <c r="I558" s="264">
        <v>1213</v>
      </c>
      <c r="J558" s="264">
        <v>1074</v>
      </c>
      <c r="K558" s="264">
        <v>377</v>
      </c>
      <c r="L558" s="264">
        <v>372</v>
      </c>
      <c r="M558" s="264">
        <v>350</v>
      </c>
      <c r="N558" s="267">
        <v>0.973793103448276</v>
      </c>
      <c r="O558" s="266">
        <v>706</v>
      </c>
      <c r="P558" s="294">
        <v>0.9</v>
      </c>
      <c r="Q558" s="267">
        <v>0.973793103448276</v>
      </c>
      <c r="R558" s="267">
        <v>0.981391585760518</v>
      </c>
      <c r="S558" s="267">
        <v>0.986737400530504</v>
      </c>
      <c r="T558" s="295">
        <v>-0.00759848231224192</v>
      </c>
      <c r="U558" s="266">
        <v>725</v>
      </c>
      <c r="V558" s="266">
        <v>653</v>
      </c>
      <c r="W558" s="267">
        <v>0.900689655172414</v>
      </c>
      <c r="X558" s="267">
        <v>0.900689655172414</v>
      </c>
      <c r="Y558" s="268">
        <v>0.868932038834951</v>
      </c>
      <c r="Z558" s="268">
        <v>0.928381962864722</v>
      </c>
      <c r="AA558" s="295">
        <v>0.0317576163374624</v>
      </c>
      <c r="AB558" s="264">
        <v>4685</v>
      </c>
      <c r="AC558" s="264">
        <v>4233</v>
      </c>
      <c r="AD558" s="264">
        <v>4290</v>
      </c>
      <c r="AE558" s="264">
        <v>3857</v>
      </c>
      <c r="AF558" s="268">
        <v>0.903521878335112</v>
      </c>
      <c r="AG558" s="268">
        <v>0.899067599067599</v>
      </c>
      <c r="AH558" s="295">
        <v>0.00445427926751307</v>
      </c>
    </row>
    <row r="559" spans="1:34">
      <c r="A559" s="315" t="s">
        <v>721</v>
      </c>
      <c r="B559" s="321" t="s">
        <v>3338</v>
      </c>
      <c r="C559" s="293" t="s">
        <v>976</v>
      </c>
      <c r="D559" s="321" t="s">
        <v>977</v>
      </c>
      <c r="E559" s="263">
        <v>2319</v>
      </c>
      <c r="F559" s="263">
        <v>2295</v>
      </c>
      <c r="G559" s="263">
        <v>1982</v>
      </c>
      <c r="H559" s="264">
        <v>3242</v>
      </c>
      <c r="I559" s="264">
        <v>3206</v>
      </c>
      <c r="J559" s="264">
        <v>2791</v>
      </c>
      <c r="K559" s="264">
        <v>999</v>
      </c>
      <c r="L559" s="264">
        <v>991</v>
      </c>
      <c r="M559" s="264">
        <v>853</v>
      </c>
      <c r="N559" s="267">
        <v>0.989650711513583</v>
      </c>
      <c r="O559" s="266">
        <v>2295</v>
      </c>
      <c r="P559" s="294">
        <v>0.9</v>
      </c>
      <c r="Q559" s="267">
        <v>0.989650711513583</v>
      </c>
      <c r="R559" s="267">
        <v>0.988895743368291</v>
      </c>
      <c r="S559" s="267">
        <v>0.991991991991992</v>
      </c>
      <c r="T559" s="295">
        <v>0.00075496814529219</v>
      </c>
      <c r="U559" s="266">
        <v>2319</v>
      </c>
      <c r="V559" s="266">
        <v>1982</v>
      </c>
      <c r="W559" s="267">
        <v>0.854678740836567</v>
      </c>
      <c r="X559" s="267">
        <v>0.854678740836567</v>
      </c>
      <c r="Y559" s="268">
        <v>0.860888340530537</v>
      </c>
      <c r="Z559" s="268">
        <v>0.853853853853854</v>
      </c>
      <c r="AA559" s="295">
        <v>-0.00620959969396928</v>
      </c>
      <c r="AB559" s="264">
        <v>12603</v>
      </c>
      <c r="AC559" s="264">
        <v>11118</v>
      </c>
      <c r="AD559" s="264">
        <v>11313</v>
      </c>
      <c r="AE559" s="264">
        <v>10409</v>
      </c>
      <c r="AF559" s="268">
        <v>0.882170911687693</v>
      </c>
      <c r="AG559" s="268">
        <v>0.920091929638469</v>
      </c>
      <c r="AH559" s="295">
        <v>-0.0379210179507755</v>
      </c>
    </row>
    <row r="560" spans="1:34">
      <c r="A560" s="315" t="s">
        <v>721</v>
      </c>
      <c r="B560" s="321" t="s">
        <v>3338</v>
      </c>
      <c r="C560" s="293" t="s">
        <v>978</v>
      </c>
      <c r="D560" s="321" t="s">
        <v>978</v>
      </c>
      <c r="E560" s="263">
        <v>1550</v>
      </c>
      <c r="F560" s="263">
        <v>1544</v>
      </c>
      <c r="G560" s="263">
        <v>1516</v>
      </c>
      <c r="H560" s="264">
        <v>1823</v>
      </c>
      <c r="I560" s="264">
        <v>1813</v>
      </c>
      <c r="J560" s="264">
        <v>1777</v>
      </c>
      <c r="K560" s="264">
        <v>539</v>
      </c>
      <c r="L560" s="264">
        <v>536</v>
      </c>
      <c r="M560" s="264">
        <v>529</v>
      </c>
      <c r="N560" s="267">
        <v>0.996129032258064</v>
      </c>
      <c r="O560" s="266">
        <v>1544</v>
      </c>
      <c r="P560" s="294">
        <v>0.9</v>
      </c>
      <c r="Q560" s="267">
        <v>0.996129032258064</v>
      </c>
      <c r="R560" s="267">
        <v>0.994514536478332</v>
      </c>
      <c r="S560" s="267">
        <v>0.99443413729128</v>
      </c>
      <c r="T560" s="295">
        <v>0.00161449577973205</v>
      </c>
      <c r="U560" s="266">
        <v>1550</v>
      </c>
      <c r="V560" s="266">
        <v>1516</v>
      </c>
      <c r="W560" s="267">
        <v>0.978064516129032</v>
      </c>
      <c r="X560" s="267">
        <v>0.978064516129032</v>
      </c>
      <c r="Y560" s="268">
        <v>0.974766867800329</v>
      </c>
      <c r="Z560" s="268">
        <v>0.981447124304267</v>
      </c>
      <c r="AA560" s="295">
        <v>0.00329764832870305</v>
      </c>
      <c r="AB560" s="264">
        <v>9149</v>
      </c>
      <c r="AC560" s="264">
        <v>8969</v>
      </c>
      <c r="AD560" s="264">
        <v>9275</v>
      </c>
      <c r="AE560" s="264">
        <v>9070</v>
      </c>
      <c r="AF560" s="268">
        <v>0.980325718657777</v>
      </c>
      <c r="AG560" s="268">
        <v>0.977897574123989</v>
      </c>
      <c r="AH560" s="295">
        <v>0.00242814453378759</v>
      </c>
    </row>
    <row r="561" spans="1:34">
      <c r="A561" s="315" t="s">
        <v>721</v>
      </c>
      <c r="B561" s="321" t="s">
        <v>3338</v>
      </c>
      <c r="C561" s="293" t="s">
        <v>979</v>
      </c>
      <c r="D561" s="321" t="s">
        <v>979</v>
      </c>
      <c r="E561" s="263">
        <v>1908</v>
      </c>
      <c r="F561" s="263">
        <v>1849</v>
      </c>
      <c r="G561" s="263">
        <v>1778</v>
      </c>
      <c r="H561" s="264">
        <v>2666</v>
      </c>
      <c r="I561" s="264">
        <v>2581</v>
      </c>
      <c r="J561" s="264">
        <v>2458</v>
      </c>
      <c r="K561" s="264">
        <v>835</v>
      </c>
      <c r="L561" s="264">
        <v>755</v>
      </c>
      <c r="M561" s="264">
        <v>711</v>
      </c>
      <c r="N561" s="267">
        <v>0.969077568134172</v>
      </c>
      <c r="O561" s="266">
        <v>1849</v>
      </c>
      <c r="P561" s="294">
        <v>0.9</v>
      </c>
      <c r="Q561" s="267">
        <v>0.969077568134172</v>
      </c>
      <c r="R561" s="267">
        <v>0.968117029257314</v>
      </c>
      <c r="S561" s="267">
        <v>0.904191616766467</v>
      </c>
      <c r="T561" s="295">
        <v>0.000960538876857542</v>
      </c>
      <c r="U561" s="266">
        <v>1908</v>
      </c>
      <c r="V561" s="266">
        <v>1778</v>
      </c>
      <c r="W561" s="267">
        <v>0.931865828092243</v>
      </c>
      <c r="X561" s="267">
        <v>0.931865828092243</v>
      </c>
      <c r="Y561" s="268">
        <v>0.921980495123781</v>
      </c>
      <c r="Z561" s="268">
        <v>0.851497005988024</v>
      </c>
      <c r="AA561" s="295">
        <v>0.00988533296846217</v>
      </c>
      <c r="AB561" s="264">
        <v>10353</v>
      </c>
      <c r="AC561" s="264">
        <v>9538</v>
      </c>
      <c r="AD561" s="264">
        <v>9096</v>
      </c>
      <c r="AE561" s="264">
        <v>8518</v>
      </c>
      <c r="AF561" s="268">
        <v>0.921278856370134</v>
      </c>
      <c r="AG561" s="268">
        <v>0.936455584872471</v>
      </c>
      <c r="AH561" s="295">
        <v>-0.0151767285023371</v>
      </c>
    </row>
    <row r="562" spans="1:34">
      <c r="A562" s="315" t="s">
        <v>721</v>
      </c>
      <c r="B562" s="321" t="s">
        <v>3338</v>
      </c>
      <c r="C562" s="293" t="s">
        <v>980</v>
      </c>
      <c r="D562" s="321" t="s">
        <v>980</v>
      </c>
      <c r="E562" s="263">
        <v>1482</v>
      </c>
      <c r="F562" s="263">
        <v>1430</v>
      </c>
      <c r="G562" s="263">
        <v>1319</v>
      </c>
      <c r="H562" s="264">
        <v>1938</v>
      </c>
      <c r="I562" s="264">
        <v>1876</v>
      </c>
      <c r="J562" s="264">
        <v>1664</v>
      </c>
      <c r="K562" s="264">
        <v>671</v>
      </c>
      <c r="L562" s="264">
        <v>652</v>
      </c>
      <c r="M562" s="264">
        <v>617</v>
      </c>
      <c r="N562" s="267">
        <v>0.964912280701754</v>
      </c>
      <c r="O562" s="266">
        <v>1430</v>
      </c>
      <c r="P562" s="294">
        <v>0.9</v>
      </c>
      <c r="Q562" s="267">
        <v>0.964912280701754</v>
      </c>
      <c r="R562" s="267">
        <v>0.968008255933953</v>
      </c>
      <c r="S562" s="267">
        <v>0.971684053651267</v>
      </c>
      <c r="T562" s="295">
        <v>-0.00309597523219818</v>
      </c>
      <c r="U562" s="266">
        <v>1482</v>
      </c>
      <c r="V562" s="266">
        <v>1319</v>
      </c>
      <c r="W562" s="267">
        <v>0.890013495276653</v>
      </c>
      <c r="X562" s="267">
        <v>0.890013495276653</v>
      </c>
      <c r="Y562" s="268">
        <v>0.858617131062951</v>
      </c>
      <c r="Z562" s="268">
        <v>0.919523099850969</v>
      </c>
      <c r="AA562" s="295">
        <v>0.0313963642137017</v>
      </c>
      <c r="AB562" s="264">
        <v>8209</v>
      </c>
      <c r="AC562" s="264">
        <v>7363</v>
      </c>
      <c r="AD562" s="264">
        <v>7571</v>
      </c>
      <c r="AE562" s="264">
        <v>6657</v>
      </c>
      <c r="AF562" s="268">
        <v>0.896942380314289</v>
      </c>
      <c r="AG562" s="268">
        <v>0.879276185444459</v>
      </c>
      <c r="AH562" s="295">
        <v>0.0176661948698301</v>
      </c>
    </row>
    <row r="563" spans="1:34">
      <c r="A563" s="315" t="s">
        <v>721</v>
      </c>
      <c r="B563" s="321" t="s">
        <v>3338</v>
      </c>
      <c r="C563" s="293" t="s">
        <v>981</v>
      </c>
      <c r="D563" s="321" t="s">
        <v>982</v>
      </c>
      <c r="E563" s="263">
        <v>1688</v>
      </c>
      <c r="F563" s="263">
        <v>1645</v>
      </c>
      <c r="G563" s="263">
        <v>1513</v>
      </c>
      <c r="H563" s="264">
        <v>2236</v>
      </c>
      <c r="I563" s="264">
        <v>2195</v>
      </c>
      <c r="J563" s="264">
        <v>1998</v>
      </c>
      <c r="K563" s="264">
        <v>808</v>
      </c>
      <c r="L563" s="264">
        <v>783</v>
      </c>
      <c r="M563" s="264">
        <v>724</v>
      </c>
      <c r="N563" s="267">
        <v>0.974526066350711</v>
      </c>
      <c r="O563" s="266">
        <v>1645</v>
      </c>
      <c r="P563" s="294">
        <v>0.9</v>
      </c>
      <c r="Q563" s="267">
        <v>0.974526066350711</v>
      </c>
      <c r="R563" s="267">
        <v>0.981663685152057</v>
      </c>
      <c r="S563" s="267">
        <v>0.969059405940594</v>
      </c>
      <c r="T563" s="295">
        <v>-0.00713761880134633</v>
      </c>
      <c r="U563" s="266">
        <v>1688</v>
      </c>
      <c r="V563" s="266">
        <v>1513</v>
      </c>
      <c r="W563" s="267">
        <v>0.89632701421801</v>
      </c>
      <c r="X563" s="267">
        <v>0.89632701421801</v>
      </c>
      <c r="Y563" s="268">
        <v>0.893559928443649</v>
      </c>
      <c r="Z563" s="268">
        <v>0.896039603960396</v>
      </c>
      <c r="AA563" s="295">
        <v>0.00276708577436013</v>
      </c>
      <c r="AB563" s="264">
        <v>9810</v>
      </c>
      <c r="AC563" s="264">
        <v>8781</v>
      </c>
      <c r="AD563" s="264">
        <v>9594</v>
      </c>
      <c r="AE563" s="264">
        <v>8382</v>
      </c>
      <c r="AF563" s="268">
        <v>0.895107033639144</v>
      </c>
      <c r="AG563" s="268">
        <v>0.873671044402752</v>
      </c>
      <c r="AH563" s="295">
        <v>0.021435989236392</v>
      </c>
    </row>
    <row r="564" spans="1:34">
      <c r="A564" s="315" t="s">
        <v>721</v>
      </c>
      <c r="B564" s="321" t="s">
        <v>3338</v>
      </c>
      <c r="C564" s="293" t="s">
        <v>983</v>
      </c>
      <c r="D564" s="321" t="s">
        <v>984</v>
      </c>
      <c r="E564" s="263">
        <v>2654</v>
      </c>
      <c r="F564" s="263">
        <v>2560</v>
      </c>
      <c r="G564" s="263">
        <v>2372</v>
      </c>
      <c r="H564" s="264">
        <v>3741</v>
      </c>
      <c r="I564" s="264">
        <v>3520</v>
      </c>
      <c r="J564" s="264">
        <v>3335</v>
      </c>
      <c r="K564" s="264">
        <v>1368</v>
      </c>
      <c r="L564" s="264">
        <v>1308</v>
      </c>
      <c r="M564" s="264">
        <v>1217</v>
      </c>
      <c r="N564" s="267">
        <v>0.964581763376036</v>
      </c>
      <c r="O564" s="266">
        <v>2560</v>
      </c>
      <c r="P564" s="294">
        <v>0.9</v>
      </c>
      <c r="Q564" s="267">
        <v>0.964581763376036</v>
      </c>
      <c r="R564" s="267">
        <v>0.940924886394012</v>
      </c>
      <c r="S564" s="267">
        <v>0.956140350877193</v>
      </c>
      <c r="T564" s="295">
        <v>0.0236568769820239</v>
      </c>
      <c r="U564" s="266">
        <v>2654</v>
      </c>
      <c r="V564" s="266">
        <v>2372</v>
      </c>
      <c r="W564" s="267">
        <v>0.893745290128109</v>
      </c>
      <c r="X564" s="267">
        <v>0.893745290128109</v>
      </c>
      <c r="Y564" s="268">
        <v>0.891472868217054</v>
      </c>
      <c r="Z564" s="268">
        <v>0.889619883040936</v>
      </c>
      <c r="AA564" s="295">
        <v>0.00227242191105426</v>
      </c>
      <c r="AB564" s="264">
        <v>15871</v>
      </c>
      <c r="AC564" s="264">
        <v>14059</v>
      </c>
      <c r="AD564" s="264">
        <v>14555</v>
      </c>
      <c r="AE564" s="264">
        <v>12957</v>
      </c>
      <c r="AF564" s="268">
        <v>0.885829500346544</v>
      </c>
      <c r="AG564" s="268">
        <v>0.890209549982824</v>
      </c>
      <c r="AH564" s="295">
        <v>-0.00438004963627969</v>
      </c>
    </row>
    <row r="565" spans="1:34">
      <c r="A565" s="315" t="s">
        <v>721</v>
      </c>
      <c r="B565" s="321" t="s">
        <v>3338</v>
      </c>
      <c r="C565" s="293" t="s">
        <v>985</v>
      </c>
      <c r="D565" s="321" t="s">
        <v>986</v>
      </c>
      <c r="E565" s="263">
        <v>1575</v>
      </c>
      <c r="F565" s="263">
        <v>1557</v>
      </c>
      <c r="G565" s="263">
        <v>1419</v>
      </c>
      <c r="H565" s="264">
        <v>2405</v>
      </c>
      <c r="I565" s="264">
        <v>2382</v>
      </c>
      <c r="J565" s="264">
        <v>2179</v>
      </c>
      <c r="K565" s="264">
        <v>788</v>
      </c>
      <c r="L565" s="264">
        <v>744</v>
      </c>
      <c r="M565" s="264">
        <v>687</v>
      </c>
      <c r="N565" s="267">
        <v>0.988571428571429</v>
      </c>
      <c r="O565" s="266">
        <v>1557</v>
      </c>
      <c r="P565" s="294">
        <v>0.9</v>
      </c>
      <c r="Q565" s="267">
        <v>0.988571428571429</v>
      </c>
      <c r="R565" s="267">
        <v>0.99043659043659</v>
      </c>
      <c r="S565" s="267">
        <v>0.944162436548223</v>
      </c>
      <c r="T565" s="295">
        <v>-0.00186516186516195</v>
      </c>
      <c r="U565" s="266">
        <v>1575</v>
      </c>
      <c r="V565" s="266">
        <v>1419</v>
      </c>
      <c r="W565" s="267">
        <v>0.900952380952381</v>
      </c>
      <c r="X565" s="267">
        <v>0.900952380952381</v>
      </c>
      <c r="Y565" s="268">
        <v>0.906029106029106</v>
      </c>
      <c r="Z565" s="268">
        <v>0.871827411167513</v>
      </c>
      <c r="AA565" s="295">
        <v>-0.00507672507672507</v>
      </c>
      <c r="AB565" s="264">
        <v>9946</v>
      </c>
      <c r="AC565" s="264">
        <v>8985</v>
      </c>
      <c r="AD565" s="264">
        <v>9610</v>
      </c>
      <c r="AE565" s="264">
        <v>8655</v>
      </c>
      <c r="AF565" s="268">
        <v>0.903378242509552</v>
      </c>
      <c r="AG565" s="268">
        <v>0.900624349635796</v>
      </c>
      <c r="AH565" s="295">
        <v>0.00275389287375549</v>
      </c>
    </row>
    <row r="566" spans="1:34">
      <c r="A566" s="315" t="s">
        <v>721</v>
      </c>
      <c r="B566" s="321" t="s">
        <v>3338</v>
      </c>
      <c r="C566" s="293" t="s">
        <v>987</v>
      </c>
      <c r="D566" s="321" t="s">
        <v>988</v>
      </c>
      <c r="E566" s="263">
        <v>5887</v>
      </c>
      <c r="F566" s="263">
        <v>5811</v>
      </c>
      <c r="G566" s="263">
        <v>5521</v>
      </c>
      <c r="H566" s="264">
        <v>6759</v>
      </c>
      <c r="I566" s="264">
        <v>6703</v>
      </c>
      <c r="J566" s="264">
        <v>6292</v>
      </c>
      <c r="K566" s="264">
        <v>2406</v>
      </c>
      <c r="L566" s="264">
        <v>2385</v>
      </c>
      <c r="M566" s="264">
        <v>2255</v>
      </c>
      <c r="N566" s="267">
        <v>0.987090198742993</v>
      </c>
      <c r="O566" s="266">
        <v>5811</v>
      </c>
      <c r="P566" s="294">
        <v>0.9</v>
      </c>
      <c r="Q566" s="267">
        <v>0.987090198742993</v>
      </c>
      <c r="R566" s="267">
        <v>0.991714750702767</v>
      </c>
      <c r="S566" s="267">
        <v>0.991271820448878</v>
      </c>
      <c r="T566" s="295">
        <v>-0.00462455195977363</v>
      </c>
      <c r="U566" s="266">
        <v>5887</v>
      </c>
      <c r="V566" s="266">
        <v>5521</v>
      </c>
      <c r="W566" s="267">
        <v>0.937829114999151</v>
      </c>
      <c r="X566" s="267">
        <v>0.937829114999151</v>
      </c>
      <c r="Y566" s="268">
        <v>0.930906938896286</v>
      </c>
      <c r="Z566" s="268">
        <v>0.937240232751455</v>
      </c>
      <c r="AA566" s="295">
        <v>0.00692217610286427</v>
      </c>
      <c r="AB566" s="264">
        <v>35897</v>
      </c>
      <c r="AC566" s="264">
        <v>33732</v>
      </c>
      <c r="AD566" s="264">
        <v>36623</v>
      </c>
      <c r="AE566" s="264">
        <v>34570</v>
      </c>
      <c r="AF566" s="268">
        <v>0.939688553361005</v>
      </c>
      <c r="AG566" s="268">
        <v>0.943942331321847</v>
      </c>
      <c r="AH566" s="295">
        <v>-0.00425377796084181</v>
      </c>
    </row>
    <row r="567" spans="1:34">
      <c r="A567" s="315" t="s">
        <v>721</v>
      </c>
      <c r="B567" s="321" t="s">
        <v>3338</v>
      </c>
      <c r="C567" s="293" t="s">
        <v>989</v>
      </c>
      <c r="D567" s="321" t="s">
        <v>990</v>
      </c>
      <c r="E567" s="263">
        <v>6607</v>
      </c>
      <c r="F567" s="263">
        <v>6524</v>
      </c>
      <c r="G567" s="263">
        <v>6094</v>
      </c>
      <c r="H567" s="264">
        <v>7945</v>
      </c>
      <c r="I567" s="264">
        <v>7633</v>
      </c>
      <c r="J567" s="264">
        <v>7387</v>
      </c>
      <c r="K567" s="264">
        <v>2826</v>
      </c>
      <c r="L567" s="264">
        <v>2766</v>
      </c>
      <c r="M567" s="264">
        <v>2583</v>
      </c>
      <c r="N567" s="267">
        <v>0.987437566217648</v>
      </c>
      <c r="O567" s="266">
        <v>6524</v>
      </c>
      <c r="P567" s="294">
        <v>0.9</v>
      </c>
      <c r="Q567" s="267">
        <v>0.987437566217648</v>
      </c>
      <c r="R567" s="267">
        <v>0.960730018879799</v>
      </c>
      <c r="S567" s="267">
        <v>0.978768577494692</v>
      </c>
      <c r="T567" s="295">
        <v>0.0267075473378494</v>
      </c>
      <c r="U567" s="266">
        <v>6607</v>
      </c>
      <c r="V567" s="266">
        <v>6094</v>
      </c>
      <c r="W567" s="267">
        <v>0.922355077947631</v>
      </c>
      <c r="X567" s="267">
        <v>0.922355077947631</v>
      </c>
      <c r="Y567" s="268">
        <v>0.929767149150409</v>
      </c>
      <c r="Z567" s="268">
        <v>0.914012738853503</v>
      </c>
      <c r="AA567" s="295">
        <v>-0.00741207120277776</v>
      </c>
      <c r="AB567" s="264">
        <v>40094</v>
      </c>
      <c r="AC567" s="264">
        <v>37343</v>
      </c>
      <c r="AD567" s="264">
        <v>40214</v>
      </c>
      <c r="AE567" s="264">
        <v>37672</v>
      </c>
      <c r="AF567" s="268">
        <v>0.931386242330523</v>
      </c>
      <c r="AG567" s="268">
        <v>0.936788183219774</v>
      </c>
      <c r="AH567" s="295">
        <v>-0.00540194088925094</v>
      </c>
    </row>
    <row r="568" spans="1:34">
      <c r="A568" s="315" t="s">
        <v>721</v>
      </c>
      <c r="B568" s="321" t="s">
        <v>3338</v>
      </c>
      <c r="C568" s="293" t="s">
        <v>991</v>
      </c>
      <c r="D568" s="321" t="s">
        <v>991</v>
      </c>
      <c r="E568" s="263">
        <v>4633</v>
      </c>
      <c r="F568" s="263">
        <v>4378</v>
      </c>
      <c r="G568" s="263">
        <v>4305</v>
      </c>
      <c r="H568" s="264">
        <v>5503</v>
      </c>
      <c r="I568" s="264">
        <v>5143</v>
      </c>
      <c r="J568" s="264">
        <v>5055</v>
      </c>
      <c r="K568" s="264">
        <v>2017</v>
      </c>
      <c r="L568" s="264">
        <v>1896</v>
      </c>
      <c r="M568" s="264">
        <v>1877</v>
      </c>
      <c r="N568" s="267">
        <v>0.944960069069717</v>
      </c>
      <c r="O568" s="266">
        <v>4378</v>
      </c>
      <c r="P568" s="294">
        <v>0.9</v>
      </c>
      <c r="Q568" s="267">
        <v>0.944960069069717</v>
      </c>
      <c r="R568" s="267">
        <v>0.93458113756133</v>
      </c>
      <c r="S568" s="267">
        <v>0.94000991571641</v>
      </c>
      <c r="T568" s="295">
        <v>0.0103789315083871</v>
      </c>
      <c r="U568" s="266">
        <v>4633</v>
      </c>
      <c r="V568" s="266">
        <v>4305</v>
      </c>
      <c r="W568" s="267">
        <v>0.929203539823009</v>
      </c>
      <c r="X568" s="267">
        <v>0.929203539823009</v>
      </c>
      <c r="Y568" s="268">
        <v>0.918589860076322</v>
      </c>
      <c r="Z568" s="268">
        <v>0.930589985126425</v>
      </c>
      <c r="AA568" s="295">
        <v>0.0106136797466868</v>
      </c>
      <c r="AB568" s="264">
        <v>27557</v>
      </c>
      <c r="AC568" s="264">
        <v>25745</v>
      </c>
      <c r="AD568" s="264">
        <v>26151</v>
      </c>
      <c r="AE568" s="264">
        <v>24405</v>
      </c>
      <c r="AF568" s="268">
        <v>0.934245382298509</v>
      </c>
      <c r="AG568" s="268">
        <v>0.933233910749111</v>
      </c>
      <c r="AH568" s="295">
        <v>0.00101147154939762</v>
      </c>
    </row>
    <row r="569" spans="1:34">
      <c r="A569" s="315" t="s">
        <v>721</v>
      </c>
      <c r="B569" s="321" t="s">
        <v>3339</v>
      </c>
      <c r="C569" s="293" t="s">
        <v>992</v>
      </c>
      <c r="D569" s="321" t="s">
        <v>993</v>
      </c>
      <c r="E569" s="263">
        <v>0</v>
      </c>
      <c r="F569" s="263">
        <v>0</v>
      </c>
      <c r="G569" s="263">
        <v>0</v>
      </c>
      <c r="H569" s="264">
        <v>5</v>
      </c>
      <c r="I569" s="264">
        <v>4</v>
      </c>
      <c r="J569" s="264">
        <v>0</v>
      </c>
      <c r="K569" s="264">
        <v>0</v>
      </c>
      <c r="L569" s="264">
        <v>0</v>
      </c>
      <c r="M569" s="264">
        <v>0</v>
      </c>
      <c r="N569" s="267">
        <v>0</v>
      </c>
      <c r="O569" s="266">
        <v>0</v>
      </c>
      <c r="P569" s="294">
        <v>0.9</v>
      </c>
      <c r="Q569" s="267">
        <v>0</v>
      </c>
      <c r="R569" s="267">
        <v>0.8</v>
      </c>
      <c r="S569" s="267">
        <v>0</v>
      </c>
      <c r="T569" s="295">
        <v>-0.8</v>
      </c>
      <c r="U569" s="266">
        <v>0</v>
      </c>
      <c r="V569" s="266">
        <v>0</v>
      </c>
      <c r="W569" s="267">
        <v>0</v>
      </c>
      <c r="X569" s="267">
        <v>0</v>
      </c>
      <c r="Y569" s="268">
        <v>0</v>
      </c>
      <c r="Z569" s="268">
        <v>0</v>
      </c>
      <c r="AA569" s="295">
        <v>0</v>
      </c>
      <c r="AB569" s="264">
        <v>7</v>
      </c>
      <c r="AC569" s="264">
        <v>1</v>
      </c>
      <c r="AD569" s="264">
        <v>3</v>
      </c>
      <c r="AE569" s="264">
        <v>1</v>
      </c>
      <c r="AF569" s="268">
        <v>0.142857142857143</v>
      </c>
      <c r="AG569" s="268">
        <v>0.333333333333333</v>
      </c>
      <c r="AH569" s="295">
        <v>-0.19047619047619</v>
      </c>
    </row>
    <row r="570" spans="1:34">
      <c r="A570" s="315" t="s">
        <v>721</v>
      </c>
      <c r="B570" s="321" t="s">
        <v>3339</v>
      </c>
      <c r="C570" s="293" t="s">
        <v>994</v>
      </c>
      <c r="D570" s="321" t="s">
        <v>994</v>
      </c>
      <c r="E570" s="263">
        <v>2373</v>
      </c>
      <c r="F570" s="263">
        <v>2343</v>
      </c>
      <c r="G570" s="263">
        <v>2158</v>
      </c>
      <c r="H570" s="264">
        <v>3056</v>
      </c>
      <c r="I570" s="264">
        <v>2834</v>
      </c>
      <c r="J570" s="264">
        <v>2768</v>
      </c>
      <c r="K570" s="264">
        <v>1073</v>
      </c>
      <c r="L570" s="264">
        <v>1048</v>
      </c>
      <c r="M570" s="264">
        <v>991</v>
      </c>
      <c r="N570" s="267">
        <v>0.987357774968394</v>
      </c>
      <c r="O570" s="266">
        <v>2343</v>
      </c>
      <c r="P570" s="294">
        <v>0.9</v>
      </c>
      <c r="Q570" s="267">
        <v>0.987357774968394</v>
      </c>
      <c r="R570" s="267">
        <v>0.927356020942408</v>
      </c>
      <c r="S570" s="267">
        <v>0.976700838769804</v>
      </c>
      <c r="T570" s="295">
        <v>0.060001754025986</v>
      </c>
      <c r="U570" s="266">
        <v>2373</v>
      </c>
      <c r="V570" s="266">
        <v>2158</v>
      </c>
      <c r="W570" s="267">
        <v>0.909397387273494</v>
      </c>
      <c r="X570" s="267">
        <v>0.909397387273494</v>
      </c>
      <c r="Y570" s="268">
        <v>0.905759162303665</v>
      </c>
      <c r="Z570" s="268">
        <v>0.923578751164958</v>
      </c>
      <c r="AA570" s="295">
        <v>0.00363822496982857</v>
      </c>
      <c r="AB570" s="264">
        <v>15588</v>
      </c>
      <c r="AC570" s="264">
        <v>14409</v>
      </c>
      <c r="AD570" s="264">
        <v>16106</v>
      </c>
      <c r="AE570" s="264">
        <v>15034</v>
      </c>
      <c r="AF570" s="268">
        <v>0.924364896073903</v>
      </c>
      <c r="AG570" s="268">
        <v>0.933440953681858</v>
      </c>
      <c r="AH570" s="295">
        <v>-0.0090760576079546</v>
      </c>
    </row>
    <row r="571" spans="1:34">
      <c r="A571" s="315" t="s">
        <v>721</v>
      </c>
      <c r="B571" s="321" t="s">
        <v>3339</v>
      </c>
      <c r="C571" s="293" t="s">
        <v>995</v>
      </c>
      <c r="D571" s="321" t="s">
        <v>995</v>
      </c>
      <c r="E571" s="263">
        <v>2896</v>
      </c>
      <c r="F571" s="263">
        <v>2614</v>
      </c>
      <c r="G571" s="263">
        <v>2669</v>
      </c>
      <c r="H571" s="264">
        <v>3014</v>
      </c>
      <c r="I571" s="264">
        <v>2844</v>
      </c>
      <c r="J571" s="264">
        <v>2728</v>
      </c>
      <c r="K571" s="264">
        <v>1432</v>
      </c>
      <c r="L571" s="264">
        <v>1385</v>
      </c>
      <c r="M571" s="264">
        <v>1185</v>
      </c>
      <c r="N571" s="267">
        <v>0.902624309392265</v>
      </c>
      <c r="O571" s="266">
        <v>2614</v>
      </c>
      <c r="P571" s="294">
        <v>0.9</v>
      </c>
      <c r="Q571" s="267">
        <v>0.902624309392265</v>
      </c>
      <c r="R571" s="267">
        <v>0.943596549435965</v>
      </c>
      <c r="S571" s="267">
        <v>0.967178770949721</v>
      </c>
      <c r="T571" s="295">
        <v>-0.0409722400437003</v>
      </c>
      <c r="U571" s="266">
        <v>2896</v>
      </c>
      <c r="V571" s="266">
        <v>2669</v>
      </c>
      <c r="W571" s="267">
        <v>0.921616022099447</v>
      </c>
      <c r="X571" s="267">
        <v>0.921616022099447</v>
      </c>
      <c r="Y571" s="268">
        <v>0.905109489051095</v>
      </c>
      <c r="Z571" s="268">
        <v>0.827513966480447</v>
      </c>
      <c r="AA571" s="295">
        <v>0.0165065330483526</v>
      </c>
      <c r="AB571" s="264">
        <v>16919</v>
      </c>
      <c r="AC571" s="264">
        <v>15090</v>
      </c>
      <c r="AD571" s="264">
        <v>17957</v>
      </c>
      <c r="AE571" s="264">
        <v>16420</v>
      </c>
      <c r="AF571" s="268">
        <v>0.891896684201194</v>
      </c>
      <c r="AG571" s="268">
        <v>0.914406638079857</v>
      </c>
      <c r="AH571" s="295">
        <v>-0.0225099538786635</v>
      </c>
    </row>
    <row r="572" spans="1:34">
      <c r="A572" s="315" t="s">
        <v>721</v>
      </c>
      <c r="B572" s="321" t="s">
        <v>3339</v>
      </c>
      <c r="C572" s="293" t="s">
        <v>996</v>
      </c>
      <c r="D572" s="321" t="s">
        <v>997</v>
      </c>
      <c r="E572" s="263">
        <v>6</v>
      </c>
      <c r="F572" s="263">
        <v>4</v>
      </c>
      <c r="G572" s="263">
        <v>0</v>
      </c>
      <c r="H572" s="264">
        <v>9</v>
      </c>
      <c r="I572" s="264">
        <v>6</v>
      </c>
      <c r="J572" s="264">
        <v>0</v>
      </c>
      <c r="K572" s="264">
        <v>3</v>
      </c>
      <c r="L572" s="264">
        <v>0</v>
      </c>
      <c r="M572" s="264">
        <v>0</v>
      </c>
      <c r="N572" s="267">
        <v>0.666666666666667</v>
      </c>
      <c r="O572" s="266">
        <v>4</v>
      </c>
      <c r="P572" s="294">
        <v>0.9</v>
      </c>
      <c r="Q572" s="267">
        <v>0.666666666666667</v>
      </c>
      <c r="R572" s="267">
        <v>0.666666666666667</v>
      </c>
      <c r="S572" s="267">
        <v>0</v>
      </c>
      <c r="T572" s="295">
        <v>0</v>
      </c>
      <c r="U572" s="266">
        <v>6</v>
      </c>
      <c r="V572" s="266">
        <v>0</v>
      </c>
      <c r="W572" s="267">
        <v>0</v>
      </c>
      <c r="X572" s="267">
        <v>0</v>
      </c>
      <c r="Y572" s="268">
        <v>0</v>
      </c>
      <c r="Z572" s="268">
        <v>0</v>
      </c>
      <c r="AA572" s="295">
        <v>0</v>
      </c>
      <c r="AB572" s="264">
        <v>20</v>
      </c>
      <c r="AC572" s="264">
        <v>0</v>
      </c>
      <c r="AD572" s="264">
        <v>6</v>
      </c>
      <c r="AE572" s="264">
        <v>3</v>
      </c>
      <c r="AF572" s="268">
        <v>0</v>
      </c>
      <c r="AG572" s="268">
        <v>0.5</v>
      </c>
      <c r="AH572" s="295">
        <v>-0.5</v>
      </c>
    </row>
    <row r="573" spans="1:34">
      <c r="A573" s="315" t="s">
        <v>721</v>
      </c>
      <c r="B573" s="321" t="s">
        <v>3339</v>
      </c>
      <c r="C573" s="293" t="s">
        <v>998</v>
      </c>
      <c r="D573" s="321" t="s">
        <v>998</v>
      </c>
      <c r="E573" s="263">
        <v>1</v>
      </c>
      <c r="F573" s="263">
        <v>0</v>
      </c>
      <c r="G573" s="263">
        <v>0</v>
      </c>
      <c r="H573" s="264">
        <v>0</v>
      </c>
      <c r="I573" s="264">
        <v>0</v>
      </c>
      <c r="J573" s="264">
        <v>0</v>
      </c>
      <c r="K573" s="264">
        <v>0</v>
      </c>
      <c r="L573" s="264">
        <v>0</v>
      </c>
      <c r="M573" s="264">
        <v>0</v>
      </c>
      <c r="N573" s="267">
        <v>0</v>
      </c>
      <c r="O573" s="266">
        <v>0</v>
      </c>
      <c r="P573" s="294">
        <v>0.9</v>
      </c>
      <c r="Q573" s="267">
        <v>0</v>
      </c>
      <c r="R573" s="267">
        <v>0</v>
      </c>
      <c r="S573" s="267">
        <v>0</v>
      </c>
      <c r="T573" s="295">
        <v>0</v>
      </c>
      <c r="U573" s="266">
        <v>1</v>
      </c>
      <c r="V573" s="266">
        <v>0</v>
      </c>
      <c r="W573" s="267">
        <v>0</v>
      </c>
      <c r="X573" s="267">
        <v>0</v>
      </c>
      <c r="Y573" s="268">
        <v>0</v>
      </c>
      <c r="Z573" s="268">
        <v>0</v>
      </c>
      <c r="AA573" s="295">
        <v>0</v>
      </c>
      <c r="AB573" s="264">
        <v>2</v>
      </c>
      <c r="AC573" s="264">
        <v>1</v>
      </c>
      <c r="AD573" s="264">
        <v>10</v>
      </c>
      <c r="AE573" s="264">
        <v>10</v>
      </c>
      <c r="AF573" s="268">
        <v>0.5</v>
      </c>
      <c r="AG573" s="268">
        <v>1</v>
      </c>
      <c r="AH573" s="295">
        <v>-0.5</v>
      </c>
    </row>
    <row r="574" spans="1:34">
      <c r="A574" s="315" t="s">
        <v>721</v>
      </c>
      <c r="B574" s="321" t="s">
        <v>3339</v>
      </c>
      <c r="C574" s="293" t="s">
        <v>999</v>
      </c>
      <c r="D574" s="321" t="s">
        <v>999</v>
      </c>
      <c r="E574" s="263">
        <v>15</v>
      </c>
      <c r="F574" s="263">
        <v>9</v>
      </c>
      <c r="G574" s="263">
        <v>0</v>
      </c>
      <c r="H574" s="264">
        <v>24</v>
      </c>
      <c r="I574" s="264">
        <v>18</v>
      </c>
      <c r="J574" s="264">
        <v>1</v>
      </c>
      <c r="K574" s="264">
        <v>0</v>
      </c>
      <c r="L574" s="264">
        <v>0</v>
      </c>
      <c r="M574" s="264">
        <v>0</v>
      </c>
      <c r="N574" s="267">
        <v>0.6</v>
      </c>
      <c r="O574" s="266">
        <v>9</v>
      </c>
      <c r="P574" s="294">
        <v>0.9</v>
      </c>
      <c r="Q574" s="267">
        <v>0.6</v>
      </c>
      <c r="R574" s="267">
        <v>0.75</v>
      </c>
      <c r="S574" s="267">
        <v>0</v>
      </c>
      <c r="T574" s="295">
        <v>-0.15</v>
      </c>
      <c r="U574" s="266">
        <v>15</v>
      </c>
      <c r="V574" s="266">
        <v>0</v>
      </c>
      <c r="W574" s="267">
        <v>0</v>
      </c>
      <c r="X574" s="267">
        <v>0</v>
      </c>
      <c r="Y574" s="268">
        <v>0.0416666666666667</v>
      </c>
      <c r="Z574" s="268">
        <v>0</v>
      </c>
      <c r="AA574" s="295">
        <v>-0.0416666666666667</v>
      </c>
      <c r="AB574" s="264">
        <v>40</v>
      </c>
      <c r="AC574" s="264">
        <v>1</v>
      </c>
      <c r="AD574" s="264">
        <v>17</v>
      </c>
      <c r="AE574" s="264">
        <v>8</v>
      </c>
      <c r="AF574" s="268">
        <v>0.025</v>
      </c>
      <c r="AG574" s="268">
        <v>0.470588235294118</v>
      </c>
      <c r="AH574" s="295">
        <v>-0.445588235294118</v>
      </c>
    </row>
    <row r="575" spans="1:34">
      <c r="A575" s="315" t="s">
        <v>721</v>
      </c>
      <c r="B575" s="321" t="s">
        <v>3339</v>
      </c>
      <c r="C575" s="293" t="s">
        <v>1000</v>
      </c>
      <c r="D575" s="321" t="s">
        <v>1000</v>
      </c>
      <c r="E575" s="263">
        <v>1</v>
      </c>
      <c r="F575" s="263">
        <v>1</v>
      </c>
      <c r="G575" s="263">
        <v>0</v>
      </c>
      <c r="H575" s="264">
        <v>1</v>
      </c>
      <c r="I575" s="264">
        <v>1</v>
      </c>
      <c r="J575" s="264">
        <v>0</v>
      </c>
      <c r="K575" s="264">
        <v>0</v>
      </c>
      <c r="L575" s="264">
        <v>0</v>
      </c>
      <c r="M575" s="264">
        <v>0</v>
      </c>
      <c r="N575" s="267">
        <v>1</v>
      </c>
      <c r="O575" s="266">
        <v>1</v>
      </c>
      <c r="P575" s="294">
        <v>0.9</v>
      </c>
      <c r="Q575" s="267">
        <v>1</v>
      </c>
      <c r="R575" s="267">
        <v>1</v>
      </c>
      <c r="S575" s="267">
        <v>0</v>
      </c>
      <c r="T575" s="295">
        <v>0</v>
      </c>
      <c r="U575" s="266">
        <v>1</v>
      </c>
      <c r="V575" s="266">
        <v>0</v>
      </c>
      <c r="W575" s="267">
        <v>0</v>
      </c>
      <c r="X575" s="267">
        <v>0</v>
      </c>
      <c r="Y575" s="268">
        <v>0</v>
      </c>
      <c r="Z575" s="268">
        <v>0</v>
      </c>
      <c r="AA575" s="295">
        <v>0</v>
      </c>
      <c r="AB575" s="264">
        <v>4</v>
      </c>
      <c r="AC575" s="264">
        <v>2</v>
      </c>
      <c r="AD575" s="264">
        <v>3</v>
      </c>
      <c r="AE575" s="264">
        <v>2</v>
      </c>
      <c r="AF575" s="268">
        <v>0.5</v>
      </c>
      <c r="AG575" s="268">
        <v>0.666666666666667</v>
      </c>
      <c r="AH575" s="295">
        <v>-0.166666666666667</v>
      </c>
    </row>
    <row r="576" spans="1:34">
      <c r="A576" s="315" t="s">
        <v>721</v>
      </c>
      <c r="B576" s="321" t="s">
        <v>3339</v>
      </c>
      <c r="C576" s="293" t="s">
        <v>1001</v>
      </c>
      <c r="D576" s="321" t="s">
        <v>1002</v>
      </c>
      <c r="E576" s="263">
        <v>0</v>
      </c>
      <c r="F576" s="263">
        <v>0</v>
      </c>
      <c r="G576" s="263">
        <v>0</v>
      </c>
      <c r="H576" s="264">
        <v>1</v>
      </c>
      <c r="I576" s="264">
        <v>0</v>
      </c>
      <c r="J576" s="264">
        <v>0</v>
      </c>
      <c r="K576" s="264">
        <v>1</v>
      </c>
      <c r="L576" s="264">
        <v>1</v>
      </c>
      <c r="M576" s="264">
        <v>1</v>
      </c>
      <c r="N576" s="267">
        <v>0</v>
      </c>
      <c r="O576" s="266">
        <v>0</v>
      </c>
      <c r="P576" s="294">
        <v>0.9</v>
      </c>
      <c r="Q576" s="267">
        <v>0</v>
      </c>
      <c r="R576" s="267">
        <v>0</v>
      </c>
      <c r="S576" s="267">
        <v>1</v>
      </c>
      <c r="T576" s="295">
        <v>0</v>
      </c>
      <c r="U576" s="266">
        <v>0</v>
      </c>
      <c r="V576" s="266">
        <v>0</v>
      </c>
      <c r="W576" s="267">
        <v>0</v>
      </c>
      <c r="X576" s="267">
        <v>0</v>
      </c>
      <c r="Y576" s="268">
        <v>0</v>
      </c>
      <c r="Z576" s="268">
        <v>1</v>
      </c>
      <c r="AA576" s="295">
        <v>0</v>
      </c>
      <c r="AB576" s="264">
        <v>4</v>
      </c>
      <c r="AC576" s="264">
        <v>2</v>
      </c>
      <c r="AD576" s="264">
        <v>1</v>
      </c>
      <c r="AE576" s="264">
        <v>1</v>
      </c>
      <c r="AF576" s="268">
        <v>0.5</v>
      </c>
      <c r="AG576" s="268">
        <v>1</v>
      </c>
      <c r="AH576" s="295">
        <v>-0.5</v>
      </c>
    </row>
    <row r="577" spans="1:34">
      <c r="A577" s="315" t="s">
        <v>721</v>
      </c>
      <c r="B577" s="321" t="s">
        <v>3339</v>
      </c>
      <c r="C577" s="293" t="s">
        <v>1003</v>
      </c>
      <c r="D577" s="321" t="s">
        <v>1003</v>
      </c>
      <c r="E577" s="263">
        <v>0</v>
      </c>
      <c r="F577" s="263">
        <v>0</v>
      </c>
      <c r="G577" s="263">
        <v>0</v>
      </c>
      <c r="H577" s="264">
        <v>0</v>
      </c>
      <c r="I577" s="264">
        <v>0</v>
      </c>
      <c r="J577" s="264">
        <v>0</v>
      </c>
      <c r="K577" s="264">
        <v>2</v>
      </c>
      <c r="L577" s="264">
        <v>1</v>
      </c>
      <c r="M577" s="264">
        <v>1</v>
      </c>
      <c r="N577" s="267">
        <v>0</v>
      </c>
      <c r="O577" s="266">
        <v>0</v>
      </c>
      <c r="P577" s="294">
        <v>0.9</v>
      </c>
      <c r="Q577" s="267">
        <v>0</v>
      </c>
      <c r="R577" s="267">
        <v>0</v>
      </c>
      <c r="S577" s="267">
        <v>0.5</v>
      </c>
      <c r="T577" s="295">
        <v>0</v>
      </c>
      <c r="U577" s="266">
        <v>0</v>
      </c>
      <c r="V577" s="266">
        <v>0</v>
      </c>
      <c r="W577" s="267">
        <v>0</v>
      </c>
      <c r="X577" s="267">
        <v>0</v>
      </c>
      <c r="Y577" s="268">
        <v>0</v>
      </c>
      <c r="Z577" s="268">
        <v>0.5</v>
      </c>
      <c r="AA577" s="295">
        <v>0</v>
      </c>
      <c r="AB577" s="264">
        <v>2</v>
      </c>
      <c r="AC577" s="264">
        <v>1</v>
      </c>
      <c r="AD577" s="264">
        <v>1</v>
      </c>
      <c r="AE577" s="264">
        <v>1</v>
      </c>
      <c r="AF577" s="268">
        <v>0.5</v>
      </c>
      <c r="AG577" s="268">
        <v>1</v>
      </c>
      <c r="AH577" s="295">
        <v>-0.5</v>
      </c>
    </row>
    <row r="578" spans="1:34">
      <c r="A578" s="315" t="s">
        <v>721</v>
      </c>
      <c r="B578" s="321" t="s">
        <v>3339</v>
      </c>
      <c r="C578" s="293" t="s">
        <v>1004</v>
      </c>
      <c r="D578" s="321" t="s">
        <v>1004</v>
      </c>
      <c r="E578" s="263">
        <v>0</v>
      </c>
      <c r="F578" s="263">
        <v>0</v>
      </c>
      <c r="G578" s="263">
        <v>0</v>
      </c>
      <c r="H578" s="264">
        <v>0</v>
      </c>
      <c r="I578" s="264">
        <v>0</v>
      </c>
      <c r="J578" s="264">
        <v>0</v>
      </c>
      <c r="K578" s="264">
        <v>0</v>
      </c>
      <c r="L578" s="264">
        <v>0</v>
      </c>
      <c r="M578" s="264">
        <v>0</v>
      </c>
      <c r="N578" s="267">
        <v>0</v>
      </c>
      <c r="O578" s="266">
        <v>0</v>
      </c>
      <c r="P578" s="294">
        <v>0.9</v>
      </c>
      <c r="Q578" s="267">
        <v>0</v>
      </c>
      <c r="R578" s="267">
        <v>0</v>
      </c>
      <c r="S578" s="267">
        <v>0</v>
      </c>
      <c r="T578" s="295">
        <v>0</v>
      </c>
      <c r="U578" s="266">
        <v>0</v>
      </c>
      <c r="V578" s="266">
        <v>0</v>
      </c>
      <c r="W578" s="267">
        <v>0</v>
      </c>
      <c r="X578" s="267">
        <v>0</v>
      </c>
      <c r="Y578" s="268">
        <v>0</v>
      </c>
      <c r="Z578" s="268">
        <v>0</v>
      </c>
      <c r="AA578" s="295">
        <v>0</v>
      </c>
      <c r="AB578" s="264">
        <v>0</v>
      </c>
      <c r="AC578" s="264">
        <v>0</v>
      </c>
      <c r="AD578" s="264">
        <v>6</v>
      </c>
      <c r="AE578" s="264">
        <v>5</v>
      </c>
      <c r="AF578" s="268">
        <v>0</v>
      </c>
      <c r="AG578" s="268">
        <v>0.833333333333333</v>
      </c>
      <c r="AH578" s="295">
        <v>-0.833333333333333</v>
      </c>
    </row>
    <row r="579" spans="1:34">
      <c r="A579" s="315" t="s">
        <v>721</v>
      </c>
      <c r="B579" s="321" t="s">
        <v>3339</v>
      </c>
      <c r="C579" s="293" t="s">
        <v>1005</v>
      </c>
      <c r="D579" s="321" t="s">
        <v>1006</v>
      </c>
      <c r="E579" s="263">
        <v>0</v>
      </c>
      <c r="F579" s="263">
        <v>0</v>
      </c>
      <c r="G579" s="263">
        <v>0</v>
      </c>
      <c r="H579" s="264">
        <v>7</v>
      </c>
      <c r="I579" s="264">
        <v>2</v>
      </c>
      <c r="J579" s="264">
        <v>1</v>
      </c>
      <c r="K579" s="264">
        <v>5</v>
      </c>
      <c r="L579" s="264">
        <v>1</v>
      </c>
      <c r="M579" s="264">
        <v>1</v>
      </c>
      <c r="N579" s="267">
        <v>0</v>
      </c>
      <c r="O579" s="266">
        <v>0</v>
      </c>
      <c r="P579" s="294">
        <v>0.9</v>
      </c>
      <c r="Q579" s="267">
        <v>0</v>
      </c>
      <c r="R579" s="267">
        <v>0.285714285714286</v>
      </c>
      <c r="S579" s="267">
        <v>0.2</v>
      </c>
      <c r="T579" s="295">
        <v>-0.285714285714286</v>
      </c>
      <c r="U579" s="266">
        <v>0</v>
      </c>
      <c r="V579" s="266">
        <v>0</v>
      </c>
      <c r="W579" s="267">
        <v>0</v>
      </c>
      <c r="X579" s="267">
        <v>0</v>
      </c>
      <c r="Y579" s="268">
        <v>0.142857142857143</v>
      </c>
      <c r="Z579" s="268">
        <v>0.2</v>
      </c>
      <c r="AA579" s="295">
        <v>-0.142857142857143</v>
      </c>
      <c r="AB579" s="264">
        <v>13</v>
      </c>
      <c r="AC579" s="264">
        <v>3</v>
      </c>
      <c r="AD579" s="264">
        <v>3</v>
      </c>
      <c r="AE579" s="264">
        <v>3</v>
      </c>
      <c r="AF579" s="268">
        <v>0.230769230769231</v>
      </c>
      <c r="AG579" s="268">
        <v>1</v>
      </c>
      <c r="AH579" s="295">
        <v>-0.769230769230769</v>
      </c>
    </row>
    <row r="580" spans="1:34">
      <c r="A580" s="315" t="s">
        <v>721</v>
      </c>
      <c r="B580" s="321" t="s">
        <v>3339</v>
      </c>
      <c r="C580" s="293" t="s">
        <v>1007</v>
      </c>
      <c r="D580" s="321" t="s">
        <v>1007</v>
      </c>
      <c r="E580" s="263">
        <v>0</v>
      </c>
      <c r="F580" s="263">
        <v>0</v>
      </c>
      <c r="G580" s="263">
        <v>0</v>
      </c>
      <c r="H580" s="264">
        <v>0</v>
      </c>
      <c r="I580" s="264">
        <v>0</v>
      </c>
      <c r="J580" s="264">
        <v>0</v>
      </c>
      <c r="K580" s="264">
        <v>0</v>
      </c>
      <c r="L580" s="264">
        <v>0</v>
      </c>
      <c r="M580" s="264">
        <v>0</v>
      </c>
      <c r="N580" s="267">
        <v>0</v>
      </c>
      <c r="O580" s="266">
        <v>0</v>
      </c>
      <c r="P580" s="294">
        <v>0.9</v>
      </c>
      <c r="Q580" s="267">
        <v>0</v>
      </c>
      <c r="R580" s="267">
        <v>0</v>
      </c>
      <c r="S580" s="267">
        <v>0</v>
      </c>
      <c r="T580" s="295">
        <v>0</v>
      </c>
      <c r="U580" s="266">
        <v>0</v>
      </c>
      <c r="V580" s="266">
        <v>0</v>
      </c>
      <c r="W580" s="267">
        <v>0</v>
      </c>
      <c r="X580" s="267">
        <v>0</v>
      </c>
      <c r="Y580" s="268">
        <v>0</v>
      </c>
      <c r="Z580" s="268">
        <v>0</v>
      </c>
      <c r="AA580" s="295">
        <v>0</v>
      </c>
      <c r="AB580" s="264">
        <v>0</v>
      </c>
      <c r="AC580" s="264">
        <v>0</v>
      </c>
      <c r="AD580" s="264">
        <v>0</v>
      </c>
      <c r="AE580" s="264">
        <v>0</v>
      </c>
      <c r="AF580" s="268">
        <v>0</v>
      </c>
      <c r="AG580" s="268">
        <v>0</v>
      </c>
      <c r="AH580" s="295">
        <v>0</v>
      </c>
    </row>
    <row r="581" spans="1:34">
      <c r="A581" s="315" t="s">
        <v>721</v>
      </c>
      <c r="B581" s="321" t="s">
        <v>3339</v>
      </c>
      <c r="C581" s="293" t="s">
        <v>1008</v>
      </c>
      <c r="D581" s="321" t="s">
        <v>1008</v>
      </c>
      <c r="E581" s="263">
        <v>4</v>
      </c>
      <c r="F581" s="263">
        <v>4</v>
      </c>
      <c r="G581" s="263">
        <v>0</v>
      </c>
      <c r="H581" s="264">
        <v>1</v>
      </c>
      <c r="I581" s="264">
        <v>0</v>
      </c>
      <c r="J581" s="264">
        <v>0</v>
      </c>
      <c r="K581" s="264">
        <v>1</v>
      </c>
      <c r="L581" s="264">
        <v>1</v>
      </c>
      <c r="M581" s="264">
        <v>0</v>
      </c>
      <c r="N581" s="267">
        <v>1</v>
      </c>
      <c r="O581" s="266">
        <v>4</v>
      </c>
      <c r="P581" s="294">
        <v>0.9</v>
      </c>
      <c r="Q581" s="267">
        <v>1</v>
      </c>
      <c r="R581" s="267">
        <v>0</v>
      </c>
      <c r="S581" s="267">
        <v>1</v>
      </c>
      <c r="T581" s="295">
        <v>1</v>
      </c>
      <c r="U581" s="266">
        <v>4</v>
      </c>
      <c r="V581" s="266">
        <v>0</v>
      </c>
      <c r="W581" s="267">
        <v>0</v>
      </c>
      <c r="X581" s="267">
        <v>0</v>
      </c>
      <c r="Y581" s="268">
        <v>0</v>
      </c>
      <c r="Z581" s="268">
        <v>0</v>
      </c>
      <c r="AA581" s="295">
        <v>0</v>
      </c>
      <c r="AB581" s="264">
        <v>9</v>
      </c>
      <c r="AC581" s="264">
        <v>2</v>
      </c>
      <c r="AD581" s="264">
        <v>2</v>
      </c>
      <c r="AE581" s="264">
        <v>0</v>
      </c>
      <c r="AF581" s="268">
        <v>0.222222222222222</v>
      </c>
      <c r="AG581" s="268">
        <v>0</v>
      </c>
      <c r="AH581" s="295">
        <v>0.222222222222222</v>
      </c>
    </row>
    <row r="582" spans="1:34">
      <c r="A582" s="315" t="s">
        <v>721</v>
      </c>
      <c r="B582" s="321" t="s">
        <v>3339</v>
      </c>
      <c r="C582" s="293" t="s">
        <v>1009</v>
      </c>
      <c r="D582" s="321" t="s">
        <v>1010</v>
      </c>
      <c r="E582" s="263">
        <v>2</v>
      </c>
      <c r="F582" s="263">
        <v>2</v>
      </c>
      <c r="G582" s="263">
        <v>0</v>
      </c>
      <c r="H582" s="264">
        <v>4</v>
      </c>
      <c r="I582" s="264">
        <v>2</v>
      </c>
      <c r="J582" s="264">
        <v>0</v>
      </c>
      <c r="K582" s="264">
        <v>0</v>
      </c>
      <c r="L582" s="264">
        <v>0</v>
      </c>
      <c r="M582" s="264">
        <v>0</v>
      </c>
      <c r="N582" s="267">
        <v>1</v>
      </c>
      <c r="O582" s="266">
        <v>2</v>
      </c>
      <c r="P582" s="294">
        <v>0.9</v>
      </c>
      <c r="Q582" s="267">
        <v>1</v>
      </c>
      <c r="R582" s="267">
        <v>0.5</v>
      </c>
      <c r="S582" s="267">
        <v>0</v>
      </c>
      <c r="T582" s="295">
        <v>0.5</v>
      </c>
      <c r="U582" s="266">
        <v>2</v>
      </c>
      <c r="V582" s="266">
        <v>0</v>
      </c>
      <c r="W582" s="267">
        <v>0</v>
      </c>
      <c r="X582" s="267">
        <v>0</v>
      </c>
      <c r="Y582" s="268">
        <v>0</v>
      </c>
      <c r="Z582" s="268">
        <v>0</v>
      </c>
      <c r="AA582" s="295">
        <v>0</v>
      </c>
      <c r="AB582" s="264">
        <v>7</v>
      </c>
      <c r="AC582" s="264">
        <v>0</v>
      </c>
      <c r="AD582" s="264">
        <v>2</v>
      </c>
      <c r="AE582" s="264">
        <v>2</v>
      </c>
      <c r="AF582" s="268">
        <v>0</v>
      </c>
      <c r="AG582" s="268">
        <v>1</v>
      </c>
      <c r="AH582" s="295">
        <v>-1</v>
      </c>
    </row>
    <row r="583" spans="1:34">
      <c r="A583" s="315" t="s">
        <v>721</v>
      </c>
      <c r="B583" s="321" t="s">
        <v>3339</v>
      </c>
      <c r="C583" s="293" t="s">
        <v>1011</v>
      </c>
      <c r="D583" s="321" t="s">
        <v>1012</v>
      </c>
      <c r="E583" s="263">
        <v>6071</v>
      </c>
      <c r="F583" s="263">
        <v>6006</v>
      </c>
      <c r="G583" s="263">
        <v>5584</v>
      </c>
      <c r="H583" s="264">
        <v>6692</v>
      </c>
      <c r="I583" s="264">
        <v>6607</v>
      </c>
      <c r="J583" s="264">
        <v>6260</v>
      </c>
      <c r="K583" s="264">
        <v>3076</v>
      </c>
      <c r="L583" s="264">
        <v>3064</v>
      </c>
      <c r="M583" s="264">
        <v>2899</v>
      </c>
      <c r="N583" s="267">
        <v>0.989293361884368</v>
      </c>
      <c r="O583" s="266">
        <v>6006</v>
      </c>
      <c r="P583" s="294">
        <v>0.9</v>
      </c>
      <c r="Q583" s="267">
        <v>0.989293361884368</v>
      </c>
      <c r="R583" s="267">
        <v>0.98729826658697</v>
      </c>
      <c r="S583" s="267">
        <v>0.996098829648895</v>
      </c>
      <c r="T583" s="295">
        <v>0.00199509529739883</v>
      </c>
      <c r="U583" s="266">
        <v>6071</v>
      </c>
      <c r="V583" s="266">
        <v>5584</v>
      </c>
      <c r="W583" s="267">
        <v>0.919782572887498</v>
      </c>
      <c r="X583" s="267">
        <v>0.919782572887498</v>
      </c>
      <c r="Y583" s="268">
        <v>0.935445307830245</v>
      </c>
      <c r="Z583" s="268">
        <v>0.942457737321196</v>
      </c>
      <c r="AA583" s="295">
        <v>-0.0156627349427471</v>
      </c>
      <c r="AB583" s="264">
        <v>37138</v>
      </c>
      <c r="AC583" s="264">
        <v>34793</v>
      </c>
      <c r="AD583" s="264">
        <v>37101</v>
      </c>
      <c r="AE583" s="264">
        <v>35165</v>
      </c>
      <c r="AF583" s="268">
        <v>0.936857127470515</v>
      </c>
      <c r="AG583" s="268">
        <v>0.947818118110024</v>
      </c>
      <c r="AH583" s="295">
        <v>-0.0109609906395086</v>
      </c>
    </row>
    <row r="584" spans="1:34">
      <c r="A584" s="315" t="s">
        <v>721</v>
      </c>
      <c r="B584" s="321" t="s">
        <v>3339</v>
      </c>
      <c r="C584" s="293" t="s">
        <v>1013</v>
      </c>
      <c r="D584" s="321" t="s">
        <v>1014</v>
      </c>
      <c r="E584" s="263">
        <v>1</v>
      </c>
      <c r="F584" s="263">
        <v>0</v>
      </c>
      <c r="G584" s="263">
        <v>0</v>
      </c>
      <c r="H584" s="264">
        <v>22</v>
      </c>
      <c r="I584" s="264">
        <v>19</v>
      </c>
      <c r="J584" s="264">
        <v>18</v>
      </c>
      <c r="K584" s="264">
        <v>21</v>
      </c>
      <c r="L584" s="264">
        <v>21</v>
      </c>
      <c r="M584" s="264">
        <v>21</v>
      </c>
      <c r="N584" s="267">
        <v>0</v>
      </c>
      <c r="O584" s="266">
        <v>0</v>
      </c>
      <c r="P584" s="294">
        <v>0.9</v>
      </c>
      <c r="Q584" s="267">
        <v>0</v>
      </c>
      <c r="R584" s="267">
        <v>0.863636363636364</v>
      </c>
      <c r="S584" s="267">
        <v>1</v>
      </c>
      <c r="T584" s="295">
        <v>-0.863636363636364</v>
      </c>
      <c r="U584" s="266">
        <v>1</v>
      </c>
      <c r="V584" s="266">
        <v>0</v>
      </c>
      <c r="W584" s="267">
        <v>0</v>
      </c>
      <c r="X584" s="267">
        <v>0</v>
      </c>
      <c r="Y584" s="268">
        <v>0.818181818181818</v>
      </c>
      <c r="Z584" s="268">
        <v>1</v>
      </c>
      <c r="AA584" s="295">
        <v>-0.818181818181818</v>
      </c>
      <c r="AB584" s="264">
        <v>102</v>
      </c>
      <c r="AC584" s="264">
        <v>97</v>
      </c>
      <c r="AD584" s="264">
        <v>149</v>
      </c>
      <c r="AE584" s="264">
        <v>146</v>
      </c>
      <c r="AF584" s="268">
        <v>0.950980392156863</v>
      </c>
      <c r="AG584" s="268">
        <v>0.979865771812081</v>
      </c>
      <c r="AH584" s="295">
        <v>-0.0288853796552179</v>
      </c>
    </row>
    <row r="585" spans="1:34">
      <c r="A585" s="315" t="s">
        <v>721</v>
      </c>
      <c r="B585" s="321" t="s">
        <v>3339</v>
      </c>
      <c r="C585" s="293" t="s">
        <v>1015</v>
      </c>
      <c r="D585" s="321" t="s">
        <v>1016</v>
      </c>
      <c r="E585" s="263">
        <v>0</v>
      </c>
      <c r="F585" s="263">
        <v>0</v>
      </c>
      <c r="G585" s="263">
        <v>0</v>
      </c>
      <c r="H585" s="264">
        <v>1</v>
      </c>
      <c r="I585" s="264">
        <v>1</v>
      </c>
      <c r="J585" s="264">
        <v>1</v>
      </c>
      <c r="K585" s="264">
        <v>1</v>
      </c>
      <c r="L585" s="264">
        <v>1</v>
      </c>
      <c r="M585" s="264">
        <v>1</v>
      </c>
      <c r="N585" s="267">
        <v>0</v>
      </c>
      <c r="O585" s="266">
        <v>0</v>
      </c>
      <c r="P585" s="294">
        <v>0.9</v>
      </c>
      <c r="Q585" s="267">
        <v>0</v>
      </c>
      <c r="R585" s="267">
        <v>1</v>
      </c>
      <c r="S585" s="267">
        <v>1</v>
      </c>
      <c r="T585" s="295">
        <v>-1</v>
      </c>
      <c r="U585" s="266">
        <v>0</v>
      </c>
      <c r="V585" s="266">
        <v>0</v>
      </c>
      <c r="W585" s="267">
        <v>0</v>
      </c>
      <c r="X585" s="267">
        <v>0</v>
      </c>
      <c r="Y585" s="268">
        <v>1</v>
      </c>
      <c r="Z585" s="268">
        <v>1</v>
      </c>
      <c r="AA585" s="295">
        <v>-1</v>
      </c>
      <c r="AB585" s="264">
        <v>4</v>
      </c>
      <c r="AC585" s="264">
        <v>4</v>
      </c>
      <c r="AD585" s="264">
        <v>8</v>
      </c>
      <c r="AE585" s="264">
        <v>8</v>
      </c>
      <c r="AF585" s="268">
        <v>1</v>
      </c>
      <c r="AG585" s="268">
        <v>1</v>
      </c>
      <c r="AH585" s="295">
        <v>0</v>
      </c>
    </row>
    <row r="586" spans="1:34">
      <c r="A586" s="315" t="s">
        <v>721</v>
      </c>
      <c r="B586" s="321" t="s">
        <v>3339</v>
      </c>
      <c r="C586" s="293" t="s">
        <v>1017</v>
      </c>
      <c r="D586" s="321" t="s">
        <v>1017</v>
      </c>
      <c r="E586" s="263">
        <v>0</v>
      </c>
      <c r="F586" s="263">
        <v>0</v>
      </c>
      <c r="G586" s="263">
        <v>0</v>
      </c>
      <c r="H586" s="264">
        <v>1</v>
      </c>
      <c r="I586" s="264">
        <v>0</v>
      </c>
      <c r="J586" s="264">
        <v>0</v>
      </c>
      <c r="K586" s="264">
        <v>0</v>
      </c>
      <c r="L586" s="264">
        <v>0</v>
      </c>
      <c r="M586" s="264">
        <v>0</v>
      </c>
      <c r="N586" s="267">
        <v>0</v>
      </c>
      <c r="O586" s="266">
        <v>0</v>
      </c>
      <c r="P586" s="294">
        <v>0.9</v>
      </c>
      <c r="Q586" s="267">
        <v>0</v>
      </c>
      <c r="R586" s="267">
        <v>0</v>
      </c>
      <c r="S586" s="267">
        <v>0</v>
      </c>
      <c r="T586" s="295">
        <v>0</v>
      </c>
      <c r="U586" s="266">
        <v>0</v>
      </c>
      <c r="V586" s="266">
        <v>0</v>
      </c>
      <c r="W586" s="267">
        <v>0</v>
      </c>
      <c r="X586" s="267">
        <v>0</v>
      </c>
      <c r="Y586" s="268">
        <v>0</v>
      </c>
      <c r="Z586" s="268">
        <v>0</v>
      </c>
      <c r="AA586" s="295">
        <v>0</v>
      </c>
      <c r="AB586" s="264">
        <v>1</v>
      </c>
      <c r="AC586" s="264">
        <v>0</v>
      </c>
      <c r="AD586" s="264">
        <v>1</v>
      </c>
      <c r="AE586" s="264">
        <v>1</v>
      </c>
      <c r="AF586" s="268">
        <v>0</v>
      </c>
      <c r="AG586" s="268">
        <v>1</v>
      </c>
      <c r="AH586" s="295">
        <v>-1</v>
      </c>
    </row>
    <row r="587" spans="1:34">
      <c r="A587" s="315" t="s">
        <v>721</v>
      </c>
      <c r="B587" s="321" t="s">
        <v>3339</v>
      </c>
      <c r="C587" s="293" t="s">
        <v>1018</v>
      </c>
      <c r="D587" s="321" t="s">
        <v>1018</v>
      </c>
      <c r="E587" s="263">
        <v>0</v>
      </c>
      <c r="F587" s="263">
        <v>0</v>
      </c>
      <c r="G587" s="263">
        <v>0</v>
      </c>
      <c r="H587" s="264">
        <v>0</v>
      </c>
      <c r="I587" s="264">
        <v>0</v>
      </c>
      <c r="J587" s="264">
        <v>0</v>
      </c>
      <c r="K587" s="264">
        <v>0</v>
      </c>
      <c r="L587" s="264">
        <v>0</v>
      </c>
      <c r="M587" s="264">
        <v>0</v>
      </c>
      <c r="N587" s="267">
        <v>0</v>
      </c>
      <c r="O587" s="266">
        <v>0</v>
      </c>
      <c r="P587" s="294">
        <v>0.9</v>
      </c>
      <c r="Q587" s="267">
        <v>0</v>
      </c>
      <c r="R587" s="267">
        <v>0</v>
      </c>
      <c r="S587" s="267">
        <v>0</v>
      </c>
      <c r="T587" s="295">
        <v>0</v>
      </c>
      <c r="U587" s="266">
        <v>0</v>
      </c>
      <c r="V587" s="266">
        <v>0</v>
      </c>
      <c r="W587" s="267">
        <v>0</v>
      </c>
      <c r="X587" s="267">
        <v>0</v>
      </c>
      <c r="Y587" s="268">
        <v>0</v>
      </c>
      <c r="Z587" s="268">
        <v>0</v>
      </c>
      <c r="AA587" s="295">
        <v>0</v>
      </c>
      <c r="AB587" s="264">
        <v>0</v>
      </c>
      <c r="AC587" s="264">
        <v>0</v>
      </c>
      <c r="AD587" s="264">
        <v>1</v>
      </c>
      <c r="AE587" s="264">
        <v>1</v>
      </c>
      <c r="AF587" s="268">
        <v>0</v>
      </c>
      <c r="AG587" s="268">
        <v>1</v>
      </c>
      <c r="AH587" s="295">
        <v>-1</v>
      </c>
    </row>
    <row r="588" spans="1:34">
      <c r="A588" s="315" t="s">
        <v>721</v>
      </c>
      <c r="B588" s="321" t="s">
        <v>3340</v>
      </c>
      <c r="C588" s="293" t="s">
        <v>1019</v>
      </c>
      <c r="D588" s="321" t="s">
        <v>1019</v>
      </c>
      <c r="E588" s="263">
        <v>1888</v>
      </c>
      <c r="F588" s="263">
        <v>1828</v>
      </c>
      <c r="G588" s="263">
        <v>1767</v>
      </c>
      <c r="H588" s="264">
        <v>2816</v>
      </c>
      <c r="I588" s="264">
        <v>2730</v>
      </c>
      <c r="J588" s="264">
        <v>2673</v>
      </c>
      <c r="K588" s="264">
        <v>999</v>
      </c>
      <c r="L588" s="264">
        <v>981</v>
      </c>
      <c r="M588" s="264">
        <v>927</v>
      </c>
      <c r="N588" s="267">
        <v>0.968220338983051</v>
      </c>
      <c r="O588" s="266">
        <v>1828</v>
      </c>
      <c r="P588" s="294">
        <v>0.9</v>
      </c>
      <c r="Q588" s="267">
        <v>0.968220338983051</v>
      </c>
      <c r="R588" s="267">
        <v>0.969460227272727</v>
      </c>
      <c r="S588" s="267">
        <v>0.981981981981982</v>
      </c>
      <c r="T588" s="295">
        <v>-0.00123988828967647</v>
      </c>
      <c r="U588" s="266">
        <v>1888</v>
      </c>
      <c r="V588" s="266">
        <v>1767</v>
      </c>
      <c r="W588" s="267">
        <v>0.935911016949153</v>
      </c>
      <c r="X588" s="267">
        <v>0.935911016949153</v>
      </c>
      <c r="Y588" s="268">
        <v>0.94921875</v>
      </c>
      <c r="Z588" s="268">
        <v>0.927927927927928</v>
      </c>
      <c r="AA588" s="295">
        <v>-0.0133077330508474</v>
      </c>
      <c r="AB588" s="264">
        <v>11516</v>
      </c>
      <c r="AC588" s="264">
        <v>10764</v>
      </c>
      <c r="AD588" s="264">
        <v>10675</v>
      </c>
      <c r="AE588" s="264">
        <v>10004</v>
      </c>
      <c r="AF588" s="268">
        <v>0.934699548454324</v>
      </c>
      <c r="AG588" s="268">
        <v>0.937142857142857</v>
      </c>
      <c r="AH588" s="295">
        <v>-0.00244330868853271</v>
      </c>
    </row>
    <row r="589" spans="1:34">
      <c r="A589" s="315" t="s">
        <v>721</v>
      </c>
      <c r="B589" s="321" t="s">
        <v>3340</v>
      </c>
      <c r="C589" s="293" t="s">
        <v>1020</v>
      </c>
      <c r="D589" s="321" t="s">
        <v>1021</v>
      </c>
      <c r="E589" s="263">
        <v>2828</v>
      </c>
      <c r="F589" s="263">
        <v>2781</v>
      </c>
      <c r="G589" s="263">
        <v>2594</v>
      </c>
      <c r="H589" s="264">
        <v>3651</v>
      </c>
      <c r="I589" s="264">
        <v>3598</v>
      </c>
      <c r="J589" s="264">
        <v>3390</v>
      </c>
      <c r="K589" s="264">
        <v>1261</v>
      </c>
      <c r="L589" s="264">
        <v>1246</v>
      </c>
      <c r="M589" s="264">
        <v>1158</v>
      </c>
      <c r="N589" s="267">
        <v>0.983380480905233</v>
      </c>
      <c r="O589" s="266">
        <v>2781</v>
      </c>
      <c r="P589" s="294">
        <v>0.9</v>
      </c>
      <c r="Q589" s="267">
        <v>0.983380480905233</v>
      </c>
      <c r="R589" s="267">
        <v>0.98548342919748</v>
      </c>
      <c r="S589" s="267">
        <v>0.988104678826328</v>
      </c>
      <c r="T589" s="295">
        <v>-0.00210294829224678</v>
      </c>
      <c r="U589" s="266">
        <v>2828</v>
      </c>
      <c r="V589" s="266">
        <v>2594</v>
      </c>
      <c r="W589" s="267">
        <v>0.917256011315417</v>
      </c>
      <c r="X589" s="267">
        <v>0.917256011315417</v>
      </c>
      <c r="Y589" s="268">
        <v>0.928512736236648</v>
      </c>
      <c r="Z589" s="268">
        <v>0.918318794607454</v>
      </c>
      <c r="AA589" s="295">
        <v>-0.0112567249212303</v>
      </c>
      <c r="AB589" s="264">
        <v>15776</v>
      </c>
      <c r="AC589" s="264">
        <v>14533</v>
      </c>
      <c r="AD589" s="264">
        <v>14114</v>
      </c>
      <c r="AE589" s="264">
        <v>12798</v>
      </c>
      <c r="AF589" s="268">
        <v>0.921209432048682</v>
      </c>
      <c r="AG589" s="268">
        <v>0.906759246138586</v>
      </c>
      <c r="AH589" s="295">
        <v>0.0144501859100957</v>
      </c>
    </row>
    <row r="590" spans="1:34">
      <c r="A590" s="315" t="s">
        <v>721</v>
      </c>
      <c r="B590" s="321" t="s">
        <v>3340</v>
      </c>
      <c r="C590" s="293" t="s">
        <v>1022</v>
      </c>
      <c r="D590" s="321" t="s">
        <v>1022</v>
      </c>
      <c r="E590" s="263">
        <v>2284</v>
      </c>
      <c r="F590" s="263">
        <v>2258</v>
      </c>
      <c r="G590" s="263">
        <v>2032</v>
      </c>
      <c r="H590" s="264">
        <v>3129</v>
      </c>
      <c r="I590" s="264">
        <v>3052</v>
      </c>
      <c r="J590" s="264">
        <v>2709</v>
      </c>
      <c r="K590" s="264">
        <v>992</v>
      </c>
      <c r="L590" s="264">
        <v>982</v>
      </c>
      <c r="M590" s="264">
        <v>779</v>
      </c>
      <c r="N590" s="267">
        <v>0.98861646234676</v>
      </c>
      <c r="O590" s="266">
        <v>2258</v>
      </c>
      <c r="P590" s="294">
        <v>0.9</v>
      </c>
      <c r="Q590" s="267">
        <v>0.98861646234676</v>
      </c>
      <c r="R590" s="267">
        <v>0.975391498881432</v>
      </c>
      <c r="S590" s="267">
        <v>0.98991935483871</v>
      </c>
      <c r="T590" s="295">
        <v>0.0132249634653283</v>
      </c>
      <c r="U590" s="266">
        <v>2284</v>
      </c>
      <c r="V590" s="266">
        <v>2032</v>
      </c>
      <c r="W590" s="267">
        <v>0.889667250437828</v>
      </c>
      <c r="X590" s="267">
        <v>0.889667250437828</v>
      </c>
      <c r="Y590" s="268">
        <v>0.865771812080537</v>
      </c>
      <c r="Z590" s="268">
        <v>0.785282258064516</v>
      </c>
      <c r="AA590" s="295">
        <v>0.0238954383572915</v>
      </c>
      <c r="AB590" s="264">
        <v>12562</v>
      </c>
      <c r="AC590" s="264">
        <v>10809</v>
      </c>
      <c r="AD590" s="264">
        <v>10972</v>
      </c>
      <c r="AE590" s="264">
        <v>9158</v>
      </c>
      <c r="AF590" s="268">
        <v>0.860452157299793</v>
      </c>
      <c r="AG590" s="268">
        <v>0.834670069267226</v>
      </c>
      <c r="AH590" s="295">
        <v>0.0257820880325674</v>
      </c>
    </row>
    <row r="591" spans="1:34">
      <c r="A591" s="315" t="s">
        <v>721</v>
      </c>
      <c r="B591" s="321" t="s">
        <v>3340</v>
      </c>
      <c r="C591" s="293" t="s">
        <v>1023</v>
      </c>
      <c r="D591" s="321" t="s">
        <v>1024</v>
      </c>
      <c r="E591" s="263">
        <v>3445</v>
      </c>
      <c r="F591" s="263">
        <v>3383</v>
      </c>
      <c r="G591" s="263">
        <v>3158</v>
      </c>
      <c r="H591" s="264">
        <v>4148</v>
      </c>
      <c r="I591" s="264">
        <v>4061</v>
      </c>
      <c r="J591" s="264">
        <v>3769</v>
      </c>
      <c r="K591" s="264">
        <v>1516</v>
      </c>
      <c r="L591" s="264">
        <v>1467</v>
      </c>
      <c r="M591" s="264">
        <v>1398</v>
      </c>
      <c r="N591" s="267">
        <v>0.98200290275762</v>
      </c>
      <c r="O591" s="266">
        <v>3383</v>
      </c>
      <c r="P591" s="294">
        <v>0.9</v>
      </c>
      <c r="Q591" s="267">
        <v>0.98200290275762</v>
      </c>
      <c r="R591" s="267">
        <v>0.979026036644166</v>
      </c>
      <c r="S591" s="267">
        <v>0.967678100263852</v>
      </c>
      <c r="T591" s="295">
        <v>0.00297686611345382</v>
      </c>
      <c r="U591" s="266">
        <v>3445</v>
      </c>
      <c r="V591" s="266">
        <v>3158</v>
      </c>
      <c r="W591" s="267">
        <v>0.916690856313498</v>
      </c>
      <c r="X591" s="267">
        <v>0.916690856313498</v>
      </c>
      <c r="Y591" s="268">
        <v>0.908630665380906</v>
      </c>
      <c r="Z591" s="268">
        <v>0.922163588390501</v>
      </c>
      <c r="AA591" s="295">
        <v>0.00806019093259136</v>
      </c>
      <c r="AB591" s="264">
        <v>18014</v>
      </c>
      <c r="AC591" s="264">
        <v>16619</v>
      </c>
      <c r="AD591" s="264">
        <v>14973</v>
      </c>
      <c r="AE591" s="264">
        <v>14002</v>
      </c>
      <c r="AF591" s="268">
        <v>0.922560230931498</v>
      </c>
      <c r="AG591" s="268">
        <v>0.935149936552461</v>
      </c>
      <c r="AH591" s="295">
        <v>-0.0125897056209634</v>
      </c>
    </row>
    <row r="592" spans="1:34">
      <c r="A592" s="315" t="s">
        <v>721</v>
      </c>
      <c r="B592" s="321" t="s">
        <v>3340</v>
      </c>
      <c r="C592" s="293" t="s">
        <v>1025</v>
      </c>
      <c r="D592" s="321" t="s">
        <v>1026</v>
      </c>
      <c r="E592" s="263">
        <v>6681</v>
      </c>
      <c r="F592" s="263">
        <v>6615</v>
      </c>
      <c r="G592" s="263">
        <v>6101</v>
      </c>
      <c r="H592" s="264">
        <v>8502</v>
      </c>
      <c r="I592" s="264">
        <v>7986</v>
      </c>
      <c r="J592" s="264">
        <v>7728</v>
      </c>
      <c r="K592" s="264">
        <v>3247</v>
      </c>
      <c r="L592" s="264">
        <v>3149</v>
      </c>
      <c r="M592" s="264">
        <v>3014</v>
      </c>
      <c r="N592" s="267">
        <v>0.990121239335429</v>
      </c>
      <c r="O592" s="266">
        <v>6615</v>
      </c>
      <c r="P592" s="294">
        <v>0.9</v>
      </c>
      <c r="Q592" s="267">
        <v>0.990121239335429</v>
      </c>
      <c r="R592" s="267">
        <v>0.939308398023994</v>
      </c>
      <c r="S592" s="267">
        <v>0.96981829380967</v>
      </c>
      <c r="T592" s="295">
        <v>0.0508128413114345</v>
      </c>
      <c r="U592" s="266">
        <v>6681</v>
      </c>
      <c r="V592" s="266">
        <v>6101</v>
      </c>
      <c r="W592" s="267">
        <v>0.913186648705284</v>
      </c>
      <c r="X592" s="267">
        <v>0.913186648705284</v>
      </c>
      <c r="Y592" s="268">
        <v>0.908962597035992</v>
      </c>
      <c r="Z592" s="268">
        <v>0.928241453649523</v>
      </c>
      <c r="AA592" s="295">
        <v>0.00422405166929207</v>
      </c>
      <c r="AB592" s="264">
        <v>42718</v>
      </c>
      <c r="AC592" s="264">
        <v>39544</v>
      </c>
      <c r="AD592" s="264">
        <v>41681</v>
      </c>
      <c r="AE592" s="264">
        <v>37890</v>
      </c>
      <c r="AF592" s="268">
        <v>0.925698768668945</v>
      </c>
      <c r="AG592" s="268">
        <v>0.90904728773302</v>
      </c>
      <c r="AH592" s="295">
        <v>0.0166514809359254</v>
      </c>
    </row>
    <row r="593" spans="1:34">
      <c r="A593" s="315" t="s">
        <v>721</v>
      </c>
      <c r="B593" s="321" t="s">
        <v>3340</v>
      </c>
      <c r="C593" s="293" t="s">
        <v>1027</v>
      </c>
      <c r="D593" s="321" t="s">
        <v>1027</v>
      </c>
      <c r="E593" s="263">
        <v>1913</v>
      </c>
      <c r="F593" s="263">
        <v>1802</v>
      </c>
      <c r="G593" s="263">
        <v>1774</v>
      </c>
      <c r="H593" s="264">
        <v>2664</v>
      </c>
      <c r="I593" s="264">
        <v>2532</v>
      </c>
      <c r="J593" s="264">
        <v>2465</v>
      </c>
      <c r="K593" s="264">
        <v>1966</v>
      </c>
      <c r="L593" s="264">
        <v>1896</v>
      </c>
      <c r="M593" s="264">
        <v>1868</v>
      </c>
      <c r="N593" s="267">
        <v>0.941975953998955</v>
      </c>
      <c r="O593" s="266">
        <v>1802</v>
      </c>
      <c r="P593" s="294">
        <v>0.9</v>
      </c>
      <c r="Q593" s="267">
        <v>0.941975953998955</v>
      </c>
      <c r="R593" s="267">
        <v>0.95045045045045</v>
      </c>
      <c r="S593" s="267">
        <v>0.964394710071211</v>
      </c>
      <c r="T593" s="295">
        <v>-0.00847449645149589</v>
      </c>
      <c r="U593" s="266">
        <v>1913</v>
      </c>
      <c r="V593" s="266">
        <v>1774</v>
      </c>
      <c r="W593" s="267">
        <v>0.927339257710402</v>
      </c>
      <c r="X593" s="267">
        <v>0.927339257710402</v>
      </c>
      <c r="Y593" s="268">
        <v>0.9253003003003</v>
      </c>
      <c r="Z593" s="268">
        <v>0.950152594099695</v>
      </c>
      <c r="AA593" s="295">
        <v>0.00203895741010218</v>
      </c>
      <c r="AB593" s="264">
        <v>12195</v>
      </c>
      <c r="AC593" s="264">
        <v>11373</v>
      </c>
      <c r="AD593" s="264">
        <v>10014</v>
      </c>
      <c r="AE593" s="264">
        <v>9140</v>
      </c>
      <c r="AF593" s="268">
        <v>0.93259532595326</v>
      </c>
      <c r="AG593" s="268">
        <v>0.91272218893549</v>
      </c>
      <c r="AH593" s="295">
        <v>0.0198731370177693</v>
      </c>
    </row>
    <row r="594" spans="1:34">
      <c r="A594" s="315" t="s">
        <v>721</v>
      </c>
      <c r="B594" s="321" t="s">
        <v>3340</v>
      </c>
      <c r="C594" s="293" t="s">
        <v>1028</v>
      </c>
      <c r="D594" s="321" t="s">
        <v>1028</v>
      </c>
      <c r="E594" s="263">
        <v>1536</v>
      </c>
      <c r="F594" s="263">
        <v>1405</v>
      </c>
      <c r="G594" s="263">
        <v>1334</v>
      </c>
      <c r="H594" s="264">
        <v>2024</v>
      </c>
      <c r="I594" s="264">
        <v>1765</v>
      </c>
      <c r="J594" s="264">
        <v>1801</v>
      </c>
      <c r="K594" s="264">
        <v>687</v>
      </c>
      <c r="L594" s="264">
        <v>597</v>
      </c>
      <c r="M594" s="264">
        <v>610</v>
      </c>
      <c r="N594" s="267">
        <v>0.914713541666667</v>
      </c>
      <c r="O594" s="266">
        <v>1405</v>
      </c>
      <c r="P594" s="294">
        <v>0.9</v>
      </c>
      <c r="Q594" s="267">
        <v>0.914713541666667</v>
      </c>
      <c r="R594" s="267">
        <v>0.87203557312253</v>
      </c>
      <c r="S594" s="267">
        <v>0.868995633187773</v>
      </c>
      <c r="T594" s="295">
        <v>0.042677968544137</v>
      </c>
      <c r="U594" s="266">
        <v>1536</v>
      </c>
      <c r="V594" s="266">
        <v>1334</v>
      </c>
      <c r="W594" s="267">
        <v>0.868489583333333</v>
      </c>
      <c r="X594" s="267">
        <v>0.868489583333333</v>
      </c>
      <c r="Y594" s="268">
        <v>0.889822134387352</v>
      </c>
      <c r="Z594" s="268">
        <v>0.887918486171761</v>
      </c>
      <c r="AA594" s="295">
        <v>-0.0213325510540184</v>
      </c>
      <c r="AB594" s="264">
        <v>8427</v>
      </c>
      <c r="AC594" s="264">
        <v>7388</v>
      </c>
      <c r="AD594" s="264">
        <v>7056</v>
      </c>
      <c r="AE594" s="264">
        <v>6253</v>
      </c>
      <c r="AF594" s="268">
        <v>0.876705826510027</v>
      </c>
      <c r="AG594" s="268">
        <v>0.886196145124717</v>
      </c>
      <c r="AH594" s="295">
        <v>-0.0094903186146893</v>
      </c>
    </row>
    <row r="595" spans="1:34">
      <c r="A595" s="315" t="s">
        <v>721</v>
      </c>
      <c r="B595" s="321" t="s">
        <v>3340</v>
      </c>
      <c r="C595" s="293" t="s">
        <v>1029</v>
      </c>
      <c r="D595" s="321" t="s">
        <v>1029</v>
      </c>
      <c r="E595" s="263">
        <v>1289</v>
      </c>
      <c r="F595" s="263">
        <v>1238</v>
      </c>
      <c r="G595" s="263">
        <v>1227</v>
      </c>
      <c r="H595" s="264">
        <v>2347</v>
      </c>
      <c r="I595" s="264">
        <v>2228</v>
      </c>
      <c r="J595" s="264">
        <v>2213</v>
      </c>
      <c r="K595" s="264">
        <v>757</v>
      </c>
      <c r="L595" s="264">
        <v>725</v>
      </c>
      <c r="M595" s="264">
        <v>711</v>
      </c>
      <c r="N595" s="267">
        <v>0.960434445306439</v>
      </c>
      <c r="O595" s="266">
        <v>1238</v>
      </c>
      <c r="P595" s="294">
        <v>0.9</v>
      </c>
      <c r="Q595" s="267">
        <v>0.960434445306439</v>
      </c>
      <c r="R595" s="267">
        <v>0.949296974861525</v>
      </c>
      <c r="S595" s="267">
        <v>0.95772787318362</v>
      </c>
      <c r="T595" s="295">
        <v>0.0111374704449138</v>
      </c>
      <c r="U595" s="266">
        <v>1289</v>
      </c>
      <c r="V595" s="266">
        <v>1227</v>
      </c>
      <c r="W595" s="267">
        <v>0.951900698215671</v>
      </c>
      <c r="X595" s="267">
        <v>0.951900698215671</v>
      </c>
      <c r="Y595" s="268">
        <v>0.942905837239029</v>
      </c>
      <c r="Z595" s="268">
        <v>0.939233817701453</v>
      </c>
      <c r="AA595" s="295">
        <v>0.00899486097664248</v>
      </c>
      <c r="AB595" s="264">
        <v>8802</v>
      </c>
      <c r="AC595" s="264">
        <v>7677</v>
      </c>
      <c r="AD595" s="264">
        <v>7873</v>
      </c>
      <c r="AE595" s="264">
        <v>7283</v>
      </c>
      <c r="AF595" s="268">
        <v>0.872188139059305</v>
      </c>
      <c r="AG595" s="268">
        <v>0.925060332782929</v>
      </c>
      <c r="AH595" s="295">
        <v>-0.0528721937236243</v>
      </c>
    </row>
    <row r="596" spans="1:34">
      <c r="A596" s="315" t="s">
        <v>721</v>
      </c>
      <c r="B596" s="321" t="s">
        <v>3340</v>
      </c>
      <c r="C596" s="293" t="s">
        <v>1030</v>
      </c>
      <c r="D596" s="321" t="s">
        <v>1030</v>
      </c>
      <c r="E596" s="263">
        <v>814</v>
      </c>
      <c r="F596" s="263">
        <v>656</v>
      </c>
      <c r="G596" s="263">
        <v>705</v>
      </c>
      <c r="H596" s="264">
        <v>1249</v>
      </c>
      <c r="I596" s="264">
        <v>1171</v>
      </c>
      <c r="J596" s="264">
        <v>1153</v>
      </c>
      <c r="K596" s="264">
        <v>373</v>
      </c>
      <c r="L596" s="264">
        <v>340</v>
      </c>
      <c r="M596" s="264">
        <v>325</v>
      </c>
      <c r="N596" s="267">
        <v>0.805896805896806</v>
      </c>
      <c r="O596" s="266">
        <v>656</v>
      </c>
      <c r="P596" s="294">
        <v>0.9</v>
      </c>
      <c r="Q596" s="267">
        <v>0.805896805896806</v>
      </c>
      <c r="R596" s="267">
        <v>0.937550040032026</v>
      </c>
      <c r="S596" s="267">
        <v>0.911528150134048</v>
      </c>
      <c r="T596" s="295">
        <v>-0.13165323413522</v>
      </c>
      <c r="U596" s="266">
        <v>814</v>
      </c>
      <c r="V596" s="266">
        <v>705</v>
      </c>
      <c r="W596" s="267">
        <v>0.866093366093366</v>
      </c>
      <c r="X596" s="267">
        <v>0.866093366093366</v>
      </c>
      <c r="Y596" s="268">
        <v>0.923138510808647</v>
      </c>
      <c r="Z596" s="268">
        <v>0.871313672922252</v>
      </c>
      <c r="AA596" s="295">
        <v>-0.0570451447152809</v>
      </c>
      <c r="AB596" s="264">
        <v>5105</v>
      </c>
      <c r="AC596" s="264">
        <v>4586</v>
      </c>
      <c r="AD596" s="264">
        <v>4299</v>
      </c>
      <c r="AE596" s="264">
        <v>3876</v>
      </c>
      <c r="AF596" s="268">
        <v>0.898334965719882</v>
      </c>
      <c r="AG596" s="268">
        <v>0.901605024424285</v>
      </c>
      <c r="AH596" s="295">
        <v>-0.00327005870440222</v>
      </c>
    </row>
    <row r="597" spans="1:34">
      <c r="A597" s="315" t="s">
        <v>721</v>
      </c>
      <c r="B597" s="321" t="s">
        <v>3340</v>
      </c>
      <c r="C597" s="293" t="s">
        <v>1031</v>
      </c>
      <c r="D597" s="321" t="s">
        <v>1031</v>
      </c>
      <c r="E597" s="263">
        <v>3385</v>
      </c>
      <c r="F597" s="263">
        <v>3304</v>
      </c>
      <c r="G597" s="263">
        <v>3249</v>
      </c>
      <c r="H597" s="264">
        <v>4814</v>
      </c>
      <c r="I597" s="264">
        <v>4652</v>
      </c>
      <c r="J597" s="264">
        <v>4604</v>
      </c>
      <c r="K597" s="264">
        <v>1763</v>
      </c>
      <c r="L597" s="264">
        <v>1652</v>
      </c>
      <c r="M597" s="264">
        <v>1664</v>
      </c>
      <c r="N597" s="267">
        <v>0.976070901033973</v>
      </c>
      <c r="O597" s="266">
        <v>3304</v>
      </c>
      <c r="P597" s="294">
        <v>0.9</v>
      </c>
      <c r="Q597" s="267">
        <v>0.976070901033973</v>
      </c>
      <c r="R597" s="267">
        <v>0.966348151225592</v>
      </c>
      <c r="S597" s="267">
        <v>0.937039137833239</v>
      </c>
      <c r="T597" s="295">
        <v>0.00972274980838139</v>
      </c>
      <c r="U597" s="266">
        <v>3385</v>
      </c>
      <c r="V597" s="266">
        <v>3249</v>
      </c>
      <c r="W597" s="267">
        <v>0.959822747415066</v>
      </c>
      <c r="X597" s="267">
        <v>0.959822747415066</v>
      </c>
      <c r="Y597" s="268">
        <v>0.956377233070212</v>
      </c>
      <c r="Z597" s="268">
        <v>0.943845717526943</v>
      </c>
      <c r="AA597" s="295">
        <v>0.00344551434485463</v>
      </c>
      <c r="AB597" s="264">
        <v>19913</v>
      </c>
      <c r="AC597" s="264">
        <v>18928</v>
      </c>
      <c r="AD597" s="264">
        <v>18364</v>
      </c>
      <c r="AE597" s="264">
        <v>17482</v>
      </c>
      <c r="AF597" s="268">
        <v>0.950534826495254</v>
      </c>
      <c r="AG597" s="268">
        <v>0.951971248094097</v>
      </c>
      <c r="AH597" s="295">
        <v>-0.00143642159884283</v>
      </c>
    </row>
    <row r="598" spans="1:34">
      <c r="A598" s="315" t="s">
        <v>721</v>
      </c>
      <c r="B598" s="321" t="s">
        <v>3340</v>
      </c>
      <c r="C598" s="293" t="s">
        <v>1032</v>
      </c>
      <c r="D598" s="321" t="s">
        <v>1032</v>
      </c>
      <c r="E598" s="263">
        <v>2190</v>
      </c>
      <c r="F598" s="263">
        <v>2111</v>
      </c>
      <c r="G598" s="263">
        <v>2062</v>
      </c>
      <c r="H598" s="264">
        <v>3225</v>
      </c>
      <c r="I598" s="264">
        <v>3099</v>
      </c>
      <c r="J598" s="264">
        <v>3078</v>
      </c>
      <c r="K598" s="264">
        <v>1010</v>
      </c>
      <c r="L598" s="264">
        <v>944</v>
      </c>
      <c r="M598" s="264">
        <v>938</v>
      </c>
      <c r="N598" s="267">
        <v>0.963926940639269</v>
      </c>
      <c r="O598" s="266">
        <v>2111</v>
      </c>
      <c r="P598" s="294">
        <v>0.9</v>
      </c>
      <c r="Q598" s="267">
        <v>0.963926940639269</v>
      </c>
      <c r="R598" s="267">
        <v>0.96093023255814</v>
      </c>
      <c r="S598" s="267">
        <v>0.934653465346535</v>
      </c>
      <c r="T598" s="295">
        <v>0.00299670808112984</v>
      </c>
      <c r="U598" s="266">
        <v>2190</v>
      </c>
      <c r="V598" s="266">
        <v>2062</v>
      </c>
      <c r="W598" s="267">
        <v>0.941552511415525</v>
      </c>
      <c r="X598" s="267">
        <v>0.941552511415525</v>
      </c>
      <c r="Y598" s="268">
        <v>0.954418604651163</v>
      </c>
      <c r="Z598" s="268">
        <v>0.928712871287129</v>
      </c>
      <c r="AA598" s="295">
        <v>-0.0128660932356377</v>
      </c>
      <c r="AB598" s="264">
        <v>12826</v>
      </c>
      <c r="AC598" s="264">
        <v>12144</v>
      </c>
      <c r="AD598" s="264">
        <v>11752</v>
      </c>
      <c r="AE598" s="264">
        <v>11142</v>
      </c>
      <c r="AF598" s="268">
        <v>0.946826758147513</v>
      </c>
      <c r="AG598" s="268">
        <v>0.948093941456773</v>
      </c>
      <c r="AH598" s="295">
        <v>-0.00126718330926046</v>
      </c>
    </row>
    <row r="599" spans="1:34">
      <c r="A599" s="315" t="s">
        <v>721</v>
      </c>
      <c r="B599" s="321" t="s">
        <v>3340</v>
      </c>
      <c r="C599" s="293" t="s">
        <v>1033</v>
      </c>
      <c r="D599" s="321" t="s">
        <v>1033</v>
      </c>
      <c r="E599" s="263">
        <v>1179</v>
      </c>
      <c r="F599" s="263">
        <v>1100</v>
      </c>
      <c r="G599" s="263">
        <v>1070</v>
      </c>
      <c r="H599" s="264">
        <v>1900</v>
      </c>
      <c r="I599" s="264">
        <v>1849</v>
      </c>
      <c r="J599" s="264">
        <v>1791</v>
      </c>
      <c r="K599" s="264">
        <v>656</v>
      </c>
      <c r="L599" s="264">
        <v>639</v>
      </c>
      <c r="M599" s="264">
        <v>620</v>
      </c>
      <c r="N599" s="267">
        <v>0.932994062765055</v>
      </c>
      <c r="O599" s="266">
        <v>1100</v>
      </c>
      <c r="P599" s="294">
        <v>0.9</v>
      </c>
      <c r="Q599" s="267">
        <v>0.932994062765055</v>
      </c>
      <c r="R599" s="267">
        <v>0.973157894736842</v>
      </c>
      <c r="S599" s="267">
        <v>0.974085365853659</v>
      </c>
      <c r="T599" s="295">
        <v>-0.040163831971787</v>
      </c>
      <c r="U599" s="266">
        <v>1179</v>
      </c>
      <c r="V599" s="266">
        <v>1070</v>
      </c>
      <c r="W599" s="267">
        <v>0.90754877014419</v>
      </c>
      <c r="X599" s="267">
        <v>0.90754877014419</v>
      </c>
      <c r="Y599" s="268">
        <v>0.942631578947368</v>
      </c>
      <c r="Z599" s="268">
        <v>0.945121951219512</v>
      </c>
      <c r="AA599" s="295">
        <v>-0.0350828088031784</v>
      </c>
      <c r="AB599" s="264">
        <v>7305</v>
      </c>
      <c r="AC599" s="264">
        <v>6858</v>
      </c>
      <c r="AD599" s="264">
        <v>6704</v>
      </c>
      <c r="AE599" s="264">
        <v>6278</v>
      </c>
      <c r="AF599" s="268">
        <v>0.938809034907597</v>
      </c>
      <c r="AG599" s="268">
        <v>0.93645584725537</v>
      </c>
      <c r="AH599" s="295">
        <v>0.00235318765222758</v>
      </c>
    </row>
    <row r="600" spans="1:34">
      <c r="A600" s="315" t="s">
        <v>721</v>
      </c>
      <c r="B600" s="321" t="s">
        <v>3340</v>
      </c>
      <c r="C600" s="293" t="s">
        <v>1034</v>
      </c>
      <c r="D600" s="321" t="s">
        <v>1034</v>
      </c>
      <c r="E600" s="263">
        <v>2337</v>
      </c>
      <c r="F600" s="263">
        <v>2277</v>
      </c>
      <c r="G600" s="263">
        <v>2248</v>
      </c>
      <c r="H600" s="264">
        <v>3396</v>
      </c>
      <c r="I600" s="264">
        <v>3238</v>
      </c>
      <c r="J600" s="264">
        <v>3226</v>
      </c>
      <c r="K600" s="264">
        <v>1301</v>
      </c>
      <c r="L600" s="264">
        <v>1223</v>
      </c>
      <c r="M600" s="264">
        <v>1258</v>
      </c>
      <c r="N600" s="267">
        <v>0.974326059050064</v>
      </c>
      <c r="O600" s="266">
        <v>2277</v>
      </c>
      <c r="P600" s="294">
        <v>0.9</v>
      </c>
      <c r="Q600" s="267">
        <v>0.974326059050064</v>
      </c>
      <c r="R600" s="267">
        <v>0.953474676089517</v>
      </c>
      <c r="S600" s="267">
        <v>0.940046118370484</v>
      </c>
      <c r="T600" s="295">
        <v>0.0208513829605471</v>
      </c>
      <c r="U600" s="266">
        <v>2337</v>
      </c>
      <c r="V600" s="266">
        <v>2248</v>
      </c>
      <c r="W600" s="267">
        <v>0.961916987590929</v>
      </c>
      <c r="X600" s="267">
        <v>0.961916987590929</v>
      </c>
      <c r="Y600" s="268">
        <v>0.949941107184923</v>
      </c>
      <c r="Z600" s="268">
        <v>0.966948501152959</v>
      </c>
      <c r="AA600" s="295">
        <v>0.0119758804060052</v>
      </c>
      <c r="AB600" s="264">
        <v>13704</v>
      </c>
      <c r="AC600" s="264">
        <v>13165</v>
      </c>
      <c r="AD600" s="264">
        <v>11479</v>
      </c>
      <c r="AE600" s="264">
        <v>10998</v>
      </c>
      <c r="AF600" s="268">
        <v>0.960668417980152</v>
      </c>
      <c r="AG600" s="268">
        <v>0.958097395243488</v>
      </c>
      <c r="AH600" s="295">
        <v>0.00257102273666365</v>
      </c>
    </row>
    <row r="601" spans="1:34">
      <c r="A601" s="315" t="s">
        <v>721</v>
      </c>
      <c r="B601" s="321" t="s">
        <v>3340</v>
      </c>
      <c r="C601" s="293" t="s">
        <v>1035</v>
      </c>
      <c r="D601" s="321" t="s">
        <v>1035</v>
      </c>
      <c r="E601" s="263">
        <v>2194</v>
      </c>
      <c r="F601" s="263">
        <v>1751</v>
      </c>
      <c r="G601" s="263">
        <v>1667</v>
      </c>
      <c r="H601" s="264">
        <v>2718</v>
      </c>
      <c r="I601" s="264">
        <v>2374</v>
      </c>
      <c r="J601" s="264">
        <v>2300</v>
      </c>
      <c r="K601" s="264">
        <v>991</v>
      </c>
      <c r="L601" s="264">
        <v>820</v>
      </c>
      <c r="M601" s="264">
        <v>829</v>
      </c>
      <c r="N601" s="267">
        <v>0.798085688240656</v>
      </c>
      <c r="O601" s="266">
        <v>1751</v>
      </c>
      <c r="P601" s="294">
        <v>0.9</v>
      </c>
      <c r="Q601" s="267">
        <v>0.798085688240656</v>
      </c>
      <c r="R601" s="267">
        <v>0.873436350257542</v>
      </c>
      <c r="S601" s="267">
        <v>0.82744702320888</v>
      </c>
      <c r="T601" s="295">
        <v>-0.075350662016886</v>
      </c>
      <c r="U601" s="266">
        <v>2194</v>
      </c>
      <c r="V601" s="266">
        <v>1667</v>
      </c>
      <c r="W601" s="267">
        <v>0.759799453053783</v>
      </c>
      <c r="X601" s="267">
        <v>0.759799453053783</v>
      </c>
      <c r="Y601" s="268">
        <v>0.846210448859456</v>
      </c>
      <c r="Z601" s="268">
        <v>0.836528758829465</v>
      </c>
      <c r="AA601" s="295">
        <v>-0.0864109958056725</v>
      </c>
      <c r="AB601" s="264">
        <v>11871</v>
      </c>
      <c r="AC601" s="264">
        <v>9866</v>
      </c>
      <c r="AD601" s="264">
        <v>9889</v>
      </c>
      <c r="AE601" s="264">
        <v>8515</v>
      </c>
      <c r="AF601" s="268">
        <v>0.831101002442928</v>
      </c>
      <c r="AG601" s="268">
        <v>0.861057740924259</v>
      </c>
      <c r="AH601" s="295">
        <v>-0.0299567384813311</v>
      </c>
    </row>
    <row r="602" spans="1:34">
      <c r="A602" s="315" t="s">
        <v>721</v>
      </c>
      <c r="B602" s="321" t="s">
        <v>3340</v>
      </c>
      <c r="C602" s="293" t="s">
        <v>1036</v>
      </c>
      <c r="D602" s="321" t="s">
        <v>1037</v>
      </c>
      <c r="E602" s="263">
        <v>3153</v>
      </c>
      <c r="F602" s="263">
        <v>2973</v>
      </c>
      <c r="G602" s="263">
        <v>2771</v>
      </c>
      <c r="H602" s="264">
        <v>4273</v>
      </c>
      <c r="I602" s="264">
        <v>3756</v>
      </c>
      <c r="J602" s="264">
        <v>3760</v>
      </c>
      <c r="K602" s="264">
        <v>1570</v>
      </c>
      <c r="L602" s="264">
        <v>1362</v>
      </c>
      <c r="M602" s="264">
        <v>1382</v>
      </c>
      <c r="N602" s="267">
        <v>0.94291151284491</v>
      </c>
      <c r="O602" s="266">
        <v>2973</v>
      </c>
      <c r="P602" s="294">
        <v>0.9</v>
      </c>
      <c r="Q602" s="267">
        <v>0.94291151284491</v>
      </c>
      <c r="R602" s="267">
        <v>0.879007722911304</v>
      </c>
      <c r="S602" s="267">
        <v>0.867515923566879</v>
      </c>
      <c r="T602" s="295">
        <v>0.063903789933606</v>
      </c>
      <c r="U602" s="266">
        <v>3153</v>
      </c>
      <c r="V602" s="266">
        <v>2771</v>
      </c>
      <c r="W602" s="267">
        <v>0.878845543926419</v>
      </c>
      <c r="X602" s="267">
        <v>0.878845543926419</v>
      </c>
      <c r="Y602" s="268">
        <v>0.879943833372338</v>
      </c>
      <c r="Z602" s="268">
        <v>0.880254777070064</v>
      </c>
      <c r="AA602" s="295">
        <v>-0.00109828944591861</v>
      </c>
      <c r="AB602" s="264">
        <v>18907</v>
      </c>
      <c r="AC602" s="264">
        <v>16529</v>
      </c>
      <c r="AD602" s="264">
        <v>16047</v>
      </c>
      <c r="AE602" s="264">
        <v>14201</v>
      </c>
      <c r="AF602" s="268">
        <v>0.874226476966203</v>
      </c>
      <c r="AG602" s="268">
        <v>0.884962921418334</v>
      </c>
      <c r="AH602" s="295">
        <v>-0.0107364444521306</v>
      </c>
    </row>
    <row r="603" spans="1:34">
      <c r="A603" s="315" t="s">
        <v>721</v>
      </c>
      <c r="B603" s="321" t="s">
        <v>3340</v>
      </c>
      <c r="C603" s="293" t="s">
        <v>1038</v>
      </c>
      <c r="D603" s="321" t="s">
        <v>1038</v>
      </c>
      <c r="E603" s="263">
        <v>2007</v>
      </c>
      <c r="F603" s="263">
        <v>1901</v>
      </c>
      <c r="G603" s="263">
        <v>1793</v>
      </c>
      <c r="H603" s="264">
        <v>2747</v>
      </c>
      <c r="I603" s="264">
        <v>2607</v>
      </c>
      <c r="J603" s="264">
        <v>2470</v>
      </c>
      <c r="K603" s="264">
        <v>900</v>
      </c>
      <c r="L603" s="264">
        <v>839</v>
      </c>
      <c r="M603" s="264">
        <v>808</v>
      </c>
      <c r="N603" s="267">
        <v>0.947184853014449</v>
      </c>
      <c r="O603" s="266">
        <v>1901</v>
      </c>
      <c r="P603" s="294">
        <v>0.9</v>
      </c>
      <c r="Q603" s="267">
        <v>0.947184853014449</v>
      </c>
      <c r="R603" s="267">
        <v>0.949035311248635</v>
      </c>
      <c r="S603" s="267">
        <v>0.932222222222222</v>
      </c>
      <c r="T603" s="295">
        <v>-0.00185045823418539</v>
      </c>
      <c r="U603" s="266">
        <v>2007</v>
      </c>
      <c r="V603" s="266">
        <v>1793</v>
      </c>
      <c r="W603" s="267">
        <v>0.893373193821624</v>
      </c>
      <c r="X603" s="267">
        <v>0.893373193821624</v>
      </c>
      <c r="Y603" s="268">
        <v>0.899162722970513</v>
      </c>
      <c r="Z603" s="268">
        <v>0.897777777777778</v>
      </c>
      <c r="AA603" s="295">
        <v>-0.00578952914888897</v>
      </c>
      <c r="AB603" s="264">
        <v>11476</v>
      </c>
      <c r="AC603" s="264">
        <v>10332</v>
      </c>
      <c r="AD603" s="264">
        <v>9774</v>
      </c>
      <c r="AE603" s="264">
        <v>8794</v>
      </c>
      <c r="AF603" s="268">
        <v>0.900313698152666</v>
      </c>
      <c r="AG603" s="268">
        <v>0.899733988131778</v>
      </c>
      <c r="AH603" s="295">
        <v>0.000579710020888302</v>
      </c>
    </row>
    <row r="604" spans="1:34">
      <c r="A604" s="315" t="s">
        <v>721</v>
      </c>
      <c r="B604" s="321" t="s">
        <v>3340</v>
      </c>
      <c r="C604" s="293" t="s">
        <v>1039</v>
      </c>
      <c r="D604" s="321" t="s">
        <v>1039</v>
      </c>
      <c r="E604" s="263">
        <v>1881</v>
      </c>
      <c r="F604" s="263">
        <v>1819</v>
      </c>
      <c r="G604" s="263">
        <v>1735</v>
      </c>
      <c r="H604" s="264">
        <v>2403</v>
      </c>
      <c r="I604" s="264">
        <v>2291</v>
      </c>
      <c r="J604" s="264">
        <v>2219</v>
      </c>
      <c r="K604" s="264">
        <v>791</v>
      </c>
      <c r="L604" s="264">
        <v>750</v>
      </c>
      <c r="M604" s="264">
        <v>723</v>
      </c>
      <c r="N604" s="267">
        <v>0.967038809144072</v>
      </c>
      <c r="O604" s="266">
        <v>1819</v>
      </c>
      <c r="P604" s="294">
        <v>0.9</v>
      </c>
      <c r="Q604" s="267">
        <v>0.967038809144072</v>
      </c>
      <c r="R604" s="267">
        <v>0.953391593841032</v>
      </c>
      <c r="S604" s="267">
        <v>0.948166877370417</v>
      </c>
      <c r="T604" s="295">
        <v>0.0136472153030402</v>
      </c>
      <c r="U604" s="266">
        <v>1881</v>
      </c>
      <c r="V604" s="266">
        <v>1735</v>
      </c>
      <c r="W604" s="267">
        <v>0.922381711855396</v>
      </c>
      <c r="X604" s="267">
        <v>0.922381711855396</v>
      </c>
      <c r="Y604" s="268">
        <v>0.923429047024553</v>
      </c>
      <c r="Z604" s="268">
        <v>0.914032869785082</v>
      </c>
      <c r="AA604" s="295">
        <v>-0.00104733516915656</v>
      </c>
      <c r="AB604" s="264">
        <v>11831</v>
      </c>
      <c r="AC604" s="264">
        <v>10998</v>
      </c>
      <c r="AD604" s="264">
        <v>12240</v>
      </c>
      <c r="AE604" s="264">
        <v>11371</v>
      </c>
      <c r="AF604" s="268">
        <v>0.929591750486011</v>
      </c>
      <c r="AG604" s="268">
        <v>0.929003267973856</v>
      </c>
      <c r="AH604" s="295">
        <v>0.000588482512155042</v>
      </c>
    </row>
    <row r="605" spans="1:34">
      <c r="A605" s="315" t="s">
        <v>721</v>
      </c>
      <c r="B605" s="321" t="s">
        <v>3340</v>
      </c>
      <c r="C605" s="293" t="s">
        <v>1040</v>
      </c>
      <c r="D605" s="321" t="s">
        <v>1040</v>
      </c>
      <c r="E605" s="263">
        <v>2442</v>
      </c>
      <c r="F605" s="263">
        <v>2211</v>
      </c>
      <c r="G605" s="263">
        <v>2218</v>
      </c>
      <c r="H605" s="264">
        <v>3419</v>
      </c>
      <c r="I605" s="264">
        <v>2873</v>
      </c>
      <c r="J605" s="264">
        <v>3134</v>
      </c>
      <c r="K605" s="264">
        <v>1201</v>
      </c>
      <c r="L605" s="264">
        <v>1128</v>
      </c>
      <c r="M605" s="264">
        <v>1097</v>
      </c>
      <c r="N605" s="267">
        <v>0.905405405405405</v>
      </c>
      <c r="O605" s="266">
        <v>2211</v>
      </c>
      <c r="P605" s="294">
        <v>0.9</v>
      </c>
      <c r="Q605" s="267">
        <v>0.905405405405405</v>
      </c>
      <c r="R605" s="267">
        <v>0.840304182509506</v>
      </c>
      <c r="S605" s="267">
        <v>0.939217318900916</v>
      </c>
      <c r="T605" s="295">
        <v>0.0651012228958997</v>
      </c>
      <c r="U605" s="266">
        <v>2442</v>
      </c>
      <c r="V605" s="266">
        <v>2218</v>
      </c>
      <c r="W605" s="267">
        <v>0.908271908271908</v>
      </c>
      <c r="X605" s="267">
        <v>0.908271908271908</v>
      </c>
      <c r="Y605" s="268">
        <v>0.916642293068149</v>
      </c>
      <c r="Z605" s="268">
        <v>0.913405495420483</v>
      </c>
      <c r="AA605" s="295">
        <v>-0.0083703847962403</v>
      </c>
      <c r="AB605" s="264">
        <v>13573</v>
      </c>
      <c r="AC605" s="264">
        <v>12421</v>
      </c>
      <c r="AD605" s="264">
        <v>11921</v>
      </c>
      <c r="AE605" s="264">
        <v>10993</v>
      </c>
      <c r="AF605" s="268">
        <v>0.915125617033817</v>
      </c>
      <c r="AG605" s="268">
        <v>0.922154181696166</v>
      </c>
      <c r="AH605" s="295">
        <v>-0.00702856466234936</v>
      </c>
    </row>
    <row r="606" spans="1:34">
      <c r="A606" s="315" t="s">
        <v>721</v>
      </c>
      <c r="B606" s="321" t="s">
        <v>3341</v>
      </c>
      <c r="C606" s="293" t="s">
        <v>1041</v>
      </c>
      <c r="D606" s="321" t="s">
        <v>1042</v>
      </c>
      <c r="E606" s="263">
        <v>5174</v>
      </c>
      <c r="F606" s="263">
        <v>5153</v>
      </c>
      <c r="G606" s="263">
        <v>4763</v>
      </c>
      <c r="H606" s="264">
        <v>6777</v>
      </c>
      <c r="I606" s="264">
        <v>6698</v>
      </c>
      <c r="J606" s="264">
        <v>6157</v>
      </c>
      <c r="K606" s="264">
        <v>2498</v>
      </c>
      <c r="L606" s="264">
        <v>2472</v>
      </c>
      <c r="M606" s="264">
        <v>2220</v>
      </c>
      <c r="N606" s="267">
        <v>0.995941244684963</v>
      </c>
      <c r="O606" s="266">
        <v>5153</v>
      </c>
      <c r="P606" s="294">
        <v>0.9</v>
      </c>
      <c r="Q606" s="267">
        <v>0.995941244684963</v>
      </c>
      <c r="R606" s="267">
        <v>0.988342924597905</v>
      </c>
      <c r="S606" s="267">
        <v>0.989591673338671</v>
      </c>
      <c r="T606" s="295">
        <v>0.00759832008705863</v>
      </c>
      <c r="U606" s="266">
        <v>5174</v>
      </c>
      <c r="V606" s="266">
        <v>4763</v>
      </c>
      <c r="W606" s="267">
        <v>0.920564360262853</v>
      </c>
      <c r="X606" s="267">
        <v>0.920564360262853</v>
      </c>
      <c r="Y606" s="268">
        <v>0.908514091781024</v>
      </c>
      <c r="Z606" s="268">
        <v>0.88871096877502</v>
      </c>
      <c r="AA606" s="295">
        <v>0.0120502684818287</v>
      </c>
      <c r="AB606" s="264">
        <v>33906</v>
      </c>
      <c r="AC606" s="264">
        <v>30627</v>
      </c>
      <c r="AD606" s="264">
        <v>33208</v>
      </c>
      <c r="AE606" s="264">
        <v>30386</v>
      </c>
      <c r="AF606" s="268">
        <v>0.903291452840205</v>
      </c>
      <c r="AG606" s="268">
        <v>0.915020476993496</v>
      </c>
      <c r="AH606" s="295">
        <v>-0.0117290241532902</v>
      </c>
    </row>
    <row r="607" spans="1:34">
      <c r="A607" s="315" t="s">
        <v>721</v>
      </c>
      <c r="B607" s="321" t="s">
        <v>3341</v>
      </c>
      <c r="C607" s="293" t="s">
        <v>1043</v>
      </c>
      <c r="D607" s="321" t="s">
        <v>1043</v>
      </c>
      <c r="E607" s="263">
        <v>1819</v>
      </c>
      <c r="F607" s="263">
        <v>1799</v>
      </c>
      <c r="G607" s="263">
        <v>1676</v>
      </c>
      <c r="H607" s="264">
        <v>2361</v>
      </c>
      <c r="I607" s="264">
        <v>2341</v>
      </c>
      <c r="J607" s="264">
        <v>2116</v>
      </c>
      <c r="K607" s="264">
        <v>789</v>
      </c>
      <c r="L607" s="264">
        <v>787</v>
      </c>
      <c r="M607" s="264">
        <v>742</v>
      </c>
      <c r="N607" s="267">
        <v>0.989004947773502</v>
      </c>
      <c r="O607" s="266">
        <v>1799</v>
      </c>
      <c r="P607" s="294">
        <v>0.9</v>
      </c>
      <c r="Q607" s="267">
        <v>0.989004947773502</v>
      </c>
      <c r="R607" s="267">
        <v>0.99152901313003</v>
      </c>
      <c r="S607" s="267">
        <v>0.997465145754119</v>
      </c>
      <c r="T607" s="295">
        <v>-0.00252406535652772</v>
      </c>
      <c r="U607" s="266">
        <v>1819</v>
      </c>
      <c r="V607" s="266">
        <v>1676</v>
      </c>
      <c r="W607" s="267">
        <v>0.921385376580539</v>
      </c>
      <c r="X607" s="267">
        <v>0.921385376580539</v>
      </c>
      <c r="Y607" s="268">
        <v>0.896230410842863</v>
      </c>
      <c r="Z607" s="268">
        <v>0.9404309252218</v>
      </c>
      <c r="AA607" s="295">
        <v>0.0251549657376756</v>
      </c>
      <c r="AB607" s="264">
        <v>11672</v>
      </c>
      <c r="AC607" s="264">
        <v>10705</v>
      </c>
      <c r="AD607" s="264">
        <v>11384</v>
      </c>
      <c r="AE607" s="264">
        <v>10481</v>
      </c>
      <c r="AF607" s="268">
        <v>0.917152159013023</v>
      </c>
      <c r="AG607" s="268">
        <v>0.920678144764582</v>
      </c>
      <c r="AH607" s="295">
        <v>-0.00352598575155927</v>
      </c>
    </row>
    <row r="608" spans="1:34">
      <c r="A608" s="315" t="s">
        <v>721</v>
      </c>
      <c r="B608" s="321" t="s">
        <v>3341</v>
      </c>
      <c r="C608" s="293" t="s">
        <v>1044</v>
      </c>
      <c r="D608" s="321" t="s">
        <v>1044</v>
      </c>
      <c r="E608" s="263">
        <v>1902</v>
      </c>
      <c r="F608" s="263">
        <v>1871</v>
      </c>
      <c r="G608" s="263">
        <v>1746</v>
      </c>
      <c r="H608" s="264">
        <v>2461</v>
      </c>
      <c r="I608" s="264">
        <v>2446</v>
      </c>
      <c r="J608" s="264">
        <v>2254</v>
      </c>
      <c r="K608" s="264">
        <v>1012</v>
      </c>
      <c r="L608" s="264">
        <v>1006</v>
      </c>
      <c r="M608" s="264">
        <v>958</v>
      </c>
      <c r="N608" s="267">
        <v>0.983701366982124</v>
      </c>
      <c r="O608" s="266">
        <v>1871</v>
      </c>
      <c r="P608" s="294">
        <v>0.9</v>
      </c>
      <c r="Q608" s="267">
        <v>0.983701366982124</v>
      </c>
      <c r="R608" s="267">
        <v>0.993904916700528</v>
      </c>
      <c r="S608" s="267">
        <v>0.994071146245059</v>
      </c>
      <c r="T608" s="295">
        <v>-0.0102035497184042</v>
      </c>
      <c r="U608" s="266">
        <v>1902</v>
      </c>
      <c r="V608" s="266">
        <v>1746</v>
      </c>
      <c r="W608" s="267">
        <v>0.917981072555205</v>
      </c>
      <c r="X608" s="267">
        <v>0.917981072555205</v>
      </c>
      <c r="Y608" s="268">
        <v>0.91588785046729</v>
      </c>
      <c r="Z608" s="268">
        <v>0.946640316205534</v>
      </c>
      <c r="AA608" s="295">
        <v>0.00209322208791529</v>
      </c>
      <c r="AB608" s="264">
        <v>12991</v>
      </c>
      <c r="AC608" s="264">
        <v>12172</v>
      </c>
      <c r="AD608" s="264">
        <v>12650</v>
      </c>
      <c r="AE608" s="264">
        <v>11585</v>
      </c>
      <c r="AF608" s="268">
        <v>0.936956354399199</v>
      </c>
      <c r="AG608" s="268">
        <v>0.915810276679842</v>
      </c>
      <c r="AH608" s="295">
        <v>0.0211460777193575</v>
      </c>
    </row>
    <row r="609" spans="1:34">
      <c r="A609" s="315" t="s">
        <v>721</v>
      </c>
      <c r="B609" s="321" t="s">
        <v>3341</v>
      </c>
      <c r="C609" s="293" t="s">
        <v>1045</v>
      </c>
      <c r="D609" s="321" t="s">
        <v>1046</v>
      </c>
      <c r="E609" s="263">
        <v>1</v>
      </c>
      <c r="F609" s="263">
        <v>0</v>
      </c>
      <c r="G609" s="263">
        <v>0</v>
      </c>
      <c r="H609" s="264">
        <v>0</v>
      </c>
      <c r="I609" s="264">
        <v>0</v>
      </c>
      <c r="J609" s="264">
        <v>0</v>
      </c>
      <c r="K609" s="264">
        <v>0</v>
      </c>
      <c r="L609" s="264">
        <v>0</v>
      </c>
      <c r="M609" s="264">
        <v>0</v>
      </c>
      <c r="N609" s="267">
        <v>0</v>
      </c>
      <c r="O609" s="266">
        <v>0</v>
      </c>
      <c r="P609" s="294">
        <v>0.9</v>
      </c>
      <c r="Q609" s="267">
        <v>0</v>
      </c>
      <c r="R609" s="267">
        <v>0</v>
      </c>
      <c r="S609" s="267">
        <v>0</v>
      </c>
      <c r="T609" s="295">
        <v>0</v>
      </c>
      <c r="U609" s="266">
        <v>1</v>
      </c>
      <c r="V609" s="266">
        <v>0</v>
      </c>
      <c r="W609" s="267">
        <v>0</v>
      </c>
      <c r="X609" s="267">
        <v>0</v>
      </c>
      <c r="Y609" s="268">
        <v>0</v>
      </c>
      <c r="Z609" s="268">
        <v>0</v>
      </c>
      <c r="AA609" s="295">
        <v>0</v>
      </c>
      <c r="AB609" s="264">
        <v>1</v>
      </c>
      <c r="AC609" s="264">
        <v>0</v>
      </c>
      <c r="AD609" s="264">
        <v>0</v>
      </c>
      <c r="AE609" s="264">
        <v>0</v>
      </c>
      <c r="AF609" s="268">
        <v>0</v>
      </c>
      <c r="AG609" s="268">
        <v>0</v>
      </c>
      <c r="AH609" s="295">
        <v>0</v>
      </c>
    </row>
    <row r="610" spans="1:34">
      <c r="A610" s="315" t="s">
        <v>721</v>
      </c>
      <c r="B610" s="321" t="s">
        <v>3341</v>
      </c>
      <c r="C610" s="293" t="s">
        <v>1047</v>
      </c>
      <c r="D610" s="321" t="s">
        <v>1047</v>
      </c>
      <c r="E610" s="263">
        <v>1007</v>
      </c>
      <c r="F610" s="263">
        <v>978</v>
      </c>
      <c r="G610" s="263">
        <v>808</v>
      </c>
      <c r="H610" s="264">
        <v>1422</v>
      </c>
      <c r="I610" s="264">
        <v>1388</v>
      </c>
      <c r="J610" s="264">
        <v>1211</v>
      </c>
      <c r="K610" s="264">
        <v>712</v>
      </c>
      <c r="L610" s="264">
        <v>695</v>
      </c>
      <c r="M610" s="264">
        <v>669</v>
      </c>
      <c r="N610" s="267">
        <v>0.971201588877855</v>
      </c>
      <c r="O610" s="266">
        <v>978</v>
      </c>
      <c r="P610" s="294">
        <v>0.9</v>
      </c>
      <c r="Q610" s="267">
        <v>0.971201588877855</v>
      </c>
      <c r="R610" s="267">
        <v>0.976090014064698</v>
      </c>
      <c r="S610" s="267">
        <v>0.976123595505618</v>
      </c>
      <c r="T610" s="295">
        <v>-0.00488842518684263</v>
      </c>
      <c r="U610" s="266">
        <v>1007</v>
      </c>
      <c r="V610" s="266">
        <v>808</v>
      </c>
      <c r="W610" s="267">
        <v>0.802383316782522</v>
      </c>
      <c r="X610" s="267">
        <v>0.802383316782522</v>
      </c>
      <c r="Y610" s="268">
        <v>0.851617440225035</v>
      </c>
      <c r="Z610" s="268">
        <v>0.939606741573034</v>
      </c>
      <c r="AA610" s="295">
        <v>-0.0492341234425128</v>
      </c>
      <c r="AB610" s="264">
        <v>7616</v>
      </c>
      <c r="AC610" s="264">
        <v>6793</v>
      </c>
      <c r="AD610" s="264">
        <v>7202</v>
      </c>
      <c r="AE610" s="264">
        <v>6461</v>
      </c>
      <c r="AF610" s="268">
        <v>0.891938025210084</v>
      </c>
      <c r="AG610" s="268">
        <v>0.897111913357401</v>
      </c>
      <c r="AH610" s="295">
        <v>-0.00517388814731667</v>
      </c>
    </row>
    <row r="611" spans="1:34">
      <c r="A611" s="315" t="s">
        <v>721</v>
      </c>
      <c r="B611" s="321" t="s">
        <v>3341</v>
      </c>
      <c r="C611" s="293" t="s">
        <v>1048</v>
      </c>
      <c r="D611" s="321" t="s">
        <v>1049</v>
      </c>
      <c r="E611" s="263">
        <v>1443</v>
      </c>
      <c r="F611" s="263">
        <v>1385</v>
      </c>
      <c r="G611" s="263">
        <v>1318</v>
      </c>
      <c r="H611" s="264">
        <v>2291</v>
      </c>
      <c r="I611" s="264">
        <v>2213</v>
      </c>
      <c r="J611" s="264">
        <v>2121</v>
      </c>
      <c r="K611" s="264">
        <v>1104</v>
      </c>
      <c r="L611" s="264">
        <v>1093</v>
      </c>
      <c r="M611" s="264">
        <v>1078</v>
      </c>
      <c r="N611" s="267">
        <v>0.95980595980596</v>
      </c>
      <c r="O611" s="266">
        <v>1385</v>
      </c>
      <c r="P611" s="294">
        <v>0.9</v>
      </c>
      <c r="Q611" s="267">
        <v>0.95980595980596</v>
      </c>
      <c r="R611" s="267">
        <v>0.965953731994762</v>
      </c>
      <c r="S611" s="267">
        <v>0.990036231884058</v>
      </c>
      <c r="T611" s="295">
        <v>-0.00614777218880225</v>
      </c>
      <c r="U611" s="266">
        <v>1443</v>
      </c>
      <c r="V611" s="266">
        <v>1318</v>
      </c>
      <c r="W611" s="267">
        <v>0.913374913374913</v>
      </c>
      <c r="X611" s="267">
        <v>0.913374913374913</v>
      </c>
      <c r="Y611" s="268">
        <v>0.925796595373199</v>
      </c>
      <c r="Z611" s="268">
        <v>0.976449275362319</v>
      </c>
      <c r="AA611" s="295">
        <v>-0.0124216819982861</v>
      </c>
      <c r="AB611" s="264">
        <v>11933</v>
      </c>
      <c r="AC611" s="264">
        <v>11303</v>
      </c>
      <c r="AD611" s="264">
        <v>11302</v>
      </c>
      <c r="AE611" s="264">
        <v>10887</v>
      </c>
      <c r="AF611" s="268">
        <v>0.947205229196346</v>
      </c>
      <c r="AG611" s="268">
        <v>0.963280835250398</v>
      </c>
      <c r="AH611" s="295">
        <v>-0.0160756060540519</v>
      </c>
    </row>
    <row r="612" spans="1:34">
      <c r="A612" s="315" t="s">
        <v>721</v>
      </c>
      <c r="B612" s="321" t="s">
        <v>3341</v>
      </c>
      <c r="C612" s="293" t="s">
        <v>1050</v>
      </c>
      <c r="D612" s="321" t="s">
        <v>1051</v>
      </c>
      <c r="E612" s="263">
        <v>3652</v>
      </c>
      <c r="F612" s="263">
        <v>3372</v>
      </c>
      <c r="G612" s="263">
        <v>3133</v>
      </c>
      <c r="H612" s="264">
        <v>4851</v>
      </c>
      <c r="I612" s="264">
        <v>4687</v>
      </c>
      <c r="J612" s="264">
        <v>4214</v>
      </c>
      <c r="K612" s="264">
        <v>1887</v>
      </c>
      <c r="L612" s="264">
        <v>1848</v>
      </c>
      <c r="M612" s="264">
        <v>1780</v>
      </c>
      <c r="N612" s="267">
        <v>0.923329682365827</v>
      </c>
      <c r="O612" s="266">
        <v>3372</v>
      </c>
      <c r="P612" s="294">
        <v>0.9</v>
      </c>
      <c r="Q612" s="267">
        <v>0.923329682365827</v>
      </c>
      <c r="R612" s="267">
        <v>0.966192537621109</v>
      </c>
      <c r="S612" s="267">
        <v>0.97933227344992</v>
      </c>
      <c r="T612" s="295">
        <v>-0.0428628552552821</v>
      </c>
      <c r="U612" s="266">
        <v>3652</v>
      </c>
      <c r="V612" s="266">
        <v>3133</v>
      </c>
      <c r="W612" s="267">
        <v>0.857886089813801</v>
      </c>
      <c r="X612" s="267">
        <v>0.857886089813801</v>
      </c>
      <c r="Y612" s="268">
        <v>0.868686868686869</v>
      </c>
      <c r="Z612" s="268">
        <v>0.943296237413884</v>
      </c>
      <c r="AA612" s="295">
        <v>-0.0108007788730681</v>
      </c>
      <c r="AB612" s="264">
        <v>24158</v>
      </c>
      <c r="AC612" s="264">
        <v>21785</v>
      </c>
      <c r="AD612" s="264">
        <v>22708</v>
      </c>
      <c r="AE612" s="264">
        <v>21189</v>
      </c>
      <c r="AF612" s="268">
        <v>0.901771669840219</v>
      </c>
      <c r="AG612" s="268">
        <v>0.933107274969174</v>
      </c>
      <c r="AH612" s="295">
        <v>-0.0313356051289553</v>
      </c>
    </row>
    <row r="613" spans="1:34">
      <c r="A613" s="315" t="s">
        <v>721</v>
      </c>
      <c r="B613" s="321" t="s">
        <v>3341</v>
      </c>
      <c r="C613" s="293" t="s">
        <v>1052</v>
      </c>
      <c r="D613" s="321" t="s">
        <v>1053</v>
      </c>
      <c r="E613" s="263">
        <v>2074</v>
      </c>
      <c r="F613" s="263">
        <v>2036</v>
      </c>
      <c r="G613" s="263">
        <v>1793</v>
      </c>
      <c r="H613" s="264">
        <v>2886</v>
      </c>
      <c r="I613" s="264">
        <v>2651</v>
      </c>
      <c r="J613" s="264">
        <v>2479</v>
      </c>
      <c r="K613" s="264">
        <v>1102</v>
      </c>
      <c r="L613" s="264">
        <v>1093</v>
      </c>
      <c r="M613" s="264">
        <v>1038</v>
      </c>
      <c r="N613" s="267">
        <v>0.981677917068467</v>
      </c>
      <c r="O613" s="266">
        <v>2036</v>
      </c>
      <c r="P613" s="294">
        <v>0.9</v>
      </c>
      <c r="Q613" s="267">
        <v>0.981677917068467</v>
      </c>
      <c r="R613" s="267">
        <v>0.918572418572419</v>
      </c>
      <c r="S613" s="267">
        <v>0.991833030852995</v>
      </c>
      <c r="T613" s="295">
        <v>0.0631054984960482</v>
      </c>
      <c r="U613" s="266">
        <v>2074</v>
      </c>
      <c r="V613" s="266">
        <v>1793</v>
      </c>
      <c r="W613" s="267">
        <v>0.864513018322083</v>
      </c>
      <c r="X613" s="267">
        <v>0.864513018322083</v>
      </c>
      <c r="Y613" s="268">
        <v>0.858974358974359</v>
      </c>
      <c r="Z613" s="268">
        <v>0.941923774954628</v>
      </c>
      <c r="AA613" s="295">
        <v>0.00553865934772402</v>
      </c>
      <c r="AB613" s="264">
        <v>14107</v>
      </c>
      <c r="AC613" s="264">
        <v>12633</v>
      </c>
      <c r="AD613" s="264">
        <v>13086</v>
      </c>
      <c r="AE613" s="264">
        <v>11686</v>
      </c>
      <c r="AF613" s="268">
        <v>0.895512865953073</v>
      </c>
      <c r="AG613" s="268">
        <v>0.893015436344185</v>
      </c>
      <c r="AH613" s="295">
        <v>0.00249742960888821</v>
      </c>
    </row>
    <row r="614" spans="1:34">
      <c r="A614" s="315" t="s">
        <v>721</v>
      </c>
      <c r="B614" s="321" t="s">
        <v>3341</v>
      </c>
      <c r="C614" s="293" t="s">
        <v>1054</v>
      </c>
      <c r="D614" s="321" t="s">
        <v>1055</v>
      </c>
      <c r="E614" s="263">
        <v>3</v>
      </c>
      <c r="F614" s="263">
        <v>0</v>
      </c>
      <c r="G614" s="263">
        <v>0</v>
      </c>
      <c r="H614" s="264">
        <v>3</v>
      </c>
      <c r="I614" s="264">
        <v>2</v>
      </c>
      <c r="J614" s="264">
        <v>0</v>
      </c>
      <c r="K614" s="264">
        <v>0</v>
      </c>
      <c r="L614" s="264">
        <v>0</v>
      </c>
      <c r="M614" s="264">
        <v>0</v>
      </c>
      <c r="N614" s="267">
        <v>0</v>
      </c>
      <c r="O614" s="266">
        <v>0</v>
      </c>
      <c r="P614" s="294">
        <v>0.9</v>
      </c>
      <c r="Q614" s="267">
        <v>0</v>
      </c>
      <c r="R614" s="267">
        <v>0.666666666666667</v>
      </c>
      <c r="S614" s="267">
        <v>0</v>
      </c>
      <c r="T614" s="295">
        <v>-0.666666666666667</v>
      </c>
      <c r="U614" s="266">
        <v>3</v>
      </c>
      <c r="V614" s="266">
        <v>0</v>
      </c>
      <c r="W614" s="267">
        <v>0</v>
      </c>
      <c r="X614" s="267">
        <v>0</v>
      </c>
      <c r="Y614" s="268">
        <v>0</v>
      </c>
      <c r="Z614" s="268">
        <v>0</v>
      </c>
      <c r="AA614" s="295">
        <v>0</v>
      </c>
      <c r="AB614" s="264">
        <v>6</v>
      </c>
      <c r="AC614" s="264">
        <v>0</v>
      </c>
      <c r="AD614" s="264">
        <v>1</v>
      </c>
      <c r="AE614" s="264">
        <v>0</v>
      </c>
      <c r="AF614" s="268">
        <v>0</v>
      </c>
      <c r="AG614" s="268">
        <v>0</v>
      </c>
      <c r="AH614" s="295">
        <v>0</v>
      </c>
    </row>
    <row r="615" spans="1:34">
      <c r="A615" s="315" t="s">
        <v>721</v>
      </c>
      <c r="B615" s="321" t="s">
        <v>3341</v>
      </c>
      <c r="C615" s="293" t="s">
        <v>1056</v>
      </c>
      <c r="D615" s="321" t="s">
        <v>1057</v>
      </c>
      <c r="E615" s="263">
        <v>5108</v>
      </c>
      <c r="F615" s="263">
        <v>5084</v>
      </c>
      <c r="G615" s="263">
        <v>4864</v>
      </c>
      <c r="H615" s="264">
        <v>6761</v>
      </c>
      <c r="I615" s="264">
        <v>6744</v>
      </c>
      <c r="J615" s="264">
        <v>6139</v>
      </c>
      <c r="K615" s="264">
        <v>2602</v>
      </c>
      <c r="L615" s="264">
        <v>2525</v>
      </c>
      <c r="M615" s="264">
        <v>2336</v>
      </c>
      <c r="N615" s="267">
        <v>0.995301487862177</v>
      </c>
      <c r="O615" s="266">
        <v>5084</v>
      </c>
      <c r="P615" s="294">
        <v>0.9</v>
      </c>
      <c r="Q615" s="267">
        <v>0.995301487862177</v>
      </c>
      <c r="R615" s="267">
        <v>0.997485579056353</v>
      </c>
      <c r="S615" s="267">
        <v>0.970407378939278</v>
      </c>
      <c r="T615" s="295">
        <v>-0.00218409119417562</v>
      </c>
      <c r="U615" s="266">
        <v>5108</v>
      </c>
      <c r="V615" s="266">
        <v>4864</v>
      </c>
      <c r="W615" s="267">
        <v>0.952231793265466</v>
      </c>
      <c r="X615" s="267">
        <v>0.952231793265466</v>
      </c>
      <c r="Y615" s="268">
        <v>0.908001774885372</v>
      </c>
      <c r="Z615" s="268">
        <v>0.897770945426595</v>
      </c>
      <c r="AA615" s="295">
        <v>0.0442300183800939</v>
      </c>
      <c r="AB615" s="264">
        <v>33531</v>
      </c>
      <c r="AC615" s="264">
        <v>30843</v>
      </c>
      <c r="AD615" s="264">
        <v>33056</v>
      </c>
      <c r="AE615" s="264">
        <v>30923</v>
      </c>
      <c r="AF615" s="268">
        <v>0.919835376219021</v>
      </c>
      <c r="AG615" s="268">
        <v>0.935473136495644</v>
      </c>
      <c r="AH615" s="295">
        <v>-0.0156377602766226</v>
      </c>
    </row>
    <row r="616" spans="1:34">
      <c r="A616" s="315" t="s">
        <v>721</v>
      </c>
      <c r="B616" s="321" t="s">
        <v>3341</v>
      </c>
      <c r="C616" s="293" t="s">
        <v>1058</v>
      </c>
      <c r="D616" s="321" t="s">
        <v>1059</v>
      </c>
      <c r="E616" s="263">
        <v>2</v>
      </c>
      <c r="F616" s="263">
        <v>0</v>
      </c>
      <c r="G616" s="263">
        <v>0</v>
      </c>
      <c r="H616" s="264">
        <v>5</v>
      </c>
      <c r="I616" s="264">
        <v>3</v>
      </c>
      <c r="J616" s="264">
        <v>0</v>
      </c>
      <c r="K616" s="264">
        <v>0</v>
      </c>
      <c r="L616" s="264">
        <v>0</v>
      </c>
      <c r="M616" s="264">
        <v>0</v>
      </c>
      <c r="N616" s="267">
        <v>0</v>
      </c>
      <c r="O616" s="266">
        <v>0</v>
      </c>
      <c r="P616" s="294">
        <v>0.9</v>
      </c>
      <c r="Q616" s="267">
        <v>0</v>
      </c>
      <c r="R616" s="267">
        <v>0.6</v>
      </c>
      <c r="S616" s="267">
        <v>0</v>
      </c>
      <c r="T616" s="295">
        <v>-0.6</v>
      </c>
      <c r="U616" s="266">
        <v>2</v>
      </c>
      <c r="V616" s="266">
        <v>0</v>
      </c>
      <c r="W616" s="267">
        <v>0</v>
      </c>
      <c r="X616" s="267">
        <v>0</v>
      </c>
      <c r="Y616" s="268">
        <v>0</v>
      </c>
      <c r="Z616" s="268">
        <v>0</v>
      </c>
      <c r="AA616" s="295">
        <v>0</v>
      </c>
      <c r="AB616" s="264">
        <v>8</v>
      </c>
      <c r="AC616" s="264">
        <v>1</v>
      </c>
      <c r="AD616" s="264">
        <v>1</v>
      </c>
      <c r="AE616" s="264">
        <v>1</v>
      </c>
      <c r="AF616" s="268">
        <v>0.125</v>
      </c>
      <c r="AG616" s="268">
        <v>1</v>
      </c>
      <c r="AH616" s="295">
        <v>-0.875</v>
      </c>
    </row>
    <row r="617" spans="1:34">
      <c r="A617" s="315" t="s">
        <v>721</v>
      </c>
      <c r="B617" s="321" t="s">
        <v>3341</v>
      </c>
      <c r="C617" s="293" t="s">
        <v>1060</v>
      </c>
      <c r="D617" s="321" t="s">
        <v>1061</v>
      </c>
      <c r="E617" s="263">
        <v>3272</v>
      </c>
      <c r="F617" s="263">
        <v>3185</v>
      </c>
      <c r="G617" s="263">
        <v>3115</v>
      </c>
      <c r="H617" s="264">
        <v>4314</v>
      </c>
      <c r="I617" s="264">
        <v>4235</v>
      </c>
      <c r="J617" s="264">
        <v>4047</v>
      </c>
      <c r="K617" s="264">
        <v>1994</v>
      </c>
      <c r="L617" s="264">
        <v>1973</v>
      </c>
      <c r="M617" s="264">
        <v>1958</v>
      </c>
      <c r="N617" s="267">
        <v>0.97341075794621</v>
      </c>
      <c r="O617" s="266">
        <v>3185</v>
      </c>
      <c r="P617" s="294">
        <v>0.9</v>
      </c>
      <c r="Q617" s="267">
        <v>0.97341075794621</v>
      </c>
      <c r="R617" s="267">
        <v>0.981687528975429</v>
      </c>
      <c r="S617" s="267">
        <v>0.989468405215647</v>
      </c>
      <c r="T617" s="295">
        <v>-0.00827677102921864</v>
      </c>
      <c r="U617" s="266">
        <v>3272</v>
      </c>
      <c r="V617" s="266">
        <v>3115</v>
      </c>
      <c r="W617" s="267">
        <v>0.952017114914425</v>
      </c>
      <c r="X617" s="267">
        <v>0.952017114914425</v>
      </c>
      <c r="Y617" s="268">
        <v>0.938108484005563</v>
      </c>
      <c r="Z617" s="268">
        <v>0.981945837512538</v>
      </c>
      <c r="AA617" s="295">
        <v>0.0139086309088622</v>
      </c>
      <c r="AB617" s="264">
        <v>22743</v>
      </c>
      <c r="AC617" s="264">
        <v>21723</v>
      </c>
      <c r="AD617" s="264">
        <v>21195</v>
      </c>
      <c r="AE617" s="264">
        <v>19998</v>
      </c>
      <c r="AF617" s="268">
        <v>0.955151035483445</v>
      </c>
      <c r="AG617" s="268">
        <v>0.943524416135881</v>
      </c>
      <c r="AH617" s="295">
        <v>0.0116266193475644</v>
      </c>
    </row>
    <row r="618" spans="1:34">
      <c r="A618" s="315" t="s">
        <v>721</v>
      </c>
      <c r="B618" s="321" t="s">
        <v>3341</v>
      </c>
      <c r="C618" s="293" t="s">
        <v>1062</v>
      </c>
      <c r="D618" s="321" t="s">
        <v>1063</v>
      </c>
      <c r="E618" s="263">
        <v>3451</v>
      </c>
      <c r="F618" s="263">
        <v>3413</v>
      </c>
      <c r="G618" s="263">
        <v>3267</v>
      </c>
      <c r="H618" s="264">
        <v>4484</v>
      </c>
      <c r="I618" s="264">
        <v>4471</v>
      </c>
      <c r="J618" s="264">
        <v>4226</v>
      </c>
      <c r="K618" s="264">
        <v>1762</v>
      </c>
      <c r="L618" s="264">
        <v>1760</v>
      </c>
      <c r="M618" s="264">
        <v>1718</v>
      </c>
      <c r="N618" s="267">
        <v>0.988988698927847</v>
      </c>
      <c r="O618" s="266">
        <v>3413</v>
      </c>
      <c r="P618" s="294">
        <v>0.9</v>
      </c>
      <c r="Q618" s="267">
        <v>0.988988698927847</v>
      </c>
      <c r="R618" s="267">
        <v>0.997100802854594</v>
      </c>
      <c r="S618" s="267">
        <v>0.998864926220204</v>
      </c>
      <c r="T618" s="295">
        <v>-0.00811210392674711</v>
      </c>
      <c r="U618" s="266">
        <v>3451</v>
      </c>
      <c r="V618" s="266">
        <v>3267</v>
      </c>
      <c r="W618" s="267">
        <v>0.946682121124312</v>
      </c>
      <c r="X618" s="267">
        <v>0.946682121124312</v>
      </c>
      <c r="Y618" s="268">
        <v>0.942462087421945</v>
      </c>
      <c r="Z618" s="268">
        <v>0.975028376844495</v>
      </c>
      <c r="AA618" s="295">
        <v>0.00422003370236712</v>
      </c>
      <c r="AB618" s="264">
        <v>22763</v>
      </c>
      <c r="AC618" s="264">
        <v>21577</v>
      </c>
      <c r="AD618" s="264">
        <v>21154</v>
      </c>
      <c r="AE618" s="264">
        <v>20536</v>
      </c>
      <c r="AF618" s="268">
        <v>0.947897904494135</v>
      </c>
      <c r="AG618" s="268">
        <v>0.970785667013331</v>
      </c>
      <c r="AH618" s="295">
        <v>-0.0228877625191956</v>
      </c>
    </row>
    <row r="619" spans="1:34">
      <c r="A619" s="315" t="s">
        <v>721</v>
      </c>
      <c r="B619" s="321" t="s">
        <v>3341</v>
      </c>
      <c r="C619" s="293" t="s">
        <v>1064</v>
      </c>
      <c r="D619" s="321" t="s">
        <v>1065</v>
      </c>
      <c r="E619" s="263">
        <v>7</v>
      </c>
      <c r="F619" s="263">
        <v>3</v>
      </c>
      <c r="G619" s="263">
        <v>0</v>
      </c>
      <c r="H619" s="264">
        <v>3</v>
      </c>
      <c r="I619" s="264">
        <v>3</v>
      </c>
      <c r="J619" s="264">
        <v>0</v>
      </c>
      <c r="K619" s="264">
        <v>1</v>
      </c>
      <c r="L619" s="264">
        <v>0</v>
      </c>
      <c r="M619" s="264">
        <v>0</v>
      </c>
      <c r="N619" s="267">
        <v>0.428571428571429</v>
      </c>
      <c r="O619" s="266">
        <v>3</v>
      </c>
      <c r="P619" s="294">
        <v>0.9</v>
      </c>
      <c r="Q619" s="267">
        <v>0.428571428571429</v>
      </c>
      <c r="R619" s="267">
        <v>1</v>
      </c>
      <c r="S619" s="267">
        <v>0</v>
      </c>
      <c r="T619" s="295">
        <v>-0.571428571428571</v>
      </c>
      <c r="U619" s="266">
        <v>7</v>
      </c>
      <c r="V619" s="266">
        <v>0</v>
      </c>
      <c r="W619" s="267">
        <v>0</v>
      </c>
      <c r="X619" s="267">
        <v>0</v>
      </c>
      <c r="Y619" s="268">
        <v>0</v>
      </c>
      <c r="Z619" s="268">
        <v>0</v>
      </c>
      <c r="AA619" s="295">
        <v>0</v>
      </c>
      <c r="AB619" s="264">
        <v>12</v>
      </c>
      <c r="AC619" s="264">
        <v>0</v>
      </c>
      <c r="AD619" s="264">
        <v>0</v>
      </c>
      <c r="AE619" s="264">
        <v>0</v>
      </c>
      <c r="AF619" s="268">
        <v>0</v>
      </c>
      <c r="AG619" s="268">
        <v>0</v>
      </c>
      <c r="AH619" s="295">
        <v>0</v>
      </c>
    </row>
    <row r="620" spans="1:34">
      <c r="A620" s="315" t="s">
        <v>721</v>
      </c>
      <c r="B620" s="321" t="s">
        <v>3341</v>
      </c>
      <c r="C620" s="293" t="s">
        <v>1066</v>
      </c>
      <c r="D620" s="321" t="s">
        <v>1067</v>
      </c>
      <c r="E620" s="263">
        <v>1982</v>
      </c>
      <c r="F620" s="263">
        <v>1977</v>
      </c>
      <c r="G620" s="263">
        <v>1925</v>
      </c>
      <c r="H620" s="264">
        <v>2694</v>
      </c>
      <c r="I620" s="264">
        <v>2682</v>
      </c>
      <c r="J620" s="264">
        <v>2593</v>
      </c>
      <c r="K620" s="264">
        <v>1239</v>
      </c>
      <c r="L620" s="264">
        <v>1236</v>
      </c>
      <c r="M620" s="264">
        <v>1222</v>
      </c>
      <c r="N620" s="267">
        <v>0.997477295660949</v>
      </c>
      <c r="O620" s="266">
        <v>1977</v>
      </c>
      <c r="P620" s="294">
        <v>0.9</v>
      </c>
      <c r="Q620" s="267">
        <v>0.997477295660949</v>
      </c>
      <c r="R620" s="267">
        <v>0.99554565701559</v>
      </c>
      <c r="S620" s="267">
        <v>0.997578692493947</v>
      </c>
      <c r="T620" s="295">
        <v>0.00193163864535839</v>
      </c>
      <c r="U620" s="266">
        <v>1982</v>
      </c>
      <c r="V620" s="266">
        <v>1925</v>
      </c>
      <c r="W620" s="267">
        <v>0.971241170534813</v>
      </c>
      <c r="X620" s="267">
        <v>0.971241170534813</v>
      </c>
      <c r="Y620" s="268">
        <v>0.962509279881217</v>
      </c>
      <c r="Z620" s="268">
        <v>0.986279257465698</v>
      </c>
      <c r="AA620" s="295">
        <v>0.00873189065359581</v>
      </c>
      <c r="AB620" s="264">
        <v>13877</v>
      </c>
      <c r="AC620" s="264">
        <v>13476</v>
      </c>
      <c r="AD620" s="264">
        <v>13401</v>
      </c>
      <c r="AE620" s="264">
        <v>13013</v>
      </c>
      <c r="AF620" s="268">
        <v>0.971103264394321</v>
      </c>
      <c r="AG620" s="268">
        <v>0.971046936795761</v>
      </c>
      <c r="AH620" s="295">
        <v>5.6327598560002e-5</v>
      </c>
    </row>
    <row r="621" spans="1:34">
      <c r="A621" s="315" t="s">
        <v>721</v>
      </c>
      <c r="B621" s="321" t="s">
        <v>3341</v>
      </c>
      <c r="C621" s="293" t="s">
        <v>1068</v>
      </c>
      <c r="D621" s="321" t="s">
        <v>1068</v>
      </c>
      <c r="E621" s="263">
        <v>4</v>
      </c>
      <c r="F621" s="263">
        <v>1</v>
      </c>
      <c r="G621" s="263">
        <v>0</v>
      </c>
      <c r="H621" s="264">
        <v>3</v>
      </c>
      <c r="I621" s="264">
        <v>2</v>
      </c>
      <c r="J621" s="264">
        <v>0</v>
      </c>
      <c r="K621" s="264">
        <v>0</v>
      </c>
      <c r="L621" s="264">
        <v>0</v>
      </c>
      <c r="M621" s="264">
        <v>0</v>
      </c>
      <c r="N621" s="267">
        <v>0.25</v>
      </c>
      <c r="O621" s="266">
        <v>1</v>
      </c>
      <c r="P621" s="294">
        <v>0.9</v>
      </c>
      <c r="Q621" s="267">
        <v>0.25</v>
      </c>
      <c r="R621" s="267">
        <v>0.666666666666667</v>
      </c>
      <c r="S621" s="267">
        <v>0</v>
      </c>
      <c r="T621" s="295">
        <v>-0.416666666666667</v>
      </c>
      <c r="U621" s="266">
        <v>4</v>
      </c>
      <c r="V621" s="266">
        <v>0</v>
      </c>
      <c r="W621" s="267">
        <v>0</v>
      </c>
      <c r="X621" s="267">
        <v>0</v>
      </c>
      <c r="Y621" s="268">
        <v>0</v>
      </c>
      <c r="Z621" s="268">
        <v>0</v>
      </c>
      <c r="AA621" s="295">
        <v>0</v>
      </c>
      <c r="AB621" s="264">
        <v>7</v>
      </c>
      <c r="AC621" s="264">
        <v>0</v>
      </c>
      <c r="AD621" s="264">
        <v>0</v>
      </c>
      <c r="AE621" s="264">
        <v>0</v>
      </c>
      <c r="AF621" s="268">
        <v>0</v>
      </c>
      <c r="AG621" s="268">
        <v>0</v>
      </c>
      <c r="AH621" s="295">
        <v>0</v>
      </c>
    </row>
    <row r="622" spans="1:34">
      <c r="A622" s="315" t="s">
        <v>721</v>
      </c>
      <c r="B622" s="321" t="s">
        <v>3341</v>
      </c>
      <c r="C622" s="293" t="s">
        <v>1069</v>
      </c>
      <c r="D622" s="321" t="s">
        <v>1069</v>
      </c>
      <c r="E622" s="263">
        <v>1998</v>
      </c>
      <c r="F622" s="263">
        <v>1970</v>
      </c>
      <c r="G622" s="263">
        <v>1838</v>
      </c>
      <c r="H622" s="264">
        <v>2527</v>
      </c>
      <c r="I622" s="264">
        <v>2515</v>
      </c>
      <c r="J622" s="264">
        <v>2287</v>
      </c>
      <c r="K622" s="264">
        <v>961</v>
      </c>
      <c r="L622" s="264">
        <v>940</v>
      </c>
      <c r="M622" s="264">
        <v>893</v>
      </c>
      <c r="N622" s="267">
        <v>0.985985985985986</v>
      </c>
      <c r="O622" s="266">
        <v>1970</v>
      </c>
      <c r="P622" s="294">
        <v>0.9</v>
      </c>
      <c r="Q622" s="267">
        <v>0.985985985985986</v>
      </c>
      <c r="R622" s="267">
        <v>0.995251286110012</v>
      </c>
      <c r="S622" s="267">
        <v>0.978147762747138</v>
      </c>
      <c r="T622" s="295">
        <v>-0.00926530012402593</v>
      </c>
      <c r="U622" s="266">
        <v>1998</v>
      </c>
      <c r="V622" s="266">
        <v>1838</v>
      </c>
      <c r="W622" s="267">
        <v>0.91991991991992</v>
      </c>
      <c r="X622" s="267">
        <v>0.91991991991992</v>
      </c>
      <c r="Y622" s="268">
        <v>0.905025722200237</v>
      </c>
      <c r="Z622" s="268">
        <v>0.929240374609781</v>
      </c>
      <c r="AA622" s="295">
        <v>0.0148941977196825</v>
      </c>
      <c r="AB622" s="264">
        <v>12418</v>
      </c>
      <c r="AC622" s="264">
        <v>11428</v>
      </c>
      <c r="AD622" s="264">
        <v>12684</v>
      </c>
      <c r="AE622" s="264">
        <v>11685</v>
      </c>
      <c r="AF622" s="268">
        <v>0.920277017233049</v>
      </c>
      <c r="AG622" s="268">
        <v>0.92123935666982</v>
      </c>
      <c r="AH622" s="295">
        <v>-0.000962339436771487</v>
      </c>
    </row>
    <row r="623" spans="1:34">
      <c r="A623" s="315" t="s">
        <v>721</v>
      </c>
      <c r="B623" s="321" t="s">
        <v>3341</v>
      </c>
      <c r="C623" s="293" t="s">
        <v>1070</v>
      </c>
      <c r="D623" s="321" t="s">
        <v>1070</v>
      </c>
      <c r="E623" s="263">
        <v>3</v>
      </c>
      <c r="F623" s="263">
        <v>2</v>
      </c>
      <c r="G623" s="263">
        <v>1</v>
      </c>
      <c r="H623" s="264">
        <v>26</v>
      </c>
      <c r="I623" s="264">
        <v>0</v>
      </c>
      <c r="J623" s="264">
        <v>4</v>
      </c>
      <c r="K623" s="264">
        <v>0</v>
      </c>
      <c r="L623" s="264">
        <v>0</v>
      </c>
      <c r="M623" s="264">
        <v>0</v>
      </c>
      <c r="N623" s="267">
        <v>0.666666666666667</v>
      </c>
      <c r="O623" s="266">
        <v>2</v>
      </c>
      <c r="P623" s="294">
        <v>0.9</v>
      </c>
      <c r="Q623" s="267">
        <v>0.666666666666667</v>
      </c>
      <c r="R623" s="267">
        <v>0</v>
      </c>
      <c r="S623" s="267">
        <v>0</v>
      </c>
      <c r="T623" s="295">
        <v>0.666666666666667</v>
      </c>
      <c r="U623" s="266">
        <v>3</v>
      </c>
      <c r="V623" s="266">
        <v>1</v>
      </c>
      <c r="W623" s="267">
        <v>0.333333333333333</v>
      </c>
      <c r="X623" s="267">
        <v>0.333333333333333</v>
      </c>
      <c r="Y623" s="268">
        <v>0.153846153846154</v>
      </c>
      <c r="Z623" s="268">
        <v>0</v>
      </c>
      <c r="AA623" s="295">
        <v>0.179487179487179</v>
      </c>
      <c r="AB623" s="264">
        <v>32</v>
      </c>
      <c r="AC623" s="264">
        <v>6</v>
      </c>
      <c r="AD623" s="264">
        <v>5</v>
      </c>
      <c r="AE623" s="264">
        <v>2</v>
      </c>
      <c r="AF623" s="268">
        <v>0.1875</v>
      </c>
      <c r="AG623" s="268">
        <v>0.4</v>
      </c>
      <c r="AH623" s="295">
        <v>-0.2125</v>
      </c>
    </row>
    <row r="624" spans="1:34">
      <c r="A624" s="315" t="s">
        <v>721</v>
      </c>
      <c r="B624" s="321" t="s">
        <v>3341</v>
      </c>
      <c r="C624" s="293" t="s">
        <v>1071</v>
      </c>
      <c r="D624" s="321" t="s">
        <v>1072</v>
      </c>
      <c r="E624" s="263">
        <v>2015</v>
      </c>
      <c r="F624" s="263">
        <v>1988</v>
      </c>
      <c r="G624" s="263">
        <v>1902</v>
      </c>
      <c r="H624" s="264">
        <v>2800</v>
      </c>
      <c r="I624" s="264">
        <v>2732</v>
      </c>
      <c r="J624" s="264">
        <v>2620</v>
      </c>
      <c r="K624" s="264">
        <v>1252</v>
      </c>
      <c r="L624" s="264">
        <v>1232</v>
      </c>
      <c r="M624" s="264">
        <v>1192</v>
      </c>
      <c r="N624" s="267">
        <v>0.986600496277916</v>
      </c>
      <c r="O624" s="266">
        <v>1988</v>
      </c>
      <c r="P624" s="294">
        <v>0.9</v>
      </c>
      <c r="Q624" s="267">
        <v>0.986600496277916</v>
      </c>
      <c r="R624" s="267">
        <v>0.975714285714286</v>
      </c>
      <c r="S624" s="267">
        <v>0.984025559105431</v>
      </c>
      <c r="T624" s="295">
        <v>0.0108862105636299</v>
      </c>
      <c r="U624" s="266">
        <v>2015</v>
      </c>
      <c r="V624" s="266">
        <v>1902</v>
      </c>
      <c r="W624" s="267">
        <v>0.943920595533499</v>
      </c>
      <c r="X624" s="267">
        <v>0.943920595533499</v>
      </c>
      <c r="Y624" s="268">
        <v>0.935714285714286</v>
      </c>
      <c r="Z624" s="268">
        <v>0.952076677316294</v>
      </c>
      <c r="AA624" s="295">
        <v>0.008206309819213</v>
      </c>
      <c r="AB624" s="264">
        <v>14525</v>
      </c>
      <c r="AC624" s="264">
        <v>13683</v>
      </c>
      <c r="AD624" s="264">
        <v>14210</v>
      </c>
      <c r="AE624" s="264">
        <v>13448</v>
      </c>
      <c r="AF624" s="268">
        <v>0.942030981067126</v>
      </c>
      <c r="AG624" s="268">
        <v>0.946375791695989</v>
      </c>
      <c r="AH624" s="295">
        <v>-0.00434481062886305</v>
      </c>
    </row>
    <row r="625" spans="1:34">
      <c r="A625" s="315" t="s">
        <v>721</v>
      </c>
      <c r="B625" s="321" t="s">
        <v>3341</v>
      </c>
      <c r="C625" s="293" t="s">
        <v>1073</v>
      </c>
      <c r="D625" s="321" t="s">
        <v>1074</v>
      </c>
      <c r="E625" s="263">
        <v>4007</v>
      </c>
      <c r="F625" s="263">
        <v>3940</v>
      </c>
      <c r="G625" s="263">
        <v>3613</v>
      </c>
      <c r="H625" s="264">
        <v>5142</v>
      </c>
      <c r="I625" s="264">
        <v>5047</v>
      </c>
      <c r="J625" s="264">
        <v>4642</v>
      </c>
      <c r="K625" s="264">
        <v>1808</v>
      </c>
      <c r="L625" s="264">
        <v>1773</v>
      </c>
      <c r="M625" s="264">
        <v>1691</v>
      </c>
      <c r="N625" s="267">
        <v>0.983279261292738</v>
      </c>
      <c r="O625" s="266">
        <v>3940</v>
      </c>
      <c r="P625" s="294">
        <v>0.9</v>
      </c>
      <c r="Q625" s="267">
        <v>0.983279261292738</v>
      </c>
      <c r="R625" s="267">
        <v>0.981524698560871</v>
      </c>
      <c r="S625" s="267">
        <v>0.980641592920354</v>
      </c>
      <c r="T625" s="295">
        <v>0.00175456273186647</v>
      </c>
      <c r="U625" s="266">
        <v>4007</v>
      </c>
      <c r="V625" s="266">
        <v>3613</v>
      </c>
      <c r="W625" s="267">
        <v>0.901672073870726</v>
      </c>
      <c r="X625" s="267">
        <v>0.901672073870726</v>
      </c>
      <c r="Y625" s="268">
        <v>0.902761571373007</v>
      </c>
      <c r="Z625" s="268">
        <v>0.935287610619469</v>
      </c>
      <c r="AA625" s="295">
        <v>-0.00108949750228038</v>
      </c>
      <c r="AB625" s="264">
        <v>25099</v>
      </c>
      <c r="AC625" s="264">
        <v>22765</v>
      </c>
      <c r="AD625" s="264">
        <v>24032</v>
      </c>
      <c r="AE625" s="264">
        <v>21585</v>
      </c>
      <c r="AF625" s="268">
        <v>0.907008247340532</v>
      </c>
      <c r="AG625" s="268">
        <v>0.898177430093209</v>
      </c>
      <c r="AH625" s="295">
        <v>0.00883081724732249</v>
      </c>
    </row>
    <row r="626" spans="1:34">
      <c r="A626" s="315" t="s">
        <v>721</v>
      </c>
      <c r="B626" s="321" t="s">
        <v>3341</v>
      </c>
      <c r="C626" s="293" t="s">
        <v>1075</v>
      </c>
      <c r="D626" s="321" t="s">
        <v>1076</v>
      </c>
      <c r="E626" s="263">
        <v>4677</v>
      </c>
      <c r="F626" s="263">
        <v>4607</v>
      </c>
      <c r="G626" s="263">
        <v>4414</v>
      </c>
      <c r="H626" s="264">
        <v>6117</v>
      </c>
      <c r="I626" s="264">
        <v>5994</v>
      </c>
      <c r="J626" s="264">
        <v>5666</v>
      </c>
      <c r="K626" s="264">
        <v>2409</v>
      </c>
      <c r="L626" s="264">
        <v>2368</v>
      </c>
      <c r="M626" s="264">
        <v>2296</v>
      </c>
      <c r="N626" s="267">
        <v>0.985033140902288</v>
      </c>
      <c r="O626" s="266">
        <v>4607</v>
      </c>
      <c r="P626" s="294">
        <v>0.9</v>
      </c>
      <c r="Q626" s="267">
        <v>0.985033140902288</v>
      </c>
      <c r="R626" s="267">
        <v>0.979892103972536</v>
      </c>
      <c r="S626" s="267">
        <v>0.982980489829805</v>
      </c>
      <c r="T626" s="295">
        <v>0.00514103692975221</v>
      </c>
      <c r="U626" s="266">
        <v>4677</v>
      </c>
      <c r="V626" s="266">
        <v>4414</v>
      </c>
      <c r="W626" s="267">
        <v>0.943767372247167</v>
      </c>
      <c r="X626" s="267">
        <v>0.943767372247167</v>
      </c>
      <c r="Y626" s="268">
        <v>0.926271047899297</v>
      </c>
      <c r="Z626" s="268">
        <v>0.953092569530926</v>
      </c>
      <c r="AA626" s="295">
        <v>0.01749632434787</v>
      </c>
      <c r="AB626" s="264">
        <v>31028</v>
      </c>
      <c r="AC626" s="264">
        <v>29100</v>
      </c>
      <c r="AD626" s="264">
        <v>29522</v>
      </c>
      <c r="AE626" s="264">
        <v>27969</v>
      </c>
      <c r="AF626" s="268">
        <v>0.937862575738043</v>
      </c>
      <c r="AG626" s="268">
        <v>0.947395162929341</v>
      </c>
      <c r="AH626" s="295">
        <v>-0.00953258719129768</v>
      </c>
    </row>
    <row r="627" spans="1:34">
      <c r="A627" s="315" t="s">
        <v>721</v>
      </c>
      <c r="B627" s="321" t="s">
        <v>3341</v>
      </c>
      <c r="C627" s="293" t="s">
        <v>1077</v>
      </c>
      <c r="D627" s="321" t="s">
        <v>1077</v>
      </c>
      <c r="E627" s="263">
        <v>5</v>
      </c>
      <c r="F627" s="263">
        <v>0</v>
      </c>
      <c r="G627" s="263">
        <v>0</v>
      </c>
      <c r="H627" s="264">
        <v>5</v>
      </c>
      <c r="I627" s="264">
        <v>0</v>
      </c>
      <c r="J627" s="264">
        <v>0</v>
      </c>
      <c r="K627" s="264">
        <v>0</v>
      </c>
      <c r="L627" s="264">
        <v>0</v>
      </c>
      <c r="M627" s="264">
        <v>0</v>
      </c>
      <c r="N627" s="267">
        <v>0</v>
      </c>
      <c r="O627" s="266">
        <v>0</v>
      </c>
      <c r="P627" s="294">
        <v>0.9</v>
      </c>
      <c r="Q627" s="267">
        <v>0</v>
      </c>
      <c r="R627" s="267">
        <v>0</v>
      </c>
      <c r="S627" s="267">
        <v>0</v>
      </c>
      <c r="T627" s="295">
        <v>0</v>
      </c>
      <c r="U627" s="266">
        <v>5</v>
      </c>
      <c r="V627" s="266">
        <v>0</v>
      </c>
      <c r="W627" s="267">
        <v>0</v>
      </c>
      <c r="X627" s="267">
        <v>0</v>
      </c>
      <c r="Y627" s="268">
        <v>0</v>
      </c>
      <c r="Z627" s="268">
        <v>0</v>
      </c>
      <c r="AA627" s="295">
        <v>0</v>
      </c>
      <c r="AB627" s="264">
        <v>11</v>
      </c>
      <c r="AC627" s="264">
        <v>1</v>
      </c>
      <c r="AD627" s="264">
        <v>2</v>
      </c>
      <c r="AE627" s="264">
        <v>2</v>
      </c>
      <c r="AF627" s="268">
        <v>0.0909090909090909</v>
      </c>
      <c r="AG627" s="268">
        <v>1</v>
      </c>
      <c r="AH627" s="295">
        <v>-0.909090909090909</v>
      </c>
    </row>
    <row r="628" spans="1:34">
      <c r="A628" s="315" t="s">
        <v>721</v>
      </c>
      <c r="B628" s="321" t="s">
        <v>3342</v>
      </c>
      <c r="C628" s="293" t="s">
        <v>1078</v>
      </c>
      <c r="D628" s="321" t="s">
        <v>1079</v>
      </c>
      <c r="E628" s="263">
        <v>2733</v>
      </c>
      <c r="F628" s="263">
        <v>2472</v>
      </c>
      <c r="G628" s="263">
        <v>2128</v>
      </c>
      <c r="H628" s="264">
        <v>3227</v>
      </c>
      <c r="I628" s="264">
        <v>2972</v>
      </c>
      <c r="J628" s="264">
        <v>2694</v>
      </c>
      <c r="K628" s="264">
        <v>2256</v>
      </c>
      <c r="L628" s="264">
        <v>2222</v>
      </c>
      <c r="M628" s="264">
        <v>1981</v>
      </c>
      <c r="N628" s="267">
        <v>0.90450054884742</v>
      </c>
      <c r="O628" s="266">
        <v>2472</v>
      </c>
      <c r="P628" s="294">
        <v>0.9</v>
      </c>
      <c r="Q628" s="267">
        <v>0.90450054884742</v>
      </c>
      <c r="R628" s="267">
        <v>0.920979237682058</v>
      </c>
      <c r="S628" s="267">
        <v>0.984929078014184</v>
      </c>
      <c r="T628" s="295">
        <v>-0.0164786888346372</v>
      </c>
      <c r="U628" s="266">
        <v>2733</v>
      </c>
      <c r="V628" s="266">
        <v>2128</v>
      </c>
      <c r="W628" s="267">
        <v>0.77863154043176</v>
      </c>
      <c r="X628" s="267">
        <v>0.77863154043176</v>
      </c>
      <c r="Y628" s="268">
        <v>0.834831112488379</v>
      </c>
      <c r="Z628" s="268">
        <v>0.878102836879433</v>
      </c>
      <c r="AA628" s="295">
        <v>-0.0561995720566193</v>
      </c>
      <c r="AB628" s="264">
        <v>17444</v>
      </c>
      <c r="AC628" s="264">
        <v>14844</v>
      </c>
      <c r="AD628" s="264">
        <v>16057</v>
      </c>
      <c r="AE628" s="264">
        <v>14173</v>
      </c>
      <c r="AF628" s="268">
        <v>0.850951616601697</v>
      </c>
      <c r="AG628" s="268">
        <v>0.882667995266862</v>
      </c>
      <c r="AH628" s="295">
        <v>-0.031716378665165</v>
      </c>
    </row>
    <row r="629" spans="1:34">
      <c r="A629" s="315" t="s">
        <v>721</v>
      </c>
      <c r="B629" s="321" t="s">
        <v>3342</v>
      </c>
      <c r="C629" s="293" t="s">
        <v>1080</v>
      </c>
      <c r="D629" s="321" t="s">
        <v>1081</v>
      </c>
      <c r="E629" s="263">
        <v>3262</v>
      </c>
      <c r="F629" s="263">
        <v>3231</v>
      </c>
      <c r="G629" s="263">
        <v>3029</v>
      </c>
      <c r="H629" s="264">
        <v>3857</v>
      </c>
      <c r="I629" s="264">
        <v>3808</v>
      </c>
      <c r="J629" s="264">
        <v>3523</v>
      </c>
      <c r="K629" s="264">
        <v>2413</v>
      </c>
      <c r="L629" s="264">
        <v>2371</v>
      </c>
      <c r="M629" s="264">
        <v>2271</v>
      </c>
      <c r="N629" s="267">
        <v>0.990496627835684</v>
      </c>
      <c r="O629" s="266">
        <v>3231</v>
      </c>
      <c r="P629" s="294">
        <v>0.9</v>
      </c>
      <c r="Q629" s="267">
        <v>0.990496627835684</v>
      </c>
      <c r="R629" s="267">
        <v>0.987295825771325</v>
      </c>
      <c r="S629" s="267">
        <v>0.982594280978036</v>
      </c>
      <c r="T629" s="295">
        <v>0.00320080206435869</v>
      </c>
      <c r="U629" s="266">
        <v>3262</v>
      </c>
      <c r="V629" s="266">
        <v>3029</v>
      </c>
      <c r="W629" s="267">
        <v>0.928571428571429</v>
      </c>
      <c r="X629" s="267">
        <v>0.928571428571429</v>
      </c>
      <c r="Y629" s="268">
        <v>0.913404200155561</v>
      </c>
      <c r="Z629" s="268">
        <v>0.941152092830501</v>
      </c>
      <c r="AA629" s="295">
        <v>0.0151672284158673</v>
      </c>
      <c r="AB629" s="264">
        <v>20987</v>
      </c>
      <c r="AC629" s="264">
        <v>19509</v>
      </c>
      <c r="AD629" s="264">
        <v>18798</v>
      </c>
      <c r="AE629" s="264">
        <v>17549</v>
      </c>
      <c r="AF629" s="268">
        <v>0.929575451469958</v>
      </c>
      <c r="AG629" s="268">
        <v>0.933556761357591</v>
      </c>
      <c r="AH629" s="295">
        <v>-0.00398130988763368</v>
      </c>
    </row>
    <row r="630" spans="1:34">
      <c r="A630" s="315" t="s">
        <v>721</v>
      </c>
      <c r="B630" s="321" t="s">
        <v>3328</v>
      </c>
      <c r="C630" s="293" t="s">
        <v>1082</v>
      </c>
      <c r="D630" s="321" t="s">
        <v>1083</v>
      </c>
      <c r="E630" s="263">
        <v>4149</v>
      </c>
      <c r="F630" s="263">
        <v>3902</v>
      </c>
      <c r="G630" s="263">
        <v>3321</v>
      </c>
      <c r="H630" s="264">
        <v>6206</v>
      </c>
      <c r="I630" s="264">
        <v>5711</v>
      </c>
      <c r="J630" s="264">
        <v>4764</v>
      </c>
      <c r="K630" s="264">
        <v>3828</v>
      </c>
      <c r="L630" s="264">
        <v>3234</v>
      </c>
      <c r="M630" s="264">
        <v>3174</v>
      </c>
      <c r="N630" s="267">
        <v>0.940467582550012</v>
      </c>
      <c r="O630" s="266">
        <v>3902</v>
      </c>
      <c r="P630" s="294">
        <v>0.9</v>
      </c>
      <c r="Q630" s="267">
        <v>0.940467582550012</v>
      </c>
      <c r="R630" s="267">
        <v>0.920238478891395</v>
      </c>
      <c r="S630" s="267">
        <v>0.844827586206897</v>
      </c>
      <c r="T630" s="295">
        <v>0.0202291036586166</v>
      </c>
      <c r="U630" s="266">
        <v>4149</v>
      </c>
      <c r="V630" s="266">
        <v>3321</v>
      </c>
      <c r="W630" s="267">
        <v>0.800433839479393</v>
      </c>
      <c r="X630" s="267">
        <v>0.800433839479393</v>
      </c>
      <c r="Y630" s="268">
        <v>0.76764421527554</v>
      </c>
      <c r="Z630" s="268">
        <v>0.829153605015674</v>
      </c>
      <c r="AA630" s="295">
        <v>0.0327896242038528</v>
      </c>
      <c r="AB630" s="264">
        <v>30494</v>
      </c>
      <c r="AC630" s="264">
        <v>24490</v>
      </c>
      <c r="AD630" s="264">
        <v>29302</v>
      </c>
      <c r="AE630" s="264">
        <v>25000</v>
      </c>
      <c r="AF630" s="268">
        <v>0.803108808290155</v>
      </c>
      <c r="AG630" s="268">
        <v>0.853184082997748</v>
      </c>
      <c r="AH630" s="295">
        <v>-0.0500752747075922</v>
      </c>
    </row>
    <row r="631" spans="1:34">
      <c r="A631" s="315" t="s">
        <v>721</v>
      </c>
      <c r="B631" s="321" t="s">
        <v>3328</v>
      </c>
      <c r="C631" s="293" t="s">
        <v>1084</v>
      </c>
      <c r="D631" s="321" t="s">
        <v>1085</v>
      </c>
      <c r="E631" s="263">
        <v>0</v>
      </c>
      <c r="F631" s="263">
        <v>0</v>
      </c>
      <c r="G631" s="263">
        <v>0</v>
      </c>
      <c r="H631" s="264">
        <v>0</v>
      </c>
      <c r="I631" s="264">
        <v>0</v>
      </c>
      <c r="J631" s="264">
        <v>0</v>
      </c>
      <c r="K631" s="264">
        <v>0</v>
      </c>
      <c r="L631" s="264">
        <v>0</v>
      </c>
      <c r="M631" s="264">
        <v>0</v>
      </c>
      <c r="N631" s="267">
        <v>0</v>
      </c>
      <c r="O631" s="266">
        <v>0</v>
      </c>
      <c r="P631" s="294">
        <v>0.9</v>
      </c>
      <c r="Q631" s="267">
        <v>0</v>
      </c>
      <c r="R631" s="267">
        <v>0</v>
      </c>
      <c r="S631" s="267">
        <v>0</v>
      </c>
      <c r="T631" s="295">
        <v>0</v>
      </c>
      <c r="U631" s="266">
        <v>0</v>
      </c>
      <c r="V631" s="266">
        <v>0</v>
      </c>
      <c r="W631" s="267">
        <v>0</v>
      </c>
      <c r="X631" s="267">
        <v>0</v>
      </c>
      <c r="Y631" s="268">
        <v>0</v>
      </c>
      <c r="Z631" s="268">
        <v>0</v>
      </c>
      <c r="AA631" s="295">
        <v>0</v>
      </c>
      <c r="AB631" s="264">
        <v>0</v>
      </c>
      <c r="AC631" s="264">
        <v>0</v>
      </c>
      <c r="AD631" s="264">
        <v>0</v>
      </c>
      <c r="AE631" s="264">
        <v>0</v>
      </c>
      <c r="AF631" s="268">
        <v>0</v>
      </c>
      <c r="AG631" s="268">
        <v>0</v>
      </c>
      <c r="AH631" s="295">
        <v>0</v>
      </c>
    </row>
    <row r="632" spans="1:34">
      <c r="A632" s="315" t="s">
        <v>721</v>
      </c>
      <c r="B632" s="321" t="s">
        <v>3328</v>
      </c>
      <c r="C632" s="293" t="s">
        <v>1086</v>
      </c>
      <c r="D632" s="321" t="s">
        <v>1087</v>
      </c>
      <c r="E632" s="263">
        <v>5076</v>
      </c>
      <c r="F632" s="263">
        <v>4962</v>
      </c>
      <c r="G632" s="263">
        <v>4410</v>
      </c>
      <c r="H632" s="264">
        <v>6073</v>
      </c>
      <c r="I632" s="264">
        <v>5999</v>
      </c>
      <c r="J632" s="264">
        <v>4795</v>
      </c>
      <c r="K632" s="264">
        <v>3448</v>
      </c>
      <c r="L632" s="264">
        <v>3399</v>
      </c>
      <c r="M632" s="264">
        <v>2898</v>
      </c>
      <c r="N632" s="267">
        <v>0.977541371158392</v>
      </c>
      <c r="O632" s="266">
        <v>4962</v>
      </c>
      <c r="P632" s="294">
        <v>0.9</v>
      </c>
      <c r="Q632" s="267">
        <v>0.977541371158392</v>
      </c>
      <c r="R632" s="267">
        <v>0.987814918491684</v>
      </c>
      <c r="S632" s="267">
        <v>0.985788863109049</v>
      </c>
      <c r="T632" s="295">
        <v>-0.010273547333292</v>
      </c>
      <c r="U632" s="266">
        <v>5076</v>
      </c>
      <c r="V632" s="266">
        <v>4410</v>
      </c>
      <c r="W632" s="267">
        <v>0.868794326241135</v>
      </c>
      <c r="X632" s="267">
        <v>0.868794326241135</v>
      </c>
      <c r="Y632" s="268">
        <v>0.789560349086119</v>
      </c>
      <c r="Z632" s="268">
        <v>0.840487238979118</v>
      </c>
      <c r="AA632" s="295">
        <v>0.0792339771550158</v>
      </c>
      <c r="AB632" s="264">
        <v>30537</v>
      </c>
      <c r="AC632" s="264">
        <v>25183</v>
      </c>
      <c r="AD632" s="264">
        <v>28620</v>
      </c>
      <c r="AE632" s="264">
        <v>23358</v>
      </c>
      <c r="AF632" s="268">
        <v>0.824671709729181</v>
      </c>
      <c r="AG632" s="268">
        <v>0.816142557651992</v>
      </c>
      <c r="AH632" s="295">
        <v>0.00852915207718941</v>
      </c>
    </row>
    <row r="633" spans="1:34">
      <c r="A633" s="315" t="s">
        <v>721</v>
      </c>
      <c r="B633" s="321" t="s">
        <v>3342</v>
      </c>
      <c r="C633" s="293" t="s">
        <v>1088</v>
      </c>
      <c r="D633" s="321" t="s">
        <v>1088</v>
      </c>
      <c r="E633" s="263">
        <v>3529</v>
      </c>
      <c r="F633" s="263">
        <v>3345</v>
      </c>
      <c r="G633" s="263">
        <v>2883</v>
      </c>
      <c r="H633" s="264">
        <v>4248</v>
      </c>
      <c r="I633" s="264">
        <v>3952</v>
      </c>
      <c r="J633" s="264">
        <v>3773</v>
      </c>
      <c r="K633" s="264">
        <v>2639</v>
      </c>
      <c r="L633" s="264">
        <v>2192</v>
      </c>
      <c r="M633" s="264">
        <v>2432</v>
      </c>
      <c r="N633" s="267">
        <v>0.947860583734769</v>
      </c>
      <c r="O633" s="266">
        <v>3345</v>
      </c>
      <c r="P633" s="294">
        <v>0.9</v>
      </c>
      <c r="Q633" s="267">
        <v>0.947860583734769</v>
      </c>
      <c r="R633" s="267">
        <v>0.930320150659134</v>
      </c>
      <c r="S633" s="267">
        <v>0.830617658203865</v>
      </c>
      <c r="T633" s="295">
        <v>0.0175404330756352</v>
      </c>
      <c r="U633" s="266">
        <v>3529</v>
      </c>
      <c r="V633" s="266">
        <v>2883</v>
      </c>
      <c r="W633" s="267">
        <v>0.8169453102862</v>
      </c>
      <c r="X633" s="267">
        <v>0.8169453102862</v>
      </c>
      <c r="Y633" s="268">
        <v>0.888182674199623</v>
      </c>
      <c r="Z633" s="268">
        <v>0.921561197423266</v>
      </c>
      <c r="AA633" s="295">
        <v>-0.0712373639134233</v>
      </c>
      <c r="AB633" s="264">
        <v>22114</v>
      </c>
      <c r="AC633" s="264">
        <v>19531</v>
      </c>
      <c r="AD633" s="264">
        <v>20733</v>
      </c>
      <c r="AE633" s="264">
        <v>18859</v>
      </c>
      <c r="AF633" s="268">
        <v>0.883196165325133</v>
      </c>
      <c r="AG633" s="268">
        <v>0.909612694737858</v>
      </c>
      <c r="AH633" s="295">
        <v>-0.0264165294127241</v>
      </c>
    </row>
    <row r="634" spans="1:34">
      <c r="A634" s="315" t="s">
        <v>721</v>
      </c>
      <c r="B634" s="321" t="s">
        <v>3342</v>
      </c>
      <c r="C634" s="293" t="s">
        <v>1089</v>
      </c>
      <c r="D634" s="321" t="s">
        <v>1090</v>
      </c>
      <c r="E634" s="263">
        <v>4410</v>
      </c>
      <c r="F634" s="263">
        <v>4315</v>
      </c>
      <c r="G634" s="263">
        <v>4097</v>
      </c>
      <c r="H634" s="264">
        <v>5271</v>
      </c>
      <c r="I634" s="264">
        <v>5193</v>
      </c>
      <c r="J634" s="264">
        <v>4891</v>
      </c>
      <c r="K634" s="264">
        <v>3097</v>
      </c>
      <c r="L634" s="264">
        <v>3051</v>
      </c>
      <c r="M634" s="264">
        <v>2922</v>
      </c>
      <c r="N634" s="267">
        <v>0.978458049886621</v>
      </c>
      <c r="O634" s="266">
        <v>4315</v>
      </c>
      <c r="P634" s="294">
        <v>0.9</v>
      </c>
      <c r="Q634" s="267">
        <v>0.978458049886621</v>
      </c>
      <c r="R634" s="267">
        <v>0.985202048947069</v>
      </c>
      <c r="S634" s="267">
        <v>0.985146916370681</v>
      </c>
      <c r="T634" s="295">
        <v>-0.00674399906044754</v>
      </c>
      <c r="U634" s="266">
        <v>4410</v>
      </c>
      <c r="V634" s="266">
        <v>4097</v>
      </c>
      <c r="W634" s="267">
        <v>0.929024943310658</v>
      </c>
      <c r="X634" s="267">
        <v>0.929024943310658</v>
      </c>
      <c r="Y634" s="268">
        <v>0.927907417947259</v>
      </c>
      <c r="Z634" s="268">
        <v>0.943493703584114</v>
      </c>
      <c r="AA634" s="295">
        <v>0.00111752536339893</v>
      </c>
      <c r="AB634" s="264">
        <v>27057</v>
      </c>
      <c r="AC634" s="264">
        <v>25169</v>
      </c>
      <c r="AD634" s="264">
        <v>25892</v>
      </c>
      <c r="AE634" s="264">
        <v>24265</v>
      </c>
      <c r="AF634" s="268">
        <v>0.930221384484607</v>
      </c>
      <c r="AG634" s="268">
        <v>0.937162057778464</v>
      </c>
      <c r="AH634" s="295">
        <v>-0.00694067329385784</v>
      </c>
    </row>
    <row r="635" spans="1:34">
      <c r="A635" s="315" t="s">
        <v>721</v>
      </c>
      <c r="B635" s="321" t="s">
        <v>3342</v>
      </c>
      <c r="C635" s="293" t="s">
        <v>1091</v>
      </c>
      <c r="D635" s="321" t="s">
        <v>1092</v>
      </c>
      <c r="E635" s="263">
        <v>6254</v>
      </c>
      <c r="F635" s="263">
        <v>6056</v>
      </c>
      <c r="G635" s="263">
        <v>5507</v>
      </c>
      <c r="H635" s="264">
        <v>7298</v>
      </c>
      <c r="I635" s="264">
        <v>6818</v>
      </c>
      <c r="J635" s="264">
        <v>6504</v>
      </c>
      <c r="K635" s="264">
        <v>4361</v>
      </c>
      <c r="L635" s="264">
        <v>3973</v>
      </c>
      <c r="M635" s="264">
        <v>3974</v>
      </c>
      <c r="N635" s="267">
        <v>0.968340262232171</v>
      </c>
      <c r="O635" s="266">
        <v>6056</v>
      </c>
      <c r="P635" s="294">
        <v>0.9</v>
      </c>
      <c r="Q635" s="267">
        <v>0.968340262232171</v>
      </c>
      <c r="R635" s="267">
        <v>0.934228555768704</v>
      </c>
      <c r="S635" s="267">
        <v>0.911029580371474</v>
      </c>
      <c r="T635" s="295">
        <v>0.0341117064634676</v>
      </c>
      <c r="U635" s="266">
        <v>6254</v>
      </c>
      <c r="V635" s="266">
        <v>5507</v>
      </c>
      <c r="W635" s="267">
        <v>0.880556443875919</v>
      </c>
      <c r="X635" s="267">
        <v>0.880556443875919</v>
      </c>
      <c r="Y635" s="268">
        <v>0.891203069334064</v>
      </c>
      <c r="Z635" s="268">
        <v>0.911258885576703</v>
      </c>
      <c r="AA635" s="295">
        <v>-0.0106466254581448</v>
      </c>
      <c r="AB635" s="264">
        <v>38429</v>
      </c>
      <c r="AC635" s="264">
        <v>33993</v>
      </c>
      <c r="AD635" s="264">
        <v>37165</v>
      </c>
      <c r="AE635" s="264">
        <v>33363</v>
      </c>
      <c r="AF635" s="268">
        <v>0.884566343126285</v>
      </c>
      <c r="AG635" s="268">
        <v>0.897699448405758</v>
      </c>
      <c r="AH635" s="295">
        <v>-0.0131331052794733</v>
      </c>
    </row>
    <row r="636" spans="1:34">
      <c r="A636" s="315" t="s">
        <v>721</v>
      </c>
      <c r="B636" s="321" t="s">
        <v>3342</v>
      </c>
      <c r="C636" s="293" t="s">
        <v>1093</v>
      </c>
      <c r="D636" s="321" t="s">
        <v>1093</v>
      </c>
      <c r="E636" s="263">
        <v>1888</v>
      </c>
      <c r="F636" s="263">
        <v>1838</v>
      </c>
      <c r="G636" s="263">
        <v>1564</v>
      </c>
      <c r="H636" s="264">
        <v>2008</v>
      </c>
      <c r="I636" s="264">
        <v>1955</v>
      </c>
      <c r="J636" s="264">
        <v>1640</v>
      </c>
      <c r="K636" s="264">
        <v>874</v>
      </c>
      <c r="L636" s="264">
        <v>862</v>
      </c>
      <c r="M636" s="264">
        <v>774</v>
      </c>
      <c r="N636" s="267">
        <v>0.973516949152542</v>
      </c>
      <c r="O636" s="266">
        <v>1838</v>
      </c>
      <c r="P636" s="294">
        <v>0.9</v>
      </c>
      <c r="Q636" s="267">
        <v>0.973516949152542</v>
      </c>
      <c r="R636" s="267">
        <v>0.973605577689243</v>
      </c>
      <c r="S636" s="267">
        <v>0.986270022883295</v>
      </c>
      <c r="T636" s="295">
        <v>-8.86285367006634e-5</v>
      </c>
      <c r="U636" s="266">
        <v>1888</v>
      </c>
      <c r="V636" s="266">
        <v>1564</v>
      </c>
      <c r="W636" s="267">
        <v>0.828389830508475</v>
      </c>
      <c r="X636" s="267">
        <v>0.828389830508475</v>
      </c>
      <c r="Y636" s="268">
        <v>0.816733067729084</v>
      </c>
      <c r="Z636" s="268">
        <v>0.88558352402746</v>
      </c>
      <c r="AA636" s="295">
        <v>0.0116567627793909</v>
      </c>
      <c r="AB636" s="264">
        <v>10081</v>
      </c>
      <c r="AC636" s="264">
        <v>8621</v>
      </c>
      <c r="AD636" s="264">
        <v>10224</v>
      </c>
      <c r="AE636" s="264">
        <v>9108</v>
      </c>
      <c r="AF636" s="268">
        <v>0.855173097906954</v>
      </c>
      <c r="AG636" s="268">
        <v>0.890845070422535</v>
      </c>
      <c r="AH636" s="295">
        <v>-0.0356719725155815</v>
      </c>
    </row>
    <row r="637" spans="1:34">
      <c r="A637" s="315" t="s">
        <v>721</v>
      </c>
      <c r="B637" s="321" t="s">
        <v>3342</v>
      </c>
      <c r="C637" s="293" t="s">
        <v>1094</v>
      </c>
      <c r="D637" s="321" t="s">
        <v>1095</v>
      </c>
      <c r="E637" s="263">
        <v>2504</v>
      </c>
      <c r="F637" s="263">
        <v>2414</v>
      </c>
      <c r="G637" s="263">
        <v>2226</v>
      </c>
      <c r="H637" s="264">
        <v>2845</v>
      </c>
      <c r="I637" s="264">
        <v>2700</v>
      </c>
      <c r="J637" s="264">
        <v>2468</v>
      </c>
      <c r="K637" s="264">
        <v>1774</v>
      </c>
      <c r="L637" s="264">
        <v>1628</v>
      </c>
      <c r="M637" s="264">
        <v>1546</v>
      </c>
      <c r="N637" s="267">
        <v>0.96405750798722</v>
      </c>
      <c r="O637" s="266">
        <v>2414</v>
      </c>
      <c r="P637" s="294">
        <v>0.9</v>
      </c>
      <c r="Q637" s="267">
        <v>0.96405750798722</v>
      </c>
      <c r="R637" s="267">
        <v>0.949033391915642</v>
      </c>
      <c r="S637" s="267">
        <v>0.917700112739572</v>
      </c>
      <c r="T637" s="295">
        <v>0.0150241160715789</v>
      </c>
      <c r="U637" s="266">
        <v>2504</v>
      </c>
      <c r="V637" s="266">
        <v>2226</v>
      </c>
      <c r="W637" s="267">
        <v>0.888977635782748</v>
      </c>
      <c r="X637" s="267">
        <v>0.888977635782748</v>
      </c>
      <c r="Y637" s="268">
        <v>0.867486818980668</v>
      </c>
      <c r="Z637" s="268">
        <v>0.871476888387824</v>
      </c>
      <c r="AA637" s="295">
        <v>0.0214908168020798</v>
      </c>
      <c r="AB637" s="264">
        <v>15282</v>
      </c>
      <c r="AC637" s="264">
        <v>13480</v>
      </c>
      <c r="AD637" s="264">
        <v>14324</v>
      </c>
      <c r="AE637" s="264">
        <v>12666</v>
      </c>
      <c r="AF637" s="268">
        <v>0.882083496924486</v>
      </c>
      <c r="AG637" s="268">
        <v>0.884250209438704</v>
      </c>
      <c r="AH637" s="295">
        <v>-0.00216671251421796</v>
      </c>
    </row>
    <row r="638" spans="1:34">
      <c r="A638" s="315" t="s">
        <v>721</v>
      </c>
      <c r="B638" s="321" t="s">
        <v>3328</v>
      </c>
      <c r="C638" s="293" t="s">
        <v>1096</v>
      </c>
      <c r="D638" s="321" t="s">
        <v>1097</v>
      </c>
      <c r="E638" s="263">
        <v>3405</v>
      </c>
      <c r="F638" s="263">
        <v>2883</v>
      </c>
      <c r="G638" s="263">
        <v>2826</v>
      </c>
      <c r="H638" s="264">
        <v>4211</v>
      </c>
      <c r="I638" s="264">
        <v>3148</v>
      </c>
      <c r="J638" s="264">
        <v>3478</v>
      </c>
      <c r="K638" s="264">
        <v>2854</v>
      </c>
      <c r="L638" s="264">
        <v>2756</v>
      </c>
      <c r="M638" s="264">
        <v>2512</v>
      </c>
      <c r="N638" s="267">
        <v>0.846696035242291</v>
      </c>
      <c r="O638" s="266">
        <v>2883</v>
      </c>
      <c r="P638" s="294">
        <v>0.9</v>
      </c>
      <c r="Q638" s="267">
        <v>0.846696035242291</v>
      </c>
      <c r="R638" s="267">
        <v>0.747565898836381</v>
      </c>
      <c r="S638" s="267">
        <v>0.965662228451296</v>
      </c>
      <c r="T638" s="295">
        <v>0.0991301364059098</v>
      </c>
      <c r="U638" s="266">
        <v>3405</v>
      </c>
      <c r="V638" s="266">
        <v>2826</v>
      </c>
      <c r="W638" s="267">
        <v>0.829955947136564</v>
      </c>
      <c r="X638" s="267">
        <v>0.829955947136564</v>
      </c>
      <c r="Y638" s="268">
        <v>0.825932082640703</v>
      </c>
      <c r="Z638" s="268">
        <v>0.880168185003504</v>
      </c>
      <c r="AA638" s="295">
        <v>0.0040238644958609</v>
      </c>
      <c r="AB638" s="264">
        <v>21654</v>
      </c>
      <c r="AC638" s="264">
        <v>18521</v>
      </c>
      <c r="AD638" s="264">
        <v>19984</v>
      </c>
      <c r="AE638" s="264">
        <v>17533</v>
      </c>
      <c r="AF638" s="268">
        <v>0.855315415165789</v>
      </c>
      <c r="AG638" s="268">
        <v>0.877351881505204</v>
      </c>
      <c r="AH638" s="295">
        <v>-0.0220364663394149</v>
      </c>
    </row>
    <row r="639" spans="1:34">
      <c r="A639" s="315" t="s">
        <v>721</v>
      </c>
      <c r="B639" s="321" t="s">
        <v>3342</v>
      </c>
      <c r="C639" s="293" t="s">
        <v>1098</v>
      </c>
      <c r="D639" s="321" t="s">
        <v>1099</v>
      </c>
      <c r="E639" s="263">
        <v>2928</v>
      </c>
      <c r="F639" s="263">
        <v>2887</v>
      </c>
      <c r="G639" s="263">
        <v>2554</v>
      </c>
      <c r="H639" s="264">
        <v>3370</v>
      </c>
      <c r="I639" s="264">
        <v>3342</v>
      </c>
      <c r="J639" s="264">
        <v>2903</v>
      </c>
      <c r="K639" s="264">
        <v>2231</v>
      </c>
      <c r="L639" s="264">
        <v>2208</v>
      </c>
      <c r="M639" s="264">
        <v>1977</v>
      </c>
      <c r="N639" s="267">
        <v>0.985997267759563</v>
      </c>
      <c r="O639" s="266">
        <v>2887</v>
      </c>
      <c r="P639" s="294">
        <v>0.9</v>
      </c>
      <c r="Q639" s="267">
        <v>0.985997267759563</v>
      </c>
      <c r="R639" s="267">
        <v>0.991691394658754</v>
      </c>
      <c r="S639" s="267">
        <v>0.989690721649485</v>
      </c>
      <c r="T639" s="295">
        <v>-0.0056941268991908</v>
      </c>
      <c r="U639" s="266">
        <v>2928</v>
      </c>
      <c r="V639" s="266">
        <v>2554</v>
      </c>
      <c r="W639" s="267">
        <v>0.872267759562842</v>
      </c>
      <c r="X639" s="267">
        <v>0.872267759562842</v>
      </c>
      <c r="Y639" s="268">
        <v>0.861424332344214</v>
      </c>
      <c r="Z639" s="268">
        <v>0.886149708650829</v>
      </c>
      <c r="AA639" s="295">
        <v>0.0108434272186279</v>
      </c>
      <c r="AB639" s="264">
        <v>18526</v>
      </c>
      <c r="AC639" s="264">
        <v>16122</v>
      </c>
      <c r="AD639" s="264">
        <v>17468</v>
      </c>
      <c r="AE639" s="264">
        <v>15414</v>
      </c>
      <c r="AF639" s="268">
        <v>0.870236424484508</v>
      </c>
      <c r="AG639" s="268">
        <v>0.882413556217083</v>
      </c>
      <c r="AH639" s="295">
        <v>-0.0121771317325744</v>
      </c>
    </row>
    <row r="640" spans="1:34">
      <c r="A640" s="315" t="s">
        <v>721</v>
      </c>
      <c r="B640" s="321" t="s">
        <v>3328</v>
      </c>
      <c r="C640" s="293" t="s">
        <v>1100</v>
      </c>
      <c r="D640" s="321" t="s">
        <v>1101</v>
      </c>
      <c r="E640" s="263">
        <v>1958</v>
      </c>
      <c r="F640" s="263">
        <v>1832</v>
      </c>
      <c r="G640" s="263">
        <v>1651</v>
      </c>
      <c r="H640" s="264">
        <v>2289</v>
      </c>
      <c r="I640" s="264">
        <v>2222</v>
      </c>
      <c r="J640" s="264">
        <v>2041</v>
      </c>
      <c r="K640" s="264">
        <v>1717</v>
      </c>
      <c r="L640" s="264">
        <v>1566</v>
      </c>
      <c r="M640" s="264">
        <v>1545</v>
      </c>
      <c r="N640" s="267">
        <v>0.93564862104188</v>
      </c>
      <c r="O640" s="266">
        <v>1832</v>
      </c>
      <c r="P640" s="294">
        <v>0.9</v>
      </c>
      <c r="Q640" s="267">
        <v>0.93564862104188</v>
      </c>
      <c r="R640" s="267">
        <v>0.970729576234163</v>
      </c>
      <c r="S640" s="267">
        <v>0.9120559114735</v>
      </c>
      <c r="T640" s="295">
        <v>-0.0350809551922838</v>
      </c>
      <c r="U640" s="266">
        <v>1958</v>
      </c>
      <c r="V640" s="266">
        <v>1651</v>
      </c>
      <c r="W640" s="267">
        <v>0.84320735444331</v>
      </c>
      <c r="X640" s="267">
        <v>0.84320735444331</v>
      </c>
      <c r="Y640" s="268">
        <v>0.891655744866754</v>
      </c>
      <c r="Z640" s="268">
        <v>0.899825276645312</v>
      </c>
      <c r="AA640" s="295">
        <v>-0.0484483904234445</v>
      </c>
      <c r="AB640" s="264">
        <v>12747</v>
      </c>
      <c r="AC640" s="264">
        <v>11249</v>
      </c>
      <c r="AD640" s="264">
        <v>11419</v>
      </c>
      <c r="AE640" s="264">
        <v>9983</v>
      </c>
      <c r="AF640" s="268">
        <v>0.882482152663372</v>
      </c>
      <c r="AG640" s="268">
        <v>0.874244679919433</v>
      </c>
      <c r="AH640" s="295">
        <v>0.00823747274393927</v>
      </c>
    </row>
    <row r="641" spans="1:34">
      <c r="A641" s="315" t="s">
        <v>721</v>
      </c>
      <c r="B641" s="321" t="s">
        <v>3328</v>
      </c>
      <c r="C641" s="293" t="s">
        <v>1102</v>
      </c>
      <c r="D641" s="321" t="s">
        <v>1103</v>
      </c>
      <c r="E641" s="263">
        <v>3419</v>
      </c>
      <c r="F641" s="263">
        <v>3380</v>
      </c>
      <c r="G641" s="263">
        <v>3130</v>
      </c>
      <c r="H641" s="264">
        <v>4465</v>
      </c>
      <c r="I641" s="264">
        <v>4429</v>
      </c>
      <c r="J641" s="264">
        <v>4123</v>
      </c>
      <c r="K641" s="264">
        <v>3238</v>
      </c>
      <c r="L641" s="264">
        <v>3231</v>
      </c>
      <c r="M641" s="264">
        <v>3102</v>
      </c>
      <c r="N641" s="267">
        <v>0.988593155893536</v>
      </c>
      <c r="O641" s="266">
        <v>3380</v>
      </c>
      <c r="P641" s="294">
        <v>0.9</v>
      </c>
      <c r="Q641" s="267">
        <v>0.988593155893536</v>
      </c>
      <c r="R641" s="267">
        <v>0.991937290033595</v>
      </c>
      <c r="S641" s="267">
        <v>0.997838171710933</v>
      </c>
      <c r="T641" s="295">
        <v>-0.00334413414005852</v>
      </c>
      <c r="U641" s="266">
        <v>3419</v>
      </c>
      <c r="V641" s="266">
        <v>3130</v>
      </c>
      <c r="W641" s="267">
        <v>0.91547236033928</v>
      </c>
      <c r="X641" s="267">
        <v>0.91547236033928</v>
      </c>
      <c r="Y641" s="268">
        <v>0.923404255319149</v>
      </c>
      <c r="Z641" s="268">
        <v>0.957998764669549</v>
      </c>
      <c r="AA641" s="295">
        <v>-0.00793189497986846</v>
      </c>
      <c r="AB641" s="264">
        <v>23946</v>
      </c>
      <c r="AC641" s="264">
        <v>22283</v>
      </c>
      <c r="AD641" s="264">
        <v>22398</v>
      </c>
      <c r="AE641" s="264">
        <v>20492</v>
      </c>
      <c r="AF641" s="268">
        <v>0.930552075503216</v>
      </c>
      <c r="AG641" s="268">
        <v>0.914903116349674</v>
      </c>
      <c r="AH641" s="295">
        <v>0.0156489591535416</v>
      </c>
    </row>
    <row r="642" spans="1:34">
      <c r="A642" s="315" t="s">
        <v>721</v>
      </c>
      <c r="B642" s="321" t="s">
        <v>3342</v>
      </c>
      <c r="C642" s="293" t="s">
        <v>1104</v>
      </c>
      <c r="D642" s="321" t="s">
        <v>1105</v>
      </c>
      <c r="E642" s="263">
        <v>4194</v>
      </c>
      <c r="F642" s="263">
        <v>3859</v>
      </c>
      <c r="G642" s="263">
        <v>3564</v>
      </c>
      <c r="H642" s="264">
        <v>5431</v>
      </c>
      <c r="I642" s="264">
        <v>4981</v>
      </c>
      <c r="J642" s="264">
        <v>4626</v>
      </c>
      <c r="K642" s="264">
        <v>3346</v>
      </c>
      <c r="L642" s="264">
        <v>3202</v>
      </c>
      <c r="M642" s="264">
        <v>2978</v>
      </c>
      <c r="N642" s="267">
        <v>0.920123986647592</v>
      </c>
      <c r="O642" s="266">
        <v>3859</v>
      </c>
      <c r="P642" s="294">
        <v>0.9</v>
      </c>
      <c r="Q642" s="267">
        <v>0.920123986647592</v>
      </c>
      <c r="R642" s="267">
        <v>0.917142331062419</v>
      </c>
      <c r="S642" s="267">
        <v>0.956963538553497</v>
      </c>
      <c r="T642" s="295">
        <v>0.00298165558517227</v>
      </c>
      <c r="U642" s="266">
        <v>4194</v>
      </c>
      <c r="V642" s="266">
        <v>3564</v>
      </c>
      <c r="W642" s="267">
        <v>0.849785407725322</v>
      </c>
      <c r="X642" s="267">
        <v>0.849785407725322</v>
      </c>
      <c r="Y642" s="268">
        <v>0.851776836678328</v>
      </c>
      <c r="Z642" s="268">
        <v>0.890017931858936</v>
      </c>
      <c r="AA642" s="295">
        <v>-0.0019914289530063</v>
      </c>
      <c r="AB642" s="264">
        <v>27514</v>
      </c>
      <c r="AC642" s="264">
        <v>23865</v>
      </c>
      <c r="AD642" s="264">
        <v>25396</v>
      </c>
      <c r="AE642" s="264">
        <v>22296</v>
      </c>
      <c r="AF642" s="268">
        <v>0.867376608272152</v>
      </c>
      <c r="AG642" s="268">
        <v>0.877933532839817</v>
      </c>
      <c r="AH642" s="295">
        <v>-0.010556924567665</v>
      </c>
    </row>
    <row r="643" spans="1:34">
      <c r="A643" s="315" t="s">
        <v>721</v>
      </c>
      <c r="B643" s="321" t="s">
        <v>3343</v>
      </c>
      <c r="C643" s="293" t="s">
        <v>1106</v>
      </c>
      <c r="D643" s="321" t="s">
        <v>1107</v>
      </c>
      <c r="E643" s="263">
        <v>5107</v>
      </c>
      <c r="F643" s="263">
        <v>4961</v>
      </c>
      <c r="G643" s="263">
        <v>4755</v>
      </c>
      <c r="H643" s="264">
        <v>7231</v>
      </c>
      <c r="I643" s="264">
        <v>7028</v>
      </c>
      <c r="J643" s="264">
        <v>6629</v>
      </c>
      <c r="K643" s="264">
        <v>2538</v>
      </c>
      <c r="L643" s="264">
        <v>2473</v>
      </c>
      <c r="M643" s="264">
        <v>2379</v>
      </c>
      <c r="N643" s="267">
        <v>0.971411787742315</v>
      </c>
      <c r="O643" s="266">
        <v>4961</v>
      </c>
      <c r="P643" s="294">
        <v>0.9</v>
      </c>
      <c r="Q643" s="267">
        <v>0.971411787742315</v>
      </c>
      <c r="R643" s="267">
        <v>0.971926427879961</v>
      </c>
      <c r="S643" s="267">
        <v>0.974389282899921</v>
      </c>
      <c r="T643" s="295">
        <v>-0.000514640137646794</v>
      </c>
      <c r="U643" s="266">
        <v>5107</v>
      </c>
      <c r="V643" s="266">
        <v>4755</v>
      </c>
      <c r="W643" s="267">
        <v>0.931074995104758</v>
      </c>
      <c r="X643" s="267">
        <v>0.931074995104758</v>
      </c>
      <c r="Y643" s="268">
        <v>0.91674733785092</v>
      </c>
      <c r="Z643" s="268">
        <v>0.937352245862884</v>
      </c>
      <c r="AA643" s="295">
        <v>0.0143276572538386</v>
      </c>
      <c r="AB643" s="264">
        <v>33575</v>
      </c>
      <c r="AC643" s="264">
        <v>31221</v>
      </c>
      <c r="AD643" s="264">
        <v>32126</v>
      </c>
      <c r="AE643" s="264">
        <v>30056</v>
      </c>
      <c r="AF643" s="268">
        <v>0.929888309754281</v>
      </c>
      <c r="AG643" s="268">
        <v>0.93556620805578</v>
      </c>
      <c r="AH643" s="295">
        <v>-0.0056778983014989</v>
      </c>
    </row>
    <row r="644" spans="1:34">
      <c r="A644" s="315" t="s">
        <v>721</v>
      </c>
      <c r="B644" s="321" t="s">
        <v>3343</v>
      </c>
      <c r="C644" s="293" t="s">
        <v>1108</v>
      </c>
      <c r="D644" s="321" t="s">
        <v>1109</v>
      </c>
      <c r="E644" s="263">
        <v>3904</v>
      </c>
      <c r="F644" s="263">
        <v>3861</v>
      </c>
      <c r="G644" s="263">
        <v>3704</v>
      </c>
      <c r="H644" s="264">
        <v>5861</v>
      </c>
      <c r="I644" s="264">
        <v>5802</v>
      </c>
      <c r="J644" s="264">
        <v>5559</v>
      </c>
      <c r="K644" s="264">
        <v>2034</v>
      </c>
      <c r="L644" s="264">
        <v>2016</v>
      </c>
      <c r="M644" s="264">
        <v>1947</v>
      </c>
      <c r="N644" s="267">
        <v>0.988985655737705</v>
      </c>
      <c r="O644" s="266">
        <v>3861</v>
      </c>
      <c r="P644" s="294">
        <v>0.9</v>
      </c>
      <c r="Q644" s="267">
        <v>0.988985655737705</v>
      </c>
      <c r="R644" s="267">
        <v>0.989933458454189</v>
      </c>
      <c r="S644" s="267">
        <v>0.991150442477876</v>
      </c>
      <c r="T644" s="295">
        <v>-0.000947802716483759</v>
      </c>
      <c r="U644" s="266">
        <v>3904</v>
      </c>
      <c r="V644" s="266">
        <v>3704</v>
      </c>
      <c r="W644" s="267">
        <v>0.948770491803279</v>
      </c>
      <c r="X644" s="267">
        <v>0.948770491803279</v>
      </c>
      <c r="Y644" s="268">
        <v>0.948472956833305</v>
      </c>
      <c r="Z644" s="268">
        <v>0.957227138643068</v>
      </c>
      <c r="AA644" s="295">
        <v>0.000297534969973756</v>
      </c>
      <c r="AB644" s="264">
        <v>27416</v>
      </c>
      <c r="AC644" s="264">
        <v>26197</v>
      </c>
      <c r="AD644" s="264">
        <v>26633</v>
      </c>
      <c r="AE644" s="264">
        <v>25567</v>
      </c>
      <c r="AF644" s="268">
        <v>0.955536912751678</v>
      </c>
      <c r="AG644" s="268">
        <v>0.959974467765554</v>
      </c>
      <c r="AH644" s="295">
        <v>-0.00443755501387622</v>
      </c>
    </row>
    <row r="645" spans="1:34">
      <c r="A645" s="315" t="s">
        <v>721</v>
      </c>
      <c r="B645" s="321" t="s">
        <v>3343</v>
      </c>
      <c r="C645" s="293" t="s">
        <v>1110</v>
      </c>
      <c r="D645" s="321" t="s">
        <v>1111</v>
      </c>
      <c r="E645" s="263">
        <v>3269</v>
      </c>
      <c r="F645" s="263">
        <v>3222</v>
      </c>
      <c r="G645" s="263">
        <v>2859</v>
      </c>
      <c r="H645" s="264">
        <v>4287</v>
      </c>
      <c r="I645" s="264">
        <v>4232</v>
      </c>
      <c r="J645" s="264">
        <v>3657</v>
      </c>
      <c r="K645" s="264">
        <v>1507</v>
      </c>
      <c r="L645" s="264">
        <v>1497</v>
      </c>
      <c r="M645" s="264">
        <v>1303</v>
      </c>
      <c r="N645" s="267">
        <v>0.985622514530437</v>
      </c>
      <c r="O645" s="266">
        <v>3222</v>
      </c>
      <c r="P645" s="294">
        <v>0.9</v>
      </c>
      <c r="Q645" s="267">
        <v>0.985622514530437</v>
      </c>
      <c r="R645" s="267">
        <v>0.987170515512013</v>
      </c>
      <c r="S645" s="267">
        <v>0.993364299933643</v>
      </c>
      <c r="T645" s="295">
        <v>-0.00154800098157559</v>
      </c>
      <c r="U645" s="266">
        <v>3269</v>
      </c>
      <c r="V645" s="266">
        <v>2859</v>
      </c>
      <c r="W645" s="267">
        <v>0.874579382074029</v>
      </c>
      <c r="X645" s="267">
        <v>0.874579382074029</v>
      </c>
      <c r="Y645" s="268">
        <v>0.853044086773968</v>
      </c>
      <c r="Z645" s="268">
        <v>0.864631718646317</v>
      </c>
      <c r="AA645" s="295">
        <v>0.0215352953000609</v>
      </c>
      <c r="AB645" s="264">
        <v>20164</v>
      </c>
      <c r="AC645" s="264">
        <v>17624</v>
      </c>
      <c r="AD645" s="264">
        <v>19014</v>
      </c>
      <c r="AE645" s="264">
        <v>16567</v>
      </c>
      <c r="AF645" s="268">
        <v>0.874032929974211</v>
      </c>
      <c r="AG645" s="268">
        <v>0.871305353949721</v>
      </c>
      <c r="AH645" s="295">
        <v>0.00272757602449014</v>
      </c>
    </row>
    <row r="646" spans="1:34">
      <c r="A646" s="315" t="s">
        <v>721</v>
      </c>
      <c r="B646" s="321" t="s">
        <v>3343</v>
      </c>
      <c r="C646" s="293" t="s">
        <v>1112</v>
      </c>
      <c r="D646" s="321" t="s">
        <v>1112</v>
      </c>
      <c r="E646" s="263">
        <v>2589</v>
      </c>
      <c r="F646" s="263">
        <v>2502</v>
      </c>
      <c r="G646" s="263">
        <v>2402</v>
      </c>
      <c r="H646" s="264">
        <v>4091</v>
      </c>
      <c r="I646" s="264">
        <v>4014</v>
      </c>
      <c r="J646" s="264">
        <v>3775</v>
      </c>
      <c r="K646" s="264">
        <v>1576</v>
      </c>
      <c r="L646" s="264">
        <v>1545</v>
      </c>
      <c r="M646" s="264">
        <v>1502</v>
      </c>
      <c r="N646" s="267">
        <v>0.966396292004635</v>
      </c>
      <c r="O646" s="266">
        <v>2502</v>
      </c>
      <c r="P646" s="294">
        <v>0.9</v>
      </c>
      <c r="Q646" s="267">
        <v>0.966396292004635</v>
      </c>
      <c r="R646" s="267">
        <v>0.981178196040088</v>
      </c>
      <c r="S646" s="267">
        <v>0.980329949238579</v>
      </c>
      <c r="T646" s="295">
        <v>-0.0147819040354531</v>
      </c>
      <c r="U646" s="266">
        <v>2589</v>
      </c>
      <c r="V646" s="266">
        <v>2402</v>
      </c>
      <c r="W646" s="267">
        <v>0.927771340285825</v>
      </c>
      <c r="X646" s="267">
        <v>0.927771340285825</v>
      </c>
      <c r="Y646" s="268">
        <v>0.922757272060621</v>
      </c>
      <c r="Z646" s="268">
        <v>0.953045685279188</v>
      </c>
      <c r="AA646" s="295">
        <v>0.00501406822520378</v>
      </c>
      <c r="AB646" s="264">
        <v>18586</v>
      </c>
      <c r="AC646" s="264">
        <v>17499</v>
      </c>
      <c r="AD646" s="264">
        <v>16322</v>
      </c>
      <c r="AE646" s="264">
        <v>15267</v>
      </c>
      <c r="AF646" s="268">
        <v>0.941515118906704</v>
      </c>
      <c r="AG646" s="268">
        <v>0.935363313319446</v>
      </c>
      <c r="AH646" s="295">
        <v>0.00615180558725781</v>
      </c>
    </row>
    <row r="647" spans="1:34">
      <c r="A647" s="315" t="s">
        <v>721</v>
      </c>
      <c r="B647" s="321" t="s">
        <v>3343</v>
      </c>
      <c r="C647" s="293" t="s">
        <v>1113</v>
      </c>
      <c r="D647" s="321" t="s">
        <v>1113</v>
      </c>
      <c r="E647" s="263">
        <v>1</v>
      </c>
      <c r="F647" s="263">
        <v>0</v>
      </c>
      <c r="G647" s="263">
        <v>0</v>
      </c>
      <c r="H647" s="264">
        <v>1</v>
      </c>
      <c r="I647" s="264">
        <v>1</v>
      </c>
      <c r="J647" s="264">
        <v>1</v>
      </c>
      <c r="K647" s="264">
        <v>0</v>
      </c>
      <c r="L647" s="264">
        <v>0</v>
      </c>
      <c r="M647" s="264">
        <v>0</v>
      </c>
      <c r="N647" s="267">
        <v>0</v>
      </c>
      <c r="O647" s="266">
        <v>0</v>
      </c>
      <c r="P647" s="294">
        <v>0.9</v>
      </c>
      <c r="Q647" s="267">
        <v>0</v>
      </c>
      <c r="R647" s="267">
        <v>1</v>
      </c>
      <c r="S647" s="267">
        <v>0</v>
      </c>
      <c r="T647" s="295">
        <v>-1</v>
      </c>
      <c r="U647" s="266">
        <v>1</v>
      </c>
      <c r="V647" s="266">
        <v>0</v>
      </c>
      <c r="W647" s="267">
        <v>0</v>
      </c>
      <c r="X647" s="267">
        <v>0</v>
      </c>
      <c r="Y647" s="268">
        <v>1</v>
      </c>
      <c r="Z647" s="268">
        <v>0</v>
      </c>
      <c r="AA647" s="295">
        <v>-1</v>
      </c>
      <c r="AB647" s="264">
        <v>3</v>
      </c>
      <c r="AC647" s="264">
        <v>2</v>
      </c>
      <c r="AD647" s="264">
        <v>0</v>
      </c>
      <c r="AE647" s="264">
        <v>0</v>
      </c>
      <c r="AF647" s="268">
        <v>0.666666666666667</v>
      </c>
      <c r="AG647" s="268">
        <v>0</v>
      </c>
      <c r="AH647" s="295">
        <v>0.666666666666667</v>
      </c>
    </row>
    <row r="648" spans="1:34">
      <c r="A648" s="315" t="s">
        <v>721</v>
      </c>
      <c r="B648" s="321" t="s">
        <v>3343</v>
      </c>
      <c r="C648" s="293" t="s">
        <v>1114</v>
      </c>
      <c r="D648" s="321" t="s">
        <v>1115</v>
      </c>
      <c r="E648" s="263">
        <v>5</v>
      </c>
      <c r="F648" s="263">
        <v>2</v>
      </c>
      <c r="G648" s="263">
        <v>0</v>
      </c>
      <c r="H648" s="264">
        <v>185</v>
      </c>
      <c r="I648" s="264">
        <v>95</v>
      </c>
      <c r="J648" s="264">
        <v>10</v>
      </c>
      <c r="K648" s="264">
        <v>8</v>
      </c>
      <c r="L648" s="264">
        <v>7</v>
      </c>
      <c r="M648" s="264">
        <v>8</v>
      </c>
      <c r="N648" s="267">
        <v>0.4</v>
      </c>
      <c r="O648" s="266">
        <v>2</v>
      </c>
      <c r="P648" s="294">
        <v>0.9</v>
      </c>
      <c r="Q648" s="267">
        <v>0.4</v>
      </c>
      <c r="R648" s="267">
        <v>0.513513513513513</v>
      </c>
      <c r="S648" s="267">
        <v>0.875</v>
      </c>
      <c r="T648" s="295">
        <v>-0.113513513513513</v>
      </c>
      <c r="U648" s="266">
        <v>5</v>
      </c>
      <c r="V648" s="266">
        <v>0</v>
      </c>
      <c r="W648" s="267">
        <v>0</v>
      </c>
      <c r="X648" s="267">
        <v>0</v>
      </c>
      <c r="Y648" s="268">
        <v>0.0540540540540541</v>
      </c>
      <c r="Z648" s="268">
        <v>1</v>
      </c>
      <c r="AA648" s="295">
        <v>-0.0540540540540541</v>
      </c>
      <c r="AB648" s="264">
        <v>247</v>
      </c>
      <c r="AC648" s="264">
        <v>65</v>
      </c>
      <c r="AD648" s="264">
        <v>84</v>
      </c>
      <c r="AE648" s="264">
        <v>84</v>
      </c>
      <c r="AF648" s="268">
        <v>0.263157894736842</v>
      </c>
      <c r="AG648" s="268">
        <v>1</v>
      </c>
      <c r="AH648" s="295">
        <v>-0.736842105263158</v>
      </c>
    </row>
    <row r="649" spans="1:34">
      <c r="A649" s="315" t="s">
        <v>721</v>
      </c>
      <c r="B649" s="321" t="s">
        <v>3343</v>
      </c>
      <c r="C649" s="293" t="s">
        <v>1116</v>
      </c>
      <c r="D649" s="321" t="s">
        <v>1116</v>
      </c>
      <c r="E649" s="263">
        <v>1424</v>
      </c>
      <c r="F649" s="263">
        <v>1391</v>
      </c>
      <c r="G649" s="263">
        <v>1336</v>
      </c>
      <c r="H649" s="264">
        <v>1955</v>
      </c>
      <c r="I649" s="264">
        <v>1888</v>
      </c>
      <c r="J649" s="264">
        <v>1811</v>
      </c>
      <c r="K649" s="264">
        <v>740</v>
      </c>
      <c r="L649" s="264">
        <v>713</v>
      </c>
      <c r="M649" s="264">
        <v>703</v>
      </c>
      <c r="N649" s="267">
        <v>0.976825842696629</v>
      </c>
      <c r="O649" s="266">
        <v>1391</v>
      </c>
      <c r="P649" s="294">
        <v>0.9</v>
      </c>
      <c r="Q649" s="267">
        <v>0.976825842696629</v>
      </c>
      <c r="R649" s="267">
        <v>0.965728900255755</v>
      </c>
      <c r="S649" s="267">
        <v>0.963513513513514</v>
      </c>
      <c r="T649" s="295">
        <v>0.0110969424408747</v>
      </c>
      <c r="U649" s="266">
        <v>1424</v>
      </c>
      <c r="V649" s="266">
        <v>1336</v>
      </c>
      <c r="W649" s="267">
        <v>0.938202247191011</v>
      </c>
      <c r="X649" s="267">
        <v>0.938202247191011</v>
      </c>
      <c r="Y649" s="268">
        <v>0.926342710997442</v>
      </c>
      <c r="Z649" s="268">
        <v>0.95</v>
      </c>
      <c r="AA649" s="295">
        <v>0.0118595361935687</v>
      </c>
      <c r="AB649" s="264">
        <v>9391</v>
      </c>
      <c r="AC649" s="264">
        <v>8720</v>
      </c>
      <c r="AD649" s="264">
        <v>9020</v>
      </c>
      <c r="AE649" s="264">
        <v>8396</v>
      </c>
      <c r="AF649" s="268">
        <v>0.928548610371632</v>
      </c>
      <c r="AG649" s="268">
        <v>0.930820399113082</v>
      </c>
      <c r="AH649" s="295">
        <v>-0.00227178874144962</v>
      </c>
    </row>
    <row r="650" spans="1:34">
      <c r="A650" s="315" t="s">
        <v>721</v>
      </c>
      <c r="B650" s="321" t="s">
        <v>3343</v>
      </c>
      <c r="C650" s="293" t="s">
        <v>1117</v>
      </c>
      <c r="D650" s="321" t="s">
        <v>1118</v>
      </c>
      <c r="E650" s="263">
        <v>3</v>
      </c>
      <c r="F650" s="263">
        <v>3</v>
      </c>
      <c r="G650" s="263">
        <v>0</v>
      </c>
      <c r="H650" s="264">
        <v>6</v>
      </c>
      <c r="I650" s="264">
        <v>4</v>
      </c>
      <c r="J650" s="264">
        <v>4</v>
      </c>
      <c r="K650" s="264">
        <v>5</v>
      </c>
      <c r="L650" s="264">
        <v>4</v>
      </c>
      <c r="M650" s="264">
        <v>3</v>
      </c>
      <c r="N650" s="267">
        <v>1</v>
      </c>
      <c r="O650" s="266">
        <v>3</v>
      </c>
      <c r="P650" s="294">
        <v>0.9</v>
      </c>
      <c r="Q650" s="267">
        <v>1</v>
      </c>
      <c r="R650" s="267">
        <v>0.666666666666667</v>
      </c>
      <c r="S650" s="267">
        <v>0.8</v>
      </c>
      <c r="T650" s="295">
        <v>0.333333333333333</v>
      </c>
      <c r="U650" s="266">
        <v>3</v>
      </c>
      <c r="V650" s="266">
        <v>0</v>
      </c>
      <c r="W650" s="267">
        <v>0</v>
      </c>
      <c r="X650" s="267">
        <v>0</v>
      </c>
      <c r="Y650" s="268">
        <v>0.666666666666667</v>
      </c>
      <c r="Z650" s="268">
        <v>0.6</v>
      </c>
      <c r="AA650" s="295">
        <v>-0.666666666666667</v>
      </c>
      <c r="AB650" s="264">
        <v>33</v>
      </c>
      <c r="AC650" s="264">
        <v>22</v>
      </c>
      <c r="AD650" s="264">
        <v>50</v>
      </c>
      <c r="AE650" s="264">
        <v>44</v>
      </c>
      <c r="AF650" s="268">
        <v>0.666666666666667</v>
      </c>
      <c r="AG650" s="268">
        <v>0.88</v>
      </c>
      <c r="AH650" s="295">
        <v>-0.213333333333333</v>
      </c>
    </row>
    <row r="651" spans="1:34">
      <c r="A651" s="315" t="s">
        <v>721</v>
      </c>
      <c r="B651" s="321" t="s">
        <v>3344</v>
      </c>
      <c r="C651" s="293" t="s">
        <v>1119</v>
      </c>
      <c r="D651" s="321" t="s">
        <v>1119</v>
      </c>
      <c r="E651" s="263">
        <v>5299</v>
      </c>
      <c r="F651" s="263">
        <v>4985</v>
      </c>
      <c r="G651" s="263">
        <v>4941</v>
      </c>
      <c r="H651" s="264">
        <v>5775</v>
      </c>
      <c r="I651" s="264">
        <v>5713</v>
      </c>
      <c r="J651" s="264">
        <v>5372</v>
      </c>
      <c r="K651" s="264">
        <v>3465</v>
      </c>
      <c r="L651" s="264">
        <v>3431</v>
      </c>
      <c r="M651" s="264">
        <v>3298</v>
      </c>
      <c r="N651" s="267">
        <v>0.940743536516324</v>
      </c>
      <c r="O651" s="266">
        <v>4985</v>
      </c>
      <c r="P651" s="294">
        <v>0.9</v>
      </c>
      <c r="Q651" s="267">
        <v>0.940743536516324</v>
      </c>
      <c r="R651" s="267">
        <v>0.989264069264069</v>
      </c>
      <c r="S651" s="267">
        <v>0.99018759018759</v>
      </c>
      <c r="T651" s="295">
        <v>-0.0485205327477455</v>
      </c>
      <c r="U651" s="266">
        <v>5299</v>
      </c>
      <c r="V651" s="266">
        <v>4941</v>
      </c>
      <c r="W651" s="267">
        <v>0.932440083034535</v>
      </c>
      <c r="X651" s="267">
        <v>0.932440083034535</v>
      </c>
      <c r="Y651" s="268">
        <v>0.93021645021645</v>
      </c>
      <c r="Z651" s="268">
        <v>0.951803751803752</v>
      </c>
      <c r="AA651" s="295">
        <v>0.00222363281808469</v>
      </c>
      <c r="AB651" s="264">
        <v>29610</v>
      </c>
      <c r="AC651" s="264">
        <v>27973</v>
      </c>
      <c r="AD651" s="264">
        <v>28395</v>
      </c>
      <c r="AE651" s="264">
        <v>27071</v>
      </c>
      <c r="AF651" s="268">
        <v>0.944714623438028</v>
      </c>
      <c r="AG651" s="268">
        <v>0.953372072547984</v>
      </c>
      <c r="AH651" s="295">
        <v>-0.00865744910995614</v>
      </c>
    </row>
    <row r="652" spans="1:34">
      <c r="A652" s="315" t="s">
        <v>721</v>
      </c>
      <c r="B652" s="321" t="s">
        <v>3344</v>
      </c>
      <c r="C652" s="293" t="s">
        <v>1120</v>
      </c>
      <c r="D652" s="321" t="s">
        <v>1121</v>
      </c>
      <c r="E652" s="263">
        <v>2774</v>
      </c>
      <c r="F652" s="263">
        <v>2748</v>
      </c>
      <c r="G652" s="263">
        <v>2454</v>
      </c>
      <c r="H652" s="264">
        <v>3765</v>
      </c>
      <c r="I652" s="264">
        <v>3738</v>
      </c>
      <c r="J652" s="264">
        <v>3358</v>
      </c>
      <c r="K652" s="264">
        <v>2561</v>
      </c>
      <c r="L652" s="264">
        <v>2547</v>
      </c>
      <c r="M652" s="264">
        <v>2387</v>
      </c>
      <c r="N652" s="267">
        <v>0.990627253064167</v>
      </c>
      <c r="O652" s="266">
        <v>2748</v>
      </c>
      <c r="P652" s="294">
        <v>0.9</v>
      </c>
      <c r="Q652" s="267">
        <v>0.990627253064167</v>
      </c>
      <c r="R652" s="267">
        <v>0.992828685258964</v>
      </c>
      <c r="S652" s="267">
        <v>0.99453338539633</v>
      </c>
      <c r="T652" s="295">
        <v>-0.00220143219479696</v>
      </c>
      <c r="U652" s="266">
        <v>2774</v>
      </c>
      <c r="V652" s="266">
        <v>2454</v>
      </c>
      <c r="W652" s="267">
        <v>0.884643114635905</v>
      </c>
      <c r="X652" s="267">
        <v>0.884643114635905</v>
      </c>
      <c r="Y652" s="268">
        <v>0.891899070385126</v>
      </c>
      <c r="Z652" s="268">
        <v>0.93205778992581</v>
      </c>
      <c r="AA652" s="295">
        <v>-0.00725595574922133</v>
      </c>
      <c r="AB652" s="264">
        <v>19848</v>
      </c>
      <c r="AC652" s="264">
        <v>17945</v>
      </c>
      <c r="AD652" s="264">
        <v>18605</v>
      </c>
      <c r="AE652" s="264">
        <v>17039</v>
      </c>
      <c r="AF652" s="268">
        <v>0.904121322047561</v>
      </c>
      <c r="AG652" s="268">
        <v>0.915829078204784</v>
      </c>
      <c r="AH652" s="295">
        <v>-0.0117077561572222</v>
      </c>
    </row>
    <row r="653" spans="1:34">
      <c r="A653" s="315" t="s">
        <v>721</v>
      </c>
      <c r="B653" s="321" t="s">
        <v>3344</v>
      </c>
      <c r="C653" s="293" t="s">
        <v>1122</v>
      </c>
      <c r="D653" s="321" t="s">
        <v>1123</v>
      </c>
      <c r="E653" s="263">
        <v>4971</v>
      </c>
      <c r="F653" s="263">
        <v>4859</v>
      </c>
      <c r="G653" s="263">
        <v>4426</v>
      </c>
      <c r="H653" s="264">
        <v>6014</v>
      </c>
      <c r="I653" s="264">
        <v>5901</v>
      </c>
      <c r="J653" s="264">
        <v>5247</v>
      </c>
      <c r="K653" s="264">
        <v>3578</v>
      </c>
      <c r="L653" s="264">
        <v>3530</v>
      </c>
      <c r="M653" s="264">
        <v>3294</v>
      </c>
      <c r="N653" s="267">
        <v>0.977469322067994</v>
      </c>
      <c r="O653" s="266">
        <v>4859</v>
      </c>
      <c r="P653" s="294">
        <v>0.9</v>
      </c>
      <c r="Q653" s="267">
        <v>0.977469322067994</v>
      </c>
      <c r="R653" s="267">
        <v>0.98121050881277</v>
      </c>
      <c r="S653" s="267">
        <v>0.986584684181107</v>
      </c>
      <c r="T653" s="295">
        <v>-0.00374118674477575</v>
      </c>
      <c r="U653" s="266">
        <v>4971</v>
      </c>
      <c r="V653" s="266">
        <v>4426</v>
      </c>
      <c r="W653" s="267">
        <v>0.890364111848723</v>
      </c>
      <c r="X653" s="267">
        <v>0.890364111848723</v>
      </c>
      <c r="Y653" s="268">
        <v>0.872464250083139</v>
      </c>
      <c r="Z653" s="268">
        <v>0.920626048071548</v>
      </c>
      <c r="AA653" s="295">
        <v>0.0178998617655832</v>
      </c>
      <c r="AB653" s="264">
        <v>30962</v>
      </c>
      <c r="AC653" s="264">
        <v>27586</v>
      </c>
      <c r="AD653" s="264">
        <v>29293</v>
      </c>
      <c r="AE653" s="264">
        <v>26487</v>
      </c>
      <c r="AF653" s="268">
        <v>0.890963116077773</v>
      </c>
      <c r="AG653" s="268">
        <v>0.904209196736422</v>
      </c>
      <c r="AH653" s="295">
        <v>-0.0132460806586489</v>
      </c>
    </row>
    <row r="654" spans="1:34">
      <c r="A654" s="315" t="s">
        <v>721</v>
      </c>
      <c r="B654" s="321" t="s">
        <v>3342</v>
      </c>
      <c r="C654" s="293" t="s">
        <v>1124</v>
      </c>
      <c r="D654" s="321" t="s">
        <v>1124</v>
      </c>
      <c r="E654" s="263">
        <v>1911</v>
      </c>
      <c r="F654" s="263">
        <v>1880</v>
      </c>
      <c r="G654" s="263">
        <v>1774</v>
      </c>
      <c r="H654" s="264">
        <v>2605</v>
      </c>
      <c r="I654" s="264">
        <v>2574</v>
      </c>
      <c r="J654" s="264">
        <v>2489</v>
      </c>
      <c r="K654" s="264">
        <v>1824</v>
      </c>
      <c r="L654" s="264">
        <v>1812</v>
      </c>
      <c r="M654" s="264">
        <v>1762</v>
      </c>
      <c r="N654" s="267">
        <v>0.98377812663527</v>
      </c>
      <c r="O654" s="266">
        <v>1880</v>
      </c>
      <c r="P654" s="294">
        <v>0.9</v>
      </c>
      <c r="Q654" s="267">
        <v>0.98377812663527</v>
      </c>
      <c r="R654" s="267">
        <v>0.98809980806142</v>
      </c>
      <c r="S654" s="267">
        <v>0.993421052631579</v>
      </c>
      <c r="T654" s="295">
        <v>-0.00432168142615086</v>
      </c>
      <c r="U654" s="266">
        <v>1911</v>
      </c>
      <c r="V654" s="266">
        <v>1774</v>
      </c>
      <c r="W654" s="267">
        <v>0.928309785452643</v>
      </c>
      <c r="X654" s="267">
        <v>0.928309785452643</v>
      </c>
      <c r="Y654" s="268">
        <v>0.955470249520154</v>
      </c>
      <c r="Z654" s="268">
        <v>0.966008771929825</v>
      </c>
      <c r="AA654" s="295">
        <v>-0.0271604640675109</v>
      </c>
      <c r="AB654" s="264">
        <v>13709</v>
      </c>
      <c r="AC654" s="264">
        <v>13104</v>
      </c>
      <c r="AD654" s="264">
        <v>12787</v>
      </c>
      <c r="AE654" s="264">
        <v>11992</v>
      </c>
      <c r="AF654" s="268">
        <v>0.955868407615435</v>
      </c>
      <c r="AG654" s="268">
        <v>0.937827481035427</v>
      </c>
      <c r="AH654" s="295">
        <v>0.0180409265800086</v>
      </c>
    </row>
    <row r="655" spans="1:34">
      <c r="A655" s="315" t="s">
        <v>721</v>
      </c>
      <c r="B655" s="321" t="s">
        <v>3342</v>
      </c>
      <c r="C655" s="293" t="s">
        <v>1125</v>
      </c>
      <c r="D655" s="321" t="s">
        <v>1125</v>
      </c>
      <c r="E655" s="263">
        <v>2478</v>
      </c>
      <c r="F655" s="263">
        <v>2435</v>
      </c>
      <c r="G655" s="263">
        <v>2273</v>
      </c>
      <c r="H655" s="264">
        <v>3382</v>
      </c>
      <c r="I655" s="264">
        <v>3294</v>
      </c>
      <c r="J655" s="264">
        <v>3109</v>
      </c>
      <c r="K655" s="264">
        <v>2173</v>
      </c>
      <c r="L655" s="264">
        <v>2150</v>
      </c>
      <c r="M655" s="264">
        <v>2067</v>
      </c>
      <c r="N655" s="267">
        <v>0.982647296206618</v>
      </c>
      <c r="O655" s="266">
        <v>2435</v>
      </c>
      <c r="P655" s="294">
        <v>0.9</v>
      </c>
      <c r="Q655" s="267">
        <v>0.982647296206618</v>
      </c>
      <c r="R655" s="267">
        <v>0.97397989355411</v>
      </c>
      <c r="S655" s="267">
        <v>0.989415554532904</v>
      </c>
      <c r="T655" s="295">
        <v>0.00866740265250832</v>
      </c>
      <c r="U655" s="266">
        <v>2478</v>
      </c>
      <c r="V655" s="266">
        <v>2273</v>
      </c>
      <c r="W655" s="267">
        <v>0.91727199354318</v>
      </c>
      <c r="X655" s="267">
        <v>0.91727199354318</v>
      </c>
      <c r="Y655" s="268">
        <v>0.919278533412182</v>
      </c>
      <c r="Z655" s="268">
        <v>0.951219512195122</v>
      </c>
      <c r="AA655" s="295">
        <v>-0.00200653986900212</v>
      </c>
      <c r="AB655" s="264">
        <v>17002</v>
      </c>
      <c r="AC655" s="264">
        <v>15827</v>
      </c>
      <c r="AD655" s="264">
        <v>15939</v>
      </c>
      <c r="AE655" s="264">
        <v>14922</v>
      </c>
      <c r="AF655" s="268">
        <v>0.930890483472533</v>
      </c>
      <c r="AG655" s="268">
        <v>0.936194240542067</v>
      </c>
      <c r="AH655" s="295">
        <v>-0.00530375706953401</v>
      </c>
    </row>
    <row r="656" spans="1:34">
      <c r="A656" s="315" t="s">
        <v>721</v>
      </c>
      <c r="B656" s="321" t="s">
        <v>3344</v>
      </c>
      <c r="C656" s="293" t="s">
        <v>1126</v>
      </c>
      <c r="D656" s="321" t="s">
        <v>1127</v>
      </c>
      <c r="E656" s="263">
        <v>3476</v>
      </c>
      <c r="F656" s="263">
        <v>3413</v>
      </c>
      <c r="G656" s="263">
        <v>3144</v>
      </c>
      <c r="H656" s="264">
        <v>4028</v>
      </c>
      <c r="I656" s="264">
        <v>3956</v>
      </c>
      <c r="J656" s="264">
        <v>3600</v>
      </c>
      <c r="K656" s="264">
        <v>2712</v>
      </c>
      <c r="L656" s="264">
        <v>2673</v>
      </c>
      <c r="M656" s="264">
        <v>2520</v>
      </c>
      <c r="N656" s="267">
        <v>0.981875719217491</v>
      </c>
      <c r="O656" s="266">
        <v>3413</v>
      </c>
      <c r="P656" s="294">
        <v>0.9</v>
      </c>
      <c r="Q656" s="267">
        <v>0.981875719217491</v>
      </c>
      <c r="R656" s="267">
        <v>0.982125124131082</v>
      </c>
      <c r="S656" s="267">
        <v>0.985619469026549</v>
      </c>
      <c r="T656" s="295">
        <v>-0.000249404913591045</v>
      </c>
      <c r="U656" s="266">
        <v>3476</v>
      </c>
      <c r="V656" s="266">
        <v>3144</v>
      </c>
      <c r="W656" s="267">
        <v>0.904487917146145</v>
      </c>
      <c r="X656" s="267">
        <v>0.904487917146145</v>
      </c>
      <c r="Y656" s="268">
        <v>0.893743793445879</v>
      </c>
      <c r="Z656" s="268">
        <v>0.929203539823009</v>
      </c>
      <c r="AA656" s="295">
        <v>0.0107441237002661</v>
      </c>
      <c r="AB656" s="264">
        <v>21826</v>
      </c>
      <c r="AC656" s="264">
        <v>19976</v>
      </c>
      <c r="AD656" s="264">
        <v>20560</v>
      </c>
      <c r="AE656" s="264">
        <v>19245</v>
      </c>
      <c r="AF656" s="268">
        <v>0.915238706130303</v>
      </c>
      <c r="AG656" s="268">
        <v>0.936040856031128</v>
      </c>
      <c r="AH656" s="295">
        <v>-0.0208021499008251</v>
      </c>
    </row>
    <row r="657" spans="1:34">
      <c r="A657" s="315" t="s">
        <v>721</v>
      </c>
      <c r="B657" s="321" t="s">
        <v>3344</v>
      </c>
      <c r="C657" s="293" t="s">
        <v>1128</v>
      </c>
      <c r="D657" s="321" t="s">
        <v>1129</v>
      </c>
      <c r="E657" s="263">
        <v>2303</v>
      </c>
      <c r="F657" s="263">
        <v>2270</v>
      </c>
      <c r="G657" s="263">
        <v>2159</v>
      </c>
      <c r="H657" s="264">
        <v>3017</v>
      </c>
      <c r="I657" s="264">
        <v>2976</v>
      </c>
      <c r="J657" s="264">
        <v>2876</v>
      </c>
      <c r="K657" s="264">
        <v>2101</v>
      </c>
      <c r="L657" s="264">
        <v>2083</v>
      </c>
      <c r="M657" s="264">
        <v>2025</v>
      </c>
      <c r="N657" s="267">
        <v>0.985670864090317</v>
      </c>
      <c r="O657" s="266">
        <v>2270</v>
      </c>
      <c r="P657" s="294">
        <v>0.9</v>
      </c>
      <c r="Q657" s="267">
        <v>0.985670864090317</v>
      </c>
      <c r="R657" s="267">
        <v>0.986410341398741</v>
      </c>
      <c r="S657" s="267">
        <v>0.991432651118515</v>
      </c>
      <c r="T657" s="295">
        <v>-0.000739477308423497</v>
      </c>
      <c r="U657" s="266">
        <v>2303</v>
      </c>
      <c r="V657" s="266">
        <v>2159</v>
      </c>
      <c r="W657" s="267">
        <v>0.93747286148502</v>
      </c>
      <c r="X657" s="267">
        <v>0.93747286148502</v>
      </c>
      <c r="Y657" s="268">
        <v>0.953264832615181</v>
      </c>
      <c r="Z657" s="268">
        <v>0.963826749167063</v>
      </c>
      <c r="AA657" s="295">
        <v>-0.0157919711301612</v>
      </c>
      <c r="AB657" s="264">
        <v>16318</v>
      </c>
      <c r="AC657" s="264">
        <v>15582</v>
      </c>
      <c r="AD657" s="264">
        <v>16020</v>
      </c>
      <c r="AE657" s="264">
        <v>15393</v>
      </c>
      <c r="AF657" s="268">
        <v>0.954896433386444</v>
      </c>
      <c r="AG657" s="268">
        <v>0.960861423220974</v>
      </c>
      <c r="AH657" s="295">
        <v>-0.00596498983452942</v>
      </c>
    </row>
    <row r="658" spans="1:34">
      <c r="A658" s="315" t="s">
        <v>721</v>
      </c>
      <c r="B658" s="321" t="s">
        <v>3344</v>
      </c>
      <c r="C658" s="293" t="s">
        <v>1130</v>
      </c>
      <c r="D658" s="321" t="s">
        <v>1130</v>
      </c>
      <c r="E658" s="263">
        <v>1842</v>
      </c>
      <c r="F658" s="263">
        <v>1801</v>
      </c>
      <c r="G658" s="263">
        <v>1744</v>
      </c>
      <c r="H658" s="264">
        <v>2098</v>
      </c>
      <c r="I658" s="264">
        <v>2038</v>
      </c>
      <c r="J658" s="264">
        <v>1977</v>
      </c>
      <c r="K658" s="264">
        <v>1266</v>
      </c>
      <c r="L658" s="264">
        <v>1225</v>
      </c>
      <c r="M658" s="264">
        <v>1179</v>
      </c>
      <c r="N658" s="267">
        <v>0.977741585233442</v>
      </c>
      <c r="O658" s="266">
        <v>1801</v>
      </c>
      <c r="P658" s="294">
        <v>0.9</v>
      </c>
      <c r="Q658" s="267">
        <v>0.977741585233442</v>
      </c>
      <c r="R658" s="267">
        <v>0.971401334604385</v>
      </c>
      <c r="S658" s="267">
        <v>0.967614533965245</v>
      </c>
      <c r="T658" s="295">
        <v>0.00634025062905674</v>
      </c>
      <c r="U658" s="266">
        <v>1842</v>
      </c>
      <c r="V658" s="266">
        <v>1744</v>
      </c>
      <c r="W658" s="267">
        <v>0.946796959826276</v>
      </c>
      <c r="X658" s="267">
        <v>0.946796959826276</v>
      </c>
      <c r="Y658" s="268">
        <v>0.94232602478551</v>
      </c>
      <c r="Z658" s="268">
        <v>0.931279620853081</v>
      </c>
      <c r="AA658" s="295">
        <v>0.00447093504076579</v>
      </c>
      <c r="AB658" s="264">
        <v>10693</v>
      </c>
      <c r="AC658" s="264">
        <v>10145</v>
      </c>
      <c r="AD658" s="264">
        <v>10663</v>
      </c>
      <c r="AE658" s="264">
        <v>10253</v>
      </c>
      <c r="AF658" s="268">
        <v>0.948751519685776</v>
      </c>
      <c r="AG658" s="268">
        <v>0.961549282565882</v>
      </c>
      <c r="AH658" s="295">
        <v>-0.0127977628801063</v>
      </c>
    </row>
    <row r="659" spans="1:34">
      <c r="A659" s="315" t="s">
        <v>721</v>
      </c>
      <c r="B659" s="321" t="s">
        <v>3342</v>
      </c>
      <c r="C659" s="293" t="s">
        <v>1131</v>
      </c>
      <c r="D659" s="321" t="s">
        <v>1132</v>
      </c>
      <c r="E659" s="263">
        <v>3051</v>
      </c>
      <c r="F659" s="263">
        <v>2875</v>
      </c>
      <c r="G659" s="263">
        <v>2768</v>
      </c>
      <c r="H659" s="264">
        <v>4546</v>
      </c>
      <c r="I659" s="264">
        <v>4359</v>
      </c>
      <c r="J659" s="264">
        <v>4192</v>
      </c>
      <c r="K659" s="264">
        <v>3311</v>
      </c>
      <c r="L659" s="264">
        <v>3239</v>
      </c>
      <c r="M659" s="264">
        <v>3138</v>
      </c>
      <c r="N659" s="267">
        <v>0.942313995411341</v>
      </c>
      <c r="O659" s="266">
        <v>2875</v>
      </c>
      <c r="P659" s="294">
        <v>0.9</v>
      </c>
      <c r="Q659" s="267">
        <v>0.942313995411341</v>
      </c>
      <c r="R659" s="267">
        <v>0.958864936207655</v>
      </c>
      <c r="S659" s="267">
        <v>0.978254303835699</v>
      </c>
      <c r="T659" s="295">
        <v>-0.0165509407963146</v>
      </c>
      <c r="U659" s="266">
        <v>3051</v>
      </c>
      <c r="V659" s="266">
        <v>2768</v>
      </c>
      <c r="W659" s="267">
        <v>0.907243526712553</v>
      </c>
      <c r="X659" s="267">
        <v>0.907243526712553</v>
      </c>
      <c r="Y659" s="268">
        <v>0.922129344478663</v>
      </c>
      <c r="Z659" s="268">
        <v>0.947749924494111</v>
      </c>
      <c r="AA659" s="295">
        <v>-0.0148858177661093</v>
      </c>
      <c r="AB659" s="264">
        <v>24076</v>
      </c>
      <c r="AC659" s="264">
        <v>22433</v>
      </c>
      <c r="AD659" s="264">
        <v>23134</v>
      </c>
      <c r="AE659" s="264">
        <v>21609</v>
      </c>
      <c r="AF659" s="268">
        <v>0.931757767070942</v>
      </c>
      <c r="AG659" s="268">
        <v>0.934079709518458</v>
      </c>
      <c r="AH659" s="295">
        <v>-0.0023219424475156</v>
      </c>
    </row>
    <row r="660" spans="1:34">
      <c r="A660" s="315" t="s">
        <v>721</v>
      </c>
      <c r="B660" s="321" t="s">
        <v>3344</v>
      </c>
      <c r="C660" s="293" t="s">
        <v>1133</v>
      </c>
      <c r="D660" s="321" t="s">
        <v>1134</v>
      </c>
      <c r="E660" s="263">
        <v>3621</v>
      </c>
      <c r="F660" s="263">
        <v>3561</v>
      </c>
      <c r="G660" s="263">
        <v>3195</v>
      </c>
      <c r="H660" s="264">
        <v>4725</v>
      </c>
      <c r="I660" s="264">
        <v>4540</v>
      </c>
      <c r="J660" s="264">
        <v>4072</v>
      </c>
      <c r="K660" s="264">
        <v>3612</v>
      </c>
      <c r="L660" s="264">
        <v>3570</v>
      </c>
      <c r="M660" s="264">
        <v>3230</v>
      </c>
      <c r="N660" s="267">
        <v>0.983429991714996</v>
      </c>
      <c r="O660" s="266">
        <v>3561</v>
      </c>
      <c r="P660" s="294">
        <v>0.9</v>
      </c>
      <c r="Q660" s="267">
        <v>0.983429991714996</v>
      </c>
      <c r="R660" s="267">
        <v>0.960846560846561</v>
      </c>
      <c r="S660" s="267">
        <v>0.988372093023256</v>
      </c>
      <c r="T660" s="295">
        <v>0.0225834308684351</v>
      </c>
      <c r="U660" s="266">
        <v>3621</v>
      </c>
      <c r="V660" s="266">
        <v>3195</v>
      </c>
      <c r="W660" s="267">
        <v>0.882352941176471</v>
      </c>
      <c r="X660" s="267">
        <v>0.882352941176471</v>
      </c>
      <c r="Y660" s="268">
        <v>0.861798941798942</v>
      </c>
      <c r="Z660" s="268">
        <v>0.894241417497231</v>
      </c>
      <c r="AA660" s="295">
        <v>0.0205539993775288</v>
      </c>
      <c r="AB660" s="264">
        <v>25654</v>
      </c>
      <c r="AC660" s="264">
        <v>22407</v>
      </c>
      <c r="AD660" s="264">
        <v>23198</v>
      </c>
      <c r="AE660" s="264">
        <v>20442</v>
      </c>
      <c r="AF660" s="268">
        <v>0.873431043891791</v>
      </c>
      <c r="AG660" s="268">
        <v>0.881196654884042</v>
      </c>
      <c r="AH660" s="295">
        <v>-0.00776561099225104</v>
      </c>
    </row>
    <row r="661" spans="1:34">
      <c r="A661" s="315" t="s">
        <v>721</v>
      </c>
      <c r="B661" s="321" t="s">
        <v>3340</v>
      </c>
      <c r="C661" s="293" t="s">
        <v>1135</v>
      </c>
      <c r="D661" s="321" t="s">
        <v>1135</v>
      </c>
      <c r="E661" s="263">
        <v>2868</v>
      </c>
      <c r="F661" s="263">
        <v>2794</v>
      </c>
      <c r="G661" s="263">
        <v>2712</v>
      </c>
      <c r="H661" s="264">
        <v>4261</v>
      </c>
      <c r="I661" s="264">
        <v>4175</v>
      </c>
      <c r="J661" s="264">
        <v>3917</v>
      </c>
      <c r="K661" s="264">
        <v>1519</v>
      </c>
      <c r="L661" s="264">
        <v>1442</v>
      </c>
      <c r="M661" s="264">
        <v>1443</v>
      </c>
      <c r="N661" s="267">
        <v>0.974198047419805</v>
      </c>
      <c r="O661" s="266">
        <v>2794</v>
      </c>
      <c r="P661" s="294">
        <v>0.9</v>
      </c>
      <c r="Q661" s="267">
        <v>0.974198047419805</v>
      </c>
      <c r="R661" s="267">
        <v>0.979816944379254</v>
      </c>
      <c r="S661" s="267">
        <v>0.949308755760369</v>
      </c>
      <c r="T661" s="295">
        <v>-0.00561889695944895</v>
      </c>
      <c r="U661" s="266">
        <v>2868</v>
      </c>
      <c r="V661" s="266">
        <v>2712</v>
      </c>
      <c r="W661" s="267">
        <v>0.945606694560669</v>
      </c>
      <c r="X661" s="267">
        <v>0.945606694560669</v>
      </c>
      <c r="Y661" s="268">
        <v>0.919267777517015</v>
      </c>
      <c r="Z661" s="268">
        <v>0.949967083607637</v>
      </c>
      <c r="AA661" s="295">
        <v>0.0263389170436547</v>
      </c>
      <c r="AB661" s="264">
        <v>18900</v>
      </c>
      <c r="AC661" s="264">
        <v>17784</v>
      </c>
      <c r="AD661" s="264">
        <v>18743</v>
      </c>
      <c r="AE661" s="264">
        <v>17595</v>
      </c>
      <c r="AF661" s="268">
        <v>0.940952380952381</v>
      </c>
      <c r="AG661" s="268">
        <v>0.938750466840954</v>
      </c>
      <c r="AH661" s="295">
        <v>0.00220191411142701</v>
      </c>
    </row>
    <row r="662" spans="1:34">
      <c r="A662" s="315" t="s">
        <v>721</v>
      </c>
      <c r="B662" s="321" t="s">
        <v>3340</v>
      </c>
      <c r="C662" s="293" t="s">
        <v>1136</v>
      </c>
      <c r="D662" s="321" t="s">
        <v>1136</v>
      </c>
      <c r="E662" s="263">
        <v>5128</v>
      </c>
      <c r="F662" s="263">
        <v>5077</v>
      </c>
      <c r="G662" s="263">
        <v>4406</v>
      </c>
      <c r="H662" s="264">
        <v>7740</v>
      </c>
      <c r="I662" s="264">
        <v>7644</v>
      </c>
      <c r="J662" s="264">
        <v>6212</v>
      </c>
      <c r="K662" s="264">
        <v>2760</v>
      </c>
      <c r="L662" s="264">
        <v>2720</v>
      </c>
      <c r="M662" s="264">
        <v>2424</v>
      </c>
      <c r="N662" s="267">
        <v>0.990054602184087</v>
      </c>
      <c r="O662" s="266">
        <v>5077</v>
      </c>
      <c r="P662" s="294">
        <v>0.9</v>
      </c>
      <c r="Q662" s="267">
        <v>0.990054602184087</v>
      </c>
      <c r="R662" s="267">
        <v>0.987596899224806</v>
      </c>
      <c r="S662" s="267">
        <v>0.985507246376812</v>
      </c>
      <c r="T662" s="295">
        <v>0.00245770295928116</v>
      </c>
      <c r="U662" s="266">
        <v>5128</v>
      </c>
      <c r="V662" s="266">
        <v>4406</v>
      </c>
      <c r="W662" s="267">
        <v>0.859204368174727</v>
      </c>
      <c r="X662" s="267">
        <v>0.859204368174727</v>
      </c>
      <c r="Y662" s="268">
        <v>0.802583979328165</v>
      </c>
      <c r="Z662" s="268">
        <v>0.878260869565217</v>
      </c>
      <c r="AA662" s="295">
        <v>0.0566203888465616</v>
      </c>
      <c r="AB662" s="264">
        <v>34722</v>
      </c>
      <c r="AC662" s="264">
        <v>29168</v>
      </c>
      <c r="AD662" s="264">
        <v>35401</v>
      </c>
      <c r="AE662" s="264">
        <v>29229</v>
      </c>
      <c r="AF662" s="268">
        <v>0.840043776280168</v>
      </c>
      <c r="AG662" s="268">
        <v>0.825654642524222</v>
      </c>
      <c r="AH662" s="295">
        <v>0.0143891337559457</v>
      </c>
    </row>
    <row r="663" spans="1:34">
      <c r="A663" s="315" t="s">
        <v>721</v>
      </c>
      <c r="B663" s="321" t="s">
        <v>3340</v>
      </c>
      <c r="C663" s="293" t="s">
        <v>1137</v>
      </c>
      <c r="D663" s="321" t="s">
        <v>1137</v>
      </c>
      <c r="E663" s="263">
        <v>5126</v>
      </c>
      <c r="F663" s="263">
        <v>4977</v>
      </c>
      <c r="G663" s="263">
        <v>3439</v>
      </c>
      <c r="H663" s="264">
        <v>7409</v>
      </c>
      <c r="I663" s="264">
        <v>7269</v>
      </c>
      <c r="J663" s="264">
        <v>4704</v>
      </c>
      <c r="K663" s="264">
        <v>2622</v>
      </c>
      <c r="L663" s="264">
        <v>2355</v>
      </c>
      <c r="M663" s="264">
        <v>1942</v>
      </c>
      <c r="N663" s="267">
        <v>0.970932500975419</v>
      </c>
      <c r="O663" s="266">
        <v>4977</v>
      </c>
      <c r="P663" s="294">
        <v>0.9</v>
      </c>
      <c r="Q663" s="267">
        <v>0.970932500975419</v>
      </c>
      <c r="R663" s="267">
        <v>0.981104062626535</v>
      </c>
      <c r="S663" s="267">
        <v>0.898169336384439</v>
      </c>
      <c r="T663" s="295">
        <v>-0.0101715616511159</v>
      </c>
      <c r="U663" s="266">
        <v>5126</v>
      </c>
      <c r="V663" s="266">
        <v>3439</v>
      </c>
      <c r="W663" s="267">
        <v>0.670893484198205</v>
      </c>
      <c r="X663" s="267">
        <v>0.670893484198205</v>
      </c>
      <c r="Y663" s="268">
        <v>0.634903495748414</v>
      </c>
      <c r="Z663" s="268">
        <v>0.740655987795576</v>
      </c>
      <c r="AA663" s="295">
        <v>0.0359899884497912</v>
      </c>
      <c r="AB663" s="264">
        <v>33475</v>
      </c>
      <c r="AC663" s="264">
        <v>22424</v>
      </c>
      <c r="AD663" s="264">
        <v>31213</v>
      </c>
      <c r="AE663" s="264">
        <v>22400</v>
      </c>
      <c r="AF663" s="268">
        <v>0.669873039581777</v>
      </c>
      <c r="AG663" s="268">
        <v>0.717649697241534</v>
      </c>
      <c r="AH663" s="295">
        <v>-0.0477766576597565</v>
      </c>
    </row>
    <row r="664" spans="1:34">
      <c r="A664" s="315" t="s">
        <v>721</v>
      </c>
      <c r="B664" s="321" t="s">
        <v>3340</v>
      </c>
      <c r="C664" s="293" t="s">
        <v>1138</v>
      </c>
      <c r="D664" s="321" t="s">
        <v>1138</v>
      </c>
      <c r="E664" s="263">
        <v>4191</v>
      </c>
      <c r="F664" s="263">
        <v>4163</v>
      </c>
      <c r="G664" s="263">
        <v>3083</v>
      </c>
      <c r="H664" s="264">
        <v>6187</v>
      </c>
      <c r="I664" s="264">
        <v>6002</v>
      </c>
      <c r="J664" s="264">
        <v>4615</v>
      </c>
      <c r="K664" s="264">
        <v>1998</v>
      </c>
      <c r="L664" s="264">
        <v>1984</v>
      </c>
      <c r="M664" s="264">
        <v>1691</v>
      </c>
      <c r="N664" s="267">
        <v>0.993319016941064</v>
      </c>
      <c r="O664" s="266">
        <v>4163</v>
      </c>
      <c r="P664" s="294">
        <v>0.9</v>
      </c>
      <c r="Q664" s="267">
        <v>0.993319016941064</v>
      </c>
      <c r="R664" s="267">
        <v>0.970098593825764</v>
      </c>
      <c r="S664" s="267">
        <v>0.992992992992993</v>
      </c>
      <c r="T664" s="295">
        <v>0.0232204231153005</v>
      </c>
      <c r="U664" s="266">
        <v>4191</v>
      </c>
      <c r="V664" s="266">
        <v>3083</v>
      </c>
      <c r="W664" s="267">
        <v>0.735623956096397</v>
      </c>
      <c r="X664" s="267">
        <v>0.735623956096397</v>
      </c>
      <c r="Y664" s="268">
        <v>0.745918862130273</v>
      </c>
      <c r="Z664" s="268">
        <v>0.846346346346346</v>
      </c>
      <c r="AA664" s="295">
        <v>-0.0102949060338761</v>
      </c>
      <c r="AB664" s="264">
        <v>26973</v>
      </c>
      <c r="AC664" s="264">
        <v>20922</v>
      </c>
      <c r="AD664" s="264">
        <v>25464</v>
      </c>
      <c r="AE664" s="264">
        <v>19960</v>
      </c>
      <c r="AF664" s="268">
        <v>0.775664553442331</v>
      </c>
      <c r="AG664" s="268">
        <v>0.783851712221175</v>
      </c>
      <c r="AH664" s="295">
        <v>-0.00818715877884379</v>
      </c>
    </row>
    <row r="665" spans="1:34">
      <c r="A665" s="315" t="s">
        <v>721</v>
      </c>
      <c r="B665" s="321" t="s">
        <v>3340</v>
      </c>
      <c r="C665" s="293" t="s">
        <v>1139</v>
      </c>
      <c r="D665" s="321" t="s">
        <v>1139</v>
      </c>
      <c r="E665" s="263">
        <v>6049</v>
      </c>
      <c r="F665" s="263">
        <v>5945</v>
      </c>
      <c r="G665" s="263">
        <v>5414</v>
      </c>
      <c r="H665" s="264">
        <v>8474</v>
      </c>
      <c r="I665" s="264">
        <v>8196</v>
      </c>
      <c r="J665" s="264">
        <v>6961</v>
      </c>
      <c r="K665" s="264">
        <v>2846</v>
      </c>
      <c r="L665" s="264">
        <v>2801</v>
      </c>
      <c r="M665" s="264">
        <v>2570</v>
      </c>
      <c r="N665" s="267">
        <v>0.982807075549678</v>
      </c>
      <c r="O665" s="266">
        <v>5945</v>
      </c>
      <c r="P665" s="294">
        <v>0.9</v>
      </c>
      <c r="Q665" s="267">
        <v>0.982807075549678</v>
      </c>
      <c r="R665" s="267">
        <v>0.967193769176304</v>
      </c>
      <c r="S665" s="267">
        <v>0.984188334504568</v>
      </c>
      <c r="T665" s="295">
        <v>0.0156133063733737</v>
      </c>
      <c r="U665" s="266">
        <v>6049</v>
      </c>
      <c r="V665" s="266">
        <v>5414</v>
      </c>
      <c r="W665" s="267">
        <v>0.895023970904282</v>
      </c>
      <c r="X665" s="267">
        <v>0.895023970904282</v>
      </c>
      <c r="Y665" s="268">
        <v>0.821453858862403</v>
      </c>
      <c r="Z665" s="268">
        <v>0.903021784961349</v>
      </c>
      <c r="AA665" s="295">
        <v>0.073570112041879</v>
      </c>
      <c r="AB665" s="264">
        <v>37701</v>
      </c>
      <c r="AC665" s="264">
        <v>33332</v>
      </c>
      <c r="AD665" s="264">
        <v>36640</v>
      </c>
      <c r="AE665" s="264">
        <v>32215</v>
      </c>
      <c r="AF665" s="268">
        <v>0.884114479722023</v>
      </c>
      <c r="AG665" s="268">
        <v>0.879230349344978</v>
      </c>
      <c r="AH665" s="295">
        <v>0.00488413037704516</v>
      </c>
    </row>
    <row r="666" spans="1:34">
      <c r="A666" s="315" t="s">
        <v>721</v>
      </c>
      <c r="B666" s="321" t="s">
        <v>3340</v>
      </c>
      <c r="C666" s="293" t="s">
        <v>1140</v>
      </c>
      <c r="D666" s="321" t="s">
        <v>1140</v>
      </c>
      <c r="E666" s="263">
        <v>2673</v>
      </c>
      <c r="F666" s="263">
        <v>2660</v>
      </c>
      <c r="G666" s="263">
        <v>2552</v>
      </c>
      <c r="H666" s="264">
        <v>3938</v>
      </c>
      <c r="I666" s="264">
        <v>3918</v>
      </c>
      <c r="J666" s="264">
        <v>3675</v>
      </c>
      <c r="K666" s="264">
        <v>1275</v>
      </c>
      <c r="L666" s="264">
        <v>1269</v>
      </c>
      <c r="M666" s="264">
        <v>1219</v>
      </c>
      <c r="N666" s="267">
        <v>0.995136550692106</v>
      </c>
      <c r="O666" s="266">
        <v>2660</v>
      </c>
      <c r="P666" s="294">
        <v>0.9</v>
      </c>
      <c r="Q666" s="267">
        <v>0.995136550692106</v>
      </c>
      <c r="R666" s="267">
        <v>0.994921279837481</v>
      </c>
      <c r="S666" s="267">
        <v>0.995294117647059</v>
      </c>
      <c r="T666" s="295">
        <v>0.00021527085462536</v>
      </c>
      <c r="U666" s="266">
        <v>2673</v>
      </c>
      <c r="V666" s="266">
        <v>2552</v>
      </c>
      <c r="W666" s="267">
        <v>0.954732510288066</v>
      </c>
      <c r="X666" s="267">
        <v>0.954732510288066</v>
      </c>
      <c r="Y666" s="268">
        <v>0.933214829862875</v>
      </c>
      <c r="Z666" s="268">
        <v>0.956078431372549</v>
      </c>
      <c r="AA666" s="295">
        <v>0.0215176804251913</v>
      </c>
      <c r="AB666" s="264">
        <v>16798</v>
      </c>
      <c r="AC666" s="264">
        <v>16025</v>
      </c>
      <c r="AD666" s="264">
        <v>15886</v>
      </c>
      <c r="AE666" s="264">
        <v>15058</v>
      </c>
      <c r="AF666" s="268">
        <v>0.953982616978212</v>
      </c>
      <c r="AG666" s="268">
        <v>0.947878635276344</v>
      </c>
      <c r="AH666" s="295">
        <v>0.00610398170186777</v>
      </c>
    </row>
    <row r="667" spans="1:34">
      <c r="A667" s="315" t="s">
        <v>721</v>
      </c>
      <c r="B667" s="321" t="s">
        <v>3340</v>
      </c>
      <c r="C667" s="293" t="s">
        <v>1141</v>
      </c>
      <c r="D667" s="321" t="s">
        <v>1141</v>
      </c>
      <c r="E667" s="263">
        <v>6594</v>
      </c>
      <c r="F667" s="263">
        <v>6479</v>
      </c>
      <c r="G667" s="263">
        <v>4741</v>
      </c>
      <c r="H667" s="264">
        <v>9520</v>
      </c>
      <c r="I667" s="264">
        <v>9277</v>
      </c>
      <c r="J667" s="264">
        <v>6542</v>
      </c>
      <c r="K667" s="264">
        <v>3379</v>
      </c>
      <c r="L667" s="264">
        <v>3322</v>
      </c>
      <c r="M667" s="264">
        <v>2681</v>
      </c>
      <c r="N667" s="267">
        <v>0.982559902942069</v>
      </c>
      <c r="O667" s="266">
        <v>6479</v>
      </c>
      <c r="P667" s="294">
        <v>0.9</v>
      </c>
      <c r="Q667" s="267">
        <v>0.982559902942069</v>
      </c>
      <c r="R667" s="267">
        <v>0.974474789915966</v>
      </c>
      <c r="S667" s="267">
        <v>0.983131103876887</v>
      </c>
      <c r="T667" s="295">
        <v>0.00808511302610215</v>
      </c>
      <c r="U667" s="266">
        <v>6594</v>
      </c>
      <c r="V667" s="266">
        <v>4741</v>
      </c>
      <c r="W667" s="267">
        <v>0.718986957840461</v>
      </c>
      <c r="X667" s="267">
        <v>0.718986957840461</v>
      </c>
      <c r="Y667" s="268">
        <v>0.68718487394958</v>
      </c>
      <c r="Z667" s="268">
        <v>0.793430008878366</v>
      </c>
      <c r="AA667" s="295">
        <v>0.0318020838908812</v>
      </c>
      <c r="AB667" s="264">
        <v>42726</v>
      </c>
      <c r="AC667" s="264">
        <v>31248</v>
      </c>
      <c r="AD667" s="264">
        <v>42315</v>
      </c>
      <c r="AE667" s="264">
        <v>31395</v>
      </c>
      <c r="AF667" s="268">
        <v>0.731357955343351</v>
      </c>
      <c r="AG667" s="268">
        <v>0.741935483870968</v>
      </c>
      <c r="AH667" s="295">
        <v>-0.0105775285276171</v>
      </c>
    </row>
    <row r="668" spans="1:34">
      <c r="A668" s="315" t="s">
        <v>721</v>
      </c>
      <c r="B668" s="321" t="s">
        <v>3340</v>
      </c>
      <c r="C668" s="293" t="s">
        <v>1142</v>
      </c>
      <c r="D668" s="321" t="s">
        <v>1142</v>
      </c>
      <c r="E668" s="263">
        <v>2882</v>
      </c>
      <c r="F668" s="263">
        <v>2813</v>
      </c>
      <c r="G668" s="263">
        <v>1613</v>
      </c>
      <c r="H668" s="264">
        <v>4241</v>
      </c>
      <c r="I668" s="264">
        <v>3706</v>
      </c>
      <c r="J668" s="264">
        <v>1921</v>
      </c>
      <c r="K668" s="264">
        <v>1366</v>
      </c>
      <c r="L668" s="264">
        <v>1324</v>
      </c>
      <c r="M668" s="264">
        <v>948</v>
      </c>
      <c r="N668" s="267">
        <v>0.976058292852186</v>
      </c>
      <c r="O668" s="266">
        <v>2813</v>
      </c>
      <c r="P668" s="294">
        <v>0.9</v>
      </c>
      <c r="Q668" s="267">
        <v>0.976058292852186</v>
      </c>
      <c r="R668" s="267">
        <v>0.873850506955907</v>
      </c>
      <c r="S668" s="267">
        <v>0.969253294289897</v>
      </c>
      <c r="T668" s="295">
        <v>0.102207785896279</v>
      </c>
      <c r="U668" s="266">
        <v>2882</v>
      </c>
      <c r="V668" s="266">
        <v>1613</v>
      </c>
      <c r="W668" s="267">
        <v>0.559680777238029</v>
      </c>
      <c r="X668" s="267">
        <v>0.559680777238029</v>
      </c>
      <c r="Y668" s="268">
        <v>0.452959207734025</v>
      </c>
      <c r="Z668" s="268">
        <v>0.693997071742313</v>
      </c>
      <c r="AA668" s="295">
        <v>0.106721569504004</v>
      </c>
      <c r="AB668" s="264">
        <v>18553</v>
      </c>
      <c r="AC668" s="264">
        <v>11218</v>
      </c>
      <c r="AD668" s="264">
        <v>16957</v>
      </c>
      <c r="AE668" s="264">
        <v>10544</v>
      </c>
      <c r="AF668" s="268">
        <v>0.604646148870803</v>
      </c>
      <c r="AG668" s="268">
        <v>0.621808102848381</v>
      </c>
      <c r="AH668" s="295">
        <v>-0.0171619539775786</v>
      </c>
    </row>
    <row r="669" spans="1:34">
      <c r="A669" s="315" t="s">
        <v>721</v>
      </c>
      <c r="B669" s="321" t="s">
        <v>3340</v>
      </c>
      <c r="C669" s="293" t="s">
        <v>1143</v>
      </c>
      <c r="D669" s="321" t="s">
        <v>1143</v>
      </c>
      <c r="E669" s="263">
        <v>5964</v>
      </c>
      <c r="F669" s="263">
        <v>5878</v>
      </c>
      <c r="G669" s="263">
        <v>4282</v>
      </c>
      <c r="H669" s="264">
        <v>9164</v>
      </c>
      <c r="I669" s="264">
        <v>9011</v>
      </c>
      <c r="J669" s="264">
        <v>6262</v>
      </c>
      <c r="K669" s="264">
        <v>3289</v>
      </c>
      <c r="L669" s="264">
        <v>3250</v>
      </c>
      <c r="M669" s="264">
        <v>2809</v>
      </c>
      <c r="N669" s="267">
        <v>0.985580147551979</v>
      </c>
      <c r="O669" s="266">
        <v>5878</v>
      </c>
      <c r="P669" s="294">
        <v>0.9</v>
      </c>
      <c r="Q669" s="267">
        <v>0.985580147551979</v>
      </c>
      <c r="R669" s="267">
        <v>0.98330423395897</v>
      </c>
      <c r="S669" s="267">
        <v>0.988142292490119</v>
      </c>
      <c r="T669" s="295">
        <v>0.0022759135930086</v>
      </c>
      <c r="U669" s="266">
        <v>5964</v>
      </c>
      <c r="V669" s="266">
        <v>4282</v>
      </c>
      <c r="W669" s="267">
        <v>0.717974513749162</v>
      </c>
      <c r="X669" s="267">
        <v>0.717974513749162</v>
      </c>
      <c r="Y669" s="268">
        <v>0.683326058489742</v>
      </c>
      <c r="Z669" s="268">
        <v>0.854058984493767</v>
      </c>
      <c r="AA669" s="295">
        <v>0.0346484552594192</v>
      </c>
      <c r="AB669" s="264">
        <v>41696</v>
      </c>
      <c r="AC669" s="264">
        <v>33837</v>
      </c>
      <c r="AD669" s="264">
        <v>41403</v>
      </c>
      <c r="AE669" s="264">
        <v>37735</v>
      </c>
      <c r="AF669" s="268">
        <v>0.811516692248657</v>
      </c>
      <c r="AG669" s="268">
        <v>0.911407385938217</v>
      </c>
      <c r="AH669" s="295">
        <v>-0.0998906936895601</v>
      </c>
    </row>
    <row r="670" spans="1:34">
      <c r="A670" s="315" t="s">
        <v>721</v>
      </c>
      <c r="B670" s="321" t="s">
        <v>3340</v>
      </c>
      <c r="C670" s="293" t="s">
        <v>1144</v>
      </c>
      <c r="D670" s="321" t="s">
        <v>1144</v>
      </c>
      <c r="E670" s="263">
        <v>6766</v>
      </c>
      <c r="F670" s="263">
        <v>6677</v>
      </c>
      <c r="G670" s="263">
        <v>5334</v>
      </c>
      <c r="H670" s="264">
        <v>9844</v>
      </c>
      <c r="I670" s="264">
        <v>9725</v>
      </c>
      <c r="J670" s="264">
        <v>7034</v>
      </c>
      <c r="K670" s="264">
        <v>3246</v>
      </c>
      <c r="L670" s="264">
        <v>3209</v>
      </c>
      <c r="M670" s="264">
        <v>2590</v>
      </c>
      <c r="N670" s="267">
        <v>0.986845994679279</v>
      </c>
      <c r="O670" s="266">
        <v>6677</v>
      </c>
      <c r="P670" s="294">
        <v>0.9</v>
      </c>
      <c r="Q670" s="267">
        <v>0.986845994679279</v>
      </c>
      <c r="R670" s="267">
        <v>0.987911418122714</v>
      </c>
      <c r="S670" s="267">
        <v>0.988601355514479</v>
      </c>
      <c r="T670" s="295">
        <v>-0.00106542344343563</v>
      </c>
      <c r="U670" s="266">
        <v>6766</v>
      </c>
      <c r="V670" s="266">
        <v>5334</v>
      </c>
      <c r="W670" s="267">
        <v>0.788353532367721</v>
      </c>
      <c r="X670" s="267">
        <v>0.788353532367721</v>
      </c>
      <c r="Y670" s="268">
        <v>0.714546932141406</v>
      </c>
      <c r="Z670" s="268">
        <v>0.797905113986445</v>
      </c>
      <c r="AA670" s="295">
        <v>0.073806600226315</v>
      </c>
      <c r="AB670" s="264">
        <v>43312</v>
      </c>
      <c r="AC670" s="264">
        <v>35195</v>
      </c>
      <c r="AD670" s="264">
        <v>40439</v>
      </c>
      <c r="AE670" s="264">
        <v>35458</v>
      </c>
      <c r="AF670" s="268">
        <v>0.812592353158478</v>
      </c>
      <c r="AG670" s="268">
        <v>0.876826825589159</v>
      </c>
      <c r="AH670" s="295">
        <v>-0.064234472430681</v>
      </c>
    </row>
    <row r="671" spans="1:34">
      <c r="A671" s="315" t="s">
        <v>721</v>
      </c>
      <c r="B671" s="321" t="s">
        <v>3340</v>
      </c>
      <c r="C671" s="293" t="s">
        <v>1145</v>
      </c>
      <c r="D671" s="321" t="s">
        <v>1145</v>
      </c>
      <c r="E671" s="263">
        <v>5587</v>
      </c>
      <c r="F671" s="263">
        <v>5357</v>
      </c>
      <c r="G671" s="263">
        <v>3854</v>
      </c>
      <c r="H671" s="264">
        <v>8111</v>
      </c>
      <c r="I671" s="264">
        <v>7762</v>
      </c>
      <c r="J671" s="264">
        <v>4517</v>
      </c>
      <c r="K671" s="264">
        <v>2836</v>
      </c>
      <c r="L671" s="264">
        <v>1408</v>
      </c>
      <c r="M671" s="264">
        <v>2263</v>
      </c>
      <c r="N671" s="267">
        <v>0.958833005190621</v>
      </c>
      <c r="O671" s="266">
        <v>5357</v>
      </c>
      <c r="P671" s="294">
        <v>0.9</v>
      </c>
      <c r="Q671" s="267">
        <v>0.958833005190621</v>
      </c>
      <c r="R671" s="267">
        <v>0.956972013315251</v>
      </c>
      <c r="S671" s="267">
        <v>0.496473906911142</v>
      </c>
      <c r="T671" s="295">
        <v>0.00186099187537014</v>
      </c>
      <c r="U671" s="266">
        <v>5587</v>
      </c>
      <c r="V671" s="266">
        <v>3854</v>
      </c>
      <c r="W671" s="267">
        <v>0.689815643458028</v>
      </c>
      <c r="X671" s="267">
        <v>0.689815643458028</v>
      </c>
      <c r="Y671" s="268">
        <v>0.556898039699174</v>
      </c>
      <c r="Z671" s="268">
        <v>0.797954866008463</v>
      </c>
      <c r="AA671" s="295">
        <v>0.132917603758854</v>
      </c>
      <c r="AB671" s="264">
        <v>35663</v>
      </c>
      <c r="AC671" s="264">
        <v>24035</v>
      </c>
      <c r="AD671" s="264">
        <v>32828</v>
      </c>
      <c r="AE671" s="264">
        <v>21902</v>
      </c>
      <c r="AF671" s="268">
        <v>0.67394778902504</v>
      </c>
      <c r="AG671" s="268">
        <v>0.667174363348361</v>
      </c>
      <c r="AH671" s="295">
        <v>0.00677342567667882</v>
      </c>
    </row>
    <row r="672" spans="1:34">
      <c r="A672" s="315" t="s">
        <v>721</v>
      </c>
      <c r="B672" s="321" t="s">
        <v>3340</v>
      </c>
      <c r="C672" s="293" t="s">
        <v>1146</v>
      </c>
      <c r="D672" s="321" t="s">
        <v>1146</v>
      </c>
      <c r="E672" s="263">
        <v>7215</v>
      </c>
      <c r="F672" s="263">
        <v>7075</v>
      </c>
      <c r="G672" s="263">
        <v>4864</v>
      </c>
      <c r="H672" s="264">
        <v>9050</v>
      </c>
      <c r="I672" s="264">
        <v>8861</v>
      </c>
      <c r="J672" s="264">
        <v>5348</v>
      </c>
      <c r="K672" s="264">
        <v>3093</v>
      </c>
      <c r="L672" s="264">
        <v>2961</v>
      </c>
      <c r="M672" s="264">
        <v>2096</v>
      </c>
      <c r="N672" s="267">
        <v>0.980595980595981</v>
      </c>
      <c r="O672" s="266">
        <v>7075</v>
      </c>
      <c r="P672" s="294">
        <v>0.9</v>
      </c>
      <c r="Q672" s="267">
        <v>0.980595980595981</v>
      </c>
      <c r="R672" s="267">
        <v>0.979116022099447</v>
      </c>
      <c r="S672" s="267">
        <v>0.957322987390883</v>
      </c>
      <c r="T672" s="295">
        <v>0.00147995849653315</v>
      </c>
      <c r="U672" s="266">
        <v>7215</v>
      </c>
      <c r="V672" s="266">
        <v>4864</v>
      </c>
      <c r="W672" s="267">
        <v>0.674151074151074</v>
      </c>
      <c r="X672" s="267">
        <v>0.674151074151074</v>
      </c>
      <c r="Y672" s="268">
        <v>0.590939226519337</v>
      </c>
      <c r="Z672" s="268">
        <v>0.67765923052053</v>
      </c>
      <c r="AA672" s="295">
        <v>0.0832118476317371</v>
      </c>
      <c r="AB672" s="264">
        <v>44198</v>
      </c>
      <c r="AC672" s="264">
        <v>28446</v>
      </c>
      <c r="AD672" s="264">
        <v>42956</v>
      </c>
      <c r="AE672" s="264">
        <v>21936</v>
      </c>
      <c r="AF672" s="268">
        <v>0.643603782976605</v>
      </c>
      <c r="AG672" s="268">
        <v>0.510662072818698</v>
      </c>
      <c r="AH672" s="295">
        <v>0.132941710157907</v>
      </c>
    </row>
    <row r="673" spans="1:34">
      <c r="A673" s="315" t="s">
        <v>721</v>
      </c>
      <c r="B673" s="321" t="s">
        <v>3340</v>
      </c>
      <c r="C673" s="293" t="s">
        <v>1147</v>
      </c>
      <c r="D673" s="321" t="s">
        <v>1148</v>
      </c>
      <c r="E673" s="263">
        <v>8271</v>
      </c>
      <c r="F673" s="263">
        <v>6955</v>
      </c>
      <c r="G673" s="263">
        <v>4795</v>
      </c>
      <c r="H673" s="264">
        <v>9856</v>
      </c>
      <c r="I673" s="264">
        <v>7209</v>
      </c>
      <c r="J673" s="264">
        <v>5373</v>
      </c>
      <c r="K673" s="264">
        <v>4052</v>
      </c>
      <c r="L673" s="264">
        <v>3559</v>
      </c>
      <c r="M673" s="264">
        <v>2838</v>
      </c>
      <c r="N673" s="267">
        <v>0.840889856123806</v>
      </c>
      <c r="O673" s="266">
        <v>6955</v>
      </c>
      <c r="P673" s="294">
        <v>0.9</v>
      </c>
      <c r="Q673" s="267">
        <v>0.840889856123806</v>
      </c>
      <c r="R673" s="267">
        <v>0.73143262987013</v>
      </c>
      <c r="S673" s="267">
        <v>0.878331688055281</v>
      </c>
      <c r="T673" s="295">
        <v>0.109457226253676</v>
      </c>
      <c r="U673" s="266">
        <v>8271</v>
      </c>
      <c r="V673" s="266">
        <v>4795</v>
      </c>
      <c r="W673" s="267">
        <v>0.579736428485068</v>
      </c>
      <c r="X673" s="267">
        <v>0.579736428485068</v>
      </c>
      <c r="Y673" s="268">
        <v>0.545150162337662</v>
      </c>
      <c r="Z673" s="268">
        <v>0.700394866732478</v>
      </c>
      <c r="AA673" s="295">
        <v>0.034586266147406</v>
      </c>
      <c r="AB673" s="264">
        <v>52301</v>
      </c>
      <c r="AC673" s="264">
        <v>33377</v>
      </c>
      <c r="AD673" s="264">
        <v>50379</v>
      </c>
      <c r="AE673" s="264">
        <v>34581</v>
      </c>
      <c r="AF673" s="268">
        <v>0.638171354276209</v>
      </c>
      <c r="AG673" s="268">
        <v>0.686416959447389</v>
      </c>
      <c r="AH673" s="295">
        <v>-0.0482456051711799</v>
      </c>
    </row>
    <row r="674" spans="1:34">
      <c r="A674" s="315" t="s">
        <v>721</v>
      </c>
      <c r="B674" s="321" t="s">
        <v>3340</v>
      </c>
      <c r="C674" s="293" t="s">
        <v>1149</v>
      </c>
      <c r="D674" s="321" t="s">
        <v>1149</v>
      </c>
      <c r="E674" s="263">
        <v>3674</v>
      </c>
      <c r="F674" s="263">
        <v>3508</v>
      </c>
      <c r="G674" s="263">
        <v>2599</v>
      </c>
      <c r="H674" s="264">
        <v>5262</v>
      </c>
      <c r="I674" s="264">
        <v>5049</v>
      </c>
      <c r="J674" s="264">
        <v>3375</v>
      </c>
      <c r="K674" s="264">
        <v>1766</v>
      </c>
      <c r="L674" s="264">
        <v>1730</v>
      </c>
      <c r="M674" s="264">
        <v>1395</v>
      </c>
      <c r="N674" s="267">
        <v>0.954817637452368</v>
      </c>
      <c r="O674" s="266">
        <v>3508</v>
      </c>
      <c r="P674" s="294">
        <v>0.9</v>
      </c>
      <c r="Q674" s="267">
        <v>0.954817637452368</v>
      </c>
      <c r="R674" s="267">
        <v>0.959521094640821</v>
      </c>
      <c r="S674" s="267">
        <v>0.979614949037373</v>
      </c>
      <c r="T674" s="295">
        <v>-0.004703457188453</v>
      </c>
      <c r="U674" s="266">
        <v>3674</v>
      </c>
      <c r="V674" s="266">
        <v>2599</v>
      </c>
      <c r="W674" s="267">
        <v>0.707403375068046</v>
      </c>
      <c r="X674" s="267">
        <v>0.707403375068046</v>
      </c>
      <c r="Y674" s="268">
        <v>0.641391106043329</v>
      </c>
      <c r="Z674" s="268">
        <v>0.789920724801812</v>
      </c>
      <c r="AA674" s="295">
        <v>0.0660122690247162</v>
      </c>
      <c r="AB674" s="264">
        <v>23291</v>
      </c>
      <c r="AC674" s="264">
        <v>17570</v>
      </c>
      <c r="AD674" s="264">
        <v>21245</v>
      </c>
      <c r="AE674" s="264">
        <v>17055</v>
      </c>
      <c r="AF674" s="268">
        <v>0.754368640247306</v>
      </c>
      <c r="AG674" s="268">
        <v>0.802777124029183</v>
      </c>
      <c r="AH674" s="295">
        <v>-0.0484084837818775</v>
      </c>
    </row>
    <row r="675" spans="1:34">
      <c r="A675" s="315" t="s">
        <v>721</v>
      </c>
      <c r="B675" s="321" t="s">
        <v>3340</v>
      </c>
      <c r="C675" s="293" t="s">
        <v>1150</v>
      </c>
      <c r="D675" s="321" t="s">
        <v>1150</v>
      </c>
      <c r="E675" s="263">
        <v>3434</v>
      </c>
      <c r="F675" s="263">
        <v>3422</v>
      </c>
      <c r="G675" s="263">
        <v>2353</v>
      </c>
      <c r="H675" s="264">
        <v>5345</v>
      </c>
      <c r="I675" s="264">
        <v>4986</v>
      </c>
      <c r="J675" s="264">
        <v>3495</v>
      </c>
      <c r="K675" s="264">
        <v>2185</v>
      </c>
      <c r="L675" s="264">
        <v>2179</v>
      </c>
      <c r="M675" s="264">
        <v>1713</v>
      </c>
      <c r="N675" s="267">
        <v>0.996505532906232</v>
      </c>
      <c r="O675" s="266">
        <v>3422</v>
      </c>
      <c r="P675" s="294">
        <v>0.9</v>
      </c>
      <c r="Q675" s="267">
        <v>0.996505532906232</v>
      </c>
      <c r="R675" s="267">
        <v>0.932834424695978</v>
      </c>
      <c r="S675" s="267">
        <v>0.997254004576659</v>
      </c>
      <c r="T675" s="295">
        <v>0.0636711082102542</v>
      </c>
      <c r="U675" s="266">
        <v>3434</v>
      </c>
      <c r="V675" s="266">
        <v>2353</v>
      </c>
      <c r="W675" s="267">
        <v>0.685206755969715</v>
      </c>
      <c r="X675" s="267">
        <v>0.685206755969715</v>
      </c>
      <c r="Y675" s="268">
        <v>0.653882132834425</v>
      </c>
      <c r="Z675" s="268">
        <v>0.783981693363844</v>
      </c>
      <c r="AA675" s="295">
        <v>0.0313246231352899</v>
      </c>
      <c r="AB675" s="264">
        <v>25702</v>
      </c>
      <c r="AC675" s="264">
        <v>18086</v>
      </c>
      <c r="AD675" s="264">
        <v>24176</v>
      </c>
      <c r="AE675" s="264">
        <v>17618</v>
      </c>
      <c r="AF675" s="268">
        <v>0.703680647420434</v>
      </c>
      <c r="AG675" s="268">
        <v>0.72873924553276</v>
      </c>
      <c r="AH675" s="295">
        <v>-0.0250585981123256</v>
      </c>
    </row>
    <row r="676" spans="1:34">
      <c r="A676" s="315" t="s">
        <v>721</v>
      </c>
      <c r="B676" s="321" t="s">
        <v>3342</v>
      </c>
      <c r="C676" s="293" t="s">
        <v>1151</v>
      </c>
      <c r="D676" s="302" t="s">
        <v>1152</v>
      </c>
      <c r="E676" s="263">
        <v>2393</v>
      </c>
      <c r="F676" s="263">
        <v>2310</v>
      </c>
      <c r="G676" s="263">
        <v>2063</v>
      </c>
      <c r="H676" s="264">
        <v>2775</v>
      </c>
      <c r="I676" s="264">
        <v>2701</v>
      </c>
      <c r="J676" s="264">
        <v>2479</v>
      </c>
      <c r="K676" s="264">
        <v>1469</v>
      </c>
      <c r="L676" s="264">
        <v>1442</v>
      </c>
      <c r="M676" s="264">
        <v>1401</v>
      </c>
      <c r="N676" s="267">
        <v>0.965315503552027</v>
      </c>
      <c r="O676" s="266">
        <v>2310</v>
      </c>
      <c r="P676" s="294">
        <v>0.9</v>
      </c>
      <c r="Q676" s="267">
        <v>0.965315503552027</v>
      </c>
      <c r="R676" s="267">
        <v>0.973333333333333</v>
      </c>
      <c r="S676" s="267">
        <v>0.981620149761743</v>
      </c>
      <c r="T676" s="295">
        <v>-0.00801782978130661</v>
      </c>
      <c r="U676" s="266">
        <v>2393</v>
      </c>
      <c r="V676" s="266">
        <v>2063</v>
      </c>
      <c r="W676" s="267">
        <v>0.862097785206853</v>
      </c>
      <c r="X676" s="267">
        <v>0.862097785206853</v>
      </c>
      <c r="Y676" s="268">
        <v>0.893333333333333</v>
      </c>
      <c r="Z676" s="268">
        <v>0.953710006807352</v>
      </c>
      <c r="AA676" s="295">
        <v>-0.03123554812648</v>
      </c>
      <c r="AB676" s="264">
        <v>13780</v>
      </c>
      <c r="AC676" s="264">
        <v>12457</v>
      </c>
      <c r="AD676" s="264">
        <v>13853</v>
      </c>
      <c r="AE676" s="264">
        <v>12742</v>
      </c>
      <c r="AF676" s="268">
        <v>0.903991291727141</v>
      </c>
      <c r="AG676" s="268">
        <v>0.919800765177218</v>
      </c>
      <c r="AH676" s="295">
        <v>-0.0158094734500772</v>
      </c>
    </row>
    <row r="677" spans="1:34">
      <c r="A677" s="315" t="s">
        <v>721</v>
      </c>
      <c r="B677" s="321" t="s">
        <v>3337</v>
      </c>
      <c r="C677" s="293" t="s">
        <v>1153</v>
      </c>
      <c r="D677" s="302" t="s">
        <v>1153</v>
      </c>
      <c r="E677" s="263">
        <v>0</v>
      </c>
      <c r="F677" s="263">
        <v>0</v>
      </c>
      <c r="G677" s="263">
        <v>0</v>
      </c>
      <c r="H677" s="264">
        <v>5</v>
      </c>
      <c r="I677" s="264">
        <v>1</v>
      </c>
      <c r="J677" s="264">
        <v>0</v>
      </c>
      <c r="K677" s="264">
        <v>0</v>
      </c>
      <c r="L677" s="264">
        <v>0</v>
      </c>
      <c r="M677" s="264">
        <v>0</v>
      </c>
      <c r="N677" s="267">
        <v>0</v>
      </c>
      <c r="O677" s="266">
        <v>0</v>
      </c>
      <c r="P677" s="294">
        <v>0.9</v>
      </c>
      <c r="Q677" s="267">
        <v>0</v>
      </c>
      <c r="R677" s="267">
        <v>0.2</v>
      </c>
      <c r="S677" s="267">
        <v>0</v>
      </c>
      <c r="T677" s="295">
        <v>-0.2</v>
      </c>
      <c r="U677" s="266">
        <v>0</v>
      </c>
      <c r="V677" s="266">
        <v>0</v>
      </c>
      <c r="W677" s="267">
        <v>0</v>
      </c>
      <c r="X677" s="267">
        <v>0</v>
      </c>
      <c r="Y677" s="268">
        <v>0</v>
      </c>
      <c r="Z677" s="268">
        <v>0</v>
      </c>
      <c r="AA677" s="295">
        <v>0</v>
      </c>
      <c r="AB677" s="264">
        <v>8</v>
      </c>
      <c r="AC677" s="264">
        <v>1</v>
      </c>
      <c r="AD677" s="264">
        <v>2</v>
      </c>
      <c r="AE677" s="264">
        <v>2</v>
      </c>
      <c r="AF677" s="268">
        <v>0.125</v>
      </c>
      <c r="AG677" s="268">
        <v>1</v>
      </c>
      <c r="AH677" s="295">
        <v>-0.875</v>
      </c>
    </row>
    <row r="678" spans="1:34">
      <c r="A678" s="315" t="s">
        <v>721</v>
      </c>
      <c r="B678" s="321" t="s">
        <v>3337</v>
      </c>
      <c r="C678" s="293" t="s">
        <v>1154</v>
      </c>
      <c r="D678" s="302" t="s">
        <v>1155</v>
      </c>
      <c r="E678" s="263">
        <v>10</v>
      </c>
      <c r="F678" s="263">
        <v>3</v>
      </c>
      <c r="G678" s="263">
        <v>0</v>
      </c>
      <c r="H678" s="264">
        <v>12</v>
      </c>
      <c r="I678" s="264">
        <v>1</v>
      </c>
      <c r="J678" s="264">
        <v>0</v>
      </c>
      <c r="K678" s="264">
        <v>2</v>
      </c>
      <c r="L678" s="264">
        <v>2</v>
      </c>
      <c r="M678" s="264">
        <v>0</v>
      </c>
      <c r="N678" s="267">
        <v>0.3</v>
      </c>
      <c r="O678" s="266">
        <v>3</v>
      </c>
      <c r="P678" s="294">
        <v>0.9</v>
      </c>
      <c r="Q678" s="267">
        <v>0.3</v>
      </c>
      <c r="R678" s="267">
        <v>0.0833333333333333</v>
      </c>
      <c r="S678" s="267">
        <v>1</v>
      </c>
      <c r="T678" s="295">
        <v>0.216666666666667</v>
      </c>
      <c r="U678" s="266">
        <v>10</v>
      </c>
      <c r="V678" s="266">
        <v>0</v>
      </c>
      <c r="W678" s="267">
        <v>0</v>
      </c>
      <c r="X678" s="267">
        <v>0</v>
      </c>
      <c r="Y678" s="268">
        <v>0</v>
      </c>
      <c r="Z678" s="268">
        <v>0</v>
      </c>
      <c r="AA678" s="295">
        <v>0</v>
      </c>
      <c r="AB678" s="264">
        <v>24</v>
      </c>
      <c r="AC678" s="264">
        <v>0</v>
      </c>
      <c r="AD678" s="264">
        <v>2</v>
      </c>
      <c r="AE678" s="264">
        <v>2</v>
      </c>
      <c r="AF678" s="268">
        <v>0</v>
      </c>
      <c r="AG678" s="268">
        <v>1</v>
      </c>
      <c r="AH678" s="295">
        <v>-1</v>
      </c>
    </row>
    <row r="679" spans="1:34">
      <c r="A679" s="315" t="s">
        <v>721</v>
      </c>
      <c r="B679" s="321" t="s">
        <v>3337</v>
      </c>
      <c r="C679" s="293" t="s">
        <v>1156</v>
      </c>
      <c r="D679" s="302" t="s">
        <v>1157</v>
      </c>
      <c r="E679" s="263">
        <v>0</v>
      </c>
      <c r="F679" s="263">
        <v>0</v>
      </c>
      <c r="G679" s="263">
        <v>0</v>
      </c>
      <c r="H679" s="264">
        <v>0</v>
      </c>
      <c r="I679" s="264">
        <v>0</v>
      </c>
      <c r="J679" s="264">
        <v>0</v>
      </c>
      <c r="K679" s="264">
        <v>0</v>
      </c>
      <c r="L679" s="264">
        <v>0</v>
      </c>
      <c r="M679" s="264">
        <v>0</v>
      </c>
      <c r="N679" s="267">
        <v>0</v>
      </c>
      <c r="O679" s="266">
        <v>0</v>
      </c>
      <c r="P679" s="294">
        <v>0.9</v>
      </c>
      <c r="Q679" s="267">
        <v>0</v>
      </c>
      <c r="R679" s="267">
        <v>0</v>
      </c>
      <c r="S679" s="267">
        <v>0</v>
      </c>
      <c r="T679" s="295">
        <v>0</v>
      </c>
      <c r="U679" s="266">
        <v>0</v>
      </c>
      <c r="V679" s="266">
        <v>0</v>
      </c>
      <c r="W679" s="267">
        <v>0</v>
      </c>
      <c r="X679" s="267">
        <v>0</v>
      </c>
      <c r="Y679" s="268">
        <v>0</v>
      </c>
      <c r="Z679" s="268">
        <v>0</v>
      </c>
      <c r="AA679" s="295">
        <v>0</v>
      </c>
      <c r="AB679" s="264">
        <v>0</v>
      </c>
      <c r="AC679" s="264">
        <v>0</v>
      </c>
      <c r="AD679" s="264">
        <v>0</v>
      </c>
      <c r="AE679" s="264">
        <v>0</v>
      </c>
      <c r="AF679" s="268">
        <v>0</v>
      </c>
      <c r="AG679" s="268">
        <v>0</v>
      </c>
      <c r="AH679" s="295">
        <v>0</v>
      </c>
    </row>
    <row r="680" spans="1:34">
      <c r="A680" s="315" t="s">
        <v>721</v>
      </c>
      <c r="B680" s="321" t="s">
        <v>3339</v>
      </c>
      <c r="C680" s="293" t="s">
        <v>1158</v>
      </c>
      <c r="D680" s="302" t="s">
        <v>1159</v>
      </c>
      <c r="E680" s="263">
        <v>1058</v>
      </c>
      <c r="F680" s="263">
        <v>1056</v>
      </c>
      <c r="G680" s="263">
        <v>1009</v>
      </c>
      <c r="H680" s="264">
        <v>1327</v>
      </c>
      <c r="I680" s="264">
        <v>1322</v>
      </c>
      <c r="J680" s="264">
        <v>1191</v>
      </c>
      <c r="K680" s="264">
        <v>492</v>
      </c>
      <c r="L680" s="264">
        <v>445</v>
      </c>
      <c r="M680" s="264">
        <v>351</v>
      </c>
      <c r="N680" s="267">
        <v>0.998109640831758</v>
      </c>
      <c r="O680" s="266">
        <v>1056</v>
      </c>
      <c r="P680" s="294">
        <v>0.9</v>
      </c>
      <c r="Q680" s="267">
        <v>0.998109640831758</v>
      </c>
      <c r="R680" s="267">
        <v>0.996232102486812</v>
      </c>
      <c r="S680" s="267">
        <v>0.904471544715447</v>
      </c>
      <c r="T680" s="295">
        <v>0.00187753834494564</v>
      </c>
      <c r="U680" s="266">
        <v>1058</v>
      </c>
      <c r="V680" s="266">
        <v>1009</v>
      </c>
      <c r="W680" s="267">
        <v>0.953686200378072</v>
      </c>
      <c r="X680" s="267">
        <v>0.953686200378072</v>
      </c>
      <c r="Y680" s="268">
        <v>0.897513187641296</v>
      </c>
      <c r="Z680" s="268">
        <v>0.713414634146341</v>
      </c>
      <c r="AA680" s="295">
        <v>0.0561730127367757</v>
      </c>
      <c r="AB680" s="264">
        <v>6472</v>
      </c>
      <c r="AC680" s="264">
        <v>5840</v>
      </c>
      <c r="AD680" s="264">
        <v>6335</v>
      </c>
      <c r="AE680" s="264">
        <v>5631</v>
      </c>
      <c r="AF680" s="268">
        <v>0.902348578491965</v>
      </c>
      <c r="AG680" s="268">
        <v>0.88887134964483</v>
      </c>
      <c r="AH680" s="295">
        <v>0.0134772288471351</v>
      </c>
    </row>
    <row r="681" spans="1:34">
      <c r="A681" s="315" t="s">
        <v>1160</v>
      </c>
      <c r="B681" s="321" t="s">
        <v>3345</v>
      </c>
      <c r="C681" s="293" t="s">
        <v>1162</v>
      </c>
      <c r="D681" s="321" t="s">
        <v>1163</v>
      </c>
      <c r="E681" s="263">
        <v>2282</v>
      </c>
      <c r="F681" s="263">
        <v>2241</v>
      </c>
      <c r="G681" s="263">
        <v>2172</v>
      </c>
      <c r="H681" s="264">
        <v>2385</v>
      </c>
      <c r="I681" s="264">
        <v>2340</v>
      </c>
      <c r="J681" s="264">
        <v>2298</v>
      </c>
      <c r="K681" s="264">
        <v>962</v>
      </c>
      <c r="L681" s="264">
        <v>942</v>
      </c>
      <c r="M681" s="264">
        <v>937</v>
      </c>
      <c r="N681" s="267">
        <v>0.982033304119194</v>
      </c>
      <c r="O681" s="266">
        <v>2241</v>
      </c>
      <c r="P681" s="294">
        <v>0.9</v>
      </c>
      <c r="Q681" s="267">
        <v>0.982033304119194</v>
      </c>
      <c r="R681" s="267">
        <v>0.981132075471698</v>
      </c>
      <c r="S681" s="267">
        <v>0.979209979209979</v>
      </c>
      <c r="T681" s="295">
        <v>0.000901228647495533</v>
      </c>
      <c r="U681" s="266">
        <v>2282</v>
      </c>
      <c r="V681" s="266">
        <v>2172</v>
      </c>
      <c r="W681" s="267">
        <v>0.951796669588081</v>
      </c>
      <c r="X681" s="267">
        <v>0.951796669588081</v>
      </c>
      <c r="Y681" s="268">
        <v>0.963522012578616</v>
      </c>
      <c r="Z681" s="268">
        <v>0.974012474012474</v>
      </c>
      <c r="AA681" s="295">
        <v>-0.0117253429905357</v>
      </c>
      <c r="AB681" s="264">
        <v>13737</v>
      </c>
      <c r="AC681" s="264">
        <v>13201</v>
      </c>
      <c r="AD681" s="264">
        <v>12664</v>
      </c>
      <c r="AE681" s="264">
        <v>12061</v>
      </c>
      <c r="AF681" s="268">
        <v>0.960981291402781</v>
      </c>
      <c r="AG681" s="268">
        <v>0.952384712571068</v>
      </c>
      <c r="AH681" s="295">
        <v>0.00859657883171316</v>
      </c>
    </row>
    <row r="682" spans="1:34">
      <c r="A682" s="315" t="s">
        <v>1160</v>
      </c>
      <c r="B682" s="321" t="s">
        <v>3345</v>
      </c>
      <c r="C682" s="293" t="s">
        <v>1164</v>
      </c>
      <c r="D682" s="321" t="s">
        <v>1165</v>
      </c>
      <c r="E682" s="263">
        <v>1887</v>
      </c>
      <c r="F682" s="263">
        <v>1869</v>
      </c>
      <c r="G682" s="263">
        <v>1784</v>
      </c>
      <c r="H682" s="264">
        <v>2021</v>
      </c>
      <c r="I682" s="264">
        <v>1988</v>
      </c>
      <c r="J682" s="264">
        <v>1908</v>
      </c>
      <c r="K682" s="264">
        <v>869</v>
      </c>
      <c r="L682" s="264">
        <v>866</v>
      </c>
      <c r="M682" s="264">
        <v>834</v>
      </c>
      <c r="N682" s="267">
        <v>0.990461049284579</v>
      </c>
      <c r="O682" s="266">
        <v>1869</v>
      </c>
      <c r="P682" s="294">
        <v>0.9</v>
      </c>
      <c r="Q682" s="267">
        <v>0.990461049284579</v>
      </c>
      <c r="R682" s="267">
        <v>0.983671449777338</v>
      </c>
      <c r="S682" s="267">
        <v>0.996547756041427</v>
      </c>
      <c r="T682" s="295">
        <v>0.00678959950724067</v>
      </c>
      <c r="U682" s="266">
        <v>1887</v>
      </c>
      <c r="V682" s="266">
        <v>1784</v>
      </c>
      <c r="W682" s="267">
        <v>0.945416004239534</v>
      </c>
      <c r="X682" s="267">
        <v>0.945416004239534</v>
      </c>
      <c r="Y682" s="268">
        <v>0.944087085601187</v>
      </c>
      <c r="Z682" s="268">
        <v>0.959723820483314</v>
      </c>
      <c r="AA682" s="295">
        <v>0.00132891863834617</v>
      </c>
      <c r="AB682" s="264">
        <v>11701</v>
      </c>
      <c r="AC682" s="264">
        <v>11161</v>
      </c>
      <c r="AD682" s="264">
        <v>10660</v>
      </c>
      <c r="AE682" s="264">
        <v>10180</v>
      </c>
      <c r="AF682" s="268">
        <v>0.953850098282198</v>
      </c>
      <c r="AG682" s="268">
        <v>0.954971857410882</v>
      </c>
      <c r="AH682" s="295">
        <v>-0.00112175912868362</v>
      </c>
    </row>
    <row r="683" spans="1:34">
      <c r="A683" s="315" t="s">
        <v>1160</v>
      </c>
      <c r="B683" s="321" t="s">
        <v>3345</v>
      </c>
      <c r="C683" s="293" t="s">
        <v>1166</v>
      </c>
      <c r="D683" s="321" t="s">
        <v>1167</v>
      </c>
      <c r="E683" s="263">
        <v>3049</v>
      </c>
      <c r="F683" s="263">
        <v>2983</v>
      </c>
      <c r="G683" s="263">
        <v>2840</v>
      </c>
      <c r="H683" s="264">
        <v>3207</v>
      </c>
      <c r="I683" s="264">
        <v>3099</v>
      </c>
      <c r="J683" s="264">
        <v>2922</v>
      </c>
      <c r="K683" s="264">
        <v>1209</v>
      </c>
      <c r="L683" s="264">
        <v>1172</v>
      </c>
      <c r="M683" s="264">
        <v>1136</v>
      </c>
      <c r="N683" s="267">
        <v>0.978353558543785</v>
      </c>
      <c r="O683" s="266">
        <v>2983</v>
      </c>
      <c r="P683" s="294">
        <v>0.9</v>
      </c>
      <c r="Q683" s="267">
        <v>0.978353558543785</v>
      </c>
      <c r="R683" s="267">
        <v>0.966323666978485</v>
      </c>
      <c r="S683" s="267">
        <v>0.969396195202647</v>
      </c>
      <c r="T683" s="295">
        <v>0.0120298915653002</v>
      </c>
      <c r="U683" s="266">
        <v>3049</v>
      </c>
      <c r="V683" s="266">
        <v>2840</v>
      </c>
      <c r="W683" s="267">
        <v>0.931452935388652</v>
      </c>
      <c r="X683" s="267">
        <v>0.931452935388652</v>
      </c>
      <c r="Y683" s="268">
        <v>0.911131898971001</v>
      </c>
      <c r="Z683" s="268">
        <v>0.939619520264682</v>
      </c>
      <c r="AA683" s="295">
        <v>0.0203210364176512</v>
      </c>
      <c r="AB683" s="264">
        <v>18074</v>
      </c>
      <c r="AC683" s="264">
        <v>16810</v>
      </c>
      <c r="AD683" s="264">
        <v>17068</v>
      </c>
      <c r="AE683" s="264">
        <v>15881</v>
      </c>
      <c r="AF683" s="268">
        <v>0.930065287152816</v>
      </c>
      <c r="AG683" s="268">
        <v>0.930454651980314</v>
      </c>
      <c r="AH683" s="295">
        <v>-0.000389364827497851</v>
      </c>
    </row>
    <row r="684" spans="1:34">
      <c r="A684" s="315" t="s">
        <v>1160</v>
      </c>
      <c r="B684" s="321" t="s">
        <v>3345</v>
      </c>
      <c r="C684" s="293" t="s">
        <v>1168</v>
      </c>
      <c r="D684" s="321" t="s">
        <v>1169</v>
      </c>
      <c r="E684" s="263">
        <v>3233</v>
      </c>
      <c r="F684" s="263">
        <v>3205</v>
      </c>
      <c r="G684" s="263">
        <v>3091</v>
      </c>
      <c r="H684" s="264">
        <v>3556</v>
      </c>
      <c r="I684" s="264">
        <v>3493</v>
      </c>
      <c r="J684" s="264">
        <v>3369</v>
      </c>
      <c r="K684" s="264">
        <v>1365</v>
      </c>
      <c r="L684" s="264">
        <v>1346</v>
      </c>
      <c r="M684" s="264">
        <v>1314</v>
      </c>
      <c r="N684" s="267">
        <v>0.991339313331271</v>
      </c>
      <c r="O684" s="266">
        <v>3205</v>
      </c>
      <c r="P684" s="294">
        <v>0.9</v>
      </c>
      <c r="Q684" s="267">
        <v>0.991339313331271</v>
      </c>
      <c r="R684" s="267">
        <v>0.982283464566929</v>
      </c>
      <c r="S684" s="267">
        <v>0.986080586080586</v>
      </c>
      <c r="T684" s="295">
        <v>0.00905584876434207</v>
      </c>
      <c r="U684" s="266">
        <v>3233</v>
      </c>
      <c r="V684" s="266">
        <v>3091</v>
      </c>
      <c r="W684" s="267">
        <v>0.956077946180019</v>
      </c>
      <c r="X684" s="267">
        <v>0.956077946180019</v>
      </c>
      <c r="Y684" s="268">
        <v>0.947412823397075</v>
      </c>
      <c r="Z684" s="268">
        <v>0.962637362637363</v>
      </c>
      <c r="AA684" s="295">
        <v>0.00866512278294318</v>
      </c>
      <c r="AB684" s="264">
        <v>20099</v>
      </c>
      <c r="AC684" s="264">
        <v>19207</v>
      </c>
      <c r="AD684" s="264">
        <v>18218</v>
      </c>
      <c r="AE684" s="264">
        <v>17355</v>
      </c>
      <c r="AF684" s="268">
        <v>0.955619682571272</v>
      </c>
      <c r="AG684" s="268">
        <v>0.952629267757163</v>
      </c>
      <c r="AH684" s="295">
        <v>0.00299041481410889</v>
      </c>
    </row>
    <row r="685" spans="1:34">
      <c r="A685" s="315" t="s">
        <v>1160</v>
      </c>
      <c r="B685" s="321" t="s">
        <v>3345</v>
      </c>
      <c r="C685" s="293" t="s">
        <v>1170</v>
      </c>
      <c r="D685" s="321" t="s">
        <v>1171</v>
      </c>
      <c r="E685" s="263">
        <v>1431</v>
      </c>
      <c r="F685" s="263">
        <v>1420</v>
      </c>
      <c r="G685" s="263">
        <v>1354</v>
      </c>
      <c r="H685" s="264">
        <v>1502</v>
      </c>
      <c r="I685" s="264">
        <v>1490</v>
      </c>
      <c r="J685" s="264">
        <v>1446</v>
      </c>
      <c r="K685" s="264">
        <v>553</v>
      </c>
      <c r="L685" s="264">
        <v>551</v>
      </c>
      <c r="M685" s="264">
        <v>535</v>
      </c>
      <c r="N685" s="267">
        <v>0.992313067784766</v>
      </c>
      <c r="O685" s="266">
        <v>1420</v>
      </c>
      <c r="P685" s="294">
        <v>0.9</v>
      </c>
      <c r="Q685" s="267">
        <v>0.992313067784766</v>
      </c>
      <c r="R685" s="267">
        <v>0.992010652463382</v>
      </c>
      <c r="S685" s="267">
        <v>0.996383363471971</v>
      </c>
      <c r="T685" s="295">
        <v>0.000302415321383753</v>
      </c>
      <c r="U685" s="266">
        <v>1431</v>
      </c>
      <c r="V685" s="266">
        <v>1354</v>
      </c>
      <c r="W685" s="267">
        <v>0.946191474493361</v>
      </c>
      <c r="X685" s="267">
        <v>0.946191474493361</v>
      </c>
      <c r="Y685" s="268">
        <v>0.96271637816245</v>
      </c>
      <c r="Z685" s="268">
        <v>0.96745027124774</v>
      </c>
      <c r="AA685" s="295">
        <v>-0.0165249036690888</v>
      </c>
      <c r="AB685" s="264">
        <v>8423</v>
      </c>
      <c r="AC685" s="264">
        <v>8122</v>
      </c>
      <c r="AD685" s="264">
        <v>7837</v>
      </c>
      <c r="AE685" s="264">
        <v>7507</v>
      </c>
      <c r="AF685" s="268">
        <v>0.964264513831177</v>
      </c>
      <c r="AG685" s="268">
        <v>0.957892050529539</v>
      </c>
      <c r="AH685" s="295">
        <v>0.0063724633016371</v>
      </c>
    </row>
    <row r="686" spans="1:34">
      <c r="A686" s="315" t="s">
        <v>1160</v>
      </c>
      <c r="B686" s="321" t="s">
        <v>3345</v>
      </c>
      <c r="C686" s="293" t="s">
        <v>1172</v>
      </c>
      <c r="D686" s="321" t="s">
        <v>1173</v>
      </c>
      <c r="E686" s="263">
        <v>2367</v>
      </c>
      <c r="F686" s="263">
        <v>2324</v>
      </c>
      <c r="G686" s="263">
        <v>2237</v>
      </c>
      <c r="H686" s="264">
        <v>2337</v>
      </c>
      <c r="I686" s="264">
        <v>2273</v>
      </c>
      <c r="J686" s="264">
        <v>2233</v>
      </c>
      <c r="K686" s="264">
        <v>988</v>
      </c>
      <c r="L686" s="264">
        <v>963</v>
      </c>
      <c r="M686" s="264">
        <v>950</v>
      </c>
      <c r="N686" s="267">
        <v>0.981833544571187</v>
      </c>
      <c r="O686" s="266">
        <v>2324</v>
      </c>
      <c r="P686" s="294">
        <v>0.9</v>
      </c>
      <c r="Q686" s="267">
        <v>0.981833544571187</v>
      </c>
      <c r="R686" s="267">
        <v>0.972614462986735</v>
      </c>
      <c r="S686" s="267">
        <v>0.974696356275304</v>
      </c>
      <c r="T686" s="295">
        <v>0.00921908158445206</v>
      </c>
      <c r="U686" s="266">
        <v>2367</v>
      </c>
      <c r="V686" s="266">
        <v>2237</v>
      </c>
      <c r="W686" s="267">
        <v>0.945078158005915</v>
      </c>
      <c r="X686" s="267">
        <v>0.945078158005915</v>
      </c>
      <c r="Y686" s="268">
        <v>0.955498502353445</v>
      </c>
      <c r="Z686" s="268">
        <v>0.961538461538462</v>
      </c>
      <c r="AA686" s="295">
        <v>-0.0104203443475299</v>
      </c>
      <c r="AB686" s="264">
        <v>13853</v>
      </c>
      <c r="AC686" s="264">
        <v>13287</v>
      </c>
      <c r="AD686" s="264">
        <v>12324</v>
      </c>
      <c r="AE686" s="264">
        <v>11826</v>
      </c>
      <c r="AF686" s="268">
        <v>0.959142424023677</v>
      </c>
      <c r="AG686" s="268">
        <v>0.959591041869523</v>
      </c>
      <c r="AH686" s="295">
        <v>-0.000448617845845711</v>
      </c>
    </row>
    <row r="687" spans="1:34">
      <c r="A687" s="315" t="s">
        <v>1160</v>
      </c>
      <c r="B687" s="321" t="s">
        <v>3345</v>
      </c>
      <c r="C687" s="293" t="s">
        <v>1174</v>
      </c>
      <c r="D687" s="321" t="s">
        <v>1175</v>
      </c>
      <c r="E687" s="263">
        <v>1547</v>
      </c>
      <c r="F687" s="263">
        <v>1543</v>
      </c>
      <c r="G687" s="263">
        <v>1481</v>
      </c>
      <c r="H687" s="264">
        <v>1694</v>
      </c>
      <c r="I687" s="264">
        <v>1678</v>
      </c>
      <c r="J687" s="264">
        <v>1615</v>
      </c>
      <c r="K687" s="264">
        <v>694</v>
      </c>
      <c r="L687" s="264">
        <v>691</v>
      </c>
      <c r="M687" s="264">
        <v>669</v>
      </c>
      <c r="N687" s="267">
        <v>0.997414350355527</v>
      </c>
      <c r="O687" s="266">
        <v>1543</v>
      </c>
      <c r="P687" s="294">
        <v>0.9</v>
      </c>
      <c r="Q687" s="267">
        <v>0.997414350355527</v>
      </c>
      <c r="R687" s="267">
        <v>0.990554899645809</v>
      </c>
      <c r="S687" s="267">
        <v>0.995677233429395</v>
      </c>
      <c r="T687" s="295">
        <v>0.00685945070971805</v>
      </c>
      <c r="U687" s="266">
        <v>1547</v>
      </c>
      <c r="V687" s="266">
        <v>1481</v>
      </c>
      <c r="W687" s="267">
        <v>0.957336780866193</v>
      </c>
      <c r="X687" s="267">
        <v>0.957336780866193</v>
      </c>
      <c r="Y687" s="268">
        <v>0.953364817001181</v>
      </c>
      <c r="Z687" s="268">
        <v>0.963976945244957</v>
      </c>
      <c r="AA687" s="295">
        <v>0.00397196386501208</v>
      </c>
      <c r="AB687" s="264">
        <v>9610</v>
      </c>
      <c r="AC687" s="264">
        <v>9187</v>
      </c>
      <c r="AD687" s="264">
        <v>9054</v>
      </c>
      <c r="AE687" s="264">
        <v>8668</v>
      </c>
      <c r="AF687" s="268">
        <v>0.955983350676379</v>
      </c>
      <c r="AG687" s="268">
        <v>0.957366909653192</v>
      </c>
      <c r="AH687" s="295">
        <v>-0.00138355897681319</v>
      </c>
    </row>
    <row r="688" spans="1:34">
      <c r="A688" s="315" t="s">
        <v>1160</v>
      </c>
      <c r="B688" s="321" t="s">
        <v>3345</v>
      </c>
      <c r="C688" s="293" t="s">
        <v>1176</v>
      </c>
      <c r="D688" s="321" t="s">
        <v>1177</v>
      </c>
      <c r="E688" s="263">
        <v>2142</v>
      </c>
      <c r="F688" s="263">
        <v>2096</v>
      </c>
      <c r="G688" s="263">
        <v>2049</v>
      </c>
      <c r="H688" s="264">
        <v>2286</v>
      </c>
      <c r="I688" s="264">
        <v>2248</v>
      </c>
      <c r="J688" s="264">
        <v>2195</v>
      </c>
      <c r="K688" s="264">
        <v>885</v>
      </c>
      <c r="L688" s="264">
        <v>863</v>
      </c>
      <c r="M688" s="264">
        <v>848</v>
      </c>
      <c r="N688" s="267">
        <v>0.978524743230626</v>
      </c>
      <c r="O688" s="266">
        <v>2096</v>
      </c>
      <c r="P688" s="294">
        <v>0.9</v>
      </c>
      <c r="Q688" s="267">
        <v>0.978524743230626</v>
      </c>
      <c r="R688" s="267">
        <v>0.983377077865267</v>
      </c>
      <c r="S688" s="267">
        <v>0.975141242937853</v>
      </c>
      <c r="T688" s="295">
        <v>-0.0048523346346413</v>
      </c>
      <c r="U688" s="266">
        <v>2142</v>
      </c>
      <c r="V688" s="266">
        <v>2049</v>
      </c>
      <c r="W688" s="267">
        <v>0.956582633053221</v>
      </c>
      <c r="X688" s="267">
        <v>0.956582633053221</v>
      </c>
      <c r="Y688" s="268">
        <v>0.960192475940507</v>
      </c>
      <c r="Z688" s="268">
        <v>0.95819209039548</v>
      </c>
      <c r="AA688" s="295">
        <v>-0.00360984288728605</v>
      </c>
      <c r="AB688" s="264">
        <v>13059</v>
      </c>
      <c r="AC688" s="264">
        <v>12495</v>
      </c>
      <c r="AD688" s="264">
        <v>11894</v>
      </c>
      <c r="AE688" s="264">
        <v>11428</v>
      </c>
      <c r="AF688" s="268">
        <v>0.956811394440616</v>
      </c>
      <c r="AG688" s="268">
        <v>0.960820581805953</v>
      </c>
      <c r="AH688" s="295">
        <v>-0.00400918736533684</v>
      </c>
    </row>
    <row r="689" spans="1:34">
      <c r="A689" s="315" t="s">
        <v>1160</v>
      </c>
      <c r="B689" s="321" t="s">
        <v>3345</v>
      </c>
      <c r="C689" s="293" t="s">
        <v>1178</v>
      </c>
      <c r="D689" s="321" t="s">
        <v>1179</v>
      </c>
      <c r="E689" s="263">
        <v>2599</v>
      </c>
      <c r="F689" s="263">
        <v>2469</v>
      </c>
      <c r="G689" s="263">
        <v>2392</v>
      </c>
      <c r="H689" s="264">
        <v>2820</v>
      </c>
      <c r="I689" s="264">
        <v>2603</v>
      </c>
      <c r="J689" s="264">
        <v>2598</v>
      </c>
      <c r="K689" s="264">
        <v>1170</v>
      </c>
      <c r="L689" s="264">
        <v>1139</v>
      </c>
      <c r="M689" s="264">
        <v>1093</v>
      </c>
      <c r="N689" s="267">
        <v>0.949980761831474</v>
      </c>
      <c r="O689" s="266">
        <v>2469</v>
      </c>
      <c r="P689" s="294">
        <v>0.9</v>
      </c>
      <c r="Q689" s="267">
        <v>0.949980761831474</v>
      </c>
      <c r="R689" s="267">
        <v>0.923049645390071</v>
      </c>
      <c r="S689" s="267">
        <v>0.973504273504273</v>
      </c>
      <c r="T689" s="295">
        <v>0.0269311164414027</v>
      </c>
      <c r="U689" s="266">
        <v>2599</v>
      </c>
      <c r="V689" s="266">
        <v>2392</v>
      </c>
      <c r="W689" s="267">
        <v>0.920353982300885</v>
      </c>
      <c r="X689" s="267">
        <v>0.920353982300885</v>
      </c>
      <c r="Y689" s="268">
        <v>0.921276595744681</v>
      </c>
      <c r="Z689" s="268">
        <v>0.934188034188034</v>
      </c>
      <c r="AA689" s="295">
        <v>-0.000922613443795961</v>
      </c>
      <c r="AB689" s="264">
        <v>16325</v>
      </c>
      <c r="AC689" s="264">
        <v>15134</v>
      </c>
      <c r="AD689" s="264">
        <v>14709</v>
      </c>
      <c r="AE689" s="264">
        <v>13736</v>
      </c>
      <c r="AF689" s="268">
        <v>0.927044410413476</v>
      </c>
      <c r="AG689" s="268">
        <v>0.933850023794956</v>
      </c>
      <c r="AH689" s="295">
        <v>-0.00680561338147923</v>
      </c>
    </row>
    <row r="690" spans="1:34">
      <c r="A690" s="315" t="s">
        <v>1160</v>
      </c>
      <c r="B690" s="321" t="s">
        <v>3346</v>
      </c>
      <c r="C690" s="293" t="s">
        <v>1180</v>
      </c>
      <c r="D690" s="321" t="s">
        <v>1181</v>
      </c>
      <c r="E690" s="263">
        <v>2119</v>
      </c>
      <c r="F690" s="263">
        <v>2037</v>
      </c>
      <c r="G690" s="263">
        <v>1936</v>
      </c>
      <c r="H690" s="264">
        <v>2880</v>
      </c>
      <c r="I690" s="264">
        <v>2749</v>
      </c>
      <c r="J690" s="264">
        <v>2647</v>
      </c>
      <c r="K690" s="264">
        <v>1001</v>
      </c>
      <c r="L690" s="264">
        <v>911</v>
      </c>
      <c r="M690" s="264">
        <v>911</v>
      </c>
      <c r="N690" s="267">
        <v>0.961302501179802</v>
      </c>
      <c r="O690" s="266">
        <v>2037</v>
      </c>
      <c r="P690" s="294">
        <v>0.9</v>
      </c>
      <c r="Q690" s="267">
        <v>0.961302501179802</v>
      </c>
      <c r="R690" s="267">
        <v>0.954513888888889</v>
      </c>
      <c r="S690" s="267">
        <v>0.91008991008991</v>
      </c>
      <c r="T690" s="295">
        <v>0.00678861229091288</v>
      </c>
      <c r="U690" s="266">
        <v>2119</v>
      </c>
      <c r="V690" s="266">
        <v>1936</v>
      </c>
      <c r="W690" s="267">
        <v>0.913638508730533</v>
      </c>
      <c r="X690" s="267">
        <v>0.913638508730533</v>
      </c>
      <c r="Y690" s="268">
        <v>0.919097222222222</v>
      </c>
      <c r="Z690" s="268">
        <v>0.91008991008991</v>
      </c>
      <c r="AA690" s="295">
        <v>-0.00545871349168892</v>
      </c>
      <c r="AB690" s="264">
        <v>13847</v>
      </c>
      <c r="AC690" s="264">
        <v>12734</v>
      </c>
      <c r="AD690" s="264">
        <v>13628</v>
      </c>
      <c r="AE690" s="264">
        <v>12361</v>
      </c>
      <c r="AF690" s="268">
        <v>0.919621578681303</v>
      </c>
      <c r="AG690" s="268">
        <v>0.907029644848841</v>
      </c>
      <c r="AH690" s="295">
        <v>0.0125919338324622</v>
      </c>
    </row>
    <row r="691" spans="1:34">
      <c r="A691" s="315" t="s">
        <v>1160</v>
      </c>
      <c r="B691" s="321" t="s">
        <v>3346</v>
      </c>
      <c r="C691" s="293" t="s">
        <v>1182</v>
      </c>
      <c r="D691" s="321" t="s">
        <v>1183</v>
      </c>
      <c r="E691" s="263">
        <v>3480</v>
      </c>
      <c r="F691" s="263">
        <v>3379</v>
      </c>
      <c r="G691" s="263">
        <v>3266</v>
      </c>
      <c r="H691" s="264">
        <v>5596</v>
      </c>
      <c r="I691" s="264">
        <v>5393</v>
      </c>
      <c r="J691" s="264">
        <v>5285</v>
      </c>
      <c r="K691" s="264">
        <v>2497</v>
      </c>
      <c r="L691" s="264">
        <v>2465</v>
      </c>
      <c r="M691" s="264">
        <v>2414</v>
      </c>
      <c r="N691" s="267">
        <v>0.970977011494253</v>
      </c>
      <c r="O691" s="266">
        <v>3379</v>
      </c>
      <c r="P691" s="294">
        <v>0.9</v>
      </c>
      <c r="Q691" s="267">
        <v>0.970977011494253</v>
      </c>
      <c r="R691" s="267">
        <v>0.963724088634739</v>
      </c>
      <c r="S691" s="267">
        <v>0.987184621545855</v>
      </c>
      <c r="T691" s="295">
        <v>0.00725292285951373</v>
      </c>
      <c r="U691" s="266">
        <v>3480</v>
      </c>
      <c r="V691" s="266">
        <v>3266</v>
      </c>
      <c r="W691" s="267">
        <v>0.938505747126437</v>
      </c>
      <c r="X691" s="267">
        <v>0.938505747126437</v>
      </c>
      <c r="Y691" s="268">
        <v>0.944424588992137</v>
      </c>
      <c r="Z691" s="268">
        <v>0.966760112134561</v>
      </c>
      <c r="AA691" s="295">
        <v>-0.00591884186570046</v>
      </c>
      <c r="AB691" s="264">
        <v>27988</v>
      </c>
      <c r="AC691" s="264">
        <v>26523</v>
      </c>
      <c r="AD691" s="264">
        <v>27963</v>
      </c>
      <c r="AE691" s="264">
        <v>26766</v>
      </c>
      <c r="AF691" s="268">
        <v>0.947656138345005</v>
      </c>
      <c r="AG691" s="268">
        <v>0.957193434180882</v>
      </c>
      <c r="AH691" s="295">
        <v>-0.00953729583587692</v>
      </c>
    </row>
    <row r="692" spans="1:34">
      <c r="A692" s="315" t="s">
        <v>1160</v>
      </c>
      <c r="B692" s="321" t="s">
        <v>3346</v>
      </c>
      <c r="C692" s="293" t="s">
        <v>1184</v>
      </c>
      <c r="D692" s="321" t="s">
        <v>1185</v>
      </c>
      <c r="E692" s="263">
        <v>1394</v>
      </c>
      <c r="F692" s="263">
        <v>1347</v>
      </c>
      <c r="G692" s="263">
        <v>1307</v>
      </c>
      <c r="H692" s="264">
        <v>1976</v>
      </c>
      <c r="I692" s="264">
        <v>1870</v>
      </c>
      <c r="J692" s="264">
        <v>1783</v>
      </c>
      <c r="K692" s="264">
        <v>708</v>
      </c>
      <c r="L692" s="264">
        <v>652</v>
      </c>
      <c r="M692" s="264">
        <v>650</v>
      </c>
      <c r="N692" s="267">
        <v>0.966284074605452</v>
      </c>
      <c r="O692" s="266">
        <v>1347</v>
      </c>
      <c r="P692" s="294">
        <v>0.9</v>
      </c>
      <c r="Q692" s="267">
        <v>0.966284074605452</v>
      </c>
      <c r="R692" s="267">
        <v>0.946356275303644</v>
      </c>
      <c r="S692" s="267">
        <v>0.92090395480226</v>
      </c>
      <c r="T692" s="295">
        <v>0.0199277993018082</v>
      </c>
      <c r="U692" s="266">
        <v>1394</v>
      </c>
      <c r="V692" s="266">
        <v>1307</v>
      </c>
      <c r="W692" s="267">
        <v>0.937589670014347</v>
      </c>
      <c r="X692" s="267">
        <v>0.937589670014347</v>
      </c>
      <c r="Y692" s="268">
        <v>0.902327935222672</v>
      </c>
      <c r="Z692" s="268">
        <v>0.918079096045198</v>
      </c>
      <c r="AA692" s="295">
        <v>0.0352617347916752</v>
      </c>
      <c r="AB692" s="264">
        <v>9766</v>
      </c>
      <c r="AC692" s="264">
        <v>8992</v>
      </c>
      <c r="AD692" s="264">
        <v>9818</v>
      </c>
      <c r="AE692" s="264">
        <v>8943</v>
      </c>
      <c r="AF692" s="268">
        <v>0.920745443374974</v>
      </c>
      <c r="AG692" s="268">
        <v>0.910877979221837</v>
      </c>
      <c r="AH692" s="295">
        <v>0.009867464153137</v>
      </c>
    </row>
    <row r="693" spans="1:34">
      <c r="A693" s="315" t="s">
        <v>1160</v>
      </c>
      <c r="B693" s="321" t="s">
        <v>3346</v>
      </c>
      <c r="C693" s="293" t="s">
        <v>1186</v>
      </c>
      <c r="D693" s="321" t="s">
        <v>1187</v>
      </c>
      <c r="E693" s="263">
        <v>2655</v>
      </c>
      <c r="F693" s="263">
        <v>2607</v>
      </c>
      <c r="G693" s="263">
        <v>2255</v>
      </c>
      <c r="H693" s="264">
        <v>4594</v>
      </c>
      <c r="I693" s="264">
        <v>4499</v>
      </c>
      <c r="J693" s="264">
        <v>3982</v>
      </c>
      <c r="K693" s="264">
        <v>2643</v>
      </c>
      <c r="L693" s="264">
        <v>2515</v>
      </c>
      <c r="M693" s="264">
        <v>2453</v>
      </c>
      <c r="N693" s="267">
        <v>0.981920903954802</v>
      </c>
      <c r="O693" s="266">
        <v>2607</v>
      </c>
      <c r="P693" s="294">
        <v>0.9</v>
      </c>
      <c r="Q693" s="267">
        <v>0.981920903954802</v>
      </c>
      <c r="R693" s="267">
        <v>0.979320853286896</v>
      </c>
      <c r="S693" s="267">
        <v>0.951570185395384</v>
      </c>
      <c r="T693" s="295">
        <v>0.00260005066790625</v>
      </c>
      <c r="U693" s="266">
        <v>2655</v>
      </c>
      <c r="V693" s="266">
        <v>2255</v>
      </c>
      <c r="W693" s="267">
        <v>0.849340866290019</v>
      </c>
      <c r="X693" s="267">
        <v>0.849340866290019</v>
      </c>
      <c r="Y693" s="268">
        <v>0.866782760121898</v>
      </c>
      <c r="Z693" s="268">
        <v>0.928111993946273</v>
      </c>
      <c r="AA693" s="295">
        <v>-0.0174418938318793</v>
      </c>
      <c r="AB693" s="264">
        <v>24704</v>
      </c>
      <c r="AC693" s="264">
        <v>22270</v>
      </c>
      <c r="AD693" s="264">
        <v>24398</v>
      </c>
      <c r="AE693" s="264">
        <v>22371</v>
      </c>
      <c r="AF693" s="268">
        <v>0.901473445595855</v>
      </c>
      <c r="AG693" s="268">
        <v>0.916919419624559</v>
      </c>
      <c r="AH693" s="295">
        <v>-0.0154459740287044</v>
      </c>
    </row>
    <row r="694" spans="1:34">
      <c r="A694" s="315" t="s">
        <v>1160</v>
      </c>
      <c r="B694" s="321" t="s">
        <v>3346</v>
      </c>
      <c r="C694" s="293" t="s">
        <v>1188</v>
      </c>
      <c r="D694" s="321" t="s">
        <v>1189</v>
      </c>
      <c r="E694" s="263">
        <v>911</v>
      </c>
      <c r="F694" s="263">
        <v>891</v>
      </c>
      <c r="G694" s="263">
        <v>859</v>
      </c>
      <c r="H694" s="264">
        <v>1279</v>
      </c>
      <c r="I694" s="264">
        <v>1215</v>
      </c>
      <c r="J694" s="264">
        <v>1170</v>
      </c>
      <c r="K694" s="264">
        <v>336</v>
      </c>
      <c r="L694" s="264">
        <v>322</v>
      </c>
      <c r="M694" s="264">
        <v>307</v>
      </c>
      <c r="N694" s="267">
        <v>0.978046103183315</v>
      </c>
      <c r="O694" s="266">
        <v>891</v>
      </c>
      <c r="P694" s="294">
        <v>0.9</v>
      </c>
      <c r="Q694" s="267">
        <v>0.978046103183315</v>
      </c>
      <c r="R694" s="267">
        <v>0.949960906958561</v>
      </c>
      <c r="S694" s="267">
        <v>0.958333333333333</v>
      </c>
      <c r="T694" s="295">
        <v>0.0280851962247537</v>
      </c>
      <c r="U694" s="266">
        <v>911</v>
      </c>
      <c r="V694" s="266">
        <v>859</v>
      </c>
      <c r="W694" s="267">
        <v>0.942919868276619</v>
      </c>
      <c r="X694" s="267">
        <v>0.942919868276619</v>
      </c>
      <c r="Y694" s="268">
        <v>0.9147771696638</v>
      </c>
      <c r="Z694" s="268">
        <v>0.913690476190476</v>
      </c>
      <c r="AA694" s="295">
        <v>0.0281426986128193</v>
      </c>
      <c r="AB694" s="264">
        <v>5803</v>
      </c>
      <c r="AC694" s="264">
        <v>5363</v>
      </c>
      <c r="AD694" s="264">
        <v>5704</v>
      </c>
      <c r="AE694" s="264">
        <v>5246</v>
      </c>
      <c r="AF694" s="268">
        <v>0.924177149750129</v>
      </c>
      <c r="AG694" s="268">
        <v>0.919705469845722</v>
      </c>
      <c r="AH694" s="295">
        <v>0.00447167990440689</v>
      </c>
    </row>
    <row r="695" spans="1:34">
      <c r="A695" s="315" t="s">
        <v>1160</v>
      </c>
      <c r="B695" s="321" t="s">
        <v>3346</v>
      </c>
      <c r="C695" s="293" t="s">
        <v>1190</v>
      </c>
      <c r="D695" s="321" t="s">
        <v>1191</v>
      </c>
      <c r="E695" s="263">
        <v>2220</v>
      </c>
      <c r="F695" s="263">
        <v>2168</v>
      </c>
      <c r="G695" s="263">
        <v>2127</v>
      </c>
      <c r="H695" s="264">
        <v>2756</v>
      </c>
      <c r="I695" s="264">
        <v>2678</v>
      </c>
      <c r="J695" s="264">
        <v>2616</v>
      </c>
      <c r="K695" s="264">
        <v>1256</v>
      </c>
      <c r="L695" s="264">
        <v>1238</v>
      </c>
      <c r="M695" s="264">
        <v>1210</v>
      </c>
      <c r="N695" s="267">
        <v>0.976576576576577</v>
      </c>
      <c r="O695" s="266">
        <v>2168</v>
      </c>
      <c r="P695" s="294">
        <v>0.9</v>
      </c>
      <c r="Q695" s="267">
        <v>0.976576576576577</v>
      </c>
      <c r="R695" s="267">
        <v>0.971698113207547</v>
      </c>
      <c r="S695" s="267">
        <v>0.985668789808917</v>
      </c>
      <c r="T695" s="295">
        <v>0.00487846336902942</v>
      </c>
      <c r="U695" s="266">
        <v>2220</v>
      </c>
      <c r="V695" s="266">
        <v>2127</v>
      </c>
      <c r="W695" s="267">
        <v>0.958108108108108</v>
      </c>
      <c r="X695" s="267">
        <v>0.958108108108108</v>
      </c>
      <c r="Y695" s="268">
        <v>0.949201741654572</v>
      </c>
      <c r="Z695" s="268">
        <v>0.963375796178344</v>
      </c>
      <c r="AA695" s="295">
        <v>0.00890636645353626</v>
      </c>
      <c r="AB695" s="264">
        <v>14753</v>
      </c>
      <c r="AC695" s="264">
        <v>14117</v>
      </c>
      <c r="AD695" s="264">
        <v>14240</v>
      </c>
      <c r="AE695" s="264">
        <v>13578</v>
      </c>
      <c r="AF695" s="268">
        <v>0.956890124042568</v>
      </c>
      <c r="AG695" s="268">
        <v>0.953511235955056</v>
      </c>
      <c r="AH695" s="295">
        <v>0.00337888808751141</v>
      </c>
    </row>
    <row r="696" spans="1:34">
      <c r="A696" s="315" t="s">
        <v>1160</v>
      </c>
      <c r="B696" s="321" t="s">
        <v>3346</v>
      </c>
      <c r="C696" s="293" t="s">
        <v>1192</v>
      </c>
      <c r="D696" s="321" t="s">
        <v>1193</v>
      </c>
      <c r="E696" s="263">
        <v>2137</v>
      </c>
      <c r="F696" s="263">
        <v>2038</v>
      </c>
      <c r="G696" s="263">
        <v>1245</v>
      </c>
      <c r="H696" s="264">
        <v>3027</v>
      </c>
      <c r="I696" s="264">
        <v>2648</v>
      </c>
      <c r="J696" s="264">
        <v>1558</v>
      </c>
      <c r="K696" s="264">
        <v>969</v>
      </c>
      <c r="L696" s="264">
        <v>902</v>
      </c>
      <c r="M696" s="264">
        <v>613</v>
      </c>
      <c r="N696" s="267">
        <v>0.953673373888629</v>
      </c>
      <c r="O696" s="266">
        <v>2038</v>
      </c>
      <c r="P696" s="294">
        <v>0.9</v>
      </c>
      <c r="Q696" s="267">
        <v>0.953673373888629</v>
      </c>
      <c r="R696" s="267">
        <v>0.874793524942187</v>
      </c>
      <c r="S696" s="267">
        <v>0.930856553147575</v>
      </c>
      <c r="T696" s="295">
        <v>0.078879848946442</v>
      </c>
      <c r="U696" s="266">
        <v>2137</v>
      </c>
      <c r="V696" s="266">
        <v>1245</v>
      </c>
      <c r="W696" s="267">
        <v>0.582592419279364</v>
      </c>
      <c r="X696" s="267">
        <v>0.582592419279364</v>
      </c>
      <c r="Y696" s="268">
        <v>0.514701024116287</v>
      </c>
      <c r="Z696" s="268">
        <v>0.632610939112487</v>
      </c>
      <c r="AA696" s="295">
        <v>0.0678913951630769</v>
      </c>
      <c r="AB696" s="264">
        <v>14700</v>
      </c>
      <c r="AC696" s="264">
        <v>8626</v>
      </c>
      <c r="AD696" s="264">
        <v>14215</v>
      </c>
      <c r="AE696" s="264">
        <v>8444</v>
      </c>
      <c r="AF696" s="268">
        <v>0.586802721088435</v>
      </c>
      <c r="AG696" s="268">
        <v>0.594020400984875</v>
      </c>
      <c r="AH696" s="295">
        <v>-0.00721767989643984</v>
      </c>
    </row>
    <row r="697" spans="1:34">
      <c r="A697" s="315" t="s">
        <v>1160</v>
      </c>
      <c r="B697" s="321" t="s">
        <v>3346</v>
      </c>
      <c r="C697" s="293" t="s">
        <v>1194</v>
      </c>
      <c r="D697" s="321" t="s">
        <v>1195</v>
      </c>
      <c r="E697" s="263">
        <v>1440</v>
      </c>
      <c r="F697" s="263">
        <v>1398</v>
      </c>
      <c r="G697" s="263">
        <v>1364</v>
      </c>
      <c r="H697" s="264">
        <v>2751</v>
      </c>
      <c r="I697" s="264">
        <v>2688</v>
      </c>
      <c r="J697" s="264">
        <v>2626</v>
      </c>
      <c r="K697" s="264">
        <v>1810</v>
      </c>
      <c r="L697" s="264">
        <v>1771</v>
      </c>
      <c r="M697" s="264">
        <v>1756</v>
      </c>
      <c r="N697" s="267">
        <v>0.970833333333333</v>
      </c>
      <c r="O697" s="266">
        <v>1398</v>
      </c>
      <c r="P697" s="294">
        <v>0.9</v>
      </c>
      <c r="Q697" s="267">
        <v>0.970833333333333</v>
      </c>
      <c r="R697" s="267">
        <v>0.977099236641221</v>
      </c>
      <c r="S697" s="267">
        <v>0.978453038674033</v>
      </c>
      <c r="T697" s="295">
        <v>-0.00626590330788801</v>
      </c>
      <c r="U697" s="266">
        <v>1440</v>
      </c>
      <c r="V697" s="266">
        <v>1364</v>
      </c>
      <c r="W697" s="267">
        <v>0.947222222222222</v>
      </c>
      <c r="X697" s="267">
        <v>0.947222222222222</v>
      </c>
      <c r="Y697" s="268">
        <v>0.954561977462741</v>
      </c>
      <c r="Z697" s="268">
        <v>0.970165745856354</v>
      </c>
      <c r="AA697" s="295">
        <v>-0.00733975524051866</v>
      </c>
      <c r="AB697" s="264">
        <v>15214</v>
      </c>
      <c r="AC697" s="264">
        <v>14703</v>
      </c>
      <c r="AD697" s="264">
        <v>15018</v>
      </c>
      <c r="AE697" s="264">
        <v>14520</v>
      </c>
      <c r="AF697" s="268">
        <v>0.96641251478901</v>
      </c>
      <c r="AG697" s="268">
        <v>0.966839792249301</v>
      </c>
      <c r="AH697" s="295">
        <v>-0.000427277460290698</v>
      </c>
    </row>
    <row r="698" spans="1:34">
      <c r="A698" s="315" t="s">
        <v>1160</v>
      </c>
      <c r="B698" s="321" t="s">
        <v>3346</v>
      </c>
      <c r="C698" s="293" t="s">
        <v>1196</v>
      </c>
      <c r="D698" s="321" t="s">
        <v>1197</v>
      </c>
      <c r="E698" s="263">
        <v>3597</v>
      </c>
      <c r="F698" s="263">
        <v>3510</v>
      </c>
      <c r="G698" s="263">
        <v>3340</v>
      </c>
      <c r="H698" s="264">
        <v>6390</v>
      </c>
      <c r="I698" s="264">
        <v>6263</v>
      </c>
      <c r="J698" s="264">
        <v>6020</v>
      </c>
      <c r="K698" s="264">
        <v>4234</v>
      </c>
      <c r="L698" s="264">
        <v>4179</v>
      </c>
      <c r="M698" s="264">
        <v>4124</v>
      </c>
      <c r="N698" s="267">
        <v>0.97581317764804</v>
      </c>
      <c r="O698" s="266">
        <v>3510</v>
      </c>
      <c r="P698" s="294">
        <v>0.9</v>
      </c>
      <c r="Q698" s="267">
        <v>0.97581317764804</v>
      </c>
      <c r="R698" s="267">
        <v>0.980125195618153</v>
      </c>
      <c r="S698" s="267">
        <v>0.987009919697685</v>
      </c>
      <c r="T698" s="295">
        <v>-0.00431201797011338</v>
      </c>
      <c r="U698" s="266">
        <v>3597</v>
      </c>
      <c r="V698" s="266">
        <v>3340</v>
      </c>
      <c r="W698" s="267">
        <v>0.928551570753406</v>
      </c>
      <c r="X698" s="267">
        <v>0.928551570753406</v>
      </c>
      <c r="Y698" s="268">
        <v>0.942097026604069</v>
      </c>
      <c r="Z698" s="268">
        <v>0.974019839395371</v>
      </c>
      <c r="AA698" s="295">
        <v>-0.0135454558506632</v>
      </c>
      <c r="AB698" s="264">
        <v>35316</v>
      </c>
      <c r="AC698" s="264">
        <v>33612</v>
      </c>
      <c r="AD698" s="264">
        <v>34638</v>
      </c>
      <c r="AE698" s="264">
        <v>32895</v>
      </c>
      <c r="AF698" s="268">
        <v>0.951749915052667</v>
      </c>
      <c r="AG698" s="268">
        <v>0.94967954269877</v>
      </c>
      <c r="AH698" s="295">
        <v>0.00207037235389729</v>
      </c>
    </row>
    <row r="699" spans="1:34">
      <c r="A699" s="315" t="s">
        <v>1160</v>
      </c>
      <c r="B699" s="321" t="s">
        <v>3346</v>
      </c>
      <c r="C699" s="293" t="s">
        <v>1198</v>
      </c>
      <c r="D699" s="321" t="s">
        <v>1199</v>
      </c>
      <c r="E699" s="263">
        <v>2100</v>
      </c>
      <c r="F699" s="263">
        <v>1992</v>
      </c>
      <c r="G699" s="263">
        <v>1897</v>
      </c>
      <c r="H699" s="264">
        <v>4793</v>
      </c>
      <c r="I699" s="264">
        <v>4589</v>
      </c>
      <c r="J699" s="264">
        <v>4511</v>
      </c>
      <c r="K699" s="264">
        <v>4492</v>
      </c>
      <c r="L699" s="264">
        <v>4292</v>
      </c>
      <c r="M699" s="264">
        <v>4371</v>
      </c>
      <c r="N699" s="267">
        <v>0.948571428571429</v>
      </c>
      <c r="O699" s="266">
        <v>1992</v>
      </c>
      <c r="P699" s="294">
        <v>0.9</v>
      </c>
      <c r="Q699" s="267">
        <v>0.948571428571429</v>
      </c>
      <c r="R699" s="267">
        <v>0.957437930315043</v>
      </c>
      <c r="S699" s="267">
        <v>0.955476402493321</v>
      </c>
      <c r="T699" s="295">
        <v>-0.00886650174361414</v>
      </c>
      <c r="U699" s="266">
        <v>2100</v>
      </c>
      <c r="V699" s="266">
        <v>1897</v>
      </c>
      <c r="W699" s="267">
        <v>0.903333333333333</v>
      </c>
      <c r="X699" s="267">
        <v>0.903333333333333</v>
      </c>
      <c r="Y699" s="268">
        <v>0.941164197788442</v>
      </c>
      <c r="Z699" s="268">
        <v>0.97306322350846</v>
      </c>
      <c r="AA699" s="295">
        <v>-0.0378308644551082</v>
      </c>
      <c r="AB699" s="264">
        <v>29910</v>
      </c>
      <c r="AC699" s="264">
        <v>28642</v>
      </c>
      <c r="AD699" s="264">
        <v>28194</v>
      </c>
      <c r="AE699" s="264">
        <v>27089</v>
      </c>
      <c r="AF699" s="268">
        <v>0.957606151788699</v>
      </c>
      <c r="AG699" s="268">
        <v>0.96080726395687</v>
      </c>
      <c r="AH699" s="295">
        <v>-0.00320111216817076</v>
      </c>
    </row>
    <row r="700" spans="1:34">
      <c r="A700" s="315" t="s">
        <v>1160</v>
      </c>
      <c r="B700" s="321" t="s">
        <v>3345</v>
      </c>
      <c r="C700" s="293" t="s">
        <v>1200</v>
      </c>
      <c r="D700" s="321" t="s">
        <v>1201</v>
      </c>
      <c r="E700" s="263">
        <v>2628</v>
      </c>
      <c r="F700" s="263">
        <v>2527</v>
      </c>
      <c r="G700" s="263">
        <v>2464</v>
      </c>
      <c r="H700" s="264">
        <v>3572</v>
      </c>
      <c r="I700" s="264">
        <v>3231</v>
      </c>
      <c r="J700" s="264">
        <v>3242</v>
      </c>
      <c r="K700" s="264">
        <v>1096</v>
      </c>
      <c r="L700" s="264">
        <v>1060</v>
      </c>
      <c r="M700" s="264">
        <v>1022</v>
      </c>
      <c r="N700" s="267">
        <v>0.961567732115677</v>
      </c>
      <c r="O700" s="266">
        <v>2527</v>
      </c>
      <c r="P700" s="294">
        <v>0.9</v>
      </c>
      <c r="Q700" s="267">
        <v>0.961567732115677</v>
      </c>
      <c r="R700" s="267">
        <v>0.904535274356103</v>
      </c>
      <c r="S700" s="267">
        <v>0.967153284671533</v>
      </c>
      <c r="T700" s="295">
        <v>0.0570324577595743</v>
      </c>
      <c r="U700" s="266">
        <v>2628</v>
      </c>
      <c r="V700" s="266">
        <v>2464</v>
      </c>
      <c r="W700" s="267">
        <v>0.937595129375951</v>
      </c>
      <c r="X700" s="267">
        <v>0.937595129375951</v>
      </c>
      <c r="Y700" s="268">
        <v>0.907614781634938</v>
      </c>
      <c r="Z700" s="268">
        <v>0.932481751824818</v>
      </c>
      <c r="AA700" s="295">
        <v>0.0299803477410129</v>
      </c>
      <c r="AB700" s="264">
        <v>16536</v>
      </c>
      <c r="AC700" s="264">
        <v>15280</v>
      </c>
      <c r="AD700" s="264">
        <v>15736</v>
      </c>
      <c r="AE700" s="264">
        <v>14637</v>
      </c>
      <c r="AF700" s="268">
        <v>0.924044508950169</v>
      </c>
      <c r="AG700" s="268">
        <v>0.930160142348754</v>
      </c>
      <c r="AH700" s="295">
        <v>-0.00611563339858512</v>
      </c>
    </row>
    <row r="701" spans="1:34">
      <c r="A701" s="315" t="s">
        <v>1160</v>
      </c>
      <c r="B701" s="321" t="s">
        <v>3345</v>
      </c>
      <c r="C701" s="293" t="s">
        <v>1202</v>
      </c>
      <c r="D701" s="321" t="s">
        <v>1203</v>
      </c>
      <c r="E701" s="263">
        <v>1717</v>
      </c>
      <c r="F701" s="263">
        <v>1379</v>
      </c>
      <c r="G701" s="263">
        <v>1596</v>
      </c>
      <c r="H701" s="264">
        <v>2101</v>
      </c>
      <c r="I701" s="264">
        <v>2033</v>
      </c>
      <c r="J701" s="264">
        <v>1932</v>
      </c>
      <c r="K701" s="264">
        <v>721</v>
      </c>
      <c r="L701" s="264">
        <v>526</v>
      </c>
      <c r="M701" s="264">
        <v>647</v>
      </c>
      <c r="N701" s="267">
        <v>0.803145020384391</v>
      </c>
      <c r="O701" s="266">
        <v>1379</v>
      </c>
      <c r="P701" s="294">
        <v>0.9</v>
      </c>
      <c r="Q701" s="267">
        <v>0.803145020384391</v>
      </c>
      <c r="R701" s="267">
        <v>0.967634459781057</v>
      </c>
      <c r="S701" s="267">
        <v>0.729542302357836</v>
      </c>
      <c r="T701" s="295">
        <v>-0.164489439396665</v>
      </c>
      <c r="U701" s="266">
        <v>1717</v>
      </c>
      <c r="V701" s="266">
        <v>1596</v>
      </c>
      <c r="W701" s="267">
        <v>0.929528246942341</v>
      </c>
      <c r="X701" s="267">
        <v>0.929528246942341</v>
      </c>
      <c r="Y701" s="268">
        <v>0.919562113279391</v>
      </c>
      <c r="Z701" s="268">
        <v>0.897364771151179</v>
      </c>
      <c r="AA701" s="295">
        <v>0.00996613366295052</v>
      </c>
      <c r="AB701" s="264">
        <v>10403</v>
      </c>
      <c r="AC701" s="264">
        <v>9606</v>
      </c>
      <c r="AD701" s="264">
        <v>10218</v>
      </c>
      <c r="AE701" s="264">
        <v>9375</v>
      </c>
      <c r="AF701" s="268">
        <v>0.923387484379506</v>
      </c>
      <c r="AG701" s="268">
        <v>0.917498532002349</v>
      </c>
      <c r="AH701" s="295">
        <v>0.00588895237715714</v>
      </c>
    </row>
    <row r="702" spans="1:34">
      <c r="A702" s="315" t="s">
        <v>1160</v>
      </c>
      <c r="B702" s="321" t="s">
        <v>3345</v>
      </c>
      <c r="C702" s="293" t="s">
        <v>1204</v>
      </c>
      <c r="D702" s="321" t="s">
        <v>1205</v>
      </c>
      <c r="E702" s="263">
        <v>1679</v>
      </c>
      <c r="F702" s="263">
        <v>1322</v>
      </c>
      <c r="G702" s="263">
        <v>1560</v>
      </c>
      <c r="H702" s="264">
        <v>2126</v>
      </c>
      <c r="I702" s="264">
        <v>1728</v>
      </c>
      <c r="J702" s="264">
        <v>1960</v>
      </c>
      <c r="K702" s="264">
        <v>634</v>
      </c>
      <c r="L702" s="264">
        <v>630</v>
      </c>
      <c r="M702" s="264">
        <v>577</v>
      </c>
      <c r="N702" s="267">
        <v>0.787373436569387</v>
      </c>
      <c r="O702" s="266">
        <v>1322</v>
      </c>
      <c r="P702" s="294">
        <v>0.9</v>
      </c>
      <c r="Q702" s="267">
        <v>0.787373436569387</v>
      </c>
      <c r="R702" s="267">
        <v>0.812793979303857</v>
      </c>
      <c r="S702" s="267">
        <v>0.993690851735016</v>
      </c>
      <c r="T702" s="295">
        <v>-0.0254205427344705</v>
      </c>
      <c r="U702" s="266">
        <v>1679</v>
      </c>
      <c r="V702" s="266">
        <v>1560</v>
      </c>
      <c r="W702" s="267">
        <v>0.929124478856462</v>
      </c>
      <c r="X702" s="267">
        <v>0.929124478856462</v>
      </c>
      <c r="Y702" s="268">
        <v>0.921919096895579</v>
      </c>
      <c r="Z702" s="268">
        <v>0.910094637223975</v>
      </c>
      <c r="AA702" s="295">
        <v>0.00720538196088361</v>
      </c>
      <c r="AB702" s="264">
        <v>10168</v>
      </c>
      <c r="AC702" s="264">
        <v>9397</v>
      </c>
      <c r="AD702" s="264">
        <v>10077</v>
      </c>
      <c r="AE702" s="264">
        <v>9404</v>
      </c>
      <c r="AF702" s="268">
        <v>0.924173878835563</v>
      </c>
      <c r="AG702" s="268">
        <v>0.933214250272899</v>
      </c>
      <c r="AH702" s="295">
        <v>-0.00904037143733616</v>
      </c>
    </row>
    <row r="703" spans="1:34">
      <c r="A703" s="315" t="s">
        <v>1160</v>
      </c>
      <c r="B703" s="321" t="s">
        <v>3345</v>
      </c>
      <c r="C703" s="293" t="s">
        <v>1206</v>
      </c>
      <c r="D703" s="321" t="s">
        <v>1207</v>
      </c>
      <c r="E703" s="263">
        <v>2451</v>
      </c>
      <c r="F703" s="263">
        <v>2247</v>
      </c>
      <c r="G703" s="263">
        <v>2284</v>
      </c>
      <c r="H703" s="264">
        <v>3073</v>
      </c>
      <c r="I703" s="264">
        <v>2835</v>
      </c>
      <c r="J703" s="264">
        <v>2819</v>
      </c>
      <c r="K703" s="264">
        <v>1019</v>
      </c>
      <c r="L703" s="264">
        <v>998</v>
      </c>
      <c r="M703" s="264">
        <v>956</v>
      </c>
      <c r="N703" s="267">
        <v>0.916768665850673</v>
      </c>
      <c r="O703" s="266">
        <v>2247</v>
      </c>
      <c r="P703" s="294">
        <v>0.9</v>
      </c>
      <c r="Q703" s="267">
        <v>0.916768665850673</v>
      </c>
      <c r="R703" s="267">
        <v>0.92255125284738</v>
      </c>
      <c r="S703" s="267">
        <v>0.979391560353288</v>
      </c>
      <c r="T703" s="295">
        <v>-0.0057825869967072</v>
      </c>
      <c r="U703" s="266">
        <v>2451</v>
      </c>
      <c r="V703" s="266">
        <v>2284</v>
      </c>
      <c r="W703" s="267">
        <v>0.931864545083639</v>
      </c>
      <c r="X703" s="267">
        <v>0.931864545083639</v>
      </c>
      <c r="Y703" s="268">
        <v>0.917344614383339</v>
      </c>
      <c r="Z703" s="268">
        <v>0.938174681059863</v>
      </c>
      <c r="AA703" s="295">
        <v>0.0145199307003006</v>
      </c>
      <c r="AB703" s="264">
        <v>14611</v>
      </c>
      <c r="AC703" s="264">
        <v>13587</v>
      </c>
      <c r="AD703" s="264">
        <v>13559</v>
      </c>
      <c r="AE703" s="264">
        <v>12669</v>
      </c>
      <c r="AF703" s="268">
        <v>0.929915816850318</v>
      </c>
      <c r="AG703" s="268">
        <v>0.93436094107235</v>
      </c>
      <c r="AH703" s="295">
        <v>-0.00444512422203225</v>
      </c>
    </row>
    <row r="704" spans="1:34">
      <c r="A704" s="315" t="s">
        <v>1160</v>
      </c>
      <c r="B704" s="321" t="s">
        <v>3345</v>
      </c>
      <c r="C704" s="293" t="s">
        <v>1208</v>
      </c>
      <c r="D704" s="321" t="s">
        <v>1209</v>
      </c>
      <c r="E704" s="263">
        <v>2022</v>
      </c>
      <c r="F704" s="263">
        <v>1979</v>
      </c>
      <c r="G704" s="263">
        <v>1844</v>
      </c>
      <c r="H704" s="264">
        <v>2834</v>
      </c>
      <c r="I704" s="264">
        <v>2776</v>
      </c>
      <c r="J704" s="264">
        <v>2608</v>
      </c>
      <c r="K704" s="264">
        <v>838</v>
      </c>
      <c r="L704" s="264">
        <v>830</v>
      </c>
      <c r="M704" s="264">
        <v>781</v>
      </c>
      <c r="N704" s="267">
        <v>0.978733926805143</v>
      </c>
      <c r="O704" s="266">
        <v>1979</v>
      </c>
      <c r="P704" s="294">
        <v>0.9</v>
      </c>
      <c r="Q704" s="267">
        <v>0.978733926805143</v>
      </c>
      <c r="R704" s="267">
        <v>0.979534227240649</v>
      </c>
      <c r="S704" s="267">
        <v>0.990453460620525</v>
      </c>
      <c r="T704" s="295">
        <v>-0.000800300435505941</v>
      </c>
      <c r="U704" s="266">
        <v>2022</v>
      </c>
      <c r="V704" s="266">
        <v>1844</v>
      </c>
      <c r="W704" s="267">
        <v>0.911968348170129</v>
      </c>
      <c r="X704" s="267">
        <v>0.911968348170129</v>
      </c>
      <c r="Y704" s="268">
        <v>0.920254057868737</v>
      </c>
      <c r="Z704" s="268">
        <v>0.931980906921241</v>
      </c>
      <c r="AA704" s="295">
        <v>-0.0082857096986082</v>
      </c>
      <c r="AB704" s="264">
        <v>13366</v>
      </c>
      <c r="AC704" s="264">
        <v>12478</v>
      </c>
      <c r="AD704" s="264">
        <v>12968</v>
      </c>
      <c r="AE704" s="264">
        <v>12241</v>
      </c>
      <c r="AF704" s="268">
        <v>0.933562771210534</v>
      </c>
      <c r="AG704" s="268">
        <v>0.943938926588526</v>
      </c>
      <c r="AH704" s="295">
        <v>-0.0103761553779914</v>
      </c>
    </row>
    <row r="705" spans="1:34">
      <c r="A705" s="315" t="s">
        <v>1160</v>
      </c>
      <c r="B705" s="321" t="s">
        <v>3345</v>
      </c>
      <c r="C705" s="293" t="s">
        <v>1210</v>
      </c>
      <c r="D705" s="321" t="s">
        <v>1211</v>
      </c>
      <c r="E705" s="263">
        <v>2792</v>
      </c>
      <c r="F705" s="263">
        <v>2770</v>
      </c>
      <c r="G705" s="263">
        <v>2688</v>
      </c>
      <c r="H705" s="264">
        <v>3643</v>
      </c>
      <c r="I705" s="264">
        <v>3607</v>
      </c>
      <c r="J705" s="264">
        <v>3522</v>
      </c>
      <c r="K705" s="264">
        <v>1347</v>
      </c>
      <c r="L705" s="264">
        <v>1337</v>
      </c>
      <c r="M705" s="264">
        <v>1314</v>
      </c>
      <c r="N705" s="267">
        <v>0.992120343839542</v>
      </c>
      <c r="O705" s="266">
        <v>2770</v>
      </c>
      <c r="P705" s="294">
        <v>0.9</v>
      </c>
      <c r="Q705" s="267">
        <v>0.992120343839542</v>
      </c>
      <c r="R705" s="267">
        <v>0.990118034586879</v>
      </c>
      <c r="S705" s="267">
        <v>0.992576095025984</v>
      </c>
      <c r="T705" s="295">
        <v>0.00200230925266254</v>
      </c>
      <c r="U705" s="266">
        <v>2792</v>
      </c>
      <c r="V705" s="266">
        <v>2688</v>
      </c>
      <c r="W705" s="267">
        <v>0.962750716332378</v>
      </c>
      <c r="X705" s="267">
        <v>0.962750716332378</v>
      </c>
      <c r="Y705" s="268">
        <v>0.966785616250343</v>
      </c>
      <c r="Z705" s="268">
        <v>0.975501113585746</v>
      </c>
      <c r="AA705" s="295">
        <v>-0.00403489991796491</v>
      </c>
      <c r="AB705" s="264">
        <v>18128</v>
      </c>
      <c r="AC705" s="264">
        <v>17635</v>
      </c>
      <c r="AD705" s="264">
        <v>17597</v>
      </c>
      <c r="AE705" s="264">
        <v>17175</v>
      </c>
      <c r="AF705" s="268">
        <v>0.972804501323919</v>
      </c>
      <c r="AG705" s="268">
        <v>0.976018639540831</v>
      </c>
      <c r="AH705" s="295">
        <v>-0.00321413821691197</v>
      </c>
    </row>
    <row r="706" spans="1:34">
      <c r="A706" s="315" t="s">
        <v>1160</v>
      </c>
      <c r="B706" s="321" t="s">
        <v>3345</v>
      </c>
      <c r="C706" s="293" t="s">
        <v>1212</v>
      </c>
      <c r="D706" s="321" t="s">
        <v>1213</v>
      </c>
      <c r="E706" s="263">
        <v>2807</v>
      </c>
      <c r="F706" s="263">
        <v>2783</v>
      </c>
      <c r="G706" s="263">
        <v>2652</v>
      </c>
      <c r="H706" s="264">
        <v>3581</v>
      </c>
      <c r="I706" s="264">
        <v>3556</v>
      </c>
      <c r="J706" s="264">
        <v>3364</v>
      </c>
      <c r="K706" s="264">
        <v>1164</v>
      </c>
      <c r="L706" s="264">
        <v>1156</v>
      </c>
      <c r="M706" s="264">
        <v>1107</v>
      </c>
      <c r="N706" s="267">
        <v>0.991449946562166</v>
      </c>
      <c r="O706" s="266">
        <v>2783</v>
      </c>
      <c r="P706" s="294">
        <v>0.9</v>
      </c>
      <c r="Q706" s="267">
        <v>0.991449946562166</v>
      </c>
      <c r="R706" s="267">
        <v>0.993018709857582</v>
      </c>
      <c r="S706" s="267">
        <v>0.993127147766323</v>
      </c>
      <c r="T706" s="295">
        <v>-0.00156876329541566</v>
      </c>
      <c r="U706" s="266">
        <v>2807</v>
      </c>
      <c r="V706" s="266">
        <v>2652</v>
      </c>
      <c r="W706" s="267">
        <v>0.944780904880655</v>
      </c>
      <c r="X706" s="267">
        <v>0.944780904880655</v>
      </c>
      <c r="Y706" s="268">
        <v>0.939402401563809</v>
      </c>
      <c r="Z706" s="268">
        <v>0.951030927835051</v>
      </c>
      <c r="AA706" s="295">
        <v>0.00537850331684653</v>
      </c>
      <c r="AB706" s="264">
        <v>17236</v>
      </c>
      <c r="AC706" s="264">
        <v>16412</v>
      </c>
      <c r="AD706" s="264">
        <v>17367</v>
      </c>
      <c r="AE706" s="264">
        <v>16506</v>
      </c>
      <c r="AF706" s="268">
        <v>0.952193084242284</v>
      </c>
      <c r="AG706" s="268">
        <v>0.950423216444982</v>
      </c>
      <c r="AH706" s="295">
        <v>0.00176986779730171</v>
      </c>
    </row>
    <row r="707" spans="1:34">
      <c r="A707" s="315" t="s">
        <v>1160</v>
      </c>
      <c r="B707" s="321" t="s">
        <v>3345</v>
      </c>
      <c r="C707" s="293" t="s">
        <v>1214</v>
      </c>
      <c r="D707" s="321" t="s">
        <v>1215</v>
      </c>
      <c r="E707" s="263">
        <v>1204</v>
      </c>
      <c r="F707" s="263">
        <v>1186</v>
      </c>
      <c r="G707" s="263">
        <v>1131</v>
      </c>
      <c r="H707" s="264">
        <v>1471</v>
      </c>
      <c r="I707" s="264">
        <v>1448</v>
      </c>
      <c r="J707" s="264">
        <v>1373</v>
      </c>
      <c r="K707" s="264">
        <v>482</v>
      </c>
      <c r="L707" s="264">
        <v>478</v>
      </c>
      <c r="M707" s="264">
        <v>447</v>
      </c>
      <c r="N707" s="267">
        <v>0.985049833887043</v>
      </c>
      <c r="O707" s="266">
        <v>1186</v>
      </c>
      <c r="P707" s="294">
        <v>0.9</v>
      </c>
      <c r="Q707" s="267">
        <v>0.985049833887043</v>
      </c>
      <c r="R707" s="267">
        <v>0.984364377974167</v>
      </c>
      <c r="S707" s="267">
        <v>0.991701244813278</v>
      </c>
      <c r="T707" s="295">
        <v>0.000685455912875943</v>
      </c>
      <c r="U707" s="266">
        <v>1204</v>
      </c>
      <c r="V707" s="266">
        <v>1131</v>
      </c>
      <c r="W707" s="267">
        <v>0.93936877076412</v>
      </c>
      <c r="X707" s="267">
        <v>0.93936877076412</v>
      </c>
      <c r="Y707" s="268">
        <v>0.933378653976886</v>
      </c>
      <c r="Z707" s="268">
        <v>0.927385892116183</v>
      </c>
      <c r="AA707" s="295">
        <v>0.00599011678723316</v>
      </c>
      <c r="AB707" s="264">
        <v>7355</v>
      </c>
      <c r="AC707" s="264">
        <v>6958</v>
      </c>
      <c r="AD707" s="264">
        <v>7452</v>
      </c>
      <c r="AE707" s="264">
        <v>7063</v>
      </c>
      <c r="AF707" s="268">
        <v>0.946023113528212</v>
      </c>
      <c r="AG707" s="268">
        <v>0.947799248523886</v>
      </c>
      <c r="AH707" s="295">
        <v>-0.00177613499567408</v>
      </c>
    </row>
    <row r="708" spans="1:34">
      <c r="A708" s="315" t="s">
        <v>1160</v>
      </c>
      <c r="B708" s="321" t="s">
        <v>32</v>
      </c>
      <c r="C708" s="293" t="s">
        <v>32</v>
      </c>
      <c r="D708" s="321" t="s">
        <v>1216</v>
      </c>
      <c r="E708" s="263">
        <v>0</v>
      </c>
      <c r="F708" s="263">
        <v>0</v>
      </c>
      <c r="G708" s="263">
        <v>0</v>
      </c>
      <c r="H708" s="264">
        <v>0</v>
      </c>
      <c r="I708" s="264">
        <v>0</v>
      </c>
      <c r="J708" s="264">
        <v>0</v>
      </c>
      <c r="K708" s="264">
        <v>0</v>
      </c>
      <c r="L708" s="264">
        <v>0</v>
      </c>
      <c r="M708" s="264">
        <v>0</v>
      </c>
      <c r="N708" s="267">
        <v>0</v>
      </c>
      <c r="O708" s="266">
        <v>0</v>
      </c>
      <c r="P708" s="294">
        <v>0.9</v>
      </c>
      <c r="Q708" s="267">
        <v>0</v>
      </c>
      <c r="R708" s="267">
        <v>0</v>
      </c>
      <c r="S708" s="267">
        <v>0</v>
      </c>
      <c r="T708" s="295">
        <v>0</v>
      </c>
      <c r="U708" s="266">
        <v>0</v>
      </c>
      <c r="V708" s="266">
        <v>0</v>
      </c>
      <c r="W708" s="267">
        <v>0</v>
      </c>
      <c r="X708" s="267">
        <v>0</v>
      </c>
      <c r="Y708" s="268">
        <v>0</v>
      </c>
      <c r="Z708" s="268">
        <v>0</v>
      </c>
      <c r="AA708" s="295">
        <v>0</v>
      </c>
      <c r="AB708" s="264">
        <v>0</v>
      </c>
      <c r="AC708" s="264">
        <v>0</v>
      </c>
      <c r="AD708" s="264">
        <v>0</v>
      </c>
      <c r="AE708" s="264">
        <v>0</v>
      </c>
      <c r="AF708" s="268">
        <v>0</v>
      </c>
      <c r="AG708" s="268">
        <v>0</v>
      </c>
      <c r="AH708" s="295">
        <v>0</v>
      </c>
    </row>
    <row r="709" spans="1:34">
      <c r="A709" s="315" t="s">
        <v>1160</v>
      </c>
      <c r="B709" s="321" t="s">
        <v>3347</v>
      </c>
      <c r="C709" s="293" t="s">
        <v>1217</v>
      </c>
      <c r="D709" s="321" t="s">
        <v>1218</v>
      </c>
      <c r="E709" s="263">
        <v>2112</v>
      </c>
      <c r="F709" s="263">
        <v>2036</v>
      </c>
      <c r="G709" s="263">
        <v>2009</v>
      </c>
      <c r="H709" s="264">
        <v>2917</v>
      </c>
      <c r="I709" s="264">
        <v>2802</v>
      </c>
      <c r="J709" s="264">
        <v>2762</v>
      </c>
      <c r="K709" s="264">
        <v>821</v>
      </c>
      <c r="L709" s="264">
        <v>796</v>
      </c>
      <c r="M709" s="264">
        <v>781</v>
      </c>
      <c r="N709" s="267">
        <v>0.964015151515151</v>
      </c>
      <c r="O709" s="266">
        <v>2036</v>
      </c>
      <c r="P709" s="294">
        <v>0.9</v>
      </c>
      <c r="Q709" s="267">
        <v>0.964015151515151</v>
      </c>
      <c r="R709" s="267">
        <v>0.960575934178951</v>
      </c>
      <c r="S709" s="267">
        <v>0.969549330085262</v>
      </c>
      <c r="T709" s="295">
        <v>0.00343921733620056</v>
      </c>
      <c r="U709" s="266">
        <v>2112</v>
      </c>
      <c r="V709" s="266">
        <v>2009</v>
      </c>
      <c r="W709" s="267">
        <v>0.951231060606061</v>
      </c>
      <c r="X709" s="267">
        <v>0.951231060606061</v>
      </c>
      <c r="Y709" s="268">
        <v>0.946863215632499</v>
      </c>
      <c r="Z709" s="268">
        <v>0.951278928136419</v>
      </c>
      <c r="AA709" s="295">
        <v>0.00436784497356146</v>
      </c>
      <c r="AB709" s="264">
        <v>13949</v>
      </c>
      <c r="AC709" s="264">
        <v>13276</v>
      </c>
      <c r="AD709" s="264">
        <v>14264</v>
      </c>
      <c r="AE709" s="264">
        <v>13596</v>
      </c>
      <c r="AF709" s="268">
        <v>0.951752813821779</v>
      </c>
      <c r="AG709" s="268">
        <v>0.953168816601234</v>
      </c>
      <c r="AH709" s="295">
        <v>-0.00141600277945453</v>
      </c>
    </row>
    <row r="710" spans="1:34">
      <c r="A710" s="315" t="s">
        <v>1160</v>
      </c>
      <c r="B710" s="321" t="s">
        <v>3347</v>
      </c>
      <c r="C710" s="293" t="s">
        <v>1219</v>
      </c>
      <c r="D710" s="321" t="s">
        <v>1220</v>
      </c>
      <c r="E710" s="263">
        <v>2174</v>
      </c>
      <c r="F710" s="263">
        <v>2077</v>
      </c>
      <c r="G710" s="263">
        <v>2029</v>
      </c>
      <c r="H710" s="264">
        <v>2836</v>
      </c>
      <c r="I710" s="264">
        <v>2706</v>
      </c>
      <c r="J710" s="264">
        <v>2650</v>
      </c>
      <c r="K710" s="264">
        <v>740</v>
      </c>
      <c r="L710" s="264">
        <v>713</v>
      </c>
      <c r="M710" s="264">
        <v>695</v>
      </c>
      <c r="N710" s="267">
        <v>0.955381784728611</v>
      </c>
      <c r="O710" s="266">
        <v>2077</v>
      </c>
      <c r="P710" s="294">
        <v>0.9</v>
      </c>
      <c r="Q710" s="267">
        <v>0.955381784728611</v>
      </c>
      <c r="R710" s="267">
        <v>0.954160789844852</v>
      </c>
      <c r="S710" s="267">
        <v>0.963513513513514</v>
      </c>
      <c r="T710" s="295">
        <v>0.00122099488375904</v>
      </c>
      <c r="U710" s="266">
        <v>2174</v>
      </c>
      <c r="V710" s="266">
        <v>2029</v>
      </c>
      <c r="W710" s="267">
        <v>0.933302667893284</v>
      </c>
      <c r="X710" s="267">
        <v>0.933302667893284</v>
      </c>
      <c r="Y710" s="268">
        <v>0.93441466854725</v>
      </c>
      <c r="Z710" s="268">
        <v>0.939189189189189</v>
      </c>
      <c r="AA710" s="295">
        <v>-0.00111200065396533</v>
      </c>
      <c r="AB710" s="264">
        <v>13944</v>
      </c>
      <c r="AC710" s="264">
        <v>13085</v>
      </c>
      <c r="AD710" s="264">
        <v>14212</v>
      </c>
      <c r="AE710" s="264">
        <v>13329</v>
      </c>
      <c r="AF710" s="268">
        <v>0.938396442914515</v>
      </c>
      <c r="AG710" s="268">
        <v>0.93786940613566</v>
      </c>
      <c r="AH710" s="295">
        <v>0.000527036778855128</v>
      </c>
    </row>
    <row r="711" spans="1:34">
      <c r="A711" s="315" t="s">
        <v>1160</v>
      </c>
      <c r="B711" s="321" t="s">
        <v>3347</v>
      </c>
      <c r="C711" s="293" t="s">
        <v>1221</v>
      </c>
      <c r="D711" s="321" t="s">
        <v>1222</v>
      </c>
      <c r="E711" s="263">
        <v>3541</v>
      </c>
      <c r="F711" s="263">
        <v>3457</v>
      </c>
      <c r="G711" s="263">
        <v>3253</v>
      </c>
      <c r="H711" s="264">
        <v>5211</v>
      </c>
      <c r="I711" s="264">
        <v>4624</v>
      </c>
      <c r="J711" s="264">
        <v>4753</v>
      </c>
      <c r="K711" s="264">
        <v>1352</v>
      </c>
      <c r="L711" s="264">
        <v>1251</v>
      </c>
      <c r="M711" s="264">
        <v>1249</v>
      </c>
      <c r="N711" s="267">
        <v>0.976277887602372</v>
      </c>
      <c r="O711" s="266">
        <v>3457</v>
      </c>
      <c r="P711" s="294">
        <v>0.9</v>
      </c>
      <c r="Q711" s="267">
        <v>0.976277887602372</v>
      </c>
      <c r="R711" s="267">
        <v>0.887353674918442</v>
      </c>
      <c r="S711" s="267">
        <v>0.925295857988166</v>
      </c>
      <c r="T711" s="295">
        <v>0.0889242126839305</v>
      </c>
      <c r="U711" s="266">
        <v>3541</v>
      </c>
      <c r="V711" s="266">
        <v>3253</v>
      </c>
      <c r="W711" s="267">
        <v>0.918667043208133</v>
      </c>
      <c r="X711" s="267">
        <v>0.918667043208133</v>
      </c>
      <c r="Y711" s="268">
        <v>0.912109000191902</v>
      </c>
      <c r="Z711" s="268">
        <v>0.923816568047337</v>
      </c>
      <c r="AA711" s="295">
        <v>0.00655804301623153</v>
      </c>
      <c r="AB711" s="264">
        <v>24433</v>
      </c>
      <c r="AC711" s="264">
        <v>22444</v>
      </c>
      <c r="AD711" s="264">
        <v>24957</v>
      </c>
      <c r="AE711" s="264">
        <v>23076</v>
      </c>
      <c r="AF711" s="268">
        <v>0.918593705234724</v>
      </c>
      <c r="AG711" s="268">
        <v>0.924630364226469</v>
      </c>
      <c r="AH711" s="295">
        <v>-0.00603665899174599</v>
      </c>
    </row>
    <row r="712" spans="1:34">
      <c r="A712" s="315" t="s">
        <v>1160</v>
      </c>
      <c r="B712" s="321" t="s">
        <v>3347</v>
      </c>
      <c r="C712" s="293" t="s">
        <v>1223</v>
      </c>
      <c r="D712" s="321" t="s">
        <v>1224</v>
      </c>
      <c r="E712" s="263">
        <v>2577</v>
      </c>
      <c r="F712" s="263">
        <v>2478</v>
      </c>
      <c r="G712" s="263">
        <v>2374</v>
      </c>
      <c r="H712" s="264">
        <v>3371</v>
      </c>
      <c r="I712" s="264">
        <v>3245</v>
      </c>
      <c r="J712" s="264">
        <v>3101</v>
      </c>
      <c r="K712" s="264">
        <v>919</v>
      </c>
      <c r="L712" s="264">
        <v>902</v>
      </c>
      <c r="M712" s="264">
        <v>865</v>
      </c>
      <c r="N712" s="267">
        <v>0.961583236321304</v>
      </c>
      <c r="O712" s="266">
        <v>2478</v>
      </c>
      <c r="P712" s="294">
        <v>0.9</v>
      </c>
      <c r="Q712" s="267">
        <v>0.961583236321304</v>
      </c>
      <c r="R712" s="267">
        <v>0.962622367250074</v>
      </c>
      <c r="S712" s="267">
        <v>0.981501632208923</v>
      </c>
      <c r="T712" s="295">
        <v>-0.00103913092877028</v>
      </c>
      <c r="U712" s="266">
        <v>2577</v>
      </c>
      <c r="V712" s="266">
        <v>2374</v>
      </c>
      <c r="W712" s="267">
        <v>0.921226232052775</v>
      </c>
      <c r="X712" s="267">
        <v>0.921226232052775</v>
      </c>
      <c r="Y712" s="268">
        <v>0.91990507267873</v>
      </c>
      <c r="Z712" s="268">
        <v>0.941240478781284</v>
      </c>
      <c r="AA712" s="295">
        <v>0.0013211593740442</v>
      </c>
      <c r="AB712" s="264">
        <v>16034</v>
      </c>
      <c r="AC712" s="264">
        <v>14875</v>
      </c>
      <c r="AD712" s="264">
        <v>15773</v>
      </c>
      <c r="AE712" s="264">
        <v>14814</v>
      </c>
      <c r="AF712" s="268">
        <v>0.927716103280529</v>
      </c>
      <c r="AG712" s="268">
        <v>0.939199898560832</v>
      </c>
      <c r="AH712" s="295">
        <v>-0.0114837952803029</v>
      </c>
    </row>
    <row r="713" spans="1:34">
      <c r="A713" s="315" t="s">
        <v>1160</v>
      </c>
      <c r="B713" s="321" t="s">
        <v>3347</v>
      </c>
      <c r="C713" s="293" t="s">
        <v>1225</v>
      </c>
      <c r="D713" s="321" t="s">
        <v>1226</v>
      </c>
      <c r="E713" s="263">
        <v>1832</v>
      </c>
      <c r="F713" s="263">
        <v>1802</v>
      </c>
      <c r="G713" s="263">
        <v>1703</v>
      </c>
      <c r="H713" s="264">
        <v>2523</v>
      </c>
      <c r="I713" s="264">
        <v>2500</v>
      </c>
      <c r="J713" s="264">
        <v>2353</v>
      </c>
      <c r="K713" s="264">
        <v>595</v>
      </c>
      <c r="L713" s="264">
        <v>587</v>
      </c>
      <c r="M713" s="264">
        <v>559</v>
      </c>
      <c r="N713" s="267">
        <v>0.983624454148472</v>
      </c>
      <c r="O713" s="266">
        <v>1802</v>
      </c>
      <c r="P713" s="294">
        <v>0.9</v>
      </c>
      <c r="Q713" s="267">
        <v>0.983624454148472</v>
      </c>
      <c r="R713" s="267">
        <v>0.990883868410622</v>
      </c>
      <c r="S713" s="267">
        <v>0.98655462184874</v>
      </c>
      <c r="T713" s="295">
        <v>-0.0072594142621506</v>
      </c>
      <c r="U713" s="266">
        <v>1832</v>
      </c>
      <c r="V713" s="266">
        <v>1703</v>
      </c>
      <c r="W713" s="267">
        <v>0.929585152838428</v>
      </c>
      <c r="X713" s="267">
        <v>0.929585152838428</v>
      </c>
      <c r="Y713" s="268">
        <v>0.932619896948078</v>
      </c>
      <c r="Z713" s="268">
        <v>0.939495798319328</v>
      </c>
      <c r="AA713" s="295">
        <v>-0.00303474410964977</v>
      </c>
      <c r="AB713" s="264">
        <v>11338</v>
      </c>
      <c r="AC713" s="264">
        <v>10654</v>
      </c>
      <c r="AD713" s="264">
        <v>11506</v>
      </c>
      <c r="AE713" s="264">
        <v>10894</v>
      </c>
      <c r="AF713" s="268">
        <v>0.939671899805962</v>
      </c>
      <c r="AG713" s="268">
        <v>0.946810359812272</v>
      </c>
      <c r="AH713" s="295">
        <v>-0.00713846000630969</v>
      </c>
    </row>
    <row r="714" spans="1:34">
      <c r="A714" s="315" t="s">
        <v>1160</v>
      </c>
      <c r="B714" s="321" t="s">
        <v>3347</v>
      </c>
      <c r="C714" s="293" t="s">
        <v>1227</v>
      </c>
      <c r="D714" s="321" t="s">
        <v>1228</v>
      </c>
      <c r="E714" s="263">
        <v>1992</v>
      </c>
      <c r="F714" s="263">
        <v>1967</v>
      </c>
      <c r="G714" s="263">
        <v>1901</v>
      </c>
      <c r="H714" s="264">
        <v>2868</v>
      </c>
      <c r="I714" s="264">
        <v>2861</v>
      </c>
      <c r="J714" s="264">
        <v>2636</v>
      </c>
      <c r="K714" s="264">
        <v>718</v>
      </c>
      <c r="L714" s="264">
        <v>717</v>
      </c>
      <c r="M714" s="264">
        <v>684</v>
      </c>
      <c r="N714" s="267">
        <v>0.987449799196787</v>
      </c>
      <c r="O714" s="266">
        <v>1967</v>
      </c>
      <c r="P714" s="294">
        <v>0.9</v>
      </c>
      <c r="Q714" s="267">
        <v>0.987449799196787</v>
      </c>
      <c r="R714" s="267">
        <v>0.997559274755927</v>
      </c>
      <c r="S714" s="267">
        <v>0.998607242339833</v>
      </c>
      <c r="T714" s="295">
        <v>-0.0101094755591403</v>
      </c>
      <c r="U714" s="266">
        <v>1992</v>
      </c>
      <c r="V714" s="266">
        <v>1901</v>
      </c>
      <c r="W714" s="267">
        <v>0.954317269076305</v>
      </c>
      <c r="X714" s="267">
        <v>0.954317269076305</v>
      </c>
      <c r="Y714" s="268">
        <v>0.919107391910739</v>
      </c>
      <c r="Z714" s="268">
        <v>0.952646239554318</v>
      </c>
      <c r="AA714" s="295">
        <v>0.035209877165566</v>
      </c>
      <c r="AB714" s="264">
        <v>13014</v>
      </c>
      <c r="AC714" s="264">
        <v>12313</v>
      </c>
      <c r="AD714" s="264">
        <v>13292</v>
      </c>
      <c r="AE714" s="264">
        <v>12828</v>
      </c>
      <c r="AF714" s="268">
        <v>0.94613493161211</v>
      </c>
      <c r="AG714" s="268">
        <v>0.965091784532049</v>
      </c>
      <c r="AH714" s="295">
        <v>-0.0189568529199393</v>
      </c>
    </row>
    <row r="715" spans="1:34">
      <c r="A715" s="315" t="s">
        <v>1160</v>
      </c>
      <c r="B715" s="321" t="s">
        <v>3347</v>
      </c>
      <c r="C715" s="293" t="s">
        <v>1229</v>
      </c>
      <c r="D715" s="321" t="s">
        <v>1230</v>
      </c>
      <c r="E715" s="263">
        <v>5530</v>
      </c>
      <c r="F715" s="263">
        <v>5297</v>
      </c>
      <c r="G715" s="263">
        <v>5113</v>
      </c>
      <c r="H715" s="264">
        <v>7272</v>
      </c>
      <c r="I715" s="264">
        <v>5624</v>
      </c>
      <c r="J715" s="264">
        <v>6691</v>
      </c>
      <c r="K715" s="264">
        <v>1880</v>
      </c>
      <c r="L715" s="264">
        <v>1812</v>
      </c>
      <c r="M715" s="264">
        <v>1722</v>
      </c>
      <c r="N715" s="267">
        <v>0.957866184448463</v>
      </c>
      <c r="O715" s="266">
        <v>5297</v>
      </c>
      <c r="P715" s="294">
        <v>0.9</v>
      </c>
      <c r="Q715" s="267">
        <v>0.957866184448463</v>
      </c>
      <c r="R715" s="267">
        <v>0.773377337733773</v>
      </c>
      <c r="S715" s="267">
        <v>0.963829787234043</v>
      </c>
      <c r="T715" s="295">
        <v>0.18448884671469</v>
      </c>
      <c r="U715" s="266">
        <v>5530</v>
      </c>
      <c r="V715" s="266">
        <v>5113</v>
      </c>
      <c r="W715" s="267">
        <v>0.924593128390597</v>
      </c>
      <c r="X715" s="267">
        <v>0.924593128390597</v>
      </c>
      <c r="Y715" s="268">
        <v>0.920104510451045</v>
      </c>
      <c r="Z715" s="268">
        <v>0.915957446808511</v>
      </c>
      <c r="AA715" s="295">
        <v>0.00448861793955158</v>
      </c>
      <c r="AB715" s="264">
        <v>35616</v>
      </c>
      <c r="AC715" s="264">
        <v>32779</v>
      </c>
      <c r="AD715" s="264">
        <v>35740</v>
      </c>
      <c r="AE715" s="264">
        <v>32948</v>
      </c>
      <c r="AF715" s="268">
        <v>0.92034478885894</v>
      </c>
      <c r="AG715" s="268">
        <v>0.92188024622272</v>
      </c>
      <c r="AH715" s="295">
        <v>-0.00153545736377991</v>
      </c>
    </row>
    <row r="716" spans="1:34">
      <c r="A716" s="315" t="s">
        <v>1160</v>
      </c>
      <c r="B716" s="321" t="s">
        <v>3347</v>
      </c>
      <c r="C716" s="293" t="s">
        <v>1231</v>
      </c>
      <c r="D716" s="321" t="s">
        <v>1232</v>
      </c>
      <c r="E716" s="263">
        <v>1284</v>
      </c>
      <c r="F716" s="263">
        <v>1269</v>
      </c>
      <c r="G716" s="263">
        <v>1207</v>
      </c>
      <c r="H716" s="264">
        <v>1773</v>
      </c>
      <c r="I716" s="264">
        <v>1737</v>
      </c>
      <c r="J716" s="264">
        <v>1644</v>
      </c>
      <c r="K716" s="264">
        <v>432</v>
      </c>
      <c r="L716" s="264">
        <v>427</v>
      </c>
      <c r="M716" s="264">
        <v>403</v>
      </c>
      <c r="N716" s="267">
        <v>0.988317757009346</v>
      </c>
      <c r="O716" s="266">
        <v>1269</v>
      </c>
      <c r="P716" s="294">
        <v>0.9</v>
      </c>
      <c r="Q716" s="267">
        <v>0.988317757009346</v>
      </c>
      <c r="R716" s="267">
        <v>0.979695431472081</v>
      </c>
      <c r="S716" s="267">
        <v>0.988425925925926</v>
      </c>
      <c r="T716" s="295">
        <v>0.0086223255372645</v>
      </c>
      <c r="U716" s="266">
        <v>1284</v>
      </c>
      <c r="V716" s="266">
        <v>1207</v>
      </c>
      <c r="W716" s="267">
        <v>0.940031152647975</v>
      </c>
      <c r="X716" s="267">
        <v>0.940031152647975</v>
      </c>
      <c r="Y716" s="268">
        <v>0.927241962774958</v>
      </c>
      <c r="Z716" s="268">
        <v>0.93287037037037</v>
      </c>
      <c r="AA716" s="295">
        <v>0.0127891898730174</v>
      </c>
      <c r="AB716" s="264">
        <v>7958</v>
      </c>
      <c r="AC716" s="264">
        <v>7443</v>
      </c>
      <c r="AD716" s="264">
        <v>7860</v>
      </c>
      <c r="AE716" s="264">
        <v>7325</v>
      </c>
      <c r="AF716" s="268">
        <v>0.935285247549636</v>
      </c>
      <c r="AG716" s="268">
        <v>0.931933842239186</v>
      </c>
      <c r="AH716" s="295">
        <v>0.00335140531044986</v>
      </c>
    </row>
    <row r="717" spans="1:34">
      <c r="A717" s="315" t="s">
        <v>1160</v>
      </c>
      <c r="B717" s="321" t="s">
        <v>3347</v>
      </c>
      <c r="C717" s="293" t="s">
        <v>1233</v>
      </c>
      <c r="D717" s="321" t="s">
        <v>1234</v>
      </c>
      <c r="E717" s="263">
        <v>1617</v>
      </c>
      <c r="F717" s="263">
        <v>1415</v>
      </c>
      <c r="G717" s="263">
        <v>1411</v>
      </c>
      <c r="H717" s="264">
        <v>2133</v>
      </c>
      <c r="I717" s="264">
        <v>2057</v>
      </c>
      <c r="J717" s="264">
        <v>1909</v>
      </c>
      <c r="K717" s="264">
        <v>520</v>
      </c>
      <c r="L717" s="264">
        <v>509</v>
      </c>
      <c r="M717" s="264">
        <v>466</v>
      </c>
      <c r="N717" s="267">
        <v>0.875077303648732</v>
      </c>
      <c r="O717" s="266">
        <v>1415</v>
      </c>
      <c r="P717" s="294">
        <v>0.9</v>
      </c>
      <c r="Q717" s="267">
        <v>0.875077303648732</v>
      </c>
      <c r="R717" s="267">
        <v>0.964369432723863</v>
      </c>
      <c r="S717" s="267">
        <v>0.978846153846154</v>
      </c>
      <c r="T717" s="295">
        <v>-0.0892921290751308</v>
      </c>
      <c r="U717" s="266">
        <v>1617</v>
      </c>
      <c r="V717" s="266">
        <v>1411</v>
      </c>
      <c r="W717" s="267">
        <v>0.872603586889301</v>
      </c>
      <c r="X717" s="267">
        <v>0.872603586889301</v>
      </c>
      <c r="Y717" s="268">
        <v>0.894983591186123</v>
      </c>
      <c r="Z717" s="268">
        <v>0.896153846153846</v>
      </c>
      <c r="AA717" s="295">
        <v>-0.0223800042968216</v>
      </c>
      <c r="AB717" s="264">
        <v>10159</v>
      </c>
      <c r="AC717" s="264">
        <v>9159</v>
      </c>
      <c r="AD717" s="264">
        <v>10264</v>
      </c>
      <c r="AE717" s="264">
        <v>9407</v>
      </c>
      <c r="AF717" s="268">
        <v>0.901565114676641</v>
      </c>
      <c r="AG717" s="268">
        <v>0.916504286827747</v>
      </c>
      <c r="AH717" s="295">
        <v>-0.0149391721511061</v>
      </c>
    </row>
    <row r="718" spans="1:34">
      <c r="A718" s="315" t="s">
        <v>1160</v>
      </c>
      <c r="B718" s="321" t="s">
        <v>3348</v>
      </c>
      <c r="C718" s="293" t="s">
        <v>1235</v>
      </c>
      <c r="D718" s="321" t="s">
        <v>1236</v>
      </c>
      <c r="E718" s="263">
        <v>2062</v>
      </c>
      <c r="F718" s="263">
        <v>1994</v>
      </c>
      <c r="G718" s="263">
        <v>1851</v>
      </c>
      <c r="H718" s="264">
        <v>2846</v>
      </c>
      <c r="I718" s="264">
        <v>2769</v>
      </c>
      <c r="J718" s="264">
        <v>2569</v>
      </c>
      <c r="K718" s="264">
        <v>875</v>
      </c>
      <c r="L718" s="264">
        <v>851</v>
      </c>
      <c r="M718" s="264">
        <v>802</v>
      </c>
      <c r="N718" s="267">
        <v>0.967022308438409</v>
      </c>
      <c r="O718" s="266">
        <v>1994</v>
      </c>
      <c r="P718" s="294">
        <v>0.9</v>
      </c>
      <c r="Q718" s="267">
        <v>0.967022308438409</v>
      </c>
      <c r="R718" s="267">
        <v>0.972944483485594</v>
      </c>
      <c r="S718" s="267">
        <v>0.972571428571429</v>
      </c>
      <c r="T718" s="295">
        <v>-0.00592217504718451</v>
      </c>
      <c r="U718" s="266">
        <v>2062</v>
      </c>
      <c r="V718" s="266">
        <v>1851</v>
      </c>
      <c r="W718" s="267">
        <v>0.897672162948594</v>
      </c>
      <c r="X718" s="267">
        <v>0.897672162948594</v>
      </c>
      <c r="Y718" s="268">
        <v>0.902670414617006</v>
      </c>
      <c r="Z718" s="268">
        <v>0.916571428571429</v>
      </c>
      <c r="AA718" s="295">
        <v>-0.00499825166841272</v>
      </c>
      <c r="AB718" s="264">
        <v>13479</v>
      </c>
      <c r="AC718" s="264">
        <v>12360</v>
      </c>
      <c r="AD718" s="264">
        <v>13664</v>
      </c>
      <c r="AE718" s="264">
        <v>12638</v>
      </c>
      <c r="AF718" s="268">
        <v>0.916981971956377</v>
      </c>
      <c r="AG718" s="268">
        <v>0.924912177985948</v>
      </c>
      <c r="AH718" s="295">
        <v>-0.00793020602957195</v>
      </c>
    </row>
    <row r="719" spans="1:34">
      <c r="A719" s="315" t="s">
        <v>1160</v>
      </c>
      <c r="B719" s="321" t="s">
        <v>3348</v>
      </c>
      <c r="C719" s="293" t="s">
        <v>1237</v>
      </c>
      <c r="D719" s="321" t="s">
        <v>1238</v>
      </c>
      <c r="E719" s="263">
        <v>1385</v>
      </c>
      <c r="F719" s="263">
        <v>1345</v>
      </c>
      <c r="G719" s="263">
        <v>1292</v>
      </c>
      <c r="H719" s="264">
        <v>1765</v>
      </c>
      <c r="I719" s="264">
        <v>1719</v>
      </c>
      <c r="J719" s="264">
        <v>1607</v>
      </c>
      <c r="K719" s="264">
        <v>591</v>
      </c>
      <c r="L719" s="264">
        <v>579</v>
      </c>
      <c r="M719" s="264">
        <v>539</v>
      </c>
      <c r="N719" s="267">
        <v>0.971119133574007</v>
      </c>
      <c r="O719" s="266">
        <v>1345</v>
      </c>
      <c r="P719" s="294">
        <v>0.9</v>
      </c>
      <c r="Q719" s="267">
        <v>0.971119133574007</v>
      </c>
      <c r="R719" s="267">
        <v>0.973937677053824</v>
      </c>
      <c r="S719" s="267">
        <v>0.979695431472081</v>
      </c>
      <c r="T719" s="295">
        <v>-0.00281854347981714</v>
      </c>
      <c r="U719" s="266">
        <v>1385</v>
      </c>
      <c r="V719" s="266">
        <v>1292</v>
      </c>
      <c r="W719" s="267">
        <v>0.932851985559567</v>
      </c>
      <c r="X719" s="267">
        <v>0.932851985559567</v>
      </c>
      <c r="Y719" s="268">
        <v>0.910481586402266</v>
      </c>
      <c r="Z719" s="268">
        <v>0.912013536379019</v>
      </c>
      <c r="AA719" s="295">
        <v>0.0223703991573005</v>
      </c>
      <c r="AB719" s="264">
        <v>8474</v>
      </c>
      <c r="AC719" s="264">
        <v>7875</v>
      </c>
      <c r="AD719" s="264">
        <v>8437</v>
      </c>
      <c r="AE719" s="264">
        <v>7930</v>
      </c>
      <c r="AF719" s="268">
        <v>0.929313193297144</v>
      </c>
      <c r="AG719" s="268">
        <v>0.939907550077042</v>
      </c>
      <c r="AH719" s="295">
        <v>-0.0105943567798974</v>
      </c>
    </row>
    <row r="720" spans="1:34">
      <c r="A720" s="315" t="s">
        <v>1160</v>
      </c>
      <c r="B720" s="321" t="s">
        <v>3348</v>
      </c>
      <c r="C720" s="293" t="s">
        <v>1239</v>
      </c>
      <c r="D720" s="321" t="s">
        <v>1240</v>
      </c>
      <c r="E720" s="263">
        <v>3174</v>
      </c>
      <c r="F720" s="263">
        <v>3078</v>
      </c>
      <c r="G720" s="263">
        <v>2921</v>
      </c>
      <c r="H720" s="264">
        <v>3901</v>
      </c>
      <c r="I720" s="264">
        <v>3707</v>
      </c>
      <c r="J720" s="264">
        <v>3594</v>
      </c>
      <c r="K720" s="264">
        <v>1235</v>
      </c>
      <c r="L720" s="264">
        <v>1140</v>
      </c>
      <c r="M720" s="264">
        <v>1124</v>
      </c>
      <c r="N720" s="267">
        <v>0.969754253308129</v>
      </c>
      <c r="O720" s="266">
        <v>3078</v>
      </c>
      <c r="P720" s="294">
        <v>0.9</v>
      </c>
      <c r="Q720" s="267">
        <v>0.969754253308129</v>
      </c>
      <c r="R720" s="267">
        <v>0.950269161753397</v>
      </c>
      <c r="S720" s="267">
        <v>0.923076923076923</v>
      </c>
      <c r="T720" s="295">
        <v>0.019485091554732</v>
      </c>
      <c r="U720" s="266">
        <v>3174</v>
      </c>
      <c r="V720" s="266">
        <v>2921</v>
      </c>
      <c r="W720" s="267">
        <v>0.920289855072464</v>
      </c>
      <c r="X720" s="267">
        <v>0.920289855072464</v>
      </c>
      <c r="Y720" s="268">
        <v>0.921302230197385</v>
      </c>
      <c r="Z720" s="268">
        <v>0.910121457489878</v>
      </c>
      <c r="AA720" s="295">
        <v>-0.00101237512492158</v>
      </c>
      <c r="AB720" s="264">
        <v>19152</v>
      </c>
      <c r="AC720" s="264">
        <v>17646</v>
      </c>
      <c r="AD720" s="264">
        <v>18470</v>
      </c>
      <c r="AE720" s="264">
        <v>17230</v>
      </c>
      <c r="AF720" s="268">
        <v>0.921365914786967</v>
      </c>
      <c r="AG720" s="268">
        <v>0.932864103952355</v>
      </c>
      <c r="AH720" s="295">
        <v>-0.0114981891653878</v>
      </c>
    </row>
    <row r="721" spans="1:34">
      <c r="A721" s="315" t="s">
        <v>1160</v>
      </c>
      <c r="B721" s="321" t="s">
        <v>3348</v>
      </c>
      <c r="C721" s="293" t="s">
        <v>1241</v>
      </c>
      <c r="D721" s="321" t="s">
        <v>1242</v>
      </c>
      <c r="E721" s="263">
        <v>1607</v>
      </c>
      <c r="F721" s="263">
        <v>1472</v>
      </c>
      <c r="G721" s="263">
        <v>1415</v>
      </c>
      <c r="H721" s="264">
        <v>2080</v>
      </c>
      <c r="I721" s="264">
        <v>1957</v>
      </c>
      <c r="J721" s="264">
        <v>1869</v>
      </c>
      <c r="K721" s="264">
        <v>707</v>
      </c>
      <c r="L721" s="264">
        <v>682</v>
      </c>
      <c r="M721" s="264">
        <v>621</v>
      </c>
      <c r="N721" s="267">
        <v>0.915992532669571</v>
      </c>
      <c r="O721" s="266">
        <v>1472</v>
      </c>
      <c r="P721" s="294">
        <v>0.9</v>
      </c>
      <c r="Q721" s="267">
        <v>0.915992532669571</v>
      </c>
      <c r="R721" s="267">
        <v>0.940865384615385</v>
      </c>
      <c r="S721" s="267">
        <v>0.964639321074965</v>
      </c>
      <c r="T721" s="295">
        <v>-0.024872851945814</v>
      </c>
      <c r="U721" s="266">
        <v>1607</v>
      </c>
      <c r="V721" s="266">
        <v>1415</v>
      </c>
      <c r="W721" s="267">
        <v>0.880522713130056</v>
      </c>
      <c r="X721" s="267">
        <v>0.880522713130056</v>
      </c>
      <c r="Y721" s="268">
        <v>0.898557692307692</v>
      </c>
      <c r="Z721" s="268">
        <v>0.878359264497878</v>
      </c>
      <c r="AA721" s="295">
        <v>-0.0180349791776363</v>
      </c>
      <c r="AB721" s="264">
        <v>10231</v>
      </c>
      <c r="AC721" s="264">
        <v>9297</v>
      </c>
      <c r="AD721" s="264">
        <v>10742</v>
      </c>
      <c r="AE721" s="264">
        <v>9879</v>
      </c>
      <c r="AF721" s="268">
        <v>0.908708826116704</v>
      </c>
      <c r="AG721" s="268">
        <v>0.919661143176317</v>
      </c>
      <c r="AH721" s="295">
        <v>-0.0109523170596132</v>
      </c>
    </row>
    <row r="722" spans="1:34">
      <c r="A722" s="315" t="s">
        <v>1160</v>
      </c>
      <c r="B722" s="321" t="s">
        <v>3348</v>
      </c>
      <c r="C722" s="293" t="s">
        <v>1243</v>
      </c>
      <c r="D722" s="321" t="s">
        <v>1244</v>
      </c>
      <c r="E722" s="263">
        <v>2084</v>
      </c>
      <c r="F722" s="263">
        <v>1998</v>
      </c>
      <c r="G722" s="263">
        <v>1925</v>
      </c>
      <c r="H722" s="264">
        <v>2672</v>
      </c>
      <c r="I722" s="264">
        <v>2434</v>
      </c>
      <c r="J722" s="264">
        <v>2484</v>
      </c>
      <c r="K722" s="264">
        <v>906</v>
      </c>
      <c r="L722" s="264">
        <v>878</v>
      </c>
      <c r="M722" s="264">
        <v>818</v>
      </c>
      <c r="N722" s="267">
        <v>0.95873320537428</v>
      </c>
      <c r="O722" s="266">
        <v>1998</v>
      </c>
      <c r="P722" s="294">
        <v>0.9</v>
      </c>
      <c r="Q722" s="267">
        <v>0.95873320537428</v>
      </c>
      <c r="R722" s="267">
        <v>0.910928143712575</v>
      </c>
      <c r="S722" s="267">
        <v>0.969094922737307</v>
      </c>
      <c r="T722" s="295">
        <v>0.0478050616617054</v>
      </c>
      <c r="U722" s="266">
        <v>2084</v>
      </c>
      <c r="V722" s="266">
        <v>1925</v>
      </c>
      <c r="W722" s="267">
        <v>0.923704414587332</v>
      </c>
      <c r="X722" s="267">
        <v>0.923704414587332</v>
      </c>
      <c r="Y722" s="268">
        <v>0.929640718562874</v>
      </c>
      <c r="Z722" s="268">
        <v>0.902869757174393</v>
      </c>
      <c r="AA722" s="295">
        <v>-0.00593630397554212</v>
      </c>
      <c r="AB722" s="264">
        <v>12613</v>
      </c>
      <c r="AC722" s="264">
        <v>11821</v>
      </c>
      <c r="AD722" s="264">
        <v>12885</v>
      </c>
      <c r="AE722" s="264">
        <v>12275</v>
      </c>
      <c r="AF722" s="268">
        <v>0.937207642908111</v>
      </c>
      <c r="AG722" s="268">
        <v>0.952658129608071</v>
      </c>
      <c r="AH722" s="295">
        <v>-0.0154504866999607</v>
      </c>
    </row>
    <row r="723" spans="1:34">
      <c r="A723" s="315" t="s">
        <v>1160</v>
      </c>
      <c r="B723" s="321" t="s">
        <v>3348</v>
      </c>
      <c r="C723" s="293" t="s">
        <v>1245</v>
      </c>
      <c r="D723" s="321" t="s">
        <v>1246</v>
      </c>
      <c r="E723" s="263">
        <v>1466</v>
      </c>
      <c r="F723" s="263">
        <v>1427</v>
      </c>
      <c r="G723" s="263">
        <v>1393</v>
      </c>
      <c r="H723" s="264">
        <v>1849</v>
      </c>
      <c r="I723" s="264">
        <v>1816</v>
      </c>
      <c r="J723" s="264">
        <v>1771</v>
      </c>
      <c r="K723" s="264">
        <v>635</v>
      </c>
      <c r="L723" s="264">
        <v>626</v>
      </c>
      <c r="M723" s="264">
        <v>614</v>
      </c>
      <c r="N723" s="267">
        <v>0.973396998635743</v>
      </c>
      <c r="O723" s="266">
        <v>1427</v>
      </c>
      <c r="P723" s="294">
        <v>0.9</v>
      </c>
      <c r="Q723" s="267">
        <v>0.973396998635743</v>
      </c>
      <c r="R723" s="267">
        <v>0.982152514872904</v>
      </c>
      <c r="S723" s="267">
        <v>0.985826771653543</v>
      </c>
      <c r="T723" s="295">
        <v>-0.00875551623716075</v>
      </c>
      <c r="U723" s="266">
        <v>1466</v>
      </c>
      <c r="V723" s="266">
        <v>1393</v>
      </c>
      <c r="W723" s="267">
        <v>0.950204638472033</v>
      </c>
      <c r="X723" s="267">
        <v>0.950204638472033</v>
      </c>
      <c r="Y723" s="268">
        <v>0.957815035154137</v>
      </c>
      <c r="Z723" s="268">
        <v>0.966929133858268</v>
      </c>
      <c r="AA723" s="295">
        <v>-0.00761039668210461</v>
      </c>
      <c r="AB723" s="264">
        <v>8899</v>
      </c>
      <c r="AC723" s="264">
        <v>8544</v>
      </c>
      <c r="AD723" s="264">
        <v>8811</v>
      </c>
      <c r="AE723" s="264">
        <v>8531</v>
      </c>
      <c r="AF723" s="268">
        <v>0.960107877289583</v>
      </c>
      <c r="AG723" s="268">
        <v>0.968221541255249</v>
      </c>
      <c r="AH723" s="295">
        <v>-0.00811366396566604</v>
      </c>
    </row>
    <row r="724" spans="1:34">
      <c r="A724" s="315" t="s">
        <v>1160</v>
      </c>
      <c r="B724" s="321" t="s">
        <v>3348</v>
      </c>
      <c r="C724" s="293" t="s">
        <v>1247</v>
      </c>
      <c r="D724" s="321" t="s">
        <v>1248</v>
      </c>
      <c r="E724" s="263">
        <v>3474</v>
      </c>
      <c r="F724" s="263">
        <v>3361</v>
      </c>
      <c r="G724" s="263">
        <v>3206</v>
      </c>
      <c r="H724" s="264">
        <v>4334</v>
      </c>
      <c r="I724" s="264">
        <v>4150</v>
      </c>
      <c r="J724" s="264">
        <v>4013</v>
      </c>
      <c r="K724" s="264">
        <v>1349</v>
      </c>
      <c r="L724" s="264">
        <v>1313</v>
      </c>
      <c r="M724" s="264">
        <v>1254</v>
      </c>
      <c r="N724" s="267">
        <v>0.967472654001151</v>
      </c>
      <c r="O724" s="266">
        <v>3361</v>
      </c>
      <c r="P724" s="294">
        <v>0.9</v>
      </c>
      <c r="Q724" s="267">
        <v>0.967472654001151</v>
      </c>
      <c r="R724" s="267">
        <v>0.957544993077988</v>
      </c>
      <c r="S724" s="267">
        <v>0.973313565604151</v>
      </c>
      <c r="T724" s="295">
        <v>0.00992766092316344</v>
      </c>
      <c r="U724" s="266">
        <v>3474</v>
      </c>
      <c r="V724" s="266">
        <v>3206</v>
      </c>
      <c r="W724" s="267">
        <v>0.922855497985032</v>
      </c>
      <c r="X724" s="267">
        <v>0.922855497985032</v>
      </c>
      <c r="Y724" s="268">
        <v>0.925934471619751</v>
      </c>
      <c r="Z724" s="268">
        <v>0.929577464788732</v>
      </c>
      <c r="AA724" s="295">
        <v>-0.00307897363471921</v>
      </c>
      <c r="AB724" s="264">
        <v>20534</v>
      </c>
      <c r="AC724" s="264">
        <v>19180</v>
      </c>
      <c r="AD724" s="264">
        <v>19551</v>
      </c>
      <c r="AE724" s="264">
        <v>18409</v>
      </c>
      <c r="AF724" s="268">
        <v>0.934060582448622</v>
      </c>
      <c r="AG724" s="268">
        <v>0.941588665541405</v>
      </c>
      <c r="AH724" s="295">
        <v>-0.00752808309278274</v>
      </c>
    </row>
    <row r="725" spans="1:34">
      <c r="A725" s="315" t="s">
        <v>1160</v>
      </c>
      <c r="B725" s="321" t="s">
        <v>3348</v>
      </c>
      <c r="C725" s="293" t="s">
        <v>1249</v>
      </c>
      <c r="D725" s="321" t="s">
        <v>1250</v>
      </c>
      <c r="E725" s="263">
        <v>2399</v>
      </c>
      <c r="F725" s="263">
        <v>2297</v>
      </c>
      <c r="G725" s="263">
        <v>2238</v>
      </c>
      <c r="H725" s="264">
        <v>2839</v>
      </c>
      <c r="I725" s="264">
        <v>2788</v>
      </c>
      <c r="J725" s="264">
        <v>2671</v>
      </c>
      <c r="K725" s="264">
        <v>885</v>
      </c>
      <c r="L725" s="264">
        <v>880</v>
      </c>
      <c r="M725" s="264">
        <v>833</v>
      </c>
      <c r="N725" s="267">
        <v>0.957482284285119</v>
      </c>
      <c r="O725" s="266">
        <v>2297</v>
      </c>
      <c r="P725" s="294">
        <v>0.9</v>
      </c>
      <c r="Q725" s="267">
        <v>0.957482284285119</v>
      </c>
      <c r="R725" s="267">
        <v>0.982035928143713</v>
      </c>
      <c r="S725" s="267">
        <v>0.994350282485876</v>
      </c>
      <c r="T725" s="295">
        <v>-0.0245536438585937</v>
      </c>
      <c r="U725" s="266">
        <v>2399</v>
      </c>
      <c r="V725" s="266">
        <v>2238</v>
      </c>
      <c r="W725" s="267">
        <v>0.932888703626511</v>
      </c>
      <c r="X725" s="267">
        <v>0.932888703626511</v>
      </c>
      <c r="Y725" s="268">
        <v>0.940824233885171</v>
      </c>
      <c r="Z725" s="268">
        <v>0.941242937853107</v>
      </c>
      <c r="AA725" s="295">
        <v>-0.00793553025865978</v>
      </c>
      <c r="AB725" s="264">
        <v>13784</v>
      </c>
      <c r="AC725" s="264">
        <v>12984</v>
      </c>
      <c r="AD725" s="264">
        <v>14364</v>
      </c>
      <c r="AE725" s="264">
        <v>13720</v>
      </c>
      <c r="AF725" s="268">
        <v>0.941961694718514</v>
      </c>
      <c r="AG725" s="268">
        <v>0.955165692007797</v>
      </c>
      <c r="AH725" s="295">
        <v>-0.013203997289283</v>
      </c>
    </row>
    <row r="726" spans="1:34">
      <c r="A726" s="315" t="s">
        <v>1160</v>
      </c>
      <c r="B726" s="321" t="s">
        <v>3348</v>
      </c>
      <c r="C726" s="293" t="s">
        <v>1251</v>
      </c>
      <c r="D726" s="321" t="s">
        <v>1252</v>
      </c>
      <c r="E726" s="263">
        <v>4386</v>
      </c>
      <c r="F726" s="263">
        <v>4224</v>
      </c>
      <c r="G726" s="263">
        <v>4006</v>
      </c>
      <c r="H726" s="264">
        <v>6407</v>
      </c>
      <c r="I726" s="264">
        <v>6210</v>
      </c>
      <c r="J726" s="264">
        <v>5928</v>
      </c>
      <c r="K726" s="264">
        <v>2185</v>
      </c>
      <c r="L726" s="264">
        <v>2069</v>
      </c>
      <c r="M726" s="264">
        <v>2014</v>
      </c>
      <c r="N726" s="267">
        <v>0.963064295485636</v>
      </c>
      <c r="O726" s="266">
        <v>4224</v>
      </c>
      <c r="P726" s="294">
        <v>0.9</v>
      </c>
      <c r="Q726" s="267">
        <v>0.963064295485636</v>
      </c>
      <c r="R726" s="267">
        <v>0.969252380209146</v>
      </c>
      <c r="S726" s="267">
        <v>0.946910755148741</v>
      </c>
      <c r="T726" s="295">
        <v>-0.00618808472351018</v>
      </c>
      <c r="U726" s="266">
        <v>4386</v>
      </c>
      <c r="V726" s="266">
        <v>4006</v>
      </c>
      <c r="W726" s="267">
        <v>0.913360693114455</v>
      </c>
      <c r="X726" s="267">
        <v>0.913360693114455</v>
      </c>
      <c r="Y726" s="268">
        <v>0.925238020914625</v>
      </c>
      <c r="Z726" s="268">
        <v>0.921739130434783</v>
      </c>
      <c r="AA726" s="295">
        <v>-0.0118773278001695</v>
      </c>
      <c r="AB726" s="264">
        <v>28769</v>
      </c>
      <c r="AC726" s="264">
        <v>26645</v>
      </c>
      <c r="AD726" s="264">
        <v>27965</v>
      </c>
      <c r="AE726" s="264">
        <v>26368</v>
      </c>
      <c r="AF726" s="268">
        <v>0.926170530779659</v>
      </c>
      <c r="AG726" s="268">
        <v>0.942892901841588</v>
      </c>
      <c r="AH726" s="295">
        <v>-0.0167223710619291</v>
      </c>
    </row>
    <row r="727" spans="1:34">
      <c r="A727" s="315" t="s">
        <v>1160</v>
      </c>
      <c r="B727" s="321" t="s">
        <v>3348</v>
      </c>
      <c r="C727" s="293" t="s">
        <v>1253</v>
      </c>
      <c r="D727" s="321" t="s">
        <v>1254</v>
      </c>
      <c r="E727" s="263">
        <v>2063</v>
      </c>
      <c r="F727" s="263">
        <v>1959</v>
      </c>
      <c r="G727" s="263">
        <v>1878</v>
      </c>
      <c r="H727" s="264">
        <v>2755</v>
      </c>
      <c r="I727" s="264">
        <v>2620</v>
      </c>
      <c r="J727" s="264">
        <v>2545</v>
      </c>
      <c r="K727" s="264">
        <v>893</v>
      </c>
      <c r="L727" s="264">
        <v>853</v>
      </c>
      <c r="M727" s="264">
        <v>783</v>
      </c>
      <c r="N727" s="267">
        <v>0.949587978671837</v>
      </c>
      <c r="O727" s="266">
        <v>1959</v>
      </c>
      <c r="P727" s="294">
        <v>0.9</v>
      </c>
      <c r="Q727" s="267">
        <v>0.949587978671837</v>
      </c>
      <c r="R727" s="267">
        <v>0.950998185117967</v>
      </c>
      <c r="S727" s="267">
        <v>0.955207166853303</v>
      </c>
      <c r="T727" s="295">
        <v>-0.00141020644613021</v>
      </c>
      <c r="U727" s="266">
        <v>2063</v>
      </c>
      <c r="V727" s="266">
        <v>1878</v>
      </c>
      <c r="W727" s="267">
        <v>0.910324769752787</v>
      </c>
      <c r="X727" s="267">
        <v>0.910324769752787</v>
      </c>
      <c r="Y727" s="268">
        <v>0.923774954627949</v>
      </c>
      <c r="Z727" s="268">
        <v>0.876819708846585</v>
      </c>
      <c r="AA727" s="295">
        <v>-0.013450184875162</v>
      </c>
      <c r="AB727" s="264">
        <v>12870</v>
      </c>
      <c r="AC727" s="264">
        <v>11875</v>
      </c>
      <c r="AD727" s="264">
        <v>13207</v>
      </c>
      <c r="AE727" s="264">
        <v>12259</v>
      </c>
      <c r="AF727" s="268">
        <v>0.922688422688423</v>
      </c>
      <c r="AG727" s="268">
        <v>0.928219883395169</v>
      </c>
      <c r="AH727" s="295">
        <v>-0.00553146070674659</v>
      </c>
    </row>
    <row r="728" spans="1:34">
      <c r="A728" s="315" t="s">
        <v>1160</v>
      </c>
      <c r="B728" s="321" t="s">
        <v>3348</v>
      </c>
      <c r="C728" s="293" t="s">
        <v>1255</v>
      </c>
      <c r="D728" s="321" t="s">
        <v>1256</v>
      </c>
      <c r="E728" s="263">
        <v>2607</v>
      </c>
      <c r="F728" s="263">
        <v>2485</v>
      </c>
      <c r="G728" s="263">
        <v>2361</v>
      </c>
      <c r="H728" s="264">
        <v>3489</v>
      </c>
      <c r="I728" s="264">
        <v>3300</v>
      </c>
      <c r="J728" s="264">
        <v>3189</v>
      </c>
      <c r="K728" s="264">
        <v>1174</v>
      </c>
      <c r="L728" s="264">
        <v>1089</v>
      </c>
      <c r="M728" s="264">
        <v>1051</v>
      </c>
      <c r="N728" s="267">
        <v>0.953202915228232</v>
      </c>
      <c r="O728" s="266">
        <v>2485</v>
      </c>
      <c r="P728" s="294">
        <v>0.9</v>
      </c>
      <c r="Q728" s="267">
        <v>0.953202915228232</v>
      </c>
      <c r="R728" s="267">
        <v>0.945829750644884</v>
      </c>
      <c r="S728" s="267">
        <v>0.927597955706985</v>
      </c>
      <c r="T728" s="295">
        <v>0.00737316458334769</v>
      </c>
      <c r="U728" s="266">
        <v>2607</v>
      </c>
      <c r="V728" s="266">
        <v>2361</v>
      </c>
      <c r="W728" s="267">
        <v>0.905638665132336</v>
      </c>
      <c r="X728" s="267">
        <v>0.905638665132336</v>
      </c>
      <c r="Y728" s="268">
        <v>0.914015477214101</v>
      </c>
      <c r="Z728" s="268">
        <v>0.895229982964225</v>
      </c>
      <c r="AA728" s="295">
        <v>-0.00837681208176544</v>
      </c>
      <c r="AB728" s="264">
        <v>16797</v>
      </c>
      <c r="AC728" s="264">
        <v>15264</v>
      </c>
      <c r="AD728" s="264">
        <v>16663</v>
      </c>
      <c r="AE728" s="264">
        <v>15249</v>
      </c>
      <c r="AF728" s="268">
        <v>0.908733702446865</v>
      </c>
      <c r="AG728" s="268">
        <v>0.91514133109284</v>
      </c>
      <c r="AH728" s="295">
        <v>-0.00640762864597499</v>
      </c>
    </row>
    <row r="729" spans="1:34">
      <c r="A729" s="315" t="s">
        <v>1160</v>
      </c>
      <c r="B729" s="321" t="s">
        <v>3348</v>
      </c>
      <c r="C729" s="293" t="s">
        <v>1257</v>
      </c>
      <c r="D729" s="321" t="s">
        <v>1258</v>
      </c>
      <c r="E729" s="263">
        <v>2063</v>
      </c>
      <c r="F729" s="263">
        <v>1973</v>
      </c>
      <c r="G729" s="263">
        <v>1917</v>
      </c>
      <c r="H729" s="264">
        <v>1269</v>
      </c>
      <c r="I729" s="264">
        <v>1220</v>
      </c>
      <c r="J729" s="264">
        <v>1180</v>
      </c>
      <c r="K729" s="264">
        <v>1077</v>
      </c>
      <c r="L729" s="264">
        <v>1010</v>
      </c>
      <c r="M729" s="264">
        <v>961</v>
      </c>
      <c r="N729" s="267">
        <v>0.956374212312167</v>
      </c>
      <c r="O729" s="266">
        <v>1973</v>
      </c>
      <c r="P729" s="294">
        <v>0.9</v>
      </c>
      <c r="Q729" s="267">
        <v>0.956374212312167</v>
      </c>
      <c r="R729" s="267">
        <v>0.961386918833727</v>
      </c>
      <c r="S729" s="267">
        <v>0.937790157845868</v>
      </c>
      <c r="T729" s="295">
        <v>-0.00501270652156061</v>
      </c>
      <c r="U729" s="266">
        <v>2063</v>
      </c>
      <c r="V729" s="266">
        <v>1917</v>
      </c>
      <c r="W729" s="267">
        <v>0.929229277750848</v>
      </c>
      <c r="X729" s="267">
        <v>0.929229277750848</v>
      </c>
      <c r="Y729" s="268">
        <v>0.929866036249015</v>
      </c>
      <c r="Z729" s="268">
        <v>0.892293407613742</v>
      </c>
      <c r="AA729" s="295">
        <v>-0.00063675849816669</v>
      </c>
      <c r="AB729" s="264">
        <v>12565</v>
      </c>
      <c r="AC729" s="264">
        <v>11555</v>
      </c>
      <c r="AD729" s="264">
        <v>14079</v>
      </c>
      <c r="AE729" s="264">
        <v>13204</v>
      </c>
      <c r="AF729" s="268">
        <v>0.919617986470354</v>
      </c>
      <c r="AG729" s="268">
        <v>0.937850699623553</v>
      </c>
      <c r="AH729" s="295">
        <v>-0.0182327131531986</v>
      </c>
    </row>
    <row r="730" spans="1:34">
      <c r="A730" s="315" t="s">
        <v>1160</v>
      </c>
      <c r="B730" s="321" t="s">
        <v>3348</v>
      </c>
      <c r="C730" s="293" t="s">
        <v>1259</v>
      </c>
      <c r="D730" s="321" t="s">
        <v>1260</v>
      </c>
      <c r="E730" s="263">
        <v>2073</v>
      </c>
      <c r="F730" s="263">
        <v>2018</v>
      </c>
      <c r="G730" s="263">
        <v>1919</v>
      </c>
      <c r="H730" s="264">
        <v>2918</v>
      </c>
      <c r="I730" s="264">
        <v>2829</v>
      </c>
      <c r="J730" s="264">
        <v>2569</v>
      </c>
      <c r="K730" s="264">
        <v>968</v>
      </c>
      <c r="L730" s="264">
        <v>927</v>
      </c>
      <c r="M730" s="264">
        <v>835</v>
      </c>
      <c r="N730" s="267">
        <v>0.97346840328027</v>
      </c>
      <c r="O730" s="266">
        <v>2018</v>
      </c>
      <c r="P730" s="294">
        <v>0.9</v>
      </c>
      <c r="Q730" s="267">
        <v>0.97346840328027</v>
      </c>
      <c r="R730" s="267">
        <v>0.96949965729952</v>
      </c>
      <c r="S730" s="267">
        <v>0.957644628099174</v>
      </c>
      <c r="T730" s="295">
        <v>0.00396874598074992</v>
      </c>
      <c r="U730" s="266">
        <v>2073</v>
      </c>
      <c r="V730" s="266">
        <v>1919</v>
      </c>
      <c r="W730" s="267">
        <v>0.925711529184756</v>
      </c>
      <c r="X730" s="267">
        <v>0.925711529184756</v>
      </c>
      <c r="Y730" s="268">
        <v>0.880397532556546</v>
      </c>
      <c r="Z730" s="268">
        <v>0.862603305785124</v>
      </c>
      <c r="AA730" s="295">
        <v>0.0453139966282108</v>
      </c>
      <c r="AB730" s="264">
        <v>13610</v>
      </c>
      <c r="AC730" s="264">
        <v>12359</v>
      </c>
      <c r="AD730" s="264">
        <v>13747</v>
      </c>
      <c r="AE730" s="264">
        <v>12625</v>
      </c>
      <c r="AF730" s="268">
        <v>0.908082292432035</v>
      </c>
      <c r="AG730" s="268">
        <v>0.918382192478359</v>
      </c>
      <c r="AH730" s="295">
        <v>-0.0102999000463236</v>
      </c>
    </row>
    <row r="731" spans="1:34">
      <c r="A731" s="315" t="s">
        <v>1160</v>
      </c>
      <c r="B731" s="321" t="s">
        <v>3345</v>
      </c>
      <c r="C731" s="293" t="s">
        <v>1261</v>
      </c>
      <c r="D731" s="321" t="s">
        <v>1262</v>
      </c>
      <c r="E731" s="263">
        <v>1925</v>
      </c>
      <c r="F731" s="263">
        <v>1895</v>
      </c>
      <c r="G731" s="263">
        <v>1811</v>
      </c>
      <c r="H731" s="264">
        <v>2381</v>
      </c>
      <c r="I731" s="264">
        <v>2346</v>
      </c>
      <c r="J731" s="264">
        <v>2228</v>
      </c>
      <c r="K731" s="264">
        <v>857</v>
      </c>
      <c r="L731" s="264">
        <v>848</v>
      </c>
      <c r="M731" s="264">
        <v>798</v>
      </c>
      <c r="N731" s="267">
        <v>0.984415584415584</v>
      </c>
      <c r="O731" s="266">
        <v>1895</v>
      </c>
      <c r="P731" s="294">
        <v>0.9</v>
      </c>
      <c r="Q731" s="267">
        <v>0.984415584415584</v>
      </c>
      <c r="R731" s="267">
        <v>0.98530029399412</v>
      </c>
      <c r="S731" s="267">
        <v>0.989498249708285</v>
      </c>
      <c r="T731" s="295">
        <v>-0.000884709578535703</v>
      </c>
      <c r="U731" s="266">
        <v>1925</v>
      </c>
      <c r="V731" s="266">
        <v>1811</v>
      </c>
      <c r="W731" s="267">
        <v>0.940779220779221</v>
      </c>
      <c r="X731" s="267">
        <v>0.940779220779221</v>
      </c>
      <c r="Y731" s="268">
        <v>0.935741285174297</v>
      </c>
      <c r="Z731" s="268">
        <v>0.931155192532089</v>
      </c>
      <c r="AA731" s="295">
        <v>0.00503793560492427</v>
      </c>
      <c r="AB731" s="264">
        <v>12388</v>
      </c>
      <c r="AC731" s="264">
        <v>11594</v>
      </c>
      <c r="AD731" s="264">
        <v>12496</v>
      </c>
      <c r="AE731" s="264">
        <v>11783</v>
      </c>
      <c r="AF731" s="268">
        <v>0.935905715208266</v>
      </c>
      <c r="AG731" s="268">
        <v>0.942941741357234</v>
      </c>
      <c r="AH731" s="295">
        <v>-0.00703602614896826</v>
      </c>
    </row>
    <row r="732" spans="1:34">
      <c r="A732" s="315" t="s">
        <v>1160</v>
      </c>
      <c r="B732" s="321" t="s">
        <v>3345</v>
      </c>
      <c r="C732" s="293" t="s">
        <v>1263</v>
      </c>
      <c r="D732" s="321" t="s">
        <v>1264</v>
      </c>
      <c r="E732" s="263">
        <v>3231</v>
      </c>
      <c r="F732" s="263">
        <v>3168</v>
      </c>
      <c r="G732" s="263">
        <v>3061</v>
      </c>
      <c r="H732" s="264">
        <v>4019</v>
      </c>
      <c r="I732" s="264">
        <v>3891</v>
      </c>
      <c r="J732" s="264">
        <v>3776</v>
      </c>
      <c r="K732" s="264">
        <v>1419</v>
      </c>
      <c r="L732" s="264">
        <v>1346</v>
      </c>
      <c r="M732" s="264">
        <v>1340</v>
      </c>
      <c r="N732" s="267">
        <v>0.98050139275766</v>
      </c>
      <c r="O732" s="266">
        <v>3168</v>
      </c>
      <c r="P732" s="294">
        <v>0.9</v>
      </c>
      <c r="Q732" s="267">
        <v>0.98050139275766</v>
      </c>
      <c r="R732" s="267">
        <v>0.968151281413287</v>
      </c>
      <c r="S732" s="267">
        <v>0.948555320648344</v>
      </c>
      <c r="T732" s="295">
        <v>0.0123501113443732</v>
      </c>
      <c r="U732" s="266">
        <v>3231</v>
      </c>
      <c r="V732" s="266">
        <v>3061</v>
      </c>
      <c r="W732" s="267">
        <v>0.947384710615908</v>
      </c>
      <c r="X732" s="267">
        <v>0.947384710615908</v>
      </c>
      <c r="Y732" s="268">
        <v>0.939537198308037</v>
      </c>
      <c r="Z732" s="268">
        <v>0.944326990838619</v>
      </c>
      <c r="AA732" s="295">
        <v>0.00784751230787151</v>
      </c>
      <c r="AB732" s="264">
        <v>20421</v>
      </c>
      <c r="AC732" s="264">
        <v>19265</v>
      </c>
      <c r="AD732" s="264">
        <v>20654</v>
      </c>
      <c r="AE732" s="264">
        <v>19500</v>
      </c>
      <c r="AF732" s="268">
        <v>0.943391606679399</v>
      </c>
      <c r="AG732" s="268">
        <v>0.944127045608599</v>
      </c>
      <c r="AH732" s="295">
        <v>-0.000735438929200138</v>
      </c>
    </row>
    <row r="733" spans="1:34">
      <c r="A733" s="315" t="s">
        <v>1160</v>
      </c>
      <c r="B733" s="321" t="s">
        <v>3345</v>
      </c>
      <c r="C733" s="293" t="s">
        <v>1265</v>
      </c>
      <c r="D733" s="321" t="s">
        <v>1266</v>
      </c>
      <c r="E733" s="263">
        <v>1246</v>
      </c>
      <c r="F733" s="263">
        <v>1235</v>
      </c>
      <c r="G733" s="263">
        <v>1182</v>
      </c>
      <c r="H733" s="264">
        <v>1443</v>
      </c>
      <c r="I733" s="264">
        <v>1430</v>
      </c>
      <c r="J733" s="264">
        <v>1385</v>
      </c>
      <c r="K733" s="264">
        <v>586</v>
      </c>
      <c r="L733" s="264">
        <v>580</v>
      </c>
      <c r="M733" s="264">
        <v>565</v>
      </c>
      <c r="N733" s="267">
        <v>0.991171749598716</v>
      </c>
      <c r="O733" s="266">
        <v>1235</v>
      </c>
      <c r="P733" s="294">
        <v>0.9</v>
      </c>
      <c r="Q733" s="267">
        <v>0.991171749598716</v>
      </c>
      <c r="R733" s="267">
        <v>0.990990990990991</v>
      </c>
      <c r="S733" s="267">
        <v>0.989761092150171</v>
      </c>
      <c r="T733" s="295">
        <v>0.000180758607724929</v>
      </c>
      <c r="U733" s="266">
        <v>1246</v>
      </c>
      <c r="V733" s="266">
        <v>1182</v>
      </c>
      <c r="W733" s="267">
        <v>0.948635634028893</v>
      </c>
      <c r="X733" s="267">
        <v>0.948635634028893</v>
      </c>
      <c r="Y733" s="268">
        <v>0.95980595980596</v>
      </c>
      <c r="Z733" s="268">
        <v>0.964163822525597</v>
      </c>
      <c r="AA733" s="295">
        <v>-0.0111703257770673</v>
      </c>
      <c r="AB733" s="264">
        <v>7736</v>
      </c>
      <c r="AC733" s="264">
        <v>7457</v>
      </c>
      <c r="AD733" s="264">
        <v>7694</v>
      </c>
      <c r="AE733" s="264">
        <v>7432</v>
      </c>
      <c r="AF733" s="268">
        <v>0.963934850051706</v>
      </c>
      <c r="AG733" s="268">
        <v>0.965947491551859</v>
      </c>
      <c r="AH733" s="295">
        <v>-0.00201264150015223</v>
      </c>
    </row>
    <row r="734" spans="1:34">
      <c r="A734" s="315" t="s">
        <v>1160</v>
      </c>
      <c r="B734" s="321" t="s">
        <v>3345</v>
      </c>
      <c r="C734" s="293" t="s">
        <v>1267</v>
      </c>
      <c r="D734" s="321" t="s">
        <v>1268</v>
      </c>
      <c r="E734" s="263">
        <v>1843</v>
      </c>
      <c r="F734" s="263">
        <v>1843</v>
      </c>
      <c r="G734" s="263">
        <v>1796</v>
      </c>
      <c r="H734" s="264">
        <v>2100</v>
      </c>
      <c r="I734" s="264">
        <v>2099</v>
      </c>
      <c r="J734" s="264">
        <v>2044</v>
      </c>
      <c r="K734" s="264">
        <v>765</v>
      </c>
      <c r="L734" s="264">
        <v>765</v>
      </c>
      <c r="M734" s="264">
        <v>730</v>
      </c>
      <c r="N734" s="267">
        <v>1</v>
      </c>
      <c r="O734" s="266">
        <v>1843</v>
      </c>
      <c r="P734" s="294">
        <v>0.9</v>
      </c>
      <c r="Q734" s="267">
        <v>1</v>
      </c>
      <c r="R734" s="267">
        <v>0.999523809523809</v>
      </c>
      <c r="S734" s="267">
        <v>1</v>
      </c>
      <c r="T734" s="295">
        <v>0.000476190476190519</v>
      </c>
      <c r="U734" s="266">
        <v>1843</v>
      </c>
      <c r="V734" s="266">
        <v>1796</v>
      </c>
      <c r="W734" s="267">
        <v>0.974498100922409</v>
      </c>
      <c r="X734" s="267">
        <v>0.974498100922409</v>
      </c>
      <c r="Y734" s="268">
        <v>0.973333333333333</v>
      </c>
      <c r="Z734" s="268">
        <v>0.954248366013072</v>
      </c>
      <c r="AA734" s="295">
        <v>0.00116476758907569</v>
      </c>
      <c r="AB734" s="264">
        <v>11453</v>
      </c>
      <c r="AC734" s="264">
        <v>11159</v>
      </c>
      <c r="AD734" s="264">
        <v>12004</v>
      </c>
      <c r="AE734" s="264">
        <v>11735</v>
      </c>
      <c r="AF734" s="268">
        <v>0.974329869903082</v>
      </c>
      <c r="AG734" s="268">
        <v>0.977590803065645</v>
      </c>
      <c r="AH734" s="295">
        <v>-0.00326093316256271</v>
      </c>
    </row>
    <row r="735" spans="1:34">
      <c r="A735" s="315" t="s">
        <v>1160</v>
      </c>
      <c r="B735" s="321" t="s">
        <v>3345</v>
      </c>
      <c r="C735" s="293" t="s">
        <v>1269</v>
      </c>
      <c r="D735" s="321" t="s">
        <v>1270</v>
      </c>
      <c r="E735" s="263">
        <v>2609</v>
      </c>
      <c r="F735" s="263">
        <v>2609</v>
      </c>
      <c r="G735" s="263">
        <v>2472</v>
      </c>
      <c r="H735" s="264">
        <v>3104</v>
      </c>
      <c r="I735" s="264">
        <v>3104</v>
      </c>
      <c r="J735" s="264">
        <v>2899</v>
      </c>
      <c r="K735" s="264">
        <v>1006</v>
      </c>
      <c r="L735" s="264">
        <v>1006</v>
      </c>
      <c r="M735" s="264">
        <v>958</v>
      </c>
      <c r="N735" s="267">
        <v>1</v>
      </c>
      <c r="O735" s="266">
        <v>2609</v>
      </c>
      <c r="P735" s="294">
        <v>0.9</v>
      </c>
      <c r="Q735" s="267">
        <v>1</v>
      </c>
      <c r="R735" s="267">
        <v>1</v>
      </c>
      <c r="S735" s="267">
        <v>1</v>
      </c>
      <c r="T735" s="295">
        <v>0</v>
      </c>
      <c r="U735" s="266">
        <v>2609</v>
      </c>
      <c r="V735" s="266">
        <v>2472</v>
      </c>
      <c r="W735" s="267">
        <v>0.947489459563051</v>
      </c>
      <c r="X735" s="267">
        <v>0.947489459563051</v>
      </c>
      <c r="Y735" s="268">
        <v>0.93395618556701</v>
      </c>
      <c r="Z735" s="268">
        <v>0.952286282306163</v>
      </c>
      <c r="AA735" s="295">
        <v>0.0135332739960407</v>
      </c>
      <c r="AB735" s="264">
        <v>16381</v>
      </c>
      <c r="AC735" s="264">
        <v>15564</v>
      </c>
      <c r="AD735" s="264">
        <v>16839</v>
      </c>
      <c r="AE735" s="264">
        <v>16105</v>
      </c>
      <c r="AF735" s="268">
        <v>0.950125144985044</v>
      </c>
      <c r="AG735" s="268">
        <v>0.956410713225251</v>
      </c>
      <c r="AH735" s="295">
        <v>-0.00628556824020732</v>
      </c>
    </row>
    <row r="736" spans="1:34">
      <c r="A736" s="315" t="s">
        <v>1160</v>
      </c>
      <c r="B736" s="321" t="s">
        <v>3345</v>
      </c>
      <c r="C736" s="293" t="s">
        <v>1271</v>
      </c>
      <c r="D736" s="321" t="s">
        <v>1272</v>
      </c>
      <c r="E736" s="263">
        <v>6134</v>
      </c>
      <c r="F736" s="263">
        <v>5897</v>
      </c>
      <c r="G736" s="263">
        <v>5653</v>
      </c>
      <c r="H736" s="264">
        <v>7421</v>
      </c>
      <c r="I736" s="264">
        <v>7018</v>
      </c>
      <c r="J736" s="264">
        <v>6794</v>
      </c>
      <c r="K736" s="264">
        <v>2658</v>
      </c>
      <c r="L736" s="264">
        <v>2490</v>
      </c>
      <c r="M736" s="264">
        <v>2395</v>
      </c>
      <c r="N736" s="267">
        <v>0.961362895337463</v>
      </c>
      <c r="O736" s="266">
        <v>5897</v>
      </c>
      <c r="P736" s="294">
        <v>0.9</v>
      </c>
      <c r="Q736" s="267">
        <v>0.961362895337463</v>
      </c>
      <c r="R736" s="267">
        <v>0.945694650316669</v>
      </c>
      <c r="S736" s="267">
        <v>0.936794582392777</v>
      </c>
      <c r="T736" s="295">
        <v>0.0156682450207944</v>
      </c>
      <c r="U736" s="266">
        <v>6134</v>
      </c>
      <c r="V736" s="266">
        <v>5653</v>
      </c>
      <c r="W736" s="267">
        <v>0.921584610368438</v>
      </c>
      <c r="X736" s="267">
        <v>0.921584610368438</v>
      </c>
      <c r="Y736" s="268">
        <v>0.915510039078291</v>
      </c>
      <c r="Z736" s="268">
        <v>0.901053423626787</v>
      </c>
      <c r="AA736" s="295">
        <v>0.00607457129014688</v>
      </c>
      <c r="AB736" s="264">
        <v>38037</v>
      </c>
      <c r="AC736" s="264">
        <v>34776</v>
      </c>
      <c r="AD736" s="264">
        <v>39440</v>
      </c>
      <c r="AE736" s="264">
        <v>36137</v>
      </c>
      <c r="AF736" s="268">
        <v>0.914267686726082</v>
      </c>
      <c r="AG736" s="268">
        <v>0.916252535496957</v>
      </c>
      <c r="AH736" s="295">
        <v>-0.0019848487708749</v>
      </c>
    </row>
    <row r="737" spans="1:34">
      <c r="A737" s="315" t="s">
        <v>1160</v>
      </c>
      <c r="B737" s="321" t="s">
        <v>3345</v>
      </c>
      <c r="C737" s="293" t="s">
        <v>1273</v>
      </c>
      <c r="D737" s="321" t="s">
        <v>1274</v>
      </c>
      <c r="E737" s="263">
        <v>3638</v>
      </c>
      <c r="F737" s="263">
        <v>3553</v>
      </c>
      <c r="G737" s="263">
        <v>3407</v>
      </c>
      <c r="H737" s="264">
        <v>4572</v>
      </c>
      <c r="I737" s="264">
        <v>4462</v>
      </c>
      <c r="J737" s="264">
        <v>4267</v>
      </c>
      <c r="K737" s="264">
        <v>1573</v>
      </c>
      <c r="L737" s="264">
        <v>1543</v>
      </c>
      <c r="M737" s="264">
        <v>1452</v>
      </c>
      <c r="N737" s="267">
        <v>0.976635514018692</v>
      </c>
      <c r="O737" s="266">
        <v>3553</v>
      </c>
      <c r="P737" s="294">
        <v>0.9</v>
      </c>
      <c r="Q737" s="267">
        <v>0.976635514018692</v>
      </c>
      <c r="R737" s="267">
        <v>0.97594050743657</v>
      </c>
      <c r="S737" s="267">
        <v>0.980928162746345</v>
      </c>
      <c r="T737" s="295">
        <v>0.000695006582121183</v>
      </c>
      <c r="U737" s="266">
        <v>3638</v>
      </c>
      <c r="V737" s="266">
        <v>3407</v>
      </c>
      <c r="W737" s="267">
        <v>0.936503573391974</v>
      </c>
      <c r="X737" s="267">
        <v>0.936503573391974</v>
      </c>
      <c r="Y737" s="268">
        <v>0.9332895888014</v>
      </c>
      <c r="Z737" s="268">
        <v>0.923076923076923</v>
      </c>
      <c r="AA737" s="295">
        <v>0.00321398459057387</v>
      </c>
      <c r="AB737" s="264">
        <v>23197</v>
      </c>
      <c r="AC737" s="264">
        <v>21755</v>
      </c>
      <c r="AD737" s="264">
        <v>23667</v>
      </c>
      <c r="AE737" s="264">
        <v>22381</v>
      </c>
      <c r="AF737" s="268">
        <v>0.937836789239988</v>
      </c>
      <c r="AG737" s="268">
        <v>0.945662737144547</v>
      </c>
      <c r="AH737" s="295">
        <v>-0.00782594790455937</v>
      </c>
    </row>
    <row r="738" spans="1:34">
      <c r="A738" s="315" t="s">
        <v>1160</v>
      </c>
      <c r="B738" s="321" t="s">
        <v>3345</v>
      </c>
      <c r="C738" s="293" t="s">
        <v>1275</v>
      </c>
      <c r="D738" s="321" t="s">
        <v>1276</v>
      </c>
      <c r="E738" s="263">
        <v>2590</v>
      </c>
      <c r="F738" s="263">
        <v>2502</v>
      </c>
      <c r="G738" s="263">
        <v>2368</v>
      </c>
      <c r="H738" s="264">
        <v>3438</v>
      </c>
      <c r="I738" s="264">
        <v>3246</v>
      </c>
      <c r="J738" s="264">
        <v>3154</v>
      </c>
      <c r="K738" s="264">
        <v>1140</v>
      </c>
      <c r="L738" s="264">
        <v>1136</v>
      </c>
      <c r="M738" s="264">
        <v>1086</v>
      </c>
      <c r="N738" s="267">
        <v>0.966023166023166</v>
      </c>
      <c r="O738" s="266">
        <v>2502</v>
      </c>
      <c r="P738" s="294">
        <v>0.9</v>
      </c>
      <c r="Q738" s="267">
        <v>0.966023166023166</v>
      </c>
      <c r="R738" s="267">
        <v>0.944153577661431</v>
      </c>
      <c r="S738" s="267">
        <v>0.996491228070175</v>
      </c>
      <c r="T738" s="295">
        <v>0.021869588361735</v>
      </c>
      <c r="U738" s="266">
        <v>2590</v>
      </c>
      <c r="V738" s="266">
        <v>2368</v>
      </c>
      <c r="W738" s="267">
        <v>0.914285714285714</v>
      </c>
      <c r="X738" s="267">
        <v>0.914285714285714</v>
      </c>
      <c r="Y738" s="268">
        <v>0.9173938336242</v>
      </c>
      <c r="Z738" s="268">
        <v>0.952631578947368</v>
      </c>
      <c r="AA738" s="295">
        <v>-0.00310811933848587</v>
      </c>
      <c r="AB738" s="264">
        <v>17108</v>
      </c>
      <c r="AC738" s="264">
        <v>16099</v>
      </c>
      <c r="AD738" s="264">
        <v>16964</v>
      </c>
      <c r="AE738" s="264">
        <v>16200</v>
      </c>
      <c r="AF738" s="268">
        <v>0.941021744213234</v>
      </c>
      <c r="AG738" s="268">
        <v>0.954963452016034</v>
      </c>
      <c r="AH738" s="295">
        <v>-0.0139417078028004</v>
      </c>
    </row>
    <row r="739" spans="1:34">
      <c r="A739" s="315" t="s">
        <v>1160</v>
      </c>
      <c r="B739" s="321" t="s">
        <v>3345</v>
      </c>
      <c r="C739" s="293" t="s">
        <v>1277</v>
      </c>
      <c r="D739" s="321" t="s">
        <v>1278</v>
      </c>
      <c r="E739" s="263">
        <v>3474</v>
      </c>
      <c r="F739" s="263">
        <v>3446</v>
      </c>
      <c r="G739" s="263">
        <v>3340</v>
      </c>
      <c r="H739" s="264">
        <v>4026</v>
      </c>
      <c r="I739" s="264">
        <v>3969</v>
      </c>
      <c r="J739" s="264">
        <v>3846</v>
      </c>
      <c r="K739" s="264">
        <v>1493</v>
      </c>
      <c r="L739" s="264">
        <v>1478</v>
      </c>
      <c r="M739" s="264">
        <v>1423</v>
      </c>
      <c r="N739" s="267">
        <v>0.991940126655153</v>
      </c>
      <c r="O739" s="266">
        <v>3446</v>
      </c>
      <c r="P739" s="294">
        <v>0.9</v>
      </c>
      <c r="Q739" s="267">
        <v>0.991940126655153</v>
      </c>
      <c r="R739" s="267">
        <v>0.985842026825633</v>
      </c>
      <c r="S739" s="267">
        <v>0.989953114534494</v>
      </c>
      <c r="T739" s="295">
        <v>0.00609809982951914</v>
      </c>
      <c r="U739" s="266">
        <v>3474</v>
      </c>
      <c r="V739" s="266">
        <v>3340</v>
      </c>
      <c r="W739" s="267">
        <v>0.961427748992516</v>
      </c>
      <c r="X739" s="267">
        <v>0.961427748992516</v>
      </c>
      <c r="Y739" s="268">
        <v>0.955290611028316</v>
      </c>
      <c r="Z739" s="268">
        <v>0.953114534494307</v>
      </c>
      <c r="AA739" s="295">
        <v>0.0061371379641999</v>
      </c>
      <c r="AB739" s="264">
        <v>21273</v>
      </c>
      <c r="AC739" s="264">
        <v>20492</v>
      </c>
      <c r="AD739" s="264">
        <v>22010</v>
      </c>
      <c r="AE739" s="264">
        <v>21180</v>
      </c>
      <c r="AF739" s="268">
        <v>0.963286795468434</v>
      </c>
      <c r="AG739" s="268">
        <v>0.962289868241708</v>
      </c>
      <c r="AH739" s="295">
        <v>0.000996927226725841</v>
      </c>
    </row>
    <row r="740" spans="1:34">
      <c r="A740" s="315" t="s">
        <v>1160</v>
      </c>
      <c r="B740" s="321" t="s">
        <v>3345</v>
      </c>
      <c r="C740" s="293" t="s">
        <v>1279</v>
      </c>
      <c r="D740" s="321" t="s">
        <v>1280</v>
      </c>
      <c r="E740" s="263">
        <v>1581</v>
      </c>
      <c r="F740" s="263">
        <v>1568</v>
      </c>
      <c r="G740" s="263">
        <v>1520</v>
      </c>
      <c r="H740" s="264">
        <v>1978</v>
      </c>
      <c r="I740" s="264">
        <v>1969</v>
      </c>
      <c r="J740" s="264">
        <v>1930</v>
      </c>
      <c r="K740" s="264">
        <v>618</v>
      </c>
      <c r="L740" s="264">
        <v>616</v>
      </c>
      <c r="M740" s="264">
        <v>595</v>
      </c>
      <c r="N740" s="267">
        <v>0.991777356103732</v>
      </c>
      <c r="O740" s="266">
        <v>1568</v>
      </c>
      <c r="P740" s="294">
        <v>0.9</v>
      </c>
      <c r="Q740" s="267">
        <v>0.991777356103732</v>
      </c>
      <c r="R740" s="267">
        <v>0.995449949443883</v>
      </c>
      <c r="S740" s="267">
        <v>0.996763754045307</v>
      </c>
      <c r="T740" s="295">
        <v>-0.00367259334015091</v>
      </c>
      <c r="U740" s="266">
        <v>1581</v>
      </c>
      <c r="V740" s="266">
        <v>1520</v>
      </c>
      <c r="W740" s="267">
        <v>0.961416824794434</v>
      </c>
      <c r="X740" s="267">
        <v>0.961416824794434</v>
      </c>
      <c r="Y740" s="268">
        <v>0.975733063700708</v>
      </c>
      <c r="Z740" s="268">
        <v>0.962783171521036</v>
      </c>
      <c r="AA740" s="295">
        <v>-0.0143162389062739</v>
      </c>
      <c r="AB740" s="264">
        <v>9807</v>
      </c>
      <c r="AC740" s="264">
        <v>9525</v>
      </c>
      <c r="AD740" s="264">
        <v>10160</v>
      </c>
      <c r="AE740" s="264">
        <v>9864</v>
      </c>
      <c r="AF740" s="268">
        <v>0.971245029060875</v>
      </c>
      <c r="AG740" s="268">
        <v>0.970866141732283</v>
      </c>
      <c r="AH740" s="295">
        <v>0.000378887328591371</v>
      </c>
    </row>
    <row r="741" spans="1:34">
      <c r="A741" s="315" t="s">
        <v>1160</v>
      </c>
      <c r="B741" s="321" t="s">
        <v>3345</v>
      </c>
      <c r="C741" s="293" t="s">
        <v>1281</v>
      </c>
      <c r="D741" s="321" t="s">
        <v>1282</v>
      </c>
      <c r="E741" s="263">
        <v>3445</v>
      </c>
      <c r="F741" s="263">
        <v>3323</v>
      </c>
      <c r="G741" s="263">
        <v>3175</v>
      </c>
      <c r="H741" s="264">
        <v>4145</v>
      </c>
      <c r="I741" s="264">
        <v>3964</v>
      </c>
      <c r="J741" s="264">
        <v>3835</v>
      </c>
      <c r="K741" s="264">
        <v>1545</v>
      </c>
      <c r="L741" s="264">
        <v>1458</v>
      </c>
      <c r="M741" s="264">
        <v>1408</v>
      </c>
      <c r="N741" s="267">
        <v>0.964586357039187</v>
      </c>
      <c r="O741" s="266">
        <v>3323</v>
      </c>
      <c r="P741" s="294">
        <v>0.9</v>
      </c>
      <c r="Q741" s="267">
        <v>0.964586357039187</v>
      </c>
      <c r="R741" s="267">
        <v>0.956332931242461</v>
      </c>
      <c r="S741" s="267">
        <v>0.94368932038835</v>
      </c>
      <c r="T741" s="295">
        <v>0.0082534257967265</v>
      </c>
      <c r="U741" s="266">
        <v>3445</v>
      </c>
      <c r="V741" s="266">
        <v>3175</v>
      </c>
      <c r="W741" s="267">
        <v>0.921625544267054</v>
      </c>
      <c r="X741" s="267">
        <v>0.921625544267054</v>
      </c>
      <c r="Y741" s="268">
        <v>0.925211097708082</v>
      </c>
      <c r="Z741" s="268">
        <v>0.911326860841424</v>
      </c>
      <c r="AA741" s="295">
        <v>-0.0035855534410284</v>
      </c>
      <c r="AB741" s="264">
        <v>21451</v>
      </c>
      <c r="AC741" s="264">
        <v>19908</v>
      </c>
      <c r="AD741" s="264">
        <v>21820</v>
      </c>
      <c r="AE741" s="264">
        <v>20432</v>
      </c>
      <c r="AF741" s="268">
        <v>0.928068621509487</v>
      </c>
      <c r="AG741" s="268">
        <v>0.936388634280477</v>
      </c>
      <c r="AH741" s="295">
        <v>-0.00832001277098982</v>
      </c>
    </row>
    <row r="742" spans="1:34">
      <c r="A742" s="315" t="s">
        <v>1160</v>
      </c>
      <c r="B742" s="321" t="s">
        <v>3345</v>
      </c>
      <c r="C742" s="293" t="s">
        <v>1283</v>
      </c>
      <c r="D742" s="321" t="s">
        <v>1284</v>
      </c>
      <c r="E742" s="263">
        <v>2107</v>
      </c>
      <c r="F742" s="263">
        <v>2085</v>
      </c>
      <c r="G742" s="263">
        <v>1989</v>
      </c>
      <c r="H742" s="264">
        <v>2613</v>
      </c>
      <c r="I742" s="264">
        <v>2595</v>
      </c>
      <c r="J742" s="264">
        <v>2448</v>
      </c>
      <c r="K742" s="264">
        <v>917</v>
      </c>
      <c r="L742" s="264">
        <v>894</v>
      </c>
      <c r="M742" s="264">
        <v>842</v>
      </c>
      <c r="N742" s="267">
        <v>0.989558614143332</v>
      </c>
      <c r="O742" s="266">
        <v>2085</v>
      </c>
      <c r="P742" s="294">
        <v>0.9</v>
      </c>
      <c r="Q742" s="267">
        <v>0.989558614143332</v>
      </c>
      <c r="R742" s="267">
        <v>0.993111366245695</v>
      </c>
      <c r="S742" s="267">
        <v>0.974918211559433</v>
      </c>
      <c r="T742" s="295">
        <v>-0.00355275210236283</v>
      </c>
      <c r="U742" s="266">
        <v>2107</v>
      </c>
      <c r="V742" s="266">
        <v>1989</v>
      </c>
      <c r="W742" s="267">
        <v>0.943996203132416</v>
      </c>
      <c r="X742" s="267">
        <v>0.943996203132416</v>
      </c>
      <c r="Y742" s="268">
        <v>0.936854190585534</v>
      </c>
      <c r="Z742" s="268">
        <v>0.918211559432934</v>
      </c>
      <c r="AA742" s="295">
        <v>0.00714201254688185</v>
      </c>
      <c r="AB742" s="264">
        <v>13633</v>
      </c>
      <c r="AC742" s="264">
        <v>12877</v>
      </c>
      <c r="AD742" s="264">
        <v>14246</v>
      </c>
      <c r="AE742" s="264">
        <v>13464</v>
      </c>
      <c r="AF742" s="268">
        <v>0.944546321425952</v>
      </c>
      <c r="AG742" s="268">
        <v>0.945107398568019</v>
      </c>
      <c r="AH742" s="295">
        <v>-0.000561077142067323</v>
      </c>
    </row>
    <row r="743" spans="1:34">
      <c r="A743" s="315" t="s">
        <v>1160</v>
      </c>
      <c r="B743" s="321" t="s">
        <v>3345</v>
      </c>
      <c r="C743" s="293" t="s">
        <v>1285</v>
      </c>
      <c r="D743" s="321" t="s">
        <v>1286</v>
      </c>
      <c r="E743" s="263">
        <v>1849</v>
      </c>
      <c r="F743" s="263">
        <v>1800</v>
      </c>
      <c r="G743" s="263">
        <v>1742</v>
      </c>
      <c r="H743" s="264">
        <v>2295</v>
      </c>
      <c r="I743" s="264">
        <v>2222</v>
      </c>
      <c r="J743" s="264">
        <v>2094</v>
      </c>
      <c r="K743" s="264">
        <v>787</v>
      </c>
      <c r="L743" s="264">
        <v>768</v>
      </c>
      <c r="M743" s="264">
        <v>739</v>
      </c>
      <c r="N743" s="267">
        <v>0.973499188750676</v>
      </c>
      <c r="O743" s="266">
        <v>1800</v>
      </c>
      <c r="P743" s="294">
        <v>0.9</v>
      </c>
      <c r="Q743" s="267">
        <v>0.973499188750676</v>
      </c>
      <c r="R743" s="267">
        <v>0.968191721132898</v>
      </c>
      <c r="S743" s="267">
        <v>0.975857687420585</v>
      </c>
      <c r="T743" s="295">
        <v>0.00530746761777845</v>
      </c>
      <c r="U743" s="266">
        <v>1849</v>
      </c>
      <c r="V743" s="266">
        <v>1742</v>
      </c>
      <c r="W743" s="267">
        <v>0.942130881557599</v>
      </c>
      <c r="X743" s="267">
        <v>0.942130881557599</v>
      </c>
      <c r="Y743" s="268">
        <v>0.912418300653595</v>
      </c>
      <c r="Z743" s="268">
        <v>0.939008894536214</v>
      </c>
      <c r="AA743" s="295">
        <v>0.029712580904004</v>
      </c>
      <c r="AB743" s="264">
        <v>11836</v>
      </c>
      <c r="AC743" s="264">
        <v>11098</v>
      </c>
      <c r="AD743" s="264">
        <v>12335</v>
      </c>
      <c r="AE743" s="264">
        <v>11647</v>
      </c>
      <c r="AF743" s="268">
        <v>0.937647854004731</v>
      </c>
      <c r="AG743" s="268">
        <v>0.944223753546818</v>
      </c>
      <c r="AH743" s="295">
        <v>-0.00657589954208671</v>
      </c>
    </row>
    <row r="744" spans="1:34">
      <c r="A744" s="315" t="s">
        <v>1160</v>
      </c>
      <c r="B744" s="321" t="s">
        <v>3345</v>
      </c>
      <c r="C744" s="293" t="s">
        <v>1287</v>
      </c>
      <c r="D744" s="321" t="s">
        <v>1288</v>
      </c>
      <c r="E744" s="263">
        <v>1238</v>
      </c>
      <c r="F744" s="263">
        <v>1236</v>
      </c>
      <c r="G744" s="263">
        <v>1198</v>
      </c>
      <c r="H744" s="264">
        <v>1553</v>
      </c>
      <c r="I744" s="264">
        <v>1551</v>
      </c>
      <c r="J744" s="264">
        <v>1504</v>
      </c>
      <c r="K744" s="264">
        <v>549</v>
      </c>
      <c r="L744" s="264">
        <v>549</v>
      </c>
      <c r="M744" s="264">
        <v>533</v>
      </c>
      <c r="N744" s="267">
        <v>0.998384491114701</v>
      </c>
      <c r="O744" s="266">
        <v>1236</v>
      </c>
      <c r="P744" s="294">
        <v>0.9</v>
      </c>
      <c r="Q744" s="267">
        <v>0.998384491114701</v>
      </c>
      <c r="R744" s="267">
        <v>0.998712169993561</v>
      </c>
      <c r="S744" s="267">
        <v>1</v>
      </c>
      <c r="T744" s="295">
        <v>-0.00032767887885965</v>
      </c>
      <c r="U744" s="266">
        <v>1238</v>
      </c>
      <c r="V744" s="266">
        <v>1198</v>
      </c>
      <c r="W744" s="267">
        <v>0.967689822294023</v>
      </c>
      <c r="X744" s="267">
        <v>0.967689822294023</v>
      </c>
      <c r="Y744" s="268">
        <v>0.968448164842241</v>
      </c>
      <c r="Z744" s="268">
        <v>0.970856102003643</v>
      </c>
      <c r="AA744" s="295">
        <v>-0.00075834254821816</v>
      </c>
      <c r="AB744" s="264">
        <v>8010</v>
      </c>
      <c r="AC744" s="264">
        <v>7808</v>
      </c>
      <c r="AD744" s="264">
        <v>7928</v>
      </c>
      <c r="AE744" s="264">
        <v>7746</v>
      </c>
      <c r="AF744" s="268">
        <v>0.97478152309613</v>
      </c>
      <c r="AG744" s="268">
        <v>0.977043390514632</v>
      </c>
      <c r="AH744" s="295">
        <v>-0.00226186741850187</v>
      </c>
    </row>
    <row r="745" spans="1:34">
      <c r="A745" s="315" t="s">
        <v>1160</v>
      </c>
      <c r="B745" s="321" t="s">
        <v>3347</v>
      </c>
      <c r="C745" s="293" t="s">
        <v>1289</v>
      </c>
      <c r="D745" s="321" t="s">
        <v>1290</v>
      </c>
      <c r="E745" s="263">
        <v>2262</v>
      </c>
      <c r="F745" s="263">
        <v>2164</v>
      </c>
      <c r="G745" s="263">
        <v>2110</v>
      </c>
      <c r="H745" s="264">
        <v>3096</v>
      </c>
      <c r="I745" s="264">
        <v>2855</v>
      </c>
      <c r="J745" s="264">
        <v>2748</v>
      </c>
      <c r="K745" s="264">
        <v>837</v>
      </c>
      <c r="L745" s="264">
        <v>817</v>
      </c>
      <c r="M745" s="264">
        <v>797</v>
      </c>
      <c r="N745" s="267">
        <v>0.956675508399646</v>
      </c>
      <c r="O745" s="266">
        <v>2164</v>
      </c>
      <c r="P745" s="294">
        <v>0.9</v>
      </c>
      <c r="Q745" s="267">
        <v>0.956675508399646</v>
      </c>
      <c r="R745" s="267">
        <v>0.922157622739018</v>
      </c>
      <c r="S745" s="267">
        <v>0.97610513739546</v>
      </c>
      <c r="T745" s="295">
        <v>0.0345178856606282</v>
      </c>
      <c r="U745" s="266">
        <v>2262</v>
      </c>
      <c r="V745" s="266">
        <v>2110</v>
      </c>
      <c r="W745" s="267">
        <v>0.932802829354553</v>
      </c>
      <c r="X745" s="267">
        <v>0.932802829354553</v>
      </c>
      <c r="Y745" s="268">
        <v>0.887596899224806</v>
      </c>
      <c r="Z745" s="268">
        <v>0.95221027479092</v>
      </c>
      <c r="AA745" s="295">
        <v>0.0452059301297473</v>
      </c>
      <c r="AB745" s="264">
        <v>15027</v>
      </c>
      <c r="AC745" s="264">
        <v>13944</v>
      </c>
      <c r="AD745" s="264">
        <v>15717</v>
      </c>
      <c r="AE745" s="264">
        <v>14595</v>
      </c>
      <c r="AF745" s="268">
        <v>0.927929726492314</v>
      </c>
      <c r="AG745" s="268">
        <v>0.928612330597442</v>
      </c>
      <c r="AH745" s="295">
        <v>-0.000682604105128437</v>
      </c>
    </row>
    <row r="746" spans="1:34">
      <c r="A746" s="315" t="s">
        <v>1160</v>
      </c>
      <c r="B746" s="321" t="s">
        <v>3347</v>
      </c>
      <c r="C746" s="293" t="s">
        <v>1291</v>
      </c>
      <c r="D746" s="321" t="s">
        <v>1292</v>
      </c>
      <c r="E746" s="263">
        <v>4684</v>
      </c>
      <c r="F746" s="263">
        <v>4569</v>
      </c>
      <c r="G746" s="263">
        <v>4468</v>
      </c>
      <c r="H746" s="264">
        <v>6317</v>
      </c>
      <c r="I746" s="264">
        <v>5847</v>
      </c>
      <c r="J746" s="264">
        <v>5723</v>
      </c>
      <c r="K746" s="264">
        <v>1539</v>
      </c>
      <c r="L746" s="264">
        <v>1450</v>
      </c>
      <c r="M746" s="264">
        <v>1403</v>
      </c>
      <c r="N746" s="267">
        <v>0.975448334756618</v>
      </c>
      <c r="O746" s="266">
        <v>4569</v>
      </c>
      <c r="P746" s="294">
        <v>0.9</v>
      </c>
      <c r="Q746" s="267">
        <v>0.975448334756618</v>
      </c>
      <c r="R746" s="267">
        <v>0.925597593794523</v>
      </c>
      <c r="S746" s="267">
        <v>0.942170240415854</v>
      </c>
      <c r="T746" s="295">
        <v>0.0498507409620956</v>
      </c>
      <c r="U746" s="266">
        <v>4684</v>
      </c>
      <c r="V746" s="266">
        <v>4468</v>
      </c>
      <c r="W746" s="267">
        <v>0.953885567890692</v>
      </c>
      <c r="X746" s="267">
        <v>0.953885567890692</v>
      </c>
      <c r="Y746" s="268">
        <v>0.905968022795631</v>
      </c>
      <c r="Z746" s="268">
        <v>0.911630929174789</v>
      </c>
      <c r="AA746" s="295">
        <v>0.0479175450950609</v>
      </c>
      <c r="AB746" s="264">
        <v>29171</v>
      </c>
      <c r="AC746" s="264">
        <v>27163</v>
      </c>
      <c r="AD746" s="264">
        <v>30023</v>
      </c>
      <c r="AE746" s="264">
        <v>28657</v>
      </c>
      <c r="AF746" s="268">
        <v>0.93116451270097</v>
      </c>
      <c r="AG746" s="268">
        <v>0.954501548812577</v>
      </c>
      <c r="AH746" s="295">
        <v>-0.0233370361116069</v>
      </c>
    </row>
    <row r="747" spans="1:34">
      <c r="A747" s="315" t="s">
        <v>1160</v>
      </c>
      <c r="B747" s="321" t="s">
        <v>3347</v>
      </c>
      <c r="C747" s="293" t="s">
        <v>1293</v>
      </c>
      <c r="D747" s="321" t="s">
        <v>1294</v>
      </c>
      <c r="E747" s="263">
        <v>3494</v>
      </c>
      <c r="F747" s="263">
        <v>3330</v>
      </c>
      <c r="G747" s="263">
        <v>3236</v>
      </c>
      <c r="H747" s="264">
        <v>4680</v>
      </c>
      <c r="I747" s="264">
        <v>4195</v>
      </c>
      <c r="J747" s="264">
        <v>4101</v>
      </c>
      <c r="K747" s="264">
        <v>1289</v>
      </c>
      <c r="L747" s="264">
        <v>1220</v>
      </c>
      <c r="M747" s="264">
        <v>1223</v>
      </c>
      <c r="N747" s="267">
        <v>0.953062392673154</v>
      </c>
      <c r="O747" s="266">
        <v>3330</v>
      </c>
      <c r="P747" s="294">
        <v>0.9</v>
      </c>
      <c r="Q747" s="267">
        <v>0.953062392673154</v>
      </c>
      <c r="R747" s="267">
        <v>0.896367521367521</v>
      </c>
      <c r="S747" s="267">
        <v>0.946470131885182</v>
      </c>
      <c r="T747" s="295">
        <v>0.0566948713056326</v>
      </c>
      <c r="U747" s="266">
        <v>3494</v>
      </c>
      <c r="V747" s="266">
        <v>3236</v>
      </c>
      <c r="W747" s="267">
        <v>0.926159129937035</v>
      </c>
      <c r="X747" s="267">
        <v>0.926159129937035</v>
      </c>
      <c r="Y747" s="268">
        <v>0.876282051282051</v>
      </c>
      <c r="Z747" s="268">
        <v>0.948797517455392</v>
      </c>
      <c r="AA747" s="295">
        <v>0.0498770786549836</v>
      </c>
      <c r="AB747" s="264">
        <v>22047</v>
      </c>
      <c r="AC747" s="264">
        <v>20438</v>
      </c>
      <c r="AD747" s="264">
        <v>23278</v>
      </c>
      <c r="AE747" s="264">
        <v>21956</v>
      </c>
      <c r="AF747" s="268">
        <v>0.927019549145008</v>
      </c>
      <c r="AG747" s="268">
        <v>0.943208179396855</v>
      </c>
      <c r="AH747" s="295">
        <v>-0.016188630251847</v>
      </c>
    </row>
    <row r="748" spans="1:34">
      <c r="A748" s="315" t="s">
        <v>1160</v>
      </c>
      <c r="B748" s="321" t="s">
        <v>3347</v>
      </c>
      <c r="C748" s="293" t="s">
        <v>1295</v>
      </c>
      <c r="D748" s="321" t="s">
        <v>1296</v>
      </c>
      <c r="E748" s="263">
        <v>4021</v>
      </c>
      <c r="F748" s="263">
        <v>3897</v>
      </c>
      <c r="G748" s="263">
        <v>3858</v>
      </c>
      <c r="H748" s="264">
        <v>5725</v>
      </c>
      <c r="I748" s="264">
        <v>5309</v>
      </c>
      <c r="J748" s="264">
        <v>5186</v>
      </c>
      <c r="K748" s="264">
        <v>1588</v>
      </c>
      <c r="L748" s="264">
        <v>1549</v>
      </c>
      <c r="M748" s="264">
        <v>1501</v>
      </c>
      <c r="N748" s="267">
        <v>0.969161900024869</v>
      </c>
      <c r="O748" s="266">
        <v>3897</v>
      </c>
      <c r="P748" s="294">
        <v>0.9</v>
      </c>
      <c r="Q748" s="267">
        <v>0.969161900024869</v>
      </c>
      <c r="R748" s="267">
        <v>0.927336244541485</v>
      </c>
      <c r="S748" s="267">
        <v>0.97544080604534</v>
      </c>
      <c r="T748" s="295">
        <v>0.0418256554833848</v>
      </c>
      <c r="U748" s="266">
        <v>4021</v>
      </c>
      <c r="V748" s="266">
        <v>3858</v>
      </c>
      <c r="W748" s="267">
        <v>0.959462820193982</v>
      </c>
      <c r="X748" s="267">
        <v>0.959462820193982</v>
      </c>
      <c r="Y748" s="268">
        <v>0.90585152838428</v>
      </c>
      <c r="Z748" s="268">
        <v>0.945214105793451</v>
      </c>
      <c r="AA748" s="295">
        <v>0.053611291809702</v>
      </c>
      <c r="AB748" s="264">
        <v>27135</v>
      </c>
      <c r="AC748" s="264">
        <v>25585</v>
      </c>
      <c r="AD748" s="264">
        <v>28018</v>
      </c>
      <c r="AE748" s="264">
        <v>26572</v>
      </c>
      <c r="AF748" s="268">
        <v>0.942878201584669</v>
      </c>
      <c r="AG748" s="268">
        <v>0.948390320508245</v>
      </c>
      <c r="AH748" s="295">
        <v>-0.00551211892357539</v>
      </c>
    </row>
    <row r="749" spans="1:34">
      <c r="A749" s="315" t="s">
        <v>1160</v>
      </c>
      <c r="B749" s="321" t="s">
        <v>3347</v>
      </c>
      <c r="C749" s="293" t="s">
        <v>1297</v>
      </c>
      <c r="D749" s="321" t="s">
        <v>1298</v>
      </c>
      <c r="E749" s="263">
        <v>2395</v>
      </c>
      <c r="F749" s="263">
        <v>2117</v>
      </c>
      <c r="G749" s="263">
        <v>2075</v>
      </c>
      <c r="H749" s="264">
        <v>3543</v>
      </c>
      <c r="I749" s="264">
        <v>3073</v>
      </c>
      <c r="J749" s="264">
        <v>2985</v>
      </c>
      <c r="K749" s="264">
        <v>1000</v>
      </c>
      <c r="L749" s="264">
        <v>917</v>
      </c>
      <c r="M749" s="264">
        <v>933</v>
      </c>
      <c r="N749" s="267">
        <v>0.8839248434238</v>
      </c>
      <c r="O749" s="266">
        <v>2117</v>
      </c>
      <c r="P749" s="294">
        <v>0.9</v>
      </c>
      <c r="Q749" s="267">
        <v>0.8839248434238</v>
      </c>
      <c r="R749" s="267">
        <v>0.86734405870731</v>
      </c>
      <c r="S749" s="267">
        <v>0.917</v>
      </c>
      <c r="T749" s="295">
        <v>0.0165807847164894</v>
      </c>
      <c r="U749" s="266">
        <v>2395</v>
      </c>
      <c r="V749" s="266">
        <v>2075</v>
      </c>
      <c r="W749" s="267">
        <v>0.866388308977035</v>
      </c>
      <c r="X749" s="267">
        <v>0.866388308977035</v>
      </c>
      <c r="Y749" s="268">
        <v>0.842506350550381</v>
      </c>
      <c r="Z749" s="268">
        <v>0.933</v>
      </c>
      <c r="AA749" s="295">
        <v>0.0238819584266544</v>
      </c>
      <c r="AB749" s="264">
        <v>16139</v>
      </c>
      <c r="AC749" s="264">
        <v>14615</v>
      </c>
      <c r="AD749" s="264">
        <v>16150</v>
      </c>
      <c r="AE749" s="264">
        <v>14561</v>
      </c>
      <c r="AF749" s="268">
        <v>0.905570357519053</v>
      </c>
      <c r="AG749" s="268">
        <v>0.901609907120743</v>
      </c>
      <c r="AH749" s="295">
        <v>0.00396045039831017</v>
      </c>
    </row>
    <row r="750" spans="1:34">
      <c r="A750" s="315" t="s">
        <v>1160</v>
      </c>
      <c r="B750" s="321" t="s">
        <v>3347</v>
      </c>
      <c r="C750" s="293" t="s">
        <v>1299</v>
      </c>
      <c r="D750" s="321" t="s">
        <v>1300</v>
      </c>
      <c r="E750" s="263">
        <v>3240</v>
      </c>
      <c r="F750" s="263">
        <v>3117</v>
      </c>
      <c r="G750" s="263">
        <v>2941</v>
      </c>
      <c r="H750" s="264">
        <v>4732</v>
      </c>
      <c r="I750" s="264">
        <v>4302</v>
      </c>
      <c r="J750" s="264">
        <v>4086</v>
      </c>
      <c r="K750" s="264">
        <v>1243</v>
      </c>
      <c r="L750" s="264">
        <v>1185</v>
      </c>
      <c r="M750" s="264">
        <v>1093</v>
      </c>
      <c r="N750" s="267">
        <v>0.962037037037037</v>
      </c>
      <c r="O750" s="266">
        <v>3117</v>
      </c>
      <c r="P750" s="294">
        <v>0.9</v>
      </c>
      <c r="Q750" s="267">
        <v>0.962037037037037</v>
      </c>
      <c r="R750" s="267">
        <v>0.909129332206255</v>
      </c>
      <c r="S750" s="267">
        <v>0.953338696701529</v>
      </c>
      <c r="T750" s="295">
        <v>0.0529077048307818</v>
      </c>
      <c r="U750" s="266">
        <v>3240</v>
      </c>
      <c r="V750" s="266">
        <v>2941</v>
      </c>
      <c r="W750" s="267">
        <v>0.907716049382716</v>
      </c>
      <c r="X750" s="267">
        <v>0.907716049382716</v>
      </c>
      <c r="Y750" s="268">
        <v>0.863482671174979</v>
      </c>
      <c r="Z750" s="268">
        <v>0.879324215607401</v>
      </c>
      <c r="AA750" s="295">
        <v>0.0442333782077371</v>
      </c>
      <c r="AB750" s="264">
        <v>21671</v>
      </c>
      <c r="AC750" s="264">
        <v>19528</v>
      </c>
      <c r="AD750" s="264">
        <v>21899</v>
      </c>
      <c r="AE750" s="264">
        <v>20028</v>
      </c>
      <c r="AF750" s="268">
        <v>0.901112085275253</v>
      </c>
      <c r="AG750" s="268">
        <v>0.914562308781223</v>
      </c>
      <c r="AH750" s="295">
        <v>-0.0134502235059702</v>
      </c>
    </row>
    <row r="751" spans="1:34">
      <c r="A751" s="315" t="s">
        <v>1160</v>
      </c>
      <c r="B751" s="321" t="s">
        <v>3347</v>
      </c>
      <c r="C751" s="293" t="s">
        <v>1301</v>
      </c>
      <c r="D751" s="321" t="s">
        <v>1302</v>
      </c>
      <c r="E751" s="263">
        <v>3012</v>
      </c>
      <c r="F751" s="263">
        <v>2933</v>
      </c>
      <c r="G751" s="263">
        <v>2794</v>
      </c>
      <c r="H751" s="264">
        <v>4348</v>
      </c>
      <c r="I751" s="264">
        <v>4007</v>
      </c>
      <c r="J751" s="264">
        <v>3981</v>
      </c>
      <c r="K751" s="264">
        <v>1161</v>
      </c>
      <c r="L751" s="264">
        <v>1100</v>
      </c>
      <c r="M751" s="264">
        <v>1103</v>
      </c>
      <c r="N751" s="267">
        <v>0.973771580345286</v>
      </c>
      <c r="O751" s="266">
        <v>2933</v>
      </c>
      <c r="P751" s="294">
        <v>0.9</v>
      </c>
      <c r="Q751" s="267">
        <v>0.973771580345286</v>
      </c>
      <c r="R751" s="267">
        <v>0.921573137074517</v>
      </c>
      <c r="S751" s="267">
        <v>0.947459086993971</v>
      </c>
      <c r="T751" s="295">
        <v>0.0521984432707685</v>
      </c>
      <c r="U751" s="266">
        <v>3012</v>
      </c>
      <c r="V751" s="266">
        <v>2794</v>
      </c>
      <c r="W751" s="267">
        <v>0.927622841965471</v>
      </c>
      <c r="X751" s="267">
        <v>0.927622841965471</v>
      </c>
      <c r="Y751" s="268">
        <v>0.915593376264949</v>
      </c>
      <c r="Z751" s="268">
        <v>0.950043066322136</v>
      </c>
      <c r="AA751" s="295">
        <v>0.012029465700522</v>
      </c>
      <c r="AB751" s="264">
        <v>19960</v>
      </c>
      <c r="AC751" s="264">
        <v>18657</v>
      </c>
      <c r="AD751" s="264">
        <v>20453</v>
      </c>
      <c r="AE751" s="264">
        <v>19010</v>
      </c>
      <c r="AF751" s="268">
        <v>0.934719438877756</v>
      </c>
      <c r="AG751" s="268">
        <v>0.929448002737985</v>
      </c>
      <c r="AH751" s="295">
        <v>0.00527143613977088</v>
      </c>
    </row>
    <row r="752" spans="1:34">
      <c r="A752" s="315" t="s">
        <v>1160</v>
      </c>
      <c r="B752" s="321" t="s">
        <v>3347</v>
      </c>
      <c r="C752" s="293" t="s">
        <v>1303</v>
      </c>
      <c r="D752" s="321" t="s">
        <v>1304</v>
      </c>
      <c r="E752" s="263">
        <v>2771</v>
      </c>
      <c r="F752" s="263">
        <v>2619</v>
      </c>
      <c r="G752" s="263">
        <v>2557</v>
      </c>
      <c r="H752" s="264">
        <v>3963</v>
      </c>
      <c r="I752" s="264">
        <v>3509</v>
      </c>
      <c r="J752" s="264">
        <v>3434</v>
      </c>
      <c r="K752" s="264">
        <v>1031</v>
      </c>
      <c r="L752" s="264">
        <v>953</v>
      </c>
      <c r="M752" s="264">
        <v>924</v>
      </c>
      <c r="N752" s="267">
        <v>0.945146156622158</v>
      </c>
      <c r="O752" s="266">
        <v>2619</v>
      </c>
      <c r="P752" s="294">
        <v>0.9</v>
      </c>
      <c r="Q752" s="267">
        <v>0.945146156622158</v>
      </c>
      <c r="R752" s="267">
        <v>0.885440322987636</v>
      </c>
      <c r="S752" s="267">
        <v>0.924345295829292</v>
      </c>
      <c r="T752" s="295">
        <v>0.0597058336345224</v>
      </c>
      <c r="U752" s="266">
        <v>2771</v>
      </c>
      <c r="V752" s="266">
        <v>2557</v>
      </c>
      <c r="W752" s="267">
        <v>0.922771562612775</v>
      </c>
      <c r="X752" s="267">
        <v>0.922771562612775</v>
      </c>
      <c r="Y752" s="268">
        <v>0.866515266212465</v>
      </c>
      <c r="Z752" s="268">
        <v>0.896217264791465</v>
      </c>
      <c r="AA752" s="295">
        <v>0.0562562964003098</v>
      </c>
      <c r="AB752" s="264">
        <v>18192</v>
      </c>
      <c r="AC752" s="264">
        <v>16153</v>
      </c>
      <c r="AD752" s="264">
        <v>18845</v>
      </c>
      <c r="AE752" s="264">
        <v>16577</v>
      </c>
      <c r="AF752" s="268">
        <v>0.887917766051011</v>
      </c>
      <c r="AG752" s="268">
        <v>0.879649774475988</v>
      </c>
      <c r="AH752" s="295">
        <v>0.00826799157502311</v>
      </c>
    </row>
    <row r="753" spans="1:34">
      <c r="A753" s="315" t="s">
        <v>1160</v>
      </c>
      <c r="B753" s="321" t="s">
        <v>3347</v>
      </c>
      <c r="C753" s="293" t="s">
        <v>1305</v>
      </c>
      <c r="D753" s="321" t="s">
        <v>1306</v>
      </c>
      <c r="E753" s="263">
        <v>3778</v>
      </c>
      <c r="F753" s="263">
        <v>3691</v>
      </c>
      <c r="G753" s="263">
        <v>3592</v>
      </c>
      <c r="H753" s="264">
        <v>5235</v>
      </c>
      <c r="I753" s="264">
        <v>4878</v>
      </c>
      <c r="J753" s="264">
        <v>4750</v>
      </c>
      <c r="K753" s="264">
        <v>1352</v>
      </c>
      <c r="L753" s="264">
        <v>1327</v>
      </c>
      <c r="M753" s="264">
        <v>1288</v>
      </c>
      <c r="N753" s="267">
        <v>0.976971942826892</v>
      </c>
      <c r="O753" s="266">
        <v>3691</v>
      </c>
      <c r="P753" s="294">
        <v>0.9</v>
      </c>
      <c r="Q753" s="267">
        <v>0.976971942826892</v>
      </c>
      <c r="R753" s="267">
        <v>0.931805157593123</v>
      </c>
      <c r="S753" s="267">
        <v>0.981508875739645</v>
      </c>
      <c r="T753" s="295">
        <v>0.0451667852337693</v>
      </c>
      <c r="U753" s="266">
        <v>3778</v>
      </c>
      <c r="V753" s="266">
        <v>3592</v>
      </c>
      <c r="W753" s="267">
        <v>0.95076760190577</v>
      </c>
      <c r="X753" s="267">
        <v>0.95076760190577</v>
      </c>
      <c r="Y753" s="268">
        <v>0.907354345749761</v>
      </c>
      <c r="Z753" s="268">
        <v>0.952662721893491</v>
      </c>
      <c r="AA753" s="295">
        <v>0.043413256156009</v>
      </c>
      <c r="AB753" s="264">
        <v>24189</v>
      </c>
      <c r="AC753" s="264">
        <v>22894</v>
      </c>
      <c r="AD753" s="264">
        <v>25029</v>
      </c>
      <c r="AE753" s="264">
        <v>23896</v>
      </c>
      <c r="AF753" s="268">
        <v>0.946463268427798</v>
      </c>
      <c r="AG753" s="268">
        <v>0.954732510288066</v>
      </c>
      <c r="AH753" s="295">
        <v>-0.00826924186026812</v>
      </c>
    </row>
    <row r="754" spans="1:34">
      <c r="A754" s="315" t="s">
        <v>1160</v>
      </c>
      <c r="B754" s="321" t="s">
        <v>3347</v>
      </c>
      <c r="C754" s="293" t="s">
        <v>1307</v>
      </c>
      <c r="D754" s="321" t="s">
        <v>1308</v>
      </c>
      <c r="E754" s="263">
        <v>1590</v>
      </c>
      <c r="F754" s="263">
        <v>1518</v>
      </c>
      <c r="G754" s="263">
        <v>1439</v>
      </c>
      <c r="H754" s="264">
        <v>2238</v>
      </c>
      <c r="I754" s="264">
        <v>2031</v>
      </c>
      <c r="J754" s="264">
        <v>1906</v>
      </c>
      <c r="K754" s="264">
        <v>544</v>
      </c>
      <c r="L754" s="264">
        <v>521</v>
      </c>
      <c r="M754" s="264">
        <v>456</v>
      </c>
      <c r="N754" s="267">
        <v>0.954716981132075</v>
      </c>
      <c r="O754" s="266">
        <v>1518</v>
      </c>
      <c r="P754" s="294">
        <v>0.9</v>
      </c>
      <c r="Q754" s="267">
        <v>0.954716981132075</v>
      </c>
      <c r="R754" s="267">
        <v>0.907506702412869</v>
      </c>
      <c r="S754" s="267">
        <v>0.957720588235294</v>
      </c>
      <c r="T754" s="295">
        <v>0.0472102787192068</v>
      </c>
      <c r="U754" s="266">
        <v>1590</v>
      </c>
      <c r="V754" s="266">
        <v>1439</v>
      </c>
      <c r="W754" s="267">
        <v>0.905031446540881</v>
      </c>
      <c r="X754" s="267">
        <v>0.905031446540881</v>
      </c>
      <c r="Y754" s="268">
        <v>0.851653261840929</v>
      </c>
      <c r="Z754" s="268">
        <v>0.838235294117647</v>
      </c>
      <c r="AA754" s="295">
        <v>0.0533781846999511</v>
      </c>
      <c r="AB754" s="264">
        <v>10595</v>
      </c>
      <c r="AC754" s="264">
        <v>9438</v>
      </c>
      <c r="AD754" s="264">
        <v>11218</v>
      </c>
      <c r="AE754" s="264">
        <v>10048</v>
      </c>
      <c r="AF754" s="268">
        <v>0.89079754601227</v>
      </c>
      <c r="AG754" s="268">
        <v>0.895703333927616</v>
      </c>
      <c r="AH754" s="295">
        <v>-0.00490578791534646</v>
      </c>
    </row>
    <row r="755" spans="1:34">
      <c r="A755" s="315" t="s">
        <v>1160</v>
      </c>
      <c r="B755" s="321" t="s">
        <v>3347</v>
      </c>
      <c r="C755" s="293" t="s">
        <v>1309</v>
      </c>
      <c r="D755" s="321" t="s">
        <v>1310</v>
      </c>
      <c r="E755" s="263">
        <v>954</v>
      </c>
      <c r="F755" s="263">
        <v>904</v>
      </c>
      <c r="G755" s="263">
        <v>850</v>
      </c>
      <c r="H755" s="264">
        <v>1249</v>
      </c>
      <c r="I755" s="264">
        <v>1133</v>
      </c>
      <c r="J755" s="264">
        <v>1073</v>
      </c>
      <c r="K755" s="264">
        <v>318</v>
      </c>
      <c r="L755" s="264">
        <v>261</v>
      </c>
      <c r="M755" s="264">
        <v>277</v>
      </c>
      <c r="N755" s="267">
        <v>0.947589098532495</v>
      </c>
      <c r="O755" s="266">
        <v>904</v>
      </c>
      <c r="P755" s="294">
        <v>0.9</v>
      </c>
      <c r="Q755" s="267">
        <v>0.947589098532495</v>
      </c>
      <c r="R755" s="267">
        <v>0.907125700560448</v>
      </c>
      <c r="S755" s="267">
        <v>0.820754716981132</v>
      </c>
      <c r="T755" s="295">
        <v>0.0404633979720463</v>
      </c>
      <c r="U755" s="266">
        <v>954</v>
      </c>
      <c r="V755" s="266">
        <v>850</v>
      </c>
      <c r="W755" s="267">
        <v>0.890985324947589</v>
      </c>
      <c r="X755" s="267">
        <v>0.890985324947589</v>
      </c>
      <c r="Y755" s="268">
        <v>0.859087269815853</v>
      </c>
      <c r="Z755" s="268">
        <v>0.871069182389937</v>
      </c>
      <c r="AA755" s="295">
        <v>0.0318980551317364</v>
      </c>
      <c r="AB755" s="264">
        <v>6002</v>
      </c>
      <c r="AC755" s="264">
        <v>5262</v>
      </c>
      <c r="AD755" s="264">
        <v>6392</v>
      </c>
      <c r="AE755" s="264">
        <v>5621</v>
      </c>
      <c r="AF755" s="268">
        <v>0.87670776407864</v>
      </c>
      <c r="AG755" s="268">
        <v>0.879380475594493</v>
      </c>
      <c r="AH755" s="295">
        <v>-0.00267271151585269</v>
      </c>
    </row>
    <row r="756" spans="1:34">
      <c r="A756" s="315" t="s">
        <v>1160</v>
      </c>
      <c r="B756" s="321" t="s">
        <v>3347</v>
      </c>
      <c r="C756" s="293" t="s">
        <v>1311</v>
      </c>
      <c r="D756" s="321" t="s">
        <v>1312</v>
      </c>
      <c r="E756" s="263">
        <v>4400</v>
      </c>
      <c r="F756" s="263">
        <v>4297</v>
      </c>
      <c r="G756" s="263">
        <v>4196</v>
      </c>
      <c r="H756" s="264">
        <v>6134</v>
      </c>
      <c r="I756" s="264">
        <v>5559</v>
      </c>
      <c r="J756" s="264">
        <v>5574</v>
      </c>
      <c r="K756" s="264">
        <v>1522</v>
      </c>
      <c r="L756" s="264">
        <v>1480</v>
      </c>
      <c r="M756" s="264">
        <v>1464</v>
      </c>
      <c r="N756" s="267">
        <v>0.976590909090909</v>
      </c>
      <c r="O756" s="266">
        <v>4297</v>
      </c>
      <c r="P756" s="294">
        <v>0.9</v>
      </c>
      <c r="Q756" s="267">
        <v>0.976590909090909</v>
      </c>
      <c r="R756" s="267">
        <v>0.906260189109879</v>
      </c>
      <c r="S756" s="267">
        <v>0.972404730617608</v>
      </c>
      <c r="T756" s="295">
        <v>0.0703307199810297</v>
      </c>
      <c r="U756" s="266">
        <v>4400</v>
      </c>
      <c r="V756" s="266">
        <v>4196</v>
      </c>
      <c r="W756" s="267">
        <v>0.953636363636364</v>
      </c>
      <c r="X756" s="267">
        <v>0.953636363636364</v>
      </c>
      <c r="Y756" s="268">
        <v>0.908705575480926</v>
      </c>
      <c r="Z756" s="268">
        <v>0.961892247043364</v>
      </c>
      <c r="AA756" s="295">
        <v>0.0449307881554376</v>
      </c>
      <c r="AB756" s="264">
        <v>28120</v>
      </c>
      <c r="AC756" s="264">
        <v>26666</v>
      </c>
      <c r="AD756" s="264">
        <v>29123</v>
      </c>
      <c r="AE756" s="264">
        <v>27869</v>
      </c>
      <c r="AF756" s="268">
        <v>0.948293029871977</v>
      </c>
      <c r="AG756" s="268">
        <v>0.956941249184493</v>
      </c>
      <c r="AH756" s="295">
        <v>-0.00864821931251603</v>
      </c>
    </row>
    <row r="757" spans="1:34">
      <c r="A757" s="315" t="s">
        <v>1160</v>
      </c>
      <c r="B757" s="321" t="s">
        <v>3348</v>
      </c>
      <c r="C757" s="293" t="s">
        <v>1313</v>
      </c>
      <c r="D757" s="321" t="s">
        <v>1314</v>
      </c>
      <c r="E757" s="263">
        <v>3464</v>
      </c>
      <c r="F757" s="263">
        <v>3371</v>
      </c>
      <c r="G757" s="263">
        <v>3223</v>
      </c>
      <c r="H757" s="264">
        <v>4580</v>
      </c>
      <c r="I757" s="264">
        <v>4399</v>
      </c>
      <c r="J757" s="264">
        <v>4144</v>
      </c>
      <c r="K757" s="264">
        <v>1435</v>
      </c>
      <c r="L757" s="264">
        <v>1403</v>
      </c>
      <c r="M757" s="264">
        <v>1341</v>
      </c>
      <c r="N757" s="267">
        <v>0.973152424942263</v>
      </c>
      <c r="O757" s="266">
        <v>3371</v>
      </c>
      <c r="P757" s="294">
        <v>0.9</v>
      </c>
      <c r="Q757" s="267">
        <v>0.973152424942263</v>
      </c>
      <c r="R757" s="267">
        <v>0.960480349344978</v>
      </c>
      <c r="S757" s="267">
        <v>0.977700348432056</v>
      </c>
      <c r="T757" s="295">
        <v>0.0126720755972851</v>
      </c>
      <c r="U757" s="266">
        <v>3464</v>
      </c>
      <c r="V757" s="266">
        <v>3223</v>
      </c>
      <c r="W757" s="267">
        <v>0.930427251732102</v>
      </c>
      <c r="X757" s="267">
        <v>0.930427251732102</v>
      </c>
      <c r="Y757" s="268">
        <v>0.904803493449782</v>
      </c>
      <c r="Z757" s="268">
        <v>0.934494773519164</v>
      </c>
      <c r="AA757" s="295">
        <v>0.02562375828232</v>
      </c>
      <c r="AB757" s="264">
        <v>22119</v>
      </c>
      <c r="AC757" s="264">
        <v>20394</v>
      </c>
      <c r="AD757" s="264">
        <v>21958</v>
      </c>
      <c r="AE757" s="264">
        <v>20113</v>
      </c>
      <c r="AF757" s="268">
        <v>0.922012749220128</v>
      </c>
      <c r="AG757" s="268">
        <v>0.91597595409418</v>
      </c>
      <c r="AH757" s="295">
        <v>0.00603679512594779</v>
      </c>
    </row>
    <row r="758" spans="1:34">
      <c r="A758" s="315" t="s">
        <v>1160</v>
      </c>
      <c r="B758" s="321" t="s">
        <v>3348</v>
      </c>
      <c r="C758" s="293" t="s">
        <v>1315</v>
      </c>
      <c r="D758" s="321" t="s">
        <v>1316</v>
      </c>
      <c r="E758" s="263">
        <v>6200</v>
      </c>
      <c r="F758" s="263">
        <v>6152</v>
      </c>
      <c r="G758" s="263">
        <v>5800</v>
      </c>
      <c r="H758" s="264">
        <v>3269</v>
      </c>
      <c r="I758" s="264">
        <v>3145</v>
      </c>
      <c r="J758" s="264">
        <v>2991</v>
      </c>
      <c r="K758" s="264">
        <v>2516</v>
      </c>
      <c r="L758" s="264">
        <v>2493</v>
      </c>
      <c r="M758" s="264">
        <v>2368</v>
      </c>
      <c r="N758" s="267">
        <v>0.992258064516129</v>
      </c>
      <c r="O758" s="266">
        <v>6152</v>
      </c>
      <c r="P758" s="294">
        <v>0.9</v>
      </c>
      <c r="Q758" s="267">
        <v>0.992258064516129</v>
      </c>
      <c r="R758" s="267">
        <v>0.962067910676048</v>
      </c>
      <c r="S758" s="267">
        <v>0.990858505564388</v>
      </c>
      <c r="T758" s="295">
        <v>0.0301901538400814</v>
      </c>
      <c r="U758" s="266">
        <v>6200</v>
      </c>
      <c r="V758" s="266">
        <v>5800</v>
      </c>
      <c r="W758" s="267">
        <v>0.935483870967742</v>
      </c>
      <c r="X758" s="267">
        <v>0.935483870967742</v>
      </c>
      <c r="Y758" s="268">
        <v>0.914958702967268</v>
      </c>
      <c r="Z758" s="268">
        <v>0.941176470588235</v>
      </c>
      <c r="AA758" s="295">
        <v>0.0205251680004737</v>
      </c>
      <c r="AB758" s="264">
        <v>34034</v>
      </c>
      <c r="AC758" s="264">
        <v>31942</v>
      </c>
      <c r="AD758" s="264">
        <v>38695</v>
      </c>
      <c r="AE758" s="264">
        <v>36716</v>
      </c>
      <c r="AF758" s="268">
        <v>0.938532056179115</v>
      </c>
      <c r="AG758" s="268">
        <v>0.948856441400698</v>
      </c>
      <c r="AH758" s="295">
        <v>-0.0103243852215829</v>
      </c>
    </row>
    <row r="759" spans="1:34">
      <c r="A759" s="315" t="s">
        <v>1160</v>
      </c>
      <c r="B759" s="321" t="s">
        <v>3348</v>
      </c>
      <c r="C759" s="293" t="s">
        <v>1317</v>
      </c>
      <c r="D759" s="321" t="s">
        <v>1318</v>
      </c>
      <c r="E759" s="263">
        <v>3330</v>
      </c>
      <c r="F759" s="263">
        <v>3179</v>
      </c>
      <c r="G759" s="263">
        <v>2744</v>
      </c>
      <c r="H759" s="264">
        <v>4359</v>
      </c>
      <c r="I759" s="264">
        <v>4047</v>
      </c>
      <c r="J759" s="264">
        <v>3517</v>
      </c>
      <c r="K759" s="264">
        <v>1462</v>
      </c>
      <c r="L759" s="264">
        <v>1369</v>
      </c>
      <c r="M759" s="264">
        <v>1171</v>
      </c>
      <c r="N759" s="267">
        <v>0.954654654654655</v>
      </c>
      <c r="O759" s="266">
        <v>3179</v>
      </c>
      <c r="P759" s="294">
        <v>0.9</v>
      </c>
      <c r="Q759" s="267">
        <v>0.954654654654655</v>
      </c>
      <c r="R759" s="267">
        <v>0.92842395044735</v>
      </c>
      <c r="S759" s="267">
        <v>0.936388508891929</v>
      </c>
      <c r="T759" s="295">
        <v>0.0262307042073043</v>
      </c>
      <c r="U759" s="266">
        <v>3330</v>
      </c>
      <c r="V759" s="266">
        <v>2744</v>
      </c>
      <c r="W759" s="267">
        <v>0.824024024024024</v>
      </c>
      <c r="X759" s="267">
        <v>0.824024024024024</v>
      </c>
      <c r="Y759" s="268">
        <v>0.806836430373939</v>
      </c>
      <c r="Z759" s="268">
        <v>0.800957592339261</v>
      </c>
      <c r="AA759" s="295">
        <v>0.017187593650085</v>
      </c>
      <c r="AB759" s="264">
        <v>20878</v>
      </c>
      <c r="AC759" s="264">
        <v>16688</v>
      </c>
      <c r="AD759" s="264">
        <v>20367</v>
      </c>
      <c r="AE759" s="264">
        <v>16166</v>
      </c>
      <c r="AF759" s="268">
        <v>0.799310278762334</v>
      </c>
      <c r="AG759" s="268">
        <v>0.793734963421221</v>
      </c>
      <c r="AH759" s="295">
        <v>0.00557531534111289</v>
      </c>
    </row>
    <row r="760" spans="1:34">
      <c r="A760" s="315" t="s">
        <v>1160</v>
      </c>
      <c r="B760" s="321" t="s">
        <v>3348</v>
      </c>
      <c r="C760" s="293" t="s">
        <v>1319</v>
      </c>
      <c r="D760" s="321" t="s">
        <v>1320</v>
      </c>
      <c r="E760" s="263">
        <v>3163</v>
      </c>
      <c r="F760" s="263">
        <v>3067</v>
      </c>
      <c r="G760" s="263">
        <v>2940</v>
      </c>
      <c r="H760" s="264">
        <v>4293</v>
      </c>
      <c r="I760" s="264">
        <v>3911</v>
      </c>
      <c r="J760" s="264">
        <v>3802</v>
      </c>
      <c r="K760" s="264">
        <v>1245</v>
      </c>
      <c r="L760" s="264">
        <v>1198</v>
      </c>
      <c r="M760" s="264">
        <v>1160</v>
      </c>
      <c r="N760" s="267">
        <v>0.969649067341132</v>
      </c>
      <c r="O760" s="266">
        <v>3067</v>
      </c>
      <c r="P760" s="294">
        <v>0.9</v>
      </c>
      <c r="Q760" s="267">
        <v>0.969649067341132</v>
      </c>
      <c r="R760" s="267">
        <v>0.911017936175169</v>
      </c>
      <c r="S760" s="267">
        <v>0.962248995983936</v>
      </c>
      <c r="T760" s="295">
        <v>0.058631131165963</v>
      </c>
      <c r="U760" s="266">
        <v>3163</v>
      </c>
      <c r="V760" s="266">
        <v>2940</v>
      </c>
      <c r="W760" s="267">
        <v>0.929497312677838</v>
      </c>
      <c r="X760" s="267">
        <v>0.929497312677838</v>
      </c>
      <c r="Y760" s="268">
        <v>0.885627766130911</v>
      </c>
      <c r="Z760" s="268">
        <v>0.931726907630522</v>
      </c>
      <c r="AA760" s="295">
        <v>0.0438695465469268</v>
      </c>
      <c r="AB760" s="264">
        <v>20195</v>
      </c>
      <c r="AC760" s="264">
        <v>18643</v>
      </c>
      <c r="AD760" s="264">
        <v>19554</v>
      </c>
      <c r="AE760" s="264">
        <v>18310</v>
      </c>
      <c r="AF760" s="268">
        <v>0.923149294379797</v>
      </c>
      <c r="AG760" s="268">
        <v>0.936381303058198</v>
      </c>
      <c r="AH760" s="295">
        <v>-0.0132320086784008</v>
      </c>
    </row>
    <row r="761" spans="1:34">
      <c r="A761" s="315" t="s">
        <v>1160</v>
      </c>
      <c r="B761" s="321" t="s">
        <v>3348</v>
      </c>
      <c r="C761" s="293" t="s">
        <v>1321</v>
      </c>
      <c r="D761" s="321" t="s">
        <v>1322</v>
      </c>
      <c r="E761" s="263">
        <v>2720</v>
      </c>
      <c r="F761" s="263">
        <v>2687</v>
      </c>
      <c r="G761" s="263">
        <v>2553</v>
      </c>
      <c r="H761" s="264">
        <v>3747</v>
      </c>
      <c r="I761" s="264">
        <v>3681</v>
      </c>
      <c r="J761" s="264">
        <v>3504</v>
      </c>
      <c r="K761" s="264">
        <v>1183</v>
      </c>
      <c r="L761" s="264">
        <v>1163</v>
      </c>
      <c r="M761" s="264">
        <v>1124</v>
      </c>
      <c r="N761" s="267">
        <v>0.987867647058824</v>
      </c>
      <c r="O761" s="266">
        <v>2687</v>
      </c>
      <c r="P761" s="294">
        <v>0.9</v>
      </c>
      <c r="Q761" s="267">
        <v>0.987867647058824</v>
      </c>
      <c r="R761" s="267">
        <v>0.982385908726982</v>
      </c>
      <c r="S761" s="267">
        <v>0.983093829247675</v>
      </c>
      <c r="T761" s="295">
        <v>0.00548173833184196</v>
      </c>
      <c r="U761" s="266">
        <v>2720</v>
      </c>
      <c r="V761" s="266">
        <v>2553</v>
      </c>
      <c r="W761" s="267">
        <v>0.938602941176471</v>
      </c>
      <c r="X761" s="267">
        <v>0.938602941176471</v>
      </c>
      <c r="Y761" s="268">
        <v>0.935148118494796</v>
      </c>
      <c r="Z761" s="268">
        <v>0.950126796280642</v>
      </c>
      <c r="AA761" s="295">
        <v>0.00345482268167474</v>
      </c>
      <c r="AB761" s="264">
        <v>17738</v>
      </c>
      <c r="AC761" s="264">
        <v>16506</v>
      </c>
      <c r="AD761" s="264">
        <v>17134</v>
      </c>
      <c r="AE761" s="264">
        <v>16004</v>
      </c>
      <c r="AF761" s="268">
        <v>0.930544593528019</v>
      </c>
      <c r="AG761" s="268">
        <v>0.934049258783705</v>
      </c>
      <c r="AH761" s="295">
        <v>-0.00350466525568593</v>
      </c>
    </row>
    <row r="762" spans="1:34">
      <c r="A762" s="315" t="s">
        <v>1160</v>
      </c>
      <c r="B762" s="321" t="s">
        <v>3348</v>
      </c>
      <c r="C762" s="293" t="s">
        <v>1323</v>
      </c>
      <c r="D762" s="321" t="s">
        <v>1324</v>
      </c>
      <c r="E762" s="263">
        <v>4563</v>
      </c>
      <c r="F762" s="263">
        <v>4404</v>
      </c>
      <c r="G762" s="263">
        <v>4098</v>
      </c>
      <c r="H762" s="264">
        <v>6193</v>
      </c>
      <c r="I762" s="264">
        <v>5713</v>
      </c>
      <c r="J762" s="264">
        <v>5326</v>
      </c>
      <c r="K762" s="264">
        <v>1921</v>
      </c>
      <c r="L762" s="264">
        <v>1797</v>
      </c>
      <c r="M762" s="264">
        <v>1702</v>
      </c>
      <c r="N762" s="267">
        <v>0.965154503616042</v>
      </c>
      <c r="O762" s="266">
        <v>4404</v>
      </c>
      <c r="P762" s="294">
        <v>0.9</v>
      </c>
      <c r="Q762" s="267">
        <v>0.965154503616042</v>
      </c>
      <c r="R762" s="267">
        <v>0.922493137413208</v>
      </c>
      <c r="S762" s="267">
        <v>0.935450286309214</v>
      </c>
      <c r="T762" s="295">
        <v>0.0426613662028336</v>
      </c>
      <c r="U762" s="266">
        <v>4563</v>
      </c>
      <c r="V762" s="266">
        <v>4098</v>
      </c>
      <c r="W762" s="267">
        <v>0.898093359631821</v>
      </c>
      <c r="X762" s="267">
        <v>0.898093359631821</v>
      </c>
      <c r="Y762" s="268">
        <v>0.860003229452608</v>
      </c>
      <c r="Z762" s="268">
        <v>0.885996876626757</v>
      </c>
      <c r="AA762" s="295">
        <v>0.0380901301792134</v>
      </c>
      <c r="AB762" s="264">
        <v>28953</v>
      </c>
      <c r="AC762" s="264">
        <v>25243</v>
      </c>
      <c r="AD762" s="264">
        <v>28742</v>
      </c>
      <c r="AE762" s="264">
        <v>25156</v>
      </c>
      <c r="AF762" s="268">
        <v>0.871861292439471</v>
      </c>
      <c r="AG762" s="268">
        <v>0.875234847957693</v>
      </c>
      <c r="AH762" s="295">
        <v>-0.00337355551822172</v>
      </c>
    </row>
    <row r="763" spans="1:34">
      <c r="A763" s="315" t="s">
        <v>1160</v>
      </c>
      <c r="B763" s="321" t="s">
        <v>3348</v>
      </c>
      <c r="C763" s="293" t="s">
        <v>1325</v>
      </c>
      <c r="D763" s="321" t="s">
        <v>1326</v>
      </c>
      <c r="E763" s="263">
        <v>2544</v>
      </c>
      <c r="F763" s="263">
        <v>2442</v>
      </c>
      <c r="G763" s="263">
        <v>2339</v>
      </c>
      <c r="H763" s="264">
        <v>3513</v>
      </c>
      <c r="I763" s="264">
        <v>3305</v>
      </c>
      <c r="J763" s="264">
        <v>3197</v>
      </c>
      <c r="K763" s="264">
        <v>941</v>
      </c>
      <c r="L763" s="264">
        <v>878</v>
      </c>
      <c r="M763" s="264">
        <v>848</v>
      </c>
      <c r="N763" s="267">
        <v>0.959905660377358</v>
      </c>
      <c r="O763" s="266">
        <v>2442</v>
      </c>
      <c r="P763" s="294">
        <v>0.9</v>
      </c>
      <c r="Q763" s="267">
        <v>0.959905660377358</v>
      </c>
      <c r="R763" s="267">
        <v>0.940791346427555</v>
      </c>
      <c r="S763" s="267">
        <v>0.933049946865037</v>
      </c>
      <c r="T763" s="295">
        <v>0.0191143139498037</v>
      </c>
      <c r="U763" s="266">
        <v>2544</v>
      </c>
      <c r="V763" s="266">
        <v>2339</v>
      </c>
      <c r="W763" s="267">
        <v>0.919418238993711</v>
      </c>
      <c r="X763" s="267">
        <v>0.919418238993711</v>
      </c>
      <c r="Y763" s="268">
        <v>0.910048391688016</v>
      </c>
      <c r="Z763" s="268">
        <v>0.901168969181722</v>
      </c>
      <c r="AA763" s="295">
        <v>0.00936984730569468</v>
      </c>
      <c r="AB763" s="264">
        <v>15296</v>
      </c>
      <c r="AC763" s="264">
        <v>14008</v>
      </c>
      <c r="AD763" s="264">
        <v>15067</v>
      </c>
      <c r="AE763" s="264">
        <v>13314</v>
      </c>
      <c r="AF763" s="268">
        <v>0.915794979079498</v>
      </c>
      <c r="AG763" s="268">
        <v>0.883653016526183</v>
      </c>
      <c r="AH763" s="295">
        <v>0.0321419625533149</v>
      </c>
    </row>
    <row r="764" spans="1:34">
      <c r="A764" s="315" t="s">
        <v>1160</v>
      </c>
      <c r="B764" s="321" t="s">
        <v>3348</v>
      </c>
      <c r="C764" s="293" t="s">
        <v>1327</v>
      </c>
      <c r="D764" s="321" t="s">
        <v>1328</v>
      </c>
      <c r="E764" s="263">
        <v>3201</v>
      </c>
      <c r="F764" s="263">
        <v>3001</v>
      </c>
      <c r="G764" s="263">
        <v>2654</v>
      </c>
      <c r="H764" s="264">
        <v>4000</v>
      </c>
      <c r="I764" s="264">
        <v>3787</v>
      </c>
      <c r="J764" s="264">
        <v>3443</v>
      </c>
      <c r="K764" s="264">
        <v>1176</v>
      </c>
      <c r="L764" s="264">
        <v>1147</v>
      </c>
      <c r="M764" s="264">
        <v>1015</v>
      </c>
      <c r="N764" s="267">
        <v>0.937519525148391</v>
      </c>
      <c r="O764" s="266">
        <v>3001</v>
      </c>
      <c r="P764" s="294">
        <v>0.9</v>
      </c>
      <c r="Q764" s="267">
        <v>0.937519525148391</v>
      </c>
      <c r="R764" s="267">
        <v>0.94675</v>
      </c>
      <c r="S764" s="267">
        <v>0.975340136054422</v>
      </c>
      <c r="T764" s="295">
        <v>-0.00923047485160888</v>
      </c>
      <c r="U764" s="266">
        <v>3201</v>
      </c>
      <c r="V764" s="266">
        <v>2654</v>
      </c>
      <c r="W764" s="267">
        <v>0.82911590128085</v>
      </c>
      <c r="X764" s="267">
        <v>0.82911590128085</v>
      </c>
      <c r="Y764" s="268">
        <v>0.86075</v>
      </c>
      <c r="Z764" s="268">
        <v>0.863095238095238</v>
      </c>
      <c r="AA764" s="295">
        <v>-0.0316340987191502</v>
      </c>
      <c r="AB764" s="264">
        <v>19400</v>
      </c>
      <c r="AC764" s="264">
        <v>16922</v>
      </c>
      <c r="AD764" s="264">
        <v>18288</v>
      </c>
      <c r="AE764" s="264">
        <v>16433</v>
      </c>
      <c r="AF764" s="268">
        <v>0.872268041237113</v>
      </c>
      <c r="AG764" s="268">
        <v>0.898567366579178</v>
      </c>
      <c r="AH764" s="295">
        <v>-0.0262993253420641</v>
      </c>
    </row>
    <row r="765" spans="1:34">
      <c r="A765" s="315" t="s">
        <v>1160</v>
      </c>
      <c r="B765" s="321" t="s">
        <v>3348</v>
      </c>
      <c r="C765" s="293" t="s">
        <v>1329</v>
      </c>
      <c r="D765" s="321" t="s">
        <v>1330</v>
      </c>
      <c r="E765" s="263">
        <v>1500</v>
      </c>
      <c r="F765" s="263">
        <v>1468</v>
      </c>
      <c r="G765" s="263">
        <v>1399</v>
      </c>
      <c r="H765" s="264">
        <v>1937</v>
      </c>
      <c r="I765" s="264">
        <v>1903</v>
      </c>
      <c r="J765" s="264">
        <v>1811</v>
      </c>
      <c r="K765" s="264">
        <v>566</v>
      </c>
      <c r="L765" s="264">
        <v>555</v>
      </c>
      <c r="M765" s="264">
        <v>527</v>
      </c>
      <c r="N765" s="267">
        <v>0.978666666666667</v>
      </c>
      <c r="O765" s="266">
        <v>1468</v>
      </c>
      <c r="P765" s="294">
        <v>0.9</v>
      </c>
      <c r="Q765" s="267">
        <v>0.978666666666667</v>
      </c>
      <c r="R765" s="267">
        <v>0.982447083118224</v>
      </c>
      <c r="S765" s="267">
        <v>0.980565371024735</v>
      </c>
      <c r="T765" s="295">
        <v>-0.00378041645155736</v>
      </c>
      <c r="U765" s="266">
        <v>1500</v>
      </c>
      <c r="V765" s="266">
        <v>1399</v>
      </c>
      <c r="W765" s="267">
        <v>0.932666666666667</v>
      </c>
      <c r="X765" s="267">
        <v>0.932666666666667</v>
      </c>
      <c r="Y765" s="268">
        <v>0.934950955085183</v>
      </c>
      <c r="Z765" s="268">
        <v>0.931095406360424</v>
      </c>
      <c r="AA765" s="295">
        <v>-0.00228428841851658</v>
      </c>
      <c r="AB765" s="264">
        <v>9568</v>
      </c>
      <c r="AC765" s="264">
        <v>8914</v>
      </c>
      <c r="AD765" s="264">
        <v>9269</v>
      </c>
      <c r="AE765" s="264">
        <v>8672</v>
      </c>
      <c r="AF765" s="268">
        <v>0.931647157190635</v>
      </c>
      <c r="AG765" s="268">
        <v>0.93559175747114</v>
      </c>
      <c r="AH765" s="295">
        <v>-0.00394460028050492</v>
      </c>
    </row>
    <row r="766" spans="1:34">
      <c r="A766" s="315" t="s">
        <v>1160</v>
      </c>
      <c r="B766" s="321" t="s">
        <v>3349</v>
      </c>
      <c r="C766" s="293" t="s">
        <v>1331</v>
      </c>
      <c r="D766" s="321" t="s">
        <v>1332</v>
      </c>
      <c r="E766" s="263">
        <v>2478</v>
      </c>
      <c r="F766" s="263">
        <v>2440</v>
      </c>
      <c r="G766" s="263">
        <v>2383</v>
      </c>
      <c r="H766" s="264">
        <v>3108</v>
      </c>
      <c r="I766" s="264">
        <v>2987</v>
      </c>
      <c r="J766" s="264">
        <v>2975</v>
      </c>
      <c r="K766" s="264">
        <v>1055</v>
      </c>
      <c r="L766" s="264">
        <v>1040</v>
      </c>
      <c r="M766" s="264">
        <v>1015</v>
      </c>
      <c r="N766" s="267">
        <v>0.984665052461663</v>
      </c>
      <c r="O766" s="266">
        <v>2440</v>
      </c>
      <c r="P766" s="294">
        <v>0.9</v>
      </c>
      <c r="Q766" s="267">
        <v>0.984665052461663</v>
      </c>
      <c r="R766" s="267">
        <v>0.961068211068211</v>
      </c>
      <c r="S766" s="267">
        <v>0.985781990521327</v>
      </c>
      <c r="T766" s="295">
        <v>0.0235968413934515</v>
      </c>
      <c r="U766" s="266">
        <v>2478</v>
      </c>
      <c r="V766" s="266">
        <v>2383</v>
      </c>
      <c r="W766" s="267">
        <v>0.961662631154157</v>
      </c>
      <c r="X766" s="267">
        <v>0.961662631154157</v>
      </c>
      <c r="Y766" s="268">
        <v>0.957207207207207</v>
      </c>
      <c r="Z766" s="268">
        <v>0.962085308056872</v>
      </c>
      <c r="AA766" s="295">
        <v>0.00445542394694942</v>
      </c>
      <c r="AB766" s="264">
        <v>15262</v>
      </c>
      <c r="AC766" s="264">
        <v>14698</v>
      </c>
      <c r="AD766" s="264">
        <v>14863</v>
      </c>
      <c r="AE766" s="264">
        <v>14272</v>
      </c>
      <c r="AF766" s="268">
        <v>0.963045472415149</v>
      </c>
      <c r="AG766" s="268">
        <v>0.960236829711364</v>
      </c>
      <c r="AH766" s="295">
        <v>0.00280864270378489</v>
      </c>
    </row>
    <row r="767" spans="1:34">
      <c r="A767" s="315" t="s">
        <v>1160</v>
      </c>
      <c r="B767" s="321" t="s">
        <v>3349</v>
      </c>
      <c r="C767" s="293" t="s">
        <v>1333</v>
      </c>
      <c r="D767" s="321" t="s">
        <v>1334</v>
      </c>
      <c r="E767" s="263">
        <v>6319</v>
      </c>
      <c r="F767" s="263">
        <v>6282</v>
      </c>
      <c r="G767" s="263">
        <v>5988</v>
      </c>
      <c r="H767" s="264">
        <v>8281</v>
      </c>
      <c r="I767" s="264">
        <v>8208</v>
      </c>
      <c r="J767" s="264">
        <v>7706</v>
      </c>
      <c r="K767" s="264">
        <v>2480</v>
      </c>
      <c r="L767" s="264">
        <v>2457</v>
      </c>
      <c r="M767" s="264">
        <v>2305</v>
      </c>
      <c r="N767" s="267">
        <v>0.994144643139737</v>
      </c>
      <c r="O767" s="266">
        <v>6282</v>
      </c>
      <c r="P767" s="294">
        <v>0.9</v>
      </c>
      <c r="Q767" s="267">
        <v>0.994144643139737</v>
      </c>
      <c r="R767" s="267">
        <v>0.991184639536288</v>
      </c>
      <c r="S767" s="267">
        <v>0.990725806451613</v>
      </c>
      <c r="T767" s="295">
        <v>0.00296000360344939</v>
      </c>
      <c r="U767" s="266">
        <v>6319</v>
      </c>
      <c r="V767" s="266">
        <v>5988</v>
      </c>
      <c r="W767" s="267">
        <v>0.947618294033866</v>
      </c>
      <c r="X767" s="267">
        <v>0.947618294033866</v>
      </c>
      <c r="Y767" s="268">
        <v>0.930563941552953</v>
      </c>
      <c r="Z767" s="268">
        <v>0.929435483870968</v>
      </c>
      <c r="AA767" s="295">
        <v>0.0170543524809136</v>
      </c>
      <c r="AB767" s="264">
        <v>39305</v>
      </c>
      <c r="AC767" s="264">
        <v>36893</v>
      </c>
      <c r="AD767" s="264">
        <v>39116</v>
      </c>
      <c r="AE767" s="264">
        <v>37113</v>
      </c>
      <c r="AF767" s="268">
        <v>0.938633761607938</v>
      </c>
      <c r="AG767" s="268">
        <v>0.9487933326516</v>
      </c>
      <c r="AH767" s="295">
        <v>-0.0101595710436625</v>
      </c>
    </row>
    <row r="768" spans="1:34">
      <c r="A768" s="315" t="s">
        <v>1160</v>
      </c>
      <c r="B768" s="321" t="s">
        <v>3349</v>
      </c>
      <c r="C768" s="293" t="s">
        <v>1335</v>
      </c>
      <c r="D768" s="321" t="s">
        <v>1336</v>
      </c>
      <c r="E768" s="263">
        <v>3498</v>
      </c>
      <c r="F768" s="263">
        <v>3471</v>
      </c>
      <c r="G768" s="263">
        <v>3319</v>
      </c>
      <c r="H768" s="264">
        <v>4616</v>
      </c>
      <c r="I768" s="264">
        <v>4536</v>
      </c>
      <c r="J768" s="264">
        <v>4361</v>
      </c>
      <c r="K768" s="264">
        <v>1385</v>
      </c>
      <c r="L768" s="264">
        <v>1368</v>
      </c>
      <c r="M768" s="264">
        <v>1322</v>
      </c>
      <c r="N768" s="267">
        <v>0.992281303602058</v>
      </c>
      <c r="O768" s="266">
        <v>3471</v>
      </c>
      <c r="P768" s="294">
        <v>0.9</v>
      </c>
      <c r="Q768" s="267">
        <v>0.992281303602058</v>
      </c>
      <c r="R768" s="267">
        <v>0.982668977469671</v>
      </c>
      <c r="S768" s="267">
        <v>0.987725631768953</v>
      </c>
      <c r="T768" s="295">
        <v>0.00961232613238761</v>
      </c>
      <c r="U768" s="266">
        <v>3498</v>
      </c>
      <c r="V768" s="266">
        <v>3319</v>
      </c>
      <c r="W768" s="267">
        <v>0.94882790165809</v>
      </c>
      <c r="X768" s="267">
        <v>0.94882790165809</v>
      </c>
      <c r="Y768" s="268">
        <v>0.944757365684575</v>
      </c>
      <c r="Z768" s="268">
        <v>0.954512635379061</v>
      </c>
      <c r="AA768" s="295">
        <v>0.00407053597351503</v>
      </c>
      <c r="AB768" s="264">
        <v>22012</v>
      </c>
      <c r="AC768" s="264">
        <v>21047</v>
      </c>
      <c r="AD768" s="264">
        <v>22056</v>
      </c>
      <c r="AE768" s="264">
        <v>21153</v>
      </c>
      <c r="AF768" s="268">
        <v>0.956160276212975</v>
      </c>
      <c r="AG768" s="268">
        <v>0.959058759521219</v>
      </c>
      <c r="AH768" s="295">
        <v>-0.00289848330824394</v>
      </c>
    </row>
    <row r="769" spans="1:34">
      <c r="A769" s="315" t="s">
        <v>1160</v>
      </c>
      <c r="B769" s="321" t="s">
        <v>3349</v>
      </c>
      <c r="C769" s="293" t="s">
        <v>1337</v>
      </c>
      <c r="D769" s="321" t="s">
        <v>1338</v>
      </c>
      <c r="E769" s="263">
        <v>4281</v>
      </c>
      <c r="F769" s="263">
        <v>4093</v>
      </c>
      <c r="G769" s="263">
        <v>3973</v>
      </c>
      <c r="H769" s="264">
        <v>5729</v>
      </c>
      <c r="I769" s="264">
        <v>5576</v>
      </c>
      <c r="J769" s="264">
        <v>5279</v>
      </c>
      <c r="K769" s="264">
        <v>1810</v>
      </c>
      <c r="L769" s="264">
        <v>1778</v>
      </c>
      <c r="M769" s="264">
        <v>1661</v>
      </c>
      <c r="N769" s="267">
        <v>0.956085026862883</v>
      </c>
      <c r="O769" s="266">
        <v>4093</v>
      </c>
      <c r="P769" s="294">
        <v>0.9</v>
      </c>
      <c r="Q769" s="267">
        <v>0.956085026862883</v>
      </c>
      <c r="R769" s="267">
        <v>0.973293768545994</v>
      </c>
      <c r="S769" s="267">
        <v>0.98232044198895</v>
      </c>
      <c r="T769" s="295">
        <v>-0.0172087416831115</v>
      </c>
      <c r="U769" s="266">
        <v>4281</v>
      </c>
      <c r="V769" s="266">
        <v>3973</v>
      </c>
      <c r="W769" s="267">
        <v>0.928054192945573</v>
      </c>
      <c r="X769" s="267">
        <v>0.928054192945573</v>
      </c>
      <c r="Y769" s="268">
        <v>0.921452260429394</v>
      </c>
      <c r="Z769" s="268">
        <v>0.91767955801105</v>
      </c>
      <c r="AA769" s="295">
        <v>0.00660193251617913</v>
      </c>
      <c r="AB769" s="264">
        <v>27063</v>
      </c>
      <c r="AC769" s="264">
        <v>25145</v>
      </c>
      <c r="AD769" s="264">
        <v>26043</v>
      </c>
      <c r="AE769" s="264">
        <v>24210</v>
      </c>
      <c r="AF769" s="268">
        <v>0.929128330192514</v>
      </c>
      <c r="AG769" s="268">
        <v>0.929616403640134</v>
      </c>
      <c r="AH769" s="295">
        <v>-0.000488073447619919</v>
      </c>
    </row>
    <row r="770" spans="1:34">
      <c r="A770" s="315" t="s">
        <v>1160</v>
      </c>
      <c r="B770" s="321" t="s">
        <v>3349</v>
      </c>
      <c r="C770" s="293" t="s">
        <v>1339</v>
      </c>
      <c r="D770" s="321" t="s">
        <v>1340</v>
      </c>
      <c r="E770" s="263">
        <v>1711</v>
      </c>
      <c r="F770" s="263">
        <v>1506</v>
      </c>
      <c r="G770" s="263">
        <v>1532</v>
      </c>
      <c r="H770" s="264">
        <v>2776</v>
      </c>
      <c r="I770" s="264">
        <v>2586</v>
      </c>
      <c r="J770" s="264">
        <v>2541</v>
      </c>
      <c r="K770" s="264">
        <v>1224</v>
      </c>
      <c r="L770" s="264">
        <v>1143</v>
      </c>
      <c r="M770" s="264">
        <v>1130</v>
      </c>
      <c r="N770" s="267">
        <v>0.880187025131502</v>
      </c>
      <c r="O770" s="266">
        <v>1506</v>
      </c>
      <c r="P770" s="294">
        <v>0.9</v>
      </c>
      <c r="Q770" s="267">
        <v>0.880187025131502</v>
      </c>
      <c r="R770" s="267">
        <v>0.931556195965418</v>
      </c>
      <c r="S770" s="267">
        <v>0.933823529411765</v>
      </c>
      <c r="T770" s="295">
        <v>-0.0513691708339158</v>
      </c>
      <c r="U770" s="266">
        <v>1711</v>
      </c>
      <c r="V770" s="266">
        <v>1532</v>
      </c>
      <c r="W770" s="267">
        <v>0.895382817066043</v>
      </c>
      <c r="X770" s="267">
        <v>0.895382817066043</v>
      </c>
      <c r="Y770" s="268">
        <v>0.915345821325648</v>
      </c>
      <c r="Z770" s="268">
        <v>0.923202614379085</v>
      </c>
      <c r="AA770" s="295">
        <v>-0.0199630042596052</v>
      </c>
      <c r="AB770" s="264">
        <v>13692</v>
      </c>
      <c r="AC770" s="264">
        <v>12462</v>
      </c>
      <c r="AD770" s="264">
        <v>13404</v>
      </c>
      <c r="AE770" s="264">
        <v>12309</v>
      </c>
      <c r="AF770" s="268">
        <v>0.910166520595968</v>
      </c>
      <c r="AG770" s="268">
        <v>0.918307967770815</v>
      </c>
      <c r="AH770" s="295">
        <v>-0.00814144717484622</v>
      </c>
    </row>
    <row r="771" spans="1:34">
      <c r="A771" s="315" t="s">
        <v>1160</v>
      </c>
      <c r="B771" s="321" t="s">
        <v>3349</v>
      </c>
      <c r="C771" s="293" t="s">
        <v>1341</v>
      </c>
      <c r="D771" s="321" t="s">
        <v>1342</v>
      </c>
      <c r="E771" s="263">
        <v>2368</v>
      </c>
      <c r="F771" s="263">
        <v>2336</v>
      </c>
      <c r="G771" s="263">
        <v>2244</v>
      </c>
      <c r="H771" s="264">
        <v>3069</v>
      </c>
      <c r="I771" s="264">
        <v>3036</v>
      </c>
      <c r="J771" s="264">
        <v>2899</v>
      </c>
      <c r="K771" s="264">
        <v>952</v>
      </c>
      <c r="L771" s="264">
        <v>945</v>
      </c>
      <c r="M771" s="264">
        <v>903</v>
      </c>
      <c r="N771" s="267">
        <v>0.986486486486487</v>
      </c>
      <c r="O771" s="266">
        <v>2336</v>
      </c>
      <c r="P771" s="294">
        <v>0.9</v>
      </c>
      <c r="Q771" s="267">
        <v>0.986486486486487</v>
      </c>
      <c r="R771" s="267">
        <v>0.989247311827957</v>
      </c>
      <c r="S771" s="267">
        <v>0.992647058823529</v>
      </c>
      <c r="T771" s="295">
        <v>-0.00276082534147049</v>
      </c>
      <c r="U771" s="266">
        <v>2368</v>
      </c>
      <c r="V771" s="266">
        <v>2244</v>
      </c>
      <c r="W771" s="267">
        <v>0.947635135135135</v>
      </c>
      <c r="X771" s="267">
        <v>0.947635135135135</v>
      </c>
      <c r="Y771" s="268">
        <v>0.944607363962203</v>
      </c>
      <c r="Z771" s="268">
        <v>0.948529411764706</v>
      </c>
      <c r="AA771" s="295">
        <v>0.0030277711729324</v>
      </c>
      <c r="AB771" s="264">
        <v>14783</v>
      </c>
      <c r="AC771" s="264">
        <v>13970</v>
      </c>
      <c r="AD771" s="264">
        <v>15010</v>
      </c>
      <c r="AE771" s="264">
        <v>14211</v>
      </c>
      <c r="AF771" s="268">
        <v>0.945004396942434</v>
      </c>
      <c r="AG771" s="268">
        <v>0.946768820786143</v>
      </c>
      <c r="AH771" s="295">
        <v>-0.00176442384370867</v>
      </c>
    </row>
    <row r="772" spans="1:34">
      <c r="A772" s="315" t="s">
        <v>1160</v>
      </c>
      <c r="B772" s="321" t="s">
        <v>3349</v>
      </c>
      <c r="C772" s="293" t="s">
        <v>1343</v>
      </c>
      <c r="D772" s="321" t="s">
        <v>1344</v>
      </c>
      <c r="E772" s="263">
        <v>3481</v>
      </c>
      <c r="F772" s="263">
        <v>3435</v>
      </c>
      <c r="G772" s="263">
        <v>3259</v>
      </c>
      <c r="H772" s="264">
        <v>4413</v>
      </c>
      <c r="I772" s="264">
        <v>4347</v>
      </c>
      <c r="J772" s="264">
        <v>4129</v>
      </c>
      <c r="K772" s="264">
        <v>1390</v>
      </c>
      <c r="L772" s="264">
        <v>1374</v>
      </c>
      <c r="M772" s="264">
        <v>1299</v>
      </c>
      <c r="N772" s="267">
        <v>0.986785406492387</v>
      </c>
      <c r="O772" s="266">
        <v>3435</v>
      </c>
      <c r="P772" s="294">
        <v>0.9</v>
      </c>
      <c r="Q772" s="267">
        <v>0.986785406492387</v>
      </c>
      <c r="R772" s="267">
        <v>0.985044187627464</v>
      </c>
      <c r="S772" s="267">
        <v>0.988489208633094</v>
      </c>
      <c r="T772" s="295">
        <v>0.00174121886492296</v>
      </c>
      <c r="U772" s="266">
        <v>3481</v>
      </c>
      <c r="V772" s="266">
        <v>3259</v>
      </c>
      <c r="W772" s="267">
        <v>0.936225222637173</v>
      </c>
      <c r="X772" s="267">
        <v>0.936225222637173</v>
      </c>
      <c r="Y772" s="268">
        <v>0.935644686154543</v>
      </c>
      <c r="Z772" s="268">
        <v>0.934532374100719</v>
      </c>
      <c r="AA772" s="295">
        <v>0.00058053648262979</v>
      </c>
      <c r="AB772" s="264">
        <v>20887</v>
      </c>
      <c r="AC772" s="264">
        <v>19733</v>
      </c>
      <c r="AD772" s="264">
        <v>20611</v>
      </c>
      <c r="AE772" s="264">
        <v>19341</v>
      </c>
      <c r="AF772" s="268">
        <v>0.944750323167521</v>
      </c>
      <c r="AG772" s="268">
        <v>0.938382417155888</v>
      </c>
      <c r="AH772" s="295">
        <v>0.00636790601163284</v>
      </c>
    </row>
    <row r="773" spans="1:34">
      <c r="A773" s="315" t="s">
        <v>1160</v>
      </c>
      <c r="B773" s="321" t="s">
        <v>3349</v>
      </c>
      <c r="C773" s="293" t="s">
        <v>1345</v>
      </c>
      <c r="D773" s="321" t="s">
        <v>1346</v>
      </c>
      <c r="E773" s="263">
        <v>2709</v>
      </c>
      <c r="F773" s="263">
        <v>2657</v>
      </c>
      <c r="G773" s="263">
        <v>2584</v>
      </c>
      <c r="H773" s="264">
        <v>3597</v>
      </c>
      <c r="I773" s="264">
        <v>3530</v>
      </c>
      <c r="J773" s="264">
        <v>3417</v>
      </c>
      <c r="K773" s="264">
        <v>1192</v>
      </c>
      <c r="L773" s="264">
        <v>1175</v>
      </c>
      <c r="M773" s="264">
        <v>1145</v>
      </c>
      <c r="N773" s="267">
        <v>0.980804724990772</v>
      </c>
      <c r="O773" s="266">
        <v>2657</v>
      </c>
      <c r="P773" s="294">
        <v>0.9</v>
      </c>
      <c r="Q773" s="267">
        <v>0.980804724990772</v>
      </c>
      <c r="R773" s="267">
        <v>0.981373366694468</v>
      </c>
      <c r="S773" s="267">
        <v>0.985738255033557</v>
      </c>
      <c r="T773" s="295">
        <v>-0.000568641703696082</v>
      </c>
      <c r="U773" s="266">
        <v>2709</v>
      </c>
      <c r="V773" s="266">
        <v>2584</v>
      </c>
      <c r="W773" s="267">
        <v>0.953857511997047</v>
      </c>
      <c r="X773" s="267">
        <v>0.953857511997047</v>
      </c>
      <c r="Y773" s="268">
        <v>0.949958298582152</v>
      </c>
      <c r="Z773" s="268">
        <v>0.960570469798658</v>
      </c>
      <c r="AA773" s="295">
        <v>0.00389921341489519</v>
      </c>
      <c r="AB773" s="264">
        <v>17255</v>
      </c>
      <c r="AC773" s="264">
        <v>16429</v>
      </c>
      <c r="AD773" s="264">
        <v>17458</v>
      </c>
      <c r="AE773" s="264">
        <v>16582</v>
      </c>
      <c r="AF773" s="268">
        <v>0.952129817444219</v>
      </c>
      <c r="AG773" s="268">
        <v>0.949822430977202</v>
      </c>
      <c r="AH773" s="295">
        <v>0.00230738646701667</v>
      </c>
    </row>
    <row r="774" spans="1:34">
      <c r="A774" s="315" t="s">
        <v>1160</v>
      </c>
      <c r="B774" s="321" t="s">
        <v>3349</v>
      </c>
      <c r="C774" s="293" t="s">
        <v>1347</v>
      </c>
      <c r="D774" s="321" t="s">
        <v>1348</v>
      </c>
      <c r="E774" s="263">
        <v>1618</v>
      </c>
      <c r="F774" s="263">
        <v>1546</v>
      </c>
      <c r="G774" s="263">
        <v>1497</v>
      </c>
      <c r="H774" s="264">
        <v>2050</v>
      </c>
      <c r="I774" s="264">
        <v>1949</v>
      </c>
      <c r="J774" s="264">
        <v>1876</v>
      </c>
      <c r="K774" s="264">
        <v>660</v>
      </c>
      <c r="L774" s="264">
        <v>642</v>
      </c>
      <c r="M774" s="264">
        <v>613</v>
      </c>
      <c r="N774" s="267">
        <v>0.955500618046972</v>
      </c>
      <c r="O774" s="266">
        <v>1546</v>
      </c>
      <c r="P774" s="294">
        <v>0.9</v>
      </c>
      <c r="Q774" s="267">
        <v>0.955500618046972</v>
      </c>
      <c r="R774" s="267">
        <v>0.950731707317073</v>
      </c>
      <c r="S774" s="267">
        <v>0.972727272727273</v>
      </c>
      <c r="T774" s="295">
        <v>0.00476891072989849</v>
      </c>
      <c r="U774" s="266">
        <v>1618</v>
      </c>
      <c r="V774" s="266">
        <v>1497</v>
      </c>
      <c r="W774" s="267">
        <v>0.925216316440049</v>
      </c>
      <c r="X774" s="267">
        <v>0.925216316440049</v>
      </c>
      <c r="Y774" s="268">
        <v>0.915121951219512</v>
      </c>
      <c r="Z774" s="268">
        <v>0.928787878787879</v>
      </c>
      <c r="AA774" s="295">
        <v>0.0100943652205372</v>
      </c>
      <c r="AB774" s="264">
        <v>10046</v>
      </c>
      <c r="AC774" s="264">
        <v>9243</v>
      </c>
      <c r="AD774" s="264">
        <v>9932</v>
      </c>
      <c r="AE774" s="264">
        <v>9043</v>
      </c>
      <c r="AF774" s="268">
        <v>0.920067688632291</v>
      </c>
      <c r="AG774" s="268">
        <v>0.910491341119613</v>
      </c>
      <c r="AH774" s="295">
        <v>0.00957634751267811</v>
      </c>
    </row>
    <row r="775" spans="1:34">
      <c r="A775" s="315" t="s">
        <v>1160</v>
      </c>
      <c r="B775" s="321" t="s">
        <v>3349</v>
      </c>
      <c r="C775" s="293" t="s">
        <v>1349</v>
      </c>
      <c r="D775" s="321" t="s">
        <v>1350</v>
      </c>
      <c r="E775" s="263">
        <v>1576</v>
      </c>
      <c r="F775" s="263">
        <v>1539</v>
      </c>
      <c r="G775" s="263">
        <v>1495</v>
      </c>
      <c r="H775" s="264">
        <v>2025</v>
      </c>
      <c r="I775" s="264">
        <v>1993</v>
      </c>
      <c r="J775" s="264">
        <v>1921</v>
      </c>
      <c r="K775" s="264">
        <v>663</v>
      </c>
      <c r="L775" s="264">
        <v>637</v>
      </c>
      <c r="M775" s="264">
        <v>615</v>
      </c>
      <c r="N775" s="267">
        <v>0.976522842639594</v>
      </c>
      <c r="O775" s="266">
        <v>1539</v>
      </c>
      <c r="P775" s="294">
        <v>0.9</v>
      </c>
      <c r="Q775" s="267">
        <v>0.976522842639594</v>
      </c>
      <c r="R775" s="267">
        <v>0.984197530864197</v>
      </c>
      <c r="S775" s="267">
        <v>0.96078431372549</v>
      </c>
      <c r="T775" s="295">
        <v>-0.0076746882246036</v>
      </c>
      <c r="U775" s="266">
        <v>1576</v>
      </c>
      <c r="V775" s="266">
        <v>1495</v>
      </c>
      <c r="W775" s="267">
        <v>0.948604060913706</v>
      </c>
      <c r="X775" s="267">
        <v>0.948604060913706</v>
      </c>
      <c r="Y775" s="268">
        <v>0.948641975308642</v>
      </c>
      <c r="Z775" s="268">
        <v>0.927601809954751</v>
      </c>
      <c r="AA775" s="295">
        <v>-3.79143949363892e-5</v>
      </c>
      <c r="AB775" s="264">
        <v>10249</v>
      </c>
      <c r="AC775" s="264">
        <v>9708</v>
      </c>
      <c r="AD775" s="264">
        <v>10123</v>
      </c>
      <c r="AE775" s="264">
        <v>9533</v>
      </c>
      <c r="AF775" s="268">
        <v>0.947214362376817</v>
      </c>
      <c r="AG775" s="268">
        <v>0.94171688234713</v>
      </c>
      <c r="AH775" s="295">
        <v>0.00549748002968697</v>
      </c>
    </row>
    <row r="776" spans="1:34">
      <c r="A776" s="315" t="s">
        <v>1160</v>
      </c>
      <c r="B776" s="321" t="s">
        <v>3349</v>
      </c>
      <c r="C776" s="293" t="s">
        <v>1351</v>
      </c>
      <c r="D776" s="321" t="s">
        <v>1352</v>
      </c>
      <c r="E776" s="263">
        <v>3137</v>
      </c>
      <c r="F776" s="263">
        <v>3039</v>
      </c>
      <c r="G776" s="263">
        <v>2944</v>
      </c>
      <c r="H776" s="264">
        <v>4213</v>
      </c>
      <c r="I776" s="264">
        <v>4042</v>
      </c>
      <c r="J776" s="264">
        <v>3949</v>
      </c>
      <c r="K776" s="264">
        <v>1198</v>
      </c>
      <c r="L776" s="264">
        <v>1182</v>
      </c>
      <c r="M776" s="264">
        <v>1121</v>
      </c>
      <c r="N776" s="267">
        <v>0.968759961746892</v>
      </c>
      <c r="O776" s="266">
        <v>3039</v>
      </c>
      <c r="P776" s="294">
        <v>0.9</v>
      </c>
      <c r="Q776" s="267">
        <v>0.968759961746892</v>
      </c>
      <c r="R776" s="267">
        <v>0.959411345834322</v>
      </c>
      <c r="S776" s="267">
        <v>0.986644407345576</v>
      </c>
      <c r="T776" s="295">
        <v>0.00934861591256964</v>
      </c>
      <c r="U776" s="266">
        <v>3137</v>
      </c>
      <c r="V776" s="266">
        <v>2944</v>
      </c>
      <c r="W776" s="267">
        <v>0.93847625119541</v>
      </c>
      <c r="X776" s="267">
        <v>0.93847625119541</v>
      </c>
      <c r="Y776" s="268">
        <v>0.93733681462141</v>
      </c>
      <c r="Z776" s="268">
        <v>0.935726210350584</v>
      </c>
      <c r="AA776" s="295">
        <v>0.00113943657399973</v>
      </c>
      <c r="AB776" s="264">
        <v>19941</v>
      </c>
      <c r="AC776" s="264">
        <v>18764</v>
      </c>
      <c r="AD776" s="264">
        <v>19493</v>
      </c>
      <c r="AE776" s="264">
        <v>18271</v>
      </c>
      <c r="AF776" s="268">
        <v>0.940975878842586</v>
      </c>
      <c r="AG776" s="268">
        <v>0.937310829528549</v>
      </c>
      <c r="AH776" s="295">
        <v>0.00366504931403688</v>
      </c>
    </row>
    <row r="777" spans="1:34">
      <c r="A777" s="315" t="s">
        <v>1160</v>
      </c>
      <c r="B777" s="321" t="s">
        <v>3349</v>
      </c>
      <c r="C777" s="293" t="s">
        <v>1353</v>
      </c>
      <c r="D777" s="321" t="s">
        <v>1354</v>
      </c>
      <c r="E777" s="263">
        <v>5260</v>
      </c>
      <c r="F777" s="263">
        <v>4985</v>
      </c>
      <c r="G777" s="263">
        <v>4885</v>
      </c>
      <c r="H777" s="264">
        <v>7085</v>
      </c>
      <c r="I777" s="264">
        <v>6689</v>
      </c>
      <c r="J777" s="264">
        <v>6507</v>
      </c>
      <c r="K777" s="264">
        <v>2017</v>
      </c>
      <c r="L777" s="264">
        <v>1951</v>
      </c>
      <c r="M777" s="264">
        <v>1875</v>
      </c>
      <c r="N777" s="267">
        <v>0.947718631178707</v>
      </c>
      <c r="O777" s="266">
        <v>4985</v>
      </c>
      <c r="P777" s="294">
        <v>0.9</v>
      </c>
      <c r="Q777" s="267">
        <v>0.947718631178707</v>
      </c>
      <c r="R777" s="267">
        <v>0.944107268877911</v>
      </c>
      <c r="S777" s="267">
        <v>0.967278135845315</v>
      </c>
      <c r="T777" s="295">
        <v>0.00361136230079617</v>
      </c>
      <c r="U777" s="266">
        <v>5260</v>
      </c>
      <c r="V777" s="266">
        <v>4885</v>
      </c>
      <c r="W777" s="267">
        <v>0.928707224334601</v>
      </c>
      <c r="X777" s="267">
        <v>0.928707224334601</v>
      </c>
      <c r="Y777" s="268">
        <v>0.918419195483416</v>
      </c>
      <c r="Z777" s="268">
        <v>0.929598413485374</v>
      </c>
      <c r="AA777" s="295">
        <v>0.0102880288511851</v>
      </c>
      <c r="AB777" s="264">
        <v>34453</v>
      </c>
      <c r="AC777" s="264">
        <v>32054</v>
      </c>
      <c r="AD777" s="264">
        <v>33530</v>
      </c>
      <c r="AE777" s="264">
        <v>31151</v>
      </c>
      <c r="AF777" s="268">
        <v>0.930368908367922</v>
      </c>
      <c r="AG777" s="268">
        <v>0.929048613182225</v>
      </c>
      <c r="AH777" s="295">
        <v>0.00132029518569665</v>
      </c>
    </row>
    <row r="778" spans="1:34">
      <c r="A778" s="315" t="s">
        <v>1160</v>
      </c>
      <c r="B778" s="321" t="s">
        <v>3349</v>
      </c>
      <c r="C778" s="293" t="s">
        <v>1355</v>
      </c>
      <c r="D778" s="321" t="s">
        <v>1356</v>
      </c>
      <c r="E778" s="263">
        <v>2343</v>
      </c>
      <c r="F778" s="263">
        <v>2246</v>
      </c>
      <c r="G778" s="263">
        <v>2149</v>
      </c>
      <c r="H778" s="264">
        <v>3404</v>
      </c>
      <c r="I778" s="264">
        <v>3283</v>
      </c>
      <c r="J778" s="264">
        <v>3163</v>
      </c>
      <c r="K778" s="264">
        <v>1157</v>
      </c>
      <c r="L778" s="264">
        <v>1127</v>
      </c>
      <c r="M778" s="264">
        <v>1085</v>
      </c>
      <c r="N778" s="267">
        <v>0.958600085360649</v>
      </c>
      <c r="O778" s="266">
        <v>2246</v>
      </c>
      <c r="P778" s="294">
        <v>0.9</v>
      </c>
      <c r="Q778" s="267">
        <v>0.958600085360649</v>
      </c>
      <c r="R778" s="267">
        <v>0.964453584018801</v>
      </c>
      <c r="S778" s="267">
        <v>0.974070872947277</v>
      </c>
      <c r="T778" s="295">
        <v>-0.00585349865815266</v>
      </c>
      <c r="U778" s="266">
        <v>2343</v>
      </c>
      <c r="V778" s="266">
        <v>2149</v>
      </c>
      <c r="W778" s="267">
        <v>0.917200170721297</v>
      </c>
      <c r="X778" s="267">
        <v>0.917200170721297</v>
      </c>
      <c r="Y778" s="268">
        <v>0.929200940070505</v>
      </c>
      <c r="Z778" s="268">
        <v>0.937770095073466</v>
      </c>
      <c r="AA778" s="295">
        <v>-0.0120007693492078</v>
      </c>
      <c r="AB778" s="264">
        <v>16179</v>
      </c>
      <c r="AC778" s="264">
        <v>15100</v>
      </c>
      <c r="AD778" s="264">
        <v>16290</v>
      </c>
      <c r="AE778" s="264">
        <v>15336</v>
      </c>
      <c r="AF778" s="268">
        <v>0.933308609926448</v>
      </c>
      <c r="AG778" s="268">
        <v>0.941436464088398</v>
      </c>
      <c r="AH778" s="295">
        <v>-0.00812785416194994</v>
      </c>
    </row>
    <row r="779" spans="1:34">
      <c r="A779" s="315" t="s">
        <v>1160</v>
      </c>
      <c r="B779" s="321" t="s">
        <v>3349</v>
      </c>
      <c r="C779" s="293" t="s">
        <v>1357</v>
      </c>
      <c r="D779" s="321" t="s">
        <v>1358</v>
      </c>
      <c r="E779" s="263">
        <v>4513</v>
      </c>
      <c r="F779" s="263">
        <v>4414</v>
      </c>
      <c r="G779" s="263">
        <v>4281</v>
      </c>
      <c r="H779" s="264">
        <v>6025</v>
      </c>
      <c r="I779" s="264">
        <v>5857</v>
      </c>
      <c r="J779" s="264">
        <v>5637</v>
      </c>
      <c r="K779" s="264">
        <v>1723</v>
      </c>
      <c r="L779" s="264">
        <v>1699</v>
      </c>
      <c r="M779" s="264">
        <v>1622</v>
      </c>
      <c r="N779" s="267">
        <v>0.978063372479504</v>
      </c>
      <c r="O779" s="266">
        <v>4414</v>
      </c>
      <c r="P779" s="294">
        <v>0.9</v>
      </c>
      <c r="Q779" s="267">
        <v>0.978063372479504</v>
      </c>
      <c r="R779" s="267">
        <v>0.972116182572614</v>
      </c>
      <c r="S779" s="267">
        <v>0.986070806732443</v>
      </c>
      <c r="T779" s="295">
        <v>0.00594718990688958</v>
      </c>
      <c r="U779" s="266">
        <v>4513</v>
      </c>
      <c r="V779" s="266">
        <v>4281</v>
      </c>
      <c r="W779" s="267">
        <v>0.948592953689342</v>
      </c>
      <c r="X779" s="267">
        <v>0.948592953689342</v>
      </c>
      <c r="Y779" s="268">
        <v>0.935601659751037</v>
      </c>
      <c r="Z779" s="268">
        <v>0.941381311665699</v>
      </c>
      <c r="AA779" s="295">
        <v>0.0129912939383046</v>
      </c>
      <c r="AB779" s="264">
        <v>28703</v>
      </c>
      <c r="AC779" s="264">
        <v>26997</v>
      </c>
      <c r="AD779" s="264">
        <v>27215</v>
      </c>
      <c r="AE779" s="264">
        <v>25305</v>
      </c>
      <c r="AF779" s="268">
        <v>0.940563704142424</v>
      </c>
      <c r="AG779" s="268">
        <v>0.929818115010105</v>
      </c>
      <c r="AH779" s="295">
        <v>0.0107455891323195</v>
      </c>
    </row>
    <row r="780" spans="1:34">
      <c r="A780" s="315" t="s">
        <v>1160</v>
      </c>
      <c r="B780" s="321" t="s">
        <v>3349</v>
      </c>
      <c r="C780" s="293" t="s">
        <v>1359</v>
      </c>
      <c r="D780" s="321" t="s">
        <v>1360</v>
      </c>
      <c r="E780" s="263">
        <v>3011</v>
      </c>
      <c r="F780" s="263">
        <v>2973</v>
      </c>
      <c r="G780" s="263">
        <v>2842</v>
      </c>
      <c r="H780" s="264">
        <v>4238</v>
      </c>
      <c r="I780" s="264">
        <v>4192</v>
      </c>
      <c r="J780" s="264">
        <v>3876</v>
      </c>
      <c r="K780" s="264">
        <v>1354</v>
      </c>
      <c r="L780" s="264">
        <v>1335</v>
      </c>
      <c r="M780" s="264">
        <v>1284</v>
      </c>
      <c r="N780" s="267">
        <v>0.98737960810362</v>
      </c>
      <c r="O780" s="266">
        <v>2973</v>
      </c>
      <c r="P780" s="294">
        <v>0.9</v>
      </c>
      <c r="Q780" s="267">
        <v>0.98737960810362</v>
      </c>
      <c r="R780" s="267">
        <v>0.989145823501652</v>
      </c>
      <c r="S780" s="267">
        <v>0.985967503692762</v>
      </c>
      <c r="T780" s="295">
        <v>-0.00176621539803168</v>
      </c>
      <c r="U780" s="266">
        <v>3011</v>
      </c>
      <c r="V780" s="266">
        <v>2842</v>
      </c>
      <c r="W780" s="267">
        <v>0.943872467618731</v>
      </c>
      <c r="X780" s="267">
        <v>0.943872467618731</v>
      </c>
      <c r="Y780" s="268">
        <v>0.914582350165172</v>
      </c>
      <c r="Z780" s="268">
        <v>0.948301329394387</v>
      </c>
      <c r="AA780" s="295">
        <v>0.0292901174535591</v>
      </c>
      <c r="AB780" s="264">
        <v>19569</v>
      </c>
      <c r="AC780" s="264">
        <v>18388</v>
      </c>
      <c r="AD780" s="264">
        <v>20356</v>
      </c>
      <c r="AE780" s="264">
        <v>19282</v>
      </c>
      <c r="AF780" s="268">
        <v>0.939649445551638</v>
      </c>
      <c r="AG780" s="268">
        <v>0.947239143250147</v>
      </c>
      <c r="AH780" s="295">
        <v>-0.00758969769850959</v>
      </c>
    </row>
    <row r="781" spans="1:34">
      <c r="A781" s="315" t="s">
        <v>1160</v>
      </c>
      <c r="B781" s="321" t="s">
        <v>3349</v>
      </c>
      <c r="C781" s="293" t="s">
        <v>1361</v>
      </c>
      <c r="D781" s="321" t="s">
        <v>1362</v>
      </c>
      <c r="E781" s="263">
        <v>2582</v>
      </c>
      <c r="F781" s="263">
        <v>2508</v>
      </c>
      <c r="G781" s="263">
        <v>2371</v>
      </c>
      <c r="H781" s="264">
        <v>3774</v>
      </c>
      <c r="I781" s="264">
        <v>3710</v>
      </c>
      <c r="J781" s="264">
        <v>3437</v>
      </c>
      <c r="K781" s="264">
        <v>1154</v>
      </c>
      <c r="L781" s="264">
        <v>1130</v>
      </c>
      <c r="M781" s="264">
        <v>1052</v>
      </c>
      <c r="N781" s="267">
        <v>0.9713400464756</v>
      </c>
      <c r="O781" s="266">
        <v>2508</v>
      </c>
      <c r="P781" s="294">
        <v>0.9</v>
      </c>
      <c r="Q781" s="267">
        <v>0.9713400464756</v>
      </c>
      <c r="R781" s="267">
        <v>0.983041865394807</v>
      </c>
      <c r="S781" s="267">
        <v>0.979202772963605</v>
      </c>
      <c r="T781" s="295">
        <v>-0.0117018189192062</v>
      </c>
      <c r="U781" s="266">
        <v>2582</v>
      </c>
      <c r="V781" s="266">
        <v>2371</v>
      </c>
      <c r="W781" s="267">
        <v>0.918280402788536</v>
      </c>
      <c r="X781" s="267">
        <v>0.918280402788536</v>
      </c>
      <c r="Y781" s="268">
        <v>0.910704822469528</v>
      </c>
      <c r="Z781" s="268">
        <v>0.911611785095321</v>
      </c>
      <c r="AA781" s="295">
        <v>0.00757558031900774</v>
      </c>
      <c r="AB781" s="264">
        <v>17526</v>
      </c>
      <c r="AC781" s="264">
        <v>16066</v>
      </c>
      <c r="AD781" s="264">
        <v>17360</v>
      </c>
      <c r="AE781" s="264">
        <v>16027</v>
      </c>
      <c r="AF781" s="268">
        <v>0.916695195709232</v>
      </c>
      <c r="AG781" s="268">
        <v>0.923214285714286</v>
      </c>
      <c r="AH781" s="295">
        <v>-0.0065190900050538</v>
      </c>
    </row>
    <row r="782" spans="1:34">
      <c r="A782" s="315" t="s">
        <v>1160</v>
      </c>
      <c r="B782" s="321" t="s">
        <v>3349</v>
      </c>
      <c r="C782" s="293" t="s">
        <v>1363</v>
      </c>
      <c r="D782" s="321" t="s">
        <v>1364</v>
      </c>
      <c r="E782" s="263">
        <v>3439</v>
      </c>
      <c r="F782" s="263">
        <v>3336</v>
      </c>
      <c r="G782" s="263">
        <v>3232</v>
      </c>
      <c r="H782" s="264">
        <v>4771</v>
      </c>
      <c r="I782" s="264">
        <v>4577</v>
      </c>
      <c r="J782" s="264">
        <v>4413</v>
      </c>
      <c r="K782" s="264">
        <v>1332</v>
      </c>
      <c r="L782" s="264">
        <v>1293</v>
      </c>
      <c r="M782" s="264">
        <v>1258</v>
      </c>
      <c r="N782" s="267">
        <v>0.970049432974702</v>
      </c>
      <c r="O782" s="266">
        <v>3336</v>
      </c>
      <c r="P782" s="294">
        <v>0.9</v>
      </c>
      <c r="Q782" s="267">
        <v>0.970049432974702</v>
      </c>
      <c r="R782" s="267">
        <v>0.959337665059736</v>
      </c>
      <c r="S782" s="267">
        <v>0.970720720720721</v>
      </c>
      <c r="T782" s="295">
        <v>0.010711767914966</v>
      </c>
      <c r="U782" s="266">
        <v>3439</v>
      </c>
      <c r="V782" s="266">
        <v>3232</v>
      </c>
      <c r="W782" s="267">
        <v>0.939808083745275</v>
      </c>
      <c r="X782" s="267">
        <v>0.939808083745275</v>
      </c>
      <c r="Y782" s="268">
        <v>0.924963320058688</v>
      </c>
      <c r="Z782" s="268">
        <v>0.944444444444444</v>
      </c>
      <c r="AA782" s="295">
        <v>0.0148447636865869</v>
      </c>
      <c r="AB782" s="264">
        <v>22411</v>
      </c>
      <c r="AC782" s="264">
        <v>20559</v>
      </c>
      <c r="AD782" s="264">
        <v>22299</v>
      </c>
      <c r="AE782" s="264">
        <v>20728</v>
      </c>
      <c r="AF782" s="268">
        <v>0.917362009727366</v>
      </c>
      <c r="AG782" s="268">
        <v>0.929548410242612</v>
      </c>
      <c r="AH782" s="295">
        <v>-0.0121864005152458</v>
      </c>
    </row>
    <row r="783" spans="1:34">
      <c r="A783" s="315" t="s">
        <v>1160</v>
      </c>
      <c r="B783" s="321" t="s">
        <v>3349</v>
      </c>
      <c r="C783" s="293" t="s">
        <v>1365</v>
      </c>
      <c r="D783" s="321" t="s">
        <v>1366</v>
      </c>
      <c r="E783" s="263">
        <v>1553</v>
      </c>
      <c r="F783" s="263">
        <v>1439</v>
      </c>
      <c r="G783" s="263">
        <v>1410</v>
      </c>
      <c r="H783" s="264">
        <v>2901</v>
      </c>
      <c r="I783" s="264">
        <v>2778</v>
      </c>
      <c r="J783" s="264">
        <v>2696</v>
      </c>
      <c r="K783" s="264">
        <v>1444</v>
      </c>
      <c r="L783" s="264">
        <v>1411</v>
      </c>
      <c r="M783" s="264">
        <v>1378</v>
      </c>
      <c r="N783" s="267">
        <v>0.926593689632968</v>
      </c>
      <c r="O783" s="266">
        <v>1439</v>
      </c>
      <c r="P783" s="294">
        <v>0.9</v>
      </c>
      <c r="Q783" s="267">
        <v>0.926593689632968</v>
      </c>
      <c r="R783" s="267">
        <v>0.957600827300931</v>
      </c>
      <c r="S783" s="267">
        <v>0.977146814404432</v>
      </c>
      <c r="T783" s="295">
        <v>-0.0310071376679624</v>
      </c>
      <c r="U783" s="266">
        <v>1553</v>
      </c>
      <c r="V783" s="266">
        <v>1410</v>
      </c>
      <c r="W783" s="267">
        <v>0.907920154539601</v>
      </c>
      <c r="X783" s="267">
        <v>0.907920154539601</v>
      </c>
      <c r="Y783" s="268">
        <v>0.929334712168218</v>
      </c>
      <c r="Z783" s="268">
        <v>0.954293628808864</v>
      </c>
      <c r="AA783" s="295">
        <v>-0.0214145576286171</v>
      </c>
      <c r="AB783" s="264">
        <v>14236</v>
      </c>
      <c r="AC783" s="264">
        <v>13190</v>
      </c>
      <c r="AD783" s="264">
        <v>14143</v>
      </c>
      <c r="AE783" s="264">
        <v>13139</v>
      </c>
      <c r="AF783" s="268">
        <v>0.926524304579938</v>
      </c>
      <c r="AG783" s="268">
        <v>0.929010818072545</v>
      </c>
      <c r="AH783" s="295">
        <v>-0.00248651349260653</v>
      </c>
    </row>
    <row r="784" spans="1:34">
      <c r="A784" s="315" t="s">
        <v>1160</v>
      </c>
      <c r="B784" s="321" t="s">
        <v>3349</v>
      </c>
      <c r="C784" s="293" t="s">
        <v>1367</v>
      </c>
      <c r="D784" s="321" t="s">
        <v>1368</v>
      </c>
      <c r="E784" s="263">
        <v>2152</v>
      </c>
      <c r="F784" s="263">
        <v>2075</v>
      </c>
      <c r="G784" s="263">
        <v>1970</v>
      </c>
      <c r="H784" s="264">
        <v>3161</v>
      </c>
      <c r="I784" s="264">
        <v>3079</v>
      </c>
      <c r="J784" s="264">
        <v>2939</v>
      </c>
      <c r="K784" s="264">
        <v>1301</v>
      </c>
      <c r="L784" s="264">
        <v>1272</v>
      </c>
      <c r="M784" s="264">
        <v>1231</v>
      </c>
      <c r="N784" s="267">
        <v>0.964219330855019</v>
      </c>
      <c r="O784" s="266">
        <v>2075</v>
      </c>
      <c r="P784" s="294">
        <v>0.9</v>
      </c>
      <c r="Q784" s="267">
        <v>0.964219330855019</v>
      </c>
      <c r="R784" s="267">
        <v>0.974058842138564</v>
      </c>
      <c r="S784" s="267">
        <v>0.977709454265949</v>
      </c>
      <c r="T784" s="295">
        <v>-0.00983951128354521</v>
      </c>
      <c r="U784" s="266">
        <v>2152</v>
      </c>
      <c r="V784" s="266">
        <v>1970</v>
      </c>
      <c r="W784" s="267">
        <v>0.91542750929368</v>
      </c>
      <c r="X784" s="267">
        <v>0.91542750929368</v>
      </c>
      <c r="Y784" s="268">
        <v>0.929769060423916</v>
      </c>
      <c r="Z784" s="268">
        <v>0.94619523443505</v>
      </c>
      <c r="AA784" s="295">
        <v>-0.0143415511302362</v>
      </c>
      <c r="AB784" s="264">
        <v>15709</v>
      </c>
      <c r="AC784" s="264">
        <v>14666</v>
      </c>
      <c r="AD784" s="264">
        <v>15925</v>
      </c>
      <c r="AE784" s="264">
        <v>14975</v>
      </c>
      <c r="AF784" s="268">
        <v>0.933604939843402</v>
      </c>
      <c r="AG784" s="268">
        <v>0.940345368916798</v>
      </c>
      <c r="AH784" s="295">
        <v>-0.00674042907339567</v>
      </c>
    </row>
    <row r="785" spans="1:34">
      <c r="A785" s="315" t="s">
        <v>1160</v>
      </c>
      <c r="B785" s="321" t="s">
        <v>3349</v>
      </c>
      <c r="C785" s="293" t="s">
        <v>1369</v>
      </c>
      <c r="D785" s="321" t="s">
        <v>1370</v>
      </c>
      <c r="E785" s="263">
        <v>2614</v>
      </c>
      <c r="F785" s="263">
        <v>2562</v>
      </c>
      <c r="G785" s="263">
        <v>2483</v>
      </c>
      <c r="H785" s="264">
        <v>3561</v>
      </c>
      <c r="I785" s="264">
        <v>3518</v>
      </c>
      <c r="J785" s="264">
        <v>3403</v>
      </c>
      <c r="K785" s="264">
        <v>1186</v>
      </c>
      <c r="L785" s="264">
        <v>1170</v>
      </c>
      <c r="M785" s="264">
        <v>1145</v>
      </c>
      <c r="N785" s="267">
        <v>0.980107115531752</v>
      </c>
      <c r="O785" s="266">
        <v>2562</v>
      </c>
      <c r="P785" s="294">
        <v>0.9</v>
      </c>
      <c r="Q785" s="267">
        <v>0.980107115531752</v>
      </c>
      <c r="R785" s="267">
        <v>0.987924740241505</v>
      </c>
      <c r="S785" s="267">
        <v>0.986509274873524</v>
      </c>
      <c r="T785" s="295">
        <v>-0.00781762470975311</v>
      </c>
      <c r="U785" s="266">
        <v>2614</v>
      </c>
      <c r="V785" s="266">
        <v>2483</v>
      </c>
      <c r="W785" s="267">
        <v>0.949885233358837</v>
      </c>
      <c r="X785" s="267">
        <v>0.949885233358837</v>
      </c>
      <c r="Y785" s="268">
        <v>0.955630440887391</v>
      </c>
      <c r="Z785" s="268">
        <v>0.965430016863406</v>
      </c>
      <c r="AA785" s="295">
        <v>-0.00574520752855412</v>
      </c>
      <c r="AB785" s="264">
        <v>17199</v>
      </c>
      <c r="AC785" s="264">
        <v>16460</v>
      </c>
      <c r="AD785" s="264">
        <v>16765</v>
      </c>
      <c r="AE785" s="264">
        <v>15975</v>
      </c>
      <c r="AF785" s="268">
        <v>0.957032385603814</v>
      </c>
      <c r="AG785" s="268">
        <v>0.952878019683865</v>
      </c>
      <c r="AH785" s="295">
        <v>0.004154365919949</v>
      </c>
    </row>
    <row r="786" spans="1:34">
      <c r="A786" s="315" t="s">
        <v>1160</v>
      </c>
      <c r="B786" s="321" t="s">
        <v>3349</v>
      </c>
      <c r="C786" s="293" t="s">
        <v>1371</v>
      </c>
      <c r="D786" s="321" t="s">
        <v>1372</v>
      </c>
      <c r="E786" s="263">
        <v>1677</v>
      </c>
      <c r="F786" s="263">
        <v>1629</v>
      </c>
      <c r="G786" s="263">
        <v>1573</v>
      </c>
      <c r="H786" s="264">
        <v>2492</v>
      </c>
      <c r="I786" s="264">
        <v>2436</v>
      </c>
      <c r="J786" s="264">
        <v>2363</v>
      </c>
      <c r="K786" s="264">
        <v>911</v>
      </c>
      <c r="L786" s="264">
        <v>892</v>
      </c>
      <c r="M786" s="264">
        <v>875</v>
      </c>
      <c r="N786" s="267">
        <v>0.971377459749553</v>
      </c>
      <c r="O786" s="266">
        <v>1629</v>
      </c>
      <c r="P786" s="294">
        <v>0.9</v>
      </c>
      <c r="Q786" s="267">
        <v>0.971377459749553</v>
      </c>
      <c r="R786" s="267">
        <v>0.97752808988764</v>
      </c>
      <c r="S786" s="267">
        <v>0.979143798024149</v>
      </c>
      <c r="T786" s="295">
        <v>-0.00615063013808759</v>
      </c>
      <c r="U786" s="266">
        <v>1677</v>
      </c>
      <c r="V786" s="266">
        <v>1573</v>
      </c>
      <c r="W786" s="267">
        <v>0.937984496124031</v>
      </c>
      <c r="X786" s="267">
        <v>0.937984496124031</v>
      </c>
      <c r="Y786" s="268">
        <v>0.948234349919743</v>
      </c>
      <c r="Z786" s="268">
        <v>0.960482985729967</v>
      </c>
      <c r="AA786" s="295">
        <v>-0.0102498537957122</v>
      </c>
      <c r="AB786" s="264">
        <v>12117</v>
      </c>
      <c r="AC786" s="264">
        <v>11514</v>
      </c>
      <c r="AD786" s="264">
        <v>12184</v>
      </c>
      <c r="AE786" s="264">
        <v>11524</v>
      </c>
      <c r="AF786" s="268">
        <v>0.95023520673434</v>
      </c>
      <c r="AG786" s="268">
        <v>0.945830597504924</v>
      </c>
      <c r="AH786" s="295">
        <v>0.00440460922941566</v>
      </c>
    </row>
    <row r="787" spans="1:34">
      <c r="A787" s="315" t="s">
        <v>1160</v>
      </c>
      <c r="B787" s="321" t="s">
        <v>3346</v>
      </c>
      <c r="C787" s="293" t="s">
        <v>1373</v>
      </c>
      <c r="D787" s="321" t="s">
        <v>1374</v>
      </c>
      <c r="E787" s="263">
        <v>2819</v>
      </c>
      <c r="F787" s="263">
        <v>2760</v>
      </c>
      <c r="G787" s="263">
        <v>2650</v>
      </c>
      <c r="H787" s="264">
        <v>3830</v>
      </c>
      <c r="I787" s="264">
        <v>3695</v>
      </c>
      <c r="J787" s="264">
        <v>3559</v>
      </c>
      <c r="K787" s="264">
        <v>1179</v>
      </c>
      <c r="L787" s="264">
        <v>1139</v>
      </c>
      <c r="M787" s="264">
        <v>1109</v>
      </c>
      <c r="N787" s="267">
        <v>0.979070592408656</v>
      </c>
      <c r="O787" s="266">
        <v>2760</v>
      </c>
      <c r="P787" s="294">
        <v>0.9</v>
      </c>
      <c r="Q787" s="267">
        <v>0.979070592408656</v>
      </c>
      <c r="R787" s="267">
        <v>0.964751958224543</v>
      </c>
      <c r="S787" s="267">
        <v>0.96607294317218</v>
      </c>
      <c r="T787" s="295">
        <v>0.0143186341841125</v>
      </c>
      <c r="U787" s="266">
        <v>2819</v>
      </c>
      <c r="V787" s="266">
        <v>2650</v>
      </c>
      <c r="W787" s="267">
        <v>0.940049663001064</v>
      </c>
      <c r="X787" s="267">
        <v>0.940049663001064</v>
      </c>
      <c r="Y787" s="268">
        <v>0.929242819843342</v>
      </c>
      <c r="Z787" s="268">
        <v>0.940627650551315</v>
      </c>
      <c r="AA787" s="295">
        <v>0.0108068431577222</v>
      </c>
      <c r="AB787" s="264">
        <v>18078</v>
      </c>
      <c r="AC787" s="264">
        <v>16985</v>
      </c>
      <c r="AD787" s="264">
        <v>18748</v>
      </c>
      <c r="AE787" s="264">
        <v>17685</v>
      </c>
      <c r="AF787" s="268">
        <v>0.939539772098683</v>
      </c>
      <c r="AG787" s="268">
        <v>0.943300618732665</v>
      </c>
      <c r="AH787" s="295">
        <v>-0.00376084663398135</v>
      </c>
    </row>
    <row r="788" spans="1:34">
      <c r="A788" s="315" t="s">
        <v>1160</v>
      </c>
      <c r="B788" s="321" t="s">
        <v>3346</v>
      </c>
      <c r="C788" s="293" t="s">
        <v>1375</v>
      </c>
      <c r="D788" s="321" t="s">
        <v>1376</v>
      </c>
      <c r="E788" s="263">
        <v>2426</v>
      </c>
      <c r="F788" s="263">
        <v>2364</v>
      </c>
      <c r="G788" s="263">
        <v>2323</v>
      </c>
      <c r="H788" s="264">
        <v>3521</v>
      </c>
      <c r="I788" s="264">
        <v>3416</v>
      </c>
      <c r="J788" s="264">
        <v>3359</v>
      </c>
      <c r="K788" s="264">
        <v>1197</v>
      </c>
      <c r="L788" s="264">
        <v>1138</v>
      </c>
      <c r="M788" s="264">
        <v>1122</v>
      </c>
      <c r="N788" s="267">
        <v>0.97444352844188</v>
      </c>
      <c r="O788" s="266">
        <v>2364</v>
      </c>
      <c r="P788" s="294">
        <v>0.9</v>
      </c>
      <c r="Q788" s="267">
        <v>0.97444352844188</v>
      </c>
      <c r="R788" s="267">
        <v>0.970178926441352</v>
      </c>
      <c r="S788" s="267">
        <v>0.950710108604845</v>
      </c>
      <c r="T788" s="295">
        <v>0.00426460200052781</v>
      </c>
      <c r="U788" s="266">
        <v>2426</v>
      </c>
      <c r="V788" s="266">
        <v>2323</v>
      </c>
      <c r="W788" s="267">
        <v>0.957543281121187</v>
      </c>
      <c r="X788" s="267">
        <v>0.957543281121187</v>
      </c>
      <c r="Y788" s="268">
        <v>0.953990343652371</v>
      </c>
      <c r="Z788" s="268">
        <v>0.93734335839599</v>
      </c>
      <c r="AA788" s="295">
        <v>0.00355293746881569</v>
      </c>
      <c r="AB788" s="264">
        <v>16850</v>
      </c>
      <c r="AC788" s="264">
        <v>16153</v>
      </c>
      <c r="AD788" s="264">
        <v>16998</v>
      </c>
      <c r="AE788" s="264">
        <v>16175</v>
      </c>
      <c r="AF788" s="268">
        <v>0.958635014836795</v>
      </c>
      <c r="AG788" s="268">
        <v>0.95158253912225</v>
      </c>
      <c r="AH788" s="295">
        <v>0.00705247571454559</v>
      </c>
    </row>
    <row r="789" spans="1:34">
      <c r="A789" s="315" t="s">
        <v>1160</v>
      </c>
      <c r="B789" s="321" t="s">
        <v>3346</v>
      </c>
      <c r="C789" s="293" t="s">
        <v>1377</v>
      </c>
      <c r="D789" s="321" t="s">
        <v>1378</v>
      </c>
      <c r="E789" s="263">
        <v>2488</v>
      </c>
      <c r="F789" s="263">
        <v>2333</v>
      </c>
      <c r="G789" s="263">
        <v>2373</v>
      </c>
      <c r="H789" s="264">
        <v>3155</v>
      </c>
      <c r="I789" s="264">
        <v>3063</v>
      </c>
      <c r="J789" s="264">
        <v>2986</v>
      </c>
      <c r="K789" s="264">
        <v>868</v>
      </c>
      <c r="L789" s="264">
        <v>831</v>
      </c>
      <c r="M789" s="264">
        <v>820</v>
      </c>
      <c r="N789" s="267">
        <v>0.937700964630225</v>
      </c>
      <c r="O789" s="266">
        <v>2333</v>
      </c>
      <c r="P789" s="294">
        <v>0.9</v>
      </c>
      <c r="Q789" s="267">
        <v>0.937700964630225</v>
      </c>
      <c r="R789" s="267">
        <v>0.970839936608558</v>
      </c>
      <c r="S789" s="267">
        <v>0.957373271889401</v>
      </c>
      <c r="T789" s="295">
        <v>-0.0331389719783327</v>
      </c>
      <c r="U789" s="266">
        <v>2488</v>
      </c>
      <c r="V789" s="266">
        <v>2373</v>
      </c>
      <c r="W789" s="267">
        <v>0.953778135048232</v>
      </c>
      <c r="X789" s="267">
        <v>0.953778135048232</v>
      </c>
      <c r="Y789" s="268">
        <v>0.946434231378764</v>
      </c>
      <c r="Z789" s="268">
        <v>0.944700460829493</v>
      </c>
      <c r="AA789" s="295">
        <v>0.00734390366946769</v>
      </c>
      <c r="AB789" s="264">
        <v>15539</v>
      </c>
      <c r="AC789" s="264">
        <v>14703</v>
      </c>
      <c r="AD789" s="264">
        <v>16083</v>
      </c>
      <c r="AE789" s="264">
        <v>15291</v>
      </c>
      <c r="AF789" s="268">
        <v>0.94619988416243</v>
      </c>
      <c r="AG789" s="268">
        <v>0.950755456071628</v>
      </c>
      <c r="AH789" s="295">
        <v>-0.00455557190919842</v>
      </c>
    </row>
    <row r="790" spans="1:34">
      <c r="A790" s="315" t="s">
        <v>1160</v>
      </c>
      <c r="B790" s="321" t="s">
        <v>3346</v>
      </c>
      <c r="C790" s="293" t="s">
        <v>1379</v>
      </c>
      <c r="D790" s="321" t="s">
        <v>1380</v>
      </c>
      <c r="E790" s="263">
        <v>2428</v>
      </c>
      <c r="F790" s="263">
        <v>2331</v>
      </c>
      <c r="G790" s="263">
        <v>2290</v>
      </c>
      <c r="H790" s="264">
        <v>3101</v>
      </c>
      <c r="I790" s="264">
        <v>2952</v>
      </c>
      <c r="J790" s="264">
        <v>2931</v>
      </c>
      <c r="K790" s="264">
        <v>986</v>
      </c>
      <c r="L790" s="264">
        <v>898</v>
      </c>
      <c r="M790" s="264">
        <v>926</v>
      </c>
      <c r="N790" s="267">
        <v>0.96004942339374</v>
      </c>
      <c r="O790" s="266">
        <v>2331</v>
      </c>
      <c r="P790" s="294">
        <v>0.9</v>
      </c>
      <c r="Q790" s="267">
        <v>0.96004942339374</v>
      </c>
      <c r="R790" s="267">
        <v>0.951950983553692</v>
      </c>
      <c r="S790" s="267">
        <v>0.910750507099391</v>
      </c>
      <c r="T790" s="295">
        <v>0.00809843984004732</v>
      </c>
      <c r="U790" s="266">
        <v>2428</v>
      </c>
      <c r="V790" s="266">
        <v>2290</v>
      </c>
      <c r="W790" s="267">
        <v>0.943163097199341</v>
      </c>
      <c r="X790" s="267">
        <v>0.943163097199341</v>
      </c>
      <c r="Y790" s="268">
        <v>0.945178974524347</v>
      </c>
      <c r="Z790" s="268">
        <v>0.939148073022312</v>
      </c>
      <c r="AA790" s="295">
        <v>-0.00201587732500597</v>
      </c>
      <c r="AB790" s="264">
        <v>14848</v>
      </c>
      <c r="AC790" s="264">
        <v>14011</v>
      </c>
      <c r="AD790" s="264">
        <v>14794</v>
      </c>
      <c r="AE790" s="264">
        <v>14070</v>
      </c>
      <c r="AF790" s="268">
        <v>0.943628771551724</v>
      </c>
      <c r="AG790" s="268">
        <v>0.951061241043666</v>
      </c>
      <c r="AH790" s="295">
        <v>-0.00743246949194232</v>
      </c>
    </row>
    <row r="791" spans="1:34">
      <c r="A791" s="315" t="s">
        <v>1160</v>
      </c>
      <c r="B791" s="321" t="s">
        <v>3346</v>
      </c>
      <c r="C791" s="293" t="s">
        <v>1381</v>
      </c>
      <c r="D791" s="321" t="s">
        <v>1382</v>
      </c>
      <c r="E791" s="263">
        <v>2190</v>
      </c>
      <c r="F791" s="263">
        <v>2124</v>
      </c>
      <c r="G791" s="263">
        <v>1929</v>
      </c>
      <c r="H791" s="264">
        <v>3094</v>
      </c>
      <c r="I791" s="264">
        <v>2964</v>
      </c>
      <c r="J791" s="264">
        <v>2761</v>
      </c>
      <c r="K791" s="264">
        <v>981</v>
      </c>
      <c r="L791" s="264">
        <v>958</v>
      </c>
      <c r="M791" s="264">
        <v>899</v>
      </c>
      <c r="N791" s="267">
        <v>0.96986301369863</v>
      </c>
      <c r="O791" s="266">
        <v>2124</v>
      </c>
      <c r="P791" s="294">
        <v>0.9</v>
      </c>
      <c r="Q791" s="267">
        <v>0.96986301369863</v>
      </c>
      <c r="R791" s="267">
        <v>0.957983193277311</v>
      </c>
      <c r="S791" s="267">
        <v>0.976554536187564</v>
      </c>
      <c r="T791" s="295">
        <v>0.0118798204213192</v>
      </c>
      <c r="U791" s="266">
        <v>2190</v>
      </c>
      <c r="V791" s="266">
        <v>1929</v>
      </c>
      <c r="W791" s="267">
        <v>0.880821917808219</v>
      </c>
      <c r="X791" s="267">
        <v>0.880821917808219</v>
      </c>
      <c r="Y791" s="268">
        <v>0.892372333548804</v>
      </c>
      <c r="Z791" s="268">
        <v>0.916411824668705</v>
      </c>
      <c r="AA791" s="295">
        <v>-0.011550415740585</v>
      </c>
      <c r="AB791" s="264">
        <v>14799</v>
      </c>
      <c r="AC791" s="264">
        <v>13200</v>
      </c>
      <c r="AD791" s="264">
        <v>14875</v>
      </c>
      <c r="AE791" s="264">
        <v>13323</v>
      </c>
      <c r="AF791" s="268">
        <v>0.891952158929657</v>
      </c>
      <c r="AG791" s="268">
        <v>0.895663865546218</v>
      </c>
      <c r="AH791" s="295">
        <v>-0.00371170661656106</v>
      </c>
    </row>
    <row r="792" spans="1:34">
      <c r="A792" s="315" t="s">
        <v>1160</v>
      </c>
      <c r="B792" s="321" t="s">
        <v>3346</v>
      </c>
      <c r="C792" s="293" t="s">
        <v>1383</v>
      </c>
      <c r="D792" s="321" t="s">
        <v>1384</v>
      </c>
      <c r="E792" s="263">
        <v>2283</v>
      </c>
      <c r="F792" s="263">
        <v>2164</v>
      </c>
      <c r="G792" s="263">
        <v>1882</v>
      </c>
      <c r="H792" s="264">
        <v>3502</v>
      </c>
      <c r="I792" s="264">
        <v>3316</v>
      </c>
      <c r="J792" s="264">
        <v>2896</v>
      </c>
      <c r="K792" s="264">
        <v>1526</v>
      </c>
      <c r="L792" s="264">
        <v>1467</v>
      </c>
      <c r="M792" s="264">
        <v>1393</v>
      </c>
      <c r="N792" s="267">
        <v>0.947875602277705</v>
      </c>
      <c r="O792" s="266">
        <v>2164</v>
      </c>
      <c r="P792" s="294">
        <v>0.9</v>
      </c>
      <c r="Q792" s="267">
        <v>0.947875602277705</v>
      </c>
      <c r="R792" s="267">
        <v>0.946887492861222</v>
      </c>
      <c r="S792" s="267">
        <v>0.961336828309305</v>
      </c>
      <c r="T792" s="295">
        <v>0.00098810941648253</v>
      </c>
      <c r="U792" s="266">
        <v>2283</v>
      </c>
      <c r="V792" s="266">
        <v>1882</v>
      </c>
      <c r="W792" s="267">
        <v>0.824353920280333</v>
      </c>
      <c r="X792" s="267">
        <v>0.824353920280333</v>
      </c>
      <c r="Y792" s="268">
        <v>0.826956025128498</v>
      </c>
      <c r="Z792" s="268">
        <v>0.912844036697248</v>
      </c>
      <c r="AA792" s="295">
        <v>-0.00260210484816503</v>
      </c>
      <c r="AB792" s="264">
        <v>17361</v>
      </c>
      <c r="AC792" s="264">
        <v>15410</v>
      </c>
      <c r="AD792" s="264">
        <v>16791</v>
      </c>
      <c r="AE792" s="264">
        <v>15366</v>
      </c>
      <c r="AF792" s="268">
        <v>0.887621680778757</v>
      </c>
      <c r="AG792" s="268">
        <v>0.915133107021619</v>
      </c>
      <c r="AH792" s="295">
        <v>-0.0275114262428617</v>
      </c>
    </row>
    <row r="793" spans="1:34">
      <c r="A793" s="315" t="s">
        <v>1160</v>
      </c>
      <c r="B793" s="321" t="s">
        <v>3346</v>
      </c>
      <c r="C793" s="293" t="s">
        <v>1385</v>
      </c>
      <c r="D793" s="321" t="s">
        <v>1386</v>
      </c>
      <c r="E793" s="263">
        <v>2896</v>
      </c>
      <c r="F793" s="263">
        <v>2840</v>
      </c>
      <c r="G793" s="263">
        <v>2732</v>
      </c>
      <c r="H793" s="264">
        <v>3869</v>
      </c>
      <c r="I793" s="264">
        <v>3784</v>
      </c>
      <c r="J793" s="264">
        <v>3651</v>
      </c>
      <c r="K793" s="264">
        <v>1141</v>
      </c>
      <c r="L793" s="264">
        <v>1118</v>
      </c>
      <c r="M793" s="264">
        <v>1074</v>
      </c>
      <c r="N793" s="267">
        <v>0.980662983425414</v>
      </c>
      <c r="O793" s="266">
        <v>2840</v>
      </c>
      <c r="P793" s="294">
        <v>0.9</v>
      </c>
      <c r="Q793" s="267">
        <v>0.980662983425414</v>
      </c>
      <c r="R793" s="267">
        <v>0.978030498836909</v>
      </c>
      <c r="S793" s="267">
        <v>0.979842243645925</v>
      </c>
      <c r="T793" s="295">
        <v>0.00263248458850562</v>
      </c>
      <c r="U793" s="266">
        <v>2896</v>
      </c>
      <c r="V793" s="266">
        <v>2732</v>
      </c>
      <c r="W793" s="267">
        <v>0.943370165745856</v>
      </c>
      <c r="X793" s="267">
        <v>0.943370165745856</v>
      </c>
      <c r="Y793" s="268">
        <v>0.94365469113466</v>
      </c>
      <c r="Z793" s="268">
        <v>0.941279579316389</v>
      </c>
      <c r="AA793" s="295">
        <v>-0.000284525388803858</v>
      </c>
      <c r="AB793" s="264">
        <v>18567</v>
      </c>
      <c r="AC793" s="264">
        <v>17591</v>
      </c>
      <c r="AD793" s="264">
        <v>19102</v>
      </c>
      <c r="AE793" s="264">
        <v>18030</v>
      </c>
      <c r="AF793" s="268">
        <v>0.947433618786018</v>
      </c>
      <c r="AG793" s="268">
        <v>0.943880221966286</v>
      </c>
      <c r="AH793" s="295">
        <v>0.00355339681973188</v>
      </c>
    </row>
    <row r="794" spans="1:34">
      <c r="A794" s="315" t="s">
        <v>1160</v>
      </c>
      <c r="B794" s="321" t="s">
        <v>3346</v>
      </c>
      <c r="C794" s="293" t="s">
        <v>1387</v>
      </c>
      <c r="D794" s="321" t="s">
        <v>1388</v>
      </c>
      <c r="E794" s="263">
        <v>2901</v>
      </c>
      <c r="F794" s="263">
        <v>2778</v>
      </c>
      <c r="G794" s="263">
        <v>2716</v>
      </c>
      <c r="H794" s="264">
        <v>3735</v>
      </c>
      <c r="I794" s="264">
        <v>3568</v>
      </c>
      <c r="J794" s="264">
        <v>3482</v>
      </c>
      <c r="K794" s="264">
        <v>1178</v>
      </c>
      <c r="L794" s="264">
        <v>1095</v>
      </c>
      <c r="M794" s="264">
        <v>1081</v>
      </c>
      <c r="N794" s="267">
        <v>0.957600827300931</v>
      </c>
      <c r="O794" s="266">
        <v>2778</v>
      </c>
      <c r="P794" s="294">
        <v>0.9</v>
      </c>
      <c r="Q794" s="267">
        <v>0.957600827300931</v>
      </c>
      <c r="R794" s="267">
        <v>0.95528781793842</v>
      </c>
      <c r="S794" s="267">
        <v>0.929541595925297</v>
      </c>
      <c r="T794" s="295">
        <v>0.00231300936251044</v>
      </c>
      <c r="U794" s="266">
        <v>2901</v>
      </c>
      <c r="V794" s="266">
        <v>2716</v>
      </c>
      <c r="W794" s="267">
        <v>0.936228886590831</v>
      </c>
      <c r="X794" s="267">
        <v>0.936228886590831</v>
      </c>
      <c r="Y794" s="268">
        <v>0.932262382864792</v>
      </c>
      <c r="Z794" s="268">
        <v>0.917657045840407</v>
      </c>
      <c r="AA794" s="295">
        <v>0.00396650372603824</v>
      </c>
      <c r="AB794" s="264">
        <v>18296</v>
      </c>
      <c r="AC794" s="264">
        <v>17165</v>
      </c>
      <c r="AD794" s="264">
        <v>18420</v>
      </c>
      <c r="AE794" s="264">
        <v>17359</v>
      </c>
      <c r="AF794" s="268">
        <v>0.938183209444687</v>
      </c>
      <c r="AG794" s="268">
        <v>0.942399565689468</v>
      </c>
      <c r="AH794" s="295">
        <v>-0.00421635624478056</v>
      </c>
    </row>
    <row r="795" spans="1:34">
      <c r="A795" s="315" t="s">
        <v>1160</v>
      </c>
      <c r="B795" s="321" t="s">
        <v>3346</v>
      </c>
      <c r="C795" s="293" t="s">
        <v>1389</v>
      </c>
      <c r="D795" s="321" t="s">
        <v>1390</v>
      </c>
      <c r="E795" s="263">
        <v>1629</v>
      </c>
      <c r="F795" s="263">
        <v>1588</v>
      </c>
      <c r="G795" s="263">
        <v>1533</v>
      </c>
      <c r="H795" s="264">
        <v>2328</v>
      </c>
      <c r="I795" s="264">
        <v>2255</v>
      </c>
      <c r="J795" s="264">
        <v>2174</v>
      </c>
      <c r="K795" s="264">
        <v>752</v>
      </c>
      <c r="L795" s="264">
        <v>717</v>
      </c>
      <c r="M795" s="264">
        <v>679</v>
      </c>
      <c r="N795" s="267">
        <v>0.974831184775936</v>
      </c>
      <c r="O795" s="266">
        <v>1588</v>
      </c>
      <c r="P795" s="294">
        <v>0.9</v>
      </c>
      <c r="Q795" s="267">
        <v>0.974831184775936</v>
      </c>
      <c r="R795" s="267">
        <v>0.968642611683849</v>
      </c>
      <c r="S795" s="267">
        <v>0.953457446808511</v>
      </c>
      <c r="T795" s="295">
        <v>0.00618857309208731</v>
      </c>
      <c r="U795" s="266">
        <v>1629</v>
      </c>
      <c r="V795" s="266">
        <v>1533</v>
      </c>
      <c r="W795" s="267">
        <v>0.941068139963168</v>
      </c>
      <c r="X795" s="267">
        <v>0.941068139963168</v>
      </c>
      <c r="Y795" s="268">
        <v>0.933848797250859</v>
      </c>
      <c r="Z795" s="268">
        <v>0.902925531914894</v>
      </c>
      <c r="AA795" s="295">
        <v>0.00721934271230851</v>
      </c>
      <c r="AB795" s="264">
        <v>10964</v>
      </c>
      <c r="AC795" s="264">
        <v>10228</v>
      </c>
      <c r="AD795" s="264">
        <v>11457</v>
      </c>
      <c r="AE795" s="264">
        <v>10792</v>
      </c>
      <c r="AF795" s="268">
        <v>0.932871214885078</v>
      </c>
      <c r="AG795" s="268">
        <v>0.94195688225539</v>
      </c>
      <c r="AH795" s="295">
        <v>-0.00908566737031136</v>
      </c>
    </row>
    <row r="796" spans="1:34">
      <c r="A796" s="315" t="s">
        <v>1160</v>
      </c>
      <c r="B796" s="321" t="s">
        <v>3346</v>
      </c>
      <c r="C796" s="293" t="s">
        <v>1391</v>
      </c>
      <c r="D796" s="321" t="s">
        <v>1392</v>
      </c>
      <c r="E796" s="263">
        <v>958</v>
      </c>
      <c r="F796" s="263">
        <v>933</v>
      </c>
      <c r="G796" s="263">
        <v>915</v>
      </c>
      <c r="H796" s="264">
        <v>1286</v>
      </c>
      <c r="I796" s="264">
        <v>1240</v>
      </c>
      <c r="J796" s="264">
        <v>1232</v>
      </c>
      <c r="K796" s="264">
        <v>383</v>
      </c>
      <c r="L796" s="264">
        <v>369</v>
      </c>
      <c r="M796" s="264">
        <v>366</v>
      </c>
      <c r="N796" s="267">
        <v>0.973903966597077</v>
      </c>
      <c r="O796" s="266">
        <v>933</v>
      </c>
      <c r="P796" s="294">
        <v>0.9</v>
      </c>
      <c r="Q796" s="267">
        <v>0.973903966597077</v>
      </c>
      <c r="R796" s="267">
        <v>0.964230171073095</v>
      </c>
      <c r="S796" s="267">
        <v>0.963446475195822</v>
      </c>
      <c r="T796" s="295">
        <v>0.0096737955239824</v>
      </c>
      <c r="U796" s="266">
        <v>958</v>
      </c>
      <c r="V796" s="266">
        <v>915</v>
      </c>
      <c r="W796" s="267">
        <v>0.955114822546973</v>
      </c>
      <c r="X796" s="267">
        <v>0.955114822546973</v>
      </c>
      <c r="Y796" s="268">
        <v>0.95800933125972</v>
      </c>
      <c r="Z796" s="268">
        <v>0.955613577023499</v>
      </c>
      <c r="AA796" s="295">
        <v>-0.00289450871274721</v>
      </c>
      <c r="AB796" s="264">
        <v>6054</v>
      </c>
      <c r="AC796" s="264">
        <v>5829</v>
      </c>
      <c r="AD796" s="264">
        <v>6287</v>
      </c>
      <c r="AE796" s="264">
        <v>6111</v>
      </c>
      <c r="AF796" s="268">
        <v>0.962834489593657</v>
      </c>
      <c r="AG796" s="268">
        <v>0.972005726101479</v>
      </c>
      <c r="AH796" s="295">
        <v>-0.00917123650782214</v>
      </c>
    </row>
    <row r="797" spans="1:34">
      <c r="A797" s="315" t="s">
        <v>1160</v>
      </c>
      <c r="B797" s="321" t="s">
        <v>3346</v>
      </c>
      <c r="C797" s="293" t="s">
        <v>1393</v>
      </c>
      <c r="D797" s="321" t="s">
        <v>1394</v>
      </c>
      <c r="E797" s="263">
        <v>1169</v>
      </c>
      <c r="F797" s="263">
        <v>1155</v>
      </c>
      <c r="G797" s="263">
        <v>1110</v>
      </c>
      <c r="H797" s="264">
        <v>1546</v>
      </c>
      <c r="I797" s="264">
        <v>1529</v>
      </c>
      <c r="J797" s="264">
        <v>1458</v>
      </c>
      <c r="K797" s="264">
        <v>501</v>
      </c>
      <c r="L797" s="264">
        <v>501</v>
      </c>
      <c r="M797" s="264">
        <v>478</v>
      </c>
      <c r="N797" s="267">
        <v>0.988023952095808</v>
      </c>
      <c r="O797" s="266">
        <v>1155</v>
      </c>
      <c r="P797" s="294">
        <v>0.9</v>
      </c>
      <c r="Q797" s="267">
        <v>0.988023952095808</v>
      </c>
      <c r="R797" s="267">
        <v>0.989003880983182</v>
      </c>
      <c r="S797" s="267">
        <v>1</v>
      </c>
      <c r="T797" s="295">
        <v>-0.000979928887373971</v>
      </c>
      <c r="U797" s="266">
        <v>1169</v>
      </c>
      <c r="V797" s="266">
        <v>1110</v>
      </c>
      <c r="W797" s="267">
        <v>0.949529512403764</v>
      </c>
      <c r="X797" s="267">
        <v>0.949529512403764</v>
      </c>
      <c r="Y797" s="268">
        <v>0.943078913324709</v>
      </c>
      <c r="Z797" s="268">
        <v>0.954091816367265</v>
      </c>
      <c r="AA797" s="295">
        <v>0.00645059907905499</v>
      </c>
      <c r="AB797" s="264">
        <v>7442</v>
      </c>
      <c r="AC797" s="264">
        <v>7092</v>
      </c>
      <c r="AD797" s="264">
        <v>7531</v>
      </c>
      <c r="AE797" s="264">
        <v>7256</v>
      </c>
      <c r="AF797" s="268">
        <v>0.952969631819403</v>
      </c>
      <c r="AG797" s="268">
        <v>0.963484265037844</v>
      </c>
      <c r="AH797" s="295">
        <v>-0.0105146332184402</v>
      </c>
    </row>
    <row r="798" spans="1:34">
      <c r="A798" s="315" t="s">
        <v>1160</v>
      </c>
      <c r="B798" s="321" t="s">
        <v>3346</v>
      </c>
      <c r="C798" s="293" t="s">
        <v>1395</v>
      </c>
      <c r="D798" s="321" t="s">
        <v>1396</v>
      </c>
      <c r="E798" s="263">
        <v>1955</v>
      </c>
      <c r="F798" s="263">
        <v>1666</v>
      </c>
      <c r="G798" s="263">
        <v>1637</v>
      </c>
      <c r="H798" s="264">
        <v>2979</v>
      </c>
      <c r="I798" s="264">
        <v>2832</v>
      </c>
      <c r="J798" s="264">
        <v>2647</v>
      </c>
      <c r="K798" s="264">
        <v>1321</v>
      </c>
      <c r="L798" s="264">
        <v>1250</v>
      </c>
      <c r="M798" s="264">
        <v>1197</v>
      </c>
      <c r="N798" s="267">
        <v>0.852173913043478</v>
      </c>
      <c r="O798" s="266">
        <v>1666</v>
      </c>
      <c r="P798" s="294">
        <v>0.9</v>
      </c>
      <c r="Q798" s="267">
        <v>0.852173913043478</v>
      </c>
      <c r="R798" s="267">
        <v>0.950654582074522</v>
      </c>
      <c r="S798" s="267">
        <v>0.946252838758516</v>
      </c>
      <c r="T798" s="295">
        <v>-0.0984806690310435</v>
      </c>
      <c r="U798" s="266">
        <v>1955</v>
      </c>
      <c r="V798" s="266">
        <v>1637</v>
      </c>
      <c r="W798" s="267">
        <v>0.837340153452685</v>
      </c>
      <c r="X798" s="267">
        <v>0.837340153452685</v>
      </c>
      <c r="Y798" s="268">
        <v>0.88855320577375</v>
      </c>
      <c r="Z798" s="268">
        <v>0.906131718395155</v>
      </c>
      <c r="AA798" s="295">
        <v>-0.0512130523210642</v>
      </c>
      <c r="AB798" s="264">
        <v>14601</v>
      </c>
      <c r="AC798" s="264">
        <v>12833</v>
      </c>
      <c r="AD798" s="264">
        <v>14163</v>
      </c>
      <c r="AE798" s="264">
        <v>12804</v>
      </c>
      <c r="AF798" s="268">
        <v>0.878912403260051</v>
      </c>
      <c r="AG798" s="268">
        <v>0.904045753018428</v>
      </c>
      <c r="AH798" s="295">
        <v>-0.0251333497583776</v>
      </c>
    </row>
    <row r="799" spans="1:34">
      <c r="A799" s="315" t="s">
        <v>1160</v>
      </c>
      <c r="B799" s="321" t="s">
        <v>3346</v>
      </c>
      <c r="C799" s="293" t="s">
        <v>1397</v>
      </c>
      <c r="D799" s="321" t="s">
        <v>1398</v>
      </c>
      <c r="E799" s="263">
        <v>1669</v>
      </c>
      <c r="F799" s="263">
        <v>1635</v>
      </c>
      <c r="G799" s="263">
        <v>1537</v>
      </c>
      <c r="H799" s="264">
        <v>2531</v>
      </c>
      <c r="I799" s="264">
        <v>2468</v>
      </c>
      <c r="J799" s="264">
        <v>2327</v>
      </c>
      <c r="K799" s="264">
        <v>1128</v>
      </c>
      <c r="L799" s="264">
        <v>1114</v>
      </c>
      <c r="M799" s="264">
        <v>1094</v>
      </c>
      <c r="N799" s="267">
        <v>0.979628520071899</v>
      </c>
      <c r="O799" s="266">
        <v>1635</v>
      </c>
      <c r="P799" s="294">
        <v>0.9</v>
      </c>
      <c r="Q799" s="267">
        <v>0.979628520071899</v>
      </c>
      <c r="R799" s="267">
        <v>0.97510865270644</v>
      </c>
      <c r="S799" s="267">
        <v>0.987588652482269</v>
      </c>
      <c r="T799" s="295">
        <v>0.00451986736545928</v>
      </c>
      <c r="U799" s="266">
        <v>1669</v>
      </c>
      <c r="V799" s="266">
        <v>1537</v>
      </c>
      <c r="W799" s="267">
        <v>0.920910724985021</v>
      </c>
      <c r="X799" s="267">
        <v>0.920910724985021</v>
      </c>
      <c r="Y799" s="268">
        <v>0.919399446858949</v>
      </c>
      <c r="Z799" s="268">
        <v>0.969858156028369</v>
      </c>
      <c r="AA799" s="295">
        <v>0.00151127812607199</v>
      </c>
      <c r="AB799" s="264">
        <v>13068</v>
      </c>
      <c r="AC799" s="264">
        <v>12335</v>
      </c>
      <c r="AD799" s="264">
        <v>12733</v>
      </c>
      <c r="AE799" s="264">
        <v>11971</v>
      </c>
      <c r="AF799" s="268">
        <v>0.943908784817876</v>
      </c>
      <c r="AG799" s="268">
        <v>0.940155501452918</v>
      </c>
      <c r="AH799" s="295">
        <v>0.00375328336495817</v>
      </c>
    </row>
    <row r="800" spans="1:34">
      <c r="A800" s="315" t="s">
        <v>1160</v>
      </c>
      <c r="B800" s="321" t="s">
        <v>3346</v>
      </c>
      <c r="C800" s="293" t="s">
        <v>1399</v>
      </c>
      <c r="D800" s="321" t="s">
        <v>1400</v>
      </c>
      <c r="E800" s="263">
        <v>2379</v>
      </c>
      <c r="F800" s="263">
        <v>2316</v>
      </c>
      <c r="G800" s="263">
        <v>2231</v>
      </c>
      <c r="H800" s="264">
        <v>5052</v>
      </c>
      <c r="I800" s="264">
        <v>4709</v>
      </c>
      <c r="J800" s="264">
        <v>4832</v>
      </c>
      <c r="K800" s="264">
        <v>3277</v>
      </c>
      <c r="L800" s="264">
        <v>3147</v>
      </c>
      <c r="M800" s="264">
        <v>3214</v>
      </c>
      <c r="N800" s="267">
        <v>0.973518284993695</v>
      </c>
      <c r="O800" s="266">
        <v>2316</v>
      </c>
      <c r="P800" s="294">
        <v>0.9</v>
      </c>
      <c r="Q800" s="267">
        <v>0.973518284993695</v>
      </c>
      <c r="R800" s="267">
        <v>0.932106096595408</v>
      </c>
      <c r="S800" s="267">
        <v>0.96032956972841</v>
      </c>
      <c r="T800" s="295">
        <v>0.0414121883982871</v>
      </c>
      <c r="U800" s="266">
        <v>2379</v>
      </c>
      <c r="V800" s="266">
        <v>2231</v>
      </c>
      <c r="W800" s="267">
        <v>0.937788986969315</v>
      </c>
      <c r="X800" s="267">
        <v>0.937788986969315</v>
      </c>
      <c r="Y800" s="268">
        <v>0.956452889944576</v>
      </c>
      <c r="Z800" s="268">
        <v>0.980775099176076</v>
      </c>
      <c r="AA800" s="295">
        <v>-0.0186639029752617</v>
      </c>
      <c r="AB800" s="264">
        <v>28028</v>
      </c>
      <c r="AC800" s="264">
        <v>26969</v>
      </c>
      <c r="AD800" s="264">
        <v>27686</v>
      </c>
      <c r="AE800" s="264">
        <v>26726</v>
      </c>
      <c r="AF800" s="268">
        <v>0.962216355073498</v>
      </c>
      <c r="AG800" s="268">
        <v>0.965325435238026</v>
      </c>
      <c r="AH800" s="295">
        <v>-0.00310908016452849</v>
      </c>
    </row>
    <row r="801" spans="1:34">
      <c r="A801" s="315" t="s">
        <v>1160</v>
      </c>
      <c r="B801" s="321" t="s">
        <v>3346</v>
      </c>
      <c r="C801" s="293" t="s">
        <v>1401</v>
      </c>
      <c r="D801" s="321" t="s">
        <v>1402</v>
      </c>
      <c r="E801" s="263">
        <v>857</v>
      </c>
      <c r="F801" s="263">
        <v>822</v>
      </c>
      <c r="G801" s="263">
        <v>791</v>
      </c>
      <c r="H801" s="264">
        <v>1672</v>
      </c>
      <c r="I801" s="264">
        <v>1625</v>
      </c>
      <c r="J801" s="264">
        <v>1597</v>
      </c>
      <c r="K801" s="264">
        <v>1123</v>
      </c>
      <c r="L801" s="264">
        <v>1110</v>
      </c>
      <c r="M801" s="264">
        <v>1097</v>
      </c>
      <c r="N801" s="267">
        <v>0.959159859976663</v>
      </c>
      <c r="O801" s="266">
        <v>822</v>
      </c>
      <c r="P801" s="294">
        <v>0.9</v>
      </c>
      <c r="Q801" s="267">
        <v>0.959159859976663</v>
      </c>
      <c r="R801" s="267">
        <v>0.97188995215311</v>
      </c>
      <c r="S801" s="267">
        <v>0.988423864648264</v>
      </c>
      <c r="T801" s="295">
        <v>-0.0127300921764473</v>
      </c>
      <c r="U801" s="266">
        <v>857</v>
      </c>
      <c r="V801" s="266">
        <v>791</v>
      </c>
      <c r="W801" s="267">
        <v>0.922987164527421</v>
      </c>
      <c r="X801" s="267">
        <v>0.922987164527421</v>
      </c>
      <c r="Y801" s="268">
        <v>0.955143540669856</v>
      </c>
      <c r="Z801" s="268">
        <v>0.976847729296527</v>
      </c>
      <c r="AA801" s="295">
        <v>-0.0321563761424352</v>
      </c>
      <c r="AB801" s="264">
        <v>9302</v>
      </c>
      <c r="AC801" s="264">
        <v>8923</v>
      </c>
      <c r="AD801" s="264">
        <v>9321</v>
      </c>
      <c r="AE801" s="264">
        <v>8966</v>
      </c>
      <c r="AF801" s="268">
        <v>0.959256073962589</v>
      </c>
      <c r="AG801" s="268">
        <v>0.961913957729857</v>
      </c>
      <c r="AH801" s="295">
        <v>-0.00265788376726861</v>
      </c>
    </row>
    <row r="802" spans="1:34">
      <c r="A802" s="315" t="s">
        <v>1160</v>
      </c>
      <c r="B802" s="321" t="s">
        <v>3346</v>
      </c>
      <c r="C802" s="293" t="s">
        <v>1403</v>
      </c>
      <c r="D802" s="321" t="s">
        <v>1404</v>
      </c>
      <c r="E802" s="263">
        <v>2013</v>
      </c>
      <c r="F802" s="263">
        <v>1972</v>
      </c>
      <c r="G802" s="263">
        <v>1888</v>
      </c>
      <c r="H802" s="264">
        <v>2986</v>
      </c>
      <c r="I802" s="264">
        <v>2909</v>
      </c>
      <c r="J802" s="264">
        <v>2825</v>
      </c>
      <c r="K802" s="264">
        <v>1119</v>
      </c>
      <c r="L802" s="264">
        <v>1101</v>
      </c>
      <c r="M802" s="264">
        <v>1076</v>
      </c>
      <c r="N802" s="267">
        <v>0.979632389468455</v>
      </c>
      <c r="O802" s="266">
        <v>1972</v>
      </c>
      <c r="P802" s="294">
        <v>0.9</v>
      </c>
      <c r="Q802" s="267">
        <v>0.979632389468455</v>
      </c>
      <c r="R802" s="267">
        <v>0.974212993971869</v>
      </c>
      <c r="S802" s="267">
        <v>0.983914209115281</v>
      </c>
      <c r="T802" s="295">
        <v>0.00541939549658632</v>
      </c>
      <c r="U802" s="266">
        <v>2013</v>
      </c>
      <c r="V802" s="266">
        <v>1888</v>
      </c>
      <c r="W802" s="267">
        <v>0.937903626428217</v>
      </c>
      <c r="X802" s="267">
        <v>0.937903626428217</v>
      </c>
      <c r="Y802" s="268">
        <v>0.946081714668453</v>
      </c>
      <c r="Z802" s="268">
        <v>0.961572832886506</v>
      </c>
      <c r="AA802" s="295">
        <v>-0.00817808824023625</v>
      </c>
      <c r="AB802" s="264">
        <v>14762</v>
      </c>
      <c r="AC802" s="264">
        <v>14073</v>
      </c>
      <c r="AD802" s="264">
        <v>14223</v>
      </c>
      <c r="AE802" s="264">
        <v>13534</v>
      </c>
      <c r="AF802" s="268">
        <v>0.9533261075735</v>
      </c>
      <c r="AG802" s="268">
        <v>0.951557336708149</v>
      </c>
      <c r="AH802" s="295">
        <v>0.00176877086535077</v>
      </c>
    </row>
    <row r="803" spans="1:34">
      <c r="A803" s="315" t="s">
        <v>1160</v>
      </c>
      <c r="B803" s="321" t="s">
        <v>3346</v>
      </c>
      <c r="C803" s="293" t="s">
        <v>1405</v>
      </c>
      <c r="D803" s="321" t="s">
        <v>1406</v>
      </c>
      <c r="E803" s="263">
        <v>1586</v>
      </c>
      <c r="F803" s="263">
        <v>1503</v>
      </c>
      <c r="G803" s="263">
        <v>1390</v>
      </c>
      <c r="H803" s="264">
        <v>2301</v>
      </c>
      <c r="I803" s="264">
        <v>2142</v>
      </c>
      <c r="J803" s="264">
        <v>1996</v>
      </c>
      <c r="K803" s="264">
        <v>855</v>
      </c>
      <c r="L803" s="264">
        <v>826</v>
      </c>
      <c r="M803" s="264">
        <v>785</v>
      </c>
      <c r="N803" s="267">
        <v>0.947667087011349</v>
      </c>
      <c r="O803" s="266">
        <v>1503</v>
      </c>
      <c r="P803" s="294">
        <v>0.9</v>
      </c>
      <c r="Q803" s="267">
        <v>0.947667087011349</v>
      </c>
      <c r="R803" s="267">
        <v>0.930899608865711</v>
      </c>
      <c r="S803" s="267">
        <v>0.966081871345029</v>
      </c>
      <c r="T803" s="295">
        <v>0.0167674781456387</v>
      </c>
      <c r="U803" s="266">
        <v>1586</v>
      </c>
      <c r="V803" s="266">
        <v>1390</v>
      </c>
      <c r="W803" s="267">
        <v>0.876418663303909</v>
      </c>
      <c r="X803" s="267">
        <v>0.876418663303909</v>
      </c>
      <c r="Y803" s="268">
        <v>0.867448935245545</v>
      </c>
      <c r="Z803" s="268">
        <v>0.91812865497076</v>
      </c>
      <c r="AA803" s="295">
        <v>0.00896972805836371</v>
      </c>
      <c r="AB803" s="264">
        <v>11265</v>
      </c>
      <c r="AC803" s="264">
        <v>10065</v>
      </c>
      <c r="AD803" s="264">
        <v>10830</v>
      </c>
      <c r="AE803" s="264">
        <v>9849</v>
      </c>
      <c r="AF803" s="268">
        <v>0.893475366178429</v>
      </c>
      <c r="AG803" s="268">
        <v>0.909418282548476</v>
      </c>
      <c r="AH803" s="295">
        <v>-0.0159429163700477</v>
      </c>
    </row>
    <row r="804" spans="1:34">
      <c r="A804" s="315" t="s">
        <v>1160</v>
      </c>
      <c r="B804" s="321" t="s">
        <v>3346</v>
      </c>
      <c r="C804" s="293" t="s">
        <v>1407</v>
      </c>
      <c r="D804" s="321" t="s">
        <v>1408</v>
      </c>
      <c r="E804" s="263">
        <v>2235</v>
      </c>
      <c r="F804" s="263">
        <v>2170</v>
      </c>
      <c r="G804" s="263">
        <v>2034</v>
      </c>
      <c r="H804" s="264">
        <v>4045</v>
      </c>
      <c r="I804" s="264">
        <v>3915</v>
      </c>
      <c r="J804" s="264">
        <v>3747</v>
      </c>
      <c r="K804" s="264">
        <v>2340</v>
      </c>
      <c r="L804" s="264">
        <v>2297</v>
      </c>
      <c r="M804" s="264">
        <v>2254</v>
      </c>
      <c r="N804" s="267">
        <v>0.970917225950783</v>
      </c>
      <c r="O804" s="266">
        <v>2170</v>
      </c>
      <c r="P804" s="294">
        <v>0.9</v>
      </c>
      <c r="Q804" s="267">
        <v>0.970917225950783</v>
      </c>
      <c r="R804" s="267">
        <v>0.967861557478368</v>
      </c>
      <c r="S804" s="267">
        <v>0.981623931623932</v>
      </c>
      <c r="T804" s="295">
        <v>0.00305566847241467</v>
      </c>
      <c r="U804" s="266">
        <v>2235</v>
      </c>
      <c r="V804" s="266">
        <v>2034</v>
      </c>
      <c r="W804" s="267">
        <v>0.91006711409396</v>
      </c>
      <c r="X804" s="267">
        <v>0.91006711409396</v>
      </c>
      <c r="Y804" s="268">
        <v>0.926328800988875</v>
      </c>
      <c r="Z804" s="268">
        <v>0.963247863247863</v>
      </c>
      <c r="AA804" s="295">
        <v>-0.0162616868949155</v>
      </c>
      <c r="AB804" s="264">
        <v>21510</v>
      </c>
      <c r="AC804" s="264">
        <v>20262</v>
      </c>
      <c r="AD804" s="264">
        <v>21342</v>
      </c>
      <c r="AE804" s="264">
        <v>20217</v>
      </c>
      <c r="AF804" s="268">
        <v>0.941980474198047</v>
      </c>
      <c r="AG804" s="268">
        <v>0.947287039640146</v>
      </c>
      <c r="AH804" s="295">
        <v>-0.00530656544209873</v>
      </c>
    </row>
    <row r="805" spans="1:34">
      <c r="A805" s="315" t="s">
        <v>1160</v>
      </c>
      <c r="B805" s="321" t="s">
        <v>32</v>
      </c>
      <c r="C805" s="293" t="s">
        <v>1409</v>
      </c>
      <c r="D805" s="321" t="s">
        <v>1410</v>
      </c>
      <c r="E805" s="263">
        <v>0</v>
      </c>
      <c r="F805" s="263">
        <v>0</v>
      </c>
      <c r="G805" s="263">
        <v>0</v>
      </c>
      <c r="H805" s="264">
        <v>0</v>
      </c>
      <c r="I805" s="264">
        <v>0</v>
      </c>
      <c r="J805" s="264">
        <v>0</v>
      </c>
      <c r="K805" s="264">
        <v>0</v>
      </c>
      <c r="L805" s="264">
        <v>0</v>
      </c>
      <c r="M805" s="264">
        <v>0</v>
      </c>
      <c r="N805" s="267">
        <v>0</v>
      </c>
      <c r="O805" s="266">
        <v>0</v>
      </c>
      <c r="P805" s="294">
        <v>0.9</v>
      </c>
      <c r="Q805" s="267">
        <v>0</v>
      </c>
      <c r="R805" s="267">
        <v>0</v>
      </c>
      <c r="S805" s="267">
        <v>0</v>
      </c>
      <c r="T805" s="295">
        <v>0</v>
      </c>
      <c r="U805" s="266">
        <v>0</v>
      </c>
      <c r="V805" s="266">
        <v>0</v>
      </c>
      <c r="W805" s="267">
        <v>0</v>
      </c>
      <c r="X805" s="267">
        <v>0</v>
      </c>
      <c r="Y805" s="268">
        <v>0</v>
      </c>
      <c r="Z805" s="268">
        <v>0</v>
      </c>
      <c r="AA805" s="295">
        <v>0</v>
      </c>
      <c r="AB805" s="264">
        <v>0</v>
      </c>
      <c r="AC805" s="264">
        <v>0</v>
      </c>
      <c r="AD805" s="264">
        <v>0</v>
      </c>
      <c r="AE805" s="264">
        <v>0</v>
      </c>
      <c r="AF805" s="268">
        <v>0</v>
      </c>
      <c r="AG805" s="268">
        <v>0</v>
      </c>
      <c r="AH805" s="295">
        <v>0</v>
      </c>
    </row>
    <row r="806" spans="1:34">
      <c r="A806" s="315" t="s">
        <v>1160</v>
      </c>
      <c r="B806" s="321" t="s">
        <v>3346</v>
      </c>
      <c r="C806" s="293" t="s">
        <v>1411</v>
      </c>
      <c r="D806" s="321" t="s">
        <v>1412</v>
      </c>
      <c r="E806" s="263">
        <v>1110</v>
      </c>
      <c r="F806" s="263">
        <v>1087</v>
      </c>
      <c r="G806" s="263">
        <v>1030</v>
      </c>
      <c r="H806" s="264">
        <v>1590</v>
      </c>
      <c r="I806" s="264">
        <v>1535</v>
      </c>
      <c r="J806" s="264">
        <v>1471</v>
      </c>
      <c r="K806" s="264">
        <v>537</v>
      </c>
      <c r="L806" s="264">
        <v>528</v>
      </c>
      <c r="M806" s="264">
        <v>507</v>
      </c>
      <c r="N806" s="267">
        <v>0.979279279279279</v>
      </c>
      <c r="O806" s="266">
        <v>1087</v>
      </c>
      <c r="P806" s="294">
        <v>0.9</v>
      </c>
      <c r="Q806" s="267">
        <v>0.979279279279279</v>
      </c>
      <c r="R806" s="267">
        <v>0.965408805031447</v>
      </c>
      <c r="S806" s="267">
        <v>0.983240223463687</v>
      </c>
      <c r="T806" s="295">
        <v>0.0138704742478327</v>
      </c>
      <c r="U806" s="266">
        <v>1110</v>
      </c>
      <c r="V806" s="266">
        <v>1030</v>
      </c>
      <c r="W806" s="267">
        <v>0.927927927927928</v>
      </c>
      <c r="X806" s="267">
        <v>0.927927927927928</v>
      </c>
      <c r="Y806" s="268">
        <v>0.925157232704403</v>
      </c>
      <c r="Z806" s="268">
        <v>0.94413407821229</v>
      </c>
      <c r="AA806" s="295">
        <v>0.00277069522352535</v>
      </c>
      <c r="AB806" s="264">
        <v>7581</v>
      </c>
      <c r="AC806" s="264">
        <v>7070</v>
      </c>
      <c r="AD806" s="264">
        <v>7226</v>
      </c>
      <c r="AE806" s="264">
        <v>6793</v>
      </c>
      <c r="AF806" s="268">
        <v>0.932594644506002</v>
      </c>
      <c r="AG806" s="268">
        <v>0.940077497924163</v>
      </c>
      <c r="AH806" s="295">
        <v>-0.00748285341816091</v>
      </c>
    </row>
    <row r="807" spans="1:34">
      <c r="A807" s="315" t="s">
        <v>1160</v>
      </c>
      <c r="B807" s="321" t="s">
        <v>3348</v>
      </c>
      <c r="C807" s="293" t="s">
        <v>1413</v>
      </c>
      <c r="D807" s="321" t="s">
        <v>1414</v>
      </c>
      <c r="E807" s="263">
        <v>1638</v>
      </c>
      <c r="F807" s="263">
        <v>1582</v>
      </c>
      <c r="G807" s="263">
        <v>1519</v>
      </c>
      <c r="H807" s="264">
        <v>2279</v>
      </c>
      <c r="I807" s="264">
        <v>2209</v>
      </c>
      <c r="J807" s="264">
        <v>2098</v>
      </c>
      <c r="K807" s="264">
        <v>787</v>
      </c>
      <c r="L807" s="264">
        <v>694</v>
      </c>
      <c r="M807" s="264">
        <v>713</v>
      </c>
      <c r="N807" s="267">
        <v>0.965811965811966</v>
      </c>
      <c r="O807" s="266">
        <v>1582</v>
      </c>
      <c r="P807" s="294">
        <v>0.9</v>
      </c>
      <c r="Q807" s="267">
        <v>0.965811965811966</v>
      </c>
      <c r="R807" s="267">
        <v>0.969284774023695</v>
      </c>
      <c r="S807" s="267">
        <v>0.881829733163914</v>
      </c>
      <c r="T807" s="295">
        <v>-0.0034728082117288</v>
      </c>
      <c r="U807" s="266">
        <v>1638</v>
      </c>
      <c r="V807" s="266">
        <v>1519</v>
      </c>
      <c r="W807" s="267">
        <v>0.927350427350427</v>
      </c>
      <c r="X807" s="267">
        <v>0.927350427350427</v>
      </c>
      <c r="Y807" s="268">
        <v>0.920579201404125</v>
      </c>
      <c r="Z807" s="268">
        <v>0.905972045743329</v>
      </c>
      <c r="AA807" s="295">
        <v>0.00677122594630275</v>
      </c>
      <c r="AB807" s="264">
        <v>9968</v>
      </c>
      <c r="AC807" s="264">
        <v>9154</v>
      </c>
      <c r="AD807" s="264">
        <v>9496</v>
      </c>
      <c r="AE807" s="264">
        <v>8679</v>
      </c>
      <c r="AF807" s="268">
        <v>0.918338683788122</v>
      </c>
      <c r="AG807" s="268">
        <v>0.913963774220725</v>
      </c>
      <c r="AH807" s="295">
        <v>0.0043749095673975</v>
      </c>
    </row>
    <row r="808" spans="1:34">
      <c r="A808" s="315" t="s">
        <v>1160</v>
      </c>
      <c r="B808" s="321" t="s">
        <v>3348</v>
      </c>
      <c r="C808" s="293" t="s">
        <v>1415</v>
      </c>
      <c r="D808" s="321" t="s">
        <v>1416</v>
      </c>
      <c r="E808" s="263">
        <v>473</v>
      </c>
      <c r="F808" s="263">
        <v>439</v>
      </c>
      <c r="G808" s="263">
        <v>386</v>
      </c>
      <c r="H808" s="264">
        <v>1897</v>
      </c>
      <c r="I808" s="264">
        <v>1713</v>
      </c>
      <c r="J808" s="264">
        <v>1473</v>
      </c>
      <c r="K808" s="264">
        <v>672</v>
      </c>
      <c r="L808" s="264">
        <v>602</v>
      </c>
      <c r="M808" s="264">
        <v>527</v>
      </c>
      <c r="N808" s="267">
        <v>0.928118393234672</v>
      </c>
      <c r="O808" s="266">
        <v>439</v>
      </c>
      <c r="P808" s="294">
        <v>0.9</v>
      </c>
      <c r="Q808" s="267">
        <v>0.928118393234672</v>
      </c>
      <c r="R808" s="267">
        <v>0.903004744333158</v>
      </c>
      <c r="S808" s="267">
        <v>0.895833333333333</v>
      </c>
      <c r="T808" s="295">
        <v>0.0251136489015147</v>
      </c>
      <c r="U808" s="266">
        <v>473</v>
      </c>
      <c r="V808" s="266">
        <v>386</v>
      </c>
      <c r="W808" s="267">
        <v>0.816067653276956</v>
      </c>
      <c r="X808" s="267">
        <v>0.816067653276956</v>
      </c>
      <c r="Y808" s="268">
        <v>0.776489193463363</v>
      </c>
      <c r="Z808" s="268">
        <v>0.78422619047619</v>
      </c>
      <c r="AA808" s="295">
        <v>0.0395784598135924</v>
      </c>
      <c r="AB808" s="264">
        <v>7440</v>
      </c>
      <c r="AC808" s="264">
        <v>5551</v>
      </c>
      <c r="AD808" s="264">
        <v>7761</v>
      </c>
      <c r="AE808" s="264">
        <v>5305</v>
      </c>
      <c r="AF808" s="268">
        <v>0.746102150537634</v>
      </c>
      <c r="AG808" s="268">
        <v>0.683545934802216</v>
      </c>
      <c r="AH808" s="295">
        <v>0.0625562157354181</v>
      </c>
    </row>
    <row r="809" spans="1:34">
      <c r="A809" s="315" t="s">
        <v>1160</v>
      </c>
      <c r="B809" s="321" t="s">
        <v>3348</v>
      </c>
      <c r="C809" s="293" t="s">
        <v>1417</v>
      </c>
      <c r="D809" s="321" t="s">
        <v>1418</v>
      </c>
      <c r="E809" s="263">
        <v>3139</v>
      </c>
      <c r="F809" s="263">
        <v>2987</v>
      </c>
      <c r="G809" s="263">
        <v>2856</v>
      </c>
      <c r="H809" s="264">
        <v>4318</v>
      </c>
      <c r="I809" s="264">
        <v>4119</v>
      </c>
      <c r="J809" s="264">
        <v>3881</v>
      </c>
      <c r="K809" s="264">
        <v>1445</v>
      </c>
      <c r="L809" s="264">
        <v>1357</v>
      </c>
      <c r="M809" s="264">
        <v>1315</v>
      </c>
      <c r="N809" s="267">
        <v>0.951576935329723</v>
      </c>
      <c r="O809" s="266">
        <v>2987</v>
      </c>
      <c r="P809" s="294">
        <v>0.9</v>
      </c>
      <c r="Q809" s="267">
        <v>0.951576935329723</v>
      </c>
      <c r="R809" s="267">
        <v>0.953913849004169</v>
      </c>
      <c r="S809" s="267">
        <v>0.939100346020761</v>
      </c>
      <c r="T809" s="295">
        <v>-0.00233691367444577</v>
      </c>
      <c r="U809" s="266">
        <v>3139</v>
      </c>
      <c r="V809" s="266">
        <v>2856</v>
      </c>
      <c r="W809" s="267">
        <v>0.909843899330997</v>
      </c>
      <c r="X809" s="267">
        <v>0.909843899330997</v>
      </c>
      <c r="Y809" s="268">
        <v>0.898795738767948</v>
      </c>
      <c r="Z809" s="268">
        <v>0.910034602076125</v>
      </c>
      <c r="AA809" s="295">
        <v>0.011048160563049</v>
      </c>
      <c r="AB809" s="264">
        <v>19200</v>
      </c>
      <c r="AC809" s="264">
        <v>17344</v>
      </c>
      <c r="AD809" s="264">
        <v>17797</v>
      </c>
      <c r="AE809" s="264">
        <v>16434</v>
      </c>
      <c r="AF809" s="268">
        <v>0.903333333333333</v>
      </c>
      <c r="AG809" s="268">
        <v>0.923414058549194</v>
      </c>
      <c r="AH809" s="295">
        <v>-0.0200807252158604</v>
      </c>
    </row>
    <row r="810" spans="1:34">
      <c r="A810" s="315" t="s">
        <v>1160</v>
      </c>
      <c r="B810" s="321" t="s">
        <v>3348</v>
      </c>
      <c r="C810" s="293" t="s">
        <v>1419</v>
      </c>
      <c r="D810" s="321" t="s">
        <v>1420</v>
      </c>
      <c r="E810" s="263">
        <v>2131</v>
      </c>
      <c r="F810" s="263">
        <v>2062</v>
      </c>
      <c r="G810" s="263">
        <v>1949</v>
      </c>
      <c r="H810" s="264">
        <v>3274</v>
      </c>
      <c r="I810" s="264">
        <v>3115</v>
      </c>
      <c r="J810" s="264">
        <v>2949</v>
      </c>
      <c r="K810" s="264">
        <v>1088</v>
      </c>
      <c r="L810" s="264">
        <v>1039</v>
      </c>
      <c r="M810" s="264">
        <v>999</v>
      </c>
      <c r="N810" s="267">
        <v>0.967620835288597</v>
      </c>
      <c r="O810" s="266">
        <v>2062</v>
      </c>
      <c r="P810" s="294">
        <v>0.9</v>
      </c>
      <c r="Q810" s="267">
        <v>0.967620835288597</v>
      </c>
      <c r="R810" s="267">
        <v>0.951435552840562</v>
      </c>
      <c r="S810" s="267">
        <v>0.954963235294118</v>
      </c>
      <c r="T810" s="295">
        <v>0.0161852824480349</v>
      </c>
      <c r="U810" s="266">
        <v>2131</v>
      </c>
      <c r="V810" s="266">
        <v>1949</v>
      </c>
      <c r="W810" s="267">
        <v>0.914594087282966</v>
      </c>
      <c r="X810" s="267">
        <v>0.914594087282966</v>
      </c>
      <c r="Y810" s="268">
        <v>0.90073304825901</v>
      </c>
      <c r="Z810" s="268">
        <v>0.918198529411765</v>
      </c>
      <c r="AA810" s="295">
        <v>0.0138610390239554</v>
      </c>
      <c r="AB810" s="264">
        <v>14041</v>
      </c>
      <c r="AC810" s="264">
        <v>12770</v>
      </c>
      <c r="AD810" s="264">
        <v>13264</v>
      </c>
      <c r="AE810" s="264">
        <v>12227</v>
      </c>
      <c r="AF810" s="268">
        <v>0.909479381810412</v>
      </c>
      <c r="AG810" s="268">
        <v>0.921818455971049</v>
      </c>
      <c r="AH810" s="295">
        <v>-0.0123390741606372</v>
      </c>
    </row>
    <row r="811" spans="1:34">
      <c r="A811" s="315" t="s">
        <v>1160</v>
      </c>
      <c r="B811" s="321" t="s">
        <v>3348</v>
      </c>
      <c r="C811" s="293" t="s">
        <v>1421</v>
      </c>
      <c r="D811" s="321" t="s">
        <v>1422</v>
      </c>
      <c r="E811" s="263">
        <v>3109</v>
      </c>
      <c r="F811" s="263">
        <v>2898</v>
      </c>
      <c r="G811" s="263">
        <v>2705</v>
      </c>
      <c r="H811" s="264">
        <v>4380</v>
      </c>
      <c r="I811" s="264">
        <v>4192</v>
      </c>
      <c r="J811" s="264">
        <v>3794</v>
      </c>
      <c r="K811" s="264">
        <v>1479</v>
      </c>
      <c r="L811" s="264">
        <v>1364</v>
      </c>
      <c r="M811" s="264">
        <v>1283</v>
      </c>
      <c r="N811" s="267">
        <v>0.932132518494693</v>
      </c>
      <c r="O811" s="266">
        <v>2898</v>
      </c>
      <c r="P811" s="294">
        <v>0.9</v>
      </c>
      <c r="Q811" s="267">
        <v>0.932132518494693</v>
      </c>
      <c r="R811" s="267">
        <v>0.957077625570776</v>
      </c>
      <c r="S811" s="267">
        <v>0.922244759972955</v>
      </c>
      <c r="T811" s="295">
        <v>-0.0249451070760834</v>
      </c>
      <c r="U811" s="266">
        <v>3109</v>
      </c>
      <c r="V811" s="266">
        <v>2705</v>
      </c>
      <c r="W811" s="267">
        <v>0.870054679961402</v>
      </c>
      <c r="X811" s="267">
        <v>0.870054679961402</v>
      </c>
      <c r="Y811" s="268">
        <v>0.8662100456621</v>
      </c>
      <c r="Z811" s="268">
        <v>0.867478025693036</v>
      </c>
      <c r="AA811" s="295">
        <v>0.00384463429930193</v>
      </c>
      <c r="AB811" s="264">
        <v>19233</v>
      </c>
      <c r="AC811" s="264">
        <v>16673</v>
      </c>
      <c r="AD811" s="264">
        <v>18210</v>
      </c>
      <c r="AE811" s="264">
        <v>16368</v>
      </c>
      <c r="AF811" s="268">
        <v>0.866895440128945</v>
      </c>
      <c r="AG811" s="268">
        <v>0.898846787479407</v>
      </c>
      <c r="AH811" s="295">
        <v>-0.0319513473504619</v>
      </c>
    </row>
    <row r="812" spans="1:34">
      <c r="A812" s="315" t="s">
        <v>1160</v>
      </c>
      <c r="B812" s="321" t="s">
        <v>3348</v>
      </c>
      <c r="C812" s="293" t="s">
        <v>1423</v>
      </c>
      <c r="D812" s="321" t="s">
        <v>1424</v>
      </c>
      <c r="E812" s="263">
        <v>2548</v>
      </c>
      <c r="F812" s="263">
        <v>2360</v>
      </c>
      <c r="G812" s="263">
        <v>2233</v>
      </c>
      <c r="H812" s="264">
        <v>3731</v>
      </c>
      <c r="I812" s="264">
        <v>3416</v>
      </c>
      <c r="J812" s="264">
        <v>3270</v>
      </c>
      <c r="K812" s="264">
        <v>1342</v>
      </c>
      <c r="L812" s="264">
        <v>1239</v>
      </c>
      <c r="M812" s="264">
        <v>1202</v>
      </c>
      <c r="N812" s="267">
        <v>0.926216640502355</v>
      </c>
      <c r="O812" s="266">
        <v>2360</v>
      </c>
      <c r="P812" s="294">
        <v>0.9</v>
      </c>
      <c r="Q812" s="267">
        <v>0.926216640502355</v>
      </c>
      <c r="R812" s="267">
        <v>0.915572232645403</v>
      </c>
      <c r="S812" s="267">
        <v>0.923248882265276</v>
      </c>
      <c r="T812" s="295">
        <v>0.0106444078569514</v>
      </c>
      <c r="U812" s="266">
        <v>2548</v>
      </c>
      <c r="V812" s="266">
        <v>2233</v>
      </c>
      <c r="W812" s="267">
        <v>0.876373626373626</v>
      </c>
      <c r="X812" s="267">
        <v>0.876373626373626</v>
      </c>
      <c r="Y812" s="268">
        <v>0.876440632538193</v>
      </c>
      <c r="Z812" s="268">
        <v>0.895678092399404</v>
      </c>
      <c r="AA812" s="295">
        <v>-6.70061645671183e-5</v>
      </c>
      <c r="AB812" s="264">
        <v>16702</v>
      </c>
      <c r="AC812" s="264">
        <v>14769</v>
      </c>
      <c r="AD812" s="264">
        <v>16141</v>
      </c>
      <c r="AE812" s="264">
        <v>14462</v>
      </c>
      <c r="AF812" s="268">
        <v>0.884265357442222</v>
      </c>
      <c r="AG812" s="268">
        <v>0.895979183445883</v>
      </c>
      <c r="AH812" s="295">
        <v>-0.0117138260036607</v>
      </c>
    </row>
    <row r="813" spans="1:34">
      <c r="A813" s="315" t="s">
        <v>1160</v>
      </c>
      <c r="B813" s="321" t="s">
        <v>3348</v>
      </c>
      <c r="C813" s="293" t="s">
        <v>1425</v>
      </c>
      <c r="D813" s="321" t="s">
        <v>1426</v>
      </c>
      <c r="E813" s="263">
        <v>2170</v>
      </c>
      <c r="F813" s="263">
        <v>2146</v>
      </c>
      <c r="G813" s="263">
        <v>2077</v>
      </c>
      <c r="H813" s="264">
        <v>3105</v>
      </c>
      <c r="I813" s="264">
        <v>3076</v>
      </c>
      <c r="J813" s="264">
        <v>2989</v>
      </c>
      <c r="K813" s="264">
        <v>1047</v>
      </c>
      <c r="L813" s="264">
        <v>1006</v>
      </c>
      <c r="M813" s="264">
        <v>1009</v>
      </c>
      <c r="N813" s="267">
        <v>0.988940092165899</v>
      </c>
      <c r="O813" s="266">
        <v>2146</v>
      </c>
      <c r="P813" s="294">
        <v>0.9</v>
      </c>
      <c r="Q813" s="267">
        <v>0.988940092165899</v>
      </c>
      <c r="R813" s="267">
        <v>0.990660225442834</v>
      </c>
      <c r="S813" s="267">
        <v>0.960840496657116</v>
      </c>
      <c r="T813" s="295">
        <v>-0.00172013327693554</v>
      </c>
      <c r="U813" s="266">
        <v>2170</v>
      </c>
      <c r="V813" s="266">
        <v>2077</v>
      </c>
      <c r="W813" s="267">
        <v>0.957142857142857</v>
      </c>
      <c r="X813" s="267">
        <v>0.957142857142857</v>
      </c>
      <c r="Y813" s="268">
        <v>0.962640901771337</v>
      </c>
      <c r="Z813" s="268">
        <v>0.96370582617001</v>
      </c>
      <c r="AA813" s="295">
        <v>-0.00549804462847936</v>
      </c>
      <c r="AB813" s="264">
        <v>13921</v>
      </c>
      <c r="AC813" s="264">
        <v>13249</v>
      </c>
      <c r="AD813" s="264">
        <v>13457</v>
      </c>
      <c r="AE813" s="264">
        <v>12867</v>
      </c>
      <c r="AF813" s="268">
        <v>0.951727605775447</v>
      </c>
      <c r="AG813" s="268">
        <v>0.956156647098165</v>
      </c>
      <c r="AH813" s="295">
        <v>-0.00442904132271738</v>
      </c>
    </row>
    <row r="814" spans="1:34">
      <c r="A814" s="315" t="s">
        <v>1160</v>
      </c>
      <c r="B814" s="321" t="s">
        <v>3348</v>
      </c>
      <c r="C814" s="293" t="s">
        <v>1427</v>
      </c>
      <c r="D814" s="321" t="s">
        <v>1428</v>
      </c>
      <c r="E814" s="263">
        <v>2754</v>
      </c>
      <c r="F814" s="263">
        <v>2683</v>
      </c>
      <c r="G814" s="263">
        <v>2585</v>
      </c>
      <c r="H814" s="264">
        <v>3720</v>
      </c>
      <c r="I814" s="264">
        <v>3641</v>
      </c>
      <c r="J814" s="264">
        <v>3501</v>
      </c>
      <c r="K814" s="264">
        <v>1166</v>
      </c>
      <c r="L814" s="264">
        <v>1106</v>
      </c>
      <c r="M814" s="264">
        <v>1097</v>
      </c>
      <c r="N814" s="267">
        <v>0.974219317356572</v>
      </c>
      <c r="O814" s="266">
        <v>2683</v>
      </c>
      <c r="P814" s="294">
        <v>0.9</v>
      </c>
      <c r="Q814" s="267">
        <v>0.974219317356572</v>
      </c>
      <c r="R814" s="267">
        <v>0.978763440860215</v>
      </c>
      <c r="S814" s="267">
        <v>0.948542024013722</v>
      </c>
      <c r="T814" s="295">
        <v>-0.00454412350364275</v>
      </c>
      <c r="U814" s="266">
        <v>2754</v>
      </c>
      <c r="V814" s="266">
        <v>2585</v>
      </c>
      <c r="W814" s="267">
        <v>0.938634713144517</v>
      </c>
      <c r="X814" s="267">
        <v>0.938634713144517</v>
      </c>
      <c r="Y814" s="268">
        <v>0.941129032258065</v>
      </c>
      <c r="Z814" s="268">
        <v>0.94082332761578</v>
      </c>
      <c r="AA814" s="295">
        <v>-0.00249431911354747</v>
      </c>
      <c r="AB814" s="264">
        <v>17036</v>
      </c>
      <c r="AC814" s="264">
        <v>15879</v>
      </c>
      <c r="AD814" s="264">
        <v>16087</v>
      </c>
      <c r="AE814" s="264">
        <v>15325</v>
      </c>
      <c r="AF814" s="268">
        <v>0.932084996478046</v>
      </c>
      <c r="AG814" s="268">
        <v>0.952632560452539</v>
      </c>
      <c r="AH814" s="295">
        <v>-0.0205475639744929</v>
      </c>
    </row>
    <row r="815" spans="1:34">
      <c r="A815" s="315" t="s">
        <v>1160</v>
      </c>
      <c r="B815" s="321" t="s">
        <v>3348</v>
      </c>
      <c r="C815" s="293" t="s">
        <v>1429</v>
      </c>
      <c r="D815" s="321" t="s">
        <v>1430</v>
      </c>
      <c r="E815" s="263">
        <v>4479</v>
      </c>
      <c r="F815" s="263">
        <v>3868</v>
      </c>
      <c r="G815" s="263">
        <v>3694</v>
      </c>
      <c r="H815" s="264">
        <v>6348</v>
      </c>
      <c r="I815" s="264">
        <v>5523</v>
      </c>
      <c r="J815" s="264">
        <v>5125</v>
      </c>
      <c r="K815" s="264">
        <v>2070</v>
      </c>
      <c r="L815" s="264">
        <v>1746</v>
      </c>
      <c r="M815" s="264">
        <v>1664</v>
      </c>
      <c r="N815" s="267">
        <v>0.863585621790578</v>
      </c>
      <c r="O815" s="266">
        <v>3868</v>
      </c>
      <c r="P815" s="294">
        <v>0.9</v>
      </c>
      <c r="Q815" s="267">
        <v>0.863585621790578</v>
      </c>
      <c r="R815" s="267">
        <v>0.870037807183365</v>
      </c>
      <c r="S815" s="267">
        <v>0.843478260869565</v>
      </c>
      <c r="T815" s="295">
        <v>-0.00645218539278658</v>
      </c>
      <c r="U815" s="266">
        <v>4479</v>
      </c>
      <c r="V815" s="266">
        <v>3694</v>
      </c>
      <c r="W815" s="267">
        <v>0.82473766465729</v>
      </c>
      <c r="X815" s="267">
        <v>0.82473766465729</v>
      </c>
      <c r="Y815" s="268">
        <v>0.807340894770006</v>
      </c>
      <c r="Z815" s="268">
        <v>0.803864734299517</v>
      </c>
      <c r="AA815" s="295">
        <v>0.0173967698872833</v>
      </c>
      <c r="AB815" s="264">
        <v>28427</v>
      </c>
      <c r="AC815" s="264">
        <v>23077</v>
      </c>
      <c r="AD815" s="264">
        <v>26598</v>
      </c>
      <c r="AE815" s="264">
        <v>22929</v>
      </c>
      <c r="AF815" s="268">
        <v>0.811798642135998</v>
      </c>
      <c r="AG815" s="268">
        <v>0.862057297541169</v>
      </c>
      <c r="AH815" s="295">
        <v>-0.050258655405171</v>
      </c>
    </row>
    <row r="816" spans="1:34">
      <c r="A816" s="315" t="s">
        <v>1160</v>
      </c>
      <c r="B816" s="321" t="s">
        <v>3348</v>
      </c>
      <c r="C816" s="293" t="s">
        <v>1431</v>
      </c>
      <c r="D816" s="321" t="s">
        <v>1432</v>
      </c>
      <c r="E816" s="263">
        <v>2287</v>
      </c>
      <c r="F816" s="263">
        <v>2222</v>
      </c>
      <c r="G816" s="263">
        <v>2117</v>
      </c>
      <c r="H816" s="264">
        <v>2946</v>
      </c>
      <c r="I816" s="264">
        <v>2849</v>
      </c>
      <c r="J816" s="264">
        <v>2733</v>
      </c>
      <c r="K816" s="264">
        <v>1087</v>
      </c>
      <c r="L816" s="264">
        <v>1057</v>
      </c>
      <c r="M816" s="264">
        <v>1004</v>
      </c>
      <c r="N816" s="267">
        <v>0.971578487101006</v>
      </c>
      <c r="O816" s="266">
        <v>2222</v>
      </c>
      <c r="P816" s="294">
        <v>0.9</v>
      </c>
      <c r="Q816" s="267">
        <v>0.971578487101006</v>
      </c>
      <c r="R816" s="267">
        <v>0.967073998642227</v>
      </c>
      <c r="S816" s="267">
        <v>0.972401103955842</v>
      </c>
      <c r="T816" s="295">
        <v>0.00450448845877893</v>
      </c>
      <c r="U816" s="266">
        <v>2287</v>
      </c>
      <c r="V816" s="266">
        <v>2117</v>
      </c>
      <c r="W816" s="267">
        <v>0.925666812418015</v>
      </c>
      <c r="X816" s="267">
        <v>0.925666812418015</v>
      </c>
      <c r="Y816" s="268">
        <v>0.927698574338086</v>
      </c>
      <c r="Z816" s="268">
        <v>0.923643054277829</v>
      </c>
      <c r="AA816" s="295">
        <v>-0.00203176192007071</v>
      </c>
      <c r="AB816" s="264">
        <v>13858</v>
      </c>
      <c r="AC816" s="264">
        <v>12904</v>
      </c>
      <c r="AD816" s="264">
        <v>13084</v>
      </c>
      <c r="AE816" s="264">
        <v>12357</v>
      </c>
      <c r="AF816" s="268">
        <v>0.93115889738779</v>
      </c>
      <c r="AG816" s="268">
        <v>0.944435952308163</v>
      </c>
      <c r="AH816" s="295">
        <v>-0.0132770549203722</v>
      </c>
    </row>
    <row r="817" spans="1:34">
      <c r="A817" s="315" t="s">
        <v>1160</v>
      </c>
      <c r="B817" s="321" t="s">
        <v>3348</v>
      </c>
      <c r="C817" s="293" t="s">
        <v>1433</v>
      </c>
      <c r="D817" s="321" t="s">
        <v>1434</v>
      </c>
      <c r="E817" s="263">
        <v>2</v>
      </c>
      <c r="F817" s="263">
        <v>0</v>
      </c>
      <c r="G817" s="263">
        <v>0</v>
      </c>
      <c r="H817" s="264">
        <v>4</v>
      </c>
      <c r="I817" s="264">
        <v>0</v>
      </c>
      <c r="J817" s="264">
        <v>4</v>
      </c>
      <c r="K817" s="264">
        <v>3</v>
      </c>
      <c r="L817" s="264">
        <v>0</v>
      </c>
      <c r="M817" s="264">
        <v>3</v>
      </c>
      <c r="N817" s="267">
        <v>0</v>
      </c>
      <c r="O817" s="266">
        <v>0</v>
      </c>
      <c r="P817" s="294">
        <v>0.9</v>
      </c>
      <c r="Q817" s="267">
        <v>0</v>
      </c>
      <c r="R817" s="267">
        <v>0</v>
      </c>
      <c r="S817" s="267">
        <v>0</v>
      </c>
      <c r="T817" s="295">
        <v>0</v>
      </c>
      <c r="U817" s="266">
        <v>2</v>
      </c>
      <c r="V817" s="266">
        <v>0</v>
      </c>
      <c r="W817" s="267">
        <v>0</v>
      </c>
      <c r="X817" s="267">
        <v>0</v>
      </c>
      <c r="Y817" s="268">
        <v>1</v>
      </c>
      <c r="Z817" s="268">
        <v>1</v>
      </c>
      <c r="AA817" s="295">
        <v>-1</v>
      </c>
      <c r="AB817" s="264">
        <v>27</v>
      </c>
      <c r="AC817" s="264">
        <v>24</v>
      </c>
      <c r="AD817" s="264">
        <v>38</v>
      </c>
      <c r="AE817" s="264">
        <v>36</v>
      </c>
      <c r="AF817" s="268">
        <v>0.888888888888889</v>
      </c>
      <c r="AG817" s="268">
        <v>0.947368421052632</v>
      </c>
      <c r="AH817" s="295">
        <v>-0.0584795321637427</v>
      </c>
    </row>
    <row r="818" spans="1:34">
      <c r="A818" s="315" t="s">
        <v>1160</v>
      </c>
      <c r="B818" s="321" t="s">
        <v>3348</v>
      </c>
      <c r="C818" s="293" t="s">
        <v>1435</v>
      </c>
      <c r="D818" s="321" t="s">
        <v>1436</v>
      </c>
      <c r="E818" s="263">
        <v>0</v>
      </c>
      <c r="F818" s="263">
        <v>0</v>
      </c>
      <c r="G818" s="263">
        <v>0</v>
      </c>
      <c r="H818" s="264">
        <v>6</v>
      </c>
      <c r="I818" s="264">
        <v>0</v>
      </c>
      <c r="J818" s="264">
        <v>6</v>
      </c>
      <c r="K818" s="264">
        <v>8</v>
      </c>
      <c r="L818" s="264">
        <v>0</v>
      </c>
      <c r="M818" s="264">
        <v>8</v>
      </c>
      <c r="N818" s="267">
        <v>0</v>
      </c>
      <c r="O818" s="266">
        <v>0</v>
      </c>
      <c r="P818" s="294">
        <v>0.9</v>
      </c>
      <c r="Q818" s="267">
        <v>0</v>
      </c>
      <c r="R818" s="267">
        <v>0</v>
      </c>
      <c r="S818" s="267">
        <v>0</v>
      </c>
      <c r="T818" s="295">
        <v>0</v>
      </c>
      <c r="U818" s="266">
        <v>0</v>
      </c>
      <c r="V818" s="266">
        <v>0</v>
      </c>
      <c r="W818" s="267">
        <v>0</v>
      </c>
      <c r="X818" s="267">
        <v>0</v>
      </c>
      <c r="Y818" s="268">
        <v>1</v>
      </c>
      <c r="Z818" s="268">
        <v>1</v>
      </c>
      <c r="AA818" s="295">
        <v>-1</v>
      </c>
      <c r="AB818" s="264">
        <v>37</v>
      </c>
      <c r="AC818" s="264">
        <v>37</v>
      </c>
      <c r="AD818" s="264">
        <v>43</v>
      </c>
      <c r="AE818" s="264">
        <v>43</v>
      </c>
      <c r="AF818" s="268">
        <v>1</v>
      </c>
      <c r="AG818" s="268">
        <v>1</v>
      </c>
      <c r="AH818" s="295">
        <v>0</v>
      </c>
    </row>
    <row r="819" spans="1:34">
      <c r="A819" s="315" t="s">
        <v>1160</v>
      </c>
      <c r="B819" s="321" t="s">
        <v>3347</v>
      </c>
      <c r="C819" s="293" t="s">
        <v>1437</v>
      </c>
      <c r="D819" s="321" t="s">
        <v>1438</v>
      </c>
      <c r="E819" s="263">
        <v>5268</v>
      </c>
      <c r="F819" s="263">
        <v>5056</v>
      </c>
      <c r="G819" s="263">
        <v>4871</v>
      </c>
      <c r="H819" s="264">
        <v>7003</v>
      </c>
      <c r="I819" s="264">
        <v>6665</v>
      </c>
      <c r="J819" s="264">
        <v>6475</v>
      </c>
      <c r="K819" s="264">
        <v>1995</v>
      </c>
      <c r="L819" s="264">
        <v>1840</v>
      </c>
      <c r="M819" s="264">
        <v>1865</v>
      </c>
      <c r="N819" s="267">
        <v>0.959757023538345</v>
      </c>
      <c r="O819" s="266">
        <v>5056</v>
      </c>
      <c r="P819" s="294">
        <v>0.9</v>
      </c>
      <c r="Q819" s="267">
        <v>0.959757023538345</v>
      </c>
      <c r="R819" s="267">
        <v>0.951734970726831</v>
      </c>
      <c r="S819" s="267">
        <v>0.922305764411028</v>
      </c>
      <c r="T819" s="295">
        <v>0.00802205281151336</v>
      </c>
      <c r="U819" s="266">
        <v>5268</v>
      </c>
      <c r="V819" s="266">
        <v>4871</v>
      </c>
      <c r="W819" s="267">
        <v>0.92463933181473</v>
      </c>
      <c r="X819" s="267">
        <v>0.92463933181473</v>
      </c>
      <c r="Y819" s="268">
        <v>0.924603741253748</v>
      </c>
      <c r="Z819" s="268">
        <v>0.93483709273183</v>
      </c>
      <c r="AA819" s="295">
        <v>3.55905609820129e-5</v>
      </c>
      <c r="AB819" s="264">
        <v>33427</v>
      </c>
      <c r="AC819" s="264">
        <v>30990</v>
      </c>
      <c r="AD819" s="264">
        <v>33644</v>
      </c>
      <c r="AE819" s="264">
        <v>31398</v>
      </c>
      <c r="AF819" s="268">
        <v>0.927094863433751</v>
      </c>
      <c r="AG819" s="268">
        <v>0.933242182855784</v>
      </c>
      <c r="AH819" s="295">
        <v>-0.00614731942203295</v>
      </c>
    </row>
    <row r="820" spans="1:34">
      <c r="A820" s="315" t="s">
        <v>1160</v>
      </c>
      <c r="B820" s="321" t="s">
        <v>3347</v>
      </c>
      <c r="C820" s="293" t="s">
        <v>1439</v>
      </c>
      <c r="D820" s="321" t="s">
        <v>1440</v>
      </c>
      <c r="E820" s="263">
        <v>2556</v>
      </c>
      <c r="F820" s="263">
        <v>2390</v>
      </c>
      <c r="G820" s="263">
        <v>2309</v>
      </c>
      <c r="H820" s="264">
        <v>3653</v>
      </c>
      <c r="I820" s="264">
        <v>3341</v>
      </c>
      <c r="J820" s="264">
        <v>3243</v>
      </c>
      <c r="K820" s="264">
        <v>986</v>
      </c>
      <c r="L820" s="264">
        <v>937</v>
      </c>
      <c r="M820" s="264">
        <v>918</v>
      </c>
      <c r="N820" s="267">
        <v>0.935054773082942</v>
      </c>
      <c r="O820" s="266">
        <v>2390</v>
      </c>
      <c r="P820" s="294">
        <v>0.9</v>
      </c>
      <c r="Q820" s="267">
        <v>0.935054773082942</v>
      </c>
      <c r="R820" s="267">
        <v>0.914590747330961</v>
      </c>
      <c r="S820" s="267">
        <v>0.950304259634888</v>
      </c>
      <c r="T820" s="295">
        <v>0.0204640257519811</v>
      </c>
      <c r="U820" s="266">
        <v>2556</v>
      </c>
      <c r="V820" s="266">
        <v>2309</v>
      </c>
      <c r="W820" s="267">
        <v>0.903364632237872</v>
      </c>
      <c r="X820" s="267">
        <v>0.903364632237872</v>
      </c>
      <c r="Y820" s="268">
        <v>0.887763482069532</v>
      </c>
      <c r="Z820" s="268">
        <v>0.931034482758621</v>
      </c>
      <c r="AA820" s="295">
        <v>0.0156011501683397</v>
      </c>
      <c r="AB820" s="264">
        <v>17192</v>
      </c>
      <c r="AC820" s="264">
        <v>15813</v>
      </c>
      <c r="AD820" s="264">
        <v>17299</v>
      </c>
      <c r="AE820" s="264">
        <v>16200</v>
      </c>
      <c r="AF820" s="268">
        <v>0.919788273615635</v>
      </c>
      <c r="AG820" s="268">
        <v>0.936470316203249</v>
      </c>
      <c r="AH820" s="295">
        <v>-0.0166820425876135</v>
      </c>
    </row>
    <row r="821" spans="1:34">
      <c r="A821" s="315" t="s">
        <v>1160</v>
      </c>
      <c r="B821" s="321" t="s">
        <v>3347</v>
      </c>
      <c r="C821" s="293" t="s">
        <v>1441</v>
      </c>
      <c r="D821" s="321" t="s">
        <v>1442</v>
      </c>
      <c r="E821" s="263">
        <v>1939</v>
      </c>
      <c r="F821" s="263">
        <v>1795</v>
      </c>
      <c r="G821" s="263">
        <v>1769</v>
      </c>
      <c r="H821" s="264">
        <v>2737</v>
      </c>
      <c r="I821" s="264">
        <v>2475</v>
      </c>
      <c r="J821" s="264">
        <v>2507</v>
      </c>
      <c r="K821" s="264">
        <v>894</v>
      </c>
      <c r="L821" s="264">
        <v>815</v>
      </c>
      <c r="M821" s="264">
        <v>852</v>
      </c>
      <c r="N821" s="267">
        <v>0.92573491490459</v>
      </c>
      <c r="O821" s="266">
        <v>1795</v>
      </c>
      <c r="P821" s="294">
        <v>0.9</v>
      </c>
      <c r="Q821" s="267">
        <v>0.92573491490459</v>
      </c>
      <c r="R821" s="267">
        <v>0.904274753379613</v>
      </c>
      <c r="S821" s="267">
        <v>0.911633109619687</v>
      </c>
      <c r="T821" s="295">
        <v>0.0214601615249773</v>
      </c>
      <c r="U821" s="266">
        <v>1939</v>
      </c>
      <c r="V821" s="266">
        <v>1769</v>
      </c>
      <c r="W821" s="267">
        <v>0.912325941206808</v>
      </c>
      <c r="X821" s="267">
        <v>0.912325941206808</v>
      </c>
      <c r="Y821" s="268">
        <v>0.915966386554622</v>
      </c>
      <c r="Z821" s="268">
        <v>0.953020134228188</v>
      </c>
      <c r="AA821" s="295">
        <v>-0.00364044534781416</v>
      </c>
      <c r="AB821" s="264">
        <v>13482</v>
      </c>
      <c r="AC821" s="264">
        <v>12553</v>
      </c>
      <c r="AD821" s="264">
        <v>13811</v>
      </c>
      <c r="AE821" s="264">
        <v>12889</v>
      </c>
      <c r="AF821" s="268">
        <v>0.931093309597983</v>
      </c>
      <c r="AG821" s="268">
        <v>0.933241618999348</v>
      </c>
      <c r="AH821" s="295">
        <v>-0.00214830940136579</v>
      </c>
    </row>
    <row r="822" spans="1:34">
      <c r="A822" s="315" t="s">
        <v>1160</v>
      </c>
      <c r="B822" s="321" t="s">
        <v>3347</v>
      </c>
      <c r="C822" s="293" t="s">
        <v>1443</v>
      </c>
      <c r="D822" s="321" t="s">
        <v>1444</v>
      </c>
      <c r="E822" s="263">
        <v>3514</v>
      </c>
      <c r="F822" s="263">
        <v>3267</v>
      </c>
      <c r="G822" s="263">
        <v>3130</v>
      </c>
      <c r="H822" s="264">
        <v>5042</v>
      </c>
      <c r="I822" s="264">
        <v>4588</v>
      </c>
      <c r="J822" s="264">
        <v>4488</v>
      </c>
      <c r="K822" s="264">
        <v>1340</v>
      </c>
      <c r="L822" s="264">
        <v>1230</v>
      </c>
      <c r="M822" s="264">
        <v>1193</v>
      </c>
      <c r="N822" s="267">
        <v>0.929709732498577</v>
      </c>
      <c r="O822" s="266">
        <v>3267</v>
      </c>
      <c r="P822" s="294">
        <v>0.9</v>
      </c>
      <c r="Q822" s="267">
        <v>0.929709732498577</v>
      </c>
      <c r="R822" s="267">
        <v>0.909956366521222</v>
      </c>
      <c r="S822" s="267">
        <v>0.917910447761194</v>
      </c>
      <c r="T822" s="295">
        <v>0.0197533659773554</v>
      </c>
      <c r="U822" s="266">
        <v>3514</v>
      </c>
      <c r="V822" s="266">
        <v>3130</v>
      </c>
      <c r="W822" s="267">
        <v>0.890722822993739</v>
      </c>
      <c r="X822" s="267">
        <v>0.890722822993739</v>
      </c>
      <c r="Y822" s="268">
        <v>0.890122967076557</v>
      </c>
      <c r="Z822" s="268">
        <v>0.890298507462687</v>
      </c>
      <c r="AA822" s="295">
        <v>0.000599855917182368</v>
      </c>
      <c r="AB822" s="264">
        <v>23731</v>
      </c>
      <c r="AC822" s="264">
        <v>21570</v>
      </c>
      <c r="AD822" s="264">
        <v>24014</v>
      </c>
      <c r="AE822" s="264">
        <v>22171</v>
      </c>
      <c r="AF822" s="268">
        <v>0.908937676456955</v>
      </c>
      <c r="AG822" s="268">
        <v>0.923253102356958</v>
      </c>
      <c r="AH822" s="295">
        <v>-0.0143154259000035</v>
      </c>
    </row>
    <row r="823" spans="1:34">
      <c r="A823" s="315" t="s">
        <v>1160</v>
      </c>
      <c r="B823" s="321" t="s">
        <v>3347</v>
      </c>
      <c r="C823" s="293" t="s">
        <v>1445</v>
      </c>
      <c r="D823" s="321" t="s">
        <v>1446</v>
      </c>
      <c r="E823" s="263">
        <v>2242</v>
      </c>
      <c r="F823" s="263">
        <v>2087</v>
      </c>
      <c r="G823" s="263">
        <v>1909</v>
      </c>
      <c r="H823" s="264">
        <v>2995</v>
      </c>
      <c r="I823" s="264">
        <v>2820</v>
      </c>
      <c r="J823" s="264">
        <v>2684</v>
      </c>
      <c r="K823" s="264">
        <v>858</v>
      </c>
      <c r="L823" s="264">
        <v>832</v>
      </c>
      <c r="M823" s="264">
        <v>810</v>
      </c>
      <c r="N823" s="267">
        <v>0.930865298840321</v>
      </c>
      <c r="O823" s="266">
        <v>2087</v>
      </c>
      <c r="P823" s="294">
        <v>0.9</v>
      </c>
      <c r="Q823" s="267">
        <v>0.930865298840321</v>
      </c>
      <c r="R823" s="267">
        <v>0.941569282136895</v>
      </c>
      <c r="S823" s="267">
        <v>0.96969696969697</v>
      </c>
      <c r="T823" s="295">
        <v>-0.0107039832965737</v>
      </c>
      <c r="U823" s="266">
        <v>2242</v>
      </c>
      <c r="V823" s="266">
        <v>1909</v>
      </c>
      <c r="W823" s="267">
        <v>0.851471900089206</v>
      </c>
      <c r="X823" s="267">
        <v>0.851471900089206</v>
      </c>
      <c r="Y823" s="268">
        <v>0.896160267111853</v>
      </c>
      <c r="Z823" s="268">
        <v>0.944055944055944</v>
      </c>
      <c r="AA823" s="295">
        <v>-0.044688367022647</v>
      </c>
      <c r="AB823" s="264">
        <v>14586</v>
      </c>
      <c r="AC823" s="264">
        <v>13227</v>
      </c>
      <c r="AD823" s="264">
        <v>14922</v>
      </c>
      <c r="AE823" s="264">
        <v>13671</v>
      </c>
      <c r="AF823" s="268">
        <v>0.906828465651995</v>
      </c>
      <c r="AG823" s="268">
        <v>0.916164053075995</v>
      </c>
      <c r="AH823" s="295">
        <v>-0.00933558742400009</v>
      </c>
    </row>
    <row r="824" spans="1:34">
      <c r="A824" s="315" t="s">
        <v>1160</v>
      </c>
      <c r="B824" s="321" t="s">
        <v>3347</v>
      </c>
      <c r="C824" s="293" t="s">
        <v>1447</v>
      </c>
      <c r="D824" s="321" t="s">
        <v>1448</v>
      </c>
      <c r="E824" s="263">
        <v>3761</v>
      </c>
      <c r="F824" s="263">
        <v>3520</v>
      </c>
      <c r="G824" s="263">
        <v>3413</v>
      </c>
      <c r="H824" s="264">
        <v>5019</v>
      </c>
      <c r="I824" s="264">
        <v>4725</v>
      </c>
      <c r="J824" s="264">
        <v>4530</v>
      </c>
      <c r="K824" s="264">
        <v>1870</v>
      </c>
      <c r="L824" s="264">
        <v>1802</v>
      </c>
      <c r="M824" s="264">
        <v>1716</v>
      </c>
      <c r="N824" s="267">
        <v>0.935921297527253</v>
      </c>
      <c r="O824" s="266">
        <v>3520</v>
      </c>
      <c r="P824" s="294">
        <v>0.9</v>
      </c>
      <c r="Q824" s="267">
        <v>0.935921297527253</v>
      </c>
      <c r="R824" s="267">
        <v>0.941422594142259</v>
      </c>
      <c r="S824" s="267">
        <v>0.963636363636364</v>
      </c>
      <c r="T824" s="295">
        <v>-0.00550129661500598</v>
      </c>
      <c r="U824" s="266">
        <v>3761</v>
      </c>
      <c r="V824" s="266">
        <v>3413</v>
      </c>
      <c r="W824" s="267">
        <v>0.907471417176283</v>
      </c>
      <c r="X824" s="267">
        <v>0.907471417176283</v>
      </c>
      <c r="Y824" s="268">
        <v>0.902570233114166</v>
      </c>
      <c r="Z824" s="268">
        <v>0.917647058823529</v>
      </c>
      <c r="AA824" s="295">
        <v>0.0049011840621167</v>
      </c>
      <c r="AB824" s="264">
        <v>23808</v>
      </c>
      <c r="AC824" s="264">
        <v>21672</v>
      </c>
      <c r="AD824" s="264">
        <v>23682</v>
      </c>
      <c r="AE824" s="264">
        <v>21924</v>
      </c>
      <c r="AF824" s="268">
        <v>0.910282258064516</v>
      </c>
      <c r="AG824" s="268">
        <v>0.925766404864454</v>
      </c>
      <c r="AH824" s="295">
        <v>-0.0154841467999379</v>
      </c>
    </row>
    <row r="825" spans="1:34">
      <c r="A825" s="315" t="s">
        <v>1160</v>
      </c>
      <c r="B825" s="321" t="s">
        <v>3347</v>
      </c>
      <c r="C825" s="293" t="s">
        <v>1449</v>
      </c>
      <c r="D825" s="321" t="s">
        <v>1450</v>
      </c>
      <c r="E825" s="263">
        <v>2639</v>
      </c>
      <c r="F825" s="263">
        <v>2478</v>
      </c>
      <c r="G825" s="263">
        <v>2418</v>
      </c>
      <c r="H825" s="264">
        <v>3456</v>
      </c>
      <c r="I825" s="264">
        <v>3204</v>
      </c>
      <c r="J825" s="264">
        <v>3122</v>
      </c>
      <c r="K825" s="264">
        <v>985</v>
      </c>
      <c r="L825" s="264">
        <v>941</v>
      </c>
      <c r="M825" s="264">
        <v>914</v>
      </c>
      <c r="N825" s="267">
        <v>0.938992042440318</v>
      </c>
      <c r="O825" s="266">
        <v>2478</v>
      </c>
      <c r="P825" s="294">
        <v>0.9</v>
      </c>
      <c r="Q825" s="267">
        <v>0.938992042440318</v>
      </c>
      <c r="R825" s="267">
        <v>0.927083333333333</v>
      </c>
      <c r="S825" s="267">
        <v>0.955329949238579</v>
      </c>
      <c r="T825" s="295">
        <v>0.0119087091069849</v>
      </c>
      <c r="U825" s="266">
        <v>2639</v>
      </c>
      <c r="V825" s="266">
        <v>2418</v>
      </c>
      <c r="W825" s="267">
        <v>0.916256157635468</v>
      </c>
      <c r="X825" s="267">
        <v>0.916256157635468</v>
      </c>
      <c r="Y825" s="268">
        <v>0.903356481481482</v>
      </c>
      <c r="Z825" s="268">
        <v>0.927918781725888</v>
      </c>
      <c r="AA825" s="295">
        <v>0.0128996761539865</v>
      </c>
      <c r="AB825" s="264">
        <v>16769</v>
      </c>
      <c r="AC825" s="264">
        <v>15449</v>
      </c>
      <c r="AD825" s="264">
        <v>16931</v>
      </c>
      <c r="AE825" s="264">
        <v>15749</v>
      </c>
      <c r="AF825" s="268">
        <v>0.921283320412666</v>
      </c>
      <c r="AG825" s="268">
        <v>0.930187230523891</v>
      </c>
      <c r="AH825" s="295">
        <v>-0.00890391011122482</v>
      </c>
    </row>
    <row r="826" spans="1:34">
      <c r="A826" s="315" t="s">
        <v>1160</v>
      </c>
      <c r="B826" s="321" t="s">
        <v>3347</v>
      </c>
      <c r="C826" s="293" t="s">
        <v>1451</v>
      </c>
      <c r="D826" s="321" t="s">
        <v>1452</v>
      </c>
      <c r="E826" s="263">
        <v>1855</v>
      </c>
      <c r="F826" s="263">
        <v>1735</v>
      </c>
      <c r="G826" s="263">
        <v>1689</v>
      </c>
      <c r="H826" s="264">
        <v>2707</v>
      </c>
      <c r="I826" s="264">
        <v>2457</v>
      </c>
      <c r="J826" s="264">
        <v>2365</v>
      </c>
      <c r="K826" s="264">
        <v>725</v>
      </c>
      <c r="L826" s="264">
        <v>687</v>
      </c>
      <c r="M826" s="264">
        <v>661</v>
      </c>
      <c r="N826" s="267">
        <v>0.935309973045822</v>
      </c>
      <c r="O826" s="266">
        <v>1735</v>
      </c>
      <c r="P826" s="294">
        <v>0.9</v>
      </c>
      <c r="Q826" s="267">
        <v>0.935309973045822</v>
      </c>
      <c r="R826" s="267">
        <v>0.90764684152198</v>
      </c>
      <c r="S826" s="267">
        <v>0.947586206896552</v>
      </c>
      <c r="T826" s="295">
        <v>0.027663131523842</v>
      </c>
      <c r="U826" s="266">
        <v>1855</v>
      </c>
      <c r="V826" s="266">
        <v>1689</v>
      </c>
      <c r="W826" s="267">
        <v>0.910512129380054</v>
      </c>
      <c r="X826" s="267">
        <v>0.910512129380054</v>
      </c>
      <c r="Y826" s="268">
        <v>0.873660879202069</v>
      </c>
      <c r="Z826" s="268">
        <v>0.911724137931034</v>
      </c>
      <c r="AA826" s="295">
        <v>0.0368512501779852</v>
      </c>
      <c r="AB826" s="264">
        <v>12472</v>
      </c>
      <c r="AC826" s="264">
        <v>11221</v>
      </c>
      <c r="AD826" s="264">
        <v>12358</v>
      </c>
      <c r="AE826" s="264">
        <v>11107</v>
      </c>
      <c r="AF826" s="268">
        <v>0.899695317511225</v>
      </c>
      <c r="AG826" s="268">
        <v>0.898770027512543</v>
      </c>
      <c r="AH826" s="295">
        <v>0.000925289998682577</v>
      </c>
    </row>
    <row r="827" spans="1:34">
      <c r="A827" s="315" t="s">
        <v>1160</v>
      </c>
      <c r="B827" s="321" t="s">
        <v>3347</v>
      </c>
      <c r="C827" s="293" t="s">
        <v>1453</v>
      </c>
      <c r="D827" s="321" t="s">
        <v>1454</v>
      </c>
      <c r="E827" s="263">
        <v>2878</v>
      </c>
      <c r="F827" s="263">
        <v>2720</v>
      </c>
      <c r="G827" s="263">
        <v>2656</v>
      </c>
      <c r="H827" s="264">
        <v>4116</v>
      </c>
      <c r="I827" s="264">
        <v>3851</v>
      </c>
      <c r="J827" s="264">
        <v>3732</v>
      </c>
      <c r="K827" s="264">
        <v>1152</v>
      </c>
      <c r="L827" s="264">
        <v>1036</v>
      </c>
      <c r="M827" s="264">
        <v>1071</v>
      </c>
      <c r="N827" s="267">
        <v>0.945100764419736</v>
      </c>
      <c r="O827" s="266">
        <v>2720</v>
      </c>
      <c r="P827" s="294">
        <v>0.9</v>
      </c>
      <c r="Q827" s="267">
        <v>0.945100764419736</v>
      </c>
      <c r="R827" s="267">
        <v>0.935617103984451</v>
      </c>
      <c r="S827" s="267">
        <v>0.899305555555556</v>
      </c>
      <c r="T827" s="295">
        <v>0.00948366043528492</v>
      </c>
      <c r="U827" s="266">
        <v>2878</v>
      </c>
      <c r="V827" s="266">
        <v>2656</v>
      </c>
      <c r="W827" s="267">
        <v>0.922863099374566</v>
      </c>
      <c r="X827" s="267">
        <v>0.922863099374566</v>
      </c>
      <c r="Y827" s="268">
        <v>0.906705539358601</v>
      </c>
      <c r="Z827" s="268">
        <v>0.9296875</v>
      </c>
      <c r="AA827" s="295">
        <v>0.0161575600159651</v>
      </c>
      <c r="AB827" s="264">
        <v>19616</v>
      </c>
      <c r="AC827" s="264">
        <v>18256</v>
      </c>
      <c r="AD827" s="264">
        <v>18708</v>
      </c>
      <c r="AE827" s="264">
        <v>17580</v>
      </c>
      <c r="AF827" s="268">
        <v>0.930668841761827</v>
      </c>
      <c r="AG827" s="268">
        <v>0.939704939063502</v>
      </c>
      <c r="AH827" s="295">
        <v>-0.00903609730167521</v>
      </c>
    </row>
    <row r="828" spans="1:34">
      <c r="A828" s="315" t="s">
        <v>1160</v>
      </c>
      <c r="B828" s="321" t="s">
        <v>3347</v>
      </c>
      <c r="C828" s="293" t="s">
        <v>1455</v>
      </c>
      <c r="D828" s="321" t="s">
        <v>1456</v>
      </c>
      <c r="E828" s="263">
        <v>3140</v>
      </c>
      <c r="F828" s="263">
        <v>2957</v>
      </c>
      <c r="G828" s="263">
        <v>2788</v>
      </c>
      <c r="H828" s="264">
        <v>4462</v>
      </c>
      <c r="I828" s="264">
        <v>4063</v>
      </c>
      <c r="J828" s="264">
        <v>3907</v>
      </c>
      <c r="K828" s="264">
        <v>1169</v>
      </c>
      <c r="L828" s="264">
        <v>1115</v>
      </c>
      <c r="M828" s="264">
        <v>1043</v>
      </c>
      <c r="N828" s="267">
        <v>0.94171974522293</v>
      </c>
      <c r="O828" s="266">
        <v>2957</v>
      </c>
      <c r="P828" s="294">
        <v>0.9</v>
      </c>
      <c r="Q828" s="267">
        <v>0.94171974522293</v>
      </c>
      <c r="R828" s="267">
        <v>0.910578216046616</v>
      </c>
      <c r="S828" s="267">
        <v>0.953806672369547</v>
      </c>
      <c r="T828" s="295">
        <v>0.0311415291763141</v>
      </c>
      <c r="U828" s="266">
        <v>3140</v>
      </c>
      <c r="V828" s="266">
        <v>2788</v>
      </c>
      <c r="W828" s="267">
        <v>0.887898089171975</v>
      </c>
      <c r="X828" s="267">
        <v>0.887898089171975</v>
      </c>
      <c r="Y828" s="268">
        <v>0.875616315553563</v>
      </c>
      <c r="Z828" s="268">
        <v>0.892215568862275</v>
      </c>
      <c r="AA828" s="295">
        <v>0.0122817736184111</v>
      </c>
      <c r="AB828" s="264">
        <v>20291</v>
      </c>
      <c r="AC828" s="264">
        <v>18234</v>
      </c>
      <c r="AD828" s="264">
        <v>19681</v>
      </c>
      <c r="AE828" s="264">
        <v>17796</v>
      </c>
      <c r="AF828" s="268">
        <v>0.898625006160367</v>
      </c>
      <c r="AG828" s="268">
        <v>0.904222346425486</v>
      </c>
      <c r="AH828" s="295">
        <v>-0.00559734026511982</v>
      </c>
    </row>
    <row r="829" spans="1:34">
      <c r="A829" s="315" t="s">
        <v>1160</v>
      </c>
      <c r="B829" s="321" t="s">
        <v>3347</v>
      </c>
      <c r="C829" s="293" t="s">
        <v>1457</v>
      </c>
      <c r="D829" s="321" t="s">
        <v>1458</v>
      </c>
      <c r="E829" s="263">
        <v>2187</v>
      </c>
      <c r="F829" s="263">
        <v>2055</v>
      </c>
      <c r="G829" s="263">
        <v>2033</v>
      </c>
      <c r="H829" s="264">
        <v>3064</v>
      </c>
      <c r="I829" s="264">
        <v>2763</v>
      </c>
      <c r="J829" s="264">
        <v>2779</v>
      </c>
      <c r="K829" s="264">
        <v>1111</v>
      </c>
      <c r="L829" s="264">
        <v>1027</v>
      </c>
      <c r="M829" s="264">
        <v>1053</v>
      </c>
      <c r="N829" s="267">
        <v>0.939643347050754</v>
      </c>
      <c r="O829" s="266">
        <v>2055</v>
      </c>
      <c r="P829" s="294">
        <v>0.9</v>
      </c>
      <c r="Q829" s="267">
        <v>0.939643347050754</v>
      </c>
      <c r="R829" s="267">
        <v>0.901762402088773</v>
      </c>
      <c r="S829" s="267">
        <v>0.924392439243924</v>
      </c>
      <c r="T829" s="295">
        <v>0.0378809449619816</v>
      </c>
      <c r="U829" s="266">
        <v>2187</v>
      </c>
      <c r="V829" s="266">
        <v>2033</v>
      </c>
      <c r="W829" s="267">
        <v>0.929583904892547</v>
      </c>
      <c r="X829" s="267">
        <v>0.929583904892547</v>
      </c>
      <c r="Y829" s="268">
        <v>0.906984334203655</v>
      </c>
      <c r="Z829" s="268">
        <v>0.947794779477948</v>
      </c>
      <c r="AA829" s="295">
        <v>0.0225995706888915</v>
      </c>
      <c r="AB829" s="264">
        <v>15442</v>
      </c>
      <c r="AC829" s="264">
        <v>14257</v>
      </c>
      <c r="AD829" s="264">
        <v>15318</v>
      </c>
      <c r="AE829" s="264">
        <v>14187</v>
      </c>
      <c r="AF829" s="268">
        <v>0.923261235591245</v>
      </c>
      <c r="AG829" s="268">
        <v>0.926165295730513</v>
      </c>
      <c r="AH829" s="295">
        <v>-0.00290406013926847</v>
      </c>
    </row>
    <row r="830" spans="1:34">
      <c r="A830" s="315" t="s">
        <v>1160</v>
      </c>
      <c r="B830" s="321" t="s">
        <v>3347</v>
      </c>
      <c r="C830" s="293" t="s">
        <v>1459</v>
      </c>
      <c r="D830" s="321" t="s">
        <v>1460</v>
      </c>
      <c r="E830" s="263">
        <v>1804</v>
      </c>
      <c r="F830" s="263">
        <v>1700</v>
      </c>
      <c r="G830" s="263">
        <v>1657</v>
      </c>
      <c r="H830" s="264">
        <v>2510</v>
      </c>
      <c r="I830" s="264">
        <v>2320</v>
      </c>
      <c r="J830" s="264">
        <v>2257</v>
      </c>
      <c r="K830" s="264">
        <v>622</v>
      </c>
      <c r="L830" s="264">
        <v>580</v>
      </c>
      <c r="M830" s="264">
        <v>575</v>
      </c>
      <c r="N830" s="267">
        <v>0.942350332594235</v>
      </c>
      <c r="O830" s="266">
        <v>1700</v>
      </c>
      <c r="P830" s="294">
        <v>0.9</v>
      </c>
      <c r="Q830" s="267">
        <v>0.942350332594235</v>
      </c>
      <c r="R830" s="267">
        <v>0.924302788844621</v>
      </c>
      <c r="S830" s="267">
        <v>0.932475884244373</v>
      </c>
      <c r="T830" s="295">
        <v>0.0180475437496136</v>
      </c>
      <c r="U830" s="266">
        <v>1804</v>
      </c>
      <c r="V830" s="266">
        <v>1657</v>
      </c>
      <c r="W830" s="267">
        <v>0.918514412416851</v>
      </c>
      <c r="X830" s="267">
        <v>0.918514412416851</v>
      </c>
      <c r="Y830" s="268">
        <v>0.899203187250996</v>
      </c>
      <c r="Z830" s="268">
        <v>0.92443729903537</v>
      </c>
      <c r="AA830" s="295">
        <v>0.0193112251658554</v>
      </c>
      <c r="AB830" s="264">
        <v>11578</v>
      </c>
      <c r="AC830" s="264">
        <v>10498</v>
      </c>
      <c r="AD830" s="264">
        <v>11664</v>
      </c>
      <c r="AE830" s="264">
        <v>10876</v>
      </c>
      <c r="AF830" s="268">
        <v>0.906719640697875</v>
      </c>
      <c r="AG830" s="268">
        <v>0.932441700960219</v>
      </c>
      <c r="AH830" s="295">
        <v>-0.0257220602623442</v>
      </c>
    </row>
    <row r="831" spans="1:34">
      <c r="A831" s="315" t="s">
        <v>1160</v>
      </c>
      <c r="B831" s="321" t="s">
        <v>3347</v>
      </c>
      <c r="C831" s="293" t="s">
        <v>1461</v>
      </c>
      <c r="D831" s="321" t="s">
        <v>1462</v>
      </c>
      <c r="E831" s="263">
        <v>1910</v>
      </c>
      <c r="F831" s="263">
        <v>1732</v>
      </c>
      <c r="G831" s="263">
        <v>1692</v>
      </c>
      <c r="H831" s="264">
        <v>2573</v>
      </c>
      <c r="I831" s="264">
        <v>2311</v>
      </c>
      <c r="J831" s="264">
        <v>2292</v>
      </c>
      <c r="K831" s="264">
        <v>685</v>
      </c>
      <c r="L831" s="264">
        <v>615</v>
      </c>
      <c r="M831" s="264">
        <v>612</v>
      </c>
      <c r="N831" s="267">
        <v>0.906806282722513</v>
      </c>
      <c r="O831" s="266">
        <v>1732</v>
      </c>
      <c r="P831" s="294">
        <v>0.9</v>
      </c>
      <c r="Q831" s="267">
        <v>0.906806282722513</v>
      </c>
      <c r="R831" s="267">
        <v>0.898173338515352</v>
      </c>
      <c r="S831" s="267">
        <v>0.897810218978102</v>
      </c>
      <c r="T831" s="295">
        <v>0.00863294420716132</v>
      </c>
      <c r="U831" s="266">
        <v>1910</v>
      </c>
      <c r="V831" s="266">
        <v>1692</v>
      </c>
      <c r="W831" s="267">
        <v>0.88586387434555</v>
      </c>
      <c r="X831" s="267">
        <v>0.88586387434555</v>
      </c>
      <c r="Y831" s="268">
        <v>0.890788962300816</v>
      </c>
      <c r="Z831" s="268">
        <v>0.893430656934307</v>
      </c>
      <c r="AA831" s="295">
        <v>-0.00492508795526647</v>
      </c>
      <c r="AB831" s="264">
        <v>12260</v>
      </c>
      <c r="AC831" s="264">
        <v>11133</v>
      </c>
      <c r="AD831" s="264">
        <v>12121</v>
      </c>
      <c r="AE831" s="264">
        <v>11044</v>
      </c>
      <c r="AF831" s="268">
        <v>0.908075040783034</v>
      </c>
      <c r="AG831" s="268">
        <v>0.911145945054038</v>
      </c>
      <c r="AH831" s="295">
        <v>-0.0030709042710042</v>
      </c>
    </row>
    <row r="832" spans="1:34">
      <c r="A832" s="315" t="s">
        <v>1160</v>
      </c>
      <c r="B832" s="321" t="s">
        <v>3347</v>
      </c>
      <c r="C832" s="293" t="s">
        <v>1463</v>
      </c>
      <c r="D832" s="321" t="s">
        <v>1464</v>
      </c>
      <c r="E832" s="263">
        <v>2449</v>
      </c>
      <c r="F832" s="263">
        <v>2313</v>
      </c>
      <c r="G832" s="263">
        <v>2252</v>
      </c>
      <c r="H832" s="264">
        <v>3522</v>
      </c>
      <c r="I832" s="264">
        <v>3313</v>
      </c>
      <c r="J832" s="264">
        <v>3111</v>
      </c>
      <c r="K832" s="264">
        <v>838</v>
      </c>
      <c r="L832" s="264">
        <v>789</v>
      </c>
      <c r="M832" s="264">
        <v>745</v>
      </c>
      <c r="N832" s="267">
        <v>0.944467129440588</v>
      </c>
      <c r="O832" s="266">
        <v>2313</v>
      </c>
      <c r="P832" s="294">
        <v>0.9</v>
      </c>
      <c r="Q832" s="267">
        <v>0.944467129440588</v>
      </c>
      <c r="R832" s="267">
        <v>0.940658716638274</v>
      </c>
      <c r="S832" s="267">
        <v>0.941527446300716</v>
      </c>
      <c r="T832" s="295">
        <v>0.00380841280231425</v>
      </c>
      <c r="U832" s="266">
        <v>2449</v>
      </c>
      <c r="V832" s="266">
        <v>2252</v>
      </c>
      <c r="W832" s="267">
        <v>0.919559003674969</v>
      </c>
      <c r="X832" s="267">
        <v>0.919559003674969</v>
      </c>
      <c r="Y832" s="268">
        <v>0.883304940374787</v>
      </c>
      <c r="Z832" s="268">
        <v>0.889021479713604</v>
      </c>
      <c r="AA832" s="295">
        <v>0.0362540633001823</v>
      </c>
      <c r="AB832" s="264">
        <v>16032</v>
      </c>
      <c r="AC832" s="264">
        <v>14506</v>
      </c>
      <c r="AD832" s="264">
        <v>16352</v>
      </c>
      <c r="AE832" s="264">
        <v>14886</v>
      </c>
      <c r="AF832" s="268">
        <v>0.904815369261477</v>
      </c>
      <c r="AG832" s="268">
        <v>0.910347358121331</v>
      </c>
      <c r="AH832" s="295">
        <v>-0.00553198885985362</v>
      </c>
    </row>
    <row r="833" spans="1:34">
      <c r="A833" s="315" t="s">
        <v>1160</v>
      </c>
      <c r="B833" s="321" t="s">
        <v>3347</v>
      </c>
      <c r="C833" s="293" t="s">
        <v>1465</v>
      </c>
      <c r="D833" s="321" t="s">
        <v>1466</v>
      </c>
      <c r="E833" s="263">
        <v>2129</v>
      </c>
      <c r="F833" s="263">
        <v>1927</v>
      </c>
      <c r="G833" s="263">
        <v>1883</v>
      </c>
      <c r="H833" s="264">
        <v>2903</v>
      </c>
      <c r="I833" s="264">
        <v>2612</v>
      </c>
      <c r="J833" s="264">
        <v>2510</v>
      </c>
      <c r="K833" s="264">
        <v>849</v>
      </c>
      <c r="L833" s="264">
        <v>793</v>
      </c>
      <c r="M833" s="264">
        <v>750</v>
      </c>
      <c r="N833" s="267">
        <v>0.905119774542039</v>
      </c>
      <c r="O833" s="266">
        <v>1927</v>
      </c>
      <c r="P833" s="294">
        <v>0.9</v>
      </c>
      <c r="Q833" s="267">
        <v>0.905119774542039</v>
      </c>
      <c r="R833" s="267">
        <v>0.899758870134344</v>
      </c>
      <c r="S833" s="267">
        <v>0.934040047114252</v>
      </c>
      <c r="T833" s="295">
        <v>0.00536090440769477</v>
      </c>
      <c r="U833" s="266">
        <v>2129</v>
      </c>
      <c r="V833" s="266">
        <v>1883</v>
      </c>
      <c r="W833" s="267">
        <v>0.884452794739314</v>
      </c>
      <c r="X833" s="267">
        <v>0.884452794739314</v>
      </c>
      <c r="Y833" s="268">
        <v>0.864622803995866</v>
      </c>
      <c r="Z833" s="268">
        <v>0.88339222614841</v>
      </c>
      <c r="AA833" s="295">
        <v>0.0198299907434479</v>
      </c>
      <c r="AB833" s="264">
        <v>13462</v>
      </c>
      <c r="AC833" s="264">
        <v>12064</v>
      </c>
      <c r="AD833" s="264">
        <v>12800</v>
      </c>
      <c r="AE833" s="264">
        <v>11734</v>
      </c>
      <c r="AF833" s="268">
        <v>0.896152131926905</v>
      </c>
      <c r="AG833" s="268">
        <v>0.91671875</v>
      </c>
      <c r="AH833" s="295">
        <v>-0.0205666180730947</v>
      </c>
    </row>
    <row r="834" spans="1:34">
      <c r="A834" s="315" t="s">
        <v>1160</v>
      </c>
      <c r="B834" s="321" t="s">
        <v>3347</v>
      </c>
      <c r="C834" s="293" t="s">
        <v>1467</v>
      </c>
      <c r="D834" s="321" t="s">
        <v>1468</v>
      </c>
      <c r="E834" s="263">
        <v>1871</v>
      </c>
      <c r="F834" s="263">
        <v>1747</v>
      </c>
      <c r="G834" s="263">
        <v>1698</v>
      </c>
      <c r="H834" s="264">
        <v>2613</v>
      </c>
      <c r="I834" s="264">
        <v>2429</v>
      </c>
      <c r="J834" s="264">
        <v>2352</v>
      </c>
      <c r="K834" s="264">
        <v>966</v>
      </c>
      <c r="L834" s="264">
        <v>918</v>
      </c>
      <c r="M834" s="264">
        <v>909</v>
      </c>
      <c r="N834" s="267">
        <v>0.93372528059861</v>
      </c>
      <c r="O834" s="266">
        <v>1747</v>
      </c>
      <c r="P834" s="294">
        <v>0.9</v>
      </c>
      <c r="Q834" s="267">
        <v>0.93372528059861</v>
      </c>
      <c r="R834" s="267">
        <v>0.929582854955989</v>
      </c>
      <c r="S834" s="267">
        <v>0.950310559006211</v>
      </c>
      <c r="T834" s="295">
        <v>0.00414242564262113</v>
      </c>
      <c r="U834" s="266">
        <v>1871</v>
      </c>
      <c r="V834" s="266">
        <v>1698</v>
      </c>
      <c r="W834" s="267">
        <v>0.90753607696419</v>
      </c>
      <c r="X834" s="267">
        <v>0.90753607696419</v>
      </c>
      <c r="Y834" s="268">
        <v>0.900114810562572</v>
      </c>
      <c r="Z834" s="268">
        <v>0.940993788819876</v>
      </c>
      <c r="AA834" s="295">
        <v>0.00742126640161844</v>
      </c>
      <c r="AB834" s="264">
        <v>13187</v>
      </c>
      <c r="AC834" s="264">
        <v>11935</v>
      </c>
      <c r="AD834" s="264">
        <v>12864</v>
      </c>
      <c r="AE834" s="264">
        <v>11837</v>
      </c>
      <c r="AF834" s="268">
        <v>0.905058011678168</v>
      </c>
      <c r="AG834" s="268">
        <v>0.920164800995025</v>
      </c>
      <c r="AH834" s="295">
        <v>-0.0151067893168569</v>
      </c>
    </row>
    <row r="835" spans="1:34">
      <c r="A835" s="315" t="s">
        <v>1160</v>
      </c>
      <c r="B835" s="321" t="s">
        <v>3347</v>
      </c>
      <c r="C835" s="293" t="s">
        <v>1469</v>
      </c>
      <c r="D835" s="321" t="s">
        <v>1470</v>
      </c>
      <c r="E835" s="263">
        <v>1266</v>
      </c>
      <c r="F835" s="263">
        <v>1187</v>
      </c>
      <c r="G835" s="263">
        <v>1137</v>
      </c>
      <c r="H835" s="264">
        <v>1805</v>
      </c>
      <c r="I835" s="264">
        <v>1660</v>
      </c>
      <c r="J835" s="264">
        <v>1618</v>
      </c>
      <c r="K835" s="264">
        <v>522</v>
      </c>
      <c r="L835" s="264">
        <v>505</v>
      </c>
      <c r="M835" s="264">
        <v>468</v>
      </c>
      <c r="N835" s="267">
        <v>0.937598736176935</v>
      </c>
      <c r="O835" s="266">
        <v>1187</v>
      </c>
      <c r="P835" s="294">
        <v>0.9</v>
      </c>
      <c r="Q835" s="267">
        <v>0.937598736176935</v>
      </c>
      <c r="R835" s="267">
        <v>0.919667590027701</v>
      </c>
      <c r="S835" s="267">
        <v>0.967432950191571</v>
      </c>
      <c r="T835" s="295">
        <v>0.0179311461492344</v>
      </c>
      <c r="U835" s="266">
        <v>1266</v>
      </c>
      <c r="V835" s="266">
        <v>1137</v>
      </c>
      <c r="W835" s="267">
        <v>0.898104265402844</v>
      </c>
      <c r="X835" s="267">
        <v>0.898104265402844</v>
      </c>
      <c r="Y835" s="268">
        <v>0.896398891966759</v>
      </c>
      <c r="Z835" s="268">
        <v>0.896551724137931</v>
      </c>
      <c r="AA835" s="295">
        <v>0.00170537343608457</v>
      </c>
      <c r="AB835" s="264">
        <v>8643</v>
      </c>
      <c r="AC835" s="264">
        <v>7864</v>
      </c>
      <c r="AD835" s="264">
        <v>8491</v>
      </c>
      <c r="AE835" s="264">
        <v>7798</v>
      </c>
      <c r="AF835" s="268">
        <v>0.909869258359366</v>
      </c>
      <c r="AG835" s="268">
        <v>0.91838417147568</v>
      </c>
      <c r="AH835" s="295">
        <v>-0.00851491311631414</v>
      </c>
    </row>
    <row r="836" spans="1:34">
      <c r="A836" s="315" t="s">
        <v>1160</v>
      </c>
      <c r="B836" s="321" t="s">
        <v>3347</v>
      </c>
      <c r="C836" s="293" t="s">
        <v>1471</v>
      </c>
      <c r="D836" s="321" t="s">
        <v>1472</v>
      </c>
      <c r="E836" s="263">
        <v>1293</v>
      </c>
      <c r="F836" s="263">
        <v>1229</v>
      </c>
      <c r="G836" s="263">
        <v>1200</v>
      </c>
      <c r="H836" s="264">
        <v>1915</v>
      </c>
      <c r="I836" s="264">
        <v>1789</v>
      </c>
      <c r="J836" s="264">
        <v>1708</v>
      </c>
      <c r="K836" s="264">
        <v>549</v>
      </c>
      <c r="L836" s="264">
        <v>465</v>
      </c>
      <c r="M836" s="264">
        <v>518</v>
      </c>
      <c r="N836" s="267">
        <v>0.950502706883217</v>
      </c>
      <c r="O836" s="266">
        <v>1229</v>
      </c>
      <c r="P836" s="294">
        <v>0.9</v>
      </c>
      <c r="Q836" s="267">
        <v>0.950502706883217</v>
      </c>
      <c r="R836" s="267">
        <v>0.93420365535248</v>
      </c>
      <c r="S836" s="267">
        <v>0.846994535519126</v>
      </c>
      <c r="T836" s="295">
        <v>0.016299051530737</v>
      </c>
      <c r="U836" s="266">
        <v>1293</v>
      </c>
      <c r="V836" s="266">
        <v>1200</v>
      </c>
      <c r="W836" s="267">
        <v>0.928074245939675</v>
      </c>
      <c r="X836" s="267">
        <v>0.928074245939675</v>
      </c>
      <c r="Y836" s="268">
        <v>0.891906005221932</v>
      </c>
      <c r="Z836" s="268">
        <v>0.943533697632058</v>
      </c>
      <c r="AA836" s="295">
        <v>0.036168240717743</v>
      </c>
      <c r="AB836" s="264">
        <v>9071</v>
      </c>
      <c r="AC836" s="264">
        <v>8419</v>
      </c>
      <c r="AD836" s="264">
        <v>8938</v>
      </c>
      <c r="AE836" s="264">
        <v>8413</v>
      </c>
      <c r="AF836" s="268">
        <v>0.928122588468747</v>
      </c>
      <c r="AG836" s="268">
        <v>0.941262027299172</v>
      </c>
      <c r="AH836" s="295">
        <v>-0.0131394388304256</v>
      </c>
    </row>
    <row r="837" spans="1:34">
      <c r="A837" s="315" t="s">
        <v>1160</v>
      </c>
      <c r="B837" s="321" t="s">
        <v>3347</v>
      </c>
      <c r="C837" s="293" t="s">
        <v>1473</v>
      </c>
      <c r="D837" s="321" t="s">
        <v>1474</v>
      </c>
      <c r="E837" s="263">
        <v>5817</v>
      </c>
      <c r="F837" s="263">
        <v>5602</v>
      </c>
      <c r="G837" s="263">
        <v>5370</v>
      </c>
      <c r="H837" s="264">
        <v>8271</v>
      </c>
      <c r="I837" s="264">
        <v>7864</v>
      </c>
      <c r="J837" s="264">
        <v>7434</v>
      </c>
      <c r="K837" s="264">
        <v>2216</v>
      </c>
      <c r="L837" s="264">
        <v>2112</v>
      </c>
      <c r="M837" s="264">
        <v>1955</v>
      </c>
      <c r="N837" s="267">
        <v>0.963039367371497</v>
      </c>
      <c r="O837" s="266">
        <v>5602</v>
      </c>
      <c r="P837" s="294">
        <v>0.9</v>
      </c>
      <c r="Q837" s="267">
        <v>0.963039367371497</v>
      </c>
      <c r="R837" s="267">
        <v>0.950791923588442</v>
      </c>
      <c r="S837" s="267">
        <v>0.953068592057762</v>
      </c>
      <c r="T837" s="295">
        <v>0.0122474437830558</v>
      </c>
      <c r="U837" s="266">
        <v>5817</v>
      </c>
      <c r="V837" s="266">
        <v>5370</v>
      </c>
      <c r="W837" s="267">
        <v>0.923156266116555</v>
      </c>
      <c r="X837" s="267">
        <v>0.923156266116555</v>
      </c>
      <c r="Y837" s="268">
        <v>0.898803046789989</v>
      </c>
      <c r="Z837" s="268">
        <v>0.882220216606498</v>
      </c>
      <c r="AA837" s="295">
        <v>0.0243532193265658</v>
      </c>
      <c r="AB837" s="264">
        <v>38377</v>
      </c>
      <c r="AC837" s="264">
        <v>35030</v>
      </c>
      <c r="AD837" s="264">
        <v>38331</v>
      </c>
      <c r="AE837" s="264">
        <v>35150</v>
      </c>
      <c r="AF837" s="268">
        <v>0.912786304296844</v>
      </c>
      <c r="AG837" s="268">
        <v>0.917012339881558</v>
      </c>
      <c r="AH837" s="295">
        <v>-0.00422603558471357</v>
      </c>
    </row>
    <row r="838" spans="1:34">
      <c r="A838" s="315" t="s">
        <v>1160</v>
      </c>
      <c r="B838" s="321" t="s">
        <v>3347</v>
      </c>
      <c r="C838" s="293" t="s">
        <v>1475</v>
      </c>
      <c r="D838" s="321" t="s">
        <v>1476</v>
      </c>
      <c r="E838" s="263">
        <v>1763</v>
      </c>
      <c r="F838" s="263">
        <v>1702</v>
      </c>
      <c r="G838" s="263">
        <v>1643</v>
      </c>
      <c r="H838" s="264">
        <v>2442</v>
      </c>
      <c r="I838" s="264">
        <v>2329</v>
      </c>
      <c r="J838" s="264">
        <v>2231</v>
      </c>
      <c r="K838" s="264">
        <v>658</v>
      </c>
      <c r="L838" s="264">
        <v>634</v>
      </c>
      <c r="M838" s="264">
        <v>602</v>
      </c>
      <c r="N838" s="267">
        <v>0.965399886557005</v>
      </c>
      <c r="O838" s="266">
        <v>1702</v>
      </c>
      <c r="P838" s="294">
        <v>0.9</v>
      </c>
      <c r="Q838" s="267">
        <v>0.965399886557005</v>
      </c>
      <c r="R838" s="267">
        <v>0.953726453726454</v>
      </c>
      <c r="S838" s="267">
        <v>0.963525835866261</v>
      </c>
      <c r="T838" s="295">
        <v>0.0116734328305514</v>
      </c>
      <c r="U838" s="266">
        <v>1763</v>
      </c>
      <c r="V838" s="266">
        <v>1643</v>
      </c>
      <c r="W838" s="267">
        <v>0.931934203062961</v>
      </c>
      <c r="X838" s="267">
        <v>0.931934203062961</v>
      </c>
      <c r="Y838" s="268">
        <v>0.913595413595414</v>
      </c>
      <c r="Z838" s="268">
        <v>0.914893617021277</v>
      </c>
      <c r="AA838" s="295">
        <v>0.0183387894675472</v>
      </c>
      <c r="AB838" s="264">
        <v>11375</v>
      </c>
      <c r="AC838" s="264">
        <v>10432</v>
      </c>
      <c r="AD838" s="264">
        <v>11637</v>
      </c>
      <c r="AE838" s="264">
        <v>10654</v>
      </c>
      <c r="AF838" s="268">
        <v>0.917098901098901</v>
      </c>
      <c r="AG838" s="268">
        <v>0.91552805705938</v>
      </c>
      <c r="AH838" s="295">
        <v>0.00157084403952157</v>
      </c>
    </row>
    <row r="839" spans="1:34">
      <c r="A839" s="315" t="s">
        <v>1160</v>
      </c>
      <c r="B839" s="321" t="s">
        <v>3347</v>
      </c>
      <c r="C839" s="293" t="s">
        <v>1477</v>
      </c>
      <c r="D839" s="321" t="s">
        <v>1478</v>
      </c>
      <c r="E839" s="263">
        <v>2008</v>
      </c>
      <c r="F839" s="263">
        <v>1867</v>
      </c>
      <c r="G839" s="263">
        <v>1827</v>
      </c>
      <c r="H839" s="264">
        <v>2847</v>
      </c>
      <c r="I839" s="264">
        <v>2652</v>
      </c>
      <c r="J839" s="264">
        <v>2576</v>
      </c>
      <c r="K839" s="264">
        <v>769</v>
      </c>
      <c r="L839" s="264">
        <v>670</v>
      </c>
      <c r="M839" s="264">
        <v>678</v>
      </c>
      <c r="N839" s="267">
        <v>0.929780876494024</v>
      </c>
      <c r="O839" s="266">
        <v>1867</v>
      </c>
      <c r="P839" s="294">
        <v>0.9</v>
      </c>
      <c r="Q839" s="267">
        <v>0.929780876494024</v>
      </c>
      <c r="R839" s="267">
        <v>0.931506849315068</v>
      </c>
      <c r="S839" s="267">
        <v>0.871261378413524</v>
      </c>
      <c r="T839" s="295">
        <v>-0.00172597282104459</v>
      </c>
      <c r="U839" s="266">
        <v>2008</v>
      </c>
      <c r="V839" s="266">
        <v>1827</v>
      </c>
      <c r="W839" s="267">
        <v>0.909860557768924</v>
      </c>
      <c r="X839" s="267">
        <v>0.909860557768924</v>
      </c>
      <c r="Y839" s="268">
        <v>0.904812082894275</v>
      </c>
      <c r="Z839" s="268">
        <v>0.881664499349805</v>
      </c>
      <c r="AA839" s="295">
        <v>0.00504847487464954</v>
      </c>
      <c r="AB839" s="264">
        <v>13859</v>
      </c>
      <c r="AC839" s="264">
        <v>12600</v>
      </c>
      <c r="AD839" s="264">
        <v>14091</v>
      </c>
      <c r="AE839" s="264">
        <v>12969</v>
      </c>
      <c r="AF839" s="268">
        <v>0.909156504798326</v>
      </c>
      <c r="AG839" s="268">
        <v>0.920374707259953</v>
      </c>
      <c r="AH839" s="295">
        <v>-0.0112182024616272</v>
      </c>
    </row>
    <row r="840" spans="1:34">
      <c r="A840" s="315" t="s">
        <v>1160</v>
      </c>
      <c r="B840" s="321" t="s">
        <v>3347</v>
      </c>
      <c r="C840" s="293" t="s">
        <v>1479</v>
      </c>
      <c r="D840" s="321" t="s">
        <v>1480</v>
      </c>
      <c r="E840" s="263">
        <v>2153</v>
      </c>
      <c r="F840" s="263">
        <v>1995</v>
      </c>
      <c r="G840" s="263">
        <v>1740</v>
      </c>
      <c r="H840" s="264">
        <v>3030</v>
      </c>
      <c r="I840" s="264">
        <v>2668</v>
      </c>
      <c r="J840" s="264">
        <v>2388</v>
      </c>
      <c r="K840" s="264">
        <v>735</v>
      </c>
      <c r="L840" s="264">
        <v>660</v>
      </c>
      <c r="M840" s="264">
        <v>572</v>
      </c>
      <c r="N840" s="267">
        <v>0.926614026939155</v>
      </c>
      <c r="O840" s="266">
        <v>1995</v>
      </c>
      <c r="P840" s="294">
        <v>0.9</v>
      </c>
      <c r="Q840" s="267">
        <v>0.926614026939155</v>
      </c>
      <c r="R840" s="267">
        <v>0.880528052805281</v>
      </c>
      <c r="S840" s="267">
        <v>0.897959183673469</v>
      </c>
      <c r="T840" s="295">
        <v>0.0460859741338741</v>
      </c>
      <c r="U840" s="266">
        <v>2153</v>
      </c>
      <c r="V840" s="266">
        <v>1740</v>
      </c>
      <c r="W840" s="267">
        <v>0.808174640037157</v>
      </c>
      <c r="X840" s="267">
        <v>0.808174640037157</v>
      </c>
      <c r="Y840" s="268">
        <v>0.788118811881188</v>
      </c>
      <c r="Z840" s="268">
        <v>0.778231292517007</v>
      </c>
      <c r="AA840" s="295">
        <v>0.0200558281559693</v>
      </c>
      <c r="AB840" s="264">
        <v>13680</v>
      </c>
      <c r="AC840" s="264">
        <v>11138</v>
      </c>
      <c r="AD840" s="264">
        <v>13700</v>
      </c>
      <c r="AE840" s="264">
        <v>11449</v>
      </c>
      <c r="AF840" s="268">
        <v>0.814181286549708</v>
      </c>
      <c r="AG840" s="268">
        <v>0.835693430656934</v>
      </c>
      <c r="AH840" s="295">
        <v>-0.0215121441072268</v>
      </c>
    </row>
    <row r="841" spans="1:34">
      <c r="A841" s="315" t="s">
        <v>1160</v>
      </c>
      <c r="B841" s="321" t="s">
        <v>3347</v>
      </c>
      <c r="C841" s="293" t="s">
        <v>1481</v>
      </c>
      <c r="D841" s="321" t="s">
        <v>1482</v>
      </c>
      <c r="E841" s="263">
        <v>2504</v>
      </c>
      <c r="F841" s="263">
        <v>2255</v>
      </c>
      <c r="G841" s="263">
        <v>2332</v>
      </c>
      <c r="H841" s="264">
        <v>3416</v>
      </c>
      <c r="I841" s="264">
        <v>3230</v>
      </c>
      <c r="J841" s="264">
        <v>3163</v>
      </c>
      <c r="K841" s="264">
        <v>943</v>
      </c>
      <c r="L841" s="264">
        <v>922</v>
      </c>
      <c r="M841" s="264">
        <v>879</v>
      </c>
      <c r="N841" s="267">
        <v>0.90055910543131</v>
      </c>
      <c r="O841" s="266">
        <v>2255</v>
      </c>
      <c r="P841" s="294">
        <v>0.9</v>
      </c>
      <c r="Q841" s="267">
        <v>0.90055910543131</v>
      </c>
      <c r="R841" s="267">
        <v>0.945550351288056</v>
      </c>
      <c r="S841" s="267">
        <v>0.977730646871686</v>
      </c>
      <c r="T841" s="295">
        <v>-0.0449912458567463</v>
      </c>
      <c r="U841" s="266">
        <v>2504</v>
      </c>
      <c r="V841" s="266">
        <v>2332</v>
      </c>
      <c r="W841" s="267">
        <v>0.931309904153355</v>
      </c>
      <c r="X841" s="267">
        <v>0.931309904153355</v>
      </c>
      <c r="Y841" s="268">
        <v>0.925936768149883</v>
      </c>
      <c r="Z841" s="268">
        <v>0.932131495227996</v>
      </c>
      <c r="AA841" s="295">
        <v>0.00537313600347178</v>
      </c>
      <c r="AB841" s="264">
        <v>16197</v>
      </c>
      <c r="AC841" s="264">
        <v>15157</v>
      </c>
      <c r="AD841" s="264">
        <v>16104</v>
      </c>
      <c r="AE841" s="264">
        <v>14994</v>
      </c>
      <c r="AF841" s="268">
        <v>0.935790578502192</v>
      </c>
      <c r="AG841" s="268">
        <v>0.93107302533532</v>
      </c>
      <c r="AH841" s="295">
        <v>0.00471755316687128</v>
      </c>
    </row>
    <row r="842" spans="1:34">
      <c r="A842" s="315" t="s">
        <v>1160</v>
      </c>
      <c r="B842" s="321" t="s">
        <v>3347</v>
      </c>
      <c r="C842" s="293" t="s">
        <v>1483</v>
      </c>
      <c r="D842" s="321" t="s">
        <v>1484</v>
      </c>
      <c r="E842" s="263">
        <v>1864</v>
      </c>
      <c r="F842" s="263">
        <v>1737</v>
      </c>
      <c r="G842" s="263">
        <v>1664</v>
      </c>
      <c r="H842" s="264">
        <v>2745</v>
      </c>
      <c r="I842" s="264">
        <v>2573</v>
      </c>
      <c r="J842" s="264">
        <v>2513</v>
      </c>
      <c r="K842" s="264">
        <v>695</v>
      </c>
      <c r="L842" s="264">
        <v>629</v>
      </c>
      <c r="M842" s="264">
        <v>613</v>
      </c>
      <c r="N842" s="267">
        <v>0.9318669527897</v>
      </c>
      <c r="O842" s="266">
        <v>1737</v>
      </c>
      <c r="P842" s="294">
        <v>0.9</v>
      </c>
      <c r="Q842" s="267">
        <v>0.9318669527897</v>
      </c>
      <c r="R842" s="267">
        <v>0.937340619307832</v>
      </c>
      <c r="S842" s="267">
        <v>0.905035971223022</v>
      </c>
      <c r="T842" s="295">
        <v>-0.00547366651813286</v>
      </c>
      <c r="U842" s="266">
        <v>1864</v>
      </c>
      <c r="V842" s="266">
        <v>1664</v>
      </c>
      <c r="W842" s="267">
        <v>0.892703862660944</v>
      </c>
      <c r="X842" s="267">
        <v>0.892703862660944</v>
      </c>
      <c r="Y842" s="268">
        <v>0.915482695810565</v>
      </c>
      <c r="Z842" s="268">
        <v>0.882014388489209</v>
      </c>
      <c r="AA842" s="295">
        <v>-0.0227788331496204</v>
      </c>
      <c r="AB842" s="264">
        <v>12049</v>
      </c>
      <c r="AC842" s="264">
        <v>10754</v>
      </c>
      <c r="AD842" s="264">
        <v>11910</v>
      </c>
      <c r="AE842" s="264">
        <v>10664</v>
      </c>
      <c r="AF842" s="268">
        <v>0.892522201012532</v>
      </c>
      <c r="AG842" s="268">
        <v>0.895382031905961</v>
      </c>
      <c r="AH842" s="295">
        <v>-0.00285983089342912</v>
      </c>
    </row>
    <row r="843" spans="1:34">
      <c r="A843" s="315" t="s">
        <v>1160</v>
      </c>
      <c r="B843" s="321" t="s">
        <v>3347</v>
      </c>
      <c r="C843" s="293" t="s">
        <v>1485</v>
      </c>
      <c r="D843" s="321" t="s">
        <v>1486</v>
      </c>
      <c r="E843" s="263">
        <v>909</v>
      </c>
      <c r="F843" s="263">
        <v>890</v>
      </c>
      <c r="G843" s="263">
        <v>841</v>
      </c>
      <c r="H843" s="264">
        <v>1172</v>
      </c>
      <c r="I843" s="264">
        <v>1138</v>
      </c>
      <c r="J843" s="264">
        <v>1059</v>
      </c>
      <c r="K843" s="264">
        <v>313</v>
      </c>
      <c r="L843" s="264">
        <v>295</v>
      </c>
      <c r="M843" s="264">
        <v>283</v>
      </c>
      <c r="N843" s="267">
        <v>0.979097909790979</v>
      </c>
      <c r="O843" s="266">
        <v>890</v>
      </c>
      <c r="P843" s="294">
        <v>0.9</v>
      </c>
      <c r="Q843" s="267">
        <v>0.979097909790979</v>
      </c>
      <c r="R843" s="267">
        <v>0.97098976109215</v>
      </c>
      <c r="S843" s="267">
        <v>0.942492012779553</v>
      </c>
      <c r="T843" s="295">
        <v>0.00810814869882892</v>
      </c>
      <c r="U843" s="266">
        <v>909</v>
      </c>
      <c r="V843" s="266">
        <v>841</v>
      </c>
      <c r="W843" s="267">
        <v>0.925192519251925</v>
      </c>
      <c r="X843" s="267">
        <v>0.925192519251925</v>
      </c>
      <c r="Y843" s="268">
        <v>0.90358361774744</v>
      </c>
      <c r="Z843" s="268">
        <v>0.904153354632588</v>
      </c>
      <c r="AA843" s="295">
        <v>0.0216089015044849</v>
      </c>
      <c r="AB843" s="264">
        <v>5668</v>
      </c>
      <c r="AC843" s="264">
        <v>5196</v>
      </c>
      <c r="AD843" s="264">
        <v>5533</v>
      </c>
      <c r="AE843" s="264">
        <v>5110</v>
      </c>
      <c r="AF843" s="268">
        <v>0.916725476358504</v>
      </c>
      <c r="AG843" s="268">
        <v>0.923549611422375</v>
      </c>
      <c r="AH843" s="295">
        <v>-0.00682413506387092</v>
      </c>
    </row>
    <row r="844" spans="1:34">
      <c r="A844" s="315" t="s">
        <v>1160</v>
      </c>
      <c r="B844" s="321" t="s">
        <v>3347</v>
      </c>
      <c r="C844" s="293" t="s">
        <v>1487</v>
      </c>
      <c r="D844" s="321" t="s">
        <v>1488</v>
      </c>
      <c r="E844" s="263">
        <v>1675</v>
      </c>
      <c r="F844" s="263">
        <v>1619</v>
      </c>
      <c r="G844" s="263">
        <v>1534</v>
      </c>
      <c r="H844" s="264">
        <v>2360</v>
      </c>
      <c r="I844" s="264">
        <v>2222</v>
      </c>
      <c r="J844" s="264">
        <v>2173</v>
      </c>
      <c r="K844" s="264">
        <v>612</v>
      </c>
      <c r="L844" s="264">
        <v>586</v>
      </c>
      <c r="M844" s="264">
        <v>540</v>
      </c>
      <c r="N844" s="267">
        <v>0.966567164179104</v>
      </c>
      <c r="O844" s="266">
        <v>1619</v>
      </c>
      <c r="P844" s="294">
        <v>0.9</v>
      </c>
      <c r="Q844" s="267">
        <v>0.966567164179104</v>
      </c>
      <c r="R844" s="267">
        <v>0.941525423728814</v>
      </c>
      <c r="S844" s="267">
        <v>0.957516339869281</v>
      </c>
      <c r="T844" s="295">
        <v>0.025041740450291</v>
      </c>
      <c r="U844" s="266">
        <v>1675</v>
      </c>
      <c r="V844" s="266">
        <v>1534</v>
      </c>
      <c r="W844" s="267">
        <v>0.915820895522388</v>
      </c>
      <c r="X844" s="267">
        <v>0.915820895522388</v>
      </c>
      <c r="Y844" s="268">
        <v>0.920762711864407</v>
      </c>
      <c r="Z844" s="268">
        <v>0.882352941176471</v>
      </c>
      <c r="AA844" s="295">
        <v>-0.00494181634201862</v>
      </c>
      <c r="AB844" s="264">
        <v>11122</v>
      </c>
      <c r="AC844" s="264">
        <v>10086</v>
      </c>
      <c r="AD844" s="264">
        <v>10896</v>
      </c>
      <c r="AE844" s="264">
        <v>10043</v>
      </c>
      <c r="AF844" s="268">
        <v>0.906851285739975</v>
      </c>
      <c r="AG844" s="268">
        <v>0.921714390602056</v>
      </c>
      <c r="AH844" s="295">
        <v>-0.014863104862081</v>
      </c>
    </row>
    <row r="845" spans="1:34">
      <c r="A845" s="315" t="s">
        <v>1160</v>
      </c>
      <c r="B845" s="321" t="s">
        <v>3347</v>
      </c>
      <c r="C845" s="293" t="s">
        <v>1489</v>
      </c>
      <c r="D845" s="321" t="s">
        <v>1490</v>
      </c>
      <c r="E845" s="263">
        <v>1010</v>
      </c>
      <c r="F845" s="263">
        <v>982</v>
      </c>
      <c r="G845" s="263">
        <v>966</v>
      </c>
      <c r="H845" s="264">
        <v>1406</v>
      </c>
      <c r="I845" s="264">
        <v>1356</v>
      </c>
      <c r="J845" s="264">
        <v>1326</v>
      </c>
      <c r="K845" s="264">
        <v>334</v>
      </c>
      <c r="L845" s="264">
        <v>331</v>
      </c>
      <c r="M845" s="264">
        <v>325</v>
      </c>
      <c r="N845" s="267">
        <v>0.972277227722772</v>
      </c>
      <c r="O845" s="266">
        <v>982</v>
      </c>
      <c r="P845" s="294">
        <v>0.9</v>
      </c>
      <c r="Q845" s="267">
        <v>0.972277227722772</v>
      </c>
      <c r="R845" s="267">
        <v>0.964438122332859</v>
      </c>
      <c r="S845" s="267">
        <v>0.991017964071856</v>
      </c>
      <c r="T845" s="295">
        <v>0.00783910538991306</v>
      </c>
      <c r="U845" s="266">
        <v>1010</v>
      </c>
      <c r="V845" s="266">
        <v>966</v>
      </c>
      <c r="W845" s="267">
        <v>0.956435643564356</v>
      </c>
      <c r="X845" s="267">
        <v>0.956435643564356</v>
      </c>
      <c r="Y845" s="268">
        <v>0.943100995732575</v>
      </c>
      <c r="Z845" s="268">
        <v>0.973053892215569</v>
      </c>
      <c r="AA845" s="295">
        <v>0.0133346478317817</v>
      </c>
      <c r="AB845" s="264">
        <v>6291</v>
      </c>
      <c r="AC845" s="264">
        <v>6032</v>
      </c>
      <c r="AD845" s="264">
        <v>6446</v>
      </c>
      <c r="AE845" s="264">
        <v>6188</v>
      </c>
      <c r="AF845" s="268">
        <v>0.958830074709903</v>
      </c>
      <c r="AG845" s="268">
        <v>0.959975178405213</v>
      </c>
      <c r="AH845" s="295">
        <v>-0.00114510369530951</v>
      </c>
    </row>
    <row r="846" spans="1:34">
      <c r="A846" s="315" t="s">
        <v>1160</v>
      </c>
      <c r="B846" s="321" t="s">
        <v>3348</v>
      </c>
      <c r="C846" s="293" t="s">
        <v>1491</v>
      </c>
      <c r="D846" s="321" t="s">
        <v>1492</v>
      </c>
      <c r="E846" s="263">
        <v>4414</v>
      </c>
      <c r="F846" s="263">
        <v>4247</v>
      </c>
      <c r="G846" s="263">
        <v>4102</v>
      </c>
      <c r="H846" s="264">
        <v>6212</v>
      </c>
      <c r="I846" s="264">
        <v>5974</v>
      </c>
      <c r="J846" s="264">
        <v>5868</v>
      </c>
      <c r="K846" s="264">
        <v>2097</v>
      </c>
      <c r="L846" s="264">
        <v>2039</v>
      </c>
      <c r="M846" s="264">
        <v>1946</v>
      </c>
      <c r="N846" s="267">
        <v>0.962165835976439</v>
      </c>
      <c r="O846" s="266">
        <v>4247</v>
      </c>
      <c r="P846" s="294">
        <v>0.9</v>
      </c>
      <c r="Q846" s="267">
        <v>0.962165835976439</v>
      </c>
      <c r="R846" s="267">
        <v>0.961687057308435</v>
      </c>
      <c r="S846" s="267">
        <v>0.972341440152599</v>
      </c>
      <c r="T846" s="295">
        <v>0.000478778668003277</v>
      </c>
      <c r="U846" s="266">
        <v>4414</v>
      </c>
      <c r="V846" s="266">
        <v>4102</v>
      </c>
      <c r="W846" s="267">
        <v>0.929315813321251</v>
      </c>
      <c r="X846" s="267">
        <v>0.929315813321251</v>
      </c>
      <c r="Y846" s="268">
        <v>0.944623309723117</v>
      </c>
      <c r="Z846" s="268">
        <v>0.927992370052456</v>
      </c>
      <c r="AA846" s="295">
        <v>-0.015307496401866</v>
      </c>
      <c r="AB846" s="264">
        <v>27714</v>
      </c>
      <c r="AC846" s="264">
        <v>26237</v>
      </c>
      <c r="AD846" s="264">
        <v>26390</v>
      </c>
      <c r="AE846" s="264">
        <v>25432</v>
      </c>
      <c r="AF846" s="268">
        <v>0.946705636140579</v>
      </c>
      <c r="AG846" s="268">
        <v>0.963698370594922</v>
      </c>
      <c r="AH846" s="295">
        <v>-0.0169927344543436</v>
      </c>
    </row>
    <row r="847" spans="1:34">
      <c r="A847" s="315" t="s">
        <v>1160</v>
      </c>
      <c r="B847" s="321" t="s">
        <v>3348</v>
      </c>
      <c r="C847" s="293" t="s">
        <v>1493</v>
      </c>
      <c r="D847" s="321" t="s">
        <v>1494</v>
      </c>
      <c r="E847" s="263">
        <v>1958</v>
      </c>
      <c r="F847" s="263">
        <v>1901</v>
      </c>
      <c r="G847" s="263">
        <v>1801</v>
      </c>
      <c r="H847" s="264">
        <v>2674</v>
      </c>
      <c r="I847" s="264">
        <v>2616</v>
      </c>
      <c r="J847" s="264">
        <v>2489</v>
      </c>
      <c r="K847" s="264">
        <v>843</v>
      </c>
      <c r="L847" s="264">
        <v>824</v>
      </c>
      <c r="M847" s="264">
        <v>792</v>
      </c>
      <c r="N847" s="267">
        <v>0.970888661899898</v>
      </c>
      <c r="O847" s="266">
        <v>1901</v>
      </c>
      <c r="P847" s="294">
        <v>0.9</v>
      </c>
      <c r="Q847" s="267">
        <v>0.970888661899898</v>
      </c>
      <c r="R847" s="267">
        <v>0.978309648466717</v>
      </c>
      <c r="S847" s="267">
        <v>0.977461447212337</v>
      </c>
      <c r="T847" s="295">
        <v>-0.00742098656681867</v>
      </c>
      <c r="U847" s="266">
        <v>1958</v>
      </c>
      <c r="V847" s="266">
        <v>1801</v>
      </c>
      <c r="W847" s="267">
        <v>0.919816138917263</v>
      </c>
      <c r="X847" s="267">
        <v>0.919816138917263</v>
      </c>
      <c r="Y847" s="268">
        <v>0.930815258040389</v>
      </c>
      <c r="Z847" s="268">
        <v>0.939501779359431</v>
      </c>
      <c r="AA847" s="295">
        <v>-0.0109991191231263</v>
      </c>
      <c r="AB847" s="264">
        <v>12067</v>
      </c>
      <c r="AC847" s="264">
        <v>11267</v>
      </c>
      <c r="AD847" s="264">
        <v>11444</v>
      </c>
      <c r="AE847" s="264">
        <v>11003</v>
      </c>
      <c r="AF847" s="268">
        <v>0.933703488853899</v>
      </c>
      <c r="AG847" s="268">
        <v>0.961464522894093</v>
      </c>
      <c r="AH847" s="295">
        <v>-0.0277610340401939</v>
      </c>
    </row>
    <row r="848" spans="1:34">
      <c r="A848" s="315" t="s">
        <v>1160</v>
      </c>
      <c r="B848" s="321" t="s">
        <v>3348</v>
      </c>
      <c r="C848" s="293" t="s">
        <v>1495</v>
      </c>
      <c r="D848" s="321" t="s">
        <v>1496</v>
      </c>
      <c r="E848" s="263">
        <v>1941</v>
      </c>
      <c r="F848" s="263">
        <v>1802</v>
      </c>
      <c r="G848" s="263">
        <v>1782</v>
      </c>
      <c r="H848" s="264">
        <v>2816</v>
      </c>
      <c r="I848" s="264">
        <v>2711</v>
      </c>
      <c r="J848" s="264">
        <v>2651</v>
      </c>
      <c r="K848" s="264">
        <v>912</v>
      </c>
      <c r="L848" s="264">
        <v>874</v>
      </c>
      <c r="M848" s="264">
        <v>852</v>
      </c>
      <c r="N848" s="267">
        <v>0.928387429160227</v>
      </c>
      <c r="O848" s="266">
        <v>1802</v>
      </c>
      <c r="P848" s="294">
        <v>0.9</v>
      </c>
      <c r="Q848" s="267">
        <v>0.928387429160227</v>
      </c>
      <c r="R848" s="267">
        <v>0.962713068181818</v>
      </c>
      <c r="S848" s="267">
        <v>0.958333333333333</v>
      </c>
      <c r="T848" s="295">
        <v>-0.0343256390215916</v>
      </c>
      <c r="U848" s="266">
        <v>1941</v>
      </c>
      <c r="V848" s="266">
        <v>1782</v>
      </c>
      <c r="W848" s="267">
        <v>0.918083462132921</v>
      </c>
      <c r="X848" s="267">
        <v>0.918083462132921</v>
      </c>
      <c r="Y848" s="268">
        <v>0.94140625</v>
      </c>
      <c r="Z848" s="268">
        <v>0.934210526315789</v>
      </c>
      <c r="AA848" s="295">
        <v>-0.0233227878670789</v>
      </c>
      <c r="AB848" s="264">
        <v>12551</v>
      </c>
      <c r="AC848" s="264">
        <v>11813</v>
      </c>
      <c r="AD848" s="264">
        <v>11555</v>
      </c>
      <c r="AE848" s="264">
        <v>11117</v>
      </c>
      <c r="AF848" s="268">
        <v>0.941199904390088</v>
      </c>
      <c r="AG848" s="268">
        <v>0.962094331458243</v>
      </c>
      <c r="AH848" s="295">
        <v>-0.0208944270681547</v>
      </c>
    </row>
    <row r="849" spans="1:34">
      <c r="A849" s="315" t="s">
        <v>1160</v>
      </c>
      <c r="B849" s="321" t="s">
        <v>3348</v>
      </c>
      <c r="C849" s="293" t="s">
        <v>1497</v>
      </c>
      <c r="D849" s="321" t="s">
        <v>1498</v>
      </c>
      <c r="E849" s="263">
        <v>4036</v>
      </c>
      <c r="F849" s="263">
        <v>3930</v>
      </c>
      <c r="G849" s="263">
        <v>3804</v>
      </c>
      <c r="H849" s="264">
        <v>5844</v>
      </c>
      <c r="I849" s="264">
        <v>5680</v>
      </c>
      <c r="J849" s="264">
        <v>5536</v>
      </c>
      <c r="K849" s="264">
        <v>2151</v>
      </c>
      <c r="L849" s="264">
        <v>2091</v>
      </c>
      <c r="M849" s="264">
        <v>2043</v>
      </c>
      <c r="N849" s="267">
        <v>0.973736372646184</v>
      </c>
      <c r="O849" s="266">
        <v>3930</v>
      </c>
      <c r="P849" s="294">
        <v>0.9</v>
      </c>
      <c r="Q849" s="267">
        <v>0.973736372646184</v>
      </c>
      <c r="R849" s="267">
        <v>0.971937029431896</v>
      </c>
      <c r="S849" s="267">
        <v>0.9721059972106</v>
      </c>
      <c r="T849" s="295">
        <v>0.00179934321428832</v>
      </c>
      <c r="U849" s="266">
        <v>4036</v>
      </c>
      <c r="V849" s="266">
        <v>3804</v>
      </c>
      <c r="W849" s="267">
        <v>0.942517343904856</v>
      </c>
      <c r="X849" s="267">
        <v>0.942517343904856</v>
      </c>
      <c r="Y849" s="268">
        <v>0.947296372347707</v>
      </c>
      <c r="Z849" s="268">
        <v>0.949790794979079</v>
      </c>
      <c r="AA849" s="295">
        <v>-0.00477902844285072</v>
      </c>
      <c r="AB849" s="264">
        <v>26622</v>
      </c>
      <c r="AC849" s="264">
        <v>25330</v>
      </c>
      <c r="AD849" s="264">
        <v>26296</v>
      </c>
      <c r="AE849" s="264">
        <v>25196</v>
      </c>
      <c r="AF849" s="268">
        <v>0.9514687100894</v>
      </c>
      <c r="AG849" s="268">
        <v>0.958168542744144</v>
      </c>
      <c r="AH849" s="295">
        <v>-0.00669983265474394</v>
      </c>
    </row>
    <row r="850" spans="1:34">
      <c r="A850" s="315" t="s">
        <v>1160</v>
      </c>
      <c r="B850" s="321" t="s">
        <v>3348</v>
      </c>
      <c r="C850" s="293" t="s">
        <v>1499</v>
      </c>
      <c r="D850" s="321" t="s">
        <v>1500</v>
      </c>
      <c r="E850" s="263">
        <v>3177</v>
      </c>
      <c r="F850" s="263">
        <v>3066</v>
      </c>
      <c r="G850" s="263">
        <v>2954</v>
      </c>
      <c r="H850" s="264">
        <v>4223</v>
      </c>
      <c r="I850" s="264">
        <v>4038</v>
      </c>
      <c r="J850" s="264">
        <v>3865</v>
      </c>
      <c r="K850" s="264">
        <v>1458</v>
      </c>
      <c r="L850" s="264">
        <v>1434</v>
      </c>
      <c r="M850" s="264">
        <v>1351</v>
      </c>
      <c r="N850" s="267">
        <v>0.965061378659112</v>
      </c>
      <c r="O850" s="266">
        <v>3066</v>
      </c>
      <c r="P850" s="294">
        <v>0.9</v>
      </c>
      <c r="Q850" s="267">
        <v>0.965061378659112</v>
      </c>
      <c r="R850" s="267">
        <v>0.956192280369406</v>
      </c>
      <c r="S850" s="267">
        <v>0.983539094650206</v>
      </c>
      <c r="T850" s="295">
        <v>0.00886909828970672</v>
      </c>
      <c r="U850" s="266">
        <v>3177</v>
      </c>
      <c r="V850" s="266">
        <v>2954</v>
      </c>
      <c r="W850" s="267">
        <v>0.929807994963802</v>
      </c>
      <c r="X850" s="267">
        <v>0.929807994963802</v>
      </c>
      <c r="Y850" s="268">
        <v>0.915226142552688</v>
      </c>
      <c r="Z850" s="268">
        <v>0.926611796982167</v>
      </c>
      <c r="AA850" s="295">
        <v>0.0145818524111146</v>
      </c>
      <c r="AB850" s="264">
        <v>19405</v>
      </c>
      <c r="AC850" s="264">
        <v>18178</v>
      </c>
      <c r="AD850" s="264">
        <v>18294</v>
      </c>
      <c r="AE850" s="264">
        <v>17114</v>
      </c>
      <c r="AF850" s="268">
        <v>0.936768874001546</v>
      </c>
      <c r="AG850" s="268">
        <v>0.935497977478955</v>
      </c>
      <c r="AH850" s="295">
        <v>0.00127089652259116</v>
      </c>
    </row>
    <row r="851" spans="1:34">
      <c r="A851" s="315" t="s">
        <v>1160</v>
      </c>
      <c r="B851" s="321" t="s">
        <v>3348</v>
      </c>
      <c r="C851" s="293" t="s">
        <v>1501</v>
      </c>
      <c r="D851" s="321" t="s">
        <v>1502</v>
      </c>
      <c r="E851" s="263">
        <v>2806</v>
      </c>
      <c r="F851" s="263">
        <v>2598</v>
      </c>
      <c r="G851" s="263">
        <v>2513</v>
      </c>
      <c r="H851" s="264">
        <v>4505</v>
      </c>
      <c r="I851" s="264">
        <v>4283</v>
      </c>
      <c r="J851" s="264">
        <v>4069</v>
      </c>
      <c r="K851" s="264">
        <v>1755</v>
      </c>
      <c r="L851" s="264">
        <v>1698</v>
      </c>
      <c r="M851" s="264">
        <v>1622</v>
      </c>
      <c r="N851" s="267">
        <v>0.925873129009266</v>
      </c>
      <c r="O851" s="266">
        <v>2598</v>
      </c>
      <c r="P851" s="294">
        <v>0.9</v>
      </c>
      <c r="Q851" s="267">
        <v>0.925873129009266</v>
      </c>
      <c r="R851" s="267">
        <v>0.950721420643729</v>
      </c>
      <c r="S851" s="267">
        <v>0.967521367521368</v>
      </c>
      <c r="T851" s="295">
        <v>-0.0248482916344633</v>
      </c>
      <c r="U851" s="266">
        <v>2806</v>
      </c>
      <c r="V851" s="266">
        <v>2513</v>
      </c>
      <c r="W851" s="267">
        <v>0.895580898075552</v>
      </c>
      <c r="X851" s="267">
        <v>0.895580898075552</v>
      </c>
      <c r="Y851" s="268">
        <v>0.903218645948946</v>
      </c>
      <c r="Z851" s="268">
        <v>0.924216524216524</v>
      </c>
      <c r="AA851" s="295">
        <v>-0.00763774787339322</v>
      </c>
      <c r="AB851" s="264">
        <v>20004</v>
      </c>
      <c r="AC851" s="264">
        <v>18125</v>
      </c>
      <c r="AD851" s="264">
        <v>18602</v>
      </c>
      <c r="AE851" s="264">
        <v>17259</v>
      </c>
      <c r="AF851" s="268">
        <v>0.906068786242751</v>
      </c>
      <c r="AG851" s="268">
        <v>0.927803461993334</v>
      </c>
      <c r="AH851" s="295">
        <v>-0.0217346757505826</v>
      </c>
    </row>
    <row r="852" spans="1:34">
      <c r="A852" s="315" t="s">
        <v>1160</v>
      </c>
      <c r="B852" s="321" t="s">
        <v>3348</v>
      </c>
      <c r="C852" s="293" t="s">
        <v>1503</v>
      </c>
      <c r="D852" s="321" t="s">
        <v>1504</v>
      </c>
      <c r="E852" s="263">
        <v>2054</v>
      </c>
      <c r="F852" s="263">
        <v>1993</v>
      </c>
      <c r="G852" s="263">
        <v>1921</v>
      </c>
      <c r="H852" s="264">
        <v>2743</v>
      </c>
      <c r="I852" s="264">
        <v>2660</v>
      </c>
      <c r="J852" s="264">
        <v>2577</v>
      </c>
      <c r="K852" s="264">
        <v>980</v>
      </c>
      <c r="L852" s="264">
        <v>967</v>
      </c>
      <c r="M852" s="264">
        <v>899</v>
      </c>
      <c r="N852" s="267">
        <v>0.970301850048686</v>
      </c>
      <c r="O852" s="266">
        <v>1993</v>
      </c>
      <c r="P852" s="294">
        <v>0.9</v>
      </c>
      <c r="Q852" s="267">
        <v>0.970301850048686</v>
      </c>
      <c r="R852" s="267">
        <v>0.969741159314619</v>
      </c>
      <c r="S852" s="267">
        <v>0.986734693877551</v>
      </c>
      <c r="T852" s="295">
        <v>0.000560690734066505</v>
      </c>
      <c r="U852" s="266">
        <v>2054</v>
      </c>
      <c r="V852" s="266">
        <v>1921</v>
      </c>
      <c r="W852" s="267">
        <v>0.93524829600779</v>
      </c>
      <c r="X852" s="267">
        <v>0.93524829600779</v>
      </c>
      <c r="Y852" s="268">
        <v>0.939482318629238</v>
      </c>
      <c r="Z852" s="268">
        <v>0.91734693877551</v>
      </c>
      <c r="AA852" s="295">
        <v>-0.00423402262144834</v>
      </c>
      <c r="AB852" s="264">
        <v>13119</v>
      </c>
      <c r="AC852" s="264">
        <v>12259</v>
      </c>
      <c r="AD852" s="264">
        <v>12490</v>
      </c>
      <c r="AE852" s="264">
        <v>11938</v>
      </c>
      <c r="AF852" s="268">
        <v>0.934446223035292</v>
      </c>
      <c r="AG852" s="268">
        <v>0.955804643714972</v>
      </c>
      <c r="AH852" s="295">
        <v>-0.0213584206796796</v>
      </c>
    </row>
    <row r="853" spans="1:34">
      <c r="A853" s="315" t="s">
        <v>1160</v>
      </c>
      <c r="B853" s="321" t="s">
        <v>3348</v>
      </c>
      <c r="C853" s="293" t="s">
        <v>1505</v>
      </c>
      <c r="D853" s="321" t="s">
        <v>1506</v>
      </c>
      <c r="E853" s="263">
        <v>1094</v>
      </c>
      <c r="F853" s="263">
        <v>1052</v>
      </c>
      <c r="G853" s="263">
        <v>1001</v>
      </c>
      <c r="H853" s="264">
        <v>1434</v>
      </c>
      <c r="I853" s="264">
        <v>1386</v>
      </c>
      <c r="J853" s="264">
        <v>1318</v>
      </c>
      <c r="K853" s="264">
        <v>555</v>
      </c>
      <c r="L853" s="264">
        <v>535</v>
      </c>
      <c r="M853" s="264">
        <v>506</v>
      </c>
      <c r="N853" s="267">
        <v>0.961608775137112</v>
      </c>
      <c r="O853" s="266">
        <v>1052</v>
      </c>
      <c r="P853" s="294">
        <v>0.9</v>
      </c>
      <c r="Q853" s="267">
        <v>0.961608775137112</v>
      </c>
      <c r="R853" s="267">
        <v>0.96652719665272</v>
      </c>
      <c r="S853" s="267">
        <v>0.963963963963964</v>
      </c>
      <c r="T853" s="295">
        <v>-0.00491842151560817</v>
      </c>
      <c r="U853" s="266">
        <v>1094</v>
      </c>
      <c r="V853" s="266">
        <v>1001</v>
      </c>
      <c r="W853" s="267">
        <v>0.914990859232175</v>
      </c>
      <c r="X853" s="267">
        <v>0.914990859232175</v>
      </c>
      <c r="Y853" s="268">
        <v>0.919107391910739</v>
      </c>
      <c r="Z853" s="268">
        <v>0.911711711711712</v>
      </c>
      <c r="AA853" s="295">
        <v>-0.00411653267856371</v>
      </c>
      <c r="AB853" s="264">
        <v>6823</v>
      </c>
      <c r="AC853" s="264">
        <v>6313</v>
      </c>
      <c r="AD853" s="264">
        <v>6637</v>
      </c>
      <c r="AE853" s="264">
        <v>6248</v>
      </c>
      <c r="AF853" s="268">
        <v>0.925252821339587</v>
      </c>
      <c r="AG853" s="268">
        <v>0.941389181859274</v>
      </c>
      <c r="AH853" s="295">
        <v>-0.0161363605196871</v>
      </c>
    </row>
    <row r="854" spans="1:34">
      <c r="A854" s="315" t="s">
        <v>1160</v>
      </c>
      <c r="B854" s="321" t="s">
        <v>3348</v>
      </c>
      <c r="C854" s="293" t="s">
        <v>1507</v>
      </c>
      <c r="D854" s="321" t="s">
        <v>1508</v>
      </c>
      <c r="E854" s="263">
        <v>3585</v>
      </c>
      <c r="F854" s="263">
        <v>3539</v>
      </c>
      <c r="G854" s="263">
        <v>3335</v>
      </c>
      <c r="H854" s="264">
        <v>5136</v>
      </c>
      <c r="I854" s="264">
        <v>5064</v>
      </c>
      <c r="J854" s="264">
        <v>4879</v>
      </c>
      <c r="K854" s="264">
        <v>1771</v>
      </c>
      <c r="L854" s="264">
        <v>1754</v>
      </c>
      <c r="M854" s="264">
        <v>1674</v>
      </c>
      <c r="N854" s="267">
        <v>0.987168758716876</v>
      </c>
      <c r="O854" s="266">
        <v>3539</v>
      </c>
      <c r="P854" s="294">
        <v>0.9</v>
      </c>
      <c r="Q854" s="267">
        <v>0.987168758716876</v>
      </c>
      <c r="R854" s="267">
        <v>0.985981308411215</v>
      </c>
      <c r="S854" s="267">
        <v>0.990400903444382</v>
      </c>
      <c r="T854" s="295">
        <v>0.00118745030566092</v>
      </c>
      <c r="U854" s="266">
        <v>3585</v>
      </c>
      <c r="V854" s="266">
        <v>3335</v>
      </c>
      <c r="W854" s="267">
        <v>0.930264993026499</v>
      </c>
      <c r="X854" s="267">
        <v>0.930264993026499</v>
      </c>
      <c r="Y854" s="268">
        <v>0.949961059190031</v>
      </c>
      <c r="Z854" s="268">
        <v>0.945228684359119</v>
      </c>
      <c r="AA854" s="295">
        <v>-0.0196960661635318</v>
      </c>
      <c r="AB854" s="264">
        <v>24017</v>
      </c>
      <c r="AC854" s="264">
        <v>22643</v>
      </c>
      <c r="AD854" s="264">
        <v>23089</v>
      </c>
      <c r="AE854" s="264">
        <v>22147</v>
      </c>
      <c r="AF854" s="268">
        <v>0.942790523379273</v>
      </c>
      <c r="AG854" s="268">
        <v>0.959201351292823</v>
      </c>
      <c r="AH854" s="295">
        <v>-0.0164108279135504</v>
      </c>
    </row>
    <row r="855" spans="1:34">
      <c r="A855" s="315" t="s">
        <v>1160</v>
      </c>
      <c r="B855" s="321" t="s">
        <v>3348</v>
      </c>
      <c r="C855" s="293" t="s">
        <v>1509</v>
      </c>
      <c r="D855" s="321" t="s">
        <v>1510</v>
      </c>
      <c r="E855" s="263">
        <v>4617</v>
      </c>
      <c r="F855" s="263">
        <v>4588</v>
      </c>
      <c r="G855" s="263">
        <v>4219</v>
      </c>
      <c r="H855" s="264">
        <v>6384</v>
      </c>
      <c r="I855" s="264">
        <v>6260</v>
      </c>
      <c r="J855" s="264">
        <v>5891</v>
      </c>
      <c r="K855" s="264">
        <v>2075</v>
      </c>
      <c r="L855" s="264">
        <v>1997</v>
      </c>
      <c r="M855" s="264">
        <v>1922</v>
      </c>
      <c r="N855" s="267">
        <v>0.993718865063894</v>
      </c>
      <c r="O855" s="266">
        <v>4588</v>
      </c>
      <c r="P855" s="294">
        <v>0.9</v>
      </c>
      <c r="Q855" s="267">
        <v>0.993718865063894</v>
      </c>
      <c r="R855" s="267">
        <v>0.980576441102757</v>
      </c>
      <c r="S855" s="267">
        <v>0.962409638554217</v>
      </c>
      <c r="T855" s="295">
        <v>0.0131424239611374</v>
      </c>
      <c r="U855" s="266">
        <v>4617</v>
      </c>
      <c r="V855" s="266">
        <v>4219</v>
      </c>
      <c r="W855" s="267">
        <v>0.913796837773446</v>
      </c>
      <c r="X855" s="267">
        <v>0.913796837773446</v>
      </c>
      <c r="Y855" s="268">
        <v>0.922775689223058</v>
      </c>
      <c r="Z855" s="268">
        <v>0.926265060240964</v>
      </c>
      <c r="AA855" s="295">
        <v>-0.00897885144961164</v>
      </c>
      <c r="AB855" s="264">
        <v>29366</v>
      </c>
      <c r="AC855" s="264">
        <v>27225</v>
      </c>
      <c r="AD855" s="264">
        <v>27840</v>
      </c>
      <c r="AE855" s="264">
        <v>26074</v>
      </c>
      <c r="AF855" s="268">
        <v>0.927092556017163</v>
      </c>
      <c r="AG855" s="268">
        <v>0.936566091954023</v>
      </c>
      <c r="AH855" s="295">
        <v>-0.00947353593686029</v>
      </c>
    </row>
    <row r="856" spans="1:34">
      <c r="A856" s="315" t="s">
        <v>1160</v>
      </c>
      <c r="B856" s="321" t="s">
        <v>3345</v>
      </c>
      <c r="C856" s="293" t="s">
        <v>1511</v>
      </c>
      <c r="D856" s="321" t="s">
        <v>1512</v>
      </c>
      <c r="E856" s="263">
        <v>2109</v>
      </c>
      <c r="F856" s="263">
        <v>2088</v>
      </c>
      <c r="G856" s="263">
        <v>2015</v>
      </c>
      <c r="H856" s="264">
        <v>2892</v>
      </c>
      <c r="I856" s="264">
        <v>2873</v>
      </c>
      <c r="J856" s="264">
        <v>2759</v>
      </c>
      <c r="K856" s="264">
        <v>1178</v>
      </c>
      <c r="L856" s="264">
        <v>1173</v>
      </c>
      <c r="M856" s="264">
        <v>1131</v>
      </c>
      <c r="N856" s="267">
        <v>0.990042674253201</v>
      </c>
      <c r="O856" s="266">
        <v>2088</v>
      </c>
      <c r="P856" s="294">
        <v>0.9</v>
      </c>
      <c r="Q856" s="267">
        <v>0.990042674253201</v>
      </c>
      <c r="R856" s="267">
        <v>0.993430152143845</v>
      </c>
      <c r="S856" s="267">
        <v>0.995755517826825</v>
      </c>
      <c r="T856" s="295">
        <v>-0.00338747789064453</v>
      </c>
      <c r="U856" s="266">
        <v>2109</v>
      </c>
      <c r="V856" s="266">
        <v>2015</v>
      </c>
      <c r="W856" s="267">
        <v>0.95542911332385</v>
      </c>
      <c r="X856" s="267">
        <v>0.95542911332385</v>
      </c>
      <c r="Y856" s="268">
        <v>0.954011065006916</v>
      </c>
      <c r="Z856" s="268">
        <v>0.960101867572156</v>
      </c>
      <c r="AA856" s="295">
        <v>0.00141804831693448</v>
      </c>
      <c r="AB856" s="264">
        <v>15849</v>
      </c>
      <c r="AC856" s="264">
        <v>15270</v>
      </c>
      <c r="AD856" s="264">
        <v>14909</v>
      </c>
      <c r="AE856" s="264">
        <v>14350</v>
      </c>
      <c r="AF856" s="268">
        <v>0.963467726670452</v>
      </c>
      <c r="AG856" s="268">
        <v>0.962505868938225</v>
      </c>
      <c r="AH856" s="295">
        <v>0.000961857732227234</v>
      </c>
    </row>
    <row r="857" spans="1:34">
      <c r="A857" s="315" t="s">
        <v>1160</v>
      </c>
      <c r="B857" s="321" t="s">
        <v>3345</v>
      </c>
      <c r="C857" s="293" t="s">
        <v>1513</v>
      </c>
      <c r="D857" s="321" t="s">
        <v>1514</v>
      </c>
      <c r="E857" s="263">
        <v>1652</v>
      </c>
      <c r="F857" s="263">
        <v>1623</v>
      </c>
      <c r="G857" s="263">
        <v>1549</v>
      </c>
      <c r="H857" s="264">
        <v>2036</v>
      </c>
      <c r="I857" s="264">
        <v>1958</v>
      </c>
      <c r="J857" s="264">
        <v>1929</v>
      </c>
      <c r="K857" s="264">
        <v>714</v>
      </c>
      <c r="L857" s="264">
        <v>674</v>
      </c>
      <c r="M857" s="264">
        <v>680</v>
      </c>
      <c r="N857" s="267">
        <v>0.982445520581114</v>
      </c>
      <c r="O857" s="266">
        <v>1623</v>
      </c>
      <c r="P857" s="294">
        <v>0.9</v>
      </c>
      <c r="Q857" s="267">
        <v>0.982445520581114</v>
      </c>
      <c r="R857" s="267">
        <v>0.961689587426326</v>
      </c>
      <c r="S857" s="267">
        <v>0.943977591036415</v>
      </c>
      <c r="T857" s="295">
        <v>0.0207559331547876</v>
      </c>
      <c r="U857" s="266">
        <v>1652</v>
      </c>
      <c r="V857" s="266">
        <v>1549</v>
      </c>
      <c r="W857" s="267">
        <v>0.937651331719128</v>
      </c>
      <c r="X857" s="267">
        <v>0.937651331719128</v>
      </c>
      <c r="Y857" s="268">
        <v>0.947445972495088</v>
      </c>
      <c r="Z857" s="268">
        <v>0.952380952380952</v>
      </c>
      <c r="AA857" s="295">
        <v>-0.00979464077596015</v>
      </c>
      <c r="AB857" s="264">
        <v>10544</v>
      </c>
      <c r="AC857" s="264">
        <v>10002</v>
      </c>
      <c r="AD857" s="264">
        <v>10555</v>
      </c>
      <c r="AE857" s="264">
        <v>10092</v>
      </c>
      <c r="AF857" s="268">
        <v>0.948596358118361</v>
      </c>
      <c r="AG857" s="268">
        <v>0.956134533396495</v>
      </c>
      <c r="AH857" s="295">
        <v>-0.00753817527813339</v>
      </c>
    </row>
    <row r="858" spans="1:34">
      <c r="A858" s="315" t="s">
        <v>1160</v>
      </c>
      <c r="B858" s="321" t="s">
        <v>3345</v>
      </c>
      <c r="C858" s="293" t="s">
        <v>1515</v>
      </c>
      <c r="D858" s="321" t="s">
        <v>1516</v>
      </c>
      <c r="E858" s="263">
        <v>2747</v>
      </c>
      <c r="F858" s="263">
        <v>2646</v>
      </c>
      <c r="G858" s="263">
        <v>2568</v>
      </c>
      <c r="H858" s="264">
        <v>3482</v>
      </c>
      <c r="I858" s="264">
        <v>3354</v>
      </c>
      <c r="J858" s="264">
        <v>3260</v>
      </c>
      <c r="K858" s="264">
        <v>1257</v>
      </c>
      <c r="L858" s="264">
        <v>1186</v>
      </c>
      <c r="M858" s="264">
        <v>1144</v>
      </c>
      <c r="N858" s="267">
        <v>0.963232617400801</v>
      </c>
      <c r="O858" s="266">
        <v>2646</v>
      </c>
      <c r="P858" s="294">
        <v>0.9</v>
      </c>
      <c r="Q858" s="267">
        <v>0.963232617400801</v>
      </c>
      <c r="R858" s="267">
        <v>0.963239517518667</v>
      </c>
      <c r="S858" s="267">
        <v>0.94351630867144</v>
      </c>
      <c r="T858" s="295">
        <v>-6.90011786652622e-6</v>
      </c>
      <c r="U858" s="266">
        <v>2747</v>
      </c>
      <c r="V858" s="266">
        <v>2568</v>
      </c>
      <c r="W858" s="267">
        <v>0.934838005096469</v>
      </c>
      <c r="X858" s="267">
        <v>0.934838005096469</v>
      </c>
      <c r="Y858" s="268">
        <v>0.936243538196439</v>
      </c>
      <c r="Z858" s="268">
        <v>0.910103420843278</v>
      </c>
      <c r="AA858" s="295">
        <v>-0.00140553309996994</v>
      </c>
      <c r="AB858" s="264">
        <v>18176</v>
      </c>
      <c r="AC858" s="264">
        <v>17127</v>
      </c>
      <c r="AD858" s="264">
        <v>18355</v>
      </c>
      <c r="AE858" s="264">
        <v>17361</v>
      </c>
      <c r="AF858" s="268">
        <v>0.942286531690141</v>
      </c>
      <c r="AG858" s="268">
        <v>0.945845818578044</v>
      </c>
      <c r="AH858" s="295">
        <v>-0.0035592868879033</v>
      </c>
    </row>
    <row r="859" spans="1:34">
      <c r="A859" s="315" t="s">
        <v>1160</v>
      </c>
      <c r="B859" s="321" t="s">
        <v>3345</v>
      </c>
      <c r="C859" s="293" t="s">
        <v>1517</v>
      </c>
      <c r="D859" s="321" t="s">
        <v>1518</v>
      </c>
      <c r="E859" s="263">
        <v>2472</v>
      </c>
      <c r="F859" s="263">
        <v>2461</v>
      </c>
      <c r="G859" s="263">
        <v>2378</v>
      </c>
      <c r="H859" s="264">
        <v>3336</v>
      </c>
      <c r="I859" s="264">
        <v>3315</v>
      </c>
      <c r="J859" s="264">
        <v>3208</v>
      </c>
      <c r="K859" s="264">
        <v>1247</v>
      </c>
      <c r="L859" s="264">
        <v>1232</v>
      </c>
      <c r="M859" s="264">
        <v>1218</v>
      </c>
      <c r="N859" s="267">
        <v>0.995550161812298</v>
      </c>
      <c r="O859" s="266">
        <v>2461</v>
      </c>
      <c r="P859" s="294">
        <v>0.9</v>
      </c>
      <c r="Q859" s="267">
        <v>0.995550161812298</v>
      </c>
      <c r="R859" s="267">
        <v>0.993705035971223</v>
      </c>
      <c r="S859" s="267">
        <v>0.987971130713713</v>
      </c>
      <c r="T859" s="295">
        <v>0.00184512584107466</v>
      </c>
      <c r="U859" s="266">
        <v>2472</v>
      </c>
      <c r="V859" s="266">
        <v>2378</v>
      </c>
      <c r="W859" s="267">
        <v>0.961974110032362</v>
      </c>
      <c r="X859" s="267">
        <v>0.961974110032362</v>
      </c>
      <c r="Y859" s="268">
        <v>0.961630695443645</v>
      </c>
      <c r="Z859" s="268">
        <v>0.976744186046512</v>
      </c>
      <c r="AA859" s="295">
        <v>0.000343414588717339</v>
      </c>
      <c r="AB859" s="264">
        <v>17115</v>
      </c>
      <c r="AC859" s="264">
        <v>16603</v>
      </c>
      <c r="AD859" s="264">
        <v>17468</v>
      </c>
      <c r="AE859" s="264">
        <v>16950</v>
      </c>
      <c r="AF859" s="268">
        <v>0.970084721004966</v>
      </c>
      <c r="AG859" s="268">
        <v>0.970345775131669</v>
      </c>
      <c r="AH859" s="295">
        <v>-0.000261054126702853</v>
      </c>
    </row>
    <row r="860" spans="1:34">
      <c r="A860" s="315" t="s">
        <v>1160</v>
      </c>
      <c r="B860" s="321" t="s">
        <v>3345</v>
      </c>
      <c r="C860" s="293" t="s">
        <v>1519</v>
      </c>
      <c r="D860" s="321" t="s">
        <v>1520</v>
      </c>
      <c r="E860" s="263">
        <v>2686</v>
      </c>
      <c r="F860" s="263">
        <v>2675</v>
      </c>
      <c r="G860" s="263">
        <v>2624</v>
      </c>
      <c r="H860" s="264">
        <v>3265</v>
      </c>
      <c r="I860" s="264">
        <v>3254</v>
      </c>
      <c r="J860" s="264">
        <v>3183</v>
      </c>
      <c r="K860" s="264">
        <v>1164</v>
      </c>
      <c r="L860" s="264">
        <v>1162</v>
      </c>
      <c r="M860" s="264">
        <v>1135</v>
      </c>
      <c r="N860" s="267">
        <v>0.99590469099032</v>
      </c>
      <c r="O860" s="266">
        <v>2675</v>
      </c>
      <c r="P860" s="294">
        <v>0.9</v>
      </c>
      <c r="Q860" s="267">
        <v>0.99590469099032</v>
      </c>
      <c r="R860" s="267">
        <v>0.996630934150077</v>
      </c>
      <c r="S860" s="267">
        <v>0.998281786941581</v>
      </c>
      <c r="T860" s="295">
        <v>-0.000726243159756335</v>
      </c>
      <c r="U860" s="266">
        <v>2686</v>
      </c>
      <c r="V860" s="266">
        <v>2624</v>
      </c>
      <c r="W860" s="267">
        <v>0.976917349218168</v>
      </c>
      <c r="X860" s="267">
        <v>0.976917349218168</v>
      </c>
      <c r="Y860" s="268">
        <v>0.974885145482389</v>
      </c>
      <c r="Z860" s="268">
        <v>0.975085910652921</v>
      </c>
      <c r="AA860" s="295">
        <v>0.00203220373577928</v>
      </c>
      <c r="AB860" s="264">
        <v>17101</v>
      </c>
      <c r="AC860" s="264">
        <v>16658</v>
      </c>
      <c r="AD860" s="264">
        <v>17326</v>
      </c>
      <c r="AE860" s="264">
        <v>17012</v>
      </c>
      <c r="AF860" s="268">
        <v>0.974095082158938</v>
      </c>
      <c r="AG860" s="268">
        <v>0.981876947939513</v>
      </c>
      <c r="AH860" s="295">
        <v>-0.00778186578057483</v>
      </c>
    </row>
    <row r="861" spans="1:34">
      <c r="A861" s="315" t="s">
        <v>1160</v>
      </c>
      <c r="B861" s="321" t="s">
        <v>3345</v>
      </c>
      <c r="C861" s="293" t="s">
        <v>1521</v>
      </c>
      <c r="D861" s="321" t="s">
        <v>1522</v>
      </c>
      <c r="E861" s="263">
        <v>2893</v>
      </c>
      <c r="F861" s="263">
        <v>2818</v>
      </c>
      <c r="G861" s="263">
        <v>2669</v>
      </c>
      <c r="H861" s="264">
        <v>3776</v>
      </c>
      <c r="I861" s="264">
        <v>3707</v>
      </c>
      <c r="J861" s="264">
        <v>3484</v>
      </c>
      <c r="K861" s="264">
        <v>1317</v>
      </c>
      <c r="L861" s="264">
        <v>1298</v>
      </c>
      <c r="M861" s="264">
        <v>1217</v>
      </c>
      <c r="N861" s="267">
        <v>0.974075354303491</v>
      </c>
      <c r="O861" s="266">
        <v>2818</v>
      </c>
      <c r="P861" s="294">
        <v>0.9</v>
      </c>
      <c r="Q861" s="267">
        <v>0.974075354303491</v>
      </c>
      <c r="R861" s="267">
        <v>0.981726694915254</v>
      </c>
      <c r="S861" s="267">
        <v>0.985573272589218</v>
      </c>
      <c r="T861" s="295">
        <v>-0.00765134061176298</v>
      </c>
      <c r="U861" s="266">
        <v>2893</v>
      </c>
      <c r="V861" s="266">
        <v>2669</v>
      </c>
      <c r="W861" s="267">
        <v>0.922571724853094</v>
      </c>
      <c r="X861" s="267">
        <v>0.922571724853094</v>
      </c>
      <c r="Y861" s="268">
        <v>0.922669491525424</v>
      </c>
      <c r="Z861" s="268">
        <v>0.924069855732726</v>
      </c>
      <c r="AA861" s="295">
        <v>-9.77666723300796e-5</v>
      </c>
      <c r="AB861" s="264">
        <v>19087</v>
      </c>
      <c r="AC861" s="264">
        <v>17728</v>
      </c>
      <c r="AD861" s="264">
        <v>19432</v>
      </c>
      <c r="AE861" s="264">
        <v>18146</v>
      </c>
      <c r="AF861" s="268">
        <v>0.928799706606591</v>
      </c>
      <c r="AG861" s="268">
        <v>0.933820502264306</v>
      </c>
      <c r="AH861" s="295">
        <v>-0.00502079565771552</v>
      </c>
    </row>
    <row r="862" spans="1:34">
      <c r="A862" s="315" t="s">
        <v>1160</v>
      </c>
      <c r="B862" s="321" t="s">
        <v>3345</v>
      </c>
      <c r="C862" s="293" t="s">
        <v>1523</v>
      </c>
      <c r="D862" s="321" t="s">
        <v>1524</v>
      </c>
      <c r="E862" s="263">
        <v>2675</v>
      </c>
      <c r="F862" s="263">
        <v>2572</v>
      </c>
      <c r="G862" s="263">
        <v>2497</v>
      </c>
      <c r="H862" s="264">
        <v>3477</v>
      </c>
      <c r="I862" s="264">
        <v>3330</v>
      </c>
      <c r="J862" s="264">
        <v>3261</v>
      </c>
      <c r="K862" s="264">
        <v>1224</v>
      </c>
      <c r="L862" s="264">
        <v>1148</v>
      </c>
      <c r="M862" s="264">
        <v>1159</v>
      </c>
      <c r="N862" s="267">
        <v>0.961495327102804</v>
      </c>
      <c r="O862" s="266">
        <v>2572</v>
      </c>
      <c r="P862" s="294">
        <v>0.9</v>
      </c>
      <c r="Q862" s="267">
        <v>0.961495327102804</v>
      </c>
      <c r="R862" s="267">
        <v>0.95772217428818</v>
      </c>
      <c r="S862" s="267">
        <v>0.937908496732026</v>
      </c>
      <c r="T862" s="295">
        <v>0.0037731528146242</v>
      </c>
      <c r="U862" s="266">
        <v>2675</v>
      </c>
      <c r="V862" s="266">
        <v>2497</v>
      </c>
      <c r="W862" s="267">
        <v>0.933457943925234</v>
      </c>
      <c r="X862" s="267">
        <v>0.933457943925234</v>
      </c>
      <c r="Y862" s="268">
        <v>0.937877480586713</v>
      </c>
      <c r="Z862" s="268">
        <v>0.946895424836601</v>
      </c>
      <c r="AA862" s="295">
        <v>-0.0044195366614791</v>
      </c>
      <c r="AB862" s="264">
        <v>17249</v>
      </c>
      <c r="AC862" s="264">
        <v>16290</v>
      </c>
      <c r="AD862" s="264">
        <v>17067</v>
      </c>
      <c r="AE862" s="264">
        <v>16220</v>
      </c>
      <c r="AF862" s="268">
        <v>0.944402574062264</v>
      </c>
      <c r="AG862" s="268">
        <v>0.950372063045644</v>
      </c>
      <c r="AH862" s="295">
        <v>-0.00596948898337912</v>
      </c>
    </row>
    <row r="863" spans="1:34">
      <c r="A863" s="315" t="s">
        <v>1160</v>
      </c>
      <c r="B863" s="321" t="s">
        <v>3345</v>
      </c>
      <c r="C863" s="293" t="s">
        <v>1525</v>
      </c>
      <c r="D863" s="321" t="s">
        <v>1526</v>
      </c>
      <c r="E863" s="263">
        <v>1410</v>
      </c>
      <c r="F863" s="263">
        <v>1343</v>
      </c>
      <c r="G863" s="263">
        <v>1309</v>
      </c>
      <c r="H863" s="264">
        <v>1811</v>
      </c>
      <c r="I863" s="264">
        <v>1767</v>
      </c>
      <c r="J863" s="264">
        <v>1666</v>
      </c>
      <c r="K863" s="264">
        <v>649</v>
      </c>
      <c r="L863" s="264">
        <v>632</v>
      </c>
      <c r="M863" s="264">
        <v>600</v>
      </c>
      <c r="N863" s="267">
        <v>0.952482269503546</v>
      </c>
      <c r="O863" s="266">
        <v>1343</v>
      </c>
      <c r="P863" s="294">
        <v>0.9</v>
      </c>
      <c r="Q863" s="267">
        <v>0.952482269503546</v>
      </c>
      <c r="R863" s="267">
        <v>0.975704030922142</v>
      </c>
      <c r="S863" s="267">
        <v>0.973805855161787</v>
      </c>
      <c r="T863" s="295">
        <v>-0.0232217614185963</v>
      </c>
      <c r="U863" s="266">
        <v>1410</v>
      </c>
      <c r="V863" s="266">
        <v>1309</v>
      </c>
      <c r="W863" s="267">
        <v>0.928368794326241</v>
      </c>
      <c r="X863" s="267">
        <v>0.928368794326241</v>
      </c>
      <c r="Y863" s="268">
        <v>0.919933738266151</v>
      </c>
      <c r="Z863" s="268">
        <v>0.924499229583975</v>
      </c>
      <c r="AA863" s="295">
        <v>0.00843505606008976</v>
      </c>
      <c r="AB863" s="264">
        <v>9472</v>
      </c>
      <c r="AC863" s="264">
        <v>8834</v>
      </c>
      <c r="AD863" s="264">
        <v>9289</v>
      </c>
      <c r="AE863" s="264">
        <v>8619</v>
      </c>
      <c r="AF863" s="268">
        <v>0.932643581081081</v>
      </c>
      <c r="AG863" s="268">
        <v>0.927871676176122</v>
      </c>
      <c r="AH863" s="295">
        <v>0.00477190490495871</v>
      </c>
    </row>
    <row r="864" spans="1:34">
      <c r="A864" s="315" t="s">
        <v>1160</v>
      </c>
      <c r="B864" s="321" t="s">
        <v>3345</v>
      </c>
      <c r="C864" s="293" t="s">
        <v>1527</v>
      </c>
      <c r="D864" s="321" t="s">
        <v>1528</v>
      </c>
      <c r="E864" s="263">
        <v>2311</v>
      </c>
      <c r="F864" s="263">
        <v>2165</v>
      </c>
      <c r="G864" s="263">
        <v>2126</v>
      </c>
      <c r="H864" s="264">
        <v>2679</v>
      </c>
      <c r="I864" s="264">
        <v>2504</v>
      </c>
      <c r="J864" s="264">
        <v>2490</v>
      </c>
      <c r="K864" s="264">
        <v>1057</v>
      </c>
      <c r="L864" s="264">
        <v>1005</v>
      </c>
      <c r="M864" s="264">
        <v>989</v>
      </c>
      <c r="N864" s="267">
        <v>0.936823885763739</v>
      </c>
      <c r="O864" s="266">
        <v>2165</v>
      </c>
      <c r="P864" s="294">
        <v>0.9</v>
      </c>
      <c r="Q864" s="267">
        <v>0.936823885763739</v>
      </c>
      <c r="R864" s="267">
        <v>0.934677118327734</v>
      </c>
      <c r="S864" s="267">
        <v>0.950804162724692</v>
      </c>
      <c r="T864" s="295">
        <v>0.00214676743600439</v>
      </c>
      <c r="U864" s="266">
        <v>2311</v>
      </c>
      <c r="V864" s="266">
        <v>2126</v>
      </c>
      <c r="W864" s="267">
        <v>0.919948074426655</v>
      </c>
      <c r="X864" s="267">
        <v>0.919948074426655</v>
      </c>
      <c r="Y864" s="268">
        <v>0.929451287793953</v>
      </c>
      <c r="Z864" s="268">
        <v>0.935666982024598</v>
      </c>
      <c r="AA864" s="295">
        <v>-0.00950321336729776</v>
      </c>
      <c r="AB864" s="264">
        <v>14573</v>
      </c>
      <c r="AC864" s="264">
        <v>13525</v>
      </c>
      <c r="AD864" s="264">
        <v>14570</v>
      </c>
      <c r="AE864" s="264">
        <v>13551</v>
      </c>
      <c r="AF864" s="268">
        <v>0.928086186783778</v>
      </c>
      <c r="AG864" s="268">
        <v>0.930061770761839</v>
      </c>
      <c r="AH864" s="295">
        <v>-0.00197558397806119</v>
      </c>
    </row>
    <row r="865" spans="1:34">
      <c r="A865" s="315" t="s">
        <v>1160</v>
      </c>
      <c r="B865" s="321" t="s">
        <v>3345</v>
      </c>
      <c r="C865" s="293" t="s">
        <v>1529</v>
      </c>
      <c r="D865" s="321" t="s">
        <v>1530</v>
      </c>
      <c r="E865" s="263">
        <v>1782</v>
      </c>
      <c r="F865" s="263">
        <v>1612</v>
      </c>
      <c r="G865" s="263">
        <v>1627</v>
      </c>
      <c r="H865" s="264">
        <v>1934</v>
      </c>
      <c r="I865" s="264">
        <v>1825</v>
      </c>
      <c r="J865" s="264">
        <v>1750</v>
      </c>
      <c r="K865" s="264">
        <v>759</v>
      </c>
      <c r="L865" s="264">
        <v>701</v>
      </c>
      <c r="M865" s="264">
        <v>680</v>
      </c>
      <c r="N865" s="267">
        <v>0.904601571268238</v>
      </c>
      <c r="O865" s="266">
        <v>1612</v>
      </c>
      <c r="P865" s="294">
        <v>0.9</v>
      </c>
      <c r="Q865" s="267">
        <v>0.904601571268238</v>
      </c>
      <c r="R865" s="267">
        <v>0.94364012409514</v>
      </c>
      <c r="S865" s="267">
        <v>0.923583662714098</v>
      </c>
      <c r="T865" s="295">
        <v>-0.0390385528269017</v>
      </c>
      <c r="U865" s="266">
        <v>1782</v>
      </c>
      <c r="V865" s="266">
        <v>1627</v>
      </c>
      <c r="W865" s="267">
        <v>0.913019079685746</v>
      </c>
      <c r="X865" s="267">
        <v>0.913019079685746</v>
      </c>
      <c r="Y865" s="268">
        <v>0.904860392967942</v>
      </c>
      <c r="Z865" s="268">
        <v>0.895915678524374</v>
      </c>
      <c r="AA865" s="295">
        <v>0.00815868671780429</v>
      </c>
      <c r="AB865" s="264">
        <v>10658</v>
      </c>
      <c r="AC865" s="264">
        <v>9797</v>
      </c>
      <c r="AD865" s="264">
        <v>10457</v>
      </c>
      <c r="AE865" s="264">
        <v>9794</v>
      </c>
      <c r="AF865" s="268">
        <v>0.919215612685307</v>
      </c>
      <c r="AG865" s="268">
        <v>0.936597494501291</v>
      </c>
      <c r="AH865" s="295">
        <v>-0.0173818818159842</v>
      </c>
    </row>
    <row r="866" spans="1:34">
      <c r="A866" s="315" t="s">
        <v>1160</v>
      </c>
      <c r="B866" s="321" t="s">
        <v>3345</v>
      </c>
      <c r="C866" s="293" t="s">
        <v>1531</v>
      </c>
      <c r="D866" s="321" t="s">
        <v>1532</v>
      </c>
      <c r="E866" s="263">
        <v>1878</v>
      </c>
      <c r="F866" s="263">
        <v>1787</v>
      </c>
      <c r="G866" s="263">
        <v>1720</v>
      </c>
      <c r="H866" s="264">
        <v>2105</v>
      </c>
      <c r="I866" s="264">
        <v>1725</v>
      </c>
      <c r="J866" s="264">
        <v>1855</v>
      </c>
      <c r="K866" s="264">
        <v>812</v>
      </c>
      <c r="L866" s="264">
        <v>776</v>
      </c>
      <c r="M866" s="264">
        <v>718</v>
      </c>
      <c r="N866" s="267">
        <v>0.951544195953142</v>
      </c>
      <c r="O866" s="266">
        <v>1787</v>
      </c>
      <c r="P866" s="294">
        <v>0.9</v>
      </c>
      <c r="Q866" s="267">
        <v>0.951544195953142</v>
      </c>
      <c r="R866" s="267">
        <v>0.819477434679335</v>
      </c>
      <c r="S866" s="267">
        <v>0.955665024630542</v>
      </c>
      <c r="T866" s="295">
        <v>0.132066761273807</v>
      </c>
      <c r="U866" s="266">
        <v>1878</v>
      </c>
      <c r="V866" s="266">
        <v>1720</v>
      </c>
      <c r="W866" s="267">
        <v>0.915867944621938</v>
      </c>
      <c r="X866" s="267">
        <v>0.915867944621938</v>
      </c>
      <c r="Y866" s="268">
        <v>0.881235154394299</v>
      </c>
      <c r="Z866" s="268">
        <v>0.88423645320197</v>
      </c>
      <c r="AA866" s="295">
        <v>0.0346327902276389</v>
      </c>
      <c r="AB866" s="264">
        <v>11303</v>
      </c>
      <c r="AC866" s="264">
        <v>10183</v>
      </c>
      <c r="AD866" s="264">
        <v>11093</v>
      </c>
      <c r="AE866" s="264">
        <v>10142</v>
      </c>
      <c r="AF866" s="268">
        <v>0.900911262496682</v>
      </c>
      <c r="AG866" s="268">
        <v>0.914270260524655</v>
      </c>
      <c r="AH866" s="295">
        <v>-0.0133589980279729</v>
      </c>
    </row>
    <row r="867" spans="1:34">
      <c r="A867" s="315" t="s">
        <v>1160</v>
      </c>
      <c r="B867" s="321" t="s">
        <v>3345</v>
      </c>
      <c r="C867" s="293" t="s">
        <v>1533</v>
      </c>
      <c r="D867" s="321" t="s">
        <v>1534</v>
      </c>
      <c r="E867" s="263">
        <v>2972</v>
      </c>
      <c r="F867" s="263">
        <v>2470</v>
      </c>
      <c r="G867" s="263">
        <v>2612</v>
      </c>
      <c r="H867" s="264">
        <v>3490</v>
      </c>
      <c r="I867" s="264">
        <v>2980</v>
      </c>
      <c r="J867" s="264">
        <v>3026</v>
      </c>
      <c r="K867" s="264">
        <v>1362</v>
      </c>
      <c r="L867" s="264">
        <v>1211</v>
      </c>
      <c r="M867" s="264">
        <v>1196</v>
      </c>
      <c r="N867" s="267">
        <v>0.831090174966353</v>
      </c>
      <c r="O867" s="266">
        <v>2470</v>
      </c>
      <c r="P867" s="294">
        <v>0.9</v>
      </c>
      <c r="Q867" s="267">
        <v>0.831090174966353</v>
      </c>
      <c r="R867" s="267">
        <v>0.853868194842407</v>
      </c>
      <c r="S867" s="267">
        <v>0.88913362701909</v>
      </c>
      <c r="T867" s="295">
        <v>-0.0227780198760542</v>
      </c>
      <c r="U867" s="266">
        <v>2972</v>
      </c>
      <c r="V867" s="266">
        <v>2612</v>
      </c>
      <c r="W867" s="267">
        <v>0.878869448183042</v>
      </c>
      <c r="X867" s="267">
        <v>0.878869448183042</v>
      </c>
      <c r="Y867" s="268">
        <v>0.867048710601719</v>
      </c>
      <c r="Z867" s="268">
        <v>0.878120411160059</v>
      </c>
      <c r="AA867" s="295">
        <v>0.0118207375813225</v>
      </c>
      <c r="AB867" s="264">
        <v>18544</v>
      </c>
      <c r="AC867" s="264">
        <v>16255</v>
      </c>
      <c r="AD867" s="264">
        <v>17453</v>
      </c>
      <c r="AE867" s="264">
        <v>15423</v>
      </c>
      <c r="AF867" s="268">
        <v>0.876563848144953</v>
      </c>
      <c r="AG867" s="268">
        <v>0.883687618174526</v>
      </c>
      <c r="AH867" s="295">
        <v>-0.00712377002957332</v>
      </c>
    </row>
    <row r="868" spans="1:34">
      <c r="A868" s="315" t="s">
        <v>1160</v>
      </c>
      <c r="B868" s="321" t="s">
        <v>3345</v>
      </c>
      <c r="C868" s="293" t="s">
        <v>1535</v>
      </c>
      <c r="D868" s="321" t="s">
        <v>1536</v>
      </c>
      <c r="E868" s="263">
        <v>2038</v>
      </c>
      <c r="F868" s="263">
        <v>1935</v>
      </c>
      <c r="G868" s="263">
        <v>1890</v>
      </c>
      <c r="H868" s="264">
        <v>2304</v>
      </c>
      <c r="I868" s="264">
        <v>2138</v>
      </c>
      <c r="J868" s="264">
        <v>2136</v>
      </c>
      <c r="K868" s="264">
        <v>1004</v>
      </c>
      <c r="L868" s="264">
        <v>886</v>
      </c>
      <c r="M868" s="264">
        <v>950</v>
      </c>
      <c r="N868" s="267">
        <v>0.94946025515211</v>
      </c>
      <c r="O868" s="266">
        <v>1935</v>
      </c>
      <c r="P868" s="294">
        <v>0.9</v>
      </c>
      <c r="Q868" s="267">
        <v>0.94946025515211</v>
      </c>
      <c r="R868" s="267">
        <v>0.927951388888889</v>
      </c>
      <c r="S868" s="267">
        <v>0.882470119521912</v>
      </c>
      <c r="T868" s="295">
        <v>0.0215088662632211</v>
      </c>
      <c r="U868" s="266">
        <v>2038</v>
      </c>
      <c r="V868" s="266">
        <v>1890</v>
      </c>
      <c r="W868" s="267">
        <v>0.927379784102061</v>
      </c>
      <c r="X868" s="267">
        <v>0.927379784102061</v>
      </c>
      <c r="Y868" s="268">
        <v>0.927083333333333</v>
      </c>
      <c r="Z868" s="268">
        <v>0.946215139442231</v>
      </c>
      <c r="AA868" s="295">
        <v>0.000296450768727419</v>
      </c>
      <c r="AB868" s="264">
        <v>12834</v>
      </c>
      <c r="AC868" s="264">
        <v>11977</v>
      </c>
      <c r="AD868" s="264">
        <v>12593</v>
      </c>
      <c r="AE868" s="264">
        <v>11723</v>
      </c>
      <c r="AF868" s="268">
        <v>0.933224248091008</v>
      </c>
      <c r="AG868" s="268">
        <v>0.930913999841182</v>
      </c>
      <c r="AH868" s="295">
        <v>0.00231024824982662</v>
      </c>
    </row>
    <row r="869" spans="1:34">
      <c r="A869" s="315" t="s">
        <v>1160</v>
      </c>
      <c r="B869" s="321" t="s">
        <v>3345</v>
      </c>
      <c r="C869" s="293" t="s">
        <v>1537</v>
      </c>
      <c r="D869" s="321" t="s">
        <v>1538</v>
      </c>
      <c r="E869" s="263">
        <v>2250</v>
      </c>
      <c r="F869" s="263">
        <v>2195</v>
      </c>
      <c r="G869" s="263">
        <v>2084</v>
      </c>
      <c r="H869" s="264">
        <v>2538</v>
      </c>
      <c r="I869" s="264">
        <v>2471</v>
      </c>
      <c r="J869" s="264">
        <v>2331</v>
      </c>
      <c r="K869" s="264">
        <v>937</v>
      </c>
      <c r="L869" s="264">
        <v>915</v>
      </c>
      <c r="M869" s="264">
        <v>866</v>
      </c>
      <c r="N869" s="267">
        <v>0.975555555555556</v>
      </c>
      <c r="O869" s="266">
        <v>2195</v>
      </c>
      <c r="P869" s="294">
        <v>0.9</v>
      </c>
      <c r="Q869" s="267">
        <v>0.975555555555556</v>
      </c>
      <c r="R869" s="267">
        <v>0.973601260835303</v>
      </c>
      <c r="S869" s="267">
        <v>0.976520811099253</v>
      </c>
      <c r="T869" s="295">
        <v>0.0019542947202521</v>
      </c>
      <c r="U869" s="266">
        <v>2250</v>
      </c>
      <c r="V869" s="266">
        <v>2084</v>
      </c>
      <c r="W869" s="267">
        <v>0.926222222222222</v>
      </c>
      <c r="X869" s="267">
        <v>0.926222222222222</v>
      </c>
      <c r="Y869" s="268">
        <v>0.918439716312057</v>
      </c>
      <c r="Z869" s="268">
        <v>0.924226254002134</v>
      </c>
      <c r="AA869" s="295">
        <v>0.00778250591016538</v>
      </c>
      <c r="AB869" s="264">
        <v>13779</v>
      </c>
      <c r="AC869" s="264">
        <v>12820</v>
      </c>
      <c r="AD869" s="264">
        <v>13851</v>
      </c>
      <c r="AE869" s="264">
        <v>12971</v>
      </c>
      <c r="AF869" s="268">
        <v>0.930401335365411</v>
      </c>
      <c r="AG869" s="268">
        <v>0.936466681106057</v>
      </c>
      <c r="AH869" s="295">
        <v>-0.00606534574064621</v>
      </c>
    </row>
    <row r="870" spans="1:34">
      <c r="A870" s="315" t="s">
        <v>1160</v>
      </c>
      <c r="B870" s="321" t="s">
        <v>3345</v>
      </c>
      <c r="C870" s="293" t="s">
        <v>1539</v>
      </c>
      <c r="D870" s="321" t="s">
        <v>1540</v>
      </c>
      <c r="E870" s="263">
        <v>2603</v>
      </c>
      <c r="F870" s="263">
        <v>2497</v>
      </c>
      <c r="G870" s="263">
        <v>2281</v>
      </c>
      <c r="H870" s="264">
        <v>2895</v>
      </c>
      <c r="I870" s="264">
        <v>2740</v>
      </c>
      <c r="J870" s="264">
        <v>2575</v>
      </c>
      <c r="K870" s="264">
        <v>1129</v>
      </c>
      <c r="L870" s="264">
        <v>1071</v>
      </c>
      <c r="M870" s="264">
        <v>1028</v>
      </c>
      <c r="N870" s="267">
        <v>0.959277756434883</v>
      </c>
      <c r="O870" s="266">
        <v>2497</v>
      </c>
      <c r="P870" s="294">
        <v>0.9</v>
      </c>
      <c r="Q870" s="267">
        <v>0.959277756434883</v>
      </c>
      <c r="R870" s="267">
        <v>0.946459412780656</v>
      </c>
      <c r="S870" s="267">
        <v>0.948627103631532</v>
      </c>
      <c r="T870" s="295">
        <v>0.0128183436542265</v>
      </c>
      <c r="U870" s="266">
        <v>2603</v>
      </c>
      <c r="V870" s="266">
        <v>2281</v>
      </c>
      <c r="W870" s="267">
        <v>0.876296580868229</v>
      </c>
      <c r="X870" s="267">
        <v>0.876296580868229</v>
      </c>
      <c r="Y870" s="268">
        <v>0.889464594127807</v>
      </c>
      <c r="Z870" s="268">
        <v>0.910540301151461</v>
      </c>
      <c r="AA870" s="295">
        <v>-0.0131680132595776</v>
      </c>
      <c r="AB870" s="264">
        <v>16107</v>
      </c>
      <c r="AC870" s="264">
        <v>14393</v>
      </c>
      <c r="AD870" s="264">
        <v>15793</v>
      </c>
      <c r="AE870" s="264">
        <v>14357</v>
      </c>
      <c r="AF870" s="268">
        <v>0.893586639349351</v>
      </c>
      <c r="AG870" s="268">
        <v>0.909073640220351</v>
      </c>
      <c r="AH870" s="295">
        <v>-0.0154870008709995</v>
      </c>
    </row>
    <row r="871" spans="1:34">
      <c r="A871" s="315" t="s">
        <v>1160</v>
      </c>
      <c r="B871" s="321" t="s">
        <v>3350</v>
      </c>
      <c r="C871" s="293" t="s">
        <v>1541</v>
      </c>
      <c r="D871" s="321" t="s">
        <v>1542</v>
      </c>
      <c r="E871" s="263">
        <v>6047</v>
      </c>
      <c r="F871" s="263">
        <v>5731</v>
      </c>
      <c r="G871" s="263">
        <v>5508</v>
      </c>
      <c r="H871" s="264">
        <v>8179</v>
      </c>
      <c r="I871" s="264">
        <v>7829</v>
      </c>
      <c r="J871" s="264">
        <v>7378</v>
      </c>
      <c r="K871" s="264">
        <v>3020</v>
      </c>
      <c r="L871" s="264">
        <v>2905</v>
      </c>
      <c r="M871" s="264">
        <v>2779</v>
      </c>
      <c r="N871" s="267">
        <v>0.947742682321812</v>
      </c>
      <c r="O871" s="266">
        <v>5731</v>
      </c>
      <c r="P871" s="294">
        <v>0.9</v>
      </c>
      <c r="Q871" s="267">
        <v>0.947742682321812</v>
      </c>
      <c r="R871" s="267">
        <v>0.957207482577332</v>
      </c>
      <c r="S871" s="267">
        <v>0.961920529801324</v>
      </c>
      <c r="T871" s="295">
        <v>-0.00946480025551977</v>
      </c>
      <c r="U871" s="266">
        <v>6047</v>
      </c>
      <c r="V871" s="266">
        <v>5508</v>
      </c>
      <c r="W871" s="267">
        <v>0.910864891681826</v>
      </c>
      <c r="X871" s="267">
        <v>0.910864891681826</v>
      </c>
      <c r="Y871" s="268">
        <v>0.902066267269837</v>
      </c>
      <c r="Z871" s="268">
        <v>0.920198675496689</v>
      </c>
      <c r="AA871" s="295">
        <v>0.00879862441198831</v>
      </c>
      <c r="AB871" s="264">
        <v>41434</v>
      </c>
      <c r="AC871" s="264">
        <v>38225</v>
      </c>
      <c r="AD871" s="264">
        <v>39752</v>
      </c>
      <c r="AE871" s="264">
        <v>37062</v>
      </c>
      <c r="AF871" s="268">
        <v>0.922551527730849</v>
      </c>
      <c r="AG871" s="268">
        <v>0.932330448782451</v>
      </c>
      <c r="AH871" s="295">
        <v>-0.00977892105160216</v>
      </c>
    </row>
    <row r="872" spans="1:34">
      <c r="A872" s="315" t="s">
        <v>1160</v>
      </c>
      <c r="B872" s="321" t="s">
        <v>3350</v>
      </c>
      <c r="C872" s="293" t="s">
        <v>1543</v>
      </c>
      <c r="D872" s="321" t="s">
        <v>1544</v>
      </c>
      <c r="E872" s="263">
        <v>4255</v>
      </c>
      <c r="F872" s="263">
        <v>4085</v>
      </c>
      <c r="G872" s="263">
        <v>3858</v>
      </c>
      <c r="H872" s="264">
        <v>5418</v>
      </c>
      <c r="I872" s="264">
        <v>5073</v>
      </c>
      <c r="J872" s="264">
        <v>4651</v>
      </c>
      <c r="K872" s="264">
        <v>1735</v>
      </c>
      <c r="L872" s="264">
        <v>1689</v>
      </c>
      <c r="M872" s="264">
        <v>1573</v>
      </c>
      <c r="N872" s="267">
        <v>0.960047003525264</v>
      </c>
      <c r="O872" s="266">
        <v>4085</v>
      </c>
      <c r="P872" s="294">
        <v>0.9</v>
      </c>
      <c r="Q872" s="267">
        <v>0.960047003525264</v>
      </c>
      <c r="R872" s="267">
        <v>0.936323366555925</v>
      </c>
      <c r="S872" s="267">
        <v>0.973487031700288</v>
      </c>
      <c r="T872" s="295">
        <v>0.0237236369693397</v>
      </c>
      <c r="U872" s="266">
        <v>4255</v>
      </c>
      <c r="V872" s="266">
        <v>3858</v>
      </c>
      <c r="W872" s="267">
        <v>0.906698002350176</v>
      </c>
      <c r="X872" s="267">
        <v>0.906698002350176</v>
      </c>
      <c r="Y872" s="268">
        <v>0.85843484680694</v>
      </c>
      <c r="Z872" s="268">
        <v>0.906628242074928</v>
      </c>
      <c r="AA872" s="295">
        <v>0.0482631555432365</v>
      </c>
      <c r="AB872" s="264">
        <v>27434</v>
      </c>
      <c r="AC872" s="264">
        <v>24580</v>
      </c>
      <c r="AD872" s="264">
        <v>27819</v>
      </c>
      <c r="AE872" s="264">
        <v>24997</v>
      </c>
      <c r="AF872" s="268">
        <v>0.895968506233141</v>
      </c>
      <c r="AG872" s="268">
        <v>0.898558539127934</v>
      </c>
      <c r="AH872" s="295">
        <v>-0.00259003289479276</v>
      </c>
    </row>
    <row r="873" spans="1:34">
      <c r="A873" s="315" t="s">
        <v>1160</v>
      </c>
      <c r="B873" s="321" t="s">
        <v>3350</v>
      </c>
      <c r="C873" s="293" t="s">
        <v>1545</v>
      </c>
      <c r="D873" s="321" t="s">
        <v>1546</v>
      </c>
      <c r="E873" s="263">
        <v>2118</v>
      </c>
      <c r="F873" s="263">
        <v>2093</v>
      </c>
      <c r="G873" s="263">
        <v>1996</v>
      </c>
      <c r="H873" s="264">
        <v>2580</v>
      </c>
      <c r="I873" s="264">
        <v>2562</v>
      </c>
      <c r="J873" s="264">
        <v>2391</v>
      </c>
      <c r="K873" s="264">
        <v>778</v>
      </c>
      <c r="L873" s="264">
        <v>774</v>
      </c>
      <c r="M873" s="264">
        <v>747</v>
      </c>
      <c r="N873" s="267">
        <v>0.98819641170916</v>
      </c>
      <c r="O873" s="266">
        <v>2093</v>
      </c>
      <c r="P873" s="294">
        <v>0.9</v>
      </c>
      <c r="Q873" s="267">
        <v>0.98819641170916</v>
      </c>
      <c r="R873" s="267">
        <v>0.993023255813953</v>
      </c>
      <c r="S873" s="267">
        <v>0.994858611825193</v>
      </c>
      <c r="T873" s="295">
        <v>-0.00482684410479384</v>
      </c>
      <c r="U873" s="266">
        <v>2118</v>
      </c>
      <c r="V873" s="266">
        <v>1996</v>
      </c>
      <c r="W873" s="267">
        <v>0.942398489140699</v>
      </c>
      <c r="X873" s="267">
        <v>0.942398489140699</v>
      </c>
      <c r="Y873" s="268">
        <v>0.926744186046512</v>
      </c>
      <c r="Z873" s="268">
        <v>0.960154241645244</v>
      </c>
      <c r="AA873" s="295">
        <v>0.0156543030941871</v>
      </c>
      <c r="AB873" s="264">
        <v>12805</v>
      </c>
      <c r="AC873" s="264">
        <v>12205</v>
      </c>
      <c r="AD873" s="264">
        <v>12781</v>
      </c>
      <c r="AE873" s="264">
        <v>12056</v>
      </c>
      <c r="AF873" s="268">
        <v>0.953143303397111</v>
      </c>
      <c r="AG873" s="268">
        <v>0.943275174086535</v>
      </c>
      <c r="AH873" s="295">
        <v>0.00986812931057579</v>
      </c>
    </row>
    <row r="874" spans="1:34">
      <c r="A874" s="315" t="s">
        <v>1160</v>
      </c>
      <c r="B874" s="321" t="s">
        <v>3350</v>
      </c>
      <c r="C874" s="293" t="s">
        <v>1547</v>
      </c>
      <c r="D874" s="321" t="s">
        <v>1548</v>
      </c>
      <c r="E874" s="263">
        <v>3507</v>
      </c>
      <c r="F874" s="263">
        <v>3460</v>
      </c>
      <c r="G874" s="263">
        <v>3367</v>
      </c>
      <c r="H874" s="264">
        <v>4466</v>
      </c>
      <c r="I874" s="264">
        <v>4385</v>
      </c>
      <c r="J874" s="264">
        <v>4089</v>
      </c>
      <c r="K874" s="264">
        <v>1409</v>
      </c>
      <c r="L874" s="264">
        <v>1382</v>
      </c>
      <c r="M874" s="264">
        <v>1360</v>
      </c>
      <c r="N874" s="267">
        <v>0.986598232107214</v>
      </c>
      <c r="O874" s="266">
        <v>3460</v>
      </c>
      <c r="P874" s="294">
        <v>0.9</v>
      </c>
      <c r="Q874" s="267">
        <v>0.986598232107214</v>
      </c>
      <c r="R874" s="267">
        <v>0.981862964621585</v>
      </c>
      <c r="S874" s="267">
        <v>0.98083747338538</v>
      </c>
      <c r="T874" s="295">
        <v>0.0047352674856288</v>
      </c>
      <c r="U874" s="266">
        <v>3507</v>
      </c>
      <c r="V874" s="266">
        <v>3367</v>
      </c>
      <c r="W874" s="267">
        <v>0.960079840319361</v>
      </c>
      <c r="X874" s="267">
        <v>0.960079840319361</v>
      </c>
      <c r="Y874" s="268">
        <v>0.915584415584416</v>
      </c>
      <c r="Z874" s="268">
        <v>0.965223562810504</v>
      </c>
      <c r="AA874" s="295">
        <v>0.0444954247349457</v>
      </c>
      <c r="AB874" s="264">
        <v>22361</v>
      </c>
      <c r="AC874" s="264">
        <v>21267</v>
      </c>
      <c r="AD874" s="264">
        <v>22196</v>
      </c>
      <c r="AE874" s="264">
        <v>21244</v>
      </c>
      <c r="AF874" s="268">
        <v>0.951075533294575</v>
      </c>
      <c r="AG874" s="268">
        <v>0.957109389079113</v>
      </c>
      <c r="AH874" s="295">
        <v>-0.00603385578453797</v>
      </c>
    </row>
    <row r="875" spans="1:34">
      <c r="A875" s="315" t="s">
        <v>1160</v>
      </c>
      <c r="B875" s="321" t="s">
        <v>3350</v>
      </c>
      <c r="C875" s="293" t="s">
        <v>1549</v>
      </c>
      <c r="D875" s="321" t="s">
        <v>1550</v>
      </c>
      <c r="E875" s="263">
        <v>4216</v>
      </c>
      <c r="F875" s="263">
        <v>3738</v>
      </c>
      <c r="G875" s="263">
        <v>3382</v>
      </c>
      <c r="H875" s="264">
        <v>5180</v>
      </c>
      <c r="I875" s="264">
        <v>4170</v>
      </c>
      <c r="J875" s="264">
        <v>4087</v>
      </c>
      <c r="K875" s="264">
        <v>1926</v>
      </c>
      <c r="L875" s="264">
        <v>1721</v>
      </c>
      <c r="M875" s="264">
        <v>1576</v>
      </c>
      <c r="N875" s="267">
        <v>0.886622390891841</v>
      </c>
      <c r="O875" s="266">
        <v>3738</v>
      </c>
      <c r="P875" s="294">
        <v>0.9</v>
      </c>
      <c r="Q875" s="267">
        <v>0.886622390891841</v>
      </c>
      <c r="R875" s="267">
        <v>0.805019305019305</v>
      </c>
      <c r="S875" s="267">
        <v>0.893561786085151</v>
      </c>
      <c r="T875" s="295">
        <v>0.0816030858725356</v>
      </c>
      <c r="U875" s="266">
        <v>4216</v>
      </c>
      <c r="V875" s="266">
        <v>3382</v>
      </c>
      <c r="W875" s="267">
        <v>0.802182163187856</v>
      </c>
      <c r="X875" s="267">
        <v>0.802182163187856</v>
      </c>
      <c r="Y875" s="268">
        <v>0.788996138996139</v>
      </c>
      <c r="Z875" s="268">
        <v>0.818276220145379</v>
      </c>
      <c r="AA875" s="295">
        <v>0.0131860241917168</v>
      </c>
      <c r="AB875" s="264">
        <v>26606</v>
      </c>
      <c r="AC875" s="264">
        <v>22131</v>
      </c>
      <c r="AD875" s="264">
        <v>27254</v>
      </c>
      <c r="AE875" s="264">
        <v>23138</v>
      </c>
      <c r="AF875" s="268">
        <v>0.831804856047508</v>
      </c>
      <c r="AG875" s="268">
        <v>0.848976297057313</v>
      </c>
      <c r="AH875" s="295">
        <v>-0.0171714410098046</v>
      </c>
    </row>
    <row r="876" spans="1:34">
      <c r="A876" s="315" t="s">
        <v>1160</v>
      </c>
      <c r="B876" s="321" t="s">
        <v>3350</v>
      </c>
      <c r="C876" s="293" t="s">
        <v>1551</v>
      </c>
      <c r="D876" s="321" t="s">
        <v>1552</v>
      </c>
      <c r="E876" s="263">
        <v>4062</v>
      </c>
      <c r="F876" s="263">
        <v>3853</v>
      </c>
      <c r="G876" s="263">
        <v>3701</v>
      </c>
      <c r="H876" s="264">
        <v>4426</v>
      </c>
      <c r="I876" s="264">
        <v>4228</v>
      </c>
      <c r="J876" s="264">
        <v>3943</v>
      </c>
      <c r="K876" s="264">
        <v>1554</v>
      </c>
      <c r="L876" s="264">
        <v>1486</v>
      </c>
      <c r="M876" s="264">
        <v>1429</v>
      </c>
      <c r="N876" s="267">
        <v>0.948547513540128</v>
      </c>
      <c r="O876" s="266">
        <v>3853</v>
      </c>
      <c r="P876" s="294">
        <v>0.9</v>
      </c>
      <c r="Q876" s="267">
        <v>0.948547513540128</v>
      </c>
      <c r="R876" s="267">
        <v>0.955264347040217</v>
      </c>
      <c r="S876" s="267">
        <v>0.956241956241956</v>
      </c>
      <c r="T876" s="295">
        <v>-0.00671683350008889</v>
      </c>
      <c r="U876" s="266">
        <v>4062</v>
      </c>
      <c r="V876" s="266">
        <v>3701</v>
      </c>
      <c r="W876" s="267">
        <v>0.911127523387494</v>
      </c>
      <c r="X876" s="267">
        <v>0.911127523387494</v>
      </c>
      <c r="Y876" s="268">
        <v>0.890872119295075</v>
      </c>
      <c r="Z876" s="268">
        <v>0.91956241956242</v>
      </c>
      <c r="AA876" s="295">
        <v>0.0202554040924192</v>
      </c>
      <c r="AB876" s="264">
        <v>24819</v>
      </c>
      <c r="AC876" s="264">
        <v>22671</v>
      </c>
      <c r="AD876" s="264">
        <v>24504</v>
      </c>
      <c r="AE876" s="264">
        <v>22571</v>
      </c>
      <c r="AF876" s="268">
        <v>0.913453402635078</v>
      </c>
      <c r="AG876" s="268">
        <v>0.921114920013059</v>
      </c>
      <c r="AH876" s="295">
        <v>-0.00766151737798104</v>
      </c>
    </row>
    <row r="877" spans="1:34">
      <c r="A877" s="315" t="s">
        <v>1160</v>
      </c>
      <c r="B877" s="321" t="s">
        <v>3350</v>
      </c>
      <c r="C877" s="293" t="s">
        <v>1553</v>
      </c>
      <c r="D877" s="321" t="s">
        <v>1554</v>
      </c>
      <c r="E877" s="263">
        <v>3573</v>
      </c>
      <c r="F877" s="263">
        <v>3468</v>
      </c>
      <c r="G877" s="263">
        <v>3286</v>
      </c>
      <c r="H877" s="264">
        <v>5167</v>
      </c>
      <c r="I877" s="264">
        <v>4865</v>
      </c>
      <c r="J877" s="264">
        <v>4600</v>
      </c>
      <c r="K877" s="264">
        <v>1615</v>
      </c>
      <c r="L877" s="264">
        <v>1557</v>
      </c>
      <c r="M877" s="264">
        <v>1507</v>
      </c>
      <c r="N877" s="267">
        <v>0.970612930310663</v>
      </c>
      <c r="O877" s="266">
        <v>3468</v>
      </c>
      <c r="P877" s="294">
        <v>0.9</v>
      </c>
      <c r="Q877" s="267">
        <v>0.970612930310663</v>
      </c>
      <c r="R877" s="267">
        <v>0.941552157925295</v>
      </c>
      <c r="S877" s="267">
        <v>0.964086687306502</v>
      </c>
      <c r="T877" s="295">
        <v>0.0290607723853682</v>
      </c>
      <c r="U877" s="266">
        <v>3573</v>
      </c>
      <c r="V877" s="266">
        <v>3286</v>
      </c>
      <c r="W877" s="267">
        <v>0.919675342849146</v>
      </c>
      <c r="X877" s="267">
        <v>0.919675342849146</v>
      </c>
      <c r="Y877" s="268">
        <v>0.890265144184246</v>
      </c>
      <c r="Z877" s="268">
        <v>0.93312693498452</v>
      </c>
      <c r="AA877" s="295">
        <v>0.0294101986649002</v>
      </c>
      <c r="AB877" s="264">
        <v>24694</v>
      </c>
      <c r="AC877" s="264">
        <v>22924</v>
      </c>
      <c r="AD877" s="264">
        <v>24737</v>
      </c>
      <c r="AE877" s="264">
        <v>23193</v>
      </c>
      <c r="AF877" s="268">
        <v>0.928322669474366</v>
      </c>
      <c r="AG877" s="268">
        <v>0.93758337712738</v>
      </c>
      <c r="AH877" s="295">
        <v>-0.00926070765301379</v>
      </c>
    </row>
    <row r="878" spans="1:34">
      <c r="A878" s="315" t="s">
        <v>1160</v>
      </c>
      <c r="B878" s="321" t="s">
        <v>3350</v>
      </c>
      <c r="C878" s="293" t="s">
        <v>1555</v>
      </c>
      <c r="D878" s="321" t="s">
        <v>1556</v>
      </c>
      <c r="E878" s="263">
        <v>2645</v>
      </c>
      <c r="F878" s="263">
        <v>2566</v>
      </c>
      <c r="G878" s="263">
        <v>2500</v>
      </c>
      <c r="H878" s="264">
        <v>3640</v>
      </c>
      <c r="I878" s="264">
        <v>3550</v>
      </c>
      <c r="J878" s="264">
        <v>3418</v>
      </c>
      <c r="K878" s="264">
        <v>1410</v>
      </c>
      <c r="L878" s="264">
        <v>1379</v>
      </c>
      <c r="M878" s="264">
        <v>1341</v>
      </c>
      <c r="N878" s="267">
        <v>0.970132325141777</v>
      </c>
      <c r="O878" s="266">
        <v>2566</v>
      </c>
      <c r="P878" s="294">
        <v>0.9</v>
      </c>
      <c r="Q878" s="267">
        <v>0.970132325141777</v>
      </c>
      <c r="R878" s="267">
        <v>0.975274725274725</v>
      </c>
      <c r="S878" s="267">
        <v>0.978014184397163</v>
      </c>
      <c r="T878" s="295">
        <v>-0.00514240013294831</v>
      </c>
      <c r="U878" s="266">
        <v>2645</v>
      </c>
      <c r="V878" s="266">
        <v>2500</v>
      </c>
      <c r="W878" s="267">
        <v>0.945179584120983</v>
      </c>
      <c r="X878" s="267">
        <v>0.945179584120983</v>
      </c>
      <c r="Y878" s="268">
        <v>0.939010989010989</v>
      </c>
      <c r="Z878" s="268">
        <v>0.951063829787234</v>
      </c>
      <c r="AA878" s="295">
        <v>0.00616859510999401</v>
      </c>
      <c r="AB878" s="264">
        <v>18431</v>
      </c>
      <c r="AC878" s="264">
        <v>17554</v>
      </c>
      <c r="AD878" s="264">
        <v>18140</v>
      </c>
      <c r="AE878" s="264">
        <v>17242</v>
      </c>
      <c r="AF878" s="268">
        <v>0.952417123324833</v>
      </c>
      <c r="AG878" s="268">
        <v>0.950496141124587</v>
      </c>
      <c r="AH878" s="295">
        <v>0.00192098220024661</v>
      </c>
    </row>
    <row r="879" spans="1:34">
      <c r="A879" s="315" t="s">
        <v>1160</v>
      </c>
      <c r="B879" s="321" t="s">
        <v>3350</v>
      </c>
      <c r="C879" s="293" t="s">
        <v>1557</v>
      </c>
      <c r="D879" s="321" t="s">
        <v>1558</v>
      </c>
      <c r="E879" s="263">
        <v>2010</v>
      </c>
      <c r="F879" s="263">
        <v>1987</v>
      </c>
      <c r="G879" s="263">
        <v>1922</v>
      </c>
      <c r="H879" s="264">
        <v>2615</v>
      </c>
      <c r="I879" s="264">
        <v>2364</v>
      </c>
      <c r="J879" s="264">
        <v>2291</v>
      </c>
      <c r="K879" s="264">
        <v>957</v>
      </c>
      <c r="L879" s="264">
        <v>866</v>
      </c>
      <c r="M879" s="264">
        <v>910</v>
      </c>
      <c r="N879" s="267">
        <v>0.988557213930348</v>
      </c>
      <c r="O879" s="266">
        <v>1987</v>
      </c>
      <c r="P879" s="294">
        <v>0.9</v>
      </c>
      <c r="Q879" s="267">
        <v>0.988557213930348</v>
      </c>
      <c r="R879" s="267">
        <v>0.904015296367113</v>
      </c>
      <c r="S879" s="267">
        <v>0.90491118077325</v>
      </c>
      <c r="T879" s="295">
        <v>0.0845419175632354</v>
      </c>
      <c r="U879" s="266">
        <v>2010</v>
      </c>
      <c r="V879" s="266">
        <v>1922</v>
      </c>
      <c r="W879" s="267">
        <v>0.956218905472637</v>
      </c>
      <c r="X879" s="267">
        <v>0.956218905472637</v>
      </c>
      <c r="Y879" s="268">
        <v>0.876099426386233</v>
      </c>
      <c r="Z879" s="268">
        <v>0.950888192267503</v>
      </c>
      <c r="AA879" s="295">
        <v>0.0801194790864035</v>
      </c>
      <c r="AB879" s="264">
        <v>13012</v>
      </c>
      <c r="AC879" s="264">
        <v>12179</v>
      </c>
      <c r="AD879" s="264">
        <v>12768</v>
      </c>
      <c r="AE879" s="264">
        <v>12128</v>
      </c>
      <c r="AF879" s="268">
        <v>0.935982170304335</v>
      </c>
      <c r="AG879" s="268">
        <v>0.949874686716792</v>
      </c>
      <c r="AH879" s="295">
        <v>-0.0138925164124575</v>
      </c>
    </row>
    <row r="880" spans="1:34">
      <c r="A880" s="315" t="s">
        <v>1160</v>
      </c>
      <c r="B880" s="321" t="s">
        <v>3350</v>
      </c>
      <c r="C880" s="293" t="s">
        <v>1559</v>
      </c>
      <c r="D880" s="321" t="s">
        <v>1560</v>
      </c>
      <c r="E880" s="263">
        <v>1729</v>
      </c>
      <c r="F880" s="263">
        <v>1689</v>
      </c>
      <c r="G880" s="263">
        <v>1583</v>
      </c>
      <c r="H880" s="264">
        <v>2090</v>
      </c>
      <c r="I880" s="264">
        <v>2026</v>
      </c>
      <c r="J880" s="264">
        <v>1915</v>
      </c>
      <c r="K880" s="264">
        <v>678</v>
      </c>
      <c r="L880" s="264">
        <v>661</v>
      </c>
      <c r="M880" s="264">
        <v>647</v>
      </c>
      <c r="N880" s="267">
        <v>0.976865240023135</v>
      </c>
      <c r="O880" s="266">
        <v>1689</v>
      </c>
      <c r="P880" s="294">
        <v>0.9</v>
      </c>
      <c r="Q880" s="267">
        <v>0.976865240023135</v>
      </c>
      <c r="R880" s="267">
        <v>0.969377990430622</v>
      </c>
      <c r="S880" s="267">
        <v>0.974926253687316</v>
      </c>
      <c r="T880" s="295">
        <v>0.00748724959251279</v>
      </c>
      <c r="U880" s="266">
        <v>1729</v>
      </c>
      <c r="V880" s="266">
        <v>1583</v>
      </c>
      <c r="W880" s="267">
        <v>0.915558126084442</v>
      </c>
      <c r="X880" s="267">
        <v>0.915558126084442</v>
      </c>
      <c r="Y880" s="268">
        <v>0.916267942583732</v>
      </c>
      <c r="Z880" s="268">
        <v>0.954277286135693</v>
      </c>
      <c r="AA880" s="295">
        <v>-0.000709816499290139</v>
      </c>
      <c r="AB880" s="264">
        <v>10993</v>
      </c>
      <c r="AC880" s="264">
        <v>10121</v>
      </c>
      <c r="AD880" s="264">
        <v>10733</v>
      </c>
      <c r="AE880" s="264">
        <v>10059</v>
      </c>
      <c r="AF880" s="268">
        <v>0.920676794323661</v>
      </c>
      <c r="AG880" s="268">
        <v>0.93720301872729</v>
      </c>
      <c r="AH880" s="295">
        <v>-0.0165262244036291</v>
      </c>
    </row>
    <row r="881" spans="1:34">
      <c r="A881" s="315" t="s">
        <v>1160</v>
      </c>
      <c r="B881" s="321" t="s">
        <v>3350</v>
      </c>
      <c r="C881" s="293" t="s">
        <v>1561</v>
      </c>
      <c r="D881" s="321" t="s">
        <v>1562</v>
      </c>
      <c r="E881" s="263">
        <v>1116</v>
      </c>
      <c r="F881" s="263">
        <v>1099</v>
      </c>
      <c r="G881" s="263">
        <v>1040</v>
      </c>
      <c r="H881" s="264">
        <v>1524</v>
      </c>
      <c r="I881" s="264">
        <v>1499</v>
      </c>
      <c r="J881" s="264">
        <v>1257</v>
      </c>
      <c r="K881" s="264">
        <v>419</v>
      </c>
      <c r="L881" s="264">
        <v>402</v>
      </c>
      <c r="M881" s="264">
        <v>382</v>
      </c>
      <c r="N881" s="267">
        <v>0.984767025089606</v>
      </c>
      <c r="O881" s="266">
        <v>1099</v>
      </c>
      <c r="P881" s="294">
        <v>0.9</v>
      </c>
      <c r="Q881" s="267">
        <v>0.984767025089606</v>
      </c>
      <c r="R881" s="267">
        <v>0.983595800524934</v>
      </c>
      <c r="S881" s="267">
        <v>0.959427207637232</v>
      </c>
      <c r="T881" s="295">
        <v>0.00117122456467145</v>
      </c>
      <c r="U881" s="266">
        <v>1116</v>
      </c>
      <c r="V881" s="266">
        <v>1040</v>
      </c>
      <c r="W881" s="267">
        <v>0.931899641577061</v>
      </c>
      <c r="X881" s="267">
        <v>0.931899641577061</v>
      </c>
      <c r="Y881" s="268">
        <v>0.824803149606299</v>
      </c>
      <c r="Z881" s="268">
        <v>0.911694510739857</v>
      </c>
      <c r="AA881" s="295">
        <v>0.107096491970762</v>
      </c>
      <c r="AB881" s="264">
        <v>7541</v>
      </c>
      <c r="AC881" s="264">
        <v>6568</v>
      </c>
      <c r="AD881" s="264">
        <v>7480</v>
      </c>
      <c r="AE881" s="264">
        <v>6276</v>
      </c>
      <c r="AF881" s="268">
        <v>0.870972019626044</v>
      </c>
      <c r="AG881" s="268">
        <v>0.83903743315508</v>
      </c>
      <c r="AH881" s="295">
        <v>0.0319345864709641</v>
      </c>
    </row>
    <row r="882" spans="1:34">
      <c r="A882" s="315" t="s">
        <v>1160</v>
      </c>
      <c r="B882" s="321" t="s">
        <v>3350</v>
      </c>
      <c r="C882" s="293" t="s">
        <v>1563</v>
      </c>
      <c r="D882" s="321" t="s">
        <v>1564</v>
      </c>
      <c r="E882" s="263">
        <v>2192</v>
      </c>
      <c r="F882" s="263">
        <v>2128</v>
      </c>
      <c r="G882" s="263">
        <v>2070</v>
      </c>
      <c r="H882" s="264">
        <v>2865</v>
      </c>
      <c r="I882" s="264">
        <v>2767</v>
      </c>
      <c r="J882" s="264">
        <v>2638</v>
      </c>
      <c r="K882" s="264">
        <v>897</v>
      </c>
      <c r="L882" s="264">
        <v>825</v>
      </c>
      <c r="M882" s="264">
        <v>821</v>
      </c>
      <c r="N882" s="267">
        <v>0.970802919708029</v>
      </c>
      <c r="O882" s="266">
        <v>2128</v>
      </c>
      <c r="P882" s="294">
        <v>0.9</v>
      </c>
      <c r="Q882" s="267">
        <v>0.970802919708029</v>
      </c>
      <c r="R882" s="267">
        <v>0.965794066317627</v>
      </c>
      <c r="S882" s="267">
        <v>0.919732441471572</v>
      </c>
      <c r="T882" s="295">
        <v>0.00500885339040269</v>
      </c>
      <c r="U882" s="266">
        <v>2192</v>
      </c>
      <c r="V882" s="266">
        <v>2070</v>
      </c>
      <c r="W882" s="267">
        <v>0.944343065693431</v>
      </c>
      <c r="X882" s="267">
        <v>0.944343065693431</v>
      </c>
      <c r="Y882" s="268">
        <v>0.920767888307155</v>
      </c>
      <c r="Z882" s="268">
        <v>0.915273132664437</v>
      </c>
      <c r="AA882" s="295">
        <v>0.0235751773862753</v>
      </c>
      <c r="AB882" s="264">
        <v>14388</v>
      </c>
      <c r="AC882" s="264">
        <v>12895</v>
      </c>
      <c r="AD882" s="264">
        <v>13923</v>
      </c>
      <c r="AE882" s="264">
        <v>12712</v>
      </c>
      <c r="AF882" s="268">
        <v>0.896232971921045</v>
      </c>
      <c r="AG882" s="268">
        <v>0.913021618903972</v>
      </c>
      <c r="AH882" s="295">
        <v>-0.0167886469829265</v>
      </c>
    </row>
    <row r="883" spans="1:34">
      <c r="A883" s="315" t="s">
        <v>1160</v>
      </c>
      <c r="B883" s="321" t="s">
        <v>3349</v>
      </c>
      <c r="C883" s="293" t="s">
        <v>1565</v>
      </c>
      <c r="D883" s="321" t="s">
        <v>1566</v>
      </c>
      <c r="E883" s="263">
        <v>2914</v>
      </c>
      <c r="F883" s="263">
        <v>2767</v>
      </c>
      <c r="G883" s="263">
        <v>2624</v>
      </c>
      <c r="H883" s="264">
        <v>4123</v>
      </c>
      <c r="I883" s="264">
        <v>3928</v>
      </c>
      <c r="J883" s="264">
        <v>3677</v>
      </c>
      <c r="K883" s="264">
        <v>1325</v>
      </c>
      <c r="L883" s="264">
        <v>1274</v>
      </c>
      <c r="M883" s="264">
        <v>1169</v>
      </c>
      <c r="N883" s="267">
        <v>0.94955387783116</v>
      </c>
      <c r="O883" s="266">
        <v>2767</v>
      </c>
      <c r="P883" s="294">
        <v>0.9</v>
      </c>
      <c r="Q883" s="267">
        <v>0.94955387783116</v>
      </c>
      <c r="R883" s="267">
        <v>0.952704341498909</v>
      </c>
      <c r="S883" s="267">
        <v>0.961509433962264</v>
      </c>
      <c r="T883" s="295">
        <v>-0.00315046366774863</v>
      </c>
      <c r="U883" s="266">
        <v>2914</v>
      </c>
      <c r="V883" s="266">
        <v>2624</v>
      </c>
      <c r="W883" s="267">
        <v>0.900480439258751</v>
      </c>
      <c r="X883" s="267">
        <v>0.900480439258751</v>
      </c>
      <c r="Y883" s="268">
        <v>0.891826340043658</v>
      </c>
      <c r="Z883" s="268">
        <v>0.882264150943396</v>
      </c>
      <c r="AA883" s="295">
        <v>0.0086540992150933</v>
      </c>
      <c r="AB883" s="264">
        <v>19411</v>
      </c>
      <c r="AC883" s="264">
        <v>17617</v>
      </c>
      <c r="AD883" s="264">
        <v>19776</v>
      </c>
      <c r="AE883" s="264">
        <v>18497</v>
      </c>
      <c r="AF883" s="268">
        <v>0.907578177322137</v>
      </c>
      <c r="AG883" s="268">
        <v>0.935325647249191</v>
      </c>
      <c r="AH883" s="295">
        <v>-0.027747469927054</v>
      </c>
    </row>
    <row r="884" spans="1:34">
      <c r="A884" s="315" t="s">
        <v>1160</v>
      </c>
      <c r="B884" s="321" t="s">
        <v>3349</v>
      </c>
      <c r="C884" s="293" t="s">
        <v>1567</v>
      </c>
      <c r="D884" s="321" t="s">
        <v>1568</v>
      </c>
      <c r="E884" s="263">
        <v>2498</v>
      </c>
      <c r="F884" s="263">
        <v>2340</v>
      </c>
      <c r="G884" s="263">
        <v>2152</v>
      </c>
      <c r="H884" s="264">
        <v>3389</v>
      </c>
      <c r="I884" s="264">
        <v>3111</v>
      </c>
      <c r="J884" s="264">
        <v>2904</v>
      </c>
      <c r="K884" s="264">
        <v>1042</v>
      </c>
      <c r="L884" s="264">
        <v>960</v>
      </c>
      <c r="M884" s="264">
        <v>908</v>
      </c>
      <c r="N884" s="267">
        <v>0.936749399519616</v>
      </c>
      <c r="O884" s="266">
        <v>2340</v>
      </c>
      <c r="P884" s="294">
        <v>0.9</v>
      </c>
      <c r="Q884" s="267">
        <v>0.936749399519616</v>
      </c>
      <c r="R884" s="267">
        <v>0.917969902626143</v>
      </c>
      <c r="S884" s="267">
        <v>0.921305182341651</v>
      </c>
      <c r="T884" s="295">
        <v>0.0187794968934722</v>
      </c>
      <c r="U884" s="266">
        <v>2498</v>
      </c>
      <c r="V884" s="266">
        <v>2152</v>
      </c>
      <c r="W884" s="267">
        <v>0.861489191353082</v>
      </c>
      <c r="X884" s="267">
        <v>0.861489191353082</v>
      </c>
      <c r="Y884" s="268">
        <v>0.856889938034818</v>
      </c>
      <c r="Z884" s="268">
        <v>0.871401151631478</v>
      </c>
      <c r="AA884" s="295">
        <v>0.00459925331826394</v>
      </c>
      <c r="AB884" s="264">
        <v>15854</v>
      </c>
      <c r="AC884" s="264">
        <v>13954</v>
      </c>
      <c r="AD884" s="264">
        <v>15376</v>
      </c>
      <c r="AE884" s="264">
        <v>13540</v>
      </c>
      <c r="AF884" s="268">
        <v>0.880156427400025</v>
      </c>
      <c r="AG884" s="268">
        <v>0.880593132154006</v>
      </c>
      <c r="AH884" s="295">
        <v>-0.000436704753981054</v>
      </c>
    </row>
    <row r="885" spans="1:34">
      <c r="A885" s="315" t="s">
        <v>1160</v>
      </c>
      <c r="B885" s="321" t="s">
        <v>3349</v>
      </c>
      <c r="C885" s="293" t="s">
        <v>1569</v>
      </c>
      <c r="D885" s="321" t="s">
        <v>1570</v>
      </c>
      <c r="E885" s="263">
        <v>3587</v>
      </c>
      <c r="F885" s="263">
        <v>3456</v>
      </c>
      <c r="G885" s="263">
        <v>3297</v>
      </c>
      <c r="H885" s="264">
        <v>4902</v>
      </c>
      <c r="I885" s="264">
        <v>4679</v>
      </c>
      <c r="J885" s="264">
        <v>4467</v>
      </c>
      <c r="K885" s="264">
        <v>1596</v>
      </c>
      <c r="L885" s="264">
        <v>1550</v>
      </c>
      <c r="M885" s="264">
        <v>1475</v>
      </c>
      <c r="N885" s="267">
        <v>0.963479230554781</v>
      </c>
      <c r="O885" s="266">
        <v>3456</v>
      </c>
      <c r="P885" s="294">
        <v>0.9</v>
      </c>
      <c r="Q885" s="267">
        <v>0.963479230554781</v>
      </c>
      <c r="R885" s="267">
        <v>0.954508363933089</v>
      </c>
      <c r="S885" s="267">
        <v>0.971177944862155</v>
      </c>
      <c r="T885" s="295">
        <v>0.00897086662169255</v>
      </c>
      <c r="U885" s="266">
        <v>3587</v>
      </c>
      <c r="V885" s="266">
        <v>3297</v>
      </c>
      <c r="W885" s="267">
        <v>0.919152495121271</v>
      </c>
      <c r="X885" s="267">
        <v>0.919152495121271</v>
      </c>
      <c r="Y885" s="268">
        <v>0.911260709914321</v>
      </c>
      <c r="Z885" s="268">
        <v>0.924185463659148</v>
      </c>
      <c r="AA885" s="295">
        <v>0.00789178520695055</v>
      </c>
      <c r="AB885" s="264">
        <v>23321</v>
      </c>
      <c r="AC885" s="264">
        <v>21573</v>
      </c>
      <c r="AD885" s="264">
        <v>22389</v>
      </c>
      <c r="AE885" s="264">
        <v>20683</v>
      </c>
      <c r="AF885" s="268">
        <v>0.925046095793491</v>
      </c>
      <c r="AG885" s="268">
        <v>0.923801866988253</v>
      </c>
      <c r="AH885" s="295">
        <v>0.00124422880523767</v>
      </c>
    </row>
    <row r="886" spans="1:34">
      <c r="A886" s="315" t="s">
        <v>1160</v>
      </c>
      <c r="B886" s="321" t="s">
        <v>3349</v>
      </c>
      <c r="C886" s="293" t="s">
        <v>1571</v>
      </c>
      <c r="D886" s="321" t="s">
        <v>1572</v>
      </c>
      <c r="E886" s="263">
        <v>2531</v>
      </c>
      <c r="F886" s="263">
        <v>2497</v>
      </c>
      <c r="G886" s="263">
        <v>2404</v>
      </c>
      <c r="H886" s="264">
        <v>3709</v>
      </c>
      <c r="I886" s="264">
        <v>3591</v>
      </c>
      <c r="J886" s="264">
        <v>3508</v>
      </c>
      <c r="K886" s="264">
        <v>1180</v>
      </c>
      <c r="L886" s="264">
        <v>1108</v>
      </c>
      <c r="M886" s="264">
        <v>1120</v>
      </c>
      <c r="N886" s="267">
        <v>0.986566574476492</v>
      </c>
      <c r="O886" s="266">
        <v>2497</v>
      </c>
      <c r="P886" s="294">
        <v>0.9</v>
      </c>
      <c r="Q886" s="267">
        <v>0.986566574476492</v>
      </c>
      <c r="R886" s="267">
        <v>0.968185494742518</v>
      </c>
      <c r="S886" s="267">
        <v>0.938983050847458</v>
      </c>
      <c r="T886" s="295">
        <v>0.0183810797339733</v>
      </c>
      <c r="U886" s="266">
        <v>2531</v>
      </c>
      <c r="V886" s="266">
        <v>2404</v>
      </c>
      <c r="W886" s="267">
        <v>0.949822204662189</v>
      </c>
      <c r="X886" s="267">
        <v>0.949822204662189</v>
      </c>
      <c r="Y886" s="268">
        <v>0.945807495281747</v>
      </c>
      <c r="Z886" s="268">
        <v>0.949152542372881</v>
      </c>
      <c r="AA886" s="295">
        <v>0.00401470938044168</v>
      </c>
      <c r="AB886" s="264">
        <v>17656</v>
      </c>
      <c r="AC886" s="264">
        <v>16818</v>
      </c>
      <c r="AD886" s="264">
        <v>17464</v>
      </c>
      <c r="AE886" s="264">
        <v>16592</v>
      </c>
      <c r="AF886" s="268">
        <v>0.952537381060263</v>
      </c>
      <c r="AG886" s="268">
        <v>0.950068712780577</v>
      </c>
      <c r="AH886" s="295">
        <v>0.00246866827968562</v>
      </c>
    </row>
    <row r="887" spans="1:34">
      <c r="A887" s="315" t="s">
        <v>1160</v>
      </c>
      <c r="B887" s="321" t="s">
        <v>3349</v>
      </c>
      <c r="C887" s="293" t="s">
        <v>1573</v>
      </c>
      <c r="D887" s="321" t="s">
        <v>1574</v>
      </c>
      <c r="E887" s="263">
        <v>1617</v>
      </c>
      <c r="F887" s="263">
        <v>1571</v>
      </c>
      <c r="G887" s="263">
        <v>1460</v>
      </c>
      <c r="H887" s="264">
        <v>2087</v>
      </c>
      <c r="I887" s="264">
        <v>2010</v>
      </c>
      <c r="J887" s="264">
        <v>1876</v>
      </c>
      <c r="K887" s="264">
        <v>696</v>
      </c>
      <c r="L887" s="264">
        <v>656</v>
      </c>
      <c r="M887" s="264">
        <v>621</v>
      </c>
      <c r="N887" s="267">
        <v>0.971552257266543</v>
      </c>
      <c r="O887" s="266">
        <v>1571</v>
      </c>
      <c r="P887" s="294">
        <v>0.9</v>
      </c>
      <c r="Q887" s="267">
        <v>0.971552257266543</v>
      </c>
      <c r="R887" s="267">
        <v>0.963104935313848</v>
      </c>
      <c r="S887" s="267">
        <v>0.942528735632184</v>
      </c>
      <c r="T887" s="295">
        <v>0.00844732195269526</v>
      </c>
      <c r="U887" s="266">
        <v>1617</v>
      </c>
      <c r="V887" s="266">
        <v>1460</v>
      </c>
      <c r="W887" s="267">
        <v>0.902906617192331</v>
      </c>
      <c r="X887" s="267">
        <v>0.902906617192331</v>
      </c>
      <c r="Y887" s="268">
        <v>0.898897939626258</v>
      </c>
      <c r="Z887" s="268">
        <v>0.892241379310345</v>
      </c>
      <c r="AA887" s="295">
        <v>0.0040086775660737</v>
      </c>
      <c r="AB887" s="264">
        <v>10340</v>
      </c>
      <c r="AC887" s="264">
        <v>9382</v>
      </c>
      <c r="AD887" s="264">
        <v>10564</v>
      </c>
      <c r="AE887" s="264">
        <v>9640</v>
      </c>
      <c r="AF887" s="268">
        <v>0.907350096711799</v>
      </c>
      <c r="AG887" s="268">
        <v>0.912533131389625</v>
      </c>
      <c r="AH887" s="295">
        <v>-0.00518303467782621</v>
      </c>
    </row>
    <row r="888" spans="1:34">
      <c r="A888" s="315" t="s">
        <v>1160</v>
      </c>
      <c r="B888" s="321" t="s">
        <v>3349</v>
      </c>
      <c r="C888" s="293" t="s">
        <v>1575</v>
      </c>
      <c r="D888" s="321" t="s">
        <v>1576</v>
      </c>
      <c r="E888" s="263">
        <v>2652</v>
      </c>
      <c r="F888" s="263">
        <v>2624</v>
      </c>
      <c r="G888" s="263">
        <v>2486</v>
      </c>
      <c r="H888" s="264">
        <v>3680</v>
      </c>
      <c r="I888" s="264">
        <v>3374</v>
      </c>
      <c r="J888" s="264">
        <v>3247</v>
      </c>
      <c r="K888" s="264">
        <v>1075</v>
      </c>
      <c r="L888" s="264">
        <v>1017</v>
      </c>
      <c r="M888" s="264">
        <v>974</v>
      </c>
      <c r="N888" s="267">
        <v>0.989441930618401</v>
      </c>
      <c r="O888" s="266">
        <v>2624</v>
      </c>
      <c r="P888" s="294">
        <v>0.9</v>
      </c>
      <c r="Q888" s="267">
        <v>0.989441930618401</v>
      </c>
      <c r="R888" s="267">
        <v>0.916847826086956</v>
      </c>
      <c r="S888" s="267">
        <v>0.946046511627907</v>
      </c>
      <c r="T888" s="295">
        <v>0.0725941045314448</v>
      </c>
      <c r="U888" s="266">
        <v>2652</v>
      </c>
      <c r="V888" s="266">
        <v>2486</v>
      </c>
      <c r="W888" s="267">
        <v>0.937405731523379</v>
      </c>
      <c r="X888" s="267">
        <v>0.937405731523379</v>
      </c>
      <c r="Y888" s="268">
        <v>0.882336956521739</v>
      </c>
      <c r="Z888" s="268">
        <v>0.906046511627907</v>
      </c>
      <c r="AA888" s="295">
        <v>0.0550687750016394</v>
      </c>
      <c r="AB888" s="264">
        <v>17384</v>
      </c>
      <c r="AC888" s="264">
        <v>15944</v>
      </c>
      <c r="AD888" s="264">
        <v>16995</v>
      </c>
      <c r="AE888" s="264">
        <v>15665</v>
      </c>
      <c r="AF888" s="268">
        <v>0.917165209387943</v>
      </c>
      <c r="AG888" s="268">
        <v>0.92174168873198</v>
      </c>
      <c r="AH888" s="295">
        <v>-0.00457647934403715</v>
      </c>
    </row>
    <row r="889" spans="1:34">
      <c r="A889" s="315" t="s">
        <v>1160</v>
      </c>
      <c r="B889" s="321" t="s">
        <v>3349</v>
      </c>
      <c r="C889" s="293" t="s">
        <v>1577</v>
      </c>
      <c r="D889" s="321" t="s">
        <v>1578</v>
      </c>
      <c r="E889" s="263">
        <v>3364</v>
      </c>
      <c r="F889" s="263">
        <v>2364</v>
      </c>
      <c r="G889" s="263">
        <v>1547</v>
      </c>
      <c r="H889" s="264">
        <v>4265</v>
      </c>
      <c r="I889" s="264">
        <v>3444</v>
      </c>
      <c r="J889" s="264">
        <v>1866</v>
      </c>
      <c r="K889" s="264">
        <v>1300</v>
      </c>
      <c r="L889" s="264">
        <v>1006</v>
      </c>
      <c r="M889" s="264">
        <v>470</v>
      </c>
      <c r="N889" s="267">
        <v>0.702734839476813</v>
      </c>
      <c r="O889" s="266">
        <v>2364</v>
      </c>
      <c r="P889" s="294">
        <v>0.9</v>
      </c>
      <c r="Q889" s="267">
        <v>0.702734839476813</v>
      </c>
      <c r="R889" s="267">
        <v>0.807502930832356</v>
      </c>
      <c r="S889" s="267">
        <v>0.773846153846154</v>
      </c>
      <c r="T889" s="295">
        <v>-0.104768091355543</v>
      </c>
      <c r="U889" s="266">
        <v>3364</v>
      </c>
      <c r="V889" s="266">
        <v>1547</v>
      </c>
      <c r="W889" s="267">
        <v>0.45986920332937</v>
      </c>
      <c r="X889" s="267">
        <v>0.45986920332937</v>
      </c>
      <c r="Y889" s="268">
        <v>0.437514654161782</v>
      </c>
      <c r="Z889" s="268">
        <v>0.361538461538462</v>
      </c>
      <c r="AA889" s="295">
        <v>0.0223545491675879</v>
      </c>
      <c r="AB889" s="264">
        <v>21081</v>
      </c>
      <c r="AC889" s="264">
        <v>7756</v>
      </c>
      <c r="AD889" s="264">
        <v>21287</v>
      </c>
      <c r="AE889" s="264">
        <v>10464</v>
      </c>
      <c r="AF889" s="268">
        <v>0.367914235567573</v>
      </c>
      <c r="AG889" s="268">
        <v>0.491567623432142</v>
      </c>
      <c r="AH889" s="295">
        <v>-0.123653387864569</v>
      </c>
    </row>
    <row r="890" spans="1:34">
      <c r="A890" s="315" t="s">
        <v>1160</v>
      </c>
      <c r="B890" s="321" t="s">
        <v>32</v>
      </c>
      <c r="C890" s="293" t="s">
        <v>1579</v>
      </c>
      <c r="D890" s="321" t="s">
        <v>1580</v>
      </c>
      <c r="E890" s="263">
        <v>0</v>
      </c>
      <c r="F890" s="263">
        <v>0</v>
      </c>
      <c r="G890" s="263">
        <v>0</v>
      </c>
      <c r="H890" s="264">
        <v>0</v>
      </c>
      <c r="I890" s="264">
        <v>0</v>
      </c>
      <c r="J890" s="264">
        <v>0</v>
      </c>
      <c r="K890" s="264">
        <v>0</v>
      </c>
      <c r="L890" s="264">
        <v>0</v>
      </c>
      <c r="M890" s="264">
        <v>0</v>
      </c>
      <c r="N890" s="267">
        <v>0</v>
      </c>
      <c r="O890" s="266">
        <v>0</v>
      </c>
      <c r="P890" s="294">
        <v>0.9</v>
      </c>
      <c r="Q890" s="267">
        <v>0</v>
      </c>
      <c r="R890" s="267">
        <v>0</v>
      </c>
      <c r="S890" s="267">
        <v>0</v>
      </c>
      <c r="T890" s="295">
        <v>0</v>
      </c>
      <c r="U890" s="266">
        <v>0</v>
      </c>
      <c r="V890" s="266">
        <v>0</v>
      </c>
      <c r="W890" s="267">
        <v>0</v>
      </c>
      <c r="X890" s="267">
        <v>0</v>
      </c>
      <c r="Y890" s="268">
        <v>0</v>
      </c>
      <c r="Z890" s="268">
        <v>0</v>
      </c>
      <c r="AA890" s="295">
        <v>0</v>
      </c>
      <c r="AB890" s="264">
        <v>0</v>
      </c>
      <c r="AC890" s="264">
        <v>0</v>
      </c>
      <c r="AD890" s="264">
        <v>0</v>
      </c>
      <c r="AE890" s="264">
        <v>0</v>
      </c>
      <c r="AF890" s="268">
        <v>0</v>
      </c>
      <c r="AG890" s="268">
        <v>0</v>
      </c>
      <c r="AH890" s="295">
        <v>0</v>
      </c>
    </row>
    <row r="891" spans="1:34">
      <c r="A891" s="315" t="s">
        <v>1160</v>
      </c>
      <c r="B891" s="321" t="s">
        <v>3349</v>
      </c>
      <c r="C891" s="293" t="s">
        <v>1581</v>
      </c>
      <c r="D891" s="321" t="s">
        <v>1582</v>
      </c>
      <c r="E891" s="263">
        <v>3433</v>
      </c>
      <c r="F891" s="263">
        <v>3301</v>
      </c>
      <c r="G891" s="263">
        <v>3116</v>
      </c>
      <c r="H891" s="264">
        <v>5054</v>
      </c>
      <c r="I891" s="264">
        <v>4759</v>
      </c>
      <c r="J891" s="264">
        <v>4480</v>
      </c>
      <c r="K891" s="264">
        <v>1483</v>
      </c>
      <c r="L891" s="264">
        <v>1428</v>
      </c>
      <c r="M891" s="264">
        <v>1326</v>
      </c>
      <c r="N891" s="267">
        <v>0.961549665016021</v>
      </c>
      <c r="O891" s="266">
        <v>3301</v>
      </c>
      <c r="P891" s="294">
        <v>0.9</v>
      </c>
      <c r="Q891" s="267">
        <v>0.961549665016021</v>
      </c>
      <c r="R891" s="267">
        <v>0.941630391768896</v>
      </c>
      <c r="S891" s="267">
        <v>0.962913014160485</v>
      </c>
      <c r="T891" s="295">
        <v>0.0199192732471251</v>
      </c>
      <c r="U891" s="266">
        <v>3433</v>
      </c>
      <c r="V891" s="266">
        <v>3116</v>
      </c>
      <c r="W891" s="267">
        <v>0.907660937955141</v>
      </c>
      <c r="X891" s="267">
        <v>0.907660937955141</v>
      </c>
      <c r="Y891" s="268">
        <v>0.886426592797784</v>
      </c>
      <c r="Z891" s="268">
        <v>0.894133513149022</v>
      </c>
      <c r="AA891" s="295">
        <v>0.0212343451573573</v>
      </c>
      <c r="AB891" s="264">
        <v>23246</v>
      </c>
      <c r="AC891" s="264">
        <v>21165</v>
      </c>
      <c r="AD891" s="264">
        <v>23188</v>
      </c>
      <c r="AE891" s="264">
        <v>20997</v>
      </c>
      <c r="AF891" s="268">
        <v>0.910479222231782</v>
      </c>
      <c r="AG891" s="268">
        <v>0.90551147145075</v>
      </c>
      <c r="AH891" s="295">
        <v>0.0049677507810314</v>
      </c>
    </row>
    <row r="892" spans="1:34">
      <c r="A892" s="315" t="s">
        <v>1160</v>
      </c>
      <c r="B892" s="321" t="s">
        <v>3349</v>
      </c>
      <c r="C892" s="293" t="s">
        <v>1583</v>
      </c>
      <c r="D892" s="321" t="s">
        <v>1584</v>
      </c>
      <c r="E892" s="263">
        <v>2236</v>
      </c>
      <c r="F892" s="263">
        <v>2183</v>
      </c>
      <c r="G892" s="263">
        <v>2061</v>
      </c>
      <c r="H892" s="264">
        <v>2968</v>
      </c>
      <c r="I892" s="264">
        <v>2907</v>
      </c>
      <c r="J892" s="264">
        <v>2617</v>
      </c>
      <c r="K892" s="264">
        <v>962</v>
      </c>
      <c r="L892" s="264">
        <v>942</v>
      </c>
      <c r="M892" s="264">
        <v>894</v>
      </c>
      <c r="N892" s="267">
        <v>0.976296958855098</v>
      </c>
      <c r="O892" s="266">
        <v>2183</v>
      </c>
      <c r="P892" s="294">
        <v>0.9</v>
      </c>
      <c r="Q892" s="267">
        <v>0.976296958855098</v>
      </c>
      <c r="R892" s="267">
        <v>0.9794474393531</v>
      </c>
      <c r="S892" s="267">
        <v>0.979209979209979</v>
      </c>
      <c r="T892" s="295">
        <v>-0.00315048049800137</v>
      </c>
      <c r="U892" s="266">
        <v>2236</v>
      </c>
      <c r="V892" s="266">
        <v>2061</v>
      </c>
      <c r="W892" s="267">
        <v>0.921735241502683</v>
      </c>
      <c r="X892" s="267">
        <v>0.921735241502683</v>
      </c>
      <c r="Y892" s="268">
        <v>0.881738544474393</v>
      </c>
      <c r="Z892" s="268">
        <v>0.929313929313929</v>
      </c>
      <c r="AA892" s="295">
        <v>0.0399966970282899</v>
      </c>
      <c r="AB892" s="264">
        <v>14289</v>
      </c>
      <c r="AC892" s="264">
        <v>13221</v>
      </c>
      <c r="AD892" s="264">
        <v>14333</v>
      </c>
      <c r="AE892" s="264">
        <v>13467</v>
      </c>
      <c r="AF892" s="268">
        <v>0.925257190846105</v>
      </c>
      <c r="AG892" s="268">
        <v>0.939579990232331</v>
      </c>
      <c r="AH892" s="295">
        <v>-0.0143227993862256</v>
      </c>
    </row>
    <row r="893" spans="1:34">
      <c r="A893" s="315" t="s">
        <v>1160</v>
      </c>
      <c r="B893" s="321" t="s">
        <v>3349</v>
      </c>
      <c r="C893" s="293" t="s">
        <v>1585</v>
      </c>
      <c r="D893" s="321" t="s">
        <v>1586</v>
      </c>
      <c r="E893" s="263">
        <v>2083</v>
      </c>
      <c r="F893" s="263">
        <v>2029</v>
      </c>
      <c r="G893" s="263">
        <v>1899</v>
      </c>
      <c r="H893" s="264">
        <v>3069</v>
      </c>
      <c r="I893" s="264">
        <v>2985</v>
      </c>
      <c r="J893" s="264">
        <v>2828</v>
      </c>
      <c r="K893" s="264">
        <v>997</v>
      </c>
      <c r="L893" s="264">
        <v>948</v>
      </c>
      <c r="M893" s="264">
        <v>926</v>
      </c>
      <c r="N893" s="267">
        <v>0.974075852136342</v>
      </c>
      <c r="O893" s="266">
        <v>2029</v>
      </c>
      <c r="P893" s="294">
        <v>0.9</v>
      </c>
      <c r="Q893" s="267">
        <v>0.974075852136342</v>
      </c>
      <c r="R893" s="267">
        <v>0.972629521016618</v>
      </c>
      <c r="S893" s="267">
        <v>0.950852557673019</v>
      </c>
      <c r="T893" s="295">
        <v>0.00144633111972403</v>
      </c>
      <c r="U893" s="266">
        <v>2083</v>
      </c>
      <c r="V893" s="266">
        <v>1899</v>
      </c>
      <c r="W893" s="267">
        <v>0.911665866538646</v>
      </c>
      <c r="X893" s="267">
        <v>0.911665866538646</v>
      </c>
      <c r="Y893" s="268">
        <v>0.921472792440534</v>
      </c>
      <c r="Z893" s="268">
        <v>0.928786359077232</v>
      </c>
      <c r="AA893" s="295">
        <v>-0.00980692590188814</v>
      </c>
      <c r="AB893" s="264">
        <v>14388</v>
      </c>
      <c r="AC893" s="264">
        <v>13348</v>
      </c>
      <c r="AD893" s="264">
        <v>14519</v>
      </c>
      <c r="AE893" s="264">
        <v>13305</v>
      </c>
      <c r="AF893" s="268">
        <v>0.927717542396441</v>
      </c>
      <c r="AG893" s="268">
        <v>0.916385425993526</v>
      </c>
      <c r="AH893" s="295">
        <v>0.0113321164029158</v>
      </c>
    </row>
    <row r="894" spans="1:34">
      <c r="A894" s="315" t="s">
        <v>1160</v>
      </c>
      <c r="B894" s="321" t="s">
        <v>3350</v>
      </c>
      <c r="C894" s="293" t="s">
        <v>1587</v>
      </c>
      <c r="D894" s="321" t="s">
        <v>1588</v>
      </c>
      <c r="E894" s="263">
        <v>4578</v>
      </c>
      <c r="F894" s="263">
        <v>4386</v>
      </c>
      <c r="G894" s="263">
        <v>4213</v>
      </c>
      <c r="H894" s="264">
        <v>6308</v>
      </c>
      <c r="I894" s="264">
        <v>5411</v>
      </c>
      <c r="J894" s="264">
        <v>5722</v>
      </c>
      <c r="K894" s="264">
        <v>1926</v>
      </c>
      <c r="L894" s="264">
        <v>1828</v>
      </c>
      <c r="M894" s="264">
        <v>1767</v>
      </c>
      <c r="N894" s="267">
        <v>0.958060288335518</v>
      </c>
      <c r="O894" s="266">
        <v>4386</v>
      </c>
      <c r="P894" s="294">
        <v>0.9</v>
      </c>
      <c r="Q894" s="267">
        <v>0.958060288335518</v>
      </c>
      <c r="R894" s="267">
        <v>0.857799619530755</v>
      </c>
      <c r="S894" s="267">
        <v>0.949117341640706</v>
      </c>
      <c r="T894" s="295">
        <v>0.100260668804763</v>
      </c>
      <c r="U894" s="266">
        <v>4578</v>
      </c>
      <c r="V894" s="266">
        <v>4213</v>
      </c>
      <c r="W894" s="267">
        <v>0.920270860637833</v>
      </c>
      <c r="X894" s="267">
        <v>0.920270860637833</v>
      </c>
      <c r="Y894" s="268">
        <v>0.90710209258085</v>
      </c>
      <c r="Z894" s="268">
        <v>0.917445482866044</v>
      </c>
      <c r="AA894" s="295">
        <v>0.0131687680569834</v>
      </c>
      <c r="AB894" s="264">
        <v>30392</v>
      </c>
      <c r="AC894" s="264">
        <v>27941</v>
      </c>
      <c r="AD894" s="264">
        <v>29924</v>
      </c>
      <c r="AE894" s="264">
        <v>27452</v>
      </c>
      <c r="AF894" s="268">
        <v>0.919353777309818</v>
      </c>
      <c r="AG894" s="268">
        <v>0.917390723165352</v>
      </c>
      <c r="AH894" s="295">
        <v>0.00196305414446618</v>
      </c>
    </row>
    <row r="895" spans="1:34">
      <c r="A895" s="315" t="s">
        <v>1160</v>
      </c>
      <c r="B895" s="321" t="s">
        <v>3350</v>
      </c>
      <c r="C895" s="293" t="s">
        <v>1589</v>
      </c>
      <c r="D895" s="321" t="s">
        <v>1590</v>
      </c>
      <c r="E895" s="263">
        <v>2425</v>
      </c>
      <c r="F895" s="263">
        <v>2362</v>
      </c>
      <c r="G895" s="263">
        <v>2248</v>
      </c>
      <c r="H895" s="264">
        <v>3055</v>
      </c>
      <c r="I895" s="264">
        <v>2958</v>
      </c>
      <c r="J895" s="264">
        <v>2823</v>
      </c>
      <c r="K895" s="264">
        <v>960</v>
      </c>
      <c r="L895" s="264">
        <v>935</v>
      </c>
      <c r="M895" s="264">
        <v>898</v>
      </c>
      <c r="N895" s="267">
        <v>0.974020618556701</v>
      </c>
      <c r="O895" s="266">
        <v>2362</v>
      </c>
      <c r="P895" s="294">
        <v>0.9</v>
      </c>
      <c r="Q895" s="267">
        <v>0.974020618556701</v>
      </c>
      <c r="R895" s="267">
        <v>0.968248772504092</v>
      </c>
      <c r="S895" s="267">
        <v>0.973958333333333</v>
      </c>
      <c r="T895" s="295">
        <v>0.00577184605260939</v>
      </c>
      <c r="U895" s="266">
        <v>2425</v>
      </c>
      <c r="V895" s="266">
        <v>2248</v>
      </c>
      <c r="W895" s="267">
        <v>0.92701030927835</v>
      </c>
      <c r="X895" s="267">
        <v>0.92701030927835</v>
      </c>
      <c r="Y895" s="268">
        <v>0.924058919803601</v>
      </c>
      <c r="Z895" s="268">
        <v>0.935416666666667</v>
      </c>
      <c r="AA895" s="295">
        <v>0.00295138947474982</v>
      </c>
      <c r="AB895" s="264">
        <v>15217</v>
      </c>
      <c r="AC895" s="264">
        <v>13945</v>
      </c>
      <c r="AD895" s="264">
        <v>15021</v>
      </c>
      <c r="AE895" s="264">
        <v>14124</v>
      </c>
      <c r="AF895" s="268">
        <v>0.916409279095748</v>
      </c>
      <c r="AG895" s="268">
        <v>0.940283602955862</v>
      </c>
      <c r="AH895" s="295">
        <v>-0.0238743238601136</v>
      </c>
    </row>
    <row r="896" spans="1:34">
      <c r="A896" s="315" t="s">
        <v>1160</v>
      </c>
      <c r="B896" s="321" t="s">
        <v>3350</v>
      </c>
      <c r="C896" s="293" t="s">
        <v>1591</v>
      </c>
      <c r="D896" s="321" t="s">
        <v>1592</v>
      </c>
      <c r="E896" s="263">
        <v>3338</v>
      </c>
      <c r="F896" s="263">
        <v>2472</v>
      </c>
      <c r="G896" s="263">
        <v>2015</v>
      </c>
      <c r="H896" s="264">
        <v>3983</v>
      </c>
      <c r="I896" s="264">
        <v>2738</v>
      </c>
      <c r="J896" s="264">
        <v>2285</v>
      </c>
      <c r="K896" s="264">
        <v>1374</v>
      </c>
      <c r="L896" s="264">
        <v>967</v>
      </c>
      <c r="M896" s="264">
        <v>870</v>
      </c>
      <c r="N896" s="267">
        <v>0.740563211503895</v>
      </c>
      <c r="O896" s="266">
        <v>2472</v>
      </c>
      <c r="P896" s="294">
        <v>0.9</v>
      </c>
      <c r="Q896" s="267">
        <v>0.740563211503895</v>
      </c>
      <c r="R896" s="267">
        <v>0.687421541551594</v>
      </c>
      <c r="S896" s="267">
        <v>0.703784570596798</v>
      </c>
      <c r="T896" s="295">
        <v>0.0531416699523003</v>
      </c>
      <c r="U896" s="266">
        <v>3338</v>
      </c>
      <c r="V896" s="266">
        <v>2015</v>
      </c>
      <c r="W896" s="267">
        <v>0.603654883163571</v>
      </c>
      <c r="X896" s="267">
        <v>0.603654883163571</v>
      </c>
      <c r="Y896" s="268">
        <v>0.573688174742656</v>
      </c>
      <c r="Z896" s="268">
        <v>0.633187772925764</v>
      </c>
      <c r="AA896" s="295">
        <v>0.0299667084209146</v>
      </c>
      <c r="AB896" s="264">
        <v>21001</v>
      </c>
      <c r="AC896" s="264">
        <v>12505</v>
      </c>
      <c r="AD896" s="264">
        <v>20982</v>
      </c>
      <c r="AE896" s="264">
        <v>13131</v>
      </c>
      <c r="AF896" s="268">
        <v>0.595447835817342</v>
      </c>
      <c r="AG896" s="268">
        <v>0.625822133257077</v>
      </c>
      <c r="AH896" s="295">
        <v>-0.0303742974397354</v>
      </c>
    </row>
    <row r="897" spans="1:34">
      <c r="A897" s="315" t="s">
        <v>1160</v>
      </c>
      <c r="B897" s="321" t="s">
        <v>3350</v>
      </c>
      <c r="C897" s="293" t="s">
        <v>1593</v>
      </c>
      <c r="D897" s="321" t="s">
        <v>1594</v>
      </c>
      <c r="E897" s="263">
        <v>3322</v>
      </c>
      <c r="F897" s="263">
        <v>3247</v>
      </c>
      <c r="G897" s="263">
        <v>3073</v>
      </c>
      <c r="H897" s="264">
        <v>4552</v>
      </c>
      <c r="I897" s="264">
        <v>4358</v>
      </c>
      <c r="J897" s="264">
        <v>4252</v>
      </c>
      <c r="K897" s="264">
        <v>1451</v>
      </c>
      <c r="L897" s="264">
        <v>1413</v>
      </c>
      <c r="M897" s="264">
        <v>1366</v>
      </c>
      <c r="N897" s="267">
        <v>0.977423239012643</v>
      </c>
      <c r="O897" s="266">
        <v>3247</v>
      </c>
      <c r="P897" s="294">
        <v>0.9</v>
      </c>
      <c r="Q897" s="267">
        <v>0.977423239012643</v>
      </c>
      <c r="R897" s="267">
        <v>0.95738137082601</v>
      </c>
      <c r="S897" s="267">
        <v>0.97381116471399</v>
      </c>
      <c r="T897" s="295">
        <v>0.0200418681866324</v>
      </c>
      <c r="U897" s="266">
        <v>3322</v>
      </c>
      <c r="V897" s="266">
        <v>3073</v>
      </c>
      <c r="W897" s="267">
        <v>0.925045153521975</v>
      </c>
      <c r="X897" s="267">
        <v>0.925045153521975</v>
      </c>
      <c r="Y897" s="268">
        <v>0.934094903339192</v>
      </c>
      <c r="Z897" s="268">
        <v>0.941419710544452</v>
      </c>
      <c r="AA897" s="295">
        <v>-0.00904974981721685</v>
      </c>
      <c r="AB897" s="264">
        <v>22017</v>
      </c>
      <c r="AC897" s="264">
        <v>20773</v>
      </c>
      <c r="AD897" s="264">
        <v>22466</v>
      </c>
      <c r="AE897" s="264">
        <v>21238</v>
      </c>
      <c r="AF897" s="268">
        <v>0.94349820593178</v>
      </c>
      <c r="AG897" s="268">
        <v>0.945339624321196</v>
      </c>
      <c r="AH897" s="295">
        <v>-0.00184141838941643</v>
      </c>
    </row>
    <row r="898" spans="1:34">
      <c r="A898" s="315" t="s">
        <v>1160</v>
      </c>
      <c r="B898" s="321" t="s">
        <v>3350</v>
      </c>
      <c r="C898" s="293" t="s">
        <v>1595</v>
      </c>
      <c r="D898" s="321" t="s">
        <v>1596</v>
      </c>
      <c r="E898" s="263">
        <v>3790</v>
      </c>
      <c r="F898" s="263">
        <v>3525</v>
      </c>
      <c r="G898" s="263">
        <v>3347</v>
      </c>
      <c r="H898" s="264">
        <v>4915</v>
      </c>
      <c r="I898" s="264">
        <v>4496</v>
      </c>
      <c r="J898" s="264">
        <v>4176</v>
      </c>
      <c r="K898" s="264">
        <v>1589</v>
      </c>
      <c r="L898" s="264">
        <v>1437</v>
      </c>
      <c r="M898" s="264">
        <v>1446</v>
      </c>
      <c r="N898" s="267">
        <v>0.930079155672823</v>
      </c>
      <c r="O898" s="266">
        <v>3525</v>
      </c>
      <c r="P898" s="294">
        <v>0.9</v>
      </c>
      <c r="Q898" s="267">
        <v>0.930079155672823</v>
      </c>
      <c r="R898" s="267">
        <v>0.914750762970499</v>
      </c>
      <c r="S898" s="267">
        <v>0.904342353681561</v>
      </c>
      <c r="T898" s="295">
        <v>0.0153283927023247</v>
      </c>
      <c r="U898" s="266">
        <v>3790</v>
      </c>
      <c r="V898" s="266">
        <v>3347</v>
      </c>
      <c r="W898" s="267">
        <v>0.88311345646438</v>
      </c>
      <c r="X898" s="267">
        <v>0.88311345646438</v>
      </c>
      <c r="Y898" s="268">
        <v>0.849643947100712</v>
      </c>
      <c r="Z898" s="268">
        <v>0.910006293266205</v>
      </c>
      <c r="AA898" s="295">
        <v>0.0334695093636679</v>
      </c>
      <c r="AB898" s="264">
        <v>25183</v>
      </c>
      <c r="AC898" s="264">
        <v>22289</v>
      </c>
      <c r="AD898" s="264">
        <v>25127</v>
      </c>
      <c r="AE898" s="264">
        <v>22267</v>
      </c>
      <c r="AF898" s="268">
        <v>0.88508120557519</v>
      </c>
      <c r="AG898" s="268">
        <v>0.886178214669479</v>
      </c>
      <c r="AH898" s="295">
        <v>-0.00109700909428934</v>
      </c>
    </row>
    <row r="899" spans="1:34">
      <c r="A899" s="315" t="s">
        <v>1160</v>
      </c>
      <c r="B899" s="321" t="s">
        <v>3350</v>
      </c>
      <c r="C899" s="293" t="s">
        <v>1597</v>
      </c>
      <c r="D899" s="321" t="s">
        <v>1598</v>
      </c>
      <c r="E899" s="263">
        <v>4431</v>
      </c>
      <c r="F899" s="263">
        <v>4268</v>
      </c>
      <c r="G899" s="263">
        <v>4094</v>
      </c>
      <c r="H899" s="264">
        <v>5787</v>
      </c>
      <c r="I899" s="264">
        <v>5186</v>
      </c>
      <c r="J899" s="264">
        <v>5268</v>
      </c>
      <c r="K899" s="264">
        <v>1817</v>
      </c>
      <c r="L899" s="264">
        <v>1741</v>
      </c>
      <c r="M899" s="264">
        <v>1665</v>
      </c>
      <c r="N899" s="267">
        <v>0.96321372150756</v>
      </c>
      <c r="O899" s="266">
        <v>4268</v>
      </c>
      <c r="P899" s="294">
        <v>0.9</v>
      </c>
      <c r="Q899" s="267">
        <v>0.96321372150756</v>
      </c>
      <c r="R899" s="267">
        <v>0.896146535337826</v>
      </c>
      <c r="S899" s="267">
        <v>0.958172812328013</v>
      </c>
      <c r="T899" s="295">
        <v>0.0670671861697342</v>
      </c>
      <c r="U899" s="266">
        <v>4431</v>
      </c>
      <c r="V899" s="266">
        <v>4094</v>
      </c>
      <c r="W899" s="267">
        <v>0.923944933423606</v>
      </c>
      <c r="X899" s="267">
        <v>0.923944933423606</v>
      </c>
      <c r="Y899" s="268">
        <v>0.910316226023847</v>
      </c>
      <c r="Z899" s="268">
        <v>0.916345624656026</v>
      </c>
      <c r="AA899" s="295">
        <v>0.0136287073997599</v>
      </c>
      <c r="AB899" s="264">
        <v>28225</v>
      </c>
      <c r="AC899" s="264">
        <v>25622</v>
      </c>
      <c r="AD899" s="264">
        <v>28347</v>
      </c>
      <c r="AE899" s="264">
        <v>26164</v>
      </c>
      <c r="AF899" s="268">
        <v>0.907776793622675</v>
      </c>
      <c r="AG899" s="268">
        <v>0.922990087134441</v>
      </c>
      <c r="AH899" s="295">
        <v>-0.0152132935117661</v>
      </c>
    </row>
    <row r="900" spans="1:34">
      <c r="A900" s="315" t="s">
        <v>1160</v>
      </c>
      <c r="B900" s="321" t="s">
        <v>3350</v>
      </c>
      <c r="C900" s="293" t="s">
        <v>1599</v>
      </c>
      <c r="D900" s="321" t="s">
        <v>1600</v>
      </c>
      <c r="E900" s="263">
        <v>3464</v>
      </c>
      <c r="F900" s="263">
        <v>3361</v>
      </c>
      <c r="G900" s="263">
        <v>3221</v>
      </c>
      <c r="H900" s="264">
        <v>4121</v>
      </c>
      <c r="I900" s="264">
        <v>3871</v>
      </c>
      <c r="J900" s="264">
        <v>3703</v>
      </c>
      <c r="K900" s="264">
        <v>1404</v>
      </c>
      <c r="L900" s="264">
        <v>1338</v>
      </c>
      <c r="M900" s="264">
        <v>1289</v>
      </c>
      <c r="N900" s="267">
        <v>0.97026558891455</v>
      </c>
      <c r="O900" s="266">
        <v>3361</v>
      </c>
      <c r="P900" s="294">
        <v>0.9</v>
      </c>
      <c r="Q900" s="267">
        <v>0.97026558891455</v>
      </c>
      <c r="R900" s="267">
        <v>0.93933511283669</v>
      </c>
      <c r="S900" s="267">
        <v>0.952991452991453</v>
      </c>
      <c r="T900" s="295">
        <v>0.0309304760778595</v>
      </c>
      <c r="U900" s="266">
        <v>3464</v>
      </c>
      <c r="V900" s="266">
        <v>3221</v>
      </c>
      <c r="W900" s="267">
        <v>0.929849884526559</v>
      </c>
      <c r="X900" s="267">
        <v>0.929849884526559</v>
      </c>
      <c r="Y900" s="268">
        <v>0.898568308662946</v>
      </c>
      <c r="Z900" s="268">
        <v>0.918091168091168</v>
      </c>
      <c r="AA900" s="295">
        <v>0.031281575863613</v>
      </c>
      <c r="AB900" s="264">
        <v>21951</v>
      </c>
      <c r="AC900" s="264">
        <v>20270</v>
      </c>
      <c r="AD900" s="264">
        <v>21862</v>
      </c>
      <c r="AE900" s="264">
        <v>20053</v>
      </c>
      <c r="AF900" s="268">
        <v>0.923420345314564</v>
      </c>
      <c r="AG900" s="268">
        <v>0.917253682188272</v>
      </c>
      <c r="AH900" s="295">
        <v>0.00616666312629244</v>
      </c>
    </row>
    <row r="901" spans="1:34">
      <c r="A901" s="315" t="s">
        <v>1160</v>
      </c>
      <c r="B901" s="321" t="s">
        <v>3350</v>
      </c>
      <c r="C901" s="293" t="s">
        <v>1601</v>
      </c>
      <c r="D901" s="321" t="s">
        <v>1602</v>
      </c>
      <c r="E901" s="263">
        <v>3931</v>
      </c>
      <c r="F901" s="263">
        <v>3850</v>
      </c>
      <c r="G901" s="263">
        <v>3537</v>
      </c>
      <c r="H901" s="264">
        <v>5590</v>
      </c>
      <c r="I901" s="264">
        <v>5373</v>
      </c>
      <c r="J901" s="264">
        <v>5060</v>
      </c>
      <c r="K901" s="264">
        <v>1661</v>
      </c>
      <c r="L901" s="264">
        <v>1614</v>
      </c>
      <c r="M901" s="264">
        <v>1528</v>
      </c>
      <c r="N901" s="267">
        <v>0.979394556092597</v>
      </c>
      <c r="O901" s="266">
        <v>3850</v>
      </c>
      <c r="P901" s="294">
        <v>0.9</v>
      </c>
      <c r="Q901" s="267">
        <v>0.979394556092597</v>
      </c>
      <c r="R901" s="267">
        <v>0.961180679785331</v>
      </c>
      <c r="S901" s="267">
        <v>0.971703792895846</v>
      </c>
      <c r="T901" s="295">
        <v>0.0182138763072663</v>
      </c>
      <c r="U901" s="266">
        <v>3931</v>
      </c>
      <c r="V901" s="266">
        <v>3537</v>
      </c>
      <c r="W901" s="267">
        <v>0.899771050623251</v>
      </c>
      <c r="X901" s="267">
        <v>0.899771050623251</v>
      </c>
      <c r="Y901" s="268">
        <v>0.905187835420394</v>
      </c>
      <c r="Z901" s="268">
        <v>0.91992775436484</v>
      </c>
      <c r="AA901" s="295">
        <v>-0.00541678479714247</v>
      </c>
      <c r="AB901" s="264">
        <v>26763</v>
      </c>
      <c r="AC901" s="264">
        <v>24416</v>
      </c>
      <c r="AD901" s="264">
        <v>26812</v>
      </c>
      <c r="AE901" s="264">
        <v>24836</v>
      </c>
      <c r="AF901" s="268">
        <v>0.912304300713672</v>
      </c>
      <c r="AG901" s="268">
        <v>0.926301655974937</v>
      </c>
      <c r="AH901" s="295">
        <v>-0.0139973552612648</v>
      </c>
    </row>
    <row r="902" spans="1:34">
      <c r="A902" s="315" t="s">
        <v>1160</v>
      </c>
      <c r="B902" s="321" t="s">
        <v>3350</v>
      </c>
      <c r="C902" s="293" t="s">
        <v>1603</v>
      </c>
      <c r="D902" s="321" t="s">
        <v>1604</v>
      </c>
      <c r="E902" s="263">
        <v>4940</v>
      </c>
      <c r="F902" s="263">
        <v>4719</v>
      </c>
      <c r="G902" s="263">
        <v>4336</v>
      </c>
      <c r="H902" s="264">
        <v>6149</v>
      </c>
      <c r="I902" s="264">
        <v>5547</v>
      </c>
      <c r="J902" s="264">
        <v>4897</v>
      </c>
      <c r="K902" s="264">
        <v>1834</v>
      </c>
      <c r="L902" s="264">
        <v>1775</v>
      </c>
      <c r="M902" s="264">
        <v>1687</v>
      </c>
      <c r="N902" s="267">
        <v>0.955263157894737</v>
      </c>
      <c r="O902" s="266">
        <v>4719</v>
      </c>
      <c r="P902" s="294">
        <v>0.9</v>
      </c>
      <c r="Q902" s="267">
        <v>0.955263157894737</v>
      </c>
      <c r="R902" s="267">
        <v>0.902097902097902</v>
      </c>
      <c r="S902" s="267">
        <v>0.96782988004362</v>
      </c>
      <c r="T902" s="295">
        <v>0.0531652557968347</v>
      </c>
      <c r="U902" s="266">
        <v>4940</v>
      </c>
      <c r="V902" s="266">
        <v>4336</v>
      </c>
      <c r="W902" s="267">
        <v>0.877732793522267</v>
      </c>
      <c r="X902" s="267">
        <v>0.877732793522267</v>
      </c>
      <c r="Y902" s="268">
        <v>0.796389656854773</v>
      </c>
      <c r="Z902" s="268">
        <v>0.919847328244275</v>
      </c>
      <c r="AA902" s="295">
        <v>0.081343136667494</v>
      </c>
      <c r="AB902" s="264">
        <v>31098</v>
      </c>
      <c r="AC902" s="264">
        <v>27340</v>
      </c>
      <c r="AD902" s="264">
        <v>30378</v>
      </c>
      <c r="AE902" s="264">
        <v>26419</v>
      </c>
      <c r="AF902" s="268">
        <v>0.879156215833816</v>
      </c>
      <c r="AG902" s="268">
        <v>0.869675423003489</v>
      </c>
      <c r="AH902" s="295">
        <v>0.00948079283032632</v>
      </c>
    </row>
    <row r="903" spans="1:34">
      <c r="A903" s="315" t="s">
        <v>1160</v>
      </c>
      <c r="B903" s="321" t="s">
        <v>3350</v>
      </c>
      <c r="C903" s="293" t="s">
        <v>1605</v>
      </c>
      <c r="D903" s="321" t="s">
        <v>1606</v>
      </c>
      <c r="E903" s="263">
        <v>1520</v>
      </c>
      <c r="F903" s="263">
        <v>1426</v>
      </c>
      <c r="G903" s="263">
        <v>1407</v>
      </c>
      <c r="H903" s="264">
        <v>2121</v>
      </c>
      <c r="I903" s="264">
        <v>1984</v>
      </c>
      <c r="J903" s="264">
        <v>1969</v>
      </c>
      <c r="K903" s="264">
        <v>639</v>
      </c>
      <c r="L903" s="264">
        <v>602</v>
      </c>
      <c r="M903" s="264">
        <v>600</v>
      </c>
      <c r="N903" s="267">
        <v>0.938157894736842</v>
      </c>
      <c r="O903" s="266">
        <v>1426</v>
      </c>
      <c r="P903" s="294">
        <v>0.9</v>
      </c>
      <c r="Q903" s="267">
        <v>0.938157894736842</v>
      </c>
      <c r="R903" s="267">
        <v>0.935407826496935</v>
      </c>
      <c r="S903" s="267">
        <v>0.942097026604069</v>
      </c>
      <c r="T903" s="295">
        <v>0.00275006823990664</v>
      </c>
      <c r="U903" s="266">
        <v>1520</v>
      </c>
      <c r="V903" s="266">
        <v>1407</v>
      </c>
      <c r="W903" s="267">
        <v>0.925657894736842</v>
      </c>
      <c r="X903" s="267">
        <v>0.925657894736842</v>
      </c>
      <c r="Y903" s="268">
        <v>0.928335690711928</v>
      </c>
      <c r="Z903" s="268">
        <v>0.938967136150235</v>
      </c>
      <c r="AA903" s="295">
        <v>-0.00267779597508622</v>
      </c>
      <c r="AB903" s="264">
        <v>10332</v>
      </c>
      <c r="AC903" s="264">
        <v>9673</v>
      </c>
      <c r="AD903" s="264">
        <v>10167</v>
      </c>
      <c r="AE903" s="264">
        <v>9581</v>
      </c>
      <c r="AF903" s="268">
        <v>0.936217576461479</v>
      </c>
      <c r="AG903" s="268">
        <v>0.942362545490312</v>
      </c>
      <c r="AH903" s="295">
        <v>-0.00614496902883299</v>
      </c>
    </row>
    <row r="904" spans="1:34">
      <c r="A904" s="315" t="s">
        <v>1160</v>
      </c>
      <c r="B904" s="321" t="s">
        <v>3350</v>
      </c>
      <c r="C904" s="293" t="s">
        <v>1607</v>
      </c>
      <c r="D904" s="321" t="s">
        <v>1608</v>
      </c>
      <c r="E904" s="263">
        <v>1827</v>
      </c>
      <c r="F904" s="263">
        <v>1803</v>
      </c>
      <c r="G904" s="263">
        <v>1748</v>
      </c>
      <c r="H904" s="264">
        <v>2436</v>
      </c>
      <c r="I904" s="264">
        <v>2387</v>
      </c>
      <c r="J904" s="264">
        <v>2305</v>
      </c>
      <c r="K904" s="264">
        <v>710</v>
      </c>
      <c r="L904" s="264">
        <v>702</v>
      </c>
      <c r="M904" s="264">
        <v>671</v>
      </c>
      <c r="N904" s="267">
        <v>0.986863711001642</v>
      </c>
      <c r="O904" s="266">
        <v>1803</v>
      </c>
      <c r="P904" s="294">
        <v>0.9</v>
      </c>
      <c r="Q904" s="267">
        <v>0.986863711001642</v>
      </c>
      <c r="R904" s="267">
        <v>0.979885057471264</v>
      </c>
      <c r="S904" s="267">
        <v>0.988732394366197</v>
      </c>
      <c r="T904" s="295">
        <v>0.00697865353037763</v>
      </c>
      <c r="U904" s="266">
        <v>1827</v>
      </c>
      <c r="V904" s="266">
        <v>1748</v>
      </c>
      <c r="W904" s="267">
        <v>0.956759715380405</v>
      </c>
      <c r="X904" s="267">
        <v>0.956759715380405</v>
      </c>
      <c r="Y904" s="268">
        <v>0.946223316912972</v>
      </c>
      <c r="Z904" s="268">
        <v>0.945070422535211</v>
      </c>
      <c r="AA904" s="295">
        <v>0.0105363984674329</v>
      </c>
      <c r="AB904" s="264">
        <v>11994</v>
      </c>
      <c r="AC904" s="264">
        <v>11396</v>
      </c>
      <c r="AD904" s="264">
        <v>11787</v>
      </c>
      <c r="AE904" s="264">
        <v>11168</v>
      </c>
      <c r="AF904" s="268">
        <v>0.950141737535434</v>
      </c>
      <c r="AG904" s="268">
        <v>0.947484516840587</v>
      </c>
      <c r="AH904" s="295">
        <v>0.00265722069484731</v>
      </c>
    </row>
    <row r="905" spans="1:34">
      <c r="A905" s="315" t="s">
        <v>1160</v>
      </c>
      <c r="B905" s="321" t="s">
        <v>3350</v>
      </c>
      <c r="C905" s="293" t="s">
        <v>1609</v>
      </c>
      <c r="D905" s="321" t="s">
        <v>1610</v>
      </c>
      <c r="E905" s="263">
        <v>2045</v>
      </c>
      <c r="F905" s="263">
        <v>2031</v>
      </c>
      <c r="G905" s="263">
        <v>1872</v>
      </c>
      <c r="H905" s="264">
        <v>2885</v>
      </c>
      <c r="I905" s="264">
        <v>2853</v>
      </c>
      <c r="J905" s="264">
        <v>2661</v>
      </c>
      <c r="K905" s="264">
        <v>867</v>
      </c>
      <c r="L905" s="264">
        <v>859</v>
      </c>
      <c r="M905" s="264">
        <v>819</v>
      </c>
      <c r="N905" s="267">
        <v>0.993154034229829</v>
      </c>
      <c r="O905" s="266">
        <v>2031</v>
      </c>
      <c r="P905" s="294">
        <v>0.9</v>
      </c>
      <c r="Q905" s="267">
        <v>0.993154034229829</v>
      </c>
      <c r="R905" s="267">
        <v>0.988908145580589</v>
      </c>
      <c r="S905" s="267">
        <v>0.990772779700115</v>
      </c>
      <c r="T905" s="295">
        <v>0.00424588864923958</v>
      </c>
      <c r="U905" s="266">
        <v>2045</v>
      </c>
      <c r="V905" s="266">
        <v>1872</v>
      </c>
      <c r="W905" s="267">
        <v>0.915403422982885</v>
      </c>
      <c r="X905" s="267">
        <v>0.915403422982885</v>
      </c>
      <c r="Y905" s="268">
        <v>0.922357019064125</v>
      </c>
      <c r="Z905" s="268">
        <v>0.944636678200692</v>
      </c>
      <c r="AA905" s="295">
        <v>-0.00695359608123969</v>
      </c>
      <c r="AB905" s="264">
        <v>14004</v>
      </c>
      <c r="AC905" s="264">
        <v>13143</v>
      </c>
      <c r="AD905" s="264">
        <v>13316</v>
      </c>
      <c r="AE905" s="264">
        <v>12568</v>
      </c>
      <c r="AF905" s="268">
        <v>0.938517566409597</v>
      </c>
      <c r="AG905" s="268">
        <v>0.943826975067588</v>
      </c>
      <c r="AH905" s="295">
        <v>-0.00530940865799057</v>
      </c>
    </row>
    <row r="906" spans="1:34">
      <c r="A906" s="315" t="s">
        <v>1160</v>
      </c>
      <c r="B906" s="321" t="s">
        <v>3350</v>
      </c>
      <c r="C906" s="293" t="s">
        <v>1611</v>
      </c>
      <c r="D906" s="321" t="s">
        <v>1612</v>
      </c>
      <c r="E906" s="263">
        <v>2054</v>
      </c>
      <c r="F906" s="263">
        <v>1895</v>
      </c>
      <c r="G906" s="263">
        <v>1919</v>
      </c>
      <c r="H906" s="264">
        <v>3026</v>
      </c>
      <c r="I906" s="264">
        <v>2378</v>
      </c>
      <c r="J906" s="264">
        <v>2754</v>
      </c>
      <c r="K906" s="264">
        <v>909</v>
      </c>
      <c r="L906" s="264">
        <v>890</v>
      </c>
      <c r="M906" s="264">
        <v>823</v>
      </c>
      <c r="N906" s="267">
        <v>0.922590068159688</v>
      </c>
      <c r="O906" s="266">
        <v>1895</v>
      </c>
      <c r="P906" s="294">
        <v>0.9</v>
      </c>
      <c r="Q906" s="267">
        <v>0.922590068159688</v>
      </c>
      <c r="R906" s="267">
        <v>0.785855915399868</v>
      </c>
      <c r="S906" s="267">
        <v>0.979097909790979</v>
      </c>
      <c r="T906" s="295">
        <v>0.136734152759821</v>
      </c>
      <c r="U906" s="266">
        <v>2054</v>
      </c>
      <c r="V906" s="266">
        <v>1919</v>
      </c>
      <c r="W906" s="267">
        <v>0.93427458617332</v>
      </c>
      <c r="X906" s="267">
        <v>0.93427458617332</v>
      </c>
      <c r="Y906" s="268">
        <v>0.910112359550562</v>
      </c>
      <c r="Z906" s="268">
        <v>0.905390539053905</v>
      </c>
      <c r="AA906" s="295">
        <v>0.0241622266227586</v>
      </c>
      <c r="AB906" s="264">
        <v>14903</v>
      </c>
      <c r="AC906" s="264">
        <v>13901</v>
      </c>
      <c r="AD906" s="264">
        <v>14741</v>
      </c>
      <c r="AE906" s="264">
        <v>13661</v>
      </c>
      <c r="AF906" s="268">
        <v>0.932765215057371</v>
      </c>
      <c r="AG906" s="268">
        <v>0.926734956922868</v>
      </c>
      <c r="AH906" s="295">
        <v>0.00603025813450275</v>
      </c>
    </row>
    <row r="907" spans="1:34">
      <c r="A907" s="315" t="s">
        <v>1160</v>
      </c>
      <c r="B907" s="321" t="s">
        <v>3350</v>
      </c>
      <c r="C907" s="293" t="s">
        <v>1613</v>
      </c>
      <c r="D907" s="321" t="s">
        <v>1614</v>
      </c>
      <c r="E907" s="263">
        <v>3022</v>
      </c>
      <c r="F907" s="263">
        <v>2969</v>
      </c>
      <c r="G907" s="263">
        <v>2778</v>
      </c>
      <c r="H907" s="264">
        <v>4187</v>
      </c>
      <c r="I907" s="264">
        <v>4112</v>
      </c>
      <c r="J907" s="264">
        <v>3843</v>
      </c>
      <c r="K907" s="264">
        <v>1252</v>
      </c>
      <c r="L907" s="264">
        <v>1229</v>
      </c>
      <c r="M907" s="264">
        <v>1168</v>
      </c>
      <c r="N907" s="267">
        <v>0.982461945731304</v>
      </c>
      <c r="O907" s="266">
        <v>2969</v>
      </c>
      <c r="P907" s="294">
        <v>0.9</v>
      </c>
      <c r="Q907" s="267">
        <v>0.982461945731304</v>
      </c>
      <c r="R907" s="267">
        <v>0.982087413422498</v>
      </c>
      <c r="S907" s="267">
        <v>0.981629392971246</v>
      </c>
      <c r="T907" s="295">
        <v>0.000374532308805575</v>
      </c>
      <c r="U907" s="266">
        <v>3022</v>
      </c>
      <c r="V907" s="266">
        <v>2778</v>
      </c>
      <c r="W907" s="267">
        <v>0.919258769027134</v>
      </c>
      <c r="X907" s="267">
        <v>0.919258769027134</v>
      </c>
      <c r="Y907" s="268">
        <v>0.917840936231192</v>
      </c>
      <c r="Z907" s="268">
        <v>0.932907348242812</v>
      </c>
      <c r="AA907" s="295">
        <v>0.00141783279594254</v>
      </c>
      <c r="AB907" s="264">
        <v>19443</v>
      </c>
      <c r="AC907" s="264">
        <v>18278</v>
      </c>
      <c r="AD907" s="264">
        <v>20043</v>
      </c>
      <c r="AE907" s="264">
        <v>18888</v>
      </c>
      <c r="AF907" s="268">
        <v>0.94008126317955</v>
      </c>
      <c r="AG907" s="268">
        <v>0.942373896123335</v>
      </c>
      <c r="AH907" s="295">
        <v>-0.00229263294378435</v>
      </c>
    </row>
    <row r="908" spans="1:34">
      <c r="A908" s="315" t="s">
        <v>1160</v>
      </c>
      <c r="B908" s="321" t="s">
        <v>3350</v>
      </c>
      <c r="C908" s="293" t="s">
        <v>1615</v>
      </c>
      <c r="D908" s="321" t="s">
        <v>1616</v>
      </c>
      <c r="E908" s="263">
        <v>1694</v>
      </c>
      <c r="F908" s="263">
        <v>1685</v>
      </c>
      <c r="G908" s="263">
        <v>1562</v>
      </c>
      <c r="H908" s="264">
        <v>2233</v>
      </c>
      <c r="I908" s="264">
        <v>2225</v>
      </c>
      <c r="J908" s="264">
        <v>1962</v>
      </c>
      <c r="K908" s="264">
        <v>665</v>
      </c>
      <c r="L908" s="264">
        <v>664</v>
      </c>
      <c r="M908" s="264">
        <v>613</v>
      </c>
      <c r="N908" s="267">
        <v>0.994687131050767</v>
      </c>
      <c r="O908" s="266">
        <v>1685</v>
      </c>
      <c r="P908" s="294">
        <v>0.9</v>
      </c>
      <c r="Q908" s="267">
        <v>0.994687131050767</v>
      </c>
      <c r="R908" s="267">
        <v>0.996417375727721</v>
      </c>
      <c r="S908" s="267">
        <v>0.998496240601504</v>
      </c>
      <c r="T908" s="295">
        <v>-0.00173024467695315</v>
      </c>
      <c r="U908" s="266">
        <v>1694</v>
      </c>
      <c r="V908" s="266">
        <v>1562</v>
      </c>
      <c r="W908" s="267">
        <v>0.922077922077922</v>
      </c>
      <c r="X908" s="267">
        <v>0.922077922077922</v>
      </c>
      <c r="Y908" s="268">
        <v>0.878638602776534</v>
      </c>
      <c r="Z908" s="268">
        <v>0.921804511278196</v>
      </c>
      <c r="AA908" s="295">
        <v>0.0434393193013882</v>
      </c>
      <c r="AB908" s="264">
        <v>10842</v>
      </c>
      <c r="AC908" s="264">
        <v>9728</v>
      </c>
      <c r="AD908" s="264">
        <v>10775</v>
      </c>
      <c r="AE908" s="264">
        <v>10048</v>
      </c>
      <c r="AF908" s="268">
        <v>0.89725142962553</v>
      </c>
      <c r="AG908" s="268">
        <v>0.932529002320186</v>
      </c>
      <c r="AH908" s="295">
        <v>-0.0352775726946553</v>
      </c>
    </row>
    <row r="909" spans="1:34">
      <c r="A909" s="315" t="s">
        <v>1160</v>
      </c>
      <c r="B909" s="321" t="s">
        <v>3346</v>
      </c>
      <c r="C909" s="293" t="s">
        <v>1617</v>
      </c>
      <c r="D909" s="321" t="s">
        <v>1618</v>
      </c>
      <c r="E909" s="263">
        <v>3319</v>
      </c>
      <c r="F909" s="263">
        <v>3208</v>
      </c>
      <c r="G909" s="263">
        <v>3100</v>
      </c>
      <c r="H909" s="264">
        <v>3779</v>
      </c>
      <c r="I909" s="264">
        <v>3663</v>
      </c>
      <c r="J909" s="264">
        <v>3486</v>
      </c>
      <c r="K909" s="264">
        <v>1370</v>
      </c>
      <c r="L909" s="264">
        <v>1319</v>
      </c>
      <c r="M909" s="264">
        <v>1270</v>
      </c>
      <c r="N909" s="267">
        <v>0.966556191623983</v>
      </c>
      <c r="O909" s="266">
        <v>3208</v>
      </c>
      <c r="P909" s="294">
        <v>0.9</v>
      </c>
      <c r="Q909" s="267">
        <v>0.966556191623983</v>
      </c>
      <c r="R909" s="267">
        <v>0.96930404869013</v>
      </c>
      <c r="S909" s="267">
        <v>0.962773722627737</v>
      </c>
      <c r="T909" s="295">
        <v>-0.00274785706614655</v>
      </c>
      <c r="U909" s="266">
        <v>3319</v>
      </c>
      <c r="V909" s="266">
        <v>3100</v>
      </c>
      <c r="W909" s="267">
        <v>0.934016269960832</v>
      </c>
      <c r="X909" s="267">
        <v>0.934016269960832</v>
      </c>
      <c r="Y909" s="268">
        <v>0.922466260915586</v>
      </c>
      <c r="Z909" s="268">
        <v>0.927007299270073</v>
      </c>
      <c r="AA909" s="295">
        <v>0.0115500090452454</v>
      </c>
      <c r="AB909" s="264">
        <v>19732</v>
      </c>
      <c r="AC909" s="264">
        <v>18469</v>
      </c>
      <c r="AD909" s="264">
        <v>19718</v>
      </c>
      <c r="AE909" s="264">
        <v>18625</v>
      </c>
      <c r="AF909" s="268">
        <v>0.935992296776809</v>
      </c>
      <c r="AG909" s="268">
        <v>0.944568414646516</v>
      </c>
      <c r="AH909" s="295">
        <v>-0.00857611786970658</v>
      </c>
    </row>
    <row r="910" spans="1:34">
      <c r="A910" s="315" t="s">
        <v>1160</v>
      </c>
      <c r="B910" s="321" t="s">
        <v>3346</v>
      </c>
      <c r="C910" s="293" t="s">
        <v>1619</v>
      </c>
      <c r="D910" s="321" t="s">
        <v>1620</v>
      </c>
      <c r="E910" s="263">
        <v>3183</v>
      </c>
      <c r="F910" s="263">
        <v>3097</v>
      </c>
      <c r="G910" s="263">
        <v>2967</v>
      </c>
      <c r="H910" s="264">
        <v>3821</v>
      </c>
      <c r="I910" s="264">
        <v>3719</v>
      </c>
      <c r="J910" s="264">
        <v>3574</v>
      </c>
      <c r="K910" s="264">
        <v>1400</v>
      </c>
      <c r="L910" s="264">
        <v>1384</v>
      </c>
      <c r="M910" s="264">
        <v>1336</v>
      </c>
      <c r="N910" s="267">
        <v>0.972981464027647</v>
      </c>
      <c r="O910" s="266">
        <v>3097</v>
      </c>
      <c r="P910" s="294">
        <v>0.9</v>
      </c>
      <c r="Q910" s="267">
        <v>0.972981464027647</v>
      </c>
      <c r="R910" s="267">
        <v>0.973305417429992</v>
      </c>
      <c r="S910" s="267">
        <v>0.988571428571429</v>
      </c>
      <c r="T910" s="295">
        <v>-0.000323953402345256</v>
      </c>
      <c r="U910" s="266">
        <v>3183</v>
      </c>
      <c r="V910" s="266">
        <v>2967</v>
      </c>
      <c r="W910" s="267">
        <v>0.932139491046183</v>
      </c>
      <c r="X910" s="267">
        <v>0.932139491046183</v>
      </c>
      <c r="Y910" s="268">
        <v>0.935357236325569</v>
      </c>
      <c r="Z910" s="268">
        <v>0.954285714285714</v>
      </c>
      <c r="AA910" s="295">
        <v>-0.00321774527938634</v>
      </c>
      <c r="AB910" s="264">
        <v>19994</v>
      </c>
      <c r="AC910" s="264">
        <v>18873</v>
      </c>
      <c r="AD910" s="264">
        <v>19553</v>
      </c>
      <c r="AE910" s="264">
        <v>18521</v>
      </c>
      <c r="AF910" s="268">
        <v>0.943933179953986</v>
      </c>
      <c r="AG910" s="268">
        <v>0.947220375389966</v>
      </c>
      <c r="AH910" s="295">
        <v>-0.00328719543597955</v>
      </c>
    </row>
    <row r="911" spans="1:34">
      <c r="A911" s="315" t="s">
        <v>1160</v>
      </c>
      <c r="B911" s="321" t="s">
        <v>3346</v>
      </c>
      <c r="C911" s="293" t="s">
        <v>1621</v>
      </c>
      <c r="D911" s="321" t="s">
        <v>1622</v>
      </c>
      <c r="E911" s="263">
        <v>3429</v>
      </c>
      <c r="F911" s="263">
        <v>3301</v>
      </c>
      <c r="G911" s="263">
        <v>3152</v>
      </c>
      <c r="H911" s="264">
        <v>4274</v>
      </c>
      <c r="I911" s="264">
        <v>4087</v>
      </c>
      <c r="J911" s="264">
        <v>3935</v>
      </c>
      <c r="K911" s="264">
        <v>1662</v>
      </c>
      <c r="L911" s="264">
        <v>1608</v>
      </c>
      <c r="M911" s="264">
        <v>1569</v>
      </c>
      <c r="N911" s="267">
        <v>0.962671332750073</v>
      </c>
      <c r="O911" s="266">
        <v>3301</v>
      </c>
      <c r="P911" s="294">
        <v>0.9</v>
      </c>
      <c r="Q911" s="267">
        <v>0.962671332750073</v>
      </c>
      <c r="R911" s="267">
        <v>0.956247075339261</v>
      </c>
      <c r="S911" s="267">
        <v>0.967509025270758</v>
      </c>
      <c r="T911" s="295">
        <v>0.00642425741081221</v>
      </c>
      <c r="U911" s="266">
        <v>3429</v>
      </c>
      <c r="V911" s="266">
        <v>3152</v>
      </c>
      <c r="W911" s="267">
        <v>0.919218431029455</v>
      </c>
      <c r="X911" s="267">
        <v>0.919218431029455</v>
      </c>
      <c r="Y911" s="268">
        <v>0.920683200748713</v>
      </c>
      <c r="Z911" s="268">
        <v>0.944043321299639</v>
      </c>
      <c r="AA911" s="295">
        <v>-0.00146476971925846</v>
      </c>
      <c r="AB911" s="264">
        <v>22474</v>
      </c>
      <c r="AC911" s="264">
        <v>20927</v>
      </c>
      <c r="AD911" s="264">
        <v>21811</v>
      </c>
      <c r="AE911" s="264">
        <v>20285</v>
      </c>
      <c r="AF911" s="268">
        <v>0.931164901664145</v>
      </c>
      <c r="AG911" s="268">
        <v>0.930035303287332</v>
      </c>
      <c r="AH911" s="295">
        <v>0.00112959837681315</v>
      </c>
    </row>
    <row r="912" spans="1:34">
      <c r="A912" s="315" t="s">
        <v>1160</v>
      </c>
      <c r="B912" s="321" t="s">
        <v>3346</v>
      </c>
      <c r="C912" s="293" t="s">
        <v>1623</v>
      </c>
      <c r="D912" s="321" t="s">
        <v>1624</v>
      </c>
      <c r="E912" s="263">
        <v>2881</v>
      </c>
      <c r="F912" s="263">
        <v>2818</v>
      </c>
      <c r="G912" s="263">
        <v>2757</v>
      </c>
      <c r="H912" s="264">
        <v>3781</v>
      </c>
      <c r="I912" s="264">
        <v>3711</v>
      </c>
      <c r="J912" s="264">
        <v>3632</v>
      </c>
      <c r="K912" s="264">
        <v>1888</v>
      </c>
      <c r="L912" s="264">
        <v>1869</v>
      </c>
      <c r="M912" s="264">
        <v>1828</v>
      </c>
      <c r="N912" s="267">
        <v>0.978132592849705</v>
      </c>
      <c r="O912" s="266">
        <v>2818</v>
      </c>
      <c r="P912" s="294">
        <v>0.9</v>
      </c>
      <c r="Q912" s="267">
        <v>0.978132592849705</v>
      </c>
      <c r="R912" s="267">
        <v>0.981486379264745</v>
      </c>
      <c r="S912" s="267">
        <v>0.989936440677966</v>
      </c>
      <c r="T912" s="295">
        <v>-0.00335378641503981</v>
      </c>
      <c r="U912" s="266">
        <v>2881</v>
      </c>
      <c r="V912" s="266">
        <v>2757</v>
      </c>
      <c r="W912" s="267">
        <v>0.956959389101007</v>
      </c>
      <c r="X912" s="267">
        <v>0.956959389101007</v>
      </c>
      <c r="Y912" s="268">
        <v>0.960592435863528</v>
      </c>
      <c r="Z912" s="268">
        <v>0.968220338983051</v>
      </c>
      <c r="AA912" s="295">
        <v>-0.00363304676252152</v>
      </c>
      <c r="AB912" s="264">
        <v>20913</v>
      </c>
      <c r="AC912" s="264">
        <v>20239</v>
      </c>
      <c r="AD912" s="264">
        <v>20515</v>
      </c>
      <c r="AE912" s="264">
        <v>19841</v>
      </c>
      <c r="AF912" s="268">
        <v>0.967771242767656</v>
      </c>
      <c r="AG912" s="268">
        <v>0.967145990738484</v>
      </c>
      <c r="AH912" s="295">
        <v>0.000625252029172407</v>
      </c>
    </row>
    <row r="913" spans="1:34">
      <c r="A913" s="315" t="s">
        <v>1160</v>
      </c>
      <c r="B913" s="321" t="s">
        <v>3346</v>
      </c>
      <c r="C913" s="293" t="s">
        <v>1625</v>
      </c>
      <c r="D913" s="321" t="s">
        <v>1626</v>
      </c>
      <c r="E913" s="263">
        <v>2674</v>
      </c>
      <c r="F913" s="263">
        <v>2639</v>
      </c>
      <c r="G913" s="263">
        <v>2563</v>
      </c>
      <c r="H913" s="264">
        <v>3230</v>
      </c>
      <c r="I913" s="264">
        <v>3178</v>
      </c>
      <c r="J913" s="264">
        <v>3077</v>
      </c>
      <c r="K913" s="264">
        <v>1092</v>
      </c>
      <c r="L913" s="264">
        <v>1082</v>
      </c>
      <c r="M913" s="264">
        <v>1063</v>
      </c>
      <c r="N913" s="267">
        <v>0.986910994764398</v>
      </c>
      <c r="O913" s="266">
        <v>2639</v>
      </c>
      <c r="P913" s="294">
        <v>0.9</v>
      </c>
      <c r="Q913" s="267">
        <v>0.986910994764398</v>
      </c>
      <c r="R913" s="267">
        <v>0.98390092879257</v>
      </c>
      <c r="S913" s="267">
        <v>0.990842490842491</v>
      </c>
      <c r="T913" s="295">
        <v>0.00301006597182829</v>
      </c>
      <c r="U913" s="266">
        <v>2674</v>
      </c>
      <c r="V913" s="266">
        <v>2563</v>
      </c>
      <c r="W913" s="267">
        <v>0.958489154824233</v>
      </c>
      <c r="X913" s="267">
        <v>0.958489154824233</v>
      </c>
      <c r="Y913" s="268">
        <v>0.952631578947368</v>
      </c>
      <c r="Z913" s="268">
        <v>0.973443223443223</v>
      </c>
      <c r="AA913" s="295">
        <v>0.00585757587686497</v>
      </c>
      <c r="AB913" s="264">
        <v>16585</v>
      </c>
      <c r="AC913" s="264">
        <v>15902</v>
      </c>
      <c r="AD913" s="264">
        <v>16828</v>
      </c>
      <c r="AE913" s="264">
        <v>16157</v>
      </c>
      <c r="AF913" s="268">
        <v>0.958818209225203</v>
      </c>
      <c r="AG913" s="268">
        <v>0.960125980508676</v>
      </c>
      <c r="AH913" s="295">
        <v>-0.00130777128347259</v>
      </c>
    </row>
    <row r="914" spans="1:34">
      <c r="A914" s="315" t="s">
        <v>1160</v>
      </c>
      <c r="B914" s="321" t="s">
        <v>3346</v>
      </c>
      <c r="C914" s="293" t="s">
        <v>1627</v>
      </c>
      <c r="D914" s="321" t="s">
        <v>1628</v>
      </c>
      <c r="E914" s="263">
        <v>4426</v>
      </c>
      <c r="F914" s="263">
        <v>4187</v>
      </c>
      <c r="G914" s="263">
        <v>4055</v>
      </c>
      <c r="H914" s="264">
        <v>5479</v>
      </c>
      <c r="I914" s="264">
        <v>5104</v>
      </c>
      <c r="J914" s="264">
        <v>4940</v>
      </c>
      <c r="K914" s="264">
        <v>1853</v>
      </c>
      <c r="L914" s="264">
        <v>1747</v>
      </c>
      <c r="M914" s="264">
        <v>1672</v>
      </c>
      <c r="N914" s="267">
        <v>0.946000903750565</v>
      </c>
      <c r="O914" s="266">
        <v>4187</v>
      </c>
      <c r="P914" s="294">
        <v>0.9</v>
      </c>
      <c r="Q914" s="267">
        <v>0.946000903750565</v>
      </c>
      <c r="R914" s="267">
        <v>0.931556853440409</v>
      </c>
      <c r="S914" s="267">
        <v>0.942795466810577</v>
      </c>
      <c r="T914" s="295">
        <v>0.0144440503101561</v>
      </c>
      <c r="U914" s="266">
        <v>4426</v>
      </c>
      <c r="V914" s="266">
        <v>4055</v>
      </c>
      <c r="W914" s="267">
        <v>0.916177135110709</v>
      </c>
      <c r="X914" s="267">
        <v>0.916177135110709</v>
      </c>
      <c r="Y914" s="268">
        <v>0.901624384011681</v>
      </c>
      <c r="Z914" s="268">
        <v>0.902320561252024</v>
      </c>
      <c r="AA914" s="295">
        <v>0.0145527510990284</v>
      </c>
      <c r="AB914" s="264">
        <v>28223</v>
      </c>
      <c r="AC914" s="264">
        <v>25898</v>
      </c>
      <c r="AD914" s="264">
        <v>28422</v>
      </c>
      <c r="AE914" s="264">
        <v>26355</v>
      </c>
      <c r="AF914" s="268">
        <v>0.917620380540694</v>
      </c>
      <c r="AG914" s="268">
        <v>0.927274646400676</v>
      </c>
      <c r="AH914" s="295">
        <v>-0.00965426585998186</v>
      </c>
    </row>
    <row r="915" spans="1:34">
      <c r="A915" s="315" t="s">
        <v>1160</v>
      </c>
      <c r="B915" s="321" t="s">
        <v>3346</v>
      </c>
      <c r="C915" s="293" t="s">
        <v>1629</v>
      </c>
      <c r="D915" s="321" t="s">
        <v>1630</v>
      </c>
      <c r="E915" s="263">
        <v>3638</v>
      </c>
      <c r="F915" s="263">
        <v>3245</v>
      </c>
      <c r="G915" s="263">
        <v>3391</v>
      </c>
      <c r="H915" s="264">
        <v>4512</v>
      </c>
      <c r="I915" s="264">
        <v>4423</v>
      </c>
      <c r="J915" s="264">
        <v>4226</v>
      </c>
      <c r="K915" s="264">
        <v>1592</v>
      </c>
      <c r="L915" s="264">
        <v>1566</v>
      </c>
      <c r="M915" s="264">
        <v>1506</v>
      </c>
      <c r="N915" s="267">
        <v>0.891973611874656</v>
      </c>
      <c r="O915" s="266">
        <v>3245</v>
      </c>
      <c r="P915" s="294">
        <v>0.9</v>
      </c>
      <c r="Q915" s="267">
        <v>0.891973611874656</v>
      </c>
      <c r="R915" s="267">
        <v>0.980274822695035</v>
      </c>
      <c r="S915" s="267">
        <v>0.983668341708543</v>
      </c>
      <c r="T915" s="295">
        <v>-0.088301210820379</v>
      </c>
      <c r="U915" s="266">
        <v>3638</v>
      </c>
      <c r="V915" s="266">
        <v>3391</v>
      </c>
      <c r="W915" s="267">
        <v>0.932105552501374</v>
      </c>
      <c r="X915" s="267">
        <v>0.932105552501374</v>
      </c>
      <c r="Y915" s="268">
        <v>0.936613475177305</v>
      </c>
      <c r="Z915" s="268">
        <v>0.945979899497487</v>
      </c>
      <c r="AA915" s="295">
        <v>-0.00450792267593059</v>
      </c>
      <c r="AB915" s="264">
        <v>22684</v>
      </c>
      <c r="AC915" s="264">
        <v>21338</v>
      </c>
      <c r="AD915" s="264">
        <v>22396</v>
      </c>
      <c r="AE915" s="264">
        <v>21091</v>
      </c>
      <c r="AF915" s="268">
        <v>0.940663022394639</v>
      </c>
      <c r="AG915" s="268">
        <v>0.941730666190391</v>
      </c>
      <c r="AH915" s="295">
        <v>-0.00106764379575175</v>
      </c>
    </row>
    <row r="916" spans="1:34">
      <c r="A916" s="315" t="s">
        <v>1160</v>
      </c>
      <c r="B916" s="321" t="s">
        <v>3346</v>
      </c>
      <c r="C916" s="293" t="s">
        <v>1631</v>
      </c>
      <c r="D916" s="321" t="s">
        <v>1632</v>
      </c>
      <c r="E916" s="263">
        <v>1179</v>
      </c>
      <c r="F916" s="263">
        <v>1153</v>
      </c>
      <c r="G916" s="263">
        <v>1131</v>
      </c>
      <c r="H916" s="264">
        <v>1389</v>
      </c>
      <c r="I916" s="264">
        <v>1366</v>
      </c>
      <c r="J916" s="264">
        <v>1337</v>
      </c>
      <c r="K916" s="264">
        <v>474</v>
      </c>
      <c r="L916" s="264">
        <v>462</v>
      </c>
      <c r="M916" s="264">
        <v>450</v>
      </c>
      <c r="N916" s="267">
        <v>0.977947413061917</v>
      </c>
      <c r="O916" s="266">
        <v>1153</v>
      </c>
      <c r="P916" s="294">
        <v>0.9</v>
      </c>
      <c r="Q916" s="267">
        <v>0.977947413061917</v>
      </c>
      <c r="R916" s="267">
        <v>0.983441324694024</v>
      </c>
      <c r="S916" s="267">
        <v>0.974683544303797</v>
      </c>
      <c r="T916" s="295">
        <v>-0.00549391163210755</v>
      </c>
      <c r="U916" s="266">
        <v>1179</v>
      </c>
      <c r="V916" s="266">
        <v>1131</v>
      </c>
      <c r="W916" s="267">
        <v>0.959287531806616</v>
      </c>
      <c r="X916" s="267">
        <v>0.959287531806616</v>
      </c>
      <c r="Y916" s="268">
        <v>0.962562994960403</v>
      </c>
      <c r="Z916" s="268">
        <v>0.949367088607595</v>
      </c>
      <c r="AA916" s="295">
        <v>-0.00327546315378746</v>
      </c>
      <c r="AB916" s="264">
        <v>7273</v>
      </c>
      <c r="AC916" s="264">
        <v>6947</v>
      </c>
      <c r="AD916" s="264">
        <v>7242</v>
      </c>
      <c r="AE916" s="264">
        <v>6821</v>
      </c>
      <c r="AF916" s="268">
        <v>0.955176680874467</v>
      </c>
      <c r="AG916" s="268">
        <v>0.941866887600111</v>
      </c>
      <c r="AH916" s="295">
        <v>0.0133097932743567</v>
      </c>
    </row>
    <row r="917" spans="1:34">
      <c r="A917" s="315" t="s">
        <v>1160</v>
      </c>
      <c r="B917" s="321" t="s">
        <v>3346</v>
      </c>
      <c r="C917" s="293" t="s">
        <v>1633</v>
      </c>
      <c r="D917" s="321" t="s">
        <v>1634</v>
      </c>
      <c r="E917" s="263">
        <v>2543</v>
      </c>
      <c r="F917" s="263">
        <v>2518</v>
      </c>
      <c r="G917" s="263">
        <v>2469</v>
      </c>
      <c r="H917" s="264">
        <v>3103</v>
      </c>
      <c r="I917" s="264">
        <v>3066</v>
      </c>
      <c r="J917" s="264">
        <v>3018</v>
      </c>
      <c r="K917" s="264">
        <v>1063</v>
      </c>
      <c r="L917" s="264">
        <v>1039</v>
      </c>
      <c r="M917" s="264">
        <v>1028</v>
      </c>
      <c r="N917" s="267">
        <v>0.990169091624066</v>
      </c>
      <c r="O917" s="266">
        <v>2518</v>
      </c>
      <c r="P917" s="294">
        <v>0.9</v>
      </c>
      <c r="Q917" s="267">
        <v>0.990169091624066</v>
      </c>
      <c r="R917" s="267">
        <v>0.988076055430229</v>
      </c>
      <c r="S917" s="267">
        <v>0.977422389463782</v>
      </c>
      <c r="T917" s="295">
        <v>0.00209303619383727</v>
      </c>
      <c r="U917" s="266">
        <v>2543</v>
      </c>
      <c r="V917" s="266">
        <v>2469</v>
      </c>
      <c r="W917" s="267">
        <v>0.970900511207236</v>
      </c>
      <c r="X917" s="267">
        <v>0.970900511207236</v>
      </c>
      <c r="Y917" s="268">
        <v>0.972607154366742</v>
      </c>
      <c r="Z917" s="268">
        <v>0.967074317968015</v>
      </c>
      <c r="AA917" s="295">
        <v>-0.0017066431595063</v>
      </c>
      <c r="AB917" s="264">
        <v>15932</v>
      </c>
      <c r="AC917" s="264">
        <v>15489</v>
      </c>
      <c r="AD917" s="264">
        <v>16393</v>
      </c>
      <c r="AE917" s="264">
        <v>15872</v>
      </c>
      <c r="AF917" s="268">
        <v>0.972194325885011</v>
      </c>
      <c r="AG917" s="268">
        <v>0.968218141889831</v>
      </c>
      <c r="AH917" s="295">
        <v>0.00397618399518029</v>
      </c>
    </row>
    <row r="918" spans="1:34">
      <c r="A918" s="315" t="s">
        <v>1160</v>
      </c>
      <c r="B918" s="321" t="s">
        <v>3346</v>
      </c>
      <c r="C918" s="293" t="s">
        <v>1635</v>
      </c>
      <c r="D918" s="321" t="s">
        <v>1636</v>
      </c>
      <c r="E918" s="263">
        <v>1603</v>
      </c>
      <c r="F918" s="263">
        <v>1563</v>
      </c>
      <c r="G918" s="263">
        <v>1520</v>
      </c>
      <c r="H918" s="264">
        <v>2022</v>
      </c>
      <c r="I918" s="264">
        <v>1984</v>
      </c>
      <c r="J918" s="264">
        <v>1922</v>
      </c>
      <c r="K918" s="264">
        <v>606</v>
      </c>
      <c r="L918" s="264">
        <v>583</v>
      </c>
      <c r="M918" s="264">
        <v>570</v>
      </c>
      <c r="N918" s="267">
        <v>0.975046787273862</v>
      </c>
      <c r="O918" s="266">
        <v>1563</v>
      </c>
      <c r="P918" s="294">
        <v>0.9</v>
      </c>
      <c r="Q918" s="267">
        <v>0.975046787273862</v>
      </c>
      <c r="R918" s="267">
        <v>0.981206726013848</v>
      </c>
      <c r="S918" s="267">
        <v>0.962046204620462</v>
      </c>
      <c r="T918" s="295">
        <v>-0.00615993873998621</v>
      </c>
      <c r="U918" s="266">
        <v>1603</v>
      </c>
      <c r="V918" s="266">
        <v>1520</v>
      </c>
      <c r="W918" s="267">
        <v>0.948222083593263</v>
      </c>
      <c r="X918" s="267">
        <v>0.948222083593263</v>
      </c>
      <c r="Y918" s="268">
        <v>0.950544015825915</v>
      </c>
      <c r="Z918" s="268">
        <v>0.940594059405941</v>
      </c>
      <c r="AA918" s="295">
        <v>-0.00232193223265231</v>
      </c>
      <c r="AB918" s="264">
        <v>9834</v>
      </c>
      <c r="AC918" s="264">
        <v>9399</v>
      </c>
      <c r="AD918" s="264">
        <v>9973</v>
      </c>
      <c r="AE918" s="264">
        <v>9427</v>
      </c>
      <c r="AF918" s="268">
        <v>0.955765710799268</v>
      </c>
      <c r="AG918" s="268">
        <v>0.945252180888399</v>
      </c>
      <c r="AH918" s="295">
        <v>0.0105135299108692</v>
      </c>
    </row>
    <row r="919" spans="1:34">
      <c r="A919" s="315" t="s">
        <v>1160</v>
      </c>
      <c r="B919" s="321" t="s">
        <v>3346</v>
      </c>
      <c r="C919" s="293" t="s">
        <v>1637</v>
      </c>
      <c r="D919" s="321" t="s">
        <v>1638</v>
      </c>
      <c r="E919" s="263">
        <v>1705</v>
      </c>
      <c r="F919" s="263">
        <v>1681</v>
      </c>
      <c r="G919" s="263">
        <v>1631</v>
      </c>
      <c r="H919" s="264">
        <v>1926</v>
      </c>
      <c r="I919" s="264">
        <v>1920</v>
      </c>
      <c r="J919" s="264">
        <v>1850</v>
      </c>
      <c r="K919" s="264">
        <v>669</v>
      </c>
      <c r="L919" s="264">
        <v>664</v>
      </c>
      <c r="M919" s="264">
        <v>647</v>
      </c>
      <c r="N919" s="267">
        <v>0.985923753665689</v>
      </c>
      <c r="O919" s="266">
        <v>1681</v>
      </c>
      <c r="P919" s="294">
        <v>0.9</v>
      </c>
      <c r="Q919" s="267">
        <v>0.985923753665689</v>
      </c>
      <c r="R919" s="267">
        <v>0.996884735202492</v>
      </c>
      <c r="S919" s="267">
        <v>0.992526158445441</v>
      </c>
      <c r="T919" s="295">
        <v>-0.010960981536803</v>
      </c>
      <c r="U919" s="266">
        <v>1705</v>
      </c>
      <c r="V919" s="266">
        <v>1631</v>
      </c>
      <c r="W919" s="267">
        <v>0.956598240469208</v>
      </c>
      <c r="X919" s="267">
        <v>0.956598240469208</v>
      </c>
      <c r="Y919" s="268">
        <v>0.960539979231568</v>
      </c>
      <c r="Z919" s="268">
        <v>0.96711509715994</v>
      </c>
      <c r="AA919" s="295">
        <v>-0.00394173876235981</v>
      </c>
      <c r="AB919" s="264">
        <v>10139</v>
      </c>
      <c r="AC919" s="264">
        <v>9748</v>
      </c>
      <c r="AD919" s="264">
        <v>10253</v>
      </c>
      <c r="AE919" s="264">
        <v>9870</v>
      </c>
      <c r="AF919" s="268">
        <v>0.961436039057106</v>
      </c>
      <c r="AG919" s="268">
        <v>0.96264507948893</v>
      </c>
      <c r="AH919" s="295">
        <v>-0.0012090404318239</v>
      </c>
    </row>
    <row r="920" spans="1:34">
      <c r="A920" s="315" t="s">
        <v>1160</v>
      </c>
      <c r="B920" s="321" t="s">
        <v>3346</v>
      </c>
      <c r="C920" s="293" t="s">
        <v>1639</v>
      </c>
      <c r="D920" s="321" t="s">
        <v>1640</v>
      </c>
      <c r="E920" s="263">
        <v>2349</v>
      </c>
      <c r="F920" s="263">
        <v>2181</v>
      </c>
      <c r="G920" s="263">
        <v>2119</v>
      </c>
      <c r="H920" s="264">
        <v>2745</v>
      </c>
      <c r="I920" s="264">
        <v>2532</v>
      </c>
      <c r="J920" s="264">
        <v>2492</v>
      </c>
      <c r="K920" s="264">
        <v>974</v>
      </c>
      <c r="L920" s="264">
        <v>905</v>
      </c>
      <c r="M920" s="264">
        <v>886</v>
      </c>
      <c r="N920" s="267">
        <v>0.928480204342273</v>
      </c>
      <c r="O920" s="266">
        <v>2181</v>
      </c>
      <c r="P920" s="294">
        <v>0.9</v>
      </c>
      <c r="Q920" s="267">
        <v>0.928480204342273</v>
      </c>
      <c r="R920" s="267">
        <v>0.922404371584699</v>
      </c>
      <c r="S920" s="267">
        <v>0.929158110882957</v>
      </c>
      <c r="T920" s="295">
        <v>0.00607583275757384</v>
      </c>
      <c r="U920" s="266">
        <v>2349</v>
      </c>
      <c r="V920" s="266">
        <v>2119</v>
      </c>
      <c r="W920" s="267">
        <v>0.902085994040017</v>
      </c>
      <c r="X920" s="267">
        <v>0.902085994040017</v>
      </c>
      <c r="Y920" s="268">
        <v>0.907832422586521</v>
      </c>
      <c r="Z920" s="268">
        <v>0.909650924024641</v>
      </c>
      <c r="AA920" s="295">
        <v>-0.00574642854650398</v>
      </c>
      <c r="AB920" s="264">
        <v>14231</v>
      </c>
      <c r="AC920" s="264">
        <v>13091</v>
      </c>
      <c r="AD920" s="264">
        <v>14006</v>
      </c>
      <c r="AE920" s="264">
        <v>13011</v>
      </c>
      <c r="AF920" s="268">
        <v>0.919893190921228</v>
      </c>
      <c r="AG920" s="268">
        <v>0.928959017563901</v>
      </c>
      <c r="AH920" s="295">
        <v>-0.00906582664267286</v>
      </c>
    </row>
    <row r="921" spans="1:34">
      <c r="A921" s="315" t="s">
        <v>1160</v>
      </c>
      <c r="B921" s="321" t="s">
        <v>3350</v>
      </c>
      <c r="C921" s="293" t="s">
        <v>1641</v>
      </c>
      <c r="D921" s="321" t="s">
        <v>1642</v>
      </c>
      <c r="E921" s="263">
        <v>4235</v>
      </c>
      <c r="F921" s="263">
        <v>4070</v>
      </c>
      <c r="G921" s="263">
        <v>3925</v>
      </c>
      <c r="H921" s="264">
        <v>5426</v>
      </c>
      <c r="I921" s="264">
        <v>5334</v>
      </c>
      <c r="J921" s="264">
        <v>5038</v>
      </c>
      <c r="K921" s="264">
        <v>2132</v>
      </c>
      <c r="L921" s="264">
        <v>2094</v>
      </c>
      <c r="M921" s="264">
        <v>1999</v>
      </c>
      <c r="N921" s="267">
        <v>0.961038961038961</v>
      </c>
      <c r="O921" s="266">
        <v>4070</v>
      </c>
      <c r="P921" s="294">
        <v>0.9</v>
      </c>
      <c r="Q921" s="267">
        <v>0.961038961038961</v>
      </c>
      <c r="R921" s="267">
        <v>0.983044600073719</v>
      </c>
      <c r="S921" s="267">
        <v>0.982176360225141</v>
      </c>
      <c r="T921" s="295">
        <v>-0.0220056390347581</v>
      </c>
      <c r="U921" s="266">
        <v>4235</v>
      </c>
      <c r="V921" s="266">
        <v>3925</v>
      </c>
      <c r="W921" s="267">
        <v>0.926800472255018</v>
      </c>
      <c r="X921" s="267">
        <v>0.926800472255018</v>
      </c>
      <c r="Y921" s="268">
        <v>0.928492443789163</v>
      </c>
      <c r="Z921" s="268">
        <v>0.937617260787992</v>
      </c>
      <c r="AA921" s="295">
        <v>-0.00169197153414558</v>
      </c>
      <c r="AB921" s="264">
        <v>27732</v>
      </c>
      <c r="AC921" s="264">
        <v>25865</v>
      </c>
      <c r="AD921" s="264">
        <v>26439</v>
      </c>
      <c r="AE921" s="264">
        <v>24870</v>
      </c>
      <c r="AF921" s="268">
        <v>0.932677051781336</v>
      </c>
      <c r="AG921" s="268">
        <v>0.940655849313514</v>
      </c>
      <c r="AH921" s="295">
        <v>-0.00797879753217845</v>
      </c>
    </row>
    <row r="922" spans="1:34">
      <c r="A922" s="315" t="s">
        <v>1160</v>
      </c>
      <c r="B922" s="321" t="s">
        <v>32</v>
      </c>
      <c r="C922" s="293" t="s">
        <v>1643</v>
      </c>
      <c r="D922" s="321" t="s">
        <v>1644</v>
      </c>
      <c r="E922" s="263">
        <v>0</v>
      </c>
      <c r="F922" s="263">
        <v>0</v>
      </c>
      <c r="G922" s="263">
        <v>0</v>
      </c>
      <c r="H922" s="264">
        <v>0</v>
      </c>
      <c r="I922" s="264">
        <v>0</v>
      </c>
      <c r="J922" s="264">
        <v>0</v>
      </c>
      <c r="K922" s="264">
        <v>0</v>
      </c>
      <c r="L922" s="264">
        <v>0</v>
      </c>
      <c r="M922" s="264">
        <v>0</v>
      </c>
      <c r="N922" s="267">
        <v>0</v>
      </c>
      <c r="O922" s="266">
        <v>0</v>
      </c>
      <c r="P922" s="294">
        <v>0.9</v>
      </c>
      <c r="Q922" s="267">
        <v>0</v>
      </c>
      <c r="R922" s="267">
        <v>0</v>
      </c>
      <c r="S922" s="267">
        <v>0</v>
      </c>
      <c r="T922" s="295">
        <v>0</v>
      </c>
      <c r="U922" s="266">
        <v>0</v>
      </c>
      <c r="V922" s="266">
        <v>0</v>
      </c>
      <c r="W922" s="267">
        <v>0</v>
      </c>
      <c r="X922" s="267">
        <v>0</v>
      </c>
      <c r="Y922" s="268">
        <v>0</v>
      </c>
      <c r="Z922" s="268">
        <v>0</v>
      </c>
      <c r="AA922" s="295">
        <v>0</v>
      </c>
      <c r="AB922" s="264">
        <v>0</v>
      </c>
      <c r="AC922" s="264">
        <v>0</v>
      </c>
      <c r="AD922" s="264">
        <v>0</v>
      </c>
      <c r="AE922" s="264">
        <v>0</v>
      </c>
      <c r="AF922" s="268">
        <v>0</v>
      </c>
      <c r="AG922" s="268">
        <v>0</v>
      </c>
      <c r="AH922" s="295">
        <v>0</v>
      </c>
    </row>
    <row r="923" spans="1:34">
      <c r="A923" s="315" t="s">
        <v>1160</v>
      </c>
      <c r="B923" s="321" t="s">
        <v>3350</v>
      </c>
      <c r="C923" s="293" t="s">
        <v>1645</v>
      </c>
      <c r="D923" s="321" t="s">
        <v>1646</v>
      </c>
      <c r="E923" s="263">
        <v>1283</v>
      </c>
      <c r="F923" s="263">
        <v>1248</v>
      </c>
      <c r="G923" s="263">
        <v>1179</v>
      </c>
      <c r="H923" s="264">
        <v>1691</v>
      </c>
      <c r="I923" s="264">
        <v>1638</v>
      </c>
      <c r="J923" s="264">
        <v>1563</v>
      </c>
      <c r="K923" s="264">
        <v>679</v>
      </c>
      <c r="L923" s="264">
        <v>674</v>
      </c>
      <c r="M923" s="264">
        <v>629</v>
      </c>
      <c r="N923" s="267">
        <v>0.972720187061574</v>
      </c>
      <c r="O923" s="266">
        <v>1248</v>
      </c>
      <c r="P923" s="294">
        <v>0.9</v>
      </c>
      <c r="Q923" s="267">
        <v>0.972720187061574</v>
      </c>
      <c r="R923" s="267">
        <v>0.968657599053814</v>
      </c>
      <c r="S923" s="267">
        <v>0.992636229749632</v>
      </c>
      <c r="T923" s="295">
        <v>0.00406258800776016</v>
      </c>
      <c r="U923" s="266">
        <v>1283</v>
      </c>
      <c r="V923" s="266">
        <v>1179</v>
      </c>
      <c r="W923" s="267">
        <v>0.918939984411535</v>
      </c>
      <c r="X923" s="267">
        <v>0.918939984411535</v>
      </c>
      <c r="Y923" s="268">
        <v>0.924305144884684</v>
      </c>
      <c r="Z923" s="268">
        <v>0.926362297496318</v>
      </c>
      <c r="AA923" s="295">
        <v>-0.00536516047314817</v>
      </c>
      <c r="AB923" s="264">
        <v>8481</v>
      </c>
      <c r="AC923" s="264">
        <v>7883</v>
      </c>
      <c r="AD923" s="264">
        <v>8211</v>
      </c>
      <c r="AE923" s="264">
        <v>7691</v>
      </c>
      <c r="AF923" s="268">
        <v>0.929489446999175</v>
      </c>
      <c r="AG923" s="268">
        <v>0.936670320302034</v>
      </c>
      <c r="AH923" s="295">
        <v>-0.00718087330285933</v>
      </c>
    </row>
    <row r="924" spans="1:34">
      <c r="A924" s="315" t="s">
        <v>1160</v>
      </c>
      <c r="B924" s="321" t="s">
        <v>3350</v>
      </c>
      <c r="C924" s="293" t="s">
        <v>1647</v>
      </c>
      <c r="D924" s="321" t="s">
        <v>1648</v>
      </c>
      <c r="E924" s="263">
        <v>3238</v>
      </c>
      <c r="F924" s="263">
        <v>3012</v>
      </c>
      <c r="G924" s="263">
        <v>2931</v>
      </c>
      <c r="H924" s="264">
        <v>3927</v>
      </c>
      <c r="I924" s="264">
        <v>3520</v>
      </c>
      <c r="J924" s="264">
        <v>3473</v>
      </c>
      <c r="K924" s="264">
        <v>1619</v>
      </c>
      <c r="L924" s="264">
        <v>1480</v>
      </c>
      <c r="M924" s="264">
        <v>1415</v>
      </c>
      <c r="N924" s="267">
        <v>0.930203829524398</v>
      </c>
      <c r="O924" s="266">
        <v>3012</v>
      </c>
      <c r="P924" s="294">
        <v>0.9</v>
      </c>
      <c r="Q924" s="267">
        <v>0.930203829524398</v>
      </c>
      <c r="R924" s="267">
        <v>0.896358543417367</v>
      </c>
      <c r="S924" s="267">
        <v>0.914144533662755</v>
      </c>
      <c r="T924" s="295">
        <v>0.0338452861070307</v>
      </c>
      <c r="U924" s="266">
        <v>3238</v>
      </c>
      <c r="V924" s="266">
        <v>2931</v>
      </c>
      <c r="W924" s="267">
        <v>0.905188387893762</v>
      </c>
      <c r="X924" s="267">
        <v>0.905188387893762</v>
      </c>
      <c r="Y924" s="268">
        <v>0.884390119684237</v>
      </c>
      <c r="Z924" s="268">
        <v>0.873996294008647</v>
      </c>
      <c r="AA924" s="295">
        <v>0.0207982682095242</v>
      </c>
      <c r="AB924" s="264">
        <v>20564</v>
      </c>
      <c r="AC924" s="264">
        <v>18501</v>
      </c>
      <c r="AD924" s="264">
        <v>20027</v>
      </c>
      <c r="AE924" s="264">
        <v>17914</v>
      </c>
      <c r="AF924" s="268">
        <v>0.899679050768333</v>
      </c>
      <c r="AG924" s="268">
        <v>0.894492435212463</v>
      </c>
      <c r="AH924" s="295">
        <v>0.00518661555586986</v>
      </c>
    </row>
    <row r="925" spans="1:34">
      <c r="A925" s="315" t="s">
        <v>1160</v>
      </c>
      <c r="B925" s="321" t="s">
        <v>3345</v>
      </c>
      <c r="C925" s="293" t="s">
        <v>1649</v>
      </c>
      <c r="D925" s="321" t="s">
        <v>1650</v>
      </c>
      <c r="E925" s="263">
        <v>0</v>
      </c>
      <c r="F925" s="263">
        <v>0</v>
      </c>
      <c r="G925" s="263">
        <v>0</v>
      </c>
      <c r="H925" s="264">
        <v>0</v>
      </c>
      <c r="I925" s="264">
        <v>0</v>
      </c>
      <c r="J925" s="264">
        <v>0</v>
      </c>
      <c r="K925" s="264">
        <v>0</v>
      </c>
      <c r="L925" s="264">
        <v>0</v>
      </c>
      <c r="M925" s="264">
        <v>0</v>
      </c>
      <c r="N925" s="267">
        <v>0</v>
      </c>
      <c r="O925" s="266">
        <v>0</v>
      </c>
      <c r="P925" s="294">
        <v>0.9</v>
      </c>
      <c r="Q925" s="267">
        <v>0</v>
      </c>
      <c r="R925" s="267">
        <v>0</v>
      </c>
      <c r="S925" s="267">
        <v>0</v>
      </c>
      <c r="T925" s="295">
        <v>0</v>
      </c>
      <c r="U925" s="266">
        <v>0</v>
      </c>
      <c r="V925" s="266">
        <v>0</v>
      </c>
      <c r="W925" s="267">
        <v>0</v>
      </c>
      <c r="X925" s="267">
        <v>0</v>
      </c>
      <c r="Y925" s="268">
        <v>0</v>
      </c>
      <c r="Z925" s="268">
        <v>0</v>
      </c>
      <c r="AA925" s="295">
        <v>0</v>
      </c>
      <c r="AB925" s="264">
        <v>0</v>
      </c>
      <c r="AC925" s="264">
        <v>0</v>
      </c>
      <c r="AD925" s="264">
        <v>0</v>
      </c>
      <c r="AE925" s="264">
        <v>0</v>
      </c>
      <c r="AF925" s="268">
        <v>0</v>
      </c>
      <c r="AG925" s="268">
        <v>0</v>
      </c>
      <c r="AH925" s="295">
        <v>0</v>
      </c>
    </row>
    <row r="926" spans="1:34">
      <c r="A926" s="315" t="s">
        <v>1160</v>
      </c>
      <c r="B926" s="321" t="s">
        <v>3345</v>
      </c>
      <c r="C926" s="293" t="s">
        <v>1651</v>
      </c>
      <c r="D926" s="321" t="s">
        <v>1652</v>
      </c>
      <c r="E926" s="263">
        <v>0</v>
      </c>
      <c r="F926" s="263">
        <v>0</v>
      </c>
      <c r="G926" s="263">
        <v>0</v>
      </c>
      <c r="H926" s="264">
        <v>0</v>
      </c>
      <c r="I926" s="264">
        <v>0</v>
      </c>
      <c r="J926" s="264">
        <v>0</v>
      </c>
      <c r="K926" s="264">
        <v>1</v>
      </c>
      <c r="L926" s="264">
        <v>1</v>
      </c>
      <c r="M926" s="264">
        <v>1</v>
      </c>
      <c r="N926" s="267">
        <v>0</v>
      </c>
      <c r="O926" s="266">
        <v>0</v>
      </c>
      <c r="P926" s="294">
        <v>0.9</v>
      </c>
      <c r="Q926" s="267">
        <v>0</v>
      </c>
      <c r="R926" s="267">
        <v>0</v>
      </c>
      <c r="S926" s="267">
        <v>1</v>
      </c>
      <c r="T926" s="295">
        <v>0</v>
      </c>
      <c r="U926" s="266">
        <v>0</v>
      </c>
      <c r="V926" s="266">
        <v>0</v>
      </c>
      <c r="W926" s="267">
        <v>0</v>
      </c>
      <c r="X926" s="267">
        <v>0</v>
      </c>
      <c r="Y926" s="268">
        <v>0</v>
      </c>
      <c r="Z926" s="268">
        <v>1</v>
      </c>
      <c r="AA926" s="295">
        <v>0</v>
      </c>
      <c r="AB926" s="264">
        <v>1</v>
      </c>
      <c r="AC926" s="264">
        <v>1</v>
      </c>
      <c r="AD926" s="264">
        <v>2</v>
      </c>
      <c r="AE926" s="264">
        <v>2</v>
      </c>
      <c r="AF926" s="268">
        <v>1</v>
      </c>
      <c r="AG926" s="268">
        <v>1</v>
      </c>
      <c r="AH926" s="295">
        <v>0</v>
      </c>
    </row>
    <row r="927" spans="1:34">
      <c r="A927" s="315" t="s">
        <v>1160</v>
      </c>
      <c r="B927" s="321" t="s">
        <v>3348</v>
      </c>
      <c r="C927" s="293" t="s">
        <v>1653</v>
      </c>
      <c r="D927" s="321" t="s">
        <v>1654</v>
      </c>
      <c r="E927" s="263">
        <v>0</v>
      </c>
      <c r="F927" s="263">
        <v>0</v>
      </c>
      <c r="G927" s="263">
        <v>0</v>
      </c>
      <c r="H927" s="264">
        <v>23</v>
      </c>
      <c r="I927" s="264">
        <v>0</v>
      </c>
      <c r="J927" s="264">
        <v>18</v>
      </c>
      <c r="K927" s="264">
        <v>19</v>
      </c>
      <c r="L927" s="264">
        <v>0</v>
      </c>
      <c r="M927" s="264">
        <v>19</v>
      </c>
      <c r="N927" s="267">
        <v>0</v>
      </c>
      <c r="O927" s="266">
        <v>0</v>
      </c>
      <c r="P927" s="294">
        <v>0.9</v>
      </c>
      <c r="Q927" s="267">
        <v>0</v>
      </c>
      <c r="R927" s="267">
        <v>0</v>
      </c>
      <c r="S927" s="267">
        <v>0</v>
      </c>
      <c r="T927" s="295">
        <v>0</v>
      </c>
      <c r="U927" s="266">
        <v>0</v>
      </c>
      <c r="V927" s="266">
        <v>0</v>
      </c>
      <c r="W927" s="267">
        <v>0</v>
      </c>
      <c r="X927" s="267">
        <v>0</v>
      </c>
      <c r="Y927" s="268">
        <v>0.782608695652174</v>
      </c>
      <c r="Z927" s="268">
        <v>1</v>
      </c>
      <c r="AA927" s="295">
        <v>-0.782608695652174</v>
      </c>
      <c r="AB927" s="264">
        <v>140</v>
      </c>
      <c r="AC927" s="264">
        <v>134</v>
      </c>
      <c r="AD927" s="264">
        <v>210</v>
      </c>
      <c r="AE927" s="264">
        <v>203</v>
      </c>
      <c r="AF927" s="268">
        <v>0.957142857142857</v>
      </c>
      <c r="AG927" s="268">
        <v>0.966666666666667</v>
      </c>
      <c r="AH927" s="295">
        <v>-0.00952380952380949</v>
      </c>
    </row>
    <row r="928" spans="1:34">
      <c r="A928" s="315" t="s">
        <v>1160</v>
      </c>
      <c r="B928" s="321" t="s">
        <v>32</v>
      </c>
      <c r="C928" s="293" t="s">
        <v>1655</v>
      </c>
      <c r="D928" s="321" t="s">
        <v>1656</v>
      </c>
      <c r="E928" s="263">
        <v>0</v>
      </c>
      <c r="F928" s="263">
        <v>0</v>
      </c>
      <c r="G928" s="263">
        <v>0</v>
      </c>
      <c r="H928" s="264">
        <v>0</v>
      </c>
      <c r="I928" s="264">
        <v>0</v>
      </c>
      <c r="J928" s="264">
        <v>0</v>
      </c>
      <c r="K928" s="264">
        <v>0</v>
      </c>
      <c r="L928" s="264">
        <v>0</v>
      </c>
      <c r="M928" s="264">
        <v>0</v>
      </c>
      <c r="N928" s="267">
        <v>0</v>
      </c>
      <c r="O928" s="266">
        <v>0</v>
      </c>
      <c r="P928" s="294">
        <v>0.9</v>
      </c>
      <c r="Q928" s="267">
        <v>0</v>
      </c>
      <c r="R928" s="267">
        <v>0</v>
      </c>
      <c r="S928" s="267">
        <v>0</v>
      </c>
      <c r="T928" s="295">
        <v>0</v>
      </c>
      <c r="U928" s="266">
        <v>0</v>
      </c>
      <c r="V928" s="266">
        <v>0</v>
      </c>
      <c r="W928" s="267">
        <v>0</v>
      </c>
      <c r="X928" s="267">
        <v>0</v>
      </c>
      <c r="Y928" s="268">
        <v>0</v>
      </c>
      <c r="Z928" s="268">
        <v>0</v>
      </c>
      <c r="AA928" s="295">
        <v>0</v>
      </c>
      <c r="AB928" s="264">
        <v>0</v>
      </c>
      <c r="AC928" s="264">
        <v>0</v>
      </c>
      <c r="AD928" s="264">
        <v>0</v>
      </c>
      <c r="AE928" s="264">
        <v>0</v>
      </c>
      <c r="AF928" s="268">
        <v>0</v>
      </c>
      <c r="AG928" s="268">
        <v>0</v>
      </c>
      <c r="AH928" s="295">
        <v>0</v>
      </c>
    </row>
    <row r="929" spans="1:34">
      <c r="A929" s="315" t="s">
        <v>1160</v>
      </c>
      <c r="B929" s="321" t="s">
        <v>3348</v>
      </c>
      <c r="C929" s="293" t="s">
        <v>1657</v>
      </c>
      <c r="D929" s="321" t="s">
        <v>1658</v>
      </c>
      <c r="E929" s="263">
        <v>0</v>
      </c>
      <c r="F929" s="263">
        <v>0</v>
      </c>
      <c r="G929" s="263">
        <v>0</v>
      </c>
      <c r="H929" s="264">
        <v>0</v>
      </c>
      <c r="I929" s="264">
        <v>0</v>
      </c>
      <c r="J929" s="264">
        <v>0</v>
      </c>
      <c r="K929" s="264">
        <v>4</v>
      </c>
      <c r="L929" s="264">
        <v>0</v>
      </c>
      <c r="M929" s="264">
        <v>4</v>
      </c>
      <c r="N929" s="267">
        <v>0</v>
      </c>
      <c r="O929" s="266">
        <v>0</v>
      </c>
      <c r="P929" s="294">
        <v>0.9</v>
      </c>
      <c r="Q929" s="267">
        <v>0</v>
      </c>
      <c r="R929" s="267">
        <v>0</v>
      </c>
      <c r="S929" s="267">
        <v>0</v>
      </c>
      <c r="T929" s="295">
        <v>0</v>
      </c>
      <c r="U929" s="266">
        <v>0</v>
      </c>
      <c r="V929" s="266">
        <v>0</v>
      </c>
      <c r="W929" s="267">
        <v>0</v>
      </c>
      <c r="X929" s="267">
        <v>0</v>
      </c>
      <c r="Y929" s="268">
        <v>0</v>
      </c>
      <c r="Z929" s="268">
        <v>1</v>
      </c>
      <c r="AA929" s="295">
        <v>0</v>
      </c>
      <c r="AB929" s="264">
        <v>11</v>
      </c>
      <c r="AC929" s="264">
        <v>11</v>
      </c>
      <c r="AD929" s="264">
        <v>20</v>
      </c>
      <c r="AE929" s="264">
        <v>20</v>
      </c>
      <c r="AF929" s="268">
        <v>1</v>
      </c>
      <c r="AG929" s="268">
        <v>1</v>
      </c>
      <c r="AH929" s="295">
        <v>0</v>
      </c>
    </row>
    <row r="930" spans="1:34">
      <c r="A930" s="315" t="s">
        <v>1160</v>
      </c>
      <c r="B930" s="321" t="s">
        <v>3348</v>
      </c>
      <c r="C930" s="293" t="s">
        <v>1659</v>
      </c>
      <c r="D930" s="321" t="s">
        <v>1660</v>
      </c>
      <c r="E930" s="263">
        <v>0</v>
      </c>
      <c r="F930" s="263">
        <v>0</v>
      </c>
      <c r="G930" s="263">
        <v>0</v>
      </c>
      <c r="H930" s="264">
        <v>0</v>
      </c>
      <c r="I930" s="264">
        <v>0</v>
      </c>
      <c r="J930" s="264">
        <v>0</v>
      </c>
      <c r="K930" s="264">
        <v>0</v>
      </c>
      <c r="L930" s="264">
        <v>0</v>
      </c>
      <c r="M930" s="264">
        <v>0</v>
      </c>
      <c r="N930" s="267">
        <v>0</v>
      </c>
      <c r="O930" s="266">
        <v>0</v>
      </c>
      <c r="P930" s="294">
        <v>0.9</v>
      </c>
      <c r="Q930" s="267">
        <v>0</v>
      </c>
      <c r="R930" s="267">
        <v>0</v>
      </c>
      <c r="S930" s="267">
        <v>0</v>
      </c>
      <c r="T930" s="295">
        <v>0</v>
      </c>
      <c r="U930" s="266">
        <v>0</v>
      </c>
      <c r="V930" s="266">
        <v>0</v>
      </c>
      <c r="W930" s="267">
        <v>0</v>
      </c>
      <c r="X930" s="267">
        <v>0</v>
      </c>
      <c r="Y930" s="268">
        <v>0</v>
      </c>
      <c r="Z930" s="268">
        <v>0</v>
      </c>
      <c r="AA930" s="295">
        <v>0</v>
      </c>
      <c r="AB930" s="264">
        <v>0</v>
      </c>
      <c r="AC930" s="264">
        <v>0</v>
      </c>
      <c r="AD930" s="264">
        <v>0</v>
      </c>
      <c r="AE930" s="264">
        <v>0</v>
      </c>
      <c r="AF930" s="268">
        <v>0</v>
      </c>
      <c r="AG930" s="268">
        <v>0</v>
      </c>
      <c r="AH930" s="295">
        <v>0</v>
      </c>
    </row>
    <row r="931" spans="1:34">
      <c r="A931" s="315" t="s">
        <v>1160</v>
      </c>
      <c r="B931" s="321" t="s">
        <v>3348</v>
      </c>
      <c r="C931" s="293" t="s">
        <v>1661</v>
      </c>
      <c r="D931" s="321" t="s">
        <v>1662</v>
      </c>
      <c r="E931" s="263">
        <v>0</v>
      </c>
      <c r="F931" s="263">
        <v>0</v>
      </c>
      <c r="G931" s="263">
        <v>0</v>
      </c>
      <c r="H931" s="264">
        <v>0</v>
      </c>
      <c r="I931" s="264">
        <v>0</v>
      </c>
      <c r="J931" s="264">
        <v>0</v>
      </c>
      <c r="K931" s="264">
        <v>0</v>
      </c>
      <c r="L931" s="264">
        <v>0</v>
      </c>
      <c r="M931" s="264">
        <v>0</v>
      </c>
      <c r="N931" s="267">
        <v>0</v>
      </c>
      <c r="O931" s="266">
        <v>0</v>
      </c>
      <c r="P931" s="294">
        <v>0.9</v>
      </c>
      <c r="Q931" s="267">
        <v>0</v>
      </c>
      <c r="R931" s="267">
        <v>0</v>
      </c>
      <c r="S931" s="267">
        <v>0</v>
      </c>
      <c r="T931" s="295">
        <v>0</v>
      </c>
      <c r="U931" s="266">
        <v>0</v>
      </c>
      <c r="V931" s="266">
        <v>0</v>
      </c>
      <c r="W931" s="267">
        <v>0</v>
      </c>
      <c r="X931" s="267">
        <v>0</v>
      </c>
      <c r="Y931" s="268">
        <v>0</v>
      </c>
      <c r="Z931" s="268">
        <v>0</v>
      </c>
      <c r="AA931" s="295">
        <v>0</v>
      </c>
      <c r="AB931" s="264">
        <v>1</v>
      </c>
      <c r="AC931" s="264">
        <v>1</v>
      </c>
      <c r="AD931" s="264">
        <v>0</v>
      </c>
      <c r="AE931" s="264">
        <v>0</v>
      </c>
      <c r="AF931" s="268">
        <v>1</v>
      </c>
      <c r="AG931" s="268">
        <v>0</v>
      </c>
      <c r="AH931" s="295">
        <v>1</v>
      </c>
    </row>
    <row r="932" spans="1:34">
      <c r="A932" s="315" t="s">
        <v>1160</v>
      </c>
      <c r="B932" s="321" t="s">
        <v>3348</v>
      </c>
      <c r="C932" s="293" t="s">
        <v>1663</v>
      </c>
      <c r="D932" s="321" t="s">
        <v>1664</v>
      </c>
      <c r="E932" s="263">
        <v>0</v>
      </c>
      <c r="F932" s="263">
        <v>0</v>
      </c>
      <c r="G932" s="263">
        <v>0</v>
      </c>
      <c r="H932" s="264">
        <v>3</v>
      </c>
      <c r="I932" s="264">
        <v>0</v>
      </c>
      <c r="J932" s="264">
        <v>3</v>
      </c>
      <c r="K932" s="264">
        <v>5</v>
      </c>
      <c r="L932" s="264">
        <v>0</v>
      </c>
      <c r="M932" s="264">
        <v>5</v>
      </c>
      <c r="N932" s="267">
        <v>0</v>
      </c>
      <c r="O932" s="266">
        <v>0</v>
      </c>
      <c r="P932" s="294">
        <v>0.9</v>
      </c>
      <c r="Q932" s="267">
        <v>0</v>
      </c>
      <c r="R932" s="267">
        <v>0</v>
      </c>
      <c r="S932" s="267">
        <v>0</v>
      </c>
      <c r="T932" s="295">
        <v>0</v>
      </c>
      <c r="U932" s="266">
        <v>0</v>
      </c>
      <c r="V932" s="266">
        <v>0</v>
      </c>
      <c r="W932" s="267">
        <v>0</v>
      </c>
      <c r="X932" s="267">
        <v>0</v>
      </c>
      <c r="Y932" s="268">
        <v>1</v>
      </c>
      <c r="Z932" s="268">
        <v>1</v>
      </c>
      <c r="AA932" s="295">
        <v>-1</v>
      </c>
      <c r="AB932" s="264">
        <v>46</v>
      </c>
      <c r="AC932" s="264">
        <v>46</v>
      </c>
      <c r="AD932" s="264">
        <v>44</v>
      </c>
      <c r="AE932" s="264">
        <v>44</v>
      </c>
      <c r="AF932" s="268">
        <v>1</v>
      </c>
      <c r="AG932" s="268">
        <v>1</v>
      </c>
      <c r="AH932" s="295">
        <v>0</v>
      </c>
    </row>
    <row r="933" spans="1:34">
      <c r="A933" s="315" t="s">
        <v>1160</v>
      </c>
      <c r="B933" s="321" t="s">
        <v>32</v>
      </c>
      <c r="C933" s="293" t="s">
        <v>32</v>
      </c>
      <c r="D933" s="321" t="s">
        <v>1666</v>
      </c>
      <c r="E933" s="263">
        <v>0</v>
      </c>
      <c r="F933" s="263">
        <v>0</v>
      </c>
      <c r="G933" s="263">
        <v>0</v>
      </c>
      <c r="H933" s="264">
        <v>0</v>
      </c>
      <c r="I933" s="264">
        <v>0</v>
      </c>
      <c r="J933" s="264">
        <v>0</v>
      </c>
      <c r="K933" s="264">
        <v>0</v>
      </c>
      <c r="L933" s="264">
        <v>0</v>
      </c>
      <c r="M933" s="264">
        <v>0</v>
      </c>
      <c r="N933" s="267">
        <v>0</v>
      </c>
      <c r="O933" s="266">
        <v>0</v>
      </c>
      <c r="P933" s="294">
        <v>0.9</v>
      </c>
      <c r="Q933" s="267">
        <v>0</v>
      </c>
      <c r="R933" s="267">
        <v>0</v>
      </c>
      <c r="S933" s="267">
        <v>0</v>
      </c>
      <c r="T933" s="295">
        <v>0</v>
      </c>
      <c r="U933" s="266">
        <v>0</v>
      </c>
      <c r="V933" s="266">
        <v>0</v>
      </c>
      <c r="W933" s="267">
        <v>0</v>
      </c>
      <c r="X933" s="267">
        <v>0</v>
      </c>
      <c r="Y933" s="268">
        <v>0</v>
      </c>
      <c r="Z933" s="268">
        <v>0</v>
      </c>
      <c r="AA933" s="295">
        <v>0</v>
      </c>
      <c r="AB933" s="264">
        <v>0</v>
      </c>
      <c r="AC933" s="264">
        <v>0</v>
      </c>
      <c r="AD933" s="264">
        <v>0</v>
      </c>
      <c r="AE933" s="264">
        <v>0</v>
      </c>
      <c r="AF933" s="268">
        <v>0</v>
      </c>
      <c r="AG933" s="268">
        <v>0</v>
      </c>
      <c r="AH933" s="295">
        <v>0</v>
      </c>
    </row>
    <row r="934" spans="1:34">
      <c r="A934" s="315" t="s">
        <v>1160</v>
      </c>
      <c r="B934" s="321" t="s">
        <v>32</v>
      </c>
      <c r="C934" s="293" t="s">
        <v>32</v>
      </c>
      <c r="D934" s="321" t="s">
        <v>1667</v>
      </c>
      <c r="E934" s="263">
        <v>0</v>
      </c>
      <c r="F934" s="263">
        <v>0</v>
      </c>
      <c r="G934" s="263">
        <v>0</v>
      </c>
      <c r="H934" s="264">
        <v>0</v>
      </c>
      <c r="I934" s="264">
        <v>0</v>
      </c>
      <c r="J934" s="264">
        <v>0</v>
      </c>
      <c r="K934" s="264">
        <v>0</v>
      </c>
      <c r="L934" s="264">
        <v>0</v>
      </c>
      <c r="M934" s="264">
        <v>0</v>
      </c>
      <c r="N934" s="267">
        <v>0</v>
      </c>
      <c r="O934" s="266">
        <v>0</v>
      </c>
      <c r="P934" s="294">
        <v>0.9</v>
      </c>
      <c r="Q934" s="267">
        <v>0</v>
      </c>
      <c r="R934" s="267">
        <v>0</v>
      </c>
      <c r="S934" s="267">
        <v>0</v>
      </c>
      <c r="T934" s="295">
        <v>0</v>
      </c>
      <c r="U934" s="266">
        <v>0</v>
      </c>
      <c r="V934" s="266">
        <v>0</v>
      </c>
      <c r="W934" s="267">
        <v>0</v>
      </c>
      <c r="X934" s="267">
        <v>0</v>
      </c>
      <c r="Y934" s="268">
        <v>0</v>
      </c>
      <c r="Z934" s="268">
        <v>0</v>
      </c>
      <c r="AA934" s="295">
        <v>0</v>
      </c>
      <c r="AB934" s="264">
        <v>0</v>
      </c>
      <c r="AC934" s="264">
        <v>0</v>
      </c>
      <c r="AD934" s="264">
        <v>0</v>
      </c>
      <c r="AE934" s="264">
        <v>0</v>
      </c>
      <c r="AF934" s="268">
        <v>0</v>
      </c>
      <c r="AG934" s="268">
        <v>0</v>
      </c>
      <c r="AH934" s="295">
        <v>0</v>
      </c>
    </row>
    <row r="935" spans="1:34">
      <c r="A935" s="315" t="s">
        <v>1160</v>
      </c>
      <c r="B935" s="321" t="s">
        <v>32</v>
      </c>
      <c r="C935" s="293" t="s">
        <v>32</v>
      </c>
      <c r="D935" s="321" t="s">
        <v>1668</v>
      </c>
      <c r="E935" s="263">
        <v>0</v>
      </c>
      <c r="F935" s="263">
        <v>0</v>
      </c>
      <c r="G935" s="263">
        <v>0</v>
      </c>
      <c r="H935" s="264">
        <v>0</v>
      </c>
      <c r="I935" s="264">
        <v>0</v>
      </c>
      <c r="J935" s="264">
        <v>0</v>
      </c>
      <c r="K935" s="264">
        <v>0</v>
      </c>
      <c r="L935" s="264">
        <v>0</v>
      </c>
      <c r="M935" s="264">
        <v>0</v>
      </c>
      <c r="N935" s="267">
        <v>0</v>
      </c>
      <c r="O935" s="266">
        <v>0</v>
      </c>
      <c r="P935" s="294">
        <v>0.9</v>
      </c>
      <c r="Q935" s="267">
        <v>0</v>
      </c>
      <c r="R935" s="267">
        <v>0</v>
      </c>
      <c r="S935" s="267">
        <v>0</v>
      </c>
      <c r="T935" s="295">
        <v>0</v>
      </c>
      <c r="U935" s="266">
        <v>0</v>
      </c>
      <c r="V935" s="266">
        <v>0</v>
      </c>
      <c r="W935" s="267">
        <v>0</v>
      </c>
      <c r="X935" s="267">
        <v>0</v>
      </c>
      <c r="Y935" s="268">
        <v>0</v>
      </c>
      <c r="Z935" s="268">
        <v>0</v>
      </c>
      <c r="AA935" s="295">
        <v>0</v>
      </c>
      <c r="AB935" s="264">
        <v>0</v>
      </c>
      <c r="AC935" s="264">
        <v>0</v>
      </c>
      <c r="AD935" s="264">
        <v>0</v>
      </c>
      <c r="AE935" s="264">
        <v>0</v>
      </c>
      <c r="AF935" s="268">
        <v>0</v>
      </c>
      <c r="AG935" s="268">
        <v>0</v>
      </c>
      <c r="AH935" s="295">
        <v>0</v>
      </c>
    </row>
    <row r="936" spans="1:34">
      <c r="A936" s="315" t="s">
        <v>1160</v>
      </c>
      <c r="B936" s="321" t="s">
        <v>3350</v>
      </c>
      <c r="C936" s="293" t="s">
        <v>1669</v>
      </c>
      <c r="D936" s="321" t="s">
        <v>1670</v>
      </c>
      <c r="E936" s="263">
        <v>0</v>
      </c>
      <c r="F936" s="263">
        <v>0</v>
      </c>
      <c r="G936" s="263">
        <v>0</v>
      </c>
      <c r="H936" s="264">
        <v>0</v>
      </c>
      <c r="I936" s="264">
        <v>0</v>
      </c>
      <c r="J936" s="264">
        <v>0</v>
      </c>
      <c r="K936" s="264">
        <v>0</v>
      </c>
      <c r="L936" s="264">
        <v>0</v>
      </c>
      <c r="M936" s="264">
        <v>0</v>
      </c>
      <c r="N936" s="267">
        <v>0</v>
      </c>
      <c r="O936" s="266">
        <v>0</v>
      </c>
      <c r="P936" s="294">
        <v>0.9</v>
      </c>
      <c r="Q936" s="267">
        <v>0</v>
      </c>
      <c r="R936" s="267">
        <v>0</v>
      </c>
      <c r="S936" s="267">
        <v>0</v>
      </c>
      <c r="T936" s="295">
        <v>0</v>
      </c>
      <c r="U936" s="266">
        <v>0</v>
      </c>
      <c r="V936" s="266">
        <v>0</v>
      </c>
      <c r="W936" s="267">
        <v>0</v>
      </c>
      <c r="X936" s="267">
        <v>0</v>
      </c>
      <c r="Y936" s="268">
        <v>0</v>
      </c>
      <c r="Z936" s="268">
        <v>0</v>
      </c>
      <c r="AA936" s="295">
        <v>0</v>
      </c>
      <c r="AB936" s="264">
        <v>0</v>
      </c>
      <c r="AC936" s="264">
        <v>0</v>
      </c>
      <c r="AD936" s="264">
        <v>0</v>
      </c>
      <c r="AE936" s="264">
        <v>0</v>
      </c>
      <c r="AF936" s="268">
        <v>0</v>
      </c>
      <c r="AG936" s="268">
        <v>0</v>
      </c>
      <c r="AH936" s="295">
        <v>0</v>
      </c>
    </row>
    <row r="937" spans="1:34">
      <c r="A937" s="315" t="s">
        <v>1671</v>
      </c>
      <c r="B937" s="321" t="s">
        <v>3351</v>
      </c>
      <c r="C937" s="293" t="s">
        <v>1673</v>
      </c>
      <c r="D937" s="321" t="s">
        <v>1674</v>
      </c>
      <c r="E937" s="263">
        <v>1379</v>
      </c>
      <c r="F937" s="263">
        <v>1271</v>
      </c>
      <c r="G937" s="263">
        <v>1243</v>
      </c>
      <c r="H937" s="264">
        <v>1258</v>
      </c>
      <c r="I937" s="264">
        <v>1184</v>
      </c>
      <c r="J937" s="264">
        <v>1169</v>
      </c>
      <c r="K937" s="264">
        <v>714</v>
      </c>
      <c r="L937" s="264">
        <v>632</v>
      </c>
      <c r="M937" s="264">
        <v>645</v>
      </c>
      <c r="N937" s="267">
        <v>0.92168237853517</v>
      </c>
      <c r="O937" s="266">
        <v>1271</v>
      </c>
      <c r="P937" s="294">
        <v>0.9</v>
      </c>
      <c r="Q937" s="267">
        <v>0.92168237853517</v>
      </c>
      <c r="R937" s="267">
        <v>0.941176470588235</v>
      </c>
      <c r="S937" s="267">
        <v>0.88515406162465</v>
      </c>
      <c r="T937" s="295">
        <v>-0.0194940920530648</v>
      </c>
      <c r="U937" s="266">
        <v>1379</v>
      </c>
      <c r="V937" s="266">
        <v>1243</v>
      </c>
      <c r="W937" s="267">
        <v>0.901377810007252</v>
      </c>
      <c r="X937" s="267">
        <v>0.901377810007252</v>
      </c>
      <c r="Y937" s="268">
        <v>0.929252782193959</v>
      </c>
      <c r="Z937" s="268">
        <v>0.903361344537815</v>
      </c>
      <c r="AA937" s="295">
        <v>-0.0278749721867071</v>
      </c>
      <c r="AB937" s="264">
        <v>7633</v>
      </c>
      <c r="AC937" s="264">
        <v>7006</v>
      </c>
      <c r="AD937" s="264">
        <v>7713</v>
      </c>
      <c r="AE937" s="264">
        <v>7168</v>
      </c>
      <c r="AF937" s="268">
        <v>0.917856674963972</v>
      </c>
      <c r="AG937" s="268">
        <v>0.929340075197718</v>
      </c>
      <c r="AH937" s="295">
        <v>-0.0114834002337458</v>
      </c>
    </row>
    <row r="938" spans="1:34">
      <c r="A938" s="315" t="s">
        <v>1671</v>
      </c>
      <c r="B938" s="321" t="s">
        <v>3351</v>
      </c>
      <c r="C938" s="293" t="s">
        <v>1675</v>
      </c>
      <c r="D938" s="321" t="s">
        <v>1676</v>
      </c>
      <c r="E938" s="263">
        <v>5398</v>
      </c>
      <c r="F938" s="263">
        <v>4974</v>
      </c>
      <c r="G938" s="263">
        <v>4511</v>
      </c>
      <c r="H938" s="264">
        <v>4595</v>
      </c>
      <c r="I938" s="264">
        <v>4122</v>
      </c>
      <c r="J938" s="264">
        <v>3874</v>
      </c>
      <c r="K938" s="264">
        <v>2374</v>
      </c>
      <c r="L938" s="264">
        <v>1927</v>
      </c>
      <c r="M938" s="264">
        <v>2018</v>
      </c>
      <c r="N938" s="267">
        <v>0.92145238977399</v>
      </c>
      <c r="O938" s="266">
        <v>4974</v>
      </c>
      <c r="P938" s="294">
        <v>0.9</v>
      </c>
      <c r="Q938" s="267">
        <v>0.92145238977399</v>
      </c>
      <c r="R938" s="267">
        <v>0.897062023939064</v>
      </c>
      <c r="S938" s="267">
        <v>0.811710193765796</v>
      </c>
      <c r="T938" s="295">
        <v>0.0243903658349262</v>
      </c>
      <c r="U938" s="266">
        <v>5398</v>
      </c>
      <c r="V938" s="266">
        <v>4511</v>
      </c>
      <c r="W938" s="267">
        <v>0.835679881437569</v>
      </c>
      <c r="X938" s="267">
        <v>0.835679881437569</v>
      </c>
      <c r="Y938" s="268">
        <v>0.843090315560392</v>
      </c>
      <c r="Z938" s="268">
        <v>0.850042122999157</v>
      </c>
      <c r="AA938" s="295">
        <v>-0.00741043412282227</v>
      </c>
      <c r="AB938" s="264">
        <v>27156</v>
      </c>
      <c r="AC938" s="264">
        <v>23090</v>
      </c>
      <c r="AD938" s="264">
        <v>28782</v>
      </c>
      <c r="AE938" s="264">
        <v>25108</v>
      </c>
      <c r="AF938" s="268">
        <v>0.850272499631757</v>
      </c>
      <c r="AG938" s="268">
        <v>0.872350774789799</v>
      </c>
      <c r="AH938" s="295">
        <v>-0.0220782751580419</v>
      </c>
    </row>
    <row r="939" spans="1:34">
      <c r="A939" s="315" t="s">
        <v>1671</v>
      </c>
      <c r="B939" s="321" t="s">
        <v>3351</v>
      </c>
      <c r="C939" s="293" t="s">
        <v>1677</v>
      </c>
      <c r="D939" s="321" t="s">
        <v>1678</v>
      </c>
      <c r="E939" s="263">
        <v>3716</v>
      </c>
      <c r="F939" s="263">
        <v>3509</v>
      </c>
      <c r="G939" s="263">
        <v>3355</v>
      </c>
      <c r="H939" s="264">
        <v>3181</v>
      </c>
      <c r="I939" s="264">
        <v>2066</v>
      </c>
      <c r="J939" s="264">
        <v>2837</v>
      </c>
      <c r="K939" s="264">
        <v>1566</v>
      </c>
      <c r="L939" s="264">
        <v>1366</v>
      </c>
      <c r="M939" s="264">
        <v>1452</v>
      </c>
      <c r="N939" s="267">
        <v>0.944294940796555</v>
      </c>
      <c r="O939" s="266">
        <v>3509</v>
      </c>
      <c r="P939" s="294">
        <v>0.9</v>
      </c>
      <c r="Q939" s="267">
        <v>0.944294940796555</v>
      </c>
      <c r="R939" s="267">
        <v>0.649481295190192</v>
      </c>
      <c r="S939" s="267">
        <v>0.872286079182631</v>
      </c>
      <c r="T939" s="295">
        <v>0.294813645606364</v>
      </c>
      <c r="U939" s="266">
        <v>3716</v>
      </c>
      <c r="V939" s="266">
        <v>3355</v>
      </c>
      <c r="W939" s="267">
        <v>0.902852529601722</v>
      </c>
      <c r="X939" s="267">
        <v>0.902852529601722</v>
      </c>
      <c r="Y939" s="268">
        <v>0.891857906318768</v>
      </c>
      <c r="Z939" s="268">
        <v>0.9272030651341</v>
      </c>
      <c r="AA939" s="295">
        <v>0.0109946232829545</v>
      </c>
      <c r="AB939" s="264">
        <v>19545</v>
      </c>
      <c r="AC939" s="264">
        <v>17538</v>
      </c>
      <c r="AD939" s="264">
        <v>20364</v>
      </c>
      <c r="AE939" s="264">
        <v>18437</v>
      </c>
      <c r="AF939" s="268">
        <v>0.897313891020721</v>
      </c>
      <c r="AG939" s="268">
        <v>0.905372225495973</v>
      </c>
      <c r="AH939" s="295">
        <v>-0.00805833447525184</v>
      </c>
    </row>
    <row r="940" spans="1:34">
      <c r="A940" s="315" t="s">
        <v>1671</v>
      </c>
      <c r="B940" s="321" t="s">
        <v>3351</v>
      </c>
      <c r="C940" s="293" t="s">
        <v>1679</v>
      </c>
      <c r="D940" s="321" t="s">
        <v>1680</v>
      </c>
      <c r="E940" s="263">
        <v>3909</v>
      </c>
      <c r="F940" s="263">
        <v>3641</v>
      </c>
      <c r="G940" s="263">
        <v>3568</v>
      </c>
      <c r="H940" s="264">
        <v>3651</v>
      </c>
      <c r="I940" s="264">
        <v>3471</v>
      </c>
      <c r="J940" s="264">
        <v>3374</v>
      </c>
      <c r="K940" s="264">
        <v>2080</v>
      </c>
      <c r="L940" s="264">
        <v>1944</v>
      </c>
      <c r="M940" s="264">
        <v>1944</v>
      </c>
      <c r="N940" s="267">
        <v>0.931440266052699</v>
      </c>
      <c r="O940" s="266">
        <v>3641</v>
      </c>
      <c r="P940" s="294">
        <v>0.9</v>
      </c>
      <c r="Q940" s="267">
        <v>0.931440266052699</v>
      </c>
      <c r="R940" s="267">
        <v>0.950698438783895</v>
      </c>
      <c r="S940" s="267">
        <v>0.934615384615385</v>
      </c>
      <c r="T940" s="295">
        <v>-0.0192581727311959</v>
      </c>
      <c r="U940" s="266">
        <v>3909</v>
      </c>
      <c r="V940" s="266">
        <v>3568</v>
      </c>
      <c r="W940" s="267">
        <v>0.912765413149143</v>
      </c>
      <c r="X940" s="267">
        <v>0.912765413149143</v>
      </c>
      <c r="Y940" s="268">
        <v>0.92413037523966</v>
      </c>
      <c r="Z940" s="268">
        <v>0.934615384615385</v>
      </c>
      <c r="AA940" s="295">
        <v>-0.0113649620905173</v>
      </c>
      <c r="AB940" s="264">
        <v>22244</v>
      </c>
      <c r="AC940" s="264">
        <v>20645</v>
      </c>
      <c r="AD940" s="264">
        <v>20115</v>
      </c>
      <c r="AE940" s="264">
        <v>18700</v>
      </c>
      <c r="AF940" s="268">
        <v>0.928115446862075</v>
      </c>
      <c r="AG940" s="268">
        <v>0.929654486701467</v>
      </c>
      <c r="AH940" s="295">
        <v>-0.00153903983939141</v>
      </c>
    </row>
    <row r="941" spans="1:34">
      <c r="A941" s="315" t="s">
        <v>1671</v>
      </c>
      <c r="B941" s="321" t="s">
        <v>3351</v>
      </c>
      <c r="C941" s="293" t="s">
        <v>1681</v>
      </c>
      <c r="D941" s="321" t="s">
        <v>1682</v>
      </c>
      <c r="E941" s="263">
        <v>3354</v>
      </c>
      <c r="F941" s="263">
        <v>3169</v>
      </c>
      <c r="G941" s="263">
        <v>3050</v>
      </c>
      <c r="H941" s="264">
        <v>3096</v>
      </c>
      <c r="I941" s="264">
        <v>3026</v>
      </c>
      <c r="J941" s="264">
        <v>2853</v>
      </c>
      <c r="K941" s="264">
        <v>1305</v>
      </c>
      <c r="L941" s="264">
        <v>1231</v>
      </c>
      <c r="M941" s="264">
        <v>1228</v>
      </c>
      <c r="N941" s="267">
        <v>0.944841979725701</v>
      </c>
      <c r="O941" s="266">
        <v>3169</v>
      </c>
      <c r="P941" s="294">
        <v>0.9</v>
      </c>
      <c r="Q941" s="267">
        <v>0.944841979725701</v>
      </c>
      <c r="R941" s="267">
        <v>0.977390180878553</v>
      </c>
      <c r="S941" s="267">
        <v>0.943295019157088</v>
      </c>
      <c r="T941" s="295">
        <v>-0.0325482011528524</v>
      </c>
      <c r="U941" s="266">
        <v>3354</v>
      </c>
      <c r="V941" s="266">
        <v>3050</v>
      </c>
      <c r="W941" s="267">
        <v>0.909361955873584</v>
      </c>
      <c r="X941" s="267">
        <v>0.909361955873584</v>
      </c>
      <c r="Y941" s="268">
        <v>0.921511627906977</v>
      </c>
      <c r="Z941" s="268">
        <v>0.940996168582375</v>
      </c>
      <c r="AA941" s="295">
        <v>-0.0121496720333929</v>
      </c>
      <c r="AB941" s="264">
        <v>17380</v>
      </c>
      <c r="AC941" s="264">
        <v>16171</v>
      </c>
      <c r="AD941" s="264">
        <v>17396</v>
      </c>
      <c r="AE941" s="264">
        <v>16350</v>
      </c>
      <c r="AF941" s="268">
        <v>0.930437284234753</v>
      </c>
      <c r="AG941" s="268">
        <v>0.939871234766613</v>
      </c>
      <c r="AH941" s="295">
        <v>-0.00943395053186047</v>
      </c>
    </row>
    <row r="942" spans="1:34">
      <c r="A942" s="315" t="s">
        <v>1671</v>
      </c>
      <c r="B942" s="321" t="s">
        <v>3351</v>
      </c>
      <c r="C942" s="293" t="s">
        <v>1683</v>
      </c>
      <c r="D942" s="321" t="s">
        <v>1684</v>
      </c>
      <c r="E942" s="263">
        <v>0</v>
      </c>
      <c r="F942" s="263">
        <v>0</v>
      </c>
      <c r="G942" s="263">
        <v>0</v>
      </c>
      <c r="H942" s="264">
        <v>0</v>
      </c>
      <c r="I942" s="264">
        <v>0</v>
      </c>
      <c r="J942" s="264">
        <v>0</v>
      </c>
      <c r="K942" s="264">
        <v>0</v>
      </c>
      <c r="L942" s="264">
        <v>0</v>
      </c>
      <c r="M942" s="264">
        <v>0</v>
      </c>
      <c r="N942" s="267">
        <v>0</v>
      </c>
      <c r="O942" s="266">
        <v>0</v>
      </c>
      <c r="P942" s="294">
        <v>0.9</v>
      </c>
      <c r="Q942" s="267">
        <v>0</v>
      </c>
      <c r="R942" s="267">
        <v>0</v>
      </c>
      <c r="S942" s="267">
        <v>0</v>
      </c>
      <c r="T942" s="295">
        <v>0</v>
      </c>
      <c r="U942" s="266">
        <v>0</v>
      </c>
      <c r="V942" s="266">
        <v>0</v>
      </c>
      <c r="W942" s="267">
        <v>0</v>
      </c>
      <c r="X942" s="267">
        <v>0</v>
      </c>
      <c r="Y942" s="268">
        <v>0</v>
      </c>
      <c r="Z942" s="268">
        <v>0</v>
      </c>
      <c r="AA942" s="295">
        <v>0</v>
      </c>
      <c r="AB942" s="264">
        <v>0</v>
      </c>
      <c r="AC942" s="264">
        <v>0</v>
      </c>
      <c r="AD942" s="264">
        <v>2</v>
      </c>
      <c r="AE942" s="264">
        <v>2</v>
      </c>
      <c r="AF942" s="268">
        <v>0</v>
      </c>
      <c r="AG942" s="268">
        <v>1</v>
      </c>
      <c r="AH942" s="295">
        <v>-1</v>
      </c>
    </row>
    <row r="943" spans="1:34">
      <c r="A943" s="315" t="s">
        <v>1671</v>
      </c>
      <c r="B943" s="321" t="s">
        <v>3351</v>
      </c>
      <c r="C943" s="293" t="s">
        <v>1685</v>
      </c>
      <c r="D943" s="321" t="s">
        <v>1686</v>
      </c>
      <c r="E943" s="263">
        <v>4512</v>
      </c>
      <c r="F943" s="263">
        <v>3813</v>
      </c>
      <c r="G943" s="263">
        <v>3887</v>
      </c>
      <c r="H943" s="264">
        <v>4407</v>
      </c>
      <c r="I943" s="264">
        <v>3895</v>
      </c>
      <c r="J943" s="264">
        <v>3803</v>
      </c>
      <c r="K943" s="264">
        <v>2090</v>
      </c>
      <c r="L943" s="264">
        <v>1815</v>
      </c>
      <c r="M943" s="264">
        <v>1853</v>
      </c>
      <c r="N943" s="267">
        <v>0.845079787234043</v>
      </c>
      <c r="O943" s="266">
        <v>3813</v>
      </c>
      <c r="P943" s="294">
        <v>0.9</v>
      </c>
      <c r="Q943" s="267">
        <v>0.845079787234043</v>
      </c>
      <c r="R943" s="267">
        <v>0.883821193555707</v>
      </c>
      <c r="S943" s="267">
        <v>0.868421052631579</v>
      </c>
      <c r="T943" s="295">
        <v>-0.0387414063216643</v>
      </c>
      <c r="U943" s="266">
        <v>4512</v>
      </c>
      <c r="V943" s="266">
        <v>3887</v>
      </c>
      <c r="W943" s="267">
        <v>0.861480496453901</v>
      </c>
      <c r="X943" s="267">
        <v>0.861480496453901</v>
      </c>
      <c r="Y943" s="268">
        <v>0.862945314272748</v>
      </c>
      <c r="Z943" s="268">
        <v>0.886602870813397</v>
      </c>
      <c r="AA943" s="295">
        <v>-0.00146481781884722</v>
      </c>
      <c r="AB943" s="264">
        <v>23994</v>
      </c>
      <c r="AC943" s="264">
        <v>20879</v>
      </c>
      <c r="AD943" s="264">
        <v>22854</v>
      </c>
      <c r="AE943" s="264">
        <v>20383</v>
      </c>
      <c r="AF943" s="268">
        <v>0.870175877302659</v>
      </c>
      <c r="AG943" s="268">
        <v>0.89187888334646</v>
      </c>
      <c r="AH943" s="295">
        <v>-0.0217030060438012</v>
      </c>
    </row>
    <row r="944" spans="1:34">
      <c r="A944" s="315" t="s">
        <v>1671</v>
      </c>
      <c r="B944" s="321" t="s">
        <v>3351</v>
      </c>
      <c r="C944" s="293" t="s">
        <v>1687</v>
      </c>
      <c r="D944" s="321" t="s">
        <v>1688</v>
      </c>
      <c r="E944" s="263">
        <v>0</v>
      </c>
      <c r="F944" s="263">
        <v>0</v>
      </c>
      <c r="G944" s="263">
        <v>0</v>
      </c>
      <c r="H944" s="264">
        <v>0</v>
      </c>
      <c r="I944" s="264">
        <v>0</v>
      </c>
      <c r="J944" s="264">
        <v>0</v>
      </c>
      <c r="K944" s="264">
        <v>0</v>
      </c>
      <c r="L944" s="264">
        <v>0</v>
      </c>
      <c r="M944" s="264">
        <v>0</v>
      </c>
      <c r="N944" s="267">
        <v>0</v>
      </c>
      <c r="O944" s="266">
        <v>0</v>
      </c>
      <c r="P944" s="294">
        <v>0.9</v>
      </c>
      <c r="Q944" s="267">
        <v>0</v>
      </c>
      <c r="R944" s="267">
        <v>0</v>
      </c>
      <c r="S944" s="267">
        <v>0</v>
      </c>
      <c r="T944" s="295">
        <v>0</v>
      </c>
      <c r="U944" s="266">
        <v>0</v>
      </c>
      <c r="V944" s="266">
        <v>0</v>
      </c>
      <c r="W944" s="267">
        <v>0</v>
      </c>
      <c r="X944" s="267">
        <v>0</v>
      </c>
      <c r="Y944" s="268">
        <v>0</v>
      </c>
      <c r="Z944" s="268">
        <v>0</v>
      </c>
      <c r="AA944" s="295">
        <v>0</v>
      </c>
      <c r="AB944" s="264">
        <v>0</v>
      </c>
      <c r="AC944" s="264">
        <v>0</v>
      </c>
      <c r="AD944" s="264">
        <v>0</v>
      </c>
      <c r="AE944" s="264">
        <v>0</v>
      </c>
      <c r="AF944" s="268">
        <v>0</v>
      </c>
      <c r="AG944" s="268">
        <v>0</v>
      </c>
      <c r="AH944" s="295">
        <v>0</v>
      </c>
    </row>
    <row r="945" spans="1:34">
      <c r="A945" s="315" t="s">
        <v>1671</v>
      </c>
      <c r="B945" s="321" t="s">
        <v>3351</v>
      </c>
      <c r="C945" s="293" t="s">
        <v>1689</v>
      </c>
      <c r="D945" s="321" t="s">
        <v>1690</v>
      </c>
      <c r="E945" s="263">
        <v>2150</v>
      </c>
      <c r="F945" s="263">
        <v>1968</v>
      </c>
      <c r="G945" s="263">
        <v>1970</v>
      </c>
      <c r="H945" s="264">
        <v>1486</v>
      </c>
      <c r="I945" s="264">
        <v>1328</v>
      </c>
      <c r="J945" s="264">
        <v>1344</v>
      </c>
      <c r="K945" s="264">
        <v>1152</v>
      </c>
      <c r="L945" s="264">
        <v>1009</v>
      </c>
      <c r="M945" s="264">
        <v>1099</v>
      </c>
      <c r="N945" s="267">
        <v>0.915348837209302</v>
      </c>
      <c r="O945" s="266">
        <v>1968</v>
      </c>
      <c r="P945" s="294">
        <v>0.9</v>
      </c>
      <c r="Q945" s="267">
        <v>0.915348837209302</v>
      </c>
      <c r="R945" s="267">
        <v>0.893674293405114</v>
      </c>
      <c r="S945" s="267">
        <v>0.875868055555556</v>
      </c>
      <c r="T945" s="295">
        <v>0.021674543804188</v>
      </c>
      <c r="U945" s="266">
        <v>2150</v>
      </c>
      <c r="V945" s="266">
        <v>1970</v>
      </c>
      <c r="W945" s="267">
        <v>0.916279069767442</v>
      </c>
      <c r="X945" s="267">
        <v>0.916279069767442</v>
      </c>
      <c r="Y945" s="268">
        <v>0.904441453566622</v>
      </c>
      <c r="Z945" s="268">
        <v>0.953993055555556</v>
      </c>
      <c r="AA945" s="295">
        <v>0.0118376162008201</v>
      </c>
      <c r="AB945" s="264">
        <v>11422</v>
      </c>
      <c r="AC945" s="264">
        <v>10600</v>
      </c>
      <c r="AD945" s="264">
        <v>11861</v>
      </c>
      <c r="AE945" s="264">
        <v>11167</v>
      </c>
      <c r="AF945" s="268">
        <v>0.928033619331115</v>
      </c>
      <c r="AG945" s="268">
        <v>0.941488913245089</v>
      </c>
      <c r="AH945" s="295">
        <v>-0.0134552939139736</v>
      </c>
    </row>
    <row r="946" spans="1:34">
      <c r="A946" s="315" t="s">
        <v>1671</v>
      </c>
      <c r="B946" s="321" t="s">
        <v>3352</v>
      </c>
      <c r="C946" s="293" t="s">
        <v>1691</v>
      </c>
      <c r="D946" s="321" t="s">
        <v>1692</v>
      </c>
      <c r="E946" s="263">
        <v>0</v>
      </c>
      <c r="F946" s="263">
        <v>0</v>
      </c>
      <c r="G946" s="263">
        <v>0</v>
      </c>
      <c r="H946" s="264">
        <v>0</v>
      </c>
      <c r="I946" s="264">
        <v>0</v>
      </c>
      <c r="J946" s="264">
        <v>0</v>
      </c>
      <c r="K946" s="264">
        <v>0</v>
      </c>
      <c r="L946" s="264">
        <v>0</v>
      </c>
      <c r="M946" s="264">
        <v>0</v>
      </c>
      <c r="N946" s="267">
        <v>0</v>
      </c>
      <c r="O946" s="266">
        <v>0</v>
      </c>
      <c r="P946" s="294">
        <v>0.9</v>
      </c>
      <c r="Q946" s="267">
        <v>0</v>
      </c>
      <c r="R946" s="267">
        <v>0</v>
      </c>
      <c r="S946" s="267">
        <v>0</v>
      </c>
      <c r="T946" s="295">
        <v>0</v>
      </c>
      <c r="U946" s="266">
        <v>0</v>
      </c>
      <c r="V946" s="266">
        <v>0</v>
      </c>
      <c r="W946" s="267">
        <v>0</v>
      </c>
      <c r="X946" s="267">
        <v>0</v>
      </c>
      <c r="Y946" s="268">
        <v>0</v>
      </c>
      <c r="Z946" s="268">
        <v>0</v>
      </c>
      <c r="AA946" s="295">
        <v>0</v>
      </c>
      <c r="AB946" s="264">
        <v>0</v>
      </c>
      <c r="AC946" s="264">
        <v>0</v>
      </c>
      <c r="AD946" s="264">
        <v>0</v>
      </c>
      <c r="AE946" s="264">
        <v>0</v>
      </c>
      <c r="AF946" s="268">
        <v>0</v>
      </c>
      <c r="AG946" s="268">
        <v>0</v>
      </c>
      <c r="AH946" s="295">
        <v>0</v>
      </c>
    </row>
    <row r="947" spans="1:34">
      <c r="A947" s="315" t="s">
        <v>1671</v>
      </c>
      <c r="B947" s="321" t="s">
        <v>3352</v>
      </c>
      <c r="C947" s="293" t="s">
        <v>1693</v>
      </c>
      <c r="D947" s="321" t="s">
        <v>1694</v>
      </c>
      <c r="E947" s="263">
        <v>2468</v>
      </c>
      <c r="F947" s="263">
        <v>2325</v>
      </c>
      <c r="G947" s="263">
        <v>2246</v>
      </c>
      <c r="H947" s="264">
        <v>2881</v>
      </c>
      <c r="I947" s="264">
        <v>2672</v>
      </c>
      <c r="J947" s="264">
        <v>2488</v>
      </c>
      <c r="K947" s="264">
        <v>1384</v>
      </c>
      <c r="L947" s="264">
        <v>1359</v>
      </c>
      <c r="M947" s="264">
        <v>1254</v>
      </c>
      <c r="N947" s="267">
        <v>0.942058346839546</v>
      </c>
      <c r="O947" s="266">
        <v>2325</v>
      </c>
      <c r="P947" s="294">
        <v>0.9</v>
      </c>
      <c r="Q947" s="267">
        <v>0.942058346839546</v>
      </c>
      <c r="R947" s="267">
        <v>0.927455744533148</v>
      </c>
      <c r="S947" s="267">
        <v>0.981936416184971</v>
      </c>
      <c r="T947" s="295">
        <v>0.014602602306398</v>
      </c>
      <c r="U947" s="266">
        <v>2468</v>
      </c>
      <c r="V947" s="266">
        <v>2246</v>
      </c>
      <c r="W947" s="267">
        <v>0.910048622366288</v>
      </c>
      <c r="X947" s="267">
        <v>0.910048622366288</v>
      </c>
      <c r="Y947" s="268">
        <v>0.863589031586255</v>
      </c>
      <c r="Z947" s="268">
        <v>0.90606936416185</v>
      </c>
      <c r="AA947" s="295">
        <v>0.0464595907800337</v>
      </c>
      <c r="AB947" s="264">
        <v>17551</v>
      </c>
      <c r="AC947" s="264">
        <v>15380</v>
      </c>
      <c r="AD947" s="264">
        <v>15505</v>
      </c>
      <c r="AE947" s="264">
        <v>13211</v>
      </c>
      <c r="AF947" s="268">
        <v>0.876303344538773</v>
      </c>
      <c r="AG947" s="268">
        <v>0.852047726539826</v>
      </c>
      <c r="AH947" s="295">
        <v>0.0242556179989468</v>
      </c>
    </row>
    <row r="948" spans="1:34">
      <c r="A948" s="315" t="s">
        <v>1671</v>
      </c>
      <c r="B948" s="321" t="s">
        <v>3352</v>
      </c>
      <c r="C948" s="293" t="s">
        <v>1695</v>
      </c>
      <c r="D948" s="321" t="s">
        <v>1696</v>
      </c>
      <c r="E948" s="263">
        <v>3079</v>
      </c>
      <c r="F948" s="263">
        <v>3015</v>
      </c>
      <c r="G948" s="263">
        <v>2773</v>
      </c>
      <c r="H948" s="264">
        <v>3662</v>
      </c>
      <c r="I948" s="264">
        <v>3283</v>
      </c>
      <c r="J948" s="264">
        <v>3168</v>
      </c>
      <c r="K948" s="264">
        <v>1513</v>
      </c>
      <c r="L948" s="264">
        <v>1401</v>
      </c>
      <c r="M948" s="264">
        <v>1379</v>
      </c>
      <c r="N948" s="267">
        <v>0.979214030529393</v>
      </c>
      <c r="O948" s="266">
        <v>3015</v>
      </c>
      <c r="P948" s="294">
        <v>0.9</v>
      </c>
      <c r="Q948" s="267">
        <v>0.979214030529393</v>
      </c>
      <c r="R948" s="267">
        <v>0.896504642271983</v>
      </c>
      <c r="S948" s="267">
        <v>0.925974884335757</v>
      </c>
      <c r="T948" s="295">
        <v>0.0827093882574101</v>
      </c>
      <c r="U948" s="266">
        <v>3079</v>
      </c>
      <c r="V948" s="266">
        <v>2773</v>
      </c>
      <c r="W948" s="267">
        <v>0.900617083468659</v>
      </c>
      <c r="X948" s="267">
        <v>0.900617083468659</v>
      </c>
      <c r="Y948" s="268">
        <v>0.865101037684326</v>
      </c>
      <c r="Z948" s="268">
        <v>0.911434236615995</v>
      </c>
      <c r="AA948" s="295">
        <v>0.0355160457843331</v>
      </c>
      <c r="AB948" s="264">
        <v>19453</v>
      </c>
      <c r="AC948" s="264">
        <v>17473</v>
      </c>
      <c r="AD948" s="264">
        <v>20206</v>
      </c>
      <c r="AE948" s="264">
        <v>18745</v>
      </c>
      <c r="AF948" s="268">
        <v>0.898216213437516</v>
      </c>
      <c r="AG948" s="268">
        <v>0.927694744135405</v>
      </c>
      <c r="AH948" s="295">
        <v>-0.0294785306978893</v>
      </c>
    </row>
    <row r="949" spans="1:34">
      <c r="A949" s="315" t="s">
        <v>1671</v>
      </c>
      <c r="B949" s="321" t="s">
        <v>3352</v>
      </c>
      <c r="C949" s="293" t="s">
        <v>1697</v>
      </c>
      <c r="D949" s="321" t="s">
        <v>1697</v>
      </c>
      <c r="E949" s="263">
        <v>2050</v>
      </c>
      <c r="F949" s="263">
        <v>2020</v>
      </c>
      <c r="G949" s="263">
        <v>1887</v>
      </c>
      <c r="H949" s="264">
        <v>2416</v>
      </c>
      <c r="I949" s="264">
        <v>2304</v>
      </c>
      <c r="J949" s="264">
        <v>2235</v>
      </c>
      <c r="K949" s="264">
        <v>1075</v>
      </c>
      <c r="L949" s="264">
        <v>959</v>
      </c>
      <c r="M949" s="264">
        <v>981</v>
      </c>
      <c r="N949" s="267">
        <v>0.985365853658537</v>
      </c>
      <c r="O949" s="266">
        <v>2020</v>
      </c>
      <c r="P949" s="294">
        <v>0.9</v>
      </c>
      <c r="Q949" s="267">
        <v>0.985365853658537</v>
      </c>
      <c r="R949" s="267">
        <v>0.95364238410596</v>
      </c>
      <c r="S949" s="267">
        <v>0.892093023255814</v>
      </c>
      <c r="T949" s="295">
        <v>0.0317234695525763</v>
      </c>
      <c r="U949" s="266">
        <v>2050</v>
      </c>
      <c r="V949" s="266">
        <v>1887</v>
      </c>
      <c r="W949" s="267">
        <v>0.920487804878049</v>
      </c>
      <c r="X949" s="267">
        <v>0.920487804878049</v>
      </c>
      <c r="Y949" s="268">
        <v>0.925082781456954</v>
      </c>
      <c r="Z949" s="268">
        <v>0.912558139534884</v>
      </c>
      <c r="AA949" s="295">
        <v>-0.00459497657890484</v>
      </c>
      <c r="AB949" s="264">
        <v>12848</v>
      </c>
      <c r="AC949" s="264">
        <v>11853</v>
      </c>
      <c r="AD949" s="264">
        <v>12911</v>
      </c>
      <c r="AE949" s="264">
        <v>11865</v>
      </c>
      <c r="AF949" s="268">
        <v>0.92255603985056</v>
      </c>
      <c r="AG949" s="268">
        <v>0.918983812253118</v>
      </c>
      <c r="AH949" s="295">
        <v>0.00357222759744291</v>
      </c>
    </row>
    <row r="950" spans="1:34">
      <c r="A950" s="315" t="s">
        <v>1671</v>
      </c>
      <c r="B950" s="321" t="s">
        <v>3352</v>
      </c>
      <c r="C950" s="293" t="s">
        <v>1698</v>
      </c>
      <c r="D950" s="321" t="s">
        <v>1699</v>
      </c>
      <c r="E950" s="263">
        <v>3438</v>
      </c>
      <c r="F950" s="263">
        <v>3382</v>
      </c>
      <c r="G950" s="263">
        <v>3287</v>
      </c>
      <c r="H950" s="264">
        <v>4225</v>
      </c>
      <c r="I950" s="264">
        <v>4152</v>
      </c>
      <c r="J950" s="264">
        <v>3971</v>
      </c>
      <c r="K950" s="264">
        <v>1891</v>
      </c>
      <c r="L950" s="264">
        <v>1875</v>
      </c>
      <c r="M950" s="264">
        <v>1821</v>
      </c>
      <c r="N950" s="267">
        <v>0.983711460151251</v>
      </c>
      <c r="O950" s="266">
        <v>3382</v>
      </c>
      <c r="P950" s="294">
        <v>0.9</v>
      </c>
      <c r="Q950" s="267">
        <v>0.983711460151251</v>
      </c>
      <c r="R950" s="267">
        <v>0.982721893491124</v>
      </c>
      <c r="S950" s="267">
        <v>0.991538868323638</v>
      </c>
      <c r="T950" s="295">
        <v>0.000989566660126506</v>
      </c>
      <c r="U950" s="266">
        <v>3438</v>
      </c>
      <c r="V950" s="266">
        <v>3287</v>
      </c>
      <c r="W950" s="267">
        <v>0.95607911576498</v>
      </c>
      <c r="X950" s="267">
        <v>0.95607911576498</v>
      </c>
      <c r="Y950" s="268">
        <v>0.939881656804734</v>
      </c>
      <c r="Z950" s="268">
        <v>0.962982548915918</v>
      </c>
      <c r="AA950" s="295">
        <v>0.0161974589602459</v>
      </c>
      <c r="AB950" s="264">
        <v>21806</v>
      </c>
      <c r="AC950" s="264">
        <v>20788</v>
      </c>
      <c r="AD950" s="264">
        <v>22302</v>
      </c>
      <c r="AE950" s="264">
        <v>21228</v>
      </c>
      <c r="AF950" s="268">
        <v>0.953315601210676</v>
      </c>
      <c r="AG950" s="268">
        <v>0.951842884046274</v>
      </c>
      <c r="AH950" s="295">
        <v>0.001472717164402</v>
      </c>
    </row>
    <row r="951" spans="1:34">
      <c r="A951" s="315" t="s">
        <v>1671</v>
      </c>
      <c r="B951" s="321" t="s">
        <v>3352</v>
      </c>
      <c r="C951" s="293" t="s">
        <v>1700</v>
      </c>
      <c r="D951" s="321" t="s">
        <v>1700</v>
      </c>
      <c r="E951" s="263">
        <v>1755</v>
      </c>
      <c r="F951" s="263">
        <v>1661</v>
      </c>
      <c r="G951" s="263">
        <v>1573</v>
      </c>
      <c r="H951" s="264">
        <v>1925</v>
      </c>
      <c r="I951" s="264">
        <v>1860</v>
      </c>
      <c r="J951" s="264">
        <v>1782</v>
      </c>
      <c r="K951" s="264">
        <v>749</v>
      </c>
      <c r="L951" s="264">
        <v>723</v>
      </c>
      <c r="M951" s="264">
        <v>689</v>
      </c>
      <c r="N951" s="267">
        <v>0.946438746438746</v>
      </c>
      <c r="O951" s="266">
        <v>1661</v>
      </c>
      <c r="P951" s="294">
        <v>0.9</v>
      </c>
      <c r="Q951" s="267">
        <v>0.946438746438746</v>
      </c>
      <c r="R951" s="267">
        <v>0.966233766233766</v>
      </c>
      <c r="S951" s="267">
        <v>0.965287049399199</v>
      </c>
      <c r="T951" s="295">
        <v>-0.0197950197950197</v>
      </c>
      <c r="U951" s="266">
        <v>1755</v>
      </c>
      <c r="V951" s="266">
        <v>1573</v>
      </c>
      <c r="W951" s="267">
        <v>0.896296296296296</v>
      </c>
      <c r="X951" s="267">
        <v>0.896296296296296</v>
      </c>
      <c r="Y951" s="268">
        <v>0.925714285714286</v>
      </c>
      <c r="Z951" s="268">
        <v>0.919893190921228</v>
      </c>
      <c r="AA951" s="295">
        <v>-0.0294179894179895</v>
      </c>
      <c r="AB951" s="264">
        <v>9965</v>
      </c>
      <c r="AC951" s="264">
        <v>8755</v>
      </c>
      <c r="AD951" s="264">
        <v>9881</v>
      </c>
      <c r="AE951" s="264">
        <v>8968</v>
      </c>
      <c r="AF951" s="268">
        <v>0.878575012543904</v>
      </c>
      <c r="AG951" s="268">
        <v>0.907600445299059</v>
      </c>
      <c r="AH951" s="295">
        <v>-0.0290254327551551</v>
      </c>
    </row>
    <row r="952" spans="1:34">
      <c r="A952" s="315" t="s">
        <v>1671</v>
      </c>
      <c r="B952" s="321" t="s">
        <v>3352</v>
      </c>
      <c r="C952" s="293" t="s">
        <v>1701</v>
      </c>
      <c r="D952" s="321" t="s">
        <v>1702</v>
      </c>
      <c r="E952" s="263">
        <v>2261</v>
      </c>
      <c r="F952" s="263">
        <v>2139</v>
      </c>
      <c r="G952" s="263">
        <v>1907</v>
      </c>
      <c r="H952" s="264">
        <v>2809</v>
      </c>
      <c r="I952" s="264">
        <v>2641</v>
      </c>
      <c r="J952" s="264">
        <v>2398</v>
      </c>
      <c r="K952" s="264">
        <v>1302</v>
      </c>
      <c r="L952" s="264">
        <v>1243</v>
      </c>
      <c r="M952" s="264">
        <v>1080</v>
      </c>
      <c r="N952" s="267">
        <v>0.946041574524547</v>
      </c>
      <c r="O952" s="266">
        <v>2139</v>
      </c>
      <c r="P952" s="294">
        <v>0.9</v>
      </c>
      <c r="Q952" s="267">
        <v>0.946041574524547</v>
      </c>
      <c r="R952" s="267">
        <v>0.940192239231043</v>
      </c>
      <c r="S952" s="267">
        <v>0.95468509984639</v>
      </c>
      <c r="T952" s="295">
        <v>0.00584933529350351</v>
      </c>
      <c r="U952" s="266">
        <v>2261</v>
      </c>
      <c r="V952" s="266">
        <v>1907</v>
      </c>
      <c r="W952" s="267">
        <v>0.84343210968598</v>
      </c>
      <c r="X952" s="267">
        <v>0.84343210968598</v>
      </c>
      <c r="Y952" s="268">
        <v>0.853684585261659</v>
      </c>
      <c r="Z952" s="268">
        <v>0.829493087557604</v>
      </c>
      <c r="AA952" s="295">
        <v>-0.0102524755756792</v>
      </c>
      <c r="AB952" s="264">
        <v>14640</v>
      </c>
      <c r="AC952" s="264">
        <v>12315</v>
      </c>
      <c r="AD952" s="264">
        <v>13842</v>
      </c>
      <c r="AE952" s="264">
        <v>12126</v>
      </c>
      <c r="AF952" s="268">
        <v>0.841188524590164</v>
      </c>
      <c r="AG952" s="268">
        <v>0.876029475509319</v>
      </c>
      <c r="AH952" s="295">
        <v>-0.0348409509191555</v>
      </c>
    </row>
    <row r="953" spans="1:34">
      <c r="A953" s="315" t="s">
        <v>1671</v>
      </c>
      <c r="B953" s="321" t="s">
        <v>3352</v>
      </c>
      <c r="C953" s="293" t="s">
        <v>1703</v>
      </c>
      <c r="D953" s="321" t="s">
        <v>1704</v>
      </c>
      <c r="E953" s="263">
        <v>3730</v>
      </c>
      <c r="F953" s="263">
        <v>3640</v>
      </c>
      <c r="G953" s="263">
        <v>3399</v>
      </c>
      <c r="H953" s="264">
        <v>4269</v>
      </c>
      <c r="I953" s="264">
        <v>4130</v>
      </c>
      <c r="J953" s="264">
        <v>3924</v>
      </c>
      <c r="K953" s="264">
        <v>1941</v>
      </c>
      <c r="L953" s="264">
        <v>1856</v>
      </c>
      <c r="M953" s="264">
        <v>1766</v>
      </c>
      <c r="N953" s="267">
        <v>0.975871313672922</v>
      </c>
      <c r="O953" s="266">
        <v>3640</v>
      </c>
      <c r="P953" s="294">
        <v>0.9</v>
      </c>
      <c r="Q953" s="267">
        <v>0.975871313672922</v>
      </c>
      <c r="R953" s="267">
        <v>0.967439681424221</v>
      </c>
      <c r="S953" s="267">
        <v>0.956208140133952</v>
      </c>
      <c r="T953" s="295">
        <v>0.00843163224870114</v>
      </c>
      <c r="U953" s="266">
        <v>3730</v>
      </c>
      <c r="V953" s="266">
        <v>3399</v>
      </c>
      <c r="W953" s="267">
        <v>0.911260053619303</v>
      </c>
      <c r="X953" s="267">
        <v>0.911260053619303</v>
      </c>
      <c r="Y953" s="268">
        <v>0.919184820801124</v>
      </c>
      <c r="Z953" s="268">
        <v>0.909840288511077</v>
      </c>
      <c r="AA953" s="295">
        <v>-0.00792476718182145</v>
      </c>
      <c r="AB953" s="264">
        <v>23119</v>
      </c>
      <c r="AC953" s="264">
        <v>21020</v>
      </c>
      <c r="AD953" s="264">
        <v>23196</v>
      </c>
      <c r="AE953" s="264">
        <v>21378</v>
      </c>
      <c r="AF953" s="268">
        <v>0.909208875816428</v>
      </c>
      <c r="AG953" s="268">
        <v>0.921624418003104</v>
      </c>
      <c r="AH953" s="295">
        <v>-0.012415542186676</v>
      </c>
    </row>
    <row r="954" spans="1:34">
      <c r="A954" s="315" t="s">
        <v>1671</v>
      </c>
      <c r="B954" s="321" t="s">
        <v>3352</v>
      </c>
      <c r="C954" s="293" t="s">
        <v>1705</v>
      </c>
      <c r="D954" s="321" t="s">
        <v>1706</v>
      </c>
      <c r="E954" s="263">
        <v>3311</v>
      </c>
      <c r="F954" s="263">
        <v>3285</v>
      </c>
      <c r="G954" s="263">
        <v>3003</v>
      </c>
      <c r="H954" s="264">
        <v>3747</v>
      </c>
      <c r="I954" s="264">
        <v>3720</v>
      </c>
      <c r="J954" s="264">
        <v>3487</v>
      </c>
      <c r="K954" s="264">
        <v>1675</v>
      </c>
      <c r="L954" s="264">
        <v>1659</v>
      </c>
      <c r="M954" s="264">
        <v>1545</v>
      </c>
      <c r="N954" s="267">
        <v>0.992147387496225</v>
      </c>
      <c r="O954" s="266">
        <v>3285</v>
      </c>
      <c r="P954" s="294">
        <v>0.9</v>
      </c>
      <c r="Q954" s="267">
        <v>0.992147387496225</v>
      </c>
      <c r="R954" s="267">
        <v>0.992794235388311</v>
      </c>
      <c r="S954" s="267">
        <v>0.99044776119403</v>
      </c>
      <c r="T954" s="295">
        <v>-0.000646847892086022</v>
      </c>
      <c r="U954" s="266">
        <v>3311</v>
      </c>
      <c r="V954" s="266">
        <v>3003</v>
      </c>
      <c r="W954" s="267">
        <v>0.906976744186046</v>
      </c>
      <c r="X954" s="267">
        <v>0.906976744186046</v>
      </c>
      <c r="Y954" s="268">
        <v>0.93061115559114</v>
      </c>
      <c r="Z954" s="268">
        <v>0.922388059701493</v>
      </c>
      <c r="AA954" s="295">
        <v>-0.0236344114050931</v>
      </c>
      <c r="AB954" s="264">
        <v>20101</v>
      </c>
      <c r="AC954" s="264">
        <v>18605</v>
      </c>
      <c r="AD954" s="264">
        <v>19093</v>
      </c>
      <c r="AE954" s="264">
        <v>17498</v>
      </c>
      <c r="AF954" s="268">
        <v>0.925575841997911</v>
      </c>
      <c r="AG954" s="268">
        <v>0.916461530403813</v>
      </c>
      <c r="AH954" s="295">
        <v>0.00911431159409759</v>
      </c>
    </row>
    <row r="955" spans="1:34">
      <c r="A955" s="315" t="s">
        <v>1671</v>
      </c>
      <c r="B955" s="321" t="s">
        <v>3352</v>
      </c>
      <c r="C955" s="293" t="s">
        <v>1707</v>
      </c>
      <c r="D955" s="321" t="s">
        <v>1708</v>
      </c>
      <c r="E955" s="263">
        <v>448</v>
      </c>
      <c r="F955" s="263">
        <v>437</v>
      </c>
      <c r="G955" s="263">
        <v>378</v>
      </c>
      <c r="H955" s="264">
        <v>580</v>
      </c>
      <c r="I955" s="264">
        <v>566</v>
      </c>
      <c r="J955" s="264">
        <v>510</v>
      </c>
      <c r="K955" s="264">
        <v>295</v>
      </c>
      <c r="L955" s="264">
        <v>285</v>
      </c>
      <c r="M955" s="264">
        <v>279</v>
      </c>
      <c r="N955" s="267">
        <v>0.975446428571429</v>
      </c>
      <c r="O955" s="266">
        <v>437</v>
      </c>
      <c r="P955" s="294">
        <v>0.9</v>
      </c>
      <c r="Q955" s="267">
        <v>0.975446428571429</v>
      </c>
      <c r="R955" s="267">
        <v>0.975862068965517</v>
      </c>
      <c r="S955" s="267">
        <v>0.966101694915254</v>
      </c>
      <c r="T955" s="295">
        <v>-0.00041564039408859</v>
      </c>
      <c r="U955" s="266">
        <v>448</v>
      </c>
      <c r="V955" s="266">
        <v>378</v>
      </c>
      <c r="W955" s="267">
        <v>0.84375</v>
      </c>
      <c r="X955" s="267">
        <v>0.84375</v>
      </c>
      <c r="Y955" s="268">
        <v>0.879310344827586</v>
      </c>
      <c r="Z955" s="268">
        <v>0.945762711864407</v>
      </c>
      <c r="AA955" s="295">
        <v>-0.0355603448275862</v>
      </c>
      <c r="AB955" s="264">
        <v>3064</v>
      </c>
      <c r="AC955" s="264">
        <v>2717</v>
      </c>
      <c r="AD955" s="264">
        <v>3102</v>
      </c>
      <c r="AE955" s="264">
        <v>2772</v>
      </c>
      <c r="AF955" s="268">
        <v>0.886749347258486</v>
      </c>
      <c r="AG955" s="268">
        <v>0.893617021276596</v>
      </c>
      <c r="AH955" s="295">
        <v>-0.00686767401811006</v>
      </c>
    </row>
    <row r="956" spans="1:34">
      <c r="A956" s="315" t="s">
        <v>1671</v>
      </c>
      <c r="B956" s="321" t="s">
        <v>3352</v>
      </c>
      <c r="C956" s="293" t="s">
        <v>1709</v>
      </c>
      <c r="D956" s="321" t="s">
        <v>1710</v>
      </c>
      <c r="E956" s="263">
        <v>3038</v>
      </c>
      <c r="F956" s="263">
        <v>2977</v>
      </c>
      <c r="G956" s="263">
        <v>2776</v>
      </c>
      <c r="H956" s="264">
        <v>3436</v>
      </c>
      <c r="I956" s="264">
        <v>3288</v>
      </c>
      <c r="J956" s="264">
        <v>2906</v>
      </c>
      <c r="K956" s="264">
        <v>1492</v>
      </c>
      <c r="L956" s="264">
        <v>1423</v>
      </c>
      <c r="M956" s="264">
        <v>1373</v>
      </c>
      <c r="N956" s="267">
        <v>0.979921000658328</v>
      </c>
      <c r="O956" s="266">
        <v>2977</v>
      </c>
      <c r="P956" s="294">
        <v>0.9</v>
      </c>
      <c r="Q956" s="267">
        <v>0.979921000658328</v>
      </c>
      <c r="R956" s="267">
        <v>0.956926658905704</v>
      </c>
      <c r="S956" s="267">
        <v>0.953753351206434</v>
      </c>
      <c r="T956" s="295">
        <v>0.0229943417526236</v>
      </c>
      <c r="U956" s="266">
        <v>3038</v>
      </c>
      <c r="V956" s="266">
        <v>2776</v>
      </c>
      <c r="W956" s="267">
        <v>0.9137590520079</v>
      </c>
      <c r="X956" s="267">
        <v>0.9137590520079</v>
      </c>
      <c r="Y956" s="268">
        <v>0.845750873108265</v>
      </c>
      <c r="Z956" s="268">
        <v>0.920241286863271</v>
      </c>
      <c r="AA956" s="295">
        <v>0.0680081788996345</v>
      </c>
      <c r="AB956" s="264">
        <v>18873</v>
      </c>
      <c r="AC956" s="264">
        <v>17052</v>
      </c>
      <c r="AD956" s="264">
        <v>19083</v>
      </c>
      <c r="AE956" s="264">
        <v>17552</v>
      </c>
      <c r="AF956" s="268">
        <v>0.903512955015101</v>
      </c>
      <c r="AG956" s="268">
        <v>0.919771524393439</v>
      </c>
      <c r="AH956" s="295">
        <v>-0.0162585693783383</v>
      </c>
    </row>
    <row r="957" spans="1:34">
      <c r="A957" s="315" t="s">
        <v>1671</v>
      </c>
      <c r="B957" s="321" t="s">
        <v>3352</v>
      </c>
      <c r="C957" s="293" t="s">
        <v>1711</v>
      </c>
      <c r="D957" s="321" t="s">
        <v>1711</v>
      </c>
      <c r="E957" s="263">
        <v>2012</v>
      </c>
      <c r="F957" s="263">
        <v>1881</v>
      </c>
      <c r="G957" s="263">
        <v>1668</v>
      </c>
      <c r="H957" s="264">
        <v>2302</v>
      </c>
      <c r="I957" s="264">
        <v>2185</v>
      </c>
      <c r="J957" s="264">
        <v>1989</v>
      </c>
      <c r="K957" s="264">
        <v>1023</v>
      </c>
      <c r="L957" s="264">
        <v>941</v>
      </c>
      <c r="M957" s="264">
        <v>844</v>
      </c>
      <c r="N957" s="267">
        <v>0.934890656063618</v>
      </c>
      <c r="O957" s="266">
        <v>1881</v>
      </c>
      <c r="P957" s="294">
        <v>0.9</v>
      </c>
      <c r="Q957" s="267">
        <v>0.934890656063618</v>
      </c>
      <c r="R957" s="267">
        <v>0.949174630755865</v>
      </c>
      <c r="S957" s="267">
        <v>0.919843597262952</v>
      </c>
      <c r="T957" s="295">
        <v>-0.0142839746922462</v>
      </c>
      <c r="U957" s="266">
        <v>2012</v>
      </c>
      <c r="V957" s="266">
        <v>1668</v>
      </c>
      <c r="W957" s="267">
        <v>0.829025844930418</v>
      </c>
      <c r="X957" s="267">
        <v>0.829025844930418</v>
      </c>
      <c r="Y957" s="268">
        <v>0.864031277150304</v>
      </c>
      <c r="Z957" s="268">
        <v>0.825024437927664</v>
      </c>
      <c r="AA957" s="295">
        <v>-0.0350054322198865</v>
      </c>
      <c r="AB957" s="264">
        <v>12330</v>
      </c>
      <c r="AC957" s="264">
        <v>10450</v>
      </c>
      <c r="AD957" s="264">
        <v>12079</v>
      </c>
      <c r="AE957" s="264">
        <v>10263</v>
      </c>
      <c r="AF957" s="268">
        <v>0.847526358475264</v>
      </c>
      <c r="AG957" s="268">
        <v>0.849656428512294</v>
      </c>
      <c r="AH957" s="295">
        <v>-0.00213007003703047</v>
      </c>
    </row>
    <row r="958" spans="1:34">
      <c r="A958" s="315" t="s">
        <v>1671</v>
      </c>
      <c r="B958" s="321" t="s">
        <v>3353</v>
      </c>
      <c r="C958" s="293" t="s">
        <v>1712</v>
      </c>
      <c r="D958" s="321" t="s">
        <v>1713</v>
      </c>
      <c r="E958" s="263">
        <v>7417</v>
      </c>
      <c r="F958" s="263">
        <v>7084</v>
      </c>
      <c r="G958" s="263">
        <v>6523</v>
      </c>
      <c r="H958" s="264">
        <v>4680</v>
      </c>
      <c r="I958" s="264">
        <v>4237</v>
      </c>
      <c r="J958" s="264">
        <v>3921</v>
      </c>
      <c r="K958" s="264">
        <v>4663</v>
      </c>
      <c r="L958" s="264">
        <v>4486</v>
      </c>
      <c r="M958" s="264">
        <v>4093</v>
      </c>
      <c r="N958" s="267">
        <v>0.955103141431846</v>
      </c>
      <c r="O958" s="266">
        <v>7084</v>
      </c>
      <c r="P958" s="294">
        <v>0.9</v>
      </c>
      <c r="Q958" s="267">
        <v>0.955103141431846</v>
      </c>
      <c r="R958" s="267">
        <v>0.90534188034188</v>
      </c>
      <c r="S958" s="267">
        <v>0.962041604117521</v>
      </c>
      <c r="T958" s="295">
        <v>0.0497612610899654</v>
      </c>
      <c r="U958" s="266">
        <v>7417</v>
      </c>
      <c r="V958" s="266">
        <v>6523</v>
      </c>
      <c r="W958" s="267">
        <v>0.879466091411622</v>
      </c>
      <c r="X958" s="267">
        <v>0.879466091411622</v>
      </c>
      <c r="Y958" s="268">
        <v>0.837820512820513</v>
      </c>
      <c r="Z958" s="268">
        <v>0.877761098005576</v>
      </c>
      <c r="AA958" s="295">
        <v>0.0416455785911091</v>
      </c>
      <c r="AB958" s="264">
        <v>39935</v>
      </c>
      <c r="AC958" s="264">
        <v>35050</v>
      </c>
      <c r="AD958" s="264">
        <v>39320</v>
      </c>
      <c r="AE958" s="264">
        <v>34904</v>
      </c>
      <c r="AF958" s="268">
        <v>0.877676223863779</v>
      </c>
      <c r="AG958" s="268">
        <v>0.887690742624619</v>
      </c>
      <c r="AH958" s="295">
        <v>-0.0100145187608399</v>
      </c>
    </row>
    <row r="959" spans="1:34">
      <c r="A959" s="315" t="s">
        <v>1671</v>
      </c>
      <c r="B959" s="321" t="s">
        <v>3353</v>
      </c>
      <c r="C959" s="293" t="s">
        <v>1714</v>
      </c>
      <c r="D959" s="321" t="s">
        <v>1715</v>
      </c>
      <c r="E959" s="263">
        <v>5073</v>
      </c>
      <c r="F959" s="263">
        <v>5024</v>
      </c>
      <c r="G959" s="263">
        <v>4760</v>
      </c>
      <c r="H959" s="264">
        <v>3475</v>
      </c>
      <c r="I959" s="264">
        <v>3416</v>
      </c>
      <c r="J959" s="264">
        <v>3272</v>
      </c>
      <c r="K959" s="264">
        <v>3143</v>
      </c>
      <c r="L959" s="264">
        <v>3113</v>
      </c>
      <c r="M959" s="264">
        <v>2994</v>
      </c>
      <c r="N959" s="267">
        <v>0.990341021092056</v>
      </c>
      <c r="O959" s="266">
        <v>5024</v>
      </c>
      <c r="P959" s="294">
        <v>0.9</v>
      </c>
      <c r="Q959" s="267">
        <v>0.990341021092056</v>
      </c>
      <c r="R959" s="267">
        <v>0.983021582733813</v>
      </c>
      <c r="S959" s="267">
        <v>0.990454979319122</v>
      </c>
      <c r="T959" s="295">
        <v>0.00731943835824311</v>
      </c>
      <c r="U959" s="266">
        <v>5073</v>
      </c>
      <c r="V959" s="266">
        <v>4760</v>
      </c>
      <c r="W959" s="267">
        <v>0.938300808200276</v>
      </c>
      <c r="X959" s="267">
        <v>0.938300808200276</v>
      </c>
      <c r="Y959" s="268">
        <v>0.94158273381295</v>
      </c>
      <c r="Z959" s="268">
        <v>0.952593063951639</v>
      </c>
      <c r="AA959" s="295">
        <v>-0.00328192561267371</v>
      </c>
      <c r="AB959" s="264">
        <v>27843</v>
      </c>
      <c r="AC959" s="264">
        <v>26384</v>
      </c>
      <c r="AD959" s="264">
        <v>28702</v>
      </c>
      <c r="AE959" s="264">
        <v>26928</v>
      </c>
      <c r="AF959" s="268">
        <v>0.947599037460044</v>
      </c>
      <c r="AG959" s="268">
        <v>0.938192460455717</v>
      </c>
      <c r="AH959" s="295">
        <v>0.00940657700432646</v>
      </c>
    </row>
    <row r="960" spans="1:34">
      <c r="A960" s="315" t="s">
        <v>1671</v>
      </c>
      <c r="B960" s="321" t="s">
        <v>3353</v>
      </c>
      <c r="C960" s="293" t="s">
        <v>1716</v>
      </c>
      <c r="D960" s="321" t="s">
        <v>1717</v>
      </c>
      <c r="E960" s="263">
        <v>3978</v>
      </c>
      <c r="F960" s="263">
        <v>3830</v>
      </c>
      <c r="G960" s="263">
        <v>3521</v>
      </c>
      <c r="H960" s="264">
        <v>2604</v>
      </c>
      <c r="I960" s="264">
        <v>2442</v>
      </c>
      <c r="J960" s="264">
        <v>2334</v>
      </c>
      <c r="K960" s="264">
        <v>2511</v>
      </c>
      <c r="L960" s="264">
        <v>2300</v>
      </c>
      <c r="M960" s="264">
        <v>2304</v>
      </c>
      <c r="N960" s="267">
        <v>0.96279537456008</v>
      </c>
      <c r="O960" s="266">
        <v>3830</v>
      </c>
      <c r="P960" s="294">
        <v>0.9</v>
      </c>
      <c r="Q960" s="267">
        <v>0.96279537456008</v>
      </c>
      <c r="R960" s="267">
        <v>0.93778801843318</v>
      </c>
      <c r="S960" s="267">
        <v>0.915969733174034</v>
      </c>
      <c r="T960" s="295">
        <v>0.0250073561269007</v>
      </c>
      <c r="U960" s="266">
        <v>3978</v>
      </c>
      <c r="V960" s="266">
        <v>3521</v>
      </c>
      <c r="W960" s="267">
        <v>0.885118149824032</v>
      </c>
      <c r="X960" s="267">
        <v>0.885118149824032</v>
      </c>
      <c r="Y960" s="268">
        <v>0.896313364055299</v>
      </c>
      <c r="Z960" s="268">
        <v>0.917562724014337</v>
      </c>
      <c r="AA960" s="295">
        <v>-0.0111952142312673</v>
      </c>
      <c r="AB960" s="264">
        <v>22523</v>
      </c>
      <c r="AC960" s="264">
        <v>20327</v>
      </c>
      <c r="AD960" s="264">
        <v>22616</v>
      </c>
      <c r="AE960" s="264">
        <v>20668</v>
      </c>
      <c r="AF960" s="268">
        <v>0.902499667007059</v>
      </c>
      <c r="AG960" s="268">
        <v>0.913866289352671</v>
      </c>
      <c r="AH960" s="295">
        <v>-0.0113666223456113</v>
      </c>
    </row>
    <row r="961" spans="1:34">
      <c r="A961" s="315" t="s">
        <v>1671</v>
      </c>
      <c r="B961" s="321" t="s">
        <v>3353</v>
      </c>
      <c r="C961" s="293" t="s">
        <v>1718</v>
      </c>
      <c r="D961" s="321" t="s">
        <v>1718</v>
      </c>
      <c r="E961" s="263">
        <v>4458</v>
      </c>
      <c r="F961" s="263">
        <v>4151</v>
      </c>
      <c r="G961" s="263">
        <v>3823</v>
      </c>
      <c r="H961" s="264">
        <v>2912</v>
      </c>
      <c r="I961" s="264">
        <v>2712</v>
      </c>
      <c r="J961" s="264">
        <v>2574</v>
      </c>
      <c r="K961" s="264">
        <v>2833</v>
      </c>
      <c r="L961" s="264">
        <v>2568</v>
      </c>
      <c r="M961" s="264">
        <v>2615</v>
      </c>
      <c r="N961" s="267">
        <v>0.931135038133692</v>
      </c>
      <c r="O961" s="266">
        <v>4151</v>
      </c>
      <c r="P961" s="294">
        <v>0.9</v>
      </c>
      <c r="Q961" s="267">
        <v>0.931135038133692</v>
      </c>
      <c r="R961" s="267">
        <v>0.931318681318681</v>
      </c>
      <c r="S961" s="267">
        <v>0.906459583480409</v>
      </c>
      <c r="T961" s="295">
        <v>-0.000183643184989091</v>
      </c>
      <c r="U961" s="266">
        <v>4458</v>
      </c>
      <c r="V961" s="266">
        <v>3823</v>
      </c>
      <c r="W961" s="267">
        <v>0.857559443696725</v>
      </c>
      <c r="X961" s="267">
        <v>0.857559443696725</v>
      </c>
      <c r="Y961" s="268">
        <v>0.883928571428571</v>
      </c>
      <c r="Z961" s="268">
        <v>0.923049770561242</v>
      </c>
      <c r="AA961" s="295">
        <v>-0.0263691277318464</v>
      </c>
      <c r="AB961" s="264">
        <v>24506</v>
      </c>
      <c r="AC961" s="264">
        <v>21807</v>
      </c>
      <c r="AD961" s="264">
        <v>24117</v>
      </c>
      <c r="AE961" s="264">
        <v>21832</v>
      </c>
      <c r="AF961" s="268">
        <v>0.889863706847303</v>
      </c>
      <c r="AG961" s="268">
        <v>0.905253555583199</v>
      </c>
      <c r="AH961" s="295">
        <v>-0.0153898487358959</v>
      </c>
    </row>
    <row r="962" spans="1:34">
      <c r="A962" s="315" t="s">
        <v>1671</v>
      </c>
      <c r="B962" s="321" t="s">
        <v>3353</v>
      </c>
      <c r="C962" s="293" t="s">
        <v>1719</v>
      </c>
      <c r="D962" s="321" t="s">
        <v>1720</v>
      </c>
      <c r="E962" s="263">
        <v>7259</v>
      </c>
      <c r="F962" s="263">
        <v>7059</v>
      </c>
      <c r="G962" s="263">
        <v>6847</v>
      </c>
      <c r="H962" s="264">
        <v>5454</v>
      </c>
      <c r="I962" s="264">
        <v>5357</v>
      </c>
      <c r="J962" s="264">
        <v>5144</v>
      </c>
      <c r="K962" s="264">
        <v>4670</v>
      </c>
      <c r="L962" s="264">
        <v>4576</v>
      </c>
      <c r="M962" s="264">
        <v>4503</v>
      </c>
      <c r="N962" s="267">
        <v>0.972447995591679</v>
      </c>
      <c r="O962" s="266">
        <v>7059</v>
      </c>
      <c r="P962" s="294">
        <v>0.9</v>
      </c>
      <c r="Q962" s="267">
        <v>0.972447995591679</v>
      </c>
      <c r="R962" s="267">
        <v>0.982214888155482</v>
      </c>
      <c r="S962" s="267">
        <v>0.979871520342612</v>
      </c>
      <c r="T962" s="295">
        <v>-0.00976689256380292</v>
      </c>
      <c r="U962" s="266">
        <v>7259</v>
      </c>
      <c r="V962" s="266">
        <v>6847</v>
      </c>
      <c r="W962" s="267">
        <v>0.943242870918859</v>
      </c>
      <c r="X962" s="267">
        <v>0.943242870918859</v>
      </c>
      <c r="Y962" s="268">
        <v>0.943160982764943</v>
      </c>
      <c r="Z962" s="268">
        <v>0.96423982869379</v>
      </c>
      <c r="AA962" s="295">
        <v>8.18881539161875e-5</v>
      </c>
      <c r="AB962" s="264">
        <v>42160</v>
      </c>
      <c r="AC962" s="264">
        <v>40000</v>
      </c>
      <c r="AD962" s="264">
        <v>42831</v>
      </c>
      <c r="AE962" s="264">
        <v>40607</v>
      </c>
      <c r="AF962" s="268">
        <v>0.94876660341556</v>
      </c>
      <c r="AG962" s="268">
        <v>0.948074992412038</v>
      </c>
      <c r="AH962" s="295">
        <v>0.000691611003521775</v>
      </c>
    </row>
    <row r="963" spans="1:34">
      <c r="A963" s="315" t="s">
        <v>1671</v>
      </c>
      <c r="B963" s="321" t="s">
        <v>3353</v>
      </c>
      <c r="C963" s="293" t="s">
        <v>1721</v>
      </c>
      <c r="D963" s="321" t="s">
        <v>1722</v>
      </c>
      <c r="E963" s="263">
        <v>5722</v>
      </c>
      <c r="F963" s="263">
        <v>5595</v>
      </c>
      <c r="G963" s="263">
        <v>5211</v>
      </c>
      <c r="H963" s="264">
        <v>3960</v>
      </c>
      <c r="I963" s="264">
        <v>3830</v>
      </c>
      <c r="J963" s="264">
        <v>3663</v>
      </c>
      <c r="K963" s="264">
        <v>4014</v>
      </c>
      <c r="L963" s="264">
        <v>3820</v>
      </c>
      <c r="M963" s="264">
        <v>3800</v>
      </c>
      <c r="N963" s="267">
        <v>0.977804963299546</v>
      </c>
      <c r="O963" s="266">
        <v>5595</v>
      </c>
      <c r="P963" s="294">
        <v>0.9</v>
      </c>
      <c r="Q963" s="267">
        <v>0.977804963299546</v>
      </c>
      <c r="R963" s="267">
        <v>0.967171717171717</v>
      </c>
      <c r="S963" s="267">
        <v>0.951669157947185</v>
      </c>
      <c r="T963" s="295">
        <v>0.0106332461278285</v>
      </c>
      <c r="U963" s="266">
        <v>5722</v>
      </c>
      <c r="V963" s="266">
        <v>5211</v>
      </c>
      <c r="W963" s="267">
        <v>0.91069556099266</v>
      </c>
      <c r="X963" s="267">
        <v>0.91069556099266</v>
      </c>
      <c r="Y963" s="268">
        <v>0.925</v>
      </c>
      <c r="Z963" s="268">
        <v>0.946686596910812</v>
      </c>
      <c r="AA963" s="295">
        <v>-0.0143044390073401</v>
      </c>
      <c r="AB963" s="264">
        <v>33721</v>
      </c>
      <c r="AC963" s="264">
        <v>31440</v>
      </c>
      <c r="AD963" s="264">
        <v>34122</v>
      </c>
      <c r="AE963" s="264">
        <v>31938</v>
      </c>
      <c r="AF963" s="268">
        <v>0.93235669167581</v>
      </c>
      <c r="AG963" s="268">
        <v>0.935994373131704</v>
      </c>
      <c r="AH963" s="295">
        <v>-0.00363768145589349</v>
      </c>
    </row>
    <row r="964" spans="1:34">
      <c r="A964" s="315" t="s">
        <v>1671</v>
      </c>
      <c r="B964" s="321" t="s">
        <v>3353</v>
      </c>
      <c r="C964" s="293" t="s">
        <v>1723</v>
      </c>
      <c r="D964" s="321" t="s">
        <v>1724</v>
      </c>
      <c r="E964" s="263">
        <v>4989</v>
      </c>
      <c r="F964" s="263">
        <v>4963</v>
      </c>
      <c r="G964" s="263">
        <v>4753</v>
      </c>
      <c r="H964" s="264">
        <v>3626</v>
      </c>
      <c r="I964" s="264">
        <v>3579</v>
      </c>
      <c r="J964" s="264">
        <v>3440</v>
      </c>
      <c r="K964" s="264">
        <v>3252</v>
      </c>
      <c r="L964" s="264">
        <v>3222</v>
      </c>
      <c r="M964" s="264">
        <v>3113</v>
      </c>
      <c r="N964" s="267">
        <v>0.994788534776508</v>
      </c>
      <c r="O964" s="266">
        <v>4963</v>
      </c>
      <c r="P964" s="294">
        <v>0.9</v>
      </c>
      <c r="Q964" s="267">
        <v>0.994788534776508</v>
      </c>
      <c r="R964" s="267">
        <v>0.98703805846663</v>
      </c>
      <c r="S964" s="267">
        <v>0.990774907749078</v>
      </c>
      <c r="T964" s="295">
        <v>0.00775047630987846</v>
      </c>
      <c r="U964" s="266">
        <v>4989</v>
      </c>
      <c r="V964" s="266">
        <v>4753</v>
      </c>
      <c r="W964" s="267">
        <v>0.952695931048306</v>
      </c>
      <c r="X964" s="267">
        <v>0.952695931048306</v>
      </c>
      <c r="Y964" s="268">
        <v>0.948703805846663</v>
      </c>
      <c r="Z964" s="268">
        <v>0.957257072570726</v>
      </c>
      <c r="AA964" s="295">
        <v>0.00399212520164327</v>
      </c>
      <c r="AB964" s="264">
        <v>29089</v>
      </c>
      <c r="AC964" s="264">
        <v>27866</v>
      </c>
      <c r="AD964" s="264">
        <v>29543</v>
      </c>
      <c r="AE964" s="264">
        <v>28334</v>
      </c>
      <c r="AF964" s="268">
        <v>0.957956615902919</v>
      </c>
      <c r="AG964" s="268">
        <v>0.959076600209864</v>
      </c>
      <c r="AH964" s="295">
        <v>-0.00111998430694504</v>
      </c>
    </row>
    <row r="965" spans="1:34">
      <c r="A965" s="315" t="s">
        <v>1671</v>
      </c>
      <c r="B965" s="321" t="s">
        <v>3353</v>
      </c>
      <c r="C965" s="293" t="s">
        <v>1725</v>
      </c>
      <c r="D965" s="321" t="s">
        <v>1726</v>
      </c>
      <c r="E965" s="263">
        <v>4523</v>
      </c>
      <c r="F965" s="263">
        <v>4302</v>
      </c>
      <c r="G965" s="263">
        <v>3996</v>
      </c>
      <c r="H965" s="264">
        <v>3263</v>
      </c>
      <c r="I965" s="264">
        <v>3106</v>
      </c>
      <c r="J965" s="264">
        <v>2999</v>
      </c>
      <c r="K965" s="264">
        <v>2664</v>
      </c>
      <c r="L965" s="264">
        <v>2594</v>
      </c>
      <c r="M965" s="264">
        <v>2454</v>
      </c>
      <c r="N965" s="267">
        <v>0.951138624806544</v>
      </c>
      <c r="O965" s="266">
        <v>4302</v>
      </c>
      <c r="P965" s="294">
        <v>0.9</v>
      </c>
      <c r="Q965" s="267">
        <v>0.951138624806544</v>
      </c>
      <c r="R965" s="267">
        <v>0.951884768617836</v>
      </c>
      <c r="S965" s="267">
        <v>0.973723723723724</v>
      </c>
      <c r="T965" s="295">
        <v>-0.00074614381129201</v>
      </c>
      <c r="U965" s="266">
        <v>4523</v>
      </c>
      <c r="V965" s="266">
        <v>3996</v>
      </c>
      <c r="W965" s="267">
        <v>0.883484413000221</v>
      </c>
      <c r="X965" s="267">
        <v>0.883484413000221</v>
      </c>
      <c r="Y965" s="268">
        <v>0.919092859331903</v>
      </c>
      <c r="Z965" s="268">
        <v>0.921171171171171</v>
      </c>
      <c r="AA965" s="295">
        <v>-0.0356084463316821</v>
      </c>
      <c r="AB965" s="264">
        <v>24686</v>
      </c>
      <c r="AC965" s="264">
        <v>22729</v>
      </c>
      <c r="AD965" s="264">
        <v>24473</v>
      </c>
      <c r="AE965" s="264">
        <v>22748</v>
      </c>
      <c r="AF965" s="268">
        <v>0.920724297172486</v>
      </c>
      <c r="AG965" s="268">
        <v>0.929514158460344</v>
      </c>
      <c r="AH965" s="295">
        <v>-0.00878986128785764</v>
      </c>
    </row>
    <row r="966" spans="1:34">
      <c r="A966" s="315" t="s">
        <v>1671</v>
      </c>
      <c r="B966" s="321" t="s">
        <v>3353</v>
      </c>
      <c r="C966" s="293" t="s">
        <v>1727</v>
      </c>
      <c r="D966" s="321" t="s">
        <v>1728</v>
      </c>
      <c r="E966" s="263">
        <v>4454</v>
      </c>
      <c r="F966" s="263">
        <v>4280</v>
      </c>
      <c r="G966" s="263">
        <v>3873</v>
      </c>
      <c r="H966" s="264">
        <v>2903</v>
      </c>
      <c r="I966" s="264">
        <v>2854</v>
      </c>
      <c r="J966" s="264">
        <v>2639</v>
      </c>
      <c r="K966" s="264">
        <v>2994</v>
      </c>
      <c r="L966" s="264">
        <v>2877</v>
      </c>
      <c r="M966" s="264">
        <v>2819</v>
      </c>
      <c r="N966" s="267">
        <v>0.960933991917378</v>
      </c>
      <c r="O966" s="266">
        <v>4280</v>
      </c>
      <c r="P966" s="294">
        <v>0.9</v>
      </c>
      <c r="Q966" s="267">
        <v>0.960933991917378</v>
      </c>
      <c r="R966" s="267">
        <v>0.983120909404065</v>
      </c>
      <c r="S966" s="267">
        <v>0.960921843687375</v>
      </c>
      <c r="T966" s="295">
        <v>-0.0221869174866871</v>
      </c>
      <c r="U966" s="266">
        <v>4454</v>
      </c>
      <c r="V966" s="266">
        <v>3873</v>
      </c>
      <c r="W966" s="267">
        <v>0.869555455770094</v>
      </c>
      <c r="X966" s="267">
        <v>0.869555455770094</v>
      </c>
      <c r="Y966" s="268">
        <v>0.909059593523941</v>
      </c>
      <c r="Z966" s="268">
        <v>0.941549766199065</v>
      </c>
      <c r="AA966" s="295">
        <v>-0.0395041377538464</v>
      </c>
      <c r="AB966" s="264">
        <v>25430</v>
      </c>
      <c r="AC966" s="264">
        <v>23259</v>
      </c>
      <c r="AD966" s="264">
        <v>25181</v>
      </c>
      <c r="AE966" s="264">
        <v>23418</v>
      </c>
      <c r="AF966" s="268">
        <v>0.91462839166339</v>
      </c>
      <c r="AG966" s="268">
        <v>0.929986894881061</v>
      </c>
      <c r="AH966" s="295">
        <v>-0.0153585032176714</v>
      </c>
    </row>
    <row r="967" spans="1:34">
      <c r="A967" s="315" t="s">
        <v>1671</v>
      </c>
      <c r="B967" s="321" t="s">
        <v>3353</v>
      </c>
      <c r="C967" s="293" t="s">
        <v>1729</v>
      </c>
      <c r="D967" s="321" t="s">
        <v>1730</v>
      </c>
      <c r="E967" s="263">
        <v>2139</v>
      </c>
      <c r="F967" s="263">
        <v>2083</v>
      </c>
      <c r="G967" s="263">
        <v>1891</v>
      </c>
      <c r="H967" s="264">
        <v>1594</v>
      </c>
      <c r="I967" s="264">
        <v>1552</v>
      </c>
      <c r="J967" s="264">
        <v>1479</v>
      </c>
      <c r="K967" s="264">
        <v>1138</v>
      </c>
      <c r="L967" s="264">
        <v>1093</v>
      </c>
      <c r="M967" s="264">
        <v>1050</v>
      </c>
      <c r="N967" s="267">
        <v>0.973819541841982</v>
      </c>
      <c r="O967" s="266">
        <v>2083</v>
      </c>
      <c r="P967" s="294">
        <v>0.9</v>
      </c>
      <c r="Q967" s="267">
        <v>0.973819541841982</v>
      </c>
      <c r="R967" s="267">
        <v>0.973651191969887</v>
      </c>
      <c r="S967" s="267">
        <v>0.960456942003515</v>
      </c>
      <c r="T967" s="295">
        <v>0.000168349872095241</v>
      </c>
      <c r="U967" s="266">
        <v>2139</v>
      </c>
      <c r="V967" s="266">
        <v>1891</v>
      </c>
      <c r="W967" s="267">
        <v>0.884057971014493</v>
      </c>
      <c r="X967" s="267">
        <v>0.884057971014493</v>
      </c>
      <c r="Y967" s="268">
        <v>0.927854454203262</v>
      </c>
      <c r="Z967" s="268">
        <v>0.922671353251318</v>
      </c>
      <c r="AA967" s="295">
        <v>-0.0437964831887694</v>
      </c>
      <c r="AB967" s="264">
        <v>11632</v>
      </c>
      <c r="AC967" s="264">
        <v>10666</v>
      </c>
      <c r="AD967" s="264">
        <v>11620</v>
      </c>
      <c r="AE967" s="264">
        <v>10844</v>
      </c>
      <c r="AF967" s="268">
        <v>0.916953232462173</v>
      </c>
      <c r="AG967" s="268">
        <v>0.933218588640275</v>
      </c>
      <c r="AH967" s="295">
        <v>-0.0162653561781021</v>
      </c>
    </row>
    <row r="968" spans="1:34">
      <c r="A968" s="315" t="s">
        <v>1671</v>
      </c>
      <c r="B968" s="321" t="s">
        <v>3353</v>
      </c>
      <c r="C968" s="293" t="s">
        <v>1731</v>
      </c>
      <c r="D968" s="321" t="s">
        <v>1732</v>
      </c>
      <c r="E968" s="263">
        <v>4875</v>
      </c>
      <c r="F968" s="263">
        <v>4752</v>
      </c>
      <c r="G968" s="263">
        <v>4365</v>
      </c>
      <c r="H968" s="264">
        <v>3388</v>
      </c>
      <c r="I968" s="264">
        <v>3216</v>
      </c>
      <c r="J968" s="264">
        <v>3007</v>
      </c>
      <c r="K968" s="264">
        <v>3610</v>
      </c>
      <c r="L968" s="264">
        <v>3368</v>
      </c>
      <c r="M968" s="264">
        <v>3370</v>
      </c>
      <c r="N968" s="267">
        <v>0.974769230769231</v>
      </c>
      <c r="O968" s="266">
        <v>4752</v>
      </c>
      <c r="P968" s="294">
        <v>0.9</v>
      </c>
      <c r="Q968" s="267">
        <v>0.974769230769231</v>
      </c>
      <c r="R968" s="267">
        <v>0.949232585596222</v>
      </c>
      <c r="S968" s="267">
        <v>0.932963988919668</v>
      </c>
      <c r="T968" s="295">
        <v>0.0255366451730088</v>
      </c>
      <c r="U968" s="266">
        <v>4875</v>
      </c>
      <c r="V968" s="266">
        <v>4365</v>
      </c>
      <c r="W968" s="267">
        <v>0.895384615384615</v>
      </c>
      <c r="X968" s="267">
        <v>0.895384615384615</v>
      </c>
      <c r="Y968" s="268">
        <v>0.88754427390791</v>
      </c>
      <c r="Z968" s="268">
        <v>0.933518005540166</v>
      </c>
      <c r="AA968" s="295">
        <v>0.00784034147670509</v>
      </c>
      <c r="AB968" s="264">
        <v>29189</v>
      </c>
      <c r="AC968" s="264">
        <v>26437</v>
      </c>
      <c r="AD968" s="264">
        <v>28638</v>
      </c>
      <c r="AE968" s="264">
        <v>26026</v>
      </c>
      <c r="AF968" s="268">
        <v>0.905717907430882</v>
      </c>
      <c r="AG968" s="268">
        <v>0.908792513443676</v>
      </c>
      <c r="AH968" s="295">
        <v>-0.00307460601279474</v>
      </c>
    </row>
    <row r="969" spans="1:34">
      <c r="A969" s="315" t="s">
        <v>1671</v>
      </c>
      <c r="B969" s="321" t="s">
        <v>3353</v>
      </c>
      <c r="C969" s="293" t="s">
        <v>1733</v>
      </c>
      <c r="D969" s="321" t="s">
        <v>1733</v>
      </c>
      <c r="E969" s="263">
        <v>2298</v>
      </c>
      <c r="F969" s="263">
        <v>2283</v>
      </c>
      <c r="G969" s="263">
        <v>2114</v>
      </c>
      <c r="H969" s="264">
        <v>1864</v>
      </c>
      <c r="I969" s="264">
        <v>1852</v>
      </c>
      <c r="J969" s="264">
        <v>1747</v>
      </c>
      <c r="K969" s="264">
        <v>1121</v>
      </c>
      <c r="L969" s="264">
        <v>1114</v>
      </c>
      <c r="M969" s="264">
        <v>1055</v>
      </c>
      <c r="N969" s="267">
        <v>0.993472584856397</v>
      </c>
      <c r="O969" s="266">
        <v>2283</v>
      </c>
      <c r="P969" s="294">
        <v>0.9</v>
      </c>
      <c r="Q969" s="267">
        <v>0.993472584856397</v>
      </c>
      <c r="R969" s="267">
        <v>0.993562231759657</v>
      </c>
      <c r="S969" s="267">
        <v>0.993755575379126</v>
      </c>
      <c r="T969" s="295">
        <v>-8.96469032597436e-5</v>
      </c>
      <c r="U969" s="266">
        <v>2298</v>
      </c>
      <c r="V969" s="266">
        <v>2114</v>
      </c>
      <c r="W969" s="267">
        <v>0.919930374238468</v>
      </c>
      <c r="X969" s="267">
        <v>0.919930374238468</v>
      </c>
      <c r="Y969" s="268">
        <v>0.937231759656652</v>
      </c>
      <c r="Z969" s="268">
        <v>0.941123996431757</v>
      </c>
      <c r="AA969" s="295">
        <v>-0.0173013854181842</v>
      </c>
      <c r="AB969" s="264">
        <v>13648</v>
      </c>
      <c r="AC969" s="264">
        <v>12848</v>
      </c>
      <c r="AD969" s="264">
        <v>12989</v>
      </c>
      <c r="AE969" s="264">
        <v>12169</v>
      </c>
      <c r="AF969" s="268">
        <v>0.941383352872216</v>
      </c>
      <c r="AG969" s="268">
        <v>0.936869658942182</v>
      </c>
      <c r="AH969" s="295">
        <v>0.00451369393003387</v>
      </c>
    </row>
    <row r="970" spans="1:34">
      <c r="A970" s="315" t="s">
        <v>1671</v>
      </c>
      <c r="B970" s="321" t="s">
        <v>3353</v>
      </c>
      <c r="C970" s="293" t="s">
        <v>1734</v>
      </c>
      <c r="D970" s="321" t="s">
        <v>1735</v>
      </c>
      <c r="E970" s="263">
        <v>5224</v>
      </c>
      <c r="F970" s="263">
        <v>4960</v>
      </c>
      <c r="G970" s="263">
        <v>4639</v>
      </c>
      <c r="H970" s="264">
        <v>3658</v>
      </c>
      <c r="I970" s="264">
        <v>3425</v>
      </c>
      <c r="J970" s="264">
        <v>3257</v>
      </c>
      <c r="K970" s="264">
        <v>3305</v>
      </c>
      <c r="L970" s="264">
        <v>3112</v>
      </c>
      <c r="M970" s="264">
        <v>3037</v>
      </c>
      <c r="N970" s="267">
        <v>0.949464012251149</v>
      </c>
      <c r="O970" s="266">
        <v>4960</v>
      </c>
      <c r="P970" s="294">
        <v>0.9</v>
      </c>
      <c r="Q970" s="267">
        <v>0.949464012251149</v>
      </c>
      <c r="R970" s="267">
        <v>0.93630399125205</v>
      </c>
      <c r="S970" s="267">
        <v>0.94160363086233</v>
      </c>
      <c r="T970" s="295">
        <v>0.0131600209990982</v>
      </c>
      <c r="U970" s="266">
        <v>5224</v>
      </c>
      <c r="V970" s="266">
        <v>4639</v>
      </c>
      <c r="W970" s="267">
        <v>0.88801684532925</v>
      </c>
      <c r="X970" s="267">
        <v>0.88801684532925</v>
      </c>
      <c r="Y970" s="268">
        <v>0.890377255330782</v>
      </c>
      <c r="Z970" s="268">
        <v>0.918910741301059</v>
      </c>
      <c r="AA970" s="295">
        <v>-0.0023604100015322</v>
      </c>
      <c r="AB970" s="264">
        <v>28866</v>
      </c>
      <c r="AC970" s="264">
        <v>26351</v>
      </c>
      <c r="AD970" s="264">
        <v>29032</v>
      </c>
      <c r="AE970" s="264">
        <v>26770</v>
      </c>
      <c r="AF970" s="268">
        <v>0.912873276519088</v>
      </c>
      <c r="AG970" s="268">
        <v>0.922085974097548</v>
      </c>
      <c r="AH970" s="295">
        <v>-0.00921269757845933</v>
      </c>
    </row>
    <row r="971" spans="1:34">
      <c r="A971" s="315" t="s">
        <v>1671</v>
      </c>
      <c r="B971" s="321" t="s">
        <v>3351</v>
      </c>
      <c r="C971" s="293" t="s">
        <v>1736</v>
      </c>
      <c r="D971" s="321" t="s">
        <v>1737</v>
      </c>
      <c r="E971" s="263">
        <v>3521</v>
      </c>
      <c r="F971" s="263">
        <v>3266</v>
      </c>
      <c r="G971" s="263">
        <v>3141</v>
      </c>
      <c r="H971" s="264">
        <v>3134</v>
      </c>
      <c r="I971" s="264">
        <v>2884</v>
      </c>
      <c r="J971" s="264">
        <v>2842</v>
      </c>
      <c r="K971" s="264">
        <v>1414</v>
      </c>
      <c r="L971" s="264">
        <v>1234</v>
      </c>
      <c r="M971" s="264">
        <v>1279</v>
      </c>
      <c r="N971" s="267">
        <v>0.92757739278614</v>
      </c>
      <c r="O971" s="266">
        <v>3266</v>
      </c>
      <c r="P971" s="294">
        <v>0.9</v>
      </c>
      <c r="Q971" s="267">
        <v>0.92757739278614</v>
      </c>
      <c r="R971" s="267">
        <v>0.920229738353542</v>
      </c>
      <c r="S971" s="267">
        <v>0.872701555869873</v>
      </c>
      <c r="T971" s="295">
        <v>0.00734765443259844</v>
      </c>
      <c r="U971" s="266">
        <v>3521</v>
      </c>
      <c r="V971" s="266">
        <v>3141</v>
      </c>
      <c r="W971" s="267">
        <v>0.892076114740131</v>
      </c>
      <c r="X971" s="267">
        <v>0.892076114740131</v>
      </c>
      <c r="Y971" s="268">
        <v>0.906828334396937</v>
      </c>
      <c r="Z971" s="268">
        <v>0.904526166902405</v>
      </c>
      <c r="AA971" s="295">
        <v>-0.0147522196568062</v>
      </c>
      <c r="AB971" s="264">
        <v>17564</v>
      </c>
      <c r="AC971" s="264">
        <v>15778</v>
      </c>
      <c r="AD971" s="264">
        <v>16299</v>
      </c>
      <c r="AE971" s="264">
        <v>14776</v>
      </c>
      <c r="AF971" s="268">
        <v>0.898314734684582</v>
      </c>
      <c r="AG971" s="268">
        <v>0.906558684581876</v>
      </c>
      <c r="AH971" s="295">
        <v>-0.00824394989729405</v>
      </c>
    </row>
    <row r="972" spans="1:34">
      <c r="A972" s="315" t="s">
        <v>1671</v>
      </c>
      <c r="B972" s="321" t="s">
        <v>3351</v>
      </c>
      <c r="C972" s="293" t="s">
        <v>1738</v>
      </c>
      <c r="D972" s="321" t="s">
        <v>1739</v>
      </c>
      <c r="E972" s="263">
        <v>2059</v>
      </c>
      <c r="F972" s="263">
        <v>1633</v>
      </c>
      <c r="G972" s="263">
        <v>1740</v>
      </c>
      <c r="H972" s="264">
        <v>1767</v>
      </c>
      <c r="I972" s="264">
        <v>1510</v>
      </c>
      <c r="J972" s="264">
        <v>1553</v>
      </c>
      <c r="K972" s="264">
        <v>811</v>
      </c>
      <c r="L972" s="264">
        <v>688</v>
      </c>
      <c r="M972" s="264">
        <v>730</v>
      </c>
      <c r="N972" s="267">
        <v>0.793103448275862</v>
      </c>
      <c r="O972" s="266">
        <v>1633</v>
      </c>
      <c r="P972" s="294">
        <v>0.9</v>
      </c>
      <c r="Q972" s="267">
        <v>0.793103448275862</v>
      </c>
      <c r="R972" s="267">
        <v>0.854555744199208</v>
      </c>
      <c r="S972" s="267">
        <v>0.848335388409371</v>
      </c>
      <c r="T972" s="295">
        <v>-0.0614522959233456</v>
      </c>
      <c r="U972" s="266">
        <v>2059</v>
      </c>
      <c r="V972" s="266">
        <v>1740</v>
      </c>
      <c r="W972" s="267">
        <v>0.845070422535211</v>
      </c>
      <c r="X972" s="267">
        <v>0.845070422535211</v>
      </c>
      <c r="Y972" s="268">
        <v>0.87889077532541</v>
      </c>
      <c r="Z972" s="268">
        <v>0.900123304562269</v>
      </c>
      <c r="AA972" s="295">
        <v>-0.033820352790199</v>
      </c>
      <c r="AB972" s="264">
        <v>10741</v>
      </c>
      <c r="AC972" s="264">
        <v>9218</v>
      </c>
      <c r="AD972" s="264">
        <v>9853</v>
      </c>
      <c r="AE972" s="264">
        <v>8462</v>
      </c>
      <c r="AF972" s="268">
        <v>0.858206870868634</v>
      </c>
      <c r="AG972" s="268">
        <v>0.858824723434487</v>
      </c>
      <c r="AH972" s="295">
        <v>-0.000617852565852672</v>
      </c>
    </row>
    <row r="973" spans="1:34">
      <c r="A973" s="315" t="s">
        <v>1671</v>
      </c>
      <c r="B973" s="321" t="s">
        <v>3351</v>
      </c>
      <c r="C973" s="293" t="s">
        <v>1740</v>
      </c>
      <c r="D973" s="321" t="s">
        <v>1741</v>
      </c>
      <c r="E973" s="263">
        <v>0</v>
      </c>
      <c r="F973" s="263">
        <v>0</v>
      </c>
      <c r="G973" s="263">
        <v>0</v>
      </c>
      <c r="H973" s="264">
        <v>0</v>
      </c>
      <c r="I973" s="264">
        <v>0</v>
      </c>
      <c r="J973" s="264">
        <v>0</v>
      </c>
      <c r="K973" s="264">
        <v>1</v>
      </c>
      <c r="L973" s="264">
        <v>0</v>
      </c>
      <c r="M973" s="264">
        <v>1</v>
      </c>
      <c r="N973" s="267">
        <v>0</v>
      </c>
      <c r="O973" s="266">
        <v>0</v>
      </c>
      <c r="P973" s="294">
        <v>0.9</v>
      </c>
      <c r="Q973" s="267">
        <v>0</v>
      </c>
      <c r="R973" s="267">
        <v>0</v>
      </c>
      <c r="S973" s="267">
        <v>0</v>
      </c>
      <c r="T973" s="295">
        <v>0</v>
      </c>
      <c r="U973" s="266">
        <v>0</v>
      </c>
      <c r="V973" s="266">
        <v>0</v>
      </c>
      <c r="W973" s="267">
        <v>0</v>
      </c>
      <c r="X973" s="267">
        <v>0</v>
      </c>
      <c r="Y973" s="268">
        <v>0</v>
      </c>
      <c r="Z973" s="268">
        <v>1</v>
      </c>
      <c r="AA973" s="295">
        <v>0</v>
      </c>
      <c r="AB973" s="264">
        <v>1</v>
      </c>
      <c r="AC973" s="264">
        <v>1</v>
      </c>
      <c r="AD973" s="264">
        <v>0</v>
      </c>
      <c r="AE973" s="264">
        <v>0</v>
      </c>
      <c r="AF973" s="268">
        <v>1</v>
      </c>
      <c r="AG973" s="268">
        <v>0</v>
      </c>
      <c r="AH973" s="295">
        <v>1</v>
      </c>
    </row>
    <row r="974" spans="1:34">
      <c r="A974" s="315" t="s">
        <v>1671</v>
      </c>
      <c r="B974" s="321" t="s">
        <v>3351</v>
      </c>
      <c r="C974" s="293" t="s">
        <v>1742</v>
      </c>
      <c r="D974" s="321" t="s">
        <v>1743</v>
      </c>
      <c r="E974" s="263">
        <v>3585</v>
      </c>
      <c r="F974" s="263">
        <v>3233</v>
      </c>
      <c r="G974" s="263">
        <v>3198</v>
      </c>
      <c r="H974" s="264">
        <v>3547</v>
      </c>
      <c r="I974" s="264">
        <v>2972</v>
      </c>
      <c r="J974" s="264">
        <v>3255</v>
      </c>
      <c r="K974" s="264">
        <v>1963</v>
      </c>
      <c r="L974" s="264">
        <v>1759</v>
      </c>
      <c r="M974" s="264">
        <v>1848</v>
      </c>
      <c r="N974" s="267">
        <v>0.901813110181311</v>
      </c>
      <c r="O974" s="266">
        <v>3233</v>
      </c>
      <c r="P974" s="294">
        <v>0.9</v>
      </c>
      <c r="Q974" s="267">
        <v>0.901813110181311</v>
      </c>
      <c r="R974" s="267">
        <v>0.837891175641387</v>
      </c>
      <c r="S974" s="267">
        <v>0.896077432501274</v>
      </c>
      <c r="T974" s="295">
        <v>0.063921934539924</v>
      </c>
      <c r="U974" s="266">
        <v>3585</v>
      </c>
      <c r="V974" s="266">
        <v>3198</v>
      </c>
      <c r="W974" s="267">
        <v>0.892050209205021</v>
      </c>
      <c r="X974" s="267">
        <v>0.892050209205021</v>
      </c>
      <c r="Y974" s="268">
        <v>0.917676910064844</v>
      </c>
      <c r="Z974" s="268">
        <v>0.941416199694345</v>
      </c>
      <c r="AA974" s="295">
        <v>-0.0256267008598227</v>
      </c>
      <c r="AB974" s="264">
        <v>19809</v>
      </c>
      <c r="AC974" s="264">
        <v>17749</v>
      </c>
      <c r="AD974" s="264">
        <v>16889</v>
      </c>
      <c r="AE974" s="264">
        <v>14895</v>
      </c>
      <c r="AF974" s="268">
        <v>0.896006865566157</v>
      </c>
      <c r="AG974" s="268">
        <v>0.881934987269821</v>
      </c>
      <c r="AH974" s="295">
        <v>0.0140718782963363</v>
      </c>
    </row>
    <row r="975" spans="1:34">
      <c r="A975" s="315" t="s">
        <v>1671</v>
      </c>
      <c r="B975" s="321" t="s">
        <v>3351</v>
      </c>
      <c r="C975" s="293" t="s">
        <v>1744</v>
      </c>
      <c r="D975" s="321" t="s">
        <v>1745</v>
      </c>
      <c r="E975" s="263">
        <v>2960</v>
      </c>
      <c r="F975" s="263">
        <v>2544</v>
      </c>
      <c r="G975" s="263">
        <v>2654</v>
      </c>
      <c r="H975" s="264">
        <v>2283</v>
      </c>
      <c r="I975" s="264">
        <v>2151</v>
      </c>
      <c r="J975" s="264">
        <v>2101</v>
      </c>
      <c r="K975" s="264">
        <v>1267</v>
      </c>
      <c r="L975" s="264">
        <v>1212</v>
      </c>
      <c r="M975" s="264">
        <v>1192</v>
      </c>
      <c r="N975" s="267">
        <v>0.859459459459459</v>
      </c>
      <c r="O975" s="266">
        <v>2544</v>
      </c>
      <c r="P975" s="294">
        <v>0.9</v>
      </c>
      <c r="Q975" s="267">
        <v>0.859459459459459</v>
      </c>
      <c r="R975" s="267">
        <v>0.942181340341656</v>
      </c>
      <c r="S975" s="267">
        <v>0.956590370955012</v>
      </c>
      <c r="T975" s="295">
        <v>-0.0827218808821962</v>
      </c>
      <c r="U975" s="266">
        <v>2960</v>
      </c>
      <c r="V975" s="266">
        <v>2654</v>
      </c>
      <c r="W975" s="267">
        <v>0.896621621621622</v>
      </c>
      <c r="X975" s="267">
        <v>0.896621621621622</v>
      </c>
      <c r="Y975" s="268">
        <v>0.920280332895313</v>
      </c>
      <c r="Z975" s="268">
        <v>0.940805051302289</v>
      </c>
      <c r="AA975" s="295">
        <v>-0.0236587112736916</v>
      </c>
      <c r="AB975" s="264">
        <v>13373</v>
      </c>
      <c r="AC975" s="264">
        <v>12208</v>
      </c>
      <c r="AD975" s="264">
        <v>11279</v>
      </c>
      <c r="AE975" s="264">
        <v>10308</v>
      </c>
      <c r="AF975" s="268">
        <v>0.912884169595453</v>
      </c>
      <c r="AG975" s="268">
        <v>0.913910807695718</v>
      </c>
      <c r="AH975" s="295">
        <v>-0.00102663810026427</v>
      </c>
    </row>
    <row r="976" spans="1:34">
      <c r="A976" s="315" t="s">
        <v>1671</v>
      </c>
      <c r="B976" s="321" t="s">
        <v>3351</v>
      </c>
      <c r="C976" s="293" t="s">
        <v>1746</v>
      </c>
      <c r="D976" s="321" t="s">
        <v>1747</v>
      </c>
      <c r="E976" s="263">
        <v>0</v>
      </c>
      <c r="F976" s="263">
        <v>0</v>
      </c>
      <c r="G976" s="263">
        <v>0</v>
      </c>
      <c r="H976" s="264">
        <v>0</v>
      </c>
      <c r="I976" s="264">
        <v>0</v>
      </c>
      <c r="J976" s="264">
        <v>0</v>
      </c>
      <c r="K976" s="264">
        <v>0</v>
      </c>
      <c r="L976" s="264">
        <v>0</v>
      </c>
      <c r="M976" s="264">
        <v>0</v>
      </c>
      <c r="N976" s="267">
        <v>0</v>
      </c>
      <c r="O976" s="266">
        <v>0</v>
      </c>
      <c r="P976" s="294">
        <v>0.9</v>
      </c>
      <c r="Q976" s="267">
        <v>0</v>
      </c>
      <c r="R976" s="267">
        <v>0</v>
      </c>
      <c r="S976" s="267">
        <v>0</v>
      </c>
      <c r="T976" s="295">
        <v>0</v>
      </c>
      <c r="U976" s="266">
        <v>0</v>
      </c>
      <c r="V976" s="266">
        <v>0</v>
      </c>
      <c r="W976" s="267">
        <v>0</v>
      </c>
      <c r="X976" s="267">
        <v>0</v>
      </c>
      <c r="Y976" s="268">
        <v>0</v>
      </c>
      <c r="Z976" s="268">
        <v>0</v>
      </c>
      <c r="AA976" s="295">
        <v>0</v>
      </c>
      <c r="AB976" s="264">
        <v>0</v>
      </c>
      <c r="AC976" s="264">
        <v>0</v>
      </c>
      <c r="AD976" s="264">
        <v>0</v>
      </c>
      <c r="AE976" s="264">
        <v>0</v>
      </c>
      <c r="AF976" s="268">
        <v>0</v>
      </c>
      <c r="AG976" s="268">
        <v>0</v>
      </c>
      <c r="AH976" s="295">
        <v>0</v>
      </c>
    </row>
    <row r="977" spans="1:34">
      <c r="A977" s="315" t="s">
        <v>1671</v>
      </c>
      <c r="B977" s="321" t="s">
        <v>3352</v>
      </c>
      <c r="C977" s="293" t="s">
        <v>1748</v>
      </c>
      <c r="D977" s="321" t="s">
        <v>1749</v>
      </c>
      <c r="E977" s="263">
        <v>0</v>
      </c>
      <c r="F977" s="263">
        <v>0</v>
      </c>
      <c r="G977" s="263">
        <v>0</v>
      </c>
      <c r="H977" s="264">
        <v>0</v>
      </c>
      <c r="I977" s="264">
        <v>0</v>
      </c>
      <c r="J977" s="264">
        <v>0</v>
      </c>
      <c r="K977" s="264">
        <v>0</v>
      </c>
      <c r="L977" s="264">
        <v>0</v>
      </c>
      <c r="M977" s="264">
        <v>0</v>
      </c>
      <c r="N977" s="267">
        <v>0</v>
      </c>
      <c r="O977" s="266">
        <v>0</v>
      </c>
      <c r="P977" s="294">
        <v>0.9</v>
      </c>
      <c r="Q977" s="267">
        <v>0</v>
      </c>
      <c r="R977" s="267">
        <v>0</v>
      </c>
      <c r="S977" s="267">
        <v>0</v>
      </c>
      <c r="T977" s="295">
        <v>0</v>
      </c>
      <c r="U977" s="266">
        <v>0</v>
      </c>
      <c r="V977" s="266">
        <v>0</v>
      </c>
      <c r="W977" s="267">
        <v>0</v>
      </c>
      <c r="X977" s="267">
        <v>0</v>
      </c>
      <c r="Y977" s="268">
        <v>0</v>
      </c>
      <c r="Z977" s="268">
        <v>0</v>
      </c>
      <c r="AA977" s="295">
        <v>0</v>
      </c>
      <c r="AB977" s="264">
        <v>0</v>
      </c>
      <c r="AC977" s="264">
        <v>0</v>
      </c>
      <c r="AD977" s="264">
        <v>0</v>
      </c>
      <c r="AE977" s="264">
        <v>0</v>
      </c>
      <c r="AF977" s="268">
        <v>0</v>
      </c>
      <c r="AG977" s="268">
        <v>0</v>
      </c>
      <c r="AH977" s="295">
        <v>0</v>
      </c>
    </row>
    <row r="978" spans="1:34">
      <c r="A978" s="315" t="s">
        <v>1671</v>
      </c>
      <c r="B978" s="321" t="s">
        <v>3352</v>
      </c>
      <c r="C978" s="293" t="s">
        <v>1750</v>
      </c>
      <c r="D978" s="321" t="s">
        <v>1751</v>
      </c>
      <c r="E978" s="263">
        <v>1696</v>
      </c>
      <c r="F978" s="263">
        <v>1641</v>
      </c>
      <c r="G978" s="263">
        <v>1542</v>
      </c>
      <c r="H978" s="264">
        <v>2228</v>
      </c>
      <c r="I978" s="264">
        <v>2122</v>
      </c>
      <c r="J978" s="264">
        <v>2039</v>
      </c>
      <c r="K978" s="264">
        <v>966</v>
      </c>
      <c r="L978" s="264">
        <v>943</v>
      </c>
      <c r="M978" s="264">
        <v>897</v>
      </c>
      <c r="N978" s="267">
        <v>0.967570754716981</v>
      </c>
      <c r="O978" s="266">
        <v>1641</v>
      </c>
      <c r="P978" s="294">
        <v>0.9</v>
      </c>
      <c r="Q978" s="267">
        <v>0.967570754716981</v>
      </c>
      <c r="R978" s="267">
        <v>0.952423698384201</v>
      </c>
      <c r="S978" s="267">
        <v>0.976190476190476</v>
      </c>
      <c r="T978" s="295">
        <v>0.0151470563327801</v>
      </c>
      <c r="U978" s="266">
        <v>1696</v>
      </c>
      <c r="V978" s="266">
        <v>1542</v>
      </c>
      <c r="W978" s="267">
        <v>0.909198113207547</v>
      </c>
      <c r="X978" s="267">
        <v>0.909198113207547</v>
      </c>
      <c r="Y978" s="268">
        <v>0.915170556552962</v>
      </c>
      <c r="Z978" s="268">
        <v>0.928571428571429</v>
      </c>
      <c r="AA978" s="295">
        <v>-0.00597244334541513</v>
      </c>
      <c r="AB978" s="264">
        <v>11207</v>
      </c>
      <c r="AC978" s="264">
        <v>10370</v>
      </c>
      <c r="AD978" s="264">
        <v>11455</v>
      </c>
      <c r="AE978" s="264">
        <v>10655</v>
      </c>
      <c r="AF978" s="268">
        <v>0.925314535558133</v>
      </c>
      <c r="AG978" s="268">
        <v>0.930161501527717</v>
      </c>
      <c r="AH978" s="295">
        <v>-0.00484696596958389</v>
      </c>
    </row>
    <row r="979" spans="1:34">
      <c r="A979" s="315" t="s">
        <v>1671</v>
      </c>
      <c r="B979" s="321" t="s">
        <v>3352</v>
      </c>
      <c r="C979" s="293" t="s">
        <v>1752</v>
      </c>
      <c r="D979" s="321" t="s">
        <v>1753</v>
      </c>
      <c r="E979" s="263">
        <v>3664</v>
      </c>
      <c r="F979" s="263">
        <v>3517</v>
      </c>
      <c r="G979" s="263">
        <v>3325</v>
      </c>
      <c r="H979" s="264">
        <v>3641</v>
      </c>
      <c r="I979" s="264">
        <v>3532</v>
      </c>
      <c r="J979" s="264">
        <v>3358</v>
      </c>
      <c r="K979" s="264">
        <v>1601</v>
      </c>
      <c r="L979" s="264">
        <v>1547</v>
      </c>
      <c r="M979" s="264">
        <v>1491</v>
      </c>
      <c r="N979" s="267">
        <v>0.959879912663755</v>
      </c>
      <c r="O979" s="266">
        <v>3517</v>
      </c>
      <c r="P979" s="294">
        <v>0.9</v>
      </c>
      <c r="Q979" s="267">
        <v>0.959879912663755</v>
      </c>
      <c r="R979" s="267">
        <v>0.97006316945894</v>
      </c>
      <c r="S979" s="267">
        <v>0.966271080574641</v>
      </c>
      <c r="T979" s="295">
        <v>-0.0101832567951844</v>
      </c>
      <c r="U979" s="266">
        <v>3664</v>
      </c>
      <c r="V979" s="266">
        <v>3325</v>
      </c>
      <c r="W979" s="267">
        <v>0.907478165938865</v>
      </c>
      <c r="X979" s="267">
        <v>0.907478165938865</v>
      </c>
      <c r="Y979" s="268">
        <v>0.922274100521835</v>
      </c>
      <c r="Z979" s="268">
        <v>0.931292941911305</v>
      </c>
      <c r="AA979" s="295">
        <v>-0.01479593458297</v>
      </c>
      <c r="AB979" s="264">
        <v>20132</v>
      </c>
      <c r="AC979" s="264">
        <v>18550</v>
      </c>
      <c r="AD979" s="264">
        <v>18935</v>
      </c>
      <c r="AE979" s="264">
        <v>17688</v>
      </c>
      <c r="AF979" s="268">
        <v>0.921418636995827</v>
      </c>
      <c r="AG979" s="268">
        <v>0.934143121204119</v>
      </c>
      <c r="AH979" s="295">
        <v>-0.0127244842082919</v>
      </c>
    </row>
    <row r="980" spans="1:34">
      <c r="A980" s="315" t="s">
        <v>1671</v>
      </c>
      <c r="B980" s="321" t="s">
        <v>3352</v>
      </c>
      <c r="C980" s="293" t="s">
        <v>1754</v>
      </c>
      <c r="D980" s="321" t="s">
        <v>1755</v>
      </c>
      <c r="E980" s="263">
        <v>3756</v>
      </c>
      <c r="F980" s="263">
        <v>3357</v>
      </c>
      <c r="G980" s="263">
        <v>3284</v>
      </c>
      <c r="H980" s="264">
        <v>4388</v>
      </c>
      <c r="I980" s="264">
        <v>3938</v>
      </c>
      <c r="J980" s="264">
        <v>3802</v>
      </c>
      <c r="K980" s="264">
        <v>1773</v>
      </c>
      <c r="L980" s="264">
        <v>1611</v>
      </c>
      <c r="M980" s="264">
        <v>1572</v>
      </c>
      <c r="N980" s="267">
        <v>0.893769968051118</v>
      </c>
      <c r="O980" s="266">
        <v>3357</v>
      </c>
      <c r="P980" s="294">
        <v>0.9</v>
      </c>
      <c r="Q980" s="267">
        <v>0.893769968051118</v>
      </c>
      <c r="R980" s="267">
        <v>0.897447584320875</v>
      </c>
      <c r="S980" s="267">
        <v>0.908629441624365</v>
      </c>
      <c r="T980" s="295">
        <v>-0.00367761626975693</v>
      </c>
      <c r="U980" s="266">
        <v>3756</v>
      </c>
      <c r="V980" s="266">
        <v>3284</v>
      </c>
      <c r="W980" s="267">
        <v>0.87433439829606</v>
      </c>
      <c r="X980" s="267">
        <v>0.87433439829606</v>
      </c>
      <c r="Y980" s="268">
        <v>0.866453965360073</v>
      </c>
      <c r="Z980" s="268">
        <v>0.88663282571912</v>
      </c>
      <c r="AA980" s="295">
        <v>0.00788043293598673</v>
      </c>
      <c r="AB980" s="264">
        <v>23688</v>
      </c>
      <c r="AC980" s="264">
        <v>21097</v>
      </c>
      <c r="AD980" s="264">
        <v>24103</v>
      </c>
      <c r="AE980" s="264">
        <v>21605</v>
      </c>
      <c r="AF980" s="268">
        <v>0.890619723066532</v>
      </c>
      <c r="AG980" s="268">
        <v>0.896361448782309</v>
      </c>
      <c r="AH980" s="295">
        <v>-0.00574172571577769</v>
      </c>
    </row>
    <row r="981" spans="1:34">
      <c r="A981" s="315" t="s">
        <v>1671</v>
      </c>
      <c r="B981" s="321" t="s">
        <v>3352</v>
      </c>
      <c r="C981" s="293" t="s">
        <v>1756</v>
      </c>
      <c r="D981" s="321" t="s">
        <v>1757</v>
      </c>
      <c r="E981" s="263">
        <v>1789</v>
      </c>
      <c r="F981" s="263">
        <v>1711</v>
      </c>
      <c r="G981" s="263">
        <v>1649</v>
      </c>
      <c r="H981" s="264">
        <v>2201</v>
      </c>
      <c r="I981" s="264">
        <v>2111</v>
      </c>
      <c r="J981" s="264">
        <v>2022</v>
      </c>
      <c r="K981" s="264">
        <v>942</v>
      </c>
      <c r="L981" s="264">
        <v>885</v>
      </c>
      <c r="M981" s="264">
        <v>858</v>
      </c>
      <c r="N981" s="267">
        <v>0.956400223588597</v>
      </c>
      <c r="O981" s="266">
        <v>1711</v>
      </c>
      <c r="P981" s="294">
        <v>0.9</v>
      </c>
      <c r="Q981" s="267">
        <v>0.956400223588597</v>
      </c>
      <c r="R981" s="267">
        <v>0.95910949568378</v>
      </c>
      <c r="S981" s="267">
        <v>0.939490445859873</v>
      </c>
      <c r="T981" s="295">
        <v>-0.00270927209518312</v>
      </c>
      <c r="U981" s="266">
        <v>1789</v>
      </c>
      <c r="V981" s="266">
        <v>1649</v>
      </c>
      <c r="W981" s="267">
        <v>0.921743991056456</v>
      </c>
      <c r="X981" s="267">
        <v>0.921743991056456</v>
      </c>
      <c r="Y981" s="268">
        <v>0.918673330304407</v>
      </c>
      <c r="Z981" s="268">
        <v>0.910828025477707</v>
      </c>
      <c r="AA981" s="295">
        <v>0.00307066075204898</v>
      </c>
      <c r="AB981" s="264">
        <v>11772</v>
      </c>
      <c r="AC981" s="264">
        <v>10755</v>
      </c>
      <c r="AD981" s="264">
        <v>11536</v>
      </c>
      <c r="AE981" s="264">
        <v>10646</v>
      </c>
      <c r="AF981" s="268">
        <v>0.913608562691132</v>
      </c>
      <c r="AG981" s="268">
        <v>0.922850208044383</v>
      </c>
      <c r="AH981" s="295">
        <v>-0.00924164535325123</v>
      </c>
    </row>
    <row r="982" spans="1:34">
      <c r="A982" s="315" t="s">
        <v>1671</v>
      </c>
      <c r="B982" s="321" t="s">
        <v>3352</v>
      </c>
      <c r="C982" s="293" t="s">
        <v>1758</v>
      </c>
      <c r="D982" s="321" t="s">
        <v>1759</v>
      </c>
      <c r="E982" s="263">
        <v>3553</v>
      </c>
      <c r="F982" s="263">
        <v>3432</v>
      </c>
      <c r="G982" s="263">
        <v>3318</v>
      </c>
      <c r="H982" s="264">
        <v>4044</v>
      </c>
      <c r="I982" s="264">
        <v>3891</v>
      </c>
      <c r="J982" s="264">
        <v>3814</v>
      </c>
      <c r="K982" s="264">
        <v>1821</v>
      </c>
      <c r="L982" s="264">
        <v>1750</v>
      </c>
      <c r="M982" s="264">
        <v>1727</v>
      </c>
      <c r="N982" s="267">
        <v>0.96594427244582</v>
      </c>
      <c r="O982" s="266">
        <v>3432</v>
      </c>
      <c r="P982" s="294">
        <v>0.9</v>
      </c>
      <c r="Q982" s="267">
        <v>0.96594427244582</v>
      </c>
      <c r="R982" s="267">
        <v>0.962166172106825</v>
      </c>
      <c r="S982" s="267">
        <v>0.961010433827567</v>
      </c>
      <c r="T982" s="295">
        <v>0.0037781003389955</v>
      </c>
      <c r="U982" s="266">
        <v>3553</v>
      </c>
      <c r="V982" s="266">
        <v>3318</v>
      </c>
      <c r="W982" s="267">
        <v>0.933858710948494</v>
      </c>
      <c r="X982" s="267">
        <v>0.933858710948494</v>
      </c>
      <c r="Y982" s="268">
        <v>0.943125618199802</v>
      </c>
      <c r="Z982" s="268">
        <v>0.948380010982976</v>
      </c>
      <c r="AA982" s="295">
        <v>-0.00926690725130797</v>
      </c>
      <c r="AB982" s="264">
        <v>21890</v>
      </c>
      <c r="AC982" s="264">
        <v>20570</v>
      </c>
      <c r="AD982" s="264">
        <v>21764</v>
      </c>
      <c r="AE982" s="264">
        <v>20447</v>
      </c>
      <c r="AF982" s="268">
        <v>0.939698492462312</v>
      </c>
      <c r="AG982" s="268">
        <v>0.939487226612755</v>
      </c>
      <c r="AH982" s="295">
        <v>0.000211265849556552</v>
      </c>
    </row>
    <row r="983" spans="1:34">
      <c r="A983" s="315" t="s">
        <v>1671</v>
      </c>
      <c r="B983" s="321" t="s">
        <v>3352</v>
      </c>
      <c r="C983" s="293" t="s">
        <v>1760</v>
      </c>
      <c r="D983" s="321" t="s">
        <v>1761</v>
      </c>
      <c r="E983" s="263">
        <v>2793</v>
      </c>
      <c r="F983" s="263">
        <v>2725</v>
      </c>
      <c r="G983" s="263">
        <v>2637</v>
      </c>
      <c r="H983" s="264">
        <v>3644</v>
      </c>
      <c r="I983" s="264">
        <v>3511</v>
      </c>
      <c r="J983" s="264">
        <v>3418</v>
      </c>
      <c r="K983" s="264">
        <v>1472</v>
      </c>
      <c r="L983" s="264">
        <v>1447</v>
      </c>
      <c r="M983" s="264">
        <v>1408</v>
      </c>
      <c r="N983" s="267">
        <v>0.975653419262442</v>
      </c>
      <c r="O983" s="266">
        <v>2725</v>
      </c>
      <c r="P983" s="294">
        <v>0.9</v>
      </c>
      <c r="Q983" s="267">
        <v>0.975653419262442</v>
      </c>
      <c r="R983" s="267">
        <v>0.963501646542261</v>
      </c>
      <c r="S983" s="267">
        <v>0.983016304347826</v>
      </c>
      <c r="T983" s="295">
        <v>0.0121517727201806</v>
      </c>
      <c r="U983" s="266">
        <v>2793</v>
      </c>
      <c r="V983" s="266">
        <v>2637</v>
      </c>
      <c r="W983" s="267">
        <v>0.944146079484425</v>
      </c>
      <c r="X983" s="267">
        <v>0.944146079484425</v>
      </c>
      <c r="Y983" s="268">
        <v>0.937980241492865</v>
      </c>
      <c r="Z983" s="268">
        <v>0.956521739130435</v>
      </c>
      <c r="AA983" s="295">
        <v>0.00616583799156034</v>
      </c>
      <c r="AB983" s="264">
        <v>17766</v>
      </c>
      <c r="AC983" s="264">
        <v>16851</v>
      </c>
      <c r="AD983" s="264">
        <v>16341</v>
      </c>
      <c r="AE983" s="264">
        <v>15694</v>
      </c>
      <c r="AF983" s="268">
        <v>0.948497129348193</v>
      </c>
      <c r="AG983" s="268">
        <v>0.96040633988128</v>
      </c>
      <c r="AH983" s="295">
        <v>-0.011909210533087</v>
      </c>
    </row>
    <row r="984" spans="1:34">
      <c r="A984" s="315" t="s">
        <v>1671</v>
      </c>
      <c r="B984" s="321" t="s">
        <v>3352</v>
      </c>
      <c r="C984" s="293" t="s">
        <v>1762</v>
      </c>
      <c r="D984" s="321" t="s">
        <v>1763</v>
      </c>
      <c r="E984" s="263">
        <v>2581</v>
      </c>
      <c r="F984" s="263">
        <v>2501</v>
      </c>
      <c r="G984" s="263">
        <v>2392</v>
      </c>
      <c r="H984" s="264">
        <v>2977</v>
      </c>
      <c r="I984" s="264">
        <v>2898</v>
      </c>
      <c r="J984" s="264">
        <v>2800</v>
      </c>
      <c r="K984" s="264">
        <v>1243</v>
      </c>
      <c r="L984" s="264">
        <v>1158</v>
      </c>
      <c r="M984" s="264">
        <v>1142</v>
      </c>
      <c r="N984" s="267">
        <v>0.969004261913987</v>
      </c>
      <c r="O984" s="266">
        <v>2501</v>
      </c>
      <c r="P984" s="294">
        <v>0.9</v>
      </c>
      <c r="Q984" s="267">
        <v>0.969004261913987</v>
      </c>
      <c r="R984" s="267">
        <v>0.973463218004703</v>
      </c>
      <c r="S984" s="267">
        <v>0.931617055510861</v>
      </c>
      <c r="T984" s="295">
        <v>-0.00445895609071589</v>
      </c>
      <c r="U984" s="266">
        <v>2581</v>
      </c>
      <c r="V984" s="266">
        <v>2392</v>
      </c>
      <c r="W984" s="267">
        <v>0.926772568771794</v>
      </c>
      <c r="X984" s="267">
        <v>0.926772568771794</v>
      </c>
      <c r="Y984" s="268">
        <v>0.94054417198522</v>
      </c>
      <c r="Z984" s="268">
        <v>0.918744971842317</v>
      </c>
      <c r="AA984" s="295">
        <v>-0.0137716032134261</v>
      </c>
      <c r="AB984" s="264">
        <v>15549</v>
      </c>
      <c r="AC984" s="264">
        <v>14458</v>
      </c>
      <c r="AD984" s="264">
        <v>15227</v>
      </c>
      <c r="AE984" s="264">
        <v>14113</v>
      </c>
      <c r="AF984" s="268">
        <v>0.929834716058911</v>
      </c>
      <c r="AG984" s="268">
        <v>0.926840480725028</v>
      </c>
      <c r="AH984" s="295">
        <v>0.00299423533388266</v>
      </c>
    </row>
    <row r="985" spans="1:34">
      <c r="A985" s="315" t="s">
        <v>1671</v>
      </c>
      <c r="B985" s="321" t="s">
        <v>3352</v>
      </c>
      <c r="C985" s="293" t="s">
        <v>1764</v>
      </c>
      <c r="D985" s="321" t="s">
        <v>1765</v>
      </c>
      <c r="E985" s="263">
        <v>3097</v>
      </c>
      <c r="F985" s="263">
        <v>2955</v>
      </c>
      <c r="G985" s="263">
        <v>2781</v>
      </c>
      <c r="H985" s="264">
        <v>4099</v>
      </c>
      <c r="I985" s="264">
        <v>3826</v>
      </c>
      <c r="J985" s="264">
        <v>3674</v>
      </c>
      <c r="K985" s="264">
        <v>1815</v>
      </c>
      <c r="L985" s="264">
        <v>1734</v>
      </c>
      <c r="M985" s="264">
        <v>1636</v>
      </c>
      <c r="N985" s="267">
        <v>0.954149176622538</v>
      </c>
      <c r="O985" s="266">
        <v>2955</v>
      </c>
      <c r="P985" s="294">
        <v>0.9</v>
      </c>
      <c r="Q985" s="267">
        <v>0.954149176622538</v>
      </c>
      <c r="R985" s="267">
        <v>0.933398389851183</v>
      </c>
      <c r="S985" s="267">
        <v>0.955371900826446</v>
      </c>
      <c r="T985" s="295">
        <v>0.0207507867713548</v>
      </c>
      <c r="U985" s="266">
        <v>3097</v>
      </c>
      <c r="V985" s="266">
        <v>2781</v>
      </c>
      <c r="W985" s="267">
        <v>0.897965773329028</v>
      </c>
      <c r="X985" s="267">
        <v>0.897965773329028</v>
      </c>
      <c r="Y985" s="268">
        <v>0.89631617467675</v>
      </c>
      <c r="Z985" s="268">
        <v>0.90137741046832</v>
      </c>
      <c r="AA985" s="295">
        <v>0.00164959865227765</v>
      </c>
      <c r="AB985" s="264">
        <v>21218</v>
      </c>
      <c r="AC985" s="264">
        <v>19210</v>
      </c>
      <c r="AD985" s="264">
        <v>20853</v>
      </c>
      <c r="AE985" s="264">
        <v>18850</v>
      </c>
      <c r="AF985" s="268">
        <v>0.905363370722971</v>
      </c>
      <c r="AG985" s="268">
        <v>0.903946674339424</v>
      </c>
      <c r="AH985" s="295">
        <v>0.00141669638354747</v>
      </c>
    </row>
    <row r="986" spans="1:34">
      <c r="A986" s="315" t="s">
        <v>1671</v>
      </c>
      <c r="B986" s="321" t="s">
        <v>3352</v>
      </c>
      <c r="C986" s="293" t="s">
        <v>1766</v>
      </c>
      <c r="D986" s="321" t="s">
        <v>1767</v>
      </c>
      <c r="E986" s="263">
        <v>1729</v>
      </c>
      <c r="F986" s="263">
        <v>1624</v>
      </c>
      <c r="G986" s="263">
        <v>1612</v>
      </c>
      <c r="H986" s="264">
        <v>1701</v>
      </c>
      <c r="I986" s="264">
        <v>1618</v>
      </c>
      <c r="J986" s="264">
        <v>1574</v>
      </c>
      <c r="K986" s="264">
        <v>723</v>
      </c>
      <c r="L986" s="264">
        <v>686</v>
      </c>
      <c r="M986" s="264">
        <v>665</v>
      </c>
      <c r="N986" s="267">
        <v>0.939271255060729</v>
      </c>
      <c r="O986" s="266">
        <v>1624</v>
      </c>
      <c r="P986" s="294">
        <v>0.9</v>
      </c>
      <c r="Q986" s="267">
        <v>0.939271255060729</v>
      </c>
      <c r="R986" s="267">
        <v>0.951205173427396</v>
      </c>
      <c r="S986" s="267">
        <v>0.948824343015214</v>
      </c>
      <c r="T986" s="295">
        <v>-0.0119339183666669</v>
      </c>
      <c r="U986" s="266">
        <v>1729</v>
      </c>
      <c r="V986" s="266">
        <v>1612</v>
      </c>
      <c r="W986" s="267">
        <v>0.932330827067669</v>
      </c>
      <c r="X986" s="267">
        <v>0.932330827067669</v>
      </c>
      <c r="Y986" s="268">
        <v>0.925338036449148</v>
      </c>
      <c r="Z986" s="268">
        <v>0.919778699861687</v>
      </c>
      <c r="AA986" s="295">
        <v>0.00699279061852154</v>
      </c>
      <c r="AB986" s="264">
        <v>9517</v>
      </c>
      <c r="AC986" s="264">
        <v>8786</v>
      </c>
      <c r="AD986" s="264">
        <v>9547</v>
      </c>
      <c r="AE986" s="264">
        <v>8789</v>
      </c>
      <c r="AF986" s="268">
        <v>0.923190080907849</v>
      </c>
      <c r="AG986" s="268">
        <v>0.920603330889285</v>
      </c>
      <c r="AH986" s="295">
        <v>0.00258675001856457</v>
      </c>
    </row>
    <row r="987" spans="1:34">
      <c r="A987" s="315" t="s">
        <v>1671</v>
      </c>
      <c r="B987" s="321" t="s">
        <v>3352</v>
      </c>
      <c r="C987" s="293" t="s">
        <v>1768</v>
      </c>
      <c r="D987" s="321" t="s">
        <v>1769</v>
      </c>
      <c r="E987" s="263">
        <v>2040</v>
      </c>
      <c r="F987" s="263">
        <v>1872</v>
      </c>
      <c r="G987" s="263">
        <v>1771</v>
      </c>
      <c r="H987" s="264">
        <v>2213</v>
      </c>
      <c r="I987" s="264">
        <v>2148</v>
      </c>
      <c r="J987" s="264">
        <v>2026</v>
      </c>
      <c r="K987" s="264">
        <v>999</v>
      </c>
      <c r="L987" s="264">
        <v>975</v>
      </c>
      <c r="M987" s="264">
        <v>926</v>
      </c>
      <c r="N987" s="267">
        <v>0.917647058823529</v>
      </c>
      <c r="O987" s="266">
        <v>1872</v>
      </c>
      <c r="P987" s="294">
        <v>0.9</v>
      </c>
      <c r="Q987" s="267">
        <v>0.917647058823529</v>
      </c>
      <c r="R987" s="267">
        <v>0.970628106642567</v>
      </c>
      <c r="S987" s="267">
        <v>0.975975975975976</v>
      </c>
      <c r="T987" s="295">
        <v>-0.0529810478190372</v>
      </c>
      <c r="U987" s="266">
        <v>2040</v>
      </c>
      <c r="V987" s="266">
        <v>1771</v>
      </c>
      <c r="W987" s="267">
        <v>0.868137254901961</v>
      </c>
      <c r="X987" s="267">
        <v>0.868137254901961</v>
      </c>
      <c r="Y987" s="268">
        <v>0.915499322187076</v>
      </c>
      <c r="Z987" s="268">
        <v>0.926926926926927</v>
      </c>
      <c r="AA987" s="295">
        <v>-0.0473620672851156</v>
      </c>
      <c r="AB987" s="264">
        <v>11877</v>
      </c>
      <c r="AC987" s="264">
        <v>10842</v>
      </c>
      <c r="AD987" s="264">
        <v>11345</v>
      </c>
      <c r="AE987" s="264">
        <v>10612</v>
      </c>
      <c r="AF987" s="268">
        <v>0.912856782015661</v>
      </c>
      <c r="AG987" s="268">
        <v>0.935390039665051</v>
      </c>
      <c r="AH987" s="295">
        <v>-0.0225332576493901</v>
      </c>
    </row>
    <row r="988" spans="1:34">
      <c r="A988" s="315" t="s">
        <v>1671</v>
      </c>
      <c r="B988" s="321" t="s">
        <v>3353</v>
      </c>
      <c r="C988" s="293" t="s">
        <v>1770</v>
      </c>
      <c r="D988" s="321" t="s">
        <v>1771</v>
      </c>
      <c r="E988" s="263">
        <v>2974</v>
      </c>
      <c r="F988" s="263">
        <v>2747</v>
      </c>
      <c r="G988" s="263">
        <v>2627</v>
      </c>
      <c r="H988" s="264">
        <v>2269</v>
      </c>
      <c r="I988" s="264">
        <v>2131</v>
      </c>
      <c r="J988" s="264">
        <v>2024</v>
      </c>
      <c r="K988" s="264">
        <v>1293</v>
      </c>
      <c r="L988" s="264">
        <v>1244</v>
      </c>
      <c r="M988" s="264">
        <v>1184</v>
      </c>
      <c r="N988" s="267">
        <v>0.923671822461332</v>
      </c>
      <c r="O988" s="266">
        <v>2747</v>
      </c>
      <c r="P988" s="294">
        <v>0.9</v>
      </c>
      <c r="Q988" s="267">
        <v>0.923671822461332</v>
      </c>
      <c r="R988" s="267">
        <v>0.939180255619215</v>
      </c>
      <c r="S988" s="267">
        <v>0.962103634957463</v>
      </c>
      <c r="T988" s="295">
        <v>-0.015508433157884</v>
      </c>
      <c r="U988" s="266">
        <v>2974</v>
      </c>
      <c r="V988" s="266">
        <v>2627</v>
      </c>
      <c r="W988" s="267">
        <v>0.883322125084062</v>
      </c>
      <c r="X988" s="267">
        <v>0.883322125084062</v>
      </c>
      <c r="Y988" s="268">
        <v>0.892022917584839</v>
      </c>
      <c r="Z988" s="268">
        <v>0.91569992266048</v>
      </c>
      <c r="AA988" s="295">
        <v>-0.00870079250077727</v>
      </c>
      <c r="AB988" s="264">
        <v>15492</v>
      </c>
      <c r="AC988" s="264">
        <v>13915</v>
      </c>
      <c r="AD988" s="264">
        <v>15601</v>
      </c>
      <c r="AE988" s="264">
        <v>14161</v>
      </c>
      <c r="AF988" s="268">
        <v>0.898205525432481</v>
      </c>
      <c r="AG988" s="268">
        <v>0.90769822447279</v>
      </c>
      <c r="AH988" s="295">
        <v>-0.00949269904030892</v>
      </c>
    </row>
    <row r="989" spans="1:34">
      <c r="A989" s="315" t="s">
        <v>1671</v>
      </c>
      <c r="B989" s="321" t="s">
        <v>3353</v>
      </c>
      <c r="C989" s="293" t="s">
        <v>1772</v>
      </c>
      <c r="D989" s="321" t="s">
        <v>1772</v>
      </c>
      <c r="E989" s="263">
        <v>1647</v>
      </c>
      <c r="F989" s="263">
        <v>1605</v>
      </c>
      <c r="G989" s="263">
        <v>1488</v>
      </c>
      <c r="H989" s="264">
        <v>1279</v>
      </c>
      <c r="I989" s="264">
        <v>1123</v>
      </c>
      <c r="J989" s="264">
        <v>1087</v>
      </c>
      <c r="K989" s="264">
        <v>868</v>
      </c>
      <c r="L989" s="264">
        <v>784</v>
      </c>
      <c r="M989" s="264">
        <v>680</v>
      </c>
      <c r="N989" s="267">
        <v>0.974499089253188</v>
      </c>
      <c r="O989" s="266">
        <v>1605</v>
      </c>
      <c r="P989" s="294">
        <v>0.9</v>
      </c>
      <c r="Q989" s="267">
        <v>0.974499089253188</v>
      </c>
      <c r="R989" s="267">
        <v>0.878029710711493</v>
      </c>
      <c r="S989" s="267">
        <v>0.903225806451613</v>
      </c>
      <c r="T989" s="295">
        <v>0.0964693785416942</v>
      </c>
      <c r="U989" s="266">
        <v>1647</v>
      </c>
      <c r="V989" s="266">
        <v>1488</v>
      </c>
      <c r="W989" s="267">
        <v>0.903460837887067</v>
      </c>
      <c r="X989" s="267">
        <v>0.903460837887067</v>
      </c>
      <c r="Y989" s="268">
        <v>0.849882720875684</v>
      </c>
      <c r="Z989" s="268">
        <v>0.783410138248848</v>
      </c>
      <c r="AA989" s="295">
        <v>0.0535781170113833</v>
      </c>
      <c r="AB989" s="264">
        <v>8995</v>
      </c>
      <c r="AC989" s="264">
        <v>7849</v>
      </c>
      <c r="AD989" s="264">
        <v>9211</v>
      </c>
      <c r="AE989" s="264">
        <v>8227</v>
      </c>
      <c r="AF989" s="268">
        <v>0.872595886603669</v>
      </c>
      <c r="AG989" s="268">
        <v>0.893171208337857</v>
      </c>
      <c r="AH989" s="295">
        <v>-0.0205753217341882</v>
      </c>
    </row>
    <row r="990" spans="1:34">
      <c r="A990" s="315" t="s">
        <v>1671</v>
      </c>
      <c r="B990" s="321" t="s">
        <v>3353</v>
      </c>
      <c r="C990" s="293" t="s">
        <v>1773</v>
      </c>
      <c r="D990" s="321" t="s">
        <v>1774</v>
      </c>
      <c r="E990" s="263">
        <v>2663</v>
      </c>
      <c r="F990" s="263">
        <v>2608</v>
      </c>
      <c r="G990" s="263">
        <v>2445</v>
      </c>
      <c r="H990" s="264">
        <v>2091</v>
      </c>
      <c r="I990" s="264">
        <v>1990</v>
      </c>
      <c r="J990" s="264">
        <v>1889</v>
      </c>
      <c r="K990" s="264">
        <v>1376</v>
      </c>
      <c r="L990" s="264">
        <v>1353</v>
      </c>
      <c r="M990" s="264">
        <v>1281</v>
      </c>
      <c r="N990" s="267">
        <v>0.979346601577169</v>
      </c>
      <c r="O990" s="266">
        <v>2608</v>
      </c>
      <c r="P990" s="294">
        <v>0.9</v>
      </c>
      <c r="Q990" s="267">
        <v>0.979346601577169</v>
      </c>
      <c r="R990" s="267">
        <v>0.95169775227164</v>
      </c>
      <c r="S990" s="267">
        <v>0.98328488372093</v>
      </c>
      <c r="T990" s="295">
        <v>0.0276488493055282</v>
      </c>
      <c r="U990" s="266">
        <v>2663</v>
      </c>
      <c r="V990" s="266">
        <v>2445</v>
      </c>
      <c r="W990" s="267">
        <v>0.918137438978596</v>
      </c>
      <c r="X990" s="267">
        <v>0.918137438978596</v>
      </c>
      <c r="Y990" s="268">
        <v>0.903395504543281</v>
      </c>
      <c r="Z990" s="268">
        <v>0.930959302325581</v>
      </c>
      <c r="AA990" s="295">
        <v>0.0147419344353148</v>
      </c>
      <c r="AB990" s="264">
        <v>14978</v>
      </c>
      <c r="AC990" s="264">
        <v>13953</v>
      </c>
      <c r="AD990" s="264">
        <v>15240</v>
      </c>
      <c r="AE990" s="264">
        <v>14100</v>
      </c>
      <c r="AF990" s="268">
        <v>0.931566297235946</v>
      </c>
      <c r="AG990" s="268">
        <v>0.925196850393701</v>
      </c>
      <c r="AH990" s="295">
        <v>0.00636944684224527</v>
      </c>
    </row>
    <row r="991" spans="1:34">
      <c r="A991" s="315" t="s">
        <v>1671</v>
      </c>
      <c r="B991" s="321" t="s">
        <v>3353</v>
      </c>
      <c r="C991" s="293" t="s">
        <v>1775</v>
      </c>
      <c r="D991" s="321" t="s">
        <v>1776</v>
      </c>
      <c r="E991" s="263">
        <v>5157</v>
      </c>
      <c r="F991" s="263">
        <v>4857</v>
      </c>
      <c r="G991" s="263">
        <v>4601</v>
      </c>
      <c r="H991" s="264">
        <v>3925</v>
      </c>
      <c r="I991" s="264">
        <v>3556</v>
      </c>
      <c r="J991" s="264">
        <v>3497</v>
      </c>
      <c r="K991" s="264">
        <v>2152</v>
      </c>
      <c r="L991" s="264">
        <v>2002</v>
      </c>
      <c r="M991" s="264">
        <v>1935</v>
      </c>
      <c r="N991" s="267">
        <v>0.941826643397324</v>
      </c>
      <c r="O991" s="266">
        <v>4857</v>
      </c>
      <c r="P991" s="294">
        <v>0.9</v>
      </c>
      <c r="Q991" s="267">
        <v>0.941826643397324</v>
      </c>
      <c r="R991" s="267">
        <v>0.905987261146497</v>
      </c>
      <c r="S991" s="267">
        <v>0.930297397769517</v>
      </c>
      <c r="T991" s="295">
        <v>0.0358393822508272</v>
      </c>
      <c r="U991" s="266">
        <v>5157</v>
      </c>
      <c r="V991" s="266">
        <v>4601</v>
      </c>
      <c r="W991" s="267">
        <v>0.892185379096374</v>
      </c>
      <c r="X991" s="267">
        <v>0.892185379096374</v>
      </c>
      <c r="Y991" s="268">
        <v>0.890955414012739</v>
      </c>
      <c r="Z991" s="268">
        <v>0.899163568773234</v>
      </c>
      <c r="AA991" s="295">
        <v>0.00122996508363504</v>
      </c>
      <c r="AB991" s="264">
        <v>26743</v>
      </c>
      <c r="AC991" s="264">
        <v>23910</v>
      </c>
      <c r="AD991" s="264">
        <v>27260</v>
      </c>
      <c r="AE991" s="264">
        <v>24373</v>
      </c>
      <c r="AF991" s="268">
        <v>0.894065736828329</v>
      </c>
      <c r="AG991" s="268">
        <v>0.894093910491563</v>
      </c>
      <c r="AH991" s="295">
        <v>-2.81736632338214e-5</v>
      </c>
    </row>
    <row r="992" spans="1:34">
      <c r="A992" s="315" t="s">
        <v>1671</v>
      </c>
      <c r="B992" s="321" t="s">
        <v>3353</v>
      </c>
      <c r="C992" s="293" t="s">
        <v>1777</v>
      </c>
      <c r="D992" s="321" t="s">
        <v>1778</v>
      </c>
      <c r="E992" s="263">
        <v>3371</v>
      </c>
      <c r="F992" s="263">
        <v>3272</v>
      </c>
      <c r="G992" s="263">
        <v>2936</v>
      </c>
      <c r="H992" s="264">
        <v>2402</v>
      </c>
      <c r="I992" s="264">
        <v>2342</v>
      </c>
      <c r="J992" s="264">
        <v>2206</v>
      </c>
      <c r="K992" s="264">
        <v>1815</v>
      </c>
      <c r="L992" s="264">
        <v>1747</v>
      </c>
      <c r="M992" s="264">
        <v>1630</v>
      </c>
      <c r="N992" s="267">
        <v>0.970631859982201</v>
      </c>
      <c r="O992" s="266">
        <v>3272</v>
      </c>
      <c r="P992" s="294">
        <v>0.9</v>
      </c>
      <c r="Q992" s="267">
        <v>0.970631859982201</v>
      </c>
      <c r="R992" s="267">
        <v>0.975020815986678</v>
      </c>
      <c r="S992" s="267">
        <v>0.962534435261708</v>
      </c>
      <c r="T992" s="295">
        <v>-0.00438895600447664</v>
      </c>
      <c r="U992" s="266">
        <v>3371</v>
      </c>
      <c r="V992" s="266">
        <v>2936</v>
      </c>
      <c r="W992" s="267">
        <v>0.870958172649066</v>
      </c>
      <c r="X992" s="267">
        <v>0.870958172649066</v>
      </c>
      <c r="Y992" s="268">
        <v>0.918401332223147</v>
      </c>
      <c r="Z992" s="268">
        <v>0.898071625344353</v>
      </c>
      <c r="AA992" s="295">
        <v>-0.0474431595740817</v>
      </c>
      <c r="AB992" s="264">
        <v>18699</v>
      </c>
      <c r="AC992" s="264">
        <v>16972</v>
      </c>
      <c r="AD992" s="264">
        <v>18636</v>
      </c>
      <c r="AE992" s="264">
        <v>17015</v>
      </c>
      <c r="AF992" s="268">
        <v>0.90764211989946</v>
      </c>
      <c r="AG992" s="268">
        <v>0.913017814981756</v>
      </c>
      <c r="AH992" s="295">
        <v>-0.00537569508229585</v>
      </c>
    </row>
    <row r="993" spans="1:34">
      <c r="A993" s="315" t="s">
        <v>1671</v>
      </c>
      <c r="B993" s="321" t="s">
        <v>3353</v>
      </c>
      <c r="C993" s="293" t="s">
        <v>1779</v>
      </c>
      <c r="D993" s="321" t="s">
        <v>1780</v>
      </c>
      <c r="E993" s="263">
        <v>4361</v>
      </c>
      <c r="F993" s="263">
        <v>3970</v>
      </c>
      <c r="G993" s="263">
        <v>3867</v>
      </c>
      <c r="H993" s="264">
        <v>3270</v>
      </c>
      <c r="I993" s="264">
        <v>3029</v>
      </c>
      <c r="J993" s="264">
        <v>2950</v>
      </c>
      <c r="K993" s="264">
        <v>2251</v>
      </c>
      <c r="L993" s="264">
        <v>2140</v>
      </c>
      <c r="M993" s="264">
        <v>2065</v>
      </c>
      <c r="N993" s="267">
        <v>0.91034166475579</v>
      </c>
      <c r="O993" s="266">
        <v>3970</v>
      </c>
      <c r="P993" s="294">
        <v>0.9</v>
      </c>
      <c r="Q993" s="267">
        <v>0.91034166475579</v>
      </c>
      <c r="R993" s="267">
        <v>0.926299694189602</v>
      </c>
      <c r="S993" s="267">
        <v>0.950688582852066</v>
      </c>
      <c r="T993" s="295">
        <v>-0.0159580294338125</v>
      </c>
      <c r="U993" s="266">
        <v>4361</v>
      </c>
      <c r="V993" s="266">
        <v>3867</v>
      </c>
      <c r="W993" s="267">
        <v>0.88672322861729</v>
      </c>
      <c r="X993" s="267">
        <v>0.88672322861729</v>
      </c>
      <c r="Y993" s="268">
        <v>0.902140672782875</v>
      </c>
      <c r="Z993" s="268">
        <v>0.91737005775211</v>
      </c>
      <c r="AA993" s="295">
        <v>-0.015417444165585</v>
      </c>
      <c r="AB993" s="264">
        <v>23395</v>
      </c>
      <c r="AC993" s="264">
        <v>21246</v>
      </c>
      <c r="AD993" s="264">
        <v>23036</v>
      </c>
      <c r="AE993" s="264">
        <v>20842</v>
      </c>
      <c r="AF993" s="268">
        <v>0.908142765548194</v>
      </c>
      <c r="AG993" s="268">
        <v>0.904757770446258</v>
      </c>
      <c r="AH993" s="295">
        <v>0.00338499510193602</v>
      </c>
    </row>
    <row r="994" spans="1:34">
      <c r="A994" s="315" t="s">
        <v>1671</v>
      </c>
      <c r="B994" s="321" t="s">
        <v>3353</v>
      </c>
      <c r="C994" s="293" t="s">
        <v>1781</v>
      </c>
      <c r="D994" s="321" t="s">
        <v>1782</v>
      </c>
      <c r="E994" s="263">
        <v>5492</v>
      </c>
      <c r="F994" s="263">
        <v>5357</v>
      </c>
      <c r="G994" s="263">
        <v>5062</v>
      </c>
      <c r="H994" s="264">
        <v>4243</v>
      </c>
      <c r="I994" s="264">
        <v>4009</v>
      </c>
      <c r="J994" s="264">
        <v>3895</v>
      </c>
      <c r="K994" s="264">
        <v>2850</v>
      </c>
      <c r="L994" s="264">
        <v>2704</v>
      </c>
      <c r="M994" s="264">
        <v>2677</v>
      </c>
      <c r="N994" s="267">
        <v>0.975418790968682</v>
      </c>
      <c r="O994" s="266">
        <v>5357</v>
      </c>
      <c r="P994" s="294">
        <v>0.9</v>
      </c>
      <c r="Q994" s="267">
        <v>0.975418790968682</v>
      </c>
      <c r="R994" s="267">
        <v>0.944850341739335</v>
      </c>
      <c r="S994" s="267">
        <v>0.948771929824561</v>
      </c>
      <c r="T994" s="295">
        <v>0.0305684492293463</v>
      </c>
      <c r="U994" s="266">
        <v>5492</v>
      </c>
      <c r="V994" s="266">
        <v>5062</v>
      </c>
      <c r="W994" s="267">
        <v>0.921704297159505</v>
      </c>
      <c r="X994" s="267">
        <v>0.921704297159505</v>
      </c>
      <c r="Y994" s="268">
        <v>0.917982559509781</v>
      </c>
      <c r="Z994" s="268">
        <v>0.939298245614035</v>
      </c>
      <c r="AA994" s="295">
        <v>0.00372173764972394</v>
      </c>
      <c r="AB994" s="264">
        <v>29814</v>
      </c>
      <c r="AC994" s="264">
        <v>27355</v>
      </c>
      <c r="AD994" s="264">
        <v>28788</v>
      </c>
      <c r="AE994" s="264">
        <v>26223</v>
      </c>
      <c r="AF994" s="268">
        <v>0.917521969544509</v>
      </c>
      <c r="AG994" s="268">
        <v>0.910900375156315</v>
      </c>
      <c r="AH994" s="295">
        <v>0.0066215943881941</v>
      </c>
    </row>
    <row r="995" spans="1:34">
      <c r="A995" s="315" t="s">
        <v>1671</v>
      </c>
      <c r="B995" s="321" t="s">
        <v>3353</v>
      </c>
      <c r="C995" s="293" t="s">
        <v>1783</v>
      </c>
      <c r="D995" s="321" t="s">
        <v>1784</v>
      </c>
      <c r="E995" s="263">
        <v>3796</v>
      </c>
      <c r="F995" s="263">
        <v>3534</v>
      </c>
      <c r="G995" s="263">
        <v>3454</v>
      </c>
      <c r="H995" s="264">
        <v>3101</v>
      </c>
      <c r="I995" s="264">
        <v>2671</v>
      </c>
      <c r="J995" s="264">
        <v>2865</v>
      </c>
      <c r="K995" s="264">
        <v>1952</v>
      </c>
      <c r="L995" s="264">
        <v>1867</v>
      </c>
      <c r="M995" s="264">
        <v>1804</v>
      </c>
      <c r="N995" s="267">
        <v>0.930979978925184</v>
      </c>
      <c r="O995" s="266">
        <v>3534</v>
      </c>
      <c r="P995" s="294">
        <v>0.9</v>
      </c>
      <c r="Q995" s="267">
        <v>0.930979978925184</v>
      </c>
      <c r="R995" s="267">
        <v>0.861335053208642</v>
      </c>
      <c r="S995" s="267">
        <v>0.956454918032787</v>
      </c>
      <c r="T995" s="295">
        <v>0.069644925716542</v>
      </c>
      <c r="U995" s="266">
        <v>3796</v>
      </c>
      <c r="V995" s="266">
        <v>3454</v>
      </c>
      <c r="W995" s="267">
        <v>0.909905163329821</v>
      </c>
      <c r="X995" s="267">
        <v>0.909905163329821</v>
      </c>
      <c r="Y995" s="268">
        <v>0.923895517574976</v>
      </c>
      <c r="Z995" s="268">
        <v>0.924180327868853</v>
      </c>
      <c r="AA995" s="295">
        <v>-0.0139903542451549</v>
      </c>
      <c r="AB995" s="264">
        <v>20861</v>
      </c>
      <c r="AC995" s="264">
        <v>19328</v>
      </c>
      <c r="AD995" s="264">
        <v>20453</v>
      </c>
      <c r="AE995" s="264">
        <v>18932</v>
      </c>
      <c r="AF995" s="268">
        <v>0.926513589952543</v>
      </c>
      <c r="AG995" s="268">
        <v>0.925634381264362</v>
      </c>
      <c r="AH995" s="295">
        <v>0.000879208688180921</v>
      </c>
    </row>
    <row r="996" spans="1:34">
      <c r="A996" s="315" t="s">
        <v>1671</v>
      </c>
      <c r="B996" s="321" t="s">
        <v>3353</v>
      </c>
      <c r="C996" s="293" t="s">
        <v>1785</v>
      </c>
      <c r="D996" s="321" t="s">
        <v>1785</v>
      </c>
      <c r="E996" s="263">
        <v>3820</v>
      </c>
      <c r="F996" s="263">
        <v>3694</v>
      </c>
      <c r="G996" s="263">
        <v>3489</v>
      </c>
      <c r="H996" s="264">
        <v>1995</v>
      </c>
      <c r="I996" s="264">
        <v>1868</v>
      </c>
      <c r="J996" s="264">
        <v>1755</v>
      </c>
      <c r="K996" s="264">
        <v>2791</v>
      </c>
      <c r="L996" s="264">
        <v>2723</v>
      </c>
      <c r="M996" s="264">
        <v>2568</v>
      </c>
      <c r="N996" s="267">
        <v>0.967015706806283</v>
      </c>
      <c r="O996" s="266">
        <v>3694</v>
      </c>
      <c r="P996" s="294">
        <v>0.9</v>
      </c>
      <c r="Q996" s="267">
        <v>0.967015706806283</v>
      </c>
      <c r="R996" s="267">
        <v>0.936340852130326</v>
      </c>
      <c r="S996" s="267">
        <v>0.975635972769617</v>
      </c>
      <c r="T996" s="295">
        <v>0.0306748546759569</v>
      </c>
      <c r="U996" s="266">
        <v>3820</v>
      </c>
      <c r="V996" s="266">
        <v>3489</v>
      </c>
      <c r="W996" s="267">
        <v>0.913350785340314</v>
      </c>
      <c r="X996" s="267">
        <v>0.913350785340314</v>
      </c>
      <c r="Y996" s="268">
        <v>0.879699248120301</v>
      </c>
      <c r="Z996" s="268">
        <v>0.920100322465066</v>
      </c>
      <c r="AA996" s="295">
        <v>0.0336515372200134</v>
      </c>
      <c r="AB996" s="264">
        <v>22137</v>
      </c>
      <c r="AC996" s="264">
        <v>20124</v>
      </c>
      <c r="AD996" s="264">
        <v>22365</v>
      </c>
      <c r="AE996" s="264">
        <v>20786</v>
      </c>
      <c r="AF996" s="268">
        <v>0.90906626914216</v>
      </c>
      <c r="AG996" s="268">
        <v>0.929398613905656</v>
      </c>
      <c r="AH996" s="295">
        <v>-0.020332344763496</v>
      </c>
    </row>
    <row r="997" spans="1:34">
      <c r="A997" s="315" t="s">
        <v>1671</v>
      </c>
      <c r="B997" s="321" t="s">
        <v>3351</v>
      </c>
      <c r="C997" s="293" t="s">
        <v>1786</v>
      </c>
      <c r="D997" s="321" t="s">
        <v>1787</v>
      </c>
      <c r="E997" s="263">
        <v>2437</v>
      </c>
      <c r="F997" s="263">
        <v>2398</v>
      </c>
      <c r="G997" s="263">
        <v>2250</v>
      </c>
      <c r="H997" s="264">
        <v>1999</v>
      </c>
      <c r="I997" s="264">
        <v>1969</v>
      </c>
      <c r="J997" s="264">
        <v>1812</v>
      </c>
      <c r="K997" s="264">
        <v>1052</v>
      </c>
      <c r="L997" s="264">
        <v>1031</v>
      </c>
      <c r="M997" s="264">
        <v>995</v>
      </c>
      <c r="N997" s="267">
        <v>0.983996717275339</v>
      </c>
      <c r="O997" s="266">
        <v>2398</v>
      </c>
      <c r="P997" s="294">
        <v>0.9</v>
      </c>
      <c r="Q997" s="267">
        <v>0.983996717275339</v>
      </c>
      <c r="R997" s="267">
        <v>0.984992496248124</v>
      </c>
      <c r="S997" s="267">
        <v>0.980038022813688</v>
      </c>
      <c r="T997" s="295">
        <v>-0.000995778972785466</v>
      </c>
      <c r="U997" s="266">
        <v>2437</v>
      </c>
      <c r="V997" s="266">
        <v>2250</v>
      </c>
      <c r="W997" s="267">
        <v>0.923266311038162</v>
      </c>
      <c r="X997" s="267">
        <v>0.923266311038162</v>
      </c>
      <c r="Y997" s="268">
        <v>0.906453226613307</v>
      </c>
      <c r="Z997" s="268">
        <v>0.945817490494297</v>
      </c>
      <c r="AA997" s="295">
        <v>0.0168130844248551</v>
      </c>
      <c r="AB997" s="264">
        <v>13303</v>
      </c>
      <c r="AC997" s="264">
        <v>12405</v>
      </c>
      <c r="AD997" s="264">
        <v>14362</v>
      </c>
      <c r="AE997" s="264">
        <v>13634</v>
      </c>
      <c r="AF997" s="268">
        <v>0.932496429376832</v>
      </c>
      <c r="AG997" s="268">
        <v>0.949310680963654</v>
      </c>
      <c r="AH997" s="295">
        <v>-0.0168142515868218</v>
      </c>
    </row>
    <row r="998" spans="1:34">
      <c r="A998" s="315" t="s">
        <v>1671</v>
      </c>
      <c r="B998" s="321" t="s">
        <v>3351</v>
      </c>
      <c r="C998" s="293" t="s">
        <v>1788</v>
      </c>
      <c r="D998" s="321" t="s">
        <v>1789</v>
      </c>
      <c r="E998" s="263">
        <v>2386</v>
      </c>
      <c r="F998" s="263">
        <v>2136</v>
      </c>
      <c r="G998" s="263">
        <v>2169</v>
      </c>
      <c r="H998" s="264">
        <v>1893</v>
      </c>
      <c r="I998" s="264">
        <v>1870</v>
      </c>
      <c r="J998" s="264">
        <v>1736</v>
      </c>
      <c r="K998" s="264">
        <v>1091</v>
      </c>
      <c r="L998" s="264">
        <v>1004</v>
      </c>
      <c r="M998" s="264">
        <v>1037</v>
      </c>
      <c r="N998" s="267">
        <v>0.895222129086337</v>
      </c>
      <c r="O998" s="266">
        <v>2136</v>
      </c>
      <c r="P998" s="294">
        <v>0.9</v>
      </c>
      <c r="Q998" s="267">
        <v>0.895222129086337</v>
      </c>
      <c r="R998" s="267">
        <v>0.987849973586899</v>
      </c>
      <c r="S998" s="267">
        <v>0.92025664527956</v>
      </c>
      <c r="T998" s="295">
        <v>-0.0926278445005622</v>
      </c>
      <c r="U998" s="266">
        <v>2386</v>
      </c>
      <c r="V998" s="266">
        <v>2169</v>
      </c>
      <c r="W998" s="267">
        <v>0.90905280804694</v>
      </c>
      <c r="X998" s="267">
        <v>0.90905280804694</v>
      </c>
      <c r="Y998" s="268">
        <v>0.917062863180137</v>
      </c>
      <c r="Z998" s="268">
        <v>0.950504124656279</v>
      </c>
      <c r="AA998" s="295">
        <v>-0.00801005513319686</v>
      </c>
      <c r="AB998" s="264">
        <v>12965</v>
      </c>
      <c r="AC998" s="264">
        <v>12186</v>
      </c>
      <c r="AD998" s="264">
        <v>11977</v>
      </c>
      <c r="AE998" s="264">
        <v>11244</v>
      </c>
      <c r="AF998" s="268">
        <v>0.939915156189742</v>
      </c>
      <c r="AG998" s="268">
        <v>0.938799365450447</v>
      </c>
      <c r="AH998" s="295">
        <v>0.00111579073929491</v>
      </c>
    </row>
    <row r="999" spans="1:34">
      <c r="A999" s="315" t="s">
        <v>1671</v>
      </c>
      <c r="B999" s="321" t="s">
        <v>3351</v>
      </c>
      <c r="C999" s="293" t="s">
        <v>1790</v>
      </c>
      <c r="D999" s="321" t="s">
        <v>1791</v>
      </c>
      <c r="E999" s="263">
        <v>5877</v>
      </c>
      <c r="F999" s="263">
        <v>5446</v>
      </c>
      <c r="G999" s="263">
        <v>5514</v>
      </c>
      <c r="H999" s="264">
        <v>4635</v>
      </c>
      <c r="I999" s="264">
        <v>4374</v>
      </c>
      <c r="J999" s="264">
        <v>4314</v>
      </c>
      <c r="K999" s="264">
        <v>2581</v>
      </c>
      <c r="L999" s="264">
        <v>2554</v>
      </c>
      <c r="M999" s="264">
        <v>2405</v>
      </c>
      <c r="N999" s="267">
        <v>0.926663263569849</v>
      </c>
      <c r="O999" s="266">
        <v>5446</v>
      </c>
      <c r="P999" s="294">
        <v>0.9</v>
      </c>
      <c r="Q999" s="267">
        <v>0.926663263569849</v>
      </c>
      <c r="R999" s="267">
        <v>0.94368932038835</v>
      </c>
      <c r="S999" s="267">
        <v>0.989538938395971</v>
      </c>
      <c r="T999" s="295">
        <v>-0.017026056818501</v>
      </c>
      <c r="U999" s="266">
        <v>5877</v>
      </c>
      <c r="V999" s="266">
        <v>5514</v>
      </c>
      <c r="W999" s="267">
        <v>0.938233792751404</v>
      </c>
      <c r="X999" s="267">
        <v>0.938233792751404</v>
      </c>
      <c r="Y999" s="268">
        <v>0.930744336569579</v>
      </c>
      <c r="Z999" s="268">
        <v>0.931809376210771</v>
      </c>
      <c r="AA999" s="295">
        <v>0.00748945618182439</v>
      </c>
      <c r="AB999" s="264">
        <v>30624</v>
      </c>
      <c r="AC999" s="264">
        <v>28709</v>
      </c>
      <c r="AD999" s="264">
        <v>29282</v>
      </c>
      <c r="AE999" s="264">
        <v>27670</v>
      </c>
      <c r="AF999" s="268">
        <v>0.937467345872518</v>
      </c>
      <c r="AG999" s="268">
        <v>0.944949115497575</v>
      </c>
      <c r="AH999" s="295">
        <v>-0.00748176962505709</v>
      </c>
    </row>
    <row r="1000" spans="1:34">
      <c r="A1000" s="315" t="s">
        <v>1671</v>
      </c>
      <c r="B1000" s="321" t="s">
        <v>3351</v>
      </c>
      <c r="C1000" s="293" t="s">
        <v>1792</v>
      </c>
      <c r="D1000" s="321" t="s">
        <v>1793</v>
      </c>
      <c r="E1000" s="263">
        <v>1689</v>
      </c>
      <c r="F1000" s="263">
        <v>1686</v>
      </c>
      <c r="G1000" s="263">
        <v>1554</v>
      </c>
      <c r="H1000" s="264">
        <v>1359</v>
      </c>
      <c r="I1000" s="264">
        <v>1352</v>
      </c>
      <c r="J1000" s="264">
        <v>1260</v>
      </c>
      <c r="K1000" s="264">
        <v>792</v>
      </c>
      <c r="L1000" s="264">
        <v>787</v>
      </c>
      <c r="M1000" s="264">
        <v>724</v>
      </c>
      <c r="N1000" s="267">
        <v>0.998223801065719</v>
      </c>
      <c r="O1000" s="266">
        <v>1686</v>
      </c>
      <c r="P1000" s="294">
        <v>0.9</v>
      </c>
      <c r="Q1000" s="267">
        <v>0.998223801065719</v>
      </c>
      <c r="R1000" s="267">
        <v>0.994849153789551</v>
      </c>
      <c r="S1000" s="267">
        <v>0.993686868686869</v>
      </c>
      <c r="T1000" s="295">
        <v>0.00337464727616821</v>
      </c>
      <c r="U1000" s="266">
        <v>1689</v>
      </c>
      <c r="V1000" s="266">
        <v>1554</v>
      </c>
      <c r="W1000" s="267">
        <v>0.920071047957371</v>
      </c>
      <c r="X1000" s="267">
        <v>0.920071047957371</v>
      </c>
      <c r="Y1000" s="268">
        <v>0.927152317880795</v>
      </c>
      <c r="Z1000" s="268">
        <v>0.914141414141414</v>
      </c>
      <c r="AA1000" s="295">
        <v>-0.00708126992342339</v>
      </c>
      <c r="AB1000" s="264">
        <v>9204</v>
      </c>
      <c r="AC1000" s="264">
        <v>8500</v>
      </c>
      <c r="AD1000" s="264">
        <v>8992</v>
      </c>
      <c r="AE1000" s="264">
        <v>8420</v>
      </c>
      <c r="AF1000" s="268">
        <v>0.923511516731856</v>
      </c>
      <c r="AG1000" s="268">
        <v>0.936387900355872</v>
      </c>
      <c r="AH1000" s="295">
        <v>-0.0128763836240162</v>
      </c>
    </row>
    <row r="1001" spans="1:34">
      <c r="A1001" s="315" t="s">
        <v>1671</v>
      </c>
      <c r="B1001" s="321" t="s">
        <v>3352</v>
      </c>
      <c r="C1001" s="293" t="s">
        <v>1794</v>
      </c>
      <c r="D1001" s="321" t="s">
        <v>1795</v>
      </c>
      <c r="E1001" s="263">
        <v>2902</v>
      </c>
      <c r="F1001" s="263">
        <v>2439</v>
      </c>
      <c r="G1001" s="263">
        <v>2539</v>
      </c>
      <c r="H1001" s="264">
        <v>3375</v>
      </c>
      <c r="I1001" s="264">
        <v>3061</v>
      </c>
      <c r="J1001" s="264">
        <v>2990</v>
      </c>
      <c r="K1001" s="264">
        <v>1443</v>
      </c>
      <c r="L1001" s="264">
        <v>1258</v>
      </c>
      <c r="M1001" s="264">
        <v>1218</v>
      </c>
      <c r="N1001" s="267">
        <v>0.840454858718125</v>
      </c>
      <c r="O1001" s="266">
        <v>2439</v>
      </c>
      <c r="P1001" s="294">
        <v>0.9</v>
      </c>
      <c r="Q1001" s="267">
        <v>0.840454858718125</v>
      </c>
      <c r="R1001" s="267">
        <v>0.906962962962963</v>
      </c>
      <c r="S1001" s="267">
        <v>0.871794871794872</v>
      </c>
      <c r="T1001" s="295">
        <v>-0.0665081042448376</v>
      </c>
      <c r="U1001" s="266">
        <v>2902</v>
      </c>
      <c r="V1001" s="266">
        <v>2539</v>
      </c>
      <c r="W1001" s="267">
        <v>0.874913852515507</v>
      </c>
      <c r="X1001" s="267">
        <v>0.874913852515507</v>
      </c>
      <c r="Y1001" s="268">
        <v>0.885925925925926</v>
      </c>
      <c r="Z1001" s="268">
        <v>0.844074844074844</v>
      </c>
      <c r="AA1001" s="295">
        <v>-0.0110120734104193</v>
      </c>
      <c r="AB1001" s="264">
        <v>18435</v>
      </c>
      <c r="AC1001" s="264">
        <v>16158</v>
      </c>
      <c r="AD1001" s="264">
        <v>18341</v>
      </c>
      <c r="AE1001" s="264">
        <v>15987</v>
      </c>
      <c r="AF1001" s="268">
        <v>0.876484947111473</v>
      </c>
      <c r="AG1001" s="268">
        <v>0.871653672100758</v>
      </c>
      <c r="AH1001" s="295">
        <v>0.0048312750107149</v>
      </c>
    </row>
    <row r="1002" spans="1:34">
      <c r="A1002" s="315" t="s">
        <v>1671</v>
      </c>
      <c r="B1002" s="321" t="s">
        <v>3352</v>
      </c>
      <c r="C1002" s="293" t="s">
        <v>1796</v>
      </c>
      <c r="D1002" s="321" t="s">
        <v>1797</v>
      </c>
      <c r="E1002" s="263">
        <v>3838</v>
      </c>
      <c r="F1002" s="263">
        <v>3809</v>
      </c>
      <c r="G1002" s="263">
        <v>3411</v>
      </c>
      <c r="H1002" s="264">
        <v>4413</v>
      </c>
      <c r="I1002" s="264">
        <v>4303</v>
      </c>
      <c r="J1002" s="264">
        <v>3952</v>
      </c>
      <c r="K1002" s="264">
        <v>1727</v>
      </c>
      <c r="L1002" s="264">
        <v>1723</v>
      </c>
      <c r="M1002" s="264">
        <v>1545</v>
      </c>
      <c r="N1002" s="267">
        <v>0.992443981240229</v>
      </c>
      <c r="O1002" s="266">
        <v>3809</v>
      </c>
      <c r="P1002" s="294">
        <v>0.9</v>
      </c>
      <c r="Q1002" s="267">
        <v>0.992443981240229</v>
      </c>
      <c r="R1002" s="267">
        <v>0.975073646045774</v>
      </c>
      <c r="S1002" s="267">
        <v>0.997683844817603</v>
      </c>
      <c r="T1002" s="295">
        <v>0.0173703351944554</v>
      </c>
      <c r="U1002" s="266">
        <v>3838</v>
      </c>
      <c r="V1002" s="266">
        <v>3411</v>
      </c>
      <c r="W1002" s="267">
        <v>0.888744137571652</v>
      </c>
      <c r="X1002" s="267">
        <v>0.888744137571652</v>
      </c>
      <c r="Y1002" s="268">
        <v>0.895535916610016</v>
      </c>
      <c r="Z1002" s="268">
        <v>0.894614939200926</v>
      </c>
      <c r="AA1002" s="295">
        <v>-0.00679177903836392</v>
      </c>
      <c r="AB1002" s="264">
        <v>23242</v>
      </c>
      <c r="AC1002" s="264">
        <v>20710</v>
      </c>
      <c r="AD1002" s="264">
        <v>22865</v>
      </c>
      <c r="AE1002" s="264">
        <v>20672</v>
      </c>
      <c r="AF1002" s="268">
        <v>0.891059289217795</v>
      </c>
      <c r="AG1002" s="268">
        <v>0.904089219330855</v>
      </c>
      <c r="AH1002" s="295">
        <v>-0.0130299301130596</v>
      </c>
    </row>
    <row r="1003" spans="1:34">
      <c r="A1003" s="315" t="s">
        <v>1671</v>
      </c>
      <c r="B1003" s="321" t="s">
        <v>3352</v>
      </c>
      <c r="C1003" s="293" t="s">
        <v>1798</v>
      </c>
      <c r="D1003" s="321" t="s">
        <v>1799</v>
      </c>
      <c r="E1003" s="263">
        <v>1638</v>
      </c>
      <c r="F1003" s="263">
        <v>1521</v>
      </c>
      <c r="G1003" s="263">
        <v>1468</v>
      </c>
      <c r="H1003" s="264">
        <v>2165</v>
      </c>
      <c r="I1003" s="264">
        <v>1995</v>
      </c>
      <c r="J1003" s="264">
        <v>1968</v>
      </c>
      <c r="K1003" s="264">
        <v>1108</v>
      </c>
      <c r="L1003" s="264">
        <v>1007</v>
      </c>
      <c r="M1003" s="264">
        <v>1034</v>
      </c>
      <c r="N1003" s="267">
        <v>0.928571428571429</v>
      </c>
      <c r="O1003" s="266">
        <v>1521</v>
      </c>
      <c r="P1003" s="294">
        <v>0.9</v>
      </c>
      <c r="Q1003" s="267">
        <v>0.928571428571429</v>
      </c>
      <c r="R1003" s="267">
        <v>0.921478060046189</v>
      </c>
      <c r="S1003" s="267">
        <v>0.90884476534296</v>
      </c>
      <c r="T1003" s="295">
        <v>0.00709336852523923</v>
      </c>
      <c r="U1003" s="266">
        <v>1638</v>
      </c>
      <c r="V1003" s="266">
        <v>1468</v>
      </c>
      <c r="W1003" s="267">
        <v>0.896214896214896</v>
      </c>
      <c r="X1003" s="267">
        <v>0.896214896214896</v>
      </c>
      <c r="Y1003" s="268">
        <v>0.909006928406466</v>
      </c>
      <c r="Z1003" s="268">
        <v>0.933212996389892</v>
      </c>
      <c r="AA1003" s="295">
        <v>-0.0127920321915702</v>
      </c>
      <c r="AB1003" s="264">
        <v>11539</v>
      </c>
      <c r="AC1003" s="264">
        <v>10514</v>
      </c>
      <c r="AD1003" s="264">
        <v>10957</v>
      </c>
      <c r="AE1003" s="264">
        <v>9992</v>
      </c>
      <c r="AF1003" s="268">
        <v>0.911170812028772</v>
      </c>
      <c r="AG1003" s="268">
        <v>0.911928447567765</v>
      </c>
      <c r="AH1003" s="295">
        <v>-0.000757635538992885</v>
      </c>
    </row>
    <row r="1004" spans="1:34">
      <c r="A1004" s="315" t="s">
        <v>1671</v>
      </c>
      <c r="B1004" s="321" t="s">
        <v>3352</v>
      </c>
      <c r="C1004" s="293" t="s">
        <v>1800</v>
      </c>
      <c r="D1004" s="321" t="s">
        <v>1801</v>
      </c>
      <c r="E1004" s="263">
        <v>2803</v>
      </c>
      <c r="F1004" s="263">
        <v>2683</v>
      </c>
      <c r="G1004" s="263">
        <v>2445</v>
      </c>
      <c r="H1004" s="264">
        <v>3265</v>
      </c>
      <c r="I1004" s="264">
        <v>2960</v>
      </c>
      <c r="J1004" s="264">
        <v>2688</v>
      </c>
      <c r="K1004" s="264">
        <v>1621</v>
      </c>
      <c r="L1004" s="264">
        <v>1543</v>
      </c>
      <c r="M1004" s="264">
        <v>1450</v>
      </c>
      <c r="N1004" s="267">
        <v>0.957188726364609</v>
      </c>
      <c r="O1004" s="266">
        <v>2683</v>
      </c>
      <c r="P1004" s="294">
        <v>0.9</v>
      </c>
      <c r="Q1004" s="267">
        <v>0.957188726364609</v>
      </c>
      <c r="R1004" s="267">
        <v>0.906584992343032</v>
      </c>
      <c r="S1004" s="267">
        <v>0.951881554595928</v>
      </c>
      <c r="T1004" s="295">
        <v>0.0506037340215773</v>
      </c>
      <c r="U1004" s="266">
        <v>2803</v>
      </c>
      <c r="V1004" s="266">
        <v>2445</v>
      </c>
      <c r="W1004" s="267">
        <v>0.872279700321085</v>
      </c>
      <c r="X1004" s="267">
        <v>0.872279700321085</v>
      </c>
      <c r="Y1004" s="268">
        <v>0.823277182235835</v>
      </c>
      <c r="Z1004" s="268">
        <v>0.894509561998766</v>
      </c>
      <c r="AA1004" s="295">
        <v>0.04900251808525</v>
      </c>
      <c r="AB1004" s="264">
        <v>18079</v>
      </c>
      <c r="AC1004" s="264">
        <v>15557</v>
      </c>
      <c r="AD1004" s="264">
        <v>17551</v>
      </c>
      <c r="AE1004" s="264">
        <v>15489</v>
      </c>
      <c r="AF1004" s="268">
        <v>0.860501133912274</v>
      </c>
      <c r="AG1004" s="268">
        <v>0.882513816876531</v>
      </c>
      <c r="AH1004" s="295">
        <v>-0.0220126829642574</v>
      </c>
    </row>
    <row r="1005" spans="1:34">
      <c r="A1005" s="315" t="s">
        <v>1671</v>
      </c>
      <c r="B1005" s="321" t="s">
        <v>3352</v>
      </c>
      <c r="C1005" s="293" t="s">
        <v>1802</v>
      </c>
      <c r="D1005" s="321" t="s">
        <v>1803</v>
      </c>
      <c r="E1005" s="263">
        <v>1958</v>
      </c>
      <c r="F1005" s="263">
        <v>1943</v>
      </c>
      <c r="G1005" s="263">
        <v>1754</v>
      </c>
      <c r="H1005" s="264">
        <v>2551</v>
      </c>
      <c r="I1005" s="264">
        <v>2540</v>
      </c>
      <c r="J1005" s="264">
        <v>2341</v>
      </c>
      <c r="K1005" s="264">
        <v>1334</v>
      </c>
      <c r="L1005" s="264">
        <v>1321</v>
      </c>
      <c r="M1005" s="264">
        <v>1240</v>
      </c>
      <c r="N1005" s="267">
        <v>0.992339121552605</v>
      </c>
      <c r="O1005" s="266">
        <v>1943</v>
      </c>
      <c r="P1005" s="294">
        <v>0.9</v>
      </c>
      <c r="Q1005" s="267">
        <v>0.992339121552605</v>
      </c>
      <c r="R1005" s="267">
        <v>0.995687965503724</v>
      </c>
      <c r="S1005" s="267">
        <v>0.990254872563718</v>
      </c>
      <c r="T1005" s="295">
        <v>-0.00334884395111934</v>
      </c>
      <c r="U1005" s="266">
        <v>1958</v>
      </c>
      <c r="V1005" s="266">
        <v>1754</v>
      </c>
      <c r="W1005" s="267">
        <v>0.895812053115424</v>
      </c>
      <c r="X1005" s="267">
        <v>0.895812053115424</v>
      </c>
      <c r="Y1005" s="268">
        <v>0.917679341434732</v>
      </c>
      <c r="Z1005" s="268">
        <v>0.929535232383808</v>
      </c>
      <c r="AA1005" s="295">
        <v>-0.0218672883193076</v>
      </c>
      <c r="AB1005" s="264">
        <v>14214</v>
      </c>
      <c r="AC1005" s="264">
        <v>12980</v>
      </c>
      <c r="AD1005" s="264">
        <v>14412</v>
      </c>
      <c r="AE1005" s="264">
        <v>13319</v>
      </c>
      <c r="AF1005" s="268">
        <v>0.913184184606726</v>
      </c>
      <c r="AG1005" s="268">
        <v>0.924160421870663</v>
      </c>
      <c r="AH1005" s="295">
        <v>-0.0109762372639376</v>
      </c>
    </row>
    <row r="1006" spans="1:34">
      <c r="A1006" s="315" t="s">
        <v>1671</v>
      </c>
      <c r="B1006" s="321" t="s">
        <v>3352</v>
      </c>
      <c r="C1006" s="293" t="s">
        <v>1804</v>
      </c>
      <c r="D1006" s="321" t="s">
        <v>1805</v>
      </c>
      <c r="E1006" s="263">
        <v>0</v>
      </c>
      <c r="F1006" s="263">
        <v>0</v>
      </c>
      <c r="G1006" s="263">
        <v>0</v>
      </c>
      <c r="H1006" s="264">
        <v>0</v>
      </c>
      <c r="I1006" s="264">
        <v>0</v>
      </c>
      <c r="J1006" s="264">
        <v>0</v>
      </c>
      <c r="K1006" s="264">
        <v>0</v>
      </c>
      <c r="L1006" s="264">
        <v>0</v>
      </c>
      <c r="M1006" s="264">
        <v>0</v>
      </c>
      <c r="N1006" s="267">
        <v>0</v>
      </c>
      <c r="O1006" s="266">
        <v>0</v>
      </c>
      <c r="P1006" s="294">
        <v>0.9</v>
      </c>
      <c r="Q1006" s="267">
        <v>0</v>
      </c>
      <c r="R1006" s="267">
        <v>0</v>
      </c>
      <c r="S1006" s="267">
        <v>0</v>
      </c>
      <c r="T1006" s="295">
        <v>0</v>
      </c>
      <c r="U1006" s="266">
        <v>0</v>
      </c>
      <c r="V1006" s="266">
        <v>0</v>
      </c>
      <c r="W1006" s="267">
        <v>0</v>
      </c>
      <c r="X1006" s="267">
        <v>0</v>
      </c>
      <c r="Y1006" s="268">
        <v>0</v>
      </c>
      <c r="Z1006" s="268">
        <v>0</v>
      </c>
      <c r="AA1006" s="295">
        <v>0</v>
      </c>
      <c r="AB1006" s="264">
        <v>0</v>
      </c>
      <c r="AC1006" s="264">
        <v>0</v>
      </c>
      <c r="AD1006" s="264">
        <v>0</v>
      </c>
      <c r="AE1006" s="264">
        <v>0</v>
      </c>
      <c r="AF1006" s="268">
        <v>0</v>
      </c>
      <c r="AG1006" s="268">
        <v>0</v>
      </c>
      <c r="AH1006" s="295">
        <v>0</v>
      </c>
    </row>
    <row r="1007" spans="1:34">
      <c r="A1007" s="315" t="s">
        <v>1671</v>
      </c>
      <c r="B1007" s="321" t="s">
        <v>3352</v>
      </c>
      <c r="C1007" s="293" t="s">
        <v>1806</v>
      </c>
      <c r="D1007" s="321" t="s">
        <v>1807</v>
      </c>
      <c r="E1007" s="263">
        <v>2022</v>
      </c>
      <c r="F1007" s="263">
        <v>1891</v>
      </c>
      <c r="G1007" s="263">
        <v>1813</v>
      </c>
      <c r="H1007" s="264">
        <v>2711</v>
      </c>
      <c r="I1007" s="264">
        <v>2586</v>
      </c>
      <c r="J1007" s="264">
        <v>2467</v>
      </c>
      <c r="K1007" s="264">
        <v>1419</v>
      </c>
      <c r="L1007" s="264">
        <v>1367</v>
      </c>
      <c r="M1007" s="264">
        <v>1314</v>
      </c>
      <c r="N1007" s="267">
        <v>0.935212660731949</v>
      </c>
      <c r="O1007" s="266">
        <v>1891</v>
      </c>
      <c r="P1007" s="294">
        <v>0.9</v>
      </c>
      <c r="Q1007" s="267">
        <v>0.935212660731949</v>
      </c>
      <c r="R1007" s="267">
        <v>0.953891552932497</v>
      </c>
      <c r="S1007" s="267">
        <v>0.963354474982382</v>
      </c>
      <c r="T1007" s="295">
        <v>-0.0186788922005487</v>
      </c>
      <c r="U1007" s="266">
        <v>2022</v>
      </c>
      <c r="V1007" s="266">
        <v>1813</v>
      </c>
      <c r="W1007" s="267">
        <v>0.896636993076162</v>
      </c>
      <c r="X1007" s="267">
        <v>0.896636993076162</v>
      </c>
      <c r="Y1007" s="268">
        <v>0.909996311324235</v>
      </c>
      <c r="Z1007" s="268">
        <v>0.92600422832981</v>
      </c>
      <c r="AA1007" s="295">
        <v>-0.0133593182480725</v>
      </c>
      <c r="AB1007" s="264">
        <v>15112</v>
      </c>
      <c r="AC1007" s="264">
        <v>13761</v>
      </c>
      <c r="AD1007" s="264">
        <v>15151</v>
      </c>
      <c r="AE1007" s="264">
        <v>13762</v>
      </c>
      <c r="AF1007" s="268">
        <v>0.910600847008999</v>
      </c>
      <c r="AG1007" s="268">
        <v>0.908322882978021</v>
      </c>
      <c r="AH1007" s="295">
        <v>0.00227796403097824</v>
      </c>
    </row>
    <row r="1008" spans="1:34">
      <c r="A1008" s="315" t="s">
        <v>1671</v>
      </c>
      <c r="B1008" s="321" t="s">
        <v>3352</v>
      </c>
      <c r="C1008" s="293" t="s">
        <v>1808</v>
      </c>
      <c r="D1008" s="321" t="s">
        <v>1809</v>
      </c>
      <c r="E1008" s="263">
        <v>0</v>
      </c>
      <c r="F1008" s="263">
        <v>0</v>
      </c>
      <c r="G1008" s="263">
        <v>0</v>
      </c>
      <c r="H1008" s="264">
        <v>0</v>
      </c>
      <c r="I1008" s="264">
        <v>0</v>
      </c>
      <c r="J1008" s="264">
        <v>0</v>
      </c>
      <c r="K1008" s="264">
        <v>0</v>
      </c>
      <c r="L1008" s="264">
        <v>0</v>
      </c>
      <c r="M1008" s="264">
        <v>0</v>
      </c>
      <c r="N1008" s="267">
        <v>0</v>
      </c>
      <c r="O1008" s="266">
        <v>0</v>
      </c>
      <c r="P1008" s="294">
        <v>0.9</v>
      </c>
      <c r="Q1008" s="267">
        <v>0</v>
      </c>
      <c r="R1008" s="267">
        <v>0</v>
      </c>
      <c r="S1008" s="267">
        <v>0</v>
      </c>
      <c r="T1008" s="295">
        <v>0</v>
      </c>
      <c r="U1008" s="266">
        <v>0</v>
      </c>
      <c r="V1008" s="266">
        <v>0</v>
      </c>
      <c r="W1008" s="267">
        <v>0</v>
      </c>
      <c r="X1008" s="267">
        <v>0</v>
      </c>
      <c r="Y1008" s="268">
        <v>0</v>
      </c>
      <c r="Z1008" s="268">
        <v>0</v>
      </c>
      <c r="AA1008" s="295">
        <v>0</v>
      </c>
      <c r="AB1008" s="264">
        <v>0</v>
      </c>
      <c r="AC1008" s="264">
        <v>0</v>
      </c>
      <c r="AD1008" s="264">
        <v>0</v>
      </c>
      <c r="AE1008" s="264">
        <v>0</v>
      </c>
      <c r="AF1008" s="268">
        <v>0</v>
      </c>
      <c r="AG1008" s="268">
        <v>0</v>
      </c>
      <c r="AH1008" s="295">
        <v>0</v>
      </c>
    </row>
    <row r="1009" spans="1:34">
      <c r="A1009" s="315" t="s">
        <v>1671</v>
      </c>
      <c r="B1009" s="321" t="s">
        <v>3352</v>
      </c>
      <c r="C1009" s="293" t="s">
        <v>1810</v>
      </c>
      <c r="D1009" s="321" t="s">
        <v>1811</v>
      </c>
      <c r="E1009" s="263">
        <v>2230</v>
      </c>
      <c r="F1009" s="263">
        <v>2143</v>
      </c>
      <c r="G1009" s="263">
        <v>1772</v>
      </c>
      <c r="H1009" s="264">
        <v>2717</v>
      </c>
      <c r="I1009" s="264">
        <v>2528</v>
      </c>
      <c r="J1009" s="264">
        <v>2293</v>
      </c>
      <c r="K1009" s="264">
        <v>1282</v>
      </c>
      <c r="L1009" s="264">
        <v>1232</v>
      </c>
      <c r="M1009" s="264">
        <v>1163</v>
      </c>
      <c r="N1009" s="267">
        <v>0.960986547085202</v>
      </c>
      <c r="O1009" s="266">
        <v>2143</v>
      </c>
      <c r="P1009" s="294">
        <v>0.9</v>
      </c>
      <c r="Q1009" s="267">
        <v>0.960986547085202</v>
      </c>
      <c r="R1009" s="267">
        <v>0.930437983069562</v>
      </c>
      <c r="S1009" s="267">
        <v>0.960998439937597</v>
      </c>
      <c r="T1009" s="295">
        <v>0.0305485640156398</v>
      </c>
      <c r="U1009" s="266">
        <v>2230</v>
      </c>
      <c r="V1009" s="266">
        <v>1772</v>
      </c>
      <c r="W1009" s="267">
        <v>0.794618834080718</v>
      </c>
      <c r="X1009" s="267">
        <v>0.794618834080718</v>
      </c>
      <c r="Y1009" s="268">
        <v>0.843945528156055</v>
      </c>
      <c r="Z1009" s="268">
        <v>0.907176287051482</v>
      </c>
      <c r="AA1009" s="295">
        <v>-0.049326694075337</v>
      </c>
      <c r="AB1009" s="264">
        <v>14733</v>
      </c>
      <c r="AC1009" s="264">
        <v>12694</v>
      </c>
      <c r="AD1009" s="264">
        <v>13928</v>
      </c>
      <c r="AE1009" s="264">
        <v>12366</v>
      </c>
      <c r="AF1009" s="268">
        <v>0.861603203692391</v>
      </c>
      <c r="AG1009" s="268">
        <v>0.887851809304997</v>
      </c>
      <c r="AH1009" s="295">
        <v>-0.0262486056126059</v>
      </c>
    </row>
    <row r="1010" spans="1:34">
      <c r="A1010" s="315" t="s">
        <v>1671</v>
      </c>
      <c r="B1010" s="321" t="s">
        <v>3352</v>
      </c>
      <c r="C1010" s="293" t="s">
        <v>1812</v>
      </c>
      <c r="D1010" s="321" t="s">
        <v>1813</v>
      </c>
      <c r="E1010" s="263">
        <v>1528</v>
      </c>
      <c r="F1010" s="263">
        <v>1465</v>
      </c>
      <c r="G1010" s="263">
        <v>1343</v>
      </c>
      <c r="H1010" s="264">
        <v>1838</v>
      </c>
      <c r="I1010" s="264">
        <v>1746</v>
      </c>
      <c r="J1010" s="264">
        <v>1505</v>
      </c>
      <c r="K1010" s="264">
        <v>837</v>
      </c>
      <c r="L1010" s="264">
        <v>775</v>
      </c>
      <c r="M1010" s="264">
        <v>764</v>
      </c>
      <c r="N1010" s="267">
        <v>0.958769633507853</v>
      </c>
      <c r="O1010" s="266">
        <v>1465</v>
      </c>
      <c r="P1010" s="294">
        <v>0.9</v>
      </c>
      <c r="Q1010" s="267">
        <v>0.958769633507853</v>
      </c>
      <c r="R1010" s="267">
        <v>0.949945593035909</v>
      </c>
      <c r="S1010" s="267">
        <v>0.925925925925926</v>
      </c>
      <c r="T1010" s="295">
        <v>0.00882404047194474</v>
      </c>
      <c r="U1010" s="266">
        <v>1528</v>
      </c>
      <c r="V1010" s="266">
        <v>1343</v>
      </c>
      <c r="W1010" s="267">
        <v>0.878926701570681</v>
      </c>
      <c r="X1010" s="267">
        <v>0.878926701570681</v>
      </c>
      <c r="Y1010" s="268">
        <v>0.818824809575626</v>
      </c>
      <c r="Z1010" s="268">
        <v>0.912783751493429</v>
      </c>
      <c r="AA1010" s="295">
        <v>0.060101891995055</v>
      </c>
      <c r="AB1010" s="264">
        <v>9997</v>
      </c>
      <c r="AC1010" s="264">
        <v>8765</v>
      </c>
      <c r="AD1010" s="264">
        <v>9979</v>
      </c>
      <c r="AE1010" s="264">
        <v>8819</v>
      </c>
      <c r="AF1010" s="268">
        <v>0.876763028908673</v>
      </c>
      <c r="AG1010" s="268">
        <v>0.883755887363463</v>
      </c>
      <c r="AH1010" s="295">
        <v>-0.00699285845479058</v>
      </c>
    </row>
    <row r="1011" spans="1:34">
      <c r="A1011" s="315" t="s">
        <v>1671</v>
      </c>
      <c r="B1011" s="321" t="s">
        <v>3352</v>
      </c>
      <c r="C1011" s="293" t="s">
        <v>1814</v>
      </c>
      <c r="D1011" s="321" t="s">
        <v>1815</v>
      </c>
      <c r="E1011" s="263">
        <v>1366</v>
      </c>
      <c r="F1011" s="263">
        <v>1231</v>
      </c>
      <c r="G1011" s="263">
        <v>1237</v>
      </c>
      <c r="H1011" s="264">
        <v>1485</v>
      </c>
      <c r="I1011" s="264">
        <v>1327</v>
      </c>
      <c r="J1011" s="264">
        <v>1356</v>
      </c>
      <c r="K1011" s="264">
        <v>711</v>
      </c>
      <c r="L1011" s="264">
        <v>659</v>
      </c>
      <c r="M1011" s="264">
        <v>660</v>
      </c>
      <c r="N1011" s="267">
        <v>0.901171303074671</v>
      </c>
      <c r="O1011" s="266">
        <v>1231</v>
      </c>
      <c r="P1011" s="294">
        <v>0.9</v>
      </c>
      <c r="Q1011" s="267">
        <v>0.901171303074671</v>
      </c>
      <c r="R1011" s="267">
        <v>0.893602693602694</v>
      </c>
      <c r="S1011" s="267">
        <v>0.926863572433193</v>
      </c>
      <c r="T1011" s="295">
        <v>0.00756860947197691</v>
      </c>
      <c r="U1011" s="266">
        <v>1366</v>
      </c>
      <c r="V1011" s="266">
        <v>1237</v>
      </c>
      <c r="W1011" s="267">
        <v>0.905563689604685</v>
      </c>
      <c r="X1011" s="267">
        <v>0.905563689604685</v>
      </c>
      <c r="Y1011" s="268">
        <v>0.913131313131313</v>
      </c>
      <c r="Z1011" s="268">
        <v>0.928270042194093</v>
      </c>
      <c r="AA1011" s="295">
        <v>-0.00756762352662788</v>
      </c>
      <c r="AB1011" s="264">
        <v>7984</v>
      </c>
      <c r="AC1011" s="264">
        <v>7340</v>
      </c>
      <c r="AD1011" s="264">
        <v>8050</v>
      </c>
      <c r="AE1011" s="264">
        <v>7394</v>
      </c>
      <c r="AF1011" s="268">
        <v>0.919338677354709</v>
      </c>
      <c r="AG1011" s="268">
        <v>0.918509316770186</v>
      </c>
      <c r="AH1011" s="295">
        <v>0.000829360584523098</v>
      </c>
    </row>
    <row r="1012" spans="1:34">
      <c r="A1012" s="315" t="s">
        <v>1671</v>
      </c>
      <c r="B1012" s="321" t="s">
        <v>3352</v>
      </c>
      <c r="C1012" s="293" t="s">
        <v>1816</v>
      </c>
      <c r="D1012" s="321" t="s">
        <v>1816</v>
      </c>
      <c r="E1012" s="263">
        <v>1234</v>
      </c>
      <c r="F1012" s="263">
        <v>1124</v>
      </c>
      <c r="G1012" s="263">
        <v>1025</v>
      </c>
      <c r="H1012" s="264">
        <v>1445</v>
      </c>
      <c r="I1012" s="264">
        <v>1426</v>
      </c>
      <c r="J1012" s="264">
        <v>1204</v>
      </c>
      <c r="K1012" s="264">
        <v>635</v>
      </c>
      <c r="L1012" s="264">
        <v>632</v>
      </c>
      <c r="M1012" s="264">
        <v>598</v>
      </c>
      <c r="N1012" s="267">
        <v>0.910858995137763</v>
      </c>
      <c r="O1012" s="266">
        <v>1124</v>
      </c>
      <c r="P1012" s="294">
        <v>0.9</v>
      </c>
      <c r="Q1012" s="267">
        <v>0.910858995137763</v>
      </c>
      <c r="R1012" s="267">
        <v>0.986851211072664</v>
      </c>
      <c r="S1012" s="267">
        <v>0.995275590551181</v>
      </c>
      <c r="T1012" s="295">
        <v>-0.075992215934901</v>
      </c>
      <c r="U1012" s="266">
        <v>1234</v>
      </c>
      <c r="V1012" s="266">
        <v>1025</v>
      </c>
      <c r="W1012" s="267">
        <v>0.83063209076175</v>
      </c>
      <c r="X1012" s="267">
        <v>0.83063209076175</v>
      </c>
      <c r="Y1012" s="268">
        <v>0.833217993079585</v>
      </c>
      <c r="Z1012" s="268">
        <v>0.941732283464567</v>
      </c>
      <c r="AA1012" s="295">
        <v>-0.0025859023178344</v>
      </c>
      <c r="AB1012" s="264">
        <v>7692</v>
      </c>
      <c r="AC1012" s="264">
        <v>6880</v>
      </c>
      <c r="AD1012" s="264">
        <v>7403</v>
      </c>
      <c r="AE1012" s="264">
        <v>6883</v>
      </c>
      <c r="AF1012" s="268">
        <v>0.894435777431097</v>
      </c>
      <c r="AG1012" s="268">
        <v>0.929758206132649</v>
      </c>
      <c r="AH1012" s="295">
        <v>-0.0353224287015517</v>
      </c>
    </row>
    <row r="1013" spans="1:34">
      <c r="A1013" s="315" t="s">
        <v>1671</v>
      </c>
      <c r="B1013" s="321" t="s">
        <v>3351</v>
      </c>
      <c r="C1013" s="293" t="s">
        <v>1817</v>
      </c>
      <c r="D1013" s="321" t="s">
        <v>1818</v>
      </c>
      <c r="E1013" s="263">
        <v>5180</v>
      </c>
      <c r="F1013" s="263">
        <v>4803</v>
      </c>
      <c r="G1013" s="263">
        <v>4504</v>
      </c>
      <c r="H1013" s="264">
        <v>3991</v>
      </c>
      <c r="I1013" s="264">
        <v>3787</v>
      </c>
      <c r="J1013" s="264">
        <v>3650</v>
      </c>
      <c r="K1013" s="264">
        <v>2198</v>
      </c>
      <c r="L1013" s="264">
        <v>1989</v>
      </c>
      <c r="M1013" s="264">
        <v>1895</v>
      </c>
      <c r="N1013" s="267">
        <v>0.927220077220077</v>
      </c>
      <c r="O1013" s="266">
        <v>4803</v>
      </c>
      <c r="P1013" s="294">
        <v>0.9</v>
      </c>
      <c r="Q1013" s="267">
        <v>0.927220077220077</v>
      </c>
      <c r="R1013" s="267">
        <v>0.948884991230268</v>
      </c>
      <c r="S1013" s="267">
        <v>0.9049135577798</v>
      </c>
      <c r="T1013" s="295">
        <v>-0.0216649140101909</v>
      </c>
      <c r="U1013" s="266">
        <v>5180</v>
      </c>
      <c r="V1013" s="266">
        <v>4504</v>
      </c>
      <c r="W1013" s="267">
        <v>0.86949806949807</v>
      </c>
      <c r="X1013" s="267">
        <v>0.86949806949807</v>
      </c>
      <c r="Y1013" s="268">
        <v>0.914557754948634</v>
      </c>
      <c r="Z1013" s="268">
        <v>0.862147406733394</v>
      </c>
      <c r="AA1013" s="295">
        <v>-0.0450596854505649</v>
      </c>
      <c r="AB1013" s="264">
        <v>25890</v>
      </c>
      <c r="AC1013" s="264">
        <v>22693</v>
      </c>
      <c r="AD1013" s="264">
        <v>26181</v>
      </c>
      <c r="AE1013" s="264">
        <v>23399</v>
      </c>
      <c r="AF1013" s="268">
        <v>0.876516029354963</v>
      </c>
      <c r="AG1013" s="268">
        <v>0.893739734922272</v>
      </c>
      <c r="AH1013" s="295">
        <v>-0.0172237055673086</v>
      </c>
    </row>
    <row r="1014" spans="1:34">
      <c r="A1014" s="315" t="s">
        <v>1671</v>
      </c>
      <c r="B1014" s="321" t="s">
        <v>3351</v>
      </c>
      <c r="C1014" s="293" t="s">
        <v>1819</v>
      </c>
      <c r="D1014" s="321" t="s">
        <v>1820</v>
      </c>
      <c r="E1014" s="263">
        <v>5067</v>
      </c>
      <c r="F1014" s="263">
        <v>4848</v>
      </c>
      <c r="G1014" s="263">
        <v>4447</v>
      </c>
      <c r="H1014" s="264">
        <v>3846</v>
      </c>
      <c r="I1014" s="264">
        <v>3674</v>
      </c>
      <c r="J1014" s="264">
        <v>3484</v>
      </c>
      <c r="K1014" s="264">
        <v>2123</v>
      </c>
      <c r="L1014" s="264">
        <v>2078</v>
      </c>
      <c r="M1014" s="264">
        <v>1951</v>
      </c>
      <c r="N1014" s="267">
        <v>0.956779159265838</v>
      </c>
      <c r="O1014" s="266">
        <v>4848</v>
      </c>
      <c r="P1014" s="294">
        <v>0.9</v>
      </c>
      <c r="Q1014" s="267">
        <v>0.956779159265838</v>
      </c>
      <c r="R1014" s="267">
        <v>0.955278211128445</v>
      </c>
      <c r="S1014" s="267">
        <v>0.978803579839849</v>
      </c>
      <c r="T1014" s="295">
        <v>0.00150094813739265</v>
      </c>
      <c r="U1014" s="266">
        <v>5067</v>
      </c>
      <c r="V1014" s="266">
        <v>4447</v>
      </c>
      <c r="W1014" s="267">
        <v>0.877639628971778</v>
      </c>
      <c r="X1014" s="267">
        <v>0.877639628971778</v>
      </c>
      <c r="Y1014" s="268">
        <v>0.905876235049402</v>
      </c>
      <c r="Z1014" s="268">
        <v>0.918982571832313</v>
      </c>
      <c r="AA1014" s="295">
        <v>-0.0282366060776238</v>
      </c>
      <c r="AB1014" s="264">
        <v>25871</v>
      </c>
      <c r="AC1014" s="264">
        <v>23582</v>
      </c>
      <c r="AD1014" s="264">
        <v>25483</v>
      </c>
      <c r="AE1014" s="264">
        <v>23640</v>
      </c>
      <c r="AF1014" s="268">
        <v>0.911522554211279</v>
      </c>
      <c r="AG1014" s="268">
        <v>0.927677275046109</v>
      </c>
      <c r="AH1014" s="295">
        <v>-0.0161547208348302</v>
      </c>
    </row>
    <row r="1015" spans="1:34">
      <c r="A1015" s="315" t="s">
        <v>1671</v>
      </c>
      <c r="B1015" s="321" t="s">
        <v>3351</v>
      </c>
      <c r="C1015" s="293" t="s">
        <v>1821</v>
      </c>
      <c r="D1015" s="321" t="s">
        <v>1822</v>
      </c>
      <c r="E1015" s="263">
        <v>6125</v>
      </c>
      <c r="F1015" s="263">
        <v>5558</v>
      </c>
      <c r="G1015" s="263">
        <v>5447</v>
      </c>
      <c r="H1015" s="264">
        <v>4568</v>
      </c>
      <c r="I1015" s="264">
        <v>4232</v>
      </c>
      <c r="J1015" s="264">
        <v>4116</v>
      </c>
      <c r="K1015" s="264">
        <v>2646</v>
      </c>
      <c r="L1015" s="264">
        <v>2356</v>
      </c>
      <c r="M1015" s="264">
        <v>2283</v>
      </c>
      <c r="N1015" s="267">
        <v>0.907428571428571</v>
      </c>
      <c r="O1015" s="266">
        <v>5558</v>
      </c>
      <c r="P1015" s="294">
        <v>0.9</v>
      </c>
      <c r="Q1015" s="267">
        <v>0.907428571428571</v>
      </c>
      <c r="R1015" s="267">
        <v>0.926444833625219</v>
      </c>
      <c r="S1015" s="267">
        <v>0.890400604686319</v>
      </c>
      <c r="T1015" s="295">
        <v>-0.0190162621966474</v>
      </c>
      <c r="U1015" s="266">
        <v>6125</v>
      </c>
      <c r="V1015" s="266">
        <v>5447</v>
      </c>
      <c r="W1015" s="267">
        <v>0.88930612244898</v>
      </c>
      <c r="X1015" s="267">
        <v>0.88930612244898</v>
      </c>
      <c r="Y1015" s="268">
        <v>0.901050788091068</v>
      </c>
      <c r="Z1015" s="268">
        <v>0.86281179138322</v>
      </c>
      <c r="AA1015" s="295">
        <v>-0.0117446656420888</v>
      </c>
      <c r="AB1015" s="264">
        <v>30846</v>
      </c>
      <c r="AC1015" s="264">
        <v>27646</v>
      </c>
      <c r="AD1015" s="264">
        <v>30835</v>
      </c>
      <c r="AE1015" s="264">
        <v>28127</v>
      </c>
      <c r="AF1015" s="268">
        <v>0.896258834208649</v>
      </c>
      <c r="AG1015" s="268">
        <v>0.912177720123237</v>
      </c>
      <c r="AH1015" s="295">
        <v>-0.0159188859145872</v>
      </c>
    </row>
    <row r="1016" spans="1:34">
      <c r="A1016" s="315" t="s">
        <v>1671</v>
      </c>
      <c r="B1016" s="321" t="s">
        <v>3351</v>
      </c>
      <c r="C1016" s="293" t="s">
        <v>1823</v>
      </c>
      <c r="D1016" s="321" t="s">
        <v>1824</v>
      </c>
      <c r="E1016" s="263">
        <v>3665</v>
      </c>
      <c r="F1016" s="263">
        <v>3443</v>
      </c>
      <c r="G1016" s="263">
        <v>3348</v>
      </c>
      <c r="H1016" s="264">
        <v>3052</v>
      </c>
      <c r="I1016" s="264">
        <v>2891</v>
      </c>
      <c r="J1016" s="264">
        <v>2768</v>
      </c>
      <c r="K1016" s="264">
        <v>1547</v>
      </c>
      <c r="L1016" s="264">
        <v>1479</v>
      </c>
      <c r="M1016" s="264">
        <v>1446</v>
      </c>
      <c r="N1016" s="267">
        <v>0.939427012278308</v>
      </c>
      <c r="O1016" s="266">
        <v>3443</v>
      </c>
      <c r="P1016" s="294">
        <v>0.9</v>
      </c>
      <c r="Q1016" s="267">
        <v>0.939427012278308</v>
      </c>
      <c r="R1016" s="267">
        <v>0.947247706422018</v>
      </c>
      <c r="S1016" s="267">
        <v>0.956043956043956</v>
      </c>
      <c r="T1016" s="295">
        <v>-0.00782069414371012</v>
      </c>
      <c r="U1016" s="266">
        <v>3665</v>
      </c>
      <c r="V1016" s="266">
        <v>3348</v>
      </c>
      <c r="W1016" s="267">
        <v>0.913506139154161</v>
      </c>
      <c r="X1016" s="267">
        <v>0.913506139154161</v>
      </c>
      <c r="Y1016" s="268">
        <v>0.90694626474443</v>
      </c>
      <c r="Z1016" s="268">
        <v>0.934712346477052</v>
      </c>
      <c r="AA1016" s="295">
        <v>0.00655987440973116</v>
      </c>
      <c r="AB1016" s="264">
        <v>19527</v>
      </c>
      <c r="AC1016" s="264">
        <v>18104</v>
      </c>
      <c r="AD1016" s="264">
        <v>20048</v>
      </c>
      <c r="AE1016" s="264">
        <v>18700</v>
      </c>
      <c r="AF1016" s="268">
        <v>0.927126542735699</v>
      </c>
      <c r="AG1016" s="268">
        <v>0.932761372705507</v>
      </c>
      <c r="AH1016" s="295">
        <v>-0.00563482996980746</v>
      </c>
    </row>
    <row r="1017" spans="1:34">
      <c r="A1017" s="315" t="s">
        <v>1671</v>
      </c>
      <c r="B1017" s="321" t="s">
        <v>3351</v>
      </c>
      <c r="C1017" s="293" t="s">
        <v>1825</v>
      </c>
      <c r="D1017" s="321" t="s">
        <v>1826</v>
      </c>
      <c r="E1017" s="263">
        <v>4191</v>
      </c>
      <c r="F1017" s="263">
        <v>3797</v>
      </c>
      <c r="G1017" s="263">
        <v>3731</v>
      </c>
      <c r="H1017" s="264">
        <v>3265</v>
      </c>
      <c r="I1017" s="264">
        <v>2914</v>
      </c>
      <c r="J1017" s="264">
        <v>2952</v>
      </c>
      <c r="K1017" s="264">
        <v>1808</v>
      </c>
      <c r="L1017" s="264">
        <v>1724</v>
      </c>
      <c r="M1017" s="264">
        <v>1675</v>
      </c>
      <c r="N1017" s="267">
        <v>0.90598902409926</v>
      </c>
      <c r="O1017" s="266">
        <v>3797</v>
      </c>
      <c r="P1017" s="294">
        <v>0.9</v>
      </c>
      <c r="Q1017" s="267">
        <v>0.90598902409926</v>
      </c>
      <c r="R1017" s="267">
        <v>0.89249617151608</v>
      </c>
      <c r="S1017" s="267">
        <v>0.95353982300885</v>
      </c>
      <c r="T1017" s="295">
        <v>0.0134928525831807</v>
      </c>
      <c r="U1017" s="266">
        <v>4191</v>
      </c>
      <c r="V1017" s="266">
        <v>3731</v>
      </c>
      <c r="W1017" s="267">
        <v>0.890240992603197</v>
      </c>
      <c r="X1017" s="267">
        <v>0.890240992603197</v>
      </c>
      <c r="Y1017" s="268">
        <v>0.904134762633997</v>
      </c>
      <c r="Z1017" s="268">
        <v>0.926438053097345</v>
      </c>
      <c r="AA1017" s="295">
        <v>-0.0138937700307996</v>
      </c>
      <c r="AB1017" s="264">
        <v>21170</v>
      </c>
      <c r="AC1017" s="264">
        <v>19192</v>
      </c>
      <c r="AD1017" s="264">
        <v>21031</v>
      </c>
      <c r="AE1017" s="264">
        <v>18939</v>
      </c>
      <c r="AF1017" s="268">
        <v>0.906565895134624</v>
      </c>
      <c r="AG1017" s="268">
        <v>0.900527792306595</v>
      </c>
      <c r="AH1017" s="295">
        <v>0.00603810282802941</v>
      </c>
    </row>
    <row r="1018" spans="1:34">
      <c r="A1018" s="315" t="s">
        <v>1671</v>
      </c>
      <c r="B1018" s="321" t="s">
        <v>3351</v>
      </c>
      <c r="C1018" s="293" t="s">
        <v>1827</v>
      </c>
      <c r="D1018" s="321" t="s">
        <v>1828</v>
      </c>
      <c r="E1018" s="263">
        <v>4035</v>
      </c>
      <c r="F1018" s="263">
        <v>3693</v>
      </c>
      <c r="G1018" s="263">
        <v>3599</v>
      </c>
      <c r="H1018" s="264">
        <v>3030</v>
      </c>
      <c r="I1018" s="264">
        <v>2869</v>
      </c>
      <c r="J1018" s="264">
        <v>2722</v>
      </c>
      <c r="K1018" s="264">
        <v>1751</v>
      </c>
      <c r="L1018" s="264">
        <v>1657</v>
      </c>
      <c r="M1018" s="264">
        <v>1583</v>
      </c>
      <c r="N1018" s="267">
        <v>0.915241635687732</v>
      </c>
      <c r="O1018" s="266">
        <v>3693</v>
      </c>
      <c r="P1018" s="294">
        <v>0.9</v>
      </c>
      <c r="Q1018" s="267">
        <v>0.915241635687732</v>
      </c>
      <c r="R1018" s="267">
        <v>0.946864686468647</v>
      </c>
      <c r="S1018" s="267">
        <v>0.946316390633923</v>
      </c>
      <c r="T1018" s="295">
        <v>-0.0316230507809145</v>
      </c>
      <c r="U1018" s="266">
        <v>4035</v>
      </c>
      <c r="V1018" s="266">
        <v>3599</v>
      </c>
      <c r="W1018" s="267">
        <v>0.891945477075589</v>
      </c>
      <c r="X1018" s="267">
        <v>0.891945477075589</v>
      </c>
      <c r="Y1018" s="268">
        <v>0.898349834983498</v>
      </c>
      <c r="Z1018" s="268">
        <v>0.904054825813821</v>
      </c>
      <c r="AA1018" s="295">
        <v>-0.00640435790790972</v>
      </c>
      <c r="AB1018" s="264">
        <v>20813</v>
      </c>
      <c r="AC1018" s="264">
        <v>18785</v>
      </c>
      <c r="AD1018" s="264">
        <v>21377</v>
      </c>
      <c r="AE1018" s="264">
        <v>19617</v>
      </c>
      <c r="AF1018" s="268">
        <v>0.902560899437851</v>
      </c>
      <c r="AG1018" s="268">
        <v>0.917668522243533</v>
      </c>
      <c r="AH1018" s="295">
        <v>-0.0151076228056815</v>
      </c>
    </row>
    <row r="1019" spans="1:34">
      <c r="A1019" s="315" t="s">
        <v>1671</v>
      </c>
      <c r="B1019" s="321" t="s">
        <v>3351</v>
      </c>
      <c r="C1019" s="293" t="s">
        <v>1829</v>
      </c>
      <c r="D1019" s="321" t="s">
        <v>1830</v>
      </c>
      <c r="E1019" s="263">
        <v>0</v>
      </c>
      <c r="F1019" s="263">
        <v>0</v>
      </c>
      <c r="G1019" s="263">
        <v>0</v>
      </c>
      <c r="H1019" s="264">
        <v>0</v>
      </c>
      <c r="I1019" s="264">
        <v>0</v>
      </c>
      <c r="J1019" s="264">
        <v>0</v>
      </c>
      <c r="K1019" s="264">
        <v>1</v>
      </c>
      <c r="L1019" s="264">
        <v>0</v>
      </c>
      <c r="M1019" s="264">
        <v>0</v>
      </c>
      <c r="N1019" s="267">
        <v>0</v>
      </c>
      <c r="O1019" s="266">
        <v>0</v>
      </c>
      <c r="P1019" s="294">
        <v>0.9</v>
      </c>
      <c r="Q1019" s="267">
        <v>0</v>
      </c>
      <c r="R1019" s="267">
        <v>0</v>
      </c>
      <c r="S1019" s="267">
        <v>0</v>
      </c>
      <c r="T1019" s="295">
        <v>0</v>
      </c>
      <c r="U1019" s="266">
        <v>0</v>
      </c>
      <c r="V1019" s="266">
        <v>0</v>
      </c>
      <c r="W1019" s="267">
        <v>0</v>
      </c>
      <c r="X1019" s="267">
        <v>0</v>
      </c>
      <c r="Y1019" s="268">
        <v>0</v>
      </c>
      <c r="Z1019" s="268">
        <v>0</v>
      </c>
      <c r="AA1019" s="295">
        <v>0</v>
      </c>
      <c r="AB1019" s="264">
        <v>1</v>
      </c>
      <c r="AC1019" s="264">
        <v>0</v>
      </c>
      <c r="AD1019" s="264">
        <v>0</v>
      </c>
      <c r="AE1019" s="264">
        <v>0</v>
      </c>
      <c r="AF1019" s="268">
        <v>0</v>
      </c>
      <c r="AG1019" s="268">
        <v>0</v>
      </c>
      <c r="AH1019" s="295">
        <v>0</v>
      </c>
    </row>
    <row r="1020" spans="1:34">
      <c r="A1020" s="315" t="s">
        <v>1671</v>
      </c>
      <c r="B1020" s="321" t="s">
        <v>3351</v>
      </c>
      <c r="C1020" s="293" t="s">
        <v>1831</v>
      </c>
      <c r="D1020" s="321" t="s">
        <v>1832</v>
      </c>
      <c r="E1020" s="263">
        <v>4293</v>
      </c>
      <c r="F1020" s="263">
        <v>4064</v>
      </c>
      <c r="G1020" s="263">
        <v>3916</v>
      </c>
      <c r="H1020" s="264">
        <v>3297</v>
      </c>
      <c r="I1020" s="264">
        <v>3086</v>
      </c>
      <c r="J1020" s="264">
        <v>3061</v>
      </c>
      <c r="K1020" s="264">
        <v>1978</v>
      </c>
      <c r="L1020" s="264">
        <v>1889</v>
      </c>
      <c r="M1020" s="264">
        <v>1810</v>
      </c>
      <c r="N1020" s="267">
        <v>0.946657349173072</v>
      </c>
      <c r="O1020" s="266">
        <v>4064</v>
      </c>
      <c r="P1020" s="294">
        <v>0.9</v>
      </c>
      <c r="Q1020" s="267">
        <v>0.946657349173072</v>
      </c>
      <c r="R1020" s="267">
        <v>0.936002426448286</v>
      </c>
      <c r="S1020" s="267">
        <v>0.955005055611729</v>
      </c>
      <c r="T1020" s="295">
        <v>0.0106549227247861</v>
      </c>
      <c r="U1020" s="266">
        <v>4293</v>
      </c>
      <c r="V1020" s="266">
        <v>3916</v>
      </c>
      <c r="W1020" s="267">
        <v>0.912182622874447</v>
      </c>
      <c r="X1020" s="267">
        <v>0.912182622874447</v>
      </c>
      <c r="Y1020" s="268">
        <v>0.928419775553533</v>
      </c>
      <c r="Z1020" s="268">
        <v>0.915065722952477</v>
      </c>
      <c r="AA1020" s="295">
        <v>-0.0162371526790868</v>
      </c>
      <c r="AB1020" s="264">
        <v>22166</v>
      </c>
      <c r="AC1020" s="264">
        <v>20423</v>
      </c>
      <c r="AD1020" s="264">
        <v>22131</v>
      </c>
      <c r="AE1020" s="264">
        <v>20327</v>
      </c>
      <c r="AF1020" s="268">
        <v>0.921366056121989</v>
      </c>
      <c r="AG1020" s="268">
        <v>0.918485382495143</v>
      </c>
      <c r="AH1020" s="295">
        <v>0.00288067362684608</v>
      </c>
    </row>
    <row r="1021" spans="1:34">
      <c r="A1021" s="315" t="s">
        <v>1671</v>
      </c>
      <c r="B1021" s="321" t="s">
        <v>3351</v>
      </c>
      <c r="C1021" s="293" t="s">
        <v>1833</v>
      </c>
      <c r="D1021" s="321" t="s">
        <v>1834</v>
      </c>
      <c r="E1021" s="263">
        <v>6426</v>
      </c>
      <c r="F1021" s="263">
        <v>6176</v>
      </c>
      <c r="G1021" s="263">
        <v>5758</v>
      </c>
      <c r="H1021" s="264">
        <v>4984</v>
      </c>
      <c r="I1021" s="264">
        <v>4795</v>
      </c>
      <c r="J1021" s="264">
        <v>4601</v>
      </c>
      <c r="K1021" s="264">
        <v>2884</v>
      </c>
      <c r="L1021" s="264">
        <v>2743</v>
      </c>
      <c r="M1021" s="264">
        <v>2675</v>
      </c>
      <c r="N1021" s="267">
        <v>0.961095549330843</v>
      </c>
      <c r="O1021" s="266">
        <v>6176</v>
      </c>
      <c r="P1021" s="294">
        <v>0.9</v>
      </c>
      <c r="Q1021" s="267">
        <v>0.961095549330843</v>
      </c>
      <c r="R1021" s="267">
        <v>0.962078651685393</v>
      </c>
      <c r="S1021" s="267">
        <v>0.951109570041609</v>
      </c>
      <c r="T1021" s="295">
        <v>-0.000983102354549903</v>
      </c>
      <c r="U1021" s="266">
        <v>6426</v>
      </c>
      <c r="V1021" s="266">
        <v>5758</v>
      </c>
      <c r="W1021" s="267">
        <v>0.896047307812014</v>
      </c>
      <c r="X1021" s="267">
        <v>0.896047307812014</v>
      </c>
      <c r="Y1021" s="268">
        <v>0.923154093097913</v>
      </c>
      <c r="Z1021" s="268">
        <v>0.92753120665742</v>
      </c>
      <c r="AA1021" s="295">
        <v>-0.0271067852858996</v>
      </c>
      <c r="AB1021" s="264">
        <v>33217</v>
      </c>
      <c r="AC1021" s="264">
        <v>30709</v>
      </c>
      <c r="AD1021" s="264">
        <v>32097</v>
      </c>
      <c r="AE1021" s="264">
        <v>29984</v>
      </c>
      <c r="AF1021" s="268">
        <v>0.924496492759731</v>
      </c>
      <c r="AG1021" s="268">
        <v>0.934168302333551</v>
      </c>
      <c r="AH1021" s="295">
        <v>-0.00967180957381997</v>
      </c>
    </row>
    <row r="1022" spans="1:34">
      <c r="A1022" s="315" t="s">
        <v>1671</v>
      </c>
      <c r="B1022" s="321" t="s">
        <v>3351</v>
      </c>
      <c r="C1022" s="293" t="s">
        <v>1835</v>
      </c>
      <c r="D1022" s="321" t="s">
        <v>1836</v>
      </c>
      <c r="E1022" s="263">
        <v>2972</v>
      </c>
      <c r="F1022" s="263">
        <v>2927</v>
      </c>
      <c r="G1022" s="263">
        <v>2615</v>
      </c>
      <c r="H1022" s="264">
        <v>2503</v>
      </c>
      <c r="I1022" s="264">
        <v>2344</v>
      </c>
      <c r="J1022" s="264">
        <v>2260</v>
      </c>
      <c r="K1022" s="264">
        <v>1285</v>
      </c>
      <c r="L1022" s="264">
        <v>1193</v>
      </c>
      <c r="M1022" s="264">
        <v>1174</v>
      </c>
      <c r="N1022" s="267">
        <v>0.98485868102288</v>
      </c>
      <c r="O1022" s="266">
        <v>2927</v>
      </c>
      <c r="P1022" s="294">
        <v>0.9</v>
      </c>
      <c r="Q1022" s="267">
        <v>0.98485868102288</v>
      </c>
      <c r="R1022" s="267">
        <v>0.936476228525769</v>
      </c>
      <c r="S1022" s="267">
        <v>0.9284046692607</v>
      </c>
      <c r="T1022" s="295">
        <v>0.0483824524971112</v>
      </c>
      <c r="U1022" s="266">
        <v>2972</v>
      </c>
      <c r="V1022" s="266">
        <v>2615</v>
      </c>
      <c r="W1022" s="267">
        <v>0.879878869448183</v>
      </c>
      <c r="X1022" s="267">
        <v>0.879878869448183</v>
      </c>
      <c r="Y1022" s="268">
        <v>0.90291650019976</v>
      </c>
      <c r="Z1022" s="268">
        <v>0.913618677042802</v>
      </c>
      <c r="AA1022" s="295">
        <v>-0.0230376307515773</v>
      </c>
      <c r="AB1022" s="264">
        <v>15793</v>
      </c>
      <c r="AC1022" s="264">
        <v>14348</v>
      </c>
      <c r="AD1022" s="264">
        <v>16108</v>
      </c>
      <c r="AE1022" s="264">
        <v>14940</v>
      </c>
      <c r="AF1022" s="268">
        <v>0.908503767491927</v>
      </c>
      <c r="AG1022" s="268">
        <v>0.927489446237894</v>
      </c>
      <c r="AH1022" s="295">
        <v>-0.0189856787459673</v>
      </c>
    </row>
    <row r="1023" spans="1:34">
      <c r="A1023" s="315" t="s">
        <v>1671</v>
      </c>
      <c r="B1023" s="321" t="s">
        <v>3351</v>
      </c>
      <c r="C1023" s="293" t="s">
        <v>1837</v>
      </c>
      <c r="D1023" s="321" t="s">
        <v>1838</v>
      </c>
      <c r="E1023" s="263">
        <v>4096</v>
      </c>
      <c r="F1023" s="263">
        <v>3958</v>
      </c>
      <c r="G1023" s="263">
        <v>3701</v>
      </c>
      <c r="H1023" s="264">
        <v>3197</v>
      </c>
      <c r="I1023" s="264">
        <v>3014</v>
      </c>
      <c r="J1023" s="264">
        <v>2920</v>
      </c>
      <c r="K1023" s="264">
        <v>1633</v>
      </c>
      <c r="L1023" s="264">
        <v>1524</v>
      </c>
      <c r="M1023" s="264">
        <v>1516</v>
      </c>
      <c r="N1023" s="267">
        <v>0.96630859375</v>
      </c>
      <c r="O1023" s="266">
        <v>3958</v>
      </c>
      <c r="P1023" s="294">
        <v>0.9</v>
      </c>
      <c r="Q1023" s="267">
        <v>0.96630859375</v>
      </c>
      <c r="R1023" s="267">
        <v>0.942758836409134</v>
      </c>
      <c r="S1023" s="267">
        <v>0.933251684017146</v>
      </c>
      <c r="T1023" s="295">
        <v>0.0235497573408664</v>
      </c>
      <c r="U1023" s="266">
        <v>4096</v>
      </c>
      <c r="V1023" s="266">
        <v>3701</v>
      </c>
      <c r="W1023" s="267">
        <v>0.903564453125</v>
      </c>
      <c r="X1023" s="267">
        <v>0.903564453125</v>
      </c>
      <c r="Y1023" s="268">
        <v>0.913356271504535</v>
      </c>
      <c r="Z1023" s="268">
        <v>0.928352725045928</v>
      </c>
      <c r="AA1023" s="295">
        <v>-0.00979181837953547</v>
      </c>
      <c r="AB1023" s="264">
        <v>20714</v>
      </c>
      <c r="AC1023" s="264">
        <v>19000</v>
      </c>
      <c r="AD1023" s="264">
        <v>20480</v>
      </c>
      <c r="AE1023" s="264">
        <v>18563</v>
      </c>
      <c r="AF1023" s="268">
        <v>0.917254031090084</v>
      </c>
      <c r="AG1023" s="268">
        <v>0.906396484375</v>
      </c>
      <c r="AH1023" s="295">
        <v>0.010857546715084</v>
      </c>
    </row>
    <row r="1024" spans="1:34">
      <c r="A1024" s="315" t="s">
        <v>1671</v>
      </c>
      <c r="B1024" s="321" t="s">
        <v>3353</v>
      </c>
      <c r="C1024" s="293" t="s">
        <v>1839</v>
      </c>
      <c r="D1024" s="321" t="s">
        <v>1840</v>
      </c>
      <c r="E1024" s="263">
        <v>3033</v>
      </c>
      <c r="F1024" s="263">
        <v>2976</v>
      </c>
      <c r="G1024" s="263">
        <v>2748</v>
      </c>
      <c r="H1024" s="264">
        <v>2285</v>
      </c>
      <c r="I1024" s="264">
        <v>2209</v>
      </c>
      <c r="J1024" s="264">
        <v>2061</v>
      </c>
      <c r="K1024" s="264">
        <v>1334</v>
      </c>
      <c r="L1024" s="264">
        <v>1303</v>
      </c>
      <c r="M1024" s="264">
        <v>1165</v>
      </c>
      <c r="N1024" s="267">
        <v>0.981206726013848</v>
      </c>
      <c r="O1024" s="266">
        <v>2976</v>
      </c>
      <c r="P1024" s="294">
        <v>0.9</v>
      </c>
      <c r="Q1024" s="267">
        <v>0.981206726013848</v>
      </c>
      <c r="R1024" s="267">
        <v>0.966739606126915</v>
      </c>
      <c r="S1024" s="267">
        <v>0.976761619190405</v>
      </c>
      <c r="T1024" s="295">
        <v>0.0144671198869331</v>
      </c>
      <c r="U1024" s="266">
        <v>3033</v>
      </c>
      <c r="V1024" s="266">
        <v>2748</v>
      </c>
      <c r="W1024" s="267">
        <v>0.906033630069238</v>
      </c>
      <c r="X1024" s="267">
        <v>0.906033630069238</v>
      </c>
      <c r="Y1024" s="268">
        <v>0.901969365426696</v>
      </c>
      <c r="Z1024" s="268">
        <v>0.873313343328336</v>
      </c>
      <c r="AA1024" s="295">
        <v>0.00406426464254261</v>
      </c>
      <c r="AB1024" s="264">
        <v>15619</v>
      </c>
      <c r="AC1024" s="264">
        <v>14181</v>
      </c>
      <c r="AD1024" s="264">
        <v>15675</v>
      </c>
      <c r="AE1024" s="264">
        <v>14468</v>
      </c>
      <c r="AF1024" s="268">
        <v>0.907932646136116</v>
      </c>
      <c r="AG1024" s="268">
        <v>0.922998405103668</v>
      </c>
      <c r="AH1024" s="295">
        <v>-0.015065758967552</v>
      </c>
    </row>
    <row r="1025" spans="1:34">
      <c r="A1025" s="315" t="s">
        <v>1671</v>
      </c>
      <c r="B1025" s="321" t="s">
        <v>3353</v>
      </c>
      <c r="C1025" s="293" t="s">
        <v>1841</v>
      </c>
      <c r="D1025" s="321" t="s">
        <v>1842</v>
      </c>
      <c r="E1025" s="263">
        <v>2142</v>
      </c>
      <c r="F1025" s="263">
        <v>1937</v>
      </c>
      <c r="G1025" s="263">
        <v>1828</v>
      </c>
      <c r="H1025" s="264">
        <v>1622</v>
      </c>
      <c r="I1025" s="264">
        <v>1560</v>
      </c>
      <c r="J1025" s="264">
        <v>1464</v>
      </c>
      <c r="K1025" s="264">
        <v>1278</v>
      </c>
      <c r="L1025" s="264">
        <v>1245</v>
      </c>
      <c r="M1025" s="264">
        <v>1121</v>
      </c>
      <c r="N1025" s="267">
        <v>0.904295051353875</v>
      </c>
      <c r="O1025" s="266">
        <v>1937</v>
      </c>
      <c r="P1025" s="294">
        <v>0.9</v>
      </c>
      <c r="Q1025" s="267">
        <v>0.904295051353875</v>
      </c>
      <c r="R1025" s="267">
        <v>0.961775585696671</v>
      </c>
      <c r="S1025" s="267">
        <v>0.974178403755869</v>
      </c>
      <c r="T1025" s="295">
        <v>-0.0574805343427959</v>
      </c>
      <c r="U1025" s="266">
        <v>2142</v>
      </c>
      <c r="V1025" s="266">
        <v>1828</v>
      </c>
      <c r="W1025" s="267">
        <v>0.853408029878618</v>
      </c>
      <c r="X1025" s="267">
        <v>0.853408029878618</v>
      </c>
      <c r="Y1025" s="268">
        <v>0.902589395807645</v>
      </c>
      <c r="Z1025" s="268">
        <v>0.877151799687011</v>
      </c>
      <c r="AA1025" s="295">
        <v>-0.0491813659290268</v>
      </c>
      <c r="AB1025" s="264">
        <v>12182</v>
      </c>
      <c r="AC1025" s="264">
        <v>10977</v>
      </c>
      <c r="AD1025" s="264">
        <v>12008</v>
      </c>
      <c r="AE1025" s="264">
        <v>11218</v>
      </c>
      <c r="AF1025" s="268">
        <v>0.901083565916927</v>
      </c>
      <c r="AG1025" s="268">
        <v>0.934210526315789</v>
      </c>
      <c r="AH1025" s="295">
        <v>-0.0331269603988629</v>
      </c>
    </row>
    <row r="1026" spans="1:34">
      <c r="A1026" s="315" t="s">
        <v>1671</v>
      </c>
      <c r="B1026" s="321" t="s">
        <v>3353</v>
      </c>
      <c r="C1026" s="293" t="s">
        <v>1843</v>
      </c>
      <c r="D1026" s="321" t="s">
        <v>1844</v>
      </c>
      <c r="E1026" s="263">
        <v>3263</v>
      </c>
      <c r="F1026" s="263">
        <v>3170</v>
      </c>
      <c r="G1026" s="263">
        <v>2965</v>
      </c>
      <c r="H1026" s="264">
        <v>2449</v>
      </c>
      <c r="I1026" s="264">
        <v>2356</v>
      </c>
      <c r="J1026" s="264">
        <v>2249</v>
      </c>
      <c r="K1026" s="264">
        <v>1898</v>
      </c>
      <c r="L1026" s="264">
        <v>1757</v>
      </c>
      <c r="M1026" s="264">
        <v>1727</v>
      </c>
      <c r="N1026" s="267">
        <v>0.971498620901011</v>
      </c>
      <c r="O1026" s="266">
        <v>3170</v>
      </c>
      <c r="P1026" s="294">
        <v>0.9</v>
      </c>
      <c r="Q1026" s="267">
        <v>0.971498620901011</v>
      </c>
      <c r="R1026" s="267">
        <v>0.962025316455696</v>
      </c>
      <c r="S1026" s="267">
        <v>0.925711275026344</v>
      </c>
      <c r="T1026" s="295">
        <v>0.00947330444531513</v>
      </c>
      <c r="U1026" s="266">
        <v>3263</v>
      </c>
      <c r="V1026" s="266">
        <v>2965</v>
      </c>
      <c r="W1026" s="267">
        <v>0.908673000306466</v>
      </c>
      <c r="X1026" s="267">
        <v>0.908673000306466</v>
      </c>
      <c r="Y1026" s="268">
        <v>0.918334013883218</v>
      </c>
      <c r="Z1026" s="268">
        <v>0.909905163329821</v>
      </c>
      <c r="AA1026" s="295">
        <v>-0.0096610135767512</v>
      </c>
      <c r="AB1026" s="264">
        <v>17940</v>
      </c>
      <c r="AC1026" s="264">
        <v>16112</v>
      </c>
      <c r="AD1026" s="264">
        <v>17843</v>
      </c>
      <c r="AE1026" s="264">
        <v>16175</v>
      </c>
      <c r="AF1026" s="268">
        <v>0.898104793756968</v>
      </c>
      <c r="AG1026" s="268">
        <v>0.906517962226083</v>
      </c>
      <c r="AH1026" s="295">
        <v>-0.00841316846911533</v>
      </c>
    </row>
    <row r="1027" spans="1:34">
      <c r="A1027" s="315" t="s">
        <v>1671</v>
      </c>
      <c r="B1027" s="321" t="s">
        <v>3353</v>
      </c>
      <c r="C1027" s="293" t="s">
        <v>1845</v>
      </c>
      <c r="D1027" s="321" t="s">
        <v>1846</v>
      </c>
      <c r="E1027" s="263">
        <v>2375</v>
      </c>
      <c r="F1027" s="263">
        <v>2277</v>
      </c>
      <c r="G1027" s="263">
        <v>2155</v>
      </c>
      <c r="H1027" s="264">
        <v>1831</v>
      </c>
      <c r="I1027" s="264">
        <v>1737</v>
      </c>
      <c r="J1027" s="264">
        <v>1687</v>
      </c>
      <c r="K1027" s="264">
        <v>1032</v>
      </c>
      <c r="L1027" s="264">
        <v>965</v>
      </c>
      <c r="M1027" s="264">
        <v>932</v>
      </c>
      <c r="N1027" s="267">
        <v>0.958736842105263</v>
      </c>
      <c r="O1027" s="266">
        <v>2277</v>
      </c>
      <c r="P1027" s="294">
        <v>0.9</v>
      </c>
      <c r="Q1027" s="267">
        <v>0.958736842105263</v>
      </c>
      <c r="R1027" s="267">
        <v>0.948661933369743</v>
      </c>
      <c r="S1027" s="267">
        <v>0.935077519379845</v>
      </c>
      <c r="T1027" s="295">
        <v>0.0100749087355197</v>
      </c>
      <c r="U1027" s="266">
        <v>2375</v>
      </c>
      <c r="V1027" s="266">
        <v>2155</v>
      </c>
      <c r="W1027" s="267">
        <v>0.907368421052632</v>
      </c>
      <c r="X1027" s="267">
        <v>0.907368421052632</v>
      </c>
      <c r="Y1027" s="268">
        <v>0.921354451119607</v>
      </c>
      <c r="Z1027" s="268">
        <v>0.903100775193798</v>
      </c>
      <c r="AA1027" s="295">
        <v>-0.0139860300669752</v>
      </c>
      <c r="AB1027" s="264">
        <v>12263</v>
      </c>
      <c r="AC1027" s="264">
        <v>11332</v>
      </c>
      <c r="AD1027" s="264">
        <v>12767</v>
      </c>
      <c r="AE1027" s="264">
        <v>11717</v>
      </c>
      <c r="AF1027" s="268">
        <v>0.924080567560956</v>
      </c>
      <c r="AG1027" s="268">
        <v>0.917756716534816</v>
      </c>
      <c r="AH1027" s="295">
        <v>0.00632385102613942</v>
      </c>
    </row>
    <row r="1028" spans="1:34">
      <c r="A1028" s="315" t="s">
        <v>1671</v>
      </c>
      <c r="B1028" s="321" t="s">
        <v>3353</v>
      </c>
      <c r="C1028" s="293" t="s">
        <v>1847</v>
      </c>
      <c r="D1028" s="321" t="s">
        <v>1848</v>
      </c>
      <c r="E1028" s="263">
        <v>2488</v>
      </c>
      <c r="F1028" s="263">
        <v>2343</v>
      </c>
      <c r="G1028" s="263">
        <v>2249</v>
      </c>
      <c r="H1028" s="264">
        <v>1919</v>
      </c>
      <c r="I1028" s="264">
        <v>1634</v>
      </c>
      <c r="J1028" s="264">
        <v>1683</v>
      </c>
      <c r="K1028" s="264">
        <v>1053</v>
      </c>
      <c r="L1028" s="264">
        <v>971</v>
      </c>
      <c r="M1028" s="264">
        <v>912</v>
      </c>
      <c r="N1028" s="267">
        <v>0.941720257234727</v>
      </c>
      <c r="O1028" s="266">
        <v>2343</v>
      </c>
      <c r="P1028" s="294">
        <v>0.9</v>
      </c>
      <c r="Q1028" s="267">
        <v>0.941720257234727</v>
      </c>
      <c r="R1028" s="267">
        <v>0.851485148514851</v>
      </c>
      <c r="S1028" s="267">
        <v>0.922127255460589</v>
      </c>
      <c r="T1028" s="295">
        <v>0.0902351087198753</v>
      </c>
      <c r="U1028" s="266">
        <v>2488</v>
      </c>
      <c r="V1028" s="266">
        <v>2249</v>
      </c>
      <c r="W1028" s="267">
        <v>0.903938906752412</v>
      </c>
      <c r="X1028" s="267">
        <v>0.903938906752412</v>
      </c>
      <c r="Y1028" s="268">
        <v>0.877019280875456</v>
      </c>
      <c r="Z1028" s="268">
        <v>0.866096866096866</v>
      </c>
      <c r="AA1028" s="295">
        <v>0.0269196258769556</v>
      </c>
      <c r="AB1028" s="264">
        <v>13023</v>
      </c>
      <c r="AC1028" s="264">
        <v>11640</v>
      </c>
      <c r="AD1028" s="264">
        <v>13343</v>
      </c>
      <c r="AE1028" s="264">
        <v>12288</v>
      </c>
      <c r="AF1028" s="268">
        <v>0.893803271135683</v>
      </c>
      <c r="AG1028" s="268">
        <v>0.920932324065053</v>
      </c>
      <c r="AH1028" s="295">
        <v>-0.0271290529293698</v>
      </c>
    </row>
    <row r="1029" spans="1:34">
      <c r="A1029" s="315" t="s">
        <v>1671</v>
      </c>
      <c r="B1029" s="321" t="s">
        <v>3353</v>
      </c>
      <c r="C1029" s="293" t="s">
        <v>1849</v>
      </c>
      <c r="D1029" s="321" t="s">
        <v>1850</v>
      </c>
      <c r="E1029" s="263">
        <v>4358</v>
      </c>
      <c r="F1029" s="263">
        <v>4317</v>
      </c>
      <c r="G1029" s="263">
        <v>4033</v>
      </c>
      <c r="H1029" s="264">
        <v>3322</v>
      </c>
      <c r="I1029" s="264">
        <v>3294</v>
      </c>
      <c r="J1029" s="264">
        <v>3027</v>
      </c>
      <c r="K1029" s="264">
        <v>1889</v>
      </c>
      <c r="L1029" s="264">
        <v>1860</v>
      </c>
      <c r="M1029" s="264">
        <v>1713</v>
      </c>
      <c r="N1029" s="267">
        <v>0.990592014685636</v>
      </c>
      <c r="O1029" s="266">
        <v>4317</v>
      </c>
      <c r="P1029" s="294">
        <v>0.9</v>
      </c>
      <c r="Q1029" s="267">
        <v>0.990592014685636</v>
      </c>
      <c r="R1029" s="267">
        <v>0.99157134256472</v>
      </c>
      <c r="S1029" s="267">
        <v>0.984647961884595</v>
      </c>
      <c r="T1029" s="295">
        <v>-0.000979327879084391</v>
      </c>
      <c r="U1029" s="266">
        <v>4358</v>
      </c>
      <c r="V1029" s="266">
        <v>4033</v>
      </c>
      <c r="W1029" s="267">
        <v>0.925424506654429</v>
      </c>
      <c r="X1029" s="267">
        <v>0.925424506654429</v>
      </c>
      <c r="Y1029" s="268">
        <v>0.911198073449729</v>
      </c>
      <c r="Z1029" s="268">
        <v>0.906829010058232</v>
      </c>
      <c r="AA1029" s="295">
        <v>0.0142264332046996</v>
      </c>
      <c r="AB1029" s="264">
        <v>22660</v>
      </c>
      <c r="AC1029" s="264">
        <v>20828</v>
      </c>
      <c r="AD1029" s="264">
        <v>23161</v>
      </c>
      <c r="AE1029" s="264">
        <v>21240</v>
      </c>
      <c r="AF1029" s="268">
        <v>0.919152691968226</v>
      </c>
      <c r="AG1029" s="268">
        <v>0.917058848927076</v>
      </c>
      <c r="AH1029" s="295">
        <v>0.00209384304115023</v>
      </c>
    </row>
    <row r="1030" spans="1:34">
      <c r="A1030" s="315" t="s">
        <v>1671</v>
      </c>
      <c r="B1030" s="321" t="s">
        <v>3351</v>
      </c>
      <c r="C1030" s="293" t="s">
        <v>1851</v>
      </c>
      <c r="D1030" s="321" t="s">
        <v>1852</v>
      </c>
      <c r="E1030" s="263">
        <v>4133</v>
      </c>
      <c r="F1030" s="263">
        <v>4063</v>
      </c>
      <c r="G1030" s="263">
        <v>3919</v>
      </c>
      <c r="H1030" s="264">
        <v>3633</v>
      </c>
      <c r="I1030" s="264">
        <v>3574</v>
      </c>
      <c r="J1030" s="264">
        <v>3418</v>
      </c>
      <c r="K1030" s="264">
        <v>1592</v>
      </c>
      <c r="L1030" s="264">
        <v>1571</v>
      </c>
      <c r="M1030" s="264">
        <v>1498</v>
      </c>
      <c r="N1030" s="267">
        <v>0.983063150254053</v>
      </c>
      <c r="O1030" s="266">
        <v>4063</v>
      </c>
      <c r="P1030" s="294">
        <v>0.9</v>
      </c>
      <c r="Q1030" s="267">
        <v>0.983063150254053</v>
      </c>
      <c r="R1030" s="267">
        <v>0.983759977979631</v>
      </c>
      <c r="S1030" s="267">
        <v>0.986809045226131</v>
      </c>
      <c r="T1030" s="295">
        <v>-0.000696827725578331</v>
      </c>
      <c r="U1030" s="266">
        <v>4133</v>
      </c>
      <c r="V1030" s="266">
        <v>3919</v>
      </c>
      <c r="W1030" s="267">
        <v>0.948221630776676</v>
      </c>
      <c r="X1030" s="267">
        <v>0.948221630776676</v>
      </c>
      <c r="Y1030" s="268">
        <v>0.940820258739334</v>
      </c>
      <c r="Z1030" s="268">
        <v>0.940954773869347</v>
      </c>
      <c r="AA1030" s="295">
        <v>0.0074013720373417</v>
      </c>
      <c r="AB1030" s="264">
        <v>21197</v>
      </c>
      <c r="AC1030" s="264">
        <v>20103</v>
      </c>
      <c r="AD1030" s="264">
        <v>20718</v>
      </c>
      <c r="AE1030" s="264">
        <v>19614</v>
      </c>
      <c r="AF1030" s="268">
        <v>0.948388922960796</v>
      </c>
      <c r="AG1030" s="268">
        <v>0.946713003185636</v>
      </c>
      <c r="AH1030" s="295">
        <v>0.00167591977516068</v>
      </c>
    </row>
    <row r="1031" spans="1:34">
      <c r="A1031" s="315" t="s">
        <v>1671</v>
      </c>
      <c r="B1031" s="321" t="s">
        <v>3351</v>
      </c>
      <c r="C1031" s="293" t="s">
        <v>1853</v>
      </c>
      <c r="D1031" s="321" t="s">
        <v>1854</v>
      </c>
      <c r="E1031" s="263">
        <v>2523</v>
      </c>
      <c r="F1031" s="263">
        <v>2192</v>
      </c>
      <c r="G1031" s="263">
        <v>1993</v>
      </c>
      <c r="H1031" s="264">
        <v>2219</v>
      </c>
      <c r="I1031" s="264">
        <v>1947</v>
      </c>
      <c r="J1031" s="264">
        <v>1993</v>
      </c>
      <c r="K1031" s="264">
        <v>919</v>
      </c>
      <c r="L1031" s="264">
        <v>811</v>
      </c>
      <c r="M1031" s="264">
        <v>849</v>
      </c>
      <c r="N1031" s="267">
        <v>0.868806975822434</v>
      </c>
      <c r="O1031" s="266">
        <v>2192</v>
      </c>
      <c r="P1031" s="294">
        <v>0.9</v>
      </c>
      <c r="Q1031" s="267">
        <v>0.868806975822434</v>
      </c>
      <c r="R1031" s="267">
        <v>0.877422262280306</v>
      </c>
      <c r="S1031" s="267">
        <v>0.882480957562568</v>
      </c>
      <c r="T1031" s="295">
        <v>-0.00861528645787279</v>
      </c>
      <c r="U1031" s="266">
        <v>2523</v>
      </c>
      <c r="V1031" s="266">
        <v>1993</v>
      </c>
      <c r="W1031" s="267">
        <v>0.789932619896948</v>
      </c>
      <c r="X1031" s="267">
        <v>0.789932619896948</v>
      </c>
      <c r="Y1031" s="268">
        <v>0.898152320865255</v>
      </c>
      <c r="Z1031" s="268">
        <v>0.923830250272035</v>
      </c>
      <c r="AA1031" s="295">
        <v>-0.108219700968307</v>
      </c>
      <c r="AB1031" s="264">
        <v>12714</v>
      </c>
      <c r="AC1031" s="264">
        <v>11391</v>
      </c>
      <c r="AD1031" s="264">
        <v>12849</v>
      </c>
      <c r="AE1031" s="264">
        <v>11524</v>
      </c>
      <c r="AF1031" s="268">
        <v>0.895941481831052</v>
      </c>
      <c r="AG1031" s="268">
        <v>0.896879134563001</v>
      </c>
      <c r="AH1031" s="295">
        <v>-0.000937652731948679</v>
      </c>
    </row>
    <row r="1032" spans="1:34">
      <c r="A1032" s="315" t="s">
        <v>1671</v>
      </c>
      <c r="B1032" s="321" t="s">
        <v>3351</v>
      </c>
      <c r="C1032" s="293" t="s">
        <v>1855</v>
      </c>
      <c r="D1032" s="321" t="s">
        <v>1856</v>
      </c>
      <c r="E1032" s="263">
        <v>2465</v>
      </c>
      <c r="F1032" s="263">
        <v>2411</v>
      </c>
      <c r="G1032" s="263">
        <v>2281</v>
      </c>
      <c r="H1032" s="264">
        <v>2243</v>
      </c>
      <c r="I1032" s="264">
        <v>2209</v>
      </c>
      <c r="J1032" s="264">
        <v>2063</v>
      </c>
      <c r="K1032" s="264">
        <v>900</v>
      </c>
      <c r="L1032" s="264">
        <v>893</v>
      </c>
      <c r="M1032" s="264">
        <v>860</v>
      </c>
      <c r="N1032" s="267">
        <v>0.978093306288032</v>
      </c>
      <c r="O1032" s="266">
        <v>2411</v>
      </c>
      <c r="P1032" s="294">
        <v>0.9</v>
      </c>
      <c r="Q1032" s="267">
        <v>0.978093306288032</v>
      </c>
      <c r="R1032" s="267">
        <v>0.984841729826126</v>
      </c>
      <c r="S1032" s="267">
        <v>0.992222222222222</v>
      </c>
      <c r="T1032" s="295">
        <v>-0.00674842353809324</v>
      </c>
      <c r="U1032" s="266">
        <v>2465</v>
      </c>
      <c r="V1032" s="266">
        <v>2281</v>
      </c>
      <c r="W1032" s="267">
        <v>0.925354969574037</v>
      </c>
      <c r="X1032" s="267">
        <v>0.925354969574037</v>
      </c>
      <c r="Y1032" s="268">
        <v>0.919750334373607</v>
      </c>
      <c r="Z1032" s="268">
        <v>0.955555555555556</v>
      </c>
      <c r="AA1032" s="295">
        <v>0.00560463520042975</v>
      </c>
      <c r="AB1032" s="264">
        <v>12647</v>
      </c>
      <c r="AC1032" s="264">
        <v>11620</v>
      </c>
      <c r="AD1032" s="264">
        <v>12357</v>
      </c>
      <c r="AE1032" s="264">
        <v>11494</v>
      </c>
      <c r="AF1032" s="268">
        <v>0.918794971139401</v>
      </c>
      <c r="AG1032" s="268">
        <v>0.930161042324189</v>
      </c>
      <c r="AH1032" s="295">
        <v>-0.0113660711847881</v>
      </c>
    </row>
    <row r="1033" spans="1:34">
      <c r="A1033" s="315" t="s">
        <v>1671</v>
      </c>
      <c r="B1033" s="321" t="s">
        <v>3351</v>
      </c>
      <c r="C1033" s="293" t="s">
        <v>1857</v>
      </c>
      <c r="D1033" s="321" t="s">
        <v>1857</v>
      </c>
      <c r="E1033" s="263">
        <v>1347</v>
      </c>
      <c r="F1033" s="263">
        <v>1065</v>
      </c>
      <c r="G1033" s="263">
        <v>1118</v>
      </c>
      <c r="H1033" s="264">
        <v>1316</v>
      </c>
      <c r="I1033" s="264">
        <v>1054</v>
      </c>
      <c r="J1033" s="264">
        <v>1034</v>
      </c>
      <c r="K1033" s="264">
        <v>574</v>
      </c>
      <c r="L1033" s="264">
        <v>522</v>
      </c>
      <c r="M1033" s="264">
        <v>516</v>
      </c>
      <c r="N1033" s="267">
        <v>0.790645879732739</v>
      </c>
      <c r="O1033" s="266">
        <v>1065</v>
      </c>
      <c r="P1033" s="294">
        <v>0.9</v>
      </c>
      <c r="Q1033" s="267">
        <v>0.790645879732739</v>
      </c>
      <c r="R1033" s="267">
        <v>0.800911854103343</v>
      </c>
      <c r="S1033" s="267">
        <v>0.909407665505226</v>
      </c>
      <c r="T1033" s="295">
        <v>-0.0102659743706039</v>
      </c>
      <c r="U1033" s="266">
        <v>1347</v>
      </c>
      <c r="V1033" s="266">
        <v>1118</v>
      </c>
      <c r="W1033" s="267">
        <v>0.829992576095026</v>
      </c>
      <c r="X1033" s="267">
        <v>0.829992576095026</v>
      </c>
      <c r="Y1033" s="268">
        <v>0.785714285714286</v>
      </c>
      <c r="Z1033" s="268">
        <v>0.898954703832753</v>
      </c>
      <c r="AA1033" s="295">
        <v>0.0442782903807403</v>
      </c>
      <c r="AB1033" s="264">
        <v>7328</v>
      </c>
      <c r="AC1033" s="264">
        <v>6315</v>
      </c>
      <c r="AD1033" s="264">
        <v>8147</v>
      </c>
      <c r="AE1033" s="264">
        <v>7078</v>
      </c>
      <c r="AF1033" s="268">
        <v>0.861763100436681</v>
      </c>
      <c r="AG1033" s="268">
        <v>0.868786056217012</v>
      </c>
      <c r="AH1033" s="295">
        <v>-0.00702295578033119</v>
      </c>
    </row>
    <row r="1034" spans="1:34">
      <c r="A1034" s="315" t="s">
        <v>1671</v>
      </c>
      <c r="B1034" s="321" t="s">
        <v>3351</v>
      </c>
      <c r="C1034" s="293" t="s">
        <v>1858</v>
      </c>
      <c r="D1034" s="321" t="s">
        <v>1859</v>
      </c>
      <c r="E1034" s="263">
        <v>0</v>
      </c>
      <c r="F1034" s="263">
        <v>0</v>
      </c>
      <c r="G1034" s="263">
        <v>0</v>
      </c>
      <c r="H1034" s="264">
        <v>1</v>
      </c>
      <c r="I1034" s="264">
        <v>0</v>
      </c>
      <c r="J1034" s="264">
        <v>0</v>
      </c>
      <c r="K1034" s="264">
        <v>0</v>
      </c>
      <c r="L1034" s="264">
        <v>0</v>
      </c>
      <c r="M1034" s="264">
        <v>0</v>
      </c>
      <c r="N1034" s="267">
        <v>0</v>
      </c>
      <c r="O1034" s="266">
        <v>0</v>
      </c>
      <c r="P1034" s="294">
        <v>0.9</v>
      </c>
      <c r="Q1034" s="267">
        <v>0</v>
      </c>
      <c r="R1034" s="267">
        <v>0</v>
      </c>
      <c r="S1034" s="267">
        <v>0</v>
      </c>
      <c r="T1034" s="295">
        <v>0</v>
      </c>
      <c r="U1034" s="266">
        <v>0</v>
      </c>
      <c r="V1034" s="266">
        <v>0</v>
      </c>
      <c r="W1034" s="267">
        <v>0</v>
      </c>
      <c r="X1034" s="267">
        <v>0</v>
      </c>
      <c r="Y1034" s="268">
        <v>0</v>
      </c>
      <c r="Z1034" s="268">
        <v>0</v>
      </c>
      <c r="AA1034" s="295">
        <v>0</v>
      </c>
      <c r="AB1034" s="264">
        <v>1</v>
      </c>
      <c r="AC1034" s="264">
        <v>0</v>
      </c>
      <c r="AD1034" s="264">
        <v>0</v>
      </c>
      <c r="AE1034" s="264">
        <v>0</v>
      </c>
      <c r="AF1034" s="268">
        <v>0</v>
      </c>
      <c r="AG1034" s="268">
        <v>0</v>
      </c>
      <c r="AH1034" s="295">
        <v>0</v>
      </c>
    </row>
    <row r="1035" spans="1:34">
      <c r="A1035" s="315" t="s">
        <v>1671</v>
      </c>
      <c r="B1035" s="321" t="s">
        <v>3351</v>
      </c>
      <c r="C1035" s="293" t="s">
        <v>1860</v>
      </c>
      <c r="D1035" s="321" t="s">
        <v>1861</v>
      </c>
      <c r="E1035" s="263">
        <v>4779</v>
      </c>
      <c r="F1035" s="263">
        <v>4682</v>
      </c>
      <c r="G1035" s="263">
        <v>3996</v>
      </c>
      <c r="H1035" s="264">
        <v>4191</v>
      </c>
      <c r="I1035" s="264">
        <v>4073</v>
      </c>
      <c r="J1035" s="264">
        <v>3601</v>
      </c>
      <c r="K1035" s="264">
        <v>1823</v>
      </c>
      <c r="L1035" s="264">
        <v>1709</v>
      </c>
      <c r="M1035" s="264">
        <v>1650</v>
      </c>
      <c r="N1035" s="267">
        <v>0.979702866708516</v>
      </c>
      <c r="O1035" s="266">
        <v>4682</v>
      </c>
      <c r="P1035" s="294">
        <v>0.9</v>
      </c>
      <c r="Q1035" s="267">
        <v>0.979702866708516</v>
      </c>
      <c r="R1035" s="267">
        <v>0.971844428537342</v>
      </c>
      <c r="S1035" s="267">
        <v>0.93746571585299</v>
      </c>
      <c r="T1035" s="295">
        <v>0.0078584381711746</v>
      </c>
      <c r="U1035" s="266">
        <v>4779</v>
      </c>
      <c r="V1035" s="266">
        <v>3996</v>
      </c>
      <c r="W1035" s="267">
        <v>0.836158192090395</v>
      </c>
      <c r="X1035" s="267">
        <v>0.836158192090395</v>
      </c>
      <c r="Y1035" s="268">
        <v>0.85922214268671</v>
      </c>
      <c r="Z1035" s="268">
        <v>0.905101481075151</v>
      </c>
      <c r="AA1035" s="295">
        <v>-0.0230639505963142</v>
      </c>
      <c r="AB1035" s="264">
        <v>23693</v>
      </c>
      <c r="AC1035" s="264">
        <v>20230</v>
      </c>
      <c r="AD1035" s="264">
        <v>23627</v>
      </c>
      <c r="AE1035" s="264">
        <v>20619</v>
      </c>
      <c r="AF1035" s="268">
        <v>0.853838686531887</v>
      </c>
      <c r="AG1035" s="268">
        <v>0.872688026410463</v>
      </c>
      <c r="AH1035" s="295">
        <v>-0.0188493398785755</v>
      </c>
    </row>
    <row r="1036" spans="1:34">
      <c r="A1036" s="315" t="s">
        <v>1671</v>
      </c>
      <c r="B1036" s="321" t="s">
        <v>3351</v>
      </c>
      <c r="C1036" s="293" t="s">
        <v>1862</v>
      </c>
      <c r="D1036" s="321" t="s">
        <v>1863</v>
      </c>
      <c r="E1036" s="263">
        <v>1</v>
      </c>
      <c r="F1036" s="263">
        <v>0</v>
      </c>
      <c r="G1036" s="263">
        <v>0</v>
      </c>
      <c r="H1036" s="264">
        <v>0</v>
      </c>
      <c r="I1036" s="264">
        <v>0</v>
      </c>
      <c r="J1036" s="264">
        <v>0</v>
      </c>
      <c r="K1036" s="264">
        <v>0</v>
      </c>
      <c r="L1036" s="264">
        <v>0</v>
      </c>
      <c r="M1036" s="264">
        <v>0</v>
      </c>
      <c r="N1036" s="267">
        <v>0</v>
      </c>
      <c r="O1036" s="266">
        <v>0</v>
      </c>
      <c r="P1036" s="294">
        <v>0.9</v>
      </c>
      <c r="Q1036" s="267">
        <v>0</v>
      </c>
      <c r="R1036" s="267">
        <v>0</v>
      </c>
      <c r="S1036" s="267">
        <v>0</v>
      </c>
      <c r="T1036" s="295">
        <v>0</v>
      </c>
      <c r="U1036" s="266">
        <v>1</v>
      </c>
      <c r="V1036" s="266">
        <v>0</v>
      </c>
      <c r="W1036" s="267">
        <v>0</v>
      </c>
      <c r="X1036" s="267">
        <v>0</v>
      </c>
      <c r="Y1036" s="268">
        <v>0</v>
      </c>
      <c r="Z1036" s="268">
        <v>0</v>
      </c>
      <c r="AA1036" s="295">
        <v>0</v>
      </c>
      <c r="AB1036" s="264">
        <v>2</v>
      </c>
      <c r="AC1036" s="264">
        <v>1</v>
      </c>
      <c r="AD1036" s="264">
        <v>0</v>
      </c>
      <c r="AE1036" s="264">
        <v>0</v>
      </c>
      <c r="AF1036" s="268">
        <v>0.5</v>
      </c>
      <c r="AG1036" s="268">
        <v>0</v>
      </c>
      <c r="AH1036" s="295">
        <v>0.5</v>
      </c>
    </row>
    <row r="1037" spans="1:34">
      <c r="A1037" s="315" t="s">
        <v>1671</v>
      </c>
      <c r="B1037" s="321" t="s">
        <v>3351</v>
      </c>
      <c r="C1037" s="293" t="s">
        <v>1864</v>
      </c>
      <c r="D1037" s="321" t="s">
        <v>1865</v>
      </c>
      <c r="E1037" s="263">
        <v>0</v>
      </c>
      <c r="F1037" s="263">
        <v>0</v>
      </c>
      <c r="G1037" s="263">
        <v>0</v>
      </c>
      <c r="H1037" s="264">
        <v>0</v>
      </c>
      <c r="I1037" s="264">
        <v>0</v>
      </c>
      <c r="J1037" s="264">
        <v>0</v>
      </c>
      <c r="K1037" s="264">
        <v>0</v>
      </c>
      <c r="L1037" s="264">
        <v>0</v>
      </c>
      <c r="M1037" s="264">
        <v>0</v>
      </c>
      <c r="N1037" s="267">
        <v>0</v>
      </c>
      <c r="O1037" s="266">
        <v>0</v>
      </c>
      <c r="P1037" s="294">
        <v>0.9</v>
      </c>
      <c r="Q1037" s="267">
        <v>0</v>
      </c>
      <c r="R1037" s="267">
        <v>0</v>
      </c>
      <c r="S1037" s="267">
        <v>0</v>
      </c>
      <c r="T1037" s="295">
        <v>0</v>
      </c>
      <c r="U1037" s="266">
        <v>0</v>
      </c>
      <c r="V1037" s="266">
        <v>0</v>
      </c>
      <c r="W1037" s="267">
        <v>0</v>
      </c>
      <c r="X1037" s="267">
        <v>0</v>
      </c>
      <c r="Y1037" s="268">
        <v>0</v>
      </c>
      <c r="Z1037" s="268">
        <v>0</v>
      </c>
      <c r="AA1037" s="295">
        <v>0</v>
      </c>
      <c r="AB1037" s="264">
        <v>1</v>
      </c>
      <c r="AC1037" s="264">
        <v>1</v>
      </c>
      <c r="AD1037" s="264">
        <v>0</v>
      </c>
      <c r="AE1037" s="264">
        <v>0</v>
      </c>
      <c r="AF1037" s="268">
        <v>1</v>
      </c>
      <c r="AG1037" s="268">
        <v>0</v>
      </c>
      <c r="AH1037" s="295">
        <v>1</v>
      </c>
    </row>
    <row r="1038" spans="1:34">
      <c r="A1038" s="315" t="s">
        <v>1671</v>
      </c>
      <c r="B1038" s="321" t="s">
        <v>3351</v>
      </c>
      <c r="C1038" s="293" t="s">
        <v>1866</v>
      </c>
      <c r="D1038" s="321" t="s">
        <v>1867</v>
      </c>
      <c r="E1038" s="263">
        <v>2643</v>
      </c>
      <c r="F1038" s="263">
        <v>2031</v>
      </c>
      <c r="G1038" s="263">
        <v>2403</v>
      </c>
      <c r="H1038" s="264">
        <v>2718</v>
      </c>
      <c r="I1038" s="264">
        <v>2338</v>
      </c>
      <c r="J1038" s="264">
        <v>2477</v>
      </c>
      <c r="K1038" s="264">
        <v>1327</v>
      </c>
      <c r="L1038" s="264">
        <v>1271</v>
      </c>
      <c r="M1038" s="264">
        <v>1234</v>
      </c>
      <c r="N1038" s="267">
        <v>0.76844494892168</v>
      </c>
      <c r="O1038" s="266">
        <v>2031</v>
      </c>
      <c r="P1038" s="294">
        <v>0.9</v>
      </c>
      <c r="Q1038" s="267">
        <v>0.76844494892168</v>
      </c>
      <c r="R1038" s="267">
        <v>0.86019131714496</v>
      </c>
      <c r="S1038" s="267">
        <v>0.957799547852298</v>
      </c>
      <c r="T1038" s="295">
        <v>-0.0917463682232796</v>
      </c>
      <c r="U1038" s="266">
        <v>2643</v>
      </c>
      <c r="V1038" s="266">
        <v>2403</v>
      </c>
      <c r="W1038" s="267">
        <v>0.909194097616345</v>
      </c>
      <c r="X1038" s="267">
        <v>0.909194097616345</v>
      </c>
      <c r="Y1038" s="268">
        <v>0.911331861662988</v>
      </c>
      <c r="Z1038" s="268">
        <v>0.92991710625471</v>
      </c>
      <c r="AA1038" s="295">
        <v>-0.00213776404664245</v>
      </c>
      <c r="AB1038" s="264">
        <v>15756</v>
      </c>
      <c r="AC1038" s="264">
        <v>14488</v>
      </c>
      <c r="AD1038" s="264">
        <v>14621</v>
      </c>
      <c r="AE1038" s="264">
        <v>13555</v>
      </c>
      <c r="AF1038" s="268">
        <v>0.919522721502919</v>
      </c>
      <c r="AG1038" s="268">
        <v>0.927091170234594</v>
      </c>
      <c r="AH1038" s="295">
        <v>-0.00756844873167462</v>
      </c>
    </row>
    <row r="1039" spans="1:34">
      <c r="A1039" s="315" t="s">
        <v>1671</v>
      </c>
      <c r="B1039" s="321" t="s">
        <v>3351</v>
      </c>
      <c r="C1039" s="293" t="s">
        <v>1868</v>
      </c>
      <c r="D1039" s="321" t="s">
        <v>1868</v>
      </c>
      <c r="E1039" s="263">
        <v>0</v>
      </c>
      <c r="F1039" s="263">
        <v>0</v>
      </c>
      <c r="G1039" s="263">
        <v>0</v>
      </c>
      <c r="H1039" s="264">
        <v>1</v>
      </c>
      <c r="I1039" s="264">
        <v>0</v>
      </c>
      <c r="J1039" s="264">
        <v>1</v>
      </c>
      <c r="K1039" s="264">
        <v>1</v>
      </c>
      <c r="L1039" s="264">
        <v>0</v>
      </c>
      <c r="M1039" s="264">
        <v>1</v>
      </c>
      <c r="N1039" s="267">
        <v>0</v>
      </c>
      <c r="O1039" s="266">
        <v>0</v>
      </c>
      <c r="P1039" s="294">
        <v>0.9</v>
      </c>
      <c r="Q1039" s="267">
        <v>0</v>
      </c>
      <c r="R1039" s="267">
        <v>0</v>
      </c>
      <c r="S1039" s="267">
        <v>0</v>
      </c>
      <c r="T1039" s="295">
        <v>0</v>
      </c>
      <c r="U1039" s="266">
        <v>0</v>
      </c>
      <c r="V1039" s="266">
        <v>0</v>
      </c>
      <c r="W1039" s="267">
        <v>0</v>
      </c>
      <c r="X1039" s="267">
        <v>0</v>
      </c>
      <c r="Y1039" s="268">
        <v>1</v>
      </c>
      <c r="Z1039" s="268">
        <v>1</v>
      </c>
      <c r="AA1039" s="295">
        <v>-1</v>
      </c>
      <c r="AB1039" s="264">
        <v>3</v>
      </c>
      <c r="AC1039" s="264">
        <v>3</v>
      </c>
      <c r="AD1039" s="264">
        <v>7</v>
      </c>
      <c r="AE1039" s="264">
        <v>7</v>
      </c>
      <c r="AF1039" s="268">
        <v>1</v>
      </c>
      <c r="AG1039" s="268">
        <v>1</v>
      </c>
      <c r="AH1039" s="295">
        <v>0</v>
      </c>
    </row>
    <row r="1040" spans="1:34">
      <c r="A1040" s="315" t="s">
        <v>1671</v>
      </c>
      <c r="B1040" s="321" t="s">
        <v>3351</v>
      </c>
      <c r="C1040" s="293" t="s">
        <v>1869</v>
      </c>
      <c r="D1040" s="321" t="s">
        <v>1870</v>
      </c>
      <c r="E1040" s="263">
        <v>1399</v>
      </c>
      <c r="F1040" s="263">
        <v>1016</v>
      </c>
      <c r="G1040" s="263">
        <v>1278</v>
      </c>
      <c r="H1040" s="264">
        <v>1326</v>
      </c>
      <c r="I1040" s="264">
        <v>970</v>
      </c>
      <c r="J1040" s="264">
        <v>1183</v>
      </c>
      <c r="K1040" s="264">
        <v>588</v>
      </c>
      <c r="L1040" s="264">
        <v>517</v>
      </c>
      <c r="M1040" s="264">
        <v>509</v>
      </c>
      <c r="N1040" s="267">
        <v>0.726233023588277</v>
      </c>
      <c r="O1040" s="266">
        <v>1016</v>
      </c>
      <c r="P1040" s="294">
        <v>0.9</v>
      </c>
      <c r="Q1040" s="267">
        <v>0.726233023588277</v>
      </c>
      <c r="R1040" s="267">
        <v>0.731523378582202</v>
      </c>
      <c r="S1040" s="267">
        <v>0.879251700680272</v>
      </c>
      <c r="T1040" s="295">
        <v>-0.00529035499392472</v>
      </c>
      <c r="U1040" s="266">
        <v>1399</v>
      </c>
      <c r="V1040" s="266">
        <v>1278</v>
      </c>
      <c r="W1040" s="267">
        <v>0.913509649749821</v>
      </c>
      <c r="X1040" s="267">
        <v>0.913509649749821</v>
      </c>
      <c r="Y1040" s="268">
        <v>0.892156862745098</v>
      </c>
      <c r="Z1040" s="268">
        <v>0.865646258503401</v>
      </c>
      <c r="AA1040" s="295">
        <v>0.0213527870047232</v>
      </c>
      <c r="AB1040" s="264">
        <v>7214</v>
      </c>
      <c r="AC1040" s="264">
        <v>6462</v>
      </c>
      <c r="AD1040" s="264">
        <v>7423</v>
      </c>
      <c r="AE1040" s="264">
        <v>6752</v>
      </c>
      <c r="AF1040" s="268">
        <v>0.8957582478514</v>
      </c>
      <c r="AG1040" s="268">
        <v>0.90960528088374</v>
      </c>
      <c r="AH1040" s="295">
        <v>-0.0138470330323397</v>
      </c>
    </row>
    <row r="1041" spans="1:34">
      <c r="A1041" s="315" t="s">
        <v>1671</v>
      </c>
      <c r="B1041" s="321" t="s">
        <v>3351</v>
      </c>
      <c r="C1041" s="293" t="s">
        <v>1871</v>
      </c>
      <c r="D1041" s="321" t="s">
        <v>1872</v>
      </c>
      <c r="E1041" s="263">
        <v>4244</v>
      </c>
      <c r="F1041" s="263">
        <v>4203</v>
      </c>
      <c r="G1041" s="263">
        <v>3841</v>
      </c>
      <c r="H1041" s="264">
        <v>3702</v>
      </c>
      <c r="I1041" s="264">
        <v>3668</v>
      </c>
      <c r="J1041" s="264">
        <v>3366</v>
      </c>
      <c r="K1041" s="264">
        <v>1522</v>
      </c>
      <c r="L1041" s="264">
        <v>1499</v>
      </c>
      <c r="M1041" s="264">
        <v>1410</v>
      </c>
      <c r="N1041" s="267">
        <v>0.990339302544769</v>
      </c>
      <c r="O1041" s="266">
        <v>4203</v>
      </c>
      <c r="P1041" s="294">
        <v>0.9</v>
      </c>
      <c r="Q1041" s="267">
        <v>0.990339302544769</v>
      </c>
      <c r="R1041" s="267">
        <v>0.990815775256618</v>
      </c>
      <c r="S1041" s="267">
        <v>0.984888304862024</v>
      </c>
      <c r="T1041" s="295">
        <v>-0.000476472711848919</v>
      </c>
      <c r="U1041" s="266">
        <v>4244</v>
      </c>
      <c r="V1041" s="266">
        <v>3841</v>
      </c>
      <c r="W1041" s="267">
        <v>0.905042412818096</v>
      </c>
      <c r="X1041" s="267">
        <v>0.905042412818096</v>
      </c>
      <c r="Y1041" s="268">
        <v>0.909238249594814</v>
      </c>
      <c r="Z1041" s="268">
        <v>0.926412614980289</v>
      </c>
      <c r="AA1041" s="295">
        <v>-0.00419583677671742</v>
      </c>
      <c r="AB1041" s="264">
        <v>20478</v>
      </c>
      <c r="AC1041" s="264">
        <v>18821</v>
      </c>
      <c r="AD1041" s="264">
        <v>19973</v>
      </c>
      <c r="AE1041" s="264">
        <v>18576</v>
      </c>
      <c r="AF1041" s="268">
        <v>0.919083894911612</v>
      </c>
      <c r="AG1041" s="268">
        <v>0.930055575026285</v>
      </c>
      <c r="AH1041" s="295">
        <v>-0.010971680114673</v>
      </c>
    </row>
    <row r="1042" spans="1:34">
      <c r="A1042" s="315" t="s">
        <v>1671</v>
      </c>
      <c r="B1042" s="321" t="s">
        <v>3351</v>
      </c>
      <c r="C1042" s="293" t="s">
        <v>1873</v>
      </c>
      <c r="D1042" s="321" t="s">
        <v>1874</v>
      </c>
      <c r="E1042" s="263">
        <v>1907</v>
      </c>
      <c r="F1042" s="263">
        <v>1893</v>
      </c>
      <c r="G1042" s="263">
        <v>1732</v>
      </c>
      <c r="H1042" s="264">
        <v>1723</v>
      </c>
      <c r="I1042" s="264">
        <v>1694</v>
      </c>
      <c r="J1042" s="264">
        <v>1573</v>
      </c>
      <c r="K1042" s="264">
        <v>729</v>
      </c>
      <c r="L1042" s="264">
        <v>693</v>
      </c>
      <c r="M1042" s="264">
        <v>655</v>
      </c>
      <c r="N1042" s="267">
        <v>0.992658626114316</v>
      </c>
      <c r="O1042" s="266">
        <v>1893</v>
      </c>
      <c r="P1042" s="294">
        <v>0.9</v>
      </c>
      <c r="Q1042" s="267">
        <v>0.992658626114316</v>
      </c>
      <c r="R1042" s="267">
        <v>0.983168891468369</v>
      </c>
      <c r="S1042" s="267">
        <v>0.950617283950617</v>
      </c>
      <c r="T1042" s="295">
        <v>0.00948973464594649</v>
      </c>
      <c r="U1042" s="266">
        <v>1907</v>
      </c>
      <c r="V1042" s="266">
        <v>1732</v>
      </c>
      <c r="W1042" s="267">
        <v>0.908232826428946</v>
      </c>
      <c r="X1042" s="267">
        <v>0.908232826428946</v>
      </c>
      <c r="Y1042" s="268">
        <v>0.912942542077771</v>
      </c>
      <c r="Z1042" s="268">
        <v>0.898491083676269</v>
      </c>
      <c r="AA1042" s="295">
        <v>-0.00470971564882539</v>
      </c>
      <c r="AB1042" s="264">
        <v>9967</v>
      </c>
      <c r="AC1042" s="264">
        <v>9199</v>
      </c>
      <c r="AD1042" s="264">
        <v>9805</v>
      </c>
      <c r="AE1042" s="264">
        <v>9094</v>
      </c>
      <c r="AF1042" s="268">
        <v>0.9229457208789</v>
      </c>
      <c r="AG1042" s="268">
        <v>0.92748597654258</v>
      </c>
      <c r="AH1042" s="295">
        <v>-0.00454025566367999</v>
      </c>
    </row>
    <row r="1043" spans="1:34">
      <c r="A1043" s="315" t="s">
        <v>1671</v>
      </c>
      <c r="B1043" s="321" t="s">
        <v>3351</v>
      </c>
      <c r="C1043" s="293" t="s">
        <v>1875</v>
      </c>
      <c r="D1043" s="321" t="s">
        <v>1875</v>
      </c>
      <c r="E1043" s="263">
        <v>2732</v>
      </c>
      <c r="F1043" s="263">
        <v>2669</v>
      </c>
      <c r="G1043" s="263">
        <v>2567</v>
      </c>
      <c r="H1043" s="264">
        <v>2546</v>
      </c>
      <c r="I1043" s="264">
        <v>2468</v>
      </c>
      <c r="J1043" s="264">
        <v>2356</v>
      </c>
      <c r="K1043" s="264">
        <v>1093</v>
      </c>
      <c r="L1043" s="264">
        <v>1060</v>
      </c>
      <c r="M1043" s="264">
        <v>1037</v>
      </c>
      <c r="N1043" s="267">
        <v>0.976939970717423</v>
      </c>
      <c r="O1043" s="266">
        <v>2669</v>
      </c>
      <c r="P1043" s="294">
        <v>0.9</v>
      </c>
      <c r="Q1043" s="267">
        <v>0.976939970717423</v>
      </c>
      <c r="R1043" s="267">
        <v>0.969363707776905</v>
      </c>
      <c r="S1043" s="267">
        <v>0.969807868252516</v>
      </c>
      <c r="T1043" s="295">
        <v>0.00757626294051816</v>
      </c>
      <c r="U1043" s="266">
        <v>2732</v>
      </c>
      <c r="V1043" s="266">
        <v>2567</v>
      </c>
      <c r="W1043" s="267">
        <v>0.939604685212299</v>
      </c>
      <c r="X1043" s="267">
        <v>0.939604685212299</v>
      </c>
      <c r="Y1043" s="268">
        <v>0.925373134328358</v>
      </c>
      <c r="Z1043" s="268">
        <v>0.948764867337603</v>
      </c>
      <c r="AA1043" s="295">
        <v>0.0142315508839405</v>
      </c>
      <c r="AB1043" s="264">
        <v>14603</v>
      </c>
      <c r="AC1043" s="264">
        <v>13738</v>
      </c>
      <c r="AD1043" s="264">
        <v>14131</v>
      </c>
      <c r="AE1043" s="264">
        <v>13369</v>
      </c>
      <c r="AF1043" s="268">
        <v>0.940765596110388</v>
      </c>
      <c r="AG1043" s="268">
        <v>0.946076003113722</v>
      </c>
      <c r="AH1043" s="295">
        <v>-0.00531040700333341</v>
      </c>
    </row>
    <row r="1044" spans="1:34">
      <c r="A1044" s="315" t="s">
        <v>1671</v>
      </c>
      <c r="B1044" s="321" t="s">
        <v>3351</v>
      </c>
      <c r="C1044" s="293" t="s">
        <v>1876</v>
      </c>
      <c r="D1044" s="321" t="s">
        <v>1877</v>
      </c>
      <c r="E1044" s="263">
        <v>3880</v>
      </c>
      <c r="F1044" s="263">
        <v>3030</v>
      </c>
      <c r="G1044" s="263">
        <v>3178</v>
      </c>
      <c r="H1044" s="264">
        <v>3596</v>
      </c>
      <c r="I1044" s="264">
        <v>2784</v>
      </c>
      <c r="J1044" s="264">
        <v>3008</v>
      </c>
      <c r="K1044" s="264">
        <v>1514</v>
      </c>
      <c r="L1044" s="264">
        <v>1129</v>
      </c>
      <c r="M1044" s="264">
        <v>1245</v>
      </c>
      <c r="N1044" s="267">
        <v>0.780927835051546</v>
      </c>
      <c r="O1044" s="266">
        <v>3030</v>
      </c>
      <c r="P1044" s="294">
        <v>0.9</v>
      </c>
      <c r="Q1044" s="267">
        <v>0.780927835051546</v>
      </c>
      <c r="R1044" s="267">
        <v>0.774193548387097</v>
      </c>
      <c r="S1044" s="267">
        <v>0.745706737120211</v>
      </c>
      <c r="T1044" s="295">
        <v>0.00673428666444964</v>
      </c>
      <c r="U1044" s="266">
        <v>3880</v>
      </c>
      <c r="V1044" s="266">
        <v>3178</v>
      </c>
      <c r="W1044" s="267">
        <v>0.819072164948454</v>
      </c>
      <c r="X1044" s="267">
        <v>0.819072164948454</v>
      </c>
      <c r="Y1044" s="268">
        <v>0.836484983314794</v>
      </c>
      <c r="Z1044" s="268">
        <v>0.822324966974901</v>
      </c>
      <c r="AA1044" s="295">
        <v>-0.0174128183663407</v>
      </c>
      <c r="AB1044" s="264">
        <v>19129</v>
      </c>
      <c r="AC1044" s="264">
        <v>16077</v>
      </c>
      <c r="AD1044" s="264">
        <v>18740</v>
      </c>
      <c r="AE1044" s="264">
        <v>15963</v>
      </c>
      <c r="AF1044" s="268">
        <v>0.840451670238904</v>
      </c>
      <c r="AG1044" s="268">
        <v>0.851814300960512</v>
      </c>
      <c r="AH1044" s="295">
        <v>-0.0113626307216079</v>
      </c>
    </row>
    <row r="1045" spans="1:34">
      <c r="A1045" s="315" t="s">
        <v>1671</v>
      </c>
      <c r="B1045" s="321" t="s">
        <v>3351</v>
      </c>
      <c r="C1045" s="293" t="s">
        <v>1878</v>
      </c>
      <c r="D1045" s="321" t="s">
        <v>1879</v>
      </c>
      <c r="E1045" s="263">
        <v>2604</v>
      </c>
      <c r="F1045" s="263">
        <v>2459</v>
      </c>
      <c r="G1045" s="263">
        <v>2205</v>
      </c>
      <c r="H1045" s="264">
        <v>2436</v>
      </c>
      <c r="I1045" s="264">
        <v>2368</v>
      </c>
      <c r="J1045" s="264">
        <v>2208</v>
      </c>
      <c r="K1045" s="264">
        <v>1115</v>
      </c>
      <c r="L1045" s="264">
        <v>1087</v>
      </c>
      <c r="M1045" s="264">
        <v>967</v>
      </c>
      <c r="N1045" s="267">
        <v>0.94431643625192</v>
      </c>
      <c r="O1045" s="266">
        <v>2459</v>
      </c>
      <c r="P1045" s="294">
        <v>0.9</v>
      </c>
      <c r="Q1045" s="267">
        <v>0.94431643625192</v>
      </c>
      <c r="R1045" s="267">
        <v>0.972085385878489</v>
      </c>
      <c r="S1045" s="267">
        <v>0.974887892376682</v>
      </c>
      <c r="T1045" s="295">
        <v>-0.0277689496265693</v>
      </c>
      <c r="U1045" s="266">
        <v>2604</v>
      </c>
      <c r="V1045" s="266">
        <v>2205</v>
      </c>
      <c r="W1045" s="267">
        <v>0.846774193548387</v>
      </c>
      <c r="X1045" s="267">
        <v>0.846774193548387</v>
      </c>
      <c r="Y1045" s="268">
        <v>0.9064039408867</v>
      </c>
      <c r="Z1045" s="268">
        <v>0.867264573991031</v>
      </c>
      <c r="AA1045" s="295">
        <v>-0.0596297473383124</v>
      </c>
      <c r="AB1045" s="264">
        <v>13831</v>
      </c>
      <c r="AC1045" s="264">
        <v>12196</v>
      </c>
      <c r="AD1045" s="264">
        <v>13880</v>
      </c>
      <c r="AE1045" s="264">
        <v>12408</v>
      </c>
      <c r="AF1045" s="268">
        <v>0.881787289422312</v>
      </c>
      <c r="AG1045" s="268">
        <v>0.893948126801153</v>
      </c>
      <c r="AH1045" s="295">
        <v>-0.0121608373788405</v>
      </c>
    </row>
    <row r="1046" spans="1:34">
      <c r="A1046" s="315" t="s">
        <v>1671</v>
      </c>
      <c r="B1046" s="321" t="s">
        <v>3351</v>
      </c>
      <c r="C1046" s="293" t="s">
        <v>1880</v>
      </c>
      <c r="D1046" s="321" t="s">
        <v>1881</v>
      </c>
      <c r="E1046" s="263">
        <v>2058</v>
      </c>
      <c r="F1046" s="263">
        <v>1393</v>
      </c>
      <c r="G1046" s="263">
        <v>1855</v>
      </c>
      <c r="H1046" s="264">
        <v>1984</v>
      </c>
      <c r="I1046" s="264">
        <v>1481</v>
      </c>
      <c r="J1046" s="264">
        <v>1778</v>
      </c>
      <c r="K1046" s="264">
        <v>834</v>
      </c>
      <c r="L1046" s="264">
        <v>671</v>
      </c>
      <c r="M1046" s="264">
        <v>777</v>
      </c>
      <c r="N1046" s="267">
        <v>0.67687074829932</v>
      </c>
      <c r="O1046" s="266">
        <v>1393</v>
      </c>
      <c r="P1046" s="294">
        <v>0.9</v>
      </c>
      <c r="Q1046" s="267">
        <v>0.67687074829932</v>
      </c>
      <c r="R1046" s="267">
        <v>0.746471774193548</v>
      </c>
      <c r="S1046" s="267">
        <v>0.804556354916067</v>
      </c>
      <c r="T1046" s="295">
        <v>-0.0696010258942287</v>
      </c>
      <c r="U1046" s="266">
        <v>2058</v>
      </c>
      <c r="V1046" s="266">
        <v>1855</v>
      </c>
      <c r="W1046" s="267">
        <v>0.901360544217687</v>
      </c>
      <c r="X1046" s="267">
        <v>0.901360544217687</v>
      </c>
      <c r="Y1046" s="268">
        <v>0.89616935483871</v>
      </c>
      <c r="Z1046" s="268">
        <v>0.931654676258993</v>
      </c>
      <c r="AA1046" s="295">
        <v>0.00519118937897745</v>
      </c>
      <c r="AB1046" s="264">
        <v>10715</v>
      </c>
      <c r="AC1046" s="264">
        <v>9544</v>
      </c>
      <c r="AD1046" s="264">
        <v>11435</v>
      </c>
      <c r="AE1046" s="264">
        <v>10287</v>
      </c>
      <c r="AF1046" s="268">
        <v>0.890713952403173</v>
      </c>
      <c r="AG1046" s="268">
        <v>0.89960647135986</v>
      </c>
      <c r="AH1046" s="295">
        <v>-0.00889251895668697</v>
      </c>
    </row>
    <row r="1047" spans="1:34">
      <c r="A1047" s="315" t="s">
        <v>1671</v>
      </c>
      <c r="B1047" s="321" t="s">
        <v>3351</v>
      </c>
      <c r="C1047" s="293" t="s">
        <v>1882</v>
      </c>
      <c r="D1047" s="321" t="s">
        <v>1883</v>
      </c>
      <c r="E1047" s="263">
        <v>781</v>
      </c>
      <c r="F1047" s="263">
        <v>611</v>
      </c>
      <c r="G1047" s="263">
        <v>696</v>
      </c>
      <c r="H1047" s="264">
        <v>764</v>
      </c>
      <c r="I1047" s="264">
        <v>376</v>
      </c>
      <c r="J1047" s="264">
        <v>702</v>
      </c>
      <c r="K1047" s="264">
        <v>350</v>
      </c>
      <c r="L1047" s="264">
        <v>222</v>
      </c>
      <c r="M1047" s="264">
        <v>321</v>
      </c>
      <c r="N1047" s="267">
        <v>0.782330345710627</v>
      </c>
      <c r="O1047" s="266">
        <v>611</v>
      </c>
      <c r="P1047" s="294">
        <v>0.9</v>
      </c>
      <c r="Q1047" s="267">
        <v>0.782330345710627</v>
      </c>
      <c r="R1047" s="267">
        <v>0.492146596858639</v>
      </c>
      <c r="S1047" s="267">
        <v>0.634285714285714</v>
      </c>
      <c r="T1047" s="295">
        <v>0.290183748851989</v>
      </c>
      <c r="U1047" s="266">
        <v>781</v>
      </c>
      <c r="V1047" s="266">
        <v>696</v>
      </c>
      <c r="W1047" s="267">
        <v>0.891165172855314</v>
      </c>
      <c r="X1047" s="267">
        <v>0.891165172855314</v>
      </c>
      <c r="Y1047" s="268">
        <v>0.918848167539267</v>
      </c>
      <c r="Z1047" s="268">
        <v>0.917142857142857</v>
      </c>
      <c r="AA1047" s="295">
        <v>-0.0276829946839533</v>
      </c>
      <c r="AB1047" s="264">
        <v>4309</v>
      </c>
      <c r="AC1047" s="264">
        <v>3923</v>
      </c>
      <c r="AD1047" s="264">
        <v>4406</v>
      </c>
      <c r="AE1047" s="264">
        <v>4070</v>
      </c>
      <c r="AF1047" s="268">
        <v>0.910420051055929</v>
      </c>
      <c r="AG1047" s="268">
        <v>0.923740354062642</v>
      </c>
      <c r="AH1047" s="295">
        <v>-0.0133203030067124</v>
      </c>
    </row>
    <row r="1048" spans="1:34">
      <c r="A1048" s="315" t="s">
        <v>1671</v>
      </c>
      <c r="B1048" s="321" t="s">
        <v>3352</v>
      </c>
      <c r="C1048" s="293" t="s">
        <v>1884</v>
      </c>
      <c r="D1048" s="321" t="s">
        <v>1885</v>
      </c>
      <c r="E1048" s="263">
        <v>3180</v>
      </c>
      <c r="F1048" s="263">
        <v>3077</v>
      </c>
      <c r="G1048" s="263">
        <v>2825</v>
      </c>
      <c r="H1048" s="264">
        <v>4042</v>
      </c>
      <c r="I1048" s="264">
        <v>3914</v>
      </c>
      <c r="J1048" s="264">
        <v>3627</v>
      </c>
      <c r="K1048" s="264">
        <v>2643</v>
      </c>
      <c r="L1048" s="264">
        <v>2563</v>
      </c>
      <c r="M1048" s="264">
        <v>2504</v>
      </c>
      <c r="N1048" s="267">
        <v>0.967610062893082</v>
      </c>
      <c r="O1048" s="266">
        <v>3077</v>
      </c>
      <c r="P1048" s="294">
        <v>0.9</v>
      </c>
      <c r="Q1048" s="267">
        <v>0.967610062893082</v>
      </c>
      <c r="R1048" s="267">
        <v>0.96833250865908</v>
      </c>
      <c r="S1048" s="267">
        <v>0.969731365872115</v>
      </c>
      <c r="T1048" s="295">
        <v>-0.000722445765998003</v>
      </c>
      <c r="U1048" s="266">
        <v>3180</v>
      </c>
      <c r="V1048" s="266">
        <v>2825</v>
      </c>
      <c r="W1048" s="267">
        <v>0.888364779874214</v>
      </c>
      <c r="X1048" s="267">
        <v>0.888364779874214</v>
      </c>
      <c r="Y1048" s="268">
        <v>0.89732805541811</v>
      </c>
      <c r="Z1048" s="268">
        <v>0.9474082482028</v>
      </c>
      <c r="AA1048" s="295">
        <v>-0.00896327554389609</v>
      </c>
      <c r="AB1048" s="264">
        <v>22666</v>
      </c>
      <c r="AC1048" s="264">
        <v>19865</v>
      </c>
      <c r="AD1048" s="264">
        <v>19116</v>
      </c>
      <c r="AE1048" s="264">
        <v>17515</v>
      </c>
      <c r="AF1048" s="268">
        <v>0.876422835965764</v>
      </c>
      <c r="AG1048" s="268">
        <v>0.916248169073028</v>
      </c>
      <c r="AH1048" s="295">
        <v>-0.0398253331072642</v>
      </c>
    </row>
    <row r="1049" spans="1:34">
      <c r="A1049" s="315" t="s">
        <v>1671</v>
      </c>
      <c r="B1049" s="321" t="s">
        <v>3352</v>
      </c>
      <c r="C1049" s="293" t="s">
        <v>1886</v>
      </c>
      <c r="D1049" s="321" t="s">
        <v>1887</v>
      </c>
      <c r="E1049" s="263">
        <v>0</v>
      </c>
      <c r="F1049" s="263">
        <v>0</v>
      </c>
      <c r="G1049" s="263">
        <v>0</v>
      </c>
      <c r="H1049" s="264">
        <v>0</v>
      </c>
      <c r="I1049" s="264">
        <v>0</v>
      </c>
      <c r="J1049" s="264">
        <v>0</v>
      </c>
      <c r="K1049" s="264">
        <v>0</v>
      </c>
      <c r="L1049" s="264">
        <v>0</v>
      </c>
      <c r="M1049" s="264">
        <v>0</v>
      </c>
      <c r="N1049" s="267">
        <v>0</v>
      </c>
      <c r="O1049" s="266">
        <v>0</v>
      </c>
      <c r="P1049" s="294">
        <v>0.9</v>
      </c>
      <c r="Q1049" s="267">
        <v>0</v>
      </c>
      <c r="R1049" s="267">
        <v>0</v>
      </c>
      <c r="S1049" s="267">
        <v>0</v>
      </c>
      <c r="T1049" s="295">
        <v>0</v>
      </c>
      <c r="U1049" s="266">
        <v>0</v>
      </c>
      <c r="V1049" s="266">
        <v>0</v>
      </c>
      <c r="W1049" s="267">
        <v>0</v>
      </c>
      <c r="X1049" s="267">
        <v>0</v>
      </c>
      <c r="Y1049" s="268">
        <v>0</v>
      </c>
      <c r="Z1049" s="268">
        <v>0</v>
      </c>
      <c r="AA1049" s="295">
        <v>0</v>
      </c>
      <c r="AB1049" s="264">
        <v>0</v>
      </c>
      <c r="AC1049" s="264">
        <v>0</v>
      </c>
      <c r="AD1049" s="264">
        <v>0</v>
      </c>
      <c r="AE1049" s="264">
        <v>0</v>
      </c>
      <c r="AF1049" s="268">
        <v>0</v>
      </c>
      <c r="AG1049" s="268">
        <v>0</v>
      </c>
      <c r="AH1049" s="295">
        <v>0</v>
      </c>
    </row>
    <row r="1050" spans="1:34">
      <c r="A1050" s="315" t="s">
        <v>1671</v>
      </c>
      <c r="B1050" s="321" t="s">
        <v>3352</v>
      </c>
      <c r="C1050" s="293" t="s">
        <v>1888</v>
      </c>
      <c r="D1050" s="321" t="s">
        <v>1889</v>
      </c>
      <c r="E1050" s="263">
        <v>0</v>
      </c>
      <c r="F1050" s="263">
        <v>0</v>
      </c>
      <c r="G1050" s="263">
        <v>0</v>
      </c>
      <c r="H1050" s="264">
        <v>0</v>
      </c>
      <c r="I1050" s="264">
        <v>0</v>
      </c>
      <c r="J1050" s="264">
        <v>0</v>
      </c>
      <c r="K1050" s="264">
        <v>0</v>
      </c>
      <c r="L1050" s="264">
        <v>0</v>
      </c>
      <c r="M1050" s="264">
        <v>0</v>
      </c>
      <c r="N1050" s="267">
        <v>0</v>
      </c>
      <c r="O1050" s="266">
        <v>0</v>
      </c>
      <c r="P1050" s="294">
        <v>0.9</v>
      </c>
      <c r="Q1050" s="267">
        <v>0</v>
      </c>
      <c r="R1050" s="267">
        <v>0</v>
      </c>
      <c r="S1050" s="267">
        <v>0</v>
      </c>
      <c r="T1050" s="295">
        <v>0</v>
      </c>
      <c r="U1050" s="266">
        <v>0</v>
      </c>
      <c r="V1050" s="266">
        <v>0</v>
      </c>
      <c r="W1050" s="267">
        <v>0</v>
      </c>
      <c r="X1050" s="267">
        <v>0</v>
      </c>
      <c r="Y1050" s="268">
        <v>0</v>
      </c>
      <c r="Z1050" s="268">
        <v>0</v>
      </c>
      <c r="AA1050" s="295">
        <v>0</v>
      </c>
      <c r="AB1050" s="264">
        <v>0</v>
      </c>
      <c r="AC1050" s="264">
        <v>0</v>
      </c>
      <c r="AD1050" s="264">
        <v>0</v>
      </c>
      <c r="AE1050" s="264">
        <v>0</v>
      </c>
      <c r="AF1050" s="268">
        <v>0</v>
      </c>
      <c r="AG1050" s="268">
        <v>0</v>
      </c>
      <c r="AH1050" s="295">
        <v>0</v>
      </c>
    </row>
    <row r="1051" spans="1:34">
      <c r="A1051" s="315" t="s">
        <v>1671</v>
      </c>
      <c r="B1051" s="321" t="s">
        <v>3352</v>
      </c>
      <c r="C1051" s="293" t="s">
        <v>1890</v>
      </c>
      <c r="D1051" s="321" t="s">
        <v>1891</v>
      </c>
      <c r="E1051" s="263">
        <v>0</v>
      </c>
      <c r="F1051" s="263">
        <v>0</v>
      </c>
      <c r="G1051" s="263">
        <v>0</v>
      </c>
      <c r="H1051" s="264">
        <v>0</v>
      </c>
      <c r="I1051" s="264">
        <v>0</v>
      </c>
      <c r="J1051" s="264">
        <v>0</v>
      </c>
      <c r="K1051" s="264">
        <v>0</v>
      </c>
      <c r="L1051" s="264">
        <v>0</v>
      </c>
      <c r="M1051" s="264">
        <v>0</v>
      </c>
      <c r="N1051" s="267">
        <v>0</v>
      </c>
      <c r="O1051" s="266">
        <v>0</v>
      </c>
      <c r="P1051" s="294">
        <v>0.9</v>
      </c>
      <c r="Q1051" s="267">
        <v>0</v>
      </c>
      <c r="R1051" s="267">
        <v>0</v>
      </c>
      <c r="S1051" s="267">
        <v>0</v>
      </c>
      <c r="T1051" s="295">
        <v>0</v>
      </c>
      <c r="U1051" s="266">
        <v>0</v>
      </c>
      <c r="V1051" s="266">
        <v>0</v>
      </c>
      <c r="W1051" s="267">
        <v>0</v>
      </c>
      <c r="X1051" s="267">
        <v>0</v>
      </c>
      <c r="Y1051" s="268">
        <v>0</v>
      </c>
      <c r="Z1051" s="268">
        <v>0</v>
      </c>
      <c r="AA1051" s="295">
        <v>0</v>
      </c>
      <c r="AB1051" s="264">
        <v>0</v>
      </c>
      <c r="AC1051" s="264">
        <v>0</v>
      </c>
      <c r="AD1051" s="264">
        <v>3</v>
      </c>
      <c r="AE1051" s="264">
        <v>2</v>
      </c>
      <c r="AF1051" s="268">
        <v>0</v>
      </c>
      <c r="AG1051" s="268">
        <v>0.666666666666667</v>
      </c>
      <c r="AH1051" s="295">
        <v>-0.666666666666667</v>
      </c>
    </row>
    <row r="1052" spans="1:34">
      <c r="A1052" s="315" t="s">
        <v>1671</v>
      </c>
      <c r="B1052" s="321" t="s">
        <v>3352</v>
      </c>
      <c r="C1052" s="293" t="s">
        <v>1892</v>
      </c>
      <c r="D1052" s="321" t="s">
        <v>1893</v>
      </c>
      <c r="E1052" s="263">
        <v>4092</v>
      </c>
      <c r="F1052" s="263">
        <v>3779</v>
      </c>
      <c r="G1052" s="263">
        <v>3767</v>
      </c>
      <c r="H1052" s="264">
        <v>6156</v>
      </c>
      <c r="I1052" s="264">
        <v>5464</v>
      </c>
      <c r="J1052" s="264">
        <v>5723</v>
      </c>
      <c r="K1052" s="264">
        <v>3314</v>
      </c>
      <c r="L1052" s="264">
        <v>3129</v>
      </c>
      <c r="M1052" s="264">
        <v>3069</v>
      </c>
      <c r="N1052" s="267">
        <v>0.923509286412512</v>
      </c>
      <c r="O1052" s="266">
        <v>3779</v>
      </c>
      <c r="P1052" s="294">
        <v>0.9</v>
      </c>
      <c r="Q1052" s="267">
        <v>0.923509286412512</v>
      </c>
      <c r="R1052" s="267">
        <v>0.887589343729695</v>
      </c>
      <c r="S1052" s="267">
        <v>0.944176222088111</v>
      </c>
      <c r="T1052" s="295">
        <v>0.0359199426828176</v>
      </c>
      <c r="U1052" s="266">
        <v>4092</v>
      </c>
      <c r="V1052" s="266">
        <v>3767</v>
      </c>
      <c r="W1052" s="267">
        <v>0.920576735092864</v>
      </c>
      <c r="X1052" s="267">
        <v>0.920576735092864</v>
      </c>
      <c r="Y1052" s="268">
        <v>0.929662118258609</v>
      </c>
      <c r="Z1052" s="268">
        <v>0.926071213035606</v>
      </c>
      <c r="AA1052" s="295">
        <v>-0.00908538316574536</v>
      </c>
      <c r="AB1052" s="264">
        <v>31303</v>
      </c>
      <c r="AC1052" s="264">
        <v>28533</v>
      </c>
      <c r="AD1052" s="264">
        <v>29045</v>
      </c>
      <c r="AE1052" s="264">
        <v>26764</v>
      </c>
      <c r="AF1052" s="268">
        <v>0.911510078906175</v>
      </c>
      <c r="AG1052" s="268">
        <v>0.921466689619556</v>
      </c>
      <c r="AH1052" s="295">
        <v>-0.00995661071338083</v>
      </c>
    </row>
    <row r="1053" spans="1:34">
      <c r="A1053" s="315" t="s">
        <v>1671</v>
      </c>
      <c r="B1053" s="321" t="s">
        <v>3352</v>
      </c>
      <c r="C1053" s="293" t="s">
        <v>1894</v>
      </c>
      <c r="D1053" s="321" t="s">
        <v>1895</v>
      </c>
      <c r="E1053" s="263">
        <v>0</v>
      </c>
      <c r="F1053" s="263">
        <v>0</v>
      </c>
      <c r="G1053" s="263">
        <v>0</v>
      </c>
      <c r="H1053" s="264">
        <v>1</v>
      </c>
      <c r="I1053" s="264">
        <v>0</v>
      </c>
      <c r="J1053" s="264">
        <v>1</v>
      </c>
      <c r="K1053" s="264">
        <v>0</v>
      </c>
      <c r="L1053" s="264">
        <v>0</v>
      </c>
      <c r="M1053" s="264">
        <v>0</v>
      </c>
      <c r="N1053" s="267">
        <v>0</v>
      </c>
      <c r="O1053" s="266">
        <v>0</v>
      </c>
      <c r="P1053" s="294">
        <v>0.9</v>
      </c>
      <c r="Q1053" s="267">
        <v>0</v>
      </c>
      <c r="R1053" s="267">
        <v>0</v>
      </c>
      <c r="S1053" s="267">
        <v>0</v>
      </c>
      <c r="T1053" s="295">
        <v>0</v>
      </c>
      <c r="U1053" s="266">
        <v>0</v>
      </c>
      <c r="V1053" s="266">
        <v>0</v>
      </c>
      <c r="W1053" s="267">
        <v>0</v>
      </c>
      <c r="X1053" s="267">
        <v>0</v>
      </c>
      <c r="Y1053" s="268">
        <v>1</v>
      </c>
      <c r="Z1053" s="268">
        <v>0</v>
      </c>
      <c r="AA1053" s="295">
        <v>-1</v>
      </c>
      <c r="AB1053" s="264">
        <v>2</v>
      </c>
      <c r="AC1053" s="264">
        <v>2</v>
      </c>
      <c r="AD1053" s="264">
        <v>0</v>
      </c>
      <c r="AE1053" s="264">
        <v>0</v>
      </c>
      <c r="AF1053" s="268">
        <v>1</v>
      </c>
      <c r="AG1053" s="268">
        <v>0</v>
      </c>
      <c r="AH1053" s="295">
        <v>1</v>
      </c>
    </row>
    <row r="1054" spans="1:34">
      <c r="A1054" s="315" t="s">
        <v>1671</v>
      </c>
      <c r="B1054" s="321" t="s">
        <v>3352</v>
      </c>
      <c r="C1054" s="293" t="s">
        <v>1896</v>
      </c>
      <c r="D1054" s="321" t="s">
        <v>1897</v>
      </c>
      <c r="E1054" s="263">
        <v>3452</v>
      </c>
      <c r="F1054" s="263">
        <v>3276</v>
      </c>
      <c r="G1054" s="263">
        <v>3031</v>
      </c>
      <c r="H1054" s="264">
        <v>4862</v>
      </c>
      <c r="I1054" s="264">
        <v>4760</v>
      </c>
      <c r="J1054" s="264">
        <v>4439</v>
      </c>
      <c r="K1054" s="264">
        <v>2305</v>
      </c>
      <c r="L1054" s="264">
        <v>2218</v>
      </c>
      <c r="M1054" s="264">
        <v>2146</v>
      </c>
      <c r="N1054" s="267">
        <v>0.94901506373117</v>
      </c>
      <c r="O1054" s="266">
        <v>3276</v>
      </c>
      <c r="P1054" s="294">
        <v>0.9</v>
      </c>
      <c r="Q1054" s="267">
        <v>0.94901506373117</v>
      </c>
      <c r="R1054" s="267">
        <v>0.979020979020979</v>
      </c>
      <c r="S1054" s="267">
        <v>0.962255965292842</v>
      </c>
      <c r="T1054" s="295">
        <v>-0.0300059152898088</v>
      </c>
      <c r="U1054" s="266">
        <v>3452</v>
      </c>
      <c r="V1054" s="266">
        <v>3031</v>
      </c>
      <c r="W1054" s="267">
        <v>0.878041714947856</v>
      </c>
      <c r="X1054" s="267">
        <v>0.878041714947856</v>
      </c>
      <c r="Y1054" s="268">
        <v>0.912998765939942</v>
      </c>
      <c r="Z1054" s="268">
        <v>0.931019522776573</v>
      </c>
      <c r="AA1054" s="295">
        <v>-0.0349570509920861</v>
      </c>
      <c r="AB1054" s="264">
        <v>25646</v>
      </c>
      <c r="AC1054" s="264">
        <v>23302</v>
      </c>
      <c r="AD1054" s="264">
        <v>25975</v>
      </c>
      <c r="AE1054" s="264">
        <v>23813</v>
      </c>
      <c r="AF1054" s="268">
        <v>0.908601731264135</v>
      </c>
      <c r="AG1054" s="268">
        <v>0.916766121270452</v>
      </c>
      <c r="AH1054" s="295">
        <v>-0.00816439000631752</v>
      </c>
    </row>
    <row r="1055" spans="1:34">
      <c r="A1055" s="315" t="s">
        <v>1671</v>
      </c>
      <c r="B1055" s="321" t="s">
        <v>3352</v>
      </c>
      <c r="C1055" s="293" t="s">
        <v>1898</v>
      </c>
      <c r="D1055" s="321" t="s">
        <v>1899</v>
      </c>
      <c r="E1055" s="263">
        <v>0</v>
      </c>
      <c r="F1055" s="263">
        <v>0</v>
      </c>
      <c r="G1055" s="263">
        <v>0</v>
      </c>
      <c r="H1055" s="264">
        <v>0</v>
      </c>
      <c r="I1055" s="264">
        <v>0</v>
      </c>
      <c r="J1055" s="264">
        <v>0</v>
      </c>
      <c r="K1055" s="264">
        <v>0</v>
      </c>
      <c r="L1055" s="264">
        <v>0</v>
      </c>
      <c r="M1055" s="264">
        <v>0</v>
      </c>
      <c r="N1055" s="267">
        <v>0</v>
      </c>
      <c r="O1055" s="266">
        <v>0</v>
      </c>
      <c r="P1055" s="294">
        <v>0.9</v>
      </c>
      <c r="Q1055" s="267">
        <v>0</v>
      </c>
      <c r="R1055" s="267">
        <v>0</v>
      </c>
      <c r="S1055" s="267">
        <v>0</v>
      </c>
      <c r="T1055" s="295">
        <v>0</v>
      </c>
      <c r="U1055" s="266">
        <v>0</v>
      </c>
      <c r="V1055" s="266">
        <v>0</v>
      </c>
      <c r="W1055" s="267">
        <v>0</v>
      </c>
      <c r="X1055" s="267">
        <v>0</v>
      </c>
      <c r="Y1055" s="268">
        <v>0</v>
      </c>
      <c r="Z1055" s="268">
        <v>0</v>
      </c>
      <c r="AA1055" s="295">
        <v>0</v>
      </c>
      <c r="AB1055" s="264">
        <v>0</v>
      </c>
      <c r="AC1055" s="264">
        <v>0</v>
      </c>
      <c r="AD1055" s="264">
        <v>1</v>
      </c>
      <c r="AE1055" s="264">
        <v>1</v>
      </c>
      <c r="AF1055" s="268">
        <v>0</v>
      </c>
      <c r="AG1055" s="268">
        <v>1</v>
      </c>
      <c r="AH1055" s="295">
        <v>-1</v>
      </c>
    </row>
    <row r="1056" spans="1:34">
      <c r="A1056" s="315" t="s">
        <v>1671</v>
      </c>
      <c r="B1056" s="321" t="s">
        <v>3352</v>
      </c>
      <c r="C1056" s="293" t="s">
        <v>1900</v>
      </c>
      <c r="D1056" s="321" t="s">
        <v>1901</v>
      </c>
      <c r="E1056" s="263">
        <v>0</v>
      </c>
      <c r="F1056" s="263">
        <v>0</v>
      </c>
      <c r="G1056" s="263">
        <v>0</v>
      </c>
      <c r="H1056" s="264">
        <v>0</v>
      </c>
      <c r="I1056" s="264">
        <v>0</v>
      </c>
      <c r="J1056" s="264">
        <v>0</v>
      </c>
      <c r="K1056" s="264">
        <v>0</v>
      </c>
      <c r="L1056" s="264">
        <v>0</v>
      </c>
      <c r="M1056" s="264">
        <v>0</v>
      </c>
      <c r="N1056" s="267">
        <v>0</v>
      </c>
      <c r="O1056" s="266">
        <v>0</v>
      </c>
      <c r="P1056" s="294">
        <v>0.9</v>
      </c>
      <c r="Q1056" s="267">
        <v>0</v>
      </c>
      <c r="R1056" s="267">
        <v>0</v>
      </c>
      <c r="S1056" s="267">
        <v>0</v>
      </c>
      <c r="T1056" s="295">
        <v>0</v>
      </c>
      <c r="U1056" s="266">
        <v>0</v>
      </c>
      <c r="V1056" s="266">
        <v>0</v>
      </c>
      <c r="W1056" s="267">
        <v>0</v>
      </c>
      <c r="X1056" s="267">
        <v>0</v>
      </c>
      <c r="Y1056" s="268">
        <v>0</v>
      </c>
      <c r="Z1056" s="268">
        <v>0</v>
      </c>
      <c r="AA1056" s="295">
        <v>0</v>
      </c>
      <c r="AB1056" s="264">
        <v>0</v>
      </c>
      <c r="AC1056" s="264">
        <v>0</v>
      </c>
      <c r="AD1056" s="264">
        <v>0</v>
      </c>
      <c r="AE1056" s="264">
        <v>0</v>
      </c>
      <c r="AF1056" s="268">
        <v>0</v>
      </c>
      <c r="AG1056" s="268">
        <v>0</v>
      </c>
      <c r="AH1056" s="295">
        <v>0</v>
      </c>
    </row>
    <row r="1057" spans="1:34">
      <c r="A1057" s="315" t="s">
        <v>1671</v>
      </c>
      <c r="B1057" s="321" t="s">
        <v>3352</v>
      </c>
      <c r="C1057" s="293" t="s">
        <v>1902</v>
      </c>
      <c r="D1057" s="321" t="s">
        <v>1903</v>
      </c>
      <c r="E1057" s="263">
        <v>0</v>
      </c>
      <c r="F1057" s="263">
        <v>0</v>
      </c>
      <c r="G1057" s="263">
        <v>0</v>
      </c>
      <c r="H1057" s="264">
        <v>0</v>
      </c>
      <c r="I1057" s="264">
        <v>0</v>
      </c>
      <c r="J1057" s="264">
        <v>0</v>
      </c>
      <c r="K1057" s="264">
        <v>0</v>
      </c>
      <c r="L1057" s="264">
        <v>0</v>
      </c>
      <c r="M1057" s="264">
        <v>0</v>
      </c>
      <c r="N1057" s="267">
        <v>0</v>
      </c>
      <c r="O1057" s="266">
        <v>0</v>
      </c>
      <c r="P1057" s="294">
        <v>0.9</v>
      </c>
      <c r="Q1057" s="267">
        <v>0</v>
      </c>
      <c r="R1057" s="267">
        <v>0</v>
      </c>
      <c r="S1057" s="267">
        <v>0</v>
      </c>
      <c r="T1057" s="295">
        <v>0</v>
      </c>
      <c r="U1057" s="266">
        <v>0</v>
      </c>
      <c r="V1057" s="266">
        <v>0</v>
      </c>
      <c r="W1057" s="267">
        <v>0</v>
      </c>
      <c r="X1057" s="267">
        <v>0</v>
      </c>
      <c r="Y1057" s="268">
        <v>0</v>
      </c>
      <c r="Z1057" s="268">
        <v>0</v>
      </c>
      <c r="AA1057" s="295">
        <v>0</v>
      </c>
      <c r="AB1057" s="264">
        <v>0</v>
      </c>
      <c r="AC1057" s="264">
        <v>0</v>
      </c>
      <c r="AD1057" s="264">
        <v>0</v>
      </c>
      <c r="AE1057" s="264">
        <v>0</v>
      </c>
      <c r="AF1057" s="268">
        <v>0</v>
      </c>
      <c r="AG1057" s="268">
        <v>0</v>
      </c>
      <c r="AH1057" s="295">
        <v>0</v>
      </c>
    </row>
    <row r="1058" spans="1:34">
      <c r="A1058" s="315" t="s">
        <v>1671</v>
      </c>
      <c r="B1058" s="321" t="s">
        <v>3352</v>
      </c>
      <c r="C1058" s="293" t="s">
        <v>1904</v>
      </c>
      <c r="D1058" s="321" t="s">
        <v>1905</v>
      </c>
      <c r="E1058" s="263">
        <v>923</v>
      </c>
      <c r="F1058" s="263">
        <v>893</v>
      </c>
      <c r="G1058" s="263">
        <v>734</v>
      </c>
      <c r="H1058" s="264">
        <v>1478</v>
      </c>
      <c r="I1058" s="264">
        <v>1400</v>
      </c>
      <c r="J1058" s="264">
        <v>1277</v>
      </c>
      <c r="K1058" s="264">
        <v>762</v>
      </c>
      <c r="L1058" s="264">
        <v>737</v>
      </c>
      <c r="M1058" s="264">
        <v>719</v>
      </c>
      <c r="N1058" s="267">
        <v>0.967497291440953</v>
      </c>
      <c r="O1058" s="266">
        <v>893</v>
      </c>
      <c r="P1058" s="294">
        <v>0.9</v>
      </c>
      <c r="Q1058" s="267">
        <v>0.967497291440953</v>
      </c>
      <c r="R1058" s="267">
        <v>0.94722598105548</v>
      </c>
      <c r="S1058" s="267">
        <v>0.967191601049869</v>
      </c>
      <c r="T1058" s="295">
        <v>0.020271310385473</v>
      </c>
      <c r="U1058" s="266">
        <v>923</v>
      </c>
      <c r="V1058" s="266">
        <v>734</v>
      </c>
      <c r="W1058" s="267">
        <v>0.795232936078006</v>
      </c>
      <c r="X1058" s="267">
        <v>0.795232936078006</v>
      </c>
      <c r="Y1058" s="268">
        <v>0.864005412719892</v>
      </c>
      <c r="Z1058" s="268">
        <v>0.943569553805774</v>
      </c>
      <c r="AA1058" s="295">
        <v>-0.0687724766418852</v>
      </c>
      <c r="AB1058" s="264">
        <v>8239</v>
      </c>
      <c r="AC1058" s="264">
        <v>6695</v>
      </c>
      <c r="AD1058" s="264">
        <v>8669</v>
      </c>
      <c r="AE1058" s="264">
        <v>7428</v>
      </c>
      <c r="AF1058" s="268">
        <v>0.812598616336934</v>
      </c>
      <c r="AG1058" s="268">
        <v>0.85684623370631</v>
      </c>
      <c r="AH1058" s="295">
        <v>-0.0442476173693758</v>
      </c>
    </row>
    <row r="1059" spans="1:34">
      <c r="A1059" s="315" t="s">
        <v>1671</v>
      </c>
      <c r="B1059" s="321" t="s">
        <v>3352</v>
      </c>
      <c r="C1059" s="293" t="s">
        <v>1906</v>
      </c>
      <c r="D1059" s="321" t="s">
        <v>1907</v>
      </c>
      <c r="E1059" s="263">
        <v>0</v>
      </c>
      <c r="F1059" s="263">
        <v>0</v>
      </c>
      <c r="G1059" s="263">
        <v>0</v>
      </c>
      <c r="H1059" s="264">
        <v>0</v>
      </c>
      <c r="I1059" s="264">
        <v>0</v>
      </c>
      <c r="J1059" s="264">
        <v>0</v>
      </c>
      <c r="K1059" s="264">
        <v>3</v>
      </c>
      <c r="L1059" s="264">
        <v>3</v>
      </c>
      <c r="M1059" s="264">
        <v>3</v>
      </c>
      <c r="N1059" s="267">
        <v>0</v>
      </c>
      <c r="O1059" s="266">
        <v>0</v>
      </c>
      <c r="P1059" s="294">
        <v>0.9</v>
      </c>
      <c r="Q1059" s="267">
        <v>0</v>
      </c>
      <c r="R1059" s="267">
        <v>0</v>
      </c>
      <c r="S1059" s="267">
        <v>1</v>
      </c>
      <c r="T1059" s="295">
        <v>0</v>
      </c>
      <c r="U1059" s="266">
        <v>0</v>
      </c>
      <c r="V1059" s="266">
        <v>0</v>
      </c>
      <c r="W1059" s="267">
        <v>0</v>
      </c>
      <c r="X1059" s="267">
        <v>0</v>
      </c>
      <c r="Y1059" s="268">
        <v>0</v>
      </c>
      <c r="Z1059" s="268">
        <v>1</v>
      </c>
      <c r="AA1059" s="295">
        <v>0</v>
      </c>
      <c r="AB1059" s="264">
        <v>7</v>
      </c>
      <c r="AC1059" s="264">
        <v>7</v>
      </c>
      <c r="AD1059" s="264">
        <v>3</v>
      </c>
      <c r="AE1059" s="264">
        <v>3</v>
      </c>
      <c r="AF1059" s="268">
        <v>1</v>
      </c>
      <c r="AG1059" s="268">
        <v>1</v>
      </c>
      <c r="AH1059" s="295">
        <v>0</v>
      </c>
    </row>
    <row r="1060" spans="1:34">
      <c r="A1060" s="315" t="s">
        <v>1671</v>
      </c>
      <c r="B1060" s="321" t="s">
        <v>3352</v>
      </c>
      <c r="C1060" s="293" t="s">
        <v>1908</v>
      </c>
      <c r="D1060" s="321" t="s">
        <v>1909</v>
      </c>
      <c r="E1060" s="263">
        <v>0</v>
      </c>
      <c r="F1060" s="263">
        <v>0</v>
      </c>
      <c r="G1060" s="263">
        <v>0</v>
      </c>
      <c r="H1060" s="264">
        <v>0</v>
      </c>
      <c r="I1060" s="264">
        <v>0</v>
      </c>
      <c r="J1060" s="264">
        <v>0</v>
      </c>
      <c r="K1060" s="264">
        <v>0</v>
      </c>
      <c r="L1060" s="264">
        <v>0</v>
      </c>
      <c r="M1060" s="264">
        <v>0</v>
      </c>
      <c r="N1060" s="267">
        <v>0</v>
      </c>
      <c r="O1060" s="266">
        <v>0</v>
      </c>
      <c r="P1060" s="294">
        <v>0.9</v>
      </c>
      <c r="Q1060" s="267">
        <v>0</v>
      </c>
      <c r="R1060" s="267">
        <v>0</v>
      </c>
      <c r="S1060" s="267">
        <v>0</v>
      </c>
      <c r="T1060" s="295">
        <v>0</v>
      </c>
      <c r="U1060" s="266">
        <v>0</v>
      </c>
      <c r="V1060" s="266">
        <v>0</v>
      </c>
      <c r="W1060" s="267">
        <v>0</v>
      </c>
      <c r="X1060" s="267">
        <v>0</v>
      </c>
      <c r="Y1060" s="268">
        <v>0</v>
      </c>
      <c r="Z1060" s="268">
        <v>0</v>
      </c>
      <c r="AA1060" s="295">
        <v>0</v>
      </c>
      <c r="AB1060" s="264">
        <v>0</v>
      </c>
      <c r="AC1060" s="264">
        <v>0</v>
      </c>
      <c r="AD1060" s="264">
        <v>0</v>
      </c>
      <c r="AE1060" s="264">
        <v>0</v>
      </c>
      <c r="AF1060" s="268">
        <v>0</v>
      </c>
      <c r="AG1060" s="268">
        <v>0</v>
      </c>
      <c r="AH1060" s="295">
        <v>0</v>
      </c>
    </row>
    <row r="1061" spans="1:34">
      <c r="A1061" s="315" t="s">
        <v>1671</v>
      </c>
      <c r="B1061" s="321" t="s">
        <v>3352</v>
      </c>
      <c r="C1061" s="293" t="s">
        <v>1910</v>
      </c>
      <c r="D1061" s="321" t="s">
        <v>1911</v>
      </c>
      <c r="E1061" s="263">
        <v>0</v>
      </c>
      <c r="F1061" s="263">
        <v>0</v>
      </c>
      <c r="G1061" s="263">
        <v>0</v>
      </c>
      <c r="H1061" s="264">
        <v>0</v>
      </c>
      <c r="I1061" s="264">
        <v>0</v>
      </c>
      <c r="J1061" s="264">
        <v>0</v>
      </c>
      <c r="K1061" s="264">
        <v>0</v>
      </c>
      <c r="L1061" s="264">
        <v>0</v>
      </c>
      <c r="M1061" s="264">
        <v>0</v>
      </c>
      <c r="N1061" s="267">
        <v>0</v>
      </c>
      <c r="O1061" s="266">
        <v>0</v>
      </c>
      <c r="P1061" s="294">
        <v>0.9</v>
      </c>
      <c r="Q1061" s="267">
        <v>0</v>
      </c>
      <c r="R1061" s="267">
        <v>0</v>
      </c>
      <c r="S1061" s="267">
        <v>0</v>
      </c>
      <c r="T1061" s="295">
        <v>0</v>
      </c>
      <c r="U1061" s="266">
        <v>0</v>
      </c>
      <c r="V1061" s="266">
        <v>0</v>
      </c>
      <c r="W1061" s="267">
        <v>0</v>
      </c>
      <c r="X1061" s="267">
        <v>0</v>
      </c>
      <c r="Y1061" s="268">
        <v>0</v>
      </c>
      <c r="Z1061" s="268">
        <v>0</v>
      </c>
      <c r="AA1061" s="295">
        <v>0</v>
      </c>
      <c r="AB1061" s="264">
        <v>3</v>
      </c>
      <c r="AC1061" s="264">
        <v>3</v>
      </c>
      <c r="AD1061" s="264">
        <v>0</v>
      </c>
      <c r="AE1061" s="264">
        <v>0</v>
      </c>
      <c r="AF1061" s="268">
        <v>1</v>
      </c>
      <c r="AG1061" s="268">
        <v>0</v>
      </c>
      <c r="AH1061" s="295">
        <v>1</v>
      </c>
    </row>
    <row r="1062" spans="1:34">
      <c r="A1062" s="315" t="s">
        <v>1671</v>
      </c>
      <c r="B1062" s="321" t="s">
        <v>3352</v>
      </c>
      <c r="C1062" s="293" t="s">
        <v>1912</v>
      </c>
      <c r="D1062" s="321" t="s">
        <v>1913</v>
      </c>
      <c r="E1062" s="263">
        <v>0</v>
      </c>
      <c r="F1062" s="263">
        <v>0</v>
      </c>
      <c r="G1062" s="263">
        <v>0</v>
      </c>
      <c r="H1062" s="264">
        <v>0</v>
      </c>
      <c r="I1062" s="264">
        <v>0</v>
      </c>
      <c r="J1062" s="264">
        <v>0</v>
      </c>
      <c r="K1062" s="264">
        <v>0</v>
      </c>
      <c r="L1062" s="264">
        <v>0</v>
      </c>
      <c r="M1062" s="264">
        <v>0</v>
      </c>
      <c r="N1062" s="267">
        <v>0</v>
      </c>
      <c r="O1062" s="266">
        <v>0</v>
      </c>
      <c r="P1062" s="294">
        <v>0.9</v>
      </c>
      <c r="Q1062" s="267">
        <v>0</v>
      </c>
      <c r="R1062" s="267">
        <v>0</v>
      </c>
      <c r="S1062" s="267">
        <v>0</v>
      </c>
      <c r="T1062" s="295">
        <v>0</v>
      </c>
      <c r="U1062" s="266">
        <v>0</v>
      </c>
      <c r="V1062" s="266">
        <v>0</v>
      </c>
      <c r="W1062" s="267">
        <v>0</v>
      </c>
      <c r="X1062" s="267">
        <v>0</v>
      </c>
      <c r="Y1062" s="268">
        <v>0</v>
      </c>
      <c r="Z1062" s="268">
        <v>0</v>
      </c>
      <c r="AA1062" s="295">
        <v>0</v>
      </c>
      <c r="AB1062" s="264">
        <v>0</v>
      </c>
      <c r="AC1062" s="264">
        <v>0</v>
      </c>
      <c r="AD1062" s="264">
        <v>0</v>
      </c>
      <c r="AE1062" s="264">
        <v>0</v>
      </c>
      <c r="AF1062" s="268">
        <v>0</v>
      </c>
      <c r="AG1062" s="268">
        <v>0</v>
      </c>
      <c r="AH1062" s="295">
        <v>0</v>
      </c>
    </row>
    <row r="1063" spans="1:34">
      <c r="A1063" s="315" t="s">
        <v>1671</v>
      </c>
      <c r="B1063" s="321" t="s">
        <v>3352</v>
      </c>
      <c r="C1063" s="293" t="s">
        <v>1914</v>
      </c>
      <c r="D1063" s="321" t="s">
        <v>1915</v>
      </c>
      <c r="E1063" s="263">
        <v>1732</v>
      </c>
      <c r="F1063" s="263">
        <v>1711</v>
      </c>
      <c r="G1063" s="263">
        <v>1535</v>
      </c>
      <c r="H1063" s="264">
        <v>2354</v>
      </c>
      <c r="I1063" s="264">
        <v>2311</v>
      </c>
      <c r="J1063" s="264">
        <v>2083</v>
      </c>
      <c r="K1063" s="264">
        <v>1182</v>
      </c>
      <c r="L1063" s="264">
        <v>1161</v>
      </c>
      <c r="M1063" s="264">
        <v>1060</v>
      </c>
      <c r="N1063" s="267">
        <v>0.987875288683603</v>
      </c>
      <c r="O1063" s="266">
        <v>1711</v>
      </c>
      <c r="P1063" s="294">
        <v>0.9</v>
      </c>
      <c r="Q1063" s="267">
        <v>0.987875288683603</v>
      </c>
      <c r="R1063" s="267">
        <v>0.981733220050977</v>
      </c>
      <c r="S1063" s="267">
        <v>0.982233502538071</v>
      </c>
      <c r="T1063" s="295">
        <v>0.00614206863262567</v>
      </c>
      <c r="U1063" s="266">
        <v>1732</v>
      </c>
      <c r="V1063" s="266">
        <v>1535</v>
      </c>
      <c r="W1063" s="267">
        <v>0.886258660508083</v>
      </c>
      <c r="X1063" s="267">
        <v>0.886258660508083</v>
      </c>
      <c r="Y1063" s="268">
        <v>0.884876805437553</v>
      </c>
      <c r="Z1063" s="268">
        <v>0.896785109983079</v>
      </c>
      <c r="AA1063" s="295">
        <v>0.00138185507053001</v>
      </c>
      <c r="AB1063" s="264">
        <v>13042</v>
      </c>
      <c r="AC1063" s="264">
        <v>11509</v>
      </c>
      <c r="AD1063" s="264">
        <v>12992</v>
      </c>
      <c r="AE1063" s="264">
        <v>11609</v>
      </c>
      <c r="AF1063" s="268">
        <v>0.882456678423555</v>
      </c>
      <c r="AG1063" s="268">
        <v>0.893549876847291</v>
      </c>
      <c r="AH1063" s="295">
        <v>-0.0110931984237359</v>
      </c>
    </row>
    <row r="1064" spans="1:34">
      <c r="A1064" s="315" t="s">
        <v>1671</v>
      </c>
      <c r="B1064" s="321" t="s">
        <v>3352</v>
      </c>
      <c r="C1064" s="293" t="s">
        <v>1916</v>
      </c>
      <c r="D1064" s="321" t="s">
        <v>1917</v>
      </c>
      <c r="E1064" s="263">
        <v>2798</v>
      </c>
      <c r="F1064" s="263">
        <v>2761</v>
      </c>
      <c r="G1064" s="263">
        <v>2599</v>
      </c>
      <c r="H1064" s="264">
        <v>3131</v>
      </c>
      <c r="I1064" s="264">
        <v>3069</v>
      </c>
      <c r="J1064" s="264">
        <v>2871</v>
      </c>
      <c r="K1064" s="264">
        <v>1317</v>
      </c>
      <c r="L1064" s="264">
        <v>1286</v>
      </c>
      <c r="M1064" s="264">
        <v>1240</v>
      </c>
      <c r="N1064" s="267">
        <v>0.986776268763402</v>
      </c>
      <c r="O1064" s="266">
        <v>2761</v>
      </c>
      <c r="P1064" s="294">
        <v>0.9</v>
      </c>
      <c r="Q1064" s="267">
        <v>0.986776268763402</v>
      </c>
      <c r="R1064" s="267">
        <v>0.98019801980198</v>
      </c>
      <c r="S1064" s="267">
        <v>0.976461655277145</v>
      </c>
      <c r="T1064" s="295">
        <v>0.00657824896142223</v>
      </c>
      <c r="U1064" s="266">
        <v>2798</v>
      </c>
      <c r="V1064" s="266">
        <v>2599</v>
      </c>
      <c r="W1064" s="267">
        <v>0.928877769835597</v>
      </c>
      <c r="X1064" s="267">
        <v>0.928877769835597</v>
      </c>
      <c r="Y1064" s="268">
        <v>0.916959437879272</v>
      </c>
      <c r="Z1064" s="268">
        <v>0.941533788914199</v>
      </c>
      <c r="AA1064" s="295">
        <v>0.0119183319563251</v>
      </c>
      <c r="AB1064" s="264">
        <v>16961</v>
      </c>
      <c r="AC1064" s="264">
        <v>15576</v>
      </c>
      <c r="AD1064" s="264">
        <v>16735</v>
      </c>
      <c r="AE1064" s="264">
        <v>15584</v>
      </c>
      <c r="AF1064" s="268">
        <v>0.918342078886858</v>
      </c>
      <c r="AG1064" s="268">
        <v>0.931221989841649</v>
      </c>
      <c r="AH1064" s="295">
        <v>-0.0128799109547912</v>
      </c>
    </row>
    <row r="1065" spans="1:34">
      <c r="A1065" s="315" t="s">
        <v>1671</v>
      </c>
      <c r="B1065" s="321" t="s">
        <v>3352</v>
      </c>
      <c r="C1065" s="293" t="s">
        <v>1918</v>
      </c>
      <c r="D1065" s="321" t="s">
        <v>1919</v>
      </c>
      <c r="E1065" s="263">
        <v>3395</v>
      </c>
      <c r="F1065" s="263">
        <v>3084</v>
      </c>
      <c r="G1065" s="263">
        <v>2694</v>
      </c>
      <c r="H1065" s="264">
        <v>3935</v>
      </c>
      <c r="I1065" s="264">
        <v>3407</v>
      </c>
      <c r="J1065" s="264">
        <v>3173</v>
      </c>
      <c r="K1065" s="264">
        <v>1843</v>
      </c>
      <c r="L1065" s="264">
        <v>1556</v>
      </c>
      <c r="M1065" s="264">
        <v>1512</v>
      </c>
      <c r="N1065" s="267">
        <v>0.90839469808542</v>
      </c>
      <c r="O1065" s="266">
        <v>3084</v>
      </c>
      <c r="P1065" s="294">
        <v>0.9</v>
      </c>
      <c r="Q1065" s="267">
        <v>0.90839469808542</v>
      </c>
      <c r="R1065" s="267">
        <v>0.86581956797967</v>
      </c>
      <c r="S1065" s="267">
        <v>0.844275637547477</v>
      </c>
      <c r="T1065" s="295">
        <v>0.0425751301057501</v>
      </c>
      <c r="U1065" s="266">
        <v>3395</v>
      </c>
      <c r="V1065" s="266">
        <v>2694</v>
      </c>
      <c r="W1065" s="267">
        <v>0.793519882179676</v>
      </c>
      <c r="X1065" s="267">
        <v>0.793519882179676</v>
      </c>
      <c r="Y1065" s="268">
        <v>0.806353240152478</v>
      </c>
      <c r="Z1065" s="268">
        <v>0.820401519262073</v>
      </c>
      <c r="AA1065" s="295">
        <v>-0.0128333579728018</v>
      </c>
      <c r="AB1065" s="264">
        <v>21653</v>
      </c>
      <c r="AC1065" s="264">
        <v>16820</v>
      </c>
      <c r="AD1065" s="264">
        <v>21290</v>
      </c>
      <c r="AE1065" s="264">
        <v>16261</v>
      </c>
      <c r="AF1065" s="268">
        <v>0.776797672377961</v>
      </c>
      <c r="AG1065" s="268">
        <v>0.76378581493659</v>
      </c>
      <c r="AH1065" s="295">
        <v>0.0130118574413716</v>
      </c>
    </row>
    <row r="1066" spans="1:34">
      <c r="A1066" s="315" t="s">
        <v>1671</v>
      </c>
      <c r="B1066" s="321" t="s">
        <v>3352</v>
      </c>
      <c r="C1066" s="293" t="s">
        <v>1920</v>
      </c>
      <c r="D1066" s="321" t="s">
        <v>1921</v>
      </c>
      <c r="E1066" s="263">
        <v>2741</v>
      </c>
      <c r="F1066" s="263">
        <v>2517</v>
      </c>
      <c r="G1066" s="263">
        <v>2388</v>
      </c>
      <c r="H1066" s="264">
        <v>3212</v>
      </c>
      <c r="I1066" s="264">
        <v>3051</v>
      </c>
      <c r="J1066" s="264">
        <v>2857</v>
      </c>
      <c r="K1066" s="264">
        <v>1301</v>
      </c>
      <c r="L1066" s="264">
        <v>1253</v>
      </c>
      <c r="M1066" s="264">
        <v>1177</v>
      </c>
      <c r="N1066" s="267">
        <v>0.918278000729661</v>
      </c>
      <c r="O1066" s="266">
        <v>2517</v>
      </c>
      <c r="P1066" s="294">
        <v>0.9</v>
      </c>
      <c r="Q1066" s="267">
        <v>0.918278000729661</v>
      </c>
      <c r="R1066" s="267">
        <v>0.949875466998755</v>
      </c>
      <c r="S1066" s="267">
        <v>0.963105303612606</v>
      </c>
      <c r="T1066" s="295">
        <v>-0.031597466269094</v>
      </c>
      <c r="U1066" s="266">
        <v>2741</v>
      </c>
      <c r="V1066" s="266">
        <v>2388</v>
      </c>
      <c r="W1066" s="267">
        <v>0.871214885078438</v>
      </c>
      <c r="X1066" s="267">
        <v>0.871214885078438</v>
      </c>
      <c r="Y1066" s="268">
        <v>0.88947696139477</v>
      </c>
      <c r="Z1066" s="268">
        <v>0.904688700999231</v>
      </c>
      <c r="AA1066" s="295">
        <v>-0.0182620763163311</v>
      </c>
      <c r="AB1066" s="264">
        <v>17145</v>
      </c>
      <c r="AC1066" s="264">
        <v>15288</v>
      </c>
      <c r="AD1066" s="264">
        <v>16753</v>
      </c>
      <c r="AE1066" s="264">
        <v>14859</v>
      </c>
      <c r="AF1066" s="268">
        <v>0.891688538932633</v>
      </c>
      <c r="AG1066" s="268">
        <v>0.886945621679699</v>
      </c>
      <c r="AH1066" s="295">
        <v>0.0047429172529343</v>
      </c>
    </row>
    <row r="1067" spans="1:34">
      <c r="A1067" s="315" t="s">
        <v>1671</v>
      </c>
      <c r="B1067" s="321" t="s">
        <v>3352</v>
      </c>
      <c r="C1067" s="293" t="s">
        <v>1922</v>
      </c>
      <c r="D1067" s="321" t="s">
        <v>1923</v>
      </c>
      <c r="E1067" s="263">
        <v>3288</v>
      </c>
      <c r="F1067" s="263">
        <v>3123</v>
      </c>
      <c r="G1067" s="263">
        <v>2985</v>
      </c>
      <c r="H1067" s="264">
        <v>3487</v>
      </c>
      <c r="I1067" s="264">
        <v>3315</v>
      </c>
      <c r="J1067" s="264">
        <v>3165</v>
      </c>
      <c r="K1067" s="264">
        <v>1599</v>
      </c>
      <c r="L1067" s="264">
        <v>1558</v>
      </c>
      <c r="M1067" s="264">
        <v>1472</v>
      </c>
      <c r="N1067" s="267">
        <v>0.949817518248175</v>
      </c>
      <c r="O1067" s="266">
        <v>3123</v>
      </c>
      <c r="P1067" s="294">
        <v>0.9</v>
      </c>
      <c r="Q1067" s="267">
        <v>0.949817518248175</v>
      </c>
      <c r="R1067" s="267">
        <v>0.950673931746487</v>
      </c>
      <c r="S1067" s="267">
        <v>0.974358974358974</v>
      </c>
      <c r="T1067" s="295">
        <v>-0.000856413498311781</v>
      </c>
      <c r="U1067" s="266">
        <v>3288</v>
      </c>
      <c r="V1067" s="266">
        <v>2985</v>
      </c>
      <c r="W1067" s="267">
        <v>0.907846715328467</v>
      </c>
      <c r="X1067" s="267">
        <v>0.907846715328467</v>
      </c>
      <c r="Y1067" s="268">
        <v>0.907657011757958</v>
      </c>
      <c r="Z1067" s="268">
        <v>0.92057535959975</v>
      </c>
      <c r="AA1067" s="295">
        <v>0.00018970357050907</v>
      </c>
      <c r="AB1067" s="264">
        <v>19458</v>
      </c>
      <c r="AC1067" s="264">
        <v>17844</v>
      </c>
      <c r="AD1067" s="264">
        <v>19602</v>
      </c>
      <c r="AE1067" s="264">
        <v>17908</v>
      </c>
      <c r="AF1067" s="268">
        <v>0.917052112241751</v>
      </c>
      <c r="AG1067" s="268">
        <v>0.91358024691358</v>
      </c>
      <c r="AH1067" s="295">
        <v>0.00347186532817123</v>
      </c>
    </row>
    <row r="1068" spans="1:34">
      <c r="A1068" s="315" t="s">
        <v>1671</v>
      </c>
      <c r="B1068" s="321" t="s">
        <v>3352</v>
      </c>
      <c r="C1068" s="293" t="s">
        <v>1924</v>
      </c>
      <c r="D1068" s="321" t="s">
        <v>1925</v>
      </c>
      <c r="E1068" s="263">
        <v>4795</v>
      </c>
      <c r="F1068" s="263">
        <v>4754</v>
      </c>
      <c r="G1068" s="263">
        <v>4577</v>
      </c>
      <c r="H1068" s="264">
        <v>5536</v>
      </c>
      <c r="I1068" s="264">
        <v>5287</v>
      </c>
      <c r="J1068" s="264">
        <v>5230</v>
      </c>
      <c r="K1068" s="264">
        <v>2634</v>
      </c>
      <c r="L1068" s="264">
        <v>2617</v>
      </c>
      <c r="M1068" s="264">
        <v>2561</v>
      </c>
      <c r="N1068" s="267">
        <v>0.991449426485923</v>
      </c>
      <c r="O1068" s="266">
        <v>4754</v>
      </c>
      <c r="P1068" s="294">
        <v>0.9</v>
      </c>
      <c r="Q1068" s="267">
        <v>0.991449426485923</v>
      </c>
      <c r="R1068" s="267">
        <v>0.955021676300578</v>
      </c>
      <c r="S1068" s="267">
        <v>0.993545937737282</v>
      </c>
      <c r="T1068" s="295">
        <v>0.0364277501853448</v>
      </c>
      <c r="U1068" s="266">
        <v>4795</v>
      </c>
      <c r="V1068" s="266">
        <v>4577</v>
      </c>
      <c r="W1068" s="267">
        <v>0.954535974973931</v>
      </c>
      <c r="X1068" s="267">
        <v>0.954535974973931</v>
      </c>
      <c r="Y1068" s="268">
        <v>0.944725433526012</v>
      </c>
      <c r="Z1068" s="268">
        <v>0.972285497342445</v>
      </c>
      <c r="AA1068" s="295">
        <v>0.0098105414479196</v>
      </c>
      <c r="AB1068" s="264">
        <v>29797</v>
      </c>
      <c r="AC1068" s="264">
        <v>28582</v>
      </c>
      <c r="AD1068" s="264">
        <v>29046</v>
      </c>
      <c r="AE1068" s="264">
        <v>27972</v>
      </c>
      <c r="AF1068" s="268">
        <v>0.959224082961372</v>
      </c>
      <c r="AG1068" s="268">
        <v>0.963024168560215</v>
      </c>
      <c r="AH1068" s="295">
        <v>-0.00380008559884282</v>
      </c>
    </row>
    <row r="1069" spans="1:34">
      <c r="A1069" s="315" t="s">
        <v>1671</v>
      </c>
      <c r="B1069" s="321" t="s">
        <v>3352</v>
      </c>
      <c r="C1069" s="293" t="s">
        <v>1926</v>
      </c>
      <c r="D1069" s="321" t="s">
        <v>1927</v>
      </c>
      <c r="E1069" s="263">
        <v>4141</v>
      </c>
      <c r="F1069" s="263">
        <v>3855</v>
      </c>
      <c r="G1069" s="263">
        <v>3813</v>
      </c>
      <c r="H1069" s="264">
        <v>4860</v>
      </c>
      <c r="I1069" s="264">
        <v>4616</v>
      </c>
      <c r="J1069" s="264">
        <v>4305</v>
      </c>
      <c r="K1069" s="264">
        <v>2050</v>
      </c>
      <c r="L1069" s="264">
        <v>1825</v>
      </c>
      <c r="M1069" s="264">
        <v>1840</v>
      </c>
      <c r="N1069" s="267">
        <v>0.930934556870321</v>
      </c>
      <c r="O1069" s="266">
        <v>3855</v>
      </c>
      <c r="P1069" s="294">
        <v>0.9</v>
      </c>
      <c r="Q1069" s="267">
        <v>0.930934556870321</v>
      </c>
      <c r="R1069" s="267">
        <v>0.949794238683128</v>
      </c>
      <c r="S1069" s="267">
        <v>0.890243902439024</v>
      </c>
      <c r="T1069" s="295">
        <v>-0.0188596818128064</v>
      </c>
      <c r="U1069" s="266">
        <v>4141</v>
      </c>
      <c r="V1069" s="266">
        <v>3813</v>
      </c>
      <c r="W1069" s="267">
        <v>0.920792079207921</v>
      </c>
      <c r="X1069" s="267">
        <v>0.920792079207921</v>
      </c>
      <c r="Y1069" s="268">
        <v>0.885802469135803</v>
      </c>
      <c r="Z1069" s="268">
        <v>0.897560975609756</v>
      </c>
      <c r="AA1069" s="295">
        <v>0.0349896100721183</v>
      </c>
      <c r="AB1069" s="264">
        <v>25824</v>
      </c>
      <c r="AC1069" s="264">
        <v>23177</v>
      </c>
      <c r="AD1069" s="264">
        <v>24936</v>
      </c>
      <c r="AE1069" s="264">
        <v>22531</v>
      </c>
      <c r="AF1069" s="268">
        <v>0.897498451053284</v>
      </c>
      <c r="AG1069" s="268">
        <v>0.903553095925569</v>
      </c>
      <c r="AH1069" s="295">
        <v>-0.00605464487228569</v>
      </c>
    </row>
    <row r="1070" spans="1:34">
      <c r="A1070" s="315" t="s">
        <v>1671</v>
      </c>
      <c r="B1070" s="321" t="s">
        <v>3352</v>
      </c>
      <c r="C1070" s="293" t="s">
        <v>1928</v>
      </c>
      <c r="D1070" s="321" t="s">
        <v>1929</v>
      </c>
      <c r="E1070" s="263">
        <v>2568</v>
      </c>
      <c r="F1070" s="263">
        <v>2438</v>
      </c>
      <c r="G1070" s="263">
        <v>2337</v>
      </c>
      <c r="H1070" s="264">
        <v>3233</v>
      </c>
      <c r="I1070" s="264">
        <v>3059</v>
      </c>
      <c r="J1070" s="264">
        <v>2898</v>
      </c>
      <c r="K1070" s="264">
        <v>1414</v>
      </c>
      <c r="L1070" s="264">
        <v>1358</v>
      </c>
      <c r="M1070" s="264">
        <v>1315</v>
      </c>
      <c r="N1070" s="267">
        <v>0.949376947040498</v>
      </c>
      <c r="O1070" s="266">
        <v>2438</v>
      </c>
      <c r="P1070" s="294">
        <v>0.9</v>
      </c>
      <c r="Q1070" s="267">
        <v>0.949376947040498</v>
      </c>
      <c r="R1070" s="267">
        <v>0.946180018558614</v>
      </c>
      <c r="S1070" s="267">
        <v>0.96039603960396</v>
      </c>
      <c r="T1070" s="295">
        <v>0.00319692848188413</v>
      </c>
      <c r="U1070" s="266">
        <v>2568</v>
      </c>
      <c r="V1070" s="266">
        <v>2337</v>
      </c>
      <c r="W1070" s="267">
        <v>0.910046728971963</v>
      </c>
      <c r="X1070" s="267">
        <v>0.910046728971963</v>
      </c>
      <c r="Y1070" s="268">
        <v>0.896381070213424</v>
      </c>
      <c r="Z1070" s="268">
        <v>0.92998585572843</v>
      </c>
      <c r="AA1070" s="295">
        <v>0.0136656587585385</v>
      </c>
      <c r="AB1070" s="264">
        <v>16543</v>
      </c>
      <c r="AC1070" s="264">
        <v>15104</v>
      </c>
      <c r="AD1070" s="264">
        <v>15943</v>
      </c>
      <c r="AE1070" s="264">
        <v>14495</v>
      </c>
      <c r="AF1070" s="268">
        <v>0.913014568095267</v>
      </c>
      <c r="AG1070" s="268">
        <v>0.909176441071317</v>
      </c>
      <c r="AH1070" s="295">
        <v>0.00383812702395037</v>
      </c>
    </row>
    <row r="1071" spans="1:34">
      <c r="A1071" s="315" t="s">
        <v>1671</v>
      </c>
      <c r="B1071" s="321" t="s">
        <v>3352</v>
      </c>
      <c r="C1071" s="293" t="s">
        <v>1930</v>
      </c>
      <c r="D1071" s="321" t="s">
        <v>1931</v>
      </c>
      <c r="E1071" s="263">
        <v>4416</v>
      </c>
      <c r="F1071" s="263">
        <v>4138</v>
      </c>
      <c r="G1071" s="263">
        <v>3961</v>
      </c>
      <c r="H1071" s="264">
        <v>5103</v>
      </c>
      <c r="I1071" s="264">
        <v>4828</v>
      </c>
      <c r="J1071" s="264">
        <v>4684</v>
      </c>
      <c r="K1071" s="264">
        <v>2249</v>
      </c>
      <c r="L1071" s="264">
        <v>2134</v>
      </c>
      <c r="M1071" s="264">
        <v>2067</v>
      </c>
      <c r="N1071" s="267">
        <v>0.937047101449275</v>
      </c>
      <c r="O1071" s="266">
        <v>4138</v>
      </c>
      <c r="P1071" s="294">
        <v>0.9</v>
      </c>
      <c r="Q1071" s="267">
        <v>0.937047101449275</v>
      </c>
      <c r="R1071" s="267">
        <v>0.946110131295317</v>
      </c>
      <c r="S1071" s="267">
        <v>0.948866162738995</v>
      </c>
      <c r="T1071" s="295">
        <v>-0.00906302984604113</v>
      </c>
      <c r="U1071" s="266">
        <v>4416</v>
      </c>
      <c r="V1071" s="266">
        <v>3961</v>
      </c>
      <c r="W1071" s="267">
        <v>0.896965579710145</v>
      </c>
      <c r="X1071" s="267">
        <v>0.896965579710145</v>
      </c>
      <c r="Y1071" s="268">
        <v>0.917891436409955</v>
      </c>
      <c r="Z1071" s="268">
        <v>0.919075144508671</v>
      </c>
      <c r="AA1071" s="295">
        <v>-0.0209258566998101</v>
      </c>
      <c r="AB1071" s="264">
        <v>27391</v>
      </c>
      <c r="AC1071" s="264">
        <v>25062</v>
      </c>
      <c r="AD1071" s="264">
        <v>26845</v>
      </c>
      <c r="AE1071" s="264">
        <v>24649</v>
      </c>
      <c r="AF1071" s="268">
        <v>0.914972071118251</v>
      </c>
      <c r="AG1071" s="268">
        <v>0.918197057180108</v>
      </c>
      <c r="AH1071" s="295">
        <v>-0.0032249860618575</v>
      </c>
    </row>
    <row r="1072" spans="1:34">
      <c r="A1072" s="315" t="s">
        <v>1671</v>
      </c>
      <c r="B1072" s="321" t="s">
        <v>3352</v>
      </c>
      <c r="C1072" s="293" t="s">
        <v>1932</v>
      </c>
      <c r="D1072" s="321" t="s">
        <v>1933</v>
      </c>
      <c r="E1072" s="263">
        <v>0</v>
      </c>
      <c r="F1072" s="263">
        <v>0</v>
      </c>
      <c r="G1072" s="263">
        <v>0</v>
      </c>
      <c r="H1072" s="264">
        <v>0</v>
      </c>
      <c r="I1072" s="264">
        <v>0</v>
      </c>
      <c r="J1072" s="264">
        <v>0</v>
      </c>
      <c r="K1072" s="264">
        <v>0</v>
      </c>
      <c r="L1072" s="264">
        <v>0</v>
      </c>
      <c r="M1072" s="264">
        <v>0</v>
      </c>
      <c r="N1072" s="267">
        <v>0</v>
      </c>
      <c r="O1072" s="266">
        <v>0</v>
      </c>
      <c r="P1072" s="294">
        <v>0.9</v>
      </c>
      <c r="Q1072" s="267">
        <v>0</v>
      </c>
      <c r="R1072" s="267">
        <v>0</v>
      </c>
      <c r="S1072" s="267">
        <v>0</v>
      </c>
      <c r="T1072" s="295">
        <v>0</v>
      </c>
      <c r="U1072" s="266">
        <v>0</v>
      </c>
      <c r="V1072" s="266">
        <v>0</v>
      </c>
      <c r="W1072" s="267">
        <v>0</v>
      </c>
      <c r="X1072" s="267">
        <v>0</v>
      </c>
      <c r="Y1072" s="268">
        <v>0</v>
      </c>
      <c r="Z1072" s="268">
        <v>0</v>
      </c>
      <c r="AA1072" s="295">
        <v>0</v>
      </c>
      <c r="AB1072" s="264">
        <v>0</v>
      </c>
      <c r="AC1072" s="264">
        <v>0</v>
      </c>
      <c r="AD1072" s="264">
        <v>2</v>
      </c>
      <c r="AE1072" s="264">
        <v>2</v>
      </c>
      <c r="AF1072" s="268">
        <v>0</v>
      </c>
      <c r="AG1072" s="268">
        <v>1</v>
      </c>
      <c r="AH1072" s="295">
        <v>-1</v>
      </c>
    </row>
    <row r="1073" spans="1:34">
      <c r="A1073" s="315" t="s">
        <v>1671</v>
      </c>
      <c r="B1073" s="321" t="s">
        <v>3352</v>
      </c>
      <c r="C1073" s="293" t="s">
        <v>1934</v>
      </c>
      <c r="D1073" s="321" t="s">
        <v>1935</v>
      </c>
      <c r="E1073" s="263">
        <v>1361</v>
      </c>
      <c r="F1073" s="263">
        <v>1357</v>
      </c>
      <c r="G1073" s="263">
        <v>1274</v>
      </c>
      <c r="H1073" s="264">
        <v>1820</v>
      </c>
      <c r="I1073" s="264">
        <v>1813</v>
      </c>
      <c r="J1073" s="264">
        <v>1707</v>
      </c>
      <c r="K1073" s="264">
        <v>954</v>
      </c>
      <c r="L1073" s="264">
        <v>942</v>
      </c>
      <c r="M1073" s="264">
        <v>919</v>
      </c>
      <c r="N1073" s="267">
        <v>0.997060984570169</v>
      </c>
      <c r="O1073" s="266">
        <v>1357</v>
      </c>
      <c r="P1073" s="294">
        <v>0.9</v>
      </c>
      <c r="Q1073" s="267">
        <v>0.997060984570169</v>
      </c>
      <c r="R1073" s="267">
        <v>0.996153846153846</v>
      </c>
      <c r="S1073" s="267">
        <v>0.987421383647799</v>
      </c>
      <c r="T1073" s="295">
        <v>0.000907138416322839</v>
      </c>
      <c r="U1073" s="266">
        <v>1361</v>
      </c>
      <c r="V1073" s="266">
        <v>1274</v>
      </c>
      <c r="W1073" s="267">
        <v>0.936076414401176</v>
      </c>
      <c r="X1073" s="267">
        <v>0.936076414401176</v>
      </c>
      <c r="Y1073" s="268">
        <v>0.937912087912088</v>
      </c>
      <c r="Z1073" s="268">
        <v>0.963312368972746</v>
      </c>
      <c r="AA1073" s="295">
        <v>-0.00183567351091229</v>
      </c>
      <c r="AB1073" s="264">
        <v>10163</v>
      </c>
      <c r="AC1073" s="264">
        <v>9662</v>
      </c>
      <c r="AD1073" s="264">
        <v>10092</v>
      </c>
      <c r="AE1073" s="264">
        <v>9710</v>
      </c>
      <c r="AF1073" s="268">
        <v>0.950703532421529</v>
      </c>
      <c r="AG1073" s="268">
        <v>0.962148236226714</v>
      </c>
      <c r="AH1073" s="295">
        <v>-0.0114447038051851</v>
      </c>
    </row>
    <row r="1074" spans="1:34">
      <c r="A1074" s="315" t="s">
        <v>1671</v>
      </c>
      <c r="B1074" s="321" t="s">
        <v>3352</v>
      </c>
      <c r="C1074" s="293" t="s">
        <v>1936</v>
      </c>
      <c r="D1074" s="321" t="s">
        <v>1937</v>
      </c>
      <c r="E1074" s="263">
        <v>2996</v>
      </c>
      <c r="F1074" s="263">
        <v>2804</v>
      </c>
      <c r="G1074" s="263">
        <v>2506</v>
      </c>
      <c r="H1074" s="264">
        <v>4027</v>
      </c>
      <c r="I1074" s="264">
        <v>3776</v>
      </c>
      <c r="J1074" s="264">
        <v>3191</v>
      </c>
      <c r="K1074" s="264">
        <v>1784</v>
      </c>
      <c r="L1074" s="264">
        <v>1677</v>
      </c>
      <c r="M1074" s="264">
        <v>1452</v>
      </c>
      <c r="N1074" s="267">
        <v>0.935914552736983</v>
      </c>
      <c r="O1074" s="266">
        <v>2804</v>
      </c>
      <c r="P1074" s="294">
        <v>0.9</v>
      </c>
      <c r="Q1074" s="267">
        <v>0.935914552736983</v>
      </c>
      <c r="R1074" s="267">
        <v>0.937670722622299</v>
      </c>
      <c r="S1074" s="267">
        <v>0.940022421524664</v>
      </c>
      <c r="T1074" s="295">
        <v>-0.00175616988531679</v>
      </c>
      <c r="U1074" s="266">
        <v>2996</v>
      </c>
      <c r="V1074" s="266">
        <v>2506</v>
      </c>
      <c r="W1074" s="267">
        <v>0.836448598130841</v>
      </c>
      <c r="X1074" s="267">
        <v>0.836448598130841</v>
      </c>
      <c r="Y1074" s="268">
        <v>0.792401291283834</v>
      </c>
      <c r="Z1074" s="268">
        <v>0.81390134529148</v>
      </c>
      <c r="AA1074" s="295">
        <v>0.0440473068470071</v>
      </c>
      <c r="AB1074" s="264">
        <v>21158</v>
      </c>
      <c r="AC1074" s="264">
        <v>17508</v>
      </c>
      <c r="AD1074" s="264">
        <v>21204</v>
      </c>
      <c r="AE1074" s="264">
        <v>17513</v>
      </c>
      <c r="AF1074" s="268">
        <v>0.82748842045562</v>
      </c>
      <c r="AG1074" s="268">
        <v>0.825929069986795</v>
      </c>
      <c r="AH1074" s="295">
        <v>0.00155935046882472</v>
      </c>
    </row>
    <row r="1075" spans="1:34">
      <c r="A1075" s="315" t="s">
        <v>1671</v>
      </c>
      <c r="B1075" s="321" t="s">
        <v>3352</v>
      </c>
      <c r="C1075" s="293" t="s">
        <v>1938</v>
      </c>
      <c r="D1075" s="321" t="s">
        <v>1939</v>
      </c>
      <c r="E1075" s="263">
        <v>1870</v>
      </c>
      <c r="F1075" s="263">
        <v>1784</v>
      </c>
      <c r="G1075" s="263">
        <v>1607</v>
      </c>
      <c r="H1075" s="264">
        <v>2534</v>
      </c>
      <c r="I1075" s="264">
        <v>2376</v>
      </c>
      <c r="J1075" s="264">
        <v>2267</v>
      </c>
      <c r="K1075" s="264">
        <v>1305</v>
      </c>
      <c r="L1075" s="264">
        <v>1260</v>
      </c>
      <c r="M1075" s="264">
        <v>1196</v>
      </c>
      <c r="N1075" s="267">
        <v>0.954010695187166</v>
      </c>
      <c r="O1075" s="266">
        <v>1784</v>
      </c>
      <c r="P1075" s="294">
        <v>0.9</v>
      </c>
      <c r="Q1075" s="267">
        <v>0.954010695187166</v>
      </c>
      <c r="R1075" s="267">
        <v>0.937647987371744</v>
      </c>
      <c r="S1075" s="267">
        <v>0.96551724137931</v>
      </c>
      <c r="T1075" s="295">
        <v>0.0163627078154215</v>
      </c>
      <c r="U1075" s="266">
        <v>1870</v>
      </c>
      <c r="V1075" s="266">
        <v>1607</v>
      </c>
      <c r="W1075" s="267">
        <v>0.859358288770053</v>
      </c>
      <c r="X1075" s="267">
        <v>0.859358288770053</v>
      </c>
      <c r="Y1075" s="268">
        <v>0.894632991318074</v>
      </c>
      <c r="Z1075" s="268">
        <v>0.916475095785441</v>
      </c>
      <c r="AA1075" s="295">
        <v>-0.0352747025480207</v>
      </c>
      <c r="AB1075" s="264">
        <v>14149</v>
      </c>
      <c r="AC1075" s="264">
        <v>12862</v>
      </c>
      <c r="AD1075" s="264">
        <v>13857</v>
      </c>
      <c r="AE1075" s="264">
        <v>12404</v>
      </c>
      <c r="AF1075" s="268">
        <v>0.909039508092445</v>
      </c>
      <c r="AG1075" s="268">
        <v>0.895143248899473</v>
      </c>
      <c r="AH1075" s="295">
        <v>0.0138962591929715</v>
      </c>
    </row>
    <row r="1076" spans="1:34">
      <c r="A1076" s="315" t="s">
        <v>1671</v>
      </c>
      <c r="B1076" s="321" t="s">
        <v>3352</v>
      </c>
      <c r="C1076" s="293" t="s">
        <v>1940</v>
      </c>
      <c r="D1076" s="321" t="s">
        <v>1941</v>
      </c>
      <c r="E1076" s="263">
        <v>0</v>
      </c>
      <c r="F1076" s="263">
        <v>0</v>
      </c>
      <c r="G1076" s="263">
        <v>0</v>
      </c>
      <c r="H1076" s="264">
        <v>0</v>
      </c>
      <c r="I1076" s="264">
        <v>0</v>
      </c>
      <c r="J1076" s="264">
        <v>0</v>
      </c>
      <c r="K1076" s="264">
        <v>0</v>
      </c>
      <c r="L1076" s="264">
        <v>0</v>
      </c>
      <c r="M1076" s="264">
        <v>0</v>
      </c>
      <c r="N1076" s="267">
        <v>0</v>
      </c>
      <c r="O1076" s="266">
        <v>0</v>
      </c>
      <c r="P1076" s="294">
        <v>0.9</v>
      </c>
      <c r="Q1076" s="267">
        <v>0</v>
      </c>
      <c r="R1076" s="267">
        <v>0</v>
      </c>
      <c r="S1076" s="267">
        <v>0</v>
      </c>
      <c r="T1076" s="295">
        <v>0</v>
      </c>
      <c r="U1076" s="266">
        <v>0</v>
      </c>
      <c r="V1076" s="266">
        <v>0</v>
      </c>
      <c r="W1076" s="267">
        <v>0</v>
      </c>
      <c r="X1076" s="267">
        <v>0</v>
      </c>
      <c r="Y1076" s="268">
        <v>0</v>
      </c>
      <c r="Z1076" s="268">
        <v>0</v>
      </c>
      <c r="AA1076" s="295">
        <v>0</v>
      </c>
      <c r="AB1076" s="264">
        <v>0</v>
      </c>
      <c r="AC1076" s="264">
        <v>0</v>
      </c>
      <c r="AD1076" s="264">
        <v>0</v>
      </c>
      <c r="AE1076" s="264">
        <v>0</v>
      </c>
      <c r="AF1076" s="268">
        <v>0</v>
      </c>
      <c r="AG1076" s="268">
        <v>0</v>
      </c>
      <c r="AH1076" s="295">
        <v>0</v>
      </c>
    </row>
    <row r="1077" spans="1:34">
      <c r="A1077" s="315" t="s">
        <v>1671</v>
      </c>
      <c r="B1077" s="321" t="s">
        <v>3352</v>
      </c>
      <c r="C1077" s="293" t="s">
        <v>1942</v>
      </c>
      <c r="D1077" s="321" t="s">
        <v>1943</v>
      </c>
      <c r="E1077" s="263">
        <v>3954</v>
      </c>
      <c r="F1077" s="263">
        <v>3555</v>
      </c>
      <c r="G1077" s="263">
        <v>3339</v>
      </c>
      <c r="H1077" s="264">
        <v>5115</v>
      </c>
      <c r="I1077" s="264">
        <v>4758</v>
      </c>
      <c r="J1077" s="264">
        <v>4416</v>
      </c>
      <c r="K1077" s="264">
        <v>2381</v>
      </c>
      <c r="L1077" s="264">
        <v>2231</v>
      </c>
      <c r="M1077" s="264">
        <v>2163</v>
      </c>
      <c r="N1077" s="267">
        <v>0.899089529590288</v>
      </c>
      <c r="O1077" s="266">
        <v>3555</v>
      </c>
      <c r="P1077" s="294">
        <v>0.9</v>
      </c>
      <c r="Q1077" s="267">
        <v>0.899089529590288</v>
      </c>
      <c r="R1077" s="267">
        <v>0.930205278592375</v>
      </c>
      <c r="S1077" s="267">
        <v>0.937001259974801</v>
      </c>
      <c r="T1077" s="295">
        <v>-0.031115749002087</v>
      </c>
      <c r="U1077" s="266">
        <v>3954</v>
      </c>
      <c r="V1077" s="266">
        <v>3339</v>
      </c>
      <c r="W1077" s="267">
        <v>0.844461305007587</v>
      </c>
      <c r="X1077" s="267">
        <v>0.844461305007587</v>
      </c>
      <c r="Y1077" s="268">
        <v>0.863343108504399</v>
      </c>
      <c r="Z1077" s="268">
        <v>0.908441831163377</v>
      </c>
      <c r="AA1077" s="295">
        <v>-0.0188818034968117</v>
      </c>
      <c r="AB1077" s="264">
        <v>26559</v>
      </c>
      <c r="AC1077" s="264">
        <v>23370</v>
      </c>
      <c r="AD1077" s="264">
        <v>26456</v>
      </c>
      <c r="AE1077" s="264">
        <v>23102</v>
      </c>
      <c r="AF1077" s="268">
        <v>0.879927708121541</v>
      </c>
      <c r="AG1077" s="268">
        <v>0.873223465376474</v>
      </c>
      <c r="AH1077" s="295">
        <v>0.00670424274506665</v>
      </c>
    </row>
    <row r="1078" spans="1:34">
      <c r="A1078" s="315" t="s">
        <v>1671</v>
      </c>
      <c r="B1078" s="321" t="s">
        <v>3352</v>
      </c>
      <c r="C1078" s="293" t="s">
        <v>1944</v>
      </c>
      <c r="D1078" s="321" t="s">
        <v>1945</v>
      </c>
      <c r="E1078" s="263">
        <v>2019</v>
      </c>
      <c r="F1078" s="263">
        <v>2015</v>
      </c>
      <c r="G1078" s="263">
        <v>1873</v>
      </c>
      <c r="H1078" s="264">
        <v>2356</v>
      </c>
      <c r="I1078" s="264">
        <v>2347</v>
      </c>
      <c r="J1078" s="264">
        <v>2170</v>
      </c>
      <c r="K1078" s="264">
        <v>1132</v>
      </c>
      <c r="L1078" s="264">
        <v>1121</v>
      </c>
      <c r="M1078" s="264">
        <v>1078</v>
      </c>
      <c r="N1078" s="267">
        <v>0.998018821198613</v>
      </c>
      <c r="O1078" s="266">
        <v>2015</v>
      </c>
      <c r="P1078" s="294">
        <v>0.9</v>
      </c>
      <c r="Q1078" s="267">
        <v>0.998018821198613</v>
      </c>
      <c r="R1078" s="267">
        <v>0.996179966044143</v>
      </c>
      <c r="S1078" s="267">
        <v>0.990282685512368</v>
      </c>
      <c r="T1078" s="295">
        <v>0.00183885515447058</v>
      </c>
      <c r="U1078" s="266">
        <v>2019</v>
      </c>
      <c r="V1078" s="266">
        <v>1873</v>
      </c>
      <c r="W1078" s="267">
        <v>0.927686973749381</v>
      </c>
      <c r="X1078" s="267">
        <v>0.927686973749381</v>
      </c>
      <c r="Y1078" s="268">
        <v>0.921052631578947</v>
      </c>
      <c r="Z1078" s="268">
        <v>0.952296819787986</v>
      </c>
      <c r="AA1078" s="295">
        <v>0.00663434217043357</v>
      </c>
      <c r="AB1078" s="264">
        <v>13489</v>
      </c>
      <c r="AC1078" s="264">
        <v>12468</v>
      </c>
      <c r="AD1078" s="264">
        <v>13705</v>
      </c>
      <c r="AE1078" s="264">
        <v>12796</v>
      </c>
      <c r="AF1078" s="268">
        <v>0.924308695974498</v>
      </c>
      <c r="AG1078" s="268">
        <v>0.933673841663626</v>
      </c>
      <c r="AH1078" s="295">
        <v>-0.00936514568912872</v>
      </c>
    </row>
    <row r="1079" spans="1:34">
      <c r="A1079" s="315" t="s">
        <v>1671</v>
      </c>
      <c r="B1079" s="321" t="s">
        <v>3352</v>
      </c>
      <c r="C1079" s="293" t="s">
        <v>1946</v>
      </c>
      <c r="D1079" s="321" t="s">
        <v>1947</v>
      </c>
      <c r="E1079" s="263">
        <v>3562</v>
      </c>
      <c r="F1079" s="263">
        <v>3409</v>
      </c>
      <c r="G1079" s="263">
        <v>3173</v>
      </c>
      <c r="H1079" s="264">
        <v>4430</v>
      </c>
      <c r="I1079" s="264">
        <v>4087</v>
      </c>
      <c r="J1079" s="264">
        <v>4009</v>
      </c>
      <c r="K1079" s="264">
        <v>2108</v>
      </c>
      <c r="L1079" s="264">
        <v>1975</v>
      </c>
      <c r="M1079" s="264">
        <v>1936</v>
      </c>
      <c r="N1079" s="267">
        <v>0.957046603032005</v>
      </c>
      <c r="O1079" s="266">
        <v>3409</v>
      </c>
      <c r="P1079" s="294">
        <v>0.9</v>
      </c>
      <c r="Q1079" s="267">
        <v>0.957046603032005</v>
      </c>
      <c r="R1079" s="267">
        <v>0.922573363431151</v>
      </c>
      <c r="S1079" s="267">
        <v>0.936907020872865</v>
      </c>
      <c r="T1079" s="295">
        <v>0.0344732396008532</v>
      </c>
      <c r="U1079" s="266">
        <v>3562</v>
      </c>
      <c r="V1079" s="266">
        <v>3173</v>
      </c>
      <c r="W1079" s="267">
        <v>0.890791690061763</v>
      </c>
      <c r="X1079" s="267">
        <v>0.890791690061763</v>
      </c>
      <c r="Y1079" s="268">
        <v>0.904966139954853</v>
      </c>
      <c r="Z1079" s="268">
        <v>0.918406072106262</v>
      </c>
      <c r="AA1079" s="295">
        <v>-0.0141744498930902</v>
      </c>
      <c r="AB1079" s="264">
        <v>24318</v>
      </c>
      <c r="AC1079" s="264">
        <v>21494</v>
      </c>
      <c r="AD1079" s="264">
        <v>24297</v>
      </c>
      <c r="AE1079" s="264">
        <v>21922</v>
      </c>
      <c r="AF1079" s="268">
        <v>0.883872028949749</v>
      </c>
      <c r="AG1079" s="268">
        <v>0.902251306745689</v>
      </c>
      <c r="AH1079" s="295">
        <v>-0.0183792777959396</v>
      </c>
    </row>
    <row r="1080" spans="1:34">
      <c r="A1080" s="315" t="s">
        <v>1671</v>
      </c>
      <c r="B1080" s="321" t="s">
        <v>3352</v>
      </c>
      <c r="C1080" s="293" t="s">
        <v>1948</v>
      </c>
      <c r="D1080" s="321" t="s">
        <v>1949</v>
      </c>
      <c r="E1080" s="263">
        <v>3640</v>
      </c>
      <c r="F1080" s="263">
        <v>3150</v>
      </c>
      <c r="G1080" s="263">
        <v>2620</v>
      </c>
      <c r="H1080" s="264">
        <v>4606</v>
      </c>
      <c r="I1080" s="264">
        <v>4351</v>
      </c>
      <c r="J1080" s="264">
        <v>3855</v>
      </c>
      <c r="K1080" s="264">
        <v>2270</v>
      </c>
      <c r="L1080" s="264">
        <v>2180</v>
      </c>
      <c r="M1080" s="264">
        <v>1957</v>
      </c>
      <c r="N1080" s="267">
        <v>0.865384615384615</v>
      </c>
      <c r="O1080" s="266">
        <v>3150</v>
      </c>
      <c r="P1080" s="294">
        <v>0.9</v>
      </c>
      <c r="Q1080" s="267">
        <v>0.865384615384615</v>
      </c>
      <c r="R1080" s="267">
        <v>0.944637429439861</v>
      </c>
      <c r="S1080" s="267">
        <v>0.960352422907489</v>
      </c>
      <c r="T1080" s="295">
        <v>-0.0792528140552456</v>
      </c>
      <c r="U1080" s="266">
        <v>3640</v>
      </c>
      <c r="V1080" s="266">
        <v>2620</v>
      </c>
      <c r="W1080" s="267">
        <v>0.71978021978022</v>
      </c>
      <c r="X1080" s="267">
        <v>0.71978021978022</v>
      </c>
      <c r="Y1080" s="268">
        <v>0.836951801997395</v>
      </c>
      <c r="Z1080" s="268">
        <v>0.862114537444934</v>
      </c>
      <c r="AA1080" s="295">
        <v>-0.117171582217175</v>
      </c>
      <c r="AB1080" s="264">
        <v>24921</v>
      </c>
      <c r="AC1080" s="264">
        <v>20822</v>
      </c>
      <c r="AD1080" s="264">
        <v>25323</v>
      </c>
      <c r="AE1080" s="264">
        <v>21646</v>
      </c>
      <c r="AF1080" s="268">
        <v>0.835520243970948</v>
      </c>
      <c r="AG1080" s="268">
        <v>0.854796035224894</v>
      </c>
      <c r="AH1080" s="295">
        <v>-0.0192757912539462</v>
      </c>
    </row>
    <row r="1081" spans="1:34">
      <c r="A1081" s="315" t="s">
        <v>1671</v>
      </c>
      <c r="B1081" s="321" t="s">
        <v>3352</v>
      </c>
      <c r="C1081" s="293" t="s">
        <v>1950</v>
      </c>
      <c r="D1081" s="321" t="s">
        <v>1951</v>
      </c>
      <c r="E1081" s="263">
        <v>2382</v>
      </c>
      <c r="F1081" s="263">
        <v>2097</v>
      </c>
      <c r="G1081" s="263">
        <v>1998</v>
      </c>
      <c r="H1081" s="264">
        <v>2841</v>
      </c>
      <c r="I1081" s="264">
        <v>2584</v>
      </c>
      <c r="J1081" s="264">
        <v>2346</v>
      </c>
      <c r="K1081" s="264">
        <v>1474</v>
      </c>
      <c r="L1081" s="264">
        <v>1371</v>
      </c>
      <c r="M1081" s="264">
        <v>1317</v>
      </c>
      <c r="N1081" s="267">
        <v>0.880352644836272</v>
      </c>
      <c r="O1081" s="266">
        <v>2097</v>
      </c>
      <c r="P1081" s="294">
        <v>0.9</v>
      </c>
      <c r="Q1081" s="267">
        <v>0.880352644836272</v>
      </c>
      <c r="R1081" s="267">
        <v>0.909538894755368</v>
      </c>
      <c r="S1081" s="267">
        <v>0.930122116689281</v>
      </c>
      <c r="T1081" s="295">
        <v>-0.0291862499190958</v>
      </c>
      <c r="U1081" s="266">
        <v>2382</v>
      </c>
      <c r="V1081" s="266">
        <v>1998</v>
      </c>
      <c r="W1081" s="267">
        <v>0.838790931989924</v>
      </c>
      <c r="X1081" s="267">
        <v>0.838790931989924</v>
      </c>
      <c r="Y1081" s="268">
        <v>0.825765575501584</v>
      </c>
      <c r="Z1081" s="268">
        <v>0.89348710990502</v>
      </c>
      <c r="AA1081" s="295">
        <v>0.0130253564883405</v>
      </c>
      <c r="AB1081" s="264">
        <v>15018</v>
      </c>
      <c r="AC1081" s="264">
        <v>13067</v>
      </c>
      <c r="AD1081" s="264">
        <v>14550</v>
      </c>
      <c r="AE1081" s="264">
        <v>12739</v>
      </c>
      <c r="AF1081" s="268">
        <v>0.870089226261819</v>
      </c>
      <c r="AG1081" s="268">
        <v>0.87553264604811</v>
      </c>
      <c r="AH1081" s="295">
        <v>-0.00544341978629082</v>
      </c>
    </row>
    <row r="1082" spans="1:34">
      <c r="A1082" s="315" t="s">
        <v>1671</v>
      </c>
      <c r="B1082" s="321" t="s">
        <v>3352</v>
      </c>
      <c r="C1082" s="293" t="s">
        <v>1952</v>
      </c>
      <c r="D1082" s="321" t="s">
        <v>1953</v>
      </c>
      <c r="E1082" s="263">
        <v>2979</v>
      </c>
      <c r="F1082" s="263">
        <v>2933</v>
      </c>
      <c r="G1082" s="263">
        <v>2795</v>
      </c>
      <c r="H1082" s="264">
        <v>3353</v>
      </c>
      <c r="I1082" s="264">
        <v>3243</v>
      </c>
      <c r="J1082" s="264">
        <v>3132</v>
      </c>
      <c r="K1082" s="264">
        <v>1542</v>
      </c>
      <c r="L1082" s="264">
        <v>1422</v>
      </c>
      <c r="M1082" s="264">
        <v>1441</v>
      </c>
      <c r="N1082" s="267">
        <v>0.984558576703592</v>
      </c>
      <c r="O1082" s="266">
        <v>2933</v>
      </c>
      <c r="P1082" s="294">
        <v>0.9</v>
      </c>
      <c r="Q1082" s="267">
        <v>0.984558576703592</v>
      </c>
      <c r="R1082" s="267">
        <v>0.967193558007754</v>
      </c>
      <c r="S1082" s="267">
        <v>0.922178988326848</v>
      </c>
      <c r="T1082" s="295">
        <v>0.0173650186958376</v>
      </c>
      <c r="U1082" s="266">
        <v>2979</v>
      </c>
      <c r="V1082" s="266">
        <v>2795</v>
      </c>
      <c r="W1082" s="267">
        <v>0.938234306814367</v>
      </c>
      <c r="X1082" s="267">
        <v>0.938234306814367</v>
      </c>
      <c r="Y1082" s="268">
        <v>0.934088875633761</v>
      </c>
      <c r="Z1082" s="268">
        <v>0.934500648508431</v>
      </c>
      <c r="AA1082" s="295">
        <v>0.0041454311806064</v>
      </c>
      <c r="AB1082" s="264">
        <v>19007</v>
      </c>
      <c r="AC1082" s="264">
        <v>17845</v>
      </c>
      <c r="AD1082" s="264">
        <v>18704</v>
      </c>
      <c r="AE1082" s="264">
        <v>17862</v>
      </c>
      <c r="AF1082" s="268">
        <v>0.938864628820961</v>
      </c>
      <c r="AG1082" s="268">
        <v>0.954982891360137</v>
      </c>
      <c r="AH1082" s="295">
        <v>-0.0161182625391763</v>
      </c>
    </row>
    <row r="1083" spans="1:34">
      <c r="A1083" s="315" t="s">
        <v>1671</v>
      </c>
      <c r="B1083" s="321" t="s">
        <v>3352</v>
      </c>
      <c r="C1083" s="293" t="s">
        <v>1954</v>
      </c>
      <c r="D1083" s="321" t="s">
        <v>1955</v>
      </c>
      <c r="E1083" s="263">
        <v>3613</v>
      </c>
      <c r="F1083" s="263">
        <v>3569</v>
      </c>
      <c r="G1083" s="263">
        <v>3306</v>
      </c>
      <c r="H1083" s="264">
        <v>4575</v>
      </c>
      <c r="I1083" s="264">
        <v>4366</v>
      </c>
      <c r="J1083" s="264">
        <v>4152</v>
      </c>
      <c r="K1083" s="264">
        <v>2343</v>
      </c>
      <c r="L1083" s="264">
        <v>2194</v>
      </c>
      <c r="M1083" s="264">
        <v>2226</v>
      </c>
      <c r="N1083" s="267">
        <v>0.987821754774426</v>
      </c>
      <c r="O1083" s="266">
        <v>3569</v>
      </c>
      <c r="P1083" s="294">
        <v>0.9</v>
      </c>
      <c r="Q1083" s="267">
        <v>0.987821754774426</v>
      </c>
      <c r="R1083" s="267">
        <v>0.95431693989071</v>
      </c>
      <c r="S1083" s="267">
        <v>0.936406316688007</v>
      </c>
      <c r="T1083" s="295">
        <v>0.0335048148837153</v>
      </c>
      <c r="U1083" s="266">
        <v>3613</v>
      </c>
      <c r="V1083" s="266">
        <v>3306</v>
      </c>
      <c r="W1083" s="267">
        <v>0.915029061721561</v>
      </c>
      <c r="X1083" s="267">
        <v>0.915029061721561</v>
      </c>
      <c r="Y1083" s="268">
        <v>0.907540983606557</v>
      </c>
      <c r="Z1083" s="268">
        <v>0.950064020486556</v>
      </c>
      <c r="AA1083" s="295">
        <v>0.00748807811500374</v>
      </c>
      <c r="AB1083" s="264">
        <v>24735</v>
      </c>
      <c r="AC1083" s="264">
        <v>22789</v>
      </c>
      <c r="AD1083" s="264">
        <v>25170</v>
      </c>
      <c r="AE1083" s="264">
        <v>23248</v>
      </c>
      <c r="AF1083" s="268">
        <v>0.921326056195674</v>
      </c>
      <c r="AG1083" s="268">
        <v>0.923639253079062</v>
      </c>
      <c r="AH1083" s="295">
        <v>-0.00231319688338827</v>
      </c>
    </row>
    <row r="1084" spans="1:34">
      <c r="A1084" s="315" t="s">
        <v>1671</v>
      </c>
      <c r="B1084" s="321" t="s">
        <v>3352</v>
      </c>
      <c r="C1084" s="293" t="s">
        <v>1956</v>
      </c>
      <c r="D1084" s="321" t="s">
        <v>1957</v>
      </c>
      <c r="E1084" s="263">
        <v>2238</v>
      </c>
      <c r="F1084" s="263">
        <v>2202</v>
      </c>
      <c r="G1084" s="263">
        <v>1983</v>
      </c>
      <c r="H1084" s="264">
        <v>2545</v>
      </c>
      <c r="I1084" s="264">
        <v>2463</v>
      </c>
      <c r="J1084" s="264">
        <v>2183</v>
      </c>
      <c r="K1084" s="264">
        <v>1139</v>
      </c>
      <c r="L1084" s="264">
        <v>1097</v>
      </c>
      <c r="M1084" s="264">
        <v>990</v>
      </c>
      <c r="N1084" s="267">
        <v>0.983914209115281</v>
      </c>
      <c r="O1084" s="266">
        <v>2202</v>
      </c>
      <c r="P1084" s="294">
        <v>0.9</v>
      </c>
      <c r="Q1084" s="267">
        <v>0.983914209115281</v>
      </c>
      <c r="R1084" s="267">
        <v>0.967779960707269</v>
      </c>
      <c r="S1084" s="267">
        <v>0.963125548726953</v>
      </c>
      <c r="T1084" s="295">
        <v>0.0161342484080124</v>
      </c>
      <c r="U1084" s="266">
        <v>2238</v>
      </c>
      <c r="V1084" s="266">
        <v>1983</v>
      </c>
      <c r="W1084" s="267">
        <v>0.886058981233244</v>
      </c>
      <c r="X1084" s="267">
        <v>0.886058981233244</v>
      </c>
      <c r="Y1084" s="268">
        <v>0.857760314341847</v>
      </c>
      <c r="Z1084" s="268">
        <v>0.86918349429324</v>
      </c>
      <c r="AA1084" s="295">
        <v>0.0282986668913973</v>
      </c>
      <c r="AB1084" s="264">
        <v>14179</v>
      </c>
      <c r="AC1084" s="264">
        <v>12367</v>
      </c>
      <c r="AD1084" s="264">
        <v>13881</v>
      </c>
      <c r="AE1084" s="264">
        <v>12448</v>
      </c>
      <c r="AF1084" s="268">
        <v>0.872205374144862</v>
      </c>
      <c r="AG1084" s="268">
        <v>0.896765362726028</v>
      </c>
      <c r="AH1084" s="295">
        <v>-0.0245599885811663</v>
      </c>
    </row>
    <row r="1085" spans="1:34">
      <c r="A1085" s="315" t="s">
        <v>1671</v>
      </c>
      <c r="B1085" s="321" t="s">
        <v>3352</v>
      </c>
      <c r="C1085" s="293" t="s">
        <v>1958</v>
      </c>
      <c r="D1085" s="321" t="s">
        <v>1959</v>
      </c>
      <c r="E1085" s="263">
        <v>2195</v>
      </c>
      <c r="F1085" s="263">
        <v>2030</v>
      </c>
      <c r="G1085" s="263">
        <v>1955</v>
      </c>
      <c r="H1085" s="264">
        <v>2751</v>
      </c>
      <c r="I1085" s="264">
        <v>2545</v>
      </c>
      <c r="J1085" s="264">
        <v>2445</v>
      </c>
      <c r="K1085" s="264">
        <v>1198</v>
      </c>
      <c r="L1085" s="264">
        <v>1070</v>
      </c>
      <c r="M1085" s="264">
        <v>1115</v>
      </c>
      <c r="N1085" s="267">
        <v>0.924829157175399</v>
      </c>
      <c r="O1085" s="266">
        <v>2030</v>
      </c>
      <c r="P1085" s="294">
        <v>0.9</v>
      </c>
      <c r="Q1085" s="267">
        <v>0.924829157175399</v>
      </c>
      <c r="R1085" s="267">
        <v>0.925118138858597</v>
      </c>
      <c r="S1085" s="267">
        <v>0.893155258764608</v>
      </c>
      <c r="T1085" s="295">
        <v>-0.000288981683198242</v>
      </c>
      <c r="U1085" s="266">
        <v>2195</v>
      </c>
      <c r="V1085" s="266">
        <v>1955</v>
      </c>
      <c r="W1085" s="267">
        <v>0.890660592255125</v>
      </c>
      <c r="X1085" s="267">
        <v>0.890660592255125</v>
      </c>
      <c r="Y1085" s="268">
        <v>0.88876772082879</v>
      </c>
      <c r="Z1085" s="268">
        <v>0.930717863105175</v>
      </c>
      <c r="AA1085" s="295">
        <v>0.00189287142633576</v>
      </c>
      <c r="AB1085" s="264">
        <v>14950</v>
      </c>
      <c r="AC1085" s="264">
        <v>13591</v>
      </c>
      <c r="AD1085" s="264">
        <v>14749</v>
      </c>
      <c r="AE1085" s="264">
        <v>13571</v>
      </c>
      <c r="AF1085" s="268">
        <v>0.909096989966555</v>
      </c>
      <c r="AG1085" s="268">
        <v>0.920130178317174</v>
      </c>
      <c r="AH1085" s="295">
        <v>-0.0110331883506188</v>
      </c>
    </row>
    <row r="1086" spans="1:34">
      <c r="A1086" s="315" t="s">
        <v>1671</v>
      </c>
      <c r="B1086" s="321" t="s">
        <v>3352</v>
      </c>
      <c r="C1086" s="293" t="s">
        <v>1960</v>
      </c>
      <c r="D1086" s="321" t="s">
        <v>1961</v>
      </c>
      <c r="E1086" s="263">
        <v>4271</v>
      </c>
      <c r="F1086" s="263">
        <v>4162</v>
      </c>
      <c r="G1086" s="263">
        <v>3993</v>
      </c>
      <c r="H1086" s="264">
        <v>5234</v>
      </c>
      <c r="I1086" s="264">
        <v>5014</v>
      </c>
      <c r="J1086" s="264">
        <v>4834</v>
      </c>
      <c r="K1086" s="264">
        <v>2211</v>
      </c>
      <c r="L1086" s="264">
        <v>2098</v>
      </c>
      <c r="M1086" s="264">
        <v>2067</v>
      </c>
      <c r="N1086" s="267">
        <v>0.974479044720206</v>
      </c>
      <c r="O1086" s="266">
        <v>4162</v>
      </c>
      <c r="P1086" s="294">
        <v>0.9</v>
      </c>
      <c r="Q1086" s="267">
        <v>0.974479044720206</v>
      </c>
      <c r="R1086" s="267">
        <v>0.957967137944211</v>
      </c>
      <c r="S1086" s="267">
        <v>0.948891904115785</v>
      </c>
      <c r="T1086" s="295">
        <v>0.0165119067759951</v>
      </c>
      <c r="U1086" s="266">
        <v>4271</v>
      </c>
      <c r="V1086" s="266">
        <v>3993</v>
      </c>
      <c r="W1086" s="267">
        <v>0.934909857176305</v>
      </c>
      <c r="X1086" s="267">
        <v>0.934909857176305</v>
      </c>
      <c r="Y1086" s="268">
        <v>0.92357661444402</v>
      </c>
      <c r="Z1086" s="268">
        <v>0.934871099050203</v>
      </c>
      <c r="AA1086" s="295">
        <v>0.0113332427322855</v>
      </c>
      <c r="AB1086" s="264">
        <v>27116</v>
      </c>
      <c r="AC1086" s="264">
        <v>25162</v>
      </c>
      <c r="AD1086" s="264">
        <v>26401</v>
      </c>
      <c r="AE1086" s="264">
        <v>24958</v>
      </c>
      <c r="AF1086" s="268">
        <v>0.927939224074347</v>
      </c>
      <c r="AG1086" s="268">
        <v>0.945342979432597</v>
      </c>
      <c r="AH1086" s="295">
        <v>-0.01740375535825</v>
      </c>
    </row>
    <row r="1087" spans="1:34">
      <c r="A1087" s="315" t="s">
        <v>1671</v>
      </c>
      <c r="B1087" s="321" t="s">
        <v>3352</v>
      </c>
      <c r="C1087" s="293" t="s">
        <v>1962</v>
      </c>
      <c r="D1087" s="321" t="s">
        <v>1963</v>
      </c>
      <c r="E1087" s="263">
        <v>2846</v>
      </c>
      <c r="F1087" s="263">
        <v>2761</v>
      </c>
      <c r="G1087" s="263">
        <v>2598</v>
      </c>
      <c r="H1087" s="264">
        <v>3494</v>
      </c>
      <c r="I1087" s="264">
        <v>3342</v>
      </c>
      <c r="J1087" s="264">
        <v>3204</v>
      </c>
      <c r="K1087" s="264">
        <v>1579</v>
      </c>
      <c r="L1087" s="264">
        <v>1484</v>
      </c>
      <c r="M1087" s="264">
        <v>1472</v>
      </c>
      <c r="N1087" s="267">
        <v>0.97013352073085</v>
      </c>
      <c r="O1087" s="266">
        <v>2761</v>
      </c>
      <c r="P1087" s="294">
        <v>0.9</v>
      </c>
      <c r="Q1087" s="267">
        <v>0.97013352073085</v>
      </c>
      <c r="R1087" s="267">
        <v>0.95649685174585</v>
      </c>
      <c r="S1087" s="267">
        <v>0.939835338822039</v>
      </c>
      <c r="T1087" s="295">
        <v>0.0136366689850004</v>
      </c>
      <c r="U1087" s="266">
        <v>2846</v>
      </c>
      <c r="V1087" s="266">
        <v>2598</v>
      </c>
      <c r="W1087" s="267">
        <v>0.912860154602952</v>
      </c>
      <c r="X1087" s="267">
        <v>0.912860154602952</v>
      </c>
      <c r="Y1087" s="268">
        <v>0.917000572409845</v>
      </c>
      <c r="Z1087" s="268">
        <v>0.932235592146928</v>
      </c>
      <c r="AA1087" s="295">
        <v>-0.00414041780689389</v>
      </c>
      <c r="AB1087" s="264">
        <v>19317</v>
      </c>
      <c r="AC1087" s="264">
        <v>17904</v>
      </c>
      <c r="AD1087" s="264">
        <v>19304</v>
      </c>
      <c r="AE1087" s="264">
        <v>18052</v>
      </c>
      <c r="AF1087" s="268">
        <v>0.926851995651499</v>
      </c>
      <c r="AG1087" s="268">
        <v>0.935142975549109</v>
      </c>
      <c r="AH1087" s="295">
        <v>-0.0082909798976103</v>
      </c>
    </row>
    <row r="1088" spans="1:34">
      <c r="A1088" s="315" t="s">
        <v>1671</v>
      </c>
      <c r="B1088" s="321" t="s">
        <v>3352</v>
      </c>
      <c r="C1088" s="293" t="s">
        <v>1964</v>
      </c>
      <c r="D1088" s="321" t="s">
        <v>1965</v>
      </c>
      <c r="E1088" s="263">
        <v>1890</v>
      </c>
      <c r="F1088" s="263">
        <v>1716</v>
      </c>
      <c r="G1088" s="263">
        <v>1708</v>
      </c>
      <c r="H1088" s="264">
        <v>2232</v>
      </c>
      <c r="I1088" s="264">
        <v>1960</v>
      </c>
      <c r="J1088" s="264">
        <v>1937</v>
      </c>
      <c r="K1088" s="264">
        <v>990</v>
      </c>
      <c r="L1088" s="264">
        <v>913</v>
      </c>
      <c r="M1088" s="264">
        <v>896</v>
      </c>
      <c r="N1088" s="267">
        <v>0.907936507936508</v>
      </c>
      <c r="O1088" s="266">
        <v>1716</v>
      </c>
      <c r="P1088" s="294">
        <v>0.9</v>
      </c>
      <c r="Q1088" s="267">
        <v>0.907936507936508</v>
      </c>
      <c r="R1088" s="267">
        <v>0.878136200716846</v>
      </c>
      <c r="S1088" s="267">
        <v>0.922222222222222</v>
      </c>
      <c r="T1088" s="295">
        <v>0.0298003072196621</v>
      </c>
      <c r="U1088" s="266">
        <v>1890</v>
      </c>
      <c r="V1088" s="266">
        <v>1708</v>
      </c>
      <c r="W1088" s="267">
        <v>0.903703703703704</v>
      </c>
      <c r="X1088" s="267">
        <v>0.903703703703704</v>
      </c>
      <c r="Y1088" s="268">
        <v>0.867831541218638</v>
      </c>
      <c r="Z1088" s="268">
        <v>0.905050505050505</v>
      </c>
      <c r="AA1088" s="295">
        <v>0.0358721624850656</v>
      </c>
      <c r="AB1088" s="264">
        <v>12276</v>
      </c>
      <c r="AC1088" s="264">
        <v>11116</v>
      </c>
      <c r="AD1088" s="264">
        <v>11918</v>
      </c>
      <c r="AE1088" s="264">
        <v>11026</v>
      </c>
      <c r="AF1088" s="268">
        <v>0.905506679700228</v>
      </c>
      <c r="AG1088" s="268">
        <v>0.925155227387146</v>
      </c>
      <c r="AH1088" s="295">
        <v>-0.0196485476869174</v>
      </c>
    </row>
    <row r="1089" spans="1:34">
      <c r="A1089" s="315" t="s">
        <v>1671</v>
      </c>
      <c r="B1089" s="321" t="s">
        <v>3352</v>
      </c>
      <c r="C1089" s="293" t="s">
        <v>1966</v>
      </c>
      <c r="D1089" s="321" t="s">
        <v>1967</v>
      </c>
      <c r="E1089" s="263">
        <v>3431</v>
      </c>
      <c r="F1089" s="263">
        <v>3390</v>
      </c>
      <c r="G1089" s="263">
        <v>3152</v>
      </c>
      <c r="H1089" s="264">
        <v>4134</v>
      </c>
      <c r="I1089" s="264">
        <v>3985</v>
      </c>
      <c r="J1089" s="264">
        <v>3867</v>
      </c>
      <c r="K1089" s="264">
        <v>1910</v>
      </c>
      <c r="L1089" s="264">
        <v>1715</v>
      </c>
      <c r="M1089" s="264">
        <v>1780</v>
      </c>
      <c r="N1089" s="267">
        <v>0.988050131157097</v>
      </c>
      <c r="O1089" s="266">
        <v>3390</v>
      </c>
      <c r="P1089" s="294">
        <v>0.9</v>
      </c>
      <c r="Q1089" s="267">
        <v>0.988050131157097</v>
      </c>
      <c r="R1089" s="267">
        <v>0.963957426221577</v>
      </c>
      <c r="S1089" s="267">
        <v>0.897905759162304</v>
      </c>
      <c r="T1089" s="295">
        <v>0.0240927049355198</v>
      </c>
      <c r="U1089" s="266">
        <v>3431</v>
      </c>
      <c r="V1089" s="266">
        <v>3152</v>
      </c>
      <c r="W1089" s="267">
        <v>0.918682599825124</v>
      </c>
      <c r="X1089" s="267">
        <v>0.918682599825124</v>
      </c>
      <c r="Y1089" s="268">
        <v>0.935413642960813</v>
      </c>
      <c r="Z1089" s="268">
        <v>0.931937172774869</v>
      </c>
      <c r="AA1089" s="295">
        <v>-0.0167310431356889</v>
      </c>
      <c r="AB1089" s="264">
        <v>23156</v>
      </c>
      <c r="AC1089" s="264">
        <v>21557</v>
      </c>
      <c r="AD1089" s="264">
        <v>24016</v>
      </c>
      <c r="AE1089" s="264">
        <v>22328</v>
      </c>
      <c r="AF1089" s="268">
        <v>0.93094662290551</v>
      </c>
      <c r="AG1089" s="268">
        <v>0.929713524317122</v>
      </c>
      <c r="AH1089" s="295">
        <v>0.00123309858838849</v>
      </c>
    </row>
    <row r="1090" spans="1:34">
      <c r="A1090" s="315" t="s">
        <v>1671</v>
      </c>
      <c r="B1090" s="321" t="s">
        <v>3351</v>
      </c>
      <c r="C1090" s="293" t="s">
        <v>1968</v>
      </c>
      <c r="D1090" s="321" t="s">
        <v>1969</v>
      </c>
      <c r="E1090" s="263">
        <v>7446</v>
      </c>
      <c r="F1090" s="263">
        <v>6760</v>
      </c>
      <c r="G1090" s="263">
        <v>6545</v>
      </c>
      <c r="H1090" s="264">
        <v>5697</v>
      </c>
      <c r="I1090" s="264">
        <v>5289</v>
      </c>
      <c r="J1090" s="264">
        <v>5199</v>
      </c>
      <c r="K1090" s="264">
        <v>3008</v>
      </c>
      <c r="L1090" s="264">
        <v>2841</v>
      </c>
      <c r="M1090" s="264">
        <v>2781</v>
      </c>
      <c r="N1090" s="267">
        <v>0.907869997313994</v>
      </c>
      <c r="O1090" s="266">
        <v>6760</v>
      </c>
      <c r="P1090" s="294">
        <v>0.9</v>
      </c>
      <c r="Q1090" s="267">
        <v>0.907869997313994</v>
      </c>
      <c r="R1090" s="267">
        <v>0.92838335966298</v>
      </c>
      <c r="S1090" s="267">
        <v>0.944481382978723</v>
      </c>
      <c r="T1090" s="295">
        <v>-0.0205133623489864</v>
      </c>
      <c r="U1090" s="266">
        <v>7446</v>
      </c>
      <c r="V1090" s="266">
        <v>6545</v>
      </c>
      <c r="W1090" s="267">
        <v>0.878995433789954</v>
      </c>
      <c r="X1090" s="267">
        <v>0.878995433789954</v>
      </c>
      <c r="Y1090" s="268">
        <v>0.912585571353344</v>
      </c>
      <c r="Z1090" s="268">
        <v>0.924534574468085</v>
      </c>
      <c r="AA1090" s="295">
        <v>-0.0335901375633895</v>
      </c>
      <c r="AB1090" s="264">
        <v>38913</v>
      </c>
      <c r="AC1090" s="264">
        <v>35163</v>
      </c>
      <c r="AD1090" s="264">
        <v>40686</v>
      </c>
      <c r="AE1090" s="264">
        <v>36736</v>
      </c>
      <c r="AF1090" s="268">
        <v>0.903631177241539</v>
      </c>
      <c r="AG1090" s="268">
        <v>0.902915007619329</v>
      </c>
      <c r="AH1090" s="295">
        <v>0.000716169622210328</v>
      </c>
    </row>
    <row r="1091" spans="1:34">
      <c r="A1091" s="315" t="s">
        <v>1671</v>
      </c>
      <c r="B1091" s="321" t="s">
        <v>3351</v>
      </c>
      <c r="C1091" s="293" t="s">
        <v>1970</v>
      </c>
      <c r="D1091" s="321" t="s">
        <v>1971</v>
      </c>
      <c r="E1091" s="263">
        <v>5994</v>
      </c>
      <c r="F1091" s="263">
        <v>5635</v>
      </c>
      <c r="G1091" s="263">
        <v>5481</v>
      </c>
      <c r="H1091" s="264">
        <v>4600</v>
      </c>
      <c r="I1091" s="264">
        <v>4469</v>
      </c>
      <c r="J1091" s="264">
        <v>4232</v>
      </c>
      <c r="K1091" s="264">
        <v>2553</v>
      </c>
      <c r="L1091" s="264">
        <v>2411</v>
      </c>
      <c r="M1091" s="264">
        <v>2337</v>
      </c>
      <c r="N1091" s="267">
        <v>0.940106773440107</v>
      </c>
      <c r="O1091" s="266">
        <v>5635</v>
      </c>
      <c r="P1091" s="294">
        <v>0.9</v>
      </c>
      <c r="Q1091" s="267">
        <v>0.940106773440107</v>
      </c>
      <c r="R1091" s="267">
        <v>0.971521739130435</v>
      </c>
      <c r="S1091" s="267">
        <v>0.944379161770466</v>
      </c>
      <c r="T1091" s="295">
        <v>-0.0314149656903281</v>
      </c>
      <c r="U1091" s="266">
        <v>5994</v>
      </c>
      <c r="V1091" s="266">
        <v>5481</v>
      </c>
      <c r="W1091" s="267">
        <v>0.914414414414414</v>
      </c>
      <c r="X1091" s="267">
        <v>0.914414414414414</v>
      </c>
      <c r="Y1091" s="268">
        <v>0.92</v>
      </c>
      <c r="Z1091" s="268">
        <v>0.915393654524089</v>
      </c>
      <c r="AA1091" s="295">
        <v>-0.00558558558558564</v>
      </c>
      <c r="AB1091" s="264">
        <v>30716</v>
      </c>
      <c r="AC1091" s="264">
        <v>28267</v>
      </c>
      <c r="AD1091" s="264">
        <v>31586</v>
      </c>
      <c r="AE1091" s="264">
        <v>29244</v>
      </c>
      <c r="AF1091" s="268">
        <v>0.920269566349785</v>
      </c>
      <c r="AG1091" s="268">
        <v>0.925853226112835</v>
      </c>
      <c r="AH1091" s="295">
        <v>-0.00558365976304975</v>
      </c>
    </row>
    <row r="1092" spans="1:34">
      <c r="A1092" s="315" t="s">
        <v>1671</v>
      </c>
      <c r="B1092" s="321" t="s">
        <v>3351</v>
      </c>
      <c r="C1092" s="293" t="s">
        <v>1972</v>
      </c>
      <c r="D1092" s="321" t="s">
        <v>1973</v>
      </c>
      <c r="E1092" s="263">
        <v>3216</v>
      </c>
      <c r="F1092" s="263">
        <v>2933</v>
      </c>
      <c r="G1092" s="263">
        <v>2943</v>
      </c>
      <c r="H1092" s="264">
        <v>2562</v>
      </c>
      <c r="I1092" s="264">
        <v>2448</v>
      </c>
      <c r="J1092" s="264">
        <v>2406</v>
      </c>
      <c r="K1092" s="264">
        <v>1334</v>
      </c>
      <c r="L1092" s="264">
        <v>1303</v>
      </c>
      <c r="M1092" s="264">
        <v>1249</v>
      </c>
      <c r="N1092" s="267">
        <v>0.912002487562189</v>
      </c>
      <c r="O1092" s="266">
        <v>2933</v>
      </c>
      <c r="P1092" s="294">
        <v>0.9</v>
      </c>
      <c r="Q1092" s="267">
        <v>0.912002487562189</v>
      </c>
      <c r="R1092" s="267">
        <v>0.955503512880562</v>
      </c>
      <c r="S1092" s="267">
        <v>0.976761619190405</v>
      </c>
      <c r="T1092" s="295">
        <v>-0.043501025318373</v>
      </c>
      <c r="U1092" s="266">
        <v>3216</v>
      </c>
      <c r="V1092" s="266">
        <v>2943</v>
      </c>
      <c r="W1092" s="267">
        <v>0.915111940298508</v>
      </c>
      <c r="X1092" s="267">
        <v>0.915111940298508</v>
      </c>
      <c r="Y1092" s="268">
        <v>0.939110070257611</v>
      </c>
      <c r="Z1092" s="268">
        <v>0.936281859070465</v>
      </c>
      <c r="AA1092" s="295">
        <v>-0.0239981299591038</v>
      </c>
      <c r="AB1092" s="264">
        <v>17201</v>
      </c>
      <c r="AC1092" s="264">
        <v>15821</v>
      </c>
      <c r="AD1092" s="264">
        <v>18645</v>
      </c>
      <c r="AE1092" s="264">
        <v>17060</v>
      </c>
      <c r="AF1092" s="268">
        <v>0.919772106272891</v>
      </c>
      <c r="AG1092" s="268">
        <v>0.914990614105658</v>
      </c>
      <c r="AH1092" s="295">
        <v>0.00478149216723267</v>
      </c>
    </row>
    <row r="1093" spans="1:34">
      <c r="A1093" s="315" t="s">
        <v>1974</v>
      </c>
      <c r="B1093" s="321" t="s">
        <v>3354</v>
      </c>
      <c r="C1093" s="293" t="s">
        <v>1976</v>
      </c>
      <c r="D1093" s="321" t="s">
        <v>1977</v>
      </c>
      <c r="E1093" s="263">
        <v>1913</v>
      </c>
      <c r="F1093" s="263">
        <v>1893</v>
      </c>
      <c r="G1093" s="263">
        <v>1820</v>
      </c>
      <c r="H1093" s="264">
        <v>2053</v>
      </c>
      <c r="I1093" s="264">
        <v>1930</v>
      </c>
      <c r="J1093" s="264">
        <v>1786</v>
      </c>
      <c r="K1093" s="264">
        <v>1052</v>
      </c>
      <c r="L1093" s="264">
        <v>1042</v>
      </c>
      <c r="M1093" s="264">
        <v>977</v>
      </c>
      <c r="N1093" s="267">
        <v>0.989545216936749</v>
      </c>
      <c r="O1093" s="266">
        <v>1893</v>
      </c>
      <c r="P1093" s="294">
        <v>0.9</v>
      </c>
      <c r="Q1093" s="267">
        <v>0.989545216936749</v>
      </c>
      <c r="R1093" s="267">
        <v>0.940087676570872</v>
      </c>
      <c r="S1093" s="267">
        <v>0.990494296577947</v>
      </c>
      <c r="T1093" s="295">
        <v>0.0494575403658767</v>
      </c>
      <c r="U1093" s="266">
        <v>1913</v>
      </c>
      <c r="V1093" s="266">
        <v>1820</v>
      </c>
      <c r="W1093" s="267">
        <v>0.951385258755881</v>
      </c>
      <c r="X1093" s="267">
        <v>0.951385258755881</v>
      </c>
      <c r="Y1093" s="268">
        <v>0.869946419873356</v>
      </c>
      <c r="Z1093" s="268">
        <v>0.928707224334601</v>
      </c>
      <c r="AA1093" s="295">
        <v>0.0814388388825248</v>
      </c>
      <c r="AB1093" s="264">
        <v>11914</v>
      </c>
      <c r="AC1093" s="264">
        <v>11039</v>
      </c>
      <c r="AD1093" s="264">
        <v>12242</v>
      </c>
      <c r="AE1093" s="264">
        <v>11479</v>
      </c>
      <c r="AF1093" s="268">
        <v>0.926556991774383</v>
      </c>
      <c r="AG1093" s="268">
        <v>0.937673582747917</v>
      </c>
      <c r="AH1093" s="295">
        <v>-0.0111165909735339</v>
      </c>
    </row>
    <row r="1094" spans="1:34">
      <c r="A1094" s="315" t="s">
        <v>1974</v>
      </c>
      <c r="B1094" s="321" t="s">
        <v>3354</v>
      </c>
      <c r="C1094" s="293" t="s">
        <v>1978</v>
      </c>
      <c r="D1094" s="321" t="s">
        <v>1979</v>
      </c>
      <c r="E1094" s="263">
        <v>2956</v>
      </c>
      <c r="F1094" s="263">
        <v>2906</v>
      </c>
      <c r="G1094" s="263">
        <v>2719</v>
      </c>
      <c r="H1094" s="264">
        <v>2920</v>
      </c>
      <c r="I1094" s="264">
        <v>2889</v>
      </c>
      <c r="J1094" s="264">
        <v>2601</v>
      </c>
      <c r="K1094" s="264">
        <v>1584</v>
      </c>
      <c r="L1094" s="264">
        <v>1570</v>
      </c>
      <c r="M1094" s="264">
        <v>1450</v>
      </c>
      <c r="N1094" s="267">
        <v>0.983085250338295</v>
      </c>
      <c r="O1094" s="266">
        <v>2906</v>
      </c>
      <c r="P1094" s="294">
        <v>0.9</v>
      </c>
      <c r="Q1094" s="267">
        <v>0.983085250338295</v>
      </c>
      <c r="R1094" s="267">
        <v>0.989383561643836</v>
      </c>
      <c r="S1094" s="267">
        <v>0.991161616161616</v>
      </c>
      <c r="T1094" s="295">
        <v>-0.00629831130554059</v>
      </c>
      <c r="U1094" s="266">
        <v>2956</v>
      </c>
      <c r="V1094" s="266">
        <v>2719</v>
      </c>
      <c r="W1094" s="267">
        <v>0.919824086603518</v>
      </c>
      <c r="X1094" s="267">
        <v>0.919824086603518</v>
      </c>
      <c r="Y1094" s="268">
        <v>0.890753424657534</v>
      </c>
      <c r="Z1094" s="268">
        <v>0.91540404040404</v>
      </c>
      <c r="AA1094" s="295">
        <v>0.029070661945984</v>
      </c>
      <c r="AB1094" s="264">
        <v>18280</v>
      </c>
      <c r="AC1094" s="264">
        <v>16882</v>
      </c>
      <c r="AD1094" s="264">
        <v>18711</v>
      </c>
      <c r="AE1094" s="264">
        <v>16876</v>
      </c>
      <c r="AF1094" s="268">
        <v>0.923522975929978</v>
      </c>
      <c r="AG1094" s="268">
        <v>0.901929346373791</v>
      </c>
      <c r="AH1094" s="295">
        <v>0.0215936295561873</v>
      </c>
    </row>
    <row r="1095" spans="1:34">
      <c r="A1095" s="315" t="s">
        <v>1974</v>
      </c>
      <c r="B1095" s="321" t="s">
        <v>3354</v>
      </c>
      <c r="C1095" s="293" t="s">
        <v>1980</v>
      </c>
      <c r="D1095" s="321" t="s">
        <v>1981</v>
      </c>
      <c r="E1095" s="263">
        <v>2972</v>
      </c>
      <c r="F1095" s="263">
        <v>2836</v>
      </c>
      <c r="G1095" s="263">
        <v>2725</v>
      </c>
      <c r="H1095" s="264">
        <v>2950</v>
      </c>
      <c r="I1095" s="264">
        <v>2853</v>
      </c>
      <c r="J1095" s="264">
        <v>2740</v>
      </c>
      <c r="K1095" s="264">
        <v>1683</v>
      </c>
      <c r="L1095" s="264">
        <v>1632</v>
      </c>
      <c r="M1095" s="264">
        <v>1610</v>
      </c>
      <c r="N1095" s="267">
        <v>0.954239569313594</v>
      </c>
      <c r="O1095" s="266">
        <v>2836</v>
      </c>
      <c r="P1095" s="294">
        <v>0.9</v>
      </c>
      <c r="Q1095" s="267">
        <v>0.954239569313594</v>
      </c>
      <c r="R1095" s="267">
        <v>0.967118644067797</v>
      </c>
      <c r="S1095" s="267">
        <v>0.96969696969697</v>
      </c>
      <c r="T1095" s="295">
        <v>-0.012879074754203</v>
      </c>
      <c r="U1095" s="266">
        <v>2972</v>
      </c>
      <c r="V1095" s="266">
        <v>2725</v>
      </c>
      <c r="W1095" s="267">
        <v>0.916890982503365</v>
      </c>
      <c r="X1095" s="267">
        <v>0.916890982503365</v>
      </c>
      <c r="Y1095" s="268">
        <v>0.928813559322034</v>
      </c>
      <c r="Z1095" s="268">
        <v>0.956625074272133</v>
      </c>
      <c r="AA1095" s="295">
        <v>-0.0119225768186692</v>
      </c>
      <c r="AB1095" s="264">
        <v>17982</v>
      </c>
      <c r="AC1095" s="264">
        <v>16992</v>
      </c>
      <c r="AD1095" s="264">
        <v>17599</v>
      </c>
      <c r="AE1095" s="264">
        <v>16813</v>
      </c>
      <c r="AF1095" s="268">
        <v>0.944944944944945</v>
      </c>
      <c r="AG1095" s="268">
        <v>0.955338371498381</v>
      </c>
      <c r="AH1095" s="295">
        <v>-0.0103934265534357</v>
      </c>
    </row>
    <row r="1096" spans="1:34">
      <c r="A1096" s="315" t="s">
        <v>1974</v>
      </c>
      <c r="B1096" s="321" t="s">
        <v>3354</v>
      </c>
      <c r="C1096" s="293" t="s">
        <v>1982</v>
      </c>
      <c r="D1096" s="321" t="s">
        <v>1983</v>
      </c>
      <c r="E1096" s="263">
        <v>3605</v>
      </c>
      <c r="F1096" s="263">
        <v>3454</v>
      </c>
      <c r="G1096" s="263">
        <v>3360</v>
      </c>
      <c r="H1096" s="264">
        <v>3622</v>
      </c>
      <c r="I1096" s="264">
        <v>3500</v>
      </c>
      <c r="J1096" s="264">
        <v>3292</v>
      </c>
      <c r="K1096" s="264">
        <v>1941</v>
      </c>
      <c r="L1096" s="264">
        <v>1885</v>
      </c>
      <c r="M1096" s="264">
        <v>1823</v>
      </c>
      <c r="N1096" s="267">
        <v>0.958113730929265</v>
      </c>
      <c r="O1096" s="266">
        <v>3454</v>
      </c>
      <c r="P1096" s="294">
        <v>0.9</v>
      </c>
      <c r="Q1096" s="267">
        <v>0.958113730929265</v>
      </c>
      <c r="R1096" s="267">
        <v>0.966316951960243</v>
      </c>
      <c r="S1096" s="267">
        <v>0.971148892323545</v>
      </c>
      <c r="T1096" s="295">
        <v>-0.00820322103097804</v>
      </c>
      <c r="U1096" s="266">
        <v>3605</v>
      </c>
      <c r="V1096" s="266">
        <v>3360</v>
      </c>
      <c r="W1096" s="267">
        <v>0.932038834951456</v>
      </c>
      <c r="X1096" s="267">
        <v>0.932038834951456</v>
      </c>
      <c r="Y1096" s="268">
        <v>0.908890115958034</v>
      </c>
      <c r="Z1096" s="268">
        <v>0.939206594538897</v>
      </c>
      <c r="AA1096" s="295">
        <v>0.0231487189934221</v>
      </c>
      <c r="AB1096" s="264">
        <v>22315</v>
      </c>
      <c r="AC1096" s="264">
        <v>20697</v>
      </c>
      <c r="AD1096" s="264">
        <v>21958</v>
      </c>
      <c r="AE1096" s="264">
        <v>20426</v>
      </c>
      <c r="AF1096" s="268">
        <v>0.927492717902756</v>
      </c>
      <c r="AG1096" s="268">
        <v>0.930230439930777</v>
      </c>
      <c r="AH1096" s="295">
        <v>-0.00273772202802092</v>
      </c>
    </row>
    <row r="1097" spans="1:34">
      <c r="A1097" s="315" t="s">
        <v>1974</v>
      </c>
      <c r="B1097" s="321" t="s">
        <v>3354</v>
      </c>
      <c r="C1097" s="293" t="s">
        <v>1984</v>
      </c>
      <c r="D1097" s="321" t="s">
        <v>1985</v>
      </c>
      <c r="E1097" s="263">
        <v>4081</v>
      </c>
      <c r="F1097" s="263">
        <v>3990</v>
      </c>
      <c r="G1097" s="263">
        <v>3649</v>
      </c>
      <c r="H1097" s="264">
        <v>3796</v>
      </c>
      <c r="I1097" s="264">
        <v>3617</v>
      </c>
      <c r="J1097" s="264">
        <v>3424</v>
      </c>
      <c r="K1097" s="264">
        <v>2253</v>
      </c>
      <c r="L1097" s="264">
        <v>2211</v>
      </c>
      <c r="M1097" s="264">
        <v>1983</v>
      </c>
      <c r="N1097" s="267">
        <v>0.97770154373928</v>
      </c>
      <c r="O1097" s="266">
        <v>3990</v>
      </c>
      <c r="P1097" s="294">
        <v>0.9</v>
      </c>
      <c r="Q1097" s="267">
        <v>0.97770154373928</v>
      </c>
      <c r="R1097" s="267">
        <v>0.952845100105374</v>
      </c>
      <c r="S1097" s="267">
        <v>0.981358189081225</v>
      </c>
      <c r="T1097" s="295">
        <v>0.0248564436339056</v>
      </c>
      <c r="U1097" s="266">
        <v>4081</v>
      </c>
      <c r="V1097" s="266">
        <v>3649</v>
      </c>
      <c r="W1097" s="267">
        <v>0.8941435922568</v>
      </c>
      <c r="X1097" s="267">
        <v>0.8941435922568</v>
      </c>
      <c r="Y1097" s="268">
        <v>0.90200210748156</v>
      </c>
      <c r="Z1097" s="268">
        <v>0.880159786950732</v>
      </c>
      <c r="AA1097" s="295">
        <v>-0.00785851522475967</v>
      </c>
      <c r="AB1097" s="264">
        <v>23778</v>
      </c>
      <c r="AC1097" s="264">
        <v>21529</v>
      </c>
      <c r="AD1097" s="264">
        <v>23153</v>
      </c>
      <c r="AE1097" s="264">
        <v>21347</v>
      </c>
      <c r="AF1097" s="268">
        <v>0.905416771805871</v>
      </c>
      <c r="AG1097" s="268">
        <v>0.921997149397486</v>
      </c>
      <c r="AH1097" s="295">
        <v>-0.0165803775916153</v>
      </c>
    </row>
    <row r="1098" spans="1:34">
      <c r="A1098" s="315" t="s">
        <v>1974</v>
      </c>
      <c r="B1098" s="321" t="s">
        <v>3354</v>
      </c>
      <c r="C1098" s="293" t="s">
        <v>1986</v>
      </c>
      <c r="D1098" s="321" t="s">
        <v>1987</v>
      </c>
      <c r="E1098" s="263">
        <v>1421</v>
      </c>
      <c r="F1098" s="263">
        <v>1361</v>
      </c>
      <c r="G1098" s="263">
        <v>1336</v>
      </c>
      <c r="H1098" s="264">
        <v>1496</v>
      </c>
      <c r="I1098" s="264">
        <v>1471</v>
      </c>
      <c r="J1098" s="264">
        <v>1399</v>
      </c>
      <c r="K1098" s="264">
        <v>828</v>
      </c>
      <c r="L1098" s="264">
        <v>813</v>
      </c>
      <c r="M1098" s="264">
        <v>770</v>
      </c>
      <c r="N1098" s="267">
        <v>0.957776213933849</v>
      </c>
      <c r="O1098" s="266">
        <v>1361</v>
      </c>
      <c r="P1098" s="294">
        <v>0.9</v>
      </c>
      <c r="Q1098" s="267">
        <v>0.957776213933849</v>
      </c>
      <c r="R1098" s="267">
        <v>0.983288770053476</v>
      </c>
      <c r="S1098" s="267">
        <v>0.981884057971015</v>
      </c>
      <c r="T1098" s="295">
        <v>-0.0255125561196266</v>
      </c>
      <c r="U1098" s="266">
        <v>1421</v>
      </c>
      <c r="V1098" s="266">
        <v>1336</v>
      </c>
      <c r="W1098" s="267">
        <v>0.94018296973962</v>
      </c>
      <c r="X1098" s="267">
        <v>0.94018296973962</v>
      </c>
      <c r="Y1098" s="268">
        <v>0.935160427807487</v>
      </c>
      <c r="Z1098" s="268">
        <v>0.929951690821256</v>
      </c>
      <c r="AA1098" s="295">
        <v>0.00502254193213336</v>
      </c>
      <c r="AB1098" s="264">
        <v>9274</v>
      </c>
      <c r="AC1098" s="264">
        <v>8574</v>
      </c>
      <c r="AD1098" s="264">
        <v>9988</v>
      </c>
      <c r="AE1098" s="264">
        <v>9262</v>
      </c>
      <c r="AF1098" s="268">
        <v>0.924520163899073</v>
      </c>
      <c r="AG1098" s="268">
        <v>0.927312775330396</v>
      </c>
      <c r="AH1098" s="295">
        <v>-0.00279261143132381</v>
      </c>
    </row>
    <row r="1099" spans="1:34">
      <c r="A1099" s="315" t="s">
        <v>1974</v>
      </c>
      <c r="B1099" s="321" t="s">
        <v>3354</v>
      </c>
      <c r="C1099" s="293" t="s">
        <v>1988</v>
      </c>
      <c r="D1099" s="321" t="s">
        <v>1989</v>
      </c>
      <c r="E1099" s="263">
        <v>2381</v>
      </c>
      <c r="F1099" s="263">
        <v>2304</v>
      </c>
      <c r="G1099" s="263">
        <v>2194</v>
      </c>
      <c r="H1099" s="264">
        <v>2426</v>
      </c>
      <c r="I1099" s="264">
        <v>2375</v>
      </c>
      <c r="J1099" s="264">
        <v>2273</v>
      </c>
      <c r="K1099" s="264">
        <v>1305</v>
      </c>
      <c r="L1099" s="264">
        <v>1288</v>
      </c>
      <c r="M1099" s="264">
        <v>1157</v>
      </c>
      <c r="N1099" s="267">
        <v>0.967660646787064</v>
      </c>
      <c r="O1099" s="266">
        <v>2304</v>
      </c>
      <c r="P1099" s="294">
        <v>0.9</v>
      </c>
      <c r="Q1099" s="267">
        <v>0.967660646787064</v>
      </c>
      <c r="R1099" s="267">
        <v>0.978977741137675</v>
      </c>
      <c r="S1099" s="267">
        <v>0.986973180076628</v>
      </c>
      <c r="T1099" s="295">
        <v>-0.011317094350611</v>
      </c>
      <c r="U1099" s="266">
        <v>2381</v>
      </c>
      <c r="V1099" s="266">
        <v>2194</v>
      </c>
      <c r="W1099" s="267">
        <v>0.921461570768585</v>
      </c>
      <c r="X1099" s="267">
        <v>0.921461570768585</v>
      </c>
      <c r="Y1099" s="268">
        <v>0.936933223413026</v>
      </c>
      <c r="Z1099" s="268">
        <v>0.886590038314176</v>
      </c>
      <c r="AA1099" s="295">
        <v>-0.0154716526444409</v>
      </c>
      <c r="AB1099" s="264">
        <v>14572</v>
      </c>
      <c r="AC1099" s="264">
        <v>13580</v>
      </c>
      <c r="AD1099" s="264">
        <v>14757</v>
      </c>
      <c r="AE1099" s="264">
        <v>13811</v>
      </c>
      <c r="AF1099" s="268">
        <v>0.931924238265166</v>
      </c>
      <c r="AG1099" s="268">
        <v>0.935894829572406</v>
      </c>
      <c r="AH1099" s="295">
        <v>-0.0039705913072402</v>
      </c>
    </row>
    <row r="1100" spans="1:34">
      <c r="A1100" s="315" t="s">
        <v>1974</v>
      </c>
      <c r="B1100" s="321" t="s">
        <v>3354</v>
      </c>
      <c r="C1100" s="293" t="s">
        <v>1990</v>
      </c>
      <c r="D1100" s="321" t="s">
        <v>1991</v>
      </c>
      <c r="E1100" s="263">
        <v>7788</v>
      </c>
      <c r="F1100" s="263">
        <v>7582</v>
      </c>
      <c r="G1100" s="263">
        <v>6590</v>
      </c>
      <c r="H1100" s="264">
        <v>6315</v>
      </c>
      <c r="I1100" s="264">
        <v>6138</v>
      </c>
      <c r="J1100" s="264">
        <v>5379</v>
      </c>
      <c r="K1100" s="264">
        <v>5159</v>
      </c>
      <c r="L1100" s="264">
        <v>5005</v>
      </c>
      <c r="M1100" s="264">
        <v>4383</v>
      </c>
      <c r="N1100" s="267">
        <v>0.973549049820236</v>
      </c>
      <c r="O1100" s="266">
        <v>7582</v>
      </c>
      <c r="P1100" s="294">
        <v>0.9</v>
      </c>
      <c r="Q1100" s="267">
        <v>0.973549049820236</v>
      </c>
      <c r="R1100" s="267">
        <v>0.971971496437055</v>
      </c>
      <c r="S1100" s="267">
        <v>0.970149253731343</v>
      </c>
      <c r="T1100" s="295">
        <v>0.00157755338318166</v>
      </c>
      <c r="U1100" s="266">
        <v>7788</v>
      </c>
      <c r="V1100" s="266">
        <v>6590</v>
      </c>
      <c r="W1100" s="267">
        <v>0.846173600410889</v>
      </c>
      <c r="X1100" s="267">
        <v>0.846173600410889</v>
      </c>
      <c r="Y1100" s="268">
        <v>0.851781472684086</v>
      </c>
      <c r="Z1100" s="268">
        <v>0.849583252568327</v>
      </c>
      <c r="AA1100" s="295">
        <v>-0.00560787227319703</v>
      </c>
      <c r="AB1100" s="264">
        <v>46186</v>
      </c>
      <c r="AC1100" s="264">
        <v>39137</v>
      </c>
      <c r="AD1100" s="264">
        <v>44407</v>
      </c>
      <c r="AE1100" s="264">
        <v>37325</v>
      </c>
      <c r="AF1100" s="268">
        <v>0.847377993331312</v>
      </c>
      <c r="AG1100" s="268">
        <v>0.840520638638053</v>
      </c>
      <c r="AH1100" s="295">
        <v>0.00685735469325988</v>
      </c>
    </row>
    <row r="1101" spans="1:34">
      <c r="A1101" s="315" t="s">
        <v>1974</v>
      </c>
      <c r="B1101" s="321" t="s">
        <v>3354</v>
      </c>
      <c r="C1101" s="293" t="s">
        <v>1992</v>
      </c>
      <c r="D1101" s="321" t="s">
        <v>1993</v>
      </c>
      <c r="E1101" s="263">
        <v>3706</v>
      </c>
      <c r="F1101" s="263">
        <v>3611</v>
      </c>
      <c r="G1101" s="263">
        <v>3490</v>
      </c>
      <c r="H1101" s="264">
        <v>3699</v>
      </c>
      <c r="I1101" s="264">
        <v>3622</v>
      </c>
      <c r="J1101" s="264">
        <v>3456</v>
      </c>
      <c r="K1101" s="264">
        <v>2107</v>
      </c>
      <c r="L1101" s="264">
        <v>2073</v>
      </c>
      <c r="M1101" s="264">
        <v>2030</v>
      </c>
      <c r="N1101" s="267">
        <v>0.974365893146249</v>
      </c>
      <c r="O1101" s="266">
        <v>3611</v>
      </c>
      <c r="P1101" s="294">
        <v>0.9</v>
      </c>
      <c r="Q1101" s="267">
        <v>0.974365893146249</v>
      </c>
      <c r="R1101" s="267">
        <v>0.979183563125169</v>
      </c>
      <c r="S1101" s="267">
        <v>0.983863312766967</v>
      </c>
      <c r="T1101" s="295">
        <v>-0.00481766997891964</v>
      </c>
      <c r="U1101" s="266">
        <v>3706</v>
      </c>
      <c r="V1101" s="266">
        <v>3490</v>
      </c>
      <c r="W1101" s="267">
        <v>0.941716135995683</v>
      </c>
      <c r="X1101" s="267">
        <v>0.941716135995683</v>
      </c>
      <c r="Y1101" s="268">
        <v>0.934306569343066</v>
      </c>
      <c r="Z1101" s="268">
        <v>0.963455149501661</v>
      </c>
      <c r="AA1101" s="295">
        <v>0.00740956665261705</v>
      </c>
      <c r="AB1101" s="264">
        <v>23090</v>
      </c>
      <c r="AC1101" s="264">
        <v>22007</v>
      </c>
      <c r="AD1101" s="264">
        <v>23163</v>
      </c>
      <c r="AE1101" s="264">
        <v>22074</v>
      </c>
      <c r="AF1101" s="268">
        <v>0.953096578605457</v>
      </c>
      <c r="AG1101" s="268">
        <v>0.952985364590079</v>
      </c>
      <c r="AH1101" s="295">
        <v>0.000111214015377947</v>
      </c>
    </row>
    <row r="1102" spans="1:34">
      <c r="A1102" s="315" t="s">
        <v>1974</v>
      </c>
      <c r="B1102" s="321" t="s">
        <v>3354</v>
      </c>
      <c r="C1102" s="293" t="s">
        <v>1994</v>
      </c>
      <c r="D1102" s="321" t="s">
        <v>1995</v>
      </c>
      <c r="E1102" s="263">
        <v>3116</v>
      </c>
      <c r="F1102" s="263">
        <v>3007</v>
      </c>
      <c r="G1102" s="263">
        <v>2925</v>
      </c>
      <c r="H1102" s="264">
        <v>2942</v>
      </c>
      <c r="I1102" s="264">
        <v>2746</v>
      </c>
      <c r="J1102" s="264">
        <v>2792</v>
      </c>
      <c r="K1102" s="264">
        <v>1663</v>
      </c>
      <c r="L1102" s="264">
        <v>1637</v>
      </c>
      <c r="M1102" s="264">
        <v>1567</v>
      </c>
      <c r="N1102" s="267">
        <v>0.965019255455712</v>
      </c>
      <c r="O1102" s="266">
        <v>3007</v>
      </c>
      <c r="P1102" s="294">
        <v>0.9</v>
      </c>
      <c r="Q1102" s="267">
        <v>0.965019255455712</v>
      </c>
      <c r="R1102" s="267">
        <v>0.933378653976886</v>
      </c>
      <c r="S1102" s="267">
        <v>0.984365604329525</v>
      </c>
      <c r="T1102" s="295">
        <v>0.031640601478826</v>
      </c>
      <c r="U1102" s="266">
        <v>3116</v>
      </c>
      <c r="V1102" s="266">
        <v>2925</v>
      </c>
      <c r="W1102" s="267">
        <v>0.938703465982028</v>
      </c>
      <c r="X1102" s="267">
        <v>0.938703465982028</v>
      </c>
      <c r="Y1102" s="268">
        <v>0.949014276002719</v>
      </c>
      <c r="Z1102" s="268">
        <v>0.942273000601323</v>
      </c>
      <c r="AA1102" s="295">
        <v>-0.010310810020691</v>
      </c>
      <c r="AB1102" s="264">
        <v>18481</v>
      </c>
      <c r="AC1102" s="264">
        <v>17563</v>
      </c>
      <c r="AD1102" s="264">
        <v>18566</v>
      </c>
      <c r="AE1102" s="264">
        <v>17547</v>
      </c>
      <c r="AF1102" s="268">
        <v>0.95032736323792</v>
      </c>
      <c r="AG1102" s="268">
        <v>0.945114725842939</v>
      </c>
      <c r="AH1102" s="295">
        <v>0.00521263739498135</v>
      </c>
    </row>
    <row r="1103" spans="1:34">
      <c r="A1103" s="315" t="s">
        <v>1974</v>
      </c>
      <c r="B1103" s="321" t="s">
        <v>3354</v>
      </c>
      <c r="C1103" s="293" t="s">
        <v>1996</v>
      </c>
      <c r="D1103" s="321" t="s">
        <v>1997</v>
      </c>
      <c r="E1103" s="263">
        <v>2870</v>
      </c>
      <c r="F1103" s="263">
        <v>2842</v>
      </c>
      <c r="G1103" s="263">
        <v>2708</v>
      </c>
      <c r="H1103" s="264">
        <v>2735</v>
      </c>
      <c r="I1103" s="264">
        <v>2707</v>
      </c>
      <c r="J1103" s="264">
        <v>2506</v>
      </c>
      <c r="K1103" s="264">
        <v>1450</v>
      </c>
      <c r="L1103" s="264">
        <v>1430</v>
      </c>
      <c r="M1103" s="264">
        <v>1384</v>
      </c>
      <c r="N1103" s="267">
        <v>0.990243902439024</v>
      </c>
      <c r="O1103" s="266">
        <v>2842</v>
      </c>
      <c r="P1103" s="294">
        <v>0.9</v>
      </c>
      <c r="Q1103" s="267">
        <v>0.990243902439024</v>
      </c>
      <c r="R1103" s="267">
        <v>0.989762340036563</v>
      </c>
      <c r="S1103" s="267">
        <v>0.986206896551724</v>
      </c>
      <c r="T1103" s="295">
        <v>0.000481562402461333</v>
      </c>
      <c r="U1103" s="266">
        <v>2870</v>
      </c>
      <c r="V1103" s="266">
        <v>2708</v>
      </c>
      <c r="W1103" s="267">
        <v>0.943554006968641</v>
      </c>
      <c r="X1103" s="267">
        <v>0.943554006968641</v>
      </c>
      <c r="Y1103" s="268">
        <v>0.916270566727605</v>
      </c>
      <c r="Z1103" s="268">
        <v>0.95448275862069</v>
      </c>
      <c r="AA1103" s="295">
        <v>0.027283440241036</v>
      </c>
      <c r="AB1103" s="264">
        <v>16742</v>
      </c>
      <c r="AC1103" s="264">
        <v>15712</v>
      </c>
      <c r="AD1103" s="264">
        <v>16358</v>
      </c>
      <c r="AE1103" s="264">
        <v>15415</v>
      </c>
      <c r="AF1103" s="268">
        <v>0.938478079082547</v>
      </c>
      <c r="AG1103" s="268">
        <v>0.942352365814892</v>
      </c>
      <c r="AH1103" s="295">
        <v>-0.00387428673234491</v>
      </c>
    </row>
    <row r="1104" spans="1:34">
      <c r="A1104" s="315" t="s">
        <v>1974</v>
      </c>
      <c r="B1104" s="321" t="s">
        <v>3354</v>
      </c>
      <c r="C1104" s="293" t="s">
        <v>1998</v>
      </c>
      <c r="D1104" s="321" t="s">
        <v>1999</v>
      </c>
      <c r="E1104" s="263">
        <v>3332</v>
      </c>
      <c r="F1104" s="263">
        <v>3275</v>
      </c>
      <c r="G1104" s="263">
        <v>3117</v>
      </c>
      <c r="H1104" s="264">
        <v>3174</v>
      </c>
      <c r="I1104" s="264">
        <v>3128</v>
      </c>
      <c r="J1104" s="264">
        <v>3005</v>
      </c>
      <c r="K1104" s="264">
        <v>2010</v>
      </c>
      <c r="L1104" s="264">
        <v>1991</v>
      </c>
      <c r="M1104" s="264">
        <v>1948</v>
      </c>
      <c r="N1104" s="267">
        <v>0.982893157262905</v>
      </c>
      <c r="O1104" s="266">
        <v>3275</v>
      </c>
      <c r="P1104" s="294">
        <v>0.9</v>
      </c>
      <c r="Q1104" s="267">
        <v>0.982893157262905</v>
      </c>
      <c r="R1104" s="267">
        <v>0.985507246376812</v>
      </c>
      <c r="S1104" s="267">
        <v>0.990547263681592</v>
      </c>
      <c r="T1104" s="295">
        <v>-0.00261408911390648</v>
      </c>
      <c r="U1104" s="266">
        <v>3332</v>
      </c>
      <c r="V1104" s="266">
        <v>3117</v>
      </c>
      <c r="W1104" s="267">
        <v>0.93547418967587</v>
      </c>
      <c r="X1104" s="267">
        <v>0.93547418967587</v>
      </c>
      <c r="Y1104" s="268">
        <v>0.946754883427851</v>
      </c>
      <c r="Z1104" s="268">
        <v>0.969154228855721</v>
      </c>
      <c r="AA1104" s="295">
        <v>-0.0112806937519809</v>
      </c>
      <c r="AB1104" s="264">
        <v>20238</v>
      </c>
      <c r="AC1104" s="264">
        <v>19302</v>
      </c>
      <c r="AD1104" s="264">
        <v>19947</v>
      </c>
      <c r="AE1104" s="264">
        <v>18964</v>
      </c>
      <c r="AF1104" s="268">
        <v>0.953750370589979</v>
      </c>
      <c r="AG1104" s="268">
        <v>0.950719406427032</v>
      </c>
      <c r="AH1104" s="295">
        <v>0.00303096416294757</v>
      </c>
    </row>
    <row r="1105" spans="1:34">
      <c r="A1105" s="315" t="s">
        <v>1974</v>
      </c>
      <c r="B1105" s="321" t="s">
        <v>3354</v>
      </c>
      <c r="C1105" s="293" t="s">
        <v>2000</v>
      </c>
      <c r="D1105" s="321" t="s">
        <v>2001</v>
      </c>
      <c r="E1105" s="263">
        <v>1988</v>
      </c>
      <c r="F1105" s="263">
        <v>1958</v>
      </c>
      <c r="G1105" s="263">
        <v>1923</v>
      </c>
      <c r="H1105" s="264">
        <v>1957</v>
      </c>
      <c r="I1105" s="264">
        <v>1918</v>
      </c>
      <c r="J1105" s="264">
        <v>1913</v>
      </c>
      <c r="K1105" s="264">
        <v>1210</v>
      </c>
      <c r="L1105" s="264">
        <v>1177</v>
      </c>
      <c r="M1105" s="264">
        <v>1170</v>
      </c>
      <c r="N1105" s="267">
        <v>0.984909456740443</v>
      </c>
      <c r="O1105" s="266">
        <v>1958</v>
      </c>
      <c r="P1105" s="294">
        <v>0.9</v>
      </c>
      <c r="Q1105" s="267">
        <v>0.984909456740443</v>
      </c>
      <c r="R1105" s="267">
        <v>0.980071538068472</v>
      </c>
      <c r="S1105" s="267">
        <v>0.972727272727273</v>
      </c>
      <c r="T1105" s="295">
        <v>0.00483791867197048</v>
      </c>
      <c r="U1105" s="266">
        <v>1988</v>
      </c>
      <c r="V1105" s="266">
        <v>1923</v>
      </c>
      <c r="W1105" s="267">
        <v>0.967303822937626</v>
      </c>
      <c r="X1105" s="267">
        <v>0.967303822937626</v>
      </c>
      <c r="Y1105" s="268">
        <v>0.97751660705161</v>
      </c>
      <c r="Z1105" s="268">
        <v>0.966942148760331</v>
      </c>
      <c r="AA1105" s="295">
        <v>-0.0102127841139839</v>
      </c>
      <c r="AB1105" s="264">
        <v>12573</v>
      </c>
      <c r="AC1105" s="264">
        <v>12194</v>
      </c>
      <c r="AD1105" s="264">
        <v>12600</v>
      </c>
      <c r="AE1105" s="264">
        <v>11960</v>
      </c>
      <c r="AF1105" s="268">
        <v>0.969856040722182</v>
      </c>
      <c r="AG1105" s="268">
        <v>0.949206349206349</v>
      </c>
      <c r="AH1105" s="295">
        <v>0.0206496915158333</v>
      </c>
    </row>
    <row r="1106" spans="1:34">
      <c r="A1106" s="315" t="s">
        <v>1974</v>
      </c>
      <c r="B1106" s="321" t="s">
        <v>3354</v>
      </c>
      <c r="C1106" s="293" t="s">
        <v>2002</v>
      </c>
      <c r="D1106" s="321" t="s">
        <v>2003</v>
      </c>
      <c r="E1106" s="263">
        <v>3125</v>
      </c>
      <c r="F1106" s="263">
        <v>3098</v>
      </c>
      <c r="G1106" s="263">
        <v>2917</v>
      </c>
      <c r="H1106" s="264">
        <v>2933</v>
      </c>
      <c r="I1106" s="264">
        <v>2886</v>
      </c>
      <c r="J1106" s="264">
        <v>2782</v>
      </c>
      <c r="K1106" s="264">
        <v>1711</v>
      </c>
      <c r="L1106" s="264">
        <v>1672</v>
      </c>
      <c r="M1106" s="264">
        <v>1639</v>
      </c>
      <c r="N1106" s="267">
        <v>0.99136</v>
      </c>
      <c r="O1106" s="266">
        <v>3098</v>
      </c>
      <c r="P1106" s="294">
        <v>0.9</v>
      </c>
      <c r="Q1106" s="267">
        <v>0.99136</v>
      </c>
      <c r="R1106" s="267">
        <v>0.983975451755881</v>
      </c>
      <c r="S1106" s="267">
        <v>0.977206312098188</v>
      </c>
      <c r="T1106" s="295">
        <v>0.00738454824411872</v>
      </c>
      <c r="U1106" s="266">
        <v>3125</v>
      </c>
      <c r="V1106" s="266">
        <v>2917</v>
      </c>
      <c r="W1106" s="267">
        <v>0.93344</v>
      </c>
      <c r="X1106" s="267">
        <v>0.93344</v>
      </c>
      <c r="Y1106" s="268">
        <v>0.948516876917832</v>
      </c>
      <c r="Z1106" s="268">
        <v>0.95791934541204</v>
      </c>
      <c r="AA1106" s="295">
        <v>-0.0150768769178315</v>
      </c>
      <c r="AB1106" s="264">
        <v>18712</v>
      </c>
      <c r="AC1106" s="264">
        <v>17821</v>
      </c>
      <c r="AD1106" s="264">
        <v>18197</v>
      </c>
      <c r="AE1106" s="264">
        <v>17297</v>
      </c>
      <c r="AF1106" s="268">
        <v>0.952383497221035</v>
      </c>
      <c r="AG1106" s="268">
        <v>0.950541298016156</v>
      </c>
      <c r="AH1106" s="295">
        <v>0.00184219920487816</v>
      </c>
    </row>
    <row r="1107" spans="1:34">
      <c r="A1107" s="315" t="s">
        <v>1974</v>
      </c>
      <c r="B1107" s="321" t="s">
        <v>3354</v>
      </c>
      <c r="C1107" s="293" t="s">
        <v>2004</v>
      </c>
      <c r="D1107" s="321" t="s">
        <v>2005</v>
      </c>
      <c r="E1107" s="263">
        <v>1843</v>
      </c>
      <c r="F1107" s="263">
        <v>1783</v>
      </c>
      <c r="G1107" s="263">
        <v>1763</v>
      </c>
      <c r="H1107" s="264">
        <v>1832</v>
      </c>
      <c r="I1107" s="264">
        <v>1802</v>
      </c>
      <c r="J1107" s="264">
        <v>1703</v>
      </c>
      <c r="K1107" s="264">
        <v>970</v>
      </c>
      <c r="L1107" s="264">
        <v>965</v>
      </c>
      <c r="M1107" s="264">
        <v>928</v>
      </c>
      <c r="N1107" s="267">
        <v>0.967444384156267</v>
      </c>
      <c r="O1107" s="266">
        <v>1783</v>
      </c>
      <c r="P1107" s="294">
        <v>0.9</v>
      </c>
      <c r="Q1107" s="267">
        <v>0.967444384156267</v>
      </c>
      <c r="R1107" s="267">
        <v>0.983624454148472</v>
      </c>
      <c r="S1107" s="267">
        <v>0.994845360824742</v>
      </c>
      <c r="T1107" s="295">
        <v>-0.0161800699922047</v>
      </c>
      <c r="U1107" s="266">
        <v>1843</v>
      </c>
      <c r="V1107" s="266">
        <v>1763</v>
      </c>
      <c r="W1107" s="267">
        <v>0.956592512208356</v>
      </c>
      <c r="X1107" s="267">
        <v>0.956592512208356</v>
      </c>
      <c r="Y1107" s="268">
        <v>0.929585152838428</v>
      </c>
      <c r="Z1107" s="268">
        <v>0.956701030927835</v>
      </c>
      <c r="AA1107" s="295">
        <v>0.027007359369928</v>
      </c>
      <c r="AB1107" s="264">
        <v>11397</v>
      </c>
      <c r="AC1107" s="264">
        <v>10795</v>
      </c>
      <c r="AD1107" s="264">
        <v>11299</v>
      </c>
      <c r="AE1107" s="264">
        <v>10702</v>
      </c>
      <c r="AF1107" s="268">
        <v>0.947179082214618</v>
      </c>
      <c r="AG1107" s="268">
        <v>0.947163465793433</v>
      </c>
      <c r="AH1107" s="295">
        <v>1.56164211848608e-5</v>
      </c>
    </row>
    <row r="1108" spans="1:34">
      <c r="A1108" s="315" t="s">
        <v>1974</v>
      </c>
      <c r="B1108" s="321" t="s">
        <v>3354</v>
      </c>
      <c r="C1108" s="293" t="s">
        <v>2006</v>
      </c>
      <c r="D1108" s="321" t="s">
        <v>2007</v>
      </c>
      <c r="E1108" s="263">
        <v>2135</v>
      </c>
      <c r="F1108" s="263">
        <v>2096</v>
      </c>
      <c r="G1108" s="263">
        <v>2031</v>
      </c>
      <c r="H1108" s="264">
        <v>1961</v>
      </c>
      <c r="I1108" s="264">
        <v>1933</v>
      </c>
      <c r="J1108" s="264">
        <v>1884</v>
      </c>
      <c r="K1108" s="264">
        <v>1223</v>
      </c>
      <c r="L1108" s="264">
        <v>1201</v>
      </c>
      <c r="M1108" s="264">
        <v>1162</v>
      </c>
      <c r="N1108" s="267">
        <v>0.981733021077283</v>
      </c>
      <c r="O1108" s="266">
        <v>2096</v>
      </c>
      <c r="P1108" s="294">
        <v>0.9</v>
      </c>
      <c r="Q1108" s="267">
        <v>0.981733021077283</v>
      </c>
      <c r="R1108" s="267">
        <v>0.985721570627231</v>
      </c>
      <c r="S1108" s="267">
        <v>0.982011447260834</v>
      </c>
      <c r="T1108" s="295">
        <v>-0.00398854954994765</v>
      </c>
      <c r="U1108" s="266">
        <v>2135</v>
      </c>
      <c r="V1108" s="266">
        <v>2031</v>
      </c>
      <c r="W1108" s="267">
        <v>0.951288056206089</v>
      </c>
      <c r="X1108" s="267">
        <v>0.951288056206089</v>
      </c>
      <c r="Y1108" s="268">
        <v>0.960734319224885</v>
      </c>
      <c r="Z1108" s="268">
        <v>0.950122649223222</v>
      </c>
      <c r="AA1108" s="295">
        <v>-0.00944626301879625</v>
      </c>
      <c r="AB1108" s="264">
        <v>12659</v>
      </c>
      <c r="AC1108" s="264">
        <v>12057</v>
      </c>
      <c r="AD1108" s="264">
        <v>12829</v>
      </c>
      <c r="AE1108" s="264">
        <v>12255</v>
      </c>
      <c r="AF1108" s="268">
        <v>0.952444900861047</v>
      </c>
      <c r="AG1108" s="268">
        <v>0.95525761945592</v>
      </c>
      <c r="AH1108" s="295">
        <v>-0.00281271859487264</v>
      </c>
    </row>
    <row r="1109" spans="1:34">
      <c r="A1109" s="315" t="s">
        <v>1974</v>
      </c>
      <c r="B1109" s="321" t="s">
        <v>3354</v>
      </c>
      <c r="C1109" s="293" t="s">
        <v>2008</v>
      </c>
      <c r="D1109" s="321" t="s">
        <v>2009</v>
      </c>
      <c r="E1109" s="263">
        <v>3657</v>
      </c>
      <c r="F1109" s="263">
        <v>3612</v>
      </c>
      <c r="G1109" s="263">
        <v>3408</v>
      </c>
      <c r="H1109" s="264">
        <v>3452</v>
      </c>
      <c r="I1109" s="264">
        <v>3357</v>
      </c>
      <c r="J1109" s="264">
        <v>3171</v>
      </c>
      <c r="K1109" s="264">
        <v>2004</v>
      </c>
      <c r="L1109" s="264">
        <v>1924</v>
      </c>
      <c r="M1109" s="264">
        <v>1890</v>
      </c>
      <c r="N1109" s="267">
        <v>0.987694831829368</v>
      </c>
      <c r="O1109" s="266">
        <v>3612</v>
      </c>
      <c r="P1109" s="294">
        <v>0.9</v>
      </c>
      <c r="Q1109" s="267">
        <v>0.987694831829368</v>
      </c>
      <c r="R1109" s="267">
        <v>0.972479721900348</v>
      </c>
      <c r="S1109" s="267">
        <v>0.960079840319361</v>
      </c>
      <c r="T1109" s="295">
        <v>0.0152151099290208</v>
      </c>
      <c r="U1109" s="266">
        <v>3657</v>
      </c>
      <c r="V1109" s="266">
        <v>3408</v>
      </c>
      <c r="W1109" s="267">
        <v>0.931911402789172</v>
      </c>
      <c r="X1109" s="267">
        <v>0.931911402789172</v>
      </c>
      <c r="Y1109" s="268">
        <v>0.918597914252607</v>
      </c>
      <c r="Z1109" s="268">
        <v>0.94311377245509</v>
      </c>
      <c r="AA1109" s="295">
        <v>0.0133134885365643</v>
      </c>
      <c r="AB1109" s="264">
        <v>22174</v>
      </c>
      <c r="AC1109" s="264">
        <v>20763</v>
      </c>
      <c r="AD1109" s="264">
        <v>22081</v>
      </c>
      <c r="AE1109" s="264">
        <v>20737</v>
      </c>
      <c r="AF1109" s="268">
        <v>0.936366916208172</v>
      </c>
      <c r="AG1109" s="268">
        <v>0.939133191431547</v>
      </c>
      <c r="AH1109" s="295">
        <v>-0.0027662752233758</v>
      </c>
    </row>
    <row r="1110" spans="1:34">
      <c r="A1110" s="315" t="s">
        <v>1974</v>
      </c>
      <c r="B1110" s="321" t="s">
        <v>3354</v>
      </c>
      <c r="C1110" s="293" t="s">
        <v>2010</v>
      </c>
      <c r="D1110" s="321" t="s">
        <v>2011</v>
      </c>
      <c r="E1110" s="263">
        <v>2814</v>
      </c>
      <c r="F1110" s="263">
        <v>2779</v>
      </c>
      <c r="G1110" s="263">
        <v>2675</v>
      </c>
      <c r="H1110" s="264">
        <v>2660</v>
      </c>
      <c r="I1110" s="264">
        <v>2622</v>
      </c>
      <c r="J1110" s="264">
        <v>2475</v>
      </c>
      <c r="K1110" s="264">
        <v>1552</v>
      </c>
      <c r="L1110" s="264">
        <v>1519</v>
      </c>
      <c r="M1110" s="264">
        <v>1470</v>
      </c>
      <c r="N1110" s="267">
        <v>0.987562189054726</v>
      </c>
      <c r="O1110" s="266">
        <v>2779</v>
      </c>
      <c r="P1110" s="294">
        <v>0.9</v>
      </c>
      <c r="Q1110" s="267">
        <v>0.987562189054726</v>
      </c>
      <c r="R1110" s="267">
        <v>0.985714285714286</v>
      </c>
      <c r="S1110" s="267">
        <v>0.978737113402062</v>
      </c>
      <c r="T1110" s="295">
        <v>0.0018479033404406</v>
      </c>
      <c r="U1110" s="266">
        <v>2814</v>
      </c>
      <c r="V1110" s="266">
        <v>2675</v>
      </c>
      <c r="W1110" s="267">
        <v>0.950604122245913</v>
      </c>
      <c r="X1110" s="267">
        <v>0.950604122245913</v>
      </c>
      <c r="Y1110" s="268">
        <v>0.930451127819549</v>
      </c>
      <c r="Z1110" s="268">
        <v>0.947164948453608</v>
      </c>
      <c r="AA1110" s="295">
        <v>0.0201529944263644</v>
      </c>
      <c r="AB1110" s="264">
        <v>16525</v>
      </c>
      <c r="AC1110" s="264">
        <v>15728</v>
      </c>
      <c r="AD1110" s="264">
        <v>16545</v>
      </c>
      <c r="AE1110" s="264">
        <v>15823</v>
      </c>
      <c r="AF1110" s="268">
        <v>0.951770045385779</v>
      </c>
      <c r="AG1110" s="268">
        <v>0.956361438501058</v>
      </c>
      <c r="AH1110" s="295">
        <v>-0.00459139311527856</v>
      </c>
    </row>
    <row r="1111" spans="1:34">
      <c r="A1111" s="315" t="s">
        <v>1974</v>
      </c>
      <c r="B1111" s="321" t="s">
        <v>3354</v>
      </c>
      <c r="C1111" s="293" t="s">
        <v>2012</v>
      </c>
      <c r="D1111" s="321" t="s">
        <v>2013</v>
      </c>
      <c r="E1111" s="263">
        <v>2361</v>
      </c>
      <c r="F1111" s="263">
        <v>2342</v>
      </c>
      <c r="G1111" s="263">
        <v>2219</v>
      </c>
      <c r="H1111" s="264">
        <v>2223</v>
      </c>
      <c r="I1111" s="264">
        <v>2198</v>
      </c>
      <c r="J1111" s="264">
        <v>2055</v>
      </c>
      <c r="K1111" s="264">
        <v>1380</v>
      </c>
      <c r="L1111" s="264">
        <v>1361</v>
      </c>
      <c r="M1111" s="264">
        <v>1307</v>
      </c>
      <c r="N1111" s="267">
        <v>0.991952562473528</v>
      </c>
      <c r="O1111" s="266">
        <v>2342</v>
      </c>
      <c r="P1111" s="294">
        <v>0.9</v>
      </c>
      <c r="Q1111" s="267">
        <v>0.991952562473528</v>
      </c>
      <c r="R1111" s="267">
        <v>0.988753936122357</v>
      </c>
      <c r="S1111" s="267">
        <v>0.986231884057971</v>
      </c>
      <c r="T1111" s="295">
        <v>0.00319862635117096</v>
      </c>
      <c r="U1111" s="266">
        <v>2361</v>
      </c>
      <c r="V1111" s="266">
        <v>2219</v>
      </c>
      <c r="W1111" s="267">
        <v>0.93985599322321</v>
      </c>
      <c r="X1111" s="267">
        <v>0.93985599322321</v>
      </c>
      <c r="Y1111" s="268">
        <v>0.92442645074224</v>
      </c>
      <c r="Z1111" s="268">
        <v>0.947101449275362</v>
      </c>
      <c r="AA1111" s="295">
        <v>0.0154295424809703</v>
      </c>
      <c r="AB1111" s="264">
        <v>13988</v>
      </c>
      <c r="AC1111" s="264">
        <v>13164</v>
      </c>
      <c r="AD1111" s="264">
        <v>13881</v>
      </c>
      <c r="AE1111" s="264">
        <v>13146</v>
      </c>
      <c r="AF1111" s="268">
        <v>0.941092364884186</v>
      </c>
      <c r="AG1111" s="268">
        <v>0.947049924357035</v>
      </c>
      <c r="AH1111" s="295">
        <v>-0.00595755947284837</v>
      </c>
    </row>
    <row r="1112" spans="1:34">
      <c r="A1112" s="315" t="s">
        <v>1974</v>
      </c>
      <c r="B1112" s="321" t="s">
        <v>3354</v>
      </c>
      <c r="C1112" s="293" t="s">
        <v>2014</v>
      </c>
      <c r="D1112" s="321" t="s">
        <v>2015</v>
      </c>
      <c r="E1112" s="263">
        <v>1945</v>
      </c>
      <c r="F1112" s="263">
        <v>1778</v>
      </c>
      <c r="G1112" s="263">
        <v>1761</v>
      </c>
      <c r="H1112" s="264">
        <v>1890</v>
      </c>
      <c r="I1112" s="264">
        <v>1820</v>
      </c>
      <c r="J1112" s="264">
        <v>1726</v>
      </c>
      <c r="K1112" s="264">
        <v>1054</v>
      </c>
      <c r="L1112" s="264">
        <v>1014</v>
      </c>
      <c r="M1112" s="264">
        <v>971</v>
      </c>
      <c r="N1112" s="267">
        <v>0.91413881748072</v>
      </c>
      <c r="O1112" s="266">
        <v>1778</v>
      </c>
      <c r="P1112" s="294">
        <v>0.9</v>
      </c>
      <c r="Q1112" s="267">
        <v>0.91413881748072</v>
      </c>
      <c r="R1112" s="267">
        <v>0.962962962962963</v>
      </c>
      <c r="S1112" s="267">
        <v>0.962049335863378</v>
      </c>
      <c r="T1112" s="295">
        <v>-0.0488241454822431</v>
      </c>
      <c r="U1112" s="266">
        <v>1945</v>
      </c>
      <c r="V1112" s="266">
        <v>1761</v>
      </c>
      <c r="W1112" s="267">
        <v>0.905398457583548</v>
      </c>
      <c r="X1112" s="267">
        <v>0.905398457583548</v>
      </c>
      <c r="Y1112" s="268">
        <v>0.913227513227513</v>
      </c>
      <c r="Z1112" s="268">
        <v>0.921252371916509</v>
      </c>
      <c r="AA1112" s="295">
        <v>-0.00782905564396574</v>
      </c>
      <c r="AB1112" s="264">
        <v>11793</v>
      </c>
      <c r="AC1112" s="264">
        <v>10821</v>
      </c>
      <c r="AD1112" s="264">
        <v>11751</v>
      </c>
      <c r="AE1112" s="264">
        <v>10921</v>
      </c>
      <c r="AF1112" s="268">
        <v>0.917578224370389</v>
      </c>
      <c r="AG1112" s="268">
        <v>0.929367713386095</v>
      </c>
      <c r="AH1112" s="295">
        <v>-0.0117894890157056</v>
      </c>
    </row>
    <row r="1113" spans="1:34">
      <c r="A1113" s="315" t="s">
        <v>1974</v>
      </c>
      <c r="B1113" s="321" t="s">
        <v>3355</v>
      </c>
      <c r="C1113" s="293" t="s">
        <v>2016</v>
      </c>
      <c r="D1113" s="321" t="s">
        <v>2017</v>
      </c>
      <c r="E1113" s="263">
        <v>7125</v>
      </c>
      <c r="F1113" s="263">
        <v>6852</v>
      </c>
      <c r="G1113" s="263">
        <v>6386</v>
      </c>
      <c r="H1113" s="264">
        <v>7525</v>
      </c>
      <c r="I1113" s="264">
        <v>7283</v>
      </c>
      <c r="J1113" s="264">
        <v>6705</v>
      </c>
      <c r="K1113" s="264">
        <v>3742</v>
      </c>
      <c r="L1113" s="264">
        <v>3600</v>
      </c>
      <c r="M1113" s="264">
        <v>3371</v>
      </c>
      <c r="N1113" s="267">
        <v>0.961684210526316</v>
      </c>
      <c r="O1113" s="266">
        <v>6852</v>
      </c>
      <c r="P1113" s="294">
        <v>0.9</v>
      </c>
      <c r="Q1113" s="267">
        <v>0.961684210526316</v>
      </c>
      <c r="R1113" s="267">
        <v>0.967840531561462</v>
      </c>
      <c r="S1113" s="267">
        <v>0.962052378407269</v>
      </c>
      <c r="T1113" s="295">
        <v>-0.00615632103514596</v>
      </c>
      <c r="U1113" s="266">
        <v>7125</v>
      </c>
      <c r="V1113" s="266">
        <v>6386</v>
      </c>
      <c r="W1113" s="267">
        <v>0.896280701754386</v>
      </c>
      <c r="X1113" s="267">
        <v>0.896280701754386</v>
      </c>
      <c r="Y1113" s="268">
        <v>0.891029900332226</v>
      </c>
      <c r="Z1113" s="268">
        <v>0.900855157669695</v>
      </c>
      <c r="AA1113" s="295">
        <v>0.00525080142216006</v>
      </c>
      <c r="AB1113" s="264">
        <v>39688</v>
      </c>
      <c r="AC1113" s="264">
        <v>36036</v>
      </c>
      <c r="AD1113" s="264">
        <v>37377</v>
      </c>
      <c r="AE1113" s="264">
        <v>34081</v>
      </c>
      <c r="AF1113" s="268">
        <v>0.907982261640798</v>
      </c>
      <c r="AG1113" s="268">
        <v>0.911817427829949</v>
      </c>
      <c r="AH1113" s="295">
        <v>-0.0038351661891507</v>
      </c>
    </row>
    <row r="1114" spans="1:34">
      <c r="A1114" s="315" t="s">
        <v>1974</v>
      </c>
      <c r="B1114" s="321" t="s">
        <v>3355</v>
      </c>
      <c r="C1114" s="293" t="s">
        <v>2018</v>
      </c>
      <c r="D1114" s="321" t="s">
        <v>2019</v>
      </c>
      <c r="E1114" s="263">
        <v>2920</v>
      </c>
      <c r="F1114" s="263">
        <v>2858</v>
      </c>
      <c r="G1114" s="263">
        <v>2797</v>
      </c>
      <c r="H1114" s="264">
        <v>3130</v>
      </c>
      <c r="I1114" s="264">
        <v>3071</v>
      </c>
      <c r="J1114" s="264">
        <v>3014</v>
      </c>
      <c r="K1114" s="264">
        <v>1819</v>
      </c>
      <c r="L1114" s="264">
        <v>1800</v>
      </c>
      <c r="M1114" s="264">
        <v>1752</v>
      </c>
      <c r="N1114" s="267">
        <v>0.978767123287671</v>
      </c>
      <c r="O1114" s="266">
        <v>2858</v>
      </c>
      <c r="P1114" s="294">
        <v>0.9</v>
      </c>
      <c r="Q1114" s="267">
        <v>0.978767123287671</v>
      </c>
      <c r="R1114" s="267">
        <v>0.981150159744409</v>
      </c>
      <c r="S1114" s="267">
        <v>0.989554700384827</v>
      </c>
      <c r="T1114" s="295">
        <v>-0.00238303645673776</v>
      </c>
      <c r="U1114" s="266">
        <v>2920</v>
      </c>
      <c r="V1114" s="266">
        <v>2797</v>
      </c>
      <c r="W1114" s="267">
        <v>0.957876712328767</v>
      </c>
      <c r="X1114" s="267">
        <v>0.957876712328767</v>
      </c>
      <c r="Y1114" s="268">
        <v>0.962939297124601</v>
      </c>
      <c r="Z1114" s="268">
        <v>0.963166575041231</v>
      </c>
      <c r="AA1114" s="295">
        <v>-0.00506258479583355</v>
      </c>
      <c r="AB1114" s="264">
        <v>18554</v>
      </c>
      <c r="AC1114" s="264">
        <v>17826</v>
      </c>
      <c r="AD1114" s="264">
        <v>18526</v>
      </c>
      <c r="AE1114" s="264">
        <v>17950</v>
      </c>
      <c r="AF1114" s="268">
        <v>0.960763177751428</v>
      </c>
      <c r="AG1114" s="268">
        <v>0.96890856094138</v>
      </c>
      <c r="AH1114" s="295">
        <v>-0.00814538318995139</v>
      </c>
    </row>
    <row r="1115" spans="1:34">
      <c r="A1115" s="315" t="s">
        <v>1974</v>
      </c>
      <c r="B1115" s="321" t="s">
        <v>3355</v>
      </c>
      <c r="C1115" s="293" t="s">
        <v>2020</v>
      </c>
      <c r="D1115" s="321" t="s">
        <v>2021</v>
      </c>
      <c r="E1115" s="263">
        <v>6373</v>
      </c>
      <c r="F1115" s="263">
        <v>6188</v>
      </c>
      <c r="G1115" s="263">
        <v>5256</v>
      </c>
      <c r="H1115" s="264">
        <v>7327</v>
      </c>
      <c r="I1115" s="264">
        <v>7049</v>
      </c>
      <c r="J1115" s="264">
        <v>6297</v>
      </c>
      <c r="K1115" s="264">
        <v>4073</v>
      </c>
      <c r="L1115" s="264">
        <v>3583</v>
      </c>
      <c r="M1115" s="264">
        <v>3692</v>
      </c>
      <c r="N1115" s="267">
        <v>0.970971285109054</v>
      </c>
      <c r="O1115" s="266">
        <v>6188</v>
      </c>
      <c r="P1115" s="294">
        <v>0.9</v>
      </c>
      <c r="Q1115" s="267">
        <v>0.970971285109054</v>
      </c>
      <c r="R1115" s="267">
        <v>0.962058141121878</v>
      </c>
      <c r="S1115" s="267">
        <v>0.879695556101154</v>
      </c>
      <c r="T1115" s="295">
        <v>0.0089131439871758</v>
      </c>
      <c r="U1115" s="266">
        <v>6373</v>
      </c>
      <c r="V1115" s="266">
        <v>5256</v>
      </c>
      <c r="W1115" s="267">
        <v>0.824729326847638</v>
      </c>
      <c r="X1115" s="267">
        <v>0.824729326847638</v>
      </c>
      <c r="Y1115" s="268">
        <v>0.85942404804149</v>
      </c>
      <c r="Z1115" s="268">
        <v>0.906457156886816</v>
      </c>
      <c r="AA1115" s="295">
        <v>-0.034694721193852</v>
      </c>
      <c r="AB1115" s="264">
        <v>39177</v>
      </c>
      <c r="AC1115" s="264">
        <v>33722</v>
      </c>
      <c r="AD1115" s="264">
        <v>34567</v>
      </c>
      <c r="AE1115" s="264">
        <v>30109</v>
      </c>
      <c r="AF1115" s="268">
        <v>0.86076013987799</v>
      </c>
      <c r="AG1115" s="268">
        <v>0.871033066219226</v>
      </c>
      <c r="AH1115" s="295">
        <v>-0.0102729263412368</v>
      </c>
    </row>
    <row r="1116" spans="1:34">
      <c r="A1116" s="315" t="s">
        <v>1974</v>
      </c>
      <c r="B1116" s="321" t="s">
        <v>3355</v>
      </c>
      <c r="C1116" s="293" t="s">
        <v>2022</v>
      </c>
      <c r="D1116" s="321" t="s">
        <v>2023</v>
      </c>
      <c r="E1116" s="263">
        <v>1</v>
      </c>
      <c r="F1116" s="263">
        <v>0</v>
      </c>
      <c r="G1116" s="263">
        <v>0</v>
      </c>
      <c r="H1116" s="264">
        <v>1</v>
      </c>
      <c r="I1116" s="264">
        <v>0</v>
      </c>
      <c r="J1116" s="264">
        <v>0</v>
      </c>
      <c r="K1116" s="264">
        <v>1</v>
      </c>
      <c r="L1116" s="264">
        <v>0</v>
      </c>
      <c r="M1116" s="264">
        <v>0</v>
      </c>
      <c r="N1116" s="267">
        <v>0</v>
      </c>
      <c r="O1116" s="266">
        <v>0</v>
      </c>
      <c r="P1116" s="294">
        <v>0.9</v>
      </c>
      <c r="Q1116" s="267">
        <v>0</v>
      </c>
      <c r="R1116" s="267">
        <v>0</v>
      </c>
      <c r="S1116" s="267">
        <v>0</v>
      </c>
      <c r="T1116" s="295">
        <v>0</v>
      </c>
      <c r="U1116" s="266">
        <v>1</v>
      </c>
      <c r="V1116" s="266">
        <v>0</v>
      </c>
      <c r="W1116" s="267">
        <v>0</v>
      </c>
      <c r="X1116" s="267">
        <v>0</v>
      </c>
      <c r="Y1116" s="268">
        <v>0</v>
      </c>
      <c r="Z1116" s="268">
        <v>0</v>
      </c>
      <c r="AA1116" s="295">
        <v>0</v>
      </c>
      <c r="AB1116" s="264">
        <v>5</v>
      </c>
      <c r="AC1116" s="264">
        <v>0</v>
      </c>
      <c r="AD1116" s="264">
        <v>10</v>
      </c>
      <c r="AE1116" s="264">
        <v>6</v>
      </c>
      <c r="AF1116" s="268">
        <v>0</v>
      </c>
      <c r="AG1116" s="268">
        <v>0.6</v>
      </c>
      <c r="AH1116" s="295">
        <v>-0.6</v>
      </c>
    </row>
    <row r="1117" spans="1:34">
      <c r="A1117" s="315" t="s">
        <v>1974</v>
      </c>
      <c r="B1117" s="321" t="s">
        <v>3355</v>
      </c>
      <c r="C1117" s="293" t="s">
        <v>2024</v>
      </c>
      <c r="D1117" s="321" t="s">
        <v>2025</v>
      </c>
      <c r="E1117" s="263">
        <v>3045</v>
      </c>
      <c r="F1117" s="263">
        <v>3014</v>
      </c>
      <c r="G1117" s="263">
        <v>2876</v>
      </c>
      <c r="H1117" s="264">
        <v>3437</v>
      </c>
      <c r="I1117" s="264">
        <v>3392</v>
      </c>
      <c r="J1117" s="264">
        <v>3215</v>
      </c>
      <c r="K1117" s="264">
        <v>1831</v>
      </c>
      <c r="L1117" s="264">
        <v>1818</v>
      </c>
      <c r="M1117" s="264">
        <v>1730</v>
      </c>
      <c r="N1117" s="267">
        <v>0.989819376026273</v>
      </c>
      <c r="O1117" s="266">
        <v>3014</v>
      </c>
      <c r="P1117" s="294">
        <v>0.9</v>
      </c>
      <c r="Q1117" s="267">
        <v>0.989819376026273</v>
      </c>
      <c r="R1117" s="267">
        <v>0.986907186499855</v>
      </c>
      <c r="S1117" s="267">
        <v>0.992900054614965</v>
      </c>
      <c r="T1117" s="295">
        <v>0.00291218952641803</v>
      </c>
      <c r="U1117" s="266">
        <v>3045</v>
      </c>
      <c r="V1117" s="266">
        <v>2876</v>
      </c>
      <c r="W1117" s="267">
        <v>0.944499178981938</v>
      </c>
      <c r="X1117" s="267">
        <v>0.944499178981938</v>
      </c>
      <c r="Y1117" s="268">
        <v>0.935408786732616</v>
      </c>
      <c r="Z1117" s="268">
        <v>0.944838885854724</v>
      </c>
      <c r="AA1117" s="295">
        <v>0.00909039224932195</v>
      </c>
      <c r="AB1117" s="264">
        <v>18409</v>
      </c>
      <c r="AC1117" s="264">
        <v>17500</v>
      </c>
      <c r="AD1117" s="264">
        <v>16506</v>
      </c>
      <c r="AE1117" s="264">
        <v>15928</v>
      </c>
      <c r="AF1117" s="268">
        <v>0.95062197838014</v>
      </c>
      <c r="AG1117" s="268">
        <v>0.964982430631286</v>
      </c>
      <c r="AH1117" s="295">
        <v>-0.0143604522511455</v>
      </c>
    </row>
    <row r="1118" spans="1:34">
      <c r="A1118" s="315" t="s">
        <v>1974</v>
      </c>
      <c r="B1118" s="321" t="s">
        <v>3355</v>
      </c>
      <c r="C1118" s="293" t="s">
        <v>2026</v>
      </c>
      <c r="D1118" s="321" t="s">
        <v>2027</v>
      </c>
      <c r="E1118" s="263">
        <v>2612</v>
      </c>
      <c r="F1118" s="263">
        <v>2550</v>
      </c>
      <c r="G1118" s="263">
        <v>2463</v>
      </c>
      <c r="H1118" s="264">
        <v>3111</v>
      </c>
      <c r="I1118" s="264">
        <v>2967</v>
      </c>
      <c r="J1118" s="264">
        <v>2897</v>
      </c>
      <c r="K1118" s="264">
        <v>1587</v>
      </c>
      <c r="L1118" s="264">
        <v>1523</v>
      </c>
      <c r="M1118" s="264">
        <v>1487</v>
      </c>
      <c r="N1118" s="267">
        <v>0.976263399693721</v>
      </c>
      <c r="O1118" s="266">
        <v>2550</v>
      </c>
      <c r="P1118" s="294">
        <v>0.9</v>
      </c>
      <c r="Q1118" s="267">
        <v>0.976263399693721</v>
      </c>
      <c r="R1118" s="267">
        <v>0.953712632594021</v>
      </c>
      <c r="S1118" s="267">
        <v>0.959672337744171</v>
      </c>
      <c r="T1118" s="295">
        <v>0.0225507670997002</v>
      </c>
      <c r="U1118" s="266">
        <v>2612</v>
      </c>
      <c r="V1118" s="266">
        <v>2463</v>
      </c>
      <c r="W1118" s="267">
        <v>0.942955589586524</v>
      </c>
      <c r="X1118" s="267">
        <v>0.942955589586524</v>
      </c>
      <c r="Y1118" s="268">
        <v>0.931211828993893</v>
      </c>
      <c r="Z1118" s="268">
        <v>0.936988027725268</v>
      </c>
      <c r="AA1118" s="295">
        <v>0.011743760592631</v>
      </c>
      <c r="AB1118" s="264">
        <v>15636</v>
      </c>
      <c r="AC1118" s="264">
        <v>14716</v>
      </c>
      <c r="AD1118" s="264">
        <v>13258</v>
      </c>
      <c r="AE1118" s="264">
        <v>12662</v>
      </c>
      <c r="AF1118" s="268">
        <v>0.94116142235866</v>
      </c>
      <c r="AG1118" s="268">
        <v>0.955046009956253</v>
      </c>
      <c r="AH1118" s="295">
        <v>-0.0138845875975934</v>
      </c>
    </row>
    <row r="1119" spans="1:34">
      <c r="A1119" s="315" t="s">
        <v>1974</v>
      </c>
      <c r="B1119" s="321" t="s">
        <v>3355</v>
      </c>
      <c r="C1119" s="293" t="s">
        <v>2028</v>
      </c>
      <c r="D1119" s="321" t="s">
        <v>2029</v>
      </c>
      <c r="E1119" s="263">
        <v>8295</v>
      </c>
      <c r="F1119" s="263">
        <v>6692</v>
      </c>
      <c r="G1119" s="263">
        <v>7302</v>
      </c>
      <c r="H1119" s="264">
        <v>9055</v>
      </c>
      <c r="I1119" s="264">
        <v>8744</v>
      </c>
      <c r="J1119" s="264">
        <v>8234</v>
      </c>
      <c r="K1119" s="264">
        <v>4500</v>
      </c>
      <c r="L1119" s="264">
        <v>4386</v>
      </c>
      <c r="M1119" s="264">
        <v>4204</v>
      </c>
      <c r="N1119" s="267">
        <v>0.806751054852321</v>
      </c>
      <c r="O1119" s="266">
        <v>6692</v>
      </c>
      <c r="P1119" s="294">
        <v>0.9</v>
      </c>
      <c r="Q1119" s="267">
        <v>0.806751054852321</v>
      </c>
      <c r="R1119" s="267">
        <v>0.965654334621756</v>
      </c>
      <c r="S1119" s="267">
        <v>0.974666666666667</v>
      </c>
      <c r="T1119" s="295">
        <v>-0.158903279769435</v>
      </c>
      <c r="U1119" s="266">
        <v>8295</v>
      </c>
      <c r="V1119" s="266">
        <v>7302</v>
      </c>
      <c r="W1119" s="267">
        <v>0.880289330922242</v>
      </c>
      <c r="X1119" s="267">
        <v>0.880289330922242</v>
      </c>
      <c r="Y1119" s="268">
        <v>0.909331860850359</v>
      </c>
      <c r="Z1119" s="268">
        <v>0.934222222222222</v>
      </c>
      <c r="AA1119" s="295">
        <v>-0.0290425299281166</v>
      </c>
      <c r="AB1119" s="264">
        <v>48826</v>
      </c>
      <c r="AC1119" s="264">
        <v>44954</v>
      </c>
      <c r="AD1119" s="264">
        <v>47177</v>
      </c>
      <c r="AE1119" s="264">
        <v>44146</v>
      </c>
      <c r="AF1119" s="268">
        <v>0.920697988776472</v>
      </c>
      <c r="AG1119" s="268">
        <v>0.935752591305085</v>
      </c>
      <c r="AH1119" s="295">
        <v>-0.0150546025286136</v>
      </c>
    </row>
    <row r="1120" spans="1:34">
      <c r="A1120" s="315" t="s">
        <v>1974</v>
      </c>
      <c r="B1120" s="321" t="s">
        <v>3355</v>
      </c>
      <c r="C1120" s="293" t="s">
        <v>2030</v>
      </c>
      <c r="D1120" s="321" t="s">
        <v>2031</v>
      </c>
      <c r="E1120" s="263">
        <v>2297</v>
      </c>
      <c r="F1120" s="263">
        <v>2240</v>
      </c>
      <c r="G1120" s="263">
        <v>2191</v>
      </c>
      <c r="H1120" s="264">
        <v>2424</v>
      </c>
      <c r="I1120" s="264">
        <v>2358</v>
      </c>
      <c r="J1120" s="264">
        <v>2281</v>
      </c>
      <c r="K1120" s="264">
        <v>1268</v>
      </c>
      <c r="L1120" s="264">
        <v>1242</v>
      </c>
      <c r="M1120" s="264">
        <v>1205</v>
      </c>
      <c r="N1120" s="267">
        <v>0.975185023944275</v>
      </c>
      <c r="O1120" s="266">
        <v>2240</v>
      </c>
      <c r="P1120" s="294">
        <v>0.9</v>
      </c>
      <c r="Q1120" s="267">
        <v>0.975185023944275</v>
      </c>
      <c r="R1120" s="267">
        <v>0.972772277227723</v>
      </c>
      <c r="S1120" s="267">
        <v>0.979495268138801</v>
      </c>
      <c r="T1120" s="295">
        <v>0.00241274671655234</v>
      </c>
      <c r="U1120" s="266">
        <v>2297</v>
      </c>
      <c r="V1120" s="266">
        <v>2191</v>
      </c>
      <c r="W1120" s="267">
        <v>0.953852851545494</v>
      </c>
      <c r="X1120" s="267">
        <v>0.953852851545494</v>
      </c>
      <c r="Y1120" s="268">
        <v>0.941006600660066</v>
      </c>
      <c r="Z1120" s="268">
        <v>0.950315457413249</v>
      </c>
      <c r="AA1120" s="295">
        <v>0.0128462508854281</v>
      </c>
      <c r="AB1120" s="264">
        <v>13500</v>
      </c>
      <c r="AC1120" s="264">
        <v>12644</v>
      </c>
      <c r="AD1120" s="264">
        <v>13206</v>
      </c>
      <c r="AE1120" s="264">
        <v>12582</v>
      </c>
      <c r="AF1120" s="268">
        <v>0.936592592592593</v>
      </c>
      <c r="AG1120" s="268">
        <v>0.952748750567924</v>
      </c>
      <c r="AH1120" s="295">
        <v>-0.016156157975331</v>
      </c>
    </row>
    <row r="1121" spans="1:34">
      <c r="A1121" s="315" t="s">
        <v>1974</v>
      </c>
      <c r="B1121" s="321" t="s">
        <v>3355</v>
      </c>
      <c r="C1121" s="293" t="s">
        <v>2032</v>
      </c>
      <c r="D1121" s="321" t="s">
        <v>2033</v>
      </c>
      <c r="E1121" s="263">
        <v>0</v>
      </c>
      <c r="F1121" s="263">
        <v>0</v>
      </c>
      <c r="G1121" s="263">
        <v>0</v>
      </c>
      <c r="H1121" s="264">
        <v>0</v>
      </c>
      <c r="I1121" s="264">
        <v>0</v>
      </c>
      <c r="J1121" s="264">
        <v>0</v>
      </c>
      <c r="K1121" s="264">
        <v>0</v>
      </c>
      <c r="L1121" s="264">
        <v>0</v>
      </c>
      <c r="M1121" s="264">
        <v>0</v>
      </c>
      <c r="N1121" s="267">
        <v>0</v>
      </c>
      <c r="O1121" s="266">
        <v>0</v>
      </c>
      <c r="P1121" s="294">
        <v>0.9</v>
      </c>
      <c r="Q1121" s="267">
        <v>0</v>
      </c>
      <c r="R1121" s="267">
        <v>0</v>
      </c>
      <c r="S1121" s="267">
        <v>0</v>
      </c>
      <c r="T1121" s="295">
        <v>0</v>
      </c>
      <c r="U1121" s="266">
        <v>0</v>
      </c>
      <c r="V1121" s="266">
        <v>0</v>
      </c>
      <c r="W1121" s="267">
        <v>0</v>
      </c>
      <c r="X1121" s="267">
        <v>0</v>
      </c>
      <c r="Y1121" s="268">
        <v>0</v>
      </c>
      <c r="Z1121" s="268">
        <v>0</v>
      </c>
      <c r="AA1121" s="295">
        <v>0</v>
      </c>
      <c r="AB1121" s="264">
        <v>0</v>
      </c>
      <c r="AC1121" s="264">
        <v>0</v>
      </c>
      <c r="AD1121" s="264">
        <v>0</v>
      </c>
      <c r="AE1121" s="264">
        <v>0</v>
      </c>
      <c r="AF1121" s="268">
        <v>0</v>
      </c>
      <c r="AG1121" s="268">
        <v>0</v>
      </c>
      <c r="AH1121" s="295">
        <v>0</v>
      </c>
    </row>
    <row r="1122" spans="1:34">
      <c r="A1122" s="315" t="s">
        <v>1974</v>
      </c>
      <c r="B1122" s="321" t="s">
        <v>3355</v>
      </c>
      <c r="C1122" s="293" t="s">
        <v>2034</v>
      </c>
      <c r="D1122" s="321" t="s">
        <v>2035</v>
      </c>
      <c r="E1122" s="263">
        <v>2994</v>
      </c>
      <c r="F1122" s="263">
        <v>2947</v>
      </c>
      <c r="G1122" s="263">
        <v>2884</v>
      </c>
      <c r="H1122" s="264">
        <v>3439</v>
      </c>
      <c r="I1122" s="264">
        <v>3389</v>
      </c>
      <c r="J1122" s="264">
        <v>3315</v>
      </c>
      <c r="K1122" s="264">
        <v>2002</v>
      </c>
      <c r="L1122" s="264">
        <v>1966</v>
      </c>
      <c r="M1122" s="264">
        <v>1925</v>
      </c>
      <c r="N1122" s="267">
        <v>0.984301937207749</v>
      </c>
      <c r="O1122" s="266">
        <v>2947</v>
      </c>
      <c r="P1122" s="294">
        <v>0.9</v>
      </c>
      <c r="Q1122" s="267">
        <v>0.984301937207749</v>
      </c>
      <c r="R1122" s="267">
        <v>0.985460889793545</v>
      </c>
      <c r="S1122" s="267">
        <v>0.982017982017982</v>
      </c>
      <c r="T1122" s="295">
        <v>-0.00115895258579579</v>
      </c>
      <c r="U1122" s="266">
        <v>2994</v>
      </c>
      <c r="V1122" s="266">
        <v>2884</v>
      </c>
      <c r="W1122" s="267">
        <v>0.963259853039412</v>
      </c>
      <c r="X1122" s="267">
        <v>0.963259853039412</v>
      </c>
      <c r="Y1122" s="268">
        <v>0.963943006687991</v>
      </c>
      <c r="Z1122" s="268">
        <v>0.961538461538462</v>
      </c>
      <c r="AA1122" s="295">
        <v>-0.000683153648578516</v>
      </c>
      <c r="AB1122" s="264">
        <v>19752</v>
      </c>
      <c r="AC1122" s="264">
        <v>19049</v>
      </c>
      <c r="AD1122" s="264">
        <v>19863</v>
      </c>
      <c r="AE1122" s="264">
        <v>19045</v>
      </c>
      <c r="AF1122" s="268">
        <v>0.964408667476711</v>
      </c>
      <c r="AG1122" s="268">
        <v>0.958817902633036</v>
      </c>
      <c r="AH1122" s="295">
        <v>0.00559076484367482</v>
      </c>
    </row>
    <row r="1123" spans="1:34">
      <c r="A1123" s="315" t="s">
        <v>1974</v>
      </c>
      <c r="B1123" s="321" t="s">
        <v>3355</v>
      </c>
      <c r="C1123" s="293" t="s">
        <v>2036</v>
      </c>
      <c r="D1123" s="321" t="s">
        <v>2037</v>
      </c>
      <c r="E1123" s="263">
        <v>2993</v>
      </c>
      <c r="F1123" s="263">
        <v>2870</v>
      </c>
      <c r="G1123" s="263">
        <v>2782</v>
      </c>
      <c r="H1123" s="264">
        <v>3384</v>
      </c>
      <c r="I1123" s="264">
        <v>3294</v>
      </c>
      <c r="J1123" s="264">
        <v>3204</v>
      </c>
      <c r="K1123" s="264">
        <v>1774</v>
      </c>
      <c r="L1123" s="264">
        <v>1715</v>
      </c>
      <c r="M1123" s="264">
        <v>1683</v>
      </c>
      <c r="N1123" s="267">
        <v>0.958904109589041</v>
      </c>
      <c r="O1123" s="266">
        <v>2870</v>
      </c>
      <c r="P1123" s="294">
        <v>0.9</v>
      </c>
      <c r="Q1123" s="267">
        <v>0.958904109589041</v>
      </c>
      <c r="R1123" s="267">
        <v>0.973404255319149</v>
      </c>
      <c r="S1123" s="267">
        <v>0.96674182638106</v>
      </c>
      <c r="T1123" s="295">
        <v>-0.0145001457301079</v>
      </c>
      <c r="U1123" s="266">
        <v>2993</v>
      </c>
      <c r="V1123" s="266">
        <v>2782</v>
      </c>
      <c r="W1123" s="267">
        <v>0.929502171734046</v>
      </c>
      <c r="X1123" s="267">
        <v>0.929502171734046</v>
      </c>
      <c r="Y1123" s="268">
        <v>0.946808510638298</v>
      </c>
      <c r="Z1123" s="268">
        <v>0.948703494926719</v>
      </c>
      <c r="AA1123" s="295">
        <v>-0.0173063389042517</v>
      </c>
      <c r="AB1123" s="264">
        <v>18170</v>
      </c>
      <c r="AC1123" s="264">
        <v>16977</v>
      </c>
      <c r="AD1123" s="264">
        <v>17985</v>
      </c>
      <c r="AE1123" s="264">
        <v>16960</v>
      </c>
      <c r="AF1123" s="268">
        <v>0.934342322509631</v>
      </c>
      <c r="AG1123" s="268">
        <v>0.943008062274117</v>
      </c>
      <c r="AH1123" s="295">
        <v>-0.00866573976448604</v>
      </c>
    </row>
    <row r="1124" spans="1:34">
      <c r="A1124" s="315" t="s">
        <v>1974</v>
      </c>
      <c r="B1124" s="321" t="s">
        <v>3355</v>
      </c>
      <c r="C1124" s="293" t="s">
        <v>2038</v>
      </c>
      <c r="D1124" s="321" t="s">
        <v>2039</v>
      </c>
      <c r="E1124" s="263">
        <v>5174</v>
      </c>
      <c r="F1124" s="263">
        <v>4802</v>
      </c>
      <c r="G1124" s="263">
        <v>4482</v>
      </c>
      <c r="H1124" s="264">
        <v>6165</v>
      </c>
      <c r="I1124" s="264">
        <v>5455</v>
      </c>
      <c r="J1124" s="264">
        <v>5230</v>
      </c>
      <c r="K1124" s="264">
        <v>3263</v>
      </c>
      <c r="L1124" s="264">
        <v>3173</v>
      </c>
      <c r="M1124" s="264">
        <v>3017</v>
      </c>
      <c r="N1124" s="267">
        <v>0.928102048705064</v>
      </c>
      <c r="O1124" s="266">
        <v>4802</v>
      </c>
      <c r="P1124" s="294">
        <v>0.9</v>
      </c>
      <c r="Q1124" s="267">
        <v>0.928102048705064</v>
      </c>
      <c r="R1124" s="267">
        <v>0.884833738848337</v>
      </c>
      <c r="S1124" s="267">
        <v>0.972418020226785</v>
      </c>
      <c r="T1124" s="295">
        <v>0.0432683098567264</v>
      </c>
      <c r="U1124" s="266">
        <v>5174</v>
      </c>
      <c r="V1124" s="266">
        <v>4482</v>
      </c>
      <c r="W1124" s="267">
        <v>0.866254348666409</v>
      </c>
      <c r="X1124" s="267">
        <v>0.866254348666409</v>
      </c>
      <c r="Y1124" s="268">
        <v>0.848337388483374</v>
      </c>
      <c r="Z1124" s="268">
        <v>0.924609255286546</v>
      </c>
      <c r="AA1124" s="295">
        <v>0.017916960183035</v>
      </c>
      <c r="AB1124" s="264">
        <v>31382</v>
      </c>
      <c r="AC1124" s="264">
        <v>28438</v>
      </c>
      <c r="AD1124" s="264">
        <v>26313</v>
      </c>
      <c r="AE1124" s="264">
        <v>24770</v>
      </c>
      <c r="AF1124" s="268">
        <v>0.906188260786438</v>
      </c>
      <c r="AG1124" s="268">
        <v>0.941359784137119</v>
      </c>
      <c r="AH1124" s="295">
        <v>-0.0351715233506804</v>
      </c>
    </row>
    <row r="1125" spans="1:34">
      <c r="A1125" s="315" t="s">
        <v>1974</v>
      </c>
      <c r="B1125" s="321" t="s">
        <v>3355</v>
      </c>
      <c r="C1125" s="293" t="s">
        <v>2040</v>
      </c>
      <c r="D1125" s="321" t="s">
        <v>2041</v>
      </c>
      <c r="E1125" s="263">
        <v>3943</v>
      </c>
      <c r="F1125" s="263">
        <v>3865</v>
      </c>
      <c r="G1125" s="263">
        <v>3688</v>
      </c>
      <c r="H1125" s="264">
        <v>4095</v>
      </c>
      <c r="I1125" s="264">
        <v>4028</v>
      </c>
      <c r="J1125" s="264">
        <v>3880</v>
      </c>
      <c r="K1125" s="264">
        <v>2118</v>
      </c>
      <c r="L1125" s="264">
        <v>2091</v>
      </c>
      <c r="M1125" s="264">
        <v>1977</v>
      </c>
      <c r="N1125" s="267">
        <v>0.980218108039564</v>
      </c>
      <c r="O1125" s="266">
        <v>3865</v>
      </c>
      <c r="P1125" s="294">
        <v>0.9</v>
      </c>
      <c r="Q1125" s="267">
        <v>0.980218108039564</v>
      </c>
      <c r="R1125" s="267">
        <v>0.983638583638584</v>
      </c>
      <c r="S1125" s="267">
        <v>0.987252124645892</v>
      </c>
      <c r="T1125" s="295">
        <v>-0.00342047559901981</v>
      </c>
      <c r="U1125" s="266">
        <v>3943</v>
      </c>
      <c r="V1125" s="266">
        <v>3688</v>
      </c>
      <c r="W1125" s="267">
        <v>0.935328430129343</v>
      </c>
      <c r="X1125" s="267">
        <v>0.935328430129343</v>
      </c>
      <c r="Y1125" s="268">
        <v>0.947496947496947</v>
      </c>
      <c r="Z1125" s="268">
        <v>0.93342776203966</v>
      </c>
      <c r="AA1125" s="295">
        <v>-0.0121685173676043</v>
      </c>
      <c r="AB1125" s="264">
        <v>23189</v>
      </c>
      <c r="AC1125" s="264">
        <v>21873</v>
      </c>
      <c r="AD1125" s="264">
        <v>23146</v>
      </c>
      <c r="AE1125" s="264">
        <v>21807</v>
      </c>
      <c r="AF1125" s="268">
        <v>0.943248954245547</v>
      </c>
      <c r="AG1125" s="268">
        <v>0.942149831504364</v>
      </c>
      <c r="AH1125" s="295">
        <v>0.00109912274118384</v>
      </c>
    </row>
    <row r="1126" spans="1:34">
      <c r="A1126" s="315" t="s">
        <v>1974</v>
      </c>
      <c r="B1126" s="321" t="s">
        <v>3355</v>
      </c>
      <c r="C1126" s="293" t="s">
        <v>2042</v>
      </c>
      <c r="D1126" s="321" t="s">
        <v>2043</v>
      </c>
      <c r="E1126" s="263">
        <v>1439</v>
      </c>
      <c r="F1126" s="263">
        <v>1421</v>
      </c>
      <c r="G1126" s="263">
        <v>1374</v>
      </c>
      <c r="H1126" s="264">
        <v>1688</v>
      </c>
      <c r="I1126" s="264">
        <v>1659</v>
      </c>
      <c r="J1126" s="264">
        <v>1615</v>
      </c>
      <c r="K1126" s="264">
        <v>839</v>
      </c>
      <c r="L1126" s="264">
        <v>817</v>
      </c>
      <c r="M1126" s="264">
        <v>790</v>
      </c>
      <c r="N1126" s="267">
        <v>0.987491313412092</v>
      </c>
      <c r="O1126" s="266">
        <v>1421</v>
      </c>
      <c r="P1126" s="294">
        <v>0.9</v>
      </c>
      <c r="Q1126" s="267">
        <v>0.987491313412092</v>
      </c>
      <c r="R1126" s="267">
        <v>0.98281990521327</v>
      </c>
      <c r="S1126" s="267">
        <v>0.973778307508939</v>
      </c>
      <c r="T1126" s="295">
        <v>0.00467140819882161</v>
      </c>
      <c r="U1126" s="266">
        <v>1439</v>
      </c>
      <c r="V1126" s="266">
        <v>1374</v>
      </c>
      <c r="W1126" s="267">
        <v>0.954829742876998</v>
      </c>
      <c r="X1126" s="267">
        <v>0.954829742876998</v>
      </c>
      <c r="Y1126" s="268">
        <v>0.95675355450237</v>
      </c>
      <c r="Z1126" s="268">
        <v>0.941597139451728</v>
      </c>
      <c r="AA1126" s="295">
        <v>-0.0019238116253717</v>
      </c>
      <c r="AB1126" s="264">
        <v>8819</v>
      </c>
      <c r="AC1126" s="264">
        <v>8354</v>
      </c>
      <c r="AD1126" s="264">
        <v>8870</v>
      </c>
      <c r="AE1126" s="264">
        <v>8343</v>
      </c>
      <c r="AF1126" s="268">
        <v>0.947272933439165</v>
      </c>
      <c r="AG1126" s="268">
        <v>0.940586245772266</v>
      </c>
      <c r="AH1126" s="295">
        <v>0.00668668766689939</v>
      </c>
    </row>
    <row r="1127" spans="1:34">
      <c r="A1127" s="315" t="s">
        <v>1974</v>
      </c>
      <c r="B1127" s="321" t="s">
        <v>3355</v>
      </c>
      <c r="C1127" s="293" t="s">
        <v>2044</v>
      </c>
      <c r="D1127" s="321" t="s">
        <v>2045</v>
      </c>
      <c r="E1127" s="263">
        <v>2053</v>
      </c>
      <c r="F1127" s="263">
        <v>1985</v>
      </c>
      <c r="G1127" s="263">
        <v>1819</v>
      </c>
      <c r="H1127" s="264">
        <v>1866</v>
      </c>
      <c r="I1127" s="264">
        <v>1840</v>
      </c>
      <c r="J1127" s="264">
        <v>1665</v>
      </c>
      <c r="K1127" s="264">
        <v>1105</v>
      </c>
      <c r="L1127" s="264">
        <v>1090</v>
      </c>
      <c r="M1127" s="264">
        <v>1000</v>
      </c>
      <c r="N1127" s="267">
        <v>0.96687773989284</v>
      </c>
      <c r="O1127" s="266">
        <v>1985</v>
      </c>
      <c r="P1127" s="294">
        <v>0.9</v>
      </c>
      <c r="Q1127" s="267">
        <v>0.96687773989284</v>
      </c>
      <c r="R1127" s="267">
        <v>0.986066452304394</v>
      </c>
      <c r="S1127" s="267">
        <v>0.986425339366516</v>
      </c>
      <c r="T1127" s="295">
        <v>-0.0191887124115546</v>
      </c>
      <c r="U1127" s="266">
        <v>2053</v>
      </c>
      <c r="V1127" s="266">
        <v>1819</v>
      </c>
      <c r="W1127" s="267">
        <v>0.886020457866537</v>
      </c>
      <c r="X1127" s="267">
        <v>0.886020457866537</v>
      </c>
      <c r="Y1127" s="268">
        <v>0.892282958199357</v>
      </c>
      <c r="Z1127" s="268">
        <v>0.904977375565611</v>
      </c>
      <c r="AA1127" s="295">
        <v>-0.00626250033282005</v>
      </c>
      <c r="AB1127" s="264">
        <v>12019</v>
      </c>
      <c r="AC1127" s="264">
        <v>10860</v>
      </c>
      <c r="AD1127" s="264">
        <v>12159</v>
      </c>
      <c r="AE1127" s="264">
        <v>10986</v>
      </c>
      <c r="AF1127" s="268">
        <v>0.903569348531492</v>
      </c>
      <c r="AG1127" s="268">
        <v>0.90352825067851</v>
      </c>
      <c r="AH1127" s="295">
        <v>4.10978529821193e-5</v>
      </c>
    </row>
    <row r="1128" spans="1:34">
      <c r="A1128" s="315" t="s">
        <v>1974</v>
      </c>
      <c r="B1128" s="321" t="s">
        <v>3355</v>
      </c>
      <c r="C1128" s="293" t="s">
        <v>2046</v>
      </c>
      <c r="D1128" s="321" t="s">
        <v>2047</v>
      </c>
      <c r="E1128" s="263">
        <v>2280</v>
      </c>
      <c r="F1128" s="263">
        <v>2133</v>
      </c>
      <c r="G1128" s="263">
        <v>2058</v>
      </c>
      <c r="H1128" s="264">
        <v>2198</v>
      </c>
      <c r="I1128" s="264">
        <v>2139</v>
      </c>
      <c r="J1128" s="264">
        <v>2044</v>
      </c>
      <c r="K1128" s="264">
        <v>1319</v>
      </c>
      <c r="L1128" s="264">
        <v>1273</v>
      </c>
      <c r="M1128" s="264">
        <v>1199</v>
      </c>
      <c r="N1128" s="267">
        <v>0.935526315789474</v>
      </c>
      <c r="O1128" s="266">
        <v>2133</v>
      </c>
      <c r="P1128" s="294">
        <v>0.9</v>
      </c>
      <c r="Q1128" s="267">
        <v>0.935526315789474</v>
      </c>
      <c r="R1128" s="267">
        <v>0.973157415832575</v>
      </c>
      <c r="S1128" s="267">
        <v>0.965125094768764</v>
      </c>
      <c r="T1128" s="295">
        <v>-0.0376311000431014</v>
      </c>
      <c r="U1128" s="266">
        <v>2280</v>
      </c>
      <c r="V1128" s="266">
        <v>2058</v>
      </c>
      <c r="W1128" s="267">
        <v>0.902631578947368</v>
      </c>
      <c r="X1128" s="267">
        <v>0.902631578947368</v>
      </c>
      <c r="Y1128" s="268">
        <v>0.929936305732484</v>
      </c>
      <c r="Z1128" s="268">
        <v>0.909021986353298</v>
      </c>
      <c r="AA1128" s="295">
        <v>-0.0273047267851156</v>
      </c>
      <c r="AB1128" s="264">
        <v>14052</v>
      </c>
      <c r="AC1128" s="264">
        <v>12939</v>
      </c>
      <c r="AD1128" s="264">
        <v>14415</v>
      </c>
      <c r="AE1128" s="264">
        <v>13239</v>
      </c>
      <c r="AF1128" s="268">
        <v>0.920794192997438</v>
      </c>
      <c r="AG1128" s="268">
        <v>0.918418314255983</v>
      </c>
      <c r="AH1128" s="295">
        <v>0.00237587874145473</v>
      </c>
    </row>
    <row r="1129" spans="1:34">
      <c r="A1129" s="315" t="s">
        <v>1974</v>
      </c>
      <c r="B1129" s="321" t="s">
        <v>3355</v>
      </c>
      <c r="C1129" s="293" t="s">
        <v>2048</v>
      </c>
      <c r="D1129" s="321" t="s">
        <v>2049</v>
      </c>
      <c r="E1129" s="263">
        <v>2335</v>
      </c>
      <c r="F1129" s="263">
        <v>2259</v>
      </c>
      <c r="G1129" s="263">
        <v>2132</v>
      </c>
      <c r="H1129" s="264">
        <v>2239</v>
      </c>
      <c r="I1129" s="264">
        <v>2189</v>
      </c>
      <c r="J1129" s="264">
        <v>2037</v>
      </c>
      <c r="K1129" s="264">
        <v>1362</v>
      </c>
      <c r="L1129" s="264">
        <v>1293</v>
      </c>
      <c r="M1129" s="264">
        <v>1239</v>
      </c>
      <c r="N1129" s="267">
        <v>0.96745182012848</v>
      </c>
      <c r="O1129" s="266">
        <v>2259</v>
      </c>
      <c r="P1129" s="294">
        <v>0.9</v>
      </c>
      <c r="Q1129" s="267">
        <v>0.96745182012848</v>
      </c>
      <c r="R1129" s="267">
        <v>0.977668602054489</v>
      </c>
      <c r="S1129" s="267">
        <v>0.949339207048458</v>
      </c>
      <c r="T1129" s="295">
        <v>-0.0102167819260089</v>
      </c>
      <c r="U1129" s="266">
        <v>2335</v>
      </c>
      <c r="V1129" s="266">
        <v>2132</v>
      </c>
      <c r="W1129" s="267">
        <v>0.913062098501071</v>
      </c>
      <c r="X1129" s="267">
        <v>0.913062098501071</v>
      </c>
      <c r="Y1129" s="268">
        <v>0.909781152300134</v>
      </c>
      <c r="Z1129" s="268">
        <v>0.909691629955947</v>
      </c>
      <c r="AA1129" s="295">
        <v>0.00328094620093666</v>
      </c>
      <c r="AB1129" s="264">
        <v>14512</v>
      </c>
      <c r="AC1129" s="264">
        <v>13392</v>
      </c>
      <c r="AD1129" s="264">
        <v>14479</v>
      </c>
      <c r="AE1129" s="264">
        <v>13102</v>
      </c>
      <c r="AF1129" s="268">
        <v>0.922822491730981</v>
      </c>
      <c r="AG1129" s="268">
        <v>0.904896747012915</v>
      </c>
      <c r="AH1129" s="295">
        <v>0.0179257447180661</v>
      </c>
    </row>
    <row r="1130" spans="1:34">
      <c r="A1130" s="315" t="s">
        <v>1974</v>
      </c>
      <c r="B1130" s="321" t="s">
        <v>3355</v>
      </c>
      <c r="C1130" s="293" t="s">
        <v>2050</v>
      </c>
      <c r="D1130" s="321" t="s">
        <v>2051</v>
      </c>
      <c r="E1130" s="263">
        <v>1916</v>
      </c>
      <c r="F1130" s="263">
        <v>1789</v>
      </c>
      <c r="G1130" s="263">
        <v>1823</v>
      </c>
      <c r="H1130" s="264">
        <v>1954</v>
      </c>
      <c r="I1130" s="264">
        <v>1870</v>
      </c>
      <c r="J1130" s="264">
        <v>1872</v>
      </c>
      <c r="K1130" s="264">
        <v>1117</v>
      </c>
      <c r="L1130" s="264">
        <v>995</v>
      </c>
      <c r="M1130" s="264">
        <v>1062</v>
      </c>
      <c r="N1130" s="267">
        <v>0.933716075156576</v>
      </c>
      <c r="O1130" s="266">
        <v>1789</v>
      </c>
      <c r="P1130" s="294">
        <v>0.9</v>
      </c>
      <c r="Q1130" s="267">
        <v>0.933716075156576</v>
      </c>
      <c r="R1130" s="267">
        <v>0.957011258955988</v>
      </c>
      <c r="S1130" s="267">
        <v>0.890778871978514</v>
      </c>
      <c r="T1130" s="295">
        <v>-0.0232951837994115</v>
      </c>
      <c r="U1130" s="266">
        <v>1916</v>
      </c>
      <c r="V1130" s="266">
        <v>1823</v>
      </c>
      <c r="W1130" s="267">
        <v>0.951461377870564</v>
      </c>
      <c r="X1130" s="267">
        <v>0.951461377870564</v>
      </c>
      <c r="Y1130" s="268">
        <v>0.958034800409417</v>
      </c>
      <c r="Z1130" s="268">
        <v>0.95076096687556</v>
      </c>
      <c r="AA1130" s="295">
        <v>-0.00657342253885285</v>
      </c>
      <c r="AB1130" s="264">
        <v>11803</v>
      </c>
      <c r="AC1130" s="264">
        <v>11199</v>
      </c>
      <c r="AD1130" s="264">
        <v>12306</v>
      </c>
      <c r="AE1130" s="264">
        <v>11828</v>
      </c>
      <c r="AF1130" s="268">
        <v>0.948826569516225</v>
      </c>
      <c r="AG1130" s="268">
        <v>0.961157159109377</v>
      </c>
      <c r="AH1130" s="295">
        <v>-0.0123305895931528</v>
      </c>
    </row>
    <row r="1131" spans="1:34">
      <c r="A1131" s="315" t="s">
        <v>1974</v>
      </c>
      <c r="B1131" s="321" t="s">
        <v>3355</v>
      </c>
      <c r="C1131" s="293" t="s">
        <v>2052</v>
      </c>
      <c r="D1131" s="321" t="s">
        <v>2053</v>
      </c>
      <c r="E1131" s="263">
        <v>1916</v>
      </c>
      <c r="F1131" s="263">
        <v>1873</v>
      </c>
      <c r="G1131" s="263">
        <v>1814</v>
      </c>
      <c r="H1131" s="264">
        <v>1846</v>
      </c>
      <c r="I1131" s="264">
        <v>1779</v>
      </c>
      <c r="J1131" s="264">
        <v>1774</v>
      </c>
      <c r="K1131" s="264">
        <v>1097</v>
      </c>
      <c r="L1131" s="264">
        <v>1056</v>
      </c>
      <c r="M1131" s="264">
        <v>1022</v>
      </c>
      <c r="N1131" s="267">
        <v>0.977557411273486</v>
      </c>
      <c r="O1131" s="266">
        <v>1873</v>
      </c>
      <c r="P1131" s="294">
        <v>0.9</v>
      </c>
      <c r="Q1131" s="267">
        <v>0.977557411273486</v>
      </c>
      <c r="R1131" s="267">
        <v>0.963705308775731</v>
      </c>
      <c r="S1131" s="267">
        <v>0.962625341841386</v>
      </c>
      <c r="T1131" s="295">
        <v>0.013852102497755</v>
      </c>
      <c r="U1131" s="266">
        <v>1916</v>
      </c>
      <c r="V1131" s="266">
        <v>1814</v>
      </c>
      <c r="W1131" s="267">
        <v>0.946764091858038</v>
      </c>
      <c r="X1131" s="267">
        <v>0.946764091858038</v>
      </c>
      <c r="Y1131" s="268">
        <v>0.960996749729144</v>
      </c>
      <c r="Z1131" s="268">
        <v>0.931631722880583</v>
      </c>
      <c r="AA1131" s="295">
        <v>-0.0142326578711065</v>
      </c>
      <c r="AB1131" s="264">
        <v>11958</v>
      </c>
      <c r="AC1131" s="264">
        <v>11407</v>
      </c>
      <c r="AD1131" s="264">
        <v>12080</v>
      </c>
      <c r="AE1131" s="264">
        <v>11286</v>
      </c>
      <c r="AF1131" s="268">
        <v>0.953922060545242</v>
      </c>
      <c r="AG1131" s="268">
        <v>0.934271523178808</v>
      </c>
      <c r="AH1131" s="295">
        <v>0.0196505373664337</v>
      </c>
    </row>
    <row r="1132" spans="1:34">
      <c r="A1132" s="315" t="s">
        <v>1974</v>
      </c>
      <c r="B1132" s="321" t="s">
        <v>3355</v>
      </c>
      <c r="C1132" s="293" t="s">
        <v>2054</v>
      </c>
      <c r="D1132" s="321" t="s">
        <v>2055</v>
      </c>
      <c r="E1132" s="263">
        <v>3406</v>
      </c>
      <c r="F1132" s="263">
        <v>3245</v>
      </c>
      <c r="G1132" s="263">
        <v>3174</v>
      </c>
      <c r="H1132" s="264">
        <v>3172</v>
      </c>
      <c r="I1132" s="264">
        <v>3040</v>
      </c>
      <c r="J1132" s="264">
        <v>3074</v>
      </c>
      <c r="K1132" s="264">
        <v>1958</v>
      </c>
      <c r="L1132" s="264">
        <v>1774</v>
      </c>
      <c r="M1132" s="264">
        <v>1880</v>
      </c>
      <c r="N1132" s="267">
        <v>0.952730475631239</v>
      </c>
      <c r="O1132" s="266">
        <v>3245</v>
      </c>
      <c r="P1132" s="294">
        <v>0.9</v>
      </c>
      <c r="Q1132" s="267">
        <v>0.952730475631239</v>
      </c>
      <c r="R1132" s="267">
        <v>0.958385876418663</v>
      </c>
      <c r="S1132" s="267">
        <v>0.906026557711951</v>
      </c>
      <c r="T1132" s="295">
        <v>-0.00565540078742433</v>
      </c>
      <c r="U1132" s="266">
        <v>3406</v>
      </c>
      <c r="V1132" s="266">
        <v>3174</v>
      </c>
      <c r="W1132" s="267">
        <v>0.931884908984146</v>
      </c>
      <c r="X1132" s="267">
        <v>0.931884908984146</v>
      </c>
      <c r="Y1132" s="268">
        <v>0.969104665825977</v>
      </c>
      <c r="Z1132" s="268">
        <v>0.960163432073544</v>
      </c>
      <c r="AA1132" s="295">
        <v>-0.0372197568418317</v>
      </c>
      <c r="AB1132" s="264">
        <v>20760</v>
      </c>
      <c r="AC1132" s="264">
        <v>19832</v>
      </c>
      <c r="AD1132" s="264">
        <v>21493</v>
      </c>
      <c r="AE1132" s="264">
        <v>20705</v>
      </c>
      <c r="AF1132" s="268">
        <v>0.955298651252408</v>
      </c>
      <c r="AG1132" s="268">
        <v>0.963336900386172</v>
      </c>
      <c r="AH1132" s="295">
        <v>-0.00803824913376383</v>
      </c>
    </row>
    <row r="1133" spans="1:34">
      <c r="A1133" s="315" t="s">
        <v>1974</v>
      </c>
      <c r="B1133" s="321" t="s">
        <v>3355</v>
      </c>
      <c r="C1133" s="293" t="s">
        <v>2056</v>
      </c>
      <c r="D1133" s="321" t="s">
        <v>2057</v>
      </c>
      <c r="E1133" s="263">
        <v>3096</v>
      </c>
      <c r="F1133" s="263">
        <v>2992</v>
      </c>
      <c r="G1133" s="263">
        <v>2915</v>
      </c>
      <c r="H1133" s="264">
        <v>2867</v>
      </c>
      <c r="I1133" s="264">
        <v>2726</v>
      </c>
      <c r="J1133" s="264">
        <v>2651</v>
      </c>
      <c r="K1133" s="264">
        <v>1678</v>
      </c>
      <c r="L1133" s="264">
        <v>1649</v>
      </c>
      <c r="M1133" s="264">
        <v>1594</v>
      </c>
      <c r="N1133" s="267">
        <v>0.96640826873385</v>
      </c>
      <c r="O1133" s="266">
        <v>2992</v>
      </c>
      <c r="P1133" s="294">
        <v>0.9</v>
      </c>
      <c r="Q1133" s="267">
        <v>0.96640826873385</v>
      </c>
      <c r="R1133" s="267">
        <v>0.950819672131147</v>
      </c>
      <c r="S1133" s="267">
        <v>0.982717520858164</v>
      </c>
      <c r="T1133" s="295">
        <v>0.0155885966027026</v>
      </c>
      <c r="U1133" s="266">
        <v>3096</v>
      </c>
      <c r="V1133" s="266">
        <v>2915</v>
      </c>
      <c r="W1133" s="267">
        <v>0.941537467700258</v>
      </c>
      <c r="X1133" s="267">
        <v>0.941537467700258</v>
      </c>
      <c r="Y1133" s="268">
        <v>0.924659923264737</v>
      </c>
      <c r="Z1133" s="268">
        <v>0.949940405244339</v>
      </c>
      <c r="AA1133" s="295">
        <v>0.0168775444355217</v>
      </c>
      <c r="AB1133" s="264">
        <v>18732</v>
      </c>
      <c r="AC1133" s="264">
        <v>17572</v>
      </c>
      <c r="AD1133" s="264">
        <v>19164</v>
      </c>
      <c r="AE1133" s="264">
        <v>18060</v>
      </c>
      <c r="AF1133" s="268">
        <v>0.938073884262225</v>
      </c>
      <c r="AG1133" s="268">
        <v>0.942391984971822</v>
      </c>
      <c r="AH1133" s="295">
        <v>-0.00431810070959715</v>
      </c>
    </row>
    <row r="1134" spans="1:34">
      <c r="A1134" s="315" t="s">
        <v>1974</v>
      </c>
      <c r="B1134" s="321" t="s">
        <v>3355</v>
      </c>
      <c r="C1134" s="293" t="s">
        <v>2058</v>
      </c>
      <c r="D1134" s="321" t="s">
        <v>2059</v>
      </c>
      <c r="E1134" s="263">
        <v>1582</v>
      </c>
      <c r="F1134" s="263">
        <v>1571</v>
      </c>
      <c r="G1134" s="263">
        <v>1512</v>
      </c>
      <c r="H1134" s="264">
        <v>1565</v>
      </c>
      <c r="I1134" s="264">
        <v>1543</v>
      </c>
      <c r="J1134" s="264">
        <v>1451</v>
      </c>
      <c r="K1134" s="264">
        <v>943</v>
      </c>
      <c r="L1134" s="264">
        <v>940</v>
      </c>
      <c r="M1134" s="264">
        <v>904</v>
      </c>
      <c r="N1134" s="267">
        <v>0.993046776232617</v>
      </c>
      <c r="O1134" s="266">
        <v>1571</v>
      </c>
      <c r="P1134" s="294">
        <v>0.9</v>
      </c>
      <c r="Q1134" s="267">
        <v>0.993046776232617</v>
      </c>
      <c r="R1134" s="267">
        <v>0.98594249201278</v>
      </c>
      <c r="S1134" s="267">
        <v>0.996818663838812</v>
      </c>
      <c r="T1134" s="295">
        <v>0.00710428421983744</v>
      </c>
      <c r="U1134" s="266">
        <v>1582</v>
      </c>
      <c r="V1134" s="266">
        <v>1512</v>
      </c>
      <c r="W1134" s="267">
        <v>0.955752212389381</v>
      </c>
      <c r="X1134" s="267">
        <v>0.955752212389381</v>
      </c>
      <c r="Y1134" s="268">
        <v>0.927156549520767</v>
      </c>
      <c r="Z1134" s="268">
        <v>0.95864262990456</v>
      </c>
      <c r="AA1134" s="295">
        <v>0.0285956628686138</v>
      </c>
      <c r="AB1134" s="264">
        <v>9699</v>
      </c>
      <c r="AC1134" s="264">
        <v>9115</v>
      </c>
      <c r="AD1134" s="264">
        <v>9542</v>
      </c>
      <c r="AE1134" s="264">
        <v>8996</v>
      </c>
      <c r="AF1134" s="268">
        <v>0.939787606969791</v>
      </c>
      <c r="AG1134" s="268">
        <v>0.942779291553134</v>
      </c>
      <c r="AH1134" s="295">
        <v>-0.00299168458334287</v>
      </c>
    </row>
    <row r="1135" spans="1:34">
      <c r="A1135" s="315" t="s">
        <v>1974</v>
      </c>
      <c r="B1135" s="321" t="s">
        <v>3355</v>
      </c>
      <c r="C1135" s="293" t="s">
        <v>2060</v>
      </c>
      <c r="D1135" s="321" t="s">
        <v>2061</v>
      </c>
      <c r="E1135" s="263">
        <v>3241</v>
      </c>
      <c r="F1135" s="263">
        <v>3165</v>
      </c>
      <c r="G1135" s="263">
        <v>2971</v>
      </c>
      <c r="H1135" s="264">
        <v>3207</v>
      </c>
      <c r="I1135" s="264">
        <v>3171</v>
      </c>
      <c r="J1135" s="264">
        <v>3016</v>
      </c>
      <c r="K1135" s="264">
        <v>1798</v>
      </c>
      <c r="L1135" s="264">
        <v>1724</v>
      </c>
      <c r="M1135" s="264">
        <v>1661</v>
      </c>
      <c r="N1135" s="267">
        <v>0.97655044739278</v>
      </c>
      <c r="O1135" s="266">
        <v>3165</v>
      </c>
      <c r="P1135" s="294">
        <v>0.9</v>
      </c>
      <c r="Q1135" s="267">
        <v>0.97655044739278</v>
      </c>
      <c r="R1135" s="267">
        <v>0.988774555659495</v>
      </c>
      <c r="S1135" s="267">
        <v>0.958843159065628</v>
      </c>
      <c r="T1135" s="295">
        <v>-0.0122241082667149</v>
      </c>
      <c r="U1135" s="266">
        <v>3241</v>
      </c>
      <c r="V1135" s="266">
        <v>2971</v>
      </c>
      <c r="W1135" s="267">
        <v>0.916692378895403</v>
      </c>
      <c r="X1135" s="267">
        <v>0.916692378895403</v>
      </c>
      <c r="Y1135" s="268">
        <v>0.940442781415653</v>
      </c>
      <c r="Z1135" s="268">
        <v>0.923804226918799</v>
      </c>
      <c r="AA1135" s="295">
        <v>-0.0237504025202506</v>
      </c>
      <c r="AB1135" s="264">
        <v>19697</v>
      </c>
      <c r="AC1135" s="264">
        <v>18224</v>
      </c>
      <c r="AD1135" s="264">
        <v>19797</v>
      </c>
      <c r="AE1135" s="264">
        <v>18149</v>
      </c>
      <c r="AF1135" s="268">
        <v>0.925217038127634</v>
      </c>
      <c r="AG1135" s="268">
        <v>0.916755063898571</v>
      </c>
      <c r="AH1135" s="295">
        <v>0.00846197422906314</v>
      </c>
    </row>
    <row r="1136" spans="1:34">
      <c r="A1136" s="315" t="s">
        <v>1974</v>
      </c>
      <c r="B1136" s="321" t="s">
        <v>3355</v>
      </c>
      <c r="C1136" s="293" t="s">
        <v>2062</v>
      </c>
      <c r="D1136" s="321" t="s">
        <v>2063</v>
      </c>
      <c r="E1136" s="263">
        <v>2381</v>
      </c>
      <c r="F1136" s="263">
        <v>2336</v>
      </c>
      <c r="G1136" s="263">
        <v>2247</v>
      </c>
      <c r="H1136" s="264">
        <v>2275</v>
      </c>
      <c r="I1136" s="264">
        <v>2188</v>
      </c>
      <c r="J1136" s="264">
        <v>2158</v>
      </c>
      <c r="K1136" s="264">
        <v>1279</v>
      </c>
      <c r="L1136" s="264">
        <v>1247</v>
      </c>
      <c r="M1136" s="264">
        <v>1186</v>
      </c>
      <c r="N1136" s="267">
        <v>0.98110037799244</v>
      </c>
      <c r="O1136" s="266">
        <v>2336</v>
      </c>
      <c r="P1136" s="294">
        <v>0.9</v>
      </c>
      <c r="Q1136" s="267">
        <v>0.98110037799244</v>
      </c>
      <c r="R1136" s="267">
        <v>0.961758241758242</v>
      </c>
      <c r="S1136" s="267">
        <v>0.974980453479281</v>
      </c>
      <c r="T1136" s="295">
        <v>0.0193421362341983</v>
      </c>
      <c r="U1136" s="266">
        <v>2381</v>
      </c>
      <c r="V1136" s="266">
        <v>2247</v>
      </c>
      <c r="W1136" s="267">
        <v>0.943721125577488</v>
      </c>
      <c r="X1136" s="267">
        <v>0.943721125577488</v>
      </c>
      <c r="Y1136" s="268">
        <v>0.948571428571429</v>
      </c>
      <c r="Z1136" s="268">
        <v>0.927286942924159</v>
      </c>
      <c r="AA1136" s="295">
        <v>-0.00485030299394018</v>
      </c>
      <c r="AB1136" s="264">
        <v>14250</v>
      </c>
      <c r="AC1136" s="264">
        <v>13292</v>
      </c>
      <c r="AD1136" s="264">
        <v>14536</v>
      </c>
      <c r="AE1136" s="264">
        <v>13603</v>
      </c>
      <c r="AF1136" s="268">
        <v>0.932771929824561</v>
      </c>
      <c r="AG1136" s="268">
        <v>0.935814529444139</v>
      </c>
      <c r="AH1136" s="295">
        <v>-0.00304259961957731</v>
      </c>
    </row>
    <row r="1137" spans="1:34">
      <c r="A1137" s="315" t="s">
        <v>1974</v>
      </c>
      <c r="B1137" s="321" t="s">
        <v>3355</v>
      </c>
      <c r="C1137" s="293" t="s">
        <v>2064</v>
      </c>
      <c r="D1137" s="321" t="s">
        <v>2065</v>
      </c>
      <c r="E1137" s="263">
        <v>2317</v>
      </c>
      <c r="F1137" s="263">
        <v>2210</v>
      </c>
      <c r="G1137" s="263">
        <v>2157</v>
      </c>
      <c r="H1137" s="264">
        <v>2123</v>
      </c>
      <c r="I1137" s="264">
        <v>2095</v>
      </c>
      <c r="J1137" s="264">
        <v>2019</v>
      </c>
      <c r="K1137" s="264">
        <v>1309</v>
      </c>
      <c r="L1137" s="264">
        <v>1268</v>
      </c>
      <c r="M1137" s="264">
        <v>1226</v>
      </c>
      <c r="N1137" s="267">
        <v>0.953819594302978</v>
      </c>
      <c r="O1137" s="266">
        <v>2210</v>
      </c>
      <c r="P1137" s="294">
        <v>0.9</v>
      </c>
      <c r="Q1137" s="267">
        <v>0.953819594302978</v>
      </c>
      <c r="R1137" s="267">
        <v>0.986811116344795</v>
      </c>
      <c r="S1137" s="267">
        <v>0.968678380443086</v>
      </c>
      <c r="T1137" s="295">
        <v>-0.0329915220418171</v>
      </c>
      <c r="U1137" s="266">
        <v>2317</v>
      </c>
      <c r="V1137" s="266">
        <v>2157</v>
      </c>
      <c r="W1137" s="267">
        <v>0.930945187742771</v>
      </c>
      <c r="X1137" s="267">
        <v>0.930945187742771</v>
      </c>
      <c r="Y1137" s="268">
        <v>0.951012717852096</v>
      </c>
      <c r="Z1137" s="268">
        <v>0.93659281894576</v>
      </c>
      <c r="AA1137" s="295">
        <v>-0.0200675301093253</v>
      </c>
      <c r="AB1137" s="264">
        <v>13755</v>
      </c>
      <c r="AC1137" s="264">
        <v>12955</v>
      </c>
      <c r="AD1137" s="264">
        <v>13860</v>
      </c>
      <c r="AE1137" s="264">
        <v>13036</v>
      </c>
      <c r="AF1137" s="268">
        <v>0.941839331152308</v>
      </c>
      <c r="AG1137" s="268">
        <v>0.940548340548341</v>
      </c>
      <c r="AH1137" s="295">
        <v>0.00129099060396765</v>
      </c>
    </row>
    <row r="1138" spans="1:34">
      <c r="A1138" s="315" t="s">
        <v>1974</v>
      </c>
      <c r="B1138" s="321" t="s">
        <v>3355</v>
      </c>
      <c r="C1138" s="293" t="s">
        <v>2066</v>
      </c>
      <c r="D1138" s="321" t="s">
        <v>2067</v>
      </c>
      <c r="E1138" s="263">
        <v>1549</v>
      </c>
      <c r="F1138" s="263">
        <v>1523</v>
      </c>
      <c r="G1138" s="263">
        <v>1480</v>
      </c>
      <c r="H1138" s="264">
        <v>1424</v>
      </c>
      <c r="I1138" s="264">
        <v>1394</v>
      </c>
      <c r="J1138" s="264">
        <v>1367</v>
      </c>
      <c r="K1138" s="264">
        <v>879</v>
      </c>
      <c r="L1138" s="264">
        <v>862</v>
      </c>
      <c r="M1138" s="264">
        <v>837</v>
      </c>
      <c r="N1138" s="267">
        <v>0.983214977404777</v>
      </c>
      <c r="O1138" s="266">
        <v>1523</v>
      </c>
      <c r="P1138" s="294">
        <v>0.9</v>
      </c>
      <c r="Q1138" s="267">
        <v>0.983214977404777</v>
      </c>
      <c r="R1138" s="267">
        <v>0.978932584269663</v>
      </c>
      <c r="S1138" s="267">
        <v>0.9806598407281</v>
      </c>
      <c r="T1138" s="295">
        <v>0.00428239313511436</v>
      </c>
      <c r="U1138" s="266">
        <v>1549</v>
      </c>
      <c r="V1138" s="266">
        <v>1480</v>
      </c>
      <c r="W1138" s="267">
        <v>0.955455132343447</v>
      </c>
      <c r="X1138" s="267">
        <v>0.955455132343447</v>
      </c>
      <c r="Y1138" s="268">
        <v>0.95997191011236</v>
      </c>
      <c r="Z1138" s="268">
        <v>0.95221843003413</v>
      </c>
      <c r="AA1138" s="295">
        <v>-0.00451677776891224</v>
      </c>
      <c r="AB1138" s="264">
        <v>9167</v>
      </c>
      <c r="AC1138" s="264">
        <v>8829</v>
      </c>
      <c r="AD1138" s="264">
        <v>9685</v>
      </c>
      <c r="AE1138" s="264">
        <v>9397</v>
      </c>
      <c r="AF1138" s="268">
        <v>0.963128613504963</v>
      </c>
      <c r="AG1138" s="268">
        <v>0.970263293753227</v>
      </c>
      <c r="AH1138" s="295">
        <v>-0.00713468024826314</v>
      </c>
    </row>
    <row r="1139" spans="1:34">
      <c r="A1139" s="315" t="s">
        <v>1974</v>
      </c>
      <c r="B1139" s="321" t="s">
        <v>3356</v>
      </c>
      <c r="C1139" s="293" t="s">
        <v>2068</v>
      </c>
      <c r="D1139" s="321" t="s">
        <v>2069</v>
      </c>
      <c r="E1139" s="263">
        <v>2869</v>
      </c>
      <c r="F1139" s="263">
        <v>2748</v>
      </c>
      <c r="G1139" s="263">
        <v>2623</v>
      </c>
      <c r="H1139" s="264">
        <v>2344</v>
      </c>
      <c r="I1139" s="264">
        <v>2277</v>
      </c>
      <c r="J1139" s="264">
        <v>2101</v>
      </c>
      <c r="K1139" s="264">
        <v>1122</v>
      </c>
      <c r="L1139" s="264">
        <v>1105</v>
      </c>
      <c r="M1139" s="264">
        <v>1065</v>
      </c>
      <c r="N1139" s="267">
        <v>0.957825026141513</v>
      </c>
      <c r="O1139" s="266">
        <v>2748</v>
      </c>
      <c r="P1139" s="294">
        <v>0.9</v>
      </c>
      <c r="Q1139" s="267">
        <v>0.957825026141513</v>
      </c>
      <c r="R1139" s="267">
        <v>0.97141638225256</v>
      </c>
      <c r="S1139" s="267">
        <v>0.984848484848485</v>
      </c>
      <c r="T1139" s="295">
        <v>-0.013591356111047</v>
      </c>
      <c r="U1139" s="266">
        <v>2869</v>
      </c>
      <c r="V1139" s="266">
        <v>2623</v>
      </c>
      <c r="W1139" s="267">
        <v>0.914255838271175</v>
      </c>
      <c r="X1139" s="267">
        <v>0.914255838271175</v>
      </c>
      <c r="Y1139" s="268">
        <v>0.896331058020478</v>
      </c>
      <c r="Z1139" s="268">
        <v>0.949197860962567</v>
      </c>
      <c r="AA1139" s="295">
        <v>0.0179247802506968</v>
      </c>
      <c r="AB1139" s="264">
        <v>15266</v>
      </c>
      <c r="AC1139" s="264">
        <v>13991</v>
      </c>
      <c r="AD1139" s="264">
        <v>14944</v>
      </c>
      <c r="AE1139" s="264">
        <v>14258</v>
      </c>
      <c r="AF1139" s="268">
        <v>0.916481069042316</v>
      </c>
      <c r="AG1139" s="268">
        <v>0.954095289079229</v>
      </c>
      <c r="AH1139" s="295">
        <v>-0.0376142200369128</v>
      </c>
    </row>
    <row r="1140" spans="1:34">
      <c r="A1140" s="315" t="s">
        <v>1974</v>
      </c>
      <c r="B1140" s="321" t="s">
        <v>3356</v>
      </c>
      <c r="C1140" s="293" t="s">
        <v>2070</v>
      </c>
      <c r="D1140" s="321" t="s">
        <v>2071</v>
      </c>
      <c r="E1140" s="263">
        <v>4021</v>
      </c>
      <c r="F1140" s="263">
        <v>3975</v>
      </c>
      <c r="G1140" s="263">
        <v>3541</v>
      </c>
      <c r="H1140" s="264">
        <v>3869</v>
      </c>
      <c r="I1140" s="264">
        <v>3810</v>
      </c>
      <c r="J1140" s="264">
        <v>3339</v>
      </c>
      <c r="K1140" s="264">
        <v>1964</v>
      </c>
      <c r="L1140" s="264">
        <v>1952</v>
      </c>
      <c r="M1140" s="264">
        <v>1838</v>
      </c>
      <c r="N1140" s="267">
        <v>0.988560059686645</v>
      </c>
      <c r="O1140" s="266">
        <v>3975</v>
      </c>
      <c r="P1140" s="294">
        <v>0.9</v>
      </c>
      <c r="Q1140" s="267">
        <v>0.988560059686645</v>
      </c>
      <c r="R1140" s="267">
        <v>0.984750581545619</v>
      </c>
      <c r="S1140" s="267">
        <v>0.993890020366599</v>
      </c>
      <c r="T1140" s="295">
        <v>0.00380947814102606</v>
      </c>
      <c r="U1140" s="266">
        <v>4021</v>
      </c>
      <c r="V1140" s="266">
        <v>3541</v>
      </c>
      <c r="W1140" s="267">
        <v>0.880626709773688</v>
      </c>
      <c r="X1140" s="267">
        <v>0.880626709773688</v>
      </c>
      <c r="Y1140" s="268">
        <v>0.863013698630137</v>
      </c>
      <c r="Z1140" s="268">
        <v>0.935845213849287</v>
      </c>
      <c r="AA1140" s="295">
        <v>0.0176130111435512</v>
      </c>
      <c r="AB1140" s="264">
        <v>24294</v>
      </c>
      <c r="AC1140" s="264">
        <v>21762</v>
      </c>
      <c r="AD1140" s="264">
        <v>24614</v>
      </c>
      <c r="AE1140" s="264">
        <v>21874</v>
      </c>
      <c r="AF1140" s="268">
        <v>0.895776734996295</v>
      </c>
      <c r="AG1140" s="268">
        <v>0.888681238319656</v>
      </c>
      <c r="AH1140" s="295">
        <v>0.00709549667663989</v>
      </c>
    </row>
    <row r="1141" spans="1:34">
      <c r="A1141" s="315" t="s">
        <v>1974</v>
      </c>
      <c r="B1141" s="321" t="s">
        <v>3356</v>
      </c>
      <c r="C1141" s="293" t="s">
        <v>2072</v>
      </c>
      <c r="D1141" s="321" t="s">
        <v>2073</v>
      </c>
      <c r="E1141" s="263">
        <v>6429</v>
      </c>
      <c r="F1141" s="263">
        <v>6283</v>
      </c>
      <c r="G1141" s="263">
        <v>6122</v>
      </c>
      <c r="H1141" s="264">
        <v>5499</v>
      </c>
      <c r="I1141" s="264">
        <v>5367</v>
      </c>
      <c r="J1141" s="264">
        <v>5187</v>
      </c>
      <c r="K1141" s="264">
        <v>2875</v>
      </c>
      <c r="L1141" s="264">
        <v>2838</v>
      </c>
      <c r="M1141" s="264">
        <v>2805</v>
      </c>
      <c r="N1141" s="267">
        <v>0.977290402862031</v>
      </c>
      <c r="O1141" s="266">
        <v>6283</v>
      </c>
      <c r="P1141" s="294">
        <v>0.9</v>
      </c>
      <c r="Q1141" s="267">
        <v>0.977290402862031</v>
      </c>
      <c r="R1141" s="267">
        <v>0.975995635570104</v>
      </c>
      <c r="S1141" s="267">
        <v>0.987130434782609</v>
      </c>
      <c r="T1141" s="295">
        <v>0.00129476729192779</v>
      </c>
      <c r="U1141" s="266">
        <v>6429</v>
      </c>
      <c r="V1141" s="266">
        <v>6122</v>
      </c>
      <c r="W1141" s="267">
        <v>0.952247627935915</v>
      </c>
      <c r="X1141" s="267">
        <v>0.952247627935915</v>
      </c>
      <c r="Y1141" s="268">
        <v>0.943262411347518</v>
      </c>
      <c r="Z1141" s="268">
        <v>0.975652173913043</v>
      </c>
      <c r="AA1141" s="295">
        <v>0.00898521658839757</v>
      </c>
      <c r="AB1141" s="264">
        <v>35392</v>
      </c>
      <c r="AC1141" s="264">
        <v>34030</v>
      </c>
      <c r="AD1141" s="264">
        <v>34606</v>
      </c>
      <c r="AE1141" s="264">
        <v>33523</v>
      </c>
      <c r="AF1141" s="268">
        <v>0.961516726943942</v>
      </c>
      <c r="AG1141" s="268">
        <v>0.968704848870138</v>
      </c>
      <c r="AH1141" s="295">
        <v>-0.007188121926196</v>
      </c>
    </row>
    <row r="1142" spans="1:34">
      <c r="A1142" s="315" t="s">
        <v>1974</v>
      </c>
      <c r="B1142" s="321" t="s">
        <v>3356</v>
      </c>
      <c r="C1142" s="293" t="s">
        <v>2074</v>
      </c>
      <c r="D1142" s="321" t="s">
        <v>2075</v>
      </c>
      <c r="E1142" s="263">
        <v>6380</v>
      </c>
      <c r="F1142" s="263">
        <v>6172</v>
      </c>
      <c r="G1142" s="263">
        <v>5248</v>
      </c>
      <c r="H1142" s="264">
        <v>5622</v>
      </c>
      <c r="I1142" s="264">
        <v>5438</v>
      </c>
      <c r="J1142" s="264">
        <v>4917</v>
      </c>
      <c r="K1142" s="264">
        <v>2819</v>
      </c>
      <c r="L1142" s="264">
        <v>2763</v>
      </c>
      <c r="M1142" s="264">
        <v>2621</v>
      </c>
      <c r="N1142" s="267">
        <v>0.967398119122257</v>
      </c>
      <c r="O1142" s="266">
        <v>6172</v>
      </c>
      <c r="P1142" s="294">
        <v>0.9</v>
      </c>
      <c r="Q1142" s="267">
        <v>0.967398119122257</v>
      </c>
      <c r="R1142" s="267">
        <v>0.967271433653504</v>
      </c>
      <c r="S1142" s="267">
        <v>0.980134799574317</v>
      </c>
      <c r="T1142" s="295">
        <v>0.000126685468752941</v>
      </c>
      <c r="U1142" s="266">
        <v>6380</v>
      </c>
      <c r="V1142" s="266">
        <v>5248</v>
      </c>
      <c r="W1142" s="267">
        <v>0.822570532915361</v>
      </c>
      <c r="X1142" s="267">
        <v>0.822570532915361</v>
      </c>
      <c r="Y1142" s="268">
        <v>0.874599786552828</v>
      </c>
      <c r="Z1142" s="268">
        <v>0.929762327066336</v>
      </c>
      <c r="AA1142" s="295">
        <v>-0.0520292536374677</v>
      </c>
      <c r="AB1142" s="264">
        <v>34649</v>
      </c>
      <c r="AC1142" s="264">
        <v>30540</v>
      </c>
      <c r="AD1142" s="264">
        <v>35560</v>
      </c>
      <c r="AE1142" s="264">
        <v>31701</v>
      </c>
      <c r="AF1142" s="268">
        <v>0.881410718924067</v>
      </c>
      <c r="AG1142" s="268">
        <v>0.891479190101237</v>
      </c>
      <c r="AH1142" s="295">
        <v>-0.0100684711771702</v>
      </c>
    </row>
    <row r="1143" spans="1:34">
      <c r="A1143" s="315" t="s">
        <v>1974</v>
      </c>
      <c r="B1143" s="321" t="s">
        <v>3356</v>
      </c>
      <c r="C1143" s="293" t="s">
        <v>2076</v>
      </c>
      <c r="D1143" s="321" t="s">
        <v>2077</v>
      </c>
      <c r="E1143" s="263">
        <v>3932</v>
      </c>
      <c r="F1143" s="263">
        <v>3663</v>
      </c>
      <c r="G1143" s="263">
        <v>3192</v>
      </c>
      <c r="H1143" s="264">
        <v>3626</v>
      </c>
      <c r="I1143" s="264">
        <v>3486</v>
      </c>
      <c r="J1143" s="264">
        <v>2931</v>
      </c>
      <c r="K1143" s="264">
        <v>1774</v>
      </c>
      <c r="L1143" s="264">
        <v>1686</v>
      </c>
      <c r="M1143" s="264">
        <v>1600</v>
      </c>
      <c r="N1143" s="267">
        <v>0.931586978636826</v>
      </c>
      <c r="O1143" s="266">
        <v>3663</v>
      </c>
      <c r="P1143" s="294">
        <v>0.9</v>
      </c>
      <c r="Q1143" s="267">
        <v>0.931586978636826</v>
      </c>
      <c r="R1143" s="267">
        <v>0.961389961389961</v>
      </c>
      <c r="S1143" s="267">
        <v>0.950394588500564</v>
      </c>
      <c r="T1143" s="295">
        <v>-0.0298029827531353</v>
      </c>
      <c r="U1143" s="266">
        <v>3932</v>
      </c>
      <c r="V1143" s="266">
        <v>3192</v>
      </c>
      <c r="W1143" s="267">
        <v>0.811800610376399</v>
      </c>
      <c r="X1143" s="267">
        <v>0.811800610376399</v>
      </c>
      <c r="Y1143" s="268">
        <v>0.808328736900165</v>
      </c>
      <c r="Z1143" s="268">
        <v>0.901916572717024</v>
      </c>
      <c r="AA1143" s="295">
        <v>0.00347187347623334</v>
      </c>
      <c r="AB1143" s="264">
        <v>22792</v>
      </c>
      <c r="AC1143" s="264">
        <v>19374</v>
      </c>
      <c r="AD1143" s="264">
        <v>22312</v>
      </c>
      <c r="AE1143" s="264">
        <v>18681</v>
      </c>
      <c r="AF1143" s="268">
        <v>0.8500351000351</v>
      </c>
      <c r="AG1143" s="268">
        <v>0.837262459662962</v>
      </c>
      <c r="AH1143" s="295">
        <v>0.0127726403721384</v>
      </c>
    </row>
    <row r="1144" spans="1:34">
      <c r="A1144" s="315" t="s">
        <v>1974</v>
      </c>
      <c r="B1144" s="321" t="s">
        <v>3356</v>
      </c>
      <c r="C1144" s="293" t="s">
        <v>2078</v>
      </c>
      <c r="D1144" s="321" t="s">
        <v>2079</v>
      </c>
      <c r="E1144" s="263">
        <v>4965</v>
      </c>
      <c r="F1144" s="263">
        <v>4647</v>
      </c>
      <c r="G1144" s="263">
        <v>4237</v>
      </c>
      <c r="H1144" s="264">
        <v>3794</v>
      </c>
      <c r="I1144" s="264">
        <v>3563</v>
      </c>
      <c r="J1144" s="264">
        <v>3176</v>
      </c>
      <c r="K1144" s="264">
        <v>2111</v>
      </c>
      <c r="L1144" s="264">
        <v>2009</v>
      </c>
      <c r="M1144" s="264">
        <v>1845</v>
      </c>
      <c r="N1144" s="267">
        <v>0.93595166163142</v>
      </c>
      <c r="O1144" s="266">
        <v>4647</v>
      </c>
      <c r="P1144" s="294">
        <v>0.9</v>
      </c>
      <c r="Q1144" s="267">
        <v>0.93595166163142</v>
      </c>
      <c r="R1144" s="267">
        <v>0.939114391143911</v>
      </c>
      <c r="S1144" s="267">
        <v>0.951681667456182</v>
      </c>
      <c r="T1144" s="295">
        <v>-0.00316272951249152</v>
      </c>
      <c r="U1144" s="266">
        <v>4965</v>
      </c>
      <c r="V1144" s="266">
        <v>4237</v>
      </c>
      <c r="W1144" s="267">
        <v>0.85337361530715</v>
      </c>
      <c r="X1144" s="267">
        <v>0.85337361530715</v>
      </c>
      <c r="Y1144" s="268">
        <v>0.83711122825514</v>
      </c>
      <c r="Z1144" s="268">
        <v>0.873993368072004</v>
      </c>
      <c r="AA1144" s="295">
        <v>0.0162623870520103</v>
      </c>
      <c r="AB1144" s="264">
        <v>26406</v>
      </c>
      <c r="AC1144" s="264">
        <v>22969</v>
      </c>
      <c r="AD1144" s="264">
        <v>24913</v>
      </c>
      <c r="AE1144" s="264">
        <v>22333</v>
      </c>
      <c r="AF1144" s="268">
        <v>0.869840187836098</v>
      </c>
      <c r="AG1144" s="268">
        <v>0.896439609842251</v>
      </c>
      <c r="AH1144" s="295">
        <v>-0.0265994220061532</v>
      </c>
    </row>
    <row r="1145" spans="1:34">
      <c r="A1145" s="315" t="s">
        <v>1974</v>
      </c>
      <c r="B1145" s="321" t="s">
        <v>3356</v>
      </c>
      <c r="C1145" s="293" t="s">
        <v>2080</v>
      </c>
      <c r="D1145" s="321" t="s">
        <v>2081</v>
      </c>
      <c r="E1145" s="263">
        <v>4539</v>
      </c>
      <c r="F1145" s="263">
        <v>4330</v>
      </c>
      <c r="G1145" s="263">
        <v>3541</v>
      </c>
      <c r="H1145" s="264">
        <v>4222</v>
      </c>
      <c r="I1145" s="264">
        <v>3986</v>
      </c>
      <c r="J1145" s="264">
        <v>3250</v>
      </c>
      <c r="K1145" s="264">
        <v>2061</v>
      </c>
      <c r="L1145" s="264">
        <v>2002</v>
      </c>
      <c r="M1145" s="264">
        <v>1777</v>
      </c>
      <c r="N1145" s="267">
        <v>0.953954615554087</v>
      </c>
      <c r="O1145" s="266">
        <v>4330</v>
      </c>
      <c r="P1145" s="294">
        <v>0.9</v>
      </c>
      <c r="Q1145" s="267">
        <v>0.953954615554087</v>
      </c>
      <c r="R1145" s="267">
        <v>0.944102321174799</v>
      </c>
      <c r="S1145" s="267">
        <v>0.971373119844736</v>
      </c>
      <c r="T1145" s="295">
        <v>0.00985229437928814</v>
      </c>
      <c r="U1145" s="266">
        <v>4539</v>
      </c>
      <c r="V1145" s="266">
        <v>3541</v>
      </c>
      <c r="W1145" s="267">
        <v>0.780127781449659</v>
      </c>
      <c r="X1145" s="267">
        <v>0.780127781449659</v>
      </c>
      <c r="Y1145" s="268">
        <v>0.769777356702984</v>
      </c>
      <c r="Z1145" s="268">
        <v>0.86220281416788</v>
      </c>
      <c r="AA1145" s="295">
        <v>0.0103504247466741</v>
      </c>
      <c r="AB1145" s="264">
        <v>25269</v>
      </c>
      <c r="AC1145" s="264">
        <v>20658</v>
      </c>
      <c r="AD1145" s="264">
        <v>24192</v>
      </c>
      <c r="AE1145" s="264">
        <v>20361</v>
      </c>
      <c r="AF1145" s="268">
        <v>0.817523447702719</v>
      </c>
      <c r="AG1145" s="268">
        <v>0.841641865079365</v>
      </c>
      <c r="AH1145" s="295">
        <v>-0.0241184173766463</v>
      </c>
    </row>
    <row r="1146" spans="1:34">
      <c r="A1146" s="315" t="s">
        <v>1974</v>
      </c>
      <c r="B1146" s="321" t="s">
        <v>3356</v>
      </c>
      <c r="C1146" s="293" t="s">
        <v>2082</v>
      </c>
      <c r="D1146" s="321" t="s">
        <v>2083</v>
      </c>
      <c r="E1146" s="263">
        <v>4733</v>
      </c>
      <c r="F1146" s="263">
        <v>4542</v>
      </c>
      <c r="G1146" s="263">
        <v>4202</v>
      </c>
      <c r="H1146" s="264">
        <v>4040</v>
      </c>
      <c r="I1146" s="264">
        <v>3826</v>
      </c>
      <c r="J1146" s="264">
        <v>3711</v>
      </c>
      <c r="K1146" s="264">
        <v>2057</v>
      </c>
      <c r="L1146" s="264">
        <v>2031</v>
      </c>
      <c r="M1146" s="264">
        <v>1958</v>
      </c>
      <c r="N1146" s="267">
        <v>0.959645045425734</v>
      </c>
      <c r="O1146" s="266">
        <v>4542</v>
      </c>
      <c r="P1146" s="294">
        <v>0.9</v>
      </c>
      <c r="Q1146" s="267">
        <v>0.959645045425734</v>
      </c>
      <c r="R1146" s="267">
        <v>0.947029702970297</v>
      </c>
      <c r="S1146" s="267">
        <v>0.987360233349538</v>
      </c>
      <c r="T1146" s="295">
        <v>0.0126153424554373</v>
      </c>
      <c r="U1146" s="266">
        <v>4733</v>
      </c>
      <c r="V1146" s="266">
        <v>4202</v>
      </c>
      <c r="W1146" s="267">
        <v>0.887809000633847</v>
      </c>
      <c r="X1146" s="267">
        <v>0.887809000633847</v>
      </c>
      <c r="Y1146" s="268">
        <v>0.918564356435644</v>
      </c>
      <c r="Z1146" s="268">
        <v>0.951871657754011</v>
      </c>
      <c r="AA1146" s="295">
        <v>-0.0307553558017961</v>
      </c>
      <c r="AB1146" s="264">
        <v>25757</v>
      </c>
      <c r="AC1146" s="264">
        <v>23871</v>
      </c>
      <c r="AD1146" s="264">
        <v>25717</v>
      </c>
      <c r="AE1146" s="264">
        <v>24317</v>
      </c>
      <c r="AF1146" s="268">
        <v>0.926777186784175</v>
      </c>
      <c r="AG1146" s="268">
        <v>0.945561301862581</v>
      </c>
      <c r="AH1146" s="295">
        <v>-0.0187841150784059</v>
      </c>
    </row>
    <row r="1147" spans="1:34">
      <c r="A1147" s="315" t="s">
        <v>1974</v>
      </c>
      <c r="B1147" s="321" t="s">
        <v>3356</v>
      </c>
      <c r="C1147" s="293" t="s">
        <v>2084</v>
      </c>
      <c r="D1147" s="321" t="s">
        <v>2085</v>
      </c>
      <c r="E1147" s="263">
        <v>2368</v>
      </c>
      <c r="F1147" s="263">
        <v>2226</v>
      </c>
      <c r="G1147" s="263">
        <v>2071</v>
      </c>
      <c r="H1147" s="264">
        <v>2251</v>
      </c>
      <c r="I1147" s="264">
        <v>1931</v>
      </c>
      <c r="J1147" s="264">
        <v>1851</v>
      </c>
      <c r="K1147" s="264">
        <v>1089</v>
      </c>
      <c r="L1147" s="264">
        <v>998</v>
      </c>
      <c r="M1147" s="264">
        <v>944</v>
      </c>
      <c r="N1147" s="267">
        <v>0.940033783783784</v>
      </c>
      <c r="O1147" s="266">
        <v>2226</v>
      </c>
      <c r="P1147" s="294">
        <v>0.9</v>
      </c>
      <c r="Q1147" s="267">
        <v>0.940033783783784</v>
      </c>
      <c r="R1147" s="267">
        <v>0.857840959573523</v>
      </c>
      <c r="S1147" s="267">
        <v>0.91643709825528</v>
      </c>
      <c r="T1147" s="295">
        <v>0.0821928242102609</v>
      </c>
      <c r="U1147" s="266">
        <v>2368</v>
      </c>
      <c r="V1147" s="266">
        <v>2071</v>
      </c>
      <c r="W1147" s="267">
        <v>0.874577702702703</v>
      </c>
      <c r="X1147" s="267">
        <v>0.874577702702703</v>
      </c>
      <c r="Y1147" s="268">
        <v>0.822301199466904</v>
      </c>
      <c r="Z1147" s="268">
        <v>0.866850321395776</v>
      </c>
      <c r="AA1147" s="295">
        <v>0.0522765032357991</v>
      </c>
      <c r="AB1147" s="264">
        <v>13467</v>
      </c>
      <c r="AC1147" s="264">
        <v>11846</v>
      </c>
      <c r="AD1147" s="264">
        <v>13157</v>
      </c>
      <c r="AE1147" s="264">
        <v>11981</v>
      </c>
      <c r="AF1147" s="268">
        <v>0.879631692284844</v>
      </c>
      <c r="AG1147" s="268">
        <v>0.910617922018697</v>
      </c>
      <c r="AH1147" s="295">
        <v>-0.0309862297338529</v>
      </c>
    </row>
    <row r="1148" spans="1:34">
      <c r="A1148" s="315" t="s">
        <v>1974</v>
      </c>
      <c r="B1148" s="321" t="s">
        <v>3356</v>
      </c>
      <c r="C1148" s="293" t="s">
        <v>2086</v>
      </c>
      <c r="D1148" s="321" t="s">
        <v>2087</v>
      </c>
      <c r="E1148" s="263">
        <v>2623</v>
      </c>
      <c r="F1148" s="263">
        <v>2559</v>
      </c>
      <c r="G1148" s="263">
        <v>2382</v>
      </c>
      <c r="H1148" s="264">
        <v>2387</v>
      </c>
      <c r="I1148" s="264">
        <v>2351</v>
      </c>
      <c r="J1148" s="264">
        <v>2223</v>
      </c>
      <c r="K1148" s="264">
        <v>1288</v>
      </c>
      <c r="L1148" s="264">
        <v>1267</v>
      </c>
      <c r="M1148" s="264">
        <v>1207</v>
      </c>
      <c r="N1148" s="267">
        <v>0.975600457491422</v>
      </c>
      <c r="O1148" s="266">
        <v>2559</v>
      </c>
      <c r="P1148" s="294">
        <v>0.9</v>
      </c>
      <c r="Q1148" s="267">
        <v>0.975600457491422</v>
      </c>
      <c r="R1148" s="267">
        <v>0.984918307498953</v>
      </c>
      <c r="S1148" s="267">
        <v>0.983695652173913</v>
      </c>
      <c r="T1148" s="295">
        <v>-0.00931785000753071</v>
      </c>
      <c r="U1148" s="266">
        <v>2623</v>
      </c>
      <c r="V1148" s="266">
        <v>2382</v>
      </c>
      <c r="W1148" s="267">
        <v>0.908120472741136</v>
      </c>
      <c r="X1148" s="267">
        <v>0.908120472741136</v>
      </c>
      <c r="Y1148" s="268">
        <v>0.931294511939673</v>
      </c>
      <c r="Z1148" s="268">
        <v>0.937111801242236</v>
      </c>
      <c r="AA1148" s="295">
        <v>-0.0231740391985372</v>
      </c>
      <c r="AB1148" s="264">
        <v>15260</v>
      </c>
      <c r="AC1148" s="264">
        <v>14176</v>
      </c>
      <c r="AD1148" s="264">
        <v>14931</v>
      </c>
      <c r="AE1148" s="264">
        <v>13744</v>
      </c>
      <c r="AF1148" s="268">
        <v>0.928964613368283</v>
      </c>
      <c r="AG1148" s="268">
        <v>0.920500971133883</v>
      </c>
      <c r="AH1148" s="295">
        <v>0.00846364223440055</v>
      </c>
    </row>
    <row r="1149" spans="1:34">
      <c r="A1149" s="315" t="s">
        <v>1974</v>
      </c>
      <c r="B1149" s="321" t="s">
        <v>3357</v>
      </c>
      <c r="C1149" s="293" t="s">
        <v>2088</v>
      </c>
      <c r="D1149" s="321" t="s">
        <v>2089</v>
      </c>
      <c r="E1149" s="263">
        <v>14266</v>
      </c>
      <c r="F1149" s="263">
        <v>13167</v>
      </c>
      <c r="G1149" s="263">
        <v>9825</v>
      </c>
      <c r="H1149" s="264">
        <v>12306</v>
      </c>
      <c r="I1149" s="264">
        <v>11339</v>
      </c>
      <c r="J1149" s="264">
        <v>8774</v>
      </c>
      <c r="K1149" s="264">
        <v>6594</v>
      </c>
      <c r="L1149" s="264">
        <v>5999</v>
      </c>
      <c r="M1149" s="264">
        <v>5331</v>
      </c>
      <c r="N1149" s="267">
        <v>0.922963689892051</v>
      </c>
      <c r="O1149" s="266">
        <v>13167</v>
      </c>
      <c r="P1149" s="294">
        <v>0.9</v>
      </c>
      <c r="Q1149" s="267">
        <v>0.922963689892051</v>
      </c>
      <c r="R1149" s="267">
        <v>0.92142044531123</v>
      </c>
      <c r="S1149" s="267">
        <v>0.909766454352442</v>
      </c>
      <c r="T1149" s="295">
        <v>0.00154324458082078</v>
      </c>
      <c r="U1149" s="266">
        <v>14266</v>
      </c>
      <c r="V1149" s="266">
        <v>9825</v>
      </c>
      <c r="W1149" s="267">
        <v>0.688700406561054</v>
      </c>
      <c r="X1149" s="267">
        <v>0.688700406561054</v>
      </c>
      <c r="Y1149" s="268">
        <v>0.712985535511133</v>
      </c>
      <c r="Z1149" s="268">
        <v>0.808462238398544</v>
      </c>
      <c r="AA1149" s="295">
        <v>-0.0242851289500785</v>
      </c>
      <c r="AB1149" s="264">
        <v>79453</v>
      </c>
      <c r="AC1149" s="264">
        <v>57410</v>
      </c>
      <c r="AD1149" s="264">
        <v>77902</v>
      </c>
      <c r="AE1149" s="264">
        <v>57444</v>
      </c>
      <c r="AF1149" s="268">
        <v>0.722565541892691</v>
      </c>
      <c r="AG1149" s="268">
        <v>0.737388000308079</v>
      </c>
      <c r="AH1149" s="295">
        <v>-0.0148224584153881</v>
      </c>
    </row>
    <row r="1150" spans="1:34">
      <c r="A1150" s="315" t="s">
        <v>1974</v>
      </c>
      <c r="B1150" s="321" t="s">
        <v>3357</v>
      </c>
      <c r="C1150" s="293" t="s">
        <v>2090</v>
      </c>
      <c r="D1150" s="321" t="s">
        <v>2091</v>
      </c>
      <c r="E1150" s="263">
        <v>3842</v>
      </c>
      <c r="F1150" s="263">
        <v>3318</v>
      </c>
      <c r="G1150" s="263">
        <v>2334</v>
      </c>
      <c r="H1150" s="264">
        <v>3665</v>
      </c>
      <c r="I1150" s="264">
        <v>3346</v>
      </c>
      <c r="J1150" s="264">
        <v>2400</v>
      </c>
      <c r="K1150" s="264">
        <v>1977</v>
      </c>
      <c r="L1150" s="264">
        <v>1686</v>
      </c>
      <c r="M1150" s="264">
        <v>1420</v>
      </c>
      <c r="N1150" s="267">
        <v>0.863612701717855</v>
      </c>
      <c r="O1150" s="266">
        <v>3318</v>
      </c>
      <c r="P1150" s="294">
        <v>0.9</v>
      </c>
      <c r="Q1150" s="267">
        <v>0.863612701717855</v>
      </c>
      <c r="R1150" s="267">
        <v>0.912960436562074</v>
      </c>
      <c r="S1150" s="267">
        <v>0.852807283763278</v>
      </c>
      <c r="T1150" s="295">
        <v>-0.0493477348442184</v>
      </c>
      <c r="U1150" s="266">
        <v>3842</v>
      </c>
      <c r="V1150" s="266">
        <v>2334</v>
      </c>
      <c r="W1150" s="267">
        <v>0.607496095783446</v>
      </c>
      <c r="X1150" s="267">
        <v>0.607496095783446</v>
      </c>
      <c r="Y1150" s="268">
        <v>0.654843110504775</v>
      </c>
      <c r="Z1150" s="268">
        <v>0.718259989883662</v>
      </c>
      <c r="AA1150" s="295">
        <v>-0.0473470147213289</v>
      </c>
      <c r="AB1150" s="264">
        <v>23182</v>
      </c>
      <c r="AC1150" s="264">
        <v>15415</v>
      </c>
      <c r="AD1150" s="264">
        <v>23266</v>
      </c>
      <c r="AE1150" s="264">
        <v>15750</v>
      </c>
      <c r="AF1150" s="268">
        <v>0.66495556897593</v>
      </c>
      <c r="AG1150" s="268">
        <v>0.676953494369466</v>
      </c>
      <c r="AH1150" s="295">
        <v>-0.0119979253935366</v>
      </c>
    </row>
    <row r="1151" spans="1:34">
      <c r="A1151" s="315" t="s">
        <v>1974</v>
      </c>
      <c r="B1151" s="321" t="s">
        <v>3357</v>
      </c>
      <c r="C1151" s="293" t="s">
        <v>2092</v>
      </c>
      <c r="D1151" s="321" t="s">
        <v>2093</v>
      </c>
      <c r="E1151" s="263">
        <v>5391</v>
      </c>
      <c r="F1151" s="263">
        <v>4379</v>
      </c>
      <c r="G1151" s="263">
        <v>4042</v>
      </c>
      <c r="H1151" s="264">
        <v>4504</v>
      </c>
      <c r="I1151" s="264">
        <v>3591</v>
      </c>
      <c r="J1151" s="264">
        <v>3505</v>
      </c>
      <c r="K1151" s="264">
        <v>2440</v>
      </c>
      <c r="L1151" s="264">
        <v>2358</v>
      </c>
      <c r="M1151" s="264">
        <v>2259</v>
      </c>
      <c r="N1151" s="267">
        <v>0.812279725468373</v>
      </c>
      <c r="O1151" s="266">
        <v>4379</v>
      </c>
      <c r="P1151" s="294">
        <v>0.9</v>
      </c>
      <c r="Q1151" s="267">
        <v>0.812279725468373</v>
      </c>
      <c r="R1151" s="267">
        <v>0.797291296625222</v>
      </c>
      <c r="S1151" s="267">
        <v>0.966393442622951</v>
      </c>
      <c r="T1151" s="295">
        <v>0.0149884288431512</v>
      </c>
      <c r="U1151" s="266">
        <v>5391</v>
      </c>
      <c r="V1151" s="266">
        <v>4042</v>
      </c>
      <c r="W1151" s="267">
        <v>0.749768132071972</v>
      </c>
      <c r="X1151" s="267">
        <v>0.749768132071972</v>
      </c>
      <c r="Y1151" s="268">
        <v>0.778197158081705</v>
      </c>
      <c r="Z1151" s="268">
        <v>0.925819672131148</v>
      </c>
      <c r="AA1151" s="295">
        <v>-0.0284290260097334</v>
      </c>
      <c r="AB1151" s="264">
        <v>29949</v>
      </c>
      <c r="AC1151" s="264">
        <v>25481</v>
      </c>
      <c r="AD1151" s="264">
        <v>29894</v>
      </c>
      <c r="AE1151" s="264">
        <v>26123</v>
      </c>
      <c r="AF1151" s="268">
        <v>0.850813048849711</v>
      </c>
      <c r="AG1151" s="268">
        <v>0.873854285140831</v>
      </c>
      <c r="AH1151" s="295">
        <v>-0.0230412362911198</v>
      </c>
    </row>
    <row r="1152" spans="1:34">
      <c r="A1152" s="315" t="s">
        <v>1974</v>
      </c>
      <c r="B1152" s="321" t="s">
        <v>3357</v>
      </c>
      <c r="C1152" s="293" t="s">
        <v>2094</v>
      </c>
      <c r="D1152" s="321" t="s">
        <v>2095</v>
      </c>
      <c r="E1152" s="263">
        <v>7212</v>
      </c>
      <c r="F1152" s="263">
        <v>5410</v>
      </c>
      <c r="G1152" s="263">
        <v>4489</v>
      </c>
      <c r="H1152" s="264">
        <v>6178</v>
      </c>
      <c r="I1152" s="264">
        <v>4480</v>
      </c>
      <c r="J1152" s="264">
        <v>4095</v>
      </c>
      <c r="K1152" s="264">
        <v>3149</v>
      </c>
      <c r="L1152" s="264">
        <v>2688</v>
      </c>
      <c r="M1152" s="264">
        <v>2576</v>
      </c>
      <c r="N1152" s="267">
        <v>0.750138657792568</v>
      </c>
      <c r="O1152" s="266">
        <v>5410</v>
      </c>
      <c r="P1152" s="294">
        <v>0.9</v>
      </c>
      <c r="Q1152" s="267">
        <v>0.750138657792568</v>
      </c>
      <c r="R1152" s="267">
        <v>0.72515377144707</v>
      </c>
      <c r="S1152" s="267">
        <v>0.853604318831375</v>
      </c>
      <c r="T1152" s="295">
        <v>0.0249848863454977</v>
      </c>
      <c r="U1152" s="266">
        <v>7212</v>
      </c>
      <c r="V1152" s="266">
        <v>4489</v>
      </c>
      <c r="W1152" s="267">
        <v>0.622434830837493</v>
      </c>
      <c r="X1152" s="267">
        <v>0.622434830837493</v>
      </c>
      <c r="Y1152" s="268">
        <v>0.662835869213338</v>
      </c>
      <c r="Z1152" s="268">
        <v>0.818037472213401</v>
      </c>
      <c r="AA1152" s="295">
        <v>-0.0404010383758446</v>
      </c>
      <c r="AB1152" s="264">
        <v>39530</v>
      </c>
      <c r="AC1152" s="264">
        <v>28925</v>
      </c>
      <c r="AD1152" s="264">
        <v>38836</v>
      </c>
      <c r="AE1152" s="264">
        <v>30081</v>
      </c>
      <c r="AF1152" s="268">
        <v>0.731722742221098</v>
      </c>
      <c r="AG1152" s="268">
        <v>0.774564836749408</v>
      </c>
      <c r="AH1152" s="295">
        <v>-0.0428420945283099</v>
      </c>
    </row>
    <row r="1153" spans="1:34">
      <c r="A1153" s="315" t="s">
        <v>1974</v>
      </c>
      <c r="B1153" s="321" t="s">
        <v>3357</v>
      </c>
      <c r="C1153" s="293" t="s">
        <v>2096</v>
      </c>
      <c r="D1153" s="321" t="s">
        <v>2097</v>
      </c>
      <c r="E1153" s="263">
        <v>4605</v>
      </c>
      <c r="F1153" s="263">
        <v>4313</v>
      </c>
      <c r="G1153" s="263">
        <v>3010</v>
      </c>
      <c r="H1153" s="264">
        <v>4266</v>
      </c>
      <c r="I1153" s="264">
        <v>3787</v>
      </c>
      <c r="J1153" s="264">
        <v>2714</v>
      </c>
      <c r="K1153" s="264">
        <v>2134</v>
      </c>
      <c r="L1153" s="264">
        <v>1928</v>
      </c>
      <c r="M1153" s="264">
        <v>1427</v>
      </c>
      <c r="N1153" s="267">
        <v>0.936590662323561</v>
      </c>
      <c r="O1153" s="266">
        <v>4313</v>
      </c>
      <c r="P1153" s="294">
        <v>0.9</v>
      </c>
      <c r="Q1153" s="267">
        <v>0.936590662323561</v>
      </c>
      <c r="R1153" s="267">
        <v>0.887716830754805</v>
      </c>
      <c r="S1153" s="267">
        <v>0.903467666354264</v>
      </c>
      <c r="T1153" s="295">
        <v>0.0488738315687559</v>
      </c>
      <c r="U1153" s="266">
        <v>4605</v>
      </c>
      <c r="V1153" s="266">
        <v>3010</v>
      </c>
      <c r="W1153" s="267">
        <v>0.653637350705755</v>
      </c>
      <c r="X1153" s="267">
        <v>0.653637350705755</v>
      </c>
      <c r="Y1153" s="268">
        <v>0.636193155180497</v>
      </c>
      <c r="Z1153" s="268">
        <v>0.668697282099344</v>
      </c>
      <c r="AA1153" s="295">
        <v>0.0174441955252577</v>
      </c>
      <c r="AB1153" s="264">
        <v>26441</v>
      </c>
      <c r="AC1153" s="264">
        <v>17912</v>
      </c>
      <c r="AD1153" s="264">
        <v>26274</v>
      </c>
      <c r="AE1153" s="264">
        <v>18258</v>
      </c>
      <c r="AF1153" s="268">
        <v>0.677432774857229</v>
      </c>
      <c r="AG1153" s="268">
        <v>0.694907513130852</v>
      </c>
      <c r="AH1153" s="295">
        <v>-0.0174747382736224</v>
      </c>
    </row>
    <row r="1154" spans="1:34">
      <c r="A1154" s="315" t="s">
        <v>1974</v>
      </c>
      <c r="B1154" s="321" t="s">
        <v>3357</v>
      </c>
      <c r="C1154" s="293" t="s">
        <v>2098</v>
      </c>
      <c r="D1154" s="321" t="s">
        <v>2099</v>
      </c>
      <c r="E1154" s="263">
        <v>3622</v>
      </c>
      <c r="F1154" s="263">
        <v>3314</v>
      </c>
      <c r="G1154" s="263">
        <v>2268</v>
      </c>
      <c r="H1154" s="264">
        <v>3162</v>
      </c>
      <c r="I1154" s="264">
        <v>2872</v>
      </c>
      <c r="J1154" s="264">
        <v>2003</v>
      </c>
      <c r="K1154" s="264">
        <v>1668</v>
      </c>
      <c r="L1154" s="264">
        <v>1359</v>
      </c>
      <c r="M1154" s="264">
        <v>1229</v>
      </c>
      <c r="N1154" s="267">
        <v>0.914964108227499</v>
      </c>
      <c r="O1154" s="266">
        <v>3314</v>
      </c>
      <c r="P1154" s="294">
        <v>0.9</v>
      </c>
      <c r="Q1154" s="267">
        <v>0.914964108227499</v>
      </c>
      <c r="R1154" s="267">
        <v>0.908285895003163</v>
      </c>
      <c r="S1154" s="267">
        <v>0.814748201438849</v>
      </c>
      <c r="T1154" s="295">
        <v>0.00667821322433604</v>
      </c>
      <c r="U1154" s="266">
        <v>3622</v>
      </c>
      <c r="V1154" s="266">
        <v>2268</v>
      </c>
      <c r="W1154" s="267">
        <v>0.626173384870237</v>
      </c>
      <c r="X1154" s="267">
        <v>0.626173384870237</v>
      </c>
      <c r="Y1154" s="268">
        <v>0.633459835547122</v>
      </c>
      <c r="Z1154" s="268">
        <v>0.736810551558753</v>
      </c>
      <c r="AA1154" s="295">
        <v>-0.0072864506768846</v>
      </c>
      <c r="AB1154" s="264">
        <v>20257</v>
      </c>
      <c r="AC1154" s="264">
        <v>12801</v>
      </c>
      <c r="AD1154" s="264">
        <v>19967</v>
      </c>
      <c r="AE1154" s="264">
        <v>13488</v>
      </c>
      <c r="AF1154" s="268">
        <v>0.631929703312435</v>
      </c>
      <c r="AG1154" s="268">
        <v>0.675514599088496</v>
      </c>
      <c r="AH1154" s="295">
        <v>-0.0435848957760607</v>
      </c>
    </row>
    <row r="1155" spans="1:34">
      <c r="A1155" s="315" t="s">
        <v>1974</v>
      </c>
      <c r="B1155" s="321" t="s">
        <v>3357</v>
      </c>
      <c r="C1155" s="293" t="s">
        <v>2100</v>
      </c>
      <c r="D1155" s="321" t="s">
        <v>2101</v>
      </c>
      <c r="E1155" s="263">
        <v>6999</v>
      </c>
      <c r="F1155" s="263">
        <v>6758</v>
      </c>
      <c r="G1155" s="263">
        <v>5566</v>
      </c>
      <c r="H1155" s="264">
        <v>6653</v>
      </c>
      <c r="I1155" s="264">
        <v>5720</v>
      </c>
      <c r="J1155" s="264">
        <v>5335</v>
      </c>
      <c r="K1155" s="264">
        <v>3329</v>
      </c>
      <c r="L1155" s="264">
        <v>3224</v>
      </c>
      <c r="M1155" s="264">
        <v>2898</v>
      </c>
      <c r="N1155" s="267">
        <v>0.965566509501357</v>
      </c>
      <c r="O1155" s="266">
        <v>6758</v>
      </c>
      <c r="P1155" s="294">
        <v>0.9</v>
      </c>
      <c r="Q1155" s="267">
        <v>0.965566509501357</v>
      </c>
      <c r="R1155" s="267">
        <v>0.859762513151962</v>
      </c>
      <c r="S1155" s="267">
        <v>0.968458996695704</v>
      </c>
      <c r="T1155" s="295">
        <v>0.105803996349396</v>
      </c>
      <c r="U1155" s="266">
        <v>6999</v>
      </c>
      <c r="V1155" s="266">
        <v>5566</v>
      </c>
      <c r="W1155" s="267">
        <v>0.795256465209316</v>
      </c>
      <c r="X1155" s="267">
        <v>0.795256465209316</v>
      </c>
      <c r="Y1155" s="268">
        <v>0.801893882459041</v>
      </c>
      <c r="Z1155" s="268">
        <v>0.870531691198558</v>
      </c>
      <c r="AA1155" s="295">
        <v>-0.00663741724972544</v>
      </c>
      <c r="AB1155" s="264">
        <v>42099</v>
      </c>
      <c r="AC1155" s="264">
        <v>33268</v>
      </c>
      <c r="AD1155" s="264">
        <v>41913</v>
      </c>
      <c r="AE1155" s="264">
        <v>33240</v>
      </c>
      <c r="AF1155" s="268">
        <v>0.79023254709138</v>
      </c>
      <c r="AG1155" s="268">
        <v>0.793071362107222</v>
      </c>
      <c r="AH1155" s="295">
        <v>-0.00283881501584227</v>
      </c>
    </row>
    <row r="1156" spans="1:34">
      <c r="A1156" s="315" t="s">
        <v>1974</v>
      </c>
      <c r="B1156" s="321" t="s">
        <v>3357</v>
      </c>
      <c r="C1156" s="293" t="s">
        <v>2102</v>
      </c>
      <c r="D1156" s="321" t="s">
        <v>2103</v>
      </c>
      <c r="E1156" s="263">
        <v>8354</v>
      </c>
      <c r="F1156" s="263">
        <v>7508</v>
      </c>
      <c r="G1156" s="263">
        <v>4703</v>
      </c>
      <c r="H1156" s="264">
        <v>7901</v>
      </c>
      <c r="I1156" s="264">
        <v>5554</v>
      </c>
      <c r="J1156" s="264">
        <v>4509</v>
      </c>
      <c r="K1156" s="264">
        <v>3993</v>
      </c>
      <c r="L1156" s="264">
        <v>3895</v>
      </c>
      <c r="M1156" s="264">
        <v>3053</v>
      </c>
      <c r="N1156" s="267">
        <v>0.898731146756045</v>
      </c>
      <c r="O1156" s="266">
        <v>7508</v>
      </c>
      <c r="P1156" s="294">
        <v>0.9</v>
      </c>
      <c r="Q1156" s="267">
        <v>0.898731146756045</v>
      </c>
      <c r="R1156" s="267">
        <v>0.702948993798253</v>
      </c>
      <c r="S1156" s="267">
        <v>0.975457049837215</v>
      </c>
      <c r="T1156" s="295">
        <v>0.195782152957792</v>
      </c>
      <c r="U1156" s="266">
        <v>8354</v>
      </c>
      <c r="V1156" s="266">
        <v>4703</v>
      </c>
      <c r="W1156" s="267">
        <v>0.562963849652861</v>
      </c>
      <c r="X1156" s="267">
        <v>0.562963849652861</v>
      </c>
      <c r="Y1156" s="268">
        <v>0.570687254777876</v>
      </c>
      <c r="Z1156" s="268">
        <v>0.764588029050839</v>
      </c>
      <c r="AA1156" s="295">
        <v>-0.00772340512501524</v>
      </c>
      <c r="AB1156" s="264">
        <v>48412</v>
      </c>
      <c r="AC1156" s="264">
        <v>30680</v>
      </c>
      <c r="AD1156" s="264">
        <v>46616</v>
      </c>
      <c r="AE1156" s="264">
        <v>29942</v>
      </c>
      <c r="AF1156" s="268">
        <v>0.633727175080559</v>
      </c>
      <c r="AG1156" s="268">
        <v>0.64231165265145</v>
      </c>
      <c r="AH1156" s="295">
        <v>-0.00858447757089165</v>
      </c>
    </row>
    <row r="1157" spans="1:34">
      <c r="A1157" s="315" t="s">
        <v>1974</v>
      </c>
      <c r="B1157" s="321" t="s">
        <v>3357</v>
      </c>
      <c r="C1157" s="293" t="s">
        <v>2104</v>
      </c>
      <c r="D1157" s="321" t="s">
        <v>2105</v>
      </c>
      <c r="E1157" s="263">
        <v>1503</v>
      </c>
      <c r="F1157" s="263">
        <v>0</v>
      </c>
      <c r="G1157" s="263">
        <v>1</v>
      </c>
      <c r="H1157" s="264">
        <v>1383</v>
      </c>
      <c r="I1157" s="264">
        <v>62</v>
      </c>
      <c r="J1157" s="264">
        <v>31</v>
      </c>
      <c r="K1157" s="264">
        <v>798</v>
      </c>
      <c r="L1157" s="264">
        <v>81</v>
      </c>
      <c r="M1157" s="264">
        <v>46</v>
      </c>
      <c r="N1157" s="267">
        <v>0</v>
      </c>
      <c r="O1157" s="266">
        <v>0</v>
      </c>
      <c r="P1157" s="294">
        <v>0.9</v>
      </c>
      <c r="Q1157" s="267">
        <v>0</v>
      </c>
      <c r="R1157" s="267">
        <v>0.0448300795372379</v>
      </c>
      <c r="S1157" s="267">
        <v>0.101503759398496</v>
      </c>
      <c r="T1157" s="295">
        <v>-0.0448300795372379</v>
      </c>
      <c r="U1157" s="266">
        <v>1503</v>
      </c>
      <c r="V1157" s="266">
        <v>1</v>
      </c>
      <c r="W1157" s="267">
        <v>0.000665335994677312</v>
      </c>
      <c r="X1157" s="267">
        <v>0.000665335994677312</v>
      </c>
      <c r="Y1157" s="268">
        <v>0.0224150397686189</v>
      </c>
      <c r="Z1157" s="268">
        <v>0.0576441102756892</v>
      </c>
      <c r="AA1157" s="295">
        <v>-0.0217497037739416</v>
      </c>
      <c r="AB1157" s="264">
        <v>9589</v>
      </c>
      <c r="AC1157" s="264">
        <v>169</v>
      </c>
      <c r="AD1157" s="264">
        <v>8474</v>
      </c>
      <c r="AE1157" s="264">
        <v>147</v>
      </c>
      <c r="AF1157" s="268">
        <v>0.0176243612472625</v>
      </c>
      <c r="AG1157" s="268">
        <v>0.0173471796082134</v>
      </c>
      <c r="AH1157" s="295">
        <v>0.000277181639049131</v>
      </c>
    </row>
    <row r="1158" spans="1:34">
      <c r="A1158" s="315" t="s">
        <v>1974</v>
      </c>
      <c r="B1158" s="321" t="s">
        <v>3357</v>
      </c>
      <c r="C1158" s="293" t="s">
        <v>2106</v>
      </c>
      <c r="D1158" s="321" t="s">
        <v>2107</v>
      </c>
      <c r="E1158" s="263">
        <v>6401</v>
      </c>
      <c r="F1158" s="263">
        <v>5261</v>
      </c>
      <c r="G1158" s="263">
        <v>3195</v>
      </c>
      <c r="H1158" s="264">
        <v>6066</v>
      </c>
      <c r="I1158" s="264">
        <v>5509</v>
      </c>
      <c r="J1158" s="264">
        <v>3015</v>
      </c>
      <c r="K1158" s="264">
        <v>3045</v>
      </c>
      <c r="L1158" s="264">
        <v>2951</v>
      </c>
      <c r="M1158" s="264">
        <v>1999</v>
      </c>
      <c r="N1158" s="267">
        <v>0.821902827683174</v>
      </c>
      <c r="O1158" s="266">
        <v>5261</v>
      </c>
      <c r="P1158" s="294">
        <v>0.9</v>
      </c>
      <c r="Q1158" s="267">
        <v>0.821902827683174</v>
      </c>
      <c r="R1158" s="267">
        <v>0.908176722716782</v>
      </c>
      <c r="S1158" s="267">
        <v>0.969129720853859</v>
      </c>
      <c r="T1158" s="295">
        <v>-0.0862738950336076</v>
      </c>
      <c r="U1158" s="266">
        <v>6401</v>
      </c>
      <c r="V1158" s="266">
        <v>3195</v>
      </c>
      <c r="W1158" s="267">
        <v>0.499140759256366</v>
      </c>
      <c r="X1158" s="267">
        <v>0.499140759256366</v>
      </c>
      <c r="Y1158" s="268">
        <v>0.497032640949555</v>
      </c>
      <c r="Z1158" s="268">
        <v>0.656486042692939</v>
      </c>
      <c r="AA1158" s="295">
        <v>0.00210811830681129</v>
      </c>
      <c r="AB1158" s="264">
        <v>39738</v>
      </c>
      <c r="AC1158" s="264">
        <v>20058</v>
      </c>
      <c r="AD1158" s="264">
        <v>38895</v>
      </c>
      <c r="AE1158" s="264">
        <v>21051</v>
      </c>
      <c r="AF1158" s="268">
        <v>0.504756152800846</v>
      </c>
      <c r="AG1158" s="268">
        <v>0.541226378711917</v>
      </c>
      <c r="AH1158" s="295">
        <v>-0.0364702259110712</v>
      </c>
    </row>
    <row r="1159" spans="1:34">
      <c r="A1159" s="315" t="s">
        <v>1974</v>
      </c>
      <c r="B1159" s="321" t="s">
        <v>3357</v>
      </c>
      <c r="C1159" s="293" t="s">
        <v>2108</v>
      </c>
      <c r="D1159" s="321" t="s">
        <v>2109</v>
      </c>
      <c r="E1159" s="263">
        <v>5679</v>
      </c>
      <c r="F1159" s="263">
        <v>5571</v>
      </c>
      <c r="G1159" s="263">
        <v>3739</v>
      </c>
      <c r="H1159" s="264">
        <v>5367</v>
      </c>
      <c r="I1159" s="264">
        <v>4880</v>
      </c>
      <c r="J1159" s="264">
        <v>3650</v>
      </c>
      <c r="K1159" s="264">
        <v>2712</v>
      </c>
      <c r="L1159" s="264">
        <v>2688</v>
      </c>
      <c r="M1159" s="264">
        <v>2120</v>
      </c>
      <c r="N1159" s="267">
        <v>0.980982567353407</v>
      </c>
      <c r="O1159" s="266">
        <v>5571</v>
      </c>
      <c r="P1159" s="294">
        <v>0.9</v>
      </c>
      <c r="Q1159" s="267">
        <v>0.980982567353407</v>
      </c>
      <c r="R1159" s="267">
        <v>0.909260294391653</v>
      </c>
      <c r="S1159" s="267">
        <v>0.991150442477876</v>
      </c>
      <c r="T1159" s="295">
        <v>0.0717222729617546</v>
      </c>
      <c r="U1159" s="266">
        <v>5679</v>
      </c>
      <c r="V1159" s="266">
        <v>3739</v>
      </c>
      <c r="W1159" s="267">
        <v>0.658390561718612</v>
      </c>
      <c r="X1159" s="267">
        <v>0.658390561718612</v>
      </c>
      <c r="Y1159" s="268">
        <v>0.68008198248556</v>
      </c>
      <c r="Z1159" s="268">
        <v>0.781710914454277</v>
      </c>
      <c r="AA1159" s="295">
        <v>-0.0216914207669475</v>
      </c>
      <c r="AB1159" s="264">
        <v>33313</v>
      </c>
      <c r="AC1159" s="264">
        <v>23115</v>
      </c>
      <c r="AD1159" s="264">
        <v>32721</v>
      </c>
      <c r="AE1159" s="264">
        <v>22574</v>
      </c>
      <c r="AF1159" s="268">
        <v>0.693873262690241</v>
      </c>
      <c r="AG1159" s="268">
        <v>0.689893340668073</v>
      </c>
      <c r="AH1159" s="295">
        <v>0.00397992202216857</v>
      </c>
    </row>
    <row r="1160" spans="1:34">
      <c r="A1160" s="315" t="s">
        <v>1974</v>
      </c>
      <c r="B1160" s="321" t="s">
        <v>3357</v>
      </c>
      <c r="C1160" s="293" t="s">
        <v>2110</v>
      </c>
      <c r="D1160" s="321" t="s">
        <v>2111</v>
      </c>
      <c r="E1160" s="263">
        <v>4195</v>
      </c>
      <c r="F1160" s="263">
        <v>4138</v>
      </c>
      <c r="G1160" s="263">
        <v>3321</v>
      </c>
      <c r="H1160" s="264">
        <v>3860</v>
      </c>
      <c r="I1160" s="264">
        <v>3781</v>
      </c>
      <c r="J1160" s="264">
        <v>3189</v>
      </c>
      <c r="K1160" s="264">
        <v>2077</v>
      </c>
      <c r="L1160" s="264">
        <v>2065</v>
      </c>
      <c r="M1160" s="264">
        <v>1807</v>
      </c>
      <c r="N1160" s="267">
        <v>0.986412395709178</v>
      </c>
      <c r="O1160" s="266">
        <v>4138</v>
      </c>
      <c r="P1160" s="294">
        <v>0.9</v>
      </c>
      <c r="Q1160" s="267">
        <v>0.986412395709178</v>
      </c>
      <c r="R1160" s="267">
        <v>0.979533678756477</v>
      </c>
      <c r="S1160" s="267">
        <v>0.994222436206066</v>
      </c>
      <c r="T1160" s="295">
        <v>0.00687871695270093</v>
      </c>
      <c r="U1160" s="266">
        <v>4195</v>
      </c>
      <c r="V1160" s="266">
        <v>3321</v>
      </c>
      <c r="W1160" s="267">
        <v>0.79165673420739</v>
      </c>
      <c r="X1160" s="267">
        <v>0.79165673420739</v>
      </c>
      <c r="Y1160" s="268">
        <v>0.826165803108808</v>
      </c>
      <c r="Z1160" s="268">
        <v>0.870004814636495</v>
      </c>
      <c r="AA1160" s="295">
        <v>-0.0345090689014185</v>
      </c>
      <c r="AB1160" s="264">
        <v>24416</v>
      </c>
      <c r="AC1160" s="264">
        <v>20210</v>
      </c>
      <c r="AD1160" s="264">
        <v>24576</v>
      </c>
      <c r="AE1160" s="264">
        <v>20501</v>
      </c>
      <c r="AF1160" s="268">
        <v>0.827735910878113</v>
      </c>
      <c r="AG1160" s="268">
        <v>0.834187825520833</v>
      </c>
      <c r="AH1160" s="295">
        <v>-0.00645191464272066</v>
      </c>
    </row>
    <row r="1161" spans="1:34">
      <c r="A1161" s="315" t="s">
        <v>1974</v>
      </c>
      <c r="B1161" s="321" t="s">
        <v>3357</v>
      </c>
      <c r="C1161" s="293" t="s">
        <v>2112</v>
      </c>
      <c r="D1161" s="321" t="s">
        <v>2113</v>
      </c>
      <c r="E1161" s="263">
        <v>4672</v>
      </c>
      <c r="F1161" s="263">
        <v>4329</v>
      </c>
      <c r="G1161" s="263">
        <v>3158</v>
      </c>
      <c r="H1161" s="264">
        <v>4477</v>
      </c>
      <c r="I1161" s="264">
        <v>4313</v>
      </c>
      <c r="J1161" s="264">
        <v>3181</v>
      </c>
      <c r="K1161" s="264">
        <v>2319</v>
      </c>
      <c r="L1161" s="264">
        <v>2257</v>
      </c>
      <c r="M1161" s="264">
        <v>1878</v>
      </c>
      <c r="N1161" s="267">
        <v>0.926583904109589</v>
      </c>
      <c r="O1161" s="266">
        <v>4329</v>
      </c>
      <c r="P1161" s="294">
        <v>0.9</v>
      </c>
      <c r="Q1161" s="267">
        <v>0.926583904109589</v>
      </c>
      <c r="R1161" s="267">
        <v>0.963368327004691</v>
      </c>
      <c r="S1161" s="267">
        <v>0.973264338076757</v>
      </c>
      <c r="T1161" s="295">
        <v>-0.0367844228951016</v>
      </c>
      <c r="U1161" s="266">
        <v>4672</v>
      </c>
      <c r="V1161" s="266">
        <v>3158</v>
      </c>
      <c r="W1161" s="267">
        <v>0.675941780821918</v>
      </c>
      <c r="X1161" s="267">
        <v>0.675941780821918</v>
      </c>
      <c r="Y1161" s="268">
        <v>0.710520437793165</v>
      </c>
      <c r="Z1161" s="268">
        <v>0.809831824062096</v>
      </c>
      <c r="AA1161" s="295">
        <v>-0.0345786569712473</v>
      </c>
      <c r="AB1161" s="264">
        <v>28680</v>
      </c>
      <c r="AC1161" s="264">
        <v>20969</v>
      </c>
      <c r="AD1161" s="264">
        <v>27702</v>
      </c>
      <c r="AE1161" s="264">
        <v>20412</v>
      </c>
      <c r="AF1161" s="268">
        <v>0.731136680613668</v>
      </c>
      <c r="AG1161" s="268">
        <v>0.736842105263158</v>
      </c>
      <c r="AH1161" s="295">
        <v>-0.00570542464948975</v>
      </c>
    </row>
    <row r="1162" spans="1:34">
      <c r="A1162" s="315" t="s">
        <v>1974</v>
      </c>
      <c r="B1162" s="321" t="s">
        <v>3357</v>
      </c>
      <c r="C1162" s="293" t="s">
        <v>2114</v>
      </c>
      <c r="D1162" s="321" t="s">
        <v>2115</v>
      </c>
      <c r="E1162" s="263">
        <v>4970</v>
      </c>
      <c r="F1162" s="263">
        <v>4668</v>
      </c>
      <c r="G1162" s="263">
        <v>3022</v>
      </c>
      <c r="H1162" s="264">
        <v>4887</v>
      </c>
      <c r="I1162" s="264">
        <v>4525</v>
      </c>
      <c r="J1162" s="264">
        <v>3274</v>
      </c>
      <c r="K1162" s="264">
        <v>2238</v>
      </c>
      <c r="L1162" s="264">
        <v>2197</v>
      </c>
      <c r="M1162" s="264">
        <v>1808</v>
      </c>
      <c r="N1162" s="267">
        <v>0.939235412474849</v>
      </c>
      <c r="O1162" s="266">
        <v>4668</v>
      </c>
      <c r="P1162" s="294">
        <v>0.9</v>
      </c>
      <c r="Q1162" s="267">
        <v>0.939235412474849</v>
      </c>
      <c r="R1162" s="267">
        <v>0.925925925925926</v>
      </c>
      <c r="S1162" s="267">
        <v>0.981680071492404</v>
      </c>
      <c r="T1162" s="295">
        <v>0.0133094865489232</v>
      </c>
      <c r="U1162" s="266">
        <v>4970</v>
      </c>
      <c r="V1162" s="266">
        <v>3022</v>
      </c>
      <c r="W1162" s="267">
        <v>0.608048289738431</v>
      </c>
      <c r="X1162" s="267">
        <v>0.608048289738431</v>
      </c>
      <c r="Y1162" s="268">
        <v>0.669940658890935</v>
      </c>
      <c r="Z1162" s="268">
        <v>0.807864164432529</v>
      </c>
      <c r="AA1162" s="295">
        <v>-0.0618923691525045</v>
      </c>
      <c r="AB1162" s="264">
        <v>29955</v>
      </c>
      <c r="AC1162" s="264">
        <v>21099</v>
      </c>
      <c r="AD1162" s="264">
        <v>29622</v>
      </c>
      <c r="AE1162" s="264">
        <v>22004</v>
      </c>
      <c r="AF1162" s="268">
        <v>0.704356534802203</v>
      </c>
      <c r="AG1162" s="268">
        <v>0.742826277766525</v>
      </c>
      <c r="AH1162" s="295">
        <v>-0.0384697429643216</v>
      </c>
    </row>
    <row r="1163" spans="1:34">
      <c r="A1163" s="315" t="s">
        <v>1974</v>
      </c>
      <c r="B1163" s="321" t="s">
        <v>3357</v>
      </c>
      <c r="C1163" s="293" t="s">
        <v>2116</v>
      </c>
      <c r="D1163" s="321" t="s">
        <v>2117</v>
      </c>
      <c r="E1163" s="263">
        <v>4453</v>
      </c>
      <c r="F1163" s="263">
        <v>4346</v>
      </c>
      <c r="G1163" s="263">
        <v>3719</v>
      </c>
      <c r="H1163" s="264">
        <v>4222</v>
      </c>
      <c r="I1163" s="264">
        <v>164</v>
      </c>
      <c r="J1163" s="264">
        <v>2602</v>
      </c>
      <c r="K1163" s="264">
        <v>2220</v>
      </c>
      <c r="L1163" s="264">
        <v>2187</v>
      </c>
      <c r="M1163" s="264">
        <v>2051</v>
      </c>
      <c r="N1163" s="267">
        <v>0.975971255333483</v>
      </c>
      <c r="O1163" s="266">
        <v>4346</v>
      </c>
      <c r="P1163" s="294">
        <v>0.9</v>
      </c>
      <c r="Q1163" s="267">
        <v>0.975971255333483</v>
      </c>
      <c r="R1163" s="267">
        <v>0.0388441496920891</v>
      </c>
      <c r="S1163" s="267">
        <v>0.985135135135135</v>
      </c>
      <c r="T1163" s="295">
        <v>0.937127105641394</v>
      </c>
      <c r="U1163" s="266">
        <v>4453</v>
      </c>
      <c r="V1163" s="266">
        <v>3719</v>
      </c>
      <c r="W1163" s="267">
        <v>0.835167302941837</v>
      </c>
      <c r="X1163" s="267">
        <v>0.835167302941837</v>
      </c>
      <c r="Y1163" s="268">
        <v>0.616295594504974</v>
      </c>
      <c r="Z1163" s="268">
        <v>0.923873873873874</v>
      </c>
      <c r="AA1163" s="295">
        <v>0.218871708436863</v>
      </c>
      <c r="AB1163" s="264">
        <v>26793</v>
      </c>
      <c r="AC1163" s="264">
        <v>21858</v>
      </c>
      <c r="AD1163" s="264">
        <v>26700</v>
      </c>
      <c r="AE1163" s="264">
        <v>22697</v>
      </c>
      <c r="AF1163" s="268">
        <v>0.815810099652894</v>
      </c>
      <c r="AG1163" s="268">
        <v>0.850074906367041</v>
      </c>
      <c r="AH1163" s="295">
        <v>-0.0342648067141468</v>
      </c>
    </row>
    <row r="1164" spans="1:34">
      <c r="A1164" s="315" t="s">
        <v>1974</v>
      </c>
      <c r="B1164" s="321" t="s">
        <v>3357</v>
      </c>
      <c r="C1164" s="293" t="s">
        <v>2118</v>
      </c>
      <c r="D1164" s="321" t="s">
        <v>2119</v>
      </c>
      <c r="E1164" s="263">
        <v>3399</v>
      </c>
      <c r="F1164" s="263">
        <v>3004</v>
      </c>
      <c r="G1164" s="263">
        <v>1439</v>
      </c>
      <c r="H1164" s="264">
        <v>3327</v>
      </c>
      <c r="I1164" s="264">
        <v>1951</v>
      </c>
      <c r="J1164" s="264">
        <v>1402</v>
      </c>
      <c r="K1164" s="264">
        <v>1536</v>
      </c>
      <c r="L1164" s="264">
        <v>1235</v>
      </c>
      <c r="M1164" s="264">
        <v>849</v>
      </c>
      <c r="N1164" s="267">
        <v>0.883789349808767</v>
      </c>
      <c r="O1164" s="266">
        <v>3004</v>
      </c>
      <c r="P1164" s="294">
        <v>0.9</v>
      </c>
      <c r="Q1164" s="267">
        <v>0.883789349808767</v>
      </c>
      <c r="R1164" s="267">
        <v>0.586414186955215</v>
      </c>
      <c r="S1164" s="267">
        <v>0.804036458333333</v>
      </c>
      <c r="T1164" s="295">
        <v>0.297375162853552</v>
      </c>
      <c r="U1164" s="266">
        <v>3399</v>
      </c>
      <c r="V1164" s="266">
        <v>1439</v>
      </c>
      <c r="W1164" s="267">
        <v>0.423359811709326</v>
      </c>
      <c r="X1164" s="267">
        <v>0.423359811709326</v>
      </c>
      <c r="Y1164" s="268">
        <v>0.421400661256387</v>
      </c>
      <c r="Z1164" s="268">
        <v>0.552734375</v>
      </c>
      <c r="AA1164" s="295">
        <v>0.00195915045293915</v>
      </c>
      <c r="AB1164" s="264">
        <v>20203</v>
      </c>
      <c r="AC1164" s="264">
        <v>9396</v>
      </c>
      <c r="AD1164" s="264">
        <v>19944</v>
      </c>
      <c r="AE1164" s="264">
        <v>10756</v>
      </c>
      <c r="AF1164" s="268">
        <v>0.465079443646983</v>
      </c>
      <c r="AG1164" s="268">
        <v>0.539310068190935</v>
      </c>
      <c r="AH1164" s="295">
        <v>-0.0742306245439515</v>
      </c>
    </row>
    <row r="1165" spans="1:34">
      <c r="A1165" s="315" t="s">
        <v>1974</v>
      </c>
      <c r="B1165" s="321" t="s">
        <v>3356</v>
      </c>
      <c r="C1165" s="293" t="s">
        <v>2120</v>
      </c>
      <c r="D1165" s="321" t="s">
        <v>2121</v>
      </c>
      <c r="E1165" s="263">
        <v>8518</v>
      </c>
      <c r="F1165" s="263">
        <v>7764</v>
      </c>
      <c r="G1165" s="263">
        <v>6225</v>
      </c>
      <c r="H1165" s="264">
        <v>7784</v>
      </c>
      <c r="I1165" s="264">
        <v>6546</v>
      </c>
      <c r="J1165" s="264">
        <v>5537</v>
      </c>
      <c r="K1165" s="264">
        <v>3848</v>
      </c>
      <c r="L1165" s="264">
        <v>3452</v>
      </c>
      <c r="M1165" s="264">
        <v>3227</v>
      </c>
      <c r="N1165" s="267">
        <v>0.911481568443297</v>
      </c>
      <c r="O1165" s="266">
        <v>7764</v>
      </c>
      <c r="P1165" s="294">
        <v>0.9</v>
      </c>
      <c r="Q1165" s="267">
        <v>0.911481568443297</v>
      </c>
      <c r="R1165" s="267">
        <v>0.840955806783145</v>
      </c>
      <c r="S1165" s="267">
        <v>0.897089397089397</v>
      </c>
      <c r="T1165" s="295">
        <v>0.0705257616601516</v>
      </c>
      <c r="U1165" s="266">
        <v>8518</v>
      </c>
      <c r="V1165" s="266">
        <v>6225</v>
      </c>
      <c r="W1165" s="267">
        <v>0.730805353369335</v>
      </c>
      <c r="X1165" s="267">
        <v>0.730805353369335</v>
      </c>
      <c r="Y1165" s="268">
        <v>0.711330935251799</v>
      </c>
      <c r="Z1165" s="268">
        <v>0.838617463617464</v>
      </c>
      <c r="AA1165" s="295">
        <v>0.0194744181175369</v>
      </c>
      <c r="AB1165" s="264">
        <v>47737</v>
      </c>
      <c r="AC1165" s="264">
        <v>36181</v>
      </c>
      <c r="AD1165" s="264">
        <v>46184</v>
      </c>
      <c r="AE1165" s="264">
        <v>35780</v>
      </c>
      <c r="AF1165" s="268">
        <v>0.75792362318537</v>
      </c>
      <c r="AG1165" s="268">
        <v>0.774727178243548</v>
      </c>
      <c r="AH1165" s="295">
        <v>-0.0168035550581777</v>
      </c>
    </row>
    <row r="1166" spans="1:34">
      <c r="A1166" s="315" t="s">
        <v>1974</v>
      </c>
      <c r="B1166" s="321" t="s">
        <v>3356</v>
      </c>
      <c r="C1166" s="293" t="s">
        <v>2122</v>
      </c>
      <c r="D1166" s="321" t="s">
        <v>2123</v>
      </c>
      <c r="E1166" s="263">
        <v>3820</v>
      </c>
      <c r="F1166" s="263">
        <v>3661</v>
      </c>
      <c r="G1166" s="263">
        <v>2466</v>
      </c>
      <c r="H1166" s="264">
        <v>3491</v>
      </c>
      <c r="I1166" s="264">
        <v>3018</v>
      </c>
      <c r="J1166" s="264">
        <v>2121</v>
      </c>
      <c r="K1166" s="264">
        <v>1774</v>
      </c>
      <c r="L1166" s="264">
        <v>1701</v>
      </c>
      <c r="M1166" s="264">
        <v>1168</v>
      </c>
      <c r="N1166" s="267">
        <v>0.958376963350785</v>
      </c>
      <c r="O1166" s="266">
        <v>3661</v>
      </c>
      <c r="P1166" s="294">
        <v>0.9</v>
      </c>
      <c r="Q1166" s="267">
        <v>0.958376963350785</v>
      </c>
      <c r="R1166" s="267">
        <v>0.864508736751647</v>
      </c>
      <c r="S1166" s="267">
        <v>0.958850056369786</v>
      </c>
      <c r="T1166" s="295">
        <v>0.0938682265991383</v>
      </c>
      <c r="U1166" s="266">
        <v>3820</v>
      </c>
      <c r="V1166" s="266">
        <v>2466</v>
      </c>
      <c r="W1166" s="267">
        <v>0.645549738219895</v>
      </c>
      <c r="X1166" s="267">
        <v>0.645549738219895</v>
      </c>
      <c r="Y1166" s="268">
        <v>0.607562303065024</v>
      </c>
      <c r="Z1166" s="268">
        <v>0.658399098083427</v>
      </c>
      <c r="AA1166" s="295">
        <v>0.0379874351548709</v>
      </c>
      <c r="AB1166" s="264">
        <v>21728</v>
      </c>
      <c r="AC1166" s="264">
        <v>14004</v>
      </c>
      <c r="AD1166" s="264">
        <v>21208</v>
      </c>
      <c r="AE1166" s="264">
        <v>14757</v>
      </c>
      <c r="AF1166" s="268">
        <v>0.644513991163476</v>
      </c>
      <c r="AG1166" s="268">
        <v>0.695822331195775</v>
      </c>
      <c r="AH1166" s="295">
        <v>-0.0513083400322994</v>
      </c>
    </row>
    <row r="1167" spans="1:34">
      <c r="A1167" s="315" t="s">
        <v>1974</v>
      </c>
      <c r="B1167" s="321" t="s">
        <v>3356</v>
      </c>
      <c r="C1167" s="293" t="s">
        <v>2124</v>
      </c>
      <c r="D1167" s="321" t="s">
        <v>2125</v>
      </c>
      <c r="E1167" s="263">
        <v>3112</v>
      </c>
      <c r="F1167" s="263">
        <v>3061</v>
      </c>
      <c r="G1167" s="263">
        <v>2751</v>
      </c>
      <c r="H1167" s="264">
        <v>2827</v>
      </c>
      <c r="I1167" s="264">
        <v>2609</v>
      </c>
      <c r="J1167" s="264">
        <v>2424</v>
      </c>
      <c r="K1167" s="264">
        <v>1386</v>
      </c>
      <c r="L1167" s="264">
        <v>1344</v>
      </c>
      <c r="M1167" s="264">
        <v>1157</v>
      </c>
      <c r="N1167" s="267">
        <v>0.983611825192802</v>
      </c>
      <c r="O1167" s="266">
        <v>3061</v>
      </c>
      <c r="P1167" s="294">
        <v>0.9</v>
      </c>
      <c r="Q1167" s="267">
        <v>0.983611825192802</v>
      </c>
      <c r="R1167" s="267">
        <v>0.922886452069331</v>
      </c>
      <c r="S1167" s="267">
        <v>0.96969696969697</v>
      </c>
      <c r="T1167" s="295">
        <v>0.0607253731234707</v>
      </c>
      <c r="U1167" s="266">
        <v>3112</v>
      </c>
      <c r="V1167" s="266">
        <v>2751</v>
      </c>
      <c r="W1167" s="267">
        <v>0.883997429305913</v>
      </c>
      <c r="X1167" s="267">
        <v>0.883997429305913</v>
      </c>
      <c r="Y1167" s="268">
        <v>0.857446055889636</v>
      </c>
      <c r="Z1167" s="268">
        <v>0.834776334776335</v>
      </c>
      <c r="AA1167" s="295">
        <v>0.026551373416277</v>
      </c>
      <c r="AB1167" s="264">
        <v>17625</v>
      </c>
      <c r="AC1167" s="264">
        <v>15820</v>
      </c>
      <c r="AD1167" s="264">
        <v>18120</v>
      </c>
      <c r="AE1167" s="264">
        <v>16155</v>
      </c>
      <c r="AF1167" s="268">
        <v>0.897588652482269</v>
      </c>
      <c r="AG1167" s="268">
        <v>0.891556291390728</v>
      </c>
      <c r="AH1167" s="295">
        <v>0.00603236109154104</v>
      </c>
    </row>
    <row r="1168" spans="1:34">
      <c r="A1168" s="315" t="s">
        <v>1974</v>
      </c>
      <c r="B1168" s="321" t="s">
        <v>3356</v>
      </c>
      <c r="C1168" s="293" t="s">
        <v>2126</v>
      </c>
      <c r="D1168" s="321" t="s">
        <v>2127</v>
      </c>
      <c r="E1168" s="263">
        <v>5822</v>
      </c>
      <c r="F1168" s="263">
        <v>5583</v>
      </c>
      <c r="G1168" s="263">
        <v>4618</v>
      </c>
      <c r="H1168" s="264">
        <v>4924</v>
      </c>
      <c r="I1168" s="264">
        <v>4764</v>
      </c>
      <c r="J1168" s="264">
        <v>3961</v>
      </c>
      <c r="K1168" s="264">
        <v>2554</v>
      </c>
      <c r="L1168" s="264">
        <v>2430</v>
      </c>
      <c r="M1168" s="264">
        <v>2348</v>
      </c>
      <c r="N1168" s="267">
        <v>0.958948814840261</v>
      </c>
      <c r="O1168" s="266">
        <v>5583</v>
      </c>
      <c r="P1168" s="294">
        <v>0.9</v>
      </c>
      <c r="Q1168" s="267">
        <v>0.958948814840261</v>
      </c>
      <c r="R1168" s="267">
        <v>0.967506092607636</v>
      </c>
      <c r="S1168" s="267">
        <v>0.951448707909162</v>
      </c>
      <c r="T1168" s="295">
        <v>-0.00855727776737503</v>
      </c>
      <c r="U1168" s="266">
        <v>5822</v>
      </c>
      <c r="V1168" s="266">
        <v>4618</v>
      </c>
      <c r="W1168" s="267">
        <v>0.793198213672278</v>
      </c>
      <c r="X1168" s="267">
        <v>0.793198213672278</v>
      </c>
      <c r="Y1168" s="268">
        <v>0.80442729488221</v>
      </c>
      <c r="Z1168" s="268">
        <v>0.919342208300705</v>
      </c>
      <c r="AA1168" s="295">
        <v>-0.0112290812099319</v>
      </c>
      <c r="AB1168" s="264">
        <v>32636</v>
      </c>
      <c r="AC1168" s="264">
        <v>27389</v>
      </c>
      <c r="AD1168" s="264">
        <v>31974</v>
      </c>
      <c r="AE1168" s="264">
        <v>27469</v>
      </c>
      <c r="AF1168" s="268">
        <v>0.839226620909425</v>
      </c>
      <c r="AG1168" s="268">
        <v>0.85910427222118</v>
      </c>
      <c r="AH1168" s="295">
        <v>-0.0198776513117546</v>
      </c>
    </row>
    <row r="1169" spans="1:34">
      <c r="A1169" s="315" t="s">
        <v>1974</v>
      </c>
      <c r="B1169" s="321" t="s">
        <v>3356</v>
      </c>
      <c r="C1169" s="293" t="s">
        <v>2128</v>
      </c>
      <c r="D1169" s="321" t="s">
        <v>2129</v>
      </c>
      <c r="E1169" s="263">
        <v>4958</v>
      </c>
      <c r="F1169" s="263">
        <v>4813</v>
      </c>
      <c r="G1169" s="263">
        <v>3278</v>
      </c>
      <c r="H1169" s="264">
        <v>4508</v>
      </c>
      <c r="I1169" s="264">
        <v>4358</v>
      </c>
      <c r="J1169" s="264">
        <v>3047</v>
      </c>
      <c r="K1169" s="264">
        <v>2270</v>
      </c>
      <c r="L1169" s="264">
        <v>2212</v>
      </c>
      <c r="M1169" s="264">
        <v>1874</v>
      </c>
      <c r="N1169" s="267">
        <v>0.970754336425978</v>
      </c>
      <c r="O1169" s="266">
        <v>4813</v>
      </c>
      <c r="P1169" s="294">
        <v>0.9</v>
      </c>
      <c r="Q1169" s="267">
        <v>0.970754336425978</v>
      </c>
      <c r="R1169" s="267">
        <v>0.966725820763088</v>
      </c>
      <c r="S1169" s="267">
        <v>0.974449339207048</v>
      </c>
      <c r="T1169" s="295">
        <v>0.00402851566289031</v>
      </c>
      <c r="U1169" s="266">
        <v>4958</v>
      </c>
      <c r="V1169" s="266">
        <v>3278</v>
      </c>
      <c r="W1169" s="267">
        <v>0.661153691004437</v>
      </c>
      <c r="X1169" s="267">
        <v>0.661153691004437</v>
      </c>
      <c r="Y1169" s="268">
        <v>0.675909494232476</v>
      </c>
      <c r="Z1169" s="268">
        <v>0.825550660792952</v>
      </c>
      <c r="AA1169" s="295">
        <v>-0.0147558032280383</v>
      </c>
      <c r="AB1169" s="264">
        <v>28545</v>
      </c>
      <c r="AC1169" s="264">
        <v>20961</v>
      </c>
      <c r="AD1169" s="264">
        <v>27780</v>
      </c>
      <c r="AE1169" s="264">
        <v>21513</v>
      </c>
      <c r="AF1169" s="268">
        <v>0.734314240672622</v>
      </c>
      <c r="AG1169" s="268">
        <v>0.774406047516199</v>
      </c>
      <c r="AH1169" s="295">
        <v>-0.0400918068435765</v>
      </c>
    </row>
    <row r="1170" spans="1:34">
      <c r="A1170" s="315" t="s">
        <v>1974</v>
      </c>
      <c r="B1170" s="321" t="s">
        <v>3356</v>
      </c>
      <c r="C1170" s="293" t="s">
        <v>2130</v>
      </c>
      <c r="D1170" s="321" t="s">
        <v>2131</v>
      </c>
      <c r="E1170" s="263">
        <v>4598</v>
      </c>
      <c r="F1170" s="263">
        <v>4360</v>
      </c>
      <c r="G1170" s="263">
        <v>3596</v>
      </c>
      <c r="H1170" s="264">
        <v>4090</v>
      </c>
      <c r="I1170" s="264">
        <v>3540</v>
      </c>
      <c r="J1170" s="264">
        <v>3058</v>
      </c>
      <c r="K1170" s="264">
        <v>2049</v>
      </c>
      <c r="L1170" s="264">
        <v>1986</v>
      </c>
      <c r="M1170" s="264">
        <v>1767</v>
      </c>
      <c r="N1170" s="267">
        <v>0.948238364506307</v>
      </c>
      <c r="O1170" s="266">
        <v>4360</v>
      </c>
      <c r="P1170" s="294">
        <v>0.9</v>
      </c>
      <c r="Q1170" s="267">
        <v>0.948238364506307</v>
      </c>
      <c r="R1170" s="267">
        <v>0.865525672371638</v>
      </c>
      <c r="S1170" s="267">
        <v>0.969253294289897</v>
      </c>
      <c r="T1170" s="295">
        <v>0.0827126921346689</v>
      </c>
      <c r="U1170" s="266">
        <v>4598</v>
      </c>
      <c r="V1170" s="266">
        <v>3596</v>
      </c>
      <c r="W1170" s="267">
        <v>0.782079164854285</v>
      </c>
      <c r="X1170" s="267">
        <v>0.782079164854285</v>
      </c>
      <c r="Y1170" s="268">
        <v>0.747677261613692</v>
      </c>
      <c r="Z1170" s="268">
        <v>0.862371888726208</v>
      </c>
      <c r="AA1170" s="295">
        <v>0.0344019032405926</v>
      </c>
      <c r="AB1170" s="264">
        <v>25301</v>
      </c>
      <c r="AC1170" s="264">
        <v>20559</v>
      </c>
      <c r="AD1170" s="264">
        <v>24977</v>
      </c>
      <c r="AE1170" s="264">
        <v>20834</v>
      </c>
      <c r="AF1170" s="268">
        <v>0.81257657800087</v>
      </c>
      <c r="AG1170" s="268">
        <v>0.834127397205429</v>
      </c>
      <c r="AH1170" s="295">
        <v>-0.0215508192045594</v>
      </c>
    </row>
    <row r="1171" spans="1:34">
      <c r="A1171" s="315" t="s">
        <v>1974</v>
      </c>
      <c r="B1171" s="321" t="s">
        <v>3356</v>
      </c>
      <c r="C1171" s="293" t="s">
        <v>2132</v>
      </c>
      <c r="D1171" s="321" t="s">
        <v>2133</v>
      </c>
      <c r="E1171" s="263">
        <v>3367</v>
      </c>
      <c r="F1171" s="263">
        <v>3324</v>
      </c>
      <c r="G1171" s="263">
        <v>2738</v>
      </c>
      <c r="H1171" s="264">
        <v>3168</v>
      </c>
      <c r="I1171" s="264">
        <v>2905</v>
      </c>
      <c r="J1171" s="264">
        <v>2363</v>
      </c>
      <c r="K1171" s="264">
        <v>1509</v>
      </c>
      <c r="L1171" s="264">
        <v>1504</v>
      </c>
      <c r="M1171" s="264">
        <v>1341</v>
      </c>
      <c r="N1171" s="267">
        <v>0.987228987228987</v>
      </c>
      <c r="O1171" s="266">
        <v>3324</v>
      </c>
      <c r="P1171" s="294">
        <v>0.9</v>
      </c>
      <c r="Q1171" s="267">
        <v>0.987228987228987</v>
      </c>
      <c r="R1171" s="267">
        <v>0.916982323232323</v>
      </c>
      <c r="S1171" s="267">
        <v>0.996686547382372</v>
      </c>
      <c r="T1171" s="295">
        <v>0.070246663996664</v>
      </c>
      <c r="U1171" s="266">
        <v>3367</v>
      </c>
      <c r="V1171" s="266">
        <v>2738</v>
      </c>
      <c r="W1171" s="267">
        <v>0.813186813186813</v>
      </c>
      <c r="X1171" s="267">
        <v>0.813186813186813</v>
      </c>
      <c r="Y1171" s="268">
        <v>0.745896464646465</v>
      </c>
      <c r="Z1171" s="268">
        <v>0.888667992047714</v>
      </c>
      <c r="AA1171" s="295">
        <v>0.0672903485403485</v>
      </c>
      <c r="AB1171" s="264">
        <v>19392</v>
      </c>
      <c r="AC1171" s="264">
        <v>16121</v>
      </c>
      <c r="AD1171" s="264">
        <v>19384</v>
      </c>
      <c r="AE1171" s="264">
        <v>16056</v>
      </c>
      <c r="AF1171" s="268">
        <v>0.831322194719472</v>
      </c>
      <c r="AG1171" s="268">
        <v>0.828312009905076</v>
      </c>
      <c r="AH1171" s="295">
        <v>0.00301018481439563</v>
      </c>
    </row>
    <row r="1172" spans="1:34">
      <c r="A1172" s="315" t="s">
        <v>1974</v>
      </c>
      <c r="B1172" s="321" t="s">
        <v>3356</v>
      </c>
      <c r="C1172" s="293" t="s">
        <v>2134</v>
      </c>
      <c r="D1172" s="321" t="s">
        <v>2135</v>
      </c>
      <c r="E1172" s="263">
        <v>2019</v>
      </c>
      <c r="F1172" s="263">
        <v>1989</v>
      </c>
      <c r="G1172" s="263">
        <v>1698</v>
      </c>
      <c r="H1172" s="264">
        <v>1981</v>
      </c>
      <c r="I1172" s="264">
        <v>1791</v>
      </c>
      <c r="J1172" s="264">
        <v>1586</v>
      </c>
      <c r="K1172" s="264">
        <v>933</v>
      </c>
      <c r="L1172" s="264">
        <v>931</v>
      </c>
      <c r="M1172" s="264">
        <v>878</v>
      </c>
      <c r="N1172" s="267">
        <v>0.985141158989599</v>
      </c>
      <c r="O1172" s="266">
        <v>1989</v>
      </c>
      <c r="P1172" s="294">
        <v>0.9</v>
      </c>
      <c r="Q1172" s="267">
        <v>0.985141158989599</v>
      </c>
      <c r="R1172" s="267">
        <v>0.904088844018173</v>
      </c>
      <c r="S1172" s="267">
        <v>0.997856377277599</v>
      </c>
      <c r="T1172" s="295">
        <v>0.0810523149714262</v>
      </c>
      <c r="U1172" s="266">
        <v>2019</v>
      </c>
      <c r="V1172" s="266">
        <v>1698</v>
      </c>
      <c r="W1172" s="267">
        <v>0.841010401188707</v>
      </c>
      <c r="X1172" s="267">
        <v>0.841010401188707</v>
      </c>
      <c r="Y1172" s="268">
        <v>0.800605754669359</v>
      </c>
      <c r="Z1172" s="268">
        <v>0.941050375133976</v>
      </c>
      <c r="AA1172" s="295">
        <v>0.0404046465193484</v>
      </c>
      <c r="AB1172" s="264">
        <v>12038</v>
      </c>
      <c r="AC1172" s="264">
        <v>10402</v>
      </c>
      <c r="AD1172" s="264">
        <v>12028</v>
      </c>
      <c r="AE1172" s="264">
        <v>10506</v>
      </c>
      <c r="AF1172" s="268">
        <v>0.864097026084067</v>
      </c>
      <c r="AG1172" s="268">
        <v>0.873461922181576</v>
      </c>
      <c r="AH1172" s="295">
        <v>-0.00936489609750923</v>
      </c>
    </row>
    <row r="1173" spans="1:34">
      <c r="A1173" s="315" t="s">
        <v>1974</v>
      </c>
      <c r="B1173" s="321" t="s">
        <v>3356</v>
      </c>
      <c r="C1173" s="293" t="s">
        <v>2136</v>
      </c>
      <c r="D1173" s="321" t="s">
        <v>2137</v>
      </c>
      <c r="E1173" s="263">
        <v>3683</v>
      </c>
      <c r="F1173" s="263">
        <v>3222</v>
      </c>
      <c r="G1173" s="263">
        <v>2921</v>
      </c>
      <c r="H1173" s="264">
        <v>3040</v>
      </c>
      <c r="I1173" s="264">
        <v>2858</v>
      </c>
      <c r="J1173" s="264">
        <v>2485</v>
      </c>
      <c r="K1173" s="264">
        <v>1650</v>
      </c>
      <c r="L1173" s="264">
        <v>1613</v>
      </c>
      <c r="M1173" s="264">
        <v>1439</v>
      </c>
      <c r="N1173" s="267">
        <v>0.874830301384741</v>
      </c>
      <c r="O1173" s="266">
        <v>3222</v>
      </c>
      <c r="P1173" s="294">
        <v>0.9</v>
      </c>
      <c r="Q1173" s="267">
        <v>0.874830301384741</v>
      </c>
      <c r="R1173" s="267">
        <v>0.940131578947368</v>
      </c>
      <c r="S1173" s="267">
        <v>0.977575757575758</v>
      </c>
      <c r="T1173" s="295">
        <v>-0.0653012775626277</v>
      </c>
      <c r="U1173" s="266">
        <v>3683</v>
      </c>
      <c r="V1173" s="266">
        <v>2921</v>
      </c>
      <c r="W1173" s="267">
        <v>0.793103448275862</v>
      </c>
      <c r="X1173" s="267">
        <v>0.793103448275862</v>
      </c>
      <c r="Y1173" s="268">
        <v>0.817434210526316</v>
      </c>
      <c r="Z1173" s="268">
        <v>0.872121212121212</v>
      </c>
      <c r="AA1173" s="295">
        <v>-0.0243307622504537</v>
      </c>
      <c r="AB1173" s="264">
        <v>20271</v>
      </c>
      <c r="AC1173" s="264">
        <v>16860</v>
      </c>
      <c r="AD1173" s="264">
        <v>19516</v>
      </c>
      <c r="AE1173" s="264">
        <v>16624</v>
      </c>
      <c r="AF1173" s="268">
        <v>0.831730057717922</v>
      </c>
      <c r="AG1173" s="268">
        <v>0.851813896290223</v>
      </c>
      <c r="AH1173" s="295">
        <v>-0.0200838385723012</v>
      </c>
    </row>
    <row r="1174" spans="1:34">
      <c r="A1174" s="315" t="s">
        <v>1974</v>
      </c>
      <c r="B1174" s="321" t="s">
        <v>3356</v>
      </c>
      <c r="C1174" s="293" t="s">
        <v>2138</v>
      </c>
      <c r="D1174" s="321" t="s">
        <v>2139</v>
      </c>
      <c r="E1174" s="263">
        <v>3074</v>
      </c>
      <c r="F1174" s="263">
        <v>2949</v>
      </c>
      <c r="G1174" s="263">
        <v>2555</v>
      </c>
      <c r="H1174" s="264">
        <v>2827</v>
      </c>
      <c r="I1174" s="264">
        <v>2584</v>
      </c>
      <c r="J1174" s="264">
        <v>2303</v>
      </c>
      <c r="K1174" s="264">
        <v>1346</v>
      </c>
      <c r="L1174" s="264">
        <v>1317</v>
      </c>
      <c r="M1174" s="264">
        <v>1090</v>
      </c>
      <c r="N1174" s="267">
        <v>0.959336369551073</v>
      </c>
      <c r="O1174" s="266">
        <v>2949</v>
      </c>
      <c r="P1174" s="294">
        <v>0.9</v>
      </c>
      <c r="Q1174" s="267">
        <v>0.959336369551073</v>
      </c>
      <c r="R1174" s="267">
        <v>0.914043155288291</v>
      </c>
      <c r="S1174" s="267">
        <v>0.978454680534918</v>
      </c>
      <c r="T1174" s="295">
        <v>0.045293214262782</v>
      </c>
      <c r="U1174" s="266">
        <v>3074</v>
      </c>
      <c r="V1174" s="266">
        <v>2555</v>
      </c>
      <c r="W1174" s="267">
        <v>0.831164606376057</v>
      </c>
      <c r="X1174" s="267">
        <v>0.831164606376057</v>
      </c>
      <c r="Y1174" s="268">
        <v>0.814644499469402</v>
      </c>
      <c r="Z1174" s="268">
        <v>0.809806835066865</v>
      </c>
      <c r="AA1174" s="295">
        <v>0.0165201069066551</v>
      </c>
      <c r="AB1174" s="264">
        <v>17318</v>
      </c>
      <c r="AC1174" s="264">
        <v>14557</v>
      </c>
      <c r="AD1174" s="264">
        <v>17320</v>
      </c>
      <c r="AE1174" s="264">
        <v>14439</v>
      </c>
      <c r="AF1174" s="268">
        <v>0.840570504677215</v>
      </c>
      <c r="AG1174" s="268">
        <v>0.833660508083141</v>
      </c>
      <c r="AH1174" s="295">
        <v>0.00690999659407365</v>
      </c>
    </row>
    <row r="1175" spans="1:34">
      <c r="A1175" s="315" t="s">
        <v>1974</v>
      </c>
      <c r="B1175" s="321" t="s">
        <v>3356</v>
      </c>
      <c r="C1175" s="293" t="s">
        <v>2140</v>
      </c>
      <c r="D1175" s="321" t="s">
        <v>2141</v>
      </c>
      <c r="E1175" s="263">
        <v>1826</v>
      </c>
      <c r="F1175" s="263">
        <v>1764</v>
      </c>
      <c r="G1175" s="263">
        <v>1145</v>
      </c>
      <c r="H1175" s="264">
        <v>1689</v>
      </c>
      <c r="I1175" s="264">
        <v>1513</v>
      </c>
      <c r="J1175" s="264">
        <v>1054</v>
      </c>
      <c r="K1175" s="264">
        <v>837</v>
      </c>
      <c r="L1175" s="264">
        <v>834</v>
      </c>
      <c r="M1175" s="264">
        <v>623</v>
      </c>
      <c r="N1175" s="267">
        <v>0.96604600219058</v>
      </c>
      <c r="O1175" s="266">
        <v>1764</v>
      </c>
      <c r="P1175" s="294">
        <v>0.9</v>
      </c>
      <c r="Q1175" s="267">
        <v>0.96604600219058</v>
      </c>
      <c r="R1175" s="267">
        <v>0.895796329188869</v>
      </c>
      <c r="S1175" s="267">
        <v>0.996415770609319</v>
      </c>
      <c r="T1175" s="295">
        <v>0.0702496730017113</v>
      </c>
      <c r="U1175" s="266">
        <v>1826</v>
      </c>
      <c r="V1175" s="266">
        <v>1145</v>
      </c>
      <c r="W1175" s="267">
        <v>0.627053669222344</v>
      </c>
      <c r="X1175" s="267">
        <v>0.627053669222344</v>
      </c>
      <c r="Y1175" s="268">
        <v>0.624037892243931</v>
      </c>
      <c r="Z1175" s="268">
        <v>0.744324970131422</v>
      </c>
      <c r="AA1175" s="295">
        <v>0.0030157769784126</v>
      </c>
      <c r="AB1175" s="264">
        <v>10501</v>
      </c>
      <c r="AC1175" s="264">
        <v>6841</v>
      </c>
      <c r="AD1175" s="264">
        <v>10332</v>
      </c>
      <c r="AE1175" s="264">
        <v>6440</v>
      </c>
      <c r="AF1175" s="268">
        <v>0.651461765546138</v>
      </c>
      <c r="AG1175" s="268">
        <v>0.623306233062331</v>
      </c>
      <c r="AH1175" s="295">
        <v>0.0281555324838079</v>
      </c>
    </row>
    <row r="1176" spans="1:34">
      <c r="A1176" s="315" t="s">
        <v>1974</v>
      </c>
      <c r="B1176" s="321" t="s">
        <v>3358</v>
      </c>
      <c r="C1176" s="293" t="s">
        <v>2142</v>
      </c>
      <c r="D1176" s="321" t="s">
        <v>2143</v>
      </c>
      <c r="E1176" s="263">
        <v>1342</v>
      </c>
      <c r="F1176" s="263">
        <v>1313</v>
      </c>
      <c r="G1176" s="263">
        <v>1266</v>
      </c>
      <c r="H1176" s="264">
        <v>1686</v>
      </c>
      <c r="I1176" s="264">
        <v>1651</v>
      </c>
      <c r="J1176" s="264">
        <v>1605</v>
      </c>
      <c r="K1176" s="264">
        <v>649</v>
      </c>
      <c r="L1176" s="264">
        <v>637</v>
      </c>
      <c r="M1176" s="264">
        <v>634</v>
      </c>
      <c r="N1176" s="267">
        <v>0.978390461997019</v>
      </c>
      <c r="O1176" s="266">
        <v>1313</v>
      </c>
      <c r="P1176" s="294">
        <v>0.9</v>
      </c>
      <c r="Q1176" s="267">
        <v>0.978390461997019</v>
      </c>
      <c r="R1176" s="267">
        <v>0.979240806642942</v>
      </c>
      <c r="S1176" s="267">
        <v>0.981510015408321</v>
      </c>
      <c r="T1176" s="295">
        <v>-0.000850344645922485</v>
      </c>
      <c r="U1176" s="266">
        <v>1342</v>
      </c>
      <c r="V1176" s="266">
        <v>1266</v>
      </c>
      <c r="W1176" s="267">
        <v>0.943368107302534</v>
      </c>
      <c r="X1176" s="267">
        <v>0.943368107302534</v>
      </c>
      <c r="Y1176" s="268">
        <v>0.951957295373665</v>
      </c>
      <c r="Z1176" s="268">
        <v>0.976887519260401</v>
      </c>
      <c r="AA1176" s="295">
        <v>-0.00858918807113196</v>
      </c>
      <c r="AB1176" s="264">
        <v>8353</v>
      </c>
      <c r="AC1176" s="264">
        <v>7954</v>
      </c>
      <c r="AD1176" s="264">
        <v>8170</v>
      </c>
      <c r="AE1176" s="264">
        <v>7847</v>
      </c>
      <c r="AF1176" s="268">
        <v>0.952232730755417</v>
      </c>
      <c r="AG1176" s="268">
        <v>0.96046511627907</v>
      </c>
      <c r="AH1176" s="295">
        <v>-0.00823238552365246</v>
      </c>
    </row>
    <row r="1177" spans="1:34">
      <c r="A1177" s="315" t="s">
        <v>1974</v>
      </c>
      <c r="B1177" s="321" t="s">
        <v>3358</v>
      </c>
      <c r="C1177" s="293" t="s">
        <v>2144</v>
      </c>
      <c r="D1177" s="321" t="s">
        <v>2145</v>
      </c>
      <c r="E1177" s="263">
        <v>4854</v>
      </c>
      <c r="F1177" s="263">
        <v>4781</v>
      </c>
      <c r="G1177" s="263">
        <v>4573</v>
      </c>
      <c r="H1177" s="264">
        <v>6107</v>
      </c>
      <c r="I1177" s="264">
        <v>5978</v>
      </c>
      <c r="J1177" s="264">
        <v>5638</v>
      </c>
      <c r="K1177" s="264">
        <v>2680</v>
      </c>
      <c r="L1177" s="264">
        <v>2579</v>
      </c>
      <c r="M1177" s="264">
        <v>2494</v>
      </c>
      <c r="N1177" s="267">
        <v>0.984960857025134</v>
      </c>
      <c r="O1177" s="266">
        <v>4781</v>
      </c>
      <c r="P1177" s="294">
        <v>0.9</v>
      </c>
      <c r="Q1177" s="267">
        <v>0.984960857025134</v>
      </c>
      <c r="R1177" s="267">
        <v>0.978876698870149</v>
      </c>
      <c r="S1177" s="267">
        <v>0.962313432835821</v>
      </c>
      <c r="T1177" s="295">
        <v>0.00608415815498486</v>
      </c>
      <c r="U1177" s="266">
        <v>4854</v>
      </c>
      <c r="V1177" s="266">
        <v>4573</v>
      </c>
      <c r="W1177" s="267">
        <v>0.942109600329625</v>
      </c>
      <c r="X1177" s="267">
        <v>0.942109600329625</v>
      </c>
      <c r="Y1177" s="268">
        <v>0.923202881938759</v>
      </c>
      <c r="Z1177" s="268">
        <v>0.930597014925373</v>
      </c>
      <c r="AA1177" s="295">
        <v>0.0189067183908663</v>
      </c>
      <c r="AB1177" s="264">
        <v>30942</v>
      </c>
      <c r="AC1177" s="264">
        <v>28891</v>
      </c>
      <c r="AD1177" s="264">
        <v>31531</v>
      </c>
      <c r="AE1177" s="264">
        <v>29528</v>
      </c>
      <c r="AF1177" s="268">
        <v>0.933714692004395</v>
      </c>
      <c r="AG1177" s="268">
        <v>0.936475214867908</v>
      </c>
      <c r="AH1177" s="295">
        <v>-0.00276052286351247</v>
      </c>
    </row>
    <row r="1178" spans="1:34">
      <c r="A1178" s="315" t="s">
        <v>1974</v>
      </c>
      <c r="B1178" s="321" t="s">
        <v>3358</v>
      </c>
      <c r="C1178" s="293" t="s">
        <v>2146</v>
      </c>
      <c r="D1178" s="321" t="s">
        <v>2147</v>
      </c>
      <c r="E1178" s="263">
        <v>5066</v>
      </c>
      <c r="F1178" s="263">
        <v>5002</v>
      </c>
      <c r="G1178" s="263">
        <v>4630</v>
      </c>
      <c r="H1178" s="264">
        <v>6229</v>
      </c>
      <c r="I1178" s="264">
        <v>6130</v>
      </c>
      <c r="J1178" s="264">
        <v>5773</v>
      </c>
      <c r="K1178" s="264">
        <v>2797</v>
      </c>
      <c r="L1178" s="264">
        <v>2763</v>
      </c>
      <c r="M1178" s="264">
        <v>2639</v>
      </c>
      <c r="N1178" s="267">
        <v>0.987366758784051</v>
      </c>
      <c r="O1178" s="266">
        <v>5002</v>
      </c>
      <c r="P1178" s="294">
        <v>0.9</v>
      </c>
      <c r="Q1178" s="267">
        <v>0.987366758784051</v>
      </c>
      <c r="R1178" s="267">
        <v>0.984106598169851</v>
      </c>
      <c r="S1178" s="267">
        <v>0.987844118698606</v>
      </c>
      <c r="T1178" s="295">
        <v>0.00326016061419987</v>
      </c>
      <c r="U1178" s="266">
        <v>5066</v>
      </c>
      <c r="V1178" s="266">
        <v>4630</v>
      </c>
      <c r="W1178" s="267">
        <v>0.913936044216344</v>
      </c>
      <c r="X1178" s="267">
        <v>0.913936044216344</v>
      </c>
      <c r="Y1178" s="268">
        <v>0.926794027933858</v>
      </c>
      <c r="Z1178" s="268">
        <v>0.943510904540579</v>
      </c>
      <c r="AA1178" s="295">
        <v>-0.0128579837175136</v>
      </c>
      <c r="AB1178" s="264">
        <v>31861</v>
      </c>
      <c r="AC1178" s="264">
        <v>29618</v>
      </c>
      <c r="AD1178" s="264">
        <v>32212</v>
      </c>
      <c r="AE1178" s="264">
        <v>29592</v>
      </c>
      <c r="AF1178" s="268">
        <v>0.929600451963215</v>
      </c>
      <c r="AG1178" s="268">
        <v>0.918663851980628</v>
      </c>
      <c r="AH1178" s="295">
        <v>0.0109365999825868</v>
      </c>
    </row>
    <row r="1179" spans="1:34">
      <c r="A1179" s="315" t="s">
        <v>1974</v>
      </c>
      <c r="B1179" s="321" t="s">
        <v>3358</v>
      </c>
      <c r="C1179" s="293" t="s">
        <v>2148</v>
      </c>
      <c r="D1179" s="321" t="s">
        <v>2149</v>
      </c>
      <c r="E1179" s="263">
        <v>3662</v>
      </c>
      <c r="F1179" s="263">
        <v>3616</v>
      </c>
      <c r="G1179" s="263">
        <v>3509</v>
      </c>
      <c r="H1179" s="264">
        <v>4579</v>
      </c>
      <c r="I1179" s="264">
        <v>4505</v>
      </c>
      <c r="J1179" s="264">
        <v>4383</v>
      </c>
      <c r="K1179" s="264">
        <v>2028</v>
      </c>
      <c r="L1179" s="264">
        <v>1993</v>
      </c>
      <c r="M1179" s="264">
        <v>1966</v>
      </c>
      <c r="N1179" s="267">
        <v>0.987438558164937</v>
      </c>
      <c r="O1179" s="266">
        <v>3616</v>
      </c>
      <c r="P1179" s="294">
        <v>0.9</v>
      </c>
      <c r="Q1179" s="267">
        <v>0.987438558164937</v>
      </c>
      <c r="R1179" s="267">
        <v>0.983839266215331</v>
      </c>
      <c r="S1179" s="267">
        <v>0.982741617357002</v>
      </c>
      <c r="T1179" s="295">
        <v>0.00359929194960629</v>
      </c>
      <c r="U1179" s="266">
        <v>3662</v>
      </c>
      <c r="V1179" s="266">
        <v>3509</v>
      </c>
      <c r="W1179" s="267">
        <v>0.958219552157291</v>
      </c>
      <c r="X1179" s="267">
        <v>0.958219552157291</v>
      </c>
      <c r="Y1179" s="268">
        <v>0.957195894300065</v>
      </c>
      <c r="Z1179" s="268">
        <v>0.969428007889546</v>
      </c>
      <c r="AA1179" s="295">
        <v>0.00102365785722558</v>
      </c>
      <c r="AB1179" s="264">
        <v>23184</v>
      </c>
      <c r="AC1179" s="264">
        <v>22344</v>
      </c>
      <c r="AD1179" s="264">
        <v>23272</v>
      </c>
      <c r="AE1179" s="264">
        <v>22592</v>
      </c>
      <c r="AF1179" s="268">
        <v>0.963768115942029</v>
      </c>
      <c r="AG1179" s="268">
        <v>0.970780336885528</v>
      </c>
      <c r="AH1179" s="295">
        <v>-0.00701222094349874</v>
      </c>
    </row>
    <row r="1180" spans="1:34">
      <c r="A1180" s="315" t="s">
        <v>1974</v>
      </c>
      <c r="B1180" s="321" t="s">
        <v>3358</v>
      </c>
      <c r="C1180" s="293" t="s">
        <v>2150</v>
      </c>
      <c r="D1180" s="321" t="s">
        <v>2151</v>
      </c>
      <c r="E1180" s="263">
        <v>1788</v>
      </c>
      <c r="F1180" s="263">
        <v>1721</v>
      </c>
      <c r="G1180" s="263">
        <v>1621</v>
      </c>
      <c r="H1180" s="264">
        <v>1962</v>
      </c>
      <c r="I1180" s="264">
        <v>1886</v>
      </c>
      <c r="J1180" s="264">
        <v>1761</v>
      </c>
      <c r="K1180" s="264">
        <v>941</v>
      </c>
      <c r="L1180" s="264">
        <v>877</v>
      </c>
      <c r="M1180" s="264">
        <v>862</v>
      </c>
      <c r="N1180" s="267">
        <v>0.962527964205817</v>
      </c>
      <c r="O1180" s="266">
        <v>1721</v>
      </c>
      <c r="P1180" s="294">
        <v>0.9</v>
      </c>
      <c r="Q1180" s="267">
        <v>0.962527964205817</v>
      </c>
      <c r="R1180" s="267">
        <v>0.961264016309888</v>
      </c>
      <c r="S1180" s="267">
        <v>0.931987247608927</v>
      </c>
      <c r="T1180" s="295">
        <v>0.00126394789592865</v>
      </c>
      <c r="U1180" s="266">
        <v>1788</v>
      </c>
      <c r="V1180" s="266">
        <v>1621</v>
      </c>
      <c r="W1180" s="267">
        <v>0.906599552572707</v>
      </c>
      <c r="X1180" s="267">
        <v>0.906599552572707</v>
      </c>
      <c r="Y1180" s="268">
        <v>0.897553516819572</v>
      </c>
      <c r="Z1180" s="268">
        <v>0.916046758767269</v>
      </c>
      <c r="AA1180" s="295">
        <v>0.00904603575313512</v>
      </c>
      <c r="AB1180" s="264">
        <v>10718</v>
      </c>
      <c r="AC1180" s="264">
        <v>9598</v>
      </c>
      <c r="AD1180" s="264">
        <v>10617</v>
      </c>
      <c r="AE1180" s="264">
        <v>9645</v>
      </c>
      <c r="AF1180" s="268">
        <v>0.895502892330659</v>
      </c>
      <c r="AG1180" s="268">
        <v>0.908448714326081</v>
      </c>
      <c r="AH1180" s="295">
        <v>-0.012945821995422</v>
      </c>
    </row>
    <row r="1181" spans="1:34">
      <c r="A1181" s="315" t="s">
        <v>1974</v>
      </c>
      <c r="B1181" s="321" t="s">
        <v>3358</v>
      </c>
      <c r="C1181" s="293" t="s">
        <v>2152</v>
      </c>
      <c r="D1181" s="321" t="s">
        <v>2153</v>
      </c>
      <c r="E1181" s="263">
        <v>1952</v>
      </c>
      <c r="F1181" s="263">
        <v>1911</v>
      </c>
      <c r="G1181" s="263">
        <v>1822</v>
      </c>
      <c r="H1181" s="264">
        <v>2609</v>
      </c>
      <c r="I1181" s="264">
        <v>2572</v>
      </c>
      <c r="J1181" s="264">
        <v>2399</v>
      </c>
      <c r="K1181" s="264">
        <v>1196</v>
      </c>
      <c r="L1181" s="264">
        <v>1175</v>
      </c>
      <c r="M1181" s="264">
        <v>1140</v>
      </c>
      <c r="N1181" s="267">
        <v>0.978995901639344</v>
      </c>
      <c r="O1181" s="266">
        <v>1911</v>
      </c>
      <c r="P1181" s="294">
        <v>0.9</v>
      </c>
      <c r="Q1181" s="267">
        <v>0.978995901639344</v>
      </c>
      <c r="R1181" s="267">
        <v>0.98581832119586</v>
      </c>
      <c r="S1181" s="267">
        <v>0.982441471571906</v>
      </c>
      <c r="T1181" s="295">
        <v>-0.00682241955651619</v>
      </c>
      <c r="U1181" s="266">
        <v>1952</v>
      </c>
      <c r="V1181" s="266">
        <v>1822</v>
      </c>
      <c r="W1181" s="267">
        <v>0.933401639344262</v>
      </c>
      <c r="X1181" s="267">
        <v>0.933401639344262</v>
      </c>
      <c r="Y1181" s="268">
        <v>0.9195093905711</v>
      </c>
      <c r="Z1181" s="268">
        <v>0.953177257525084</v>
      </c>
      <c r="AA1181" s="295">
        <v>0.0138922487731623</v>
      </c>
      <c r="AB1181" s="264">
        <v>13567</v>
      </c>
      <c r="AC1181" s="264">
        <v>12644</v>
      </c>
      <c r="AD1181" s="264">
        <v>14059</v>
      </c>
      <c r="AE1181" s="264">
        <v>13256</v>
      </c>
      <c r="AF1181" s="268">
        <v>0.931967273531363</v>
      </c>
      <c r="AG1181" s="268">
        <v>0.942883562131019</v>
      </c>
      <c r="AH1181" s="295">
        <v>-0.0109162885996564</v>
      </c>
    </row>
    <row r="1182" spans="1:34">
      <c r="A1182" s="315" t="s">
        <v>1974</v>
      </c>
      <c r="B1182" s="321" t="s">
        <v>3358</v>
      </c>
      <c r="C1182" s="293" t="s">
        <v>2154</v>
      </c>
      <c r="D1182" s="321" t="s">
        <v>2155</v>
      </c>
      <c r="E1182" s="263">
        <v>5572</v>
      </c>
      <c r="F1182" s="263">
        <v>5304</v>
      </c>
      <c r="G1182" s="263">
        <v>4988</v>
      </c>
      <c r="H1182" s="264">
        <v>6766</v>
      </c>
      <c r="I1182" s="264">
        <v>6367</v>
      </c>
      <c r="J1182" s="264">
        <v>6094</v>
      </c>
      <c r="K1182" s="264">
        <v>2710</v>
      </c>
      <c r="L1182" s="264">
        <v>2618</v>
      </c>
      <c r="M1182" s="264">
        <v>2502</v>
      </c>
      <c r="N1182" s="267">
        <v>0.951902368987796</v>
      </c>
      <c r="O1182" s="266">
        <v>5304</v>
      </c>
      <c r="P1182" s="294">
        <v>0.9</v>
      </c>
      <c r="Q1182" s="267">
        <v>0.951902368987796</v>
      </c>
      <c r="R1182" s="267">
        <v>0.941028672775643</v>
      </c>
      <c r="S1182" s="267">
        <v>0.966051660516605</v>
      </c>
      <c r="T1182" s="295">
        <v>0.0108736962121532</v>
      </c>
      <c r="U1182" s="266">
        <v>5572</v>
      </c>
      <c r="V1182" s="266">
        <v>4988</v>
      </c>
      <c r="W1182" s="267">
        <v>0.89519023689878</v>
      </c>
      <c r="X1182" s="267">
        <v>0.89519023689878</v>
      </c>
      <c r="Y1182" s="268">
        <v>0.900679869937925</v>
      </c>
      <c r="Z1182" s="268">
        <v>0.923247232472325</v>
      </c>
      <c r="AA1182" s="295">
        <v>-0.00548963303914529</v>
      </c>
      <c r="AB1182" s="264">
        <v>33599</v>
      </c>
      <c r="AC1182" s="264">
        <v>30365</v>
      </c>
      <c r="AD1182" s="264">
        <v>33441</v>
      </c>
      <c r="AE1182" s="264">
        <v>30907</v>
      </c>
      <c r="AF1182" s="268">
        <v>0.903747135331409</v>
      </c>
      <c r="AG1182" s="268">
        <v>0.924224754044436</v>
      </c>
      <c r="AH1182" s="295">
        <v>-0.0204776187130278</v>
      </c>
    </row>
    <row r="1183" spans="1:34">
      <c r="A1183" s="315" t="s">
        <v>1974</v>
      </c>
      <c r="B1183" s="321" t="s">
        <v>3358</v>
      </c>
      <c r="C1183" s="293" t="s">
        <v>2156</v>
      </c>
      <c r="D1183" s="321" t="s">
        <v>2157</v>
      </c>
      <c r="E1183" s="263">
        <v>4279</v>
      </c>
      <c r="F1183" s="263">
        <v>4214</v>
      </c>
      <c r="G1183" s="263">
        <v>3925</v>
      </c>
      <c r="H1183" s="264">
        <v>5209</v>
      </c>
      <c r="I1183" s="264">
        <v>5123</v>
      </c>
      <c r="J1183" s="264">
        <v>4578</v>
      </c>
      <c r="K1183" s="264">
        <v>2291</v>
      </c>
      <c r="L1183" s="264">
        <v>2275</v>
      </c>
      <c r="M1183" s="264">
        <v>2144</v>
      </c>
      <c r="N1183" s="267">
        <v>0.98480953493807</v>
      </c>
      <c r="O1183" s="266">
        <v>4214</v>
      </c>
      <c r="P1183" s="294">
        <v>0.9</v>
      </c>
      <c r="Q1183" s="267">
        <v>0.98480953493807</v>
      </c>
      <c r="R1183" s="267">
        <v>0.983490113265502</v>
      </c>
      <c r="S1183" s="267">
        <v>0.993016150152772</v>
      </c>
      <c r="T1183" s="295">
        <v>0.0013194216725676</v>
      </c>
      <c r="U1183" s="266">
        <v>4279</v>
      </c>
      <c r="V1183" s="266">
        <v>3925</v>
      </c>
      <c r="W1183" s="267">
        <v>0.917270390278102</v>
      </c>
      <c r="X1183" s="267">
        <v>0.917270390278102</v>
      </c>
      <c r="Y1183" s="268">
        <v>0.8788635054713</v>
      </c>
      <c r="Z1183" s="268">
        <v>0.93583587952859</v>
      </c>
      <c r="AA1183" s="295">
        <v>0.0384068848068027</v>
      </c>
      <c r="AB1183" s="264">
        <v>26820</v>
      </c>
      <c r="AC1183" s="264">
        <v>24725</v>
      </c>
      <c r="AD1183" s="264">
        <v>26425</v>
      </c>
      <c r="AE1183" s="264">
        <v>24808</v>
      </c>
      <c r="AF1183" s="268">
        <v>0.921886651752424</v>
      </c>
      <c r="AG1183" s="268">
        <v>0.938807947019868</v>
      </c>
      <c r="AH1183" s="295">
        <v>-0.016921295267444</v>
      </c>
    </row>
    <row r="1184" spans="1:34">
      <c r="A1184" s="315" t="s">
        <v>1974</v>
      </c>
      <c r="B1184" s="321" t="s">
        <v>3358</v>
      </c>
      <c r="C1184" s="293" t="s">
        <v>2158</v>
      </c>
      <c r="D1184" s="321" t="s">
        <v>2159</v>
      </c>
      <c r="E1184" s="263">
        <v>4500</v>
      </c>
      <c r="F1184" s="263">
        <v>4407</v>
      </c>
      <c r="G1184" s="263">
        <v>4220</v>
      </c>
      <c r="H1184" s="264">
        <v>6096</v>
      </c>
      <c r="I1184" s="264">
        <v>5845</v>
      </c>
      <c r="J1184" s="264">
        <v>5654</v>
      </c>
      <c r="K1184" s="264">
        <v>2649</v>
      </c>
      <c r="L1184" s="264">
        <v>2506</v>
      </c>
      <c r="M1184" s="264">
        <v>2511</v>
      </c>
      <c r="N1184" s="267">
        <v>0.979333333333333</v>
      </c>
      <c r="O1184" s="266">
        <v>4407</v>
      </c>
      <c r="P1184" s="294">
        <v>0.9</v>
      </c>
      <c r="Q1184" s="267">
        <v>0.979333333333333</v>
      </c>
      <c r="R1184" s="267">
        <v>0.958825459317585</v>
      </c>
      <c r="S1184" s="267">
        <v>0.946017365043413</v>
      </c>
      <c r="T1184" s="295">
        <v>0.0205078740157479</v>
      </c>
      <c r="U1184" s="266">
        <v>4500</v>
      </c>
      <c r="V1184" s="266">
        <v>4220</v>
      </c>
      <c r="W1184" s="267">
        <v>0.937777777777778</v>
      </c>
      <c r="X1184" s="267">
        <v>0.937777777777778</v>
      </c>
      <c r="Y1184" s="268">
        <v>0.92749343832021</v>
      </c>
      <c r="Z1184" s="268">
        <v>0.947904869762174</v>
      </c>
      <c r="AA1184" s="295">
        <v>0.0102843394575678</v>
      </c>
      <c r="AB1184" s="264">
        <v>30137</v>
      </c>
      <c r="AC1184" s="264">
        <v>28235</v>
      </c>
      <c r="AD1184" s="264">
        <v>29878</v>
      </c>
      <c r="AE1184" s="264">
        <v>28293</v>
      </c>
      <c r="AF1184" s="268">
        <v>0.936888210505359</v>
      </c>
      <c r="AG1184" s="268">
        <v>0.946950933797443</v>
      </c>
      <c r="AH1184" s="295">
        <v>-0.010062723292084</v>
      </c>
    </row>
    <row r="1185" spans="1:34">
      <c r="A1185" s="315" t="s">
        <v>1974</v>
      </c>
      <c r="B1185" s="321" t="s">
        <v>3358</v>
      </c>
      <c r="C1185" s="293" t="s">
        <v>2160</v>
      </c>
      <c r="D1185" s="321" t="s">
        <v>2161</v>
      </c>
      <c r="E1185" s="263">
        <v>3710</v>
      </c>
      <c r="F1185" s="263">
        <v>3659</v>
      </c>
      <c r="G1185" s="263">
        <v>3547</v>
      </c>
      <c r="H1185" s="264">
        <v>4802</v>
      </c>
      <c r="I1185" s="264">
        <v>4750</v>
      </c>
      <c r="J1185" s="264">
        <v>4580</v>
      </c>
      <c r="K1185" s="264">
        <v>2011</v>
      </c>
      <c r="L1185" s="264">
        <v>1989</v>
      </c>
      <c r="M1185" s="264">
        <v>1954</v>
      </c>
      <c r="N1185" s="267">
        <v>0.986253369272237</v>
      </c>
      <c r="O1185" s="266">
        <v>3659</v>
      </c>
      <c r="P1185" s="294">
        <v>0.9</v>
      </c>
      <c r="Q1185" s="267">
        <v>0.986253369272237</v>
      </c>
      <c r="R1185" s="267">
        <v>0.989171178675552</v>
      </c>
      <c r="S1185" s="267">
        <v>0.989060169070114</v>
      </c>
      <c r="T1185" s="295">
        <v>-0.00291780940331465</v>
      </c>
      <c r="U1185" s="266">
        <v>3710</v>
      </c>
      <c r="V1185" s="266">
        <v>3547</v>
      </c>
      <c r="W1185" s="267">
        <v>0.956064690026954</v>
      </c>
      <c r="X1185" s="267">
        <v>0.956064690026954</v>
      </c>
      <c r="Y1185" s="268">
        <v>0.953769262807164</v>
      </c>
      <c r="Z1185" s="268">
        <v>0.971655892590751</v>
      </c>
      <c r="AA1185" s="295">
        <v>0.00229542721979048</v>
      </c>
      <c r="AB1185" s="264">
        <v>24347</v>
      </c>
      <c r="AC1185" s="264">
        <v>23500</v>
      </c>
      <c r="AD1185" s="264">
        <v>24468</v>
      </c>
      <c r="AE1185" s="264">
        <v>23812</v>
      </c>
      <c r="AF1185" s="268">
        <v>0.965211319669774</v>
      </c>
      <c r="AG1185" s="268">
        <v>0.973189471963381</v>
      </c>
      <c r="AH1185" s="295">
        <v>-0.00797815229360632</v>
      </c>
    </row>
    <row r="1186" spans="1:34">
      <c r="A1186" s="315" t="s">
        <v>1974</v>
      </c>
      <c r="B1186" s="321" t="s">
        <v>3358</v>
      </c>
      <c r="C1186" s="293" t="s">
        <v>2162</v>
      </c>
      <c r="D1186" s="321" t="s">
        <v>2163</v>
      </c>
      <c r="E1186" s="263">
        <v>2222</v>
      </c>
      <c r="F1186" s="263">
        <v>2183</v>
      </c>
      <c r="G1186" s="263">
        <v>2090</v>
      </c>
      <c r="H1186" s="264">
        <v>2945</v>
      </c>
      <c r="I1186" s="264">
        <v>2851</v>
      </c>
      <c r="J1186" s="264">
        <v>2692</v>
      </c>
      <c r="K1186" s="264">
        <v>1113</v>
      </c>
      <c r="L1186" s="264">
        <v>1101</v>
      </c>
      <c r="M1186" s="264">
        <v>1059</v>
      </c>
      <c r="N1186" s="267">
        <v>0.982448244824482</v>
      </c>
      <c r="O1186" s="266">
        <v>2183</v>
      </c>
      <c r="P1186" s="294">
        <v>0.9</v>
      </c>
      <c r="Q1186" s="267">
        <v>0.982448244824482</v>
      </c>
      <c r="R1186" s="267">
        <v>0.968081494057725</v>
      </c>
      <c r="S1186" s="267">
        <v>0.98921832884097</v>
      </c>
      <c r="T1186" s="295">
        <v>0.0143667507667575</v>
      </c>
      <c r="U1186" s="266">
        <v>2222</v>
      </c>
      <c r="V1186" s="266">
        <v>2090</v>
      </c>
      <c r="W1186" s="267">
        <v>0.940594059405941</v>
      </c>
      <c r="X1186" s="267">
        <v>0.940594059405941</v>
      </c>
      <c r="Y1186" s="268">
        <v>0.914091680814941</v>
      </c>
      <c r="Z1186" s="268">
        <v>0.951482479784367</v>
      </c>
      <c r="AA1186" s="295">
        <v>0.0265023785909999</v>
      </c>
      <c r="AB1186" s="264">
        <v>14430</v>
      </c>
      <c r="AC1186" s="264">
        <v>13689</v>
      </c>
      <c r="AD1186" s="264">
        <v>14569</v>
      </c>
      <c r="AE1186" s="264">
        <v>14005</v>
      </c>
      <c r="AF1186" s="268">
        <v>0.948648648648649</v>
      </c>
      <c r="AG1186" s="268">
        <v>0.961287665591324</v>
      </c>
      <c r="AH1186" s="295">
        <v>-0.0126390169426754</v>
      </c>
    </row>
    <row r="1187" spans="1:34">
      <c r="A1187" s="315" t="s">
        <v>1974</v>
      </c>
      <c r="B1187" s="321" t="s">
        <v>3358</v>
      </c>
      <c r="C1187" s="293" t="s">
        <v>2164</v>
      </c>
      <c r="D1187" s="321" t="s">
        <v>2165</v>
      </c>
      <c r="E1187" s="263">
        <v>5664</v>
      </c>
      <c r="F1187" s="263">
        <v>5382</v>
      </c>
      <c r="G1187" s="263">
        <v>5198</v>
      </c>
      <c r="H1187" s="264">
        <v>7705</v>
      </c>
      <c r="I1187" s="264">
        <v>7451</v>
      </c>
      <c r="J1187" s="264">
        <v>7020</v>
      </c>
      <c r="K1187" s="264">
        <v>3186</v>
      </c>
      <c r="L1187" s="264">
        <v>3090</v>
      </c>
      <c r="M1187" s="264">
        <v>2973</v>
      </c>
      <c r="N1187" s="267">
        <v>0.95021186440678</v>
      </c>
      <c r="O1187" s="266">
        <v>5382</v>
      </c>
      <c r="P1187" s="294">
        <v>0.9</v>
      </c>
      <c r="Q1187" s="267">
        <v>0.95021186440678</v>
      </c>
      <c r="R1187" s="267">
        <v>0.967034393251136</v>
      </c>
      <c r="S1187" s="267">
        <v>0.969868173258004</v>
      </c>
      <c r="T1187" s="295">
        <v>-0.016822528844356</v>
      </c>
      <c r="U1187" s="266">
        <v>5664</v>
      </c>
      <c r="V1187" s="266">
        <v>5198</v>
      </c>
      <c r="W1187" s="267">
        <v>0.917725988700565</v>
      </c>
      <c r="X1187" s="267">
        <v>0.917725988700565</v>
      </c>
      <c r="Y1187" s="268">
        <v>0.91109669046074</v>
      </c>
      <c r="Z1187" s="268">
        <v>0.933145009416196</v>
      </c>
      <c r="AA1187" s="295">
        <v>0.00662929823982517</v>
      </c>
      <c r="AB1187" s="264">
        <v>38076</v>
      </c>
      <c r="AC1187" s="264">
        <v>35261</v>
      </c>
      <c r="AD1187" s="264">
        <v>38472</v>
      </c>
      <c r="AE1187" s="264">
        <v>35975</v>
      </c>
      <c r="AF1187" s="268">
        <v>0.926068914801975</v>
      </c>
      <c r="AG1187" s="268">
        <v>0.935095653982117</v>
      </c>
      <c r="AH1187" s="295">
        <v>-0.00902673918014196</v>
      </c>
    </row>
    <row r="1188" spans="1:34">
      <c r="A1188" s="315" t="s">
        <v>1974</v>
      </c>
      <c r="B1188" s="321" t="s">
        <v>3358</v>
      </c>
      <c r="C1188" s="293" t="s">
        <v>2166</v>
      </c>
      <c r="D1188" s="321" t="s">
        <v>2167</v>
      </c>
      <c r="E1188" s="263">
        <v>4360</v>
      </c>
      <c r="F1188" s="263">
        <v>4270</v>
      </c>
      <c r="G1188" s="263">
        <v>3892</v>
      </c>
      <c r="H1188" s="264">
        <v>5618</v>
      </c>
      <c r="I1188" s="264">
        <v>5475</v>
      </c>
      <c r="J1188" s="264">
        <v>4944</v>
      </c>
      <c r="K1188" s="264">
        <v>2381</v>
      </c>
      <c r="L1188" s="264">
        <v>2170</v>
      </c>
      <c r="M1188" s="264">
        <v>2072</v>
      </c>
      <c r="N1188" s="267">
        <v>0.979357798165138</v>
      </c>
      <c r="O1188" s="266">
        <v>4270</v>
      </c>
      <c r="P1188" s="294">
        <v>0.9</v>
      </c>
      <c r="Q1188" s="267">
        <v>0.979357798165138</v>
      </c>
      <c r="R1188" s="267">
        <v>0.974546101815593</v>
      </c>
      <c r="S1188" s="267">
        <v>0.911381772364553</v>
      </c>
      <c r="T1188" s="295">
        <v>0.00481169634954481</v>
      </c>
      <c r="U1188" s="266">
        <v>4360</v>
      </c>
      <c r="V1188" s="266">
        <v>3892</v>
      </c>
      <c r="W1188" s="267">
        <v>0.892660550458716</v>
      </c>
      <c r="X1188" s="267">
        <v>0.892660550458716</v>
      </c>
      <c r="Y1188" s="268">
        <v>0.88002847988608</v>
      </c>
      <c r="Z1188" s="268">
        <v>0.870222595548089</v>
      </c>
      <c r="AA1188" s="295">
        <v>0.0126320705726352</v>
      </c>
      <c r="AB1188" s="264">
        <v>27623</v>
      </c>
      <c r="AC1188" s="264">
        <v>24355</v>
      </c>
      <c r="AD1188" s="264">
        <v>28395</v>
      </c>
      <c r="AE1188" s="264">
        <v>24774</v>
      </c>
      <c r="AF1188" s="268">
        <v>0.881692792238352</v>
      </c>
      <c r="AG1188" s="268">
        <v>0.872477548864237</v>
      </c>
      <c r="AH1188" s="295">
        <v>0.00921524337411539</v>
      </c>
    </row>
    <row r="1189" spans="1:34">
      <c r="A1189" s="315" t="s">
        <v>1974</v>
      </c>
      <c r="B1189" s="321" t="s">
        <v>3358</v>
      </c>
      <c r="C1189" s="293" t="s">
        <v>2168</v>
      </c>
      <c r="D1189" s="321" t="s">
        <v>2169</v>
      </c>
      <c r="E1189" s="263">
        <v>3313</v>
      </c>
      <c r="F1189" s="263">
        <v>3116</v>
      </c>
      <c r="G1189" s="263">
        <v>3010</v>
      </c>
      <c r="H1189" s="264">
        <v>4139</v>
      </c>
      <c r="I1189" s="264">
        <v>3908</v>
      </c>
      <c r="J1189" s="264">
        <v>3820</v>
      </c>
      <c r="K1189" s="264">
        <v>1736</v>
      </c>
      <c r="L1189" s="264">
        <v>1645</v>
      </c>
      <c r="M1189" s="264">
        <v>1626</v>
      </c>
      <c r="N1189" s="267">
        <v>0.940537277392092</v>
      </c>
      <c r="O1189" s="266">
        <v>3116</v>
      </c>
      <c r="P1189" s="294">
        <v>0.9</v>
      </c>
      <c r="Q1189" s="267">
        <v>0.940537277392092</v>
      </c>
      <c r="R1189" s="267">
        <v>0.944189417733752</v>
      </c>
      <c r="S1189" s="267">
        <v>0.94758064516129</v>
      </c>
      <c r="T1189" s="295">
        <v>-0.00365214034166028</v>
      </c>
      <c r="U1189" s="266">
        <v>3313</v>
      </c>
      <c r="V1189" s="266">
        <v>3010</v>
      </c>
      <c r="W1189" s="267">
        <v>0.908542106851796</v>
      </c>
      <c r="X1189" s="267">
        <v>0.908542106851796</v>
      </c>
      <c r="Y1189" s="268">
        <v>0.922928243537086</v>
      </c>
      <c r="Z1189" s="268">
        <v>0.936635944700461</v>
      </c>
      <c r="AA1189" s="295">
        <v>-0.0143861366852903</v>
      </c>
      <c r="AB1189" s="264">
        <v>21354</v>
      </c>
      <c r="AC1189" s="264">
        <v>19758</v>
      </c>
      <c r="AD1189" s="264">
        <v>22089</v>
      </c>
      <c r="AE1189" s="264">
        <v>20711</v>
      </c>
      <c r="AF1189" s="268">
        <v>0.925259904467547</v>
      </c>
      <c r="AG1189" s="268">
        <v>0.937616007967767</v>
      </c>
      <c r="AH1189" s="295">
        <v>-0.0123561035002198</v>
      </c>
    </row>
    <row r="1190" spans="1:34">
      <c r="A1190" s="315" t="s">
        <v>1974</v>
      </c>
      <c r="B1190" s="321" t="s">
        <v>3358</v>
      </c>
      <c r="C1190" s="293" t="s">
        <v>2170</v>
      </c>
      <c r="D1190" s="321" t="s">
        <v>2171</v>
      </c>
      <c r="E1190" s="263">
        <v>5172</v>
      </c>
      <c r="F1190" s="263">
        <v>5072</v>
      </c>
      <c r="G1190" s="263">
        <v>4714</v>
      </c>
      <c r="H1190" s="264">
        <v>5990</v>
      </c>
      <c r="I1190" s="264">
        <v>5825</v>
      </c>
      <c r="J1190" s="264">
        <v>5421</v>
      </c>
      <c r="K1190" s="264">
        <v>2785</v>
      </c>
      <c r="L1190" s="264">
        <v>2701</v>
      </c>
      <c r="M1190" s="264">
        <v>2542</v>
      </c>
      <c r="N1190" s="267">
        <v>0.980665119876257</v>
      </c>
      <c r="O1190" s="266">
        <v>5072</v>
      </c>
      <c r="P1190" s="294">
        <v>0.9</v>
      </c>
      <c r="Q1190" s="267">
        <v>0.980665119876257</v>
      </c>
      <c r="R1190" s="267">
        <v>0.97245409015025</v>
      </c>
      <c r="S1190" s="267">
        <v>0.96983842010772</v>
      </c>
      <c r="T1190" s="295">
        <v>0.0082110297260064</v>
      </c>
      <c r="U1190" s="266">
        <v>5172</v>
      </c>
      <c r="V1190" s="266">
        <v>4714</v>
      </c>
      <c r="W1190" s="267">
        <v>0.911446249033256</v>
      </c>
      <c r="X1190" s="267">
        <v>0.911446249033256</v>
      </c>
      <c r="Y1190" s="268">
        <v>0.905008347245409</v>
      </c>
      <c r="Z1190" s="268">
        <v>0.912746858168761</v>
      </c>
      <c r="AA1190" s="295">
        <v>0.00643790178784698</v>
      </c>
      <c r="AB1190" s="264">
        <v>31737</v>
      </c>
      <c r="AC1190" s="264">
        <v>28712</v>
      </c>
      <c r="AD1190" s="264">
        <v>31798</v>
      </c>
      <c r="AE1190" s="264">
        <v>29132</v>
      </c>
      <c r="AF1190" s="268">
        <v>0.904685382991461</v>
      </c>
      <c r="AG1190" s="268">
        <v>0.916158248946475</v>
      </c>
      <c r="AH1190" s="295">
        <v>-0.0114728659550135</v>
      </c>
    </row>
    <row r="1191" spans="1:34">
      <c r="A1191" s="315" t="s">
        <v>1974</v>
      </c>
      <c r="B1191" s="321" t="s">
        <v>3358</v>
      </c>
      <c r="C1191" s="293" t="s">
        <v>2172</v>
      </c>
      <c r="D1191" s="321" t="s">
        <v>2173</v>
      </c>
      <c r="E1191" s="263">
        <v>4475</v>
      </c>
      <c r="F1191" s="263">
        <v>4429</v>
      </c>
      <c r="G1191" s="263">
        <v>4164</v>
      </c>
      <c r="H1191" s="264">
        <v>5044</v>
      </c>
      <c r="I1191" s="264">
        <v>4956</v>
      </c>
      <c r="J1191" s="264">
        <v>4652</v>
      </c>
      <c r="K1191" s="264">
        <v>2273</v>
      </c>
      <c r="L1191" s="264">
        <v>2253</v>
      </c>
      <c r="M1191" s="264">
        <v>2176</v>
      </c>
      <c r="N1191" s="267">
        <v>0.989720670391061</v>
      </c>
      <c r="O1191" s="266">
        <v>4429</v>
      </c>
      <c r="P1191" s="294">
        <v>0.9</v>
      </c>
      <c r="Q1191" s="267">
        <v>0.989720670391061</v>
      </c>
      <c r="R1191" s="267">
        <v>0.982553528945281</v>
      </c>
      <c r="S1191" s="267">
        <v>0.991201055873295</v>
      </c>
      <c r="T1191" s="295">
        <v>0.00716714144578001</v>
      </c>
      <c r="U1191" s="266">
        <v>4475</v>
      </c>
      <c r="V1191" s="266">
        <v>4164</v>
      </c>
      <c r="W1191" s="267">
        <v>0.930502793296089</v>
      </c>
      <c r="X1191" s="267">
        <v>0.930502793296089</v>
      </c>
      <c r="Y1191" s="268">
        <v>0.922283901665345</v>
      </c>
      <c r="Z1191" s="268">
        <v>0.957325120985482</v>
      </c>
      <c r="AA1191" s="295">
        <v>0.00821889163074441</v>
      </c>
      <c r="AB1191" s="264">
        <v>28297</v>
      </c>
      <c r="AC1191" s="264">
        <v>26570</v>
      </c>
      <c r="AD1191" s="264">
        <v>28295</v>
      </c>
      <c r="AE1191" s="264">
        <v>26490</v>
      </c>
      <c r="AF1191" s="268">
        <v>0.938968795278651</v>
      </c>
      <c r="AG1191" s="268">
        <v>0.936207810567238</v>
      </c>
      <c r="AH1191" s="295">
        <v>0.00276098471141339</v>
      </c>
    </row>
    <row r="1192" spans="1:34">
      <c r="A1192" s="315" t="s">
        <v>1974</v>
      </c>
      <c r="B1192" s="321" t="s">
        <v>3358</v>
      </c>
      <c r="C1192" s="293" t="s">
        <v>2174</v>
      </c>
      <c r="D1192" s="321" t="s">
        <v>2175</v>
      </c>
      <c r="E1192" s="263">
        <v>2136</v>
      </c>
      <c r="F1192" s="263">
        <v>2086</v>
      </c>
      <c r="G1192" s="263">
        <v>1695</v>
      </c>
      <c r="H1192" s="264">
        <v>2449</v>
      </c>
      <c r="I1192" s="264">
        <v>2399</v>
      </c>
      <c r="J1192" s="264">
        <v>2022</v>
      </c>
      <c r="K1192" s="264">
        <v>1105</v>
      </c>
      <c r="L1192" s="264">
        <v>1094</v>
      </c>
      <c r="M1192" s="264">
        <v>1012</v>
      </c>
      <c r="N1192" s="267">
        <v>0.976591760299625</v>
      </c>
      <c r="O1192" s="266">
        <v>2086</v>
      </c>
      <c r="P1192" s="294">
        <v>0.9</v>
      </c>
      <c r="Q1192" s="267">
        <v>0.976591760299625</v>
      </c>
      <c r="R1192" s="267">
        <v>0.979583503470804</v>
      </c>
      <c r="S1192" s="267">
        <v>0.990045248868778</v>
      </c>
      <c r="T1192" s="295">
        <v>-0.0029917431711789</v>
      </c>
      <c r="U1192" s="266">
        <v>2136</v>
      </c>
      <c r="V1192" s="266">
        <v>1695</v>
      </c>
      <c r="W1192" s="267">
        <v>0.793539325842697</v>
      </c>
      <c r="X1192" s="267">
        <v>0.793539325842697</v>
      </c>
      <c r="Y1192" s="268">
        <v>0.82564311964067</v>
      </c>
      <c r="Z1192" s="268">
        <v>0.915837104072398</v>
      </c>
      <c r="AA1192" s="295">
        <v>-0.032103793797973</v>
      </c>
      <c r="AB1192" s="264">
        <v>13617</v>
      </c>
      <c r="AC1192" s="264">
        <v>11313</v>
      </c>
      <c r="AD1192" s="264">
        <v>14087</v>
      </c>
      <c r="AE1192" s="264">
        <v>11564</v>
      </c>
      <c r="AF1192" s="268">
        <v>0.830799735624587</v>
      </c>
      <c r="AG1192" s="268">
        <v>0.820898700929935</v>
      </c>
      <c r="AH1192" s="295">
        <v>0.00990103469465142</v>
      </c>
    </row>
    <row r="1193" spans="1:34">
      <c r="A1193" s="315" t="s">
        <v>1974</v>
      </c>
      <c r="B1193" s="321" t="s">
        <v>3358</v>
      </c>
      <c r="C1193" s="293" t="s">
        <v>2176</v>
      </c>
      <c r="D1193" s="321" t="s">
        <v>2177</v>
      </c>
      <c r="E1193" s="263">
        <v>3520</v>
      </c>
      <c r="F1193" s="263">
        <v>3476</v>
      </c>
      <c r="G1193" s="263">
        <v>3041</v>
      </c>
      <c r="H1193" s="264">
        <v>3929</v>
      </c>
      <c r="I1193" s="264">
        <v>3871</v>
      </c>
      <c r="J1193" s="264">
        <v>3399</v>
      </c>
      <c r="K1193" s="264">
        <v>1670</v>
      </c>
      <c r="L1193" s="264">
        <v>1642</v>
      </c>
      <c r="M1193" s="264">
        <v>1470</v>
      </c>
      <c r="N1193" s="267">
        <v>0.9875</v>
      </c>
      <c r="O1193" s="266">
        <v>3476</v>
      </c>
      <c r="P1193" s="294">
        <v>0.9</v>
      </c>
      <c r="Q1193" s="267">
        <v>0.9875</v>
      </c>
      <c r="R1193" s="267">
        <v>0.985237974039196</v>
      </c>
      <c r="S1193" s="267">
        <v>0.983233532934132</v>
      </c>
      <c r="T1193" s="295">
        <v>0.00226202596080427</v>
      </c>
      <c r="U1193" s="266">
        <v>3520</v>
      </c>
      <c r="V1193" s="266">
        <v>3041</v>
      </c>
      <c r="W1193" s="267">
        <v>0.863920454545455</v>
      </c>
      <c r="X1193" s="267">
        <v>0.863920454545455</v>
      </c>
      <c r="Y1193" s="268">
        <v>0.865105624840926</v>
      </c>
      <c r="Z1193" s="268">
        <v>0.880239520958084</v>
      </c>
      <c r="AA1193" s="295">
        <v>-0.00118517029547194</v>
      </c>
      <c r="AB1193" s="264">
        <v>21916</v>
      </c>
      <c r="AC1193" s="264">
        <v>18684</v>
      </c>
      <c r="AD1193" s="264">
        <v>22263</v>
      </c>
      <c r="AE1193" s="264">
        <v>19227</v>
      </c>
      <c r="AF1193" s="268">
        <v>0.852527833546268</v>
      </c>
      <c r="AG1193" s="268">
        <v>0.86363023851233</v>
      </c>
      <c r="AH1193" s="295">
        <v>-0.0111024049660623</v>
      </c>
    </row>
    <row r="1194" spans="1:34">
      <c r="A1194" s="315" t="s">
        <v>1974</v>
      </c>
      <c r="B1194" s="321" t="s">
        <v>3358</v>
      </c>
      <c r="C1194" s="293" t="s">
        <v>2178</v>
      </c>
      <c r="D1194" s="321" t="s">
        <v>2179</v>
      </c>
      <c r="E1194" s="263">
        <v>3267</v>
      </c>
      <c r="F1194" s="263">
        <v>3239</v>
      </c>
      <c r="G1194" s="263">
        <v>2489</v>
      </c>
      <c r="H1194" s="264">
        <v>3941</v>
      </c>
      <c r="I1194" s="264">
        <v>3885</v>
      </c>
      <c r="J1194" s="264">
        <v>2824</v>
      </c>
      <c r="K1194" s="264">
        <v>1721</v>
      </c>
      <c r="L1194" s="264">
        <v>1654</v>
      </c>
      <c r="M1194" s="264">
        <v>1307</v>
      </c>
      <c r="N1194" s="267">
        <v>0.991429445974901</v>
      </c>
      <c r="O1194" s="266">
        <v>3239</v>
      </c>
      <c r="P1194" s="294">
        <v>0.9</v>
      </c>
      <c r="Q1194" s="267">
        <v>0.991429445974901</v>
      </c>
      <c r="R1194" s="267">
        <v>0.985790408525755</v>
      </c>
      <c r="S1194" s="267">
        <v>0.961069145845439</v>
      </c>
      <c r="T1194" s="295">
        <v>0.00563903744914573</v>
      </c>
      <c r="U1194" s="266">
        <v>3267</v>
      </c>
      <c r="V1194" s="266">
        <v>2489</v>
      </c>
      <c r="W1194" s="267">
        <v>0.761861034588307</v>
      </c>
      <c r="X1194" s="267">
        <v>0.761861034588307</v>
      </c>
      <c r="Y1194" s="268">
        <v>0.716569398629789</v>
      </c>
      <c r="Z1194" s="268">
        <v>0.759442184776293</v>
      </c>
      <c r="AA1194" s="295">
        <v>0.0452916359585179</v>
      </c>
      <c r="AB1194" s="264">
        <v>21780</v>
      </c>
      <c r="AC1194" s="264">
        <v>15973</v>
      </c>
      <c r="AD1194" s="264">
        <v>22805</v>
      </c>
      <c r="AE1194" s="264">
        <v>17042</v>
      </c>
      <c r="AF1194" s="268">
        <v>0.733379247015611</v>
      </c>
      <c r="AG1194" s="268">
        <v>0.747292260469195</v>
      </c>
      <c r="AH1194" s="295">
        <v>-0.0139130134535848</v>
      </c>
    </row>
    <row r="1195" spans="1:34">
      <c r="A1195" s="315" t="s">
        <v>1974</v>
      </c>
      <c r="B1195" s="321" t="s">
        <v>3358</v>
      </c>
      <c r="C1195" s="293" t="s">
        <v>2180</v>
      </c>
      <c r="D1195" s="321" t="s">
        <v>2181</v>
      </c>
      <c r="E1195" s="263">
        <v>5503</v>
      </c>
      <c r="F1195" s="263">
        <v>5313</v>
      </c>
      <c r="G1195" s="263">
        <v>4992</v>
      </c>
      <c r="H1195" s="264">
        <v>6980</v>
      </c>
      <c r="I1195" s="264">
        <v>6569</v>
      </c>
      <c r="J1195" s="264">
        <v>6138</v>
      </c>
      <c r="K1195" s="264">
        <v>2955</v>
      </c>
      <c r="L1195" s="264">
        <v>2882</v>
      </c>
      <c r="M1195" s="264">
        <v>2690</v>
      </c>
      <c r="N1195" s="267">
        <v>0.965473378157369</v>
      </c>
      <c r="O1195" s="266">
        <v>5313</v>
      </c>
      <c r="P1195" s="294">
        <v>0.9</v>
      </c>
      <c r="Q1195" s="267">
        <v>0.965473378157369</v>
      </c>
      <c r="R1195" s="267">
        <v>0.941117478510029</v>
      </c>
      <c r="S1195" s="267">
        <v>0.975296108291032</v>
      </c>
      <c r="T1195" s="295">
        <v>0.02435589964734</v>
      </c>
      <c r="U1195" s="266">
        <v>5503</v>
      </c>
      <c r="V1195" s="266">
        <v>4992</v>
      </c>
      <c r="W1195" s="267">
        <v>0.907141559149555</v>
      </c>
      <c r="X1195" s="267">
        <v>0.907141559149555</v>
      </c>
      <c r="Y1195" s="268">
        <v>0.879369627507163</v>
      </c>
      <c r="Z1195" s="268">
        <v>0.910321489001692</v>
      </c>
      <c r="AA1195" s="295">
        <v>0.0277719316423914</v>
      </c>
      <c r="AB1195" s="264">
        <v>34921</v>
      </c>
      <c r="AC1195" s="264">
        <v>31899</v>
      </c>
      <c r="AD1195" s="264">
        <v>34377</v>
      </c>
      <c r="AE1195" s="264">
        <v>32068</v>
      </c>
      <c r="AF1195" s="268">
        <v>0.91346181380831</v>
      </c>
      <c r="AG1195" s="268">
        <v>0.932832998807342</v>
      </c>
      <c r="AH1195" s="295">
        <v>-0.019371184999032</v>
      </c>
    </row>
    <row r="1196" spans="1:34">
      <c r="A1196" s="315" t="s">
        <v>1974</v>
      </c>
      <c r="B1196" s="321" t="s">
        <v>3358</v>
      </c>
      <c r="C1196" s="293" t="s">
        <v>2182</v>
      </c>
      <c r="D1196" s="321" t="s">
        <v>2183</v>
      </c>
      <c r="E1196" s="263">
        <v>4739</v>
      </c>
      <c r="F1196" s="263">
        <v>4670</v>
      </c>
      <c r="G1196" s="263">
        <v>4383</v>
      </c>
      <c r="H1196" s="264">
        <v>6383</v>
      </c>
      <c r="I1196" s="264">
        <v>6151</v>
      </c>
      <c r="J1196" s="264">
        <v>5739</v>
      </c>
      <c r="K1196" s="264">
        <v>2760</v>
      </c>
      <c r="L1196" s="264">
        <v>2729</v>
      </c>
      <c r="M1196" s="264">
        <v>2491</v>
      </c>
      <c r="N1196" s="267">
        <v>0.985439966237603</v>
      </c>
      <c r="O1196" s="266">
        <v>4670</v>
      </c>
      <c r="P1196" s="294">
        <v>0.9</v>
      </c>
      <c r="Q1196" s="267">
        <v>0.985439966237603</v>
      </c>
      <c r="R1196" s="267">
        <v>0.963653454488485</v>
      </c>
      <c r="S1196" s="267">
        <v>0.988768115942029</v>
      </c>
      <c r="T1196" s="295">
        <v>0.0217865117491178</v>
      </c>
      <c r="U1196" s="266">
        <v>4739</v>
      </c>
      <c r="V1196" s="266">
        <v>4383</v>
      </c>
      <c r="W1196" s="267">
        <v>0.924878666385313</v>
      </c>
      <c r="X1196" s="267">
        <v>0.924878666385313</v>
      </c>
      <c r="Y1196" s="268">
        <v>0.899107002976657</v>
      </c>
      <c r="Z1196" s="268">
        <v>0.902536231884058</v>
      </c>
      <c r="AA1196" s="295">
        <v>0.0257716634086566</v>
      </c>
      <c r="AB1196" s="264">
        <v>33523</v>
      </c>
      <c r="AC1196" s="264">
        <v>31015</v>
      </c>
      <c r="AD1196" s="264">
        <v>34103</v>
      </c>
      <c r="AE1196" s="264">
        <v>31765</v>
      </c>
      <c r="AF1196" s="268">
        <v>0.925185693404528</v>
      </c>
      <c r="AG1196" s="268">
        <v>0.931442981555875</v>
      </c>
      <c r="AH1196" s="295">
        <v>-0.00625728815134663</v>
      </c>
    </row>
    <row r="1197" spans="1:34">
      <c r="A1197" s="315" t="s">
        <v>1974</v>
      </c>
      <c r="B1197" s="321" t="s">
        <v>3358</v>
      </c>
      <c r="C1197" s="293" t="s">
        <v>2184</v>
      </c>
      <c r="D1197" s="321" t="s">
        <v>2185</v>
      </c>
      <c r="E1197" s="263">
        <v>3970</v>
      </c>
      <c r="F1197" s="263">
        <v>3883</v>
      </c>
      <c r="G1197" s="263">
        <v>3417</v>
      </c>
      <c r="H1197" s="264">
        <v>5239</v>
      </c>
      <c r="I1197" s="264">
        <v>5091</v>
      </c>
      <c r="J1197" s="264">
        <v>4368</v>
      </c>
      <c r="K1197" s="264">
        <v>2285</v>
      </c>
      <c r="L1197" s="264">
        <v>2244</v>
      </c>
      <c r="M1197" s="264">
        <v>1905</v>
      </c>
      <c r="N1197" s="267">
        <v>0.97808564231738</v>
      </c>
      <c r="O1197" s="266">
        <v>3883</v>
      </c>
      <c r="P1197" s="294">
        <v>0.9</v>
      </c>
      <c r="Q1197" s="267">
        <v>0.97808564231738</v>
      </c>
      <c r="R1197" s="267">
        <v>0.971750334033212</v>
      </c>
      <c r="S1197" s="267">
        <v>0.982056892778993</v>
      </c>
      <c r="T1197" s="295">
        <v>0.00633530828416795</v>
      </c>
      <c r="U1197" s="266">
        <v>3970</v>
      </c>
      <c r="V1197" s="266">
        <v>3417</v>
      </c>
      <c r="W1197" s="267">
        <v>0.860705289672544</v>
      </c>
      <c r="X1197" s="267">
        <v>0.860705289672544</v>
      </c>
      <c r="Y1197" s="268">
        <v>0.833746898263027</v>
      </c>
      <c r="Z1197" s="268">
        <v>0.833698030634573</v>
      </c>
      <c r="AA1197" s="295">
        <v>0.0269583914095168</v>
      </c>
      <c r="AB1197" s="264">
        <v>26388</v>
      </c>
      <c r="AC1197" s="264">
        <v>22496</v>
      </c>
      <c r="AD1197" s="264">
        <v>25968</v>
      </c>
      <c r="AE1197" s="264">
        <v>22045</v>
      </c>
      <c r="AF1197" s="268">
        <v>0.852508716083068</v>
      </c>
      <c r="AG1197" s="268">
        <v>0.848929451632779</v>
      </c>
      <c r="AH1197" s="295">
        <v>0.00357926445028933</v>
      </c>
    </row>
    <row r="1198" spans="1:34">
      <c r="A1198" s="315" t="s">
        <v>1974</v>
      </c>
      <c r="B1198" s="321" t="s">
        <v>3358</v>
      </c>
      <c r="C1198" s="293" t="s">
        <v>2186</v>
      </c>
      <c r="D1198" s="321" t="s">
        <v>2187</v>
      </c>
      <c r="E1198" s="263">
        <v>3273</v>
      </c>
      <c r="F1198" s="263">
        <v>3206</v>
      </c>
      <c r="G1198" s="263">
        <v>2994</v>
      </c>
      <c r="H1198" s="264">
        <v>4482</v>
      </c>
      <c r="I1198" s="264">
        <v>4385</v>
      </c>
      <c r="J1198" s="264">
        <v>3910</v>
      </c>
      <c r="K1198" s="264">
        <v>1870</v>
      </c>
      <c r="L1198" s="264">
        <v>1817</v>
      </c>
      <c r="M1198" s="264">
        <v>1697</v>
      </c>
      <c r="N1198" s="267">
        <v>0.97952948365414</v>
      </c>
      <c r="O1198" s="266">
        <v>3206</v>
      </c>
      <c r="P1198" s="294">
        <v>0.9</v>
      </c>
      <c r="Q1198" s="267">
        <v>0.97952948365414</v>
      </c>
      <c r="R1198" s="267">
        <v>0.978357875948237</v>
      </c>
      <c r="S1198" s="267">
        <v>0.971657754010695</v>
      </c>
      <c r="T1198" s="295">
        <v>0.00117160770590252</v>
      </c>
      <c r="U1198" s="266">
        <v>3273</v>
      </c>
      <c r="V1198" s="266">
        <v>2994</v>
      </c>
      <c r="W1198" s="267">
        <v>0.914757103574702</v>
      </c>
      <c r="X1198" s="267">
        <v>0.914757103574702</v>
      </c>
      <c r="Y1198" s="268">
        <v>0.872378402498884</v>
      </c>
      <c r="Z1198" s="268">
        <v>0.907486631016043</v>
      </c>
      <c r="AA1198" s="295">
        <v>0.0423787010758176</v>
      </c>
      <c r="AB1198" s="264">
        <v>21588</v>
      </c>
      <c r="AC1198" s="264">
        <v>19656</v>
      </c>
      <c r="AD1198" s="264">
        <v>21527</v>
      </c>
      <c r="AE1198" s="264">
        <v>19902</v>
      </c>
      <c r="AF1198" s="268">
        <v>0.910505836575875</v>
      </c>
      <c r="AG1198" s="268">
        <v>0.924513401774516</v>
      </c>
      <c r="AH1198" s="295">
        <v>-0.0140075651986402</v>
      </c>
    </row>
    <row r="1199" spans="1:34">
      <c r="A1199" s="315" t="s">
        <v>1974</v>
      </c>
      <c r="B1199" s="321" t="s">
        <v>3358</v>
      </c>
      <c r="C1199" s="293" t="s">
        <v>2188</v>
      </c>
      <c r="D1199" s="321" t="s">
        <v>2189</v>
      </c>
      <c r="E1199" s="263">
        <v>2509</v>
      </c>
      <c r="F1199" s="263">
        <v>2488</v>
      </c>
      <c r="G1199" s="263">
        <v>2398</v>
      </c>
      <c r="H1199" s="264">
        <v>3366</v>
      </c>
      <c r="I1199" s="264">
        <v>3278</v>
      </c>
      <c r="J1199" s="264">
        <v>3220</v>
      </c>
      <c r="K1199" s="264">
        <v>1614</v>
      </c>
      <c r="L1199" s="264">
        <v>1580</v>
      </c>
      <c r="M1199" s="264">
        <v>1553</v>
      </c>
      <c r="N1199" s="267">
        <v>0.991630131526505</v>
      </c>
      <c r="O1199" s="266">
        <v>2488</v>
      </c>
      <c r="P1199" s="294">
        <v>0.9</v>
      </c>
      <c r="Q1199" s="267">
        <v>0.991630131526505</v>
      </c>
      <c r="R1199" s="267">
        <v>0.973856209150327</v>
      </c>
      <c r="S1199" s="267">
        <v>0.978934324659232</v>
      </c>
      <c r="T1199" s="295">
        <v>0.0177739223761778</v>
      </c>
      <c r="U1199" s="266">
        <v>2509</v>
      </c>
      <c r="V1199" s="266">
        <v>2398</v>
      </c>
      <c r="W1199" s="267">
        <v>0.955759266640096</v>
      </c>
      <c r="X1199" s="267">
        <v>0.955759266640096</v>
      </c>
      <c r="Y1199" s="268">
        <v>0.956625074272133</v>
      </c>
      <c r="Z1199" s="268">
        <v>0.962205700123916</v>
      </c>
      <c r="AA1199" s="295">
        <v>-0.000865807632037363</v>
      </c>
      <c r="AB1199" s="264">
        <v>16774</v>
      </c>
      <c r="AC1199" s="264">
        <v>16208</v>
      </c>
      <c r="AD1199" s="264">
        <v>17107</v>
      </c>
      <c r="AE1199" s="264">
        <v>16523</v>
      </c>
      <c r="AF1199" s="268">
        <v>0.96625730296888</v>
      </c>
      <c r="AG1199" s="268">
        <v>0.965861927865786</v>
      </c>
      <c r="AH1199" s="295">
        <v>0.000395375103094509</v>
      </c>
    </row>
    <row r="1200" spans="1:34">
      <c r="A1200" s="315" t="s">
        <v>1974</v>
      </c>
      <c r="B1200" s="321" t="s">
        <v>3359</v>
      </c>
      <c r="C1200" s="293" t="s">
        <v>2190</v>
      </c>
      <c r="D1200" s="321" t="s">
        <v>2191</v>
      </c>
      <c r="E1200" s="263">
        <v>2200</v>
      </c>
      <c r="F1200" s="263">
        <v>2166</v>
      </c>
      <c r="G1200" s="263">
        <v>1996</v>
      </c>
      <c r="H1200" s="264">
        <v>2988</v>
      </c>
      <c r="I1200" s="264">
        <v>2933</v>
      </c>
      <c r="J1200" s="264">
        <v>2699</v>
      </c>
      <c r="K1200" s="264">
        <v>1265</v>
      </c>
      <c r="L1200" s="264">
        <v>1243</v>
      </c>
      <c r="M1200" s="264">
        <v>1156</v>
      </c>
      <c r="N1200" s="267">
        <v>0.984545454545455</v>
      </c>
      <c r="O1200" s="266">
        <v>2166</v>
      </c>
      <c r="P1200" s="294">
        <v>0.9</v>
      </c>
      <c r="Q1200" s="267">
        <v>0.984545454545455</v>
      </c>
      <c r="R1200" s="267">
        <v>0.981593038821954</v>
      </c>
      <c r="S1200" s="267">
        <v>0.982608695652174</v>
      </c>
      <c r="T1200" s="295">
        <v>0.00295241572350002</v>
      </c>
      <c r="U1200" s="266">
        <v>2200</v>
      </c>
      <c r="V1200" s="266">
        <v>1996</v>
      </c>
      <c r="W1200" s="267">
        <v>0.907272727272727</v>
      </c>
      <c r="X1200" s="267">
        <v>0.907272727272727</v>
      </c>
      <c r="Y1200" s="268">
        <v>0.903279785809906</v>
      </c>
      <c r="Z1200" s="268">
        <v>0.913833992094862</v>
      </c>
      <c r="AA1200" s="295">
        <v>0.00399294146282092</v>
      </c>
      <c r="AB1200" s="264">
        <v>14502</v>
      </c>
      <c r="AC1200" s="264">
        <v>13219</v>
      </c>
      <c r="AD1200" s="264">
        <v>14811</v>
      </c>
      <c r="AE1200" s="264">
        <v>13636</v>
      </c>
      <c r="AF1200" s="268">
        <v>0.911529444214591</v>
      </c>
      <c r="AG1200" s="268">
        <v>0.920667071770981</v>
      </c>
      <c r="AH1200" s="295">
        <v>-0.00913762755638992</v>
      </c>
    </row>
    <row r="1201" spans="1:34">
      <c r="A1201" s="315" t="s">
        <v>1974</v>
      </c>
      <c r="B1201" s="321" t="s">
        <v>3359</v>
      </c>
      <c r="C1201" s="293" t="s">
        <v>2192</v>
      </c>
      <c r="D1201" s="321" t="s">
        <v>2193</v>
      </c>
      <c r="E1201" s="263">
        <v>2818</v>
      </c>
      <c r="F1201" s="263">
        <v>2721</v>
      </c>
      <c r="G1201" s="263">
        <v>2620</v>
      </c>
      <c r="H1201" s="264">
        <v>3828</v>
      </c>
      <c r="I1201" s="264">
        <v>3562</v>
      </c>
      <c r="J1201" s="264">
        <v>3495</v>
      </c>
      <c r="K1201" s="264">
        <v>1526</v>
      </c>
      <c r="L1201" s="264">
        <v>1477</v>
      </c>
      <c r="M1201" s="264">
        <v>1434</v>
      </c>
      <c r="N1201" s="267">
        <v>0.965578424414478</v>
      </c>
      <c r="O1201" s="266">
        <v>2721</v>
      </c>
      <c r="P1201" s="294">
        <v>0.9</v>
      </c>
      <c r="Q1201" s="267">
        <v>0.965578424414478</v>
      </c>
      <c r="R1201" s="267">
        <v>0.930512016718913</v>
      </c>
      <c r="S1201" s="267">
        <v>0.967889908256881</v>
      </c>
      <c r="T1201" s="295">
        <v>0.0350664076955651</v>
      </c>
      <c r="U1201" s="266">
        <v>2818</v>
      </c>
      <c r="V1201" s="266">
        <v>2620</v>
      </c>
      <c r="W1201" s="267">
        <v>0.929737402413059</v>
      </c>
      <c r="X1201" s="267">
        <v>0.929737402413059</v>
      </c>
      <c r="Y1201" s="268">
        <v>0.913009404388715</v>
      </c>
      <c r="Z1201" s="268">
        <v>0.939711664482307</v>
      </c>
      <c r="AA1201" s="295">
        <v>0.0167279980243442</v>
      </c>
      <c r="AB1201" s="264">
        <v>18913</v>
      </c>
      <c r="AC1201" s="264">
        <v>17713</v>
      </c>
      <c r="AD1201" s="264">
        <v>19075</v>
      </c>
      <c r="AE1201" s="264">
        <v>17952</v>
      </c>
      <c r="AF1201" s="268">
        <v>0.93655157827949</v>
      </c>
      <c r="AG1201" s="268">
        <v>0.941127129750983</v>
      </c>
      <c r="AH1201" s="295">
        <v>-0.00457555147149269</v>
      </c>
    </row>
    <row r="1202" spans="1:34">
      <c r="A1202" s="315" t="s">
        <v>1974</v>
      </c>
      <c r="B1202" s="321" t="s">
        <v>3359</v>
      </c>
      <c r="C1202" s="293" t="s">
        <v>2194</v>
      </c>
      <c r="D1202" s="321" t="s">
        <v>2195</v>
      </c>
      <c r="E1202" s="263">
        <v>1525</v>
      </c>
      <c r="F1202" s="263">
        <v>1463</v>
      </c>
      <c r="G1202" s="263">
        <v>1368</v>
      </c>
      <c r="H1202" s="264">
        <v>2072</v>
      </c>
      <c r="I1202" s="264">
        <v>1926</v>
      </c>
      <c r="J1202" s="264">
        <v>1873</v>
      </c>
      <c r="K1202" s="264">
        <v>801</v>
      </c>
      <c r="L1202" s="264">
        <v>766</v>
      </c>
      <c r="M1202" s="264">
        <v>722</v>
      </c>
      <c r="N1202" s="267">
        <v>0.959344262295082</v>
      </c>
      <c r="O1202" s="266">
        <v>1463</v>
      </c>
      <c r="P1202" s="294">
        <v>0.9</v>
      </c>
      <c r="Q1202" s="267">
        <v>0.959344262295082</v>
      </c>
      <c r="R1202" s="267">
        <v>0.92953667953668</v>
      </c>
      <c r="S1202" s="267">
        <v>0.956304619225968</v>
      </c>
      <c r="T1202" s="295">
        <v>0.0298075827584025</v>
      </c>
      <c r="U1202" s="266">
        <v>1525</v>
      </c>
      <c r="V1202" s="266">
        <v>1368</v>
      </c>
      <c r="W1202" s="267">
        <v>0.897049180327869</v>
      </c>
      <c r="X1202" s="267">
        <v>0.897049180327869</v>
      </c>
      <c r="Y1202" s="268">
        <v>0.903957528957529</v>
      </c>
      <c r="Z1202" s="268">
        <v>0.901373283395755</v>
      </c>
      <c r="AA1202" s="295">
        <v>-0.00690834862966017</v>
      </c>
      <c r="AB1202" s="264">
        <v>9779</v>
      </c>
      <c r="AC1202" s="264">
        <v>8901</v>
      </c>
      <c r="AD1202" s="264">
        <v>10106</v>
      </c>
      <c r="AE1202" s="264">
        <v>9280</v>
      </c>
      <c r="AF1202" s="268">
        <v>0.910215768483485</v>
      </c>
      <c r="AG1202" s="268">
        <v>0.918266376410053</v>
      </c>
      <c r="AH1202" s="295">
        <v>-0.00805060792656842</v>
      </c>
    </row>
    <row r="1203" spans="1:34">
      <c r="A1203" s="315" t="s">
        <v>1974</v>
      </c>
      <c r="B1203" s="321" t="s">
        <v>3359</v>
      </c>
      <c r="C1203" s="293" t="s">
        <v>2196</v>
      </c>
      <c r="D1203" s="321" t="s">
        <v>2197</v>
      </c>
      <c r="E1203" s="263">
        <v>2314</v>
      </c>
      <c r="F1203" s="263">
        <v>2278</v>
      </c>
      <c r="G1203" s="263">
        <v>2081</v>
      </c>
      <c r="H1203" s="264">
        <v>3264</v>
      </c>
      <c r="I1203" s="264">
        <v>2936</v>
      </c>
      <c r="J1203" s="264">
        <v>2746</v>
      </c>
      <c r="K1203" s="264">
        <v>1299</v>
      </c>
      <c r="L1203" s="264">
        <v>1292</v>
      </c>
      <c r="M1203" s="264">
        <v>1235</v>
      </c>
      <c r="N1203" s="267">
        <v>0.984442523768366</v>
      </c>
      <c r="O1203" s="266">
        <v>2278</v>
      </c>
      <c r="P1203" s="294">
        <v>0.9</v>
      </c>
      <c r="Q1203" s="267">
        <v>0.984442523768366</v>
      </c>
      <c r="R1203" s="267">
        <v>0.899509803921569</v>
      </c>
      <c r="S1203" s="267">
        <v>0.994611239414935</v>
      </c>
      <c r="T1203" s="295">
        <v>0.0849327198467978</v>
      </c>
      <c r="U1203" s="266">
        <v>2314</v>
      </c>
      <c r="V1203" s="266">
        <v>2081</v>
      </c>
      <c r="W1203" s="267">
        <v>0.899308556611927</v>
      </c>
      <c r="X1203" s="267">
        <v>0.899308556611927</v>
      </c>
      <c r="Y1203" s="268">
        <v>0.841299019607843</v>
      </c>
      <c r="Z1203" s="268">
        <v>0.950731331793687</v>
      </c>
      <c r="AA1203" s="295">
        <v>0.0580095370040843</v>
      </c>
      <c r="AB1203" s="264">
        <v>15293</v>
      </c>
      <c r="AC1203" s="264">
        <v>14117</v>
      </c>
      <c r="AD1203" s="264">
        <v>13878</v>
      </c>
      <c r="AE1203" s="264">
        <v>12908</v>
      </c>
      <c r="AF1203" s="268">
        <v>0.923102072843785</v>
      </c>
      <c r="AG1203" s="268">
        <v>0.930105202478743</v>
      </c>
      <c r="AH1203" s="295">
        <v>-0.00700312963495853</v>
      </c>
    </row>
    <row r="1204" spans="1:34">
      <c r="A1204" s="315" t="s">
        <v>1974</v>
      </c>
      <c r="B1204" s="321" t="s">
        <v>3359</v>
      </c>
      <c r="C1204" s="293" t="s">
        <v>2198</v>
      </c>
      <c r="D1204" s="321" t="s">
        <v>2199</v>
      </c>
      <c r="E1204" s="263">
        <v>1714</v>
      </c>
      <c r="F1204" s="263">
        <v>1678</v>
      </c>
      <c r="G1204" s="263">
        <v>1546</v>
      </c>
      <c r="H1204" s="264">
        <v>2291</v>
      </c>
      <c r="I1204" s="264">
        <v>2236</v>
      </c>
      <c r="J1204" s="264">
        <v>2059</v>
      </c>
      <c r="K1204" s="264">
        <v>852</v>
      </c>
      <c r="L1204" s="264">
        <v>840</v>
      </c>
      <c r="M1204" s="264">
        <v>803</v>
      </c>
      <c r="N1204" s="267">
        <v>0.978996499416569</v>
      </c>
      <c r="O1204" s="266">
        <v>1678</v>
      </c>
      <c r="P1204" s="294">
        <v>0.9</v>
      </c>
      <c r="Q1204" s="267">
        <v>0.978996499416569</v>
      </c>
      <c r="R1204" s="267">
        <v>0.975993016150153</v>
      </c>
      <c r="S1204" s="267">
        <v>0.985915492957746</v>
      </c>
      <c r="T1204" s="295">
        <v>0.00300348326641664</v>
      </c>
      <c r="U1204" s="266">
        <v>1714</v>
      </c>
      <c r="V1204" s="266">
        <v>1546</v>
      </c>
      <c r="W1204" s="267">
        <v>0.901983663943991</v>
      </c>
      <c r="X1204" s="267">
        <v>0.901983663943991</v>
      </c>
      <c r="Y1204" s="268">
        <v>0.89873417721519</v>
      </c>
      <c r="Z1204" s="268">
        <v>0.942488262910798</v>
      </c>
      <c r="AA1204" s="295">
        <v>0.00324948672880077</v>
      </c>
      <c r="AB1204" s="264">
        <v>10553</v>
      </c>
      <c r="AC1204" s="264">
        <v>9697</v>
      </c>
      <c r="AD1204" s="264">
        <v>10784</v>
      </c>
      <c r="AE1204" s="264">
        <v>10016</v>
      </c>
      <c r="AF1204" s="268">
        <v>0.918885624940775</v>
      </c>
      <c r="AG1204" s="268">
        <v>0.928783382789317</v>
      </c>
      <c r="AH1204" s="295">
        <v>-0.00989775784854241</v>
      </c>
    </row>
    <row r="1205" spans="1:34">
      <c r="A1205" s="315" t="s">
        <v>1974</v>
      </c>
      <c r="B1205" s="321" t="s">
        <v>3359</v>
      </c>
      <c r="C1205" s="293" t="s">
        <v>2200</v>
      </c>
      <c r="D1205" s="321" t="s">
        <v>2201</v>
      </c>
      <c r="E1205" s="263">
        <v>3318</v>
      </c>
      <c r="F1205" s="263">
        <v>3238</v>
      </c>
      <c r="G1205" s="263">
        <v>3101</v>
      </c>
      <c r="H1205" s="264">
        <v>4039</v>
      </c>
      <c r="I1205" s="264">
        <v>3992</v>
      </c>
      <c r="J1205" s="264">
        <v>3782</v>
      </c>
      <c r="K1205" s="264">
        <v>1582</v>
      </c>
      <c r="L1205" s="264">
        <v>1570</v>
      </c>
      <c r="M1205" s="264">
        <v>1493</v>
      </c>
      <c r="N1205" s="267">
        <v>0.97588908981314</v>
      </c>
      <c r="O1205" s="266">
        <v>3238</v>
      </c>
      <c r="P1205" s="294">
        <v>0.9</v>
      </c>
      <c r="Q1205" s="267">
        <v>0.97588908981314</v>
      </c>
      <c r="R1205" s="267">
        <v>0.988363456301065</v>
      </c>
      <c r="S1205" s="267">
        <v>0.992414664981037</v>
      </c>
      <c r="T1205" s="295">
        <v>-0.0124743664879241</v>
      </c>
      <c r="U1205" s="266">
        <v>3318</v>
      </c>
      <c r="V1205" s="266">
        <v>3101</v>
      </c>
      <c r="W1205" s="267">
        <v>0.934599156118143</v>
      </c>
      <c r="X1205" s="267">
        <v>0.934599156118143</v>
      </c>
      <c r="Y1205" s="268">
        <v>0.936370388710077</v>
      </c>
      <c r="Z1205" s="268">
        <v>0.943742098609355</v>
      </c>
      <c r="AA1205" s="295">
        <v>-0.00177123259193324</v>
      </c>
      <c r="AB1205" s="264">
        <v>20413</v>
      </c>
      <c r="AC1205" s="264">
        <v>19360</v>
      </c>
      <c r="AD1205" s="264">
        <v>19358</v>
      </c>
      <c r="AE1205" s="264">
        <v>18354</v>
      </c>
      <c r="AF1205" s="268">
        <v>0.948415225591535</v>
      </c>
      <c r="AG1205" s="268">
        <v>0.948135137927472</v>
      </c>
      <c r="AH1205" s="295">
        <v>0.000280087664062956</v>
      </c>
    </row>
    <row r="1206" spans="1:34">
      <c r="A1206" s="315" t="s">
        <v>1974</v>
      </c>
      <c r="B1206" s="321" t="s">
        <v>3359</v>
      </c>
      <c r="C1206" s="293" t="s">
        <v>2202</v>
      </c>
      <c r="D1206" s="321" t="s">
        <v>2203</v>
      </c>
      <c r="E1206" s="263">
        <v>1691</v>
      </c>
      <c r="F1206" s="263">
        <v>1656</v>
      </c>
      <c r="G1206" s="263">
        <v>1544</v>
      </c>
      <c r="H1206" s="264">
        <v>2482</v>
      </c>
      <c r="I1206" s="264">
        <v>2415</v>
      </c>
      <c r="J1206" s="264">
        <v>2273</v>
      </c>
      <c r="K1206" s="264">
        <v>1140</v>
      </c>
      <c r="L1206" s="264">
        <v>1125</v>
      </c>
      <c r="M1206" s="264">
        <v>1055</v>
      </c>
      <c r="N1206" s="267">
        <v>0.979302188054406</v>
      </c>
      <c r="O1206" s="266">
        <v>1656</v>
      </c>
      <c r="P1206" s="294">
        <v>0.9</v>
      </c>
      <c r="Q1206" s="267">
        <v>0.979302188054406</v>
      </c>
      <c r="R1206" s="267">
        <v>0.973005640612409</v>
      </c>
      <c r="S1206" s="267">
        <v>0.986842105263158</v>
      </c>
      <c r="T1206" s="295">
        <v>0.00629654744199637</v>
      </c>
      <c r="U1206" s="266">
        <v>1691</v>
      </c>
      <c r="V1206" s="266">
        <v>1544</v>
      </c>
      <c r="W1206" s="267">
        <v>0.913069189828504</v>
      </c>
      <c r="X1206" s="267">
        <v>0.913069189828504</v>
      </c>
      <c r="Y1206" s="268">
        <v>0.915793714746172</v>
      </c>
      <c r="Z1206" s="268">
        <v>0.925438596491228</v>
      </c>
      <c r="AA1206" s="295">
        <v>-0.00272452491766861</v>
      </c>
      <c r="AB1206" s="264">
        <v>12782</v>
      </c>
      <c r="AC1206" s="264">
        <v>11802</v>
      </c>
      <c r="AD1206" s="264">
        <v>12568</v>
      </c>
      <c r="AE1206" s="264">
        <v>11728</v>
      </c>
      <c r="AF1206" s="268">
        <v>0.923329682365827</v>
      </c>
      <c r="AG1206" s="268">
        <v>0.933163590070019</v>
      </c>
      <c r="AH1206" s="295">
        <v>-0.00983390770419224</v>
      </c>
    </row>
    <row r="1207" spans="1:34">
      <c r="A1207" s="315" t="s">
        <v>1974</v>
      </c>
      <c r="B1207" s="321" t="s">
        <v>3359</v>
      </c>
      <c r="C1207" s="293" t="s">
        <v>2204</v>
      </c>
      <c r="D1207" s="321" t="s">
        <v>2205</v>
      </c>
      <c r="E1207" s="263">
        <v>2838</v>
      </c>
      <c r="F1207" s="263">
        <v>2667</v>
      </c>
      <c r="G1207" s="263">
        <v>2650</v>
      </c>
      <c r="H1207" s="264">
        <v>3652</v>
      </c>
      <c r="I1207" s="264">
        <v>3517</v>
      </c>
      <c r="J1207" s="264">
        <v>3430</v>
      </c>
      <c r="K1207" s="264">
        <v>1537</v>
      </c>
      <c r="L1207" s="264">
        <v>1488</v>
      </c>
      <c r="M1207" s="264">
        <v>1443</v>
      </c>
      <c r="N1207" s="267">
        <v>0.939746300211416</v>
      </c>
      <c r="O1207" s="266">
        <v>2667</v>
      </c>
      <c r="P1207" s="294">
        <v>0.9</v>
      </c>
      <c r="Q1207" s="267">
        <v>0.939746300211416</v>
      </c>
      <c r="R1207" s="267">
        <v>0.963033953997809</v>
      </c>
      <c r="S1207" s="267">
        <v>0.968119713728042</v>
      </c>
      <c r="T1207" s="295">
        <v>-0.023287653786393</v>
      </c>
      <c r="U1207" s="266">
        <v>2838</v>
      </c>
      <c r="V1207" s="266">
        <v>2650</v>
      </c>
      <c r="W1207" s="267">
        <v>0.933756166314306</v>
      </c>
      <c r="X1207" s="267">
        <v>0.933756166314306</v>
      </c>
      <c r="Y1207" s="268">
        <v>0.93921139101862</v>
      </c>
      <c r="Z1207" s="268">
        <v>0.938841899804815</v>
      </c>
      <c r="AA1207" s="295">
        <v>-0.00545522470431414</v>
      </c>
      <c r="AB1207" s="264">
        <v>18329</v>
      </c>
      <c r="AC1207" s="264">
        <v>17236</v>
      </c>
      <c r="AD1207" s="264">
        <v>16324</v>
      </c>
      <c r="AE1207" s="264">
        <v>15558</v>
      </c>
      <c r="AF1207" s="268">
        <v>0.940367723280048</v>
      </c>
      <c r="AG1207" s="268">
        <v>0.953075226660132</v>
      </c>
      <c r="AH1207" s="295">
        <v>-0.0127075033800843</v>
      </c>
    </row>
    <row r="1208" spans="1:34">
      <c r="A1208" s="315" t="s">
        <v>1974</v>
      </c>
      <c r="B1208" s="321" t="s">
        <v>3359</v>
      </c>
      <c r="C1208" s="293" t="s">
        <v>2206</v>
      </c>
      <c r="D1208" s="321" t="s">
        <v>2207</v>
      </c>
      <c r="E1208" s="263">
        <v>1</v>
      </c>
      <c r="F1208" s="263">
        <v>0</v>
      </c>
      <c r="G1208" s="263">
        <v>0</v>
      </c>
      <c r="H1208" s="264">
        <v>1</v>
      </c>
      <c r="I1208" s="264">
        <v>0</v>
      </c>
      <c r="J1208" s="264">
        <v>1</v>
      </c>
      <c r="K1208" s="264">
        <v>2</v>
      </c>
      <c r="L1208" s="264">
        <v>0</v>
      </c>
      <c r="M1208" s="264">
        <v>2</v>
      </c>
      <c r="N1208" s="267">
        <v>0</v>
      </c>
      <c r="O1208" s="266">
        <v>0</v>
      </c>
      <c r="P1208" s="294">
        <v>0.9</v>
      </c>
      <c r="Q1208" s="267">
        <v>0</v>
      </c>
      <c r="R1208" s="267">
        <v>0</v>
      </c>
      <c r="S1208" s="267">
        <v>0</v>
      </c>
      <c r="T1208" s="295">
        <v>0</v>
      </c>
      <c r="U1208" s="266">
        <v>1</v>
      </c>
      <c r="V1208" s="266">
        <v>0</v>
      </c>
      <c r="W1208" s="267">
        <v>0</v>
      </c>
      <c r="X1208" s="267">
        <v>0</v>
      </c>
      <c r="Y1208" s="268">
        <v>1</v>
      </c>
      <c r="Z1208" s="268">
        <v>1</v>
      </c>
      <c r="AA1208" s="295">
        <v>-1</v>
      </c>
      <c r="AB1208" s="264">
        <v>12</v>
      </c>
      <c r="AC1208" s="264">
        <v>11</v>
      </c>
      <c r="AD1208" s="264">
        <v>16</v>
      </c>
      <c r="AE1208" s="264">
        <v>15</v>
      </c>
      <c r="AF1208" s="268">
        <v>0.916666666666667</v>
      </c>
      <c r="AG1208" s="268">
        <v>0.9375</v>
      </c>
      <c r="AH1208" s="295">
        <v>-0.0208333333333334</v>
      </c>
    </row>
    <row r="1209" spans="1:34">
      <c r="A1209" s="315" t="s">
        <v>1974</v>
      </c>
      <c r="B1209" s="321" t="s">
        <v>3359</v>
      </c>
      <c r="C1209" s="293" t="s">
        <v>2208</v>
      </c>
      <c r="D1209" s="321" t="s">
        <v>2209</v>
      </c>
      <c r="E1209" s="263">
        <v>2463</v>
      </c>
      <c r="F1209" s="263">
        <v>2413</v>
      </c>
      <c r="G1209" s="263">
        <v>2274</v>
      </c>
      <c r="H1209" s="264">
        <v>3128</v>
      </c>
      <c r="I1209" s="264">
        <v>3054</v>
      </c>
      <c r="J1209" s="264">
        <v>2874</v>
      </c>
      <c r="K1209" s="264">
        <v>1277</v>
      </c>
      <c r="L1209" s="264">
        <v>1233</v>
      </c>
      <c r="M1209" s="264">
        <v>1158</v>
      </c>
      <c r="N1209" s="267">
        <v>0.979699553390175</v>
      </c>
      <c r="O1209" s="266">
        <v>2413</v>
      </c>
      <c r="P1209" s="294">
        <v>0.9</v>
      </c>
      <c r="Q1209" s="267">
        <v>0.979699553390175</v>
      </c>
      <c r="R1209" s="267">
        <v>0.976342710997442</v>
      </c>
      <c r="S1209" s="267">
        <v>0.965544244322631</v>
      </c>
      <c r="T1209" s="295">
        <v>0.00335684239273215</v>
      </c>
      <c r="U1209" s="266">
        <v>2463</v>
      </c>
      <c r="V1209" s="266">
        <v>2274</v>
      </c>
      <c r="W1209" s="267">
        <v>0.92326431181486</v>
      </c>
      <c r="X1209" s="267">
        <v>0.92326431181486</v>
      </c>
      <c r="Y1209" s="268">
        <v>0.918797953964194</v>
      </c>
      <c r="Z1209" s="268">
        <v>0.906812842599843</v>
      </c>
      <c r="AA1209" s="295">
        <v>0.00446635785066551</v>
      </c>
      <c r="AB1209" s="264">
        <v>16336</v>
      </c>
      <c r="AC1209" s="264">
        <v>14895</v>
      </c>
      <c r="AD1209" s="264">
        <v>16950</v>
      </c>
      <c r="AE1209" s="264">
        <v>15532</v>
      </c>
      <c r="AF1209" s="268">
        <v>0.911789911851126</v>
      </c>
      <c r="AG1209" s="268">
        <v>0.916342182890855</v>
      </c>
      <c r="AH1209" s="295">
        <v>-0.00455227103972911</v>
      </c>
    </row>
    <row r="1210" spans="1:34">
      <c r="A1210" s="315" t="s">
        <v>1974</v>
      </c>
      <c r="B1210" s="321" t="s">
        <v>3359</v>
      </c>
      <c r="C1210" s="293" t="s">
        <v>2210</v>
      </c>
      <c r="D1210" s="321" t="s">
        <v>2211</v>
      </c>
      <c r="E1210" s="263">
        <v>2703</v>
      </c>
      <c r="F1210" s="263">
        <v>2589</v>
      </c>
      <c r="G1210" s="263">
        <v>2496</v>
      </c>
      <c r="H1210" s="264">
        <v>3566</v>
      </c>
      <c r="I1210" s="264">
        <v>3355</v>
      </c>
      <c r="J1210" s="264">
        <v>3304</v>
      </c>
      <c r="K1210" s="264">
        <v>1556</v>
      </c>
      <c r="L1210" s="264">
        <v>1462</v>
      </c>
      <c r="M1210" s="264">
        <v>1394</v>
      </c>
      <c r="N1210" s="267">
        <v>0.957824639289678</v>
      </c>
      <c r="O1210" s="266">
        <v>2589</v>
      </c>
      <c r="P1210" s="294">
        <v>0.9</v>
      </c>
      <c r="Q1210" s="267">
        <v>0.957824639289678</v>
      </c>
      <c r="R1210" s="267">
        <v>0.940830061693775</v>
      </c>
      <c r="S1210" s="267">
        <v>0.939588688946015</v>
      </c>
      <c r="T1210" s="295">
        <v>0.0169945775959035</v>
      </c>
      <c r="U1210" s="266">
        <v>2703</v>
      </c>
      <c r="V1210" s="266">
        <v>2496</v>
      </c>
      <c r="W1210" s="267">
        <v>0.923418423973363</v>
      </c>
      <c r="X1210" s="267">
        <v>0.923418423973363</v>
      </c>
      <c r="Y1210" s="268">
        <v>0.926528323051038</v>
      </c>
      <c r="Z1210" s="268">
        <v>0.895886889460154</v>
      </c>
      <c r="AA1210" s="295">
        <v>-0.00310989907767467</v>
      </c>
      <c r="AB1210" s="264">
        <v>17747</v>
      </c>
      <c r="AC1210" s="264">
        <v>16482</v>
      </c>
      <c r="AD1210" s="264">
        <v>17527</v>
      </c>
      <c r="AE1210" s="264">
        <v>16616</v>
      </c>
      <c r="AF1210" s="268">
        <v>0.928720347100918</v>
      </c>
      <c r="AG1210" s="268">
        <v>0.948023050151195</v>
      </c>
      <c r="AH1210" s="295">
        <v>-0.0193027030502768</v>
      </c>
    </row>
    <row r="1211" spans="1:34">
      <c r="A1211" s="315" t="s">
        <v>1974</v>
      </c>
      <c r="B1211" s="321" t="s">
        <v>3359</v>
      </c>
      <c r="C1211" s="293" t="s">
        <v>2212</v>
      </c>
      <c r="D1211" s="321" t="s">
        <v>2213</v>
      </c>
      <c r="E1211" s="263">
        <v>1763</v>
      </c>
      <c r="F1211" s="263">
        <v>1738</v>
      </c>
      <c r="G1211" s="263">
        <v>1625</v>
      </c>
      <c r="H1211" s="264">
        <v>2317</v>
      </c>
      <c r="I1211" s="264">
        <v>2285</v>
      </c>
      <c r="J1211" s="264">
        <v>2188</v>
      </c>
      <c r="K1211" s="264">
        <v>1088</v>
      </c>
      <c r="L1211" s="264">
        <v>1075</v>
      </c>
      <c r="M1211" s="264">
        <v>1010</v>
      </c>
      <c r="N1211" s="267">
        <v>0.985819625638117</v>
      </c>
      <c r="O1211" s="266">
        <v>1738</v>
      </c>
      <c r="P1211" s="294">
        <v>0.9</v>
      </c>
      <c r="Q1211" s="267">
        <v>0.985819625638117</v>
      </c>
      <c r="R1211" s="267">
        <v>0.986189037548554</v>
      </c>
      <c r="S1211" s="267">
        <v>0.988051470588235</v>
      </c>
      <c r="T1211" s="295">
        <v>-0.000369411910437267</v>
      </c>
      <c r="U1211" s="266">
        <v>1763</v>
      </c>
      <c r="V1211" s="266">
        <v>1625</v>
      </c>
      <c r="W1211" s="267">
        <v>0.921724333522405</v>
      </c>
      <c r="X1211" s="267">
        <v>0.921724333522405</v>
      </c>
      <c r="Y1211" s="268">
        <v>0.944324557617609</v>
      </c>
      <c r="Z1211" s="268">
        <v>0.928308823529412</v>
      </c>
      <c r="AA1211" s="295">
        <v>-0.022600224095204</v>
      </c>
      <c r="AB1211" s="264">
        <v>12137</v>
      </c>
      <c r="AC1211" s="264">
        <v>11432</v>
      </c>
      <c r="AD1211" s="264">
        <v>11809</v>
      </c>
      <c r="AE1211" s="264">
        <v>11106</v>
      </c>
      <c r="AF1211" s="268">
        <v>0.94191315811156</v>
      </c>
      <c r="AG1211" s="268">
        <v>0.940469133711576</v>
      </c>
      <c r="AH1211" s="295">
        <v>0.00144402439998381</v>
      </c>
    </row>
    <row r="1212" spans="1:34">
      <c r="A1212" s="315" t="s">
        <v>1974</v>
      </c>
      <c r="B1212" s="321" t="s">
        <v>3359</v>
      </c>
      <c r="C1212" s="293" t="s">
        <v>2214</v>
      </c>
      <c r="D1212" s="321" t="s">
        <v>2215</v>
      </c>
      <c r="E1212" s="263">
        <v>3155</v>
      </c>
      <c r="F1212" s="263">
        <v>3070</v>
      </c>
      <c r="G1212" s="263">
        <v>2903</v>
      </c>
      <c r="H1212" s="264">
        <v>4307</v>
      </c>
      <c r="I1212" s="264">
        <v>4115</v>
      </c>
      <c r="J1212" s="264">
        <v>3977</v>
      </c>
      <c r="K1212" s="264">
        <v>1663</v>
      </c>
      <c r="L1212" s="264">
        <v>1618</v>
      </c>
      <c r="M1212" s="264">
        <v>1546</v>
      </c>
      <c r="N1212" s="267">
        <v>0.973058637083994</v>
      </c>
      <c r="O1212" s="266">
        <v>3070</v>
      </c>
      <c r="P1212" s="294">
        <v>0.9</v>
      </c>
      <c r="Q1212" s="267">
        <v>0.973058637083994</v>
      </c>
      <c r="R1212" s="267">
        <v>0.955421407011841</v>
      </c>
      <c r="S1212" s="267">
        <v>0.97294046903187</v>
      </c>
      <c r="T1212" s="295">
        <v>0.0176372300721525</v>
      </c>
      <c r="U1212" s="266">
        <v>3155</v>
      </c>
      <c r="V1212" s="266">
        <v>2903</v>
      </c>
      <c r="W1212" s="267">
        <v>0.920126782884311</v>
      </c>
      <c r="X1212" s="267">
        <v>0.920126782884311</v>
      </c>
      <c r="Y1212" s="268">
        <v>0.923380543301602</v>
      </c>
      <c r="Z1212" s="268">
        <v>0.929645219482862</v>
      </c>
      <c r="AA1212" s="295">
        <v>-0.00325376041729142</v>
      </c>
      <c r="AB1212" s="264">
        <v>20961</v>
      </c>
      <c r="AC1212" s="264">
        <v>19497</v>
      </c>
      <c r="AD1212" s="264">
        <v>20052</v>
      </c>
      <c r="AE1212" s="264">
        <v>18582</v>
      </c>
      <c r="AF1212" s="268">
        <v>0.930156004007442</v>
      </c>
      <c r="AG1212" s="268">
        <v>0.926690604428486</v>
      </c>
      <c r="AH1212" s="295">
        <v>0.00346539957895642</v>
      </c>
    </row>
    <row r="1213" spans="1:34">
      <c r="A1213" s="315" t="s">
        <v>1974</v>
      </c>
      <c r="B1213" s="321" t="s">
        <v>3359</v>
      </c>
      <c r="C1213" s="293" t="s">
        <v>2216</v>
      </c>
      <c r="D1213" s="321" t="s">
        <v>2217</v>
      </c>
      <c r="E1213" s="263">
        <v>3010</v>
      </c>
      <c r="F1213" s="263">
        <v>2861</v>
      </c>
      <c r="G1213" s="263">
        <v>2789</v>
      </c>
      <c r="H1213" s="264">
        <v>3744</v>
      </c>
      <c r="I1213" s="264">
        <v>3463</v>
      </c>
      <c r="J1213" s="264">
        <v>3479</v>
      </c>
      <c r="K1213" s="264">
        <v>1589</v>
      </c>
      <c r="L1213" s="264">
        <v>1483</v>
      </c>
      <c r="M1213" s="264">
        <v>1458</v>
      </c>
      <c r="N1213" s="267">
        <v>0.950498338870432</v>
      </c>
      <c r="O1213" s="266">
        <v>2861</v>
      </c>
      <c r="P1213" s="294">
        <v>0.9</v>
      </c>
      <c r="Q1213" s="267">
        <v>0.950498338870432</v>
      </c>
      <c r="R1213" s="267">
        <v>0.924946581196581</v>
      </c>
      <c r="S1213" s="267">
        <v>0.933291378225299</v>
      </c>
      <c r="T1213" s="295">
        <v>0.0255517576738507</v>
      </c>
      <c r="U1213" s="266">
        <v>3010</v>
      </c>
      <c r="V1213" s="266">
        <v>2789</v>
      </c>
      <c r="W1213" s="267">
        <v>0.926578073089701</v>
      </c>
      <c r="X1213" s="267">
        <v>0.926578073089701</v>
      </c>
      <c r="Y1213" s="268">
        <v>0.929220085470085</v>
      </c>
      <c r="Z1213" s="268">
        <v>0.917558212712398</v>
      </c>
      <c r="AA1213" s="295">
        <v>-0.00264201238038453</v>
      </c>
      <c r="AB1213" s="264">
        <v>19604</v>
      </c>
      <c r="AC1213" s="264">
        <v>18046</v>
      </c>
      <c r="AD1213" s="264">
        <v>19494</v>
      </c>
      <c r="AE1213" s="264">
        <v>18225</v>
      </c>
      <c r="AF1213" s="268">
        <v>0.920526423178943</v>
      </c>
      <c r="AG1213" s="268">
        <v>0.934903047091413</v>
      </c>
      <c r="AH1213" s="295">
        <v>-0.0143766239124696</v>
      </c>
    </row>
    <row r="1214" spans="1:34">
      <c r="A1214" s="315" t="s">
        <v>1974</v>
      </c>
      <c r="B1214" s="321" t="s">
        <v>3360</v>
      </c>
      <c r="C1214" s="293" t="s">
        <v>2218</v>
      </c>
      <c r="D1214" s="321" t="s">
        <v>2219</v>
      </c>
      <c r="E1214" s="263">
        <v>4726</v>
      </c>
      <c r="F1214" s="263">
        <v>4521</v>
      </c>
      <c r="G1214" s="263">
        <v>4367</v>
      </c>
      <c r="H1214" s="264">
        <v>6285</v>
      </c>
      <c r="I1214" s="264">
        <v>5160</v>
      </c>
      <c r="J1214" s="264">
        <v>5047</v>
      </c>
      <c r="K1214" s="264">
        <v>2328</v>
      </c>
      <c r="L1214" s="264">
        <v>2168</v>
      </c>
      <c r="M1214" s="264">
        <v>2139</v>
      </c>
      <c r="N1214" s="267">
        <v>0.956622936944562</v>
      </c>
      <c r="O1214" s="266">
        <v>4521</v>
      </c>
      <c r="P1214" s="294">
        <v>0.9</v>
      </c>
      <c r="Q1214" s="267">
        <v>0.956622936944562</v>
      </c>
      <c r="R1214" s="267">
        <v>0.821002386634845</v>
      </c>
      <c r="S1214" s="267">
        <v>0.93127147766323</v>
      </c>
      <c r="T1214" s="295">
        <v>0.135620550309717</v>
      </c>
      <c r="U1214" s="266">
        <v>4726</v>
      </c>
      <c r="V1214" s="266">
        <v>4367</v>
      </c>
      <c r="W1214" s="267">
        <v>0.924037240795599</v>
      </c>
      <c r="X1214" s="267">
        <v>0.924037240795599</v>
      </c>
      <c r="Y1214" s="268">
        <v>0.8030230708035</v>
      </c>
      <c r="Z1214" s="268">
        <v>0.918814432989691</v>
      </c>
      <c r="AA1214" s="295">
        <v>0.121014169992098</v>
      </c>
      <c r="AB1214" s="264">
        <v>30966</v>
      </c>
      <c r="AC1214" s="264">
        <v>27846</v>
      </c>
      <c r="AD1214" s="264">
        <v>31707</v>
      </c>
      <c r="AE1214" s="264">
        <v>29186</v>
      </c>
      <c r="AF1214" s="268">
        <v>0.899244332493703</v>
      </c>
      <c r="AG1214" s="268">
        <v>0.920490743368972</v>
      </c>
      <c r="AH1214" s="295">
        <v>-0.0212464108752695</v>
      </c>
    </row>
    <row r="1215" spans="1:34">
      <c r="A1215" s="315" t="s">
        <v>1974</v>
      </c>
      <c r="B1215" s="321" t="s">
        <v>3360</v>
      </c>
      <c r="C1215" s="293" t="s">
        <v>2220</v>
      </c>
      <c r="D1215" s="321" t="s">
        <v>2221</v>
      </c>
      <c r="E1215" s="263">
        <v>2694</v>
      </c>
      <c r="F1215" s="263">
        <v>2596</v>
      </c>
      <c r="G1215" s="263">
        <v>2488</v>
      </c>
      <c r="H1215" s="264">
        <v>3686</v>
      </c>
      <c r="I1215" s="264">
        <v>3572</v>
      </c>
      <c r="J1215" s="264">
        <v>3399</v>
      </c>
      <c r="K1215" s="264">
        <v>1525</v>
      </c>
      <c r="L1215" s="264">
        <v>1493</v>
      </c>
      <c r="M1215" s="264">
        <v>1404</v>
      </c>
      <c r="N1215" s="267">
        <v>0.96362286562732</v>
      </c>
      <c r="O1215" s="266">
        <v>2596</v>
      </c>
      <c r="P1215" s="294">
        <v>0.9</v>
      </c>
      <c r="Q1215" s="267">
        <v>0.96362286562732</v>
      </c>
      <c r="R1215" s="267">
        <v>0.969072164948454</v>
      </c>
      <c r="S1215" s="267">
        <v>0.979016393442623</v>
      </c>
      <c r="T1215" s="295">
        <v>-0.00544929932113358</v>
      </c>
      <c r="U1215" s="266">
        <v>2694</v>
      </c>
      <c r="V1215" s="266">
        <v>2488</v>
      </c>
      <c r="W1215" s="267">
        <v>0.923533778767632</v>
      </c>
      <c r="X1215" s="267">
        <v>0.923533778767632</v>
      </c>
      <c r="Y1215" s="268">
        <v>0.922137818773738</v>
      </c>
      <c r="Z1215" s="268">
        <v>0.920655737704918</v>
      </c>
      <c r="AA1215" s="295">
        <v>0.0013959599938933</v>
      </c>
      <c r="AB1215" s="264">
        <v>20016</v>
      </c>
      <c r="AC1215" s="264">
        <v>18582</v>
      </c>
      <c r="AD1215" s="264">
        <v>20868</v>
      </c>
      <c r="AE1215" s="264">
        <v>19400</v>
      </c>
      <c r="AF1215" s="268">
        <v>0.928357314148681</v>
      </c>
      <c r="AG1215" s="268">
        <v>0.929653057312632</v>
      </c>
      <c r="AH1215" s="295">
        <v>-0.00129574316395076</v>
      </c>
    </row>
    <row r="1216" spans="1:34">
      <c r="A1216" s="315" t="s">
        <v>1974</v>
      </c>
      <c r="B1216" s="321" t="s">
        <v>3360</v>
      </c>
      <c r="C1216" s="293" t="s">
        <v>2222</v>
      </c>
      <c r="D1216" s="321" t="s">
        <v>2223</v>
      </c>
      <c r="E1216" s="263">
        <v>5370</v>
      </c>
      <c r="F1216" s="263">
        <v>5250</v>
      </c>
      <c r="G1216" s="263">
        <v>4920</v>
      </c>
      <c r="H1216" s="264">
        <v>7123</v>
      </c>
      <c r="I1216" s="264">
        <v>6959</v>
      </c>
      <c r="J1216" s="264">
        <v>6355</v>
      </c>
      <c r="K1216" s="264">
        <v>2799</v>
      </c>
      <c r="L1216" s="264">
        <v>2747</v>
      </c>
      <c r="M1216" s="264">
        <v>2660</v>
      </c>
      <c r="N1216" s="267">
        <v>0.977653631284916</v>
      </c>
      <c r="O1216" s="266">
        <v>5250</v>
      </c>
      <c r="P1216" s="294">
        <v>0.9</v>
      </c>
      <c r="Q1216" s="267">
        <v>0.977653631284916</v>
      </c>
      <c r="R1216" s="267">
        <v>0.976975993261266</v>
      </c>
      <c r="S1216" s="267">
        <v>0.981421936405859</v>
      </c>
      <c r="T1216" s="295">
        <v>0.000677638023649951</v>
      </c>
      <c r="U1216" s="266">
        <v>5370</v>
      </c>
      <c r="V1216" s="266">
        <v>4920</v>
      </c>
      <c r="W1216" s="267">
        <v>0.916201117318436</v>
      </c>
      <c r="X1216" s="267">
        <v>0.916201117318436</v>
      </c>
      <c r="Y1216" s="268">
        <v>0.89218026112593</v>
      </c>
      <c r="Z1216" s="268">
        <v>0.950339406931047</v>
      </c>
      <c r="AA1216" s="295">
        <v>0.0240208561925057</v>
      </c>
      <c r="AB1216" s="264">
        <v>36641</v>
      </c>
      <c r="AC1216" s="264">
        <v>34319</v>
      </c>
      <c r="AD1216" s="264">
        <v>38629</v>
      </c>
      <c r="AE1216" s="264">
        <v>36401</v>
      </c>
      <c r="AF1216" s="268">
        <v>0.936628367129718</v>
      </c>
      <c r="AG1216" s="268">
        <v>0.942323125113257</v>
      </c>
      <c r="AH1216" s="295">
        <v>-0.0056947579835388</v>
      </c>
    </row>
    <row r="1217" spans="1:34">
      <c r="A1217" s="315" t="s">
        <v>1974</v>
      </c>
      <c r="B1217" s="321" t="s">
        <v>3360</v>
      </c>
      <c r="C1217" s="293" t="s">
        <v>2224</v>
      </c>
      <c r="D1217" s="321" t="s">
        <v>2225</v>
      </c>
      <c r="E1217" s="263">
        <v>1575</v>
      </c>
      <c r="F1217" s="263">
        <v>1499</v>
      </c>
      <c r="G1217" s="263">
        <v>1420</v>
      </c>
      <c r="H1217" s="264">
        <v>1936</v>
      </c>
      <c r="I1217" s="264">
        <v>1861</v>
      </c>
      <c r="J1217" s="264">
        <v>1752</v>
      </c>
      <c r="K1217" s="264">
        <v>775</v>
      </c>
      <c r="L1217" s="264">
        <v>753</v>
      </c>
      <c r="M1217" s="264">
        <v>699</v>
      </c>
      <c r="N1217" s="267">
        <v>0.951746031746032</v>
      </c>
      <c r="O1217" s="266">
        <v>1499</v>
      </c>
      <c r="P1217" s="294">
        <v>0.9</v>
      </c>
      <c r="Q1217" s="267">
        <v>0.951746031746032</v>
      </c>
      <c r="R1217" s="267">
        <v>0.961260330578512</v>
      </c>
      <c r="S1217" s="267">
        <v>0.971612903225806</v>
      </c>
      <c r="T1217" s="295">
        <v>-0.00951429883248056</v>
      </c>
      <c r="U1217" s="266">
        <v>1575</v>
      </c>
      <c r="V1217" s="266">
        <v>1420</v>
      </c>
      <c r="W1217" s="267">
        <v>0.901587301587302</v>
      </c>
      <c r="X1217" s="267">
        <v>0.901587301587302</v>
      </c>
      <c r="Y1217" s="268">
        <v>0.90495867768595</v>
      </c>
      <c r="Z1217" s="268">
        <v>0.901935483870968</v>
      </c>
      <c r="AA1217" s="295">
        <v>-0.00337137609864879</v>
      </c>
      <c r="AB1217" s="264">
        <v>10667</v>
      </c>
      <c r="AC1217" s="264">
        <v>9945</v>
      </c>
      <c r="AD1217" s="264">
        <v>11251</v>
      </c>
      <c r="AE1217" s="264">
        <v>10587</v>
      </c>
      <c r="AF1217" s="268">
        <v>0.932314615168276</v>
      </c>
      <c r="AG1217" s="268">
        <v>0.940983023731224</v>
      </c>
      <c r="AH1217" s="295">
        <v>-0.00866840856294793</v>
      </c>
    </row>
    <row r="1218" spans="1:34">
      <c r="A1218" s="315" t="s">
        <v>1974</v>
      </c>
      <c r="B1218" s="321" t="s">
        <v>3360</v>
      </c>
      <c r="C1218" s="293" t="s">
        <v>2226</v>
      </c>
      <c r="D1218" s="321" t="s">
        <v>2227</v>
      </c>
      <c r="E1218" s="263">
        <v>3123</v>
      </c>
      <c r="F1218" s="263">
        <v>3073</v>
      </c>
      <c r="G1218" s="263">
        <v>2908</v>
      </c>
      <c r="H1218" s="264">
        <v>4208</v>
      </c>
      <c r="I1218" s="264">
        <v>4113</v>
      </c>
      <c r="J1218" s="264">
        <v>3860</v>
      </c>
      <c r="K1218" s="264">
        <v>1610</v>
      </c>
      <c r="L1218" s="264">
        <v>1574</v>
      </c>
      <c r="M1218" s="264">
        <v>1476</v>
      </c>
      <c r="N1218" s="267">
        <v>0.983989753442203</v>
      </c>
      <c r="O1218" s="266">
        <v>3073</v>
      </c>
      <c r="P1218" s="294">
        <v>0.9</v>
      </c>
      <c r="Q1218" s="267">
        <v>0.983989753442203</v>
      </c>
      <c r="R1218" s="267">
        <v>0.977423954372624</v>
      </c>
      <c r="S1218" s="267">
        <v>0.977639751552795</v>
      </c>
      <c r="T1218" s="295">
        <v>0.00656579906957944</v>
      </c>
      <c r="U1218" s="266">
        <v>3123</v>
      </c>
      <c r="V1218" s="266">
        <v>2908</v>
      </c>
      <c r="W1218" s="267">
        <v>0.931155939801473</v>
      </c>
      <c r="X1218" s="267">
        <v>0.931155939801473</v>
      </c>
      <c r="Y1218" s="268">
        <v>0.917300380228137</v>
      </c>
      <c r="Z1218" s="268">
        <v>0.916770186335404</v>
      </c>
      <c r="AA1218" s="295">
        <v>0.0138555595733361</v>
      </c>
      <c r="AB1218" s="264">
        <v>21258</v>
      </c>
      <c r="AC1218" s="264">
        <v>19802</v>
      </c>
      <c r="AD1218" s="264">
        <v>22081</v>
      </c>
      <c r="AE1218" s="264">
        <v>20660</v>
      </c>
      <c r="AF1218" s="268">
        <v>0.93150813811271</v>
      </c>
      <c r="AG1218" s="268">
        <v>0.93564603052398</v>
      </c>
      <c r="AH1218" s="295">
        <v>-0.00413789241126938</v>
      </c>
    </row>
    <row r="1219" spans="1:34">
      <c r="A1219" s="315" t="s">
        <v>1974</v>
      </c>
      <c r="B1219" s="321" t="s">
        <v>3360</v>
      </c>
      <c r="C1219" s="293" t="s">
        <v>2228</v>
      </c>
      <c r="D1219" s="321" t="s">
        <v>2229</v>
      </c>
      <c r="E1219" s="263">
        <v>2324</v>
      </c>
      <c r="F1219" s="263">
        <v>2225</v>
      </c>
      <c r="G1219" s="263">
        <v>2072</v>
      </c>
      <c r="H1219" s="264">
        <v>2741</v>
      </c>
      <c r="I1219" s="264">
        <v>2549</v>
      </c>
      <c r="J1219" s="264">
        <v>2401</v>
      </c>
      <c r="K1219" s="264">
        <v>1110</v>
      </c>
      <c r="L1219" s="264">
        <v>999</v>
      </c>
      <c r="M1219" s="264">
        <v>965</v>
      </c>
      <c r="N1219" s="267">
        <v>0.957401032702238</v>
      </c>
      <c r="O1219" s="266">
        <v>2225</v>
      </c>
      <c r="P1219" s="294">
        <v>0.9</v>
      </c>
      <c r="Q1219" s="267">
        <v>0.957401032702238</v>
      </c>
      <c r="R1219" s="267">
        <v>0.929952572053995</v>
      </c>
      <c r="S1219" s="267">
        <v>0.9</v>
      </c>
      <c r="T1219" s="295">
        <v>0.0274484606482427</v>
      </c>
      <c r="U1219" s="266">
        <v>2324</v>
      </c>
      <c r="V1219" s="266">
        <v>2072</v>
      </c>
      <c r="W1219" s="267">
        <v>0.891566265060241</v>
      </c>
      <c r="X1219" s="267">
        <v>0.891566265060241</v>
      </c>
      <c r="Y1219" s="268">
        <v>0.875957679678949</v>
      </c>
      <c r="Z1219" s="268">
        <v>0.869369369369369</v>
      </c>
      <c r="AA1219" s="295">
        <v>0.0156085853812916</v>
      </c>
      <c r="AB1219" s="264">
        <v>14878</v>
      </c>
      <c r="AC1219" s="264">
        <v>13239</v>
      </c>
      <c r="AD1219" s="264">
        <v>15396</v>
      </c>
      <c r="AE1219" s="264">
        <v>14049</v>
      </c>
      <c r="AF1219" s="268">
        <v>0.889837343728996</v>
      </c>
      <c r="AG1219" s="268">
        <v>0.912509742790335</v>
      </c>
      <c r="AH1219" s="295">
        <v>-0.0226723990613393</v>
      </c>
    </row>
    <row r="1220" spans="1:34">
      <c r="A1220" s="315" t="s">
        <v>1974</v>
      </c>
      <c r="B1220" s="321" t="s">
        <v>3360</v>
      </c>
      <c r="C1220" s="293" t="s">
        <v>2230</v>
      </c>
      <c r="D1220" s="321" t="s">
        <v>2231</v>
      </c>
      <c r="E1220" s="263">
        <v>1175</v>
      </c>
      <c r="F1220" s="263">
        <v>1139</v>
      </c>
      <c r="G1220" s="263">
        <v>1092</v>
      </c>
      <c r="H1220" s="264">
        <v>1536</v>
      </c>
      <c r="I1220" s="264">
        <v>1498</v>
      </c>
      <c r="J1220" s="264">
        <v>1462</v>
      </c>
      <c r="K1220" s="264">
        <v>679</v>
      </c>
      <c r="L1220" s="264">
        <v>666</v>
      </c>
      <c r="M1220" s="264">
        <v>647</v>
      </c>
      <c r="N1220" s="267">
        <v>0.96936170212766</v>
      </c>
      <c r="O1220" s="266">
        <v>1139</v>
      </c>
      <c r="P1220" s="294">
        <v>0.9</v>
      </c>
      <c r="Q1220" s="267">
        <v>0.96936170212766</v>
      </c>
      <c r="R1220" s="267">
        <v>0.975260416666667</v>
      </c>
      <c r="S1220" s="267">
        <v>0.980854197349043</v>
      </c>
      <c r="T1220" s="295">
        <v>-0.00589871453900703</v>
      </c>
      <c r="U1220" s="266">
        <v>1175</v>
      </c>
      <c r="V1220" s="266">
        <v>1092</v>
      </c>
      <c r="W1220" s="267">
        <v>0.92936170212766</v>
      </c>
      <c r="X1220" s="267">
        <v>0.92936170212766</v>
      </c>
      <c r="Y1220" s="268">
        <v>0.951822916666667</v>
      </c>
      <c r="Z1220" s="268">
        <v>0.952871870397644</v>
      </c>
      <c r="AA1220" s="295">
        <v>-0.0224612145390071</v>
      </c>
      <c r="AB1220" s="264">
        <v>8100</v>
      </c>
      <c r="AC1220" s="264">
        <v>7742</v>
      </c>
      <c r="AD1220" s="264">
        <v>8312</v>
      </c>
      <c r="AE1220" s="264">
        <v>7948</v>
      </c>
      <c r="AF1220" s="268">
        <v>0.955802469135802</v>
      </c>
      <c r="AG1220" s="268">
        <v>0.956207892204042</v>
      </c>
      <c r="AH1220" s="295">
        <v>-0.000405423068239874</v>
      </c>
    </row>
    <row r="1221" spans="1:34">
      <c r="A1221" s="315" t="s">
        <v>1974</v>
      </c>
      <c r="B1221" s="321" t="s">
        <v>3360</v>
      </c>
      <c r="C1221" s="293" t="s">
        <v>2232</v>
      </c>
      <c r="D1221" s="321" t="s">
        <v>2233</v>
      </c>
      <c r="E1221" s="263">
        <v>4409</v>
      </c>
      <c r="F1221" s="263">
        <v>4351</v>
      </c>
      <c r="G1221" s="263">
        <v>4228</v>
      </c>
      <c r="H1221" s="264">
        <v>4678</v>
      </c>
      <c r="I1221" s="264">
        <v>4628</v>
      </c>
      <c r="J1221" s="264">
        <v>4491</v>
      </c>
      <c r="K1221" s="264">
        <v>2364</v>
      </c>
      <c r="L1221" s="264">
        <v>2342</v>
      </c>
      <c r="M1221" s="264">
        <v>2269</v>
      </c>
      <c r="N1221" s="267">
        <v>0.986845089589476</v>
      </c>
      <c r="O1221" s="266">
        <v>4351</v>
      </c>
      <c r="P1221" s="294">
        <v>0.9</v>
      </c>
      <c r="Q1221" s="267">
        <v>0.986845089589476</v>
      </c>
      <c r="R1221" s="267">
        <v>0.989311671654553</v>
      </c>
      <c r="S1221" s="267">
        <v>0.990693739424704</v>
      </c>
      <c r="T1221" s="295">
        <v>-0.00246658206507722</v>
      </c>
      <c r="U1221" s="266">
        <v>4409</v>
      </c>
      <c r="V1221" s="266">
        <v>4228</v>
      </c>
      <c r="W1221" s="267">
        <v>0.958947607167158</v>
      </c>
      <c r="X1221" s="267">
        <v>0.958947607167158</v>
      </c>
      <c r="Y1221" s="268">
        <v>0.960025651988029</v>
      </c>
      <c r="Z1221" s="268">
        <v>0.959813874788494</v>
      </c>
      <c r="AA1221" s="295">
        <v>-0.00107804482087093</v>
      </c>
      <c r="AB1221" s="264">
        <v>27736</v>
      </c>
      <c r="AC1221" s="264">
        <v>26604</v>
      </c>
      <c r="AD1221" s="264">
        <v>28512</v>
      </c>
      <c r="AE1221" s="264">
        <v>27367</v>
      </c>
      <c r="AF1221" s="268">
        <v>0.959186616671474</v>
      </c>
      <c r="AG1221" s="268">
        <v>0.959841470258137</v>
      </c>
      <c r="AH1221" s="295">
        <v>-0.000654853586663062</v>
      </c>
    </row>
    <row r="1222" spans="1:34">
      <c r="A1222" s="315" t="s">
        <v>1974</v>
      </c>
      <c r="B1222" s="321" t="s">
        <v>3360</v>
      </c>
      <c r="C1222" s="293" t="s">
        <v>2234</v>
      </c>
      <c r="D1222" s="321" t="s">
        <v>2235</v>
      </c>
      <c r="E1222" s="263">
        <v>6698</v>
      </c>
      <c r="F1222" s="263">
        <v>6410</v>
      </c>
      <c r="G1222" s="263">
        <v>6159</v>
      </c>
      <c r="H1222" s="264">
        <v>6927</v>
      </c>
      <c r="I1222" s="264">
        <v>6685</v>
      </c>
      <c r="J1222" s="264">
        <v>6385</v>
      </c>
      <c r="K1222" s="264">
        <v>3124</v>
      </c>
      <c r="L1222" s="264">
        <v>3042</v>
      </c>
      <c r="M1222" s="264">
        <v>2847</v>
      </c>
      <c r="N1222" s="267">
        <v>0.957002090176172</v>
      </c>
      <c r="O1222" s="266">
        <v>6410</v>
      </c>
      <c r="P1222" s="294">
        <v>0.9</v>
      </c>
      <c r="Q1222" s="267">
        <v>0.957002090176172</v>
      </c>
      <c r="R1222" s="267">
        <v>0.965064241374332</v>
      </c>
      <c r="S1222" s="267">
        <v>0.973751600512164</v>
      </c>
      <c r="T1222" s="295">
        <v>-0.00806215119816034</v>
      </c>
      <c r="U1222" s="266">
        <v>6698</v>
      </c>
      <c r="V1222" s="266">
        <v>6159</v>
      </c>
      <c r="W1222" s="267">
        <v>0.919528217378322</v>
      </c>
      <c r="X1222" s="267">
        <v>0.919528217378322</v>
      </c>
      <c r="Y1222" s="268">
        <v>0.92175544968962</v>
      </c>
      <c r="Z1222" s="268">
        <v>0.911331626120359</v>
      </c>
      <c r="AA1222" s="295">
        <v>-0.0022272323112984</v>
      </c>
      <c r="AB1222" s="264">
        <v>42611</v>
      </c>
      <c r="AC1222" s="264">
        <v>39453</v>
      </c>
      <c r="AD1222" s="264">
        <v>45063</v>
      </c>
      <c r="AE1222" s="264">
        <v>41860</v>
      </c>
      <c r="AF1222" s="268">
        <v>0.925887681584567</v>
      </c>
      <c r="AG1222" s="268">
        <v>0.928921731797705</v>
      </c>
      <c r="AH1222" s="295">
        <v>-0.00303405021313807</v>
      </c>
    </row>
    <row r="1223" spans="1:34">
      <c r="A1223" s="315" t="s">
        <v>1974</v>
      </c>
      <c r="B1223" s="321" t="s">
        <v>3360</v>
      </c>
      <c r="C1223" s="293" t="s">
        <v>2236</v>
      </c>
      <c r="D1223" s="321" t="s">
        <v>2237</v>
      </c>
      <c r="E1223" s="263">
        <v>2765</v>
      </c>
      <c r="F1223" s="263">
        <v>2742</v>
      </c>
      <c r="G1223" s="263">
        <v>2669</v>
      </c>
      <c r="H1223" s="264">
        <v>2880</v>
      </c>
      <c r="I1223" s="264">
        <v>2831</v>
      </c>
      <c r="J1223" s="264">
        <v>2735</v>
      </c>
      <c r="K1223" s="264">
        <v>1374</v>
      </c>
      <c r="L1223" s="264">
        <v>1360</v>
      </c>
      <c r="M1223" s="264">
        <v>1335</v>
      </c>
      <c r="N1223" s="267">
        <v>0.991681735985533</v>
      </c>
      <c r="O1223" s="266">
        <v>2742</v>
      </c>
      <c r="P1223" s="294">
        <v>0.9</v>
      </c>
      <c r="Q1223" s="267">
        <v>0.991681735985533</v>
      </c>
      <c r="R1223" s="267">
        <v>0.982986111111111</v>
      </c>
      <c r="S1223" s="267">
        <v>0.98981077147016</v>
      </c>
      <c r="T1223" s="295">
        <v>0.00869562487442233</v>
      </c>
      <c r="U1223" s="266">
        <v>2765</v>
      </c>
      <c r="V1223" s="266">
        <v>2669</v>
      </c>
      <c r="W1223" s="267">
        <v>0.965280289330922</v>
      </c>
      <c r="X1223" s="267">
        <v>0.965280289330922</v>
      </c>
      <c r="Y1223" s="268">
        <v>0.949652777777778</v>
      </c>
      <c r="Z1223" s="268">
        <v>0.971615720524017</v>
      </c>
      <c r="AA1223" s="295">
        <v>0.0156275115531445</v>
      </c>
      <c r="AB1223" s="264">
        <v>17351</v>
      </c>
      <c r="AC1223" s="264">
        <v>16799</v>
      </c>
      <c r="AD1223" s="264">
        <v>18316</v>
      </c>
      <c r="AE1223" s="264">
        <v>17935</v>
      </c>
      <c r="AF1223" s="268">
        <v>0.968186271684629</v>
      </c>
      <c r="AG1223" s="268">
        <v>0.979198514959598</v>
      </c>
      <c r="AH1223" s="295">
        <v>-0.0110122432749691</v>
      </c>
    </row>
    <row r="1224" spans="1:34">
      <c r="A1224" s="315" t="s">
        <v>1974</v>
      </c>
      <c r="B1224" s="321" t="s">
        <v>3360</v>
      </c>
      <c r="C1224" s="293" t="s">
        <v>2238</v>
      </c>
      <c r="D1224" s="321" t="s">
        <v>2239</v>
      </c>
      <c r="E1224" s="263">
        <v>6689</v>
      </c>
      <c r="F1224" s="263">
        <v>6529</v>
      </c>
      <c r="G1224" s="263">
        <v>6094</v>
      </c>
      <c r="H1224" s="264">
        <v>7341</v>
      </c>
      <c r="I1224" s="264">
        <v>6906</v>
      </c>
      <c r="J1224" s="264">
        <v>6653</v>
      </c>
      <c r="K1224" s="264">
        <v>3120</v>
      </c>
      <c r="L1224" s="264">
        <v>3084</v>
      </c>
      <c r="M1224" s="264">
        <v>2804</v>
      </c>
      <c r="N1224" s="267">
        <v>0.976080131559276</v>
      </c>
      <c r="O1224" s="266">
        <v>6529</v>
      </c>
      <c r="P1224" s="294">
        <v>0.9</v>
      </c>
      <c r="Q1224" s="267">
        <v>0.976080131559276</v>
      </c>
      <c r="R1224" s="267">
        <v>0.940743767879036</v>
      </c>
      <c r="S1224" s="267">
        <v>0.988461538461539</v>
      </c>
      <c r="T1224" s="295">
        <v>0.0353363636802408</v>
      </c>
      <c r="U1224" s="266">
        <v>6689</v>
      </c>
      <c r="V1224" s="266">
        <v>6094</v>
      </c>
      <c r="W1224" s="267">
        <v>0.911047989236059</v>
      </c>
      <c r="X1224" s="267">
        <v>0.911047989236059</v>
      </c>
      <c r="Y1224" s="268">
        <v>0.90627979839259</v>
      </c>
      <c r="Z1224" s="268">
        <v>0.898717948717949</v>
      </c>
      <c r="AA1224" s="295">
        <v>0.00476819084346969</v>
      </c>
      <c r="AB1224" s="264">
        <v>42469</v>
      </c>
      <c r="AC1224" s="264">
        <v>38928</v>
      </c>
      <c r="AD1224" s="264">
        <v>44428</v>
      </c>
      <c r="AE1224" s="264">
        <v>41627</v>
      </c>
      <c r="AF1224" s="268">
        <v>0.916621535708399</v>
      </c>
      <c r="AG1224" s="268">
        <v>0.936954173044026</v>
      </c>
      <c r="AH1224" s="295">
        <v>-0.0203326373356272</v>
      </c>
    </row>
    <row r="1225" spans="1:34">
      <c r="A1225" s="315" t="s">
        <v>1974</v>
      </c>
      <c r="B1225" s="321" t="s">
        <v>3361</v>
      </c>
      <c r="C1225" s="293" t="s">
        <v>2240</v>
      </c>
      <c r="D1225" s="321" t="s">
        <v>2241</v>
      </c>
      <c r="E1225" s="263">
        <v>1679</v>
      </c>
      <c r="F1225" s="263">
        <v>1653</v>
      </c>
      <c r="G1225" s="263">
        <v>1605</v>
      </c>
      <c r="H1225" s="264">
        <v>2078</v>
      </c>
      <c r="I1225" s="264">
        <v>2038</v>
      </c>
      <c r="J1225" s="264">
        <v>1979</v>
      </c>
      <c r="K1225" s="264">
        <v>930</v>
      </c>
      <c r="L1225" s="264">
        <v>920</v>
      </c>
      <c r="M1225" s="264">
        <v>893</v>
      </c>
      <c r="N1225" s="267">
        <v>0.984514592019059</v>
      </c>
      <c r="O1225" s="266">
        <v>1653</v>
      </c>
      <c r="P1225" s="294">
        <v>0.9</v>
      </c>
      <c r="Q1225" s="267">
        <v>0.984514592019059</v>
      </c>
      <c r="R1225" s="267">
        <v>0.980750721847931</v>
      </c>
      <c r="S1225" s="267">
        <v>0.989247311827957</v>
      </c>
      <c r="T1225" s="295">
        <v>0.00376387017112834</v>
      </c>
      <c r="U1225" s="266">
        <v>1679</v>
      </c>
      <c r="V1225" s="266">
        <v>1605</v>
      </c>
      <c r="W1225" s="267">
        <v>0.955926146515783</v>
      </c>
      <c r="X1225" s="267">
        <v>0.955926146515783</v>
      </c>
      <c r="Y1225" s="268">
        <v>0.952358036573628</v>
      </c>
      <c r="Z1225" s="268">
        <v>0.960215053763441</v>
      </c>
      <c r="AA1225" s="295">
        <v>0.00356810994215473</v>
      </c>
      <c r="AB1225" s="264">
        <v>10463</v>
      </c>
      <c r="AC1225" s="264">
        <v>10102</v>
      </c>
      <c r="AD1225" s="264">
        <v>9907</v>
      </c>
      <c r="AE1225" s="264">
        <v>9436</v>
      </c>
      <c r="AF1225" s="268">
        <v>0.965497467265603</v>
      </c>
      <c r="AG1225" s="268">
        <v>0.952457858080145</v>
      </c>
      <c r="AH1225" s="295">
        <v>0.0130396091854572</v>
      </c>
    </row>
    <row r="1226" spans="1:34">
      <c r="A1226" s="315" t="s">
        <v>1974</v>
      </c>
      <c r="B1226" s="321" t="s">
        <v>3361</v>
      </c>
      <c r="C1226" s="293" t="s">
        <v>2242</v>
      </c>
      <c r="D1226" s="321" t="s">
        <v>2243</v>
      </c>
      <c r="E1226" s="263">
        <v>4147</v>
      </c>
      <c r="F1226" s="263">
        <v>4098</v>
      </c>
      <c r="G1226" s="263">
        <v>3918</v>
      </c>
      <c r="H1226" s="264">
        <v>5661</v>
      </c>
      <c r="I1226" s="264">
        <v>5403</v>
      </c>
      <c r="J1226" s="264">
        <v>5350</v>
      </c>
      <c r="K1226" s="264">
        <v>2455</v>
      </c>
      <c r="L1226" s="264">
        <v>2428</v>
      </c>
      <c r="M1226" s="264">
        <v>2338</v>
      </c>
      <c r="N1226" s="267">
        <v>0.98818422956354</v>
      </c>
      <c r="O1226" s="266">
        <v>4098</v>
      </c>
      <c r="P1226" s="294">
        <v>0.9</v>
      </c>
      <c r="Q1226" s="267">
        <v>0.98818422956354</v>
      </c>
      <c r="R1226" s="267">
        <v>0.954425013248543</v>
      </c>
      <c r="S1226" s="267">
        <v>0.989002036659878</v>
      </c>
      <c r="T1226" s="295">
        <v>0.0337592163149972</v>
      </c>
      <c r="U1226" s="266">
        <v>4147</v>
      </c>
      <c r="V1226" s="266">
        <v>3918</v>
      </c>
      <c r="W1226" s="267">
        <v>0.944779358572462</v>
      </c>
      <c r="X1226" s="267">
        <v>0.944779358572462</v>
      </c>
      <c r="Y1226" s="268">
        <v>0.945062709768592</v>
      </c>
      <c r="Z1226" s="268">
        <v>0.95234215885947</v>
      </c>
      <c r="AA1226" s="295">
        <v>-0.000283351196130099</v>
      </c>
      <c r="AB1226" s="264">
        <v>27889</v>
      </c>
      <c r="AC1226" s="264">
        <v>26611</v>
      </c>
      <c r="AD1226" s="264">
        <v>30065</v>
      </c>
      <c r="AE1226" s="264">
        <v>28917</v>
      </c>
      <c r="AF1226" s="268">
        <v>0.954175481372584</v>
      </c>
      <c r="AG1226" s="268">
        <v>0.961816065192084</v>
      </c>
      <c r="AH1226" s="295">
        <v>-0.00764058381949972</v>
      </c>
    </row>
    <row r="1227" spans="1:34">
      <c r="A1227" s="315" t="s">
        <v>1974</v>
      </c>
      <c r="B1227" s="321" t="s">
        <v>3361</v>
      </c>
      <c r="C1227" s="293" t="s">
        <v>2244</v>
      </c>
      <c r="D1227" s="321" t="s">
        <v>2245</v>
      </c>
      <c r="E1227" s="263">
        <v>2021</v>
      </c>
      <c r="F1227" s="263">
        <v>1986</v>
      </c>
      <c r="G1227" s="263">
        <v>1920</v>
      </c>
      <c r="H1227" s="264">
        <v>2576</v>
      </c>
      <c r="I1227" s="264">
        <v>2539</v>
      </c>
      <c r="J1227" s="264">
        <v>2472</v>
      </c>
      <c r="K1227" s="264">
        <v>1118</v>
      </c>
      <c r="L1227" s="264">
        <v>1116</v>
      </c>
      <c r="M1227" s="264">
        <v>1080</v>
      </c>
      <c r="N1227" s="267">
        <v>0.982681840672934</v>
      </c>
      <c r="O1227" s="266">
        <v>1986</v>
      </c>
      <c r="P1227" s="294">
        <v>0.9</v>
      </c>
      <c r="Q1227" s="267">
        <v>0.982681840672934</v>
      </c>
      <c r="R1227" s="267">
        <v>0.985636645962733</v>
      </c>
      <c r="S1227" s="267">
        <v>0.998211091234347</v>
      </c>
      <c r="T1227" s="295">
        <v>-0.00295480528979875</v>
      </c>
      <c r="U1227" s="266">
        <v>2021</v>
      </c>
      <c r="V1227" s="266">
        <v>1920</v>
      </c>
      <c r="W1227" s="267">
        <v>0.95002474022761</v>
      </c>
      <c r="X1227" s="267">
        <v>0.95002474022761</v>
      </c>
      <c r="Y1227" s="268">
        <v>0.959627329192547</v>
      </c>
      <c r="Z1227" s="268">
        <v>0.966010733452594</v>
      </c>
      <c r="AA1227" s="295">
        <v>-0.00960258896493649</v>
      </c>
      <c r="AB1227" s="264">
        <v>12834</v>
      </c>
      <c r="AC1227" s="264">
        <v>12314</v>
      </c>
      <c r="AD1227" s="264">
        <v>12602</v>
      </c>
      <c r="AE1227" s="264">
        <v>12146</v>
      </c>
      <c r="AF1227" s="268">
        <v>0.959482624279258</v>
      </c>
      <c r="AG1227" s="268">
        <v>0.96381526741787</v>
      </c>
      <c r="AH1227" s="295">
        <v>-0.00433264313861192</v>
      </c>
    </row>
    <row r="1228" spans="1:34">
      <c r="A1228" s="315" t="s">
        <v>1974</v>
      </c>
      <c r="B1228" s="321" t="s">
        <v>3361</v>
      </c>
      <c r="C1228" s="293" t="s">
        <v>2246</v>
      </c>
      <c r="D1228" s="321" t="s">
        <v>2247</v>
      </c>
      <c r="E1228" s="263">
        <v>3547</v>
      </c>
      <c r="F1228" s="263">
        <v>3512</v>
      </c>
      <c r="G1228" s="263">
        <v>3316</v>
      </c>
      <c r="H1228" s="264">
        <v>4460</v>
      </c>
      <c r="I1228" s="264">
        <v>4392</v>
      </c>
      <c r="J1228" s="264">
        <v>4204</v>
      </c>
      <c r="K1228" s="264">
        <v>1942</v>
      </c>
      <c r="L1228" s="264">
        <v>1922</v>
      </c>
      <c r="M1228" s="264">
        <v>1793</v>
      </c>
      <c r="N1228" s="267">
        <v>0.990132506343389</v>
      </c>
      <c r="O1228" s="266">
        <v>3512</v>
      </c>
      <c r="P1228" s="294">
        <v>0.9</v>
      </c>
      <c r="Q1228" s="267">
        <v>0.990132506343389</v>
      </c>
      <c r="R1228" s="267">
        <v>0.9847533632287</v>
      </c>
      <c r="S1228" s="267">
        <v>0.989701338825953</v>
      </c>
      <c r="T1228" s="295">
        <v>0.00537914311468923</v>
      </c>
      <c r="U1228" s="266">
        <v>3547</v>
      </c>
      <c r="V1228" s="266">
        <v>3316</v>
      </c>
      <c r="W1228" s="267">
        <v>0.934874541866366</v>
      </c>
      <c r="X1228" s="267">
        <v>0.934874541866366</v>
      </c>
      <c r="Y1228" s="268">
        <v>0.942600896860987</v>
      </c>
      <c r="Z1228" s="268">
        <v>0.923274974253347</v>
      </c>
      <c r="AA1228" s="295">
        <v>-0.0077263549946206</v>
      </c>
      <c r="AB1228" s="264">
        <v>22987</v>
      </c>
      <c r="AC1228" s="264">
        <v>21646</v>
      </c>
      <c r="AD1228" s="264">
        <v>22750</v>
      </c>
      <c r="AE1228" s="264">
        <v>21626</v>
      </c>
      <c r="AF1228" s="268">
        <v>0.941662678905468</v>
      </c>
      <c r="AG1228" s="268">
        <v>0.950593406593407</v>
      </c>
      <c r="AH1228" s="295">
        <v>-0.00893072768793834</v>
      </c>
    </row>
    <row r="1229" spans="1:34">
      <c r="A1229" s="315" t="s">
        <v>1974</v>
      </c>
      <c r="B1229" s="321" t="s">
        <v>3361</v>
      </c>
      <c r="C1229" s="293" t="s">
        <v>2248</v>
      </c>
      <c r="D1229" s="321" t="s">
        <v>2249</v>
      </c>
      <c r="E1229" s="263">
        <v>1249</v>
      </c>
      <c r="F1229" s="263">
        <v>1221</v>
      </c>
      <c r="G1229" s="263">
        <v>1159</v>
      </c>
      <c r="H1229" s="264">
        <v>1701</v>
      </c>
      <c r="I1229" s="264">
        <v>1517</v>
      </c>
      <c r="J1229" s="264">
        <v>1505</v>
      </c>
      <c r="K1229" s="264">
        <v>708</v>
      </c>
      <c r="L1229" s="264">
        <v>699</v>
      </c>
      <c r="M1229" s="264">
        <v>674</v>
      </c>
      <c r="N1229" s="267">
        <v>0.977582065652522</v>
      </c>
      <c r="O1229" s="266">
        <v>1221</v>
      </c>
      <c r="P1229" s="294">
        <v>0.9</v>
      </c>
      <c r="Q1229" s="267">
        <v>0.977582065652522</v>
      </c>
      <c r="R1229" s="267">
        <v>0.891828336272781</v>
      </c>
      <c r="S1229" s="267">
        <v>0.98728813559322</v>
      </c>
      <c r="T1229" s="295">
        <v>0.0857537293797413</v>
      </c>
      <c r="U1229" s="266">
        <v>1249</v>
      </c>
      <c r="V1229" s="266">
        <v>1159</v>
      </c>
      <c r="W1229" s="267">
        <v>0.927942353883107</v>
      </c>
      <c r="X1229" s="267">
        <v>0.927942353883107</v>
      </c>
      <c r="Y1229" s="268">
        <v>0.88477366255144</v>
      </c>
      <c r="Z1229" s="268">
        <v>0.951977401129944</v>
      </c>
      <c r="AA1229" s="295">
        <v>0.0431686913316662</v>
      </c>
      <c r="AB1229" s="264">
        <v>8118</v>
      </c>
      <c r="AC1229" s="264">
        <v>7510</v>
      </c>
      <c r="AD1229" s="264">
        <v>7671</v>
      </c>
      <c r="AE1229" s="264">
        <v>7279</v>
      </c>
      <c r="AF1229" s="268">
        <v>0.92510470559251</v>
      </c>
      <c r="AG1229" s="268">
        <v>0.948898448702907</v>
      </c>
      <c r="AH1229" s="295">
        <v>-0.0237937431103966</v>
      </c>
    </row>
    <row r="1230" spans="1:34">
      <c r="A1230" s="315" t="s">
        <v>1974</v>
      </c>
      <c r="B1230" s="321" t="s">
        <v>3361</v>
      </c>
      <c r="C1230" s="293" t="s">
        <v>2250</v>
      </c>
      <c r="D1230" s="321" t="s">
        <v>2251</v>
      </c>
      <c r="E1230" s="263">
        <v>4712</v>
      </c>
      <c r="F1230" s="263">
        <v>4495</v>
      </c>
      <c r="G1230" s="263">
        <v>4056</v>
      </c>
      <c r="H1230" s="264">
        <v>5572</v>
      </c>
      <c r="I1230" s="264">
        <v>5087</v>
      </c>
      <c r="J1230" s="264">
        <v>4819</v>
      </c>
      <c r="K1230" s="264">
        <v>2783</v>
      </c>
      <c r="L1230" s="264">
        <v>2664</v>
      </c>
      <c r="M1230" s="264">
        <v>2500</v>
      </c>
      <c r="N1230" s="267">
        <v>0.953947368421053</v>
      </c>
      <c r="O1230" s="266">
        <v>4495</v>
      </c>
      <c r="P1230" s="294">
        <v>0.9</v>
      </c>
      <c r="Q1230" s="267">
        <v>0.953947368421053</v>
      </c>
      <c r="R1230" s="267">
        <v>0.912957645369706</v>
      </c>
      <c r="S1230" s="267">
        <v>0.957240388070428</v>
      </c>
      <c r="T1230" s="295">
        <v>0.040989723051347</v>
      </c>
      <c r="U1230" s="266">
        <v>4712</v>
      </c>
      <c r="V1230" s="266">
        <v>4056</v>
      </c>
      <c r="W1230" s="267">
        <v>0.860780984719864</v>
      </c>
      <c r="X1230" s="267">
        <v>0.860780984719864</v>
      </c>
      <c r="Y1230" s="268">
        <v>0.864860014357502</v>
      </c>
      <c r="Z1230" s="268">
        <v>0.898311174991017</v>
      </c>
      <c r="AA1230" s="295">
        <v>-0.00407902963763762</v>
      </c>
      <c r="AB1230" s="264">
        <v>30212</v>
      </c>
      <c r="AC1230" s="264">
        <v>26261</v>
      </c>
      <c r="AD1230" s="264">
        <v>28036</v>
      </c>
      <c r="AE1230" s="264">
        <v>25033</v>
      </c>
      <c r="AF1230" s="268">
        <v>0.869224149344631</v>
      </c>
      <c r="AG1230" s="268">
        <v>0.892887715793979</v>
      </c>
      <c r="AH1230" s="295">
        <v>-0.0236635664493479</v>
      </c>
    </row>
    <row r="1231" spans="1:34">
      <c r="A1231" s="315" t="s">
        <v>1974</v>
      </c>
      <c r="B1231" s="321" t="s">
        <v>3361</v>
      </c>
      <c r="C1231" s="293" t="s">
        <v>2252</v>
      </c>
      <c r="D1231" s="321" t="s">
        <v>2253</v>
      </c>
      <c r="E1231" s="263">
        <v>3587</v>
      </c>
      <c r="F1231" s="263">
        <v>3433</v>
      </c>
      <c r="G1231" s="263">
        <v>3348</v>
      </c>
      <c r="H1231" s="264">
        <v>4765</v>
      </c>
      <c r="I1231" s="264">
        <v>4616</v>
      </c>
      <c r="J1231" s="264">
        <v>4431</v>
      </c>
      <c r="K1231" s="264">
        <v>1989</v>
      </c>
      <c r="L1231" s="264">
        <v>1926</v>
      </c>
      <c r="M1231" s="264">
        <v>1877</v>
      </c>
      <c r="N1231" s="267">
        <v>0.957067187064399</v>
      </c>
      <c r="O1231" s="266">
        <v>3433</v>
      </c>
      <c r="P1231" s="294">
        <v>0.9</v>
      </c>
      <c r="Q1231" s="267">
        <v>0.957067187064399</v>
      </c>
      <c r="R1231" s="267">
        <v>0.968730325288562</v>
      </c>
      <c r="S1231" s="267">
        <v>0.968325791855204</v>
      </c>
      <c r="T1231" s="295">
        <v>-0.0116631382241632</v>
      </c>
      <c r="U1231" s="266">
        <v>3587</v>
      </c>
      <c r="V1231" s="266">
        <v>3348</v>
      </c>
      <c r="W1231" s="267">
        <v>0.933370504599944</v>
      </c>
      <c r="X1231" s="267">
        <v>0.933370504599944</v>
      </c>
      <c r="Y1231" s="268">
        <v>0.9299055613851</v>
      </c>
      <c r="Z1231" s="268">
        <v>0.943690296631473</v>
      </c>
      <c r="AA1231" s="295">
        <v>0.00346494321484447</v>
      </c>
      <c r="AB1231" s="264">
        <v>23279</v>
      </c>
      <c r="AC1231" s="264">
        <v>21768</v>
      </c>
      <c r="AD1231" s="264">
        <v>22752</v>
      </c>
      <c r="AE1231" s="264">
        <v>21458</v>
      </c>
      <c r="AF1231" s="268">
        <v>0.935091713561579</v>
      </c>
      <c r="AG1231" s="268">
        <v>0.943125879043601</v>
      </c>
      <c r="AH1231" s="295">
        <v>-0.00803416548202152</v>
      </c>
    </row>
    <row r="1232" spans="1:34">
      <c r="A1232" s="315" t="s">
        <v>1974</v>
      </c>
      <c r="B1232" s="321" t="s">
        <v>3359</v>
      </c>
      <c r="C1232" s="293" t="s">
        <v>2254</v>
      </c>
      <c r="D1232" s="321" t="s">
        <v>2255</v>
      </c>
      <c r="E1232" s="263">
        <v>2243</v>
      </c>
      <c r="F1232" s="263">
        <v>2210</v>
      </c>
      <c r="G1232" s="263">
        <v>2005</v>
      </c>
      <c r="H1232" s="264">
        <v>3008</v>
      </c>
      <c r="I1232" s="264">
        <v>2884</v>
      </c>
      <c r="J1232" s="264">
        <v>2630</v>
      </c>
      <c r="K1232" s="264">
        <v>1274</v>
      </c>
      <c r="L1232" s="264">
        <v>1224</v>
      </c>
      <c r="M1232" s="264">
        <v>1180</v>
      </c>
      <c r="N1232" s="267">
        <v>0.985287561301828</v>
      </c>
      <c r="O1232" s="266">
        <v>2210</v>
      </c>
      <c r="P1232" s="294">
        <v>0.9</v>
      </c>
      <c r="Q1232" s="267">
        <v>0.985287561301828</v>
      </c>
      <c r="R1232" s="267">
        <v>0.958776595744681</v>
      </c>
      <c r="S1232" s="267">
        <v>0.960753532182104</v>
      </c>
      <c r="T1232" s="295">
        <v>0.026510965557147</v>
      </c>
      <c r="U1232" s="266">
        <v>2243</v>
      </c>
      <c r="V1232" s="266">
        <v>2005</v>
      </c>
      <c r="W1232" s="267">
        <v>0.89389210878288</v>
      </c>
      <c r="X1232" s="267">
        <v>0.89389210878288</v>
      </c>
      <c r="Y1232" s="268">
        <v>0.874335106382979</v>
      </c>
      <c r="Z1232" s="268">
        <v>0.926216640502355</v>
      </c>
      <c r="AA1232" s="295">
        <v>0.0195570023999013</v>
      </c>
      <c r="AB1232" s="264">
        <v>15846</v>
      </c>
      <c r="AC1232" s="264">
        <v>14232</v>
      </c>
      <c r="AD1232" s="264">
        <v>17049</v>
      </c>
      <c r="AE1232" s="264">
        <v>15853</v>
      </c>
      <c r="AF1232" s="268">
        <v>0.898144642180992</v>
      </c>
      <c r="AG1232" s="268">
        <v>0.929849258020998</v>
      </c>
      <c r="AH1232" s="295">
        <v>-0.0317046158400062</v>
      </c>
    </row>
    <row r="1233" spans="1:34">
      <c r="A1233" s="315" t="s">
        <v>1974</v>
      </c>
      <c r="B1233" s="321" t="s">
        <v>3359</v>
      </c>
      <c r="C1233" s="293" t="s">
        <v>2256</v>
      </c>
      <c r="D1233" s="321" t="s">
        <v>2257</v>
      </c>
      <c r="E1233" s="263">
        <v>3377</v>
      </c>
      <c r="F1233" s="263">
        <v>3336</v>
      </c>
      <c r="G1233" s="263">
        <v>3174</v>
      </c>
      <c r="H1233" s="264">
        <v>4391</v>
      </c>
      <c r="I1233" s="264">
        <v>4355</v>
      </c>
      <c r="J1233" s="264">
        <v>4160</v>
      </c>
      <c r="K1233" s="264">
        <v>1823</v>
      </c>
      <c r="L1233" s="264">
        <v>1805</v>
      </c>
      <c r="M1233" s="264">
        <v>1698</v>
      </c>
      <c r="N1233" s="267">
        <v>0.987859046490968</v>
      </c>
      <c r="O1233" s="266">
        <v>3336</v>
      </c>
      <c r="P1233" s="294">
        <v>0.9</v>
      </c>
      <c r="Q1233" s="267">
        <v>0.987859046490968</v>
      </c>
      <c r="R1233" s="267">
        <v>0.991801411979048</v>
      </c>
      <c r="S1233" s="267">
        <v>0.990126165660998</v>
      </c>
      <c r="T1233" s="295">
        <v>-0.00394236548807969</v>
      </c>
      <c r="U1233" s="266">
        <v>3377</v>
      </c>
      <c r="V1233" s="266">
        <v>3174</v>
      </c>
      <c r="W1233" s="267">
        <v>0.939887474089429</v>
      </c>
      <c r="X1233" s="267">
        <v>0.939887474089429</v>
      </c>
      <c r="Y1233" s="268">
        <v>0.947392393532225</v>
      </c>
      <c r="Z1233" s="268">
        <v>0.931431705979155</v>
      </c>
      <c r="AA1233" s="295">
        <v>-0.00750491944279652</v>
      </c>
      <c r="AB1233" s="264">
        <v>22143</v>
      </c>
      <c r="AC1233" s="264">
        <v>20834</v>
      </c>
      <c r="AD1233" s="264">
        <v>22436</v>
      </c>
      <c r="AE1233" s="264">
        <v>21248</v>
      </c>
      <c r="AF1233" s="268">
        <v>0.940884252359662</v>
      </c>
      <c r="AG1233" s="268">
        <v>0.947049384917098</v>
      </c>
      <c r="AH1233" s="295">
        <v>-0.00616513255743534</v>
      </c>
    </row>
    <row r="1234" spans="1:34">
      <c r="A1234" s="315" t="s">
        <v>1974</v>
      </c>
      <c r="B1234" s="321" t="s">
        <v>3359</v>
      </c>
      <c r="C1234" s="293" t="s">
        <v>2258</v>
      </c>
      <c r="D1234" s="321" t="s">
        <v>2259</v>
      </c>
      <c r="E1234" s="263">
        <v>3742</v>
      </c>
      <c r="F1234" s="263">
        <v>3660</v>
      </c>
      <c r="G1234" s="263">
        <v>3560</v>
      </c>
      <c r="H1234" s="264">
        <v>5039</v>
      </c>
      <c r="I1234" s="264">
        <v>4800</v>
      </c>
      <c r="J1234" s="264">
        <v>4737</v>
      </c>
      <c r="K1234" s="264">
        <v>2048</v>
      </c>
      <c r="L1234" s="264">
        <v>1992</v>
      </c>
      <c r="M1234" s="264">
        <v>1930</v>
      </c>
      <c r="N1234" s="267">
        <v>0.978086584714057</v>
      </c>
      <c r="O1234" s="266">
        <v>3660</v>
      </c>
      <c r="P1234" s="294">
        <v>0.9</v>
      </c>
      <c r="Q1234" s="267">
        <v>0.978086584714057</v>
      </c>
      <c r="R1234" s="267">
        <v>0.952569954356023</v>
      </c>
      <c r="S1234" s="267">
        <v>0.97265625</v>
      </c>
      <c r="T1234" s="295">
        <v>0.0255166303580336</v>
      </c>
      <c r="U1234" s="266">
        <v>3742</v>
      </c>
      <c r="V1234" s="266">
        <v>3560</v>
      </c>
      <c r="W1234" s="267">
        <v>0.951362907536077</v>
      </c>
      <c r="X1234" s="267">
        <v>0.951362907536077</v>
      </c>
      <c r="Y1234" s="268">
        <v>0.9400674737051</v>
      </c>
      <c r="Z1234" s="268">
        <v>0.9423828125</v>
      </c>
      <c r="AA1234" s="295">
        <v>0.0112954338309768</v>
      </c>
      <c r="AB1234" s="264">
        <v>25796</v>
      </c>
      <c r="AC1234" s="264">
        <v>24456</v>
      </c>
      <c r="AD1234" s="264">
        <v>27135</v>
      </c>
      <c r="AE1234" s="264">
        <v>25998</v>
      </c>
      <c r="AF1234" s="268">
        <v>0.948053961854551</v>
      </c>
      <c r="AG1234" s="268">
        <v>0.958098396904367</v>
      </c>
      <c r="AH1234" s="295">
        <v>-0.010044435049816</v>
      </c>
    </row>
    <row r="1235" spans="1:34">
      <c r="A1235" s="315" t="s">
        <v>1974</v>
      </c>
      <c r="B1235" s="321" t="s">
        <v>3359</v>
      </c>
      <c r="C1235" s="293" t="s">
        <v>2260</v>
      </c>
      <c r="D1235" s="321" t="s">
        <v>2261</v>
      </c>
      <c r="E1235" s="263">
        <v>1828</v>
      </c>
      <c r="F1235" s="263">
        <v>1798</v>
      </c>
      <c r="G1235" s="263">
        <v>1712</v>
      </c>
      <c r="H1235" s="264">
        <v>2416</v>
      </c>
      <c r="I1235" s="264">
        <v>2337</v>
      </c>
      <c r="J1235" s="264">
        <v>2244</v>
      </c>
      <c r="K1235" s="264">
        <v>988</v>
      </c>
      <c r="L1235" s="264">
        <v>947</v>
      </c>
      <c r="M1235" s="264">
        <v>915</v>
      </c>
      <c r="N1235" s="267">
        <v>0.983588621444201</v>
      </c>
      <c r="O1235" s="266">
        <v>1798</v>
      </c>
      <c r="P1235" s="294">
        <v>0.9</v>
      </c>
      <c r="Q1235" s="267">
        <v>0.983588621444201</v>
      </c>
      <c r="R1235" s="267">
        <v>0.967301324503311</v>
      </c>
      <c r="S1235" s="267">
        <v>0.958502024291498</v>
      </c>
      <c r="T1235" s="295">
        <v>0.01628729694089</v>
      </c>
      <c r="U1235" s="266">
        <v>1828</v>
      </c>
      <c r="V1235" s="266">
        <v>1712</v>
      </c>
      <c r="W1235" s="267">
        <v>0.936542669584245</v>
      </c>
      <c r="X1235" s="267">
        <v>0.936542669584245</v>
      </c>
      <c r="Y1235" s="268">
        <v>0.928807947019868</v>
      </c>
      <c r="Z1235" s="268">
        <v>0.926113360323887</v>
      </c>
      <c r="AA1235" s="295">
        <v>0.00773472256437746</v>
      </c>
      <c r="AB1235" s="264">
        <v>12048</v>
      </c>
      <c r="AC1235" s="264">
        <v>11234</v>
      </c>
      <c r="AD1235" s="264">
        <v>12926</v>
      </c>
      <c r="AE1235" s="264">
        <v>12251</v>
      </c>
      <c r="AF1235" s="268">
        <v>0.932436918990704</v>
      </c>
      <c r="AG1235" s="268">
        <v>0.947779668884419</v>
      </c>
      <c r="AH1235" s="295">
        <v>-0.0153427498937152</v>
      </c>
    </row>
    <row r="1236" spans="1:34">
      <c r="A1236" s="315" t="s">
        <v>1974</v>
      </c>
      <c r="B1236" s="321" t="s">
        <v>3359</v>
      </c>
      <c r="C1236" s="293" t="s">
        <v>2262</v>
      </c>
      <c r="D1236" s="321" t="s">
        <v>2263</v>
      </c>
      <c r="E1236" s="263">
        <v>2234</v>
      </c>
      <c r="F1236" s="263">
        <v>2218</v>
      </c>
      <c r="G1236" s="263">
        <v>2118</v>
      </c>
      <c r="H1236" s="264">
        <v>2838</v>
      </c>
      <c r="I1236" s="264">
        <v>2788</v>
      </c>
      <c r="J1236" s="264">
        <v>2699</v>
      </c>
      <c r="K1236" s="264">
        <v>1284</v>
      </c>
      <c r="L1236" s="264">
        <v>1268</v>
      </c>
      <c r="M1236" s="264">
        <v>1213</v>
      </c>
      <c r="N1236" s="267">
        <v>0.992837958818263</v>
      </c>
      <c r="O1236" s="266">
        <v>2218</v>
      </c>
      <c r="P1236" s="294">
        <v>0.9</v>
      </c>
      <c r="Q1236" s="267">
        <v>0.992837958818263</v>
      </c>
      <c r="R1236" s="267">
        <v>0.982381959126145</v>
      </c>
      <c r="S1236" s="267">
        <v>0.987538940809969</v>
      </c>
      <c r="T1236" s="295">
        <v>0.0104559996921181</v>
      </c>
      <c r="U1236" s="266">
        <v>2234</v>
      </c>
      <c r="V1236" s="266">
        <v>2118</v>
      </c>
      <c r="W1236" s="267">
        <v>0.948075201432408</v>
      </c>
      <c r="X1236" s="267">
        <v>0.948075201432408</v>
      </c>
      <c r="Y1236" s="268">
        <v>0.951021846370684</v>
      </c>
      <c r="Z1236" s="268">
        <v>0.944704049844237</v>
      </c>
      <c r="AA1236" s="295">
        <v>-0.00294664493827534</v>
      </c>
      <c r="AB1236" s="264">
        <v>15448</v>
      </c>
      <c r="AC1236" s="264">
        <v>14666</v>
      </c>
      <c r="AD1236" s="264">
        <v>15998</v>
      </c>
      <c r="AE1236" s="264">
        <v>15145</v>
      </c>
      <c r="AF1236" s="268">
        <v>0.949378560331435</v>
      </c>
      <c r="AG1236" s="268">
        <v>0.946680835104388</v>
      </c>
      <c r="AH1236" s="295">
        <v>0.00269772522704648</v>
      </c>
    </row>
    <row r="1237" spans="1:34">
      <c r="A1237" s="315" t="s">
        <v>1974</v>
      </c>
      <c r="B1237" s="321" t="s">
        <v>3359</v>
      </c>
      <c r="C1237" s="293" t="s">
        <v>2264</v>
      </c>
      <c r="D1237" s="321" t="s">
        <v>2265</v>
      </c>
      <c r="E1237" s="263">
        <v>4144</v>
      </c>
      <c r="F1237" s="263">
        <v>4025</v>
      </c>
      <c r="G1237" s="263">
        <v>3809</v>
      </c>
      <c r="H1237" s="264">
        <v>5804</v>
      </c>
      <c r="I1237" s="264">
        <v>5638</v>
      </c>
      <c r="J1237" s="264">
        <v>5318</v>
      </c>
      <c r="K1237" s="264">
        <v>2415</v>
      </c>
      <c r="L1237" s="264">
        <v>2346</v>
      </c>
      <c r="M1237" s="264">
        <v>2250</v>
      </c>
      <c r="N1237" s="267">
        <v>0.971283783783784</v>
      </c>
      <c r="O1237" s="266">
        <v>4025</v>
      </c>
      <c r="P1237" s="294">
        <v>0.9</v>
      </c>
      <c r="Q1237" s="267">
        <v>0.971283783783784</v>
      </c>
      <c r="R1237" s="267">
        <v>0.971399035148174</v>
      </c>
      <c r="S1237" s="267">
        <v>0.971428571428571</v>
      </c>
      <c r="T1237" s="295">
        <v>-0.000115251364389946</v>
      </c>
      <c r="U1237" s="266">
        <v>4144</v>
      </c>
      <c r="V1237" s="266">
        <v>3809</v>
      </c>
      <c r="W1237" s="267">
        <v>0.919160231660232</v>
      </c>
      <c r="X1237" s="267">
        <v>0.919160231660232</v>
      </c>
      <c r="Y1237" s="268">
        <v>0.916264645072364</v>
      </c>
      <c r="Z1237" s="268">
        <v>0.93167701863354</v>
      </c>
      <c r="AA1237" s="295">
        <v>0.0028955865878677</v>
      </c>
      <c r="AB1237" s="264">
        <v>28612</v>
      </c>
      <c r="AC1237" s="264">
        <v>26739</v>
      </c>
      <c r="AD1237" s="264">
        <v>30309</v>
      </c>
      <c r="AE1237" s="264">
        <v>28501</v>
      </c>
      <c r="AF1237" s="268">
        <v>0.934537956102335</v>
      </c>
      <c r="AG1237" s="268">
        <v>0.940347751492956</v>
      </c>
      <c r="AH1237" s="295">
        <v>-0.00580979539062121</v>
      </c>
    </row>
    <row r="1238" spans="1:34">
      <c r="A1238" s="315" t="s">
        <v>1974</v>
      </c>
      <c r="B1238" s="321" t="s">
        <v>3361</v>
      </c>
      <c r="C1238" s="293" t="s">
        <v>2266</v>
      </c>
      <c r="D1238" s="321" t="s">
        <v>2267</v>
      </c>
      <c r="E1238" s="263">
        <v>3146</v>
      </c>
      <c r="F1238" s="263">
        <v>3111</v>
      </c>
      <c r="G1238" s="263">
        <v>3006</v>
      </c>
      <c r="H1238" s="264">
        <v>3930</v>
      </c>
      <c r="I1238" s="264">
        <v>3886</v>
      </c>
      <c r="J1238" s="264">
        <v>3734</v>
      </c>
      <c r="K1238" s="264">
        <v>1493</v>
      </c>
      <c r="L1238" s="264">
        <v>1480</v>
      </c>
      <c r="M1238" s="264">
        <v>1435</v>
      </c>
      <c r="N1238" s="267">
        <v>0.988874761602034</v>
      </c>
      <c r="O1238" s="266">
        <v>3111</v>
      </c>
      <c r="P1238" s="294">
        <v>0.9</v>
      </c>
      <c r="Q1238" s="267">
        <v>0.988874761602034</v>
      </c>
      <c r="R1238" s="267">
        <v>0.988804071246819</v>
      </c>
      <c r="S1238" s="267">
        <v>0.991292699263228</v>
      </c>
      <c r="T1238" s="295">
        <v>7.06903552150084e-5</v>
      </c>
      <c r="U1238" s="266">
        <v>3146</v>
      </c>
      <c r="V1238" s="266">
        <v>3006</v>
      </c>
      <c r="W1238" s="267">
        <v>0.955499046408137</v>
      </c>
      <c r="X1238" s="267">
        <v>0.955499046408137</v>
      </c>
      <c r="Y1238" s="268">
        <v>0.950127226463104</v>
      </c>
      <c r="Z1238" s="268">
        <v>0.961152042866711</v>
      </c>
      <c r="AA1238" s="295">
        <v>0.005371819945033</v>
      </c>
      <c r="AB1238" s="264">
        <v>19196</v>
      </c>
      <c r="AC1238" s="264">
        <v>18356</v>
      </c>
      <c r="AD1238" s="264">
        <v>19474</v>
      </c>
      <c r="AE1238" s="264">
        <v>18636</v>
      </c>
      <c r="AF1238" s="268">
        <v>0.956240883517399</v>
      </c>
      <c r="AG1238" s="268">
        <v>0.95696826537948</v>
      </c>
      <c r="AH1238" s="295">
        <v>-0.000727381862080878</v>
      </c>
    </row>
    <row r="1239" spans="1:34">
      <c r="A1239" s="315" t="s">
        <v>1974</v>
      </c>
      <c r="B1239" s="321" t="s">
        <v>3361</v>
      </c>
      <c r="C1239" s="293" t="s">
        <v>2268</v>
      </c>
      <c r="D1239" s="321" t="s">
        <v>2269</v>
      </c>
      <c r="E1239" s="263">
        <v>3867</v>
      </c>
      <c r="F1239" s="263">
        <v>3808</v>
      </c>
      <c r="G1239" s="263">
        <v>3623</v>
      </c>
      <c r="H1239" s="264">
        <v>5007</v>
      </c>
      <c r="I1239" s="264">
        <v>4931</v>
      </c>
      <c r="J1239" s="264">
        <v>4734</v>
      </c>
      <c r="K1239" s="264">
        <v>2277</v>
      </c>
      <c r="L1239" s="264">
        <v>2241</v>
      </c>
      <c r="M1239" s="264">
        <v>2165</v>
      </c>
      <c r="N1239" s="267">
        <v>0.984742694595294</v>
      </c>
      <c r="O1239" s="266">
        <v>3808</v>
      </c>
      <c r="P1239" s="294">
        <v>0.9</v>
      </c>
      <c r="Q1239" s="267">
        <v>0.984742694595294</v>
      </c>
      <c r="R1239" s="267">
        <v>0.984821250249651</v>
      </c>
      <c r="S1239" s="267">
        <v>0.984189723320158</v>
      </c>
      <c r="T1239" s="295">
        <v>-7.85556543569932e-5</v>
      </c>
      <c r="U1239" s="266">
        <v>3867</v>
      </c>
      <c r="V1239" s="266">
        <v>3623</v>
      </c>
      <c r="W1239" s="267">
        <v>0.936901991207654</v>
      </c>
      <c r="X1239" s="267">
        <v>0.936901991207654</v>
      </c>
      <c r="Y1239" s="268">
        <v>0.945476333133613</v>
      </c>
      <c r="Z1239" s="268">
        <v>0.950812472551603</v>
      </c>
      <c r="AA1239" s="295">
        <v>-0.00857434192595841</v>
      </c>
      <c r="AB1239" s="264">
        <v>25549</v>
      </c>
      <c r="AC1239" s="264">
        <v>24140</v>
      </c>
      <c r="AD1239" s="264">
        <v>24902</v>
      </c>
      <c r="AE1239" s="264">
        <v>23645</v>
      </c>
      <c r="AF1239" s="268">
        <v>0.944851070491996</v>
      </c>
      <c r="AG1239" s="268">
        <v>0.949522126736808</v>
      </c>
      <c r="AH1239" s="295">
        <v>-0.00467105624481245</v>
      </c>
    </row>
    <row r="1240" spans="1:34">
      <c r="A1240" s="315" t="s">
        <v>1974</v>
      </c>
      <c r="B1240" s="321" t="s">
        <v>3361</v>
      </c>
      <c r="C1240" s="293" t="s">
        <v>2270</v>
      </c>
      <c r="D1240" s="321" t="s">
        <v>2271</v>
      </c>
      <c r="E1240" s="263">
        <v>1451</v>
      </c>
      <c r="F1240" s="263">
        <v>1429</v>
      </c>
      <c r="G1240" s="263">
        <v>1372</v>
      </c>
      <c r="H1240" s="264">
        <v>2133</v>
      </c>
      <c r="I1240" s="264">
        <v>2110</v>
      </c>
      <c r="J1240" s="264">
        <v>2031</v>
      </c>
      <c r="K1240" s="264">
        <v>1118</v>
      </c>
      <c r="L1240" s="264">
        <v>1102</v>
      </c>
      <c r="M1240" s="264">
        <v>1081</v>
      </c>
      <c r="N1240" s="267">
        <v>0.984838042729152</v>
      </c>
      <c r="O1240" s="266">
        <v>1429</v>
      </c>
      <c r="P1240" s="294">
        <v>0.9</v>
      </c>
      <c r="Q1240" s="267">
        <v>0.984838042729152</v>
      </c>
      <c r="R1240" s="267">
        <v>0.989217065166432</v>
      </c>
      <c r="S1240" s="267">
        <v>0.985688729874776</v>
      </c>
      <c r="T1240" s="295">
        <v>-0.00437902243727994</v>
      </c>
      <c r="U1240" s="266">
        <v>1451</v>
      </c>
      <c r="V1240" s="266">
        <v>1372</v>
      </c>
      <c r="W1240" s="267">
        <v>0.945554789800138</v>
      </c>
      <c r="X1240" s="267">
        <v>0.945554789800138</v>
      </c>
      <c r="Y1240" s="268">
        <v>0.952180028129395</v>
      </c>
      <c r="Z1240" s="268">
        <v>0.96690518783542</v>
      </c>
      <c r="AA1240" s="295">
        <v>-0.00662523832925732</v>
      </c>
      <c r="AB1240" s="264">
        <v>11310</v>
      </c>
      <c r="AC1240" s="264">
        <v>10818</v>
      </c>
      <c r="AD1240" s="264">
        <v>10525</v>
      </c>
      <c r="AE1240" s="264">
        <v>10138</v>
      </c>
      <c r="AF1240" s="268">
        <v>0.956498673740053</v>
      </c>
      <c r="AG1240" s="268">
        <v>0.963230403800475</v>
      </c>
      <c r="AH1240" s="295">
        <v>-0.00673173006042205</v>
      </c>
    </row>
    <row r="1241" spans="1:34">
      <c r="A1241" s="315" t="s">
        <v>1974</v>
      </c>
      <c r="B1241" s="321" t="s">
        <v>3361</v>
      </c>
      <c r="C1241" s="293" t="s">
        <v>2272</v>
      </c>
      <c r="D1241" s="321" t="s">
        <v>2273</v>
      </c>
      <c r="E1241" s="263">
        <v>1766</v>
      </c>
      <c r="F1241" s="263">
        <v>1754</v>
      </c>
      <c r="G1241" s="263">
        <v>1663</v>
      </c>
      <c r="H1241" s="264">
        <v>2273</v>
      </c>
      <c r="I1241" s="264">
        <v>2246</v>
      </c>
      <c r="J1241" s="264">
        <v>2155</v>
      </c>
      <c r="K1241" s="264">
        <v>1006</v>
      </c>
      <c r="L1241" s="264">
        <v>996</v>
      </c>
      <c r="M1241" s="264">
        <v>931</v>
      </c>
      <c r="N1241" s="267">
        <v>0.993204983012458</v>
      </c>
      <c r="O1241" s="266">
        <v>1754</v>
      </c>
      <c r="P1241" s="294">
        <v>0.9</v>
      </c>
      <c r="Q1241" s="267">
        <v>0.993204983012458</v>
      </c>
      <c r="R1241" s="267">
        <v>0.988121425428949</v>
      </c>
      <c r="S1241" s="267">
        <v>0.990059642147117</v>
      </c>
      <c r="T1241" s="295">
        <v>0.00508355758350898</v>
      </c>
      <c r="U1241" s="266">
        <v>1766</v>
      </c>
      <c r="V1241" s="266">
        <v>1663</v>
      </c>
      <c r="W1241" s="267">
        <v>0.94167610419026</v>
      </c>
      <c r="X1241" s="267">
        <v>0.94167610419026</v>
      </c>
      <c r="Y1241" s="268">
        <v>0.948086229652442</v>
      </c>
      <c r="Z1241" s="268">
        <v>0.92544731610338</v>
      </c>
      <c r="AA1241" s="295">
        <v>-0.00641012546218123</v>
      </c>
      <c r="AB1241" s="264">
        <v>11969</v>
      </c>
      <c r="AC1241" s="264">
        <v>11282</v>
      </c>
      <c r="AD1241" s="264">
        <v>11388</v>
      </c>
      <c r="AE1241" s="264">
        <v>10887</v>
      </c>
      <c r="AF1241" s="268">
        <v>0.942601721112875</v>
      </c>
      <c r="AG1241" s="268">
        <v>0.956006322444679</v>
      </c>
      <c r="AH1241" s="295">
        <v>-0.0134046013318038</v>
      </c>
    </row>
    <row r="1242" spans="1:34">
      <c r="A1242" s="315" t="s">
        <v>1974</v>
      </c>
      <c r="B1242" s="321" t="s">
        <v>3361</v>
      </c>
      <c r="C1242" s="293" t="s">
        <v>2274</v>
      </c>
      <c r="D1242" s="321" t="s">
        <v>2275</v>
      </c>
      <c r="E1242" s="263">
        <v>2058</v>
      </c>
      <c r="F1242" s="263">
        <v>1996</v>
      </c>
      <c r="G1242" s="263">
        <v>1900</v>
      </c>
      <c r="H1242" s="264">
        <v>2879</v>
      </c>
      <c r="I1242" s="264">
        <v>2842</v>
      </c>
      <c r="J1242" s="264">
        <v>2732</v>
      </c>
      <c r="K1242" s="264">
        <v>1289</v>
      </c>
      <c r="L1242" s="264">
        <v>1262</v>
      </c>
      <c r="M1242" s="264">
        <v>1244</v>
      </c>
      <c r="N1242" s="267">
        <v>0.969873663751215</v>
      </c>
      <c r="O1242" s="266">
        <v>1996</v>
      </c>
      <c r="P1242" s="294">
        <v>0.9</v>
      </c>
      <c r="Q1242" s="267">
        <v>0.969873663751215</v>
      </c>
      <c r="R1242" s="267">
        <v>0.987148315387287</v>
      </c>
      <c r="S1242" s="267">
        <v>0.979053529868115</v>
      </c>
      <c r="T1242" s="295">
        <v>-0.0172746516360724</v>
      </c>
      <c r="U1242" s="266">
        <v>2058</v>
      </c>
      <c r="V1242" s="266">
        <v>1900</v>
      </c>
      <c r="W1242" s="267">
        <v>0.923226433430515</v>
      </c>
      <c r="X1242" s="267">
        <v>0.923226433430515</v>
      </c>
      <c r="Y1242" s="268">
        <v>0.94894060437652</v>
      </c>
      <c r="Z1242" s="268">
        <v>0.965089216446858</v>
      </c>
      <c r="AA1242" s="295">
        <v>-0.0257141709460046</v>
      </c>
      <c r="AB1242" s="264">
        <v>14259</v>
      </c>
      <c r="AC1242" s="264">
        <v>13585</v>
      </c>
      <c r="AD1242" s="264">
        <v>13769</v>
      </c>
      <c r="AE1242" s="264">
        <v>13135</v>
      </c>
      <c r="AF1242" s="268">
        <v>0.95273160810716</v>
      </c>
      <c r="AG1242" s="268">
        <v>0.953954535550875</v>
      </c>
      <c r="AH1242" s="295">
        <v>-0.00122292744371477</v>
      </c>
    </row>
    <row r="1243" spans="1:34">
      <c r="A1243" s="315" t="s">
        <v>1974</v>
      </c>
      <c r="B1243" s="321" t="s">
        <v>3361</v>
      </c>
      <c r="C1243" s="293" t="s">
        <v>2276</v>
      </c>
      <c r="D1243" s="321" t="s">
        <v>2277</v>
      </c>
      <c r="E1243" s="263">
        <v>1568</v>
      </c>
      <c r="F1243" s="263">
        <v>1557</v>
      </c>
      <c r="G1243" s="263">
        <v>1451</v>
      </c>
      <c r="H1243" s="264">
        <v>2062</v>
      </c>
      <c r="I1243" s="264">
        <v>2054</v>
      </c>
      <c r="J1243" s="264">
        <v>1944</v>
      </c>
      <c r="K1243" s="264">
        <v>818</v>
      </c>
      <c r="L1243" s="264">
        <v>806</v>
      </c>
      <c r="M1243" s="264">
        <v>766</v>
      </c>
      <c r="N1243" s="267">
        <v>0.992984693877551</v>
      </c>
      <c r="O1243" s="266">
        <v>1557</v>
      </c>
      <c r="P1243" s="294">
        <v>0.9</v>
      </c>
      <c r="Q1243" s="267">
        <v>0.992984693877551</v>
      </c>
      <c r="R1243" s="267">
        <v>0.996120271580989</v>
      </c>
      <c r="S1243" s="267">
        <v>0.985330073349633</v>
      </c>
      <c r="T1243" s="295">
        <v>-0.00313557770343831</v>
      </c>
      <c r="U1243" s="266">
        <v>1568</v>
      </c>
      <c r="V1243" s="266">
        <v>1451</v>
      </c>
      <c r="W1243" s="267">
        <v>0.925382653061224</v>
      </c>
      <c r="X1243" s="267">
        <v>0.925382653061224</v>
      </c>
      <c r="Y1243" s="268">
        <v>0.942774005819593</v>
      </c>
      <c r="Z1243" s="268">
        <v>0.936430317848411</v>
      </c>
      <c r="AA1243" s="295">
        <v>-0.0173913527583681</v>
      </c>
      <c r="AB1243" s="264">
        <v>9788</v>
      </c>
      <c r="AC1243" s="264">
        <v>9169</v>
      </c>
      <c r="AD1243" s="264">
        <v>9264</v>
      </c>
      <c r="AE1243" s="264">
        <v>8734</v>
      </c>
      <c r="AF1243" s="268">
        <v>0.936759297098488</v>
      </c>
      <c r="AG1243" s="268">
        <v>0.942789291882556</v>
      </c>
      <c r="AH1243" s="295">
        <v>-0.00602999478406818</v>
      </c>
    </row>
    <row r="1244" spans="1:34">
      <c r="A1244" s="315" t="s">
        <v>1974</v>
      </c>
      <c r="B1244" s="321" t="s">
        <v>3361</v>
      </c>
      <c r="C1244" s="293" t="s">
        <v>2278</v>
      </c>
      <c r="D1244" s="321" t="s">
        <v>2279</v>
      </c>
      <c r="E1244" s="263">
        <v>2710</v>
      </c>
      <c r="F1244" s="263">
        <v>2679</v>
      </c>
      <c r="G1244" s="263">
        <v>2531</v>
      </c>
      <c r="H1244" s="264">
        <v>3445</v>
      </c>
      <c r="I1244" s="264">
        <v>3390</v>
      </c>
      <c r="J1244" s="264">
        <v>3246</v>
      </c>
      <c r="K1244" s="264">
        <v>1424</v>
      </c>
      <c r="L1244" s="264">
        <v>1399</v>
      </c>
      <c r="M1244" s="264">
        <v>1347</v>
      </c>
      <c r="N1244" s="267">
        <v>0.988560885608856</v>
      </c>
      <c r="O1244" s="266">
        <v>2679</v>
      </c>
      <c r="P1244" s="294">
        <v>0.9</v>
      </c>
      <c r="Q1244" s="267">
        <v>0.988560885608856</v>
      </c>
      <c r="R1244" s="267">
        <v>0.984034833091437</v>
      </c>
      <c r="S1244" s="267">
        <v>0.982443820224719</v>
      </c>
      <c r="T1244" s="295">
        <v>0.00452605251741922</v>
      </c>
      <c r="U1244" s="266">
        <v>2710</v>
      </c>
      <c r="V1244" s="266">
        <v>2531</v>
      </c>
      <c r="W1244" s="267">
        <v>0.933948339483395</v>
      </c>
      <c r="X1244" s="267">
        <v>0.933948339483395</v>
      </c>
      <c r="Y1244" s="268">
        <v>0.942235123367199</v>
      </c>
      <c r="Z1244" s="268">
        <v>0.945926966292135</v>
      </c>
      <c r="AA1244" s="295">
        <v>-0.00828678388380399</v>
      </c>
      <c r="AB1244" s="264">
        <v>17154</v>
      </c>
      <c r="AC1244" s="264">
        <v>15954</v>
      </c>
      <c r="AD1244" s="264">
        <v>16526</v>
      </c>
      <c r="AE1244" s="264">
        <v>15422</v>
      </c>
      <c r="AF1244" s="268">
        <v>0.930045470444211</v>
      </c>
      <c r="AG1244" s="268">
        <v>0.933196175723103</v>
      </c>
      <c r="AH1244" s="295">
        <v>-0.00315070527889172</v>
      </c>
    </row>
    <row r="1245" spans="1:34">
      <c r="A1245" s="315" t="s">
        <v>1974</v>
      </c>
      <c r="B1245" s="321" t="s">
        <v>3361</v>
      </c>
      <c r="C1245" s="293" t="s">
        <v>2280</v>
      </c>
      <c r="D1245" s="321" t="s">
        <v>2281</v>
      </c>
      <c r="E1245" s="263">
        <v>2031</v>
      </c>
      <c r="F1245" s="263">
        <v>2022</v>
      </c>
      <c r="G1245" s="263">
        <v>1928</v>
      </c>
      <c r="H1245" s="264">
        <v>2391</v>
      </c>
      <c r="I1245" s="264">
        <v>2376</v>
      </c>
      <c r="J1245" s="264">
        <v>2295</v>
      </c>
      <c r="K1245" s="264">
        <v>857</v>
      </c>
      <c r="L1245" s="264">
        <v>854</v>
      </c>
      <c r="M1245" s="264">
        <v>823</v>
      </c>
      <c r="N1245" s="267">
        <v>0.995568685376662</v>
      </c>
      <c r="O1245" s="266">
        <v>2022</v>
      </c>
      <c r="P1245" s="294">
        <v>0.9</v>
      </c>
      <c r="Q1245" s="267">
        <v>0.995568685376662</v>
      </c>
      <c r="R1245" s="267">
        <v>0.993726474278545</v>
      </c>
      <c r="S1245" s="267">
        <v>0.996499416569428</v>
      </c>
      <c r="T1245" s="295">
        <v>0.00184221109811722</v>
      </c>
      <c r="U1245" s="266">
        <v>2031</v>
      </c>
      <c r="V1245" s="266">
        <v>1928</v>
      </c>
      <c r="W1245" s="267">
        <v>0.949286065977351</v>
      </c>
      <c r="X1245" s="267">
        <v>0.949286065977351</v>
      </c>
      <c r="Y1245" s="268">
        <v>0.959849435382685</v>
      </c>
      <c r="Z1245" s="268">
        <v>0.960326721120187</v>
      </c>
      <c r="AA1245" s="295">
        <v>-0.010563369405334</v>
      </c>
      <c r="AB1245" s="264">
        <v>11656</v>
      </c>
      <c r="AC1245" s="264">
        <v>11144</v>
      </c>
      <c r="AD1245" s="264">
        <v>11677</v>
      </c>
      <c r="AE1245" s="264">
        <v>11213</v>
      </c>
      <c r="AF1245" s="268">
        <v>0.956074124914207</v>
      </c>
      <c r="AG1245" s="268">
        <v>0.960263766378351</v>
      </c>
      <c r="AH1245" s="295">
        <v>-0.00418964146414336</v>
      </c>
    </row>
    <row r="1246" spans="1:34">
      <c r="A1246" s="315" t="s">
        <v>1974</v>
      </c>
      <c r="B1246" s="321" t="s">
        <v>3361</v>
      </c>
      <c r="C1246" s="293" t="s">
        <v>2282</v>
      </c>
      <c r="D1246" s="321" t="s">
        <v>2283</v>
      </c>
      <c r="E1246" s="263">
        <v>1639</v>
      </c>
      <c r="F1246" s="263">
        <v>1597</v>
      </c>
      <c r="G1246" s="263">
        <v>1519</v>
      </c>
      <c r="H1246" s="264">
        <v>2110</v>
      </c>
      <c r="I1246" s="264">
        <v>2085</v>
      </c>
      <c r="J1246" s="264">
        <v>1978</v>
      </c>
      <c r="K1246" s="264">
        <v>874</v>
      </c>
      <c r="L1246" s="264">
        <v>859</v>
      </c>
      <c r="M1246" s="264">
        <v>823</v>
      </c>
      <c r="N1246" s="267">
        <v>0.974374618669921</v>
      </c>
      <c r="O1246" s="266">
        <v>1597</v>
      </c>
      <c r="P1246" s="294">
        <v>0.9</v>
      </c>
      <c r="Q1246" s="267">
        <v>0.974374618669921</v>
      </c>
      <c r="R1246" s="267">
        <v>0.988151658767773</v>
      </c>
      <c r="S1246" s="267">
        <v>0.982837528604119</v>
      </c>
      <c r="T1246" s="295">
        <v>-0.0137770400978519</v>
      </c>
      <c r="U1246" s="266">
        <v>1639</v>
      </c>
      <c r="V1246" s="266">
        <v>1519</v>
      </c>
      <c r="W1246" s="267">
        <v>0.926784624771202</v>
      </c>
      <c r="X1246" s="267">
        <v>0.926784624771202</v>
      </c>
      <c r="Y1246" s="268">
        <v>0.937440758293839</v>
      </c>
      <c r="Z1246" s="268">
        <v>0.941647597254005</v>
      </c>
      <c r="AA1246" s="295">
        <v>-0.0106561335226369</v>
      </c>
      <c r="AB1246" s="264">
        <v>10823</v>
      </c>
      <c r="AC1246" s="264">
        <v>10220</v>
      </c>
      <c r="AD1246" s="264">
        <v>10463</v>
      </c>
      <c r="AE1246" s="264">
        <v>9975</v>
      </c>
      <c r="AF1246" s="268">
        <v>0.944285318303613</v>
      </c>
      <c r="AG1246" s="268">
        <v>0.953359457134665</v>
      </c>
      <c r="AH1246" s="295">
        <v>-0.00907413883105224</v>
      </c>
    </row>
    <row r="1247" spans="1:34">
      <c r="A1247" s="315" t="s">
        <v>1974</v>
      </c>
      <c r="B1247" s="321" t="s">
        <v>3361</v>
      </c>
      <c r="C1247" s="293" t="s">
        <v>2284</v>
      </c>
      <c r="D1247" s="321" t="s">
        <v>2285</v>
      </c>
      <c r="E1247" s="263">
        <v>3022</v>
      </c>
      <c r="F1247" s="263">
        <v>2982</v>
      </c>
      <c r="G1247" s="263">
        <v>2837</v>
      </c>
      <c r="H1247" s="264">
        <v>3640</v>
      </c>
      <c r="I1247" s="264">
        <v>3593</v>
      </c>
      <c r="J1247" s="264">
        <v>3413</v>
      </c>
      <c r="K1247" s="264">
        <v>1532</v>
      </c>
      <c r="L1247" s="264">
        <v>1526</v>
      </c>
      <c r="M1247" s="264">
        <v>1452</v>
      </c>
      <c r="N1247" s="267">
        <v>0.986763732627399</v>
      </c>
      <c r="O1247" s="266">
        <v>2982</v>
      </c>
      <c r="P1247" s="294">
        <v>0.9</v>
      </c>
      <c r="Q1247" s="267">
        <v>0.986763732627399</v>
      </c>
      <c r="R1247" s="267">
        <v>0.987087912087912</v>
      </c>
      <c r="S1247" s="267">
        <v>0.996083550913838</v>
      </c>
      <c r="T1247" s="295">
        <v>-0.000324179460513108</v>
      </c>
      <c r="U1247" s="266">
        <v>3022</v>
      </c>
      <c r="V1247" s="266">
        <v>2837</v>
      </c>
      <c r="W1247" s="267">
        <v>0.938782263401721</v>
      </c>
      <c r="X1247" s="267">
        <v>0.938782263401721</v>
      </c>
      <c r="Y1247" s="268">
        <v>0.937637362637363</v>
      </c>
      <c r="Z1247" s="268">
        <v>0.947780678851175</v>
      </c>
      <c r="AA1247" s="295">
        <v>0.00114490076435803</v>
      </c>
      <c r="AB1247" s="264">
        <v>18667</v>
      </c>
      <c r="AC1247" s="264">
        <v>17522</v>
      </c>
      <c r="AD1247" s="264">
        <v>19439</v>
      </c>
      <c r="AE1247" s="264">
        <v>18347</v>
      </c>
      <c r="AF1247" s="268">
        <v>0.938661809610543</v>
      </c>
      <c r="AG1247" s="268">
        <v>0.943824270795823</v>
      </c>
      <c r="AH1247" s="295">
        <v>-0.00516246118528019</v>
      </c>
    </row>
    <row r="1248" spans="1:34">
      <c r="A1248" s="315" t="s">
        <v>1974</v>
      </c>
      <c r="B1248" s="321" t="s">
        <v>3362</v>
      </c>
      <c r="C1248" s="293" t="s">
        <v>2286</v>
      </c>
      <c r="D1248" s="321" t="s">
        <v>2287</v>
      </c>
      <c r="E1248" s="263">
        <v>3695</v>
      </c>
      <c r="F1248" s="263">
        <v>3406</v>
      </c>
      <c r="G1248" s="263">
        <v>3084</v>
      </c>
      <c r="H1248" s="264">
        <v>3965</v>
      </c>
      <c r="I1248" s="264">
        <v>3655</v>
      </c>
      <c r="J1248" s="264">
        <v>3294</v>
      </c>
      <c r="K1248" s="264">
        <v>2094</v>
      </c>
      <c r="L1248" s="264">
        <v>1920</v>
      </c>
      <c r="M1248" s="264">
        <v>1746</v>
      </c>
      <c r="N1248" s="267">
        <v>0.921786197564276</v>
      </c>
      <c r="O1248" s="266">
        <v>3406</v>
      </c>
      <c r="P1248" s="294">
        <v>0.9</v>
      </c>
      <c r="Q1248" s="267">
        <v>0.921786197564276</v>
      </c>
      <c r="R1248" s="267">
        <v>0.921815889029004</v>
      </c>
      <c r="S1248" s="267">
        <v>0.916905444126075</v>
      </c>
      <c r="T1248" s="295">
        <v>-2.96914647277546e-5</v>
      </c>
      <c r="U1248" s="266">
        <v>3695</v>
      </c>
      <c r="V1248" s="266">
        <v>3084</v>
      </c>
      <c r="W1248" s="267">
        <v>0.834641407307172</v>
      </c>
      <c r="X1248" s="267">
        <v>0.834641407307172</v>
      </c>
      <c r="Y1248" s="268">
        <v>0.830769230769231</v>
      </c>
      <c r="Z1248" s="268">
        <v>0.833810888252149</v>
      </c>
      <c r="AA1248" s="295">
        <v>0.00387217653794103</v>
      </c>
      <c r="AB1248" s="264">
        <v>21000</v>
      </c>
      <c r="AC1248" s="264">
        <v>17403</v>
      </c>
      <c r="AD1248" s="264">
        <v>18855</v>
      </c>
      <c r="AE1248" s="264">
        <v>16315</v>
      </c>
      <c r="AF1248" s="268">
        <v>0.828714285714286</v>
      </c>
      <c r="AG1248" s="268">
        <v>0.865287722089631</v>
      </c>
      <c r="AH1248" s="295">
        <v>-0.0365734363753457</v>
      </c>
    </row>
    <row r="1249" spans="1:34">
      <c r="A1249" s="315" t="s">
        <v>1974</v>
      </c>
      <c r="B1249" s="321" t="s">
        <v>3362</v>
      </c>
      <c r="C1249" s="293" t="s">
        <v>2288</v>
      </c>
      <c r="D1249" s="321" t="s">
        <v>2289</v>
      </c>
      <c r="E1249" s="263">
        <v>4252</v>
      </c>
      <c r="F1249" s="263">
        <v>4048</v>
      </c>
      <c r="G1249" s="263">
        <v>3512</v>
      </c>
      <c r="H1249" s="264">
        <v>5081</v>
      </c>
      <c r="I1249" s="264">
        <v>4689</v>
      </c>
      <c r="J1249" s="264">
        <v>3902</v>
      </c>
      <c r="K1249" s="264">
        <v>2638</v>
      </c>
      <c r="L1249" s="264">
        <v>2517</v>
      </c>
      <c r="M1249" s="264">
        <v>2196</v>
      </c>
      <c r="N1249" s="267">
        <v>0.952022577610536</v>
      </c>
      <c r="O1249" s="266">
        <v>4048</v>
      </c>
      <c r="P1249" s="294">
        <v>0.9</v>
      </c>
      <c r="Q1249" s="267">
        <v>0.952022577610536</v>
      </c>
      <c r="R1249" s="267">
        <v>0.922849832710096</v>
      </c>
      <c r="S1249" s="267">
        <v>0.954131918119788</v>
      </c>
      <c r="T1249" s="295">
        <v>0.0291727449004398</v>
      </c>
      <c r="U1249" s="266">
        <v>4252</v>
      </c>
      <c r="V1249" s="266">
        <v>3512</v>
      </c>
      <c r="W1249" s="267">
        <v>0.825964252116651</v>
      </c>
      <c r="X1249" s="267">
        <v>0.825964252116651</v>
      </c>
      <c r="Y1249" s="268">
        <v>0.76795906317654</v>
      </c>
      <c r="Z1249" s="268">
        <v>0.832448824867324</v>
      </c>
      <c r="AA1249" s="295">
        <v>0.058005188940111</v>
      </c>
      <c r="AB1249" s="264">
        <v>25895</v>
      </c>
      <c r="AC1249" s="264">
        <v>20573</v>
      </c>
      <c r="AD1249" s="264">
        <v>23580</v>
      </c>
      <c r="AE1249" s="264">
        <v>19156</v>
      </c>
      <c r="AF1249" s="268">
        <v>0.794477698397374</v>
      </c>
      <c r="AG1249" s="268">
        <v>0.812383375742154</v>
      </c>
      <c r="AH1249" s="295">
        <v>-0.0179056773447803</v>
      </c>
    </row>
    <row r="1250" spans="1:34">
      <c r="A1250" s="315" t="s">
        <v>1974</v>
      </c>
      <c r="B1250" s="321" t="s">
        <v>3362</v>
      </c>
      <c r="C1250" s="293" t="s">
        <v>2290</v>
      </c>
      <c r="D1250" s="321" t="s">
        <v>2291</v>
      </c>
      <c r="E1250" s="263">
        <v>4076</v>
      </c>
      <c r="F1250" s="263">
        <v>4058</v>
      </c>
      <c r="G1250" s="263">
        <v>3733</v>
      </c>
      <c r="H1250" s="264">
        <v>4783</v>
      </c>
      <c r="I1250" s="264">
        <v>4693</v>
      </c>
      <c r="J1250" s="264">
        <v>4207</v>
      </c>
      <c r="K1250" s="264">
        <v>2574</v>
      </c>
      <c r="L1250" s="264">
        <v>2515</v>
      </c>
      <c r="M1250" s="264">
        <v>2415</v>
      </c>
      <c r="N1250" s="267">
        <v>0.99558390578999</v>
      </c>
      <c r="O1250" s="266">
        <v>4058</v>
      </c>
      <c r="P1250" s="294">
        <v>0.9</v>
      </c>
      <c r="Q1250" s="267">
        <v>0.99558390578999</v>
      </c>
      <c r="R1250" s="267">
        <v>0.981183357725277</v>
      </c>
      <c r="S1250" s="267">
        <v>0.977078477078477</v>
      </c>
      <c r="T1250" s="295">
        <v>0.0144005480647132</v>
      </c>
      <c r="U1250" s="266">
        <v>4076</v>
      </c>
      <c r="V1250" s="266">
        <v>3733</v>
      </c>
      <c r="W1250" s="267">
        <v>0.915848871442591</v>
      </c>
      <c r="X1250" s="267">
        <v>0.915848871442591</v>
      </c>
      <c r="Y1250" s="268">
        <v>0.879573489441773</v>
      </c>
      <c r="Z1250" s="268">
        <v>0.938228438228438</v>
      </c>
      <c r="AA1250" s="295">
        <v>0.0362753820008178</v>
      </c>
      <c r="AB1250" s="264">
        <v>24724</v>
      </c>
      <c r="AC1250" s="264">
        <v>22535</v>
      </c>
      <c r="AD1250" s="264">
        <v>22233</v>
      </c>
      <c r="AE1250" s="264">
        <v>20534</v>
      </c>
      <c r="AF1250" s="268">
        <v>0.911462546513509</v>
      </c>
      <c r="AG1250" s="268">
        <v>0.923582062699591</v>
      </c>
      <c r="AH1250" s="295">
        <v>-0.0121195161860815</v>
      </c>
    </row>
    <row r="1251" spans="1:34">
      <c r="A1251" s="315" t="s">
        <v>1974</v>
      </c>
      <c r="B1251" s="321" t="s">
        <v>3362</v>
      </c>
      <c r="C1251" s="293" t="s">
        <v>2292</v>
      </c>
      <c r="D1251" s="321" t="s">
        <v>2293</v>
      </c>
      <c r="E1251" s="263">
        <v>0</v>
      </c>
      <c r="F1251" s="263">
        <v>0</v>
      </c>
      <c r="G1251" s="263">
        <v>0</v>
      </c>
      <c r="H1251" s="264">
        <v>1</v>
      </c>
      <c r="I1251" s="264">
        <v>0</v>
      </c>
      <c r="J1251" s="264">
        <v>1</v>
      </c>
      <c r="K1251" s="264">
        <v>0</v>
      </c>
      <c r="L1251" s="264">
        <v>0</v>
      </c>
      <c r="M1251" s="264">
        <v>0</v>
      </c>
      <c r="N1251" s="267">
        <v>0</v>
      </c>
      <c r="O1251" s="266">
        <v>0</v>
      </c>
      <c r="P1251" s="294">
        <v>0.9</v>
      </c>
      <c r="Q1251" s="267">
        <v>0</v>
      </c>
      <c r="R1251" s="267">
        <v>0</v>
      </c>
      <c r="S1251" s="267">
        <v>0</v>
      </c>
      <c r="T1251" s="295">
        <v>0</v>
      </c>
      <c r="U1251" s="266">
        <v>0</v>
      </c>
      <c r="V1251" s="266">
        <v>0</v>
      </c>
      <c r="W1251" s="267">
        <v>0</v>
      </c>
      <c r="X1251" s="267">
        <v>0</v>
      </c>
      <c r="Y1251" s="268">
        <v>1</v>
      </c>
      <c r="Z1251" s="268">
        <v>0</v>
      </c>
      <c r="AA1251" s="295">
        <v>-1</v>
      </c>
      <c r="AB1251" s="264">
        <v>2</v>
      </c>
      <c r="AC1251" s="264">
        <v>2</v>
      </c>
      <c r="AD1251" s="264">
        <v>5</v>
      </c>
      <c r="AE1251" s="264">
        <v>5</v>
      </c>
      <c r="AF1251" s="268">
        <v>1</v>
      </c>
      <c r="AG1251" s="268">
        <v>1</v>
      </c>
      <c r="AH1251" s="295">
        <v>0</v>
      </c>
    </row>
    <row r="1252" spans="1:34">
      <c r="A1252" s="315" t="s">
        <v>1974</v>
      </c>
      <c r="B1252" s="321" t="s">
        <v>3362</v>
      </c>
      <c r="C1252" s="293" t="s">
        <v>2294</v>
      </c>
      <c r="D1252" s="321" t="s">
        <v>2295</v>
      </c>
      <c r="E1252" s="263">
        <v>4939</v>
      </c>
      <c r="F1252" s="263">
        <v>4898</v>
      </c>
      <c r="G1252" s="263">
        <v>4212</v>
      </c>
      <c r="H1252" s="264">
        <v>5751</v>
      </c>
      <c r="I1252" s="264">
        <v>5705</v>
      </c>
      <c r="J1252" s="264">
        <v>4853</v>
      </c>
      <c r="K1252" s="264">
        <v>3175</v>
      </c>
      <c r="L1252" s="264">
        <v>3135</v>
      </c>
      <c r="M1252" s="264">
        <v>2860</v>
      </c>
      <c r="N1252" s="267">
        <v>0.991698724438145</v>
      </c>
      <c r="O1252" s="266">
        <v>4898</v>
      </c>
      <c r="P1252" s="294">
        <v>0.9</v>
      </c>
      <c r="Q1252" s="267">
        <v>0.991698724438145</v>
      </c>
      <c r="R1252" s="267">
        <v>0.992001391062424</v>
      </c>
      <c r="S1252" s="267">
        <v>0.98740157480315</v>
      </c>
      <c r="T1252" s="295">
        <v>-0.00030266662427858</v>
      </c>
      <c r="U1252" s="266">
        <v>4939</v>
      </c>
      <c r="V1252" s="266">
        <v>4212</v>
      </c>
      <c r="W1252" s="267">
        <v>0.852804211378822</v>
      </c>
      <c r="X1252" s="267">
        <v>0.852804211378822</v>
      </c>
      <c r="Y1252" s="268">
        <v>0.843853242914276</v>
      </c>
      <c r="Z1252" s="268">
        <v>0.900787401574803</v>
      </c>
      <c r="AA1252" s="295">
        <v>0.00895096846454591</v>
      </c>
      <c r="AB1252" s="264">
        <v>30169</v>
      </c>
      <c r="AC1252" s="264">
        <v>25811</v>
      </c>
      <c r="AD1252" s="264">
        <v>27433</v>
      </c>
      <c r="AE1252" s="264">
        <v>24668</v>
      </c>
      <c r="AF1252" s="268">
        <v>0.855547084755875</v>
      </c>
      <c r="AG1252" s="268">
        <v>0.899208981883133</v>
      </c>
      <c r="AH1252" s="295">
        <v>-0.0436618971272582</v>
      </c>
    </row>
    <row r="1253" spans="1:34">
      <c r="A1253" s="315" t="s">
        <v>1974</v>
      </c>
      <c r="B1253" s="321" t="s">
        <v>3362</v>
      </c>
      <c r="C1253" s="293" t="s">
        <v>2296</v>
      </c>
      <c r="D1253" s="321" t="s">
        <v>2297</v>
      </c>
      <c r="E1253" s="263">
        <v>2563</v>
      </c>
      <c r="F1253" s="263">
        <v>2526</v>
      </c>
      <c r="G1253" s="263">
        <v>2276</v>
      </c>
      <c r="H1253" s="264">
        <v>3145</v>
      </c>
      <c r="I1253" s="264">
        <v>3091</v>
      </c>
      <c r="J1253" s="264">
        <v>2800</v>
      </c>
      <c r="K1253" s="264">
        <v>1583</v>
      </c>
      <c r="L1253" s="264">
        <v>1555</v>
      </c>
      <c r="M1253" s="264">
        <v>1430</v>
      </c>
      <c r="N1253" s="267">
        <v>0.985563792430745</v>
      </c>
      <c r="O1253" s="266">
        <v>2526</v>
      </c>
      <c r="P1253" s="294">
        <v>0.9</v>
      </c>
      <c r="Q1253" s="267">
        <v>0.985563792430745</v>
      </c>
      <c r="R1253" s="267">
        <v>0.982829888712242</v>
      </c>
      <c r="S1253" s="267">
        <v>0.982312065698042</v>
      </c>
      <c r="T1253" s="295">
        <v>0.00273390371850357</v>
      </c>
      <c r="U1253" s="266">
        <v>2563</v>
      </c>
      <c r="V1253" s="266">
        <v>2276</v>
      </c>
      <c r="W1253" s="267">
        <v>0.88802184939524</v>
      </c>
      <c r="X1253" s="267">
        <v>0.88802184939524</v>
      </c>
      <c r="Y1253" s="268">
        <v>0.890302066772655</v>
      </c>
      <c r="Z1253" s="268">
        <v>0.903348073278585</v>
      </c>
      <c r="AA1253" s="295">
        <v>-0.00228021737741502</v>
      </c>
      <c r="AB1253" s="264">
        <v>15525</v>
      </c>
      <c r="AC1253" s="264">
        <v>13577</v>
      </c>
      <c r="AD1253" s="264">
        <v>13979</v>
      </c>
      <c r="AE1253" s="264">
        <v>12286</v>
      </c>
      <c r="AF1253" s="268">
        <v>0.874524959742351</v>
      </c>
      <c r="AG1253" s="268">
        <v>0.878889763216253</v>
      </c>
      <c r="AH1253" s="295">
        <v>-0.004364803473902</v>
      </c>
    </row>
    <row r="1254" spans="1:34">
      <c r="A1254" s="315" t="s">
        <v>1974</v>
      </c>
      <c r="B1254" s="321" t="s">
        <v>3362</v>
      </c>
      <c r="C1254" s="293" t="s">
        <v>2298</v>
      </c>
      <c r="D1254" s="321" t="s">
        <v>2299</v>
      </c>
      <c r="E1254" s="263">
        <v>0</v>
      </c>
      <c r="F1254" s="263">
        <v>0</v>
      </c>
      <c r="G1254" s="263">
        <v>0</v>
      </c>
      <c r="H1254" s="264">
        <v>0</v>
      </c>
      <c r="I1254" s="264">
        <v>0</v>
      </c>
      <c r="J1254" s="264">
        <v>0</v>
      </c>
      <c r="K1254" s="264">
        <v>1</v>
      </c>
      <c r="L1254" s="264">
        <v>0</v>
      </c>
      <c r="M1254" s="264">
        <v>1</v>
      </c>
      <c r="N1254" s="267">
        <v>0</v>
      </c>
      <c r="O1254" s="266">
        <v>0</v>
      </c>
      <c r="P1254" s="294">
        <v>0.9</v>
      </c>
      <c r="Q1254" s="267">
        <v>0</v>
      </c>
      <c r="R1254" s="267">
        <v>0</v>
      </c>
      <c r="S1254" s="267">
        <v>0</v>
      </c>
      <c r="T1254" s="295">
        <v>0</v>
      </c>
      <c r="U1254" s="266">
        <v>0</v>
      </c>
      <c r="V1254" s="266">
        <v>0</v>
      </c>
      <c r="W1254" s="267">
        <v>0</v>
      </c>
      <c r="X1254" s="267">
        <v>0</v>
      </c>
      <c r="Y1254" s="268">
        <v>0</v>
      </c>
      <c r="Z1254" s="268">
        <v>1</v>
      </c>
      <c r="AA1254" s="295">
        <v>0</v>
      </c>
      <c r="AB1254" s="264">
        <v>5</v>
      </c>
      <c r="AC1254" s="264">
        <v>5</v>
      </c>
      <c r="AD1254" s="264">
        <v>14</v>
      </c>
      <c r="AE1254" s="264">
        <v>14</v>
      </c>
      <c r="AF1254" s="268">
        <v>1</v>
      </c>
      <c r="AG1254" s="268">
        <v>1</v>
      </c>
      <c r="AH1254" s="295">
        <v>0</v>
      </c>
    </row>
    <row r="1255" spans="1:34">
      <c r="A1255" s="315" t="s">
        <v>1974</v>
      </c>
      <c r="B1255" s="321" t="s">
        <v>3362</v>
      </c>
      <c r="C1255" s="293" t="s">
        <v>2300</v>
      </c>
      <c r="D1255" s="321" t="s">
        <v>2301</v>
      </c>
      <c r="E1255" s="263">
        <v>0</v>
      </c>
      <c r="F1255" s="263">
        <v>0</v>
      </c>
      <c r="G1255" s="263">
        <v>0</v>
      </c>
      <c r="H1255" s="264">
        <v>435</v>
      </c>
      <c r="I1255" s="264">
        <v>433</v>
      </c>
      <c r="J1255" s="264">
        <v>434</v>
      </c>
      <c r="K1255" s="264">
        <v>364</v>
      </c>
      <c r="L1255" s="264">
        <v>363</v>
      </c>
      <c r="M1255" s="264">
        <v>363</v>
      </c>
      <c r="N1255" s="267">
        <v>0</v>
      </c>
      <c r="O1255" s="266">
        <v>0</v>
      </c>
      <c r="P1255" s="294">
        <v>0.9</v>
      </c>
      <c r="Q1255" s="267">
        <v>0</v>
      </c>
      <c r="R1255" s="267">
        <v>0.995402298850575</v>
      </c>
      <c r="S1255" s="267">
        <v>0.997252747252747</v>
      </c>
      <c r="T1255" s="295">
        <v>-0.995402298850575</v>
      </c>
      <c r="U1255" s="266">
        <v>0</v>
      </c>
      <c r="V1255" s="266">
        <v>0</v>
      </c>
      <c r="W1255" s="267">
        <v>0</v>
      </c>
      <c r="X1255" s="267">
        <v>0</v>
      </c>
      <c r="Y1255" s="268">
        <v>0.997701149425287</v>
      </c>
      <c r="Z1255" s="268">
        <v>0.997252747252747</v>
      </c>
      <c r="AA1255" s="295">
        <v>-0.997701149425287</v>
      </c>
      <c r="AB1255" s="264">
        <v>2507</v>
      </c>
      <c r="AC1255" s="264">
        <v>2501</v>
      </c>
      <c r="AD1255" s="264">
        <v>2446</v>
      </c>
      <c r="AE1255" s="264">
        <v>2431</v>
      </c>
      <c r="AF1255" s="268">
        <v>0.997606701236538</v>
      </c>
      <c r="AG1255" s="268">
        <v>0.993867538838921</v>
      </c>
      <c r="AH1255" s="295">
        <v>0.00373916239761707</v>
      </c>
    </row>
    <row r="1256" spans="1:34">
      <c r="A1256" s="315" t="s">
        <v>1974</v>
      </c>
      <c r="B1256" s="321" t="s">
        <v>3363</v>
      </c>
      <c r="C1256" s="293" t="s">
        <v>2302</v>
      </c>
      <c r="D1256" s="321" t="s">
        <v>2303</v>
      </c>
      <c r="E1256" s="263">
        <v>1247</v>
      </c>
      <c r="F1256" s="263">
        <v>1103</v>
      </c>
      <c r="G1256" s="263">
        <v>1007</v>
      </c>
      <c r="H1256" s="264">
        <v>1841</v>
      </c>
      <c r="I1256" s="264">
        <v>1616</v>
      </c>
      <c r="J1256" s="264">
        <v>1509</v>
      </c>
      <c r="K1256" s="264">
        <v>1132</v>
      </c>
      <c r="L1256" s="264">
        <v>1097</v>
      </c>
      <c r="M1256" s="264">
        <v>1018</v>
      </c>
      <c r="N1256" s="267">
        <v>0.884522854851644</v>
      </c>
      <c r="O1256" s="266">
        <v>1103</v>
      </c>
      <c r="P1256" s="294">
        <v>0.9</v>
      </c>
      <c r="Q1256" s="267">
        <v>0.884522854851644</v>
      </c>
      <c r="R1256" s="267">
        <v>0.87778381314503</v>
      </c>
      <c r="S1256" s="267">
        <v>0.969081272084806</v>
      </c>
      <c r="T1256" s="295">
        <v>0.0067390417066141</v>
      </c>
      <c r="U1256" s="266">
        <v>1247</v>
      </c>
      <c r="V1256" s="266">
        <v>1007</v>
      </c>
      <c r="W1256" s="267">
        <v>0.807538091419407</v>
      </c>
      <c r="X1256" s="267">
        <v>0.807538091419407</v>
      </c>
      <c r="Y1256" s="268">
        <v>0.819663226507333</v>
      </c>
      <c r="Z1256" s="268">
        <v>0.899293286219081</v>
      </c>
      <c r="AA1256" s="295">
        <v>-0.0121251350879263</v>
      </c>
      <c r="AB1256" s="264">
        <v>9805</v>
      </c>
      <c r="AC1256" s="264">
        <v>8437</v>
      </c>
      <c r="AD1256" s="264">
        <v>9147</v>
      </c>
      <c r="AE1256" s="264">
        <v>8170</v>
      </c>
      <c r="AF1256" s="268">
        <v>0.8604793472718</v>
      </c>
      <c r="AG1256" s="268">
        <v>0.893189023723625</v>
      </c>
      <c r="AH1256" s="295">
        <v>-0.0327096764518251</v>
      </c>
    </row>
    <row r="1257" spans="1:34">
      <c r="A1257" s="315" t="s">
        <v>1974</v>
      </c>
      <c r="B1257" s="321" t="s">
        <v>3363</v>
      </c>
      <c r="C1257" s="293" t="s">
        <v>2304</v>
      </c>
      <c r="D1257" s="321" t="s">
        <v>2305</v>
      </c>
      <c r="E1257" s="263">
        <v>0</v>
      </c>
      <c r="F1257" s="263">
        <v>0</v>
      </c>
      <c r="G1257" s="263">
        <v>0</v>
      </c>
      <c r="H1257" s="264">
        <v>0</v>
      </c>
      <c r="I1257" s="264">
        <v>0</v>
      </c>
      <c r="J1257" s="264">
        <v>0</v>
      </c>
      <c r="K1257" s="264">
        <v>4</v>
      </c>
      <c r="L1257" s="264">
        <v>0</v>
      </c>
      <c r="M1257" s="264">
        <v>4</v>
      </c>
      <c r="N1257" s="267">
        <v>0</v>
      </c>
      <c r="O1257" s="266">
        <v>0</v>
      </c>
      <c r="P1257" s="294">
        <v>0.9</v>
      </c>
      <c r="Q1257" s="267">
        <v>0</v>
      </c>
      <c r="R1257" s="267">
        <v>0</v>
      </c>
      <c r="S1257" s="267">
        <v>0</v>
      </c>
      <c r="T1257" s="295">
        <v>0</v>
      </c>
      <c r="U1257" s="266">
        <v>0</v>
      </c>
      <c r="V1257" s="266">
        <v>0</v>
      </c>
      <c r="W1257" s="267">
        <v>0</v>
      </c>
      <c r="X1257" s="267">
        <v>0</v>
      </c>
      <c r="Y1257" s="268">
        <v>0</v>
      </c>
      <c r="Z1257" s="268">
        <v>1</v>
      </c>
      <c r="AA1257" s="295">
        <v>0</v>
      </c>
      <c r="AB1257" s="264">
        <v>4</v>
      </c>
      <c r="AC1257" s="264">
        <v>4</v>
      </c>
      <c r="AD1257" s="264">
        <v>2</v>
      </c>
      <c r="AE1257" s="264">
        <v>2</v>
      </c>
      <c r="AF1257" s="268">
        <v>1</v>
      </c>
      <c r="AG1257" s="268">
        <v>1</v>
      </c>
      <c r="AH1257" s="295">
        <v>0</v>
      </c>
    </row>
    <row r="1258" spans="1:34">
      <c r="A1258" s="315" t="s">
        <v>1974</v>
      </c>
      <c r="B1258" s="321" t="s">
        <v>3363</v>
      </c>
      <c r="C1258" s="293" t="s">
        <v>2306</v>
      </c>
      <c r="D1258" s="321" t="s">
        <v>2307</v>
      </c>
      <c r="E1258" s="263">
        <v>6326</v>
      </c>
      <c r="F1258" s="263">
        <v>6154</v>
      </c>
      <c r="G1258" s="263">
        <v>5665</v>
      </c>
      <c r="H1258" s="264">
        <v>9614</v>
      </c>
      <c r="I1258" s="264">
        <v>9221</v>
      </c>
      <c r="J1258" s="264">
        <v>8614</v>
      </c>
      <c r="K1258" s="264">
        <v>5612</v>
      </c>
      <c r="L1258" s="264">
        <v>5528</v>
      </c>
      <c r="M1258" s="264">
        <v>5311</v>
      </c>
      <c r="N1258" s="267">
        <v>0.972810622826431</v>
      </c>
      <c r="O1258" s="266">
        <v>6154</v>
      </c>
      <c r="P1258" s="294">
        <v>0.9</v>
      </c>
      <c r="Q1258" s="267">
        <v>0.972810622826431</v>
      </c>
      <c r="R1258" s="267">
        <v>0.959122113584356</v>
      </c>
      <c r="S1258" s="267">
        <v>0.985032074126871</v>
      </c>
      <c r="T1258" s="295">
        <v>0.0136885092420744</v>
      </c>
      <c r="U1258" s="266">
        <v>6326</v>
      </c>
      <c r="V1258" s="266">
        <v>5665</v>
      </c>
      <c r="W1258" s="267">
        <v>0.895510591210876</v>
      </c>
      <c r="X1258" s="267">
        <v>0.895510591210876</v>
      </c>
      <c r="Y1258" s="268">
        <v>0.895985021843145</v>
      </c>
      <c r="Z1258" s="268">
        <v>0.946364932287954</v>
      </c>
      <c r="AA1258" s="295">
        <v>-0.000474430632269707</v>
      </c>
      <c r="AB1258" s="264">
        <v>49937</v>
      </c>
      <c r="AC1258" s="264">
        <v>45462</v>
      </c>
      <c r="AD1258" s="264">
        <v>46137</v>
      </c>
      <c r="AE1258" s="264">
        <v>42841</v>
      </c>
      <c r="AF1258" s="268">
        <v>0.91038708773054</v>
      </c>
      <c r="AG1258" s="268">
        <v>0.928560591282485</v>
      </c>
      <c r="AH1258" s="295">
        <v>-0.0181735035519444</v>
      </c>
    </row>
    <row r="1259" spans="1:34">
      <c r="A1259" s="315" t="s">
        <v>1974</v>
      </c>
      <c r="B1259" s="321" t="s">
        <v>3363</v>
      </c>
      <c r="C1259" s="293" t="s">
        <v>2308</v>
      </c>
      <c r="D1259" s="321" t="s">
        <v>2309</v>
      </c>
      <c r="E1259" s="263">
        <v>6445</v>
      </c>
      <c r="F1259" s="263">
        <v>6173</v>
      </c>
      <c r="G1259" s="263">
        <v>5338</v>
      </c>
      <c r="H1259" s="264">
        <v>7411</v>
      </c>
      <c r="I1259" s="264">
        <v>7050</v>
      </c>
      <c r="J1259" s="264">
        <v>6048</v>
      </c>
      <c r="K1259" s="264">
        <v>3876</v>
      </c>
      <c r="L1259" s="264">
        <v>3700</v>
      </c>
      <c r="M1259" s="264">
        <v>3493</v>
      </c>
      <c r="N1259" s="267">
        <v>0.957796741660202</v>
      </c>
      <c r="O1259" s="266">
        <v>6173</v>
      </c>
      <c r="P1259" s="294">
        <v>0.9</v>
      </c>
      <c r="Q1259" s="267">
        <v>0.957796741660202</v>
      </c>
      <c r="R1259" s="267">
        <v>0.951288625016867</v>
      </c>
      <c r="S1259" s="267">
        <v>0.954592363261094</v>
      </c>
      <c r="T1259" s="295">
        <v>0.00650811664333484</v>
      </c>
      <c r="U1259" s="266">
        <v>6445</v>
      </c>
      <c r="V1259" s="266">
        <v>5338</v>
      </c>
      <c r="W1259" s="267">
        <v>0.828238944918542</v>
      </c>
      <c r="X1259" s="267">
        <v>0.828238944918542</v>
      </c>
      <c r="Y1259" s="268">
        <v>0.816084199163406</v>
      </c>
      <c r="Z1259" s="268">
        <v>0.901186790505676</v>
      </c>
      <c r="AA1259" s="295">
        <v>0.0121547457551358</v>
      </c>
      <c r="AB1259" s="264">
        <v>39379</v>
      </c>
      <c r="AC1259" s="264">
        <v>33812</v>
      </c>
      <c r="AD1259" s="264">
        <v>34952</v>
      </c>
      <c r="AE1259" s="264">
        <v>31018</v>
      </c>
      <c r="AF1259" s="268">
        <v>0.858630234388888</v>
      </c>
      <c r="AG1259" s="268">
        <v>0.887445639734493</v>
      </c>
      <c r="AH1259" s="295">
        <v>-0.0288154053456054</v>
      </c>
    </row>
    <row r="1260" spans="1:34">
      <c r="A1260" s="315" t="s">
        <v>1974</v>
      </c>
      <c r="B1260" s="321" t="s">
        <v>3363</v>
      </c>
      <c r="C1260" s="293" t="s">
        <v>2310</v>
      </c>
      <c r="D1260" s="321" t="s">
        <v>2311</v>
      </c>
      <c r="E1260" s="263">
        <v>0</v>
      </c>
      <c r="F1260" s="263">
        <v>0</v>
      </c>
      <c r="G1260" s="263">
        <v>0</v>
      </c>
      <c r="H1260" s="264">
        <v>0</v>
      </c>
      <c r="I1260" s="264">
        <v>0</v>
      </c>
      <c r="J1260" s="264">
        <v>0</v>
      </c>
      <c r="K1260" s="264">
        <v>0</v>
      </c>
      <c r="L1260" s="264">
        <v>0</v>
      </c>
      <c r="M1260" s="264">
        <v>0</v>
      </c>
      <c r="N1260" s="267">
        <v>0</v>
      </c>
      <c r="O1260" s="266">
        <v>0</v>
      </c>
      <c r="P1260" s="294">
        <v>0.9</v>
      </c>
      <c r="Q1260" s="267">
        <v>0</v>
      </c>
      <c r="R1260" s="267">
        <v>0</v>
      </c>
      <c r="S1260" s="267">
        <v>0</v>
      </c>
      <c r="T1260" s="295">
        <v>0</v>
      </c>
      <c r="U1260" s="266">
        <v>0</v>
      </c>
      <c r="V1260" s="266">
        <v>0</v>
      </c>
      <c r="W1260" s="267">
        <v>0</v>
      </c>
      <c r="X1260" s="267">
        <v>0</v>
      </c>
      <c r="Y1260" s="268">
        <v>0</v>
      </c>
      <c r="Z1260" s="268">
        <v>0</v>
      </c>
      <c r="AA1260" s="295">
        <v>0</v>
      </c>
      <c r="AB1260" s="264">
        <v>1</v>
      </c>
      <c r="AC1260" s="264">
        <v>1</v>
      </c>
      <c r="AD1260" s="264">
        <v>2</v>
      </c>
      <c r="AE1260" s="264">
        <v>2</v>
      </c>
      <c r="AF1260" s="268">
        <v>1</v>
      </c>
      <c r="AG1260" s="268">
        <v>1</v>
      </c>
      <c r="AH1260" s="295">
        <v>0</v>
      </c>
    </row>
    <row r="1261" spans="1:34">
      <c r="A1261" s="315" t="s">
        <v>1974</v>
      </c>
      <c r="B1261" s="321" t="s">
        <v>3363</v>
      </c>
      <c r="C1261" s="293" t="s">
        <v>2312</v>
      </c>
      <c r="D1261" s="321" t="s">
        <v>2313</v>
      </c>
      <c r="E1261" s="263">
        <v>5036</v>
      </c>
      <c r="F1261" s="263">
        <v>4921</v>
      </c>
      <c r="G1261" s="263">
        <v>4615</v>
      </c>
      <c r="H1261" s="264">
        <v>6176</v>
      </c>
      <c r="I1261" s="264">
        <v>6035</v>
      </c>
      <c r="J1261" s="264">
        <v>5706</v>
      </c>
      <c r="K1261" s="264">
        <v>3227</v>
      </c>
      <c r="L1261" s="264">
        <v>3156</v>
      </c>
      <c r="M1261" s="264">
        <v>3018</v>
      </c>
      <c r="N1261" s="267">
        <v>0.977164416203336</v>
      </c>
      <c r="O1261" s="266">
        <v>4921</v>
      </c>
      <c r="P1261" s="294">
        <v>0.9</v>
      </c>
      <c r="Q1261" s="267">
        <v>0.977164416203336</v>
      </c>
      <c r="R1261" s="267">
        <v>0.977169689119171</v>
      </c>
      <c r="S1261" s="267">
        <v>0.977998140687945</v>
      </c>
      <c r="T1261" s="295">
        <v>-5.27291583507505e-6</v>
      </c>
      <c r="U1261" s="266">
        <v>5036</v>
      </c>
      <c r="V1261" s="266">
        <v>4615</v>
      </c>
      <c r="W1261" s="267">
        <v>0.916401906274821</v>
      </c>
      <c r="X1261" s="267">
        <v>0.916401906274821</v>
      </c>
      <c r="Y1261" s="268">
        <v>0.92389896373057</v>
      </c>
      <c r="Z1261" s="268">
        <v>0.93523396343353</v>
      </c>
      <c r="AA1261" s="295">
        <v>-0.00749705745574858</v>
      </c>
      <c r="AB1261" s="264">
        <v>31962</v>
      </c>
      <c r="AC1261" s="264">
        <v>29493</v>
      </c>
      <c r="AD1261" s="264">
        <v>29359</v>
      </c>
      <c r="AE1261" s="264">
        <v>27307</v>
      </c>
      <c r="AF1261" s="268">
        <v>0.9227520180214</v>
      </c>
      <c r="AG1261" s="268">
        <v>0.930106611260602</v>
      </c>
      <c r="AH1261" s="295">
        <v>-0.00735459323920118</v>
      </c>
    </row>
    <row r="1262" spans="1:34">
      <c r="A1262" s="315" t="s">
        <v>1974</v>
      </c>
      <c r="B1262" s="321" t="s">
        <v>3363</v>
      </c>
      <c r="C1262" s="293" t="s">
        <v>2314</v>
      </c>
      <c r="D1262" s="321" t="s">
        <v>2315</v>
      </c>
      <c r="E1262" s="263">
        <v>0</v>
      </c>
      <c r="F1262" s="263">
        <v>0</v>
      </c>
      <c r="G1262" s="263">
        <v>0</v>
      </c>
      <c r="H1262" s="264">
        <v>0</v>
      </c>
      <c r="I1262" s="264">
        <v>0</v>
      </c>
      <c r="J1262" s="264">
        <v>0</v>
      </c>
      <c r="K1262" s="264">
        <v>0</v>
      </c>
      <c r="L1262" s="264">
        <v>0</v>
      </c>
      <c r="M1262" s="264">
        <v>0</v>
      </c>
      <c r="N1262" s="267">
        <v>0</v>
      </c>
      <c r="O1262" s="266">
        <v>0</v>
      </c>
      <c r="P1262" s="294">
        <v>0.9</v>
      </c>
      <c r="Q1262" s="267">
        <v>0</v>
      </c>
      <c r="R1262" s="267">
        <v>0</v>
      </c>
      <c r="S1262" s="267">
        <v>0</v>
      </c>
      <c r="T1262" s="295">
        <v>0</v>
      </c>
      <c r="U1262" s="266">
        <v>0</v>
      </c>
      <c r="V1262" s="266">
        <v>0</v>
      </c>
      <c r="W1262" s="267">
        <v>0</v>
      </c>
      <c r="X1262" s="267">
        <v>0</v>
      </c>
      <c r="Y1262" s="268">
        <v>0</v>
      </c>
      <c r="Z1262" s="268">
        <v>0</v>
      </c>
      <c r="AA1262" s="295">
        <v>0</v>
      </c>
      <c r="AB1262" s="264">
        <v>5</v>
      </c>
      <c r="AC1262" s="264">
        <v>4</v>
      </c>
      <c r="AD1262" s="264">
        <v>5</v>
      </c>
      <c r="AE1262" s="264">
        <v>5</v>
      </c>
      <c r="AF1262" s="268">
        <v>0.8</v>
      </c>
      <c r="AG1262" s="268">
        <v>1</v>
      </c>
      <c r="AH1262" s="295">
        <v>-0.2</v>
      </c>
    </row>
    <row r="1263" spans="1:34">
      <c r="A1263" s="315" t="s">
        <v>1974</v>
      </c>
      <c r="B1263" s="321" t="s">
        <v>3362</v>
      </c>
      <c r="C1263" s="293" t="s">
        <v>2316</v>
      </c>
      <c r="D1263" s="321" t="s">
        <v>2317</v>
      </c>
      <c r="E1263" s="263">
        <v>0</v>
      </c>
      <c r="F1263" s="263">
        <v>0</v>
      </c>
      <c r="G1263" s="263">
        <v>0</v>
      </c>
      <c r="H1263" s="264">
        <v>0</v>
      </c>
      <c r="I1263" s="264">
        <v>0</v>
      </c>
      <c r="J1263" s="264">
        <v>0</v>
      </c>
      <c r="K1263" s="264">
        <v>0</v>
      </c>
      <c r="L1263" s="264">
        <v>0</v>
      </c>
      <c r="M1263" s="264">
        <v>0</v>
      </c>
      <c r="N1263" s="267">
        <v>0</v>
      </c>
      <c r="O1263" s="266">
        <v>0</v>
      </c>
      <c r="P1263" s="294">
        <v>0.9</v>
      </c>
      <c r="Q1263" s="267">
        <v>0</v>
      </c>
      <c r="R1263" s="267">
        <v>0</v>
      </c>
      <c r="S1263" s="267">
        <v>0</v>
      </c>
      <c r="T1263" s="295">
        <v>0</v>
      </c>
      <c r="U1263" s="266">
        <v>0</v>
      </c>
      <c r="V1263" s="266">
        <v>0</v>
      </c>
      <c r="W1263" s="267">
        <v>0</v>
      </c>
      <c r="X1263" s="267">
        <v>0</v>
      </c>
      <c r="Y1263" s="268">
        <v>0</v>
      </c>
      <c r="Z1263" s="268">
        <v>0</v>
      </c>
      <c r="AA1263" s="295">
        <v>0</v>
      </c>
      <c r="AB1263" s="264">
        <v>0</v>
      </c>
      <c r="AC1263" s="264">
        <v>0</v>
      </c>
      <c r="AD1263" s="264">
        <v>6</v>
      </c>
      <c r="AE1263" s="264">
        <v>6</v>
      </c>
      <c r="AF1263" s="268">
        <v>0</v>
      </c>
      <c r="AG1263" s="268">
        <v>1</v>
      </c>
      <c r="AH1263" s="295">
        <v>-1</v>
      </c>
    </row>
    <row r="1264" spans="1:34">
      <c r="A1264" s="315" t="s">
        <v>1974</v>
      </c>
      <c r="B1264" s="321" t="s">
        <v>3362</v>
      </c>
      <c r="C1264" s="293" t="s">
        <v>2318</v>
      </c>
      <c r="D1264" s="321" t="s">
        <v>2319</v>
      </c>
      <c r="E1264" s="263">
        <v>2492</v>
      </c>
      <c r="F1264" s="263">
        <v>2369</v>
      </c>
      <c r="G1264" s="263">
        <v>2147</v>
      </c>
      <c r="H1264" s="264">
        <v>2912</v>
      </c>
      <c r="I1264" s="264">
        <v>2826</v>
      </c>
      <c r="J1264" s="264">
        <v>2515</v>
      </c>
      <c r="K1264" s="264">
        <v>1517</v>
      </c>
      <c r="L1264" s="264">
        <v>1503</v>
      </c>
      <c r="M1264" s="264">
        <v>1426</v>
      </c>
      <c r="N1264" s="267">
        <v>0.950642054574639</v>
      </c>
      <c r="O1264" s="266">
        <v>2369</v>
      </c>
      <c r="P1264" s="294">
        <v>0.9</v>
      </c>
      <c r="Q1264" s="267">
        <v>0.950642054574639</v>
      </c>
      <c r="R1264" s="267">
        <v>0.970467032967033</v>
      </c>
      <c r="S1264" s="267">
        <v>0.990771259063942</v>
      </c>
      <c r="T1264" s="295">
        <v>-0.0198249783923942</v>
      </c>
      <c r="U1264" s="266">
        <v>2492</v>
      </c>
      <c r="V1264" s="266">
        <v>2147</v>
      </c>
      <c r="W1264" s="267">
        <v>0.861556982343499</v>
      </c>
      <c r="X1264" s="267">
        <v>0.861556982343499</v>
      </c>
      <c r="Y1264" s="268">
        <v>0.863667582417582</v>
      </c>
      <c r="Z1264" s="268">
        <v>0.940013183915623</v>
      </c>
      <c r="AA1264" s="295">
        <v>-0.00211060007408326</v>
      </c>
      <c r="AB1264" s="264">
        <v>14979</v>
      </c>
      <c r="AC1264" s="264">
        <v>13172</v>
      </c>
      <c r="AD1264" s="264">
        <v>13402</v>
      </c>
      <c r="AE1264" s="264">
        <v>12141</v>
      </c>
      <c r="AF1264" s="268">
        <v>0.879364443554309</v>
      </c>
      <c r="AG1264" s="268">
        <v>0.905909565736457</v>
      </c>
      <c r="AH1264" s="295">
        <v>-0.0265451221821479</v>
      </c>
    </row>
    <row r="1265" spans="1:34">
      <c r="A1265" s="315" t="s">
        <v>1974</v>
      </c>
      <c r="B1265" s="321" t="s">
        <v>3362</v>
      </c>
      <c r="C1265" s="293" t="s">
        <v>2320</v>
      </c>
      <c r="D1265" s="321" t="s">
        <v>2321</v>
      </c>
      <c r="E1265" s="263">
        <v>2730</v>
      </c>
      <c r="F1265" s="263">
        <v>2684</v>
      </c>
      <c r="G1265" s="263">
        <v>2448</v>
      </c>
      <c r="H1265" s="264">
        <v>3429</v>
      </c>
      <c r="I1265" s="264">
        <v>3315</v>
      </c>
      <c r="J1265" s="264">
        <v>3142</v>
      </c>
      <c r="K1265" s="264">
        <v>1859</v>
      </c>
      <c r="L1265" s="264">
        <v>1812</v>
      </c>
      <c r="M1265" s="264">
        <v>1719</v>
      </c>
      <c r="N1265" s="267">
        <v>0.983150183150183</v>
      </c>
      <c r="O1265" s="266">
        <v>2684</v>
      </c>
      <c r="P1265" s="294">
        <v>0.9</v>
      </c>
      <c r="Q1265" s="267">
        <v>0.983150183150183</v>
      </c>
      <c r="R1265" s="267">
        <v>0.966754155730534</v>
      </c>
      <c r="S1265" s="267">
        <v>0.974717590102205</v>
      </c>
      <c r="T1265" s="295">
        <v>0.0163960274196494</v>
      </c>
      <c r="U1265" s="266">
        <v>2730</v>
      </c>
      <c r="V1265" s="266">
        <v>2448</v>
      </c>
      <c r="W1265" s="267">
        <v>0.896703296703297</v>
      </c>
      <c r="X1265" s="267">
        <v>0.896703296703297</v>
      </c>
      <c r="Y1265" s="268">
        <v>0.916302128900554</v>
      </c>
      <c r="Z1265" s="268">
        <v>0.924690693921463</v>
      </c>
      <c r="AA1265" s="295">
        <v>-0.0195988321972573</v>
      </c>
      <c r="AB1265" s="264">
        <v>18336</v>
      </c>
      <c r="AC1265" s="264">
        <v>16964</v>
      </c>
      <c r="AD1265" s="264">
        <v>16899</v>
      </c>
      <c r="AE1265" s="264">
        <v>15815</v>
      </c>
      <c r="AF1265" s="268">
        <v>0.925174520069808</v>
      </c>
      <c r="AG1265" s="268">
        <v>0.935854192555773</v>
      </c>
      <c r="AH1265" s="295">
        <v>-0.0106796724859645</v>
      </c>
    </row>
    <row r="1266" spans="1:34">
      <c r="A1266" s="315" t="s">
        <v>1974</v>
      </c>
      <c r="B1266" s="321" t="s">
        <v>3362</v>
      </c>
      <c r="C1266" s="293" t="s">
        <v>2322</v>
      </c>
      <c r="D1266" s="321" t="s">
        <v>2323</v>
      </c>
      <c r="E1266" s="263">
        <v>7510</v>
      </c>
      <c r="F1266" s="263">
        <v>7254</v>
      </c>
      <c r="G1266" s="263">
        <v>5783</v>
      </c>
      <c r="H1266" s="264">
        <v>8735</v>
      </c>
      <c r="I1266" s="264">
        <v>7443</v>
      </c>
      <c r="J1266" s="264">
        <v>6619</v>
      </c>
      <c r="K1266" s="264">
        <v>4711</v>
      </c>
      <c r="L1266" s="264">
        <v>4596</v>
      </c>
      <c r="M1266" s="264">
        <v>4108</v>
      </c>
      <c r="N1266" s="267">
        <v>0.965912117177097</v>
      </c>
      <c r="O1266" s="266">
        <v>7254</v>
      </c>
      <c r="P1266" s="294">
        <v>0.9</v>
      </c>
      <c r="Q1266" s="267">
        <v>0.965912117177097</v>
      </c>
      <c r="R1266" s="267">
        <v>0.85208929593589</v>
      </c>
      <c r="S1266" s="267">
        <v>0.975589046911484</v>
      </c>
      <c r="T1266" s="295">
        <v>0.113822821241207</v>
      </c>
      <c r="U1266" s="266">
        <v>7510</v>
      </c>
      <c r="V1266" s="266">
        <v>5783</v>
      </c>
      <c r="W1266" s="267">
        <v>0.770039946737683</v>
      </c>
      <c r="X1266" s="267">
        <v>0.770039946737683</v>
      </c>
      <c r="Y1266" s="268">
        <v>0.757756153405839</v>
      </c>
      <c r="Z1266" s="268">
        <v>0.872001698153258</v>
      </c>
      <c r="AA1266" s="295">
        <v>0.0122837933318445</v>
      </c>
      <c r="AB1266" s="264">
        <v>45803</v>
      </c>
      <c r="AC1266" s="264">
        <v>36480</v>
      </c>
      <c r="AD1266" s="264">
        <v>42043</v>
      </c>
      <c r="AE1266" s="264">
        <v>35059</v>
      </c>
      <c r="AF1266" s="268">
        <v>0.79645438071742</v>
      </c>
      <c r="AG1266" s="268">
        <v>0.833884356492163</v>
      </c>
      <c r="AH1266" s="295">
        <v>-0.0374299757747425</v>
      </c>
    </row>
    <row r="1267" spans="1:34">
      <c r="A1267" s="315" t="s">
        <v>1974</v>
      </c>
      <c r="B1267" s="321" t="s">
        <v>3362</v>
      </c>
      <c r="C1267" s="293" t="s">
        <v>2324</v>
      </c>
      <c r="D1267" s="321" t="s">
        <v>2325</v>
      </c>
      <c r="E1267" s="263">
        <v>0</v>
      </c>
      <c r="F1267" s="263">
        <v>0</v>
      </c>
      <c r="G1267" s="263">
        <v>0</v>
      </c>
      <c r="H1267" s="264">
        <v>0</v>
      </c>
      <c r="I1267" s="264">
        <v>0</v>
      </c>
      <c r="J1267" s="264">
        <v>0</v>
      </c>
      <c r="K1267" s="264">
        <v>0</v>
      </c>
      <c r="L1267" s="264">
        <v>0</v>
      </c>
      <c r="M1267" s="264">
        <v>0</v>
      </c>
      <c r="N1267" s="267">
        <v>0</v>
      </c>
      <c r="O1267" s="266">
        <v>0</v>
      </c>
      <c r="P1267" s="294">
        <v>0.9</v>
      </c>
      <c r="Q1267" s="267">
        <v>0</v>
      </c>
      <c r="R1267" s="267">
        <v>0</v>
      </c>
      <c r="S1267" s="267">
        <v>0</v>
      </c>
      <c r="T1267" s="295">
        <v>0</v>
      </c>
      <c r="U1267" s="266">
        <v>0</v>
      </c>
      <c r="V1267" s="266">
        <v>0</v>
      </c>
      <c r="W1267" s="267">
        <v>0</v>
      </c>
      <c r="X1267" s="267">
        <v>0</v>
      </c>
      <c r="Y1267" s="268">
        <v>0</v>
      </c>
      <c r="Z1267" s="268">
        <v>0</v>
      </c>
      <c r="AA1267" s="295">
        <v>0</v>
      </c>
      <c r="AB1267" s="264">
        <v>0</v>
      </c>
      <c r="AC1267" s="264">
        <v>0</v>
      </c>
      <c r="AD1267" s="264">
        <v>0</v>
      </c>
      <c r="AE1267" s="264">
        <v>0</v>
      </c>
      <c r="AF1267" s="268">
        <v>0</v>
      </c>
      <c r="AG1267" s="268">
        <v>0</v>
      </c>
      <c r="AH1267" s="295">
        <v>0</v>
      </c>
    </row>
    <row r="1268" spans="1:34">
      <c r="A1268" s="315" t="s">
        <v>1974</v>
      </c>
      <c r="B1268" s="321" t="s">
        <v>3362</v>
      </c>
      <c r="C1268" s="293" t="s">
        <v>2326</v>
      </c>
      <c r="D1268" s="321" t="s">
        <v>2327</v>
      </c>
      <c r="E1268" s="263">
        <v>3523</v>
      </c>
      <c r="F1268" s="263">
        <v>3470</v>
      </c>
      <c r="G1268" s="263">
        <v>3168</v>
      </c>
      <c r="H1268" s="264">
        <v>4184</v>
      </c>
      <c r="I1268" s="264">
        <v>4011</v>
      </c>
      <c r="J1268" s="264">
        <v>3655</v>
      </c>
      <c r="K1268" s="264">
        <v>2107</v>
      </c>
      <c r="L1268" s="264">
        <v>2079</v>
      </c>
      <c r="M1268" s="264">
        <v>1949</v>
      </c>
      <c r="N1268" s="267">
        <v>0.984956003406188</v>
      </c>
      <c r="O1268" s="266">
        <v>3470</v>
      </c>
      <c r="P1268" s="294">
        <v>0.9</v>
      </c>
      <c r="Q1268" s="267">
        <v>0.984956003406188</v>
      </c>
      <c r="R1268" s="267">
        <v>0.958652007648184</v>
      </c>
      <c r="S1268" s="267">
        <v>0.98671096345515</v>
      </c>
      <c r="T1268" s="295">
        <v>0.0263039957580044</v>
      </c>
      <c r="U1268" s="266">
        <v>3523</v>
      </c>
      <c r="V1268" s="266">
        <v>3168</v>
      </c>
      <c r="W1268" s="267">
        <v>0.899233607720693</v>
      </c>
      <c r="X1268" s="267">
        <v>0.899233607720693</v>
      </c>
      <c r="Y1268" s="268">
        <v>0.873565965583174</v>
      </c>
      <c r="Z1268" s="268">
        <v>0.925011865211201</v>
      </c>
      <c r="AA1268" s="295">
        <v>0.0256676421375186</v>
      </c>
      <c r="AB1268" s="264">
        <v>21844</v>
      </c>
      <c r="AC1268" s="264">
        <v>19386</v>
      </c>
      <c r="AD1268" s="264">
        <v>20260</v>
      </c>
      <c r="AE1268" s="264">
        <v>17921</v>
      </c>
      <c r="AF1268" s="268">
        <v>0.887474821461271</v>
      </c>
      <c r="AG1268" s="268">
        <v>0.884550839091807</v>
      </c>
      <c r="AH1268" s="295">
        <v>0.00292398236946434</v>
      </c>
    </row>
    <row r="1269" spans="1:34">
      <c r="A1269" s="315" t="s">
        <v>1974</v>
      </c>
      <c r="B1269" s="321" t="s">
        <v>3362</v>
      </c>
      <c r="C1269" s="293" t="s">
        <v>2328</v>
      </c>
      <c r="D1269" s="321" t="s">
        <v>2329</v>
      </c>
      <c r="E1269" s="263">
        <v>0</v>
      </c>
      <c r="F1269" s="263">
        <v>0</v>
      </c>
      <c r="G1269" s="263">
        <v>0</v>
      </c>
      <c r="H1269" s="264">
        <v>0</v>
      </c>
      <c r="I1269" s="264">
        <v>0</v>
      </c>
      <c r="J1269" s="264">
        <v>0</v>
      </c>
      <c r="K1269" s="264">
        <v>0</v>
      </c>
      <c r="L1269" s="264">
        <v>0</v>
      </c>
      <c r="M1269" s="264">
        <v>0</v>
      </c>
      <c r="N1269" s="267">
        <v>0</v>
      </c>
      <c r="O1269" s="266">
        <v>0</v>
      </c>
      <c r="P1269" s="294">
        <v>0.9</v>
      </c>
      <c r="Q1269" s="267">
        <v>0</v>
      </c>
      <c r="R1269" s="267">
        <v>0</v>
      </c>
      <c r="S1269" s="267">
        <v>0</v>
      </c>
      <c r="T1269" s="295">
        <v>0</v>
      </c>
      <c r="U1269" s="266">
        <v>0</v>
      </c>
      <c r="V1269" s="266">
        <v>0</v>
      </c>
      <c r="W1269" s="267">
        <v>0</v>
      </c>
      <c r="X1269" s="267">
        <v>0</v>
      </c>
      <c r="Y1269" s="268">
        <v>0</v>
      </c>
      <c r="Z1269" s="268">
        <v>0</v>
      </c>
      <c r="AA1269" s="295">
        <v>0</v>
      </c>
      <c r="AB1269" s="264">
        <v>0</v>
      </c>
      <c r="AC1269" s="264">
        <v>0</v>
      </c>
      <c r="AD1269" s="264">
        <v>1</v>
      </c>
      <c r="AE1269" s="264">
        <v>1</v>
      </c>
      <c r="AF1269" s="268">
        <v>0</v>
      </c>
      <c r="AG1269" s="268">
        <v>1</v>
      </c>
      <c r="AH1269" s="295">
        <v>-1</v>
      </c>
    </row>
    <row r="1270" spans="1:34">
      <c r="A1270" s="315" t="s">
        <v>1974</v>
      </c>
      <c r="B1270" s="321" t="s">
        <v>3362</v>
      </c>
      <c r="C1270" s="293" t="s">
        <v>2330</v>
      </c>
      <c r="D1270" s="321" t="s">
        <v>2331</v>
      </c>
      <c r="E1270" s="263">
        <v>6646</v>
      </c>
      <c r="F1270" s="263">
        <v>6329</v>
      </c>
      <c r="G1270" s="263">
        <v>6105</v>
      </c>
      <c r="H1270" s="264">
        <v>7848</v>
      </c>
      <c r="I1270" s="264">
        <v>7546</v>
      </c>
      <c r="J1270" s="264">
        <v>6989</v>
      </c>
      <c r="K1270" s="264">
        <v>4077</v>
      </c>
      <c r="L1270" s="264">
        <v>3936</v>
      </c>
      <c r="M1270" s="264">
        <v>3831</v>
      </c>
      <c r="N1270" s="267">
        <v>0.952302136623533</v>
      </c>
      <c r="O1270" s="266">
        <v>6329</v>
      </c>
      <c r="P1270" s="294">
        <v>0.9</v>
      </c>
      <c r="Q1270" s="267">
        <v>0.952302136623533</v>
      </c>
      <c r="R1270" s="267">
        <v>0.961518858307849</v>
      </c>
      <c r="S1270" s="267">
        <v>0.9654157468727</v>
      </c>
      <c r="T1270" s="295">
        <v>-0.0092167216843162</v>
      </c>
      <c r="U1270" s="266">
        <v>6646</v>
      </c>
      <c r="V1270" s="266">
        <v>6105</v>
      </c>
      <c r="W1270" s="267">
        <v>0.918597652723443</v>
      </c>
      <c r="X1270" s="267">
        <v>0.918597652723443</v>
      </c>
      <c r="Y1270" s="268">
        <v>0.890545361875637</v>
      </c>
      <c r="Z1270" s="268">
        <v>0.939661515820456</v>
      </c>
      <c r="AA1270" s="295">
        <v>0.0280522908478055</v>
      </c>
      <c r="AB1270" s="264">
        <v>40327</v>
      </c>
      <c r="AC1270" s="264">
        <v>37071</v>
      </c>
      <c r="AD1270" s="264">
        <v>36359</v>
      </c>
      <c r="AE1270" s="264">
        <v>33839</v>
      </c>
      <c r="AF1270" s="268">
        <v>0.919260049098619</v>
      </c>
      <c r="AG1270" s="268">
        <v>0.930691163123298</v>
      </c>
      <c r="AH1270" s="295">
        <v>-0.0114311140246794</v>
      </c>
    </row>
    <row r="1271" spans="1:34">
      <c r="A1271" s="315" t="s">
        <v>1974</v>
      </c>
      <c r="B1271" s="321" t="s">
        <v>3362</v>
      </c>
      <c r="C1271" s="293" t="s">
        <v>2332</v>
      </c>
      <c r="D1271" s="321" t="s">
        <v>2333</v>
      </c>
      <c r="E1271" s="263">
        <v>3782</v>
      </c>
      <c r="F1271" s="263">
        <v>3692</v>
      </c>
      <c r="G1271" s="263">
        <v>3412</v>
      </c>
      <c r="H1271" s="264">
        <v>4701</v>
      </c>
      <c r="I1271" s="264">
        <v>4605</v>
      </c>
      <c r="J1271" s="264">
        <v>4187</v>
      </c>
      <c r="K1271" s="264">
        <v>2575</v>
      </c>
      <c r="L1271" s="264">
        <v>2503</v>
      </c>
      <c r="M1271" s="264">
        <v>2384</v>
      </c>
      <c r="N1271" s="267">
        <v>0.976203067160233</v>
      </c>
      <c r="O1271" s="266">
        <v>3692</v>
      </c>
      <c r="P1271" s="294">
        <v>0.9</v>
      </c>
      <c r="Q1271" s="267">
        <v>0.976203067160233</v>
      </c>
      <c r="R1271" s="267">
        <v>0.979578813018507</v>
      </c>
      <c r="S1271" s="267">
        <v>0.972038834951456</v>
      </c>
      <c r="T1271" s="295">
        <v>-0.00337574585827405</v>
      </c>
      <c r="U1271" s="266">
        <v>3782</v>
      </c>
      <c r="V1271" s="266">
        <v>3412</v>
      </c>
      <c r="W1271" s="267">
        <v>0.902168164992068</v>
      </c>
      <c r="X1271" s="267">
        <v>0.902168164992068</v>
      </c>
      <c r="Y1271" s="268">
        <v>0.890661561369921</v>
      </c>
      <c r="Z1271" s="268">
        <v>0.925825242718447</v>
      </c>
      <c r="AA1271" s="295">
        <v>0.0115066036221464</v>
      </c>
      <c r="AB1271" s="264">
        <v>24225</v>
      </c>
      <c r="AC1271" s="264">
        <v>21928</v>
      </c>
      <c r="AD1271" s="264">
        <v>22170</v>
      </c>
      <c r="AE1271" s="264">
        <v>20392</v>
      </c>
      <c r="AF1271" s="268">
        <v>0.905180598555212</v>
      </c>
      <c r="AG1271" s="268">
        <v>0.919801533603969</v>
      </c>
      <c r="AH1271" s="295">
        <v>-0.0146209350487577</v>
      </c>
    </row>
    <row r="1272" spans="1:34">
      <c r="A1272" s="315" t="s">
        <v>1974</v>
      </c>
      <c r="B1272" s="321" t="s">
        <v>3362</v>
      </c>
      <c r="C1272" s="293" t="s">
        <v>2334</v>
      </c>
      <c r="D1272" s="321" t="s">
        <v>2335</v>
      </c>
      <c r="E1272" s="263">
        <v>1</v>
      </c>
      <c r="F1272" s="263">
        <v>0</v>
      </c>
      <c r="G1272" s="263">
        <v>0</v>
      </c>
      <c r="H1272" s="264">
        <v>1</v>
      </c>
      <c r="I1272" s="264">
        <v>1</v>
      </c>
      <c r="J1272" s="264">
        <v>1</v>
      </c>
      <c r="K1272" s="264">
        <v>4</v>
      </c>
      <c r="L1272" s="264">
        <v>2</v>
      </c>
      <c r="M1272" s="264">
        <v>4</v>
      </c>
      <c r="N1272" s="267">
        <v>0</v>
      </c>
      <c r="O1272" s="266">
        <v>0</v>
      </c>
      <c r="P1272" s="294">
        <v>0.9</v>
      </c>
      <c r="Q1272" s="267">
        <v>0</v>
      </c>
      <c r="R1272" s="267">
        <v>1</v>
      </c>
      <c r="S1272" s="267">
        <v>0.5</v>
      </c>
      <c r="T1272" s="295">
        <v>-1</v>
      </c>
      <c r="U1272" s="266">
        <v>1</v>
      </c>
      <c r="V1272" s="266">
        <v>0</v>
      </c>
      <c r="W1272" s="267">
        <v>0</v>
      </c>
      <c r="X1272" s="267">
        <v>0</v>
      </c>
      <c r="Y1272" s="268">
        <v>1</v>
      </c>
      <c r="Z1272" s="268">
        <v>1</v>
      </c>
      <c r="AA1272" s="295">
        <v>-1</v>
      </c>
      <c r="AB1272" s="264">
        <v>8</v>
      </c>
      <c r="AC1272" s="264">
        <v>7</v>
      </c>
      <c r="AD1272" s="264">
        <v>16</v>
      </c>
      <c r="AE1272" s="264">
        <v>16</v>
      </c>
      <c r="AF1272" s="268">
        <v>0.875</v>
      </c>
      <c r="AG1272" s="268">
        <v>1</v>
      </c>
      <c r="AH1272" s="295">
        <v>-0.125</v>
      </c>
    </row>
    <row r="1273" spans="1:34">
      <c r="A1273" s="315" t="s">
        <v>1974</v>
      </c>
      <c r="B1273" s="321" t="s">
        <v>3364</v>
      </c>
      <c r="C1273" s="293" t="s">
        <v>2336</v>
      </c>
      <c r="D1273" s="321" t="s">
        <v>2337</v>
      </c>
      <c r="E1273" s="263">
        <v>5515</v>
      </c>
      <c r="F1273" s="263">
        <v>5115</v>
      </c>
      <c r="G1273" s="263">
        <v>4578</v>
      </c>
      <c r="H1273" s="264">
        <v>6839</v>
      </c>
      <c r="I1273" s="264">
        <v>6491</v>
      </c>
      <c r="J1273" s="264">
        <v>5652</v>
      </c>
      <c r="K1273" s="264">
        <v>3951</v>
      </c>
      <c r="L1273" s="264">
        <v>3925</v>
      </c>
      <c r="M1273" s="264">
        <v>3558</v>
      </c>
      <c r="N1273" s="267">
        <v>0.927470534904805</v>
      </c>
      <c r="O1273" s="266">
        <v>5115</v>
      </c>
      <c r="P1273" s="294">
        <v>0.9</v>
      </c>
      <c r="Q1273" s="267">
        <v>0.927470534904805</v>
      </c>
      <c r="R1273" s="267">
        <v>0.949115367743822</v>
      </c>
      <c r="S1273" s="267">
        <v>0.993419387496836</v>
      </c>
      <c r="T1273" s="295">
        <v>-0.0216448328390172</v>
      </c>
      <c r="U1273" s="266">
        <v>5515</v>
      </c>
      <c r="V1273" s="266">
        <v>4578</v>
      </c>
      <c r="W1273" s="267">
        <v>0.830099728014506</v>
      </c>
      <c r="X1273" s="267">
        <v>0.830099728014506</v>
      </c>
      <c r="Y1273" s="268">
        <v>0.826436613539991</v>
      </c>
      <c r="Z1273" s="268">
        <v>0.900531511009871</v>
      </c>
      <c r="AA1273" s="295">
        <v>0.00366311447451473</v>
      </c>
      <c r="AB1273" s="264">
        <v>36421</v>
      </c>
      <c r="AC1273" s="264">
        <v>31486</v>
      </c>
      <c r="AD1273" s="264">
        <v>32395</v>
      </c>
      <c r="AE1273" s="264">
        <v>28620</v>
      </c>
      <c r="AF1273" s="268">
        <v>0.864501249279262</v>
      </c>
      <c r="AG1273" s="268">
        <v>0.883469671245563</v>
      </c>
      <c r="AH1273" s="295">
        <v>-0.0189684219663007</v>
      </c>
    </row>
    <row r="1274" spans="1:34">
      <c r="A1274" s="315" t="s">
        <v>1974</v>
      </c>
      <c r="B1274" s="321" t="s">
        <v>3363</v>
      </c>
      <c r="C1274" s="293" t="s">
        <v>2338</v>
      </c>
      <c r="D1274" s="321" t="s">
        <v>2339</v>
      </c>
      <c r="E1274" s="263">
        <v>0</v>
      </c>
      <c r="F1274" s="263">
        <v>0</v>
      </c>
      <c r="G1274" s="263">
        <v>0</v>
      </c>
      <c r="H1274" s="264">
        <v>0</v>
      </c>
      <c r="I1274" s="264">
        <v>0</v>
      </c>
      <c r="J1274" s="264">
        <v>0</v>
      </c>
      <c r="K1274" s="264">
        <v>0</v>
      </c>
      <c r="L1274" s="264">
        <v>0</v>
      </c>
      <c r="M1274" s="264">
        <v>0</v>
      </c>
      <c r="N1274" s="267">
        <v>0</v>
      </c>
      <c r="O1274" s="266">
        <v>0</v>
      </c>
      <c r="P1274" s="294">
        <v>0.9</v>
      </c>
      <c r="Q1274" s="267">
        <v>0</v>
      </c>
      <c r="R1274" s="267">
        <v>0</v>
      </c>
      <c r="S1274" s="267">
        <v>0</v>
      </c>
      <c r="T1274" s="295">
        <v>0</v>
      </c>
      <c r="U1274" s="266">
        <v>0</v>
      </c>
      <c r="V1274" s="266">
        <v>0</v>
      </c>
      <c r="W1274" s="267">
        <v>0</v>
      </c>
      <c r="X1274" s="267">
        <v>0</v>
      </c>
      <c r="Y1274" s="268">
        <v>0</v>
      </c>
      <c r="Z1274" s="268">
        <v>0</v>
      </c>
      <c r="AA1274" s="295">
        <v>0</v>
      </c>
      <c r="AB1274" s="264">
        <v>0</v>
      </c>
      <c r="AC1274" s="264">
        <v>0</v>
      </c>
      <c r="AD1274" s="264">
        <v>0</v>
      </c>
      <c r="AE1274" s="264">
        <v>0</v>
      </c>
      <c r="AF1274" s="268">
        <v>0</v>
      </c>
      <c r="AG1274" s="268">
        <v>0</v>
      </c>
      <c r="AH1274" s="295">
        <v>0</v>
      </c>
    </row>
    <row r="1275" spans="1:34">
      <c r="A1275" s="315" t="s">
        <v>1974</v>
      </c>
      <c r="B1275" s="321" t="s">
        <v>3363</v>
      </c>
      <c r="C1275" s="293" t="s">
        <v>2340</v>
      </c>
      <c r="D1275" s="321" t="s">
        <v>2341</v>
      </c>
      <c r="E1275" s="263">
        <v>1</v>
      </c>
      <c r="F1275" s="263">
        <v>0</v>
      </c>
      <c r="G1275" s="263">
        <v>0</v>
      </c>
      <c r="H1275" s="264">
        <v>3</v>
      </c>
      <c r="I1275" s="264">
        <v>0</v>
      </c>
      <c r="J1275" s="264">
        <v>3</v>
      </c>
      <c r="K1275" s="264">
        <v>3</v>
      </c>
      <c r="L1275" s="264">
        <v>0</v>
      </c>
      <c r="M1275" s="264">
        <v>3</v>
      </c>
      <c r="N1275" s="267">
        <v>0</v>
      </c>
      <c r="O1275" s="266">
        <v>0</v>
      </c>
      <c r="P1275" s="294">
        <v>0.9</v>
      </c>
      <c r="Q1275" s="267">
        <v>0</v>
      </c>
      <c r="R1275" s="267">
        <v>0</v>
      </c>
      <c r="S1275" s="267">
        <v>0</v>
      </c>
      <c r="T1275" s="295">
        <v>0</v>
      </c>
      <c r="U1275" s="266">
        <v>1</v>
      </c>
      <c r="V1275" s="266">
        <v>0</v>
      </c>
      <c r="W1275" s="267">
        <v>0</v>
      </c>
      <c r="X1275" s="267">
        <v>0</v>
      </c>
      <c r="Y1275" s="268">
        <v>1</v>
      </c>
      <c r="Z1275" s="268">
        <v>1</v>
      </c>
      <c r="AA1275" s="295">
        <v>-1</v>
      </c>
      <c r="AB1275" s="264">
        <v>17</v>
      </c>
      <c r="AC1275" s="264">
        <v>16</v>
      </c>
      <c r="AD1275" s="264">
        <v>19</v>
      </c>
      <c r="AE1275" s="264">
        <v>18</v>
      </c>
      <c r="AF1275" s="268">
        <v>0.941176470588235</v>
      </c>
      <c r="AG1275" s="268">
        <v>0.947368421052632</v>
      </c>
      <c r="AH1275" s="295">
        <v>-0.00619195046439625</v>
      </c>
    </row>
    <row r="1276" spans="1:34">
      <c r="A1276" s="315" t="s">
        <v>1974</v>
      </c>
      <c r="B1276" s="321" t="s">
        <v>3363</v>
      </c>
      <c r="C1276" s="293" t="s">
        <v>2342</v>
      </c>
      <c r="D1276" s="321" t="s">
        <v>2343</v>
      </c>
      <c r="E1276" s="263">
        <v>0</v>
      </c>
      <c r="F1276" s="263">
        <v>0</v>
      </c>
      <c r="G1276" s="263">
        <v>0</v>
      </c>
      <c r="H1276" s="264">
        <v>0</v>
      </c>
      <c r="I1276" s="264">
        <v>0</v>
      </c>
      <c r="J1276" s="264">
        <v>0</v>
      </c>
      <c r="K1276" s="264">
        <v>1</v>
      </c>
      <c r="L1276" s="264">
        <v>0</v>
      </c>
      <c r="M1276" s="264">
        <v>1</v>
      </c>
      <c r="N1276" s="267">
        <v>0</v>
      </c>
      <c r="O1276" s="266">
        <v>0</v>
      </c>
      <c r="P1276" s="294">
        <v>0.9</v>
      </c>
      <c r="Q1276" s="267">
        <v>0</v>
      </c>
      <c r="R1276" s="267">
        <v>0</v>
      </c>
      <c r="S1276" s="267">
        <v>0</v>
      </c>
      <c r="T1276" s="295">
        <v>0</v>
      </c>
      <c r="U1276" s="266">
        <v>0</v>
      </c>
      <c r="V1276" s="266">
        <v>0</v>
      </c>
      <c r="W1276" s="267">
        <v>0</v>
      </c>
      <c r="X1276" s="267">
        <v>0</v>
      </c>
      <c r="Y1276" s="268">
        <v>0</v>
      </c>
      <c r="Z1276" s="268">
        <v>1</v>
      </c>
      <c r="AA1276" s="295">
        <v>0</v>
      </c>
      <c r="AB1276" s="264">
        <v>4</v>
      </c>
      <c r="AC1276" s="264">
        <v>2</v>
      </c>
      <c r="AD1276" s="264">
        <v>6</v>
      </c>
      <c r="AE1276" s="264">
        <v>6</v>
      </c>
      <c r="AF1276" s="268">
        <v>0.5</v>
      </c>
      <c r="AG1276" s="268">
        <v>1</v>
      </c>
      <c r="AH1276" s="295">
        <v>-0.5</v>
      </c>
    </row>
    <row r="1277" spans="1:34">
      <c r="A1277" s="315" t="s">
        <v>1974</v>
      </c>
      <c r="B1277" s="321" t="s">
        <v>3363</v>
      </c>
      <c r="C1277" s="293" t="s">
        <v>2344</v>
      </c>
      <c r="D1277" s="321" t="s">
        <v>2345</v>
      </c>
      <c r="E1277" s="263">
        <v>8342</v>
      </c>
      <c r="F1277" s="263">
        <v>7353</v>
      </c>
      <c r="G1277" s="263">
        <v>6872</v>
      </c>
      <c r="H1277" s="264">
        <v>9769</v>
      </c>
      <c r="I1277" s="264">
        <v>8636</v>
      </c>
      <c r="J1277" s="264">
        <v>8140</v>
      </c>
      <c r="K1277" s="264">
        <v>5040</v>
      </c>
      <c r="L1277" s="264">
        <v>4834</v>
      </c>
      <c r="M1277" s="264">
        <v>4586</v>
      </c>
      <c r="N1277" s="267">
        <v>0.881443298969072</v>
      </c>
      <c r="O1277" s="266">
        <v>7353</v>
      </c>
      <c r="P1277" s="294">
        <v>0.9</v>
      </c>
      <c r="Q1277" s="267">
        <v>0.881443298969072</v>
      </c>
      <c r="R1277" s="267">
        <v>0.884020882383048</v>
      </c>
      <c r="S1277" s="267">
        <v>0.959126984126984</v>
      </c>
      <c r="T1277" s="295">
        <v>-0.00257758341397629</v>
      </c>
      <c r="U1277" s="266">
        <v>8342</v>
      </c>
      <c r="V1277" s="266">
        <v>6872</v>
      </c>
      <c r="W1277" s="267">
        <v>0.82378326540398</v>
      </c>
      <c r="X1277" s="267">
        <v>0.82378326540398</v>
      </c>
      <c r="Y1277" s="268">
        <v>0.833248029481011</v>
      </c>
      <c r="Z1277" s="268">
        <v>0.909920634920635</v>
      </c>
      <c r="AA1277" s="295">
        <v>-0.00946476407703156</v>
      </c>
      <c r="AB1277" s="264">
        <v>50353</v>
      </c>
      <c r="AC1277" s="264">
        <v>43050</v>
      </c>
      <c r="AD1277" s="264">
        <v>44815</v>
      </c>
      <c r="AE1277" s="264">
        <v>40700</v>
      </c>
      <c r="AF1277" s="268">
        <v>0.854963954481362</v>
      </c>
      <c r="AG1277" s="268">
        <v>0.908178065379895</v>
      </c>
      <c r="AH1277" s="295">
        <v>-0.0532141108985336</v>
      </c>
    </row>
    <row r="1278" spans="1:34">
      <c r="A1278" s="315" t="s">
        <v>1974</v>
      </c>
      <c r="B1278" s="321" t="s">
        <v>3363</v>
      </c>
      <c r="C1278" s="293" t="s">
        <v>2346</v>
      </c>
      <c r="D1278" s="321" t="s">
        <v>2347</v>
      </c>
      <c r="E1278" s="263">
        <v>0</v>
      </c>
      <c r="F1278" s="263">
        <v>0</v>
      </c>
      <c r="G1278" s="263">
        <v>0</v>
      </c>
      <c r="H1278" s="264">
        <v>64</v>
      </c>
      <c r="I1278" s="264">
        <v>0</v>
      </c>
      <c r="J1278" s="264">
        <v>64</v>
      </c>
      <c r="K1278" s="264">
        <v>58</v>
      </c>
      <c r="L1278" s="264">
        <v>0</v>
      </c>
      <c r="M1278" s="264">
        <v>58</v>
      </c>
      <c r="N1278" s="267">
        <v>0</v>
      </c>
      <c r="O1278" s="266">
        <v>0</v>
      </c>
      <c r="P1278" s="294">
        <v>0.9</v>
      </c>
      <c r="Q1278" s="267">
        <v>0</v>
      </c>
      <c r="R1278" s="267">
        <v>0</v>
      </c>
      <c r="S1278" s="267">
        <v>0</v>
      </c>
      <c r="T1278" s="295">
        <v>0</v>
      </c>
      <c r="U1278" s="266">
        <v>0</v>
      </c>
      <c r="V1278" s="266">
        <v>0</v>
      </c>
      <c r="W1278" s="267">
        <v>0</v>
      </c>
      <c r="X1278" s="267">
        <v>0</v>
      </c>
      <c r="Y1278" s="268">
        <v>1</v>
      </c>
      <c r="Z1278" s="268">
        <v>1</v>
      </c>
      <c r="AA1278" s="295">
        <v>-1</v>
      </c>
      <c r="AB1278" s="264">
        <v>372</v>
      </c>
      <c r="AC1278" s="264">
        <v>371</v>
      </c>
      <c r="AD1278" s="264">
        <v>349</v>
      </c>
      <c r="AE1278" s="264">
        <v>345</v>
      </c>
      <c r="AF1278" s="268">
        <v>0.997311827956989</v>
      </c>
      <c r="AG1278" s="268">
        <v>0.988538681948424</v>
      </c>
      <c r="AH1278" s="295">
        <v>0.00877314600856516</v>
      </c>
    </row>
    <row r="1279" spans="1:34">
      <c r="A1279" s="315" t="s">
        <v>1974</v>
      </c>
      <c r="B1279" s="321" t="s">
        <v>3364</v>
      </c>
      <c r="C1279" s="293" t="s">
        <v>2348</v>
      </c>
      <c r="D1279" s="321" t="s">
        <v>2349</v>
      </c>
      <c r="E1279" s="263">
        <v>3828</v>
      </c>
      <c r="F1279" s="263">
        <v>3766</v>
      </c>
      <c r="G1279" s="263">
        <v>3350</v>
      </c>
      <c r="H1279" s="264">
        <v>4790</v>
      </c>
      <c r="I1279" s="264">
        <v>4718</v>
      </c>
      <c r="J1279" s="264">
        <v>4130</v>
      </c>
      <c r="K1279" s="264">
        <v>2646</v>
      </c>
      <c r="L1279" s="264">
        <v>2532</v>
      </c>
      <c r="M1279" s="264">
        <v>2429</v>
      </c>
      <c r="N1279" s="267">
        <v>0.98380355276907</v>
      </c>
      <c r="O1279" s="266">
        <v>3766</v>
      </c>
      <c r="P1279" s="294">
        <v>0.9</v>
      </c>
      <c r="Q1279" s="267">
        <v>0.98380355276907</v>
      </c>
      <c r="R1279" s="267">
        <v>0.984968684759917</v>
      </c>
      <c r="S1279" s="267">
        <v>0.956916099773243</v>
      </c>
      <c r="T1279" s="295">
        <v>-0.00116513199084645</v>
      </c>
      <c r="U1279" s="266">
        <v>3828</v>
      </c>
      <c r="V1279" s="266">
        <v>3350</v>
      </c>
      <c r="W1279" s="267">
        <v>0.875130616509927</v>
      </c>
      <c r="X1279" s="267">
        <v>0.875130616509927</v>
      </c>
      <c r="Y1279" s="268">
        <v>0.862212943632568</v>
      </c>
      <c r="Z1279" s="268">
        <v>0.917989417989418</v>
      </c>
      <c r="AA1279" s="295">
        <v>0.012917672877359</v>
      </c>
      <c r="AB1279" s="264">
        <v>25293</v>
      </c>
      <c r="AC1279" s="264">
        <v>22211</v>
      </c>
      <c r="AD1279" s="264">
        <v>22801</v>
      </c>
      <c r="AE1279" s="264">
        <v>20444</v>
      </c>
      <c r="AF1279" s="268">
        <v>0.878148104218558</v>
      </c>
      <c r="AG1279" s="268">
        <v>0.896627340906101</v>
      </c>
      <c r="AH1279" s="295">
        <v>-0.0184792366875421</v>
      </c>
    </row>
    <row r="1280" spans="1:34">
      <c r="A1280" s="315" t="s">
        <v>1974</v>
      </c>
      <c r="B1280" s="321" t="s">
        <v>3364</v>
      </c>
      <c r="C1280" s="293" t="s">
        <v>2350</v>
      </c>
      <c r="D1280" s="321" t="s">
        <v>2351</v>
      </c>
      <c r="E1280" s="263">
        <v>5217</v>
      </c>
      <c r="F1280" s="263">
        <v>5013</v>
      </c>
      <c r="G1280" s="263">
        <v>4527</v>
      </c>
      <c r="H1280" s="264">
        <v>5948</v>
      </c>
      <c r="I1280" s="264">
        <v>5745</v>
      </c>
      <c r="J1280" s="264">
        <v>5165</v>
      </c>
      <c r="K1280" s="264">
        <v>3025</v>
      </c>
      <c r="L1280" s="264">
        <v>2949</v>
      </c>
      <c r="M1280" s="264">
        <v>2723</v>
      </c>
      <c r="N1280" s="267">
        <v>0.960897067280046</v>
      </c>
      <c r="O1280" s="266">
        <v>5013</v>
      </c>
      <c r="P1280" s="294">
        <v>0.9</v>
      </c>
      <c r="Q1280" s="267">
        <v>0.960897067280046</v>
      </c>
      <c r="R1280" s="267">
        <v>0.965870880968393</v>
      </c>
      <c r="S1280" s="267">
        <v>0.974876033057851</v>
      </c>
      <c r="T1280" s="295">
        <v>-0.00497381368834671</v>
      </c>
      <c r="U1280" s="266">
        <v>5217</v>
      </c>
      <c r="V1280" s="266">
        <v>4527</v>
      </c>
      <c r="W1280" s="267">
        <v>0.867740080506038</v>
      </c>
      <c r="X1280" s="267">
        <v>0.867740080506038</v>
      </c>
      <c r="Y1280" s="268">
        <v>0.868359112306658</v>
      </c>
      <c r="Z1280" s="268">
        <v>0.900165289256198</v>
      </c>
      <c r="AA1280" s="295">
        <v>-0.00061903180061984</v>
      </c>
      <c r="AB1280" s="264">
        <v>31381</v>
      </c>
      <c r="AC1280" s="264">
        <v>27396</v>
      </c>
      <c r="AD1280" s="264">
        <v>29711</v>
      </c>
      <c r="AE1280" s="264">
        <v>26705</v>
      </c>
      <c r="AF1280" s="268">
        <v>0.873012332302986</v>
      </c>
      <c r="AG1280" s="268">
        <v>0.898825350880145</v>
      </c>
      <c r="AH1280" s="295">
        <v>-0.0258130185771595</v>
      </c>
    </row>
    <row r="1281" spans="1:34">
      <c r="A1281" s="315" t="s">
        <v>1974</v>
      </c>
      <c r="B1281" s="321" t="s">
        <v>3364</v>
      </c>
      <c r="C1281" s="293" t="s">
        <v>2352</v>
      </c>
      <c r="D1281" s="321" t="s">
        <v>2353</v>
      </c>
      <c r="E1281" s="263">
        <v>2955</v>
      </c>
      <c r="F1281" s="263">
        <v>2679</v>
      </c>
      <c r="G1281" s="263">
        <v>2667</v>
      </c>
      <c r="H1281" s="264">
        <v>3551</v>
      </c>
      <c r="I1281" s="264">
        <v>3233</v>
      </c>
      <c r="J1281" s="264">
        <v>3177</v>
      </c>
      <c r="K1281" s="264">
        <v>1827</v>
      </c>
      <c r="L1281" s="264">
        <v>1783</v>
      </c>
      <c r="M1281" s="264">
        <v>1670</v>
      </c>
      <c r="N1281" s="267">
        <v>0.906598984771574</v>
      </c>
      <c r="O1281" s="266">
        <v>2679</v>
      </c>
      <c r="P1281" s="294">
        <v>0.9</v>
      </c>
      <c r="Q1281" s="267">
        <v>0.906598984771574</v>
      </c>
      <c r="R1281" s="267">
        <v>0.91044776119403</v>
      </c>
      <c r="S1281" s="267">
        <v>0.97591680350301</v>
      </c>
      <c r="T1281" s="295">
        <v>-0.00384877642245618</v>
      </c>
      <c r="U1281" s="266">
        <v>2955</v>
      </c>
      <c r="V1281" s="266">
        <v>2667</v>
      </c>
      <c r="W1281" s="267">
        <v>0.90253807106599</v>
      </c>
      <c r="X1281" s="267">
        <v>0.90253807106599</v>
      </c>
      <c r="Y1281" s="268">
        <v>0.894677555618136</v>
      </c>
      <c r="Z1281" s="268">
        <v>0.914066776135742</v>
      </c>
      <c r="AA1281" s="295">
        <v>0.00786051544785404</v>
      </c>
      <c r="AB1281" s="264">
        <v>18331</v>
      </c>
      <c r="AC1281" s="264">
        <v>16646</v>
      </c>
      <c r="AD1281" s="264">
        <v>16792</v>
      </c>
      <c r="AE1281" s="264">
        <v>15424</v>
      </c>
      <c r="AF1281" s="268">
        <v>0.908079210081283</v>
      </c>
      <c r="AG1281" s="268">
        <v>0.918532634587899</v>
      </c>
      <c r="AH1281" s="295">
        <v>-0.0104534245066159</v>
      </c>
    </row>
    <row r="1282" spans="1:34">
      <c r="A1282" s="315" t="s">
        <v>1974</v>
      </c>
      <c r="B1282" s="321" t="s">
        <v>3364</v>
      </c>
      <c r="C1282" s="293" t="s">
        <v>2354</v>
      </c>
      <c r="D1282" s="321" t="s">
        <v>2355</v>
      </c>
      <c r="E1282" s="263">
        <v>2</v>
      </c>
      <c r="F1282" s="263">
        <v>0</v>
      </c>
      <c r="G1282" s="263">
        <v>1</v>
      </c>
      <c r="H1282" s="264">
        <v>298</v>
      </c>
      <c r="I1282" s="264">
        <v>111</v>
      </c>
      <c r="J1282" s="264">
        <v>292</v>
      </c>
      <c r="K1282" s="264">
        <v>198</v>
      </c>
      <c r="L1282" s="264">
        <v>89</v>
      </c>
      <c r="M1282" s="264">
        <v>198</v>
      </c>
      <c r="N1282" s="267">
        <v>0</v>
      </c>
      <c r="O1282" s="266">
        <v>0</v>
      </c>
      <c r="P1282" s="294">
        <v>0.9</v>
      </c>
      <c r="Q1282" s="267">
        <v>0</v>
      </c>
      <c r="R1282" s="267">
        <v>0.37248322147651</v>
      </c>
      <c r="S1282" s="267">
        <v>0.44949494949495</v>
      </c>
      <c r="T1282" s="295">
        <v>-0.37248322147651</v>
      </c>
      <c r="U1282" s="266">
        <v>2</v>
      </c>
      <c r="V1282" s="266">
        <v>1</v>
      </c>
      <c r="W1282" s="267">
        <v>0.5</v>
      </c>
      <c r="X1282" s="267">
        <v>0.5</v>
      </c>
      <c r="Y1282" s="268">
        <v>0.979865771812081</v>
      </c>
      <c r="Z1282" s="268">
        <v>1</v>
      </c>
      <c r="AA1282" s="295">
        <v>-0.479865771812081</v>
      </c>
      <c r="AB1282" s="264">
        <v>1413</v>
      </c>
      <c r="AC1282" s="264">
        <v>1404</v>
      </c>
      <c r="AD1282" s="264">
        <v>1210</v>
      </c>
      <c r="AE1282" s="264">
        <v>1207</v>
      </c>
      <c r="AF1282" s="268">
        <v>0.993630573248408</v>
      </c>
      <c r="AG1282" s="268">
        <v>0.997520661157025</v>
      </c>
      <c r="AH1282" s="295">
        <v>-0.00389008790861711</v>
      </c>
    </row>
    <row r="1283" spans="1:34">
      <c r="A1283" s="315" t="s">
        <v>1974</v>
      </c>
      <c r="B1283" s="321" t="s">
        <v>3364</v>
      </c>
      <c r="C1283" s="293" t="s">
        <v>2356</v>
      </c>
      <c r="D1283" s="321" t="s">
        <v>2357</v>
      </c>
      <c r="E1283" s="263">
        <v>0</v>
      </c>
      <c r="F1283" s="263">
        <v>0</v>
      </c>
      <c r="G1283" s="263">
        <v>0</v>
      </c>
      <c r="H1283" s="264">
        <v>1</v>
      </c>
      <c r="I1283" s="264">
        <v>0</v>
      </c>
      <c r="J1283" s="264">
        <v>0</v>
      </c>
      <c r="K1283" s="264">
        <v>0</v>
      </c>
      <c r="L1283" s="264">
        <v>0</v>
      </c>
      <c r="M1283" s="264">
        <v>0</v>
      </c>
      <c r="N1283" s="267">
        <v>0</v>
      </c>
      <c r="O1283" s="266">
        <v>0</v>
      </c>
      <c r="P1283" s="294">
        <v>0.9</v>
      </c>
      <c r="Q1283" s="267">
        <v>0</v>
      </c>
      <c r="R1283" s="267">
        <v>0</v>
      </c>
      <c r="S1283" s="267">
        <v>0</v>
      </c>
      <c r="T1283" s="295">
        <v>0</v>
      </c>
      <c r="U1283" s="266">
        <v>0</v>
      </c>
      <c r="V1283" s="266">
        <v>0</v>
      </c>
      <c r="W1283" s="267">
        <v>0</v>
      </c>
      <c r="X1283" s="267">
        <v>0</v>
      </c>
      <c r="Y1283" s="268">
        <v>0</v>
      </c>
      <c r="Z1283" s="268">
        <v>0</v>
      </c>
      <c r="AA1283" s="295">
        <v>0</v>
      </c>
      <c r="AB1283" s="264">
        <v>4</v>
      </c>
      <c r="AC1283" s="264">
        <v>3</v>
      </c>
      <c r="AD1283" s="264">
        <v>10</v>
      </c>
      <c r="AE1283" s="264">
        <v>10</v>
      </c>
      <c r="AF1283" s="268">
        <v>0.75</v>
      </c>
      <c r="AG1283" s="268">
        <v>1</v>
      </c>
      <c r="AH1283" s="295">
        <v>-0.25</v>
      </c>
    </row>
    <row r="1284" spans="1:34">
      <c r="A1284" s="315" t="s">
        <v>1974</v>
      </c>
      <c r="B1284" s="321" t="s">
        <v>3364</v>
      </c>
      <c r="C1284" s="293" t="s">
        <v>2358</v>
      </c>
      <c r="D1284" s="321" t="s">
        <v>2359</v>
      </c>
      <c r="E1284" s="263">
        <v>4283</v>
      </c>
      <c r="F1284" s="263">
        <v>4199</v>
      </c>
      <c r="G1284" s="263">
        <v>3280</v>
      </c>
      <c r="H1284" s="264">
        <v>5830</v>
      </c>
      <c r="I1284" s="264">
        <v>5220</v>
      </c>
      <c r="J1284" s="264">
        <v>4473</v>
      </c>
      <c r="K1284" s="264">
        <v>3479</v>
      </c>
      <c r="L1284" s="264">
        <v>3444</v>
      </c>
      <c r="M1284" s="264">
        <v>3039</v>
      </c>
      <c r="N1284" s="267">
        <v>0.980387578799907</v>
      </c>
      <c r="O1284" s="266">
        <v>4199</v>
      </c>
      <c r="P1284" s="294">
        <v>0.9</v>
      </c>
      <c r="Q1284" s="267">
        <v>0.980387578799907</v>
      </c>
      <c r="R1284" s="267">
        <v>0.895368782161235</v>
      </c>
      <c r="S1284" s="267">
        <v>0.989939637826962</v>
      </c>
      <c r="T1284" s="295">
        <v>0.0850187966386716</v>
      </c>
      <c r="U1284" s="266">
        <v>4283</v>
      </c>
      <c r="V1284" s="266">
        <v>3280</v>
      </c>
      <c r="W1284" s="267">
        <v>0.765818351622694</v>
      </c>
      <c r="X1284" s="267">
        <v>0.765818351622694</v>
      </c>
      <c r="Y1284" s="268">
        <v>0.767238421955403</v>
      </c>
      <c r="Z1284" s="268">
        <v>0.873526875538948</v>
      </c>
      <c r="AA1284" s="295">
        <v>-0.00142007033270863</v>
      </c>
      <c r="AB1284" s="264">
        <v>31121</v>
      </c>
      <c r="AC1284" s="264">
        <v>25107</v>
      </c>
      <c r="AD1284" s="264">
        <v>28209</v>
      </c>
      <c r="AE1284" s="264">
        <v>23971</v>
      </c>
      <c r="AF1284" s="268">
        <v>0.806754281674753</v>
      </c>
      <c r="AG1284" s="268">
        <v>0.84976425963345</v>
      </c>
      <c r="AH1284" s="295">
        <v>-0.043009977958697</v>
      </c>
    </row>
    <row r="1285" spans="1:34">
      <c r="A1285" s="315" t="s">
        <v>1974</v>
      </c>
      <c r="B1285" s="321" t="s">
        <v>3364</v>
      </c>
      <c r="C1285" s="293" t="s">
        <v>2360</v>
      </c>
      <c r="D1285" s="321" t="s">
        <v>2361</v>
      </c>
      <c r="E1285" s="263">
        <v>0</v>
      </c>
      <c r="F1285" s="263">
        <v>0</v>
      </c>
      <c r="G1285" s="263">
        <v>0</v>
      </c>
      <c r="H1285" s="264">
        <v>3</v>
      </c>
      <c r="I1285" s="264">
        <v>0</v>
      </c>
      <c r="J1285" s="264">
        <v>3</v>
      </c>
      <c r="K1285" s="264">
        <v>2</v>
      </c>
      <c r="L1285" s="264">
        <v>0</v>
      </c>
      <c r="M1285" s="264">
        <v>2</v>
      </c>
      <c r="N1285" s="267">
        <v>0</v>
      </c>
      <c r="O1285" s="266">
        <v>0</v>
      </c>
      <c r="P1285" s="294">
        <v>0.9</v>
      </c>
      <c r="Q1285" s="267">
        <v>0</v>
      </c>
      <c r="R1285" s="267">
        <v>0</v>
      </c>
      <c r="S1285" s="267">
        <v>0</v>
      </c>
      <c r="T1285" s="295">
        <v>0</v>
      </c>
      <c r="U1285" s="266">
        <v>0</v>
      </c>
      <c r="V1285" s="266">
        <v>0</v>
      </c>
      <c r="W1285" s="267">
        <v>0</v>
      </c>
      <c r="X1285" s="267">
        <v>0</v>
      </c>
      <c r="Y1285" s="268">
        <v>1</v>
      </c>
      <c r="Z1285" s="268">
        <v>1</v>
      </c>
      <c r="AA1285" s="295">
        <v>-1</v>
      </c>
      <c r="AB1285" s="264">
        <v>20</v>
      </c>
      <c r="AC1285" s="264">
        <v>20</v>
      </c>
      <c r="AD1285" s="264">
        <v>32</v>
      </c>
      <c r="AE1285" s="264">
        <v>31</v>
      </c>
      <c r="AF1285" s="268">
        <v>1</v>
      </c>
      <c r="AG1285" s="268">
        <v>0.96875</v>
      </c>
      <c r="AH1285" s="295">
        <v>0.03125</v>
      </c>
    </row>
    <row r="1286" spans="1:34">
      <c r="A1286" s="315" t="s">
        <v>1974</v>
      </c>
      <c r="B1286" s="321" t="s">
        <v>3364</v>
      </c>
      <c r="C1286" s="293" t="s">
        <v>2362</v>
      </c>
      <c r="D1286" s="321" t="s">
        <v>2363</v>
      </c>
      <c r="E1286" s="263">
        <v>6959</v>
      </c>
      <c r="F1286" s="263">
        <v>6696</v>
      </c>
      <c r="G1286" s="263">
        <v>6094</v>
      </c>
      <c r="H1286" s="264">
        <v>8141</v>
      </c>
      <c r="I1286" s="264">
        <v>7814</v>
      </c>
      <c r="J1286" s="264">
        <v>7148</v>
      </c>
      <c r="K1286" s="264">
        <v>4686</v>
      </c>
      <c r="L1286" s="264">
        <v>4511</v>
      </c>
      <c r="M1286" s="264">
        <v>4258</v>
      </c>
      <c r="N1286" s="267">
        <v>0.962207213680126</v>
      </c>
      <c r="O1286" s="266">
        <v>6696</v>
      </c>
      <c r="P1286" s="294">
        <v>0.9</v>
      </c>
      <c r="Q1286" s="267">
        <v>0.962207213680126</v>
      </c>
      <c r="R1286" s="267">
        <v>0.95983294435573</v>
      </c>
      <c r="S1286" s="267">
        <v>0.962654716175843</v>
      </c>
      <c r="T1286" s="295">
        <v>0.00237426932439611</v>
      </c>
      <c r="U1286" s="266">
        <v>6959</v>
      </c>
      <c r="V1286" s="266">
        <v>6094</v>
      </c>
      <c r="W1286" s="267">
        <v>0.875700531685587</v>
      </c>
      <c r="X1286" s="267">
        <v>0.875700531685587</v>
      </c>
      <c r="Y1286" s="268">
        <v>0.878024812676575</v>
      </c>
      <c r="Z1286" s="268">
        <v>0.908664105847204</v>
      </c>
      <c r="AA1286" s="295">
        <v>-0.00232428099098836</v>
      </c>
      <c r="AB1286" s="264">
        <v>44501</v>
      </c>
      <c r="AC1286" s="264">
        <v>39025</v>
      </c>
      <c r="AD1286" s="264">
        <v>40774</v>
      </c>
      <c r="AE1286" s="264">
        <v>36219</v>
      </c>
      <c r="AF1286" s="268">
        <v>0.876946585469989</v>
      </c>
      <c r="AG1286" s="268">
        <v>0.88828665325943</v>
      </c>
      <c r="AH1286" s="295">
        <v>-0.0113400677894405</v>
      </c>
    </row>
    <row r="1287" spans="1:34">
      <c r="A1287" s="315" t="s">
        <v>1974</v>
      </c>
      <c r="B1287" s="321" t="s">
        <v>3364</v>
      </c>
      <c r="C1287" s="293" t="s">
        <v>2364</v>
      </c>
      <c r="D1287" s="321" t="s">
        <v>2365</v>
      </c>
      <c r="E1287" s="263">
        <v>5480</v>
      </c>
      <c r="F1287" s="263">
        <v>5186</v>
      </c>
      <c r="G1287" s="263">
        <v>4341</v>
      </c>
      <c r="H1287" s="264">
        <v>6543</v>
      </c>
      <c r="I1287" s="264">
        <v>6242</v>
      </c>
      <c r="J1287" s="264">
        <v>5256</v>
      </c>
      <c r="K1287" s="264">
        <v>3409</v>
      </c>
      <c r="L1287" s="264">
        <v>3286</v>
      </c>
      <c r="M1287" s="264">
        <v>2979</v>
      </c>
      <c r="N1287" s="267">
        <v>0.946350364963504</v>
      </c>
      <c r="O1287" s="266">
        <v>5186</v>
      </c>
      <c r="P1287" s="294">
        <v>0.9</v>
      </c>
      <c r="Q1287" s="267">
        <v>0.946350364963504</v>
      </c>
      <c r="R1287" s="267">
        <v>0.953996637627999</v>
      </c>
      <c r="S1287" s="267">
        <v>0.963919037841009</v>
      </c>
      <c r="T1287" s="295">
        <v>-0.00764627266449569</v>
      </c>
      <c r="U1287" s="266">
        <v>5480</v>
      </c>
      <c r="V1287" s="266">
        <v>4341</v>
      </c>
      <c r="W1287" s="267">
        <v>0.792153284671533</v>
      </c>
      <c r="X1287" s="267">
        <v>0.792153284671533</v>
      </c>
      <c r="Y1287" s="268">
        <v>0.803301237964237</v>
      </c>
      <c r="Z1287" s="268">
        <v>0.873863303021414</v>
      </c>
      <c r="AA1287" s="295">
        <v>-0.0111479532927037</v>
      </c>
      <c r="AB1287" s="264">
        <v>34228</v>
      </c>
      <c r="AC1287" s="264">
        <v>27987</v>
      </c>
      <c r="AD1287" s="264">
        <v>31335</v>
      </c>
      <c r="AE1287" s="264">
        <v>25914</v>
      </c>
      <c r="AF1287" s="268">
        <v>0.817663900899848</v>
      </c>
      <c r="AG1287" s="268">
        <v>0.826998563906175</v>
      </c>
      <c r="AH1287" s="295">
        <v>-0.00933466300632713</v>
      </c>
    </row>
    <row r="1288" spans="1:34">
      <c r="A1288" s="315" t="s">
        <v>1974</v>
      </c>
      <c r="B1288" s="321" t="s">
        <v>3363</v>
      </c>
      <c r="C1288" s="293" t="s">
        <v>2366</v>
      </c>
      <c r="D1288" s="321" t="s">
        <v>2367</v>
      </c>
      <c r="E1288" s="263">
        <v>2594</v>
      </c>
      <c r="F1288" s="263">
        <v>2549</v>
      </c>
      <c r="G1288" s="263">
        <v>2395</v>
      </c>
      <c r="H1288" s="264">
        <v>3085</v>
      </c>
      <c r="I1288" s="264">
        <v>2999</v>
      </c>
      <c r="J1288" s="264">
        <v>2834</v>
      </c>
      <c r="K1288" s="264">
        <v>1655</v>
      </c>
      <c r="L1288" s="264">
        <v>1627</v>
      </c>
      <c r="M1288" s="264">
        <v>1540</v>
      </c>
      <c r="N1288" s="267">
        <v>0.982652274479568</v>
      </c>
      <c r="O1288" s="266">
        <v>2549</v>
      </c>
      <c r="P1288" s="294">
        <v>0.9</v>
      </c>
      <c r="Q1288" s="267">
        <v>0.982652274479568</v>
      </c>
      <c r="R1288" s="267">
        <v>0.972123176661264</v>
      </c>
      <c r="S1288" s="267">
        <v>0.983081570996979</v>
      </c>
      <c r="T1288" s="295">
        <v>0.0105290978183041</v>
      </c>
      <c r="U1288" s="266">
        <v>2594</v>
      </c>
      <c r="V1288" s="266">
        <v>2395</v>
      </c>
      <c r="W1288" s="267">
        <v>0.923284502698535</v>
      </c>
      <c r="X1288" s="267">
        <v>0.923284502698535</v>
      </c>
      <c r="Y1288" s="268">
        <v>0.918638573743922</v>
      </c>
      <c r="Z1288" s="268">
        <v>0.930513595166163</v>
      </c>
      <c r="AA1288" s="295">
        <v>0.00464592895461291</v>
      </c>
      <c r="AB1288" s="264">
        <v>16389</v>
      </c>
      <c r="AC1288" s="264">
        <v>14798</v>
      </c>
      <c r="AD1288" s="264">
        <v>14386</v>
      </c>
      <c r="AE1288" s="264">
        <v>13186</v>
      </c>
      <c r="AF1288" s="268">
        <v>0.902922692049545</v>
      </c>
      <c r="AG1288" s="268">
        <v>0.91658556930349</v>
      </c>
      <c r="AH1288" s="295">
        <v>-0.0136628772539441</v>
      </c>
    </row>
    <row r="1289" spans="1:34">
      <c r="A1289" s="315" t="s">
        <v>1974</v>
      </c>
      <c r="B1289" s="321" t="s">
        <v>3363</v>
      </c>
      <c r="C1289" s="293" t="s">
        <v>2368</v>
      </c>
      <c r="D1289" s="321" t="s">
        <v>2369</v>
      </c>
      <c r="E1289" s="263">
        <v>5640</v>
      </c>
      <c r="F1289" s="263">
        <v>5520</v>
      </c>
      <c r="G1289" s="263">
        <v>4802</v>
      </c>
      <c r="H1289" s="264">
        <v>6290</v>
      </c>
      <c r="I1289" s="264">
        <v>6207</v>
      </c>
      <c r="J1289" s="264">
        <v>5421</v>
      </c>
      <c r="K1289" s="264">
        <v>3321</v>
      </c>
      <c r="L1289" s="264">
        <v>3282</v>
      </c>
      <c r="M1289" s="264">
        <v>2943</v>
      </c>
      <c r="N1289" s="267">
        <v>0.978723404255319</v>
      </c>
      <c r="O1289" s="266">
        <v>5520</v>
      </c>
      <c r="P1289" s="294">
        <v>0.9</v>
      </c>
      <c r="Q1289" s="267">
        <v>0.978723404255319</v>
      </c>
      <c r="R1289" s="267">
        <v>0.986804451510334</v>
      </c>
      <c r="S1289" s="267">
        <v>0.988256549232159</v>
      </c>
      <c r="T1289" s="295">
        <v>-0.00808104725501479</v>
      </c>
      <c r="U1289" s="266">
        <v>5640</v>
      </c>
      <c r="V1289" s="266">
        <v>4802</v>
      </c>
      <c r="W1289" s="267">
        <v>0.851418439716312</v>
      </c>
      <c r="X1289" s="267">
        <v>0.851418439716312</v>
      </c>
      <c r="Y1289" s="268">
        <v>0.861844197138315</v>
      </c>
      <c r="Z1289" s="268">
        <v>0.886178861788618</v>
      </c>
      <c r="AA1289" s="295">
        <v>-0.0104257574220028</v>
      </c>
      <c r="AB1289" s="264">
        <v>33879</v>
      </c>
      <c r="AC1289" s="264">
        <v>29103</v>
      </c>
      <c r="AD1289" s="264">
        <v>29752</v>
      </c>
      <c r="AE1289" s="264">
        <v>26239</v>
      </c>
      <c r="AF1289" s="268">
        <v>0.859027716284424</v>
      </c>
      <c r="AG1289" s="268">
        <v>0.881923904275343</v>
      </c>
      <c r="AH1289" s="295">
        <v>-0.0228961879909189</v>
      </c>
    </row>
    <row r="1290" spans="1:34">
      <c r="A1290" s="315" t="s">
        <v>1974</v>
      </c>
      <c r="B1290" s="321" t="s">
        <v>3363</v>
      </c>
      <c r="C1290" s="293" t="s">
        <v>2370</v>
      </c>
      <c r="D1290" s="321" t="s">
        <v>2371</v>
      </c>
      <c r="E1290" s="263">
        <v>2375</v>
      </c>
      <c r="F1290" s="263">
        <v>2342</v>
      </c>
      <c r="G1290" s="263">
        <v>2142</v>
      </c>
      <c r="H1290" s="264">
        <v>3017</v>
      </c>
      <c r="I1290" s="264">
        <v>2965</v>
      </c>
      <c r="J1290" s="264">
        <v>2738</v>
      </c>
      <c r="K1290" s="264">
        <v>1660</v>
      </c>
      <c r="L1290" s="264">
        <v>1636</v>
      </c>
      <c r="M1290" s="264">
        <v>1569</v>
      </c>
      <c r="N1290" s="267">
        <v>0.986105263157895</v>
      </c>
      <c r="O1290" s="266">
        <v>2342</v>
      </c>
      <c r="P1290" s="294">
        <v>0.9</v>
      </c>
      <c r="Q1290" s="267">
        <v>0.986105263157895</v>
      </c>
      <c r="R1290" s="267">
        <v>0.982764335432549</v>
      </c>
      <c r="S1290" s="267">
        <v>0.985542168674699</v>
      </c>
      <c r="T1290" s="295">
        <v>0.00334092772534578</v>
      </c>
      <c r="U1290" s="266">
        <v>2375</v>
      </c>
      <c r="V1290" s="266">
        <v>2142</v>
      </c>
      <c r="W1290" s="267">
        <v>0.901894736842105</v>
      </c>
      <c r="X1290" s="267">
        <v>0.901894736842105</v>
      </c>
      <c r="Y1290" s="268">
        <v>0.907524030493868</v>
      </c>
      <c r="Z1290" s="268">
        <v>0.945180722891566</v>
      </c>
      <c r="AA1290" s="295">
        <v>-0.00562929365176279</v>
      </c>
      <c r="AB1290" s="264">
        <v>16115</v>
      </c>
      <c r="AC1290" s="264">
        <v>14718</v>
      </c>
      <c r="AD1290" s="264">
        <v>14741</v>
      </c>
      <c r="AE1290" s="264">
        <v>13563</v>
      </c>
      <c r="AF1290" s="268">
        <v>0.913310580204778</v>
      </c>
      <c r="AG1290" s="268">
        <v>0.920086832643647</v>
      </c>
      <c r="AH1290" s="295">
        <v>-0.00677625243886881</v>
      </c>
    </row>
    <row r="1291" spans="1:34">
      <c r="A1291" s="315" t="s">
        <v>1974</v>
      </c>
      <c r="B1291" s="321" t="s">
        <v>3363</v>
      </c>
      <c r="C1291" s="293" t="s">
        <v>2372</v>
      </c>
      <c r="D1291" s="321" t="s">
        <v>2373</v>
      </c>
      <c r="E1291" s="263">
        <v>5283</v>
      </c>
      <c r="F1291" s="263">
        <v>5041</v>
      </c>
      <c r="G1291" s="263">
        <v>4682</v>
      </c>
      <c r="H1291" s="264">
        <v>6180</v>
      </c>
      <c r="I1291" s="264">
        <v>5890</v>
      </c>
      <c r="J1291" s="264">
        <v>5542</v>
      </c>
      <c r="K1291" s="264">
        <v>3218</v>
      </c>
      <c r="L1291" s="264">
        <v>3076</v>
      </c>
      <c r="M1291" s="264">
        <v>2901</v>
      </c>
      <c r="N1291" s="267">
        <v>0.954192693545334</v>
      </c>
      <c r="O1291" s="266">
        <v>5041</v>
      </c>
      <c r="P1291" s="294">
        <v>0.9</v>
      </c>
      <c r="Q1291" s="267">
        <v>0.954192693545334</v>
      </c>
      <c r="R1291" s="267">
        <v>0.953074433656958</v>
      </c>
      <c r="S1291" s="267">
        <v>0.955873213175886</v>
      </c>
      <c r="T1291" s="295">
        <v>0.00111825988837622</v>
      </c>
      <c r="U1291" s="266">
        <v>5283</v>
      </c>
      <c r="V1291" s="266">
        <v>4682</v>
      </c>
      <c r="W1291" s="267">
        <v>0.886238879424569</v>
      </c>
      <c r="X1291" s="267">
        <v>0.886238879424569</v>
      </c>
      <c r="Y1291" s="268">
        <v>0.896763754045307</v>
      </c>
      <c r="Z1291" s="268">
        <v>0.901491609695463</v>
      </c>
      <c r="AA1291" s="295">
        <v>-0.010524874620738</v>
      </c>
      <c r="AB1291" s="264">
        <v>32276</v>
      </c>
      <c r="AC1291" s="264">
        <v>29020</v>
      </c>
      <c r="AD1291" s="264">
        <v>28588</v>
      </c>
      <c r="AE1291" s="264">
        <v>26328</v>
      </c>
      <c r="AF1291" s="268">
        <v>0.899120089230388</v>
      </c>
      <c r="AG1291" s="268">
        <v>0.920945851406184</v>
      </c>
      <c r="AH1291" s="295">
        <v>-0.0218257621757966</v>
      </c>
    </row>
    <row r="1292" spans="1:34">
      <c r="A1292" s="315" t="s">
        <v>1974</v>
      </c>
      <c r="B1292" s="321" t="s">
        <v>3363</v>
      </c>
      <c r="C1292" s="293" t="s">
        <v>2374</v>
      </c>
      <c r="D1292" s="321" t="s">
        <v>2375</v>
      </c>
      <c r="E1292" s="263">
        <v>0</v>
      </c>
      <c r="F1292" s="263">
        <v>0</v>
      </c>
      <c r="G1292" s="263">
        <v>0</v>
      </c>
      <c r="H1292" s="264">
        <v>2</v>
      </c>
      <c r="I1292" s="264">
        <v>2</v>
      </c>
      <c r="J1292" s="264">
        <v>1</v>
      </c>
      <c r="K1292" s="264">
        <v>1</v>
      </c>
      <c r="L1292" s="264">
        <v>1</v>
      </c>
      <c r="M1292" s="264">
        <v>1</v>
      </c>
      <c r="N1292" s="267">
        <v>0</v>
      </c>
      <c r="O1292" s="266">
        <v>0</v>
      </c>
      <c r="P1292" s="294">
        <v>0.9</v>
      </c>
      <c r="Q1292" s="267">
        <v>0</v>
      </c>
      <c r="R1292" s="267">
        <v>1</v>
      </c>
      <c r="S1292" s="267">
        <v>1</v>
      </c>
      <c r="T1292" s="295">
        <v>-1</v>
      </c>
      <c r="U1292" s="266">
        <v>0</v>
      </c>
      <c r="V1292" s="266">
        <v>0</v>
      </c>
      <c r="W1292" s="267">
        <v>0</v>
      </c>
      <c r="X1292" s="267">
        <v>0</v>
      </c>
      <c r="Y1292" s="268">
        <v>0.5</v>
      </c>
      <c r="Z1292" s="268">
        <v>1</v>
      </c>
      <c r="AA1292" s="295">
        <v>-0.5</v>
      </c>
      <c r="AB1292" s="264">
        <v>7</v>
      </c>
      <c r="AC1292" s="264">
        <v>4</v>
      </c>
      <c r="AD1292" s="264">
        <v>6</v>
      </c>
      <c r="AE1292" s="264">
        <v>6</v>
      </c>
      <c r="AF1292" s="268">
        <v>0.571428571428571</v>
      </c>
      <c r="AG1292" s="268">
        <v>1</v>
      </c>
      <c r="AH1292" s="295">
        <v>-0.428571428571429</v>
      </c>
    </row>
    <row r="1293" spans="1:34">
      <c r="A1293" s="315" t="s">
        <v>1974</v>
      </c>
      <c r="B1293" s="321" t="s">
        <v>3365</v>
      </c>
      <c r="C1293" s="293" t="s">
        <v>2376</v>
      </c>
      <c r="D1293" s="321" t="s">
        <v>2377</v>
      </c>
      <c r="E1293" s="263">
        <v>3466</v>
      </c>
      <c r="F1293" s="263">
        <v>3243</v>
      </c>
      <c r="G1293" s="263">
        <v>3311</v>
      </c>
      <c r="H1293" s="264">
        <v>2938</v>
      </c>
      <c r="I1293" s="264">
        <v>2905</v>
      </c>
      <c r="J1293" s="264">
        <v>2853</v>
      </c>
      <c r="K1293" s="264">
        <v>1461</v>
      </c>
      <c r="L1293" s="264">
        <v>1445</v>
      </c>
      <c r="M1293" s="264">
        <v>1400</v>
      </c>
      <c r="N1293" s="267">
        <v>0.935660703981535</v>
      </c>
      <c r="O1293" s="266">
        <v>3243</v>
      </c>
      <c r="P1293" s="294">
        <v>0.9</v>
      </c>
      <c r="Q1293" s="267">
        <v>0.935660703981535</v>
      </c>
      <c r="R1293" s="267">
        <v>0.988767869298843</v>
      </c>
      <c r="S1293" s="267">
        <v>0.989048596851472</v>
      </c>
      <c r="T1293" s="295">
        <v>-0.0531071653173079</v>
      </c>
      <c r="U1293" s="266">
        <v>3466</v>
      </c>
      <c r="V1293" s="266">
        <v>3311</v>
      </c>
      <c r="W1293" s="267">
        <v>0.955279861511829</v>
      </c>
      <c r="X1293" s="267">
        <v>0.955279861511829</v>
      </c>
      <c r="Y1293" s="268">
        <v>0.971068754254595</v>
      </c>
      <c r="Z1293" s="268">
        <v>0.958247775496235</v>
      </c>
      <c r="AA1293" s="295">
        <v>-0.0157888927427657</v>
      </c>
      <c r="AB1293" s="264">
        <v>17772</v>
      </c>
      <c r="AC1293" s="264">
        <v>17175</v>
      </c>
      <c r="AD1293" s="264">
        <v>18012</v>
      </c>
      <c r="AE1293" s="264">
        <v>17473</v>
      </c>
      <c r="AF1293" s="268">
        <v>0.966407832545577</v>
      </c>
      <c r="AG1293" s="268">
        <v>0.970075505218743</v>
      </c>
      <c r="AH1293" s="295">
        <v>-0.00366767267316581</v>
      </c>
    </row>
    <row r="1294" spans="1:34">
      <c r="A1294" s="315" t="s">
        <v>1974</v>
      </c>
      <c r="B1294" s="321" t="s">
        <v>3365</v>
      </c>
      <c r="C1294" s="293" t="s">
        <v>2378</v>
      </c>
      <c r="D1294" s="321" t="s">
        <v>2379</v>
      </c>
      <c r="E1294" s="263">
        <v>3530</v>
      </c>
      <c r="F1294" s="263">
        <v>3429</v>
      </c>
      <c r="G1294" s="263">
        <v>3289</v>
      </c>
      <c r="H1294" s="264">
        <v>2890</v>
      </c>
      <c r="I1294" s="264">
        <v>2860</v>
      </c>
      <c r="J1294" s="264">
        <v>2612</v>
      </c>
      <c r="K1294" s="264">
        <v>1445</v>
      </c>
      <c r="L1294" s="264">
        <v>1432</v>
      </c>
      <c r="M1294" s="264">
        <v>1340</v>
      </c>
      <c r="N1294" s="267">
        <v>0.971388101983003</v>
      </c>
      <c r="O1294" s="266">
        <v>3429</v>
      </c>
      <c r="P1294" s="294">
        <v>0.9</v>
      </c>
      <c r="Q1294" s="267">
        <v>0.971388101983003</v>
      </c>
      <c r="R1294" s="267">
        <v>0.98961937716263</v>
      </c>
      <c r="S1294" s="267">
        <v>0.991003460207612</v>
      </c>
      <c r="T1294" s="295">
        <v>-0.0182312751796269</v>
      </c>
      <c r="U1294" s="266">
        <v>3530</v>
      </c>
      <c r="V1294" s="266">
        <v>3289</v>
      </c>
      <c r="W1294" s="267">
        <v>0.931728045325779</v>
      </c>
      <c r="X1294" s="267">
        <v>0.931728045325779</v>
      </c>
      <c r="Y1294" s="268">
        <v>0.903806228373702</v>
      </c>
      <c r="Z1294" s="268">
        <v>0.927335640138408</v>
      </c>
      <c r="AA1294" s="295">
        <v>0.0279218169520766</v>
      </c>
      <c r="AB1294" s="264">
        <v>18102</v>
      </c>
      <c r="AC1294" s="264">
        <v>16837</v>
      </c>
      <c r="AD1294" s="264">
        <v>18470</v>
      </c>
      <c r="AE1294" s="264">
        <v>17361</v>
      </c>
      <c r="AF1294" s="268">
        <v>0.930118218981328</v>
      </c>
      <c r="AG1294" s="268">
        <v>0.939956686518679</v>
      </c>
      <c r="AH1294" s="295">
        <v>-0.00983846753735085</v>
      </c>
    </row>
    <row r="1295" spans="1:34">
      <c r="A1295" s="315" t="s">
        <v>1974</v>
      </c>
      <c r="B1295" s="321" t="s">
        <v>3365</v>
      </c>
      <c r="C1295" s="293" t="s">
        <v>2380</v>
      </c>
      <c r="D1295" s="321" t="s">
        <v>2381</v>
      </c>
      <c r="E1295" s="263">
        <v>3913</v>
      </c>
      <c r="F1295" s="263">
        <v>3529</v>
      </c>
      <c r="G1295" s="263">
        <v>3586</v>
      </c>
      <c r="H1295" s="264">
        <v>3277</v>
      </c>
      <c r="I1295" s="264">
        <v>3127</v>
      </c>
      <c r="J1295" s="264">
        <v>3070</v>
      </c>
      <c r="K1295" s="264">
        <v>1545</v>
      </c>
      <c r="L1295" s="264">
        <v>1507</v>
      </c>
      <c r="M1295" s="264">
        <v>1414</v>
      </c>
      <c r="N1295" s="267">
        <v>0.901865576284181</v>
      </c>
      <c r="O1295" s="266">
        <v>3529</v>
      </c>
      <c r="P1295" s="294">
        <v>0.9</v>
      </c>
      <c r="Q1295" s="267">
        <v>0.901865576284181</v>
      </c>
      <c r="R1295" s="267">
        <v>0.954226426609704</v>
      </c>
      <c r="S1295" s="267">
        <v>0.975404530744337</v>
      </c>
      <c r="T1295" s="295">
        <v>-0.0523608503255231</v>
      </c>
      <c r="U1295" s="266">
        <v>3913</v>
      </c>
      <c r="V1295" s="266">
        <v>3586</v>
      </c>
      <c r="W1295" s="267">
        <v>0.916432404804498</v>
      </c>
      <c r="X1295" s="267">
        <v>0.916432404804498</v>
      </c>
      <c r="Y1295" s="268">
        <v>0.936832468721391</v>
      </c>
      <c r="Z1295" s="268">
        <v>0.915210355987055</v>
      </c>
      <c r="AA1295" s="295">
        <v>-0.0204000639168936</v>
      </c>
      <c r="AB1295" s="264">
        <v>20060</v>
      </c>
      <c r="AC1295" s="264">
        <v>18771</v>
      </c>
      <c r="AD1295" s="264">
        <v>19304</v>
      </c>
      <c r="AE1295" s="264">
        <v>18187</v>
      </c>
      <c r="AF1295" s="268">
        <v>0.935742771684945</v>
      </c>
      <c r="AG1295" s="268">
        <v>0.942136344799005</v>
      </c>
      <c r="AH1295" s="295">
        <v>-0.0063935731140603</v>
      </c>
    </row>
    <row r="1296" spans="1:34">
      <c r="A1296" s="315" t="s">
        <v>1974</v>
      </c>
      <c r="B1296" s="321" t="s">
        <v>3365</v>
      </c>
      <c r="C1296" s="293" t="s">
        <v>2382</v>
      </c>
      <c r="D1296" s="321" t="s">
        <v>2383</v>
      </c>
      <c r="E1296" s="263">
        <v>3748</v>
      </c>
      <c r="F1296" s="263">
        <v>3688</v>
      </c>
      <c r="G1296" s="263">
        <v>3571</v>
      </c>
      <c r="H1296" s="264">
        <v>3298</v>
      </c>
      <c r="I1296" s="264">
        <v>3254</v>
      </c>
      <c r="J1296" s="264">
        <v>3159</v>
      </c>
      <c r="K1296" s="264">
        <v>1602</v>
      </c>
      <c r="L1296" s="264">
        <v>1585</v>
      </c>
      <c r="M1296" s="264">
        <v>1522</v>
      </c>
      <c r="N1296" s="267">
        <v>0.983991462113127</v>
      </c>
      <c r="O1296" s="266">
        <v>3688</v>
      </c>
      <c r="P1296" s="294">
        <v>0.9</v>
      </c>
      <c r="Q1296" s="267">
        <v>0.983991462113127</v>
      </c>
      <c r="R1296" s="267">
        <v>0.986658580958157</v>
      </c>
      <c r="S1296" s="267">
        <v>0.989388264669164</v>
      </c>
      <c r="T1296" s="295">
        <v>-0.00266711884502946</v>
      </c>
      <c r="U1296" s="266">
        <v>3748</v>
      </c>
      <c r="V1296" s="266">
        <v>3571</v>
      </c>
      <c r="W1296" s="267">
        <v>0.952774813233725</v>
      </c>
      <c r="X1296" s="267">
        <v>0.952774813233725</v>
      </c>
      <c r="Y1296" s="268">
        <v>0.95785324439054</v>
      </c>
      <c r="Z1296" s="268">
        <v>0.950062421972534</v>
      </c>
      <c r="AA1296" s="295">
        <v>-0.00507843115681506</v>
      </c>
      <c r="AB1296" s="264">
        <v>19867</v>
      </c>
      <c r="AC1296" s="264">
        <v>18924</v>
      </c>
      <c r="AD1296" s="264">
        <v>19132</v>
      </c>
      <c r="AE1296" s="264">
        <v>18326</v>
      </c>
      <c r="AF1296" s="268">
        <v>0.952534353450445</v>
      </c>
      <c r="AG1296" s="268">
        <v>0.957871628684926</v>
      </c>
      <c r="AH1296" s="295">
        <v>-0.00533727523448035</v>
      </c>
    </row>
    <row r="1297" spans="1:34">
      <c r="A1297" s="315" t="s">
        <v>1974</v>
      </c>
      <c r="B1297" s="321" t="s">
        <v>3365</v>
      </c>
      <c r="C1297" s="293" t="s">
        <v>2384</v>
      </c>
      <c r="D1297" s="321" t="s">
        <v>2385</v>
      </c>
      <c r="E1297" s="263">
        <v>2190</v>
      </c>
      <c r="F1297" s="263">
        <v>2077</v>
      </c>
      <c r="G1297" s="263">
        <v>2083</v>
      </c>
      <c r="H1297" s="264">
        <v>1898</v>
      </c>
      <c r="I1297" s="264">
        <v>1816</v>
      </c>
      <c r="J1297" s="264">
        <v>1805</v>
      </c>
      <c r="K1297" s="264">
        <v>1014</v>
      </c>
      <c r="L1297" s="264">
        <v>999</v>
      </c>
      <c r="M1297" s="264">
        <v>979</v>
      </c>
      <c r="N1297" s="267">
        <v>0.948401826484018</v>
      </c>
      <c r="O1297" s="266">
        <v>2077</v>
      </c>
      <c r="P1297" s="294">
        <v>0.9</v>
      </c>
      <c r="Q1297" s="267">
        <v>0.948401826484018</v>
      </c>
      <c r="R1297" s="267">
        <v>0.956796628029505</v>
      </c>
      <c r="S1297" s="267">
        <v>0.985207100591716</v>
      </c>
      <c r="T1297" s="295">
        <v>-0.00839480154548644</v>
      </c>
      <c r="U1297" s="266">
        <v>2190</v>
      </c>
      <c r="V1297" s="266">
        <v>2083</v>
      </c>
      <c r="W1297" s="267">
        <v>0.951141552511416</v>
      </c>
      <c r="X1297" s="267">
        <v>0.951141552511416</v>
      </c>
      <c r="Y1297" s="268">
        <v>0.95100105374078</v>
      </c>
      <c r="Z1297" s="268">
        <v>0.965483234714004</v>
      </c>
      <c r="AA1297" s="295">
        <v>0.000140498770635711</v>
      </c>
      <c r="AB1297" s="264">
        <v>11797</v>
      </c>
      <c r="AC1297" s="264">
        <v>11299</v>
      </c>
      <c r="AD1297" s="264">
        <v>11969</v>
      </c>
      <c r="AE1297" s="264">
        <v>11553</v>
      </c>
      <c r="AF1297" s="268">
        <v>0.957785877765534</v>
      </c>
      <c r="AG1297" s="268">
        <v>0.965243545826719</v>
      </c>
      <c r="AH1297" s="295">
        <v>-0.00745766806118542</v>
      </c>
    </row>
    <row r="1298" spans="1:34">
      <c r="A1298" s="315" t="s">
        <v>1974</v>
      </c>
      <c r="B1298" s="321" t="s">
        <v>3365</v>
      </c>
      <c r="C1298" s="293" t="s">
        <v>2386</v>
      </c>
      <c r="D1298" s="321" t="s">
        <v>2387</v>
      </c>
      <c r="E1298" s="263">
        <v>2970</v>
      </c>
      <c r="F1298" s="263">
        <v>2876</v>
      </c>
      <c r="G1298" s="263">
        <v>2840</v>
      </c>
      <c r="H1298" s="264">
        <v>2528</v>
      </c>
      <c r="I1298" s="264">
        <v>2447</v>
      </c>
      <c r="J1298" s="264">
        <v>2442</v>
      </c>
      <c r="K1298" s="264">
        <v>1303</v>
      </c>
      <c r="L1298" s="264">
        <v>1283</v>
      </c>
      <c r="M1298" s="264">
        <v>1258</v>
      </c>
      <c r="N1298" s="267">
        <v>0.968350168350168</v>
      </c>
      <c r="O1298" s="266">
        <v>2876</v>
      </c>
      <c r="P1298" s="294">
        <v>0.9</v>
      </c>
      <c r="Q1298" s="267">
        <v>0.968350168350168</v>
      </c>
      <c r="R1298" s="267">
        <v>0.967958860759494</v>
      </c>
      <c r="S1298" s="267">
        <v>0.984650805832694</v>
      </c>
      <c r="T1298" s="295">
        <v>0.000391307590674739</v>
      </c>
      <c r="U1298" s="266">
        <v>2970</v>
      </c>
      <c r="V1298" s="266">
        <v>2840</v>
      </c>
      <c r="W1298" s="267">
        <v>0.956228956228956</v>
      </c>
      <c r="X1298" s="267">
        <v>0.956228956228956</v>
      </c>
      <c r="Y1298" s="268">
        <v>0.965981012658228</v>
      </c>
      <c r="Z1298" s="268">
        <v>0.965464313123561</v>
      </c>
      <c r="AA1298" s="295">
        <v>-0.00975205642927168</v>
      </c>
      <c r="AB1298" s="264">
        <v>15587</v>
      </c>
      <c r="AC1298" s="264">
        <v>15085</v>
      </c>
      <c r="AD1298" s="264">
        <v>15797</v>
      </c>
      <c r="AE1298" s="264">
        <v>15382</v>
      </c>
      <c r="AF1298" s="268">
        <v>0.967793674215693</v>
      </c>
      <c r="AG1298" s="268">
        <v>0.973729189086535</v>
      </c>
      <c r="AH1298" s="295">
        <v>-0.00593551487084287</v>
      </c>
    </row>
    <row r="1299" spans="1:34">
      <c r="A1299" s="315" t="s">
        <v>1974</v>
      </c>
      <c r="B1299" s="321" t="s">
        <v>3365</v>
      </c>
      <c r="C1299" s="293" t="s">
        <v>2388</v>
      </c>
      <c r="D1299" s="321" t="s">
        <v>2389</v>
      </c>
      <c r="E1299" s="263">
        <v>3255</v>
      </c>
      <c r="F1299" s="263">
        <v>3217</v>
      </c>
      <c r="G1299" s="263">
        <v>3110</v>
      </c>
      <c r="H1299" s="264">
        <v>2794</v>
      </c>
      <c r="I1299" s="264">
        <v>2768</v>
      </c>
      <c r="J1299" s="264">
        <v>2686</v>
      </c>
      <c r="K1299" s="264">
        <v>1426</v>
      </c>
      <c r="L1299" s="264">
        <v>1405</v>
      </c>
      <c r="M1299" s="264">
        <v>1361</v>
      </c>
      <c r="N1299" s="267">
        <v>0.988325652841782</v>
      </c>
      <c r="O1299" s="266">
        <v>3217</v>
      </c>
      <c r="P1299" s="294">
        <v>0.9</v>
      </c>
      <c r="Q1299" s="267">
        <v>0.988325652841782</v>
      </c>
      <c r="R1299" s="267">
        <v>0.990694345025054</v>
      </c>
      <c r="S1299" s="267">
        <v>0.985273492286115</v>
      </c>
      <c r="T1299" s="295">
        <v>-0.00236869218327185</v>
      </c>
      <c r="U1299" s="266">
        <v>3255</v>
      </c>
      <c r="V1299" s="266">
        <v>3110</v>
      </c>
      <c r="W1299" s="267">
        <v>0.955453149001536</v>
      </c>
      <c r="X1299" s="267">
        <v>0.955453149001536</v>
      </c>
      <c r="Y1299" s="268">
        <v>0.9613457408733</v>
      </c>
      <c r="Z1299" s="268">
        <v>0.954417952314165</v>
      </c>
      <c r="AA1299" s="295">
        <v>-0.00589259187176383</v>
      </c>
      <c r="AB1299" s="264">
        <v>17190</v>
      </c>
      <c r="AC1299" s="264">
        <v>16566</v>
      </c>
      <c r="AD1299" s="264">
        <v>17114</v>
      </c>
      <c r="AE1299" s="264">
        <v>16593</v>
      </c>
      <c r="AF1299" s="268">
        <v>0.96369982547993</v>
      </c>
      <c r="AG1299" s="268">
        <v>0.969557087764403</v>
      </c>
      <c r="AH1299" s="295">
        <v>-0.00585726228447325</v>
      </c>
    </row>
    <row r="1300" spans="1:34">
      <c r="A1300" s="315" t="s">
        <v>1974</v>
      </c>
      <c r="B1300" s="321" t="s">
        <v>3365</v>
      </c>
      <c r="C1300" s="293" t="s">
        <v>2390</v>
      </c>
      <c r="D1300" s="321" t="s">
        <v>2391</v>
      </c>
      <c r="E1300" s="263">
        <v>1919</v>
      </c>
      <c r="F1300" s="263">
        <v>1899</v>
      </c>
      <c r="G1300" s="263">
        <v>1838</v>
      </c>
      <c r="H1300" s="264">
        <v>1524</v>
      </c>
      <c r="I1300" s="264">
        <v>1510</v>
      </c>
      <c r="J1300" s="264">
        <v>1459</v>
      </c>
      <c r="K1300" s="264">
        <v>781</v>
      </c>
      <c r="L1300" s="264">
        <v>772</v>
      </c>
      <c r="M1300" s="264">
        <v>737</v>
      </c>
      <c r="N1300" s="267">
        <v>0.989577905158937</v>
      </c>
      <c r="O1300" s="266">
        <v>1899</v>
      </c>
      <c r="P1300" s="294">
        <v>0.9</v>
      </c>
      <c r="Q1300" s="267">
        <v>0.989577905158937</v>
      </c>
      <c r="R1300" s="267">
        <v>0.990813648293963</v>
      </c>
      <c r="S1300" s="267">
        <v>0.988476312419974</v>
      </c>
      <c r="T1300" s="295">
        <v>-0.00123574313502628</v>
      </c>
      <c r="U1300" s="266">
        <v>1919</v>
      </c>
      <c r="V1300" s="266">
        <v>1838</v>
      </c>
      <c r="W1300" s="267">
        <v>0.957790515893695</v>
      </c>
      <c r="X1300" s="267">
        <v>0.957790515893695</v>
      </c>
      <c r="Y1300" s="268">
        <v>0.957349081364829</v>
      </c>
      <c r="Z1300" s="268">
        <v>0.943661971830986</v>
      </c>
      <c r="AA1300" s="295">
        <v>0.000441434528865248</v>
      </c>
      <c r="AB1300" s="264">
        <v>9573</v>
      </c>
      <c r="AC1300" s="264">
        <v>9199</v>
      </c>
      <c r="AD1300" s="264">
        <v>9373</v>
      </c>
      <c r="AE1300" s="264">
        <v>8993</v>
      </c>
      <c r="AF1300" s="268">
        <v>0.9609317873185</v>
      </c>
      <c r="AG1300" s="268">
        <v>0.959458017710445</v>
      </c>
      <c r="AH1300" s="295">
        <v>0.00147376960805501</v>
      </c>
    </row>
    <row r="1301" spans="1:34">
      <c r="A1301" s="315" t="s">
        <v>1974</v>
      </c>
      <c r="B1301" s="321" t="s">
        <v>3365</v>
      </c>
      <c r="C1301" s="293" t="s">
        <v>2392</v>
      </c>
      <c r="D1301" s="321" t="s">
        <v>2393</v>
      </c>
      <c r="E1301" s="263">
        <v>3024</v>
      </c>
      <c r="F1301" s="263">
        <v>2995</v>
      </c>
      <c r="G1301" s="263">
        <v>2794</v>
      </c>
      <c r="H1301" s="264">
        <v>2554</v>
      </c>
      <c r="I1301" s="264">
        <v>2527</v>
      </c>
      <c r="J1301" s="264">
        <v>2417</v>
      </c>
      <c r="K1301" s="264">
        <v>1218</v>
      </c>
      <c r="L1301" s="264">
        <v>1203</v>
      </c>
      <c r="M1301" s="264">
        <v>1118</v>
      </c>
      <c r="N1301" s="267">
        <v>0.990410052910053</v>
      </c>
      <c r="O1301" s="266">
        <v>2995</v>
      </c>
      <c r="P1301" s="294">
        <v>0.9</v>
      </c>
      <c r="Q1301" s="267">
        <v>0.990410052910053</v>
      </c>
      <c r="R1301" s="267">
        <v>0.989428347689898</v>
      </c>
      <c r="S1301" s="267">
        <v>0.987684729064039</v>
      </c>
      <c r="T1301" s="295">
        <v>0.000981705220154727</v>
      </c>
      <c r="U1301" s="266">
        <v>3024</v>
      </c>
      <c r="V1301" s="266">
        <v>2794</v>
      </c>
      <c r="W1301" s="267">
        <v>0.923941798941799</v>
      </c>
      <c r="X1301" s="267">
        <v>0.923941798941799</v>
      </c>
      <c r="Y1301" s="268">
        <v>0.946358653093187</v>
      </c>
      <c r="Z1301" s="268">
        <v>0.917898193760263</v>
      </c>
      <c r="AA1301" s="295">
        <v>-0.0224168541513882</v>
      </c>
      <c r="AB1301" s="264">
        <v>15372</v>
      </c>
      <c r="AC1301" s="264">
        <v>14378</v>
      </c>
      <c r="AD1301" s="264">
        <v>15331</v>
      </c>
      <c r="AE1301" s="264">
        <v>14318</v>
      </c>
      <c r="AF1301" s="268">
        <v>0.935336976320583</v>
      </c>
      <c r="AG1301" s="268">
        <v>0.933924727675951</v>
      </c>
      <c r="AH1301" s="295">
        <v>0.00141224864463219</v>
      </c>
    </row>
    <row r="1302" spans="1:34">
      <c r="A1302" s="315" t="s">
        <v>1974</v>
      </c>
      <c r="B1302" s="321" t="s">
        <v>3365</v>
      </c>
      <c r="C1302" s="293" t="s">
        <v>2394</v>
      </c>
      <c r="D1302" s="321" t="s">
        <v>2395</v>
      </c>
      <c r="E1302" s="263">
        <v>2082</v>
      </c>
      <c r="F1302" s="263">
        <v>2070</v>
      </c>
      <c r="G1302" s="263">
        <v>2032</v>
      </c>
      <c r="H1302" s="264">
        <v>1854</v>
      </c>
      <c r="I1302" s="264">
        <v>1837</v>
      </c>
      <c r="J1302" s="264">
        <v>1813</v>
      </c>
      <c r="K1302" s="264">
        <v>1015</v>
      </c>
      <c r="L1302" s="264">
        <v>966</v>
      </c>
      <c r="M1302" s="264">
        <v>971</v>
      </c>
      <c r="N1302" s="267">
        <v>0.994236311239193</v>
      </c>
      <c r="O1302" s="266">
        <v>2070</v>
      </c>
      <c r="P1302" s="294">
        <v>0.9</v>
      </c>
      <c r="Q1302" s="267">
        <v>0.994236311239193</v>
      </c>
      <c r="R1302" s="267">
        <v>0.990830636461704</v>
      </c>
      <c r="S1302" s="267">
        <v>0.951724137931034</v>
      </c>
      <c r="T1302" s="295">
        <v>0.00340567477748865</v>
      </c>
      <c r="U1302" s="266">
        <v>2082</v>
      </c>
      <c r="V1302" s="266">
        <v>2032</v>
      </c>
      <c r="W1302" s="267">
        <v>0.975984630163305</v>
      </c>
      <c r="X1302" s="267">
        <v>0.975984630163305</v>
      </c>
      <c r="Y1302" s="268">
        <v>0.977885652642934</v>
      </c>
      <c r="Z1302" s="268">
        <v>0.956650246305419</v>
      </c>
      <c r="AA1302" s="295">
        <v>-0.00190102247962964</v>
      </c>
      <c r="AB1302" s="264">
        <v>11611</v>
      </c>
      <c r="AC1302" s="264">
        <v>11353</v>
      </c>
      <c r="AD1302" s="264">
        <v>11105</v>
      </c>
      <c r="AE1302" s="264">
        <v>10747</v>
      </c>
      <c r="AF1302" s="268">
        <v>0.977779691671691</v>
      </c>
      <c r="AG1302" s="268">
        <v>0.967762269248086</v>
      </c>
      <c r="AH1302" s="295">
        <v>0.0100174224236043</v>
      </c>
    </row>
    <row r="1303" spans="1:34">
      <c r="A1303" s="315" t="s">
        <v>1974</v>
      </c>
      <c r="B1303" s="321" t="s">
        <v>3365</v>
      </c>
      <c r="C1303" s="293" t="s">
        <v>2396</v>
      </c>
      <c r="D1303" s="321" t="s">
        <v>2397</v>
      </c>
      <c r="E1303" s="263">
        <v>2765</v>
      </c>
      <c r="F1303" s="263">
        <v>2689</v>
      </c>
      <c r="G1303" s="263">
        <v>2407</v>
      </c>
      <c r="H1303" s="264">
        <v>2405</v>
      </c>
      <c r="I1303" s="264">
        <v>2340</v>
      </c>
      <c r="J1303" s="264">
        <v>2073</v>
      </c>
      <c r="K1303" s="264">
        <v>1084</v>
      </c>
      <c r="L1303" s="264">
        <v>1078</v>
      </c>
      <c r="M1303" s="264">
        <v>951</v>
      </c>
      <c r="N1303" s="267">
        <v>0.97251356238698</v>
      </c>
      <c r="O1303" s="266">
        <v>2689</v>
      </c>
      <c r="P1303" s="294">
        <v>0.9</v>
      </c>
      <c r="Q1303" s="267">
        <v>0.97251356238698</v>
      </c>
      <c r="R1303" s="267">
        <v>0.972972972972973</v>
      </c>
      <c r="S1303" s="267">
        <v>0.994464944649446</v>
      </c>
      <c r="T1303" s="295">
        <v>-0.00045941058599297</v>
      </c>
      <c r="U1303" s="266">
        <v>2765</v>
      </c>
      <c r="V1303" s="266">
        <v>2407</v>
      </c>
      <c r="W1303" s="267">
        <v>0.870524412296564</v>
      </c>
      <c r="X1303" s="267">
        <v>0.870524412296564</v>
      </c>
      <c r="Y1303" s="268">
        <v>0.861954261954262</v>
      </c>
      <c r="Z1303" s="268">
        <v>0.877306273062731</v>
      </c>
      <c r="AA1303" s="295">
        <v>0.00857015034230224</v>
      </c>
      <c r="AB1303" s="264">
        <v>14448</v>
      </c>
      <c r="AC1303" s="264">
        <v>12658</v>
      </c>
      <c r="AD1303" s="264">
        <v>15255</v>
      </c>
      <c r="AE1303" s="264">
        <v>13331</v>
      </c>
      <c r="AF1303" s="268">
        <v>0.876107419712071</v>
      </c>
      <c r="AG1303" s="268">
        <v>0.873877417240249</v>
      </c>
      <c r="AH1303" s="295">
        <v>0.0022300024718217</v>
      </c>
    </row>
    <row r="1304" spans="1:34">
      <c r="A1304" s="315" t="s">
        <v>1974</v>
      </c>
      <c r="B1304" s="321" t="s">
        <v>3366</v>
      </c>
      <c r="C1304" s="293" t="s">
        <v>2398</v>
      </c>
      <c r="D1304" s="321" t="s">
        <v>2399</v>
      </c>
      <c r="E1304" s="263">
        <v>2426</v>
      </c>
      <c r="F1304" s="263">
        <v>2383</v>
      </c>
      <c r="G1304" s="263">
        <v>2313</v>
      </c>
      <c r="H1304" s="264">
        <v>2202</v>
      </c>
      <c r="I1304" s="264">
        <v>2183</v>
      </c>
      <c r="J1304" s="264">
        <v>2066</v>
      </c>
      <c r="K1304" s="264">
        <v>1159</v>
      </c>
      <c r="L1304" s="264">
        <v>1137</v>
      </c>
      <c r="M1304" s="264">
        <v>1094</v>
      </c>
      <c r="N1304" s="267">
        <v>0.982275350370981</v>
      </c>
      <c r="O1304" s="266">
        <v>2383</v>
      </c>
      <c r="P1304" s="294">
        <v>0.9</v>
      </c>
      <c r="Q1304" s="267">
        <v>0.982275350370981</v>
      </c>
      <c r="R1304" s="267">
        <v>0.991371480472298</v>
      </c>
      <c r="S1304" s="267">
        <v>0.981018119068162</v>
      </c>
      <c r="T1304" s="295">
        <v>-0.00909613010131693</v>
      </c>
      <c r="U1304" s="266">
        <v>2426</v>
      </c>
      <c r="V1304" s="266">
        <v>2313</v>
      </c>
      <c r="W1304" s="267">
        <v>0.953421269579555</v>
      </c>
      <c r="X1304" s="267">
        <v>0.953421269579555</v>
      </c>
      <c r="Y1304" s="268">
        <v>0.938237965485922</v>
      </c>
      <c r="Z1304" s="268">
        <v>0.943917169974116</v>
      </c>
      <c r="AA1304" s="295">
        <v>0.015183304093633</v>
      </c>
      <c r="AB1304" s="264">
        <v>13855</v>
      </c>
      <c r="AC1304" s="264">
        <v>13224</v>
      </c>
      <c r="AD1304" s="264">
        <v>14200</v>
      </c>
      <c r="AE1304" s="264">
        <v>13607</v>
      </c>
      <c r="AF1304" s="268">
        <v>0.95445687477445</v>
      </c>
      <c r="AG1304" s="268">
        <v>0.958239436619718</v>
      </c>
      <c r="AH1304" s="295">
        <v>-0.00378256184526871</v>
      </c>
    </row>
    <row r="1305" spans="1:34">
      <c r="A1305" s="315" t="s">
        <v>1974</v>
      </c>
      <c r="B1305" s="321" t="s">
        <v>3366</v>
      </c>
      <c r="C1305" s="293" t="s">
        <v>2400</v>
      </c>
      <c r="D1305" s="321" t="s">
        <v>2401</v>
      </c>
      <c r="E1305" s="263">
        <v>1751</v>
      </c>
      <c r="F1305" s="263">
        <v>1670</v>
      </c>
      <c r="G1305" s="263">
        <v>1438</v>
      </c>
      <c r="H1305" s="264">
        <v>1617</v>
      </c>
      <c r="I1305" s="264">
        <v>1594</v>
      </c>
      <c r="J1305" s="264">
        <v>1513</v>
      </c>
      <c r="K1305" s="264">
        <v>753</v>
      </c>
      <c r="L1305" s="264">
        <v>746</v>
      </c>
      <c r="M1305" s="264">
        <v>730</v>
      </c>
      <c r="N1305" s="267">
        <v>0.953740719588806</v>
      </c>
      <c r="O1305" s="266">
        <v>1670</v>
      </c>
      <c r="P1305" s="294">
        <v>0.9</v>
      </c>
      <c r="Q1305" s="267">
        <v>0.953740719588806</v>
      </c>
      <c r="R1305" s="267">
        <v>0.985776128633271</v>
      </c>
      <c r="S1305" s="267">
        <v>0.99070385126162</v>
      </c>
      <c r="T1305" s="295">
        <v>-0.0320354090444651</v>
      </c>
      <c r="U1305" s="266">
        <v>1751</v>
      </c>
      <c r="V1305" s="266">
        <v>1438</v>
      </c>
      <c r="W1305" s="267">
        <v>0.821245002855511</v>
      </c>
      <c r="X1305" s="267">
        <v>0.821245002855511</v>
      </c>
      <c r="Y1305" s="268">
        <v>0.935683364254793</v>
      </c>
      <c r="Z1305" s="268">
        <v>0.969455511288181</v>
      </c>
      <c r="AA1305" s="295">
        <v>-0.114438361399282</v>
      </c>
      <c r="AB1305" s="264">
        <v>10510</v>
      </c>
      <c r="AC1305" s="264">
        <v>9484</v>
      </c>
      <c r="AD1305" s="264">
        <v>10449</v>
      </c>
      <c r="AE1305" s="264">
        <v>9861</v>
      </c>
      <c r="AF1305" s="268">
        <v>0.902378686964795</v>
      </c>
      <c r="AG1305" s="268">
        <v>0.943726672408843</v>
      </c>
      <c r="AH1305" s="295">
        <v>-0.0413479854440476</v>
      </c>
    </row>
    <row r="1306" spans="1:34">
      <c r="A1306" s="315" t="s">
        <v>1974</v>
      </c>
      <c r="B1306" s="321" t="s">
        <v>3366</v>
      </c>
      <c r="C1306" s="293" t="s">
        <v>2402</v>
      </c>
      <c r="D1306" s="321" t="s">
        <v>2403</v>
      </c>
      <c r="E1306" s="263">
        <v>943</v>
      </c>
      <c r="F1306" s="263">
        <v>933</v>
      </c>
      <c r="G1306" s="263">
        <v>823</v>
      </c>
      <c r="H1306" s="264">
        <v>933</v>
      </c>
      <c r="I1306" s="264">
        <v>902</v>
      </c>
      <c r="J1306" s="264">
        <v>778</v>
      </c>
      <c r="K1306" s="264">
        <v>551</v>
      </c>
      <c r="L1306" s="264">
        <v>524</v>
      </c>
      <c r="M1306" s="264">
        <v>504</v>
      </c>
      <c r="N1306" s="267">
        <v>0.989395546129374</v>
      </c>
      <c r="O1306" s="266">
        <v>933</v>
      </c>
      <c r="P1306" s="294">
        <v>0.9</v>
      </c>
      <c r="Q1306" s="267">
        <v>0.989395546129374</v>
      </c>
      <c r="R1306" s="267">
        <v>0.966773847802787</v>
      </c>
      <c r="S1306" s="267">
        <v>0.950998185117967</v>
      </c>
      <c r="T1306" s="295">
        <v>0.0226216983265876</v>
      </c>
      <c r="U1306" s="266">
        <v>943</v>
      </c>
      <c r="V1306" s="266">
        <v>823</v>
      </c>
      <c r="W1306" s="267">
        <v>0.872746553552492</v>
      </c>
      <c r="X1306" s="267">
        <v>0.872746553552492</v>
      </c>
      <c r="Y1306" s="268">
        <v>0.833869239013934</v>
      </c>
      <c r="Z1306" s="268">
        <v>0.91470054446461</v>
      </c>
      <c r="AA1306" s="295">
        <v>0.0388773145385586</v>
      </c>
      <c r="AB1306" s="264">
        <v>5875</v>
      </c>
      <c r="AC1306" s="264">
        <v>5116</v>
      </c>
      <c r="AD1306" s="264">
        <v>5853</v>
      </c>
      <c r="AE1306" s="264">
        <v>5222</v>
      </c>
      <c r="AF1306" s="268">
        <v>0.870808510638298</v>
      </c>
      <c r="AG1306" s="268">
        <v>0.892192038270972</v>
      </c>
      <c r="AH1306" s="295">
        <v>-0.0213835276326743</v>
      </c>
    </row>
    <row r="1307" spans="1:34">
      <c r="A1307" s="315" t="s">
        <v>1974</v>
      </c>
      <c r="B1307" s="321" t="s">
        <v>3366</v>
      </c>
      <c r="C1307" s="293" t="s">
        <v>2404</v>
      </c>
      <c r="D1307" s="321" t="s">
        <v>2405</v>
      </c>
      <c r="E1307" s="263">
        <v>2761</v>
      </c>
      <c r="F1307" s="263">
        <v>2716</v>
      </c>
      <c r="G1307" s="263">
        <v>2486</v>
      </c>
      <c r="H1307" s="264">
        <v>3055</v>
      </c>
      <c r="I1307" s="264">
        <v>2986</v>
      </c>
      <c r="J1307" s="264">
        <v>2687</v>
      </c>
      <c r="K1307" s="264">
        <v>1236</v>
      </c>
      <c r="L1307" s="264">
        <v>1223</v>
      </c>
      <c r="M1307" s="264">
        <v>1111</v>
      </c>
      <c r="N1307" s="267">
        <v>0.983701557406737</v>
      </c>
      <c r="O1307" s="266">
        <v>2716</v>
      </c>
      <c r="P1307" s="294">
        <v>0.9</v>
      </c>
      <c r="Q1307" s="267">
        <v>0.983701557406737</v>
      </c>
      <c r="R1307" s="267">
        <v>0.977414075286416</v>
      </c>
      <c r="S1307" s="267">
        <v>0.989482200647249</v>
      </c>
      <c r="T1307" s="295">
        <v>0.00628748212032104</v>
      </c>
      <c r="U1307" s="266">
        <v>2761</v>
      </c>
      <c r="V1307" s="266">
        <v>2486</v>
      </c>
      <c r="W1307" s="267">
        <v>0.900398406374502</v>
      </c>
      <c r="X1307" s="267">
        <v>0.900398406374502</v>
      </c>
      <c r="Y1307" s="268">
        <v>0.879541734860884</v>
      </c>
      <c r="Z1307" s="268">
        <v>0.898867313915858</v>
      </c>
      <c r="AA1307" s="295">
        <v>0.0208566715136181</v>
      </c>
      <c r="AB1307" s="264">
        <v>16095</v>
      </c>
      <c r="AC1307" s="264">
        <v>14630</v>
      </c>
      <c r="AD1307" s="264">
        <v>16778</v>
      </c>
      <c r="AE1307" s="264">
        <v>15610</v>
      </c>
      <c r="AF1307" s="268">
        <v>0.908977943460702</v>
      </c>
      <c r="AG1307" s="268">
        <v>0.930385028012874</v>
      </c>
      <c r="AH1307" s="295">
        <v>-0.021407084552172</v>
      </c>
    </row>
    <row r="1308" spans="1:34">
      <c r="A1308" s="315" t="s">
        <v>1974</v>
      </c>
      <c r="B1308" s="321" t="s">
        <v>3366</v>
      </c>
      <c r="C1308" s="293" t="s">
        <v>2406</v>
      </c>
      <c r="D1308" s="321" t="s">
        <v>2407</v>
      </c>
      <c r="E1308" s="263">
        <v>2740</v>
      </c>
      <c r="F1308" s="263">
        <v>2702</v>
      </c>
      <c r="G1308" s="263">
        <v>2605</v>
      </c>
      <c r="H1308" s="264">
        <v>2851</v>
      </c>
      <c r="I1308" s="264">
        <v>2817</v>
      </c>
      <c r="J1308" s="264">
        <v>2696</v>
      </c>
      <c r="K1308" s="264">
        <v>1130</v>
      </c>
      <c r="L1308" s="264">
        <v>1119</v>
      </c>
      <c r="M1308" s="264">
        <v>1075</v>
      </c>
      <c r="N1308" s="267">
        <v>0.986131386861314</v>
      </c>
      <c r="O1308" s="266">
        <v>2702</v>
      </c>
      <c r="P1308" s="294">
        <v>0.9</v>
      </c>
      <c r="Q1308" s="267">
        <v>0.986131386861314</v>
      </c>
      <c r="R1308" s="267">
        <v>0.988074359873728</v>
      </c>
      <c r="S1308" s="267">
        <v>0.990265486725664</v>
      </c>
      <c r="T1308" s="295">
        <v>-0.00194297301241464</v>
      </c>
      <c r="U1308" s="266">
        <v>2740</v>
      </c>
      <c r="V1308" s="266">
        <v>2605</v>
      </c>
      <c r="W1308" s="267">
        <v>0.950729927007299</v>
      </c>
      <c r="X1308" s="267">
        <v>0.950729927007299</v>
      </c>
      <c r="Y1308" s="268">
        <v>0.945633111189056</v>
      </c>
      <c r="Z1308" s="268">
        <v>0.951327433628319</v>
      </c>
      <c r="AA1308" s="295">
        <v>0.00509681581824284</v>
      </c>
      <c r="AB1308" s="264">
        <v>15670</v>
      </c>
      <c r="AC1308" s="264">
        <v>14827</v>
      </c>
      <c r="AD1308" s="264">
        <v>16334</v>
      </c>
      <c r="AE1308" s="264">
        <v>15580</v>
      </c>
      <c r="AF1308" s="268">
        <v>0.946202935545629</v>
      </c>
      <c r="AG1308" s="268">
        <v>0.953838618831884</v>
      </c>
      <c r="AH1308" s="295">
        <v>-0.00763568328625575</v>
      </c>
    </row>
    <row r="1309" spans="1:34">
      <c r="A1309" s="315" t="s">
        <v>1974</v>
      </c>
      <c r="B1309" s="321" t="s">
        <v>3366</v>
      </c>
      <c r="C1309" s="293" t="s">
        <v>2408</v>
      </c>
      <c r="D1309" s="321" t="s">
        <v>2409</v>
      </c>
      <c r="E1309" s="263">
        <v>2751</v>
      </c>
      <c r="F1309" s="263">
        <v>2739</v>
      </c>
      <c r="G1309" s="263">
        <v>2484</v>
      </c>
      <c r="H1309" s="264">
        <v>2438</v>
      </c>
      <c r="I1309" s="264">
        <v>2423</v>
      </c>
      <c r="J1309" s="264">
        <v>2225</v>
      </c>
      <c r="K1309" s="264">
        <v>1355</v>
      </c>
      <c r="L1309" s="264">
        <v>1348</v>
      </c>
      <c r="M1309" s="264">
        <v>1240</v>
      </c>
      <c r="N1309" s="267">
        <v>0.995637949836423</v>
      </c>
      <c r="O1309" s="266">
        <v>2739</v>
      </c>
      <c r="P1309" s="294">
        <v>0.9</v>
      </c>
      <c r="Q1309" s="267">
        <v>0.995637949836423</v>
      </c>
      <c r="R1309" s="267">
        <v>0.993847415914684</v>
      </c>
      <c r="S1309" s="267">
        <v>0.994833948339483</v>
      </c>
      <c r="T1309" s="295">
        <v>0.00179053392173889</v>
      </c>
      <c r="U1309" s="266">
        <v>2751</v>
      </c>
      <c r="V1309" s="266">
        <v>2484</v>
      </c>
      <c r="W1309" s="267">
        <v>0.902944383860414</v>
      </c>
      <c r="X1309" s="267">
        <v>0.902944383860414</v>
      </c>
      <c r="Y1309" s="268">
        <v>0.912633305988515</v>
      </c>
      <c r="Z1309" s="268">
        <v>0.915129151291513</v>
      </c>
      <c r="AA1309" s="295">
        <v>-0.0096889221281008</v>
      </c>
      <c r="AB1309" s="264">
        <v>15336</v>
      </c>
      <c r="AC1309" s="264">
        <v>14108</v>
      </c>
      <c r="AD1309" s="264">
        <v>15625</v>
      </c>
      <c r="AE1309" s="264">
        <v>14577</v>
      </c>
      <c r="AF1309" s="268">
        <v>0.919926969222744</v>
      </c>
      <c r="AG1309" s="268">
        <v>0.932928</v>
      </c>
      <c r="AH1309" s="295">
        <v>-0.0130010307772561</v>
      </c>
    </row>
    <row r="1310" spans="1:34">
      <c r="A1310" s="315" t="s">
        <v>1974</v>
      </c>
      <c r="B1310" s="321" t="s">
        <v>3366</v>
      </c>
      <c r="C1310" s="293" t="s">
        <v>2410</v>
      </c>
      <c r="D1310" s="321" t="s">
        <v>2411</v>
      </c>
      <c r="E1310" s="263">
        <v>3959</v>
      </c>
      <c r="F1310" s="263">
        <v>3927</v>
      </c>
      <c r="G1310" s="263">
        <v>3742</v>
      </c>
      <c r="H1310" s="264">
        <v>3625</v>
      </c>
      <c r="I1310" s="264">
        <v>3591</v>
      </c>
      <c r="J1310" s="264">
        <v>3497</v>
      </c>
      <c r="K1310" s="264">
        <v>1992</v>
      </c>
      <c r="L1310" s="264">
        <v>1980</v>
      </c>
      <c r="M1310" s="264">
        <v>1953</v>
      </c>
      <c r="N1310" s="267">
        <v>0.991917150795655</v>
      </c>
      <c r="O1310" s="266">
        <v>3927</v>
      </c>
      <c r="P1310" s="294">
        <v>0.9</v>
      </c>
      <c r="Q1310" s="267">
        <v>0.991917150795655</v>
      </c>
      <c r="R1310" s="267">
        <v>0.990620689655172</v>
      </c>
      <c r="S1310" s="267">
        <v>0.993975903614458</v>
      </c>
      <c r="T1310" s="295">
        <v>0.0012964611404831</v>
      </c>
      <c r="U1310" s="266">
        <v>3959</v>
      </c>
      <c r="V1310" s="266">
        <v>3742</v>
      </c>
      <c r="W1310" s="267">
        <v>0.945188178833039</v>
      </c>
      <c r="X1310" s="267">
        <v>0.945188178833039</v>
      </c>
      <c r="Y1310" s="268">
        <v>0.964689655172414</v>
      </c>
      <c r="Z1310" s="268">
        <v>0.980421686746988</v>
      </c>
      <c r="AA1310" s="295">
        <v>-0.0195014763393752</v>
      </c>
      <c r="AB1310" s="264">
        <v>22939</v>
      </c>
      <c r="AC1310" s="264">
        <v>22278</v>
      </c>
      <c r="AD1310" s="264">
        <v>22924</v>
      </c>
      <c r="AE1310" s="264">
        <v>22471</v>
      </c>
      <c r="AF1310" s="268">
        <v>0.971184445703823</v>
      </c>
      <c r="AG1310" s="268">
        <v>0.980239050776479</v>
      </c>
      <c r="AH1310" s="295">
        <v>-0.00905460507265554</v>
      </c>
    </row>
    <row r="1311" spans="1:34">
      <c r="A1311" s="315" t="s">
        <v>1974</v>
      </c>
      <c r="B1311" s="321" t="s">
        <v>3366</v>
      </c>
      <c r="C1311" s="293" t="s">
        <v>2412</v>
      </c>
      <c r="D1311" s="321" t="s">
        <v>2413</v>
      </c>
      <c r="E1311" s="263">
        <v>2486</v>
      </c>
      <c r="F1311" s="263">
        <v>2344</v>
      </c>
      <c r="G1311" s="263">
        <v>2007</v>
      </c>
      <c r="H1311" s="264">
        <v>2326</v>
      </c>
      <c r="I1311" s="264">
        <v>2302</v>
      </c>
      <c r="J1311" s="264">
        <v>2080</v>
      </c>
      <c r="K1311" s="264">
        <v>1305</v>
      </c>
      <c r="L1311" s="264">
        <v>1285</v>
      </c>
      <c r="M1311" s="264">
        <v>1162</v>
      </c>
      <c r="N1311" s="267">
        <v>0.942880128720837</v>
      </c>
      <c r="O1311" s="266">
        <v>2344</v>
      </c>
      <c r="P1311" s="294">
        <v>0.9</v>
      </c>
      <c r="Q1311" s="267">
        <v>0.942880128720837</v>
      </c>
      <c r="R1311" s="267">
        <v>0.989681857265692</v>
      </c>
      <c r="S1311" s="267">
        <v>0.984674329501916</v>
      </c>
      <c r="T1311" s="295">
        <v>-0.0468017285448554</v>
      </c>
      <c r="U1311" s="266">
        <v>2486</v>
      </c>
      <c r="V1311" s="266">
        <v>2007</v>
      </c>
      <c r="W1311" s="267">
        <v>0.807320997586484</v>
      </c>
      <c r="X1311" s="267">
        <v>0.807320997586484</v>
      </c>
      <c r="Y1311" s="268">
        <v>0.894239036973345</v>
      </c>
      <c r="Z1311" s="268">
        <v>0.890421455938697</v>
      </c>
      <c r="AA1311" s="295">
        <v>-0.0869180393868605</v>
      </c>
      <c r="AB1311" s="264">
        <v>14854</v>
      </c>
      <c r="AC1311" s="264">
        <v>12338</v>
      </c>
      <c r="AD1311" s="264">
        <v>15113</v>
      </c>
      <c r="AE1311" s="264">
        <v>12426</v>
      </c>
      <c r="AF1311" s="268">
        <v>0.830618015349401</v>
      </c>
      <c r="AG1311" s="268">
        <v>0.82220604777344</v>
      </c>
      <c r="AH1311" s="295">
        <v>0.00841196757596074</v>
      </c>
    </row>
    <row r="1312" spans="1:34">
      <c r="A1312" s="315" t="s">
        <v>1974</v>
      </c>
      <c r="B1312" s="321" t="s">
        <v>3366</v>
      </c>
      <c r="C1312" s="293" t="s">
        <v>2414</v>
      </c>
      <c r="D1312" s="321" t="s">
        <v>2415</v>
      </c>
      <c r="E1312" s="263">
        <v>2564</v>
      </c>
      <c r="F1312" s="263">
        <v>2530</v>
      </c>
      <c r="G1312" s="263">
        <v>2161</v>
      </c>
      <c r="H1312" s="264">
        <v>2529</v>
      </c>
      <c r="I1312" s="264">
        <v>2468</v>
      </c>
      <c r="J1312" s="264">
        <v>2002</v>
      </c>
      <c r="K1312" s="264">
        <v>1353</v>
      </c>
      <c r="L1312" s="264">
        <v>1340</v>
      </c>
      <c r="M1312" s="264">
        <v>1093</v>
      </c>
      <c r="N1312" s="267">
        <v>0.986739469578783</v>
      </c>
      <c r="O1312" s="266">
        <v>2530</v>
      </c>
      <c r="P1312" s="294">
        <v>0.9</v>
      </c>
      <c r="Q1312" s="267">
        <v>0.986739469578783</v>
      </c>
      <c r="R1312" s="267">
        <v>0.975879794385133</v>
      </c>
      <c r="S1312" s="267">
        <v>0.990391722099039</v>
      </c>
      <c r="T1312" s="295">
        <v>0.0108596751936506</v>
      </c>
      <c r="U1312" s="266">
        <v>2564</v>
      </c>
      <c r="V1312" s="266">
        <v>2161</v>
      </c>
      <c r="W1312" s="267">
        <v>0.842823712948518</v>
      </c>
      <c r="X1312" s="267">
        <v>0.842823712948518</v>
      </c>
      <c r="Y1312" s="268">
        <v>0.791617240015817</v>
      </c>
      <c r="Z1312" s="268">
        <v>0.807834441980783</v>
      </c>
      <c r="AA1312" s="295">
        <v>0.0512064729327014</v>
      </c>
      <c r="AB1312" s="264">
        <v>15616</v>
      </c>
      <c r="AC1312" s="264">
        <v>12707</v>
      </c>
      <c r="AD1312" s="264">
        <v>15478</v>
      </c>
      <c r="AE1312" s="264">
        <v>12318</v>
      </c>
      <c r="AF1312" s="268">
        <v>0.813716700819672</v>
      </c>
      <c r="AG1312" s="268">
        <v>0.795839255717793</v>
      </c>
      <c r="AH1312" s="295">
        <v>0.0178774451018792</v>
      </c>
    </row>
    <row r="1313" spans="1:34">
      <c r="A1313" s="315" t="s">
        <v>1974</v>
      </c>
      <c r="B1313" s="321" t="s">
        <v>3366</v>
      </c>
      <c r="C1313" s="293" t="s">
        <v>2416</v>
      </c>
      <c r="D1313" s="321" t="s">
        <v>2417</v>
      </c>
      <c r="E1313" s="263">
        <v>1896</v>
      </c>
      <c r="F1313" s="263">
        <v>1872</v>
      </c>
      <c r="G1313" s="263">
        <v>1782</v>
      </c>
      <c r="H1313" s="264">
        <v>1827</v>
      </c>
      <c r="I1313" s="264">
        <v>1618</v>
      </c>
      <c r="J1313" s="264">
        <v>1514</v>
      </c>
      <c r="K1313" s="264">
        <v>889</v>
      </c>
      <c r="L1313" s="264">
        <v>873</v>
      </c>
      <c r="M1313" s="264">
        <v>831</v>
      </c>
      <c r="N1313" s="267">
        <v>0.987341772151899</v>
      </c>
      <c r="O1313" s="266">
        <v>1872</v>
      </c>
      <c r="P1313" s="294">
        <v>0.9</v>
      </c>
      <c r="Q1313" s="267">
        <v>0.987341772151899</v>
      </c>
      <c r="R1313" s="267">
        <v>0.885604816639299</v>
      </c>
      <c r="S1313" s="267">
        <v>0.982002249718785</v>
      </c>
      <c r="T1313" s="295">
        <v>0.101736955512599</v>
      </c>
      <c r="U1313" s="266">
        <v>1896</v>
      </c>
      <c r="V1313" s="266">
        <v>1782</v>
      </c>
      <c r="W1313" s="267">
        <v>0.939873417721519</v>
      </c>
      <c r="X1313" s="267">
        <v>0.939873417721519</v>
      </c>
      <c r="Y1313" s="268">
        <v>0.828680897646415</v>
      </c>
      <c r="Z1313" s="268">
        <v>0.934758155230596</v>
      </c>
      <c r="AA1313" s="295">
        <v>0.111192520075104</v>
      </c>
      <c r="AB1313" s="264">
        <v>11209</v>
      </c>
      <c r="AC1313" s="264">
        <v>9985</v>
      </c>
      <c r="AD1313" s="264">
        <v>11440</v>
      </c>
      <c r="AE1313" s="264">
        <v>10495</v>
      </c>
      <c r="AF1313" s="268">
        <v>0.890802034079757</v>
      </c>
      <c r="AG1313" s="268">
        <v>0.917395104895105</v>
      </c>
      <c r="AH1313" s="295">
        <v>-0.0265930708153476</v>
      </c>
    </row>
    <row r="1314" spans="1:34">
      <c r="A1314" s="315" t="s">
        <v>1974</v>
      </c>
      <c r="B1314" s="321" t="s">
        <v>3366</v>
      </c>
      <c r="C1314" s="293" t="s">
        <v>2418</v>
      </c>
      <c r="D1314" s="321" t="s">
        <v>2419</v>
      </c>
      <c r="E1314" s="263">
        <v>1948</v>
      </c>
      <c r="F1314" s="263">
        <v>1830</v>
      </c>
      <c r="G1314" s="263">
        <v>1696</v>
      </c>
      <c r="H1314" s="264">
        <v>1767</v>
      </c>
      <c r="I1314" s="264">
        <v>1718</v>
      </c>
      <c r="J1314" s="264">
        <v>1548</v>
      </c>
      <c r="K1314" s="264">
        <v>948</v>
      </c>
      <c r="L1314" s="264">
        <v>941</v>
      </c>
      <c r="M1314" s="264">
        <v>836</v>
      </c>
      <c r="N1314" s="267">
        <v>0.939425051334702</v>
      </c>
      <c r="O1314" s="266">
        <v>1830</v>
      </c>
      <c r="P1314" s="294">
        <v>0.9</v>
      </c>
      <c r="Q1314" s="267">
        <v>0.939425051334702</v>
      </c>
      <c r="R1314" s="267">
        <v>0.972269383135257</v>
      </c>
      <c r="S1314" s="267">
        <v>0.992616033755274</v>
      </c>
      <c r="T1314" s="295">
        <v>-0.0328443318005552</v>
      </c>
      <c r="U1314" s="266">
        <v>1948</v>
      </c>
      <c r="V1314" s="266">
        <v>1696</v>
      </c>
      <c r="W1314" s="267">
        <v>0.870636550308008</v>
      </c>
      <c r="X1314" s="267">
        <v>0.870636550308008</v>
      </c>
      <c r="Y1314" s="268">
        <v>0.876061120543294</v>
      </c>
      <c r="Z1314" s="268">
        <v>0.881856540084388</v>
      </c>
      <c r="AA1314" s="295">
        <v>-0.00542457023528553</v>
      </c>
      <c r="AB1314" s="264">
        <v>11246</v>
      </c>
      <c r="AC1314" s="264">
        <v>9888</v>
      </c>
      <c r="AD1314" s="264">
        <v>11003</v>
      </c>
      <c r="AE1314" s="264">
        <v>9625</v>
      </c>
      <c r="AF1314" s="268">
        <v>0.879245954117019</v>
      </c>
      <c r="AG1314" s="268">
        <v>0.874761428701263</v>
      </c>
      <c r="AH1314" s="295">
        <v>0.00448452541575606</v>
      </c>
    </row>
    <row r="1315" spans="1:34">
      <c r="A1315" s="315" t="s">
        <v>1974</v>
      </c>
      <c r="B1315" s="321" t="s">
        <v>3366</v>
      </c>
      <c r="C1315" s="293" t="s">
        <v>2420</v>
      </c>
      <c r="D1315" s="321" t="s">
        <v>2421</v>
      </c>
      <c r="E1315" s="263">
        <v>2116</v>
      </c>
      <c r="F1315" s="263">
        <v>2090</v>
      </c>
      <c r="G1315" s="263">
        <v>1970</v>
      </c>
      <c r="H1315" s="264">
        <v>1862</v>
      </c>
      <c r="I1315" s="264">
        <v>1756</v>
      </c>
      <c r="J1315" s="264">
        <v>1757</v>
      </c>
      <c r="K1315" s="264">
        <v>1028</v>
      </c>
      <c r="L1315" s="264">
        <v>1013</v>
      </c>
      <c r="M1315" s="264">
        <v>971</v>
      </c>
      <c r="N1315" s="267">
        <v>0.987712665406427</v>
      </c>
      <c r="O1315" s="266">
        <v>2090</v>
      </c>
      <c r="P1315" s="294">
        <v>0.9</v>
      </c>
      <c r="Q1315" s="267">
        <v>0.987712665406427</v>
      </c>
      <c r="R1315" s="267">
        <v>0.943071965628357</v>
      </c>
      <c r="S1315" s="267">
        <v>0.985408560311284</v>
      </c>
      <c r="T1315" s="295">
        <v>0.0446406997780706</v>
      </c>
      <c r="U1315" s="266">
        <v>2116</v>
      </c>
      <c r="V1315" s="266">
        <v>1970</v>
      </c>
      <c r="W1315" s="267">
        <v>0.931001890359168</v>
      </c>
      <c r="X1315" s="267">
        <v>0.931001890359168</v>
      </c>
      <c r="Y1315" s="268">
        <v>0.943609022556391</v>
      </c>
      <c r="Z1315" s="268">
        <v>0.944552529182879</v>
      </c>
      <c r="AA1315" s="295">
        <v>-0.0126071321972228</v>
      </c>
      <c r="AB1315" s="264">
        <v>12038</v>
      </c>
      <c r="AC1315" s="264">
        <v>11443</v>
      </c>
      <c r="AD1315" s="264">
        <v>12113</v>
      </c>
      <c r="AE1315" s="264">
        <v>11630</v>
      </c>
      <c r="AF1315" s="268">
        <v>0.950573184914438</v>
      </c>
      <c r="AG1315" s="268">
        <v>0.960125485016098</v>
      </c>
      <c r="AH1315" s="295">
        <v>-0.00955230010166075</v>
      </c>
    </row>
    <row r="1316" spans="1:34">
      <c r="A1316" s="315" t="s">
        <v>1974</v>
      </c>
      <c r="B1316" s="321" t="s">
        <v>3366</v>
      </c>
      <c r="C1316" s="293" t="s">
        <v>2422</v>
      </c>
      <c r="D1316" s="321" t="s">
        <v>2423</v>
      </c>
      <c r="E1316" s="263">
        <v>2677</v>
      </c>
      <c r="F1316" s="263">
        <v>2646</v>
      </c>
      <c r="G1316" s="263">
        <v>2501</v>
      </c>
      <c r="H1316" s="264">
        <v>2585</v>
      </c>
      <c r="I1316" s="264">
        <v>2563</v>
      </c>
      <c r="J1316" s="264">
        <v>2439</v>
      </c>
      <c r="K1316" s="264">
        <v>997</v>
      </c>
      <c r="L1316" s="264">
        <v>990</v>
      </c>
      <c r="M1316" s="264">
        <v>939</v>
      </c>
      <c r="N1316" s="267">
        <v>0.988419872992155</v>
      </c>
      <c r="O1316" s="266">
        <v>2646</v>
      </c>
      <c r="P1316" s="294">
        <v>0.9</v>
      </c>
      <c r="Q1316" s="267">
        <v>0.988419872992155</v>
      </c>
      <c r="R1316" s="267">
        <v>0.991489361702128</v>
      </c>
      <c r="S1316" s="267">
        <v>0.992978936810431</v>
      </c>
      <c r="T1316" s="295">
        <v>-0.00306948870997226</v>
      </c>
      <c r="U1316" s="266">
        <v>2677</v>
      </c>
      <c r="V1316" s="266">
        <v>2501</v>
      </c>
      <c r="W1316" s="267">
        <v>0.934254762794173</v>
      </c>
      <c r="X1316" s="267">
        <v>0.934254762794173</v>
      </c>
      <c r="Y1316" s="268">
        <v>0.943520309477756</v>
      </c>
      <c r="Z1316" s="268">
        <v>0.941825476429288</v>
      </c>
      <c r="AA1316" s="295">
        <v>-0.0092655466835837</v>
      </c>
      <c r="AB1316" s="264">
        <v>14984</v>
      </c>
      <c r="AC1316" s="264">
        <v>14058</v>
      </c>
      <c r="AD1316" s="264">
        <v>15678</v>
      </c>
      <c r="AE1316" s="264">
        <v>14570</v>
      </c>
      <c r="AF1316" s="268">
        <v>0.938200747463962</v>
      </c>
      <c r="AG1316" s="268">
        <v>0.929327720372496</v>
      </c>
      <c r="AH1316" s="295">
        <v>0.00887302709146509</v>
      </c>
    </row>
    <row r="1317" spans="1:34">
      <c r="A1317" s="315" t="s">
        <v>1974</v>
      </c>
      <c r="B1317" s="321" t="s">
        <v>3366</v>
      </c>
      <c r="C1317" s="293" t="s">
        <v>2424</v>
      </c>
      <c r="D1317" s="321" t="s">
        <v>2425</v>
      </c>
      <c r="E1317" s="263">
        <v>4226</v>
      </c>
      <c r="F1317" s="263">
        <v>4151</v>
      </c>
      <c r="G1317" s="263">
        <v>3919</v>
      </c>
      <c r="H1317" s="264">
        <v>4266</v>
      </c>
      <c r="I1317" s="264">
        <v>4197</v>
      </c>
      <c r="J1317" s="264">
        <v>4002</v>
      </c>
      <c r="K1317" s="264">
        <v>1672</v>
      </c>
      <c r="L1317" s="264">
        <v>1642</v>
      </c>
      <c r="M1317" s="264">
        <v>1579</v>
      </c>
      <c r="N1317" s="267">
        <v>0.982252721249408</v>
      </c>
      <c r="O1317" s="266">
        <v>4151</v>
      </c>
      <c r="P1317" s="294">
        <v>0.9</v>
      </c>
      <c r="Q1317" s="267">
        <v>0.982252721249408</v>
      </c>
      <c r="R1317" s="267">
        <v>0.983825597749648</v>
      </c>
      <c r="S1317" s="267">
        <v>0.982057416267943</v>
      </c>
      <c r="T1317" s="295">
        <v>-0.00157287650023996</v>
      </c>
      <c r="U1317" s="266">
        <v>4226</v>
      </c>
      <c r="V1317" s="266">
        <v>3919</v>
      </c>
      <c r="W1317" s="267">
        <v>0.927354472314245</v>
      </c>
      <c r="X1317" s="267">
        <v>0.927354472314245</v>
      </c>
      <c r="Y1317" s="268">
        <v>0.938115330520394</v>
      </c>
      <c r="Z1317" s="268">
        <v>0.944377990430622</v>
      </c>
      <c r="AA1317" s="295">
        <v>-0.0107608582061487</v>
      </c>
      <c r="AB1317" s="264">
        <v>24240</v>
      </c>
      <c r="AC1317" s="264">
        <v>22862</v>
      </c>
      <c r="AD1317" s="264">
        <v>24991</v>
      </c>
      <c r="AE1317" s="264">
        <v>23742</v>
      </c>
      <c r="AF1317" s="268">
        <v>0.943151815181518</v>
      </c>
      <c r="AG1317" s="268">
        <v>0.950022007922852</v>
      </c>
      <c r="AH1317" s="295">
        <v>-0.00687019274133405</v>
      </c>
    </row>
    <row r="1318" spans="1:34">
      <c r="A1318" s="315" t="s">
        <v>1974</v>
      </c>
      <c r="B1318" s="321" t="s">
        <v>3366</v>
      </c>
      <c r="C1318" s="293" t="s">
        <v>2426</v>
      </c>
      <c r="D1318" s="321" t="s">
        <v>2427</v>
      </c>
      <c r="E1318" s="263">
        <v>2907</v>
      </c>
      <c r="F1318" s="263">
        <v>2867</v>
      </c>
      <c r="G1318" s="263">
        <v>1829</v>
      </c>
      <c r="H1318" s="264">
        <v>2536</v>
      </c>
      <c r="I1318" s="264">
        <v>2394</v>
      </c>
      <c r="J1318" s="264">
        <v>1656</v>
      </c>
      <c r="K1318" s="264">
        <v>1395</v>
      </c>
      <c r="L1318" s="264">
        <v>1334</v>
      </c>
      <c r="M1318" s="264">
        <v>987</v>
      </c>
      <c r="N1318" s="267">
        <v>0.986240110079119</v>
      </c>
      <c r="O1318" s="266">
        <v>2867</v>
      </c>
      <c r="P1318" s="294">
        <v>0.9</v>
      </c>
      <c r="Q1318" s="267">
        <v>0.986240110079119</v>
      </c>
      <c r="R1318" s="267">
        <v>0.944006309148265</v>
      </c>
      <c r="S1318" s="267">
        <v>0.956272401433692</v>
      </c>
      <c r="T1318" s="295">
        <v>0.0422338009308544</v>
      </c>
      <c r="U1318" s="266">
        <v>2907</v>
      </c>
      <c r="V1318" s="266">
        <v>1829</v>
      </c>
      <c r="W1318" s="267">
        <v>0.629170966632267</v>
      </c>
      <c r="X1318" s="267">
        <v>0.629170966632267</v>
      </c>
      <c r="Y1318" s="268">
        <v>0.652996845425868</v>
      </c>
      <c r="Z1318" s="268">
        <v>0.70752688172043</v>
      </c>
      <c r="AA1318" s="295">
        <v>-0.0238258787936007</v>
      </c>
      <c r="AB1318" s="264">
        <v>16208</v>
      </c>
      <c r="AC1318" s="264">
        <v>10730</v>
      </c>
      <c r="AD1318" s="264">
        <v>16432</v>
      </c>
      <c r="AE1318" s="264">
        <v>11523</v>
      </c>
      <c r="AF1318" s="268">
        <v>0.662018756169793</v>
      </c>
      <c r="AG1318" s="268">
        <v>0.701253651411879</v>
      </c>
      <c r="AH1318" s="295">
        <v>-0.0392348952420866</v>
      </c>
    </row>
    <row r="1319" spans="1:34">
      <c r="A1319" s="315" t="s">
        <v>1974</v>
      </c>
      <c r="B1319" s="321" t="s">
        <v>3366</v>
      </c>
      <c r="C1319" s="293" t="s">
        <v>2428</v>
      </c>
      <c r="D1319" s="321" t="s">
        <v>2429</v>
      </c>
      <c r="E1319" s="263">
        <v>2887</v>
      </c>
      <c r="F1319" s="263">
        <v>2886</v>
      </c>
      <c r="G1319" s="263">
        <v>2349</v>
      </c>
      <c r="H1319" s="264">
        <v>2954</v>
      </c>
      <c r="I1319" s="264">
        <v>2905</v>
      </c>
      <c r="J1319" s="264">
        <v>2377</v>
      </c>
      <c r="K1319" s="264">
        <v>1223</v>
      </c>
      <c r="L1319" s="264">
        <v>1183</v>
      </c>
      <c r="M1319" s="264">
        <v>1069</v>
      </c>
      <c r="N1319" s="267">
        <v>0.999653619674402</v>
      </c>
      <c r="O1319" s="266">
        <v>2886</v>
      </c>
      <c r="P1319" s="294">
        <v>0.9</v>
      </c>
      <c r="Q1319" s="267">
        <v>0.999653619674402</v>
      </c>
      <c r="R1319" s="267">
        <v>0.983412322274882</v>
      </c>
      <c r="S1319" s="267">
        <v>0.967293540474244</v>
      </c>
      <c r="T1319" s="295">
        <v>0.016241297399521</v>
      </c>
      <c r="U1319" s="266">
        <v>2887</v>
      </c>
      <c r="V1319" s="266">
        <v>2349</v>
      </c>
      <c r="W1319" s="267">
        <v>0.813647384828542</v>
      </c>
      <c r="X1319" s="267">
        <v>0.813647384828542</v>
      </c>
      <c r="Y1319" s="268">
        <v>0.80467163168585</v>
      </c>
      <c r="Z1319" s="268">
        <v>0.874080130825838</v>
      </c>
      <c r="AA1319" s="295">
        <v>0.00897575314269206</v>
      </c>
      <c r="AB1319" s="264">
        <v>16539</v>
      </c>
      <c r="AC1319" s="264">
        <v>13618</v>
      </c>
      <c r="AD1319" s="264">
        <v>18029</v>
      </c>
      <c r="AE1319" s="264">
        <v>15038</v>
      </c>
      <c r="AF1319" s="268">
        <v>0.823387145534797</v>
      </c>
      <c r="AG1319" s="268">
        <v>0.834100615674746</v>
      </c>
      <c r="AH1319" s="295">
        <v>-0.0107134701399497</v>
      </c>
    </row>
    <row r="1320" spans="1:34">
      <c r="A1320" s="315" t="s">
        <v>1974</v>
      </c>
      <c r="B1320" s="321" t="s">
        <v>3366</v>
      </c>
      <c r="C1320" s="293" t="s">
        <v>2430</v>
      </c>
      <c r="D1320" s="321" t="s">
        <v>2431</v>
      </c>
      <c r="E1320" s="263">
        <v>1596</v>
      </c>
      <c r="F1320" s="263">
        <v>1581</v>
      </c>
      <c r="G1320" s="263">
        <v>1538</v>
      </c>
      <c r="H1320" s="264">
        <v>1681</v>
      </c>
      <c r="I1320" s="264">
        <v>1671</v>
      </c>
      <c r="J1320" s="264">
        <v>1609</v>
      </c>
      <c r="K1320" s="264">
        <v>696</v>
      </c>
      <c r="L1320" s="264">
        <v>689</v>
      </c>
      <c r="M1320" s="264">
        <v>680</v>
      </c>
      <c r="N1320" s="267">
        <v>0.990601503759398</v>
      </c>
      <c r="O1320" s="266">
        <v>1581</v>
      </c>
      <c r="P1320" s="294">
        <v>0.9</v>
      </c>
      <c r="Q1320" s="267">
        <v>0.990601503759398</v>
      </c>
      <c r="R1320" s="267">
        <v>0.994051160023795</v>
      </c>
      <c r="S1320" s="267">
        <v>0.989942528735632</v>
      </c>
      <c r="T1320" s="295">
        <v>-0.00344965626439686</v>
      </c>
      <c r="U1320" s="266">
        <v>1596</v>
      </c>
      <c r="V1320" s="266">
        <v>1538</v>
      </c>
      <c r="W1320" s="267">
        <v>0.963659147869674</v>
      </c>
      <c r="X1320" s="267">
        <v>0.963659147869674</v>
      </c>
      <c r="Y1320" s="268">
        <v>0.957168352171327</v>
      </c>
      <c r="Z1320" s="268">
        <v>0.977011494252874</v>
      </c>
      <c r="AA1320" s="295">
        <v>0.00649079569834765</v>
      </c>
      <c r="AB1320" s="264">
        <v>9256</v>
      </c>
      <c r="AC1320" s="264">
        <v>8986</v>
      </c>
      <c r="AD1320" s="264">
        <v>9711</v>
      </c>
      <c r="AE1320" s="264">
        <v>9464</v>
      </c>
      <c r="AF1320" s="268">
        <v>0.970829732065687</v>
      </c>
      <c r="AG1320" s="268">
        <v>0.974564926372155</v>
      </c>
      <c r="AH1320" s="295">
        <v>-0.00373519430646818</v>
      </c>
    </row>
    <row r="1321" spans="1:34">
      <c r="A1321" s="315" t="s">
        <v>1974</v>
      </c>
      <c r="B1321" s="321" t="s">
        <v>3366</v>
      </c>
      <c r="C1321" s="293" t="s">
        <v>2432</v>
      </c>
      <c r="D1321" s="321" t="s">
        <v>2433</v>
      </c>
      <c r="E1321" s="263">
        <v>3322</v>
      </c>
      <c r="F1321" s="263">
        <v>3254</v>
      </c>
      <c r="G1321" s="263">
        <v>3019</v>
      </c>
      <c r="H1321" s="264">
        <v>3388</v>
      </c>
      <c r="I1321" s="264">
        <v>3353</v>
      </c>
      <c r="J1321" s="264">
        <v>3173</v>
      </c>
      <c r="K1321" s="264">
        <v>1400</v>
      </c>
      <c r="L1321" s="264">
        <v>1381</v>
      </c>
      <c r="M1321" s="264">
        <v>1315</v>
      </c>
      <c r="N1321" s="267">
        <v>0.979530403371463</v>
      </c>
      <c r="O1321" s="266">
        <v>3254</v>
      </c>
      <c r="P1321" s="294">
        <v>0.9</v>
      </c>
      <c r="Q1321" s="267">
        <v>0.979530403371463</v>
      </c>
      <c r="R1321" s="267">
        <v>0.989669421487603</v>
      </c>
      <c r="S1321" s="267">
        <v>0.986428571428571</v>
      </c>
      <c r="T1321" s="295">
        <v>-0.0101390181161403</v>
      </c>
      <c r="U1321" s="266">
        <v>3322</v>
      </c>
      <c r="V1321" s="266">
        <v>3019</v>
      </c>
      <c r="W1321" s="267">
        <v>0.908789885611078</v>
      </c>
      <c r="X1321" s="267">
        <v>0.908789885611078</v>
      </c>
      <c r="Y1321" s="268">
        <v>0.936540731995277</v>
      </c>
      <c r="Z1321" s="268">
        <v>0.939285714285714</v>
      </c>
      <c r="AA1321" s="295">
        <v>-0.0277508463841998</v>
      </c>
      <c r="AB1321" s="264">
        <v>19521</v>
      </c>
      <c r="AC1321" s="264">
        <v>18180</v>
      </c>
      <c r="AD1321" s="264">
        <v>20813</v>
      </c>
      <c r="AE1321" s="264">
        <v>19641</v>
      </c>
      <c r="AF1321" s="268">
        <v>0.931304748732135</v>
      </c>
      <c r="AG1321" s="268">
        <v>0.943689040503531</v>
      </c>
      <c r="AH1321" s="295">
        <v>-0.0123842917713968</v>
      </c>
    </row>
    <row r="1322" spans="1:34">
      <c r="A1322" s="315" t="s">
        <v>1974</v>
      </c>
      <c r="B1322" s="321" t="s">
        <v>3366</v>
      </c>
      <c r="C1322" s="293" t="s">
        <v>2434</v>
      </c>
      <c r="D1322" s="321" t="s">
        <v>2435</v>
      </c>
      <c r="E1322" s="263">
        <v>1924</v>
      </c>
      <c r="F1322" s="263">
        <v>1907</v>
      </c>
      <c r="G1322" s="263">
        <v>1782</v>
      </c>
      <c r="H1322" s="264">
        <v>1938</v>
      </c>
      <c r="I1322" s="264">
        <v>1919</v>
      </c>
      <c r="J1322" s="264">
        <v>1798</v>
      </c>
      <c r="K1322" s="264">
        <v>758</v>
      </c>
      <c r="L1322" s="264">
        <v>748</v>
      </c>
      <c r="M1322" s="264">
        <v>706</v>
      </c>
      <c r="N1322" s="267">
        <v>0.991164241164241</v>
      </c>
      <c r="O1322" s="266">
        <v>1907</v>
      </c>
      <c r="P1322" s="294">
        <v>0.9</v>
      </c>
      <c r="Q1322" s="267">
        <v>0.991164241164241</v>
      </c>
      <c r="R1322" s="267">
        <v>0.990196078431373</v>
      </c>
      <c r="S1322" s="267">
        <v>0.986807387862797</v>
      </c>
      <c r="T1322" s="295">
        <v>0.000968162732868594</v>
      </c>
      <c r="U1322" s="266">
        <v>1924</v>
      </c>
      <c r="V1322" s="266">
        <v>1782</v>
      </c>
      <c r="W1322" s="267">
        <v>0.926195426195426</v>
      </c>
      <c r="X1322" s="267">
        <v>0.926195426195426</v>
      </c>
      <c r="Y1322" s="268">
        <v>0.927760577915377</v>
      </c>
      <c r="Z1322" s="268">
        <v>0.931398416886544</v>
      </c>
      <c r="AA1322" s="295">
        <v>-0.00156515171995053</v>
      </c>
      <c r="AB1322" s="264">
        <v>11023</v>
      </c>
      <c r="AC1322" s="264">
        <v>10432</v>
      </c>
      <c r="AD1322" s="264">
        <v>11644</v>
      </c>
      <c r="AE1322" s="264">
        <v>11111</v>
      </c>
      <c r="AF1322" s="268">
        <v>0.946384831715504</v>
      </c>
      <c r="AG1322" s="268">
        <v>0.954225352112676</v>
      </c>
      <c r="AH1322" s="295">
        <v>-0.00784052039717209</v>
      </c>
    </row>
    <row r="1323" spans="1:34">
      <c r="A1323" s="315" t="s">
        <v>1974</v>
      </c>
      <c r="B1323" s="321" t="s">
        <v>3366</v>
      </c>
      <c r="C1323" s="293" t="s">
        <v>2436</v>
      </c>
      <c r="D1323" s="321" t="s">
        <v>2437</v>
      </c>
      <c r="E1323" s="263">
        <v>3001</v>
      </c>
      <c r="F1323" s="263">
        <v>2983</v>
      </c>
      <c r="G1323" s="263">
        <v>2867</v>
      </c>
      <c r="H1323" s="264">
        <v>2615</v>
      </c>
      <c r="I1323" s="264">
        <v>2592</v>
      </c>
      <c r="J1323" s="264">
        <v>2534</v>
      </c>
      <c r="K1323" s="264">
        <v>1463</v>
      </c>
      <c r="L1323" s="264">
        <v>1450</v>
      </c>
      <c r="M1323" s="264">
        <v>1404</v>
      </c>
      <c r="N1323" s="267">
        <v>0.994001999333555</v>
      </c>
      <c r="O1323" s="266">
        <v>2983</v>
      </c>
      <c r="P1323" s="294">
        <v>0.9</v>
      </c>
      <c r="Q1323" s="267">
        <v>0.994001999333555</v>
      </c>
      <c r="R1323" s="267">
        <v>0.991204588910134</v>
      </c>
      <c r="S1323" s="267">
        <v>0.991114149008886</v>
      </c>
      <c r="T1323" s="295">
        <v>0.00279741042342163</v>
      </c>
      <c r="U1323" s="266">
        <v>3001</v>
      </c>
      <c r="V1323" s="266">
        <v>2867</v>
      </c>
      <c r="W1323" s="267">
        <v>0.955348217260913</v>
      </c>
      <c r="X1323" s="267">
        <v>0.955348217260913</v>
      </c>
      <c r="Y1323" s="268">
        <v>0.969024856596558</v>
      </c>
      <c r="Z1323" s="268">
        <v>0.959671907040328</v>
      </c>
      <c r="AA1323" s="295">
        <v>-0.0136766393356453</v>
      </c>
      <c r="AB1323" s="264">
        <v>17131</v>
      </c>
      <c r="AC1323" s="264">
        <v>16603</v>
      </c>
      <c r="AD1323" s="264">
        <v>16907</v>
      </c>
      <c r="AE1323" s="264">
        <v>16400</v>
      </c>
      <c r="AF1323" s="268">
        <v>0.969178681921662</v>
      </c>
      <c r="AG1323" s="268">
        <v>0.970012420890755</v>
      </c>
      <c r="AH1323" s="295">
        <v>-0.00083373896909289</v>
      </c>
    </row>
    <row r="1324" spans="1:34">
      <c r="A1324" s="315" t="s">
        <v>1974</v>
      </c>
      <c r="B1324" s="321" t="s">
        <v>3366</v>
      </c>
      <c r="C1324" s="293" t="s">
        <v>2438</v>
      </c>
      <c r="D1324" s="321" t="s">
        <v>2439</v>
      </c>
      <c r="E1324" s="263">
        <v>2485</v>
      </c>
      <c r="F1324" s="263">
        <v>2438</v>
      </c>
      <c r="G1324" s="263">
        <v>2313</v>
      </c>
      <c r="H1324" s="264">
        <v>2653</v>
      </c>
      <c r="I1324" s="264">
        <v>2576</v>
      </c>
      <c r="J1324" s="264">
        <v>2527</v>
      </c>
      <c r="K1324" s="264">
        <v>1136</v>
      </c>
      <c r="L1324" s="264">
        <v>1109</v>
      </c>
      <c r="M1324" s="264">
        <v>1062</v>
      </c>
      <c r="N1324" s="267">
        <v>0.981086519114688</v>
      </c>
      <c r="O1324" s="266">
        <v>2438</v>
      </c>
      <c r="P1324" s="294">
        <v>0.9</v>
      </c>
      <c r="Q1324" s="267">
        <v>0.981086519114688</v>
      </c>
      <c r="R1324" s="267">
        <v>0.970976253298153</v>
      </c>
      <c r="S1324" s="267">
        <v>0.976232394366197</v>
      </c>
      <c r="T1324" s="295">
        <v>0.0101102658165351</v>
      </c>
      <c r="U1324" s="266">
        <v>2485</v>
      </c>
      <c r="V1324" s="266">
        <v>2313</v>
      </c>
      <c r="W1324" s="267">
        <v>0.930784708249497</v>
      </c>
      <c r="X1324" s="267">
        <v>0.930784708249497</v>
      </c>
      <c r="Y1324" s="268">
        <v>0.952506596306069</v>
      </c>
      <c r="Z1324" s="268">
        <v>0.934859154929577</v>
      </c>
      <c r="AA1324" s="295">
        <v>-0.0217218880565716</v>
      </c>
      <c r="AB1324" s="264">
        <v>14567</v>
      </c>
      <c r="AC1324" s="264">
        <v>13734</v>
      </c>
      <c r="AD1324" s="264">
        <v>15673</v>
      </c>
      <c r="AE1324" s="264">
        <v>14898</v>
      </c>
      <c r="AF1324" s="268">
        <v>0.942815953868333</v>
      </c>
      <c r="AG1324" s="268">
        <v>0.950551904549225</v>
      </c>
      <c r="AH1324" s="295">
        <v>-0.00773595068089228</v>
      </c>
    </row>
    <row r="1325" spans="1:34">
      <c r="A1325" s="315" t="s">
        <v>1974</v>
      </c>
      <c r="B1325" s="321" t="s">
        <v>3366</v>
      </c>
      <c r="C1325" s="293" t="s">
        <v>2440</v>
      </c>
      <c r="D1325" s="321" t="s">
        <v>2441</v>
      </c>
      <c r="E1325" s="263">
        <v>1347</v>
      </c>
      <c r="F1325" s="263">
        <v>1329</v>
      </c>
      <c r="G1325" s="263">
        <v>1236</v>
      </c>
      <c r="H1325" s="264">
        <v>1440</v>
      </c>
      <c r="I1325" s="264">
        <v>1401</v>
      </c>
      <c r="J1325" s="264">
        <v>1291</v>
      </c>
      <c r="K1325" s="264">
        <v>544</v>
      </c>
      <c r="L1325" s="264">
        <v>531</v>
      </c>
      <c r="M1325" s="264">
        <v>495</v>
      </c>
      <c r="N1325" s="267">
        <v>0.986636971046771</v>
      </c>
      <c r="O1325" s="266">
        <v>1329</v>
      </c>
      <c r="P1325" s="294">
        <v>0.9</v>
      </c>
      <c r="Q1325" s="267">
        <v>0.986636971046771</v>
      </c>
      <c r="R1325" s="267">
        <v>0.972916666666667</v>
      </c>
      <c r="S1325" s="267">
        <v>0.976102941176471</v>
      </c>
      <c r="T1325" s="295">
        <v>0.013720304380104</v>
      </c>
      <c r="U1325" s="266">
        <v>1347</v>
      </c>
      <c r="V1325" s="266">
        <v>1236</v>
      </c>
      <c r="W1325" s="267">
        <v>0.917594654788419</v>
      </c>
      <c r="X1325" s="267">
        <v>0.917594654788419</v>
      </c>
      <c r="Y1325" s="268">
        <v>0.896527777777778</v>
      </c>
      <c r="Z1325" s="268">
        <v>0.909926470588235</v>
      </c>
      <c r="AA1325" s="295">
        <v>0.0210668770106409</v>
      </c>
      <c r="AB1325" s="264">
        <v>7839</v>
      </c>
      <c r="AC1325" s="264">
        <v>7106</v>
      </c>
      <c r="AD1325" s="264">
        <v>8301</v>
      </c>
      <c r="AE1325" s="264">
        <v>7546</v>
      </c>
      <c r="AF1325" s="268">
        <v>0.906493175149892</v>
      </c>
      <c r="AG1325" s="268">
        <v>0.909047102758704</v>
      </c>
      <c r="AH1325" s="295">
        <v>-0.00255392760881223</v>
      </c>
    </row>
    <row r="1326" spans="1:34">
      <c r="A1326" s="315" t="s">
        <v>1974</v>
      </c>
      <c r="B1326" s="321" t="s">
        <v>3366</v>
      </c>
      <c r="C1326" s="293" t="s">
        <v>2442</v>
      </c>
      <c r="D1326" s="321" t="s">
        <v>2443</v>
      </c>
      <c r="E1326" s="263">
        <v>4165</v>
      </c>
      <c r="F1326" s="263">
        <v>4116</v>
      </c>
      <c r="G1326" s="263">
        <v>3495</v>
      </c>
      <c r="H1326" s="264">
        <v>3654</v>
      </c>
      <c r="I1326" s="264">
        <v>3601</v>
      </c>
      <c r="J1326" s="264">
        <v>3223</v>
      </c>
      <c r="K1326" s="264">
        <v>2006</v>
      </c>
      <c r="L1326" s="264">
        <v>1991</v>
      </c>
      <c r="M1326" s="264">
        <v>1837</v>
      </c>
      <c r="N1326" s="267">
        <v>0.988235294117647</v>
      </c>
      <c r="O1326" s="266">
        <v>4116</v>
      </c>
      <c r="P1326" s="294">
        <v>0.9</v>
      </c>
      <c r="Q1326" s="267">
        <v>0.988235294117647</v>
      </c>
      <c r="R1326" s="267">
        <v>0.985495347564313</v>
      </c>
      <c r="S1326" s="267">
        <v>0.992522432701894</v>
      </c>
      <c r="T1326" s="295">
        <v>0.00273994655333398</v>
      </c>
      <c r="U1326" s="266">
        <v>4165</v>
      </c>
      <c r="V1326" s="266">
        <v>3495</v>
      </c>
      <c r="W1326" s="267">
        <v>0.839135654261705</v>
      </c>
      <c r="X1326" s="267">
        <v>0.839135654261705</v>
      </c>
      <c r="Y1326" s="268">
        <v>0.882047071702244</v>
      </c>
      <c r="Z1326" s="268">
        <v>0.915752741774676</v>
      </c>
      <c r="AA1326" s="295">
        <v>-0.0429114174405395</v>
      </c>
      <c r="AB1326" s="264">
        <v>23116</v>
      </c>
      <c r="AC1326" s="264">
        <v>20521</v>
      </c>
      <c r="AD1326" s="264">
        <v>23244</v>
      </c>
      <c r="AE1326" s="264">
        <v>20380</v>
      </c>
      <c r="AF1326" s="268">
        <v>0.887740093441772</v>
      </c>
      <c r="AG1326" s="268">
        <v>0.876785406986749</v>
      </c>
      <c r="AH1326" s="295">
        <v>0.0109546864550227</v>
      </c>
    </row>
    <row r="1327" spans="1:34">
      <c r="A1327" s="315" t="s">
        <v>1974</v>
      </c>
      <c r="B1327" s="321" t="s">
        <v>3366</v>
      </c>
      <c r="C1327" s="293" t="s">
        <v>2444</v>
      </c>
      <c r="D1327" s="321" t="s">
        <v>2445</v>
      </c>
      <c r="E1327" s="263">
        <v>1089</v>
      </c>
      <c r="F1327" s="263">
        <v>1070</v>
      </c>
      <c r="G1327" s="263">
        <v>1024</v>
      </c>
      <c r="H1327" s="264">
        <v>1141</v>
      </c>
      <c r="I1327" s="264">
        <v>1118</v>
      </c>
      <c r="J1327" s="264">
        <v>1056</v>
      </c>
      <c r="K1327" s="264">
        <v>450</v>
      </c>
      <c r="L1327" s="264">
        <v>444</v>
      </c>
      <c r="M1327" s="264">
        <v>424</v>
      </c>
      <c r="N1327" s="267">
        <v>0.982552800734619</v>
      </c>
      <c r="O1327" s="266">
        <v>1070</v>
      </c>
      <c r="P1327" s="294">
        <v>0.9</v>
      </c>
      <c r="Q1327" s="267">
        <v>0.982552800734619</v>
      </c>
      <c r="R1327" s="267">
        <v>0.979842243645925</v>
      </c>
      <c r="S1327" s="267">
        <v>0.986666666666667</v>
      </c>
      <c r="T1327" s="295">
        <v>0.00271055708869428</v>
      </c>
      <c r="U1327" s="266">
        <v>1089</v>
      </c>
      <c r="V1327" s="266">
        <v>1024</v>
      </c>
      <c r="W1327" s="267">
        <v>0.940312213039486</v>
      </c>
      <c r="X1327" s="267">
        <v>0.940312213039486</v>
      </c>
      <c r="Y1327" s="268">
        <v>0.925503943908852</v>
      </c>
      <c r="Z1327" s="268">
        <v>0.942222222222222</v>
      </c>
      <c r="AA1327" s="295">
        <v>0.0148082691306338</v>
      </c>
      <c r="AB1327" s="264">
        <v>6217</v>
      </c>
      <c r="AC1327" s="264">
        <v>5881</v>
      </c>
      <c r="AD1327" s="264">
        <v>6650</v>
      </c>
      <c r="AE1327" s="264">
        <v>6365</v>
      </c>
      <c r="AF1327" s="268">
        <v>0.94595464050185</v>
      </c>
      <c r="AG1327" s="268">
        <v>0.957142857142857</v>
      </c>
      <c r="AH1327" s="295">
        <v>-0.0111882166410074</v>
      </c>
    </row>
    <row r="1328" spans="1:34">
      <c r="A1328" s="315" t="s">
        <v>1974</v>
      </c>
      <c r="B1328" s="321" t="s">
        <v>3365</v>
      </c>
      <c r="C1328" s="293" t="s">
        <v>2446</v>
      </c>
      <c r="D1328" s="321" t="s">
        <v>2447</v>
      </c>
      <c r="E1328" s="263">
        <v>0</v>
      </c>
      <c r="F1328" s="263">
        <v>0</v>
      </c>
      <c r="G1328" s="263">
        <v>0</v>
      </c>
      <c r="H1328" s="264">
        <v>0</v>
      </c>
      <c r="I1328" s="264">
        <v>0</v>
      </c>
      <c r="J1328" s="264">
        <v>0</v>
      </c>
      <c r="K1328" s="264">
        <v>0</v>
      </c>
      <c r="L1328" s="264">
        <v>0</v>
      </c>
      <c r="M1328" s="264">
        <v>0</v>
      </c>
      <c r="N1328" s="267">
        <v>0</v>
      </c>
      <c r="O1328" s="266">
        <v>0</v>
      </c>
      <c r="P1328" s="294">
        <v>0.9</v>
      </c>
      <c r="Q1328" s="267">
        <v>0</v>
      </c>
      <c r="R1328" s="267">
        <v>0</v>
      </c>
      <c r="S1328" s="267">
        <v>0</v>
      </c>
      <c r="T1328" s="295">
        <v>0</v>
      </c>
      <c r="U1328" s="266">
        <v>0</v>
      </c>
      <c r="V1328" s="266">
        <v>0</v>
      </c>
      <c r="W1328" s="267">
        <v>0</v>
      </c>
      <c r="X1328" s="267">
        <v>0</v>
      </c>
      <c r="Y1328" s="268">
        <v>0</v>
      </c>
      <c r="Z1328" s="268">
        <v>0</v>
      </c>
      <c r="AA1328" s="295">
        <v>0</v>
      </c>
      <c r="AB1328" s="264">
        <v>0</v>
      </c>
      <c r="AC1328" s="264">
        <v>0</v>
      </c>
      <c r="AD1328" s="264">
        <v>2</v>
      </c>
      <c r="AE1328" s="264">
        <v>2</v>
      </c>
      <c r="AF1328" s="268">
        <v>0</v>
      </c>
      <c r="AG1328" s="268">
        <v>1</v>
      </c>
      <c r="AH1328" s="295">
        <v>-1</v>
      </c>
    </row>
    <row r="1329" spans="1:34">
      <c r="A1329" s="315" t="s">
        <v>1974</v>
      </c>
      <c r="B1329" s="321" t="s">
        <v>3365</v>
      </c>
      <c r="C1329" s="293" t="s">
        <v>2448</v>
      </c>
      <c r="D1329" s="321" t="s">
        <v>2449</v>
      </c>
      <c r="E1329" s="263">
        <v>3628</v>
      </c>
      <c r="F1329" s="263">
        <v>3581</v>
      </c>
      <c r="G1329" s="263">
        <v>3459</v>
      </c>
      <c r="H1329" s="264">
        <v>3023</v>
      </c>
      <c r="I1329" s="264">
        <v>2991</v>
      </c>
      <c r="J1329" s="264">
        <v>2835</v>
      </c>
      <c r="K1329" s="264">
        <v>1625</v>
      </c>
      <c r="L1329" s="264">
        <v>1599</v>
      </c>
      <c r="M1329" s="264">
        <v>1529</v>
      </c>
      <c r="N1329" s="267">
        <v>0.987045203969129</v>
      </c>
      <c r="O1329" s="266">
        <v>3581</v>
      </c>
      <c r="P1329" s="294">
        <v>0.9</v>
      </c>
      <c r="Q1329" s="267">
        <v>0.987045203969129</v>
      </c>
      <c r="R1329" s="267">
        <v>0.989414488918293</v>
      </c>
      <c r="S1329" s="267">
        <v>0.984</v>
      </c>
      <c r="T1329" s="295">
        <v>-0.00236928494916411</v>
      </c>
      <c r="U1329" s="266">
        <v>3628</v>
      </c>
      <c r="V1329" s="266">
        <v>3459</v>
      </c>
      <c r="W1329" s="267">
        <v>0.953417861080485</v>
      </c>
      <c r="X1329" s="267">
        <v>0.953417861080485</v>
      </c>
      <c r="Y1329" s="268">
        <v>0.937810122394972</v>
      </c>
      <c r="Z1329" s="268">
        <v>0.940923076923077</v>
      </c>
      <c r="AA1329" s="295">
        <v>0.0156077386855132</v>
      </c>
      <c r="AB1329" s="264">
        <v>18872</v>
      </c>
      <c r="AC1329" s="264">
        <v>17812</v>
      </c>
      <c r="AD1329" s="264">
        <v>19603</v>
      </c>
      <c r="AE1329" s="264">
        <v>18777</v>
      </c>
      <c r="AF1329" s="268">
        <v>0.943832132259432</v>
      </c>
      <c r="AG1329" s="268">
        <v>0.9578635923073</v>
      </c>
      <c r="AH1329" s="295">
        <v>-0.0140314600478679</v>
      </c>
    </row>
    <row r="1330" spans="1:34">
      <c r="A1330" s="315" t="s">
        <v>1974</v>
      </c>
      <c r="B1330" s="321" t="s">
        <v>3365</v>
      </c>
      <c r="C1330" s="293" t="s">
        <v>2450</v>
      </c>
      <c r="D1330" s="321" t="s">
        <v>2451</v>
      </c>
      <c r="E1330" s="263">
        <v>3988</v>
      </c>
      <c r="F1330" s="263">
        <v>3927</v>
      </c>
      <c r="G1330" s="263">
        <v>3693</v>
      </c>
      <c r="H1330" s="264">
        <v>3479</v>
      </c>
      <c r="I1330" s="264">
        <v>3435</v>
      </c>
      <c r="J1330" s="264">
        <v>3223</v>
      </c>
      <c r="K1330" s="264">
        <v>1951</v>
      </c>
      <c r="L1330" s="264">
        <v>1921</v>
      </c>
      <c r="M1330" s="264">
        <v>1831</v>
      </c>
      <c r="N1330" s="267">
        <v>0.984704112337011</v>
      </c>
      <c r="O1330" s="266">
        <v>3927</v>
      </c>
      <c r="P1330" s="294">
        <v>0.9</v>
      </c>
      <c r="Q1330" s="267">
        <v>0.984704112337011</v>
      </c>
      <c r="R1330" s="267">
        <v>0.987352687553895</v>
      </c>
      <c r="S1330" s="267">
        <v>0.984623270117888</v>
      </c>
      <c r="T1330" s="295">
        <v>-0.00264857521688378</v>
      </c>
      <c r="U1330" s="266">
        <v>3988</v>
      </c>
      <c r="V1330" s="266">
        <v>3693</v>
      </c>
      <c r="W1330" s="267">
        <v>0.926028084252758</v>
      </c>
      <c r="X1330" s="267">
        <v>0.926028084252758</v>
      </c>
      <c r="Y1330" s="268">
        <v>0.926415636677206</v>
      </c>
      <c r="Z1330" s="268">
        <v>0.938493080471553</v>
      </c>
      <c r="AA1330" s="295">
        <v>-0.000387552424447768</v>
      </c>
      <c r="AB1330" s="264">
        <v>21630</v>
      </c>
      <c r="AC1330" s="264">
        <v>20142</v>
      </c>
      <c r="AD1330" s="264">
        <v>21667</v>
      </c>
      <c r="AE1330" s="264">
        <v>20472</v>
      </c>
      <c r="AF1330" s="268">
        <v>0.93120665742025</v>
      </c>
      <c r="AG1330" s="268">
        <v>0.94484700235381</v>
      </c>
      <c r="AH1330" s="295">
        <v>-0.0136403449335603</v>
      </c>
    </row>
    <row r="1331" spans="1:34">
      <c r="A1331" s="315" t="s">
        <v>1974</v>
      </c>
      <c r="B1331" s="321" t="s">
        <v>3365</v>
      </c>
      <c r="C1331" s="293" t="s">
        <v>2452</v>
      </c>
      <c r="D1331" s="321" t="s">
        <v>2453</v>
      </c>
      <c r="E1331" s="263">
        <v>6851</v>
      </c>
      <c r="F1331" s="263">
        <v>6737</v>
      </c>
      <c r="G1331" s="263">
        <v>6464</v>
      </c>
      <c r="H1331" s="264">
        <v>5884</v>
      </c>
      <c r="I1331" s="264">
        <v>5831</v>
      </c>
      <c r="J1331" s="264">
        <v>5544</v>
      </c>
      <c r="K1331" s="264">
        <v>3365</v>
      </c>
      <c r="L1331" s="264">
        <v>3331</v>
      </c>
      <c r="M1331" s="264">
        <v>3204</v>
      </c>
      <c r="N1331" s="267">
        <v>0.983360093417019</v>
      </c>
      <c r="O1331" s="266">
        <v>6737</v>
      </c>
      <c r="P1331" s="294">
        <v>0.9</v>
      </c>
      <c r="Q1331" s="267">
        <v>0.983360093417019</v>
      </c>
      <c r="R1331" s="267">
        <v>0.990992522093814</v>
      </c>
      <c r="S1331" s="267">
        <v>0.989895988112927</v>
      </c>
      <c r="T1331" s="295">
        <v>-0.00763242867679426</v>
      </c>
      <c r="U1331" s="266">
        <v>6851</v>
      </c>
      <c r="V1331" s="266">
        <v>6464</v>
      </c>
      <c r="W1331" s="267">
        <v>0.943511896073566</v>
      </c>
      <c r="X1331" s="267">
        <v>0.943511896073566</v>
      </c>
      <c r="Y1331" s="268">
        <v>0.942216179469748</v>
      </c>
      <c r="Z1331" s="268">
        <v>0.952154531946508</v>
      </c>
      <c r="AA1331" s="295">
        <v>0.00129571660381744</v>
      </c>
      <c r="AB1331" s="264">
        <v>35615</v>
      </c>
      <c r="AC1331" s="264">
        <v>33739</v>
      </c>
      <c r="AD1331" s="264">
        <v>34986</v>
      </c>
      <c r="AE1331" s="264">
        <v>33245</v>
      </c>
      <c r="AF1331" s="268">
        <v>0.947325565070897</v>
      </c>
      <c r="AG1331" s="268">
        <v>0.950237237752244</v>
      </c>
      <c r="AH1331" s="295">
        <v>-0.00291167268134673</v>
      </c>
    </row>
    <row r="1332" spans="1:34">
      <c r="A1332" s="315" t="s">
        <v>1974</v>
      </c>
      <c r="B1332" s="321" t="s">
        <v>3365</v>
      </c>
      <c r="C1332" s="293" t="s">
        <v>2454</v>
      </c>
      <c r="D1332" s="321" t="s">
        <v>2455</v>
      </c>
      <c r="E1332" s="263">
        <v>5639</v>
      </c>
      <c r="F1332" s="263">
        <v>5520</v>
      </c>
      <c r="G1332" s="263">
        <v>5314</v>
      </c>
      <c r="H1332" s="264">
        <v>4992</v>
      </c>
      <c r="I1332" s="264">
        <v>4860</v>
      </c>
      <c r="J1332" s="264">
        <v>4730</v>
      </c>
      <c r="K1332" s="264">
        <v>2703</v>
      </c>
      <c r="L1332" s="264">
        <v>2652</v>
      </c>
      <c r="M1332" s="264">
        <v>2609</v>
      </c>
      <c r="N1332" s="267">
        <v>0.978896967547437</v>
      </c>
      <c r="O1332" s="266">
        <v>5520</v>
      </c>
      <c r="P1332" s="294">
        <v>0.9</v>
      </c>
      <c r="Q1332" s="267">
        <v>0.978896967547437</v>
      </c>
      <c r="R1332" s="267">
        <v>0.973557692307692</v>
      </c>
      <c r="S1332" s="267">
        <v>0.981132075471698</v>
      </c>
      <c r="T1332" s="295">
        <v>0.0053392752397452</v>
      </c>
      <c r="U1332" s="266">
        <v>5639</v>
      </c>
      <c r="V1332" s="266">
        <v>5314</v>
      </c>
      <c r="W1332" s="267">
        <v>0.942365667671573</v>
      </c>
      <c r="X1332" s="267">
        <v>0.942365667671573</v>
      </c>
      <c r="Y1332" s="268">
        <v>0.947516025641026</v>
      </c>
      <c r="Z1332" s="268">
        <v>0.965223825379208</v>
      </c>
      <c r="AA1332" s="295">
        <v>-0.00515035796945273</v>
      </c>
      <c r="AB1332" s="264">
        <v>29410</v>
      </c>
      <c r="AC1332" s="264">
        <v>27849</v>
      </c>
      <c r="AD1332" s="264">
        <v>29033</v>
      </c>
      <c r="AE1332" s="264">
        <v>27734</v>
      </c>
      <c r="AF1332" s="268">
        <v>0.946922815368922</v>
      </c>
      <c r="AG1332" s="268">
        <v>0.955257810078187</v>
      </c>
      <c r="AH1332" s="295">
        <v>-0.0083349947092648</v>
      </c>
    </row>
    <row r="1333" spans="1:34">
      <c r="A1333" s="315" t="s">
        <v>1974</v>
      </c>
      <c r="B1333" s="321" t="s">
        <v>3365</v>
      </c>
      <c r="C1333" s="293" t="s">
        <v>2456</v>
      </c>
      <c r="D1333" s="321" t="s">
        <v>2457</v>
      </c>
      <c r="E1333" s="263">
        <v>2400</v>
      </c>
      <c r="F1333" s="263">
        <v>2342</v>
      </c>
      <c r="G1333" s="263">
        <v>2245</v>
      </c>
      <c r="H1333" s="264">
        <v>1548</v>
      </c>
      <c r="I1333" s="264">
        <v>1411</v>
      </c>
      <c r="J1333" s="264">
        <v>1322</v>
      </c>
      <c r="K1333" s="264">
        <v>1183</v>
      </c>
      <c r="L1333" s="264">
        <v>1168</v>
      </c>
      <c r="M1333" s="264">
        <v>1109</v>
      </c>
      <c r="N1333" s="267">
        <v>0.975833333333333</v>
      </c>
      <c r="O1333" s="266">
        <v>2342</v>
      </c>
      <c r="P1333" s="294">
        <v>0.9</v>
      </c>
      <c r="Q1333" s="267">
        <v>0.975833333333333</v>
      </c>
      <c r="R1333" s="267">
        <v>0.911498708010336</v>
      </c>
      <c r="S1333" s="267">
        <v>0.987320371935757</v>
      </c>
      <c r="T1333" s="295">
        <v>0.0643346253229974</v>
      </c>
      <c r="U1333" s="266">
        <v>2400</v>
      </c>
      <c r="V1333" s="266">
        <v>2245</v>
      </c>
      <c r="W1333" s="267">
        <v>0.935416666666667</v>
      </c>
      <c r="X1333" s="267">
        <v>0.935416666666667</v>
      </c>
      <c r="Y1333" s="268">
        <v>0.854005167958656</v>
      </c>
      <c r="Z1333" s="268">
        <v>0.937447168216399</v>
      </c>
      <c r="AA1333" s="295">
        <v>0.0814114987080103</v>
      </c>
      <c r="AB1333" s="264">
        <v>12269</v>
      </c>
      <c r="AC1333" s="264">
        <v>11433</v>
      </c>
      <c r="AD1333" s="264">
        <v>13410</v>
      </c>
      <c r="AE1333" s="264">
        <v>12609</v>
      </c>
      <c r="AF1333" s="268">
        <v>0.931860787350232</v>
      </c>
      <c r="AG1333" s="268">
        <v>0.940268456375839</v>
      </c>
      <c r="AH1333" s="295">
        <v>-0.00840766902560663</v>
      </c>
    </row>
    <row r="1334" spans="1:34">
      <c r="A1334" s="315" t="s">
        <v>1974</v>
      </c>
      <c r="B1334" s="321" t="s">
        <v>3365</v>
      </c>
      <c r="C1334" s="293" t="s">
        <v>2458</v>
      </c>
      <c r="D1334" s="321" t="s">
        <v>2459</v>
      </c>
      <c r="E1334" s="263">
        <v>1211</v>
      </c>
      <c r="F1334" s="263">
        <v>1185</v>
      </c>
      <c r="G1334" s="263">
        <v>1108</v>
      </c>
      <c r="H1334" s="264">
        <v>1110</v>
      </c>
      <c r="I1334" s="264">
        <v>1060</v>
      </c>
      <c r="J1334" s="264">
        <v>969</v>
      </c>
      <c r="K1334" s="264">
        <v>546</v>
      </c>
      <c r="L1334" s="264">
        <v>540</v>
      </c>
      <c r="M1334" s="264">
        <v>510</v>
      </c>
      <c r="N1334" s="267">
        <v>0.978530140379851</v>
      </c>
      <c r="O1334" s="266">
        <v>1185</v>
      </c>
      <c r="P1334" s="294">
        <v>0.9</v>
      </c>
      <c r="Q1334" s="267">
        <v>0.978530140379851</v>
      </c>
      <c r="R1334" s="267">
        <v>0.954954954954955</v>
      </c>
      <c r="S1334" s="267">
        <v>0.989010989010989</v>
      </c>
      <c r="T1334" s="295">
        <v>0.0235751854248963</v>
      </c>
      <c r="U1334" s="266">
        <v>1211</v>
      </c>
      <c r="V1334" s="266">
        <v>1108</v>
      </c>
      <c r="W1334" s="267">
        <v>0.91494632535095</v>
      </c>
      <c r="X1334" s="267">
        <v>0.91494632535095</v>
      </c>
      <c r="Y1334" s="268">
        <v>0.872972972972973</v>
      </c>
      <c r="Z1334" s="268">
        <v>0.934065934065934</v>
      </c>
      <c r="AA1334" s="295">
        <v>0.0419733523779767</v>
      </c>
      <c r="AB1334" s="264">
        <v>6650</v>
      </c>
      <c r="AC1334" s="264">
        <v>6134</v>
      </c>
      <c r="AD1334" s="264">
        <v>6631</v>
      </c>
      <c r="AE1334" s="264">
        <v>6207</v>
      </c>
      <c r="AF1334" s="268">
        <v>0.922406015037594</v>
      </c>
      <c r="AG1334" s="268">
        <v>0.936057909817524</v>
      </c>
      <c r="AH1334" s="295">
        <v>-0.0136518947799298</v>
      </c>
    </row>
    <row r="1335" spans="1:34">
      <c r="A1335" s="315" t="s">
        <v>1974</v>
      </c>
      <c r="B1335" s="321" t="s">
        <v>3365</v>
      </c>
      <c r="C1335" s="293" t="s">
        <v>2460</v>
      </c>
      <c r="D1335" s="321" t="s">
        <v>2461</v>
      </c>
      <c r="E1335" s="263">
        <v>1089</v>
      </c>
      <c r="F1335" s="263">
        <v>1077</v>
      </c>
      <c r="G1335" s="263">
        <v>1004</v>
      </c>
      <c r="H1335" s="264">
        <v>804</v>
      </c>
      <c r="I1335" s="264">
        <v>788</v>
      </c>
      <c r="J1335" s="264">
        <v>742</v>
      </c>
      <c r="K1335" s="264">
        <v>469</v>
      </c>
      <c r="L1335" s="264">
        <v>463</v>
      </c>
      <c r="M1335" s="264">
        <v>432</v>
      </c>
      <c r="N1335" s="267">
        <v>0.988980716253444</v>
      </c>
      <c r="O1335" s="266">
        <v>1077</v>
      </c>
      <c r="P1335" s="294">
        <v>0.9</v>
      </c>
      <c r="Q1335" s="267">
        <v>0.988980716253444</v>
      </c>
      <c r="R1335" s="267">
        <v>0.980099502487562</v>
      </c>
      <c r="S1335" s="267">
        <v>0.987206823027719</v>
      </c>
      <c r="T1335" s="295">
        <v>0.00888121376588136</v>
      </c>
      <c r="U1335" s="266">
        <v>1089</v>
      </c>
      <c r="V1335" s="266">
        <v>1004</v>
      </c>
      <c r="W1335" s="267">
        <v>0.921946740128558</v>
      </c>
      <c r="X1335" s="267">
        <v>0.921946740128558</v>
      </c>
      <c r="Y1335" s="268">
        <v>0.922885572139303</v>
      </c>
      <c r="Z1335" s="268">
        <v>0.921108742004264</v>
      </c>
      <c r="AA1335" s="295">
        <v>-0.000938832010745183</v>
      </c>
      <c r="AB1335" s="264">
        <v>5444</v>
      </c>
      <c r="AC1335" s="264">
        <v>4955</v>
      </c>
      <c r="AD1335" s="264">
        <v>5593</v>
      </c>
      <c r="AE1335" s="264">
        <v>5221</v>
      </c>
      <c r="AF1335" s="268">
        <v>0.91017634092579</v>
      </c>
      <c r="AG1335" s="268">
        <v>0.933488288932594</v>
      </c>
      <c r="AH1335" s="295">
        <v>-0.0233119480068045</v>
      </c>
    </row>
    <row r="1336" spans="1:34">
      <c r="A1336" s="315" t="s">
        <v>1974</v>
      </c>
      <c r="B1336" s="321" t="s">
        <v>3365</v>
      </c>
      <c r="C1336" s="293" t="s">
        <v>2462</v>
      </c>
      <c r="D1336" s="321" t="s">
        <v>2463</v>
      </c>
      <c r="E1336" s="263">
        <v>3677</v>
      </c>
      <c r="F1336" s="263">
        <v>3620</v>
      </c>
      <c r="G1336" s="263">
        <v>3458</v>
      </c>
      <c r="H1336" s="264">
        <v>3303</v>
      </c>
      <c r="I1336" s="264">
        <v>3253</v>
      </c>
      <c r="J1336" s="264">
        <v>3111</v>
      </c>
      <c r="K1336" s="264">
        <v>1663</v>
      </c>
      <c r="L1336" s="264">
        <v>1641</v>
      </c>
      <c r="M1336" s="264">
        <v>1562</v>
      </c>
      <c r="N1336" s="267">
        <v>0.984498232254555</v>
      </c>
      <c r="O1336" s="266">
        <v>3620</v>
      </c>
      <c r="P1336" s="294">
        <v>0.9</v>
      </c>
      <c r="Q1336" s="267">
        <v>0.984498232254555</v>
      </c>
      <c r="R1336" s="267">
        <v>0.984862246442628</v>
      </c>
      <c r="S1336" s="267">
        <v>0.986770895971137</v>
      </c>
      <c r="T1336" s="295">
        <v>-0.000364014188072526</v>
      </c>
      <c r="U1336" s="266">
        <v>3677</v>
      </c>
      <c r="V1336" s="266">
        <v>3458</v>
      </c>
      <c r="W1336" s="267">
        <v>0.940440576556976</v>
      </c>
      <c r="X1336" s="267">
        <v>0.940440576556976</v>
      </c>
      <c r="Y1336" s="268">
        <v>0.941871026339691</v>
      </c>
      <c r="Z1336" s="268">
        <v>0.939266386049308</v>
      </c>
      <c r="AA1336" s="295">
        <v>-0.00143044978271545</v>
      </c>
      <c r="AB1336" s="264">
        <v>20418</v>
      </c>
      <c r="AC1336" s="264">
        <v>19151</v>
      </c>
      <c r="AD1336" s="264">
        <v>21488</v>
      </c>
      <c r="AE1336" s="264">
        <v>20235</v>
      </c>
      <c r="AF1336" s="268">
        <v>0.937946909589578</v>
      </c>
      <c r="AG1336" s="268">
        <v>0.941688384214445</v>
      </c>
      <c r="AH1336" s="295">
        <v>-0.0037414746248674</v>
      </c>
    </row>
    <row r="1337" spans="1:34">
      <c r="A1337" s="315" t="s">
        <v>1974</v>
      </c>
      <c r="B1337" s="321" t="s">
        <v>3365</v>
      </c>
      <c r="C1337" s="293" t="s">
        <v>2464</v>
      </c>
      <c r="D1337" s="321" t="s">
        <v>2465</v>
      </c>
      <c r="E1337" s="263">
        <v>2567</v>
      </c>
      <c r="F1337" s="263">
        <v>2552</v>
      </c>
      <c r="G1337" s="263">
        <v>2455</v>
      </c>
      <c r="H1337" s="264">
        <v>2135</v>
      </c>
      <c r="I1337" s="264">
        <v>2086</v>
      </c>
      <c r="J1337" s="264">
        <v>2050</v>
      </c>
      <c r="K1337" s="264">
        <v>1060</v>
      </c>
      <c r="L1337" s="264">
        <v>1012</v>
      </c>
      <c r="M1337" s="264">
        <v>1001</v>
      </c>
      <c r="N1337" s="267">
        <v>0.994156603038566</v>
      </c>
      <c r="O1337" s="266">
        <v>2552</v>
      </c>
      <c r="P1337" s="294">
        <v>0.9</v>
      </c>
      <c r="Q1337" s="267">
        <v>0.994156603038566</v>
      </c>
      <c r="R1337" s="267">
        <v>0.977049180327869</v>
      </c>
      <c r="S1337" s="267">
        <v>0.954716981132075</v>
      </c>
      <c r="T1337" s="295">
        <v>0.0171074227106977</v>
      </c>
      <c r="U1337" s="266">
        <v>2567</v>
      </c>
      <c r="V1337" s="266">
        <v>2455</v>
      </c>
      <c r="W1337" s="267">
        <v>0.956369302687963</v>
      </c>
      <c r="X1337" s="267">
        <v>0.956369302687963</v>
      </c>
      <c r="Y1337" s="268">
        <v>0.960187353629977</v>
      </c>
      <c r="Z1337" s="268">
        <v>0.944339622641509</v>
      </c>
      <c r="AA1337" s="295">
        <v>-0.00381805094201393</v>
      </c>
      <c r="AB1337" s="264">
        <v>13690</v>
      </c>
      <c r="AC1337" s="264">
        <v>13135</v>
      </c>
      <c r="AD1337" s="264">
        <v>14149</v>
      </c>
      <c r="AE1337" s="264">
        <v>13558</v>
      </c>
      <c r="AF1337" s="268">
        <v>0.959459459459459</v>
      </c>
      <c r="AG1337" s="268">
        <v>0.958230263622871</v>
      </c>
      <c r="AH1337" s="295">
        <v>0.00122919583658854</v>
      </c>
    </row>
    <row r="1338" spans="1:34">
      <c r="A1338" s="315" t="s">
        <v>1974</v>
      </c>
      <c r="B1338" s="321" t="s">
        <v>3365</v>
      </c>
      <c r="C1338" s="293" t="s">
        <v>2466</v>
      </c>
      <c r="D1338" s="321" t="s">
        <v>2467</v>
      </c>
      <c r="E1338" s="263">
        <v>4244</v>
      </c>
      <c r="F1338" s="263">
        <v>4209</v>
      </c>
      <c r="G1338" s="263">
        <v>3681</v>
      </c>
      <c r="H1338" s="264">
        <v>3195</v>
      </c>
      <c r="I1338" s="264">
        <v>3160</v>
      </c>
      <c r="J1338" s="264">
        <v>2737</v>
      </c>
      <c r="K1338" s="264">
        <v>2285</v>
      </c>
      <c r="L1338" s="264">
        <v>2263</v>
      </c>
      <c r="M1338" s="264">
        <v>2032</v>
      </c>
      <c r="N1338" s="267">
        <v>0.991753063147974</v>
      </c>
      <c r="O1338" s="266">
        <v>4209</v>
      </c>
      <c r="P1338" s="294">
        <v>0.9</v>
      </c>
      <c r="Q1338" s="267">
        <v>0.991753063147974</v>
      </c>
      <c r="R1338" s="267">
        <v>0.989045383411581</v>
      </c>
      <c r="S1338" s="267">
        <v>0.990371991247265</v>
      </c>
      <c r="T1338" s="295">
        <v>0.00270767973639308</v>
      </c>
      <c r="U1338" s="266">
        <v>4244</v>
      </c>
      <c r="V1338" s="266">
        <v>3681</v>
      </c>
      <c r="W1338" s="267">
        <v>0.867342130065975</v>
      </c>
      <c r="X1338" s="267">
        <v>0.867342130065975</v>
      </c>
      <c r="Y1338" s="268">
        <v>0.856651017214398</v>
      </c>
      <c r="Z1338" s="268">
        <v>0.889277899343545</v>
      </c>
      <c r="AA1338" s="295">
        <v>0.010691112851578</v>
      </c>
      <c r="AB1338" s="264">
        <v>22989</v>
      </c>
      <c r="AC1338" s="264">
        <v>20159</v>
      </c>
      <c r="AD1338" s="264">
        <v>25455</v>
      </c>
      <c r="AE1338" s="264">
        <v>22835</v>
      </c>
      <c r="AF1338" s="268">
        <v>0.876897646700596</v>
      </c>
      <c r="AG1338" s="268">
        <v>0.897073266548812</v>
      </c>
      <c r="AH1338" s="295">
        <v>-0.0201756198482157</v>
      </c>
    </row>
    <row r="1339" spans="1:34">
      <c r="A1339" s="315" t="s">
        <v>1974</v>
      </c>
      <c r="B1339" s="321" t="s">
        <v>3365</v>
      </c>
      <c r="C1339" s="293" t="s">
        <v>2468</v>
      </c>
      <c r="D1339" s="321" t="s">
        <v>2469</v>
      </c>
      <c r="E1339" s="263">
        <v>0</v>
      </c>
      <c r="F1339" s="263">
        <v>0</v>
      </c>
      <c r="G1339" s="263">
        <v>0</v>
      </c>
      <c r="H1339" s="264">
        <v>1</v>
      </c>
      <c r="I1339" s="264">
        <v>1</v>
      </c>
      <c r="J1339" s="264">
        <v>0</v>
      </c>
      <c r="K1339" s="264">
        <v>0</v>
      </c>
      <c r="L1339" s="264">
        <v>0</v>
      </c>
      <c r="M1339" s="264">
        <v>0</v>
      </c>
      <c r="N1339" s="267">
        <v>0</v>
      </c>
      <c r="O1339" s="266">
        <v>0</v>
      </c>
      <c r="P1339" s="294">
        <v>0.9</v>
      </c>
      <c r="Q1339" s="267">
        <v>0</v>
      </c>
      <c r="R1339" s="267">
        <v>1</v>
      </c>
      <c r="S1339" s="267">
        <v>0</v>
      </c>
      <c r="T1339" s="295">
        <v>-1</v>
      </c>
      <c r="U1339" s="266">
        <v>0</v>
      </c>
      <c r="V1339" s="266">
        <v>0</v>
      </c>
      <c r="W1339" s="267">
        <v>0</v>
      </c>
      <c r="X1339" s="267">
        <v>0</v>
      </c>
      <c r="Y1339" s="268">
        <v>0</v>
      </c>
      <c r="Z1339" s="268">
        <v>0</v>
      </c>
      <c r="AA1339" s="295">
        <v>0</v>
      </c>
      <c r="AB1339" s="264">
        <v>1</v>
      </c>
      <c r="AC1339" s="264">
        <v>0</v>
      </c>
      <c r="AD1339" s="264">
        <v>0</v>
      </c>
      <c r="AE1339" s="264">
        <v>0</v>
      </c>
      <c r="AF1339" s="268">
        <v>0</v>
      </c>
      <c r="AG1339" s="268">
        <v>0</v>
      </c>
      <c r="AH1339" s="295">
        <v>0</v>
      </c>
    </row>
    <row r="1340" spans="1:34">
      <c r="A1340" s="315" t="s">
        <v>1974</v>
      </c>
      <c r="B1340" s="321" t="s">
        <v>3365</v>
      </c>
      <c r="C1340" s="293" t="s">
        <v>2470</v>
      </c>
      <c r="D1340" s="321" t="s">
        <v>2471</v>
      </c>
      <c r="E1340" s="263">
        <v>1692</v>
      </c>
      <c r="F1340" s="263">
        <v>1679</v>
      </c>
      <c r="G1340" s="263">
        <v>1627</v>
      </c>
      <c r="H1340" s="264">
        <v>1476</v>
      </c>
      <c r="I1340" s="264">
        <v>1469</v>
      </c>
      <c r="J1340" s="264">
        <v>1424</v>
      </c>
      <c r="K1340" s="264">
        <v>746</v>
      </c>
      <c r="L1340" s="264">
        <v>742</v>
      </c>
      <c r="M1340" s="264">
        <v>717</v>
      </c>
      <c r="N1340" s="267">
        <v>0.992316784869976</v>
      </c>
      <c r="O1340" s="266">
        <v>1679</v>
      </c>
      <c r="P1340" s="294">
        <v>0.9</v>
      </c>
      <c r="Q1340" s="267">
        <v>0.992316784869976</v>
      </c>
      <c r="R1340" s="267">
        <v>0.995257452574526</v>
      </c>
      <c r="S1340" s="267">
        <v>0.994638069705094</v>
      </c>
      <c r="T1340" s="295">
        <v>-0.00294066770454937</v>
      </c>
      <c r="U1340" s="266">
        <v>1692</v>
      </c>
      <c r="V1340" s="266">
        <v>1627</v>
      </c>
      <c r="W1340" s="267">
        <v>0.961583924349882</v>
      </c>
      <c r="X1340" s="267">
        <v>0.961583924349882</v>
      </c>
      <c r="Y1340" s="268">
        <v>0.964769647696477</v>
      </c>
      <c r="Z1340" s="268">
        <v>0.96112600536193</v>
      </c>
      <c r="AA1340" s="295">
        <v>-0.00318572334659517</v>
      </c>
      <c r="AB1340" s="264">
        <v>8846</v>
      </c>
      <c r="AC1340" s="264">
        <v>8533</v>
      </c>
      <c r="AD1340" s="264">
        <v>9015</v>
      </c>
      <c r="AE1340" s="264">
        <v>8713</v>
      </c>
      <c r="AF1340" s="268">
        <v>0.964616775943929</v>
      </c>
      <c r="AG1340" s="268">
        <v>0.966500277315585</v>
      </c>
      <c r="AH1340" s="295">
        <v>-0.00188350137165572</v>
      </c>
    </row>
    <row r="1341" spans="1:34">
      <c r="A1341" s="315" t="s">
        <v>1974</v>
      </c>
      <c r="B1341" s="321" t="s">
        <v>3366</v>
      </c>
      <c r="C1341" s="293" t="s">
        <v>2472</v>
      </c>
      <c r="D1341" s="321" t="s">
        <v>2473</v>
      </c>
      <c r="E1341" s="263">
        <v>6176</v>
      </c>
      <c r="F1341" s="263">
        <v>6057</v>
      </c>
      <c r="G1341" s="263">
        <v>5657</v>
      </c>
      <c r="H1341" s="264">
        <v>4996</v>
      </c>
      <c r="I1341" s="264">
        <v>4914</v>
      </c>
      <c r="J1341" s="264">
        <v>4709</v>
      </c>
      <c r="K1341" s="264">
        <v>3531</v>
      </c>
      <c r="L1341" s="264">
        <v>3500</v>
      </c>
      <c r="M1341" s="264">
        <v>3382</v>
      </c>
      <c r="N1341" s="267">
        <v>0.980731865284974</v>
      </c>
      <c r="O1341" s="266">
        <v>6057</v>
      </c>
      <c r="P1341" s="294">
        <v>0.9</v>
      </c>
      <c r="Q1341" s="267">
        <v>0.980731865284974</v>
      </c>
      <c r="R1341" s="267">
        <v>0.983586869495596</v>
      </c>
      <c r="S1341" s="267">
        <v>0.991220617388842</v>
      </c>
      <c r="T1341" s="295">
        <v>-0.00285500421062235</v>
      </c>
      <c r="U1341" s="266">
        <v>6176</v>
      </c>
      <c r="V1341" s="266">
        <v>5657</v>
      </c>
      <c r="W1341" s="267">
        <v>0.915965025906736</v>
      </c>
      <c r="X1341" s="267">
        <v>0.915965025906736</v>
      </c>
      <c r="Y1341" s="268">
        <v>0.942554043234588</v>
      </c>
      <c r="Z1341" s="268">
        <v>0.957802322288304</v>
      </c>
      <c r="AA1341" s="295">
        <v>-0.0265890173278519</v>
      </c>
      <c r="AB1341" s="264">
        <v>33578</v>
      </c>
      <c r="AC1341" s="264">
        <v>31466</v>
      </c>
      <c r="AD1341" s="264">
        <v>33660</v>
      </c>
      <c r="AE1341" s="264">
        <v>31529</v>
      </c>
      <c r="AF1341" s="268">
        <v>0.937101673714932</v>
      </c>
      <c r="AG1341" s="268">
        <v>0.936690433749257</v>
      </c>
      <c r="AH1341" s="295">
        <v>0.000411239965675048</v>
      </c>
    </row>
    <row r="1342" spans="1:34">
      <c r="A1342" s="315" t="s">
        <v>1974</v>
      </c>
      <c r="B1342" s="321" t="s">
        <v>3366</v>
      </c>
      <c r="C1342" s="293" t="s">
        <v>2474</v>
      </c>
      <c r="D1342" s="321" t="s">
        <v>2475</v>
      </c>
      <c r="E1342" s="263">
        <v>4172</v>
      </c>
      <c r="F1342" s="263">
        <v>4131</v>
      </c>
      <c r="G1342" s="263">
        <v>3752</v>
      </c>
      <c r="H1342" s="264">
        <v>3390</v>
      </c>
      <c r="I1342" s="264">
        <v>3349</v>
      </c>
      <c r="J1342" s="264">
        <v>3164</v>
      </c>
      <c r="K1342" s="264">
        <v>2365</v>
      </c>
      <c r="L1342" s="264">
        <v>2334</v>
      </c>
      <c r="M1342" s="264">
        <v>2215</v>
      </c>
      <c r="N1342" s="267">
        <v>0.990172579098754</v>
      </c>
      <c r="O1342" s="266">
        <v>4131</v>
      </c>
      <c r="P1342" s="294">
        <v>0.9</v>
      </c>
      <c r="Q1342" s="267">
        <v>0.990172579098754</v>
      </c>
      <c r="R1342" s="267">
        <v>0.987905604719764</v>
      </c>
      <c r="S1342" s="267">
        <v>0.986892177589852</v>
      </c>
      <c r="T1342" s="295">
        <v>0.00226697437898959</v>
      </c>
      <c r="U1342" s="266">
        <v>4172</v>
      </c>
      <c r="V1342" s="266">
        <v>3752</v>
      </c>
      <c r="W1342" s="267">
        <v>0.899328859060403</v>
      </c>
      <c r="X1342" s="267">
        <v>0.899328859060403</v>
      </c>
      <c r="Y1342" s="268">
        <v>0.933333333333333</v>
      </c>
      <c r="Z1342" s="268">
        <v>0.936575052854123</v>
      </c>
      <c r="AA1342" s="295">
        <v>-0.0340044742729306</v>
      </c>
      <c r="AB1342" s="264">
        <v>23421</v>
      </c>
      <c r="AC1342" s="264">
        <v>21672</v>
      </c>
      <c r="AD1342" s="264">
        <v>24096</v>
      </c>
      <c r="AE1342" s="264">
        <v>22593</v>
      </c>
      <c r="AF1342" s="268">
        <v>0.925323427693096</v>
      </c>
      <c r="AG1342" s="268">
        <v>0.937624501992032</v>
      </c>
      <c r="AH1342" s="295">
        <v>-0.0123010742989359</v>
      </c>
    </row>
    <row r="1343" spans="1:34">
      <c r="A1343" s="315" t="s">
        <v>1974</v>
      </c>
      <c r="B1343" s="321" t="s">
        <v>3366</v>
      </c>
      <c r="C1343" s="293" t="s">
        <v>2476</v>
      </c>
      <c r="D1343" s="321" t="s">
        <v>2477</v>
      </c>
      <c r="E1343" s="263">
        <v>4229</v>
      </c>
      <c r="F1343" s="263">
        <v>3995</v>
      </c>
      <c r="G1343" s="263">
        <v>3837</v>
      </c>
      <c r="H1343" s="264">
        <v>3425</v>
      </c>
      <c r="I1343" s="264">
        <v>3373</v>
      </c>
      <c r="J1343" s="264">
        <v>3158</v>
      </c>
      <c r="K1343" s="264">
        <v>2373</v>
      </c>
      <c r="L1343" s="264">
        <v>2325</v>
      </c>
      <c r="M1343" s="264">
        <v>2267</v>
      </c>
      <c r="N1343" s="267">
        <v>0.94466777015843</v>
      </c>
      <c r="O1343" s="266">
        <v>3995</v>
      </c>
      <c r="P1343" s="294">
        <v>0.9</v>
      </c>
      <c r="Q1343" s="267">
        <v>0.94466777015843</v>
      </c>
      <c r="R1343" s="267">
        <v>0.984817518248175</v>
      </c>
      <c r="S1343" s="267">
        <v>0.979772439949431</v>
      </c>
      <c r="T1343" s="295">
        <v>-0.0401497480897454</v>
      </c>
      <c r="U1343" s="266">
        <v>4229</v>
      </c>
      <c r="V1343" s="266">
        <v>3837</v>
      </c>
      <c r="W1343" s="267">
        <v>0.907306691889336</v>
      </c>
      <c r="X1343" s="267">
        <v>0.907306691889336</v>
      </c>
      <c r="Y1343" s="268">
        <v>0.922043795620438</v>
      </c>
      <c r="Z1343" s="268">
        <v>0.955330804888327</v>
      </c>
      <c r="AA1343" s="295">
        <v>-0.0147371037311024</v>
      </c>
      <c r="AB1343" s="264">
        <v>23643</v>
      </c>
      <c r="AC1343" s="264">
        <v>22164</v>
      </c>
      <c r="AD1343" s="264">
        <v>24577</v>
      </c>
      <c r="AE1343" s="264">
        <v>23356</v>
      </c>
      <c r="AF1343" s="268">
        <v>0.937444486740261</v>
      </c>
      <c r="AG1343" s="268">
        <v>0.950319404321113</v>
      </c>
      <c r="AH1343" s="295">
        <v>-0.0128749175808519</v>
      </c>
    </row>
    <row r="1344" spans="1:34">
      <c r="A1344" s="315" t="s">
        <v>1974</v>
      </c>
      <c r="B1344" s="321" t="s">
        <v>3366</v>
      </c>
      <c r="C1344" s="293" t="s">
        <v>2478</v>
      </c>
      <c r="D1344" s="321" t="s">
        <v>2479</v>
      </c>
      <c r="E1344" s="263">
        <v>2727</v>
      </c>
      <c r="F1344" s="263">
        <v>2698</v>
      </c>
      <c r="G1344" s="263">
        <v>2477</v>
      </c>
      <c r="H1344" s="264">
        <v>2320</v>
      </c>
      <c r="I1344" s="264">
        <v>2286</v>
      </c>
      <c r="J1344" s="264">
        <v>2138</v>
      </c>
      <c r="K1344" s="264">
        <v>1558</v>
      </c>
      <c r="L1344" s="264">
        <v>1545</v>
      </c>
      <c r="M1344" s="264">
        <v>1474</v>
      </c>
      <c r="N1344" s="267">
        <v>0.989365603226989</v>
      </c>
      <c r="O1344" s="266">
        <v>2698</v>
      </c>
      <c r="P1344" s="294">
        <v>0.9</v>
      </c>
      <c r="Q1344" s="267">
        <v>0.989365603226989</v>
      </c>
      <c r="R1344" s="267">
        <v>0.985344827586207</v>
      </c>
      <c r="S1344" s="267">
        <v>0.991655969191271</v>
      </c>
      <c r="T1344" s="295">
        <v>0.00402077564078251</v>
      </c>
      <c r="U1344" s="266">
        <v>2727</v>
      </c>
      <c r="V1344" s="266">
        <v>2477</v>
      </c>
      <c r="W1344" s="267">
        <v>0.908324165749908</v>
      </c>
      <c r="X1344" s="267">
        <v>0.908324165749908</v>
      </c>
      <c r="Y1344" s="268">
        <v>0.921551724137931</v>
      </c>
      <c r="Z1344" s="268">
        <v>0.946084724005135</v>
      </c>
      <c r="AA1344" s="295">
        <v>-0.0132275583880227</v>
      </c>
      <c r="AB1344" s="264">
        <v>15528</v>
      </c>
      <c r="AC1344" s="264">
        <v>14295</v>
      </c>
      <c r="AD1344" s="264">
        <v>16046</v>
      </c>
      <c r="AE1344" s="264">
        <v>14761</v>
      </c>
      <c r="AF1344" s="268">
        <v>0.920595054095827</v>
      </c>
      <c r="AG1344" s="268">
        <v>0.919917736507541</v>
      </c>
      <c r="AH1344" s="295">
        <v>0.000677317588286042</v>
      </c>
    </row>
    <row r="1345" spans="1:34">
      <c r="A1345" s="315" t="s">
        <v>1974</v>
      </c>
      <c r="B1345" s="321" t="s">
        <v>3366</v>
      </c>
      <c r="C1345" s="293" t="s">
        <v>2480</v>
      </c>
      <c r="D1345" s="321" t="s">
        <v>2481</v>
      </c>
      <c r="E1345" s="263">
        <v>3814</v>
      </c>
      <c r="F1345" s="263">
        <v>3452</v>
      </c>
      <c r="G1345" s="263">
        <v>3279</v>
      </c>
      <c r="H1345" s="264">
        <v>3264</v>
      </c>
      <c r="I1345" s="264">
        <v>3217</v>
      </c>
      <c r="J1345" s="264">
        <v>3073</v>
      </c>
      <c r="K1345" s="264">
        <v>2186</v>
      </c>
      <c r="L1345" s="264">
        <v>2148</v>
      </c>
      <c r="M1345" s="264">
        <v>2092</v>
      </c>
      <c r="N1345" s="267">
        <v>0.905086523335081</v>
      </c>
      <c r="O1345" s="266">
        <v>3452</v>
      </c>
      <c r="P1345" s="294">
        <v>0.9</v>
      </c>
      <c r="Q1345" s="267">
        <v>0.905086523335081</v>
      </c>
      <c r="R1345" s="267">
        <v>0.985600490196078</v>
      </c>
      <c r="S1345" s="267">
        <v>0.982616651418115</v>
      </c>
      <c r="T1345" s="295">
        <v>-0.0805139668609971</v>
      </c>
      <c r="U1345" s="266">
        <v>3814</v>
      </c>
      <c r="V1345" s="266">
        <v>3279</v>
      </c>
      <c r="W1345" s="267">
        <v>0.859727320398532</v>
      </c>
      <c r="X1345" s="267">
        <v>0.859727320398532</v>
      </c>
      <c r="Y1345" s="268">
        <v>0.941482843137255</v>
      </c>
      <c r="Z1345" s="268">
        <v>0.956999085086917</v>
      </c>
      <c r="AA1345" s="295">
        <v>-0.0817555227387232</v>
      </c>
      <c r="AB1345" s="264">
        <v>21341</v>
      </c>
      <c r="AC1345" s="264">
        <v>19652</v>
      </c>
      <c r="AD1345" s="264">
        <v>22321</v>
      </c>
      <c r="AE1345" s="264">
        <v>20689</v>
      </c>
      <c r="AF1345" s="268">
        <v>0.920856567171173</v>
      </c>
      <c r="AG1345" s="268">
        <v>0.926884996191927</v>
      </c>
      <c r="AH1345" s="295">
        <v>-0.00602842902075407</v>
      </c>
    </row>
    <row r="1346" spans="1:34">
      <c r="A1346" s="315" t="s">
        <v>1974</v>
      </c>
      <c r="B1346" s="321" t="s">
        <v>3366</v>
      </c>
      <c r="C1346" s="293" t="s">
        <v>2482</v>
      </c>
      <c r="D1346" s="321" t="s">
        <v>2483</v>
      </c>
      <c r="E1346" s="263">
        <v>2089</v>
      </c>
      <c r="F1346" s="263">
        <v>2069</v>
      </c>
      <c r="G1346" s="263">
        <v>1971</v>
      </c>
      <c r="H1346" s="264">
        <v>1734</v>
      </c>
      <c r="I1346" s="264">
        <v>1716</v>
      </c>
      <c r="J1346" s="264">
        <v>1668</v>
      </c>
      <c r="K1346" s="264">
        <v>1203</v>
      </c>
      <c r="L1346" s="264">
        <v>1191</v>
      </c>
      <c r="M1346" s="264">
        <v>1154</v>
      </c>
      <c r="N1346" s="267">
        <v>0.990426041168023</v>
      </c>
      <c r="O1346" s="266">
        <v>2069</v>
      </c>
      <c r="P1346" s="294">
        <v>0.9</v>
      </c>
      <c r="Q1346" s="267">
        <v>0.990426041168023</v>
      </c>
      <c r="R1346" s="267">
        <v>0.98961937716263</v>
      </c>
      <c r="S1346" s="267">
        <v>0.99002493765586</v>
      </c>
      <c r="T1346" s="295">
        <v>0.000806664005393309</v>
      </c>
      <c r="U1346" s="266">
        <v>2089</v>
      </c>
      <c r="V1346" s="266">
        <v>1971</v>
      </c>
      <c r="W1346" s="267">
        <v>0.943513642891336</v>
      </c>
      <c r="X1346" s="267">
        <v>0.943513642891336</v>
      </c>
      <c r="Y1346" s="268">
        <v>0.961937716262976</v>
      </c>
      <c r="Z1346" s="268">
        <v>0.959268495428096</v>
      </c>
      <c r="AA1346" s="295">
        <v>-0.0184240733716402</v>
      </c>
      <c r="AB1346" s="264">
        <v>11605</v>
      </c>
      <c r="AC1346" s="264">
        <v>10886</v>
      </c>
      <c r="AD1346" s="264">
        <v>12068</v>
      </c>
      <c r="AE1346" s="264">
        <v>11507</v>
      </c>
      <c r="AF1346" s="268">
        <v>0.938043946574752</v>
      </c>
      <c r="AG1346" s="268">
        <v>0.953513423931057</v>
      </c>
      <c r="AH1346" s="295">
        <v>-0.0154694773563051</v>
      </c>
    </row>
    <row r="1347" spans="1:34">
      <c r="A1347" s="315" t="s">
        <v>1974</v>
      </c>
      <c r="B1347" s="321" t="s">
        <v>3366</v>
      </c>
      <c r="C1347" s="293" t="s">
        <v>2484</v>
      </c>
      <c r="D1347" s="321" t="s">
        <v>2485</v>
      </c>
      <c r="E1347" s="263">
        <v>1869</v>
      </c>
      <c r="F1347" s="263">
        <v>1852</v>
      </c>
      <c r="G1347" s="263">
        <v>1785</v>
      </c>
      <c r="H1347" s="264">
        <v>1562</v>
      </c>
      <c r="I1347" s="264">
        <v>1555</v>
      </c>
      <c r="J1347" s="264">
        <v>1494</v>
      </c>
      <c r="K1347" s="264">
        <v>950</v>
      </c>
      <c r="L1347" s="264">
        <v>946</v>
      </c>
      <c r="M1347" s="264">
        <v>905</v>
      </c>
      <c r="N1347" s="267">
        <v>0.990904226859283</v>
      </c>
      <c r="O1347" s="266">
        <v>1852</v>
      </c>
      <c r="P1347" s="294">
        <v>0.9</v>
      </c>
      <c r="Q1347" s="267">
        <v>0.990904226859283</v>
      </c>
      <c r="R1347" s="267">
        <v>0.995518565941101</v>
      </c>
      <c r="S1347" s="267">
        <v>0.995789473684211</v>
      </c>
      <c r="T1347" s="295">
        <v>-0.00461433908181808</v>
      </c>
      <c r="U1347" s="266">
        <v>1869</v>
      </c>
      <c r="V1347" s="266">
        <v>1785</v>
      </c>
      <c r="W1347" s="267">
        <v>0.955056179775281</v>
      </c>
      <c r="X1347" s="267">
        <v>0.955056179775281</v>
      </c>
      <c r="Y1347" s="268">
        <v>0.956466069142126</v>
      </c>
      <c r="Z1347" s="268">
        <v>0.952631578947368</v>
      </c>
      <c r="AA1347" s="295">
        <v>-0.00140988936684461</v>
      </c>
      <c r="AB1347" s="264">
        <v>10559</v>
      </c>
      <c r="AC1347" s="264">
        <v>10040</v>
      </c>
      <c r="AD1347" s="264">
        <v>10955</v>
      </c>
      <c r="AE1347" s="264">
        <v>10549</v>
      </c>
      <c r="AF1347" s="268">
        <v>0.950847618145658</v>
      </c>
      <c r="AG1347" s="268">
        <v>0.962939297124601</v>
      </c>
      <c r="AH1347" s="295">
        <v>-0.0120916789789429</v>
      </c>
    </row>
    <row r="1348" spans="1:34">
      <c r="A1348" s="315" t="s">
        <v>1974</v>
      </c>
      <c r="B1348" s="321" t="s">
        <v>3366</v>
      </c>
      <c r="C1348" s="293" t="s">
        <v>2486</v>
      </c>
      <c r="D1348" s="321" t="s">
        <v>2487</v>
      </c>
      <c r="E1348" s="263">
        <v>2666</v>
      </c>
      <c r="F1348" s="263">
        <v>2584</v>
      </c>
      <c r="G1348" s="263">
        <v>2027</v>
      </c>
      <c r="H1348" s="264">
        <v>2111</v>
      </c>
      <c r="I1348" s="264">
        <v>2032</v>
      </c>
      <c r="J1348" s="264">
        <v>1663</v>
      </c>
      <c r="K1348" s="264">
        <v>1508</v>
      </c>
      <c r="L1348" s="264">
        <v>1503</v>
      </c>
      <c r="M1348" s="264">
        <v>1208</v>
      </c>
      <c r="N1348" s="267">
        <v>0.969242310577644</v>
      </c>
      <c r="O1348" s="266">
        <v>2584</v>
      </c>
      <c r="P1348" s="294">
        <v>0.9</v>
      </c>
      <c r="Q1348" s="267">
        <v>0.969242310577644</v>
      </c>
      <c r="R1348" s="267">
        <v>0.96257697773567</v>
      </c>
      <c r="S1348" s="267">
        <v>0.996684350132626</v>
      </c>
      <c r="T1348" s="295">
        <v>0.00666533284197413</v>
      </c>
      <c r="U1348" s="266">
        <v>2666</v>
      </c>
      <c r="V1348" s="266">
        <v>2027</v>
      </c>
      <c r="W1348" s="267">
        <v>0.760315078769692</v>
      </c>
      <c r="X1348" s="267">
        <v>0.760315078769692</v>
      </c>
      <c r="Y1348" s="268">
        <v>0.78777830412127</v>
      </c>
      <c r="Z1348" s="268">
        <v>0.80106100795756</v>
      </c>
      <c r="AA1348" s="295">
        <v>-0.0274632253515772</v>
      </c>
      <c r="AB1348" s="264">
        <v>14516</v>
      </c>
      <c r="AC1348" s="264">
        <v>11411</v>
      </c>
      <c r="AD1348" s="264">
        <v>15311</v>
      </c>
      <c r="AE1348" s="264">
        <v>12023</v>
      </c>
      <c r="AF1348" s="268">
        <v>0.786098098649766</v>
      </c>
      <c r="AG1348" s="268">
        <v>0.785252432891385</v>
      </c>
      <c r="AH1348" s="295">
        <v>0.00084566575838052</v>
      </c>
    </row>
    <row r="1349" spans="1:34">
      <c r="A1349" s="315" t="s">
        <v>1974</v>
      </c>
      <c r="B1349" s="321" t="s">
        <v>3367</v>
      </c>
      <c r="C1349" s="293" t="s">
        <v>2488</v>
      </c>
      <c r="D1349" s="321" t="s">
        <v>2489</v>
      </c>
      <c r="E1349" s="263">
        <v>1429</v>
      </c>
      <c r="F1349" s="263">
        <v>1402</v>
      </c>
      <c r="G1349" s="263">
        <v>1329</v>
      </c>
      <c r="H1349" s="264">
        <v>1410</v>
      </c>
      <c r="I1349" s="264">
        <v>1367</v>
      </c>
      <c r="J1349" s="264">
        <v>1312</v>
      </c>
      <c r="K1349" s="264">
        <v>596</v>
      </c>
      <c r="L1349" s="264">
        <v>577</v>
      </c>
      <c r="M1349" s="264">
        <v>557</v>
      </c>
      <c r="N1349" s="267">
        <v>0.98110566829951</v>
      </c>
      <c r="O1349" s="266">
        <v>1402</v>
      </c>
      <c r="P1349" s="294">
        <v>0.9</v>
      </c>
      <c r="Q1349" s="267">
        <v>0.98110566829951</v>
      </c>
      <c r="R1349" s="267">
        <v>0.969503546099291</v>
      </c>
      <c r="S1349" s="267">
        <v>0.968120805369127</v>
      </c>
      <c r="T1349" s="295">
        <v>0.0116021222002194</v>
      </c>
      <c r="U1349" s="266">
        <v>1429</v>
      </c>
      <c r="V1349" s="266">
        <v>1329</v>
      </c>
      <c r="W1349" s="267">
        <v>0.930020993701889</v>
      </c>
      <c r="X1349" s="267">
        <v>0.930020993701889</v>
      </c>
      <c r="Y1349" s="268">
        <v>0.930496453900709</v>
      </c>
      <c r="Z1349" s="268">
        <v>0.934563758389262</v>
      </c>
      <c r="AA1349" s="295">
        <v>-0.000475460198819833</v>
      </c>
      <c r="AB1349" s="264">
        <v>7918</v>
      </c>
      <c r="AC1349" s="264">
        <v>7361</v>
      </c>
      <c r="AD1349" s="264">
        <v>8091</v>
      </c>
      <c r="AE1349" s="264">
        <v>7583</v>
      </c>
      <c r="AF1349" s="268">
        <v>0.929653953018439</v>
      </c>
      <c r="AG1349" s="268">
        <v>0.937214188604622</v>
      </c>
      <c r="AH1349" s="295">
        <v>-0.00756023558618346</v>
      </c>
    </row>
    <row r="1350" spans="1:34">
      <c r="A1350" s="315" t="s">
        <v>1974</v>
      </c>
      <c r="B1350" s="321" t="s">
        <v>3367</v>
      </c>
      <c r="C1350" s="293" t="s">
        <v>2490</v>
      </c>
      <c r="D1350" s="321" t="s">
        <v>2491</v>
      </c>
      <c r="E1350" s="263">
        <v>2138</v>
      </c>
      <c r="F1350" s="263">
        <v>1730</v>
      </c>
      <c r="G1350" s="263">
        <v>1964</v>
      </c>
      <c r="H1350" s="264">
        <v>2068</v>
      </c>
      <c r="I1350" s="264">
        <v>1980</v>
      </c>
      <c r="J1350" s="264">
        <v>1943</v>
      </c>
      <c r="K1350" s="264">
        <v>1060</v>
      </c>
      <c r="L1350" s="264">
        <v>1052</v>
      </c>
      <c r="M1350" s="264">
        <v>1000</v>
      </c>
      <c r="N1350" s="267">
        <v>0.809167446211413</v>
      </c>
      <c r="O1350" s="266">
        <v>1730</v>
      </c>
      <c r="P1350" s="294">
        <v>0.9</v>
      </c>
      <c r="Q1350" s="267">
        <v>0.809167446211413</v>
      </c>
      <c r="R1350" s="267">
        <v>0.957446808510638</v>
      </c>
      <c r="S1350" s="267">
        <v>0.992452830188679</v>
      </c>
      <c r="T1350" s="295">
        <v>-0.148279362299226</v>
      </c>
      <c r="U1350" s="266">
        <v>2138</v>
      </c>
      <c r="V1350" s="266">
        <v>1964</v>
      </c>
      <c r="W1350" s="267">
        <v>0.918615528531338</v>
      </c>
      <c r="X1350" s="267">
        <v>0.918615528531338</v>
      </c>
      <c r="Y1350" s="268">
        <v>0.939555125725339</v>
      </c>
      <c r="Z1350" s="268">
        <v>0.943396226415094</v>
      </c>
      <c r="AA1350" s="295">
        <v>-0.0209395971940008</v>
      </c>
      <c r="AB1350" s="264">
        <v>11789</v>
      </c>
      <c r="AC1350" s="264">
        <v>11139</v>
      </c>
      <c r="AD1350" s="264">
        <v>11739</v>
      </c>
      <c r="AE1350" s="264">
        <v>11216</v>
      </c>
      <c r="AF1350" s="268">
        <v>0.944863856137077</v>
      </c>
      <c r="AG1350" s="268">
        <v>0.955447653122072</v>
      </c>
      <c r="AH1350" s="295">
        <v>-0.0105837969849948</v>
      </c>
    </row>
    <row r="1351" spans="1:34">
      <c r="A1351" s="315" t="s">
        <v>1974</v>
      </c>
      <c r="B1351" s="321" t="s">
        <v>3367</v>
      </c>
      <c r="C1351" s="293" t="s">
        <v>2492</v>
      </c>
      <c r="D1351" s="321" t="s">
        <v>2493</v>
      </c>
      <c r="E1351" s="263">
        <v>2111</v>
      </c>
      <c r="F1351" s="263">
        <v>2074</v>
      </c>
      <c r="G1351" s="263">
        <v>1904</v>
      </c>
      <c r="H1351" s="264">
        <v>2171</v>
      </c>
      <c r="I1351" s="264">
        <v>2004</v>
      </c>
      <c r="J1351" s="264">
        <v>1890</v>
      </c>
      <c r="K1351" s="264">
        <v>1012</v>
      </c>
      <c r="L1351" s="264">
        <v>976</v>
      </c>
      <c r="M1351" s="264">
        <v>903</v>
      </c>
      <c r="N1351" s="267">
        <v>0.982472761724301</v>
      </c>
      <c r="O1351" s="266">
        <v>2074</v>
      </c>
      <c r="P1351" s="294">
        <v>0.9</v>
      </c>
      <c r="Q1351" s="267">
        <v>0.982472761724301</v>
      </c>
      <c r="R1351" s="267">
        <v>0.923076923076923</v>
      </c>
      <c r="S1351" s="267">
        <v>0.964426877470356</v>
      </c>
      <c r="T1351" s="295">
        <v>0.0593958386473782</v>
      </c>
      <c r="U1351" s="266">
        <v>2111</v>
      </c>
      <c r="V1351" s="266">
        <v>1904</v>
      </c>
      <c r="W1351" s="267">
        <v>0.901942207484604</v>
      </c>
      <c r="X1351" s="267">
        <v>0.901942207484604</v>
      </c>
      <c r="Y1351" s="268">
        <v>0.870566559189314</v>
      </c>
      <c r="Z1351" s="268">
        <v>0.892292490118577</v>
      </c>
      <c r="AA1351" s="295">
        <v>0.0313756482952907</v>
      </c>
      <c r="AB1351" s="264">
        <v>12158</v>
      </c>
      <c r="AC1351" s="264">
        <v>10838</v>
      </c>
      <c r="AD1351" s="264">
        <v>13432</v>
      </c>
      <c r="AE1351" s="264">
        <v>12087</v>
      </c>
      <c r="AF1351" s="268">
        <v>0.891429511432801</v>
      </c>
      <c r="AG1351" s="268">
        <v>0.899865991661703</v>
      </c>
      <c r="AH1351" s="295">
        <v>-0.00843648022890198</v>
      </c>
    </row>
    <row r="1352" spans="1:34">
      <c r="A1352" s="315" t="s">
        <v>1974</v>
      </c>
      <c r="B1352" s="321" t="s">
        <v>3367</v>
      </c>
      <c r="C1352" s="293" t="s">
        <v>2494</v>
      </c>
      <c r="D1352" s="321" t="s">
        <v>2495</v>
      </c>
      <c r="E1352" s="263">
        <v>2065</v>
      </c>
      <c r="F1352" s="263">
        <v>2006</v>
      </c>
      <c r="G1352" s="263">
        <v>1812</v>
      </c>
      <c r="H1352" s="264">
        <v>2146</v>
      </c>
      <c r="I1352" s="264">
        <v>2097</v>
      </c>
      <c r="J1352" s="264">
        <v>1875</v>
      </c>
      <c r="K1352" s="264">
        <v>937</v>
      </c>
      <c r="L1352" s="264">
        <v>912</v>
      </c>
      <c r="M1352" s="264">
        <v>859</v>
      </c>
      <c r="N1352" s="267">
        <v>0.971428571428571</v>
      </c>
      <c r="O1352" s="266">
        <v>2006</v>
      </c>
      <c r="P1352" s="294">
        <v>0.9</v>
      </c>
      <c r="Q1352" s="267">
        <v>0.971428571428571</v>
      </c>
      <c r="R1352" s="267">
        <v>0.977166821994408</v>
      </c>
      <c r="S1352" s="267">
        <v>0.973319103521878</v>
      </c>
      <c r="T1352" s="295">
        <v>-0.00573825056583677</v>
      </c>
      <c r="U1352" s="266">
        <v>2065</v>
      </c>
      <c r="V1352" s="266">
        <v>1812</v>
      </c>
      <c r="W1352" s="267">
        <v>0.877481840193705</v>
      </c>
      <c r="X1352" s="267">
        <v>0.877481840193705</v>
      </c>
      <c r="Y1352" s="268">
        <v>0.873718546132339</v>
      </c>
      <c r="Z1352" s="268">
        <v>0.91675560298826</v>
      </c>
      <c r="AA1352" s="295">
        <v>0.00376329406136533</v>
      </c>
      <c r="AB1352" s="264">
        <v>11761</v>
      </c>
      <c r="AC1352" s="264">
        <v>10565</v>
      </c>
      <c r="AD1352" s="264">
        <v>11858</v>
      </c>
      <c r="AE1352" s="264">
        <v>10786</v>
      </c>
      <c r="AF1352" s="268">
        <v>0.898307967009608</v>
      </c>
      <c r="AG1352" s="268">
        <v>0.909596896609884</v>
      </c>
      <c r="AH1352" s="295">
        <v>-0.0112889296002756</v>
      </c>
    </row>
    <row r="1353" spans="1:34">
      <c r="A1353" s="315" t="s">
        <v>1974</v>
      </c>
      <c r="B1353" s="321" t="s">
        <v>3367</v>
      </c>
      <c r="C1353" s="293" t="s">
        <v>2496</v>
      </c>
      <c r="D1353" s="321" t="s">
        <v>2497</v>
      </c>
      <c r="E1353" s="263">
        <v>1608</v>
      </c>
      <c r="F1353" s="263">
        <v>1604</v>
      </c>
      <c r="G1353" s="263">
        <v>1474</v>
      </c>
      <c r="H1353" s="264">
        <v>1410</v>
      </c>
      <c r="I1353" s="264">
        <v>1403</v>
      </c>
      <c r="J1353" s="264">
        <v>1311</v>
      </c>
      <c r="K1353" s="264">
        <v>974</v>
      </c>
      <c r="L1353" s="264">
        <v>971</v>
      </c>
      <c r="M1353" s="264">
        <v>906</v>
      </c>
      <c r="N1353" s="267">
        <v>0.997512437810945</v>
      </c>
      <c r="O1353" s="266">
        <v>1604</v>
      </c>
      <c r="P1353" s="294">
        <v>0.9</v>
      </c>
      <c r="Q1353" s="267">
        <v>0.997512437810945</v>
      </c>
      <c r="R1353" s="267">
        <v>0.995035460992908</v>
      </c>
      <c r="S1353" s="267">
        <v>0.996919917864476</v>
      </c>
      <c r="T1353" s="295">
        <v>0.00247697681803738</v>
      </c>
      <c r="U1353" s="266">
        <v>1608</v>
      </c>
      <c r="V1353" s="266">
        <v>1474</v>
      </c>
      <c r="W1353" s="267">
        <v>0.916666666666667</v>
      </c>
      <c r="X1353" s="267">
        <v>0.916666666666667</v>
      </c>
      <c r="Y1353" s="268">
        <v>0.929787234042553</v>
      </c>
      <c r="Z1353" s="268">
        <v>0.930184804928131</v>
      </c>
      <c r="AA1353" s="295">
        <v>-0.0131205673758865</v>
      </c>
      <c r="AB1353" s="264">
        <v>9268</v>
      </c>
      <c r="AC1353" s="264">
        <v>8475</v>
      </c>
      <c r="AD1353" s="264">
        <v>9817</v>
      </c>
      <c r="AE1353" s="264">
        <v>9116</v>
      </c>
      <c r="AF1353" s="268">
        <v>0.914436771687527</v>
      </c>
      <c r="AG1353" s="268">
        <v>0.928593256595701</v>
      </c>
      <c r="AH1353" s="295">
        <v>-0.0141564849081743</v>
      </c>
    </row>
    <row r="1354" spans="1:34">
      <c r="A1354" s="315" t="s">
        <v>1974</v>
      </c>
      <c r="B1354" s="321" t="s">
        <v>3367</v>
      </c>
      <c r="C1354" s="293" t="s">
        <v>2498</v>
      </c>
      <c r="D1354" s="321" t="s">
        <v>2499</v>
      </c>
      <c r="E1354" s="263">
        <v>3254</v>
      </c>
      <c r="F1354" s="263">
        <v>3196</v>
      </c>
      <c r="G1354" s="263">
        <v>3010</v>
      </c>
      <c r="H1354" s="264">
        <v>3280</v>
      </c>
      <c r="I1354" s="264">
        <v>3201</v>
      </c>
      <c r="J1354" s="264">
        <v>3009</v>
      </c>
      <c r="K1354" s="264">
        <v>1389</v>
      </c>
      <c r="L1354" s="264">
        <v>1345</v>
      </c>
      <c r="M1354" s="264">
        <v>1287</v>
      </c>
      <c r="N1354" s="267">
        <v>0.982175783650891</v>
      </c>
      <c r="O1354" s="266">
        <v>3196</v>
      </c>
      <c r="P1354" s="294">
        <v>0.9</v>
      </c>
      <c r="Q1354" s="267">
        <v>0.982175783650891</v>
      </c>
      <c r="R1354" s="267">
        <v>0.975914634146341</v>
      </c>
      <c r="S1354" s="267">
        <v>0.968322534197264</v>
      </c>
      <c r="T1354" s="295">
        <v>0.0062611495045497</v>
      </c>
      <c r="U1354" s="266">
        <v>3254</v>
      </c>
      <c r="V1354" s="266">
        <v>3010</v>
      </c>
      <c r="W1354" s="267">
        <v>0.925015365703749</v>
      </c>
      <c r="X1354" s="267">
        <v>0.925015365703749</v>
      </c>
      <c r="Y1354" s="268">
        <v>0.917378048780488</v>
      </c>
      <c r="Z1354" s="268">
        <v>0.926565874730022</v>
      </c>
      <c r="AA1354" s="295">
        <v>0.00763731692326142</v>
      </c>
      <c r="AB1354" s="264">
        <v>17953</v>
      </c>
      <c r="AC1354" s="264">
        <v>16507</v>
      </c>
      <c r="AD1354" s="264">
        <v>18475</v>
      </c>
      <c r="AE1354" s="264">
        <v>17077</v>
      </c>
      <c r="AF1354" s="268">
        <v>0.919456358268813</v>
      </c>
      <c r="AG1354" s="268">
        <v>0.924330175913397</v>
      </c>
      <c r="AH1354" s="295">
        <v>-0.0048738176445835</v>
      </c>
    </row>
    <row r="1355" spans="1:34">
      <c r="A1355" s="315" t="s">
        <v>1974</v>
      </c>
      <c r="B1355" s="321" t="s">
        <v>3367</v>
      </c>
      <c r="C1355" s="293" t="s">
        <v>2500</v>
      </c>
      <c r="D1355" s="321" t="s">
        <v>2501</v>
      </c>
      <c r="E1355" s="263">
        <v>2383</v>
      </c>
      <c r="F1355" s="263">
        <v>2177</v>
      </c>
      <c r="G1355" s="263">
        <v>2215</v>
      </c>
      <c r="H1355" s="264">
        <v>2177</v>
      </c>
      <c r="I1355" s="264">
        <v>2159</v>
      </c>
      <c r="J1355" s="264">
        <v>1869</v>
      </c>
      <c r="K1355" s="264">
        <v>1325</v>
      </c>
      <c r="L1355" s="264">
        <v>1292</v>
      </c>
      <c r="M1355" s="264">
        <v>1248</v>
      </c>
      <c r="N1355" s="267">
        <v>0.913554343264792</v>
      </c>
      <c r="O1355" s="266">
        <v>2177</v>
      </c>
      <c r="P1355" s="294">
        <v>0.9</v>
      </c>
      <c r="Q1355" s="267">
        <v>0.913554343264792</v>
      </c>
      <c r="R1355" s="267">
        <v>0.991731740927882</v>
      </c>
      <c r="S1355" s="267">
        <v>0.975094339622641</v>
      </c>
      <c r="T1355" s="295">
        <v>-0.0781773976630902</v>
      </c>
      <c r="U1355" s="266">
        <v>2383</v>
      </c>
      <c r="V1355" s="266">
        <v>2215</v>
      </c>
      <c r="W1355" s="267">
        <v>0.929500629458666</v>
      </c>
      <c r="X1355" s="267">
        <v>0.929500629458666</v>
      </c>
      <c r="Y1355" s="268">
        <v>0.858520900321543</v>
      </c>
      <c r="Z1355" s="268">
        <v>0.94188679245283</v>
      </c>
      <c r="AA1355" s="295">
        <v>0.0709797291371221</v>
      </c>
      <c r="AB1355" s="264">
        <v>14435</v>
      </c>
      <c r="AC1355" s="264">
        <v>13275</v>
      </c>
      <c r="AD1355" s="264">
        <v>14970</v>
      </c>
      <c r="AE1355" s="264">
        <v>14003</v>
      </c>
      <c r="AF1355" s="268">
        <v>0.919639764461379</v>
      </c>
      <c r="AG1355" s="268">
        <v>0.935404141616566</v>
      </c>
      <c r="AH1355" s="295">
        <v>-0.0157643771551879</v>
      </c>
    </row>
    <row r="1356" spans="1:34">
      <c r="A1356" s="315" t="s">
        <v>1974</v>
      </c>
      <c r="B1356" s="321" t="s">
        <v>3367</v>
      </c>
      <c r="C1356" s="293" t="s">
        <v>2502</v>
      </c>
      <c r="D1356" s="321" t="s">
        <v>2503</v>
      </c>
      <c r="E1356" s="263">
        <v>2206</v>
      </c>
      <c r="F1356" s="263">
        <v>2185</v>
      </c>
      <c r="G1356" s="263">
        <v>2117</v>
      </c>
      <c r="H1356" s="264">
        <v>2016</v>
      </c>
      <c r="I1356" s="264">
        <v>1983</v>
      </c>
      <c r="J1356" s="264">
        <v>1926</v>
      </c>
      <c r="K1356" s="264">
        <v>1111</v>
      </c>
      <c r="L1356" s="264">
        <v>1103</v>
      </c>
      <c r="M1356" s="264">
        <v>1077</v>
      </c>
      <c r="N1356" s="267">
        <v>0.990480507706256</v>
      </c>
      <c r="O1356" s="266">
        <v>2185</v>
      </c>
      <c r="P1356" s="294">
        <v>0.9</v>
      </c>
      <c r="Q1356" s="267">
        <v>0.990480507706256</v>
      </c>
      <c r="R1356" s="267">
        <v>0.983630952380952</v>
      </c>
      <c r="S1356" s="267">
        <v>0.992799279927993</v>
      </c>
      <c r="T1356" s="295">
        <v>0.00684955532530329</v>
      </c>
      <c r="U1356" s="266">
        <v>2206</v>
      </c>
      <c r="V1356" s="266">
        <v>2117</v>
      </c>
      <c r="W1356" s="267">
        <v>0.959655485040798</v>
      </c>
      <c r="X1356" s="267">
        <v>0.959655485040798</v>
      </c>
      <c r="Y1356" s="268">
        <v>0.955357142857143</v>
      </c>
      <c r="Z1356" s="268">
        <v>0.969396939693969</v>
      </c>
      <c r="AA1356" s="295">
        <v>0.00429834218365488</v>
      </c>
      <c r="AB1356" s="264">
        <v>12859</v>
      </c>
      <c r="AC1356" s="264">
        <v>12222</v>
      </c>
      <c r="AD1356" s="264">
        <v>13142</v>
      </c>
      <c r="AE1356" s="264">
        <v>12456</v>
      </c>
      <c r="AF1356" s="268">
        <v>0.950462710941753</v>
      </c>
      <c r="AG1356" s="268">
        <v>0.947800943539796</v>
      </c>
      <c r="AH1356" s="295">
        <v>0.00266176740195678</v>
      </c>
    </row>
    <row r="1357" spans="1:34">
      <c r="A1357" s="315" t="s">
        <v>1974</v>
      </c>
      <c r="B1357" s="321" t="s">
        <v>3367</v>
      </c>
      <c r="C1357" s="293" t="s">
        <v>2504</v>
      </c>
      <c r="D1357" s="321" t="s">
        <v>2505</v>
      </c>
      <c r="E1357" s="263">
        <v>2696</v>
      </c>
      <c r="F1357" s="263">
        <v>2578</v>
      </c>
      <c r="G1357" s="263">
        <v>2551</v>
      </c>
      <c r="H1357" s="264">
        <v>2137</v>
      </c>
      <c r="I1357" s="264">
        <v>2106</v>
      </c>
      <c r="J1357" s="264">
        <v>2060</v>
      </c>
      <c r="K1357" s="264">
        <v>1644</v>
      </c>
      <c r="L1357" s="264">
        <v>1627</v>
      </c>
      <c r="M1357" s="264">
        <v>1585</v>
      </c>
      <c r="N1357" s="267">
        <v>0.956231454005935</v>
      </c>
      <c r="O1357" s="266">
        <v>2578</v>
      </c>
      <c r="P1357" s="294">
        <v>0.9</v>
      </c>
      <c r="Q1357" s="267">
        <v>0.956231454005935</v>
      </c>
      <c r="R1357" s="267">
        <v>0.985493682732803</v>
      </c>
      <c r="S1357" s="267">
        <v>0.989659367396594</v>
      </c>
      <c r="T1357" s="295">
        <v>-0.0292622287268683</v>
      </c>
      <c r="U1357" s="266">
        <v>2696</v>
      </c>
      <c r="V1357" s="266">
        <v>2551</v>
      </c>
      <c r="W1357" s="267">
        <v>0.946216617210683</v>
      </c>
      <c r="X1357" s="267">
        <v>0.946216617210683</v>
      </c>
      <c r="Y1357" s="268">
        <v>0.963968179691156</v>
      </c>
      <c r="Z1357" s="268">
        <v>0.964111922141119</v>
      </c>
      <c r="AA1357" s="295">
        <v>-0.0177515624804733</v>
      </c>
      <c r="AB1357" s="264">
        <v>15622</v>
      </c>
      <c r="AC1357" s="264">
        <v>15022</v>
      </c>
      <c r="AD1357" s="264">
        <v>15227</v>
      </c>
      <c r="AE1357" s="264">
        <v>14756</v>
      </c>
      <c r="AF1357" s="268">
        <v>0.961592625784151</v>
      </c>
      <c r="AG1357" s="268">
        <v>0.969068102712287</v>
      </c>
      <c r="AH1357" s="295">
        <v>-0.00747547692813677</v>
      </c>
    </row>
    <row r="1358" spans="1:34">
      <c r="A1358" s="315" t="s">
        <v>1974</v>
      </c>
      <c r="B1358" s="321" t="s">
        <v>3367</v>
      </c>
      <c r="C1358" s="293" t="s">
        <v>2506</v>
      </c>
      <c r="D1358" s="321" t="s">
        <v>2507</v>
      </c>
      <c r="E1358" s="263">
        <v>2579</v>
      </c>
      <c r="F1358" s="263">
        <v>2126</v>
      </c>
      <c r="G1358" s="263">
        <v>2287</v>
      </c>
      <c r="H1358" s="264">
        <v>1982</v>
      </c>
      <c r="I1358" s="264">
        <v>1750</v>
      </c>
      <c r="J1358" s="264">
        <v>1753</v>
      </c>
      <c r="K1358" s="264">
        <v>1565</v>
      </c>
      <c r="L1358" s="264">
        <v>1478</v>
      </c>
      <c r="M1358" s="264">
        <v>1365</v>
      </c>
      <c r="N1358" s="267">
        <v>0.824350523458705</v>
      </c>
      <c r="O1358" s="266">
        <v>2126</v>
      </c>
      <c r="P1358" s="294">
        <v>0.9</v>
      </c>
      <c r="Q1358" s="267">
        <v>0.824350523458705</v>
      </c>
      <c r="R1358" s="267">
        <v>0.882946518668012</v>
      </c>
      <c r="S1358" s="267">
        <v>0.944408945686901</v>
      </c>
      <c r="T1358" s="295">
        <v>-0.0585959952093071</v>
      </c>
      <c r="U1358" s="266">
        <v>2579</v>
      </c>
      <c r="V1358" s="266">
        <v>2287</v>
      </c>
      <c r="W1358" s="267">
        <v>0.886777820860799</v>
      </c>
      <c r="X1358" s="267">
        <v>0.886777820860799</v>
      </c>
      <c r="Y1358" s="268">
        <v>0.884460141271443</v>
      </c>
      <c r="Z1358" s="268">
        <v>0.87220447284345</v>
      </c>
      <c r="AA1358" s="295">
        <v>0.00231767958935569</v>
      </c>
      <c r="AB1358" s="264">
        <v>15159</v>
      </c>
      <c r="AC1358" s="264">
        <v>13228</v>
      </c>
      <c r="AD1358" s="264">
        <v>14905</v>
      </c>
      <c r="AE1358" s="264">
        <v>13164</v>
      </c>
      <c r="AF1358" s="268">
        <v>0.872616927237944</v>
      </c>
      <c r="AG1358" s="268">
        <v>0.883193559208319</v>
      </c>
      <c r="AH1358" s="295">
        <v>-0.0105766319703748</v>
      </c>
    </row>
    <row r="1359" spans="1:34">
      <c r="A1359" s="315" t="s">
        <v>1974</v>
      </c>
      <c r="B1359" s="321" t="s">
        <v>3367</v>
      </c>
      <c r="C1359" s="293" t="s">
        <v>2508</v>
      </c>
      <c r="D1359" s="321" t="s">
        <v>2509</v>
      </c>
      <c r="E1359" s="263">
        <v>4910</v>
      </c>
      <c r="F1359" s="263">
        <v>4795</v>
      </c>
      <c r="G1359" s="263">
        <v>4337</v>
      </c>
      <c r="H1359" s="264">
        <v>3929</v>
      </c>
      <c r="I1359" s="264">
        <v>3881</v>
      </c>
      <c r="J1359" s="264">
        <v>3495</v>
      </c>
      <c r="K1359" s="264">
        <v>2351</v>
      </c>
      <c r="L1359" s="264">
        <v>2312</v>
      </c>
      <c r="M1359" s="264">
        <v>2134</v>
      </c>
      <c r="N1359" s="267">
        <v>0.976578411405295</v>
      </c>
      <c r="O1359" s="266">
        <v>4795</v>
      </c>
      <c r="P1359" s="294">
        <v>0.9</v>
      </c>
      <c r="Q1359" s="267">
        <v>0.976578411405295</v>
      </c>
      <c r="R1359" s="267">
        <v>0.98778315092899</v>
      </c>
      <c r="S1359" s="267">
        <v>0.983411314334326</v>
      </c>
      <c r="T1359" s="295">
        <v>-0.0112047395236943</v>
      </c>
      <c r="U1359" s="266">
        <v>4910</v>
      </c>
      <c r="V1359" s="266">
        <v>4337</v>
      </c>
      <c r="W1359" s="267">
        <v>0.883299389002037</v>
      </c>
      <c r="X1359" s="267">
        <v>0.883299389002037</v>
      </c>
      <c r="Y1359" s="268">
        <v>0.889539322982947</v>
      </c>
      <c r="Z1359" s="268">
        <v>0.907698851552531</v>
      </c>
      <c r="AA1359" s="295">
        <v>-0.00623993398091072</v>
      </c>
      <c r="AB1359" s="264">
        <v>24998</v>
      </c>
      <c r="AC1359" s="264">
        <v>22374</v>
      </c>
      <c r="AD1359" s="264">
        <v>24382</v>
      </c>
      <c r="AE1359" s="264">
        <v>21925</v>
      </c>
      <c r="AF1359" s="268">
        <v>0.895031602528202</v>
      </c>
      <c r="AG1359" s="268">
        <v>0.899228939381511</v>
      </c>
      <c r="AH1359" s="295">
        <v>-0.0041973368533087</v>
      </c>
    </row>
    <row r="1360" spans="1:34">
      <c r="A1360" s="315" t="s">
        <v>1974</v>
      </c>
      <c r="B1360" s="321" t="s">
        <v>3367</v>
      </c>
      <c r="C1360" s="293" t="s">
        <v>2510</v>
      </c>
      <c r="D1360" s="321" t="s">
        <v>2511</v>
      </c>
      <c r="E1360" s="263">
        <v>3485</v>
      </c>
      <c r="F1360" s="263">
        <v>2991</v>
      </c>
      <c r="G1360" s="263">
        <v>3210</v>
      </c>
      <c r="H1360" s="264">
        <v>2734</v>
      </c>
      <c r="I1360" s="264">
        <v>2595</v>
      </c>
      <c r="J1360" s="264">
        <v>2516</v>
      </c>
      <c r="K1360" s="264">
        <v>2185</v>
      </c>
      <c r="L1360" s="264">
        <v>2159</v>
      </c>
      <c r="M1360" s="264">
        <v>2097</v>
      </c>
      <c r="N1360" s="267">
        <v>0.858249641319943</v>
      </c>
      <c r="O1360" s="266">
        <v>2991</v>
      </c>
      <c r="P1360" s="294">
        <v>0.9</v>
      </c>
      <c r="Q1360" s="267">
        <v>0.858249641319943</v>
      </c>
      <c r="R1360" s="267">
        <v>0.9491587417703</v>
      </c>
      <c r="S1360" s="267">
        <v>0.988100686498856</v>
      </c>
      <c r="T1360" s="295">
        <v>-0.0909091004503573</v>
      </c>
      <c r="U1360" s="266">
        <v>3485</v>
      </c>
      <c r="V1360" s="266">
        <v>3210</v>
      </c>
      <c r="W1360" s="267">
        <v>0.921090387374462</v>
      </c>
      <c r="X1360" s="267">
        <v>0.921090387374462</v>
      </c>
      <c r="Y1360" s="268">
        <v>0.920263350402341</v>
      </c>
      <c r="Z1360" s="268">
        <v>0.959725400457666</v>
      </c>
      <c r="AA1360" s="295">
        <v>0.000827036972121165</v>
      </c>
      <c r="AB1360" s="264">
        <v>20222</v>
      </c>
      <c r="AC1360" s="264">
        <v>19141</v>
      </c>
      <c r="AD1360" s="264">
        <v>19921</v>
      </c>
      <c r="AE1360" s="264">
        <v>18830</v>
      </c>
      <c r="AF1360" s="268">
        <v>0.946543368608446</v>
      </c>
      <c r="AG1360" s="268">
        <v>0.945233673008383</v>
      </c>
      <c r="AH1360" s="295">
        <v>0.00130969560006311</v>
      </c>
    </row>
    <row r="1361" spans="1:34">
      <c r="A1361" s="315" t="s">
        <v>1974</v>
      </c>
      <c r="B1361" s="321" t="s">
        <v>3367</v>
      </c>
      <c r="C1361" s="293" t="s">
        <v>2512</v>
      </c>
      <c r="D1361" s="321" t="s">
        <v>2513</v>
      </c>
      <c r="E1361" s="263">
        <v>2660</v>
      </c>
      <c r="F1361" s="263">
        <v>2629</v>
      </c>
      <c r="G1361" s="263">
        <v>2511</v>
      </c>
      <c r="H1361" s="264">
        <v>2096</v>
      </c>
      <c r="I1361" s="264">
        <v>2085</v>
      </c>
      <c r="J1361" s="264">
        <v>2023</v>
      </c>
      <c r="K1361" s="264">
        <v>1591</v>
      </c>
      <c r="L1361" s="264">
        <v>1581</v>
      </c>
      <c r="M1361" s="264">
        <v>1505</v>
      </c>
      <c r="N1361" s="267">
        <v>0.988345864661654</v>
      </c>
      <c r="O1361" s="266">
        <v>2629</v>
      </c>
      <c r="P1361" s="294">
        <v>0.9</v>
      </c>
      <c r="Q1361" s="267">
        <v>0.988345864661654</v>
      </c>
      <c r="R1361" s="267">
        <v>0.994751908396947</v>
      </c>
      <c r="S1361" s="267">
        <v>0.993714644877436</v>
      </c>
      <c r="T1361" s="295">
        <v>-0.00640604373529252</v>
      </c>
      <c r="U1361" s="266">
        <v>2660</v>
      </c>
      <c r="V1361" s="266">
        <v>2511</v>
      </c>
      <c r="W1361" s="267">
        <v>0.943984962406015</v>
      </c>
      <c r="X1361" s="267">
        <v>0.943984962406015</v>
      </c>
      <c r="Y1361" s="268">
        <v>0.965171755725191</v>
      </c>
      <c r="Z1361" s="268">
        <v>0.945945945945946</v>
      </c>
      <c r="AA1361" s="295">
        <v>-0.0211867933191758</v>
      </c>
      <c r="AB1361" s="264">
        <v>14906</v>
      </c>
      <c r="AC1361" s="264">
        <v>14279</v>
      </c>
      <c r="AD1361" s="264">
        <v>14637</v>
      </c>
      <c r="AE1361" s="264">
        <v>14023</v>
      </c>
      <c r="AF1361" s="268">
        <v>0.957936401449081</v>
      </c>
      <c r="AG1361" s="268">
        <v>0.958051513288242</v>
      </c>
      <c r="AH1361" s="295">
        <v>-0.000115111839161242</v>
      </c>
    </row>
    <row r="1362" spans="1:34">
      <c r="A1362" s="315" t="s">
        <v>1974</v>
      </c>
      <c r="B1362" s="321" t="s">
        <v>3367</v>
      </c>
      <c r="C1362" s="293" t="s">
        <v>2514</v>
      </c>
      <c r="D1362" s="321" t="s">
        <v>2515</v>
      </c>
      <c r="E1362" s="263">
        <v>2357</v>
      </c>
      <c r="F1362" s="263">
        <v>2293</v>
      </c>
      <c r="G1362" s="263">
        <v>2110</v>
      </c>
      <c r="H1362" s="264">
        <v>1921</v>
      </c>
      <c r="I1362" s="264">
        <v>1863</v>
      </c>
      <c r="J1362" s="264">
        <v>1804</v>
      </c>
      <c r="K1362" s="264">
        <v>1502</v>
      </c>
      <c r="L1362" s="264">
        <v>1486</v>
      </c>
      <c r="M1362" s="264">
        <v>1450</v>
      </c>
      <c r="N1362" s="267">
        <v>0.972846839202376</v>
      </c>
      <c r="O1362" s="266">
        <v>2293</v>
      </c>
      <c r="P1362" s="294">
        <v>0.9</v>
      </c>
      <c r="Q1362" s="267">
        <v>0.972846839202376</v>
      </c>
      <c r="R1362" s="267">
        <v>0.969807391983342</v>
      </c>
      <c r="S1362" s="267">
        <v>0.989347536617843</v>
      </c>
      <c r="T1362" s="295">
        <v>0.00303944721903393</v>
      </c>
      <c r="U1362" s="266">
        <v>2357</v>
      </c>
      <c r="V1362" s="266">
        <v>2110</v>
      </c>
      <c r="W1362" s="267">
        <v>0.895205770046669</v>
      </c>
      <c r="X1362" s="267">
        <v>0.895205770046669</v>
      </c>
      <c r="Y1362" s="268">
        <v>0.9390942217595</v>
      </c>
      <c r="Z1362" s="268">
        <v>0.965379494007989</v>
      </c>
      <c r="AA1362" s="295">
        <v>-0.0438884517128308</v>
      </c>
      <c r="AB1362" s="264">
        <v>13725</v>
      </c>
      <c r="AC1362" s="264">
        <v>12991</v>
      </c>
      <c r="AD1362" s="264">
        <v>14182</v>
      </c>
      <c r="AE1362" s="264">
        <v>13431</v>
      </c>
      <c r="AF1362" s="268">
        <v>0.946520947176685</v>
      </c>
      <c r="AG1362" s="268">
        <v>0.947045550698068</v>
      </c>
      <c r="AH1362" s="295">
        <v>-0.00052460352138306</v>
      </c>
    </row>
    <row r="1363" spans="1:34">
      <c r="A1363" s="315" t="s">
        <v>1974</v>
      </c>
      <c r="B1363" s="321" t="s">
        <v>3367</v>
      </c>
      <c r="C1363" s="293" t="s">
        <v>2516</v>
      </c>
      <c r="D1363" s="321" t="s">
        <v>2517</v>
      </c>
      <c r="E1363" s="263">
        <v>4686</v>
      </c>
      <c r="F1363" s="263">
        <v>4490</v>
      </c>
      <c r="G1363" s="263">
        <v>4203</v>
      </c>
      <c r="H1363" s="264">
        <v>3521</v>
      </c>
      <c r="I1363" s="264">
        <v>3452</v>
      </c>
      <c r="J1363" s="264">
        <v>3180</v>
      </c>
      <c r="K1363" s="264">
        <v>2844</v>
      </c>
      <c r="L1363" s="264">
        <v>2784</v>
      </c>
      <c r="M1363" s="264">
        <v>2570</v>
      </c>
      <c r="N1363" s="267">
        <v>0.958173282116944</v>
      </c>
      <c r="O1363" s="266">
        <v>4490</v>
      </c>
      <c r="P1363" s="294">
        <v>0.9</v>
      </c>
      <c r="Q1363" s="267">
        <v>0.958173282116944</v>
      </c>
      <c r="R1363" s="267">
        <v>0.980403294518603</v>
      </c>
      <c r="S1363" s="267">
        <v>0.978902953586498</v>
      </c>
      <c r="T1363" s="295">
        <v>-0.0222300124016586</v>
      </c>
      <c r="U1363" s="266">
        <v>4686</v>
      </c>
      <c r="V1363" s="266">
        <v>4203</v>
      </c>
      <c r="W1363" s="267">
        <v>0.896927016645326</v>
      </c>
      <c r="X1363" s="267">
        <v>0.896927016645326</v>
      </c>
      <c r="Y1363" s="268">
        <v>0.903152513490486</v>
      </c>
      <c r="Z1363" s="268">
        <v>0.90365682137834</v>
      </c>
      <c r="AA1363" s="295">
        <v>-0.00622549684515916</v>
      </c>
      <c r="AB1363" s="264">
        <v>27158</v>
      </c>
      <c r="AC1363" s="264">
        <v>24592</v>
      </c>
      <c r="AD1363" s="264">
        <v>26937</v>
      </c>
      <c r="AE1363" s="264">
        <v>24829</v>
      </c>
      <c r="AF1363" s="268">
        <v>0.905515870093527</v>
      </c>
      <c r="AG1363" s="268">
        <v>0.921743327022311</v>
      </c>
      <c r="AH1363" s="295">
        <v>-0.0162274569287846</v>
      </c>
    </row>
    <row r="1364" spans="1:34">
      <c r="A1364" s="315" t="s">
        <v>1974</v>
      </c>
      <c r="B1364" s="321" t="s">
        <v>3367</v>
      </c>
      <c r="C1364" s="293" t="s">
        <v>2518</v>
      </c>
      <c r="D1364" s="321" t="s">
        <v>2519</v>
      </c>
      <c r="E1364" s="263">
        <v>5800</v>
      </c>
      <c r="F1364" s="263">
        <v>5726</v>
      </c>
      <c r="G1364" s="263">
        <v>5400</v>
      </c>
      <c r="H1364" s="264">
        <v>4808</v>
      </c>
      <c r="I1364" s="264">
        <v>4616</v>
      </c>
      <c r="J1364" s="264">
        <v>4442</v>
      </c>
      <c r="K1364" s="264">
        <v>2907</v>
      </c>
      <c r="L1364" s="264">
        <v>2872</v>
      </c>
      <c r="M1364" s="264">
        <v>2677</v>
      </c>
      <c r="N1364" s="267">
        <v>0.987241379310345</v>
      </c>
      <c r="O1364" s="266">
        <v>5726</v>
      </c>
      <c r="P1364" s="294">
        <v>0.9</v>
      </c>
      <c r="Q1364" s="267">
        <v>0.987241379310345</v>
      </c>
      <c r="R1364" s="267">
        <v>0.960066555740433</v>
      </c>
      <c r="S1364" s="267">
        <v>0.987960096319229</v>
      </c>
      <c r="T1364" s="295">
        <v>0.0271748235699122</v>
      </c>
      <c r="U1364" s="266">
        <v>5800</v>
      </c>
      <c r="V1364" s="266">
        <v>5400</v>
      </c>
      <c r="W1364" s="267">
        <v>0.931034482758621</v>
      </c>
      <c r="X1364" s="267">
        <v>0.931034482758621</v>
      </c>
      <c r="Y1364" s="268">
        <v>0.9238768718802</v>
      </c>
      <c r="Z1364" s="268">
        <v>0.920880632954936</v>
      </c>
      <c r="AA1364" s="295">
        <v>0.00715761087842104</v>
      </c>
      <c r="AB1364" s="264">
        <v>31162</v>
      </c>
      <c r="AC1364" s="264">
        <v>29022</v>
      </c>
      <c r="AD1364" s="264">
        <v>30582</v>
      </c>
      <c r="AE1364" s="264">
        <v>28658</v>
      </c>
      <c r="AF1364" s="268">
        <v>0.931326615749952</v>
      </c>
      <c r="AG1364" s="268">
        <v>0.93708717546269</v>
      </c>
      <c r="AH1364" s="295">
        <v>-0.00576055971273859</v>
      </c>
    </row>
    <row r="1365" spans="1:34">
      <c r="A1365" s="315" t="s">
        <v>1974</v>
      </c>
      <c r="B1365" s="321" t="s">
        <v>3367</v>
      </c>
      <c r="C1365" s="293" t="s">
        <v>2520</v>
      </c>
      <c r="D1365" s="321" t="s">
        <v>2521</v>
      </c>
      <c r="E1365" s="263">
        <v>1825</v>
      </c>
      <c r="F1365" s="263">
        <v>1810</v>
      </c>
      <c r="G1365" s="263">
        <v>1759</v>
      </c>
      <c r="H1365" s="264">
        <v>1479</v>
      </c>
      <c r="I1365" s="264">
        <v>1467</v>
      </c>
      <c r="J1365" s="264">
        <v>1423</v>
      </c>
      <c r="K1365" s="264">
        <v>1112</v>
      </c>
      <c r="L1365" s="264">
        <v>1107</v>
      </c>
      <c r="M1365" s="264">
        <v>1068</v>
      </c>
      <c r="N1365" s="267">
        <v>0.991780821917808</v>
      </c>
      <c r="O1365" s="266">
        <v>1810</v>
      </c>
      <c r="P1365" s="294">
        <v>0.9</v>
      </c>
      <c r="Q1365" s="267">
        <v>0.991780821917808</v>
      </c>
      <c r="R1365" s="267">
        <v>0.991886409736308</v>
      </c>
      <c r="S1365" s="267">
        <v>0.995503597122302</v>
      </c>
      <c r="T1365" s="295">
        <v>-0.000105587818500008</v>
      </c>
      <c r="U1365" s="266">
        <v>1825</v>
      </c>
      <c r="V1365" s="266">
        <v>1759</v>
      </c>
      <c r="W1365" s="267">
        <v>0.963835616438356</v>
      </c>
      <c r="X1365" s="267">
        <v>0.963835616438356</v>
      </c>
      <c r="Y1365" s="268">
        <v>0.962136578769439</v>
      </c>
      <c r="Z1365" s="268">
        <v>0.960431654676259</v>
      </c>
      <c r="AA1365" s="295">
        <v>0.00169903766891732</v>
      </c>
      <c r="AB1365" s="264">
        <v>10713</v>
      </c>
      <c r="AC1365" s="264">
        <v>10319</v>
      </c>
      <c r="AD1365" s="264">
        <v>10357</v>
      </c>
      <c r="AE1365" s="264">
        <v>10029</v>
      </c>
      <c r="AF1365" s="268">
        <v>0.963222253337067</v>
      </c>
      <c r="AG1365" s="268">
        <v>0.968330597663416</v>
      </c>
      <c r="AH1365" s="295">
        <v>-0.00510834432634888</v>
      </c>
    </row>
    <row r="1366" spans="1:34">
      <c r="A1366" s="315" t="s">
        <v>1974</v>
      </c>
      <c r="B1366" s="321" t="s">
        <v>3367</v>
      </c>
      <c r="C1366" s="293" t="s">
        <v>2522</v>
      </c>
      <c r="D1366" s="321" t="s">
        <v>2523</v>
      </c>
      <c r="E1366" s="263">
        <v>2721</v>
      </c>
      <c r="F1366" s="263">
        <v>2691</v>
      </c>
      <c r="G1366" s="263">
        <v>2625</v>
      </c>
      <c r="H1366" s="264">
        <v>2147</v>
      </c>
      <c r="I1366" s="264">
        <v>2106</v>
      </c>
      <c r="J1366" s="264">
        <v>2067</v>
      </c>
      <c r="K1366" s="264">
        <v>1672</v>
      </c>
      <c r="L1366" s="264">
        <v>1644</v>
      </c>
      <c r="M1366" s="264">
        <v>1617</v>
      </c>
      <c r="N1366" s="267">
        <v>0.988974641675854</v>
      </c>
      <c r="O1366" s="266">
        <v>2691</v>
      </c>
      <c r="P1366" s="294">
        <v>0.9</v>
      </c>
      <c r="Q1366" s="267">
        <v>0.988974641675854</v>
      </c>
      <c r="R1366" s="267">
        <v>0.980903586399627</v>
      </c>
      <c r="S1366" s="267">
        <v>0.983253588516746</v>
      </c>
      <c r="T1366" s="295">
        <v>0.00807105527622709</v>
      </c>
      <c r="U1366" s="266">
        <v>2721</v>
      </c>
      <c r="V1366" s="266">
        <v>2625</v>
      </c>
      <c r="W1366" s="267">
        <v>0.964718853362734</v>
      </c>
      <c r="X1366" s="267">
        <v>0.964718853362734</v>
      </c>
      <c r="Y1366" s="268">
        <v>0.962738705170005</v>
      </c>
      <c r="Z1366" s="268">
        <v>0.967105263157895</v>
      </c>
      <c r="AA1366" s="295">
        <v>0.00198014819272962</v>
      </c>
      <c r="AB1366" s="264">
        <v>15728</v>
      </c>
      <c r="AC1366" s="264">
        <v>15279</v>
      </c>
      <c r="AD1366" s="264">
        <v>15593</v>
      </c>
      <c r="AE1366" s="264">
        <v>15242</v>
      </c>
      <c r="AF1366" s="268">
        <v>0.971452187182096</v>
      </c>
      <c r="AG1366" s="268">
        <v>0.977489899313795</v>
      </c>
      <c r="AH1366" s="295">
        <v>-0.00603771213169901</v>
      </c>
    </row>
    <row r="1367" spans="1:34">
      <c r="A1367" s="315" t="s">
        <v>1974</v>
      </c>
      <c r="B1367" s="321" t="s">
        <v>3367</v>
      </c>
      <c r="C1367" s="293" t="s">
        <v>2524</v>
      </c>
      <c r="D1367" s="321" t="s">
        <v>2525</v>
      </c>
      <c r="E1367" s="263">
        <v>3513</v>
      </c>
      <c r="F1367" s="263">
        <v>3475</v>
      </c>
      <c r="G1367" s="263">
        <v>3389</v>
      </c>
      <c r="H1367" s="264">
        <v>2729</v>
      </c>
      <c r="I1367" s="264">
        <v>2709</v>
      </c>
      <c r="J1367" s="264">
        <v>2645</v>
      </c>
      <c r="K1367" s="264">
        <v>2117</v>
      </c>
      <c r="L1367" s="264">
        <v>2109</v>
      </c>
      <c r="M1367" s="264">
        <v>2058</v>
      </c>
      <c r="N1367" s="267">
        <v>0.989183034443496</v>
      </c>
      <c r="O1367" s="266">
        <v>3475</v>
      </c>
      <c r="P1367" s="294">
        <v>0.9</v>
      </c>
      <c r="Q1367" s="267">
        <v>0.989183034443496</v>
      </c>
      <c r="R1367" s="267">
        <v>0.992671308171491</v>
      </c>
      <c r="S1367" s="267">
        <v>0.996221067548418</v>
      </c>
      <c r="T1367" s="295">
        <v>-0.00348827372799587</v>
      </c>
      <c r="U1367" s="266">
        <v>3513</v>
      </c>
      <c r="V1367" s="266">
        <v>3389</v>
      </c>
      <c r="W1367" s="267">
        <v>0.964702533447196</v>
      </c>
      <c r="X1367" s="267">
        <v>0.964702533447196</v>
      </c>
      <c r="Y1367" s="268">
        <v>0.969219494320264</v>
      </c>
      <c r="Z1367" s="268">
        <v>0.97213037316958</v>
      </c>
      <c r="AA1367" s="295">
        <v>-0.00451696087306774</v>
      </c>
      <c r="AB1367" s="264">
        <v>20200</v>
      </c>
      <c r="AC1367" s="264">
        <v>19558</v>
      </c>
      <c r="AD1367" s="264">
        <v>21137</v>
      </c>
      <c r="AE1367" s="264">
        <v>20371</v>
      </c>
      <c r="AF1367" s="268">
        <v>0.968217821782178</v>
      </c>
      <c r="AG1367" s="268">
        <v>0.963760230874769</v>
      </c>
      <c r="AH1367" s="295">
        <v>0.00445759090740883</v>
      </c>
    </row>
    <row r="1368" spans="1:34">
      <c r="A1368" s="315" t="s">
        <v>1974</v>
      </c>
      <c r="B1368" s="321" t="s">
        <v>3367</v>
      </c>
      <c r="C1368" s="293" t="s">
        <v>2526</v>
      </c>
      <c r="D1368" s="321" t="s">
        <v>2527</v>
      </c>
      <c r="E1368" s="263">
        <v>4243</v>
      </c>
      <c r="F1368" s="263">
        <v>4211</v>
      </c>
      <c r="G1368" s="263">
        <v>4098</v>
      </c>
      <c r="H1368" s="264">
        <v>3313</v>
      </c>
      <c r="I1368" s="264">
        <v>3285</v>
      </c>
      <c r="J1368" s="264">
        <v>3198</v>
      </c>
      <c r="K1368" s="264">
        <v>2577</v>
      </c>
      <c r="L1368" s="264">
        <v>2558</v>
      </c>
      <c r="M1368" s="264">
        <v>2490</v>
      </c>
      <c r="N1368" s="267">
        <v>0.992458166391704</v>
      </c>
      <c r="O1368" s="266">
        <v>4211</v>
      </c>
      <c r="P1368" s="294">
        <v>0.9</v>
      </c>
      <c r="Q1368" s="267">
        <v>0.992458166391704</v>
      </c>
      <c r="R1368" s="267">
        <v>0.991548445517658</v>
      </c>
      <c r="S1368" s="267">
        <v>0.992627085758634</v>
      </c>
      <c r="T1368" s="295">
        <v>0.000909720874046283</v>
      </c>
      <c r="U1368" s="266">
        <v>4243</v>
      </c>
      <c r="V1368" s="266">
        <v>4098</v>
      </c>
      <c r="W1368" s="267">
        <v>0.965826066462409</v>
      </c>
      <c r="X1368" s="267">
        <v>0.965826066462409</v>
      </c>
      <c r="Y1368" s="268">
        <v>0.965288258376094</v>
      </c>
      <c r="Z1368" s="268">
        <v>0.966239813736903</v>
      </c>
      <c r="AA1368" s="295">
        <v>0.000537808086314429</v>
      </c>
      <c r="AB1368" s="264">
        <v>23692</v>
      </c>
      <c r="AC1368" s="264">
        <v>22990</v>
      </c>
      <c r="AD1368" s="264">
        <v>23428</v>
      </c>
      <c r="AE1368" s="264">
        <v>22819</v>
      </c>
      <c r="AF1368" s="268">
        <v>0.970369745061624</v>
      </c>
      <c r="AG1368" s="268">
        <v>0.974005463547891</v>
      </c>
      <c r="AH1368" s="295">
        <v>-0.0036357184862672</v>
      </c>
    </row>
    <row r="1369" spans="1:34">
      <c r="A1369" s="315" t="s">
        <v>1974</v>
      </c>
      <c r="B1369" s="321" t="s">
        <v>3367</v>
      </c>
      <c r="C1369" s="293" t="s">
        <v>2528</v>
      </c>
      <c r="D1369" s="321" t="s">
        <v>2529</v>
      </c>
      <c r="E1369" s="263">
        <v>5091</v>
      </c>
      <c r="F1369" s="263">
        <v>4918</v>
      </c>
      <c r="G1369" s="263">
        <v>4702</v>
      </c>
      <c r="H1369" s="264">
        <v>4327</v>
      </c>
      <c r="I1369" s="264">
        <v>4200</v>
      </c>
      <c r="J1369" s="264">
        <v>4060</v>
      </c>
      <c r="K1369" s="264">
        <v>2668</v>
      </c>
      <c r="L1369" s="264">
        <v>2593</v>
      </c>
      <c r="M1369" s="264">
        <v>2513</v>
      </c>
      <c r="N1369" s="267">
        <v>0.966018463956001</v>
      </c>
      <c r="O1369" s="266">
        <v>4918</v>
      </c>
      <c r="P1369" s="294">
        <v>0.9</v>
      </c>
      <c r="Q1369" s="267">
        <v>0.966018463956001</v>
      </c>
      <c r="R1369" s="267">
        <v>0.970649410677143</v>
      </c>
      <c r="S1369" s="267">
        <v>0.971889055472264</v>
      </c>
      <c r="T1369" s="295">
        <v>-0.00463094672114273</v>
      </c>
      <c r="U1369" s="266">
        <v>5091</v>
      </c>
      <c r="V1369" s="266">
        <v>4702</v>
      </c>
      <c r="W1369" s="267">
        <v>0.923590650166961</v>
      </c>
      <c r="X1369" s="267">
        <v>0.923590650166961</v>
      </c>
      <c r="Y1369" s="268">
        <v>0.938294430321239</v>
      </c>
      <c r="Z1369" s="268">
        <v>0.941904047976012</v>
      </c>
      <c r="AA1369" s="295">
        <v>-0.0147037801542774</v>
      </c>
      <c r="AB1369" s="264">
        <v>27394</v>
      </c>
      <c r="AC1369" s="264">
        <v>25671</v>
      </c>
      <c r="AD1369" s="264">
        <v>26938</v>
      </c>
      <c r="AE1369" s="264">
        <v>25289</v>
      </c>
      <c r="AF1369" s="268">
        <v>0.937103015258816</v>
      </c>
      <c r="AG1369" s="268">
        <v>0.938785358972455</v>
      </c>
      <c r="AH1369" s="295">
        <v>-0.00168234371363951</v>
      </c>
    </row>
    <row r="1370" spans="1:34">
      <c r="A1370" s="315" t="s">
        <v>1974</v>
      </c>
      <c r="B1370" s="321" t="s">
        <v>3367</v>
      </c>
      <c r="C1370" s="293" t="s">
        <v>2530</v>
      </c>
      <c r="D1370" s="321" t="s">
        <v>2531</v>
      </c>
      <c r="E1370" s="263">
        <v>3549</v>
      </c>
      <c r="F1370" s="263">
        <v>3168</v>
      </c>
      <c r="G1370" s="263">
        <v>3050</v>
      </c>
      <c r="H1370" s="264">
        <v>3041</v>
      </c>
      <c r="I1370" s="264">
        <v>2864</v>
      </c>
      <c r="J1370" s="264">
        <v>2587</v>
      </c>
      <c r="K1370" s="264">
        <v>2169</v>
      </c>
      <c r="L1370" s="264">
        <v>2140</v>
      </c>
      <c r="M1370" s="264">
        <v>2066</v>
      </c>
      <c r="N1370" s="267">
        <v>0.892645815722739</v>
      </c>
      <c r="O1370" s="266">
        <v>3168</v>
      </c>
      <c r="P1370" s="294">
        <v>0.9</v>
      </c>
      <c r="Q1370" s="267">
        <v>0.892645815722739</v>
      </c>
      <c r="R1370" s="267">
        <v>0.941795462019073</v>
      </c>
      <c r="S1370" s="267">
        <v>0.986629783310281</v>
      </c>
      <c r="T1370" s="295">
        <v>-0.0491496462963339</v>
      </c>
      <c r="U1370" s="266">
        <v>3549</v>
      </c>
      <c r="V1370" s="266">
        <v>3050</v>
      </c>
      <c r="W1370" s="267">
        <v>0.859397013243167</v>
      </c>
      <c r="X1370" s="267">
        <v>0.859397013243167</v>
      </c>
      <c r="Y1370" s="268">
        <v>0.85070700427491</v>
      </c>
      <c r="Z1370" s="268">
        <v>0.952512678653757</v>
      </c>
      <c r="AA1370" s="295">
        <v>0.00869000896825756</v>
      </c>
      <c r="AB1370" s="264">
        <v>20517</v>
      </c>
      <c r="AC1370" s="264">
        <v>18278</v>
      </c>
      <c r="AD1370" s="264">
        <v>20716</v>
      </c>
      <c r="AE1370" s="264">
        <v>18839</v>
      </c>
      <c r="AF1370" s="268">
        <v>0.890870985036799</v>
      </c>
      <c r="AG1370" s="268">
        <v>0.909393705348523</v>
      </c>
      <c r="AH1370" s="295">
        <v>-0.0185227203117242</v>
      </c>
    </row>
    <row r="1371" spans="1:34">
      <c r="A1371" s="315" t="s">
        <v>1974</v>
      </c>
      <c r="B1371" s="321" t="s">
        <v>3367</v>
      </c>
      <c r="C1371" s="293" t="s">
        <v>2532</v>
      </c>
      <c r="D1371" s="321" t="s">
        <v>2533</v>
      </c>
      <c r="E1371" s="263">
        <v>2771</v>
      </c>
      <c r="F1371" s="263">
        <v>2752</v>
      </c>
      <c r="G1371" s="263">
        <v>2638</v>
      </c>
      <c r="H1371" s="264">
        <v>2248</v>
      </c>
      <c r="I1371" s="264">
        <v>2226</v>
      </c>
      <c r="J1371" s="264">
        <v>2142</v>
      </c>
      <c r="K1371" s="264">
        <v>1746</v>
      </c>
      <c r="L1371" s="264">
        <v>1736</v>
      </c>
      <c r="M1371" s="264">
        <v>1679</v>
      </c>
      <c r="N1371" s="267">
        <v>0.99314326957777</v>
      </c>
      <c r="O1371" s="266">
        <v>2752</v>
      </c>
      <c r="P1371" s="294">
        <v>0.9</v>
      </c>
      <c r="Q1371" s="267">
        <v>0.99314326957777</v>
      </c>
      <c r="R1371" s="267">
        <v>0.990213523131673</v>
      </c>
      <c r="S1371" s="267">
        <v>0.994272623138603</v>
      </c>
      <c r="T1371" s="295">
        <v>0.00292974644609723</v>
      </c>
      <c r="U1371" s="266">
        <v>2771</v>
      </c>
      <c r="V1371" s="266">
        <v>2638</v>
      </c>
      <c r="W1371" s="267">
        <v>0.952002887044388</v>
      </c>
      <c r="X1371" s="267">
        <v>0.952002887044388</v>
      </c>
      <c r="Y1371" s="268">
        <v>0.952846975088968</v>
      </c>
      <c r="Z1371" s="268">
        <v>0.961626575028637</v>
      </c>
      <c r="AA1371" s="295">
        <v>-0.000844088044579694</v>
      </c>
      <c r="AB1371" s="264">
        <v>16092</v>
      </c>
      <c r="AC1371" s="264">
        <v>15462</v>
      </c>
      <c r="AD1371" s="264">
        <v>15981</v>
      </c>
      <c r="AE1371" s="264">
        <v>15509</v>
      </c>
      <c r="AF1371" s="268">
        <v>0.960850111856823</v>
      </c>
      <c r="AG1371" s="268">
        <v>0.970464927100932</v>
      </c>
      <c r="AH1371" s="295">
        <v>-0.00961481524410912</v>
      </c>
    </row>
    <row r="1372" spans="1:34">
      <c r="A1372" s="315" t="s">
        <v>1974</v>
      </c>
      <c r="B1372" s="321" t="s">
        <v>3367</v>
      </c>
      <c r="C1372" s="293" t="s">
        <v>2534</v>
      </c>
      <c r="D1372" s="321" t="s">
        <v>2535</v>
      </c>
      <c r="E1372" s="263">
        <v>2321</v>
      </c>
      <c r="F1372" s="263">
        <v>2268</v>
      </c>
      <c r="G1372" s="263">
        <v>2227</v>
      </c>
      <c r="H1372" s="264">
        <v>1899</v>
      </c>
      <c r="I1372" s="264">
        <v>1835</v>
      </c>
      <c r="J1372" s="264">
        <v>1744</v>
      </c>
      <c r="K1372" s="264">
        <v>1439</v>
      </c>
      <c r="L1372" s="264">
        <v>1395</v>
      </c>
      <c r="M1372" s="264">
        <v>1389</v>
      </c>
      <c r="N1372" s="267">
        <v>0.977165015079707</v>
      </c>
      <c r="O1372" s="266">
        <v>2268</v>
      </c>
      <c r="P1372" s="294">
        <v>0.9</v>
      </c>
      <c r="Q1372" s="267">
        <v>0.977165015079707</v>
      </c>
      <c r="R1372" s="267">
        <v>0.966298051606108</v>
      </c>
      <c r="S1372" s="267">
        <v>0.969423210562891</v>
      </c>
      <c r="T1372" s="295">
        <v>0.0108669634735985</v>
      </c>
      <c r="U1372" s="266">
        <v>2321</v>
      </c>
      <c r="V1372" s="266">
        <v>2227</v>
      </c>
      <c r="W1372" s="267">
        <v>0.959500215424386</v>
      </c>
      <c r="X1372" s="267">
        <v>0.959500215424386</v>
      </c>
      <c r="Y1372" s="268">
        <v>0.918378093733544</v>
      </c>
      <c r="Z1372" s="268">
        <v>0.965253648366922</v>
      </c>
      <c r="AA1372" s="295">
        <v>0.0411221216908421</v>
      </c>
      <c r="AB1372" s="264">
        <v>13500</v>
      </c>
      <c r="AC1372" s="264">
        <v>12895</v>
      </c>
      <c r="AD1372" s="264">
        <v>13518</v>
      </c>
      <c r="AE1372" s="264">
        <v>12923</v>
      </c>
      <c r="AF1372" s="268">
        <v>0.955185185185185</v>
      </c>
      <c r="AG1372" s="268">
        <v>0.955984613108448</v>
      </c>
      <c r="AH1372" s="295">
        <v>-0.000799427923262819</v>
      </c>
    </row>
    <row r="1373" spans="1:34">
      <c r="A1373" s="315" t="s">
        <v>1974</v>
      </c>
      <c r="B1373" s="321" t="s">
        <v>3367</v>
      </c>
      <c r="C1373" s="293" t="s">
        <v>2536</v>
      </c>
      <c r="D1373" s="321" t="s">
        <v>2537</v>
      </c>
      <c r="E1373" s="263">
        <v>3983</v>
      </c>
      <c r="F1373" s="263">
        <v>3860</v>
      </c>
      <c r="G1373" s="263">
        <v>3572</v>
      </c>
      <c r="H1373" s="264">
        <v>3207</v>
      </c>
      <c r="I1373" s="264">
        <v>3135</v>
      </c>
      <c r="J1373" s="264">
        <v>2936</v>
      </c>
      <c r="K1373" s="264">
        <v>2325</v>
      </c>
      <c r="L1373" s="264">
        <v>2230</v>
      </c>
      <c r="M1373" s="264">
        <v>2175</v>
      </c>
      <c r="N1373" s="267">
        <v>0.969118754707507</v>
      </c>
      <c r="O1373" s="266">
        <v>3860</v>
      </c>
      <c r="P1373" s="294">
        <v>0.9</v>
      </c>
      <c r="Q1373" s="267">
        <v>0.969118754707507</v>
      </c>
      <c r="R1373" s="267">
        <v>0.97754911131899</v>
      </c>
      <c r="S1373" s="267">
        <v>0.959139784946237</v>
      </c>
      <c r="T1373" s="295">
        <v>-0.00843035661148284</v>
      </c>
      <c r="U1373" s="266">
        <v>3983</v>
      </c>
      <c r="V1373" s="266">
        <v>3572</v>
      </c>
      <c r="W1373" s="267">
        <v>0.896811448656791</v>
      </c>
      <c r="X1373" s="267">
        <v>0.896811448656791</v>
      </c>
      <c r="Y1373" s="268">
        <v>0.915497349547864</v>
      </c>
      <c r="Z1373" s="268">
        <v>0.935483870967742</v>
      </c>
      <c r="AA1373" s="295">
        <v>-0.0186859008910726</v>
      </c>
      <c r="AB1373" s="264">
        <v>22605</v>
      </c>
      <c r="AC1373" s="264">
        <v>20607</v>
      </c>
      <c r="AD1373" s="264">
        <v>22171</v>
      </c>
      <c r="AE1373" s="264">
        <v>20250</v>
      </c>
      <c r="AF1373" s="268">
        <v>0.911612475116125</v>
      </c>
      <c r="AG1373" s="268">
        <v>0.913355283929457</v>
      </c>
      <c r="AH1373" s="295">
        <v>-0.00174280881333266</v>
      </c>
    </row>
    <row r="1374" spans="1:34">
      <c r="A1374" s="315" t="s">
        <v>1974</v>
      </c>
      <c r="B1374" s="321" t="s">
        <v>3367</v>
      </c>
      <c r="C1374" s="293" t="s">
        <v>2538</v>
      </c>
      <c r="D1374" s="321" t="s">
        <v>2539</v>
      </c>
      <c r="E1374" s="263">
        <v>0</v>
      </c>
      <c r="F1374" s="263">
        <v>0</v>
      </c>
      <c r="G1374" s="263">
        <v>0</v>
      </c>
      <c r="H1374" s="264">
        <v>0</v>
      </c>
      <c r="I1374" s="264">
        <v>0</v>
      </c>
      <c r="J1374" s="264">
        <v>0</v>
      </c>
      <c r="K1374" s="264">
        <v>1</v>
      </c>
      <c r="L1374" s="264">
        <v>0</v>
      </c>
      <c r="M1374" s="264">
        <v>1</v>
      </c>
      <c r="N1374" s="267">
        <v>0</v>
      </c>
      <c r="O1374" s="266">
        <v>0</v>
      </c>
      <c r="P1374" s="294">
        <v>0.9</v>
      </c>
      <c r="Q1374" s="267">
        <v>0</v>
      </c>
      <c r="R1374" s="267">
        <v>0</v>
      </c>
      <c r="S1374" s="267">
        <v>0</v>
      </c>
      <c r="T1374" s="295">
        <v>0</v>
      </c>
      <c r="U1374" s="266">
        <v>0</v>
      </c>
      <c r="V1374" s="266">
        <v>0</v>
      </c>
      <c r="W1374" s="267">
        <v>0</v>
      </c>
      <c r="X1374" s="267">
        <v>0</v>
      </c>
      <c r="Y1374" s="268">
        <v>0</v>
      </c>
      <c r="Z1374" s="268">
        <v>1</v>
      </c>
      <c r="AA1374" s="295">
        <v>0</v>
      </c>
      <c r="AB1374" s="264">
        <v>11</v>
      </c>
      <c r="AC1374" s="264">
        <v>11</v>
      </c>
      <c r="AD1374" s="264">
        <v>10</v>
      </c>
      <c r="AE1374" s="264">
        <v>10</v>
      </c>
      <c r="AF1374" s="268">
        <v>1</v>
      </c>
      <c r="AG1374" s="268">
        <v>1</v>
      </c>
      <c r="AH1374" s="295">
        <v>0</v>
      </c>
    </row>
    <row r="1375" spans="1:34">
      <c r="A1375" s="315" t="s">
        <v>1974</v>
      </c>
      <c r="B1375" s="321" t="s">
        <v>3367</v>
      </c>
      <c r="C1375" s="293" t="s">
        <v>2540</v>
      </c>
      <c r="D1375" s="321" t="s">
        <v>2541</v>
      </c>
      <c r="E1375" s="263">
        <v>2623</v>
      </c>
      <c r="F1375" s="263">
        <v>2553</v>
      </c>
      <c r="G1375" s="263">
        <v>2447</v>
      </c>
      <c r="H1375" s="264">
        <v>2447</v>
      </c>
      <c r="I1375" s="264">
        <v>2379</v>
      </c>
      <c r="J1375" s="264">
        <v>2299</v>
      </c>
      <c r="K1375" s="264">
        <v>1420</v>
      </c>
      <c r="L1375" s="264">
        <v>1368</v>
      </c>
      <c r="M1375" s="264">
        <v>1326</v>
      </c>
      <c r="N1375" s="267">
        <v>0.973313000381243</v>
      </c>
      <c r="O1375" s="266">
        <v>2553</v>
      </c>
      <c r="P1375" s="294">
        <v>0.9</v>
      </c>
      <c r="Q1375" s="267">
        <v>0.973313000381243</v>
      </c>
      <c r="R1375" s="267">
        <v>0.972210870453617</v>
      </c>
      <c r="S1375" s="267">
        <v>0.963380281690141</v>
      </c>
      <c r="T1375" s="295">
        <v>0.00110212992762615</v>
      </c>
      <c r="U1375" s="266">
        <v>2623</v>
      </c>
      <c r="V1375" s="266">
        <v>2447</v>
      </c>
      <c r="W1375" s="267">
        <v>0.932901258101411</v>
      </c>
      <c r="X1375" s="267">
        <v>0.932901258101411</v>
      </c>
      <c r="Y1375" s="268">
        <v>0.939517776869636</v>
      </c>
      <c r="Z1375" s="268">
        <v>0.933802816901408</v>
      </c>
      <c r="AA1375" s="295">
        <v>-0.00661651876822578</v>
      </c>
      <c r="AB1375" s="264">
        <v>14811</v>
      </c>
      <c r="AC1375" s="264">
        <v>13942</v>
      </c>
      <c r="AD1375" s="264">
        <v>14512</v>
      </c>
      <c r="AE1375" s="264">
        <v>13779</v>
      </c>
      <c r="AF1375" s="268">
        <v>0.941327391803389</v>
      </c>
      <c r="AG1375" s="268">
        <v>0.949490077177508</v>
      </c>
      <c r="AH1375" s="295">
        <v>-0.00816268537411879</v>
      </c>
    </row>
    <row r="1376" spans="1:34">
      <c r="A1376" s="315" t="s">
        <v>1974</v>
      </c>
      <c r="B1376" s="321" t="s">
        <v>3368</v>
      </c>
      <c r="C1376" s="293" t="s">
        <v>2542</v>
      </c>
      <c r="D1376" s="321" t="s">
        <v>2543</v>
      </c>
      <c r="E1376" s="263">
        <v>2608</v>
      </c>
      <c r="F1376" s="263">
        <v>2425</v>
      </c>
      <c r="G1376" s="263">
        <v>2381</v>
      </c>
      <c r="H1376" s="264">
        <v>3282</v>
      </c>
      <c r="I1376" s="264">
        <v>3116</v>
      </c>
      <c r="J1376" s="264">
        <v>3021</v>
      </c>
      <c r="K1376" s="264">
        <v>1524</v>
      </c>
      <c r="L1376" s="264">
        <v>1475</v>
      </c>
      <c r="M1376" s="264">
        <v>1427</v>
      </c>
      <c r="N1376" s="267">
        <v>0.929831288343558</v>
      </c>
      <c r="O1376" s="266">
        <v>2425</v>
      </c>
      <c r="P1376" s="294">
        <v>0.9</v>
      </c>
      <c r="Q1376" s="267">
        <v>0.929831288343558</v>
      </c>
      <c r="R1376" s="267">
        <v>0.949421084704449</v>
      </c>
      <c r="S1376" s="267">
        <v>0.967847769028871</v>
      </c>
      <c r="T1376" s="295">
        <v>-0.0195897963608902</v>
      </c>
      <c r="U1376" s="266">
        <v>2608</v>
      </c>
      <c r="V1376" s="266">
        <v>2381</v>
      </c>
      <c r="W1376" s="267">
        <v>0.912960122699387</v>
      </c>
      <c r="X1376" s="267">
        <v>0.912960122699387</v>
      </c>
      <c r="Y1376" s="268">
        <v>0.920475319926874</v>
      </c>
      <c r="Z1376" s="268">
        <v>0.936351706036745</v>
      </c>
      <c r="AA1376" s="295">
        <v>-0.00751519722748728</v>
      </c>
      <c r="AB1376" s="264">
        <v>16503</v>
      </c>
      <c r="AC1376" s="264">
        <v>15306</v>
      </c>
      <c r="AD1376" s="264">
        <v>16426</v>
      </c>
      <c r="AE1376" s="264">
        <v>15360</v>
      </c>
      <c r="AF1376" s="268">
        <v>0.927467733139429</v>
      </c>
      <c r="AG1376" s="268">
        <v>0.935102885669061</v>
      </c>
      <c r="AH1376" s="295">
        <v>-0.00763515252963198</v>
      </c>
    </row>
    <row r="1377" spans="1:34">
      <c r="A1377" s="315" t="s">
        <v>1974</v>
      </c>
      <c r="B1377" s="321" t="s">
        <v>3368</v>
      </c>
      <c r="C1377" s="293" t="s">
        <v>2544</v>
      </c>
      <c r="D1377" s="321" t="s">
        <v>2545</v>
      </c>
      <c r="E1377" s="263">
        <v>2314</v>
      </c>
      <c r="F1377" s="263">
        <v>2203</v>
      </c>
      <c r="G1377" s="263">
        <v>2146</v>
      </c>
      <c r="H1377" s="264">
        <v>2909</v>
      </c>
      <c r="I1377" s="264">
        <v>2562</v>
      </c>
      <c r="J1377" s="264">
        <v>2642</v>
      </c>
      <c r="K1377" s="264">
        <v>1354</v>
      </c>
      <c r="L1377" s="264">
        <v>1290</v>
      </c>
      <c r="M1377" s="264">
        <v>1255</v>
      </c>
      <c r="N1377" s="267">
        <v>0.952031114952463</v>
      </c>
      <c r="O1377" s="266">
        <v>2203</v>
      </c>
      <c r="P1377" s="294">
        <v>0.9</v>
      </c>
      <c r="Q1377" s="267">
        <v>0.952031114952463</v>
      </c>
      <c r="R1377" s="267">
        <v>0.880715022344448</v>
      </c>
      <c r="S1377" s="267">
        <v>0.952732644017725</v>
      </c>
      <c r="T1377" s="295">
        <v>0.071316092608015</v>
      </c>
      <c r="U1377" s="266">
        <v>2314</v>
      </c>
      <c r="V1377" s="266">
        <v>2146</v>
      </c>
      <c r="W1377" s="267">
        <v>0.927398444252377</v>
      </c>
      <c r="X1377" s="267">
        <v>0.927398444252377</v>
      </c>
      <c r="Y1377" s="268">
        <v>0.908215881746305</v>
      </c>
      <c r="Z1377" s="268">
        <v>0.926883308714919</v>
      </c>
      <c r="AA1377" s="295">
        <v>0.0191825625060723</v>
      </c>
      <c r="AB1377" s="264">
        <v>14547</v>
      </c>
      <c r="AC1377" s="264">
        <v>13404</v>
      </c>
      <c r="AD1377" s="264">
        <v>13935</v>
      </c>
      <c r="AE1377" s="264">
        <v>13006</v>
      </c>
      <c r="AF1377" s="268">
        <v>0.921427098370798</v>
      </c>
      <c r="AG1377" s="268">
        <v>0.933333333333333</v>
      </c>
      <c r="AH1377" s="295">
        <v>-0.0119062349625353</v>
      </c>
    </row>
    <row r="1378" spans="1:34">
      <c r="A1378" s="315" t="s">
        <v>1974</v>
      </c>
      <c r="B1378" s="321" t="s">
        <v>3368</v>
      </c>
      <c r="C1378" s="293" t="s">
        <v>2546</v>
      </c>
      <c r="D1378" s="321" t="s">
        <v>2547</v>
      </c>
      <c r="E1378" s="263">
        <v>0</v>
      </c>
      <c r="F1378" s="263">
        <v>0</v>
      </c>
      <c r="G1378" s="263">
        <v>0</v>
      </c>
      <c r="H1378" s="264">
        <v>2</v>
      </c>
      <c r="I1378" s="264">
        <v>2</v>
      </c>
      <c r="J1378" s="264">
        <v>2</v>
      </c>
      <c r="K1378" s="264">
        <v>4</v>
      </c>
      <c r="L1378" s="264">
        <v>2</v>
      </c>
      <c r="M1378" s="264">
        <v>4</v>
      </c>
      <c r="N1378" s="267">
        <v>0</v>
      </c>
      <c r="O1378" s="266">
        <v>0</v>
      </c>
      <c r="P1378" s="294">
        <v>0.9</v>
      </c>
      <c r="Q1378" s="267">
        <v>0</v>
      </c>
      <c r="R1378" s="267">
        <v>1</v>
      </c>
      <c r="S1378" s="267">
        <v>0.5</v>
      </c>
      <c r="T1378" s="295">
        <v>-1</v>
      </c>
      <c r="U1378" s="266">
        <v>0</v>
      </c>
      <c r="V1378" s="266">
        <v>0</v>
      </c>
      <c r="W1378" s="267">
        <v>0</v>
      </c>
      <c r="X1378" s="267">
        <v>0</v>
      </c>
      <c r="Y1378" s="268">
        <v>1</v>
      </c>
      <c r="Z1378" s="268">
        <v>1</v>
      </c>
      <c r="AA1378" s="295">
        <v>-1</v>
      </c>
      <c r="AB1378" s="264">
        <v>13</v>
      </c>
      <c r="AC1378" s="264">
        <v>13</v>
      </c>
      <c r="AD1378" s="264">
        <v>17</v>
      </c>
      <c r="AE1378" s="264">
        <v>17</v>
      </c>
      <c r="AF1378" s="268">
        <v>1</v>
      </c>
      <c r="AG1378" s="268">
        <v>1</v>
      </c>
      <c r="AH1378" s="295">
        <v>0</v>
      </c>
    </row>
    <row r="1379" spans="1:34">
      <c r="A1379" s="315" t="s">
        <v>1974</v>
      </c>
      <c r="B1379" s="321" t="s">
        <v>3368</v>
      </c>
      <c r="C1379" s="293" t="s">
        <v>2548</v>
      </c>
      <c r="D1379" s="321" t="s">
        <v>2549</v>
      </c>
      <c r="E1379" s="263">
        <v>1110</v>
      </c>
      <c r="F1379" s="263">
        <v>1094</v>
      </c>
      <c r="G1379" s="263">
        <v>992</v>
      </c>
      <c r="H1379" s="264">
        <v>1429</v>
      </c>
      <c r="I1379" s="264">
        <v>1359</v>
      </c>
      <c r="J1379" s="264">
        <v>1248</v>
      </c>
      <c r="K1379" s="264">
        <v>746</v>
      </c>
      <c r="L1379" s="264">
        <v>701</v>
      </c>
      <c r="M1379" s="264">
        <v>686</v>
      </c>
      <c r="N1379" s="267">
        <v>0.985585585585586</v>
      </c>
      <c r="O1379" s="266">
        <v>1094</v>
      </c>
      <c r="P1379" s="294">
        <v>0.9</v>
      </c>
      <c r="Q1379" s="267">
        <v>0.985585585585586</v>
      </c>
      <c r="R1379" s="267">
        <v>0.951014695591323</v>
      </c>
      <c r="S1379" s="267">
        <v>0.939678284182306</v>
      </c>
      <c r="T1379" s="295">
        <v>0.0345708899942631</v>
      </c>
      <c r="U1379" s="266">
        <v>1110</v>
      </c>
      <c r="V1379" s="266">
        <v>992</v>
      </c>
      <c r="W1379" s="267">
        <v>0.893693693693694</v>
      </c>
      <c r="X1379" s="267">
        <v>0.893693693693694</v>
      </c>
      <c r="Y1379" s="268">
        <v>0.87333799860042</v>
      </c>
      <c r="Z1379" s="268">
        <v>0.919571045576407</v>
      </c>
      <c r="AA1379" s="295">
        <v>0.0203556950932738</v>
      </c>
      <c r="AB1379" s="264">
        <v>7453</v>
      </c>
      <c r="AC1379" s="264">
        <v>6715</v>
      </c>
      <c r="AD1379" s="264">
        <v>7482</v>
      </c>
      <c r="AE1379" s="264">
        <v>6961</v>
      </c>
      <c r="AF1379" s="268">
        <v>0.900979471353817</v>
      </c>
      <c r="AG1379" s="268">
        <v>0.930366212242716</v>
      </c>
      <c r="AH1379" s="295">
        <v>-0.0293867408888986</v>
      </c>
    </row>
    <row r="1380" spans="1:34">
      <c r="A1380" s="315" t="s">
        <v>1974</v>
      </c>
      <c r="B1380" s="321" t="s">
        <v>3368</v>
      </c>
      <c r="C1380" s="293" t="s">
        <v>2550</v>
      </c>
      <c r="D1380" s="321" t="s">
        <v>2551</v>
      </c>
      <c r="E1380" s="263">
        <v>2067</v>
      </c>
      <c r="F1380" s="263">
        <v>1976</v>
      </c>
      <c r="G1380" s="263">
        <v>1912</v>
      </c>
      <c r="H1380" s="264">
        <v>2528</v>
      </c>
      <c r="I1380" s="264">
        <v>2427</v>
      </c>
      <c r="J1380" s="264">
        <v>2327</v>
      </c>
      <c r="K1380" s="264">
        <v>1222</v>
      </c>
      <c r="L1380" s="264">
        <v>1185</v>
      </c>
      <c r="M1380" s="264">
        <v>1146</v>
      </c>
      <c r="N1380" s="267">
        <v>0.955974842767296</v>
      </c>
      <c r="O1380" s="266">
        <v>1976</v>
      </c>
      <c r="P1380" s="294">
        <v>0.9</v>
      </c>
      <c r="Q1380" s="267">
        <v>0.955974842767296</v>
      </c>
      <c r="R1380" s="267">
        <v>0.96004746835443</v>
      </c>
      <c r="S1380" s="267">
        <v>0.969721767594108</v>
      </c>
      <c r="T1380" s="295">
        <v>-0.00407262558713473</v>
      </c>
      <c r="U1380" s="266">
        <v>2067</v>
      </c>
      <c r="V1380" s="266">
        <v>1912</v>
      </c>
      <c r="W1380" s="267">
        <v>0.925012094823416</v>
      </c>
      <c r="X1380" s="267">
        <v>0.925012094823416</v>
      </c>
      <c r="Y1380" s="268">
        <v>0.920490506329114</v>
      </c>
      <c r="Z1380" s="268">
        <v>0.937806873977087</v>
      </c>
      <c r="AA1380" s="295">
        <v>0.00452158849430173</v>
      </c>
      <c r="AB1380" s="264">
        <v>12813</v>
      </c>
      <c r="AC1380" s="264">
        <v>11939</v>
      </c>
      <c r="AD1380" s="264">
        <v>12535</v>
      </c>
      <c r="AE1380" s="264">
        <v>11827</v>
      </c>
      <c r="AF1380" s="268">
        <v>0.931788027784282</v>
      </c>
      <c r="AG1380" s="268">
        <v>0.94351814918229</v>
      </c>
      <c r="AH1380" s="295">
        <v>-0.011730121398008</v>
      </c>
    </row>
    <row r="1381" spans="1:34">
      <c r="A1381" s="315" t="s">
        <v>1974</v>
      </c>
      <c r="B1381" s="321" t="s">
        <v>3368</v>
      </c>
      <c r="C1381" s="293" t="s">
        <v>2552</v>
      </c>
      <c r="D1381" s="321" t="s">
        <v>2553</v>
      </c>
      <c r="E1381" s="263">
        <v>0</v>
      </c>
      <c r="F1381" s="263">
        <v>0</v>
      </c>
      <c r="G1381" s="263">
        <v>0</v>
      </c>
      <c r="H1381" s="264">
        <v>154</v>
      </c>
      <c r="I1381" s="264">
        <v>154</v>
      </c>
      <c r="J1381" s="264">
        <v>154</v>
      </c>
      <c r="K1381" s="264">
        <v>219</v>
      </c>
      <c r="L1381" s="264">
        <v>218</v>
      </c>
      <c r="M1381" s="264">
        <v>219</v>
      </c>
      <c r="N1381" s="267">
        <v>0</v>
      </c>
      <c r="O1381" s="266">
        <v>0</v>
      </c>
      <c r="P1381" s="294">
        <v>0.9</v>
      </c>
      <c r="Q1381" s="267">
        <v>0</v>
      </c>
      <c r="R1381" s="267">
        <v>1</v>
      </c>
      <c r="S1381" s="267">
        <v>0.995433789954338</v>
      </c>
      <c r="T1381" s="295">
        <v>-1</v>
      </c>
      <c r="U1381" s="266">
        <v>0</v>
      </c>
      <c r="V1381" s="266">
        <v>0</v>
      </c>
      <c r="W1381" s="267">
        <v>0</v>
      </c>
      <c r="X1381" s="267">
        <v>0</v>
      </c>
      <c r="Y1381" s="268">
        <v>1</v>
      </c>
      <c r="Z1381" s="268">
        <v>1</v>
      </c>
      <c r="AA1381" s="295">
        <v>-1</v>
      </c>
      <c r="AB1381" s="264">
        <v>1115</v>
      </c>
      <c r="AC1381" s="264">
        <v>1115</v>
      </c>
      <c r="AD1381" s="264">
        <v>1103</v>
      </c>
      <c r="AE1381" s="264">
        <v>1103</v>
      </c>
      <c r="AF1381" s="268">
        <v>1</v>
      </c>
      <c r="AG1381" s="268">
        <v>1</v>
      </c>
      <c r="AH1381" s="295">
        <v>0</v>
      </c>
    </row>
    <row r="1382" spans="1:34">
      <c r="A1382" s="315" t="s">
        <v>1974</v>
      </c>
      <c r="B1382" s="321" t="s">
        <v>3368</v>
      </c>
      <c r="C1382" s="293" t="s">
        <v>2554</v>
      </c>
      <c r="D1382" s="321" t="s">
        <v>2555</v>
      </c>
      <c r="E1382" s="263">
        <v>1748</v>
      </c>
      <c r="F1382" s="263">
        <v>1520</v>
      </c>
      <c r="G1382" s="263">
        <v>1522</v>
      </c>
      <c r="H1382" s="264">
        <v>2191</v>
      </c>
      <c r="I1382" s="264">
        <v>2124</v>
      </c>
      <c r="J1382" s="264">
        <v>1844</v>
      </c>
      <c r="K1382" s="264">
        <v>981</v>
      </c>
      <c r="L1382" s="264">
        <v>937</v>
      </c>
      <c r="M1382" s="264">
        <v>885</v>
      </c>
      <c r="N1382" s="267">
        <v>0.869565217391304</v>
      </c>
      <c r="O1382" s="266">
        <v>1520</v>
      </c>
      <c r="P1382" s="294">
        <v>0.9</v>
      </c>
      <c r="Q1382" s="267">
        <v>0.869565217391304</v>
      </c>
      <c r="R1382" s="267">
        <v>0.969420356001826</v>
      </c>
      <c r="S1382" s="267">
        <v>0.955147808358818</v>
      </c>
      <c r="T1382" s="295">
        <v>-0.0998551386105213</v>
      </c>
      <c r="U1382" s="266">
        <v>1748</v>
      </c>
      <c r="V1382" s="266">
        <v>1522</v>
      </c>
      <c r="W1382" s="267">
        <v>0.87070938215103</v>
      </c>
      <c r="X1382" s="267">
        <v>0.87070938215103</v>
      </c>
      <c r="Y1382" s="268">
        <v>0.841624828845276</v>
      </c>
      <c r="Z1382" s="268">
        <v>0.902140672782875</v>
      </c>
      <c r="AA1382" s="295">
        <v>0.0290845533057537</v>
      </c>
      <c r="AB1382" s="264">
        <v>10769</v>
      </c>
      <c r="AC1382" s="264">
        <v>9518</v>
      </c>
      <c r="AD1382" s="264">
        <v>10333</v>
      </c>
      <c r="AE1382" s="264">
        <v>9492</v>
      </c>
      <c r="AF1382" s="268">
        <v>0.883833224997678</v>
      </c>
      <c r="AG1382" s="268">
        <v>0.918610277750895</v>
      </c>
      <c r="AH1382" s="295">
        <v>-0.0347770527532167</v>
      </c>
    </row>
    <row r="1383" spans="1:34">
      <c r="A1383" s="315" t="s">
        <v>1974</v>
      </c>
      <c r="B1383" s="321" t="s">
        <v>3368</v>
      </c>
      <c r="C1383" s="293" t="s">
        <v>2556</v>
      </c>
      <c r="D1383" s="321" t="s">
        <v>2557</v>
      </c>
      <c r="E1383" s="263">
        <v>3688</v>
      </c>
      <c r="F1383" s="263">
        <v>3436</v>
      </c>
      <c r="G1383" s="263">
        <v>3438</v>
      </c>
      <c r="H1383" s="264">
        <v>4478</v>
      </c>
      <c r="I1383" s="264">
        <v>4171</v>
      </c>
      <c r="J1383" s="264">
        <v>4194</v>
      </c>
      <c r="K1383" s="264">
        <v>2153</v>
      </c>
      <c r="L1383" s="264">
        <v>2086</v>
      </c>
      <c r="M1383" s="264">
        <v>2022</v>
      </c>
      <c r="N1383" s="267">
        <v>0.931670281995662</v>
      </c>
      <c r="O1383" s="266">
        <v>3436</v>
      </c>
      <c r="P1383" s="294">
        <v>0.9</v>
      </c>
      <c r="Q1383" s="267">
        <v>0.931670281995662</v>
      </c>
      <c r="R1383" s="267">
        <v>0.93144260830728</v>
      </c>
      <c r="S1383" s="267">
        <v>0.96888063167673</v>
      </c>
      <c r="T1383" s="295">
        <v>0.000227673688381613</v>
      </c>
      <c r="U1383" s="266">
        <v>3688</v>
      </c>
      <c r="V1383" s="266">
        <v>3438</v>
      </c>
      <c r="W1383" s="267">
        <v>0.932212581344902</v>
      </c>
      <c r="X1383" s="267">
        <v>0.932212581344902</v>
      </c>
      <c r="Y1383" s="268">
        <v>0.936578829834748</v>
      </c>
      <c r="Z1383" s="268">
        <v>0.939154667905248</v>
      </c>
      <c r="AA1383" s="295">
        <v>-0.00436624848984524</v>
      </c>
      <c r="AB1383" s="264">
        <v>23068</v>
      </c>
      <c r="AC1383" s="264">
        <v>21484</v>
      </c>
      <c r="AD1383" s="264">
        <v>22299</v>
      </c>
      <c r="AE1383" s="264">
        <v>20986</v>
      </c>
      <c r="AF1383" s="268">
        <v>0.931333448933588</v>
      </c>
      <c r="AG1383" s="268">
        <v>0.941118435804296</v>
      </c>
      <c r="AH1383" s="295">
        <v>-0.0097849868707085</v>
      </c>
    </row>
    <row r="1384" spans="1:34">
      <c r="A1384" s="315" t="s">
        <v>1974</v>
      </c>
      <c r="B1384" s="321" t="s">
        <v>3368</v>
      </c>
      <c r="C1384" s="293" t="s">
        <v>2558</v>
      </c>
      <c r="D1384" s="321" t="s">
        <v>2559</v>
      </c>
      <c r="E1384" s="263">
        <v>1582</v>
      </c>
      <c r="F1384" s="263">
        <v>1567</v>
      </c>
      <c r="G1384" s="263">
        <v>1498</v>
      </c>
      <c r="H1384" s="264">
        <v>1945</v>
      </c>
      <c r="I1384" s="264">
        <v>1903</v>
      </c>
      <c r="J1384" s="264">
        <v>1850</v>
      </c>
      <c r="K1384" s="264">
        <v>920</v>
      </c>
      <c r="L1384" s="264">
        <v>888</v>
      </c>
      <c r="M1384" s="264">
        <v>865</v>
      </c>
      <c r="N1384" s="267">
        <v>0.990518331226296</v>
      </c>
      <c r="O1384" s="266">
        <v>1567</v>
      </c>
      <c r="P1384" s="294">
        <v>0.9</v>
      </c>
      <c r="Q1384" s="267">
        <v>0.990518331226296</v>
      </c>
      <c r="R1384" s="267">
        <v>0.97840616966581</v>
      </c>
      <c r="S1384" s="267">
        <v>0.965217391304348</v>
      </c>
      <c r="T1384" s="295">
        <v>0.0121121615604861</v>
      </c>
      <c r="U1384" s="266">
        <v>1582</v>
      </c>
      <c r="V1384" s="266">
        <v>1498</v>
      </c>
      <c r="W1384" s="267">
        <v>0.946902654867257</v>
      </c>
      <c r="X1384" s="267">
        <v>0.946902654867257</v>
      </c>
      <c r="Y1384" s="268">
        <v>0.951156812339332</v>
      </c>
      <c r="Z1384" s="268">
        <v>0.940217391304348</v>
      </c>
      <c r="AA1384" s="295">
        <v>-0.00425415747207492</v>
      </c>
      <c r="AB1384" s="264">
        <v>9857</v>
      </c>
      <c r="AC1384" s="264">
        <v>9228</v>
      </c>
      <c r="AD1384" s="264">
        <v>9478</v>
      </c>
      <c r="AE1384" s="264">
        <v>8822</v>
      </c>
      <c r="AF1384" s="268">
        <v>0.936187480977985</v>
      </c>
      <c r="AG1384" s="268">
        <v>0.930787085883098</v>
      </c>
      <c r="AH1384" s="295">
        <v>0.00540039509488754</v>
      </c>
    </row>
    <row r="1385" spans="1:34">
      <c r="A1385" s="315" t="s">
        <v>1974</v>
      </c>
      <c r="B1385" s="321" t="s">
        <v>3368</v>
      </c>
      <c r="C1385" s="293" t="s">
        <v>2560</v>
      </c>
      <c r="D1385" s="321" t="s">
        <v>2561</v>
      </c>
      <c r="E1385" s="263">
        <v>2582</v>
      </c>
      <c r="F1385" s="263">
        <v>2456</v>
      </c>
      <c r="G1385" s="263">
        <v>2419</v>
      </c>
      <c r="H1385" s="264">
        <v>2931</v>
      </c>
      <c r="I1385" s="264">
        <v>2840</v>
      </c>
      <c r="J1385" s="264">
        <v>2727</v>
      </c>
      <c r="K1385" s="264">
        <v>1549</v>
      </c>
      <c r="L1385" s="264">
        <v>1493</v>
      </c>
      <c r="M1385" s="264">
        <v>1464</v>
      </c>
      <c r="N1385" s="267">
        <v>0.951200619674671</v>
      </c>
      <c r="O1385" s="266">
        <v>2456</v>
      </c>
      <c r="P1385" s="294">
        <v>0.9</v>
      </c>
      <c r="Q1385" s="267">
        <v>0.951200619674671</v>
      </c>
      <c r="R1385" s="267">
        <v>0.968952575912658</v>
      </c>
      <c r="S1385" s="267">
        <v>0.963847643641059</v>
      </c>
      <c r="T1385" s="295">
        <v>-0.017751956237987</v>
      </c>
      <c r="U1385" s="266">
        <v>2582</v>
      </c>
      <c r="V1385" s="266">
        <v>2419</v>
      </c>
      <c r="W1385" s="267">
        <v>0.936870642912471</v>
      </c>
      <c r="X1385" s="267">
        <v>0.936870642912471</v>
      </c>
      <c r="Y1385" s="268">
        <v>0.930399181166837</v>
      </c>
      <c r="Z1385" s="268">
        <v>0.945125887669464</v>
      </c>
      <c r="AA1385" s="295">
        <v>0.00647146174563362</v>
      </c>
      <c r="AB1385" s="264">
        <v>16215</v>
      </c>
      <c r="AC1385" s="264">
        <v>15301</v>
      </c>
      <c r="AD1385" s="264">
        <v>16721</v>
      </c>
      <c r="AE1385" s="264">
        <v>15973</v>
      </c>
      <c r="AF1385" s="268">
        <v>0.943632439099599</v>
      </c>
      <c r="AG1385" s="268">
        <v>0.955265833383171</v>
      </c>
      <c r="AH1385" s="295">
        <v>-0.0116333942835717</v>
      </c>
    </row>
    <row r="1386" spans="1:34">
      <c r="A1386" s="315" t="s">
        <v>1974</v>
      </c>
      <c r="B1386" s="321" t="s">
        <v>3368</v>
      </c>
      <c r="C1386" s="293" t="s">
        <v>2562</v>
      </c>
      <c r="D1386" s="321" t="s">
        <v>2563</v>
      </c>
      <c r="E1386" s="263">
        <v>831</v>
      </c>
      <c r="F1386" s="263">
        <v>799</v>
      </c>
      <c r="G1386" s="263">
        <v>784</v>
      </c>
      <c r="H1386" s="264">
        <v>1116</v>
      </c>
      <c r="I1386" s="264">
        <v>1074</v>
      </c>
      <c r="J1386" s="264">
        <v>1048</v>
      </c>
      <c r="K1386" s="264">
        <v>670</v>
      </c>
      <c r="L1386" s="264">
        <v>650</v>
      </c>
      <c r="M1386" s="264">
        <v>644</v>
      </c>
      <c r="N1386" s="267">
        <v>0.961492178098676</v>
      </c>
      <c r="O1386" s="266">
        <v>799</v>
      </c>
      <c r="P1386" s="294">
        <v>0.9</v>
      </c>
      <c r="Q1386" s="267">
        <v>0.961492178098676</v>
      </c>
      <c r="R1386" s="267">
        <v>0.962365591397849</v>
      </c>
      <c r="S1386" s="267">
        <v>0.970149253731343</v>
      </c>
      <c r="T1386" s="295">
        <v>-0.000873413299173231</v>
      </c>
      <c r="U1386" s="266">
        <v>831</v>
      </c>
      <c r="V1386" s="266">
        <v>784</v>
      </c>
      <c r="W1386" s="267">
        <v>0.943441636582431</v>
      </c>
      <c r="X1386" s="267">
        <v>0.943441636582431</v>
      </c>
      <c r="Y1386" s="268">
        <v>0.939068100358423</v>
      </c>
      <c r="Z1386" s="268">
        <v>0.961194029850746</v>
      </c>
      <c r="AA1386" s="295">
        <v>0.00437353622400793</v>
      </c>
      <c r="AB1386" s="264">
        <v>6082</v>
      </c>
      <c r="AC1386" s="264">
        <v>5764</v>
      </c>
      <c r="AD1386" s="264">
        <v>5903</v>
      </c>
      <c r="AE1386" s="264">
        <v>5597</v>
      </c>
      <c r="AF1386" s="268">
        <v>0.947714567576455</v>
      </c>
      <c r="AG1386" s="268">
        <v>0.948161951550059</v>
      </c>
      <c r="AH1386" s="295">
        <v>-0.000447383973604221</v>
      </c>
    </row>
    <row r="1387" spans="1:34">
      <c r="A1387" s="315" t="s">
        <v>1974</v>
      </c>
      <c r="B1387" s="321" t="s">
        <v>3368</v>
      </c>
      <c r="C1387" s="293" t="s">
        <v>2564</v>
      </c>
      <c r="D1387" s="321" t="s">
        <v>2565</v>
      </c>
      <c r="E1387" s="263">
        <v>2251</v>
      </c>
      <c r="F1387" s="263">
        <v>2170</v>
      </c>
      <c r="G1387" s="263">
        <v>2065</v>
      </c>
      <c r="H1387" s="264">
        <v>2577</v>
      </c>
      <c r="I1387" s="264">
        <v>2486</v>
      </c>
      <c r="J1387" s="264">
        <v>2419</v>
      </c>
      <c r="K1387" s="264">
        <v>1172</v>
      </c>
      <c r="L1387" s="264">
        <v>1128</v>
      </c>
      <c r="M1387" s="264">
        <v>1102</v>
      </c>
      <c r="N1387" s="267">
        <v>0.964015992892048</v>
      </c>
      <c r="O1387" s="266">
        <v>2170</v>
      </c>
      <c r="P1387" s="294">
        <v>0.9</v>
      </c>
      <c r="Q1387" s="267">
        <v>0.964015992892048</v>
      </c>
      <c r="R1387" s="267">
        <v>0.964687621265037</v>
      </c>
      <c r="S1387" s="267">
        <v>0.962457337883959</v>
      </c>
      <c r="T1387" s="295">
        <v>-0.000671628372988842</v>
      </c>
      <c r="U1387" s="266">
        <v>2251</v>
      </c>
      <c r="V1387" s="266">
        <v>2065</v>
      </c>
      <c r="W1387" s="267">
        <v>0.91737005775211</v>
      </c>
      <c r="X1387" s="267">
        <v>0.91737005775211</v>
      </c>
      <c r="Y1387" s="268">
        <v>0.938688397361273</v>
      </c>
      <c r="Z1387" s="268">
        <v>0.940273037542662</v>
      </c>
      <c r="AA1387" s="295">
        <v>-0.0213183396091626</v>
      </c>
      <c r="AB1387" s="264">
        <v>13782</v>
      </c>
      <c r="AC1387" s="264">
        <v>12802</v>
      </c>
      <c r="AD1387" s="264">
        <v>13773</v>
      </c>
      <c r="AE1387" s="264">
        <v>13005</v>
      </c>
      <c r="AF1387" s="268">
        <v>0.92889275867073</v>
      </c>
      <c r="AG1387" s="268">
        <v>0.944238727945981</v>
      </c>
      <c r="AH1387" s="295">
        <v>-0.0153459692752513</v>
      </c>
    </row>
    <row r="1388" spans="1:34">
      <c r="A1388" s="315" t="s">
        <v>1974</v>
      </c>
      <c r="B1388" s="321" t="s">
        <v>3368</v>
      </c>
      <c r="C1388" s="293" t="s">
        <v>2566</v>
      </c>
      <c r="D1388" s="321" t="s">
        <v>2567</v>
      </c>
      <c r="E1388" s="263">
        <v>3181</v>
      </c>
      <c r="F1388" s="263">
        <v>3124</v>
      </c>
      <c r="G1388" s="263">
        <v>2972</v>
      </c>
      <c r="H1388" s="264">
        <v>3721</v>
      </c>
      <c r="I1388" s="264">
        <v>3629</v>
      </c>
      <c r="J1388" s="264">
        <v>3489</v>
      </c>
      <c r="K1388" s="264">
        <v>1833</v>
      </c>
      <c r="L1388" s="264">
        <v>1787</v>
      </c>
      <c r="M1388" s="264">
        <v>1736</v>
      </c>
      <c r="N1388" s="267">
        <v>0.982081106570261</v>
      </c>
      <c r="O1388" s="266">
        <v>3124</v>
      </c>
      <c r="P1388" s="294">
        <v>0.9</v>
      </c>
      <c r="Q1388" s="267">
        <v>0.982081106570261</v>
      </c>
      <c r="R1388" s="267">
        <v>0.975275463585058</v>
      </c>
      <c r="S1388" s="267">
        <v>0.974904528096017</v>
      </c>
      <c r="T1388" s="295">
        <v>0.00680564298520314</v>
      </c>
      <c r="U1388" s="266">
        <v>3181</v>
      </c>
      <c r="V1388" s="266">
        <v>2972</v>
      </c>
      <c r="W1388" s="267">
        <v>0.934297390757623</v>
      </c>
      <c r="X1388" s="267">
        <v>0.934297390757623</v>
      </c>
      <c r="Y1388" s="268">
        <v>0.93765116904058</v>
      </c>
      <c r="Z1388" s="268">
        <v>0.947081287506819</v>
      </c>
      <c r="AA1388" s="295">
        <v>-0.00335377828295702</v>
      </c>
      <c r="AB1388" s="264">
        <v>20018</v>
      </c>
      <c r="AC1388" s="264">
        <v>18803</v>
      </c>
      <c r="AD1388" s="264">
        <v>20151</v>
      </c>
      <c r="AE1388" s="264">
        <v>19038</v>
      </c>
      <c r="AF1388" s="268">
        <v>0.939304625836747</v>
      </c>
      <c r="AG1388" s="268">
        <v>0.944767009081435</v>
      </c>
      <c r="AH1388" s="295">
        <v>-0.00546238324468828</v>
      </c>
    </row>
    <row r="1389" spans="1:34">
      <c r="A1389" s="315" t="s">
        <v>1974</v>
      </c>
      <c r="B1389" s="321" t="s">
        <v>3368</v>
      </c>
      <c r="C1389" s="293" t="s">
        <v>2568</v>
      </c>
      <c r="D1389" s="321" t="s">
        <v>2569</v>
      </c>
      <c r="E1389" s="263">
        <v>1478</v>
      </c>
      <c r="F1389" s="263">
        <v>1467</v>
      </c>
      <c r="G1389" s="263">
        <v>1419</v>
      </c>
      <c r="H1389" s="264">
        <v>1790</v>
      </c>
      <c r="I1389" s="264">
        <v>1771</v>
      </c>
      <c r="J1389" s="264">
        <v>1736</v>
      </c>
      <c r="K1389" s="264">
        <v>811</v>
      </c>
      <c r="L1389" s="264">
        <v>806</v>
      </c>
      <c r="M1389" s="264">
        <v>791</v>
      </c>
      <c r="N1389" s="267">
        <v>0.99255751014885</v>
      </c>
      <c r="O1389" s="266">
        <v>1467</v>
      </c>
      <c r="P1389" s="294">
        <v>0.9</v>
      </c>
      <c r="Q1389" s="267">
        <v>0.99255751014885</v>
      </c>
      <c r="R1389" s="267">
        <v>0.989385474860335</v>
      </c>
      <c r="S1389" s="267">
        <v>0.99383477188656</v>
      </c>
      <c r="T1389" s="295">
        <v>0.00317203528851451</v>
      </c>
      <c r="U1389" s="266">
        <v>1478</v>
      </c>
      <c r="V1389" s="266">
        <v>1419</v>
      </c>
      <c r="W1389" s="267">
        <v>0.960081190798376</v>
      </c>
      <c r="X1389" s="267">
        <v>0.960081190798376</v>
      </c>
      <c r="Y1389" s="268">
        <v>0.969832402234637</v>
      </c>
      <c r="Z1389" s="268">
        <v>0.975339087546239</v>
      </c>
      <c r="AA1389" s="295">
        <v>-0.00975121143626068</v>
      </c>
      <c r="AB1389" s="264">
        <v>9344</v>
      </c>
      <c r="AC1389" s="264">
        <v>8991</v>
      </c>
      <c r="AD1389" s="264">
        <v>9076</v>
      </c>
      <c r="AE1389" s="264">
        <v>8774</v>
      </c>
      <c r="AF1389" s="268">
        <v>0.962221746575342</v>
      </c>
      <c r="AG1389" s="268">
        <v>0.966725429704716</v>
      </c>
      <c r="AH1389" s="295">
        <v>-0.00450368312937333</v>
      </c>
    </row>
    <row r="1390" spans="1:34">
      <c r="A1390" s="315" t="s">
        <v>1974</v>
      </c>
      <c r="B1390" s="321" t="s">
        <v>3368</v>
      </c>
      <c r="C1390" s="293" t="s">
        <v>2570</v>
      </c>
      <c r="D1390" s="321" t="s">
        <v>2571</v>
      </c>
      <c r="E1390" s="263">
        <v>2085</v>
      </c>
      <c r="F1390" s="263">
        <v>2025</v>
      </c>
      <c r="G1390" s="263">
        <v>1964</v>
      </c>
      <c r="H1390" s="264">
        <v>2498</v>
      </c>
      <c r="I1390" s="264">
        <v>2422</v>
      </c>
      <c r="J1390" s="264">
        <v>2345</v>
      </c>
      <c r="K1390" s="264">
        <v>1238</v>
      </c>
      <c r="L1390" s="264">
        <v>1203</v>
      </c>
      <c r="M1390" s="264">
        <v>1166</v>
      </c>
      <c r="N1390" s="267">
        <v>0.971223021582734</v>
      </c>
      <c r="O1390" s="266">
        <v>2025</v>
      </c>
      <c r="P1390" s="294">
        <v>0.9</v>
      </c>
      <c r="Q1390" s="267">
        <v>0.971223021582734</v>
      </c>
      <c r="R1390" s="267">
        <v>0.969575660528423</v>
      </c>
      <c r="S1390" s="267">
        <v>0.97172859450727</v>
      </c>
      <c r="T1390" s="295">
        <v>0.00164736105431107</v>
      </c>
      <c r="U1390" s="266">
        <v>2085</v>
      </c>
      <c r="V1390" s="266">
        <v>1964</v>
      </c>
      <c r="W1390" s="267">
        <v>0.941966426858513</v>
      </c>
      <c r="X1390" s="267">
        <v>0.941966426858513</v>
      </c>
      <c r="Y1390" s="268">
        <v>0.938751000800641</v>
      </c>
      <c r="Z1390" s="268">
        <v>0.941841680129241</v>
      </c>
      <c r="AA1390" s="295">
        <v>0.00321542605787262</v>
      </c>
      <c r="AB1390" s="264">
        <v>13197</v>
      </c>
      <c r="AC1390" s="264">
        <v>12420</v>
      </c>
      <c r="AD1390" s="264">
        <v>13126</v>
      </c>
      <c r="AE1390" s="264">
        <v>12285</v>
      </c>
      <c r="AF1390" s="268">
        <v>0.941122982496022</v>
      </c>
      <c r="AG1390" s="268">
        <v>0.935928691147341</v>
      </c>
      <c r="AH1390" s="295">
        <v>0.00519429134868066</v>
      </c>
    </row>
    <row r="1391" spans="1:34">
      <c r="A1391" s="315" t="s">
        <v>1974</v>
      </c>
      <c r="B1391" s="321" t="s">
        <v>3368</v>
      </c>
      <c r="C1391" s="293" t="s">
        <v>2572</v>
      </c>
      <c r="D1391" s="321" t="s">
        <v>2573</v>
      </c>
      <c r="E1391" s="263">
        <v>1679</v>
      </c>
      <c r="F1391" s="263">
        <v>1644</v>
      </c>
      <c r="G1391" s="263">
        <v>1567</v>
      </c>
      <c r="H1391" s="264">
        <v>1921</v>
      </c>
      <c r="I1391" s="264">
        <v>1889</v>
      </c>
      <c r="J1391" s="264">
        <v>1784</v>
      </c>
      <c r="K1391" s="264">
        <v>944</v>
      </c>
      <c r="L1391" s="264">
        <v>932</v>
      </c>
      <c r="M1391" s="264">
        <v>889</v>
      </c>
      <c r="N1391" s="267">
        <v>0.979154258487195</v>
      </c>
      <c r="O1391" s="266">
        <v>1644</v>
      </c>
      <c r="P1391" s="294">
        <v>0.9</v>
      </c>
      <c r="Q1391" s="267">
        <v>0.979154258487195</v>
      </c>
      <c r="R1391" s="267">
        <v>0.98334200937012</v>
      </c>
      <c r="S1391" s="267">
        <v>0.98728813559322</v>
      </c>
      <c r="T1391" s="295">
        <v>-0.004187750882925</v>
      </c>
      <c r="U1391" s="266">
        <v>1679</v>
      </c>
      <c r="V1391" s="266">
        <v>1567</v>
      </c>
      <c r="W1391" s="267">
        <v>0.933293627159023</v>
      </c>
      <c r="X1391" s="267">
        <v>0.933293627159023</v>
      </c>
      <c r="Y1391" s="268">
        <v>0.928682977615825</v>
      </c>
      <c r="Z1391" s="268">
        <v>0.941737288135593</v>
      </c>
      <c r="AA1391" s="295">
        <v>0.00461064954319812</v>
      </c>
      <c r="AB1391" s="264">
        <v>10290</v>
      </c>
      <c r="AC1391" s="264">
        <v>9628</v>
      </c>
      <c r="AD1391" s="264">
        <v>10366</v>
      </c>
      <c r="AE1391" s="264">
        <v>9859</v>
      </c>
      <c r="AF1391" s="268">
        <v>0.935665694849368</v>
      </c>
      <c r="AG1391" s="268">
        <v>0.95109010225738</v>
      </c>
      <c r="AH1391" s="295">
        <v>-0.0154244074080115</v>
      </c>
    </row>
    <row r="1392" spans="1:34">
      <c r="A1392" s="315" t="s">
        <v>1974</v>
      </c>
      <c r="B1392" s="321" t="s">
        <v>3368</v>
      </c>
      <c r="C1392" s="293" t="s">
        <v>2574</v>
      </c>
      <c r="D1392" s="321" t="s">
        <v>2575</v>
      </c>
      <c r="E1392" s="263">
        <v>1273</v>
      </c>
      <c r="F1392" s="263">
        <v>1224</v>
      </c>
      <c r="G1392" s="263">
        <v>1186</v>
      </c>
      <c r="H1392" s="264">
        <v>1591</v>
      </c>
      <c r="I1392" s="264">
        <v>1512</v>
      </c>
      <c r="J1392" s="264">
        <v>1433</v>
      </c>
      <c r="K1392" s="264">
        <v>773</v>
      </c>
      <c r="L1392" s="264">
        <v>706</v>
      </c>
      <c r="M1392" s="264">
        <v>719</v>
      </c>
      <c r="N1392" s="267">
        <v>0.961508248232522</v>
      </c>
      <c r="O1392" s="266">
        <v>1224</v>
      </c>
      <c r="P1392" s="294">
        <v>0.9</v>
      </c>
      <c r="Q1392" s="267">
        <v>0.961508248232522</v>
      </c>
      <c r="R1392" s="267">
        <v>0.950345694531741</v>
      </c>
      <c r="S1392" s="267">
        <v>0.913324708926261</v>
      </c>
      <c r="T1392" s="295">
        <v>0.0111625537007806</v>
      </c>
      <c r="U1392" s="266">
        <v>1273</v>
      </c>
      <c r="V1392" s="266">
        <v>1186</v>
      </c>
      <c r="W1392" s="267">
        <v>0.931657501963865</v>
      </c>
      <c r="X1392" s="267">
        <v>0.931657501963865</v>
      </c>
      <c r="Y1392" s="268">
        <v>0.900691389063482</v>
      </c>
      <c r="Z1392" s="268">
        <v>0.930142302716688</v>
      </c>
      <c r="AA1392" s="295">
        <v>0.0309661129003828</v>
      </c>
      <c r="AB1392" s="264">
        <v>8252</v>
      </c>
      <c r="AC1392" s="264">
        <v>7466</v>
      </c>
      <c r="AD1392" s="264">
        <v>7672</v>
      </c>
      <c r="AE1392" s="264">
        <v>7120</v>
      </c>
      <c r="AF1392" s="268">
        <v>0.904750363548231</v>
      </c>
      <c r="AG1392" s="268">
        <v>0.928050052137643</v>
      </c>
      <c r="AH1392" s="295">
        <v>-0.0232996885894127</v>
      </c>
    </row>
    <row r="1393" spans="1:34">
      <c r="A1393" s="315" t="s">
        <v>1974</v>
      </c>
      <c r="B1393" s="321" t="s">
        <v>3368</v>
      </c>
      <c r="C1393" s="293" t="s">
        <v>2576</v>
      </c>
      <c r="D1393" s="321" t="s">
        <v>2577</v>
      </c>
      <c r="E1393" s="263">
        <v>1117</v>
      </c>
      <c r="F1393" s="263">
        <v>1111</v>
      </c>
      <c r="G1393" s="263">
        <v>1072</v>
      </c>
      <c r="H1393" s="264">
        <v>1326</v>
      </c>
      <c r="I1393" s="264">
        <v>1320</v>
      </c>
      <c r="J1393" s="264">
        <v>1290</v>
      </c>
      <c r="K1393" s="264">
        <v>596</v>
      </c>
      <c r="L1393" s="264">
        <v>592</v>
      </c>
      <c r="M1393" s="264">
        <v>572</v>
      </c>
      <c r="N1393" s="267">
        <v>0.994628469113697</v>
      </c>
      <c r="O1393" s="266">
        <v>1111</v>
      </c>
      <c r="P1393" s="294">
        <v>0.9</v>
      </c>
      <c r="Q1393" s="267">
        <v>0.994628469113697</v>
      </c>
      <c r="R1393" s="267">
        <v>0.995475113122172</v>
      </c>
      <c r="S1393" s="267">
        <v>0.993288590604027</v>
      </c>
      <c r="T1393" s="295">
        <v>-0.000846644008474562</v>
      </c>
      <c r="U1393" s="266">
        <v>1117</v>
      </c>
      <c r="V1393" s="266">
        <v>1072</v>
      </c>
      <c r="W1393" s="267">
        <v>0.959713518352731</v>
      </c>
      <c r="X1393" s="267">
        <v>0.959713518352731</v>
      </c>
      <c r="Y1393" s="268">
        <v>0.972850678733032</v>
      </c>
      <c r="Z1393" s="268">
        <v>0.959731543624161</v>
      </c>
      <c r="AA1393" s="295">
        <v>-0.0131371603803011</v>
      </c>
      <c r="AB1393" s="264">
        <v>6931</v>
      </c>
      <c r="AC1393" s="264">
        <v>6715</v>
      </c>
      <c r="AD1393" s="264">
        <v>6847</v>
      </c>
      <c r="AE1393" s="264">
        <v>6591</v>
      </c>
      <c r="AF1393" s="268">
        <v>0.968835665849084</v>
      </c>
      <c r="AG1393" s="268">
        <v>0.962611362640573</v>
      </c>
      <c r="AH1393" s="295">
        <v>0.00622430320851131</v>
      </c>
    </row>
    <row r="1394" spans="1:34">
      <c r="A1394" s="315" t="s">
        <v>1974</v>
      </c>
      <c r="B1394" s="321" t="s">
        <v>3368</v>
      </c>
      <c r="C1394" s="293" t="s">
        <v>2578</v>
      </c>
      <c r="D1394" s="321" t="s">
        <v>2579</v>
      </c>
      <c r="E1394" s="263">
        <v>1524</v>
      </c>
      <c r="F1394" s="263">
        <v>1507</v>
      </c>
      <c r="G1394" s="263">
        <v>1397</v>
      </c>
      <c r="H1394" s="264">
        <v>1821</v>
      </c>
      <c r="I1394" s="264">
        <v>1733</v>
      </c>
      <c r="J1394" s="264">
        <v>1659</v>
      </c>
      <c r="K1394" s="264">
        <v>954</v>
      </c>
      <c r="L1394" s="264">
        <v>936</v>
      </c>
      <c r="M1394" s="264">
        <v>888</v>
      </c>
      <c r="N1394" s="267">
        <v>0.988845144356955</v>
      </c>
      <c r="O1394" s="266">
        <v>1507</v>
      </c>
      <c r="P1394" s="294">
        <v>0.9</v>
      </c>
      <c r="Q1394" s="267">
        <v>0.988845144356955</v>
      </c>
      <c r="R1394" s="267">
        <v>0.951674903898957</v>
      </c>
      <c r="S1394" s="267">
        <v>0.981132075471698</v>
      </c>
      <c r="T1394" s="295">
        <v>0.0371702404579988</v>
      </c>
      <c r="U1394" s="266">
        <v>1524</v>
      </c>
      <c r="V1394" s="266">
        <v>1397</v>
      </c>
      <c r="W1394" s="267">
        <v>0.916666666666667</v>
      </c>
      <c r="X1394" s="267">
        <v>0.916666666666667</v>
      </c>
      <c r="Y1394" s="268">
        <v>0.911037891268534</v>
      </c>
      <c r="Z1394" s="268">
        <v>0.930817610062893</v>
      </c>
      <c r="AA1394" s="295">
        <v>0.00562877539813289</v>
      </c>
      <c r="AB1394" s="264">
        <v>9603</v>
      </c>
      <c r="AC1394" s="264">
        <v>8950</v>
      </c>
      <c r="AD1394" s="264">
        <v>9729</v>
      </c>
      <c r="AE1394" s="264">
        <v>9085</v>
      </c>
      <c r="AF1394" s="268">
        <v>0.932000416536499</v>
      </c>
      <c r="AG1394" s="268">
        <v>0.933806146572104</v>
      </c>
      <c r="AH1394" s="295">
        <v>-0.00180573003560502</v>
      </c>
    </row>
    <row r="1395" spans="1:34">
      <c r="A1395" s="315" t="s">
        <v>1974</v>
      </c>
      <c r="B1395" s="321" t="s">
        <v>3368</v>
      </c>
      <c r="C1395" s="293" t="s">
        <v>2580</v>
      </c>
      <c r="D1395" s="321" t="s">
        <v>2581</v>
      </c>
      <c r="E1395" s="263">
        <v>1108</v>
      </c>
      <c r="F1395" s="263">
        <v>1078</v>
      </c>
      <c r="G1395" s="263">
        <v>1003</v>
      </c>
      <c r="H1395" s="264">
        <v>1416</v>
      </c>
      <c r="I1395" s="264">
        <v>1381</v>
      </c>
      <c r="J1395" s="264">
        <v>1306</v>
      </c>
      <c r="K1395" s="264">
        <v>785</v>
      </c>
      <c r="L1395" s="264">
        <v>769</v>
      </c>
      <c r="M1395" s="264">
        <v>726</v>
      </c>
      <c r="N1395" s="267">
        <v>0.972924187725632</v>
      </c>
      <c r="O1395" s="266">
        <v>1078</v>
      </c>
      <c r="P1395" s="294">
        <v>0.9</v>
      </c>
      <c r="Q1395" s="267">
        <v>0.972924187725632</v>
      </c>
      <c r="R1395" s="267">
        <v>0.975282485875706</v>
      </c>
      <c r="S1395" s="267">
        <v>0.979617834394904</v>
      </c>
      <c r="T1395" s="295">
        <v>-0.00235829815007449</v>
      </c>
      <c r="U1395" s="266">
        <v>1108</v>
      </c>
      <c r="V1395" s="266">
        <v>1003</v>
      </c>
      <c r="W1395" s="267">
        <v>0.905234657039711</v>
      </c>
      <c r="X1395" s="267">
        <v>0.905234657039711</v>
      </c>
      <c r="Y1395" s="268">
        <v>0.922316384180791</v>
      </c>
      <c r="Z1395" s="268">
        <v>0.92484076433121</v>
      </c>
      <c r="AA1395" s="295">
        <v>-0.0170817271410798</v>
      </c>
      <c r="AB1395" s="264">
        <v>7602</v>
      </c>
      <c r="AC1395" s="264">
        <v>6953</v>
      </c>
      <c r="AD1395" s="264">
        <v>7331</v>
      </c>
      <c r="AE1395" s="264">
        <v>6851</v>
      </c>
      <c r="AF1395" s="268">
        <v>0.914627729544857</v>
      </c>
      <c r="AG1395" s="268">
        <v>0.934524621470468</v>
      </c>
      <c r="AH1395" s="295">
        <v>-0.0198968919256113</v>
      </c>
    </row>
    <row r="1396" spans="1:34">
      <c r="A1396" s="315" t="s">
        <v>1974</v>
      </c>
      <c r="B1396" s="321" t="s">
        <v>3368</v>
      </c>
      <c r="C1396" s="293" t="s">
        <v>2582</v>
      </c>
      <c r="D1396" s="321" t="s">
        <v>2583</v>
      </c>
      <c r="E1396" s="263">
        <v>514</v>
      </c>
      <c r="F1396" s="263">
        <v>508</v>
      </c>
      <c r="G1396" s="263">
        <v>489</v>
      </c>
      <c r="H1396" s="264">
        <v>548</v>
      </c>
      <c r="I1396" s="264">
        <v>543</v>
      </c>
      <c r="J1396" s="264">
        <v>507</v>
      </c>
      <c r="K1396" s="264">
        <v>243</v>
      </c>
      <c r="L1396" s="264">
        <v>241</v>
      </c>
      <c r="M1396" s="264">
        <v>218</v>
      </c>
      <c r="N1396" s="267">
        <v>0.988326848249027</v>
      </c>
      <c r="O1396" s="266">
        <v>508</v>
      </c>
      <c r="P1396" s="294">
        <v>0.9</v>
      </c>
      <c r="Q1396" s="267">
        <v>0.988326848249027</v>
      </c>
      <c r="R1396" s="267">
        <v>0.990875912408759</v>
      </c>
      <c r="S1396" s="267">
        <v>0.991769547325103</v>
      </c>
      <c r="T1396" s="295">
        <v>-0.00254906415973188</v>
      </c>
      <c r="U1396" s="266">
        <v>514</v>
      </c>
      <c r="V1396" s="266">
        <v>489</v>
      </c>
      <c r="W1396" s="267">
        <v>0.95136186770428</v>
      </c>
      <c r="X1396" s="267">
        <v>0.95136186770428</v>
      </c>
      <c r="Y1396" s="268">
        <v>0.925182481751825</v>
      </c>
      <c r="Z1396" s="268">
        <v>0.897119341563786</v>
      </c>
      <c r="AA1396" s="295">
        <v>0.0261793859524553</v>
      </c>
      <c r="AB1396" s="264">
        <v>3065</v>
      </c>
      <c r="AC1396" s="264">
        <v>2870</v>
      </c>
      <c r="AD1396" s="264">
        <v>3024</v>
      </c>
      <c r="AE1396" s="264">
        <v>2805</v>
      </c>
      <c r="AF1396" s="268">
        <v>0.936378466557912</v>
      </c>
      <c r="AG1396" s="268">
        <v>0.927579365079365</v>
      </c>
      <c r="AH1396" s="295">
        <v>0.00879910147854679</v>
      </c>
    </row>
    <row r="1397" spans="1:34">
      <c r="A1397" s="315" t="s">
        <v>1974</v>
      </c>
      <c r="B1397" s="321" t="s">
        <v>3368</v>
      </c>
      <c r="C1397" s="293" t="s">
        <v>2584</v>
      </c>
      <c r="D1397" s="321" t="s">
        <v>2585</v>
      </c>
      <c r="E1397" s="263">
        <v>1916</v>
      </c>
      <c r="F1397" s="263">
        <v>1873</v>
      </c>
      <c r="G1397" s="263">
        <v>1815</v>
      </c>
      <c r="H1397" s="264">
        <v>2474</v>
      </c>
      <c r="I1397" s="264">
        <v>2421</v>
      </c>
      <c r="J1397" s="264">
        <v>2297</v>
      </c>
      <c r="K1397" s="264">
        <v>1267</v>
      </c>
      <c r="L1397" s="264">
        <v>1244</v>
      </c>
      <c r="M1397" s="264">
        <v>1191</v>
      </c>
      <c r="N1397" s="267">
        <v>0.977557411273486</v>
      </c>
      <c r="O1397" s="266">
        <v>1873</v>
      </c>
      <c r="P1397" s="294">
        <v>0.9</v>
      </c>
      <c r="Q1397" s="267">
        <v>0.977557411273486</v>
      </c>
      <c r="R1397" s="267">
        <v>0.978577202910267</v>
      </c>
      <c r="S1397" s="267">
        <v>0.981846882399369</v>
      </c>
      <c r="T1397" s="295">
        <v>-0.00101979163678034</v>
      </c>
      <c r="U1397" s="266">
        <v>1916</v>
      </c>
      <c r="V1397" s="266">
        <v>1815</v>
      </c>
      <c r="W1397" s="267">
        <v>0.947286012526096</v>
      </c>
      <c r="X1397" s="267">
        <v>0.947286012526096</v>
      </c>
      <c r="Y1397" s="268">
        <v>0.928455941794665</v>
      </c>
      <c r="Z1397" s="268">
        <v>0.940015785319653</v>
      </c>
      <c r="AA1397" s="295">
        <v>0.0188300707314315</v>
      </c>
      <c r="AB1397" s="264">
        <v>12988</v>
      </c>
      <c r="AC1397" s="264">
        <v>12266</v>
      </c>
      <c r="AD1397" s="264">
        <v>12978</v>
      </c>
      <c r="AE1397" s="264">
        <v>12169</v>
      </c>
      <c r="AF1397" s="268">
        <v>0.944410224822913</v>
      </c>
      <c r="AG1397" s="268">
        <v>0.937663738634612</v>
      </c>
      <c r="AH1397" s="295">
        <v>0.00674648618830109</v>
      </c>
    </row>
    <row r="1398" spans="1:34">
      <c r="A1398" s="315" t="s">
        <v>1974</v>
      </c>
      <c r="B1398" s="321" t="s">
        <v>3369</v>
      </c>
      <c r="C1398" s="293" t="s">
        <v>2586</v>
      </c>
      <c r="D1398" s="321" t="s">
        <v>2587</v>
      </c>
      <c r="E1398" s="263">
        <v>3289</v>
      </c>
      <c r="F1398" s="263">
        <v>3262</v>
      </c>
      <c r="G1398" s="263">
        <v>3091</v>
      </c>
      <c r="H1398" s="264">
        <v>3379</v>
      </c>
      <c r="I1398" s="264">
        <v>3279</v>
      </c>
      <c r="J1398" s="264">
        <v>3077</v>
      </c>
      <c r="K1398" s="264">
        <v>1636</v>
      </c>
      <c r="L1398" s="264">
        <v>1621</v>
      </c>
      <c r="M1398" s="264">
        <v>1542</v>
      </c>
      <c r="N1398" s="267">
        <v>0.991790817877774</v>
      </c>
      <c r="O1398" s="266">
        <v>3262</v>
      </c>
      <c r="P1398" s="294">
        <v>0.9</v>
      </c>
      <c r="Q1398" s="267">
        <v>0.991790817877774</v>
      </c>
      <c r="R1398" s="267">
        <v>0.970405445398047</v>
      </c>
      <c r="S1398" s="267">
        <v>0.990831295843521</v>
      </c>
      <c r="T1398" s="295">
        <v>0.0213853724797276</v>
      </c>
      <c r="U1398" s="266">
        <v>3289</v>
      </c>
      <c r="V1398" s="266">
        <v>3091</v>
      </c>
      <c r="W1398" s="267">
        <v>0.939799331103679</v>
      </c>
      <c r="X1398" s="267">
        <v>0.939799331103679</v>
      </c>
      <c r="Y1398" s="268">
        <v>0.910624445102101</v>
      </c>
      <c r="Z1398" s="268">
        <v>0.942542787286064</v>
      </c>
      <c r="AA1398" s="295">
        <v>0.0291748860015778</v>
      </c>
      <c r="AB1398" s="264">
        <v>18578</v>
      </c>
      <c r="AC1398" s="264">
        <v>17316</v>
      </c>
      <c r="AD1398" s="264">
        <v>19193</v>
      </c>
      <c r="AE1398" s="264">
        <v>17827</v>
      </c>
      <c r="AF1398" s="268">
        <v>0.93207019054796</v>
      </c>
      <c r="AG1398" s="268">
        <v>0.928828218621372</v>
      </c>
      <c r="AH1398" s="295">
        <v>0.00324197192658759</v>
      </c>
    </row>
    <row r="1399" spans="1:34">
      <c r="A1399" s="315" t="s">
        <v>1974</v>
      </c>
      <c r="B1399" s="321" t="s">
        <v>3369</v>
      </c>
      <c r="C1399" s="293" t="s">
        <v>2588</v>
      </c>
      <c r="D1399" s="321" t="s">
        <v>2589</v>
      </c>
      <c r="E1399" s="263">
        <v>4580</v>
      </c>
      <c r="F1399" s="263">
        <v>4476</v>
      </c>
      <c r="G1399" s="263">
        <v>4256</v>
      </c>
      <c r="H1399" s="264">
        <v>4815</v>
      </c>
      <c r="I1399" s="264">
        <v>4771</v>
      </c>
      <c r="J1399" s="264">
        <v>4517</v>
      </c>
      <c r="K1399" s="264">
        <v>2305</v>
      </c>
      <c r="L1399" s="264">
        <v>2292</v>
      </c>
      <c r="M1399" s="264">
        <v>2145</v>
      </c>
      <c r="N1399" s="267">
        <v>0.977292576419214</v>
      </c>
      <c r="O1399" s="266">
        <v>4476</v>
      </c>
      <c r="P1399" s="294">
        <v>0.9</v>
      </c>
      <c r="Q1399" s="267">
        <v>0.977292576419214</v>
      </c>
      <c r="R1399" s="267">
        <v>0.990861889927311</v>
      </c>
      <c r="S1399" s="267">
        <v>0.994360086767896</v>
      </c>
      <c r="T1399" s="295">
        <v>-0.0135693135080965</v>
      </c>
      <c r="U1399" s="266">
        <v>4580</v>
      </c>
      <c r="V1399" s="266">
        <v>4256</v>
      </c>
      <c r="W1399" s="267">
        <v>0.929257641921397</v>
      </c>
      <c r="X1399" s="267">
        <v>0.929257641921397</v>
      </c>
      <c r="Y1399" s="268">
        <v>0.938110072689512</v>
      </c>
      <c r="Z1399" s="268">
        <v>0.93058568329718</v>
      </c>
      <c r="AA1399" s="295">
        <v>-0.00885243076811459</v>
      </c>
      <c r="AB1399" s="264">
        <v>30311</v>
      </c>
      <c r="AC1399" s="264">
        <v>28641</v>
      </c>
      <c r="AD1399" s="264">
        <v>27081</v>
      </c>
      <c r="AE1399" s="264">
        <v>25333</v>
      </c>
      <c r="AF1399" s="268">
        <v>0.944904490119099</v>
      </c>
      <c r="AG1399" s="268">
        <v>0.935452900557586</v>
      </c>
      <c r="AH1399" s="295">
        <v>0.00945158956151226</v>
      </c>
    </row>
    <row r="1400" spans="1:34">
      <c r="A1400" s="315" t="s">
        <v>1974</v>
      </c>
      <c r="B1400" s="321" t="s">
        <v>3369</v>
      </c>
      <c r="C1400" s="293" t="s">
        <v>2590</v>
      </c>
      <c r="D1400" s="321" t="s">
        <v>2591</v>
      </c>
      <c r="E1400" s="263">
        <v>1525</v>
      </c>
      <c r="F1400" s="263">
        <v>1504</v>
      </c>
      <c r="G1400" s="263">
        <v>1424</v>
      </c>
      <c r="H1400" s="264">
        <v>1401</v>
      </c>
      <c r="I1400" s="264">
        <v>1387</v>
      </c>
      <c r="J1400" s="264">
        <v>1274</v>
      </c>
      <c r="K1400" s="264">
        <v>727</v>
      </c>
      <c r="L1400" s="264">
        <v>723</v>
      </c>
      <c r="M1400" s="264">
        <v>674</v>
      </c>
      <c r="N1400" s="267">
        <v>0.986229508196721</v>
      </c>
      <c r="O1400" s="266">
        <v>1504</v>
      </c>
      <c r="P1400" s="294">
        <v>0.9</v>
      </c>
      <c r="Q1400" s="267">
        <v>0.986229508196721</v>
      </c>
      <c r="R1400" s="267">
        <v>0.990007137758744</v>
      </c>
      <c r="S1400" s="267">
        <v>0.994497936726272</v>
      </c>
      <c r="T1400" s="295">
        <v>-0.00377762956202243</v>
      </c>
      <c r="U1400" s="266">
        <v>1525</v>
      </c>
      <c r="V1400" s="266">
        <v>1424</v>
      </c>
      <c r="W1400" s="267">
        <v>0.933770491803279</v>
      </c>
      <c r="X1400" s="267">
        <v>0.933770491803279</v>
      </c>
      <c r="Y1400" s="268">
        <v>0.909350463954318</v>
      </c>
      <c r="Z1400" s="268">
        <v>0.927097661623109</v>
      </c>
      <c r="AA1400" s="295">
        <v>0.0244200278489604</v>
      </c>
      <c r="AB1400" s="264">
        <v>8178</v>
      </c>
      <c r="AC1400" s="264">
        <v>7584</v>
      </c>
      <c r="AD1400" s="264">
        <v>8550</v>
      </c>
      <c r="AE1400" s="264">
        <v>7982</v>
      </c>
      <c r="AF1400" s="268">
        <v>0.927366104181952</v>
      </c>
      <c r="AG1400" s="268">
        <v>0.933567251461988</v>
      </c>
      <c r="AH1400" s="295">
        <v>-0.00620114728003673</v>
      </c>
    </row>
    <row r="1401" spans="1:34">
      <c r="A1401" s="315" t="s">
        <v>1974</v>
      </c>
      <c r="B1401" s="321" t="s">
        <v>3369</v>
      </c>
      <c r="C1401" s="293" t="s">
        <v>2592</v>
      </c>
      <c r="D1401" s="321" t="s">
        <v>2593</v>
      </c>
      <c r="E1401" s="263">
        <v>3997</v>
      </c>
      <c r="F1401" s="263">
        <v>3745</v>
      </c>
      <c r="G1401" s="263">
        <v>3510</v>
      </c>
      <c r="H1401" s="264">
        <v>4037</v>
      </c>
      <c r="I1401" s="264">
        <v>3661</v>
      </c>
      <c r="J1401" s="264">
        <v>3575</v>
      </c>
      <c r="K1401" s="264">
        <v>1925</v>
      </c>
      <c r="L1401" s="264">
        <v>1841</v>
      </c>
      <c r="M1401" s="264">
        <v>1747</v>
      </c>
      <c r="N1401" s="267">
        <v>0.936952714535902</v>
      </c>
      <c r="O1401" s="266">
        <v>3745</v>
      </c>
      <c r="P1401" s="294">
        <v>0.9</v>
      </c>
      <c r="Q1401" s="267">
        <v>0.936952714535902</v>
      </c>
      <c r="R1401" s="267">
        <v>0.906861530839732</v>
      </c>
      <c r="S1401" s="267">
        <v>0.956363636363636</v>
      </c>
      <c r="T1401" s="295">
        <v>0.0300911836961695</v>
      </c>
      <c r="U1401" s="266">
        <v>3997</v>
      </c>
      <c r="V1401" s="266">
        <v>3510</v>
      </c>
      <c r="W1401" s="267">
        <v>0.878158618964223</v>
      </c>
      <c r="X1401" s="267">
        <v>0.878158618964223</v>
      </c>
      <c r="Y1401" s="268">
        <v>0.885558583106267</v>
      </c>
      <c r="Z1401" s="268">
        <v>0.907532467532468</v>
      </c>
      <c r="AA1401" s="295">
        <v>-0.0073999641420438</v>
      </c>
      <c r="AB1401" s="264">
        <v>22062</v>
      </c>
      <c r="AC1401" s="264">
        <v>19610</v>
      </c>
      <c r="AD1401" s="264">
        <v>22682</v>
      </c>
      <c r="AE1401" s="264">
        <v>20484</v>
      </c>
      <c r="AF1401" s="268">
        <v>0.88885867101804</v>
      </c>
      <c r="AG1401" s="268">
        <v>0.90309496517062</v>
      </c>
      <c r="AH1401" s="295">
        <v>-0.0142362941525798</v>
      </c>
    </row>
    <row r="1402" spans="1:34">
      <c r="A1402" s="315" t="s">
        <v>1974</v>
      </c>
      <c r="B1402" s="321" t="s">
        <v>3369</v>
      </c>
      <c r="C1402" s="293" t="s">
        <v>2594</v>
      </c>
      <c r="D1402" s="321" t="s">
        <v>2595</v>
      </c>
      <c r="E1402" s="263">
        <v>4300</v>
      </c>
      <c r="F1402" s="263">
        <v>3729</v>
      </c>
      <c r="G1402" s="263">
        <v>2654</v>
      </c>
      <c r="H1402" s="264">
        <v>4062</v>
      </c>
      <c r="I1402" s="264">
        <v>3748</v>
      </c>
      <c r="J1402" s="264">
        <v>2712</v>
      </c>
      <c r="K1402" s="264">
        <v>1888</v>
      </c>
      <c r="L1402" s="264">
        <v>1795</v>
      </c>
      <c r="M1402" s="264">
        <v>1574</v>
      </c>
      <c r="N1402" s="267">
        <v>0.867209302325581</v>
      </c>
      <c r="O1402" s="266">
        <v>3729</v>
      </c>
      <c r="P1402" s="294">
        <v>0.9</v>
      </c>
      <c r="Q1402" s="267">
        <v>0.867209302325581</v>
      </c>
      <c r="R1402" s="267">
        <v>0.922698178237321</v>
      </c>
      <c r="S1402" s="267">
        <v>0.950741525423729</v>
      </c>
      <c r="T1402" s="295">
        <v>-0.0554888759117401</v>
      </c>
      <c r="U1402" s="266">
        <v>4300</v>
      </c>
      <c r="V1402" s="266">
        <v>2654</v>
      </c>
      <c r="W1402" s="267">
        <v>0.617209302325581</v>
      </c>
      <c r="X1402" s="267">
        <v>0.617209302325581</v>
      </c>
      <c r="Y1402" s="268">
        <v>0.667651403249631</v>
      </c>
      <c r="Z1402" s="268">
        <v>0.833686440677966</v>
      </c>
      <c r="AA1402" s="295">
        <v>-0.0504421009240493</v>
      </c>
      <c r="AB1402" s="264">
        <v>26309</v>
      </c>
      <c r="AC1402" s="264">
        <v>19204</v>
      </c>
      <c r="AD1402" s="264">
        <v>24475</v>
      </c>
      <c r="AE1402" s="264">
        <v>17411</v>
      </c>
      <c r="AF1402" s="268">
        <v>0.729940324603748</v>
      </c>
      <c r="AG1402" s="268">
        <v>0.711378958120531</v>
      </c>
      <c r="AH1402" s="295">
        <v>0.0185613664832166</v>
      </c>
    </row>
    <row r="1403" spans="1:34">
      <c r="A1403" s="315" t="s">
        <v>1974</v>
      </c>
      <c r="B1403" s="321" t="s">
        <v>3369</v>
      </c>
      <c r="C1403" s="293" t="s">
        <v>2596</v>
      </c>
      <c r="D1403" s="321" t="s">
        <v>2597</v>
      </c>
      <c r="E1403" s="263">
        <v>2567</v>
      </c>
      <c r="F1403" s="263">
        <v>2526</v>
      </c>
      <c r="G1403" s="263">
        <v>2376</v>
      </c>
      <c r="H1403" s="264">
        <v>2810</v>
      </c>
      <c r="I1403" s="264">
        <v>2761</v>
      </c>
      <c r="J1403" s="264">
        <v>2602</v>
      </c>
      <c r="K1403" s="264">
        <v>1278</v>
      </c>
      <c r="L1403" s="264">
        <v>1271</v>
      </c>
      <c r="M1403" s="264">
        <v>1187</v>
      </c>
      <c r="N1403" s="267">
        <v>0.984028048305415</v>
      </c>
      <c r="O1403" s="266">
        <v>2526</v>
      </c>
      <c r="P1403" s="294">
        <v>0.9</v>
      </c>
      <c r="Q1403" s="267">
        <v>0.984028048305415</v>
      </c>
      <c r="R1403" s="267">
        <v>0.982562277580071</v>
      </c>
      <c r="S1403" s="267">
        <v>0.99452269170579</v>
      </c>
      <c r="T1403" s="295">
        <v>0.00146577072534371</v>
      </c>
      <c r="U1403" s="266">
        <v>2567</v>
      </c>
      <c r="V1403" s="266">
        <v>2376</v>
      </c>
      <c r="W1403" s="267">
        <v>0.925594078691079</v>
      </c>
      <c r="X1403" s="267">
        <v>0.925594078691079</v>
      </c>
      <c r="Y1403" s="268">
        <v>0.925978647686833</v>
      </c>
      <c r="Z1403" s="268">
        <v>0.928794992175274</v>
      </c>
      <c r="AA1403" s="295">
        <v>-0.000384568995753565</v>
      </c>
      <c r="AB1403" s="264">
        <v>15134</v>
      </c>
      <c r="AC1403" s="264">
        <v>14151</v>
      </c>
      <c r="AD1403" s="264">
        <v>15627</v>
      </c>
      <c r="AE1403" s="264">
        <v>14715</v>
      </c>
      <c r="AF1403" s="268">
        <v>0.935046914232853</v>
      </c>
      <c r="AG1403" s="268">
        <v>0.941639470147821</v>
      </c>
      <c r="AH1403" s="295">
        <v>-0.00659255591496799</v>
      </c>
    </row>
    <row r="1404" spans="1:34">
      <c r="A1404" s="315" t="s">
        <v>1974</v>
      </c>
      <c r="B1404" s="321" t="s">
        <v>3369</v>
      </c>
      <c r="C1404" s="293" t="s">
        <v>2598</v>
      </c>
      <c r="D1404" s="321" t="s">
        <v>2599</v>
      </c>
      <c r="E1404" s="263">
        <v>2682</v>
      </c>
      <c r="F1404" s="263">
        <v>2662</v>
      </c>
      <c r="G1404" s="263">
        <v>2472</v>
      </c>
      <c r="H1404" s="264">
        <v>2614</v>
      </c>
      <c r="I1404" s="264">
        <v>2605</v>
      </c>
      <c r="J1404" s="264">
        <v>2386</v>
      </c>
      <c r="K1404" s="264">
        <v>1331</v>
      </c>
      <c r="L1404" s="264">
        <v>1325</v>
      </c>
      <c r="M1404" s="264">
        <v>1198</v>
      </c>
      <c r="N1404" s="267">
        <v>0.992542878448919</v>
      </c>
      <c r="O1404" s="266">
        <v>2662</v>
      </c>
      <c r="P1404" s="294">
        <v>0.9</v>
      </c>
      <c r="Q1404" s="267">
        <v>0.992542878448919</v>
      </c>
      <c r="R1404" s="267">
        <v>0.996557000765111</v>
      </c>
      <c r="S1404" s="267">
        <v>0.995492111194591</v>
      </c>
      <c r="T1404" s="295">
        <v>-0.00401412231619214</v>
      </c>
      <c r="U1404" s="266">
        <v>2682</v>
      </c>
      <c r="V1404" s="266">
        <v>2472</v>
      </c>
      <c r="W1404" s="267">
        <v>0.921700223713647</v>
      </c>
      <c r="X1404" s="267">
        <v>0.921700223713647</v>
      </c>
      <c r="Y1404" s="268">
        <v>0.912777352716144</v>
      </c>
      <c r="Z1404" s="268">
        <v>0.90007513148009</v>
      </c>
      <c r="AA1404" s="295">
        <v>0.00892287099750277</v>
      </c>
      <c r="AB1404" s="264">
        <v>15416</v>
      </c>
      <c r="AC1404" s="264">
        <v>14145</v>
      </c>
      <c r="AD1404" s="264">
        <v>16242</v>
      </c>
      <c r="AE1404" s="264">
        <v>14918</v>
      </c>
      <c r="AF1404" s="268">
        <v>0.917553191489362</v>
      </c>
      <c r="AG1404" s="268">
        <v>0.918482945450068</v>
      </c>
      <c r="AH1404" s="295">
        <v>-0.000929753960706048</v>
      </c>
    </row>
    <row r="1405" spans="1:34">
      <c r="A1405" s="315" t="s">
        <v>1974</v>
      </c>
      <c r="B1405" s="321" t="s">
        <v>3369</v>
      </c>
      <c r="C1405" s="293" t="s">
        <v>2600</v>
      </c>
      <c r="D1405" s="321" t="s">
        <v>2601</v>
      </c>
      <c r="E1405" s="263">
        <v>895</v>
      </c>
      <c r="F1405" s="263">
        <v>894</v>
      </c>
      <c r="G1405" s="263">
        <v>854</v>
      </c>
      <c r="H1405" s="264">
        <v>2824</v>
      </c>
      <c r="I1405" s="264">
        <v>2784</v>
      </c>
      <c r="J1405" s="264">
        <v>2696</v>
      </c>
      <c r="K1405" s="264">
        <v>1455</v>
      </c>
      <c r="L1405" s="264">
        <v>1453</v>
      </c>
      <c r="M1405" s="264">
        <v>1388</v>
      </c>
      <c r="N1405" s="267">
        <v>0.998882681564246</v>
      </c>
      <c r="O1405" s="266">
        <v>894</v>
      </c>
      <c r="P1405" s="294">
        <v>0.9</v>
      </c>
      <c r="Q1405" s="267">
        <v>0.998882681564246</v>
      </c>
      <c r="R1405" s="267">
        <v>0.985835694050991</v>
      </c>
      <c r="S1405" s="267">
        <v>0.998625429553265</v>
      </c>
      <c r="T1405" s="295">
        <v>0.0130469875132543</v>
      </c>
      <c r="U1405" s="266">
        <v>895</v>
      </c>
      <c r="V1405" s="266">
        <v>854</v>
      </c>
      <c r="W1405" s="267">
        <v>0.954189944134078</v>
      </c>
      <c r="X1405" s="267">
        <v>0.954189944134078</v>
      </c>
      <c r="Y1405" s="268">
        <v>0.954674220963173</v>
      </c>
      <c r="Z1405" s="268">
        <v>0.953951890034364</v>
      </c>
      <c r="AA1405" s="295">
        <v>-0.000484276829094576</v>
      </c>
      <c r="AB1405" s="264">
        <v>13702</v>
      </c>
      <c r="AC1405" s="264">
        <v>13047</v>
      </c>
      <c r="AD1405" s="264">
        <v>15313</v>
      </c>
      <c r="AE1405" s="264">
        <v>14645</v>
      </c>
      <c r="AF1405" s="268">
        <v>0.952196759597139</v>
      </c>
      <c r="AG1405" s="268">
        <v>0.956376934630706</v>
      </c>
      <c r="AH1405" s="295">
        <v>-0.00418017503356682</v>
      </c>
    </row>
    <row r="1406" spans="1:34">
      <c r="A1406" s="315" t="s">
        <v>1974</v>
      </c>
      <c r="B1406" s="321" t="s">
        <v>3369</v>
      </c>
      <c r="C1406" s="293" t="s">
        <v>2602</v>
      </c>
      <c r="D1406" s="321" t="s">
        <v>2603</v>
      </c>
      <c r="E1406" s="263">
        <v>3669</v>
      </c>
      <c r="F1406" s="263">
        <v>3635</v>
      </c>
      <c r="G1406" s="263">
        <v>3502</v>
      </c>
      <c r="H1406" s="264">
        <v>3856</v>
      </c>
      <c r="I1406" s="264">
        <v>3804</v>
      </c>
      <c r="J1406" s="264">
        <v>3639</v>
      </c>
      <c r="K1406" s="264">
        <v>2226</v>
      </c>
      <c r="L1406" s="264">
        <v>2120</v>
      </c>
      <c r="M1406" s="264">
        <v>2116</v>
      </c>
      <c r="N1406" s="267">
        <v>0.990733169801036</v>
      </c>
      <c r="O1406" s="266">
        <v>3635</v>
      </c>
      <c r="P1406" s="294">
        <v>0.9</v>
      </c>
      <c r="Q1406" s="267">
        <v>0.990733169801036</v>
      </c>
      <c r="R1406" s="267">
        <v>0.986514522821577</v>
      </c>
      <c r="S1406" s="267">
        <v>0.952380952380952</v>
      </c>
      <c r="T1406" s="295">
        <v>0.00421864697945884</v>
      </c>
      <c r="U1406" s="266">
        <v>3669</v>
      </c>
      <c r="V1406" s="266">
        <v>3502</v>
      </c>
      <c r="W1406" s="267">
        <v>0.954483510493322</v>
      </c>
      <c r="X1406" s="267">
        <v>0.954483510493322</v>
      </c>
      <c r="Y1406" s="268">
        <v>0.943724066390041</v>
      </c>
      <c r="Z1406" s="268">
        <v>0.950584007187781</v>
      </c>
      <c r="AA1406" s="295">
        <v>0.010759444103281</v>
      </c>
      <c r="AB1406" s="264">
        <v>22989</v>
      </c>
      <c r="AC1406" s="264">
        <v>21929</v>
      </c>
      <c r="AD1406" s="264">
        <v>23238</v>
      </c>
      <c r="AE1406" s="264">
        <v>22304</v>
      </c>
      <c r="AF1406" s="268">
        <v>0.953890991343686</v>
      </c>
      <c r="AG1406" s="268">
        <v>0.959807212324641</v>
      </c>
      <c r="AH1406" s="295">
        <v>-0.00591622098095457</v>
      </c>
    </row>
    <row r="1407" spans="1:34">
      <c r="A1407" s="315" t="s">
        <v>1974</v>
      </c>
      <c r="B1407" s="321" t="s">
        <v>3369</v>
      </c>
      <c r="C1407" s="293" t="s">
        <v>2604</v>
      </c>
      <c r="D1407" s="321" t="s">
        <v>2605</v>
      </c>
      <c r="E1407" s="263">
        <v>3444</v>
      </c>
      <c r="F1407" s="263">
        <v>3403</v>
      </c>
      <c r="G1407" s="263">
        <v>3313</v>
      </c>
      <c r="H1407" s="264">
        <v>3482</v>
      </c>
      <c r="I1407" s="264">
        <v>3446</v>
      </c>
      <c r="J1407" s="264">
        <v>3226</v>
      </c>
      <c r="K1407" s="264">
        <v>2028</v>
      </c>
      <c r="L1407" s="264">
        <v>2006</v>
      </c>
      <c r="M1407" s="264">
        <v>1949</v>
      </c>
      <c r="N1407" s="267">
        <v>0.988095238095238</v>
      </c>
      <c r="O1407" s="266">
        <v>3403</v>
      </c>
      <c r="P1407" s="294">
        <v>0.9</v>
      </c>
      <c r="Q1407" s="267">
        <v>0.988095238095238</v>
      </c>
      <c r="R1407" s="267">
        <v>0.989661114302125</v>
      </c>
      <c r="S1407" s="267">
        <v>0.989151873767258</v>
      </c>
      <c r="T1407" s="295">
        <v>-0.00156587620688708</v>
      </c>
      <c r="U1407" s="266">
        <v>3444</v>
      </c>
      <c r="V1407" s="266">
        <v>3313</v>
      </c>
      <c r="W1407" s="267">
        <v>0.961962833914053</v>
      </c>
      <c r="X1407" s="267">
        <v>0.961962833914053</v>
      </c>
      <c r="Y1407" s="268">
        <v>0.926479035037335</v>
      </c>
      <c r="Z1407" s="268">
        <v>0.961045364891519</v>
      </c>
      <c r="AA1407" s="295">
        <v>0.0354837988767186</v>
      </c>
      <c r="AB1407" s="264">
        <v>20967</v>
      </c>
      <c r="AC1407" s="264">
        <v>20151</v>
      </c>
      <c r="AD1407" s="264">
        <v>21199</v>
      </c>
      <c r="AE1407" s="264">
        <v>20537</v>
      </c>
      <c r="AF1407" s="268">
        <v>0.961081699813993</v>
      </c>
      <c r="AG1407" s="268">
        <v>0.96877211189207</v>
      </c>
      <c r="AH1407" s="295">
        <v>-0.00769041207807697</v>
      </c>
    </row>
    <row r="1408" spans="1:34">
      <c r="A1408" s="315" t="s">
        <v>1974</v>
      </c>
      <c r="B1408" s="321" t="s">
        <v>3369</v>
      </c>
      <c r="C1408" s="293" t="s">
        <v>2606</v>
      </c>
      <c r="D1408" s="321" t="s">
        <v>2607</v>
      </c>
      <c r="E1408" s="263">
        <v>3122</v>
      </c>
      <c r="F1408" s="263">
        <v>2970</v>
      </c>
      <c r="G1408" s="263">
        <v>2862</v>
      </c>
      <c r="H1408" s="264">
        <v>3130</v>
      </c>
      <c r="I1408" s="264">
        <v>2935</v>
      </c>
      <c r="J1408" s="264">
        <v>2875</v>
      </c>
      <c r="K1408" s="264">
        <v>1746</v>
      </c>
      <c r="L1408" s="264">
        <v>1648</v>
      </c>
      <c r="M1408" s="264">
        <v>1594</v>
      </c>
      <c r="N1408" s="267">
        <v>0.951313260730301</v>
      </c>
      <c r="O1408" s="266">
        <v>2970</v>
      </c>
      <c r="P1408" s="294">
        <v>0.9</v>
      </c>
      <c r="Q1408" s="267">
        <v>0.951313260730301</v>
      </c>
      <c r="R1408" s="267">
        <v>0.937699680511182</v>
      </c>
      <c r="S1408" s="267">
        <v>0.943871706758305</v>
      </c>
      <c r="T1408" s="295">
        <v>0.013613580219119</v>
      </c>
      <c r="U1408" s="266">
        <v>3122</v>
      </c>
      <c r="V1408" s="266">
        <v>2862</v>
      </c>
      <c r="W1408" s="267">
        <v>0.916720051249199</v>
      </c>
      <c r="X1408" s="267">
        <v>0.916720051249199</v>
      </c>
      <c r="Y1408" s="268">
        <v>0.9185303514377</v>
      </c>
      <c r="Z1408" s="268">
        <v>0.912943871706758</v>
      </c>
      <c r="AA1408" s="295">
        <v>-0.00181030018850048</v>
      </c>
      <c r="AB1408" s="264">
        <v>18712</v>
      </c>
      <c r="AC1408" s="264">
        <v>17023</v>
      </c>
      <c r="AD1408" s="264">
        <v>20574</v>
      </c>
      <c r="AE1408" s="264">
        <v>18938</v>
      </c>
      <c r="AF1408" s="268">
        <v>0.909737067122702</v>
      </c>
      <c r="AG1408" s="268">
        <v>0.920482161951978</v>
      </c>
      <c r="AH1408" s="295">
        <v>-0.0107450948292762</v>
      </c>
    </row>
    <row r="1409" spans="1:34">
      <c r="A1409" s="315" t="s">
        <v>1974</v>
      </c>
      <c r="B1409" s="321" t="s">
        <v>3369</v>
      </c>
      <c r="C1409" s="293" t="s">
        <v>2608</v>
      </c>
      <c r="D1409" s="321" t="s">
        <v>2609</v>
      </c>
      <c r="E1409" s="263">
        <v>1551</v>
      </c>
      <c r="F1409" s="263">
        <v>1540</v>
      </c>
      <c r="G1409" s="263">
        <v>1451</v>
      </c>
      <c r="H1409" s="264">
        <v>1835</v>
      </c>
      <c r="I1409" s="264">
        <v>1826</v>
      </c>
      <c r="J1409" s="264">
        <v>1752</v>
      </c>
      <c r="K1409" s="264">
        <v>975</v>
      </c>
      <c r="L1409" s="264">
        <v>971</v>
      </c>
      <c r="M1409" s="264">
        <v>934</v>
      </c>
      <c r="N1409" s="267">
        <v>0.99290780141844</v>
      </c>
      <c r="O1409" s="266">
        <v>1540</v>
      </c>
      <c r="P1409" s="294">
        <v>0.9</v>
      </c>
      <c r="Q1409" s="267">
        <v>0.99290780141844</v>
      </c>
      <c r="R1409" s="267">
        <v>0.995095367847411</v>
      </c>
      <c r="S1409" s="267">
        <v>0.995897435897436</v>
      </c>
      <c r="T1409" s="295">
        <v>-0.00218756642897178</v>
      </c>
      <c r="U1409" s="266">
        <v>1551</v>
      </c>
      <c r="V1409" s="266">
        <v>1451</v>
      </c>
      <c r="W1409" s="267">
        <v>0.935525467440361</v>
      </c>
      <c r="X1409" s="267">
        <v>0.935525467440361</v>
      </c>
      <c r="Y1409" s="268">
        <v>0.954768392370572</v>
      </c>
      <c r="Z1409" s="268">
        <v>0.957948717948718</v>
      </c>
      <c r="AA1409" s="295">
        <v>-0.0192429249302112</v>
      </c>
      <c r="AB1409" s="264">
        <v>9866</v>
      </c>
      <c r="AC1409" s="264">
        <v>9427</v>
      </c>
      <c r="AD1409" s="264">
        <v>9506</v>
      </c>
      <c r="AE1409" s="264">
        <v>9141</v>
      </c>
      <c r="AF1409" s="268">
        <v>0.955503750253396</v>
      </c>
      <c r="AG1409" s="268">
        <v>0.961603197980223</v>
      </c>
      <c r="AH1409" s="295">
        <v>-0.00609944772682747</v>
      </c>
    </row>
    <row r="1410" spans="1:34">
      <c r="A1410" s="315" t="s">
        <v>1974</v>
      </c>
      <c r="B1410" s="321" t="s">
        <v>3369</v>
      </c>
      <c r="C1410" s="293" t="s">
        <v>2610</v>
      </c>
      <c r="D1410" s="321" t="s">
        <v>2611</v>
      </c>
      <c r="E1410" s="263">
        <v>2635</v>
      </c>
      <c r="F1410" s="263">
        <v>2608</v>
      </c>
      <c r="G1410" s="263">
        <v>2498</v>
      </c>
      <c r="H1410" s="264">
        <v>3134</v>
      </c>
      <c r="I1410" s="264">
        <v>3021</v>
      </c>
      <c r="J1410" s="264">
        <v>2918</v>
      </c>
      <c r="K1410" s="264">
        <v>1595</v>
      </c>
      <c r="L1410" s="264">
        <v>1552</v>
      </c>
      <c r="M1410" s="264">
        <v>1516</v>
      </c>
      <c r="N1410" s="267">
        <v>0.989753320683112</v>
      </c>
      <c r="O1410" s="266">
        <v>2608</v>
      </c>
      <c r="P1410" s="294">
        <v>0.9</v>
      </c>
      <c r="Q1410" s="267">
        <v>0.989753320683112</v>
      </c>
      <c r="R1410" s="267">
        <v>0.963943841735801</v>
      </c>
      <c r="S1410" s="267">
        <v>0.973040752351097</v>
      </c>
      <c r="T1410" s="295">
        <v>0.025809478947311</v>
      </c>
      <c r="U1410" s="266">
        <v>2635</v>
      </c>
      <c r="V1410" s="266">
        <v>2498</v>
      </c>
      <c r="W1410" s="267">
        <v>0.948007590132827</v>
      </c>
      <c r="X1410" s="267">
        <v>0.948007590132827</v>
      </c>
      <c r="Y1410" s="268">
        <v>0.93107849393746</v>
      </c>
      <c r="Z1410" s="268">
        <v>0.950470219435737</v>
      </c>
      <c r="AA1410" s="295">
        <v>0.0169290961953672</v>
      </c>
      <c r="AB1410" s="264">
        <v>16579</v>
      </c>
      <c r="AC1410" s="264">
        <v>15700</v>
      </c>
      <c r="AD1410" s="264">
        <v>16243</v>
      </c>
      <c r="AE1410" s="264">
        <v>15408</v>
      </c>
      <c r="AF1410" s="268">
        <v>0.946981120694855</v>
      </c>
      <c r="AG1410" s="268">
        <v>0.948593240164994</v>
      </c>
      <c r="AH1410" s="295">
        <v>-0.00161211947013917</v>
      </c>
    </row>
    <row r="1411" spans="1:34">
      <c r="A1411" s="315" t="s">
        <v>1974</v>
      </c>
      <c r="B1411" s="321" t="s">
        <v>3369</v>
      </c>
      <c r="C1411" s="293" t="s">
        <v>2612</v>
      </c>
      <c r="D1411" s="321" t="s">
        <v>2613</v>
      </c>
      <c r="E1411" s="263">
        <v>1159</v>
      </c>
      <c r="F1411" s="263">
        <v>1137</v>
      </c>
      <c r="G1411" s="263">
        <v>1035</v>
      </c>
      <c r="H1411" s="264">
        <v>1338</v>
      </c>
      <c r="I1411" s="264">
        <v>1321</v>
      </c>
      <c r="J1411" s="264">
        <v>1197</v>
      </c>
      <c r="K1411" s="264">
        <v>728</v>
      </c>
      <c r="L1411" s="264">
        <v>717</v>
      </c>
      <c r="M1411" s="264">
        <v>641</v>
      </c>
      <c r="N1411" s="267">
        <v>0.981018119068162</v>
      </c>
      <c r="O1411" s="266">
        <v>1137</v>
      </c>
      <c r="P1411" s="294">
        <v>0.9</v>
      </c>
      <c r="Q1411" s="267">
        <v>0.981018119068162</v>
      </c>
      <c r="R1411" s="267">
        <v>0.98729446935725</v>
      </c>
      <c r="S1411" s="267">
        <v>0.98489010989011</v>
      </c>
      <c r="T1411" s="295">
        <v>-0.00627635028908746</v>
      </c>
      <c r="U1411" s="266">
        <v>1159</v>
      </c>
      <c r="V1411" s="266">
        <v>1035</v>
      </c>
      <c r="W1411" s="267">
        <v>0.893011216566005</v>
      </c>
      <c r="X1411" s="267">
        <v>0.893011216566005</v>
      </c>
      <c r="Y1411" s="268">
        <v>0.894618834080718</v>
      </c>
      <c r="Z1411" s="268">
        <v>0.880494505494505</v>
      </c>
      <c r="AA1411" s="295">
        <v>-0.00160761751471239</v>
      </c>
      <c r="AB1411" s="264">
        <v>7227</v>
      </c>
      <c r="AC1411" s="264">
        <v>6308</v>
      </c>
      <c r="AD1411" s="264">
        <v>6811</v>
      </c>
      <c r="AE1411" s="264">
        <v>6198</v>
      </c>
      <c r="AF1411" s="268">
        <v>0.87283796872838</v>
      </c>
      <c r="AG1411" s="268">
        <v>0.909998531786815</v>
      </c>
      <c r="AH1411" s="295">
        <v>-0.0371605630584357</v>
      </c>
    </row>
    <row r="1412" spans="1:34">
      <c r="A1412" s="315" t="s">
        <v>1974</v>
      </c>
      <c r="B1412" s="321" t="s">
        <v>3369</v>
      </c>
      <c r="C1412" s="293" t="s">
        <v>2614</v>
      </c>
      <c r="D1412" s="321" t="s">
        <v>2615</v>
      </c>
      <c r="E1412" s="263">
        <v>3232</v>
      </c>
      <c r="F1412" s="263">
        <v>3192</v>
      </c>
      <c r="G1412" s="263">
        <v>2911</v>
      </c>
      <c r="H1412" s="264">
        <v>3175</v>
      </c>
      <c r="I1412" s="264">
        <v>3078</v>
      </c>
      <c r="J1412" s="264">
        <v>2795</v>
      </c>
      <c r="K1412" s="264">
        <v>1980</v>
      </c>
      <c r="L1412" s="264">
        <v>16</v>
      </c>
      <c r="M1412" s="264">
        <v>16</v>
      </c>
      <c r="N1412" s="267">
        <v>0.987623762376238</v>
      </c>
      <c r="O1412" s="266">
        <v>3192</v>
      </c>
      <c r="P1412" s="294">
        <v>0.9</v>
      </c>
      <c r="Q1412" s="267">
        <v>0.987623762376238</v>
      </c>
      <c r="R1412" s="267">
        <v>0.969448818897638</v>
      </c>
      <c r="S1412" s="267">
        <v>0.00808080808080808</v>
      </c>
      <c r="T1412" s="295">
        <v>0.0181749434785998</v>
      </c>
      <c r="U1412" s="266">
        <v>3232</v>
      </c>
      <c r="V1412" s="266">
        <v>2911</v>
      </c>
      <c r="W1412" s="267">
        <v>0.900680693069307</v>
      </c>
      <c r="X1412" s="267">
        <v>0.900680693069307</v>
      </c>
      <c r="Y1412" s="268">
        <v>0.880314960629921</v>
      </c>
      <c r="Z1412" s="268">
        <v>0.00808080808080808</v>
      </c>
      <c r="AA1412" s="295">
        <v>0.0203657324393858</v>
      </c>
      <c r="AB1412" s="264">
        <v>20921</v>
      </c>
      <c r="AC1412" s="264">
        <v>17211</v>
      </c>
      <c r="AD1412" s="264">
        <v>21657</v>
      </c>
      <c r="AE1412" s="264">
        <v>19745</v>
      </c>
      <c r="AF1412" s="268">
        <v>0.822666220543951</v>
      </c>
      <c r="AG1412" s="268">
        <v>0.911714457219375</v>
      </c>
      <c r="AH1412" s="295">
        <v>-0.0890482366754238</v>
      </c>
    </row>
    <row r="1413" spans="1:34">
      <c r="A1413" s="315" t="s">
        <v>1974</v>
      </c>
      <c r="B1413" s="321" t="s">
        <v>3369</v>
      </c>
      <c r="C1413" s="293" t="s">
        <v>2616</v>
      </c>
      <c r="D1413" s="321" t="s">
        <v>2617</v>
      </c>
      <c r="E1413" s="263">
        <v>1904</v>
      </c>
      <c r="F1413" s="263">
        <v>1883</v>
      </c>
      <c r="G1413" s="263">
        <v>1758</v>
      </c>
      <c r="H1413" s="264">
        <v>2228</v>
      </c>
      <c r="I1413" s="264">
        <v>2176</v>
      </c>
      <c r="J1413" s="264">
        <v>1945</v>
      </c>
      <c r="K1413" s="264">
        <v>1124</v>
      </c>
      <c r="L1413" s="264">
        <v>1116</v>
      </c>
      <c r="M1413" s="264">
        <v>1029</v>
      </c>
      <c r="N1413" s="267">
        <v>0.988970588235294</v>
      </c>
      <c r="O1413" s="266">
        <v>1883</v>
      </c>
      <c r="P1413" s="294">
        <v>0.9</v>
      </c>
      <c r="Q1413" s="267">
        <v>0.988970588235294</v>
      </c>
      <c r="R1413" s="267">
        <v>0.976660682226212</v>
      </c>
      <c r="S1413" s="267">
        <v>0.99288256227758</v>
      </c>
      <c r="T1413" s="295">
        <v>0.0123099060090823</v>
      </c>
      <c r="U1413" s="266">
        <v>1904</v>
      </c>
      <c r="V1413" s="266">
        <v>1758</v>
      </c>
      <c r="W1413" s="267">
        <v>0.923319327731092</v>
      </c>
      <c r="X1413" s="267">
        <v>0.923319327731092</v>
      </c>
      <c r="Y1413" s="268">
        <v>0.872980251346499</v>
      </c>
      <c r="Z1413" s="268">
        <v>0.915480427046263</v>
      </c>
      <c r="AA1413" s="295">
        <v>0.0503390763845933</v>
      </c>
      <c r="AB1413" s="264">
        <v>11968</v>
      </c>
      <c r="AC1413" s="264">
        <v>11009</v>
      </c>
      <c r="AD1413" s="264">
        <v>11837</v>
      </c>
      <c r="AE1413" s="264">
        <v>10989</v>
      </c>
      <c r="AF1413" s="268">
        <v>0.919869652406417</v>
      </c>
      <c r="AG1413" s="268">
        <v>0.928360226408718</v>
      </c>
      <c r="AH1413" s="295">
        <v>-0.00849057400230124</v>
      </c>
    </row>
    <row r="1414" spans="1:34">
      <c r="A1414" s="315" t="s">
        <v>1974</v>
      </c>
      <c r="B1414" s="321" t="s">
        <v>3369</v>
      </c>
      <c r="C1414" s="293" t="s">
        <v>2618</v>
      </c>
      <c r="D1414" s="321" t="s">
        <v>2619</v>
      </c>
      <c r="E1414" s="263">
        <v>3073</v>
      </c>
      <c r="F1414" s="263">
        <v>2955</v>
      </c>
      <c r="G1414" s="263">
        <v>2810</v>
      </c>
      <c r="H1414" s="264">
        <v>3230</v>
      </c>
      <c r="I1414" s="264">
        <v>2953</v>
      </c>
      <c r="J1414" s="264">
        <v>2808</v>
      </c>
      <c r="K1414" s="264">
        <v>1868</v>
      </c>
      <c r="L1414" s="264">
        <v>1768</v>
      </c>
      <c r="M1414" s="264">
        <v>1664</v>
      </c>
      <c r="N1414" s="267">
        <v>0.961601041327693</v>
      </c>
      <c r="O1414" s="266">
        <v>2955</v>
      </c>
      <c r="P1414" s="294">
        <v>0.9</v>
      </c>
      <c r="Q1414" s="267">
        <v>0.961601041327693</v>
      </c>
      <c r="R1414" s="267">
        <v>0.914241486068112</v>
      </c>
      <c r="S1414" s="267">
        <v>0.946466809421842</v>
      </c>
      <c r="T1414" s="295">
        <v>0.0473595552595814</v>
      </c>
      <c r="U1414" s="266">
        <v>3073</v>
      </c>
      <c r="V1414" s="266">
        <v>2810</v>
      </c>
      <c r="W1414" s="267">
        <v>0.914415880247315</v>
      </c>
      <c r="X1414" s="267">
        <v>0.914415880247315</v>
      </c>
      <c r="Y1414" s="268">
        <v>0.869349845201238</v>
      </c>
      <c r="Z1414" s="268">
        <v>0.890792291220557</v>
      </c>
      <c r="AA1414" s="295">
        <v>0.045066035046077</v>
      </c>
      <c r="AB1414" s="264">
        <v>19298</v>
      </c>
      <c r="AC1414" s="264">
        <v>17314</v>
      </c>
      <c r="AD1414" s="264">
        <v>19565</v>
      </c>
      <c r="AE1414" s="264">
        <v>17579</v>
      </c>
      <c r="AF1414" s="268">
        <v>0.897191418799876</v>
      </c>
      <c r="AG1414" s="268">
        <v>0.89849220546895</v>
      </c>
      <c r="AH1414" s="295">
        <v>-0.00130078666907407</v>
      </c>
    </row>
    <row r="1415" spans="1:34">
      <c r="A1415" s="315" t="s">
        <v>1974</v>
      </c>
      <c r="B1415" s="321" t="s">
        <v>3369</v>
      </c>
      <c r="C1415" s="293" t="s">
        <v>2620</v>
      </c>
      <c r="D1415" s="321" t="s">
        <v>2621</v>
      </c>
      <c r="E1415" s="263">
        <v>3047</v>
      </c>
      <c r="F1415" s="263">
        <v>2923</v>
      </c>
      <c r="G1415" s="263">
        <v>2714</v>
      </c>
      <c r="H1415" s="264">
        <v>3107</v>
      </c>
      <c r="I1415" s="264">
        <v>2934</v>
      </c>
      <c r="J1415" s="264">
        <v>2724</v>
      </c>
      <c r="K1415" s="264">
        <v>1729</v>
      </c>
      <c r="L1415" s="264">
        <v>1586</v>
      </c>
      <c r="M1415" s="264">
        <v>1553</v>
      </c>
      <c r="N1415" s="267">
        <v>0.959304233672465</v>
      </c>
      <c r="O1415" s="266">
        <v>2923</v>
      </c>
      <c r="P1415" s="294">
        <v>0.9</v>
      </c>
      <c r="Q1415" s="267">
        <v>0.959304233672465</v>
      </c>
      <c r="R1415" s="267">
        <v>0.944319279047312</v>
      </c>
      <c r="S1415" s="267">
        <v>0.917293233082707</v>
      </c>
      <c r="T1415" s="295">
        <v>0.0149849546251523</v>
      </c>
      <c r="U1415" s="266">
        <v>3047</v>
      </c>
      <c r="V1415" s="266">
        <v>2714</v>
      </c>
      <c r="W1415" s="267">
        <v>0.890712175910732</v>
      </c>
      <c r="X1415" s="267">
        <v>0.890712175910732</v>
      </c>
      <c r="Y1415" s="268">
        <v>0.876729964596073</v>
      </c>
      <c r="Z1415" s="268">
        <v>0.898207056101793</v>
      </c>
      <c r="AA1415" s="295">
        <v>0.0139822113146585</v>
      </c>
      <c r="AB1415" s="264">
        <v>18623</v>
      </c>
      <c r="AC1415" s="264">
        <v>16684</v>
      </c>
      <c r="AD1415" s="264">
        <v>19193</v>
      </c>
      <c r="AE1415" s="264">
        <v>17503</v>
      </c>
      <c r="AF1415" s="268">
        <v>0.895881436932825</v>
      </c>
      <c r="AG1415" s="268">
        <v>0.911947064033762</v>
      </c>
      <c r="AH1415" s="295">
        <v>-0.0160656271009374</v>
      </c>
    </row>
    <row r="1416" spans="1:34">
      <c r="A1416" s="315" t="s">
        <v>1974</v>
      </c>
      <c r="B1416" s="321" t="s">
        <v>3369</v>
      </c>
      <c r="C1416" s="293" t="s">
        <v>2622</v>
      </c>
      <c r="D1416" s="321" t="s">
        <v>2623</v>
      </c>
      <c r="E1416" s="263">
        <v>1621</v>
      </c>
      <c r="F1416" s="263">
        <v>1605</v>
      </c>
      <c r="G1416" s="263">
        <v>1517</v>
      </c>
      <c r="H1416" s="264">
        <v>2880</v>
      </c>
      <c r="I1416" s="264">
        <v>2860</v>
      </c>
      <c r="J1416" s="264">
        <v>2570</v>
      </c>
      <c r="K1416" s="264">
        <v>1604</v>
      </c>
      <c r="L1416" s="264">
        <v>1582</v>
      </c>
      <c r="M1416" s="264">
        <v>1492</v>
      </c>
      <c r="N1416" s="267">
        <v>0.990129549660703</v>
      </c>
      <c r="O1416" s="266">
        <v>1605</v>
      </c>
      <c r="P1416" s="294">
        <v>0.9</v>
      </c>
      <c r="Q1416" s="267">
        <v>0.990129549660703</v>
      </c>
      <c r="R1416" s="267">
        <v>0.993055555555556</v>
      </c>
      <c r="S1416" s="267">
        <v>0.986284289276808</v>
      </c>
      <c r="T1416" s="295">
        <v>-0.00292600589485226</v>
      </c>
      <c r="U1416" s="266">
        <v>1621</v>
      </c>
      <c r="V1416" s="266">
        <v>1517</v>
      </c>
      <c r="W1416" s="267">
        <v>0.935842072794571</v>
      </c>
      <c r="X1416" s="267">
        <v>0.935842072794571</v>
      </c>
      <c r="Y1416" s="268">
        <v>0.892361111111111</v>
      </c>
      <c r="Z1416" s="268">
        <v>0.930174563591022</v>
      </c>
      <c r="AA1416" s="295">
        <v>0.0434809616834601</v>
      </c>
      <c r="AB1416" s="264">
        <v>15710</v>
      </c>
      <c r="AC1416" s="264">
        <v>14195</v>
      </c>
      <c r="AD1416" s="264">
        <v>17086</v>
      </c>
      <c r="AE1416" s="264">
        <v>15660</v>
      </c>
      <c r="AF1416" s="268">
        <v>0.903564608529599</v>
      </c>
      <c r="AG1416" s="268">
        <v>0.916539857193024</v>
      </c>
      <c r="AH1416" s="295">
        <v>-0.0129752486634246</v>
      </c>
    </row>
    <row r="1417" spans="1:34">
      <c r="A1417" s="315" t="s">
        <v>1974</v>
      </c>
      <c r="B1417" s="321" t="s">
        <v>3369</v>
      </c>
      <c r="C1417" s="293" t="s">
        <v>2624</v>
      </c>
      <c r="D1417" s="321" t="s">
        <v>2625</v>
      </c>
      <c r="E1417" s="263">
        <v>1266</v>
      </c>
      <c r="F1417" s="263">
        <v>1233</v>
      </c>
      <c r="G1417" s="263">
        <v>1201</v>
      </c>
      <c r="H1417" s="264">
        <v>1535</v>
      </c>
      <c r="I1417" s="264">
        <v>1495</v>
      </c>
      <c r="J1417" s="264">
        <v>1443</v>
      </c>
      <c r="K1417" s="264">
        <v>619</v>
      </c>
      <c r="L1417" s="264">
        <v>606</v>
      </c>
      <c r="M1417" s="264">
        <v>601</v>
      </c>
      <c r="N1417" s="267">
        <v>0.9739336492891</v>
      </c>
      <c r="O1417" s="266">
        <v>1233</v>
      </c>
      <c r="P1417" s="294">
        <v>0.9</v>
      </c>
      <c r="Q1417" s="267">
        <v>0.9739336492891</v>
      </c>
      <c r="R1417" s="267">
        <v>0.973941368078176</v>
      </c>
      <c r="S1417" s="267">
        <v>0.978998384491115</v>
      </c>
      <c r="T1417" s="295">
        <v>-7.71878907634971e-6</v>
      </c>
      <c r="U1417" s="266">
        <v>1266</v>
      </c>
      <c r="V1417" s="266">
        <v>1201</v>
      </c>
      <c r="W1417" s="267">
        <v>0.948657187993681</v>
      </c>
      <c r="X1417" s="267">
        <v>0.948657187993681</v>
      </c>
      <c r="Y1417" s="268">
        <v>0.940065146579805</v>
      </c>
      <c r="Z1417" s="268">
        <v>0.97092084006462</v>
      </c>
      <c r="AA1417" s="295">
        <v>0.00859204141387637</v>
      </c>
      <c r="AB1417" s="264">
        <v>7880</v>
      </c>
      <c r="AC1417" s="264">
        <v>7500</v>
      </c>
      <c r="AD1417" s="264">
        <v>8170</v>
      </c>
      <c r="AE1417" s="264">
        <v>7770</v>
      </c>
      <c r="AF1417" s="268">
        <v>0.951776649746193</v>
      </c>
      <c r="AG1417" s="268">
        <v>0.951040391676867</v>
      </c>
      <c r="AH1417" s="295">
        <v>0.000736258069326312</v>
      </c>
    </row>
    <row r="1418" spans="1:34">
      <c r="A1418" s="315" t="s">
        <v>1974</v>
      </c>
      <c r="B1418" s="321" t="s">
        <v>3369</v>
      </c>
      <c r="C1418" s="293" t="s">
        <v>2626</v>
      </c>
      <c r="D1418" s="321" t="s">
        <v>2627</v>
      </c>
      <c r="E1418" s="263">
        <v>904</v>
      </c>
      <c r="F1418" s="263">
        <v>896</v>
      </c>
      <c r="G1418" s="263">
        <v>824</v>
      </c>
      <c r="H1418" s="264">
        <v>1086</v>
      </c>
      <c r="I1418" s="264">
        <v>1057</v>
      </c>
      <c r="J1418" s="264">
        <v>1002</v>
      </c>
      <c r="K1418" s="264">
        <v>503</v>
      </c>
      <c r="L1418" s="264">
        <v>492</v>
      </c>
      <c r="M1418" s="264">
        <v>475</v>
      </c>
      <c r="N1418" s="267">
        <v>0.991150442477876</v>
      </c>
      <c r="O1418" s="266">
        <v>896</v>
      </c>
      <c r="P1418" s="294">
        <v>0.9</v>
      </c>
      <c r="Q1418" s="267">
        <v>0.991150442477876</v>
      </c>
      <c r="R1418" s="267">
        <v>0.97329650092081</v>
      </c>
      <c r="S1418" s="267">
        <v>0.978131212723658</v>
      </c>
      <c r="T1418" s="295">
        <v>0.0178539415570658</v>
      </c>
      <c r="U1418" s="266">
        <v>904</v>
      </c>
      <c r="V1418" s="266">
        <v>824</v>
      </c>
      <c r="W1418" s="267">
        <v>0.911504424778761</v>
      </c>
      <c r="X1418" s="267">
        <v>0.911504424778761</v>
      </c>
      <c r="Y1418" s="268">
        <v>0.922651933701657</v>
      </c>
      <c r="Z1418" s="268">
        <v>0.944333996023857</v>
      </c>
      <c r="AA1418" s="295">
        <v>-0.0111475089228964</v>
      </c>
      <c r="AB1418" s="264">
        <v>5594</v>
      </c>
      <c r="AC1418" s="264">
        <v>5195</v>
      </c>
      <c r="AD1418" s="264">
        <v>5488</v>
      </c>
      <c r="AE1418" s="264">
        <v>5107</v>
      </c>
      <c r="AF1418" s="268">
        <v>0.928673578834466</v>
      </c>
      <c r="AG1418" s="268">
        <v>0.930575801749271</v>
      </c>
      <c r="AH1418" s="295">
        <v>-0.00190222291480557</v>
      </c>
    </row>
    <row r="1419" spans="1:34">
      <c r="A1419" s="315" t="s">
        <v>1974</v>
      </c>
      <c r="B1419" s="321" t="s">
        <v>3369</v>
      </c>
      <c r="C1419" s="293" t="s">
        <v>2628</v>
      </c>
      <c r="D1419" s="321" t="s">
        <v>2629</v>
      </c>
      <c r="E1419" s="263">
        <v>5125</v>
      </c>
      <c r="F1419" s="263">
        <v>4764</v>
      </c>
      <c r="G1419" s="263">
        <v>4614</v>
      </c>
      <c r="H1419" s="264">
        <v>5387</v>
      </c>
      <c r="I1419" s="264">
        <v>5099</v>
      </c>
      <c r="J1419" s="264">
        <v>4788</v>
      </c>
      <c r="K1419" s="264">
        <v>2956</v>
      </c>
      <c r="L1419" s="264">
        <v>2784</v>
      </c>
      <c r="M1419" s="264">
        <v>2733</v>
      </c>
      <c r="N1419" s="267">
        <v>0.929560975609756</v>
      </c>
      <c r="O1419" s="266">
        <v>4764</v>
      </c>
      <c r="P1419" s="294">
        <v>0.9</v>
      </c>
      <c r="Q1419" s="267">
        <v>0.929560975609756</v>
      </c>
      <c r="R1419" s="267">
        <v>0.946537961759792</v>
      </c>
      <c r="S1419" s="267">
        <v>0.941813261163735</v>
      </c>
      <c r="T1419" s="295">
        <v>-0.016976986150036</v>
      </c>
      <c r="U1419" s="266">
        <v>5125</v>
      </c>
      <c r="V1419" s="266">
        <v>4614</v>
      </c>
      <c r="W1419" s="267">
        <v>0.900292682926829</v>
      </c>
      <c r="X1419" s="267">
        <v>0.900292682926829</v>
      </c>
      <c r="Y1419" s="268">
        <v>0.888806385743456</v>
      </c>
      <c r="Z1419" s="268">
        <v>0.924560216508796</v>
      </c>
      <c r="AA1419" s="295">
        <v>0.0114862971833728</v>
      </c>
      <c r="AB1419" s="264">
        <v>32425</v>
      </c>
      <c r="AC1419" s="264">
        <v>29701</v>
      </c>
      <c r="AD1419" s="264">
        <v>32754</v>
      </c>
      <c r="AE1419" s="264">
        <v>30478</v>
      </c>
      <c r="AF1419" s="268">
        <v>0.915990747879722</v>
      </c>
      <c r="AG1419" s="268">
        <v>0.930512303840752</v>
      </c>
      <c r="AH1419" s="295">
        <v>-0.0145215559610298</v>
      </c>
    </row>
    <row r="1420" spans="1:34">
      <c r="A1420" s="315" t="s">
        <v>1974</v>
      </c>
      <c r="B1420" s="321" t="s">
        <v>3369</v>
      </c>
      <c r="C1420" s="293" t="s">
        <v>2630</v>
      </c>
      <c r="D1420" s="321" t="s">
        <v>2631</v>
      </c>
      <c r="E1420" s="263">
        <v>4415</v>
      </c>
      <c r="F1420" s="263">
        <v>4243</v>
      </c>
      <c r="G1420" s="263">
        <v>4043</v>
      </c>
      <c r="H1420" s="264">
        <v>5617</v>
      </c>
      <c r="I1420" s="264">
        <v>5221</v>
      </c>
      <c r="J1420" s="264">
        <v>5021</v>
      </c>
      <c r="K1420" s="264">
        <v>2541</v>
      </c>
      <c r="L1420" s="264">
        <v>2469</v>
      </c>
      <c r="M1420" s="264">
        <v>2335</v>
      </c>
      <c r="N1420" s="267">
        <v>0.961041902604757</v>
      </c>
      <c r="O1420" s="266">
        <v>4243</v>
      </c>
      <c r="P1420" s="294">
        <v>0.9</v>
      </c>
      <c r="Q1420" s="267">
        <v>0.961041902604757</v>
      </c>
      <c r="R1420" s="267">
        <v>0.929499732953534</v>
      </c>
      <c r="S1420" s="267">
        <v>0.971664698937426</v>
      </c>
      <c r="T1420" s="295">
        <v>0.0315421696512226</v>
      </c>
      <c r="U1420" s="266">
        <v>4415</v>
      </c>
      <c r="V1420" s="266">
        <v>4043</v>
      </c>
      <c r="W1420" s="267">
        <v>0.915741789354473</v>
      </c>
      <c r="X1420" s="267">
        <v>0.915741789354473</v>
      </c>
      <c r="Y1420" s="268">
        <v>0.893893537475521</v>
      </c>
      <c r="Z1420" s="268">
        <v>0.918929555293192</v>
      </c>
      <c r="AA1420" s="295">
        <v>0.0218482518789527</v>
      </c>
      <c r="AB1420" s="264">
        <v>27731</v>
      </c>
      <c r="AC1420" s="264">
        <v>25352</v>
      </c>
      <c r="AD1420" s="264">
        <v>26669</v>
      </c>
      <c r="AE1420" s="264">
        <v>24603</v>
      </c>
      <c r="AF1420" s="268">
        <v>0.914211532220259</v>
      </c>
      <c r="AG1420" s="268">
        <v>0.922531778469384</v>
      </c>
      <c r="AH1420" s="295">
        <v>-0.00832024624912497</v>
      </c>
    </row>
    <row r="1421" spans="1:34">
      <c r="A1421" s="315" t="s">
        <v>1974</v>
      </c>
      <c r="B1421" s="321" t="s">
        <v>3369</v>
      </c>
      <c r="C1421" s="293" t="s">
        <v>2632</v>
      </c>
      <c r="D1421" s="321" t="s">
        <v>2633</v>
      </c>
      <c r="E1421" s="263">
        <v>4057</v>
      </c>
      <c r="F1421" s="263">
        <v>3842</v>
      </c>
      <c r="G1421" s="263">
        <v>3645</v>
      </c>
      <c r="H1421" s="264">
        <v>5034</v>
      </c>
      <c r="I1421" s="264">
        <v>4439</v>
      </c>
      <c r="J1421" s="264">
        <v>4454</v>
      </c>
      <c r="K1421" s="264">
        <v>2393</v>
      </c>
      <c r="L1421" s="264">
        <v>2241</v>
      </c>
      <c r="M1421" s="264">
        <v>2147</v>
      </c>
      <c r="N1421" s="267">
        <v>0.9470051762386</v>
      </c>
      <c r="O1421" s="266">
        <v>3842</v>
      </c>
      <c r="P1421" s="294">
        <v>0.9</v>
      </c>
      <c r="Q1421" s="267">
        <v>0.9470051762386</v>
      </c>
      <c r="R1421" s="267">
        <v>0.881803734604688</v>
      </c>
      <c r="S1421" s="267">
        <v>0.936481404095278</v>
      </c>
      <c r="T1421" s="295">
        <v>0.0652014416339118</v>
      </c>
      <c r="U1421" s="266">
        <v>4057</v>
      </c>
      <c r="V1421" s="266">
        <v>3645</v>
      </c>
      <c r="W1421" s="267">
        <v>0.898447128420015</v>
      </c>
      <c r="X1421" s="267">
        <v>0.898447128420015</v>
      </c>
      <c r="Y1421" s="268">
        <v>0.884783472387763</v>
      </c>
      <c r="Z1421" s="268">
        <v>0.8972001671542</v>
      </c>
      <c r="AA1421" s="295">
        <v>0.0136636560322516</v>
      </c>
      <c r="AB1421" s="264">
        <v>26231</v>
      </c>
      <c r="AC1421" s="264">
        <v>23436</v>
      </c>
      <c r="AD1421" s="264">
        <v>25538</v>
      </c>
      <c r="AE1421" s="264">
        <v>22596</v>
      </c>
      <c r="AF1421" s="268">
        <v>0.893446685219778</v>
      </c>
      <c r="AG1421" s="268">
        <v>0.884799122875715</v>
      </c>
      <c r="AH1421" s="295">
        <v>0.0086475623440635</v>
      </c>
    </row>
    <row r="1422" spans="1:34">
      <c r="A1422" s="315" t="s">
        <v>1974</v>
      </c>
      <c r="B1422" s="321" t="s">
        <v>3370</v>
      </c>
      <c r="C1422" s="293" t="s">
        <v>2634</v>
      </c>
      <c r="D1422" s="321" t="s">
        <v>2635</v>
      </c>
      <c r="E1422" s="263">
        <v>3212</v>
      </c>
      <c r="F1422" s="263">
        <v>2967</v>
      </c>
      <c r="G1422" s="263">
        <v>3060</v>
      </c>
      <c r="H1422" s="264">
        <v>3201</v>
      </c>
      <c r="I1422" s="264">
        <v>2908</v>
      </c>
      <c r="J1422" s="264">
        <v>3043</v>
      </c>
      <c r="K1422" s="264">
        <v>1209</v>
      </c>
      <c r="L1422" s="264">
        <v>1130</v>
      </c>
      <c r="M1422" s="264">
        <v>1145</v>
      </c>
      <c r="N1422" s="267">
        <v>0.923723536737235</v>
      </c>
      <c r="O1422" s="266">
        <v>2967</v>
      </c>
      <c r="P1422" s="294">
        <v>0.9</v>
      </c>
      <c r="Q1422" s="267">
        <v>0.923723536737235</v>
      </c>
      <c r="R1422" s="267">
        <v>0.908466104342393</v>
      </c>
      <c r="S1422" s="267">
        <v>0.934656741108354</v>
      </c>
      <c r="T1422" s="295">
        <v>0.0152574323948423</v>
      </c>
      <c r="U1422" s="266">
        <v>3212</v>
      </c>
      <c r="V1422" s="266">
        <v>3060</v>
      </c>
      <c r="W1422" s="267">
        <v>0.952677459526775</v>
      </c>
      <c r="X1422" s="267">
        <v>0.952677459526775</v>
      </c>
      <c r="Y1422" s="268">
        <v>0.950640424867229</v>
      </c>
      <c r="Z1422" s="268">
        <v>0.947063688999173</v>
      </c>
      <c r="AA1422" s="295">
        <v>0.00203703465954563</v>
      </c>
      <c r="AB1422" s="264">
        <v>17376</v>
      </c>
      <c r="AC1422" s="264">
        <v>16607</v>
      </c>
      <c r="AD1422" s="264">
        <v>18050</v>
      </c>
      <c r="AE1422" s="264">
        <v>17327</v>
      </c>
      <c r="AF1422" s="268">
        <v>0.955743554327808</v>
      </c>
      <c r="AG1422" s="268">
        <v>0.95994459833795</v>
      </c>
      <c r="AH1422" s="295">
        <v>-0.00420104401014165</v>
      </c>
    </row>
    <row r="1423" spans="1:34">
      <c r="A1423" s="315" t="s">
        <v>1974</v>
      </c>
      <c r="B1423" s="321" t="s">
        <v>3370</v>
      </c>
      <c r="C1423" s="293" t="s">
        <v>2636</v>
      </c>
      <c r="D1423" s="321" t="s">
        <v>2637</v>
      </c>
      <c r="E1423" s="263">
        <v>2221</v>
      </c>
      <c r="F1423" s="263">
        <v>2191</v>
      </c>
      <c r="G1423" s="263">
        <v>2132</v>
      </c>
      <c r="H1423" s="264">
        <v>2186</v>
      </c>
      <c r="I1423" s="264">
        <v>2137</v>
      </c>
      <c r="J1423" s="264">
        <v>2113</v>
      </c>
      <c r="K1423" s="264">
        <v>825</v>
      </c>
      <c r="L1423" s="264">
        <v>810</v>
      </c>
      <c r="M1423" s="264">
        <v>795</v>
      </c>
      <c r="N1423" s="267">
        <v>0.986492570914003</v>
      </c>
      <c r="O1423" s="266">
        <v>2191</v>
      </c>
      <c r="P1423" s="294">
        <v>0.9</v>
      </c>
      <c r="Q1423" s="267">
        <v>0.986492570914003</v>
      </c>
      <c r="R1423" s="267">
        <v>0.977584629460201</v>
      </c>
      <c r="S1423" s="267">
        <v>0.981818181818182</v>
      </c>
      <c r="T1423" s="295">
        <v>0.00890794145380136</v>
      </c>
      <c r="U1423" s="266">
        <v>2221</v>
      </c>
      <c r="V1423" s="266">
        <v>2132</v>
      </c>
      <c r="W1423" s="267">
        <v>0.959927960378208</v>
      </c>
      <c r="X1423" s="267">
        <v>0.959927960378208</v>
      </c>
      <c r="Y1423" s="268">
        <v>0.966605672461116</v>
      </c>
      <c r="Z1423" s="268">
        <v>0.963636363636364</v>
      </c>
      <c r="AA1423" s="295">
        <v>-0.00667771208290813</v>
      </c>
      <c r="AB1423" s="264">
        <v>11887</v>
      </c>
      <c r="AC1423" s="264">
        <v>11459</v>
      </c>
      <c r="AD1423" s="264">
        <v>11554</v>
      </c>
      <c r="AE1423" s="264">
        <v>11205</v>
      </c>
      <c r="AF1423" s="268">
        <v>0.963994279464962</v>
      </c>
      <c r="AG1423" s="268">
        <v>0.969794010732214</v>
      </c>
      <c r="AH1423" s="295">
        <v>-0.0057997312672522</v>
      </c>
    </row>
    <row r="1424" spans="1:34">
      <c r="A1424" s="315" t="s">
        <v>1974</v>
      </c>
      <c r="B1424" s="321" t="s">
        <v>3370</v>
      </c>
      <c r="C1424" s="293" t="s">
        <v>2638</v>
      </c>
      <c r="D1424" s="321" t="s">
        <v>2639</v>
      </c>
      <c r="E1424" s="263">
        <v>2151</v>
      </c>
      <c r="F1424" s="263">
        <v>2090</v>
      </c>
      <c r="G1424" s="263">
        <v>2042</v>
      </c>
      <c r="H1424" s="264">
        <v>2165</v>
      </c>
      <c r="I1424" s="264">
        <v>2131</v>
      </c>
      <c r="J1424" s="264">
        <v>2083</v>
      </c>
      <c r="K1424" s="264">
        <v>828</v>
      </c>
      <c r="L1424" s="264">
        <v>809</v>
      </c>
      <c r="M1424" s="264">
        <v>775</v>
      </c>
      <c r="N1424" s="267">
        <v>0.97164109716411</v>
      </c>
      <c r="O1424" s="266">
        <v>2090</v>
      </c>
      <c r="P1424" s="294">
        <v>0.9</v>
      </c>
      <c r="Q1424" s="267">
        <v>0.97164109716411</v>
      </c>
      <c r="R1424" s="267">
        <v>0.984295612009238</v>
      </c>
      <c r="S1424" s="267">
        <v>0.977053140096618</v>
      </c>
      <c r="T1424" s="295">
        <v>-0.0126545148451281</v>
      </c>
      <c r="U1424" s="266">
        <v>2151</v>
      </c>
      <c r="V1424" s="266">
        <v>2042</v>
      </c>
      <c r="W1424" s="267">
        <v>0.949325894932589</v>
      </c>
      <c r="X1424" s="267">
        <v>0.949325894932589</v>
      </c>
      <c r="Y1424" s="268">
        <v>0.962124711316397</v>
      </c>
      <c r="Z1424" s="268">
        <v>0.935990338164251</v>
      </c>
      <c r="AA1424" s="295">
        <v>-0.0127988163838078</v>
      </c>
      <c r="AB1424" s="264">
        <v>11934</v>
      </c>
      <c r="AC1424" s="264">
        <v>11385</v>
      </c>
      <c r="AD1424" s="264">
        <v>11747</v>
      </c>
      <c r="AE1424" s="264">
        <v>11241</v>
      </c>
      <c r="AF1424" s="268">
        <v>0.953996983408748</v>
      </c>
      <c r="AG1424" s="268">
        <v>0.956925172384439</v>
      </c>
      <c r="AH1424" s="295">
        <v>-0.00292818897569036</v>
      </c>
    </row>
    <row r="1425" spans="1:34">
      <c r="A1425" s="315" t="s">
        <v>1974</v>
      </c>
      <c r="B1425" s="321" t="s">
        <v>3370</v>
      </c>
      <c r="C1425" s="293" t="s">
        <v>2640</v>
      </c>
      <c r="D1425" s="321" t="s">
        <v>2641</v>
      </c>
      <c r="E1425" s="263">
        <v>1611</v>
      </c>
      <c r="F1425" s="263">
        <v>1580</v>
      </c>
      <c r="G1425" s="263">
        <v>1512</v>
      </c>
      <c r="H1425" s="264">
        <v>1649</v>
      </c>
      <c r="I1425" s="264">
        <v>1565</v>
      </c>
      <c r="J1425" s="264">
        <v>1499</v>
      </c>
      <c r="K1425" s="264">
        <v>589</v>
      </c>
      <c r="L1425" s="264">
        <v>574</v>
      </c>
      <c r="M1425" s="264">
        <v>555</v>
      </c>
      <c r="N1425" s="267">
        <v>0.980757293606456</v>
      </c>
      <c r="O1425" s="266">
        <v>1580</v>
      </c>
      <c r="P1425" s="294">
        <v>0.9</v>
      </c>
      <c r="Q1425" s="267">
        <v>0.980757293606456</v>
      </c>
      <c r="R1425" s="267">
        <v>0.949060036385688</v>
      </c>
      <c r="S1425" s="267">
        <v>0.974533106960951</v>
      </c>
      <c r="T1425" s="295">
        <v>0.0316972572207673</v>
      </c>
      <c r="U1425" s="266">
        <v>1611</v>
      </c>
      <c r="V1425" s="266">
        <v>1512</v>
      </c>
      <c r="W1425" s="267">
        <v>0.93854748603352</v>
      </c>
      <c r="X1425" s="267">
        <v>0.93854748603352</v>
      </c>
      <c r="Y1425" s="268">
        <v>0.909035779260158</v>
      </c>
      <c r="Z1425" s="268">
        <v>0.942275042444822</v>
      </c>
      <c r="AA1425" s="295">
        <v>0.0295117067733619</v>
      </c>
      <c r="AB1425" s="264">
        <v>8962</v>
      </c>
      <c r="AC1425" s="264">
        <v>8374</v>
      </c>
      <c r="AD1425" s="264">
        <v>9014</v>
      </c>
      <c r="AE1425" s="264">
        <v>8538</v>
      </c>
      <c r="AF1425" s="268">
        <v>0.934389645168489</v>
      </c>
      <c r="AG1425" s="268">
        <v>0.947193254936765</v>
      </c>
      <c r="AH1425" s="295">
        <v>-0.0128036097682758</v>
      </c>
    </row>
    <row r="1426" spans="1:34">
      <c r="A1426" s="315" t="s">
        <v>1974</v>
      </c>
      <c r="B1426" s="321" t="s">
        <v>3370</v>
      </c>
      <c r="C1426" s="293" t="s">
        <v>2642</v>
      </c>
      <c r="D1426" s="321" t="s">
        <v>2643</v>
      </c>
      <c r="E1426" s="263">
        <v>2040</v>
      </c>
      <c r="F1426" s="263">
        <v>2025</v>
      </c>
      <c r="G1426" s="263">
        <v>1878</v>
      </c>
      <c r="H1426" s="264">
        <v>1636</v>
      </c>
      <c r="I1426" s="264">
        <v>1622</v>
      </c>
      <c r="J1426" s="264">
        <v>1462</v>
      </c>
      <c r="K1426" s="264">
        <v>932</v>
      </c>
      <c r="L1426" s="264">
        <v>929</v>
      </c>
      <c r="M1426" s="264">
        <v>852</v>
      </c>
      <c r="N1426" s="267">
        <v>0.992647058823529</v>
      </c>
      <c r="O1426" s="266">
        <v>2025</v>
      </c>
      <c r="P1426" s="294">
        <v>0.9</v>
      </c>
      <c r="Q1426" s="267">
        <v>0.992647058823529</v>
      </c>
      <c r="R1426" s="267">
        <v>0.991442542787286</v>
      </c>
      <c r="S1426" s="267">
        <v>0.996781115879828</v>
      </c>
      <c r="T1426" s="295">
        <v>0.00120451603624339</v>
      </c>
      <c r="U1426" s="266">
        <v>2040</v>
      </c>
      <c r="V1426" s="266">
        <v>1878</v>
      </c>
      <c r="W1426" s="267">
        <v>0.920588235294118</v>
      </c>
      <c r="X1426" s="267">
        <v>0.920588235294118</v>
      </c>
      <c r="Y1426" s="268">
        <v>0.893643031784841</v>
      </c>
      <c r="Z1426" s="268">
        <v>0.914163090128755</v>
      </c>
      <c r="AA1426" s="295">
        <v>0.0269452035092765</v>
      </c>
      <c r="AB1426" s="264">
        <v>11036</v>
      </c>
      <c r="AC1426" s="264">
        <v>10170</v>
      </c>
      <c r="AD1426" s="264">
        <v>10786</v>
      </c>
      <c r="AE1426" s="264">
        <v>10116</v>
      </c>
      <c r="AF1426" s="268">
        <v>0.921529539688293</v>
      </c>
      <c r="AG1426" s="268">
        <v>0.93788244020026</v>
      </c>
      <c r="AH1426" s="295">
        <v>-0.0163529005119667</v>
      </c>
    </row>
    <row r="1427" spans="1:34">
      <c r="A1427" s="315" t="s">
        <v>1974</v>
      </c>
      <c r="B1427" s="321" t="s">
        <v>3370</v>
      </c>
      <c r="C1427" s="293" t="s">
        <v>2644</v>
      </c>
      <c r="D1427" s="321" t="s">
        <v>2645</v>
      </c>
      <c r="E1427" s="263">
        <v>2282</v>
      </c>
      <c r="F1427" s="263">
        <v>2149</v>
      </c>
      <c r="G1427" s="263">
        <v>2026</v>
      </c>
      <c r="H1427" s="264">
        <v>2238</v>
      </c>
      <c r="I1427" s="264">
        <v>2156</v>
      </c>
      <c r="J1427" s="264">
        <v>1979</v>
      </c>
      <c r="K1427" s="264">
        <v>861</v>
      </c>
      <c r="L1427" s="264">
        <v>833</v>
      </c>
      <c r="M1427" s="264">
        <v>737</v>
      </c>
      <c r="N1427" s="267">
        <v>0.941717791411043</v>
      </c>
      <c r="O1427" s="266">
        <v>2149</v>
      </c>
      <c r="P1427" s="294">
        <v>0.9</v>
      </c>
      <c r="Q1427" s="267">
        <v>0.941717791411043</v>
      </c>
      <c r="R1427" s="267">
        <v>0.963360142984808</v>
      </c>
      <c r="S1427" s="267">
        <v>0.967479674796748</v>
      </c>
      <c r="T1427" s="295">
        <v>-0.0216423515737649</v>
      </c>
      <c r="U1427" s="266">
        <v>2282</v>
      </c>
      <c r="V1427" s="266">
        <v>2026</v>
      </c>
      <c r="W1427" s="267">
        <v>0.887817703768624</v>
      </c>
      <c r="X1427" s="267">
        <v>0.887817703768624</v>
      </c>
      <c r="Y1427" s="268">
        <v>0.884271671134942</v>
      </c>
      <c r="Z1427" s="268">
        <v>0.855981416957027</v>
      </c>
      <c r="AA1427" s="295">
        <v>0.00354603263368214</v>
      </c>
      <c r="AB1427" s="264">
        <v>12512</v>
      </c>
      <c r="AC1427" s="264">
        <v>11100</v>
      </c>
      <c r="AD1427" s="264">
        <v>12944</v>
      </c>
      <c r="AE1427" s="264">
        <v>11543</v>
      </c>
      <c r="AF1427" s="268">
        <v>0.887148337595908</v>
      </c>
      <c r="AG1427" s="268">
        <v>0.891764524103832</v>
      </c>
      <c r="AH1427" s="295">
        <v>-0.00461618650792395</v>
      </c>
    </row>
    <row r="1428" spans="1:34">
      <c r="A1428" s="315" t="s">
        <v>1974</v>
      </c>
      <c r="B1428" s="321" t="s">
        <v>3370</v>
      </c>
      <c r="C1428" s="293" t="s">
        <v>2646</v>
      </c>
      <c r="D1428" s="321" t="s">
        <v>2647</v>
      </c>
      <c r="E1428" s="263">
        <v>2487</v>
      </c>
      <c r="F1428" s="263">
        <v>2443</v>
      </c>
      <c r="G1428" s="263">
        <v>2297</v>
      </c>
      <c r="H1428" s="264">
        <v>2477</v>
      </c>
      <c r="I1428" s="264">
        <v>2454</v>
      </c>
      <c r="J1428" s="264">
        <v>2321</v>
      </c>
      <c r="K1428" s="264">
        <v>1081</v>
      </c>
      <c r="L1428" s="264">
        <v>1067</v>
      </c>
      <c r="M1428" s="264">
        <v>1011</v>
      </c>
      <c r="N1428" s="267">
        <v>0.982308001608364</v>
      </c>
      <c r="O1428" s="266">
        <v>2443</v>
      </c>
      <c r="P1428" s="294">
        <v>0.9</v>
      </c>
      <c r="Q1428" s="267">
        <v>0.982308001608364</v>
      </c>
      <c r="R1428" s="267">
        <v>0.99071457408155</v>
      </c>
      <c r="S1428" s="267">
        <v>0.987049028677151</v>
      </c>
      <c r="T1428" s="295">
        <v>-0.00840657247318677</v>
      </c>
      <c r="U1428" s="266">
        <v>2487</v>
      </c>
      <c r="V1428" s="266">
        <v>2297</v>
      </c>
      <c r="W1428" s="267">
        <v>0.923602734217933</v>
      </c>
      <c r="X1428" s="267">
        <v>0.923602734217933</v>
      </c>
      <c r="Y1428" s="268">
        <v>0.937020589422689</v>
      </c>
      <c r="Z1428" s="268">
        <v>0.935245143385754</v>
      </c>
      <c r="AA1428" s="295">
        <v>-0.0134178552047555</v>
      </c>
      <c r="AB1428" s="264">
        <v>14046</v>
      </c>
      <c r="AC1428" s="264">
        <v>13258</v>
      </c>
      <c r="AD1428" s="264">
        <v>14580</v>
      </c>
      <c r="AE1428" s="264">
        <v>13902</v>
      </c>
      <c r="AF1428" s="268">
        <v>0.943898618823864</v>
      </c>
      <c r="AG1428" s="268">
        <v>0.953497942386831</v>
      </c>
      <c r="AH1428" s="295">
        <v>-0.00959932356296678</v>
      </c>
    </row>
    <row r="1429" spans="1:34">
      <c r="A1429" s="315" t="s">
        <v>1974</v>
      </c>
      <c r="B1429" s="321" t="s">
        <v>3370</v>
      </c>
      <c r="C1429" s="293" t="s">
        <v>2648</v>
      </c>
      <c r="D1429" s="321" t="s">
        <v>2649</v>
      </c>
      <c r="E1429" s="263">
        <v>1578</v>
      </c>
      <c r="F1429" s="263">
        <v>1565</v>
      </c>
      <c r="G1429" s="263">
        <v>1510</v>
      </c>
      <c r="H1429" s="264">
        <v>1587</v>
      </c>
      <c r="I1429" s="264">
        <v>1570</v>
      </c>
      <c r="J1429" s="264">
        <v>1528</v>
      </c>
      <c r="K1429" s="264">
        <v>585</v>
      </c>
      <c r="L1429" s="264">
        <v>570</v>
      </c>
      <c r="M1429" s="264">
        <v>554</v>
      </c>
      <c r="N1429" s="267">
        <v>0.991761723700887</v>
      </c>
      <c r="O1429" s="266">
        <v>1565</v>
      </c>
      <c r="P1429" s="294">
        <v>0.9</v>
      </c>
      <c r="Q1429" s="267">
        <v>0.991761723700887</v>
      </c>
      <c r="R1429" s="267">
        <v>0.989287964713295</v>
      </c>
      <c r="S1429" s="267">
        <v>0.974358974358974</v>
      </c>
      <c r="T1429" s="295">
        <v>0.00247375898759172</v>
      </c>
      <c r="U1429" s="266">
        <v>1578</v>
      </c>
      <c r="V1429" s="266">
        <v>1510</v>
      </c>
      <c r="W1429" s="267">
        <v>0.956907477820025</v>
      </c>
      <c r="X1429" s="267">
        <v>0.956907477820025</v>
      </c>
      <c r="Y1429" s="268">
        <v>0.962822936357908</v>
      </c>
      <c r="Z1429" s="268">
        <v>0.947008547008547</v>
      </c>
      <c r="AA1429" s="295">
        <v>-0.00591545853788267</v>
      </c>
      <c r="AB1429" s="264">
        <v>8485</v>
      </c>
      <c r="AC1429" s="264">
        <v>8130</v>
      </c>
      <c r="AD1429" s="264">
        <v>8518</v>
      </c>
      <c r="AE1429" s="264">
        <v>8192</v>
      </c>
      <c r="AF1429" s="268">
        <v>0.958161461402475</v>
      </c>
      <c r="AG1429" s="268">
        <v>0.961728105189012</v>
      </c>
      <c r="AH1429" s="295">
        <v>-0.00356664378653659</v>
      </c>
    </row>
    <row r="1430" spans="1:34">
      <c r="A1430" s="315" t="s">
        <v>1974</v>
      </c>
      <c r="B1430" s="321" t="s">
        <v>3370</v>
      </c>
      <c r="C1430" s="293" t="s">
        <v>2650</v>
      </c>
      <c r="D1430" s="321" t="s">
        <v>2651</v>
      </c>
      <c r="E1430" s="263">
        <v>3797</v>
      </c>
      <c r="F1430" s="263">
        <v>3752</v>
      </c>
      <c r="G1430" s="263">
        <v>3664</v>
      </c>
      <c r="H1430" s="264">
        <v>3523</v>
      </c>
      <c r="I1430" s="264">
        <v>3472</v>
      </c>
      <c r="J1430" s="264">
        <v>3408</v>
      </c>
      <c r="K1430" s="264">
        <v>1446</v>
      </c>
      <c r="L1430" s="264">
        <v>1413</v>
      </c>
      <c r="M1430" s="264">
        <v>1395</v>
      </c>
      <c r="N1430" s="267">
        <v>0.988148538319726</v>
      </c>
      <c r="O1430" s="266">
        <v>3752</v>
      </c>
      <c r="P1430" s="294">
        <v>0.9</v>
      </c>
      <c r="Q1430" s="267">
        <v>0.988148538319726</v>
      </c>
      <c r="R1430" s="267">
        <v>0.98552370139086</v>
      </c>
      <c r="S1430" s="267">
        <v>0.977178423236514</v>
      </c>
      <c r="T1430" s="295">
        <v>0.00262483692886595</v>
      </c>
      <c r="U1430" s="266">
        <v>3797</v>
      </c>
      <c r="V1430" s="266">
        <v>3664</v>
      </c>
      <c r="W1430" s="267">
        <v>0.964972346589413</v>
      </c>
      <c r="X1430" s="267">
        <v>0.964972346589413</v>
      </c>
      <c r="Y1430" s="268">
        <v>0.967357365881351</v>
      </c>
      <c r="Z1430" s="268">
        <v>0.964730290456432</v>
      </c>
      <c r="AA1430" s="295">
        <v>-0.00238501929193846</v>
      </c>
      <c r="AB1430" s="264">
        <v>20136</v>
      </c>
      <c r="AC1430" s="264">
        <v>19494</v>
      </c>
      <c r="AD1430" s="264">
        <v>20058</v>
      </c>
      <c r="AE1430" s="264">
        <v>19493</v>
      </c>
      <c r="AF1430" s="268">
        <v>0.968116805721097</v>
      </c>
      <c r="AG1430" s="268">
        <v>0.971831688104497</v>
      </c>
      <c r="AH1430" s="295">
        <v>-0.00371488238340034</v>
      </c>
    </row>
    <row r="1431" spans="1:34">
      <c r="A1431" s="315" t="s">
        <v>1974</v>
      </c>
      <c r="B1431" s="321" t="s">
        <v>3370</v>
      </c>
      <c r="C1431" s="293" t="s">
        <v>2652</v>
      </c>
      <c r="D1431" s="321" t="s">
        <v>2653</v>
      </c>
      <c r="E1431" s="263">
        <v>2023</v>
      </c>
      <c r="F1431" s="263">
        <v>1988</v>
      </c>
      <c r="G1431" s="263">
        <v>1963</v>
      </c>
      <c r="H1431" s="264">
        <v>2174</v>
      </c>
      <c r="I1431" s="264">
        <v>2154</v>
      </c>
      <c r="J1431" s="264">
        <v>2105</v>
      </c>
      <c r="K1431" s="264">
        <v>911</v>
      </c>
      <c r="L1431" s="264">
        <v>896</v>
      </c>
      <c r="M1431" s="264">
        <v>877</v>
      </c>
      <c r="N1431" s="267">
        <v>0.982698961937716</v>
      </c>
      <c r="O1431" s="266">
        <v>1988</v>
      </c>
      <c r="P1431" s="294">
        <v>0.9</v>
      </c>
      <c r="Q1431" s="267">
        <v>0.982698961937716</v>
      </c>
      <c r="R1431" s="267">
        <v>0.990800367985281</v>
      </c>
      <c r="S1431" s="267">
        <v>0.983534577387486</v>
      </c>
      <c r="T1431" s="295">
        <v>-0.00810140604756437</v>
      </c>
      <c r="U1431" s="266">
        <v>2023</v>
      </c>
      <c r="V1431" s="266">
        <v>1963</v>
      </c>
      <c r="W1431" s="267">
        <v>0.970341077607514</v>
      </c>
      <c r="X1431" s="267">
        <v>0.970341077607514</v>
      </c>
      <c r="Y1431" s="268">
        <v>0.968261269549218</v>
      </c>
      <c r="Z1431" s="268">
        <v>0.962678375411636</v>
      </c>
      <c r="AA1431" s="295">
        <v>0.00207980805829566</v>
      </c>
      <c r="AB1431" s="264">
        <v>11946</v>
      </c>
      <c r="AC1431" s="264">
        <v>11651</v>
      </c>
      <c r="AD1431" s="264">
        <v>12090</v>
      </c>
      <c r="AE1431" s="264">
        <v>11656</v>
      </c>
      <c r="AF1431" s="268">
        <v>0.975305541603884</v>
      </c>
      <c r="AG1431" s="268">
        <v>0.964102564102564</v>
      </c>
      <c r="AH1431" s="295">
        <v>0.01120297750132</v>
      </c>
    </row>
    <row r="1432" spans="1:34">
      <c r="A1432" s="315" t="s">
        <v>1974</v>
      </c>
      <c r="B1432" s="321" t="s">
        <v>3370</v>
      </c>
      <c r="C1432" s="293" t="s">
        <v>2654</v>
      </c>
      <c r="D1432" s="321" t="s">
        <v>2655</v>
      </c>
      <c r="E1432" s="263">
        <v>2235</v>
      </c>
      <c r="F1432" s="263">
        <v>2194</v>
      </c>
      <c r="G1432" s="263">
        <v>2088</v>
      </c>
      <c r="H1432" s="264">
        <v>1907</v>
      </c>
      <c r="I1432" s="264">
        <v>1890</v>
      </c>
      <c r="J1432" s="264">
        <v>1793</v>
      </c>
      <c r="K1432" s="264">
        <v>863</v>
      </c>
      <c r="L1432" s="264">
        <v>852</v>
      </c>
      <c r="M1432" s="264">
        <v>789</v>
      </c>
      <c r="N1432" s="267">
        <v>0.98165548098434</v>
      </c>
      <c r="O1432" s="266">
        <v>2194</v>
      </c>
      <c r="P1432" s="294">
        <v>0.9</v>
      </c>
      <c r="Q1432" s="267">
        <v>0.98165548098434</v>
      </c>
      <c r="R1432" s="267">
        <v>0.991085474567383</v>
      </c>
      <c r="S1432" s="267">
        <v>0.987253765932793</v>
      </c>
      <c r="T1432" s="295">
        <v>-0.00942999358304319</v>
      </c>
      <c r="U1432" s="266">
        <v>2235</v>
      </c>
      <c r="V1432" s="266">
        <v>2088</v>
      </c>
      <c r="W1432" s="267">
        <v>0.934228187919463</v>
      </c>
      <c r="X1432" s="267">
        <v>0.934228187919463</v>
      </c>
      <c r="Y1432" s="268">
        <v>0.940220241216571</v>
      </c>
      <c r="Z1432" s="268">
        <v>0.914252607184241</v>
      </c>
      <c r="AA1432" s="295">
        <v>-0.0059920532971075</v>
      </c>
      <c r="AB1432" s="264">
        <v>11573</v>
      </c>
      <c r="AC1432" s="264">
        <v>10895</v>
      </c>
      <c r="AD1432" s="264">
        <v>12365</v>
      </c>
      <c r="AE1432" s="264">
        <v>11655</v>
      </c>
      <c r="AF1432" s="268">
        <v>0.941415363345719</v>
      </c>
      <c r="AG1432" s="268">
        <v>0.942579862515164</v>
      </c>
      <c r="AH1432" s="295">
        <v>-0.00116449916944528</v>
      </c>
    </row>
    <row r="1433" spans="1:34">
      <c r="A1433" s="315" t="s">
        <v>1974</v>
      </c>
      <c r="B1433" s="321" t="s">
        <v>3370</v>
      </c>
      <c r="C1433" s="293" t="s">
        <v>2656</v>
      </c>
      <c r="D1433" s="321" t="s">
        <v>2657</v>
      </c>
      <c r="E1433" s="263">
        <v>5873</v>
      </c>
      <c r="F1433" s="263">
        <v>5781</v>
      </c>
      <c r="G1433" s="263">
        <v>4845</v>
      </c>
      <c r="H1433" s="264">
        <v>5029</v>
      </c>
      <c r="I1433" s="264">
        <v>4759</v>
      </c>
      <c r="J1433" s="264">
        <v>4101</v>
      </c>
      <c r="K1433" s="264">
        <v>2782</v>
      </c>
      <c r="L1433" s="264">
        <v>2676</v>
      </c>
      <c r="M1433" s="264">
        <v>2506</v>
      </c>
      <c r="N1433" s="267">
        <v>0.984335092797548</v>
      </c>
      <c r="O1433" s="266">
        <v>5781</v>
      </c>
      <c r="P1433" s="294">
        <v>0.9</v>
      </c>
      <c r="Q1433" s="267">
        <v>0.984335092797548</v>
      </c>
      <c r="R1433" s="267">
        <v>0.946311393915291</v>
      </c>
      <c r="S1433" s="267">
        <v>0.961897915168943</v>
      </c>
      <c r="T1433" s="295">
        <v>0.0380236988822568</v>
      </c>
      <c r="U1433" s="266">
        <v>5873</v>
      </c>
      <c r="V1433" s="266">
        <v>4845</v>
      </c>
      <c r="W1433" s="267">
        <v>0.824961689085646</v>
      </c>
      <c r="X1433" s="267">
        <v>0.824961689085646</v>
      </c>
      <c r="Y1433" s="268">
        <v>0.815470272419964</v>
      </c>
      <c r="Z1433" s="268">
        <v>0.90079079798706</v>
      </c>
      <c r="AA1433" s="295">
        <v>0.00949141666568198</v>
      </c>
      <c r="AB1433" s="264">
        <v>32916</v>
      </c>
      <c r="AC1433" s="264">
        <v>27307</v>
      </c>
      <c r="AD1433" s="264">
        <v>31228</v>
      </c>
      <c r="AE1433" s="264">
        <v>25894</v>
      </c>
      <c r="AF1433" s="268">
        <v>0.829596548790862</v>
      </c>
      <c r="AG1433" s="268">
        <v>0.829191750992699</v>
      </c>
      <c r="AH1433" s="295">
        <v>0.000404797798162715</v>
      </c>
    </row>
    <row r="1434" spans="1:34">
      <c r="A1434" s="315" t="s">
        <v>1974</v>
      </c>
      <c r="B1434" s="321" t="s">
        <v>3370</v>
      </c>
      <c r="C1434" s="293" t="s">
        <v>2658</v>
      </c>
      <c r="D1434" s="321" t="s">
        <v>2659</v>
      </c>
      <c r="E1434" s="263">
        <v>2389</v>
      </c>
      <c r="F1434" s="263">
        <v>2242</v>
      </c>
      <c r="G1434" s="263">
        <v>2240</v>
      </c>
      <c r="H1434" s="264">
        <v>2268</v>
      </c>
      <c r="I1434" s="264">
        <v>2251</v>
      </c>
      <c r="J1434" s="264">
        <v>2142</v>
      </c>
      <c r="K1434" s="264">
        <v>984</v>
      </c>
      <c r="L1434" s="264">
        <v>973</v>
      </c>
      <c r="M1434" s="264">
        <v>913</v>
      </c>
      <c r="N1434" s="267">
        <v>0.938467978233571</v>
      </c>
      <c r="O1434" s="266">
        <v>2242</v>
      </c>
      <c r="P1434" s="294">
        <v>0.9</v>
      </c>
      <c r="Q1434" s="267">
        <v>0.938467978233571</v>
      </c>
      <c r="R1434" s="267">
        <v>0.992504409171076</v>
      </c>
      <c r="S1434" s="267">
        <v>0.988821138211382</v>
      </c>
      <c r="T1434" s="295">
        <v>-0.0540364309375053</v>
      </c>
      <c r="U1434" s="266">
        <v>2389</v>
      </c>
      <c r="V1434" s="266">
        <v>2240</v>
      </c>
      <c r="W1434" s="267">
        <v>0.937630807869401</v>
      </c>
      <c r="X1434" s="267">
        <v>0.937630807869401</v>
      </c>
      <c r="Y1434" s="268">
        <v>0.944444444444444</v>
      </c>
      <c r="Z1434" s="268">
        <v>0.927845528455285</v>
      </c>
      <c r="AA1434" s="295">
        <v>-0.00681363657504297</v>
      </c>
      <c r="AB1434" s="264">
        <v>12917</v>
      </c>
      <c r="AC1434" s="264">
        <v>12278</v>
      </c>
      <c r="AD1434" s="264">
        <v>12921</v>
      </c>
      <c r="AE1434" s="264">
        <v>12408</v>
      </c>
      <c r="AF1434" s="268">
        <v>0.950530308895254</v>
      </c>
      <c r="AG1434" s="268">
        <v>0.960297190619921</v>
      </c>
      <c r="AH1434" s="295">
        <v>-0.00976688172466667</v>
      </c>
    </row>
    <row r="1435" spans="1:34">
      <c r="A1435" s="315" t="s">
        <v>1974</v>
      </c>
      <c r="B1435" s="321" t="s">
        <v>3370</v>
      </c>
      <c r="C1435" s="293" t="s">
        <v>2660</v>
      </c>
      <c r="D1435" s="321" t="s">
        <v>2661</v>
      </c>
      <c r="E1435" s="263">
        <v>4335</v>
      </c>
      <c r="F1435" s="263">
        <v>4291</v>
      </c>
      <c r="G1435" s="263">
        <v>4142</v>
      </c>
      <c r="H1435" s="264">
        <v>4310</v>
      </c>
      <c r="I1435" s="264">
        <v>4250</v>
      </c>
      <c r="J1435" s="264">
        <v>4126</v>
      </c>
      <c r="K1435" s="264">
        <v>1734</v>
      </c>
      <c r="L1435" s="264">
        <v>1668</v>
      </c>
      <c r="M1435" s="264">
        <v>1654</v>
      </c>
      <c r="N1435" s="267">
        <v>0.989850057670127</v>
      </c>
      <c r="O1435" s="266">
        <v>4291</v>
      </c>
      <c r="P1435" s="294">
        <v>0.9</v>
      </c>
      <c r="Q1435" s="267">
        <v>0.989850057670127</v>
      </c>
      <c r="R1435" s="267">
        <v>0.986078886310905</v>
      </c>
      <c r="S1435" s="267">
        <v>0.961937716262976</v>
      </c>
      <c r="T1435" s="295">
        <v>0.003771171359222</v>
      </c>
      <c r="U1435" s="266">
        <v>4335</v>
      </c>
      <c r="V1435" s="266">
        <v>4142</v>
      </c>
      <c r="W1435" s="267">
        <v>0.955478662053057</v>
      </c>
      <c r="X1435" s="267">
        <v>0.955478662053057</v>
      </c>
      <c r="Y1435" s="268">
        <v>0.957308584686775</v>
      </c>
      <c r="Z1435" s="268">
        <v>0.953863898500577</v>
      </c>
      <c r="AA1435" s="295">
        <v>-0.00182992263371839</v>
      </c>
      <c r="AB1435" s="264">
        <v>24139</v>
      </c>
      <c r="AC1435" s="264">
        <v>23162</v>
      </c>
      <c r="AD1435" s="264">
        <v>24449</v>
      </c>
      <c r="AE1435" s="264">
        <v>23571</v>
      </c>
      <c r="AF1435" s="268">
        <v>0.959526078130826</v>
      </c>
      <c r="AG1435" s="268">
        <v>0.964088510777537</v>
      </c>
      <c r="AH1435" s="295">
        <v>-0.00456243264671119</v>
      </c>
    </row>
    <row r="1436" spans="1:34">
      <c r="A1436" s="315" t="s">
        <v>1974</v>
      </c>
      <c r="B1436" s="321" t="s">
        <v>3370</v>
      </c>
      <c r="C1436" s="293" t="s">
        <v>2662</v>
      </c>
      <c r="D1436" s="321" t="s">
        <v>2663</v>
      </c>
      <c r="E1436" s="263">
        <v>1366</v>
      </c>
      <c r="F1436" s="263">
        <v>1360</v>
      </c>
      <c r="G1436" s="263">
        <v>1085</v>
      </c>
      <c r="H1436" s="264">
        <v>1168</v>
      </c>
      <c r="I1436" s="264">
        <v>1151</v>
      </c>
      <c r="J1436" s="264">
        <v>905</v>
      </c>
      <c r="K1436" s="264">
        <v>713</v>
      </c>
      <c r="L1436" s="264">
        <v>654</v>
      </c>
      <c r="M1436" s="264">
        <v>543</v>
      </c>
      <c r="N1436" s="267">
        <v>0.995607613469985</v>
      </c>
      <c r="O1436" s="266">
        <v>1360</v>
      </c>
      <c r="P1436" s="294">
        <v>0.9</v>
      </c>
      <c r="Q1436" s="267">
        <v>0.995607613469985</v>
      </c>
      <c r="R1436" s="267">
        <v>0.985445205479452</v>
      </c>
      <c r="S1436" s="267">
        <v>0.917251051893408</v>
      </c>
      <c r="T1436" s="295">
        <v>0.0101624079905334</v>
      </c>
      <c r="U1436" s="266">
        <v>1366</v>
      </c>
      <c r="V1436" s="266">
        <v>1085</v>
      </c>
      <c r="W1436" s="267">
        <v>0.794289897510981</v>
      </c>
      <c r="X1436" s="267">
        <v>0.794289897510981</v>
      </c>
      <c r="Y1436" s="268">
        <v>0.774828767123288</v>
      </c>
      <c r="Z1436" s="268">
        <v>0.761570827489481</v>
      </c>
      <c r="AA1436" s="295">
        <v>0.0194611303876934</v>
      </c>
      <c r="AB1436" s="264">
        <v>7716</v>
      </c>
      <c r="AC1436" s="264">
        <v>5598</v>
      </c>
      <c r="AD1436" s="264">
        <v>7628</v>
      </c>
      <c r="AE1436" s="264">
        <v>5839</v>
      </c>
      <c r="AF1436" s="268">
        <v>0.725505443234837</v>
      </c>
      <c r="AG1436" s="268">
        <v>0.765469323544835</v>
      </c>
      <c r="AH1436" s="295">
        <v>-0.0399638803099981</v>
      </c>
    </row>
    <row r="1437" spans="1:34">
      <c r="A1437" s="315" t="s">
        <v>1974</v>
      </c>
      <c r="B1437" s="321" t="s">
        <v>3370</v>
      </c>
      <c r="C1437" s="293" t="s">
        <v>2664</v>
      </c>
      <c r="D1437" s="321" t="s">
        <v>2665</v>
      </c>
      <c r="E1437" s="263">
        <v>2095</v>
      </c>
      <c r="F1437" s="263">
        <v>2069</v>
      </c>
      <c r="G1437" s="263">
        <v>1995</v>
      </c>
      <c r="H1437" s="264">
        <v>2222</v>
      </c>
      <c r="I1437" s="264">
        <v>2174</v>
      </c>
      <c r="J1437" s="264">
        <v>2123</v>
      </c>
      <c r="K1437" s="264">
        <v>920</v>
      </c>
      <c r="L1437" s="264">
        <v>903</v>
      </c>
      <c r="M1437" s="264">
        <v>876</v>
      </c>
      <c r="N1437" s="267">
        <v>0.987589498806683</v>
      </c>
      <c r="O1437" s="266">
        <v>2069</v>
      </c>
      <c r="P1437" s="294">
        <v>0.9</v>
      </c>
      <c r="Q1437" s="267">
        <v>0.987589498806683</v>
      </c>
      <c r="R1437" s="267">
        <v>0.978397839783978</v>
      </c>
      <c r="S1437" s="267">
        <v>0.981521739130435</v>
      </c>
      <c r="T1437" s="295">
        <v>0.00919165902270414</v>
      </c>
      <c r="U1437" s="266">
        <v>2095</v>
      </c>
      <c r="V1437" s="266">
        <v>1995</v>
      </c>
      <c r="W1437" s="267">
        <v>0.952267303102625</v>
      </c>
      <c r="X1437" s="267">
        <v>0.952267303102625</v>
      </c>
      <c r="Y1437" s="268">
        <v>0.955445544554455</v>
      </c>
      <c r="Z1437" s="268">
        <v>0.952173913043478</v>
      </c>
      <c r="AA1437" s="295">
        <v>-0.0031782414518301</v>
      </c>
      <c r="AB1437" s="264">
        <v>12187</v>
      </c>
      <c r="AC1437" s="264">
        <v>11525</v>
      </c>
      <c r="AD1437" s="264">
        <v>12365</v>
      </c>
      <c r="AE1437" s="264">
        <v>11891</v>
      </c>
      <c r="AF1437" s="268">
        <v>0.945679822761959</v>
      </c>
      <c r="AG1437" s="268">
        <v>0.961665992721391</v>
      </c>
      <c r="AH1437" s="295">
        <v>-0.0159861699594315</v>
      </c>
    </row>
    <row r="1438" spans="1:34">
      <c r="A1438" s="315" t="s">
        <v>1974</v>
      </c>
      <c r="B1438" s="321" t="s">
        <v>3370</v>
      </c>
      <c r="C1438" s="293" t="s">
        <v>2666</v>
      </c>
      <c r="D1438" s="321" t="s">
        <v>2667</v>
      </c>
      <c r="E1438" s="263">
        <v>2256</v>
      </c>
      <c r="F1438" s="263">
        <v>2240</v>
      </c>
      <c r="G1438" s="263">
        <v>2088</v>
      </c>
      <c r="H1438" s="264">
        <v>2249</v>
      </c>
      <c r="I1438" s="264">
        <v>2226</v>
      </c>
      <c r="J1438" s="264">
        <v>2069</v>
      </c>
      <c r="K1438" s="264">
        <v>939</v>
      </c>
      <c r="L1438" s="264">
        <v>931</v>
      </c>
      <c r="M1438" s="264">
        <v>870</v>
      </c>
      <c r="N1438" s="267">
        <v>0.99290780141844</v>
      </c>
      <c r="O1438" s="266">
        <v>2240</v>
      </c>
      <c r="P1438" s="294">
        <v>0.9</v>
      </c>
      <c r="Q1438" s="267">
        <v>0.99290780141844</v>
      </c>
      <c r="R1438" s="267">
        <v>0.989773232547799</v>
      </c>
      <c r="S1438" s="267">
        <v>0.991480298189563</v>
      </c>
      <c r="T1438" s="295">
        <v>0.00313456887064067</v>
      </c>
      <c r="U1438" s="266">
        <v>2256</v>
      </c>
      <c r="V1438" s="266">
        <v>2088</v>
      </c>
      <c r="W1438" s="267">
        <v>0.925531914893617</v>
      </c>
      <c r="X1438" s="267">
        <v>0.925531914893617</v>
      </c>
      <c r="Y1438" s="268">
        <v>0.919964428634949</v>
      </c>
      <c r="Z1438" s="268">
        <v>0.926517571884984</v>
      </c>
      <c r="AA1438" s="295">
        <v>0.0055674862586681</v>
      </c>
      <c r="AB1438" s="264">
        <v>12607</v>
      </c>
      <c r="AC1438" s="264">
        <v>11831</v>
      </c>
      <c r="AD1438" s="264">
        <v>12937</v>
      </c>
      <c r="AE1438" s="264">
        <v>12243</v>
      </c>
      <c r="AF1438" s="268">
        <v>0.938446894582375</v>
      </c>
      <c r="AG1438" s="268">
        <v>0.946355414702017</v>
      </c>
      <c r="AH1438" s="295">
        <v>-0.0079085201196426</v>
      </c>
    </row>
    <row r="1439" spans="1:34">
      <c r="A1439" s="315" t="s">
        <v>1974</v>
      </c>
      <c r="B1439" s="321" t="s">
        <v>3371</v>
      </c>
      <c r="C1439" s="293" t="s">
        <v>2668</v>
      </c>
      <c r="D1439" s="321" t="s">
        <v>2669</v>
      </c>
      <c r="E1439" s="263">
        <v>3936</v>
      </c>
      <c r="F1439" s="263">
        <v>3888</v>
      </c>
      <c r="G1439" s="263">
        <v>3722</v>
      </c>
      <c r="H1439" s="264">
        <v>4176</v>
      </c>
      <c r="I1439" s="264">
        <v>4132</v>
      </c>
      <c r="J1439" s="264">
        <v>3957</v>
      </c>
      <c r="K1439" s="264">
        <v>2443</v>
      </c>
      <c r="L1439" s="264">
        <v>2305</v>
      </c>
      <c r="M1439" s="264">
        <v>2203</v>
      </c>
      <c r="N1439" s="267">
        <v>0.98780487804878</v>
      </c>
      <c r="O1439" s="266">
        <v>3888</v>
      </c>
      <c r="P1439" s="294">
        <v>0.9</v>
      </c>
      <c r="Q1439" s="267">
        <v>0.98780487804878</v>
      </c>
      <c r="R1439" s="267">
        <v>0.989463601532567</v>
      </c>
      <c r="S1439" s="267">
        <v>0.943512075317233</v>
      </c>
      <c r="T1439" s="295">
        <v>-0.00165872348378659</v>
      </c>
      <c r="U1439" s="266">
        <v>3936</v>
      </c>
      <c r="V1439" s="266">
        <v>3722</v>
      </c>
      <c r="W1439" s="267">
        <v>0.945630081300813</v>
      </c>
      <c r="X1439" s="267">
        <v>0.945630081300813</v>
      </c>
      <c r="Y1439" s="268">
        <v>0.947557471264368</v>
      </c>
      <c r="Z1439" s="268">
        <v>0.901760130986492</v>
      </c>
      <c r="AA1439" s="295">
        <v>-0.00192738996355479</v>
      </c>
      <c r="AB1439" s="264">
        <v>24524</v>
      </c>
      <c r="AC1439" s="264">
        <v>23275</v>
      </c>
      <c r="AD1439" s="264">
        <v>22807</v>
      </c>
      <c r="AE1439" s="264">
        <v>21700</v>
      </c>
      <c r="AF1439" s="268">
        <v>0.949070298483119</v>
      </c>
      <c r="AG1439" s="268">
        <v>0.951462270355593</v>
      </c>
      <c r="AH1439" s="295">
        <v>-0.00239197187247409</v>
      </c>
    </row>
    <row r="1440" spans="1:34">
      <c r="A1440" s="315" t="s">
        <v>1974</v>
      </c>
      <c r="B1440" s="321" t="s">
        <v>3371</v>
      </c>
      <c r="C1440" s="293" t="s">
        <v>2670</v>
      </c>
      <c r="D1440" s="321" t="s">
        <v>2671</v>
      </c>
      <c r="E1440" s="263">
        <v>2811</v>
      </c>
      <c r="F1440" s="263">
        <v>2786</v>
      </c>
      <c r="G1440" s="263">
        <v>2691</v>
      </c>
      <c r="H1440" s="264">
        <v>3357</v>
      </c>
      <c r="I1440" s="264">
        <v>3332</v>
      </c>
      <c r="J1440" s="264">
        <v>3106</v>
      </c>
      <c r="K1440" s="264">
        <v>1845</v>
      </c>
      <c r="L1440" s="264">
        <v>1841</v>
      </c>
      <c r="M1440" s="264">
        <v>1737</v>
      </c>
      <c r="N1440" s="267">
        <v>0.991106367840626</v>
      </c>
      <c r="O1440" s="266">
        <v>2786</v>
      </c>
      <c r="P1440" s="294">
        <v>0.9</v>
      </c>
      <c r="Q1440" s="267">
        <v>0.991106367840626</v>
      </c>
      <c r="R1440" s="267">
        <v>0.992552874590408</v>
      </c>
      <c r="S1440" s="267">
        <v>0.997831978319783</v>
      </c>
      <c r="T1440" s="295">
        <v>-0.00144650674978197</v>
      </c>
      <c r="U1440" s="266">
        <v>2811</v>
      </c>
      <c r="V1440" s="266">
        <v>2691</v>
      </c>
      <c r="W1440" s="267">
        <v>0.957310565635005</v>
      </c>
      <c r="X1440" s="267">
        <v>0.957310565635005</v>
      </c>
      <c r="Y1440" s="268">
        <v>0.925230860887697</v>
      </c>
      <c r="Z1440" s="268">
        <v>0.941463414634146</v>
      </c>
      <c r="AA1440" s="295">
        <v>0.032079704747308</v>
      </c>
      <c r="AB1440" s="264">
        <v>17897</v>
      </c>
      <c r="AC1440" s="264">
        <v>16990</v>
      </c>
      <c r="AD1440" s="264">
        <v>16226</v>
      </c>
      <c r="AE1440" s="264">
        <v>15559</v>
      </c>
      <c r="AF1440" s="268">
        <v>0.949321115270716</v>
      </c>
      <c r="AG1440" s="268">
        <v>0.958893134475533</v>
      </c>
      <c r="AH1440" s="295">
        <v>-0.00957201920481743</v>
      </c>
    </row>
    <row r="1441" spans="1:34">
      <c r="A1441" s="315" t="s">
        <v>1974</v>
      </c>
      <c r="B1441" s="321" t="s">
        <v>3371</v>
      </c>
      <c r="C1441" s="293" t="s">
        <v>2672</v>
      </c>
      <c r="D1441" s="321" t="s">
        <v>2673</v>
      </c>
      <c r="E1441" s="263">
        <v>0</v>
      </c>
      <c r="F1441" s="263">
        <v>0</v>
      </c>
      <c r="G1441" s="263">
        <v>0</v>
      </c>
      <c r="H1441" s="264">
        <v>6</v>
      </c>
      <c r="I1441" s="264">
        <v>0</v>
      </c>
      <c r="J1441" s="264">
        <v>6</v>
      </c>
      <c r="K1441" s="264">
        <v>0</v>
      </c>
      <c r="L1441" s="264">
        <v>0</v>
      </c>
      <c r="M1441" s="264">
        <v>0</v>
      </c>
      <c r="N1441" s="267">
        <v>0</v>
      </c>
      <c r="O1441" s="266">
        <v>0</v>
      </c>
      <c r="P1441" s="294">
        <v>0.9</v>
      </c>
      <c r="Q1441" s="267">
        <v>0</v>
      </c>
      <c r="R1441" s="267">
        <v>0</v>
      </c>
      <c r="S1441" s="267">
        <v>0</v>
      </c>
      <c r="T1441" s="295">
        <v>0</v>
      </c>
      <c r="U1441" s="266">
        <v>0</v>
      </c>
      <c r="V1441" s="266">
        <v>0</v>
      </c>
      <c r="W1441" s="267">
        <v>0</v>
      </c>
      <c r="X1441" s="267">
        <v>0</v>
      </c>
      <c r="Y1441" s="268">
        <v>1</v>
      </c>
      <c r="Z1441" s="268">
        <v>0</v>
      </c>
      <c r="AA1441" s="295">
        <v>-1</v>
      </c>
      <c r="AB1441" s="264">
        <v>28</v>
      </c>
      <c r="AC1441" s="264">
        <v>28</v>
      </c>
      <c r="AD1441" s="264">
        <v>73</v>
      </c>
      <c r="AE1441" s="264">
        <v>73</v>
      </c>
      <c r="AF1441" s="268">
        <v>1</v>
      </c>
      <c r="AG1441" s="268">
        <v>1</v>
      </c>
      <c r="AH1441" s="295">
        <v>0</v>
      </c>
    </row>
    <row r="1442" spans="1:34">
      <c r="A1442" s="315" t="s">
        <v>1974</v>
      </c>
      <c r="B1442" s="321" t="s">
        <v>3371</v>
      </c>
      <c r="C1442" s="293" t="s">
        <v>2674</v>
      </c>
      <c r="D1442" s="321" t="s">
        <v>2675</v>
      </c>
      <c r="E1442" s="263">
        <v>2424</v>
      </c>
      <c r="F1442" s="263">
        <v>2419</v>
      </c>
      <c r="G1442" s="263">
        <v>2302</v>
      </c>
      <c r="H1442" s="264">
        <v>2669</v>
      </c>
      <c r="I1442" s="264">
        <v>2640</v>
      </c>
      <c r="J1442" s="264">
        <v>2556</v>
      </c>
      <c r="K1442" s="264">
        <v>1511</v>
      </c>
      <c r="L1442" s="264">
        <v>1508</v>
      </c>
      <c r="M1442" s="264">
        <v>1441</v>
      </c>
      <c r="N1442" s="267">
        <v>0.997937293729373</v>
      </c>
      <c r="O1442" s="266">
        <v>2419</v>
      </c>
      <c r="P1442" s="294">
        <v>0.9</v>
      </c>
      <c r="Q1442" s="267">
        <v>0.997937293729373</v>
      </c>
      <c r="R1442" s="267">
        <v>0.989134507306107</v>
      </c>
      <c r="S1442" s="267">
        <v>0.99801455989411</v>
      </c>
      <c r="T1442" s="295">
        <v>0.00880278642326571</v>
      </c>
      <c r="U1442" s="266">
        <v>2424</v>
      </c>
      <c r="V1442" s="266">
        <v>2302</v>
      </c>
      <c r="W1442" s="267">
        <v>0.9496699669967</v>
      </c>
      <c r="X1442" s="267">
        <v>0.9496699669967</v>
      </c>
      <c r="Y1442" s="268">
        <v>0.957662045710004</v>
      </c>
      <c r="Z1442" s="268">
        <v>0.953673064195897</v>
      </c>
      <c r="AA1442" s="295">
        <v>-0.0079920787133041</v>
      </c>
      <c r="AB1442" s="264">
        <v>14641</v>
      </c>
      <c r="AC1442" s="264">
        <v>13876</v>
      </c>
      <c r="AD1442" s="264">
        <v>13465</v>
      </c>
      <c r="AE1442" s="264">
        <v>12913</v>
      </c>
      <c r="AF1442" s="268">
        <v>0.947749470664572</v>
      </c>
      <c r="AG1442" s="268">
        <v>0.959004827330115</v>
      </c>
      <c r="AH1442" s="295">
        <v>-0.0112553566655431</v>
      </c>
    </row>
    <row r="1443" spans="1:34">
      <c r="A1443" s="315" t="s">
        <v>1974</v>
      </c>
      <c r="B1443" s="321" t="s">
        <v>3371</v>
      </c>
      <c r="C1443" s="293" t="s">
        <v>2676</v>
      </c>
      <c r="D1443" s="321" t="s">
        <v>2677</v>
      </c>
      <c r="E1443" s="263">
        <v>7321</v>
      </c>
      <c r="F1443" s="263">
        <v>7189</v>
      </c>
      <c r="G1443" s="263">
        <v>6731</v>
      </c>
      <c r="H1443" s="264">
        <v>8174</v>
      </c>
      <c r="I1443" s="264">
        <v>7994</v>
      </c>
      <c r="J1443" s="264">
        <v>7393</v>
      </c>
      <c r="K1443" s="264">
        <v>4598</v>
      </c>
      <c r="L1443" s="264">
        <v>4488</v>
      </c>
      <c r="M1443" s="264">
        <v>4049</v>
      </c>
      <c r="N1443" s="267">
        <v>0.981969676273733</v>
      </c>
      <c r="O1443" s="266">
        <v>7189</v>
      </c>
      <c r="P1443" s="294">
        <v>0.9</v>
      </c>
      <c r="Q1443" s="267">
        <v>0.981969676273733</v>
      </c>
      <c r="R1443" s="267">
        <v>0.977978957670663</v>
      </c>
      <c r="S1443" s="267">
        <v>0.976076555023923</v>
      </c>
      <c r="T1443" s="295">
        <v>0.00399071860306999</v>
      </c>
      <c r="U1443" s="266">
        <v>7321</v>
      </c>
      <c r="V1443" s="266">
        <v>6731</v>
      </c>
      <c r="W1443" s="267">
        <v>0.919409916678049</v>
      </c>
      <c r="X1443" s="267">
        <v>0.919409916678049</v>
      </c>
      <c r="Y1443" s="268">
        <v>0.904453144115488</v>
      </c>
      <c r="Z1443" s="268">
        <v>0.880600260983036</v>
      </c>
      <c r="AA1443" s="295">
        <v>0.0149567725625613</v>
      </c>
      <c r="AB1443" s="264">
        <v>43833</v>
      </c>
      <c r="AC1443" s="264">
        <v>39803</v>
      </c>
      <c r="AD1443" s="264">
        <v>39254</v>
      </c>
      <c r="AE1443" s="264">
        <v>36284</v>
      </c>
      <c r="AF1443" s="268">
        <v>0.908060137339447</v>
      </c>
      <c r="AG1443" s="268">
        <v>0.924338920874306</v>
      </c>
      <c r="AH1443" s="295">
        <v>-0.0162787835348583</v>
      </c>
    </row>
    <row r="1444" spans="1:34">
      <c r="A1444" s="315" t="s">
        <v>1974</v>
      </c>
      <c r="B1444" s="321" t="s">
        <v>3371</v>
      </c>
      <c r="C1444" s="293" t="s">
        <v>2678</v>
      </c>
      <c r="D1444" s="321" t="s">
        <v>2679</v>
      </c>
      <c r="E1444" s="263">
        <v>1844</v>
      </c>
      <c r="F1444" s="263">
        <v>1814</v>
      </c>
      <c r="G1444" s="263">
        <v>1745</v>
      </c>
      <c r="H1444" s="264">
        <v>2157</v>
      </c>
      <c r="I1444" s="264">
        <v>2125</v>
      </c>
      <c r="J1444" s="264">
        <v>2012</v>
      </c>
      <c r="K1444" s="264">
        <v>1140</v>
      </c>
      <c r="L1444" s="264">
        <v>1131</v>
      </c>
      <c r="M1444" s="264">
        <v>1084</v>
      </c>
      <c r="N1444" s="267">
        <v>0.983731019522777</v>
      </c>
      <c r="O1444" s="266">
        <v>1814</v>
      </c>
      <c r="P1444" s="294">
        <v>0.9</v>
      </c>
      <c r="Q1444" s="267">
        <v>0.983731019522777</v>
      </c>
      <c r="R1444" s="267">
        <v>0.98516458043579</v>
      </c>
      <c r="S1444" s="267">
        <v>0.992105263157895</v>
      </c>
      <c r="T1444" s="295">
        <v>-0.00143356091301394</v>
      </c>
      <c r="U1444" s="266">
        <v>1844</v>
      </c>
      <c r="V1444" s="266">
        <v>1745</v>
      </c>
      <c r="W1444" s="267">
        <v>0.946312364425163</v>
      </c>
      <c r="X1444" s="267">
        <v>0.946312364425163</v>
      </c>
      <c r="Y1444" s="268">
        <v>0.932777005099675</v>
      </c>
      <c r="Z1444" s="268">
        <v>0.950877192982456</v>
      </c>
      <c r="AA1444" s="295">
        <v>0.0135353593254872</v>
      </c>
      <c r="AB1444" s="264">
        <v>11428</v>
      </c>
      <c r="AC1444" s="264">
        <v>10802</v>
      </c>
      <c r="AD1444" s="264">
        <v>10331</v>
      </c>
      <c r="AE1444" s="264">
        <v>9854</v>
      </c>
      <c r="AF1444" s="268">
        <v>0.945222261113056</v>
      </c>
      <c r="AG1444" s="268">
        <v>0.953828283806021</v>
      </c>
      <c r="AH1444" s="295">
        <v>-0.00860602269296507</v>
      </c>
    </row>
    <row r="1445" spans="1:34">
      <c r="A1445" s="315" t="s">
        <v>1974</v>
      </c>
      <c r="B1445" s="321" t="s">
        <v>3371</v>
      </c>
      <c r="C1445" s="293" t="s">
        <v>2680</v>
      </c>
      <c r="D1445" s="321" t="s">
        <v>2681</v>
      </c>
      <c r="E1445" s="263">
        <v>5103</v>
      </c>
      <c r="F1445" s="263">
        <v>5006</v>
      </c>
      <c r="G1445" s="263">
        <v>4817</v>
      </c>
      <c r="H1445" s="264">
        <v>5826</v>
      </c>
      <c r="I1445" s="264">
        <v>5637</v>
      </c>
      <c r="J1445" s="264">
        <v>5448</v>
      </c>
      <c r="K1445" s="264">
        <v>3244</v>
      </c>
      <c r="L1445" s="264">
        <v>3157</v>
      </c>
      <c r="M1445" s="264">
        <v>3024</v>
      </c>
      <c r="N1445" s="267">
        <v>0.980991573584166</v>
      </c>
      <c r="O1445" s="266">
        <v>5006</v>
      </c>
      <c r="P1445" s="294">
        <v>0.9</v>
      </c>
      <c r="Q1445" s="267">
        <v>0.980991573584166</v>
      </c>
      <c r="R1445" s="267">
        <v>0.967559217301751</v>
      </c>
      <c r="S1445" s="267">
        <v>0.973181257706535</v>
      </c>
      <c r="T1445" s="295">
        <v>0.0134323562824155</v>
      </c>
      <c r="U1445" s="266">
        <v>5103</v>
      </c>
      <c r="V1445" s="266">
        <v>4817</v>
      </c>
      <c r="W1445" s="267">
        <v>0.943954536547129</v>
      </c>
      <c r="X1445" s="267">
        <v>0.943954536547129</v>
      </c>
      <c r="Y1445" s="268">
        <v>0.935118434603502</v>
      </c>
      <c r="Z1445" s="268">
        <v>0.932182490752158</v>
      </c>
      <c r="AA1445" s="295">
        <v>0.00883610194362761</v>
      </c>
      <c r="AB1445" s="264">
        <v>31455</v>
      </c>
      <c r="AC1445" s="264">
        <v>29594</v>
      </c>
      <c r="AD1445" s="264">
        <v>28344</v>
      </c>
      <c r="AE1445" s="264">
        <v>26794</v>
      </c>
      <c r="AF1445" s="268">
        <v>0.940836115085042</v>
      </c>
      <c r="AG1445" s="268">
        <v>0.945314705052216</v>
      </c>
      <c r="AH1445" s="295">
        <v>-0.00447858996717343</v>
      </c>
    </row>
    <row r="1446" spans="1:34">
      <c r="A1446" s="315" t="s">
        <v>1974</v>
      </c>
      <c r="B1446" s="321" t="s">
        <v>3371</v>
      </c>
      <c r="C1446" s="293" t="s">
        <v>2682</v>
      </c>
      <c r="D1446" s="321" t="s">
        <v>2683</v>
      </c>
      <c r="E1446" s="263">
        <v>9516</v>
      </c>
      <c r="F1446" s="263">
        <v>7330</v>
      </c>
      <c r="G1446" s="263">
        <v>8582</v>
      </c>
      <c r="H1446" s="264">
        <v>11184</v>
      </c>
      <c r="I1446" s="264">
        <v>9467</v>
      </c>
      <c r="J1446" s="264">
        <v>10079</v>
      </c>
      <c r="K1446" s="264">
        <v>6055</v>
      </c>
      <c r="L1446" s="264">
        <v>5701</v>
      </c>
      <c r="M1446" s="264">
        <v>5413</v>
      </c>
      <c r="N1446" s="267">
        <v>0.770281630937369</v>
      </c>
      <c r="O1446" s="266">
        <v>7330</v>
      </c>
      <c r="P1446" s="294">
        <v>0.9</v>
      </c>
      <c r="Q1446" s="267">
        <v>0.770281630937369</v>
      </c>
      <c r="R1446" s="267">
        <v>0.846477110157368</v>
      </c>
      <c r="S1446" s="267">
        <v>0.941535920726672</v>
      </c>
      <c r="T1446" s="295">
        <v>-0.076195479219999</v>
      </c>
      <c r="U1446" s="266">
        <v>9516</v>
      </c>
      <c r="V1446" s="266">
        <v>8582</v>
      </c>
      <c r="W1446" s="267">
        <v>0.901849516603615</v>
      </c>
      <c r="X1446" s="267">
        <v>0.901849516603615</v>
      </c>
      <c r="Y1446" s="268">
        <v>0.901198140200286</v>
      </c>
      <c r="Z1446" s="268">
        <v>0.893971924029727</v>
      </c>
      <c r="AA1446" s="295">
        <v>0.000651376403328907</v>
      </c>
      <c r="AB1446" s="264">
        <v>58315</v>
      </c>
      <c r="AC1446" s="264">
        <v>52941</v>
      </c>
      <c r="AD1446" s="264">
        <v>53157</v>
      </c>
      <c r="AE1446" s="264">
        <v>49362</v>
      </c>
      <c r="AF1446" s="268">
        <v>0.907845322815742</v>
      </c>
      <c r="AG1446" s="268">
        <v>0.92860770923867</v>
      </c>
      <c r="AH1446" s="295">
        <v>-0.0207623864229283</v>
      </c>
    </row>
    <row r="1447" spans="1:34">
      <c r="A1447" s="315" t="s">
        <v>1974</v>
      </c>
      <c r="B1447" s="321" t="s">
        <v>3372</v>
      </c>
      <c r="C1447" s="293" t="s">
        <v>2684</v>
      </c>
      <c r="D1447" s="321" t="s">
        <v>2685</v>
      </c>
      <c r="E1447" s="263">
        <v>6401</v>
      </c>
      <c r="F1447" s="263">
        <v>6216</v>
      </c>
      <c r="G1447" s="263">
        <v>5962</v>
      </c>
      <c r="H1447" s="264">
        <v>7434</v>
      </c>
      <c r="I1447" s="264">
        <v>7199</v>
      </c>
      <c r="J1447" s="264">
        <v>6805</v>
      </c>
      <c r="K1447" s="264">
        <v>4346</v>
      </c>
      <c r="L1447" s="264">
        <v>4210</v>
      </c>
      <c r="M1447" s="264">
        <v>4073</v>
      </c>
      <c r="N1447" s="267">
        <v>0.971098265895954</v>
      </c>
      <c r="O1447" s="266">
        <v>6216</v>
      </c>
      <c r="P1447" s="294">
        <v>0.9</v>
      </c>
      <c r="Q1447" s="267">
        <v>0.971098265895954</v>
      </c>
      <c r="R1447" s="267">
        <v>0.968388485337638</v>
      </c>
      <c r="S1447" s="267">
        <v>0.96870685687989</v>
      </c>
      <c r="T1447" s="295">
        <v>0.00270978055831583</v>
      </c>
      <c r="U1447" s="266">
        <v>6401</v>
      </c>
      <c r="V1447" s="266">
        <v>5962</v>
      </c>
      <c r="W1447" s="267">
        <v>0.931416966099047</v>
      </c>
      <c r="X1447" s="267">
        <v>0.931416966099047</v>
      </c>
      <c r="Y1447" s="268">
        <v>0.915388754371805</v>
      </c>
      <c r="Z1447" s="268">
        <v>0.93718361711919</v>
      </c>
      <c r="AA1447" s="295">
        <v>0.0160282117272418</v>
      </c>
      <c r="AB1447" s="264">
        <v>40070</v>
      </c>
      <c r="AC1447" s="264">
        <v>37104</v>
      </c>
      <c r="AD1447" s="264">
        <v>35730</v>
      </c>
      <c r="AE1447" s="264">
        <v>33721</v>
      </c>
      <c r="AF1447" s="268">
        <v>0.925979535812328</v>
      </c>
      <c r="AG1447" s="268">
        <v>0.943772739994402</v>
      </c>
      <c r="AH1447" s="295">
        <v>-0.0177932041820741</v>
      </c>
    </row>
    <row r="1448" spans="1:34">
      <c r="A1448" s="315" t="s">
        <v>1974</v>
      </c>
      <c r="B1448" s="321" t="s">
        <v>3372</v>
      </c>
      <c r="C1448" s="293" t="s">
        <v>2686</v>
      </c>
      <c r="D1448" s="321" t="s">
        <v>2687</v>
      </c>
      <c r="E1448" s="263">
        <v>6106</v>
      </c>
      <c r="F1448" s="263">
        <v>5935</v>
      </c>
      <c r="G1448" s="263">
        <v>5647</v>
      </c>
      <c r="H1448" s="264">
        <v>6740</v>
      </c>
      <c r="I1448" s="264">
        <v>6506</v>
      </c>
      <c r="J1448" s="264">
        <v>6199</v>
      </c>
      <c r="K1448" s="264">
        <v>3644</v>
      </c>
      <c r="L1448" s="264">
        <v>3498</v>
      </c>
      <c r="M1448" s="264">
        <v>3312</v>
      </c>
      <c r="N1448" s="267">
        <v>0.971994759253194</v>
      </c>
      <c r="O1448" s="266">
        <v>5935</v>
      </c>
      <c r="P1448" s="294">
        <v>0.9</v>
      </c>
      <c r="Q1448" s="267">
        <v>0.971994759253194</v>
      </c>
      <c r="R1448" s="267">
        <v>0.965281899109792</v>
      </c>
      <c r="S1448" s="267">
        <v>0.95993413830955</v>
      </c>
      <c r="T1448" s="295">
        <v>0.00671286014340133</v>
      </c>
      <c r="U1448" s="266">
        <v>6106</v>
      </c>
      <c r="V1448" s="266">
        <v>5647</v>
      </c>
      <c r="W1448" s="267">
        <v>0.924828037995414</v>
      </c>
      <c r="X1448" s="267">
        <v>0.924828037995414</v>
      </c>
      <c r="Y1448" s="268">
        <v>0.91973293768546</v>
      </c>
      <c r="Z1448" s="268">
        <v>0.908891328210757</v>
      </c>
      <c r="AA1448" s="295">
        <v>0.00509510030995441</v>
      </c>
      <c r="AB1448" s="264">
        <v>36628</v>
      </c>
      <c r="AC1448" s="264">
        <v>33611</v>
      </c>
      <c r="AD1448" s="264">
        <v>32661</v>
      </c>
      <c r="AE1448" s="264">
        <v>30767</v>
      </c>
      <c r="AF1448" s="268">
        <v>0.917631320301409</v>
      </c>
      <c r="AG1448" s="268">
        <v>0.942010348733964</v>
      </c>
      <c r="AH1448" s="295">
        <v>-0.0243790284325553</v>
      </c>
    </row>
    <row r="1449" spans="1:34">
      <c r="A1449" s="315" t="s">
        <v>1974</v>
      </c>
      <c r="B1449" s="321" t="s">
        <v>3372</v>
      </c>
      <c r="C1449" s="293" t="s">
        <v>2688</v>
      </c>
      <c r="D1449" s="321" t="s">
        <v>2689</v>
      </c>
      <c r="E1449" s="263">
        <v>1880</v>
      </c>
      <c r="F1449" s="263">
        <v>1866</v>
      </c>
      <c r="G1449" s="263">
        <v>1793</v>
      </c>
      <c r="H1449" s="264">
        <v>2190</v>
      </c>
      <c r="I1449" s="264">
        <v>2139</v>
      </c>
      <c r="J1449" s="264">
        <v>2036</v>
      </c>
      <c r="K1449" s="264">
        <v>1202</v>
      </c>
      <c r="L1449" s="264">
        <v>1184</v>
      </c>
      <c r="M1449" s="264">
        <v>1134</v>
      </c>
      <c r="N1449" s="267">
        <v>0.992553191489362</v>
      </c>
      <c r="O1449" s="266">
        <v>1866</v>
      </c>
      <c r="P1449" s="294">
        <v>0.9</v>
      </c>
      <c r="Q1449" s="267">
        <v>0.992553191489362</v>
      </c>
      <c r="R1449" s="267">
        <v>0.976712328767123</v>
      </c>
      <c r="S1449" s="267">
        <v>0.985024958402662</v>
      </c>
      <c r="T1449" s="295">
        <v>0.0158408627222384</v>
      </c>
      <c r="U1449" s="266">
        <v>1880</v>
      </c>
      <c r="V1449" s="266">
        <v>1793</v>
      </c>
      <c r="W1449" s="267">
        <v>0.953723404255319</v>
      </c>
      <c r="X1449" s="267">
        <v>0.953723404255319</v>
      </c>
      <c r="Y1449" s="268">
        <v>0.929680365296804</v>
      </c>
      <c r="Z1449" s="268">
        <v>0.94342762063228</v>
      </c>
      <c r="AA1449" s="295">
        <v>0.0240430389585155</v>
      </c>
      <c r="AB1449" s="264">
        <v>11546</v>
      </c>
      <c r="AC1449" s="264">
        <v>10907</v>
      </c>
      <c r="AD1449" s="264">
        <v>10285</v>
      </c>
      <c r="AE1449" s="264">
        <v>9805</v>
      </c>
      <c r="AF1449" s="268">
        <v>0.944656157976788</v>
      </c>
      <c r="AG1449" s="268">
        <v>0.953330092367526</v>
      </c>
      <c r="AH1449" s="295">
        <v>-0.00867393439073705</v>
      </c>
    </row>
    <row r="1450" spans="1:34">
      <c r="A1450" s="315" t="s">
        <v>1974</v>
      </c>
      <c r="B1450" s="321" t="s">
        <v>3372</v>
      </c>
      <c r="C1450" s="293" t="s">
        <v>2690</v>
      </c>
      <c r="D1450" s="321" t="s">
        <v>2691</v>
      </c>
      <c r="E1450" s="263">
        <v>2269</v>
      </c>
      <c r="F1450" s="263">
        <v>2254</v>
      </c>
      <c r="G1450" s="263">
        <v>2100</v>
      </c>
      <c r="H1450" s="264">
        <v>2530</v>
      </c>
      <c r="I1450" s="264">
        <v>2516</v>
      </c>
      <c r="J1450" s="264">
        <v>2334</v>
      </c>
      <c r="K1450" s="264">
        <v>1379</v>
      </c>
      <c r="L1450" s="264">
        <v>1365</v>
      </c>
      <c r="M1450" s="264">
        <v>1301</v>
      </c>
      <c r="N1450" s="267">
        <v>0.99338915821948</v>
      </c>
      <c r="O1450" s="266">
        <v>2254</v>
      </c>
      <c r="P1450" s="294">
        <v>0.9</v>
      </c>
      <c r="Q1450" s="267">
        <v>0.99338915821948</v>
      </c>
      <c r="R1450" s="267">
        <v>0.994466403162055</v>
      </c>
      <c r="S1450" s="267">
        <v>0.989847715736041</v>
      </c>
      <c r="T1450" s="295">
        <v>-0.00107724494257544</v>
      </c>
      <c r="U1450" s="266">
        <v>2269</v>
      </c>
      <c r="V1450" s="266">
        <v>2100</v>
      </c>
      <c r="W1450" s="267">
        <v>0.925517849272807</v>
      </c>
      <c r="X1450" s="267">
        <v>0.925517849272807</v>
      </c>
      <c r="Y1450" s="268">
        <v>0.922529644268775</v>
      </c>
      <c r="Z1450" s="268">
        <v>0.943437273386512</v>
      </c>
      <c r="AA1450" s="295">
        <v>0.00298820500403274</v>
      </c>
      <c r="AB1450" s="264">
        <v>13421</v>
      </c>
      <c r="AC1450" s="264">
        <v>12609</v>
      </c>
      <c r="AD1450" s="264">
        <v>12072</v>
      </c>
      <c r="AE1450" s="264">
        <v>11442</v>
      </c>
      <c r="AF1450" s="268">
        <v>0.939497801952164</v>
      </c>
      <c r="AG1450" s="268">
        <v>0.947813121272366</v>
      </c>
      <c r="AH1450" s="295">
        <v>-0.00831531932020135</v>
      </c>
    </row>
    <row r="1451" spans="1:34">
      <c r="A1451" s="315" t="s">
        <v>1974</v>
      </c>
      <c r="B1451" s="321" t="s">
        <v>3372</v>
      </c>
      <c r="C1451" s="293" t="s">
        <v>2692</v>
      </c>
      <c r="D1451" s="321" t="s">
        <v>2693</v>
      </c>
      <c r="E1451" s="263">
        <v>3886</v>
      </c>
      <c r="F1451" s="263">
        <v>3813</v>
      </c>
      <c r="G1451" s="263">
        <v>3740</v>
      </c>
      <c r="H1451" s="264">
        <v>4603</v>
      </c>
      <c r="I1451" s="264">
        <v>4475</v>
      </c>
      <c r="J1451" s="264">
        <v>4282</v>
      </c>
      <c r="K1451" s="264">
        <v>2606</v>
      </c>
      <c r="L1451" s="264">
        <v>2559</v>
      </c>
      <c r="M1451" s="264">
        <v>2499</v>
      </c>
      <c r="N1451" s="267">
        <v>0.981214616572311</v>
      </c>
      <c r="O1451" s="266">
        <v>3813</v>
      </c>
      <c r="P1451" s="294">
        <v>0.9</v>
      </c>
      <c r="Q1451" s="267">
        <v>0.981214616572311</v>
      </c>
      <c r="R1451" s="267">
        <v>0.972192048663915</v>
      </c>
      <c r="S1451" s="267">
        <v>0.981964696853415</v>
      </c>
      <c r="T1451" s="295">
        <v>0.00902256790839606</v>
      </c>
      <c r="U1451" s="266">
        <v>3886</v>
      </c>
      <c r="V1451" s="266">
        <v>3740</v>
      </c>
      <c r="W1451" s="267">
        <v>0.962429233144622</v>
      </c>
      <c r="X1451" s="267">
        <v>0.962429233144622</v>
      </c>
      <c r="Y1451" s="268">
        <v>0.930262872039974</v>
      </c>
      <c r="Z1451" s="268">
        <v>0.958940905602456</v>
      </c>
      <c r="AA1451" s="295">
        <v>0.0321663611046478</v>
      </c>
      <c r="AB1451" s="264">
        <v>24477</v>
      </c>
      <c r="AC1451" s="264">
        <v>23398</v>
      </c>
      <c r="AD1451" s="264">
        <v>22365</v>
      </c>
      <c r="AE1451" s="264">
        <v>21436</v>
      </c>
      <c r="AF1451" s="268">
        <v>0.955917800384034</v>
      </c>
      <c r="AG1451" s="268">
        <v>0.958461882405544</v>
      </c>
      <c r="AH1451" s="295">
        <v>-0.00254408202151046</v>
      </c>
    </row>
    <row r="1452" spans="1:34">
      <c r="A1452" s="315" t="s">
        <v>1974</v>
      </c>
      <c r="B1452" s="321" t="s">
        <v>3372</v>
      </c>
      <c r="C1452" s="293" t="s">
        <v>2694</v>
      </c>
      <c r="D1452" s="321" t="s">
        <v>2695</v>
      </c>
      <c r="E1452" s="263">
        <v>0</v>
      </c>
      <c r="F1452" s="263">
        <v>0</v>
      </c>
      <c r="G1452" s="263">
        <v>0</v>
      </c>
      <c r="H1452" s="264">
        <v>0</v>
      </c>
      <c r="I1452" s="264">
        <v>0</v>
      </c>
      <c r="J1452" s="264">
        <v>0</v>
      </c>
      <c r="K1452" s="264">
        <v>0</v>
      </c>
      <c r="L1452" s="264">
        <v>0</v>
      </c>
      <c r="M1452" s="264">
        <v>0</v>
      </c>
      <c r="N1452" s="267">
        <v>0</v>
      </c>
      <c r="O1452" s="266">
        <v>0</v>
      </c>
      <c r="P1452" s="294">
        <v>0.9</v>
      </c>
      <c r="Q1452" s="267">
        <v>0</v>
      </c>
      <c r="R1452" s="267">
        <v>0</v>
      </c>
      <c r="S1452" s="267">
        <v>0</v>
      </c>
      <c r="T1452" s="295">
        <v>0</v>
      </c>
      <c r="U1452" s="266">
        <v>0</v>
      </c>
      <c r="V1452" s="266">
        <v>0</v>
      </c>
      <c r="W1452" s="267">
        <v>0</v>
      </c>
      <c r="X1452" s="267">
        <v>0</v>
      </c>
      <c r="Y1452" s="268">
        <v>0</v>
      </c>
      <c r="Z1452" s="268">
        <v>0</v>
      </c>
      <c r="AA1452" s="295">
        <v>0</v>
      </c>
      <c r="AB1452" s="264">
        <v>0</v>
      </c>
      <c r="AC1452" s="264">
        <v>0</v>
      </c>
      <c r="AD1452" s="264">
        <v>0</v>
      </c>
      <c r="AE1452" s="264">
        <v>0</v>
      </c>
      <c r="AF1452" s="268">
        <v>0</v>
      </c>
      <c r="AG1452" s="268">
        <v>0</v>
      </c>
      <c r="AH1452" s="295">
        <v>0</v>
      </c>
    </row>
    <row r="1453" spans="1:34">
      <c r="A1453" s="315" t="s">
        <v>1974</v>
      </c>
      <c r="B1453" s="321" t="s">
        <v>3372</v>
      </c>
      <c r="C1453" s="293" t="s">
        <v>2696</v>
      </c>
      <c r="D1453" s="321" t="s">
        <v>2697</v>
      </c>
      <c r="E1453" s="263">
        <v>5667</v>
      </c>
      <c r="F1453" s="263">
        <v>5381</v>
      </c>
      <c r="G1453" s="263">
        <v>5028</v>
      </c>
      <c r="H1453" s="264">
        <v>7468</v>
      </c>
      <c r="I1453" s="264">
        <v>7095</v>
      </c>
      <c r="J1453" s="264">
        <v>6585</v>
      </c>
      <c r="K1453" s="264">
        <v>4504</v>
      </c>
      <c r="L1453" s="264">
        <v>4365</v>
      </c>
      <c r="M1453" s="264">
        <v>4189</v>
      </c>
      <c r="N1453" s="267">
        <v>0.949532380448209</v>
      </c>
      <c r="O1453" s="266">
        <v>5381</v>
      </c>
      <c r="P1453" s="294">
        <v>0.9</v>
      </c>
      <c r="Q1453" s="267">
        <v>0.949532380448209</v>
      </c>
      <c r="R1453" s="267">
        <v>0.950053561863953</v>
      </c>
      <c r="S1453" s="267">
        <v>0.969138543516874</v>
      </c>
      <c r="T1453" s="295">
        <v>-0.000521181415743865</v>
      </c>
      <c r="U1453" s="266">
        <v>5667</v>
      </c>
      <c r="V1453" s="266">
        <v>5028</v>
      </c>
      <c r="W1453" s="267">
        <v>0.887241926945474</v>
      </c>
      <c r="X1453" s="267">
        <v>0.887241926945474</v>
      </c>
      <c r="Y1453" s="268">
        <v>0.881762185324049</v>
      </c>
      <c r="Z1453" s="268">
        <v>0.9300621669627</v>
      </c>
      <c r="AA1453" s="295">
        <v>0.00547974162142451</v>
      </c>
      <c r="AB1453" s="264">
        <v>39427</v>
      </c>
      <c r="AC1453" s="264">
        <v>35169</v>
      </c>
      <c r="AD1453" s="264">
        <v>33987</v>
      </c>
      <c r="AE1453" s="264">
        <v>31628</v>
      </c>
      <c r="AF1453" s="268">
        <v>0.892002942146245</v>
      </c>
      <c r="AG1453" s="268">
        <v>0.930591108364963</v>
      </c>
      <c r="AH1453" s="295">
        <v>-0.0385881662187181</v>
      </c>
    </row>
    <row r="1454" spans="1:34">
      <c r="A1454" s="315" t="s">
        <v>1974</v>
      </c>
      <c r="B1454" s="321" t="s">
        <v>3372</v>
      </c>
      <c r="C1454" s="293" t="s">
        <v>2698</v>
      </c>
      <c r="D1454" s="321" t="s">
        <v>2699</v>
      </c>
      <c r="E1454" s="263">
        <v>4412</v>
      </c>
      <c r="F1454" s="263">
        <v>4369</v>
      </c>
      <c r="G1454" s="263">
        <v>4094</v>
      </c>
      <c r="H1454" s="264">
        <v>5442</v>
      </c>
      <c r="I1454" s="264">
        <v>5400</v>
      </c>
      <c r="J1454" s="264">
        <v>4988</v>
      </c>
      <c r="K1454" s="264">
        <v>3153</v>
      </c>
      <c r="L1454" s="264">
        <v>3124</v>
      </c>
      <c r="M1454" s="264">
        <v>2824</v>
      </c>
      <c r="N1454" s="267">
        <v>0.990253853127833</v>
      </c>
      <c r="O1454" s="266">
        <v>4369</v>
      </c>
      <c r="P1454" s="294">
        <v>0.9</v>
      </c>
      <c r="Q1454" s="267">
        <v>0.990253853127833</v>
      </c>
      <c r="R1454" s="267">
        <v>0.992282249173098</v>
      </c>
      <c r="S1454" s="267">
        <v>0.990802410402791</v>
      </c>
      <c r="T1454" s="295">
        <v>-0.00202839604526495</v>
      </c>
      <c r="U1454" s="266">
        <v>4412</v>
      </c>
      <c r="V1454" s="266">
        <v>4094</v>
      </c>
      <c r="W1454" s="267">
        <v>0.92792384406165</v>
      </c>
      <c r="X1454" s="267">
        <v>0.92792384406165</v>
      </c>
      <c r="Y1454" s="268">
        <v>0.916574788680632</v>
      </c>
      <c r="Z1454" s="268">
        <v>0.895654931810974</v>
      </c>
      <c r="AA1454" s="295">
        <v>0.0113490553810179</v>
      </c>
      <c r="AB1454" s="264">
        <v>29386</v>
      </c>
      <c r="AC1454" s="264">
        <v>27186</v>
      </c>
      <c r="AD1454" s="264">
        <v>27273</v>
      </c>
      <c r="AE1454" s="264">
        <v>25743</v>
      </c>
      <c r="AF1454" s="268">
        <v>0.925134417749949</v>
      </c>
      <c r="AG1454" s="268">
        <v>0.94390056099439</v>
      </c>
      <c r="AH1454" s="295">
        <v>-0.018766143244441</v>
      </c>
    </row>
    <row r="1455" spans="1:34">
      <c r="A1455" s="315" t="s">
        <v>1974</v>
      </c>
      <c r="B1455" s="321" t="s">
        <v>3372</v>
      </c>
      <c r="C1455" s="293" t="s">
        <v>2700</v>
      </c>
      <c r="D1455" s="321" t="s">
        <v>2701</v>
      </c>
      <c r="E1455" s="263">
        <v>5072</v>
      </c>
      <c r="F1455" s="263">
        <v>4599</v>
      </c>
      <c r="G1455" s="263">
        <v>4522</v>
      </c>
      <c r="H1455" s="264">
        <v>5809</v>
      </c>
      <c r="I1455" s="264">
        <v>5480</v>
      </c>
      <c r="J1455" s="264">
        <v>5087</v>
      </c>
      <c r="K1455" s="264">
        <v>3339</v>
      </c>
      <c r="L1455" s="264">
        <v>3182</v>
      </c>
      <c r="M1455" s="264">
        <v>3079</v>
      </c>
      <c r="N1455" s="267">
        <v>0.906742902208202</v>
      </c>
      <c r="O1455" s="266">
        <v>4599</v>
      </c>
      <c r="P1455" s="294">
        <v>0.9</v>
      </c>
      <c r="Q1455" s="267">
        <v>0.906742902208202</v>
      </c>
      <c r="R1455" s="267">
        <v>0.943363745911517</v>
      </c>
      <c r="S1455" s="267">
        <v>0.95297993411201</v>
      </c>
      <c r="T1455" s="295">
        <v>-0.0366208437033148</v>
      </c>
      <c r="U1455" s="266">
        <v>5072</v>
      </c>
      <c r="V1455" s="266">
        <v>4522</v>
      </c>
      <c r="W1455" s="267">
        <v>0.891561514195584</v>
      </c>
      <c r="X1455" s="267">
        <v>0.891561514195584</v>
      </c>
      <c r="Y1455" s="268">
        <v>0.875710105009468</v>
      </c>
      <c r="Z1455" s="268">
        <v>0.922132374962564</v>
      </c>
      <c r="AA1455" s="295">
        <v>0.0158514091861155</v>
      </c>
      <c r="AB1455" s="264">
        <v>31665</v>
      </c>
      <c r="AC1455" s="264">
        <v>28530</v>
      </c>
      <c r="AD1455" s="264">
        <v>28214</v>
      </c>
      <c r="AE1455" s="264">
        <v>26046</v>
      </c>
      <c r="AF1455" s="268">
        <v>0.900994789199432</v>
      </c>
      <c r="AG1455" s="268">
        <v>0.923158715531296</v>
      </c>
      <c r="AH1455" s="295">
        <v>-0.0221639263318649</v>
      </c>
    </row>
    <row r="1456" spans="1:34">
      <c r="A1456" s="315" t="s">
        <v>1974</v>
      </c>
      <c r="B1456" s="321" t="s">
        <v>3372</v>
      </c>
      <c r="C1456" s="293" t="s">
        <v>2702</v>
      </c>
      <c r="D1456" s="321" t="s">
        <v>2703</v>
      </c>
      <c r="E1456" s="263">
        <v>4718</v>
      </c>
      <c r="F1456" s="263">
        <v>4578</v>
      </c>
      <c r="G1456" s="263">
        <v>4275</v>
      </c>
      <c r="H1456" s="264">
        <v>5730</v>
      </c>
      <c r="I1456" s="264">
        <v>5471</v>
      </c>
      <c r="J1456" s="264">
        <v>5275</v>
      </c>
      <c r="K1456" s="264">
        <v>3356</v>
      </c>
      <c r="L1456" s="264">
        <v>3283</v>
      </c>
      <c r="M1456" s="264">
        <v>3180</v>
      </c>
      <c r="N1456" s="267">
        <v>0.970326409495549</v>
      </c>
      <c r="O1456" s="266">
        <v>4578</v>
      </c>
      <c r="P1456" s="294">
        <v>0.9</v>
      </c>
      <c r="Q1456" s="267">
        <v>0.970326409495549</v>
      </c>
      <c r="R1456" s="267">
        <v>0.954799301919721</v>
      </c>
      <c r="S1456" s="267">
        <v>0.978247914183552</v>
      </c>
      <c r="T1456" s="295">
        <v>0.0155271075758282</v>
      </c>
      <c r="U1456" s="266">
        <v>4718</v>
      </c>
      <c r="V1456" s="266">
        <v>4275</v>
      </c>
      <c r="W1456" s="267">
        <v>0.906104281475201</v>
      </c>
      <c r="X1456" s="267">
        <v>0.906104281475201</v>
      </c>
      <c r="Y1456" s="268">
        <v>0.920593368237347</v>
      </c>
      <c r="Z1456" s="268">
        <v>0.947556615017878</v>
      </c>
      <c r="AA1456" s="295">
        <v>-0.0144890867621459</v>
      </c>
      <c r="AB1456" s="264">
        <v>30439</v>
      </c>
      <c r="AC1456" s="264">
        <v>27906</v>
      </c>
      <c r="AD1456" s="264">
        <v>27834</v>
      </c>
      <c r="AE1456" s="264">
        <v>26139</v>
      </c>
      <c r="AF1456" s="268">
        <v>0.916784388449029</v>
      </c>
      <c r="AG1456" s="268">
        <v>0.939103255011856</v>
      </c>
      <c r="AH1456" s="295">
        <v>-0.0223188665628268</v>
      </c>
    </row>
    <row r="1457" spans="1:34">
      <c r="A1457" s="315" t="s">
        <v>1974</v>
      </c>
      <c r="B1457" s="321" t="s">
        <v>3372</v>
      </c>
      <c r="C1457" s="293" t="s">
        <v>2704</v>
      </c>
      <c r="D1457" s="321" t="s">
        <v>2705</v>
      </c>
      <c r="E1457" s="263">
        <v>4281</v>
      </c>
      <c r="F1457" s="263">
        <v>4218</v>
      </c>
      <c r="G1457" s="263">
        <v>4039</v>
      </c>
      <c r="H1457" s="264">
        <v>4982</v>
      </c>
      <c r="I1457" s="264">
        <v>4903</v>
      </c>
      <c r="J1457" s="264">
        <v>4706</v>
      </c>
      <c r="K1457" s="264">
        <v>2756</v>
      </c>
      <c r="L1457" s="264">
        <v>2714</v>
      </c>
      <c r="M1457" s="264">
        <v>2614</v>
      </c>
      <c r="N1457" s="267">
        <v>0.985283812193413</v>
      </c>
      <c r="O1457" s="266">
        <v>4218</v>
      </c>
      <c r="P1457" s="294">
        <v>0.9</v>
      </c>
      <c r="Q1457" s="267">
        <v>0.985283812193413</v>
      </c>
      <c r="R1457" s="267">
        <v>0.984142914492172</v>
      </c>
      <c r="S1457" s="267">
        <v>0.984760522496372</v>
      </c>
      <c r="T1457" s="295">
        <v>0.00114089770124093</v>
      </c>
      <c r="U1457" s="266">
        <v>4281</v>
      </c>
      <c r="V1457" s="266">
        <v>4039</v>
      </c>
      <c r="W1457" s="267">
        <v>0.943471151600093</v>
      </c>
      <c r="X1457" s="267">
        <v>0.943471151600093</v>
      </c>
      <c r="Y1457" s="268">
        <v>0.944600562023284</v>
      </c>
      <c r="Z1457" s="268">
        <v>0.948476052249637</v>
      </c>
      <c r="AA1457" s="295">
        <v>-0.00112941042319037</v>
      </c>
      <c r="AB1457" s="264">
        <v>26469</v>
      </c>
      <c r="AC1457" s="264">
        <v>25118</v>
      </c>
      <c r="AD1457" s="264">
        <v>24817</v>
      </c>
      <c r="AE1457" s="264">
        <v>23718</v>
      </c>
      <c r="AF1457" s="268">
        <v>0.948959159771809</v>
      </c>
      <c r="AG1457" s="268">
        <v>0.955715839948422</v>
      </c>
      <c r="AH1457" s="295">
        <v>-0.00675668017661391</v>
      </c>
    </row>
    <row r="1458" spans="1:34">
      <c r="A1458" s="315" t="s">
        <v>1974</v>
      </c>
      <c r="B1458" s="321" t="s">
        <v>32</v>
      </c>
      <c r="C1458" s="293" t="s">
        <v>2706</v>
      </c>
      <c r="D1458" s="321" t="s">
        <v>2706</v>
      </c>
      <c r="E1458" s="263">
        <v>0</v>
      </c>
      <c r="F1458" s="263">
        <v>0</v>
      </c>
      <c r="G1458" s="263">
        <v>0</v>
      </c>
      <c r="H1458" s="264">
        <v>0</v>
      </c>
      <c r="I1458" s="264">
        <v>0</v>
      </c>
      <c r="J1458" s="264">
        <v>0</v>
      </c>
      <c r="K1458" s="264">
        <v>0</v>
      </c>
      <c r="L1458" s="264">
        <v>0</v>
      </c>
      <c r="M1458" s="264">
        <v>0</v>
      </c>
      <c r="N1458" s="267">
        <v>0</v>
      </c>
      <c r="O1458" s="266">
        <v>0</v>
      </c>
      <c r="P1458" s="294">
        <v>0.9</v>
      </c>
      <c r="Q1458" s="267">
        <v>0</v>
      </c>
      <c r="R1458" s="267">
        <v>0</v>
      </c>
      <c r="S1458" s="267">
        <v>0</v>
      </c>
      <c r="T1458" s="295">
        <v>0</v>
      </c>
      <c r="U1458" s="266">
        <v>0</v>
      </c>
      <c r="V1458" s="266">
        <v>0</v>
      </c>
      <c r="W1458" s="267">
        <v>0</v>
      </c>
      <c r="X1458" s="267">
        <v>0</v>
      </c>
      <c r="Y1458" s="268">
        <v>0</v>
      </c>
      <c r="Z1458" s="268">
        <v>0</v>
      </c>
      <c r="AA1458" s="295">
        <v>0</v>
      </c>
      <c r="AB1458" s="264">
        <v>0</v>
      </c>
      <c r="AC1458" s="264">
        <v>0</v>
      </c>
      <c r="AD1458" s="264">
        <v>0</v>
      </c>
      <c r="AE1458" s="264">
        <v>0</v>
      </c>
      <c r="AF1458" s="268">
        <v>0</v>
      </c>
      <c r="AG1458" s="268">
        <v>0</v>
      </c>
      <c r="AH1458" s="295">
        <v>0</v>
      </c>
    </row>
    <row r="1459" spans="1:34">
      <c r="A1459" s="315" t="s">
        <v>1974</v>
      </c>
      <c r="B1459" s="321" t="s">
        <v>32</v>
      </c>
      <c r="C1459" s="293" t="s">
        <v>2707</v>
      </c>
      <c r="D1459" s="321" t="s">
        <v>2707</v>
      </c>
      <c r="E1459" s="263">
        <v>0</v>
      </c>
      <c r="F1459" s="263">
        <v>0</v>
      </c>
      <c r="G1459" s="263">
        <v>0</v>
      </c>
      <c r="H1459" s="264">
        <v>0</v>
      </c>
      <c r="I1459" s="264">
        <v>0</v>
      </c>
      <c r="J1459" s="264">
        <v>0</v>
      </c>
      <c r="K1459" s="264">
        <v>0</v>
      </c>
      <c r="L1459" s="264">
        <v>0</v>
      </c>
      <c r="M1459" s="264">
        <v>0</v>
      </c>
      <c r="N1459" s="267">
        <v>0</v>
      </c>
      <c r="O1459" s="266">
        <v>0</v>
      </c>
      <c r="P1459" s="294">
        <v>0.9</v>
      </c>
      <c r="Q1459" s="267">
        <v>0</v>
      </c>
      <c r="R1459" s="267">
        <v>0</v>
      </c>
      <c r="S1459" s="267">
        <v>0</v>
      </c>
      <c r="T1459" s="295">
        <v>0</v>
      </c>
      <c r="U1459" s="266">
        <v>0</v>
      </c>
      <c r="V1459" s="266">
        <v>0</v>
      </c>
      <c r="W1459" s="267">
        <v>0</v>
      </c>
      <c r="X1459" s="267">
        <v>0</v>
      </c>
      <c r="Y1459" s="268">
        <v>0</v>
      </c>
      <c r="Z1459" s="268">
        <v>0</v>
      </c>
      <c r="AA1459" s="295">
        <v>0</v>
      </c>
      <c r="AB1459" s="264">
        <v>0</v>
      </c>
      <c r="AC1459" s="264">
        <v>0</v>
      </c>
      <c r="AD1459" s="264">
        <v>0</v>
      </c>
      <c r="AE1459" s="264">
        <v>0</v>
      </c>
      <c r="AF1459" s="268">
        <v>0</v>
      </c>
      <c r="AG1459" s="268">
        <v>0</v>
      </c>
      <c r="AH1459" s="295">
        <v>0</v>
      </c>
    </row>
    <row r="1460" spans="1:34">
      <c r="A1460" s="315" t="s">
        <v>2708</v>
      </c>
      <c r="B1460" s="321" t="s">
        <v>3373</v>
      </c>
      <c r="C1460" s="293" t="s">
        <v>2710</v>
      </c>
      <c r="D1460" s="321" t="s">
        <v>2711</v>
      </c>
      <c r="E1460" s="263">
        <v>0</v>
      </c>
      <c r="F1460" s="263">
        <v>0</v>
      </c>
      <c r="G1460" s="263">
        <v>0</v>
      </c>
      <c r="H1460" s="264">
        <v>2</v>
      </c>
      <c r="I1460" s="264">
        <v>0</v>
      </c>
      <c r="J1460" s="264">
        <v>1</v>
      </c>
      <c r="K1460" s="264">
        <v>2</v>
      </c>
      <c r="L1460" s="264">
        <v>0</v>
      </c>
      <c r="M1460" s="264">
        <v>2</v>
      </c>
      <c r="N1460" s="267">
        <v>0</v>
      </c>
      <c r="O1460" s="266">
        <v>0</v>
      </c>
      <c r="P1460" s="294">
        <v>0.9</v>
      </c>
      <c r="Q1460" s="267">
        <v>0</v>
      </c>
      <c r="R1460" s="267">
        <v>0</v>
      </c>
      <c r="S1460" s="267">
        <v>0</v>
      </c>
      <c r="T1460" s="295">
        <v>0</v>
      </c>
      <c r="U1460" s="266">
        <v>0</v>
      </c>
      <c r="V1460" s="266">
        <v>0</v>
      </c>
      <c r="W1460" s="267">
        <v>0</v>
      </c>
      <c r="X1460" s="267">
        <v>0</v>
      </c>
      <c r="Y1460" s="268">
        <v>0.5</v>
      </c>
      <c r="Z1460" s="268">
        <v>1</v>
      </c>
      <c r="AA1460" s="295">
        <v>-0.5</v>
      </c>
      <c r="AB1460" s="264">
        <v>6</v>
      </c>
      <c r="AC1460" s="264">
        <v>4</v>
      </c>
      <c r="AD1460" s="264">
        <v>4</v>
      </c>
      <c r="AE1460" s="264">
        <v>4</v>
      </c>
      <c r="AF1460" s="268">
        <v>0.666666666666667</v>
      </c>
      <c r="AG1460" s="268">
        <v>1</v>
      </c>
      <c r="AH1460" s="295">
        <v>-0.333333333333333</v>
      </c>
    </row>
    <row r="1461" spans="1:34">
      <c r="A1461" s="315" t="s">
        <v>2708</v>
      </c>
      <c r="B1461" s="321" t="s">
        <v>3373</v>
      </c>
      <c r="C1461" s="293" t="s">
        <v>2712</v>
      </c>
      <c r="D1461" s="321" t="s">
        <v>2713</v>
      </c>
      <c r="E1461" s="263">
        <v>0</v>
      </c>
      <c r="F1461" s="263">
        <v>0</v>
      </c>
      <c r="G1461" s="263">
        <v>0</v>
      </c>
      <c r="H1461" s="264">
        <v>0</v>
      </c>
      <c r="I1461" s="264">
        <v>0</v>
      </c>
      <c r="J1461" s="264">
        <v>0</v>
      </c>
      <c r="K1461" s="264">
        <v>0</v>
      </c>
      <c r="L1461" s="264">
        <v>0</v>
      </c>
      <c r="M1461" s="264">
        <v>0</v>
      </c>
      <c r="N1461" s="267">
        <v>0</v>
      </c>
      <c r="O1461" s="266">
        <v>0</v>
      </c>
      <c r="P1461" s="294">
        <v>0.9</v>
      </c>
      <c r="Q1461" s="267">
        <v>0</v>
      </c>
      <c r="R1461" s="267">
        <v>0</v>
      </c>
      <c r="S1461" s="267">
        <v>0</v>
      </c>
      <c r="T1461" s="295">
        <v>0</v>
      </c>
      <c r="U1461" s="266">
        <v>0</v>
      </c>
      <c r="V1461" s="266">
        <v>0</v>
      </c>
      <c r="W1461" s="267">
        <v>0</v>
      </c>
      <c r="X1461" s="267">
        <v>0</v>
      </c>
      <c r="Y1461" s="268">
        <v>0</v>
      </c>
      <c r="Z1461" s="268">
        <v>0</v>
      </c>
      <c r="AA1461" s="295">
        <v>0</v>
      </c>
      <c r="AB1461" s="264">
        <v>0</v>
      </c>
      <c r="AC1461" s="264">
        <v>0</v>
      </c>
      <c r="AD1461" s="264">
        <v>0</v>
      </c>
      <c r="AE1461" s="264">
        <v>0</v>
      </c>
      <c r="AF1461" s="268">
        <v>0</v>
      </c>
      <c r="AG1461" s="268">
        <v>0</v>
      </c>
      <c r="AH1461" s="295">
        <v>0</v>
      </c>
    </row>
    <row r="1462" spans="1:34">
      <c r="A1462" s="315" t="s">
        <v>2708</v>
      </c>
      <c r="B1462" s="321" t="s">
        <v>3374</v>
      </c>
      <c r="C1462" s="293" t="s">
        <v>2714</v>
      </c>
      <c r="D1462" s="321" t="s">
        <v>2715</v>
      </c>
      <c r="E1462" s="263">
        <v>0</v>
      </c>
      <c r="F1462" s="263">
        <v>0</v>
      </c>
      <c r="G1462" s="263">
        <v>0</v>
      </c>
      <c r="H1462" s="264">
        <v>0</v>
      </c>
      <c r="I1462" s="264">
        <v>0</v>
      </c>
      <c r="J1462" s="264">
        <v>0</v>
      </c>
      <c r="K1462" s="264">
        <v>0</v>
      </c>
      <c r="L1462" s="264">
        <v>0</v>
      </c>
      <c r="M1462" s="264">
        <v>0</v>
      </c>
      <c r="N1462" s="267">
        <v>0</v>
      </c>
      <c r="O1462" s="266">
        <v>0</v>
      </c>
      <c r="P1462" s="294">
        <v>0.9</v>
      </c>
      <c r="Q1462" s="267">
        <v>0</v>
      </c>
      <c r="R1462" s="267">
        <v>0</v>
      </c>
      <c r="S1462" s="267">
        <v>0</v>
      </c>
      <c r="T1462" s="295">
        <v>0</v>
      </c>
      <c r="U1462" s="266">
        <v>0</v>
      </c>
      <c r="V1462" s="266">
        <v>0</v>
      </c>
      <c r="W1462" s="267">
        <v>0</v>
      </c>
      <c r="X1462" s="267">
        <v>0</v>
      </c>
      <c r="Y1462" s="268">
        <v>0</v>
      </c>
      <c r="Z1462" s="268">
        <v>0</v>
      </c>
      <c r="AA1462" s="295">
        <v>0</v>
      </c>
      <c r="AB1462" s="264">
        <v>0</v>
      </c>
      <c r="AC1462" s="264">
        <v>0</v>
      </c>
      <c r="AD1462" s="264">
        <v>0</v>
      </c>
      <c r="AE1462" s="264">
        <v>0</v>
      </c>
      <c r="AF1462" s="268">
        <v>0</v>
      </c>
      <c r="AG1462" s="268">
        <v>0</v>
      </c>
      <c r="AH1462" s="295">
        <v>0</v>
      </c>
    </row>
    <row r="1463" spans="1:34">
      <c r="A1463" s="315" t="s">
        <v>2708</v>
      </c>
      <c r="B1463" s="321" t="s">
        <v>3373</v>
      </c>
      <c r="C1463" s="293" t="s">
        <v>2716</v>
      </c>
      <c r="D1463" s="321" t="s">
        <v>2717</v>
      </c>
      <c r="E1463" s="263">
        <v>0</v>
      </c>
      <c r="F1463" s="263">
        <v>0</v>
      </c>
      <c r="G1463" s="263">
        <v>0</v>
      </c>
      <c r="H1463" s="264">
        <v>12</v>
      </c>
      <c r="I1463" s="264">
        <v>0</v>
      </c>
      <c r="J1463" s="264">
        <v>12</v>
      </c>
      <c r="K1463" s="264">
        <v>10</v>
      </c>
      <c r="L1463" s="264">
        <v>0</v>
      </c>
      <c r="M1463" s="264">
        <v>10</v>
      </c>
      <c r="N1463" s="267">
        <v>0</v>
      </c>
      <c r="O1463" s="266">
        <v>0</v>
      </c>
      <c r="P1463" s="294">
        <v>0.9</v>
      </c>
      <c r="Q1463" s="267">
        <v>0</v>
      </c>
      <c r="R1463" s="267">
        <v>0</v>
      </c>
      <c r="S1463" s="267">
        <v>0</v>
      </c>
      <c r="T1463" s="295">
        <v>0</v>
      </c>
      <c r="U1463" s="266">
        <v>0</v>
      </c>
      <c r="V1463" s="266">
        <v>0</v>
      </c>
      <c r="W1463" s="267">
        <v>0</v>
      </c>
      <c r="X1463" s="267">
        <v>0</v>
      </c>
      <c r="Y1463" s="268">
        <v>1</v>
      </c>
      <c r="Z1463" s="268">
        <v>1</v>
      </c>
      <c r="AA1463" s="295">
        <v>-1</v>
      </c>
      <c r="AB1463" s="264">
        <v>52</v>
      </c>
      <c r="AC1463" s="264">
        <v>52</v>
      </c>
      <c r="AD1463" s="264">
        <v>38</v>
      </c>
      <c r="AE1463" s="264">
        <v>37</v>
      </c>
      <c r="AF1463" s="268">
        <v>1</v>
      </c>
      <c r="AG1463" s="268">
        <v>0.973684210526316</v>
      </c>
      <c r="AH1463" s="295">
        <v>0.0263157894736842</v>
      </c>
    </row>
    <row r="1464" spans="1:34">
      <c r="A1464" s="315" t="s">
        <v>2708</v>
      </c>
      <c r="B1464" s="321" t="s">
        <v>3373</v>
      </c>
      <c r="C1464" s="293" t="s">
        <v>2718</v>
      </c>
      <c r="D1464" s="321" t="s">
        <v>2719</v>
      </c>
      <c r="E1464" s="263">
        <v>0</v>
      </c>
      <c r="F1464" s="263">
        <v>0</v>
      </c>
      <c r="G1464" s="263">
        <v>0</v>
      </c>
      <c r="H1464" s="264">
        <v>1</v>
      </c>
      <c r="I1464" s="264">
        <v>0</v>
      </c>
      <c r="J1464" s="264">
        <v>1</v>
      </c>
      <c r="K1464" s="264">
        <v>0</v>
      </c>
      <c r="L1464" s="264">
        <v>0</v>
      </c>
      <c r="M1464" s="264">
        <v>0</v>
      </c>
      <c r="N1464" s="267">
        <v>0</v>
      </c>
      <c r="O1464" s="266">
        <v>0</v>
      </c>
      <c r="P1464" s="294">
        <v>0.9</v>
      </c>
      <c r="Q1464" s="267">
        <v>0</v>
      </c>
      <c r="R1464" s="267">
        <v>0</v>
      </c>
      <c r="S1464" s="267">
        <v>0</v>
      </c>
      <c r="T1464" s="295">
        <v>0</v>
      </c>
      <c r="U1464" s="266">
        <v>0</v>
      </c>
      <c r="V1464" s="266">
        <v>0</v>
      </c>
      <c r="W1464" s="267">
        <v>0</v>
      </c>
      <c r="X1464" s="267">
        <v>0</v>
      </c>
      <c r="Y1464" s="268">
        <v>1</v>
      </c>
      <c r="Z1464" s="268">
        <v>0</v>
      </c>
      <c r="AA1464" s="295">
        <v>-1</v>
      </c>
      <c r="AB1464" s="264">
        <v>2</v>
      </c>
      <c r="AC1464" s="264">
        <v>2</v>
      </c>
      <c r="AD1464" s="264">
        <v>3</v>
      </c>
      <c r="AE1464" s="264">
        <v>1</v>
      </c>
      <c r="AF1464" s="268">
        <v>1</v>
      </c>
      <c r="AG1464" s="268">
        <v>0.333333333333333</v>
      </c>
      <c r="AH1464" s="295">
        <v>0.666666666666667</v>
      </c>
    </row>
    <row r="1465" spans="1:34">
      <c r="A1465" s="315" t="s">
        <v>2708</v>
      </c>
      <c r="B1465" s="321" t="s">
        <v>3373</v>
      </c>
      <c r="C1465" s="293" t="s">
        <v>2720</v>
      </c>
      <c r="D1465" s="321" t="s">
        <v>2721</v>
      </c>
      <c r="E1465" s="263">
        <v>0</v>
      </c>
      <c r="F1465" s="263">
        <v>0</v>
      </c>
      <c r="G1465" s="263">
        <v>0</v>
      </c>
      <c r="H1465" s="264">
        <v>1</v>
      </c>
      <c r="I1465" s="264">
        <v>0</v>
      </c>
      <c r="J1465" s="264">
        <v>1</v>
      </c>
      <c r="K1465" s="264">
        <v>0</v>
      </c>
      <c r="L1465" s="264">
        <v>0</v>
      </c>
      <c r="M1465" s="264">
        <v>0</v>
      </c>
      <c r="N1465" s="267">
        <v>0</v>
      </c>
      <c r="O1465" s="266">
        <v>0</v>
      </c>
      <c r="P1465" s="294">
        <v>0.9</v>
      </c>
      <c r="Q1465" s="267">
        <v>0</v>
      </c>
      <c r="R1465" s="267">
        <v>0</v>
      </c>
      <c r="S1465" s="267">
        <v>0</v>
      </c>
      <c r="T1465" s="295">
        <v>0</v>
      </c>
      <c r="U1465" s="266">
        <v>0</v>
      </c>
      <c r="V1465" s="266">
        <v>0</v>
      </c>
      <c r="W1465" s="267">
        <v>0</v>
      </c>
      <c r="X1465" s="267">
        <v>0</v>
      </c>
      <c r="Y1465" s="268">
        <v>1</v>
      </c>
      <c r="Z1465" s="268">
        <v>0</v>
      </c>
      <c r="AA1465" s="295">
        <v>-1</v>
      </c>
      <c r="AB1465" s="264">
        <v>2</v>
      </c>
      <c r="AC1465" s="264">
        <v>2</v>
      </c>
      <c r="AD1465" s="264">
        <v>4</v>
      </c>
      <c r="AE1465" s="264">
        <v>4</v>
      </c>
      <c r="AF1465" s="268">
        <v>1</v>
      </c>
      <c r="AG1465" s="268">
        <v>1</v>
      </c>
      <c r="AH1465" s="295">
        <v>0</v>
      </c>
    </row>
    <row r="1466" spans="1:34">
      <c r="A1466" s="315" t="s">
        <v>2708</v>
      </c>
      <c r="B1466" s="321" t="s">
        <v>3373</v>
      </c>
      <c r="C1466" s="293" t="s">
        <v>2722</v>
      </c>
      <c r="D1466" s="321" t="s">
        <v>2723</v>
      </c>
      <c r="E1466" s="263">
        <v>0</v>
      </c>
      <c r="F1466" s="263">
        <v>0</v>
      </c>
      <c r="G1466" s="263">
        <v>0</v>
      </c>
      <c r="H1466" s="264">
        <v>0</v>
      </c>
      <c r="I1466" s="264">
        <v>0</v>
      </c>
      <c r="J1466" s="264">
        <v>0</v>
      </c>
      <c r="K1466" s="264">
        <v>1</v>
      </c>
      <c r="L1466" s="264">
        <v>0</v>
      </c>
      <c r="M1466" s="264">
        <v>1</v>
      </c>
      <c r="N1466" s="267">
        <v>0</v>
      </c>
      <c r="O1466" s="266">
        <v>0</v>
      </c>
      <c r="P1466" s="294">
        <v>0.9</v>
      </c>
      <c r="Q1466" s="267">
        <v>0</v>
      </c>
      <c r="R1466" s="267">
        <v>0</v>
      </c>
      <c r="S1466" s="267">
        <v>0</v>
      </c>
      <c r="T1466" s="295">
        <v>0</v>
      </c>
      <c r="U1466" s="266">
        <v>0</v>
      </c>
      <c r="V1466" s="266">
        <v>0</v>
      </c>
      <c r="W1466" s="267">
        <v>0</v>
      </c>
      <c r="X1466" s="267">
        <v>0</v>
      </c>
      <c r="Y1466" s="268">
        <v>0</v>
      </c>
      <c r="Z1466" s="268">
        <v>1</v>
      </c>
      <c r="AA1466" s="295">
        <v>0</v>
      </c>
      <c r="AB1466" s="264">
        <v>2</v>
      </c>
      <c r="AC1466" s="264">
        <v>2</v>
      </c>
      <c r="AD1466" s="264">
        <v>2</v>
      </c>
      <c r="AE1466" s="264">
        <v>2</v>
      </c>
      <c r="AF1466" s="268">
        <v>1</v>
      </c>
      <c r="AG1466" s="268">
        <v>1</v>
      </c>
      <c r="AH1466" s="295">
        <v>0</v>
      </c>
    </row>
    <row r="1467" spans="1:34">
      <c r="A1467" s="315" t="s">
        <v>2708</v>
      </c>
      <c r="B1467" s="321" t="s">
        <v>3375</v>
      </c>
      <c r="C1467" s="293" t="s">
        <v>2724</v>
      </c>
      <c r="D1467" s="321" t="s">
        <v>2725</v>
      </c>
      <c r="E1467" s="263">
        <v>0</v>
      </c>
      <c r="F1467" s="263">
        <v>0</v>
      </c>
      <c r="G1467" s="263">
        <v>0</v>
      </c>
      <c r="H1467" s="264">
        <v>0</v>
      </c>
      <c r="I1467" s="264">
        <v>0</v>
      </c>
      <c r="J1467" s="264">
        <v>0</v>
      </c>
      <c r="K1467" s="264">
        <v>0</v>
      </c>
      <c r="L1467" s="264">
        <v>0</v>
      </c>
      <c r="M1467" s="264">
        <v>0</v>
      </c>
      <c r="N1467" s="267">
        <v>0</v>
      </c>
      <c r="O1467" s="266">
        <v>0</v>
      </c>
      <c r="P1467" s="294">
        <v>0.9</v>
      </c>
      <c r="Q1467" s="267">
        <v>0</v>
      </c>
      <c r="R1467" s="267">
        <v>0</v>
      </c>
      <c r="S1467" s="267">
        <v>0</v>
      </c>
      <c r="T1467" s="295">
        <v>0</v>
      </c>
      <c r="U1467" s="266">
        <v>0</v>
      </c>
      <c r="V1467" s="266">
        <v>0</v>
      </c>
      <c r="W1467" s="267">
        <v>0</v>
      </c>
      <c r="X1467" s="267">
        <v>0</v>
      </c>
      <c r="Y1467" s="268">
        <v>0</v>
      </c>
      <c r="Z1467" s="268">
        <v>0</v>
      </c>
      <c r="AA1467" s="295">
        <v>0</v>
      </c>
      <c r="AB1467" s="264">
        <v>0</v>
      </c>
      <c r="AC1467" s="264">
        <v>0</v>
      </c>
      <c r="AD1467" s="264">
        <v>1</v>
      </c>
      <c r="AE1467" s="264">
        <v>1</v>
      </c>
      <c r="AF1467" s="268">
        <v>0</v>
      </c>
      <c r="AG1467" s="268">
        <v>1</v>
      </c>
      <c r="AH1467" s="295">
        <v>-1</v>
      </c>
    </row>
    <row r="1468" spans="1:34">
      <c r="A1468" s="315" t="s">
        <v>2708</v>
      </c>
      <c r="B1468" s="321" t="s">
        <v>3373</v>
      </c>
      <c r="C1468" s="293" t="s">
        <v>2726</v>
      </c>
      <c r="D1468" s="321" t="s">
        <v>2727</v>
      </c>
      <c r="E1468" s="263">
        <v>0</v>
      </c>
      <c r="F1468" s="263">
        <v>0</v>
      </c>
      <c r="G1468" s="263">
        <v>0</v>
      </c>
      <c r="H1468" s="264">
        <v>0</v>
      </c>
      <c r="I1468" s="264">
        <v>0</v>
      </c>
      <c r="J1468" s="264">
        <v>0</v>
      </c>
      <c r="K1468" s="264">
        <v>0</v>
      </c>
      <c r="L1468" s="264">
        <v>0</v>
      </c>
      <c r="M1468" s="264">
        <v>0</v>
      </c>
      <c r="N1468" s="267">
        <v>0</v>
      </c>
      <c r="O1468" s="266">
        <v>0</v>
      </c>
      <c r="P1468" s="294">
        <v>0.9</v>
      </c>
      <c r="Q1468" s="267">
        <v>0</v>
      </c>
      <c r="R1468" s="267">
        <v>0</v>
      </c>
      <c r="S1468" s="267">
        <v>0</v>
      </c>
      <c r="T1468" s="295">
        <v>0</v>
      </c>
      <c r="U1468" s="266">
        <v>0</v>
      </c>
      <c r="V1468" s="266">
        <v>0</v>
      </c>
      <c r="W1468" s="267">
        <v>0</v>
      </c>
      <c r="X1468" s="267">
        <v>0</v>
      </c>
      <c r="Y1468" s="268">
        <v>0</v>
      </c>
      <c r="Z1468" s="268">
        <v>0</v>
      </c>
      <c r="AA1468" s="295">
        <v>0</v>
      </c>
      <c r="AB1468" s="264">
        <v>2</v>
      </c>
      <c r="AC1468" s="264">
        <v>2</v>
      </c>
      <c r="AD1468" s="264">
        <v>8</v>
      </c>
      <c r="AE1468" s="264">
        <v>7</v>
      </c>
      <c r="AF1468" s="268">
        <v>1</v>
      </c>
      <c r="AG1468" s="268">
        <v>0.875</v>
      </c>
      <c r="AH1468" s="295">
        <v>0.125</v>
      </c>
    </row>
    <row r="1469" spans="1:34">
      <c r="A1469" s="315" t="s">
        <v>2708</v>
      </c>
      <c r="B1469" s="321" t="s">
        <v>3376</v>
      </c>
      <c r="C1469" s="293" t="s">
        <v>2728</v>
      </c>
      <c r="D1469" s="321" t="s">
        <v>2729</v>
      </c>
      <c r="E1469" s="263">
        <v>0</v>
      </c>
      <c r="F1469" s="263">
        <v>0</v>
      </c>
      <c r="G1469" s="263">
        <v>0</v>
      </c>
      <c r="H1469" s="264">
        <v>0</v>
      </c>
      <c r="I1469" s="264">
        <v>0</v>
      </c>
      <c r="J1469" s="264">
        <v>0</v>
      </c>
      <c r="K1469" s="264">
        <v>0</v>
      </c>
      <c r="L1469" s="264">
        <v>0</v>
      </c>
      <c r="M1469" s="264">
        <v>0</v>
      </c>
      <c r="N1469" s="267">
        <v>0</v>
      </c>
      <c r="O1469" s="266">
        <v>0</v>
      </c>
      <c r="P1469" s="294">
        <v>0.9</v>
      </c>
      <c r="Q1469" s="267">
        <v>0</v>
      </c>
      <c r="R1469" s="267">
        <v>0</v>
      </c>
      <c r="S1469" s="267">
        <v>0</v>
      </c>
      <c r="T1469" s="295">
        <v>0</v>
      </c>
      <c r="U1469" s="266">
        <v>0</v>
      </c>
      <c r="V1469" s="266">
        <v>0</v>
      </c>
      <c r="W1469" s="267">
        <v>0</v>
      </c>
      <c r="X1469" s="267">
        <v>0</v>
      </c>
      <c r="Y1469" s="268">
        <v>0</v>
      </c>
      <c r="Z1469" s="268">
        <v>0</v>
      </c>
      <c r="AA1469" s="295">
        <v>0</v>
      </c>
      <c r="AB1469" s="264">
        <v>0</v>
      </c>
      <c r="AC1469" s="264">
        <v>0</v>
      </c>
      <c r="AD1469" s="264">
        <v>0</v>
      </c>
      <c r="AE1469" s="264">
        <v>0</v>
      </c>
      <c r="AF1469" s="268">
        <v>0</v>
      </c>
      <c r="AG1469" s="268">
        <v>0</v>
      </c>
      <c r="AH1469" s="295">
        <v>0</v>
      </c>
    </row>
    <row r="1470" spans="1:34">
      <c r="A1470" s="315" t="s">
        <v>2708</v>
      </c>
      <c r="B1470" s="321" t="s">
        <v>3373</v>
      </c>
      <c r="C1470" s="293" t="s">
        <v>2730</v>
      </c>
      <c r="D1470" s="321" t="s">
        <v>2731</v>
      </c>
      <c r="E1470" s="263">
        <v>1</v>
      </c>
      <c r="F1470" s="263">
        <v>0</v>
      </c>
      <c r="G1470" s="263">
        <v>0</v>
      </c>
      <c r="H1470" s="264">
        <v>6</v>
      </c>
      <c r="I1470" s="264">
        <v>0</v>
      </c>
      <c r="J1470" s="264">
        <v>3</v>
      </c>
      <c r="K1470" s="264">
        <v>5</v>
      </c>
      <c r="L1470" s="264">
        <v>0</v>
      </c>
      <c r="M1470" s="264">
        <v>3</v>
      </c>
      <c r="N1470" s="267">
        <v>0</v>
      </c>
      <c r="O1470" s="266">
        <v>0</v>
      </c>
      <c r="P1470" s="294">
        <v>0.9</v>
      </c>
      <c r="Q1470" s="267">
        <v>0</v>
      </c>
      <c r="R1470" s="267">
        <v>0</v>
      </c>
      <c r="S1470" s="267">
        <v>0</v>
      </c>
      <c r="T1470" s="295">
        <v>0</v>
      </c>
      <c r="U1470" s="266">
        <v>1</v>
      </c>
      <c r="V1470" s="266">
        <v>0</v>
      </c>
      <c r="W1470" s="267">
        <v>0</v>
      </c>
      <c r="X1470" s="267">
        <v>0</v>
      </c>
      <c r="Y1470" s="268">
        <v>0.5</v>
      </c>
      <c r="Z1470" s="268">
        <v>0.6</v>
      </c>
      <c r="AA1470" s="295">
        <v>-0.5</v>
      </c>
      <c r="AB1470" s="264">
        <v>31</v>
      </c>
      <c r="AC1470" s="264">
        <v>24</v>
      </c>
      <c r="AD1470" s="264">
        <v>12</v>
      </c>
      <c r="AE1470" s="264">
        <v>11</v>
      </c>
      <c r="AF1470" s="268">
        <v>0.774193548387097</v>
      </c>
      <c r="AG1470" s="268">
        <v>0.916666666666667</v>
      </c>
      <c r="AH1470" s="295">
        <v>-0.14247311827957</v>
      </c>
    </row>
    <row r="1471" spans="1:34">
      <c r="A1471" s="315" t="s">
        <v>2708</v>
      </c>
      <c r="B1471" s="321" t="s">
        <v>3375</v>
      </c>
      <c r="C1471" s="293" t="s">
        <v>2732</v>
      </c>
      <c r="D1471" s="321" t="s">
        <v>2733</v>
      </c>
      <c r="E1471" s="263">
        <v>0</v>
      </c>
      <c r="F1471" s="263">
        <v>0</v>
      </c>
      <c r="G1471" s="263">
        <v>0</v>
      </c>
      <c r="H1471" s="264">
        <v>0</v>
      </c>
      <c r="I1471" s="264">
        <v>0</v>
      </c>
      <c r="J1471" s="264">
        <v>0</v>
      </c>
      <c r="K1471" s="264">
        <v>0</v>
      </c>
      <c r="L1471" s="264">
        <v>0</v>
      </c>
      <c r="M1471" s="264">
        <v>0</v>
      </c>
      <c r="N1471" s="267">
        <v>0</v>
      </c>
      <c r="O1471" s="266">
        <v>0</v>
      </c>
      <c r="P1471" s="294">
        <v>0.9</v>
      </c>
      <c r="Q1471" s="267">
        <v>0</v>
      </c>
      <c r="R1471" s="267">
        <v>0</v>
      </c>
      <c r="S1471" s="267">
        <v>0</v>
      </c>
      <c r="T1471" s="295">
        <v>0</v>
      </c>
      <c r="U1471" s="266">
        <v>0</v>
      </c>
      <c r="V1471" s="266">
        <v>0</v>
      </c>
      <c r="W1471" s="267">
        <v>0</v>
      </c>
      <c r="X1471" s="267">
        <v>0</v>
      </c>
      <c r="Y1471" s="268">
        <v>0</v>
      </c>
      <c r="Z1471" s="268">
        <v>0</v>
      </c>
      <c r="AA1471" s="295">
        <v>0</v>
      </c>
      <c r="AB1471" s="264">
        <v>0</v>
      </c>
      <c r="AC1471" s="264">
        <v>0</v>
      </c>
      <c r="AD1471" s="264">
        <v>0</v>
      </c>
      <c r="AE1471" s="264">
        <v>0</v>
      </c>
      <c r="AF1471" s="268">
        <v>0</v>
      </c>
      <c r="AG1471" s="268">
        <v>0</v>
      </c>
      <c r="AH1471" s="295">
        <v>0</v>
      </c>
    </row>
    <row r="1472" spans="1:34">
      <c r="A1472" s="315" t="s">
        <v>2708</v>
      </c>
      <c r="B1472" s="321" t="s">
        <v>3373</v>
      </c>
      <c r="C1472" s="293" t="s">
        <v>2734</v>
      </c>
      <c r="D1472" s="321" t="s">
        <v>2735</v>
      </c>
      <c r="E1472" s="263">
        <v>0</v>
      </c>
      <c r="F1472" s="263">
        <v>0</v>
      </c>
      <c r="G1472" s="263">
        <v>0</v>
      </c>
      <c r="H1472" s="264">
        <v>0</v>
      </c>
      <c r="I1472" s="264">
        <v>0</v>
      </c>
      <c r="J1472" s="264">
        <v>0</v>
      </c>
      <c r="K1472" s="264">
        <v>0</v>
      </c>
      <c r="L1472" s="264">
        <v>0</v>
      </c>
      <c r="M1472" s="264">
        <v>0</v>
      </c>
      <c r="N1472" s="267">
        <v>0</v>
      </c>
      <c r="O1472" s="266">
        <v>0</v>
      </c>
      <c r="P1472" s="294">
        <v>0.9</v>
      </c>
      <c r="Q1472" s="267">
        <v>0</v>
      </c>
      <c r="R1472" s="267">
        <v>0</v>
      </c>
      <c r="S1472" s="267">
        <v>0</v>
      </c>
      <c r="T1472" s="295">
        <v>0</v>
      </c>
      <c r="U1472" s="266">
        <v>0</v>
      </c>
      <c r="V1472" s="266">
        <v>0</v>
      </c>
      <c r="W1472" s="267">
        <v>0</v>
      </c>
      <c r="X1472" s="267">
        <v>0</v>
      </c>
      <c r="Y1472" s="268">
        <v>0</v>
      </c>
      <c r="Z1472" s="268">
        <v>0</v>
      </c>
      <c r="AA1472" s="295">
        <v>0</v>
      </c>
      <c r="AB1472" s="264">
        <v>1</v>
      </c>
      <c r="AC1472" s="264">
        <v>0</v>
      </c>
      <c r="AD1472" s="264">
        <v>4</v>
      </c>
      <c r="AE1472" s="264">
        <v>4</v>
      </c>
      <c r="AF1472" s="268">
        <v>0</v>
      </c>
      <c r="AG1472" s="268">
        <v>1</v>
      </c>
      <c r="AH1472" s="295">
        <v>-1</v>
      </c>
    </row>
    <row r="1473" spans="1:34">
      <c r="A1473" s="315" t="s">
        <v>2708</v>
      </c>
      <c r="B1473" s="321" t="s">
        <v>3373</v>
      </c>
      <c r="C1473" s="293" t="s">
        <v>2736</v>
      </c>
      <c r="D1473" s="321" t="s">
        <v>2737</v>
      </c>
      <c r="E1473" s="263">
        <v>1</v>
      </c>
      <c r="F1473" s="263">
        <v>0</v>
      </c>
      <c r="G1473" s="263">
        <v>0</v>
      </c>
      <c r="H1473" s="264">
        <v>0</v>
      </c>
      <c r="I1473" s="264">
        <v>0</v>
      </c>
      <c r="J1473" s="264">
        <v>0</v>
      </c>
      <c r="K1473" s="264">
        <v>0</v>
      </c>
      <c r="L1473" s="264">
        <v>0</v>
      </c>
      <c r="M1473" s="264">
        <v>0</v>
      </c>
      <c r="N1473" s="267">
        <v>0</v>
      </c>
      <c r="O1473" s="266">
        <v>0</v>
      </c>
      <c r="P1473" s="294">
        <v>0.9</v>
      </c>
      <c r="Q1473" s="267">
        <v>0</v>
      </c>
      <c r="R1473" s="267">
        <v>0</v>
      </c>
      <c r="S1473" s="267">
        <v>0</v>
      </c>
      <c r="T1473" s="295">
        <v>0</v>
      </c>
      <c r="U1473" s="266">
        <v>1</v>
      </c>
      <c r="V1473" s="266">
        <v>0</v>
      </c>
      <c r="W1473" s="267">
        <v>0</v>
      </c>
      <c r="X1473" s="267">
        <v>0</v>
      </c>
      <c r="Y1473" s="268">
        <v>0</v>
      </c>
      <c r="Z1473" s="268">
        <v>0</v>
      </c>
      <c r="AA1473" s="295">
        <v>0</v>
      </c>
      <c r="AB1473" s="264">
        <v>6</v>
      </c>
      <c r="AC1473" s="264">
        <v>5</v>
      </c>
      <c r="AD1473" s="264">
        <v>1</v>
      </c>
      <c r="AE1473" s="264">
        <v>1</v>
      </c>
      <c r="AF1473" s="268">
        <v>0.833333333333333</v>
      </c>
      <c r="AG1473" s="268">
        <v>1</v>
      </c>
      <c r="AH1473" s="295">
        <v>-0.166666666666667</v>
      </c>
    </row>
    <row r="1474" spans="1:34">
      <c r="A1474" s="315" t="s">
        <v>2708</v>
      </c>
      <c r="B1474" s="321" t="s">
        <v>3375</v>
      </c>
      <c r="C1474" s="293" t="s">
        <v>2738</v>
      </c>
      <c r="D1474" s="321" t="s">
        <v>2739</v>
      </c>
      <c r="E1474" s="263">
        <v>0</v>
      </c>
      <c r="F1474" s="263">
        <v>0</v>
      </c>
      <c r="G1474" s="263">
        <v>0</v>
      </c>
      <c r="H1474" s="264">
        <v>0</v>
      </c>
      <c r="I1474" s="264">
        <v>0</v>
      </c>
      <c r="J1474" s="264">
        <v>0</v>
      </c>
      <c r="K1474" s="264">
        <v>0</v>
      </c>
      <c r="L1474" s="264">
        <v>0</v>
      </c>
      <c r="M1474" s="264">
        <v>0</v>
      </c>
      <c r="N1474" s="267">
        <v>0</v>
      </c>
      <c r="O1474" s="266">
        <v>0</v>
      </c>
      <c r="P1474" s="294">
        <v>0.9</v>
      </c>
      <c r="Q1474" s="267">
        <v>0</v>
      </c>
      <c r="R1474" s="267">
        <v>0</v>
      </c>
      <c r="S1474" s="267">
        <v>0</v>
      </c>
      <c r="T1474" s="295">
        <v>0</v>
      </c>
      <c r="U1474" s="266">
        <v>0</v>
      </c>
      <c r="V1474" s="266">
        <v>0</v>
      </c>
      <c r="W1474" s="267">
        <v>0</v>
      </c>
      <c r="X1474" s="267">
        <v>0</v>
      </c>
      <c r="Y1474" s="268">
        <v>0</v>
      </c>
      <c r="Z1474" s="268">
        <v>0</v>
      </c>
      <c r="AA1474" s="295">
        <v>0</v>
      </c>
      <c r="AB1474" s="264">
        <v>0</v>
      </c>
      <c r="AC1474" s="264">
        <v>0</v>
      </c>
      <c r="AD1474" s="264">
        <v>0</v>
      </c>
      <c r="AE1474" s="264">
        <v>0</v>
      </c>
      <c r="AF1474" s="268">
        <v>0</v>
      </c>
      <c r="AG1474" s="268">
        <v>0</v>
      </c>
      <c r="AH1474" s="295">
        <v>0</v>
      </c>
    </row>
    <row r="1475" spans="1:34">
      <c r="A1475" s="315" t="s">
        <v>2708</v>
      </c>
      <c r="B1475" s="321" t="s">
        <v>3374</v>
      </c>
      <c r="C1475" s="293" t="s">
        <v>2740</v>
      </c>
      <c r="D1475" s="321" t="s">
        <v>2741</v>
      </c>
      <c r="E1475" s="263">
        <v>1</v>
      </c>
      <c r="F1475" s="263">
        <v>0</v>
      </c>
      <c r="G1475" s="263">
        <v>0</v>
      </c>
      <c r="H1475" s="264">
        <v>0</v>
      </c>
      <c r="I1475" s="264">
        <v>0</v>
      </c>
      <c r="J1475" s="264">
        <v>0</v>
      </c>
      <c r="K1475" s="264">
        <v>0</v>
      </c>
      <c r="L1475" s="264">
        <v>0</v>
      </c>
      <c r="M1475" s="264">
        <v>0</v>
      </c>
      <c r="N1475" s="267">
        <v>0</v>
      </c>
      <c r="O1475" s="266">
        <v>0</v>
      </c>
      <c r="P1475" s="294">
        <v>0.9</v>
      </c>
      <c r="Q1475" s="267">
        <v>0</v>
      </c>
      <c r="R1475" s="267">
        <v>0</v>
      </c>
      <c r="S1475" s="267">
        <v>0</v>
      </c>
      <c r="T1475" s="295">
        <v>0</v>
      </c>
      <c r="U1475" s="266">
        <v>1</v>
      </c>
      <c r="V1475" s="266">
        <v>0</v>
      </c>
      <c r="W1475" s="267">
        <v>0</v>
      </c>
      <c r="X1475" s="267">
        <v>0</v>
      </c>
      <c r="Y1475" s="268">
        <v>0</v>
      </c>
      <c r="Z1475" s="268">
        <v>0</v>
      </c>
      <c r="AA1475" s="295">
        <v>0</v>
      </c>
      <c r="AB1475" s="264">
        <v>2</v>
      </c>
      <c r="AC1475" s="264">
        <v>1</v>
      </c>
      <c r="AD1475" s="264">
        <v>0</v>
      </c>
      <c r="AE1475" s="264">
        <v>0</v>
      </c>
      <c r="AF1475" s="268">
        <v>0.5</v>
      </c>
      <c r="AG1475" s="268">
        <v>0</v>
      </c>
      <c r="AH1475" s="295">
        <v>0.5</v>
      </c>
    </row>
    <row r="1476" spans="1:34">
      <c r="A1476" s="315" t="s">
        <v>2708</v>
      </c>
      <c r="B1476" s="321" t="s">
        <v>3373</v>
      </c>
      <c r="C1476" s="293" t="s">
        <v>2742</v>
      </c>
      <c r="D1476" s="321" t="s">
        <v>2743</v>
      </c>
      <c r="E1476" s="263">
        <v>0</v>
      </c>
      <c r="F1476" s="263">
        <v>0</v>
      </c>
      <c r="G1476" s="263">
        <v>0</v>
      </c>
      <c r="H1476" s="264">
        <v>4</v>
      </c>
      <c r="I1476" s="264">
        <v>0</v>
      </c>
      <c r="J1476" s="264">
        <v>4</v>
      </c>
      <c r="K1476" s="264">
        <v>3</v>
      </c>
      <c r="L1476" s="264">
        <v>0</v>
      </c>
      <c r="M1476" s="264">
        <v>3</v>
      </c>
      <c r="N1476" s="267">
        <v>0</v>
      </c>
      <c r="O1476" s="266">
        <v>0</v>
      </c>
      <c r="P1476" s="294">
        <v>0.9</v>
      </c>
      <c r="Q1476" s="267">
        <v>0</v>
      </c>
      <c r="R1476" s="267">
        <v>0</v>
      </c>
      <c r="S1476" s="267">
        <v>0</v>
      </c>
      <c r="T1476" s="295">
        <v>0</v>
      </c>
      <c r="U1476" s="266">
        <v>0</v>
      </c>
      <c r="V1476" s="266">
        <v>0</v>
      </c>
      <c r="W1476" s="267">
        <v>0</v>
      </c>
      <c r="X1476" s="267">
        <v>0</v>
      </c>
      <c r="Y1476" s="268">
        <v>1</v>
      </c>
      <c r="Z1476" s="268">
        <v>1</v>
      </c>
      <c r="AA1476" s="295">
        <v>-1</v>
      </c>
      <c r="AB1476" s="264">
        <v>13</v>
      </c>
      <c r="AC1476" s="264">
        <v>13</v>
      </c>
      <c r="AD1476" s="264">
        <v>9</v>
      </c>
      <c r="AE1476" s="264">
        <v>9</v>
      </c>
      <c r="AF1476" s="268">
        <v>1</v>
      </c>
      <c r="AG1476" s="268">
        <v>1</v>
      </c>
      <c r="AH1476" s="295">
        <v>0</v>
      </c>
    </row>
    <row r="1477" spans="1:34">
      <c r="A1477" s="315" t="s">
        <v>2708</v>
      </c>
      <c r="B1477" s="321" t="s">
        <v>3375</v>
      </c>
      <c r="C1477" s="293" t="s">
        <v>2744</v>
      </c>
      <c r="D1477" s="321" t="s">
        <v>2745</v>
      </c>
      <c r="E1477" s="263">
        <v>0</v>
      </c>
      <c r="F1477" s="263">
        <v>0</v>
      </c>
      <c r="G1477" s="263">
        <v>0</v>
      </c>
      <c r="H1477" s="264">
        <v>0</v>
      </c>
      <c r="I1477" s="264">
        <v>0</v>
      </c>
      <c r="J1477" s="264">
        <v>0</v>
      </c>
      <c r="K1477" s="264">
        <v>0</v>
      </c>
      <c r="L1477" s="264">
        <v>0</v>
      </c>
      <c r="M1477" s="264">
        <v>0</v>
      </c>
      <c r="N1477" s="267">
        <v>0</v>
      </c>
      <c r="O1477" s="266">
        <v>0</v>
      </c>
      <c r="P1477" s="294">
        <v>0.9</v>
      </c>
      <c r="Q1477" s="267">
        <v>0</v>
      </c>
      <c r="R1477" s="267">
        <v>0</v>
      </c>
      <c r="S1477" s="267">
        <v>0</v>
      </c>
      <c r="T1477" s="295">
        <v>0</v>
      </c>
      <c r="U1477" s="266">
        <v>0</v>
      </c>
      <c r="V1477" s="266">
        <v>0</v>
      </c>
      <c r="W1477" s="267">
        <v>0</v>
      </c>
      <c r="X1477" s="267">
        <v>0</v>
      </c>
      <c r="Y1477" s="268">
        <v>0</v>
      </c>
      <c r="Z1477" s="268">
        <v>0</v>
      </c>
      <c r="AA1477" s="295">
        <v>0</v>
      </c>
      <c r="AB1477" s="264">
        <v>0</v>
      </c>
      <c r="AC1477" s="264">
        <v>0</v>
      </c>
      <c r="AD1477" s="264">
        <v>0</v>
      </c>
      <c r="AE1477" s="264">
        <v>0</v>
      </c>
      <c r="AF1477" s="268">
        <v>0</v>
      </c>
      <c r="AG1477" s="268">
        <v>0</v>
      </c>
      <c r="AH1477" s="295">
        <v>0</v>
      </c>
    </row>
    <row r="1478" spans="1:34">
      <c r="A1478" s="315" t="s">
        <v>2708</v>
      </c>
      <c r="B1478" s="321" t="s">
        <v>3373</v>
      </c>
      <c r="C1478" s="293" t="s">
        <v>2746</v>
      </c>
      <c r="D1478" s="321" t="s">
        <v>2747</v>
      </c>
      <c r="E1478" s="263">
        <v>0</v>
      </c>
      <c r="F1478" s="263">
        <v>0</v>
      </c>
      <c r="G1478" s="263">
        <v>0</v>
      </c>
      <c r="H1478" s="264">
        <v>0</v>
      </c>
      <c r="I1478" s="264">
        <v>0</v>
      </c>
      <c r="J1478" s="264">
        <v>0</v>
      </c>
      <c r="K1478" s="264">
        <v>1</v>
      </c>
      <c r="L1478" s="264">
        <v>0</v>
      </c>
      <c r="M1478" s="264">
        <v>1</v>
      </c>
      <c r="N1478" s="267">
        <v>0</v>
      </c>
      <c r="O1478" s="266">
        <v>0</v>
      </c>
      <c r="P1478" s="294">
        <v>0.9</v>
      </c>
      <c r="Q1478" s="267">
        <v>0</v>
      </c>
      <c r="R1478" s="267">
        <v>0</v>
      </c>
      <c r="S1478" s="267">
        <v>0</v>
      </c>
      <c r="T1478" s="295">
        <v>0</v>
      </c>
      <c r="U1478" s="266">
        <v>0</v>
      </c>
      <c r="V1478" s="266">
        <v>0</v>
      </c>
      <c r="W1478" s="267">
        <v>0</v>
      </c>
      <c r="X1478" s="267">
        <v>0</v>
      </c>
      <c r="Y1478" s="268">
        <v>0</v>
      </c>
      <c r="Z1478" s="268">
        <v>1</v>
      </c>
      <c r="AA1478" s="295">
        <v>0</v>
      </c>
      <c r="AB1478" s="264">
        <v>1</v>
      </c>
      <c r="AC1478" s="264">
        <v>1</v>
      </c>
      <c r="AD1478" s="264">
        <v>0</v>
      </c>
      <c r="AE1478" s="264">
        <v>0</v>
      </c>
      <c r="AF1478" s="268">
        <v>1</v>
      </c>
      <c r="AG1478" s="268">
        <v>0</v>
      </c>
      <c r="AH1478" s="295">
        <v>1</v>
      </c>
    </row>
    <row r="1479" spans="1:34">
      <c r="A1479" s="315" t="s">
        <v>2708</v>
      </c>
      <c r="B1479" s="321" t="s">
        <v>3377</v>
      </c>
      <c r="C1479" s="293" t="s">
        <v>2748</v>
      </c>
      <c r="D1479" s="321" t="s">
        <v>2749</v>
      </c>
      <c r="E1479" s="263">
        <v>0</v>
      </c>
      <c r="F1479" s="263">
        <v>0</v>
      </c>
      <c r="G1479" s="263">
        <v>0</v>
      </c>
      <c r="H1479" s="264">
        <v>0</v>
      </c>
      <c r="I1479" s="264">
        <v>0</v>
      </c>
      <c r="J1479" s="264">
        <v>0</v>
      </c>
      <c r="K1479" s="264">
        <v>0</v>
      </c>
      <c r="L1479" s="264">
        <v>0</v>
      </c>
      <c r="M1479" s="264">
        <v>0</v>
      </c>
      <c r="N1479" s="267">
        <v>0</v>
      </c>
      <c r="O1479" s="266">
        <v>0</v>
      </c>
      <c r="P1479" s="294">
        <v>0.9</v>
      </c>
      <c r="Q1479" s="267">
        <v>0</v>
      </c>
      <c r="R1479" s="267">
        <v>0</v>
      </c>
      <c r="S1479" s="267">
        <v>0</v>
      </c>
      <c r="T1479" s="295">
        <v>0</v>
      </c>
      <c r="U1479" s="266">
        <v>0</v>
      </c>
      <c r="V1479" s="266">
        <v>0</v>
      </c>
      <c r="W1479" s="267">
        <v>0</v>
      </c>
      <c r="X1479" s="267">
        <v>0</v>
      </c>
      <c r="Y1479" s="268">
        <v>0</v>
      </c>
      <c r="Z1479" s="268">
        <v>0</v>
      </c>
      <c r="AA1479" s="295">
        <v>0</v>
      </c>
      <c r="AB1479" s="264">
        <v>0</v>
      </c>
      <c r="AC1479" s="264">
        <v>0</v>
      </c>
      <c r="AD1479" s="264">
        <v>0</v>
      </c>
      <c r="AE1479" s="264">
        <v>0</v>
      </c>
      <c r="AF1479" s="268">
        <v>0</v>
      </c>
      <c r="AG1479" s="268">
        <v>0</v>
      </c>
      <c r="AH1479" s="295">
        <v>0</v>
      </c>
    </row>
    <row r="1480" spans="1:34">
      <c r="A1480" s="315" t="s">
        <v>2708</v>
      </c>
      <c r="B1480" s="321" t="s">
        <v>3374</v>
      </c>
      <c r="C1480" s="293" t="s">
        <v>2750</v>
      </c>
      <c r="D1480" s="321" t="s">
        <v>2751</v>
      </c>
      <c r="E1480" s="263">
        <v>0</v>
      </c>
      <c r="F1480" s="263">
        <v>0</v>
      </c>
      <c r="G1480" s="263">
        <v>0</v>
      </c>
      <c r="H1480" s="264">
        <v>0</v>
      </c>
      <c r="I1480" s="264">
        <v>0</v>
      </c>
      <c r="J1480" s="264">
        <v>0</v>
      </c>
      <c r="K1480" s="264">
        <v>0</v>
      </c>
      <c r="L1480" s="264">
        <v>0</v>
      </c>
      <c r="M1480" s="264">
        <v>0</v>
      </c>
      <c r="N1480" s="267">
        <v>0</v>
      </c>
      <c r="O1480" s="266">
        <v>0</v>
      </c>
      <c r="P1480" s="294">
        <v>0.9</v>
      </c>
      <c r="Q1480" s="267">
        <v>0</v>
      </c>
      <c r="R1480" s="267">
        <v>0</v>
      </c>
      <c r="S1480" s="267">
        <v>0</v>
      </c>
      <c r="T1480" s="295">
        <v>0</v>
      </c>
      <c r="U1480" s="266">
        <v>0</v>
      </c>
      <c r="V1480" s="266">
        <v>0</v>
      </c>
      <c r="W1480" s="267">
        <v>0</v>
      </c>
      <c r="X1480" s="267">
        <v>0</v>
      </c>
      <c r="Y1480" s="268">
        <v>0</v>
      </c>
      <c r="Z1480" s="268">
        <v>0</v>
      </c>
      <c r="AA1480" s="295">
        <v>0</v>
      </c>
      <c r="AB1480" s="264">
        <v>0</v>
      </c>
      <c r="AC1480" s="264">
        <v>0</v>
      </c>
      <c r="AD1480" s="264">
        <v>0</v>
      </c>
      <c r="AE1480" s="264">
        <v>0</v>
      </c>
      <c r="AF1480" s="268">
        <v>0</v>
      </c>
      <c r="AG1480" s="268">
        <v>0</v>
      </c>
      <c r="AH1480" s="295">
        <v>0</v>
      </c>
    </row>
    <row r="1481" spans="1:34">
      <c r="A1481" s="315" t="s">
        <v>2708</v>
      </c>
      <c r="B1481" s="321" t="s">
        <v>3373</v>
      </c>
      <c r="C1481" s="293" t="s">
        <v>2752</v>
      </c>
      <c r="D1481" s="321" t="s">
        <v>2753</v>
      </c>
      <c r="E1481" s="263">
        <v>0</v>
      </c>
      <c r="F1481" s="263">
        <v>0</v>
      </c>
      <c r="G1481" s="263">
        <v>0</v>
      </c>
      <c r="H1481" s="264">
        <v>6</v>
      </c>
      <c r="I1481" s="264">
        <v>0</v>
      </c>
      <c r="J1481" s="264">
        <v>3</v>
      </c>
      <c r="K1481" s="264">
        <v>0</v>
      </c>
      <c r="L1481" s="264">
        <v>0</v>
      </c>
      <c r="M1481" s="264">
        <v>0</v>
      </c>
      <c r="N1481" s="267">
        <v>0</v>
      </c>
      <c r="O1481" s="266">
        <v>0</v>
      </c>
      <c r="P1481" s="294">
        <v>0.9</v>
      </c>
      <c r="Q1481" s="267">
        <v>0</v>
      </c>
      <c r="R1481" s="267">
        <v>0</v>
      </c>
      <c r="S1481" s="267">
        <v>0</v>
      </c>
      <c r="T1481" s="295">
        <v>0</v>
      </c>
      <c r="U1481" s="266">
        <v>0</v>
      </c>
      <c r="V1481" s="266">
        <v>0</v>
      </c>
      <c r="W1481" s="267">
        <v>0</v>
      </c>
      <c r="X1481" s="267">
        <v>0</v>
      </c>
      <c r="Y1481" s="268">
        <v>0.5</v>
      </c>
      <c r="Z1481" s="268">
        <v>0</v>
      </c>
      <c r="AA1481" s="295">
        <v>-0.5</v>
      </c>
      <c r="AB1481" s="264">
        <v>16</v>
      </c>
      <c r="AC1481" s="264">
        <v>13</v>
      </c>
      <c r="AD1481" s="264">
        <v>19</v>
      </c>
      <c r="AE1481" s="264">
        <v>19</v>
      </c>
      <c r="AF1481" s="268">
        <v>0.8125</v>
      </c>
      <c r="AG1481" s="268">
        <v>1</v>
      </c>
      <c r="AH1481" s="295">
        <v>-0.1875</v>
      </c>
    </row>
    <row r="1482" spans="1:34">
      <c r="A1482" s="315" t="s">
        <v>2708</v>
      </c>
      <c r="B1482" s="321" t="s">
        <v>3375</v>
      </c>
      <c r="C1482" s="293" t="s">
        <v>2754</v>
      </c>
      <c r="D1482" s="321" t="s">
        <v>2755</v>
      </c>
      <c r="E1482" s="263">
        <v>0</v>
      </c>
      <c r="F1482" s="263">
        <v>0</v>
      </c>
      <c r="G1482" s="263">
        <v>0</v>
      </c>
      <c r="H1482" s="264">
        <v>0</v>
      </c>
      <c r="I1482" s="264">
        <v>0</v>
      </c>
      <c r="J1482" s="264">
        <v>0</v>
      </c>
      <c r="K1482" s="264">
        <v>0</v>
      </c>
      <c r="L1482" s="264">
        <v>0</v>
      </c>
      <c r="M1482" s="264">
        <v>0</v>
      </c>
      <c r="N1482" s="267">
        <v>0</v>
      </c>
      <c r="O1482" s="266">
        <v>0</v>
      </c>
      <c r="P1482" s="294">
        <v>0.9</v>
      </c>
      <c r="Q1482" s="267">
        <v>0</v>
      </c>
      <c r="R1482" s="267">
        <v>0</v>
      </c>
      <c r="S1482" s="267">
        <v>0</v>
      </c>
      <c r="T1482" s="295">
        <v>0</v>
      </c>
      <c r="U1482" s="266">
        <v>0</v>
      </c>
      <c r="V1482" s="266">
        <v>0</v>
      </c>
      <c r="W1482" s="267">
        <v>0</v>
      </c>
      <c r="X1482" s="267">
        <v>0</v>
      </c>
      <c r="Y1482" s="268">
        <v>0</v>
      </c>
      <c r="Z1482" s="268">
        <v>0</v>
      </c>
      <c r="AA1482" s="295">
        <v>0</v>
      </c>
      <c r="AB1482" s="264">
        <v>0</v>
      </c>
      <c r="AC1482" s="264">
        <v>0</v>
      </c>
      <c r="AD1482" s="264">
        <v>0</v>
      </c>
      <c r="AE1482" s="264">
        <v>0</v>
      </c>
      <c r="AF1482" s="268">
        <v>0</v>
      </c>
      <c r="AG1482" s="268">
        <v>0</v>
      </c>
      <c r="AH1482" s="295">
        <v>0</v>
      </c>
    </row>
    <row r="1483" spans="1:34">
      <c r="A1483" s="315" t="s">
        <v>2708</v>
      </c>
      <c r="B1483" s="321" t="s">
        <v>3375</v>
      </c>
      <c r="C1483" s="293" t="s">
        <v>2756</v>
      </c>
      <c r="D1483" s="321" t="s">
        <v>2757</v>
      </c>
      <c r="E1483" s="263">
        <v>0</v>
      </c>
      <c r="F1483" s="263">
        <v>0</v>
      </c>
      <c r="G1483" s="263">
        <v>0</v>
      </c>
      <c r="H1483" s="264">
        <v>0</v>
      </c>
      <c r="I1483" s="264">
        <v>0</v>
      </c>
      <c r="J1483" s="264">
        <v>0</v>
      </c>
      <c r="K1483" s="264">
        <v>0</v>
      </c>
      <c r="L1483" s="264">
        <v>0</v>
      </c>
      <c r="M1483" s="264">
        <v>0</v>
      </c>
      <c r="N1483" s="267">
        <v>0</v>
      </c>
      <c r="O1483" s="266">
        <v>0</v>
      </c>
      <c r="P1483" s="294">
        <v>0.9</v>
      </c>
      <c r="Q1483" s="267">
        <v>0</v>
      </c>
      <c r="R1483" s="267">
        <v>0</v>
      </c>
      <c r="S1483" s="267">
        <v>0</v>
      </c>
      <c r="T1483" s="295">
        <v>0</v>
      </c>
      <c r="U1483" s="266">
        <v>0</v>
      </c>
      <c r="V1483" s="266">
        <v>0</v>
      </c>
      <c r="W1483" s="267">
        <v>0</v>
      </c>
      <c r="X1483" s="267">
        <v>0</v>
      </c>
      <c r="Y1483" s="268">
        <v>0</v>
      </c>
      <c r="Z1483" s="268">
        <v>0</v>
      </c>
      <c r="AA1483" s="295">
        <v>0</v>
      </c>
      <c r="AB1483" s="264">
        <v>0</v>
      </c>
      <c r="AC1483" s="264">
        <v>0</v>
      </c>
      <c r="AD1483" s="264">
        <v>0</v>
      </c>
      <c r="AE1483" s="264">
        <v>0</v>
      </c>
      <c r="AF1483" s="268">
        <v>0</v>
      </c>
      <c r="AG1483" s="268">
        <v>0</v>
      </c>
      <c r="AH1483" s="295">
        <v>0</v>
      </c>
    </row>
    <row r="1484" spans="1:34">
      <c r="A1484" s="315" t="s">
        <v>2708</v>
      </c>
      <c r="B1484" s="321" t="s">
        <v>3377</v>
      </c>
      <c r="C1484" s="293" t="s">
        <v>2758</v>
      </c>
      <c r="D1484" s="321" t="s">
        <v>2759</v>
      </c>
      <c r="E1484" s="263">
        <v>0</v>
      </c>
      <c r="F1484" s="263">
        <v>0</v>
      </c>
      <c r="G1484" s="263">
        <v>0</v>
      </c>
      <c r="H1484" s="264">
        <v>0</v>
      </c>
      <c r="I1484" s="264">
        <v>0</v>
      </c>
      <c r="J1484" s="264">
        <v>0</v>
      </c>
      <c r="K1484" s="264">
        <v>0</v>
      </c>
      <c r="L1484" s="264">
        <v>0</v>
      </c>
      <c r="M1484" s="264">
        <v>0</v>
      </c>
      <c r="N1484" s="267">
        <v>0</v>
      </c>
      <c r="O1484" s="266">
        <v>0</v>
      </c>
      <c r="P1484" s="294">
        <v>0.9</v>
      </c>
      <c r="Q1484" s="267">
        <v>0</v>
      </c>
      <c r="R1484" s="267">
        <v>0</v>
      </c>
      <c r="S1484" s="267">
        <v>0</v>
      </c>
      <c r="T1484" s="295">
        <v>0</v>
      </c>
      <c r="U1484" s="266">
        <v>0</v>
      </c>
      <c r="V1484" s="266">
        <v>0</v>
      </c>
      <c r="W1484" s="267">
        <v>0</v>
      </c>
      <c r="X1484" s="267">
        <v>0</v>
      </c>
      <c r="Y1484" s="268">
        <v>0</v>
      </c>
      <c r="Z1484" s="268">
        <v>0</v>
      </c>
      <c r="AA1484" s="295">
        <v>0</v>
      </c>
      <c r="AB1484" s="264">
        <v>0</v>
      </c>
      <c r="AC1484" s="264">
        <v>0</v>
      </c>
      <c r="AD1484" s="264">
        <v>0</v>
      </c>
      <c r="AE1484" s="264">
        <v>0</v>
      </c>
      <c r="AF1484" s="268">
        <v>0</v>
      </c>
      <c r="AG1484" s="268">
        <v>0</v>
      </c>
      <c r="AH1484" s="295">
        <v>0</v>
      </c>
    </row>
    <row r="1485" spans="1:34">
      <c r="A1485" s="315" t="s">
        <v>2708</v>
      </c>
      <c r="B1485" s="321" t="s">
        <v>3376</v>
      </c>
      <c r="C1485" s="293" t="s">
        <v>2760</v>
      </c>
      <c r="D1485" s="321" t="s">
        <v>2761</v>
      </c>
      <c r="E1485" s="263">
        <v>0</v>
      </c>
      <c r="F1485" s="263">
        <v>0</v>
      </c>
      <c r="G1485" s="263">
        <v>0</v>
      </c>
      <c r="H1485" s="264">
        <v>0</v>
      </c>
      <c r="I1485" s="264">
        <v>0</v>
      </c>
      <c r="J1485" s="264">
        <v>0</v>
      </c>
      <c r="K1485" s="264">
        <v>0</v>
      </c>
      <c r="L1485" s="264">
        <v>0</v>
      </c>
      <c r="M1485" s="264">
        <v>0</v>
      </c>
      <c r="N1485" s="267">
        <v>0</v>
      </c>
      <c r="O1485" s="266">
        <v>0</v>
      </c>
      <c r="P1485" s="294">
        <v>0.9</v>
      </c>
      <c r="Q1485" s="267">
        <v>0</v>
      </c>
      <c r="R1485" s="267">
        <v>0</v>
      </c>
      <c r="S1485" s="267">
        <v>0</v>
      </c>
      <c r="T1485" s="295">
        <v>0</v>
      </c>
      <c r="U1485" s="266">
        <v>0</v>
      </c>
      <c r="V1485" s="266">
        <v>0</v>
      </c>
      <c r="W1485" s="267">
        <v>0</v>
      </c>
      <c r="X1485" s="267">
        <v>0</v>
      </c>
      <c r="Y1485" s="268">
        <v>0</v>
      </c>
      <c r="Z1485" s="268">
        <v>0</v>
      </c>
      <c r="AA1485" s="295">
        <v>0</v>
      </c>
      <c r="AB1485" s="264">
        <v>0</v>
      </c>
      <c r="AC1485" s="264">
        <v>0</v>
      </c>
      <c r="AD1485" s="264">
        <v>7</v>
      </c>
      <c r="AE1485" s="264">
        <v>7</v>
      </c>
      <c r="AF1485" s="268">
        <v>0</v>
      </c>
      <c r="AG1485" s="268">
        <v>1</v>
      </c>
      <c r="AH1485" s="295">
        <v>-1</v>
      </c>
    </row>
    <row r="1486" spans="1:34">
      <c r="A1486" s="315" t="s">
        <v>2708</v>
      </c>
      <c r="B1486" s="321" t="s">
        <v>3377</v>
      </c>
      <c r="C1486" s="293" t="s">
        <v>2762</v>
      </c>
      <c r="D1486" s="321" t="s">
        <v>2763</v>
      </c>
      <c r="E1486" s="263">
        <v>0</v>
      </c>
      <c r="F1486" s="263">
        <v>0</v>
      </c>
      <c r="G1486" s="263">
        <v>0</v>
      </c>
      <c r="H1486" s="264">
        <v>0</v>
      </c>
      <c r="I1486" s="264">
        <v>0</v>
      </c>
      <c r="J1486" s="264">
        <v>0</v>
      </c>
      <c r="K1486" s="264">
        <v>0</v>
      </c>
      <c r="L1486" s="264">
        <v>0</v>
      </c>
      <c r="M1486" s="264">
        <v>0</v>
      </c>
      <c r="N1486" s="267">
        <v>0</v>
      </c>
      <c r="O1486" s="266">
        <v>0</v>
      </c>
      <c r="P1486" s="294">
        <v>0.9</v>
      </c>
      <c r="Q1486" s="267">
        <v>0</v>
      </c>
      <c r="R1486" s="267">
        <v>0</v>
      </c>
      <c r="S1486" s="267">
        <v>0</v>
      </c>
      <c r="T1486" s="295">
        <v>0</v>
      </c>
      <c r="U1486" s="266">
        <v>0</v>
      </c>
      <c r="V1486" s="266">
        <v>0</v>
      </c>
      <c r="W1486" s="267">
        <v>0</v>
      </c>
      <c r="X1486" s="267">
        <v>0</v>
      </c>
      <c r="Y1486" s="268">
        <v>0</v>
      </c>
      <c r="Z1486" s="268">
        <v>0</v>
      </c>
      <c r="AA1486" s="295">
        <v>0</v>
      </c>
      <c r="AB1486" s="264">
        <v>1</v>
      </c>
      <c r="AC1486" s="264">
        <v>1</v>
      </c>
      <c r="AD1486" s="264">
        <v>0</v>
      </c>
      <c r="AE1486" s="264">
        <v>0</v>
      </c>
      <c r="AF1486" s="268">
        <v>1</v>
      </c>
      <c r="AG1486" s="268">
        <v>0</v>
      </c>
      <c r="AH1486" s="295">
        <v>1</v>
      </c>
    </row>
    <row r="1487" spans="1:34">
      <c r="A1487" s="315" t="s">
        <v>2708</v>
      </c>
      <c r="B1487" s="321" t="s">
        <v>3373</v>
      </c>
      <c r="C1487" s="293" t="s">
        <v>2764</v>
      </c>
      <c r="D1487" s="321" t="s">
        <v>2765</v>
      </c>
      <c r="E1487" s="263">
        <v>0</v>
      </c>
      <c r="F1487" s="263">
        <v>0</v>
      </c>
      <c r="G1487" s="263">
        <v>0</v>
      </c>
      <c r="H1487" s="264">
        <v>2</v>
      </c>
      <c r="I1487" s="264">
        <v>0</v>
      </c>
      <c r="J1487" s="264">
        <v>1</v>
      </c>
      <c r="K1487" s="264">
        <v>2</v>
      </c>
      <c r="L1487" s="264">
        <v>0</v>
      </c>
      <c r="M1487" s="264">
        <v>2</v>
      </c>
      <c r="N1487" s="267">
        <v>0</v>
      </c>
      <c r="O1487" s="266">
        <v>0</v>
      </c>
      <c r="P1487" s="294">
        <v>0.9</v>
      </c>
      <c r="Q1487" s="267">
        <v>0</v>
      </c>
      <c r="R1487" s="267">
        <v>0</v>
      </c>
      <c r="S1487" s="267">
        <v>0</v>
      </c>
      <c r="T1487" s="295">
        <v>0</v>
      </c>
      <c r="U1487" s="266">
        <v>0</v>
      </c>
      <c r="V1487" s="266">
        <v>0</v>
      </c>
      <c r="W1487" s="267">
        <v>0</v>
      </c>
      <c r="X1487" s="267">
        <v>0</v>
      </c>
      <c r="Y1487" s="268">
        <v>0.5</v>
      </c>
      <c r="Z1487" s="268">
        <v>1</v>
      </c>
      <c r="AA1487" s="295">
        <v>-0.5</v>
      </c>
      <c r="AB1487" s="264">
        <v>4</v>
      </c>
      <c r="AC1487" s="264">
        <v>3</v>
      </c>
      <c r="AD1487" s="264">
        <v>2</v>
      </c>
      <c r="AE1487" s="264">
        <v>2</v>
      </c>
      <c r="AF1487" s="268">
        <v>0.75</v>
      </c>
      <c r="AG1487" s="268">
        <v>1</v>
      </c>
      <c r="AH1487" s="295">
        <v>-0.25</v>
      </c>
    </row>
    <row r="1488" spans="1:34">
      <c r="A1488" s="315" t="s">
        <v>2708</v>
      </c>
      <c r="B1488" s="321" t="s">
        <v>3375</v>
      </c>
      <c r="C1488" s="293" t="s">
        <v>2766</v>
      </c>
      <c r="D1488" s="321" t="s">
        <v>2767</v>
      </c>
      <c r="E1488" s="263">
        <v>0</v>
      </c>
      <c r="F1488" s="263">
        <v>0</v>
      </c>
      <c r="G1488" s="263">
        <v>0</v>
      </c>
      <c r="H1488" s="264">
        <v>0</v>
      </c>
      <c r="I1488" s="264">
        <v>0</v>
      </c>
      <c r="J1488" s="264">
        <v>0</v>
      </c>
      <c r="K1488" s="264">
        <v>0</v>
      </c>
      <c r="L1488" s="264">
        <v>0</v>
      </c>
      <c r="M1488" s="264">
        <v>0</v>
      </c>
      <c r="N1488" s="267">
        <v>0</v>
      </c>
      <c r="O1488" s="266">
        <v>0</v>
      </c>
      <c r="P1488" s="294">
        <v>0.9</v>
      </c>
      <c r="Q1488" s="267">
        <v>0</v>
      </c>
      <c r="R1488" s="267">
        <v>0</v>
      </c>
      <c r="S1488" s="267">
        <v>0</v>
      </c>
      <c r="T1488" s="295">
        <v>0</v>
      </c>
      <c r="U1488" s="266">
        <v>0</v>
      </c>
      <c r="V1488" s="266">
        <v>0</v>
      </c>
      <c r="W1488" s="267">
        <v>0</v>
      </c>
      <c r="X1488" s="267">
        <v>0</v>
      </c>
      <c r="Y1488" s="268">
        <v>0</v>
      </c>
      <c r="Z1488" s="268">
        <v>0</v>
      </c>
      <c r="AA1488" s="295">
        <v>0</v>
      </c>
      <c r="AB1488" s="264">
        <v>0</v>
      </c>
      <c r="AC1488" s="264">
        <v>0</v>
      </c>
      <c r="AD1488" s="264">
        <v>0</v>
      </c>
      <c r="AE1488" s="264">
        <v>0</v>
      </c>
      <c r="AF1488" s="268">
        <v>0</v>
      </c>
      <c r="AG1488" s="268">
        <v>0</v>
      </c>
      <c r="AH1488" s="295">
        <v>0</v>
      </c>
    </row>
    <row r="1489" spans="1:34">
      <c r="A1489" s="315" t="s">
        <v>2708</v>
      </c>
      <c r="B1489" s="321" t="s">
        <v>3373</v>
      </c>
      <c r="C1489" s="293" t="s">
        <v>2768</v>
      </c>
      <c r="D1489" s="321" t="s">
        <v>2769</v>
      </c>
      <c r="E1489" s="263">
        <v>1</v>
      </c>
      <c r="F1489" s="263">
        <v>0</v>
      </c>
      <c r="G1489" s="263">
        <v>1</v>
      </c>
      <c r="H1489" s="264">
        <v>17</v>
      </c>
      <c r="I1489" s="264">
        <v>0</v>
      </c>
      <c r="J1489" s="264">
        <v>17</v>
      </c>
      <c r="K1489" s="264">
        <v>11</v>
      </c>
      <c r="L1489" s="264">
        <v>0</v>
      </c>
      <c r="M1489" s="264">
        <v>10</v>
      </c>
      <c r="N1489" s="267">
        <v>0</v>
      </c>
      <c r="O1489" s="266">
        <v>0</v>
      </c>
      <c r="P1489" s="294">
        <v>0.9</v>
      </c>
      <c r="Q1489" s="267">
        <v>0</v>
      </c>
      <c r="R1489" s="267">
        <v>0</v>
      </c>
      <c r="S1489" s="267">
        <v>0</v>
      </c>
      <c r="T1489" s="295">
        <v>0</v>
      </c>
      <c r="U1489" s="266">
        <v>1</v>
      </c>
      <c r="V1489" s="266">
        <v>1</v>
      </c>
      <c r="W1489" s="267">
        <v>1</v>
      </c>
      <c r="X1489" s="267">
        <v>1</v>
      </c>
      <c r="Y1489" s="268">
        <v>1</v>
      </c>
      <c r="Z1489" s="268">
        <v>0.909090909090909</v>
      </c>
      <c r="AA1489" s="295">
        <v>0</v>
      </c>
      <c r="AB1489" s="264">
        <v>54</v>
      </c>
      <c r="AC1489" s="264">
        <v>51</v>
      </c>
      <c r="AD1489" s="264">
        <v>49</v>
      </c>
      <c r="AE1489" s="264">
        <v>49</v>
      </c>
      <c r="AF1489" s="268">
        <v>0.944444444444444</v>
      </c>
      <c r="AG1489" s="268">
        <v>1</v>
      </c>
      <c r="AH1489" s="295">
        <v>-0.0555555555555556</v>
      </c>
    </row>
    <row r="1490" spans="1:34">
      <c r="A1490" s="315" t="s">
        <v>2708</v>
      </c>
      <c r="B1490" s="321" t="s">
        <v>3373</v>
      </c>
      <c r="C1490" s="293" t="s">
        <v>2770</v>
      </c>
      <c r="D1490" s="321" t="s">
        <v>2771</v>
      </c>
      <c r="E1490" s="263">
        <v>0</v>
      </c>
      <c r="F1490" s="263">
        <v>0</v>
      </c>
      <c r="G1490" s="263">
        <v>0</v>
      </c>
      <c r="H1490" s="264">
        <v>0</v>
      </c>
      <c r="I1490" s="264">
        <v>0</v>
      </c>
      <c r="J1490" s="264">
        <v>0</v>
      </c>
      <c r="K1490" s="264">
        <v>0</v>
      </c>
      <c r="L1490" s="264">
        <v>0</v>
      </c>
      <c r="M1490" s="264">
        <v>0</v>
      </c>
      <c r="N1490" s="267">
        <v>0</v>
      </c>
      <c r="O1490" s="266">
        <v>0</v>
      </c>
      <c r="P1490" s="294">
        <v>0.9</v>
      </c>
      <c r="Q1490" s="267">
        <v>0</v>
      </c>
      <c r="R1490" s="267">
        <v>0</v>
      </c>
      <c r="S1490" s="267">
        <v>0</v>
      </c>
      <c r="T1490" s="295">
        <v>0</v>
      </c>
      <c r="U1490" s="266">
        <v>0</v>
      </c>
      <c r="V1490" s="266">
        <v>0</v>
      </c>
      <c r="W1490" s="267">
        <v>0</v>
      </c>
      <c r="X1490" s="267">
        <v>0</v>
      </c>
      <c r="Y1490" s="268">
        <v>0</v>
      </c>
      <c r="Z1490" s="268">
        <v>0</v>
      </c>
      <c r="AA1490" s="295">
        <v>0</v>
      </c>
      <c r="AB1490" s="264">
        <v>0</v>
      </c>
      <c r="AC1490" s="264">
        <v>0</v>
      </c>
      <c r="AD1490" s="264">
        <v>4</v>
      </c>
      <c r="AE1490" s="264">
        <v>4</v>
      </c>
      <c r="AF1490" s="268">
        <v>0</v>
      </c>
      <c r="AG1490" s="268">
        <v>1</v>
      </c>
      <c r="AH1490" s="295">
        <v>-1</v>
      </c>
    </row>
    <row r="1491" spans="1:34">
      <c r="A1491" s="315" t="s">
        <v>2708</v>
      </c>
      <c r="B1491" s="321" t="s">
        <v>3375</v>
      </c>
      <c r="C1491" s="293" t="s">
        <v>2772</v>
      </c>
      <c r="D1491" s="321" t="s">
        <v>2773</v>
      </c>
      <c r="E1491" s="263">
        <v>0</v>
      </c>
      <c r="F1491" s="263">
        <v>0</v>
      </c>
      <c r="G1491" s="263">
        <v>0</v>
      </c>
      <c r="H1491" s="264">
        <v>0</v>
      </c>
      <c r="I1491" s="264">
        <v>0</v>
      </c>
      <c r="J1491" s="264">
        <v>0</v>
      </c>
      <c r="K1491" s="264">
        <v>0</v>
      </c>
      <c r="L1491" s="264">
        <v>0</v>
      </c>
      <c r="M1491" s="264">
        <v>0</v>
      </c>
      <c r="N1491" s="267">
        <v>0</v>
      </c>
      <c r="O1491" s="266">
        <v>0</v>
      </c>
      <c r="P1491" s="294">
        <v>0.9</v>
      </c>
      <c r="Q1491" s="267">
        <v>0</v>
      </c>
      <c r="R1491" s="267">
        <v>0</v>
      </c>
      <c r="S1491" s="267">
        <v>0</v>
      </c>
      <c r="T1491" s="295">
        <v>0</v>
      </c>
      <c r="U1491" s="266">
        <v>0</v>
      </c>
      <c r="V1491" s="266">
        <v>0</v>
      </c>
      <c r="W1491" s="267">
        <v>0</v>
      </c>
      <c r="X1491" s="267">
        <v>0</v>
      </c>
      <c r="Y1491" s="268">
        <v>0</v>
      </c>
      <c r="Z1491" s="268">
        <v>0</v>
      </c>
      <c r="AA1491" s="295">
        <v>0</v>
      </c>
      <c r="AB1491" s="264">
        <v>0</v>
      </c>
      <c r="AC1491" s="264">
        <v>0</v>
      </c>
      <c r="AD1491" s="264">
        <v>0</v>
      </c>
      <c r="AE1491" s="264">
        <v>0</v>
      </c>
      <c r="AF1491" s="268">
        <v>0</v>
      </c>
      <c r="AG1491" s="268">
        <v>0</v>
      </c>
      <c r="AH1491" s="295">
        <v>0</v>
      </c>
    </row>
    <row r="1492" spans="1:34">
      <c r="A1492" s="315" t="s">
        <v>2708</v>
      </c>
      <c r="B1492" s="321" t="s">
        <v>3375</v>
      </c>
      <c r="C1492" s="293" t="s">
        <v>2774</v>
      </c>
      <c r="D1492" s="321" t="s">
        <v>2775</v>
      </c>
      <c r="E1492" s="263">
        <v>0</v>
      </c>
      <c r="F1492" s="263">
        <v>0</v>
      </c>
      <c r="G1492" s="263">
        <v>0</v>
      </c>
      <c r="H1492" s="264">
        <v>0</v>
      </c>
      <c r="I1492" s="264">
        <v>0</v>
      </c>
      <c r="J1492" s="264">
        <v>0</v>
      </c>
      <c r="K1492" s="264">
        <v>0</v>
      </c>
      <c r="L1492" s="264">
        <v>0</v>
      </c>
      <c r="M1492" s="264">
        <v>0</v>
      </c>
      <c r="N1492" s="267">
        <v>0</v>
      </c>
      <c r="O1492" s="266">
        <v>0</v>
      </c>
      <c r="P1492" s="294">
        <v>0.9</v>
      </c>
      <c r="Q1492" s="267">
        <v>0</v>
      </c>
      <c r="R1492" s="267">
        <v>0</v>
      </c>
      <c r="S1492" s="267">
        <v>0</v>
      </c>
      <c r="T1492" s="295">
        <v>0</v>
      </c>
      <c r="U1492" s="266">
        <v>0</v>
      </c>
      <c r="V1492" s="266">
        <v>0</v>
      </c>
      <c r="W1492" s="267">
        <v>0</v>
      </c>
      <c r="X1492" s="267">
        <v>0</v>
      </c>
      <c r="Y1492" s="268">
        <v>0</v>
      </c>
      <c r="Z1492" s="268">
        <v>0</v>
      </c>
      <c r="AA1492" s="295">
        <v>0</v>
      </c>
      <c r="AB1492" s="264">
        <v>0</v>
      </c>
      <c r="AC1492" s="264">
        <v>0</v>
      </c>
      <c r="AD1492" s="264">
        <v>0</v>
      </c>
      <c r="AE1492" s="264">
        <v>0</v>
      </c>
      <c r="AF1492" s="268">
        <v>0</v>
      </c>
      <c r="AG1492" s="268">
        <v>0</v>
      </c>
      <c r="AH1492" s="295">
        <v>0</v>
      </c>
    </row>
    <row r="1493" spans="1:34">
      <c r="A1493" s="315" t="s">
        <v>2708</v>
      </c>
      <c r="B1493" s="321" t="s">
        <v>3373</v>
      </c>
      <c r="C1493" s="293" t="s">
        <v>2776</v>
      </c>
      <c r="D1493" s="321" t="s">
        <v>2777</v>
      </c>
      <c r="E1493" s="263">
        <v>0</v>
      </c>
      <c r="F1493" s="263">
        <v>0</v>
      </c>
      <c r="G1493" s="263">
        <v>0</v>
      </c>
      <c r="H1493" s="264">
        <v>0</v>
      </c>
      <c r="I1493" s="264">
        <v>0</v>
      </c>
      <c r="J1493" s="264">
        <v>0</v>
      </c>
      <c r="K1493" s="264">
        <v>0</v>
      </c>
      <c r="L1493" s="264">
        <v>0</v>
      </c>
      <c r="M1493" s="264">
        <v>0</v>
      </c>
      <c r="N1493" s="267">
        <v>0</v>
      </c>
      <c r="O1493" s="266">
        <v>0</v>
      </c>
      <c r="P1493" s="294">
        <v>0.9</v>
      </c>
      <c r="Q1493" s="267">
        <v>0</v>
      </c>
      <c r="R1493" s="267">
        <v>0</v>
      </c>
      <c r="S1493" s="267">
        <v>0</v>
      </c>
      <c r="T1493" s="295">
        <v>0</v>
      </c>
      <c r="U1493" s="266">
        <v>0</v>
      </c>
      <c r="V1493" s="266">
        <v>0</v>
      </c>
      <c r="W1493" s="267">
        <v>0</v>
      </c>
      <c r="X1493" s="267">
        <v>0</v>
      </c>
      <c r="Y1493" s="268">
        <v>0</v>
      </c>
      <c r="Z1493" s="268">
        <v>0</v>
      </c>
      <c r="AA1493" s="295">
        <v>0</v>
      </c>
      <c r="AB1493" s="264">
        <v>0</v>
      </c>
      <c r="AC1493" s="264">
        <v>0</v>
      </c>
      <c r="AD1493" s="264">
        <v>0</v>
      </c>
      <c r="AE1493" s="264">
        <v>0</v>
      </c>
      <c r="AF1493" s="268">
        <v>0</v>
      </c>
      <c r="AG1493" s="268">
        <v>0</v>
      </c>
      <c r="AH1493" s="295">
        <v>0</v>
      </c>
    </row>
    <row r="1494" spans="1:34">
      <c r="A1494" s="315" t="s">
        <v>2708</v>
      </c>
      <c r="B1494" s="321" t="s">
        <v>3373</v>
      </c>
      <c r="C1494" s="293" t="s">
        <v>2778</v>
      </c>
      <c r="D1494" s="321" t="s">
        <v>2779</v>
      </c>
      <c r="E1494" s="263">
        <v>0</v>
      </c>
      <c r="F1494" s="263">
        <v>0</v>
      </c>
      <c r="G1494" s="263">
        <v>0</v>
      </c>
      <c r="H1494" s="264">
        <v>1</v>
      </c>
      <c r="I1494" s="264">
        <v>0</v>
      </c>
      <c r="J1494" s="264">
        <v>1</v>
      </c>
      <c r="K1494" s="264">
        <v>0</v>
      </c>
      <c r="L1494" s="264">
        <v>0</v>
      </c>
      <c r="M1494" s="264">
        <v>0</v>
      </c>
      <c r="N1494" s="267">
        <v>0</v>
      </c>
      <c r="O1494" s="266">
        <v>0</v>
      </c>
      <c r="P1494" s="294">
        <v>0.9</v>
      </c>
      <c r="Q1494" s="267">
        <v>0</v>
      </c>
      <c r="R1494" s="267">
        <v>0</v>
      </c>
      <c r="S1494" s="267">
        <v>0</v>
      </c>
      <c r="T1494" s="295">
        <v>0</v>
      </c>
      <c r="U1494" s="266">
        <v>0</v>
      </c>
      <c r="V1494" s="266">
        <v>0</v>
      </c>
      <c r="W1494" s="267">
        <v>0</v>
      </c>
      <c r="X1494" s="267">
        <v>0</v>
      </c>
      <c r="Y1494" s="268">
        <v>1</v>
      </c>
      <c r="Z1494" s="268">
        <v>0</v>
      </c>
      <c r="AA1494" s="295">
        <v>-1</v>
      </c>
      <c r="AB1494" s="264">
        <v>7</v>
      </c>
      <c r="AC1494" s="264">
        <v>7</v>
      </c>
      <c r="AD1494" s="264">
        <v>7</v>
      </c>
      <c r="AE1494" s="264">
        <v>7</v>
      </c>
      <c r="AF1494" s="268">
        <v>1</v>
      </c>
      <c r="AG1494" s="268">
        <v>1</v>
      </c>
      <c r="AH1494" s="295">
        <v>0</v>
      </c>
    </row>
    <row r="1495" spans="1:34">
      <c r="A1495" s="315" t="s">
        <v>2708</v>
      </c>
      <c r="B1495" s="321" t="s">
        <v>3377</v>
      </c>
      <c r="C1495" s="293" t="s">
        <v>2780</v>
      </c>
      <c r="D1495" s="321" t="s">
        <v>2781</v>
      </c>
      <c r="E1495" s="263">
        <v>949</v>
      </c>
      <c r="F1495" s="263">
        <v>949</v>
      </c>
      <c r="G1495" s="263">
        <v>855</v>
      </c>
      <c r="H1495" s="264">
        <v>738</v>
      </c>
      <c r="I1495" s="264">
        <v>738</v>
      </c>
      <c r="J1495" s="264">
        <v>690</v>
      </c>
      <c r="K1495" s="264">
        <v>1163</v>
      </c>
      <c r="L1495" s="264">
        <v>1159</v>
      </c>
      <c r="M1495" s="264">
        <v>1117</v>
      </c>
      <c r="N1495" s="267">
        <v>1</v>
      </c>
      <c r="O1495" s="266">
        <v>949</v>
      </c>
      <c r="P1495" s="294">
        <v>0.9</v>
      </c>
      <c r="Q1495" s="267">
        <v>1</v>
      </c>
      <c r="R1495" s="267">
        <v>1</v>
      </c>
      <c r="S1495" s="267">
        <v>0.996560619088564</v>
      </c>
      <c r="T1495" s="295">
        <v>0</v>
      </c>
      <c r="U1495" s="266">
        <v>949</v>
      </c>
      <c r="V1495" s="266">
        <v>855</v>
      </c>
      <c r="W1495" s="267">
        <v>0.900948366701791</v>
      </c>
      <c r="X1495" s="267">
        <v>0.900948366701791</v>
      </c>
      <c r="Y1495" s="268">
        <v>0.934959349593496</v>
      </c>
      <c r="Z1495" s="268">
        <v>0.960447119518487</v>
      </c>
      <c r="AA1495" s="295">
        <v>-0.0340109828917046</v>
      </c>
      <c r="AB1495" s="264">
        <v>7962</v>
      </c>
      <c r="AC1495" s="264">
        <v>7580</v>
      </c>
      <c r="AD1495" s="264">
        <v>7948</v>
      </c>
      <c r="AE1495" s="264">
        <v>7614</v>
      </c>
      <c r="AF1495" s="268">
        <v>0.952022104998744</v>
      </c>
      <c r="AG1495" s="268">
        <v>0.957976849521892</v>
      </c>
      <c r="AH1495" s="295">
        <v>-0.00595474452314826</v>
      </c>
    </row>
    <row r="1496" spans="1:34">
      <c r="A1496" s="315" t="s">
        <v>2708</v>
      </c>
      <c r="B1496" s="321" t="s">
        <v>3377</v>
      </c>
      <c r="C1496" s="293" t="s">
        <v>2782</v>
      </c>
      <c r="D1496" s="321" t="s">
        <v>2783</v>
      </c>
      <c r="E1496" s="263">
        <v>2637</v>
      </c>
      <c r="F1496" s="263">
        <v>2632</v>
      </c>
      <c r="G1496" s="263">
        <v>2500</v>
      </c>
      <c r="H1496" s="264">
        <v>1380</v>
      </c>
      <c r="I1496" s="264">
        <v>1379</v>
      </c>
      <c r="J1496" s="264">
        <v>1319</v>
      </c>
      <c r="K1496" s="264">
        <v>2734</v>
      </c>
      <c r="L1496" s="264">
        <v>2727</v>
      </c>
      <c r="M1496" s="264">
        <v>2659</v>
      </c>
      <c r="N1496" s="267">
        <v>0.998103905953735</v>
      </c>
      <c r="O1496" s="266">
        <v>2632</v>
      </c>
      <c r="P1496" s="294">
        <v>0.9</v>
      </c>
      <c r="Q1496" s="267">
        <v>0.998103905953735</v>
      </c>
      <c r="R1496" s="267">
        <v>0.999275362318841</v>
      </c>
      <c r="S1496" s="267">
        <v>0.99743964886613</v>
      </c>
      <c r="T1496" s="295">
        <v>-0.00117145636510529</v>
      </c>
      <c r="U1496" s="266">
        <v>2637</v>
      </c>
      <c r="V1496" s="266">
        <v>2500</v>
      </c>
      <c r="W1496" s="267">
        <v>0.948047023132347</v>
      </c>
      <c r="X1496" s="267">
        <v>0.948047023132347</v>
      </c>
      <c r="Y1496" s="268">
        <v>0.955797101449275</v>
      </c>
      <c r="Z1496" s="268">
        <v>0.972567666422824</v>
      </c>
      <c r="AA1496" s="295">
        <v>-0.00775007831692798</v>
      </c>
      <c r="AB1496" s="264">
        <v>19056</v>
      </c>
      <c r="AC1496" s="264">
        <v>18241</v>
      </c>
      <c r="AD1496" s="264">
        <v>19713</v>
      </c>
      <c r="AE1496" s="264">
        <v>18913</v>
      </c>
      <c r="AF1496" s="268">
        <v>0.957231318219983</v>
      </c>
      <c r="AG1496" s="268">
        <v>0.959417643179628</v>
      </c>
      <c r="AH1496" s="295">
        <v>-0.00218632495964444</v>
      </c>
    </row>
    <row r="1497" spans="1:34">
      <c r="A1497" s="315" t="s">
        <v>2708</v>
      </c>
      <c r="B1497" s="321" t="s">
        <v>3378</v>
      </c>
      <c r="C1497" s="293" t="s">
        <v>2784</v>
      </c>
      <c r="D1497" s="321" t="s">
        <v>2784</v>
      </c>
      <c r="E1497" s="263">
        <v>0</v>
      </c>
      <c r="F1497" s="263">
        <v>0</v>
      </c>
      <c r="G1497" s="263">
        <v>0</v>
      </c>
      <c r="H1497" s="264">
        <v>0</v>
      </c>
      <c r="I1497" s="264">
        <v>0</v>
      </c>
      <c r="J1497" s="264">
        <v>0</v>
      </c>
      <c r="K1497" s="264">
        <v>0</v>
      </c>
      <c r="L1497" s="264">
        <v>0</v>
      </c>
      <c r="M1497" s="264">
        <v>0</v>
      </c>
      <c r="N1497" s="267">
        <v>0</v>
      </c>
      <c r="O1497" s="266">
        <v>0</v>
      </c>
      <c r="P1497" s="294">
        <v>0.9</v>
      </c>
      <c r="Q1497" s="267">
        <v>0</v>
      </c>
      <c r="R1497" s="267">
        <v>0</v>
      </c>
      <c r="S1497" s="267">
        <v>0</v>
      </c>
      <c r="T1497" s="295">
        <v>0</v>
      </c>
      <c r="U1497" s="266">
        <v>0</v>
      </c>
      <c r="V1497" s="266">
        <v>0</v>
      </c>
      <c r="W1497" s="267">
        <v>0</v>
      </c>
      <c r="X1497" s="267">
        <v>0</v>
      </c>
      <c r="Y1497" s="268">
        <v>0</v>
      </c>
      <c r="Z1497" s="268">
        <v>0</v>
      </c>
      <c r="AA1497" s="295">
        <v>0</v>
      </c>
      <c r="AB1497" s="264">
        <v>0</v>
      </c>
      <c r="AC1497" s="264">
        <v>0</v>
      </c>
      <c r="AD1497" s="264">
        <v>0</v>
      </c>
      <c r="AE1497" s="264">
        <v>0</v>
      </c>
      <c r="AF1497" s="268">
        <v>0</v>
      </c>
      <c r="AG1497" s="268">
        <v>0</v>
      </c>
      <c r="AH1497" s="295">
        <v>0</v>
      </c>
    </row>
    <row r="1498" spans="1:34">
      <c r="A1498" s="315" t="s">
        <v>2708</v>
      </c>
      <c r="B1498" s="321" t="s">
        <v>3378</v>
      </c>
      <c r="C1498" s="293" t="s">
        <v>2785</v>
      </c>
      <c r="D1498" s="321" t="s">
        <v>2786</v>
      </c>
      <c r="E1498" s="263">
        <v>1406</v>
      </c>
      <c r="F1498" s="263">
        <v>1405</v>
      </c>
      <c r="G1498" s="263">
        <v>807</v>
      </c>
      <c r="H1498" s="264">
        <v>10</v>
      </c>
      <c r="I1498" s="264">
        <v>10</v>
      </c>
      <c r="J1498" s="264">
        <v>9</v>
      </c>
      <c r="K1498" s="264">
        <v>38</v>
      </c>
      <c r="L1498" s="264">
        <v>38</v>
      </c>
      <c r="M1498" s="264">
        <v>38</v>
      </c>
      <c r="N1498" s="267">
        <v>0.999288762446657</v>
      </c>
      <c r="O1498" s="266">
        <v>1405</v>
      </c>
      <c r="P1498" s="294">
        <v>0.9</v>
      </c>
      <c r="Q1498" s="267">
        <v>0.999288762446657</v>
      </c>
      <c r="R1498" s="267">
        <v>1</v>
      </c>
      <c r="S1498" s="267">
        <v>1</v>
      </c>
      <c r="T1498" s="295">
        <v>-0.000711237553342792</v>
      </c>
      <c r="U1498" s="266">
        <v>1406</v>
      </c>
      <c r="V1498" s="266">
        <v>807</v>
      </c>
      <c r="W1498" s="267">
        <v>0.573968705547653</v>
      </c>
      <c r="X1498" s="267">
        <v>0.573968705547653</v>
      </c>
      <c r="Y1498" s="268">
        <v>0.9</v>
      </c>
      <c r="Z1498" s="268">
        <v>1</v>
      </c>
      <c r="AA1498" s="295">
        <v>-0.326031294452347</v>
      </c>
      <c r="AB1498" s="264">
        <v>2842</v>
      </c>
      <c r="AC1498" s="264">
        <v>1875</v>
      </c>
      <c r="AD1498" s="264">
        <v>1403</v>
      </c>
      <c r="AE1498" s="264">
        <v>1116</v>
      </c>
      <c r="AF1498" s="268">
        <v>0.659746657283603</v>
      </c>
      <c r="AG1498" s="268">
        <v>0.79543834640057</v>
      </c>
      <c r="AH1498" s="295">
        <v>-0.135691689116967</v>
      </c>
    </row>
    <row r="1499" spans="1:34">
      <c r="A1499" s="315" t="s">
        <v>2708</v>
      </c>
      <c r="B1499" s="321" t="s">
        <v>3379</v>
      </c>
      <c r="C1499" s="293" t="s">
        <v>2787</v>
      </c>
      <c r="D1499" s="321" t="s">
        <v>2788</v>
      </c>
      <c r="E1499" s="263">
        <v>0</v>
      </c>
      <c r="F1499" s="263">
        <v>0</v>
      </c>
      <c r="G1499" s="263">
        <v>0</v>
      </c>
      <c r="H1499" s="264">
        <v>0</v>
      </c>
      <c r="I1499" s="264">
        <v>0</v>
      </c>
      <c r="J1499" s="264">
        <v>0</v>
      </c>
      <c r="K1499" s="264">
        <v>0</v>
      </c>
      <c r="L1499" s="264">
        <v>0</v>
      </c>
      <c r="M1499" s="264">
        <v>0</v>
      </c>
      <c r="N1499" s="267">
        <v>0</v>
      </c>
      <c r="O1499" s="266">
        <v>0</v>
      </c>
      <c r="P1499" s="294">
        <v>0.9</v>
      </c>
      <c r="Q1499" s="267">
        <v>0</v>
      </c>
      <c r="R1499" s="267">
        <v>0</v>
      </c>
      <c r="S1499" s="267">
        <v>0</v>
      </c>
      <c r="T1499" s="295">
        <v>0</v>
      </c>
      <c r="U1499" s="266">
        <v>0</v>
      </c>
      <c r="V1499" s="266">
        <v>0</v>
      </c>
      <c r="W1499" s="267">
        <v>0</v>
      </c>
      <c r="X1499" s="267">
        <v>0</v>
      </c>
      <c r="Y1499" s="268">
        <v>0</v>
      </c>
      <c r="Z1499" s="268">
        <v>0</v>
      </c>
      <c r="AA1499" s="295">
        <v>0</v>
      </c>
      <c r="AB1499" s="264">
        <v>0</v>
      </c>
      <c r="AC1499" s="264">
        <v>0</v>
      </c>
      <c r="AD1499" s="264">
        <v>0</v>
      </c>
      <c r="AE1499" s="264">
        <v>0</v>
      </c>
      <c r="AF1499" s="268">
        <v>0</v>
      </c>
      <c r="AG1499" s="268">
        <v>0</v>
      </c>
      <c r="AH1499" s="295">
        <v>0</v>
      </c>
    </row>
    <row r="1500" spans="1:34">
      <c r="A1500" s="315" t="s">
        <v>2708</v>
      </c>
      <c r="B1500" s="321" t="s">
        <v>3377</v>
      </c>
      <c r="C1500" s="293" t="s">
        <v>2789</v>
      </c>
      <c r="D1500" s="321" t="s">
        <v>2790</v>
      </c>
      <c r="E1500" s="263">
        <v>2089</v>
      </c>
      <c r="F1500" s="263">
        <v>1155</v>
      </c>
      <c r="G1500" s="263">
        <v>902</v>
      </c>
      <c r="H1500" s="264">
        <v>1787</v>
      </c>
      <c r="I1500" s="264">
        <v>996</v>
      </c>
      <c r="J1500" s="264">
        <v>786</v>
      </c>
      <c r="K1500" s="264">
        <v>1731</v>
      </c>
      <c r="L1500" s="264">
        <v>1291</v>
      </c>
      <c r="M1500" s="264">
        <v>1081</v>
      </c>
      <c r="N1500" s="267">
        <v>0.552896122546673</v>
      </c>
      <c r="O1500" s="266">
        <v>1155</v>
      </c>
      <c r="P1500" s="294">
        <v>0.9</v>
      </c>
      <c r="Q1500" s="267">
        <v>0.552896122546673</v>
      </c>
      <c r="R1500" s="267">
        <v>0.557358701734751</v>
      </c>
      <c r="S1500" s="267">
        <v>0.74581166955517</v>
      </c>
      <c r="T1500" s="295">
        <v>-0.00446257918807791</v>
      </c>
      <c r="U1500" s="266">
        <v>2089</v>
      </c>
      <c r="V1500" s="266">
        <v>902</v>
      </c>
      <c r="W1500" s="267">
        <v>0.431785543322164</v>
      </c>
      <c r="X1500" s="267">
        <v>0.431785543322164</v>
      </c>
      <c r="Y1500" s="268">
        <v>0.439843312814773</v>
      </c>
      <c r="Z1500" s="268">
        <v>0.624494511842865</v>
      </c>
      <c r="AA1500" s="295">
        <v>-0.00805776949260961</v>
      </c>
      <c r="AB1500" s="264">
        <v>13597</v>
      </c>
      <c r="AC1500" s="264">
        <v>7097</v>
      </c>
      <c r="AD1500" s="264">
        <v>13383</v>
      </c>
      <c r="AE1500" s="264">
        <v>6482</v>
      </c>
      <c r="AF1500" s="268">
        <v>0.521953372067368</v>
      </c>
      <c r="AG1500" s="268">
        <v>0.484345811850856</v>
      </c>
      <c r="AH1500" s="295">
        <v>0.0376075602165122</v>
      </c>
    </row>
    <row r="1501" spans="1:34">
      <c r="A1501" s="315" t="s">
        <v>2708</v>
      </c>
      <c r="B1501" s="321" t="s">
        <v>3379</v>
      </c>
      <c r="C1501" s="293" t="s">
        <v>2791</v>
      </c>
      <c r="D1501" s="321" t="s">
        <v>2792</v>
      </c>
      <c r="E1501" s="263">
        <v>1</v>
      </c>
      <c r="F1501" s="263">
        <v>1</v>
      </c>
      <c r="G1501" s="263">
        <v>0</v>
      </c>
      <c r="H1501" s="264">
        <v>950</v>
      </c>
      <c r="I1501" s="264">
        <v>434</v>
      </c>
      <c r="J1501" s="264">
        <v>318</v>
      </c>
      <c r="K1501" s="264">
        <v>639</v>
      </c>
      <c r="L1501" s="264">
        <v>497</v>
      </c>
      <c r="M1501" s="264">
        <v>477</v>
      </c>
      <c r="N1501" s="267">
        <v>1</v>
      </c>
      <c r="O1501" s="266">
        <v>1</v>
      </c>
      <c r="P1501" s="294">
        <v>0.9</v>
      </c>
      <c r="Q1501" s="267">
        <v>1</v>
      </c>
      <c r="R1501" s="267">
        <v>0.456842105263158</v>
      </c>
      <c r="S1501" s="267">
        <v>0.777777777777778</v>
      </c>
      <c r="T1501" s="295">
        <v>0.543157894736842</v>
      </c>
      <c r="U1501" s="266">
        <v>1</v>
      </c>
      <c r="V1501" s="266">
        <v>0</v>
      </c>
      <c r="W1501" s="267">
        <v>0</v>
      </c>
      <c r="X1501" s="267">
        <v>0</v>
      </c>
      <c r="Y1501" s="268">
        <v>0.334736842105263</v>
      </c>
      <c r="Z1501" s="268">
        <v>0.746478873239437</v>
      </c>
      <c r="AA1501" s="295">
        <v>-0.334736842105263</v>
      </c>
      <c r="AB1501" s="264">
        <v>5345</v>
      </c>
      <c r="AC1501" s="264">
        <v>3565</v>
      </c>
      <c r="AD1501" s="264">
        <v>6088</v>
      </c>
      <c r="AE1501" s="264">
        <v>4831</v>
      </c>
      <c r="AF1501" s="268">
        <v>0.666978484565014</v>
      </c>
      <c r="AG1501" s="268">
        <v>0.793528252299606</v>
      </c>
      <c r="AH1501" s="295">
        <v>-0.126549767734592</v>
      </c>
    </row>
    <row r="1502" spans="1:34">
      <c r="A1502" s="315" t="s">
        <v>2708</v>
      </c>
      <c r="B1502" s="321" t="s">
        <v>3377</v>
      </c>
      <c r="C1502" s="293" t="s">
        <v>2793</v>
      </c>
      <c r="D1502" s="321" t="s">
        <v>2794</v>
      </c>
      <c r="E1502" s="263">
        <v>1565</v>
      </c>
      <c r="F1502" s="263">
        <v>1546</v>
      </c>
      <c r="G1502" s="263">
        <v>663</v>
      </c>
      <c r="H1502" s="264">
        <v>1265</v>
      </c>
      <c r="I1502" s="264">
        <v>1242</v>
      </c>
      <c r="J1502" s="264">
        <v>609</v>
      </c>
      <c r="K1502" s="264">
        <v>804</v>
      </c>
      <c r="L1502" s="264">
        <v>793</v>
      </c>
      <c r="M1502" s="264">
        <v>381</v>
      </c>
      <c r="N1502" s="267">
        <v>0.987859424920128</v>
      </c>
      <c r="O1502" s="266">
        <v>1546</v>
      </c>
      <c r="P1502" s="294">
        <v>0.9</v>
      </c>
      <c r="Q1502" s="267">
        <v>0.987859424920128</v>
      </c>
      <c r="R1502" s="267">
        <v>0.981818181818182</v>
      </c>
      <c r="S1502" s="267">
        <v>0.986318407960199</v>
      </c>
      <c r="T1502" s="295">
        <v>0.00604124310194598</v>
      </c>
      <c r="U1502" s="266">
        <v>1565</v>
      </c>
      <c r="V1502" s="266">
        <v>663</v>
      </c>
      <c r="W1502" s="267">
        <v>0.423642172523962</v>
      </c>
      <c r="X1502" s="267">
        <v>0.423642172523962</v>
      </c>
      <c r="Y1502" s="268">
        <v>0.481422924901186</v>
      </c>
      <c r="Z1502" s="268">
        <v>0.473880597014925</v>
      </c>
      <c r="AA1502" s="295">
        <v>-0.0577807523772241</v>
      </c>
      <c r="AB1502" s="264">
        <v>9423</v>
      </c>
      <c r="AC1502" s="264">
        <v>4363</v>
      </c>
      <c r="AD1502" s="264">
        <v>11246</v>
      </c>
      <c r="AE1502" s="264">
        <v>5367</v>
      </c>
      <c r="AF1502" s="268">
        <v>0.463016024620609</v>
      </c>
      <c r="AG1502" s="268">
        <v>0.477236350702472</v>
      </c>
      <c r="AH1502" s="295">
        <v>-0.0142203260818629</v>
      </c>
    </row>
    <row r="1503" spans="1:34">
      <c r="A1503" s="315" t="s">
        <v>2708</v>
      </c>
      <c r="B1503" s="321" t="s">
        <v>3379</v>
      </c>
      <c r="C1503" s="293" t="s">
        <v>2795</v>
      </c>
      <c r="D1503" s="321" t="s">
        <v>2796</v>
      </c>
      <c r="E1503" s="263">
        <v>0</v>
      </c>
      <c r="F1503" s="263">
        <v>0</v>
      </c>
      <c r="G1503" s="263">
        <v>0</v>
      </c>
      <c r="H1503" s="264">
        <v>0</v>
      </c>
      <c r="I1503" s="264">
        <v>0</v>
      </c>
      <c r="J1503" s="264">
        <v>0</v>
      </c>
      <c r="K1503" s="264">
        <v>0</v>
      </c>
      <c r="L1503" s="264">
        <v>0</v>
      </c>
      <c r="M1503" s="264">
        <v>0</v>
      </c>
      <c r="N1503" s="267">
        <v>0</v>
      </c>
      <c r="O1503" s="266">
        <v>0</v>
      </c>
      <c r="P1503" s="294">
        <v>0.9</v>
      </c>
      <c r="Q1503" s="267">
        <v>0</v>
      </c>
      <c r="R1503" s="267">
        <v>0</v>
      </c>
      <c r="S1503" s="267">
        <v>0</v>
      </c>
      <c r="T1503" s="295">
        <v>0</v>
      </c>
      <c r="U1503" s="266">
        <v>0</v>
      </c>
      <c r="V1503" s="266">
        <v>0</v>
      </c>
      <c r="W1503" s="267">
        <v>0</v>
      </c>
      <c r="X1503" s="267">
        <v>0</v>
      </c>
      <c r="Y1503" s="268">
        <v>0</v>
      </c>
      <c r="Z1503" s="268">
        <v>0</v>
      </c>
      <c r="AA1503" s="295">
        <v>0</v>
      </c>
      <c r="AB1503" s="264">
        <v>0</v>
      </c>
      <c r="AC1503" s="264">
        <v>0</v>
      </c>
      <c r="AD1503" s="264">
        <v>0</v>
      </c>
      <c r="AE1503" s="264">
        <v>0</v>
      </c>
      <c r="AF1503" s="268">
        <v>0</v>
      </c>
      <c r="AG1503" s="268">
        <v>0</v>
      </c>
      <c r="AH1503" s="295">
        <v>0</v>
      </c>
    </row>
    <row r="1504" spans="1:34">
      <c r="A1504" s="315" t="s">
        <v>2708</v>
      </c>
      <c r="B1504" s="321" t="s">
        <v>3379</v>
      </c>
      <c r="C1504" s="293" t="s">
        <v>2797</v>
      </c>
      <c r="D1504" s="321" t="s">
        <v>2798</v>
      </c>
      <c r="E1504" s="263">
        <v>0</v>
      </c>
      <c r="F1504" s="263">
        <v>0</v>
      </c>
      <c r="G1504" s="263">
        <v>0</v>
      </c>
      <c r="H1504" s="264">
        <v>0</v>
      </c>
      <c r="I1504" s="264">
        <v>0</v>
      </c>
      <c r="J1504" s="264">
        <v>0</v>
      </c>
      <c r="K1504" s="264">
        <v>0</v>
      </c>
      <c r="L1504" s="264">
        <v>0</v>
      </c>
      <c r="M1504" s="264">
        <v>0</v>
      </c>
      <c r="N1504" s="267">
        <v>0</v>
      </c>
      <c r="O1504" s="266">
        <v>0</v>
      </c>
      <c r="P1504" s="294">
        <v>0.9</v>
      </c>
      <c r="Q1504" s="267">
        <v>0</v>
      </c>
      <c r="R1504" s="267">
        <v>0</v>
      </c>
      <c r="S1504" s="267">
        <v>0</v>
      </c>
      <c r="T1504" s="295">
        <v>0</v>
      </c>
      <c r="U1504" s="266">
        <v>0</v>
      </c>
      <c r="V1504" s="266">
        <v>0</v>
      </c>
      <c r="W1504" s="267">
        <v>0</v>
      </c>
      <c r="X1504" s="267">
        <v>0</v>
      </c>
      <c r="Y1504" s="268">
        <v>0</v>
      </c>
      <c r="Z1504" s="268">
        <v>0</v>
      </c>
      <c r="AA1504" s="295">
        <v>0</v>
      </c>
      <c r="AB1504" s="264">
        <v>1</v>
      </c>
      <c r="AC1504" s="264">
        <v>0</v>
      </c>
      <c r="AD1504" s="264">
        <v>0</v>
      </c>
      <c r="AE1504" s="264">
        <v>0</v>
      </c>
      <c r="AF1504" s="268">
        <v>0</v>
      </c>
      <c r="AG1504" s="268">
        <v>0</v>
      </c>
      <c r="AH1504" s="295">
        <v>0</v>
      </c>
    </row>
    <row r="1505" spans="1:34">
      <c r="A1505" s="315" t="s">
        <v>2708</v>
      </c>
      <c r="B1505" s="321" t="s">
        <v>3377</v>
      </c>
      <c r="C1505" s="293" t="s">
        <v>2799</v>
      </c>
      <c r="D1505" s="321" t="s">
        <v>2800</v>
      </c>
      <c r="E1505" s="263">
        <v>1934</v>
      </c>
      <c r="F1505" s="263">
        <v>1813</v>
      </c>
      <c r="G1505" s="263">
        <v>1507</v>
      </c>
      <c r="H1505" s="264">
        <v>1175</v>
      </c>
      <c r="I1505" s="264">
        <v>907</v>
      </c>
      <c r="J1505" s="264">
        <v>766</v>
      </c>
      <c r="K1505" s="264">
        <v>1764</v>
      </c>
      <c r="L1505" s="264">
        <v>1641</v>
      </c>
      <c r="M1505" s="264">
        <v>1259</v>
      </c>
      <c r="N1505" s="267">
        <v>0.937435367114788</v>
      </c>
      <c r="O1505" s="266">
        <v>1813</v>
      </c>
      <c r="P1505" s="294">
        <v>0.9</v>
      </c>
      <c r="Q1505" s="267">
        <v>0.937435367114788</v>
      </c>
      <c r="R1505" s="267">
        <v>0.771914893617021</v>
      </c>
      <c r="S1505" s="267">
        <v>0.930272108843537</v>
      </c>
      <c r="T1505" s="295">
        <v>0.165520473497767</v>
      </c>
      <c r="U1505" s="266">
        <v>1934</v>
      </c>
      <c r="V1505" s="266">
        <v>1507</v>
      </c>
      <c r="W1505" s="267">
        <v>0.779214064115822</v>
      </c>
      <c r="X1505" s="267">
        <v>0.779214064115822</v>
      </c>
      <c r="Y1505" s="268">
        <v>0.651914893617021</v>
      </c>
      <c r="Z1505" s="268">
        <v>0.713718820861678</v>
      </c>
      <c r="AA1505" s="295">
        <v>0.127299170498801</v>
      </c>
      <c r="AB1505" s="264">
        <v>13647</v>
      </c>
      <c r="AC1505" s="264">
        <v>10121</v>
      </c>
      <c r="AD1505" s="264">
        <v>14041</v>
      </c>
      <c r="AE1505" s="264">
        <v>11289</v>
      </c>
      <c r="AF1505" s="268">
        <v>0.741628196673262</v>
      </c>
      <c r="AG1505" s="268">
        <v>0.804002563919949</v>
      </c>
      <c r="AH1505" s="295">
        <v>-0.0623743672466872</v>
      </c>
    </row>
    <row r="1506" spans="1:34">
      <c r="A1506" s="315" t="s">
        <v>2708</v>
      </c>
      <c r="B1506" s="321" t="s">
        <v>3377</v>
      </c>
      <c r="C1506" s="293" t="s">
        <v>2801</v>
      </c>
      <c r="D1506" s="321" t="s">
        <v>2802</v>
      </c>
      <c r="E1506" s="263">
        <v>1324</v>
      </c>
      <c r="F1506" s="263">
        <v>1297</v>
      </c>
      <c r="G1506" s="263">
        <v>1084</v>
      </c>
      <c r="H1506" s="264">
        <v>947</v>
      </c>
      <c r="I1506" s="264">
        <v>927</v>
      </c>
      <c r="J1506" s="264">
        <v>797</v>
      </c>
      <c r="K1506" s="264">
        <v>511</v>
      </c>
      <c r="L1506" s="264">
        <v>500</v>
      </c>
      <c r="M1506" s="264">
        <v>458</v>
      </c>
      <c r="N1506" s="267">
        <v>0.979607250755287</v>
      </c>
      <c r="O1506" s="266">
        <v>1297</v>
      </c>
      <c r="P1506" s="294">
        <v>0.9</v>
      </c>
      <c r="Q1506" s="267">
        <v>0.979607250755287</v>
      </c>
      <c r="R1506" s="267">
        <v>0.978880675818374</v>
      </c>
      <c r="S1506" s="267">
        <v>0.978473581213307</v>
      </c>
      <c r="T1506" s="295">
        <v>0.000726574936913194</v>
      </c>
      <c r="U1506" s="266">
        <v>1324</v>
      </c>
      <c r="V1506" s="266">
        <v>1084</v>
      </c>
      <c r="W1506" s="267">
        <v>0.818731117824773</v>
      </c>
      <c r="X1506" s="267">
        <v>0.818731117824773</v>
      </c>
      <c r="Y1506" s="268">
        <v>0.841605068637804</v>
      </c>
      <c r="Z1506" s="268">
        <v>0.896281800391389</v>
      </c>
      <c r="AA1506" s="295">
        <v>-0.0228739508130302</v>
      </c>
      <c r="AB1506" s="264">
        <v>7349</v>
      </c>
      <c r="AC1506" s="264">
        <v>6125</v>
      </c>
      <c r="AD1506" s="264">
        <v>8818</v>
      </c>
      <c r="AE1506" s="264">
        <v>7478</v>
      </c>
      <c r="AF1506" s="268">
        <v>0.833446727445911</v>
      </c>
      <c r="AG1506" s="268">
        <v>0.84803810387843</v>
      </c>
      <c r="AH1506" s="295">
        <v>-0.0145913764325195</v>
      </c>
    </row>
    <row r="1507" spans="1:34">
      <c r="A1507" s="315" t="s">
        <v>2708</v>
      </c>
      <c r="B1507" s="321" t="s">
        <v>3378</v>
      </c>
      <c r="C1507" s="293" t="s">
        <v>2803</v>
      </c>
      <c r="D1507" s="321" t="s">
        <v>2804</v>
      </c>
      <c r="E1507" s="263">
        <v>2549</v>
      </c>
      <c r="F1507" s="263">
        <v>2243</v>
      </c>
      <c r="G1507" s="263">
        <v>1595</v>
      </c>
      <c r="H1507" s="264">
        <v>3255</v>
      </c>
      <c r="I1507" s="264">
        <v>2942</v>
      </c>
      <c r="J1507" s="264">
        <v>2032</v>
      </c>
      <c r="K1507" s="264">
        <v>790</v>
      </c>
      <c r="L1507" s="264">
        <v>737</v>
      </c>
      <c r="M1507" s="264">
        <v>644</v>
      </c>
      <c r="N1507" s="267">
        <v>0.87995292271479</v>
      </c>
      <c r="O1507" s="266">
        <v>2243</v>
      </c>
      <c r="P1507" s="294">
        <v>0.9</v>
      </c>
      <c r="Q1507" s="267">
        <v>0.87995292271479</v>
      </c>
      <c r="R1507" s="267">
        <v>0.90384024577573</v>
      </c>
      <c r="S1507" s="267">
        <v>0.932911392405063</v>
      </c>
      <c r="T1507" s="295">
        <v>-0.0238873230609395</v>
      </c>
      <c r="U1507" s="266">
        <v>2549</v>
      </c>
      <c r="V1507" s="266">
        <v>1595</v>
      </c>
      <c r="W1507" s="267">
        <v>0.625735582581404</v>
      </c>
      <c r="X1507" s="267">
        <v>0.625735582581404</v>
      </c>
      <c r="Y1507" s="268">
        <v>0.624270353302611</v>
      </c>
      <c r="Z1507" s="268">
        <v>0.815189873417722</v>
      </c>
      <c r="AA1507" s="295">
        <v>0.00146522927879311</v>
      </c>
      <c r="AB1507" s="264">
        <v>19606</v>
      </c>
      <c r="AC1507" s="264">
        <v>13538</v>
      </c>
      <c r="AD1507" s="264">
        <v>10878</v>
      </c>
      <c r="AE1507" s="264">
        <v>8648</v>
      </c>
      <c r="AF1507" s="268">
        <v>0.690502907273284</v>
      </c>
      <c r="AG1507" s="268">
        <v>0.794999080713366</v>
      </c>
      <c r="AH1507" s="295">
        <v>-0.104496173440083</v>
      </c>
    </row>
    <row r="1508" spans="1:34">
      <c r="A1508" s="315" t="s">
        <v>2708</v>
      </c>
      <c r="B1508" s="321" t="s">
        <v>3378</v>
      </c>
      <c r="C1508" s="293" t="s">
        <v>2805</v>
      </c>
      <c r="D1508" s="321" t="s">
        <v>2806</v>
      </c>
      <c r="E1508" s="263">
        <v>0</v>
      </c>
      <c r="F1508" s="263">
        <v>0</v>
      </c>
      <c r="G1508" s="263">
        <v>0</v>
      </c>
      <c r="H1508" s="264">
        <v>32</v>
      </c>
      <c r="I1508" s="264">
        <v>32</v>
      </c>
      <c r="J1508" s="264">
        <v>0</v>
      </c>
      <c r="K1508" s="264">
        <v>3</v>
      </c>
      <c r="L1508" s="264">
        <v>3</v>
      </c>
      <c r="M1508" s="264">
        <v>0</v>
      </c>
      <c r="N1508" s="267">
        <v>0</v>
      </c>
      <c r="O1508" s="266">
        <v>0</v>
      </c>
      <c r="P1508" s="294">
        <v>0.9</v>
      </c>
      <c r="Q1508" s="267">
        <v>0</v>
      </c>
      <c r="R1508" s="267">
        <v>1</v>
      </c>
      <c r="S1508" s="267">
        <v>1</v>
      </c>
      <c r="T1508" s="295">
        <v>-1</v>
      </c>
      <c r="U1508" s="266">
        <v>0</v>
      </c>
      <c r="V1508" s="266">
        <v>0</v>
      </c>
      <c r="W1508" s="267">
        <v>0</v>
      </c>
      <c r="X1508" s="267">
        <v>0</v>
      </c>
      <c r="Y1508" s="268">
        <v>0</v>
      </c>
      <c r="Z1508" s="268">
        <v>0</v>
      </c>
      <c r="AA1508" s="295">
        <v>0</v>
      </c>
      <c r="AB1508" s="264">
        <v>38</v>
      </c>
      <c r="AC1508" s="264">
        <v>0</v>
      </c>
      <c r="AD1508" s="264">
        <v>1</v>
      </c>
      <c r="AE1508" s="264">
        <v>0</v>
      </c>
      <c r="AF1508" s="268">
        <v>0</v>
      </c>
      <c r="AG1508" s="268">
        <v>0</v>
      </c>
      <c r="AH1508" s="295">
        <v>0</v>
      </c>
    </row>
    <row r="1509" spans="1:34">
      <c r="A1509" s="315" t="s">
        <v>2708</v>
      </c>
      <c r="B1509" s="321" t="s">
        <v>3378</v>
      </c>
      <c r="C1509" s="293" t="s">
        <v>2807</v>
      </c>
      <c r="D1509" s="321" t="s">
        <v>2808</v>
      </c>
      <c r="E1509" s="263">
        <v>682</v>
      </c>
      <c r="F1509" s="263">
        <v>678</v>
      </c>
      <c r="G1509" s="263">
        <v>257</v>
      </c>
      <c r="H1509" s="264">
        <v>283</v>
      </c>
      <c r="I1509" s="264">
        <v>283</v>
      </c>
      <c r="J1509" s="264">
        <v>230</v>
      </c>
      <c r="K1509" s="264">
        <v>90</v>
      </c>
      <c r="L1509" s="264">
        <v>87</v>
      </c>
      <c r="M1509" s="264">
        <v>23</v>
      </c>
      <c r="N1509" s="267">
        <v>0.994134897360704</v>
      </c>
      <c r="O1509" s="266">
        <v>678</v>
      </c>
      <c r="P1509" s="294">
        <v>0.9</v>
      </c>
      <c r="Q1509" s="267">
        <v>0.994134897360704</v>
      </c>
      <c r="R1509" s="267">
        <v>1</v>
      </c>
      <c r="S1509" s="267">
        <v>0.966666666666667</v>
      </c>
      <c r="T1509" s="295">
        <v>-0.00586510263929618</v>
      </c>
      <c r="U1509" s="266">
        <v>682</v>
      </c>
      <c r="V1509" s="266">
        <v>257</v>
      </c>
      <c r="W1509" s="267">
        <v>0.37683284457478</v>
      </c>
      <c r="X1509" s="267">
        <v>0.37683284457478</v>
      </c>
      <c r="Y1509" s="268">
        <v>0.812720848056537</v>
      </c>
      <c r="Z1509" s="268">
        <v>0.255555555555556</v>
      </c>
      <c r="AA1509" s="295">
        <v>-0.435888003481757</v>
      </c>
      <c r="AB1509" s="264">
        <v>1443</v>
      </c>
      <c r="AC1509" s="264">
        <v>653</v>
      </c>
      <c r="AD1509" s="264">
        <v>990</v>
      </c>
      <c r="AE1509" s="264">
        <v>466</v>
      </c>
      <c r="AF1509" s="268">
        <v>0.452529452529453</v>
      </c>
      <c r="AG1509" s="268">
        <v>0.470707070707071</v>
      </c>
      <c r="AH1509" s="295">
        <v>-0.0181776181776181</v>
      </c>
    </row>
    <row r="1510" spans="1:34">
      <c r="A1510" s="315" t="s">
        <v>2708</v>
      </c>
      <c r="B1510" s="321" t="s">
        <v>3379</v>
      </c>
      <c r="C1510" s="293" t="s">
        <v>2809</v>
      </c>
      <c r="D1510" s="321" t="s">
        <v>2810</v>
      </c>
      <c r="E1510" s="263">
        <v>0</v>
      </c>
      <c r="F1510" s="263">
        <v>0</v>
      </c>
      <c r="G1510" s="263">
        <v>0</v>
      </c>
      <c r="H1510" s="264">
        <v>0</v>
      </c>
      <c r="I1510" s="264">
        <v>0</v>
      </c>
      <c r="J1510" s="264">
        <v>0</v>
      </c>
      <c r="K1510" s="264">
        <v>0</v>
      </c>
      <c r="L1510" s="264">
        <v>0</v>
      </c>
      <c r="M1510" s="264">
        <v>0</v>
      </c>
      <c r="N1510" s="267">
        <v>0</v>
      </c>
      <c r="O1510" s="266">
        <v>0</v>
      </c>
      <c r="P1510" s="294">
        <v>0.9</v>
      </c>
      <c r="Q1510" s="267">
        <v>0</v>
      </c>
      <c r="R1510" s="267">
        <v>0</v>
      </c>
      <c r="S1510" s="267">
        <v>0</v>
      </c>
      <c r="T1510" s="295">
        <v>0</v>
      </c>
      <c r="U1510" s="266">
        <v>0</v>
      </c>
      <c r="V1510" s="266">
        <v>0</v>
      </c>
      <c r="W1510" s="267">
        <v>0</v>
      </c>
      <c r="X1510" s="267">
        <v>0</v>
      </c>
      <c r="Y1510" s="268">
        <v>0</v>
      </c>
      <c r="Z1510" s="268">
        <v>0</v>
      </c>
      <c r="AA1510" s="295">
        <v>0</v>
      </c>
      <c r="AB1510" s="264">
        <v>1</v>
      </c>
      <c r="AC1510" s="264">
        <v>0</v>
      </c>
      <c r="AD1510" s="264">
        <v>1</v>
      </c>
      <c r="AE1510" s="264">
        <v>0</v>
      </c>
      <c r="AF1510" s="268">
        <v>0</v>
      </c>
      <c r="AG1510" s="268">
        <v>0</v>
      </c>
      <c r="AH1510" s="295">
        <v>0</v>
      </c>
    </row>
    <row r="1511" spans="1:34">
      <c r="A1511" s="315" t="s">
        <v>2708</v>
      </c>
      <c r="B1511" s="321" t="s">
        <v>3378</v>
      </c>
      <c r="C1511" s="293" t="s">
        <v>2811</v>
      </c>
      <c r="D1511" s="321" t="s">
        <v>2812</v>
      </c>
      <c r="E1511" s="263">
        <v>0</v>
      </c>
      <c r="F1511" s="263">
        <v>0</v>
      </c>
      <c r="G1511" s="263">
        <v>0</v>
      </c>
      <c r="H1511" s="264">
        <v>0</v>
      </c>
      <c r="I1511" s="264">
        <v>0</v>
      </c>
      <c r="J1511" s="264">
        <v>0</v>
      </c>
      <c r="K1511" s="264">
        <v>0</v>
      </c>
      <c r="L1511" s="264">
        <v>0</v>
      </c>
      <c r="M1511" s="264">
        <v>0</v>
      </c>
      <c r="N1511" s="267">
        <v>0</v>
      </c>
      <c r="O1511" s="266">
        <v>0</v>
      </c>
      <c r="P1511" s="294">
        <v>0.9</v>
      </c>
      <c r="Q1511" s="267">
        <v>0</v>
      </c>
      <c r="R1511" s="267">
        <v>0</v>
      </c>
      <c r="S1511" s="267">
        <v>0</v>
      </c>
      <c r="T1511" s="295">
        <v>0</v>
      </c>
      <c r="U1511" s="266">
        <v>0</v>
      </c>
      <c r="V1511" s="266">
        <v>0</v>
      </c>
      <c r="W1511" s="267">
        <v>0</v>
      </c>
      <c r="X1511" s="267">
        <v>0</v>
      </c>
      <c r="Y1511" s="268">
        <v>0</v>
      </c>
      <c r="Z1511" s="268">
        <v>0</v>
      </c>
      <c r="AA1511" s="295">
        <v>0</v>
      </c>
      <c r="AB1511" s="264">
        <v>1</v>
      </c>
      <c r="AC1511" s="264">
        <v>1</v>
      </c>
      <c r="AD1511" s="264">
        <v>0</v>
      </c>
      <c r="AE1511" s="264">
        <v>0</v>
      </c>
      <c r="AF1511" s="268">
        <v>1</v>
      </c>
      <c r="AG1511" s="268">
        <v>0</v>
      </c>
      <c r="AH1511" s="295">
        <v>1</v>
      </c>
    </row>
    <row r="1512" spans="1:34">
      <c r="A1512" s="315" t="s">
        <v>2708</v>
      </c>
      <c r="B1512" s="321" t="s">
        <v>3378</v>
      </c>
      <c r="C1512" s="293" t="s">
        <v>2813</v>
      </c>
      <c r="D1512" s="321" t="s">
        <v>2814</v>
      </c>
      <c r="E1512" s="263">
        <v>0</v>
      </c>
      <c r="F1512" s="263">
        <v>0</v>
      </c>
      <c r="G1512" s="263">
        <v>0</v>
      </c>
      <c r="H1512" s="264">
        <v>0</v>
      </c>
      <c r="I1512" s="264">
        <v>0</v>
      </c>
      <c r="J1512" s="264">
        <v>0</v>
      </c>
      <c r="K1512" s="264">
        <v>1</v>
      </c>
      <c r="L1512" s="264">
        <v>0</v>
      </c>
      <c r="M1512" s="264">
        <v>0</v>
      </c>
      <c r="N1512" s="267">
        <v>0</v>
      </c>
      <c r="O1512" s="266">
        <v>0</v>
      </c>
      <c r="P1512" s="294">
        <v>0.9</v>
      </c>
      <c r="Q1512" s="267">
        <v>0</v>
      </c>
      <c r="R1512" s="267">
        <v>0</v>
      </c>
      <c r="S1512" s="267">
        <v>0</v>
      </c>
      <c r="T1512" s="295">
        <v>0</v>
      </c>
      <c r="U1512" s="266">
        <v>0</v>
      </c>
      <c r="V1512" s="266">
        <v>0</v>
      </c>
      <c r="W1512" s="267">
        <v>0</v>
      </c>
      <c r="X1512" s="267">
        <v>0</v>
      </c>
      <c r="Y1512" s="268">
        <v>0</v>
      </c>
      <c r="Z1512" s="268">
        <v>0</v>
      </c>
      <c r="AA1512" s="295">
        <v>0</v>
      </c>
      <c r="AB1512" s="264">
        <v>2</v>
      </c>
      <c r="AC1512" s="264">
        <v>0</v>
      </c>
      <c r="AD1512" s="264">
        <v>1</v>
      </c>
      <c r="AE1512" s="264">
        <v>0</v>
      </c>
      <c r="AF1512" s="268">
        <v>0</v>
      </c>
      <c r="AG1512" s="268">
        <v>0</v>
      </c>
      <c r="AH1512" s="295">
        <v>0</v>
      </c>
    </row>
    <row r="1513" spans="1:34">
      <c r="A1513" s="315" t="s">
        <v>2708</v>
      </c>
      <c r="B1513" s="321" t="s">
        <v>3378</v>
      </c>
      <c r="C1513" s="293" t="s">
        <v>2815</v>
      </c>
      <c r="D1513" s="321" t="s">
        <v>2816</v>
      </c>
      <c r="E1513" s="263">
        <v>534</v>
      </c>
      <c r="F1513" s="263">
        <v>533</v>
      </c>
      <c r="G1513" s="263">
        <v>351</v>
      </c>
      <c r="H1513" s="264">
        <v>715</v>
      </c>
      <c r="I1513" s="264">
        <v>715</v>
      </c>
      <c r="J1513" s="264">
        <v>572</v>
      </c>
      <c r="K1513" s="264">
        <v>367</v>
      </c>
      <c r="L1513" s="264">
        <v>364</v>
      </c>
      <c r="M1513" s="264">
        <v>238</v>
      </c>
      <c r="N1513" s="267">
        <v>0.99812734082397</v>
      </c>
      <c r="O1513" s="266">
        <v>533</v>
      </c>
      <c r="P1513" s="294">
        <v>0.9</v>
      </c>
      <c r="Q1513" s="267">
        <v>0.99812734082397</v>
      </c>
      <c r="R1513" s="267">
        <v>1</v>
      </c>
      <c r="S1513" s="267">
        <v>0.991825613079019</v>
      </c>
      <c r="T1513" s="295">
        <v>-0.00187265917602997</v>
      </c>
      <c r="U1513" s="266">
        <v>534</v>
      </c>
      <c r="V1513" s="266">
        <v>351</v>
      </c>
      <c r="W1513" s="267">
        <v>0.657303370786517</v>
      </c>
      <c r="X1513" s="267">
        <v>0.657303370786517</v>
      </c>
      <c r="Y1513" s="268">
        <v>0.8</v>
      </c>
      <c r="Z1513" s="268">
        <v>0.64850136239782</v>
      </c>
      <c r="AA1513" s="295">
        <v>-0.142696629213483</v>
      </c>
      <c r="AB1513" s="264">
        <v>3420</v>
      </c>
      <c r="AC1513" s="264">
        <v>2890</v>
      </c>
      <c r="AD1513" s="264">
        <v>1916</v>
      </c>
      <c r="AE1513" s="264">
        <v>1766</v>
      </c>
      <c r="AF1513" s="268">
        <v>0.845029239766082</v>
      </c>
      <c r="AG1513" s="268">
        <v>0.921711899791232</v>
      </c>
      <c r="AH1513" s="295">
        <v>-0.0766826600251498</v>
      </c>
    </row>
    <row r="1514" spans="1:34">
      <c r="A1514" s="315" t="s">
        <v>2708</v>
      </c>
      <c r="B1514" s="321" t="s">
        <v>3377</v>
      </c>
      <c r="C1514" s="293" t="s">
        <v>2817</v>
      </c>
      <c r="D1514" s="321" t="s">
        <v>2818</v>
      </c>
      <c r="E1514" s="263">
        <v>2729</v>
      </c>
      <c r="F1514" s="263">
        <v>2722</v>
      </c>
      <c r="G1514" s="263">
        <v>2500</v>
      </c>
      <c r="H1514" s="264">
        <v>1607</v>
      </c>
      <c r="I1514" s="264">
        <v>1599</v>
      </c>
      <c r="J1514" s="264">
        <v>1506</v>
      </c>
      <c r="K1514" s="264">
        <v>2849</v>
      </c>
      <c r="L1514" s="264">
        <v>2847</v>
      </c>
      <c r="M1514" s="264">
        <v>2755</v>
      </c>
      <c r="N1514" s="267">
        <v>0.997434957860022</v>
      </c>
      <c r="O1514" s="266">
        <v>2722</v>
      </c>
      <c r="P1514" s="294">
        <v>0.9</v>
      </c>
      <c r="Q1514" s="267">
        <v>0.997434957860022</v>
      </c>
      <c r="R1514" s="267">
        <v>0.995021779713752</v>
      </c>
      <c r="S1514" s="267">
        <v>0.999297999297999</v>
      </c>
      <c r="T1514" s="295">
        <v>0.00241317814626962</v>
      </c>
      <c r="U1514" s="266">
        <v>2729</v>
      </c>
      <c r="V1514" s="266">
        <v>2500</v>
      </c>
      <c r="W1514" s="267">
        <v>0.916086478563576</v>
      </c>
      <c r="X1514" s="267">
        <v>0.916086478563576</v>
      </c>
      <c r="Y1514" s="268">
        <v>0.937149968886123</v>
      </c>
      <c r="Z1514" s="268">
        <v>0.967005967005967</v>
      </c>
      <c r="AA1514" s="295">
        <v>-0.0210634903225468</v>
      </c>
      <c r="AB1514" s="264">
        <v>19933</v>
      </c>
      <c r="AC1514" s="264">
        <v>18621</v>
      </c>
      <c r="AD1514" s="264">
        <v>20793</v>
      </c>
      <c r="AE1514" s="264">
        <v>19407</v>
      </c>
      <c r="AF1514" s="268">
        <v>0.934179501329454</v>
      </c>
      <c r="AG1514" s="268">
        <v>0.933342951954985</v>
      </c>
      <c r="AH1514" s="295">
        <v>0.000836549374468865</v>
      </c>
    </row>
    <row r="1515" spans="1:34">
      <c r="A1515" s="315" t="s">
        <v>2708</v>
      </c>
      <c r="B1515" s="321" t="s">
        <v>3378</v>
      </c>
      <c r="C1515" s="293" t="s">
        <v>2819</v>
      </c>
      <c r="D1515" s="321" t="s">
        <v>2820</v>
      </c>
      <c r="E1515" s="263">
        <v>317</v>
      </c>
      <c r="F1515" s="263">
        <v>288</v>
      </c>
      <c r="G1515" s="263">
        <v>262</v>
      </c>
      <c r="H1515" s="264">
        <v>1686</v>
      </c>
      <c r="I1515" s="264">
        <v>1606</v>
      </c>
      <c r="J1515" s="264">
        <v>1184</v>
      </c>
      <c r="K1515" s="264">
        <v>1976</v>
      </c>
      <c r="L1515" s="264">
        <v>1564</v>
      </c>
      <c r="M1515" s="264">
        <v>1535</v>
      </c>
      <c r="N1515" s="267">
        <v>0.908517350157729</v>
      </c>
      <c r="O1515" s="266">
        <v>288</v>
      </c>
      <c r="P1515" s="294">
        <v>0.9</v>
      </c>
      <c r="Q1515" s="267">
        <v>0.908517350157729</v>
      </c>
      <c r="R1515" s="267">
        <v>0.952550415183867</v>
      </c>
      <c r="S1515" s="267">
        <v>0.791497975708502</v>
      </c>
      <c r="T1515" s="295">
        <v>-0.0440330650261385</v>
      </c>
      <c r="U1515" s="266">
        <v>317</v>
      </c>
      <c r="V1515" s="266">
        <v>262</v>
      </c>
      <c r="W1515" s="267">
        <v>0.826498422712934</v>
      </c>
      <c r="X1515" s="267">
        <v>0.826498422712934</v>
      </c>
      <c r="Y1515" s="268">
        <v>0.702253855278766</v>
      </c>
      <c r="Z1515" s="268">
        <v>0.776821862348178</v>
      </c>
      <c r="AA1515" s="295">
        <v>0.124244567434167</v>
      </c>
      <c r="AB1515" s="264">
        <v>8064</v>
      </c>
      <c r="AC1515" s="264">
        <v>6734</v>
      </c>
      <c r="AD1515" s="264">
        <v>4536</v>
      </c>
      <c r="AE1515" s="264">
        <v>4286</v>
      </c>
      <c r="AF1515" s="268">
        <v>0.835069444444444</v>
      </c>
      <c r="AG1515" s="268">
        <v>0.944885361552028</v>
      </c>
      <c r="AH1515" s="295">
        <v>-0.109815917107584</v>
      </c>
    </row>
    <row r="1516" spans="1:34">
      <c r="A1516" s="315" t="s">
        <v>2708</v>
      </c>
      <c r="B1516" s="321" t="s">
        <v>3378</v>
      </c>
      <c r="C1516" s="293" t="s">
        <v>2821</v>
      </c>
      <c r="D1516" s="321" t="s">
        <v>2822</v>
      </c>
      <c r="E1516" s="263">
        <v>2512</v>
      </c>
      <c r="F1516" s="263">
        <v>1966</v>
      </c>
      <c r="G1516" s="263">
        <v>1360</v>
      </c>
      <c r="H1516" s="264">
        <v>2920</v>
      </c>
      <c r="I1516" s="264">
        <v>2179</v>
      </c>
      <c r="J1516" s="264">
        <v>1505</v>
      </c>
      <c r="K1516" s="264">
        <v>612</v>
      </c>
      <c r="L1516" s="264">
        <v>479</v>
      </c>
      <c r="M1516" s="264">
        <v>391</v>
      </c>
      <c r="N1516" s="267">
        <v>0.782643312101911</v>
      </c>
      <c r="O1516" s="266">
        <v>1966</v>
      </c>
      <c r="P1516" s="294">
        <v>0.9</v>
      </c>
      <c r="Q1516" s="267">
        <v>0.782643312101911</v>
      </c>
      <c r="R1516" s="267">
        <v>0.746232876712329</v>
      </c>
      <c r="S1516" s="267">
        <v>0.782679738562091</v>
      </c>
      <c r="T1516" s="295">
        <v>0.0364104353895821</v>
      </c>
      <c r="U1516" s="266">
        <v>2512</v>
      </c>
      <c r="V1516" s="266">
        <v>1360</v>
      </c>
      <c r="W1516" s="267">
        <v>0.54140127388535</v>
      </c>
      <c r="X1516" s="267">
        <v>0.54140127388535</v>
      </c>
      <c r="Y1516" s="268">
        <v>0.51541095890411</v>
      </c>
      <c r="Z1516" s="268">
        <v>0.638888888888889</v>
      </c>
      <c r="AA1516" s="295">
        <v>0.0259903149812407</v>
      </c>
      <c r="AB1516" s="264">
        <v>17775</v>
      </c>
      <c r="AC1516" s="264">
        <v>11322</v>
      </c>
      <c r="AD1516" s="264">
        <v>9376</v>
      </c>
      <c r="AE1516" s="264">
        <v>6964</v>
      </c>
      <c r="AF1516" s="268">
        <v>0.636962025316456</v>
      </c>
      <c r="AG1516" s="268">
        <v>0.742747440273038</v>
      </c>
      <c r="AH1516" s="295">
        <v>-0.105785414956582</v>
      </c>
    </row>
    <row r="1517" spans="1:34">
      <c r="A1517" s="315" t="s">
        <v>2708</v>
      </c>
      <c r="B1517" s="321" t="s">
        <v>3378</v>
      </c>
      <c r="C1517" s="293" t="s">
        <v>2823</v>
      </c>
      <c r="D1517" s="321" t="s">
        <v>2824</v>
      </c>
      <c r="E1517" s="263">
        <v>2558</v>
      </c>
      <c r="F1517" s="263">
        <v>2348</v>
      </c>
      <c r="G1517" s="263">
        <v>1566</v>
      </c>
      <c r="H1517" s="264">
        <v>3170</v>
      </c>
      <c r="I1517" s="264">
        <v>2663</v>
      </c>
      <c r="J1517" s="264">
        <v>2077</v>
      </c>
      <c r="K1517" s="264">
        <v>897</v>
      </c>
      <c r="L1517" s="264">
        <v>755</v>
      </c>
      <c r="M1517" s="264">
        <v>599</v>
      </c>
      <c r="N1517" s="267">
        <v>0.91790461297889</v>
      </c>
      <c r="O1517" s="266">
        <v>2348</v>
      </c>
      <c r="P1517" s="294">
        <v>0.9</v>
      </c>
      <c r="Q1517" s="267">
        <v>0.91790461297889</v>
      </c>
      <c r="R1517" s="267">
        <v>0.84006309148265</v>
      </c>
      <c r="S1517" s="267">
        <v>0.841694537346711</v>
      </c>
      <c r="T1517" s="295">
        <v>0.07784152149624</v>
      </c>
      <c r="U1517" s="266">
        <v>2558</v>
      </c>
      <c r="V1517" s="266">
        <v>1566</v>
      </c>
      <c r="W1517" s="267">
        <v>0.612197028928851</v>
      </c>
      <c r="X1517" s="267">
        <v>0.612197028928851</v>
      </c>
      <c r="Y1517" s="268">
        <v>0.655205047318612</v>
      </c>
      <c r="Z1517" s="268">
        <v>0.66778149386845</v>
      </c>
      <c r="AA1517" s="295">
        <v>-0.0430080183897613</v>
      </c>
      <c r="AB1517" s="264">
        <v>19352</v>
      </c>
      <c r="AC1517" s="264">
        <v>13119</v>
      </c>
      <c r="AD1517" s="264">
        <v>10719</v>
      </c>
      <c r="AE1517" s="264">
        <v>8800</v>
      </c>
      <c r="AF1517" s="268">
        <v>0.677914427449359</v>
      </c>
      <c r="AG1517" s="268">
        <v>0.820972105606866</v>
      </c>
      <c r="AH1517" s="295">
        <v>-0.143057678157507</v>
      </c>
    </row>
    <row r="1518" spans="1:34">
      <c r="A1518" s="315" t="s">
        <v>2708</v>
      </c>
      <c r="B1518" s="321" t="s">
        <v>3377</v>
      </c>
      <c r="C1518" s="293" t="s">
        <v>2825</v>
      </c>
      <c r="D1518" s="321" t="s">
        <v>2826</v>
      </c>
      <c r="E1518" s="263">
        <v>0</v>
      </c>
      <c r="F1518" s="263">
        <v>0</v>
      </c>
      <c r="G1518" s="263">
        <v>0</v>
      </c>
      <c r="H1518" s="264">
        <v>0</v>
      </c>
      <c r="I1518" s="264">
        <v>0</v>
      </c>
      <c r="J1518" s="264">
        <v>0</v>
      </c>
      <c r="K1518" s="264">
        <v>1</v>
      </c>
      <c r="L1518" s="264">
        <v>0</v>
      </c>
      <c r="M1518" s="264">
        <v>1</v>
      </c>
      <c r="N1518" s="267">
        <v>0</v>
      </c>
      <c r="O1518" s="266">
        <v>0</v>
      </c>
      <c r="P1518" s="294">
        <v>0.9</v>
      </c>
      <c r="Q1518" s="267">
        <v>0</v>
      </c>
      <c r="R1518" s="267">
        <v>0</v>
      </c>
      <c r="S1518" s="267">
        <v>0</v>
      </c>
      <c r="T1518" s="295">
        <v>0</v>
      </c>
      <c r="U1518" s="266">
        <v>0</v>
      </c>
      <c r="V1518" s="266">
        <v>0</v>
      </c>
      <c r="W1518" s="267">
        <v>0</v>
      </c>
      <c r="X1518" s="267">
        <v>0</v>
      </c>
      <c r="Y1518" s="268">
        <v>0</v>
      </c>
      <c r="Z1518" s="268">
        <v>1</v>
      </c>
      <c r="AA1518" s="295">
        <v>0</v>
      </c>
      <c r="AB1518" s="264">
        <v>1</v>
      </c>
      <c r="AC1518" s="264">
        <v>1</v>
      </c>
      <c r="AD1518" s="264">
        <v>0</v>
      </c>
      <c r="AE1518" s="264">
        <v>0</v>
      </c>
      <c r="AF1518" s="268">
        <v>1</v>
      </c>
      <c r="AG1518" s="268">
        <v>0</v>
      </c>
      <c r="AH1518" s="295">
        <v>1</v>
      </c>
    </row>
    <row r="1519" spans="1:34">
      <c r="A1519" s="315" t="s">
        <v>2708</v>
      </c>
      <c r="B1519" s="321" t="s">
        <v>3377</v>
      </c>
      <c r="C1519" s="293" t="s">
        <v>2827</v>
      </c>
      <c r="D1519" s="321" t="s">
        <v>2828</v>
      </c>
      <c r="E1519" s="263">
        <v>1326</v>
      </c>
      <c r="F1519" s="263">
        <v>1275</v>
      </c>
      <c r="G1519" s="263">
        <v>1078</v>
      </c>
      <c r="H1519" s="264">
        <v>964</v>
      </c>
      <c r="I1519" s="264">
        <v>913</v>
      </c>
      <c r="J1519" s="264">
        <v>771</v>
      </c>
      <c r="K1519" s="264">
        <v>530</v>
      </c>
      <c r="L1519" s="264">
        <v>500</v>
      </c>
      <c r="M1519" s="264">
        <v>420</v>
      </c>
      <c r="N1519" s="267">
        <v>0.961538461538462</v>
      </c>
      <c r="O1519" s="266">
        <v>1275</v>
      </c>
      <c r="P1519" s="294">
        <v>0.9</v>
      </c>
      <c r="Q1519" s="267">
        <v>0.961538461538462</v>
      </c>
      <c r="R1519" s="267">
        <v>0.947095435684647</v>
      </c>
      <c r="S1519" s="267">
        <v>0.943396226415094</v>
      </c>
      <c r="T1519" s="295">
        <v>0.0144430258538143</v>
      </c>
      <c r="U1519" s="266">
        <v>1326</v>
      </c>
      <c r="V1519" s="266">
        <v>1078</v>
      </c>
      <c r="W1519" s="267">
        <v>0.812971342383107</v>
      </c>
      <c r="X1519" s="267">
        <v>0.812971342383107</v>
      </c>
      <c r="Y1519" s="268">
        <v>0.799792531120332</v>
      </c>
      <c r="Z1519" s="268">
        <v>0.792452830188679</v>
      </c>
      <c r="AA1519" s="295">
        <v>0.0131788112627751</v>
      </c>
      <c r="AB1519" s="264">
        <v>7742</v>
      </c>
      <c r="AC1519" s="264">
        <v>6458</v>
      </c>
      <c r="AD1519" s="264">
        <v>8750</v>
      </c>
      <c r="AE1519" s="264">
        <v>7452</v>
      </c>
      <c r="AF1519" s="268">
        <v>0.834151382071816</v>
      </c>
      <c r="AG1519" s="268">
        <v>0.851657142857143</v>
      </c>
      <c r="AH1519" s="295">
        <v>-0.0175057607853268</v>
      </c>
    </row>
    <row r="1520" spans="1:34">
      <c r="A1520" s="315" t="s">
        <v>2708</v>
      </c>
      <c r="B1520" s="321" t="s">
        <v>3377</v>
      </c>
      <c r="C1520" s="293" t="s">
        <v>2829</v>
      </c>
      <c r="D1520" s="321" t="s">
        <v>2830</v>
      </c>
      <c r="E1520" s="263">
        <v>1389</v>
      </c>
      <c r="F1520" s="263">
        <v>1351</v>
      </c>
      <c r="G1520" s="263">
        <v>1205</v>
      </c>
      <c r="H1520" s="264">
        <v>974</v>
      </c>
      <c r="I1520" s="264">
        <v>958</v>
      </c>
      <c r="J1520" s="264">
        <v>862</v>
      </c>
      <c r="K1520" s="264">
        <v>472</v>
      </c>
      <c r="L1520" s="264">
        <v>462</v>
      </c>
      <c r="M1520" s="264">
        <v>425</v>
      </c>
      <c r="N1520" s="267">
        <v>0.97264218862491</v>
      </c>
      <c r="O1520" s="266">
        <v>1351</v>
      </c>
      <c r="P1520" s="294">
        <v>0.9</v>
      </c>
      <c r="Q1520" s="267">
        <v>0.97264218862491</v>
      </c>
      <c r="R1520" s="267">
        <v>0.983572895277207</v>
      </c>
      <c r="S1520" s="267">
        <v>0.978813559322034</v>
      </c>
      <c r="T1520" s="295">
        <v>-0.0109307066522973</v>
      </c>
      <c r="U1520" s="266">
        <v>1389</v>
      </c>
      <c r="V1520" s="266">
        <v>1205</v>
      </c>
      <c r="W1520" s="267">
        <v>0.867530597552196</v>
      </c>
      <c r="X1520" s="267">
        <v>0.867530597552196</v>
      </c>
      <c r="Y1520" s="268">
        <v>0.885010266940452</v>
      </c>
      <c r="Z1520" s="268">
        <v>0.900423728813559</v>
      </c>
      <c r="AA1520" s="295">
        <v>-0.0174796693882558</v>
      </c>
      <c r="AB1520" s="264">
        <v>7632</v>
      </c>
      <c r="AC1520" s="264">
        <v>6814</v>
      </c>
      <c r="AD1520" s="264">
        <v>8836</v>
      </c>
      <c r="AE1520" s="264">
        <v>7880</v>
      </c>
      <c r="AF1520" s="268">
        <v>0.892819706498952</v>
      </c>
      <c r="AG1520" s="268">
        <v>0.891806247170665</v>
      </c>
      <c r="AH1520" s="295">
        <v>0.00101345932828634</v>
      </c>
    </row>
    <row r="1521" spans="1:34">
      <c r="A1521" s="315" t="s">
        <v>2708</v>
      </c>
      <c r="B1521" s="321" t="s">
        <v>3378</v>
      </c>
      <c r="C1521" s="293" t="s">
        <v>2831</v>
      </c>
      <c r="D1521" s="321" t="s">
        <v>2832</v>
      </c>
      <c r="E1521" s="263">
        <v>202</v>
      </c>
      <c r="F1521" s="263">
        <v>6</v>
      </c>
      <c r="G1521" s="263">
        <v>6</v>
      </c>
      <c r="H1521" s="264">
        <v>563</v>
      </c>
      <c r="I1521" s="264">
        <v>563</v>
      </c>
      <c r="J1521" s="264">
        <v>274</v>
      </c>
      <c r="K1521" s="264">
        <v>100</v>
      </c>
      <c r="L1521" s="264">
        <v>100</v>
      </c>
      <c r="M1521" s="264">
        <v>57</v>
      </c>
      <c r="N1521" s="267">
        <v>0.0297029702970297</v>
      </c>
      <c r="O1521" s="266">
        <v>6</v>
      </c>
      <c r="P1521" s="294">
        <v>0.9</v>
      </c>
      <c r="Q1521" s="267">
        <v>0.0297029702970297</v>
      </c>
      <c r="R1521" s="267">
        <v>1</v>
      </c>
      <c r="S1521" s="267">
        <v>1</v>
      </c>
      <c r="T1521" s="295">
        <v>-0.97029702970297</v>
      </c>
      <c r="U1521" s="266">
        <v>202</v>
      </c>
      <c r="V1521" s="266">
        <v>6</v>
      </c>
      <c r="W1521" s="267">
        <v>0.0297029702970297</v>
      </c>
      <c r="X1521" s="267">
        <v>0.0297029702970297</v>
      </c>
      <c r="Y1521" s="268">
        <v>0.486678507992895</v>
      </c>
      <c r="Z1521" s="268">
        <v>0.57</v>
      </c>
      <c r="AA1521" s="295">
        <v>-0.456975537695866</v>
      </c>
      <c r="AB1521" s="264">
        <v>1419</v>
      </c>
      <c r="AC1521" s="264">
        <v>347</v>
      </c>
      <c r="AD1521" s="264">
        <v>2298</v>
      </c>
      <c r="AE1521" s="264">
        <v>50</v>
      </c>
      <c r="AF1521" s="268">
        <v>0.244538407329105</v>
      </c>
      <c r="AG1521" s="268">
        <v>0.0217580504786771</v>
      </c>
      <c r="AH1521" s="295">
        <v>0.222780356850428</v>
      </c>
    </row>
    <row r="1522" spans="1:34">
      <c r="A1522" s="315" t="s">
        <v>2708</v>
      </c>
      <c r="B1522" s="321" t="s">
        <v>3378</v>
      </c>
      <c r="C1522" s="293" t="s">
        <v>2833</v>
      </c>
      <c r="D1522" s="321" t="s">
        <v>2834</v>
      </c>
      <c r="E1522" s="263">
        <v>0</v>
      </c>
      <c r="F1522" s="263">
        <v>0</v>
      </c>
      <c r="G1522" s="263">
        <v>0</v>
      </c>
      <c r="H1522" s="264">
        <v>0</v>
      </c>
      <c r="I1522" s="264">
        <v>0</v>
      </c>
      <c r="J1522" s="264">
        <v>0</v>
      </c>
      <c r="K1522" s="264">
        <v>0</v>
      </c>
      <c r="L1522" s="264">
        <v>0</v>
      </c>
      <c r="M1522" s="264">
        <v>0</v>
      </c>
      <c r="N1522" s="267">
        <v>0</v>
      </c>
      <c r="O1522" s="266">
        <v>0</v>
      </c>
      <c r="P1522" s="294">
        <v>0.9</v>
      </c>
      <c r="Q1522" s="267">
        <v>0</v>
      </c>
      <c r="R1522" s="267">
        <v>0</v>
      </c>
      <c r="S1522" s="267">
        <v>0</v>
      </c>
      <c r="T1522" s="295">
        <v>0</v>
      </c>
      <c r="U1522" s="266">
        <v>0</v>
      </c>
      <c r="V1522" s="266">
        <v>0</v>
      </c>
      <c r="W1522" s="267">
        <v>0</v>
      </c>
      <c r="X1522" s="267">
        <v>0</v>
      </c>
      <c r="Y1522" s="268">
        <v>0</v>
      </c>
      <c r="Z1522" s="268">
        <v>0</v>
      </c>
      <c r="AA1522" s="295">
        <v>0</v>
      </c>
      <c r="AB1522" s="264">
        <v>0</v>
      </c>
      <c r="AC1522" s="264">
        <v>0</v>
      </c>
      <c r="AD1522" s="264">
        <v>1</v>
      </c>
      <c r="AE1522" s="264">
        <v>1</v>
      </c>
      <c r="AF1522" s="268">
        <v>0</v>
      </c>
      <c r="AG1522" s="268">
        <v>1</v>
      </c>
      <c r="AH1522" s="295">
        <v>-1</v>
      </c>
    </row>
    <row r="1523" spans="1:34">
      <c r="A1523" s="315" t="s">
        <v>2708</v>
      </c>
      <c r="B1523" s="321" t="s">
        <v>3378</v>
      </c>
      <c r="C1523" s="293" t="s">
        <v>2835</v>
      </c>
      <c r="D1523" s="321" t="s">
        <v>2836</v>
      </c>
      <c r="E1523" s="263">
        <v>2521</v>
      </c>
      <c r="F1523" s="263">
        <v>2310</v>
      </c>
      <c r="G1523" s="263">
        <v>1817</v>
      </c>
      <c r="H1523" s="264">
        <v>3202</v>
      </c>
      <c r="I1523" s="264">
        <v>2804</v>
      </c>
      <c r="J1523" s="264">
        <v>2195</v>
      </c>
      <c r="K1523" s="264">
        <v>711</v>
      </c>
      <c r="L1523" s="264">
        <v>659</v>
      </c>
      <c r="M1523" s="264">
        <v>610</v>
      </c>
      <c r="N1523" s="267">
        <v>0.916303054343514</v>
      </c>
      <c r="O1523" s="266">
        <v>2310</v>
      </c>
      <c r="P1523" s="294">
        <v>0.9</v>
      </c>
      <c r="Q1523" s="267">
        <v>0.916303054343514</v>
      </c>
      <c r="R1523" s="267">
        <v>0.875702685821362</v>
      </c>
      <c r="S1523" s="267">
        <v>0.926863572433193</v>
      </c>
      <c r="T1523" s="295">
        <v>0.0406003685221528</v>
      </c>
      <c r="U1523" s="266">
        <v>2521</v>
      </c>
      <c r="V1523" s="266">
        <v>1817</v>
      </c>
      <c r="W1523" s="267">
        <v>0.720745735819119</v>
      </c>
      <c r="X1523" s="267">
        <v>0.720745735819119</v>
      </c>
      <c r="Y1523" s="268">
        <v>0.685509056839475</v>
      </c>
      <c r="Z1523" s="268">
        <v>0.857946554149086</v>
      </c>
      <c r="AA1523" s="295">
        <v>0.0352366789796441</v>
      </c>
      <c r="AB1523" s="264">
        <v>18248</v>
      </c>
      <c r="AC1523" s="264">
        <v>13951</v>
      </c>
      <c r="AD1523" s="264">
        <v>10484</v>
      </c>
      <c r="AE1523" s="264">
        <v>8910</v>
      </c>
      <c r="AF1523" s="268">
        <v>0.764522139412538</v>
      </c>
      <c r="AG1523" s="268">
        <v>0.849866463181992</v>
      </c>
      <c r="AH1523" s="295">
        <v>-0.0853443237694533</v>
      </c>
    </row>
    <row r="1524" spans="1:34">
      <c r="A1524" s="315" t="s">
        <v>2708</v>
      </c>
      <c r="B1524" s="321" t="s">
        <v>3377</v>
      </c>
      <c r="C1524" s="293" t="s">
        <v>2837</v>
      </c>
      <c r="D1524" s="321" t="s">
        <v>2838</v>
      </c>
      <c r="E1524" s="263">
        <v>1394</v>
      </c>
      <c r="F1524" s="263">
        <v>1345</v>
      </c>
      <c r="G1524" s="263">
        <v>1246</v>
      </c>
      <c r="H1524" s="264">
        <v>967</v>
      </c>
      <c r="I1524" s="264">
        <v>950</v>
      </c>
      <c r="J1524" s="264">
        <v>858</v>
      </c>
      <c r="K1524" s="264">
        <v>546</v>
      </c>
      <c r="L1524" s="264">
        <v>530</v>
      </c>
      <c r="M1524" s="264">
        <v>501</v>
      </c>
      <c r="N1524" s="267">
        <v>0.964849354375897</v>
      </c>
      <c r="O1524" s="266">
        <v>1345</v>
      </c>
      <c r="P1524" s="294">
        <v>0.9</v>
      </c>
      <c r="Q1524" s="267">
        <v>0.964849354375897</v>
      </c>
      <c r="R1524" s="267">
        <v>0.982419855222337</v>
      </c>
      <c r="S1524" s="267">
        <v>0.970695970695971</v>
      </c>
      <c r="T1524" s="295">
        <v>-0.0175705008464404</v>
      </c>
      <c r="U1524" s="266">
        <v>1394</v>
      </c>
      <c r="V1524" s="266">
        <v>1246</v>
      </c>
      <c r="W1524" s="267">
        <v>0.893830703012912</v>
      </c>
      <c r="X1524" s="267">
        <v>0.893830703012912</v>
      </c>
      <c r="Y1524" s="268">
        <v>0.887280248190279</v>
      </c>
      <c r="Z1524" s="268">
        <v>0.917582417582418</v>
      </c>
      <c r="AA1524" s="295">
        <v>0.00655045482263328</v>
      </c>
      <c r="AB1524" s="264">
        <v>7769</v>
      </c>
      <c r="AC1524" s="264">
        <v>6804</v>
      </c>
      <c r="AD1524" s="264">
        <v>8897</v>
      </c>
      <c r="AE1524" s="264">
        <v>7808</v>
      </c>
      <c r="AF1524" s="268">
        <v>0.875788389754151</v>
      </c>
      <c r="AG1524" s="268">
        <v>0.877599190738451</v>
      </c>
      <c r="AH1524" s="295">
        <v>-0.00181080098430009</v>
      </c>
    </row>
    <row r="1525" spans="1:34">
      <c r="A1525" s="315" t="s">
        <v>2708</v>
      </c>
      <c r="B1525" s="321" t="s">
        <v>3378</v>
      </c>
      <c r="C1525" s="293" t="s">
        <v>2839</v>
      </c>
      <c r="D1525" s="321" t="s">
        <v>2840</v>
      </c>
      <c r="E1525" s="263">
        <v>0</v>
      </c>
      <c r="F1525" s="263">
        <v>0</v>
      </c>
      <c r="G1525" s="263">
        <v>0</v>
      </c>
      <c r="H1525" s="264">
        <v>0</v>
      </c>
      <c r="I1525" s="264">
        <v>0</v>
      </c>
      <c r="J1525" s="264">
        <v>0</v>
      </c>
      <c r="K1525" s="264">
        <v>0</v>
      </c>
      <c r="L1525" s="264">
        <v>0</v>
      </c>
      <c r="M1525" s="264">
        <v>0</v>
      </c>
      <c r="N1525" s="267">
        <v>0</v>
      </c>
      <c r="O1525" s="266">
        <v>0</v>
      </c>
      <c r="P1525" s="294">
        <v>0.9</v>
      </c>
      <c r="Q1525" s="267">
        <v>0</v>
      </c>
      <c r="R1525" s="267">
        <v>0</v>
      </c>
      <c r="S1525" s="267">
        <v>0</v>
      </c>
      <c r="T1525" s="295">
        <v>0</v>
      </c>
      <c r="U1525" s="266">
        <v>0</v>
      </c>
      <c r="V1525" s="266">
        <v>0</v>
      </c>
      <c r="W1525" s="267">
        <v>0</v>
      </c>
      <c r="X1525" s="267">
        <v>0</v>
      </c>
      <c r="Y1525" s="268">
        <v>0</v>
      </c>
      <c r="Z1525" s="268">
        <v>0</v>
      </c>
      <c r="AA1525" s="295">
        <v>0</v>
      </c>
      <c r="AB1525" s="264">
        <v>4</v>
      </c>
      <c r="AC1525" s="264">
        <v>1</v>
      </c>
      <c r="AD1525" s="264">
        <v>2</v>
      </c>
      <c r="AE1525" s="264">
        <v>2</v>
      </c>
      <c r="AF1525" s="268">
        <v>0.25</v>
      </c>
      <c r="AG1525" s="268">
        <v>1</v>
      </c>
      <c r="AH1525" s="295">
        <v>-0.75</v>
      </c>
    </row>
    <row r="1526" spans="1:34">
      <c r="A1526" s="315" t="s">
        <v>2708</v>
      </c>
      <c r="B1526" s="321" t="s">
        <v>3378</v>
      </c>
      <c r="C1526" s="293" t="s">
        <v>2841</v>
      </c>
      <c r="D1526" s="321" t="s">
        <v>2842</v>
      </c>
      <c r="E1526" s="263">
        <v>0</v>
      </c>
      <c r="F1526" s="263">
        <v>0</v>
      </c>
      <c r="G1526" s="263">
        <v>0</v>
      </c>
      <c r="H1526" s="264">
        <v>0</v>
      </c>
      <c r="I1526" s="264">
        <v>0</v>
      </c>
      <c r="J1526" s="264">
        <v>0</v>
      </c>
      <c r="K1526" s="264">
        <v>1</v>
      </c>
      <c r="L1526" s="264">
        <v>0</v>
      </c>
      <c r="M1526" s="264">
        <v>0</v>
      </c>
      <c r="N1526" s="267">
        <v>0</v>
      </c>
      <c r="O1526" s="266">
        <v>0</v>
      </c>
      <c r="P1526" s="294">
        <v>0.9</v>
      </c>
      <c r="Q1526" s="267">
        <v>0</v>
      </c>
      <c r="R1526" s="267">
        <v>0</v>
      </c>
      <c r="S1526" s="267">
        <v>0</v>
      </c>
      <c r="T1526" s="295">
        <v>0</v>
      </c>
      <c r="U1526" s="266">
        <v>0</v>
      </c>
      <c r="V1526" s="266">
        <v>0</v>
      </c>
      <c r="W1526" s="267">
        <v>0</v>
      </c>
      <c r="X1526" s="267">
        <v>0</v>
      </c>
      <c r="Y1526" s="268">
        <v>0</v>
      </c>
      <c r="Z1526" s="268">
        <v>0</v>
      </c>
      <c r="AA1526" s="295">
        <v>0</v>
      </c>
      <c r="AB1526" s="264">
        <v>1</v>
      </c>
      <c r="AC1526" s="264">
        <v>0</v>
      </c>
      <c r="AD1526" s="264">
        <v>0</v>
      </c>
      <c r="AE1526" s="264">
        <v>0</v>
      </c>
      <c r="AF1526" s="268">
        <v>0</v>
      </c>
      <c r="AG1526" s="268">
        <v>0</v>
      </c>
      <c r="AH1526" s="295">
        <v>0</v>
      </c>
    </row>
    <row r="1527" spans="1:34">
      <c r="A1527" s="315" t="s">
        <v>2708</v>
      </c>
      <c r="B1527" s="321" t="s">
        <v>3378</v>
      </c>
      <c r="C1527" s="293" t="s">
        <v>2843</v>
      </c>
      <c r="D1527" s="321" t="s">
        <v>2844</v>
      </c>
      <c r="E1527" s="263">
        <v>0</v>
      </c>
      <c r="F1527" s="263">
        <v>0</v>
      </c>
      <c r="G1527" s="263">
        <v>0</v>
      </c>
      <c r="H1527" s="264">
        <v>0</v>
      </c>
      <c r="I1527" s="264">
        <v>0</v>
      </c>
      <c r="J1527" s="264">
        <v>0</v>
      </c>
      <c r="K1527" s="264">
        <v>0</v>
      </c>
      <c r="L1527" s="264">
        <v>0</v>
      </c>
      <c r="M1527" s="264">
        <v>0</v>
      </c>
      <c r="N1527" s="267">
        <v>0</v>
      </c>
      <c r="O1527" s="266">
        <v>0</v>
      </c>
      <c r="P1527" s="294">
        <v>0.9</v>
      </c>
      <c r="Q1527" s="267">
        <v>0</v>
      </c>
      <c r="R1527" s="267">
        <v>0</v>
      </c>
      <c r="S1527" s="267">
        <v>0</v>
      </c>
      <c r="T1527" s="295">
        <v>0</v>
      </c>
      <c r="U1527" s="266">
        <v>0</v>
      </c>
      <c r="V1527" s="266">
        <v>0</v>
      </c>
      <c r="W1527" s="267">
        <v>0</v>
      </c>
      <c r="X1527" s="267">
        <v>0</v>
      </c>
      <c r="Y1527" s="268">
        <v>0</v>
      </c>
      <c r="Z1527" s="268">
        <v>0</v>
      </c>
      <c r="AA1527" s="295">
        <v>0</v>
      </c>
      <c r="AB1527" s="264">
        <v>0</v>
      </c>
      <c r="AC1527" s="264">
        <v>0</v>
      </c>
      <c r="AD1527" s="264">
        <v>0</v>
      </c>
      <c r="AE1527" s="264">
        <v>0</v>
      </c>
      <c r="AF1527" s="268">
        <v>0</v>
      </c>
      <c r="AG1527" s="268">
        <v>0</v>
      </c>
      <c r="AH1527" s="295">
        <v>0</v>
      </c>
    </row>
    <row r="1528" spans="1:34">
      <c r="A1528" s="315" t="s">
        <v>2708</v>
      </c>
      <c r="B1528" s="321" t="s">
        <v>3377</v>
      </c>
      <c r="C1528" s="293" t="s">
        <v>2845</v>
      </c>
      <c r="D1528" s="321" t="s">
        <v>2846</v>
      </c>
      <c r="E1528" s="263">
        <v>0</v>
      </c>
      <c r="F1528" s="263">
        <v>0</v>
      </c>
      <c r="G1528" s="263">
        <v>0</v>
      </c>
      <c r="H1528" s="264">
        <v>0</v>
      </c>
      <c r="I1528" s="264">
        <v>0</v>
      </c>
      <c r="J1528" s="264">
        <v>0</v>
      </c>
      <c r="K1528" s="264">
        <v>0</v>
      </c>
      <c r="L1528" s="264">
        <v>0</v>
      </c>
      <c r="M1528" s="264">
        <v>0</v>
      </c>
      <c r="N1528" s="267">
        <v>0</v>
      </c>
      <c r="O1528" s="266">
        <v>0</v>
      </c>
      <c r="P1528" s="294">
        <v>0.9</v>
      </c>
      <c r="Q1528" s="267">
        <v>0</v>
      </c>
      <c r="R1528" s="267">
        <v>0</v>
      </c>
      <c r="S1528" s="267">
        <v>0</v>
      </c>
      <c r="T1528" s="295">
        <v>0</v>
      </c>
      <c r="U1528" s="266">
        <v>0</v>
      </c>
      <c r="V1528" s="266">
        <v>0</v>
      </c>
      <c r="W1528" s="267">
        <v>0</v>
      </c>
      <c r="X1528" s="267">
        <v>0</v>
      </c>
      <c r="Y1528" s="268">
        <v>0</v>
      </c>
      <c r="Z1528" s="268">
        <v>0</v>
      </c>
      <c r="AA1528" s="295">
        <v>0</v>
      </c>
      <c r="AB1528" s="264">
        <v>0</v>
      </c>
      <c r="AC1528" s="264">
        <v>0</v>
      </c>
      <c r="AD1528" s="264">
        <v>4</v>
      </c>
      <c r="AE1528" s="264">
        <v>1</v>
      </c>
      <c r="AF1528" s="268">
        <v>0</v>
      </c>
      <c r="AG1528" s="268">
        <v>0.25</v>
      </c>
      <c r="AH1528" s="295">
        <v>-0.25</v>
      </c>
    </row>
    <row r="1529" spans="1:34">
      <c r="A1529" s="315" t="s">
        <v>2708</v>
      </c>
      <c r="B1529" s="321" t="s">
        <v>3378</v>
      </c>
      <c r="C1529" s="293" t="s">
        <v>2847</v>
      </c>
      <c r="D1529" s="321" t="s">
        <v>2848</v>
      </c>
      <c r="E1529" s="263">
        <v>2143</v>
      </c>
      <c r="F1529" s="263">
        <v>2141</v>
      </c>
      <c r="G1529" s="263">
        <v>1400</v>
      </c>
      <c r="H1529" s="264">
        <v>2712</v>
      </c>
      <c r="I1529" s="264">
        <v>2651</v>
      </c>
      <c r="J1529" s="264">
        <v>1952</v>
      </c>
      <c r="K1529" s="264">
        <v>728</v>
      </c>
      <c r="L1529" s="264">
        <v>659</v>
      </c>
      <c r="M1529" s="264">
        <v>566</v>
      </c>
      <c r="N1529" s="267">
        <v>0.999066728884741</v>
      </c>
      <c r="O1529" s="266">
        <v>2141</v>
      </c>
      <c r="P1529" s="294">
        <v>0.9</v>
      </c>
      <c r="Q1529" s="267">
        <v>0.999066728884741</v>
      </c>
      <c r="R1529" s="267">
        <v>0.977507374631268</v>
      </c>
      <c r="S1529" s="267">
        <v>0.90521978021978</v>
      </c>
      <c r="T1529" s="295">
        <v>0.0215593542534726</v>
      </c>
      <c r="U1529" s="266">
        <v>2143</v>
      </c>
      <c r="V1529" s="266">
        <v>1400</v>
      </c>
      <c r="W1529" s="267">
        <v>0.653289780681288</v>
      </c>
      <c r="X1529" s="267">
        <v>0.653289780681288</v>
      </c>
      <c r="Y1529" s="268">
        <v>0.71976401179941</v>
      </c>
      <c r="Z1529" s="268">
        <v>0.777472527472527</v>
      </c>
      <c r="AA1529" s="295">
        <v>-0.0664742311181221</v>
      </c>
      <c r="AB1529" s="264">
        <v>16566</v>
      </c>
      <c r="AC1529" s="264">
        <v>12266</v>
      </c>
      <c r="AD1529" s="264">
        <v>9316</v>
      </c>
      <c r="AE1529" s="264">
        <v>7484</v>
      </c>
      <c r="AF1529" s="268">
        <v>0.740432210551732</v>
      </c>
      <c r="AG1529" s="268">
        <v>0.80334907685702</v>
      </c>
      <c r="AH1529" s="295">
        <v>-0.0629168663052877</v>
      </c>
    </row>
    <row r="1530" spans="1:34">
      <c r="A1530" s="315" t="s">
        <v>2708</v>
      </c>
      <c r="B1530" s="321" t="s">
        <v>3379</v>
      </c>
      <c r="C1530" s="293" t="s">
        <v>2849</v>
      </c>
      <c r="D1530" s="321" t="s">
        <v>2850</v>
      </c>
      <c r="E1530" s="263">
        <v>0</v>
      </c>
      <c r="F1530" s="263">
        <v>0</v>
      </c>
      <c r="G1530" s="263">
        <v>0</v>
      </c>
      <c r="H1530" s="264">
        <v>0</v>
      </c>
      <c r="I1530" s="264">
        <v>0</v>
      </c>
      <c r="J1530" s="264">
        <v>0</v>
      </c>
      <c r="K1530" s="264">
        <v>1</v>
      </c>
      <c r="L1530" s="264">
        <v>0</v>
      </c>
      <c r="M1530" s="264">
        <v>0</v>
      </c>
      <c r="N1530" s="267">
        <v>0</v>
      </c>
      <c r="O1530" s="266">
        <v>0</v>
      </c>
      <c r="P1530" s="294">
        <v>0.9</v>
      </c>
      <c r="Q1530" s="267">
        <v>0</v>
      </c>
      <c r="R1530" s="267">
        <v>0</v>
      </c>
      <c r="S1530" s="267">
        <v>0</v>
      </c>
      <c r="T1530" s="295">
        <v>0</v>
      </c>
      <c r="U1530" s="266">
        <v>0</v>
      </c>
      <c r="V1530" s="266">
        <v>0</v>
      </c>
      <c r="W1530" s="267">
        <v>0</v>
      </c>
      <c r="X1530" s="267">
        <v>0</v>
      </c>
      <c r="Y1530" s="268">
        <v>0</v>
      </c>
      <c r="Z1530" s="268">
        <v>0</v>
      </c>
      <c r="AA1530" s="295">
        <v>0</v>
      </c>
      <c r="AB1530" s="264">
        <v>1</v>
      </c>
      <c r="AC1530" s="264">
        <v>0</v>
      </c>
      <c r="AD1530" s="264">
        <v>0</v>
      </c>
      <c r="AE1530" s="264">
        <v>0</v>
      </c>
      <c r="AF1530" s="268">
        <v>0</v>
      </c>
      <c r="AG1530" s="268">
        <v>0</v>
      </c>
      <c r="AH1530" s="295">
        <v>0</v>
      </c>
    </row>
    <row r="1531" spans="1:34">
      <c r="A1531" s="315" t="s">
        <v>2708</v>
      </c>
      <c r="B1531" s="321" t="s">
        <v>3378</v>
      </c>
      <c r="C1531" s="293" t="s">
        <v>2851</v>
      </c>
      <c r="D1531" s="321" t="s">
        <v>2852</v>
      </c>
      <c r="E1531" s="263">
        <v>117</v>
      </c>
      <c r="F1531" s="263">
        <v>117</v>
      </c>
      <c r="G1531" s="263">
        <v>97</v>
      </c>
      <c r="H1531" s="264">
        <v>546</v>
      </c>
      <c r="I1531" s="264">
        <v>545</v>
      </c>
      <c r="J1531" s="264">
        <v>477</v>
      </c>
      <c r="K1531" s="264">
        <v>162</v>
      </c>
      <c r="L1531" s="264">
        <v>161</v>
      </c>
      <c r="M1531" s="264">
        <v>161</v>
      </c>
      <c r="N1531" s="267">
        <v>1</v>
      </c>
      <c r="O1531" s="266">
        <v>117</v>
      </c>
      <c r="P1531" s="294">
        <v>0.9</v>
      </c>
      <c r="Q1531" s="267">
        <v>1</v>
      </c>
      <c r="R1531" s="267">
        <v>0.998168498168498</v>
      </c>
      <c r="S1531" s="267">
        <v>0.993827160493827</v>
      </c>
      <c r="T1531" s="295">
        <v>0.00183150183150182</v>
      </c>
      <c r="U1531" s="266">
        <v>117</v>
      </c>
      <c r="V1531" s="266">
        <v>97</v>
      </c>
      <c r="W1531" s="267">
        <v>0.829059829059829</v>
      </c>
      <c r="X1531" s="267">
        <v>0.829059829059829</v>
      </c>
      <c r="Y1531" s="268">
        <v>0.873626373626374</v>
      </c>
      <c r="Z1531" s="268">
        <v>0.993827160493827</v>
      </c>
      <c r="AA1531" s="295">
        <v>-0.0445665445665445</v>
      </c>
      <c r="AB1531" s="264">
        <v>3965</v>
      </c>
      <c r="AC1531" s="264">
        <v>3424</v>
      </c>
      <c r="AD1531" s="264">
        <v>3496</v>
      </c>
      <c r="AE1531" s="264">
        <v>3334</v>
      </c>
      <c r="AF1531" s="268">
        <v>0.863556116015132</v>
      </c>
      <c r="AG1531" s="268">
        <v>0.953661327231121</v>
      </c>
      <c r="AH1531" s="295">
        <v>-0.0901052112159889</v>
      </c>
    </row>
    <row r="1532" spans="1:34">
      <c r="A1532" s="315" t="s">
        <v>2708</v>
      </c>
      <c r="B1532" s="321" t="s">
        <v>3378</v>
      </c>
      <c r="C1532" s="293" t="s">
        <v>2853</v>
      </c>
      <c r="D1532" s="321" t="s">
        <v>2854</v>
      </c>
      <c r="E1532" s="263">
        <v>2419</v>
      </c>
      <c r="F1532" s="263">
        <v>2241</v>
      </c>
      <c r="G1532" s="263">
        <v>1618</v>
      </c>
      <c r="H1532" s="264">
        <v>3126</v>
      </c>
      <c r="I1532" s="264">
        <v>2587</v>
      </c>
      <c r="J1532" s="264">
        <v>1992</v>
      </c>
      <c r="K1532" s="264">
        <v>714</v>
      </c>
      <c r="L1532" s="264">
        <v>652</v>
      </c>
      <c r="M1532" s="264">
        <v>583</v>
      </c>
      <c r="N1532" s="267">
        <v>0.926415874328235</v>
      </c>
      <c r="O1532" s="266">
        <v>2241</v>
      </c>
      <c r="P1532" s="294">
        <v>0.9</v>
      </c>
      <c r="Q1532" s="267">
        <v>0.926415874328235</v>
      </c>
      <c r="R1532" s="267">
        <v>0.827575175943698</v>
      </c>
      <c r="S1532" s="267">
        <v>0.913165266106443</v>
      </c>
      <c r="T1532" s="295">
        <v>0.0988406983845368</v>
      </c>
      <c r="U1532" s="266">
        <v>2419</v>
      </c>
      <c r="V1532" s="266">
        <v>1618</v>
      </c>
      <c r="W1532" s="267">
        <v>0.668871434477057</v>
      </c>
      <c r="X1532" s="267">
        <v>0.668871434477057</v>
      </c>
      <c r="Y1532" s="268">
        <v>0.637236084452975</v>
      </c>
      <c r="Z1532" s="268">
        <v>0.816526610644258</v>
      </c>
      <c r="AA1532" s="295">
        <v>0.0316353500240816</v>
      </c>
      <c r="AB1532" s="264">
        <v>18164</v>
      </c>
      <c r="AC1532" s="264">
        <v>13675</v>
      </c>
      <c r="AD1532" s="264">
        <v>10154</v>
      </c>
      <c r="AE1532" s="264">
        <v>8646</v>
      </c>
      <c r="AF1532" s="268">
        <v>0.752862805549438</v>
      </c>
      <c r="AG1532" s="268">
        <v>0.851487098680323</v>
      </c>
      <c r="AH1532" s="295">
        <v>-0.0986242931308846</v>
      </c>
    </row>
    <row r="1533" spans="1:34">
      <c r="A1533" s="315" t="s">
        <v>2708</v>
      </c>
      <c r="B1533" s="321" t="s">
        <v>3378</v>
      </c>
      <c r="C1533" s="293" t="s">
        <v>2855</v>
      </c>
      <c r="D1533" s="321" t="s">
        <v>2856</v>
      </c>
      <c r="E1533" s="263">
        <v>3</v>
      </c>
      <c r="F1533" s="263">
        <v>3</v>
      </c>
      <c r="G1533" s="263">
        <v>0</v>
      </c>
      <c r="H1533" s="264">
        <v>0</v>
      </c>
      <c r="I1533" s="264">
        <v>0</v>
      </c>
      <c r="J1533" s="264">
        <v>0</v>
      </c>
      <c r="K1533" s="264">
        <v>0</v>
      </c>
      <c r="L1533" s="264">
        <v>0</v>
      </c>
      <c r="M1533" s="264">
        <v>0</v>
      </c>
      <c r="N1533" s="267">
        <v>1</v>
      </c>
      <c r="O1533" s="266">
        <v>3</v>
      </c>
      <c r="P1533" s="294">
        <v>0.9</v>
      </c>
      <c r="Q1533" s="267">
        <v>1</v>
      </c>
      <c r="R1533" s="267">
        <v>0</v>
      </c>
      <c r="S1533" s="267">
        <v>0</v>
      </c>
      <c r="T1533" s="295">
        <v>1</v>
      </c>
      <c r="U1533" s="266">
        <v>3</v>
      </c>
      <c r="V1533" s="266">
        <v>0</v>
      </c>
      <c r="W1533" s="267">
        <v>0</v>
      </c>
      <c r="X1533" s="267">
        <v>0</v>
      </c>
      <c r="Y1533" s="268">
        <v>0</v>
      </c>
      <c r="Z1533" s="268">
        <v>0</v>
      </c>
      <c r="AA1533" s="295">
        <v>0</v>
      </c>
      <c r="AB1533" s="264">
        <v>7</v>
      </c>
      <c r="AC1533" s="264">
        <v>0</v>
      </c>
      <c r="AD1533" s="264">
        <v>2</v>
      </c>
      <c r="AE1533" s="264">
        <v>0</v>
      </c>
      <c r="AF1533" s="268">
        <v>0</v>
      </c>
      <c r="AG1533" s="268">
        <v>0</v>
      </c>
      <c r="AH1533" s="295">
        <v>0</v>
      </c>
    </row>
    <row r="1534" spans="1:34">
      <c r="A1534" s="315" t="s">
        <v>2708</v>
      </c>
      <c r="B1534" s="321" t="s">
        <v>3378</v>
      </c>
      <c r="C1534" s="293" t="s">
        <v>2857</v>
      </c>
      <c r="D1534" s="321" t="s">
        <v>2858</v>
      </c>
      <c r="E1534" s="263">
        <v>0</v>
      </c>
      <c r="F1534" s="263">
        <v>0</v>
      </c>
      <c r="G1534" s="263">
        <v>0</v>
      </c>
      <c r="H1534" s="264">
        <v>0</v>
      </c>
      <c r="I1534" s="264">
        <v>0</v>
      </c>
      <c r="J1534" s="264">
        <v>0</v>
      </c>
      <c r="K1534" s="264">
        <v>0</v>
      </c>
      <c r="L1534" s="264">
        <v>0</v>
      </c>
      <c r="M1534" s="264">
        <v>0</v>
      </c>
      <c r="N1534" s="267">
        <v>0</v>
      </c>
      <c r="O1534" s="266">
        <v>0</v>
      </c>
      <c r="P1534" s="294">
        <v>0.9</v>
      </c>
      <c r="Q1534" s="267">
        <v>0</v>
      </c>
      <c r="R1534" s="267">
        <v>0</v>
      </c>
      <c r="S1534" s="267">
        <v>0</v>
      </c>
      <c r="T1534" s="295">
        <v>0</v>
      </c>
      <c r="U1534" s="266">
        <v>0</v>
      </c>
      <c r="V1534" s="266">
        <v>0</v>
      </c>
      <c r="W1534" s="267">
        <v>0</v>
      </c>
      <c r="X1534" s="267">
        <v>0</v>
      </c>
      <c r="Y1534" s="268">
        <v>0</v>
      </c>
      <c r="Z1534" s="268">
        <v>0</v>
      </c>
      <c r="AA1534" s="295">
        <v>0</v>
      </c>
      <c r="AB1534" s="264">
        <v>1</v>
      </c>
      <c r="AC1534" s="264">
        <v>1</v>
      </c>
      <c r="AD1534" s="264">
        <v>0</v>
      </c>
      <c r="AE1534" s="264">
        <v>0</v>
      </c>
      <c r="AF1534" s="268">
        <v>1</v>
      </c>
      <c r="AG1534" s="268">
        <v>0</v>
      </c>
      <c r="AH1534" s="295">
        <v>1</v>
      </c>
    </row>
    <row r="1535" spans="1:34">
      <c r="A1535" s="315" t="s">
        <v>2708</v>
      </c>
      <c r="B1535" s="321" t="s">
        <v>3378</v>
      </c>
      <c r="C1535" s="293" t="s">
        <v>2859</v>
      </c>
      <c r="D1535" s="321" t="s">
        <v>2860</v>
      </c>
      <c r="E1535" s="263">
        <v>0</v>
      </c>
      <c r="F1535" s="263">
        <v>0</v>
      </c>
      <c r="G1535" s="263">
        <v>0</v>
      </c>
      <c r="H1535" s="264">
        <v>22</v>
      </c>
      <c r="I1535" s="264">
        <v>22</v>
      </c>
      <c r="J1535" s="264">
        <v>17</v>
      </c>
      <c r="K1535" s="264">
        <v>1062</v>
      </c>
      <c r="L1535" s="264">
        <v>1062</v>
      </c>
      <c r="M1535" s="264">
        <v>854</v>
      </c>
      <c r="N1535" s="267">
        <v>0</v>
      </c>
      <c r="O1535" s="266">
        <v>0</v>
      </c>
      <c r="P1535" s="294">
        <v>0.9</v>
      </c>
      <c r="Q1535" s="267">
        <v>0</v>
      </c>
      <c r="R1535" s="267">
        <v>1</v>
      </c>
      <c r="S1535" s="267">
        <v>1</v>
      </c>
      <c r="T1535" s="295">
        <v>-1</v>
      </c>
      <c r="U1535" s="266">
        <v>0</v>
      </c>
      <c r="V1535" s="266">
        <v>0</v>
      </c>
      <c r="W1535" s="267">
        <v>0</v>
      </c>
      <c r="X1535" s="267">
        <v>0</v>
      </c>
      <c r="Y1535" s="268">
        <v>0.772727272727273</v>
      </c>
      <c r="Z1535" s="268">
        <v>0.804143126177024</v>
      </c>
      <c r="AA1535" s="295">
        <v>-0.772727272727273</v>
      </c>
      <c r="AB1535" s="264">
        <v>1716</v>
      </c>
      <c r="AC1535" s="264">
        <v>1242</v>
      </c>
      <c r="AD1535" s="264">
        <v>1533</v>
      </c>
      <c r="AE1535" s="264">
        <v>1039</v>
      </c>
      <c r="AF1535" s="268">
        <v>0.723776223776224</v>
      </c>
      <c r="AG1535" s="268">
        <v>0.677756033920417</v>
      </c>
      <c r="AH1535" s="295">
        <v>0.0460201898558062</v>
      </c>
    </row>
    <row r="1536" spans="1:34">
      <c r="A1536" s="315" t="s">
        <v>2708</v>
      </c>
      <c r="B1536" s="321" t="s">
        <v>3378</v>
      </c>
      <c r="C1536" s="293" t="s">
        <v>2861</v>
      </c>
      <c r="D1536" s="321" t="s">
        <v>2862</v>
      </c>
      <c r="E1536" s="263">
        <v>0</v>
      </c>
      <c r="F1536" s="263">
        <v>0</v>
      </c>
      <c r="G1536" s="263">
        <v>0</v>
      </c>
      <c r="H1536" s="264">
        <v>15</v>
      </c>
      <c r="I1536" s="264">
        <v>0</v>
      </c>
      <c r="J1536" s="264">
        <v>1</v>
      </c>
      <c r="K1536" s="264">
        <v>0</v>
      </c>
      <c r="L1536" s="264">
        <v>0</v>
      </c>
      <c r="M1536" s="264">
        <v>0</v>
      </c>
      <c r="N1536" s="267">
        <v>0</v>
      </c>
      <c r="O1536" s="266">
        <v>0</v>
      </c>
      <c r="P1536" s="294">
        <v>0.9</v>
      </c>
      <c r="Q1536" s="267">
        <v>0</v>
      </c>
      <c r="R1536" s="267">
        <v>0</v>
      </c>
      <c r="S1536" s="267">
        <v>0</v>
      </c>
      <c r="T1536" s="295">
        <v>0</v>
      </c>
      <c r="U1536" s="266">
        <v>0</v>
      </c>
      <c r="V1536" s="266">
        <v>0</v>
      </c>
      <c r="W1536" s="267">
        <v>0</v>
      </c>
      <c r="X1536" s="267">
        <v>0</v>
      </c>
      <c r="Y1536" s="268">
        <v>0.0666666666666667</v>
      </c>
      <c r="Z1536" s="268">
        <v>0</v>
      </c>
      <c r="AA1536" s="295">
        <v>-0.0666666666666667</v>
      </c>
      <c r="AB1536" s="264">
        <v>19</v>
      </c>
      <c r="AC1536" s="264">
        <v>1</v>
      </c>
      <c r="AD1536" s="264">
        <v>1</v>
      </c>
      <c r="AE1536" s="264">
        <v>0</v>
      </c>
      <c r="AF1536" s="268">
        <v>0.0526315789473684</v>
      </c>
      <c r="AG1536" s="268">
        <v>0</v>
      </c>
      <c r="AH1536" s="295">
        <v>0.0526315789473684</v>
      </c>
    </row>
    <row r="1537" spans="1:34">
      <c r="A1537" s="315" t="s">
        <v>2708</v>
      </c>
      <c r="B1537" s="321" t="s">
        <v>3378</v>
      </c>
      <c r="C1537" s="293" t="s">
        <v>2863</v>
      </c>
      <c r="D1537" s="321" t="s">
        <v>2864</v>
      </c>
      <c r="E1537" s="263">
        <v>0</v>
      </c>
      <c r="F1537" s="263">
        <v>0</v>
      </c>
      <c r="G1537" s="263">
        <v>0</v>
      </c>
      <c r="H1537" s="264">
        <v>0</v>
      </c>
      <c r="I1537" s="264">
        <v>0</v>
      </c>
      <c r="J1537" s="264">
        <v>0</v>
      </c>
      <c r="K1537" s="264">
        <v>0</v>
      </c>
      <c r="L1537" s="264">
        <v>0</v>
      </c>
      <c r="M1537" s="264">
        <v>0</v>
      </c>
      <c r="N1537" s="267">
        <v>0</v>
      </c>
      <c r="O1537" s="266">
        <v>0</v>
      </c>
      <c r="P1537" s="294">
        <v>0.9</v>
      </c>
      <c r="Q1537" s="267">
        <v>0</v>
      </c>
      <c r="R1537" s="267">
        <v>0</v>
      </c>
      <c r="S1537" s="267">
        <v>0</v>
      </c>
      <c r="T1537" s="295">
        <v>0</v>
      </c>
      <c r="U1537" s="266">
        <v>0</v>
      </c>
      <c r="V1537" s="266">
        <v>0</v>
      </c>
      <c r="W1537" s="267">
        <v>0</v>
      </c>
      <c r="X1537" s="267">
        <v>0</v>
      </c>
      <c r="Y1537" s="268">
        <v>0</v>
      </c>
      <c r="Z1537" s="268">
        <v>0</v>
      </c>
      <c r="AA1537" s="295">
        <v>0</v>
      </c>
      <c r="AB1537" s="264">
        <v>0</v>
      </c>
      <c r="AC1537" s="264">
        <v>0</v>
      </c>
      <c r="AD1537" s="264">
        <v>0</v>
      </c>
      <c r="AE1537" s="264">
        <v>0</v>
      </c>
      <c r="AF1537" s="268">
        <v>0</v>
      </c>
      <c r="AG1537" s="268">
        <v>0</v>
      </c>
      <c r="AH1537" s="295">
        <v>0</v>
      </c>
    </row>
    <row r="1538" spans="1:34">
      <c r="A1538" s="315" t="s">
        <v>2708</v>
      </c>
      <c r="B1538" s="321" t="s">
        <v>3378</v>
      </c>
      <c r="C1538" s="293" t="s">
        <v>2865</v>
      </c>
      <c r="D1538" s="321" t="s">
        <v>2866</v>
      </c>
      <c r="E1538" s="263">
        <v>0</v>
      </c>
      <c r="F1538" s="263">
        <v>0</v>
      </c>
      <c r="G1538" s="263">
        <v>0</v>
      </c>
      <c r="H1538" s="264">
        <v>0</v>
      </c>
      <c r="I1538" s="264">
        <v>0</v>
      </c>
      <c r="J1538" s="264">
        <v>0</v>
      </c>
      <c r="K1538" s="264">
        <v>0</v>
      </c>
      <c r="L1538" s="264">
        <v>0</v>
      </c>
      <c r="M1538" s="264">
        <v>0</v>
      </c>
      <c r="N1538" s="267">
        <v>0</v>
      </c>
      <c r="O1538" s="266">
        <v>0</v>
      </c>
      <c r="P1538" s="294">
        <v>0.9</v>
      </c>
      <c r="Q1538" s="267">
        <v>0</v>
      </c>
      <c r="R1538" s="267">
        <v>0</v>
      </c>
      <c r="S1538" s="267">
        <v>0</v>
      </c>
      <c r="T1538" s="295">
        <v>0</v>
      </c>
      <c r="U1538" s="266">
        <v>0</v>
      </c>
      <c r="V1538" s="266">
        <v>0</v>
      </c>
      <c r="W1538" s="267">
        <v>0</v>
      </c>
      <c r="X1538" s="267">
        <v>0</v>
      </c>
      <c r="Y1538" s="268">
        <v>0</v>
      </c>
      <c r="Z1538" s="268">
        <v>0</v>
      </c>
      <c r="AA1538" s="295">
        <v>0</v>
      </c>
      <c r="AB1538" s="264">
        <v>1</v>
      </c>
      <c r="AC1538" s="264">
        <v>0</v>
      </c>
      <c r="AD1538" s="264">
        <v>0</v>
      </c>
      <c r="AE1538" s="264">
        <v>0</v>
      </c>
      <c r="AF1538" s="268">
        <v>0</v>
      </c>
      <c r="AG1538" s="268">
        <v>0</v>
      </c>
      <c r="AH1538" s="295">
        <v>0</v>
      </c>
    </row>
    <row r="1539" spans="1:34">
      <c r="A1539" s="315" t="s">
        <v>2708</v>
      </c>
      <c r="B1539" s="321" t="s">
        <v>3378</v>
      </c>
      <c r="C1539" s="293" t="s">
        <v>2867</v>
      </c>
      <c r="D1539" s="321" t="s">
        <v>2868</v>
      </c>
      <c r="E1539" s="263">
        <v>460</v>
      </c>
      <c r="F1539" s="263">
        <v>460</v>
      </c>
      <c r="G1539" s="263">
        <v>424</v>
      </c>
      <c r="H1539" s="264">
        <v>630</v>
      </c>
      <c r="I1539" s="264">
        <v>626</v>
      </c>
      <c r="J1539" s="264">
        <v>621</v>
      </c>
      <c r="K1539" s="264">
        <v>22</v>
      </c>
      <c r="L1539" s="264">
        <v>22</v>
      </c>
      <c r="M1539" s="264">
        <v>22</v>
      </c>
      <c r="N1539" s="267">
        <v>1</v>
      </c>
      <c r="O1539" s="266">
        <v>460</v>
      </c>
      <c r="P1539" s="294">
        <v>0.9</v>
      </c>
      <c r="Q1539" s="267">
        <v>1</v>
      </c>
      <c r="R1539" s="267">
        <v>0.993650793650794</v>
      </c>
      <c r="S1539" s="267">
        <v>1</v>
      </c>
      <c r="T1539" s="295">
        <v>0.00634920634920633</v>
      </c>
      <c r="U1539" s="266">
        <v>460</v>
      </c>
      <c r="V1539" s="266">
        <v>424</v>
      </c>
      <c r="W1539" s="267">
        <v>0.921739130434783</v>
      </c>
      <c r="X1539" s="267">
        <v>0.921739130434783</v>
      </c>
      <c r="Y1539" s="268">
        <v>0.985714285714286</v>
      </c>
      <c r="Z1539" s="268">
        <v>1</v>
      </c>
      <c r="AA1539" s="295">
        <v>-0.0639751552795031</v>
      </c>
      <c r="AB1539" s="264">
        <v>1673</v>
      </c>
      <c r="AC1539" s="264">
        <v>1610</v>
      </c>
      <c r="AD1539" s="264">
        <v>1243</v>
      </c>
      <c r="AE1539" s="264">
        <v>1187</v>
      </c>
      <c r="AF1539" s="268">
        <v>0.96234309623431</v>
      </c>
      <c r="AG1539" s="268">
        <v>0.954947707160097</v>
      </c>
      <c r="AH1539" s="295">
        <v>0.007395389074213</v>
      </c>
    </row>
    <row r="1540" spans="1:34">
      <c r="A1540" s="315" t="s">
        <v>2708</v>
      </c>
      <c r="B1540" s="321" t="s">
        <v>3379</v>
      </c>
      <c r="C1540" s="293" t="s">
        <v>2869</v>
      </c>
      <c r="D1540" s="321" t="s">
        <v>2870</v>
      </c>
      <c r="E1540" s="263">
        <v>0</v>
      </c>
      <c r="F1540" s="263">
        <v>0</v>
      </c>
      <c r="G1540" s="263">
        <v>0</v>
      </c>
      <c r="H1540" s="264">
        <v>1</v>
      </c>
      <c r="I1540" s="264">
        <v>0</v>
      </c>
      <c r="J1540" s="264">
        <v>0</v>
      </c>
      <c r="K1540" s="264">
        <v>3</v>
      </c>
      <c r="L1540" s="264">
        <v>0</v>
      </c>
      <c r="M1540" s="264">
        <v>0</v>
      </c>
      <c r="N1540" s="267">
        <v>0</v>
      </c>
      <c r="O1540" s="266">
        <v>0</v>
      </c>
      <c r="P1540" s="294">
        <v>0.9</v>
      </c>
      <c r="Q1540" s="267">
        <v>0</v>
      </c>
      <c r="R1540" s="267">
        <v>0</v>
      </c>
      <c r="S1540" s="267">
        <v>0</v>
      </c>
      <c r="T1540" s="295">
        <v>0</v>
      </c>
      <c r="U1540" s="266">
        <v>0</v>
      </c>
      <c r="V1540" s="266">
        <v>0</v>
      </c>
      <c r="W1540" s="267">
        <v>0</v>
      </c>
      <c r="X1540" s="267">
        <v>0</v>
      </c>
      <c r="Y1540" s="268">
        <v>0</v>
      </c>
      <c r="Z1540" s="268">
        <v>0</v>
      </c>
      <c r="AA1540" s="295">
        <v>0</v>
      </c>
      <c r="AB1540" s="264">
        <v>9</v>
      </c>
      <c r="AC1540" s="264">
        <v>0</v>
      </c>
      <c r="AD1540" s="264">
        <v>0</v>
      </c>
      <c r="AE1540" s="264">
        <v>0</v>
      </c>
      <c r="AF1540" s="268">
        <v>0</v>
      </c>
      <c r="AG1540" s="268">
        <v>0</v>
      </c>
      <c r="AH1540" s="295">
        <v>0</v>
      </c>
    </row>
    <row r="1541" spans="1:34">
      <c r="A1541" s="315" t="s">
        <v>2708</v>
      </c>
      <c r="B1541" s="321" t="s">
        <v>3378</v>
      </c>
      <c r="C1541" s="293" t="s">
        <v>2871</v>
      </c>
      <c r="D1541" s="321" t="s">
        <v>2872</v>
      </c>
      <c r="E1541" s="263">
        <v>493</v>
      </c>
      <c r="F1541" s="263">
        <v>493</v>
      </c>
      <c r="G1541" s="263">
        <v>481</v>
      </c>
      <c r="H1541" s="264">
        <v>478</v>
      </c>
      <c r="I1541" s="264">
        <v>478</v>
      </c>
      <c r="J1541" s="264">
        <v>263</v>
      </c>
      <c r="K1541" s="264">
        <v>164</v>
      </c>
      <c r="L1541" s="264">
        <v>164</v>
      </c>
      <c r="M1541" s="264">
        <v>164</v>
      </c>
      <c r="N1541" s="267">
        <v>1</v>
      </c>
      <c r="O1541" s="266">
        <v>493</v>
      </c>
      <c r="P1541" s="294">
        <v>0.9</v>
      </c>
      <c r="Q1541" s="267">
        <v>1</v>
      </c>
      <c r="R1541" s="267">
        <v>1</v>
      </c>
      <c r="S1541" s="267">
        <v>1</v>
      </c>
      <c r="T1541" s="295">
        <v>0</v>
      </c>
      <c r="U1541" s="266">
        <v>493</v>
      </c>
      <c r="V1541" s="266">
        <v>481</v>
      </c>
      <c r="W1541" s="267">
        <v>0.975659229208925</v>
      </c>
      <c r="X1541" s="267">
        <v>0.975659229208925</v>
      </c>
      <c r="Y1541" s="268">
        <v>0.550209205020921</v>
      </c>
      <c r="Z1541" s="268">
        <v>1</v>
      </c>
      <c r="AA1541" s="295">
        <v>0.425450024188004</v>
      </c>
      <c r="AB1541" s="264">
        <v>3438</v>
      </c>
      <c r="AC1541" s="264">
        <v>1719</v>
      </c>
      <c r="AD1541" s="264">
        <v>5036</v>
      </c>
      <c r="AE1541" s="264">
        <v>2920</v>
      </c>
      <c r="AF1541" s="268">
        <v>0.5</v>
      </c>
      <c r="AG1541" s="268">
        <v>0.579825258141382</v>
      </c>
      <c r="AH1541" s="295">
        <v>-0.0798252581413821</v>
      </c>
    </row>
    <row r="1542" spans="1:34">
      <c r="A1542" s="315" t="s">
        <v>2708</v>
      </c>
      <c r="B1542" s="321" t="s">
        <v>3378</v>
      </c>
      <c r="C1542" s="293" t="s">
        <v>2873</v>
      </c>
      <c r="D1542" s="321" t="s">
        <v>2874</v>
      </c>
      <c r="E1542" s="263">
        <v>1</v>
      </c>
      <c r="F1542" s="263">
        <v>0</v>
      </c>
      <c r="G1542" s="263">
        <v>0</v>
      </c>
      <c r="H1542" s="264">
        <v>0</v>
      </c>
      <c r="I1542" s="264">
        <v>0</v>
      </c>
      <c r="J1542" s="264">
        <v>0</v>
      </c>
      <c r="K1542" s="264">
        <v>0</v>
      </c>
      <c r="L1542" s="264">
        <v>0</v>
      </c>
      <c r="M1542" s="264">
        <v>0</v>
      </c>
      <c r="N1542" s="267">
        <v>0</v>
      </c>
      <c r="O1542" s="266">
        <v>0</v>
      </c>
      <c r="P1542" s="294">
        <v>0.9</v>
      </c>
      <c r="Q1542" s="267">
        <v>0</v>
      </c>
      <c r="R1542" s="267">
        <v>0</v>
      </c>
      <c r="S1542" s="267">
        <v>0</v>
      </c>
      <c r="T1542" s="295">
        <v>0</v>
      </c>
      <c r="U1542" s="266">
        <v>1</v>
      </c>
      <c r="V1542" s="266">
        <v>0</v>
      </c>
      <c r="W1542" s="267">
        <v>0</v>
      </c>
      <c r="X1542" s="267">
        <v>0</v>
      </c>
      <c r="Y1542" s="268">
        <v>0</v>
      </c>
      <c r="Z1542" s="268">
        <v>0</v>
      </c>
      <c r="AA1542" s="295">
        <v>0</v>
      </c>
      <c r="AB1542" s="264">
        <v>1</v>
      </c>
      <c r="AC1542" s="264">
        <v>0</v>
      </c>
      <c r="AD1542" s="264">
        <v>0</v>
      </c>
      <c r="AE1542" s="264">
        <v>0</v>
      </c>
      <c r="AF1542" s="268">
        <v>0</v>
      </c>
      <c r="AG1542" s="268">
        <v>0</v>
      </c>
      <c r="AH1542" s="295">
        <v>0</v>
      </c>
    </row>
    <row r="1543" spans="1:34">
      <c r="A1543" s="315" t="s">
        <v>2708</v>
      </c>
      <c r="B1543" s="321" t="s">
        <v>3377</v>
      </c>
      <c r="C1543" s="293" t="s">
        <v>2875</v>
      </c>
      <c r="D1543" s="321" t="s">
        <v>2876</v>
      </c>
      <c r="E1543" s="263">
        <v>1328</v>
      </c>
      <c r="F1543" s="263">
        <v>1260</v>
      </c>
      <c r="G1543" s="263">
        <v>1079</v>
      </c>
      <c r="H1543" s="264">
        <v>888</v>
      </c>
      <c r="I1543" s="264">
        <v>843</v>
      </c>
      <c r="J1543" s="264">
        <v>754</v>
      </c>
      <c r="K1543" s="264">
        <v>491</v>
      </c>
      <c r="L1543" s="264">
        <v>474</v>
      </c>
      <c r="M1543" s="264">
        <v>419</v>
      </c>
      <c r="N1543" s="267">
        <v>0.948795180722892</v>
      </c>
      <c r="O1543" s="266">
        <v>1260</v>
      </c>
      <c r="P1543" s="294">
        <v>0.9</v>
      </c>
      <c r="Q1543" s="267">
        <v>0.948795180722892</v>
      </c>
      <c r="R1543" s="267">
        <v>0.949324324324324</v>
      </c>
      <c r="S1543" s="267">
        <v>0.965376782077393</v>
      </c>
      <c r="T1543" s="295">
        <v>-0.000529143601432747</v>
      </c>
      <c r="U1543" s="266">
        <v>1328</v>
      </c>
      <c r="V1543" s="266">
        <v>1079</v>
      </c>
      <c r="W1543" s="267">
        <v>0.8125</v>
      </c>
      <c r="X1543" s="267">
        <v>0.8125</v>
      </c>
      <c r="Y1543" s="268">
        <v>0.849099099099099</v>
      </c>
      <c r="Z1543" s="268">
        <v>0.853360488798371</v>
      </c>
      <c r="AA1543" s="295">
        <v>-0.0365990990990991</v>
      </c>
      <c r="AB1543" s="264">
        <v>6933</v>
      </c>
      <c r="AC1543" s="264">
        <v>5475</v>
      </c>
      <c r="AD1543" s="264">
        <v>8382</v>
      </c>
      <c r="AE1543" s="264">
        <v>6843</v>
      </c>
      <c r="AF1543" s="268">
        <v>0.789701427953267</v>
      </c>
      <c r="AG1543" s="268">
        <v>0.816392269148175</v>
      </c>
      <c r="AH1543" s="295">
        <v>-0.0266908411949076</v>
      </c>
    </row>
    <row r="1544" spans="1:34">
      <c r="A1544" s="315" t="s">
        <v>2708</v>
      </c>
      <c r="B1544" s="321" t="s">
        <v>3375</v>
      </c>
      <c r="C1544" s="293" t="s">
        <v>2877</v>
      </c>
      <c r="D1544" s="321" t="s">
        <v>2877</v>
      </c>
      <c r="E1544" s="263">
        <v>2320</v>
      </c>
      <c r="F1544" s="263">
        <v>2272</v>
      </c>
      <c r="G1544" s="263">
        <v>2077</v>
      </c>
      <c r="H1544" s="264">
        <v>2073</v>
      </c>
      <c r="I1544" s="264">
        <v>2047</v>
      </c>
      <c r="J1544" s="264">
        <v>1650</v>
      </c>
      <c r="K1544" s="264">
        <v>1962</v>
      </c>
      <c r="L1544" s="264">
        <v>1940</v>
      </c>
      <c r="M1544" s="264">
        <v>1527</v>
      </c>
      <c r="N1544" s="267">
        <v>0.979310344827586</v>
      </c>
      <c r="O1544" s="266">
        <v>2272</v>
      </c>
      <c r="P1544" s="294">
        <v>0.9</v>
      </c>
      <c r="Q1544" s="267">
        <v>0.979310344827586</v>
      </c>
      <c r="R1544" s="267">
        <v>0.987457790641582</v>
      </c>
      <c r="S1544" s="267">
        <v>0.988786952089704</v>
      </c>
      <c r="T1544" s="295">
        <v>-0.00814744581399607</v>
      </c>
      <c r="U1544" s="266">
        <v>2320</v>
      </c>
      <c r="V1544" s="266">
        <v>2077</v>
      </c>
      <c r="W1544" s="267">
        <v>0.895258620689655</v>
      </c>
      <c r="X1544" s="267">
        <v>0.895258620689655</v>
      </c>
      <c r="Y1544" s="268">
        <v>0.795947901591896</v>
      </c>
      <c r="Z1544" s="268">
        <v>0.7782874617737</v>
      </c>
      <c r="AA1544" s="295">
        <v>0.0993107190977595</v>
      </c>
      <c r="AB1544" s="264">
        <v>16453</v>
      </c>
      <c r="AC1544" s="264">
        <v>13815</v>
      </c>
      <c r="AD1544" s="264">
        <v>17606</v>
      </c>
      <c r="AE1544" s="264">
        <v>15236</v>
      </c>
      <c r="AF1544" s="268">
        <v>0.839664498875585</v>
      </c>
      <c r="AG1544" s="268">
        <v>0.865386799954561</v>
      </c>
      <c r="AH1544" s="295">
        <v>-0.0257223010789759</v>
      </c>
    </row>
    <row r="1545" spans="1:34">
      <c r="A1545" s="315" t="s">
        <v>2708</v>
      </c>
      <c r="B1545" s="321" t="s">
        <v>3377</v>
      </c>
      <c r="C1545" s="293" t="s">
        <v>2878</v>
      </c>
      <c r="D1545" s="321" t="s">
        <v>2879</v>
      </c>
      <c r="E1545" s="263">
        <v>1238</v>
      </c>
      <c r="F1545" s="263">
        <v>1193</v>
      </c>
      <c r="G1545" s="263">
        <v>1038</v>
      </c>
      <c r="H1545" s="264">
        <v>919</v>
      </c>
      <c r="I1545" s="264">
        <v>893</v>
      </c>
      <c r="J1545" s="264">
        <v>785</v>
      </c>
      <c r="K1545" s="264">
        <v>473</v>
      </c>
      <c r="L1545" s="264">
        <v>459</v>
      </c>
      <c r="M1545" s="264">
        <v>422</v>
      </c>
      <c r="N1545" s="267">
        <v>0.963651050080775</v>
      </c>
      <c r="O1545" s="266">
        <v>1193</v>
      </c>
      <c r="P1545" s="294">
        <v>0.9</v>
      </c>
      <c r="Q1545" s="267">
        <v>0.963651050080775</v>
      </c>
      <c r="R1545" s="267">
        <v>0.97170837867247</v>
      </c>
      <c r="S1545" s="267">
        <v>0.970401691331924</v>
      </c>
      <c r="T1545" s="295">
        <v>-0.00805732859169461</v>
      </c>
      <c r="U1545" s="266">
        <v>1238</v>
      </c>
      <c r="V1545" s="266">
        <v>1038</v>
      </c>
      <c r="W1545" s="267">
        <v>0.838449111470113</v>
      </c>
      <c r="X1545" s="267">
        <v>0.838449111470113</v>
      </c>
      <c r="Y1545" s="268">
        <v>0.854189336235038</v>
      </c>
      <c r="Z1545" s="268">
        <v>0.892177589852008</v>
      </c>
      <c r="AA1545" s="295">
        <v>-0.015740224764925</v>
      </c>
      <c r="AB1545" s="264">
        <v>7422</v>
      </c>
      <c r="AC1545" s="264">
        <v>5948</v>
      </c>
      <c r="AD1545" s="264">
        <v>8555</v>
      </c>
      <c r="AE1545" s="264">
        <v>6592</v>
      </c>
      <c r="AF1545" s="268">
        <v>0.801401239558071</v>
      </c>
      <c r="AG1545" s="268">
        <v>0.770543541788428</v>
      </c>
      <c r="AH1545" s="295">
        <v>0.0308576977696429</v>
      </c>
    </row>
    <row r="1546" spans="1:34">
      <c r="A1546" s="315" t="s">
        <v>2708</v>
      </c>
      <c r="B1546" s="321" t="s">
        <v>3375</v>
      </c>
      <c r="C1546" s="293" t="s">
        <v>2880</v>
      </c>
      <c r="D1546" s="321" t="s">
        <v>2881</v>
      </c>
      <c r="E1546" s="263">
        <v>1695</v>
      </c>
      <c r="F1546" s="263">
        <v>1607</v>
      </c>
      <c r="G1546" s="263">
        <v>1391</v>
      </c>
      <c r="H1546" s="264">
        <v>1357</v>
      </c>
      <c r="I1546" s="264">
        <v>1329</v>
      </c>
      <c r="J1546" s="264">
        <v>1156</v>
      </c>
      <c r="K1546" s="264">
        <v>1201</v>
      </c>
      <c r="L1546" s="264">
        <v>1155</v>
      </c>
      <c r="M1546" s="264">
        <v>1031</v>
      </c>
      <c r="N1546" s="267">
        <v>0.948082595870206</v>
      </c>
      <c r="O1546" s="266">
        <v>1607</v>
      </c>
      <c r="P1546" s="294">
        <v>0.9</v>
      </c>
      <c r="Q1546" s="267">
        <v>0.948082595870206</v>
      </c>
      <c r="R1546" s="267">
        <v>0.97936624907885</v>
      </c>
      <c r="S1546" s="267">
        <v>0.961698584512906</v>
      </c>
      <c r="T1546" s="295">
        <v>-0.0312836532086439</v>
      </c>
      <c r="U1546" s="266">
        <v>1695</v>
      </c>
      <c r="V1546" s="266">
        <v>1391</v>
      </c>
      <c r="W1546" s="267">
        <v>0.820648967551622</v>
      </c>
      <c r="X1546" s="267">
        <v>0.820648967551622</v>
      </c>
      <c r="Y1546" s="268">
        <v>0.851879145173176</v>
      </c>
      <c r="Z1546" s="268">
        <v>0.858451290591174</v>
      </c>
      <c r="AA1546" s="295">
        <v>-0.0312301776215537</v>
      </c>
      <c r="AB1546" s="264">
        <v>10709</v>
      </c>
      <c r="AC1546" s="264">
        <v>9213</v>
      </c>
      <c r="AD1546" s="264">
        <v>11117</v>
      </c>
      <c r="AE1546" s="264">
        <v>10026</v>
      </c>
      <c r="AF1546" s="268">
        <v>0.860304416845644</v>
      </c>
      <c r="AG1546" s="268">
        <v>0.901862013133039</v>
      </c>
      <c r="AH1546" s="295">
        <v>-0.0415575962873956</v>
      </c>
    </row>
    <row r="1547" spans="1:34">
      <c r="A1547" s="315" t="s">
        <v>2708</v>
      </c>
      <c r="B1547" s="321" t="s">
        <v>3377</v>
      </c>
      <c r="C1547" s="293" t="s">
        <v>2882</v>
      </c>
      <c r="D1547" s="321" t="s">
        <v>2883</v>
      </c>
      <c r="E1547" s="263">
        <v>1374</v>
      </c>
      <c r="F1547" s="263">
        <v>734</v>
      </c>
      <c r="G1547" s="263">
        <v>1332</v>
      </c>
      <c r="H1547" s="264">
        <v>1133</v>
      </c>
      <c r="I1547" s="264">
        <v>508</v>
      </c>
      <c r="J1547" s="264">
        <v>1101</v>
      </c>
      <c r="K1547" s="264">
        <v>676</v>
      </c>
      <c r="L1547" s="264">
        <v>655</v>
      </c>
      <c r="M1547" s="264">
        <v>630</v>
      </c>
      <c r="N1547" s="267">
        <v>0.534206695778748</v>
      </c>
      <c r="O1547" s="266">
        <v>734</v>
      </c>
      <c r="P1547" s="294">
        <v>0.9</v>
      </c>
      <c r="Q1547" s="267">
        <v>0.534206695778748</v>
      </c>
      <c r="R1547" s="267">
        <v>0.448367166813769</v>
      </c>
      <c r="S1547" s="267">
        <v>0.968934911242604</v>
      </c>
      <c r="T1547" s="295">
        <v>0.0858395289649794</v>
      </c>
      <c r="U1547" s="266">
        <v>1374</v>
      </c>
      <c r="V1547" s="266">
        <v>1332</v>
      </c>
      <c r="W1547" s="267">
        <v>0.96943231441048</v>
      </c>
      <c r="X1547" s="267">
        <v>0.96943231441048</v>
      </c>
      <c r="Y1547" s="268">
        <v>0.971756398940865</v>
      </c>
      <c r="Z1547" s="268">
        <v>0.931952662721893</v>
      </c>
      <c r="AA1547" s="295">
        <v>-0.00232408453038457</v>
      </c>
      <c r="AB1547" s="264">
        <v>8249</v>
      </c>
      <c r="AC1547" s="264">
        <v>7941</v>
      </c>
      <c r="AD1547" s="264">
        <v>10056</v>
      </c>
      <c r="AE1547" s="264">
        <v>9313</v>
      </c>
      <c r="AF1547" s="268">
        <v>0.962662140865559</v>
      </c>
      <c r="AG1547" s="268">
        <v>0.926113762927605</v>
      </c>
      <c r="AH1547" s="295">
        <v>0.0365483779379541</v>
      </c>
    </row>
    <row r="1548" spans="1:34">
      <c r="A1548" s="315" t="s">
        <v>2708</v>
      </c>
      <c r="B1548" s="321" t="s">
        <v>3377</v>
      </c>
      <c r="C1548" s="293" t="s">
        <v>2884</v>
      </c>
      <c r="D1548" s="321" t="s">
        <v>2885</v>
      </c>
      <c r="E1548" s="263">
        <v>1521</v>
      </c>
      <c r="F1548" s="263">
        <v>1507</v>
      </c>
      <c r="G1548" s="263">
        <v>1057</v>
      </c>
      <c r="H1548" s="264">
        <v>1215</v>
      </c>
      <c r="I1548" s="264">
        <v>1204</v>
      </c>
      <c r="J1548" s="264">
        <v>773</v>
      </c>
      <c r="K1548" s="264">
        <v>706</v>
      </c>
      <c r="L1548" s="264">
        <v>702</v>
      </c>
      <c r="M1548" s="264">
        <v>661</v>
      </c>
      <c r="N1548" s="267">
        <v>0.990795529257068</v>
      </c>
      <c r="O1548" s="266">
        <v>1507</v>
      </c>
      <c r="P1548" s="294">
        <v>0.9</v>
      </c>
      <c r="Q1548" s="267">
        <v>0.990795529257068</v>
      </c>
      <c r="R1548" s="267">
        <v>0.990946502057613</v>
      </c>
      <c r="S1548" s="267">
        <v>0.994334277620397</v>
      </c>
      <c r="T1548" s="295">
        <v>-0.000150972800545435</v>
      </c>
      <c r="U1548" s="266">
        <v>1521</v>
      </c>
      <c r="V1548" s="266">
        <v>1057</v>
      </c>
      <c r="W1548" s="267">
        <v>0.694937541091387</v>
      </c>
      <c r="X1548" s="267">
        <v>0.694937541091387</v>
      </c>
      <c r="Y1548" s="268">
        <v>0.636213991769547</v>
      </c>
      <c r="Z1548" s="268">
        <v>0.936260623229462</v>
      </c>
      <c r="AA1548" s="295">
        <v>0.05872354932184</v>
      </c>
      <c r="AB1548" s="264">
        <v>9026</v>
      </c>
      <c r="AC1548" s="264">
        <v>7034</v>
      </c>
      <c r="AD1548" s="264">
        <v>10487</v>
      </c>
      <c r="AE1548" s="264">
        <v>8066</v>
      </c>
      <c r="AF1548" s="268">
        <v>0.779304232218037</v>
      </c>
      <c r="AG1548" s="268">
        <v>0.769142748164394</v>
      </c>
      <c r="AH1548" s="295">
        <v>0.0101614840536428</v>
      </c>
    </row>
    <row r="1549" spans="1:34">
      <c r="A1549" s="315" t="s">
        <v>2708</v>
      </c>
      <c r="B1549" s="321" t="s">
        <v>3375</v>
      </c>
      <c r="C1549" s="293" t="s">
        <v>2886</v>
      </c>
      <c r="D1549" s="321" t="s">
        <v>2887</v>
      </c>
      <c r="E1549" s="263">
        <v>3501</v>
      </c>
      <c r="F1549" s="263">
        <v>2938</v>
      </c>
      <c r="G1549" s="263">
        <v>2088</v>
      </c>
      <c r="H1549" s="264">
        <v>3526</v>
      </c>
      <c r="I1549" s="264">
        <v>2999</v>
      </c>
      <c r="J1549" s="264">
        <v>2356</v>
      </c>
      <c r="K1549" s="264">
        <v>2681</v>
      </c>
      <c r="L1549" s="264">
        <v>2278</v>
      </c>
      <c r="M1549" s="264">
        <v>2127</v>
      </c>
      <c r="N1549" s="267">
        <v>0.839188803199086</v>
      </c>
      <c r="O1549" s="266">
        <v>2938</v>
      </c>
      <c r="P1549" s="294">
        <v>0.9</v>
      </c>
      <c r="Q1549" s="267">
        <v>0.839188803199086</v>
      </c>
      <c r="R1549" s="267">
        <v>0.850538854225752</v>
      </c>
      <c r="S1549" s="267">
        <v>0.849682954121596</v>
      </c>
      <c r="T1549" s="295">
        <v>-0.0113500510266656</v>
      </c>
      <c r="U1549" s="266">
        <v>3501</v>
      </c>
      <c r="V1549" s="266">
        <v>2088</v>
      </c>
      <c r="W1549" s="267">
        <v>0.596401028277635</v>
      </c>
      <c r="X1549" s="267">
        <v>0.596401028277635</v>
      </c>
      <c r="Y1549" s="268">
        <v>0.668179239931934</v>
      </c>
      <c r="Z1549" s="268">
        <v>0.793360686311078</v>
      </c>
      <c r="AA1549" s="295">
        <v>-0.0717782116542992</v>
      </c>
      <c r="AB1549" s="264">
        <v>24669</v>
      </c>
      <c r="AC1549" s="264">
        <v>18620</v>
      </c>
      <c r="AD1549" s="264">
        <v>26500</v>
      </c>
      <c r="AE1549" s="264">
        <v>21255</v>
      </c>
      <c r="AF1549" s="268">
        <v>0.754793465482995</v>
      </c>
      <c r="AG1549" s="268">
        <v>0.802075471698113</v>
      </c>
      <c r="AH1549" s="295">
        <v>-0.0472820062151184</v>
      </c>
    </row>
    <row r="1550" spans="1:34">
      <c r="A1550" s="315" t="s">
        <v>2708</v>
      </c>
      <c r="B1550" s="321" t="s">
        <v>3374</v>
      </c>
      <c r="C1550" s="293" t="s">
        <v>2888</v>
      </c>
      <c r="D1550" s="321" t="s">
        <v>2889</v>
      </c>
      <c r="E1550" s="263">
        <v>3</v>
      </c>
      <c r="F1550" s="263">
        <v>3</v>
      </c>
      <c r="G1550" s="263">
        <v>1</v>
      </c>
      <c r="H1550" s="264">
        <v>1</v>
      </c>
      <c r="I1550" s="264">
        <v>1</v>
      </c>
      <c r="J1550" s="264">
        <v>0</v>
      </c>
      <c r="K1550" s="264">
        <v>5</v>
      </c>
      <c r="L1550" s="264">
        <v>1</v>
      </c>
      <c r="M1550" s="264">
        <v>1</v>
      </c>
      <c r="N1550" s="267">
        <v>1</v>
      </c>
      <c r="O1550" s="266">
        <v>3</v>
      </c>
      <c r="P1550" s="294">
        <v>0.9</v>
      </c>
      <c r="Q1550" s="267">
        <v>1</v>
      </c>
      <c r="R1550" s="267">
        <v>1</v>
      </c>
      <c r="S1550" s="267">
        <v>0.2</v>
      </c>
      <c r="T1550" s="295">
        <v>0</v>
      </c>
      <c r="U1550" s="266">
        <v>3</v>
      </c>
      <c r="V1550" s="266">
        <v>1</v>
      </c>
      <c r="W1550" s="267">
        <v>0.333333333333333</v>
      </c>
      <c r="X1550" s="267">
        <v>0.333333333333333</v>
      </c>
      <c r="Y1550" s="268">
        <v>0</v>
      </c>
      <c r="Z1550" s="268">
        <v>0.2</v>
      </c>
      <c r="AA1550" s="295">
        <v>0.333333333333333</v>
      </c>
      <c r="AB1550" s="264">
        <v>12</v>
      </c>
      <c r="AC1550" s="264">
        <v>2</v>
      </c>
      <c r="AD1550" s="264">
        <v>4</v>
      </c>
      <c r="AE1550" s="264">
        <v>1</v>
      </c>
      <c r="AF1550" s="268">
        <v>0.166666666666667</v>
      </c>
      <c r="AG1550" s="268">
        <v>0.25</v>
      </c>
      <c r="AH1550" s="295">
        <v>-0.0833333333333333</v>
      </c>
    </row>
    <row r="1551" spans="1:34">
      <c r="A1551" s="315" t="s">
        <v>2708</v>
      </c>
      <c r="B1551" s="321" t="s">
        <v>3376</v>
      </c>
      <c r="C1551" s="293" t="s">
        <v>2890</v>
      </c>
      <c r="D1551" s="321" t="s">
        <v>2891</v>
      </c>
      <c r="E1551" s="263">
        <v>1414</v>
      </c>
      <c r="F1551" s="263">
        <v>1407</v>
      </c>
      <c r="G1551" s="263">
        <v>1340</v>
      </c>
      <c r="H1551" s="264">
        <v>1174</v>
      </c>
      <c r="I1551" s="264">
        <v>1168</v>
      </c>
      <c r="J1551" s="264">
        <v>1128</v>
      </c>
      <c r="K1551" s="264">
        <v>1088</v>
      </c>
      <c r="L1551" s="264">
        <v>1087</v>
      </c>
      <c r="M1551" s="264">
        <v>1070</v>
      </c>
      <c r="N1551" s="267">
        <v>0.995049504950495</v>
      </c>
      <c r="O1551" s="266">
        <v>1407</v>
      </c>
      <c r="P1551" s="294">
        <v>0.9</v>
      </c>
      <c r="Q1551" s="267">
        <v>0.995049504950495</v>
      </c>
      <c r="R1551" s="267">
        <v>0.99488926746167</v>
      </c>
      <c r="S1551" s="267">
        <v>0.999080882352941</v>
      </c>
      <c r="T1551" s="295">
        <v>0.000160237488825543</v>
      </c>
      <c r="U1551" s="266">
        <v>1414</v>
      </c>
      <c r="V1551" s="266">
        <v>1340</v>
      </c>
      <c r="W1551" s="267">
        <v>0.947666195190948</v>
      </c>
      <c r="X1551" s="267">
        <v>0.947666195190948</v>
      </c>
      <c r="Y1551" s="268">
        <v>0.960817717206133</v>
      </c>
      <c r="Z1551" s="268">
        <v>0.983455882352941</v>
      </c>
      <c r="AA1551" s="295">
        <v>-0.0131515220151852</v>
      </c>
      <c r="AB1551" s="264">
        <v>9375</v>
      </c>
      <c r="AC1551" s="264">
        <v>9103</v>
      </c>
      <c r="AD1551" s="264">
        <v>10287</v>
      </c>
      <c r="AE1551" s="264">
        <v>9859</v>
      </c>
      <c r="AF1551" s="268">
        <v>0.970986666666667</v>
      </c>
      <c r="AG1551" s="268">
        <v>0.958394089627685</v>
      </c>
      <c r="AH1551" s="295">
        <v>0.0125925770389812</v>
      </c>
    </row>
    <row r="1552" spans="1:34">
      <c r="A1552" s="315" t="s">
        <v>2708</v>
      </c>
      <c r="B1552" s="321" t="s">
        <v>3374</v>
      </c>
      <c r="C1552" s="293" t="s">
        <v>2892</v>
      </c>
      <c r="D1552" s="321" t="s">
        <v>2893</v>
      </c>
      <c r="E1552" s="263">
        <v>1282</v>
      </c>
      <c r="F1552" s="263">
        <v>1279</v>
      </c>
      <c r="G1552" s="263">
        <v>1172</v>
      </c>
      <c r="H1552" s="264">
        <v>1155</v>
      </c>
      <c r="I1552" s="264">
        <v>1096</v>
      </c>
      <c r="J1552" s="264">
        <v>1030</v>
      </c>
      <c r="K1552" s="264">
        <v>1026</v>
      </c>
      <c r="L1552" s="264">
        <v>1008</v>
      </c>
      <c r="M1552" s="264">
        <v>910</v>
      </c>
      <c r="N1552" s="267">
        <v>0.997659906396256</v>
      </c>
      <c r="O1552" s="266">
        <v>1279</v>
      </c>
      <c r="P1552" s="294">
        <v>0.9</v>
      </c>
      <c r="Q1552" s="267">
        <v>0.997659906396256</v>
      </c>
      <c r="R1552" s="267">
        <v>0.948917748917749</v>
      </c>
      <c r="S1552" s="267">
        <v>0.982456140350877</v>
      </c>
      <c r="T1552" s="295">
        <v>0.048742157478507</v>
      </c>
      <c r="U1552" s="266">
        <v>1282</v>
      </c>
      <c r="V1552" s="266">
        <v>1172</v>
      </c>
      <c r="W1552" s="267">
        <v>0.914196567862715</v>
      </c>
      <c r="X1552" s="267">
        <v>0.914196567862715</v>
      </c>
      <c r="Y1552" s="268">
        <v>0.891774891774892</v>
      </c>
      <c r="Z1552" s="268">
        <v>0.886939571150097</v>
      </c>
      <c r="AA1552" s="295">
        <v>0.0224216760878228</v>
      </c>
      <c r="AB1552" s="264">
        <v>8901</v>
      </c>
      <c r="AC1552" s="264">
        <v>8192</v>
      </c>
      <c r="AD1552" s="264">
        <v>9972</v>
      </c>
      <c r="AE1552" s="264">
        <v>9267</v>
      </c>
      <c r="AF1552" s="268">
        <v>0.92034602853612</v>
      </c>
      <c r="AG1552" s="268">
        <v>0.929302045728039</v>
      </c>
      <c r="AH1552" s="295">
        <v>-0.00895601719191896</v>
      </c>
    </row>
    <row r="1553" spans="1:34">
      <c r="A1553" s="315" t="s">
        <v>2708</v>
      </c>
      <c r="B1553" s="321" t="s">
        <v>3374</v>
      </c>
      <c r="C1553" s="293" t="s">
        <v>2894</v>
      </c>
      <c r="D1553" s="321" t="s">
        <v>2895</v>
      </c>
      <c r="E1553" s="263">
        <v>1851</v>
      </c>
      <c r="F1553" s="263">
        <v>1850</v>
      </c>
      <c r="G1553" s="263">
        <v>1822</v>
      </c>
      <c r="H1553" s="264">
        <v>1664</v>
      </c>
      <c r="I1553" s="264">
        <v>1663</v>
      </c>
      <c r="J1553" s="264">
        <v>1646</v>
      </c>
      <c r="K1553" s="264">
        <v>1808</v>
      </c>
      <c r="L1553" s="264">
        <v>1807</v>
      </c>
      <c r="M1553" s="264">
        <v>1791</v>
      </c>
      <c r="N1553" s="267">
        <v>0.999459751485683</v>
      </c>
      <c r="O1553" s="266">
        <v>1850</v>
      </c>
      <c r="P1553" s="294">
        <v>0.9</v>
      </c>
      <c r="Q1553" s="267">
        <v>0.999459751485683</v>
      </c>
      <c r="R1553" s="267">
        <v>0.999399038461538</v>
      </c>
      <c r="S1553" s="267">
        <v>0.999446902654867</v>
      </c>
      <c r="T1553" s="295">
        <v>6.07130241450093e-5</v>
      </c>
      <c r="U1553" s="266">
        <v>1851</v>
      </c>
      <c r="V1553" s="266">
        <v>1822</v>
      </c>
      <c r="W1553" s="267">
        <v>0.984332793084819</v>
      </c>
      <c r="X1553" s="267">
        <v>0.984332793084819</v>
      </c>
      <c r="Y1553" s="268">
        <v>0.989182692307692</v>
      </c>
      <c r="Z1553" s="268">
        <v>0.990597345132743</v>
      </c>
      <c r="AA1553" s="295">
        <v>-0.00484989922287327</v>
      </c>
      <c r="AB1553" s="264">
        <v>14157</v>
      </c>
      <c r="AC1553" s="264">
        <v>14021</v>
      </c>
      <c r="AD1553" s="264">
        <v>15446</v>
      </c>
      <c r="AE1553" s="264">
        <v>15300</v>
      </c>
      <c r="AF1553" s="268">
        <v>0.990393444938899</v>
      </c>
      <c r="AG1553" s="268">
        <v>0.990547714618672</v>
      </c>
      <c r="AH1553" s="295">
        <v>-0.000154269679772057</v>
      </c>
    </row>
    <row r="1554" spans="1:34">
      <c r="A1554" s="315" t="s">
        <v>2708</v>
      </c>
      <c r="B1554" s="321" t="s">
        <v>3375</v>
      </c>
      <c r="C1554" s="293" t="s">
        <v>2896</v>
      </c>
      <c r="D1554" s="321" t="s">
        <v>2897</v>
      </c>
      <c r="E1554" s="263">
        <v>3378</v>
      </c>
      <c r="F1554" s="263">
        <v>3238</v>
      </c>
      <c r="G1554" s="263">
        <v>3154</v>
      </c>
      <c r="H1554" s="264">
        <v>3256</v>
      </c>
      <c r="I1554" s="264">
        <v>3013</v>
      </c>
      <c r="J1554" s="264">
        <v>3011</v>
      </c>
      <c r="K1554" s="264">
        <v>2664</v>
      </c>
      <c r="L1554" s="264">
        <v>2601</v>
      </c>
      <c r="M1554" s="264">
        <v>2449</v>
      </c>
      <c r="N1554" s="267">
        <v>0.958555358200118</v>
      </c>
      <c r="O1554" s="266">
        <v>3238</v>
      </c>
      <c r="P1554" s="294">
        <v>0.9</v>
      </c>
      <c r="Q1554" s="267">
        <v>0.958555358200118</v>
      </c>
      <c r="R1554" s="267">
        <v>0.92536855036855</v>
      </c>
      <c r="S1554" s="267">
        <v>0.976351351351351</v>
      </c>
      <c r="T1554" s="295">
        <v>0.033186807831568</v>
      </c>
      <c r="U1554" s="266">
        <v>3378</v>
      </c>
      <c r="V1554" s="266">
        <v>3154</v>
      </c>
      <c r="W1554" s="267">
        <v>0.933688573120189</v>
      </c>
      <c r="X1554" s="267">
        <v>0.933688573120189</v>
      </c>
      <c r="Y1554" s="268">
        <v>0.9247542997543</v>
      </c>
      <c r="Z1554" s="268">
        <v>0.919294294294294</v>
      </c>
      <c r="AA1554" s="295">
        <v>0.0089342733658897</v>
      </c>
      <c r="AB1554" s="264">
        <v>24177</v>
      </c>
      <c r="AC1554" s="264">
        <v>22659</v>
      </c>
      <c r="AD1554" s="264">
        <v>26294</v>
      </c>
      <c r="AE1554" s="264">
        <v>24637</v>
      </c>
      <c r="AF1554" s="268">
        <v>0.93721305372875</v>
      </c>
      <c r="AG1554" s="268">
        <v>0.936981820947745</v>
      </c>
      <c r="AH1554" s="295">
        <v>0.000231232781005675</v>
      </c>
    </row>
    <row r="1555" spans="1:34">
      <c r="A1555" s="315" t="s">
        <v>2708</v>
      </c>
      <c r="B1555" s="321" t="s">
        <v>3375</v>
      </c>
      <c r="C1555" s="293" t="s">
        <v>2898</v>
      </c>
      <c r="D1555" s="321" t="s">
        <v>2899</v>
      </c>
      <c r="E1555" s="263">
        <v>1860</v>
      </c>
      <c r="F1555" s="263">
        <v>1821</v>
      </c>
      <c r="G1555" s="263">
        <v>1713</v>
      </c>
      <c r="H1555" s="264">
        <v>1626</v>
      </c>
      <c r="I1555" s="264">
        <v>1590</v>
      </c>
      <c r="J1555" s="264">
        <v>1501</v>
      </c>
      <c r="K1555" s="264">
        <v>1474</v>
      </c>
      <c r="L1555" s="264">
        <v>1423</v>
      </c>
      <c r="M1555" s="264">
        <v>1356</v>
      </c>
      <c r="N1555" s="267">
        <v>0.979032258064516</v>
      </c>
      <c r="O1555" s="266">
        <v>1821</v>
      </c>
      <c r="P1555" s="294">
        <v>0.9</v>
      </c>
      <c r="Q1555" s="267">
        <v>0.979032258064516</v>
      </c>
      <c r="R1555" s="267">
        <v>0.977859778597786</v>
      </c>
      <c r="S1555" s="267">
        <v>0.965400271370421</v>
      </c>
      <c r="T1555" s="295">
        <v>0.00117247946673016</v>
      </c>
      <c r="U1555" s="266">
        <v>1860</v>
      </c>
      <c r="V1555" s="266">
        <v>1713</v>
      </c>
      <c r="W1555" s="267">
        <v>0.920967741935484</v>
      </c>
      <c r="X1555" s="267">
        <v>0.920967741935484</v>
      </c>
      <c r="Y1555" s="268">
        <v>0.923124231242312</v>
      </c>
      <c r="Z1555" s="268">
        <v>0.919945725915875</v>
      </c>
      <c r="AA1555" s="295">
        <v>-0.00215648930682855</v>
      </c>
      <c r="AB1555" s="264">
        <v>12761</v>
      </c>
      <c r="AC1555" s="264">
        <v>11936</v>
      </c>
      <c r="AD1555" s="264">
        <v>13200</v>
      </c>
      <c r="AE1555" s="264">
        <v>12413</v>
      </c>
      <c r="AF1555" s="268">
        <v>0.935349894208918</v>
      </c>
      <c r="AG1555" s="268">
        <v>0.940378787878788</v>
      </c>
      <c r="AH1555" s="295">
        <v>-0.00502889366987014</v>
      </c>
    </row>
    <row r="1556" spans="1:34">
      <c r="A1556" s="315" t="s">
        <v>2708</v>
      </c>
      <c r="B1556" s="321" t="s">
        <v>3374</v>
      </c>
      <c r="C1556" s="293" t="s">
        <v>2900</v>
      </c>
      <c r="D1556" s="321" t="s">
        <v>2901</v>
      </c>
      <c r="E1556" s="263">
        <v>1580</v>
      </c>
      <c r="F1556" s="263">
        <v>1570</v>
      </c>
      <c r="G1556" s="263">
        <v>1265</v>
      </c>
      <c r="H1556" s="264">
        <v>1324</v>
      </c>
      <c r="I1556" s="264">
        <v>1301</v>
      </c>
      <c r="J1556" s="264">
        <v>1140</v>
      </c>
      <c r="K1556" s="264">
        <v>1156</v>
      </c>
      <c r="L1556" s="264">
        <v>1148</v>
      </c>
      <c r="M1556" s="264">
        <v>978</v>
      </c>
      <c r="N1556" s="267">
        <v>0.993670886075949</v>
      </c>
      <c r="O1556" s="266">
        <v>1570</v>
      </c>
      <c r="P1556" s="294">
        <v>0.9</v>
      </c>
      <c r="Q1556" s="267">
        <v>0.993670886075949</v>
      </c>
      <c r="R1556" s="267">
        <v>0.982628398791541</v>
      </c>
      <c r="S1556" s="267">
        <v>0.993079584775087</v>
      </c>
      <c r="T1556" s="295">
        <v>0.0110424872844086</v>
      </c>
      <c r="U1556" s="266">
        <v>1580</v>
      </c>
      <c r="V1556" s="266">
        <v>1265</v>
      </c>
      <c r="W1556" s="267">
        <v>0.800632911392405</v>
      </c>
      <c r="X1556" s="267">
        <v>0.800632911392405</v>
      </c>
      <c r="Y1556" s="268">
        <v>0.861027190332326</v>
      </c>
      <c r="Z1556" s="268">
        <v>0.846020761245675</v>
      </c>
      <c r="AA1556" s="295">
        <v>-0.0603942789399212</v>
      </c>
      <c r="AB1556" s="264">
        <v>10942</v>
      </c>
      <c r="AC1556" s="264">
        <v>8750</v>
      </c>
      <c r="AD1556" s="264">
        <v>12578</v>
      </c>
      <c r="AE1556" s="264">
        <v>10443</v>
      </c>
      <c r="AF1556" s="268">
        <v>0.79967099250594</v>
      </c>
      <c r="AG1556" s="268">
        <v>0.830259182699952</v>
      </c>
      <c r="AH1556" s="295">
        <v>-0.0305881901940118</v>
      </c>
    </row>
    <row r="1557" spans="1:34">
      <c r="A1557" s="315" t="s">
        <v>2708</v>
      </c>
      <c r="B1557" s="321" t="s">
        <v>3374</v>
      </c>
      <c r="C1557" s="293" t="s">
        <v>2902</v>
      </c>
      <c r="D1557" s="321" t="s">
        <v>2903</v>
      </c>
      <c r="E1557" s="263">
        <v>1396</v>
      </c>
      <c r="F1557" s="263">
        <v>1371</v>
      </c>
      <c r="G1557" s="263">
        <v>1221</v>
      </c>
      <c r="H1557" s="264">
        <v>1185</v>
      </c>
      <c r="I1557" s="264">
        <v>1177</v>
      </c>
      <c r="J1557" s="264">
        <v>1035</v>
      </c>
      <c r="K1557" s="264">
        <v>960</v>
      </c>
      <c r="L1557" s="264">
        <v>953</v>
      </c>
      <c r="M1557" s="264">
        <v>870</v>
      </c>
      <c r="N1557" s="267">
        <v>0.982091690544413</v>
      </c>
      <c r="O1557" s="266">
        <v>1371</v>
      </c>
      <c r="P1557" s="294">
        <v>0.9</v>
      </c>
      <c r="Q1557" s="267">
        <v>0.982091690544413</v>
      </c>
      <c r="R1557" s="267">
        <v>0.993248945147679</v>
      </c>
      <c r="S1557" s="267">
        <v>0.992708333333333</v>
      </c>
      <c r="T1557" s="295">
        <v>-0.0111572546032668</v>
      </c>
      <c r="U1557" s="266">
        <v>1396</v>
      </c>
      <c r="V1557" s="266">
        <v>1221</v>
      </c>
      <c r="W1557" s="267">
        <v>0.874641833810888</v>
      </c>
      <c r="X1557" s="267">
        <v>0.874641833810888</v>
      </c>
      <c r="Y1557" s="268">
        <v>0.873417721518987</v>
      </c>
      <c r="Z1557" s="268">
        <v>0.90625</v>
      </c>
      <c r="AA1557" s="295">
        <v>0.00122411229190089</v>
      </c>
      <c r="AB1557" s="264">
        <v>9323</v>
      </c>
      <c r="AC1557" s="264">
        <v>8171</v>
      </c>
      <c r="AD1557" s="264">
        <v>10730</v>
      </c>
      <c r="AE1557" s="264">
        <v>9692</v>
      </c>
      <c r="AF1557" s="268">
        <v>0.876434624048053</v>
      </c>
      <c r="AG1557" s="268">
        <v>0.903261882572227</v>
      </c>
      <c r="AH1557" s="295">
        <v>-0.0268272585241742</v>
      </c>
    </row>
    <row r="1558" spans="1:34">
      <c r="A1558" s="315" t="s">
        <v>2708</v>
      </c>
      <c r="B1558" s="321" t="s">
        <v>3374</v>
      </c>
      <c r="C1558" s="293" t="s">
        <v>2904</v>
      </c>
      <c r="D1558" s="321" t="s">
        <v>2905</v>
      </c>
      <c r="E1558" s="263">
        <v>0</v>
      </c>
      <c r="F1558" s="263">
        <v>0</v>
      </c>
      <c r="G1558" s="263">
        <v>0</v>
      </c>
      <c r="H1558" s="264">
        <v>0</v>
      </c>
      <c r="I1558" s="264">
        <v>0</v>
      </c>
      <c r="J1558" s="264">
        <v>0</v>
      </c>
      <c r="K1558" s="264">
        <v>0</v>
      </c>
      <c r="L1558" s="264">
        <v>0</v>
      </c>
      <c r="M1558" s="264">
        <v>0</v>
      </c>
      <c r="N1558" s="267">
        <v>0</v>
      </c>
      <c r="O1558" s="266">
        <v>0</v>
      </c>
      <c r="P1558" s="294">
        <v>0.9</v>
      </c>
      <c r="Q1558" s="267">
        <v>0</v>
      </c>
      <c r="R1558" s="267">
        <v>0</v>
      </c>
      <c r="S1558" s="267">
        <v>0</v>
      </c>
      <c r="T1558" s="295">
        <v>0</v>
      </c>
      <c r="U1558" s="266">
        <v>0</v>
      </c>
      <c r="V1558" s="266">
        <v>0</v>
      </c>
      <c r="W1558" s="267">
        <v>0</v>
      </c>
      <c r="X1558" s="267">
        <v>0</v>
      </c>
      <c r="Y1558" s="268">
        <v>0</v>
      </c>
      <c r="Z1558" s="268">
        <v>0</v>
      </c>
      <c r="AA1558" s="295">
        <v>0</v>
      </c>
      <c r="AB1558" s="264">
        <v>2</v>
      </c>
      <c r="AC1558" s="264">
        <v>0</v>
      </c>
      <c r="AD1558" s="264">
        <v>3</v>
      </c>
      <c r="AE1558" s="264">
        <v>0</v>
      </c>
      <c r="AF1558" s="268">
        <v>0</v>
      </c>
      <c r="AG1558" s="268">
        <v>0</v>
      </c>
      <c r="AH1558" s="295">
        <v>0</v>
      </c>
    </row>
    <row r="1559" spans="1:34">
      <c r="A1559" s="315" t="s">
        <v>2708</v>
      </c>
      <c r="B1559" s="321" t="s">
        <v>3374</v>
      </c>
      <c r="C1559" s="293" t="s">
        <v>2906</v>
      </c>
      <c r="D1559" s="321" t="s">
        <v>2907</v>
      </c>
      <c r="E1559" s="263">
        <v>4079</v>
      </c>
      <c r="F1559" s="263">
        <v>4051</v>
      </c>
      <c r="G1559" s="263">
        <v>3797</v>
      </c>
      <c r="H1559" s="264">
        <v>3498</v>
      </c>
      <c r="I1559" s="264">
        <v>3475</v>
      </c>
      <c r="J1559" s="264">
        <v>3283</v>
      </c>
      <c r="K1559" s="264">
        <v>3266</v>
      </c>
      <c r="L1559" s="264">
        <v>3256</v>
      </c>
      <c r="M1559" s="264">
        <v>3139</v>
      </c>
      <c r="N1559" s="267">
        <v>0.993135572444227</v>
      </c>
      <c r="O1559" s="266">
        <v>4051</v>
      </c>
      <c r="P1559" s="294">
        <v>0.9</v>
      </c>
      <c r="Q1559" s="267">
        <v>0.993135572444227</v>
      </c>
      <c r="R1559" s="267">
        <v>0.993424814179531</v>
      </c>
      <c r="S1559" s="267">
        <v>0.996938150642988</v>
      </c>
      <c r="T1559" s="295">
        <v>-0.000289241735304646</v>
      </c>
      <c r="U1559" s="266">
        <v>4079</v>
      </c>
      <c r="V1559" s="266">
        <v>3797</v>
      </c>
      <c r="W1559" s="267">
        <v>0.930865408188281</v>
      </c>
      <c r="X1559" s="267">
        <v>0.930865408188281</v>
      </c>
      <c r="Y1559" s="268">
        <v>0.938536306460835</v>
      </c>
      <c r="Z1559" s="268">
        <v>0.961114513165952</v>
      </c>
      <c r="AA1559" s="295">
        <v>-0.00767089827255329</v>
      </c>
      <c r="AB1559" s="264">
        <v>28714</v>
      </c>
      <c r="AC1559" s="264">
        <v>27122</v>
      </c>
      <c r="AD1559" s="264">
        <v>34265</v>
      </c>
      <c r="AE1559" s="264">
        <v>32713</v>
      </c>
      <c r="AF1559" s="268">
        <v>0.944556662255346</v>
      </c>
      <c r="AG1559" s="268">
        <v>0.954705968189114</v>
      </c>
      <c r="AH1559" s="295">
        <v>-0.0101493059337684</v>
      </c>
    </row>
    <row r="1560" spans="1:34">
      <c r="A1560" s="315" t="s">
        <v>2708</v>
      </c>
      <c r="B1560" s="321" t="s">
        <v>3375</v>
      </c>
      <c r="C1560" s="293" t="s">
        <v>2908</v>
      </c>
      <c r="D1560" s="321" t="s">
        <v>2909</v>
      </c>
      <c r="E1560" s="263">
        <v>1814</v>
      </c>
      <c r="F1560" s="263">
        <v>1705</v>
      </c>
      <c r="G1560" s="263">
        <v>1457</v>
      </c>
      <c r="H1560" s="264">
        <v>1663</v>
      </c>
      <c r="I1560" s="264">
        <v>1576</v>
      </c>
      <c r="J1560" s="264">
        <v>1439</v>
      </c>
      <c r="K1560" s="264">
        <v>1440</v>
      </c>
      <c r="L1560" s="264">
        <v>1347</v>
      </c>
      <c r="M1560" s="264">
        <v>1086</v>
      </c>
      <c r="N1560" s="267">
        <v>0.939911797133407</v>
      </c>
      <c r="O1560" s="266">
        <v>1705</v>
      </c>
      <c r="P1560" s="294">
        <v>0.9</v>
      </c>
      <c r="Q1560" s="267">
        <v>0.939911797133407</v>
      </c>
      <c r="R1560" s="267">
        <v>0.947684906794949</v>
      </c>
      <c r="S1560" s="267">
        <v>0.935416666666667</v>
      </c>
      <c r="T1560" s="295">
        <v>-0.00777310966154199</v>
      </c>
      <c r="U1560" s="266">
        <v>1814</v>
      </c>
      <c r="V1560" s="266">
        <v>1457</v>
      </c>
      <c r="W1560" s="267">
        <v>0.803197353914002</v>
      </c>
      <c r="X1560" s="267">
        <v>0.803197353914002</v>
      </c>
      <c r="Y1560" s="268">
        <v>0.865303668069753</v>
      </c>
      <c r="Z1560" s="268">
        <v>0.754166666666667</v>
      </c>
      <c r="AA1560" s="295">
        <v>-0.0621063141557513</v>
      </c>
      <c r="AB1560" s="264">
        <v>12465</v>
      </c>
      <c r="AC1560" s="264">
        <v>10847</v>
      </c>
      <c r="AD1560" s="264">
        <v>13736</v>
      </c>
      <c r="AE1560" s="264">
        <v>12081</v>
      </c>
      <c r="AF1560" s="268">
        <v>0.870196550340955</v>
      </c>
      <c r="AG1560" s="268">
        <v>0.879513686662784</v>
      </c>
      <c r="AH1560" s="295">
        <v>-0.00931713632182929</v>
      </c>
    </row>
    <row r="1561" spans="1:34">
      <c r="A1561" s="315" t="s">
        <v>2708</v>
      </c>
      <c r="B1561" s="321" t="s">
        <v>3374</v>
      </c>
      <c r="C1561" s="293" t="s">
        <v>2910</v>
      </c>
      <c r="D1561" s="321" t="s">
        <v>2911</v>
      </c>
      <c r="E1561" s="263">
        <v>3422</v>
      </c>
      <c r="F1561" s="263">
        <v>3412</v>
      </c>
      <c r="G1561" s="263">
        <v>3294</v>
      </c>
      <c r="H1561" s="264">
        <v>3135</v>
      </c>
      <c r="I1561" s="264">
        <v>3129</v>
      </c>
      <c r="J1561" s="264">
        <v>3011</v>
      </c>
      <c r="K1561" s="264">
        <v>2965</v>
      </c>
      <c r="L1561" s="264">
        <v>2958</v>
      </c>
      <c r="M1561" s="264">
        <v>2864</v>
      </c>
      <c r="N1561" s="267">
        <v>0.997077732320281</v>
      </c>
      <c r="O1561" s="266">
        <v>3412</v>
      </c>
      <c r="P1561" s="294">
        <v>0.9</v>
      </c>
      <c r="Q1561" s="267">
        <v>0.997077732320281</v>
      </c>
      <c r="R1561" s="267">
        <v>0.998086124401914</v>
      </c>
      <c r="S1561" s="267">
        <v>0.997639123102867</v>
      </c>
      <c r="T1561" s="295">
        <v>-0.00100839208163339</v>
      </c>
      <c r="U1561" s="266">
        <v>3422</v>
      </c>
      <c r="V1561" s="266">
        <v>3294</v>
      </c>
      <c r="W1561" s="267">
        <v>0.962594973699591</v>
      </c>
      <c r="X1561" s="267">
        <v>0.962594973699591</v>
      </c>
      <c r="Y1561" s="268">
        <v>0.960446570972887</v>
      </c>
      <c r="Z1561" s="268">
        <v>0.965935919055649</v>
      </c>
      <c r="AA1561" s="295">
        <v>0.00214840272670414</v>
      </c>
      <c r="AB1561" s="264">
        <v>23614</v>
      </c>
      <c r="AC1561" s="264">
        <v>22879</v>
      </c>
      <c r="AD1561" s="264">
        <v>25139</v>
      </c>
      <c r="AE1561" s="264">
        <v>24468</v>
      </c>
      <c r="AF1561" s="268">
        <v>0.968874396544423</v>
      </c>
      <c r="AG1561" s="268">
        <v>0.973308405266717</v>
      </c>
      <c r="AH1561" s="295">
        <v>-0.00443400872229427</v>
      </c>
    </row>
    <row r="1562" spans="1:34">
      <c r="A1562" s="315" t="s">
        <v>2708</v>
      </c>
      <c r="B1562" s="321" t="s">
        <v>3375</v>
      </c>
      <c r="C1562" s="293" t="s">
        <v>2912</v>
      </c>
      <c r="D1562" s="321" t="s">
        <v>2913</v>
      </c>
      <c r="E1562" s="263">
        <v>3351</v>
      </c>
      <c r="F1562" s="263">
        <v>3295</v>
      </c>
      <c r="G1562" s="263">
        <v>2954</v>
      </c>
      <c r="H1562" s="264">
        <v>3130</v>
      </c>
      <c r="I1562" s="264">
        <v>3084</v>
      </c>
      <c r="J1562" s="264">
        <v>2924</v>
      </c>
      <c r="K1562" s="264">
        <v>2426</v>
      </c>
      <c r="L1562" s="264">
        <v>2284</v>
      </c>
      <c r="M1562" s="264">
        <v>2191</v>
      </c>
      <c r="N1562" s="267">
        <v>0.983288570575947</v>
      </c>
      <c r="O1562" s="266">
        <v>3295</v>
      </c>
      <c r="P1562" s="294">
        <v>0.9</v>
      </c>
      <c r="Q1562" s="267">
        <v>0.983288570575947</v>
      </c>
      <c r="R1562" s="267">
        <v>0.985303514376997</v>
      </c>
      <c r="S1562" s="267">
        <v>0.941467436108821</v>
      </c>
      <c r="T1562" s="295">
        <v>-0.00201494380104938</v>
      </c>
      <c r="U1562" s="266">
        <v>3351</v>
      </c>
      <c r="V1562" s="266">
        <v>2954</v>
      </c>
      <c r="W1562" s="267">
        <v>0.881527902118771</v>
      </c>
      <c r="X1562" s="267">
        <v>0.881527902118771</v>
      </c>
      <c r="Y1562" s="268">
        <v>0.934185303514377</v>
      </c>
      <c r="Z1562" s="268">
        <v>0.903132728771641</v>
      </c>
      <c r="AA1562" s="295">
        <v>-0.0526574013956065</v>
      </c>
      <c r="AB1562" s="264">
        <v>23940</v>
      </c>
      <c r="AC1562" s="264">
        <v>21863</v>
      </c>
      <c r="AD1562" s="264">
        <v>28156</v>
      </c>
      <c r="AE1562" s="264">
        <v>25710</v>
      </c>
      <c r="AF1562" s="268">
        <v>0.913241436925647</v>
      </c>
      <c r="AG1562" s="268">
        <v>0.913126864611451</v>
      </c>
      <c r="AH1562" s="295">
        <v>0.00011457231419687</v>
      </c>
    </row>
    <row r="1563" spans="1:34">
      <c r="A1563" s="315" t="s">
        <v>2708</v>
      </c>
      <c r="B1563" s="321" t="s">
        <v>3374</v>
      </c>
      <c r="C1563" s="293" t="s">
        <v>2914</v>
      </c>
      <c r="D1563" s="321" t="s">
        <v>2915</v>
      </c>
      <c r="E1563" s="263">
        <v>1979</v>
      </c>
      <c r="F1563" s="263">
        <v>1975</v>
      </c>
      <c r="G1563" s="263">
        <v>1797</v>
      </c>
      <c r="H1563" s="264">
        <v>1772</v>
      </c>
      <c r="I1563" s="264">
        <v>1770</v>
      </c>
      <c r="J1563" s="264">
        <v>1656</v>
      </c>
      <c r="K1563" s="264">
        <v>1445</v>
      </c>
      <c r="L1563" s="264">
        <v>1444</v>
      </c>
      <c r="M1563" s="264">
        <v>1379</v>
      </c>
      <c r="N1563" s="267">
        <v>0.997978777160182</v>
      </c>
      <c r="O1563" s="266">
        <v>1975</v>
      </c>
      <c r="P1563" s="294">
        <v>0.9</v>
      </c>
      <c r="Q1563" s="267">
        <v>0.997978777160182</v>
      </c>
      <c r="R1563" s="267">
        <v>0.998871331828442</v>
      </c>
      <c r="S1563" s="267">
        <v>0.999307958477509</v>
      </c>
      <c r="T1563" s="295">
        <v>-0.000892554668260548</v>
      </c>
      <c r="U1563" s="266">
        <v>1979</v>
      </c>
      <c r="V1563" s="266">
        <v>1797</v>
      </c>
      <c r="W1563" s="267">
        <v>0.908034360788277</v>
      </c>
      <c r="X1563" s="267">
        <v>0.908034360788277</v>
      </c>
      <c r="Y1563" s="268">
        <v>0.934537246049661</v>
      </c>
      <c r="Z1563" s="268">
        <v>0.954325259515571</v>
      </c>
      <c r="AA1563" s="295">
        <v>-0.0265028852613844</v>
      </c>
      <c r="AB1563" s="264">
        <v>13229</v>
      </c>
      <c r="AC1563" s="264">
        <v>12433</v>
      </c>
      <c r="AD1563" s="264">
        <v>15268</v>
      </c>
      <c r="AE1563" s="264">
        <v>14538</v>
      </c>
      <c r="AF1563" s="268">
        <v>0.939829163202056</v>
      </c>
      <c r="AG1563" s="268">
        <v>0.952187581870579</v>
      </c>
      <c r="AH1563" s="295">
        <v>-0.0123584186685228</v>
      </c>
    </row>
    <row r="1564" spans="1:34">
      <c r="A1564" s="315" t="s">
        <v>2708</v>
      </c>
      <c r="B1564" s="321" t="s">
        <v>3375</v>
      </c>
      <c r="C1564" s="293" t="s">
        <v>2916</v>
      </c>
      <c r="D1564" s="321" t="s">
        <v>2917</v>
      </c>
      <c r="E1564" s="263">
        <v>1474</v>
      </c>
      <c r="F1564" s="263">
        <v>1408</v>
      </c>
      <c r="G1564" s="263">
        <v>1331</v>
      </c>
      <c r="H1564" s="264">
        <v>1307</v>
      </c>
      <c r="I1564" s="264">
        <v>1147</v>
      </c>
      <c r="J1564" s="264">
        <v>1135</v>
      </c>
      <c r="K1564" s="264">
        <v>1328</v>
      </c>
      <c r="L1564" s="264">
        <v>1236</v>
      </c>
      <c r="M1564" s="264">
        <v>1212</v>
      </c>
      <c r="N1564" s="267">
        <v>0.955223880597015</v>
      </c>
      <c r="O1564" s="266">
        <v>1408</v>
      </c>
      <c r="P1564" s="294">
        <v>0.9</v>
      </c>
      <c r="Q1564" s="267">
        <v>0.955223880597015</v>
      </c>
      <c r="R1564" s="267">
        <v>0.877582249426167</v>
      </c>
      <c r="S1564" s="267">
        <v>0.930722891566265</v>
      </c>
      <c r="T1564" s="295">
        <v>0.0776416311708481</v>
      </c>
      <c r="U1564" s="266">
        <v>1474</v>
      </c>
      <c r="V1564" s="266">
        <v>1331</v>
      </c>
      <c r="W1564" s="267">
        <v>0.902985074626866</v>
      </c>
      <c r="X1564" s="267">
        <v>0.902985074626866</v>
      </c>
      <c r="Y1564" s="268">
        <v>0.868400918133129</v>
      </c>
      <c r="Z1564" s="268">
        <v>0.912650602409639</v>
      </c>
      <c r="AA1564" s="295">
        <v>0.0345841564937365</v>
      </c>
      <c r="AB1564" s="264">
        <v>11188</v>
      </c>
      <c r="AC1564" s="264">
        <v>10060</v>
      </c>
      <c r="AD1564" s="264">
        <v>12047</v>
      </c>
      <c r="AE1564" s="264">
        <v>10926</v>
      </c>
      <c r="AF1564" s="268">
        <v>0.899177690382553</v>
      </c>
      <c r="AG1564" s="268">
        <v>0.906947787830995</v>
      </c>
      <c r="AH1564" s="295">
        <v>-0.00777009744844259</v>
      </c>
    </row>
    <row r="1565" spans="1:34">
      <c r="A1565" s="315" t="s">
        <v>2708</v>
      </c>
      <c r="B1565" s="321" t="s">
        <v>3374</v>
      </c>
      <c r="C1565" s="293" t="s">
        <v>2918</v>
      </c>
      <c r="D1565" s="321" t="s">
        <v>2919</v>
      </c>
      <c r="E1565" s="263">
        <v>1913</v>
      </c>
      <c r="F1565" s="263">
        <v>1910</v>
      </c>
      <c r="G1565" s="263">
        <v>1680</v>
      </c>
      <c r="H1565" s="264">
        <v>1598</v>
      </c>
      <c r="I1565" s="264">
        <v>1584</v>
      </c>
      <c r="J1565" s="264">
        <v>1386</v>
      </c>
      <c r="K1565" s="264">
        <v>1382</v>
      </c>
      <c r="L1565" s="264">
        <v>1379</v>
      </c>
      <c r="M1565" s="264">
        <v>1258</v>
      </c>
      <c r="N1565" s="267">
        <v>0.998431782540512</v>
      </c>
      <c r="O1565" s="266">
        <v>1910</v>
      </c>
      <c r="P1565" s="294">
        <v>0.9</v>
      </c>
      <c r="Q1565" s="267">
        <v>0.998431782540512</v>
      </c>
      <c r="R1565" s="267">
        <v>0.991239048811014</v>
      </c>
      <c r="S1565" s="267">
        <v>0.997829232995659</v>
      </c>
      <c r="T1565" s="295">
        <v>0.00719273372949847</v>
      </c>
      <c r="U1565" s="266">
        <v>1913</v>
      </c>
      <c r="V1565" s="266">
        <v>1680</v>
      </c>
      <c r="W1565" s="267">
        <v>0.878201777313121</v>
      </c>
      <c r="X1565" s="267">
        <v>0.878201777313121</v>
      </c>
      <c r="Y1565" s="268">
        <v>0.867334167709637</v>
      </c>
      <c r="Z1565" s="268">
        <v>0.91027496382055</v>
      </c>
      <c r="AA1565" s="295">
        <v>0.0108676096034838</v>
      </c>
      <c r="AB1565" s="264">
        <v>12240</v>
      </c>
      <c r="AC1565" s="264">
        <v>11188</v>
      </c>
      <c r="AD1565" s="264">
        <v>13775</v>
      </c>
      <c r="AE1565" s="264">
        <v>12938</v>
      </c>
      <c r="AF1565" s="268">
        <v>0.914052287581699</v>
      </c>
      <c r="AG1565" s="268">
        <v>0.939237749546279</v>
      </c>
      <c r="AH1565" s="295">
        <v>-0.0251854619645802</v>
      </c>
    </row>
    <row r="1566" spans="1:34">
      <c r="A1566" s="315" t="s">
        <v>2708</v>
      </c>
      <c r="B1566" s="321" t="s">
        <v>3374</v>
      </c>
      <c r="C1566" s="293" t="s">
        <v>2920</v>
      </c>
      <c r="D1566" s="321" t="s">
        <v>2921</v>
      </c>
      <c r="E1566" s="263">
        <v>1780</v>
      </c>
      <c r="F1566" s="263">
        <v>1778</v>
      </c>
      <c r="G1566" s="263">
        <v>1604</v>
      </c>
      <c r="H1566" s="264">
        <v>1716</v>
      </c>
      <c r="I1566" s="264">
        <v>1699</v>
      </c>
      <c r="J1566" s="264">
        <v>1519</v>
      </c>
      <c r="K1566" s="264">
        <v>1406</v>
      </c>
      <c r="L1566" s="264">
        <v>1378</v>
      </c>
      <c r="M1566" s="264">
        <v>1262</v>
      </c>
      <c r="N1566" s="267">
        <v>0.998876404494382</v>
      </c>
      <c r="O1566" s="266">
        <v>1778</v>
      </c>
      <c r="P1566" s="294">
        <v>0.9</v>
      </c>
      <c r="Q1566" s="267">
        <v>0.998876404494382</v>
      </c>
      <c r="R1566" s="267">
        <v>0.99009324009324</v>
      </c>
      <c r="S1566" s="267">
        <v>0.980085348506401</v>
      </c>
      <c r="T1566" s="295">
        <v>0.00878316440114191</v>
      </c>
      <c r="U1566" s="266">
        <v>1780</v>
      </c>
      <c r="V1566" s="266">
        <v>1604</v>
      </c>
      <c r="W1566" s="267">
        <v>0.901123595505618</v>
      </c>
      <c r="X1566" s="267">
        <v>0.901123595505618</v>
      </c>
      <c r="Y1566" s="268">
        <v>0.885198135198135</v>
      </c>
      <c r="Z1566" s="268">
        <v>0.897581792318634</v>
      </c>
      <c r="AA1566" s="295">
        <v>0.0159254603074828</v>
      </c>
      <c r="AB1566" s="264">
        <v>12810</v>
      </c>
      <c r="AC1566" s="264">
        <v>11650</v>
      </c>
      <c r="AD1566" s="264">
        <v>14406</v>
      </c>
      <c r="AE1566" s="264">
        <v>13302</v>
      </c>
      <c r="AF1566" s="268">
        <v>0.909445745511319</v>
      </c>
      <c r="AG1566" s="268">
        <v>0.923365264473136</v>
      </c>
      <c r="AH1566" s="295">
        <v>-0.0139195189618169</v>
      </c>
    </row>
    <row r="1567" spans="1:34">
      <c r="A1567" s="315" t="s">
        <v>2708</v>
      </c>
      <c r="B1567" s="321" t="s">
        <v>3374</v>
      </c>
      <c r="C1567" s="293" t="s">
        <v>2922</v>
      </c>
      <c r="D1567" s="321" t="s">
        <v>2923</v>
      </c>
      <c r="E1567" s="263">
        <v>0</v>
      </c>
      <c r="F1567" s="263">
        <v>0</v>
      </c>
      <c r="G1567" s="263">
        <v>0</v>
      </c>
      <c r="H1567" s="264">
        <v>0</v>
      </c>
      <c r="I1567" s="264">
        <v>0</v>
      </c>
      <c r="J1567" s="264">
        <v>0</v>
      </c>
      <c r="K1567" s="264">
        <v>0</v>
      </c>
      <c r="L1567" s="264">
        <v>0</v>
      </c>
      <c r="M1567" s="264">
        <v>0</v>
      </c>
      <c r="N1567" s="267">
        <v>0</v>
      </c>
      <c r="O1567" s="266">
        <v>0</v>
      </c>
      <c r="P1567" s="294">
        <v>0.9</v>
      </c>
      <c r="Q1567" s="267">
        <v>0</v>
      </c>
      <c r="R1567" s="267">
        <v>0</v>
      </c>
      <c r="S1567" s="267">
        <v>0</v>
      </c>
      <c r="T1567" s="295">
        <v>0</v>
      </c>
      <c r="U1567" s="266">
        <v>0</v>
      </c>
      <c r="V1567" s="266">
        <v>0</v>
      </c>
      <c r="W1567" s="267">
        <v>0</v>
      </c>
      <c r="X1567" s="267">
        <v>0</v>
      </c>
      <c r="Y1567" s="268">
        <v>0</v>
      </c>
      <c r="Z1567" s="268">
        <v>0</v>
      </c>
      <c r="AA1567" s="295">
        <v>0</v>
      </c>
      <c r="AB1567" s="264">
        <v>0</v>
      </c>
      <c r="AC1567" s="264">
        <v>0</v>
      </c>
      <c r="AD1567" s="264">
        <v>0</v>
      </c>
      <c r="AE1567" s="264">
        <v>0</v>
      </c>
      <c r="AF1567" s="268">
        <v>0</v>
      </c>
      <c r="AG1567" s="268">
        <v>0</v>
      </c>
      <c r="AH1567" s="295">
        <v>0</v>
      </c>
    </row>
    <row r="1568" spans="1:34">
      <c r="A1568" s="315" t="s">
        <v>2708</v>
      </c>
      <c r="B1568" s="321" t="s">
        <v>3374</v>
      </c>
      <c r="C1568" s="293" t="s">
        <v>2924</v>
      </c>
      <c r="D1568" s="321" t="s">
        <v>2925</v>
      </c>
      <c r="E1568" s="263">
        <v>6175</v>
      </c>
      <c r="F1568" s="263">
        <v>6118</v>
      </c>
      <c r="G1568" s="263">
        <v>5647</v>
      </c>
      <c r="H1568" s="264">
        <v>5524</v>
      </c>
      <c r="I1568" s="264">
        <v>5422</v>
      </c>
      <c r="J1568" s="264">
        <v>5016</v>
      </c>
      <c r="K1568" s="264">
        <v>4640</v>
      </c>
      <c r="L1568" s="264">
        <v>4565</v>
      </c>
      <c r="M1568" s="264">
        <v>4217</v>
      </c>
      <c r="N1568" s="267">
        <v>0.990769230769231</v>
      </c>
      <c r="O1568" s="266">
        <v>6118</v>
      </c>
      <c r="P1568" s="294">
        <v>0.9</v>
      </c>
      <c r="Q1568" s="267">
        <v>0.990769230769231</v>
      </c>
      <c r="R1568" s="267">
        <v>0.981535119478639</v>
      </c>
      <c r="S1568" s="267">
        <v>0.983836206896552</v>
      </c>
      <c r="T1568" s="295">
        <v>0.00923411129059204</v>
      </c>
      <c r="U1568" s="266">
        <v>6175</v>
      </c>
      <c r="V1568" s="266">
        <v>5647</v>
      </c>
      <c r="W1568" s="267">
        <v>0.914493927125506</v>
      </c>
      <c r="X1568" s="267">
        <v>0.914493927125506</v>
      </c>
      <c r="Y1568" s="268">
        <v>0.908037653874004</v>
      </c>
      <c r="Z1568" s="268">
        <v>0.908836206896552</v>
      </c>
      <c r="AA1568" s="295">
        <v>0.00645627325150167</v>
      </c>
      <c r="AB1568" s="264">
        <v>41128</v>
      </c>
      <c r="AC1568" s="264">
        <v>36829</v>
      </c>
      <c r="AD1568" s="264">
        <v>45416</v>
      </c>
      <c r="AE1568" s="264">
        <v>41653</v>
      </c>
      <c r="AF1568" s="268">
        <v>0.895472670686637</v>
      </c>
      <c r="AG1568" s="268">
        <v>0.91714373788973</v>
      </c>
      <c r="AH1568" s="295">
        <v>-0.0216710672030936</v>
      </c>
    </row>
    <row r="1569" spans="1:34">
      <c r="A1569" s="315" t="s">
        <v>2708</v>
      </c>
      <c r="B1569" s="321" t="s">
        <v>3376</v>
      </c>
      <c r="C1569" s="293" t="s">
        <v>2926</v>
      </c>
      <c r="D1569" s="321" t="s">
        <v>2927</v>
      </c>
      <c r="E1569" s="263">
        <v>1121</v>
      </c>
      <c r="F1569" s="263">
        <v>1114</v>
      </c>
      <c r="G1569" s="263">
        <v>1067</v>
      </c>
      <c r="H1569" s="264">
        <v>915</v>
      </c>
      <c r="I1569" s="264">
        <v>907</v>
      </c>
      <c r="J1569" s="264">
        <v>867</v>
      </c>
      <c r="K1569" s="264">
        <v>831</v>
      </c>
      <c r="L1569" s="264">
        <v>829</v>
      </c>
      <c r="M1569" s="264">
        <v>791</v>
      </c>
      <c r="N1569" s="267">
        <v>0.993755575379126</v>
      </c>
      <c r="O1569" s="266">
        <v>1114</v>
      </c>
      <c r="P1569" s="294">
        <v>0.9</v>
      </c>
      <c r="Q1569" s="267">
        <v>0.993755575379126</v>
      </c>
      <c r="R1569" s="267">
        <v>0.991256830601093</v>
      </c>
      <c r="S1569" s="267">
        <v>0.997593261131167</v>
      </c>
      <c r="T1569" s="295">
        <v>0.0024987447780328</v>
      </c>
      <c r="U1569" s="266">
        <v>1121</v>
      </c>
      <c r="V1569" s="266">
        <v>1067</v>
      </c>
      <c r="W1569" s="267">
        <v>0.951828724353256</v>
      </c>
      <c r="X1569" s="267">
        <v>0.951828724353256</v>
      </c>
      <c r="Y1569" s="268">
        <v>0.947540983606557</v>
      </c>
      <c r="Z1569" s="268">
        <v>0.951865222623345</v>
      </c>
      <c r="AA1569" s="295">
        <v>0.00428774074669869</v>
      </c>
      <c r="AB1569" s="264">
        <v>7606</v>
      </c>
      <c r="AC1569" s="264">
        <v>7295</v>
      </c>
      <c r="AD1569" s="264">
        <v>8032</v>
      </c>
      <c r="AE1569" s="264">
        <v>7725</v>
      </c>
      <c r="AF1569" s="268">
        <v>0.959111227977912</v>
      </c>
      <c r="AG1569" s="268">
        <v>0.961777888446215</v>
      </c>
      <c r="AH1569" s="295">
        <v>-0.00266666046830299</v>
      </c>
    </row>
    <row r="1570" spans="1:34">
      <c r="A1570" s="315" t="s">
        <v>2708</v>
      </c>
      <c r="B1570" s="321" t="s">
        <v>3374</v>
      </c>
      <c r="C1570" s="293" t="s">
        <v>2928</v>
      </c>
      <c r="D1570" s="321" t="s">
        <v>2929</v>
      </c>
      <c r="E1570" s="263">
        <v>1449</v>
      </c>
      <c r="F1570" s="263">
        <v>1401</v>
      </c>
      <c r="G1570" s="263">
        <v>1104</v>
      </c>
      <c r="H1570" s="264">
        <v>1451</v>
      </c>
      <c r="I1570" s="264">
        <v>1395</v>
      </c>
      <c r="J1570" s="264">
        <v>1165</v>
      </c>
      <c r="K1570" s="264">
        <v>1077</v>
      </c>
      <c r="L1570" s="264">
        <v>1022</v>
      </c>
      <c r="M1570" s="264">
        <v>808</v>
      </c>
      <c r="N1570" s="267">
        <v>0.966873706004141</v>
      </c>
      <c r="O1570" s="266">
        <v>1401</v>
      </c>
      <c r="P1570" s="294">
        <v>0.9</v>
      </c>
      <c r="Q1570" s="267">
        <v>0.966873706004141</v>
      </c>
      <c r="R1570" s="267">
        <v>0.961405926946933</v>
      </c>
      <c r="S1570" s="267">
        <v>0.948932219127205</v>
      </c>
      <c r="T1570" s="295">
        <v>0.00546777905720763</v>
      </c>
      <c r="U1570" s="266">
        <v>1449</v>
      </c>
      <c r="V1570" s="266">
        <v>1104</v>
      </c>
      <c r="W1570" s="267">
        <v>0.761904761904762</v>
      </c>
      <c r="X1570" s="267">
        <v>0.761904761904762</v>
      </c>
      <c r="Y1570" s="268">
        <v>0.80289455547898</v>
      </c>
      <c r="Z1570" s="268">
        <v>0.750232126276695</v>
      </c>
      <c r="AA1570" s="295">
        <v>-0.0409897935742182</v>
      </c>
      <c r="AB1570" s="264">
        <v>9004</v>
      </c>
      <c r="AC1570" s="264">
        <v>7085</v>
      </c>
      <c r="AD1570" s="264">
        <v>9105</v>
      </c>
      <c r="AE1570" s="264">
        <v>6711</v>
      </c>
      <c r="AF1570" s="268">
        <v>0.786872501110617</v>
      </c>
      <c r="AG1570" s="268">
        <v>0.737067545304778</v>
      </c>
      <c r="AH1570" s="295">
        <v>0.0498049558058399</v>
      </c>
    </row>
    <row r="1571" spans="1:34">
      <c r="A1571" s="315" t="s">
        <v>2708</v>
      </c>
      <c r="B1571" s="321" t="s">
        <v>3376</v>
      </c>
      <c r="C1571" s="293" t="s">
        <v>2930</v>
      </c>
      <c r="D1571" s="321" t="s">
        <v>2931</v>
      </c>
      <c r="E1571" s="263">
        <v>1920</v>
      </c>
      <c r="F1571" s="263">
        <v>1897</v>
      </c>
      <c r="G1571" s="263">
        <v>1799</v>
      </c>
      <c r="H1571" s="264">
        <v>1757</v>
      </c>
      <c r="I1571" s="264">
        <v>1736</v>
      </c>
      <c r="J1571" s="264">
        <v>1633</v>
      </c>
      <c r="K1571" s="264">
        <v>1616</v>
      </c>
      <c r="L1571" s="264">
        <v>1605</v>
      </c>
      <c r="M1571" s="264">
        <v>1486</v>
      </c>
      <c r="N1571" s="267">
        <v>0.988020833333333</v>
      </c>
      <c r="O1571" s="266">
        <v>1897</v>
      </c>
      <c r="P1571" s="294">
        <v>0.9</v>
      </c>
      <c r="Q1571" s="267">
        <v>0.988020833333333</v>
      </c>
      <c r="R1571" s="267">
        <v>0.98804780876494</v>
      </c>
      <c r="S1571" s="267">
        <v>0.993193069306931</v>
      </c>
      <c r="T1571" s="295">
        <v>-2.69754316069015e-5</v>
      </c>
      <c r="U1571" s="266">
        <v>1920</v>
      </c>
      <c r="V1571" s="266">
        <v>1799</v>
      </c>
      <c r="W1571" s="267">
        <v>0.936979166666667</v>
      </c>
      <c r="X1571" s="267">
        <v>0.936979166666667</v>
      </c>
      <c r="Y1571" s="268">
        <v>0.92942515651679</v>
      </c>
      <c r="Z1571" s="268">
        <v>0.919554455445545</v>
      </c>
      <c r="AA1571" s="295">
        <v>0.00755401014987667</v>
      </c>
      <c r="AB1571" s="264">
        <v>13401</v>
      </c>
      <c r="AC1571" s="264">
        <v>12234</v>
      </c>
      <c r="AD1571" s="264">
        <v>15066</v>
      </c>
      <c r="AE1571" s="264">
        <v>13435</v>
      </c>
      <c r="AF1571" s="268">
        <v>0.91291694649653</v>
      </c>
      <c r="AG1571" s="268">
        <v>0.891742997477765</v>
      </c>
      <c r="AH1571" s="295">
        <v>0.0211739490187656</v>
      </c>
    </row>
    <row r="1572" spans="1:34">
      <c r="A1572" s="315" t="s">
        <v>2708</v>
      </c>
      <c r="B1572" s="321" t="s">
        <v>3374</v>
      </c>
      <c r="C1572" s="293" t="s">
        <v>2932</v>
      </c>
      <c r="D1572" s="321" t="s">
        <v>2933</v>
      </c>
      <c r="E1572" s="263">
        <v>3136</v>
      </c>
      <c r="F1572" s="263">
        <v>3071</v>
      </c>
      <c r="G1572" s="263">
        <v>2928</v>
      </c>
      <c r="H1572" s="264">
        <v>2954</v>
      </c>
      <c r="I1572" s="264">
        <v>2866</v>
      </c>
      <c r="J1572" s="264">
        <v>2744</v>
      </c>
      <c r="K1572" s="264">
        <v>2658</v>
      </c>
      <c r="L1572" s="264">
        <v>2579</v>
      </c>
      <c r="M1572" s="264">
        <v>2555</v>
      </c>
      <c r="N1572" s="267">
        <v>0.979272959183674</v>
      </c>
      <c r="O1572" s="266">
        <v>3071</v>
      </c>
      <c r="P1572" s="294">
        <v>0.9</v>
      </c>
      <c r="Q1572" s="267">
        <v>0.979272959183674</v>
      </c>
      <c r="R1572" s="267">
        <v>0.970209884901828</v>
      </c>
      <c r="S1572" s="267">
        <v>0.970278404815651</v>
      </c>
      <c r="T1572" s="295">
        <v>0.0090630742818455</v>
      </c>
      <c r="U1572" s="266">
        <v>3136</v>
      </c>
      <c r="V1572" s="266">
        <v>2928</v>
      </c>
      <c r="W1572" s="267">
        <v>0.933673469387755</v>
      </c>
      <c r="X1572" s="267">
        <v>0.933673469387755</v>
      </c>
      <c r="Y1572" s="268">
        <v>0.928909952606635</v>
      </c>
      <c r="Z1572" s="268">
        <v>0.96124905944319</v>
      </c>
      <c r="AA1572" s="295">
        <v>0.00476351678111997</v>
      </c>
      <c r="AB1572" s="264">
        <v>23089</v>
      </c>
      <c r="AC1572" s="264">
        <v>21793</v>
      </c>
      <c r="AD1572" s="264">
        <v>25447</v>
      </c>
      <c r="AE1572" s="264">
        <v>24515</v>
      </c>
      <c r="AF1572" s="268">
        <v>0.943869375027069</v>
      </c>
      <c r="AG1572" s="268">
        <v>0.963374857547059</v>
      </c>
      <c r="AH1572" s="295">
        <v>-0.0195054825199894</v>
      </c>
    </row>
    <row r="1573" spans="1:34">
      <c r="A1573" s="315" t="s">
        <v>2708</v>
      </c>
      <c r="B1573" s="321" t="s">
        <v>3374</v>
      </c>
      <c r="C1573" s="293" t="s">
        <v>2934</v>
      </c>
      <c r="D1573" s="321" t="s">
        <v>2935</v>
      </c>
      <c r="E1573" s="263">
        <v>2729</v>
      </c>
      <c r="F1573" s="263">
        <v>2585</v>
      </c>
      <c r="G1573" s="263">
        <v>1829</v>
      </c>
      <c r="H1573" s="264">
        <v>3052</v>
      </c>
      <c r="I1573" s="264">
        <v>2889</v>
      </c>
      <c r="J1573" s="264">
        <v>1895</v>
      </c>
      <c r="K1573" s="264">
        <v>2608</v>
      </c>
      <c r="L1573" s="264">
        <v>2570</v>
      </c>
      <c r="M1573" s="264">
        <v>1767</v>
      </c>
      <c r="N1573" s="267">
        <v>0.947233418834738</v>
      </c>
      <c r="O1573" s="266">
        <v>2585</v>
      </c>
      <c r="P1573" s="294">
        <v>0.9</v>
      </c>
      <c r="Q1573" s="267">
        <v>0.947233418834738</v>
      </c>
      <c r="R1573" s="267">
        <v>0.946592398427261</v>
      </c>
      <c r="S1573" s="267">
        <v>0.985429447852761</v>
      </c>
      <c r="T1573" s="295">
        <v>0.000641020407477155</v>
      </c>
      <c r="U1573" s="266">
        <v>2729</v>
      </c>
      <c r="V1573" s="266">
        <v>1829</v>
      </c>
      <c r="W1573" s="267">
        <v>0.670208867717113</v>
      </c>
      <c r="X1573" s="267">
        <v>0.670208867717113</v>
      </c>
      <c r="Y1573" s="268">
        <v>0.620904325032765</v>
      </c>
      <c r="Z1573" s="268">
        <v>0.677530674846626</v>
      </c>
      <c r="AA1573" s="295">
        <v>0.0493045426843471</v>
      </c>
      <c r="AB1573" s="264">
        <v>20116</v>
      </c>
      <c r="AC1573" s="264">
        <v>12497</v>
      </c>
      <c r="AD1573" s="264">
        <v>23380</v>
      </c>
      <c r="AE1573" s="264">
        <v>13027</v>
      </c>
      <c r="AF1573" s="268">
        <v>0.6212467687413</v>
      </c>
      <c r="AG1573" s="268">
        <v>0.557185628742515</v>
      </c>
      <c r="AH1573" s="295">
        <v>0.0640611399987855</v>
      </c>
    </row>
    <row r="1574" spans="1:34">
      <c r="A1574" s="315" t="s">
        <v>2708</v>
      </c>
      <c r="B1574" s="321" t="s">
        <v>3374</v>
      </c>
      <c r="C1574" s="293" t="s">
        <v>2936</v>
      </c>
      <c r="D1574" s="321" t="s">
        <v>2937</v>
      </c>
      <c r="E1574" s="263">
        <v>1085</v>
      </c>
      <c r="F1574" s="263">
        <v>1075</v>
      </c>
      <c r="G1574" s="263">
        <v>920</v>
      </c>
      <c r="H1574" s="264">
        <v>1400</v>
      </c>
      <c r="I1574" s="264">
        <v>1334</v>
      </c>
      <c r="J1574" s="264">
        <v>955</v>
      </c>
      <c r="K1574" s="264">
        <v>1132</v>
      </c>
      <c r="L1574" s="264">
        <v>1101</v>
      </c>
      <c r="M1574" s="264">
        <v>927</v>
      </c>
      <c r="N1574" s="267">
        <v>0.990783410138249</v>
      </c>
      <c r="O1574" s="266">
        <v>1075</v>
      </c>
      <c r="P1574" s="294">
        <v>0.9</v>
      </c>
      <c r="Q1574" s="267">
        <v>0.990783410138249</v>
      </c>
      <c r="R1574" s="267">
        <v>0.952857142857143</v>
      </c>
      <c r="S1574" s="267">
        <v>0.972614840989399</v>
      </c>
      <c r="T1574" s="295">
        <v>0.037926267281106</v>
      </c>
      <c r="U1574" s="266">
        <v>1085</v>
      </c>
      <c r="V1574" s="266">
        <v>920</v>
      </c>
      <c r="W1574" s="267">
        <v>0.847926267281106</v>
      </c>
      <c r="X1574" s="267">
        <v>0.847926267281106</v>
      </c>
      <c r="Y1574" s="268">
        <v>0.682142857142857</v>
      </c>
      <c r="Z1574" s="268">
        <v>0.818904593639576</v>
      </c>
      <c r="AA1574" s="295">
        <v>0.165783410138249</v>
      </c>
      <c r="AB1574" s="264">
        <v>8451</v>
      </c>
      <c r="AC1574" s="264">
        <v>6663</v>
      </c>
      <c r="AD1574" s="264">
        <v>9611</v>
      </c>
      <c r="AE1574" s="264">
        <v>7350</v>
      </c>
      <c r="AF1574" s="268">
        <v>0.788427405040824</v>
      </c>
      <c r="AG1574" s="268">
        <v>0.764748725418791</v>
      </c>
      <c r="AH1574" s="295">
        <v>0.0236786796220325</v>
      </c>
    </row>
    <row r="1575" spans="1:34">
      <c r="A1575" s="315" t="s">
        <v>2708</v>
      </c>
      <c r="B1575" s="321" t="s">
        <v>3376</v>
      </c>
      <c r="C1575" s="293" t="s">
        <v>2938</v>
      </c>
      <c r="D1575" s="321" t="s">
        <v>2939</v>
      </c>
      <c r="E1575" s="263">
        <v>3752</v>
      </c>
      <c r="F1575" s="263">
        <v>3469</v>
      </c>
      <c r="G1575" s="263">
        <v>3158</v>
      </c>
      <c r="H1575" s="264">
        <v>3161</v>
      </c>
      <c r="I1575" s="264">
        <v>2704</v>
      </c>
      <c r="J1575" s="264">
        <v>2454</v>
      </c>
      <c r="K1575" s="264">
        <v>2535</v>
      </c>
      <c r="L1575" s="264">
        <v>2241</v>
      </c>
      <c r="M1575" s="264">
        <v>2043</v>
      </c>
      <c r="N1575" s="267">
        <v>0.924573560767591</v>
      </c>
      <c r="O1575" s="266">
        <v>3469</v>
      </c>
      <c r="P1575" s="294">
        <v>0.9</v>
      </c>
      <c r="Q1575" s="267">
        <v>0.924573560767591</v>
      </c>
      <c r="R1575" s="267">
        <v>0.855425498260044</v>
      </c>
      <c r="S1575" s="267">
        <v>0.884023668639053</v>
      </c>
      <c r="T1575" s="295">
        <v>0.0691480625075462</v>
      </c>
      <c r="U1575" s="266">
        <v>3752</v>
      </c>
      <c r="V1575" s="266">
        <v>3158</v>
      </c>
      <c r="W1575" s="267">
        <v>0.841684434968017</v>
      </c>
      <c r="X1575" s="267">
        <v>0.841684434968017</v>
      </c>
      <c r="Y1575" s="268">
        <v>0.776336602341031</v>
      </c>
      <c r="Z1575" s="268">
        <v>0.805917159763314</v>
      </c>
      <c r="AA1575" s="295">
        <v>0.0653478326269857</v>
      </c>
      <c r="AB1575" s="264">
        <v>22752</v>
      </c>
      <c r="AC1575" s="264">
        <v>18250</v>
      </c>
      <c r="AD1575" s="264">
        <v>24852</v>
      </c>
      <c r="AE1575" s="264">
        <v>21222</v>
      </c>
      <c r="AF1575" s="268">
        <v>0.802127285513361</v>
      </c>
      <c r="AG1575" s="268">
        <v>0.853935296957991</v>
      </c>
      <c r="AH1575" s="295">
        <v>-0.0518080114446299</v>
      </c>
    </row>
    <row r="1576" spans="1:34">
      <c r="A1576" s="315" t="s">
        <v>2708</v>
      </c>
      <c r="B1576" s="321" t="s">
        <v>3375</v>
      </c>
      <c r="C1576" s="293" t="s">
        <v>2940</v>
      </c>
      <c r="D1576" s="321" t="s">
        <v>2941</v>
      </c>
      <c r="E1576" s="263">
        <v>0</v>
      </c>
      <c r="F1576" s="263">
        <v>0</v>
      </c>
      <c r="G1576" s="263">
        <v>0</v>
      </c>
      <c r="H1576" s="264">
        <v>0</v>
      </c>
      <c r="I1576" s="264">
        <v>0</v>
      </c>
      <c r="J1576" s="264">
        <v>0</v>
      </c>
      <c r="K1576" s="264">
        <v>2</v>
      </c>
      <c r="L1576" s="264">
        <v>1</v>
      </c>
      <c r="M1576" s="264">
        <v>1</v>
      </c>
      <c r="N1576" s="267">
        <v>0</v>
      </c>
      <c r="O1576" s="266">
        <v>0</v>
      </c>
      <c r="P1576" s="294">
        <v>0.9</v>
      </c>
      <c r="Q1576" s="267">
        <v>0</v>
      </c>
      <c r="R1576" s="267">
        <v>0</v>
      </c>
      <c r="S1576" s="267">
        <v>0.5</v>
      </c>
      <c r="T1576" s="295">
        <v>0</v>
      </c>
      <c r="U1576" s="266">
        <v>0</v>
      </c>
      <c r="V1576" s="266">
        <v>0</v>
      </c>
      <c r="W1576" s="267">
        <v>0</v>
      </c>
      <c r="X1576" s="267">
        <v>0</v>
      </c>
      <c r="Y1576" s="268">
        <v>0</v>
      </c>
      <c r="Z1576" s="268">
        <v>0.5</v>
      </c>
      <c r="AA1576" s="295">
        <v>0</v>
      </c>
      <c r="AB1576" s="264">
        <v>6</v>
      </c>
      <c r="AC1576" s="264">
        <v>2</v>
      </c>
      <c r="AD1576" s="264">
        <v>7</v>
      </c>
      <c r="AE1576" s="264">
        <v>7</v>
      </c>
      <c r="AF1576" s="268">
        <v>0.333333333333333</v>
      </c>
      <c r="AG1576" s="268">
        <v>1</v>
      </c>
      <c r="AH1576" s="295">
        <v>-0.666666666666667</v>
      </c>
    </row>
    <row r="1577" spans="1:34">
      <c r="A1577" s="315" t="s">
        <v>2708</v>
      </c>
      <c r="B1577" s="321" t="s">
        <v>3376</v>
      </c>
      <c r="C1577" s="293" t="s">
        <v>2942</v>
      </c>
      <c r="D1577" s="321" t="s">
        <v>2943</v>
      </c>
      <c r="E1577" s="263">
        <v>0</v>
      </c>
      <c r="F1577" s="263">
        <v>0</v>
      </c>
      <c r="G1577" s="263">
        <v>0</v>
      </c>
      <c r="H1577" s="264">
        <v>2</v>
      </c>
      <c r="I1577" s="264">
        <v>0</v>
      </c>
      <c r="J1577" s="264">
        <v>1</v>
      </c>
      <c r="K1577" s="264">
        <v>2</v>
      </c>
      <c r="L1577" s="264">
        <v>0</v>
      </c>
      <c r="M1577" s="264">
        <v>2</v>
      </c>
      <c r="N1577" s="267">
        <v>0</v>
      </c>
      <c r="O1577" s="266">
        <v>0</v>
      </c>
      <c r="P1577" s="294">
        <v>0.9</v>
      </c>
      <c r="Q1577" s="267">
        <v>0</v>
      </c>
      <c r="R1577" s="267">
        <v>0</v>
      </c>
      <c r="S1577" s="267">
        <v>0</v>
      </c>
      <c r="T1577" s="295">
        <v>0</v>
      </c>
      <c r="U1577" s="266">
        <v>0</v>
      </c>
      <c r="V1577" s="266">
        <v>0</v>
      </c>
      <c r="W1577" s="267">
        <v>0</v>
      </c>
      <c r="X1577" s="267">
        <v>0</v>
      </c>
      <c r="Y1577" s="268">
        <v>0.5</v>
      </c>
      <c r="Z1577" s="268">
        <v>1</v>
      </c>
      <c r="AA1577" s="295">
        <v>-0.5</v>
      </c>
      <c r="AB1577" s="264">
        <v>11</v>
      </c>
      <c r="AC1577" s="264">
        <v>9</v>
      </c>
      <c r="AD1577" s="264">
        <v>20</v>
      </c>
      <c r="AE1577" s="264">
        <v>15</v>
      </c>
      <c r="AF1577" s="268">
        <v>0.818181818181818</v>
      </c>
      <c r="AG1577" s="268">
        <v>0.75</v>
      </c>
      <c r="AH1577" s="295">
        <v>0.0681818181818182</v>
      </c>
    </row>
    <row r="1578" spans="1:34">
      <c r="A1578" s="315" t="s">
        <v>2708</v>
      </c>
      <c r="B1578" s="321" t="s">
        <v>3376</v>
      </c>
      <c r="C1578" s="293" t="s">
        <v>2944</v>
      </c>
      <c r="D1578" s="321" t="s">
        <v>2945</v>
      </c>
      <c r="E1578" s="263">
        <v>0</v>
      </c>
      <c r="F1578" s="263">
        <v>0</v>
      </c>
      <c r="G1578" s="263">
        <v>0</v>
      </c>
      <c r="H1578" s="264">
        <v>0</v>
      </c>
      <c r="I1578" s="264">
        <v>0</v>
      </c>
      <c r="J1578" s="264">
        <v>0</v>
      </c>
      <c r="K1578" s="264">
        <v>0</v>
      </c>
      <c r="L1578" s="264">
        <v>0</v>
      </c>
      <c r="M1578" s="264">
        <v>0</v>
      </c>
      <c r="N1578" s="267">
        <v>0</v>
      </c>
      <c r="O1578" s="266">
        <v>0</v>
      </c>
      <c r="P1578" s="294">
        <v>0.9</v>
      </c>
      <c r="Q1578" s="267">
        <v>0</v>
      </c>
      <c r="R1578" s="267">
        <v>0</v>
      </c>
      <c r="S1578" s="267">
        <v>0</v>
      </c>
      <c r="T1578" s="295">
        <v>0</v>
      </c>
      <c r="U1578" s="266">
        <v>0</v>
      </c>
      <c r="V1578" s="266">
        <v>0</v>
      </c>
      <c r="W1578" s="267">
        <v>0</v>
      </c>
      <c r="X1578" s="267">
        <v>0</v>
      </c>
      <c r="Y1578" s="268">
        <v>0</v>
      </c>
      <c r="Z1578" s="268">
        <v>0</v>
      </c>
      <c r="AA1578" s="295">
        <v>0</v>
      </c>
      <c r="AB1578" s="264">
        <v>1</v>
      </c>
      <c r="AC1578" s="264">
        <v>1</v>
      </c>
      <c r="AD1578" s="264">
        <v>0</v>
      </c>
      <c r="AE1578" s="264">
        <v>0</v>
      </c>
      <c r="AF1578" s="268">
        <v>1</v>
      </c>
      <c r="AG1578" s="268">
        <v>0</v>
      </c>
      <c r="AH1578" s="295">
        <v>1</v>
      </c>
    </row>
    <row r="1579" spans="1:34">
      <c r="A1579" s="315" t="s">
        <v>2708</v>
      </c>
      <c r="B1579" s="321" t="s">
        <v>3376</v>
      </c>
      <c r="C1579" s="293" t="s">
        <v>2946</v>
      </c>
      <c r="D1579" s="321" t="s">
        <v>2947</v>
      </c>
      <c r="E1579" s="263">
        <v>3686</v>
      </c>
      <c r="F1579" s="263">
        <v>3239</v>
      </c>
      <c r="G1579" s="263">
        <v>3352</v>
      </c>
      <c r="H1579" s="264">
        <v>3452</v>
      </c>
      <c r="I1579" s="264">
        <v>3151</v>
      </c>
      <c r="J1579" s="264">
        <v>3167</v>
      </c>
      <c r="K1579" s="264">
        <v>2941</v>
      </c>
      <c r="L1579" s="264">
        <v>2563</v>
      </c>
      <c r="M1579" s="264">
        <v>2632</v>
      </c>
      <c r="N1579" s="267">
        <v>0.878730330982094</v>
      </c>
      <c r="O1579" s="266">
        <v>3239</v>
      </c>
      <c r="P1579" s="294">
        <v>0.9</v>
      </c>
      <c r="Q1579" s="267">
        <v>0.878730330982094</v>
      </c>
      <c r="R1579" s="267">
        <v>0.912804171494786</v>
      </c>
      <c r="S1579" s="267">
        <v>0.8714722883373</v>
      </c>
      <c r="T1579" s="295">
        <v>-0.0340738405126912</v>
      </c>
      <c r="U1579" s="266">
        <v>3686</v>
      </c>
      <c r="V1579" s="266">
        <v>3352</v>
      </c>
      <c r="W1579" s="267">
        <v>0.909386869234943</v>
      </c>
      <c r="X1579" s="267">
        <v>0.909386869234943</v>
      </c>
      <c r="Y1579" s="268">
        <v>0.917439165701043</v>
      </c>
      <c r="Z1579" s="268">
        <v>0.894933696021761</v>
      </c>
      <c r="AA1579" s="295">
        <v>-0.00805229646609984</v>
      </c>
      <c r="AB1579" s="264">
        <v>24970</v>
      </c>
      <c r="AC1579" s="264">
        <v>23054</v>
      </c>
      <c r="AD1579" s="264">
        <v>27888</v>
      </c>
      <c r="AE1579" s="264">
        <v>26034</v>
      </c>
      <c r="AF1579" s="268">
        <v>0.923267921505807</v>
      </c>
      <c r="AG1579" s="268">
        <v>0.933519793459552</v>
      </c>
      <c r="AH1579" s="295">
        <v>-0.0102518719537456</v>
      </c>
    </row>
    <row r="1580" spans="1:34">
      <c r="A1580" s="315" t="s">
        <v>2708</v>
      </c>
      <c r="B1580" s="321" t="s">
        <v>3376</v>
      </c>
      <c r="C1580" s="293" t="s">
        <v>2948</v>
      </c>
      <c r="D1580" s="321" t="s">
        <v>2949</v>
      </c>
      <c r="E1580" s="263">
        <v>2049</v>
      </c>
      <c r="F1580" s="263">
        <v>1786</v>
      </c>
      <c r="G1580" s="263">
        <v>1743</v>
      </c>
      <c r="H1580" s="264">
        <v>2098</v>
      </c>
      <c r="I1580" s="264">
        <v>1939</v>
      </c>
      <c r="J1580" s="264">
        <v>1716</v>
      </c>
      <c r="K1580" s="264">
        <v>1744</v>
      </c>
      <c r="L1580" s="264">
        <v>1291</v>
      </c>
      <c r="M1580" s="264">
        <v>1333</v>
      </c>
      <c r="N1580" s="267">
        <v>0.871644704734017</v>
      </c>
      <c r="O1580" s="266">
        <v>1786</v>
      </c>
      <c r="P1580" s="294">
        <v>0.9</v>
      </c>
      <c r="Q1580" s="267">
        <v>0.871644704734017</v>
      </c>
      <c r="R1580" s="267">
        <v>0.924213536701621</v>
      </c>
      <c r="S1580" s="267">
        <v>0.740252293577982</v>
      </c>
      <c r="T1580" s="295">
        <v>-0.052568831967604</v>
      </c>
      <c r="U1580" s="266">
        <v>2049</v>
      </c>
      <c r="V1580" s="266">
        <v>1743</v>
      </c>
      <c r="W1580" s="267">
        <v>0.850658857979502</v>
      </c>
      <c r="X1580" s="267">
        <v>0.850658857979502</v>
      </c>
      <c r="Y1580" s="268">
        <v>0.817921830314585</v>
      </c>
      <c r="Z1580" s="268">
        <v>0.764334862385321</v>
      </c>
      <c r="AA1580" s="295">
        <v>0.0327370276649169</v>
      </c>
      <c r="AB1580" s="264">
        <v>12651</v>
      </c>
      <c r="AC1580" s="264">
        <v>10757</v>
      </c>
      <c r="AD1580" s="264">
        <v>12865</v>
      </c>
      <c r="AE1580" s="264">
        <v>10886</v>
      </c>
      <c r="AF1580" s="268">
        <v>0.850288514741918</v>
      </c>
      <c r="AG1580" s="268">
        <v>0.846171783909833</v>
      </c>
      <c r="AH1580" s="295">
        <v>0.00411673083208486</v>
      </c>
    </row>
    <row r="1581" spans="1:34">
      <c r="A1581" s="315" t="s">
        <v>2708</v>
      </c>
      <c r="B1581" s="321" t="s">
        <v>3374</v>
      </c>
      <c r="C1581" s="293" t="s">
        <v>2950</v>
      </c>
      <c r="D1581" s="321" t="s">
        <v>2951</v>
      </c>
      <c r="E1581" s="263">
        <v>1263</v>
      </c>
      <c r="F1581" s="263">
        <v>1261</v>
      </c>
      <c r="G1581" s="263">
        <v>1218</v>
      </c>
      <c r="H1581" s="264">
        <v>1009</v>
      </c>
      <c r="I1581" s="264">
        <v>1007</v>
      </c>
      <c r="J1581" s="264">
        <v>974</v>
      </c>
      <c r="K1581" s="264">
        <v>1257</v>
      </c>
      <c r="L1581" s="264">
        <v>1253</v>
      </c>
      <c r="M1581" s="264">
        <v>1227</v>
      </c>
      <c r="N1581" s="267">
        <v>0.998416468725257</v>
      </c>
      <c r="O1581" s="266">
        <v>1261</v>
      </c>
      <c r="P1581" s="294">
        <v>0.9</v>
      </c>
      <c r="Q1581" s="267">
        <v>0.998416468725257</v>
      </c>
      <c r="R1581" s="267">
        <v>0.998017839444995</v>
      </c>
      <c r="S1581" s="267">
        <v>0.996817820206842</v>
      </c>
      <c r="T1581" s="295">
        <v>0.000398629280262353</v>
      </c>
      <c r="U1581" s="266">
        <v>1263</v>
      </c>
      <c r="V1581" s="266">
        <v>1218</v>
      </c>
      <c r="W1581" s="267">
        <v>0.96437054631829</v>
      </c>
      <c r="X1581" s="267">
        <v>0.96437054631829</v>
      </c>
      <c r="Y1581" s="268">
        <v>0.965312190287413</v>
      </c>
      <c r="Z1581" s="268">
        <v>0.976133651551313</v>
      </c>
      <c r="AA1581" s="295">
        <v>-0.000941643969123551</v>
      </c>
      <c r="AB1581" s="264">
        <v>9311</v>
      </c>
      <c r="AC1581" s="264">
        <v>9069</v>
      </c>
      <c r="AD1581" s="264">
        <v>10062</v>
      </c>
      <c r="AE1581" s="264">
        <v>9803</v>
      </c>
      <c r="AF1581" s="268">
        <v>0.974009236387069</v>
      </c>
      <c r="AG1581" s="268">
        <v>0.97425959053866</v>
      </c>
      <c r="AH1581" s="295">
        <v>-0.000250354151591248</v>
      </c>
    </row>
    <row r="1582" spans="1:34">
      <c r="A1582" s="315" t="s">
        <v>2708</v>
      </c>
      <c r="B1582" s="321" t="s">
        <v>3377</v>
      </c>
      <c r="C1582" s="293" t="s">
        <v>2952</v>
      </c>
      <c r="D1582" s="321" t="s">
        <v>2953</v>
      </c>
      <c r="E1582" s="263">
        <v>2020</v>
      </c>
      <c r="F1582" s="263">
        <v>1889</v>
      </c>
      <c r="G1582" s="263">
        <v>1586</v>
      </c>
      <c r="H1582" s="264">
        <v>1309</v>
      </c>
      <c r="I1582" s="264">
        <v>1209</v>
      </c>
      <c r="J1582" s="264">
        <v>984</v>
      </c>
      <c r="K1582" s="264">
        <v>2133</v>
      </c>
      <c r="L1582" s="264">
        <v>2064</v>
      </c>
      <c r="M1582" s="264">
        <v>1500</v>
      </c>
      <c r="N1582" s="267">
        <v>0.935148514851485</v>
      </c>
      <c r="O1582" s="266">
        <v>1889</v>
      </c>
      <c r="P1582" s="294">
        <v>0.9</v>
      </c>
      <c r="Q1582" s="267">
        <v>0.935148514851485</v>
      </c>
      <c r="R1582" s="267">
        <v>0.923605805958747</v>
      </c>
      <c r="S1582" s="267">
        <v>0.967651195499297</v>
      </c>
      <c r="T1582" s="295">
        <v>0.0115427088927381</v>
      </c>
      <c r="U1582" s="266">
        <v>2020</v>
      </c>
      <c r="V1582" s="266">
        <v>1586</v>
      </c>
      <c r="W1582" s="267">
        <v>0.785148514851485</v>
      </c>
      <c r="X1582" s="267">
        <v>0.785148514851485</v>
      </c>
      <c r="Y1582" s="268">
        <v>0.751718869365928</v>
      </c>
      <c r="Z1582" s="268">
        <v>0.70323488045007</v>
      </c>
      <c r="AA1582" s="295">
        <v>0.0334296454855569</v>
      </c>
      <c r="AB1582" s="264">
        <v>15345</v>
      </c>
      <c r="AC1582" s="264">
        <v>11657</v>
      </c>
      <c r="AD1582" s="264">
        <v>15651</v>
      </c>
      <c r="AE1582" s="264">
        <v>12549</v>
      </c>
      <c r="AF1582" s="268">
        <v>0.759661127403063</v>
      </c>
      <c r="AG1582" s="268">
        <v>0.801801801801802</v>
      </c>
      <c r="AH1582" s="295">
        <v>-0.0421406743987389</v>
      </c>
    </row>
    <row r="1583" spans="1:34">
      <c r="A1583" s="315" t="s">
        <v>2708</v>
      </c>
      <c r="B1583" s="321" t="s">
        <v>3375</v>
      </c>
      <c r="C1583" s="293" t="s">
        <v>2954</v>
      </c>
      <c r="D1583" s="321" t="s">
        <v>2955</v>
      </c>
      <c r="E1583" s="263">
        <v>2040</v>
      </c>
      <c r="F1583" s="263">
        <v>1992</v>
      </c>
      <c r="G1583" s="263">
        <v>1956</v>
      </c>
      <c r="H1583" s="264">
        <v>1664</v>
      </c>
      <c r="I1583" s="264">
        <v>1631</v>
      </c>
      <c r="J1583" s="264">
        <v>1588</v>
      </c>
      <c r="K1583" s="264">
        <v>1484</v>
      </c>
      <c r="L1583" s="264">
        <v>1441</v>
      </c>
      <c r="M1583" s="264">
        <v>1403</v>
      </c>
      <c r="N1583" s="267">
        <v>0.976470588235294</v>
      </c>
      <c r="O1583" s="266">
        <v>1992</v>
      </c>
      <c r="P1583" s="294">
        <v>0.9</v>
      </c>
      <c r="Q1583" s="267">
        <v>0.976470588235294</v>
      </c>
      <c r="R1583" s="267">
        <v>0.980168269230769</v>
      </c>
      <c r="S1583" s="267">
        <v>0.971024258760108</v>
      </c>
      <c r="T1583" s="295">
        <v>-0.00369768099547518</v>
      </c>
      <c r="U1583" s="266">
        <v>2040</v>
      </c>
      <c r="V1583" s="266">
        <v>1956</v>
      </c>
      <c r="W1583" s="267">
        <v>0.958823529411765</v>
      </c>
      <c r="X1583" s="267">
        <v>0.958823529411765</v>
      </c>
      <c r="Y1583" s="268">
        <v>0.954326923076923</v>
      </c>
      <c r="Z1583" s="268">
        <v>0.945417789757412</v>
      </c>
      <c r="AA1583" s="295">
        <v>0.00449660633484161</v>
      </c>
      <c r="AB1583" s="264">
        <v>13387</v>
      </c>
      <c r="AC1583" s="264">
        <v>12608</v>
      </c>
      <c r="AD1583" s="264">
        <v>14267</v>
      </c>
      <c r="AE1583" s="264">
        <v>13342</v>
      </c>
      <c r="AF1583" s="268">
        <v>0.941809217897961</v>
      </c>
      <c r="AG1583" s="268">
        <v>0.93516506623677</v>
      </c>
      <c r="AH1583" s="295">
        <v>0.00664415166119048</v>
      </c>
    </row>
    <row r="1584" spans="1:34">
      <c r="A1584" s="315" t="s">
        <v>2708</v>
      </c>
      <c r="B1584" s="321" t="s">
        <v>3374</v>
      </c>
      <c r="C1584" s="293" t="s">
        <v>2956</v>
      </c>
      <c r="D1584" s="321" t="s">
        <v>2957</v>
      </c>
      <c r="E1584" s="263">
        <v>1082</v>
      </c>
      <c r="F1584" s="263">
        <v>1063</v>
      </c>
      <c r="G1584" s="263">
        <v>901</v>
      </c>
      <c r="H1584" s="264">
        <v>1425</v>
      </c>
      <c r="I1584" s="264">
        <v>1348</v>
      </c>
      <c r="J1584" s="264">
        <v>1007</v>
      </c>
      <c r="K1584" s="264">
        <v>1071</v>
      </c>
      <c r="L1584" s="264">
        <v>1054</v>
      </c>
      <c r="M1584" s="264">
        <v>983</v>
      </c>
      <c r="N1584" s="267">
        <v>0.982439926062847</v>
      </c>
      <c r="O1584" s="266">
        <v>1063</v>
      </c>
      <c r="P1584" s="294">
        <v>0.9</v>
      </c>
      <c r="Q1584" s="267">
        <v>0.982439926062847</v>
      </c>
      <c r="R1584" s="267">
        <v>0.945964912280702</v>
      </c>
      <c r="S1584" s="267">
        <v>0.984126984126984</v>
      </c>
      <c r="T1584" s="295">
        <v>0.0364750137821448</v>
      </c>
      <c r="U1584" s="266">
        <v>1082</v>
      </c>
      <c r="V1584" s="266">
        <v>901</v>
      </c>
      <c r="W1584" s="267">
        <v>0.83271719038817</v>
      </c>
      <c r="X1584" s="267">
        <v>0.83271719038817</v>
      </c>
      <c r="Y1584" s="268">
        <v>0.706666666666667</v>
      </c>
      <c r="Z1584" s="268">
        <v>0.917833800186741</v>
      </c>
      <c r="AA1584" s="295">
        <v>0.126050523721503</v>
      </c>
      <c r="AB1584" s="264">
        <v>8311</v>
      </c>
      <c r="AC1584" s="264">
        <v>6558</v>
      </c>
      <c r="AD1584" s="264">
        <v>9249</v>
      </c>
      <c r="AE1584" s="264">
        <v>7537</v>
      </c>
      <c r="AF1584" s="268">
        <v>0.789074720250271</v>
      </c>
      <c r="AG1584" s="268">
        <v>0.814898907990053</v>
      </c>
      <c r="AH1584" s="295">
        <v>-0.0258241877397822</v>
      </c>
    </row>
    <row r="1585" spans="1:34">
      <c r="A1585" s="315" t="s">
        <v>2708</v>
      </c>
      <c r="B1585" s="321" t="s">
        <v>3374</v>
      </c>
      <c r="C1585" s="293" t="s">
        <v>2958</v>
      </c>
      <c r="D1585" s="321" t="s">
        <v>2959</v>
      </c>
      <c r="E1585" s="263">
        <v>1944</v>
      </c>
      <c r="F1585" s="263">
        <v>1849</v>
      </c>
      <c r="G1585" s="263">
        <v>1304</v>
      </c>
      <c r="H1585" s="264">
        <v>2227</v>
      </c>
      <c r="I1585" s="264">
        <v>1943</v>
      </c>
      <c r="J1585" s="264">
        <v>1422</v>
      </c>
      <c r="K1585" s="264">
        <v>1846</v>
      </c>
      <c r="L1585" s="264">
        <v>1811</v>
      </c>
      <c r="M1585" s="264">
        <v>1304</v>
      </c>
      <c r="N1585" s="267">
        <v>0.951131687242798</v>
      </c>
      <c r="O1585" s="266">
        <v>1849</v>
      </c>
      <c r="P1585" s="294">
        <v>0.9</v>
      </c>
      <c r="Q1585" s="267">
        <v>0.951131687242798</v>
      </c>
      <c r="R1585" s="267">
        <v>0.872474180511899</v>
      </c>
      <c r="S1585" s="267">
        <v>0.98104008667389</v>
      </c>
      <c r="T1585" s="295">
        <v>0.078657506730899</v>
      </c>
      <c r="U1585" s="266">
        <v>1944</v>
      </c>
      <c r="V1585" s="266">
        <v>1304</v>
      </c>
      <c r="W1585" s="267">
        <v>0.670781893004115</v>
      </c>
      <c r="X1585" s="267">
        <v>0.670781893004115</v>
      </c>
      <c r="Y1585" s="268">
        <v>0.638527166591828</v>
      </c>
      <c r="Z1585" s="268">
        <v>0.706392199349946</v>
      </c>
      <c r="AA1585" s="295">
        <v>0.0322547264122877</v>
      </c>
      <c r="AB1585" s="264">
        <v>14816</v>
      </c>
      <c r="AC1585" s="264">
        <v>9921</v>
      </c>
      <c r="AD1585" s="264">
        <v>16216</v>
      </c>
      <c r="AE1585" s="264">
        <v>9940</v>
      </c>
      <c r="AF1585" s="268">
        <v>0.669613930885529</v>
      </c>
      <c r="AG1585" s="268">
        <v>0.612974839664529</v>
      </c>
      <c r="AH1585" s="295">
        <v>0.0566390912210003</v>
      </c>
    </row>
    <row r="1586" spans="1:34">
      <c r="A1586" s="315" t="s">
        <v>2708</v>
      </c>
      <c r="B1586" s="321" t="s">
        <v>3374</v>
      </c>
      <c r="C1586" s="293" t="s">
        <v>2960</v>
      </c>
      <c r="D1586" s="321" t="s">
        <v>2961</v>
      </c>
      <c r="E1586" s="263">
        <v>0</v>
      </c>
      <c r="F1586" s="263">
        <v>0</v>
      </c>
      <c r="G1586" s="263">
        <v>0</v>
      </c>
      <c r="H1586" s="264">
        <v>0</v>
      </c>
      <c r="I1586" s="264">
        <v>0</v>
      </c>
      <c r="J1586" s="264">
        <v>0</v>
      </c>
      <c r="K1586" s="264">
        <v>0</v>
      </c>
      <c r="L1586" s="264">
        <v>0</v>
      </c>
      <c r="M1586" s="264">
        <v>0</v>
      </c>
      <c r="N1586" s="267">
        <v>0</v>
      </c>
      <c r="O1586" s="266">
        <v>0</v>
      </c>
      <c r="P1586" s="294">
        <v>0.9</v>
      </c>
      <c r="Q1586" s="267">
        <v>0</v>
      </c>
      <c r="R1586" s="267">
        <v>0</v>
      </c>
      <c r="S1586" s="267">
        <v>0</v>
      </c>
      <c r="T1586" s="295">
        <v>0</v>
      </c>
      <c r="U1586" s="266">
        <v>0</v>
      </c>
      <c r="V1586" s="266">
        <v>0</v>
      </c>
      <c r="W1586" s="267">
        <v>0</v>
      </c>
      <c r="X1586" s="267">
        <v>0</v>
      </c>
      <c r="Y1586" s="268">
        <v>0</v>
      </c>
      <c r="Z1586" s="268">
        <v>0</v>
      </c>
      <c r="AA1586" s="295">
        <v>0</v>
      </c>
      <c r="AB1586" s="264">
        <v>0</v>
      </c>
      <c r="AC1586" s="264">
        <v>0</v>
      </c>
      <c r="AD1586" s="264">
        <v>4</v>
      </c>
      <c r="AE1586" s="264">
        <v>0</v>
      </c>
      <c r="AF1586" s="268">
        <v>0</v>
      </c>
      <c r="AG1586" s="268">
        <v>0</v>
      </c>
      <c r="AH1586" s="295">
        <v>0</v>
      </c>
    </row>
    <row r="1587" spans="1:34">
      <c r="A1587" s="315" t="s">
        <v>2708</v>
      </c>
      <c r="B1587" s="321" t="s">
        <v>3374</v>
      </c>
      <c r="C1587" s="293" t="s">
        <v>2962</v>
      </c>
      <c r="D1587" s="321" t="s">
        <v>2963</v>
      </c>
      <c r="E1587" s="263">
        <v>3017</v>
      </c>
      <c r="F1587" s="263">
        <v>2936</v>
      </c>
      <c r="G1587" s="263">
        <v>2553</v>
      </c>
      <c r="H1587" s="264">
        <v>2699</v>
      </c>
      <c r="I1587" s="264">
        <v>2627</v>
      </c>
      <c r="J1587" s="264">
        <v>2377</v>
      </c>
      <c r="K1587" s="264">
        <v>2339</v>
      </c>
      <c r="L1587" s="264">
        <v>2277</v>
      </c>
      <c r="M1587" s="264">
        <v>2077</v>
      </c>
      <c r="N1587" s="267">
        <v>0.973152137885317</v>
      </c>
      <c r="O1587" s="266">
        <v>2936</v>
      </c>
      <c r="P1587" s="294">
        <v>0.9</v>
      </c>
      <c r="Q1587" s="267">
        <v>0.973152137885317</v>
      </c>
      <c r="R1587" s="267">
        <v>0.973323453130789</v>
      </c>
      <c r="S1587" s="267">
        <v>0.973492945703292</v>
      </c>
      <c r="T1587" s="295">
        <v>-0.000171315245472647</v>
      </c>
      <c r="U1587" s="266">
        <v>3017</v>
      </c>
      <c r="V1587" s="266">
        <v>2553</v>
      </c>
      <c r="W1587" s="267">
        <v>0.846204839244282</v>
      </c>
      <c r="X1587" s="267">
        <v>0.846204839244282</v>
      </c>
      <c r="Y1587" s="268">
        <v>0.880696554279363</v>
      </c>
      <c r="Z1587" s="268">
        <v>0.887986318939718</v>
      </c>
      <c r="AA1587" s="295">
        <v>-0.0344917150350804</v>
      </c>
      <c r="AB1587" s="264">
        <v>20657</v>
      </c>
      <c r="AC1587" s="264">
        <v>18058</v>
      </c>
      <c r="AD1587" s="264">
        <v>23039</v>
      </c>
      <c r="AE1587" s="264">
        <v>20632</v>
      </c>
      <c r="AF1587" s="268">
        <v>0.87418308563683</v>
      </c>
      <c r="AG1587" s="268">
        <v>0.895524979382786</v>
      </c>
      <c r="AH1587" s="295">
        <v>-0.0213418937459556</v>
      </c>
    </row>
    <row r="1588" spans="1:34">
      <c r="A1588" s="315" t="s">
        <v>2708</v>
      </c>
      <c r="B1588" s="321" t="s">
        <v>3374</v>
      </c>
      <c r="C1588" s="293" t="s">
        <v>32</v>
      </c>
      <c r="D1588" s="321" t="s">
        <v>2964</v>
      </c>
      <c r="E1588" s="263">
        <v>0</v>
      </c>
      <c r="F1588" s="263">
        <v>0</v>
      </c>
      <c r="G1588" s="263">
        <v>0</v>
      </c>
      <c r="H1588" s="264">
        <v>0</v>
      </c>
      <c r="I1588" s="264">
        <v>0</v>
      </c>
      <c r="J1588" s="264">
        <v>0</v>
      </c>
      <c r="K1588" s="264">
        <v>0</v>
      </c>
      <c r="L1588" s="264">
        <v>0</v>
      </c>
      <c r="M1588" s="264">
        <v>0</v>
      </c>
      <c r="N1588" s="267">
        <v>0</v>
      </c>
      <c r="O1588" s="266">
        <v>0</v>
      </c>
      <c r="P1588" s="294">
        <v>0.9</v>
      </c>
      <c r="Q1588" s="267">
        <v>0</v>
      </c>
      <c r="R1588" s="267">
        <v>0</v>
      </c>
      <c r="S1588" s="267">
        <v>0</v>
      </c>
      <c r="T1588" s="295">
        <v>0</v>
      </c>
      <c r="U1588" s="266">
        <v>0</v>
      </c>
      <c r="V1588" s="266">
        <v>0</v>
      </c>
      <c r="W1588" s="267">
        <v>0</v>
      </c>
      <c r="X1588" s="267">
        <v>0</v>
      </c>
      <c r="Y1588" s="268">
        <v>0</v>
      </c>
      <c r="Z1588" s="268">
        <v>0</v>
      </c>
      <c r="AA1588" s="295">
        <v>0</v>
      </c>
      <c r="AB1588" s="264">
        <v>0</v>
      </c>
      <c r="AC1588" s="264">
        <v>0</v>
      </c>
      <c r="AD1588" s="264">
        <v>0</v>
      </c>
      <c r="AE1588" s="264">
        <v>0</v>
      </c>
      <c r="AF1588" s="268">
        <v>0</v>
      </c>
      <c r="AG1588" s="268">
        <v>0</v>
      </c>
      <c r="AH1588" s="295">
        <v>0</v>
      </c>
    </row>
    <row r="1589" spans="1:34">
      <c r="A1589" s="315" t="s">
        <v>2708</v>
      </c>
      <c r="B1589" s="321" t="s">
        <v>3377</v>
      </c>
      <c r="C1589" s="293" t="s">
        <v>2965</v>
      </c>
      <c r="D1589" s="321" t="s">
        <v>2966</v>
      </c>
      <c r="E1589" s="263">
        <v>1667</v>
      </c>
      <c r="F1589" s="263">
        <v>1588</v>
      </c>
      <c r="G1589" s="263">
        <v>801</v>
      </c>
      <c r="H1589" s="264">
        <v>1413</v>
      </c>
      <c r="I1589" s="264">
        <v>1352</v>
      </c>
      <c r="J1589" s="264">
        <v>725</v>
      </c>
      <c r="K1589" s="264">
        <v>855</v>
      </c>
      <c r="L1589" s="264">
        <v>851</v>
      </c>
      <c r="M1589" s="264">
        <v>579</v>
      </c>
      <c r="N1589" s="267">
        <v>0.952609478104379</v>
      </c>
      <c r="O1589" s="266">
        <v>1588</v>
      </c>
      <c r="P1589" s="294">
        <v>0.9</v>
      </c>
      <c r="Q1589" s="267">
        <v>0.952609478104379</v>
      </c>
      <c r="R1589" s="267">
        <v>0.956829440905874</v>
      </c>
      <c r="S1589" s="267">
        <v>0.995321637426901</v>
      </c>
      <c r="T1589" s="295">
        <v>-0.00421996280149495</v>
      </c>
      <c r="U1589" s="266">
        <v>1667</v>
      </c>
      <c r="V1589" s="266">
        <v>801</v>
      </c>
      <c r="W1589" s="267">
        <v>0.480503899220156</v>
      </c>
      <c r="X1589" s="267">
        <v>0.480503899220156</v>
      </c>
      <c r="Y1589" s="268">
        <v>0.51309271054494</v>
      </c>
      <c r="Z1589" s="268">
        <v>0.67719298245614</v>
      </c>
      <c r="AA1589" s="295">
        <v>-0.0325888113247839</v>
      </c>
      <c r="AB1589" s="264">
        <v>10035</v>
      </c>
      <c r="AC1589" s="264">
        <v>5514</v>
      </c>
      <c r="AD1589" s="264">
        <v>12107</v>
      </c>
      <c r="AE1589" s="264">
        <v>6269</v>
      </c>
      <c r="AF1589" s="268">
        <v>0.549476831091181</v>
      </c>
      <c r="AG1589" s="268">
        <v>0.517799620054514</v>
      </c>
      <c r="AH1589" s="295">
        <v>0.0316772110366669</v>
      </c>
    </row>
    <row r="1590" spans="1:34">
      <c r="A1590" s="315" t="s">
        <v>2708</v>
      </c>
      <c r="B1590" s="321" t="s">
        <v>3379</v>
      </c>
      <c r="C1590" s="293" t="s">
        <v>2967</v>
      </c>
      <c r="D1590" s="321" t="s">
        <v>2968</v>
      </c>
      <c r="E1590" s="263">
        <v>0</v>
      </c>
      <c r="F1590" s="263">
        <v>0</v>
      </c>
      <c r="G1590" s="263">
        <v>0</v>
      </c>
      <c r="H1590" s="264">
        <v>1</v>
      </c>
      <c r="I1590" s="264">
        <v>0</v>
      </c>
      <c r="J1590" s="264">
        <v>0</v>
      </c>
      <c r="K1590" s="264">
        <v>0</v>
      </c>
      <c r="L1590" s="264">
        <v>0</v>
      </c>
      <c r="M1590" s="264">
        <v>0</v>
      </c>
      <c r="N1590" s="267">
        <v>0</v>
      </c>
      <c r="O1590" s="266">
        <v>0</v>
      </c>
      <c r="P1590" s="294">
        <v>0.9</v>
      </c>
      <c r="Q1590" s="267">
        <v>0</v>
      </c>
      <c r="R1590" s="267">
        <v>0</v>
      </c>
      <c r="S1590" s="267">
        <v>0</v>
      </c>
      <c r="T1590" s="295">
        <v>0</v>
      </c>
      <c r="U1590" s="266">
        <v>0</v>
      </c>
      <c r="V1590" s="266">
        <v>0</v>
      </c>
      <c r="W1590" s="267">
        <v>0</v>
      </c>
      <c r="X1590" s="267">
        <v>0</v>
      </c>
      <c r="Y1590" s="268">
        <v>0</v>
      </c>
      <c r="Z1590" s="268">
        <v>0</v>
      </c>
      <c r="AA1590" s="295">
        <v>0</v>
      </c>
      <c r="AB1590" s="264">
        <v>2</v>
      </c>
      <c r="AC1590" s="264">
        <v>0</v>
      </c>
      <c r="AD1590" s="264">
        <v>0</v>
      </c>
      <c r="AE1590" s="264">
        <v>0</v>
      </c>
      <c r="AF1590" s="268">
        <v>0</v>
      </c>
      <c r="AG1590" s="268">
        <v>0</v>
      </c>
      <c r="AH1590" s="295">
        <v>0</v>
      </c>
    </row>
    <row r="1591" spans="1:34">
      <c r="A1591" s="315" t="s">
        <v>2708</v>
      </c>
      <c r="B1591" s="321" t="s">
        <v>3377</v>
      </c>
      <c r="C1591" s="293" t="s">
        <v>2969</v>
      </c>
      <c r="D1591" s="321" t="s">
        <v>2970</v>
      </c>
      <c r="E1591" s="263">
        <v>2938</v>
      </c>
      <c r="F1591" s="263">
        <v>2931</v>
      </c>
      <c r="G1591" s="263">
        <v>2602</v>
      </c>
      <c r="H1591" s="264">
        <v>1751</v>
      </c>
      <c r="I1591" s="264">
        <v>1719</v>
      </c>
      <c r="J1591" s="264">
        <v>1490</v>
      </c>
      <c r="K1591" s="264">
        <v>3242</v>
      </c>
      <c r="L1591" s="264">
        <v>3049</v>
      </c>
      <c r="M1591" s="264">
        <v>2897</v>
      </c>
      <c r="N1591" s="267">
        <v>0.997617426820967</v>
      </c>
      <c r="O1591" s="266">
        <v>2931</v>
      </c>
      <c r="P1591" s="294">
        <v>0.9</v>
      </c>
      <c r="Q1591" s="267">
        <v>0.997617426820967</v>
      </c>
      <c r="R1591" s="267">
        <v>0.981724728726442</v>
      </c>
      <c r="S1591" s="267">
        <v>0.940468846391117</v>
      </c>
      <c r="T1591" s="295">
        <v>0.0158926980945246</v>
      </c>
      <c r="U1591" s="266">
        <v>2938</v>
      </c>
      <c r="V1591" s="266">
        <v>2602</v>
      </c>
      <c r="W1591" s="267">
        <v>0.885636487406399</v>
      </c>
      <c r="X1591" s="267">
        <v>0.885636487406399</v>
      </c>
      <c r="Y1591" s="268">
        <v>0.850942318675043</v>
      </c>
      <c r="Z1591" s="268">
        <v>0.893584207279457</v>
      </c>
      <c r="AA1591" s="295">
        <v>0.034694168731356</v>
      </c>
      <c r="AB1591" s="264">
        <v>22261</v>
      </c>
      <c r="AC1591" s="264">
        <v>19573</v>
      </c>
      <c r="AD1591" s="264">
        <v>22859</v>
      </c>
      <c r="AE1591" s="264">
        <v>20142</v>
      </c>
      <c r="AF1591" s="268">
        <v>0.879250707515386</v>
      </c>
      <c r="AG1591" s="268">
        <v>0.881140907301282</v>
      </c>
      <c r="AH1591" s="295">
        <v>-0.00189019978589611</v>
      </c>
    </row>
    <row r="1592" spans="1:34">
      <c r="A1592" s="315" t="s">
        <v>2708</v>
      </c>
      <c r="B1592" s="321" t="s">
        <v>3377</v>
      </c>
      <c r="C1592" s="293" t="s">
        <v>2971</v>
      </c>
      <c r="D1592" s="321" t="s">
        <v>2972</v>
      </c>
      <c r="E1592" s="263">
        <v>1924</v>
      </c>
      <c r="F1592" s="263">
        <v>1848</v>
      </c>
      <c r="G1592" s="263">
        <v>1768</v>
      </c>
      <c r="H1592" s="264">
        <v>1365</v>
      </c>
      <c r="I1592" s="264">
        <v>1246</v>
      </c>
      <c r="J1592" s="264">
        <v>1252</v>
      </c>
      <c r="K1592" s="264">
        <v>2055</v>
      </c>
      <c r="L1592" s="264">
        <v>1942</v>
      </c>
      <c r="M1592" s="264">
        <v>1900</v>
      </c>
      <c r="N1592" s="267">
        <v>0.960498960498961</v>
      </c>
      <c r="O1592" s="266">
        <v>1848</v>
      </c>
      <c r="P1592" s="294">
        <v>0.9</v>
      </c>
      <c r="Q1592" s="267">
        <v>0.960498960498961</v>
      </c>
      <c r="R1592" s="267">
        <v>0.912820512820513</v>
      </c>
      <c r="S1592" s="267">
        <v>0.945012165450122</v>
      </c>
      <c r="T1592" s="295">
        <v>0.0476784476784478</v>
      </c>
      <c r="U1592" s="266">
        <v>1924</v>
      </c>
      <c r="V1592" s="266">
        <v>1768</v>
      </c>
      <c r="W1592" s="267">
        <v>0.918918918918919</v>
      </c>
      <c r="X1592" s="267">
        <v>0.918918918918919</v>
      </c>
      <c r="Y1592" s="268">
        <v>0.917216117216117</v>
      </c>
      <c r="Z1592" s="268">
        <v>0.924574209245742</v>
      </c>
      <c r="AA1592" s="295">
        <v>0.00170280170280179</v>
      </c>
      <c r="AB1592" s="264">
        <v>14847</v>
      </c>
      <c r="AC1592" s="264">
        <v>13585</v>
      </c>
      <c r="AD1592" s="264">
        <v>15252</v>
      </c>
      <c r="AE1592" s="264">
        <v>13348</v>
      </c>
      <c r="AF1592" s="268">
        <v>0.914999663231629</v>
      </c>
      <c r="AG1592" s="268">
        <v>0.875163912929452</v>
      </c>
      <c r="AH1592" s="295">
        <v>0.0398357503021775</v>
      </c>
    </row>
    <row r="1593" spans="1:34">
      <c r="A1593" s="315" t="s">
        <v>2708</v>
      </c>
      <c r="B1593" s="321" t="s">
        <v>3374</v>
      </c>
      <c r="C1593" s="293" t="s">
        <v>2973</v>
      </c>
      <c r="D1593" s="321" t="s">
        <v>2974</v>
      </c>
      <c r="E1593" s="263">
        <v>1091</v>
      </c>
      <c r="F1593" s="263">
        <v>1049</v>
      </c>
      <c r="G1593" s="263">
        <v>744</v>
      </c>
      <c r="H1593" s="264">
        <v>1396</v>
      </c>
      <c r="I1593" s="264">
        <v>1319</v>
      </c>
      <c r="J1593" s="264">
        <v>962</v>
      </c>
      <c r="K1593" s="264">
        <v>1175</v>
      </c>
      <c r="L1593" s="264">
        <v>1142</v>
      </c>
      <c r="M1593" s="264">
        <v>823</v>
      </c>
      <c r="N1593" s="267">
        <v>0.961503208065995</v>
      </c>
      <c r="O1593" s="266">
        <v>1049</v>
      </c>
      <c r="P1593" s="294">
        <v>0.9</v>
      </c>
      <c r="Q1593" s="267">
        <v>0.961503208065995</v>
      </c>
      <c r="R1593" s="267">
        <v>0.944842406876791</v>
      </c>
      <c r="S1593" s="267">
        <v>0.971914893617021</v>
      </c>
      <c r="T1593" s="295">
        <v>0.0166608011892037</v>
      </c>
      <c r="U1593" s="266">
        <v>1091</v>
      </c>
      <c r="V1593" s="266">
        <v>744</v>
      </c>
      <c r="W1593" s="267">
        <v>0.681943171402383</v>
      </c>
      <c r="X1593" s="267">
        <v>0.681943171402383</v>
      </c>
      <c r="Y1593" s="268">
        <v>0.689111747851003</v>
      </c>
      <c r="Z1593" s="268">
        <v>0.700425531914894</v>
      </c>
      <c r="AA1593" s="295">
        <v>-0.00716857644861968</v>
      </c>
      <c r="AB1593" s="264">
        <v>8995</v>
      </c>
      <c r="AC1593" s="264">
        <v>6104</v>
      </c>
      <c r="AD1593" s="264">
        <v>10223</v>
      </c>
      <c r="AE1593" s="264">
        <v>6708</v>
      </c>
      <c r="AF1593" s="268">
        <v>0.678599221789883</v>
      </c>
      <c r="AG1593" s="268">
        <v>0.656167465518928</v>
      </c>
      <c r="AH1593" s="295">
        <v>0.0224317562709554</v>
      </c>
    </row>
    <row r="1594" spans="1:34">
      <c r="A1594" s="315" t="s">
        <v>2708</v>
      </c>
      <c r="B1594" s="321" t="s">
        <v>3379</v>
      </c>
      <c r="C1594" s="293" t="s">
        <v>2975</v>
      </c>
      <c r="D1594" s="321" t="s">
        <v>2976</v>
      </c>
      <c r="E1594" s="263">
        <v>0</v>
      </c>
      <c r="F1594" s="263">
        <v>0</v>
      </c>
      <c r="G1594" s="263">
        <v>0</v>
      </c>
      <c r="H1594" s="264">
        <v>0</v>
      </c>
      <c r="I1594" s="264">
        <v>0</v>
      </c>
      <c r="J1594" s="264">
        <v>0</v>
      </c>
      <c r="K1594" s="264">
        <v>0</v>
      </c>
      <c r="L1594" s="264">
        <v>0</v>
      </c>
      <c r="M1594" s="264">
        <v>0</v>
      </c>
      <c r="N1594" s="267">
        <v>0</v>
      </c>
      <c r="O1594" s="266">
        <v>0</v>
      </c>
      <c r="P1594" s="294">
        <v>0.9</v>
      </c>
      <c r="Q1594" s="267">
        <v>0</v>
      </c>
      <c r="R1594" s="267">
        <v>0</v>
      </c>
      <c r="S1594" s="267">
        <v>0</v>
      </c>
      <c r="T1594" s="295">
        <v>0</v>
      </c>
      <c r="U1594" s="266">
        <v>0</v>
      </c>
      <c r="V1594" s="266">
        <v>0</v>
      </c>
      <c r="W1594" s="267">
        <v>0</v>
      </c>
      <c r="X1594" s="267">
        <v>0</v>
      </c>
      <c r="Y1594" s="268">
        <v>0</v>
      </c>
      <c r="Z1594" s="268">
        <v>0</v>
      </c>
      <c r="AA1594" s="295">
        <v>0</v>
      </c>
      <c r="AB1594" s="264">
        <v>0</v>
      </c>
      <c r="AC1594" s="264">
        <v>0</v>
      </c>
      <c r="AD1594" s="264">
        <v>0</v>
      </c>
      <c r="AE1594" s="264">
        <v>0</v>
      </c>
      <c r="AF1594" s="268">
        <v>0</v>
      </c>
      <c r="AG1594" s="268">
        <v>0</v>
      </c>
      <c r="AH1594" s="295">
        <v>0</v>
      </c>
    </row>
    <row r="1595" spans="1:34">
      <c r="A1595" s="315" t="s">
        <v>2708</v>
      </c>
      <c r="B1595" s="321" t="s">
        <v>3379</v>
      </c>
      <c r="C1595" s="293" t="s">
        <v>2977</v>
      </c>
      <c r="D1595" s="321" t="s">
        <v>2978</v>
      </c>
      <c r="E1595" s="263">
        <v>0</v>
      </c>
      <c r="F1595" s="263">
        <v>0</v>
      </c>
      <c r="G1595" s="263">
        <v>0</v>
      </c>
      <c r="H1595" s="264">
        <v>3</v>
      </c>
      <c r="I1595" s="264">
        <v>0</v>
      </c>
      <c r="J1595" s="264">
        <v>0</v>
      </c>
      <c r="K1595" s="264">
        <v>0</v>
      </c>
      <c r="L1595" s="264">
        <v>0</v>
      </c>
      <c r="M1595" s="264">
        <v>0</v>
      </c>
      <c r="N1595" s="267">
        <v>0</v>
      </c>
      <c r="O1595" s="266">
        <v>0</v>
      </c>
      <c r="P1595" s="294">
        <v>0.9</v>
      </c>
      <c r="Q1595" s="267">
        <v>0</v>
      </c>
      <c r="R1595" s="267">
        <v>0</v>
      </c>
      <c r="S1595" s="267">
        <v>0</v>
      </c>
      <c r="T1595" s="295">
        <v>0</v>
      </c>
      <c r="U1595" s="266">
        <v>0</v>
      </c>
      <c r="V1595" s="266">
        <v>0</v>
      </c>
      <c r="W1595" s="267">
        <v>0</v>
      </c>
      <c r="X1595" s="267">
        <v>0</v>
      </c>
      <c r="Y1595" s="268">
        <v>0</v>
      </c>
      <c r="Z1595" s="268">
        <v>0</v>
      </c>
      <c r="AA1595" s="295">
        <v>0</v>
      </c>
      <c r="AB1595" s="264">
        <v>4</v>
      </c>
      <c r="AC1595" s="264">
        <v>0</v>
      </c>
      <c r="AD1595" s="264">
        <v>0</v>
      </c>
      <c r="AE1595" s="264">
        <v>0</v>
      </c>
      <c r="AF1595" s="268">
        <v>0</v>
      </c>
      <c r="AG1595" s="268">
        <v>0</v>
      </c>
      <c r="AH1595" s="295">
        <v>0</v>
      </c>
    </row>
    <row r="1596" spans="1:34">
      <c r="A1596" s="315" t="s">
        <v>2708</v>
      </c>
      <c r="B1596" s="321" t="s">
        <v>3379</v>
      </c>
      <c r="C1596" s="293" t="s">
        <v>2979</v>
      </c>
      <c r="D1596" s="321" t="s">
        <v>2980</v>
      </c>
      <c r="E1596" s="263">
        <v>627</v>
      </c>
      <c r="F1596" s="263">
        <v>596</v>
      </c>
      <c r="G1596" s="263">
        <v>461</v>
      </c>
      <c r="H1596" s="264">
        <v>1061</v>
      </c>
      <c r="I1596" s="264">
        <v>998</v>
      </c>
      <c r="J1596" s="264">
        <v>758</v>
      </c>
      <c r="K1596" s="264">
        <v>856</v>
      </c>
      <c r="L1596" s="264">
        <v>672</v>
      </c>
      <c r="M1596" s="264">
        <v>564</v>
      </c>
      <c r="N1596" s="267">
        <v>0.950558213716108</v>
      </c>
      <c r="O1596" s="266">
        <v>596</v>
      </c>
      <c r="P1596" s="294">
        <v>0.9</v>
      </c>
      <c r="Q1596" s="267">
        <v>0.950558213716108</v>
      </c>
      <c r="R1596" s="267">
        <v>0.94062205466541</v>
      </c>
      <c r="S1596" s="267">
        <v>0.785046728971963</v>
      </c>
      <c r="T1596" s="295">
        <v>0.00993615905069845</v>
      </c>
      <c r="U1596" s="266">
        <v>627</v>
      </c>
      <c r="V1596" s="266">
        <v>461</v>
      </c>
      <c r="W1596" s="267">
        <v>0.735247208931419</v>
      </c>
      <c r="X1596" s="267">
        <v>0.735247208931419</v>
      </c>
      <c r="Y1596" s="268">
        <v>0.714420358152686</v>
      </c>
      <c r="Z1596" s="268">
        <v>0.658878504672897</v>
      </c>
      <c r="AA1596" s="295">
        <v>0.0208268507787334</v>
      </c>
      <c r="AB1596" s="264">
        <v>5322</v>
      </c>
      <c r="AC1596" s="264">
        <v>3360</v>
      </c>
      <c r="AD1596" s="264">
        <v>5443</v>
      </c>
      <c r="AE1596" s="264">
        <v>3002</v>
      </c>
      <c r="AF1596" s="268">
        <v>0.631341600901917</v>
      </c>
      <c r="AG1596" s="268">
        <v>0.551534080470329</v>
      </c>
      <c r="AH1596" s="295">
        <v>0.0798075204315878</v>
      </c>
    </row>
    <row r="1597" spans="1:34">
      <c r="A1597" s="315" t="s">
        <v>2708</v>
      </c>
      <c r="B1597" s="321" t="s">
        <v>3379</v>
      </c>
      <c r="C1597" s="293" t="s">
        <v>2981</v>
      </c>
      <c r="D1597" s="321" t="s">
        <v>2982</v>
      </c>
      <c r="E1597" s="263">
        <v>611</v>
      </c>
      <c r="F1597" s="263">
        <v>609</v>
      </c>
      <c r="G1597" s="263">
        <v>603</v>
      </c>
      <c r="H1597" s="264">
        <v>858</v>
      </c>
      <c r="I1597" s="264">
        <v>856</v>
      </c>
      <c r="J1597" s="264">
        <v>849</v>
      </c>
      <c r="K1597" s="264">
        <v>754</v>
      </c>
      <c r="L1597" s="264">
        <v>754</v>
      </c>
      <c r="M1597" s="264">
        <v>745</v>
      </c>
      <c r="N1597" s="267">
        <v>0.996726677577741</v>
      </c>
      <c r="O1597" s="266">
        <v>609</v>
      </c>
      <c r="P1597" s="294">
        <v>0.9</v>
      </c>
      <c r="Q1597" s="267">
        <v>0.996726677577741</v>
      </c>
      <c r="R1597" s="267">
        <v>0.997668997668998</v>
      </c>
      <c r="S1597" s="267">
        <v>1</v>
      </c>
      <c r="T1597" s="295">
        <v>-0.000942320091256277</v>
      </c>
      <c r="U1597" s="266">
        <v>611</v>
      </c>
      <c r="V1597" s="266">
        <v>603</v>
      </c>
      <c r="W1597" s="267">
        <v>0.986906710310966</v>
      </c>
      <c r="X1597" s="267">
        <v>0.986906710310966</v>
      </c>
      <c r="Y1597" s="268">
        <v>0.989510489510489</v>
      </c>
      <c r="Z1597" s="268">
        <v>0.988063660477454</v>
      </c>
      <c r="AA1597" s="295">
        <v>-0.00260377919952381</v>
      </c>
      <c r="AB1597" s="264">
        <v>5485</v>
      </c>
      <c r="AC1597" s="264">
        <v>5425</v>
      </c>
      <c r="AD1597" s="264">
        <v>5683</v>
      </c>
      <c r="AE1597" s="264">
        <v>5310</v>
      </c>
      <c r="AF1597" s="268">
        <v>0.989061075660893</v>
      </c>
      <c r="AG1597" s="268">
        <v>0.934365651944396</v>
      </c>
      <c r="AH1597" s="295">
        <v>0.0546954237164977</v>
      </c>
    </row>
    <row r="1598" spans="1:34">
      <c r="A1598" s="315" t="s">
        <v>2708</v>
      </c>
      <c r="B1598" s="321" t="s">
        <v>3379</v>
      </c>
      <c r="C1598" s="293" t="s">
        <v>2983</v>
      </c>
      <c r="D1598" s="321" t="s">
        <v>2984</v>
      </c>
      <c r="E1598" s="263">
        <v>0</v>
      </c>
      <c r="F1598" s="263">
        <v>0</v>
      </c>
      <c r="G1598" s="263">
        <v>0</v>
      </c>
      <c r="H1598" s="264">
        <v>0</v>
      </c>
      <c r="I1598" s="264">
        <v>0</v>
      </c>
      <c r="J1598" s="264">
        <v>0</v>
      </c>
      <c r="K1598" s="264">
        <v>0</v>
      </c>
      <c r="L1598" s="264">
        <v>0</v>
      </c>
      <c r="M1598" s="264">
        <v>0</v>
      </c>
      <c r="N1598" s="267">
        <v>0</v>
      </c>
      <c r="O1598" s="266">
        <v>0</v>
      </c>
      <c r="P1598" s="294">
        <v>0.9</v>
      </c>
      <c r="Q1598" s="267">
        <v>0</v>
      </c>
      <c r="R1598" s="267">
        <v>0</v>
      </c>
      <c r="S1598" s="267">
        <v>0</v>
      </c>
      <c r="T1598" s="295">
        <v>0</v>
      </c>
      <c r="U1598" s="266">
        <v>0</v>
      </c>
      <c r="V1598" s="266">
        <v>0</v>
      </c>
      <c r="W1598" s="267">
        <v>0</v>
      </c>
      <c r="X1598" s="267">
        <v>0</v>
      </c>
      <c r="Y1598" s="268">
        <v>0</v>
      </c>
      <c r="Z1598" s="268">
        <v>0</v>
      </c>
      <c r="AA1598" s="295">
        <v>0</v>
      </c>
      <c r="AB1598" s="264">
        <v>0</v>
      </c>
      <c r="AC1598" s="264">
        <v>0</v>
      </c>
      <c r="AD1598" s="264">
        <v>2</v>
      </c>
      <c r="AE1598" s="264">
        <v>0</v>
      </c>
      <c r="AF1598" s="268">
        <v>0</v>
      </c>
      <c r="AG1598" s="268">
        <v>0</v>
      </c>
      <c r="AH1598" s="295">
        <v>0</v>
      </c>
    </row>
    <row r="1599" spans="1:34">
      <c r="A1599" s="315" t="s">
        <v>2708</v>
      </c>
      <c r="B1599" s="321" t="s">
        <v>3377</v>
      </c>
      <c r="C1599" s="293" t="s">
        <v>2985</v>
      </c>
      <c r="D1599" s="321" t="s">
        <v>2986</v>
      </c>
      <c r="E1599" s="263">
        <v>1566</v>
      </c>
      <c r="F1599" s="263">
        <v>1555</v>
      </c>
      <c r="G1599" s="263">
        <v>1446</v>
      </c>
      <c r="H1599" s="264">
        <v>1098</v>
      </c>
      <c r="I1599" s="264">
        <v>1089</v>
      </c>
      <c r="J1599" s="264">
        <v>1035</v>
      </c>
      <c r="K1599" s="264">
        <v>1781</v>
      </c>
      <c r="L1599" s="264">
        <v>1773</v>
      </c>
      <c r="M1599" s="264">
        <v>1705</v>
      </c>
      <c r="N1599" s="267">
        <v>0.992975734355045</v>
      </c>
      <c r="O1599" s="266">
        <v>1555</v>
      </c>
      <c r="P1599" s="294">
        <v>0.9</v>
      </c>
      <c r="Q1599" s="267">
        <v>0.992975734355045</v>
      </c>
      <c r="R1599" s="267">
        <v>0.991803278688525</v>
      </c>
      <c r="S1599" s="267">
        <v>0.995508141493543</v>
      </c>
      <c r="T1599" s="295">
        <v>0.00117245566652013</v>
      </c>
      <c r="U1599" s="266">
        <v>1566</v>
      </c>
      <c r="V1599" s="266">
        <v>1446</v>
      </c>
      <c r="W1599" s="267">
        <v>0.923371647509579</v>
      </c>
      <c r="X1599" s="267">
        <v>0.923371647509579</v>
      </c>
      <c r="Y1599" s="268">
        <v>0.942622950819672</v>
      </c>
      <c r="Z1599" s="268">
        <v>0.957327344188658</v>
      </c>
      <c r="AA1599" s="295">
        <v>-0.0192513033100936</v>
      </c>
      <c r="AB1599" s="264">
        <v>12598</v>
      </c>
      <c r="AC1599" s="264">
        <v>12104</v>
      </c>
      <c r="AD1599" s="264">
        <v>13713</v>
      </c>
      <c r="AE1599" s="264">
        <v>13163</v>
      </c>
      <c r="AF1599" s="268">
        <v>0.960787426575647</v>
      </c>
      <c r="AG1599" s="268">
        <v>0.959892073215197</v>
      </c>
      <c r="AH1599" s="295">
        <v>0.000895353360449769</v>
      </c>
    </row>
    <row r="1600" spans="1:34">
      <c r="A1600" s="315" t="s">
        <v>2708</v>
      </c>
      <c r="B1600" s="321" t="s">
        <v>3374</v>
      </c>
      <c r="C1600" s="293" t="s">
        <v>2987</v>
      </c>
      <c r="D1600" s="321" t="s">
        <v>2988</v>
      </c>
      <c r="E1600" s="263">
        <v>1194</v>
      </c>
      <c r="F1600" s="263">
        <v>1194</v>
      </c>
      <c r="G1600" s="263">
        <v>1149</v>
      </c>
      <c r="H1600" s="264">
        <v>1084</v>
      </c>
      <c r="I1600" s="264">
        <v>1083</v>
      </c>
      <c r="J1600" s="264">
        <v>1021</v>
      </c>
      <c r="K1600" s="264">
        <v>1186</v>
      </c>
      <c r="L1600" s="264">
        <v>1183</v>
      </c>
      <c r="M1600" s="264">
        <v>1156</v>
      </c>
      <c r="N1600" s="267">
        <v>1</v>
      </c>
      <c r="O1600" s="266">
        <v>1194</v>
      </c>
      <c r="P1600" s="294">
        <v>0.9</v>
      </c>
      <c r="Q1600" s="267">
        <v>1</v>
      </c>
      <c r="R1600" s="267">
        <v>0.999077490774908</v>
      </c>
      <c r="S1600" s="267">
        <v>0.997470489038786</v>
      </c>
      <c r="T1600" s="295">
        <v>0.000922509225092294</v>
      </c>
      <c r="U1600" s="266">
        <v>1194</v>
      </c>
      <c r="V1600" s="266">
        <v>1149</v>
      </c>
      <c r="W1600" s="267">
        <v>0.962311557788945</v>
      </c>
      <c r="X1600" s="267">
        <v>0.962311557788945</v>
      </c>
      <c r="Y1600" s="268">
        <v>0.941881918819188</v>
      </c>
      <c r="Z1600" s="268">
        <v>0.974704890387858</v>
      </c>
      <c r="AA1600" s="295">
        <v>0.0204296389697566</v>
      </c>
      <c r="AB1600" s="264">
        <v>8986</v>
      </c>
      <c r="AC1600" s="264">
        <v>8692</v>
      </c>
      <c r="AD1600" s="264">
        <v>9414</v>
      </c>
      <c r="AE1600" s="264">
        <v>8978</v>
      </c>
      <c r="AF1600" s="268">
        <v>0.9672824393501</v>
      </c>
      <c r="AG1600" s="268">
        <v>0.953685999575101</v>
      </c>
      <c r="AH1600" s="295">
        <v>0.0135964397749992</v>
      </c>
    </row>
    <row r="1601" spans="1:34">
      <c r="A1601" s="315" t="s">
        <v>2708</v>
      </c>
      <c r="B1601" s="321" t="s">
        <v>3379</v>
      </c>
      <c r="C1601" s="293" t="s">
        <v>2989</v>
      </c>
      <c r="D1601" s="321" t="s">
        <v>2990</v>
      </c>
      <c r="E1601" s="263">
        <v>813</v>
      </c>
      <c r="F1601" s="263">
        <v>810</v>
      </c>
      <c r="G1601" s="263">
        <v>615</v>
      </c>
      <c r="H1601" s="264">
        <v>658</v>
      </c>
      <c r="I1601" s="264">
        <v>658</v>
      </c>
      <c r="J1601" s="264">
        <v>531</v>
      </c>
      <c r="K1601" s="264">
        <v>880</v>
      </c>
      <c r="L1601" s="264">
        <v>876</v>
      </c>
      <c r="M1601" s="264">
        <v>697</v>
      </c>
      <c r="N1601" s="267">
        <v>0.996309963099631</v>
      </c>
      <c r="O1601" s="266">
        <v>810</v>
      </c>
      <c r="P1601" s="294">
        <v>0.9</v>
      </c>
      <c r="Q1601" s="267">
        <v>0.996309963099631</v>
      </c>
      <c r="R1601" s="267">
        <v>1</v>
      </c>
      <c r="S1601" s="267">
        <v>0.995454545454545</v>
      </c>
      <c r="T1601" s="295">
        <v>-0.00369003690036895</v>
      </c>
      <c r="U1601" s="266">
        <v>813</v>
      </c>
      <c r="V1601" s="266">
        <v>615</v>
      </c>
      <c r="W1601" s="267">
        <v>0.756457564575646</v>
      </c>
      <c r="X1601" s="267">
        <v>0.756457564575646</v>
      </c>
      <c r="Y1601" s="268">
        <v>0.806990881458967</v>
      </c>
      <c r="Z1601" s="268">
        <v>0.792045454545454</v>
      </c>
      <c r="AA1601" s="295">
        <v>-0.0505333168833209</v>
      </c>
      <c r="AB1601" s="264">
        <v>5289</v>
      </c>
      <c r="AC1601" s="264">
        <v>4283</v>
      </c>
      <c r="AD1601" s="264">
        <v>5033</v>
      </c>
      <c r="AE1601" s="264">
        <v>4266</v>
      </c>
      <c r="AF1601" s="268">
        <v>0.809793911892607</v>
      </c>
      <c r="AG1601" s="268">
        <v>0.847605801708722</v>
      </c>
      <c r="AH1601" s="295">
        <v>-0.0378118898161152</v>
      </c>
    </row>
    <row r="1602" spans="1:34">
      <c r="A1602" s="315" t="s">
        <v>2708</v>
      </c>
      <c r="B1602" s="321" t="s">
        <v>3379</v>
      </c>
      <c r="C1602" s="293" t="s">
        <v>2991</v>
      </c>
      <c r="D1602" s="321" t="s">
        <v>2992</v>
      </c>
      <c r="E1602" s="263">
        <v>0</v>
      </c>
      <c r="F1602" s="263">
        <v>0</v>
      </c>
      <c r="G1602" s="263">
        <v>0</v>
      </c>
      <c r="H1602" s="264">
        <v>0</v>
      </c>
      <c r="I1602" s="264">
        <v>0</v>
      </c>
      <c r="J1602" s="264">
        <v>0</v>
      </c>
      <c r="K1602" s="264">
        <v>0</v>
      </c>
      <c r="L1602" s="264">
        <v>0</v>
      </c>
      <c r="M1602" s="264">
        <v>0</v>
      </c>
      <c r="N1602" s="267">
        <v>0</v>
      </c>
      <c r="O1602" s="266">
        <v>0</v>
      </c>
      <c r="P1602" s="294">
        <v>0.9</v>
      </c>
      <c r="Q1602" s="267">
        <v>0</v>
      </c>
      <c r="R1602" s="267">
        <v>0</v>
      </c>
      <c r="S1602" s="267">
        <v>0</v>
      </c>
      <c r="T1602" s="295">
        <v>0</v>
      </c>
      <c r="U1602" s="266">
        <v>0</v>
      </c>
      <c r="V1602" s="266">
        <v>0</v>
      </c>
      <c r="W1602" s="267">
        <v>0</v>
      </c>
      <c r="X1602" s="267">
        <v>0</v>
      </c>
      <c r="Y1602" s="268">
        <v>0</v>
      </c>
      <c r="Z1602" s="268">
        <v>0</v>
      </c>
      <c r="AA1602" s="295">
        <v>0</v>
      </c>
      <c r="AB1602" s="264">
        <v>0</v>
      </c>
      <c r="AC1602" s="264">
        <v>0</v>
      </c>
      <c r="AD1602" s="264">
        <v>1</v>
      </c>
      <c r="AE1602" s="264">
        <v>0</v>
      </c>
      <c r="AF1602" s="268">
        <v>0</v>
      </c>
      <c r="AG1602" s="268">
        <v>0</v>
      </c>
      <c r="AH1602" s="295">
        <v>0</v>
      </c>
    </row>
    <row r="1603" spans="1:34">
      <c r="A1603" s="315" t="s">
        <v>2708</v>
      </c>
      <c r="B1603" s="321" t="s">
        <v>3374</v>
      </c>
      <c r="C1603" s="293" t="s">
        <v>2993</v>
      </c>
      <c r="D1603" s="321" t="s">
        <v>2994</v>
      </c>
      <c r="E1603" s="263">
        <v>1638</v>
      </c>
      <c r="F1603" s="263">
        <v>1611</v>
      </c>
      <c r="G1603" s="263">
        <v>1508</v>
      </c>
      <c r="H1603" s="264">
        <v>1264</v>
      </c>
      <c r="I1603" s="264">
        <v>917</v>
      </c>
      <c r="J1603" s="264">
        <v>891</v>
      </c>
      <c r="K1603" s="264">
        <v>1957</v>
      </c>
      <c r="L1603" s="264">
        <v>1912</v>
      </c>
      <c r="M1603" s="264">
        <v>1823</v>
      </c>
      <c r="N1603" s="267">
        <v>0.983516483516483</v>
      </c>
      <c r="O1603" s="266">
        <v>1611</v>
      </c>
      <c r="P1603" s="294">
        <v>0.9</v>
      </c>
      <c r="Q1603" s="267">
        <v>0.983516483516483</v>
      </c>
      <c r="R1603" s="267">
        <v>0.725474683544304</v>
      </c>
      <c r="S1603" s="267">
        <v>0.977005620848237</v>
      </c>
      <c r="T1603" s="295">
        <v>0.25804179997218</v>
      </c>
      <c r="U1603" s="266">
        <v>1638</v>
      </c>
      <c r="V1603" s="266">
        <v>1508</v>
      </c>
      <c r="W1603" s="267">
        <v>0.920634920634921</v>
      </c>
      <c r="X1603" s="267">
        <v>0.920634920634921</v>
      </c>
      <c r="Y1603" s="268">
        <v>0.704905063291139</v>
      </c>
      <c r="Z1603" s="268">
        <v>0.931527848748084</v>
      </c>
      <c r="AA1603" s="295">
        <v>0.215729857343781</v>
      </c>
      <c r="AB1603" s="264">
        <v>12347</v>
      </c>
      <c r="AC1603" s="264">
        <v>11425</v>
      </c>
      <c r="AD1603" s="264">
        <v>13147</v>
      </c>
      <c r="AE1603" s="264">
        <v>12529</v>
      </c>
      <c r="AF1603" s="268">
        <v>0.925325990119057</v>
      </c>
      <c r="AG1603" s="268">
        <v>0.952993078268807</v>
      </c>
      <c r="AH1603" s="295">
        <v>-0.0276670881497493</v>
      </c>
    </row>
    <row r="1604" spans="1:34">
      <c r="A1604" s="315" t="s">
        <v>2708</v>
      </c>
      <c r="B1604" s="321" t="s">
        <v>3377</v>
      </c>
      <c r="C1604" s="293" t="s">
        <v>2995</v>
      </c>
      <c r="D1604" s="321" t="s">
        <v>2996</v>
      </c>
      <c r="E1604" s="263">
        <v>2624</v>
      </c>
      <c r="F1604" s="263">
        <v>2609</v>
      </c>
      <c r="G1604" s="263">
        <v>2281</v>
      </c>
      <c r="H1604" s="264">
        <v>1566</v>
      </c>
      <c r="I1604" s="264">
        <v>1556</v>
      </c>
      <c r="J1604" s="264">
        <v>1391</v>
      </c>
      <c r="K1604" s="264">
        <v>2733</v>
      </c>
      <c r="L1604" s="264">
        <v>2713</v>
      </c>
      <c r="M1604" s="264">
        <v>2315</v>
      </c>
      <c r="N1604" s="267">
        <v>0.994283536585366</v>
      </c>
      <c r="O1604" s="266">
        <v>2609</v>
      </c>
      <c r="P1604" s="294">
        <v>0.9</v>
      </c>
      <c r="Q1604" s="267">
        <v>0.994283536585366</v>
      </c>
      <c r="R1604" s="267">
        <v>0.993614303959132</v>
      </c>
      <c r="S1604" s="267">
        <v>0.992682034394438</v>
      </c>
      <c r="T1604" s="295">
        <v>0.000669232626234306</v>
      </c>
      <c r="U1604" s="266">
        <v>2624</v>
      </c>
      <c r="V1604" s="266">
        <v>2281</v>
      </c>
      <c r="W1604" s="267">
        <v>0.869283536585366</v>
      </c>
      <c r="X1604" s="267">
        <v>0.869283536585366</v>
      </c>
      <c r="Y1604" s="268">
        <v>0.888250319284802</v>
      </c>
      <c r="Z1604" s="268">
        <v>0.847054518843761</v>
      </c>
      <c r="AA1604" s="295">
        <v>-0.0189667826994362</v>
      </c>
      <c r="AB1604" s="264">
        <v>19971</v>
      </c>
      <c r="AC1604" s="264">
        <v>17717</v>
      </c>
      <c r="AD1604" s="264">
        <v>20604</v>
      </c>
      <c r="AE1604" s="264">
        <v>18875</v>
      </c>
      <c r="AF1604" s="268">
        <v>0.887136347704171</v>
      </c>
      <c r="AG1604" s="268">
        <v>0.916084255484372</v>
      </c>
      <c r="AH1604" s="295">
        <v>-0.028947907780201</v>
      </c>
    </row>
    <row r="1605" spans="1:34">
      <c r="A1605" s="315" t="s">
        <v>2708</v>
      </c>
      <c r="B1605" s="321" t="s">
        <v>3374</v>
      </c>
      <c r="C1605" s="293" t="s">
        <v>2997</v>
      </c>
      <c r="D1605" s="321" t="s">
        <v>2998</v>
      </c>
      <c r="E1605" s="263">
        <v>1897</v>
      </c>
      <c r="F1605" s="263">
        <v>1773</v>
      </c>
      <c r="G1605" s="263">
        <v>1403</v>
      </c>
      <c r="H1605" s="264">
        <v>1735</v>
      </c>
      <c r="I1605" s="264">
        <v>1306</v>
      </c>
      <c r="J1605" s="264">
        <v>1182</v>
      </c>
      <c r="K1605" s="264">
        <v>1483</v>
      </c>
      <c r="L1605" s="264">
        <v>1186</v>
      </c>
      <c r="M1605" s="264">
        <v>1015</v>
      </c>
      <c r="N1605" s="267">
        <v>0.934633632050606</v>
      </c>
      <c r="O1605" s="266">
        <v>1773</v>
      </c>
      <c r="P1605" s="294">
        <v>0.9</v>
      </c>
      <c r="Q1605" s="267">
        <v>0.934633632050606</v>
      </c>
      <c r="R1605" s="267">
        <v>0.752737752161383</v>
      </c>
      <c r="S1605" s="267">
        <v>0.799730276466622</v>
      </c>
      <c r="T1605" s="295">
        <v>0.181895879889223</v>
      </c>
      <c r="U1605" s="266">
        <v>1897</v>
      </c>
      <c r="V1605" s="266">
        <v>1403</v>
      </c>
      <c r="W1605" s="267">
        <v>0.739588824459673</v>
      </c>
      <c r="X1605" s="267">
        <v>0.739588824459673</v>
      </c>
      <c r="Y1605" s="268">
        <v>0.681268011527377</v>
      </c>
      <c r="Z1605" s="268">
        <v>0.684423465947404</v>
      </c>
      <c r="AA1605" s="295">
        <v>0.0583208129322957</v>
      </c>
      <c r="AB1605" s="264">
        <v>13018</v>
      </c>
      <c r="AC1605" s="264">
        <v>9458</v>
      </c>
      <c r="AD1605" s="264">
        <v>14299</v>
      </c>
      <c r="AE1605" s="264">
        <v>10955</v>
      </c>
      <c r="AF1605" s="268">
        <v>0.726532493470579</v>
      </c>
      <c r="AG1605" s="268">
        <v>0.766137492132317</v>
      </c>
      <c r="AH1605" s="295">
        <v>-0.0396049986617377</v>
      </c>
    </row>
    <row r="1606" spans="1:34">
      <c r="A1606" s="315" t="s">
        <v>2708</v>
      </c>
      <c r="B1606" s="321" t="s">
        <v>3379</v>
      </c>
      <c r="C1606" s="293" t="s">
        <v>2999</v>
      </c>
      <c r="D1606" s="321" t="s">
        <v>3000</v>
      </c>
      <c r="E1606" s="263">
        <v>0</v>
      </c>
      <c r="F1606" s="263">
        <v>0</v>
      </c>
      <c r="G1606" s="263">
        <v>0</v>
      </c>
      <c r="H1606" s="264">
        <v>0</v>
      </c>
      <c r="I1606" s="264">
        <v>0</v>
      </c>
      <c r="J1606" s="264">
        <v>0</v>
      </c>
      <c r="K1606" s="264">
        <v>1</v>
      </c>
      <c r="L1606" s="264">
        <v>0</v>
      </c>
      <c r="M1606" s="264">
        <v>1</v>
      </c>
      <c r="N1606" s="267">
        <v>0</v>
      </c>
      <c r="O1606" s="266">
        <v>0</v>
      </c>
      <c r="P1606" s="294">
        <v>0.9</v>
      </c>
      <c r="Q1606" s="267">
        <v>0</v>
      </c>
      <c r="R1606" s="267">
        <v>0</v>
      </c>
      <c r="S1606" s="267">
        <v>0</v>
      </c>
      <c r="T1606" s="295">
        <v>0</v>
      </c>
      <c r="U1606" s="266">
        <v>0</v>
      </c>
      <c r="V1606" s="266">
        <v>0</v>
      </c>
      <c r="W1606" s="267">
        <v>0</v>
      </c>
      <c r="X1606" s="267">
        <v>0</v>
      </c>
      <c r="Y1606" s="268">
        <v>0</v>
      </c>
      <c r="Z1606" s="268">
        <v>1</v>
      </c>
      <c r="AA1606" s="295">
        <v>0</v>
      </c>
      <c r="AB1606" s="264">
        <v>7</v>
      </c>
      <c r="AC1606" s="264">
        <v>4</v>
      </c>
      <c r="AD1606" s="264">
        <v>3</v>
      </c>
      <c r="AE1606" s="264">
        <v>2</v>
      </c>
      <c r="AF1606" s="268">
        <v>0.571428571428571</v>
      </c>
      <c r="AG1606" s="268">
        <v>0.666666666666667</v>
      </c>
      <c r="AH1606" s="295">
        <v>-0.0952380952380952</v>
      </c>
    </row>
    <row r="1607" spans="1:34">
      <c r="A1607" s="315" t="s">
        <v>2708</v>
      </c>
      <c r="B1607" s="321" t="s">
        <v>3379</v>
      </c>
      <c r="C1607" s="293" t="s">
        <v>3001</v>
      </c>
      <c r="D1607" s="321" t="s">
        <v>3002</v>
      </c>
      <c r="E1607" s="263">
        <v>716</v>
      </c>
      <c r="F1607" s="263">
        <v>714</v>
      </c>
      <c r="G1607" s="263">
        <v>711</v>
      </c>
      <c r="H1607" s="264">
        <v>1825</v>
      </c>
      <c r="I1607" s="264">
        <v>1823</v>
      </c>
      <c r="J1607" s="264">
        <v>1805</v>
      </c>
      <c r="K1607" s="264">
        <v>7</v>
      </c>
      <c r="L1607" s="264">
        <v>6</v>
      </c>
      <c r="M1607" s="264">
        <v>7</v>
      </c>
      <c r="N1607" s="267">
        <v>0.997206703910614</v>
      </c>
      <c r="O1607" s="266">
        <v>714</v>
      </c>
      <c r="P1607" s="294">
        <v>0.9</v>
      </c>
      <c r="Q1607" s="267">
        <v>0.997206703910614</v>
      </c>
      <c r="R1607" s="267">
        <v>0.998904109589041</v>
      </c>
      <c r="S1607" s="267">
        <v>0.857142857142857</v>
      </c>
      <c r="T1607" s="295">
        <v>-0.00169740567842658</v>
      </c>
      <c r="U1607" s="266">
        <v>716</v>
      </c>
      <c r="V1607" s="266">
        <v>711</v>
      </c>
      <c r="W1607" s="267">
        <v>0.993016759776536</v>
      </c>
      <c r="X1607" s="267">
        <v>0.993016759776536</v>
      </c>
      <c r="Y1607" s="268">
        <v>0.989041095890411</v>
      </c>
      <c r="Z1607" s="268">
        <v>1</v>
      </c>
      <c r="AA1607" s="295">
        <v>0.00397566388612536</v>
      </c>
      <c r="AB1607" s="264">
        <v>6154</v>
      </c>
      <c r="AC1607" s="264">
        <v>6052</v>
      </c>
      <c r="AD1607" s="264">
        <v>6495</v>
      </c>
      <c r="AE1607" s="264">
        <v>6373</v>
      </c>
      <c r="AF1607" s="268">
        <v>0.983425414364641</v>
      </c>
      <c r="AG1607" s="268">
        <v>0.981216320246343</v>
      </c>
      <c r="AH1607" s="295">
        <v>0.00220909411829762</v>
      </c>
    </row>
    <row r="1608" spans="1:34">
      <c r="A1608" s="315" t="s">
        <v>2708</v>
      </c>
      <c r="B1608" s="321" t="s">
        <v>3377</v>
      </c>
      <c r="C1608" s="293" t="s">
        <v>3003</v>
      </c>
      <c r="D1608" s="321" t="s">
        <v>3004</v>
      </c>
      <c r="E1608" s="263">
        <v>2654</v>
      </c>
      <c r="F1608" s="263">
        <v>2613</v>
      </c>
      <c r="G1608" s="263">
        <v>2482</v>
      </c>
      <c r="H1608" s="264">
        <v>1734</v>
      </c>
      <c r="I1608" s="264">
        <v>1721</v>
      </c>
      <c r="J1608" s="264">
        <v>1633</v>
      </c>
      <c r="K1608" s="264">
        <v>2683</v>
      </c>
      <c r="L1608" s="264">
        <v>2669</v>
      </c>
      <c r="M1608" s="264">
        <v>2581</v>
      </c>
      <c r="N1608" s="267">
        <v>0.984551620195931</v>
      </c>
      <c r="O1608" s="266">
        <v>2613</v>
      </c>
      <c r="P1608" s="294">
        <v>0.9</v>
      </c>
      <c r="Q1608" s="267">
        <v>0.984551620195931</v>
      </c>
      <c r="R1608" s="267">
        <v>0.992502883506344</v>
      </c>
      <c r="S1608" s="267">
        <v>0.994781960491987</v>
      </c>
      <c r="T1608" s="295">
        <v>-0.00795126331041307</v>
      </c>
      <c r="U1608" s="266">
        <v>2654</v>
      </c>
      <c r="V1608" s="266">
        <v>2482</v>
      </c>
      <c r="W1608" s="267">
        <v>0.935192162773173</v>
      </c>
      <c r="X1608" s="267">
        <v>0.935192162773173</v>
      </c>
      <c r="Y1608" s="268">
        <v>0.941753171856978</v>
      </c>
      <c r="Z1608" s="268">
        <v>0.961982855013045</v>
      </c>
      <c r="AA1608" s="295">
        <v>-0.00656100908380552</v>
      </c>
      <c r="AB1608" s="264">
        <v>19843</v>
      </c>
      <c r="AC1608" s="264">
        <v>19030</v>
      </c>
      <c r="AD1608" s="264">
        <v>20500</v>
      </c>
      <c r="AE1608" s="264">
        <v>19566</v>
      </c>
      <c r="AF1608" s="268">
        <v>0.959028372725898</v>
      </c>
      <c r="AG1608" s="268">
        <v>0.954439024390244</v>
      </c>
      <c r="AH1608" s="295">
        <v>0.00458934833565439</v>
      </c>
    </row>
    <row r="1609" spans="1:34">
      <c r="A1609" s="315" t="s">
        <v>2708</v>
      </c>
      <c r="B1609" s="321" t="s">
        <v>3379</v>
      </c>
      <c r="C1609" s="293" t="s">
        <v>3005</v>
      </c>
      <c r="D1609" s="321" t="s">
        <v>3006</v>
      </c>
      <c r="E1609" s="263">
        <v>0</v>
      </c>
      <c r="F1609" s="263">
        <v>0</v>
      </c>
      <c r="G1609" s="263">
        <v>0</v>
      </c>
      <c r="H1609" s="264">
        <v>0</v>
      </c>
      <c r="I1609" s="264">
        <v>0</v>
      </c>
      <c r="J1609" s="264">
        <v>0</v>
      </c>
      <c r="K1609" s="264">
        <v>2</v>
      </c>
      <c r="L1609" s="264">
        <v>0</v>
      </c>
      <c r="M1609" s="264">
        <v>1</v>
      </c>
      <c r="N1609" s="267">
        <v>0</v>
      </c>
      <c r="O1609" s="266">
        <v>0</v>
      </c>
      <c r="P1609" s="294">
        <v>0.9</v>
      </c>
      <c r="Q1609" s="267">
        <v>0</v>
      </c>
      <c r="R1609" s="267">
        <v>0</v>
      </c>
      <c r="S1609" s="267">
        <v>0</v>
      </c>
      <c r="T1609" s="295">
        <v>0</v>
      </c>
      <c r="U1609" s="266">
        <v>0</v>
      </c>
      <c r="V1609" s="266">
        <v>0</v>
      </c>
      <c r="W1609" s="267">
        <v>0</v>
      </c>
      <c r="X1609" s="267">
        <v>0</v>
      </c>
      <c r="Y1609" s="268">
        <v>0</v>
      </c>
      <c r="Z1609" s="268">
        <v>0.5</v>
      </c>
      <c r="AA1609" s="295">
        <v>0</v>
      </c>
      <c r="AB1609" s="264">
        <v>3</v>
      </c>
      <c r="AC1609" s="264">
        <v>1</v>
      </c>
      <c r="AD1609" s="264">
        <v>0</v>
      </c>
      <c r="AE1609" s="264">
        <v>0</v>
      </c>
      <c r="AF1609" s="268">
        <v>0.333333333333333</v>
      </c>
      <c r="AG1609" s="268">
        <v>0</v>
      </c>
      <c r="AH1609" s="295">
        <v>0.333333333333333</v>
      </c>
    </row>
    <row r="1610" spans="1:34">
      <c r="A1610" s="315" t="s">
        <v>2708</v>
      </c>
      <c r="B1610" s="321" t="s">
        <v>3379</v>
      </c>
      <c r="C1610" s="293" t="s">
        <v>3007</v>
      </c>
      <c r="D1610" s="321" t="s">
        <v>3008</v>
      </c>
      <c r="E1610" s="263">
        <v>0</v>
      </c>
      <c r="F1610" s="263">
        <v>0</v>
      </c>
      <c r="G1610" s="263">
        <v>0</v>
      </c>
      <c r="H1610" s="264">
        <v>0</v>
      </c>
      <c r="I1610" s="264">
        <v>0</v>
      </c>
      <c r="J1610" s="264">
        <v>0</v>
      </c>
      <c r="K1610" s="264">
        <v>0</v>
      </c>
      <c r="L1610" s="264">
        <v>0</v>
      </c>
      <c r="M1610" s="264">
        <v>0</v>
      </c>
      <c r="N1610" s="267">
        <v>0</v>
      </c>
      <c r="O1610" s="266">
        <v>0</v>
      </c>
      <c r="P1610" s="294">
        <v>0.9</v>
      </c>
      <c r="Q1610" s="267">
        <v>0</v>
      </c>
      <c r="R1610" s="267">
        <v>0</v>
      </c>
      <c r="S1610" s="267">
        <v>0</v>
      </c>
      <c r="T1610" s="295">
        <v>0</v>
      </c>
      <c r="U1610" s="266">
        <v>0</v>
      </c>
      <c r="V1610" s="266">
        <v>0</v>
      </c>
      <c r="W1610" s="267">
        <v>0</v>
      </c>
      <c r="X1610" s="267">
        <v>0</v>
      </c>
      <c r="Y1610" s="268">
        <v>0</v>
      </c>
      <c r="Z1610" s="268">
        <v>0</v>
      </c>
      <c r="AA1610" s="295">
        <v>0</v>
      </c>
      <c r="AB1610" s="264">
        <v>0</v>
      </c>
      <c r="AC1610" s="264">
        <v>0</v>
      </c>
      <c r="AD1610" s="264">
        <v>0</v>
      </c>
      <c r="AE1610" s="264">
        <v>0</v>
      </c>
      <c r="AF1610" s="268">
        <v>0</v>
      </c>
      <c r="AG1610" s="268">
        <v>0</v>
      </c>
      <c r="AH1610" s="295">
        <v>0</v>
      </c>
    </row>
    <row r="1611" spans="1:34">
      <c r="A1611" s="315" t="s">
        <v>2708</v>
      </c>
      <c r="B1611" s="321" t="s">
        <v>3379</v>
      </c>
      <c r="C1611" s="293" t="s">
        <v>3009</v>
      </c>
      <c r="D1611" s="321" t="s">
        <v>3010</v>
      </c>
      <c r="E1611" s="263">
        <v>0</v>
      </c>
      <c r="F1611" s="263">
        <v>0</v>
      </c>
      <c r="G1611" s="263">
        <v>0</v>
      </c>
      <c r="H1611" s="264">
        <v>1</v>
      </c>
      <c r="I1611" s="264">
        <v>1</v>
      </c>
      <c r="J1611" s="264">
        <v>1</v>
      </c>
      <c r="K1611" s="264">
        <v>0</v>
      </c>
      <c r="L1611" s="264">
        <v>0</v>
      </c>
      <c r="M1611" s="264">
        <v>0</v>
      </c>
      <c r="N1611" s="267">
        <v>0</v>
      </c>
      <c r="O1611" s="266">
        <v>0</v>
      </c>
      <c r="P1611" s="294">
        <v>0.9</v>
      </c>
      <c r="Q1611" s="267">
        <v>0</v>
      </c>
      <c r="R1611" s="267">
        <v>1</v>
      </c>
      <c r="S1611" s="267">
        <v>0</v>
      </c>
      <c r="T1611" s="295">
        <v>-1</v>
      </c>
      <c r="U1611" s="266">
        <v>0</v>
      </c>
      <c r="V1611" s="266">
        <v>0</v>
      </c>
      <c r="W1611" s="267">
        <v>0</v>
      </c>
      <c r="X1611" s="267">
        <v>0</v>
      </c>
      <c r="Y1611" s="268">
        <v>1</v>
      </c>
      <c r="Z1611" s="268">
        <v>0</v>
      </c>
      <c r="AA1611" s="295">
        <v>-1</v>
      </c>
      <c r="AB1611" s="264">
        <v>2</v>
      </c>
      <c r="AC1611" s="264">
        <v>1</v>
      </c>
      <c r="AD1611" s="264">
        <v>2</v>
      </c>
      <c r="AE1611" s="264">
        <v>1</v>
      </c>
      <c r="AF1611" s="268">
        <v>0.5</v>
      </c>
      <c r="AG1611" s="268">
        <v>0.5</v>
      </c>
      <c r="AH1611" s="295">
        <v>0</v>
      </c>
    </row>
    <row r="1612" spans="1:34">
      <c r="A1612" s="315" t="s">
        <v>2708</v>
      </c>
      <c r="B1612" s="321" t="s">
        <v>3379</v>
      </c>
      <c r="C1612" s="293" t="s">
        <v>3011</v>
      </c>
      <c r="D1612" s="321" t="s">
        <v>3012</v>
      </c>
      <c r="E1612" s="263">
        <v>0</v>
      </c>
      <c r="F1612" s="263">
        <v>0</v>
      </c>
      <c r="G1612" s="263">
        <v>0</v>
      </c>
      <c r="H1612" s="264">
        <v>0</v>
      </c>
      <c r="I1612" s="264">
        <v>0</v>
      </c>
      <c r="J1612" s="264">
        <v>0</v>
      </c>
      <c r="K1612" s="264">
        <v>0</v>
      </c>
      <c r="L1612" s="264">
        <v>0</v>
      </c>
      <c r="M1612" s="264">
        <v>0</v>
      </c>
      <c r="N1612" s="267">
        <v>0</v>
      </c>
      <c r="O1612" s="266">
        <v>0</v>
      </c>
      <c r="P1612" s="294">
        <v>0.9</v>
      </c>
      <c r="Q1612" s="267">
        <v>0</v>
      </c>
      <c r="R1612" s="267">
        <v>0</v>
      </c>
      <c r="S1612" s="267">
        <v>0</v>
      </c>
      <c r="T1612" s="295">
        <v>0</v>
      </c>
      <c r="U1612" s="266">
        <v>0</v>
      </c>
      <c r="V1612" s="266">
        <v>0</v>
      </c>
      <c r="W1612" s="267">
        <v>0</v>
      </c>
      <c r="X1612" s="267">
        <v>0</v>
      </c>
      <c r="Y1612" s="268">
        <v>0</v>
      </c>
      <c r="Z1612" s="268">
        <v>0</v>
      </c>
      <c r="AA1612" s="295">
        <v>0</v>
      </c>
      <c r="AB1612" s="264">
        <v>0</v>
      </c>
      <c r="AC1612" s="264">
        <v>0</v>
      </c>
      <c r="AD1612" s="264">
        <v>0</v>
      </c>
      <c r="AE1612" s="264">
        <v>0</v>
      </c>
      <c r="AF1612" s="268">
        <v>0</v>
      </c>
      <c r="AG1612" s="268">
        <v>0</v>
      </c>
      <c r="AH1612" s="295">
        <v>0</v>
      </c>
    </row>
    <row r="1613" spans="1:34">
      <c r="A1613" s="315" t="s">
        <v>2708</v>
      </c>
      <c r="B1613" s="321" t="s">
        <v>3379</v>
      </c>
      <c r="C1613" s="293" t="s">
        <v>3013</v>
      </c>
      <c r="D1613" s="321" t="s">
        <v>3014</v>
      </c>
      <c r="E1613" s="263">
        <v>0</v>
      </c>
      <c r="F1613" s="263">
        <v>0</v>
      </c>
      <c r="G1613" s="263">
        <v>0</v>
      </c>
      <c r="H1613" s="264">
        <v>0</v>
      </c>
      <c r="I1613" s="264">
        <v>0</v>
      </c>
      <c r="J1613" s="264">
        <v>0</v>
      </c>
      <c r="K1613" s="264">
        <v>0</v>
      </c>
      <c r="L1613" s="264">
        <v>0</v>
      </c>
      <c r="M1613" s="264">
        <v>0</v>
      </c>
      <c r="N1613" s="267">
        <v>0</v>
      </c>
      <c r="O1613" s="266">
        <v>0</v>
      </c>
      <c r="P1613" s="294">
        <v>0.9</v>
      </c>
      <c r="Q1613" s="267">
        <v>0</v>
      </c>
      <c r="R1613" s="267">
        <v>0</v>
      </c>
      <c r="S1613" s="267">
        <v>0</v>
      </c>
      <c r="T1613" s="295">
        <v>0</v>
      </c>
      <c r="U1613" s="266">
        <v>0</v>
      </c>
      <c r="V1613" s="266">
        <v>0</v>
      </c>
      <c r="W1613" s="267">
        <v>0</v>
      </c>
      <c r="X1613" s="267">
        <v>0</v>
      </c>
      <c r="Y1613" s="268">
        <v>0</v>
      </c>
      <c r="Z1613" s="268">
        <v>0</v>
      </c>
      <c r="AA1613" s="295">
        <v>0</v>
      </c>
      <c r="AB1613" s="264">
        <v>1</v>
      </c>
      <c r="AC1613" s="264">
        <v>1</v>
      </c>
      <c r="AD1613" s="264">
        <v>0</v>
      </c>
      <c r="AE1613" s="264">
        <v>0</v>
      </c>
      <c r="AF1613" s="268">
        <v>1</v>
      </c>
      <c r="AG1613" s="268">
        <v>0</v>
      </c>
      <c r="AH1613" s="295">
        <v>1</v>
      </c>
    </row>
    <row r="1614" spans="1:34">
      <c r="A1614" s="315" t="s">
        <v>2708</v>
      </c>
      <c r="B1614" s="321" t="s">
        <v>3377</v>
      </c>
      <c r="C1614" s="293" t="s">
        <v>3015</v>
      </c>
      <c r="D1614" s="321" t="s">
        <v>3016</v>
      </c>
      <c r="E1614" s="263">
        <v>2323</v>
      </c>
      <c r="F1614" s="263">
        <v>2283</v>
      </c>
      <c r="G1614" s="263">
        <v>1609</v>
      </c>
      <c r="H1614" s="264">
        <v>1857</v>
      </c>
      <c r="I1614" s="264">
        <v>1852</v>
      </c>
      <c r="J1614" s="264">
        <v>1406</v>
      </c>
      <c r="K1614" s="264">
        <v>1383</v>
      </c>
      <c r="L1614" s="264">
        <v>1383</v>
      </c>
      <c r="M1614" s="264">
        <v>1199</v>
      </c>
      <c r="N1614" s="267">
        <v>0.982780886784331</v>
      </c>
      <c r="O1614" s="266">
        <v>2283</v>
      </c>
      <c r="P1614" s="294">
        <v>0.9</v>
      </c>
      <c r="Q1614" s="267">
        <v>0.982780886784331</v>
      </c>
      <c r="R1614" s="267">
        <v>0.997307485191169</v>
      </c>
      <c r="S1614" s="267">
        <v>1</v>
      </c>
      <c r="T1614" s="295">
        <v>-0.0145265984068379</v>
      </c>
      <c r="U1614" s="266">
        <v>2323</v>
      </c>
      <c r="V1614" s="266">
        <v>1609</v>
      </c>
      <c r="W1614" s="267">
        <v>0.692638829100301</v>
      </c>
      <c r="X1614" s="267">
        <v>0.692638829100301</v>
      </c>
      <c r="Y1614" s="268">
        <v>0.757135164243403</v>
      </c>
      <c r="Z1614" s="268">
        <v>0.866955892986262</v>
      </c>
      <c r="AA1614" s="295">
        <v>-0.0644963351431019</v>
      </c>
      <c r="AB1614" s="264">
        <v>14638</v>
      </c>
      <c r="AC1614" s="264">
        <v>11071</v>
      </c>
      <c r="AD1614" s="264">
        <v>17001</v>
      </c>
      <c r="AE1614" s="264">
        <v>11875</v>
      </c>
      <c r="AF1614" s="268">
        <v>0.756319169285422</v>
      </c>
      <c r="AG1614" s="268">
        <v>0.698488324216223</v>
      </c>
      <c r="AH1614" s="295">
        <v>0.057830845069199</v>
      </c>
    </row>
    <row r="1615" spans="1:34">
      <c r="A1615" s="315" t="s">
        <v>2708</v>
      </c>
      <c r="B1615" s="321" t="s">
        <v>3377</v>
      </c>
      <c r="C1615" s="293" t="s">
        <v>3017</v>
      </c>
      <c r="D1615" s="321" t="s">
        <v>3018</v>
      </c>
      <c r="E1615" s="263">
        <v>3272</v>
      </c>
      <c r="F1615" s="263">
        <v>3091</v>
      </c>
      <c r="G1615" s="263">
        <v>1637</v>
      </c>
      <c r="H1615" s="264">
        <v>2323</v>
      </c>
      <c r="I1615" s="264">
        <v>2165</v>
      </c>
      <c r="J1615" s="264">
        <v>1169</v>
      </c>
      <c r="K1615" s="264">
        <v>1538</v>
      </c>
      <c r="L1615" s="264">
        <v>935</v>
      </c>
      <c r="M1615" s="264">
        <v>708</v>
      </c>
      <c r="N1615" s="267">
        <v>0.944682151589242</v>
      </c>
      <c r="O1615" s="266">
        <v>3091</v>
      </c>
      <c r="P1615" s="294">
        <v>0.9</v>
      </c>
      <c r="Q1615" s="267">
        <v>0.944682151589242</v>
      </c>
      <c r="R1615" s="267">
        <v>0.931984502798106</v>
      </c>
      <c r="S1615" s="267">
        <v>0.607932379713914</v>
      </c>
      <c r="T1615" s="295">
        <v>0.0126976487911362</v>
      </c>
      <c r="U1615" s="266">
        <v>3272</v>
      </c>
      <c r="V1615" s="266">
        <v>1637</v>
      </c>
      <c r="W1615" s="267">
        <v>0.500305623471883</v>
      </c>
      <c r="X1615" s="267">
        <v>0.500305623471883</v>
      </c>
      <c r="Y1615" s="268">
        <v>0.503228583727938</v>
      </c>
      <c r="Z1615" s="268">
        <v>0.460338101430429</v>
      </c>
      <c r="AA1615" s="295">
        <v>-0.00292296025605532</v>
      </c>
      <c r="AB1615" s="264">
        <v>19315</v>
      </c>
      <c r="AC1615" s="264">
        <v>9482</v>
      </c>
      <c r="AD1615" s="264">
        <v>22268</v>
      </c>
      <c r="AE1615" s="264">
        <v>10408</v>
      </c>
      <c r="AF1615" s="268">
        <v>0.490913797566658</v>
      </c>
      <c r="AG1615" s="268">
        <v>0.467397161846596</v>
      </c>
      <c r="AH1615" s="295">
        <v>0.023516635720062</v>
      </c>
    </row>
    <row r="1616" spans="1:34">
      <c r="A1616" s="315" t="s">
        <v>2708</v>
      </c>
      <c r="B1616" s="321" t="s">
        <v>3377</v>
      </c>
      <c r="C1616" s="293" t="s">
        <v>3019</v>
      </c>
      <c r="D1616" s="321" t="s">
        <v>3020</v>
      </c>
      <c r="E1616" s="263">
        <v>3768</v>
      </c>
      <c r="F1616" s="263">
        <v>3701</v>
      </c>
      <c r="G1616" s="263">
        <v>2877</v>
      </c>
      <c r="H1616" s="264">
        <v>3298</v>
      </c>
      <c r="I1616" s="264">
        <v>3270</v>
      </c>
      <c r="J1616" s="264">
        <v>2778</v>
      </c>
      <c r="K1616" s="264">
        <v>1777</v>
      </c>
      <c r="L1616" s="264">
        <v>1759</v>
      </c>
      <c r="M1616" s="264">
        <v>1562</v>
      </c>
      <c r="N1616" s="267">
        <v>0.982218683651805</v>
      </c>
      <c r="O1616" s="266">
        <v>3701</v>
      </c>
      <c r="P1616" s="294">
        <v>0.9</v>
      </c>
      <c r="Q1616" s="267">
        <v>0.982218683651805</v>
      </c>
      <c r="R1616" s="267">
        <v>0.991510006064281</v>
      </c>
      <c r="S1616" s="267">
        <v>0.989870568373663</v>
      </c>
      <c r="T1616" s="295">
        <v>-0.00929132241247677</v>
      </c>
      <c r="U1616" s="266">
        <v>3768</v>
      </c>
      <c r="V1616" s="266">
        <v>2877</v>
      </c>
      <c r="W1616" s="267">
        <v>0.763535031847134</v>
      </c>
      <c r="X1616" s="267">
        <v>0.763535031847134</v>
      </c>
      <c r="Y1616" s="268">
        <v>0.84232868405094</v>
      </c>
      <c r="Z1616" s="268">
        <v>0.879009566685425</v>
      </c>
      <c r="AA1616" s="295">
        <v>-0.0787936522038062</v>
      </c>
      <c r="AB1616" s="264">
        <v>22221</v>
      </c>
      <c r="AC1616" s="264">
        <v>17910</v>
      </c>
      <c r="AD1616" s="264">
        <v>26313</v>
      </c>
      <c r="AE1616" s="264">
        <v>20990</v>
      </c>
      <c r="AF1616" s="268">
        <v>0.805994329688133</v>
      </c>
      <c r="AG1616" s="268">
        <v>0.797704556683008</v>
      </c>
      <c r="AH1616" s="295">
        <v>0.00828977300512446</v>
      </c>
    </row>
    <row r="1617" spans="1:34">
      <c r="A1617" s="315" t="s">
        <v>2708</v>
      </c>
      <c r="B1617" s="321" t="s">
        <v>3377</v>
      </c>
      <c r="C1617" s="293" t="s">
        <v>3021</v>
      </c>
      <c r="D1617" s="321" t="s">
        <v>3022</v>
      </c>
      <c r="E1617" s="263">
        <v>2900</v>
      </c>
      <c r="F1617" s="263">
        <v>2896</v>
      </c>
      <c r="G1617" s="263">
        <v>2734</v>
      </c>
      <c r="H1617" s="264">
        <v>1642</v>
      </c>
      <c r="I1617" s="264">
        <v>1616</v>
      </c>
      <c r="J1617" s="264">
        <v>1505</v>
      </c>
      <c r="K1617" s="264">
        <v>3148</v>
      </c>
      <c r="L1617" s="264">
        <v>3138</v>
      </c>
      <c r="M1617" s="264">
        <v>3057</v>
      </c>
      <c r="N1617" s="267">
        <v>0.998620689655172</v>
      </c>
      <c r="O1617" s="266">
        <v>2896</v>
      </c>
      <c r="P1617" s="294">
        <v>0.9</v>
      </c>
      <c r="Q1617" s="267">
        <v>0.998620689655172</v>
      </c>
      <c r="R1617" s="267">
        <v>0.984165651644336</v>
      </c>
      <c r="S1617" s="267">
        <v>0.996823379923761</v>
      </c>
      <c r="T1617" s="295">
        <v>0.0144550380108361</v>
      </c>
      <c r="U1617" s="266">
        <v>2900</v>
      </c>
      <c r="V1617" s="266">
        <v>2734</v>
      </c>
      <c r="W1617" s="267">
        <v>0.942758620689655</v>
      </c>
      <c r="X1617" s="267">
        <v>0.942758620689655</v>
      </c>
      <c r="Y1617" s="268">
        <v>0.916565164433618</v>
      </c>
      <c r="Z1617" s="268">
        <v>0.971092757306226</v>
      </c>
      <c r="AA1617" s="295">
        <v>0.0261934562560376</v>
      </c>
      <c r="AB1617" s="264">
        <v>22211</v>
      </c>
      <c r="AC1617" s="264">
        <v>21027</v>
      </c>
      <c r="AD1617" s="264">
        <v>23520</v>
      </c>
      <c r="AE1617" s="264">
        <v>22041</v>
      </c>
      <c r="AF1617" s="268">
        <v>0.946693080005403</v>
      </c>
      <c r="AG1617" s="268">
        <v>0.937117346938775</v>
      </c>
      <c r="AH1617" s="295">
        <v>0.00957573306662729</v>
      </c>
    </row>
    <row r="1618" spans="1:34">
      <c r="A1618" s="315" t="s">
        <v>2708</v>
      </c>
      <c r="B1618" s="321" t="s">
        <v>3377</v>
      </c>
      <c r="C1618" s="293" t="s">
        <v>3023</v>
      </c>
      <c r="D1618" s="321" t="s">
        <v>3024</v>
      </c>
      <c r="E1618" s="263">
        <v>1321</v>
      </c>
      <c r="F1618" s="263">
        <v>1290</v>
      </c>
      <c r="G1618" s="263">
        <v>812</v>
      </c>
      <c r="H1618" s="264">
        <v>1042</v>
      </c>
      <c r="I1618" s="264">
        <v>1023</v>
      </c>
      <c r="J1618" s="264">
        <v>652</v>
      </c>
      <c r="K1618" s="264">
        <v>1432</v>
      </c>
      <c r="L1618" s="264">
        <v>1419</v>
      </c>
      <c r="M1618" s="264">
        <v>899</v>
      </c>
      <c r="N1618" s="267">
        <v>0.976532929598789</v>
      </c>
      <c r="O1618" s="266">
        <v>1290</v>
      </c>
      <c r="P1618" s="294">
        <v>0.9</v>
      </c>
      <c r="Q1618" s="267">
        <v>0.976532929598789</v>
      </c>
      <c r="R1618" s="267">
        <v>0.981765834932822</v>
      </c>
      <c r="S1618" s="267">
        <v>0.990921787709497</v>
      </c>
      <c r="T1618" s="295">
        <v>-0.00523290533403276</v>
      </c>
      <c r="U1618" s="266">
        <v>1321</v>
      </c>
      <c r="V1618" s="266">
        <v>812</v>
      </c>
      <c r="W1618" s="267">
        <v>0.614685844057532</v>
      </c>
      <c r="X1618" s="267">
        <v>0.614685844057532</v>
      </c>
      <c r="Y1618" s="268">
        <v>0.625719769673704</v>
      </c>
      <c r="Z1618" s="268">
        <v>0.627793296089385</v>
      </c>
      <c r="AA1618" s="295">
        <v>-0.0110339256161723</v>
      </c>
      <c r="AB1618" s="264">
        <v>10444</v>
      </c>
      <c r="AC1618" s="264">
        <v>7348</v>
      </c>
      <c r="AD1618" s="264">
        <v>11362</v>
      </c>
      <c r="AE1618" s="264">
        <v>8253</v>
      </c>
      <c r="AF1618" s="268">
        <v>0.703561853695902</v>
      </c>
      <c r="AG1618" s="268">
        <v>0.726368597077979</v>
      </c>
      <c r="AH1618" s="295">
        <v>-0.0228067433820772</v>
      </c>
    </row>
    <row r="1619" spans="1:34">
      <c r="A1619" s="315" t="s">
        <v>2708</v>
      </c>
      <c r="B1619" s="321" t="s">
        <v>3377</v>
      </c>
      <c r="C1619" s="293" t="s">
        <v>3025</v>
      </c>
      <c r="D1619" s="321" t="s">
        <v>3026</v>
      </c>
      <c r="E1619" s="263">
        <v>1297</v>
      </c>
      <c r="F1619" s="263">
        <v>1243</v>
      </c>
      <c r="G1619" s="263">
        <v>1107</v>
      </c>
      <c r="H1619" s="264">
        <v>943</v>
      </c>
      <c r="I1619" s="264">
        <v>910</v>
      </c>
      <c r="J1619" s="264">
        <v>820</v>
      </c>
      <c r="K1619" s="264">
        <v>567</v>
      </c>
      <c r="L1619" s="264">
        <v>514</v>
      </c>
      <c r="M1619" s="264">
        <v>500</v>
      </c>
      <c r="N1619" s="267">
        <v>0.958365458750964</v>
      </c>
      <c r="O1619" s="266">
        <v>1243</v>
      </c>
      <c r="P1619" s="294">
        <v>0.9</v>
      </c>
      <c r="Q1619" s="267">
        <v>0.958365458750964</v>
      </c>
      <c r="R1619" s="267">
        <v>0.965005302226935</v>
      </c>
      <c r="S1619" s="267">
        <v>0.90652557319224</v>
      </c>
      <c r="T1619" s="295">
        <v>-0.00663984347597146</v>
      </c>
      <c r="U1619" s="266">
        <v>1297</v>
      </c>
      <c r="V1619" s="266">
        <v>1107</v>
      </c>
      <c r="W1619" s="267">
        <v>0.853508095605243</v>
      </c>
      <c r="X1619" s="267">
        <v>0.853508095605243</v>
      </c>
      <c r="Y1619" s="268">
        <v>0.869565217391304</v>
      </c>
      <c r="Z1619" s="268">
        <v>0.881834215167548</v>
      </c>
      <c r="AA1619" s="295">
        <v>-0.0160571217860614</v>
      </c>
      <c r="AB1619" s="264">
        <v>7095</v>
      </c>
      <c r="AC1619" s="264">
        <v>5876</v>
      </c>
      <c r="AD1619" s="264">
        <v>8648</v>
      </c>
      <c r="AE1619" s="264">
        <v>7233</v>
      </c>
      <c r="AF1619" s="268">
        <v>0.828188865398168</v>
      </c>
      <c r="AG1619" s="268">
        <v>0.836378353376503</v>
      </c>
      <c r="AH1619" s="295">
        <v>-0.00818948797833552</v>
      </c>
    </row>
    <row r="1620" spans="1:34">
      <c r="A1620" s="315" t="s">
        <v>2708</v>
      </c>
      <c r="B1620" s="321" t="s">
        <v>3379</v>
      </c>
      <c r="C1620" s="293" t="s">
        <v>3027</v>
      </c>
      <c r="D1620" s="321" t="s">
        <v>3028</v>
      </c>
      <c r="E1620" s="263">
        <v>0</v>
      </c>
      <c r="F1620" s="263">
        <v>0</v>
      </c>
      <c r="G1620" s="263">
        <v>0</v>
      </c>
      <c r="H1620" s="264">
        <v>0</v>
      </c>
      <c r="I1620" s="264">
        <v>0</v>
      </c>
      <c r="J1620" s="264">
        <v>0</v>
      </c>
      <c r="K1620" s="264">
        <v>0</v>
      </c>
      <c r="L1620" s="264">
        <v>0</v>
      </c>
      <c r="M1620" s="264">
        <v>0</v>
      </c>
      <c r="N1620" s="267">
        <v>0</v>
      </c>
      <c r="O1620" s="266">
        <v>0</v>
      </c>
      <c r="P1620" s="294">
        <v>0.9</v>
      </c>
      <c r="Q1620" s="267">
        <v>0</v>
      </c>
      <c r="R1620" s="267">
        <v>0</v>
      </c>
      <c r="S1620" s="267">
        <v>0</v>
      </c>
      <c r="T1620" s="295">
        <v>0</v>
      </c>
      <c r="U1620" s="266">
        <v>0</v>
      </c>
      <c r="V1620" s="266">
        <v>0</v>
      </c>
      <c r="W1620" s="267">
        <v>0</v>
      </c>
      <c r="X1620" s="267">
        <v>0</v>
      </c>
      <c r="Y1620" s="268">
        <v>0</v>
      </c>
      <c r="Z1620" s="268">
        <v>0</v>
      </c>
      <c r="AA1620" s="295">
        <v>0</v>
      </c>
      <c r="AB1620" s="264">
        <v>0</v>
      </c>
      <c r="AC1620" s="264">
        <v>0</v>
      </c>
      <c r="AD1620" s="264">
        <v>0</v>
      </c>
      <c r="AE1620" s="264">
        <v>0</v>
      </c>
      <c r="AF1620" s="268">
        <v>0</v>
      </c>
      <c r="AG1620" s="268">
        <v>0</v>
      </c>
      <c r="AH1620" s="295">
        <v>0</v>
      </c>
    </row>
    <row r="1621" spans="1:34">
      <c r="A1621" s="315" t="s">
        <v>2708</v>
      </c>
      <c r="B1621" s="321" t="s">
        <v>3374</v>
      </c>
      <c r="C1621" s="293" t="s">
        <v>3029</v>
      </c>
      <c r="D1621" s="321" t="s">
        <v>3030</v>
      </c>
      <c r="E1621" s="263">
        <v>1496</v>
      </c>
      <c r="F1621" s="263">
        <v>1494</v>
      </c>
      <c r="G1621" s="263">
        <v>1258</v>
      </c>
      <c r="H1621" s="264">
        <v>1234</v>
      </c>
      <c r="I1621" s="264">
        <v>1209</v>
      </c>
      <c r="J1621" s="264">
        <v>1124</v>
      </c>
      <c r="K1621" s="264">
        <v>1188</v>
      </c>
      <c r="L1621" s="264">
        <v>1185</v>
      </c>
      <c r="M1621" s="264">
        <v>955</v>
      </c>
      <c r="N1621" s="267">
        <v>0.998663101604278</v>
      </c>
      <c r="O1621" s="266">
        <v>1494</v>
      </c>
      <c r="P1621" s="294">
        <v>0.9</v>
      </c>
      <c r="Q1621" s="267">
        <v>0.998663101604278</v>
      </c>
      <c r="R1621" s="267">
        <v>0.979740680713128</v>
      </c>
      <c r="S1621" s="267">
        <v>0.997474747474748</v>
      </c>
      <c r="T1621" s="295">
        <v>0.01892242089115</v>
      </c>
      <c r="U1621" s="266">
        <v>1496</v>
      </c>
      <c r="V1621" s="266">
        <v>1258</v>
      </c>
      <c r="W1621" s="267">
        <v>0.840909090909091</v>
      </c>
      <c r="X1621" s="267">
        <v>0.840909090909091</v>
      </c>
      <c r="Y1621" s="268">
        <v>0.910858995137763</v>
      </c>
      <c r="Z1621" s="268">
        <v>0.803872053872054</v>
      </c>
      <c r="AA1621" s="295">
        <v>-0.0699499042286724</v>
      </c>
      <c r="AB1621" s="264">
        <v>10361</v>
      </c>
      <c r="AC1621" s="264">
        <v>9314</v>
      </c>
      <c r="AD1621" s="264">
        <v>11392</v>
      </c>
      <c r="AE1621" s="264">
        <v>10514</v>
      </c>
      <c r="AF1621" s="268">
        <v>0.898947977994402</v>
      </c>
      <c r="AG1621" s="268">
        <v>0.922928370786517</v>
      </c>
      <c r="AH1621" s="295">
        <v>-0.0239803927921148</v>
      </c>
    </row>
    <row r="1622" spans="1:34">
      <c r="A1622" s="315" t="s">
        <v>2708</v>
      </c>
      <c r="B1622" s="321" t="s">
        <v>3377</v>
      </c>
      <c r="C1622" s="293" t="s">
        <v>3031</v>
      </c>
      <c r="D1622" s="321" t="s">
        <v>3032</v>
      </c>
      <c r="E1622" s="263">
        <v>3321</v>
      </c>
      <c r="F1622" s="263">
        <v>3296</v>
      </c>
      <c r="G1622" s="263">
        <v>3157</v>
      </c>
      <c r="H1622" s="264">
        <v>1944</v>
      </c>
      <c r="I1622" s="264">
        <v>1900</v>
      </c>
      <c r="J1622" s="264">
        <v>1833</v>
      </c>
      <c r="K1622" s="264">
        <v>3342</v>
      </c>
      <c r="L1622" s="264">
        <v>3312</v>
      </c>
      <c r="M1622" s="264">
        <v>3214</v>
      </c>
      <c r="N1622" s="267">
        <v>0.992472146943692</v>
      </c>
      <c r="O1622" s="266">
        <v>3296</v>
      </c>
      <c r="P1622" s="294">
        <v>0.9</v>
      </c>
      <c r="Q1622" s="267">
        <v>0.992472146943692</v>
      </c>
      <c r="R1622" s="267">
        <v>0.977366255144033</v>
      </c>
      <c r="S1622" s="267">
        <v>0.991023339317774</v>
      </c>
      <c r="T1622" s="295">
        <v>0.0151058917996587</v>
      </c>
      <c r="U1622" s="266">
        <v>3321</v>
      </c>
      <c r="V1622" s="266">
        <v>3157</v>
      </c>
      <c r="W1622" s="267">
        <v>0.950617283950617</v>
      </c>
      <c r="X1622" s="267">
        <v>0.950617283950617</v>
      </c>
      <c r="Y1622" s="268">
        <v>0.942901234567901</v>
      </c>
      <c r="Z1622" s="268">
        <v>0.961699581089168</v>
      </c>
      <c r="AA1622" s="295">
        <v>0.00771604938271608</v>
      </c>
      <c r="AB1622" s="264">
        <v>24418</v>
      </c>
      <c r="AC1622" s="264">
        <v>23368</v>
      </c>
      <c r="AD1622" s="264">
        <v>25211</v>
      </c>
      <c r="AE1622" s="264">
        <v>24122</v>
      </c>
      <c r="AF1622" s="268">
        <v>0.956998935211729</v>
      </c>
      <c r="AG1622" s="268">
        <v>0.956804569433977</v>
      </c>
      <c r="AH1622" s="295">
        <v>0.000194365777751893</v>
      </c>
    </row>
    <row r="1623" spans="1:34">
      <c r="A1623" s="315" t="s">
        <v>2708</v>
      </c>
      <c r="B1623" s="321" t="s">
        <v>3379</v>
      </c>
      <c r="C1623" s="293" t="s">
        <v>3033</v>
      </c>
      <c r="D1623" s="321" t="s">
        <v>3034</v>
      </c>
      <c r="E1623" s="263">
        <v>1079</v>
      </c>
      <c r="F1623" s="263">
        <v>972</v>
      </c>
      <c r="G1623" s="263">
        <v>961</v>
      </c>
      <c r="H1623" s="264">
        <v>1546</v>
      </c>
      <c r="I1623" s="264">
        <v>1432</v>
      </c>
      <c r="J1623" s="264">
        <v>1418</v>
      </c>
      <c r="K1623" s="264">
        <v>1500</v>
      </c>
      <c r="L1623" s="264">
        <v>1322</v>
      </c>
      <c r="M1623" s="264">
        <v>1310</v>
      </c>
      <c r="N1623" s="267">
        <v>0.900834105653383</v>
      </c>
      <c r="O1623" s="266">
        <v>972</v>
      </c>
      <c r="P1623" s="294">
        <v>0.9</v>
      </c>
      <c r="Q1623" s="267">
        <v>0.900834105653383</v>
      </c>
      <c r="R1623" s="267">
        <v>0.926261319534282</v>
      </c>
      <c r="S1623" s="267">
        <v>0.881333333333333</v>
      </c>
      <c r="T1623" s="295">
        <v>-0.0254272138808993</v>
      </c>
      <c r="U1623" s="266">
        <v>1079</v>
      </c>
      <c r="V1623" s="266">
        <v>961</v>
      </c>
      <c r="W1623" s="267">
        <v>0.890639481000927</v>
      </c>
      <c r="X1623" s="267">
        <v>0.890639481000927</v>
      </c>
      <c r="Y1623" s="268">
        <v>0.917205692108668</v>
      </c>
      <c r="Z1623" s="268">
        <v>0.873333333333333</v>
      </c>
      <c r="AA1623" s="295">
        <v>-0.0265662111077407</v>
      </c>
      <c r="AB1623" s="264">
        <v>9878</v>
      </c>
      <c r="AC1623" s="264">
        <v>8993</v>
      </c>
      <c r="AD1623" s="264">
        <v>10719</v>
      </c>
      <c r="AE1623" s="264">
        <v>10250</v>
      </c>
      <c r="AF1623" s="268">
        <v>0.910406964972666</v>
      </c>
      <c r="AG1623" s="268">
        <v>0.956245918462543</v>
      </c>
      <c r="AH1623" s="295">
        <v>-0.0458389534898767</v>
      </c>
    </row>
    <row r="1624" spans="1:34">
      <c r="A1624" s="315" t="s">
        <v>2708</v>
      </c>
      <c r="B1624" s="321" t="s">
        <v>3379</v>
      </c>
      <c r="C1624" s="293" t="s">
        <v>3035</v>
      </c>
      <c r="D1624" s="321" t="s">
        <v>3036</v>
      </c>
      <c r="E1624" s="263">
        <v>1</v>
      </c>
      <c r="F1624" s="263">
        <v>1</v>
      </c>
      <c r="G1624" s="263">
        <v>1</v>
      </c>
      <c r="H1624" s="264">
        <v>0</v>
      </c>
      <c r="I1624" s="264">
        <v>0</v>
      </c>
      <c r="J1624" s="264">
        <v>0</v>
      </c>
      <c r="K1624" s="264">
        <v>2</v>
      </c>
      <c r="L1624" s="264">
        <v>2</v>
      </c>
      <c r="M1624" s="264">
        <v>2</v>
      </c>
      <c r="N1624" s="267">
        <v>1</v>
      </c>
      <c r="O1624" s="266">
        <v>1</v>
      </c>
      <c r="P1624" s="294">
        <v>0.9</v>
      </c>
      <c r="Q1624" s="267">
        <v>1</v>
      </c>
      <c r="R1624" s="267">
        <v>0</v>
      </c>
      <c r="S1624" s="267">
        <v>1</v>
      </c>
      <c r="T1624" s="295">
        <v>1</v>
      </c>
      <c r="U1624" s="266">
        <v>1</v>
      </c>
      <c r="V1624" s="266">
        <v>1</v>
      </c>
      <c r="W1624" s="267">
        <v>1</v>
      </c>
      <c r="X1624" s="267">
        <v>1</v>
      </c>
      <c r="Y1624" s="268">
        <v>0</v>
      </c>
      <c r="Z1624" s="268">
        <v>1</v>
      </c>
      <c r="AA1624" s="295">
        <v>1</v>
      </c>
      <c r="AB1624" s="264">
        <v>6</v>
      </c>
      <c r="AC1624" s="264">
        <v>6</v>
      </c>
      <c r="AD1624" s="264">
        <v>22</v>
      </c>
      <c r="AE1624" s="264">
        <v>0</v>
      </c>
      <c r="AF1624" s="268">
        <v>1</v>
      </c>
      <c r="AG1624" s="268">
        <v>0</v>
      </c>
      <c r="AH1624" s="295">
        <v>1</v>
      </c>
    </row>
    <row r="1625" spans="1:34">
      <c r="A1625" s="315" t="s">
        <v>2708</v>
      </c>
      <c r="B1625" s="321" t="s">
        <v>3374</v>
      </c>
      <c r="C1625" s="293" t="s">
        <v>3037</v>
      </c>
      <c r="D1625" s="321" t="s">
        <v>3038</v>
      </c>
      <c r="E1625" s="263">
        <v>2740</v>
      </c>
      <c r="F1625" s="263">
        <v>2725</v>
      </c>
      <c r="G1625" s="263">
        <v>2555</v>
      </c>
      <c r="H1625" s="264">
        <v>2404</v>
      </c>
      <c r="I1625" s="264">
        <v>2274</v>
      </c>
      <c r="J1625" s="264">
        <v>2148</v>
      </c>
      <c r="K1625" s="264">
        <v>2014</v>
      </c>
      <c r="L1625" s="264">
        <v>1996</v>
      </c>
      <c r="M1625" s="264">
        <v>1881</v>
      </c>
      <c r="N1625" s="267">
        <v>0.994525547445255</v>
      </c>
      <c r="O1625" s="266">
        <v>2725</v>
      </c>
      <c r="P1625" s="294">
        <v>0.9</v>
      </c>
      <c r="Q1625" s="267">
        <v>0.994525547445255</v>
      </c>
      <c r="R1625" s="267">
        <v>0.945923460898503</v>
      </c>
      <c r="S1625" s="267">
        <v>0.991062562065541</v>
      </c>
      <c r="T1625" s="295">
        <v>0.0486020865467529</v>
      </c>
      <c r="U1625" s="266">
        <v>2740</v>
      </c>
      <c r="V1625" s="266">
        <v>2555</v>
      </c>
      <c r="W1625" s="267">
        <v>0.932481751824818</v>
      </c>
      <c r="X1625" s="267">
        <v>0.932481751824818</v>
      </c>
      <c r="Y1625" s="268">
        <v>0.89351081530782</v>
      </c>
      <c r="Z1625" s="268">
        <v>0.933962264150943</v>
      </c>
      <c r="AA1625" s="295">
        <v>0.0389709365169972</v>
      </c>
      <c r="AB1625" s="264">
        <v>18219</v>
      </c>
      <c r="AC1625" s="264">
        <v>16702</v>
      </c>
      <c r="AD1625" s="264">
        <v>20572</v>
      </c>
      <c r="AE1625" s="264">
        <v>18940</v>
      </c>
      <c r="AF1625" s="268">
        <v>0.916735276359844</v>
      </c>
      <c r="AG1625" s="268">
        <v>0.920668870309158</v>
      </c>
      <c r="AH1625" s="295">
        <v>-0.00393359394931403</v>
      </c>
    </row>
    <row r="1626" spans="1:34">
      <c r="A1626" s="315" t="s">
        <v>2708</v>
      </c>
      <c r="B1626" s="321" t="s">
        <v>3374</v>
      </c>
      <c r="C1626" s="293" t="s">
        <v>3039</v>
      </c>
      <c r="D1626" s="321" t="s">
        <v>3040</v>
      </c>
      <c r="E1626" s="263">
        <v>2353</v>
      </c>
      <c r="F1626" s="263">
        <v>2323</v>
      </c>
      <c r="G1626" s="263">
        <v>1942</v>
      </c>
      <c r="H1626" s="264">
        <v>2135</v>
      </c>
      <c r="I1626" s="264">
        <v>2100</v>
      </c>
      <c r="J1626" s="264">
        <v>1903</v>
      </c>
      <c r="K1626" s="264">
        <v>1907</v>
      </c>
      <c r="L1626" s="264">
        <v>1864</v>
      </c>
      <c r="M1626" s="264">
        <v>1690</v>
      </c>
      <c r="N1626" s="267">
        <v>0.987250318742031</v>
      </c>
      <c r="O1626" s="266">
        <v>2323</v>
      </c>
      <c r="P1626" s="294">
        <v>0.9</v>
      </c>
      <c r="Q1626" s="267">
        <v>0.987250318742031</v>
      </c>
      <c r="R1626" s="267">
        <v>0.983606557377049</v>
      </c>
      <c r="S1626" s="267">
        <v>0.97745149449397</v>
      </c>
      <c r="T1626" s="295">
        <v>0.00364376136498223</v>
      </c>
      <c r="U1626" s="266">
        <v>2353</v>
      </c>
      <c r="V1626" s="266">
        <v>1942</v>
      </c>
      <c r="W1626" s="267">
        <v>0.825329366765831</v>
      </c>
      <c r="X1626" s="267">
        <v>0.825329366765831</v>
      </c>
      <c r="Y1626" s="268">
        <v>0.891334894613583</v>
      </c>
      <c r="Z1626" s="268">
        <v>0.886208704771893</v>
      </c>
      <c r="AA1626" s="295">
        <v>-0.0660055278477523</v>
      </c>
      <c r="AB1626" s="264">
        <v>15827</v>
      </c>
      <c r="AC1626" s="264">
        <v>13781</v>
      </c>
      <c r="AD1626" s="264">
        <v>15992</v>
      </c>
      <c r="AE1626" s="264">
        <v>14331</v>
      </c>
      <c r="AF1626" s="268">
        <v>0.870727238263727</v>
      </c>
      <c r="AG1626" s="268">
        <v>0.896135567783892</v>
      </c>
      <c r="AH1626" s="295">
        <v>-0.0254083295201654</v>
      </c>
    </row>
    <row r="1627" spans="1:34">
      <c r="A1627" s="315" t="s">
        <v>2708</v>
      </c>
      <c r="B1627" s="321" t="s">
        <v>3377</v>
      </c>
      <c r="C1627" s="293" t="s">
        <v>3041</v>
      </c>
      <c r="D1627" s="321" t="s">
        <v>3042</v>
      </c>
      <c r="E1627" s="263">
        <v>2637</v>
      </c>
      <c r="F1627" s="263">
        <v>2576</v>
      </c>
      <c r="G1627" s="263">
        <v>2224</v>
      </c>
      <c r="H1627" s="264">
        <v>1933</v>
      </c>
      <c r="I1627" s="264">
        <v>1908</v>
      </c>
      <c r="J1627" s="264">
        <v>1674</v>
      </c>
      <c r="K1627" s="264">
        <v>983</v>
      </c>
      <c r="L1627" s="264">
        <v>974</v>
      </c>
      <c r="M1627" s="264">
        <v>880</v>
      </c>
      <c r="N1627" s="267">
        <v>0.976867652635571</v>
      </c>
      <c r="O1627" s="266">
        <v>2576</v>
      </c>
      <c r="P1627" s="294">
        <v>0.9</v>
      </c>
      <c r="Q1627" s="267">
        <v>0.976867652635571</v>
      </c>
      <c r="R1627" s="267">
        <v>0.987066735644077</v>
      </c>
      <c r="S1627" s="267">
        <v>0.990844354018311</v>
      </c>
      <c r="T1627" s="295">
        <v>-0.0101990830085058</v>
      </c>
      <c r="U1627" s="266">
        <v>2637</v>
      </c>
      <c r="V1627" s="266">
        <v>2224</v>
      </c>
      <c r="W1627" s="267">
        <v>0.843382631778536</v>
      </c>
      <c r="X1627" s="267">
        <v>0.843382631778536</v>
      </c>
      <c r="Y1627" s="268">
        <v>0.866011381272633</v>
      </c>
      <c r="Z1627" s="268">
        <v>0.895218718209563</v>
      </c>
      <c r="AA1627" s="295">
        <v>-0.022628749494097</v>
      </c>
      <c r="AB1627" s="264">
        <v>15409</v>
      </c>
      <c r="AC1627" s="264">
        <v>12887</v>
      </c>
      <c r="AD1627" s="264">
        <v>18883</v>
      </c>
      <c r="AE1627" s="264">
        <v>15564</v>
      </c>
      <c r="AF1627" s="268">
        <v>0.836329417872672</v>
      </c>
      <c r="AG1627" s="268">
        <v>0.824233437483451</v>
      </c>
      <c r="AH1627" s="295">
        <v>0.0120959803892211</v>
      </c>
    </row>
    <row r="1628" spans="1:34">
      <c r="A1628" s="315" t="s">
        <v>2708</v>
      </c>
      <c r="B1628" s="321" t="s">
        <v>3377</v>
      </c>
      <c r="C1628" s="293" t="s">
        <v>3043</v>
      </c>
      <c r="D1628" s="321" t="s">
        <v>3044</v>
      </c>
      <c r="E1628" s="263">
        <v>1242</v>
      </c>
      <c r="F1628" s="263">
        <v>1181</v>
      </c>
      <c r="G1628" s="263">
        <v>1000</v>
      </c>
      <c r="H1628" s="264">
        <v>859</v>
      </c>
      <c r="I1628" s="264">
        <v>834</v>
      </c>
      <c r="J1628" s="264">
        <v>715</v>
      </c>
      <c r="K1628" s="264">
        <v>477</v>
      </c>
      <c r="L1628" s="264">
        <v>461</v>
      </c>
      <c r="M1628" s="264">
        <v>420</v>
      </c>
      <c r="N1628" s="267">
        <v>0.950885668276973</v>
      </c>
      <c r="O1628" s="266">
        <v>1181</v>
      </c>
      <c r="P1628" s="294">
        <v>0.9</v>
      </c>
      <c r="Q1628" s="267">
        <v>0.950885668276973</v>
      </c>
      <c r="R1628" s="267">
        <v>0.970896391152503</v>
      </c>
      <c r="S1628" s="267">
        <v>0.966457023060797</v>
      </c>
      <c r="T1628" s="295">
        <v>-0.0200107228755303</v>
      </c>
      <c r="U1628" s="266">
        <v>1242</v>
      </c>
      <c r="V1628" s="266">
        <v>1000</v>
      </c>
      <c r="W1628" s="267">
        <v>0.805152979066023</v>
      </c>
      <c r="X1628" s="267">
        <v>0.805152979066023</v>
      </c>
      <c r="Y1628" s="268">
        <v>0.832363213038417</v>
      </c>
      <c r="Z1628" s="268">
        <v>0.880503144654088</v>
      </c>
      <c r="AA1628" s="295">
        <v>-0.0272102339723942</v>
      </c>
      <c r="AB1628" s="264">
        <v>7088</v>
      </c>
      <c r="AC1628" s="264">
        <v>5740</v>
      </c>
      <c r="AD1628" s="264">
        <v>8242</v>
      </c>
      <c r="AE1628" s="264">
        <v>6607</v>
      </c>
      <c r="AF1628" s="268">
        <v>0.809819413092551</v>
      </c>
      <c r="AG1628" s="268">
        <v>0.801625818975977</v>
      </c>
      <c r="AH1628" s="295">
        <v>0.00819359411657405</v>
      </c>
    </row>
    <row r="1629" spans="1:34">
      <c r="A1629" s="315" t="s">
        <v>2708</v>
      </c>
      <c r="B1629" s="321" t="s">
        <v>3377</v>
      </c>
      <c r="C1629" s="293" t="s">
        <v>3045</v>
      </c>
      <c r="D1629" s="321" t="s">
        <v>3046</v>
      </c>
      <c r="E1629" s="263">
        <v>2428</v>
      </c>
      <c r="F1629" s="263">
        <v>2296</v>
      </c>
      <c r="G1629" s="263">
        <v>1627</v>
      </c>
      <c r="H1629" s="264">
        <v>1692</v>
      </c>
      <c r="I1629" s="264">
        <v>1592</v>
      </c>
      <c r="J1629" s="264">
        <v>1143</v>
      </c>
      <c r="K1629" s="264">
        <v>2112</v>
      </c>
      <c r="L1629" s="264">
        <v>2090</v>
      </c>
      <c r="M1629" s="264">
        <v>1796</v>
      </c>
      <c r="N1629" s="267">
        <v>0.945634266886326</v>
      </c>
      <c r="O1629" s="266">
        <v>2296</v>
      </c>
      <c r="P1629" s="294">
        <v>0.9</v>
      </c>
      <c r="Q1629" s="267">
        <v>0.945634266886326</v>
      </c>
      <c r="R1629" s="267">
        <v>0.940898345153664</v>
      </c>
      <c r="S1629" s="267">
        <v>0.989583333333333</v>
      </c>
      <c r="T1629" s="295">
        <v>0.00473592173266191</v>
      </c>
      <c r="U1629" s="266">
        <v>2428</v>
      </c>
      <c r="V1629" s="266">
        <v>1627</v>
      </c>
      <c r="W1629" s="267">
        <v>0.670098846787479</v>
      </c>
      <c r="X1629" s="267">
        <v>0.670098846787479</v>
      </c>
      <c r="Y1629" s="268">
        <v>0.675531914893617</v>
      </c>
      <c r="Z1629" s="268">
        <v>0.850378787878788</v>
      </c>
      <c r="AA1629" s="295">
        <v>-0.00543306810613753</v>
      </c>
      <c r="AB1629" s="264">
        <v>17511</v>
      </c>
      <c r="AC1629" s="264">
        <v>12707</v>
      </c>
      <c r="AD1629" s="264">
        <v>19093</v>
      </c>
      <c r="AE1629" s="264">
        <v>13587</v>
      </c>
      <c r="AF1629" s="268">
        <v>0.725658157729427</v>
      </c>
      <c r="AG1629" s="268">
        <v>0.711622060440999</v>
      </c>
      <c r="AH1629" s="295">
        <v>0.0140360972884279</v>
      </c>
    </row>
    <row r="1630" spans="1:34">
      <c r="A1630" s="315" t="s">
        <v>2708</v>
      </c>
      <c r="B1630" s="321" t="s">
        <v>3376</v>
      </c>
      <c r="C1630" s="293" t="s">
        <v>3047</v>
      </c>
      <c r="D1630" s="321" t="s">
        <v>3048</v>
      </c>
      <c r="E1630" s="263">
        <v>845</v>
      </c>
      <c r="F1630" s="263">
        <v>845</v>
      </c>
      <c r="G1630" s="263">
        <v>791</v>
      </c>
      <c r="H1630" s="264">
        <v>768</v>
      </c>
      <c r="I1630" s="264">
        <v>768</v>
      </c>
      <c r="J1630" s="264">
        <v>720</v>
      </c>
      <c r="K1630" s="264">
        <v>918</v>
      </c>
      <c r="L1630" s="264">
        <v>918</v>
      </c>
      <c r="M1630" s="264">
        <v>889</v>
      </c>
      <c r="N1630" s="267">
        <v>1</v>
      </c>
      <c r="O1630" s="266">
        <v>845</v>
      </c>
      <c r="P1630" s="294">
        <v>0.9</v>
      </c>
      <c r="Q1630" s="267">
        <v>1</v>
      </c>
      <c r="R1630" s="267">
        <v>1</v>
      </c>
      <c r="S1630" s="267">
        <v>1</v>
      </c>
      <c r="T1630" s="295">
        <v>0</v>
      </c>
      <c r="U1630" s="266">
        <v>845</v>
      </c>
      <c r="V1630" s="266">
        <v>791</v>
      </c>
      <c r="W1630" s="267">
        <v>0.936094674556213</v>
      </c>
      <c r="X1630" s="267">
        <v>0.936094674556213</v>
      </c>
      <c r="Y1630" s="268">
        <v>0.9375</v>
      </c>
      <c r="Z1630" s="268">
        <v>0.968409586056645</v>
      </c>
      <c r="AA1630" s="295">
        <v>-0.00140532544378702</v>
      </c>
      <c r="AB1630" s="264">
        <v>7221</v>
      </c>
      <c r="AC1630" s="264">
        <v>6942</v>
      </c>
      <c r="AD1630" s="264">
        <v>8895</v>
      </c>
      <c r="AE1630" s="264">
        <v>8587</v>
      </c>
      <c r="AF1630" s="268">
        <v>0.961362692147902</v>
      </c>
      <c r="AG1630" s="268">
        <v>0.965373805508713</v>
      </c>
      <c r="AH1630" s="295">
        <v>-0.00401111336081084</v>
      </c>
    </row>
    <row r="1631" spans="1:34">
      <c r="A1631" s="315" t="s">
        <v>2708</v>
      </c>
      <c r="B1631" s="321" t="s">
        <v>3376</v>
      </c>
      <c r="C1631" s="293" t="s">
        <v>3049</v>
      </c>
      <c r="D1631" s="321" t="s">
        <v>3050</v>
      </c>
      <c r="E1631" s="263">
        <v>1600</v>
      </c>
      <c r="F1631" s="263">
        <v>1372</v>
      </c>
      <c r="G1631" s="263">
        <v>1346</v>
      </c>
      <c r="H1631" s="264">
        <v>1526</v>
      </c>
      <c r="I1631" s="264">
        <v>1307</v>
      </c>
      <c r="J1631" s="264">
        <v>1224</v>
      </c>
      <c r="K1631" s="264">
        <v>1298</v>
      </c>
      <c r="L1631" s="264">
        <v>959</v>
      </c>
      <c r="M1631" s="264">
        <v>942</v>
      </c>
      <c r="N1631" s="267">
        <v>0.8575</v>
      </c>
      <c r="O1631" s="266">
        <v>1372</v>
      </c>
      <c r="P1631" s="294">
        <v>0.9</v>
      </c>
      <c r="Q1631" s="267">
        <v>0.8575</v>
      </c>
      <c r="R1631" s="267">
        <v>0.8564875491481</v>
      </c>
      <c r="S1631" s="267">
        <v>0.738828967642527</v>
      </c>
      <c r="T1631" s="295">
        <v>0.00101245085190038</v>
      </c>
      <c r="U1631" s="266">
        <v>1600</v>
      </c>
      <c r="V1631" s="266">
        <v>1346</v>
      </c>
      <c r="W1631" s="267">
        <v>0.84125</v>
      </c>
      <c r="X1631" s="267">
        <v>0.84125</v>
      </c>
      <c r="Y1631" s="268">
        <v>0.802096985583224</v>
      </c>
      <c r="Z1631" s="268">
        <v>0.725731895223421</v>
      </c>
      <c r="AA1631" s="295">
        <v>0.039153014416776</v>
      </c>
      <c r="AB1631" s="264">
        <v>9387</v>
      </c>
      <c r="AC1631" s="264">
        <v>7717</v>
      </c>
      <c r="AD1631" s="264">
        <v>9462</v>
      </c>
      <c r="AE1631" s="264">
        <v>7782</v>
      </c>
      <c r="AF1631" s="268">
        <v>0.822094385852775</v>
      </c>
      <c r="AG1631" s="268">
        <v>0.822447685478757</v>
      </c>
      <c r="AH1631" s="295">
        <v>-0.000353299625981962</v>
      </c>
    </row>
    <row r="1632" spans="1:34">
      <c r="A1632" s="315" t="s">
        <v>2708</v>
      </c>
      <c r="B1632" s="321" t="s">
        <v>3375</v>
      </c>
      <c r="C1632" s="293" t="s">
        <v>3051</v>
      </c>
      <c r="D1632" s="321" t="s">
        <v>3052</v>
      </c>
      <c r="E1632" s="263">
        <v>3585</v>
      </c>
      <c r="F1632" s="263">
        <v>3338</v>
      </c>
      <c r="G1632" s="263">
        <v>3326</v>
      </c>
      <c r="H1632" s="264">
        <v>3024</v>
      </c>
      <c r="I1632" s="264">
        <v>2772</v>
      </c>
      <c r="J1632" s="264">
        <v>2811</v>
      </c>
      <c r="K1632" s="264">
        <v>2984</v>
      </c>
      <c r="L1632" s="264">
        <v>2556</v>
      </c>
      <c r="M1632" s="264">
        <v>2783</v>
      </c>
      <c r="N1632" s="267">
        <v>0.931101813110181</v>
      </c>
      <c r="O1632" s="266">
        <v>3338</v>
      </c>
      <c r="P1632" s="294">
        <v>0.9</v>
      </c>
      <c r="Q1632" s="267">
        <v>0.931101813110181</v>
      </c>
      <c r="R1632" s="267">
        <v>0.916666666666667</v>
      </c>
      <c r="S1632" s="267">
        <v>0.85656836461126</v>
      </c>
      <c r="T1632" s="295">
        <v>0.0144351464435147</v>
      </c>
      <c r="U1632" s="266">
        <v>3585</v>
      </c>
      <c r="V1632" s="266">
        <v>3326</v>
      </c>
      <c r="W1632" s="267">
        <v>0.927754532775453</v>
      </c>
      <c r="X1632" s="267">
        <v>0.927754532775453</v>
      </c>
      <c r="Y1632" s="268">
        <v>0.929563492063492</v>
      </c>
      <c r="Z1632" s="268">
        <v>0.932640750670241</v>
      </c>
      <c r="AA1632" s="295">
        <v>-0.00180895928803881</v>
      </c>
      <c r="AB1632" s="264">
        <v>25335</v>
      </c>
      <c r="AC1632" s="264">
        <v>23921</v>
      </c>
      <c r="AD1632" s="264">
        <v>29702</v>
      </c>
      <c r="AE1632" s="264">
        <v>28202</v>
      </c>
      <c r="AF1632" s="268">
        <v>0.944187882376159</v>
      </c>
      <c r="AG1632" s="268">
        <v>0.949498350279443</v>
      </c>
      <c r="AH1632" s="295">
        <v>-0.00531046790328304</v>
      </c>
    </row>
    <row r="1633" spans="1:34">
      <c r="A1633" s="315" t="s">
        <v>2708</v>
      </c>
      <c r="B1633" s="321" t="s">
        <v>3376</v>
      </c>
      <c r="C1633" s="293" t="s">
        <v>3053</v>
      </c>
      <c r="D1633" s="321" t="s">
        <v>3054</v>
      </c>
      <c r="E1633" s="263">
        <v>3009</v>
      </c>
      <c r="F1633" s="263">
        <v>2142</v>
      </c>
      <c r="G1633" s="263">
        <v>1851</v>
      </c>
      <c r="H1633" s="264">
        <v>3486</v>
      </c>
      <c r="I1633" s="264">
        <v>2627</v>
      </c>
      <c r="J1633" s="264">
        <v>2060</v>
      </c>
      <c r="K1633" s="264">
        <v>3104</v>
      </c>
      <c r="L1633" s="264">
        <v>2813</v>
      </c>
      <c r="M1633" s="264">
        <v>1466</v>
      </c>
      <c r="N1633" s="267">
        <v>0.711864406779661</v>
      </c>
      <c r="O1633" s="266">
        <v>2142</v>
      </c>
      <c r="P1633" s="294">
        <v>0.9</v>
      </c>
      <c r="Q1633" s="267">
        <v>0.711864406779661</v>
      </c>
      <c r="R1633" s="267">
        <v>0.753585771658061</v>
      </c>
      <c r="S1633" s="267">
        <v>0.90625</v>
      </c>
      <c r="T1633" s="295">
        <v>-0.0417213648783998</v>
      </c>
      <c r="U1633" s="266">
        <v>3009</v>
      </c>
      <c r="V1633" s="266">
        <v>1851</v>
      </c>
      <c r="W1633" s="267">
        <v>0.615154536390828</v>
      </c>
      <c r="X1633" s="267">
        <v>0.615154536390828</v>
      </c>
      <c r="Y1633" s="268">
        <v>0.590935169248422</v>
      </c>
      <c r="Z1633" s="268">
        <v>0.47229381443299</v>
      </c>
      <c r="AA1633" s="295">
        <v>0.0242193671424052</v>
      </c>
      <c r="AB1633" s="264">
        <v>21721</v>
      </c>
      <c r="AC1633" s="264">
        <v>12863</v>
      </c>
      <c r="AD1633" s="264">
        <v>24957</v>
      </c>
      <c r="AE1633" s="264">
        <v>14772</v>
      </c>
      <c r="AF1633" s="268">
        <v>0.592191888034621</v>
      </c>
      <c r="AG1633" s="268">
        <v>0.591898064671235</v>
      </c>
      <c r="AH1633" s="295">
        <v>0.000293823363386347</v>
      </c>
    </row>
    <row r="1634" spans="1:34">
      <c r="A1634" s="315" t="s">
        <v>2708</v>
      </c>
      <c r="B1634" s="321" t="s">
        <v>3376</v>
      </c>
      <c r="C1634" s="293" t="s">
        <v>3055</v>
      </c>
      <c r="D1634" s="321" t="s">
        <v>3056</v>
      </c>
      <c r="E1634" s="263">
        <v>0</v>
      </c>
      <c r="F1634" s="263">
        <v>0</v>
      </c>
      <c r="G1634" s="263">
        <v>0</v>
      </c>
      <c r="H1634" s="264">
        <v>0</v>
      </c>
      <c r="I1634" s="264">
        <v>0</v>
      </c>
      <c r="J1634" s="264">
        <v>0</v>
      </c>
      <c r="K1634" s="264">
        <v>0</v>
      </c>
      <c r="L1634" s="264">
        <v>0</v>
      </c>
      <c r="M1634" s="264">
        <v>0</v>
      </c>
      <c r="N1634" s="267">
        <v>0</v>
      </c>
      <c r="O1634" s="266">
        <v>0</v>
      </c>
      <c r="P1634" s="294">
        <v>0.9</v>
      </c>
      <c r="Q1634" s="267">
        <v>0</v>
      </c>
      <c r="R1634" s="267">
        <v>0</v>
      </c>
      <c r="S1634" s="267">
        <v>0</v>
      </c>
      <c r="T1634" s="295">
        <v>0</v>
      </c>
      <c r="U1634" s="266">
        <v>0</v>
      </c>
      <c r="V1634" s="266">
        <v>0</v>
      </c>
      <c r="W1634" s="267">
        <v>0</v>
      </c>
      <c r="X1634" s="267">
        <v>0</v>
      </c>
      <c r="Y1634" s="268">
        <v>0</v>
      </c>
      <c r="Z1634" s="268">
        <v>0</v>
      </c>
      <c r="AA1634" s="295">
        <v>0</v>
      </c>
      <c r="AB1634" s="264">
        <v>0</v>
      </c>
      <c r="AC1634" s="264">
        <v>0</v>
      </c>
      <c r="AD1634" s="264">
        <v>3</v>
      </c>
      <c r="AE1634" s="264">
        <v>3</v>
      </c>
      <c r="AF1634" s="268">
        <v>0</v>
      </c>
      <c r="AG1634" s="268">
        <v>1</v>
      </c>
      <c r="AH1634" s="295">
        <v>-1</v>
      </c>
    </row>
    <row r="1635" spans="1:34">
      <c r="A1635" s="315" t="s">
        <v>2708</v>
      </c>
      <c r="B1635" s="321" t="s">
        <v>3376</v>
      </c>
      <c r="C1635" s="293" t="s">
        <v>3057</v>
      </c>
      <c r="D1635" s="321" t="s">
        <v>3058</v>
      </c>
      <c r="E1635" s="263">
        <v>0</v>
      </c>
      <c r="F1635" s="263">
        <v>0</v>
      </c>
      <c r="G1635" s="263">
        <v>0</v>
      </c>
      <c r="H1635" s="264">
        <v>1</v>
      </c>
      <c r="I1635" s="264">
        <v>0</v>
      </c>
      <c r="J1635" s="264">
        <v>0</v>
      </c>
      <c r="K1635" s="264">
        <v>0</v>
      </c>
      <c r="L1635" s="264">
        <v>0</v>
      </c>
      <c r="M1635" s="264">
        <v>0</v>
      </c>
      <c r="N1635" s="267">
        <v>0</v>
      </c>
      <c r="O1635" s="266">
        <v>0</v>
      </c>
      <c r="P1635" s="294">
        <v>0.9</v>
      </c>
      <c r="Q1635" s="267">
        <v>0</v>
      </c>
      <c r="R1635" s="267">
        <v>0</v>
      </c>
      <c r="S1635" s="267">
        <v>0</v>
      </c>
      <c r="T1635" s="295">
        <v>0</v>
      </c>
      <c r="U1635" s="266">
        <v>0</v>
      </c>
      <c r="V1635" s="266">
        <v>0</v>
      </c>
      <c r="W1635" s="267">
        <v>0</v>
      </c>
      <c r="X1635" s="267">
        <v>0</v>
      </c>
      <c r="Y1635" s="268">
        <v>0</v>
      </c>
      <c r="Z1635" s="268">
        <v>0</v>
      </c>
      <c r="AA1635" s="295">
        <v>0</v>
      </c>
      <c r="AB1635" s="264">
        <v>3</v>
      </c>
      <c r="AC1635" s="264">
        <v>2</v>
      </c>
      <c r="AD1635" s="264">
        <v>5</v>
      </c>
      <c r="AE1635" s="264">
        <v>5</v>
      </c>
      <c r="AF1635" s="268">
        <v>0.666666666666667</v>
      </c>
      <c r="AG1635" s="268">
        <v>1</v>
      </c>
      <c r="AH1635" s="295">
        <v>-0.333333333333333</v>
      </c>
    </row>
    <row r="1636" spans="1:34">
      <c r="A1636" s="315" t="s">
        <v>2708</v>
      </c>
      <c r="B1636" s="321" t="s">
        <v>3375</v>
      </c>
      <c r="C1636" s="293" t="s">
        <v>3059</v>
      </c>
      <c r="D1636" s="321" t="s">
        <v>3060</v>
      </c>
      <c r="E1636" s="263">
        <v>0</v>
      </c>
      <c r="F1636" s="263">
        <v>0</v>
      </c>
      <c r="G1636" s="263">
        <v>0</v>
      </c>
      <c r="H1636" s="264">
        <v>0</v>
      </c>
      <c r="I1636" s="264">
        <v>0</v>
      </c>
      <c r="J1636" s="264">
        <v>0</v>
      </c>
      <c r="K1636" s="264">
        <v>0</v>
      </c>
      <c r="L1636" s="264">
        <v>0</v>
      </c>
      <c r="M1636" s="264">
        <v>0</v>
      </c>
      <c r="N1636" s="267">
        <v>0</v>
      </c>
      <c r="O1636" s="266">
        <v>0</v>
      </c>
      <c r="P1636" s="294">
        <v>0.9</v>
      </c>
      <c r="Q1636" s="267">
        <v>0</v>
      </c>
      <c r="R1636" s="267">
        <v>0</v>
      </c>
      <c r="S1636" s="267">
        <v>0</v>
      </c>
      <c r="T1636" s="295">
        <v>0</v>
      </c>
      <c r="U1636" s="266">
        <v>0</v>
      </c>
      <c r="V1636" s="266">
        <v>0</v>
      </c>
      <c r="W1636" s="267">
        <v>0</v>
      </c>
      <c r="X1636" s="267">
        <v>0</v>
      </c>
      <c r="Y1636" s="268">
        <v>0</v>
      </c>
      <c r="Z1636" s="268">
        <v>0</v>
      </c>
      <c r="AA1636" s="295">
        <v>0</v>
      </c>
      <c r="AB1636" s="264">
        <v>0</v>
      </c>
      <c r="AC1636" s="264">
        <v>0</v>
      </c>
      <c r="AD1636" s="264">
        <v>2</v>
      </c>
      <c r="AE1636" s="264">
        <v>2</v>
      </c>
      <c r="AF1636" s="268">
        <v>0</v>
      </c>
      <c r="AG1636" s="268">
        <v>1</v>
      </c>
      <c r="AH1636" s="295">
        <v>-1</v>
      </c>
    </row>
    <row r="1637" spans="1:34">
      <c r="A1637" s="315" t="s">
        <v>2708</v>
      </c>
      <c r="B1637" s="321" t="s">
        <v>3375</v>
      </c>
      <c r="C1637" s="293" t="s">
        <v>3061</v>
      </c>
      <c r="D1637" s="321" t="s">
        <v>3062</v>
      </c>
      <c r="E1637" s="263">
        <v>0</v>
      </c>
      <c r="F1637" s="263">
        <v>0</v>
      </c>
      <c r="G1637" s="263">
        <v>0</v>
      </c>
      <c r="H1637" s="264">
        <v>0</v>
      </c>
      <c r="I1637" s="264">
        <v>0</v>
      </c>
      <c r="J1637" s="264">
        <v>0</v>
      </c>
      <c r="K1637" s="264">
        <v>0</v>
      </c>
      <c r="L1637" s="264">
        <v>0</v>
      </c>
      <c r="M1637" s="264">
        <v>0</v>
      </c>
      <c r="N1637" s="267">
        <v>0</v>
      </c>
      <c r="O1637" s="266">
        <v>0</v>
      </c>
      <c r="P1637" s="294">
        <v>0.9</v>
      </c>
      <c r="Q1637" s="267">
        <v>0</v>
      </c>
      <c r="R1637" s="267">
        <v>0</v>
      </c>
      <c r="S1637" s="267">
        <v>0</v>
      </c>
      <c r="T1637" s="295">
        <v>0</v>
      </c>
      <c r="U1637" s="266">
        <v>0</v>
      </c>
      <c r="V1637" s="266">
        <v>0</v>
      </c>
      <c r="W1637" s="267">
        <v>0</v>
      </c>
      <c r="X1637" s="267">
        <v>0</v>
      </c>
      <c r="Y1637" s="268">
        <v>0</v>
      </c>
      <c r="Z1637" s="268">
        <v>0</v>
      </c>
      <c r="AA1637" s="295">
        <v>0</v>
      </c>
      <c r="AB1637" s="264">
        <v>0</v>
      </c>
      <c r="AC1637" s="264">
        <v>0</v>
      </c>
      <c r="AD1637" s="264">
        <v>0</v>
      </c>
      <c r="AE1637" s="264">
        <v>0</v>
      </c>
      <c r="AF1637" s="268">
        <v>0</v>
      </c>
      <c r="AG1637" s="268">
        <v>0</v>
      </c>
      <c r="AH1637" s="295">
        <v>0</v>
      </c>
    </row>
    <row r="1638" spans="1:34">
      <c r="A1638" s="315" t="s">
        <v>2708</v>
      </c>
      <c r="B1638" s="321" t="s">
        <v>3375</v>
      </c>
      <c r="C1638" s="293" t="s">
        <v>3063</v>
      </c>
      <c r="D1638" s="321" t="s">
        <v>3064</v>
      </c>
      <c r="E1638" s="263">
        <v>3444</v>
      </c>
      <c r="F1638" s="263">
        <v>3345</v>
      </c>
      <c r="G1638" s="263">
        <v>3333</v>
      </c>
      <c r="H1638" s="264">
        <v>3438</v>
      </c>
      <c r="I1638" s="264">
        <v>3132</v>
      </c>
      <c r="J1638" s="264">
        <v>3297</v>
      </c>
      <c r="K1638" s="264">
        <v>2551</v>
      </c>
      <c r="L1638" s="264">
        <v>2103</v>
      </c>
      <c r="M1638" s="264">
        <v>2466</v>
      </c>
      <c r="N1638" s="267">
        <v>0.971254355400697</v>
      </c>
      <c r="O1638" s="266">
        <v>3345</v>
      </c>
      <c r="P1638" s="294">
        <v>0.9</v>
      </c>
      <c r="Q1638" s="267">
        <v>0.971254355400697</v>
      </c>
      <c r="R1638" s="267">
        <v>0.910994764397906</v>
      </c>
      <c r="S1638" s="267">
        <v>0.824382595060761</v>
      </c>
      <c r="T1638" s="295">
        <v>0.0602595910027911</v>
      </c>
      <c r="U1638" s="266">
        <v>3444</v>
      </c>
      <c r="V1638" s="266">
        <v>3333</v>
      </c>
      <c r="W1638" s="267">
        <v>0.967770034843206</v>
      </c>
      <c r="X1638" s="267">
        <v>0.967770034843206</v>
      </c>
      <c r="Y1638" s="268">
        <v>0.958987783595113</v>
      </c>
      <c r="Z1638" s="268">
        <v>0.966679733437868</v>
      </c>
      <c r="AA1638" s="295">
        <v>0.00878225124809218</v>
      </c>
      <c r="AB1638" s="264">
        <v>23874</v>
      </c>
      <c r="AC1638" s="264">
        <v>23129</v>
      </c>
      <c r="AD1638" s="264">
        <v>27609</v>
      </c>
      <c r="AE1638" s="264">
        <v>26683</v>
      </c>
      <c r="AF1638" s="268">
        <v>0.968794504481863</v>
      </c>
      <c r="AG1638" s="268">
        <v>0.966460212249629</v>
      </c>
      <c r="AH1638" s="295">
        <v>0.00233429223223436</v>
      </c>
    </row>
    <row r="1639" spans="1:34">
      <c r="A1639" s="315" t="s">
        <v>2708</v>
      </c>
      <c r="B1639" s="321" t="s">
        <v>3375</v>
      </c>
      <c r="C1639" s="293" t="s">
        <v>3065</v>
      </c>
      <c r="D1639" s="321" t="s">
        <v>3066</v>
      </c>
      <c r="E1639" s="263">
        <v>0</v>
      </c>
      <c r="F1639" s="263">
        <v>0</v>
      </c>
      <c r="G1639" s="263">
        <v>0</v>
      </c>
      <c r="H1639" s="264">
        <v>0</v>
      </c>
      <c r="I1639" s="264">
        <v>0</v>
      </c>
      <c r="J1639" s="264">
        <v>0</v>
      </c>
      <c r="K1639" s="264">
        <v>0</v>
      </c>
      <c r="L1639" s="264">
        <v>0</v>
      </c>
      <c r="M1639" s="264">
        <v>0</v>
      </c>
      <c r="N1639" s="267">
        <v>0</v>
      </c>
      <c r="O1639" s="266">
        <v>0</v>
      </c>
      <c r="P1639" s="294">
        <v>0.9</v>
      </c>
      <c r="Q1639" s="267">
        <v>0</v>
      </c>
      <c r="R1639" s="267">
        <v>0</v>
      </c>
      <c r="S1639" s="267">
        <v>0</v>
      </c>
      <c r="T1639" s="295">
        <v>0</v>
      </c>
      <c r="U1639" s="266">
        <v>0</v>
      </c>
      <c r="V1639" s="266">
        <v>0</v>
      </c>
      <c r="W1639" s="267">
        <v>0</v>
      </c>
      <c r="X1639" s="267">
        <v>0</v>
      </c>
      <c r="Y1639" s="268">
        <v>0</v>
      </c>
      <c r="Z1639" s="268">
        <v>0</v>
      </c>
      <c r="AA1639" s="295">
        <v>0</v>
      </c>
      <c r="AB1639" s="264">
        <v>0</v>
      </c>
      <c r="AC1639" s="264">
        <v>0</v>
      </c>
      <c r="AD1639" s="264">
        <v>0</v>
      </c>
      <c r="AE1639" s="264">
        <v>0</v>
      </c>
      <c r="AF1639" s="268">
        <v>0</v>
      </c>
      <c r="AG1639" s="268">
        <v>0</v>
      </c>
      <c r="AH1639" s="295">
        <v>0</v>
      </c>
    </row>
    <row r="1640" spans="1:34">
      <c r="A1640" s="315" t="s">
        <v>2708</v>
      </c>
      <c r="B1640" s="321" t="s">
        <v>3375</v>
      </c>
      <c r="C1640" s="293" t="s">
        <v>3067</v>
      </c>
      <c r="D1640" s="321" t="s">
        <v>3068</v>
      </c>
      <c r="E1640" s="263">
        <v>4746</v>
      </c>
      <c r="F1640" s="263">
        <v>4716</v>
      </c>
      <c r="G1640" s="263">
        <v>3676</v>
      </c>
      <c r="H1640" s="264">
        <v>4636</v>
      </c>
      <c r="I1640" s="264">
        <v>4570</v>
      </c>
      <c r="J1640" s="264">
        <v>3749</v>
      </c>
      <c r="K1640" s="264">
        <v>3477</v>
      </c>
      <c r="L1640" s="264">
        <v>3428</v>
      </c>
      <c r="M1640" s="264">
        <v>2769</v>
      </c>
      <c r="N1640" s="267">
        <v>0.993678887484197</v>
      </c>
      <c r="O1640" s="266">
        <v>4716</v>
      </c>
      <c r="P1640" s="294">
        <v>0.9</v>
      </c>
      <c r="Q1640" s="267">
        <v>0.993678887484197</v>
      </c>
      <c r="R1640" s="267">
        <v>0.985763589301122</v>
      </c>
      <c r="S1640" s="267">
        <v>0.985907391429393</v>
      </c>
      <c r="T1640" s="295">
        <v>0.00791529818307557</v>
      </c>
      <c r="U1640" s="266">
        <v>4746</v>
      </c>
      <c r="V1640" s="266">
        <v>3676</v>
      </c>
      <c r="W1640" s="267">
        <v>0.774546986936367</v>
      </c>
      <c r="X1640" s="267">
        <v>0.774546986936367</v>
      </c>
      <c r="Y1640" s="268">
        <v>0.808671268334771</v>
      </c>
      <c r="Z1640" s="268">
        <v>0.796376186367558</v>
      </c>
      <c r="AA1640" s="295">
        <v>-0.0341242813984038</v>
      </c>
      <c r="AB1640" s="264">
        <v>32249</v>
      </c>
      <c r="AC1640" s="264">
        <v>26117</v>
      </c>
      <c r="AD1640" s="264">
        <v>35890</v>
      </c>
      <c r="AE1640" s="264">
        <v>28889</v>
      </c>
      <c r="AF1640" s="268">
        <v>0.809854569133927</v>
      </c>
      <c r="AG1640" s="268">
        <v>0.804931735859571</v>
      </c>
      <c r="AH1640" s="295">
        <v>0.00492283327435572</v>
      </c>
    </row>
    <row r="1641" spans="1:34">
      <c r="A1641" s="315" t="s">
        <v>2708</v>
      </c>
      <c r="B1641" s="321" t="s">
        <v>3373</v>
      </c>
      <c r="C1641" s="293" t="s">
        <v>3069</v>
      </c>
      <c r="D1641" s="321" t="s">
        <v>3070</v>
      </c>
      <c r="E1641" s="263">
        <v>1875</v>
      </c>
      <c r="F1641" s="263">
        <v>1865</v>
      </c>
      <c r="G1641" s="263">
        <v>1451</v>
      </c>
      <c r="H1641" s="264">
        <v>2234</v>
      </c>
      <c r="I1641" s="264">
        <v>2207</v>
      </c>
      <c r="J1641" s="264">
        <v>1615</v>
      </c>
      <c r="K1641" s="264">
        <v>2461</v>
      </c>
      <c r="L1641" s="264">
        <v>2427</v>
      </c>
      <c r="M1641" s="264">
        <v>1807</v>
      </c>
      <c r="N1641" s="267">
        <v>0.994666666666667</v>
      </c>
      <c r="O1641" s="266">
        <v>1865</v>
      </c>
      <c r="P1641" s="294">
        <v>0.9</v>
      </c>
      <c r="Q1641" s="267">
        <v>0.994666666666667</v>
      </c>
      <c r="R1641" s="267">
        <v>0.987914055505819</v>
      </c>
      <c r="S1641" s="267">
        <v>0.986184477854531</v>
      </c>
      <c r="T1641" s="295">
        <v>0.00675261116084758</v>
      </c>
      <c r="U1641" s="266">
        <v>1875</v>
      </c>
      <c r="V1641" s="266">
        <v>1451</v>
      </c>
      <c r="W1641" s="267">
        <v>0.773866666666667</v>
      </c>
      <c r="X1641" s="267">
        <v>0.773866666666667</v>
      </c>
      <c r="Y1641" s="268">
        <v>0.722918531781558</v>
      </c>
      <c r="Z1641" s="268">
        <v>0.734254368143031</v>
      </c>
      <c r="AA1641" s="295">
        <v>0.050948134885109</v>
      </c>
      <c r="AB1641" s="264">
        <v>13885</v>
      </c>
      <c r="AC1641" s="264">
        <v>10097</v>
      </c>
      <c r="AD1641" s="264">
        <v>16326</v>
      </c>
      <c r="AE1641" s="264">
        <v>10384</v>
      </c>
      <c r="AF1641" s="268">
        <v>0.727187612531509</v>
      </c>
      <c r="AG1641" s="268">
        <v>0.636040671321818</v>
      </c>
      <c r="AH1641" s="295">
        <v>0.0911469412096909</v>
      </c>
    </row>
    <row r="1642" spans="1:34">
      <c r="A1642" s="315" t="s">
        <v>2708</v>
      </c>
      <c r="B1642" s="321" t="s">
        <v>3373</v>
      </c>
      <c r="C1642" s="293" t="s">
        <v>3071</v>
      </c>
      <c r="D1642" s="321" t="s">
        <v>3072</v>
      </c>
      <c r="E1642" s="263">
        <v>0</v>
      </c>
      <c r="F1642" s="263">
        <v>0</v>
      </c>
      <c r="G1642" s="263">
        <v>0</v>
      </c>
      <c r="H1642" s="264">
        <v>1</v>
      </c>
      <c r="I1642" s="264">
        <v>0</v>
      </c>
      <c r="J1642" s="264">
        <v>0</v>
      </c>
      <c r="K1642" s="264">
        <v>0</v>
      </c>
      <c r="L1642" s="264">
        <v>0</v>
      </c>
      <c r="M1642" s="264">
        <v>0</v>
      </c>
      <c r="N1642" s="267">
        <v>0</v>
      </c>
      <c r="O1642" s="266">
        <v>0</v>
      </c>
      <c r="P1642" s="294">
        <v>0.9</v>
      </c>
      <c r="Q1642" s="267">
        <v>0</v>
      </c>
      <c r="R1642" s="267">
        <v>0</v>
      </c>
      <c r="S1642" s="267">
        <v>0</v>
      </c>
      <c r="T1642" s="295">
        <v>0</v>
      </c>
      <c r="U1642" s="266">
        <v>0</v>
      </c>
      <c r="V1642" s="266">
        <v>0</v>
      </c>
      <c r="W1642" s="267">
        <v>0</v>
      </c>
      <c r="X1642" s="267">
        <v>0</v>
      </c>
      <c r="Y1642" s="268">
        <v>0</v>
      </c>
      <c r="Z1642" s="268">
        <v>0</v>
      </c>
      <c r="AA1642" s="295">
        <v>0</v>
      </c>
      <c r="AB1642" s="264">
        <v>1</v>
      </c>
      <c r="AC1642" s="264">
        <v>0</v>
      </c>
      <c r="AD1642" s="264">
        <v>0</v>
      </c>
      <c r="AE1642" s="264">
        <v>0</v>
      </c>
      <c r="AF1642" s="268">
        <v>0</v>
      </c>
      <c r="AG1642" s="268">
        <v>0</v>
      </c>
      <c r="AH1642" s="295">
        <v>0</v>
      </c>
    </row>
    <row r="1643" spans="1:34">
      <c r="A1643" s="315" t="s">
        <v>2708</v>
      </c>
      <c r="B1643" s="321" t="s">
        <v>3373</v>
      </c>
      <c r="C1643" s="293" t="s">
        <v>3073</v>
      </c>
      <c r="D1643" s="321" t="s">
        <v>3074</v>
      </c>
      <c r="E1643" s="263">
        <v>0</v>
      </c>
      <c r="F1643" s="263">
        <v>0</v>
      </c>
      <c r="G1643" s="263">
        <v>0</v>
      </c>
      <c r="H1643" s="264">
        <v>3</v>
      </c>
      <c r="I1643" s="264">
        <v>0</v>
      </c>
      <c r="J1643" s="264">
        <v>3</v>
      </c>
      <c r="K1643" s="264">
        <v>1</v>
      </c>
      <c r="L1643" s="264">
        <v>0</v>
      </c>
      <c r="M1643" s="264">
        <v>1</v>
      </c>
      <c r="N1643" s="267">
        <v>0</v>
      </c>
      <c r="O1643" s="266">
        <v>0</v>
      </c>
      <c r="P1643" s="294">
        <v>0.9</v>
      </c>
      <c r="Q1643" s="267">
        <v>0</v>
      </c>
      <c r="R1643" s="267">
        <v>0</v>
      </c>
      <c r="S1643" s="267">
        <v>0</v>
      </c>
      <c r="T1643" s="295">
        <v>0</v>
      </c>
      <c r="U1643" s="266">
        <v>0</v>
      </c>
      <c r="V1643" s="266">
        <v>0</v>
      </c>
      <c r="W1643" s="267">
        <v>0</v>
      </c>
      <c r="X1643" s="267">
        <v>0</v>
      </c>
      <c r="Y1643" s="268">
        <v>1</v>
      </c>
      <c r="Z1643" s="268">
        <v>1</v>
      </c>
      <c r="AA1643" s="295">
        <v>-1</v>
      </c>
      <c r="AB1643" s="264">
        <v>12</v>
      </c>
      <c r="AC1643" s="264">
        <v>12</v>
      </c>
      <c r="AD1643" s="264">
        <v>2</v>
      </c>
      <c r="AE1643" s="264">
        <v>2</v>
      </c>
      <c r="AF1643" s="268">
        <v>1</v>
      </c>
      <c r="AG1643" s="268">
        <v>1</v>
      </c>
      <c r="AH1643" s="295">
        <v>0</v>
      </c>
    </row>
    <row r="1644" spans="1:34">
      <c r="A1644" s="315" t="s">
        <v>2708</v>
      </c>
      <c r="B1644" s="321" t="s">
        <v>3373</v>
      </c>
      <c r="C1644" s="293" t="s">
        <v>3075</v>
      </c>
      <c r="D1644" s="321" t="s">
        <v>3076</v>
      </c>
      <c r="E1644" s="263">
        <v>1259</v>
      </c>
      <c r="F1644" s="263">
        <v>1235</v>
      </c>
      <c r="G1644" s="263">
        <v>1048</v>
      </c>
      <c r="H1644" s="264">
        <v>1369</v>
      </c>
      <c r="I1644" s="264">
        <v>1285</v>
      </c>
      <c r="J1644" s="264">
        <v>1149</v>
      </c>
      <c r="K1644" s="264">
        <v>1637</v>
      </c>
      <c r="L1644" s="264">
        <v>1535</v>
      </c>
      <c r="M1644" s="264">
        <v>1403</v>
      </c>
      <c r="N1644" s="267">
        <v>0.980937251787133</v>
      </c>
      <c r="O1644" s="266">
        <v>1235</v>
      </c>
      <c r="P1644" s="294">
        <v>0.9</v>
      </c>
      <c r="Q1644" s="267">
        <v>0.980937251787133</v>
      </c>
      <c r="R1644" s="267">
        <v>0.938641344046749</v>
      </c>
      <c r="S1644" s="267">
        <v>0.937690897984117</v>
      </c>
      <c r="T1644" s="295">
        <v>0.0422959077403832</v>
      </c>
      <c r="U1644" s="266">
        <v>1259</v>
      </c>
      <c r="V1644" s="266">
        <v>1048</v>
      </c>
      <c r="W1644" s="267">
        <v>0.832406671961874</v>
      </c>
      <c r="X1644" s="267">
        <v>0.832406671961874</v>
      </c>
      <c r="Y1644" s="268">
        <v>0.839298758217677</v>
      </c>
      <c r="Z1644" s="268">
        <v>0.857055589492975</v>
      </c>
      <c r="AA1644" s="295">
        <v>-0.00689208625580273</v>
      </c>
      <c r="AB1644" s="264">
        <v>8666</v>
      </c>
      <c r="AC1644" s="264">
        <v>7350</v>
      </c>
      <c r="AD1644" s="264">
        <v>10208</v>
      </c>
      <c r="AE1644" s="264">
        <v>8910</v>
      </c>
      <c r="AF1644" s="268">
        <v>0.848142164781906</v>
      </c>
      <c r="AG1644" s="268">
        <v>0.872844827586207</v>
      </c>
      <c r="AH1644" s="295">
        <v>-0.0247026628043006</v>
      </c>
    </row>
    <row r="1645" spans="1:34">
      <c r="A1645" s="315" t="s">
        <v>2708</v>
      </c>
      <c r="B1645" s="321" t="s">
        <v>3373</v>
      </c>
      <c r="C1645" s="293" t="s">
        <v>3077</v>
      </c>
      <c r="D1645" s="321" t="s">
        <v>3078</v>
      </c>
      <c r="E1645" s="263">
        <v>0</v>
      </c>
      <c r="F1645" s="263">
        <v>0</v>
      </c>
      <c r="G1645" s="263">
        <v>0</v>
      </c>
      <c r="H1645" s="264">
        <v>1</v>
      </c>
      <c r="I1645" s="264">
        <v>0</v>
      </c>
      <c r="J1645" s="264">
        <v>1</v>
      </c>
      <c r="K1645" s="264">
        <v>3</v>
      </c>
      <c r="L1645" s="264">
        <v>0</v>
      </c>
      <c r="M1645" s="264">
        <v>1</v>
      </c>
      <c r="N1645" s="267">
        <v>0</v>
      </c>
      <c r="O1645" s="266">
        <v>0</v>
      </c>
      <c r="P1645" s="294">
        <v>0.9</v>
      </c>
      <c r="Q1645" s="267">
        <v>0</v>
      </c>
      <c r="R1645" s="267">
        <v>0</v>
      </c>
      <c r="S1645" s="267">
        <v>0</v>
      </c>
      <c r="T1645" s="295">
        <v>0</v>
      </c>
      <c r="U1645" s="266">
        <v>0</v>
      </c>
      <c r="V1645" s="266">
        <v>0</v>
      </c>
      <c r="W1645" s="267">
        <v>0</v>
      </c>
      <c r="X1645" s="267">
        <v>0</v>
      </c>
      <c r="Y1645" s="268">
        <v>1</v>
      </c>
      <c r="Z1645" s="268">
        <v>0.333333333333333</v>
      </c>
      <c r="AA1645" s="295">
        <v>-1</v>
      </c>
      <c r="AB1645" s="264">
        <v>14</v>
      </c>
      <c r="AC1645" s="264">
        <v>9</v>
      </c>
      <c r="AD1645" s="264">
        <v>3</v>
      </c>
      <c r="AE1645" s="264">
        <v>3</v>
      </c>
      <c r="AF1645" s="268">
        <v>0.642857142857143</v>
      </c>
      <c r="AG1645" s="268">
        <v>1</v>
      </c>
      <c r="AH1645" s="295">
        <v>-0.357142857142857</v>
      </c>
    </row>
    <row r="1646" spans="1:34">
      <c r="A1646" s="315" t="s">
        <v>2708</v>
      </c>
      <c r="B1646" s="321" t="s">
        <v>3373</v>
      </c>
      <c r="C1646" s="293" t="s">
        <v>3079</v>
      </c>
      <c r="D1646" s="321" t="s">
        <v>3080</v>
      </c>
      <c r="E1646" s="263">
        <v>0</v>
      </c>
      <c r="F1646" s="263">
        <v>0</v>
      </c>
      <c r="G1646" s="263">
        <v>0</v>
      </c>
      <c r="H1646" s="264">
        <v>0</v>
      </c>
      <c r="I1646" s="264">
        <v>0</v>
      </c>
      <c r="J1646" s="264">
        <v>0</v>
      </c>
      <c r="K1646" s="264">
        <v>0</v>
      </c>
      <c r="L1646" s="264">
        <v>0</v>
      </c>
      <c r="M1646" s="264">
        <v>0</v>
      </c>
      <c r="N1646" s="267">
        <v>0</v>
      </c>
      <c r="O1646" s="266">
        <v>0</v>
      </c>
      <c r="P1646" s="294">
        <v>0.9</v>
      </c>
      <c r="Q1646" s="267">
        <v>0</v>
      </c>
      <c r="R1646" s="267">
        <v>0</v>
      </c>
      <c r="S1646" s="267">
        <v>0</v>
      </c>
      <c r="T1646" s="295">
        <v>0</v>
      </c>
      <c r="U1646" s="266">
        <v>0</v>
      </c>
      <c r="V1646" s="266">
        <v>0</v>
      </c>
      <c r="W1646" s="267">
        <v>0</v>
      </c>
      <c r="X1646" s="267">
        <v>0</v>
      </c>
      <c r="Y1646" s="268">
        <v>0</v>
      </c>
      <c r="Z1646" s="268">
        <v>0</v>
      </c>
      <c r="AA1646" s="295">
        <v>0</v>
      </c>
      <c r="AB1646" s="264">
        <v>1</v>
      </c>
      <c r="AC1646" s="264">
        <v>1</v>
      </c>
      <c r="AD1646" s="264">
        <v>1</v>
      </c>
      <c r="AE1646" s="264">
        <v>1</v>
      </c>
      <c r="AF1646" s="268">
        <v>1</v>
      </c>
      <c r="AG1646" s="268">
        <v>1</v>
      </c>
      <c r="AH1646" s="295">
        <v>0</v>
      </c>
    </row>
    <row r="1647" spans="1:34">
      <c r="A1647" s="315" t="s">
        <v>2708</v>
      </c>
      <c r="B1647" s="321" t="s">
        <v>3373</v>
      </c>
      <c r="C1647" s="293" t="s">
        <v>3081</v>
      </c>
      <c r="D1647" s="321" t="s">
        <v>3082</v>
      </c>
      <c r="E1647" s="263">
        <v>0</v>
      </c>
      <c r="F1647" s="263">
        <v>0</v>
      </c>
      <c r="G1647" s="263">
        <v>0</v>
      </c>
      <c r="H1647" s="264">
        <v>0</v>
      </c>
      <c r="I1647" s="264">
        <v>0</v>
      </c>
      <c r="J1647" s="264">
        <v>0</v>
      </c>
      <c r="K1647" s="264">
        <v>0</v>
      </c>
      <c r="L1647" s="264">
        <v>0</v>
      </c>
      <c r="M1647" s="264">
        <v>0</v>
      </c>
      <c r="N1647" s="267">
        <v>0</v>
      </c>
      <c r="O1647" s="266">
        <v>0</v>
      </c>
      <c r="P1647" s="294">
        <v>0.9</v>
      </c>
      <c r="Q1647" s="267">
        <v>0</v>
      </c>
      <c r="R1647" s="267">
        <v>0</v>
      </c>
      <c r="S1647" s="267">
        <v>0</v>
      </c>
      <c r="T1647" s="295">
        <v>0</v>
      </c>
      <c r="U1647" s="266">
        <v>0</v>
      </c>
      <c r="V1647" s="266">
        <v>0</v>
      </c>
      <c r="W1647" s="267">
        <v>0</v>
      </c>
      <c r="X1647" s="267">
        <v>0</v>
      </c>
      <c r="Y1647" s="268">
        <v>0</v>
      </c>
      <c r="Z1647" s="268">
        <v>0</v>
      </c>
      <c r="AA1647" s="295">
        <v>0</v>
      </c>
      <c r="AB1647" s="264">
        <v>0</v>
      </c>
      <c r="AC1647" s="264">
        <v>0</v>
      </c>
      <c r="AD1647" s="264">
        <v>0</v>
      </c>
      <c r="AE1647" s="264">
        <v>0</v>
      </c>
      <c r="AF1647" s="268">
        <v>0</v>
      </c>
      <c r="AG1647" s="268">
        <v>0</v>
      </c>
      <c r="AH1647" s="295">
        <v>0</v>
      </c>
    </row>
    <row r="1648" spans="1:34">
      <c r="A1648" s="315" t="s">
        <v>2708</v>
      </c>
      <c r="B1648" s="321" t="s">
        <v>3373</v>
      </c>
      <c r="C1648" s="293" t="s">
        <v>3083</v>
      </c>
      <c r="D1648" s="321" t="s">
        <v>3084</v>
      </c>
      <c r="E1648" s="263">
        <v>1</v>
      </c>
      <c r="F1648" s="263">
        <v>0</v>
      </c>
      <c r="G1648" s="263">
        <v>0</v>
      </c>
      <c r="H1648" s="264">
        <v>0</v>
      </c>
      <c r="I1648" s="264">
        <v>0</v>
      </c>
      <c r="J1648" s="264">
        <v>0</v>
      </c>
      <c r="K1648" s="264">
        <v>0</v>
      </c>
      <c r="L1648" s="264">
        <v>0</v>
      </c>
      <c r="M1648" s="264">
        <v>0</v>
      </c>
      <c r="N1648" s="267">
        <v>0</v>
      </c>
      <c r="O1648" s="266">
        <v>0</v>
      </c>
      <c r="P1648" s="294">
        <v>0.9</v>
      </c>
      <c r="Q1648" s="267">
        <v>0</v>
      </c>
      <c r="R1648" s="267">
        <v>0</v>
      </c>
      <c r="S1648" s="267">
        <v>0</v>
      </c>
      <c r="T1648" s="295">
        <v>0</v>
      </c>
      <c r="U1648" s="266">
        <v>1</v>
      </c>
      <c r="V1648" s="266">
        <v>0</v>
      </c>
      <c r="W1648" s="267">
        <v>0</v>
      </c>
      <c r="X1648" s="267">
        <v>0</v>
      </c>
      <c r="Y1648" s="268">
        <v>0</v>
      </c>
      <c r="Z1648" s="268">
        <v>0</v>
      </c>
      <c r="AA1648" s="295">
        <v>0</v>
      </c>
      <c r="AB1648" s="264">
        <v>1</v>
      </c>
      <c r="AC1648" s="264">
        <v>0</v>
      </c>
      <c r="AD1648" s="264">
        <v>0</v>
      </c>
      <c r="AE1648" s="264">
        <v>0</v>
      </c>
      <c r="AF1648" s="268">
        <v>0</v>
      </c>
      <c r="AG1648" s="268">
        <v>0</v>
      </c>
      <c r="AH1648" s="295">
        <v>0</v>
      </c>
    </row>
    <row r="1649" spans="1:34">
      <c r="A1649" s="315" t="s">
        <v>2708</v>
      </c>
      <c r="B1649" s="321" t="s">
        <v>3373</v>
      </c>
      <c r="C1649" s="293" t="s">
        <v>3085</v>
      </c>
      <c r="D1649" s="321" t="s">
        <v>3086</v>
      </c>
      <c r="E1649" s="263">
        <v>0</v>
      </c>
      <c r="F1649" s="263">
        <v>0</v>
      </c>
      <c r="G1649" s="263">
        <v>0</v>
      </c>
      <c r="H1649" s="264">
        <v>0</v>
      </c>
      <c r="I1649" s="264">
        <v>0</v>
      </c>
      <c r="J1649" s="264">
        <v>0</v>
      </c>
      <c r="K1649" s="264">
        <v>0</v>
      </c>
      <c r="L1649" s="264">
        <v>0</v>
      </c>
      <c r="M1649" s="264">
        <v>0</v>
      </c>
      <c r="N1649" s="267">
        <v>0</v>
      </c>
      <c r="O1649" s="266">
        <v>0</v>
      </c>
      <c r="P1649" s="294">
        <v>0.9</v>
      </c>
      <c r="Q1649" s="267">
        <v>0</v>
      </c>
      <c r="R1649" s="267">
        <v>0</v>
      </c>
      <c r="S1649" s="267">
        <v>0</v>
      </c>
      <c r="T1649" s="295">
        <v>0</v>
      </c>
      <c r="U1649" s="266">
        <v>0</v>
      </c>
      <c r="V1649" s="266">
        <v>0</v>
      </c>
      <c r="W1649" s="267">
        <v>0</v>
      </c>
      <c r="X1649" s="267">
        <v>0</v>
      </c>
      <c r="Y1649" s="268">
        <v>0</v>
      </c>
      <c r="Z1649" s="268">
        <v>0</v>
      </c>
      <c r="AA1649" s="295">
        <v>0</v>
      </c>
      <c r="AB1649" s="264">
        <v>0</v>
      </c>
      <c r="AC1649" s="264">
        <v>0</v>
      </c>
      <c r="AD1649" s="264">
        <v>0</v>
      </c>
      <c r="AE1649" s="264">
        <v>0</v>
      </c>
      <c r="AF1649" s="268">
        <v>0</v>
      </c>
      <c r="AG1649" s="268">
        <v>0</v>
      </c>
      <c r="AH1649" s="295">
        <v>0</v>
      </c>
    </row>
    <row r="1650" spans="1:34">
      <c r="A1650" s="315" t="s">
        <v>2708</v>
      </c>
      <c r="B1650" s="321" t="s">
        <v>3373</v>
      </c>
      <c r="C1650" s="293" t="s">
        <v>3087</v>
      </c>
      <c r="D1650" s="321" t="s">
        <v>3088</v>
      </c>
      <c r="E1650" s="263">
        <v>0</v>
      </c>
      <c r="F1650" s="263">
        <v>0</v>
      </c>
      <c r="G1650" s="263">
        <v>0</v>
      </c>
      <c r="H1650" s="264">
        <v>0</v>
      </c>
      <c r="I1650" s="264">
        <v>0</v>
      </c>
      <c r="J1650" s="264">
        <v>0</v>
      </c>
      <c r="K1650" s="264">
        <v>1</v>
      </c>
      <c r="L1650" s="264">
        <v>0</v>
      </c>
      <c r="M1650" s="264">
        <v>1</v>
      </c>
      <c r="N1650" s="267">
        <v>0</v>
      </c>
      <c r="O1650" s="266">
        <v>0</v>
      </c>
      <c r="P1650" s="294">
        <v>0.9</v>
      </c>
      <c r="Q1650" s="267">
        <v>0</v>
      </c>
      <c r="R1650" s="267">
        <v>0</v>
      </c>
      <c r="S1650" s="267">
        <v>0</v>
      </c>
      <c r="T1650" s="295">
        <v>0</v>
      </c>
      <c r="U1650" s="266">
        <v>0</v>
      </c>
      <c r="V1650" s="266">
        <v>0</v>
      </c>
      <c r="W1650" s="267">
        <v>0</v>
      </c>
      <c r="X1650" s="267">
        <v>0</v>
      </c>
      <c r="Y1650" s="268">
        <v>0</v>
      </c>
      <c r="Z1650" s="268">
        <v>1</v>
      </c>
      <c r="AA1650" s="295">
        <v>0</v>
      </c>
      <c r="AB1650" s="264">
        <v>2</v>
      </c>
      <c r="AC1650" s="264">
        <v>2</v>
      </c>
      <c r="AD1650" s="264">
        <v>5</v>
      </c>
      <c r="AE1650" s="264">
        <v>5</v>
      </c>
      <c r="AF1650" s="268">
        <v>1</v>
      </c>
      <c r="AG1650" s="268">
        <v>1</v>
      </c>
      <c r="AH1650" s="295">
        <v>0</v>
      </c>
    </row>
    <row r="1651" spans="1:34">
      <c r="A1651" s="315" t="s">
        <v>2708</v>
      </c>
      <c r="B1651" s="321" t="s">
        <v>3373</v>
      </c>
      <c r="C1651" s="293" t="s">
        <v>3089</v>
      </c>
      <c r="D1651" s="321" t="s">
        <v>3090</v>
      </c>
      <c r="E1651" s="263">
        <v>0</v>
      </c>
      <c r="F1651" s="263">
        <v>0</v>
      </c>
      <c r="G1651" s="263">
        <v>0</v>
      </c>
      <c r="H1651" s="264">
        <v>5</v>
      </c>
      <c r="I1651" s="264">
        <v>0</v>
      </c>
      <c r="J1651" s="264">
        <v>0</v>
      </c>
      <c r="K1651" s="264">
        <v>4</v>
      </c>
      <c r="L1651" s="264">
        <v>0</v>
      </c>
      <c r="M1651" s="264">
        <v>0</v>
      </c>
      <c r="N1651" s="267">
        <v>0</v>
      </c>
      <c r="O1651" s="266">
        <v>0</v>
      </c>
      <c r="P1651" s="294">
        <v>0.9</v>
      </c>
      <c r="Q1651" s="267">
        <v>0</v>
      </c>
      <c r="R1651" s="267">
        <v>0</v>
      </c>
      <c r="S1651" s="267">
        <v>0</v>
      </c>
      <c r="T1651" s="295">
        <v>0</v>
      </c>
      <c r="U1651" s="266">
        <v>0</v>
      </c>
      <c r="V1651" s="266">
        <v>0</v>
      </c>
      <c r="W1651" s="267">
        <v>0</v>
      </c>
      <c r="X1651" s="267">
        <v>0</v>
      </c>
      <c r="Y1651" s="268">
        <v>0</v>
      </c>
      <c r="Z1651" s="268">
        <v>0</v>
      </c>
      <c r="AA1651" s="295">
        <v>0</v>
      </c>
      <c r="AB1651" s="264">
        <v>15</v>
      </c>
      <c r="AC1651" s="264">
        <v>1</v>
      </c>
      <c r="AD1651" s="264">
        <v>4</v>
      </c>
      <c r="AE1651" s="264">
        <v>1</v>
      </c>
      <c r="AF1651" s="268">
        <v>0.0666666666666667</v>
      </c>
      <c r="AG1651" s="268">
        <v>0.25</v>
      </c>
      <c r="AH1651" s="295">
        <v>-0.183333333333333</v>
      </c>
    </row>
    <row r="1652" spans="1:34">
      <c r="A1652" s="315" t="s">
        <v>2708</v>
      </c>
      <c r="B1652" s="321" t="s">
        <v>3373</v>
      </c>
      <c r="C1652" s="293" t="s">
        <v>3091</v>
      </c>
      <c r="D1652" s="321" t="s">
        <v>3092</v>
      </c>
      <c r="E1652" s="263">
        <v>0</v>
      </c>
      <c r="F1652" s="263">
        <v>0</v>
      </c>
      <c r="G1652" s="263">
        <v>0</v>
      </c>
      <c r="H1652" s="264">
        <v>0</v>
      </c>
      <c r="I1652" s="264">
        <v>0</v>
      </c>
      <c r="J1652" s="264">
        <v>0</v>
      </c>
      <c r="K1652" s="264">
        <v>0</v>
      </c>
      <c r="L1652" s="264">
        <v>0</v>
      </c>
      <c r="M1652" s="264">
        <v>0</v>
      </c>
      <c r="N1652" s="267">
        <v>0</v>
      </c>
      <c r="O1652" s="266">
        <v>0</v>
      </c>
      <c r="P1652" s="294">
        <v>0.9</v>
      </c>
      <c r="Q1652" s="267">
        <v>0</v>
      </c>
      <c r="R1652" s="267">
        <v>0</v>
      </c>
      <c r="S1652" s="267">
        <v>0</v>
      </c>
      <c r="T1652" s="295">
        <v>0</v>
      </c>
      <c r="U1652" s="266">
        <v>0</v>
      </c>
      <c r="V1652" s="266">
        <v>0</v>
      </c>
      <c r="W1652" s="267">
        <v>0</v>
      </c>
      <c r="X1652" s="267">
        <v>0</v>
      </c>
      <c r="Y1652" s="268">
        <v>0</v>
      </c>
      <c r="Z1652" s="268">
        <v>0</v>
      </c>
      <c r="AA1652" s="295">
        <v>0</v>
      </c>
      <c r="AB1652" s="264">
        <v>0</v>
      </c>
      <c r="AC1652" s="264">
        <v>0</v>
      </c>
      <c r="AD1652" s="264">
        <v>0</v>
      </c>
      <c r="AE1652" s="264">
        <v>0</v>
      </c>
      <c r="AF1652" s="268">
        <v>0</v>
      </c>
      <c r="AG1652" s="268">
        <v>0</v>
      </c>
      <c r="AH1652" s="295">
        <v>0</v>
      </c>
    </row>
    <row r="1653" spans="1:34">
      <c r="A1653" s="315" t="s">
        <v>2708</v>
      </c>
      <c r="B1653" s="321" t="s">
        <v>3373</v>
      </c>
      <c r="C1653" s="293" t="s">
        <v>3093</v>
      </c>
      <c r="D1653" s="321" t="s">
        <v>3094</v>
      </c>
      <c r="E1653" s="263">
        <v>1</v>
      </c>
      <c r="F1653" s="263">
        <v>0</v>
      </c>
      <c r="G1653" s="263">
        <v>0</v>
      </c>
      <c r="H1653" s="264">
        <v>1</v>
      </c>
      <c r="I1653" s="264">
        <v>0</v>
      </c>
      <c r="J1653" s="264">
        <v>1</v>
      </c>
      <c r="K1653" s="264">
        <v>0</v>
      </c>
      <c r="L1653" s="264">
        <v>0</v>
      </c>
      <c r="M1653" s="264">
        <v>0</v>
      </c>
      <c r="N1653" s="267">
        <v>0</v>
      </c>
      <c r="O1653" s="266">
        <v>0</v>
      </c>
      <c r="P1653" s="294">
        <v>0.9</v>
      </c>
      <c r="Q1653" s="267">
        <v>0</v>
      </c>
      <c r="R1653" s="267">
        <v>0</v>
      </c>
      <c r="S1653" s="267">
        <v>0</v>
      </c>
      <c r="T1653" s="295">
        <v>0</v>
      </c>
      <c r="U1653" s="266">
        <v>1</v>
      </c>
      <c r="V1653" s="266">
        <v>0</v>
      </c>
      <c r="W1653" s="267">
        <v>0</v>
      </c>
      <c r="X1653" s="267">
        <v>0</v>
      </c>
      <c r="Y1653" s="268">
        <v>1</v>
      </c>
      <c r="Z1653" s="268">
        <v>0</v>
      </c>
      <c r="AA1653" s="295">
        <v>-1</v>
      </c>
      <c r="AB1653" s="264">
        <v>3</v>
      </c>
      <c r="AC1653" s="264">
        <v>2</v>
      </c>
      <c r="AD1653" s="264">
        <v>1</v>
      </c>
      <c r="AE1653" s="264">
        <v>1</v>
      </c>
      <c r="AF1653" s="268">
        <v>0.666666666666667</v>
      </c>
      <c r="AG1653" s="268">
        <v>1</v>
      </c>
      <c r="AH1653" s="295">
        <v>-0.333333333333333</v>
      </c>
    </row>
    <row r="1654" spans="1:34">
      <c r="A1654" s="315" t="s">
        <v>2708</v>
      </c>
      <c r="B1654" s="321" t="s">
        <v>3373</v>
      </c>
      <c r="C1654" s="293" t="s">
        <v>3095</v>
      </c>
      <c r="D1654" s="321" t="s">
        <v>3096</v>
      </c>
      <c r="E1654" s="263">
        <v>1913</v>
      </c>
      <c r="F1654" s="263">
        <v>1836</v>
      </c>
      <c r="G1654" s="263">
        <v>1444</v>
      </c>
      <c r="H1654" s="264">
        <v>2352</v>
      </c>
      <c r="I1654" s="264">
        <v>2281</v>
      </c>
      <c r="J1654" s="264">
        <v>1788</v>
      </c>
      <c r="K1654" s="264">
        <v>2600</v>
      </c>
      <c r="L1654" s="264">
        <v>2526</v>
      </c>
      <c r="M1654" s="264">
        <v>1907</v>
      </c>
      <c r="N1654" s="267">
        <v>0.959749085206482</v>
      </c>
      <c r="O1654" s="266">
        <v>1836</v>
      </c>
      <c r="P1654" s="294">
        <v>0.9</v>
      </c>
      <c r="Q1654" s="267">
        <v>0.959749085206482</v>
      </c>
      <c r="R1654" s="267">
        <v>0.969812925170068</v>
      </c>
      <c r="S1654" s="267">
        <v>0.971538461538462</v>
      </c>
      <c r="T1654" s="295">
        <v>-0.0100638399635861</v>
      </c>
      <c r="U1654" s="266">
        <v>1913</v>
      </c>
      <c r="V1654" s="266">
        <v>1444</v>
      </c>
      <c r="W1654" s="267">
        <v>0.754835337166754</v>
      </c>
      <c r="X1654" s="267">
        <v>0.754835337166754</v>
      </c>
      <c r="Y1654" s="268">
        <v>0.760204081632653</v>
      </c>
      <c r="Z1654" s="268">
        <v>0.733461538461538</v>
      </c>
      <c r="AA1654" s="295">
        <v>-0.0053687444658993</v>
      </c>
      <c r="AB1654" s="264">
        <v>14051</v>
      </c>
      <c r="AC1654" s="264">
        <v>9952</v>
      </c>
      <c r="AD1654" s="264">
        <v>16366</v>
      </c>
      <c r="AE1654" s="264">
        <v>11336</v>
      </c>
      <c r="AF1654" s="268">
        <v>0.708276990961497</v>
      </c>
      <c r="AG1654" s="268">
        <v>0.692655505315899</v>
      </c>
      <c r="AH1654" s="295">
        <v>0.0156214856455986</v>
      </c>
    </row>
    <row r="1655" spans="1:34">
      <c r="A1655" s="315" t="s">
        <v>2708</v>
      </c>
      <c r="B1655" s="321" t="s">
        <v>3373</v>
      </c>
      <c r="C1655" s="293" t="s">
        <v>3097</v>
      </c>
      <c r="D1655" s="321" t="s">
        <v>3098</v>
      </c>
      <c r="E1655" s="263">
        <v>0</v>
      </c>
      <c r="F1655" s="263">
        <v>0</v>
      </c>
      <c r="G1655" s="263">
        <v>0</v>
      </c>
      <c r="H1655" s="264">
        <v>0</v>
      </c>
      <c r="I1655" s="264">
        <v>0</v>
      </c>
      <c r="J1655" s="264">
        <v>0</v>
      </c>
      <c r="K1655" s="264">
        <v>0</v>
      </c>
      <c r="L1655" s="264">
        <v>0</v>
      </c>
      <c r="M1655" s="264">
        <v>0</v>
      </c>
      <c r="N1655" s="267">
        <v>0</v>
      </c>
      <c r="O1655" s="266">
        <v>0</v>
      </c>
      <c r="P1655" s="294">
        <v>0.9</v>
      </c>
      <c r="Q1655" s="267">
        <v>0</v>
      </c>
      <c r="R1655" s="267">
        <v>0</v>
      </c>
      <c r="S1655" s="267">
        <v>0</v>
      </c>
      <c r="T1655" s="295">
        <v>0</v>
      </c>
      <c r="U1655" s="266">
        <v>0</v>
      </c>
      <c r="V1655" s="266">
        <v>0</v>
      </c>
      <c r="W1655" s="267">
        <v>0</v>
      </c>
      <c r="X1655" s="267">
        <v>0</v>
      </c>
      <c r="Y1655" s="268">
        <v>0</v>
      </c>
      <c r="Z1655" s="268">
        <v>0</v>
      </c>
      <c r="AA1655" s="295">
        <v>0</v>
      </c>
      <c r="AB1655" s="264">
        <v>0</v>
      </c>
      <c r="AC1655" s="264">
        <v>0</v>
      </c>
      <c r="AD1655" s="264">
        <v>1</v>
      </c>
      <c r="AE1655" s="264">
        <v>1</v>
      </c>
      <c r="AF1655" s="268">
        <v>0</v>
      </c>
      <c r="AG1655" s="268">
        <v>1</v>
      </c>
      <c r="AH1655" s="295">
        <v>-1</v>
      </c>
    </row>
    <row r="1656" spans="1:34">
      <c r="A1656" s="315" t="s">
        <v>2708</v>
      </c>
      <c r="B1656" s="321" t="s">
        <v>3373</v>
      </c>
      <c r="C1656" s="293" t="s">
        <v>3099</v>
      </c>
      <c r="D1656" s="321" t="s">
        <v>3100</v>
      </c>
      <c r="E1656" s="263">
        <v>0</v>
      </c>
      <c r="F1656" s="263">
        <v>0</v>
      </c>
      <c r="G1656" s="263">
        <v>0</v>
      </c>
      <c r="H1656" s="264">
        <v>0</v>
      </c>
      <c r="I1656" s="264">
        <v>0</v>
      </c>
      <c r="J1656" s="264">
        <v>0</v>
      </c>
      <c r="K1656" s="264">
        <v>0</v>
      </c>
      <c r="L1656" s="264">
        <v>0</v>
      </c>
      <c r="M1656" s="264">
        <v>0</v>
      </c>
      <c r="N1656" s="267">
        <v>0</v>
      </c>
      <c r="O1656" s="266">
        <v>0</v>
      </c>
      <c r="P1656" s="294">
        <v>0.9</v>
      </c>
      <c r="Q1656" s="267">
        <v>0</v>
      </c>
      <c r="R1656" s="267">
        <v>0</v>
      </c>
      <c r="S1656" s="267">
        <v>0</v>
      </c>
      <c r="T1656" s="295">
        <v>0</v>
      </c>
      <c r="U1656" s="266">
        <v>0</v>
      </c>
      <c r="V1656" s="266">
        <v>0</v>
      </c>
      <c r="W1656" s="267">
        <v>0</v>
      </c>
      <c r="X1656" s="267">
        <v>0</v>
      </c>
      <c r="Y1656" s="268">
        <v>0</v>
      </c>
      <c r="Z1656" s="268">
        <v>0</v>
      </c>
      <c r="AA1656" s="295">
        <v>0</v>
      </c>
      <c r="AB1656" s="264">
        <v>0</v>
      </c>
      <c r="AC1656" s="264">
        <v>0</v>
      </c>
      <c r="AD1656" s="264">
        <v>0</v>
      </c>
      <c r="AE1656" s="264">
        <v>0</v>
      </c>
      <c r="AF1656" s="268">
        <v>0</v>
      </c>
      <c r="AG1656" s="268">
        <v>0</v>
      </c>
      <c r="AH1656" s="295">
        <v>0</v>
      </c>
    </row>
    <row r="1657" spans="1:34">
      <c r="A1657" s="315" t="s">
        <v>2708</v>
      </c>
      <c r="B1657" s="321" t="s">
        <v>3373</v>
      </c>
      <c r="C1657" s="293" t="s">
        <v>3101</v>
      </c>
      <c r="D1657" s="321" t="s">
        <v>3102</v>
      </c>
      <c r="E1657" s="263">
        <v>2</v>
      </c>
      <c r="F1657" s="263">
        <v>0</v>
      </c>
      <c r="G1657" s="263">
        <v>0</v>
      </c>
      <c r="H1657" s="264">
        <v>0</v>
      </c>
      <c r="I1657" s="264">
        <v>0</v>
      </c>
      <c r="J1657" s="264">
        <v>0</v>
      </c>
      <c r="K1657" s="264">
        <v>0</v>
      </c>
      <c r="L1657" s="264">
        <v>0</v>
      </c>
      <c r="M1657" s="264">
        <v>0</v>
      </c>
      <c r="N1657" s="267">
        <v>0</v>
      </c>
      <c r="O1657" s="266">
        <v>0</v>
      </c>
      <c r="P1657" s="294">
        <v>0.9</v>
      </c>
      <c r="Q1657" s="267">
        <v>0</v>
      </c>
      <c r="R1657" s="267">
        <v>0</v>
      </c>
      <c r="S1657" s="267">
        <v>0</v>
      </c>
      <c r="T1657" s="295">
        <v>0</v>
      </c>
      <c r="U1657" s="266">
        <v>2</v>
      </c>
      <c r="V1657" s="266">
        <v>0</v>
      </c>
      <c r="W1657" s="267">
        <v>0</v>
      </c>
      <c r="X1657" s="267">
        <v>0</v>
      </c>
      <c r="Y1657" s="268">
        <v>0</v>
      </c>
      <c r="Z1657" s="268">
        <v>0</v>
      </c>
      <c r="AA1657" s="295">
        <v>0</v>
      </c>
      <c r="AB1657" s="264">
        <v>3</v>
      </c>
      <c r="AC1657" s="264">
        <v>1</v>
      </c>
      <c r="AD1657" s="264">
        <v>6</v>
      </c>
      <c r="AE1657" s="264">
        <v>4</v>
      </c>
      <c r="AF1657" s="268">
        <v>0.333333333333333</v>
      </c>
      <c r="AG1657" s="268">
        <v>0.666666666666667</v>
      </c>
      <c r="AH1657" s="295">
        <v>-0.333333333333333</v>
      </c>
    </row>
    <row r="1658" spans="1:34">
      <c r="A1658" s="315" t="s">
        <v>2708</v>
      </c>
      <c r="B1658" s="321" t="s">
        <v>3373</v>
      </c>
      <c r="C1658" s="293" t="s">
        <v>3103</v>
      </c>
      <c r="D1658" s="321" t="s">
        <v>3104</v>
      </c>
      <c r="E1658" s="263">
        <v>3105</v>
      </c>
      <c r="F1658" s="263">
        <v>2937</v>
      </c>
      <c r="G1658" s="263">
        <v>3081</v>
      </c>
      <c r="H1658" s="264">
        <v>2517</v>
      </c>
      <c r="I1658" s="264">
        <v>2060</v>
      </c>
      <c r="J1658" s="264">
        <v>2470</v>
      </c>
      <c r="K1658" s="264">
        <v>3132</v>
      </c>
      <c r="L1658" s="264">
        <v>3112</v>
      </c>
      <c r="M1658" s="264">
        <v>3089</v>
      </c>
      <c r="N1658" s="267">
        <v>0.945893719806763</v>
      </c>
      <c r="O1658" s="266">
        <v>2937</v>
      </c>
      <c r="P1658" s="294">
        <v>0.9</v>
      </c>
      <c r="Q1658" s="267">
        <v>0.945893719806763</v>
      </c>
      <c r="R1658" s="267">
        <v>0.818434644417958</v>
      </c>
      <c r="S1658" s="267">
        <v>0.993614303959132</v>
      </c>
      <c r="T1658" s="295">
        <v>0.127459075388805</v>
      </c>
      <c r="U1658" s="266">
        <v>3105</v>
      </c>
      <c r="V1658" s="266">
        <v>3081</v>
      </c>
      <c r="W1658" s="267">
        <v>0.992270531400966</v>
      </c>
      <c r="X1658" s="267">
        <v>0.992270531400966</v>
      </c>
      <c r="Y1658" s="268">
        <v>0.981326976559396</v>
      </c>
      <c r="Z1658" s="268">
        <v>0.986270753512133</v>
      </c>
      <c r="AA1658" s="295">
        <v>0.0109435548415701</v>
      </c>
      <c r="AB1658" s="264">
        <v>22737</v>
      </c>
      <c r="AC1658" s="264">
        <v>22506</v>
      </c>
      <c r="AD1658" s="264">
        <v>25903</v>
      </c>
      <c r="AE1658" s="264">
        <v>25575</v>
      </c>
      <c r="AF1658" s="268">
        <v>0.989840348330914</v>
      </c>
      <c r="AG1658" s="268">
        <v>0.987337374049338</v>
      </c>
      <c r="AH1658" s="295">
        <v>0.00250297428157642</v>
      </c>
    </row>
    <row r="1659" spans="1:34">
      <c r="A1659" s="315" t="s">
        <v>2708</v>
      </c>
      <c r="B1659" s="321" t="s">
        <v>3373</v>
      </c>
      <c r="C1659" s="293" t="s">
        <v>3105</v>
      </c>
      <c r="D1659" s="321" t="s">
        <v>3106</v>
      </c>
      <c r="E1659" s="263">
        <v>0</v>
      </c>
      <c r="F1659" s="263">
        <v>0</v>
      </c>
      <c r="G1659" s="263">
        <v>0</v>
      </c>
      <c r="H1659" s="264">
        <v>1</v>
      </c>
      <c r="I1659" s="264">
        <v>0</v>
      </c>
      <c r="J1659" s="264">
        <v>0</v>
      </c>
      <c r="K1659" s="264">
        <v>1</v>
      </c>
      <c r="L1659" s="264">
        <v>0</v>
      </c>
      <c r="M1659" s="264">
        <v>1</v>
      </c>
      <c r="N1659" s="267">
        <v>0</v>
      </c>
      <c r="O1659" s="266">
        <v>0</v>
      </c>
      <c r="P1659" s="294">
        <v>0.9</v>
      </c>
      <c r="Q1659" s="267">
        <v>0</v>
      </c>
      <c r="R1659" s="267">
        <v>0</v>
      </c>
      <c r="S1659" s="267">
        <v>0</v>
      </c>
      <c r="T1659" s="295">
        <v>0</v>
      </c>
      <c r="U1659" s="266">
        <v>0</v>
      </c>
      <c r="V1659" s="266">
        <v>0</v>
      </c>
      <c r="W1659" s="267">
        <v>0</v>
      </c>
      <c r="X1659" s="267">
        <v>0</v>
      </c>
      <c r="Y1659" s="268">
        <v>0</v>
      </c>
      <c r="Z1659" s="268">
        <v>1</v>
      </c>
      <c r="AA1659" s="295">
        <v>0</v>
      </c>
      <c r="AB1659" s="264">
        <v>5</v>
      </c>
      <c r="AC1659" s="264">
        <v>4</v>
      </c>
      <c r="AD1659" s="264">
        <v>1</v>
      </c>
      <c r="AE1659" s="264">
        <v>1</v>
      </c>
      <c r="AF1659" s="268">
        <v>0.8</v>
      </c>
      <c r="AG1659" s="268">
        <v>1</v>
      </c>
      <c r="AH1659" s="295">
        <v>-0.2</v>
      </c>
    </row>
    <row r="1660" spans="1:34">
      <c r="A1660" s="315" t="s">
        <v>2708</v>
      </c>
      <c r="B1660" s="321" t="s">
        <v>3373</v>
      </c>
      <c r="C1660" s="293" t="s">
        <v>3107</v>
      </c>
      <c r="D1660" s="321" t="s">
        <v>3108</v>
      </c>
      <c r="E1660" s="263">
        <v>0</v>
      </c>
      <c r="F1660" s="263">
        <v>0</v>
      </c>
      <c r="G1660" s="263">
        <v>0</v>
      </c>
      <c r="H1660" s="264">
        <v>2</v>
      </c>
      <c r="I1660" s="264">
        <v>0</v>
      </c>
      <c r="J1660" s="264">
        <v>2</v>
      </c>
      <c r="K1660" s="264">
        <v>1</v>
      </c>
      <c r="L1660" s="264">
        <v>0</v>
      </c>
      <c r="M1660" s="264">
        <v>1</v>
      </c>
      <c r="N1660" s="267">
        <v>0</v>
      </c>
      <c r="O1660" s="266">
        <v>0</v>
      </c>
      <c r="P1660" s="294">
        <v>0.9</v>
      </c>
      <c r="Q1660" s="267">
        <v>0</v>
      </c>
      <c r="R1660" s="267">
        <v>0</v>
      </c>
      <c r="S1660" s="267">
        <v>0</v>
      </c>
      <c r="T1660" s="295">
        <v>0</v>
      </c>
      <c r="U1660" s="266">
        <v>0</v>
      </c>
      <c r="V1660" s="266">
        <v>0</v>
      </c>
      <c r="W1660" s="267">
        <v>0</v>
      </c>
      <c r="X1660" s="267">
        <v>0</v>
      </c>
      <c r="Y1660" s="268">
        <v>1</v>
      </c>
      <c r="Z1660" s="268">
        <v>1</v>
      </c>
      <c r="AA1660" s="295">
        <v>-1</v>
      </c>
      <c r="AB1660" s="264">
        <v>8</v>
      </c>
      <c r="AC1660" s="264">
        <v>7</v>
      </c>
      <c r="AD1660" s="264">
        <v>13</v>
      </c>
      <c r="AE1660" s="264">
        <v>13</v>
      </c>
      <c r="AF1660" s="268">
        <v>0.875</v>
      </c>
      <c r="AG1660" s="268">
        <v>1</v>
      </c>
      <c r="AH1660" s="295">
        <v>-0.125</v>
      </c>
    </row>
    <row r="1661" spans="1:34">
      <c r="A1661" s="315" t="s">
        <v>2708</v>
      </c>
      <c r="B1661" s="321" t="s">
        <v>3373</v>
      </c>
      <c r="C1661" s="293" t="s">
        <v>3109</v>
      </c>
      <c r="D1661" s="321" t="s">
        <v>3110</v>
      </c>
      <c r="E1661" s="263">
        <v>0</v>
      </c>
      <c r="F1661" s="263">
        <v>0</v>
      </c>
      <c r="G1661" s="263">
        <v>0</v>
      </c>
      <c r="H1661" s="264">
        <v>0</v>
      </c>
      <c r="I1661" s="264">
        <v>0</v>
      </c>
      <c r="J1661" s="264">
        <v>0</v>
      </c>
      <c r="K1661" s="264">
        <v>1</v>
      </c>
      <c r="L1661" s="264">
        <v>0</v>
      </c>
      <c r="M1661" s="264">
        <v>1</v>
      </c>
      <c r="N1661" s="267">
        <v>0</v>
      </c>
      <c r="O1661" s="266">
        <v>0</v>
      </c>
      <c r="P1661" s="294">
        <v>0.9</v>
      </c>
      <c r="Q1661" s="267">
        <v>0</v>
      </c>
      <c r="R1661" s="267">
        <v>0</v>
      </c>
      <c r="S1661" s="267">
        <v>0</v>
      </c>
      <c r="T1661" s="295">
        <v>0</v>
      </c>
      <c r="U1661" s="266">
        <v>0</v>
      </c>
      <c r="V1661" s="266">
        <v>0</v>
      </c>
      <c r="W1661" s="267">
        <v>0</v>
      </c>
      <c r="X1661" s="267">
        <v>0</v>
      </c>
      <c r="Y1661" s="268">
        <v>0</v>
      </c>
      <c r="Z1661" s="268">
        <v>1</v>
      </c>
      <c r="AA1661" s="295">
        <v>0</v>
      </c>
      <c r="AB1661" s="264">
        <v>3</v>
      </c>
      <c r="AC1661" s="264">
        <v>3</v>
      </c>
      <c r="AD1661" s="264">
        <v>3</v>
      </c>
      <c r="AE1661" s="264">
        <v>3</v>
      </c>
      <c r="AF1661" s="268">
        <v>1</v>
      </c>
      <c r="AG1661" s="268">
        <v>1</v>
      </c>
      <c r="AH1661" s="295">
        <v>0</v>
      </c>
    </row>
    <row r="1662" spans="1:34">
      <c r="A1662" s="315" t="s">
        <v>2708</v>
      </c>
      <c r="B1662" s="321" t="s">
        <v>3373</v>
      </c>
      <c r="C1662" s="293" t="s">
        <v>3111</v>
      </c>
      <c r="D1662" s="321" t="s">
        <v>3112</v>
      </c>
      <c r="E1662" s="263">
        <v>0</v>
      </c>
      <c r="F1662" s="263">
        <v>0</v>
      </c>
      <c r="G1662" s="263">
        <v>0</v>
      </c>
      <c r="H1662" s="264">
        <v>2</v>
      </c>
      <c r="I1662" s="264">
        <v>0</v>
      </c>
      <c r="J1662" s="264">
        <v>1</v>
      </c>
      <c r="K1662" s="264">
        <v>0</v>
      </c>
      <c r="L1662" s="264">
        <v>0</v>
      </c>
      <c r="M1662" s="264">
        <v>0</v>
      </c>
      <c r="N1662" s="267">
        <v>0</v>
      </c>
      <c r="O1662" s="266">
        <v>0</v>
      </c>
      <c r="P1662" s="294">
        <v>0.9</v>
      </c>
      <c r="Q1662" s="267">
        <v>0</v>
      </c>
      <c r="R1662" s="267">
        <v>0</v>
      </c>
      <c r="S1662" s="267">
        <v>0</v>
      </c>
      <c r="T1662" s="295">
        <v>0</v>
      </c>
      <c r="U1662" s="266">
        <v>0</v>
      </c>
      <c r="V1662" s="266">
        <v>0</v>
      </c>
      <c r="W1662" s="267">
        <v>0</v>
      </c>
      <c r="X1662" s="267">
        <v>0</v>
      </c>
      <c r="Y1662" s="268">
        <v>0.5</v>
      </c>
      <c r="Z1662" s="268">
        <v>0</v>
      </c>
      <c r="AA1662" s="295">
        <v>-0.5</v>
      </c>
      <c r="AB1662" s="264">
        <v>2</v>
      </c>
      <c r="AC1662" s="264">
        <v>1</v>
      </c>
      <c r="AD1662" s="264">
        <v>2</v>
      </c>
      <c r="AE1662" s="264">
        <v>2</v>
      </c>
      <c r="AF1662" s="268">
        <v>0.5</v>
      </c>
      <c r="AG1662" s="268">
        <v>1</v>
      </c>
      <c r="AH1662" s="295">
        <v>-0.5</v>
      </c>
    </row>
    <row r="1663" spans="1:34">
      <c r="A1663" s="315" t="s">
        <v>2708</v>
      </c>
      <c r="B1663" s="321" t="s">
        <v>3373</v>
      </c>
      <c r="C1663" s="293" t="s">
        <v>3113</v>
      </c>
      <c r="D1663" s="321" t="s">
        <v>3114</v>
      </c>
      <c r="E1663" s="263">
        <v>0</v>
      </c>
      <c r="F1663" s="263">
        <v>0</v>
      </c>
      <c r="G1663" s="263">
        <v>0</v>
      </c>
      <c r="H1663" s="264">
        <v>0</v>
      </c>
      <c r="I1663" s="264">
        <v>0</v>
      </c>
      <c r="J1663" s="264">
        <v>0</v>
      </c>
      <c r="K1663" s="264">
        <v>0</v>
      </c>
      <c r="L1663" s="264">
        <v>0</v>
      </c>
      <c r="M1663" s="264">
        <v>0</v>
      </c>
      <c r="N1663" s="267">
        <v>0</v>
      </c>
      <c r="O1663" s="266">
        <v>0</v>
      </c>
      <c r="P1663" s="294">
        <v>0.9</v>
      </c>
      <c r="Q1663" s="267">
        <v>0</v>
      </c>
      <c r="R1663" s="267">
        <v>0</v>
      </c>
      <c r="S1663" s="267">
        <v>0</v>
      </c>
      <c r="T1663" s="295">
        <v>0</v>
      </c>
      <c r="U1663" s="266">
        <v>0</v>
      </c>
      <c r="V1663" s="266">
        <v>0</v>
      </c>
      <c r="W1663" s="267">
        <v>0</v>
      </c>
      <c r="X1663" s="267">
        <v>0</v>
      </c>
      <c r="Y1663" s="268">
        <v>0</v>
      </c>
      <c r="Z1663" s="268">
        <v>0</v>
      </c>
      <c r="AA1663" s="295">
        <v>0</v>
      </c>
      <c r="AB1663" s="264">
        <v>3</v>
      </c>
      <c r="AC1663" s="264">
        <v>3</v>
      </c>
      <c r="AD1663" s="264">
        <v>3</v>
      </c>
      <c r="AE1663" s="264">
        <v>3</v>
      </c>
      <c r="AF1663" s="268">
        <v>1</v>
      </c>
      <c r="AG1663" s="268">
        <v>1</v>
      </c>
      <c r="AH1663" s="295">
        <v>0</v>
      </c>
    </row>
    <row r="1664" spans="1:34">
      <c r="A1664" s="315" t="s">
        <v>2708</v>
      </c>
      <c r="B1664" s="321" t="s">
        <v>3373</v>
      </c>
      <c r="C1664" s="293" t="s">
        <v>3115</v>
      </c>
      <c r="D1664" s="321" t="s">
        <v>3116</v>
      </c>
      <c r="E1664" s="263">
        <v>1214</v>
      </c>
      <c r="F1664" s="263">
        <v>1157</v>
      </c>
      <c r="G1664" s="263">
        <v>558</v>
      </c>
      <c r="H1664" s="264">
        <v>1579</v>
      </c>
      <c r="I1664" s="264">
        <v>1008</v>
      </c>
      <c r="J1664" s="264">
        <v>920</v>
      </c>
      <c r="K1664" s="264">
        <v>1482</v>
      </c>
      <c r="L1664" s="264">
        <v>1425</v>
      </c>
      <c r="M1664" s="264">
        <v>749</v>
      </c>
      <c r="N1664" s="267">
        <v>0.953047775947282</v>
      </c>
      <c r="O1664" s="266">
        <v>1157</v>
      </c>
      <c r="P1664" s="294">
        <v>0.9</v>
      </c>
      <c r="Q1664" s="267">
        <v>0.953047775947282</v>
      </c>
      <c r="R1664" s="267">
        <v>0.63837872070931</v>
      </c>
      <c r="S1664" s="267">
        <v>0.961538461538462</v>
      </c>
      <c r="T1664" s="295">
        <v>0.314669055237972</v>
      </c>
      <c r="U1664" s="266">
        <v>1214</v>
      </c>
      <c r="V1664" s="266">
        <v>558</v>
      </c>
      <c r="W1664" s="267">
        <v>0.459637561779242</v>
      </c>
      <c r="X1664" s="267">
        <v>0.459637561779242</v>
      </c>
      <c r="Y1664" s="268">
        <v>0.58264724509183</v>
      </c>
      <c r="Z1664" s="268">
        <v>0.505398110661269</v>
      </c>
      <c r="AA1664" s="295">
        <v>-0.123009683312588</v>
      </c>
      <c r="AB1664" s="264">
        <v>8843</v>
      </c>
      <c r="AC1664" s="264">
        <v>4696</v>
      </c>
      <c r="AD1664" s="264">
        <v>11196</v>
      </c>
      <c r="AE1664" s="264">
        <v>6376</v>
      </c>
      <c r="AF1664" s="268">
        <v>0.531041501752799</v>
      </c>
      <c r="AG1664" s="268">
        <v>0.569489103251161</v>
      </c>
      <c r="AH1664" s="295">
        <v>-0.0384476014983622</v>
      </c>
    </row>
    <row r="1665" spans="1:34">
      <c r="A1665" s="315" t="s">
        <v>2708</v>
      </c>
      <c r="B1665" s="321" t="s">
        <v>3373</v>
      </c>
      <c r="C1665" s="293" t="s">
        <v>3117</v>
      </c>
      <c r="D1665" s="321" t="s">
        <v>3118</v>
      </c>
      <c r="E1665" s="263">
        <v>0</v>
      </c>
      <c r="F1665" s="263">
        <v>0</v>
      </c>
      <c r="G1665" s="263">
        <v>0</v>
      </c>
      <c r="H1665" s="264">
        <v>0</v>
      </c>
      <c r="I1665" s="264">
        <v>0</v>
      </c>
      <c r="J1665" s="264">
        <v>0</v>
      </c>
      <c r="K1665" s="264">
        <v>1</v>
      </c>
      <c r="L1665" s="264">
        <v>0</v>
      </c>
      <c r="M1665" s="264">
        <v>1</v>
      </c>
      <c r="N1665" s="267">
        <v>0</v>
      </c>
      <c r="O1665" s="266">
        <v>0</v>
      </c>
      <c r="P1665" s="294">
        <v>0.9</v>
      </c>
      <c r="Q1665" s="267">
        <v>0</v>
      </c>
      <c r="R1665" s="267">
        <v>0</v>
      </c>
      <c r="S1665" s="267">
        <v>0</v>
      </c>
      <c r="T1665" s="295">
        <v>0</v>
      </c>
      <c r="U1665" s="266">
        <v>0</v>
      </c>
      <c r="V1665" s="266">
        <v>0</v>
      </c>
      <c r="W1665" s="267">
        <v>0</v>
      </c>
      <c r="X1665" s="267">
        <v>0</v>
      </c>
      <c r="Y1665" s="268">
        <v>0</v>
      </c>
      <c r="Z1665" s="268">
        <v>1</v>
      </c>
      <c r="AA1665" s="295">
        <v>0</v>
      </c>
      <c r="AB1665" s="264">
        <v>2</v>
      </c>
      <c r="AC1665" s="264">
        <v>2</v>
      </c>
      <c r="AD1665" s="264">
        <v>1</v>
      </c>
      <c r="AE1665" s="264">
        <v>1</v>
      </c>
      <c r="AF1665" s="268">
        <v>1</v>
      </c>
      <c r="AG1665" s="268">
        <v>1</v>
      </c>
      <c r="AH1665" s="295">
        <v>0</v>
      </c>
    </row>
    <row r="1666" spans="1:34">
      <c r="A1666" s="315" t="s">
        <v>2708</v>
      </c>
      <c r="B1666" s="321" t="s">
        <v>3376</v>
      </c>
      <c r="C1666" s="293" t="s">
        <v>3119</v>
      </c>
      <c r="D1666" s="321" t="s">
        <v>3120</v>
      </c>
      <c r="E1666" s="263">
        <v>1122</v>
      </c>
      <c r="F1666" s="263">
        <v>1116</v>
      </c>
      <c r="G1666" s="263">
        <v>1040</v>
      </c>
      <c r="H1666" s="264">
        <v>990</v>
      </c>
      <c r="I1666" s="264">
        <v>983</v>
      </c>
      <c r="J1666" s="264">
        <v>861</v>
      </c>
      <c r="K1666" s="264">
        <v>930</v>
      </c>
      <c r="L1666" s="264">
        <v>923</v>
      </c>
      <c r="M1666" s="264">
        <v>863</v>
      </c>
      <c r="N1666" s="267">
        <v>0.994652406417112</v>
      </c>
      <c r="O1666" s="266">
        <v>1116</v>
      </c>
      <c r="P1666" s="294">
        <v>0.9</v>
      </c>
      <c r="Q1666" s="267">
        <v>0.994652406417112</v>
      </c>
      <c r="R1666" s="267">
        <v>0.992929292929293</v>
      </c>
      <c r="S1666" s="267">
        <v>0.99247311827957</v>
      </c>
      <c r="T1666" s="295">
        <v>0.00172311348781939</v>
      </c>
      <c r="U1666" s="266">
        <v>1122</v>
      </c>
      <c r="V1666" s="266">
        <v>1040</v>
      </c>
      <c r="W1666" s="267">
        <v>0.926916221033868</v>
      </c>
      <c r="X1666" s="267">
        <v>0.926916221033868</v>
      </c>
      <c r="Y1666" s="268">
        <v>0.86969696969697</v>
      </c>
      <c r="Z1666" s="268">
        <v>0.927956989247312</v>
      </c>
      <c r="AA1666" s="295">
        <v>0.0572192513368983</v>
      </c>
      <c r="AB1666" s="264">
        <v>7858</v>
      </c>
      <c r="AC1666" s="264">
        <v>7247</v>
      </c>
      <c r="AD1666" s="264">
        <v>8209</v>
      </c>
      <c r="AE1666" s="264">
        <v>7730</v>
      </c>
      <c r="AF1666" s="268">
        <v>0.922244846016798</v>
      </c>
      <c r="AG1666" s="268">
        <v>0.941649409185041</v>
      </c>
      <c r="AH1666" s="295">
        <v>-0.0194045631682427</v>
      </c>
    </row>
    <row r="1667" spans="1:34">
      <c r="A1667" s="315" t="s">
        <v>2708</v>
      </c>
      <c r="B1667" s="321" t="s">
        <v>3373</v>
      </c>
      <c r="C1667" s="293" t="s">
        <v>3121</v>
      </c>
      <c r="D1667" s="321" t="s">
        <v>3122</v>
      </c>
      <c r="E1667" s="263">
        <v>1140</v>
      </c>
      <c r="F1667" s="263">
        <v>1115</v>
      </c>
      <c r="G1667" s="263">
        <v>701</v>
      </c>
      <c r="H1667" s="264">
        <v>1596</v>
      </c>
      <c r="I1667" s="264">
        <v>1578</v>
      </c>
      <c r="J1667" s="264">
        <v>1063</v>
      </c>
      <c r="K1667" s="264">
        <v>1654</v>
      </c>
      <c r="L1667" s="264">
        <v>1633</v>
      </c>
      <c r="M1667" s="264">
        <v>1179</v>
      </c>
      <c r="N1667" s="267">
        <v>0.978070175438597</v>
      </c>
      <c r="O1667" s="266">
        <v>1115</v>
      </c>
      <c r="P1667" s="294">
        <v>0.9</v>
      </c>
      <c r="Q1667" s="267">
        <v>0.978070175438597</v>
      </c>
      <c r="R1667" s="267">
        <v>0.988721804511278</v>
      </c>
      <c r="S1667" s="267">
        <v>0.987303506650544</v>
      </c>
      <c r="T1667" s="295">
        <v>-0.0106516290726817</v>
      </c>
      <c r="U1667" s="266">
        <v>1140</v>
      </c>
      <c r="V1667" s="266">
        <v>701</v>
      </c>
      <c r="W1667" s="267">
        <v>0.614912280701754</v>
      </c>
      <c r="X1667" s="267">
        <v>0.614912280701754</v>
      </c>
      <c r="Y1667" s="268">
        <v>0.666040100250627</v>
      </c>
      <c r="Z1667" s="268">
        <v>0.712817412333736</v>
      </c>
      <c r="AA1667" s="295">
        <v>-0.0511278195488721</v>
      </c>
      <c r="AB1667" s="264">
        <v>8846</v>
      </c>
      <c r="AC1667" s="264">
        <v>6032</v>
      </c>
      <c r="AD1667" s="264">
        <v>9712</v>
      </c>
      <c r="AE1667" s="264">
        <v>6352</v>
      </c>
      <c r="AF1667" s="268">
        <v>0.681890119828171</v>
      </c>
      <c r="AG1667" s="268">
        <v>0.654036243822076</v>
      </c>
      <c r="AH1667" s="295">
        <v>0.0278538760060951</v>
      </c>
    </row>
    <row r="1668" spans="1:34">
      <c r="A1668" s="315" t="s">
        <v>2708</v>
      </c>
      <c r="B1668" s="321" t="s">
        <v>3375</v>
      </c>
      <c r="C1668" s="293" t="s">
        <v>3123</v>
      </c>
      <c r="D1668" s="321" t="s">
        <v>3124</v>
      </c>
      <c r="E1668" s="263">
        <v>1477</v>
      </c>
      <c r="F1668" s="263">
        <v>1435</v>
      </c>
      <c r="G1668" s="263">
        <v>1364</v>
      </c>
      <c r="H1668" s="264">
        <v>1462</v>
      </c>
      <c r="I1668" s="264">
        <v>1435</v>
      </c>
      <c r="J1668" s="264">
        <v>1397</v>
      </c>
      <c r="K1668" s="264">
        <v>1251</v>
      </c>
      <c r="L1668" s="264">
        <v>1154</v>
      </c>
      <c r="M1668" s="264">
        <v>1108</v>
      </c>
      <c r="N1668" s="267">
        <v>0.971563981042654</v>
      </c>
      <c r="O1668" s="266">
        <v>1435</v>
      </c>
      <c r="P1668" s="294">
        <v>0.9</v>
      </c>
      <c r="Q1668" s="267">
        <v>0.971563981042654</v>
      </c>
      <c r="R1668" s="267">
        <v>0.981532147742818</v>
      </c>
      <c r="S1668" s="267">
        <v>0.922462030375699</v>
      </c>
      <c r="T1668" s="295">
        <v>-0.00996816670016398</v>
      </c>
      <c r="U1668" s="266">
        <v>1477</v>
      </c>
      <c r="V1668" s="266">
        <v>1364</v>
      </c>
      <c r="W1668" s="267">
        <v>0.923493568043331</v>
      </c>
      <c r="X1668" s="267">
        <v>0.923493568043331</v>
      </c>
      <c r="Y1668" s="268">
        <v>0.955540355677155</v>
      </c>
      <c r="Z1668" s="268">
        <v>0.885691446842526</v>
      </c>
      <c r="AA1668" s="295">
        <v>-0.0320467876338235</v>
      </c>
      <c r="AB1668" s="264">
        <v>9324</v>
      </c>
      <c r="AC1668" s="264">
        <v>8675</v>
      </c>
      <c r="AD1668" s="264">
        <v>10571</v>
      </c>
      <c r="AE1668" s="264">
        <v>9591</v>
      </c>
      <c r="AF1668" s="268">
        <v>0.93039468039468</v>
      </c>
      <c r="AG1668" s="268">
        <v>0.907293538927254</v>
      </c>
      <c r="AH1668" s="295">
        <v>0.0231011414674266</v>
      </c>
    </row>
    <row r="1669" spans="1:34">
      <c r="A1669" s="315" t="s">
        <v>2708</v>
      </c>
      <c r="B1669" s="321" t="s">
        <v>3375</v>
      </c>
      <c r="C1669" s="293" t="s">
        <v>3125</v>
      </c>
      <c r="D1669" s="321" t="s">
        <v>3126</v>
      </c>
      <c r="E1669" s="263">
        <v>2074</v>
      </c>
      <c r="F1669" s="263">
        <v>1982</v>
      </c>
      <c r="G1669" s="263">
        <v>1884</v>
      </c>
      <c r="H1669" s="264">
        <v>2027</v>
      </c>
      <c r="I1669" s="264">
        <v>1942</v>
      </c>
      <c r="J1669" s="264">
        <v>1852</v>
      </c>
      <c r="K1669" s="264">
        <v>1434</v>
      </c>
      <c r="L1669" s="264">
        <v>1317</v>
      </c>
      <c r="M1669" s="264">
        <v>1313</v>
      </c>
      <c r="N1669" s="267">
        <v>0.955641272902604</v>
      </c>
      <c r="O1669" s="266">
        <v>1982</v>
      </c>
      <c r="P1669" s="294">
        <v>0.9</v>
      </c>
      <c r="Q1669" s="267">
        <v>0.955641272902604</v>
      </c>
      <c r="R1669" s="267">
        <v>0.958066107548101</v>
      </c>
      <c r="S1669" s="267">
        <v>0.918410041841004</v>
      </c>
      <c r="T1669" s="295">
        <v>-0.00242483464549692</v>
      </c>
      <c r="U1669" s="266">
        <v>2074</v>
      </c>
      <c r="V1669" s="266">
        <v>1884</v>
      </c>
      <c r="W1669" s="267">
        <v>0.908389585342334</v>
      </c>
      <c r="X1669" s="267">
        <v>0.908389585342334</v>
      </c>
      <c r="Y1669" s="268">
        <v>0.913665515540207</v>
      </c>
      <c r="Z1669" s="268">
        <v>0.915620641562064</v>
      </c>
      <c r="AA1669" s="295">
        <v>-0.00527593019787365</v>
      </c>
      <c r="AB1669" s="264">
        <v>14126</v>
      </c>
      <c r="AC1669" s="264">
        <v>13209</v>
      </c>
      <c r="AD1669" s="264">
        <v>15878</v>
      </c>
      <c r="AE1669" s="264">
        <v>14937</v>
      </c>
      <c r="AF1669" s="268">
        <v>0.935084241823588</v>
      </c>
      <c r="AG1669" s="268">
        <v>0.940735609018768</v>
      </c>
      <c r="AH1669" s="295">
        <v>-0.00565136719518033</v>
      </c>
    </row>
    <row r="1670" spans="1:34">
      <c r="A1670" s="315" t="s">
        <v>2708</v>
      </c>
      <c r="B1670" s="321" t="s">
        <v>3376</v>
      </c>
      <c r="C1670" s="293" t="s">
        <v>3127</v>
      </c>
      <c r="D1670" s="321" t="s">
        <v>3128</v>
      </c>
      <c r="E1670" s="263">
        <v>2809</v>
      </c>
      <c r="F1670" s="263">
        <v>2737</v>
      </c>
      <c r="G1670" s="263">
        <v>2652</v>
      </c>
      <c r="H1670" s="264">
        <v>2871</v>
      </c>
      <c r="I1670" s="264">
        <v>2734</v>
      </c>
      <c r="J1670" s="264">
        <v>2696</v>
      </c>
      <c r="K1670" s="264">
        <v>2500</v>
      </c>
      <c r="L1670" s="264">
        <v>2338</v>
      </c>
      <c r="M1670" s="264">
        <v>2386</v>
      </c>
      <c r="N1670" s="267">
        <v>0.97436810252759</v>
      </c>
      <c r="O1670" s="266">
        <v>2737</v>
      </c>
      <c r="P1670" s="294">
        <v>0.9</v>
      </c>
      <c r="Q1670" s="267">
        <v>0.97436810252759</v>
      </c>
      <c r="R1670" s="267">
        <v>0.952281435040056</v>
      </c>
      <c r="S1670" s="267">
        <v>0.9352</v>
      </c>
      <c r="T1670" s="295">
        <v>0.0220866674875342</v>
      </c>
      <c r="U1670" s="266">
        <v>2809</v>
      </c>
      <c r="V1670" s="266">
        <v>2652</v>
      </c>
      <c r="W1670" s="267">
        <v>0.944108223567106</v>
      </c>
      <c r="X1670" s="267">
        <v>0.944108223567106</v>
      </c>
      <c r="Y1670" s="268">
        <v>0.939045628700801</v>
      </c>
      <c r="Z1670" s="268">
        <v>0.9544</v>
      </c>
      <c r="AA1670" s="295">
        <v>0.00506259486630467</v>
      </c>
      <c r="AB1670" s="264">
        <v>20762</v>
      </c>
      <c r="AC1670" s="264">
        <v>19870</v>
      </c>
      <c r="AD1670" s="264">
        <v>24184</v>
      </c>
      <c r="AE1670" s="264">
        <v>23408</v>
      </c>
      <c r="AF1670" s="268">
        <v>0.957036894326173</v>
      </c>
      <c r="AG1670" s="268">
        <v>0.967912669533576</v>
      </c>
      <c r="AH1670" s="295">
        <v>-0.0108757752074031</v>
      </c>
    </row>
    <row r="1671" spans="1:34">
      <c r="A1671" s="315" t="s">
        <v>2708</v>
      </c>
      <c r="B1671" s="321" t="s">
        <v>3373</v>
      </c>
      <c r="C1671" s="293" t="s">
        <v>3129</v>
      </c>
      <c r="D1671" s="321" t="s">
        <v>3130</v>
      </c>
      <c r="E1671" s="263">
        <v>1118</v>
      </c>
      <c r="F1671" s="263">
        <v>1082</v>
      </c>
      <c r="G1671" s="263">
        <v>945</v>
      </c>
      <c r="H1671" s="264">
        <v>1288</v>
      </c>
      <c r="I1671" s="264">
        <v>1234</v>
      </c>
      <c r="J1671" s="264">
        <v>1061</v>
      </c>
      <c r="K1671" s="264">
        <v>1629</v>
      </c>
      <c r="L1671" s="264">
        <v>1510</v>
      </c>
      <c r="M1671" s="264">
        <v>1294</v>
      </c>
      <c r="N1671" s="267">
        <v>0.967799642218247</v>
      </c>
      <c r="O1671" s="266">
        <v>1082</v>
      </c>
      <c r="P1671" s="294">
        <v>0.9</v>
      </c>
      <c r="Q1671" s="267">
        <v>0.967799642218247</v>
      </c>
      <c r="R1671" s="267">
        <v>0.958074534161491</v>
      </c>
      <c r="S1671" s="267">
        <v>0.92694904849601</v>
      </c>
      <c r="T1671" s="295">
        <v>0.00972510805675619</v>
      </c>
      <c r="U1671" s="266">
        <v>1118</v>
      </c>
      <c r="V1671" s="266">
        <v>945</v>
      </c>
      <c r="W1671" s="267">
        <v>0.84525939177102</v>
      </c>
      <c r="X1671" s="267">
        <v>0.84525939177102</v>
      </c>
      <c r="Y1671" s="268">
        <v>0.823757763975155</v>
      </c>
      <c r="Z1671" s="268">
        <v>0.794352363413137</v>
      </c>
      <c r="AA1671" s="295">
        <v>0.0215016277958644</v>
      </c>
      <c r="AB1671" s="264">
        <v>8208</v>
      </c>
      <c r="AC1671" s="264">
        <v>6878</v>
      </c>
      <c r="AD1671" s="264">
        <v>9544</v>
      </c>
      <c r="AE1671" s="264">
        <v>8279</v>
      </c>
      <c r="AF1671" s="268">
        <v>0.837962962962963</v>
      </c>
      <c r="AG1671" s="268">
        <v>0.867455993294216</v>
      </c>
      <c r="AH1671" s="295">
        <v>-0.0294930303312534</v>
      </c>
    </row>
    <row r="1672" spans="1:34">
      <c r="A1672" s="315" t="s">
        <v>2708</v>
      </c>
      <c r="B1672" s="321" t="s">
        <v>3373</v>
      </c>
      <c r="C1672" s="293" t="s">
        <v>3131</v>
      </c>
      <c r="D1672" s="321" t="s">
        <v>3132</v>
      </c>
      <c r="E1672" s="263">
        <v>1928</v>
      </c>
      <c r="F1672" s="263">
        <v>1691</v>
      </c>
      <c r="G1672" s="263">
        <v>1605</v>
      </c>
      <c r="H1672" s="264">
        <v>2233</v>
      </c>
      <c r="I1672" s="264">
        <v>1921</v>
      </c>
      <c r="J1672" s="264">
        <v>1866</v>
      </c>
      <c r="K1672" s="264">
        <v>2045</v>
      </c>
      <c r="L1672" s="264">
        <v>1925</v>
      </c>
      <c r="M1672" s="264">
        <v>1748</v>
      </c>
      <c r="N1672" s="267">
        <v>0.87707468879668</v>
      </c>
      <c r="O1672" s="266">
        <v>1691</v>
      </c>
      <c r="P1672" s="294">
        <v>0.9</v>
      </c>
      <c r="Q1672" s="267">
        <v>0.87707468879668</v>
      </c>
      <c r="R1672" s="267">
        <v>0.860277653381102</v>
      </c>
      <c r="S1672" s="267">
        <v>0.941320293398533</v>
      </c>
      <c r="T1672" s="295">
        <v>0.0167970354155789</v>
      </c>
      <c r="U1672" s="266">
        <v>1928</v>
      </c>
      <c r="V1672" s="266">
        <v>1605</v>
      </c>
      <c r="W1672" s="267">
        <v>0.83246887966805</v>
      </c>
      <c r="X1672" s="267">
        <v>0.83246887966805</v>
      </c>
      <c r="Y1672" s="268">
        <v>0.83564711150918</v>
      </c>
      <c r="Z1672" s="268">
        <v>0.854767726161369</v>
      </c>
      <c r="AA1672" s="295">
        <v>-0.00317823184113064</v>
      </c>
      <c r="AB1672" s="264">
        <v>14056</v>
      </c>
      <c r="AC1672" s="264">
        <v>12177</v>
      </c>
      <c r="AD1672" s="264">
        <v>16304</v>
      </c>
      <c r="AE1672" s="264">
        <v>14322</v>
      </c>
      <c r="AF1672" s="268">
        <v>0.866320432555492</v>
      </c>
      <c r="AG1672" s="268">
        <v>0.878434739941119</v>
      </c>
      <c r="AH1672" s="295">
        <v>-0.0121143073856265</v>
      </c>
    </row>
    <row r="1673" spans="1:34">
      <c r="A1673" s="315" t="s">
        <v>2708</v>
      </c>
      <c r="B1673" s="321" t="s">
        <v>3376</v>
      </c>
      <c r="C1673" s="293" t="s">
        <v>3133</v>
      </c>
      <c r="D1673" s="321" t="s">
        <v>3134</v>
      </c>
      <c r="E1673" s="263">
        <v>1444</v>
      </c>
      <c r="F1673" s="263">
        <v>1420</v>
      </c>
      <c r="G1673" s="263">
        <v>1309</v>
      </c>
      <c r="H1673" s="264">
        <v>1306</v>
      </c>
      <c r="I1673" s="264">
        <v>1300</v>
      </c>
      <c r="J1673" s="264">
        <v>1190</v>
      </c>
      <c r="K1673" s="264">
        <v>1250</v>
      </c>
      <c r="L1673" s="264">
        <v>1245</v>
      </c>
      <c r="M1673" s="264">
        <v>1159</v>
      </c>
      <c r="N1673" s="267">
        <v>0.983379501385042</v>
      </c>
      <c r="O1673" s="266">
        <v>1420</v>
      </c>
      <c r="P1673" s="294">
        <v>0.9</v>
      </c>
      <c r="Q1673" s="267">
        <v>0.983379501385042</v>
      </c>
      <c r="R1673" s="267">
        <v>0.995405819295559</v>
      </c>
      <c r="S1673" s="267">
        <v>0.996</v>
      </c>
      <c r="T1673" s="295">
        <v>-0.0120263179105173</v>
      </c>
      <c r="U1673" s="266">
        <v>1444</v>
      </c>
      <c r="V1673" s="266">
        <v>1309</v>
      </c>
      <c r="W1673" s="267">
        <v>0.906509695290859</v>
      </c>
      <c r="X1673" s="267">
        <v>0.906509695290859</v>
      </c>
      <c r="Y1673" s="268">
        <v>0.911179173047473</v>
      </c>
      <c r="Z1673" s="268">
        <v>0.9272</v>
      </c>
      <c r="AA1673" s="295">
        <v>-0.00466947775661453</v>
      </c>
      <c r="AB1673" s="264">
        <v>10189</v>
      </c>
      <c r="AC1673" s="264">
        <v>9450</v>
      </c>
      <c r="AD1673" s="264">
        <v>11119</v>
      </c>
      <c r="AE1673" s="264">
        <v>10606</v>
      </c>
      <c r="AF1673" s="268">
        <v>0.927470801845127</v>
      </c>
      <c r="AG1673" s="268">
        <v>0.953862757442216</v>
      </c>
      <c r="AH1673" s="295">
        <v>-0.026391955597089</v>
      </c>
    </row>
    <row r="1674" spans="1:34">
      <c r="A1674" s="315" t="s">
        <v>2708</v>
      </c>
      <c r="B1674" s="321" t="s">
        <v>3376</v>
      </c>
      <c r="C1674" s="293" t="s">
        <v>3135</v>
      </c>
      <c r="D1674" s="321" t="s">
        <v>3136</v>
      </c>
      <c r="E1674" s="263">
        <v>3593</v>
      </c>
      <c r="F1674" s="263">
        <v>3422</v>
      </c>
      <c r="G1674" s="263">
        <v>3102</v>
      </c>
      <c r="H1674" s="264">
        <v>3130</v>
      </c>
      <c r="I1674" s="264">
        <v>2920</v>
      </c>
      <c r="J1674" s="264">
        <v>2666</v>
      </c>
      <c r="K1674" s="264">
        <v>2732</v>
      </c>
      <c r="L1674" s="264">
        <v>2596</v>
      </c>
      <c r="M1674" s="264">
        <v>2413</v>
      </c>
      <c r="N1674" s="267">
        <v>0.952407458947954</v>
      </c>
      <c r="O1674" s="266">
        <v>3422</v>
      </c>
      <c r="P1674" s="294">
        <v>0.9</v>
      </c>
      <c r="Q1674" s="267">
        <v>0.952407458947954</v>
      </c>
      <c r="R1674" s="267">
        <v>0.932907348242812</v>
      </c>
      <c r="S1674" s="267">
        <v>0.950219619326501</v>
      </c>
      <c r="T1674" s="295">
        <v>0.0195001107051428</v>
      </c>
      <c r="U1674" s="266">
        <v>3593</v>
      </c>
      <c r="V1674" s="266">
        <v>3102</v>
      </c>
      <c r="W1674" s="267">
        <v>0.863345393821319</v>
      </c>
      <c r="X1674" s="267">
        <v>0.863345393821319</v>
      </c>
      <c r="Y1674" s="268">
        <v>0.851757188498403</v>
      </c>
      <c r="Z1674" s="268">
        <v>0.883235724743777</v>
      </c>
      <c r="AA1674" s="295">
        <v>0.0115882053229167</v>
      </c>
      <c r="AB1674" s="264">
        <v>23254</v>
      </c>
      <c r="AC1674" s="264">
        <v>20099</v>
      </c>
      <c r="AD1674" s="264">
        <v>25501</v>
      </c>
      <c r="AE1674" s="264">
        <v>23104</v>
      </c>
      <c r="AF1674" s="268">
        <v>0.86432441730455</v>
      </c>
      <c r="AG1674" s="268">
        <v>0.906003686129956</v>
      </c>
      <c r="AH1674" s="295">
        <v>-0.041679268825406</v>
      </c>
    </row>
    <row r="1675" spans="1:34">
      <c r="A1675" s="315" t="s">
        <v>2708</v>
      </c>
      <c r="B1675" s="321" t="s">
        <v>3376</v>
      </c>
      <c r="C1675" s="293" t="s">
        <v>3137</v>
      </c>
      <c r="D1675" s="321" t="s">
        <v>3138</v>
      </c>
      <c r="E1675" s="263">
        <v>2301</v>
      </c>
      <c r="F1675" s="263">
        <v>2283</v>
      </c>
      <c r="G1675" s="263">
        <v>2061</v>
      </c>
      <c r="H1675" s="264">
        <v>2010</v>
      </c>
      <c r="I1675" s="264">
        <v>1979</v>
      </c>
      <c r="J1675" s="264">
        <v>1777</v>
      </c>
      <c r="K1675" s="264">
        <v>1674</v>
      </c>
      <c r="L1675" s="264">
        <v>1662</v>
      </c>
      <c r="M1675" s="264">
        <v>1485</v>
      </c>
      <c r="N1675" s="267">
        <v>0.992177314211212</v>
      </c>
      <c r="O1675" s="266">
        <v>2283</v>
      </c>
      <c r="P1675" s="294">
        <v>0.9</v>
      </c>
      <c r="Q1675" s="267">
        <v>0.992177314211212</v>
      </c>
      <c r="R1675" s="267">
        <v>0.984577114427861</v>
      </c>
      <c r="S1675" s="267">
        <v>0.992831541218638</v>
      </c>
      <c r="T1675" s="295">
        <v>0.0076001997833518</v>
      </c>
      <c r="U1675" s="266">
        <v>2301</v>
      </c>
      <c r="V1675" s="266">
        <v>2061</v>
      </c>
      <c r="W1675" s="267">
        <v>0.895697522816167</v>
      </c>
      <c r="X1675" s="267">
        <v>0.895697522816167</v>
      </c>
      <c r="Y1675" s="268">
        <v>0.88407960199005</v>
      </c>
      <c r="Z1675" s="268">
        <v>0.887096774193548</v>
      </c>
      <c r="AA1675" s="295">
        <v>0.0116179208261171</v>
      </c>
      <c r="AB1675" s="264">
        <v>14835</v>
      </c>
      <c r="AC1675" s="264">
        <v>12959</v>
      </c>
      <c r="AD1675" s="264">
        <v>16438</v>
      </c>
      <c r="AE1675" s="264">
        <v>14746</v>
      </c>
      <c r="AF1675" s="268">
        <v>0.873542298618133</v>
      </c>
      <c r="AG1675" s="268">
        <v>0.897067769801679</v>
      </c>
      <c r="AH1675" s="295">
        <v>-0.0235254711835462</v>
      </c>
    </row>
    <row r="1676" spans="1:34">
      <c r="A1676" s="315" t="s">
        <v>2708</v>
      </c>
      <c r="B1676" s="321" t="s">
        <v>3373</v>
      </c>
      <c r="C1676" s="293" t="s">
        <v>3139</v>
      </c>
      <c r="D1676" s="321" t="s">
        <v>3140</v>
      </c>
      <c r="E1676" s="263">
        <v>1022</v>
      </c>
      <c r="F1676" s="263">
        <v>1007</v>
      </c>
      <c r="G1676" s="263">
        <v>814</v>
      </c>
      <c r="H1676" s="264">
        <v>1160</v>
      </c>
      <c r="I1676" s="264">
        <v>1146</v>
      </c>
      <c r="J1676" s="264">
        <v>999</v>
      </c>
      <c r="K1676" s="264">
        <v>1287</v>
      </c>
      <c r="L1676" s="264">
        <v>261</v>
      </c>
      <c r="M1676" s="264">
        <v>1052</v>
      </c>
      <c r="N1676" s="267">
        <v>0.9853228962818</v>
      </c>
      <c r="O1676" s="266">
        <v>1007</v>
      </c>
      <c r="P1676" s="294">
        <v>0.9</v>
      </c>
      <c r="Q1676" s="267">
        <v>0.9853228962818</v>
      </c>
      <c r="R1676" s="267">
        <v>0.987931034482759</v>
      </c>
      <c r="S1676" s="267">
        <v>0.202797202797203</v>
      </c>
      <c r="T1676" s="295">
        <v>-0.00260813820095829</v>
      </c>
      <c r="U1676" s="266">
        <v>1022</v>
      </c>
      <c r="V1676" s="266">
        <v>814</v>
      </c>
      <c r="W1676" s="267">
        <v>0.796477495107632</v>
      </c>
      <c r="X1676" s="267">
        <v>0.796477495107632</v>
      </c>
      <c r="Y1676" s="268">
        <v>0.861206896551724</v>
      </c>
      <c r="Z1676" s="268">
        <v>0.817404817404817</v>
      </c>
      <c r="AA1676" s="295">
        <v>-0.064729401444092</v>
      </c>
      <c r="AB1676" s="264">
        <v>6973</v>
      </c>
      <c r="AC1676" s="264">
        <v>5682</v>
      </c>
      <c r="AD1676" s="264">
        <v>8382</v>
      </c>
      <c r="AE1676" s="264">
        <v>6189</v>
      </c>
      <c r="AF1676" s="268">
        <v>0.814857306754625</v>
      </c>
      <c r="AG1676" s="268">
        <v>0.738367931281317</v>
      </c>
      <c r="AH1676" s="295">
        <v>0.0764893754733079</v>
      </c>
    </row>
    <row r="1677" spans="1:34">
      <c r="A1677" s="315" t="s">
        <v>2708</v>
      </c>
      <c r="B1677" s="321" t="s">
        <v>3373</v>
      </c>
      <c r="C1677" s="293" t="s">
        <v>3141</v>
      </c>
      <c r="D1677" s="321" t="s">
        <v>3142</v>
      </c>
      <c r="E1677" s="263">
        <v>1701</v>
      </c>
      <c r="F1677" s="263">
        <v>1690</v>
      </c>
      <c r="G1677" s="263">
        <v>1174</v>
      </c>
      <c r="H1677" s="264">
        <v>1967</v>
      </c>
      <c r="I1677" s="264">
        <v>1925</v>
      </c>
      <c r="J1677" s="264">
        <v>1299</v>
      </c>
      <c r="K1677" s="264">
        <v>2122</v>
      </c>
      <c r="L1677" s="264">
        <v>2087</v>
      </c>
      <c r="M1677" s="264">
        <v>1467</v>
      </c>
      <c r="N1677" s="267">
        <v>0.993533215755438</v>
      </c>
      <c r="O1677" s="266">
        <v>1690</v>
      </c>
      <c r="P1677" s="294">
        <v>0.9</v>
      </c>
      <c r="Q1677" s="267">
        <v>0.993533215755438</v>
      </c>
      <c r="R1677" s="267">
        <v>0.97864768683274</v>
      </c>
      <c r="S1677" s="267">
        <v>0.983506126295947</v>
      </c>
      <c r="T1677" s="295">
        <v>0.0148855289226978</v>
      </c>
      <c r="U1677" s="266">
        <v>1701</v>
      </c>
      <c r="V1677" s="266">
        <v>1174</v>
      </c>
      <c r="W1677" s="267">
        <v>0.690182245737801</v>
      </c>
      <c r="X1677" s="267">
        <v>0.690182245737801</v>
      </c>
      <c r="Y1677" s="268">
        <v>0.660396542958821</v>
      </c>
      <c r="Z1677" s="268">
        <v>0.691328934967012</v>
      </c>
      <c r="AA1677" s="295">
        <v>0.0297857027789807</v>
      </c>
      <c r="AB1677" s="264">
        <v>12224</v>
      </c>
      <c r="AC1677" s="264">
        <v>8605</v>
      </c>
      <c r="AD1677" s="264">
        <v>14750</v>
      </c>
      <c r="AE1677" s="264">
        <v>10190</v>
      </c>
      <c r="AF1677" s="268">
        <v>0.703943062827225</v>
      </c>
      <c r="AG1677" s="268">
        <v>0.690847457627119</v>
      </c>
      <c r="AH1677" s="295">
        <v>0.0130956052001066</v>
      </c>
    </row>
    <row r="1678" spans="1:34">
      <c r="A1678" s="315" t="s">
        <v>2708</v>
      </c>
      <c r="B1678" s="321" t="s">
        <v>3373</v>
      </c>
      <c r="C1678" s="293" t="s">
        <v>3143</v>
      </c>
      <c r="D1678" s="321" t="s">
        <v>3144</v>
      </c>
      <c r="E1678" s="263">
        <v>2965</v>
      </c>
      <c r="F1678" s="263">
        <v>2560</v>
      </c>
      <c r="G1678" s="263">
        <v>2672</v>
      </c>
      <c r="H1678" s="264">
        <v>3262</v>
      </c>
      <c r="I1678" s="264">
        <v>2937</v>
      </c>
      <c r="J1678" s="264">
        <v>2881</v>
      </c>
      <c r="K1678" s="264">
        <v>3013</v>
      </c>
      <c r="L1678" s="264">
        <v>2759</v>
      </c>
      <c r="M1678" s="264">
        <v>2531</v>
      </c>
      <c r="N1678" s="267">
        <v>0.863406408094435</v>
      </c>
      <c r="O1678" s="266">
        <v>2560</v>
      </c>
      <c r="P1678" s="294">
        <v>0.9</v>
      </c>
      <c r="Q1678" s="267">
        <v>0.863406408094435</v>
      </c>
      <c r="R1678" s="267">
        <v>0.900367872470877</v>
      </c>
      <c r="S1678" s="267">
        <v>0.915698639230003</v>
      </c>
      <c r="T1678" s="295">
        <v>-0.0369614643764418</v>
      </c>
      <c r="U1678" s="266">
        <v>2965</v>
      </c>
      <c r="V1678" s="266">
        <v>2672</v>
      </c>
      <c r="W1678" s="267">
        <v>0.901180438448567</v>
      </c>
      <c r="X1678" s="267">
        <v>0.901180438448567</v>
      </c>
      <c r="Y1678" s="268">
        <v>0.883200490496628</v>
      </c>
      <c r="Z1678" s="268">
        <v>0.840026551609691</v>
      </c>
      <c r="AA1678" s="295">
        <v>0.0179799479519388</v>
      </c>
      <c r="AB1678" s="264">
        <v>20935</v>
      </c>
      <c r="AC1678" s="264">
        <v>18601</v>
      </c>
      <c r="AD1678" s="264">
        <v>24996</v>
      </c>
      <c r="AE1678" s="264">
        <v>22209</v>
      </c>
      <c r="AF1678" s="268">
        <v>0.888512061141629</v>
      </c>
      <c r="AG1678" s="268">
        <v>0.888502160345655</v>
      </c>
      <c r="AH1678" s="295">
        <v>9.90079597351645e-6</v>
      </c>
    </row>
    <row r="1679" spans="1:34">
      <c r="A1679" s="315" t="s">
        <v>2708</v>
      </c>
      <c r="B1679" s="321" t="s">
        <v>3376</v>
      </c>
      <c r="C1679" s="293" t="s">
        <v>3145</v>
      </c>
      <c r="D1679" s="321" t="s">
        <v>3146</v>
      </c>
      <c r="E1679" s="263">
        <v>3475</v>
      </c>
      <c r="F1679" s="263">
        <v>3312</v>
      </c>
      <c r="G1679" s="263">
        <v>2975</v>
      </c>
      <c r="H1679" s="264">
        <v>3464</v>
      </c>
      <c r="I1679" s="264">
        <v>3202</v>
      </c>
      <c r="J1679" s="264">
        <v>2855</v>
      </c>
      <c r="K1679" s="264">
        <v>2997</v>
      </c>
      <c r="L1679" s="264">
        <v>2649</v>
      </c>
      <c r="M1679" s="264">
        <v>2330</v>
      </c>
      <c r="N1679" s="267">
        <v>0.953093525179856</v>
      </c>
      <c r="O1679" s="266">
        <v>3312</v>
      </c>
      <c r="P1679" s="294">
        <v>0.9</v>
      </c>
      <c r="Q1679" s="267">
        <v>0.953093525179856</v>
      </c>
      <c r="R1679" s="267">
        <v>0.924364896073903</v>
      </c>
      <c r="S1679" s="267">
        <v>0.883883883883884</v>
      </c>
      <c r="T1679" s="295">
        <v>0.0287286291059531</v>
      </c>
      <c r="U1679" s="266">
        <v>3475</v>
      </c>
      <c r="V1679" s="266">
        <v>2975</v>
      </c>
      <c r="W1679" s="267">
        <v>0.856115107913669</v>
      </c>
      <c r="X1679" s="267">
        <v>0.856115107913669</v>
      </c>
      <c r="Y1679" s="268">
        <v>0.82419168591224</v>
      </c>
      <c r="Z1679" s="268">
        <v>0.777444110777444</v>
      </c>
      <c r="AA1679" s="295">
        <v>0.0319234220014288</v>
      </c>
      <c r="AB1679" s="264">
        <v>24161</v>
      </c>
      <c r="AC1679" s="264">
        <v>19609</v>
      </c>
      <c r="AD1679" s="264">
        <v>26901</v>
      </c>
      <c r="AE1679" s="264">
        <v>22327</v>
      </c>
      <c r="AF1679" s="268">
        <v>0.811597202102562</v>
      </c>
      <c r="AG1679" s="268">
        <v>0.829969146128397</v>
      </c>
      <c r="AH1679" s="295">
        <v>-0.0183719440258346</v>
      </c>
    </row>
    <row r="1680" spans="1:34">
      <c r="A1680" s="315" t="s">
        <v>2708</v>
      </c>
      <c r="B1680" s="321" t="s">
        <v>3373</v>
      </c>
      <c r="C1680" s="293" t="s">
        <v>3147</v>
      </c>
      <c r="D1680" s="321" t="s">
        <v>3148</v>
      </c>
      <c r="E1680" s="263">
        <v>2223</v>
      </c>
      <c r="F1680" s="263">
        <v>1894</v>
      </c>
      <c r="G1680" s="263">
        <v>2035</v>
      </c>
      <c r="H1680" s="264">
        <v>2343</v>
      </c>
      <c r="I1680" s="264">
        <v>2001</v>
      </c>
      <c r="J1680" s="264">
        <v>2086</v>
      </c>
      <c r="K1680" s="264">
        <v>2301</v>
      </c>
      <c r="L1680" s="264">
        <v>2050</v>
      </c>
      <c r="M1680" s="264">
        <v>1906</v>
      </c>
      <c r="N1680" s="267">
        <v>0.85200179937022</v>
      </c>
      <c r="O1680" s="266">
        <v>1894</v>
      </c>
      <c r="P1680" s="294">
        <v>0.9</v>
      </c>
      <c r="Q1680" s="267">
        <v>0.85200179937022</v>
      </c>
      <c r="R1680" s="267">
        <v>0.854033290653009</v>
      </c>
      <c r="S1680" s="267">
        <v>0.890916992611908</v>
      </c>
      <c r="T1680" s="295">
        <v>-0.00203149128278846</v>
      </c>
      <c r="U1680" s="266">
        <v>2223</v>
      </c>
      <c r="V1680" s="266">
        <v>2035</v>
      </c>
      <c r="W1680" s="267">
        <v>0.915429599640126</v>
      </c>
      <c r="X1680" s="267">
        <v>0.915429599640126</v>
      </c>
      <c r="Y1680" s="268">
        <v>0.890311566367904</v>
      </c>
      <c r="Z1680" s="268">
        <v>0.828335506301608</v>
      </c>
      <c r="AA1680" s="295">
        <v>0.0251180332722215</v>
      </c>
      <c r="AB1680" s="264">
        <v>15645</v>
      </c>
      <c r="AC1680" s="264">
        <v>13843</v>
      </c>
      <c r="AD1680" s="264">
        <v>18903</v>
      </c>
      <c r="AE1680" s="264">
        <v>16559</v>
      </c>
      <c r="AF1680" s="268">
        <v>0.884819431128156</v>
      </c>
      <c r="AG1680" s="268">
        <v>0.875998518753637</v>
      </c>
      <c r="AH1680" s="295">
        <v>0.00882091237451899</v>
      </c>
    </row>
    <row r="1681" spans="1:34">
      <c r="A1681" s="315" t="s">
        <v>2708</v>
      </c>
      <c r="B1681" s="321" t="s">
        <v>3373</v>
      </c>
      <c r="C1681" s="293" t="s">
        <v>3149</v>
      </c>
      <c r="D1681" s="321" t="s">
        <v>3150</v>
      </c>
      <c r="E1681" s="263">
        <v>1115</v>
      </c>
      <c r="F1681" s="263">
        <v>1104</v>
      </c>
      <c r="G1681" s="263">
        <v>910</v>
      </c>
      <c r="H1681" s="264">
        <v>1266</v>
      </c>
      <c r="I1681" s="264">
        <v>1250</v>
      </c>
      <c r="J1681" s="264">
        <v>1113</v>
      </c>
      <c r="K1681" s="264">
        <v>1535</v>
      </c>
      <c r="L1681" s="264">
        <v>1508</v>
      </c>
      <c r="M1681" s="264">
        <v>1199</v>
      </c>
      <c r="N1681" s="267">
        <v>0.990134529147982</v>
      </c>
      <c r="O1681" s="266">
        <v>1104</v>
      </c>
      <c r="P1681" s="294">
        <v>0.9</v>
      </c>
      <c r="Q1681" s="267">
        <v>0.990134529147982</v>
      </c>
      <c r="R1681" s="267">
        <v>0.987361769352291</v>
      </c>
      <c r="S1681" s="267">
        <v>0.982410423452769</v>
      </c>
      <c r="T1681" s="295">
        <v>0.00277275979569136</v>
      </c>
      <c r="U1681" s="266">
        <v>1115</v>
      </c>
      <c r="V1681" s="266">
        <v>910</v>
      </c>
      <c r="W1681" s="267">
        <v>0.816143497757848</v>
      </c>
      <c r="X1681" s="267">
        <v>0.816143497757848</v>
      </c>
      <c r="Y1681" s="268">
        <v>0.87914691943128</v>
      </c>
      <c r="Z1681" s="268">
        <v>0.781107491856677</v>
      </c>
      <c r="AA1681" s="295">
        <v>-0.0630034216734321</v>
      </c>
      <c r="AB1681" s="264">
        <v>7823</v>
      </c>
      <c r="AC1681" s="264">
        <v>6580</v>
      </c>
      <c r="AD1681" s="264">
        <v>9276</v>
      </c>
      <c r="AE1681" s="264">
        <v>7965</v>
      </c>
      <c r="AF1681" s="268">
        <v>0.841109548766458</v>
      </c>
      <c r="AG1681" s="268">
        <v>0.858667529107374</v>
      </c>
      <c r="AH1681" s="295">
        <v>-0.017557980340916</v>
      </c>
    </row>
    <row r="1682" spans="1:34">
      <c r="A1682" s="315" t="s">
        <v>2708</v>
      </c>
      <c r="B1682" s="321" t="s">
        <v>3373</v>
      </c>
      <c r="C1682" s="293" t="s">
        <v>3151</v>
      </c>
      <c r="D1682" s="321" t="s">
        <v>3152</v>
      </c>
      <c r="E1682" s="263">
        <v>1331</v>
      </c>
      <c r="F1682" s="263">
        <v>1316</v>
      </c>
      <c r="G1682" s="263">
        <v>906</v>
      </c>
      <c r="H1682" s="264">
        <v>1466</v>
      </c>
      <c r="I1682" s="264">
        <v>1422</v>
      </c>
      <c r="J1682" s="264">
        <v>1028</v>
      </c>
      <c r="K1682" s="264">
        <v>1837</v>
      </c>
      <c r="L1682" s="264">
        <v>1480</v>
      </c>
      <c r="M1682" s="264">
        <v>1153</v>
      </c>
      <c r="N1682" s="267">
        <v>0.988730277986476</v>
      </c>
      <c r="O1682" s="266">
        <v>1316</v>
      </c>
      <c r="P1682" s="294">
        <v>0.9</v>
      </c>
      <c r="Q1682" s="267">
        <v>0.988730277986476</v>
      </c>
      <c r="R1682" s="267">
        <v>0.969986357435198</v>
      </c>
      <c r="S1682" s="267">
        <v>0.8056614044638</v>
      </c>
      <c r="T1682" s="295">
        <v>0.0187439205512785</v>
      </c>
      <c r="U1682" s="266">
        <v>1331</v>
      </c>
      <c r="V1682" s="266">
        <v>906</v>
      </c>
      <c r="W1682" s="267">
        <v>0.680691209616829</v>
      </c>
      <c r="X1682" s="267">
        <v>0.680691209616829</v>
      </c>
      <c r="Y1682" s="268">
        <v>0.701227830832196</v>
      </c>
      <c r="Z1682" s="268">
        <v>0.627653783342406</v>
      </c>
      <c r="AA1682" s="295">
        <v>-0.0205366212153669</v>
      </c>
      <c r="AB1682" s="264">
        <v>9165</v>
      </c>
      <c r="AC1682" s="264">
        <v>6341</v>
      </c>
      <c r="AD1682" s="264">
        <v>10081</v>
      </c>
      <c r="AE1682" s="264">
        <v>7389</v>
      </c>
      <c r="AF1682" s="268">
        <v>0.691871249318058</v>
      </c>
      <c r="AG1682" s="268">
        <v>0.732962999702411</v>
      </c>
      <c r="AH1682" s="295">
        <v>-0.0410917503843526</v>
      </c>
    </row>
    <row r="1683" spans="1:34">
      <c r="A1683" s="315" t="s">
        <v>2708</v>
      </c>
      <c r="B1683" s="321" t="s">
        <v>3373</v>
      </c>
      <c r="C1683" s="293" t="s">
        <v>3153</v>
      </c>
      <c r="D1683" s="321" t="s">
        <v>3154</v>
      </c>
      <c r="E1683" s="263">
        <v>2345</v>
      </c>
      <c r="F1683" s="263">
        <v>2021</v>
      </c>
      <c r="G1683" s="263">
        <v>1767</v>
      </c>
      <c r="H1683" s="264">
        <v>2850</v>
      </c>
      <c r="I1683" s="264">
        <v>2440</v>
      </c>
      <c r="J1683" s="264">
        <v>2185</v>
      </c>
      <c r="K1683" s="264">
        <v>2582</v>
      </c>
      <c r="L1683" s="264">
        <v>2296</v>
      </c>
      <c r="M1683" s="264">
        <v>1884</v>
      </c>
      <c r="N1683" s="267">
        <v>0.86183368869936</v>
      </c>
      <c r="O1683" s="266">
        <v>2021</v>
      </c>
      <c r="P1683" s="294">
        <v>0.9</v>
      </c>
      <c r="Q1683" s="267">
        <v>0.86183368869936</v>
      </c>
      <c r="R1683" s="267">
        <v>0.856140350877193</v>
      </c>
      <c r="S1683" s="267">
        <v>0.889233152594888</v>
      </c>
      <c r="T1683" s="295">
        <v>0.00569333782216741</v>
      </c>
      <c r="U1683" s="266">
        <v>2345</v>
      </c>
      <c r="V1683" s="266">
        <v>1767</v>
      </c>
      <c r="W1683" s="267">
        <v>0.753518123667377</v>
      </c>
      <c r="X1683" s="267">
        <v>0.753518123667377</v>
      </c>
      <c r="Y1683" s="268">
        <v>0.766666666666667</v>
      </c>
      <c r="Z1683" s="268">
        <v>0.729666924864446</v>
      </c>
      <c r="AA1683" s="295">
        <v>-0.0131485429992894</v>
      </c>
      <c r="AB1683" s="264">
        <v>17467</v>
      </c>
      <c r="AC1683" s="264">
        <v>13816</v>
      </c>
      <c r="AD1683" s="264">
        <v>21209</v>
      </c>
      <c r="AE1683" s="264">
        <v>16768</v>
      </c>
      <c r="AF1683" s="268">
        <v>0.790977271426118</v>
      </c>
      <c r="AG1683" s="268">
        <v>0.79060776085624</v>
      </c>
      <c r="AH1683" s="295">
        <v>0.000369510569877551</v>
      </c>
    </row>
    <row r="1684" spans="1:34">
      <c r="A1684" s="315" t="s">
        <v>2708</v>
      </c>
      <c r="B1684" s="321" t="s">
        <v>3373</v>
      </c>
      <c r="C1684" s="293" t="s">
        <v>3155</v>
      </c>
      <c r="D1684" s="321" t="s">
        <v>3156</v>
      </c>
      <c r="E1684" s="263">
        <v>1366</v>
      </c>
      <c r="F1684" s="263">
        <v>1348</v>
      </c>
      <c r="G1684" s="263">
        <v>910</v>
      </c>
      <c r="H1684" s="264">
        <v>1741</v>
      </c>
      <c r="I1684" s="264">
        <v>1718</v>
      </c>
      <c r="J1684" s="264">
        <v>1178</v>
      </c>
      <c r="K1684" s="264">
        <v>1903</v>
      </c>
      <c r="L1684" s="264">
        <v>1848</v>
      </c>
      <c r="M1684" s="264">
        <v>1236</v>
      </c>
      <c r="N1684" s="267">
        <v>0.986822840409956</v>
      </c>
      <c r="O1684" s="266">
        <v>1348</v>
      </c>
      <c r="P1684" s="294">
        <v>0.9</v>
      </c>
      <c r="Q1684" s="267">
        <v>0.986822840409956</v>
      </c>
      <c r="R1684" s="267">
        <v>0.986789201608271</v>
      </c>
      <c r="S1684" s="267">
        <v>0.971098265895954</v>
      </c>
      <c r="T1684" s="295">
        <v>3.36388016849432e-5</v>
      </c>
      <c r="U1684" s="266">
        <v>1366</v>
      </c>
      <c r="V1684" s="266">
        <v>910</v>
      </c>
      <c r="W1684" s="267">
        <v>0.666178623718887</v>
      </c>
      <c r="X1684" s="267">
        <v>0.666178623718887</v>
      </c>
      <c r="Y1684" s="268">
        <v>0.676622630672028</v>
      </c>
      <c r="Z1684" s="268">
        <v>0.649500788229112</v>
      </c>
      <c r="AA1684" s="295">
        <v>-0.0104440069531403</v>
      </c>
      <c r="AB1684" s="264">
        <v>10403</v>
      </c>
      <c r="AC1684" s="264">
        <v>7024</v>
      </c>
      <c r="AD1684" s="264">
        <v>12180</v>
      </c>
      <c r="AE1684" s="264">
        <v>8386</v>
      </c>
      <c r="AF1684" s="268">
        <v>0.675189849081996</v>
      </c>
      <c r="AG1684" s="268">
        <v>0.688505747126437</v>
      </c>
      <c r="AH1684" s="295">
        <v>-0.0133158980444412</v>
      </c>
    </row>
    <row r="1685" spans="1:34">
      <c r="A1685" s="315" t="s">
        <v>2708</v>
      </c>
      <c r="B1685" s="321" t="s">
        <v>3376</v>
      </c>
      <c r="C1685" s="293" t="s">
        <v>3157</v>
      </c>
      <c r="D1685" s="321" t="s">
        <v>3158</v>
      </c>
      <c r="E1685" s="263">
        <v>4308</v>
      </c>
      <c r="F1685" s="263">
        <v>3689</v>
      </c>
      <c r="G1685" s="263">
        <v>3503</v>
      </c>
      <c r="H1685" s="264">
        <v>5444</v>
      </c>
      <c r="I1685" s="264">
        <v>4805</v>
      </c>
      <c r="J1685" s="264">
        <v>4168</v>
      </c>
      <c r="K1685" s="264">
        <v>4970</v>
      </c>
      <c r="L1685" s="264">
        <v>4526</v>
      </c>
      <c r="M1685" s="264">
        <v>3822</v>
      </c>
      <c r="N1685" s="267">
        <v>0.856313834726091</v>
      </c>
      <c r="O1685" s="266">
        <v>3689</v>
      </c>
      <c r="P1685" s="294">
        <v>0.9</v>
      </c>
      <c r="Q1685" s="267">
        <v>0.856313834726091</v>
      </c>
      <c r="R1685" s="267">
        <v>0.882623071271124</v>
      </c>
      <c r="S1685" s="267">
        <v>0.910663983903421</v>
      </c>
      <c r="T1685" s="295">
        <v>-0.0263092365450331</v>
      </c>
      <c r="U1685" s="266">
        <v>4308</v>
      </c>
      <c r="V1685" s="266">
        <v>3503</v>
      </c>
      <c r="W1685" s="267">
        <v>0.81313834726091</v>
      </c>
      <c r="X1685" s="267">
        <v>0.81313834726091</v>
      </c>
      <c r="Y1685" s="268">
        <v>0.765613519470977</v>
      </c>
      <c r="Z1685" s="268">
        <v>0.769014084507042</v>
      </c>
      <c r="AA1685" s="295">
        <v>0.0475248277899327</v>
      </c>
      <c r="AB1685" s="264">
        <v>31055</v>
      </c>
      <c r="AC1685" s="264">
        <v>25155</v>
      </c>
      <c r="AD1685" s="264">
        <v>34071</v>
      </c>
      <c r="AE1685" s="264">
        <v>27276</v>
      </c>
      <c r="AF1685" s="268">
        <v>0.810014490420222</v>
      </c>
      <c r="AG1685" s="268">
        <v>0.800563529100995</v>
      </c>
      <c r="AH1685" s="295">
        <v>0.00945096131922729</v>
      </c>
    </row>
    <row r="1686" spans="1:34">
      <c r="A1686" s="315" t="s">
        <v>2708</v>
      </c>
      <c r="B1686" s="321" t="s">
        <v>3375</v>
      </c>
      <c r="C1686" s="293" t="s">
        <v>3159</v>
      </c>
      <c r="D1686" s="321" t="s">
        <v>3160</v>
      </c>
      <c r="E1686" s="263">
        <v>4352</v>
      </c>
      <c r="F1686" s="263">
        <v>4094</v>
      </c>
      <c r="G1686" s="263">
        <v>3702</v>
      </c>
      <c r="H1686" s="264">
        <v>4571</v>
      </c>
      <c r="I1686" s="264">
        <v>4218</v>
      </c>
      <c r="J1686" s="264">
        <v>3849</v>
      </c>
      <c r="K1686" s="264">
        <v>3321</v>
      </c>
      <c r="L1686" s="264">
        <v>2920</v>
      </c>
      <c r="M1686" s="264">
        <v>2852</v>
      </c>
      <c r="N1686" s="267">
        <v>0.940716911764706</v>
      </c>
      <c r="O1686" s="266">
        <v>4094</v>
      </c>
      <c r="P1686" s="294">
        <v>0.9</v>
      </c>
      <c r="Q1686" s="267">
        <v>0.940716911764706</v>
      </c>
      <c r="R1686" s="267">
        <v>0.922774010063443</v>
      </c>
      <c r="S1686" s="267">
        <v>0.879253236976814</v>
      </c>
      <c r="T1686" s="295">
        <v>0.0179429017012624</v>
      </c>
      <c r="U1686" s="266">
        <v>4352</v>
      </c>
      <c r="V1686" s="266">
        <v>3702</v>
      </c>
      <c r="W1686" s="267">
        <v>0.850643382352941</v>
      </c>
      <c r="X1686" s="267">
        <v>0.850643382352941</v>
      </c>
      <c r="Y1686" s="268">
        <v>0.842047691971122</v>
      </c>
      <c r="Z1686" s="268">
        <v>0.858777476663656</v>
      </c>
      <c r="AA1686" s="295">
        <v>0.00859569038181884</v>
      </c>
      <c r="AB1686" s="264">
        <v>30387</v>
      </c>
      <c r="AC1686" s="264">
        <v>26948</v>
      </c>
      <c r="AD1686" s="264">
        <v>34577</v>
      </c>
      <c r="AE1686" s="264">
        <v>31264</v>
      </c>
      <c r="AF1686" s="268">
        <v>0.886826603481752</v>
      </c>
      <c r="AG1686" s="268">
        <v>0.90418486277005</v>
      </c>
      <c r="AH1686" s="295">
        <v>-0.0173582592882975</v>
      </c>
    </row>
    <row r="1687" spans="1:34">
      <c r="A1687" s="315" t="s">
        <v>2708</v>
      </c>
      <c r="B1687" s="321" t="s">
        <v>3373</v>
      </c>
      <c r="C1687" s="293" t="s">
        <v>3161</v>
      </c>
      <c r="D1687" s="321" t="s">
        <v>3162</v>
      </c>
      <c r="E1687" s="263">
        <v>1520</v>
      </c>
      <c r="F1687" s="263">
        <v>1454</v>
      </c>
      <c r="G1687" s="263">
        <v>1329</v>
      </c>
      <c r="H1687" s="264">
        <v>1818</v>
      </c>
      <c r="I1687" s="264">
        <v>1750</v>
      </c>
      <c r="J1687" s="264">
        <v>1584</v>
      </c>
      <c r="K1687" s="264">
        <v>1876</v>
      </c>
      <c r="L1687" s="264">
        <v>1780</v>
      </c>
      <c r="M1687" s="264">
        <v>1618</v>
      </c>
      <c r="N1687" s="267">
        <v>0.956578947368421</v>
      </c>
      <c r="O1687" s="266">
        <v>1454</v>
      </c>
      <c r="P1687" s="294">
        <v>0.9</v>
      </c>
      <c r="Q1687" s="267">
        <v>0.956578947368421</v>
      </c>
      <c r="R1687" s="267">
        <v>0.962596259625963</v>
      </c>
      <c r="S1687" s="267">
        <v>0.948827292110874</v>
      </c>
      <c r="T1687" s="295">
        <v>-0.00601731225754154</v>
      </c>
      <c r="U1687" s="266">
        <v>1520</v>
      </c>
      <c r="V1687" s="266">
        <v>1329</v>
      </c>
      <c r="W1687" s="267">
        <v>0.874342105263158</v>
      </c>
      <c r="X1687" s="267">
        <v>0.874342105263158</v>
      </c>
      <c r="Y1687" s="268">
        <v>0.871287128712871</v>
      </c>
      <c r="Z1687" s="268">
        <v>0.862473347547974</v>
      </c>
      <c r="AA1687" s="295">
        <v>0.00305497655028664</v>
      </c>
      <c r="AB1687" s="264">
        <v>10632</v>
      </c>
      <c r="AC1687" s="264">
        <v>9165</v>
      </c>
      <c r="AD1687" s="264">
        <v>12647</v>
      </c>
      <c r="AE1687" s="264">
        <v>11317</v>
      </c>
      <c r="AF1687" s="268">
        <v>0.862020316027088</v>
      </c>
      <c r="AG1687" s="268">
        <v>0.894836720170792</v>
      </c>
      <c r="AH1687" s="295">
        <v>-0.0328164041437035</v>
      </c>
    </row>
    <row r="1688" spans="1:34">
      <c r="A1688" s="315" t="s">
        <v>2708</v>
      </c>
      <c r="B1688" s="321" t="s">
        <v>3373</v>
      </c>
      <c r="C1688" s="293" t="s">
        <v>3163</v>
      </c>
      <c r="D1688" s="321" t="s">
        <v>3164</v>
      </c>
      <c r="E1688" s="263">
        <v>1667</v>
      </c>
      <c r="F1688" s="263">
        <v>1663</v>
      </c>
      <c r="G1688" s="263">
        <v>1568</v>
      </c>
      <c r="H1688" s="264">
        <v>1152</v>
      </c>
      <c r="I1688" s="264">
        <v>1138</v>
      </c>
      <c r="J1688" s="264">
        <v>1087</v>
      </c>
      <c r="K1688" s="264">
        <v>1227</v>
      </c>
      <c r="L1688" s="264">
        <v>1220</v>
      </c>
      <c r="M1688" s="264">
        <v>1062</v>
      </c>
      <c r="N1688" s="267">
        <v>0.997600479904019</v>
      </c>
      <c r="O1688" s="266">
        <v>1663</v>
      </c>
      <c r="P1688" s="294">
        <v>0.9</v>
      </c>
      <c r="Q1688" s="267">
        <v>0.997600479904019</v>
      </c>
      <c r="R1688" s="267">
        <v>0.987847222222222</v>
      </c>
      <c r="S1688" s="267">
        <v>0.994295028524857</v>
      </c>
      <c r="T1688" s="295">
        <v>0.00975325768179702</v>
      </c>
      <c r="U1688" s="266">
        <v>1667</v>
      </c>
      <c r="V1688" s="266">
        <v>1568</v>
      </c>
      <c r="W1688" s="267">
        <v>0.940611877624475</v>
      </c>
      <c r="X1688" s="267">
        <v>0.940611877624475</v>
      </c>
      <c r="Y1688" s="268">
        <v>0.943576388888889</v>
      </c>
      <c r="Z1688" s="268">
        <v>0.865525672371638</v>
      </c>
      <c r="AA1688" s="295">
        <v>-0.00296451126441377</v>
      </c>
      <c r="AB1688" s="264">
        <v>9867</v>
      </c>
      <c r="AC1688" s="264">
        <v>9164</v>
      </c>
      <c r="AD1688" s="264">
        <v>10672</v>
      </c>
      <c r="AE1688" s="264">
        <v>10011</v>
      </c>
      <c r="AF1688" s="268">
        <v>0.928752407013277</v>
      </c>
      <c r="AG1688" s="268">
        <v>0.938062218890555</v>
      </c>
      <c r="AH1688" s="295">
        <v>-0.0093098118772782</v>
      </c>
    </row>
    <row r="1689" spans="1:34">
      <c r="A1689" s="315" t="s">
        <v>2708</v>
      </c>
      <c r="B1689" s="321" t="s">
        <v>3373</v>
      </c>
      <c r="C1689" s="293" t="s">
        <v>32</v>
      </c>
      <c r="D1689" s="321" t="s">
        <v>3165</v>
      </c>
      <c r="E1689" s="263">
        <v>0</v>
      </c>
      <c r="F1689" s="263">
        <v>0</v>
      </c>
      <c r="G1689" s="263">
        <v>0</v>
      </c>
      <c r="H1689" s="264">
        <v>0</v>
      </c>
      <c r="I1689" s="264">
        <v>0</v>
      </c>
      <c r="J1689" s="264">
        <v>0</v>
      </c>
      <c r="K1689" s="264">
        <v>0</v>
      </c>
      <c r="L1689" s="264">
        <v>0</v>
      </c>
      <c r="M1689" s="264">
        <v>0</v>
      </c>
      <c r="N1689" s="267">
        <v>0</v>
      </c>
      <c r="O1689" s="266">
        <v>0</v>
      </c>
      <c r="P1689" s="294">
        <v>0.9</v>
      </c>
      <c r="Q1689" s="267">
        <v>0</v>
      </c>
      <c r="R1689" s="267">
        <v>0</v>
      </c>
      <c r="S1689" s="267">
        <v>0</v>
      </c>
      <c r="T1689" s="295">
        <v>0</v>
      </c>
      <c r="U1689" s="266">
        <v>0</v>
      </c>
      <c r="V1689" s="266">
        <v>0</v>
      </c>
      <c r="W1689" s="267">
        <v>0</v>
      </c>
      <c r="X1689" s="267">
        <v>0</v>
      </c>
      <c r="Y1689" s="268">
        <v>0</v>
      </c>
      <c r="Z1689" s="268">
        <v>0</v>
      </c>
      <c r="AA1689" s="295">
        <v>0</v>
      </c>
      <c r="AB1689" s="264">
        <v>0</v>
      </c>
      <c r="AC1689" s="264">
        <v>0</v>
      </c>
      <c r="AD1689" s="264">
        <v>0</v>
      </c>
      <c r="AE1689" s="264">
        <v>0</v>
      </c>
      <c r="AF1689" s="268">
        <v>0</v>
      </c>
      <c r="AG1689" s="268">
        <v>0</v>
      </c>
      <c r="AH1689" s="295">
        <v>0</v>
      </c>
    </row>
    <row r="1690" spans="1:34">
      <c r="A1690" s="315" t="s">
        <v>2708</v>
      </c>
      <c r="B1690" s="321" t="s">
        <v>3373</v>
      </c>
      <c r="C1690" s="293" t="s">
        <v>32</v>
      </c>
      <c r="D1690" s="321" t="s">
        <v>3166</v>
      </c>
      <c r="E1690" s="263">
        <v>0</v>
      </c>
      <c r="F1690" s="263">
        <v>0</v>
      </c>
      <c r="G1690" s="263">
        <v>0</v>
      </c>
      <c r="H1690" s="264">
        <v>0</v>
      </c>
      <c r="I1690" s="264">
        <v>0</v>
      </c>
      <c r="J1690" s="264">
        <v>0</v>
      </c>
      <c r="K1690" s="264">
        <v>0</v>
      </c>
      <c r="L1690" s="264">
        <v>0</v>
      </c>
      <c r="M1690" s="264">
        <v>0</v>
      </c>
      <c r="N1690" s="267">
        <v>0</v>
      </c>
      <c r="O1690" s="266">
        <v>0</v>
      </c>
      <c r="P1690" s="294">
        <v>0.9</v>
      </c>
      <c r="Q1690" s="267">
        <v>0</v>
      </c>
      <c r="R1690" s="267">
        <v>0</v>
      </c>
      <c r="S1690" s="267">
        <v>0</v>
      </c>
      <c r="T1690" s="295">
        <v>0</v>
      </c>
      <c r="U1690" s="266">
        <v>0</v>
      </c>
      <c r="V1690" s="266">
        <v>0</v>
      </c>
      <c r="W1690" s="267">
        <v>0</v>
      </c>
      <c r="X1690" s="267">
        <v>0</v>
      </c>
      <c r="Y1690" s="268">
        <v>0</v>
      </c>
      <c r="Z1690" s="268">
        <v>0</v>
      </c>
      <c r="AA1690" s="295">
        <v>0</v>
      </c>
      <c r="AB1690" s="264">
        <v>0</v>
      </c>
      <c r="AC1690" s="264">
        <v>0</v>
      </c>
      <c r="AD1690" s="264">
        <v>0</v>
      </c>
      <c r="AE1690" s="264">
        <v>0</v>
      </c>
      <c r="AF1690" s="268">
        <v>0</v>
      </c>
      <c r="AG1690" s="268">
        <v>0</v>
      </c>
      <c r="AH1690" s="295">
        <v>0</v>
      </c>
    </row>
    <row r="1691" spans="1:34">
      <c r="A1691" s="315" t="s">
        <v>2708</v>
      </c>
      <c r="B1691" s="321" t="s">
        <v>3375</v>
      </c>
      <c r="C1691" s="293" t="s">
        <v>3167</v>
      </c>
      <c r="D1691" s="321" t="s">
        <v>3168</v>
      </c>
      <c r="E1691" s="263">
        <v>0</v>
      </c>
      <c r="F1691" s="263">
        <v>0</v>
      </c>
      <c r="G1691" s="263">
        <v>0</v>
      </c>
      <c r="H1691" s="264">
        <v>0</v>
      </c>
      <c r="I1691" s="264">
        <v>0</v>
      </c>
      <c r="J1691" s="264">
        <v>0</v>
      </c>
      <c r="K1691" s="264">
        <v>0</v>
      </c>
      <c r="L1691" s="264">
        <v>0</v>
      </c>
      <c r="M1691" s="264">
        <v>0</v>
      </c>
      <c r="N1691" s="267">
        <v>0</v>
      </c>
      <c r="O1691" s="266">
        <v>0</v>
      </c>
      <c r="P1691" s="294">
        <v>0.9</v>
      </c>
      <c r="Q1691" s="267">
        <v>0</v>
      </c>
      <c r="R1691" s="267">
        <v>0</v>
      </c>
      <c r="S1691" s="267">
        <v>0</v>
      </c>
      <c r="T1691" s="295">
        <v>0</v>
      </c>
      <c r="U1691" s="266">
        <v>0</v>
      </c>
      <c r="V1691" s="266">
        <v>0</v>
      </c>
      <c r="W1691" s="267">
        <v>0</v>
      </c>
      <c r="X1691" s="267">
        <v>0</v>
      </c>
      <c r="Y1691" s="268">
        <v>0</v>
      </c>
      <c r="Z1691" s="268">
        <v>0</v>
      </c>
      <c r="AA1691" s="295">
        <v>0</v>
      </c>
      <c r="AB1691" s="264">
        <v>0</v>
      </c>
      <c r="AC1691" s="264">
        <v>0</v>
      </c>
      <c r="AD1691" s="264">
        <v>0</v>
      </c>
      <c r="AE1691" s="264">
        <v>0</v>
      </c>
      <c r="AF1691" s="268">
        <v>0</v>
      </c>
      <c r="AG1691" s="268">
        <v>0</v>
      </c>
      <c r="AH1691" s="295">
        <v>0</v>
      </c>
    </row>
    <row r="1692" spans="1:34">
      <c r="A1692" s="315" t="s">
        <v>2708</v>
      </c>
      <c r="B1692" s="321" t="s">
        <v>3373</v>
      </c>
      <c r="C1692" s="293" t="s">
        <v>3169</v>
      </c>
      <c r="D1692" s="321" t="s">
        <v>3170</v>
      </c>
      <c r="E1692" s="263">
        <v>1126</v>
      </c>
      <c r="F1692" s="263">
        <v>1118</v>
      </c>
      <c r="G1692" s="263">
        <v>960</v>
      </c>
      <c r="H1692" s="264">
        <v>1283</v>
      </c>
      <c r="I1692" s="264">
        <v>1267</v>
      </c>
      <c r="J1692" s="264">
        <v>1033</v>
      </c>
      <c r="K1692" s="264">
        <v>1489</v>
      </c>
      <c r="L1692" s="264">
        <v>1469</v>
      </c>
      <c r="M1692" s="264">
        <v>1188</v>
      </c>
      <c r="N1692" s="267">
        <v>0.992895204262877</v>
      </c>
      <c r="O1692" s="266">
        <v>1118</v>
      </c>
      <c r="P1692" s="294">
        <v>0.9</v>
      </c>
      <c r="Q1692" s="267">
        <v>0.992895204262877</v>
      </c>
      <c r="R1692" s="267">
        <v>0.987529228371005</v>
      </c>
      <c r="S1692" s="267">
        <v>0.986568166554735</v>
      </c>
      <c r="T1692" s="295">
        <v>0.00536597589187204</v>
      </c>
      <c r="U1692" s="266">
        <v>1126</v>
      </c>
      <c r="V1692" s="266">
        <v>960</v>
      </c>
      <c r="W1692" s="267">
        <v>0.852575488454707</v>
      </c>
      <c r="X1692" s="267">
        <v>0.852575488454707</v>
      </c>
      <c r="Y1692" s="268">
        <v>0.80514419329696</v>
      </c>
      <c r="Z1692" s="268">
        <v>0.797850906648758</v>
      </c>
      <c r="AA1692" s="295">
        <v>0.0474312951577466</v>
      </c>
      <c r="AB1692" s="264">
        <v>8140</v>
      </c>
      <c r="AC1692" s="264">
        <v>6697</v>
      </c>
      <c r="AD1692" s="264">
        <v>10437</v>
      </c>
      <c r="AE1692" s="264">
        <v>8252</v>
      </c>
      <c r="AF1692" s="268">
        <v>0.822727272727273</v>
      </c>
      <c r="AG1692" s="268">
        <v>0.790648653827728</v>
      </c>
      <c r="AH1692" s="295">
        <v>0.0320786188995444</v>
      </c>
    </row>
    <row r="1693" spans="1:34">
      <c r="A1693" s="315" t="s">
        <v>2708</v>
      </c>
      <c r="B1693" s="321" t="s">
        <v>3373</v>
      </c>
      <c r="C1693" s="293" t="s">
        <v>3171</v>
      </c>
      <c r="D1693" s="321" t="s">
        <v>3172</v>
      </c>
      <c r="E1693" s="263">
        <v>0</v>
      </c>
      <c r="F1693" s="263">
        <v>0</v>
      </c>
      <c r="G1693" s="263">
        <v>0</v>
      </c>
      <c r="H1693" s="264">
        <v>0</v>
      </c>
      <c r="I1693" s="264">
        <v>0</v>
      </c>
      <c r="J1693" s="264">
        <v>0</v>
      </c>
      <c r="K1693" s="264">
        <v>0</v>
      </c>
      <c r="L1693" s="264">
        <v>0</v>
      </c>
      <c r="M1693" s="264">
        <v>0</v>
      </c>
      <c r="N1693" s="267">
        <v>0</v>
      </c>
      <c r="O1693" s="266">
        <v>0</v>
      </c>
      <c r="P1693" s="294">
        <v>0.9</v>
      </c>
      <c r="Q1693" s="267">
        <v>0</v>
      </c>
      <c r="R1693" s="267">
        <v>0</v>
      </c>
      <c r="S1693" s="267">
        <v>0</v>
      </c>
      <c r="T1693" s="295">
        <v>0</v>
      </c>
      <c r="U1693" s="266">
        <v>0</v>
      </c>
      <c r="V1693" s="266">
        <v>0</v>
      </c>
      <c r="W1693" s="267">
        <v>0</v>
      </c>
      <c r="X1693" s="267">
        <v>0</v>
      </c>
      <c r="Y1693" s="268">
        <v>0</v>
      </c>
      <c r="Z1693" s="268">
        <v>0</v>
      </c>
      <c r="AA1693" s="295">
        <v>0</v>
      </c>
      <c r="AB1693" s="264">
        <v>0</v>
      </c>
      <c r="AC1693" s="264">
        <v>0</v>
      </c>
      <c r="AD1693" s="264">
        <v>0</v>
      </c>
      <c r="AE1693" s="264">
        <v>0</v>
      </c>
      <c r="AF1693" s="268">
        <v>0</v>
      </c>
      <c r="AG1693" s="268">
        <v>0</v>
      </c>
      <c r="AH1693" s="295">
        <v>0</v>
      </c>
    </row>
    <row r="1694" spans="1:34">
      <c r="A1694" s="315" t="s">
        <v>2708</v>
      </c>
      <c r="B1694" s="321" t="s">
        <v>3376</v>
      </c>
      <c r="C1694" s="293" t="s">
        <v>3173</v>
      </c>
      <c r="D1694" s="321" t="s">
        <v>3174</v>
      </c>
      <c r="E1694" s="263">
        <v>3988</v>
      </c>
      <c r="F1694" s="263">
        <v>3850</v>
      </c>
      <c r="G1694" s="263">
        <v>3387</v>
      </c>
      <c r="H1694" s="264">
        <v>3464</v>
      </c>
      <c r="I1694" s="264">
        <v>3298</v>
      </c>
      <c r="J1694" s="264">
        <v>2796</v>
      </c>
      <c r="K1694" s="264">
        <v>2596</v>
      </c>
      <c r="L1694" s="264">
        <v>2521</v>
      </c>
      <c r="M1694" s="264">
        <v>2170</v>
      </c>
      <c r="N1694" s="267">
        <v>0.965396188565697</v>
      </c>
      <c r="O1694" s="266">
        <v>3850</v>
      </c>
      <c r="P1694" s="294">
        <v>0.9</v>
      </c>
      <c r="Q1694" s="267">
        <v>0.965396188565697</v>
      </c>
      <c r="R1694" s="267">
        <v>0.952078521939954</v>
      </c>
      <c r="S1694" s="267">
        <v>0.971109399075501</v>
      </c>
      <c r="T1694" s="295">
        <v>0.0133176666257433</v>
      </c>
      <c r="U1694" s="266">
        <v>3988</v>
      </c>
      <c r="V1694" s="266">
        <v>3387</v>
      </c>
      <c r="W1694" s="267">
        <v>0.849297893681043</v>
      </c>
      <c r="X1694" s="267">
        <v>0.849297893681043</v>
      </c>
      <c r="Y1694" s="268">
        <v>0.80715935334873</v>
      </c>
      <c r="Z1694" s="268">
        <v>0.835901386748844</v>
      </c>
      <c r="AA1694" s="295">
        <v>0.0421385403323133</v>
      </c>
      <c r="AB1694" s="264">
        <v>24796</v>
      </c>
      <c r="AC1694" s="264">
        <v>20582</v>
      </c>
      <c r="AD1694" s="264">
        <v>27787</v>
      </c>
      <c r="AE1694" s="264">
        <v>23422</v>
      </c>
      <c r="AF1694" s="268">
        <v>0.830053234392644</v>
      </c>
      <c r="AG1694" s="268">
        <v>0.842912153165149</v>
      </c>
      <c r="AH1694" s="295">
        <v>-0.0128589187725052</v>
      </c>
    </row>
    <row r="1695" spans="1:34">
      <c r="A1695" s="315" t="s">
        <v>2708</v>
      </c>
      <c r="B1695" s="321" t="s">
        <v>3373</v>
      </c>
      <c r="C1695" s="293" t="s">
        <v>3175</v>
      </c>
      <c r="D1695" s="321" t="s">
        <v>3176</v>
      </c>
      <c r="E1695" s="263">
        <v>1530</v>
      </c>
      <c r="F1695" s="263">
        <v>1508</v>
      </c>
      <c r="G1695" s="263">
        <v>1389</v>
      </c>
      <c r="H1695" s="264">
        <v>920</v>
      </c>
      <c r="I1695" s="264">
        <v>896</v>
      </c>
      <c r="J1695" s="264">
        <v>866</v>
      </c>
      <c r="K1695" s="264">
        <v>1121</v>
      </c>
      <c r="L1695" s="264">
        <v>1084</v>
      </c>
      <c r="M1695" s="264">
        <v>972</v>
      </c>
      <c r="N1695" s="267">
        <v>0.98562091503268</v>
      </c>
      <c r="O1695" s="266">
        <v>1508</v>
      </c>
      <c r="P1695" s="294">
        <v>0.9</v>
      </c>
      <c r="Q1695" s="267">
        <v>0.98562091503268</v>
      </c>
      <c r="R1695" s="267">
        <v>0.973913043478261</v>
      </c>
      <c r="S1695" s="267">
        <v>0.966993755575379</v>
      </c>
      <c r="T1695" s="295">
        <v>0.0117078715544189</v>
      </c>
      <c r="U1695" s="266">
        <v>1530</v>
      </c>
      <c r="V1695" s="266">
        <v>1389</v>
      </c>
      <c r="W1695" s="267">
        <v>0.907843137254902</v>
      </c>
      <c r="X1695" s="267">
        <v>0.907843137254902</v>
      </c>
      <c r="Y1695" s="268">
        <v>0.941304347826087</v>
      </c>
      <c r="Z1695" s="268">
        <v>0.867082961641392</v>
      </c>
      <c r="AA1695" s="295">
        <v>-0.033461210571185</v>
      </c>
      <c r="AB1695" s="264">
        <v>8306</v>
      </c>
      <c r="AC1695" s="264">
        <v>7556</v>
      </c>
      <c r="AD1695" s="264">
        <v>9314</v>
      </c>
      <c r="AE1695" s="264">
        <v>8441</v>
      </c>
      <c r="AF1695" s="268">
        <v>0.909703828557669</v>
      </c>
      <c r="AG1695" s="268">
        <v>0.906270130985613</v>
      </c>
      <c r="AH1695" s="295">
        <v>0.00343369757205614</v>
      </c>
    </row>
    <row r="1696" spans="1:34">
      <c r="A1696" s="315" t="s">
        <v>2708</v>
      </c>
      <c r="B1696" s="321" t="s">
        <v>3373</v>
      </c>
      <c r="C1696" s="293" t="s">
        <v>3177</v>
      </c>
      <c r="D1696" s="321" t="s">
        <v>3178</v>
      </c>
      <c r="E1696" s="263">
        <v>0</v>
      </c>
      <c r="F1696" s="263">
        <v>0</v>
      </c>
      <c r="G1696" s="263">
        <v>0</v>
      </c>
      <c r="H1696" s="264">
        <v>0</v>
      </c>
      <c r="I1696" s="264">
        <v>0</v>
      </c>
      <c r="J1696" s="264">
        <v>0</v>
      </c>
      <c r="K1696" s="264">
        <v>0</v>
      </c>
      <c r="L1696" s="264">
        <v>0</v>
      </c>
      <c r="M1696" s="264">
        <v>0</v>
      </c>
      <c r="N1696" s="267">
        <v>0</v>
      </c>
      <c r="O1696" s="266">
        <v>0</v>
      </c>
      <c r="P1696" s="294">
        <v>0.9</v>
      </c>
      <c r="Q1696" s="267">
        <v>0</v>
      </c>
      <c r="R1696" s="267">
        <v>0</v>
      </c>
      <c r="S1696" s="267">
        <v>0</v>
      </c>
      <c r="T1696" s="295">
        <v>0</v>
      </c>
      <c r="U1696" s="266">
        <v>0</v>
      </c>
      <c r="V1696" s="266">
        <v>0</v>
      </c>
      <c r="W1696" s="267">
        <v>0</v>
      </c>
      <c r="X1696" s="267">
        <v>0</v>
      </c>
      <c r="Y1696" s="268">
        <v>0</v>
      </c>
      <c r="Z1696" s="268">
        <v>0</v>
      </c>
      <c r="AA1696" s="295">
        <v>0</v>
      </c>
      <c r="AB1696" s="264">
        <v>0</v>
      </c>
      <c r="AC1696" s="264">
        <v>0</v>
      </c>
      <c r="AD1696" s="264">
        <v>0</v>
      </c>
      <c r="AE1696" s="264">
        <v>0</v>
      </c>
      <c r="AF1696" s="268">
        <v>0</v>
      </c>
      <c r="AG1696" s="268">
        <v>0</v>
      </c>
      <c r="AH1696" s="295">
        <v>0</v>
      </c>
    </row>
    <row r="1697" spans="1:34">
      <c r="A1697" s="315" t="s">
        <v>2708</v>
      </c>
      <c r="B1697" s="321" t="s">
        <v>3373</v>
      </c>
      <c r="C1697" s="293" t="s">
        <v>3179</v>
      </c>
      <c r="D1697" s="321" t="s">
        <v>3180</v>
      </c>
      <c r="E1697" s="263">
        <v>0</v>
      </c>
      <c r="F1697" s="263">
        <v>0</v>
      </c>
      <c r="G1697" s="263">
        <v>0</v>
      </c>
      <c r="H1697" s="264">
        <v>1</v>
      </c>
      <c r="I1697" s="264">
        <v>0</v>
      </c>
      <c r="J1697" s="264">
        <v>1</v>
      </c>
      <c r="K1697" s="264">
        <v>0</v>
      </c>
      <c r="L1697" s="264">
        <v>0</v>
      </c>
      <c r="M1697" s="264">
        <v>0</v>
      </c>
      <c r="N1697" s="267">
        <v>0</v>
      </c>
      <c r="O1697" s="266">
        <v>0</v>
      </c>
      <c r="P1697" s="294">
        <v>0.9</v>
      </c>
      <c r="Q1697" s="267">
        <v>0</v>
      </c>
      <c r="R1697" s="267">
        <v>0</v>
      </c>
      <c r="S1697" s="267">
        <v>0</v>
      </c>
      <c r="T1697" s="295">
        <v>0</v>
      </c>
      <c r="U1697" s="266">
        <v>0</v>
      </c>
      <c r="V1697" s="266">
        <v>0</v>
      </c>
      <c r="W1697" s="267">
        <v>0</v>
      </c>
      <c r="X1697" s="267">
        <v>0</v>
      </c>
      <c r="Y1697" s="268">
        <v>1</v>
      </c>
      <c r="Z1697" s="268">
        <v>0</v>
      </c>
      <c r="AA1697" s="295">
        <v>-1</v>
      </c>
      <c r="AB1697" s="264">
        <v>6</v>
      </c>
      <c r="AC1697" s="264">
        <v>6</v>
      </c>
      <c r="AD1697" s="264">
        <v>1</v>
      </c>
      <c r="AE1697" s="264">
        <v>0</v>
      </c>
      <c r="AF1697" s="268">
        <v>1</v>
      </c>
      <c r="AG1697" s="268">
        <v>0</v>
      </c>
      <c r="AH1697" s="295">
        <v>1</v>
      </c>
    </row>
    <row r="1698" spans="1:34">
      <c r="A1698" s="315" t="s">
        <v>2708</v>
      </c>
      <c r="B1698" s="321" t="s">
        <v>3376</v>
      </c>
      <c r="C1698" s="293" t="s">
        <v>3181</v>
      </c>
      <c r="D1698" s="321" t="s">
        <v>3182</v>
      </c>
      <c r="E1698" s="263">
        <v>4089</v>
      </c>
      <c r="F1698" s="263">
        <v>3702</v>
      </c>
      <c r="G1698" s="263">
        <v>3196</v>
      </c>
      <c r="H1698" s="264">
        <v>4058</v>
      </c>
      <c r="I1698" s="264">
        <v>3717</v>
      </c>
      <c r="J1698" s="264">
        <v>3002</v>
      </c>
      <c r="K1698" s="264">
        <v>2934</v>
      </c>
      <c r="L1698" s="264">
        <v>2630</v>
      </c>
      <c r="M1698" s="264">
        <v>2168</v>
      </c>
      <c r="N1698" s="267">
        <v>0.905355832721937</v>
      </c>
      <c r="O1698" s="266">
        <v>3702</v>
      </c>
      <c r="P1698" s="294">
        <v>0.9</v>
      </c>
      <c r="Q1698" s="267">
        <v>0.905355832721937</v>
      </c>
      <c r="R1698" s="267">
        <v>0.915968457368162</v>
      </c>
      <c r="S1698" s="267">
        <v>0.896387184730743</v>
      </c>
      <c r="T1698" s="295">
        <v>-0.0106126246462248</v>
      </c>
      <c r="U1698" s="266">
        <v>4089</v>
      </c>
      <c r="V1698" s="266">
        <v>3196</v>
      </c>
      <c r="W1698" s="267">
        <v>0.781609195402299</v>
      </c>
      <c r="X1698" s="267">
        <v>0.781609195402299</v>
      </c>
      <c r="Y1698" s="268">
        <v>0.739773287333662</v>
      </c>
      <c r="Z1698" s="268">
        <v>0.738922972051806</v>
      </c>
      <c r="AA1698" s="295">
        <v>0.041835908068637</v>
      </c>
      <c r="AB1698" s="264">
        <v>25869</v>
      </c>
      <c r="AC1698" s="264">
        <v>20143</v>
      </c>
      <c r="AD1698" s="264">
        <v>27628</v>
      </c>
      <c r="AE1698" s="264">
        <v>21084</v>
      </c>
      <c r="AF1698" s="268">
        <v>0.778653987398044</v>
      </c>
      <c r="AG1698" s="268">
        <v>0.763138844650355</v>
      </c>
      <c r="AH1698" s="295">
        <v>0.0155151427476893</v>
      </c>
    </row>
    <row r="1699" spans="1:34">
      <c r="A1699" s="315" t="s">
        <v>2708</v>
      </c>
      <c r="B1699" s="321" t="s">
        <v>3373</v>
      </c>
      <c r="C1699" s="293" t="s">
        <v>3183</v>
      </c>
      <c r="D1699" s="321" t="s">
        <v>3184</v>
      </c>
      <c r="E1699" s="263">
        <v>0</v>
      </c>
      <c r="F1699" s="263">
        <v>0</v>
      </c>
      <c r="G1699" s="263">
        <v>0</v>
      </c>
      <c r="H1699" s="264">
        <v>1</v>
      </c>
      <c r="I1699" s="264">
        <v>0</v>
      </c>
      <c r="J1699" s="264">
        <v>1</v>
      </c>
      <c r="K1699" s="264">
        <v>0</v>
      </c>
      <c r="L1699" s="264">
        <v>0</v>
      </c>
      <c r="M1699" s="264">
        <v>0</v>
      </c>
      <c r="N1699" s="267">
        <v>0</v>
      </c>
      <c r="O1699" s="266">
        <v>0</v>
      </c>
      <c r="P1699" s="294">
        <v>0.9</v>
      </c>
      <c r="Q1699" s="267">
        <v>0</v>
      </c>
      <c r="R1699" s="267">
        <v>0</v>
      </c>
      <c r="S1699" s="267">
        <v>0</v>
      </c>
      <c r="T1699" s="295">
        <v>0</v>
      </c>
      <c r="U1699" s="266">
        <v>0</v>
      </c>
      <c r="V1699" s="266">
        <v>0</v>
      </c>
      <c r="W1699" s="267">
        <v>0</v>
      </c>
      <c r="X1699" s="267">
        <v>0</v>
      </c>
      <c r="Y1699" s="268">
        <v>1</v>
      </c>
      <c r="Z1699" s="268">
        <v>0</v>
      </c>
      <c r="AA1699" s="295">
        <v>-1</v>
      </c>
      <c r="AB1699" s="264">
        <v>1</v>
      </c>
      <c r="AC1699" s="264">
        <v>1</v>
      </c>
      <c r="AD1699" s="264">
        <v>5</v>
      </c>
      <c r="AE1699" s="264">
        <v>5</v>
      </c>
      <c r="AF1699" s="268">
        <v>1</v>
      </c>
      <c r="AG1699" s="268">
        <v>1</v>
      </c>
      <c r="AH1699" s="295">
        <v>0</v>
      </c>
    </row>
    <row r="1700" spans="1:34">
      <c r="A1700" s="315" t="s">
        <v>2708</v>
      </c>
      <c r="B1700" s="321" t="s">
        <v>3373</v>
      </c>
      <c r="C1700" s="293" t="s">
        <v>3185</v>
      </c>
      <c r="D1700" s="321" t="s">
        <v>3186</v>
      </c>
      <c r="E1700" s="263">
        <v>0</v>
      </c>
      <c r="F1700" s="263">
        <v>0</v>
      </c>
      <c r="G1700" s="263">
        <v>0</v>
      </c>
      <c r="H1700" s="264">
        <v>0</v>
      </c>
      <c r="I1700" s="264">
        <v>0</v>
      </c>
      <c r="J1700" s="264">
        <v>0</v>
      </c>
      <c r="K1700" s="264">
        <v>1</v>
      </c>
      <c r="L1700" s="264">
        <v>0</v>
      </c>
      <c r="M1700" s="264">
        <v>1</v>
      </c>
      <c r="N1700" s="267">
        <v>0</v>
      </c>
      <c r="O1700" s="266">
        <v>0</v>
      </c>
      <c r="P1700" s="294">
        <v>0.9</v>
      </c>
      <c r="Q1700" s="267">
        <v>0</v>
      </c>
      <c r="R1700" s="267">
        <v>0</v>
      </c>
      <c r="S1700" s="267">
        <v>0</v>
      </c>
      <c r="T1700" s="295">
        <v>0</v>
      </c>
      <c r="U1700" s="266">
        <v>0</v>
      </c>
      <c r="V1700" s="266">
        <v>0</v>
      </c>
      <c r="W1700" s="267">
        <v>0</v>
      </c>
      <c r="X1700" s="267">
        <v>0</v>
      </c>
      <c r="Y1700" s="268">
        <v>0</v>
      </c>
      <c r="Z1700" s="268">
        <v>1</v>
      </c>
      <c r="AA1700" s="295">
        <v>0</v>
      </c>
      <c r="AB1700" s="264">
        <v>1</v>
      </c>
      <c r="AC1700" s="264">
        <v>1</v>
      </c>
      <c r="AD1700" s="264">
        <v>3</v>
      </c>
      <c r="AE1700" s="264">
        <v>3</v>
      </c>
      <c r="AF1700" s="268">
        <v>1</v>
      </c>
      <c r="AG1700" s="268">
        <v>1</v>
      </c>
      <c r="AH1700" s="295">
        <v>0</v>
      </c>
    </row>
    <row r="1701" spans="1:34">
      <c r="A1701" s="315" t="s">
        <v>2708</v>
      </c>
      <c r="B1701" s="321" t="s">
        <v>3373</v>
      </c>
      <c r="C1701" s="293" t="s">
        <v>3187</v>
      </c>
      <c r="D1701" s="321" t="s">
        <v>3188</v>
      </c>
      <c r="E1701" s="263">
        <v>0</v>
      </c>
      <c r="F1701" s="263">
        <v>0</v>
      </c>
      <c r="G1701" s="263">
        <v>0</v>
      </c>
      <c r="H1701" s="264">
        <v>0</v>
      </c>
      <c r="I1701" s="264">
        <v>0</v>
      </c>
      <c r="J1701" s="264">
        <v>0</v>
      </c>
      <c r="K1701" s="264">
        <v>0</v>
      </c>
      <c r="L1701" s="264">
        <v>0</v>
      </c>
      <c r="M1701" s="264">
        <v>0</v>
      </c>
      <c r="N1701" s="267">
        <v>0</v>
      </c>
      <c r="O1701" s="266">
        <v>0</v>
      </c>
      <c r="P1701" s="294">
        <v>0.9</v>
      </c>
      <c r="Q1701" s="267">
        <v>0</v>
      </c>
      <c r="R1701" s="267">
        <v>0</v>
      </c>
      <c r="S1701" s="267">
        <v>0</v>
      </c>
      <c r="T1701" s="295">
        <v>0</v>
      </c>
      <c r="U1701" s="266">
        <v>0</v>
      </c>
      <c r="V1701" s="266">
        <v>0</v>
      </c>
      <c r="W1701" s="267">
        <v>0</v>
      </c>
      <c r="X1701" s="267">
        <v>0</v>
      </c>
      <c r="Y1701" s="268">
        <v>0</v>
      </c>
      <c r="Z1701" s="268">
        <v>0</v>
      </c>
      <c r="AA1701" s="295">
        <v>0</v>
      </c>
      <c r="AB1701" s="264">
        <v>0</v>
      </c>
      <c r="AC1701" s="264">
        <v>0</v>
      </c>
      <c r="AD1701" s="264">
        <v>2</v>
      </c>
      <c r="AE1701" s="264">
        <v>2</v>
      </c>
      <c r="AF1701" s="268">
        <v>0</v>
      </c>
      <c r="AG1701" s="268">
        <v>1</v>
      </c>
      <c r="AH1701" s="295">
        <v>-1</v>
      </c>
    </row>
    <row r="1702" spans="1:34">
      <c r="A1702" s="315" t="s">
        <v>2708</v>
      </c>
      <c r="B1702" s="321" t="s">
        <v>3379</v>
      </c>
      <c r="C1702" s="293" t="s">
        <v>3189</v>
      </c>
      <c r="D1702" s="321" t="s">
        <v>3190</v>
      </c>
      <c r="E1702" s="263">
        <v>0</v>
      </c>
      <c r="F1702" s="263">
        <v>0</v>
      </c>
      <c r="G1702" s="263">
        <v>0</v>
      </c>
      <c r="H1702" s="264">
        <v>1</v>
      </c>
      <c r="I1702" s="264">
        <v>1</v>
      </c>
      <c r="J1702" s="264">
        <v>0</v>
      </c>
      <c r="K1702" s="264">
        <v>0</v>
      </c>
      <c r="L1702" s="264">
        <v>0</v>
      </c>
      <c r="M1702" s="264">
        <v>0</v>
      </c>
      <c r="N1702" s="267">
        <v>0</v>
      </c>
      <c r="O1702" s="266">
        <v>0</v>
      </c>
      <c r="P1702" s="294">
        <v>0.9</v>
      </c>
      <c r="Q1702" s="267">
        <v>0</v>
      </c>
      <c r="R1702" s="267">
        <v>1</v>
      </c>
      <c r="S1702" s="267">
        <v>0</v>
      </c>
      <c r="T1702" s="295">
        <v>-1</v>
      </c>
      <c r="U1702" s="266">
        <v>0</v>
      </c>
      <c r="V1702" s="266">
        <v>0</v>
      </c>
      <c r="W1702" s="267">
        <v>0</v>
      </c>
      <c r="X1702" s="267">
        <v>0</v>
      </c>
      <c r="Y1702" s="268">
        <v>0</v>
      </c>
      <c r="Z1702" s="268">
        <v>0</v>
      </c>
      <c r="AA1702" s="295">
        <v>0</v>
      </c>
      <c r="AB1702" s="264">
        <v>1</v>
      </c>
      <c r="AC1702" s="264">
        <v>0</v>
      </c>
      <c r="AD1702" s="264">
        <v>1</v>
      </c>
      <c r="AE1702" s="264">
        <v>0</v>
      </c>
      <c r="AF1702" s="268">
        <v>0</v>
      </c>
      <c r="AG1702" s="268">
        <v>0</v>
      </c>
      <c r="AH1702" s="295">
        <v>0</v>
      </c>
    </row>
    <row r="1703" spans="1:34">
      <c r="A1703" s="315" t="s">
        <v>2708</v>
      </c>
      <c r="B1703" s="321" t="s">
        <v>3377</v>
      </c>
      <c r="C1703" s="293" t="s">
        <v>3191</v>
      </c>
      <c r="D1703" s="321" t="s">
        <v>3192</v>
      </c>
      <c r="E1703" s="263">
        <v>2761</v>
      </c>
      <c r="F1703" s="263">
        <v>2717</v>
      </c>
      <c r="G1703" s="263">
        <v>1577</v>
      </c>
      <c r="H1703" s="264">
        <v>2406</v>
      </c>
      <c r="I1703" s="264">
        <v>2374</v>
      </c>
      <c r="J1703" s="264">
        <v>1458</v>
      </c>
      <c r="K1703" s="264">
        <v>1266</v>
      </c>
      <c r="L1703" s="264">
        <v>1250</v>
      </c>
      <c r="M1703" s="264">
        <v>1070</v>
      </c>
      <c r="N1703" s="267">
        <v>0.98406374501992</v>
      </c>
      <c r="O1703" s="266">
        <v>2717</v>
      </c>
      <c r="P1703" s="294">
        <v>0.9</v>
      </c>
      <c r="Q1703" s="267">
        <v>0.98406374501992</v>
      </c>
      <c r="R1703" s="267">
        <v>0.98669991687448</v>
      </c>
      <c r="S1703" s="267">
        <v>0.987361769352291</v>
      </c>
      <c r="T1703" s="295">
        <v>-0.00263617185456011</v>
      </c>
      <c r="U1703" s="266">
        <v>2761</v>
      </c>
      <c r="V1703" s="266">
        <v>1577</v>
      </c>
      <c r="W1703" s="267">
        <v>0.571169865990583</v>
      </c>
      <c r="X1703" s="267">
        <v>0.571169865990583</v>
      </c>
      <c r="Y1703" s="268">
        <v>0.605985037406484</v>
      </c>
      <c r="Z1703" s="268">
        <v>0.845181674565561</v>
      </c>
      <c r="AA1703" s="295">
        <v>-0.0348151714159006</v>
      </c>
      <c r="AB1703" s="264">
        <v>16314</v>
      </c>
      <c r="AC1703" s="264">
        <v>10747</v>
      </c>
      <c r="AD1703" s="264">
        <v>19972</v>
      </c>
      <c r="AE1703" s="264">
        <v>10933</v>
      </c>
      <c r="AF1703" s="268">
        <v>0.658759347799436</v>
      </c>
      <c r="AG1703" s="268">
        <v>0.547416382936111</v>
      </c>
      <c r="AH1703" s="295">
        <v>0.111342964863326</v>
      </c>
    </row>
    <row r="1704" spans="1:34">
      <c r="A1704" s="315" t="s">
        <v>2708</v>
      </c>
      <c r="B1704" s="321" t="s">
        <v>3379</v>
      </c>
      <c r="C1704" s="293" t="s">
        <v>3193</v>
      </c>
      <c r="D1704" s="321" t="s">
        <v>3193</v>
      </c>
      <c r="E1704" s="263">
        <v>0</v>
      </c>
      <c r="F1704" s="263">
        <v>0</v>
      </c>
      <c r="G1704" s="263">
        <v>0</v>
      </c>
      <c r="H1704" s="264">
        <v>0</v>
      </c>
      <c r="I1704" s="264">
        <v>0</v>
      </c>
      <c r="J1704" s="264">
        <v>0</v>
      </c>
      <c r="K1704" s="264">
        <v>0</v>
      </c>
      <c r="L1704" s="264">
        <v>0</v>
      </c>
      <c r="M1704" s="264">
        <v>0</v>
      </c>
      <c r="N1704" s="267">
        <v>0</v>
      </c>
      <c r="O1704" s="266">
        <v>0</v>
      </c>
      <c r="P1704" s="294">
        <v>0.9</v>
      </c>
      <c r="Q1704" s="267">
        <v>0</v>
      </c>
      <c r="R1704" s="267">
        <v>0</v>
      </c>
      <c r="S1704" s="267">
        <v>0</v>
      </c>
      <c r="T1704" s="295">
        <v>0</v>
      </c>
      <c r="U1704" s="266">
        <v>0</v>
      </c>
      <c r="V1704" s="266">
        <v>0</v>
      </c>
      <c r="W1704" s="267">
        <v>0</v>
      </c>
      <c r="X1704" s="267">
        <v>0</v>
      </c>
      <c r="Y1704" s="268">
        <v>0</v>
      </c>
      <c r="Z1704" s="268">
        <v>0</v>
      </c>
      <c r="AA1704" s="295">
        <v>0</v>
      </c>
      <c r="AB1704" s="264">
        <v>0</v>
      </c>
      <c r="AC1704" s="264">
        <v>0</v>
      </c>
      <c r="AD1704" s="264">
        <v>0</v>
      </c>
      <c r="AE1704" s="264">
        <v>0</v>
      </c>
      <c r="AF1704" s="268">
        <v>0</v>
      </c>
      <c r="AG1704" s="268">
        <v>0</v>
      </c>
      <c r="AH1704" s="295">
        <v>0</v>
      </c>
    </row>
    <row r="1705" spans="1:34">
      <c r="A1705" s="315" t="s">
        <v>2708</v>
      </c>
      <c r="B1705" s="321" t="s">
        <v>3379</v>
      </c>
      <c r="C1705" s="293" t="s">
        <v>3194</v>
      </c>
      <c r="D1705" s="321" t="s">
        <v>3194</v>
      </c>
      <c r="E1705" s="263">
        <v>0</v>
      </c>
      <c r="F1705" s="263">
        <v>0</v>
      </c>
      <c r="G1705" s="263">
        <v>0</v>
      </c>
      <c r="H1705" s="264">
        <v>0</v>
      </c>
      <c r="I1705" s="264">
        <v>0</v>
      </c>
      <c r="J1705" s="264">
        <v>0</v>
      </c>
      <c r="K1705" s="264">
        <v>0</v>
      </c>
      <c r="L1705" s="264">
        <v>0</v>
      </c>
      <c r="M1705" s="264">
        <v>0</v>
      </c>
      <c r="N1705" s="267">
        <v>0</v>
      </c>
      <c r="O1705" s="266">
        <v>0</v>
      </c>
      <c r="P1705" s="294">
        <v>0.9</v>
      </c>
      <c r="Q1705" s="267">
        <v>0</v>
      </c>
      <c r="R1705" s="267">
        <v>0</v>
      </c>
      <c r="S1705" s="267">
        <v>0</v>
      </c>
      <c r="T1705" s="295">
        <v>0</v>
      </c>
      <c r="U1705" s="266">
        <v>0</v>
      </c>
      <c r="V1705" s="266">
        <v>0</v>
      </c>
      <c r="W1705" s="267">
        <v>0</v>
      </c>
      <c r="X1705" s="267">
        <v>0</v>
      </c>
      <c r="Y1705" s="268">
        <v>0</v>
      </c>
      <c r="Z1705" s="268">
        <v>0</v>
      </c>
      <c r="AA1705" s="295">
        <v>0</v>
      </c>
      <c r="AB1705" s="264">
        <v>0</v>
      </c>
      <c r="AC1705" s="264">
        <v>0</v>
      </c>
      <c r="AD1705" s="264">
        <v>0</v>
      </c>
      <c r="AE1705" s="264">
        <v>0</v>
      </c>
      <c r="AF1705" s="268">
        <v>0</v>
      </c>
      <c r="AG1705" s="268">
        <v>0</v>
      </c>
      <c r="AH1705" s="295">
        <v>0</v>
      </c>
    </row>
    <row r="1706" spans="1:34">
      <c r="A1706" s="315" t="s">
        <v>2708</v>
      </c>
      <c r="B1706" s="321" t="s">
        <v>32</v>
      </c>
      <c r="C1706" s="293" t="s">
        <v>3195</v>
      </c>
      <c r="D1706" s="321" t="s">
        <v>3196</v>
      </c>
      <c r="E1706" s="263">
        <v>0</v>
      </c>
      <c r="F1706" s="263">
        <v>0</v>
      </c>
      <c r="G1706" s="263">
        <v>0</v>
      </c>
      <c r="H1706" s="264">
        <v>0</v>
      </c>
      <c r="I1706" s="264">
        <v>0</v>
      </c>
      <c r="J1706" s="264">
        <v>0</v>
      </c>
      <c r="K1706" s="264">
        <v>0</v>
      </c>
      <c r="L1706" s="264">
        <v>0</v>
      </c>
      <c r="M1706" s="264">
        <v>0</v>
      </c>
      <c r="N1706" s="267">
        <v>0</v>
      </c>
      <c r="O1706" s="266">
        <v>0</v>
      </c>
      <c r="P1706" s="294">
        <v>0.9</v>
      </c>
      <c r="Q1706" s="267">
        <v>0</v>
      </c>
      <c r="R1706" s="267">
        <v>0</v>
      </c>
      <c r="S1706" s="267">
        <v>0</v>
      </c>
      <c r="T1706" s="295">
        <v>0</v>
      </c>
      <c r="U1706" s="266">
        <v>0</v>
      </c>
      <c r="V1706" s="266">
        <v>0</v>
      </c>
      <c r="W1706" s="267">
        <v>0</v>
      </c>
      <c r="X1706" s="267">
        <v>0</v>
      </c>
      <c r="Y1706" s="268">
        <v>0</v>
      </c>
      <c r="Z1706" s="268">
        <v>0</v>
      </c>
      <c r="AA1706" s="295">
        <v>0</v>
      </c>
      <c r="AB1706" s="264">
        <v>0</v>
      </c>
      <c r="AC1706" s="264">
        <v>0</v>
      </c>
      <c r="AD1706" s="264">
        <v>0</v>
      </c>
      <c r="AE1706" s="264">
        <v>0</v>
      </c>
      <c r="AF1706" s="268">
        <v>0</v>
      </c>
      <c r="AG1706" s="268">
        <v>0</v>
      </c>
      <c r="AH1706" s="295">
        <v>0</v>
      </c>
    </row>
    <row r="1707" spans="1:34">
      <c r="A1707" s="315" t="s">
        <v>2708</v>
      </c>
      <c r="B1707" s="321" t="s">
        <v>32</v>
      </c>
      <c r="C1707" s="293" t="s">
        <v>3197</v>
      </c>
      <c r="D1707" s="321" t="s">
        <v>3198</v>
      </c>
      <c r="E1707" s="263">
        <v>0</v>
      </c>
      <c r="F1707" s="263">
        <v>0</v>
      </c>
      <c r="G1707" s="263">
        <v>0</v>
      </c>
      <c r="H1707" s="264">
        <v>0</v>
      </c>
      <c r="I1707" s="264">
        <v>0</v>
      </c>
      <c r="J1707" s="264">
        <v>0</v>
      </c>
      <c r="K1707" s="264">
        <v>0</v>
      </c>
      <c r="L1707" s="264">
        <v>0</v>
      </c>
      <c r="M1707" s="264">
        <v>0</v>
      </c>
      <c r="N1707" s="267">
        <v>0</v>
      </c>
      <c r="O1707" s="266">
        <v>0</v>
      </c>
      <c r="P1707" s="294">
        <v>0.9</v>
      </c>
      <c r="Q1707" s="267">
        <v>0</v>
      </c>
      <c r="R1707" s="267">
        <v>0</v>
      </c>
      <c r="S1707" s="267">
        <v>0</v>
      </c>
      <c r="T1707" s="295">
        <v>0</v>
      </c>
      <c r="U1707" s="266">
        <v>0</v>
      </c>
      <c r="V1707" s="266">
        <v>0</v>
      </c>
      <c r="W1707" s="267">
        <v>0</v>
      </c>
      <c r="X1707" s="267">
        <v>0</v>
      </c>
      <c r="Y1707" s="268">
        <v>0</v>
      </c>
      <c r="Z1707" s="268">
        <v>0</v>
      </c>
      <c r="AA1707" s="295">
        <v>0</v>
      </c>
      <c r="AB1707" s="264">
        <v>0</v>
      </c>
      <c r="AC1707" s="264">
        <v>0</v>
      </c>
      <c r="AD1707" s="264">
        <v>1</v>
      </c>
      <c r="AE1707" s="264">
        <v>0</v>
      </c>
      <c r="AF1707" s="268">
        <v>0</v>
      </c>
      <c r="AG1707" s="268">
        <v>0</v>
      </c>
      <c r="AH1707" s="295">
        <v>0</v>
      </c>
    </row>
    <row r="1708" spans="1:34">
      <c r="A1708" s="315" t="s">
        <v>2708</v>
      </c>
      <c r="B1708" s="321" t="s">
        <v>32</v>
      </c>
      <c r="C1708" s="293" t="s">
        <v>3199</v>
      </c>
      <c r="D1708" s="321" t="s">
        <v>3200</v>
      </c>
      <c r="E1708" s="263">
        <v>83</v>
      </c>
      <c r="F1708" s="263">
        <v>0</v>
      </c>
      <c r="G1708" s="263">
        <v>76</v>
      </c>
      <c r="H1708" s="264">
        <v>128</v>
      </c>
      <c r="I1708" s="264">
        <v>0</v>
      </c>
      <c r="J1708" s="264">
        <v>102</v>
      </c>
      <c r="K1708" s="264">
        <v>118</v>
      </c>
      <c r="L1708" s="264">
        <v>0</v>
      </c>
      <c r="M1708" s="264">
        <v>94</v>
      </c>
      <c r="N1708" s="267">
        <v>0</v>
      </c>
      <c r="O1708" s="266">
        <v>0</v>
      </c>
      <c r="P1708" s="294">
        <v>0.9</v>
      </c>
      <c r="Q1708" s="267">
        <v>0</v>
      </c>
      <c r="R1708" s="267">
        <v>0</v>
      </c>
      <c r="S1708" s="267">
        <v>0</v>
      </c>
      <c r="T1708" s="295">
        <v>0</v>
      </c>
      <c r="U1708" s="266">
        <v>83</v>
      </c>
      <c r="V1708" s="266">
        <v>76</v>
      </c>
      <c r="W1708" s="267">
        <v>0.91566265060241</v>
      </c>
      <c r="X1708" s="267">
        <v>0.91566265060241</v>
      </c>
      <c r="Y1708" s="268">
        <v>0.796875</v>
      </c>
      <c r="Z1708" s="268">
        <v>0.796610169491525</v>
      </c>
      <c r="AA1708" s="295">
        <v>0.11878765060241</v>
      </c>
      <c r="AB1708" s="264">
        <v>388</v>
      </c>
      <c r="AC1708" s="264">
        <v>321</v>
      </c>
      <c r="AD1708" s="264">
        <v>24</v>
      </c>
      <c r="AE1708" s="264">
        <v>19</v>
      </c>
      <c r="AF1708" s="268">
        <v>0.827319587628866</v>
      </c>
      <c r="AG1708" s="268">
        <v>0.791666666666667</v>
      </c>
      <c r="AH1708" s="295">
        <v>0.0356529209621993</v>
      </c>
    </row>
    <row r="1709" spans="1:34">
      <c r="A1709" s="315" t="s">
        <v>2708</v>
      </c>
      <c r="B1709" s="321" t="s">
        <v>3377</v>
      </c>
      <c r="C1709" s="293" t="s">
        <v>3201</v>
      </c>
      <c r="D1709" s="321" t="s">
        <v>3201</v>
      </c>
      <c r="E1709" s="263">
        <v>1550</v>
      </c>
      <c r="F1709" s="263">
        <v>1421</v>
      </c>
      <c r="G1709" s="263">
        <v>882</v>
      </c>
      <c r="H1709" s="264">
        <v>1290</v>
      </c>
      <c r="I1709" s="264">
        <v>1270</v>
      </c>
      <c r="J1709" s="264">
        <v>883</v>
      </c>
      <c r="K1709" s="264">
        <v>721</v>
      </c>
      <c r="L1709" s="264">
        <v>715</v>
      </c>
      <c r="M1709" s="264">
        <v>540</v>
      </c>
      <c r="N1709" s="267">
        <v>0.916774193548387</v>
      </c>
      <c r="O1709" s="266">
        <v>1421</v>
      </c>
      <c r="P1709" s="294">
        <v>0.9</v>
      </c>
      <c r="Q1709" s="267">
        <v>0.916774193548387</v>
      </c>
      <c r="R1709" s="267">
        <v>0.984496124031008</v>
      </c>
      <c r="S1709" s="267">
        <v>0.991678224687933</v>
      </c>
      <c r="T1709" s="295">
        <v>-0.0677219304826207</v>
      </c>
      <c r="U1709" s="266">
        <v>1550</v>
      </c>
      <c r="V1709" s="266">
        <v>882</v>
      </c>
      <c r="W1709" s="267">
        <v>0.569032258064516</v>
      </c>
      <c r="X1709" s="267">
        <v>0.569032258064516</v>
      </c>
      <c r="Y1709" s="268">
        <v>0.684496124031008</v>
      </c>
      <c r="Z1709" s="268">
        <v>0.748959778085992</v>
      </c>
      <c r="AA1709" s="295">
        <v>-0.115463865966492</v>
      </c>
      <c r="AB1709" s="264">
        <v>9039</v>
      </c>
      <c r="AC1709" s="264">
        <v>5803</v>
      </c>
      <c r="AD1709" s="264">
        <v>10814</v>
      </c>
      <c r="AE1709" s="264">
        <v>6229</v>
      </c>
      <c r="AF1709" s="268">
        <v>0.641995795995132</v>
      </c>
      <c r="AG1709" s="268">
        <v>0.576012576289994</v>
      </c>
      <c r="AH1709" s="295">
        <v>0.0659832197051378</v>
      </c>
    </row>
    <row r="1710" spans="1:34">
      <c r="A1710" s="315" t="s">
        <v>2708</v>
      </c>
      <c r="B1710" s="321" t="s">
        <v>3379</v>
      </c>
      <c r="C1710" s="293" t="s">
        <v>3202</v>
      </c>
      <c r="D1710" s="321" t="s">
        <v>3202</v>
      </c>
      <c r="E1710" s="263">
        <v>0</v>
      </c>
      <c r="F1710" s="263">
        <v>0</v>
      </c>
      <c r="G1710" s="263">
        <v>0</v>
      </c>
      <c r="H1710" s="264">
        <v>0</v>
      </c>
      <c r="I1710" s="264">
        <v>0</v>
      </c>
      <c r="J1710" s="264">
        <v>0</v>
      </c>
      <c r="K1710" s="264">
        <v>0</v>
      </c>
      <c r="L1710" s="264">
        <v>0</v>
      </c>
      <c r="M1710" s="264">
        <v>0</v>
      </c>
      <c r="N1710" s="267">
        <v>0</v>
      </c>
      <c r="O1710" s="266">
        <v>0</v>
      </c>
      <c r="P1710" s="294">
        <v>0.9</v>
      </c>
      <c r="Q1710" s="267">
        <v>0</v>
      </c>
      <c r="R1710" s="267">
        <v>0</v>
      </c>
      <c r="S1710" s="267">
        <v>0</v>
      </c>
      <c r="T1710" s="295">
        <v>0</v>
      </c>
      <c r="U1710" s="266">
        <v>0</v>
      </c>
      <c r="V1710" s="266">
        <v>0</v>
      </c>
      <c r="W1710" s="267">
        <v>0</v>
      </c>
      <c r="X1710" s="267">
        <v>0</v>
      </c>
      <c r="Y1710" s="268">
        <v>0</v>
      </c>
      <c r="Z1710" s="268">
        <v>0</v>
      </c>
      <c r="AA1710" s="295">
        <v>0</v>
      </c>
      <c r="AB1710" s="264">
        <v>0</v>
      </c>
      <c r="AC1710" s="264">
        <v>0</v>
      </c>
      <c r="AD1710" s="264">
        <v>0</v>
      </c>
      <c r="AE1710" s="264">
        <v>0</v>
      </c>
      <c r="AF1710" s="268">
        <v>0</v>
      </c>
      <c r="AG1710" s="268">
        <v>0</v>
      </c>
      <c r="AH1710" s="295">
        <v>0</v>
      </c>
    </row>
    <row r="1711" spans="1:34">
      <c r="A1711" s="315" t="s">
        <v>2708</v>
      </c>
      <c r="B1711" s="321" t="s">
        <v>3374</v>
      </c>
      <c r="C1711" s="293" t="s">
        <v>3203</v>
      </c>
      <c r="D1711" s="321" t="s">
        <v>3203</v>
      </c>
      <c r="E1711" s="263">
        <v>1238</v>
      </c>
      <c r="F1711" s="263">
        <v>1216</v>
      </c>
      <c r="G1711" s="263">
        <v>1135</v>
      </c>
      <c r="H1711" s="264">
        <v>843</v>
      </c>
      <c r="I1711" s="264">
        <v>833</v>
      </c>
      <c r="J1711" s="264">
        <v>766</v>
      </c>
      <c r="K1711" s="264">
        <v>757</v>
      </c>
      <c r="L1711" s="264">
        <v>748</v>
      </c>
      <c r="M1711" s="264">
        <v>733</v>
      </c>
      <c r="N1711" s="267">
        <v>0.982229402261712</v>
      </c>
      <c r="O1711" s="266">
        <v>1216</v>
      </c>
      <c r="P1711" s="294">
        <v>0.9</v>
      </c>
      <c r="Q1711" s="267">
        <v>0.982229402261712</v>
      </c>
      <c r="R1711" s="267">
        <v>0.988137603795967</v>
      </c>
      <c r="S1711" s="267">
        <v>0.988110964332893</v>
      </c>
      <c r="T1711" s="295">
        <v>-0.00590820153425442</v>
      </c>
      <c r="U1711" s="266">
        <v>1238</v>
      </c>
      <c r="V1711" s="266">
        <v>1135</v>
      </c>
      <c r="W1711" s="267">
        <v>0.916801292407108</v>
      </c>
      <c r="X1711" s="267">
        <v>0.916801292407108</v>
      </c>
      <c r="Y1711" s="268">
        <v>0.908659549228944</v>
      </c>
      <c r="Z1711" s="268">
        <v>0.968295904887715</v>
      </c>
      <c r="AA1711" s="295">
        <v>0.00814174317816407</v>
      </c>
      <c r="AB1711" s="264">
        <v>7719</v>
      </c>
      <c r="AC1711" s="264">
        <v>7236</v>
      </c>
      <c r="AD1711" s="264">
        <v>8752</v>
      </c>
      <c r="AE1711" s="264">
        <v>8378</v>
      </c>
      <c r="AF1711" s="268">
        <v>0.937427127866304</v>
      </c>
      <c r="AG1711" s="268">
        <v>0.957266910420475</v>
      </c>
      <c r="AH1711" s="295">
        <v>-0.0198397825541714</v>
      </c>
    </row>
    <row r="1712" spans="1:34">
      <c r="A1712" s="315" t="s">
        <v>2708</v>
      </c>
      <c r="B1712" s="321" t="s">
        <v>3376</v>
      </c>
      <c r="C1712" s="293" t="s">
        <v>3204</v>
      </c>
      <c r="D1712" s="321" t="s">
        <v>3204</v>
      </c>
      <c r="E1712" s="263">
        <v>2168</v>
      </c>
      <c r="F1712" s="263">
        <v>2139</v>
      </c>
      <c r="G1712" s="263">
        <v>1955</v>
      </c>
      <c r="H1712" s="264">
        <v>1843</v>
      </c>
      <c r="I1712" s="264">
        <v>1813</v>
      </c>
      <c r="J1712" s="264">
        <v>1718</v>
      </c>
      <c r="K1712" s="264">
        <v>1494</v>
      </c>
      <c r="L1712" s="264">
        <v>1480</v>
      </c>
      <c r="M1712" s="264">
        <v>1409</v>
      </c>
      <c r="N1712" s="267">
        <v>0.986623616236162</v>
      </c>
      <c r="O1712" s="266">
        <v>2139</v>
      </c>
      <c r="P1712" s="294">
        <v>0.9</v>
      </c>
      <c r="Q1712" s="267">
        <v>0.986623616236162</v>
      </c>
      <c r="R1712" s="267">
        <v>0.983722192078133</v>
      </c>
      <c r="S1712" s="267">
        <v>0.990629183400268</v>
      </c>
      <c r="T1712" s="295">
        <v>0.00290142415802885</v>
      </c>
      <c r="U1712" s="266">
        <v>2168</v>
      </c>
      <c r="V1712" s="266">
        <v>1955</v>
      </c>
      <c r="W1712" s="267">
        <v>0.901752767527675</v>
      </c>
      <c r="X1712" s="267">
        <v>0.901752767527675</v>
      </c>
      <c r="Y1712" s="268">
        <v>0.932175800325556</v>
      </c>
      <c r="Z1712" s="268">
        <v>0.943105756358768</v>
      </c>
      <c r="AA1712" s="295">
        <v>-0.0304230327978808</v>
      </c>
      <c r="AB1712" s="264">
        <v>13531</v>
      </c>
      <c r="AC1712" s="264">
        <v>12492</v>
      </c>
      <c r="AD1712" s="264">
        <v>15244</v>
      </c>
      <c r="AE1712" s="264">
        <v>14374</v>
      </c>
      <c r="AF1712" s="268">
        <v>0.923213361909689</v>
      </c>
      <c r="AG1712" s="268">
        <v>0.942928365258462</v>
      </c>
      <c r="AH1712" s="295">
        <v>-0.0197150033487735</v>
      </c>
    </row>
    <row r="1713" spans="1:34">
      <c r="A1713" s="315" t="s">
        <v>2708</v>
      </c>
      <c r="B1713" s="321" t="s">
        <v>3374</v>
      </c>
      <c r="C1713" s="293" t="s">
        <v>3205</v>
      </c>
      <c r="D1713" s="321" t="s">
        <v>3205</v>
      </c>
      <c r="E1713" s="263">
        <v>1464</v>
      </c>
      <c r="F1713" s="263">
        <v>1411</v>
      </c>
      <c r="G1713" s="263">
        <v>983</v>
      </c>
      <c r="H1713" s="264">
        <v>1429</v>
      </c>
      <c r="I1713" s="264">
        <v>1355</v>
      </c>
      <c r="J1713" s="264">
        <v>950</v>
      </c>
      <c r="K1713" s="264">
        <v>1729</v>
      </c>
      <c r="L1713" s="264">
        <v>1561</v>
      </c>
      <c r="M1713" s="264">
        <v>1168</v>
      </c>
      <c r="N1713" s="267">
        <v>0.96379781420765</v>
      </c>
      <c r="O1713" s="266">
        <v>1411</v>
      </c>
      <c r="P1713" s="294">
        <v>0.9</v>
      </c>
      <c r="Q1713" s="267">
        <v>0.96379781420765</v>
      </c>
      <c r="R1713" s="267">
        <v>0.948215535339398</v>
      </c>
      <c r="S1713" s="267">
        <v>0.902834008097166</v>
      </c>
      <c r="T1713" s="295">
        <v>0.0155822788682521</v>
      </c>
      <c r="U1713" s="266">
        <v>1464</v>
      </c>
      <c r="V1713" s="266">
        <v>983</v>
      </c>
      <c r="W1713" s="267">
        <v>0.671448087431694</v>
      </c>
      <c r="X1713" s="267">
        <v>0.671448087431694</v>
      </c>
      <c r="Y1713" s="268">
        <v>0.66480055983205</v>
      </c>
      <c r="Z1713" s="268">
        <v>0.675534991324465</v>
      </c>
      <c r="AA1713" s="295">
        <v>0.00664752759964371</v>
      </c>
      <c r="AB1713" s="264">
        <v>11766</v>
      </c>
      <c r="AC1713" s="264">
        <v>8061</v>
      </c>
      <c r="AD1713" s="264">
        <v>12815</v>
      </c>
      <c r="AE1713" s="264">
        <v>9422</v>
      </c>
      <c r="AF1713" s="268">
        <v>0.685109637939827</v>
      </c>
      <c r="AG1713" s="268">
        <v>0.735232149824425</v>
      </c>
      <c r="AH1713" s="295">
        <v>-0.0501225118845979</v>
      </c>
    </row>
    <row r="1714" spans="1:34">
      <c r="A1714" s="315" t="s">
        <v>2708</v>
      </c>
      <c r="B1714" s="321" t="s">
        <v>3379</v>
      </c>
      <c r="C1714" s="293" t="s">
        <v>3206</v>
      </c>
      <c r="D1714" s="321" t="s">
        <v>3206</v>
      </c>
      <c r="E1714" s="263">
        <v>407</v>
      </c>
      <c r="F1714" s="263">
        <v>406</v>
      </c>
      <c r="G1714" s="263">
        <v>374</v>
      </c>
      <c r="H1714" s="264">
        <v>327</v>
      </c>
      <c r="I1714" s="264">
        <v>327</v>
      </c>
      <c r="J1714" s="264">
        <v>295</v>
      </c>
      <c r="K1714" s="264">
        <v>408</v>
      </c>
      <c r="L1714" s="264">
        <v>406</v>
      </c>
      <c r="M1714" s="264">
        <v>354</v>
      </c>
      <c r="N1714" s="267">
        <v>0.997542997542998</v>
      </c>
      <c r="O1714" s="266">
        <v>406</v>
      </c>
      <c r="P1714" s="294">
        <v>0.9</v>
      </c>
      <c r="Q1714" s="267">
        <v>0.997542997542998</v>
      </c>
      <c r="R1714" s="267">
        <v>1</v>
      </c>
      <c r="S1714" s="267">
        <v>0.995098039215686</v>
      </c>
      <c r="T1714" s="295">
        <v>-0.00245700245700242</v>
      </c>
      <c r="U1714" s="266">
        <v>407</v>
      </c>
      <c r="V1714" s="266">
        <v>374</v>
      </c>
      <c r="W1714" s="267">
        <v>0.918918918918919</v>
      </c>
      <c r="X1714" s="267">
        <v>0.918918918918919</v>
      </c>
      <c r="Y1714" s="268">
        <v>0.902140672782875</v>
      </c>
      <c r="Z1714" s="268">
        <v>0.867647058823529</v>
      </c>
      <c r="AA1714" s="295">
        <v>0.0167782461360444</v>
      </c>
      <c r="AB1714" s="264">
        <v>2710</v>
      </c>
      <c r="AC1714" s="264">
        <v>2515</v>
      </c>
      <c r="AD1714" s="264">
        <v>2759</v>
      </c>
      <c r="AE1714" s="264">
        <v>2674</v>
      </c>
      <c r="AF1714" s="268">
        <v>0.928044280442804</v>
      </c>
      <c r="AG1714" s="268">
        <v>0.969191736136281</v>
      </c>
      <c r="AH1714" s="295">
        <v>-0.0411474556934769</v>
      </c>
    </row>
    <row r="1715" spans="1:34">
      <c r="A1715" s="315" t="s">
        <v>2708</v>
      </c>
      <c r="B1715" s="321" t="s">
        <v>3379</v>
      </c>
      <c r="C1715" s="293" t="s">
        <v>3207</v>
      </c>
      <c r="D1715" s="321" t="s">
        <v>3207</v>
      </c>
      <c r="E1715" s="263">
        <v>0</v>
      </c>
      <c r="F1715" s="263">
        <v>0</v>
      </c>
      <c r="G1715" s="263">
        <v>0</v>
      </c>
      <c r="H1715" s="264">
        <v>0</v>
      </c>
      <c r="I1715" s="264">
        <v>0</v>
      </c>
      <c r="J1715" s="264">
        <v>0</v>
      </c>
      <c r="K1715" s="264">
        <v>0</v>
      </c>
      <c r="L1715" s="264">
        <v>0</v>
      </c>
      <c r="M1715" s="264">
        <v>0</v>
      </c>
      <c r="N1715" s="267">
        <v>0</v>
      </c>
      <c r="O1715" s="266">
        <v>0</v>
      </c>
      <c r="P1715" s="294">
        <v>0.9</v>
      </c>
      <c r="Q1715" s="267">
        <v>0</v>
      </c>
      <c r="R1715" s="267">
        <v>0</v>
      </c>
      <c r="S1715" s="267">
        <v>0</v>
      </c>
      <c r="T1715" s="295">
        <v>0</v>
      </c>
      <c r="U1715" s="266">
        <v>0</v>
      </c>
      <c r="V1715" s="266">
        <v>0</v>
      </c>
      <c r="W1715" s="267">
        <v>0</v>
      </c>
      <c r="X1715" s="267">
        <v>0</v>
      </c>
      <c r="Y1715" s="268">
        <v>0</v>
      </c>
      <c r="Z1715" s="268">
        <v>0</v>
      </c>
      <c r="AA1715" s="295">
        <v>0</v>
      </c>
      <c r="AB1715" s="264">
        <v>0</v>
      </c>
      <c r="AC1715" s="264">
        <v>0</v>
      </c>
      <c r="AD1715" s="264">
        <v>2</v>
      </c>
      <c r="AE1715" s="264">
        <v>1</v>
      </c>
      <c r="AF1715" s="268">
        <v>0</v>
      </c>
      <c r="AG1715" s="268">
        <v>0.5</v>
      </c>
      <c r="AH1715" s="295">
        <v>-0.5</v>
      </c>
    </row>
    <row r="1716" spans="1:34">
      <c r="A1716" s="315" t="s">
        <v>2708</v>
      </c>
      <c r="B1716" s="321" t="s">
        <v>3375</v>
      </c>
      <c r="C1716" s="293" t="s">
        <v>3208</v>
      </c>
      <c r="D1716" s="321" t="s">
        <v>3208</v>
      </c>
      <c r="E1716" s="263">
        <v>3268</v>
      </c>
      <c r="F1716" s="263">
        <v>3065</v>
      </c>
      <c r="G1716" s="263">
        <v>2684</v>
      </c>
      <c r="H1716" s="264">
        <v>3191</v>
      </c>
      <c r="I1716" s="264">
        <v>2562</v>
      </c>
      <c r="J1716" s="264">
        <v>2333</v>
      </c>
      <c r="K1716" s="264">
        <v>2536</v>
      </c>
      <c r="L1716" s="264">
        <v>2127</v>
      </c>
      <c r="M1716" s="264">
        <v>1655</v>
      </c>
      <c r="N1716" s="267">
        <v>0.937882496940024</v>
      </c>
      <c r="O1716" s="266">
        <v>3065</v>
      </c>
      <c r="P1716" s="294">
        <v>0.9</v>
      </c>
      <c r="Q1716" s="267">
        <v>0.937882496940024</v>
      </c>
      <c r="R1716" s="267">
        <v>0.802883108743341</v>
      </c>
      <c r="S1716" s="267">
        <v>0.838722397476341</v>
      </c>
      <c r="T1716" s="295">
        <v>0.134999388196684</v>
      </c>
      <c r="U1716" s="266">
        <v>3268</v>
      </c>
      <c r="V1716" s="266">
        <v>2684</v>
      </c>
      <c r="W1716" s="267">
        <v>0.821297429620563</v>
      </c>
      <c r="X1716" s="267">
        <v>0.821297429620563</v>
      </c>
      <c r="Y1716" s="268">
        <v>0.73111877154497</v>
      </c>
      <c r="Z1716" s="268">
        <v>0.652602523659306</v>
      </c>
      <c r="AA1716" s="295">
        <v>0.0901786580755929</v>
      </c>
      <c r="AB1716" s="264">
        <v>21568</v>
      </c>
      <c r="AC1716" s="264">
        <v>15978</v>
      </c>
      <c r="AD1716" s="264">
        <v>22822</v>
      </c>
      <c r="AE1716" s="264">
        <v>16924</v>
      </c>
      <c r="AF1716" s="268">
        <v>0.740819732937685</v>
      </c>
      <c r="AG1716" s="268">
        <v>0.741565156428008</v>
      </c>
      <c r="AH1716" s="295">
        <v>-0.000745423490322583</v>
      </c>
    </row>
    <row r="1717" spans="1:34">
      <c r="A1717" s="315" t="s">
        <v>2708</v>
      </c>
      <c r="B1717" s="321" t="s">
        <v>3374</v>
      </c>
      <c r="C1717" s="293" t="s">
        <v>3209</v>
      </c>
      <c r="D1717" s="321" t="s">
        <v>3209</v>
      </c>
      <c r="E1717" s="263">
        <v>1691</v>
      </c>
      <c r="F1717" s="263">
        <v>1669</v>
      </c>
      <c r="G1717" s="263">
        <v>1011</v>
      </c>
      <c r="H1717" s="264">
        <v>1956</v>
      </c>
      <c r="I1717" s="264">
        <v>1897</v>
      </c>
      <c r="J1717" s="264">
        <v>1272</v>
      </c>
      <c r="K1717" s="264">
        <v>1554</v>
      </c>
      <c r="L1717" s="264">
        <v>1526</v>
      </c>
      <c r="M1717" s="264">
        <v>985</v>
      </c>
      <c r="N1717" s="267">
        <v>0.986989946777055</v>
      </c>
      <c r="O1717" s="266">
        <v>1669</v>
      </c>
      <c r="P1717" s="294">
        <v>0.9</v>
      </c>
      <c r="Q1717" s="267">
        <v>0.986989946777055</v>
      </c>
      <c r="R1717" s="267">
        <v>0.969836400817996</v>
      </c>
      <c r="S1717" s="267">
        <v>0.981981981981982</v>
      </c>
      <c r="T1717" s="295">
        <v>0.017153545959059</v>
      </c>
      <c r="U1717" s="266">
        <v>1691</v>
      </c>
      <c r="V1717" s="266">
        <v>1011</v>
      </c>
      <c r="W1717" s="267">
        <v>0.597871082199882</v>
      </c>
      <c r="X1717" s="267">
        <v>0.597871082199882</v>
      </c>
      <c r="Y1717" s="268">
        <v>0.650306748466258</v>
      </c>
      <c r="Z1717" s="268">
        <v>0.633848133848134</v>
      </c>
      <c r="AA1717" s="295">
        <v>-0.052435666266376</v>
      </c>
      <c r="AB1717" s="264">
        <v>12718</v>
      </c>
      <c r="AC1717" s="264">
        <v>8133</v>
      </c>
      <c r="AD1717" s="264">
        <v>15069</v>
      </c>
      <c r="AE1717" s="264">
        <v>9603</v>
      </c>
      <c r="AF1717" s="268">
        <v>0.639487340776852</v>
      </c>
      <c r="AG1717" s="268">
        <v>0.637268564602827</v>
      </c>
      <c r="AH1717" s="295">
        <v>0.00221877617402466</v>
      </c>
    </row>
    <row r="1718" spans="1:34">
      <c r="A1718" s="315" t="s">
        <v>2708</v>
      </c>
      <c r="B1718" s="321" t="s">
        <v>3378</v>
      </c>
      <c r="C1718" s="293" t="s">
        <v>3210</v>
      </c>
      <c r="D1718" s="321" t="s">
        <v>3211</v>
      </c>
      <c r="E1718" s="263">
        <v>585</v>
      </c>
      <c r="F1718" s="263">
        <v>564</v>
      </c>
      <c r="G1718" s="263">
        <v>370</v>
      </c>
      <c r="H1718" s="264">
        <v>318</v>
      </c>
      <c r="I1718" s="264">
        <v>295</v>
      </c>
      <c r="J1718" s="264">
        <v>192</v>
      </c>
      <c r="K1718" s="264">
        <v>1097</v>
      </c>
      <c r="L1718" s="264">
        <v>1060</v>
      </c>
      <c r="M1718" s="264">
        <v>699</v>
      </c>
      <c r="N1718" s="267">
        <v>0.964102564102564</v>
      </c>
      <c r="O1718" s="266">
        <v>564</v>
      </c>
      <c r="P1718" s="294">
        <v>0.9</v>
      </c>
      <c r="Q1718" s="267">
        <v>0.964102564102564</v>
      </c>
      <c r="R1718" s="267">
        <v>0.927672955974843</v>
      </c>
      <c r="S1718" s="267">
        <v>0.966271649954421</v>
      </c>
      <c r="T1718" s="295">
        <v>0.0364296081277213</v>
      </c>
      <c r="U1718" s="266">
        <v>585</v>
      </c>
      <c r="V1718" s="266">
        <v>370</v>
      </c>
      <c r="W1718" s="267">
        <v>0.632478632478632</v>
      </c>
      <c r="X1718" s="267">
        <v>0.632478632478632</v>
      </c>
      <c r="Y1718" s="268">
        <v>0.60377358490566</v>
      </c>
      <c r="Z1718" s="268">
        <v>0.637192342752963</v>
      </c>
      <c r="AA1718" s="295">
        <v>0.0287050475729721</v>
      </c>
      <c r="AB1718" s="264">
        <v>5727</v>
      </c>
      <c r="AC1718" s="264">
        <v>3950</v>
      </c>
      <c r="AD1718" s="264">
        <v>2675</v>
      </c>
      <c r="AE1718" s="264">
        <v>1998</v>
      </c>
      <c r="AF1718" s="268">
        <v>0.689715383272219</v>
      </c>
      <c r="AG1718" s="268">
        <v>0.746915887850467</v>
      </c>
      <c r="AH1718" s="295">
        <v>-0.057200504578248</v>
      </c>
    </row>
  </sheetData>
  <sortState ref="D109:AK115">
    <sortCondition ref="X109:X115"/>
  </sortState>
  <mergeCells count="30">
    <mergeCell ref="A1:AH1"/>
    <mergeCell ref="Q2:S2"/>
    <mergeCell ref="X2:Z2"/>
    <mergeCell ref="AF2:AG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T2:T3"/>
    <mergeCell ref="U2:U3"/>
    <mergeCell ref="V2:V3"/>
    <mergeCell ref="W2:W3"/>
    <mergeCell ref="AA2:AA3"/>
    <mergeCell ref="AB2:AB3"/>
    <mergeCell ref="AC2:AC3"/>
    <mergeCell ref="AD2:AD3"/>
    <mergeCell ref="AE2:AE3"/>
    <mergeCell ref="AH2:AH3"/>
  </mergeCells>
  <conditionalFormatting sqref="Q2">
    <cfRule type="duplicateValues" dxfId="3" priority="175"/>
  </conditionalFormatting>
  <conditionalFormatting sqref="D6">
    <cfRule type="expression" dxfId="4" priority="24">
      <formula>#REF!="TIDAK TERCAPAI"</formula>
    </cfRule>
  </conditionalFormatting>
  <conditionalFormatting sqref="D17">
    <cfRule type="expression" dxfId="4" priority="21">
      <formula>#REF!="TIDAK TERCAPAI"</formula>
    </cfRule>
  </conditionalFormatting>
  <conditionalFormatting sqref="D20">
    <cfRule type="expression" dxfId="4" priority="38">
      <formula>#REF!="TIDAK TERCAPAI"</formula>
    </cfRule>
    <cfRule type="duplicateValues" dxfId="3" priority="39"/>
  </conditionalFormatting>
  <conditionalFormatting sqref="D21">
    <cfRule type="expression" dxfId="4" priority="35">
      <formula>#REF!="TIDAK TERCAPAI"</formula>
    </cfRule>
    <cfRule type="duplicateValues" dxfId="3" priority="36"/>
  </conditionalFormatting>
  <conditionalFormatting sqref="D22">
    <cfRule type="expression" dxfId="4" priority="32">
      <formula>#REF!="TIDAK TERCAPAI"</formula>
    </cfRule>
    <cfRule type="duplicateValues" dxfId="3" priority="33"/>
  </conditionalFormatting>
  <conditionalFormatting sqref="D25">
    <cfRule type="expression" dxfId="4" priority="172">
      <formula>#REF!="TIDAK TERCAPAI"</formula>
    </cfRule>
    <cfRule type="duplicateValues" dxfId="3" priority="173"/>
  </conditionalFormatting>
  <conditionalFormatting sqref="D26">
    <cfRule type="expression" dxfId="4" priority="108">
      <formula>#REF!="TIDAK TERCAPAI"</formula>
    </cfRule>
    <cfRule type="duplicateValues" dxfId="3" priority="171"/>
  </conditionalFormatting>
  <conditionalFormatting sqref="D27">
    <cfRule type="expression" dxfId="4" priority="107">
      <formula>#REF!="TIDAK TERCAPAI"</formula>
    </cfRule>
    <cfRule type="duplicateValues" dxfId="3" priority="170"/>
  </conditionalFormatting>
  <conditionalFormatting sqref="D28">
    <cfRule type="expression" dxfId="4" priority="106">
      <formula>#REF!="TIDAK TERCAPAI"</formula>
    </cfRule>
    <cfRule type="duplicateValues" dxfId="3" priority="169"/>
  </conditionalFormatting>
  <conditionalFormatting sqref="D29">
    <cfRule type="expression" dxfId="4" priority="105">
      <formula>#REF!="TIDAK TERCAPAI"</formula>
    </cfRule>
    <cfRule type="duplicateValues" dxfId="3" priority="168"/>
  </conditionalFormatting>
  <conditionalFormatting sqref="D30">
    <cfRule type="expression" dxfId="4" priority="104">
      <formula>#REF!="TIDAK TERCAPAI"</formula>
    </cfRule>
    <cfRule type="duplicateValues" dxfId="3" priority="167"/>
  </conditionalFormatting>
  <conditionalFormatting sqref="D31">
    <cfRule type="expression" dxfId="4" priority="103">
      <formula>#REF!="TIDAK TERCAPAI"</formula>
    </cfRule>
    <cfRule type="duplicateValues" dxfId="3" priority="166"/>
  </conditionalFormatting>
  <conditionalFormatting sqref="D32">
    <cfRule type="expression" dxfId="4" priority="102">
      <formula>#REF!="TIDAK TERCAPAI"</formula>
    </cfRule>
    <cfRule type="duplicateValues" dxfId="3" priority="165"/>
  </conditionalFormatting>
  <conditionalFormatting sqref="D33">
    <cfRule type="expression" dxfId="4" priority="101">
      <formula>#REF!="TIDAK TERCAPAI"</formula>
    </cfRule>
    <cfRule type="duplicateValues" dxfId="3" priority="164"/>
  </conditionalFormatting>
  <conditionalFormatting sqref="D34">
    <cfRule type="expression" dxfId="4" priority="100">
      <formula>#REF!="TIDAK TERCAPAI"</formula>
    </cfRule>
    <cfRule type="duplicateValues" dxfId="3" priority="163"/>
  </conditionalFormatting>
  <conditionalFormatting sqref="D35">
    <cfRule type="expression" dxfId="4" priority="99">
      <formula>#REF!="TIDAK TERCAPAI"</formula>
    </cfRule>
    <cfRule type="duplicateValues" dxfId="3" priority="162"/>
  </conditionalFormatting>
  <conditionalFormatting sqref="D36">
    <cfRule type="expression" dxfId="4" priority="98">
      <formula>#REF!="TIDAK TERCAPAI"</formula>
    </cfRule>
    <cfRule type="duplicateValues" dxfId="3" priority="161"/>
  </conditionalFormatting>
  <conditionalFormatting sqref="D37">
    <cfRule type="expression" dxfId="4" priority="97">
      <formula>#REF!="TIDAK TERCAPAI"</formula>
    </cfRule>
    <cfRule type="duplicateValues" dxfId="3" priority="160"/>
  </conditionalFormatting>
  <conditionalFormatting sqref="D38">
    <cfRule type="expression" dxfId="4" priority="96">
      <formula>#REF!="TIDAK TERCAPAI"</formula>
    </cfRule>
    <cfRule type="duplicateValues" dxfId="3" priority="159"/>
  </conditionalFormatting>
  <conditionalFormatting sqref="D39">
    <cfRule type="expression" dxfId="4" priority="95">
      <formula>#REF!="TIDAK TERCAPAI"</formula>
    </cfRule>
    <cfRule type="duplicateValues" dxfId="3" priority="158"/>
  </conditionalFormatting>
  <conditionalFormatting sqref="D40">
    <cfRule type="expression" dxfId="4" priority="94">
      <formula>#REF!="TIDAK TERCAPAI"</formula>
    </cfRule>
    <cfRule type="duplicateValues" dxfId="3" priority="157"/>
  </conditionalFormatting>
  <conditionalFormatting sqref="D41">
    <cfRule type="expression" dxfId="4" priority="93">
      <formula>#REF!="TIDAK TERCAPAI"</formula>
    </cfRule>
    <cfRule type="duplicateValues" dxfId="3" priority="156"/>
  </conditionalFormatting>
  <conditionalFormatting sqref="D42">
    <cfRule type="expression" dxfId="4" priority="92">
      <formula>#REF!="TIDAK TERCAPAI"</formula>
    </cfRule>
    <cfRule type="duplicateValues" dxfId="3" priority="155"/>
  </conditionalFormatting>
  <conditionalFormatting sqref="D43">
    <cfRule type="expression" dxfId="4" priority="91">
      <formula>#REF!="TIDAK TERCAPAI"</formula>
    </cfRule>
    <cfRule type="duplicateValues" dxfId="3" priority="154"/>
  </conditionalFormatting>
  <conditionalFormatting sqref="D44">
    <cfRule type="expression" dxfId="4" priority="90">
      <formula>#REF!="TIDAK TERCAPAI"</formula>
    </cfRule>
    <cfRule type="duplicateValues" dxfId="3" priority="153"/>
  </conditionalFormatting>
  <conditionalFormatting sqref="D45">
    <cfRule type="expression" dxfId="4" priority="89">
      <formula>#REF!="TIDAK TERCAPAI"</formula>
    </cfRule>
    <cfRule type="duplicateValues" dxfId="3" priority="152"/>
  </conditionalFormatting>
  <conditionalFormatting sqref="D46">
    <cfRule type="expression" dxfId="4" priority="88">
      <formula>#REF!="TIDAK TERCAPAI"</formula>
    </cfRule>
    <cfRule type="duplicateValues" dxfId="3" priority="151"/>
  </conditionalFormatting>
  <conditionalFormatting sqref="D47">
    <cfRule type="expression" dxfId="4" priority="87">
      <formula>#REF!="TIDAK TERCAPAI"</formula>
    </cfRule>
    <cfRule type="duplicateValues" dxfId="3" priority="150"/>
  </conditionalFormatting>
  <conditionalFormatting sqref="D51">
    <cfRule type="expression" dxfId="4" priority="85">
      <formula>#REF!="TIDAK TERCAPAI"</formula>
    </cfRule>
    <cfRule type="duplicateValues" dxfId="3" priority="148"/>
  </conditionalFormatting>
  <conditionalFormatting sqref="D54">
    <cfRule type="expression" dxfId="4" priority="83">
      <formula>#REF!="TIDAK TERCAPAI"</formula>
    </cfRule>
    <cfRule type="duplicateValues" dxfId="3" priority="146"/>
  </conditionalFormatting>
  <conditionalFormatting sqref="D55">
    <cfRule type="expression" dxfId="4" priority="82">
      <formula>#REF!="TIDAK TERCAPAI"</formula>
    </cfRule>
    <cfRule type="duplicateValues" dxfId="3" priority="145"/>
  </conditionalFormatting>
  <conditionalFormatting sqref="D56">
    <cfRule type="expression" dxfId="4" priority="81">
      <formula>#REF!="TIDAK TERCAPAI"</formula>
    </cfRule>
    <cfRule type="duplicateValues" dxfId="3" priority="144"/>
  </conditionalFormatting>
  <conditionalFormatting sqref="D57">
    <cfRule type="expression" dxfId="4" priority="80">
      <formula>#REF!="TIDAK TERCAPAI"</formula>
    </cfRule>
    <cfRule type="duplicateValues" dxfId="3" priority="143"/>
  </conditionalFormatting>
  <conditionalFormatting sqref="D58">
    <cfRule type="expression" dxfId="4" priority="79">
      <formula>#REF!="TIDAK TERCAPAI"</formula>
    </cfRule>
    <cfRule type="duplicateValues" dxfId="3" priority="142"/>
  </conditionalFormatting>
  <conditionalFormatting sqref="D59">
    <cfRule type="expression" dxfId="4" priority="78">
      <formula>#REF!="TIDAK TERCAPAI"</formula>
    </cfRule>
    <cfRule type="duplicateValues" dxfId="3" priority="141"/>
  </conditionalFormatting>
  <conditionalFormatting sqref="D60">
    <cfRule type="expression" dxfId="4" priority="77">
      <formula>#REF!="TIDAK TERCAPAI"</formula>
    </cfRule>
    <cfRule type="duplicateValues" dxfId="3" priority="140"/>
  </conditionalFormatting>
  <conditionalFormatting sqref="D63">
    <cfRule type="expression" dxfId="4" priority="75">
      <formula>#REF!="TIDAK TERCAPAI"</formula>
    </cfRule>
    <cfRule type="duplicateValues" dxfId="3" priority="138"/>
  </conditionalFormatting>
  <conditionalFormatting sqref="D64">
    <cfRule type="expression" dxfId="4" priority="74">
      <formula>#REF!="TIDAK TERCAPAI"</formula>
    </cfRule>
    <cfRule type="duplicateValues" dxfId="3" priority="137"/>
  </conditionalFormatting>
  <conditionalFormatting sqref="D73">
    <cfRule type="expression" dxfId="4" priority="70">
      <formula>#REF!="TIDAK TERCAPAI"</formula>
    </cfRule>
    <cfRule type="duplicateValues" dxfId="3" priority="133"/>
  </conditionalFormatting>
  <conditionalFormatting sqref="D79">
    <cfRule type="expression" dxfId="4" priority="67">
      <formula>#REF!="TIDAK TERCAPAI"</formula>
    </cfRule>
    <cfRule type="duplicateValues" dxfId="3" priority="130"/>
  </conditionalFormatting>
  <conditionalFormatting sqref="D80">
    <cfRule type="expression" dxfId="4" priority="66">
      <formula>#REF!="TIDAK TERCAPAI"</formula>
    </cfRule>
    <cfRule type="duplicateValues" dxfId="3" priority="129"/>
  </conditionalFormatting>
  <conditionalFormatting sqref="D81">
    <cfRule type="expression" dxfId="4" priority="65">
      <formula>#REF!="TIDAK TERCAPAI"</formula>
    </cfRule>
    <cfRule type="duplicateValues" dxfId="3" priority="128"/>
  </conditionalFormatting>
  <conditionalFormatting sqref="D84">
    <cfRule type="expression" dxfId="4" priority="63">
      <formula>#REF!="TIDAK TERCAPAI"</formula>
    </cfRule>
    <cfRule type="duplicateValues" dxfId="3" priority="126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60">
      <formula>#REF!="TIDAK TERCAPAI"</formula>
    </cfRule>
    <cfRule type="duplicateValues" dxfId="3" priority="123"/>
  </conditionalFormatting>
  <conditionalFormatting sqref="D94">
    <cfRule type="expression" dxfId="4" priority="59">
      <formula>#REF!="TIDAK TERCAPAI"</formula>
    </cfRule>
    <cfRule type="duplicateValues" dxfId="3" priority="122"/>
  </conditionalFormatting>
  <conditionalFormatting sqref="D97">
    <cfRule type="expression" dxfId="4" priority="57">
      <formula>#REF!="TIDAK TERCAPAI"</formula>
    </cfRule>
    <cfRule type="duplicateValues" dxfId="3" priority="120"/>
  </conditionalFormatting>
  <conditionalFormatting sqref="D98">
    <cfRule type="expression" dxfId="4" priority="56">
      <formula>#REF!="TIDAK TERCAPAI"</formula>
    </cfRule>
    <cfRule type="duplicateValues" dxfId="3" priority="119"/>
  </conditionalFormatting>
  <conditionalFormatting sqref="D99">
    <cfRule type="expression" dxfId="4" priority="55">
      <formula>#REF!="TIDAK TERCAPAI"</formula>
    </cfRule>
    <cfRule type="duplicateValues" dxfId="3" priority="118"/>
  </conditionalFormatting>
  <conditionalFormatting sqref="D100">
    <cfRule type="expression" dxfId="4" priority="54">
      <formula>#REF!="TIDAK TERCAPAI"</formula>
    </cfRule>
    <cfRule type="duplicateValues" dxfId="3" priority="117"/>
  </conditionalFormatting>
  <conditionalFormatting sqref="D101">
    <cfRule type="expression" dxfId="4" priority="53">
      <formula>#REF!="TIDAK TERCAPAI"</formula>
    </cfRule>
    <cfRule type="duplicateValues" dxfId="3" priority="116"/>
  </conditionalFormatting>
  <conditionalFormatting sqref="D102">
    <cfRule type="expression" dxfId="4" priority="52">
      <formula>#REF!="TIDAK TERCAPAI"</formula>
    </cfRule>
    <cfRule type="duplicateValues" dxfId="3" priority="115"/>
  </conditionalFormatting>
  <conditionalFormatting sqref="D103">
    <cfRule type="expression" dxfId="4" priority="51">
      <formula>#REF!="TIDAK TERCAPAI"</formula>
    </cfRule>
    <cfRule type="duplicateValues" dxfId="3" priority="114"/>
  </conditionalFormatting>
  <conditionalFormatting sqref="D107">
    <cfRule type="expression" dxfId="4" priority="43">
      <formula>#REF!="TIDAK TERCAPAI"</formula>
    </cfRule>
    <cfRule type="duplicateValues" dxfId="3" priority="44"/>
  </conditionalFormatting>
  <conditionalFormatting sqref="D108">
    <cfRule type="expression" dxfId="4" priority="28">
      <formula>#REF!="TIDAK TERCAPAI"</formula>
    </cfRule>
    <cfRule type="duplicateValues" dxfId="3" priority="30"/>
  </conditionalFormatting>
  <conditionalFormatting sqref="D109">
    <cfRule type="expression" dxfId="4" priority="27">
      <formula>#REF!="TIDAK TERCAPAI"</formula>
    </cfRule>
    <cfRule type="duplicateValues" dxfId="3" priority="29"/>
  </conditionalFormatting>
  <conditionalFormatting sqref="D114">
    <cfRule type="expression" dxfId="4" priority="49">
      <formula>#REF!="TIDAK TERCAPAI"</formula>
    </cfRule>
    <cfRule type="duplicateValues" dxfId="3" priority="112"/>
  </conditionalFormatting>
  <conditionalFormatting sqref="D115">
    <cfRule type="expression" dxfId="4" priority="48">
      <formula>#REF!="TIDAK TERCAPAI"</formula>
    </cfRule>
    <cfRule type="duplicateValues" dxfId="3" priority="111"/>
  </conditionalFormatting>
  <conditionalFormatting sqref="D116">
    <cfRule type="expression" dxfId="4" priority="47">
      <formula>#REF!="TIDAK TERCAPAI"</formula>
    </cfRule>
    <cfRule type="duplicateValues" dxfId="3" priority="110"/>
  </conditionalFormatting>
  <conditionalFormatting sqref="D117">
    <cfRule type="expression" dxfId="4" priority="46">
      <formula>#REF!="TIDAK TERCAPAI"</formula>
    </cfRule>
    <cfRule type="duplicateValues" dxfId="3" priority="109"/>
  </conditionalFormatting>
  <conditionalFormatting sqref="D48:D50">
    <cfRule type="expression" dxfId="4" priority="86">
      <formula>#REF!="TIDAK TERCAPAI"</formula>
    </cfRule>
    <cfRule type="duplicateValues" dxfId="3" priority="149"/>
  </conditionalFormatting>
  <conditionalFormatting sqref="D52:D53">
    <cfRule type="expression" dxfId="4" priority="84">
      <formula>#REF!="TIDAK TERCAPAI"</formula>
    </cfRule>
    <cfRule type="duplicateValues" dxfId="3" priority="147"/>
  </conditionalFormatting>
  <conditionalFormatting sqref="D61:D62">
    <cfRule type="expression" dxfId="4" priority="76">
      <formula>#REF!="TIDAK TERCAPAI"</formula>
    </cfRule>
    <cfRule type="duplicateValues" dxfId="3" priority="139"/>
  </conditionalFormatting>
  <conditionalFormatting sqref="D65:D66">
    <cfRule type="expression" dxfId="4" priority="73">
      <formula>#REF!="TIDAK TERCAPAI"</formula>
    </cfRule>
    <cfRule type="duplicateValues" dxfId="3" priority="136"/>
  </conditionalFormatting>
  <conditionalFormatting sqref="D67:D70">
    <cfRule type="expression" dxfId="4" priority="72">
      <formula>#REF!="TIDAK TERCAPAI"</formula>
    </cfRule>
    <cfRule type="duplicateValues" dxfId="3" priority="135"/>
  </conditionalFormatting>
  <conditionalFormatting sqref="D71:D72">
    <cfRule type="expression" dxfId="4" priority="71">
      <formula>#REF!="TIDAK TERCAPAI"</formula>
    </cfRule>
    <cfRule type="duplicateValues" dxfId="3" priority="134"/>
  </conditionalFormatting>
  <conditionalFormatting sqref="D74:D76">
    <cfRule type="expression" dxfId="4" priority="69">
      <formula>#REF!="TIDAK TERCAPAI"</formula>
    </cfRule>
    <cfRule type="duplicateValues" dxfId="3" priority="132"/>
  </conditionalFormatting>
  <conditionalFormatting sqref="D77:D78">
    <cfRule type="expression" dxfId="4" priority="68">
      <formula>#REF!="TIDAK TERCAPAI"</formula>
    </cfRule>
    <cfRule type="duplicateValues" dxfId="3" priority="131"/>
  </conditionalFormatting>
  <conditionalFormatting sqref="D82:D83">
    <cfRule type="expression" dxfId="4" priority="64">
      <formula>#REF!="TIDAK TERCAPAI"</formula>
    </cfRule>
    <cfRule type="duplicateValues" dxfId="3" priority="127"/>
  </conditionalFormatting>
  <conditionalFormatting sqref="D86:D89">
    <cfRule type="expression" dxfId="4" priority="62">
      <formula>#REF!="TIDAK TERCAPAI"</formula>
    </cfRule>
    <cfRule type="duplicateValues" dxfId="3" priority="125"/>
  </conditionalFormatting>
  <conditionalFormatting sqref="D90:D92">
    <cfRule type="expression" dxfId="4" priority="61">
      <formula>#REF!="TIDAK TERCAPAI"</formula>
    </cfRule>
    <cfRule type="duplicateValues" dxfId="3" priority="124"/>
  </conditionalFormatting>
  <conditionalFormatting sqref="D95:D96">
    <cfRule type="expression" dxfId="4" priority="58">
      <formula>#REF!="TIDAK TERCAPAI"</formula>
    </cfRule>
    <cfRule type="duplicateValues" dxfId="3" priority="121"/>
  </conditionalFormatting>
  <conditionalFormatting sqref="D112:D113">
    <cfRule type="expression" dxfId="4" priority="50">
      <formula>#REF!="TIDAK TERCAPAI"</formula>
    </cfRule>
    <cfRule type="duplicateValues" dxfId="3" priority="113"/>
  </conditionalFormatting>
  <conditionalFormatting sqref="D676:D680">
    <cfRule type="duplicateValues" dxfId="0" priority="1"/>
  </conditionalFormatting>
  <conditionalFormatting sqref="E6:E1718">
    <cfRule type="cellIs" dxfId="5" priority="23" operator="lessThan">
      <formula>100</formula>
    </cfRule>
  </conditionalFormatting>
  <conditionalFormatting sqref="F6:F1718">
    <cfRule type="cellIs" dxfId="5" priority="15" operator="lessThan">
      <formula>100</formula>
    </cfRule>
  </conditionalFormatting>
  <conditionalFormatting sqref="W6:W1718">
    <cfRule type="cellIs" dxfId="2" priority="4" operator="lessThan">
      <formula>0.8999</formula>
    </cfRule>
    <cfRule type="cellIs" dxfId="1" priority="5" operator="greaterThan">
      <formula>0.8999</formula>
    </cfRule>
  </conditionalFormatting>
  <conditionalFormatting sqref="G6:M1718">
    <cfRule type="cellIs" dxfId="5" priority="14" operator="lessThan">
      <formula>100</formula>
    </cfRule>
  </conditionalFormatting>
  <conditionalFormatting sqref="N6:S1718">
    <cfRule type="cellIs" dxfId="2" priority="12" operator="lessThan">
      <formula>0.8999</formula>
    </cfRule>
    <cfRule type="cellIs" dxfId="1" priority="13" operator="greaterThan">
      <formula>0.8999</formula>
    </cfRule>
  </conditionalFormatting>
  <conditionalFormatting sqref="X6:Z1718">
    <cfRule type="cellIs" dxfId="2" priority="6" operator="lessThan">
      <formula>0.8999</formula>
    </cfRule>
    <cfRule type="cellIs" dxfId="1" priority="7" operator="greaterThan">
      <formula>0.8999</formula>
    </cfRule>
  </conditionalFormatting>
  <conditionalFormatting sqref="AF6:AG1718">
    <cfRule type="cellIs" dxfId="2" priority="8" operator="lessThan">
      <formula>0.8999</formula>
    </cfRule>
    <cfRule type="cellIs" dxfId="1" priority="9" operator="greaterThan">
      <formula>0.8999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1718"/>
  <sheetViews>
    <sheetView zoomScale="80" zoomScaleNormal="80" zoomScaleSheetLayoutView="50" workbookViewId="0">
      <pane ySplit="4" topLeftCell="A81" activePane="bottomLeft" state="frozen"/>
      <selection/>
      <selection pane="bottomLeft" activeCell="E4" sqref="E4:AC1718"/>
    </sheetView>
  </sheetViews>
  <sheetFormatPr defaultColWidth="9" defaultRowHeight="16.5"/>
  <cols>
    <col min="1" max="1" width="19.75" customWidth="1"/>
    <col min="2" max="2" width="42.9166666666667" style="284" customWidth="1"/>
    <col min="3" max="3" width="18.375" style="284" customWidth="1"/>
    <col min="4" max="4" width="27.5" style="284" customWidth="1"/>
    <col min="5" max="5" width="14.0416666666667" style="166" customWidth="1"/>
    <col min="6" max="6" width="14.1666666666667" style="166" hidden="1" customWidth="1"/>
    <col min="7" max="7" width="9.66666666666667" style="166" hidden="1" customWidth="1"/>
    <col min="8" max="8" width="13.4333333333333" style="166" hidden="1" customWidth="1"/>
    <col min="9" max="9" width="15.625" style="166" hidden="1" customWidth="1"/>
    <col min="10" max="10" width="12.9666666666667" style="166" hidden="1" customWidth="1"/>
    <col min="11" max="11" width="14.05" style="166" hidden="1" customWidth="1"/>
    <col min="12" max="12" width="14.0583333333333" style="166" hidden="1" customWidth="1"/>
    <col min="13" max="13" width="13.5916666666667" style="166" hidden="1" customWidth="1"/>
    <col min="14" max="14" width="9" style="166" hidden="1" customWidth="1"/>
    <col min="15" max="15" width="13.6666666666667" style="166" hidden="1" customWidth="1"/>
    <col min="16" max="16" width="14.5" style="166" hidden="1" customWidth="1"/>
    <col min="17" max="17" width="11.8333333333333" style="166" hidden="1" customWidth="1"/>
    <col min="18" max="18" width="13.0916666666667" style="166" customWidth="1"/>
    <col min="19" max="19" width="9.58333333333333" style="166" customWidth="1"/>
    <col min="20" max="21" width="9.08333333333333" style="166" customWidth="1"/>
    <col min="22" max="22" width="12.1833333333333" style="284" customWidth="1"/>
    <col min="23" max="23" width="17.8083333333333" style="284" hidden="1" customWidth="1"/>
    <col min="24" max="24" width="18.275" style="284" hidden="1" customWidth="1"/>
    <col min="25" max="25" width="20.775" style="284" hidden="1" customWidth="1"/>
    <col min="26" max="26" width="17.65" style="284" hidden="1" customWidth="1"/>
    <col min="27" max="27" width="15" style="284" customWidth="1"/>
    <col min="28" max="28" width="14.9916666666667" style="284" customWidth="1"/>
    <col min="29" max="29" width="13.7416666666667" style="284" customWidth="1"/>
    <col min="30" max="30" width="9" style="285" customWidth="1"/>
    <col min="31" max="31" width="10.5" style="286" customWidth="1"/>
    <col min="32" max="32" width="25.6" style="285" customWidth="1"/>
    <col min="33" max="33" width="12.125" style="285"/>
    <col min="34" max="34" width="10.5"/>
  </cols>
  <sheetData>
    <row r="1" ht="54" customHeight="1" spans="1:34">
      <c r="A1" s="287" t="str">
        <f>"网管-爪哇-巴厘班次全天签收率报表"&amp;TEXT($S$3,"MM月DD日")&amp;CHAR(10)&amp;"NM-Laporan Persentase Keseluruhan TTD Berdasarkan Ritase Agent Jawa-Bali "&amp;TEXT($S$3,"DD MMM YYYY")</f>
        <v>网管-爪哇-巴厘班次全天签收率报表10月01日
NM-Laporan Persentase Keseluruhan TTD Berdasarkan Ritase Agent Jawa-Bali 01 Oct 2026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8"/>
    </row>
    <row r="2" ht="66" customHeight="1" spans="1:34">
      <c r="A2" s="230" t="s">
        <v>5</v>
      </c>
      <c r="B2" s="232" t="s">
        <v>3380</v>
      </c>
      <c r="C2" s="232" t="s">
        <v>8</v>
      </c>
      <c r="D2" s="230" t="s">
        <v>3218</v>
      </c>
      <c r="E2" s="230" t="s">
        <v>3393</v>
      </c>
      <c r="F2" s="233" t="s">
        <v>3394</v>
      </c>
      <c r="G2" s="233" t="s">
        <v>3395</v>
      </c>
      <c r="H2" s="234" t="str">
        <f>"T-1应签收"&amp;CHAR(10)&amp;"Seharusnya TTD "&amp;TEXT($T$3,"dd/mm/yyyy")</f>
        <v>T-1应签收
Seharusnya TTD 30/09/2026</v>
      </c>
      <c r="I2" s="234" t="str">
        <f>"2359前已签收"&amp;CHAR(10)&amp;"TTD Sebelum"&amp;CHAR(10)&amp;"2359"&amp;CHAR(10)&amp;TEXT($T$3,"dd/mm/yyyy")</f>
        <v>2359前已签收
TTD Sebelum
2359
30/09/2026</v>
      </c>
      <c r="J2" s="234" t="str">
        <f>"未签收"&amp;CHAR(10)&amp;"Belum TTD"&amp;CHAR(10)&amp;TEXT($T$3,"dd/mm/yyyy")</f>
        <v>未签收
Belum TTD
30/09/2026</v>
      </c>
      <c r="K2" s="234" t="str">
        <f>"T-1应签收"&amp;CHAR(10)&amp;"Seharusnya TTD "&amp;TEXT($U$3,"dd/mm/yyyy")</f>
        <v>T-1应签收
Seharusnya TTD 29/09/2026</v>
      </c>
      <c r="L2" s="234" t="str">
        <f>"2359前已签收"&amp;CHAR(10)&amp;"TTD Sebelum"&amp;CHAR(10)&amp;"2359"&amp;CHAR(10)&amp;TEXT($U$3,"dd/mm/yyyy")</f>
        <v>2359前已签收
TTD Sebelum
2359
29/09/2026</v>
      </c>
      <c r="M2" s="234" t="str">
        <f>"未签收"&amp;CHAR(10)&amp;"Belum TTD"&amp;CHAR(10)&amp;TEXT($U$3,"dd/mm/yyyy")</f>
        <v>未签收
Belum TTD
29/09/2026</v>
      </c>
      <c r="N2" s="233" t="s">
        <v>3221</v>
      </c>
      <c r="O2" s="233" t="s">
        <v>3396</v>
      </c>
      <c r="P2" s="233" t="s">
        <v>3397</v>
      </c>
      <c r="Q2" s="233" t="s">
        <v>3398</v>
      </c>
      <c r="R2" s="230" t="s">
        <v>3399</v>
      </c>
      <c r="S2" s="230" t="s">
        <v>3400</v>
      </c>
      <c r="T2" s="230"/>
      <c r="U2" s="230"/>
      <c r="V2" s="230" t="s">
        <v>3228</v>
      </c>
      <c r="W2" s="232" t="str">
        <f>"累计应签收量"&amp;CHAR(10)&amp;"Seharusnya TTD Mingguan"&amp;CHAR(10)&amp;TEXT($AH$10,"dd/mm/yyyy")&amp;" - "&amp;TEXT($AH$9,"dd/mm/yyyy")</f>
        <v>累计应签收量
Seharusnya TTD Mingguan
25/09/2026 - 01/10/2026</v>
      </c>
      <c r="X2" s="232" t="str">
        <f>"累计签收量"&amp;CHAR(10)&amp;"TTD Mingguan"&amp;CHAR(10)&amp;TEXT($AH$10,"dd/mm/yyyy")&amp;" - "&amp;TEXT($AH$9,"dd/mm/yyyy")</f>
        <v>累计签收量
TTD Mingguan
25/09/2026 - 01/10/2026</v>
      </c>
      <c r="Y2" s="232" t="str">
        <f>"累计应签收量"&amp;CHAR(10)&amp;"Seharusnya TTD Mingguan"&amp;CHAR(10)&amp;TEXT($AH$12,"dd/mm/yyyy")&amp;" - "&amp;TEXT($AH$11,"dd/mm/yyyy")</f>
        <v>累计应签收量
Seharusnya TTD Mingguan
18/09/2026 - 24/09/2026</v>
      </c>
      <c r="Z2" s="232" t="str">
        <f>"累计签收量"&amp;CHAR(10)&amp;"TTD Mingguan"&amp;CHAR(10)&amp;TEXT($AH$12,"dd/mm/yyyy")&amp;" - "&amp;TEXT($AH$11,"dd/mm/yyyy")</f>
        <v>累计签收量
TTD Mingguan
18/09/2026 - 24/09/2026</v>
      </c>
      <c r="AA2" s="230" t="s">
        <v>3401</v>
      </c>
      <c r="AB2" s="230"/>
      <c r="AC2" s="230" t="s">
        <v>3230</v>
      </c>
    </row>
    <row r="3" ht="30" customHeight="1" spans="1:34">
      <c r="A3" s="235"/>
      <c r="B3" s="230"/>
      <c r="C3" s="230"/>
      <c r="D3" s="236"/>
      <c r="E3" s="236"/>
      <c r="F3" s="237"/>
      <c r="G3" s="237"/>
      <c r="H3" s="233"/>
      <c r="I3" s="233"/>
      <c r="J3" s="233"/>
      <c r="K3" s="233"/>
      <c r="L3" s="233"/>
      <c r="M3" s="233"/>
      <c r="N3" s="237"/>
      <c r="O3" s="237"/>
      <c r="P3" s="237"/>
      <c r="Q3" s="237"/>
      <c r="R3" s="236"/>
      <c r="S3" s="238">
        <f>'Display ALL DP'!L8</f>
        <v>46296</v>
      </c>
      <c r="T3" s="238">
        <f>S3-1</f>
        <v>46295</v>
      </c>
      <c r="U3" s="238">
        <f>S3-2</f>
        <v>46294</v>
      </c>
      <c r="V3" s="236"/>
      <c r="W3" s="230"/>
      <c r="X3" s="230"/>
      <c r="Y3" s="230"/>
      <c r="Z3" s="230"/>
      <c r="AA3" s="289" t="str">
        <f>TEXT(AH10,"DD MMM")&amp;" - "&amp;TEXT(AH9,"DD MMM")</f>
        <v>25 Sep - 01 Oct</v>
      </c>
      <c r="AB3" s="289" t="str">
        <f>TEXT(AH12,"DD MMM")&amp;" - "&amp;TEXT(AH11,"DD MMM")</f>
        <v>18 Sep - 24 Sep</v>
      </c>
      <c r="AC3" s="236"/>
    </row>
    <row r="4" spans="1:34">
      <c r="A4" s="240"/>
      <c r="B4" s="240"/>
      <c r="C4" s="240"/>
      <c r="D4" s="240"/>
      <c r="E4" s="241">
        <v>6952868</v>
      </c>
      <c r="F4" s="241">
        <v>6587900</v>
      </c>
      <c r="G4" s="241">
        <v>364968</v>
      </c>
      <c r="H4" s="242">
        <v>7940974</v>
      </c>
      <c r="I4" s="242">
        <v>7546253</v>
      </c>
      <c r="J4" s="242">
        <v>394721</v>
      </c>
      <c r="K4" s="242">
        <v>5526418</v>
      </c>
      <c r="L4" s="242">
        <v>5255737</v>
      </c>
      <c r="M4" s="242">
        <v>270681</v>
      </c>
      <c r="N4" s="244">
        <v>0.93</v>
      </c>
      <c r="O4" s="241">
        <v>6952868</v>
      </c>
      <c r="P4" s="241">
        <v>6587900</v>
      </c>
      <c r="Q4" s="241">
        <v>364968</v>
      </c>
      <c r="R4" s="246">
        <v>0.947508280036382</v>
      </c>
      <c r="S4" s="246">
        <v>0.947508280036382</v>
      </c>
      <c r="T4" s="246">
        <v>0.950293125251386</v>
      </c>
      <c r="U4" s="246">
        <v>0.951020534458306</v>
      </c>
      <c r="V4" s="247">
        <v>-0.00278484521500388</v>
      </c>
      <c r="W4" s="242">
        <v>44400536</v>
      </c>
      <c r="X4" s="242">
        <v>42320076</v>
      </c>
      <c r="Y4" s="242">
        <v>42548481</v>
      </c>
      <c r="Z4" s="242">
        <v>40902925</v>
      </c>
      <c r="AA4" s="246">
        <v>0.953143358449547</v>
      </c>
      <c r="AB4" s="246">
        <v>0.96132515282978</v>
      </c>
      <c r="AC4" s="247">
        <v>-0.00818179438023359</v>
      </c>
      <c r="AD4" s="285">
        <v>5</v>
      </c>
      <c r="AE4" s="248"/>
    </row>
    <row r="5" s="283" customFormat="1" ht="19" customHeight="1" spans="1:34">
      <c r="B5" s="290"/>
      <c r="C5" s="290"/>
      <c r="D5" s="290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1"/>
      <c r="AD5" s="291"/>
      <c r="AE5" s="259"/>
      <c r="AF5" s="291"/>
      <c r="AG5" s="291"/>
    </row>
    <row r="6" spans="1:34">
      <c r="A6" s="292" t="s">
        <v>25</v>
      </c>
      <c r="B6" s="293" t="s">
        <v>3231</v>
      </c>
      <c r="C6" s="293" t="s">
        <v>3232</v>
      </c>
      <c r="D6" s="293" t="s">
        <v>3233</v>
      </c>
      <c r="E6" s="263">
        <v>11510</v>
      </c>
      <c r="F6" s="266">
        <v>10733</v>
      </c>
      <c r="G6" s="266">
        <v>777</v>
      </c>
      <c r="H6" s="264">
        <v>0</v>
      </c>
      <c r="I6" s="264">
        <v>0</v>
      </c>
      <c r="J6" s="264">
        <v>0</v>
      </c>
      <c r="K6" s="264">
        <v>0</v>
      </c>
      <c r="L6" s="264">
        <v>0</v>
      </c>
      <c r="M6" s="264">
        <v>0</v>
      </c>
      <c r="N6" s="294">
        <v>0.93</v>
      </c>
      <c r="O6" s="266">
        <v>11510</v>
      </c>
      <c r="P6" s="266">
        <v>10733</v>
      </c>
      <c r="Q6" s="266">
        <v>777</v>
      </c>
      <c r="R6" s="267">
        <v>0.93249348392702</v>
      </c>
      <c r="S6" s="267">
        <v>0.93249348392702</v>
      </c>
      <c r="T6" s="267">
        <v>0</v>
      </c>
      <c r="U6" s="267">
        <v>0</v>
      </c>
      <c r="V6" s="295">
        <v>0.93249348392702</v>
      </c>
      <c r="W6" s="271">
        <v>11510</v>
      </c>
      <c r="X6" s="271">
        <v>10733</v>
      </c>
      <c r="Y6" s="271">
        <v>0</v>
      </c>
      <c r="Z6" s="271">
        <v>0</v>
      </c>
      <c r="AA6" s="268">
        <v>0.93249348392702</v>
      </c>
      <c r="AB6" s="268">
        <v>0</v>
      </c>
      <c r="AC6" s="295">
        <v>0.93249348392702</v>
      </c>
      <c r="AD6" s="272"/>
      <c r="AE6" s="274"/>
      <c r="AF6" s="223"/>
      <c r="AG6" s="223"/>
    </row>
    <row r="7" spans="1:34">
      <c r="A7" s="292" t="s">
        <v>25</v>
      </c>
      <c r="B7" s="293" t="s">
        <v>3231</v>
      </c>
      <c r="C7" s="293" t="s">
        <v>170</v>
      </c>
      <c r="D7" s="293" t="s">
        <v>171</v>
      </c>
      <c r="E7" s="263">
        <v>10490</v>
      </c>
      <c r="F7" s="266">
        <v>10130</v>
      </c>
      <c r="G7" s="266">
        <v>360</v>
      </c>
      <c r="H7" s="264">
        <v>12616</v>
      </c>
      <c r="I7" s="264">
        <v>11897</v>
      </c>
      <c r="J7" s="264">
        <v>719</v>
      </c>
      <c r="K7" s="264">
        <v>11685</v>
      </c>
      <c r="L7" s="264">
        <v>11357</v>
      </c>
      <c r="M7" s="264">
        <v>328</v>
      </c>
      <c r="N7" s="294">
        <v>0.93</v>
      </c>
      <c r="O7" s="266">
        <v>10490</v>
      </c>
      <c r="P7" s="266">
        <v>10130</v>
      </c>
      <c r="Q7" s="266">
        <v>360</v>
      </c>
      <c r="R7" s="267">
        <v>0.965681601525262</v>
      </c>
      <c r="S7" s="267">
        <v>0.965681601525262</v>
      </c>
      <c r="T7" s="267">
        <v>0.943008877615726</v>
      </c>
      <c r="U7" s="267">
        <v>0.971929824561404</v>
      </c>
      <c r="V7" s="295">
        <v>0.0226727239095361</v>
      </c>
      <c r="W7" s="271">
        <v>69374</v>
      </c>
      <c r="X7" s="271">
        <v>66899</v>
      </c>
      <c r="Y7" s="271">
        <v>62153</v>
      </c>
      <c r="Z7" s="271">
        <v>61367</v>
      </c>
      <c r="AA7" s="268">
        <v>0.964323810072938</v>
      </c>
      <c r="AB7" s="268">
        <v>0.987353788232265</v>
      </c>
      <c r="AC7" s="295">
        <v>-0.0230299781593275</v>
      </c>
      <c r="AD7" s="272"/>
      <c r="AE7" s="274"/>
      <c r="AF7" s="223"/>
      <c r="AG7" s="223"/>
    </row>
    <row r="8" spans="1:34">
      <c r="A8" s="292" t="s">
        <v>25</v>
      </c>
      <c r="B8" s="293" t="s">
        <v>3231</v>
      </c>
      <c r="C8" s="293" t="s">
        <v>3234</v>
      </c>
      <c r="D8" s="293" t="s">
        <v>3235</v>
      </c>
      <c r="E8" s="263">
        <v>0</v>
      </c>
      <c r="F8" s="266">
        <v>0</v>
      </c>
      <c r="G8" s="266">
        <v>0</v>
      </c>
      <c r="H8" s="264">
        <v>0</v>
      </c>
      <c r="I8" s="264">
        <v>0</v>
      </c>
      <c r="J8" s="264">
        <v>0</v>
      </c>
      <c r="K8" s="264">
        <v>0</v>
      </c>
      <c r="L8" s="264">
        <v>0</v>
      </c>
      <c r="M8" s="264">
        <v>0</v>
      </c>
      <c r="N8" s="294">
        <v>0.93</v>
      </c>
      <c r="O8" s="266">
        <v>0</v>
      </c>
      <c r="P8" s="266">
        <v>0</v>
      </c>
      <c r="Q8" s="266">
        <v>0</v>
      </c>
      <c r="R8" s="267">
        <v>0</v>
      </c>
      <c r="S8" s="267">
        <v>0</v>
      </c>
      <c r="T8" s="267">
        <v>0</v>
      </c>
      <c r="U8" s="267">
        <v>0</v>
      </c>
      <c r="V8" s="295">
        <v>0</v>
      </c>
      <c r="W8" s="271">
        <v>0</v>
      </c>
      <c r="X8" s="271">
        <v>0</v>
      </c>
      <c r="Y8" s="271">
        <v>0</v>
      </c>
      <c r="Z8" s="271">
        <v>0</v>
      </c>
      <c r="AA8" s="268">
        <v>0</v>
      </c>
      <c r="AB8" s="268">
        <v>0</v>
      </c>
      <c r="AC8" s="295">
        <v>0</v>
      </c>
      <c r="AD8" s="272"/>
      <c r="AE8" s="274"/>
      <c r="AF8" s="223"/>
      <c r="AG8" s="223"/>
    </row>
    <row r="9" spans="1:34">
      <c r="A9" s="292" t="s">
        <v>25</v>
      </c>
      <c r="B9" s="293" t="s">
        <v>3231</v>
      </c>
      <c r="C9" s="293" t="s">
        <v>28</v>
      </c>
      <c r="D9" s="293" t="s">
        <v>29</v>
      </c>
      <c r="E9" s="263">
        <v>9036</v>
      </c>
      <c r="F9" s="266">
        <v>8038</v>
      </c>
      <c r="G9" s="266">
        <v>998</v>
      </c>
      <c r="H9" s="264">
        <v>12296</v>
      </c>
      <c r="I9" s="264">
        <v>11489</v>
      </c>
      <c r="J9" s="264">
        <v>807</v>
      </c>
      <c r="K9" s="264">
        <v>12949</v>
      </c>
      <c r="L9" s="264">
        <v>12088</v>
      </c>
      <c r="M9" s="264">
        <v>861</v>
      </c>
      <c r="N9" s="294">
        <v>0.93</v>
      </c>
      <c r="O9" s="266">
        <v>9036</v>
      </c>
      <c r="P9" s="266">
        <v>8038</v>
      </c>
      <c r="Q9" s="266">
        <v>998</v>
      </c>
      <c r="R9" s="267">
        <v>0.889552899513059</v>
      </c>
      <c r="S9" s="267">
        <v>0.889552899513059</v>
      </c>
      <c r="T9" s="267">
        <v>0.934368900455433</v>
      </c>
      <c r="U9" s="267">
        <v>0.933508379025407</v>
      </c>
      <c r="V9" s="295">
        <v>-0.0448160009423738</v>
      </c>
      <c r="W9" s="271">
        <v>75496</v>
      </c>
      <c r="X9" s="271">
        <v>70772</v>
      </c>
      <c r="Y9" s="271">
        <v>70355</v>
      </c>
      <c r="Z9" s="271">
        <v>67048</v>
      </c>
      <c r="AA9" s="268">
        <v>0.937427148458196</v>
      </c>
      <c r="AB9" s="268">
        <v>0.952995522706275</v>
      </c>
      <c r="AC9" s="295">
        <v>-0.0155683742480789</v>
      </c>
      <c r="AD9" s="272"/>
      <c r="AE9" s="274"/>
      <c r="AF9" s="223"/>
      <c r="AG9" s="296"/>
      <c r="AH9" s="115">
        <f>S3</f>
        <v>46296</v>
      </c>
    </row>
    <row r="10" spans="1:34">
      <c r="A10" s="292" t="s">
        <v>25</v>
      </c>
      <c r="B10" s="293" t="s">
        <v>3231</v>
      </c>
      <c r="C10" s="293" t="s">
        <v>39</v>
      </c>
      <c r="D10" s="293" t="s">
        <v>40</v>
      </c>
      <c r="E10" s="263">
        <v>0</v>
      </c>
      <c r="F10" s="266">
        <v>0</v>
      </c>
      <c r="G10" s="266">
        <v>0</v>
      </c>
      <c r="H10" s="264">
        <v>0</v>
      </c>
      <c r="I10" s="264">
        <v>0</v>
      </c>
      <c r="J10" s="264">
        <v>0</v>
      </c>
      <c r="K10" s="264">
        <v>0</v>
      </c>
      <c r="L10" s="264">
        <v>0</v>
      </c>
      <c r="M10" s="264">
        <v>0</v>
      </c>
      <c r="N10" s="294">
        <v>0.93</v>
      </c>
      <c r="O10" s="266">
        <v>0</v>
      </c>
      <c r="P10" s="266">
        <v>0</v>
      </c>
      <c r="Q10" s="266">
        <v>0</v>
      </c>
      <c r="R10" s="267">
        <v>0</v>
      </c>
      <c r="S10" s="267">
        <v>0</v>
      </c>
      <c r="T10" s="267">
        <v>0</v>
      </c>
      <c r="U10" s="267">
        <v>0</v>
      </c>
      <c r="V10" s="295">
        <v>0</v>
      </c>
      <c r="W10" s="271">
        <v>0</v>
      </c>
      <c r="X10" s="271">
        <v>0</v>
      </c>
      <c r="Y10" s="271">
        <v>1</v>
      </c>
      <c r="Z10" s="271">
        <v>1</v>
      </c>
      <c r="AA10" s="268">
        <v>0</v>
      </c>
      <c r="AB10" s="268">
        <v>1</v>
      </c>
      <c r="AC10" s="295">
        <v>-1</v>
      </c>
      <c r="AD10" s="272"/>
      <c r="AE10" s="274"/>
      <c r="AF10" s="223"/>
      <c r="AG10" s="296"/>
      <c r="AH10" s="115">
        <f>AH9-6</f>
        <v>46290</v>
      </c>
    </row>
    <row r="11" spans="1:34">
      <c r="A11" s="292" t="s">
        <v>25</v>
      </c>
      <c r="B11" s="293" t="s">
        <v>3231</v>
      </c>
      <c r="C11" s="293" t="s">
        <v>35</v>
      </c>
      <c r="D11" s="293" t="s">
        <v>36</v>
      </c>
      <c r="E11" s="263">
        <v>14638</v>
      </c>
      <c r="F11" s="266">
        <v>13788</v>
      </c>
      <c r="G11" s="266">
        <v>850</v>
      </c>
      <c r="H11" s="264">
        <v>19893</v>
      </c>
      <c r="I11" s="264">
        <v>18994</v>
      </c>
      <c r="J11" s="264">
        <v>899</v>
      </c>
      <c r="K11" s="264">
        <v>10389</v>
      </c>
      <c r="L11" s="264">
        <v>10199</v>
      </c>
      <c r="M11" s="264">
        <v>190</v>
      </c>
      <c r="N11" s="294">
        <v>0.93</v>
      </c>
      <c r="O11" s="266">
        <v>14638</v>
      </c>
      <c r="P11" s="266">
        <v>13788</v>
      </c>
      <c r="Q11" s="266">
        <v>850</v>
      </c>
      <c r="R11" s="267">
        <v>0.941931957917748</v>
      </c>
      <c r="S11" s="267">
        <v>0.941931957917748</v>
      </c>
      <c r="T11" s="267">
        <v>0.954808223998391</v>
      </c>
      <c r="U11" s="267">
        <v>0.981711425546251</v>
      </c>
      <c r="V11" s="295">
        <v>-0.0128762660806431</v>
      </c>
      <c r="W11" s="271">
        <v>89094</v>
      </c>
      <c r="X11" s="271">
        <v>85719</v>
      </c>
      <c r="Y11" s="271">
        <v>84297</v>
      </c>
      <c r="Z11" s="271">
        <v>82618</v>
      </c>
      <c r="AA11" s="268">
        <v>0.962118661189306</v>
      </c>
      <c r="AB11" s="268">
        <v>0.980082327959477</v>
      </c>
      <c r="AC11" s="295">
        <v>-0.0179636667701709</v>
      </c>
      <c r="AD11" s="272"/>
      <c r="AE11" s="274"/>
      <c r="AF11" s="223"/>
      <c r="AG11" s="296"/>
      <c r="AH11" s="115">
        <f>AH10-1</f>
        <v>46289</v>
      </c>
    </row>
    <row r="12" spans="1:34">
      <c r="A12" s="292" t="s">
        <v>25</v>
      </c>
      <c r="B12" s="293" t="s">
        <v>3231</v>
      </c>
      <c r="C12" s="293" t="s">
        <v>30</v>
      </c>
      <c r="D12" s="293" t="s">
        <v>31</v>
      </c>
      <c r="E12" s="263">
        <v>2153</v>
      </c>
      <c r="F12" s="266">
        <v>2081</v>
      </c>
      <c r="G12" s="266">
        <v>72</v>
      </c>
      <c r="H12" s="264">
        <v>15340</v>
      </c>
      <c r="I12" s="264">
        <v>14713</v>
      </c>
      <c r="J12" s="264">
        <v>627</v>
      </c>
      <c r="K12" s="264">
        <v>13669</v>
      </c>
      <c r="L12" s="264">
        <v>13266</v>
      </c>
      <c r="M12" s="264">
        <v>403</v>
      </c>
      <c r="N12" s="294">
        <v>0.93</v>
      </c>
      <c r="O12" s="266">
        <v>2153</v>
      </c>
      <c r="P12" s="266">
        <v>2081</v>
      </c>
      <c r="Q12" s="266">
        <v>72</v>
      </c>
      <c r="R12" s="267">
        <v>0.966558290757083</v>
      </c>
      <c r="S12" s="267">
        <v>0.966558290757083</v>
      </c>
      <c r="T12" s="267">
        <v>0.959126466753585</v>
      </c>
      <c r="U12" s="267">
        <v>0.97051722876582</v>
      </c>
      <c r="V12" s="295">
        <v>0.00743182400349773</v>
      </c>
      <c r="W12" s="271">
        <v>76511</v>
      </c>
      <c r="X12" s="271">
        <v>74076</v>
      </c>
      <c r="Y12" s="271">
        <v>81257</v>
      </c>
      <c r="Z12" s="271">
        <v>79374</v>
      </c>
      <c r="AA12" s="268">
        <v>0.968174510854648</v>
      </c>
      <c r="AB12" s="268">
        <v>0.976826611861132</v>
      </c>
      <c r="AC12" s="295">
        <v>-0.00865210100648361</v>
      </c>
      <c r="AD12" s="272"/>
      <c r="AE12" s="274"/>
      <c r="AF12" s="223"/>
      <c r="AG12" s="296"/>
      <c r="AH12" s="115">
        <f>AH11-6</f>
        <v>46283</v>
      </c>
    </row>
    <row r="13" spans="1:34">
      <c r="A13" s="292" t="s">
        <v>25</v>
      </c>
      <c r="B13" s="293" t="s">
        <v>3231</v>
      </c>
      <c r="C13" s="293" t="s">
        <v>43</v>
      </c>
      <c r="D13" s="293" t="s">
        <v>44</v>
      </c>
      <c r="E13" s="263">
        <v>3891</v>
      </c>
      <c r="F13" s="266">
        <v>3759</v>
      </c>
      <c r="G13" s="266">
        <v>132</v>
      </c>
      <c r="H13" s="264">
        <v>2069</v>
      </c>
      <c r="I13" s="264">
        <v>2045</v>
      </c>
      <c r="J13" s="264">
        <v>24</v>
      </c>
      <c r="K13" s="264">
        <v>2669</v>
      </c>
      <c r="L13" s="264">
        <v>2662</v>
      </c>
      <c r="M13" s="264">
        <v>7</v>
      </c>
      <c r="N13" s="294">
        <v>0.93</v>
      </c>
      <c r="O13" s="266">
        <v>3891</v>
      </c>
      <c r="P13" s="266">
        <v>3759</v>
      </c>
      <c r="Q13" s="266">
        <v>132</v>
      </c>
      <c r="R13" s="267">
        <v>0.966075558982267</v>
      </c>
      <c r="S13" s="267">
        <v>0.966075558982267</v>
      </c>
      <c r="T13" s="267">
        <v>0.988400193330111</v>
      </c>
      <c r="U13" s="267">
        <v>0.997377294866991</v>
      </c>
      <c r="V13" s="295">
        <v>-0.0223246343478444</v>
      </c>
      <c r="W13" s="271">
        <v>20576</v>
      </c>
      <c r="X13" s="271">
        <v>20385</v>
      </c>
      <c r="Y13" s="271">
        <v>21306</v>
      </c>
      <c r="Z13" s="271">
        <v>21248</v>
      </c>
      <c r="AA13" s="268">
        <v>0.99071734059098</v>
      </c>
      <c r="AB13" s="268">
        <v>0.997277762132733</v>
      </c>
      <c r="AC13" s="295">
        <v>-0.00656042154175274</v>
      </c>
      <c r="AD13" s="272"/>
      <c r="AE13" s="274"/>
      <c r="AF13" s="223"/>
      <c r="AG13" s="223"/>
      <c r="AH13" s="115">
        <v>46266</v>
      </c>
    </row>
    <row r="14" spans="1:34">
      <c r="A14" s="292" t="s">
        <v>25</v>
      </c>
      <c r="B14" s="293" t="s">
        <v>3231</v>
      </c>
      <c r="C14" s="293" t="s">
        <v>41</v>
      </c>
      <c r="D14" s="293" t="s">
        <v>42</v>
      </c>
      <c r="E14" s="263">
        <v>16031</v>
      </c>
      <c r="F14" s="266">
        <v>15315</v>
      </c>
      <c r="G14" s="266">
        <v>716</v>
      </c>
      <c r="H14" s="264">
        <v>19936</v>
      </c>
      <c r="I14" s="264">
        <v>19124</v>
      </c>
      <c r="J14" s="264">
        <v>812</v>
      </c>
      <c r="K14" s="264">
        <v>19601</v>
      </c>
      <c r="L14" s="264">
        <v>19023</v>
      </c>
      <c r="M14" s="264">
        <v>578</v>
      </c>
      <c r="N14" s="294">
        <v>0.93</v>
      </c>
      <c r="O14" s="266">
        <v>16031</v>
      </c>
      <c r="P14" s="266">
        <v>15315</v>
      </c>
      <c r="Q14" s="266">
        <v>716</v>
      </c>
      <c r="R14" s="267">
        <v>0.955336535462541</v>
      </c>
      <c r="S14" s="267">
        <v>0.955336535462541</v>
      </c>
      <c r="T14" s="267">
        <v>0.959269662921348</v>
      </c>
      <c r="U14" s="267">
        <v>0.970511708586297</v>
      </c>
      <c r="V14" s="295">
        <v>-0.00393312745880692</v>
      </c>
      <c r="W14" s="271">
        <v>116189</v>
      </c>
      <c r="X14" s="271">
        <v>112698</v>
      </c>
      <c r="Y14" s="271">
        <v>103507</v>
      </c>
      <c r="Z14" s="271">
        <v>101443</v>
      </c>
      <c r="AA14" s="268">
        <v>0.969954126466361</v>
      </c>
      <c r="AB14" s="268">
        <v>0.98005931965954</v>
      </c>
      <c r="AC14" s="295">
        <v>-0.0101051931931792</v>
      </c>
      <c r="AD14" s="272"/>
      <c r="AE14" s="274"/>
      <c r="AF14" s="223"/>
      <c r="AG14" s="223"/>
    </row>
    <row r="15" spans="1:34">
      <c r="A15" s="292" t="s">
        <v>25</v>
      </c>
      <c r="B15" s="293" t="s">
        <v>3231</v>
      </c>
      <c r="C15" s="293" t="s">
        <v>33</v>
      </c>
      <c r="D15" s="293" t="s">
        <v>34</v>
      </c>
      <c r="E15" s="263">
        <v>2426</v>
      </c>
      <c r="F15" s="266">
        <v>2305</v>
      </c>
      <c r="G15" s="266">
        <v>121</v>
      </c>
      <c r="H15" s="264">
        <v>2940</v>
      </c>
      <c r="I15" s="264">
        <v>2771</v>
      </c>
      <c r="J15" s="264">
        <v>169</v>
      </c>
      <c r="K15" s="264">
        <v>2870</v>
      </c>
      <c r="L15" s="264">
        <v>2719</v>
      </c>
      <c r="M15" s="264">
        <v>151</v>
      </c>
      <c r="N15" s="294">
        <v>0.93</v>
      </c>
      <c r="O15" s="266">
        <v>2426</v>
      </c>
      <c r="P15" s="266">
        <v>2305</v>
      </c>
      <c r="Q15" s="266">
        <v>121</v>
      </c>
      <c r="R15" s="267">
        <v>0.950123660346249</v>
      </c>
      <c r="S15" s="267">
        <v>0.950123660346249</v>
      </c>
      <c r="T15" s="267">
        <v>0.942517006802721</v>
      </c>
      <c r="U15" s="267">
        <v>0.947386759581882</v>
      </c>
      <c r="V15" s="295">
        <v>0.00760665354352785</v>
      </c>
      <c r="W15" s="271">
        <v>16854</v>
      </c>
      <c r="X15" s="271">
        <v>16090</v>
      </c>
      <c r="Y15" s="271">
        <v>16113</v>
      </c>
      <c r="Z15" s="271">
        <v>15610</v>
      </c>
      <c r="AA15" s="268">
        <v>0.954669514655275</v>
      </c>
      <c r="AB15" s="268">
        <v>0.968782970272451</v>
      </c>
      <c r="AC15" s="295">
        <v>-0.0141134556171761</v>
      </c>
      <c r="AD15" s="272"/>
      <c r="AE15" s="274"/>
      <c r="AF15" s="223"/>
      <c r="AG15" s="223"/>
    </row>
    <row r="16" spans="1:34">
      <c r="A16" s="292" t="s">
        <v>25</v>
      </c>
      <c r="B16" s="293" t="s">
        <v>3231</v>
      </c>
      <c r="C16" s="293" t="s">
        <v>37</v>
      </c>
      <c r="D16" s="293" t="s">
        <v>38</v>
      </c>
      <c r="E16" s="263">
        <v>7443</v>
      </c>
      <c r="F16" s="266">
        <v>7066</v>
      </c>
      <c r="G16" s="266">
        <v>377</v>
      </c>
      <c r="H16" s="264">
        <v>8846</v>
      </c>
      <c r="I16" s="264">
        <v>8699</v>
      </c>
      <c r="J16" s="264">
        <v>147</v>
      </c>
      <c r="K16" s="264">
        <v>9504</v>
      </c>
      <c r="L16" s="264">
        <v>9372</v>
      </c>
      <c r="M16" s="264">
        <v>132</v>
      </c>
      <c r="N16" s="294">
        <v>0.93</v>
      </c>
      <c r="O16" s="266">
        <v>7443</v>
      </c>
      <c r="P16" s="266">
        <v>7066</v>
      </c>
      <c r="Q16" s="266">
        <v>377</v>
      </c>
      <c r="R16" s="267">
        <v>0.949348381029155</v>
      </c>
      <c r="S16" s="267">
        <v>0.949348381029155</v>
      </c>
      <c r="T16" s="267">
        <v>0.983382319692516</v>
      </c>
      <c r="U16" s="267">
        <v>0.986111111111111</v>
      </c>
      <c r="V16" s="295">
        <v>-0.0340339386633616</v>
      </c>
      <c r="W16" s="271">
        <v>54079</v>
      </c>
      <c r="X16" s="271">
        <v>52847</v>
      </c>
      <c r="Y16" s="271">
        <v>52308</v>
      </c>
      <c r="Z16" s="271">
        <v>51158</v>
      </c>
      <c r="AA16" s="268">
        <v>0.977218513655948</v>
      </c>
      <c r="AB16" s="268">
        <v>0.978014835206852</v>
      </c>
      <c r="AC16" s="295">
        <v>-0.000796321550903922</v>
      </c>
      <c r="AD16" s="272"/>
      <c r="AE16" s="274"/>
      <c r="AF16" s="223"/>
      <c r="AG16" s="223"/>
    </row>
    <row r="17" spans="1:33">
      <c r="A17" s="292" t="s">
        <v>25</v>
      </c>
      <c r="B17" s="293" t="s">
        <v>3236</v>
      </c>
      <c r="C17" s="293" t="s">
        <v>3237</v>
      </c>
      <c r="D17" s="293" t="s">
        <v>3238</v>
      </c>
      <c r="E17" s="263">
        <v>0</v>
      </c>
      <c r="F17" s="266">
        <v>0</v>
      </c>
      <c r="G17" s="266">
        <v>0</v>
      </c>
      <c r="H17" s="264">
        <v>0</v>
      </c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94">
        <v>0.93</v>
      </c>
      <c r="O17" s="266">
        <v>0</v>
      </c>
      <c r="P17" s="266">
        <v>0</v>
      </c>
      <c r="Q17" s="266">
        <v>0</v>
      </c>
      <c r="R17" s="267">
        <v>0</v>
      </c>
      <c r="S17" s="267">
        <v>0</v>
      </c>
      <c r="T17" s="267">
        <v>0</v>
      </c>
      <c r="U17" s="267">
        <v>0</v>
      </c>
      <c r="V17" s="295">
        <v>0</v>
      </c>
      <c r="W17" s="271">
        <v>0</v>
      </c>
      <c r="X17" s="271">
        <v>0</v>
      </c>
      <c r="Y17" s="271">
        <v>0</v>
      </c>
      <c r="Z17" s="271">
        <v>0</v>
      </c>
      <c r="AA17" s="268">
        <v>0</v>
      </c>
      <c r="AB17" s="268">
        <v>0</v>
      </c>
      <c r="AC17" s="295">
        <v>0</v>
      </c>
      <c r="AD17" s="272"/>
      <c r="AE17" s="274"/>
      <c r="AF17" s="223"/>
      <c r="AG17" s="223"/>
    </row>
    <row r="18" spans="1:33">
      <c r="A18" s="292" t="s">
        <v>25</v>
      </c>
      <c r="B18" s="293" t="s">
        <v>3236</v>
      </c>
      <c r="C18" s="293" t="s">
        <v>45</v>
      </c>
      <c r="D18" s="293" t="s">
        <v>46</v>
      </c>
      <c r="E18" s="263">
        <v>11355</v>
      </c>
      <c r="F18" s="266">
        <v>9970</v>
      </c>
      <c r="G18" s="266">
        <v>1385</v>
      </c>
      <c r="H18" s="264">
        <v>12381</v>
      </c>
      <c r="I18" s="264">
        <v>10979</v>
      </c>
      <c r="J18" s="264">
        <v>1402</v>
      </c>
      <c r="K18" s="264">
        <v>11891</v>
      </c>
      <c r="L18" s="264">
        <v>10596</v>
      </c>
      <c r="M18" s="264">
        <v>1295</v>
      </c>
      <c r="N18" s="294">
        <v>0.93</v>
      </c>
      <c r="O18" s="266">
        <v>11355</v>
      </c>
      <c r="P18" s="266">
        <v>9970</v>
      </c>
      <c r="Q18" s="266">
        <v>1385</v>
      </c>
      <c r="R18" s="267">
        <v>0.878027300748569</v>
      </c>
      <c r="S18" s="267">
        <v>0.878027300748569</v>
      </c>
      <c r="T18" s="267">
        <v>0.886761973992408</v>
      </c>
      <c r="U18" s="267">
        <v>0.891094104785132</v>
      </c>
      <c r="V18" s="295">
        <v>-0.00873467324383881</v>
      </c>
      <c r="W18" s="271">
        <v>69848</v>
      </c>
      <c r="X18" s="271">
        <v>60740</v>
      </c>
      <c r="Y18" s="271">
        <v>62459</v>
      </c>
      <c r="Z18" s="271">
        <v>56400</v>
      </c>
      <c r="AA18" s="268">
        <v>0.869602565570954</v>
      </c>
      <c r="AB18" s="268">
        <v>0.902992362990122</v>
      </c>
      <c r="AC18" s="295">
        <v>-0.0333897974191675</v>
      </c>
      <c r="AD18" s="272"/>
      <c r="AE18" s="274"/>
      <c r="AF18" s="223"/>
      <c r="AG18" s="223"/>
    </row>
    <row r="19" spans="1:33">
      <c r="A19" s="292" t="s">
        <v>25</v>
      </c>
      <c r="B19" s="293" t="s">
        <v>3236</v>
      </c>
      <c r="C19" s="293" t="s">
        <v>47</v>
      </c>
      <c r="D19" s="293" t="s">
        <v>48</v>
      </c>
      <c r="E19" s="263">
        <v>14862</v>
      </c>
      <c r="F19" s="266">
        <v>13993</v>
      </c>
      <c r="G19" s="266">
        <v>869</v>
      </c>
      <c r="H19" s="264">
        <v>16240</v>
      </c>
      <c r="I19" s="264">
        <v>15210</v>
      </c>
      <c r="J19" s="264">
        <v>1030</v>
      </c>
      <c r="K19" s="264">
        <v>15565</v>
      </c>
      <c r="L19" s="264">
        <v>14747</v>
      </c>
      <c r="M19" s="264">
        <v>818</v>
      </c>
      <c r="N19" s="294">
        <v>0.93</v>
      </c>
      <c r="O19" s="266">
        <v>14862</v>
      </c>
      <c r="P19" s="266">
        <v>13993</v>
      </c>
      <c r="Q19" s="266">
        <v>869</v>
      </c>
      <c r="R19" s="267">
        <v>0.941528730991791</v>
      </c>
      <c r="S19" s="267">
        <v>0.941528730991791</v>
      </c>
      <c r="T19" s="267">
        <v>0.936576354679803</v>
      </c>
      <c r="U19" s="267">
        <v>0.947446193382589</v>
      </c>
      <c r="V19" s="295">
        <v>0.00495237631198819</v>
      </c>
      <c r="W19" s="271">
        <v>89361</v>
      </c>
      <c r="X19" s="271">
        <v>83869</v>
      </c>
      <c r="Y19" s="271">
        <v>80236</v>
      </c>
      <c r="Z19" s="271">
        <v>76532</v>
      </c>
      <c r="AA19" s="268">
        <v>0.938541421873077</v>
      </c>
      <c r="AB19" s="268">
        <v>0.953836183259385</v>
      </c>
      <c r="AC19" s="295">
        <v>-0.0152947613863081</v>
      </c>
      <c r="AD19" s="272"/>
      <c r="AE19" s="274"/>
      <c r="AF19" s="223"/>
      <c r="AG19" s="223"/>
    </row>
    <row r="20" spans="1:33">
      <c r="A20" s="292" t="s">
        <v>25</v>
      </c>
      <c r="B20" s="293" t="s">
        <v>3236</v>
      </c>
      <c r="C20" s="293" t="s">
        <v>55</v>
      </c>
      <c r="D20" s="293" t="s">
        <v>56</v>
      </c>
      <c r="E20" s="263">
        <v>9470</v>
      </c>
      <c r="F20" s="266">
        <v>9036</v>
      </c>
      <c r="G20" s="266">
        <v>434</v>
      </c>
      <c r="H20" s="264">
        <v>10714</v>
      </c>
      <c r="I20" s="264">
        <v>10249</v>
      </c>
      <c r="J20" s="264">
        <v>465</v>
      </c>
      <c r="K20" s="264">
        <v>11179</v>
      </c>
      <c r="L20" s="264">
        <v>10878</v>
      </c>
      <c r="M20" s="264">
        <v>301</v>
      </c>
      <c r="N20" s="294">
        <v>0.93</v>
      </c>
      <c r="O20" s="266">
        <v>9470</v>
      </c>
      <c r="P20" s="266">
        <v>9036</v>
      </c>
      <c r="Q20" s="266">
        <v>434</v>
      </c>
      <c r="R20" s="267">
        <v>0.954171066525871</v>
      </c>
      <c r="S20" s="267">
        <v>0.954171066525871</v>
      </c>
      <c r="T20" s="267">
        <v>0.956598842635804</v>
      </c>
      <c r="U20" s="267">
        <v>0.973074514715091</v>
      </c>
      <c r="V20" s="295">
        <v>-0.0024277761099325</v>
      </c>
      <c r="W20" s="271">
        <v>62092</v>
      </c>
      <c r="X20" s="271">
        <v>60321</v>
      </c>
      <c r="Y20" s="271">
        <v>48954</v>
      </c>
      <c r="Z20" s="271">
        <v>47805</v>
      </c>
      <c r="AA20" s="268">
        <v>0.971477807124911</v>
      </c>
      <c r="AB20" s="268">
        <v>0.976528986395392</v>
      </c>
      <c r="AC20" s="295">
        <v>-0.00505117927048016</v>
      </c>
      <c r="AD20" s="272"/>
      <c r="AE20" s="274"/>
      <c r="AF20" s="223"/>
      <c r="AG20" s="223"/>
    </row>
    <row r="21" spans="1:33">
      <c r="A21" s="292" t="s">
        <v>25</v>
      </c>
      <c r="B21" s="293" t="s">
        <v>3236</v>
      </c>
      <c r="C21" s="293" t="s">
        <v>49</v>
      </c>
      <c r="D21" s="293" t="s">
        <v>50</v>
      </c>
      <c r="E21" s="263">
        <v>3257</v>
      </c>
      <c r="F21" s="266">
        <v>2755</v>
      </c>
      <c r="G21" s="266">
        <v>502</v>
      </c>
      <c r="H21" s="264">
        <v>3793</v>
      </c>
      <c r="I21" s="264">
        <v>3287</v>
      </c>
      <c r="J21" s="264">
        <v>506</v>
      </c>
      <c r="K21" s="264">
        <v>3312</v>
      </c>
      <c r="L21" s="264">
        <v>3128</v>
      </c>
      <c r="M21" s="264">
        <v>184</v>
      </c>
      <c r="N21" s="294">
        <v>0.93</v>
      </c>
      <c r="O21" s="266">
        <v>3257</v>
      </c>
      <c r="P21" s="266">
        <v>2755</v>
      </c>
      <c r="Q21" s="266">
        <v>502</v>
      </c>
      <c r="R21" s="267">
        <v>0.845870432913724</v>
      </c>
      <c r="S21" s="267">
        <v>0.845870432913724</v>
      </c>
      <c r="T21" s="267">
        <v>0.866596361718956</v>
      </c>
      <c r="U21" s="267">
        <v>0.944444444444444</v>
      </c>
      <c r="V21" s="295">
        <v>-0.0207259288052316</v>
      </c>
      <c r="W21" s="271">
        <v>20756</v>
      </c>
      <c r="X21" s="271">
        <v>17815</v>
      </c>
      <c r="Y21" s="271">
        <v>19165</v>
      </c>
      <c r="Z21" s="271">
        <v>16571</v>
      </c>
      <c r="AA21" s="268">
        <v>0.85830603199075</v>
      </c>
      <c r="AB21" s="268">
        <v>0.864649099921732</v>
      </c>
      <c r="AC21" s="295">
        <v>-0.00634306793098272</v>
      </c>
      <c r="AD21" s="272"/>
      <c r="AE21" s="274"/>
      <c r="AF21" s="223"/>
      <c r="AG21" s="223"/>
    </row>
    <row r="22" spans="1:33">
      <c r="A22" s="292" t="s">
        <v>25</v>
      </c>
      <c r="B22" s="293" t="s">
        <v>3236</v>
      </c>
      <c r="C22" s="293" t="s">
        <v>53</v>
      </c>
      <c r="D22" s="293" t="s">
        <v>54</v>
      </c>
      <c r="E22" s="263">
        <v>3037</v>
      </c>
      <c r="F22" s="266">
        <v>2775</v>
      </c>
      <c r="G22" s="266">
        <v>262</v>
      </c>
      <c r="H22" s="264">
        <v>3376</v>
      </c>
      <c r="I22" s="264">
        <v>3114</v>
      </c>
      <c r="J22" s="264">
        <v>262</v>
      </c>
      <c r="K22" s="264">
        <v>3357</v>
      </c>
      <c r="L22" s="264">
        <v>3095</v>
      </c>
      <c r="M22" s="264">
        <v>262</v>
      </c>
      <c r="N22" s="294">
        <v>0.93</v>
      </c>
      <c r="O22" s="266">
        <v>3037</v>
      </c>
      <c r="P22" s="266">
        <v>2775</v>
      </c>
      <c r="Q22" s="266">
        <v>262</v>
      </c>
      <c r="R22" s="267">
        <v>0.913730655251893</v>
      </c>
      <c r="S22" s="267">
        <v>0.913730655251893</v>
      </c>
      <c r="T22" s="267">
        <v>0.92239336492891</v>
      </c>
      <c r="U22" s="267">
        <v>0.921954125707477</v>
      </c>
      <c r="V22" s="295">
        <v>-0.00866270967701666</v>
      </c>
      <c r="W22" s="271">
        <v>20333</v>
      </c>
      <c r="X22" s="271">
        <v>19106</v>
      </c>
      <c r="Y22" s="271">
        <v>18922</v>
      </c>
      <c r="Z22" s="271">
        <v>18308</v>
      </c>
      <c r="AA22" s="268">
        <v>0.939654748438499</v>
      </c>
      <c r="AB22" s="268">
        <v>0.967550998837332</v>
      </c>
      <c r="AC22" s="295">
        <v>-0.0278962503988333</v>
      </c>
      <c r="AD22" s="272"/>
      <c r="AE22" s="274"/>
      <c r="AF22" s="223"/>
      <c r="AG22" s="223"/>
    </row>
    <row r="23" spans="1:33">
      <c r="A23" s="292" t="s">
        <v>25</v>
      </c>
      <c r="B23" s="293" t="s">
        <v>3236</v>
      </c>
      <c r="C23" s="293" t="s">
        <v>51</v>
      </c>
      <c r="D23" s="293" t="s">
        <v>52</v>
      </c>
      <c r="E23" s="263">
        <v>10335</v>
      </c>
      <c r="F23" s="266">
        <v>9727</v>
      </c>
      <c r="G23" s="266">
        <v>608</v>
      </c>
      <c r="H23" s="264">
        <v>11553</v>
      </c>
      <c r="I23" s="264">
        <v>10868</v>
      </c>
      <c r="J23" s="264">
        <v>685</v>
      </c>
      <c r="K23" s="264">
        <v>10860</v>
      </c>
      <c r="L23" s="264">
        <v>10253</v>
      </c>
      <c r="M23" s="264">
        <v>607</v>
      </c>
      <c r="N23" s="294">
        <v>0.93</v>
      </c>
      <c r="O23" s="266">
        <v>10335</v>
      </c>
      <c r="P23" s="266">
        <v>9727</v>
      </c>
      <c r="Q23" s="266">
        <v>608</v>
      </c>
      <c r="R23" s="267">
        <v>0.941170778906628</v>
      </c>
      <c r="S23" s="267">
        <v>0.941170778906628</v>
      </c>
      <c r="T23" s="267">
        <v>0.94070804120142</v>
      </c>
      <c r="U23" s="267">
        <v>0.944106813996317</v>
      </c>
      <c r="V23" s="295">
        <v>0.000462737705208327</v>
      </c>
      <c r="W23" s="271">
        <v>65614</v>
      </c>
      <c r="X23" s="271">
        <v>62254</v>
      </c>
      <c r="Y23" s="271">
        <v>59484</v>
      </c>
      <c r="Z23" s="271">
        <v>57286</v>
      </c>
      <c r="AA23" s="268">
        <v>0.948791416465998</v>
      </c>
      <c r="AB23" s="268">
        <v>0.96304888709569</v>
      </c>
      <c r="AC23" s="295">
        <v>-0.0142574706296915</v>
      </c>
      <c r="AD23" s="272"/>
      <c r="AE23" s="274"/>
      <c r="AF23" s="223"/>
      <c r="AG23" s="223"/>
    </row>
    <row r="24" spans="1:33">
      <c r="A24" s="292" t="s">
        <v>25</v>
      </c>
      <c r="B24" s="293" t="s">
        <v>3239</v>
      </c>
      <c r="C24" s="293" t="s">
        <v>3240</v>
      </c>
      <c r="D24" s="293" t="s">
        <v>3241</v>
      </c>
      <c r="E24" s="263">
        <v>0</v>
      </c>
      <c r="F24" s="266">
        <v>0</v>
      </c>
      <c r="G24" s="266">
        <v>0</v>
      </c>
      <c r="H24" s="264">
        <v>0</v>
      </c>
      <c r="I24" s="264">
        <v>0</v>
      </c>
      <c r="J24" s="264">
        <v>0</v>
      </c>
      <c r="K24" s="264">
        <v>0</v>
      </c>
      <c r="L24" s="264">
        <v>0</v>
      </c>
      <c r="M24" s="264">
        <v>0</v>
      </c>
      <c r="N24" s="294">
        <v>0.93</v>
      </c>
      <c r="O24" s="266">
        <v>0</v>
      </c>
      <c r="P24" s="266">
        <v>0</v>
      </c>
      <c r="Q24" s="266">
        <v>0</v>
      </c>
      <c r="R24" s="267">
        <v>0</v>
      </c>
      <c r="S24" s="267">
        <v>0</v>
      </c>
      <c r="T24" s="267">
        <v>0</v>
      </c>
      <c r="U24" s="267">
        <v>0</v>
      </c>
      <c r="V24" s="295">
        <v>0</v>
      </c>
      <c r="W24" s="271">
        <v>0</v>
      </c>
      <c r="X24" s="271">
        <v>0</v>
      </c>
      <c r="Y24" s="271">
        <v>0</v>
      </c>
      <c r="Z24" s="271">
        <v>0</v>
      </c>
      <c r="AA24" s="268">
        <v>0</v>
      </c>
      <c r="AB24" s="268">
        <v>0</v>
      </c>
      <c r="AC24" s="295">
        <v>0</v>
      </c>
      <c r="AD24" s="272"/>
      <c r="AE24" s="274"/>
      <c r="AF24" s="223"/>
      <c r="AG24" s="223"/>
    </row>
    <row r="25" spans="1:33">
      <c r="A25" s="292" t="s">
        <v>25</v>
      </c>
      <c r="B25" s="293" t="s">
        <v>3239</v>
      </c>
      <c r="C25" s="293" t="s">
        <v>3242</v>
      </c>
      <c r="D25" s="293" t="s">
        <v>3243</v>
      </c>
      <c r="E25" s="263">
        <v>0</v>
      </c>
      <c r="F25" s="266">
        <v>0</v>
      </c>
      <c r="G25" s="266">
        <v>0</v>
      </c>
      <c r="H25" s="264">
        <v>0</v>
      </c>
      <c r="I25" s="264">
        <v>0</v>
      </c>
      <c r="J25" s="264">
        <v>0</v>
      </c>
      <c r="K25" s="264">
        <v>0</v>
      </c>
      <c r="L25" s="264">
        <v>0</v>
      </c>
      <c r="M25" s="264">
        <v>0</v>
      </c>
      <c r="N25" s="294">
        <v>0.93</v>
      </c>
      <c r="O25" s="266">
        <v>0</v>
      </c>
      <c r="P25" s="266">
        <v>0</v>
      </c>
      <c r="Q25" s="266">
        <v>0</v>
      </c>
      <c r="R25" s="267">
        <v>0</v>
      </c>
      <c r="S25" s="267">
        <v>0</v>
      </c>
      <c r="T25" s="267">
        <v>0</v>
      </c>
      <c r="U25" s="267">
        <v>0</v>
      </c>
      <c r="V25" s="295">
        <v>0</v>
      </c>
      <c r="W25" s="271">
        <v>0</v>
      </c>
      <c r="X25" s="271">
        <v>0</v>
      </c>
      <c r="Y25" s="271">
        <v>0</v>
      </c>
      <c r="Z25" s="271">
        <v>0</v>
      </c>
      <c r="AA25" s="268">
        <v>0</v>
      </c>
      <c r="AB25" s="268">
        <v>0</v>
      </c>
      <c r="AC25" s="295">
        <v>0</v>
      </c>
      <c r="AD25" s="272"/>
      <c r="AE25" s="274"/>
      <c r="AF25" s="223"/>
      <c r="AG25" s="223"/>
    </row>
    <row r="26" spans="1:33">
      <c r="A26" s="292" t="s">
        <v>25</v>
      </c>
      <c r="B26" s="293" t="s">
        <v>3239</v>
      </c>
      <c r="C26" s="293" t="s">
        <v>3244</v>
      </c>
      <c r="D26" s="293" t="s">
        <v>3245</v>
      </c>
      <c r="E26" s="263">
        <v>0</v>
      </c>
      <c r="F26" s="266">
        <v>0</v>
      </c>
      <c r="G26" s="266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94">
        <v>0.93</v>
      </c>
      <c r="O26" s="266">
        <v>0</v>
      </c>
      <c r="P26" s="266">
        <v>0</v>
      </c>
      <c r="Q26" s="266">
        <v>0</v>
      </c>
      <c r="R26" s="267">
        <v>0</v>
      </c>
      <c r="S26" s="267">
        <v>0</v>
      </c>
      <c r="T26" s="267">
        <v>0</v>
      </c>
      <c r="U26" s="267">
        <v>0</v>
      </c>
      <c r="V26" s="295">
        <v>0</v>
      </c>
      <c r="W26" s="271">
        <v>0</v>
      </c>
      <c r="X26" s="271">
        <v>0</v>
      </c>
      <c r="Y26" s="271">
        <v>0</v>
      </c>
      <c r="Z26" s="271">
        <v>0</v>
      </c>
      <c r="AA26" s="268">
        <v>0</v>
      </c>
      <c r="AB26" s="268">
        <v>0</v>
      </c>
      <c r="AC26" s="295">
        <v>0</v>
      </c>
      <c r="AD26" s="272"/>
      <c r="AE26" s="274"/>
      <c r="AF26" s="223"/>
      <c r="AG26" s="223"/>
    </row>
    <row r="27" spans="1:33">
      <c r="A27" s="292" t="s">
        <v>25</v>
      </c>
      <c r="B27" s="293" t="s">
        <v>3239</v>
      </c>
      <c r="C27" s="293" t="s">
        <v>3246</v>
      </c>
      <c r="D27" s="293" t="s">
        <v>3247</v>
      </c>
      <c r="E27" s="263">
        <v>0</v>
      </c>
      <c r="F27" s="266">
        <v>0</v>
      </c>
      <c r="G27" s="266">
        <v>0</v>
      </c>
      <c r="H27" s="264">
        <v>0</v>
      </c>
      <c r="I27" s="264">
        <v>0</v>
      </c>
      <c r="J27" s="264">
        <v>0</v>
      </c>
      <c r="K27" s="264">
        <v>0</v>
      </c>
      <c r="L27" s="264">
        <v>0</v>
      </c>
      <c r="M27" s="264">
        <v>0</v>
      </c>
      <c r="N27" s="294">
        <v>0.93</v>
      </c>
      <c r="O27" s="266">
        <v>0</v>
      </c>
      <c r="P27" s="266">
        <v>0</v>
      </c>
      <c r="Q27" s="266">
        <v>0</v>
      </c>
      <c r="R27" s="267">
        <v>0</v>
      </c>
      <c r="S27" s="267">
        <v>0</v>
      </c>
      <c r="T27" s="267">
        <v>0</v>
      </c>
      <c r="U27" s="267">
        <v>0</v>
      </c>
      <c r="V27" s="295">
        <v>0</v>
      </c>
      <c r="W27" s="271">
        <v>0</v>
      </c>
      <c r="X27" s="271">
        <v>0</v>
      </c>
      <c r="Y27" s="271">
        <v>0</v>
      </c>
      <c r="Z27" s="271">
        <v>0</v>
      </c>
      <c r="AA27" s="268">
        <v>0</v>
      </c>
      <c r="AB27" s="268">
        <v>0</v>
      </c>
      <c r="AC27" s="295">
        <v>0</v>
      </c>
      <c r="AD27" s="272"/>
      <c r="AE27" s="274"/>
      <c r="AF27" s="223"/>
      <c r="AG27" s="223"/>
    </row>
    <row r="28" spans="1:33">
      <c r="A28" s="292" t="s">
        <v>25</v>
      </c>
      <c r="B28" s="293" t="s">
        <v>3239</v>
      </c>
      <c r="C28" s="293" t="s">
        <v>59</v>
      </c>
      <c r="D28" s="293" t="s">
        <v>60</v>
      </c>
      <c r="E28" s="263">
        <v>13211</v>
      </c>
      <c r="F28" s="266">
        <v>12118</v>
      </c>
      <c r="G28" s="266">
        <v>1093</v>
      </c>
      <c r="H28" s="264">
        <v>15188</v>
      </c>
      <c r="I28" s="264">
        <v>13857</v>
      </c>
      <c r="J28" s="264">
        <v>1331</v>
      </c>
      <c r="K28" s="264">
        <v>14338</v>
      </c>
      <c r="L28" s="264">
        <v>13187</v>
      </c>
      <c r="M28" s="264">
        <v>1151</v>
      </c>
      <c r="N28" s="294">
        <v>0.93</v>
      </c>
      <c r="O28" s="266">
        <v>13211</v>
      </c>
      <c r="P28" s="266">
        <v>12118</v>
      </c>
      <c r="Q28" s="266">
        <v>1093</v>
      </c>
      <c r="R28" s="267">
        <v>0.917265914767996</v>
      </c>
      <c r="S28" s="267">
        <v>0.917265914767996</v>
      </c>
      <c r="T28" s="267">
        <v>0.912365025019752</v>
      </c>
      <c r="U28" s="267">
        <v>0.919723810852281</v>
      </c>
      <c r="V28" s="295">
        <v>0.00490088974824388</v>
      </c>
      <c r="W28" s="271">
        <v>83170</v>
      </c>
      <c r="X28" s="271">
        <v>76235</v>
      </c>
      <c r="Y28" s="271">
        <v>74255</v>
      </c>
      <c r="Z28" s="271">
        <v>68505</v>
      </c>
      <c r="AA28" s="268">
        <v>0.916616568474209</v>
      </c>
      <c r="AB28" s="268">
        <v>0.922564137095145</v>
      </c>
      <c r="AC28" s="295">
        <v>-0.00594756862093559</v>
      </c>
      <c r="AD28" s="272"/>
      <c r="AE28" s="274"/>
      <c r="AF28" s="223"/>
      <c r="AG28" s="223"/>
    </row>
    <row r="29" spans="1:33">
      <c r="A29" s="292" t="s">
        <v>25</v>
      </c>
      <c r="B29" s="293" t="s">
        <v>3239</v>
      </c>
      <c r="C29" s="293" t="s">
        <v>63</v>
      </c>
      <c r="D29" s="293" t="s">
        <v>64</v>
      </c>
      <c r="E29" s="263">
        <v>10476</v>
      </c>
      <c r="F29" s="266">
        <v>9626</v>
      </c>
      <c r="G29" s="266">
        <v>850</v>
      </c>
      <c r="H29" s="264">
        <v>11628</v>
      </c>
      <c r="I29" s="264">
        <v>10675</v>
      </c>
      <c r="J29" s="264">
        <v>953</v>
      </c>
      <c r="K29" s="264">
        <v>11120</v>
      </c>
      <c r="L29" s="264">
        <v>10322</v>
      </c>
      <c r="M29" s="264">
        <v>798</v>
      </c>
      <c r="N29" s="294">
        <v>0.93</v>
      </c>
      <c r="O29" s="266">
        <v>10476</v>
      </c>
      <c r="P29" s="266">
        <v>9626</v>
      </c>
      <c r="Q29" s="266">
        <v>850</v>
      </c>
      <c r="R29" s="267">
        <v>0.918862161130202</v>
      </c>
      <c r="S29" s="267">
        <v>0.918862161130202</v>
      </c>
      <c r="T29" s="267">
        <v>0.918042655658755</v>
      </c>
      <c r="U29" s="267">
        <v>0.928237410071942</v>
      </c>
      <c r="V29" s="295">
        <v>0.000819505471447601</v>
      </c>
      <c r="W29" s="271">
        <v>64812</v>
      </c>
      <c r="X29" s="271">
        <v>60044</v>
      </c>
      <c r="Y29" s="271">
        <v>59309</v>
      </c>
      <c r="Z29" s="271">
        <v>55416</v>
      </c>
      <c r="AA29" s="268">
        <v>0.92643337653521</v>
      </c>
      <c r="AB29" s="268">
        <v>0.934360720969836</v>
      </c>
      <c r="AC29" s="295">
        <v>-0.00792734443462639</v>
      </c>
      <c r="AD29" s="272"/>
      <c r="AE29" s="274"/>
      <c r="AF29" s="223"/>
      <c r="AG29" s="223"/>
    </row>
    <row r="30" spans="1:33">
      <c r="A30" s="292" t="s">
        <v>25</v>
      </c>
      <c r="B30" s="293" t="s">
        <v>3239</v>
      </c>
      <c r="C30" s="293" t="s">
        <v>61</v>
      </c>
      <c r="D30" s="293" t="s">
        <v>62</v>
      </c>
      <c r="E30" s="263">
        <v>10018</v>
      </c>
      <c r="F30" s="266">
        <v>9195</v>
      </c>
      <c r="G30" s="266">
        <v>823</v>
      </c>
      <c r="H30" s="264">
        <v>11608</v>
      </c>
      <c r="I30" s="264">
        <v>10758</v>
      </c>
      <c r="J30" s="264">
        <v>850</v>
      </c>
      <c r="K30" s="264">
        <v>11518</v>
      </c>
      <c r="L30" s="264">
        <v>10733</v>
      </c>
      <c r="M30" s="264">
        <v>785</v>
      </c>
      <c r="N30" s="294">
        <v>0.93</v>
      </c>
      <c r="O30" s="266">
        <v>10018</v>
      </c>
      <c r="P30" s="266">
        <v>9195</v>
      </c>
      <c r="Q30" s="266">
        <v>823</v>
      </c>
      <c r="R30" s="267">
        <v>0.917847873827111</v>
      </c>
      <c r="S30" s="267">
        <v>0.917847873827111</v>
      </c>
      <c r="T30" s="267">
        <v>0.926774638180565</v>
      </c>
      <c r="U30" s="267">
        <v>0.931845806563639</v>
      </c>
      <c r="V30" s="295">
        <v>-0.00892676435345396</v>
      </c>
      <c r="W30" s="271">
        <v>64857</v>
      </c>
      <c r="X30" s="271">
        <v>60464</v>
      </c>
      <c r="Y30" s="271">
        <v>56919</v>
      </c>
      <c r="Z30" s="271">
        <v>54158</v>
      </c>
      <c r="AA30" s="268">
        <v>0.932266370630772</v>
      </c>
      <c r="AB30" s="268">
        <v>0.951492471758112</v>
      </c>
      <c r="AC30" s="295">
        <v>-0.01922610112734</v>
      </c>
      <c r="AD30" s="272"/>
      <c r="AE30" s="274"/>
      <c r="AF30" s="223"/>
      <c r="AG30" s="223"/>
    </row>
    <row r="31" spans="1:33">
      <c r="A31" s="292" t="s">
        <v>25</v>
      </c>
      <c r="B31" s="293" t="s">
        <v>3239</v>
      </c>
      <c r="C31" s="293" t="s">
        <v>65</v>
      </c>
      <c r="D31" s="293" t="s">
        <v>66</v>
      </c>
      <c r="E31" s="263">
        <v>8303</v>
      </c>
      <c r="F31" s="266">
        <v>7908</v>
      </c>
      <c r="G31" s="266">
        <v>395</v>
      </c>
      <c r="H31" s="264">
        <v>9070</v>
      </c>
      <c r="I31" s="264">
        <v>8616</v>
      </c>
      <c r="J31" s="264">
        <v>454</v>
      </c>
      <c r="K31" s="264">
        <v>8870</v>
      </c>
      <c r="L31" s="264">
        <v>8484</v>
      </c>
      <c r="M31" s="264">
        <v>386</v>
      </c>
      <c r="N31" s="294">
        <v>0.93</v>
      </c>
      <c r="O31" s="266">
        <v>8303</v>
      </c>
      <c r="P31" s="266">
        <v>7908</v>
      </c>
      <c r="Q31" s="266">
        <v>395</v>
      </c>
      <c r="R31" s="267">
        <v>0.952426833674575</v>
      </c>
      <c r="S31" s="267">
        <v>0.952426833674575</v>
      </c>
      <c r="T31" s="267">
        <v>0.949944873208379</v>
      </c>
      <c r="U31" s="267">
        <v>0.956482525366404</v>
      </c>
      <c r="V31" s="295">
        <v>0.0024819604661962</v>
      </c>
      <c r="W31" s="271">
        <v>51294</v>
      </c>
      <c r="X31" s="271">
        <v>48971</v>
      </c>
      <c r="Y31" s="271">
        <v>45169</v>
      </c>
      <c r="Z31" s="271">
        <v>43553</v>
      </c>
      <c r="AA31" s="268">
        <v>0.954712052091863</v>
      </c>
      <c r="AB31" s="268">
        <v>0.964223250459386</v>
      </c>
      <c r="AC31" s="295">
        <v>-0.00951119836752323</v>
      </c>
      <c r="AD31" s="272"/>
      <c r="AE31" s="274"/>
      <c r="AF31" s="223"/>
      <c r="AG31" s="223"/>
    </row>
    <row r="32" spans="1:33">
      <c r="A32" s="292" t="s">
        <v>25</v>
      </c>
      <c r="B32" s="293" t="s">
        <v>3239</v>
      </c>
      <c r="C32" s="293" t="s">
        <v>57</v>
      </c>
      <c r="D32" s="293" t="s">
        <v>58</v>
      </c>
      <c r="E32" s="263">
        <v>19202</v>
      </c>
      <c r="F32" s="266">
        <v>18067</v>
      </c>
      <c r="G32" s="266">
        <v>1135</v>
      </c>
      <c r="H32" s="264">
        <v>19271</v>
      </c>
      <c r="I32" s="264">
        <v>18886</v>
      </c>
      <c r="J32" s="264">
        <v>385</v>
      </c>
      <c r="K32" s="264">
        <v>19420</v>
      </c>
      <c r="L32" s="264">
        <v>19218</v>
      </c>
      <c r="M32" s="264">
        <v>202</v>
      </c>
      <c r="N32" s="294">
        <v>0.93</v>
      </c>
      <c r="O32" s="266">
        <v>19202</v>
      </c>
      <c r="P32" s="266">
        <v>18067</v>
      </c>
      <c r="Q32" s="266">
        <v>1135</v>
      </c>
      <c r="R32" s="267">
        <v>0.940891573794396</v>
      </c>
      <c r="S32" s="267">
        <v>0.940891573794396</v>
      </c>
      <c r="T32" s="267">
        <v>0.980021794406102</v>
      </c>
      <c r="U32" s="267">
        <v>0.989598352214212</v>
      </c>
      <c r="V32" s="295">
        <v>-0.0391302206117061</v>
      </c>
      <c r="W32" s="271">
        <v>113220</v>
      </c>
      <c r="X32" s="271">
        <v>111015</v>
      </c>
      <c r="Y32" s="271">
        <v>101456</v>
      </c>
      <c r="Z32" s="271">
        <v>99409</v>
      </c>
      <c r="AA32" s="268">
        <v>0.980524642289348</v>
      </c>
      <c r="AB32" s="268">
        <v>0.979823765967513</v>
      </c>
      <c r="AC32" s="295">
        <v>0.000700876321835242</v>
      </c>
      <c r="AD32" s="272"/>
      <c r="AE32" s="274"/>
      <c r="AF32" s="223"/>
      <c r="AG32" s="223"/>
    </row>
    <row r="33" spans="1:33">
      <c r="A33" s="292" t="s">
        <v>25</v>
      </c>
      <c r="B33" s="293" t="s">
        <v>3239</v>
      </c>
      <c r="C33" s="293" t="s">
        <v>67</v>
      </c>
      <c r="D33" s="293" t="s">
        <v>68</v>
      </c>
      <c r="E33" s="263">
        <v>5690</v>
      </c>
      <c r="F33" s="266">
        <v>5463</v>
      </c>
      <c r="G33" s="266">
        <v>227</v>
      </c>
      <c r="H33" s="264">
        <v>6194</v>
      </c>
      <c r="I33" s="264">
        <v>5905</v>
      </c>
      <c r="J33" s="264">
        <v>289</v>
      </c>
      <c r="K33" s="264">
        <v>6949</v>
      </c>
      <c r="L33" s="264">
        <v>6699</v>
      </c>
      <c r="M33" s="264">
        <v>250</v>
      </c>
      <c r="N33" s="294">
        <v>0.93</v>
      </c>
      <c r="O33" s="266">
        <v>5690</v>
      </c>
      <c r="P33" s="266">
        <v>5463</v>
      </c>
      <c r="Q33" s="266">
        <v>227</v>
      </c>
      <c r="R33" s="267">
        <v>0.960105448154657</v>
      </c>
      <c r="S33" s="267">
        <v>0.960105448154657</v>
      </c>
      <c r="T33" s="267">
        <v>0.953341943816597</v>
      </c>
      <c r="U33" s="267">
        <v>0.96402360051806</v>
      </c>
      <c r="V33" s="295">
        <v>0.0067635043380605</v>
      </c>
      <c r="W33" s="271">
        <v>35524</v>
      </c>
      <c r="X33" s="271">
        <v>34250</v>
      </c>
      <c r="Y33" s="271">
        <v>30740</v>
      </c>
      <c r="Z33" s="271">
        <v>29893</v>
      </c>
      <c r="AA33" s="268">
        <v>0.964136921517847</v>
      </c>
      <c r="AB33" s="268">
        <v>0.972446324007807</v>
      </c>
      <c r="AC33" s="295">
        <v>-0.00830940248996026</v>
      </c>
      <c r="AD33" s="272"/>
      <c r="AE33" s="274"/>
      <c r="AF33" s="223"/>
      <c r="AG33" s="223"/>
    </row>
    <row r="34" spans="1:33">
      <c r="A34" s="292" t="s">
        <v>25</v>
      </c>
      <c r="B34" s="293" t="s">
        <v>3239</v>
      </c>
      <c r="C34" s="293" t="s">
        <v>69</v>
      </c>
      <c r="D34" s="293" t="s">
        <v>70</v>
      </c>
      <c r="E34" s="263">
        <v>7368</v>
      </c>
      <c r="F34" s="266">
        <v>6993</v>
      </c>
      <c r="G34" s="266">
        <v>375</v>
      </c>
      <c r="H34" s="264">
        <v>11816</v>
      </c>
      <c r="I34" s="264">
        <v>11383</v>
      </c>
      <c r="J34" s="264">
        <v>433</v>
      </c>
      <c r="K34" s="264">
        <v>12490</v>
      </c>
      <c r="L34" s="264">
        <v>12147</v>
      </c>
      <c r="M34" s="264">
        <v>343</v>
      </c>
      <c r="N34" s="294">
        <v>0.93</v>
      </c>
      <c r="O34" s="266">
        <v>7368</v>
      </c>
      <c r="P34" s="266">
        <v>6993</v>
      </c>
      <c r="Q34" s="266">
        <v>375</v>
      </c>
      <c r="R34" s="267">
        <v>0.949104234527687</v>
      </c>
      <c r="S34" s="267">
        <v>0.949104234527687</v>
      </c>
      <c r="T34" s="267">
        <v>0.963354773188896</v>
      </c>
      <c r="U34" s="267">
        <v>0.97253803042434</v>
      </c>
      <c r="V34" s="295">
        <v>-0.0142505386612091</v>
      </c>
      <c r="W34" s="271">
        <v>70891</v>
      </c>
      <c r="X34" s="271">
        <v>69218</v>
      </c>
      <c r="Y34" s="271">
        <v>62583</v>
      </c>
      <c r="Z34" s="271">
        <v>61661</v>
      </c>
      <c r="AA34" s="268">
        <v>0.976400389330098</v>
      </c>
      <c r="AB34" s="268">
        <v>0.985267564674113</v>
      </c>
      <c r="AC34" s="295">
        <v>-0.00886717534401449</v>
      </c>
      <c r="AD34" s="272"/>
      <c r="AE34" s="274"/>
      <c r="AF34" s="223"/>
      <c r="AG34" s="223"/>
    </row>
    <row r="35" spans="1:33">
      <c r="A35" s="292" t="s">
        <v>25</v>
      </c>
      <c r="B35" s="293" t="s">
        <v>3248</v>
      </c>
      <c r="C35" s="293" t="s">
        <v>3249</v>
      </c>
      <c r="D35" s="293" t="s">
        <v>3250</v>
      </c>
      <c r="E35" s="263">
        <v>0</v>
      </c>
      <c r="F35" s="266">
        <v>0</v>
      </c>
      <c r="G35" s="266">
        <v>0</v>
      </c>
      <c r="H35" s="264">
        <v>0</v>
      </c>
      <c r="I35" s="264">
        <v>0</v>
      </c>
      <c r="J35" s="264">
        <v>0</v>
      </c>
      <c r="K35" s="264">
        <v>0</v>
      </c>
      <c r="L35" s="264">
        <v>0</v>
      </c>
      <c r="M35" s="264">
        <v>0</v>
      </c>
      <c r="N35" s="294">
        <v>0.93</v>
      </c>
      <c r="O35" s="266">
        <v>0</v>
      </c>
      <c r="P35" s="266">
        <v>0</v>
      </c>
      <c r="Q35" s="266">
        <v>0</v>
      </c>
      <c r="R35" s="267">
        <v>0</v>
      </c>
      <c r="S35" s="267">
        <v>0</v>
      </c>
      <c r="T35" s="267">
        <v>0</v>
      </c>
      <c r="U35" s="267">
        <v>0</v>
      </c>
      <c r="V35" s="295">
        <v>0</v>
      </c>
      <c r="W35" s="271">
        <v>0</v>
      </c>
      <c r="X35" s="271">
        <v>0</v>
      </c>
      <c r="Y35" s="271">
        <v>0</v>
      </c>
      <c r="Z35" s="271">
        <v>0</v>
      </c>
      <c r="AA35" s="268">
        <v>0</v>
      </c>
      <c r="AB35" s="268">
        <v>0</v>
      </c>
      <c r="AC35" s="295">
        <v>0</v>
      </c>
      <c r="AD35" s="272"/>
      <c r="AE35" s="274"/>
      <c r="AF35" s="223"/>
      <c r="AG35" s="223"/>
    </row>
    <row r="36" spans="1:33">
      <c r="A36" s="292" t="s">
        <v>25</v>
      </c>
      <c r="B36" s="293" t="s">
        <v>3248</v>
      </c>
      <c r="C36" s="293" t="s">
        <v>3251</v>
      </c>
      <c r="D36" s="293" t="s">
        <v>3252</v>
      </c>
      <c r="E36" s="263">
        <v>0</v>
      </c>
      <c r="F36" s="266">
        <v>0</v>
      </c>
      <c r="G36" s="266">
        <v>0</v>
      </c>
      <c r="H36" s="264">
        <v>0</v>
      </c>
      <c r="I36" s="264">
        <v>0</v>
      </c>
      <c r="J36" s="264">
        <v>0</v>
      </c>
      <c r="K36" s="264">
        <v>0</v>
      </c>
      <c r="L36" s="264">
        <v>0</v>
      </c>
      <c r="M36" s="264">
        <v>0</v>
      </c>
      <c r="N36" s="294">
        <v>0.93</v>
      </c>
      <c r="O36" s="266">
        <v>0</v>
      </c>
      <c r="P36" s="266">
        <v>0</v>
      </c>
      <c r="Q36" s="266">
        <v>0</v>
      </c>
      <c r="R36" s="267">
        <v>0</v>
      </c>
      <c r="S36" s="267">
        <v>0</v>
      </c>
      <c r="T36" s="267">
        <v>0</v>
      </c>
      <c r="U36" s="267">
        <v>0</v>
      </c>
      <c r="V36" s="295">
        <v>0</v>
      </c>
      <c r="W36" s="271">
        <v>0</v>
      </c>
      <c r="X36" s="271">
        <v>0</v>
      </c>
      <c r="Y36" s="271">
        <v>0</v>
      </c>
      <c r="Z36" s="271">
        <v>0</v>
      </c>
      <c r="AA36" s="268">
        <v>0</v>
      </c>
      <c r="AB36" s="268">
        <v>0</v>
      </c>
      <c r="AC36" s="295">
        <v>0</v>
      </c>
      <c r="AD36" s="272"/>
      <c r="AE36" s="274"/>
      <c r="AF36" s="223"/>
      <c r="AG36" s="223"/>
    </row>
    <row r="37" spans="1:33">
      <c r="A37" s="292" t="s">
        <v>25</v>
      </c>
      <c r="B37" s="293" t="s">
        <v>3248</v>
      </c>
      <c r="C37" s="293" t="s">
        <v>3253</v>
      </c>
      <c r="D37" s="293" t="s">
        <v>3254</v>
      </c>
      <c r="E37" s="263">
        <v>0</v>
      </c>
      <c r="F37" s="266">
        <v>0</v>
      </c>
      <c r="G37" s="266">
        <v>0</v>
      </c>
      <c r="H37" s="264">
        <v>0</v>
      </c>
      <c r="I37" s="264">
        <v>0</v>
      </c>
      <c r="J37" s="264">
        <v>0</v>
      </c>
      <c r="K37" s="264">
        <v>0</v>
      </c>
      <c r="L37" s="264">
        <v>0</v>
      </c>
      <c r="M37" s="264">
        <v>0</v>
      </c>
      <c r="N37" s="294">
        <v>0.93</v>
      </c>
      <c r="O37" s="266">
        <v>0</v>
      </c>
      <c r="P37" s="266">
        <v>0</v>
      </c>
      <c r="Q37" s="266">
        <v>0</v>
      </c>
      <c r="R37" s="267">
        <v>0</v>
      </c>
      <c r="S37" s="267">
        <v>0</v>
      </c>
      <c r="T37" s="267">
        <v>0</v>
      </c>
      <c r="U37" s="267">
        <v>0</v>
      </c>
      <c r="V37" s="295">
        <v>0</v>
      </c>
      <c r="W37" s="271">
        <v>0</v>
      </c>
      <c r="X37" s="271">
        <v>0</v>
      </c>
      <c r="Y37" s="271">
        <v>0</v>
      </c>
      <c r="Z37" s="271">
        <v>0</v>
      </c>
      <c r="AA37" s="268">
        <v>0</v>
      </c>
      <c r="AB37" s="268">
        <v>0</v>
      </c>
      <c r="AC37" s="295">
        <v>0</v>
      </c>
      <c r="AD37" s="272"/>
      <c r="AE37" s="274"/>
      <c r="AF37" s="223"/>
      <c r="AG37" s="223"/>
    </row>
    <row r="38" spans="1:33">
      <c r="A38" s="292" t="s">
        <v>25</v>
      </c>
      <c r="B38" s="293" t="s">
        <v>3248</v>
      </c>
      <c r="C38" s="293" t="s">
        <v>3255</v>
      </c>
      <c r="D38" s="293" t="s">
        <v>3256</v>
      </c>
      <c r="E38" s="263">
        <v>0</v>
      </c>
      <c r="F38" s="266">
        <v>0</v>
      </c>
      <c r="G38" s="266">
        <v>0</v>
      </c>
      <c r="H38" s="264">
        <v>0</v>
      </c>
      <c r="I38" s="264">
        <v>0</v>
      </c>
      <c r="J38" s="264">
        <v>0</v>
      </c>
      <c r="K38" s="264">
        <v>0</v>
      </c>
      <c r="L38" s="264">
        <v>0</v>
      </c>
      <c r="M38" s="264">
        <v>0</v>
      </c>
      <c r="N38" s="294">
        <v>0.93</v>
      </c>
      <c r="O38" s="266">
        <v>0</v>
      </c>
      <c r="P38" s="266">
        <v>0</v>
      </c>
      <c r="Q38" s="266">
        <v>0</v>
      </c>
      <c r="R38" s="267">
        <v>0</v>
      </c>
      <c r="S38" s="267">
        <v>0</v>
      </c>
      <c r="T38" s="267">
        <v>0</v>
      </c>
      <c r="U38" s="267">
        <v>0</v>
      </c>
      <c r="V38" s="295">
        <v>0</v>
      </c>
      <c r="W38" s="271">
        <v>0</v>
      </c>
      <c r="X38" s="271">
        <v>0</v>
      </c>
      <c r="Y38" s="271">
        <v>0</v>
      </c>
      <c r="Z38" s="271">
        <v>0</v>
      </c>
      <c r="AA38" s="268">
        <v>0</v>
      </c>
      <c r="AB38" s="268">
        <v>0</v>
      </c>
      <c r="AC38" s="295">
        <v>0</v>
      </c>
      <c r="AD38" s="272"/>
      <c r="AE38" s="274"/>
      <c r="AF38" s="223"/>
      <c r="AG38" s="223"/>
    </row>
    <row r="39" spans="1:33">
      <c r="A39" s="292" t="s">
        <v>25</v>
      </c>
      <c r="B39" s="293" t="s">
        <v>3248</v>
      </c>
      <c r="C39" s="293" t="s">
        <v>73</v>
      </c>
      <c r="D39" s="293" t="s">
        <v>74</v>
      </c>
      <c r="E39" s="263">
        <v>10555</v>
      </c>
      <c r="F39" s="266">
        <v>10092</v>
      </c>
      <c r="G39" s="266">
        <v>463</v>
      </c>
      <c r="H39" s="264">
        <v>11954</v>
      </c>
      <c r="I39" s="264">
        <v>11444</v>
      </c>
      <c r="J39" s="264">
        <v>510</v>
      </c>
      <c r="K39" s="264">
        <v>12307</v>
      </c>
      <c r="L39" s="264">
        <v>11912</v>
      </c>
      <c r="M39" s="264">
        <v>395</v>
      </c>
      <c r="N39" s="294">
        <v>0.93</v>
      </c>
      <c r="O39" s="266">
        <v>10555</v>
      </c>
      <c r="P39" s="266">
        <v>10092</v>
      </c>
      <c r="Q39" s="266">
        <v>463</v>
      </c>
      <c r="R39" s="267">
        <v>0.956134533396495</v>
      </c>
      <c r="S39" s="267">
        <v>0.956134533396495</v>
      </c>
      <c r="T39" s="267">
        <v>0.957336456416262</v>
      </c>
      <c r="U39" s="267">
        <v>0.96790444462501</v>
      </c>
      <c r="V39" s="295">
        <v>-0.00120192301976774</v>
      </c>
      <c r="W39" s="271">
        <v>67303</v>
      </c>
      <c r="X39" s="271">
        <v>62334</v>
      </c>
      <c r="Y39" s="271">
        <v>58462</v>
      </c>
      <c r="Z39" s="271">
        <v>54431</v>
      </c>
      <c r="AA39" s="268">
        <v>0.926169710116934</v>
      </c>
      <c r="AB39" s="268">
        <v>0.931049228558722</v>
      </c>
      <c r="AC39" s="295">
        <v>-0.00487951844178802</v>
      </c>
      <c r="AD39" s="272"/>
      <c r="AE39" s="274"/>
      <c r="AF39" s="223"/>
      <c r="AG39" s="223"/>
    </row>
    <row r="40" spans="1:33">
      <c r="A40" s="292" t="s">
        <v>25</v>
      </c>
      <c r="B40" s="293" t="s">
        <v>3248</v>
      </c>
      <c r="C40" s="293" t="s">
        <v>77</v>
      </c>
      <c r="D40" s="293" t="s">
        <v>78</v>
      </c>
      <c r="E40" s="263">
        <v>7021</v>
      </c>
      <c r="F40" s="266">
        <v>6448</v>
      </c>
      <c r="G40" s="266">
        <v>573</v>
      </c>
      <c r="H40" s="264">
        <v>9386</v>
      </c>
      <c r="I40" s="264">
        <v>8896</v>
      </c>
      <c r="J40" s="264">
        <v>490</v>
      </c>
      <c r="K40" s="264">
        <v>9014</v>
      </c>
      <c r="L40" s="264">
        <v>8530</v>
      </c>
      <c r="M40" s="264">
        <v>484</v>
      </c>
      <c r="N40" s="294">
        <v>0.93</v>
      </c>
      <c r="O40" s="266">
        <v>7021</v>
      </c>
      <c r="P40" s="266">
        <v>6448</v>
      </c>
      <c r="Q40" s="266">
        <v>573</v>
      </c>
      <c r="R40" s="267">
        <v>0.918387694060675</v>
      </c>
      <c r="S40" s="267">
        <v>0.918387694060675</v>
      </c>
      <c r="T40" s="267">
        <v>0.947794587683784</v>
      </c>
      <c r="U40" s="267">
        <v>0.946305746616375</v>
      </c>
      <c r="V40" s="295">
        <v>-0.0294068936231092</v>
      </c>
      <c r="W40" s="271">
        <v>48422</v>
      </c>
      <c r="X40" s="271">
        <v>45721</v>
      </c>
      <c r="Y40" s="271">
        <v>43966</v>
      </c>
      <c r="Z40" s="271">
        <v>41957</v>
      </c>
      <c r="AA40" s="268">
        <v>0.944219569617116</v>
      </c>
      <c r="AB40" s="268">
        <v>0.954305599781649</v>
      </c>
      <c r="AC40" s="295">
        <v>-0.0100860301645332</v>
      </c>
      <c r="AD40" s="272"/>
      <c r="AE40" s="274"/>
      <c r="AF40" s="223"/>
      <c r="AG40" s="223"/>
    </row>
    <row r="41" spans="1:33">
      <c r="A41" s="292" t="s">
        <v>25</v>
      </c>
      <c r="B41" s="293" t="s">
        <v>3248</v>
      </c>
      <c r="C41" s="293" t="s">
        <v>71</v>
      </c>
      <c r="D41" s="293" t="s">
        <v>72</v>
      </c>
      <c r="E41" s="263">
        <v>6101</v>
      </c>
      <c r="F41" s="266">
        <v>5740</v>
      </c>
      <c r="G41" s="266">
        <v>361</v>
      </c>
      <c r="H41" s="264">
        <v>6911</v>
      </c>
      <c r="I41" s="264">
        <v>6453</v>
      </c>
      <c r="J41" s="264">
        <v>458</v>
      </c>
      <c r="K41" s="264">
        <v>6718</v>
      </c>
      <c r="L41" s="264">
        <v>6346</v>
      </c>
      <c r="M41" s="264">
        <v>372</v>
      </c>
      <c r="N41" s="294">
        <v>0.93</v>
      </c>
      <c r="O41" s="266">
        <v>6101</v>
      </c>
      <c r="P41" s="266">
        <v>5740</v>
      </c>
      <c r="Q41" s="266">
        <v>361</v>
      </c>
      <c r="R41" s="267">
        <v>0.94082937223406</v>
      </c>
      <c r="S41" s="267">
        <v>0.94082937223406</v>
      </c>
      <c r="T41" s="267">
        <v>0.933728838084214</v>
      </c>
      <c r="U41" s="267">
        <v>0.944626376897886</v>
      </c>
      <c r="V41" s="295">
        <v>0.00710053414984635</v>
      </c>
      <c r="W41" s="271">
        <v>38271</v>
      </c>
      <c r="X41" s="271">
        <v>36183</v>
      </c>
      <c r="Y41" s="271">
        <v>33473</v>
      </c>
      <c r="Z41" s="271">
        <v>32004</v>
      </c>
      <c r="AA41" s="268">
        <v>0.945441718272321</v>
      </c>
      <c r="AB41" s="268">
        <v>0.956113882830938</v>
      </c>
      <c r="AC41" s="295">
        <v>-0.0106721645586173</v>
      </c>
      <c r="AD41" s="272"/>
      <c r="AE41" s="274"/>
      <c r="AF41" s="223"/>
      <c r="AG41" s="223"/>
    </row>
    <row r="42" spans="1:33">
      <c r="A42" s="292" t="s">
        <v>25</v>
      </c>
      <c r="B42" s="293" t="s">
        <v>3248</v>
      </c>
      <c r="C42" s="293" t="s">
        <v>79</v>
      </c>
      <c r="D42" s="293" t="s">
        <v>80</v>
      </c>
      <c r="E42" s="263">
        <v>11014</v>
      </c>
      <c r="F42" s="266">
        <v>10533</v>
      </c>
      <c r="G42" s="266">
        <v>481</v>
      </c>
      <c r="H42" s="264">
        <v>12171</v>
      </c>
      <c r="I42" s="264">
        <v>11590</v>
      </c>
      <c r="J42" s="264">
        <v>581</v>
      </c>
      <c r="K42" s="264">
        <v>12120</v>
      </c>
      <c r="L42" s="264">
        <v>11582</v>
      </c>
      <c r="M42" s="264">
        <v>538</v>
      </c>
      <c r="N42" s="294">
        <v>0.93</v>
      </c>
      <c r="O42" s="266">
        <v>11014</v>
      </c>
      <c r="P42" s="266">
        <v>10533</v>
      </c>
      <c r="Q42" s="266">
        <v>481</v>
      </c>
      <c r="R42" s="267">
        <v>0.956328309424369</v>
      </c>
      <c r="S42" s="267">
        <v>0.956328309424369</v>
      </c>
      <c r="T42" s="267">
        <v>0.95226357735601</v>
      </c>
      <c r="U42" s="267">
        <v>0.955610561056106</v>
      </c>
      <c r="V42" s="295">
        <v>0.00406473206835878</v>
      </c>
      <c r="W42" s="271">
        <v>67962</v>
      </c>
      <c r="X42" s="271">
        <v>64624</v>
      </c>
      <c r="Y42" s="271">
        <v>59852</v>
      </c>
      <c r="Z42" s="271">
        <v>57321</v>
      </c>
      <c r="AA42" s="268">
        <v>0.950884317706954</v>
      </c>
      <c r="AB42" s="268">
        <v>0.957712357147631</v>
      </c>
      <c r="AC42" s="295">
        <v>-0.00682803944067689</v>
      </c>
      <c r="AD42" s="272"/>
      <c r="AE42" s="274"/>
      <c r="AF42" s="223"/>
      <c r="AG42" s="223"/>
    </row>
    <row r="43" spans="1:33">
      <c r="A43" s="292" t="s">
        <v>25</v>
      </c>
      <c r="B43" s="293" t="s">
        <v>3248</v>
      </c>
      <c r="C43" s="293" t="s">
        <v>81</v>
      </c>
      <c r="D43" s="293" t="s">
        <v>82</v>
      </c>
      <c r="E43" s="263">
        <v>8717</v>
      </c>
      <c r="F43" s="266">
        <v>7881</v>
      </c>
      <c r="G43" s="266">
        <v>836</v>
      </c>
      <c r="H43" s="264">
        <v>10909</v>
      </c>
      <c r="I43" s="264">
        <v>10250</v>
      </c>
      <c r="J43" s="264">
        <v>659</v>
      </c>
      <c r="K43" s="264">
        <v>10580</v>
      </c>
      <c r="L43" s="264">
        <v>10241</v>
      </c>
      <c r="M43" s="264">
        <v>339</v>
      </c>
      <c r="N43" s="294">
        <v>0.93</v>
      </c>
      <c r="O43" s="266">
        <v>8717</v>
      </c>
      <c r="P43" s="266">
        <v>7881</v>
      </c>
      <c r="Q43" s="266">
        <v>836</v>
      </c>
      <c r="R43" s="267">
        <v>0.904095445680854</v>
      </c>
      <c r="S43" s="267">
        <v>0.904095445680854</v>
      </c>
      <c r="T43" s="267">
        <v>0.939591163259694</v>
      </c>
      <c r="U43" s="267">
        <v>0.967958412098299</v>
      </c>
      <c r="V43" s="295">
        <v>-0.0354957175788403</v>
      </c>
      <c r="W43" s="271">
        <v>61113</v>
      </c>
      <c r="X43" s="271">
        <v>58573</v>
      </c>
      <c r="Y43" s="271">
        <v>54489</v>
      </c>
      <c r="Z43" s="271">
        <v>53414</v>
      </c>
      <c r="AA43" s="268">
        <v>0.958437648290871</v>
      </c>
      <c r="AB43" s="268">
        <v>0.980271247407734</v>
      </c>
      <c r="AC43" s="295">
        <v>-0.0218335991168627</v>
      </c>
      <c r="AD43" s="272"/>
      <c r="AE43" s="274"/>
      <c r="AF43" s="223"/>
      <c r="AG43" s="223"/>
    </row>
    <row r="44" spans="1:33">
      <c r="A44" s="292" t="s">
        <v>25</v>
      </c>
      <c r="B44" s="293" t="s">
        <v>3248</v>
      </c>
      <c r="C44" s="293" t="s">
        <v>75</v>
      </c>
      <c r="D44" s="293" t="s">
        <v>76</v>
      </c>
      <c r="E44" s="263">
        <v>7013</v>
      </c>
      <c r="F44" s="266">
        <v>6627</v>
      </c>
      <c r="G44" s="266">
        <v>386</v>
      </c>
      <c r="H44" s="264">
        <v>7762</v>
      </c>
      <c r="I44" s="264">
        <v>7406</v>
      </c>
      <c r="J44" s="264">
        <v>356</v>
      </c>
      <c r="K44" s="264">
        <v>7487</v>
      </c>
      <c r="L44" s="264">
        <v>7179</v>
      </c>
      <c r="M44" s="264">
        <v>308</v>
      </c>
      <c r="N44" s="294">
        <v>0.93</v>
      </c>
      <c r="O44" s="266">
        <v>7013</v>
      </c>
      <c r="P44" s="266">
        <v>6627</v>
      </c>
      <c r="Q44" s="266">
        <v>386</v>
      </c>
      <c r="R44" s="267">
        <v>0.944959361186368</v>
      </c>
      <c r="S44" s="267">
        <v>0.944959361186368</v>
      </c>
      <c r="T44" s="267">
        <v>0.954135532079361</v>
      </c>
      <c r="U44" s="267">
        <v>0.958862027514358</v>
      </c>
      <c r="V44" s="295">
        <v>-0.00917617089299283</v>
      </c>
      <c r="W44" s="271">
        <v>43035</v>
      </c>
      <c r="X44" s="271">
        <v>41198</v>
      </c>
      <c r="Y44" s="271">
        <v>37794</v>
      </c>
      <c r="Z44" s="271">
        <v>36426</v>
      </c>
      <c r="AA44" s="268">
        <v>0.957313814337167</v>
      </c>
      <c r="AB44" s="268">
        <v>0.96380377837752</v>
      </c>
      <c r="AC44" s="295">
        <v>-0.00648996404035285</v>
      </c>
      <c r="AD44" s="272"/>
      <c r="AE44" s="274"/>
      <c r="AF44" s="223"/>
      <c r="AG44" s="223"/>
    </row>
    <row r="45" spans="1:33">
      <c r="A45" s="292" t="s">
        <v>25</v>
      </c>
      <c r="B45" s="293" t="s">
        <v>3257</v>
      </c>
      <c r="C45" s="293" t="s">
        <v>174</v>
      </c>
      <c r="D45" s="293" t="s">
        <v>175</v>
      </c>
      <c r="E45" s="263">
        <v>8004</v>
      </c>
      <c r="F45" s="266">
        <v>7659</v>
      </c>
      <c r="G45" s="266">
        <v>345</v>
      </c>
      <c r="H45" s="264">
        <v>9296</v>
      </c>
      <c r="I45" s="264">
        <v>8951</v>
      </c>
      <c r="J45" s="264">
        <v>345</v>
      </c>
      <c r="K45" s="264">
        <v>9209</v>
      </c>
      <c r="L45" s="264">
        <v>8899</v>
      </c>
      <c r="M45" s="264">
        <v>310</v>
      </c>
      <c r="N45" s="294">
        <v>0.93</v>
      </c>
      <c r="O45" s="266">
        <v>8004</v>
      </c>
      <c r="P45" s="266">
        <v>7659</v>
      </c>
      <c r="Q45" s="266">
        <v>345</v>
      </c>
      <c r="R45" s="267">
        <v>0.956896551724138</v>
      </c>
      <c r="S45" s="267">
        <v>0.956896551724138</v>
      </c>
      <c r="T45" s="267">
        <v>0.962887263339071</v>
      </c>
      <c r="U45" s="267">
        <v>0.96633727874905</v>
      </c>
      <c r="V45" s="295">
        <v>-0.0059907116149327</v>
      </c>
      <c r="W45" s="271">
        <v>52225</v>
      </c>
      <c r="X45" s="271">
        <v>50472</v>
      </c>
      <c r="Y45" s="271">
        <v>47066</v>
      </c>
      <c r="Z45" s="271">
        <v>46064</v>
      </c>
      <c r="AA45" s="268">
        <v>0.966433700335089</v>
      </c>
      <c r="AB45" s="268">
        <v>0.978710746611142</v>
      </c>
      <c r="AC45" s="295">
        <v>-0.0122770462760532</v>
      </c>
      <c r="AD45" s="272"/>
      <c r="AE45" s="274"/>
      <c r="AF45" s="223"/>
      <c r="AG45" s="223"/>
    </row>
    <row r="46" spans="1:33">
      <c r="A46" s="292" t="s">
        <v>25</v>
      </c>
      <c r="B46" s="293" t="s">
        <v>3257</v>
      </c>
      <c r="C46" s="293" t="s">
        <v>3258</v>
      </c>
      <c r="D46" s="293" t="s">
        <v>3259</v>
      </c>
      <c r="E46" s="263">
        <v>0</v>
      </c>
      <c r="F46" s="266">
        <v>0</v>
      </c>
      <c r="G46" s="266">
        <v>0</v>
      </c>
      <c r="H46" s="264">
        <v>0</v>
      </c>
      <c r="I46" s="264">
        <v>0</v>
      </c>
      <c r="J46" s="264">
        <v>0</v>
      </c>
      <c r="K46" s="264">
        <v>0</v>
      </c>
      <c r="L46" s="264">
        <v>0</v>
      </c>
      <c r="M46" s="264">
        <v>0</v>
      </c>
      <c r="N46" s="294">
        <v>0.93</v>
      </c>
      <c r="O46" s="266">
        <v>0</v>
      </c>
      <c r="P46" s="266">
        <v>0</v>
      </c>
      <c r="Q46" s="266">
        <v>0</v>
      </c>
      <c r="R46" s="267">
        <v>0</v>
      </c>
      <c r="S46" s="267">
        <v>0</v>
      </c>
      <c r="T46" s="267">
        <v>0</v>
      </c>
      <c r="U46" s="267">
        <v>0</v>
      </c>
      <c r="V46" s="295">
        <v>0</v>
      </c>
      <c r="W46" s="271">
        <v>0</v>
      </c>
      <c r="X46" s="271">
        <v>0</v>
      </c>
      <c r="Y46" s="271">
        <v>0</v>
      </c>
      <c r="Z46" s="271">
        <v>0</v>
      </c>
      <c r="AA46" s="268">
        <v>0</v>
      </c>
      <c r="AB46" s="268">
        <v>0</v>
      </c>
      <c r="AC46" s="295">
        <v>0</v>
      </c>
      <c r="AD46" s="272"/>
      <c r="AE46" s="274"/>
      <c r="AF46" s="223"/>
      <c r="AG46" s="223"/>
    </row>
    <row r="47" spans="1:33">
      <c r="A47" s="292" t="s">
        <v>25</v>
      </c>
      <c r="B47" s="293" t="s">
        <v>3257</v>
      </c>
      <c r="C47" s="293" t="e">
        <v>#N/A</v>
      </c>
      <c r="D47" s="293" t="s">
        <v>3260</v>
      </c>
      <c r="E47" s="263">
        <v>0</v>
      </c>
      <c r="F47" s="266">
        <v>0</v>
      </c>
      <c r="G47" s="266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94">
        <v>0.93</v>
      </c>
      <c r="O47" s="266">
        <v>0</v>
      </c>
      <c r="P47" s="266">
        <v>0</v>
      </c>
      <c r="Q47" s="266">
        <v>0</v>
      </c>
      <c r="R47" s="267">
        <v>0</v>
      </c>
      <c r="S47" s="267">
        <v>0</v>
      </c>
      <c r="T47" s="267">
        <v>0</v>
      </c>
      <c r="U47" s="267">
        <v>0</v>
      </c>
      <c r="V47" s="295">
        <v>0</v>
      </c>
      <c r="W47" s="271">
        <v>0</v>
      </c>
      <c r="X47" s="271">
        <v>0</v>
      </c>
      <c r="Y47" s="271">
        <v>0</v>
      </c>
      <c r="Z47" s="271">
        <v>0</v>
      </c>
      <c r="AA47" s="268">
        <v>0</v>
      </c>
      <c r="AB47" s="268">
        <v>0</v>
      </c>
      <c r="AC47" s="295">
        <v>0</v>
      </c>
      <c r="AD47" s="272"/>
      <c r="AE47" s="274"/>
      <c r="AF47" s="223"/>
      <c r="AG47" s="223"/>
    </row>
    <row r="48" spans="1:33">
      <c r="A48" s="292" t="s">
        <v>25</v>
      </c>
      <c r="B48" s="293" t="s">
        <v>3257</v>
      </c>
      <c r="C48" s="293" t="s">
        <v>3261</v>
      </c>
      <c r="D48" s="293" t="s">
        <v>3262</v>
      </c>
      <c r="E48" s="263">
        <v>0</v>
      </c>
      <c r="F48" s="266">
        <v>0</v>
      </c>
      <c r="G48" s="266">
        <v>0</v>
      </c>
      <c r="H48" s="264">
        <v>0</v>
      </c>
      <c r="I48" s="264">
        <v>0</v>
      </c>
      <c r="J48" s="264">
        <v>0</v>
      </c>
      <c r="K48" s="264">
        <v>0</v>
      </c>
      <c r="L48" s="264">
        <v>0</v>
      </c>
      <c r="M48" s="264">
        <v>0</v>
      </c>
      <c r="N48" s="294">
        <v>0.93</v>
      </c>
      <c r="O48" s="266">
        <v>0</v>
      </c>
      <c r="P48" s="266">
        <v>0</v>
      </c>
      <c r="Q48" s="266">
        <v>0</v>
      </c>
      <c r="R48" s="267">
        <v>0</v>
      </c>
      <c r="S48" s="267">
        <v>0</v>
      </c>
      <c r="T48" s="267">
        <v>0</v>
      </c>
      <c r="U48" s="267">
        <v>0</v>
      </c>
      <c r="V48" s="295">
        <v>0</v>
      </c>
      <c r="W48" s="271">
        <v>0</v>
      </c>
      <c r="X48" s="271">
        <v>0</v>
      </c>
      <c r="Y48" s="271">
        <v>0</v>
      </c>
      <c r="Z48" s="271">
        <v>0</v>
      </c>
      <c r="AA48" s="268">
        <v>0</v>
      </c>
      <c r="AB48" s="268">
        <v>0</v>
      </c>
      <c r="AC48" s="295">
        <v>0</v>
      </c>
      <c r="AD48" s="272"/>
      <c r="AE48" s="274"/>
      <c r="AF48" s="223"/>
      <c r="AG48" s="223"/>
    </row>
    <row r="49" spans="1:33">
      <c r="A49" s="292" t="s">
        <v>25</v>
      </c>
      <c r="B49" s="293" t="s">
        <v>3257</v>
      </c>
      <c r="C49" s="293" t="s">
        <v>3263</v>
      </c>
      <c r="D49" s="293" t="s">
        <v>3264</v>
      </c>
      <c r="E49" s="263">
        <v>0</v>
      </c>
      <c r="F49" s="266">
        <v>0</v>
      </c>
      <c r="G49" s="266">
        <v>0</v>
      </c>
      <c r="H49" s="264">
        <v>0</v>
      </c>
      <c r="I49" s="264">
        <v>0</v>
      </c>
      <c r="J49" s="264">
        <v>0</v>
      </c>
      <c r="K49" s="264">
        <v>0</v>
      </c>
      <c r="L49" s="264">
        <v>0</v>
      </c>
      <c r="M49" s="264">
        <v>0</v>
      </c>
      <c r="N49" s="294">
        <v>0.93</v>
      </c>
      <c r="O49" s="266">
        <v>0</v>
      </c>
      <c r="P49" s="266">
        <v>0</v>
      </c>
      <c r="Q49" s="266">
        <v>0</v>
      </c>
      <c r="R49" s="267">
        <v>0</v>
      </c>
      <c r="S49" s="267">
        <v>0</v>
      </c>
      <c r="T49" s="267">
        <v>0</v>
      </c>
      <c r="U49" s="267">
        <v>0</v>
      </c>
      <c r="V49" s="295">
        <v>0</v>
      </c>
      <c r="W49" s="271">
        <v>0</v>
      </c>
      <c r="X49" s="271">
        <v>0</v>
      </c>
      <c r="Y49" s="271">
        <v>0</v>
      </c>
      <c r="Z49" s="271">
        <v>0</v>
      </c>
      <c r="AA49" s="268">
        <v>0</v>
      </c>
      <c r="AB49" s="268">
        <v>0</v>
      </c>
      <c r="AC49" s="295">
        <v>0</v>
      </c>
      <c r="AD49" s="272"/>
      <c r="AE49" s="274"/>
      <c r="AF49" s="223"/>
      <c r="AG49" s="223"/>
    </row>
    <row r="50" spans="1:33">
      <c r="A50" s="292" t="s">
        <v>25</v>
      </c>
      <c r="B50" s="293" t="s">
        <v>3257</v>
      </c>
      <c r="C50" s="293" t="s">
        <v>3265</v>
      </c>
      <c r="D50" s="293" t="s">
        <v>3266</v>
      </c>
      <c r="E50" s="263">
        <v>0</v>
      </c>
      <c r="F50" s="266">
        <v>0</v>
      </c>
      <c r="G50" s="266">
        <v>0</v>
      </c>
      <c r="H50" s="264">
        <v>0</v>
      </c>
      <c r="I50" s="264">
        <v>0</v>
      </c>
      <c r="J50" s="264">
        <v>0</v>
      </c>
      <c r="K50" s="264">
        <v>0</v>
      </c>
      <c r="L50" s="264">
        <v>0</v>
      </c>
      <c r="M50" s="264">
        <v>0</v>
      </c>
      <c r="N50" s="294">
        <v>0.93</v>
      </c>
      <c r="O50" s="266">
        <v>0</v>
      </c>
      <c r="P50" s="266">
        <v>0</v>
      </c>
      <c r="Q50" s="266">
        <v>0</v>
      </c>
      <c r="R50" s="267">
        <v>0</v>
      </c>
      <c r="S50" s="267">
        <v>0</v>
      </c>
      <c r="T50" s="267">
        <v>0</v>
      </c>
      <c r="U50" s="267">
        <v>0</v>
      </c>
      <c r="V50" s="295">
        <v>0</v>
      </c>
      <c r="W50" s="271">
        <v>0</v>
      </c>
      <c r="X50" s="271">
        <v>0</v>
      </c>
      <c r="Y50" s="271">
        <v>0</v>
      </c>
      <c r="Z50" s="271">
        <v>0</v>
      </c>
      <c r="AA50" s="268">
        <v>0</v>
      </c>
      <c r="AB50" s="268">
        <v>0</v>
      </c>
      <c r="AC50" s="295">
        <v>0</v>
      </c>
      <c r="AD50" s="272"/>
      <c r="AE50" s="274"/>
      <c r="AF50" s="223"/>
      <c r="AG50" s="223"/>
    </row>
    <row r="51" spans="1:33">
      <c r="A51" s="292" t="s">
        <v>25</v>
      </c>
      <c r="B51" s="293" t="s">
        <v>3257</v>
      </c>
      <c r="C51" s="293" t="s">
        <v>85</v>
      </c>
      <c r="D51" s="293" t="s">
        <v>86</v>
      </c>
      <c r="E51" s="263">
        <v>0</v>
      </c>
      <c r="F51" s="266">
        <v>0</v>
      </c>
      <c r="G51" s="266">
        <v>0</v>
      </c>
      <c r="H51" s="264">
        <v>0</v>
      </c>
      <c r="I51" s="264">
        <v>0</v>
      </c>
      <c r="J51" s="264">
        <v>0</v>
      </c>
      <c r="K51" s="264">
        <v>0</v>
      </c>
      <c r="L51" s="264">
        <v>0</v>
      </c>
      <c r="M51" s="264">
        <v>0</v>
      </c>
      <c r="N51" s="294">
        <v>0.93</v>
      </c>
      <c r="O51" s="266">
        <v>0</v>
      </c>
      <c r="P51" s="266">
        <v>0</v>
      </c>
      <c r="Q51" s="266">
        <v>0</v>
      </c>
      <c r="R51" s="267">
        <v>0</v>
      </c>
      <c r="S51" s="267">
        <v>0</v>
      </c>
      <c r="T51" s="267">
        <v>0</v>
      </c>
      <c r="U51" s="267">
        <v>0</v>
      </c>
      <c r="V51" s="295">
        <v>0</v>
      </c>
      <c r="W51" s="271">
        <v>0</v>
      </c>
      <c r="X51" s="271">
        <v>0</v>
      </c>
      <c r="Y51" s="271">
        <v>0</v>
      </c>
      <c r="Z51" s="271">
        <v>0</v>
      </c>
      <c r="AA51" s="268">
        <v>0</v>
      </c>
      <c r="AB51" s="268">
        <v>0</v>
      </c>
      <c r="AC51" s="295">
        <v>0</v>
      </c>
      <c r="AD51" s="272"/>
      <c r="AE51" s="274"/>
      <c r="AF51" s="223"/>
      <c r="AG51" s="223"/>
    </row>
    <row r="52" spans="1:33">
      <c r="A52" s="292" t="s">
        <v>25</v>
      </c>
      <c r="B52" s="293" t="s">
        <v>3257</v>
      </c>
      <c r="C52" s="293" t="s">
        <v>83</v>
      </c>
      <c r="D52" s="293" t="s">
        <v>84</v>
      </c>
      <c r="E52" s="263">
        <v>16179</v>
      </c>
      <c r="F52" s="266">
        <v>15387</v>
      </c>
      <c r="G52" s="266">
        <v>792</v>
      </c>
      <c r="H52" s="264">
        <v>18278</v>
      </c>
      <c r="I52" s="264">
        <v>17326</v>
      </c>
      <c r="J52" s="264">
        <v>952</v>
      </c>
      <c r="K52" s="264">
        <v>16676</v>
      </c>
      <c r="L52" s="264">
        <v>15931</v>
      </c>
      <c r="M52" s="264">
        <v>745</v>
      </c>
      <c r="N52" s="294">
        <v>0.93</v>
      </c>
      <c r="O52" s="266">
        <v>16179</v>
      </c>
      <c r="P52" s="266">
        <v>15387</v>
      </c>
      <c r="Q52" s="266">
        <v>792</v>
      </c>
      <c r="R52" s="267">
        <v>0.951047654366772</v>
      </c>
      <c r="S52" s="267">
        <v>0.951047654366772</v>
      </c>
      <c r="T52" s="267">
        <v>0.947915526862895</v>
      </c>
      <c r="U52" s="267">
        <v>0.955325017989926</v>
      </c>
      <c r="V52" s="295">
        <v>0.00313212750387648</v>
      </c>
      <c r="W52" s="271">
        <v>100033</v>
      </c>
      <c r="X52" s="271">
        <v>95348</v>
      </c>
      <c r="Y52" s="271">
        <v>89453</v>
      </c>
      <c r="Z52" s="271">
        <v>85990</v>
      </c>
      <c r="AA52" s="268">
        <v>0.953165455399718</v>
      </c>
      <c r="AB52" s="268">
        <v>0.961286932802701</v>
      </c>
      <c r="AC52" s="295">
        <v>-0.00812147740298275</v>
      </c>
      <c r="AD52" s="272"/>
      <c r="AE52" s="274"/>
      <c r="AF52" s="223"/>
      <c r="AG52" s="223"/>
    </row>
    <row r="53" spans="1:33">
      <c r="A53" s="292" t="s">
        <v>25</v>
      </c>
      <c r="B53" s="293" t="s">
        <v>3257</v>
      </c>
      <c r="C53" s="293" t="s">
        <v>172</v>
      </c>
      <c r="D53" s="293" t="s">
        <v>173</v>
      </c>
      <c r="E53" s="263">
        <v>12775</v>
      </c>
      <c r="F53" s="266">
        <v>11913</v>
      </c>
      <c r="G53" s="266">
        <v>862</v>
      </c>
      <c r="H53" s="264">
        <v>15821</v>
      </c>
      <c r="I53" s="264">
        <v>14882</v>
      </c>
      <c r="J53" s="264">
        <v>939</v>
      </c>
      <c r="K53" s="264">
        <v>16366</v>
      </c>
      <c r="L53" s="264">
        <v>15535</v>
      </c>
      <c r="M53" s="264">
        <v>831</v>
      </c>
      <c r="N53" s="294">
        <v>0.93</v>
      </c>
      <c r="O53" s="266">
        <v>12775</v>
      </c>
      <c r="P53" s="266">
        <v>11913</v>
      </c>
      <c r="Q53" s="266">
        <v>862</v>
      </c>
      <c r="R53" s="267">
        <v>0.93252446183953</v>
      </c>
      <c r="S53" s="267">
        <v>0.93252446183953</v>
      </c>
      <c r="T53" s="267">
        <v>0.940648505151381</v>
      </c>
      <c r="U53" s="267">
        <v>0.949224000977637</v>
      </c>
      <c r="V53" s="295">
        <v>-0.00812404331185079</v>
      </c>
      <c r="W53" s="271">
        <v>90644</v>
      </c>
      <c r="X53" s="271">
        <v>85589</v>
      </c>
      <c r="Y53" s="271">
        <v>81117</v>
      </c>
      <c r="Z53" s="271">
        <v>77500</v>
      </c>
      <c r="AA53" s="268">
        <v>0.944232381624818</v>
      </c>
      <c r="AB53" s="268">
        <v>0.955410086664941</v>
      </c>
      <c r="AC53" s="295">
        <v>-0.0111777050401228</v>
      </c>
      <c r="AD53" s="272"/>
      <c r="AE53" s="274"/>
      <c r="AF53" s="223"/>
      <c r="AG53" s="223"/>
    </row>
    <row r="54" spans="1:33">
      <c r="A54" s="292" t="s">
        <v>25</v>
      </c>
      <c r="B54" s="293" t="s">
        <v>3257</v>
      </c>
      <c r="C54" s="293" t="s">
        <v>87</v>
      </c>
      <c r="D54" s="293" t="s">
        <v>88</v>
      </c>
      <c r="E54" s="263">
        <v>8024</v>
      </c>
      <c r="F54" s="266">
        <v>7565</v>
      </c>
      <c r="G54" s="266">
        <v>459</v>
      </c>
      <c r="H54" s="264">
        <v>9218</v>
      </c>
      <c r="I54" s="264">
        <v>8708</v>
      </c>
      <c r="J54" s="264">
        <v>510</v>
      </c>
      <c r="K54" s="264">
        <v>8671</v>
      </c>
      <c r="L54" s="264">
        <v>8191</v>
      </c>
      <c r="M54" s="264">
        <v>480</v>
      </c>
      <c r="N54" s="294">
        <v>0.93</v>
      </c>
      <c r="O54" s="266">
        <v>8024</v>
      </c>
      <c r="P54" s="266">
        <v>7565</v>
      </c>
      <c r="Q54" s="266">
        <v>459</v>
      </c>
      <c r="R54" s="267">
        <v>0.942796610169492</v>
      </c>
      <c r="S54" s="267">
        <v>0.942796610169492</v>
      </c>
      <c r="T54" s="267">
        <v>0.944673464959861</v>
      </c>
      <c r="U54" s="267">
        <v>0.944643063083843</v>
      </c>
      <c r="V54" s="295">
        <v>-0.00187685479036959</v>
      </c>
      <c r="W54" s="271">
        <v>51645</v>
      </c>
      <c r="X54" s="271">
        <v>49075</v>
      </c>
      <c r="Y54" s="271">
        <v>46253</v>
      </c>
      <c r="Z54" s="271">
        <v>44309</v>
      </c>
      <c r="AA54" s="268">
        <v>0.950237196243586</v>
      </c>
      <c r="AB54" s="268">
        <v>0.957970293818779</v>
      </c>
      <c r="AC54" s="295">
        <v>-0.00773309757519325</v>
      </c>
      <c r="AD54" s="272"/>
      <c r="AE54" s="274"/>
      <c r="AF54" s="223"/>
      <c r="AG54" s="223"/>
    </row>
    <row r="55" spans="1:33">
      <c r="A55" s="292" t="s">
        <v>25</v>
      </c>
      <c r="B55" s="293" t="s">
        <v>3257</v>
      </c>
      <c r="C55" s="293" t="s">
        <v>91</v>
      </c>
      <c r="D55" s="293" t="s">
        <v>92</v>
      </c>
      <c r="E55" s="263">
        <v>0</v>
      </c>
      <c r="F55" s="266">
        <v>0</v>
      </c>
      <c r="G55" s="266">
        <v>0</v>
      </c>
      <c r="H55" s="264">
        <v>6</v>
      </c>
      <c r="I55" s="264">
        <v>6</v>
      </c>
      <c r="J55" s="264">
        <v>0</v>
      </c>
      <c r="K55" s="264">
        <v>7</v>
      </c>
      <c r="L55" s="264">
        <v>7</v>
      </c>
      <c r="M55" s="264">
        <v>0</v>
      </c>
      <c r="N55" s="294">
        <v>0.93</v>
      </c>
      <c r="O55" s="266">
        <v>0</v>
      </c>
      <c r="P55" s="266">
        <v>0</v>
      </c>
      <c r="Q55" s="266">
        <v>0</v>
      </c>
      <c r="R55" s="267">
        <v>0</v>
      </c>
      <c r="S55" s="267">
        <v>0</v>
      </c>
      <c r="T55" s="267">
        <v>1</v>
      </c>
      <c r="U55" s="267">
        <v>1</v>
      </c>
      <c r="V55" s="295">
        <v>-1</v>
      </c>
      <c r="W55" s="271">
        <v>52</v>
      </c>
      <c r="X55" s="271">
        <v>52</v>
      </c>
      <c r="Y55" s="271">
        <v>111</v>
      </c>
      <c r="Z55" s="271">
        <v>107</v>
      </c>
      <c r="AA55" s="268">
        <v>1</v>
      </c>
      <c r="AB55" s="268">
        <v>0.963963963963964</v>
      </c>
      <c r="AC55" s="295">
        <v>0.036036036036036</v>
      </c>
      <c r="AD55" s="272"/>
      <c r="AE55" s="274"/>
      <c r="AF55" s="223"/>
      <c r="AG55" s="223"/>
    </row>
    <row r="56" spans="1:33">
      <c r="A56" s="292" t="s">
        <v>25</v>
      </c>
      <c r="B56" s="293" t="s">
        <v>3257</v>
      </c>
      <c r="C56" s="293" t="s">
        <v>95</v>
      </c>
      <c r="D56" s="293" t="s">
        <v>96</v>
      </c>
      <c r="E56" s="263">
        <v>13060</v>
      </c>
      <c r="F56" s="266">
        <v>12473</v>
      </c>
      <c r="G56" s="266">
        <v>587</v>
      </c>
      <c r="H56" s="264">
        <v>14544</v>
      </c>
      <c r="I56" s="264">
        <v>13812</v>
      </c>
      <c r="J56" s="264">
        <v>732</v>
      </c>
      <c r="K56" s="264">
        <v>13345</v>
      </c>
      <c r="L56" s="264">
        <v>12803</v>
      </c>
      <c r="M56" s="264">
        <v>542</v>
      </c>
      <c r="N56" s="294">
        <v>0.93</v>
      </c>
      <c r="O56" s="266">
        <v>13060</v>
      </c>
      <c r="P56" s="266">
        <v>12473</v>
      </c>
      <c r="Q56" s="266">
        <v>587</v>
      </c>
      <c r="R56" s="267">
        <v>0.955053598774885</v>
      </c>
      <c r="S56" s="267">
        <v>0.955053598774885</v>
      </c>
      <c r="T56" s="267">
        <v>0.9496699669967</v>
      </c>
      <c r="U56" s="267">
        <v>0.959385537654552</v>
      </c>
      <c r="V56" s="295">
        <v>0.00538363177818546</v>
      </c>
      <c r="W56" s="271">
        <v>80247</v>
      </c>
      <c r="X56" s="271">
        <v>77077</v>
      </c>
      <c r="Y56" s="271">
        <v>71164</v>
      </c>
      <c r="Z56" s="271">
        <v>69096</v>
      </c>
      <c r="AA56" s="268">
        <v>0.960496965618652</v>
      </c>
      <c r="AB56" s="268">
        <v>0.970940363104941</v>
      </c>
      <c r="AC56" s="295">
        <v>-0.0104433974862883</v>
      </c>
      <c r="AD56" s="272"/>
      <c r="AE56" s="274"/>
      <c r="AF56" s="223"/>
      <c r="AG56" s="223"/>
    </row>
    <row r="57" spans="1:33">
      <c r="A57" s="292" t="s">
        <v>25</v>
      </c>
      <c r="B57" s="293" t="s">
        <v>3257</v>
      </c>
      <c r="C57" s="293" t="s">
        <v>89</v>
      </c>
      <c r="D57" s="293" t="s">
        <v>90</v>
      </c>
      <c r="E57" s="263">
        <v>5337</v>
      </c>
      <c r="F57" s="266">
        <v>5166</v>
      </c>
      <c r="G57" s="266">
        <v>171</v>
      </c>
      <c r="H57" s="264">
        <v>6275</v>
      </c>
      <c r="I57" s="264">
        <v>6034</v>
      </c>
      <c r="J57" s="264">
        <v>241</v>
      </c>
      <c r="K57" s="264">
        <v>5719</v>
      </c>
      <c r="L57" s="264">
        <v>5539</v>
      </c>
      <c r="M57" s="264">
        <v>180</v>
      </c>
      <c r="N57" s="294">
        <v>0.93</v>
      </c>
      <c r="O57" s="266">
        <v>5337</v>
      </c>
      <c r="P57" s="266">
        <v>5166</v>
      </c>
      <c r="Q57" s="266">
        <v>171</v>
      </c>
      <c r="R57" s="267">
        <v>0.967959527824621</v>
      </c>
      <c r="S57" s="267">
        <v>0.967959527824621</v>
      </c>
      <c r="T57" s="267">
        <v>0.961593625498008</v>
      </c>
      <c r="U57" s="267">
        <v>0.968525966077986</v>
      </c>
      <c r="V57" s="295">
        <v>0.0063659023266126</v>
      </c>
      <c r="W57" s="271">
        <v>33564</v>
      </c>
      <c r="X57" s="271">
        <v>32534</v>
      </c>
      <c r="Y57" s="271">
        <v>31734</v>
      </c>
      <c r="Z57" s="271">
        <v>30833</v>
      </c>
      <c r="AA57" s="268">
        <v>0.969312358479323</v>
      </c>
      <c r="AB57" s="268">
        <v>0.971607739333207</v>
      </c>
      <c r="AC57" s="295">
        <v>-0.00229538085388425</v>
      </c>
      <c r="AD57" s="272"/>
      <c r="AE57" s="274"/>
      <c r="AF57" s="223"/>
      <c r="AG57" s="223"/>
    </row>
    <row r="58" spans="1:33">
      <c r="A58" s="292" t="s">
        <v>25</v>
      </c>
      <c r="B58" s="293" t="s">
        <v>3257</v>
      </c>
      <c r="C58" s="293" t="s">
        <v>93</v>
      </c>
      <c r="D58" s="293" t="s">
        <v>94</v>
      </c>
      <c r="E58" s="263">
        <v>10898</v>
      </c>
      <c r="F58" s="266">
        <v>10439</v>
      </c>
      <c r="G58" s="266">
        <v>459</v>
      </c>
      <c r="H58" s="264">
        <v>12313</v>
      </c>
      <c r="I58" s="264">
        <v>11814</v>
      </c>
      <c r="J58" s="264">
        <v>499</v>
      </c>
      <c r="K58" s="264">
        <v>11475</v>
      </c>
      <c r="L58" s="264">
        <v>11083</v>
      </c>
      <c r="M58" s="264">
        <v>392</v>
      </c>
      <c r="N58" s="294">
        <v>0.93</v>
      </c>
      <c r="O58" s="266">
        <v>10898</v>
      </c>
      <c r="P58" s="266">
        <v>10439</v>
      </c>
      <c r="Q58" s="266">
        <v>459</v>
      </c>
      <c r="R58" s="267">
        <v>0.957882180216553</v>
      </c>
      <c r="S58" s="267">
        <v>0.957882180216553</v>
      </c>
      <c r="T58" s="267">
        <v>0.959473726955251</v>
      </c>
      <c r="U58" s="267">
        <v>0.965838779956427</v>
      </c>
      <c r="V58" s="295">
        <v>-0.0015915467386971</v>
      </c>
      <c r="W58" s="271">
        <v>68515</v>
      </c>
      <c r="X58" s="271">
        <v>66179</v>
      </c>
      <c r="Y58" s="271">
        <v>63933</v>
      </c>
      <c r="Z58" s="271">
        <v>62171</v>
      </c>
      <c r="AA58" s="268">
        <v>0.965905276216887</v>
      </c>
      <c r="AB58" s="268">
        <v>0.972439898018238</v>
      </c>
      <c r="AC58" s="295">
        <v>-0.006534621801351</v>
      </c>
      <c r="AD58" s="272"/>
      <c r="AE58" s="274"/>
      <c r="AF58" s="223"/>
      <c r="AG58" s="223"/>
    </row>
    <row r="59" spans="1:33">
      <c r="A59" s="292" t="s">
        <v>25</v>
      </c>
      <c r="B59" s="293" t="s">
        <v>3267</v>
      </c>
      <c r="C59" s="293" t="s">
        <v>3268</v>
      </c>
      <c r="D59" s="293" t="s">
        <v>3269</v>
      </c>
      <c r="E59" s="263">
        <v>0</v>
      </c>
      <c r="F59" s="266">
        <v>0</v>
      </c>
      <c r="G59" s="266">
        <v>0</v>
      </c>
      <c r="H59" s="264">
        <v>0</v>
      </c>
      <c r="I59" s="264">
        <v>0</v>
      </c>
      <c r="J59" s="264">
        <v>0</v>
      </c>
      <c r="K59" s="264">
        <v>0</v>
      </c>
      <c r="L59" s="264">
        <v>0</v>
      </c>
      <c r="M59" s="264">
        <v>0</v>
      </c>
      <c r="N59" s="294">
        <v>0.93</v>
      </c>
      <c r="O59" s="266">
        <v>0</v>
      </c>
      <c r="P59" s="266">
        <v>0</v>
      </c>
      <c r="Q59" s="266">
        <v>0</v>
      </c>
      <c r="R59" s="267">
        <v>0</v>
      </c>
      <c r="S59" s="267">
        <v>0</v>
      </c>
      <c r="T59" s="267">
        <v>0</v>
      </c>
      <c r="U59" s="267">
        <v>0</v>
      </c>
      <c r="V59" s="295">
        <v>0</v>
      </c>
      <c r="W59" s="271">
        <v>0</v>
      </c>
      <c r="X59" s="271">
        <v>0</v>
      </c>
      <c r="Y59" s="271">
        <v>0</v>
      </c>
      <c r="Z59" s="271">
        <v>0</v>
      </c>
      <c r="AA59" s="268">
        <v>0</v>
      </c>
      <c r="AB59" s="268">
        <v>0</v>
      </c>
      <c r="AC59" s="295">
        <v>0</v>
      </c>
      <c r="AD59" s="272"/>
      <c r="AE59" s="274"/>
      <c r="AF59" s="223"/>
      <c r="AG59" s="223"/>
    </row>
    <row r="60" spans="1:33">
      <c r="A60" s="292" t="s">
        <v>25</v>
      </c>
      <c r="B60" s="293" t="s">
        <v>3267</v>
      </c>
      <c r="C60" s="293" t="s">
        <v>3270</v>
      </c>
      <c r="D60" s="293" t="s">
        <v>3271</v>
      </c>
      <c r="E60" s="263">
        <v>0</v>
      </c>
      <c r="F60" s="266">
        <v>0</v>
      </c>
      <c r="G60" s="266">
        <v>0</v>
      </c>
      <c r="H60" s="264">
        <v>0</v>
      </c>
      <c r="I60" s="264">
        <v>0</v>
      </c>
      <c r="J60" s="264">
        <v>0</v>
      </c>
      <c r="K60" s="264">
        <v>0</v>
      </c>
      <c r="L60" s="264">
        <v>0</v>
      </c>
      <c r="M60" s="264">
        <v>0</v>
      </c>
      <c r="N60" s="294">
        <v>0.93</v>
      </c>
      <c r="O60" s="266">
        <v>0</v>
      </c>
      <c r="P60" s="266">
        <v>0</v>
      </c>
      <c r="Q60" s="266">
        <v>0</v>
      </c>
      <c r="R60" s="267">
        <v>0</v>
      </c>
      <c r="S60" s="267">
        <v>0</v>
      </c>
      <c r="T60" s="267">
        <v>0</v>
      </c>
      <c r="U60" s="267">
        <v>0</v>
      </c>
      <c r="V60" s="295">
        <v>0</v>
      </c>
      <c r="W60" s="271">
        <v>0</v>
      </c>
      <c r="X60" s="271">
        <v>0</v>
      </c>
      <c r="Y60" s="271">
        <v>0</v>
      </c>
      <c r="Z60" s="271">
        <v>0</v>
      </c>
      <c r="AA60" s="268">
        <v>0</v>
      </c>
      <c r="AB60" s="268">
        <v>0</v>
      </c>
      <c r="AC60" s="295">
        <v>0</v>
      </c>
      <c r="AD60" s="272"/>
      <c r="AE60" s="274"/>
      <c r="AF60" s="223"/>
      <c r="AG60" s="223"/>
    </row>
    <row r="61" spans="1:33">
      <c r="A61" s="292" t="s">
        <v>25</v>
      </c>
      <c r="B61" s="293" t="s">
        <v>3267</v>
      </c>
      <c r="C61" s="293" t="s">
        <v>3272</v>
      </c>
      <c r="D61" s="293" t="s">
        <v>3273</v>
      </c>
      <c r="E61" s="263">
        <v>0</v>
      </c>
      <c r="F61" s="266">
        <v>0</v>
      </c>
      <c r="G61" s="266">
        <v>0</v>
      </c>
      <c r="H61" s="264">
        <v>0</v>
      </c>
      <c r="I61" s="264">
        <v>0</v>
      </c>
      <c r="J61" s="264">
        <v>0</v>
      </c>
      <c r="K61" s="264">
        <v>0</v>
      </c>
      <c r="L61" s="264">
        <v>0</v>
      </c>
      <c r="M61" s="264">
        <v>0</v>
      </c>
      <c r="N61" s="294">
        <v>0.93</v>
      </c>
      <c r="O61" s="266">
        <v>0</v>
      </c>
      <c r="P61" s="266">
        <v>0</v>
      </c>
      <c r="Q61" s="266">
        <v>0</v>
      </c>
      <c r="R61" s="267">
        <v>0</v>
      </c>
      <c r="S61" s="267">
        <v>0</v>
      </c>
      <c r="T61" s="267">
        <v>0</v>
      </c>
      <c r="U61" s="267">
        <v>0</v>
      </c>
      <c r="V61" s="295">
        <v>0</v>
      </c>
      <c r="W61" s="271">
        <v>0</v>
      </c>
      <c r="X61" s="271">
        <v>0</v>
      </c>
      <c r="Y61" s="271">
        <v>0</v>
      </c>
      <c r="Z61" s="271">
        <v>0</v>
      </c>
      <c r="AA61" s="268">
        <v>0</v>
      </c>
      <c r="AB61" s="268">
        <v>0</v>
      </c>
      <c r="AC61" s="295">
        <v>0</v>
      </c>
      <c r="AD61" s="272"/>
      <c r="AE61" s="274"/>
      <c r="AF61" s="223"/>
      <c r="AG61" s="223"/>
    </row>
    <row r="62" spans="1:33">
      <c r="A62" s="292" t="s">
        <v>25</v>
      </c>
      <c r="B62" s="293" t="s">
        <v>3267</v>
      </c>
      <c r="C62" s="293" t="s">
        <v>3274</v>
      </c>
      <c r="D62" s="293" t="s">
        <v>3275</v>
      </c>
      <c r="E62" s="263">
        <v>0</v>
      </c>
      <c r="F62" s="266">
        <v>0</v>
      </c>
      <c r="G62" s="266">
        <v>0</v>
      </c>
      <c r="H62" s="264">
        <v>0</v>
      </c>
      <c r="I62" s="264">
        <v>0</v>
      </c>
      <c r="J62" s="264">
        <v>0</v>
      </c>
      <c r="K62" s="264">
        <v>0</v>
      </c>
      <c r="L62" s="264">
        <v>0</v>
      </c>
      <c r="M62" s="264">
        <v>0</v>
      </c>
      <c r="N62" s="294">
        <v>0.93</v>
      </c>
      <c r="O62" s="266">
        <v>0</v>
      </c>
      <c r="P62" s="266">
        <v>0</v>
      </c>
      <c r="Q62" s="266">
        <v>0</v>
      </c>
      <c r="R62" s="267">
        <v>0</v>
      </c>
      <c r="S62" s="267">
        <v>0</v>
      </c>
      <c r="T62" s="267">
        <v>0</v>
      </c>
      <c r="U62" s="267">
        <v>0</v>
      </c>
      <c r="V62" s="295">
        <v>0</v>
      </c>
      <c r="W62" s="271">
        <v>0</v>
      </c>
      <c r="X62" s="271">
        <v>0</v>
      </c>
      <c r="Y62" s="271">
        <v>0</v>
      </c>
      <c r="Z62" s="271">
        <v>0</v>
      </c>
      <c r="AA62" s="268">
        <v>0</v>
      </c>
      <c r="AB62" s="268">
        <v>0</v>
      </c>
      <c r="AC62" s="295">
        <v>0</v>
      </c>
      <c r="AD62" s="272"/>
      <c r="AE62" s="274"/>
      <c r="AF62" s="223"/>
      <c r="AG62" s="223"/>
    </row>
    <row r="63" spans="1:33">
      <c r="A63" s="292" t="s">
        <v>25</v>
      </c>
      <c r="B63" s="293" t="s">
        <v>3267</v>
      </c>
      <c r="C63" s="293" t="s">
        <v>97</v>
      </c>
      <c r="D63" s="293" t="s">
        <v>98</v>
      </c>
      <c r="E63" s="263">
        <v>0</v>
      </c>
      <c r="F63" s="266">
        <v>0</v>
      </c>
      <c r="G63" s="266">
        <v>0</v>
      </c>
      <c r="H63" s="264">
        <v>0</v>
      </c>
      <c r="I63" s="264">
        <v>0</v>
      </c>
      <c r="J63" s="264">
        <v>0</v>
      </c>
      <c r="K63" s="264">
        <v>0</v>
      </c>
      <c r="L63" s="264">
        <v>0</v>
      </c>
      <c r="M63" s="264">
        <v>0</v>
      </c>
      <c r="N63" s="294">
        <v>0.93</v>
      </c>
      <c r="O63" s="266">
        <v>0</v>
      </c>
      <c r="P63" s="266">
        <v>0</v>
      </c>
      <c r="Q63" s="266">
        <v>0</v>
      </c>
      <c r="R63" s="267">
        <v>0</v>
      </c>
      <c r="S63" s="267">
        <v>0</v>
      </c>
      <c r="T63" s="267">
        <v>0</v>
      </c>
      <c r="U63" s="267">
        <v>0</v>
      </c>
      <c r="V63" s="295">
        <v>0</v>
      </c>
      <c r="W63" s="271">
        <v>0</v>
      </c>
      <c r="X63" s="271">
        <v>0</v>
      </c>
      <c r="Y63" s="271">
        <v>0</v>
      </c>
      <c r="Z63" s="271">
        <v>0</v>
      </c>
      <c r="AA63" s="268">
        <v>0</v>
      </c>
      <c r="AB63" s="268">
        <v>0</v>
      </c>
      <c r="AC63" s="295">
        <v>0</v>
      </c>
      <c r="AD63" s="272"/>
      <c r="AE63" s="274"/>
      <c r="AF63" s="223"/>
      <c r="AG63" s="223"/>
    </row>
    <row r="64" spans="1:33">
      <c r="A64" s="292" t="s">
        <v>25</v>
      </c>
      <c r="B64" s="293" t="s">
        <v>3267</v>
      </c>
      <c r="C64" s="293" t="s">
        <v>99</v>
      </c>
      <c r="D64" s="293" t="s">
        <v>100</v>
      </c>
      <c r="E64" s="263">
        <v>7313</v>
      </c>
      <c r="F64" s="266">
        <v>6480</v>
      </c>
      <c r="G64" s="266">
        <v>833</v>
      </c>
      <c r="H64" s="264">
        <v>7628</v>
      </c>
      <c r="I64" s="264">
        <v>6638</v>
      </c>
      <c r="J64" s="264">
        <v>990</v>
      </c>
      <c r="K64" s="264">
        <v>7609</v>
      </c>
      <c r="L64" s="264">
        <v>6869</v>
      </c>
      <c r="M64" s="264">
        <v>740</v>
      </c>
      <c r="N64" s="294">
        <v>0.93</v>
      </c>
      <c r="O64" s="266">
        <v>7313</v>
      </c>
      <c r="P64" s="266">
        <v>6480</v>
      </c>
      <c r="Q64" s="266">
        <v>833</v>
      </c>
      <c r="R64" s="267">
        <v>0.88609325858061</v>
      </c>
      <c r="S64" s="267">
        <v>0.88609325858061</v>
      </c>
      <c r="T64" s="267">
        <v>0.870214997378081</v>
      </c>
      <c r="U64" s="267">
        <v>0.902746747272966</v>
      </c>
      <c r="V64" s="295">
        <v>0.0158782612025291</v>
      </c>
      <c r="W64" s="271">
        <v>43617</v>
      </c>
      <c r="X64" s="271">
        <v>37072</v>
      </c>
      <c r="Y64" s="271">
        <v>39322</v>
      </c>
      <c r="Z64" s="271">
        <v>33361</v>
      </c>
      <c r="AA64" s="268">
        <v>0.849943829240892</v>
      </c>
      <c r="AB64" s="268">
        <v>0.848405472763339</v>
      </c>
      <c r="AC64" s="295">
        <v>0.00153835647755374</v>
      </c>
      <c r="AD64" s="272"/>
      <c r="AE64" s="274"/>
      <c r="AF64" s="223"/>
      <c r="AG64" s="223"/>
    </row>
    <row r="65" spans="1:33">
      <c r="A65" s="292" t="s">
        <v>25</v>
      </c>
      <c r="B65" s="293" t="s">
        <v>3267</v>
      </c>
      <c r="C65" s="293" t="s">
        <v>107</v>
      </c>
      <c r="D65" s="293" t="s">
        <v>108</v>
      </c>
      <c r="E65" s="263">
        <v>8657</v>
      </c>
      <c r="F65" s="266">
        <v>8033</v>
      </c>
      <c r="G65" s="266">
        <v>624</v>
      </c>
      <c r="H65" s="264">
        <v>10522</v>
      </c>
      <c r="I65" s="264">
        <v>9935</v>
      </c>
      <c r="J65" s="264">
        <v>587</v>
      </c>
      <c r="K65" s="264">
        <v>9924</v>
      </c>
      <c r="L65" s="264">
        <v>9604</v>
      </c>
      <c r="M65" s="264">
        <v>320</v>
      </c>
      <c r="N65" s="294">
        <v>0.93</v>
      </c>
      <c r="O65" s="266">
        <v>8657</v>
      </c>
      <c r="P65" s="266">
        <v>8033</v>
      </c>
      <c r="Q65" s="266">
        <v>624</v>
      </c>
      <c r="R65" s="267">
        <v>0.927919602633707</v>
      </c>
      <c r="S65" s="267">
        <v>0.927919602633707</v>
      </c>
      <c r="T65" s="267">
        <v>0.944212126972059</v>
      </c>
      <c r="U65" s="267">
        <v>0.967754937525191</v>
      </c>
      <c r="V65" s="295">
        <v>-0.0162925243383517</v>
      </c>
      <c r="W65" s="271">
        <v>60307</v>
      </c>
      <c r="X65" s="271">
        <v>57932</v>
      </c>
      <c r="Y65" s="271">
        <v>55010</v>
      </c>
      <c r="Z65" s="271">
        <v>53675</v>
      </c>
      <c r="AA65" s="268">
        <v>0.96061817036165</v>
      </c>
      <c r="AB65" s="268">
        <v>0.975731685148155</v>
      </c>
      <c r="AC65" s="295">
        <v>-0.0151135147865054</v>
      </c>
      <c r="AD65" s="272"/>
      <c r="AE65" s="274"/>
      <c r="AF65" s="223"/>
      <c r="AG65" s="223"/>
    </row>
    <row r="66" spans="1:33">
      <c r="A66" s="292" t="s">
        <v>25</v>
      </c>
      <c r="B66" s="293" t="s">
        <v>3267</v>
      </c>
      <c r="C66" s="293" t="s">
        <v>101</v>
      </c>
      <c r="D66" s="293" t="s">
        <v>102</v>
      </c>
      <c r="E66" s="263">
        <v>7293</v>
      </c>
      <c r="F66" s="266">
        <v>6372</v>
      </c>
      <c r="G66" s="266">
        <v>921</v>
      </c>
      <c r="H66" s="264">
        <v>11274</v>
      </c>
      <c r="I66" s="264">
        <v>10612</v>
      </c>
      <c r="J66" s="264">
        <v>662</v>
      </c>
      <c r="K66" s="264">
        <v>13274</v>
      </c>
      <c r="L66" s="264">
        <v>13032</v>
      </c>
      <c r="M66" s="264">
        <v>242</v>
      </c>
      <c r="N66" s="294">
        <v>0.93</v>
      </c>
      <c r="O66" s="266">
        <v>7293</v>
      </c>
      <c r="P66" s="266">
        <v>6372</v>
      </c>
      <c r="Q66" s="266">
        <v>921</v>
      </c>
      <c r="R66" s="267">
        <v>0.873714520773344</v>
      </c>
      <c r="S66" s="267">
        <v>0.873714520773344</v>
      </c>
      <c r="T66" s="267">
        <v>0.941280823132872</v>
      </c>
      <c r="U66" s="267">
        <v>0.981768871478077</v>
      </c>
      <c r="V66" s="295">
        <v>-0.0675663023595278</v>
      </c>
      <c r="W66" s="271">
        <v>76577</v>
      </c>
      <c r="X66" s="271">
        <v>73491</v>
      </c>
      <c r="Y66" s="271">
        <v>72836</v>
      </c>
      <c r="Z66" s="271">
        <v>71776</v>
      </c>
      <c r="AA66" s="268">
        <v>0.959700693419695</v>
      </c>
      <c r="AB66" s="268">
        <v>0.985446757098138</v>
      </c>
      <c r="AC66" s="295">
        <v>-0.0257460636784431</v>
      </c>
      <c r="AD66" s="272"/>
      <c r="AE66" s="274"/>
      <c r="AF66" s="223"/>
      <c r="AG66" s="223"/>
    </row>
    <row r="67" spans="1:33">
      <c r="A67" s="292" t="s">
        <v>25</v>
      </c>
      <c r="B67" s="293" t="s">
        <v>3267</v>
      </c>
      <c r="C67" s="293" t="s">
        <v>178</v>
      </c>
      <c r="D67" s="293" t="s">
        <v>179</v>
      </c>
      <c r="E67" s="263">
        <v>7609</v>
      </c>
      <c r="F67" s="266">
        <v>7277</v>
      </c>
      <c r="G67" s="266">
        <v>332</v>
      </c>
      <c r="H67" s="264">
        <v>10972</v>
      </c>
      <c r="I67" s="264">
        <v>10426</v>
      </c>
      <c r="J67" s="264">
        <v>546</v>
      </c>
      <c r="K67" s="264">
        <v>6006</v>
      </c>
      <c r="L67" s="264">
        <v>5844</v>
      </c>
      <c r="M67" s="264">
        <v>162</v>
      </c>
      <c r="N67" s="294">
        <v>0.93</v>
      </c>
      <c r="O67" s="266">
        <v>7609</v>
      </c>
      <c r="P67" s="266">
        <v>7277</v>
      </c>
      <c r="Q67" s="266">
        <v>332</v>
      </c>
      <c r="R67" s="267">
        <v>0.956367459587331</v>
      </c>
      <c r="S67" s="267">
        <v>0.956367459587331</v>
      </c>
      <c r="T67" s="267">
        <v>0.950236966824645</v>
      </c>
      <c r="U67" s="267">
        <v>0.973026973026973</v>
      </c>
      <c r="V67" s="295">
        <v>0.00613049276268629</v>
      </c>
      <c r="W67" s="271">
        <v>48519</v>
      </c>
      <c r="X67" s="271">
        <v>46029</v>
      </c>
      <c r="Y67" s="271">
        <v>45541</v>
      </c>
      <c r="Z67" s="271">
        <v>43311</v>
      </c>
      <c r="AA67" s="268">
        <v>0.948679898596426</v>
      </c>
      <c r="AB67" s="268">
        <v>0.951033134977273</v>
      </c>
      <c r="AC67" s="295">
        <v>-0.00235323638084717</v>
      </c>
      <c r="AD67" s="272"/>
      <c r="AE67" s="274"/>
      <c r="AF67" s="223"/>
      <c r="AG67" s="223"/>
    </row>
    <row r="68" spans="1:33">
      <c r="A68" s="292" t="s">
        <v>25</v>
      </c>
      <c r="B68" s="293" t="s">
        <v>3267</v>
      </c>
      <c r="C68" s="293" t="s">
        <v>176</v>
      </c>
      <c r="D68" s="293" t="s">
        <v>177</v>
      </c>
      <c r="E68" s="263">
        <v>11015</v>
      </c>
      <c r="F68" s="266">
        <v>10025</v>
      </c>
      <c r="G68" s="266">
        <v>990</v>
      </c>
      <c r="H68" s="264">
        <v>13514</v>
      </c>
      <c r="I68" s="264">
        <v>12390</v>
      </c>
      <c r="J68" s="264">
        <v>1124</v>
      </c>
      <c r="K68" s="264">
        <v>13106</v>
      </c>
      <c r="L68" s="264">
        <v>12272</v>
      </c>
      <c r="M68" s="264">
        <v>834</v>
      </c>
      <c r="N68" s="294">
        <v>0.93</v>
      </c>
      <c r="O68" s="266">
        <v>11015</v>
      </c>
      <c r="P68" s="266">
        <v>10025</v>
      </c>
      <c r="Q68" s="266">
        <v>990</v>
      </c>
      <c r="R68" s="267">
        <v>0.910122560145256</v>
      </c>
      <c r="S68" s="267">
        <v>0.910122560145256</v>
      </c>
      <c r="T68" s="267">
        <v>0.916826994228208</v>
      </c>
      <c r="U68" s="267">
        <v>0.936365023653289</v>
      </c>
      <c r="V68" s="295">
        <v>-0.00670443408295129</v>
      </c>
      <c r="W68" s="271">
        <v>75304</v>
      </c>
      <c r="X68" s="271">
        <v>69105</v>
      </c>
      <c r="Y68" s="271">
        <v>69595</v>
      </c>
      <c r="Z68" s="271">
        <v>65207</v>
      </c>
      <c r="AA68" s="268">
        <v>0.917680335705939</v>
      </c>
      <c r="AB68" s="268">
        <v>0.936949493498096</v>
      </c>
      <c r="AC68" s="295">
        <v>-0.0192691577921575</v>
      </c>
      <c r="AD68" s="272"/>
      <c r="AE68" s="274"/>
      <c r="AF68" s="223"/>
      <c r="AG68" s="223"/>
    </row>
    <row r="69" spans="1:33">
      <c r="A69" s="292" t="s">
        <v>25</v>
      </c>
      <c r="B69" s="293" t="s">
        <v>3267</v>
      </c>
      <c r="C69" s="293" t="s">
        <v>105</v>
      </c>
      <c r="D69" s="293" t="s">
        <v>106</v>
      </c>
      <c r="E69" s="263">
        <v>12815</v>
      </c>
      <c r="F69" s="266">
        <v>12090</v>
      </c>
      <c r="G69" s="266">
        <v>725</v>
      </c>
      <c r="H69" s="264">
        <v>14533</v>
      </c>
      <c r="I69" s="264">
        <v>13646</v>
      </c>
      <c r="J69" s="264">
        <v>887</v>
      </c>
      <c r="K69" s="264">
        <v>12884</v>
      </c>
      <c r="L69" s="264">
        <v>12608</v>
      </c>
      <c r="M69" s="264">
        <v>276</v>
      </c>
      <c r="N69" s="294">
        <v>0.93</v>
      </c>
      <c r="O69" s="266">
        <v>12815</v>
      </c>
      <c r="P69" s="266">
        <v>12090</v>
      </c>
      <c r="Q69" s="266">
        <v>725</v>
      </c>
      <c r="R69" s="267">
        <v>0.943425673039407</v>
      </c>
      <c r="S69" s="267">
        <v>0.943425673039407</v>
      </c>
      <c r="T69" s="267">
        <v>0.938966490057111</v>
      </c>
      <c r="U69" s="267">
        <v>0.978578081341198</v>
      </c>
      <c r="V69" s="295">
        <v>0.00445918298229553</v>
      </c>
      <c r="W69" s="271">
        <v>78642</v>
      </c>
      <c r="X69" s="271">
        <v>75931</v>
      </c>
      <c r="Y69" s="271">
        <v>72239</v>
      </c>
      <c r="Z69" s="271">
        <v>70316</v>
      </c>
      <c r="AA69" s="268">
        <v>0.965527326365047</v>
      </c>
      <c r="AB69" s="268">
        <v>0.973380030177605</v>
      </c>
      <c r="AC69" s="295">
        <v>-0.0078527038125582</v>
      </c>
      <c r="AD69" s="272"/>
      <c r="AE69" s="274"/>
      <c r="AF69" s="223"/>
      <c r="AG69" s="223"/>
    </row>
    <row r="70" spans="1:33">
      <c r="A70" s="292" t="s">
        <v>25</v>
      </c>
      <c r="B70" s="293" t="s">
        <v>3267</v>
      </c>
      <c r="C70" s="293" t="s">
        <v>109</v>
      </c>
      <c r="D70" s="293" t="s">
        <v>110</v>
      </c>
      <c r="E70" s="263">
        <v>5815</v>
      </c>
      <c r="F70" s="266">
        <v>5460</v>
      </c>
      <c r="G70" s="266">
        <v>355</v>
      </c>
      <c r="H70" s="264">
        <v>13356</v>
      </c>
      <c r="I70" s="264">
        <v>12878</v>
      </c>
      <c r="J70" s="264">
        <v>478</v>
      </c>
      <c r="K70" s="264">
        <v>16951</v>
      </c>
      <c r="L70" s="264">
        <v>16649</v>
      </c>
      <c r="M70" s="264">
        <v>302</v>
      </c>
      <c r="N70" s="294">
        <v>0.93</v>
      </c>
      <c r="O70" s="266">
        <v>5815</v>
      </c>
      <c r="P70" s="266">
        <v>5460</v>
      </c>
      <c r="Q70" s="266">
        <v>355</v>
      </c>
      <c r="R70" s="267">
        <v>0.938950988822012</v>
      </c>
      <c r="S70" s="267">
        <v>0.938950988822012</v>
      </c>
      <c r="T70" s="267">
        <v>0.964210841569332</v>
      </c>
      <c r="U70" s="267">
        <v>0.982183941950327</v>
      </c>
      <c r="V70" s="295">
        <v>-0.0252598527473201</v>
      </c>
      <c r="W70" s="271">
        <v>92392</v>
      </c>
      <c r="X70" s="271">
        <v>90568</v>
      </c>
      <c r="Y70" s="271">
        <v>78890</v>
      </c>
      <c r="Z70" s="271">
        <v>77813</v>
      </c>
      <c r="AA70" s="268">
        <v>0.980258030998355</v>
      </c>
      <c r="AB70" s="268">
        <v>0.986348079604513</v>
      </c>
      <c r="AC70" s="295">
        <v>-0.00609004860615781</v>
      </c>
      <c r="AD70" s="272"/>
      <c r="AE70" s="274"/>
      <c r="AF70" s="223"/>
      <c r="AG70" s="223"/>
    </row>
    <row r="71" spans="1:33">
      <c r="A71" s="292" t="s">
        <v>25</v>
      </c>
      <c r="B71" s="293" t="s">
        <v>3267</v>
      </c>
      <c r="C71" s="293" t="s">
        <v>103</v>
      </c>
      <c r="D71" s="293" t="s">
        <v>104</v>
      </c>
      <c r="E71" s="263">
        <v>0</v>
      </c>
      <c r="F71" s="266">
        <v>0</v>
      </c>
      <c r="G71" s="266">
        <v>0</v>
      </c>
      <c r="H71" s="264">
        <v>0</v>
      </c>
      <c r="I71" s="264">
        <v>0</v>
      </c>
      <c r="J71" s="264">
        <v>0</v>
      </c>
      <c r="K71" s="264">
        <v>0</v>
      </c>
      <c r="L71" s="264">
        <v>0</v>
      </c>
      <c r="M71" s="264">
        <v>0</v>
      </c>
      <c r="N71" s="294">
        <v>0.93</v>
      </c>
      <c r="O71" s="266">
        <v>0</v>
      </c>
      <c r="P71" s="266">
        <v>0</v>
      </c>
      <c r="Q71" s="266">
        <v>0</v>
      </c>
      <c r="R71" s="267">
        <v>0</v>
      </c>
      <c r="S71" s="267">
        <v>0</v>
      </c>
      <c r="T71" s="267">
        <v>0</v>
      </c>
      <c r="U71" s="267">
        <v>0</v>
      </c>
      <c r="V71" s="295">
        <v>0</v>
      </c>
      <c r="W71" s="271">
        <v>8</v>
      </c>
      <c r="X71" s="271">
        <v>0</v>
      </c>
      <c r="Y71" s="271">
        <v>13</v>
      </c>
      <c r="Z71" s="271">
        <v>0</v>
      </c>
      <c r="AA71" s="268">
        <v>0</v>
      </c>
      <c r="AB71" s="268">
        <v>0</v>
      </c>
      <c r="AC71" s="295">
        <v>0</v>
      </c>
      <c r="AD71" s="272"/>
      <c r="AE71" s="274"/>
      <c r="AF71" s="223"/>
      <c r="AG71" s="223"/>
    </row>
    <row r="72" spans="1:33">
      <c r="A72" s="292" t="s">
        <v>25</v>
      </c>
      <c r="B72" s="293" t="s">
        <v>3276</v>
      </c>
      <c r="C72" s="293" t="s">
        <v>3277</v>
      </c>
      <c r="D72" s="293" t="s">
        <v>3278</v>
      </c>
      <c r="E72" s="263">
        <v>0</v>
      </c>
      <c r="F72" s="266">
        <v>0</v>
      </c>
      <c r="G72" s="266">
        <v>0</v>
      </c>
      <c r="H72" s="264">
        <v>0</v>
      </c>
      <c r="I72" s="264">
        <v>0</v>
      </c>
      <c r="J72" s="264">
        <v>0</v>
      </c>
      <c r="K72" s="264">
        <v>0</v>
      </c>
      <c r="L72" s="264">
        <v>0</v>
      </c>
      <c r="M72" s="264">
        <v>0</v>
      </c>
      <c r="N72" s="294">
        <v>0.93</v>
      </c>
      <c r="O72" s="266">
        <v>0</v>
      </c>
      <c r="P72" s="266">
        <v>0</v>
      </c>
      <c r="Q72" s="266">
        <v>0</v>
      </c>
      <c r="R72" s="267">
        <v>0</v>
      </c>
      <c r="S72" s="267">
        <v>0</v>
      </c>
      <c r="T72" s="267">
        <v>0</v>
      </c>
      <c r="U72" s="267">
        <v>0</v>
      </c>
      <c r="V72" s="295">
        <v>0</v>
      </c>
      <c r="W72" s="271">
        <v>0</v>
      </c>
      <c r="X72" s="271">
        <v>0</v>
      </c>
      <c r="Y72" s="271">
        <v>0</v>
      </c>
      <c r="Z72" s="271">
        <v>0</v>
      </c>
      <c r="AA72" s="268">
        <v>0</v>
      </c>
      <c r="AB72" s="268">
        <v>0</v>
      </c>
      <c r="AC72" s="295">
        <v>0</v>
      </c>
      <c r="AD72" s="272"/>
      <c r="AE72" s="274"/>
      <c r="AF72" s="223"/>
      <c r="AG72" s="223"/>
    </row>
    <row r="73" spans="1:33">
      <c r="A73" s="292" t="s">
        <v>25</v>
      </c>
      <c r="B73" s="293" t="s">
        <v>3276</v>
      </c>
      <c r="C73" s="293" t="s">
        <v>182</v>
      </c>
      <c r="D73" s="293" t="s">
        <v>183</v>
      </c>
      <c r="E73" s="263">
        <v>9207</v>
      </c>
      <c r="F73" s="266">
        <v>8812</v>
      </c>
      <c r="G73" s="266">
        <v>395</v>
      </c>
      <c r="H73" s="264">
        <v>10678</v>
      </c>
      <c r="I73" s="264">
        <v>10234</v>
      </c>
      <c r="J73" s="264">
        <v>444</v>
      </c>
      <c r="K73" s="264">
        <v>9928</v>
      </c>
      <c r="L73" s="264">
        <v>9532</v>
      </c>
      <c r="M73" s="264">
        <v>396</v>
      </c>
      <c r="N73" s="294">
        <v>0.93</v>
      </c>
      <c r="O73" s="266">
        <v>9207</v>
      </c>
      <c r="P73" s="266">
        <v>8812</v>
      </c>
      <c r="Q73" s="266">
        <v>395</v>
      </c>
      <c r="R73" s="267">
        <v>0.957097860323667</v>
      </c>
      <c r="S73" s="267">
        <v>0.957097860323667</v>
      </c>
      <c r="T73" s="267">
        <v>0.958419179621652</v>
      </c>
      <c r="U73" s="267">
        <v>0.960112812248187</v>
      </c>
      <c r="V73" s="295">
        <v>-0.00132131929798529</v>
      </c>
      <c r="W73" s="271">
        <v>57160</v>
      </c>
      <c r="X73" s="271">
        <v>54812</v>
      </c>
      <c r="Y73" s="271">
        <v>49963</v>
      </c>
      <c r="Z73" s="271">
        <v>48279</v>
      </c>
      <c r="AA73" s="268">
        <v>0.958922323303009</v>
      </c>
      <c r="AB73" s="268">
        <v>0.966295058343174</v>
      </c>
      <c r="AC73" s="295">
        <v>-0.00737273504016489</v>
      </c>
      <c r="AD73" s="272"/>
      <c r="AE73" s="274"/>
      <c r="AF73" s="223"/>
      <c r="AG73" s="223"/>
    </row>
    <row r="74" spans="1:33">
      <c r="A74" s="292" t="s">
        <v>25</v>
      </c>
      <c r="B74" s="293" t="s">
        <v>3276</v>
      </c>
      <c r="C74" s="293" t="s">
        <v>3279</v>
      </c>
      <c r="D74" s="293" t="s">
        <v>3280</v>
      </c>
      <c r="E74" s="263">
        <v>0</v>
      </c>
      <c r="F74" s="266">
        <v>0</v>
      </c>
      <c r="G74" s="266">
        <v>0</v>
      </c>
      <c r="H74" s="264">
        <v>0</v>
      </c>
      <c r="I74" s="264">
        <v>0</v>
      </c>
      <c r="J74" s="264">
        <v>0</v>
      </c>
      <c r="K74" s="264">
        <v>0</v>
      </c>
      <c r="L74" s="264">
        <v>0</v>
      </c>
      <c r="M74" s="264">
        <v>0</v>
      </c>
      <c r="N74" s="294">
        <v>0.93</v>
      </c>
      <c r="O74" s="266">
        <v>0</v>
      </c>
      <c r="P74" s="266">
        <v>0</v>
      </c>
      <c r="Q74" s="266">
        <v>0</v>
      </c>
      <c r="R74" s="267">
        <v>0</v>
      </c>
      <c r="S74" s="267">
        <v>0</v>
      </c>
      <c r="T74" s="267">
        <v>0</v>
      </c>
      <c r="U74" s="267">
        <v>0</v>
      </c>
      <c r="V74" s="295">
        <v>0</v>
      </c>
      <c r="W74" s="271">
        <v>0</v>
      </c>
      <c r="X74" s="271">
        <v>0</v>
      </c>
      <c r="Y74" s="271">
        <v>0</v>
      </c>
      <c r="Z74" s="271">
        <v>0</v>
      </c>
      <c r="AA74" s="268">
        <v>0</v>
      </c>
      <c r="AB74" s="268">
        <v>0</v>
      </c>
      <c r="AC74" s="295">
        <v>0</v>
      </c>
      <c r="AD74" s="272"/>
      <c r="AE74" s="274"/>
      <c r="AF74" s="223"/>
      <c r="AG74" s="223"/>
    </row>
    <row r="75" spans="1:33">
      <c r="A75" s="292" t="s">
        <v>25</v>
      </c>
      <c r="B75" s="293" t="s">
        <v>3276</v>
      </c>
      <c r="C75" s="293" t="s">
        <v>3281</v>
      </c>
      <c r="D75" s="293" t="s">
        <v>3282</v>
      </c>
      <c r="E75" s="263">
        <v>0</v>
      </c>
      <c r="F75" s="266">
        <v>0</v>
      </c>
      <c r="G75" s="266">
        <v>0</v>
      </c>
      <c r="H75" s="264">
        <v>0</v>
      </c>
      <c r="I75" s="264">
        <v>0</v>
      </c>
      <c r="J75" s="264">
        <v>0</v>
      </c>
      <c r="K75" s="264">
        <v>0</v>
      </c>
      <c r="L75" s="264">
        <v>0</v>
      </c>
      <c r="M75" s="264">
        <v>0</v>
      </c>
      <c r="N75" s="294">
        <v>0.93</v>
      </c>
      <c r="O75" s="266">
        <v>0</v>
      </c>
      <c r="P75" s="266">
        <v>0</v>
      </c>
      <c r="Q75" s="266">
        <v>0</v>
      </c>
      <c r="R75" s="267">
        <v>0</v>
      </c>
      <c r="S75" s="267">
        <v>0</v>
      </c>
      <c r="T75" s="267">
        <v>0</v>
      </c>
      <c r="U75" s="267">
        <v>0</v>
      </c>
      <c r="V75" s="295">
        <v>0</v>
      </c>
      <c r="W75" s="271">
        <v>0</v>
      </c>
      <c r="X75" s="271">
        <v>0</v>
      </c>
      <c r="Y75" s="271">
        <v>0</v>
      </c>
      <c r="Z75" s="271">
        <v>0</v>
      </c>
      <c r="AA75" s="268">
        <v>0</v>
      </c>
      <c r="AB75" s="268">
        <v>0</v>
      </c>
      <c r="AC75" s="295">
        <v>0</v>
      </c>
      <c r="AD75" s="272"/>
      <c r="AE75" s="274"/>
      <c r="AF75" s="223"/>
      <c r="AG75" s="223"/>
    </row>
    <row r="76" spans="1:33">
      <c r="A76" s="292" t="s">
        <v>25</v>
      </c>
      <c r="B76" s="293" t="s">
        <v>3276</v>
      </c>
      <c r="C76" s="293" t="s">
        <v>111</v>
      </c>
      <c r="D76" s="293" t="s">
        <v>112</v>
      </c>
      <c r="E76" s="263">
        <v>7789</v>
      </c>
      <c r="F76" s="266">
        <v>7351</v>
      </c>
      <c r="G76" s="266">
        <v>438</v>
      </c>
      <c r="H76" s="264">
        <v>8739</v>
      </c>
      <c r="I76" s="264">
        <v>8222</v>
      </c>
      <c r="J76" s="264">
        <v>517</v>
      </c>
      <c r="K76" s="264">
        <v>8541</v>
      </c>
      <c r="L76" s="264">
        <v>8100</v>
      </c>
      <c r="M76" s="264">
        <v>441</v>
      </c>
      <c r="N76" s="294">
        <v>0.93</v>
      </c>
      <c r="O76" s="266">
        <v>7789</v>
      </c>
      <c r="P76" s="266">
        <v>7351</v>
      </c>
      <c r="Q76" s="266">
        <v>438</v>
      </c>
      <c r="R76" s="267">
        <v>0.943766850686866</v>
      </c>
      <c r="S76" s="267">
        <v>0.943766850686866</v>
      </c>
      <c r="T76" s="267">
        <v>0.940839913033528</v>
      </c>
      <c r="U76" s="267">
        <v>0.948366701791359</v>
      </c>
      <c r="V76" s="295">
        <v>0.00292693765333818</v>
      </c>
      <c r="W76" s="271">
        <v>47223</v>
      </c>
      <c r="X76" s="271">
        <v>42652</v>
      </c>
      <c r="Y76" s="271">
        <v>42820</v>
      </c>
      <c r="Z76" s="271">
        <v>39082</v>
      </c>
      <c r="AA76" s="268">
        <v>0.903203947229104</v>
      </c>
      <c r="AB76" s="268">
        <v>0.912704343764596</v>
      </c>
      <c r="AC76" s="295">
        <v>-0.00950039653549151</v>
      </c>
      <c r="AD76" s="272"/>
      <c r="AE76" s="274"/>
      <c r="AF76" s="223"/>
      <c r="AG76" s="223"/>
    </row>
    <row r="77" spans="1:33">
      <c r="A77" s="292" t="s">
        <v>25</v>
      </c>
      <c r="B77" s="293" t="s">
        <v>3276</v>
      </c>
      <c r="C77" s="293" t="s">
        <v>123</v>
      </c>
      <c r="D77" s="293" t="s">
        <v>124</v>
      </c>
      <c r="E77" s="263">
        <v>9590</v>
      </c>
      <c r="F77" s="266">
        <v>9187</v>
      </c>
      <c r="G77" s="266">
        <v>403</v>
      </c>
      <c r="H77" s="264">
        <v>10585</v>
      </c>
      <c r="I77" s="264">
        <v>10142</v>
      </c>
      <c r="J77" s="264">
        <v>443</v>
      </c>
      <c r="K77" s="264">
        <v>10569</v>
      </c>
      <c r="L77" s="264">
        <v>10247</v>
      </c>
      <c r="M77" s="264">
        <v>322</v>
      </c>
      <c r="N77" s="294">
        <v>0.93</v>
      </c>
      <c r="O77" s="266">
        <v>9590</v>
      </c>
      <c r="P77" s="266">
        <v>9187</v>
      </c>
      <c r="Q77" s="266">
        <v>403</v>
      </c>
      <c r="R77" s="267">
        <v>0.957977059436913</v>
      </c>
      <c r="S77" s="267">
        <v>0.957977059436913</v>
      </c>
      <c r="T77" s="267">
        <v>0.958148323098725</v>
      </c>
      <c r="U77" s="267">
        <v>0.969533541489261</v>
      </c>
      <c r="V77" s="295">
        <v>-0.000171263661811194</v>
      </c>
      <c r="W77" s="271">
        <v>59529</v>
      </c>
      <c r="X77" s="271">
        <v>56704</v>
      </c>
      <c r="Y77" s="271">
        <v>53058</v>
      </c>
      <c r="Z77" s="271">
        <v>50950</v>
      </c>
      <c r="AA77" s="268">
        <v>0.952544138151153</v>
      </c>
      <c r="AB77" s="268">
        <v>0.960269893324287</v>
      </c>
      <c r="AC77" s="295">
        <v>-0.00772575517313334</v>
      </c>
      <c r="AD77" s="272"/>
      <c r="AE77" s="274"/>
      <c r="AF77" s="223"/>
      <c r="AG77" s="223"/>
    </row>
    <row r="78" spans="1:33">
      <c r="A78" s="292" t="s">
        <v>25</v>
      </c>
      <c r="B78" s="293" t="s">
        <v>3276</v>
      </c>
      <c r="C78" s="293" t="s">
        <v>117</v>
      </c>
      <c r="D78" s="293" t="s">
        <v>118</v>
      </c>
      <c r="E78" s="263">
        <v>6053</v>
      </c>
      <c r="F78" s="266">
        <v>5820</v>
      </c>
      <c r="G78" s="266">
        <v>233</v>
      </c>
      <c r="H78" s="264">
        <v>6618</v>
      </c>
      <c r="I78" s="264">
        <v>6312</v>
      </c>
      <c r="J78" s="264">
        <v>306</v>
      </c>
      <c r="K78" s="264">
        <v>6746</v>
      </c>
      <c r="L78" s="264">
        <v>6522</v>
      </c>
      <c r="M78" s="264">
        <v>224</v>
      </c>
      <c r="N78" s="294">
        <v>0.93</v>
      </c>
      <c r="O78" s="266">
        <v>6053</v>
      </c>
      <c r="P78" s="266">
        <v>5820</v>
      </c>
      <c r="Q78" s="266">
        <v>233</v>
      </c>
      <c r="R78" s="267">
        <v>0.961506690897076</v>
      </c>
      <c r="S78" s="267">
        <v>0.961506690897076</v>
      </c>
      <c r="T78" s="267">
        <v>0.953762466001813</v>
      </c>
      <c r="U78" s="267">
        <v>0.966795137859472</v>
      </c>
      <c r="V78" s="295">
        <v>0.00774422489526261</v>
      </c>
      <c r="W78" s="271">
        <v>37148</v>
      </c>
      <c r="X78" s="271">
        <v>35396</v>
      </c>
      <c r="Y78" s="271">
        <v>33642</v>
      </c>
      <c r="Z78" s="271">
        <v>32340</v>
      </c>
      <c r="AA78" s="268">
        <v>0.952837299450845</v>
      </c>
      <c r="AB78" s="268">
        <v>0.961298377028714</v>
      </c>
      <c r="AC78" s="295">
        <v>-0.00846107757786885</v>
      </c>
      <c r="AD78" s="272"/>
      <c r="AE78" s="274"/>
      <c r="AF78" s="223"/>
      <c r="AG78" s="223"/>
    </row>
    <row r="79" spans="1:33">
      <c r="A79" s="292" t="s">
        <v>25</v>
      </c>
      <c r="B79" s="293" t="s">
        <v>3276</v>
      </c>
      <c r="C79" s="293" t="s">
        <v>115</v>
      </c>
      <c r="D79" s="293" t="s">
        <v>116</v>
      </c>
      <c r="E79" s="263">
        <v>8520</v>
      </c>
      <c r="F79" s="266">
        <v>8158</v>
      </c>
      <c r="G79" s="266">
        <v>362</v>
      </c>
      <c r="H79" s="264">
        <v>10225</v>
      </c>
      <c r="I79" s="264">
        <v>9725</v>
      </c>
      <c r="J79" s="264">
        <v>500</v>
      </c>
      <c r="K79" s="264">
        <v>10132</v>
      </c>
      <c r="L79" s="264">
        <v>9790</v>
      </c>
      <c r="M79" s="264">
        <v>342</v>
      </c>
      <c r="N79" s="294">
        <v>0.93</v>
      </c>
      <c r="O79" s="266">
        <v>8520</v>
      </c>
      <c r="P79" s="266">
        <v>8158</v>
      </c>
      <c r="Q79" s="266">
        <v>362</v>
      </c>
      <c r="R79" s="267">
        <v>0.957511737089202</v>
      </c>
      <c r="S79" s="267">
        <v>0.957511737089202</v>
      </c>
      <c r="T79" s="267">
        <v>0.951100244498778</v>
      </c>
      <c r="U79" s="267">
        <v>0.966245558626135</v>
      </c>
      <c r="V79" s="295">
        <v>0.00641149259042439</v>
      </c>
      <c r="W79" s="271">
        <v>56315</v>
      </c>
      <c r="X79" s="271">
        <v>54065</v>
      </c>
      <c r="Y79" s="271">
        <v>48894</v>
      </c>
      <c r="Z79" s="271">
        <v>47240</v>
      </c>
      <c r="AA79" s="268">
        <v>0.960046168871526</v>
      </c>
      <c r="AB79" s="268">
        <v>0.966171718411257</v>
      </c>
      <c r="AC79" s="295">
        <v>-0.00612554953973077</v>
      </c>
      <c r="AD79" s="272"/>
      <c r="AE79" s="274"/>
      <c r="AF79" s="223"/>
      <c r="AG79" s="223"/>
    </row>
    <row r="80" spans="1:33">
      <c r="A80" s="292" t="s">
        <v>25</v>
      </c>
      <c r="B80" s="293" t="s">
        <v>3276</v>
      </c>
      <c r="C80" s="293" t="s">
        <v>113</v>
      </c>
      <c r="D80" s="293" t="s">
        <v>114</v>
      </c>
      <c r="E80" s="263">
        <v>10560</v>
      </c>
      <c r="F80" s="266">
        <v>9919</v>
      </c>
      <c r="G80" s="266">
        <v>641</v>
      </c>
      <c r="H80" s="264">
        <v>11543</v>
      </c>
      <c r="I80" s="264">
        <v>10958</v>
      </c>
      <c r="J80" s="264">
        <v>585</v>
      </c>
      <c r="K80" s="264">
        <v>11570</v>
      </c>
      <c r="L80" s="264">
        <v>11194</v>
      </c>
      <c r="M80" s="264">
        <v>376</v>
      </c>
      <c r="N80" s="294">
        <v>0.93</v>
      </c>
      <c r="O80" s="266">
        <v>10560</v>
      </c>
      <c r="P80" s="266">
        <v>9919</v>
      </c>
      <c r="Q80" s="266">
        <v>641</v>
      </c>
      <c r="R80" s="267">
        <v>0.939299242424242</v>
      </c>
      <c r="S80" s="267">
        <v>0.939299242424242</v>
      </c>
      <c r="T80" s="267">
        <v>0.949319934159231</v>
      </c>
      <c r="U80" s="267">
        <v>0.967502160760588</v>
      </c>
      <c r="V80" s="295">
        <v>-0.0100206917349882</v>
      </c>
      <c r="W80" s="271">
        <v>65843</v>
      </c>
      <c r="X80" s="271">
        <v>62961</v>
      </c>
      <c r="Y80" s="271">
        <v>58126</v>
      </c>
      <c r="Z80" s="271">
        <v>56434</v>
      </c>
      <c r="AA80" s="268">
        <v>0.956229211913187</v>
      </c>
      <c r="AB80" s="268">
        <v>0.970890823383684</v>
      </c>
      <c r="AC80" s="295">
        <v>-0.0146616114704963</v>
      </c>
      <c r="AD80" s="272"/>
      <c r="AE80" s="274"/>
      <c r="AF80" s="223"/>
      <c r="AG80" s="223"/>
    </row>
    <row r="81" spans="1:33">
      <c r="A81" s="292" t="s">
        <v>25</v>
      </c>
      <c r="B81" s="293" t="s">
        <v>3276</v>
      </c>
      <c r="C81" s="293" t="s">
        <v>119</v>
      </c>
      <c r="D81" s="293" t="s">
        <v>120</v>
      </c>
      <c r="E81" s="263">
        <v>2722</v>
      </c>
      <c r="F81" s="266">
        <v>2607</v>
      </c>
      <c r="G81" s="266">
        <v>115</v>
      </c>
      <c r="H81" s="264">
        <v>3190</v>
      </c>
      <c r="I81" s="264">
        <v>3053</v>
      </c>
      <c r="J81" s="264">
        <v>137</v>
      </c>
      <c r="K81" s="264">
        <v>3530</v>
      </c>
      <c r="L81" s="264">
        <v>3418</v>
      </c>
      <c r="M81" s="264">
        <v>112</v>
      </c>
      <c r="N81" s="294">
        <v>0.93</v>
      </c>
      <c r="O81" s="266">
        <v>2722</v>
      </c>
      <c r="P81" s="266">
        <v>2607</v>
      </c>
      <c r="Q81" s="266">
        <v>115</v>
      </c>
      <c r="R81" s="267">
        <v>0.957751653196179</v>
      </c>
      <c r="S81" s="267">
        <v>0.957751653196179</v>
      </c>
      <c r="T81" s="267">
        <v>0.95705329153605</v>
      </c>
      <c r="U81" s="267">
        <v>0.968271954674221</v>
      </c>
      <c r="V81" s="295">
        <v>0.000698361660129154</v>
      </c>
      <c r="W81" s="271">
        <v>18440</v>
      </c>
      <c r="X81" s="271">
        <v>17669</v>
      </c>
      <c r="Y81" s="271">
        <v>16963</v>
      </c>
      <c r="Z81" s="271">
        <v>16374</v>
      </c>
      <c r="AA81" s="268">
        <v>0.958188720173536</v>
      </c>
      <c r="AB81" s="268">
        <v>0.965277368390025</v>
      </c>
      <c r="AC81" s="295">
        <v>-0.00708864821648947</v>
      </c>
      <c r="AD81" s="272"/>
      <c r="AE81" s="274"/>
      <c r="AF81" s="223"/>
      <c r="AG81" s="223"/>
    </row>
    <row r="82" spans="1:33">
      <c r="A82" s="292" t="s">
        <v>25</v>
      </c>
      <c r="B82" s="293" t="s">
        <v>3276</v>
      </c>
      <c r="C82" s="293" t="s">
        <v>121</v>
      </c>
      <c r="D82" s="293" t="s">
        <v>122</v>
      </c>
      <c r="E82" s="263">
        <v>0</v>
      </c>
      <c r="F82" s="266">
        <v>0</v>
      </c>
      <c r="G82" s="266">
        <v>0</v>
      </c>
      <c r="H82" s="264">
        <v>0</v>
      </c>
      <c r="I82" s="264">
        <v>0</v>
      </c>
      <c r="J82" s="264">
        <v>0</v>
      </c>
      <c r="K82" s="264">
        <v>0</v>
      </c>
      <c r="L82" s="264">
        <v>0</v>
      </c>
      <c r="M82" s="264">
        <v>0</v>
      </c>
      <c r="N82" s="294">
        <v>0.93</v>
      </c>
      <c r="O82" s="266">
        <v>0</v>
      </c>
      <c r="P82" s="266">
        <v>0</v>
      </c>
      <c r="Q82" s="266">
        <v>0</v>
      </c>
      <c r="R82" s="267">
        <v>0</v>
      </c>
      <c r="S82" s="267">
        <v>0</v>
      </c>
      <c r="T82" s="267">
        <v>0</v>
      </c>
      <c r="U82" s="267">
        <v>0</v>
      </c>
      <c r="V82" s="295">
        <v>0</v>
      </c>
      <c r="W82" s="271">
        <v>0</v>
      </c>
      <c r="X82" s="271">
        <v>0</v>
      </c>
      <c r="Y82" s="271">
        <v>0</v>
      </c>
      <c r="Z82" s="271">
        <v>0</v>
      </c>
      <c r="AA82" s="268">
        <v>0</v>
      </c>
      <c r="AB82" s="268">
        <v>0</v>
      </c>
      <c r="AC82" s="295">
        <v>0</v>
      </c>
      <c r="AD82" s="272"/>
      <c r="AE82" s="274"/>
      <c r="AF82" s="223"/>
      <c r="AG82" s="223"/>
    </row>
    <row r="83" spans="1:33">
      <c r="A83" s="292" t="s">
        <v>25</v>
      </c>
      <c r="B83" s="293" t="s">
        <v>3276</v>
      </c>
      <c r="C83" s="293" t="s">
        <v>127</v>
      </c>
      <c r="D83" s="293" t="s">
        <v>128</v>
      </c>
      <c r="E83" s="263">
        <v>3768</v>
      </c>
      <c r="F83" s="266">
        <v>3691</v>
      </c>
      <c r="G83" s="266">
        <v>77</v>
      </c>
      <c r="H83" s="264">
        <v>4350</v>
      </c>
      <c r="I83" s="264">
        <v>4249</v>
      </c>
      <c r="J83" s="264">
        <v>101</v>
      </c>
      <c r="K83" s="264">
        <v>4027</v>
      </c>
      <c r="L83" s="264">
        <v>3929</v>
      </c>
      <c r="M83" s="264">
        <v>98</v>
      </c>
      <c r="N83" s="294">
        <v>0.93</v>
      </c>
      <c r="O83" s="266">
        <v>3768</v>
      </c>
      <c r="P83" s="266">
        <v>3691</v>
      </c>
      <c r="Q83" s="266">
        <v>77</v>
      </c>
      <c r="R83" s="267">
        <v>0.979564755838641</v>
      </c>
      <c r="S83" s="267">
        <v>0.979564755838641</v>
      </c>
      <c r="T83" s="267">
        <v>0.976781609195402</v>
      </c>
      <c r="U83" s="267">
        <v>0.975664266203129</v>
      </c>
      <c r="V83" s="295">
        <v>0.00278314664323898</v>
      </c>
      <c r="W83" s="271">
        <v>23524</v>
      </c>
      <c r="X83" s="271">
        <v>23019</v>
      </c>
      <c r="Y83" s="271">
        <v>20752</v>
      </c>
      <c r="Z83" s="271">
        <v>20278</v>
      </c>
      <c r="AA83" s="268">
        <v>0.978532562489373</v>
      </c>
      <c r="AB83" s="268">
        <v>0.977158828064765</v>
      </c>
      <c r="AC83" s="295">
        <v>0.00137373442460775</v>
      </c>
      <c r="AD83" s="272"/>
      <c r="AE83" s="274"/>
      <c r="AF83" s="223"/>
      <c r="AG83" s="223"/>
    </row>
    <row r="84" spans="1:33">
      <c r="A84" s="292" t="s">
        <v>25</v>
      </c>
      <c r="B84" s="293" t="s">
        <v>3276</v>
      </c>
      <c r="C84" s="293" t="s">
        <v>125</v>
      </c>
      <c r="D84" s="293" t="s">
        <v>126</v>
      </c>
      <c r="E84" s="263">
        <v>7390</v>
      </c>
      <c r="F84" s="266">
        <v>7094</v>
      </c>
      <c r="G84" s="266">
        <v>296</v>
      </c>
      <c r="H84" s="264">
        <v>9404</v>
      </c>
      <c r="I84" s="264">
        <v>9036</v>
      </c>
      <c r="J84" s="264">
        <v>368</v>
      </c>
      <c r="K84" s="264">
        <v>9460</v>
      </c>
      <c r="L84" s="264">
        <v>9155</v>
      </c>
      <c r="M84" s="264">
        <v>305</v>
      </c>
      <c r="N84" s="294">
        <v>0.93</v>
      </c>
      <c r="O84" s="266">
        <v>7390</v>
      </c>
      <c r="P84" s="266">
        <v>7094</v>
      </c>
      <c r="Q84" s="266">
        <v>296</v>
      </c>
      <c r="R84" s="267">
        <v>0.959945872801083</v>
      </c>
      <c r="S84" s="267">
        <v>0.959945872801083</v>
      </c>
      <c r="T84" s="267">
        <v>0.960867715865589</v>
      </c>
      <c r="U84" s="267">
        <v>0.967758985200846</v>
      </c>
      <c r="V84" s="295">
        <v>-0.000921843064506489</v>
      </c>
      <c r="W84" s="271">
        <v>52865</v>
      </c>
      <c r="X84" s="271">
        <v>51138</v>
      </c>
      <c r="Y84" s="271">
        <v>46129</v>
      </c>
      <c r="Z84" s="271">
        <v>44767</v>
      </c>
      <c r="AA84" s="268">
        <v>0.967331883098458</v>
      </c>
      <c r="AB84" s="268">
        <v>0.970474105226647</v>
      </c>
      <c r="AC84" s="295">
        <v>-0.00314222212818871</v>
      </c>
      <c r="AD84" s="272"/>
      <c r="AE84" s="274"/>
      <c r="AF84" s="223"/>
      <c r="AG84" s="223"/>
    </row>
    <row r="85" spans="1:33">
      <c r="A85" s="292" t="s">
        <v>25</v>
      </c>
      <c r="B85" s="293" t="s">
        <v>3276</v>
      </c>
      <c r="C85" s="293" t="s">
        <v>180</v>
      </c>
      <c r="D85" s="293" t="s">
        <v>181</v>
      </c>
      <c r="E85" s="263">
        <v>7429</v>
      </c>
      <c r="F85" s="266">
        <v>6999</v>
      </c>
      <c r="G85" s="266">
        <v>430</v>
      </c>
      <c r="H85" s="264">
        <v>6666</v>
      </c>
      <c r="I85" s="264">
        <v>6275</v>
      </c>
      <c r="J85" s="264">
        <v>391</v>
      </c>
      <c r="K85" s="264">
        <v>8234</v>
      </c>
      <c r="L85" s="264">
        <v>7997</v>
      </c>
      <c r="M85" s="264">
        <v>237</v>
      </c>
      <c r="N85" s="294">
        <v>0.93</v>
      </c>
      <c r="O85" s="266">
        <v>7429</v>
      </c>
      <c r="P85" s="266">
        <v>6999</v>
      </c>
      <c r="Q85" s="266">
        <v>430</v>
      </c>
      <c r="R85" s="267">
        <v>0.942118723919774</v>
      </c>
      <c r="S85" s="267">
        <v>0.942118723919774</v>
      </c>
      <c r="T85" s="267">
        <v>0.941344134413441</v>
      </c>
      <c r="U85" s="267">
        <v>0.971216905513724</v>
      </c>
      <c r="V85" s="295">
        <v>0.000774589506332468</v>
      </c>
      <c r="W85" s="271">
        <v>44449</v>
      </c>
      <c r="X85" s="271">
        <v>42545</v>
      </c>
      <c r="Y85" s="271">
        <v>41447</v>
      </c>
      <c r="Z85" s="271">
        <v>39963</v>
      </c>
      <c r="AA85" s="268">
        <v>0.957164390649958</v>
      </c>
      <c r="AB85" s="268">
        <v>0.964195237290998</v>
      </c>
      <c r="AC85" s="295">
        <v>-0.0070308466410397</v>
      </c>
      <c r="AD85" s="272"/>
      <c r="AE85" s="274"/>
      <c r="AF85" s="223"/>
      <c r="AG85" s="223"/>
    </row>
    <row r="86" spans="1:33">
      <c r="A86" s="292" t="s">
        <v>25</v>
      </c>
      <c r="B86" s="293" t="s">
        <v>3283</v>
      </c>
      <c r="C86" s="293" t="s">
        <v>3284</v>
      </c>
      <c r="D86" s="293" t="s">
        <v>3285</v>
      </c>
      <c r="E86" s="263">
        <v>0</v>
      </c>
      <c r="F86" s="266">
        <v>0</v>
      </c>
      <c r="G86" s="266">
        <v>0</v>
      </c>
      <c r="H86" s="264">
        <v>0</v>
      </c>
      <c r="I86" s="264">
        <v>0</v>
      </c>
      <c r="J86" s="264">
        <v>0</v>
      </c>
      <c r="K86" s="264">
        <v>0</v>
      </c>
      <c r="L86" s="264">
        <v>0</v>
      </c>
      <c r="M86" s="264">
        <v>0</v>
      </c>
      <c r="N86" s="294">
        <v>0.93</v>
      </c>
      <c r="O86" s="266">
        <v>0</v>
      </c>
      <c r="P86" s="266">
        <v>0</v>
      </c>
      <c r="Q86" s="266">
        <v>0</v>
      </c>
      <c r="R86" s="267">
        <v>0</v>
      </c>
      <c r="S86" s="267">
        <v>0</v>
      </c>
      <c r="T86" s="267">
        <v>0</v>
      </c>
      <c r="U86" s="267">
        <v>0</v>
      </c>
      <c r="V86" s="295">
        <v>0</v>
      </c>
      <c r="W86" s="271">
        <v>0</v>
      </c>
      <c r="X86" s="271">
        <v>0</v>
      </c>
      <c r="Y86" s="271">
        <v>0</v>
      </c>
      <c r="Z86" s="271">
        <v>0</v>
      </c>
      <c r="AA86" s="268">
        <v>0</v>
      </c>
      <c r="AB86" s="268">
        <v>0</v>
      </c>
      <c r="AC86" s="295">
        <v>0</v>
      </c>
      <c r="AD86" s="272"/>
      <c r="AE86" s="274"/>
      <c r="AF86" s="223"/>
      <c r="AG86" s="223"/>
    </row>
    <row r="87" spans="1:33">
      <c r="A87" s="292" t="s">
        <v>25</v>
      </c>
      <c r="B87" s="293" t="s">
        <v>3283</v>
      </c>
      <c r="C87" s="293" t="s">
        <v>3286</v>
      </c>
      <c r="D87" s="293" t="s">
        <v>3287</v>
      </c>
      <c r="E87" s="263">
        <v>0</v>
      </c>
      <c r="F87" s="266">
        <v>0</v>
      </c>
      <c r="G87" s="266">
        <v>0</v>
      </c>
      <c r="H87" s="264">
        <v>0</v>
      </c>
      <c r="I87" s="264">
        <v>0</v>
      </c>
      <c r="J87" s="264">
        <v>0</v>
      </c>
      <c r="K87" s="264">
        <v>0</v>
      </c>
      <c r="L87" s="264">
        <v>0</v>
      </c>
      <c r="M87" s="264">
        <v>0</v>
      </c>
      <c r="N87" s="294">
        <v>0.93</v>
      </c>
      <c r="O87" s="266">
        <v>0</v>
      </c>
      <c r="P87" s="266">
        <v>0</v>
      </c>
      <c r="Q87" s="266">
        <v>0</v>
      </c>
      <c r="R87" s="267">
        <v>0</v>
      </c>
      <c r="S87" s="267">
        <v>0</v>
      </c>
      <c r="T87" s="267">
        <v>0</v>
      </c>
      <c r="U87" s="267">
        <v>0</v>
      </c>
      <c r="V87" s="295">
        <v>0</v>
      </c>
      <c r="W87" s="271">
        <v>0</v>
      </c>
      <c r="X87" s="271">
        <v>0</v>
      </c>
      <c r="Y87" s="271">
        <v>0</v>
      </c>
      <c r="Z87" s="271">
        <v>0</v>
      </c>
      <c r="AA87" s="268">
        <v>0</v>
      </c>
      <c r="AB87" s="268">
        <v>0</v>
      </c>
      <c r="AC87" s="295">
        <v>0</v>
      </c>
      <c r="AD87" s="272"/>
      <c r="AE87" s="274"/>
      <c r="AF87" s="223"/>
      <c r="AG87" s="223"/>
    </row>
    <row r="88" spans="1:33">
      <c r="A88" s="292" t="s">
        <v>25</v>
      </c>
      <c r="B88" s="293" t="s">
        <v>3283</v>
      </c>
      <c r="C88" s="293" t="s">
        <v>3288</v>
      </c>
      <c r="D88" s="293" t="s">
        <v>3289</v>
      </c>
      <c r="E88" s="263">
        <v>0</v>
      </c>
      <c r="F88" s="266">
        <v>0</v>
      </c>
      <c r="G88" s="266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94">
        <v>0.93</v>
      </c>
      <c r="O88" s="266">
        <v>0</v>
      </c>
      <c r="P88" s="266">
        <v>0</v>
      </c>
      <c r="Q88" s="266">
        <v>0</v>
      </c>
      <c r="R88" s="267">
        <v>0</v>
      </c>
      <c r="S88" s="267">
        <v>0</v>
      </c>
      <c r="T88" s="267">
        <v>0</v>
      </c>
      <c r="U88" s="267">
        <v>0</v>
      </c>
      <c r="V88" s="295">
        <v>0</v>
      </c>
      <c r="W88" s="271">
        <v>0</v>
      </c>
      <c r="X88" s="271">
        <v>0</v>
      </c>
      <c r="Y88" s="271">
        <v>0</v>
      </c>
      <c r="Z88" s="271">
        <v>0</v>
      </c>
      <c r="AA88" s="268">
        <v>0</v>
      </c>
      <c r="AB88" s="268">
        <v>0</v>
      </c>
      <c r="AC88" s="295">
        <v>0</v>
      </c>
      <c r="AD88" s="272"/>
      <c r="AE88" s="274"/>
      <c r="AF88" s="223"/>
      <c r="AG88" s="223"/>
    </row>
    <row r="89" spans="1:33">
      <c r="A89" s="292" t="s">
        <v>25</v>
      </c>
      <c r="B89" s="293" t="s">
        <v>3283</v>
      </c>
      <c r="C89" s="293" t="s">
        <v>3290</v>
      </c>
      <c r="D89" s="293" t="s">
        <v>3291</v>
      </c>
      <c r="E89" s="263">
        <v>0</v>
      </c>
      <c r="F89" s="266">
        <v>0</v>
      </c>
      <c r="G89" s="266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94">
        <v>0.93</v>
      </c>
      <c r="O89" s="266">
        <v>0</v>
      </c>
      <c r="P89" s="266">
        <v>0</v>
      </c>
      <c r="Q89" s="266">
        <v>0</v>
      </c>
      <c r="R89" s="267">
        <v>0</v>
      </c>
      <c r="S89" s="267">
        <v>0</v>
      </c>
      <c r="T89" s="267">
        <v>0</v>
      </c>
      <c r="U89" s="267">
        <v>0</v>
      </c>
      <c r="V89" s="295">
        <v>0</v>
      </c>
      <c r="W89" s="271">
        <v>0</v>
      </c>
      <c r="X89" s="271">
        <v>0</v>
      </c>
      <c r="Y89" s="271">
        <v>0</v>
      </c>
      <c r="Z89" s="271">
        <v>0</v>
      </c>
      <c r="AA89" s="268">
        <v>0</v>
      </c>
      <c r="AB89" s="268">
        <v>0</v>
      </c>
      <c r="AC89" s="295">
        <v>0</v>
      </c>
      <c r="AD89" s="272"/>
      <c r="AE89" s="274"/>
      <c r="AF89" s="223"/>
      <c r="AG89" s="223"/>
    </row>
    <row r="90" spans="1:33">
      <c r="A90" s="292" t="s">
        <v>25</v>
      </c>
      <c r="B90" s="293" t="s">
        <v>3283</v>
      </c>
      <c r="C90" s="293" t="s">
        <v>136</v>
      </c>
      <c r="D90" s="293" t="s">
        <v>137</v>
      </c>
      <c r="E90" s="263">
        <v>5286</v>
      </c>
      <c r="F90" s="266">
        <v>5134</v>
      </c>
      <c r="G90" s="266">
        <v>152</v>
      </c>
      <c r="H90" s="264">
        <v>5749</v>
      </c>
      <c r="I90" s="264">
        <v>5501</v>
      </c>
      <c r="J90" s="264">
        <v>248</v>
      </c>
      <c r="K90" s="264">
        <v>5618</v>
      </c>
      <c r="L90" s="264">
        <v>5458</v>
      </c>
      <c r="M90" s="264">
        <v>160</v>
      </c>
      <c r="N90" s="294">
        <v>0.93</v>
      </c>
      <c r="O90" s="266">
        <v>5286</v>
      </c>
      <c r="P90" s="266">
        <v>5134</v>
      </c>
      <c r="Q90" s="266">
        <v>152</v>
      </c>
      <c r="R90" s="267">
        <v>0.971244797578509</v>
      </c>
      <c r="S90" s="267">
        <v>0.971244797578509</v>
      </c>
      <c r="T90" s="267">
        <v>0.956862062967473</v>
      </c>
      <c r="U90" s="267">
        <v>0.971520113919544</v>
      </c>
      <c r="V90" s="295">
        <v>0.0143827346110367</v>
      </c>
      <c r="W90" s="271">
        <v>31512</v>
      </c>
      <c r="X90" s="271">
        <v>28479</v>
      </c>
      <c r="Y90" s="271">
        <v>27761</v>
      </c>
      <c r="Z90" s="271">
        <v>25453</v>
      </c>
      <c r="AA90" s="268">
        <v>0.903750952018279</v>
      </c>
      <c r="AB90" s="268">
        <v>0.916861784517849</v>
      </c>
      <c r="AC90" s="295">
        <v>-0.0131108324995701</v>
      </c>
      <c r="AD90" s="272"/>
      <c r="AE90" s="274"/>
      <c r="AF90" s="223"/>
      <c r="AG90" s="223"/>
    </row>
    <row r="91" spans="1:33">
      <c r="A91" s="292" t="s">
        <v>25</v>
      </c>
      <c r="B91" s="293" t="s">
        <v>3283</v>
      </c>
      <c r="C91" s="293" t="s">
        <v>129</v>
      </c>
      <c r="D91" s="293" t="s">
        <v>130</v>
      </c>
      <c r="E91" s="263">
        <v>10435</v>
      </c>
      <c r="F91" s="266">
        <v>9822</v>
      </c>
      <c r="G91" s="266">
        <v>613</v>
      </c>
      <c r="H91" s="264">
        <v>12196</v>
      </c>
      <c r="I91" s="264">
        <v>11354</v>
      </c>
      <c r="J91" s="264">
        <v>842</v>
      </c>
      <c r="K91" s="264">
        <v>12095</v>
      </c>
      <c r="L91" s="264">
        <v>11572</v>
      </c>
      <c r="M91" s="264">
        <v>523</v>
      </c>
      <c r="N91" s="294">
        <v>0.93</v>
      </c>
      <c r="O91" s="266">
        <v>10435</v>
      </c>
      <c r="P91" s="266">
        <v>9822</v>
      </c>
      <c r="Q91" s="266">
        <v>613</v>
      </c>
      <c r="R91" s="267">
        <v>0.941255390512698</v>
      </c>
      <c r="S91" s="267">
        <v>0.941255390512698</v>
      </c>
      <c r="T91" s="267">
        <v>0.930960970810102</v>
      </c>
      <c r="U91" s="267">
        <v>0.956758991318727</v>
      </c>
      <c r="V91" s="295">
        <v>0.010294419702596</v>
      </c>
      <c r="W91" s="271">
        <v>68724</v>
      </c>
      <c r="X91" s="271">
        <v>64484</v>
      </c>
      <c r="Y91" s="271">
        <v>63716</v>
      </c>
      <c r="Z91" s="271">
        <v>60320</v>
      </c>
      <c r="AA91" s="268">
        <v>0.938303940399278</v>
      </c>
      <c r="AB91" s="268">
        <v>0.946700985623705</v>
      </c>
      <c r="AC91" s="295">
        <v>-0.00839704522442697</v>
      </c>
      <c r="AD91" s="272"/>
      <c r="AE91" s="274"/>
      <c r="AF91" s="223"/>
      <c r="AG91" s="223"/>
    </row>
    <row r="92" spans="1:33">
      <c r="A92" s="292" t="s">
        <v>25</v>
      </c>
      <c r="B92" s="293" t="s">
        <v>3283</v>
      </c>
      <c r="C92" s="293" t="s">
        <v>140</v>
      </c>
      <c r="D92" s="293" t="s">
        <v>141</v>
      </c>
      <c r="E92" s="263">
        <v>15654</v>
      </c>
      <c r="F92" s="266">
        <v>14917</v>
      </c>
      <c r="G92" s="266">
        <v>737</v>
      </c>
      <c r="H92" s="264">
        <v>19307</v>
      </c>
      <c r="I92" s="264">
        <v>18341</v>
      </c>
      <c r="J92" s="264">
        <v>966</v>
      </c>
      <c r="K92" s="264">
        <v>19055</v>
      </c>
      <c r="L92" s="264">
        <v>18486</v>
      </c>
      <c r="M92" s="264">
        <v>569</v>
      </c>
      <c r="N92" s="294">
        <v>0.93</v>
      </c>
      <c r="O92" s="266">
        <v>15654</v>
      </c>
      <c r="P92" s="266">
        <v>14917</v>
      </c>
      <c r="Q92" s="266">
        <v>737</v>
      </c>
      <c r="R92" s="267">
        <v>0.952919381627699</v>
      </c>
      <c r="S92" s="267">
        <v>0.952919381627699</v>
      </c>
      <c r="T92" s="267">
        <v>0.949966333454188</v>
      </c>
      <c r="U92" s="267">
        <v>0.970139071109945</v>
      </c>
      <c r="V92" s="295">
        <v>0.00295304817351139</v>
      </c>
      <c r="W92" s="271">
        <v>106601</v>
      </c>
      <c r="X92" s="271">
        <v>102030</v>
      </c>
      <c r="Y92" s="271">
        <v>96548</v>
      </c>
      <c r="Z92" s="271">
        <v>93266</v>
      </c>
      <c r="AA92" s="268">
        <v>0.957120477293834</v>
      </c>
      <c r="AB92" s="268">
        <v>0.966006545966773</v>
      </c>
      <c r="AC92" s="295">
        <v>-0.00888606867293906</v>
      </c>
      <c r="AD92" s="272"/>
      <c r="AE92" s="274"/>
      <c r="AF92" s="223"/>
      <c r="AG92" s="223"/>
    </row>
    <row r="93" spans="1:33">
      <c r="A93" s="292" t="s">
        <v>25</v>
      </c>
      <c r="B93" s="293" t="s">
        <v>3283</v>
      </c>
      <c r="C93" s="293" t="s">
        <v>131</v>
      </c>
      <c r="D93" s="293" t="s">
        <v>132</v>
      </c>
      <c r="E93" s="263">
        <v>10737</v>
      </c>
      <c r="F93" s="266">
        <v>9775</v>
      </c>
      <c r="G93" s="266">
        <v>962</v>
      </c>
      <c r="H93" s="264">
        <v>12062</v>
      </c>
      <c r="I93" s="264">
        <v>10798</v>
      </c>
      <c r="J93" s="264">
        <v>1264</v>
      </c>
      <c r="K93" s="264">
        <v>11597</v>
      </c>
      <c r="L93" s="264">
        <v>11235</v>
      </c>
      <c r="M93" s="264">
        <v>362</v>
      </c>
      <c r="N93" s="294">
        <v>0.93</v>
      </c>
      <c r="O93" s="266">
        <v>10737</v>
      </c>
      <c r="P93" s="266">
        <v>9775</v>
      </c>
      <c r="Q93" s="266">
        <v>962</v>
      </c>
      <c r="R93" s="267">
        <v>0.910403278383161</v>
      </c>
      <c r="S93" s="267">
        <v>0.910403278383161</v>
      </c>
      <c r="T93" s="267">
        <v>0.89520809152711</v>
      </c>
      <c r="U93" s="267">
        <v>0.968785030611365</v>
      </c>
      <c r="V93" s="295">
        <v>0.0151951868560511</v>
      </c>
      <c r="W93" s="271">
        <v>67294</v>
      </c>
      <c r="X93" s="271">
        <v>63826</v>
      </c>
      <c r="Y93" s="271">
        <v>60774</v>
      </c>
      <c r="Z93" s="271">
        <v>59039</v>
      </c>
      <c r="AA93" s="268">
        <v>0.948464944868785</v>
      </c>
      <c r="AB93" s="268">
        <v>0.971451607595353</v>
      </c>
      <c r="AC93" s="295">
        <v>-0.0229866627265686</v>
      </c>
      <c r="AD93" s="272"/>
      <c r="AE93" s="274"/>
      <c r="AF93" s="223"/>
      <c r="AG93" s="223"/>
    </row>
    <row r="94" spans="1:33">
      <c r="A94" s="292" t="s">
        <v>25</v>
      </c>
      <c r="B94" s="293" t="s">
        <v>3283</v>
      </c>
      <c r="C94" s="293" t="s">
        <v>138</v>
      </c>
      <c r="D94" s="293" t="s">
        <v>139</v>
      </c>
      <c r="E94" s="263">
        <v>4326</v>
      </c>
      <c r="F94" s="266">
        <v>4074</v>
      </c>
      <c r="G94" s="266">
        <v>252</v>
      </c>
      <c r="H94" s="264">
        <v>8591</v>
      </c>
      <c r="I94" s="264">
        <v>8122</v>
      </c>
      <c r="J94" s="264">
        <v>469</v>
      </c>
      <c r="K94" s="264">
        <v>11172</v>
      </c>
      <c r="L94" s="264">
        <v>10699</v>
      </c>
      <c r="M94" s="264">
        <v>473</v>
      </c>
      <c r="N94" s="294">
        <v>0.93</v>
      </c>
      <c r="O94" s="266">
        <v>4326</v>
      </c>
      <c r="P94" s="266">
        <v>4074</v>
      </c>
      <c r="Q94" s="266">
        <v>252</v>
      </c>
      <c r="R94" s="267">
        <v>0.941747572815534</v>
      </c>
      <c r="S94" s="267">
        <v>0.941747572815534</v>
      </c>
      <c r="T94" s="267">
        <v>0.945407985100687</v>
      </c>
      <c r="U94" s="267">
        <v>0.95766201217329</v>
      </c>
      <c r="V94" s="295">
        <v>-0.00366041228515279</v>
      </c>
      <c r="W94" s="271">
        <v>56271</v>
      </c>
      <c r="X94" s="271">
        <v>53485</v>
      </c>
      <c r="Y94" s="271">
        <v>57102</v>
      </c>
      <c r="Z94" s="271">
        <v>54739</v>
      </c>
      <c r="AA94" s="268">
        <v>0.950489594995646</v>
      </c>
      <c r="AB94" s="268">
        <v>0.958617911806942</v>
      </c>
      <c r="AC94" s="295">
        <v>-0.00812831681129589</v>
      </c>
      <c r="AD94" s="272"/>
      <c r="AE94" s="274"/>
      <c r="AF94" s="223"/>
      <c r="AG94" s="223"/>
    </row>
    <row r="95" spans="1:33">
      <c r="A95" s="292" t="s">
        <v>25</v>
      </c>
      <c r="B95" s="293" t="s">
        <v>3283</v>
      </c>
      <c r="C95" s="293" t="s">
        <v>133</v>
      </c>
      <c r="D95" s="293" t="s">
        <v>134</v>
      </c>
      <c r="E95" s="263">
        <v>11365</v>
      </c>
      <c r="F95" s="266">
        <v>10981</v>
      </c>
      <c r="G95" s="266">
        <v>384</v>
      </c>
      <c r="H95" s="264">
        <v>13056</v>
      </c>
      <c r="I95" s="264">
        <v>12552</v>
      </c>
      <c r="J95" s="264">
        <v>504</v>
      </c>
      <c r="K95" s="264">
        <v>13395</v>
      </c>
      <c r="L95" s="264">
        <v>12920</v>
      </c>
      <c r="M95" s="264">
        <v>475</v>
      </c>
      <c r="N95" s="294">
        <v>0.93</v>
      </c>
      <c r="O95" s="266">
        <v>11365</v>
      </c>
      <c r="P95" s="266">
        <v>10981</v>
      </c>
      <c r="Q95" s="266">
        <v>384</v>
      </c>
      <c r="R95" s="267">
        <v>0.966212054553454</v>
      </c>
      <c r="S95" s="267">
        <v>0.966212054553454</v>
      </c>
      <c r="T95" s="267">
        <v>0.961397058823529</v>
      </c>
      <c r="U95" s="267">
        <v>0.964539007092199</v>
      </c>
      <c r="V95" s="295">
        <v>0.00481499572992417</v>
      </c>
      <c r="W95" s="271">
        <v>74736</v>
      </c>
      <c r="X95" s="271">
        <v>72386</v>
      </c>
      <c r="Y95" s="271">
        <v>68453</v>
      </c>
      <c r="Z95" s="271">
        <v>67029</v>
      </c>
      <c r="AA95" s="268">
        <v>0.968555983729394</v>
      </c>
      <c r="AB95" s="268">
        <v>0.979197405519115</v>
      </c>
      <c r="AC95" s="295">
        <v>-0.0106414217897212</v>
      </c>
      <c r="AD95" s="272"/>
      <c r="AE95" s="274"/>
      <c r="AF95" s="223"/>
      <c r="AG95" s="223"/>
    </row>
    <row r="96" spans="1:33">
      <c r="A96" s="292" t="s">
        <v>25</v>
      </c>
      <c r="B96" s="293" t="s">
        <v>3283</v>
      </c>
      <c r="C96" s="293" t="s">
        <v>186</v>
      </c>
      <c r="D96" s="293" t="s">
        <v>187</v>
      </c>
      <c r="E96" s="263">
        <v>5985</v>
      </c>
      <c r="F96" s="266">
        <v>5737</v>
      </c>
      <c r="G96" s="266">
        <v>248</v>
      </c>
      <c r="H96" s="264">
        <v>3072</v>
      </c>
      <c r="I96" s="264">
        <v>2640</v>
      </c>
      <c r="J96" s="264">
        <v>432</v>
      </c>
      <c r="K96" s="264">
        <v>64</v>
      </c>
      <c r="L96" s="264">
        <v>0</v>
      </c>
      <c r="M96" s="264">
        <v>64</v>
      </c>
      <c r="N96" s="294">
        <v>0.93</v>
      </c>
      <c r="O96" s="266">
        <v>5985</v>
      </c>
      <c r="P96" s="266">
        <v>5737</v>
      </c>
      <c r="Q96" s="266">
        <v>248</v>
      </c>
      <c r="R96" s="267">
        <v>0.958563074352548</v>
      </c>
      <c r="S96" s="267">
        <v>0.958563074352548</v>
      </c>
      <c r="T96" s="267">
        <v>0.859375</v>
      </c>
      <c r="U96" s="267">
        <v>0</v>
      </c>
      <c r="V96" s="295">
        <v>0.0991880743525481</v>
      </c>
      <c r="W96" s="271">
        <v>9134</v>
      </c>
      <c r="X96" s="271">
        <v>8377</v>
      </c>
      <c r="Y96" s="271">
        <v>0</v>
      </c>
      <c r="Z96" s="271">
        <v>0</v>
      </c>
      <c r="AA96" s="268">
        <v>0.917122837749069</v>
      </c>
      <c r="AB96" s="268">
        <v>0</v>
      </c>
      <c r="AC96" s="295">
        <v>0.917122837749069</v>
      </c>
      <c r="AD96" s="272"/>
      <c r="AE96" s="274"/>
      <c r="AF96" s="223"/>
      <c r="AG96" s="223"/>
    </row>
    <row r="97" spans="1:33">
      <c r="A97" s="292" t="s">
        <v>25</v>
      </c>
      <c r="B97" s="293" t="s">
        <v>3292</v>
      </c>
      <c r="C97" s="293" t="s">
        <v>3293</v>
      </c>
      <c r="D97" s="293" t="s">
        <v>3294</v>
      </c>
      <c r="E97" s="263">
        <v>0</v>
      </c>
      <c r="F97" s="266">
        <v>0</v>
      </c>
      <c r="G97" s="266">
        <v>0</v>
      </c>
      <c r="H97" s="264">
        <v>0</v>
      </c>
      <c r="I97" s="264">
        <v>0</v>
      </c>
      <c r="J97" s="264">
        <v>0</v>
      </c>
      <c r="K97" s="264">
        <v>0</v>
      </c>
      <c r="L97" s="264">
        <v>0</v>
      </c>
      <c r="M97" s="264">
        <v>0</v>
      </c>
      <c r="N97" s="294">
        <v>0.93</v>
      </c>
      <c r="O97" s="266">
        <v>0</v>
      </c>
      <c r="P97" s="266">
        <v>0</v>
      </c>
      <c r="Q97" s="266">
        <v>0</v>
      </c>
      <c r="R97" s="267">
        <v>0</v>
      </c>
      <c r="S97" s="267">
        <v>0</v>
      </c>
      <c r="T97" s="267">
        <v>0</v>
      </c>
      <c r="U97" s="267">
        <v>0</v>
      </c>
      <c r="V97" s="295">
        <v>0</v>
      </c>
      <c r="W97" s="271">
        <v>0</v>
      </c>
      <c r="X97" s="271">
        <v>0</v>
      </c>
      <c r="Y97" s="271">
        <v>0</v>
      </c>
      <c r="Z97" s="271">
        <v>0</v>
      </c>
      <c r="AA97" s="268">
        <v>0</v>
      </c>
      <c r="AB97" s="268">
        <v>0</v>
      </c>
      <c r="AC97" s="295">
        <v>0</v>
      </c>
      <c r="AD97" s="272"/>
      <c r="AE97" s="274"/>
      <c r="AF97" s="223"/>
      <c r="AG97" s="223"/>
    </row>
    <row r="98" spans="1:33">
      <c r="A98" s="292" t="s">
        <v>25</v>
      </c>
      <c r="B98" s="293" t="s">
        <v>3292</v>
      </c>
      <c r="C98" s="293" t="s">
        <v>3295</v>
      </c>
      <c r="D98" s="293" t="s">
        <v>3296</v>
      </c>
      <c r="E98" s="263">
        <v>0</v>
      </c>
      <c r="F98" s="266">
        <v>0</v>
      </c>
      <c r="G98" s="266">
        <v>0</v>
      </c>
      <c r="H98" s="264">
        <v>0</v>
      </c>
      <c r="I98" s="264">
        <v>0</v>
      </c>
      <c r="J98" s="264">
        <v>0</v>
      </c>
      <c r="K98" s="264">
        <v>0</v>
      </c>
      <c r="L98" s="264">
        <v>0</v>
      </c>
      <c r="M98" s="264">
        <v>0</v>
      </c>
      <c r="N98" s="294">
        <v>0.93</v>
      </c>
      <c r="O98" s="266">
        <v>0</v>
      </c>
      <c r="P98" s="266">
        <v>0</v>
      </c>
      <c r="Q98" s="266">
        <v>0</v>
      </c>
      <c r="R98" s="267">
        <v>0</v>
      </c>
      <c r="S98" s="267">
        <v>0</v>
      </c>
      <c r="T98" s="267">
        <v>0</v>
      </c>
      <c r="U98" s="267">
        <v>0</v>
      </c>
      <c r="V98" s="295">
        <v>0</v>
      </c>
      <c r="W98" s="271">
        <v>0</v>
      </c>
      <c r="X98" s="271">
        <v>0</v>
      </c>
      <c r="Y98" s="271">
        <v>0</v>
      </c>
      <c r="Z98" s="271">
        <v>0</v>
      </c>
      <c r="AA98" s="268">
        <v>0</v>
      </c>
      <c r="AB98" s="268">
        <v>0</v>
      </c>
      <c r="AC98" s="295">
        <v>0</v>
      </c>
      <c r="AD98" s="272"/>
      <c r="AE98" s="274"/>
      <c r="AF98" s="223"/>
      <c r="AG98" s="223"/>
    </row>
    <row r="99" spans="1:33">
      <c r="A99" s="292" t="s">
        <v>25</v>
      </c>
      <c r="B99" s="293" t="s">
        <v>3292</v>
      </c>
      <c r="C99" s="293" t="s">
        <v>3297</v>
      </c>
      <c r="D99" s="293" t="s">
        <v>3298</v>
      </c>
      <c r="E99" s="263">
        <v>0</v>
      </c>
      <c r="F99" s="266">
        <v>0</v>
      </c>
      <c r="G99" s="266">
        <v>0</v>
      </c>
      <c r="H99" s="264">
        <v>0</v>
      </c>
      <c r="I99" s="264">
        <v>0</v>
      </c>
      <c r="J99" s="264">
        <v>0</v>
      </c>
      <c r="K99" s="264">
        <v>0</v>
      </c>
      <c r="L99" s="264">
        <v>0</v>
      </c>
      <c r="M99" s="264">
        <v>0</v>
      </c>
      <c r="N99" s="294">
        <v>0.93</v>
      </c>
      <c r="O99" s="266">
        <v>0</v>
      </c>
      <c r="P99" s="266">
        <v>0</v>
      </c>
      <c r="Q99" s="266">
        <v>0</v>
      </c>
      <c r="R99" s="267">
        <v>0</v>
      </c>
      <c r="S99" s="267">
        <v>0</v>
      </c>
      <c r="T99" s="267">
        <v>0</v>
      </c>
      <c r="U99" s="267">
        <v>0</v>
      </c>
      <c r="V99" s="295">
        <v>0</v>
      </c>
      <c r="W99" s="271">
        <v>0</v>
      </c>
      <c r="X99" s="271">
        <v>0</v>
      </c>
      <c r="Y99" s="271">
        <v>0</v>
      </c>
      <c r="Z99" s="271">
        <v>0</v>
      </c>
      <c r="AA99" s="268">
        <v>0</v>
      </c>
      <c r="AB99" s="268">
        <v>0</v>
      </c>
      <c r="AC99" s="295">
        <v>0</v>
      </c>
      <c r="AD99" s="272"/>
      <c r="AE99" s="274"/>
      <c r="AF99" s="223"/>
      <c r="AG99" s="223"/>
    </row>
    <row r="100" spans="1:33">
      <c r="A100" s="292" t="s">
        <v>25</v>
      </c>
      <c r="B100" s="293" t="s">
        <v>3292</v>
      </c>
      <c r="C100" s="293" t="s">
        <v>3299</v>
      </c>
      <c r="D100" s="293" t="s">
        <v>3300</v>
      </c>
      <c r="E100" s="263">
        <v>0</v>
      </c>
      <c r="F100" s="266">
        <v>0</v>
      </c>
      <c r="G100" s="266">
        <v>0</v>
      </c>
      <c r="H100" s="264">
        <v>0</v>
      </c>
      <c r="I100" s="264">
        <v>0</v>
      </c>
      <c r="J100" s="264">
        <v>0</v>
      </c>
      <c r="K100" s="264">
        <v>0</v>
      </c>
      <c r="L100" s="264">
        <v>0</v>
      </c>
      <c r="M100" s="264">
        <v>0</v>
      </c>
      <c r="N100" s="294">
        <v>0.93</v>
      </c>
      <c r="O100" s="266">
        <v>0</v>
      </c>
      <c r="P100" s="266">
        <v>0</v>
      </c>
      <c r="Q100" s="266">
        <v>0</v>
      </c>
      <c r="R100" s="267">
        <v>0</v>
      </c>
      <c r="S100" s="267">
        <v>0</v>
      </c>
      <c r="T100" s="267">
        <v>0</v>
      </c>
      <c r="U100" s="267">
        <v>0</v>
      </c>
      <c r="V100" s="295">
        <v>0</v>
      </c>
      <c r="W100" s="271">
        <v>0</v>
      </c>
      <c r="X100" s="271">
        <v>0</v>
      </c>
      <c r="Y100" s="271">
        <v>0</v>
      </c>
      <c r="Z100" s="271">
        <v>0</v>
      </c>
      <c r="AA100" s="268">
        <v>0</v>
      </c>
      <c r="AB100" s="268">
        <v>0</v>
      </c>
      <c r="AC100" s="295">
        <v>0</v>
      </c>
      <c r="AD100" s="272"/>
      <c r="AE100" s="274"/>
      <c r="AF100" s="223"/>
      <c r="AG100" s="223"/>
    </row>
    <row r="101" spans="1:33">
      <c r="A101" s="292" t="s">
        <v>25</v>
      </c>
      <c r="B101" s="293" t="s">
        <v>3292</v>
      </c>
      <c r="C101" s="293" t="s">
        <v>146</v>
      </c>
      <c r="D101" s="293" t="s">
        <v>147</v>
      </c>
      <c r="E101" s="263">
        <v>0</v>
      </c>
      <c r="F101" s="266">
        <v>0</v>
      </c>
      <c r="G101" s="266">
        <v>0</v>
      </c>
      <c r="H101" s="264">
        <v>0</v>
      </c>
      <c r="I101" s="264">
        <v>0</v>
      </c>
      <c r="J101" s="264">
        <v>0</v>
      </c>
      <c r="K101" s="264">
        <v>0</v>
      </c>
      <c r="L101" s="264">
        <v>0</v>
      </c>
      <c r="M101" s="264">
        <v>0</v>
      </c>
      <c r="N101" s="294">
        <v>0.93</v>
      </c>
      <c r="O101" s="266">
        <v>0</v>
      </c>
      <c r="P101" s="266">
        <v>0</v>
      </c>
      <c r="Q101" s="266">
        <v>0</v>
      </c>
      <c r="R101" s="267">
        <v>0</v>
      </c>
      <c r="S101" s="267">
        <v>0</v>
      </c>
      <c r="T101" s="267">
        <v>0</v>
      </c>
      <c r="U101" s="267">
        <v>0</v>
      </c>
      <c r="V101" s="295">
        <v>0</v>
      </c>
      <c r="W101" s="271">
        <v>0</v>
      </c>
      <c r="X101" s="271">
        <v>0</v>
      </c>
      <c r="Y101" s="271">
        <v>0</v>
      </c>
      <c r="Z101" s="271">
        <v>0</v>
      </c>
      <c r="AA101" s="268">
        <v>0</v>
      </c>
      <c r="AB101" s="268">
        <v>0</v>
      </c>
      <c r="AC101" s="295">
        <v>0</v>
      </c>
      <c r="AD101" s="272"/>
      <c r="AE101" s="274"/>
      <c r="AF101" s="223"/>
      <c r="AG101" s="223"/>
    </row>
    <row r="102" spans="1:33">
      <c r="A102" s="292" t="s">
        <v>25</v>
      </c>
      <c r="B102" s="293" t="s">
        <v>3292</v>
      </c>
      <c r="C102" s="293" t="s">
        <v>142</v>
      </c>
      <c r="D102" s="293" t="s">
        <v>143</v>
      </c>
      <c r="E102" s="263">
        <v>9395</v>
      </c>
      <c r="F102" s="266">
        <v>8847</v>
      </c>
      <c r="G102" s="266">
        <v>548</v>
      </c>
      <c r="H102" s="264">
        <v>9837</v>
      </c>
      <c r="I102" s="264">
        <v>9285</v>
      </c>
      <c r="J102" s="264">
        <v>552</v>
      </c>
      <c r="K102" s="264">
        <v>9388</v>
      </c>
      <c r="L102" s="264">
        <v>8968</v>
      </c>
      <c r="M102" s="264">
        <v>420</v>
      </c>
      <c r="N102" s="294">
        <v>0.93</v>
      </c>
      <c r="O102" s="266">
        <v>9395</v>
      </c>
      <c r="P102" s="266">
        <v>8847</v>
      </c>
      <c r="Q102" s="266">
        <v>548</v>
      </c>
      <c r="R102" s="267">
        <v>0.941671101649814</v>
      </c>
      <c r="S102" s="267">
        <v>0.941671101649814</v>
      </c>
      <c r="T102" s="267">
        <v>0.943885330893565</v>
      </c>
      <c r="U102" s="267">
        <v>0.955262036642522</v>
      </c>
      <c r="V102" s="295">
        <v>-0.00221422924375136</v>
      </c>
      <c r="W102" s="271">
        <v>55060</v>
      </c>
      <c r="X102" s="271">
        <v>50437</v>
      </c>
      <c r="Y102" s="271">
        <v>49482</v>
      </c>
      <c r="Z102" s="271">
        <v>45686</v>
      </c>
      <c r="AA102" s="268">
        <v>0.916037050490374</v>
      </c>
      <c r="AB102" s="268">
        <v>0.923285235034962</v>
      </c>
      <c r="AC102" s="295">
        <v>-0.00724818454458809</v>
      </c>
      <c r="AD102" s="272"/>
      <c r="AE102" s="274"/>
      <c r="AF102" s="223"/>
      <c r="AG102" s="223"/>
    </row>
    <row r="103" spans="1:33">
      <c r="A103" s="292" t="s">
        <v>25</v>
      </c>
      <c r="B103" s="293" t="s">
        <v>3292</v>
      </c>
      <c r="C103" s="293" t="s">
        <v>150</v>
      </c>
      <c r="D103" s="293" t="s">
        <v>151</v>
      </c>
      <c r="E103" s="263">
        <v>11987</v>
      </c>
      <c r="F103" s="266">
        <v>11447</v>
      </c>
      <c r="G103" s="266">
        <v>540</v>
      </c>
      <c r="H103" s="264">
        <v>12872</v>
      </c>
      <c r="I103" s="264">
        <v>12272</v>
      </c>
      <c r="J103" s="264">
        <v>600</v>
      </c>
      <c r="K103" s="264">
        <v>12966</v>
      </c>
      <c r="L103" s="264">
        <v>12371</v>
      </c>
      <c r="M103" s="264">
        <v>595</v>
      </c>
      <c r="N103" s="294">
        <v>0.93</v>
      </c>
      <c r="O103" s="266">
        <v>11987</v>
      </c>
      <c r="P103" s="266">
        <v>11447</v>
      </c>
      <c r="Q103" s="266">
        <v>540</v>
      </c>
      <c r="R103" s="267">
        <v>0.954951197130224</v>
      </c>
      <c r="S103" s="267">
        <v>0.954951197130224</v>
      </c>
      <c r="T103" s="267">
        <v>0.953387197016781</v>
      </c>
      <c r="U103" s="267">
        <v>0.954110751195434</v>
      </c>
      <c r="V103" s="295">
        <v>0.00156400011344371</v>
      </c>
      <c r="W103" s="271">
        <v>74101</v>
      </c>
      <c r="X103" s="271">
        <v>70079</v>
      </c>
      <c r="Y103" s="271">
        <v>67343</v>
      </c>
      <c r="Z103" s="271">
        <v>63947</v>
      </c>
      <c r="AA103" s="268">
        <v>0.945722729787722</v>
      </c>
      <c r="AB103" s="268">
        <v>0.949571596156987</v>
      </c>
      <c r="AC103" s="295">
        <v>-0.00384886636926518</v>
      </c>
      <c r="AD103" s="272"/>
      <c r="AE103" s="274"/>
      <c r="AF103" s="223"/>
      <c r="AG103" s="223"/>
    </row>
    <row r="104" spans="1:33">
      <c r="A104" s="292" t="s">
        <v>25</v>
      </c>
      <c r="B104" s="293" t="s">
        <v>3292</v>
      </c>
      <c r="C104" s="293" t="s">
        <v>148</v>
      </c>
      <c r="D104" s="293" t="s">
        <v>149</v>
      </c>
      <c r="E104" s="263">
        <v>12083</v>
      </c>
      <c r="F104" s="266">
        <v>11474</v>
      </c>
      <c r="G104" s="266">
        <v>609</v>
      </c>
      <c r="H104" s="264">
        <v>13511</v>
      </c>
      <c r="I104" s="264">
        <v>12829</v>
      </c>
      <c r="J104" s="264">
        <v>682</v>
      </c>
      <c r="K104" s="264">
        <v>14345</v>
      </c>
      <c r="L104" s="264">
        <v>13591</v>
      </c>
      <c r="M104" s="264">
        <v>754</v>
      </c>
      <c r="N104" s="294">
        <v>0.93</v>
      </c>
      <c r="O104" s="266">
        <v>12083</v>
      </c>
      <c r="P104" s="266">
        <v>11474</v>
      </c>
      <c r="Q104" s="266">
        <v>609</v>
      </c>
      <c r="R104" s="267">
        <v>0.949598609616817</v>
      </c>
      <c r="S104" s="267">
        <v>0.949598609616817</v>
      </c>
      <c r="T104" s="267">
        <v>0.949522611205684</v>
      </c>
      <c r="U104" s="267">
        <v>0.947438131753224</v>
      </c>
      <c r="V104" s="295">
        <v>7.5998411132705e-5</v>
      </c>
      <c r="W104" s="271">
        <v>77962</v>
      </c>
      <c r="X104" s="271">
        <v>73380</v>
      </c>
      <c r="Y104" s="271">
        <v>70484</v>
      </c>
      <c r="Z104" s="271">
        <v>66965</v>
      </c>
      <c r="AA104" s="268">
        <v>0.941227777635258</v>
      </c>
      <c r="AB104" s="268">
        <v>0.950073775608649</v>
      </c>
      <c r="AC104" s="295">
        <v>-0.00884599797339058</v>
      </c>
      <c r="AD104" s="272"/>
      <c r="AE104" s="274"/>
      <c r="AF104" s="223"/>
      <c r="AG104" s="223"/>
    </row>
    <row r="105" spans="1:33">
      <c r="A105" s="292" t="s">
        <v>25</v>
      </c>
      <c r="B105" s="293" t="s">
        <v>3292</v>
      </c>
      <c r="C105" s="293" t="s">
        <v>144</v>
      </c>
      <c r="D105" s="293" t="s">
        <v>145</v>
      </c>
      <c r="E105" s="263">
        <v>6766</v>
      </c>
      <c r="F105" s="266">
        <v>6291</v>
      </c>
      <c r="G105" s="266">
        <v>475</v>
      </c>
      <c r="H105" s="264">
        <v>10445</v>
      </c>
      <c r="I105" s="264">
        <v>9752</v>
      </c>
      <c r="J105" s="264">
        <v>693</v>
      </c>
      <c r="K105" s="264">
        <v>10766</v>
      </c>
      <c r="L105" s="264">
        <v>10429</v>
      </c>
      <c r="M105" s="264">
        <v>337</v>
      </c>
      <c r="N105" s="294">
        <v>0.93</v>
      </c>
      <c r="O105" s="266">
        <v>6766</v>
      </c>
      <c r="P105" s="266">
        <v>6291</v>
      </c>
      <c r="Q105" s="266">
        <v>475</v>
      </c>
      <c r="R105" s="267">
        <v>0.929796039018623</v>
      </c>
      <c r="S105" s="267">
        <v>0.929796039018623</v>
      </c>
      <c r="T105" s="267">
        <v>0.933652465294399</v>
      </c>
      <c r="U105" s="267">
        <v>0.968697752182798</v>
      </c>
      <c r="V105" s="295">
        <v>-0.00385642627577676</v>
      </c>
      <c r="W105" s="271">
        <v>62208</v>
      </c>
      <c r="X105" s="271">
        <v>59725</v>
      </c>
      <c r="Y105" s="271">
        <v>58034</v>
      </c>
      <c r="Z105" s="271">
        <v>56955</v>
      </c>
      <c r="AA105" s="268">
        <v>0.960085519547325</v>
      </c>
      <c r="AB105" s="268">
        <v>0.981407450804701</v>
      </c>
      <c r="AC105" s="295">
        <v>-0.0213219312573756</v>
      </c>
      <c r="AD105" s="272"/>
      <c r="AE105" s="274"/>
      <c r="AF105" s="223"/>
      <c r="AG105" s="223"/>
    </row>
    <row r="106" spans="1:33">
      <c r="A106" s="292" t="s">
        <v>25</v>
      </c>
      <c r="B106" s="293" t="s">
        <v>3292</v>
      </c>
      <c r="C106" s="293" t="s">
        <v>184</v>
      </c>
      <c r="D106" s="293" t="s">
        <v>185</v>
      </c>
      <c r="E106" s="263">
        <v>9035</v>
      </c>
      <c r="F106" s="266">
        <v>8582</v>
      </c>
      <c r="G106" s="266">
        <v>453</v>
      </c>
      <c r="H106" s="264">
        <v>9939</v>
      </c>
      <c r="I106" s="264">
        <v>9392</v>
      </c>
      <c r="J106" s="264">
        <v>547</v>
      </c>
      <c r="K106" s="264">
        <v>9379</v>
      </c>
      <c r="L106" s="264">
        <v>8935</v>
      </c>
      <c r="M106" s="264">
        <v>444</v>
      </c>
      <c r="N106" s="294">
        <v>0.93</v>
      </c>
      <c r="O106" s="266">
        <v>9035</v>
      </c>
      <c r="P106" s="266">
        <v>8582</v>
      </c>
      <c r="Q106" s="266">
        <v>453</v>
      </c>
      <c r="R106" s="267">
        <v>0.949861649142225</v>
      </c>
      <c r="S106" s="267">
        <v>0.949861649142225</v>
      </c>
      <c r="T106" s="267">
        <v>0.944964282120938</v>
      </c>
      <c r="U106" s="267">
        <v>0.952660198315385</v>
      </c>
      <c r="V106" s="295">
        <v>0.00489736702128696</v>
      </c>
      <c r="W106" s="271">
        <v>55972</v>
      </c>
      <c r="X106" s="271">
        <v>53230</v>
      </c>
      <c r="Y106" s="271">
        <v>51371</v>
      </c>
      <c r="Z106" s="271">
        <v>49256</v>
      </c>
      <c r="AA106" s="268">
        <v>0.951011219895662</v>
      </c>
      <c r="AB106" s="268">
        <v>0.958828911253431</v>
      </c>
      <c r="AC106" s="295">
        <v>-0.00781769135776889</v>
      </c>
      <c r="AD106" s="272"/>
      <c r="AE106" s="274"/>
      <c r="AF106" s="223"/>
      <c r="AG106" s="223"/>
    </row>
    <row r="107" spans="1:33">
      <c r="A107" s="292" t="s">
        <v>25</v>
      </c>
      <c r="B107" s="293" t="s">
        <v>3292</v>
      </c>
      <c r="C107" s="293" t="s">
        <v>152</v>
      </c>
      <c r="D107" s="293" t="s">
        <v>153</v>
      </c>
      <c r="E107" s="263">
        <v>17424</v>
      </c>
      <c r="F107" s="266">
        <v>16351</v>
      </c>
      <c r="G107" s="266">
        <v>1073</v>
      </c>
      <c r="H107" s="264">
        <v>23435</v>
      </c>
      <c r="I107" s="264">
        <v>22189</v>
      </c>
      <c r="J107" s="264">
        <v>1246</v>
      </c>
      <c r="K107" s="264">
        <v>22885</v>
      </c>
      <c r="L107" s="264">
        <v>21941</v>
      </c>
      <c r="M107" s="264">
        <v>944</v>
      </c>
      <c r="N107" s="294">
        <v>0.93</v>
      </c>
      <c r="O107" s="266">
        <v>17424</v>
      </c>
      <c r="P107" s="266">
        <v>16351</v>
      </c>
      <c r="Q107" s="266">
        <v>1073</v>
      </c>
      <c r="R107" s="267">
        <v>0.938418273645546</v>
      </c>
      <c r="S107" s="267">
        <v>0.938418273645546</v>
      </c>
      <c r="T107" s="267">
        <v>0.946831662043951</v>
      </c>
      <c r="U107" s="267">
        <v>0.958750273104654</v>
      </c>
      <c r="V107" s="295">
        <v>-0.00841338839840489</v>
      </c>
      <c r="W107" s="271">
        <v>132477</v>
      </c>
      <c r="X107" s="271">
        <v>126773</v>
      </c>
      <c r="Y107" s="271">
        <v>114236</v>
      </c>
      <c r="Z107" s="271">
        <v>110234</v>
      </c>
      <c r="AA107" s="268">
        <v>0.95694346943243</v>
      </c>
      <c r="AB107" s="268">
        <v>0.96496726075843</v>
      </c>
      <c r="AC107" s="295">
        <v>-0.00802379132600006</v>
      </c>
      <c r="AD107" s="272"/>
      <c r="AE107" s="274"/>
      <c r="AF107" s="223"/>
      <c r="AG107" s="223"/>
    </row>
    <row r="108" spans="1:33">
      <c r="A108" s="292" t="s">
        <v>25</v>
      </c>
      <c r="B108" s="293" t="s">
        <v>3292</v>
      </c>
      <c r="C108" s="293" t="s">
        <v>154</v>
      </c>
      <c r="D108" s="293" t="s">
        <v>155</v>
      </c>
      <c r="E108" s="263">
        <v>8240</v>
      </c>
      <c r="F108" s="266">
        <v>7993</v>
      </c>
      <c r="G108" s="266">
        <v>247</v>
      </c>
      <c r="H108" s="264">
        <v>12580</v>
      </c>
      <c r="I108" s="264">
        <v>12158</v>
      </c>
      <c r="J108" s="264">
        <v>422</v>
      </c>
      <c r="K108" s="264">
        <v>13607</v>
      </c>
      <c r="L108" s="264">
        <v>13309</v>
      </c>
      <c r="M108" s="264">
        <v>298</v>
      </c>
      <c r="N108" s="294">
        <v>0.93</v>
      </c>
      <c r="O108" s="266">
        <v>8240</v>
      </c>
      <c r="P108" s="266">
        <v>7993</v>
      </c>
      <c r="Q108" s="266">
        <v>247</v>
      </c>
      <c r="R108" s="267">
        <v>0.97002427184466</v>
      </c>
      <c r="S108" s="267">
        <v>0.97002427184466</v>
      </c>
      <c r="T108" s="267">
        <v>0.966454689984102</v>
      </c>
      <c r="U108" s="267">
        <v>0.978099507606379</v>
      </c>
      <c r="V108" s="295">
        <v>0.00356958186055845</v>
      </c>
      <c r="W108" s="271">
        <v>72015</v>
      </c>
      <c r="X108" s="271">
        <v>70169</v>
      </c>
      <c r="Y108" s="271">
        <v>66355</v>
      </c>
      <c r="Z108" s="271">
        <v>64980</v>
      </c>
      <c r="AA108" s="268">
        <v>0.974366451433729</v>
      </c>
      <c r="AB108" s="268">
        <v>0.979278125235476</v>
      </c>
      <c r="AC108" s="295">
        <v>-0.00491167380174673</v>
      </c>
      <c r="AD108" s="272"/>
      <c r="AE108" s="274"/>
      <c r="AF108" s="223"/>
      <c r="AG108" s="223"/>
    </row>
    <row r="109" spans="1:33">
      <c r="A109" s="292" t="s">
        <v>25</v>
      </c>
      <c r="B109" s="293" t="s">
        <v>3301</v>
      </c>
      <c r="C109" s="293" t="s">
        <v>3302</v>
      </c>
      <c r="D109" s="293" t="s">
        <v>3303</v>
      </c>
      <c r="E109" s="263">
        <v>0</v>
      </c>
      <c r="F109" s="266">
        <v>0</v>
      </c>
      <c r="G109" s="266">
        <v>0</v>
      </c>
      <c r="H109" s="264">
        <v>0</v>
      </c>
      <c r="I109" s="264">
        <v>0</v>
      </c>
      <c r="J109" s="264">
        <v>0</v>
      </c>
      <c r="K109" s="264">
        <v>0</v>
      </c>
      <c r="L109" s="264">
        <v>0</v>
      </c>
      <c r="M109" s="264">
        <v>0</v>
      </c>
      <c r="N109" s="294">
        <v>0.93</v>
      </c>
      <c r="O109" s="266">
        <v>0</v>
      </c>
      <c r="P109" s="266">
        <v>0</v>
      </c>
      <c r="Q109" s="266">
        <v>0</v>
      </c>
      <c r="R109" s="267">
        <v>0</v>
      </c>
      <c r="S109" s="267">
        <v>0</v>
      </c>
      <c r="T109" s="267">
        <v>0</v>
      </c>
      <c r="U109" s="267">
        <v>0</v>
      </c>
      <c r="V109" s="295">
        <v>0</v>
      </c>
      <c r="W109" s="271">
        <v>0</v>
      </c>
      <c r="X109" s="271">
        <v>0</v>
      </c>
      <c r="Y109" s="271">
        <v>0</v>
      </c>
      <c r="Z109" s="271">
        <v>0</v>
      </c>
      <c r="AA109" s="268">
        <v>0</v>
      </c>
      <c r="AB109" s="268">
        <v>0</v>
      </c>
      <c r="AC109" s="295">
        <v>0</v>
      </c>
      <c r="AD109" s="272"/>
      <c r="AE109" s="274"/>
      <c r="AF109" s="223"/>
      <c r="AG109" s="223"/>
    </row>
    <row r="110" spans="1:33">
      <c r="A110" s="292" t="s">
        <v>25</v>
      </c>
      <c r="B110" s="293" t="s">
        <v>3301</v>
      </c>
      <c r="C110" s="293" t="s">
        <v>3304</v>
      </c>
      <c r="D110" s="293" t="s">
        <v>3305</v>
      </c>
      <c r="E110" s="263">
        <v>0</v>
      </c>
      <c r="F110" s="266">
        <v>0</v>
      </c>
      <c r="G110" s="266">
        <v>0</v>
      </c>
      <c r="H110" s="264">
        <v>0</v>
      </c>
      <c r="I110" s="264">
        <v>0</v>
      </c>
      <c r="J110" s="264">
        <v>0</v>
      </c>
      <c r="K110" s="264">
        <v>0</v>
      </c>
      <c r="L110" s="264">
        <v>0</v>
      </c>
      <c r="M110" s="264">
        <v>0</v>
      </c>
      <c r="N110" s="294">
        <v>0.93</v>
      </c>
      <c r="O110" s="266">
        <v>0</v>
      </c>
      <c r="P110" s="266">
        <v>0</v>
      </c>
      <c r="Q110" s="266">
        <v>0</v>
      </c>
      <c r="R110" s="267">
        <v>0</v>
      </c>
      <c r="S110" s="267">
        <v>0</v>
      </c>
      <c r="T110" s="267">
        <v>0</v>
      </c>
      <c r="U110" s="267">
        <v>0</v>
      </c>
      <c r="V110" s="295">
        <v>0</v>
      </c>
      <c r="W110" s="271">
        <v>0</v>
      </c>
      <c r="X110" s="271">
        <v>0</v>
      </c>
      <c r="Y110" s="271">
        <v>0</v>
      </c>
      <c r="Z110" s="271">
        <v>0</v>
      </c>
      <c r="AA110" s="268">
        <v>0</v>
      </c>
      <c r="AB110" s="268">
        <v>0</v>
      </c>
      <c r="AC110" s="295">
        <v>0</v>
      </c>
      <c r="AD110" s="272"/>
      <c r="AE110" s="274"/>
      <c r="AF110" s="223"/>
      <c r="AG110" s="223"/>
    </row>
    <row r="111" spans="1:33">
      <c r="A111" s="292" t="s">
        <v>25</v>
      </c>
      <c r="B111" s="293" t="s">
        <v>3301</v>
      </c>
      <c r="C111" s="293" t="s">
        <v>156</v>
      </c>
      <c r="D111" s="293" t="s">
        <v>157</v>
      </c>
      <c r="E111" s="263">
        <v>16427</v>
      </c>
      <c r="F111" s="266">
        <v>15410</v>
      </c>
      <c r="G111" s="266">
        <v>1017</v>
      </c>
      <c r="H111" s="264">
        <v>10878</v>
      </c>
      <c r="I111" s="264">
        <v>10068</v>
      </c>
      <c r="J111" s="264">
        <v>810</v>
      </c>
      <c r="K111" s="264">
        <v>10786</v>
      </c>
      <c r="L111" s="264">
        <v>10011</v>
      </c>
      <c r="M111" s="264">
        <v>775</v>
      </c>
      <c r="N111" s="294">
        <v>0.93</v>
      </c>
      <c r="O111" s="266">
        <v>16427</v>
      </c>
      <c r="P111" s="266">
        <v>15410</v>
      </c>
      <c r="Q111" s="266">
        <v>1017</v>
      </c>
      <c r="R111" s="267">
        <v>0.938089730322031</v>
      </c>
      <c r="S111" s="267">
        <v>0.938089730322031</v>
      </c>
      <c r="T111" s="267">
        <v>0.92553778268064</v>
      </c>
      <c r="U111" s="267">
        <v>0.928147598739106</v>
      </c>
      <c r="V111" s="295">
        <v>0.012551947641391</v>
      </c>
      <c r="W111" s="271">
        <v>69739</v>
      </c>
      <c r="X111" s="271">
        <v>64945</v>
      </c>
      <c r="Y111" s="271">
        <v>68182</v>
      </c>
      <c r="Z111" s="271">
        <v>64300</v>
      </c>
      <c r="AA111" s="268">
        <v>0.931257976168285</v>
      </c>
      <c r="AB111" s="268">
        <v>0.943064151828928</v>
      </c>
      <c r="AC111" s="295">
        <v>-0.0118061756606438</v>
      </c>
      <c r="AD111" s="272"/>
      <c r="AE111" s="274"/>
      <c r="AF111" s="223"/>
      <c r="AG111" s="223"/>
    </row>
    <row r="112" spans="1:33">
      <c r="A112" s="292" t="s">
        <v>25</v>
      </c>
      <c r="B112" s="293" t="s">
        <v>3301</v>
      </c>
      <c r="C112" s="293" t="s">
        <v>160</v>
      </c>
      <c r="D112" s="293" t="s">
        <v>161</v>
      </c>
      <c r="E112" s="263">
        <v>12349</v>
      </c>
      <c r="F112" s="266">
        <v>11399</v>
      </c>
      <c r="G112" s="266">
        <v>950</v>
      </c>
      <c r="H112" s="264">
        <v>17756</v>
      </c>
      <c r="I112" s="264">
        <v>16769</v>
      </c>
      <c r="J112" s="264">
        <v>987</v>
      </c>
      <c r="K112" s="264">
        <v>17204</v>
      </c>
      <c r="L112" s="264">
        <v>16640</v>
      </c>
      <c r="M112" s="264">
        <v>564</v>
      </c>
      <c r="N112" s="294">
        <v>0.93</v>
      </c>
      <c r="O112" s="266">
        <v>12349</v>
      </c>
      <c r="P112" s="266">
        <v>11399</v>
      </c>
      <c r="Q112" s="266">
        <v>950</v>
      </c>
      <c r="R112" s="267">
        <v>0.923070693983319</v>
      </c>
      <c r="S112" s="267">
        <v>0.923070693983319</v>
      </c>
      <c r="T112" s="267">
        <v>0.944413156116242</v>
      </c>
      <c r="U112" s="267">
        <v>0.96721692629621</v>
      </c>
      <c r="V112" s="295">
        <v>-0.0213424621329239</v>
      </c>
      <c r="W112" s="271">
        <v>101070</v>
      </c>
      <c r="X112" s="271">
        <v>96456</v>
      </c>
      <c r="Y112" s="271">
        <v>95269</v>
      </c>
      <c r="Z112" s="271">
        <v>90225</v>
      </c>
      <c r="AA112" s="268">
        <v>0.954348471356486</v>
      </c>
      <c r="AB112" s="268">
        <v>0.947055180593897</v>
      </c>
      <c r="AC112" s="295">
        <v>0.00729329076258833</v>
      </c>
      <c r="AD112" s="272"/>
      <c r="AE112" s="274"/>
      <c r="AF112" s="223"/>
      <c r="AG112" s="223"/>
    </row>
    <row r="113" spans="1:33">
      <c r="A113" s="292" t="s">
        <v>25</v>
      </c>
      <c r="B113" s="293" t="s">
        <v>3301</v>
      </c>
      <c r="C113" s="293" t="s">
        <v>164</v>
      </c>
      <c r="D113" s="293" t="s">
        <v>165</v>
      </c>
      <c r="E113" s="263">
        <v>12897</v>
      </c>
      <c r="F113" s="266">
        <v>11834</v>
      </c>
      <c r="G113" s="266">
        <v>1063</v>
      </c>
      <c r="H113" s="264">
        <v>16449</v>
      </c>
      <c r="I113" s="264">
        <v>15443</v>
      </c>
      <c r="J113" s="264">
        <v>1006</v>
      </c>
      <c r="K113" s="264">
        <v>9462</v>
      </c>
      <c r="L113" s="264">
        <v>8976</v>
      </c>
      <c r="M113" s="264">
        <v>486</v>
      </c>
      <c r="N113" s="294">
        <v>0.93</v>
      </c>
      <c r="O113" s="266">
        <v>12897</v>
      </c>
      <c r="P113" s="266">
        <v>11834</v>
      </c>
      <c r="Q113" s="266">
        <v>1063</v>
      </c>
      <c r="R113" s="267">
        <v>0.917577731255331</v>
      </c>
      <c r="S113" s="267">
        <v>0.917577731255331</v>
      </c>
      <c r="T113" s="267">
        <v>0.938841266946319</v>
      </c>
      <c r="U113" s="267">
        <v>0.948636651870641</v>
      </c>
      <c r="V113" s="295">
        <v>-0.0212635356909883</v>
      </c>
      <c r="W113" s="271">
        <v>80453</v>
      </c>
      <c r="X113" s="271">
        <v>75803</v>
      </c>
      <c r="Y113" s="271">
        <v>75820</v>
      </c>
      <c r="Z113" s="271">
        <v>72310</v>
      </c>
      <c r="AA113" s="268">
        <v>0.942202279591811</v>
      </c>
      <c r="AB113" s="268">
        <v>0.953706146135584</v>
      </c>
      <c r="AC113" s="295">
        <v>-0.0115038665437729</v>
      </c>
      <c r="AD113" s="272"/>
      <c r="AE113" s="274"/>
      <c r="AF113" s="223"/>
      <c r="AG113" s="223"/>
    </row>
    <row r="114" spans="1:33">
      <c r="A114" s="292" t="s">
        <v>25</v>
      </c>
      <c r="B114" s="293" t="s">
        <v>3301</v>
      </c>
      <c r="C114" s="293" t="s">
        <v>158</v>
      </c>
      <c r="D114" s="293" t="s">
        <v>159</v>
      </c>
      <c r="E114" s="263">
        <v>15610</v>
      </c>
      <c r="F114" s="266">
        <v>14380</v>
      </c>
      <c r="G114" s="266">
        <v>1230</v>
      </c>
      <c r="H114" s="264">
        <v>21892</v>
      </c>
      <c r="I114" s="264">
        <v>20447</v>
      </c>
      <c r="J114" s="264">
        <v>1445</v>
      </c>
      <c r="K114" s="264">
        <v>22339</v>
      </c>
      <c r="L114" s="264">
        <v>21251</v>
      </c>
      <c r="M114" s="264">
        <v>1088</v>
      </c>
      <c r="N114" s="294">
        <v>0.93</v>
      </c>
      <c r="O114" s="266">
        <v>15610</v>
      </c>
      <c r="P114" s="266">
        <v>14380</v>
      </c>
      <c r="Q114" s="266">
        <v>1230</v>
      </c>
      <c r="R114" s="267">
        <v>0.921204356181935</v>
      </c>
      <c r="S114" s="267">
        <v>0.921204356181935</v>
      </c>
      <c r="T114" s="267">
        <v>0.933994153115293</v>
      </c>
      <c r="U114" s="267">
        <v>0.951295939836161</v>
      </c>
      <c r="V114" s="295">
        <v>-0.0127897969333586</v>
      </c>
      <c r="W114" s="271">
        <v>129419</v>
      </c>
      <c r="X114" s="271">
        <v>122258</v>
      </c>
      <c r="Y114" s="271">
        <v>119188</v>
      </c>
      <c r="Z114" s="271">
        <v>113959</v>
      </c>
      <c r="AA114" s="268">
        <v>0.944668093556588</v>
      </c>
      <c r="AB114" s="268">
        <v>0.956128133704735</v>
      </c>
      <c r="AC114" s="295">
        <v>-0.0114600401481478</v>
      </c>
      <c r="AD114" s="272"/>
      <c r="AE114" s="274"/>
      <c r="AF114" s="223"/>
      <c r="AG114" s="223"/>
    </row>
    <row r="115" spans="1:33">
      <c r="A115" s="292" t="s">
        <v>25</v>
      </c>
      <c r="B115" s="293" t="s">
        <v>3301</v>
      </c>
      <c r="C115" s="293" t="s">
        <v>166</v>
      </c>
      <c r="D115" s="293" t="s">
        <v>167</v>
      </c>
      <c r="E115" s="263">
        <v>2374</v>
      </c>
      <c r="F115" s="266">
        <v>2276</v>
      </c>
      <c r="G115" s="266">
        <v>98</v>
      </c>
      <c r="H115" s="264">
        <v>2625</v>
      </c>
      <c r="I115" s="264">
        <v>2434</v>
      </c>
      <c r="J115" s="264">
        <v>191</v>
      </c>
      <c r="K115" s="264">
        <v>2530</v>
      </c>
      <c r="L115" s="264">
        <v>2431</v>
      </c>
      <c r="M115" s="264">
        <v>99</v>
      </c>
      <c r="N115" s="294">
        <v>0.93</v>
      </c>
      <c r="O115" s="266">
        <v>2374</v>
      </c>
      <c r="P115" s="266">
        <v>2276</v>
      </c>
      <c r="Q115" s="266">
        <v>98</v>
      </c>
      <c r="R115" s="267">
        <v>0.958719460825611</v>
      </c>
      <c r="S115" s="267">
        <v>0.958719460825611</v>
      </c>
      <c r="T115" s="267">
        <v>0.927238095238095</v>
      </c>
      <c r="U115" s="267">
        <v>0.960869565217391</v>
      </c>
      <c r="V115" s="295">
        <v>0.0314813655875156</v>
      </c>
      <c r="W115" s="271">
        <v>15332</v>
      </c>
      <c r="X115" s="271">
        <v>14596</v>
      </c>
      <c r="Y115" s="271">
        <v>13831</v>
      </c>
      <c r="Z115" s="271">
        <v>13219</v>
      </c>
      <c r="AA115" s="268">
        <v>0.951995825723976</v>
      </c>
      <c r="AB115" s="268">
        <v>0.955751572554407</v>
      </c>
      <c r="AC115" s="295">
        <v>-0.00375574683043078</v>
      </c>
      <c r="AD115" s="272"/>
      <c r="AE115" s="274"/>
      <c r="AF115" s="223"/>
      <c r="AG115" s="223"/>
    </row>
    <row r="116" spans="1:33">
      <c r="A116" s="292" t="s">
        <v>25</v>
      </c>
      <c r="B116" s="293" t="s">
        <v>3301</v>
      </c>
      <c r="C116" s="293" t="s">
        <v>162</v>
      </c>
      <c r="D116" s="293" t="s">
        <v>163</v>
      </c>
      <c r="E116" s="263">
        <v>8514</v>
      </c>
      <c r="F116" s="266">
        <v>8083</v>
      </c>
      <c r="G116" s="266">
        <v>431</v>
      </c>
      <c r="H116" s="264">
        <v>10063</v>
      </c>
      <c r="I116" s="264">
        <v>9564</v>
      </c>
      <c r="J116" s="264">
        <v>499</v>
      </c>
      <c r="K116" s="264">
        <v>9416</v>
      </c>
      <c r="L116" s="264">
        <v>8976</v>
      </c>
      <c r="M116" s="264">
        <v>440</v>
      </c>
      <c r="N116" s="294">
        <v>0.93</v>
      </c>
      <c r="O116" s="266">
        <v>8514</v>
      </c>
      <c r="P116" s="266">
        <v>8083</v>
      </c>
      <c r="Q116" s="266">
        <v>431</v>
      </c>
      <c r="R116" s="267">
        <v>0.949377495889124</v>
      </c>
      <c r="S116" s="267">
        <v>0.949377495889124</v>
      </c>
      <c r="T116" s="267">
        <v>0.95041240186823</v>
      </c>
      <c r="U116" s="267">
        <v>0.953271028037383</v>
      </c>
      <c r="V116" s="295">
        <v>-0.00103490597910638</v>
      </c>
      <c r="W116" s="271">
        <v>58760</v>
      </c>
      <c r="X116" s="271">
        <v>56159</v>
      </c>
      <c r="Y116" s="271">
        <v>55385</v>
      </c>
      <c r="Z116" s="271">
        <v>53566</v>
      </c>
      <c r="AA116" s="268">
        <v>0.95573519400953</v>
      </c>
      <c r="AB116" s="268">
        <v>0.967157172519635</v>
      </c>
      <c r="AC116" s="295">
        <v>-0.011421978510105</v>
      </c>
      <c r="AD116" s="272"/>
      <c r="AE116" s="274"/>
      <c r="AF116" s="223"/>
      <c r="AG116" s="223"/>
    </row>
    <row r="117" spans="1:33">
      <c r="A117" s="292" t="s">
        <v>25</v>
      </c>
      <c r="B117" s="293" t="s">
        <v>3301</v>
      </c>
      <c r="C117" s="293" t="s">
        <v>168</v>
      </c>
      <c r="D117" s="293" t="s">
        <v>169</v>
      </c>
      <c r="E117" s="263">
        <v>8556</v>
      </c>
      <c r="F117" s="266">
        <v>8251</v>
      </c>
      <c r="G117" s="266">
        <v>305</v>
      </c>
      <c r="H117" s="264">
        <v>9739</v>
      </c>
      <c r="I117" s="264">
        <v>9365</v>
      </c>
      <c r="J117" s="264">
        <v>374</v>
      </c>
      <c r="K117" s="264">
        <v>9122</v>
      </c>
      <c r="L117" s="264">
        <v>8759</v>
      </c>
      <c r="M117" s="264">
        <v>363</v>
      </c>
      <c r="N117" s="294">
        <v>0.93</v>
      </c>
      <c r="O117" s="266">
        <v>8556</v>
      </c>
      <c r="P117" s="266">
        <v>8251</v>
      </c>
      <c r="Q117" s="266">
        <v>305</v>
      </c>
      <c r="R117" s="267">
        <v>0.96435250116877</v>
      </c>
      <c r="S117" s="267">
        <v>0.96435250116877</v>
      </c>
      <c r="T117" s="267">
        <v>0.961597699969196</v>
      </c>
      <c r="U117" s="267">
        <v>0.960206095154571</v>
      </c>
      <c r="V117" s="295">
        <v>0.0027548011995745</v>
      </c>
      <c r="W117" s="271">
        <v>53788</v>
      </c>
      <c r="X117" s="271">
        <v>51849</v>
      </c>
      <c r="Y117" s="271">
        <v>50670</v>
      </c>
      <c r="Z117" s="271">
        <v>49146</v>
      </c>
      <c r="AA117" s="268">
        <v>0.963951067152525</v>
      </c>
      <c r="AB117" s="268">
        <v>0.969923031379515</v>
      </c>
      <c r="AC117" s="295">
        <v>-0.00597196422698976</v>
      </c>
      <c r="AD117" s="272"/>
      <c r="AE117" s="274"/>
      <c r="AF117" s="223"/>
      <c r="AG117" s="223"/>
    </row>
    <row r="118" spans="1:33">
      <c r="A118" s="297" t="s">
        <v>188</v>
      </c>
      <c r="B118" s="298" t="s">
        <v>3306</v>
      </c>
      <c r="C118" s="293" t="s">
        <v>190</v>
      </c>
      <c r="D118" s="298" t="s">
        <v>191</v>
      </c>
      <c r="E118" s="263">
        <v>6552</v>
      </c>
      <c r="F118" s="266">
        <v>6032</v>
      </c>
      <c r="G118" s="266">
        <v>520</v>
      </c>
      <c r="H118" s="264">
        <v>8075</v>
      </c>
      <c r="I118" s="264">
        <v>7507</v>
      </c>
      <c r="J118" s="264">
        <v>568</v>
      </c>
      <c r="K118" s="264">
        <v>6178</v>
      </c>
      <c r="L118" s="264">
        <v>5866</v>
      </c>
      <c r="M118" s="264">
        <v>312</v>
      </c>
      <c r="N118" s="294">
        <v>0.93</v>
      </c>
      <c r="O118" s="266">
        <v>6552</v>
      </c>
      <c r="P118" s="266">
        <v>6032</v>
      </c>
      <c r="Q118" s="266">
        <v>520</v>
      </c>
      <c r="R118" s="267">
        <v>0.920634920634921</v>
      </c>
      <c r="S118" s="267">
        <v>0.920634920634921</v>
      </c>
      <c r="T118" s="267">
        <v>0.929659442724458</v>
      </c>
      <c r="U118" s="267">
        <v>0.949498219488508</v>
      </c>
      <c r="V118" s="295">
        <v>-0.00902452208953763</v>
      </c>
      <c r="W118" s="271">
        <v>42952</v>
      </c>
      <c r="X118" s="271">
        <v>40528</v>
      </c>
      <c r="Y118" s="271">
        <v>41411</v>
      </c>
      <c r="Z118" s="271">
        <v>39690</v>
      </c>
      <c r="AA118" s="268">
        <v>0.943564909666605</v>
      </c>
      <c r="AB118" s="268">
        <v>0.958440993938809</v>
      </c>
      <c r="AC118" s="295">
        <v>-0.014876084272204</v>
      </c>
    </row>
    <row r="119" spans="1:33">
      <c r="A119" s="297" t="s">
        <v>188</v>
      </c>
      <c r="B119" s="298" t="s">
        <v>3306</v>
      </c>
      <c r="C119" s="293" t="s">
        <v>192</v>
      </c>
      <c r="D119" s="298" t="s">
        <v>193</v>
      </c>
      <c r="E119" s="263">
        <v>5083</v>
      </c>
      <c r="F119" s="266">
        <v>4896</v>
      </c>
      <c r="G119" s="266">
        <v>187</v>
      </c>
      <c r="H119" s="264">
        <v>5949</v>
      </c>
      <c r="I119" s="264">
        <v>5668</v>
      </c>
      <c r="J119" s="264">
        <v>281</v>
      </c>
      <c r="K119" s="264">
        <v>4496</v>
      </c>
      <c r="L119" s="264">
        <v>4307</v>
      </c>
      <c r="M119" s="264">
        <v>189</v>
      </c>
      <c r="N119" s="294">
        <v>0.93</v>
      </c>
      <c r="O119" s="266">
        <v>5083</v>
      </c>
      <c r="P119" s="266">
        <v>4896</v>
      </c>
      <c r="Q119" s="266">
        <v>187</v>
      </c>
      <c r="R119" s="267">
        <v>0.963210702341137</v>
      </c>
      <c r="S119" s="267">
        <v>0.963210702341137</v>
      </c>
      <c r="T119" s="267">
        <v>0.95276517061691</v>
      </c>
      <c r="U119" s="267">
        <v>0.957962633451957</v>
      </c>
      <c r="V119" s="295">
        <v>0.0104455317242268</v>
      </c>
      <c r="W119" s="271">
        <v>32959</v>
      </c>
      <c r="X119" s="271">
        <v>31609</v>
      </c>
      <c r="Y119" s="271">
        <v>33541</v>
      </c>
      <c r="Z119" s="271">
        <v>32160</v>
      </c>
      <c r="AA119" s="268">
        <v>0.959040019418065</v>
      </c>
      <c r="AB119" s="268">
        <v>0.958826510837482</v>
      </c>
      <c r="AC119" s="295">
        <v>0.000213508580582333</v>
      </c>
    </row>
    <row r="120" spans="1:33">
      <c r="A120" s="297" t="s">
        <v>188</v>
      </c>
      <c r="B120" s="298" t="s">
        <v>3306</v>
      </c>
      <c r="C120" s="293" t="s">
        <v>194</v>
      </c>
      <c r="D120" s="298" t="s">
        <v>195</v>
      </c>
      <c r="E120" s="263">
        <v>10565</v>
      </c>
      <c r="F120" s="266">
        <v>10035</v>
      </c>
      <c r="G120" s="266">
        <v>530</v>
      </c>
      <c r="H120" s="264">
        <v>13101</v>
      </c>
      <c r="I120" s="264">
        <v>12389</v>
      </c>
      <c r="J120" s="264">
        <v>712</v>
      </c>
      <c r="K120" s="264">
        <v>9720</v>
      </c>
      <c r="L120" s="264">
        <v>9110</v>
      </c>
      <c r="M120" s="264">
        <v>610</v>
      </c>
      <c r="N120" s="294">
        <v>0.93</v>
      </c>
      <c r="O120" s="266">
        <v>10565</v>
      </c>
      <c r="P120" s="266">
        <v>10035</v>
      </c>
      <c r="Q120" s="266">
        <v>530</v>
      </c>
      <c r="R120" s="267">
        <v>0.949834358731661</v>
      </c>
      <c r="S120" s="267">
        <v>0.949834358731661</v>
      </c>
      <c r="T120" s="267">
        <v>0.945653003587512</v>
      </c>
      <c r="U120" s="267">
        <v>0.937242798353909</v>
      </c>
      <c r="V120" s="295">
        <v>0.00418135514414875</v>
      </c>
      <c r="W120" s="271">
        <v>71233</v>
      </c>
      <c r="X120" s="271">
        <v>67691</v>
      </c>
      <c r="Y120" s="271">
        <v>69116</v>
      </c>
      <c r="Z120" s="271">
        <v>66380</v>
      </c>
      <c r="AA120" s="268">
        <v>0.950275855291789</v>
      </c>
      <c r="AB120" s="268">
        <v>0.960414375831935</v>
      </c>
      <c r="AC120" s="295">
        <v>-0.0101385205401457</v>
      </c>
    </row>
    <row r="121" spans="1:33">
      <c r="A121" s="297" t="s">
        <v>188</v>
      </c>
      <c r="B121" s="298" t="s">
        <v>3306</v>
      </c>
      <c r="C121" s="293" t="s">
        <v>196</v>
      </c>
      <c r="D121" s="298" t="s">
        <v>197</v>
      </c>
      <c r="E121" s="263">
        <v>13247</v>
      </c>
      <c r="F121" s="266">
        <v>12461</v>
      </c>
      <c r="G121" s="266">
        <v>786</v>
      </c>
      <c r="H121" s="264">
        <v>16827</v>
      </c>
      <c r="I121" s="264">
        <v>15677</v>
      </c>
      <c r="J121" s="264">
        <v>1150</v>
      </c>
      <c r="K121" s="264">
        <v>12741</v>
      </c>
      <c r="L121" s="264">
        <v>12012</v>
      </c>
      <c r="M121" s="264">
        <v>729</v>
      </c>
      <c r="N121" s="294">
        <v>0.93</v>
      </c>
      <c r="O121" s="266">
        <v>13247</v>
      </c>
      <c r="P121" s="266">
        <v>12461</v>
      </c>
      <c r="Q121" s="266">
        <v>786</v>
      </c>
      <c r="R121" s="267">
        <v>0.940665811127048</v>
      </c>
      <c r="S121" s="267">
        <v>0.940665811127048</v>
      </c>
      <c r="T121" s="267">
        <v>0.931657455280204</v>
      </c>
      <c r="U121" s="267">
        <v>0.942783141040735</v>
      </c>
      <c r="V121" s="295">
        <v>0.00900835584684323</v>
      </c>
      <c r="W121" s="271">
        <v>88557</v>
      </c>
      <c r="X121" s="271">
        <v>83725</v>
      </c>
      <c r="Y121" s="271">
        <v>86103</v>
      </c>
      <c r="Z121" s="271">
        <v>82656</v>
      </c>
      <c r="AA121" s="268">
        <v>0.945436272683131</v>
      </c>
      <c r="AB121" s="268">
        <v>0.959966551688095</v>
      </c>
      <c r="AC121" s="295">
        <v>-0.0145302790049638</v>
      </c>
    </row>
    <row r="122" spans="1:33">
      <c r="A122" s="297" t="s">
        <v>188</v>
      </c>
      <c r="B122" s="298" t="s">
        <v>3306</v>
      </c>
      <c r="C122" s="293" t="s">
        <v>198</v>
      </c>
      <c r="D122" s="298" t="s">
        <v>199</v>
      </c>
      <c r="E122" s="263">
        <v>9043</v>
      </c>
      <c r="F122" s="266">
        <v>8602</v>
      </c>
      <c r="G122" s="266">
        <v>441</v>
      </c>
      <c r="H122" s="264">
        <v>11400</v>
      </c>
      <c r="I122" s="264">
        <v>10848</v>
      </c>
      <c r="J122" s="264">
        <v>552</v>
      </c>
      <c r="K122" s="264">
        <v>8645</v>
      </c>
      <c r="L122" s="264">
        <v>8255</v>
      </c>
      <c r="M122" s="264">
        <v>390</v>
      </c>
      <c r="N122" s="294">
        <v>0.93</v>
      </c>
      <c r="O122" s="266">
        <v>9043</v>
      </c>
      <c r="P122" s="266">
        <v>8602</v>
      </c>
      <c r="Q122" s="266">
        <v>441</v>
      </c>
      <c r="R122" s="267">
        <v>0.951232997898927</v>
      </c>
      <c r="S122" s="267">
        <v>0.951232997898927</v>
      </c>
      <c r="T122" s="267">
        <v>0.951578947368421</v>
      </c>
      <c r="U122" s="267">
        <v>0.954887218045113</v>
      </c>
      <c r="V122" s="295">
        <v>-0.000345949469493734</v>
      </c>
      <c r="W122" s="271">
        <v>60401</v>
      </c>
      <c r="X122" s="271">
        <v>57009</v>
      </c>
      <c r="Y122" s="271">
        <v>56522</v>
      </c>
      <c r="Z122" s="271">
        <v>53789</v>
      </c>
      <c r="AA122" s="268">
        <v>0.943841989371037</v>
      </c>
      <c r="AB122" s="268">
        <v>0.95164714624394</v>
      </c>
      <c r="AC122" s="295">
        <v>-0.00780515687290351</v>
      </c>
    </row>
    <row r="123" spans="1:33">
      <c r="A123" s="297" t="s">
        <v>188</v>
      </c>
      <c r="B123" s="298" t="s">
        <v>3306</v>
      </c>
      <c r="C123" s="293" t="s">
        <v>200</v>
      </c>
      <c r="D123" s="298" t="s">
        <v>201</v>
      </c>
      <c r="E123" s="263">
        <v>6899</v>
      </c>
      <c r="F123" s="266">
        <v>6645</v>
      </c>
      <c r="G123" s="266">
        <v>254</v>
      </c>
      <c r="H123" s="264">
        <v>7999</v>
      </c>
      <c r="I123" s="264">
        <v>7660</v>
      </c>
      <c r="J123" s="264">
        <v>339</v>
      </c>
      <c r="K123" s="264">
        <v>4952</v>
      </c>
      <c r="L123" s="264">
        <v>4721</v>
      </c>
      <c r="M123" s="264">
        <v>231</v>
      </c>
      <c r="N123" s="294">
        <v>0.93</v>
      </c>
      <c r="O123" s="266">
        <v>6899</v>
      </c>
      <c r="P123" s="266">
        <v>6645</v>
      </c>
      <c r="Q123" s="266">
        <v>254</v>
      </c>
      <c r="R123" s="267">
        <v>0.963183070010146</v>
      </c>
      <c r="S123" s="267">
        <v>0.963183070010146</v>
      </c>
      <c r="T123" s="267">
        <v>0.957619702462808</v>
      </c>
      <c r="U123" s="267">
        <v>0.953352180936995</v>
      </c>
      <c r="V123" s="295">
        <v>0.00556336754733855</v>
      </c>
      <c r="W123" s="271">
        <v>43208</v>
      </c>
      <c r="X123" s="271">
        <v>41557</v>
      </c>
      <c r="Y123" s="271">
        <v>41675</v>
      </c>
      <c r="Z123" s="271">
        <v>40418</v>
      </c>
      <c r="AA123" s="268">
        <v>0.961789483428995</v>
      </c>
      <c r="AB123" s="268">
        <v>0.969838032393521</v>
      </c>
      <c r="AC123" s="295">
        <v>-0.00804854896452667</v>
      </c>
    </row>
    <row r="124" spans="1:33">
      <c r="A124" s="297" t="s">
        <v>188</v>
      </c>
      <c r="B124" s="298" t="s">
        <v>3306</v>
      </c>
      <c r="C124" s="293" t="s">
        <v>202</v>
      </c>
      <c r="D124" s="298" t="s">
        <v>203</v>
      </c>
      <c r="E124" s="263">
        <v>7042</v>
      </c>
      <c r="F124" s="266">
        <v>6746</v>
      </c>
      <c r="G124" s="266">
        <v>296</v>
      </c>
      <c r="H124" s="264">
        <v>8616</v>
      </c>
      <c r="I124" s="264">
        <v>8243</v>
      </c>
      <c r="J124" s="264">
        <v>373</v>
      </c>
      <c r="K124" s="264">
        <v>6448</v>
      </c>
      <c r="L124" s="264">
        <v>6152</v>
      </c>
      <c r="M124" s="264">
        <v>296</v>
      </c>
      <c r="N124" s="294">
        <v>0.93</v>
      </c>
      <c r="O124" s="266">
        <v>7042</v>
      </c>
      <c r="P124" s="266">
        <v>6746</v>
      </c>
      <c r="Q124" s="266">
        <v>296</v>
      </c>
      <c r="R124" s="267">
        <v>0.957966486793525</v>
      </c>
      <c r="S124" s="267">
        <v>0.957966486793525</v>
      </c>
      <c r="T124" s="267">
        <v>0.956708449396472</v>
      </c>
      <c r="U124" s="267">
        <v>0.95409429280397</v>
      </c>
      <c r="V124" s="295">
        <v>0.00125803739705288</v>
      </c>
      <c r="W124" s="271">
        <v>46159</v>
      </c>
      <c r="X124" s="271">
        <v>44146</v>
      </c>
      <c r="Y124" s="271">
        <v>44286</v>
      </c>
      <c r="Z124" s="271">
        <v>42623</v>
      </c>
      <c r="AA124" s="268">
        <v>0.956389869797873</v>
      </c>
      <c r="AB124" s="268">
        <v>0.962448629363681</v>
      </c>
      <c r="AC124" s="295">
        <v>-0.00605875956580892</v>
      </c>
    </row>
    <row r="125" spans="1:33">
      <c r="A125" s="297" t="s">
        <v>188</v>
      </c>
      <c r="B125" s="298" t="s">
        <v>3306</v>
      </c>
      <c r="C125" s="293" t="s">
        <v>204</v>
      </c>
      <c r="D125" s="298" t="s">
        <v>205</v>
      </c>
      <c r="E125" s="263">
        <v>8181</v>
      </c>
      <c r="F125" s="266">
        <v>7934</v>
      </c>
      <c r="G125" s="266">
        <v>247</v>
      </c>
      <c r="H125" s="264">
        <v>9926</v>
      </c>
      <c r="I125" s="264">
        <v>9673</v>
      </c>
      <c r="J125" s="264">
        <v>253</v>
      </c>
      <c r="K125" s="264">
        <v>6361</v>
      </c>
      <c r="L125" s="264">
        <v>6183</v>
      </c>
      <c r="M125" s="264">
        <v>178</v>
      </c>
      <c r="N125" s="294">
        <v>0.93</v>
      </c>
      <c r="O125" s="266">
        <v>8181</v>
      </c>
      <c r="P125" s="266">
        <v>7934</v>
      </c>
      <c r="Q125" s="266">
        <v>247</v>
      </c>
      <c r="R125" s="267">
        <v>0.969808091920303</v>
      </c>
      <c r="S125" s="267">
        <v>0.969808091920303</v>
      </c>
      <c r="T125" s="267">
        <v>0.974511384243401</v>
      </c>
      <c r="U125" s="267">
        <v>0.972016978462506</v>
      </c>
      <c r="V125" s="295">
        <v>-0.00470329232309807</v>
      </c>
      <c r="W125" s="271">
        <v>54440</v>
      </c>
      <c r="X125" s="271">
        <v>53124</v>
      </c>
      <c r="Y125" s="271">
        <v>54418</v>
      </c>
      <c r="Z125" s="271">
        <v>52958</v>
      </c>
      <c r="AA125" s="268">
        <v>0.97582659808964</v>
      </c>
      <c r="AB125" s="268">
        <v>0.973170642066963</v>
      </c>
      <c r="AC125" s="295">
        <v>0.00265595602267688</v>
      </c>
    </row>
    <row r="126" spans="1:33">
      <c r="A126" s="297" t="s">
        <v>188</v>
      </c>
      <c r="B126" s="298" t="s">
        <v>3306</v>
      </c>
      <c r="C126" s="293" t="s">
        <v>206</v>
      </c>
      <c r="D126" s="298" t="s">
        <v>207</v>
      </c>
      <c r="E126" s="263">
        <v>4608</v>
      </c>
      <c r="F126" s="266">
        <v>4492</v>
      </c>
      <c r="G126" s="266">
        <v>116</v>
      </c>
      <c r="H126" s="264">
        <v>5709</v>
      </c>
      <c r="I126" s="264">
        <v>5529</v>
      </c>
      <c r="J126" s="264">
        <v>180</v>
      </c>
      <c r="K126" s="264">
        <v>4185</v>
      </c>
      <c r="L126" s="264">
        <v>4067</v>
      </c>
      <c r="M126" s="264">
        <v>118</v>
      </c>
      <c r="N126" s="294">
        <v>0.93</v>
      </c>
      <c r="O126" s="266">
        <v>4608</v>
      </c>
      <c r="P126" s="266">
        <v>4492</v>
      </c>
      <c r="Q126" s="266">
        <v>116</v>
      </c>
      <c r="R126" s="267">
        <v>0.974826388888889</v>
      </c>
      <c r="S126" s="267">
        <v>0.974826388888889</v>
      </c>
      <c r="T126" s="267">
        <v>0.968470835522859</v>
      </c>
      <c r="U126" s="267">
        <v>0.971804062126643</v>
      </c>
      <c r="V126" s="295">
        <v>0.00635555336603022</v>
      </c>
      <c r="W126" s="271">
        <v>30711</v>
      </c>
      <c r="X126" s="271">
        <v>29694</v>
      </c>
      <c r="Y126" s="271">
        <v>28775</v>
      </c>
      <c r="Z126" s="271">
        <v>28026</v>
      </c>
      <c r="AA126" s="268">
        <v>0.966884829539904</v>
      </c>
      <c r="AB126" s="268">
        <v>0.973970460469157</v>
      </c>
      <c r="AC126" s="295">
        <v>-0.00708563092925296</v>
      </c>
    </row>
    <row r="127" spans="1:33">
      <c r="A127" s="297" t="s">
        <v>188</v>
      </c>
      <c r="B127" s="298" t="s">
        <v>3306</v>
      </c>
      <c r="C127" s="293" t="s">
        <v>208</v>
      </c>
      <c r="D127" s="298" t="s">
        <v>209</v>
      </c>
      <c r="E127" s="263">
        <v>5585</v>
      </c>
      <c r="F127" s="266">
        <v>5100</v>
      </c>
      <c r="G127" s="266">
        <v>485</v>
      </c>
      <c r="H127" s="264">
        <v>6563</v>
      </c>
      <c r="I127" s="264">
        <v>6138</v>
      </c>
      <c r="J127" s="264">
        <v>425</v>
      </c>
      <c r="K127" s="264">
        <v>4338</v>
      </c>
      <c r="L127" s="264">
        <v>4033</v>
      </c>
      <c r="M127" s="264">
        <v>305</v>
      </c>
      <c r="N127" s="294">
        <v>0.93</v>
      </c>
      <c r="O127" s="266">
        <v>5585</v>
      </c>
      <c r="P127" s="266">
        <v>5100</v>
      </c>
      <c r="Q127" s="266">
        <v>485</v>
      </c>
      <c r="R127" s="267">
        <v>0.913160250671441</v>
      </c>
      <c r="S127" s="267">
        <v>0.913160250671441</v>
      </c>
      <c r="T127" s="267">
        <v>0.935243029102545</v>
      </c>
      <c r="U127" s="267">
        <v>0.929691101890272</v>
      </c>
      <c r="V127" s="295">
        <v>-0.0220827784311032</v>
      </c>
      <c r="W127" s="271">
        <v>35930</v>
      </c>
      <c r="X127" s="271">
        <v>33096</v>
      </c>
      <c r="Y127" s="271">
        <v>34988</v>
      </c>
      <c r="Z127" s="271">
        <v>32353</v>
      </c>
      <c r="AA127" s="268">
        <v>0.921124408572224</v>
      </c>
      <c r="AB127" s="268">
        <v>0.92468846461644</v>
      </c>
      <c r="AC127" s="295">
        <v>-0.00356405604421617</v>
      </c>
    </row>
    <row r="128" spans="1:33">
      <c r="A128" s="297" t="s">
        <v>188</v>
      </c>
      <c r="B128" s="298" t="s">
        <v>3306</v>
      </c>
      <c r="C128" s="293" t="s">
        <v>210</v>
      </c>
      <c r="D128" s="298" t="s">
        <v>211</v>
      </c>
      <c r="E128" s="263">
        <v>6476</v>
      </c>
      <c r="F128" s="266">
        <v>6313</v>
      </c>
      <c r="G128" s="266">
        <v>163</v>
      </c>
      <c r="H128" s="264">
        <v>8004</v>
      </c>
      <c r="I128" s="264">
        <v>7824</v>
      </c>
      <c r="J128" s="264">
        <v>180</v>
      </c>
      <c r="K128" s="264">
        <v>5270</v>
      </c>
      <c r="L128" s="264">
        <v>5128</v>
      </c>
      <c r="M128" s="264">
        <v>142</v>
      </c>
      <c r="N128" s="294">
        <v>0.93</v>
      </c>
      <c r="O128" s="266">
        <v>6476</v>
      </c>
      <c r="P128" s="266">
        <v>6313</v>
      </c>
      <c r="Q128" s="266">
        <v>163</v>
      </c>
      <c r="R128" s="267">
        <v>0.974830142063002</v>
      </c>
      <c r="S128" s="267">
        <v>0.974830142063002</v>
      </c>
      <c r="T128" s="267">
        <v>0.977511244377811</v>
      </c>
      <c r="U128" s="267">
        <v>0.973055028462998</v>
      </c>
      <c r="V128" s="295">
        <v>-0.00268110231480923</v>
      </c>
      <c r="W128" s="271">
        <v>43410</v>
      </c>
      <c r="X128" s="271">
        <v>42478</v>
      </c>
      <c r="Y128" s="271">
        <v>42341</v>
      </c>
      <c r="Z128" s="271">
        <v>41538</v>
      </c>
      <c r="AA128" s="268">
        <v>0.978530292559318</v>
      </c>
      <c r="AB128" s="268">
        <v>0.981034930681845</v>
      </c>
      <c r="AC128" s="295">
        <v>-0.00250463812252688</v>
      </c>
    </row>
    <row r="129" spans="1:29">
      <c r="A129" s="297" t="s">
        <v>188</v>
      </c>
      <c r="B129" s="298" t="s">
        <v>3306</v>
      </c>
      <c r="C129" s="293" t="s">
        <v>212</v>
      </c>
      <c r="D129" s="298" t="s">
        <v>212</v>
      </c>
      <c r="E129" s="263">
        <v>6755</v>
      </c>
      <c r="F129" s="266">
        <v>6491</v>
      </c>
      <c r="G129" s="266">
        <v>264</v>
      </c>
      <c r="H129" s="264">
        <v>8598</v>
      </c>
      <c r="I129" s="264">
        <v>8248</v>
      </c>
      <c r="J129" s="264">
        <v>350</v>
      </c>
      <c r="K129" s="264">
        <v>6316</v>
      </c>
      <c r="L129" s="264">
        <v>6023</v>
      </c>
      <c r="M129" s="264">
        <v>293</v>
      </c>
      <c r="N129" s="294">
        <v>0.93</v>
      </c>
      <c r="O129" s="266">
        <v>6755</v>
      </c>
      <c r="P129" s="266">
        <v>6491</v>
      </c>
      <c r="Q129" s="266">
        <v>264</v>
      </c>
      <c r="R129" s="267">
        <v>0.960917838638046</v>
      </c>
      <c r="S129" s="267">
        <v>0.960917838638046</v>
      </c>
      <c r="T129" s="267">
        <v>0.959292858804373</v>
      </c>
      <c r="U129" s="267">
        <v>0.953609879670678</v>
      </c>
      <c r="V129" s="295">
        <v>0.00162497983367282</v>
      </c>
      <c r="W129" s="271">
        <v>44762</v>
      </c>
      <c r="X129" s="271">
        <v>42850</v>
      </c>
      <c r="Y129" s="271">
        <v>42469</v>
      </c>
      <c r="Z129" s="271">
        <v>40881</v>
      </c>
      <c r="AA129" s="268">
        <v>0.957285197265538</v>
      </c>
      <c r="AB129" s="268">
        <v>0.962608019967506</v>
      </c>
      <c r="AC129" s="295">
        <v>-0.00532282270196793</v>
      </c>
    </row>
    <row r="130" spans="1:29">
      <c r="A130" s="297" t="s">
        <v>188</v>
      </c>
      <c r="B130" s="298" t="s">
        <v>3306</v>
      </c>
      <c r="C130" s="293" t="s">
        <v>213</v>
      </c>
      <c r="D130" s="298" t="s">
        <v>214</v>
      </c>
      <c r="E130" s="263">
        <v>5842</v>
      </c>
      <c r="F130" s="266">
        <v>5749</v>
      </c>
      <c r="G130" s="266">
        <v>93</v>
      </c>
      <c r="H130" s="264">
        <v>6741</v>
      </c>
      <c r="I130" s="264">
        <v>6609</v>
      </c>
      <c r="J130" s="264">
        <v>132</v>
      </c>
      <c r="K130" s="264">
        <v>3841</v>
      </c>
      <c r="L130" s="264">
        <v>3775</v>
      </c>
      <c r="M130" s="264">
        <v>66</v>
      </c>
      <c r="N130" s="294">
        <v>0.93</v>
      </c>
      <c r="O130" s="266">
        <v>5842</v>
      </c>
      <c r="P130" s="266">
        <v>5749</v>
      </c>
      <c r="Q130" s="266">
        <v>93</v>
      </c>
      <c r="R130" s="267">
        <v>0.984080794248545</v>
      </c>
      <c r="S130" s="267">
        <v>0.984080794248545</v>
      </c>
      <c r="T130" s="267">
        <v>0.980418335558522</v>
      </c>
      <c r="U130" s="267">
        <v>0.98281697474616</v>
      </c>
      <c r="V130" s="295">
        <v>0.00366245869002257</v>
      </c>
      <c r="W130" s="271">
        <v>36224</v>
      </c>
      <c r="X130" s="271">
        <v>35667</v>
      </c>
      <c r="Y130" s="271">
        <v>34289</v>
      </c>
      <c r="Z130" s="271">
        <v>33806</v>
      </c>
      <c r="AA130" s="268">
        <v>0.984623454063604</v>
      </c>
      <c r="AB130" s="268">
        <v>0.985913849922716</v>
      </c>
      <c r="AC130" s="295">
        <v>-0.0012903958591115</v>
      </c>
    </row>
    <row r="131" spans="1:29">
      <c r="A131" s="297" t="s">
        <v>188</v>
      </c>
      <c r="B131" s="298" t="s">
        <v>3306</v>
      </c>
      <c r="C131" s="293" t="s">
        <v>215</v>
      </c>
      <c r="D131" s="298" t="s">
        <v>216</v>
      </c>
      <c r="E131" s="263">
        <v>5819</v>
      </c>
      <c r="F131" s="266">
        <v>5587</v>
      </c>
      <c r="G131" s="266">
        <v>232</v>
      </c>
      <c r="H131" s="264">
        <v>6931</v>
      </c>
      <c r="I131" s="264">
        <v>6676</v>
      </c>
      <c r="J131" s="264">
        <v>255</v>
      </c>
      <c r="K131" s="264">
        <v>5081</v>
      </c>
      <c r="L131" s="264">
        <v>4924</v>
      </c>
      <c r="M131" s="264">
        <v>157</v>
      </c>
      <c r="N131" s="294">
        <v>0.93</v>
      </c>
      <c r="O131" s="266">
        <v>5819</v>
      </c>
      <c r="P131" s="266">
        <v>5587</v>
      </c>
      <c r="Q131" s="266">
        <v>232</v>
      </c>
      <c r="R131" s="267">
        <v>0.960130606633442</v>
      </c>
      <c r="S131" s="267">
        <v>0.960130606633442</v>
      </c>
      <c r="T131" s="267">
        <v>0.963208772182946</v>
      </c>
      <c r="U131" s="267">
        <v>0.969100570753789</v>
      </c>
      <c r="V131" s="295">
        <v>-0.00307816554950402</v>
      </c>
      <c r="W131" s="271">
        <v>36939</v>
      </c>
      <c r="X131" s="271">
        <v>35673</v>
      </c>
      <c r="Y131" s="271">
        <v>35231</v>
      </c>
      <c r="Z131" s="271">
        <v>34017</v>
      </c>
      <c r="AA131" s="268">
        <v>0.965727280110452</v>
      </c>
      <c r="AB131" s="268">
        <v>0.965541710425478</v>
      </c>
      <c r="AC131" s="295">
        <v>0.000185569684974851</v>
      </c>
    </row>
    <row r="132" spans="1:29">
      <c r="A132" s="297" t="s">
        <v>188</v>
      </c>
      <c r="B132" s="298" t="s">
        <v>3306</v>
      </c>
      <c r="C132" s="293" t="s">
        <v>217</v>
      </c>
      <c r="D132" s="298" t="s">
        <v>218</v>
      </c>
      <c r="E132" s="263">
        <v>7184</v>
      </c>
      <c r="F132" s="266">
        <v>6944</v>
      </c>
      <c r="G132" s="266">
        <v>240</v>
      </c>
      <c r="H132" s="264">
        <v>8830</v>
      </c>
      <c r="I132" s="264">
        <v>8486</v>
      </c>
      <c r="J132" s="264">
        <v>344</v>
      </c>
      <c r="K132" s="264">
        <v>6479</v>
      </c>
      <c r="L132" s="264">
        <v>6232</v>
      </c>
      <c r="M132" s="264">
        <v>247</v>
      </c>
      <c r="N132" s="294">
        <v>0.93</v>
      </c>
      <c r="O132" s="266">
        <v>7184</v>
      </c>
      <c r="P132" s="266">
        <v>6944</v>
      </c>
      <c r="Q132" s="266">
        <v>240</v>
      </c>
      <c r="R132" s="267">
        <v>0.966592427616927</v>
      </c>
      <c r="S132" s="267">
        <v>0.966592427616927</v>
      </c>
      <c r="T132" s="267">
        <v>0.961041902604757</v>
      </c>
      <c r="U132" s="267">
        <v>0.961876832844575</v>
      </c>
      <c r="V132" s="295">
        <v>0.00555052501217002</v>
      </c>
      <c r="W132" s="271">
        <v>47233</v>
      </c>
      <c r="X132" s="271">
        <v>45703</v>
      </c>
      <c r="Y132" s="271">
        <v>44807</v>
      </c>
      <c r="Z132" s="271">
        <v>43547</v>
      </c>
      <c r="AA132" s="268">
        <v>0.967607393136155</v>
      </c>
      <c r="AB132" s="268">
        <v>0.971879393844712</v>
      </c>
      <c r="AC132" s="295">
        <v>-0.00427200070855693</v>
      </c>
    </row>
    <row r="133" spans="1:29">
      <c r="A133" s="297" t="s">
        <v>188</v>
      </c>
      <c r="B133" s="298" t="s">
        <v>3306</v>
      </c>
      <c r="C133" s="293" t="s">
        <v>219</v>
      </c>
      <c r="D133" s="298" t="s">
        <v>220</v>
      </c>
      <c r="E133" s="263">
        <v>5757</v>
      </c>
      <c r="F133" s="266">
        <v>5538</v>
      </c>
      <c r="G133" s="266">
        <v>219</v>
      </c>
      <c r="H133" s="264">
        <v>7131</v>
      </c>
      <c r="I133" s="264">
        <v>6806</v>
      </c>
      <c r="J133" s="264">
        <v>325</v>
      </c>
      <c r="K133" s="264">
        <v>5071</v>
      </c>
      <c r="L133" s="264">
        <v>4926</v>
      </c>
      <c r="M133" s="264">
        <v>145</v>
      </c>
      <c r="N133" s="294">
        <v>0.93</v>
      </c>
      <c r="O133" s="266">
        <v>5757</v>
      </c>
      <c r="P133" s="266">
        <v>5538</v>
      </c>
      <c r="Q133" s="266">
        <v>219</v>
      </c>
      <c r="R133" s="267">
        <v>0.96195935383012</v>
      </c>
      <c r="S133" s="267">
        <v>0.96195935383012</v>
      </c>
      <c r="T133" s="267">
        <v>0.954424344411723</v>
      </c>
      <c r="U133" s="267">
        <v>0.971406034312759</v>
      </c>
      <c r="V133" s="295">
        <v>0.00753500941839647</v>
      </c>
      <c r="W133" s="271">
        <v>37331</v>
      </c>
      <c r="X133" s="271">
        <v>36107</v>
      </c>
      <c r="Y133" s="271">
        <v>35857</v>
      </c>
      <c r="Z133" s="271">
        <v>34947</v>
      </c>
      <c r="AA133" s="268">
        <v>0.967212236479066</v>
      </c>
      <c r="AB133" s="268">
        <v>0.974621412834314</v>
      </c>
      <c r="AC133" s="295">
        <v>-0.0074091763552484</v>
      </c>
    </row>
    <row r="134" spans="1:29">
      <c r="A134" s="297" t="s">
        <v>188</v>
      </c>
      <c r="B134" s="298" t="s">
        <v>3307</v>
      </c>
      <c r="C134" s="293" t="s">
        <v>221</v>
      </c>
      <c r="D134" s="298" t="s">
        <v>222</v>
      </c>
      <c r="E134" s="263">
        <v>0</v>
      </c>
      <c r="F134" s="266">
        <v>0</v>
      </c>
      <c r="G134" s="266">
        <v>0</v>
      </c>
      <c r="H134" s="264">
        <v>4</v>
      </c>
      <c r="I134" s="264">
        <v>4</v>
      </c>
      <c r="J134" s="264">
        <v>0</v>
      </c>
      <c r="K134" s="264">
        <v>6</v>
      </c>
      <c r="L134" s="264">
        <v>6</v>
      </c>
      <c r="M134" s="264">
        <v>0</v>
      </c>
      <c r="N134" s="294">
        <v>0.93</v>
      </c>
      <c r="O134" s="266">
        <v>0</v>
      </c>
      <c r="P134" s="266">
        <v>0</v>
      </c>
      <c r="Q134" s="266">
        <v>0</v>
      </c>
      <c r="R134" s="267">
        <v>0</v>
      </c>
      <c r="S134" s="267">
        <v>0</v>
      </c>
      <c r="T134" s="267">
        <v>1</v>
      </c>
      <c r="U134" s="267">
        <v>1</v>
      </c>
      <c r="V134" s="295">
        <v>-1</v>
      </c>
      <c r="W134" s="271">
        <v>46</v>
      </c>
      <c r="X134" s="271">
        <v>46</v>
      </c>
      <c r="Y134" s="271">
        <v>96</v>
      </c>
      <c r="Z134" s="271">
        <v>94</v>
      </c>
      <c r="AA134" s="268">
        <v>1</v>
      </c>
      <c r="AB134" s="268">
        <v>0.979166666666667</v>
      </c>
      <c r="AC134" s="295">
        <v>0.0208333333333334</v>
      </c>
    </row>
    <row r="135" spans="1:29">
      <c r="A135" s="297" t="s">
        <v>188</v>
      </c>
      <c r="B135" s="298" t="s">
        <v>3307</v>
      </c>
      <c r="C135" s="293" t="s">
        <v>223</v>
      </c>
      <c r="D135" s="298" t="s">
        <v>224</v>
      </c>
      <c r="E135" s="263">
        <v>0</v>
      </c>
      <c r="F135" s="266">
        <v>0</v>
      </c>
      <c r="G135" s="266">
        <v>0</v>
      </c>
      <c r="H135" s="264">
        <v>0</v>
      </c>
      <c r="I135" s="264">
        <v>0</v>
      </c>
      <c r="J135" s="264">
        <v>0</v>
      </c>
      <c r="K135" s="264">
        <v>0</v>
      </c>
      <c r="L135" s="264">
        <v>0</v>
      </c>
      <c r="M135" s="264">
        <v>0</v>
      </c>
      <c r="N135" s="294">
        <v>0.93</v>
      </c>
      <c r="O135" s="266">
        <v>0</v>
      </c>
      <c r="P135" s="266">
        <v>0</v>
      </c>
      <c r="Q135" s="266">
        <v>0</v>
      </c>
      <c r="R135" s="267">
        <v>0</v>
      </c>
      <c r="S135" s="267">
        <v>0</v>
      </c>
      <c r="T135" s="267">
        <v>0</v>
      </c>
      <c r="U135" s="267">
        <v>0</v>
      </c>
      <c r="V135" s="295">
        <v>0</v>
      </c>
      <c r="W135" s="271">
        <v>0</v>
      </c>
      <c r="X135" s="271">
        <v>0</v>
      </c>
      <c r="Y135" s="271">
        <v>0</v>
      </c>
      <c r="Z135" s="271">
        <v>0</v>
      </c>
      <c r="AA135" s="268">
        <v>0</v>
      </c>
      <c r="AB135" s="268">
        <v>0</v>
      </c>
      <c r="AC135" s="295">
        <v>0</v>
      </c>
    </row>
    <row r="136" spans="1:29">
      <c r="A136" s="297" t="s">
        <v>188</v>
      </c>
      <c r="B136" s="298" t="s">
        <v>3307</v>
      </c>
      <c r="C136" s="293" t="s">
        <v>225</v>
      </c>
      <c r="D136" s="298" t="s">
        <v>226</v>
      </c>
      <c r="E136" s="263">
        <v>5658</v>
      </c>
      <c r="F136" s="266">
        <v>5402</v>
      </c>
      <c r="G136" s="266">
        <v>256</v>
      </c>
      <c r="H136" s="264">
        <v>6944</v>
      </c>
      <c r="I136" s="264">
        <v>6728</v>
      </c>
      <c r="J136" s="264">
        <v>216</v>
      </c>
      <c r="K136" s="264">
        <v>6591</v>
      </c>
      <c r="L136" s="264">
        <v>6430</v>
      </c>
      <c r="M136" s="264">
        <v>161</v>
      </c>
      <c r="N136" s="294">
        <v>0.93</v>
      </c>
      <c r="O136" s="266">
        <v>5658</v>
      </c>
      <c r="P136" s="266">
        <v>5402</v>
      </c>
      <c r="Q136" s="266">
        <v>256</v>
      </c>
      <c r="R136" s="267">
        <v>0.954754330151997</v>
      </c>
      <c r="S136" s="267">
        <v>0.954754330151997</v>
      </c>
      <c r="T136" s="267">
        <v>0.96889400921659</v>
      </c>
      <c r="U136" s="267">
        <v>0.97557275072068</v>
      </c>
      <c r="V136" s="295">
        <v>-0.0141396790645927</v>
      </c>
      <c r="W136" s="271">
        <v>38491</v>
      </c>
      <c r="X136" s="271">
        <v>37271</v>
      </c>
      <c r="Y136" s="271">
        <v>34808</v>
      </c>
      <c r="Z136" s="271">
        <v>33885</v>
      </c>
      <c r="AA136" s="268">
        <v>0.968304278922345</v>
      </c>
      <c r="AB136" s="268">
        <v>0.973483107331648</v>
      </c>
      <c r="AC136" s="295">
        <v>-0.00517882840930239</v>
      </c>
    </row>
    <row r="137" spans="1:29">
      <c r="A137" s="297" t="s">
        <v>188</v>
      </c>
      <c r="B137" s="298" t="s">
        <v>3307</v>
      </c>
      <c r="C137" s="293" t="s">
        <v>227</v>
      </c>
      <c r="D137" s="298" t="s">
        <v>228</v>
      </c>
      <c r="E137" s="263">
        <v>6674</v>
      </c>
      <c r="F137" s="266">
        <v>6266</v>
      </c>
      <c r="G137" s="266">
        <v>408</v>
      </c>
      <c r="H137" s="264">
        <v>8059</v>
      </c>
      <c r="I137" s="264">
        <v>7643</v>
      </c>
      <c r="J137" s="264">
        <v>416</v>
      </c>
      <c r="K137" s="264">
        <v>7495</v>
      </c>
      <c r="L137" s="264">
        <v>7195</v>
      </c>
      <c r="M137" s="264">
        <v>300</v>
      </c>
      <c r="N137" s="294">
        <v>0.93</v>
      </c>
      <c r="O137" s="266">
        <v>6674</v>
      </c>
      <c r="P137" s="266">
        <v>6266</v>
      </c>
      <c r="Q137" s="266">
        <v>408</v>
      </c>
      <c r="R137" s="267">
        <v>0.938867246029368</v>
      </c>
      <c r="S137" s="267">
        <v>0.938867246029368</v>
      </c>
      <c r="T137" s="267">
        <v>0.948380692393597</v>
      </c>
      <c r="U137" s="267">
        <v>0.959973315543696</v>
      </c>
      <c r="V137" s="295">
        <v>-0.00951344636422957</v>
      </c>
      <c r="W137" s="271">
        <v>43696</v>
      </c>
      <c r="X137" s="271">
        <v>41640</v>
      </c>
      <c r="Y137" s="271">
        <v>38399</v>
      </c>
      <c r="Z137" s="271">
        <v>36970</v>
      </c>
      <c r="AA137" s="268">
        <v>0.952947638227755</v>
      </c>
      <c r="AB137" s="268">
        <v>0.962785489205448</v>
      </c>
      <c r="AC137" s="295">
        <v>-0.00983785097769263</v>
      </c>
    </row>
    <row r="138" spans="1:29">
      <c r="A138" s="297" t="s">
        <v>188</v>
      </c>
      <c r="B138" s="298" t="s">
        <v>3307</v>
      </c>
      <c r="C138" s="293" t="s">
        <v>229</v>
      </c>
      <c r="D138" s="298" t="s">
        <v>230</v>
      </c>
      <c r="E138" s="263">
        <v>0</v>
      </c>
      <c r="F138" s="266">
        <v>0</v>
      </c>
      <c r="G138" s="266">
        <v>0</v>
      </c>
      <c r="H138" s="264">
        <v>9</v>
      </c>
      <c r="I138" s="264">
        <v>9</v>
      </c>
      <c r="J138" s="264">
        <v>0</v>
      </c>
      <c r="K138" s="264">
        <v>10</v>
      </c>
      <c r="L138" s="264">
        <v>10</v>
      </c>
      <c r="M138" s="264">
        <v>0</v>
      </c>
      <c r="N138" s="294">
        <v>0.93</v>
      </c>
      <c r="O138" s="266">
        <v>0</v>
      </c>
      <c r="P138" s="266">
        <v>0</v>
      </c>
      <c r="Q138" s="266">
        <v>0</v>
      </c>
      <c r="R138" s="267">
        <v>0</v>
      </c>
      <c r="S138" s="267">
        <v>0</v>
      </c>
      <c r="T138" s="267">
        <v>1</v>
      </c>
      <c r="U138" s="267">
        <v>1</v>
      </c>
      <c r="V138" s="295">
        <v>-1</v>
      </c>
      <c r="W138" s="271">
        <v>76</v>
      </c>
      <c r="X138" s="271">
        <v>76</v>
      </c>
      <c r="Y138" s="271">
        <v>134</v>
      </c>
      <c r="Z138" s="271">
        <v>134</v>
      </c>
      <c r="AA138" s="268">
        <v>1</v>
      </c>
      <c r="AB138" s="268">
        <v>1</v>
      </c>
      <c r="AC138" s="295">
        <v>0</v>
      </c>
    </row>
    <row r="139" spans="1:29">
      <c r="A139" s="297" t="s">
        <v>188</v>
      </c>
      <c r="B139" s="298" t="s">
        <v>3307</v>
      </c>
      <c r="C139" s="293" t="s">
        <v>231</v>
      </c>
      <c r="D139" s="298" t="s">
        <v>232</v>
      </c>
      <c r="E139" s="263">
        <v>0</v>
      </c>
      <c r="F139" s="266">
        <v>0</v>
      </c>
      <c r="G139" s="266">
        <v>0</v>
      </c>
      <c r="H139" s="264">
        <v>19</v>
      </c>
      <c r="I139" s="264">
        <v>19</v>
      </c>
      <c r="J139" s="264">
        <v>0</v>
      </c>
      <c r="K139" s="264">
        <v>29</v>
      </c>
      <c r="L139" s="264">
        <v>29</v>
      </c>
      <c r="M139" s="264">
        <v>0</v>
      </c>
      <c r="N139" s="294">
        <v>0.93</v>
      </c>
      <c r="O139" s="266">
        <v>0</v>
      </c>
      <c r="P139" s="266">
        <v>0</v>
      </c>
      <c r="Q139" s="266">
        <v>0</v>
      </c>
      <c r="R139" s="267">
        <v>0</v>
      </c>
      <c r="S139" s="267">
        <v>0</v>
      </c>
      <c r="T139" s="267">
        <v>1</v>
      </c>
      <c r="U139" s="267">
        <v>1</v>
      </c>
      <c r="V139" s="295">
        <v>-1</v>
      </c>
      <c r="W139" s="271">
        <v>158</v>
      </c>
      <c r="X139" s="271">
        <v>158</v>
      </c>
      <c r="Y139" s="271">
        <v>256</v>
      </c>
      <c r="Z139" s="271">
        <v>256</v>
      </c>
      <c r="AA139" s="268">
        <v>1</v>
      </c>
      <c r="AB139" s="268">
        <v>1</v>
      </c>
      <c r="AC139" s="295">
        <v>0</v>
      </c>
    </row>
    <row r="140" spans="1:29">
      <c r="A140" s="297" t="s">
        <v>188</v>
      </c>
      <c r="B140" s="298" t="s">
        <v>3308</v>
      </c>
      <c r="C140" s="293" t="s">
        <v>233</v>
      </c>
      <c r="D140" s="298" t="s">
        <v>234</v>
      </c>
      <c r="E140" s="263">
        <v>0</v>
      </c>
      <c r="F140" s="266">
        <v>0</v>
      </c>
      <c r="G140" s="266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94">
        <v>0.93</v>
      </c>
      <c r="O140" s="266">
        <v>0</v>
      </c>
      <c r="P140" s="266">
        <v>0</v>
      </c>
      <c r="Q140" s="266">
        <v>0</v>
      </c>
      <c r="R140" s="267">
        <v>0</v>
      </c>
      <c r="S140" s="267">
        <v>0</v>
      </c>
      <c r="T140" s="267">
        <v>0</v>
      </c>
      <c r="U140" s="267">
        <v>0</v>
      </c>
      <c r="V140" s="295">
        <v>0</v>
      </c>
      <c r="W140" s="271">
        <v>0</v>
      </c>
      <c r="X140" s="271">
        <v>0</v>
      </c>
      <c r="Y140" s="271">
        <v>0</v>
      </c>
      <c r="Z140" s="271">
        <v>0</v>
      </c>
      <c r="AA140" s="268">
        <v>0</v>
      </c>
      <c r="AB140" s="268">
        <v>0</v>
      </c>
      <c r="AC140" s="295">
        <v>0</v>
      </c>
    </row>
    <row r="141" spans="1:29">
      <c r="A141" s="297" t="s">
        <v>188</v>
      </c>
      <c r="B141" s="298" t="s">
        <v>3308</v>
      </c>
      <c r="C141" s="293" t="s">
        <v>235</v>
      </c>
      <c r="D141" s="298" t="s">
        <v>236</v>
      </c>
      <c r="E141" s="263">
        <v>9170</v>
      </c>
      <c r="F141" s="266">
        <v>8597</v>
      </c>
      <c r="G141" s="266">
        <v>573</v>
      </c>
      <c r="H141" s="264">
        <v>12898</v>
      </c>
      <c r="I141" s="264">
        <v>12179</v>
      </c>
      <c r="J141" s="264">
        <v>719</v>
      </c>
      <c r="K141" s="264">
        <v>11890</v>
      </c>
      <c r="L141" s="264">
        <v>11394</v>
      </c>
      <c r="M141" s="264">
        <v>496</v>
      </c>
      <c r="N141" s="294">
        <v>0.93</v>
      </c>
      <c r="O141" s="266">
        <v>9170</v>
      </c>
      <c r="P141" s="266">
        <v>8597</v>
      </c>
      <c r="Q141" s="266">
        <v>573</v>
      </c>
      <c r="R141" s="267">
        <v>0.937513631406761</v>
      </c>
      <c r="S141" s="267">
        <v>0.937513631406761</v>
      </c>
      <c r="T141" s="267">
        <v>0.944254923243914</v>
      </c>
      <c r="U141" s="267">
        <v>0.958284272497897</v>
      </c>
      <c r="V141" s="295">
        <v>-0.00674129183715266</v>
      </c>
      <c r="W141" s="271">
        <v>73218</v>
      </c>
      <c r="X141" s="271">
        <v>69781</v>
      </c>
      <c r="Y141" s="271">
        <v>65903</v>
      </c>
      <c r="Z141" s="271">
        <v>63356</v>
      </c>
      <c r="AA141" s="268">
        <v>0.953057991204349</v>
      </c>
      <c r="AB141" s="268">
        <v>0.961352290487535</v>
      </c>
      <c r="AC141" s="295">
        <v>-0.00829429928318604</v>
      </c>
    </row>
    <row r="142" spans="1:29">
      <c r="A142" s="297" t="s">
        <v>188</v>
      </c>
      <c r="B142" s="298" t="s">
        <v>3308</v>
      </c>
      <c r="C142" s="293" t="s">
        <v>238</v>
      </c>
      <c r="D142" s="298" t="s">
        <v>238</v>
      </c>
      <c r="E142" s="263">
        <v>0</v>
      </c>
      <c r="F142" s="266">
        <v>0</v>
      </c>
      <c r="G142" s="266">
        <v>0</v>
      </c>
      <c r="H142" s="264">
        <v>0</v>
      </c>
      <c r="I142" s="264">
        <v>0</v>
      </c>
      <c r="J142" s="264">
        <v>0</v>
      </c>
      <c r="K142" s="264">
        <v>0</v>
      </c>
      <c r="L142" s="264">
        <v>0</v>
      </c>
      <c r="M142" s="264">
        <v>0</v>
      </c>
      <c r="N142" s="294">
        <v>0.93</v>
      </c>
      <c r="O142" s="266">
        <v>0</v>
      </c>
      <c r="P142" s="266">
        <v>0</v>
      </c>
      <c r="Q142" s="266">
        <v>0</v>
      </c>
      <c r="R142" s="267">
        <v>0</v>
      </c>
      <c r="S142" s="267">
        <v>0</v>
      </c>
      <c r="T142" s="267">
        <v>0</v>
      </c>
      <c r="U142" s="267">
        <v>0</v>
      </c>
      <c r="V142" s="295">
        <v>0</v>
      </c>
      <c r="W142" s="271">
        <v>0</v>
      </c>
      <c r="X142" s="271">
        <v>0</v>
      </c>
      <c r="Y142" s="271">
        <v>0</v>
      </c>
      <c r="Z142" s="271">
        <v>0</v>
      </c>
      <c r="AA142" s="268">
        <v>0</v>
      </c>
      <c r="AB142" s="268">
        <v>0</v>
      </c>
      <c r="AC142" s="295">
        <v>0</v>
      </c>
    </row>
    <row r="143" spans="1:29">
      <c r="A143" s="297" t="s">
        <v>188</v>
      </c>
      <c r="B143" s="298" t="s">
        <v>3308</v>
      </c>
      <c r="C143" s="293" t="s">
        <v>239</v>
      </c>
      <c r="D143" s="298" t="s">
        <v>240</v>
      </c>
      <c r="E143" s="263">
        <v>8411</v>
      </c>
      <c r="F143" s="266">
        <v>7742</v>
      </c>
      <c r="G143" s="266">
        <v>669</v>
      </c>
      <c r="H143" s="264">
        <v>12973</v>
      </c>
      <c r="I143" s="264">
        <v>12366</v>
      </c>
      <c r="J143" s="264">
        <v>607</v>
      </c>
      <c r="K143" s="264">
        <v>12133</v>
      </c>
      <c r="L143" s="264">
        <v>11373</v>
      </c>
      <c r="M143" s="264">
        <v>760</v>
      </c>
      <c r="N143" s="294">
        <v>0.93</v>
      </c>
      <c r="O143" s="266">
        <v>8411</v>
      </c>
      <c r="P143" s="266">
        <v>7742</v>
      </c>
      <c r="Q143" s="266">
        <v>669</v>
      </c>
      <c r="R143" s="267">
        <v>0.920461300677684</v>
      </c>
      <c r="S143" s="267">
        <v>0.920461300677684</v>
      </c>
      <c r="T143" s="267">
        <v>0.953210514144762</v>
      </c>
      <c r="U143" s="267">
        <v>0.937360916508695</v>
      </c>
      <c r="V143" s="295">
        <v>-0.0327492134670783</v>
      </c>
      <c r="W143" s="271">
        <v>73212</v>
      </c>
      <c r="X143" s="271">
        <v>68755</v>
      </c>
      <c r="Y143" s="271">
        <v>66837</v>
      </c>
      <c r="Z143" s="271">
        <v>63583</v>
      </c>
      <c r="AA143" s="268">
        <v>0.939122001857619</v>
      </c>
      <c r="AB143" s="268">
        <v>0.951314391729132</v>
      </c>
      <c r="AC143" s="295">
        <v>-0.0121923898715131</v>
      </c>
    </row>
    <row r="144" spans="1:29">
      <c r="A144" s="297" t="s">
        <v>188</v>
      </c>
      <c r="B144" s="298" t="s">
        <v>3308</v>
      </c>
      <c r="C144" s="293" t="s">
        <v>241</v>
      </c>
      <c r="D144" s="298" t="s">
        <v>242</v>
      </c>
      <c r="E144" s="263">
        <v>0</v>
      </c>
      <c r="F144" s="266">
        <v>0</v>
      </c>
      <c r="G144" s="266">
        <v>0</v>
      </c>
      <c r="H144" s="264">
        <v>0</v>
      </c>
      <c r="I144" s="264">
        <v>0</v>
      </c>
      <c r="J144" s="264">
        <v>0</v>
      </c>
      <c r="K144" s="264">
        <v>0</v>
      </c>
      <c r="L144" s="264">
        <v>0</v>
      </c>
      <c r="M144" s="264">
        <v>0</v>
      </c>
      <c r="N144" s="294">
        <v>0.93</v>
      </c>
      <c r="O144" s="266">
        <v>0</v>
      </c>
      <c r="P144" s="266">
        <v>0</v>
      </c>
      <c r="Q144" s="266">
        <v>0</v>
      </c>
      <c r="R144" s="267">
        <v>0</v>
      </c>
      <c r="S144" s="267">
        <v>0</v>
      </c>
      <c r="T144" s="267">
        <v>0</v>
      </c>
      <c r="U144" s="267">
        <v>0</v>
      </c>
      <c r="V144" s="295">
        <v>0</v>
      </c>
      <c r="W144" s="271">
        <v>0</v>
      </c>
      <c r="X144" s="271">
        <v>0</v>
      </c>
      <c r="Y144" s="271">
        <v>0</v>
      </c>
      <c r="Z144" s="271">
        <v>0</v>
      </c>
      <c r="AA144" s="268">
        <v>0</v>
      </c>
      <c r="AB144" s="268">
        <v>0</v>
      </c>
      <c r="AC144" s="295">
        <v>0</v>
      </c>
    </row>
    <row r="145" spans="1:29">
      <c r="A145" s="297" t="s">
        <v>188</v>
      </c>
      <c r="B145" s="298" t="s">
        <v>3308</v>
      </c>
      <c r="C145" s="293" t="s">
        <v>243</v>
      </c>
      <c r="D145" s="298" t="s">
        <v>244</v>
      </c>
      <c r="E145" s="263">
        <v>5305</v>
      </c>
      <c r="F145" s="266">
        <v>5107</v>
      </c>
      <c r="G145" s="266">
        <v>198</v>
      </c>
      <c r="H145" s="264">
        <v>6274</v>
      </c>
      <c r="I145" s="264">
        <v>6035</v>
      </c>
      <c r="J145" s="264">
        <v>239</v>
      </c>
      <c r="K145" s="264">
        <v>5515</v>
      </c>
      <c r="L145" s="264">
        <v>5297</v>
      </c>
      <c r="M145" s="264">
        <v>218</v>
      </c>
      <c r="N145" s="294">
        <v>0.93</v>
      </c>
      <c r="O145" s="266">
        <v>5305</v>
      </c>
      <c r="P145" s="266">
        <v>5107</v>
      </c>
      <c r="Q145" s="266">
        <v>198</v>
      </c>
      <c r="R145" s="267">
        <v>0.962676720075401</v>
      </c>
      <c r="S145" s="267">
        <v>0.962676720075401</v>
      </c>
      <c r="T145" s="267">
        <v>0.961906279885241</v>
      </c>
      <c r="U145" s="267">
        <v>0.960471441523119</v>
      </c>
      <c r="V145" s="295">
        <v>0.000770440190159927</v>
      </c>
      <c r="W145" s="271">
        <v>34154</v>
      </c>
      <c r="X145" s="271">
        <v>32983</v>
      </c>
      <c r="Y145" s="271">
        <v>31114</v>
      </c>
      <c r="Z145" s="271">
        <v>30229</v>
      </c>
      <c r="AA145" s="268">
        <v>0.965714118404872</v>
      </c>
      <c r="AB145" s="268">
        <v>0.971556212637398</v>
      </c>
      <c r="AC145" s="295">
        <v>-0.00584209423252591</v>
      </c>
    </row>
    <row r="146" spans="1:29">
      <c r="A146" s="297" t="s">
        <v>188</v>
      </c>
      <c r="B146" s="298" t="s">
        <v>3308</v>
      </c>
      <c r="C146" s="293" t="s">
        <v>245</v>
      </c>
      <c r="D146" s="298" t="s">
        <v>246</v>
      </c>
      <c r="E146" s="263">
        <v>4997</v>
      </c>
      <c r="F146" s="266">
        <v>4583</v>
      </c>
      <c r="G146" s="266">
        <v>414</v>
      </c>
      <c r="H146" s="264">
        <v>7522</v>
      </c>
      <c r="I146" s="264">
        <v>6878</v>
      </c>
      <c r="J146" s="264">
        <v>644</v>
      </c>
      <c r="K146" s="264">
        <v>7441</v>
      </c>
      <c r="L146" s="264">
        <v>6995</v>
      </c>
      <c r="M146" s="264">
        <v>446</v>
      </c>
      <c r="N146" s="294">
        <v>0.93</v>
      </c>
      <c r="O146" s="266">
        <v>4997</v>
      </c>
      <c r="P146" s="266">
        <v>4583</v>
      </c>
      <c r="Q146" s="266">
        <v>414</v>
      </c>
      <c r="R146" s="267">
        <v>0.917150290174104</v>
      </c>
      <c r="S146" s="267">
        <v>0.917150290174104</v>
      </c>
      <c r="T146" s="267">
        <v>0.914384472214836</v>
      </c>
      <c r="U146" s="267">
        <v>0.940061819647897</v>
      </c>
      <c r="V146" s="295">
        <v>0.002765817959268</v>
      </c>
      <c r="W146" s="271">
        <v>43077</v>
      </c>
      <c r="X146" s="271">
        <v>40183</v>
      </c>
      <c r="Y146" s="271">
        <v>38856</v>
      </c>
      <c r="Z146" s="271">
        <v>36967</v>
      </c>
      <c r="AA146" s="268">
        <v>0.932817977110755</v>
      </c>
      <c r="AB146" s="268">
        <v>0.951384599547045</v>
      </c>
      <c r="AC146" s="295">
        <v>-0.0185666224362903</v>
      </c>
    </row>
    <row r="147" spans="1:29">
      <c r="A147" s="297" t="s">
        <v>188</v>
      </c>
      <c r="B147" s="298" t="s">
        <v>3308</v>
      </c>
      <c r="C147" s="293" t="s">
        <v>247</v>
      </c>
      <c r="D147" s="298" t="s">
        <v>248</v>
      </c>
      <c r="E147" s="263">
        <v>7743</v>
      </c>
      <c r="F147" s="266">
        <v>7243</v>
      </c>
      <c r="G147" s="266">
        <v>500</v>
      </c>
      <c r="H147" s="264">
        <v>10150</v>
      </c>
      <c r="I147" s="264">
        <v>9655</v>
      </c>
      <c r="J147" s="264">
        <v>495</v>
      </c>
      <c r="K147" s="264">
        <v>8952</v>
      </c>
      <c r="L147" s="264">
        <v>8578</v>
      </c>
      <c r="M147" s="264">
        <v>374</v>
      </c>
      <c r="N147" s="294">
        <v>0.93</v>
      </c>
      <c r="O147" s="266">
        <v>7743</v>
      </c>
      <c r="P147" s="266">
        <v>7243</v>
      </c>
      <c r="Q147" s="266">
        <v>500</v>
      </c>
      <c r="R147" s="267">
        <v>0.935425545654139</v>
      </c>
      <c r="S147" s="267">
        <v>0.935425545654139</v>
      </c>
      <c r="T147" s="267">
        <v>0.951231527093596</v>
      </c>
      <c r="U147" s="267">
        <v>0.958221626452189</v>
      </c>
      <c r="V147" s="295">
        <v>-0.0158059814394568</v>
      </c>
      <c r="W147" s="271">
        <v>55722</v>
      </c>
      <c r="X147" s="271">
        <v>53015</v>
      </c>
      <c r="Y147" s="271">
        <v>50893</v>
      </c>
      <c r="Z147" s="271">
        <v>48891</v>
      </c>
      <c r="AA147" s="268">
        <v>0.951419547037077</v>
      </c>
      <c r="AB147" s="268">
        <v>0.960662566561217</v>
      </c>
      <c r="AC147" s="295">
        <v>-0.00924301952413975</v>
      </c>
    </row>
    <row r="148" spans="1:29">
      <c r="A148" s="297" t="s">
        <v>188</v>
      </c>
      <c r="B148" s="298" t="s">
        <v>3308</v>
      </c>
      <c r="C148" s="293" t="s">
        <v>249</v>
      </c>
      <c r="D148" s="298" t="s">
        <v>250</v>
      </c>
      <c r="E148" s="263">
        <v>0</v>
      </c>
      <c r="F148" s="266">
        <v>0</v>
      </c>
      <c r="G148" s="266">
        <v>0</v>
      </c>
      <c r="H148" s="264">
        <v>0</v>
      </c>
      <c r="I148" s="264">
        <v>0</v>
      </c>
      <c r="J148" s="264">
        <v>0</v>
      </c>
      <c r="K148" s="264">
        <v>0</v>
      </c>
      <c r="L148" s="264">
        <v>0</v>
      </c>
      <c r="M148" s="264">
        <v>0</v>
      </c>
      <c r="N148" s="294">
        <v>0.93</v>
      </c>
      <c r="O148" s="266">
        <v>0</v>
      </c>
      <c r="P148" s="266">
        <v>0</v>
      </c>
      <c r="Q148" s="266">
        <v>0</v>
      </c>
      <c r="R148" s="267">
        <v>0</v>
      </c>
      <c r="S148" s="267">
        <v>0</v>
      </c>
      <c r="T148" s="267">
        <v>0</v>
      </c>
      <c r="U148" s="267">
        <v>0</v>
      </c>
      <c r="V148" s="295">
        <v>0</v>
      </c>
      <c r="W148" s="271">
        <v>0</v>
      </c>
      <c r="X148" s="271">
        <v>0</v>
      </c>
      <c r="Y148" s="271">
        <v>0</v>
      </c>
      <c r="Z148" s="271">
        <v>0</v>
      </c>
      <c r="AA148" s="268">
        <v>0</v>
      </c>
      <c r="AB148" s="268">
        <v>0</v>
      </c>
      <c r="AC148" s="295">
        <v>0</v>
      </c>
    </row>
    <row r="149" spans="1:29">
      <c r="A149" s="297" t="s">
        <v>188</v>
      </c>
      <c r="B149" s="298" t="s">
        <v>3308</v>
      </c>
      <c r="C149" s="293" t="s">
        <v>251</v>
      </c>
      <c r="D149" s="298" t="s">
        <v>252</v>
      </c>
      <c r="E149" s="263">
        <v>10916</v>
      </c>
      <c r="F149" s="266">
        <v>10254</v>
      </c>
      <c r="G149" s="266">
        <v>662</v>
      </c>
      <c r="H149" s="264">
        <v>16675</v>
      </c>
      <c r="I149" s="264">
        <v>15898</v>
      </c>
      <c r="J149" s="264">
        <v>777</v>
      </c>
      <c r="K149" s="264">
        <v>15906</v>
      </c>
      <c r="L149" s="264">
        <v>15163</v>
      </c>
      <c r="M149" s="264">
        <v>743</v>
      </c>
      <c r="N149" s="294">
        <v>0.93</v>
      </c>
      <c r="O149" s="266">
        <v>10916</v>
      </c>
      <c r="P149" s="266">
        <v>10254</v>
      </c>
      <c r="Q149" s="266">
        <v>662</v>
      </c>
      <c r="R149" s="267">
        <v>0.939355075119091</v>
      </c>
      <c r="S149" s="267">
        <v>0.939355075119091</v>
      </c>
      <c r="T149" s="267">
        <v>0.953403298350825</v>
      </c>
      <c r="U149" s="267">
        <v>0.953288067395951</v>
      </c>
      <c r="V149" s="295">
        <v>-0.0140482232317334</v>
      </c>
      <c r="W149" s="271">
        <v>96702</v>
      </c>
      <c r="X149" s="271">
        <v>90981</v>
      </c>
      <c r="Y149" s="271">
        <v>89149</v>
      </c>
      <c r="Z149" s="271">
        <v>84225</v>
      </c>
      <c r="AA149" s="268">
        <v>0.940838865793882</v>
      </c>
      <c r="AB149" s="268">
        <v>0.94476662665874</v>
      </c>
      <c r="AC149" s="295">
        <v>-0.00392776086485769</v>
      </c>
    </row>
    <row r="150" spans="1:29">
      <c r="A150" s="297" t="s">
        <v>188</v>
      </c>
      <c r="B150" s="298" t="s">
        <v>3308</v>
      </c>
      <c r="C150" s="293" t="s">
        <v>253</v>
      </c>
      <c r="D150" s="298" t="s">
        <v>253</v>
      </c>
      <c r="E150" s="263">
        <v>0</v>
      </c>
      <c r="F150" s="266">
        <v>0</v>
      </c>
      <c r="G150" s="266">
        <v>0</v>
      </c>
      <c r="H150" s="264">
        <v>4</v>
      </c>
      <c r="I150" s="264">
        <v>4</v>
      </c>
      <c r="J150" s="264">
        <v>0</v>
      </c>
      <c r="K150" s="264">
        <v>3</v>
      </c>
      <c r="L150" s="264">
        <v>3</v>
      </c>
      <c r="M150" s="264">
        <v>0</v>
      </c>
      <c r="N150" s="294">
        <v>0.93</v>
      </c>
      <c r="O150" s="266">
        <v>0</v>
      </c>
      <c r="P150" s="266">
        <v>0</v>
      </c>
      <c r="Q150" s="266">
        <v>0</v>
      </c>
      <c r="R150" s="267">
        <v>0</v>
      </c>
      <c r="S150" s="267">
        <v>0</v>
      </c>
      <c r="T150" s="267">
        <v>1</v>
      </c>
      <c r="U150" s="267">
        <v>1</v>
      </c>
      <c r="V150" s="295">
        <v>-1</v>
      </c>
      <c r="W150" s="271">
        <v>13</v>
      </c>
      <c r="X150" s="271">
        <v>13</v>
      </c>
      <c r="Y150" s="271">
        <v>13</v>
      </c>
      <c r="Z150" s="271">
        <v>13</v>
      </c>
      <c r="AA150" s="268">
        <v>1</v>
      </c>
      <c r="AB150" s="268">
        <v>1</v>
      </c>
      <c r="AC150" s="295">
        <v>0</v>
      </c>
    </row>
    <row r="151" spans="1:29">
      <c r="A151" s="297" t="s">
        <v>188</v>
      </c>
      <c r="B151" s="298" t="s">
        <v>3308</v>
      </c>
      <c r="C151" s="293" t="s">
        <v>254</v>
      </c>
      <c r="D151" s="298" t="s">
        <v>255</v>
      </c>
      <c r="E151" s="263">
        <v>10940</v>
      </c>
      <c r="F151" s="266">
        <v>10101</v>
      </c>
      <c r="G151" s="266">
        <v>839</v>
      </c>
      <c r="H151" s="264">
        <v>13483</v>
      </c>
      <c r="I151" s="264">
        <v>12441</v>
      </c>
      <c r="J151" s="264">
        <v>1042</v>
      </c>
      <c r="K151" s="264">
        <v>10445</v>
      </c>
      <c r="L151" s="264">
        <v>9811</v>
      </c>
      <c r="M151" s="264">
        <v>634</v>
      </c>
      <c r="N151" s="294">
        <v>0.93</v>
      </c>
      <c r="O151" s="266">
        <v>10940</v>
      </c>
      <c r="P151" s="266">
        <v>10101</v>
      </c>
      <c r="Q151" s="266">
        <v>839</v>
      </c>
      <c r="R151" s="267">
        <v>0.923308957952468</v>
      </c>
      <c r="S151" s="267">
        <v>0.923308957952468</v>
      </c>
      <c r="T151" s="267">
        <v>0.922717496106208</v>
      </c>
      <c r="U151" s="267">
        <v>0.939301101005266</v>
      </c>
      <c r="V151" s="295">
        <v>0.000591461846260244</v>
      </c>
      <c r="W151" s="271">
        <v>72389</v>
      </c>
      <c r="X151" s="271">
        <v>67234</v>
      </c>
      <c r="Y151" s="271">
        <v>64949</v>
      </c>
      <c r="Z151" s="271">
        <v>60888</v>
      </c>
      <c r="AA151" s="268">
        <v>0.928787522966196</v>
      </c>
      <c r="AB151" s="268">
        <v>0.937474018075721</v>
      </c>
      <c r="AC151" s="295">
        <v>-0.00868649510952446</v>
      </c>
    </row>
    <row r="152" spans="1:29">
      <c r="A152" s="297" t="s">
        <v>188</v>
      </c>
      <c r="B152" s="298" t="s">
        <v>3308</v>
      </c>
      <c r="C152" s="293" t="s">
        <v>256</v>
      </c>
      <c r="D152" s="298" t="s">
        <v>257</v>
      </c>
      <c r="E152" s="263">
        <v>13602</v>
      </c>
      <c r="F152" s="266">
        <v>13243</v>
      </c>
      <c r="G152" s="266">
        <v>359</v>
      </c>
      <c r="H152" s="264">
        <v>20164</v>
      </c>
      <c r="I152" s="264">
        <v>19767</v>
      </c>
      <c r="J152" s="264">
        <v>397</v>
      </c>
      <c r="K152" s="264">
        <v>17645</v>
      </c>
      <c r="L152" s="264">
        <v>17417</v>
      </c>
      <c r="M152" s="264">
        <v>228</v>
      </c>
      <c r="N152" s="294">
        <v>0.93</v>
      </c>
      <c r="O152" s="266">
        <v>13602</v>
      </c>
      <c r="P152" s="266">
        <v>13243</v>
      </c>
      <c r="Q152" s="266">
        <v>359</v>
      </c>
      <c r="R152" s="267">
        <v>0.973606822526099</v>
      </c>
      <c r="S152" s="267">
        <v>0.973606822526099</v>
      </c>
      <c r="T152" s="267">
        <v>0.980311446141639</v>
      </c>
      <c r="U152" s="267">
        <v>0.987078492490791</v>
      </c>
      <c r="V152" s="295">
        <v>-0.00670462361553947</v>
      </c>
      <c r="W152" s="271">
        <v>117738</v>
      </c>
      <c r="X152" s="271">
        <v>115951</v>
      </c>
      <c r="Y152" s="271">
        <v>111362</v>
      </c>
      <c r="Z152" s="271">
        <v>110000</v>
      </c>
      <c r="AA152" s="268">
        <v>0.984822232414344</v>
      </c>
      <c r="AB152" s="268">
        <v>0.987769616206606</v>
      </c>
      <c r="AC152" s="295">
        <v>-0.00294738379226178</v>
      </c>
    </row>
    <row r="153" spans="1:29">
      <c r="A153" s="297" t="s">
        <v>188</v>
      </c>
      <c r="B153" s="298" t="s">
        <v>3308</v>
      </c>
      <c r="C153" s="293" t="s">
        <v>258</v>
      </c>
      <c r="D153" s="298" t="s">
        <v>259</v>
      </c>
      <c r="E153" s="263">
        <v>9453</v>
      </c>
      <c r="F153" s="266">
        <v>8904</v>
      </c>
      <c r="G153" s="266">
        <v>549</v>
      </c>
      <c r="H153" s="264">
        <v>10705</v>
      </c>
      <c r="I153" s="264">
        <v>10020</v>
      </c>
      <c r="J153" s="264">
        <v>685</v>
      </c>
      <c r="K153" s="264">
        <v>8802</v>
      </c>
      <c r="L153" s="264">
        <v>8262</v>
      </c>
      <c r="M153" s="264">
        <v>540</v>
      </c>
      <c r="N153" s="294">
        <v>0.93</v>
      </c>
      <c r="O153" s="266">
        <v>9453</v>
      </c>
      <c r="P153" s="266">
        <v>8904</v>
      </c>
      <c r="Q153" s="266">
        <v>549</v>
      </c>
      <c r="R153" s="267">
        <v>0.941923198984449</v>
      </c>
      <c r="S153" s="267">
        <v>0.941923198984449</v>
      </c>
      <c r="T153" s="267">
        <v>0.936011209715086</v>
      </c>
      <c r="U153" s="267">
        <v>0.938650306748466</v>
      </c>
      <c r="V153" s="295">
        <v>0.00591198926936298</v>
      </c>
      <c r="W153" s="271">
        <v>57384</v>
      </c>
      <c r="X153" s="271">
        <v>54264</v>
      </c>
      <c r="Y153" s="271">
        <v>51843</v>
      </c>
      <c r="Z153" s="271">
        <v>49868</v>
      </c>
      <c r="AA153" s="268">
        <v>0.945629443747386</v>
      </c>
      <c r="AB153" s="268">
        <v>0.961904210790271</v>
      </c>
      <c r="AC153" s="295">
        <v>-0.0162747670428847</v>
      </c>
    </row>
    <row r="154" spans="1:29">
      <c r="A154" s="297" t="s">
        <v>188</v>
      </c>
      <c r="B154" s="298" t="s">
        <v>1428</v>
      </c>
      <c r="C154" s="293" t="s">
        <v>260</v>
      </c>
      <c r="D154" s="298" t="s">
        <v>260</v>
      </c>
      <c r="E154" s="263">
        <v>9467</v>
      </c>
      <c r="F154" s="266">
        <v>9152</v>
      </c>
      <c r="G154" s="266">
        <v>315</v>
      </c>
      <c r="H154" s="264">
        <v>9246</v>
      </c>
      <c r="I154" s="264">
        <v>8890</v>
      </c>
      <c r="J154" s="264">
        <v>356</v>
      </c>
      <c r="K154" s="264">
        <v>4302</v>
      </c>
      <c r="L154" s="264">
        <v>4124</v>
      </c>
      <c r="M154" s="264">
        <v>178</v>
      </c>
      <c r="N154" s="294">
        <v>0.93</v>
      </c>
      <c r="O154" s="266">
        <v>9467</v>
      </c>
      <c r="P154" s="266">
        <v>9152</v>
      </c>
      <c r="Q154" s="266">
        <v>315</v>
      </c>
      <c r="R154" s="267">
        <v>0.966726523713954</v>
      </c>
      <c r="S154" s="267">
        <v>0.966726523713954</v>
      </c>
      <c r="T154" s="267">
        <v>0.961496863508544</v>
      </c>
      <c r="U154" s="267">
        <v>0.95862389586239</v>
      </c>
      <c r="V154" s="295">
        <v>0.00522966020540949</v>
      </c>
      <c r="W154" s="271">
        <v>53356</v>
      </c>
      <c r="X154" s="271">
        <v>51703</v>
      </c>
      <c r="Y154" s="271">
        <v>51348</v>
      </c>
      <c r="Z154" s="271">
        <v>50328</v>
      </c>
      <c r="AA154" s="268">
        <v>0.969019416747882</v>
      </c>
      <c r="AB154" s="268">
        <v>0.980135545688245</v>
      </c>
      <c r="AC154" s="295">
        <v>-0.0111161289403627</v>
      </c>
    </row>
    <row r="155" spans="1:29">
      <c r="A155" s="297" t="s">
        <v>188</v>
      </c>
      <c r="B155" s="298" t="s">
        <v>1428</v>
      </c>
      <c r="C155" s="293" t="s">
        <v>261</v>
      </c>
      <c r="D155" s="298" t="s">
        <v>262</v>
      </c>
      <c r="E155" s="263">
        <v>8689</v>
      </c>
      <c r="F155" s="266">
        <v>8299</v>
      </c>
      <c r="G155" s="266">
        <v>390</v>
      </c>
      <c r="H155" s="264">
        <v>8828</v>
      </c>
      <c r="I155" s="264">
        <v>8474</v>
      </c>
      <c r="J155" s="264">
        <v>354</v>
      </c>
      <c r="K155" s="264">
        <v>3974</v>
      </c>
      <c r="L155" s="264">
        <v>3829</v>
      </c>
      <c r="M155" s="264">
        <v>145</v>
      </c>
      <c r="N155" s="294">
        <v>0.93</v>
      </c>
      <c r="O155" s="266">
        <v>8689</v>
      </c>
      <c r="P155" s="266">
        <v>8299</v>
      </c>
      <c r="Q155" s="266">
        <v>390</v>
      </c>
      <c r="R155" s="267">
        <v>0.955115663482564</v>
      </c>
      <c r="S155" s="267">
        <v>0.955115663482564</v>
      </c>
      <c r="T155" s="267">
        <v>0.959900317172633</v>
      </c>
      <c r="U155" s="267">
        <v>0.963512833417212</v>
      </c>
      <c r="V155" s="295">
        <v>-0.00478465369006842</v>
      </c>
      <c r="W155" s="271">
        <v>51035</v>
      </c>
      <c r="X155" s="271">
        <v>49501</v>
      </c>
      <c r="Y155" s="271">
        <v>49701</v>
      </c>
      <c r="Z155" s="271">
        <v>48572</v>
      </c>
      <c r="AA155" s="268">
        <v>0.969942196531792</v>
      </c>
      <c r="AB155" s="268">
        <v>0.977284159272449</v>
      </c>
      <c r="AC155" s="295">
        <v>-0.00734196274065735</v>
      </c>
    </row>
    <row r="156" spans="1:29">
      <c r="A156" s="297" t="s">
        <v>188</v>
      </c>
      <c r="B156" s="298" t="s">
        <v>1428</v>
      </c>
      <c r="C156" s="293" t="s">
        <v>263</v>
      </c>
      <c r="D156" s="298" t="s">
        <v>264</v>
      </c>
      <c r="E156" s="263">
        <v>10000</v>
      </c>
      <c r="F156" s="266">
        <v>9435</v>
      </c>
      <c r="G156" s="266">
        <v>565</v>
      </c>
      <c r="H156" s="264">
        <v>10088</v>
      </c>
      <c r="I156" s="264">
        <v>9732</v>
      </c>
      <c r="J156" s="264">
        <v>356</v>
      </c>
      <c r="K156" s="264">
        <v>4573</v>
      </c>
      <c r="L156" s="264">
        <v>4475</v>
      </c>
      <c r="M156" s="264">
        <v>98</v>
      </c>
      <c r="N156" s="294">
        <v>0.93</v>
      </c>
      <c r="O156" s="266">
        <v>10000</v>
      </c>
      <c r="P156" s="266">
        <v>9435</v>
      </c>
      <c r="Q156" s="266">
        <v>565</v>
      </c>
      <c r="R156" s="267">
        <v>0.9435</v>
      </c>
      <c r="S156" s="267">
        <v>0.9435</v>
      </c>
      <c r="T156" s="267">
        <v>0.964710547184774</v>
      </c>
      <c r="U156" s="267">
        <v>0.978569866608353</v>
      </c>
      <c r="V156" s="295">
        <v>-0.021210547184774</v>
      </c>
      <c r="W156" s="271">
        <v>57335</v>
      </c>
      <c r="X156" s="271">
        <v>55485</v>
      </c>
      <c r="Y156" s="271">
        <v>56487</v>
      </c>
      <c r="Z156" s="271">
        <v>55252</v>
      </c>
      <c r="AA156" s="268">
        <v>0.967733496119299</v>
      </c>
      <c r="AB156" s="268">
        <v>0.978136562394887</v>
      </c>
      <c r="AC156" s="295">
        <v>-0.0104030662755885</v>
      </c>
    </row>
    <row r="157" spans="1:29">
      <c r="A157" s="297" t="s">
        <v>188</v>
      </c>
      <c r="B157" s="298" t="s">
        <v>1428</v>
      </c>
      <c r="C157" s="293" t="s">
        <v>265</v>
      </c>
      <c r="D157" s="298" t="s">
        <v>266</v>
      </c>
      <c r="E157" s="263">
        <v>8503</v>
      </c>
      <c r="F157" s="266">
        <v>8143</v>
      </c>
      <c r="G157" s="266">
        <v>360</v>
      </c>
      <c r="H157" s="264">
        <v>8320</v>
      </c>
      <c r="I157" s="264">
        <v>7970</v>
      </c>
      <c r="J157" s="264">
        <v>350</v>
      </c>
      <c r="K157" s="264">
        <v>3930</v>
      </c>
      <c r="L157" s="264">
        <v>3745</v>
      </c>
      <c r="M157" s="264">
        <v>185</v>
      </c>
      <c r="N157" s="294">
        <v>0.93</v>
      </c>
      <c r="O157" s="266">
        <v>8503</v>
      </c>
      <c r="P157" s="266">
        <v>8143</v>
      </c>
      <c r="Q157" s="266">
        <v>360</v>
      </c>
      <c r="R157" s="267">
        <v>0.957662001646478</v>
      </c>
      <c r="S157" s="267">
        <v>0.957662001646478</v>
      </c>
      <c r="T157" s="267">
        <v>0.957932692307692</v>
      </c>
      <c r="U157" s="267">
        <v>0.9529262086514</v>
      </c>
      <c r="V157" s="295">
        <v>-0.000270690661214545</v>
      </c>
      <c r="W157" s="271">
        <v>49658</v>
      </c>
      <c r="X157" s="271">
        <v>48068</v>
      </c>
      <c r="Y157" s="271">
        <v>49634</v>
      </c>
      <c r="Z157" s="271">
        <v>48385</v>
      </c>
      <c r="AA157" s="268">
        <v>0.967980989971404</v>
      </c>
      <c r="AB157" s="268">
        <v>0.974835798041665</v>
      </c>
      <c r="AC157" s="295">
        <v>-0.00685480807026062</v>
      </c>
    </row>
    <row r="158" spans="1:29">
      <c r="A158" s="297" t="s">
        <v>188</v>
      </c>
      <c r="B158" s="298" t="s">
        <v>32</v>
      </c>
      <c r="C158" s="293" t="s">
        <v>267</v>
      </c>
      <c r="D158" s="298" t="s">
        <v>268</v>
      </c>
      <c r="E158" s="263">
        <v>8982</v>
      </c>
      <c r="F158" s="266">
        <v>8446</v>
      </c>
      <c r="G158" s="266">
        <v>536</v>
      </c>
      <c r="H158" s="264">
        <v>9483</v>
      </c>
      <c r="I158" s="264">
        <v>8940</v>
      </c>
      <c r="J158" s="264">
        <v>543</v>
      </c>
      <c r="K158" s="264">
        <v>4168</v>
      </c>
      <c r="L158" s="264">
        <v>3823</v>
      </c>
      <c r="M158" s="264">
        <v>345</v>
      </c>
      <c r="N158" s="294">
        <v>0.93</v>
      </c>
      <c r="O158" s="266">
        <v>8982</v>
      </c>
      <c r="P158" s="266">
        <v>8446</v>
      </c>
      <c r="Q158" s="266">
        <v>536</v>
      </c>
      <c r="R158" s="267">
        <v>0.940325094633712</v>
      </c>
      <c r="S158" s="267">
        <v>0.940325094633712</v>
      </c>
      <c r="T158" s="267">
        <v>0.942739639354635</v>
      </c>
      <c r="U158" s="267">
        <v>0.917226487523992</v>
      </c>
      <c r="V158" s="295">
        <v>-0.00241454472092273</v>
      </c>
      <c r="W158" s="271">
        <v>52884</v>
      </c>
      <c r="X158" s="271">
        <v>50110</v>
      </c>
      <c r="Y158" s="271">
        <v>53331</v>
      </c>
      <c r="Z158" s="271">
        <v>51048</v>
      </c>
      <c r="AA158" s="268">
        <v>0.947545571439377</v>
      </c>
      <c r="AB158" s="268">
        <v>0.957191877144625</v>
      </c>
      <c r="AC158" s="295">
        <v>-0.00964630570524827</v>
      </c>
    </row>
    <row r="159" spans="1:29">
      <c r="A159" s="297" t="s">
        <v>188</v>
      </c>
      <c r="B159" s="298" t="s">
        <v>1428</v>
      </c>
      <c r="C159" s="293" t="s">
        <v>269</v>
      </c>
      <c r="D159" s="298" t="s">
        <v>270</v>
      </c>
      <c r="E159" s="263">
        <v>2963</v>
      </c>
      <c r="F159" s="266">
        <v>2827</v>
      </c>
      <c r="G159" s="266">
        <v>136</v>
      </c>
      <c r="H159" s="264">
        <v>3241</v>
      </c>
      <c r="I159" s="264">
        <v>3126</v>
      </c>
      <c r="J159" s="264">
        <v>115</v>
      </c>
      <c r="K159" s="264">
        <v>1372</v>
      </c>
      <c r="L159" s="264">
        <v>1331</v>
      </c>
      <c r="M159" s="264">
        <v>41</v>
      </c>
      <c r="N159" s="294">
        <v>0.93</v>
      </c>
      <c r="O159" s="266">
        <v>2963</v>
      </c>
      <c r="P159" s="266">
        <v>2827</v>
      </c>
      <c r="Q159" s="266">
        <v>136</v>
      </c>
      <c r="R159" s="267">
        <v>0.954100573742828</v>
      </c>
      <c r="S159" s="267">
        <v>0.954100573742828</v>
      </c>
      <c r="T159" s="267">
        <v>0.964517124344338</v>
      </c>
      <c r="U159" s="267">
        <v>0.970116618075802</v>
      </c>
      <c r="V159" s="295">
        <v>-0.0104165506015099</v>
      </c>
      <c r="W159" s="271">
        <v>18225</v>
      </c>
      <c r="X159" s="271">
        <v>17658</v>
      </c>
      <c r="Y159" s="271">
        <v>18317</v>
      </c>
      <c r="Z159" s="271">
        <v>17887</v>
      </c>
      <c r="AA159" s="268">
        <v>0.968888888888889</v>
      </c>
      <c r="AB159" s="268">
        <v>0.976524540044767</v>
      </c>
      <c r="AC159" s="295">
        <v>-0.00763565115587828</v>
      </c>
    </row>
    <row r="160" spans="1:29">
      <c r="A160" s="297" t="s">
        <v>188</v>
      </c>
      <c r="B160" s="298" t="s">
        <v>1428</v>
      </c>
      <c r="C160" s="293" t="s">
        <v>271</v>
      </c>
      <c r="D160" s="298" t="s">
        <v>272</v>
      </c>
      <c r="E160" s="263">
        <v>7882</v>
      </c>
      <c r="F160" s="266">
        <v>7608</v>
      </c>
      <c r="G160" s="266">
        <v>274</v>
      </c>
      <c r="H160" s="264">
        <v>7909</v>
      </c>
      <c r="I160" s="264">
        <v>7681</v>
      </c>
      <c r="J160" s="264">
        <v>228</v>
      </c>
      <c r="K160" s="264">
        <v>3391</v>
      </c>
      <c r="L160" s="264">
        <v>3334</v>
      </c>
      <c r="M160" s="264">
        <v>57</v>
      </c>
      <c r="N160" s="294">
        <v>0.93</v>
      </c>
      <c r="O160" s="266">
        <v>7882</v>
      </c>
      <c r="P160" s="266">
        <v>7608</v>
      </c>
      <c r="Q160" s="266">
        <v>274</v>
      </c>
      <c r="R160" s="267">
        <v>0.965237249429079</v>
      </c>
      <c r="S160" s="267">
        <v>0.965237249429079</v>
      </c>
      <c r="T160" s="267">
        <v>0.971172082437729</v>
      </c>
      <c r="U160" s="267">
        <v>0.983190799174285</v>
      </c>
      <c r="V160" s="295">
        <v>-0.00593483300865016</v>
      </c>
      <c r="W160" s="271">
        <v>44631</v>
      </c>
      <c r="X160" s="271">
        <v>43798</v>
      </c>
      <c r="Y160" s="271">
        <v>45286</v>
      </c>
      <c r="Z160" s="271">
        <v>44814</v>
      </c>
      <c r="AA160" s="268">
        <v>0.981335842799848</v>
      </c>
      <c r="AB160" s="268">
        <v>0.989577352824272</v>
      </c>
      <c r="AC160" s="295">
        <v>-0.00824151002442475</v>
      </c>
    </row>
    <row r="161" spans="1:29">
      <c r="A161" s="297" t="s">
        <v>188</v>
      </c>
      <c r="B161" s="298" t="s">
        <v>1428</v>
      </c>
      <c r="C161" s="293" t="s">
        <v>273</v>
      </c>
      <c r="D161" s="298" t="s">
        <v>274</v>
      </c>
      <c r="E161" s="263">
        <v>7286</v>
      </c>
      <c r="F161" s="266">
        <v>7045</v>
      </c>
      <c r="G161" s="266">
        <v>241</v>
      </c>
      <c r="H161" s="264">
        <v>7229</v>
      </c>
      <c r="I161" s="264">
        <v>7010</v>
      </c>
      <c r="J161" s="264">
        <v>219</v>
      </c>
      <c r="K161" s="264">
        <v>3322</v>
      </c>
      <c r="L161" s="264">
        <v>3213</v>
      </c>
      <c r="M161" s="264">
        <v>109</v>
      </c>
      <c r="N161" s="294">
        <v>0.93</v>
      </c>
      <c r="O161" s="266">
        <v>7286</v>
      </c>
      <c r="P161" s="266">
        <v>7045</v>
      </c>
      <c r="Q161" s="266">
        <v>241</v>
      </c>
      <c r="R161" s="267">
        <v>0.96692286576997</v>
      </c>
      <c r="S161" s="267">
        <v>0.96692286576997</v>
      </c>
      <c r="T161" s="267">
        <v>0.969705353437543</v>
      </c>
      <c r="U161" s="267">
        <v>0.967188440698375</v>
      </c>
      <c r="V161" s="295">
        <v>-0.0027824876675735</v>
      </c>
      <c r="W161" s="271">
        <v>42118</v>
      </c>
      <c r="X161" s="271">
        <v>41155</v>
      </c>
      <c r="Y161" s="271">
        <v>41626</v>
      </c>
      <c r="Z161" s="271">
        <v>40971</v>
      </c>
      <c r="AA161" s="268">
        <v>0.977135666460896</v>
      </c>
      <c r="AB161" s="268">
        <v>0.984264642290876</v>
      </c>
      <c r="AC161" s="295">
        <v>-0.00712897582998029</v>
      </c>
    </row>
    <row r="162" spans="1:29">
      <c r="A162" s="297" t="s">
        <v>188</v>
      </c>
      <c r="B162" s="298" t="s">
        <v>1428</v>
      </c>
      <c r="C162" s="293" t="s">
        <v>275</v>
      </c>
      <c r="D162" s="298" t="s">
        <v>276</v>
      </c>
      <c r="E162" s="263">
        <v>8456</v>
      </c>
      <c r="F162" s="266">
        <v>7987</v>
      </c>
      <c r="G162" s="266">
        <v>469</v>
      </c>
      <c r="H162" s="264">
        <v>8548</v>
      </c>
      <c r="I162" s="264">
        <v>8063</v>
      </c>
      <c r="J162" s="264">
        <v>485</v>
      </c>
      <c r="K162" s="264">
        <v>3913</v>
      </c>
      <c r="L162" s="264">
        <v>3646</v>
      </c>
      <c r="M162" s="264">
        <v>267</v>
      </c>
      <c r="N162" s="294">
        <v>0.93</v>
      </c>
      <c r="O162" s="266">
        <v>8456</v>
      </c>
      <c r="P162" s="266">
        <v>7987</v>
      </c>
      <c r="Q162" s="266">
        <v>469</v>
      </c>
      <c r="R162" s="267">
        <v>0.94453642384106</v>
      </c>
      <c r="S162" s="267">
        <v>0.94453642384106</v>
      </c>
      <c r="T162" s="267">
        <v>0.943261581656528</v>
      </c>
      <c r="U162" s="267">
        <v>0.931765908510095</v>
      </c>
      <c r="V162" s="295">
        <v>0.00127484218453178</v>
      </c>
      <c r="W162" s="271">
        <v>48940</v>
      </c>
      <c r="X162" s="271">
        <v>46492</v>
      </c>
      <c r="Y162" s="271">
        <v>48958</v>
      </c>
      <c r="Z162" s="271">
        <v>46932</v>
      </c>
      <c r="AA162" s="268">
        <v>0.94997956681651</v>
      </c>
      <c r="AB162" s="268">
        <v>0.958617590587851</v>
      </c>
      <c r="AC162" s="295">
        <v>-0.00863802377134082</v>
      </c>
    </row>
    <row r="163" spans="1:29">
      <c r="A163" s="297" t="s">
        <v>188</v>
      </c>
      <c r="B163" s="298" t="s">
        <v>1428</v>
      </c>
      <c r="C163" s="293" t="s">
        <v>277</v>
      </c>
      <c r="D163" s="298" t="s">
        <v>278</v>
      </c>
      <c r="E163" s="263">
        <v>6630</v>
      </c>
      <c r="F163" s="266">
        <v>6426</v>
      </c>
      <c r="G163" s="266">
        <v>204</v>
      </c>
      <c r="H163" s="264">
        <v>6620</v>
      </c>
      <c r="I163" s="264">
        <v>6411</v>
      </c>
      <c r="J163" s="264">
        <v>209</v>
      </c>
      <c r="K163" s="264">
        <v>2889</v>
      </c>
      <c r="L163" s="264">
        <v>2798</v>
      </c>
      <c r="M163" s="264">
        <v>91</v>
      </c>
      <c r="N163" s="294">
        <v>0.93</v>
      </c>
      <c r="O163" s="266">
        <v>6630</v>
      </c>
      <c r="P163" s="266">
        <v>6426</v>
      </c>
      <c r="Q163" s="266">
        <v>204</v>
      </c>
      <c r="R163" s="267">
        <v>0.969230769230769</v>
      </c>
      <c r="S163" s="267">
        <v>0.969230769230769</v>
      </c>
      <c r="T163" s="267">
        <v>0.968429003021148</v>
      </c>
      <c r="U163" s="267">
        <v>0.968501211491866</v>
      </c>
      <c r="V163" s="295">
        <v>0.000801766209621246</v>
      </c>
      <c r="W163" s="271">
        <v>37952</v>
      </c>
      <c r="X163" s="271">
        <v>36925</v>
      </c>
      <c r="Y163" s="271">
        <v>37782</v>
      </c>
      <c r="Z163" s="271">
        <v>36999</v>
      </c>
      <c r="AA163" s="268">
        <v>0.972939502529511</v>
      </c>
      <c r="AB163" s="268">
        <v>0.979275845640781</v>
      </c>
      <c r="AC163" s="295">
        <v>-0.00633634311127029</v>
      </c>
    </row>
    <row r="164" spans="1:29">
      <c r="A164" s="297" t="s">
        <v>188</v>
      </c>
      <c r="B164" s="298" t="s">
        <v>1428</v>
      </c>
      <c r="C164" s="293" t="s">
        <v>279</v>
      </c>
      <c r="D164" s="298" t="s">
        <v>280</v>
      </c>
      <c r="E164" s="263">
        <v>4138</v>
      </c>
      <c r="F164" s="266">
        <v>4075</v>
      </c>
      <c r="G164" s="266">
        <v>63</v>
      </c>
      <c r="H164" s="264">
        <v>4248</v>
      </c>
      <c r="I164" s="264">
        <v>4164</v>
      </c>
      <c r="J164" s="264">
        <v>84</v>
      </c>
      <c r="K164" s="264">
        <v>1882</v>
      </c>
      <c r="L164" s="264">
        <v>1847</v>
      </c>
      <c r="M164" s="264">
        <v>35</v>
      </c>
      <c r="N164" s="294">
        <v>0.93</v>
      </c>
      <c r="O164" s="266">
        <v>4138</v>
      </c>
      <c r="P164" s="266">
        <v>4075</v>
      </c>
      <c r="Q164" s="266">
        <v>63</v>
      </c>
      <c r="R164" s="267">
        <v>0.984775253745771</v>
      </c>
      <c r="S164" s="267">
        <v>0.984775253745771</v>
      </c>
      <c r="T164" s="267">
        <v>0.980225988700565</v>
      </c>
      <c r="U164" s="267">
        <v>0.981402763018066</v>
      </c>
      <c r="V164" s="295">
        <v>0.00454926504520592</v>
      </c>
      <c r="W164" s="271">
        <v>24524</v>
      </c>
      <c r="X164" s="271">
        <v>24165</v>
      </c>
      <c r="Y164" s="271">
        <v>25834</v>
      </c>
      <c r="Z164" s="271">
        <v>25404</v>
      </c>
      <c r="AA164" s="268">
        <v>0.98536127874735</v>
      </c>
      <c r="AB164" s="268">
        <v>0.983355268251142</v>
      </c>
      <c r="AC164" s="295">
        <v>0.00200601049620763</v>
      </c>
    </row>
    <row r="165" spans="1:29">
      <c r="A165" s="297" t="s">
        <v>188</v>
      </c>
      <c r="B165" s="298" t="s">
        <v>1428</v>
      </c>
      <c r="C165" s="293" t="s">
        <v>281</v>
      </c>
      <c r="D165" s="298" t="s">
        <v>282</v>
      </c>
      <c r="E165" s="263">
        <v>10299</v>
      </c>
      <c r="F165" s="266">
        <v>9989</v>
      </c>
      <c r="G165" s="266">
        <v>310</v>
      </c>
      <c r="H165" s="264">
        <v>9904</v>
      </c>
      <c r="I165" s="264">
        <v>9643</v>
      </c>
      <c r="J165" s="264">
        <v>261</v>
      </c>
      <c r="K165" s="264">
        <v>4562</v>
      </c>
      <c r="L165" s="264">
        <v>4428</v>
      </c>
      <c r="M165" s="264">
        <v>134</v>
      </c>
      <c r="N165" s="294">
        <v>0.93</v>
      </c>
      <c r="O165" s="266">
        <v>10299</v>
      </c>
      <c r="P165" s="266">
        <v>9989</v>
      </c>
      <c r="Q165" s="266">
        <v>310</v>
      </c>
      <c r="R165" s="267">
        <v>0.969899990290319</v>
      </c>
      <c r="S165" s="267">
        <v>0.969899990290319</v>
      </c>
      <c r="T165" s="267">
        <v>0.973647011308562</v>
      </c>
      <c r="U165" s="267">
        <v>0.970626918018413</v>
      </c>
      <c r="V165" s="295">
        <v>-0.00374702101824276</v>
      </c>
      <c r="W165" s="271">
        <v>58701</v>
      </c>
      <c r="X165" s="271">
        <v>57449</v>
      </c>
      <c r="Y165" s="271">
        <v>58719</v>
      </c>
      <c r="Z165" s="271">
        <v>57834</v>
      </c>
      <c r="AA165" s="268">
        <v>0.978671572886322</v>
      </c>
      <c r="AB165" s="268">
        <v>0.984928217442395</v>
      </c>
      <c r="AC165" s="295">
        <v>-0.00625664455607289</v>
      </c>
    </row>
    <row r="166" spans="1:29">
      <c r="A166" s="297" t="s">
        <v>188</v>
      </c>
      <c r="B166" s="298" t="s">
        <v>1428</v>
      </c>
      <c r="C166" s="293" t="s">
        <v>283</v>
      </c>
      <c r="D166" s="298" t="s">
        <v>284</v>
      </c>
      <c r="E166" s="263">
        <v>5453</v>
      </c>
      <c r="F166" s="266">
        <v>5203</v>
      </c>
      <c r="G166" s="266">
        <v>250</v>
      </c>
      <c r="H166" s="264">
        <v>5688</v>
      </c>
      <c r="I166" s="264">
        <v>5407</v>
      </c>
      <c r="J166" s="264">
        <v>281</v>
      </c>
      <c r="K166" s="264">
        <v>2594</v>
      </c>
      <c r="L166" s="264">
        <v>2491</v>
      </c>
      <c r="M166" s="264">
        <v>103</v>
      </c>
      <c r="N166" s="294">
        <v>0.93</v>
      </c>
      <c r="O166" s="266">
        <v>5453</v>
      </c>
      <c r="P166" s="266">
        <v>5203</v>
      </c>
      <c r="Q166" s="266">
        <v>250</v>
      </c>
      <c r="R166" s="267">
        <v>0.954153676875115</v>
      </c>
      <c r="S166" s="267">
        <v>0.954153676875115</v>
      </c>
      <c r="T166" s="267">
        <v>0.950597749648383</v>
      </c>
      <c r="U166" s="267">
        <v>0.960292983808789</v>
      </c>
      <c r="V166" s="295">
        <v>0.00355592722673215</v>
      </c>
      <c r="W166" s="271">
        <v>31728</v>
      </c>
      <c r="X166" s="271">
        <v>30538</v>
      </c>
      <c r="Y166" s="271">
        <v>31954</v>
      </c>
      <c r="Z166" s="271">
        <v>31043</v>
      </c>
      <c r="AA166" s="268">
        <v>0.962493696419566</v>
      </c>
      <c r="AB166" s="268">
        <v>0.971490267259185</v>
      </c>
      <c r="AC166" s="295">
        <v>-0.0089965708396188</v>
      </c>
    </row>
    <row r="167" spans="1:29">
      <c r="A167" s="297" t="s">
        <v>188</v>
      </c>
      <c r="B167" s="298" t="s">
        <v>1428</v>
      </c>
      <c r="C167" s="293" t="s">
        <v>285</v>
      </c>
      <c r="D167" s="298" t="s">
        <v>286</v>
      </c>
      <c r="E167" s="263">
        <v>6990</v>
      </c>
      <c r="F167" s="266">
        <v>6833</v>
      </c>
      <c r="G167" s="266">
        <v>157</v>
      </c>
      <c r="H167" s="264">
        <v>6988</v>
      </c>
      <c r="I167" s="264">
        <v>6837</v>
      </c>
      <c r="J167" s="264">
        <v>151</v>
      </c>
      <c r="K167" s="264">
        <v>3057</v>
      </c>
      <c r="L167" s="264">
        <v>2993</v>
      </c>
      <c r="M167" s="264">
        <v>64</v>
      </c>
      <c r="N167" s="294">
        <v>0.93</v>
      </c>
      <c r="O167" s="266">
        <v>6990</v>
      </c>
      <c r="P167" s="266">
        <v>6833</v>
      </c>
      <c r="Q167" s="266">
        <v>157</v>
      </c>
      <c r="R167" s="267">
        <v>0.977539341917024</v>
      </c>
      <c r="S167" s="267">
        <v>0.977539341917024</v>
      </c>
      <c r="T167" s="267">
        <v>0.978391528334287</v>
      </c>
      <c r="U167" s="267">
        <v>0.979064442263657</v>
      </c>
      <c r="V167" s="295">
        <v>-0.000852186417263034</v>
      </c>
      <c r="W167" s="271">
        <v>39640</v>
      </c>
      <c r="X167" s="271">
        <v>38868</v>
      </c>
      <c r="Y167" s="271">
        <v>38470</v>
      </c>
      <c r="Z167" s="271">
        <v>37797</v>
      </c>
      <c r="AA167" s="268">
        <v>0.980524722502523</v>
      </c>
      <c r="AB167" s="268">
        <v>0.982505848713283</v>
      </c>
      <c r="AC167" s="295">
        <v>-0.00198112621076041</v>
      </c>
    </row>
    <row r="168" spans="1:29">
      <c r="A168" s="297" t="s">
        <v>188</v>
      </c>
      <c r="B168" s="298" t="s">
        <v>1428</v>
      </c>
      <c r="C168" s="293" t="s">
        <v>287</v>
      </c>
      <c r="D168" s="298" t="s">
        <v>288</v>
      </c>
      <c r="E168" s="263">
        <v>6049</v>
      </c>
      <c r="F168" s="266">
        <v>5863</v>
      </c>
      <c r="G168" s="266">
        <v>186</v>
      </c>
      <c r="H168" s="264">
        <v>5952</v>
      </c>
      <c r="I168" s="264">
        <v>5773</v>
      </c>
      <c r="J168" s="264">
        <v>179</v>
      </c>
      <c r="K168" s="264">
        <v>2675</v>
      </c>
      <c r="L168" s="264">
        <v>2590</v>
      </c>
      <c r="M168" s="264">
        <v>85</v>
      </c>
      <c r="N168" s="294">
        <v>0.93</v>
      </c>
      <c r="O168" s="266">
        <v>6049</v>
      </c>
      <c r="P168" s="266">
        <v>5863</v>
      </c>
      <c r="Q168" s="266">
        <v>186</v>
      </c>
      <c r="R168" s="267">
        <v>0.969251115886923</v>
      </c>
      <c r="S168" s="267">
        <v>0.969251115886923</v>
      </c>
      <c r="T168" s="267">
        <v>0.969926075268817</v>
      </c>
      <c r="U168" s="267">
        <v>0.968224299065421</v>
      </c>
      <c r="V168" s="295">
        <v>-0.000674959381893769</v>
      </c>
      <c r="W168" s="271">
        <v>33798</v>
      </c>
      <c r="X168" s="271">
        <v>33033</v>
      </c>
      <c r="Y168" s="271">
        <v>32208</v>
      </c>
      <c r="Z168" s="271">
        <v>31694</v>
      </c>
      <c r="AA168" s="268">
        <v>0.977365524587254</v>
      </c>
      <c r="AB168" s="268">
        <v>0.984041231992052</v>
      </c>
      <c r="AC168" s="295">
        <v>-0.00667570740479795</v>
      </c>
    </row>
    <row r="169" spans="1:29">
      <c r="A169" s="297" t="s">
        <v>188</v>
      </c>
      <c r="B169" s="298" t="s">
        <v>1428</v>
      </c>
      <c r="C169" s="293" t="s">
        <v>289</v>
      </c>
      <c r="D169" s="298" t="s">
        <v>290</v>
      </c>
      <c r="E169" s="263">
        <v>5602</v>
      </c>
      <c r="F169" s="266">
        <v>5388</v>
      </c>
      <c r="G169" s="266">
        <v>214</v>
      </c>
      <c r="H169" s="264">
        <v>5964</v>
      </c>
      <c r="I169" s="264">
        <v>5739</v>
      </c>
      <c r="J169" s="264">
        <v>225</v>
      </c>
      <c r="K169" s="264">
        <v>2423</v>
      </c>
      <c r="L169" s="264">
        <v>2294</v>
      </c>
      <c r="M169" s="264">
        <v>129</v>
      </c>
      <c r="N169" s="294">
        <v>0.93</v>
      </c>
      <c r="O169" s="266">
        <v>5602</v>
      </c>
      <c r="P169" s="266">
        <v>5388</v>
      </c>
      <c r="Q169" s="266">
        <v>214</v>
      </c>
      <c r="R169" s="267">
        <v>0.961799357372367</v>
      </c>
      <c r="S169" s="267">
        <v>0.961799357372367</v>
      </c>
      <c r="T169" s="267">
        <v>0.962273641851107</v>
      </c>
      <c r="U169" s="267">
        <v>0.946760214609988</v>
      </c>
      <c r="V169" s="295">
        <v>-0.000474284478739651</v>
      </c>
      <c r="W169" s="271">
        <v>32819</v>
      </c>
      <c r="X169" s="271">
        <v>31570</v>
      </c>
      <c r="Y169" s="271">
        <v>34313</v>
      </c>
      <c r="Z169" s="271">
        <v>33203</v>
      </c>
      <c r="AA169" s="268">
        <v>0.96194277704988</v>
      </c>
      <c r="AB169" s="268">
        <v>0.967650744615743</v>
      </c>
      <c r="AC169" s="295">
        <v>-0.00570796756586367</v>
      </c>
    </row>
    <row r="170" spans="1:29">
      <c r="A170" s="297" t="s">
        <v>188</v>
      </c>
      <c r="B170" s="298" t="s">
        <v>1428</v>
      </c>
      <c r="C170" s="293" t="s">
        <v>291</v>
      </c>
      <c r="D170" s="298" t="s">
        <v>292</v>
      </c>
      <c r="E170" s="263">
        <v>4394</v>
      </c>
      <c r="F170" s="266">
        <v>4257</v>
      </c>
      <c r="G170" s="266">
        <v>137</v>
      </c>
      <c r="H170" s="264">
        <v>4239</v>
      </c>
      <c r="I170" s="264">
        <v>4091</v>
      </c>
      <c r="J170" s="264">
        <v>148</v>
      </c>
      <c r="K170" s="264">
        <v>1845</v>
      </c>
      <c r="L170" s="264">
        <v>1805</v>
      </c>
      <c r="M170" s="264">
        <v>40</v>
      </c>
      <c r="N170" s="294">
        <v>0.93</v>
      </c>
      <c r="O170" s="266">
        <v>4394</v>
      </c>
      <c r="P170" s="266">
        <v>4257</v>
      </c>
      <c r="Q170" s="266">
        <v>137</v>
      </c>
      <c r="R170" s="267">
        <v>0.968821119708694</v>
      </c>
      <c r="S170" s="267">
        <v>0.968821119708694</v>
      </c>
      <c r="T170" s="267">
        <v>0.965086105213494</v>
      </c>
      <c r="U170" s="267">
        <v>0.978319783197832</v>
      </c>
      <c r="V170" s="295">
        <v>0.00373501449519997</v>
      </c>
      <c r="W170" s="271">
        <v>23898</v>
      </c>
      <c r="X170" s="271">
        <v>23372</v>
      </c>
      <c r="Y170" s="271">
        <v>25094</v>
      </c>
      <c r="Z170" s="271">
        <v>24718</v>
      </c>
      <c r="AA170" s="268">
        <v>0.977989789940581</v>
      </c>
      <c r="AB170" s="268">
        <v>0.985016338566988</v>
      </c>
      <c r="AC170" s="295">
        <v>-0.00702654862640728</v>
      </c>
    </row>
    <row r="171" spans="1:29">
      <c r="A171" s="297" t="s">
        <v>188</v>
      </c>
      <c r="B171" s="298" t="s">
        <v>1428</v>
      </c>
      <c r="C171" s="293" t="s">
        <v>293</v>
      </c>
      <c r="D171" s="298" t="s">
        <v>294</v>
      </c>
      <c r="E171" s="263">
        <v>2439</v>
      </c>
      <c r="F171" s="266">
        <v>2395</v>
      </c>
      <c r="G171" s="266">
        <v>44</v>
      </c>
      <c r="H171" s="264">
        <v>2485</v>
      </c>
      <c r="I171" s="264">
        <v>2433</v>
      </c>
      <c r="J171" s="264">
        <v>52</v>
      </c>
      <c r="K171" s="264">
        <v>1122</v>
      </c>
      <c r="L171" s="264">
        <v>1098</v>
      </c>
      <c r="M171" s="264">
        <v>24</v>
      </c>
      <c r="N171" s="294">
        <v>0.93</v>
      </c>
      <c r="O171" s="266">
        <v>2439</v>
      </c>
      <c r="P171" s="266">
        <v>2395</v>
      </c>
      <c r="Q171" s="266">
        <v>44</v>
      </c>
      <c r="R171" s="267">
        <v>0.981959819598196</v>
      </c>
      <c r="S171" s="267">
        <v>0.981959819598196</v>
      </c>
      <c r="T171" s="267">
        <v>0.97907444668008</v>
      </c>
      <c r="U171" s="267">
        <v>0.978609625668449</v>
      </c>
      <c r="V171" s="295">
        <v>0.00288537291811553</v>
      </c>
      <c r="W171" s="271">
        <v>14622</v>
      </c>
      <c r="X171" s="271">
        <v>14386</v>
      </c>
      <c r="Y171" s="271">
        <v>14874</v>
      </c>
      <c r="Z171" s="271">
        <v>14746</v>
      </c>
      <c r="AA171" s="268">
        <v>0.983859937081111</v>
      </c>
      <c r="AB171" s="268">
        <v>0.991394379454081</v>
      </c>
      <c r="AC171" s="295">
        <v>-0.0075344423729703</v>
      </c>
    </row>
    <row r="172" spans="1:29">
      <c r="A172" s="297" t="s">
        <v>188</v>
      </c>
      <c r="B172" s="298" t="s">
        <v>1428</v>
      </c>
      <c r="C172" s="293" t="s">
        <v>295</v>
      </c>
      <c r="D172" s="298" t="s">
        <v>296</v>
      </c>
      <c r="E172" s="263">
        <v>8016</v>
      </c>
      <c r="F172" s="266">
        <v>7806</v>
      </c>
      <c r="G172" s="266">
        <v>210</v>
      </c>
      <c r="H172" s="264">
        <v>7907</v>
      </c>
      <c r="I172" s="264">
        <v>7725</v>
      </c>
      <c r="J172" s="264">
        <v>182</v>
      </c>
      <c r="K172" s="264">
        <v>3626</v>
      </c>
      <c r="L172" s="264">
        <v>3558</v>
      </c>
      <c r="M172" s="264">
        <v>68</v>
      </c>
      <c r="N172" s="294">
        <v>0.93</v>
      </c>
      <c r="O172" s="266">
        <v>8016</v>
      </c>
      <c r="P172" s="266">
        <v>7806</v>
      </c>
      <c r="Q172" s="266">
        <v>210</v>
      </c>
      <c r="R172" s="267">
        <v>0.973802395209581</v>
      </c>
      <c r="S172" s="267">
        <v>0.973802395209581</v>
      </c>
      <c r="T172" s="267">
        <v>0.976982420639939</v>
      </c>
      <c r="U172" s="267">
        <v>0.981246552675124</v>
      </c>
      <c r="V172" s="295">
        <v>-0.00318002543035856</v>
      </c>
      <c r="W172" s="271">
        <v>46013</v>
      </c>
      <c r="X172" s="271">
        <v>45121</v>
      </c>
      <c r="Y172" s="271">
        <v>45684</v>
      </c>
      <c r="Z172" s="271">
        <v>45033</v>
      </c>
      <c r="AA172" s="268">
        <v>0.980614174255102</v>
      </c>
      <c r="AB172" s="268">
        <v>0.985749934331495</v>
      </c>
      <c r="AC172" s="295">
        <v>-0.00513576007639283</v>
      </c>
    </row>
    <row r="173" spans="1:29">
      <c r="A173" s="297" t="s">
        <v>188</v>
      </c>
      <c r="B173" s="298" t="s">
        <v>1428</v>
      </c>
      <c r="C173" s="293" t="s">
        <v>297</v>
      </c>
      <c r="D173" s="298" t="s">
        <v>298</v>
      </c>
      <c r="E173" s="263">
        <v>6874</v>
      </c>
      <c r="F173" s="266">
        <v>6786</v>
      </c>
      <c r="G173" s="266">
        <v>88</v>
      </c>
      <c r="H173" s="264">
        <v>6936</v>
      </c>
      <c r="I173" s="264">
        <v>6811</v>
      </c>
      <c r="J173" s="264">
        <v>125</v>
      </c>
      <c r="K173" s="264">
        <v>3144</v>
      </c>
      <c r="L173" s="264">
        <v>3085</v>
      </c>
      <c r="M173" s="264">
        <v>59</v>
      </c>
      <c r="N173" s="294">
        <v>0.93</v>
      </c>
      <c r="O173" s="266">
        <v>6874</v>
      </c>
      <c r="P173" s="266">
        <v>6786</v>
      </c>
      <c r="Q173" s="266">
        <v>88</v>
      </c>
      <c r="R173" s="267">
        <v>0.987198137910969</v>
      </c>
      <c r="S173" s="267">
        <v>0.987198137910969</v>
      </c>
      <c r="T173" s="267">
        <v>0.981978085351788</v>
      </c>
      <c r="U173" s="267">
        <v>0.981234096692112</v>
      </c>
      <c r="V173" s="295">
        <v>0.00522005255918112</v>
      </c>
      <c r="W173" s="271">
        <v>40067</v>
      </c>
      <c r="X173" s="271">
        <v>39547</v>
      </c>
      <c r="Y173" s="271">
        <v>39212</v>
      </c>
      <c r="Z173" s="271">
        <v>38835</v>
      </c>
      <c r="AA173" s="268">
        <v>0.987021738587865</v>
      </c>
      <c r="AB173" s="268">
        <v>0.990385596246047</v>
      </c>
      <c r="AC173" s="295">
        <v>-0.00336385765818181</v>
      </c>
    </row>
    <row r="174" spans="1:29">
      <c r="A174" s="297" t="s">
        <v>188</v>
      </c>
      <c r="B174" s="298" t="s">
        <v>1428</v>
      </c>
      <c r="C174" s="293" t="s">
        <v>299</v>
      </c>
      <c r="D174" s="298" t="s">
        <v>300</v>
      </c>
      <c r="E174" s="263">
        <v>4497</v>
      </c>
      <c r="F174" s="266">
        <v>4446</v>
      </c>
      <c r="G174" s="266">
        <v>51</v>
      </c>
      <c r="H174" s="264">
        <v>4543</v>
      </c>
      <c r="I174" s="264">
        <v>4489</v>
      </c>
      <c r="J174" s="264">
        <v>54</v>
      </c>
      <c r="K174" s="264">
        <v>2085</v>
      </c>
      <c r="L174" s="264">
        <v>2057</v>
      </c>
      <c r="M174" s="264">
        <v>28</v>
      </c>
      <c r="N174" s="294">
        <v>0.93</v>
      </c>
      <c r="O174" s="266">
        <v>4497</v>
      </c>
      <c r="P174" s="266">
        <v>4446</v>
      </c>
      <c r="Q174" s="266">
        <v>51</v>
      </c>
      <c r="R174" s="267">
        <v>0.988659106070714</v>
      </c>
      <c r="S174" s="267">
        <v>0.988659106070714</v>
      </c>
      <c r="T174" s="267">
        <v>0.98811358133392</v>
      </c>
      <c r="U174" s="267">
        <v>0.986570743405276</v>
      </c>
      <c r="V174" s="295">
        <v>0.000545524736793479</v>
      </c>
      <c r="W174" s="271">
        <v>26317</v>
      </c>
      <c r="X174" s="271">
        <v>26067</v>
      </c>
      <c r="Y174" s="271">
        <v>25897</v>
      </c>
      <c r="Z174" s="271">
        <v>25671</v>
      </c>
      <c r="AA174" s="268">
        <v>0.990500436979899</v>
      </c>
      <c r="AB174" s="268">
        <v>0.991273120438661</v>
      </c>
      <c r="AC174" s="295">
        <v>-0.000772683458761914</v>
      </c>
    </row>
    <row r="175" spans="1:29">
      <c r="A175" s="297" t="s">
        <v>188</v>
      </c>
      <c r="B175" s="298" t="s">
        <v>1428</v>
      </c>
      <c r="C175" s="293" t="s">
        <v>301</v>
      </c>
      <c r="D175" s="298" t="s">
        <v>302</v>
      </c>
      <c r="E175" s="263">
        <v>3508</v>
      </c>
      <c r="F175" s="266">
        <v>3380</v>
      </c>
      <c r="G175" s="266">
        <v>128</v>
      </c>
      <c r="H175" s="264">
        <v>3519</v>
      </c>
      <c r="I175" s="264">
        <v>3419</v>
      </c>
      <c r="J175" s="264">
        <v>100</v>
      </c>
      <c r="K175" s="264">
        <v>1557</v>
      </c>
      <c r="L175" s="264">
        <v>1535</v>
      </c>
      <c r="M175" s="264">
        <v>22</v>
      </c>
      <c r="N175" s="294">
        <v>0.93</v>
      </c>
      <c r="O175" s="266">
        <v>3508</v>
      </c>
      <c r="P175" s="266">
        <v>3380</v>
      </c>
      <c r="Q175" s="266">
        <v>128</v>
      </c>
      <c r="R175" s="267">
        <v>0.963511972633979</v>
      </c>
      <c r="S175" s="267">
        <v>0.963511972633979</v>
      </c>
      <c r="T175" s="267">
        <v>0.971582836032964</v>
      </c>
      <c r="U175" s="267">
        <v>0.985870263326911</v>
      </c>
      <c r="V175" s="295">
        <v>-0.00807086339898444</v>
      </c>
      <c r="W175" s="271">
        <v>20277</v>
      </c>
      <c r="X175" s="271">
        <v>19807</v>
      </c>
      <c r="Y175" s="271">
        <v>20713</v>
      </c>
      <c r="Z175" s="271">
        <v>20459</v>
      </c>
      <c r="AA175" s="268">
        <v>0.976821028751788</v>
      </c>
      <c r="AB175" s="268">
        <v>0.987737169893304</v>
      </c>
      <c r="AC175" s="295">
        <v>-0.010916141141516</v>
      </c>
    </row>
    <row r="176" spans="1:29">
      <c r="A176" s="297" t="s">
        <v>188</v>
      </c>
      <c r="B176" s="298" t="s">
        <v>1428</v>
      </c>
      <c r="C176" s="293" t="s">
        <v>303</v>
      </c>
      <c r="D176" s="298" t="s">
        <v>304</v>
      </c>
      <c r="E176" s="263">
        <v>6125</v>
      </c>
      <c r="F176" s="266">
        <v>6015</v>
      </c>
      <c r="G176" s="266">
        <v>110</v>
      </c>
      <c r="H176" s="264">
        <v>6268</v>
      </c>
      <c r="I176" s="264">
        <v>6138</v>
      </c>
      <c r="J176" s="264">
        <v>130</v>
      </c>
      <c r="K176" s="264">
        <v>2796</v>
      </c>
      <c r="L176" s="264">
        <v>2746</v>
      </c>
      <c r="M176" s="264">
        <v>50</v>
      </c>
      <c r="N176" s="294">
        <v>0.93</v>
      </c>
      <c r="O176" s="266">
        <v>6125</v>
      </c>
      <c r="P176" s="266">
        <v>6015</v>
      </c>
      <c r="Q176" s="266">
        <v>110</v>
      </c>
      <c r="R176" s="267">
        <v>0.982040816326531</v>
      </c>
      <c r="S176" s="267">
        <v>0.982040816326531</v>
      </c>
      <c r="T176" s="267">
        <v>0.979259731971921</v>
      </c>
      <c r="U176" s="267">
        <v>0.982117310443491</v>
      </c>
      <c r="V176" s="295">
        <v>0.00278108435460978</v>
      </c>
      <c r="W176" s="271">
        <v>36387</v>
      </c>
      <c r="X176" s="271">
        <v>35830</v>
      </c>
      <c r="Y176" s="271">
        <v>35648</v>
      </c>
      <c r="Z176" s="271">
        <v>35216</v>
      </c>
      <c r="AA176" s="268">
        <v>0.98469233517465</v>
      </c>
      <c r="AB176" s="268">
        <v>0.987881508078995</v>
      </c>
      <c r="AC176" s="295">
        <v>-0.0031891729043444</v>
      </c>
    </row>
    <row r="177" spans="1:29">
      <c r="A177" s="297" t="s">
        <v>188</v>
      </c>
      <c r="B177" s="298" t="s">
        <v>3309</v>
      </c>
      <c r="C177" s="293" t="s">
        <v>305</v>
      </c>
      <c r="D177" s="298" t="s">
        <v>306</v>
      </c>
      <c r="E177" s="263">
        <v>12134</v>
      </c>
      <c r="F177" s="266">
        <v>11774</v>
      </c>
      <c r="G177" s="266">
        <v>360</v>
      </c>
      <c r="H177" s="264">
        <v>15668</v>
      </c>
      <c r="I177" s="264">
        <v>15301</v>
      </c>
      <c r="J177" s="264">
        <v>367</v>
      </c>
      <c r="K177" s="264">
        <v>13637</v>
      </c>
      <c r="L177" s="264">
        <v>13452</v>
      </c>
      <c r="M177" s="264">
        <v>185</v>
      </c>
      <c r="N177" s="294">
        <v>0.93</v>
      </c>
      <c r="O177" s="266">
        <v>12134</v>
      </c>
      <c r="P177" s="266">
        <v>11774</v>
      </c>
      <c r="Q177" s="266">
        <v>360</v>
      </c>
      <c r="R177" s="267">
        <v>0.970331300477996</v>
      </c>
      <c r="S177" s="267">
        <v>0.970331300477996</v>
      </c>
      <c r="T177" s="267">
        <v>0.976576461577738</v>
      </c>
      <c r="U177" s="267">
        <v>0.986433966414901</v>
      </c>
      <c r="V177" s="295">
        <v>-0.00624516109974227</v>
      </c>
      <c r="W177" s="271">
        <v>87216</v>
      </c>
      <c r="X177" s="271">
        <v>85540</v>
      </c>
      <c r="Y177" s="271">
        <v>79383</v>
      </c>
      <c r="Z177" s="271">
        <v>78010</v>
      </c>
      <c r="AA177" s="268">
        <v>0.980783342505962</v>
      </c>
      <c r="AB177" s="268">
        <v>0.982704105412998</v>
      </c>
      <c r="AC177" s="295">
        <v>-0.00192076290703558</v>
      </c>
    </row>
    <row r="178" spans="1:29">
      <c r="A178" s="297" t="s">
        <v>188</v>
      </c>
      <c r="B178" s="298" t="s">
        <v>3309</v>
      </c>
      <c r="C178" s="293" t="s">
        <v>307</v>
      </c>
      <c r="D178" s="298" t="s">
        <v>308</v>
      </c>
      <c r="E178" s="263">
        <v>9492</v>
      </c>
      <c r="F178" s="266">
        <v>9209</v>
      </c>
      <c r="G178" s="266">
        <v>283</v>
      </c>
      <c r="H178" s="264">
        <v>12139</v>
      </c>
      <c r="I178" s="264">
        <v>11789</v>
      </c>
      <c r="J178" s="264">
        <v>350</v>
      </c>
      <c r="K178" s="264">
        <v>10721</v>
      </c>
      <c r="L178" s="264">
        <v>10452</v>
      </c>
      <c r="M178" s="264">
        <v>269</v>
      </c>
      <c r="N178" s="294">
        <v>0.93</v>
      </c>
      <c r="O178" s="266">
        <v>9492</v>
      </c>
      <c r="P178" s="266">
        <v>9209</v>
      </c>
      <c r="Q178" s="266">
        <v>283</v>
      </c>
      <c r="R178" s="267">
        <v>0.970185419300464</v>
      </c>
      <c r="S178" s="267">
        <v>0.970185419300464</v>
      </c>
      <c r="T178" s="267">
        <v>0.971167311969685</v>
      </c>
      <c r="U178" s="267">
        <v>0.974909056990952</v>
      </c>
      <c r="V178" s="295">
        <v>-0.000981892669220996</v>
      </c>
      <c r="W178" s="271">
        <v>67269</v>
      </c>
      <c r="X178" s="271">
        <v>65655</v>
      </c>
      <c r="Y178" s="271">
        <v>63264</v>
      </c>
      <c r="Z178" s="271">
        <v>62004</v>
      </c>
      <c r="AA178" s="268">
        <v>0.976006778753958</v>
      </c>
      <c r="AB178" s="268">
        <v>0.980083459787557</v>
      </c>
      <c r="AC178" s="295">
        <v>-0.00407668103359893</v>
      </c>
    </row>
    <row r="179" spans="1:29">
      <c r="A179" s="297" t="s">
        <v>188</v>
      </c>
      <c r="B179" s="298" t="s">
        <v>3309</v>
      </c>
      <c r="C179" s="293" t="s">
        <v>309</v>
      </c>
      <c r="D179" s="298" t="s">
        <v>310</v>
      </c>
      <c r="E179" s="263">
        <v>12308</v>
      </c>
      <c r="F179" s="266">
        <v>10921</v>
      </c>
      <c r="G179" s="266">
        <v>1387</v>
      </c>
      <c r="H179" s="264">
        <v>20594</v>
      </c>
      <c r="I179" s="264">
        <v>18934</v>
      </c>
      <c r="J179" s="264">
        <v>1660</v>
      </c>
      <c r="K179" s="264">
        <v>19281</v>
      </c>
      <c r="L179" s="264">
        <v>18027</v>
      </c>
      <c r="M179" s="264">
        <v>1254</v>
      </c>
      <c r="N179" s="294">
        <v>0.93</v>
      </c>
      <c r="O179" s="266">
        <v>12308</v>
      </c>
      <c r="P179" s="266">
        <v>10921</v>
      </c>
      <c r="Q179" s="266">
        <v>1387</v>
      </c>
      <c r="R179" s="267">
        <v>0.887309067273318</v>
      </c>
      <c r="S179" s="267">
        <v>0.887309067273318</v>
      </c>
      <c r="T179" s="267">
        <v>0.919393998251918</v>
      </c>
      <c r="U179" s="267">
        <v>0.934961879570562</v>
      </c>
      <c r="V179" s="295">
        <v>-0.0320849309785999</v>
      </c>
      <c r="W179" s="271">
        <v>119502</v>
      </c>
      <c r="X179" s="271">
        <v>112090</v>
      </c>
      <c r="Y179" s="271">
        <v>110720</v>
      </c>
      <c r="Z179" s="271">
        <v>106334</v>
      </c>
      <c r="AA179" s="268">
        <v>0.937975933457181</v>
      </c>
      <c r="AB179" s="268">
        <v>0.960386560693642</v>
      </c>
      <c r="AC179" s="295">
        <v>-0.0224106272364609</v>
      </c>
    </row>
    <row r="180" spans="1:29">
      <c r="A180" s="297" t="s">
        <v>188</v>
      </c>
      <c r="B180" s="298" t="s">
        <v>3309</v>
      </c>
      <c r="C180" s="293" t="s">
        <v>311</v>
      </c>
      <c r="D180" s="298" t="s">
        <v>312</v>
      </c>
      <c r="E180" s="263">
        <v>12616</v>
      </c>
      <c r="F180" s="266">
        <v>12094</v>
      </c>
      <c r="G180" s="266">
        <v>522</v>
      </c>
      <c r="H180" s="264">
        <v>17582</v>
      </c>
      <c r="I180" s="264">
        <v>17146</v>
      </c>
      <c r="J180" s="264">
        <v>436</v>
      </c>
      <c r="K180" s="264">
        <v>15644</v>
      </c>
      <c r="L180" s="264">
        <v>15275</v>
      </c>
      <c r="M180" s="264">
        <v>369</v>
      </c>
      <c r="N180" s="294">
        <v>0.93</v>
      </c>
      <c r="O180" s="266">
        <v>12616</v>
      </c>
      <c r="P180" s="266">
        <v>12094</v>
      </c>
      <c r="Q180" s="266">
        <v>522</v>
      </c>
      <c r="R180" s="267">
        <v>0.95862396956246</v>
      </c>
      <c r="S180" s="267">
        <v>0.95862396956246</v>
      </c>
      <c r="T180" s="267">
        <v>0.975201911045387</v>
      </c>
      <c r="U180" s="267">
        <v>0.976412682178471</v>
      </c>
      <c r="V180" s="295">
        <v>-0.016577941482927</v>
      </c>
      <c r="W180" s="271">
        <v>99400</v>
      </c>
      <c r="X180" s="271">
        <v>96791</v>
      </c>
      <c r="Y180" s="271">
        <v>94012</v>
      </c>
      <c r="Z180" s="271">
        <v>91935</v>
      </c>
      <c r="AA180" s="268">
        <v>0.973752515090543</v>
      </c>
      <c r="AB180" s="268">
        <v>0.977907075692465</v>
      </c>
      <c r="AC180" s="295">
        <v>-0.00415456060192154</v>
      </c>
    </row>
    <row r="181" spans="1:29">
      <c r="A181" s="297" t="s">
        <v>188</v>
      </c>
      <c r="B181" s="298" t="s">
        <v>3309</v>
      </c>
      <c r="C181" s="293" t="s">
        <v>313</v>
      </c>
      <c r="D181" s="298" t="s">
        <v>314</v>
      </c>
      <c r="E181" s="263">
        <v>11395</v>
      </c>
      <c r="F181" s="266">
        <v>9718</v>
      </c>
      <c r="G181" s="266">
        <v>1677</v>
      </c>
      <c r="H181" s="264">
        <v>19140</v>
      </c>
      <c r="I181" s="264">
        <v>17641</v>
      </c>
      <c r="J181" s="264">
        <v>1499</v>
      </c>
      <c r="K181" s="264">
        <v>17842</v>
      </c>
      <c r="L181" s="264">
        <v>16813</v>
      </c>
      <c r="M181" s="264">
        <v>1029</v>
      </c>
      <c r="N181" s="294">
        <v>0.93</v>
      </c>
      <c r="O181" s="266">
        <v>11395</v>
      </c>
      <c r="P181" s="266">
        <v>9718</v>
      </c>
      <c r="Q181" s="266">
        <v>1677</v>
      </c>
      <c r="R181" s="267">
        <v>0.852830188679245</v>
      </c>
      <c r="S181" s="267">
        <v>0.852830188679245</v>
      </c>
      <c r="T181" s="267">
        <v>0.921682340647858</v>
      </c>
      <c r="U181" s="267">
        <v>0.942327093375182</v>
      </c>
      <c r="V181" s="295">
        <v>-0.0688521519686126</v>
      </c>
      <c r="W181" s="271">
        <v>108618</v>
      </c>
      <c r="X181" s="271">
        <v>102295</v>
      </c>
      <c r="Y181" s="271">
        <v>98262</v>
      </c>
      <c r="Z181" s="271">
        <v>96811</v>
      </c>
      <c r="AA181" s="268">
        <v>0.941786812498849</v>
      </c>
      <c r="AB181" s="268">
        <v>0.985233355722456</v>
      </c>
      <c r="AC181" s="295">
        <v>-0.0434465432236071</v>
      </c>
    </row>
    <row r="182" spans="1:29">
      <c r="A182" s="297" t="s">
        <v>188</v>
      </c>
      <c r="B182" s="298" t="s">
        <v>3309</v>
      </c>
      <c r="C182" s="293" t="s">
        <v>315</v>
      </c>
      <c r="D182" s="298" t="s">
        <v>316</v>
      </c>
      <c r="E182" s="263">
        <v>5113</v>
      </c>
      <c r="F182" s="266">
        <v>4965</v>
      </c>
      <c r="G182" s="266">
        <v>148</v>
      </c>
      <c r="H182" s="264">
        <v>7521</v>
      </c>
      <c r="I182" s="264">
        <v>7355</v>
      </c>
      <c r="J182" s="264">
        <v>166</v>
      </c>
      <c r="K182" s="264">
        <v>6884</v>
      </c>
      <c r="L182" s="264">
        <v>6729</v>
      </c>
      <c r="M182" s="264">
        <v>155</v>
      </c>
      <c r="N182" s="294">
        <v>0.93</v>
      </c>
      <c r="O182" s="266">
        <v>5113</v>
      </c>
      <c r="P182" s="266">
        <v>4965</v>
      </c>
      <c r="Q182" s="266">
        <v>148</v>
      </c>
      <c r="R182" s="267">
        <v>0.971054175630745</v>
      </c>
      <c r="S182" s="267">
        <v>0.971054175630745</v>
      </c>
      <c r="T182" s="267">
        <v>0.977928466959181</v>
      </c>
      <c r="U182" s="267">
        <v>0.977484020918071</v>
      </c>
      <c r="V182" s="295">
        <v>-0.00687429132843587</v>
      </c>
      <c r="W182" s="271">
        <v>42727</v>
      </c>
      <c r="X182" s="271">
        <v>41836</v>
      </c>
      <c r="Y182" s="271">
        <v>40658</v>
      </c>
      <c r="Z182" s="271">
        <v>39736</v>
      </c>
      <c r="AA182" s="268">
        <v>0.979146675404311</v>
      </c>
      <c r="AB182" s="268">
        <v>0.977323036056865</v>
      </c>
      <c r="AC182" s="295">
        <v>0.00182363934744656</v>
      </c>
    </row>
    <row r="183" spans="1:29">
      <c r="A183" s="297" t="s">
        <v>188</v>
      </c>
      <c r="B183" s="298" t="s">
        <v>3309</v>
      </c>
      <c r="C183" s="293" t="s">
        <v>317</v>
      </c>
      <c r="D183" s="298" t="s">
        <v>318</v>
      </c>
      <c r="E183" s="263">
        <v>10019</v>
      </c>
      <c r="F183" s="266">
        <v>9639</v>
      </c>
      <c r="G183" s="266">
        <v>380</v>
      </c>
      <c r="H183" s="264">
        <v>17029</v>
      </c>
      <c r="I183" s="264">
        <v>16459</v>
      </c>
      <c r="J183" s="264">
        <v>570</v>
      </c>
      <c r="K183" s="264">
        <v>17052</v>
      </c>
      <c r="L183" s="264">
        <v>16520</v>
      </c>
      <c r="M183" s="264">
        <v>532</v>
      </c>
      <c r="N183" s="294">
        <v>0.93</v>
      </c>
      <c r="O183" s="266">
        <v>10019</v>
      </c>
      <c r="P183" s="266">
        <v>9639</v>
      </c>
      <c r="Q183" s="266">
        <v>380</v>
      </c>
      <c r="R183" s="267">
        <v>0.962072063080148</v>
      </c>
      <c r="S183" s="267">
        <v>0.962072063080148</v>
      </c>
      <c r="T183" s="267">
        <v>0.966527688061542</v>
      </c>
      <c r="U183" s="267">
        <v>0.9688013136289</v>
      </c>
      <c r="V183" s="295">
        <v>-0.0044556249813944</v>
      </c>
      <c r="W183" s="271">
        <v>102805</v>
      </c>
      <c r="X183" s="271">
        <v>99894</v>
      </c>
      <c r="Y183" s="271">
        <v>94757</v>
      </c>
      <c r="Z183" s="271">
        <v>92423</v>
      </c>
      <c r="AA183" s="268">
        <v>0.971684256602305</v>
      </c>
      <c r="AB183" s="268">
        <v>0.975368574353346</v>
      </c>
      <c r="AC183" s="295">
        <v>-0.00368431775104061</v>
      </c>
    </row>
    <row r="184" spans="1:29">
      <c r="A184" s="297" t="s">
        <v>188</v>
      </c>
      <c r="B184" s="298" t="s">
        <v>3309</v>
      </c>
      <c r="C184" s="293" t="s">
        <v>319</v>
      </c>
      <c r="D184" s="298" t="s">
        <v>319</v>
      </c>
      <c r="E184" s="263">
        <v>11296</v>
      </c>
      <c r="F184" s="266">
        <v>10745</v>
      </c>
      <c r="G184" s="266">
        <v>551</v>
      </c>
      <c r="H184" s="264">
        <v>13971</v>
      </c>
      <c r="I184" s="264">
        <v>13419</v>
      </c>
      <c r="J184" s="264">
        <v>552</v>
      </c>
      <c r="K184" s="264">
        <v>11465</v>
      </c>
      <c r="L184" s="264">
        <v>10925</v>
      </c>
      <c r="M184" s="264">
        <v>540</v>
      </c>
      <c r="N184" s="294">
        <v>0.93</v>
      </c>
      <c r="O184" s="266">
        <v>11296</v>
      </c>
      <c r="P184" s="266">
        <v>10745</v>
      </c>
      <c r="Q184" s="266">
        <v>551</v>
      </c>
      <c r="R184" s="267">
        <v>0.951221671388102</v>
      </c>
      <c r="S184" s="267">
        <v>0.951221671388102</v>
      </c>
      <c r="T184" s="267">
        <v>0.96048958557011</v>
      </c>
      <c r="U184" s="267">
        <v>0.95290013083297</v>
      </c>
      <c r="V184" s="295">
        <v>-0.00926791418200756</v>
      </c>
      <c r="W184" s="271">
        <v>74338</v>
      </c>
      <c r="X184" s="271">
        <v>71578</v>
      </c>
      <c r="Y184" s="271">
        <v>70237</v>
      </c>
      <c r="Z184" s="271">
        <v>68217</v>
      </c>
      <c r="AA184" s="268">
        <v>0.962872286044822</v>
      </c>
      <c r="AB184" s="268">
        <v>0.971240229508664</v>
      </c>
      <c r="AC184" s="295">
        <v>-0.00836794346384118</v>
      </c>
    </row>
    <row r="185" spans="1:29">
      <c r="A185" s="297" t="s">
        <v>188</v>
      </c>
      <c r="B185" s="298" t="s">
        <v>3309</v>
      </c>
      <c r="C185" s="293" t="s">
        <v>320</v>
      </c>
      <c r="D185" s="298" t="s">
        <v>320</v>
      </c>
      <c r="E185" s="263">
        <v>9173</v>
      </c>
      <c r="F185" s="266">
        <v>8692</v>
      </c>
      <c r="G185" s="266">
        <v>481</v>
      </c>
      <c r="H185" s="264">
        <v>9763</v>
      </c>
      <c r="I185" s="264">
        <v>9286</v>
      </c>
      <c r="J185" s="264">
        <v>477</v>
      </c>
      <c r="K185" s="264">
        <v>8348</v>
      </c>
      <c r="L185" s="264">
        <v>8031</v>
      </c>
      <c r="M185" s="264">
        <v>317</v>
      </c>
      <c r="N185" s="294">
        <v>0.93</v>
      </c>
      <c r="O185" s="266">
        <v>9173</v>
      </c>
      <c r="P185" s="266">
        <v>8692</v>
      </c>
      <c r="Q185" s="266">
        <v>481</v>
      </c>
      <c r="R185" s="267">
        <v>0.947563501580726</v>
      </c>
      <c r="S185" s="267">
        <v>0.947563501580726</v>
      </c>
      <c r="T185" s="267">
        <v>0.951142066987606</v>
      </c>
      <c r="U185" s="267">
        <v>0.962026832774317</v>
      </c>
      <c r="V185" s="295">
        <v>-0.00357856540688029</v>
      </c>
      <c r="W185" s="271">
        <v>55262</v>
      </c>
      <c r="X185" s="271">
        <v>53192</v>
      </c>
      <c r="Y185" s="271">
        <v>54418</v>
      </c>
      <c r="Z185" s="271">
        <v>52999</v>
      </c>
      <c r="AA185" s="268">
        <v>0.962542072310086</v>
      </c>
      <c r="AB185" s="268">
        <v>0.973924069241795</v>
      </c>
      <c r="AC185" s="295">
        <v>-0.0113819969317085</v>
      </c>
    </row>
    <row r="186" spans="1:29">
      <c r="A186" s="297" t="s">
        <v>188</v>
      </c>
      <c r="B186" s="298" t="s">
        <v>3309</v>
      </c>
      <c r="C186" s="293" t="s">
        <v>321</v>
      </c>
      <c r="D186" s="298" t="s">
        <v>322</v>
      </c>
      <c r="E186" s="263">
        <v>11178</v>
      </c>
      <c r="F186" s="266">
        <v>10947</v>
      </c>
      <c r="G186" s="266">
        <v>231</v>
      </c>
      <c r="H186" s="264">
        <v>12274</v>
      </c>
      <c r="I186" s="264">
        <v>12076</v>
      </c>
      <c r="J186" s="264">
        <v>198</v>
      </c>
      <c r="K186" s="264">
        <v>11057</v>
      </c>
      <c r="L186" s="264">
        <v>10829</v>
      </c>
      <c r="M186" s="264">
        <v>228</v>
      </c>
      <c r="N186" s="294">
        <v>0.93</v>
      </c>
      <c r="O186" s="266">
        <v>11178</v>
      </c>
      <c r="P186" s="266">
        <v>10947</v>
      </c>
      <c r="Q186" s="266">
        <v>231</v>
      </c>
      <c r="R186" s="267">
        <v>0.979334406870639</v>
      </c>
      <c r="S186" s="267">
        <v>0.979334406870639</v>
      </c>
      <c r="T186" s="267">
        <v>0.983868339579599</v>
      </c>
      <c r="U186" s="267">
        <v>0.979379578547526</v>
      </c>
      <c r="V186" s="295">
        <v>-0.00453393270896041</v>
      </c>
      <c r="W186" s="271">
        <v>70169</v>
      </c>
      <c r="X186" s="271">
        <v>68787</v>
      </c>
      <c r="Y186" s="271">
        <v>65456</v>
      </c>
      <c r="Z186" s="271">
        <v>64494</v>
      </c>
      <c r="AA186" s="268">
        <v>0.980304692955579</v>
      </c>
      <c r="AB186" s="268">
        <v>0.985303104375458</v>
      </c>
      <c r="AC186" s="295">
        <v>-0.00499841141987967</v>
      </c>
    </row>
    <row r="187" spans="1:29">
      <c r="A187" s="297" t="s">
        <v>188</v>
      </c>
      <c r="B187" s="298" t="s">
        <v>3309</v>
      </c>
      <c r="C187" s="293" t="s">
        <v>323</v>
      </c>
      <c r="D187" s="298" t="s">
        <v>323</v>
      </c>
      <c r="E187" s="263">
        <v>10076</v>
      </c>
      <c r="F187" s="266">
        <v>9208</v>
      </c>
      <c r="G187" s="266">
        <v>868</v>
      </c>
      <c r="H187" s="264">
        <v>12846</v>
      </c>
      <c r="I187" s="264">
        <v>12358</v>
      </c>
      <c r="J187" s="264">
        <v>488</v>
      </c>
      <c r="K187" s="264">
        <v>11782</v>
      </c>
      <c r="L187" s="264">
        <v>11300</v>
      </c>
      <c r="M187" s="264">
        <v>482</v>
      </c>
      <c r="N187" s="294">
        <v>0.93</v>
      </c>
      <c r="O187" s="266">
        <v>10076</v>
      </c>
      <c r="P187" s="266">
        <v>9208</v>
      </c>
      <c r="Q187" s="266">
        <v>868</v>
      </c>
      <c r="R187" s="267">
        <v>0.913854704247717</v>
      </c>
      <c r="S187" s="267">
        <v>0.913854704247717</v>
      </c>
      <c r="T187" s="267">
        <v>0.962011521096061</v>
      </c>
      <c r="U187" s="267">
        <v>0.959090137497878</v>
      </c>
      <c r="V187" s="295">
        <v>-0.0481568168483437</v>
      </c>
      <c r="W187" s="271">
        <v>73002</v>
      </c>
      <c r="X187" s="271">
        <v>69610</v>
      </c>
      <c r="Y187" s="271">
        <v>67037</v>
      </c>
      <c r="Z187" s="271">
        <v>64916</v>
      </c>
      <c r="AA187" s="268">
        <v>0.953535519574806</v>
      </c>
      <c r="AB187" s="268">
        <v>0.968360756000418</v>
      </c>
      <c r="AC187" s="295">
        <v>-0.0148252364256115</v>
      </c>
    </row>
    <row r="188" spans="1:29">
      <c r="A188" s="297" t="s">
        <v>188</v>
      </c>
      <c r="B188" s="298" t="s">
        <v>3309</v>
      </c>
      <c r="C188" s="293" t="s">
        <v>324</v>
      </c>
      <c r="D188" s="298" t="s">
        <v>325</v>
      </c>
      <c r="E188" s="263">
        <v>4084</v>
      </c>
      <c r="F188" s="266">
        <v>3745</v>
      </c>
      <c r="G188" s="266">
        <v>339</v>
      </c>
      <c r="H188" s="264">
        <v>4845</v>
      </c>
      <c r="I188" s="264">
        <v>4511</v>
      </c>
      <c r="J188" s="264">
        <v>334</v>
      </c>
      <c r="K188" s="264">
        <v>4674</v>
      </c>
      <c r="L188" s="264">
        <v>4474</v>
      </c>
      <c r="M188" s="264">
        <v>200</v>
      </c>
      <c r="N188" s="294">
        <v>0.93</v>
      </c>
      <c r="O188" s="266">
        <v>4084</v>
      </c>
      <c r="P188" s="266">
        <v>3745</v>
      </c>
      <c r="Q188" s="266">
        <v>339</v>
      </c>
      <c r="R188" s="267">
        <v>0.916993143976494</v>
      </c>
      <c r="S188" s="267">
        <v>0.916993143976494</v>
      </c>
      <c r="T188" s="267">
        <v>0.931062951496388</v>
      </c>
      <c r="U188" s="267">
        <v>0.957210098416774</v>
      </c>
      <c r="V188" s="295">
        <v>-0.0140698075198944</v>
      </c>
      <c r="W188" s="271">
        <v>27779</v>
      </c>
      <c r="X188" s="271">
        <v>26255</v>
      </c>
      <c r="Y188" s="271">
        <v>25541</v>
      </c>
      <c r="Z188" s="271">
        <v>24379</v>
      </c>
      <c r="AA188" s="268">
        <v>0.945138413909788</v>
      </c>
      <c r="AB188" s="268">
        <v>0.954504522140872</v>
      </c>
      <c r="AC188" s="295">
        <v>-0.00936610823108364</v>
      </c>
    </row>
    <row r="189" spans="1:29">
      <c r="A189" s="297" t="s">
        <v>188</v>
      </c>
      <c r="B189" s="298" t="s">
        <v>3309</v>
      </c>
      <c r="C189" s="293" t="s">
        <v>326</v>
      </c>
      <c r="D189" s="298" t="s">
        <v>327</v>
      </c>
      <c r="E189" s="263">
        <v>7315</v>
      </c>
      <c r="F189" s="266">
        <v>6875</v>
      </c>
      <c r="G189" s="266">
        <v>440</v>
      </c>
      <c r="H189" s="264">
        <v>9726</v>
      </c>
      <c r="I189" s="264">
        <v>9479</v>
      </c>
      <c r="J189" s="264">
        <v>247</v>
      </c>
      <c r="K189" s="264">
        <v>9407</v>
      </c>
      <c r="L189" s="264">
        <v>9049</v>
      </c>
      <c r="M189" s="264">
        <v>358</v>
      </c>
      <c r="N189" s="294">
        <v>0.93</v>
      </c>
      <c r="O189" s="266">
        <v>7315</v>
      </c>
      <c r="P189" s="266">
        <v>6875</v>
      </c>
      <c r="Q189" s="266">
        <v>440</v>
      </c>
      <c r="R189" s="267">
        <v>0.93984962406015</v>
      </c>
      <c r="S189" s="267">
        <v>0.93984962406015</v>
      </c>
      <c r="T189" s="267">
        <v>0.974604153814518</v>
      </c>
      <c r="U189" s="267">
        <v>0.961943233762092</v>
      </c>
      <c r="V189" s="295">
        <v>-0.0347545297543674</v>
      </c>
      <c r="W189" s="271">
        <v>57955</v>
      </c>
      <c r="X189" s="271">
        <v>56057</v>
      </c>
      <c r="Y189" s="271">
        <v>53022</v>
      </c>
      <c r="Z189" s="271">
        <v>51666</v>
      </c>
      <c r="AA189" s="268">
        <v>0.967250452937624</v>
      </c>
      <c r="AB189" s="268">
        <v>0.974425710082607</v>
      </c>
      <c r="AC189" s="295">
        <v>-0.00717525714498324</v>
      </c>
    </row>
    <row r="190" spans="1:29">
      <c r="A190" s="297" t="s">
        <v>188</v>
      </c>
      <c r="B190" s="298" t="s">
        <v>32</v>
      </c>
      <c r="C190" s="293" t="s">
        <v>328</v>
      </c>
      <c r="D190" s="298" t="s">
        <v>329</v>
      </c>
      <c r="E190" s="263">
        <v>0</v>
      </c>
      <c r="F190" s="266">
        <v>0</v>
      </c>
      <c r="G190" s="266">
        <v>0</v>
      </c>
      <c r="H190" s="264">
        <v>0</v>
      </c>
      <c r="I190" s="264">
        <v>0</v>
      </c>
      <c r="J190" s="264">
        <v>0</v>
      </c>
      <c r="K190" s="264">
        <v>0</v>
      </c>
      <c r="L190" s="264">
        <v>0</v>
      </c>
      <c r="M190" s="264">
        <v>0</v>
      </c>
      <c r="N190" s="294">
        <v>0.93</v>
      </c>
      <c r="O190" s="266">
        <v>0</v>
      </c>
      <c r="P190" s="266">
        <v>0</v>
      </c>
      <c r="Q190" s="266">
        <v>0</v>
      </c>
      <c r="R190" s="267">
        <v>0</v>
      </c>
      <c r="S190" s="267">
        <v>0</v>
      </c>
      <c r="T190" s="267">
        <v>0</v>
      </c>
      <c r="U190" s="267">
        <v>0</v>
      </c>
      <c r="V190" s="295">
        <v>0</v>
      </c>
      <c r="W190" s="271">
        <v>0</v>
      </c>
      <c r="X190" s="271">
        <v>0</v>
      </c>
      <c r="Y190" s="271">
        <v>0</v>
      </c>
      <c r="Z190" s="271">
        <v>0</v>
      </c>
      <c r="AA190" s="268">
        <v>0</v>
      </c>
      <c r="AB190" s="268">
        <v>0</v>
      </c>
      <c r="AC190" s="295">
        <v>0</v>
      </c>
    </row>
    <row r="191" spans="1:29">
      <c r="A191" s="297" t="s">
        <v>188</v>
      </c>
      <c r="B191" s="298" t="s">
        <v>3310</v>
      </c>
      <c r="C191" s="293" t="s">
        <v>330</v>
      </c>
      <c r="D191" s="298" t="s">
        <v>331</v>
      </c>
      <c r="E191" s="263">
        <v>10225</v>
      </c>
      <c r="F191" s="266">
        <v>9805</v>
      </c>
      <c r="G191" s="266">
        <v>420</v>
      </c>
      <c r="H191" s="264">
        <v>15576</v>
      </c>
      <c r="I191" s="264">
        <v>15155</v>
      </c>
      <c r="J191" s="264">
        <v>421</v>
      </c>
      <c r="K191" s="264">
        <v>14436</v>
      </c>
      <c r="L191" s="264">
        <v>14127</v>
      </c>
      <c r="M191" s="264">
        <v>309</v>
      </c>
      <c r="N191" s="294">
        <v>0.93</v>
      </c>
      <c r="O191" s="266">
        <v>10225</v>
      </c>
      <c r="P191" s="266">
        <v>9805</v>
      </c>
      <c r="Q191" s="266">
        <v>420</v>
      </c>
      <c r="R191" s="267">
        <v>0.958924205378973</v>
      </c>
      <c r="S191" s="267">
        <v>0.958924205378973</v>
      </c>
      <c r="T191" s="267">
        <v>0.972971237801746</v>
      </c>
      <c r="U191" s="267">
        <v>0.978595178719867</v>
      </c>
      <c r="V191" s="295">
        <v>-0.0140470324227732</v>
      </c>
      <c r="W191" s="271">
        <v>88630</v>
      </c>
      <c r="X191" s="271">
        <v>86604</v>
      </c>
      <c r="Y191" s="271">
        <v>81384</v>
      </c>
      <c r="Z191" s="271">
        <v>80015</v>
      </c>
      <c r="AA191" s="268">
        <v>0.977140922938057</v>
      </c>
      <c r="AB191" s="268">
        <v>0.983178511746781</v>
      </c>
      <c r="AC191" s="295">
        <v>-0.00603758880872363</v>
      </c>
    </row>
    <row r="192" spans="1:29">
      <c r="A192" s="297" t="s">
        <v>188</v>
      </c>
      <c r="B192" s="298" t="s">
        <v>3310</v>
      </c>
      <c r="C192" s="293" t="s">
        <v>332</v>
      </c>
      <c r="D192" s="298" t="s">
        <v>333</v>
      </c>
      <c r="E192" s="263">
        <v>15910</v>
      </c>
      <c r="F192" s="266">
        <v>15256</v>
      </c>
      <c r="G192" s="266">
        <v>654</v>
      </c>
      <c r="H192" s="264">
        <v>22047</v>
      </c>
      <c r="I192" s="264">
        <v>21211</v>
      </c>
      <c r="J192" s="264">
        <v>836</v>
      </c>
      <c r="K192" s="264">
        <v>20116</v>
      </c>
      <c r="L192" s="264">
        <v>19564</v>
      </c>
      <c r="M192" s="264">
        <v>552</v>
      </c>
      <c r="N192" s="294">
        <v>0.93</v>
      </c>
      <c r="O192" s="266">
        <v>15910</v>
      </c>
      <c r="P192" s="266">
        <v>15256</v>
      </c>
      <c r="Q192" s="266">
        <v>654</v>
      </c>
      <c r="R192" s="267">
        <v>0.958893777498429</v>
      </c>
      <c r="S192" s="267">
        <v>0.958893777498429</v>
      </c>
      <c r="T192" s="267">
        <v>0.962081008754025</v>
      </c>
      <c r="U192" s="267">
        <v>0.972559156890038</v>
      </c>
      <c r="V192" s="295">
        <v>-0.00318723125559683</v>
      </c>
      <c r="W192" s="271">
        <v>122783</v>
      </c>
      <c r="X192" s="271">
        <v>119335</v>
      </c>
      <c r="Y192" s="271">
        <v>113211</v>
      </c>
      <c r="Z192" s="271">
        <v>110627</v>
      </c>
      <c r="AA192" s="268">
        <v>0.971917936522157</v>
      </c>
      <c r="AB192" s="268">
        <v>0.977175362818101</v>
      </c>
      <c r="AC192" s="295">
        <v>-0.00525742629594372</v>
      </c>
    </row>
    <row r="193" spans="1:29">
      <c r="A193" s="297" t="s">
        <v>188</v>
      </c>
      <c r="B193" s="298" t="s">
        <v>3310</v>
      </c>
      <c r="C193" s="293" t="s">
        <v>334</v>
      </c>
      <c r="D193" s="298" t="s">
        <v>335</v>
      </c>
      <c r="E193" s="263">
        <v>9258</v>
      </c>
      <c r="F193" s="266">
        <v>8895</v>
      </c>
      <c r="G193" s="266">
        <v>363</v>
      </c>
      <c r="H193" s="264">
        <v>9825</v>
      </c>
      <c r="I193" s="264">
        <v>9467</v>
      </c>
      <c r="J193" s="264">
        <v>358</v>
      </c>
      <c r="K193" s="264">
        <v>8340</v>
      </c>
      <c r="L193" s="264">
        <v>8125</v>
      </c>
      <c r="M193" s="264">
        <v>215</v>
      </c>
      <c r="N193" s="294">
        <v>0.93</v>
      </c>
      <c r="O193" s="266">
        <v>9258</v>
      </c>
      <c r="P193" s="266">
        <v>8895</v>
      </c>
      <c r="Q193" s="266">
        <v>363</v>
      </c>
      <c r="R193" s="267">
        <v>0.960790667530784</v>
      </c>
      <c r="S193" s="267">
        <v>0.960790667530784</v>
      </c>
      <c r="T193" s="267">
        <v>0.963562340966921</v>
      </c>
      <c r="U193" s="267">
        <v>0.974220623501199</v>
      </c>
      <c r="V193" s="295">
        <v>-0.00277167343613693</v>
      </c>
      <c r="W193" s="271">
        <v>54223</v>
      </c>
      <c r="X193" s="271">
        <v>52391</v>
      </c>
      <c r="Y193" s="271">
        <v>51253</v>
      </c>
      <c r="Z193" s="271">
        <v>49981</v>
      </c>
      <c r="AA193" s="268">
        <v>0.966213599395091</v>
      </c>
      <c r="AB193" s="268">
        <v>0.975181940569332</v>
      </c>
      <c r="AC193" s="295">
        <v>-0.00896834117424183</v>
      </c>
    </row>
    <row r="194" spans="1:29">
      <c r="A194" s="297" t="s">
        <v>188</v>
      </c>
      <c r="B194" s="298" t="s">
        <v>3310</v>
      </c>
      <c r="C194" s="293" t="s">
        <v>336</v>
      </c>
      <c r="D194" s="298" t="s">
        <v>337</v>
      </c>
      <c r="E194" s="263">
        <v>8044</v>
      </c>
      <c r="F194" s="266">
        <v>7794</v>
      </c>
      <c r="G194" s="266">
        <v>250</v>
      </c>
      <c r="H194" s="264">
        <v>9354</v>
      </c>
      <c r="I194" s="264">
        <v>9079</v>
      </c>
      <c r="J194" s="264">
        <v>275</v>
      </c>
      <c r="K194" s="264">
        <v>7929</v>
      </c>
      <c r="L194" s="264">
        <v>7749</v>
      </c>
      <c r="M194" s="264">
        <v>180</v>
      </c>
      <c r="N194" s="294">
        <v>0.93</v>
      </c>
      <c r="O194" s="266">
        <v>8044</v>
      </c>
      <c r="P194" s="266">
        <v>7794</v>
      </c>
      <c r="Q194" s="266">
        <v>250</v>
      </c>
      <c r="R194" s="267">
        <v>0.968920934858279</v>
      </c>
      <c r="S194" s="267">
        <v>0.968920934858279</v>
      </c>
      <c r="T194" s="267">
        <v>0.970600812486637</v>
      </c>
      <c r="U194" s="267">
        <v>0.977298524404086</v>
      </c>
      <c r="V194" s="295">
        <v>-0.00167987762835731</v>
      </c>
      <c r="W194" s="271">
        <v>50741</v>
      </c>
      <c r="X194" s="271">
        <v>49502</v>
      </c>
      <c r="Y194" s="271">
        <v>47714</v>
      </c>
      <c r="Z194" s="271">
        <v>46834</v>
      </c>
      <c r="AA194" s="268">
        <v>0.975581876588952</v>
      </c>
      <c r="AB194" s="268">
        <v>0.981556775789077</v>
      </c>
      <c r="AC194" s="295">
        <v>-0.00597489920012484</v>
      </c>
    </row>
    <row r="195" spans="1:29">
      <c r="A195" s="297" t="s">
        <v>188</v>
      </c>
      <c r="B195" s="298" t="s">
        <v>3310</v>
      </c>
      <c r="C195" s="293" t="s">
        <v>338</v>
      </c>
      <c r="D195" s="298" t="s">
        <v>339</v>
      </c>
      <c r="E195" s="263">
        <v>9355</v>
      </c>
      <c r="F195" s="266">
        <v>8935</v>
      </c>
      <c r="G195" s="266">
        <v>420</v>
      </c>
      <c r="H195" s="264">
        <v>11438</v>
      </c>
      <c r="I195" s="264">
        <v>10927</v>
      </c>
      <c r="J195" s="264">
        <v>511</v>
      </c>
      <c r="K195" s="264">
        <v>8672</v>
      </c>
      <c r="L195" s="264">
        <v>8306</v>
      </c>
      <c r="M195" s="264">
        <v>366</v>
      </c>
      <c r="N195" s="294">
        <v>0.93</v>
      </c>
      <c r="O195" s="266">
        <v>9355</v>
      </c>
      <c r="P195" s="266">
        <v>8935</v>
      </c>
      <c r="Q195" s="266">
        <v>420</v>
      </c>
      <c r="R195" s="267">
        <v>0.955104222340994</v>
      </c>
      <c r="S195" s="267">
        <v>0.955104222340994</v>
      </c>
      <c r="T195" s="267">
        <v>0.955324357405141</v>
      </c>
      <c r="U195" s="267">
        <v>0.957795202952029</v>
      </c>
      <c r="V195" s="295">
        <v>-0.000220135064146643</v>
      </c>
      <c r="W195" s="271">
        <v>62483</v>
      </c>
      <c r="X195" s="271">
        <v>59744</v>
      </c>
      <c r="Y195" s="271">
        <v>64350</v>
      </c>
      <c r="Z195" s="271">
        <v>61840</v>
      </c>
      <c r="AA195" s="268">
        <v>0.956164076628843</v>
      </c>
      <c r="AB195" s="268">
        <v>0.960994560994561</v>
      </c>
      <c r="AC195" s="295">
        <v>-0.00483048436571798</v>
      </c>
    </row>
    <row r="196" spans="1:29">
      <c r="A196" s="297" t="s">
        <v>188</v>
      </c>
      <c r="B196" s="298" t="s">
        <v>3310</v>
      </c>
      <c r="C196" s="293" t="s">
        <v>340</v>
      </c>
      <c r="D196" s="298" t="s">
        <v>341</v>
      </c>
      <c r="E196" s="263">
        <v>0</v>
      </c>
      <c r="F196" s="266">
        <v>0</v>
      </c>
      <c r="G196" s="266">
        <v>0</v>
      </c>
      <c r="H196" s="264">
        <v>0</v>
      </c>
      <c r="I196" s="264">
        <v>0</v>
      </c>
      <c r="J196" s="264">
        <v>0</v>
      </c>
      <c r="K196" s="264">
        <v>0</v>
      </c>
      <c r="L196" s="264">
        <v>0</v>
      </c>
      <c r="M196" s="264">
        <v>0</v>
      </c>
      <c r="N196" s="294">
        <v>0.93</v>
      </c>
      <c r="O196" s="266">
        <v>0</v>
      </c>
      <c r="P196" s="266">
        <v>0</v>
      </c>
      <c r="Q196" s="266">
        <v>0</v>
      </c>
      <c r="R196" s="267">
        <v>0</v>
      </c>
      <c r="S196" s="267">
        <v>0</v>
      </c>
      <c r="T196" s="267">
        <v>0</v>
      </c>
      <c r="U196" s="267">
        <v>0</v>
      </c>
      <c r="V196" s="295">
        <v>0</v>
      </c>
      <c r="W196" s="271">
        <v>6</v>
      </c>
      <c r="X196" s="271">
        <v>6</v>
      </c>
      <c r="Y196" s="271">
        <v>141</v>
      </c>
      <c r="Z196" s="271">
        <v>141</v>
      </c>
      <c r="AA196" s="268">
        <v>1</v>
      </c>
      <c r="AB196" s="268">
        <v>1</v>
      </c>
      <c r="AC196" s="295">
        <v>0</v>
      </c>
    </row>
    <row r="197" spans="1:29">
      <c r="A197" s="297" t="s">
        <v>188</v>
      </c>
      <c r="B197" s="298" t="s">
        <v>3310</v>
      </c>
      <c r="C197" s="293" t="s">
        <v>342</v>
      </c>
      <c r="D197" s="298" t="s">
        <v>343</v>
      </c>
      <c r="E197" s="263">
        <v>8522</v>
      </c>
      <c r="F197" s="266">
        <v>8281</v>
      </c>
      <c r="G197" s="266">
        <v>241</v>
      </c>
      <c r="H197" s="264">
        <v>9344</v>
      </c>
      <c r="I197" s="264">
        <v>9064</v>
      </c>
      <c r="J197" s="264">
        <v>280</v>
      </c>
      <c r="K197" s="264">
        <v>5696</v>
      </c>
      <c r="L197" s="264">
        <v>5545</v>
      </c>
      <c r="M197" s="264">
        <v>151</v>
      </c>
      <c r="N197" s="294">
        <v>0.93</v>
      </c>
      <c r="O197" s="266">
        <v>8522</v>
      </c>
      <c r="P197" s="266">
        <v>8281</v>
      </c>
      <c r="Q197" s="266">
        <v>241</v>
      </c>
      <c r="R197" s="267">
        <v>0.971720253461629</v>
      </c>
      <c r="S197" s="267">
        <v>0.971720253461629</v>
      </c>
      <c r="T197" s="267">
        <v>0.970034246575342</v>
      </c>
      <c r="U197" s="267">
        <v>0.973490168539326</v>
      </c>
      <c r="V197" s="295">
        <v>0.00168600688628628</v>
      </c>
      <c r="W197" s="271">
        <v>50259</v>
      </c>
      <c r="X197" s="271">
        <v>49014</v>
      </c>
      <c r="Y197" s="271">
        <v>48051</v>
      </c>
      <c r="Z197" s="271">
        <v>47126</v>
      </c>
      <c r="AA197" s="268">
        <v>0.975228317316302</v>
      </c>
      <c r="AB197" s="268">
        <v>0.980749620195209</v>
      </c>
      <c r="AC197" s="295">
        <v>-0.00552130287890773</v>
      </c>
    </row>
    <row r="198" spans="1:29">
      <c r="A198" s="297" t="s">
        <v>188</v>
      </c>
      <c r="B198" s="298" t="s">
        <v>3310</v>
      </c>
      <c r="C198" s="293" t="s">
        <v>344</v>
      </c>
      <c r="D198" s="298" t="s">
        <v>345</v>
      </c>
      <c r="E198" s="263">
        <v>4149</v>
      </c>
      <c r="F198" s="266">
        <v>4082</v>
      </c>
      <c r="G198" s="266">
        <v>67</v>
      </c>
      <c r="H198" s="264">
        <v>4873</v>
      </c>
      <c r="I198" s="264">
        <v>4801</v>
      </c>
      <c r="J198" s="264">
        <v>72</v>
      </c>
      <c r="K198" s="264">
        <v>3859</v>
      </c>
      <c r="L198" s="264">
        <v>3811</v>
      </c>
      <c r="M198" s="264">
        <v>48</v>
      </c>
      <c r="N198" s="294">
        <v>0.93</v>
      </c>
      <c r="O198" s="266">
        <v>4149</v>
      </c>
      <c r="P198" s="266">
        <v>4082</v>
      </c>
      <c r="Q198" s="266">
        <v>67</v>
      </c>
      <c r="R198" s="267">
        <v>0.983851530489275</v>
      </c>
      <c r="S198" s="267">
        <v>0.983851530489275</v>
      </c>
      <c r="T198" s="267">
        <v>0.985224707572337</v>
      </c>
      <c r="U198" s="267">
        <v>0.987561544441565</v>
      </c>
      <c r="V198" s="295">
        <v>-0.00137317708306284</v>
      </c>
      <c r="W198" s="271">
        <v>25195</v>
      </c>
      <c r="X198" s="271">
        <v>24876</v>
      </c>
      <c r="Y198" s="271">
        <v>23857</v>
      </c>
      <c r="Z198" s="271">
        <v>23580</v>
      </c>
      <c r="AA198" s="268">
        <v>0.987338757690018</v>
      </c>
      <c r="AB198" s="268">
        <v>0.988389152030851</v>
      </c>
      <c r="AC198" s="295">
        <v>-0.00105039434083265</v>
      </c>
    </row>
    <row r="199" spans="1:29">
      <c r="A199" s="297" t="s">
        <v>188</v>
      </c>
      <c r="B199" s="298" t="s">
        <v>3310</v>
      </c>
      <c r="C199" s="293" t="s">
        <v>346</v>
      </c>
      <c r="D199" s="298" t="s">
        <v>347</v>
      </c>
      <c r="E199" s="263">
        <v>9654</v>
      </c>
      <c r="F199" s="266">
        <v>9231</v>
      </c>
      <c r="G199" s="266">
        <v>423</v>
      </c>
      <c r="H199" s="264">
        <v>11518</v>
      </c>
      <c r="I199" s="264">
        <v>11012</v>
      </c>
      <c r="J199" s="264">
        <v>506</v>
      </c>
      <c r="K199" s="264">
        <v>7395</v>
      </c>
      <c r="L199" s="264">
        <v>7097</v>
      </c>
      <c r="M199" s="264">
        <v>298</v>
      </c>
      <c r="N199" s="294">
        <v>0.93</v>
      </c>
      <c r="O199" s="266">
        <v>9654</v>
      </c>
      <c r="P199" s="266">
        <v>9231</v>
      </c>
      <c r="Q199" s="266">
        <v>423</v>
      </c>
      <c r="R199" s="267">
        <v>0.956183965195774</v>
      </c>
      <c r="S199" s="267">
        <v>0.956183965195774</v>
      </c>
      <c r="T199" s="267">
        <v>0.956068761937836</v>
      </c>
      <c r="U199" s="267">
        <v>0.959702501690331</v>
      </c>
      <c r="V199" s="295">
        <v>0.000115203257937346</v>
      </c>
      <c r="W199" s="271">
        <v>62586</v>
      </c>
      <c r="X199" s="271">
        <v>60130</v>
      </c>
      <c r="Y199" s="271">
        <v>61877</v>
      </c>
      <c r="Z199" s="271">
        <v>60023</v>
      </c>
      <c r="AA199" s="268">
        <v>0.960757996996133</v>
      </c>
      <c r="AB199" s="268">
        <v>0.970037332126638</v>
      </c>
      <c r="AC199" s="295">
        <v>-0.00927933513050505</v>
      </c>
    </row>
    <row r="200" spans="1:29">
      <c r="A200" s="297" t="s">
        <v>188</v>
      </c>
      <c r="B200" s="298" t="s">
        <v>3310</v>
      </c>
      <c r="C200" s="293" t="s">
        <v>348</v>
      </c>
      <c r="D200" s="298" t="s">
        <v>349</v>
      </c>
      <c r="E200" s="263">
        <v>5928</v>
      </c>
      <c r="F200" s="266">
        <v>5679</v>
      </c>
      <c r="G200" s="266">
        <v>249</v>
      </c>
      <c r="H200" s="264">
        <v>7360</v>
      </c>
      <c r="I200" s="264">
        <v>6994</v>
      </c>
      <c r="J200" s="264">
        <v>366</v>
      </c>
      <c r="K200" s="264">
        <v>5323</v>
      </c>
      <c r="L200" s="264">
        <v>5088</v>
      </c>
      <c r="M200" s="264">
        <v>235</v>
      </c>
      <c r="N200" s="294">
        <v>0.93</v>
      </c>
      <c r="O200" s="266">
        <v>5928</v>
      </c>
      <c r="P200" s="266">
        <v>5679</v>
      </c>
      <c r="Q200" s="266">
        <v>249</v>
      </c>
      <c r="R200" s="267">
        <v>0.957995951417004</v>
      </c>
      <c r="S200" s="267">
        <v>0.957995951417004</v>
      </c>
      <c r="T200" s="267">
        <v>0.950271739130435</v>
      </c>
      <c r="U200" s="267">
        <v>0.955851963178659</v>
      </c>
      <c r="V200" s="295">
        <v>0.00772421228656917</v>
      </c>
      <c r="W200" s="271">
        <v>39684</v>
      </c>
      <c r="X200" s="271">
        <v>38120</v>
      </c>
      <c r="Y200" s="271">
        <v>40129</v>
      </c>
      <c r="Z200" s="271">
        <v>38990</v>
      </c>
      <c r="AA200" s="268">
        <v>0.960588650337668</v>
      </c>
      <c r="AB200" s="268">
        <v>0.971616536669242</v>
      </c>
      <c r="AC200" s="295">
        <v>-0.0110278863315741</v>
      </c>
    </row>
    <row r="201" spans="1:29">
      <c r="A201" s="297" t="s">
        <v>188</v>
      </c>
      <c r="B201" s="298" t="s">
        <v>3310</v>
      </c>
      <c r="C201" s="293" t="s">
        <v>350</v>
      </c>
      <c r="D201" s="298" t="s">
        <v>351</v>
      </c>
      <c r="E201" s="263">
        <v>6398</v>
      </c>
      <c r="F201" s="266">
        <v>6126</v>
      </c>
      <c r="G201" s="266">
        <v>272</v>
      </c>
      <c r="H201" s="264">
        <v>7439</v>
      </c>
      <c r="I201" s="264">
        <v>7160</v>
      </c>
      <c r="J201" s="264">
        <v>279</v>
      </c>
      <c r="K201" s="264">
        <v>6300</v>
      </c>
      <c r="L201" s="264">
        <v>6100</v>
      </c>
      <c r="M201" s="264">
        <v>200</v>
      </c>
      <c r="N201" s="294">
        <v>0.93</v>
      </c>
      <c r="O201" s="266">
        <v>6398</v>
      </c>
      <c r="P201" s="266">
        <v>6126</v>
      </c>
      <c r="Q201" s="266">
        <v>272</v>
      </c>
      <c r="R201" s="267">
        <v>0.957486714598312</v>
      </c>
      <c r="S201" s="267">
        <v>0.957486714598312</v>
      </c>
      <c r="T201" s="267">
        <v>0.962494958999866</v>
      </c>
      <c r="U201" s="267">
        <v>0.968253968253968</v>
      </c>
      <c r="V201" s="295">
        <v>-0.00500824440155356</v>
      </c>
      <c r="W201" s="271">
        <v>40876</v>
      </c>
      <c r="X201" s="271">
        <v>39603</v>
      </c>
      <c r="Y201" s="271">
        <v>37998</v>
      </c>
      <c r="Z201" s="271">
        <v>37224</v>
      </c>
      <c r="AA201" s="268">
        <v>0.968857031020648</v>
      </c>
      <c r="AB201" s="268">
        <v>0.979630506868783</v>
      </c>
      <c r="AC201" s="295">
        <v>-0.0107734758481348</v>
      </c>
    </row>
    <row r="202" spans="1:29">
      <c r="A202" s="297" t="s">
        <v>188</v>
      </c>
      <c r="B202" s="298" t="s">
        <v>3310</v>
      </c>
      <c r="C202" s="293" t="s">
        <v>352</v>
      </c>
      <c r="D202" s="298" t="s">
        <v>353</v>
      </c>
      <c r="E202" s="263">
        <v>7162</v>
      </c>
      <c r="F202" s="266">
        <v>6986</v>
      </c>
      <c r="G202" s="266">
        <v>176</v>
      </c>
      <c r="H202" s="264">
        <v>7381</v>
      </c>
      <c r="I202" s="264">
        <v>7145</v>
      </c>
      <c r="J202" s="264">
        <v>236</v>
      </c>
      <c r="K202" s="264">
        <v>6152</v>
      </c>
      <c r="L202" s="264">
        <v>6024</v>
      </c>
      <c r="M202" s="264">
        <v>128</v>
      </c>
      <c r="N202" s="294">
        <v>0.93</v>
      </c>
      <c r="O202" s="266">
        <v>7162</v>
      </c>
      <c r="P202" s="266">
        <v>6986</v>
      </c>
      <c r="Q202" s="266">
        <v>176</v>
      </c>
      <c r="R202" s="267">
        <v>0.975425858698687</v>
      </c>
      <c r="S202" s="267">
        <v>0.975425858698687</v>
      </c>
      <c r="T202" s="267">
        <v>0.968026012735402</v>
      </c>
      <c r="U202" s="267">
        <v>0.979193758127438</v>
      </c>
      <c r="V202" s="295">
        <v>0.0073998459632858</v>
      </c>
      <c r="W202" s="271">
        <v>40011</v>
      </c>
      <c r="X202" s="271">
        <v>39129</v>
      </c>
      <c r="Y202" s="271">
        <v>36442</v>
      </c>
      <c r="Z202" s="271">
        <v>35908</v>
      </c>
      <c r="AA202" s="268">
        <v>0.977956062082927</v>
      </c>
      <c r="AB202" s="268">
        <v>0.985346578124143</v>
      </c>
      <c r="AC202" s="295">
        <v>-0.00739051604121532</v>
      </c>
    </row>
    <row r="203" spans="1:29">
      <c r="A203" s="297" t="s">
        <v>188</v>
      </c>
      <c r="B203" s="298" t="s">
        <v>3310</v>
      </c>
      <c r="C203" s="293" t="s">
        <v>354</v>
      </c>
      <c r="D203" s="298" t="s">
        <v>355</v>
      </c>
      <c r="E203" s="263">
        <v>13034</v>
      </c>
      <c r="F203" s="266">
        <v>12618</v>
      </c>
      <c r="G203" s="266">
        <v>416</v>
      </c>
      <c r="H203" s="264">
        <v>15610</v>
      </c>
      <c r="I203" s="264">
        <v>15192</v>
      </c>
      <c r="J203" s="264">
        <v>418</v>
      </c>
      <c r="K203" s="264">
        <v>13690</v>
      </c>
      <c r="L203" s="264">
        <v>13250</v>
      </c>
      <c r="M203" s="264">
        <v>440</v>
      </c>
      <c r="N203" s="294">
        <v>0.93</v>
      </c>
      <c r="O203" s="266">
        <v>13034</v>
      </c>
      <c r="P203" s="266">
        <v>12618</v>
      </c>
      <c r="Q203" s="266">
        <v>416</v>
      </c>
      <c r="R203" s="267">
        <v>0.9680834739911</v>
      </c>
      <c r="S203" s="267">
        <v>0.9680834739911</v>
      </c>
      <c r="T203" s="267">
        <v>0.973222293401666</v>
      </c>
      <c r="U203" s="267">
        <v>0.967859751643535</v>
      </c>
      <c r="V203" s="295">
        <v>-0.00513881941056538</v>
      </c>
      <c r="W203" s="271">
        <v>86539</v>
      </c>
      <c r="X203" s="271">
        <v>83906</v>
      </c>
      <c r="Y203" s="271">
        <v>80041</v>
      </c>
      <c r="Z203" s="271">
        <v>78041</v>
      </c>
      <c r="AA203" s="268">
        <v>0.969574411536995</v>
      </c>
      <c r="AB203" s="268">
        <v>0.975012805936957</v>
      </c>
      <c r="AC203" s="295">
        <v>-0.00543839439996241</v>
      </c>
    </row>
    <row r="204" spans="1:29">
      <c r="A204" s="297" t="s">
        <v>188</v>
      </c>
      <c r="B204" s="298" t="s">
        <v>3310</v>
      </c>
      <c r="C204" s="293" t="s">
        <v>356</v>
      </c>
      <c r="D204" s="298" t="s">
        <v>357</v>
      </c>
      <c r="E204" s="263">
        <v>5523</v>
      </c>
      <c r="F204" s="266">
        <v>5369</v>
      </c>
      <c r="G204" s="266">
        <v>154</v>
      </c>
      <c r="H204" s="264">
        <v>6360</v>
      </c>
      <c r="I204" s="264">
        <v>6170</v>
      </c>
      <c r="J204" s="264">
        <v>190</v>
      </c>
      <c r="K204" s="264">
        <v>3839</v>
      </c>
      <c r="L204" s="264">
        <v>3726</v>
      </c>
      <c r="M204" s="264">
        <v>113</v>
      </c>
      <c r="N204" s="294">
        <v>0.93</v>
      </c>
      <c r="O204" s="266">
        <v>5523</v>
      </c>
      <c r="P204" s="266">
        <v>5369</v>
      </c>
      <c r="Q204" s="266">
        <v>154</v>
      </c>
      <c r="R204" s="267">
        <v>0.97211660329531</v>
      </c>
      <c r="S204" s="267">
        <v>0.97211660329531</v>
      </c>
      <c r="T204" s="267">
        <v>0.970125786163522</v>
      </c>
      <c r="U204" s="267">
        <v>0.970565251367544</v>
      </c>
      <c r="V204" s="295">
        <v>0.0019908171317885</v>
      </c>
      <c r="W204" s="271">
        <v>35042</v>
      </c>
      <c r="X204" s="271">
        <v>34171</v>
      </c>
      <c r="Y204" s="271">
        <v>34064</v>
      </c>
      <c r="Z204" s="271">
        <v>33487</v>
      </c>
      <c r="AA204" s="268">
        <v>0.975144112778951</v>
      </c>
      <c r="AB204" s="268">
        <v>0.983061296383279</v>
      </c>
      <c r="AC204" s="295">
        <v>-0.00791718360432758</v>
      </c>
    </row>
    <row r="205" spans="1:29">
      <c r="A205" s="297" t="s">
        <v>188</v>
      </c>
      <c r="B205" s="298" t="s">
        <v>3310</v>
      </c>
      <c r="C205" s="293" t="s">
        <v>358</v>
      </c>
      <c r="D205" s="298" t="s">
        <v>359</v>
      </c>
      <c r="E205" s="263">
        <v>7150</v>
      </c>
      <c r="F205" s="266">
        <v>6904</v>
      </c>
      <c r="G205" s="266">
        <v>246</v>
      </c>
      <c r="H205" s="264">
        <v>7933</v>
      </c>
      <c r="I205" s="264">
        <v>7687</v>
      </c>
      <c r="J205" s="264">
        <v>246</v>
      </c>
      <c r="K205" s="264">
        <v>6551</v>
      </c>
      <c r="L205" s="264">
        <v>6360</v>
      </c>
      <c r="M205" s="264">
        <v>191</v>
      </c>
      <c r="N205" s="294">
        <v>0.93</v>
      </c>
      <c r="O205" s="266">
        <v>7150</v>
      </c>
      <c r="P205" s="266">
        <v>6904</v>
      </c>
      <c r="Q205" s="266">
        <v>246</v>
      </c>
      <c r="R205" s="267">
        <v>0.965594405594406</v>
      </c>
      <c r="S205" s="267">
        <v>0.965594405594406</v>
      </c>
      <c r="T205" s="267">
        <v>0.96899029370982</v>
      </c>
      <c r="U205" s="267">
        <v>0.970844145931919</v>
      </c>
      <c r="V205" s="295">
        <v>-0.00339588811541414</v>
      </c>
      <c r="W205" s="271">
        <v>42569</v>
      </c>
      <c r="X205" s="271">
        <v>41483</v>
      </c>
      <c r="Y205" s="271">
        <v>40463</v>
      </c>
      <c r="Z205" s="271">
        <v>39654</v>
      </c>
      <c r="AA205" s="268">
        <v>0.974488477530597</v>
      </c>
      <c r="AB205" s="268">
        <v>0.980006425623409</v>
      </c>
      <c r="AC205" s="295">
        <v>-0.00551794809281159</v>
      </c>
    </row>
    <row r="206" spans="1:29">
      <c r="A206" s="297" t="s">
        <v>188</v>
      </c>
      <c r="B206" s="298" t="s">
        <v>3310</v>
      </c>
      <c r="C206" s="293" t="s">
        <v>360</v>
      </c>
      <c r="D206" s="298" t="s">
        <v>361</v>
      </c>
      <c r="E206" s="263">
        <v>5872</v>
      </c>
      <c r="F206" s="266">
        <v>5528</v>
      </c>
      <c r="G206" s="266">
        <v>344</v>
      </c>
      <c r="H206" s="264">
        <v>6288</v>
      </c>
      <c r="I206" s="264">
        <v>5925</v>
      </c>
      <c r="J206" s="264">
        <v>363</v>
      </c>
      <c r="K206" s="264">
        <v>5286</v>
      </c>
      <c r="L206" s="264">
        <v>5029</v>
      </c>
      <c r="M206" s="264">
        <v>257</v>
      </c>
      <c r="N206" s="294">
        <v>0.93</v>
      </c>
      <c r="O206" s="266">
        <v>5872</v>
      </c>
      <c r="P206" s="266">
        <v>5528</v>
      </c>
      <c r="Q206" s="266">
        <v>344</v>
      </c>
      <c r="R206" s="267">
        <v>0.94141689373297</v>
      </c>
      <c r="S206" s="267">
        <v>0.94141689373297</v>
      </c>
      <c r="T206" s="267">
        <v>0.942270992366412</v>
      </c>
      <c r="U206" s="267">
        <v>0.951381006432085</v>
      </c>
      <c r="V206" s="295">
        <v>-0.000854098633442213</v>
      </c>
      <c r="W206" s="271">
        <v>34786</v>
      </c>
      <c r="X206" s="271">
        <v>32947</v>
      </c>
      <c r="Y206" s="271">
        <v>33245</v>
      </c>
      <c r="Z206" s="271">
        <v>31962</v>
      </c>
      <c r="AA206" s="268">
        <v>0.947133904444317</v>
      </c>
      <c r="AB206" s="268">
        <v>0.961407730485787</v>
      </c>
      <c r="AC206" s="295">
        <v>-0.0142738260414706</v>
      </c>
    </row>
    <row r="207" spans="1:29">
      <c r="A207" s="297" t="s">
        <v>188</v>
      </c>
      <c r="B207" s="298" t="s">
        <v>3311</v>
      </c>
      <c r="C207" s="293" t="s">
        <v>362</v>
      </c>
      <c r="D207" s="298" t="s">
        <v>363</v>
      </c>
      <c r="E207" s="263">
        <v>9236</v>
      </c>
      <c r="F207" s="266">
        <v>8683</v>
      </c>
      <c r="G207" s="266">
        <v>553</v>
      </c>
      <c r="H207" s="264">
        <v>10843</v>
      </c>
      <c r="I207" s="264">
        <v>10217</v>
      </c>
      <c r="J207" s="264">
        <v>626</v>
      </c>
      <c r="K207" s="264">
        <v>9626</v>
      </c>
      <c r="L207" s="264">
        <v>9431</v>
      </c>
      <c r="M207" s="264">
        <v>195</v>
      </c>
      <c r="N207" s="294">
        <v>0.93</v>
      </c>
      <c r="O207" s="266">
        <v>9236</v>
      </c>
      <c r="P207" s="266">
        <v>8683</v>
      </c>
      <c r="Q207" s="266">
        <v>553</v>
      </c>
      <c r="R207" s="267">
        <v>0.940125595495886</v>
      </c>
      <c r="S207" s="267">
        <v>0.940125595495886</v>
      </c>
      <c r="T207" s="267">
        <v>0.942266900304344</v>
      </c>
      <c r="U207" s="267">
        <v>0.97974236442967</v>
      </c>
      <c r="V207" s="295">
        <v>-0.00214130480845809</v>
      </c>
      <c r="W207" s="271">
        <v>57479</v>
      </c>
      <c r="X207" s="271">
        <v>55518</v>
      </c>
      <c r="Y207" s="271">
        <v>47898</v>
      </c>
      <c r="Z207" s="271">
        <v>46981</v>
      </c>
      <c r="AA207" s="268">
        <v>0.96588319212234</v>
      </c>
      <c r="AB207" s="268">
        <v>0.980855150528206</v>
      </c>
      <c r="AC207" s="295">
        <v>-0.0149719584058655</v>
      </c>
    </row>
    <row r="208" spans="1:29">
      <c r="A208" s="297" t="s">
        <v>188</v>
      </c>
      <c r="B208" s="298" t="s">
        <v>3311</v>
      </c>
      <c r="C208" s="293" t="s">
        <v>364</v>
      </c>
      <c r="D208" s="298" t="s">
        <v>365</v>
      </c>
      <c r="E208" s="263">
        <v>10287</v>
      </c>
      <c r="F208" s="266">
        <v>9731</v>
      </c>
      <c r="G208" s="266">
        <v>556</v>
      </c>
      <c r="H208" s="264">
        <v>12123</v>
      </c>
      <c r="I208" s="264">
        <v>11606</v>
      </c>
      <c r="J208" s="264">
        <v>517</v>
      </c>
      <c r="K208" s="264">
        <v>11320</v>
      </c>
      <c r="L208" s="264">
        <v>10774</v>
      </c>
      <c r="M208" s="264">
        <v>546</v>
      </c>
      <c r="N208" s="294">
        <v>0.93</v>
      </c>
      <c r="O208" s="266">
        <v>10287</v>
      </c>
      <c r="P208" s="266">
        <v>9731</v>
      </c>
      <c r="Q208" s="266">
        <v>556</v>
      </c>
      <c r="R208" s="267">
        <v>0.945951200544376</v>
      </c>
      <c r="S208" s="267">
        <v>0.945951200544376</v>
      </c>
      <c r="T208" s="267">
        <v>0.957353790315928</v>
      </c>
      <c r="U208" s="267">
        <v>0.951766784452297</v>
      </c>
      <c r="V208" s="295">
        <v>-0.011402589771552</v>
      </c>
      <c r="W208" s="271">
        <v>65796</v>
      </c>
      <c r="X208" s="271">
        <v>63141</v>
      </c>
      <c r="Y208" s="271">
        <v>55481</v>
      </c>
      <c r="Z208" s="271">
        <v>53613</v>
      </c>
      <c r="AA208" s="268">
        <v>0.95964800291811</v>
      </c>
      <c r="AB208" s="268">
        <v>0.966330815955012</v>
      </c>
      <c r="AC208" s="295">
        <v>-0.0066828130369011</v>
      </c>
    </row>
    <row r="209" spans="1:29">
      <c r="A209" s="297" t="s">
        <v>188</v>
      </c>
      <c r="B209" s="298" t="s">
        <v>3311</v>
      </c>
      <c r="C209" s="293" t="s">
        <v>366</v>
      </c>
      <c r="D209" s="298" t="s">
        <v>367</v>
      </c>
      <c r="E209" s="263">
        <v>11701</v>
      </c>
      <c r="F209" s="266">
        <v>11179</v>
      </c>
      <c r="G209" s="266">
        <v>522</v>
      </c>
      <c r="H209" s="264">
        <v>13984</v>
      </c>
      <c r="I209" s="264">
        <v>13266</v>
      </c>
      <c r="J209" s="264">
        <v>718</v>
      </c>
      <c r="K209" s="264">
        <v>12994</v>
      </c>
      <c r="L209" s="264">
        <v>12193</v>
      </c>
      <c r="M209" s="264">
        <v>801</v>
      </c>
      <c r="N209" s="294">
        <v>0.93</v>
      </c>
      <c r="O209" s="266">
        <v>11701</v>
      </c>
      <c r="P209" s="266">
        <v>11179</v>
      </c>
      <c r="Q209" s="266">
        <v>522</v>
      </c>
      <c r="R209" s="267">
        <v>0.955388428339458</v>
      </c>
      <c r="S209" s="267">
        <v>0.955388428339458</v>
      </c>
      <c r="T209" s="267">
        <v>0.948655606407323</v>
      </c>
      <c r="U209" s="267">
        <v>0.938356164383562</v>
      </c>
      <c r="V209" s="295">
        <v>0.00673282193213554</v>
      </c>
      <c r="W209" s="271">
        <v>74854</v>
      </c>
      <c r="X209" s="271">
        <v>71193</v>
      </c>
      <c r="Y209" s="271">
        <v>64010</v>
      </c>
      <c r="Z209" s="271">
        <v>61124</v>
      </c>
      <c r="AA209" s="268">
        <v>0.951091458038315</v>
      </c>
      <c r="AB209" s="268">
        <v>0.954913294797688</v>
      </c>
      <c r="AC209" s="295">
        <v>-0.0038218367593732</v>
      </c>
    </row>
    <row r="210" spans="1:29">
      <c r="A210" s="297" t="s">
        <v>188</v>
      </c>
      <c r="B210" s="298" t="s">
        <v>3311</v>
      </c>
      <c r="C210" s="293" t="s">
        <v>368</v>
      </c>
      <c r="D210" s="298" t="s">
        <v>369</v>
      </c>
      <c r="E210" s="263">
        <v>6472</v>
      </c>
      <c r="F210" s="266">
        <v>6262</v>
      </c>
      <c r="G210" s="266">
        <v>210</v>
      </c>
      <c r="H210" s="264">
        <v>7726</v>
      </c>
      <c r="I210" s="264">
        <v>7450</v>
      </c>
      <c r="J210" s="264">
        <v>276</v>
      </c>
      <c r="K210" s="264">
        <v>6974</v>
      </c>
      <c r="L210" s="264">
        <v>6792</v>
      </c>
      <c r="M210" s="264">
        <v>182</v>
      </c>
      <c r="N210" s="294">
        <v>0.93</v>
      </c>
      <c r="O210" s="266">
        <v>6472</v>
      </c>
      <c r="P210" s="266">
        <v>6262</v>
      </c>
      <c r="Q210" s="266">
        <v>210</v>
      </c>
      <c r="R210" s="267">
        <v>0.967552533992583</v>
      </c>
      <c r="S210" s="267">
        <v>0.967552533992583</v>
      </c>
      <c r="T210" s="267">
        <v>0.964276469065493</v>
      </c>
      <c r="U210" s="267">
        <v>0.973903068540293</v>
      </c>
      <c r="V210" s="295">
        <v>0.00327606492709032</v>
      </c>
      <c r="W210" s="271">
        <v>40927</v>
      </c>
      <c r="X210" s="271">
        <v>39732</v>
      </c>
      <c r="Y210" s="271">
        <v>35016</v>
      </c>
      <c r="Z210" s="271">
        <v>34223</v>
      </c>
      <c r="AA210" s="268">
        <v>0.970801671268356</v>
      </c>
      <c r="AB210" s="268">
        <v>0.977353209961161</v>
      </c>
      <c r="AC210" s="295">
        <v>-0.00655153869280478</v>
      </c>
    </row>
    <row r="211" spans="1:29">
      <c r="A211" s="297" t="s">
        <v>188</v>
      </c>
      <c r="B211" s="298" t="s">
        <v>3311</v>
      </c>
      <c r="C211" s="293" t="s">
        <v>370</v>
      </c>
      <c r="D211" s="298" t="s">
        <v>371</v>
      </c>
      <c r="E211" s="263">
        <v>7938</v>
      </c>
      <c r="F211" s="266">
        <v>7547</v>
      </c>
      <c r="G211" s="266">
        <v>391</v>
      </c>
      <c r="H211" s="264">
        <v>9241</v>
      </c>
      <c r="I211" s="264">
        <v>8831</v>
      </c>
      <c r="J211" s="264">
        <v>410</v>
      </c>
      <c r="K211" s="264">
        <v>8142</v>
      </c>
      <c r="L211" s="264">
        <v>7869</v>
      </c>
      <c r="M211" s="264">
        <v>273</v>
      </c>
      <c r="N211" s="294">
        <v>0.93</v>
      </c>
      <c r="O211" s="266">
        <v>7938</v>
      </c>
      <c r="P211" s="266">
        <v>7547</v>
      </c>
      <c r="Q211" s="266">
        <v>391</v>
      </c>
      <c r="R211" s="267">
        <v>0.95074326026707</v>
      </c>
      <c r="S211" s="267">
        <v>0.95074326026707</v>
      </c>
      <c r="T211" s="267">
        <v>0.955632507304404</v>
      </c>
      <c r="U211" s="267">
        <v>0.966470154753132</v>
      </c>
      <c r="V211" s="295">
        <v>-0.00488924703733451</v>
      </c>
      <c r="W211" s="271">
        <v>50533</v>
      </c>
      <c r="X211" s="271">
        <v>48388</v>
      </c>
      <c r="Y211" s="271">
        <v>44934</v>
      </c>
      <c r="Z211" s="271">
        <v>43468</v>
      </c>
      <c r="AA211" s="268">
        <v>0.957552490451784</v>
      </c>
      <c r="AB211" s="268">
        <v>0.967374371300129</v>
      </c>
      <c r="AC211" s="295">
        <v>-0.00982188084834501</v>
      </c>
    </row>
    <row r="212" spans="1:29">
      <c r="A212" s="297" t="s">
        <v>188</v>
      </c>
      <c r="B212" s="298" t="s">
        <v>3311</v>
      </c>
      <c r="C212" s="293" t="s">
        <v>372</v>
      </c>
      <c r="D212" s="298" t="s">
        <v>373</v>
      </c>
      <c r="E212" s="263">
        <v>8787</v>
      </c>
      <c r="F212" s="266">
        <v>8213</v>
      </c>
      <c r="G212" s="266">
        <v>574</v>
      </c>
      <c r="H212" s="264">
        <v>10941</v>
      </c>
      <c r="I212" s="264">
        <v>10204</v>
      </c>
      <c r="J212" s="264">
        <v>737</v>
      </c>
      <c r="K212" s="264">
        <v>9587</v>
      </c>
      <c r="L212" s="264">
        <v>8982</v>
      </c>
      <c r="M212" s="264">
        <v>605</v>
      </c>
      <c r="N212" s="294">
        <v>0.93</v>
      </c>
      <c r="O212" s="266">
        <v>8787</v>
      </c>
      <c r="P212" s="266">
        <v>8213</v>
      </c>
      <c r="Q212" s="266">
        <v>574</v>
      </c>
      <c r="R212" s="267">
        <v>0.934676226243314</v>
      </c>
      <c r="S212" s="267">
        <v>0.934676226243314</v>
      </c>
      <c r="T212" s="267">
        <v>0.932638698473631</v>
      </c>
      <c r="U212" s="267">
        <v>0.936893710232607</v>
      </c>
      <c r="V212" s="295">
        <v>0.00203752776968269</v>
      </c>
      <c r="W212" s="271">
        <v>59420</v>
      </c>
      <c r="X212" s="271">
        <v>55600</v>
      </c>
      <c r="Y212" s="271">
        <v>53957</v>
      </c>
      <c r="Z212" s="271">
        <v>51210</v>
      </c>
      <c r="AA212" s="268">
        <v>0.935711881521373</v>
      </c>
      <c r="AB212" s="268">
        <v>0.949089089460126</v>
      </c>
      <c r="AC212" s="295">
        <v>-0.0133772079387523</v>
      </c>
    </row>
    <row r="213" spans="1:29">
      <c r="A213" s="297" t="s">
        <v>188</v>
      </c>
      <c r="B213" s="298" t="s">
        <v>3311</v>
      </c>
      <c r="C213" s="293" t="s">
        <v>374</v>
      </c>
      <c r="D213" s="298" t="s">
        <v>375</v>
      </c>
      <c r="E213" s="263">
        <v>7664</v>
      </c>
      <c r="F213" s="266">
        <v>7319</v>
      </c>
      <c r="G213" s="266">
        <v>345</v>
      </c>
      <c r="H213" s="264">
        <v>10189</v>
      </c>
      <c r="I213" s="264">
        <v>9840</v>
      </c>
      <c r="J213" s="264">
        <v>349</v>
      </c>
      <c r="K213" s="264">
        <v>9693</v>
      </c>
      <c r="L213" s="264">
        <v>9415</v>
      </c>
      <c r="M213" s="264">
        <v>278</v>
      </c>
      <c r="N213" s="294">
        <v>0.93</v>
      </c>
      <c r="O213" s="266">
        <v>7664</v>
      </c>
      <c r="P213" s="266">
        <v>7319</v>
      </c>
      <c r="Q213" s="266">
        <v>345</v>
      </c>
      <c r="R213" s="267">
        <v>0.954984342379958</v>
      </c>
      <c r="S213" s="267">
        <v>0.954984342379958</v>
      </c>
      <c r="T213" s="267">
        <v>0.965747374619688</v>
      </c>
      <c r="U213" s="267">
        <v>0.971319508923966</v>
      </c>
      <c r="V213" s="295">
        <v>-0.0107630322397296</v>
      </c>
      <c r="W213" s="271">
        <v>59189</v>
      </c>
      <c r="X213" s="271">
        <v>57418</v>
      </c>
      <c r="Y213" s="271">
        <v>54540</v>
      </c>
      <c r="Z213" s="271">
        <v>52998</v>
      </c>
      <c r="AA213" s="268">
        <v>0.97007889979557</v>
      </c>
      <c r="AB213" s="268">
        <v>0.971727172717272</v>
      </c>
      <c r="AC213" s="295">
        <v>-0.00164827292170155</v>
      </c>
    </row>
    <row r="214" spans="1:29">
      <c r="A214" s="297" t="s">
        <v>188</v>
      </c>
      <c r="B214" s="298" t="s">
        <v>3311</v>
      </c>
      <c r="C214" s="293" t="s">
        <v>376</v>
      </c>
      <c r="D214" s="298" t="s">
        <v>377</v>
      </c>
      <c r="E214" s="263">
        <v>5421</v>
      </c>
      <c r="F214" s="266">
        <v>5065</v>
      </c>
      <c r="G214" s="266">
        <v>356</v>
      </c>
      <c r="H214" s="264">
        <v>6206</v>
      </c>
      <c r="I214" s="264">
        <v>5947</v>
      </c>
      <c r="J214" s="264">
        <v>259</v>
      </c>
      <c r="K214" s="264">
        <v>5593</v>
      </c>
      <c r="L214" s="264">
        <v>5465</v>
      </c>
      <c r="M214" s="264">
        <v>128</v>
      </c>
      <c r="N214" s="294">
        <v>0.93</v>
      </c>
      <c r="O214" s="266">
        <v>5421</v>
      </c>
      <c r="P214" s="266">
        <v>5065</v>
      </c>
      <c r="Q214" s="266">
        <v>356</v>
      </c>
      <c r="R214" s="267">
        <v>0.934329459509316</v>
      </c>
      <c r="S214" s="267">
        <v>0.934329459509316</v>
      </c>
      <c r="T214" s="267">
        <v>0.958266194005801</v>
      </c>
      <c r="U214" s="267">
        <v>0.977114249955301</v>
      </c>
      <c r="V214" s="295">
        <v>-0.0239367344964851</v>
      </c>
      <c r="W214" s="271">
        <v>33277</v>
      </c>
      <c r="X214" s="271">
        <v>32153</v>
      </c>
      <c r="Y214" s="271">
        <v>28574</v>
      </c>
      <c r="Z214" s="271">
        <v>27938</v>
      </c>
      <c r="AA214" s="268">
        <v>0.966222916729273</v>
      </c>
      <c r="AB214" s="268">
        <v>0.97774200321971</v>
      </c>
      <c r="AC214" s="295">
        <v>-0.0115190864904378</v>
      </c>
    </row>
    <row r="215" spans="1:29">
      <c r="A215" s="297" t="s">
        <v>188</v>
      </c>
      <c r="B215" s="298" t="s">
        <v>3311</v>
      </c>
      <c r="C215" s="293" t="s">
        <v>378</v>
      </c>
      <c r="D215" s="298" t="s">
        <v>379</v>
      </c>
      <c r="E215" s="263">
        <v>8873</v>
      </c>
      <c r="F215" s="266">
        <v>8622</v>
      </c>
      <c r="G215" s="266">
        <v>251</v>
      </c>
      <c r="H215" s="264">
        <v>11773</v>
      </c>
      <c r="I215" s="264">
        <v>11507</v>
      </c>
      <c r="J215" s="264">
        <v>266</v>
      </c>
      <c r="K215" s="264">
        <v>10975</v>
      </c>
      <c r="L215" s="264">
        <v>10926</v>
      </c>
      <c r="M215" s="264">
        <v>49</v>
      </c>
      <c r="N215" s="294">
        <v>0.93</v>
      </c>
      <c r="O215" s="266">
        <v>8873</v>
      </c>
      <c r="P215" s="266">
        <v>8622</v>
      </c>
      <c r="Q215" s="266">
        <v>251</v>
      </c>
      <c r="R215" s="267">
        <v>0.971711935083963</v>
      </c>
      <c r="S215" s="267">
        <v>0.971711935083963</v>
      </c>
      <c r="T215" s="267">
        <v>0.977405928820182</v>
      </c>
      <c r="U215" s="267">
        <v>0.995535307517084</v>
      </c>
      <c r="V215" s="295">
        <v>-0.00569399373621915</v>
      </c>
      <c r="W215" s="271">
        <v>64131</v>
      </c>
      <c r="X215" s="271">
        <v>63459</v>
      </c>
      <c r="Y215" s="271">
        <v>55041</v>
      </c>
      <c r="Z215" s="271">
        <v>54655</v>
      </c>
      <c r="AA215" s="268">
        <v>0.989521448285541</v>
      </c>
      <c r="AB215" s="268">
        <v>0.992987046020239</v>
      </c>
      <c r="AC215" s="295">
        <v>-0.0034655977346989</v>
      </c>
    </row>
    <row r="216" spans="1:29">
      <c r="A216" s="297" t="s">
        <v>188</v>
      </c>
      <c r="B216" s="298" t="s">
        <v>3312</v>
      </c>
      <c r="C216" s="293" t="s">
        <v>380</v>
      </c>
      <c r="D216" s="298" t="s">
        <v>381</v>
      </c>
      <c r="E216" s="263">
        <v>0</v>
      </c>
      <c r="F216" s="266">
        <v>0</v>
      </c>
      <c r="G216" s="266">
        <v>0</v>
      </c>
      <c r="H216" s="264">
        <v>0</v>
      </c>
      <c r="I216" s="264">
        <v>0</v>
      </c>
      <c r="J216" s="264">
        <v>0</v>
      </c>
      <c r="K216" s="264">
        <v>0</v>
      </c>
      <c r="L216" s="264">
        <v>0</v>
      </c>
      <c r="M216" s="264">
        <v>0</v>
      </c>
      <c r="N216" s="294">
        <v>0.93</v>
      </c>
      <c r="O216" s="266">
        <v>0</v>
      </c>
      <c r="P216" s="266">
        <v>0</v>
      </c>
      <c r="Q216" s="266">
        <v>0</v>
      </c>
      <c r="R216" s="267">
        <v>0</v>
      </c>
      <c r="S216" s="267">
        <v>0</v>
      </c>
      <c r="T216" s="267">
        <v>0</v>
      </c>
      <c r="U216" s="267">
        <v>0</v>
      </c>
      <c r="V216" s="295">
        <v>0</v>
      </c>
      <c r="W216" s="271">
        <v>0</v>
      </c>
      <c r="X216" s="271">
        <v>0</v>
      </c>
      <c r="Y216" s="271">
        <v>0</v>
      </c>
      <c r="Z216" s="271">
        <v>0</v>
      </c>
      <c r="AA216" s="268">
        <v>0</v>
      </c>
      <c r="AB216" s="268">
        <v>0</v>
      </c>
      <c r="AC216" s="295">
        <v>0</v>
      </c>
    </row>
    <row r="217" spans="1:29">
      <c r="A217" s="297" t="s">
        <v>188</v>
      </c>
      <c r="B217" s="298" t="s">
        <v>3312</v>
      </c>
      <c r="C217" s="293" t="s">
        <v>382</v>
      </c>
      <c r="D217" s="298" t="s">
        <v>383</v>
      </c>
      <c r="E217" s="263">
        <v>9984</v>
      </c>
      <c r="F217" s="266">
        <v>9256</v>
      </c>
      <c r="G217" s="266">
        <v>728</v>
      </c>
      <c r="H217" s="264">
        <v>12245</v>
      </c>
      <c r="I217" s="264">
        <v>11448</v>
      </c>
      <c r="J217" s="264">
        <v>797</v>
      </c>
      <c r="K217" s="264">
        <v>10742</v>
      </c>
      <c r="L217" s="264">
        <v>10211</v>
      </c>
      <c r="M217" s="264">
        <v>531</v>
      </c>
      <c r="N217" s="294">
        <v>0.93</v>
      </c>
      <c r="O217" s="266">
        <v>9984</v>
      </c>
      <c r="P217" s="266">
        <v>9256</v>
      </c>
      <c r="Q217" s="266">
        <v>728</v>
      </c>
      <c r="R217" s="267">
        <v>0.927083333333333</v>
      </c>
      <c r="S217" s="267">
        <v>0.927083333333333</v>
      </c>
      <c r="T217" s="267">
        <v>0.934912209064924</v>
      </c>
      <c r="U217" s="267">
        <v>0.95056786445727</v>
      </c>
      <c r="V217" s="295">
        <v>-0.00782887573159108</v>
      </c>
      <c r="W217" s="271">
        <v>63762</v>
      </c>
      <c r="X217" s="271">
        <v>60180</v>
      </c>
      <c r="Y217" s="271">
        <v>54839</v>
      </c>
      <c r="Z217" s="271">
        <v>52220</v>
      </c>
      <c r="AA217" s="268">
        <v>0.943822339324362</v>
      </c>
      <c r="AB217" s="268">
        <v>0.95224201754226</v>
      </c>
      <c r="AC217" s="295">
        <v>-0.00841967821789769</v>
      </c>
    </row>
    <row r="218" spans="1:29">
      <c r="A218" s="297" t="s">
        <v>188</v>
      </c>
      <c r="B218" s="298" t="s">
        <v>3312</v>
      </c>
      <c r="C218" s="293" t="s">
        <v>384</v>
      </c>
      <c r="D218" s="298" t="s">
        <v>385</v>
      </c>
      <c r="E218" s="263">
        <v>0</v>
      </c>
      <c r="F218" s="266">
        <v>0</v>
      </c>
      <c r="G218" s="266">
        <v>0</v>
      </c>
      <c r="H218" s="264">
        <v>0</v>
      </c>
      <c r="I218" s="264">
        <v>0</v>
      </c>
      <c r="J218" s="264">
        <v>0</v>
      </c>
      <c r="K218" s="264">
        <v>0</v>
      </c>
      <c r="L218" s="264">
        <v>0</v>
      </c>
      <c r="M218" s="264">
        <v>0</v>
      </c>
      <c r="N218" s="294">
        <v>0.93</v>
      </c>
      <c r="O218" s="266">
        <v>0</v>
      </c>
      <c r="P218" s="266">
        <v>0</v>
      </c>
      <c r="Q218" s="266">
        <v>0</v>
      </c>
      <c r="R218" s="267">
        <v>0</v>
      </c>
      <c r="S218" s="267">
        <v>0</v>
      </c>
      <c r="T218" s="267">
        <v>0</v>
      </c>
      <c r="U218" s="267">
        <v>0</v>
      </c>
      <c r="V218" s="295">
        <v>0</v>
      </c>
      <c r="W218" s="271">
        <v>0</v>
      </c>
      <c r="X218" s="271">
        <v>0</v>
      </c>
      <c r="Y218" s="271">
        <v>0</v>
      </c>
      <c r="Z218" s="271">
        <v>0</v>
      </c>
      <c r="AA218" s="268">
        <v>0</v>
      </c>
      <c r="AB218" s="268">
        <v>0</v>
      </c>
      <c r="AC218" s="295">
        <v>0</v>
      </c>
    </row>
    <row r="219" spans="1:29">
      <c r="A219" s="297" t="s">
        <v>188</v>
      </c>
      <c r="B219" s="298" t="s">
        <v>3312</v>
      </c>
      <c r="C219" s="293" t="s">
        <v>386</v>
      </c>
      <c r="D219" s="298" t="s">
        <v>387</v>
      </c>
      <c r="E219" s="263">
        <v>8826</v>
      </c>
      <c r="F219" s="266">
        <v>8348</v>
      </c>
      <c r="G219" s="266">
        <v>478</v>
      </c>
      <c r="H219" s="264">
        <v>12306</v>
      </c>
      <c r="I219" s="264">
        <v>11788</v>
      </c>
      <c r="J219" s="264">
        <v>518</v>
      </c>
      <c r="K219" s="264">
        <v>12090</v>
      </c>
      <c r="L219" s="264">
        <v>11673</v>
      </c>
      <c r="M219" s="264">
        <v>417</v>
      </c>
      <c r="N219" s="294">
        <v>0.93</v>
      </c>
      <c r="O219" s="266">
        <v>8826</v>
      </c>
      <c r="P219" s="266">
        <v>8348</v>
      </c>
      <c r="Q219" s="266">
        <v>478</v>
      </c>
      <c r="R219" s="267">
        <v>0.945841830954</v>
      </c>
      <c r="S219" s="267">
        <v>0.945841830954</v>
      </c>
      <c r="T219" s="267">
        <v>0.957906712172924</v>
      </c>
      <c r="U219" s="267">
        <v>0.965508684863524</v>
      </c>
      <c r="V219" s="295">
        <v>-0.0120648812189242</v>
      </c>
      <c r="W219" s="271">
        <v>70211</v>
      </c>
      <c r="X219" s="271">
        <v>67731</v>
      </c>
      <c r="Y219" s="271">
        <v>64480</v>
      </c>
      <c r="Z219" s="271">
        <v>62759</v>
      </c>
      <c r="AA219" s="268">
        <v>0.964677899474441</v>
      </c>
      <c r="AB219" s="268">
        <v>0.973309553349876</v>
      </c>
      <c r="AC219" s="295">
        <v>-0.00863165387543452</v>
      </c>
    </row>
    <row r="220" spans="1:29">
      <c r="A220" s="297" t="s">
        <v>188</v>
      </c>
      <c r="B220" s="298" t="s">
        <v>3312</v>
      </c>
      <c r="C220" s="293" t="s">
        <v>388</v>
      </c>
      <c r="D220" s="298" t="s">
        <v>389</v>
      </c>
      <c r="E220" s="263">
        <v>8630</v>
      </c>
      <c r="F220" s="266">
        <v>8205</v>
      </c>
      <c r="G220" s="266">
        <v>425</v>
      </c>
      <c r="H220" s="264">
        <v>10003</v>
      </c>
      <c r="I220" s="264">
        <v>9560</v>
      </c>
      <c r="J220" s="264">
        <v>443</v>
      </c>
      <c r="K220" s="264">
        <v>9505</v>
      </c>
      <c r="L220" s="264">
        <v>9157</v>
      </c>
      <c r="M220" s="264">
        <v>348</v>
      </c>
      <c r="N220" s="294">
        <v>0.93</v>
      </c>
      <c r="O220" s="266">
        <v>8630</v>
      </c>
      <c r="P220" s="266">
        <v>8205</v>
      </c>
      <c r="Q220" s="266">
        <v>425</v>
      </c>
      <c r="R220" s="267">
        <v>0.950753186558517</v>
      </c>
      <c r="S220" s="267">
        <v>0.950753186558517</v>
      </c>
      <c r="T220" s="267">
        <v>0.955713286014196</v>
      </c>
      <c r="U220" s="267">
        <v>0.963387690689111</v>
      </c>
      <c r="V220" s="295">
        <v>-0.00496009945567888</v>
      </c>
      <c r="W220" s="271">
        <v>56102</v>
      </c>
      <c r="X220" s="271">
        <v>53877</v>
      </c>
      <c r="Y220" s="271">
        <v>50580</v>
      </c>
      <c r="Z220" s="271">
        <v>49018</v>
      </c>
      <c r="AA220" s="268">
        <v>0.960340094827279</v>
      </c>
      <c r="AB220" s="268">
        <v>0.969118228548834</v>
      </c>
      <c r="AC220" s="295">
        <v>-0.00877813372155467</v>
      </c>
    </row>
    <row r="221" spans="1:29">
      <c r="A221" s="297" t="s">
        <v>188</v>
      </c>
      <c r="B221" s="298" t="s">
        <v>3312</v>
      </c>
      <c r="C221" s="293" t="s">
        <v>390</v>
      </c>
      <c r="D221" s="298" t="s">
        <v>391</v>
      </c>
      <c r="E221" s="263">
        <v>7429</v>
      </c>
      <c r="F221" s="266">
        <v>7113</v>
      </c>
      <c r="G221" s="266">
        <v>316</v>
      </c>
      <c r="H221" s="264">
        <v>8328</v>
      </c>
      <c r="I221" s="264">
        <v>7921</v>
      </c>
      <c r="J221" s="264">
        <v>407</v>
      </c>
      <c r="K221" s="264">
        <v>7835</v>
      </c>
      <c r="L221" s="264">
        <v>7557</v>
      </c>
      <c r="M221" s="264">
        <v>278</v>
      </c>
      <c r="N221" s="294">
        <v>0.93</v>
      </c>
      <c r="O221" s="266">
        <v>7429</v>
      </c>
      <c r="P221" s="266">
        <v>7113</v>
      </c>
      <c r="Q221" s="266">
        <v>316</v>
      </c>
      <c r="R221" s="267">
        <v>0.957463992461973</v>
      </c>
      <c r="S221" s="267">
        <v>0.957463992461973</v>
      </c>
      <c r="T221" s="267">
        <v>0.951128722382325</v>
      </c>
      <c r="U221" s="267">
        <v>0.964518187619655</v>
      </c>
      <c r="V221" s="295">
        <v>0.00633527007964862</v>
      </c>
      <c r="W221" s="271">
        <v>46011</v>
      </c>
      <c r="X221" s="271">
        <v>44279</v>
      </c>
      <c r="Y221" s="271">
        <v>41649</v>
      </c>
      <c r="Z221" s="271">
        <v>40437</v>
      </c>
      <c r="AA221" s="268">
        <v>0.962356827715112</v>
      </c>
      <c r="AB221" s="268">
        <v>0.970899661456458</v>
      </c>
      <c r="AC221" s="295">
        <v>-0.00854283374134601</v>
      </c>
    </row>
    <row r="222" spans="1:29">
      <c r="A222" s="297" t="s">
        <v>188</v>
      </c>
      <c r="B222" s="298" t="s">
        <v>3312</v>
      </c>
      <c r="C222" s="293" t="s">
        <v>392</v>
      </c>
      <c r="D222" s="298" t="s">
        <v>393</v>
      </c>
      <c r="E222" s="263">
        <v>0</v>
      </c>
      <c r="F222" s="266">
        <v>0</v>
      </c>
      <c r="G222" s="266">
        <v>0</v>
      </c>
      <c r="H222" s="264">
        <v>0</v>
      </c>
      <c r="I222" s="264">
        <v>0</v>
      </c>
      <c r="J222" s="264">
        <v>0</v>
      </c>
      <c r="K222" s="264">
        <v>0</v>
      </c>
      <c r="L222" s="264">
        <v>0</v>
      </c>
      <c r="M222" s="264">
        <v>0</v>
      </c>
      <c r="N222" s="294">
        <v>0.93</v>
      </c>
      <c r="O222" s="266">
        <v>0</v>
      </c>
      <c r="P222" s="266">
        <v>0</v>
      </c>
      <c r="Q222" s="266">
        <v>0</v>
      </c>
      <c r="R222" s="267">
        <v>0</v>
      </c>
      <c r="S222" s="267">
        <v>0</v>
      </c>
      <c r="T222" s="267">
        <v>0</v>
      </c>
      <c r="U222" s="267">
        <v>0</v>
      </c>
      <c r="V222" s="295">
        <v>0</v>
      </c>
      <c r="W222" s="271">
        <v>0</v>
      </c>
      <c r="X222" s="271">
        <v>0</v>
      </c>
      <c r="Y222" s="271">
        <v>0</v>
      </c>
      <c r="Z222" s="271">
        <v>0</v>
      </c>
      <c r="AA222" s="268">
        <v>0</v>
      </c>
      <c r="AB222" s="268">
        <v>0</v>
      </c>
      <c r="AC222" s="295">
        <v>0</v>
      </c>
    </row>
    <row r="223" spans="1:29">
      <c r="A223" s="297" t="s">
        <v>188</v>
      </c>
      <c r="B223" s="298" t="s">
        <v>3312</v>
      </c>
      <c r="C223" s="293" t="s">
        <v>394</v>
      </c>
      <c r="D223" s="298" t="s">
        <v>395</v>
      </c>
      <c r="E223" s="263">
        <v>0</v>
      </c>
      <c r="F223" s="266">
        <v>0</v>
      </c>
      <c r="G223" s="266">
        <v>0</v>
      </c>
      <c r="H223" s="264">
        <v>0</v>
      </c>
      <c r="I223" s="264">
        <v>0</v>
      </c>
      <c r="J223" s="264">
        <v>0</v>
      </c>
      <c r="K223" s="264">
        <v>0</v>
      </c>
      <c r="L223" s="264">
        <v>0</v>
      </c>
      <c r="M223" s="264">
        <v>0</v>
      </c>
      <c r="N223" s="294">
        <v>0.93</v>
      </c>
      <c r="O223" s="266">
        <v>0</v>
      </c>
      <c r="P223" s="266">
        <v>0</v>
      </c>
      <c r="Q223" s="266">
        <v>0</v>
      </c>
      <c r="R223" s="267">
        <v>0</v>
      </c>
      <c r="S223" s="267">
        <v>0</v>
      </c>
      <c r="T223" s="267">
        <v>0</v>
      </c>
      <c r="U223" s="267">
        <v>0</v>
      </c>
      <c r="V223" s="295">
        <v>0</v>
      </c>
      <c r="W223" s="271">
        <v>0</v>
      </c>
      <c r="X223" s="271">
        <v>0</v>
      </c>
      <c r="Y223" s="271">
        <v>0</v>
      </c>
      <c r="Z223" s="271">
        <v>0</v>
      </c>
      <c r="AA223" s="268">
        <v>0</v>
      </c>
      <c r="AB223" s="268">
        <v>0</v>
      </c>
      <c r="AC223" s="295">
        <v>0</v>
      </c>
    </row>
    <row r="224" spans="1:29">
      <c r="A224" s="297" t="s">
        <v>188</v>
      </c>
      <c r="B224" s="298" t="s">
        <v>3312</v>
      </c>
      <c r="C224" s="293" t="s">
        <v>396</v>
      </c>
      <c r="D224" s="298" t="s">
        <v>397</v>
      </c>
      <c r="E224" s="263">
        <v>0</v>
      </c>
      <c r="F224" s="266">
        <v>0</v>
      </c>
      <c r="G224" s="266">
        <v>0</v>
      </c>
      <c r="H224" s="264">
        <v>0</v>
      </c>
      <c r="I224" s="264">
        <v>0</v>
      </c>
      <c r="J224" s="264">
        <v>0</v>
      </c>
      <c r="K224" s="264">
        <v>0</v>
      </c>
      <c r="L224" s="264">
        <v>0</v>
      </c>
      <c r="M224" s="264">
        <v>0</v>
      </c>
      <c r="N224" s="294">
        <v>0.93</v>
      </c>
      <c r="O224" s="266">
        <v>0</v>
      </c>
      <c r="P224" s="266">
        <v>0</v>
      </c>
      <c r="Q224" s="266">
        <v>0</v>
      </c>
      <c r="R224" s="267">
        <v>0</v>
      </c>
      <c r="S224" s="267">
        <v>0</v>
      </c>
      <c r="T224" s="267">
        <v>0</v>
      </c>
      <c r="U224" s="267">
        <v>0</v>
      </c>
      <c r="V224" s="295">
        <v>0</v>
      </c>
      <c r="W224" s="271">
        <v>0</v>
      </c>
      <c r="X224" s="271">
        <v>0</v>
      </c>
      <c r="Y224" s="271">
        <v>0</v>
      </c>
      <c r="Z224" s="271">
        <v>0</v>
      </c>
      <c r="AA224" s="268">
        <v>0</v>
      </c>
      <c r="AB224" s="268">
        <v>0</v>
      </c>
      <c r="AC224" s="295">
        <v>0</v>
      </c>
    </row>
    <row r="225" spans="1:29">
      <c r="A225" s="297" t="s">
        <v>188</v>
      </c>
      <c r="B225" s="298" t="s">
        <v>32</v>
      </c>
      <c r="C225" s="293" t="s">
        <v>398</v>
      </c>
      <c r="D225" s="298" t="s">
        <v>399</v>
      </c>
      <c r="E225" s="263">
        <v>0</v>
      </c>
      <c r="F225" s="266">
        <v>0</v>
      </c>
      <c r="G225" s="266">
        <v>0</v>
      </c>
      <c r="H225" s="264">
        <v>0</v>
      </c>
      <c r="I225" s="264">
        <v>0</v>
      </c>
      <c r="J225" s="264">
        <v>0</v>
      </c>
      <c r="K225" s="264">
        <v>0</v>
      </c>
      <c r="L225" s="264">
        <v>0</v>
      </c>
      <c r="M225" s="264">
        <v>0</v>
      </c>
      <c r="N225" s="294">
        <v>0.93</v>
      </c>
      <c r="O225" s="266">
        <v>0</v>
      </c>
      <c r="P225" s="266">
        <v>0</v>
      </c>
      <c r="Q225" s="266">
        <v>0</v>
      </c>
      <c r="R225" s="267">
        <v>0</v>
      </c>
      <c r="S225" s="267">
        <v>0</v>
      </c>
      <c r="T225" s="267">
        <v>0</v>
      </c>
      <c r="U225" s="267">
        <v>0</v>
      </c>
      <c r="V225" s="295">
        <v>0</v>
      </c>
      <c r="W225" s="271">
        <v>0</v>
      </c>
      <c r="X225" s="271">
        <v>0</v>
      </c>
      <c r="Y225" s="271">
        <v>0</v>
      </c>
      <c r="Z225" s="271">
        <v>0</v>
      </c>
      <c r="AA225" s="268">
        <v>0</v>
      </c>
      <c r="AB225" s="268">
        <v>0</v>
      </c>
      <c r="AC225" s="295">
        <v>0</v>
      </c>
    </row>
    <row r="226" spans="1:29">
      <c r="A226" s="297" t="s">
        <v>400</v>
      </c>
      <c r="B226" s="299" t="s">
        <v>3313</v>
      </c>
      <c r="C226" s="293" t="s">
        <v>402</v>
      </c>
      <c r="D226" s="299" t="s">
        <v>403</v>
      </c>
      <c r="E226" s="263">
        <v>2</v>
      </c>
      <c r="F226" s="266">
        <v>1</v>
      </c>
      <c r="G226" s="266">
        <v>1</v>
      </c>
      <c r="H226" s="264">
        <v>0</v>
      </c>
      <c r="I226" s="264">
        <v>0</v>
      </c>
      <c r="J226" s="264">
        <v>0</v>
      </c>
      <c r="K226" s="264">
        <v>0</v>
      </c>
      <c r="L226" s="264">
        <v>0</v>
      </c>
      <c r="M226" s="264">
        <v>0</v>
      </c>
      <c r="N226" s="294">
        <v>0.93</v>
      </c>
      <c r="O226" s="266">
        <v>2</v>
      </c>
      <c r="P226" s="266">
        <v>1</v>
      </c>
      <c r="Q226" s="266">
        <v>1</v>
      </c>
      <c r="R226" s="267">
        <v>0.5</v>
      </c>
      <c r="S226" s="267">
        <v>0.5</v>
      </c>
      <c r="T226" s="267">
        <v>0</v>
      </c>
      <c r="U226" s="267">
        <v>0</v>
      </c>
      <c r="V226" s="295">
        <v>0.5</v>
      </c>
      <c r="W226" s="271">
        <v>2</v>
      </c>
      <c r="X226" s="271">
        <v>1</v>
      </c>
      <c r="Y226" s="271">
        <v>0</v>
      </c>
      <c r="Z226" s="271">
        <v>0</v>
      </c>
      <c r="AA226" s="268">
        <v>0.5</v>
      </c>
      <c r="AB226" s="268">
        <v>0</v>
      </c>
      <c r="AC226" s="295">
        <v>0.5</v>
      </c>
    </row>
    <row r="227" spans="1:29">
      <c r="A227" s="297" t="s">
        <v>400</v>
      </c>
      <c r="B227" s="299" t="s">
        <v>3314</v>
      </c>
      <c r="C227" s="293" t="s">
        <v>404</v>
      </c>
      <c r="D227" s="299" t="s">
        <v>405</v>
      </c>
      <c r="E227" s="263">
        <v>6838</v>
      </c>
      <c r="F227" s="266">
        <v>6544</v>
      </c>
      <c r="G227" s="266">
        <v>294</v>
      </c>
      <c r="H227" s="264">
        <v>7649</v>
      </c>
      <c r="I227" s="264">
        <v>7243</v>
      </c>
      <c r="J227" s="264">
        <v>406</v>
      </c>
      <c r="K227" s="264">
        <v>7395</v>
      </c>
      <c r="L227" s="264">
        <v>7073</v>
      </c>
      <c r="M227" s="264">
        <v>322</v>
      </c>
      <c r="N227" s="294">
        <v>0.93</v>
      </c>
      <c r="O227" s="266">
        <v>6838</v>
      </c>
      <c r="P227" s="266">
        <v>6544</v>
      </c>
      <c r="Q227" s="266">
        <v>294</v>
      </c>
      <c r="R227" s="267">
        <v>0.957004972214098</v>
      </c>
      <c r="S227" s="267">
        <v>0.957004972214098</v>
      </c>
      <c r="T227" s="267">
        <v>0.946921166165512</v>
      </c>
      <c r="U227" s="267">
        <v>0.956457065584855</v>
      </c>
      <c r="V227" s="295">
        <v>0.0100838060485858</v>
      </c>
      <c r="W227" s="271">
        <v>43699</v>
      </c>
      <c r="X227" s="271">
        <v>41941</v>
      </c>
      <c r="Y227" s="271">
        <v>40500</v>
      </c>
      <c r="Z227" s="271">
        <v>39410</v>
      </c>
      <c r="AA227" s="268">
        <v>0.959770246458729</v>
      </c>
      <c r="AB227" s="268">
        <v>0.973086419753086</v>
      </c>
      <c r="AC227" s="295">
        <v>-0.0133161732943574</v>
      </c>
    </row>
    <row r="228" spans="1:29">
      <c r="A228" s="297" t="s">
        <v>400</v>
      </c>
      <c r="B228" s="299" t="s">
        <v>3314</v>
      </c>
      <c r="C228" s="293" t="s">
        <v>406</v>
      </c>
      <c r="D228" s="299" t="s">
        <v>407</v>
      </c>
      <c r="E228" s="263">
        <v>7969</v>
      </c>
      <c r="F228" s="266">
        <v>7530</v>
      </c>
      <c r="G228" s="266">
        <v>439</v>
      </c>
      <c r="H228" s="264">
        <v>8370</v>
      </c>
      <c r="I228" s="264">
        <v>7991</v>
      </c>
      <c r="J228" s="264">
        <v>379</v>
      </c>
      <c r="K228" s="264">
        <v>8166</v>
      </c>
      <c r="L228" s="264">
        <v>7865</v>
      </c>
      <c r="M228" s="264">
        <v>301</v>
      </c>
      <c r="N228" s="294">
        <v>0.93</v>
      </c>
      <c r="O228" s="266">
        <v>7969</v>
      </c>
      <c r="P228" s="266">
        <v>7530</v>
      </c>
      <c r="Q228" s="266">
        <v>439</v>
      </c>
      <c r="R228" s="267">
        <v>0.944911532187225</v>
      </c>
      <c r="S228" s="267">
        <v>0.944911532187225</v>
      </c>
      <c r="T228" s="267">
        <v>0.954719235364397</v>
      </c>
      <c r="U228" s="267">
        <v>0.96313984815087</v>
      </c>
      <c r="V228" s="295">
        <v>-0.00980770317717117</v>
      </c>
      <c r="W228" s="271">
        <v>48487</v>
      </c>
      <c r="X228" s="271">
        <v>46675</v>
      </c>
      <c r="Y228" s="271">
        <v>44312</v>
      </c>
      <c r="Z228" s="271">
        <v>43157</v>
      </c>
      <c r="AA228" s="268">
        <v>0.962629158331099</v>
      </c>
      <c r="AB228" s="268">
        <v>0.973934825780827</v>
      </c>
      <c r="AC228" s="295">
        <v>-0.0113056674497278</v>
      </c>
    </row>
    <row r="229" spans="1:29">
      <c r="A229" s="297" t="s">
        <v>400</v>
      </c>
      <c r="B229" s="299" t="s">
        <v>3314</v>
      </c>
      <c r="C229" s="293" t="s">
        <v>408</v>
      </c>
      <c r="D229" s="299" t="s">
        <v>409</v>
      </c>
      <c r="E229" s="263">
        <v>165</v>
      </c>
      <c r="F229" s="266">
        <v>12</v>
      </c>
      <c r="G229" s="266">
        <v>153</v>
      </c>
      <c r="H229" s="264">
        <v>16</v>
      </c>
      <c r="I229" s="264">
        <v>11</v>
      </c>
      <c r="J229" s="264">
        <v>5</v>
      </c>
      <c r="K229" s="264">
        <v>20</v>
      </c>
      <c r="L229" s="264">
        <v>18</v>
      </c>
      <c r="M229" s="264">
        <v>2</v>
      </c>
      <c r="N229" s="294">
        <v>0.93</v>
      </c>
      <c r="O229" s="266">
        <v>165</v>
      </c>
      <c r="P229" s="266">
        <v>12</v>
      </c>
      <c r="Q229" s="266">
        <v>153</v>
      </c>
      <c r="R229" s="267">
        <v>0.0727272727272727</v>
      </c>
      <c r="S229" s="267">
        <v>0.0727272727272727</v>
      </c>
      <c r="T229" s="267">
        <v>0.6875</v>
      </c>
      <c r="U229" s="267">
        <v>0.9</v>
      </c>
      <c r="V229" s="295">
        <v>-0.614772727272727</v>
      </c>
      <c r="W229" s="271">
        <v>290</v>
      </c>
      <c r="X229" s="271">
        <v>114</v>
      </c>
      <c r="Y229" s="271">
        <v>129</v>
      </c>
      <c r="Z229" s="271">
        <v>122</v>
      </c>
      <c r="AA229" s="268">
        <v>0.393103448275862</v>
      </c>
      <c r="AB229" s="268">
        <v>0.945736434108527</v>
      </c>
      <c r="AC229" s="295">
        <v>-0.552632985832665</v>
      </c>
    </row>
    <row r="230" spans="1:29">
      <c r="A230" s="297" t="s">
        <v>400</v>
      </c>
      <c r="B230" s="299" t="s">
        <v>3313</v>
      </c>
      <c r="C230" s="293" t="s">
        <v>410</v>
      </c>
      <c r="D230" s="299" t="s">
        <v>411</v>
      </c>
      <c r="E230" s="263">
        <v>13120</v>
      </c>
      <c r="F230" s="266">
        <v>12796</v>
      </c>
      <c r="G230" s="266">
        <v>324</v>
      </c>
      <c r="H230" s="264">
        <v>14700</v>
      </c>
      <c r="I230" s="264">
        <v>14369</v>
      </c>
      <c r="J230" s="264">
        <v>331</v>
      </c>
      <c r="K230" s="264">
        <v>14501</v>
      </c>
      <c r="L230" s="264">
        <v>14181</v>
      </c>
      <c r="M230" s="264">
        <v>320</v>
      </c>
      <c r="N230" s="294">
        <v>0.93</v>
      </c>
      <c r="O230" s="266">
        <v>13120</v>
      </c>
      <c r="P230" s="266">
        <v>12796</v>
      </c>
      <c r="Q230" s="266">
        <v>324</v>
      </c>
      <c r="R230" s="267">
        <v>0.975304878048781</v>
      </c>
      <c r="S230" s="267">
        <v>0.975304878048781</v>
      </c>
      <c r="T230" s="267">
        <v>0.977482993197279</v>
      </c>
      <c r="U230" s="267">
        <v>0.977932556375422</v>
      </c>
      <c r="V230" s="295">
        <v>-0.00217811514849842</v>
      </c>
      <c r="W230" s="271">
        <v>82155</v>
      </c>
      <c r="X230" s="271">
        <v>80303</v>
      </c>
      <c r="Y230" s="271">
        <v>75980</v>
      </c>
      <c r="Z230" s="271">
        <v>74473</v>
      </c>
      <c r="AA230" s="268">
        <v>0.977457245450672</v>
      </c>
      <c r="AB230" s="268">
        <v>0.980165833113977</v>
      </c>
      <c r="AC230" s="295">
        <v>-0.00270858766330484</v>
      </c>
    </row>
    <row r="231" spans="1:29">
      <c r="A231" s="297" t="s">
        <v>400</v>
      </c>
      <c r="B231" s="299" t="s">
        <v>3315</v>
      </c>
      <c r="C231" s="293" t="s">
        <v>412</v>
      </c>
      <c r="D231" s="299" t="s">
        <v>413</v>
      </c>
      <c r="E231" s="263">
        <v>8820</v>
      </c>
      <c r="F231" s="266">
        <v>8326</v>
      </c>
      <c r="G231" s="266">
        <v>494</v>
      </c>
      <c r="H231" s="264">
        <v>9728</v>
      </c>
      <c r="I231" s="264">
        <v>9202</v>
      </c>
      <c r="J231" s="264">
        <v>526</v>
      </c>
      <c r="K231" s="264">
        <v>9644</v>
      </c>
      <c r="L231" s="264">
        <v>8942</v>
      </c>
      <c r="M231" s="264">
        <v>702</v>
      </c>
      <c r="N231" s="294">
        <v>0.93</v>
      </c>
      <c r="O231" s="266">
        <v>8820</v>
      </c>
      <c r="P231" s="266">
        <v>8326</v>
      </c>
      <c r="Q231" s="266">
        <v>494</v>
      </c>
      <c r="R231" s="267">
        <v>0.943990929705215</v>
      </c>
      <c r="S231" s="267">
        <v>0.943990929705215</v>
      </c>
      <c r="T231" s="267">
        <v>0.945929276315789</v>
      </c>
      <c r="U231" s="267">
        <v>0.927208627125674</v>
      </c>
      <c r="V231" s="295">
        <v>-0.00193834661057413</v>
      </c>
      <c r="W231" s="271">
        <v>56496</v>
      </c>
      <c r="X231" s="271">
        <v>53408</v>
      </c>
      <c r="Y231" s="271">
        <v>50464</v>
      </c>
      <c r="Z231" s="271">
        <v>48184</v>
      </c>
      <c r="AA231" s="268">
        <v>0.945341263098272</v>
      </c>
      <c r="AB231" s="268">
        <v>0.954819277108434</v>
      </c>
      <c r="AC231" s="295">
        <v>-0.00947801401016124</v>
      </c>
    </row>
    <row r="232" spans="1:29">
      <c r="A232" s="297" t="s">
        <v>400</v>
      </c>
      <c r="B232" s="299" t="s">
        <v>3315</v>
      </c>
      <c r="C232" s="293" t="s">
        <v>414</v>
      </c>
      <c r="D232" s="299" t="s">
        <v>415</v>
      </c>
      <c r="E232" s="263">
        <v>4941</v>
      </c>
      <c r="F232" s="266">
        <v>4701</v>
      </c>
      <c r="G232" s="266">
        <v>240</v>
      </c>
      <c r="H232" s="264">
        <v>5789</v>
      </c>
      <c r="I232" s="264">
        <v>5491</v>
      </c>
      <c r="J232" s="264">
        <v>298</v>
      </c>
      <c r="K232" s="264">
        <v>5179</v>
      </c>
      <c r="L232" s="264">
        <v>4986</v>
      </c>
      <c r="M232" s="264">
        <v>193</v>
      </c>
      <c r="N232" s="294">
        <v>0.93</v>
      </c>
      <c r="O232" s="266">
        <v>4941</v>
      </c>
      <c r="P232" s="266">
        <v>4701</v>
      </c>
      <c r="Q232" s="266">
        <v>240</v>
      </c>
      <c r="R232" s="267">
        <v>0.951426836672738</v>
      </c>
      <c r="S232" s="267">
        <v>0.951426836672738</v>
      </c>
      <c r="T232" s="267">
        <v>0.948523060977716</v>
      </c>
      <c r="U232" s="267">
        <v>0.962734118555706</v>
      </c>
      <c r="V232" s="295">
        <v>0.00290377569502198</v>
      </c>
      <c r="W232" s="271">
        <v>32680</v>
      </c>
      <c r="X232" s="271">
        <v>31417</v>
      </c>
      <c r="Y232" s="271">
        <v>28789</v>
      </c>
      <c r="Z232" s="271">
        <v>27942</v>
      </c>
      <c r="AA232" s="268">
        <v>0.961352509179927</v>
      </c>
      <c r="AB232" s="268">
        <v>0.970579040605787</v>
      </c>
      <c r="AC232" s="295">
        <v>-0.00922653142586038</v>
      </c>
    </row>
    <row r="233" spans="1:29">
      <c r="A233" s="297" t="s">
        <v>400</v>
      </c>
      <c r="B233" s="299" t="s">
        <v>3315</v>
      </c>
      <c r="C233" s="293" t="s">
        <v>416</v>
      </c>
      <c r="D233" s="299" t="s">
        <v>417</v>
      </c>
      <c r="E233" s="263">
        <v>1</v>
      </c>
      <c r="F233" s="266">
        <v>0</v>
      </c>
      <c r="G233" s="266">
        <v>1</v>
      </c>
      <c r="H233" s="264">
        <v>3</v>
      </c>
      <c r="I233" s="264">
        <v>3</v>
      </c>
      <c r="J233" s="264">
        <v>0</v>
      </c>
      <c r="K233" s="264">
        <v>6</v>
      </c>
      <c r="L233" s="264">
        <v>6</v>
      </c>
      <c r="M233" s="264">
        <v>0</v>
      </c>
      <c r="N233" s="294">
        <v>0.93</v>
      </c>
      <c r="O233" s="266">
        <v>1</v>
      </c>
      <c r="P233" s="266">
        <v>0</v>
      </c>
      <c r="Q233" s="266">
        <v>1</v>
      </c>
      <c r="R233" s="267">
        <v>0</v>
      </c>
      <c r="S233" s="267">
        <v>0</v>
      </c>
      <c r="T233" s="267">
        <v>1</v>
      </c>
      <c r="U233" s="267">
        <v>1</v>
      </c>
      <c r="V233" s="295">
        <v>-1</v>
      </c>
      <c r="W233" s="271">
        <v>28</v>
      </c>
      <c r="X233" s="271">
        <v>27</v>
      </c>
      <c r="Y233" s="271">
        <v>43</v>
      </c>
      <c r="Z233" s="271">
        <v>43</v>
      </c>
      <c r="AA233" s="268">
        <v>0.964285714285714</v>
      </c>
      <c r="AB233" s="268">
        <v>1</v>
      </c>
      <c r="AC233" s="295">
        <v>-0.0357142857142857</v>
      </c>
    </row>
    <row r="234" spans="1:29">
      <c r="A234" s="297" t="s">
        <v>400</v>
      </c>
      <c r="B234" s="299" t="s">
        <v>3315</v>
      </c>
      <c r="C234" s="293" t="s">
        <v>418</v>
      </c>
      <c r="D234" s="299" t="s">
        <v>419</v>
      </c>
      <c r="E234" s="263">
        <v>8546</v>
      </c>
      <c r="F234" s="266">
        <v>7851</v>
      </c>
      <c r="G234" s="266">
        <v>695</v>
      </c>
      <c r="H234" s="264">
        <v>9544</v>
      </c>
      <c r="I234" s="264">
        <v>9043</v>
      </c>
      <c r="J234" s="264">
        <v>501</v>
      </c>
      <c r="K234" s="264">
        <v>9401</v>
      </c>
      <c r="L234" s="264">
        <v>8844</v>
      </c>
      <c r="M234" s="264">
        <v>557</v>
      </c>
      <c r="N234" s="294">
        <v>0.93</v>
      </c>
      <c r="O234" s="266">
        <v>8546</v>
      </c>
      <c r="P234" s="266">
        <v>7851</v>
      </c>
      <c r="Q234" s="266">
        <v>695</v>
      </c>
      <c r="R234" s="267">
        <v>0.918675403697636</v>
      </c>
      <c r="S234" s="267">
        <v>0.918675403697636</v>
      </c>
      <c r="T234" s="267">
        <v>0.947506286672255</v>
      </c>
      <c r="U234" s="267">
        <v>0.940750983937879</v>
      </c>
      <c r="V234" s="295">
        <v>-0.0288308829746184</v>
      </c>
      <c r="W234" s="271">
        <v>54997</v>
      </c>
      <c r="X234" s="271">
        <v>51869</v>
      </c>
      <c r="Y234" s="271">
        <v>48562</v>
      </c>
      <c r="Z234" s="271">
        <v>46418</v>
      </c>
      <c r="AA234" s="268">
        <v>0.943124170409295</v>
      </c>
      <c r="AB234" s="268">
        <v>0.955850253284461</v>
      </c>
      <c r="AC234" s="295">
        <v>-0.012726082875166</v>
      </c>
    </row>
    <row r="235" spans="1:29">
      <c r="A235" s="297" t="s">
        <v>400</v>
      </c>
      <c r="B235" s="299" t="s">
        <v>3315</v>
      </c>
      <c r="C235" s="293" t="s">
        <v>420</v>
      </c>
      <c r="D235" s="299" t="s">
        <v>421</v>
      </c>
      <c r="E235" s="263">
        <v>4709</v>
      </c>
      <c r="F235" s="266">
        <v>4454</v>
      </c>
      <c r="G235" s="266">
        <v>255</v>
      </c>
      <c r="H235" s="264">
        <v>4856</v>
      </c>
      <c r="I235" s="264">
        <v>4594</v>
      </c>
      <c r="J235" s="264">
        <v>262</v>
      </c>
      <c r="K235" s="264">
        <v>5040</v>
      </c>
      <c r="L235" s="264">
        <v>4737</v>
      </c>
      <c r="M235" s="264">
        <v>303</v>
      </c>
      <c r="N235" s="294">
        <v>0.93</v>
      </c>
      <c r="O235" s="266">
        <v>4709</v>
      </c>
      <c r="P235" s="266">
        <v>4454</v>
      </c>
      <c r="Q235" s="266">
        <v>255</v>
      </c>
      <c r="R235" s="267">
        <v>0.945848375451264</v>
      </c>
      <c r="S235" s="267">
        <v>0.945848375451264</v>
      </c>
      <c r="T235" s="267">
        <v>0.946046128500824</v>
      </c>
      <c r="U235" s="267">
        <v>0.939880952380952</v>
      </c>
      <c r="V235" s="295">
        <v>-0.000197753049560156</v>
      </c>
      <c r="W235" s="271">
        <v>28630</v>
      </c>
      <c r="X235" s="271">
        <v>26945</v>
      </c>
      <c r="Y235" s="271">
        <v>24972</v>
      </c>
      <c r="Z235" s="271">
        <v>23966</v>
      </c>
      <c r="AA235" s="268">
        <v>0.9411456514146</v>
      </c>
      <c r="AB235" s="268">
        <v>0.959714880666346</v>
      </c>
      <c r="AC235" s="295">
        <v>-0.0185692292517463</v>
      </c>
    </row>
    <row r="236" spans="1:29">
      <c r="A236" s="297" t="s">
        <v>400</v>
      </c>
      <c r="B236" s="299" t="s">
        <v>3316</v>
      </c>
      <c r="C236" s="293" t="s">
        <v>422</v>
      </c>
      <c r="D236" s="299" t="s">
        <v>423</v>
      </c>
      <c r="E236" s="263">
        <v>9587</v>
      </c>
      <c r="F236" s="266">
        <v>9265</v>
      </c>
      <c r="G236" s="266">
        <v>322</v>
      </c>
      <c r="H236" s="264">
        <v>10461</v>
      </c>
      <c r="I236" s="264">
        <v>10067</v>
      </c>
      <c r="J236" s="264">
        <v>394</v>
      </c>
      <c r="K236" s="264">
        <v>10029</v>
      </c>
      <c r="L236" s="264">
        <v>9713</v>
      </c>
      <c r="M236" s="264">
        <v>316</v>
      </c>
      <c r="N236" s="294">
        <v>0.93</v>
      </c>
      <c r="O236" s="266">
        <v>9587</v>
      </c>
      <c r="P236" s="266">
        <v>9265</v>
      </c>
      <c r="Q236" s="266">
        <v>322</v>
      </c>
      <c r="R236" s="267">
        <v>0.966412850735371</v>
      </c>
      <c r="S236" s="267">
        <v>0.966412850735371</v>
      </c>
      <c r="T236" s="267">
        <v>0.962336296721155</v>
      </c>
      <c r="U236" s="267">
        <v>0.968491375012464</v>
      </c>
      <c r="V236" s="295">
        <v>0.00407655401421614</v>
      </c>
      <c r="W236" s="271">
        <v>59284</v>
      </c>
      <c r="X236" s="271">
        <v>57417</v>
      </c>
      <c r="Y236" s="271">
        <v>55356</v>
      </c>
      <c r="Z236" s="271">
        <v>53952</v>
      </c>
      <c r="AA236" s="268">
        <v>0.968507523109102</v>
      </c>
      <c r="AB236" s="268">
        <v>0.97463689572946</v>
      </c>
      <c r="AC236" s="295">
        <v>-0.00612937262035829</v>
      </c>
    </row>
    <row r="237" spans="1:29">
      <c r="A237" s="297" t="s">
        <v>400</v>
      </c>
      <c r="B237" s="299" t="s">
        <v>3316</v>
      </c>
      <c r="C237" s="293" t="s">
        <v>424</v>
      </c>
      <c r="D237" s="299" t="s">
        <v>425</v>
      </c>
      <c r="E237" s="263">
        <v>8659</v>
      </c>
      <c r="F237" s="266">
        <v>8426</v>
      </c>
      <c r="G237" s="266">
        <v>233</v>
      </c>
      <c r="H237" s="264">
        <v>9502</v>
      </c>
      <c r="I237" s="264">
        <v>9216</v>
      </c>
      <c r="J237" s="264">
        <v>286</v>
      </c>
      <c r="K237" s="264">
        <v>9258</v>
      </c>
      <c r="L237" s="264">
        <v>8948</v>
      </c>
      <c r="M237" s="264">
        <v>310</v>
      </c>
      <c r="N237" s="294">
        <v>0.93</v>
      </c>
      <c r="O237" s="266">
        <v>8659</v>
      </c>
      <c r="P237" s="266">
        <v>8426</v>
      </c>
      <c r="Q237" s="266">
        <v>233</v>
      </c>
      <c r="R237" s="267">
        <v>0.973091581013974</v>
      </c>
      <c r="S237" s="267">
        <v>0.973091581013974</v>
      </c>
      <c r="T237" s="267">
        <v>0.969901073458219</v>
      </c>
      <c r="U237" s="267">
        <v>0.96651544610067</v>
      </c>
      <c r="V237" s="295">
        <v>0.00319050755575456</v>
      </c>
      <c r="W237" s="271">
        <v>54198</v>
      </c>
      <c r="X237" s="271">
        <v>52811</v>
      </c>
      <c r="Y237" s="271">
        <v>47607</v>
      </c>
      <c r="Z237" s="271">
        <v>46664</v>
      </c>
      <c r="AA237" s="268">
        <v>0.974408649765674</v>
      </c>
      <c r="AB237" s="268">
        <v>0.980191988573109</v>
      </c>
      <c r="AC237" s="295">
        <v>-0.00578333880743498</v>
      </c>
    </row>
    <row r="238" spans="1:29">
      <c r="A238" s="297" t="s">
        <v>400</v>
      </c>
      <c r="B238" s="299" t="s">
        <v>3316</v>
      </c>
      <c r="C238" s="293" t="s">
        <v>426</v>
      </c>
      <c r="D238" s="299" t="s">
        <v>427</v>
      </c>
      <c r="E238" s="263">
        <v>1</v>
      </c>
      <c r="F238" s="266">
        <v>1</v>
      </c>
      <c r="G238" s="266">
        <v>0</v>
      </c>
      <c r="H238" s="264">
        <v>0</v>
      </c>
      <c r="I238" s="264">
        <v>0</v>
      </c>
      <c r="J238" s="264">
        <v>0</v>
      </c>
      <c r="K238" s="264">
        <v>0</v>
      </c>
      <c r="L238" s="264">
        <v>0</v>
      </c>
      <c r="M238" s="264">
        <v>0</v>
      </c>
      <c r="N238" s="294">
        <v>0.93</v>
      </c>
      <c r="O238" s="266">
        <v>1</v>
      </c>
      <c r="P238" s="266">
        <v>1</v>
      </c>
      <c r="Q238" s="266">
        <v>0</v>
      </c>
      <c r="R238" s="267">
        <v>1</v>
      </c>
      <c r="S238" s="267">
        <v>1</v>
      </c>
      <c r="T238" s="267">
        <v>0</v>
      </c>
      <c r="U238" s="267">
        <v>0</v>
      </c>
      <c r="V238" s="295">
        <v>1</v>
      </c>
      <c r="W238" s="271">
        <v>2</v>
      </c>
      <c r="X238" s="271">
        <v>1</v>
      </c>
      <c r="Y238" s="271">
        <v>0</v>
      </c>
      <c r="Z238" s="271">
        <v>0</v>
      </c>
      <c r="AA238" s="268">
        <v>0.5</v>
      </c>
      <c r="AB238" s="268">
        <v>0</v>
      </c>
      <c r="AC238" s="295">
        <v>0.5</v>
      </c>
    </row>
    <row r="239" spans="1:29">
      <c r="A239" s="297" t="s">
        <v>400</v>
      </c>
      <c r="B239" s="299" t="s">
        <v>3317</v>
      </c>
      <c r="C239" s="293" t="s">
        <v>428</v>
      </c>
      <c r="D239" s="299" t="s">
        <v>429</v>
      </c>
      <c r="E239" s="263">
        <v>15727</v>
      </c>
      <c r="F239" s="266">
        <v>14722</v>
      </c>
      <c r="G239" s="266">
        <v>1005</v>
      </c>
      <c r="H239" s="264">
        <v>17275</v>
      </c>
      <c r="I239" s="264">
        <v>16259</v>
      </c>
      <c r="J239" s="264">
        <v>1016</v>
      </c>
      <c r="K239" s="264">
        <v>16271</v>
      </c>
      <c r="L239" s="264">
        <v>15025</v>
      </c>
      <c r="M239" s="264">
        <v>1246</v>
      </c>
      <c r="N239" s="294">
        <v>0.93</v>
      </c>
      <c r="O239" s="266">
        <v>15727</v>
      </c>
      <c r="P239" s="266">
        <v>14722</v>
      </c>
      <c r="Q239" s="266">
        <v>1005</v>
      </c>
      <c r="R239" s="267">
        <v>0.936097157754181</v>
      </c>
      <c r="S239" s="267">
        <v>0.936097157754181</v>
      </c>
      <c r="T239" s="267">
        <v>0.941186685962373</v>
      </c>
      <c r="U239" s="267">
        <v>0.923422039210866</v>
      </c>
      <c r="V239" s="295">
        <v>-0.00508952820819275</v>
      </c>
      <c r="W239" s="271">
        <v>96258</v>
      </c>
      <c r="X239" s="271">
        <v>90256</v>
      </c>
      <c r="Y239" s="271">
        <v>84606</v>
      </c>
      <c r="Z239" s="271">
        <v>80316</v>
      </c>
      <c r="AA239" s="268">
        <v>0.937646741050094</v>
      </c>
      <c r="AB239" s="268">
        <v>0.94929437628537</v>
      </c>
      <c r="AC239" s="295">
        <v>-0.0116476352352753</v>
      </c>
    </row>
    <row r="240" spans="1:29">
      <c r="A240" s="297" t="s">
        <v>400</v>
      </c>
      <c r="B240" s="299" t="s">
        <v>3317</v>
      </c>
      <c r="C240" s="293" t="s">
        <v>430</v>
      </c>
      <c r="D240" s="299" t="s">
        <v>431</v>
      </c>
      <c r="E240" s="263">
        <v>1</v>
      </c>
      <c r="F240" s="266">
        <v>0</v>
      </c>
      <c r="G240" s="266">
        <v>1</v>
      </c>
      <c r="H240" s="264">
        <v>3</v>
      </c>
      <c r="I240" s="264">
        <v>0</v>
      </c>
      <c r="J240" s="264">
        <v>3</v>
      </c>
      <c r="K240" s="264">
        <v>4</v>
      </c>
      <c r="L240" s="264">
        <v>0</v>
      </c>
      <c r="M240" s="264">
        <v>4</v>
      </c>
      <c r="N240" s="294">
        <v>0.93</v>
      </c>
      <c r="O240" s="266">
        <v>1</v>
      </c>
      <c r="P240" s="266">
        <v>0</v>
      </c>
      <c r="Q240" s="266">
        <v>1</v>
      </c>
      <c r="R240" s="267">
        <v>0</v>
      </c>
      <c r="S240" s="267">
        <v>0</v>
      </c>
      <c r="T240" s="267">
        <v>0</v>
      </c>
      <c r="U240" s="267">
        <v>0</v>
      </c>
      <c r="V240" s="295">
        <v>0</v>
      </c>
      <c r="W240" s="271">
        <v>8</v>
      </c>
      <c r="X240" s="271">
        <v>0</v>
      </c>
      <c r="Y240" s="271">
        <v>54</v>
      </c>
      <c r="Z240" s="271">
        <v>45</v>
      </c>
      <c r="AA240" s="268">
        <v>0</v>
      </c>
      <c r="AB240" s="268">
        <v>0.833333333333333</v>
      </c>
      <c r="AC240" s="295">
        <v>-0.833333333333333</v>
      </c>
    </row>
    <row r="241" spans="1:29">
      <c r="A241" s="297" t="s">
        <v>400</v>
      </c>
      <c r="B241" s="299" t="s">
        <v>3317</v>
      </c>
      <c r="C241" s="293" t="s">
        <v>432</v>
      </c>
      <c r="D241" s="299" t="s">
        <v>433</v>
      </c>
      <c r="E241" s="263">
        <v>8709</v>
      </c>
      <c r="F241" s="266">
        <v>8368</v>
      </c>
      <c r="G241" s="266">
        <v>341</v>
      </c>
      <c r="H241" s="264">
        <v>9291</v>
      </c>
      <c r="I241" s="264">
        <v>8920</v>
      </c>
      <c r="J241" s="264">
        <v>371</v>
      </c>
      <c r="K241" s="264">
        <v>8436</v>
      </c>
      <c r="L241" s="264">
        <v>8139</v>
      </c>
      <c r="M241" s="264">
        <v>297</v>
      </c>
      <c r="N241" s="294">
        <v>0.93</v>
      </c>
      <c r="O241" s="266">
        <v>8709</v>
      </c>
      <c r="P241" s="266">
        <v>8368</v>
      </c>
      <c r="Q241" s="266">
        <v>341</v>
      </c>
      <c r="R241" s="267">
        <v>0.960845102767252</v>
      </c>
      <c r="S241" s="267">
        <v>0.960845102767252</v>
      </c>
      <c r="T241" s="267">
        <v>0.960068883866107</v>
      </c>
      <c r="U241" s="267">
        <v>0.964793741109531</v>
      </c>
      <c r="V241" s="295">
        <v>0.000776218901145209</v>
      </c>
      <c r="W241" s="271">
        <v>52226</v>
      </c>
      <c r="X241" s="271">
        <v>50482</v>
      </c>
      <c r="Y241" s="271">
        <v>49679</v>
      </c>
      <c r="Z241" s="271">
        <v>48035</v>
      </c>
      <c r="AA241" s="268">
        <v>0.966606671006778</v>
      </c>
      <c r="AB241" s="268">
        <v>0.966907546448197</v>
      </c>
      <c r="AC241" s="295">
        <v>-0.000300875441419213</v>
      </c>
    </row>
    <row r="242" spans="1:29">
      <c r="A242" s="297" t="s">
        <v>400</v>
      </c>
      <c r="B242" s="299" t="s">
        <v>3314</v>
      </c>
      <c r="C242" s="293" t="s">
        <v>434</v>
      </c>
      <c r="D242" s="299" t="s">
        <v>435</v>
      </c>
      <c r="E242" s="263">
        <v>1</v>
      </c>
      <c r="F242" s="266">
        <v>0</v>
      </c>
      <c r="G242" s="266">
        <v>1</v>
      </c>
      <c r="H242" s="264">
        <v>4</v>
      </c>
      <c r="I242" s="264">
        <v>4</v>
      </c>
      <c r="J242" s="264">
        <v>0</v>
      </c>
      <c r="K242" s="264">
        <v>0</v>
      </c>
      <c r="L242" s="264">
        <v>0</v>
      </c>
      <c r="M242" s="264">
        <v>0</v>
      </c>
      <c r="N242" s="294">
        <v>0.93</v>
      </c>
      <c r="O242" s="266">
        <v>1</v>
      </c>
      <c r="P242" s="266">
        <v>0</v>
      </c>
      <c r="Q242" s="266">
        <v>1</v>
      </c>
      <c r="R242" s="267">
        <v>0</v>
      </c>
      <c r="S242" s="267">
        <v>0</v>
      </c>
      <c r="T242" s="267">
        <v>1</v>
      </c>
      <c r="U242" s="267">
        <v>0</v>
      </c>
      <c r="V242" s="295">
        <v>-1</v>
      </c>
      <c r="W242" s="271">
        <v>7</v>
      </c>
      <c r="X242" s="271">
        <v>6</v>
      </c>
      <c r="Y242" s="271">
        <v>10</v>
      </c>
      <c r="Z242" s="271">
        <v>9</v>
      </c>
      <c r="AA242" s="268">
        <v>0.857142857142857</v>
      </c>
      <c r="AB242" s="268">
        <v>0.9</v>
      </c>
      <c r="AC242" s="295">
        <v>-0.0428571428571429</v>
      </c>
    </row>
    <row r="243" spans="1:29">
      <c r="A243" s="297" t="s">
        <v>400</v>
      </c>
      <c r="B243" s="299" t="s">
        <v>3317</v>
      </c>
      <c r="C243" s="293" t="s">
        <v>436</v>
      </c>
      <c r="D243" s="299" t="s">
        <v>437</v>
      </c>
      <c r="E243" s="263">
        <v>6524</v>
      </c>
      <c r="F243" s="266">
        <v>6264</v>
      </c>
      <c r="G243" s="266">
        <v>260</v>
      </c>
      <c r="H243" s="264">
        <v>6999</v>
      </c>
      <c r="I243" s="264">
        <v>6694</v>
      </c>
      <c r="J243" s="264">
        <v>305</v>
      </c>
      <c r="K243" s="264">
        <v>6836</v>
      </c>
      <c r="L243" s="264">
        <v>6553</v>
      </c>
      <c r="M243" s="264">
        <v>283</v>
      </c>
      <c r="N243" s="294">
        <v>0.93</v>
      </c>
      <c r="O243" s="266">
        <v>6524</v>
      </c>
      <c r="P243" s="266">
        <v>6264</v>
      </c>
      <c r="Q243" s="266">
        <v>260</v>
      </c>
      <c r="R243" s="267">
        <v>0.960147148988351</v>
      </c>
      <c r="S243" s="267">
        <v>0.960147148988351</v>
      </c>
      <c r="T243" s="267">
        <v>0.956422346049436</v>
      </c>
      <c r="U243" s="267">
        <v>0.958601521357519</v>
      </c>
      <c r="V243" s="295">
        <v>0.00372480293891508</v>
      </c>
      <c r="W243" s="271">
        <v>40783</v>
      </c>
      <c r="X243" s="271">
        <v>39306</v>
      </c>
      <c r="Y243" s="271">
        <v>38038</v>
      </c>
      <c r="Z243" s="271">
        <v>36788</v>
      </c>
      <c r="AA243" s="268">
        <v>0.963783929578501</v>
      </c>
      <c r="AB243" s="268">
        <v>0.967138125032862</v>
      </c>
      <c r="AC243" s="295">
        <v>-0.003354195454361</v>
      </c>
    </row>
    <row r="244" spans="1:29">
      <c r="A244" s="297" t="s">
        <v>400</v>
      </c>
      <c r="B244" s="299" t="s">
        <v>3318</v>
      </c>
      <c r="C244" s="293" t="s">
        <v>438</v>
      </c>
      <c r="D244" s="299" t="s">
        <v>439</v>
      </c>
      <c r="E244" s="263">
        <v>11514</v>
      </c>
      <c r="F244" s="266">
        <v>10622</v>
      </c>
      <c r="G244" s="266">
        <v>892</v>
      </c>
      <c r="H244" s="264">
        <v>13117</v>
      </c>
      <c r="I244" s="264">
        <v>12201</v>
      </c>
      <c r="J244" s="264">
        <v>916</v>
      </c>
      <c r="K244" s="264">
        <v>12117</v>
      </c>
      <c r="L244" s="264">
        <v>11291</v>
      </c>
      <c r="M244" s="264">
        <v>826</v>
      </c>
      <c r="N244" s="294">
        <v>0.93</v>
      </c>
      <c r="O244" s="266">
        <v>11514</v>
      </c>
      <c r="P244" s="266">
        <v>10622</v>
      </c>
      <c r="Q244" s="266">
        <v>892</v>
      </c>
      <c r="R244" s="267">
        <v>0.922529095014765</v>
      </c>
      <c r="S244" s="267">
        <v>0.922529095014765</v>
      </c>
      <c r="T244" s="267">
        <v>0.930166958908287</v>
      </c>
      <c r="U244" s="267">
        <v>0.931831311380705</v>
      </c>
      <c r="V244" s="295">
        <v>-0.00763786389352228</v>
      </c>
      <c r="W244" s="271">
        <v>75011</v>
      </c>
      <c r="X244" s="271">
        <v>70076</v>
      </c>
      <c r="Y244" s="271">
        <v>71024</v>
      </c>
      <c r="Z244" s="271">
        <v>65491</v>
      </c>
      <c r="AA244" s="268">
        <v>0.934209649251443</v>
      </c>
      <c r="AB244" s="268">
        <v>0.922096756026132</v>
      </c>
      <c r="AC244" s="295">
        <v>0.0121128932253111</v>
      </c>
    </row>
    <row r="245" spans="1:29">
      <c r="A245" s="297" t="s">
        <v>400</v>
      </c>
      <c r="B245" s="299" t="s">
        <v>3318</v>
      </c>
      <c r="C245" s="293" t="s">
        <v>440</v>
      </c>
      <c r="D245" s="299" t="s">
        <v>441</v>
      </c>
      <c r="E245" s="263">
        <v>9</v>
      </c>
      <c r="F245" s="266">
        <v>2</v>
      </c>
      <c r="G245" s="266">
        <v>7</v>
      </c>
      <c r="H245" s="264">
        <v>8</v>
      </c>
      <c r="I245" s="264">
        <v>7</v>
      </c>
      <c r="J245" s="264">
        <v>1</v>
      </c>
      <c r="K245" s="264">
        <v>28</v>
      </c>
      <c r="L245" s="264">
        <v>24</v>
      </c>
      <c r="M245" s="264">
        <v>4</v>
      </c>
      <c r="N245" s="294">
        <v>0.93</v>
      </c>
      <c r="O245" s="266">
        <v>9</v>
      </c>
      <c r="P245" s="266">
        <v>2</v>
      </c>
      <c r="Q245" s="266">
        <v>7</v>
      </c>
      <c r="R245" s="267">
        <v>0.222222222222222</v>
      </c>
      <c r="S245" s="267">
        <v>0.222222222222222</v>
      </c>
      <c r="T245" s="267">
        <v>0.875</v>
      </c>
      <c r="U245" s="267">
        <v>0.857142857142857</v>
      </c>
      <c r="V245" s="295">
        <v>-0.652777777777778</v>
      </c>
      <c r="W245" s="271">
        <v>107</v>
      </c>
      <c r="X245" s="271">
        <v>85</v>
      </c>
      <c r="Y245" s="271">
        <v>57</v>
      </c>
      <c r="Z245" s="271">
        <v>42</v>
      </c>
      <c r="AA245" s="268">
        <v>0.794392523364486</v>
      </c>
      <c r="AB245" s="268">
        <v>0.736842105263158</v>
      </c>
      <c r="AC245" s="295">
        <v>0.0575504181013281</v>
      </c>
    </row>
    <row r="246" spans="1:29">
      <c r="A246" s="297" t="s">
        <v>400</v>
      </c>
      <c r="B246" s="299" t="s">
        <v>3316</v>
      </c>
      <c r="C246" s="293" t="s">
        <v>442</v>
      </c>
      <c r="D246" s="299" t="s">
        <v>443</v>
      </c>
      <c r="E246" s="263">
        <v>18265</v>
      </c>
      <c r="F246" s="266">
        <v>17464</v>
      </c>
      <c r="G246" s="266">
        <v>801</v>
      </c>
      <c r="H246" s="264">
        <v>19325</v>
      </c>
      <c r="I246" s="264">
        <v>18457</v>
      </c>
      <c r="J246" s="264">
        <v>868</v>
      </c>
      <c r="K246" s="264">
        <v>18885</v>
      </c>
      <c r="L246" s="264">
        <v>18079</v>
      </c>
      <c r="M246" s="264">
        <v>806</v>
      </c>
      <c r="N246" s="294">
        <v>0.93</v>
      </c>
      <c r="O246" s="266">
        <v>18265</v>
      </c>
      <c r="P246" s="266">
        <v>17464</v>
      </c>
      <c r="Q246" s="266">
        <v>801</v>
      </c>
      <c r="R246" s="267">
        <v>0.956145633725705</v>
      </c>
      <c r="S246" s="267">
        <v>0.956145633725705</v>
      </c>
      <c r="T246" s="267">
        <v>0.955084087968952</v>
      </c>
      <c r="U246" s="267">
        <v>0.957320624834525</v>
      </c>
      <c r="V246" s="295">
        <v>0.00106154575675277</v>
      </c>
      <c r="W246" s="271">
        <v>108947</v>
      </c>
      <c r="X246" s="271">
        <v>104328</v>
      </c>
      <c r="Y246" s="271">
        <v>96043</v>
      </c>
      <c r="Z246" s="271">
        <v>92429</v>
      </c>
      <c r="AA246" s="268">
        <v>0.95760323827182</v>
      </c>
      <c r="AB246" s="268">
        <v>0.96237102131337</v>
      </c>
      <c r="AC246" s="295">
        <v>-0.00476778304154979</v>
      </c>
    </row>
    <row r="247" spans="1:29">
      <c r="A247" s="297" t="s">
        <v>400</v>
      </c>
      <c r="B247" s="299" t="s">
        <v>3313</v>
      </c>
      <c r="C247" s="293" t="s">
        <v>444</v>
      </c>
      <c r="D247" s="299" t="s">
        <v>445</v>
      </c>
      <c r="E247" s="263">
        <v>13809</v>
      </c>
      <c r="F247" s="266">
        <v>13188</v>
      </c>
      <c r="G247" s="266">
        <v>621</v>
      </c>
      <c r="H247" s="264">
        <v>15415</v>
      </c>
      <c r="I247" s="264">
        <v>14746</v>
      </c>
      <c r="J247" s="264">
        <v>669</v>
      </c>
      <c r="K247" s="264">
        <v>14937</v>
      </c>
      <c r="L247" s="264">
        <v>14142</v>
      </c>
      <c r="M247" s="264">
        <v>795</v>
      </c>
      <c r="N247" s="294">
        <v>0.93</v>
      </c>
      <c r="O247" s="266">
        <v>13809</v>
      </c>
      <c r="P247" s="266">
        <v>13188</v>
      </c>
      <c r="Q247" s="266">
        <v>621</v>
      </c>
      <c r="R247" s="267">
        <v>0.955029328698675</v>
      </c>
      <c r="S247" s="267">
        <v>0.955029328698675</v>
      </c>
      <c r="T247" s="267">
        <v>0.956600713590658</v>
      </c>
      <c r="U247" s="267">
        <v>0.946776461136774</v>
      </c>
      <c r="V247" s="295">
        <v>-0.00157138489198372</v>
      </c>
      <c r="W247" s="271">
        <v>86746</v>
      </c>
      <c r="X247" s="271">
        <v>83023</v>
      </c>
      <c r="Y247" s="271">
        <v>78179</v>
      </c>
      <c r="Z247" s="271">
        <v>75371</v>
      </c>
      <c r="AA247" s="268">
        <v>0.957081594540382</v>
      </c>
      <c r="AB247" s="268">
        <v>0.964082426226992</v>
      </c>
      <c r="AC247" s="295">
        <v>-0.0070008316866097</v>
      </c>
    </row>
    <row r="248" spans="1:29">
      <c r="A248" s="297" t="s">
        <v>400</v>
      </c>
      <c r="B248" s="299" t="s">
        <v>3316</v>
      </c>
      <c r="C248" s="293" t="s">
        <v>446</v>
      </c>
      <c r="D248" s="299" t="s">
        <v>447</v>
      </c>
      <c r="E248" s="263">
        <v>15663</v>
      </c>
      <c r="F248" s="266">
        <v>15004</v>
      </c>
      <c r="G248" s="266">
        <v>659</v>
      </c>
      <c r="H248" s="264">
        <v>17459</v>
      </c>
      <c r="I248" s="264">
        <v>16686</v>
      </c>
      <c r="J248" s="264">
        <v>773</v>
      </c>
      <c r="K248" s="264">
        <v>16939</v>
      </c>
      <c r="L248" s="264">
        <v>16310</v>
      </c>
      <c r="M248" s="264">
        <v>629</v>
      </c>
      <c r="N248" s="294">
        <v>0.93</v>
      </c>
      <c r="O248" s="266">
        <v>15663</v>
      </c>
      <c r="P248" s="266">
        <v>15004</v>
      </c>
      <c r="Q248" s="266">
        <v>659</v>
      </c>
      <c r="R248" s="267">
        <v>0.957926323182021</v>
      </c>
      <c r="S248" s="267">
        <v>0.957926323182021</v>
      </c>
      <c r="T248" s="267">
        <v>0.955724841056189</v>
      </c>
      <c r="U248" s="267">
        <v>0.962866757187555</v>
      </c>
      <c r="V248" s="295">
        <v>0.00220148212583249</v>
      </c>
      <c r="W248" s="271">
        <v>98228</v>
      </c>
      <c r="X248" s="271">
        <v>94370</v>
      </c>
      <c r="Y248" s="271">
        <v>89273</v>
      </c>
      <c r="Z248" s="271">
        <v>86342</v>
      </c>
      <c r="AA248" s="268">
        <v>0.960724029808201</v>
      </c>
      <c r="AB248" s="268">
        <v>0.967168124740963</v>
      </c>
      <c r="AC248" s="295">
        <v>-0.00644409493276177</v>
      </c>
    </row>
    <row r="249" spans="1:29">
      <c r="A249" s="297" t="s">
        <v>400</v>
      </c>
      <c r="B249" s="299" t="s">
        <v>3313</v>
      </c>
      <c r="C249" s="293" t="s">
        <v>448</v>
      </c>
      <c r="D249" s="299" t="s">
        <v>449</v>
      </c>
      <c r="E249" s="263">
        <v>7102</v>
      </c>
      <c r="F249" s="266">
        <v>6746</v>
      </c>
      <c r="G249" s="266">
        <v>356</v>
      </c>
      <c r="H249" s="264">
        <v>7851</v>
      </c>
      <c r="I249" s="264">
        <v>7584</v>
      </c>
      <c r="J249" s="264">
        <v>267</v>
      </c>
      <c r="K249" s="264">
        <v>7597</v>
      </c>
      <c r="L249" s="264">
        <v>7427</v>
      </c>
      <c r="M249" s="264">
        <v>170</v>
      </c>
      <c r="N249" s="294">
        <v>0.93</v>
      </c>
      <c r="O249" s="266">
        <v>7102</v>
      </c>
      <c r="P249" s="266">
        <v>6746</v>
      </c>
      <c r="Q249" s="266">
        <v>356</v>
      </c>
      <c r="R249" s="267">
        <v>0.949873275133765</v>
      </c>
      <c r="S249" s="267">
        <v>0.949873275133765</v>
      </c>
      <c r="T249" s="267">
        <v>0.965991593427589</v>
      </c>
      <c r="U249" s="267">
        <v>0.977622745820719</v>
      </c>
      <c r="V249" s="295">
        <v>-0.0161183182938237</v>
      </c>
      <c r="W249" s="271">
        <v>44553</v>
      </c>
      <c r="X249" s="271">
        <v>43239</v>
      </c>
      <c r="Y249" s="271">
        <v>40547</v>
      </c>
      <c r="Z249" s="271">
        <v>39738</v>
      </c>
      <c r="AA249" s="268">
        <v>0.970507036563194</v>
      </c>
      <c r="AB249" s="268">
        <v>0.980047845709917</v>
      </c>
      <c r="AC249" s="295">
        <v>-0.00954080914672251</v>
      </c>
    </row>
    <row r="250" spans="1:29">
      <c r="A250" s="297" t="s">
        <v>400</v>
      </c>
      <c r="B250" s="299" t="s">
        <v>3316</v>
      </c>
      <c r="C250" s="293" t="s">
        <v>450</v>
      </c>
      <c r="D250" s="299" t="s">
        <v>451</v>
      </c>
      <c r="E250" s="263">
        <v>10770</v>
      </c>
      <c r="F250" s="266">
        <v>10359</v>
      </c>
      <c r="G250" s="266">
        <v>411</v>
      </c>
      <c r="H250" s="264">
        <v>12050</v>
      </c>
      <c r="I250" s="264">
        <v>11567</v>
      </c>
      <c r="J250" s="264">
        <v>483</v>
      </c>
      <c r="K250" s="264">
        <v>11661</v>
      </c>
      <c r="L250" s="264">
        <v>11265</v>
      </c>
      <c r="M250" s="264">
        <v>396</v>
      </c>
      <c r="N250" s="294">
        <v>0.93</v>
      </c>
      <c r="O250" s="266">
        <v>10770</v>
      </c>
      <c r="P250" s="266">
        <v>10359</v>
      </c>
      <c r="Q250" s="266">
        <v>411</v>
      </c>
      <c r="R250" s="267">
        <v>0.961838440111421</v>
      </c>
      <c r="S250" s="267">
        <v>0.961838440111421</v>
      </c>
      <c r="T250" s="267">
        <v>0.959917012448133</v>
      </c>
      <c r="U250" s="267">
        <v>0.966040648314896</v>
      </c>
      <c r="V250" s="295">
        <v>0.00192142766328784</v>
      </c>
      <c r="W250" s="271">
        <v>68095</v>
      </c>
      <c r="X250" s="271">
        <v>65596</v>
      </c>
      <c r="Y250" s="271">
        <v>60956</v>
      </c>
      <c r="Z250" s="271">
        <v>59125</v>
      </c>
      <c r="AA250" s="268">
        <v>0.963301270284162</v>
      </c>
      <c r="AB250" s="268">
        <v>0.969961939759827</v>
      </c>
      <c r="AC250" s="295">
        <v>-0.00666066947566502</v>
      </c>
    </row>
    <row r="251" spans="1:29">
      <c r="A251" s="297" t="s">
        <v>400</v>
      </c>
      <c r="B251" s="299" t="s">
        <v>3314</v>
      </c>
      <c r="C251" s="293" t="s">
        <v>452</v>
      </c>
      <c r="D251" s="299" t="s">
        <v>453</v>
      </c>
      <c r="E251" s="263">
        <v>8986</v>
      </c>
      <c r="F251" s="266">
        <v>8557</v>
      </c>
      <c r="G251" s="266">
        <v>429</v>
      </c>
      <c r="H251" s="264">
        <v>9902</v>
      </c>
      <c r="I251" s="264">
        <v>9439</v>
      </c>
      <c r="J251" s="264">
        <v>463</v>
      </c>
      <c r="K251" s="264">
        <v>9862</v>
      </c>
      <c r="L251" s="264">
        <v>9438</v>
      </c>
      <c r="M251" s="264">
        <v>424</v>
      </c>
      <c r="N251" s="294">
        <v>0.93</v>
      </c>
      <c r="O251" s="266">
        <v>8986</v>
      </c>
      <c r="P251" s="266">
        <v>8557</v>
      </c>
      <c r="Q251" s="266">
        <v>429</v>
      </c>
      <c r="R251" s="267">
        <v>0.952259069663922</v>
      </c>
      <c r="S251" s="267">
        <v>0.952259069663922</v>
      </c>
      <c r="T251" s="267">
        <v>0.953241769339527</v>
      </c>
      <c r="U251" s="267">
        <v>0.957006692354492</v>
      </c>
      <c r="V251" s="295">
        <v>-0.000982699675605714</v>
      </c>
      <c r="W251" s="271">
        <v>57264</v>
      </c>
      <c r="X251" s="271">
        <v>55140</v>
      </c>
      <c r="Y251" s="271">
        <v>52079</v>
      </c>
      <c r="Z251" s="271">
        <v>50994</v>
      </c>
      <c r="AA251" s="268">
        <v>0.962908633696563</v>
      </c>
      <c r="AB251" s="268">
        <v>0.979166266633384</v>
      </c>
      <c r="AC251" s="295">
        <v>-0.0162576329368206</v>
      </c>
    </row>
    <row r="252" spans="1:29">
      <c r="A252" s="297" t="s">
        <v>400</v>
      </c>
      <c r="B252" s="299" t="s">
        <v>3313</v>
      </c>
      <c r="C252" s="293" t="s">
        <v>454</v>
      </c>
      <c r="D252" s="299" t="s">
        <v>455</v>
      </c>
      <c r="E252" s="263">
        <v>11621</v>
      </c>
      <c r="F252" s="266">
        <v>11025</v>
      </c>
      <c r="G252" s="266">
        <v>596</v>
      </c>
      <c r="H252" s="264">
        <v>13253</v>
      </c>
      <c r="I252" s="264">
        <v>12439</v>
      </c>
      <c r="J252" s="264">
        <v>814</v>
      </c>
      <c r="K252" s="264">
        <v>13119</v>
      </c>
      <c r="L252" s="264">
        <v>12457</v>
      </c>
      <c r="M252" s="264">
        <v>662</v>
      </c>
      <c r="N252" s="294">
        <v>0.93</v>
      </c>
      <c r="O252" s="266">
        <v>11621</v>
      </c>
      <c r="P252" s="266">
        <v>11025</v>
      </c>
      <c r="Q252" s="266">
        <v>596</v>
      </c>
      <c r="R252" s="267">
        <v>0.948713535840289</v>
      </c>
      <c r="S252" s="267">
        <v>0.948713535840289</v>
      </c>
      <c r="T252" s="267">
        <v>0.938579944163586</v>
      </c>
      <c r="U252" s="267">
        <v>0.949538836801585</v>
      </c>
      <c r="V252" s="295">
        <v>0.0101335916767036</v>
      </c>
      <c r="W252" s="271">
        <v>74727</v>
      </c>
      <c r="X252" s="271">
        <v>70952</v>
      </c>
      <c r="Y252" s="271">
        <v>67842</v>
      </c>
      <c r="Z252" s="271">
        <v>65089</v>
      </c>
      <c r="AA252" s="268">
        <v>0.949482784000428</v>
      </c>
      <c r="AB252" s="268">
        <v>0.959420418030129</v>
      </c>
      <c r="AC252" s="295">
        <v>-0.0099376340297006</v>
      </c>
    </row>
    <row r="253" spans="1:29">
      <c r="A253" s="297" t="s">
        <v>400</v>
      </c>
      <c r="B253" s="299" t="s">
        <v>3317</v>
      </c>
      <c r="C253" s="293" t="s">
        <v>456</v>
      </c>
      <c r="D253" s="299" t="s">
        <v>457</v>
      </c>
      <c r="E253" s="263">
        <v>10853</v>
      </c>
      <c r="F253" s="266">
        <v>10432</v>
      </c>
      <c r="G253" s="266">
        <v>421</v>
      </c>
      <c r="H253" s="264">
        <v>11560</v>
      </c>
      <c r="I253" s="264">
        <v>11047</v>
      </c>
      <c r="J253" s="264">
        <v>513</v>
      </c>
      <c r="K253" s="264">
        <v>11326</v>
      </c>
      <c r="L253" s="264">
        <v>10874</v>
      </c>
      <c r="M253" s="264">
        <v>452</v>
      </c>
      <c r="N253" s="294">
        <v>0.93</v>
      </c>
      <c r="O253" s="266">
        <v>10853</v>
      </c>
      <c r="P253" s="266">
        <v>10432</v>
      </c>
      <c r="Q253" s="266">
        <v>421</v>
      </c>
      <c r="R253" s="267">
        <v>0.961208882336681</v>
      </c>
      <c r="S253" s="267">
        <v>0.961208882336681</v>
      </c>
      <c r="T253" s="267">
        <v>0.955622837370242</v>
      </c>
      <c r="U253" s="267">
        <v>0.96009182412149</v>
      </c>
      <c r="V253" s="295">
        <v>0.00558604496643889</v>
      </c>
      <c r="W253" s="271">
        <v>66824</v>
      </c>
      <c r="X253" s="271">
        <v>64203</v>
      </c>
      <c r="Y253" s="271">
        <v>59023</v>
      </c>
      <c r="Z253" s="271">
        <v>56962</v>
      </c>
      <c r="AA253" s="268">
        <v>0.960777564946726</v>
      </c>
      <c r="AB253" s="268">
        <v>0.965081408942277</v>
      </c>
      <c r="AC253" s="295">
        <v>-0.00430384399555106</v>
      </c>
    </row>
    <row r="254" spans="1:29">
      <c r="A254" s="297" t="s">
        <v>400</v>
      </c>
      <c r="B254" s="299" t="s">
        <v>3318</v>
      </c>
      <c r="C254" s="293" t="s">
        <v>458</v>
      </c>
      <c r="D254" s="299" t="s">
        <v>459</v>
      </c>
      <c r="E254" s="263">
        <v>15525</v>
      </c>
      <c r="F254" s="266">
        <v>14591</v>
      </c>
      <c r="G254" s="266">
        <v>934</v>
      </c>
      <c r="H254" s="264">
        <v>18028</v>
      </c>
      <c r="I254" s="264">
        <v>17082</v>
      </c>
      <c r="J254" s="264">
        <v>946</v>
      </c>
      <c r="K254" s="264">
        <v>17419</v>
      </c>
      <c r="L254" s="264">
        <v>16797</v>
      </c>
      <c r="M254" s="264">
        <v>622</v>
      </c>
      <c r="N254" s="294">
        <v>0.93</v>
      </c>
      <c r="O254" s="266">
        <v>15525</v>
      </c>
      <c r="P254" s="266">
        <v>14591</v>
      </c>
      <c r="Q254" s="266">
        <v>934</v>
      </c>
      <c r="R254" s="267">
        <v>0.939838969404187</v>
      </c>
      <c r="S254" s="267">
        <v>0.939838969404187</v>
      </c>
      <c r="T254" s="267">
        <v>0.947526070556912</v>
      </c>
      <c r="U254" s="267">
        <v>0.964291865204662</v>
      </c>
      <c r="V254" s="295">
        <v>-0.00768710115272475</v>
      </c>
      <c r="W254" s="271">
        <v>102768</v>
      </c>
      <c r="X254" s="271">
        <v>98150</v>
      </c>
      <c r="Y254" s="271">
        <v>96542</v>
      </c>
      <c r="Z254" s="271">
        <v>91449</v>
      </c>
      <c r="AA254" s="268">
        <v>0.955063833099798</v>
      </c>
      <c r="AB254" s="268">
        <v>0.947245758322803</v>
      </c>
      <c r="AC254" s="295">
        <v>0.00781807477699503</v>
      </c>
    </row>
    <row r="255" spans="1:29">
      <c r="A255" s="297" t="s">
        <v>400</v>
      </c>
      <c r="B255" s="299" t="s">
        <v>3318</v>
      </c>
      <c r="C255" s="293" t="s">
        <v>460</v>
      </c>
      <c r="D255" s="299" t="s">
        <v>461</v>
      </c>
      <c r="E255" s="263">
        <v>12350</v>
      </c>
      <c r="F255" s="266">
        <v>11818</v>
      </c>
      <c r="G255" s="266">
        <v>532</v>
      </c>
      <c r="H255" s="264">
        <v>14504</v>
      </c>
      <c r="I255" s="264">
        <v>13909</v>
      </c>
      <c r="J255" s="264">
        <v>595</v>
      </c>
      <c r="K255" s="264">
        <v>14057</v>
      </c>
      <c r="L255" s="264">
        <v>13510</v>
      </c>
      <c r="M255" s="264">
        <v>547</v>
      </c>
      <c r="N255" s="294">
        <v>0.93</v>
      </c>
      <c r="O255" s="266">
        <v>12350</v>
      </c>
      <c r="P255" s="266">
        <v>11818</v>
      </c>
      <c r="Q255" s="266">
        <v>532</v>
      </c>
      <c r="R255" s="267">
        <v>0.956923076923077</v>
      </c>
      <c r="S255" s="267">
        <v>0.956923076923077</v>
      </c>
      <c r="T255" s="267">
        <v>0.958976833976834</v>
      </c>
      <c r="U255" s="267">
        <v>0.961087002916696</v>
      </c>
      <c r="V255" s="295">
        <v>-0.0020537570537571</v>
      </c>
      <c r="W255" s="271">
        <v>82598</v>
      </c>
      <c r="X255" s="271">
        <v>79621</v>
      </c>
      <c r="Y255" s="271">
        <v>73196</v>
      </c>
      <c r="Z255" s="271">
        <v>71352</v>
      </c>
      <c r="AA255" s="268">
        <v>0.9639579650839</v>
      </c>
      <c r="AB255" s="268">
        <v>0.974807366522761</v>
      </c>
      <c r="AC255" s="295">
        <v>-0.0108494014388605</v>
      </c>
    </row>
    <row r="256" spans="1:29">
      <c r="A256" s="297" t="s">
        <v>400</v>
      </c>
      <c r="B256" s="299" t="s">
        <v>3316</v>
      </c>
      <c r="C256" s="293" t="s">
        <v>462</v>
      </c>
      <c r="D256" s="299" t="s">
        <v>463</v>
      </c>
      <c r="E256" s="263">
        <v>19332</v>
      </c>
      <c r="F256" s="266">
        <v>18647</v>
      </c>
      <c r="G256" s="266">
        <v>685</v>
      </c>
      <c r="H256" s="264">
        <v>20454</v>
      </c>
      <c r="I256" s="264">
        <v>19892</v>
      </c>
      <c r="J256" s="264">
        <v>562</v>
      </c>
      <c r="K256" s="264">
        <v>19723</v>
      </c>
      <c r="L256" s="264">
        <v>19155</v>
      </c>
      <c r="M256" s="264">
        <v>568</v>
      </c>
      <c r="N256" s="294">
        <v>0.93</v>
      </c>
      <c r="O256" s="266">
        <v>19332</v>
      </c>
      <c r="P256" s="266">
        <v>18647</v>
      </c>
      <c r="Q256" s="266">
        <v>685</v>
      </c>
      <c r="R256" s="267">
        <v>0.964566521829092</v>
      </c>
      <c r="S256" s="267">
        <v>0.964566521829092</v>
      </c>
      <c r="T256" s="267">
        <v>0.972523711743424</v>
      </c>
      <c r="U256" s="267">
        <v>0.971201135729859</v>
      </c>
      <c r="V256" s="295">
        <v>-0.00795718991433259</v>
      </c>
      <c r="W256" s="271">
        <v>116963</v>
      </c>
      <c r="X256" s="271">
        <v>113069</v>
      </c>
      <c r="Y256" s="271">
        <v>107667</v>
      </c>
      <c r="Z256" s="271">
        <v>103578</v>
      </c>
      <c r="AA256" s="268">
        <v>0.966707420295307</v>
      </c>
      <c r="AB256" s="268">
        <v>0.962021789406225</v>
      </c>
      <c r="AC256" s="295">
        <v>0.00468563088908236</v>
      </c>
    </row>
    <row r="257" spans="1:29">
      <c r="A257" s="297" t="s">
        <v>400</v>
      </c>
      <c r="B257" s="299" t="s">
        <v>3313</v>
      </c>
      <c r="C257" s="293" t="s">
        <v>464</v>
      </c>
      <c r="D257" s="299" t="s">
        <v>465</v>
      </c>
      <c r="E257" s="263">
        <v>10525</v>
      </c>
      <c r="F257" s="266">
        <v>10111</v>
      </c>
      <c r="G257" s="266">
        <v>414</v>
      </c>
      <c r="H257" s="264">
        <v>11626</v>
      </c>
      <c r="I257" s="264">
        <v>11112</v>
      </c>
      <c r="J257" s="264">
        <v>514</v>
      </c>
      <c r="K257" s="264">
        <v>11173</v>
      </c>
      <c r="L257" s="264">
        <v>10636</v>
      </c>
      <c r="M257" s="264">
        <v>537</v>
      </c>
      <c r="N257" s="294">
        <v>0.93</v>
      </c>
      <c r="O257" s="266">
        <v>10525</v>
      </c>
      <c r="P257" s="266">
        <v>10111</v>
      </c>
      <c r="Q257" s="266">
        <v>414</v>
      </c>
      <c r="R257" s="267">
        <v>0.960665083135392</v>
      </c>
      <c r="S257" s="267">
        <v>0.960665083135392</v>
      </c>
      <c r="T257" s="267">
        <v>0.955788749354894</v>
      </c>
      <c r="U257" s="267">
        <v>0.951937706972165</v>
      </c>
      <c r="V257" s="295">
        <v>0.00487633378049768</v>
      </c>
      <c r="W257" s="271">
        <v>66428</v>
      </c>
      <c r="X257" s="271">
        <v>63354</v>
      </c>
      <c r="Y257" s="271">
        <v>60310</v>
      </c>
      <c r="Z257" s="271">
        <v>58018</v>
      </c>
      <c r="AA257" s="268">
        <v>0.953724333112543</v>
      </c>
      <c r="AB257" s="268">
        <v>0.961996352180401</v>
      </c>
      <c r="AC257" s="295">
        <v>-0.00827201906785835</v>
      </c>
    </row>
    <row r="258" spans="1:29">
      <c r="A258" s="297" t="s">
        <v>400</v>
      </c>
      <c r="B258" s="299" t="s">
        <v>3319</v>
      </c>
      <c r="C258" s="293" t="s">
        <v>466</v>
      </c>
      <c r="D258" s="299" t="s">
        <v>467</v>
      </c>
      <c r="E258" s="263">
        <v>9729</v>
      </c>
      <c r="F258" s="266">
        <v>9311</v>
      </c>
      <c r="G258" s="266">
        <v>418</v>
      </c>
      <c r="H258" s="264">
        <v>10329</v>
      </c>
      <c r="I258" s="264">
        <v>9945</v>
      </c>
      <c r="J258" s="264">
        <v>384</v>
      </c>
      <c r="K258" s="264">
        <v>9847</v>
      </c>
      <c r="L258" s="264">
        <v>9386</v>
      </c>
      <c r="M258" s="264">
        <v>461</v>
      </c>
      <c r="N258" s="294">
        <v>0.93</v>
      </c>
      <c r="O258" s="266">
        <v>9729</v>
      </c>
      <c r="P258" s="266">
        <v>9311</v>
      </c>
      <c r="Q258" s="266">
        <v>418</v>
      </c>
      <c r="R258" s="267">
        <v>0.957035666563881</v>
      </c>
      <c r="S258" s="267">
        <v>0.957035666563881</v>
      </c>
      <c r="T258" s="267">
        <v>0.96282311937264</v>
      </c>
      <c r="U258" s="267">
        <v>0.953183710774855</v>
      </c>
      <c r="V258" s="295">
        <v>-0.00578745280875892</v>
      </c>
      <c r="W258" s="271">
        <v>59236</v>
      </c>
      <c r="X258" s="271">
        <v>56775</v>
      </c>
      <c r="Y258" s="271">
        <v>57243</v>
      </c>
      <c r="Z258" s="271">
        <v>55152</v>
      </c>
      <c r="AA258" s="268">
        <v>0.958454318319941</v>
      </c>
      <c r="AB258" s="268">
        <v>0.963471516167916</v>
      </c>
      <c r="AC258" s="295">
        <v>-0.00501719784797516</v>
      </c>
    </row>
    <row r="259" spans="1:29">
      <c r="A259" s="297" t="s">
        <v>400</v>
      </c>
      <c r="B259" s="299" t="s">
        <v>3319</v>
      </c>
      <c r="C259" s="293" t="s">
        <v>468</v>
      </c>
      <c r="D259" s="299" t="s">
        <v>469</v>
      </c>
      <c r="E259" s="263">
        <v>13600</v>
      </c>
      <c r="F259" s="266">
        <v>12716</v>
      </c>
      <c r="G259" s="266">
        <v>884</v>
      </c>
      <c r="H259" s="264">
        <v>14333</v>
      </c>
      <c r="I259" s="264">
        <v>13429</v>
      </c>
      <c r="J259" s="264">
        <v>904</v>
      </c>
      <c r="K259" s="264">
        <v>14131</v>
      </c>
      <c r="L259" s="264">
        <v>13495</v>
      </c>
      <c r="M259" s="264">
        <v>636</v>
      </c>
      <c r="N259" s="294">
        <v>0.93</v>
      </c>
      <c r="O259" s="266">
        <v>13600</v>
      </c>
      <c r="P259" s="266">
        <v>12716</v>
      </c>
      <c r="Q259" s="266">
        <v>884</v>
      </c>
      <c r="R259" s="267">
        <v>0.935</v>
      </c>
      <c r="S259" s="267">
        <v>0.935</v>
      </c>
      <c r="T259" s="267">
        <v>0.936928765785251</v>
      </c>
      <c r="U259" s="267">
        <v>0.954992569527988</v>
      </c>
      <c r="V259" s="295">
        <v>-0.00192876578525081</v>
      </c>
      <c r="W259" s="271">
        <v>80100</v>
      </c>
      <c r="X259" s="271">
        <v>75644</v>
      </c>
      <c r="Y259" s="271">
        <v>73805</v>
      </c>
      <c r="Z259" s="271">
        <v>70595</v>
      </c>
      <c r="AA259" s="268">
        <v>0.944369538077403</v>
      </c>
      <c r="AB259" s="268">
        <v>0.956507011720073</v>
      </c>
      <c r="AC259" s="295">
        <v>-0.0121374736426699</v>
      </c>
    </row>
    <row r="260" spans="1:29">
      <c r="A260" s="297" t="s">
        <v>400</v>
      </c>
      <c r="B260" s="299" t="s">
        <v>3318</v>
      </c>
      <c r="C260" s="293" t="s">
        <v>470</v>
      </c>
      <c r="D260" s="299" t="s">
        <v>471</v>
      </c>
      <c r="E260" s="263">
        <v>9698</v>
      </c>
      <c r="F260" s="266">
        <v>9381</v>
      </c>
      <c r="G260" s="266">
        <v>317</v>
      </c>
      <c r="H260" s="264">
        <v>11092</v>
      </c>
      <c r="I260" s="264">
        <v>10757</v>
      </c>
      <c r="J260" s="264">
        <v>335</v>
      </c>
      <c r="K260" s="264">
        <v>10484</v>
      </c>
      <c r="L260" s="264">
        <v>10152</v>
      </c>
      <c r="M260" s="264">
        <v>332</v>
      </c>
      <c r="N260" s="294">
        <v>0.93</v>
      </c>
      <c r="O260" s="266">
        <v>9698</v>
      </c>
      <c r="P260" s="266">
        <v>9381</v>
      </c>
      <c r="Q260" s="266">
        <v>317</v>
      </c>
      <c r="R260" s="267">
        <v>0.967312848009899</v>
      </c>
      <c r="S260" s="267">
        <v>0.967312848009899</v>
      </c>
      <c r="T260" s="267">
        <v>0.969798052650559</v>
      </c>
      <c r="U260" s="267">
        <v>0.968332697443724</v>
      </c>
      <c r="V260" s="295">
        <v>-0.00248520464066004</v>
      </c>
      <c r="W260" s="271">
        <v>64562</v>
      </c>
      <c r="X260" s="271">
        <v>62622</v>
      </c>
      <c r="Y260" s="271">
        <v>62711</v>
      </c>
      <c r="Z260" s="271">
        <v>60888</v>
      </c>
      <c r="AA260" s="268">
        <v>0.969951364579784</v>
      </c>
      <c r="AB260" s="268">
        <v>0.970930139847874</v>
      </c>
      <c r="AC260" s="295">
        <v>-0.00097877526808976</v>
      </c>
    </row>
    <row r="261" spans="1:29">
      <c r="A261" s="297" t="s">
        <v>400</v>
      </c>
      <c r="B261" s="299" t="s">
        <v>3318</v>
      </c>
      <c r="C261" s="293" t="s">
        <v>472</v>
      </c>
      <c r="D261" s="299" t="s">
        <v>473</v>
      </c>
      <c r="E261" s="263">
        <v>11964</v>
      </c>
      <c r="F261" s="266">
        <v>11416</v>
      </c>
      <c r="G261" s="266">
        <v>548</v>
      </c>
      <c r="H261" s="264">
        <v>13705</v>
      </c>
      <c r="I261" s="264">
        <v>13126</v>
      </c>
      <c r="J261" s="264">
        <v>579</v>
      </c>
      <c r="K261" s="264">
        <v>13183</v>
      </c>
      <c r="L261" s="264">
        <v>12490</v>
      </c>
      <c r="M261" s="264">
        <v>693</v>
      </c>
      <c r="N261" s="294">
        <v>0.93</v>
      </c>
      <c r="O261" s="266">
        <v>11964</v>
      </c>
      <c r="P261" s="266">
        <v>11416</v>
      </c>
      <c r="Q261" s="266">
        <v>548</v>
      </c>
      <c r="R261" s="267">
        <v>0.954195921096623</v>
      </c>
      <c r="S261" s="267">
        <v>0.954195921096623</v>
      </c>
      <c r="T261" s="267">
        <v>0.957752645020066</v>
      </c>
      <c r="U261" s="267">
        <v>0.947432299173178</v>
      </c>
      <c r="V261" s="295">
        <v>-0.00355672392344242</v>
      </c>
      <c r="W261" s="271">
        <v>78519</v>
      </c>
      <c r="X261" s="271">
        <v>75212</v>
      </c>
      <c r="Y261" s="271">
        <v>74967</v>
      </c>
      <c r="Z261" s="271">
        <v>72221</v>
      </c>
      <c r="AA261" s="268">
        <v>0.957882805435627</v>
      </c>
      <c r="AB261" s="268">
        <v>0.963370549708538</v>
      </c>
      <c r="AC261" s="295">
        <v>-0.00548774427291132</v>
      </c>
    </row>
    <row r="262" spans="1:29">
      <c r="A262" s="297" t="s">
        <v>400</v>
      </c>
      <c r="B262" s="299" t="s">
        <v>3317</v>
      </c>
      <c r="C262" s="293" t="s">
        <v>474</v>
      </c>
      <c r="D262" s="299" t="s">
        <v>475</v>
      </c>
      <c r="E262" s="263">
        <v>16297</v>
      </c>
      <c r="F262" s="266">
        <v>15341</v>
      </c>
      <c r="G262" s="266">
        <v>956</v>
      </c>
      <c r="H262" s="264">
        <v>17520</v>
      </c>
      <c r="I262" s="264">
        <v>16494</v>
      </c>
      <c r="J262" s="264">
        <v>1026</v>
      </c>
      <c r="K262" s="264">
        <v>16799</v>
      </c>
      <c r="L262" s="264">
        <v>15834</v>
      </c>
      <c r="M262" s="264">
        <v>965</v>
      </c>
      <c r="N262" s="294">
        <v>0.93</v>
      </c>
      <c r="O262" s="266">
        <v>16297</v>
      </c>
      <c r="P262" s="266">
        <v>15341</v>
      </c>
      <c r="Q262" s="266">
        <v>956</v>
      </c>
      <c r="R262" s="267">
        <v>0.941338896729459</v>
      </c>
      <c r="S262" s="267">
        <v>0.941338896729459</v>
      </c>
      <c r="T262" s="267">
        <v>0.941438356164384</v>
      </c>
      <c r="U262" s="267">
        <v>0.942556104530032</v>
      </c>
      <c r="V262" s="295">
        <v>-9.94594349241762e-5</v>
      </c>
      <c r="W262" s="271">
        <v>98244</v>
      </c>
      <c r="X262" s="271">
        <v>92667</v>
      </c>
      <c r="Y262" s="271">
        <v>86285</v>
      </c>
      <c r="Z262" s="271">
        <v>82350</v>
      </c>
      <c r="AA262" s="268">
        <v>0.94323317454501</v>
      </c>
      <c r="AB262" s="268">
        <v>0.954395317842035</v>
      </c>
      <c r="AC262" s="295">
        <v>-0.0111621432970247</v>
      </c>
    </row>
    <row r="263" spans="1:29">
      <c r="A263" s="297" t="s">
        <v>400</v>
      </c>
      <c r="B263" s="299" t="s">
        <v>3317</v>
      </c>
      <c r="C263" s="293" t="s">
        <v>476</v>
      </c>
      <c r="D263" s="299" t="s">
        <v>477</v>
      </c>
      <c r="E263" s="263">
        <v>2801</v>
      </c>
      <c r="F263" s="266">
        <v>2688</v>
      </c>
      <c r="G263" s="266">
        <v>113</v>
      </c>
      <c r="H263" s="264">
        <v>2868</v>
      </c>
      <c r="I263" s="264">
        <v>2808</v>
      </c>
      <c r="J263" s="264">
        <v>60</v>
      </c>
      <c r="K263" s="264">
        <v>2721</v>
      </c>
      <c r="L263" s="264">
        <v>2664</v>
      </c>
      <c r="M263" s="264">
        <v>57</v>
      </c>
      <c r="N263" s="294">
        <v>0.93</v>
      </c>
      <c r="O263" s="266">
        <v>2801</v>
      </c>
      <c r="P263" s="266">
        <v>2688</v>
      </c>
      <c r="Q263" s="266">
        <v>113</v>
      </c>
      <c r="R263" s="267">
        <v>0.959657265262406</v>
      </c>
      <c r="S263" s="267">
        <v>0.959657265262406</v>
      </c>
      <c r="T263" s="267">
        <v>0.97907949790795</v>
      </c>
      <c r="U263" s="267">
        <v>0.979051819184123</v>
      </c>
      <c r="V263" s="295">
        <v>-0.0194222326455435</v>
      </c>
      <c r="W263" s="271">
        <v>16883</v>
      </c>
      <c r="X263" s="271">
        <v>16303</v>
      </c>
      <c r="Y263" s="271">
        <v>18957</v>
      </c>
      <c r="Z263" s="271">
        <v>18189</v>
      </c>
      <c r="AA263" s="268">
        <v>0.965645916010188</v>
      </c>
      <c r="AB263" s="268">
        <v>0.959487260642507</v>
      </c>
      <c r="AC263" s="295">
        <v>0.00615865536768101</v>
      </c>
    </row>
    <row r="264" spans="1:29">
      <c r="A264" s="297" t="s">
        <v>400</v>
      </c>
      <c r="B264" s="299" t="s">
        <v>3319</v>
      </c>
      <c r="C264" s="293" t="s">
        <v>478</v>
      </c>
      <c r="D264" s="299" t="s">
        <v>479</v>
      </c>
      <c r="E264" s="263">
        <v>10756</v>
      </c>
      <c r="F264" s="266">
        <v>10091</v>
      </c>
      <c r="G264" s="266">
        <v>665</v>
      </c>
      <c r="H264" s="264">
        <v>11340</v>
      </c>
      <c r="I264" s="264">
        <v>10557</v>
      </c>
      <c r="J264" s="264">
        <v>783</v>
      </c>
      <c r="K264" s="264">
        <v>10479</v>
      </c>
      <c r="L264" s="264">
        <v>9934</v>
      </c>
      <c r="M264" s="264">
        <v>545</v>
      </c>
      <c r="N264" s="294">
        <v>0.93</v>
      </c>
      <c r="O264" s="266">
        <v>10756</v>
      </c>
      <c r="P264" s="266">
        <v>10091</v>
      </c>
      <c r="Q264" s="266">
        <v>665</v>
      </c>
      <c r="R264" s="267">
        <v>0.938174042394942</v>
      </c>
      <c r="S264" s="267">
        <v>0.938174042394942</v>
      </c>
      <c r="T264" s="267">
        <v>0.930952380952381</v>
      </c>
      <c r="U264" s="267">
        <v>0.947991220536311</v>
      </c>
      <c r="V264" s="295">
        <v>0.00722166144256142</v>
      </c>
      <c r="W264" s="271">
        <v>62891</v>
      </c>
      <c r="X264" s="271">
        <v>59587</v>
      </c>
      <c r="Y264" s="271">
        <v>57020</v>
      </c>
      <c r="Z264" s="271">
        <v>54427</v>
      </c>
      <c r="AA264" s="268">
        <v>0.947464661080282</v>
      </c>
      <c r="AB264" s="268">
        <v>0.954524728165556</v>
      </c>
      <c r="AC264" s="295">
        <v>-0.00706006708527418</v>
      </c>
    </row>
    <row r="265" spans="1:29">
      <c r="A265" s="297" t="s">
        <v>400</v>
      </c>
      <c r="B265" s="299" t="s">
        <v>3314</v>
      </c>
      <c r="C265" s="293" t="s">
        <v>480</v>
      </c>
      <c r="D265" s="299" t="s">
        <v>481</v>
      </c>
      <c r="E265" s="263">
        <v>0</v>
      </c>
      <c r="F265" s="266">
        <v>0</v>
      </c>
      <c r="G265" s="266">
        <v>0</v>
      </c>
      <c r="H265" s="264">
        <v>0</v>
      </c>
      <c r="I265" s="264">
        <v>0</v>
      </c>
      <c r="J265" s="264">
        <v>0</v>
      </c>
      <c r="K265" s="264">
        <v>0</v>
      </c>
      <c r="L265" s="264">
        <v>0</v>
      </c>
      <c r="M265" s="264">
        <v>0</v>
      </c>
      <c r="N265" s="294">
        <v>0.93</v>
      </c>
      <c r="O265" s="266">
        <v>0</v>
      </c>
      <c r="P265" s="266">
        <v>0</v>
      </c>
      <c r="Q265" s="266">
        <v>0</v>
      </c>
      <c r="R265" s="267">
        <v>0</v>
      </c>
      <c r="S265" s="267">
        <v>0</v>
      </c>
      <c r="T265" s="267">
        <v>0</v>
      </c>
      <c r="U265" s="267">
        <v>0</v>
      </c>
      <c r="V265" s="295">
        <v>0</v>
      </c>
      <c r="W265" s="271">
        <v>0</v>
      </c>
      <c r="X265" s="271">
        <v>0</v>
      </c>
      <c r="Y265" s="271">
        <v>0</v>
      </c>
      <c r="Z265" s="271">
        <v>0</v>
      </c>
      <c r="AA265" s="268">
        <v>0</v>
      </c>
      <c r="AB265" s="268">
        <v>0</v>
      </c>
      <c r="AC265" s="295">
        <v>0</v>
      </c>
    </row>
    <row r="266" spans="1:29">
      <c r="A266" s="297" t="s">
        <v>400</v>
      </c>
      <c r="B266" s="299" t="s">
        <v>3318</v>
      </c>
      <c r="C266" s="293" t="s">
        <v>482</v>
      </c>
      <c r="D266" s="299" t="s">
        <v>483</v>
      </c>
      <c r="E266" s="263">
        <v>16446</v>
      </c>
      <c r="F266" s="266">
        <v>15593</v>
      </c>
      <c r="G266" s="266">
        <v>853</v>
      </c>
      <c r="H266" s="264">
        <v>19283</v>
      </c>
      <c r="I266" s="264">
        <v>18708</v>
      </c>
      <c r="J266" s="264">
        <v>575</v>
      </c>
      <c r="K266" s="264">
        <v>17831</v>
      </c>
      <c r="L266" s="264">
        <v>17174</v>
      </c>
      <c r="M266" s="264">
        <v>657</v>
      </c>
      <c r="N266" s="294">
        <v>0.93</v>
      </c>
      <c r="O266" s="266">
        <v>16446</v>
      </c>
      <c r="P266" s="266">
        <v>15593</v>
      </c>
      <c r="Q266" s="266">
        <v>853</v>
      </c>
      <c r="R266" s="267">
        <v>0.948133284689286</v>
      </c>
      <c r="S266" s="267">
        <v>0.948133284689286</v>
      </c>
      <c r="T266" s="267">
        <v>0.970180988435409</v>
      </c>
      <c r="U266" s="267">
        <v>0.963154057540239</v>
      </c>
      <c r="V266" s="295">
        <v>-0.0220477037461233</v>
      </c>
      <c r="W266" s="271">
        <v>109418</v>
      </c>
      <c r="X266" s="271">
        <v>105312</v>
      </c>
      <c r="Y266" s="271">
        <v>101213</v>
      </c>
      <c r="Z266" s="271">
        <v>97192</v>
      </c>
      <c r="AA266" s="268">
        <v>0.962474181578899</v>
      </c>
      <c r="AB266" s="268">
        <v>0.960271901830792</v>
      </c>
      <c r="AC266" s="295">
        <v>0.00220227974810683</v>
      </c>
    </row>
    <row r="267" spans="1:29">
      <c r="A267" s="297" t="s">
        <v>400</v>
      </c>
      <c r="B267" s="299" t="s">
        <v>3319</v>
      </c>
      <c r="C267" s="293" t="s">
        <v>484</v>
      </c>
      <c r="D267" s="299" t="s">
        <v>485</v>
      </c>
      <c r="E267" s="263">
        <v>14383</v>
      </c>
      <c r="F267" s="266">
        <v>13739</v>
      </c>
      <c r="G267" s="266">
        <v>644</v>
      </c>
      <c r="H267" s="264">
        <v>15346</v>
      </c>
      <c r="I267" s="264">
        <v>14649</v>
      </c>
      <c r="J267" s="264">
        <v>697</v>
      </c>
      <c r="K267" s="264">
        <v>14795</v>
      </c>
      <c r="L267" s="264">
        <v>14184</v>
      </c>
      <c r="M267" s="264">
        <v>611</v>
      </c>
      <c r="N267" s="294">
        <v>0.93</v>
      </c>
      <c r="O267" s="266">
        <v>14383</v>
      </c>
      <c r="P267" s="266">
        <v>13739</v>
      </c>
      <c r="Q267" s="266">
        <v>644</v>
      </c>
      <c r="R267" s="267">
        <v>0.955224918306334</v>
      </c>
      <c r="S267" s="267">
        <v>0.955224918306334</v>
      </c>
      <c r="T267" s="267">
        <v>0.954580998305747</v>
      </c>
      <c r="U267" s="267">
        <v>0.958702264278472</v>
      </c>
      <c r="V267" s="295">
        <v>0.00064392000058644</v>
      </c>
      <c r="W267" s="271">
        <v>85569</v>
      </c>
      <c r="X267" s="271">
        <v>81838</v>
      </c>
      <c r="Y267" s="271">
        <v>72963</v>
      </c>
      <c r="Z267" s="271">
        <v>70098</v>
      </c>
      <c r="AA267" s="268">
        <v>0.956397760871344</v>
      </c>
      <c r="AB267" s="268">
        <v>0.960733522470293</v>
      </c>
      <c r="AC267" s="295">
        <v>-0.00433576159894955</v>
      </c>
    </row>
    <row r="268" spans="1:29">
      <c r="A268" s="297" t="s">
        <v>400</v>
      </c>
      <c r="B268" s="299" t="s">
        <v>3314</v>
      </c>
      <c r="C268" s="293" t="s">
        <v>486</v>
      </c>
      <c r="D268" s="299" t="s">
        <v>487</v>
      </c>
      <c r="E268" s="263">
        <v>10965</v>
      </c>
      <c r="F268" s="266">
        <v>10205</v>
      </c>
      <c r="G268" s="266">
        <v>760</v>
      </c>
      <c r="H268" s="264">
        <v>11869</v>
      </c>
      <c r="I268" s="264">
        <v>11185</v>
      </c>
      <c r="J268" s="264">
        <v>684</v>
      </c>
      <c r="K268" s="264">
        <v>10756</v>
      </c>
      <c r="L268" s="264">
        <v>10290</v>
      </c>
      <c r="M268" s="264">
        <v>466</v>
      </c>
      <c r="N268" s="294">
        <v>0.93</v>
      </c>
      <c r="O268" s="266">
        <v>10965</v>
      </c>
      <c r="P268" s="266">
        <v>10205</v>
      </c>
      <c r="Q268" s="266">
        <v>760</v>
      </c>
      <c r="R268" s="267">
        <v>0.930688554491564</v>
      </c>
      <c r="S268" s="267">
        <v>0.930688554491564</v>
      </c>
      <c r="T268" s="267">
        <v>0.942370882129918</v>
      </c>
      <c r="U268" s="267">
        <v>0.95667534399405</v>
      </c>
      <c r="V268" s="295">
        <v>-0.0116823276383542</v>
      </c>
      <c r="W268" s="271">
        <v>65296</v>
      </c>
      <c r="X268" s="271">
        <v>62137</v>
      </c>
      <c r="Y268" s="271">
        <v>57183</v>
      </c>
      <c r="Z268" s="271">
        <v>55234</v>
      </c>
      <c r="AA268" s="268">
        <v>0.951620313648616</v>
      </c>
      <c r="AB268" s="268">
        <v>0.965916443698302</v>
      </c>
      <c r="AC268" s="295">
        <v>-0.0142961300496864</v>
      </c>
    </row>
    <row r="269" spans="1:29">
      <c r="A269" s="297" t="s">
        <v>400</v>
      </c>
      <c r="B269" s="299" t="s">
        <v>3319</v>
      </c>
      <c r="C269" s="293" t="s">
        <v>488</v>
      </c>
      <c r="D269" s="299" t="s">
        <v>489</v>
      </c>
      <c r="E269" s="263">
        <v>14380</v>
      </c>
      <c r="F269" s="266">
        <v>13293</v>
      </c>
      <c r="G269" s="266">
        <v>1087</v>
      </c>
      <c r="H269" s="264">
        <v>16638</v>
      </c>
      <c r="I269" s="264">
        <v>15357</v>
      </c>
      <c r="J269" s="264">
        <v>1281</v>
      </c>
      <c r="K269" s="264">
        <v>14544</v>
      </c>
      <c r="L269" s="264">
        <v>13802</v>
      </c>
      <c r="M269" s="264">
        <v>742</v>
      </c>
      <c r="N269" s="294">
        <v>0.93</v>
      </c>
      <c r="O269" s="266">
        <v>14380</v>
      </c>
      <c r="P269" s="266">
        <v>13293</v>
      </c>
      <c r="Q269" s="266">
        <v>1087</v>
      </c>
      <c r="R269" s="267">
        <v>0.924408901251739</v>
      </c>
      <c r="S269" s="267">
        <v>0.924408901251739</v>
      </c>
      <c r="T269" s="267">
        <v>0.923007573025604</v>
      </c>
      <c r="U269" s="267">
        <v>0.948982398239824</v>
      </c>
      <c r="V269" s="295">
        <v>0.00140132822613459</v>
      </c>
      <c r="W269" s="271">
        <v>88904</v>
      </c>
      <c r="X269" s="271">
        <v>83997</v>
      </c>
      <c r="Y269" s="271">
        <v>80708</v>
      </c>
      <c r="Z269" s="271">
        <v>77074</v>
      </c>
      <c r="AA269" s="268">
        <v>0.944805633042383</v>
      </c>
      <c r="AB269" s="268">
        <v>0.954973484660752</v>
      </c>
      <c r="AC269" s="295">
        <v>-0.0101678516183696</v>
      </c>
    </row>
    <row r="270" spans="1:29">
      <c r="A270" s="297" t="s">
        <v>400</v>
      </c>
      <c r="B270" s="299" t="s">
        <v>3317</v>
      </c>
      <c r="C270" s="293" t="s">
        <v>490</v>
      </c>
      <c r="D270" s="299" t="s">
        <v>491</v>
      </c>
      <c r="E270" s="263">
        <v>7476</v>
      </c>
      <c r="F270" s="266">
        <v>7139</v>
      </c>
      <c r="G270" s="266">
        <v>337</v>
      </c>
      <c r="H270" s="264">
        <v>8309</v>
      </c>
      <c r="I270" s="264">
        <v>7964</v>
      </c>
      <c r="J270" s="264">
        <v>345</v>
      </c>
      <c r="K270" s="264">
        <v>7637</v>
      </c>
      <c r="L270" s="264">
        <v>7462</v>
      </c>
      <c r="M270" s="264">
        <v>175</v>
      </c>
      <c r="N270" s="294">
        <v>0.93</v>
      </c>
      <c r="O270" s="266">
        <v>7476</v>
      </c>
      <c r="P270" s="266">
        <v>7139</v>
      </c>
      <c r="Q270" s="266">
        <v>337</v>
      </c>
      <c r="R270" s="267">
        <v>0.954922418405564</v>
      </c>
      <c r="S270" s="267">
        <v>0.954922418405564</v>
      </c>
      <c r="T270" s="267">
        <v>0.958478757973282</v>
      </c>
      <c r="U270" s="267">
        <v>0.977085242896425</v>
      </c>
      <c r="V270" s="295">
        <v>-0.0035563395677175</v>
      </c>
      <c r="W270" s="271">
        <v>46091</v>
      </c>
      <c r="X270" s="271">
        <v>44644</v>
      </c>
      <c r="Y270" s="271">
        <v>42169</v>
      </c>
      <c r="Z270" s="271">
        <v>40154</v>
      </c>
      <c r="AA270" s="268">
        <v>0.96860558460437</v>
      </c>
      <c r="AB270" s="268">
        <v>0.952216082904503</v>
      </c>
      <c r="AC270" s="295">
        <v>0.0163895016998663</v>
      </c>
    </row>
    <row r="271" spans="1:29">
      <c r="A271" s="297" t="s">
        <v>400</v>
      </c>
      <c r="B271" s="299" t="s">
        <v>3319</v>
      </c>
      <c r="C271" s="293" t="s">
        <v>492</v>
      </c>
      <c r="D271" s="299" t="s">
        <v>493</v>
      </c>
      <c r="E271" s="263">
        <v>11663</v>
      </c>
      <c r="F271" s="266">
        <v>10732</v>
      </c>
      <c r="G271" s="266">
        <v>931</v>
      </c>
      <c r="H271" s="264">
        <v>12705</v>
      </c>
      <c r="I271" s="264">
        <v>11852</v>
      </c>
      <c r="J271" s="264">
        <v>853</v>
      </c>
      <c r="K271" s="264">
        <v>11543</v>
      </c>
      <c r="L271" s="264">
        <v>11030</v>
      </c>
      <c r="M271" s="264">
        <v>513</v>
      </c>
      <c r="N271" s="294">
        <v>0.93</v>
      </c>
      <c r="O271" s="266">
        <v>11663</v>
      </c>
      <c r="P271" s="266">
        <v>10732</v>
      </c>
      <c r="Q271" s="266">
        <v>931</v>
      </c>
      <c r="R271" s="267">
        <v>0.920174912115236</v>
      </c>
      <c r="S271" s="267">
        <v>0.920174912115236</v>
      </c>
      <c r="T271" s="267">
        <v>0.932861078315624</v>
      </c>
      <c r="U271" s="267">
        <v>0.955557480724249</v>
      </c>
      <c r="V271" s="295">
        <v>-0.0126861662003876</v>
      </c>
      <c r="W271" s="271">
        <v>69742</v>
      </c>
      <c r="X271" s="271">
        <v>65934</v>
      </c>
      <c r="Y271" s="271">
        <v>65529</v>
      </c>
      <c r="Z271" s="271">
        <v>62960</v>
      </c>
      <c r="AA271" s="268">
        <v>0.945398755412807</v>
      </c>
      <c r="AB271" s="268">
        <v>0.960795983457706</v>
      </c>
      <c r="AC271" s="295">
        <v>-0.0153972280448986</v>
      </c>
    </row>
    <row r="272" spans="1:29">
      <c r="A272" s="297" t="s">
        <v>400</v>
      </c>
      <c r="B272" s="299" t="s">
        <v>3314</v>
      </c>
      <c r="C272" s="293" t="s">
        <v>494</v>
      </c>
      <c r="D272" s="299" t="s">
        <v>495</v>
      </c>
      <c r="E272" s="263">
        <v>9718</v>
      </c>
      <c r="F272" s="266">
        <v>9150</v>
      </c>
      <c r="G272" s="266">
        <v>568</v>
      </c>
      <c r="H272" s="264">
        <v>9988</v>
      </c>
      <c r="I272" s="264">
        <v>9408</v>
      </c>
      <c r="J272" s="264">
        <v>580</v>
      </c>
      <c r="K272" s="264">
        <v>9384</v>
      </c>
      <c r="L272" s="264">
        <v>8945</v>
      </c>
      <c r="M272" s="264">
        <v>439</v>
      </c>
      <c r="N272" s="294">
        <v>0.93</v>
      </c>
      <c r="O272" s="266">
        <v>9718</v>
      </c>
      <c r="P272" s="266">
        <v>9150</v>
      </c>
      <c r="Q272" s="266">
        <v>568</v>
      </c>
      <c r="R272" s="267">
        <v>0.941551759621321</v>
      </c>
      <c r="S272" s="267">
        <v>0.941551759621321</v>
      </c>
      <c r="T272" s="267">
        <v>0.941930316379656</v>
      </c>
      <c r="U272" s="267">
        <v>0.953218243819267</v>
      </c>
      <c r="V272" s="295">
        <v>-0.000378556758334425</v>
      </c>
      <c r="W272" s="271">
        <v>54977</v>
      </c>
      <c r="X272" s="271">
        <v>52358</v>
      </c>
      <c r="Y272" s="271">
        <v>46411</v>
      </c>
      <c r="Z272" s="271">
        <v>44651</v>
      </c>
      <c r="AA272" s="268">
        <v>0.952361896793204</v>
      </c>
      <c r="AB272" s="268">
        <v>0.962077955657064</v>
      </c>
      <c r="AC272" s="295">
        <v>-0.00971605886385973</v>
      </c>
    </row>
    <row r="273" spans="1:29">
      <c r="A273" s="297" t="s">
        <v>400</v>
      </c>
      <c r="B273" s="299" t="s">
        <v>3318</v>
      </c>
      <c r="C273" s="293" t="s">
        <v>496</v>
      </c>
      <c r="D273" s="299" t="s">
        <v>497</v>
      </c>
      <c r="E273" s="263">
        <v>5686</v>
      </c>
      <c r="F273" s="266">
        <v>5568</v>
      </c>
      <c r="G273" s="266">
        <v>118</v>
      </c>
      <c r="H273" s="264">
        <v>7430</v>
      </c>
      <c r="I273" s="264">
        <v>7305</v>
      </c>
      <c r="J273" s="264">
        <v>125</v>
      </c>
      <c r="K273" s="264">
        <v>3745</v>
      </c>
      <c r="L273" s="264">
        <v>3673</v>
      </c>
      <c r="M273" s="264">
        <v>72</v>
      </c>
      <c r="N273" s="294">
        <v>0.93</v>
      </c>
      <c r="O273" s="266">
        <v>5686</v>
      </c>
      <c r="P273" s="266">
        <v>5568</v>
      </c>
      <c r="Q273" s="266">
        <v>118</v>
      </c>
      <c r="R273" s="267">
        <v>0.979247274006331</v>
      </c>
      <c r="S273" s="267">
        <v>0.979247274006331</v>
      </c>
      <c r="T273" s="267">
        <v>0.983176312247645</v>
      </c>
      <c r="U273" s="267">
        <v>0.980774365821095</v>
      </c>
      <c r="V273" s="295">
        <v>-0.0039290382413133</v>
      </c>
      <c r="W273" s="271">
        <v>40435</v>
      </c>
      <c r="X273" s="271">
        <v>39774</v>
      </c>
      <c r="Y273" s="271">
        <v>40672</v>
      </c>
      <c r="Z273" s="271">
        <v>40183</v>
      </c>
      <c r="AA273" s="268">
        <v>0.983652776060344</v>
      </c>
      <c r="AB273" s="268">
        <v>0.987976986624705</v>
      </c>
      <c r="AC273" s="295">
        <v>-0.00432421056436127</v>
      </c>
    </row>
    <row r="274" spans="1:29">
      <c r="A274" s="297" t="s">
        <v>498</v>
      </c>
      <c r="B274" s="298" t="s">
        <v>3320</v>
      </c>
      <c r="C274" s="293" t="s">
        <v>500</v>
      </c>
      <c r="D274" s="298" t="s">
        <v>500</v>
      </c>
      <c r="E274" s="263">
        <v>8238</v>
      </c>
      <c r="F274" s="266">
        <v>7886</v>
      </c>
      <c r="G274" s="266">
        <v>352</v>
      </c>
      <c r="H274" s="264">
        <v>9519</v>
      </c>
      <c r="I274" s="264">
        <v>9185</v>
      </c>
      <c r="J274" s="264">
        <v>334</v>
      </c>
      <c r="K274" s="264">
        <v>7550</v>
      </c>
      <c r="L274" s="264">
        <v>7241</v>
      </c>
      <c r="M274" s="264">
        <v>309</v>
      </c>
      <c r="N274" s="294">
        <v>0.93</v>
      </c>
      <c r="O274" s="266">
        <v>8238</v>
      </c>
      <c r="P274" s="266">
        <v>7886</v>
      </c>
      <c r="Q274" s="266">
        <v>352</v>
      </c>
      <c r="R274" s="267">
        <v>0.957271182325807</v>
      </c>
      <c r="S274" s="267">
        <v>0.957271182325807</v>
      </c>
      <c r="T274" s="267">
        <v>0.964912280701754</v>
      </c>
      <c r="U274" s="267">
        <v>0.959072847682119</v>
      </c>
      <c r="V274" s="295">
        <v>-0.00764109837594718</v>
      </c>
      <c r="W274" s="271">
        <v>52694</v>
      </c>
      <c r="X274" s="271">
        <v>50612</v>
      </c>
      <c r="Y274" s="271">
        <v>50969</v>
      </c>
      <c r="Z274" s="271">
        <v>49266</v>
      </c>
      <c r="AA274" s="268">
        <v>0.960488860211789</v>
      </c>
      <c r="AB274" s="268">
        <v>0.966587533598854</v>
      </c>
      <c r="AC274" s="295">
        <v>-0.00609867338706538</v>
      </c>
    </row>
    <row r="275" spans="1:29">
      <c r="A275" s="297" t="s">
        <v>498</v>
      </c>
      <c r="B275" s="298" t="s">
        <v>3320</v>
      </c>
      <c r="C275" s="293" t="s">
        <v>501</v>
      </c>
      <c r="D275" s="298" t="s">
        <v>502</v>
      </c>
      <c r="E275" s="263">
        <v>5917</v>
      </c>
      <c r="F275" s="266">
        <v>5756</v>
      </c>
      <c r="G275" s="266">
        <v>161</v>
      </c>
      <c r="H275" s="264">
        <v>6346</v>
      </c>
      <c r="I275" s="264">
        <v>6041</v>
      </c>
      <c r="J275" s="264">
        <v>305</v>
      </c>
      <c r="K275" s="264">
        <v>6127</v>
      </c>
      <c r="L275" s="264">
        <v>6020</v>
      </c>
      <c r="M275" s="264">
        <v>107</v>
      </c>
      <c r="N275" s="294">
        <v>0.93</v>
      </c>
      <c r="O275" s="266">
        <v>5917</v>
      </c>
      <c r="P275" s="266">
        <v>5756</v>
      </c>
      <c r="Q275" s="266">
        <v>161</v>
      </c>
      <c r="R275" s="267">
        <v>0.972790265337164</v>
      </c>
      <c r="S275" s="267">
        <v>0.972790265337164</v>
      </c>
      <c r="T275" s="267">
        <v>0.951938228805547</v>
      </c>
      <c r="U275" s="267">
        <v>0.98253631467276</v>
      </c>
      <c r="V275" s="295">
        <v>0.0208520365316173</v>
      </c>
      <c r="W275" s="271">
        <v>37146</v>
      </c>
      <c r="X275" s="271">
        <v>36191</v>
      </c>
      <c r="Y275" s="271">
        <v>36536</v>
      </c>
      <c r="Z275" s="271">
        <v>36019</v>
      </c>
      <c r="AA275" s="268">
        <v>0.974290636946105</v>
      </c>
      <c r="AB275" s="268">
        <v>0.985849573023867</v>
      </c>
      <c r="AC275" s="295">
        <v>-0.0115589360777624</v>
      </c>
    </row>
    <row r="276" spans="1:29">
      <c r="A276" s="297" t="s">
        <v>498</v>
      </c>
      <c r="B276" s="298" t="s">
        <v>3320</v>
      </c>
      <c r="C276" s="293" t="s">
        <v>503</v>
      </c>
      <c r="D276" s="298" t="s">
        <v>504</v>
      </c>
      <c r="E276" s="263">
        <v>8508</v>
      </c>
      <c r="F276" s="266">
        <v>8259</v>
      </c>
      <c r="G276" s="266">
        <v>249</v>
      </c>
      <c r="H276" s="264">
        <v>9298</v>
      </c>
      <c r="I276" s="264">
        <v>9059</v>
      </c>
      <c r="J276" s="264">
        <v>239</v>
      </c>
      <c r="K276" s="264">
        <v>7508</v>
      </c>
      <c r="L276" s="264">
        <v>7322</v>
      </c>
      <c r="M276" s="264">
        <v>186</v>
      </c>
      <c r="N276" s="294">
        <v>0.93</v>
      </c>
      <c r="O276" s="266">
        <v>8508</v>
      </c>
      <c r="P276" s="266">
        <v>8259</v>
      </c>
      <c r="Q276" s="266">
        <v>249</v>
      </c>
      <c r="R276" s="267">
        <v>0.970733427362482</v>
      </c>
      <c r="S276" s="267">
        <v>0.970733427362482</v>
      </c>
      <c r="T276" s="267">
        <v>0.974295547429555</v>
      </c>
      <c r="U276" s="267">
        <v>0.97522642514651</v>
      </c>
      <c r="V276" s="295">
        <v>-0.00356212006707235</v>
      </c>
      <c r="W276" s="271">
        <v>53282</v>
      </c>
      <c r="X276" s="271">
        <v>52106</v>
      </c>
      <c r="Y276" s="271">
        <v>52631</v>
      </c>
      <c r="Z276" s="271">
        <v>51834</v>
      </c>
      <c r="AA276" s="268">
        <v>0.977928756428062</v>
      </c>
      <c r="AB276" s="268">
        <v>0.984856833425168</v>
      </c>
      <c r="AC276" s="295">
        <v>-0.00692807699710574</v>
      </c>
    </row>
    <row r="277" spans="1:29">
      <c r="A277" s="297" t="s">
        <v>498</v>
      </c>
      <c r="B277" s="298" t="s">
        <v>3320</v>
      </c>
      <c r="C277" s="293" t="s">
        <v>505</v>
      </c>
      <c r="D277" s="298" t="s">
        <v>506</v>
      </c>
      <c r="E277" s="263">
        <v>12810</v>
      </c>
      <c r="F277" s="266">
        <v>12429</v>
      </c>
      <c r="G277" s="266">
        <v>381</v>
      </c>
      <c r="H277" s="264">
        <v>13548</v>
      </c>
      <c r="I277" s="264">
        <v>13188</v>
      </c>
      <c r="J277" s="264">
        <v>360</v>
      </c>
      <c r="K277" s="264">
        <v>12542</v>
      </c>
      <c r="L277" s="264">
        <v>12241</v>
      </c>
      <c r="M277" s="264">
        <v>301</v>
      </c>
      <c r="N277" s="294">
        <v>0.93</v>
      </c>
      <c r="O277" s="266">
        <v>12810</v>
      </c>
      <c r="P277" s="266">
        <v>12429</v>
      </c>
      <c r="Q277" s="266">
        <v>381</v>
      </c>
      <c r="R277" s="267">
        <v>0.970257611241218</v>
      </c>
      <c r="S277" s="267">
        <v>0.970257611241218</v>
      </c>
      <c r="T277" s="267">
        <v>0.973427812223206</v>
      </c>
      <c r="U277" s="267">
        <v>0.976000637856801</v>
      </c>
      <c r="V277" s="295">
        <v>-0.00317020098198861</v>
      </c>
      <c r="W277" s="271">
        <v>78141</v>
      </c>
      <c r="X277" s="271">
        <v>76226</v>
      </c>
      <c r="Y277" s="271">
        <v>72579</v>
      </c>
      <c r="Z277" s="271">
        <v>71359</v>
      </c>
      <c r="AA277" s="268">
        <v>0.975493019029703</v>
      </c>
      <c r="AB277" s="268">
        <v>0.983190730100993</v>
      </c>
      <c r="AC277" s="295">
        <v>-0.00769771107129069</v>
      </c>
    </row>
    <row r="278" spans="1:29">
      <c r="A278" s="297" t="s">
        <v>498</v>
      </c>
      <c r="B278" s="298" t="s">
        <v>3320</v>
      </c>
      <c r="C278" s="293" t="s">
        <v>507</v>
      </c>
      <c r="D278" s="298" t="s">
        <v>508</v>
      </c>
      <c r="E278" s="263">
        <v>10990</v>
      </c>
      <c r="F278" s="266">
        <v>10791</v>
      </c>
      <c r="G278" s="266">
        <v>199</v>
      </c>
      <c r="H278" s="264">
        <v>11754</v>
      </c>
      <c r="I278" s="264">
        <v>11532</v>
      </c>
      <c r="J278" s="264">
        <v>222</v>
      </c>
      <c r="K278" s="264">
        <v>9848</v>
      </c>
      <c r="L278" s="264">
        <v>9457</v>
      </c>
      <c r="M278" s="264">
        <v>391</v>
      </c>
      <c r="N278" s="294">
        <v>0.93</v>
      </c>
      <c r="O278" s="266">
        <v>10990</v>
      </c>
      <c r="P278" s="266">
        <v>10791</v>
      </c>
      <c r="Q278" s="266">
        <v>199</v>
      </c>
      <c r="R278" s="267">
        <v>0.98189262966333</v>
      </c>
      <c r="S278" s="267">
        <v>0.98189262966333</v>
      </c>
      <c r="T278" s="267">
        <v>0.98111281265952</v>
      </c>
      <c r="U278" s="267">
        <v>0.960296506904955</v>
      </c>
      <c r="V278" s="295">
        <v>0.000779817003810135</v>
      </c>
      <c r="W278" s="271">
        <v>68498</v>
      </c>
      <c r="X278" s="271">
        <v>67040</v>
      </c>
      <c r="Y278" s="271">
        <v>66903</v>
      </c>
      <c r="Z278" s="271">
        <v>66067</v>
      </c>
      <c r="AA278" s="268">
        <v>0.978714706998745</v>
      </c>
      <c r="AB278" s="268">
        <v>0.987504297266191</v>
      </c>
      <c r="AC278" s="295">
        <v>-0.00878959026744686</v>
      </c>
    </row>
    <row r="279" spans="1:29">
      <c r="A279" s="297" t="s">
        <v>498</v>
      </c>
      <c r="B279" s="298" t="s">
        <v>3320</v>
      </c>
      <c r="C279" s="293" t="s">
        <v>509</v>
      </c>
      <c r="D279" s="298" t="s">
        <v>510</v>
      </c>
      <c r="E279" s="263">
        <v>10942</v>
      </c>
      <c r="F279" s="266">
        <v>10455</v>
      </c>
      <c r="G279" s="266">
        <v>487</v>
      </c>
      <c r="H279" s="264">
        <v>11945</v>
      </c>
      <c r="I279" s="264">
        <v>11499</v>
      </c>
      <c r="J279" s="264">
        <v>446</v>
      </c>
      <c r="K279" s="264">
        <v>11464</v>
      </c>
      <c r="L279" s="264">
        <v>11033</v>
      </c>
      <c r="M279" s="264">
        <v>431</v>
      </c>
      <c r="N279" s="294">
        <v>0.93</v>
      </c>
      <c r="O279" s="266">
        <v>10942</v>
      </c>
      <c r="P279" s="266">
        <v>10455</v>
      </c>
      <c r="Q279" s="266">
        <v>487</v>
      </c>
      <c r="R279" s="267">
        <v>0.955492597331384</v>
      </c>
      <c r="S279" s="267">
        <v>0.955492597331384</v>
      </c>
      <c r="T279" s="267">
        <v>0.962662201758058</v>
      </c>
      <c r="U279" s="267">
        <v>0.962404047452896</v>
      </c>
      <c r="V279" s="295">
        <v>-0.00716960442667403</v>
      </c>
      <c r="W279" s="271">
        <v>70465</v>
      </c>
      <c r="X279" s="271">
        <v>67868</v>
      </c>
      <c r="Y279" s="271">
        <v>65369</v>
      </c>
      <c r="Z279" s="271">
        <v>63446</v>
      </c>
      <c r="AA279" s="268">
        <v>0.963144823671326</v>
      </c>
      <c r="AB279" s="268">
        <v>0.970582386146339</v>
      </c>
      <c r="AC279" s="295">
        <v>-0.00743756247501237</v>
      </c>
    </row>
    <row r="280" spans="1:29">
      <c r="A280" s="297" t="s">
        <v>498</v>
      </c>
      <c r="B280" s="298" t="s">
        <v>3320</v>
      </c>
      <c r="C280" s="293" t="s">
        <v>511</v>
      </c>
      <c r="D280" s="298" t="s">
        <v>512</v>
      </c>
      <c r="E280" s="263">
        <v>12763</v>
      </c>
      <c r="F280" s="266">
        <v>12491</v>
      </c>
      <c r="G280" s="266">
        <v>272</v>
      </c>
      <c r="H280" s="264">
        <v>14495</v>
      </c>
      <c r="I280" s="264">
        <v>14203</v>
      </c>
      <c r="J280" s="264">
        <v>292</v>
      </c>
      <c r="K280" s="264">
        <v>12112</v>
      </c>
      <c r="L280" s="264">
        <v>11831</v>
      </c>
      <c r="M280" s="264">
        <v>281</v>
      </c>
      <c r="N280" s="294">
        <v>0.93</v>
      </c>
      <c r="O280" s="266">
        <v>12763</v>
      </c>
      <c r="P280" s="266">
        <v>12491</v>
      </c>
      <c r="Q280" s="266">
        <v>272</v>
      </c>
      <c r="R280" s="267">
        <v>0.978688396145107</v>
      </c>
      <c r="S280" s="267">
        <v>0.978688396145107</v>
      </c>
      <c r="T280" s="267">
        <v>0.979855122456019</v>
      </c>
      <c r="U280" s="267">
        <v>0.976799867899604</v>
      </c>
      <c r="V280" s="295">
        <v>-0.00116672631091241</v>
      </c>
      <c r="W280" s="271">
        <v>83061</v>
      </c>
      <c r="X280" s="271">
        <v>81440</v>
      </c>
      <c r="Y280" s="271">
        <v>83999</v>
      </c>
      <c r="Z280" s="271">
        <v>82710</v>
      </c>
      <c r="AA280" s="268">
        <v>0.98048422243893</v>
      </c>
      <c r="AB280" s="268">
        <v>0.984654579221181</v>
      </c>
      <c r="AC280" s="295">
        <v>-0.00417035678225075</v>
      </c>
    </row>
    <row r="281" spans="1:29">
      <c r="A281" s="297" t="s">
        <v>498</v>
      </c>
      <c r="B281" s="298" t="s">
        <v>3320</v>
      </c>
      <c r="C281" s="293" t="s">
        <v>513</v>
      </c>
      <c r="D281" s="298" t="s">
        <v>514</v>
      </c>
      <c r="E281" s="263">
        <v>9513</v>
      </c>
      <c r="F281" s="266">
        <v>9261</v>
      </c>
      <c r="G281" s="266">
        <v>252</v>
      </c>
      <c r="H281" s="264">
        <v>10513</v>
      </c>
      <c r="I281" s="264">
        <v>10286</v>
      </c>
      <c r="J281" s="264">
        <v>227</v>
      </c>
      <c r="K281" s="264">
        <v>10234</v>
      </c>
      <c r="L281" s="264">
        <v>10013</v>
      </c>
      <c r="M281" s="264">
        <v>221</v>
      </c>
      <c r="N281" s="294">
        <v>0.93</v>
      </c>
      <c r="O281" s="266">
        <v>9513</v>
      </c>
      <c r="P281" s="266">
        <v>9261</v>
      </c>
      <c r="Q281" s="266">
        <v>252</v>
      </c>
      <c r="R281" s="267">
        <v>0.973509933774834</v>
      </c>
      <c r="S281" s="267">
        <v>0.973509933774834</v>
      </c>
      <c r="T281" s="267">
        <v>0.978407685722439</v>
      </c>
      <c r="U281" s="267">
        <v>0.978405315614618</v>
      </c>
      <c r="V281" s="295">
        <v>-0.00489775194760445</v>
      </c>
      <c r="W281" s="271">
        <v>60595</v>
      </c>
      <c r="X281" s="271">
        <v>59374</v>
      </c>
      <c r="Y281" s="271">
        <v>55887</v>
      </c>
      <c r="Z281" s="271">
        <v>54959</v>
      </c>
      <c r="AA281" s="268">
        <v>0.979849822592623</v>
      </c>
      <c r="AB281" s="268">
        <v>0.98339506504196</v>
      </c>
      <c r="AC281" s="295">
        <v>-0.00354524244933652</v>
      </c>
    </row>
    <row r="282" spans="1:29">
      <c r="A282" s="297" t="s">
        <v>498</v>
      </c>
      <c r="B282" s="298" t="s">
        <v>3320</v>
      </c>
      <c r="C282" s="293" t="s">
        <v>515</v>
      </c>
      <c r="D282" s="298" t="s">
        <v>516</v>
      </c>
      <c r="E282" s="263">
        <v>0</v>
      </c>
      <c r="F282" s="266">
        <v>0</v>
      </c>
      <c r="G282" s="266">
        <v>0</v>
      </c>
      <c r="H282" s="264">
        <v>0</v>
      </c>
      <c r="I282" s="264">
        <v>0</v>
      </c>
      <c r="J282" s="264">
        <v>0</v>
      </c>
      <c r="K282" s="264">
        <v>0</v>
      </c>
      <c r="L282" s="264">
        <v>0</v>
      </c>
      <c r="M282" s="264">
        <v>0</v>
      </c>
      <c r="N282" s="294">
        <v>0.93</v>
      </c>
      <c r="O282" s="266">
        <v>0</v>
      </c>
      <c r="P282" s="266">
        <v>0</v>
      </c>
      <c r="Q282" s="266">
        <v>0</v>
      </c>
      <c r="R282" s="267">
        <v>0</v>
      </c>
      <c r="S282" s="267">
        <v>0</v>
      </c>
      <c r="T282" s="267">
        <v>0</v>
      </c>
      <c r="U282" s="267">
        <v>0</v>
      </c>
      <c r="V282" s="295">
        <v>0</v>
      </c>
      <c r="W282" s="271">
        <v>0</v>
      </c>
      <c r="X282" s="271">
        <v>0</v>
      </c>
      <c r="Y282" s="271">
        <v>0</v>
      </c>
      <c r="Z282" s="271">
        <v>0</v>
      </c>
      <c r="AA282" s="268">
        <v>0</v>
      </c>
      <c r="AB282" s="268">
        <v>0</v>
      </c>
      <c r="AC282" s="295">
        <v>0</v>
      </c>
    </row>
    <row r="283" spans="1:29">
      <c r="A283" s="297" t="s">
        <v>498</v>
      </c>
      <c r="B283" s="298" t="s">
        <v>3320</v>
      </c>
      <c r="C283" s="293" t="s">
        <v>517</v>
      </c>
      <c r="D283" s="298" t="s">
        <v>518</v>
      </c>
      <c r="E283" s="263">
        <v>2231</v>
      </c>
      <c r="F283" s="266">
        <v>2093</v>
      </c>
      <c r="G283" s="266">
        <v>138</v>
      </c>
      <c r="H283" s="264">
        <v>2603</v>
      </c>
      <c r="I283" s="264">
        <v>2457</v>
      </c>
      <c r="J283" s="264">
        <v>146</v>
      </c>
      <c r="K283" s="264">
        <v>2581</v>
      </c>
      <c r="L283" s="264">
        <v>2508</v>
      </c>
      <c r="M283" s="264">
        <v>73</v>
      </c>
      <c r="N283" s="294">
        <v>0.93</v>
      </c>
      <c r="O283" s="266">
        <v>2231</v>
      </c>
      <c r="P283" s="266">
        <v>2093</v>
      </c>
      <c r="Q283" s="266">
        <v>138</v>
      </c>
      <c r="R283" s="267">
        <v>0.938144329896907</v>
      </c>
      <c r="S283" s="267">
        <v>0.938144329896907</v>
      </c>
      <c r="T283" s="267">
        <v>0.943910872070688</v>
      </c>
      <c r="U283" s="267">
        <v>0.971716388996513</v>
      </c>
      <c r="V283" s="295">
        <v>-0.00576654217378048</v>
      </c>
      <c r="W283" s="271">
        <v>15110</v>
      </c>
      <c r="X283" s="271">
        <v>14515</v>
      </c>
      <c r="Y283" s="271">
        <v>13844</v>
      </c>
      <c r="Z283" s="271">
        <v>13478</v>
      </c>
      <c r="AA283" s="268">
        <v>0.960622104566512</v>
      </c>
      <c r="AB283" s="268">
        <v>0.973562554175094</v>
      </c>
      <c r="AC283" s="295">
        <v>-0.0129404496085817</v>
      </c>
    </row>
    <row r="284" spans="1:29">
      <c r="A284" s="297" t="s">
        <v>498</v>
      </c>
      <c r="B284" s="298" t="s">
        <v>3320</v>
      </c>
      <c r="C284" s="293" t="s">
        <v>519</v>
      </c>
      <c r="D284" s="298" t="s">
        <v>520</v>
      </c>
      <c r="E284" s="263">
        <v>2</v>
      </c>
      <c r="F284" s="266">
        <v>0</v>
      </c>
      <c r="G284" s="266">
        <v>2</v>
      </c>
      <c r="H284" s="264">
        <v>2</v>
      </c>
      <c r="I284" s="264">
        <v>0</v>
      </c>
      <c r="J284" s="264">
        <v>2</v>
      </c>
      <c r="K284" s="264">
        <v>3</v>
      </c>
      <c r="L284" s="264">
        <v>0</v>
      </c>
      <c r="M284" s="264">
        <v>3</v>
      </c>
      <c r="N284" s="294">
        <v>0.93</v>
      </c>
      <c r="O284" s="266">
        <v>2</v>
      </c>
      <c r="P284" s="266">
        <v>0</v>
      </c>
      <c r="Q284" s="266">
        <v>2</v>
      </c>
      <c r="R284" s="267">
        <v>0</v>
      </c>
      <c r="S284" s="267">
        <v>0</v>
      </c>
      <c r="T284" s="267">
        <v>0</v>
      </c>
      <c r="U284" s="267">
        <v>0</v>
      </c>
      <c r="V284" s="295">
        <v>0</v>
      </c>
      <c r="W284" s="271">
        <v>12</v>
      </c>
      <c r="X284" s="271">
        <v>0</v>
      </c>
      <c r="Y284" s="271">
        <v>0</v>
      </c>
      <c r="Z284" s="271">
        <v>0</v>
      </c>
      <c r="AA284" s="268">
        <v>0</v>
      </c>
      <c r="AB284" s="268">
        <v>0</v>
      </c>
      <c r="AC284" s="295">
        <v>0</v>
      </c>
    </row>
    <row r="285" spans="1:29">
      <c r="A285" s="297" t="s">
        <v>498</v>
      </c>
      <c r="B285" s="298" t="s">
        <v>3320</v>
      </c>
      <c r="C285" s="293" t="s">
        <v>521</v>
      </c>
      <c r="D285" s="298" t="s">
        <v>522</v>
      </c>
      <c r="E285" s="263">
        <v>0</v>
      </c>
      <c r="F285" s="266">
        <v>0</v>
      </c>
      <c r="G285" s="266">
        <v>0</v>
      </c>
      <c r="H285" s="264">
        <v>1</v>
      </c>
      <c r="I285" s="264">
        <v>0</v>
      </c>
      <c r="J285" s="264">
        <v>1</v>
      </c>
      <c r="K285" s="264">
        <v>0</v>
      </c>
      <c r="L285" s="264">
        <v>0</v>
      </c>
      <c r="M285" s="264">
        <v>0</v>
      </c>
      <c r="N285" s="294">
        <v>0.93</v>
      </c>
      <c r="O285" s="266">
        <v>0</v>
      </c>
      <c r="P285" s="266">
        <v>0</v>
      </c>
      <c r="Q285" s="266">
        <v>0</v>
      </c>
      <c r="R285" s="267">
        <v>0</v>
      </c>
      <c r="S285" s="267">
        <v>0</v>
      </c>
      <c r="T285" s="267">
        <v>0</v>
      </c>
      <c r="U285" s="267">
        <v>0</v>
      </c>
      <c r="V285" s="295">
        <v>0</v>
      </c>
      <c r="W285" s="271">
        <v>2</v>
      </c>
      <c r="X285" s="271">
        <v>0</v>
      </c>
      <c r="Y285" s="271">
        <v>2</v>
      </c>
      <c r="Z285" s="271">
        <v>0</v>
      </c>
      <c r="AA285" s="268">
        <v>0</v>
      </c>
      <c r="AB285" s="268">
        <v>0</v>
      </c>
      <c r="AC285" s="295">
        <v>0</v>
      </c>
    </row>
    <row r="286" spans="1:29">
      <c r="A286" s="297" t="s">
        <v>498</v>
      </c>
      <c r="B286" s="298" t="s">
        <v>3320</v>
      </c>
      <c r="C286" s="293" t="s">
        <v>523</v>
      </c>
      <c r="D286" s="298" t="s">
        <v>524</v>
      </c>
      <c r="E286" s="263">
        <v>4</v>
      </c>
      <c r="F286" s="266">
        <v>0</v>
      </c>
      <c r="G286" s="266">
        <v>4</v>
      </c>
      <c r="H286" s="264">
        <v>20</v>
      </c>
      <c r="I286" s="264">
        <v>12</v>
      </c>
      <c r="J286" s="264">
        <v>8</v>
      </c>
      <c r="K286" s="264">
        <v>9</v>
      </c>
      <c r="L286" s="264">
        <v>9</v>
      </c>
      <c r="M286" s="264">
        <v>0</v>
      </c>
      <c r="N286" s="294">
        <v>0.93</v>
      </c>
      <c r="O286" s="266">
        <v>4</v>
      </c>
      <c r="P286" s="266">
        <v>0</v>
      </c>
      <c r="Q286" s="266">
        <v>4</v>
      </c>
      <c r="R286" s="267">
        <v>0</v>
      </c>
      <c r="S286" s="267">
        <v>0</v>
      </c>
      <c r="T286" s="267">
        <v>0.6</v>
      </c>
      <c r="U286" s="267">
        <v>1</v>
      </c>
      <c r="V286" s="295">
        <v>-0.6</v>
      </c>
      <c r="W286" s="271">
        <v>75</v>
      </c>
      <c r="X286" s="271">
        <v>58</v>
      </c>
      <c r="Y286" s="271">
        <v>80</v>
      </c>
      <c r="Z286" s="271">
        <v>75</v>
      </c>
      <c r="AA286" s="268">
        <v>0.773333333333333</v>
      </c>
      <c r="AB286" s="268">
        <v>0.9375</v>
      </c>
      <c r="AC286" s="295">
        <v>-0.164166666666667</v>
      </c>
    </row>
    <row r="287" spans="1:29">
      <c r="A287" s="297" t="s">
        <v>498</v>
      </c>
      <c r="B287" s="298" t="s">
        <v>3320</v>
      </c>
      <c r="C287" s="293" t="s">
        <v>525</v>
      </c>
      <c r="D287" s="298" t="s">
        <v>526</v>
      </c>
      <c r="E287" s="263">
        <v>0</v>
      </c>
      <c r="F287" s="266">
        <v>0</v>
      </c>
      <c r="G287" s="266">
        <v>0</v>
      </c>
      <c r="H287" s="264">
        <v>0</v>
      </c>
      <c r="I287" s="264">
        <v>0</v>
      </c>
      <c r="J287" s="264">
        <v>0</v>
      </c>
      <c r="K287" s="264">
        <v>0</v>
      </c>
      <c r="L287" s="264">
        <v>0</v>
      </c>
      <c r="M287" s="264">
        <v>0</v>
      </c>
      <c r="N287" s="294">
        <v>0.93</v>
      </c>
      <c r="O287" s="266">
        <v>0</v>
      </c>
      <c r="P287" s="266">
        <v>0</v>
      </c>
      <c r="Q287" s="266">
        <v>0</v>
      </c>
      <c r="R287" s="267">
        <v>0</v>
      </c>
      <c r="S287" s="267">
        <v>0</v>
      </c>
      <c r="T287" s="267">
        <v>0</v>
      </c>
      <c r="U287" s="267">
        <v>0</v>
      </c>
      <c r="V287" s="295">
        <v>0</v>
      </c>
      <c r="W287" s="271">
        <v>3</v>
      </c>
      <c r="X287" s="271">
        <v>2</v>
      </c>
      <c r="Y287" s="271">
        <v>0</v>
      </c>
      <c r="Z287" s="271">
        <v>0</v>
      </c>
      <c r="AA287" s="268">
        <v>0.666666666666667</v>
      </c>
      <c r="AB287" s="268">
        <v>0</v>
      </c>
      <c r="AC287" s="295">
        <v>0.666666666666667</v>
      </c>
    </row>
    <row r="288" spans="1:29">
      <c r="A288" s="297" t="s">
        <v>498</v>
      </c>
      <c r="B288" s="298" t="s">
        <v>3321</v>
      </c>
      <c r="C288" s="293" t="s">
        <v>527</v>
      </c>
      <c r="D288" s="298" t="s">
        <v>527</v>
      </c>
      <c r="E288" s="263">
        <v>9125</v>
      </c>
      <c r="F288" s="266">
        <v>8923</v>
      </c>
      <c r="G288" s="266">
        <v>202</v>
      </c>
      <c r="H288" s="264">
        <v>9730</v>
      </c>
      <c r="I288" s="264">
        <v>9514</v>
      </c>
      <c r="J288" s="264">
        <v>216</v>
      </c>
      <c r="K288" s="264">
        <v>9490</v>
      </c>
      <c r="L288" s="264">
        <v>9392</v>
      </c>
      <c r="M288" s="264">
        <v>98</v>
      </c>
      <c r="N288" s="294">
        <v>0.93</v>
      </c>
      <c r="O288" s="266">
        <v>9125</v>
      </c>
      <c r="P288" s="266">
        <v>8923</v>
      </c>
      <c r="Q288" s="266">
        <v>202</v>
      </c>
      <c r="R288" s="267">
        <v>0.97786301369863</v>
      </c>
      <c r="S288" s="267">
        <v>0.97786301369863</v>
      </c>
      <c r="T288" s="267">
        <v>0.977800616649538</v>
      </c>
      <c r="U288" s="267">
        <v>0.989673340358272</v>
      </c>
      <c r="V288" s="295">
        <v>6.23970490926107e-5</v>
      </c>
      <c r="W288" s="271">
        <v>55175</v>
      </c>
      <c r="X288" s="271">
        <v>54426</v>
      </c>
      <c r="Y288" s="271">
        <v>49850</v>
      </c>
      <c r="Z288" s="271">
        <v>49461</v>
      </c>
      <c r="AA288" s="268">
        <v>0.986425011327594</v>
      </c>
      <c r="AB288" s="268">
        <v>0.992196589769308</v>
      </c>
      <c r="AC288" s="295">
        <v>-0.00577157844171394</v>
      </c>
    </row>
    <row r="289" spans="1:29">
      <c r="A289" s="297" t="s">
        <v>498</v>
      </c>
      <c r="B289" s="298" t="s">
        <v>3321</v>
      </c>
      <c r="C289" s="293" t="s">
        <v>528</v>
      </c>
      <c r="D289" s="298" t="s">
        <v>529</v>
      </c>
      <c r="E289" s="263">
        <v>12059</v>
      </c>
      <c r="F289" s="266">
        <v>11424</v>
      </c>
      <c r="G289" s="266">
        <v>635</v>
      </c>
      <c r="H289" s="264">
        <v>12448</v>
      </c>
      <c r="I289" s="264">
        <v>11832</v>
      </c>
      <c r="J289" s="264">
        <v>616</v>
      </c>
      <c r="K289" s="264">
        <v>12565</v>
      </c>
      <c r="L289" s="264">
        <v>12073</v>
      </c>
      <c r="M289" s="264">
        <v>492</v>
      </c>
      <c r="N289" s="294">
        <v>0.93</v>
      </c>
      <c r="O289" s="266">
        <v>12059</v>
      </c>
      <c r="P289" s="266">
        <v>11424</v>
      </c>
      <c r="Q289" s="266">
        <v>635</v>
      </c>
      <c r="R289" s="267">
        <v>0.947342234016088</v>
      </c>
      <c r="S289" s="267">
        <v>0.947342234016088</v>
      </c>
      <c r="T289" s="267">
        <v>0.950514138817481</v>
      </c>
      <c r="U289" s="267">
        <v>0.960843613211301</v>
      </c>
      <c r="V289" s="295">
        <v>-0.00317190480139318</v>
      </c>
      <c r="W289" s="271">
        <v>73130</v>
      </c>
      <c r="X289" s="271">
        <v>69979</v>
      </c>
      <c r="Y289" s="271">
        <v>65975</v>
      </c>
      <c r="Z289" s="271">
        <v>63764</v>
      </c>
      <c r="AA289" s="268">
        <v>0.95691234787365</v>
      </c>
      <c r="AB289" s="268">
        <v>0.966487305797651</v>
      </c>
      <c r="AC289" s="295">
        <v>-0.00957495792400098</v>
      </c>
    </row>
    <row r="290" spans="1:29">
      <c r="A290" s="297" t="s">
        <v>498</v>
      </c>
      <c r="B290" s="298" t="s">
        <v>3321</v>
      </c>
      <c r="C290" s="293" t="s">
        <v>530</v>
      </c>
      <c r="D290" s="298" t="s">
        <v>531</v>
      </c>
      <c r="E290" s="263">
        <v>9182</v>
      </c>
      <c r="F290" s="266">
        <v>9059</v>
      </c>
      <c r="G290" s="266">
        <v>123</v>
      </c>
      <c r="H290" s="264">
        <v>10245</v>
      </c>
      <c r="I290" s="264">
        <v>10111</v>
      </c>
      <c r="J290" s="264">
        <v>134</v>
      </c>
      <c r="K290" s="264">
        <v>10439</v>
      </c>
      <c r="L290" s="264">
        <v>10383</v>
      </c>
      <c r="M290" s="264">
        <v>56</v>
      </c>
      <c r="N290" s="294">
        <v>0.93</v>
      </c>
      <c r="O290" s="266">
        <v>9182</v>
      </c>
      <c r="P290" s="266">
        <v>9059</v>
      </c>
      <c r="Q290" s="266">
        <v>123</v>
      </c>
      <c r="R290" s="267">
        <v>0.986604225658898</v>
      </c>
      <c r="S290" s="267">
        <v>0.986604225658898</v>
      </c>
      <c r="T290" s="267">
        <v>0.986920448999512</v>
      </c>
      <c r="U290" s="267">
        <v>0.994635501484817</v>
      </c>
      <c r="V290" s="295">
        <v>-0.000316223340614097</v>
      </c>
      <c r="W290" s="271">
        <v>59080</v>
      </c>
      <c r="X290" s="271">
        <v>58611</v>
      </c>
      <c r="Y290" s="271">
        <v>52746</v>
      </c>
      <c r="Z290" s="271">
        <v>52162</v>
      </c>
      <c r="AA290" s="268">
        <v>0.992061611374408</v>
      </c>
      <c r="AB290" s="268">
        <v>0.988928070375005</v>
      </c>
      <c r="AC290" s="295">
        <v>0.00313354099940288</v>
      </c>
    </row>
    <row r="291" spans="1:29">
      <c r="A291" s="297" t="s">
        <v>498</v>
      </c>
      <c r="B291" s="298" t="s">
        <v>3321</v>
      </c>
      <c r="C291" s="293" t="s">
        <v>532</v>
      </c>
      <c r="D291" s="298" t="s">
        <v>533</v>
      </c>
      <c r="E291" s="263">
        <v>0</v>
      </c>
      <c r="F291" s="266">
        <v>0</v>
      </c>
      <c r="G291" s="266">
        <v>0</v>
      </c>
      <c r="H291" s="264">
        <v>0</v>
      </c>
      <c r="I291" s="264">
        <v>0</v>
      </c>
      <c r="J291" s="264">
        <v>0</v>
      </c>
      <c r="K291" s="264">
        <v>0</v>
      </c>
      <c r="L291" s="264">
        <v>0</v>
      </c>
      <c r="M291" s="264">
        <v>0</v>
      </c>
      <c r="N291" s="294">
        <v>0.93</v>
      </c>
      <c r="O291" s="266">
        <v>0</v>
      </c>
      <c r="P291" s="266">
        <v>0</v>
      </c>
      <c r="Q291" s="266">
        <v>0</v>
      </c>
      <c r="R291" s="267">
        <v>0</v>
      </c>
      <c r="S291" s="267">
        <v>0</v>
      </c>
      <c r="T291" s="267">
        <v>0</v>
      </c>
      <c r="U291" s="267">
        <v>0</v>
      </c>
      <c r="V291" s="295">
        <v>0</v>
      </c>
      <c r="W291" s="271">
        <v>3</v>
      </c>
      <c r="X291" s="271">
        <v>3</v>
      </c>
      <c r="Y291" s="271">
        <v>2</v>
      </c>
      <c r="Z291" s="271">
        <v>2</v>
      </c>
      <c r="AA291" s="268">
        <v>1</v>
      </c>
      <c r="AB291" s="268">
        <v>1</v>
      </c>
      <c r="AC291" s="295">
        <v>0</v>
      </c>
    </row>
    <row r="292" spans="1:29">
      <c r="A292" s="297" t="s">
        <v>498</v>
      </c>
      <c r="B292" s="298" t="s">
        <v>3321</v>
      </c>
      <c r="C292" s="293" t="s">
        <v>534</v>
      </c>
      <c r="D292" s="298" t="s">
        <v>535</v>
      </c>
      <c r="E292" s="263">
        <v>0</v>
      </c>
      <c r="F292" s="266">
        <v>0</v>
      </c>
      <c r="G292" s="266">
        <v>0</v>
      </c>
      <c r="H292" s="264">
        <v>0</v>
      </c>
      <c r="I292" s="264">
        <v>0</v>
      </c>
      <c r="J292" s="264">
        <v>0</v>
      </c>
      <c r="K292" s="264">
        <v>0</v>
      </c>
      <c r="L292" s="264">
        <v>0</v>
      </c>
      <c r="M292" s="264">
        <v>0</v>
      </c>
      <c r="N292" s="294">
        <v>0.93</v>
      </c>
      <c r="O292" s="266">
        <v>0</v>
      </c>
      <c r="P292" s="266">
        <v>0</v>
      </c>
      <c r="Q292" s="266">
        <v>0</v>
      </c>
      <c r="R292" s="267">
        <v>0</v>
      </c>
      <c r="S292" s="267">
        <v>0</v>
      </c>
      <c r="T292" s="267">
        <v>0</v>
      </c>
      <c r="U292" s="267">
        <v>0</v>
      </c>
      <c r="V292" s="295">
        <v>0</v>
      </c>
      <c r="W292" s="271">
        <v>0</v>
      </c>
      <c r="X292" s="271">
        <v>0</v>
      </c>
      <c r="Y292" s="271">
        <v>0</v>
      </c>
      <c r="Z292" s="271">
        <v>0</v>
      </c>
      <c r="AA292" s="268">
        <v>0</v>
      </c>
      <c r="AB292" s="268">
        <v>0</v>
      </c>
      <c r="AC292" s="295">
        <v>0</v>
      </c>
    </row>
    <row r="293" spans="1:29">
      <c r="A293" s="297" t="s">
        <v>498</v>
      </c>
      <c r="B293" s="298" t="s">
        <v>3321</v>
      </c>
      <c r="C293" s="293" t="s">
        <v>536</v>
      </c>
      <c r="D293" s="298" t="s">
        <v>537</v>
      </c>
      <c r="E293" s="263">
        <v>3894</v>
      </c>
      <c r="F293" s="266">
        <v>3611</v>
      </c>
      <c r="G293" s="266">
        <v>283</v>
      </c>
      <c r="H293" s="264">
        <v>4528</v>
      </c>
      <c r="I293" s="264">
        <v>4315</v>
      </c>
      <c r="J293" s="264">
        <v>213</v>
      </c>
      <c r="K293" s="264">
        <v>4230</v>
      </c>
      <c r="L293" s="264">
        <v>3993</v>
      </c>
      <c r="M293" s="264">
        <v>237</v>
      </c>
      <c r="N293" s="294">
        <v>0.93</v>
      </c>
      <c r="O293" s="266">
        <v>3894</v>
      </c>
      <c r="P293" s="266">
        <v>3611</v>
      </c>
      <c r="Q293" s="266">
        <v>283</v>
      </c>
      <c r="R293" s="267">
        <v>0.927324088341038</v>
      </c>
      <c r="S293" s="267">
        <v>0.927324088341038</v>
      </c>
      <c r="T293" s="267">
        <v>0.952959363957597</v>
      </c>
      <c r="U293" s="267">
        <v>0.943971631205674</v>
      </c>
      <c r="V293" s="295">
        <v>-0.0256352756165596</v>
      </c>
      <c r="W293" s="271">
        <v>26000</v>
      </c>
      <c r="X293" s="271">
        <v>24816</v>
      </c>
      <c r="Y293" s="271">
        <v>23335</v>
      </c>
      <c r="Z293" s="271">
        <v>22585</v>
      </c>
      <c r="AA293" s="268">
        <v>0.954461538461538</v>
      </c>
      <c r="AB293" s="268">
        <v>0.967859438611528</v>
      </c>
      <c r="AC293" s="295">
        <v>-0.0133979001499893</v>
      </c>
    </row>
    <row r="294" spans="1:29">
      <c r="A294" s="297" t="s">
        <v>498</v>
      </c>
      <c r="B294" s="298" t="s">
        <v>3321</v>
      </c>
      <c r="C294" s="293" t="s">
        <v>538</v>
      </c>
      <c r="D294" s="298" t="s">
        <v>539</v>
      </c>
      <c r="E294" s="263">
        <v>4882</v>
      </c>
      <c r="F294" s="266">
        <v>4637</v>
      </c>
      <c r="G294" s="266">
        <v>245</v>
      </c>
      <c r="H294" s="264">
        <v>5048</v>
      </c>
      <c r="I294" s="264">
        <v>4807</v>
      </c>
      <c r="J294" s="264">
        <v>241</v>
      </c>
      <c r="K294" s="264">
        <v>5040</v>
      </c>
      <c r="L294" s="264">
        <v>4849</v>
      </c>
      <c r="M294" s="264">
        <v>191</v>
      </c>
      <c r="N294" s="294">
        <v>0.93</v>
      </c>
      <c r="O294" s="266">
        <v>4882</v>
      </c>
      <c r="P294" s="266">
        <v>4637</v>
      </c>
      <c r="Q294" s="266">
        <v>245</v>
      </c>
      <c r="R294" s="267">
        <v>0.949815649324047</v>
      </c>
      <c r="S294" s="267">
        <v>0.949815649324047</v>
      </c>
      <c r="T294" s="267">
        <v>0.952258320126783</v>
      </c>
      <c r="U294" s="267">
        <v>0.962103174603175</v>
      </c>
      <c r="V294" s="295">
        <v>-0.00244267080273541</v>
      </c>
      <c r="W294" s="271">
        <v>29126</v>
      </c>
      <c r="X294" s="271">
        <v>28053</v>
      </c>
      <c r="Y294" s="271">
        <v>26629</v>
      </c>
      <c r="Z294" s="271">
        <v>25917</v>
      </c>
      <c r="AA294" s="268">
        <v>0.963160063173797</v>
      </c>
      <c r="AB294" s="268">
        <v>0.973262232903977</v>
      </c>
      <c r="AC294" s="295">
        <v>-0.0101021697301802</v>
      </c>
    </row>
    <row r="295" spans="1:29">
      <c r="A295" s="297" t="s">
        <v>498</v>
      </c>
      <c r="B295" s="298" t="s">
        <v>3321</v>
      </c>
      <c r="C295" s="293" t="s">
        <v>540</v>
      </c>
      <c r="D295" s="298" t="s">
        <v>541</v>
      </c>
      <c r="E295" s="263">
        <v>13</v>
      </c>
      <c r="F295" s="266">
        <v>1</v>
      </c>
      <c r="G295" s="266">
        <v>12</v>
      </c>
      <c r="H295" s="264">
        <v>178</v>
      </c>
      <c r="I295" s="264">
        <v>172</v>
      </c>
      <c r="J295" s="264">
        <v>6</v>
      </c>
      <c r="K295" s="264">
        <v>211</v>
      </c>
      <c r="L295" s="264">
        <v>210</v>
      </c>
      <c r="M295" s="264">
        <v>1</v>
      </c>
      <c r="N295" s="294">
        <v>0.93</v>
      </c>
      <c r="O295" s="266">
        <v>13</v>
      </c>
      <c r="P295" s="266">
        <v>1</v>
      </c>
      <c r="Q295" s="266">
        <v>12</v>
      </c>
      <c r="R295" s="267">
        <v>0.0769230769230769</v>
      </c>
      <c r="S295" s="267">
        <v>0.0769230769230769</v>
      </c>
      <c r="T295" s="267">
        <v>0.966292134831461</v>
      </c>
      <c r="U295" s="267">
        <v>0.995260663507109</v>
      </c>
      <c r="V295" s="295">
        <v>-0.889369057908384</v>
      </c>
      <c r="W295" s="271">
        <v>1209</v>
      </c>
      <c r="X295" s="271">
        <v>1187</v>
      </c>
      <c r="Y295" s="271">
        <v>1224</v>
      </c>
      <c r="Z295" s="271">
        <v>1209</v>
      </c>
      <c r="AA295" s="268">
        <v>0.981803143093466</v>
      </c>
      <c r="AB295" s="268">
        <v>0.987745098039216</v>
      </c>
      <c r="AC295" s="295">
        <v>-0.00594195494575001</v>
      </c>
    </row>
    <row r="296" spans="1:29">
      <c r="A296" s="297" t="s">
        <v>498</v>
      </c>
      <c r="B296" s="298" t="s">
        <v>3321</v>
      </c>
      <c r="C296" s="293" t="s">
        <v>542</v>
      </c>
      <c r="D296" s="298" t="s">
        <v>543</v>
      </c>
      <c r="E296" s="263">
        <v>0</v>
      </c>
      <c r="F296" s="266">
        <v>0</v>
      </c>
      <c r="G296" s="266">
        <v>0</v>
      </c>
      <c r="H296" s="264">
        <v>0</v>
      </c>
      <c r="I296" s="264">
        <v>0</v>
      </c>
      <c r="J296" s="264">
        <v>0</v>
      </c>
      <c r="K296" s="264">
        <v>0</v>
      </c>
      <c r="L296" s="264">
        <v>0</v>
      </c>
      <c r="M296" s="264">
        <v>0</v>
      </c>
      <c r="N296" s="294">
        <v>0.93</v>
      </c>
      <c r="O296" s="266">
        <v>0</v>
      </c>
      <c r="P296" s="266">
        <v>0</v>
      </c>
      <c r="Q296" s="266">
        <v>0</v>
      </c>
      <c r="R296" s="267">
        <v>0</v>
      </c>
      <c r="S296" s="267">
        <v>0</v>
      </c>
      <c r="T296" s="267">
        <v>0</v>
      </c>
      <c r="U296" s="267">
        <v>0</v>
      </c>
      <c r="V296" s="295">
        <v>0</v>
      </c>
      <c r="W296" s="271">
        <v>1</v>
      </c>
      <c r="X296" s="271">
        <v>0</v>
      </c>
      <c r="Y296" s="271">
        <v>1</v>
      </c>
      <c r="Z296" s="271">
        <v>1</v>
      </c>
      <c r="AA296" s="268">
        <v>0</v>
      </c>
      <c r="AB296" s="268">
        <v>1</v>
      </c>
      <c r="AC296" s="295">
        <v>-1</v>
      </c>
    </row>
    <row r="297" spans="1:29">
      <c r="A297" s="297" t="s">
        <v>498</v>
      </c>
      <c r="B297" s="298" t="s">
        <v>3321</v>
      </c>
      <c r="C297" s="293" t="s">
        <v>544</v>
      </c>
      <c r="D297" s="298" t="s">
        <v>545</v>
      </c>
      <c r="E297" s="263">
        <v>6</v>
      </c>
      <c r="F297" s="266">
        <v>0</v>
      </c>
      <c r="G297" s="266">
        <v>6</v>
      </c>
      <c r="H297" s="264">
        <v>8</v>
      </c>
      <c r="I297" s="264">
        <v>3</v>
      </c>
      <c r="J297" s="264">
        <v>5</v>
      </c>
      <c r="K297" s="264">
        <v>10</v>
      </c>
      <c r="L297" s="264">
        <v>10</v>
      </c>
      <c r="M297" s="264">
        <v>0</v>
      </c>
      <c r="N297" s="294">
        <v>0.93</v>
      </c>
      <c r="O297" s="266">
        <v>6</v>
      </c>
      <c r="P297" s="266">
        <v>0</v>
      </c>
      <c r="Q297" s="266">
        <v>6</v>
      </c>
      <c r="R297" s="267">
        <v>0</v>
      </c>
      <c r="S297" s="267">
        <v>0</v>
      </c>
      <c r="T297" s="267">
        <v>0.375</v>
      </c>
      <c r="U297" s="267">
        <v>1</v>
      </c>
      <c r="V297" s="295">
        <v>-0.375</v>
      </c>
      <c r="W297" s="271">
        <v>36</v>
      </c>
      <c r="X297" s="271">
        <v>25</v>
      </c>
      <c r="Y297" s="271">
        <v>24</v>
      </c>
      <c r="Z297" s="271">
        <v>19</v>
      </c>
      <c r="AA297" s="268">
        <v>0.694444444444444</v>
      </c>
      <c r="AB297" s="268">
        <v>0.791666666666667</v>
      </c>
      <c r="AC297" s="295">
        <v>-0.0972222222222222</v>
      </c>
    </row>
    <row r="298" spans="1:29">
      <c r="A298" s="297" t="s">
        <v>498</v>
      </c>
      <c r="B298" s="298" t="s">
        <v>3321</v>
      </c>
      <c r="C298" s="293" t="s">
        <v>546</v>
      </c>
      <c r="D298" s="298" t="s">
        <v>547</v>
      </c>
      <c r="E298" s="263">
        <v>0</v>
      </c>
      <c r="F298" s="266">
        <v>0</v>
      </c>
      <c r="G298" s="266">
        <v>0</v>
      </c>
      <c r="H298" s="264">
        <v>0</v>
      </c>
      <c r="I298" s="264">
        <v>0</v>
      </c>
      <c r="J298" s="264">
        <v>0</v>
      </c>
      <c r="K298" s="264">
        <v>0</v>
      </c>
      <c r="L298" s="264">
        <v>0</v>
      </c>
      <c r="M298" s="264">
        <v>0</v>
      </c>
      <c r="N298" s="294">
        <v>0.93</v>
      </c>
      <c r="O298" s="266">
        <v>0</v>
      </c>
      <c r="P298" s="266">
        <v>0</v>
      </c>
      <c r="Q298" s="266">
        <v>0</v>
      </c>
      <c r="R298" s="267">
        <v>0</v>
      </c>
      <c r="S298" s="267">
        <v>0</v>
      </c>
      <c r="T298" s="267">
        <v>0</v>
      </c>
      <c r="U298" s="267">
        <v>0</v>
      </c>
      <c r="V298" s="295">
        <v>0</v>
      </c>
      <c r="W298" s="271">
        <v>0</v>
      </c>
      <c r="X298" s="271">
        <v>0</v>
      </c>
      <c r="Y298" s="271">
        <v>1</v>
      </c>
      <c r="Z298" s="271">
        <v>1</v>
      </c>
      <c r="AA298" s="268">
        <v>0</v>
      </c>
      <c r="AB298" s="268">
        <v>1</v>
      </c>
      <c r="AC298" s="295">
        <v>-1</v>
      </c>
    </row>
    <row r="299" spans="1:29">
      <c r="A299" s="297" t="s">
        <v>498</v>
      </c>
      <c r="B299" s="298" t="s">
        <v>3321</v>
      </c>
      <c r="C299" s="293" t="s">
        <v>548</v>
      </c>
      <c r="D299" s="298" t="s">
        <v>549</v>
      </c>
      <c r="E299" s="263">
        <v>0</v>
      </c>
      <c r="F299" s="266">
        <v>0</v>
      </c>
      <c r="G299" s="266">
        <v>0</v>
      </c>
      <c r="H299" s="264">
        <v>0</v>
      </c>
      <c r="I299" s="264">
        <v>0</v>
      </c>
      <c r="J299" s="264">
        <v>0</v>
      </c>
      <c r="K299" s="264">
        <v>0</v>
      </c>
      <c r="L299" s="264">
        <v>0</v>
      </c>
      <c r="M299" s="264">
        <v>0</v>
      </c>
      <c r="N299" s="294">
        <v>0.93</v>
      </c>
      <c r="O299" s="266">
        <v>0</v>
      </c>
      <c r="P299" s="266">
        <v>0</v>
      </c>
      <c r="Q299" s="266">
        <v>0</v>
      </c>
      <c r="R299" s="267">
        <v>0</v>
      </c>
      <c r="S299" s="267">
        <v>0</v>
      </c>
      <c r="T299" s="267">
        <v>0</v>
      </c>
      <c r="U299" s="267">
        <v>0</v>
      </c>
      <c r="V299" s="295">
        <v>0</v>
      </c>
      <c r="W299" s="271">
        <v>1</v>
      </c>
      <c r="X299" s="271">
        <v>1</v>
      </c>
      <c r="Y299" s="271">
        <v>0</v>
      </c>
      <c r="Z299" s="271">
        <v>0</v>
      </c>
      <c r="AA299" s="268">
        <v>1</v>
      </c>
      <c r="AB299" s="268">
        <v>0</v>
      </c>
      <c r="AC299" s="295">
        <v>1</v>
      </c>
    </row>
    <row r="300" spans="1:29">
      <c r="A300" s="297" t="s">
        <v>498</v>
      </c>
      <c r="B300" s="298" t="s">
        <v>3321</v>
      </c>
      <c r="C300" s="293" t="s">
        <v>550</v>
      </c>
      <c r="D300" s="298" t="s">
        <v>551</v>
      </c>
      <c r="E300" s="263">
        <v>1</v>
      </c>
      <c r="F300" s="266">
        <v>0</v>
      </c>
      <c r="G300" s="266">
        <v>1</v>
      </c>
      <c r="H300" s="264">
        <v>5</v>
      </c>
      <c r="I300" s="264">
        <v>3</v>
      </c>
      <c r="J300" s="264">
        <v>2</v>
      </c>
      <c r="K300" s="264">
        <v>0</v>
      </c>
      <c r="L300" s="264">
        <v>0</v>
      </c>
      <c r="M300" s="264">
        <v>0</v>
      </c>
      <c r="N300" s="294">
        <v>0.93</v>
      </c>
      <c r="O300" s="266">
        <v>1</v>
      </c>
      <c r="P300" s="266">
        <v>0</v>
      </c>
      <c r="Q300" s="266">
        <v>1</v>
      </c>
      <c r="R300" s="267">
        <v>0</v>
      </c>
      <c r="S300" s="267">
        <v>0</v>
      </c>
      <c r="T300" s="267">
        <v>0.6</v>
      </c>
      <c r="U300" s="267">
        <v>0</v>
      </c>
      <c r="V300" s="295">
        <v>-0.6</v>
      </c>
      <c r="W300" s="271">
        <v>8</v>
      </c>
      <c r="X300" s="271">
        <v>5</v>
      </c>
      <c r="Y300" s="271">
        <v>6</v>
      </c>
      <c r="Z300" s="271">
        <v>6</v>
      </c>
      <c r="AA300" s="268">
        <v>0.625</v>
      </c>
      <c r="AB300" s="268">
        <v>1</v>
      </c>
      <c r="AC300" s="295">
        <v>-0.375</v>
      </c>
    </row>
    <row r="301" spans="1:29">
      <c r="A301" s="297" t="s">
        <v>498</v>
      </c>
      <c r="B301" s="298" t="s">
        <v>3321</v>
      </c>
      <c r="C301" s="293" t="s">
        <v>552</v>
      </c>
      <c r="D301" s="298" t="s">
        <v>553</v>
      </c>
      <c r="E301" s="263">
        <v>1</v>
      </c>
      <c r="F301" s="266">
        <v>1</v>
      </c>
      <c r="G301" s="266">
        <v>0</v>
      </c>
      <c r="H301" s="264">
        <v>11</v>
      </c>
      <c r="I301" s="264">
        <v>3</v>
      </c>
      <c r="J301" s="264">
        <v>8</v>
      </c>
      <c r="K301" s="264">
        <v>1</v>
      </c>
      <c r="L301" s="264">
        <v>1</v>
      </c>
      <c r="M301" s="264">
        <v>0</v>
      </c>
      <c r="N301" s="294">
        <v>0.93</v>
      </c>
      <c r="O301" s="266">
        <v>1</v>
      </c>
      <c r="P301" s="266">
        <v>1</v>
      </c>
      <c r="Q301" s="266">
        <v>0</v>
      </c>
      <c r="R301" s="267">
        <v>1</v>
      </c>
      <c r="S301" s="267">
        <v>1</v>
      </c>
      <c r="T301" s="267">
        <v>0.272727272727273</v>
      </c>
      <c r="U301" s="267">
        <v>1</v>
      </c>
      <c r="V301" s="295">
        <v>0.727272727272727</v>
      </c>
      <c r="W301" s="271">
        <v>33</v>
      </c>
      <c r="X301" s="271">
        <v>21</v>
      </c>
      <c r="Y301" s="271">
        <v>24</v>
      </c>
      <c r="Z301" s="271">
        <v>17</v>
      </c>
      <c r="AA301" s="268">
        <v>0.636363636363636</v>
      </c>
      <c r="AB301" s="268">
        <v>0.708333333333333</v>
      </c>
      <c r="AC301" s="295">
        <v>-0.071969696969697</v>
      </c>
    </row>
    <row r="302" spans="1:29">
      <c r="A302" s="297" t="s">
        <v>498</v>
      </c>
      <c r="B302" s="298" t="s">
        <v>3321</v>
      </c>
      <c r="C302" s="293" t="s">
        <v>554</v>
      </c>
      <c r="D302" s="298" t="s">
        <v>555</v>
      </c>
      <c r="E302" s="263">
        <v>0</v>
      </c>
      <c r="F302" s="266">
        <v>0</v>
      </c>
      <c r="G302" s="266">
        <v>0</v>
      </c>
      <c r="H302" s="264">
        <v>0</v>
      </c>
      <c r="I302" s="264">
        <v>0</v>
      </c>
      <c r="J302" s="264">
        <v>0</v>
      </c>
      <c r="K302" s="264">
        <v>0</v>
      </c>
      <c r="L302" s="264">
        <v>0</v>
      </c>
      <c r="M302" s="264">
        <v>0</v>
      </c>
      <c r="N302" s="294">
        <v>0.93</v>
      </c>
      <c r="O302" s="266">
        <v>0</v>
      </c>
      <c r="P302" s="266">
        <v>0</v>
      </c>
      <c r="Q302" s="266">
        <v>0</v>
      </c>
      <c r="R302" s="267">
        <v>0</v>
      </c>
      <c r="S302" s="267">
        <v>0</v>
      </c>
      <c r="T302" s="267">
        <v>0</v>
      </c>
      <c r="U302" s="267">
        <v>0</v>
      </c>
      <c r="V302" s="295">
        <v>0</v>
      </c>
      <c r="W302" s="271">
        <v>0</v>
      </c>
      <c r="X302" s="271">
        <v>0</v>
      </c>
      <c r="Y302" s="271">
        <v>0</v>
      </c>
      <c r="Z302" s="271">
        <v>0</v>
      </c>
      <c r="AA302" s="268">
        <v>0</v>
      </c>
      <c r="AB302" s="268">
        <v>0</v>
      </c>
      <c r="AC302" s="295">
        <v>0</v>
      </c>
    </row>
    <row r="303" spans="1:29">
      <c r="A303" s="297" t="s">
        <v>498</v>
      </c>
      <c r="B303" s="298" t="s">
        <v>3321</v>
      </c>
      <c r="C303" s="293" t="s">
        <v>556</v>
      </c>
      <c r="D303" s="298" t="s">
        <v>557</v>
      </c>
      <c r="E303" s="263">
        <v>9898</v>
      </c>
      <c r="F303" s="266">
        <v>9644</v>
      </c>
      <c r="G303" s="266">
        <v>254</v>
      </c>
      <c r="H303" s="264">
        <v>10969</v>
      </c>
      <c r="I303" s="264">
        <v>10687</v>
      </c>
      <c r="J303" s="264">
        <v>282</v>
      </c>
      <c r="K303" s="264">
        <v>10668</v>
      </c>
      <c r="L303" s="264">
        <v>10464</v>
      </c>
      <c r="M303" s="264">
        <v>204</v>
      </c>
      <c r="N303" s="294">
        <v>0.93</v>
      </c>
      <c r="O303" s="266">
        <v>9898</v>
      </c>
      <c r="P303" s="266">
        <v>9644</v>
      </c>
      <c r="Q303" s="266">
        <v>254</v>
      </c>
      <c r="R303" s="267">
        <v>0.974338250151546</v>
      </c>
      <c r="S303" s="267">
        <v>0.974338250151546</v>
      </c>
      <c r="T303" s="267">
        <v>0.974291184246513</v>
      </c>
      <c r="U303" s="267">
        <v>0.980877390326209</v>
      </c>
      <c r="V303" s="295">
        <v>4.70659050327837e-5</v>
      </c>
      <c r="W303" s="271">
        <v>63602</v>
      </c>
      <c r="X303" s="271">
        <v>62249</v>
      </c>
      <c r="Y303" s="271">
        <v>59041</v>
      </c>
      <c r="Z303" s="271">
        <v>58004</v>
      </c>
      <c r="AA303" s="268">
        <v>0.978727084053961</v>
      </c>
      <c r="AB303" s="268">
        <v>0.982435934350705</v>
      </c>
      <c r="AC303" s="295">
        <v>-0.00370885029674484</v>
      </c>
    </row>
    <row r="304" spans="1:29">
      <c r="A304" s="297" t="s">
        <v>498</v>
      </c>
      <c r="B304" s="298" t="s">
        <v>3321</v>
      </c>
      <c r="C304" s="293" t="s">
        <v>558</v>
      </c>
      <c r="D304" s="298" t="s">
        <v>559</v>
      </c>
      <c r="E304" s="263">
        <v>10418</v>
      </c>
      <c r="F304" s="266">
        <v>10032</v>
      </c>
      <c r="G304" s="266">
        <v>386</v>
      </c>
      <c r="H304" s="264">
        <v>11174</v>
      </c>
      <c r="I304" s="264">
        <v>10834</v>
      </c>
      <c r="J304" s="264">
        <v>340</v>
      </c>
      <c r="K304" s="264">
        <v>10679</v>
      </c>
      <c r="L304" s="264">
        <v>10429</v>
      </c>
      <c r="M304" s="264">
        <v>250</v>
      </c>
      <c r="N304" s="294">
        <v>0.93</v>
      </c>
      <c r="O304" s="266">
        <v>10418</v>
      </c>
      <c r="P304" s="266">
        <v>10032</v>
      </c>
      <c r="Q304" s="266">
        <v>386</v>
      </c>
      <c r="R304" s="267">
        <v>0.962948742560952</v>
      </c>
      <c r="S304" s="267">
        <v>0.962948742560952</v>
      </c>
      <c r="T304" s="267">
        <v>0.96957222122785</v>
      </c>
      <c r="U304" s="267">
        <v>0.97658956831164</v>
      </c>
      <c r="V304" s="295">
        <v>-0.00662347866689816</v>
      </c>
      <c r="W304" s="271">
        <v>63035</v>
      </c>
      <c r="X304" s="271">
        <v>61282</v>
      </c>
      <c r="Y304" s="271">
        <v>57568</v>
      </c>
      <c r="Z304" s="271">
        <v>56400</v>
      </c>
      <c r="AA304" s="268">
        <v>0.972190053145078</v>
      </c>
      <c r="AB304" s="268">
        <v>0.979710950528071</v>
      </c>
      <c r="AC304" s="295">
        <v>-0.007520897382993</v>
      </c>
    </row>
    <row r="305" spans="1:29">
      <c r="A305" s="297" t="s">
        <v>498</v>
      </c>
      <c r="B305" s="298" t="s">
        <v>3321</v>
      </c>
      <c r="C305" s="293" t="s">
        <v>560</v>
      </c>
      <c r="D305" s="298" t="s">
        <v>561</v>
      </c>
      <c r="E305" s="263">
        <v>1</v>
      </c>
      <c r="F305" s="266">
        <v>0</v>
      </c>
      <c r="G305" s="266">
        <v>1</v>
      </c>
      <c r="H305" s="264">
        <v>3</v>
      </c>
      <c r="I305" s="264">
        <v>3</v>
      </c>
      <c r="J305" s="264">
        <v>0</v>
      </c>
      <c r="K305" s="264">
        <v>1</v>
      </c>
      <c r="L305" s="264">
        <v>1</v>
      </c>
      <c r="M305" s="264">
        <v>0</v>
      </c>
      <c r="N305" s="294">
        <v>0.93</v>
      </c>
      <c r="O305" s="266">
        <v>1</v>
      </c>
      <c r="P305" s="266">
        <v>0</v>
      </c>
      <c r="Q305" s="266">
        <v>1</v>
      </c>
      <c r="R305" s="267">
        <v>0</v>
      </c>
      <c r="S305" s="267">
        <v>0</v>
      </c>
      <c r="T305" s="267">
        <v>1</v>
      </c>
      <c r="U305" s="267">
        <v>1</v>
      </c>
      <c r="V305" s="295">
        <v>-1</v>
      </c>
      <c r="W305" s="271">
        <v>13</v>
      </c>
      <c r="X305" s="271">
        <v>7</v>
      </c>
      <c r="Y305" s="271">
        <v>105</v>
      </c>
      <c r="Z305" s="271">
        <v>99</v>
      </c>
      <c r="AA305" s="268">
        <v>0.538461538461538</v>
      </c>
      <c r="AB305" s="268">
        <v>0.942857142857143</v>
      </c>
      <c r="AC305" s="295">
        <v>-0.404395604395604</v>
      </c>
    </row>
    <row r="306" spans="1:29">
      <c r="A306" s="297" t="s">
        <v>498</v>
      </c>
      <c r="B306" s="298" t="s">
        <v>3322</v>
      </c>
      <c r="C306" s="293" t="s">
        <v>562</v>
      </c>
      <c r="D306" s="298" t="s">
        <v>563</v>
      </c>
      <c r="E306" s="263">
        <v>12806</v>
      </c>
      <c r="F306" s="266">
        <v>12348</v>
      </c>
      <c r="G306" s="266">
        <v>458</v>
      </c>
      <c r="H306" s="264">
        <v>13258</v>
      </c>
      <c r="I306" s="264">
        <v>12922</v>
      </c>
      <c r="J306" s="264">
        <v>336</v>
      </c>
      <c r="K306" s="264">
        <v>12109</v>
      </c>
      <c r="L306" s="264">
        <v>11795</v>
      </c>
      <c r="M306" s="264">
        <v>314</v>
      </c>
      <c r="N306" s="294">
        <v>0.93</v>
      </c>
      <c r="O306" s="266">
        <v>12806</v>
      </c>
      <c r="P306" s="266">
        <v>12348</v>
      </c>
      <c r="Q306" s="266">
        <v>458</v>
      </c>
      <c r="R306" s="267">
        <v>0.96423551460253</v>
      </c>
      <c r="S306" s="267">
        <v>0.96423551460253</v>
      </c>
      <c r="T306" s="267">
        <v>0.974656810982049</v>
      </c>
      <c r="U306" s="267">
        <v>0.974068874390949</v>
      </c>
      <c r="V306" s="295">
        <v>-0.0104212963795185</v>
      </c>
      <c r="W306" s="271">
        <v>74909</v>
      </c>
      <c r="X306" s="271">
        <v>72969</v>
      </c>
      <c r="Y306" s="271">
        <v>70245</v>
      </c>
      <c r="Z306" s="271">
        <v>68837</v>
      </c>
      <c r="AA306" s="268">
        <v>0.974101910317852</v>
      </c>
      <c r="AB306" s="268">
        <v>0.979955868745106</v>
      </c>
      <c r="AC306" s="295">
        <v>-0.00585395842725411</v>
      </c>
    </row>
    <row r="307" spans="1:29">
      <c r="A307" s="297" t="s">
        <v>498</v>
      </c>
      <c r="B307" s="298" t="s">
        <v>3322</v>
      </c>
      <c r="C307" s="293" t="s">
        <v>564</v>
      </c>
      <c r="D307" s="298" t="s">
        <v>565</v>
      </c>
      <c r="E307" s="263">
        <v>17975</v>
      </c>
      <c r="F307" s="266">
        <v>17700</v>
      </c>
      <c r="G307" s="266">
        <v>275</v>
      </c>
      <c r="H307" s="264">
        <v>16650</v>
      </c>
      <c r="I307" s="264">
        <v>16469</v>
      </c>
      <c r="J307" s="264">
        <v>181</v>
      </c>
      <c r="K307" s="264">
        <v>15805</v>
      </c>
      <c r="L307" s="264">
        <v>15683</v>
      </c>
      <c r="M307" s="264">
        <v>122</v>
      </c>
      <c r="N307" s="294">
        <v>0.93</v>
      </c>
      <c r="O307" s="266">
        <v>17975</v>
      </c>
      <c r="P307" s="266">
        <v>17700</v>
      </c>
      <c r="Q307" s="266">
        <v>275</v>
      </c>
      <c r="R307" s="267">
        <v>0.984700973574409</v>
      </c>
      <c r="S307" s="267">
        <v>0.984700973574409</v>
      </c>
      <c r="T307" s="267">
        <v>0.989129129129129</v>
      </c>
      <c r="U307" s="267">
        <v>0.992280923758304</v>
      </c>
      <c r="V307" s="295">
        <v>-0.0044281555547202</v>
      </c>
      <c r="W307" s="271">
        <v>96950</v>
      </c>
      <c r="X307" s="271">
        <v>96106</v>
      </c>
      <c r="Y307" s="271">
        <v>86489</v>
      </c>
      <c r="Z307" s="271">
        <v>86020</v>
      </c>
      <c r="AA307" s="268">
        <v>0.991294481691594</v>
      </c>
      <c r="AB307" s="268">
        <v>0.994577345095908</v>
      </c>
      <c r="AC307" s="295">
        <v>-0.0032828634043145</v>
      </c>
    </row>
    <row r="308" spans="1:29">
      <c r="A308" s="297" t="s">
        <v>498</v>
      </c>
      <c r="B308" s="298" t="s">
        <v>3322</v>
      </c>
      <c r="C308" s="293" t="s">
        <v>566</v>
      </c>
      <c r="D308" s="298" t="s">
        <v>567</v>
      </c>
      <c r="E308" s="263">
        <v>15761</v>
      </c>
      <c r="F308" s="266">
        <v>15594</v>
      </c>
      <c r="G308" s="266">
        <v>167</v>
      </c>
      <c r="H308" s="264">
        <v>17538</v>
      </c>
      <c r="I308" s="264">
        <v>17387</v>
      </c>
      <c r="J308" s="264">
        <v>151</v>
      </c>
      <c r="K308" s="264">
        <v>16899</v>
      </c>
      <c r="L308" s="264">
        <v>16795</v>
      </c>
      <c r="M308" s="264">
        <v>104</v>
      </c>
      <c r="N308" s="294">
        <v>0.93</v>
      </c>
      <c r="O308" s="266">
        <v>15761</v>
      </c>
      <c r="P308" s="266">
        <v>15594</v>
      </c>
      <c r="Q308" s="266">
        <v>167</v>
      </c>
      <c r="R308" s="267">
        <v>0.989404225620202</v>
      </c>
      <c r="S308" s="267">
        <v>0.989404225620202</v>
      </c>
      <c r="T308" s="267">
        <v>0.991390124301517</v>
      </c>
      <c r="U308" s="267">
        <v>0.993845789691698</v>
      </c>
      <c r="V308" s="295">
        <v>-0.00198589868131493</v>
      </c>
      <c r="W308" s="271">
        <v>101483</v>
      </c>
      <c r="X308" s="271">
        <v>100892</v>
      </c>
      <c r="Y308" s="271">
        <v>93583</v>
      </c>
      <c r="Z308" s="271">
        <v>93162</v>
      </c>
      <c r="AA308" s="268">
        <v>0.994176364514254</v>
      </c>
      <c r="AB308" s="268">
        <v>0.995501319684131</v>
      </c>
      <c r="AC308" s="295">
        <v>-0.00132495516987707</v>
      </c>
    </row>
    <row r="309" spans="1:29">
      <c r="A309" s="297" t="s">
        <v>498</v>
      </c>
      <c r="B309" s="298" t="s">
        <v>3322</v>
      </c>
      <c r="C309" s="293" t="s">
        <v>568</v>
      </c>
      <c r="D309" s="298" t="s">
        <v>569</v>
      </c>
      <c r="E309" s="263">
        <v>13512</v>
      </c>
      <c r="F309" s="266">
        <v>13395</v>
      </c>
      <c r="G309" s="266">
        <v>117</v>
      </c>
      <c r="H309" s="264">
        <v>14108</v>
      </c>
      <c r="I309" s="264">
        <v>13988</v>
      </c>
      <c r="J309" s="264">
        <v>120</v>
      </c>
      <c r="K309" s="264">
        <v>13891</v>
      </c>
      <c r="L309" s="264">
        <v>13869</v>
      </c>
      <c r="M309" s="264">
        <v>22</v>
      </c>
      <c r="N309" s="294">
        <v>0.93</v>
      </c>
      <c r="O309" s="266">
        <v>13512</v>
      </c>
      <c r="P309" s="266">
        <v>13395</v>
      </c>
      <c r="Q309" s="266">
        <v>117</v>
      </c>
      <c r="R309" s="267">
        <v>0.991341030195382</v>
      </c>
      <c r="S309" s="267">
        <v>0.991341030195382</v>
      </c>
      <c r="T309" s="267">
        <v>0.991494187694925</v>
      </c>
      <c r="U309" s="267">
        <v>0.998416240731409</v>
      </c>
      <c r="V309" s="295">
        <v>-0.000153157499542922</v>
      </c>
      <c r="W309" s="271">
        <v>82059</v>
      </c>
      <c r="X309" s="271">
        <v>81697</v>
      </c>
      <c r="Y309" s="271">
        <v>75953</v>
      </c>
      <c r="Z309" s="271">
        <v>75708</v>
      </c>
      <c r="AA309" s="268">
        <v>0.995588539952961</v>
      </c>
      <c r="AB309" s="268">
        <v>0.996774320961647</v>
      </c>
      <c r="AC309" s="295">
        <v>-0.0011857810086866</v>
      </c>
    </row>
    <row r="310" spans="1:29">
      <c r="A310" s="297" t="s">
        <v>498</v>
      </c>
      <c r="B310" s="298" t="s">
        <v>3322</v>
      </c>
      <c r="C310" s="293" t="s">
        <v>570</v>
      </c>
      <c r="D310" s="298" t="s">
        <v>571</v>
      </c>
      <c r="E310" s="263">
        <v>9559</v>
      </c>
      <c r="F310" s="266">
        <v>9469</v>
      </c>
      <c r="G310" s="266">
        <v>90</v>
      </c>
      <c r="H310" s="264">
        <v>10512</v>
      </c>
      <c r="I310" s="264">
        <v>10386</v>
      </c>
      <c r="J310" s="264">
        <v>126</v>
      </c>
      <c r="K310" s="264">
        <v>10215</v>
      </c>
      <c r="L310" s="264">
        <v>10157</v>
      </c>
      <c r="M310" s="264">
        <v>58</v>
      </c>
      <c r="N310" s="294">
        <v>0.93</v>
      </c>
      <c r="O310" s="266">
        <v>9559</v>
      </c>
      <c r="P310" s="266">
        <v>9469</v>
      </c>
      <c r="Q310" s="266">
        <v>90</v>
      </c>
      <c r="R310" s="267">
        <v>0.990584789203892</v>
      </c>
      <c r="S310" s="267">
        <v>0.990584789203892</v>
      </c>
      <c r="T310" s="267">
        <v>0.988013698630137</v>
      </c>
      <c r="U310" s="267">
        <v>0.994322075379344</v>
      </c>
      <c r="V310" s="295">
        <v>0.0025710905737546</v>
      </c>
      <c r="W310" s="271">
        <v>60010</v>
      </c>
      <c r="X310" s="271">
        <v>59561</v>
      </c>
      <c r="Y310" s="271">
        <v>55253</v>
      </c>
      <c r="Z310" s="271">
        <v>54954</v>
      </c>
      <c r="AA310" s="268">
        <v>0.992517913681053</v>
      </c>
      <c r="AB310" s="268">
        <v>0.99458852912964</v>
      </c>
      <c r="AC310" s="295">
        <v>-0.00207061544858689</v>
      </c>
    </row>
    <row r="311" spans="1:29">
      <c r="A311" s="297" t="s">
        <v>498</v>
      </c>
      <c r="B311" s="298" t="s">
        <v>3322</v>
      </c>
      <c r="C311" s="293" t="s">
        <v>572</v>
      </c>
      <c r="D311" s="298" t="s">
        <v>573</v>
      </c>
      <c r="E311" s="263">
        <v>6334</v>
      </c>
      <c r="F311" s="266">
        <v>6235</v>
      </c>
      <c r="G311" s="266">
        <v>99</v>
      </c>
      <c r="H311" s="264">
        <v>7169</v>
      </c>
      <c r="I311" s="264">
        <v>7078</v>
      </c>
      <c r="J311" s="264">
        <v>91</v>
      </c>
      <c r="K311" s="264">
        <v>6780</v>
      </c>
      <c r="L311" s="264">
        <v>6740</v>
      </c>
      <c r="M311" s="264">
        <v>40</v>
      </c>
      <c r="N311" s="294">
        <v>0.93</v>
      </c>
      <c r="O311" s="266">
        <v>6334</v>
      </c>
      <c r="P311" s="266">
        <v>6235</v>
      </c>
      <c r="Q311" s="266">
        <v>99</v>
      </c>
      <c r="R311" s="267">
        <v>0.98437006630881</v>
      </c>
      <c r="S311" s="267">
        <v>0.98437006630881</v>
      </c>
      <c r="T311" s="267">
        <v>0.987306458362394</v>
      </c>
      <c r="U311" s="267">
        <v>0.994100294985251</v>
      </c>
      <c r="V311" s="295">
        <v>-0.00293639205358398</v>
      </c>
      <c r="W311" s="271">
        <v>40846</v>
      </c>
      <c r="X311" s="271">
        <v>40488</v>
      </c>
      <c r="Y311" s="271">
        <v>39542</v>
      </c>
      <c r="Z311" s="271">
        <v>39365</v>
      </c>
      <c r="AA311" s="268">
        <v>0.99123537188464</v>
      </c>
      <c r="AB311" s="268">
        <v>0.995523746902028</v>
      </c>
      <c r="AC311" s="295">
        <v>-0.00428837501738843</v>
      </c>
    </row>
    <row r="312" spans="1:29">
      <c r="A312" s="297" t="s">
        <v>498</v>
      </c>
      <c r="B312" s="298" t="s">
        <v>3322</v>
      </c>
      <c r="C312" s="293" t="s">
        <v>574</v>
      </c>
      <c r="D312" s="298" t="s">
        <v>575</v>
      </c>
      <c r="E312" s="263">
        <v>17687</v>
      </c>
      <c r="F312" s="266">
        <v>17466</v>
      </c>
      <c r="G312" s="266">
        <v>221</v>
      </c>
      <c r="H312" s="264">
        <v>18596</v>
      </c>
      <c r="I312" s="264">
        <v>18286</v>
      </c>
      <c r="J312" s="264">
        <v>310</v>
      </c>
      <c r="K312" s="264">
        <v>18721</v>
      </c>
      <c r="L312" s="264">
        <v>18475</v>
      </c>
      <c r="M312" s="264">
        <v>246</v>
      </c>
      <c r="N312" s="294">
        <v>0.93</v>
      </c>
      <c r="O312" s="266">
        <v>17687</v>
      </c>
      <c r="P312" s="266">
        <v>17466</v>
      </c>
      <c r="Q312" s="266">
        <v>221</v>
      </c>
      <c r="R312" s="267">
        <v>0.987504947136315</v>
      </c>
      <c r="S312" s="267">
        <v>0.987504947136315</v>
      </c>
      <c r="T312" s="267">
        <v>0.983329748332975</v>
      </c>
      <c r="U312" s="267">
        <v>0.986859676299343</v>
      </c>
      <c r="V312" s="295">
        <v>0.00417519880333994</v>
      </c>
      <c r="W312" s="271">
        <v>107106</v>
      </c>
      <c r="X312" s="271">
        <v>105809</v>
      </c>
      <c r="Y312" s="271">
        <v>99710</v>
      </c>
      <c r="Z312" s="271">
        <v>98793</v>
      </c>
      <c r="AA312" s="268">
        <v>0.98789050099901</v>
      </c>
      <c r="AB312" s="268">
        <v>0.990803329656002</v>
      </c>
      <c r="AC312" s="295">
        <v>-0.00291282865699205</v>
      </c>
    </row>
    <row r="313" spans="1:29">
      <c r="A313" s="297" t="s">
        <v>498</v>
      </c>
      <c r="B313" s="298" t="s">
        <v>3322</v>
      </c>
      <c r="C313" s="293" t="s">
        <v>576</v>
      </c>
      <c r="D313" s="298" t="s">
        <v>577</v>
      </c>
      <c r="E313" s="263">
        <v>0</v>
      </c>
      <c r="F313" s="266">
        <v>0</v>
      </c>
      <c r="G313" s="266">
        <v>0</v>
      </c>
      <c r="H313" s="264">
        <v>0</v>
      </c>
      <c r="I313" s="264">
        <v>0</v>
      </c>
      <c r="J313" s="264">
        <v>0</v>
      </c>
      <c r="K313" s="264">
        <v>0</v>
      </c>
      <c r="L313" s="264">
        <v>0</v>
      </c>
      <c r="M313" s="264">
        <v>0</v>
      </c>
      <c r="N313" s="294">
        <v>0.93</v>
      </c>
      <c r="O313" s="266">
        <v>0</v>
      </c>
      <c r="P313" s="266">
        <v>0</v>
      </c>
      <c r="Q313" s="266">
        <v>0</v>
      </c>
      <c r="R313" s="267">
        <v>0</v>
      </c>
      <c r="S313" s="267">
        <v>0</v>
      </c>
      <c r="T313" s="267">
        <v>0</v>
      </c>
      <c r="U313" s="267">
        <v>0</v>
      </c>
      <c r="V313" s="295">
        <v>0</v>
      </c>
      <c r="W313" s="271">
        <v>2</v>
      </c>
      <c r="X313" s="271">
        <v>1</v>
      </c>
      <c r="Y313" s="271">
        <v>0</v>
      </c>
      <c r="Z313" s="271">
        <v>0</v>
      </c>
      <c r="AA313" s="268">
        <v>0.5</v>
      </c>
      <c r="AB313" s="268">
        <v>0</v>
      </c>
      <c r="AC313" s="295">
        <v>0.5</v>
      </c>
    </row>
    <row r="314" spans="1:29">
      <c r="A314" s="297" t="s">
        <v>498</v>
      </c>
      <c r="B314" s="298" t="s">
        <v>3322</v>
      </c>
      <c r="C314" s="293" t="s">
        <v>578</v>
      </c>
      <c r="D314" s="298" t="s">
        <v>579</v>
      </c>
      <c r="E314" s="263">
        <v>0</v>
      </c>
      <c r="F314" s="266">
        <v>0</v>
      </c>
      <c r="G314" s="266">
        <v>0</v>
      </c>
      <c r="H314" s="264">
        <v>1</v>
      </c>
      <c r="I314" s="264">
        <v>1</v>
      </c>
      <c r="J314" s="264">
        <v>0</v>
      </c>
      <c r="K314" s="264">
        <v>1</v>
      </c>
      <c r="L314" s="264">
        <v>1</v>
      </c>
      <c r="M314" s="264">
        <v>0</v>
      </c>
      <c r="N314" s="294">
        <v>0.93</v>
      </c>
      <c r="O314" s="266">
        <v>0</v>
      </c>
      <c r="P314" s="266">
        <v>0</v>
      </c>
      <c r="Q314" s="266">
        <v>0</v>
      </c>
      <c r="R314" s="267">
        <v>0</v>
      </c>
      <c r="S314" s="267">
        <v>0</v>
      </c>
      <c r="T314" s="267">
        <v>1</v>
      </c>
      <c r="U314" s="267">
        <v>1</v>
      </c>
      <c r="V314" s="295">
        <v>-1</v>
      </c>
      <c r="W314" s="271">
        <v>2</v>
      </c>
      <c r="X314" s="271">
        <v>2</v>
      </c>
      <c r="Y314" s="271">
        <v>1</v>
      </c>
      <c r="Z314" s="271">
        <v>1</v>
      </c>
      <c r="AA314" s="268">
        <v>1</v>
      </c>
      <c r="AB314" s="268">
        <v>1</v>
      </c>
      <c r="AC314" s="295">
        <v>0</v>
      </c>
    </row>
    <row r="315" spans="1:29">
      <c r="A315" s="297" t="s">
        <v>498</v>
      </c>
      <c r="B315" s="298" t="s">
        <v>3322</v>
      </c>
      <c r="C315" s="293" t="s">
        <v>580</v>
      </c>
      <c r="D315" s="298" t="s">
        <v>581</v>
      </c>
      <c r="E315" s="263">
        <v>0</v>
      </c>
      <c r="F315" s="266">
        <v>0</v>
      </c>
      <c r="G315" s="266">
        <v>0</v>
      </c>
      <c r="H315" s="264">
        <v>1</v>
      </c>
      <c r="I315" s="264">
        <v>0</v>
      </c>
      <c r="J315" s="264">
        <v>1</v>
      </c>
      <c r="K315" s="264">
        <v>0</v>
      </c>
      <c r="L315" s="264">
        <v>0</v>
      </c>
      <c r="M315" s="264">
        <v>0</v>
      </c>
      <c r="N315" s="294">
        <v>0.93</v>
      </c>
      <c r="O315" s="266">
        <v>0</v>
      </c>
      <c r="P315" s="266">
        <v>0</v>
      </c>
      <c r="Q315" s="266">
        <v>0</v>
      </c>
      <c r="R315" s="267">
        <v>0</v>
      </c>
      <c r="S315" s="267">
        <v>0</v>
      </c>
      <c r="T315" s="267">
        <v>0</v>
      </c>
      <c r="U315" s="267">
        <v>0</v>
      </c>
      <c r="V315" s="295">
        <v>0</v>
      </c>
      <c r="W315" s="271">
        <v>1</v>
      </c>
      <c r="X315" s="271">
        <v>0</v>
      </c>
      <c r="Y315" s="271">
        <v>1</v>
      </c>
      <c r="Z315" s="271">
        <v>1</v>
      </c>
      <c r="AA315" s="268">
        <v>0</v>
      </c>
      <c r="AB315" s="268">
        <v>1</v>
      </c>
      <c r="AC315" s="295">
        <v>-1</v>
      </c>
    </row>
    <row r="316" spans="1:29">
      <c r="A316" s="297" t="s">
        <v>498</v>
      </c>
      <c r="B316" s="298" t="s">
        <v>3322</v>
      </c>
      <c r="C316" s="293" t="s">
        <v>582</v>
      </c>
      <c r="D316" s="298" t="s">
        <v>583</v>
      </c>
      <c r="E316" s="263">
        <v>0</v>
      </c>
      <c r="F316" s="266">
        <v>0</v>
      </c>
      <c r="G316" s="266">
        <v>0</v>
      </c>
      <c r="H316" s="264">
        <v>0</v>
      </c>
      <c r="I316" s="264">
        <v>0</v>
      </c>
      <c r="J316" s="264">
        <v>0</v>
      </c>
      <c r="K316" s="264">
        <v>0</v>
      </c>
      <c r="L316" s="264">
        <v>0</v>
      </c>
      <c r="M316" s="264">
        <v>0</v>
      </c>
      <c r="N316" s="294">
        <v>0.93</v>
      </c>
      <c r="O316" s="266">
        <v>0</v>
      </c>
      <c r="P316" s="266">
        <v>0</v>
      </c>
      <c r="Q316" s="266">
        <v>0</v>
      </c>
      <c r="R316" s="267">
        <v>0</v>
      </c>
      <c r="S316" s="267">
        <v>0</v>
      </c>
      <c r="T316" s="267">
        <v>0</v>
      </c>
      <c r="U316" s="267">
        <v>0</v>
      </c>
      <c r="V316" s="295">
        <v>0</v>
      </c>
      <c r="W316" s="271">
        <v>1</v>
      </c>
      <c r="X316" s="271">
        <v>0</v>
      </c>
      <c r="Y316" s="271">
        <v>0</v>
      </c>
      <c r="Z316" s="271">
        <v>0</v>
      </c>
      <c r="AA316" s="268">
        <v>0</v>
      </c>
      <c r="AB316" s="268">
        <v>0</v>
      </c>
      <c r="AC316" s="295">
        <v>0</v>
      </c>
    </row>
    <row r="317" spans="1:29">
      <c r="A317" s="297" t="s">
        <v>498</v>
      </c>
      <c r="B317" s="298" t="s">
        <v>3322</v>
      </c>
      <c r="C317" s="293" t="s">
        <v>584</v>
      </c>
      <c r="D317" s="298" t="s">
        <v>585</v>
      </c>
      <c r="E317" s="263">
        <v>0</v>
      </c>
      <c r="F317" s="266">
        <v>0</v>
      </c>
      <c r="G317" s="266">
        <v>0</v>
      </c>
      <c r="H317" s="264">
        <v>2619</v>
      </c>
      <c r="I317" s="264">
        <v>2574</v>
      </c>
      <c r="J317" s="264">
        <v>45</v>
      </c>
      <c r="K317" s="264">
        <v>2661</v>
      </c>
      <c r="L317" s="264">
        <v>2626</v>
      </c>
      <c r="M317" s="264">
        <v>35</v>
      </c>
      <c r="N317" s="294">
        <v>0.93</v>
      </c>
      <c r="O317" s="266">
        <v>0</v>
      </c>
      <c r="P317" s="266">
        <v>0</v>
      </c>
      <c r="Q317" s="266">
        <v>0</v>
      </c>
      <c r="R317" s="267">
        <v>0</v>
      </c>
      <c r="S317" s="267">
        <v>0</v>
      </c>
      <c r="T317" s="267">
        <v>0.982817869415808</v>
      </c>
      <c r="U317" s="267">
        <v>0.98684704998121</v>
      </c>
      <c r="V317" s="295">
        <v>-0.982817869415808</v>
      </c>
      <c r="W317" s="271">
        <v>13173</v>
      </c>
      <c r="X317" s="271">
        <v>12995</v>
      </c>
      <c r="Y317" s="271">
        <v>14050</v>
      </c>
      <c r="Z317" s="271">
        <v>13889</v>
      </c>
      <c r="AA317" s="268">
        <v>0.986487512335838</v>
      </c>
      <c r="AB317" s="268">
        <v>0.988540925266904</v>
      </c>
      <c r="AC317" s="295">
        <v>-0.00205341293106553</v>
      </c>
    </row>
    <row r="318" spans="1:29">
      <c r="A318" s="297" t="s">
        <v>498</v>
      </c>
      <c r="B318" s="298" t="s">
        <v>3322</v>
      </c>
      <c r="C318" s="293" t="s">
        <v>586</v>
      </c>
      <c r="D318" s="298" t="s">
        <v>587</v>
      </c>
      <c r="E318" s="263">
        <v>0</v>
      </c>
      <c r="F318" s="266">
        <v>0</v>
      </c>
      <c r="G318" s="266">
        <v>0</v>
      </c>
      <c r="H318" s="264">
        <v>2</v>
      </c>
      <c r="I318" s="264">
        <v>1</v>
      </c>
      <c r="J318" s="264">
        <v>1</v>
      </c>
      <c r="K318" s="264">
        <v>6</v>
      </c>
      <c r="L318" s="264">
        <v>5</v>
      </c>
      <c r="M318" s="264">
        <v>1</v>
      </c>
      <c r="N318" s="294">
        <v>0.93</v>
      </c>
      <c r="O318" s="266">
        <v>0</v>
      </c>
      <c r="P318" s="266">
        <v>0</v>
      </c>
      <c r="Q318" s="266">
        <v>0</v>
      </c>
      <c r="R318" s="267">
        <v>0</v>
      </c>
      <c r="S318" s="267">
        <v>0</v>
      </c>
      <c r="T318" s="267">
        <v>0.5</v>
      </c>
      <c r="U318" s="267">
        <v>0.833333333333333</v>
      </c>
      <c r="V318" s="295">
        <v>-0.5</v>
      </c>
      <c r="W318" s="271">
        <v>11</v>
      </c>
      <c r="X318" s="271">
        <v>7</v>
      </c>
      <c r="Y318" s="271">
        <v>3</v>
      </c>
      <c r="Z318" s="271">
        <v>0</v>
      </c>
      <c r="AA318" s="268">
        <v>0.636363636363636</v>
      </c>
      <c r="AB318" s="268">
        <v>0</v>
      </c>
      <c r="AC318" s="295">
        <v>0.636363636363636</v>
      </c>
    </row>
    <row r="319" spans="1:29">
      <c r="A319" s="297" t="s">
        <v>498</v>
      </c>
      <c r="B319" s="298" t="s">
        <v>3322</v>
      </c>
      <c r="C319" s="293" t="s">
        <v>588</v>
      </c>
      <c r="D319" s="298" t="s">
        <v>589</v>
      </c>
      <c r="E319" s="263">
        <v>16251</v>
      </c>
      <c r="F319" s="266">
        <v>15988</v>
      </c>
      <c r="G319" s="266">
        <v>263</v>
      </c>
      <c r="H319" s="264">
        <v>17371</v>
      </c>
      <c r="I319" s="264">
        <v>17161</v>
      </c>
      <c r="J319" s="264">
        <v>210</v>
      </c>
      <c r="K319" s="264">
        <v>17074</v>
      </c>
      <c r="L319" s="264">
        <v>16857</v>
      </c>
      <c r="M319" s="264">
        <v>217</v>
      </c>
      <c r="N319" s="294">
        <v>0.93</v>
      </c>
      <c r="O319" s="266">
        <v>16251</v>
      </c>
      <c r="P319" s="266">
        <v>15988</v>
      </c>
      <c r="Q319" s="266">
        <v>263</v>
      </c>
      <c r="R319" s="267">
        <v>0.983816380530429</v>
      </c>
      <c r="S319" s="267">
        <v>0.983816380530429</v>
      </c>
      <c r="T319" s="267">
        <v>0.987910885959357</v>
      </c>
      <c r="U319" s="267">
        <v>0.987290617312873</v>
      </c>
      <c r="V319" s="295">
        <v>-0.00409450542892864</v>
      </c>
      <c r="W319" s="271">
        <v>101648</v>
      </c>
      <c r="X319" s="271">
        <v>100330</v>
      </c>
      <c r="Y319" s="271">
        <v>92395</v>
      </c>
      <c r="Z319" s="271">
        <v>91368</v>
      </c>
      <c r="AA319" s="268">
        <v>0.987033684873288</v>
      </c>
      <c r="AB319" s="268">
        <v>0.988884679906921</v>
      </c>
      <c r="AC319" s="295">
        <v>-0.00185099503363317</v>
      </c>
    </row>
    <row r="320" spans="1:29">
      <c r="A320" s="297" t="s">
        <v>498</v>
      </c>
      <c r="B320" s="298" t="s">
        <v>3323</v>
      </c>
      <c r="C320" s="293" t="s">
        <v>590</v>
      </c>
      <c r="D320" s="298" t="s">
        <v>591</v>
      </c>
      <c r="E320" s="263">
        <v>7017</v>
      </c>
      <c r="F320" s="266">
        <v>6766</v>
      </c>
      <c r="G320" s="266">
        <v>251</v>
      </c>
      <c r="H320" s="264">
        <v>7172</v>
      </c>
      <c r="I320" s="264">
        <v>7013</v>
      </c>
      <c r="J320" s="264">
        <v>159</v>
      </c>
      <c r="K320" s="264">
        <v>6905</v>
      </c>
      <c r="L320" s="264">
        <v>6863</v>
      </c>
      <c r="M320" s="264">
        <v>42</v>
      </c>
      <c r="N320" s="294">
        <v>0.93</v>
      </c>
      <c r="O320" s="266">
        <v>7017</v>
      </c>
      <c r="P320" s="266">
        <v>6766</v>
      </c>
      <c r="Q320" s="266">
        <v>251</v>
      </c>
      <c r="R320" s="267">
        <v>0.964229727803905</v>
      </c>
      <c r="S320" s="267">
        <v>0.964229727803905</v>
      </c>
      <c r="T320" s="267">
        <v>0.977830451756832</v>
      </c>
      <c r="U320" s="267">
        <v>0.993917451122375</v>
      </c>
      <c r="V320" s="295">
        <v>-0.0136007239529273</v>
      </c>
      <c r="W320" s="271">
        <v>40415</v>
      </c>
      <c r="X320" s="271">
        <v>39840</v>
      </c>
      <c r="Y320" s="271">
        <v>36098</v>
      </c>
      <c r="Z320" s="271">
        <v>35924</v>
      </c>
      <c r="AA320" s="268">
        <v>0.98577260917976</v>
      </c>
      <c r="AB320" s="268">
        <v>0.995179788353925</v>
      </c>
      <c r="AC320" s="295">
        <v>-0.00940717917416545</v>
      </c>
    </row>
    <row r="321" spans="1:29">
      <c r="A321" s="297" t="s">
        <v>498</v>
      </c>
      <c r="B321" s="298" t="s">
        <v>3323</v>
      </c>
      <c r="C321" s="293" t="s">
        <v>592</v>
      </c>
      <c r="D321" s="298" t="s">
        <v>593</v>
      </c>
      <c r="E321" s="263">
        <v>11654</v>
      </c>
      <c r="F321" s="266">
        <v>11428</v>
      </c>
      <c r="G321" s="266">
        <v>226</v>
      </c>
      <c r="H321" s="264">
        <v>12417</v>
      </c>
      <c r="I321" s="264">
        <v>12155</v>
      </c>
      <c r="J321" s="264">
        <v>262</v>
      </c>
      <c r="K321" s="264">
        <v>11842</v>
      </c>
      <c r="L321" s="264">
        <v>11682</v>
      </c>
      <c r="M321" s="264">
        <v>160</v>
      </c>
      <c r="N321" s="294">
        <v>0.93</v>
      </c>
      <c r="O321" s="266">
        <v>11654</v>
      </c>
      <c r="P321" s="266">
        <v>11428</v>
      </c>
      <c r="Q321" s="266">
        <v>226</v>
      </c>
      <c r="R321" s="267">
        <v>0.980607516732452</v>
      </c>
      <c r="S321" s="267">
        <v>0.980607516732452</v>
      </c>
      <c r="T321" s="267">
        <v>0.978899895304824</v>
      </c>
      <c r="U321" s="267">
        <v>0.986488768789056</v>
      </c>
      <c r="V321" s="295">
        <v>0.00170762142762837</v>
      </c>
      <c r="W321" s="271">
        <v>70036</v>
      </c>
      <c r="X321" s="271">
        <v>68962</v>
      </c>
      <c r="Y321" s="271">
        <v>63772</v>
      </c>
      <c r="Z321" s="271">
        <v>63074</v>
      </c>
      <c r="AA321" s="268">
        <v>0.984665029413444</v>
      </c>
      <c r="AB321" s="268">
        <v>0.989054757573857</v>
      </c>
      <c r="AC321" s="295">
        <v>-0.00438972816041239</v>
      </c>
    </row>
    <row r="322" spans="1:29">
      <c r="A322" s="297" t="s">
        <v>498</v>
      </c>
      <c r="B322" s="298" t="s">
        <v>3323</v>
      </c>
      <c r="C322" s="293" t="s">
        <v>594</v>
      </c>
      <c r="D322" s="298" t="s">
        <v>595</v>
      </c>
      <c r="E322" s="263">
        <v>10343</v>
      </c>
      <c r="F322" s="266">
        <v>9993</v>
      </c>
      <c r="G322" s="266">
        <v>350</v>
      </c>
      <c r="H322" s="264">
        <v>10976</v>
      </c>
      <c r="I322" s="264">
        <v>10621</v>
      </c>
      <c r="J322" s="264">
        <v>355</v>
      </c>
      <c r="K322" s="264">
        <v>10562</v>
      </c>
      <c r="L322" s="264">
        <v>10321</v>
      </c>
      <c r="M322" s="264">
        <v>241</v>
      </c>
      <c r="N322" s="294">
        <v>0.93</v>
      </c>
      <c r="O322" s="266">
        <v>10343</v>
      </c>
      <c r="P322" s="266">
        <v>9993</v>
      </c>
      <c r="Q322" s="266">
        <v>350</v>
      </c>
      <c r="R322" s="267">
        <v>0.966160688388282</v>
      </c>
      <c r="S322" s="267">
        <v>0.966160688388282</v>
      </c>
      <c r="T322" s="267">
        <v>0.967656705539359</v>
      </c>
      <c r="U322" s="267">
        <v>0.977182351827305</v>
      </c>
      <c r="V322" s="295">
        <v>-0.00149601715107661</v>
      </c>
      <c r="W322" s="271">
        <v>63049</v>
      </c>
      <c r="X322" s="271">
        <v>61326</v>
      </c>
      <c r="Y322" s="271">
        <v>56847</v>
      </c>
      <c r="Z322" s="271">
        <v>55633</v>
      </c>
      <c r="AA322" s="268">
        <v>0.972672048724008</v>
      </c>
      <c r="AB322" s="268">
        <v>0.978644431544321</v>
      </c>
      <c r="AC322" s="295">
        <v>-0.00597238282031232</v>
      </c>
    </row>
    <row r="323" spans="1:29">
      <c r="A323" s="297" t="s">
        <v>498</v>
      </c>
      <c r="B323" s="298" t="s">
        <v>3323</v>
      </c>
      <c r="C323" s="293" t="s">
        <v>596</v>
      </c>
      <c r="D323" s="298" t="s">
        <v>597</v>
      </c>
      <c r="E323" s="263">
        <v>10685</v>
      </c>
      <c r="F323" s="266">
        <v>10275</v>
      </c>
      <c r="G323" s="266">
        <v>410</v>
      </c>
      <c r="H323" s="264">
        <v>11179</v>
      </c>
      <c r="I323" s="264">
        <v>10851</v>
      </c>
      <c r="J323" s="264">
        <v>328</v>
      </c>
      <c r="K323" s="264">
        <v>10944</v>
      </c>
      <c r="L323" s="264">
        <v>10667</v>
      </c>
      <c r="M323" s="264">
        <v>277</v>
      </c>
      <c r="N323" s="294">
        <v>0.93</v>
      </c>
      <c r="O323" s="266">
        <v>10685</v>
      </c>
      <c r="P323" s="266">
        <v>10275</v>
      </c>
      <c r="Q323" s="266">
        <v>410</v>
      </c>
      <c r="R323" s="267">
        <v>0.961628451099672</v>
      </c>
      <c r="S323" s="267">
        <v>0.961628451099672</v>
      </c>
      <c r="T323" s="267">
        <v>0.970659271849003</v>
      </c>
      <c r="U323" s="267">
        <v>0.97468932748538</v>
      </c>
      <c r="V323" s="295">
        <v>-0.00903082074933015</v>
      </c>
      <c r="W323" s="271">
        <v>64592</v>
      </c>
      <c r="X323" s="271">
        <v>62795</v>
      </c>
      <c r="Y323" s="271">
        <v>59337</v>
      </c>
      <c r="Z323" s="271">
        <v>58051</v>
      </c>
      <c r="AA323" s="268">
        <v>0.972179217240525</v>
      </c>
      <c r="AB323" s="268">
        <v>0.978327182028077</v>
      </c>
      <c r="AC323" s="295">
        <v>-0.00614796478755175</v>
      </c>
    </row>
    <row r="324" spans="1:29">
      <c r="A324" s="297" t="s">
        <v>498</v>
      </c>
      <c r="B324" s="298" t="s">
        <v>3323</v>
      </c>
      <c r="C324" s="293" t="s">
        <v>598</v>
      </c>
      <c r="D324" s="298" t="s">
        <v>599</v>
      </c>
      <c r="E324" s="263">
        <v>11463</v>
      </c>
      <c r="F324" s="266">
        <v>11229</v>
      </c>
      <c r="G324" s="266">
        <v>234</v>
      </c>
      <c r="H324" s="264">
        <v>11586</v>
      </c>
      <c r="I324" s="264">
        <v>11268</v>
      </c>
      <c r="J324" s="264">
        <v>318</v>
      </c>
      <c r="K324" s="264">
        <v>9356</v>
      </c>
      <c r="L324" s="264">
        <v>9112</v>
      </c>
      <c r="M324" s="264">
        <v>244</v>
      </c>
      <c r="N324" s="294">
        <v>0.93</v>
      </c>
      <c r="O324" s="266">
        <v>11463</v>
      </c>
      <c r="P324" s="266">
        <v>11229</v>
      </c>
      <c r="Q324" s="266">
        <v>234</v>
      </c>
      <c r="R324" s="267">
        <v>0.979586495681759</v>
      </c>
      <c r="S324" s="267">
        <v>0.979586495681759</v>
      </c>
      <c r="T324" s="267">
        <v>0.972553081305023</v>
      </c>
      <c r="U324" s="267">
        <v>0.97392047883711</v>
      </c>
      <c r="V324" s="295">
        <v>0.00703341437673544</v>
      </c>
      <c r="W324" s="271">
        <v>64847</v>
      </c>
      <c r="X324" s="271">
        <v>63365</v>
      </c>
      <c r="Y324" s="271">
        <v>59817</v>
      </c>
      <c r="Z324" s="271">
        <v>58774</v>
      </c>
      <c r="AA324" s="268">
        <v>0.977146205684149</v>
      </c>
      <c r="AB324" s="268">
        <v>0.982563485296822</v>
      </c>
      <c r="AC324" s="295">
        <v>-0.00541727961267313</v>
      </c>
    </row>
    <row r="325" spans="1:29">
      <c r="A325" s="297" t="s">
        <v>498</v>
      </c>
      <c r="B325" s="298" t="s">
        <v>3323</v>
      </c>
      <c r="C325" s="293" t="s">
        <v>600</v>
      </c>
      <c r="D325" s="298" t="s">
        <v>601</v>
      </c>
      <c r="E325" s="263">
        <v>11372</v>
      </c>
      <c r="F325" s="266">
        <v>11146</v>
      </c>
      <c r="G325" s="266">
        <v>226</v>
      </c>
      <c r="H325" s="264">
        <v>12159</v>
      </c>
      <c r="I325" s="264">
        <v>11922</v>
      </c>
      <c r="J325" s="264">
        <v>237</v>
      </c>
      <c r="K325" s="264">
        <v>11751</v>
      </c>
      <c r="L325" s="264">
        <v>11559</v>
      </c>
      <c r="M325" s="264">
        <v>192</v>
      </c>
      <c r="N325" s="294">
        <v>0.93</v>
      </c>
      <c r="O325" s="266">
        <v>11372</v>
      </c>
      <c r="P325" s="266">
        <v>11146</v>
      </c>
      <c r="Q325" s="266">
        <v>226</v>
      </c>
      <c r="R325" s="267">
        <v>0.980126626802673</v>
      </c>
      <c r="S325" s="267">
        <v>0.980126626802673</v>
      </c>
      <c r="T325" s="267">
        <v>0.980508265482359</v>
      </c>
      <c r="U325" s="267">
        <v>0.983660965024253</v>
      </c>
      <c r="V325" s="295">
        <v>-0.000381638679685437</v>
      </c>
      <c r="W325" s="271">
        <v>69366</v>
      </c>
      <c r="X325" s="271">
        <v>68169</v>
      </c>
      <c r="Y325" s="271">
        <v>62507</v>
      </c>
      <c r="Z325" s="271">
        <v>61681</v>
      </c>
      <c r="AA325" s="268">
        <v>0.982743707291757</v>
      </c>
      <c r="AB325" s="268">
        <v>0.986785480026237</v>
      </c>
      <c r="AC325" s="295">
        <v>-0.00404177273448036</v>
      </c>
    </row>
    <row r="326" spans="1:29">
      <c r="A326" s="297" t="s">
        <v>498</v>
      </c>
      <c r="B326" s="298" t="s">
        <v>3323</v>
      </c>
      <c r="C326" s="293" t="s">
        <v>602</v>
      </c>
      <c r="D326" s="298" t="s">
        <v>603</v>
      </c>
      <c r="E326" s="263">
        <v>0</v>
      </c>
      <c r="F326" s="266">
        <v>0</v>
      </c>
      <c r="G326" s="266">
        <v>0</v>
      </c>
      <c r="H326" s="264">
        <v>0</v>
      </c>
      <c r="I326" s="264">
        <v>0</v>
      </c>
      <c r="J326" s="264">
        <v>0</v>
      </c>
      <c r="K326" s="264">
        <v>0</v>
      </c>
      <c r="L326" s="264">
        <v>0</v>
      </c>
      <c r="M326" s="264">
        <v>0</v>
      </c>
      <c r="N326" s="294">
        <v>0.93</v>
      </c>
      <c r="O326" s="266">
        <v>0</v>
      </c>
      <c r="P326" s="266">
        <v>0</v>
      </c>
      <c r="Q326" s="266">
        <v>0</v>
      </c>
      <c r="R326" s="267">
        <v>0</v>
      </c>
      <c r="S326" s="267">
        <v>0</v>
      </c>
      <c r="T326" s="267">
        <v>0</v>
      </c>
      <c r="U326" s="267">
        <v>0</v>
      </c>
      <c r="V326" s="295">
        <v>0</v>
      </c>
      <c r="W326" s="271">
        <v>4</v>
      </c>
      <c r="X326" s="271">
        <v>1</v>
      </c>
      <c r="Y326" s="271">
        <v>5</v>
      </c>
      <c r="Z326" s="271">
        <v>3</v>
      </c>
      <c r="AA326" s="268">
        <v>0.25</v>
      </c>
      <c r="AB326" s="268">
        <v>0.6</v>
      </c>
      <c r="AC326" s="295">
        <v>-0.35</v>
      </c>
    </row>
    <row r="327" spans="1:29">
      <c r="A327" s="297" t="s">
        <v>498</v>
      </c>
      <c r="B327" s="298" t="s">
        <v>3323</v>
      </c>
      <c r="C327" s="293" t="s">
        <v>604</v>
      </c>
      <c r="D327" s="298" t="s">
        <v>605</v>
      </c>
      <c r="E327" s="263">
        <v>0</v>
      </c>
      <c r="F327" s="266">
        <v>0</v>
      </c>
      <c r="G327" s="266">
        <v>0</v>
      </c>
      <c r="H327" s="264">
        <v>0</v>
      </c>
      <c r="I327" s="264">
        <v>0</v>
      </c>
      <c r="J327" s="264">
        <v>0</v>
      </c>
      <c r="K327" s="264">
        <v>0</v>
      </c>
      <c r="L327" s="264">
        <v>0</v>
      </c>
      <c r="M327" s="264">
        <v>0</v>
      </c>
      <c r="N327" s="294">
        <v>0.93</v>
      </c>
      <c r="O327" s="266">
        <v>0</v>
      </c>
      <c r="P327" s="266">
        <v>0</v>
      </c>
      <c r="Q327" s="266">
        <v>0</v>
      </c>
      <c r="R327" s="267">
        <v>0</v>
      </c>
      <c r="S327" s="267">
        <v>0</v>
      </c>
      <c r="T327" s="267">
        <v>0</v>
      </c>
      <c r="U327" s="267">
        <v>0</v>
      </c>
      <c r="V327" s="295">
        <v>0</v>
      </c>
      <c r="W327" s="271">
        <v>0</v>
      </c>
      <c r="X327" s="271">
        <v>0</v>
      </c>
      <c r="Y327" s="271">
        <v>3</v>
      </c>
      <c r="Z327" s="271">
        <v>0</v>
      </c>
      <c r="AA327" s="268">
        <v>0</v>
      </c>
      <c r="AB327" s="268">
        <v>0</v>
      </c>
      <c r="AC327" s="295">
        <v>0</v>
      </c>
    </row>
    <row r="328" spans="1:29">
      <c r="A328" s="297" t="s">
        <v>498</v>
      </c>
      <c r="B328" s="298" t="s">
        <v>3323</v>
      </c>
      <c r="C328" s="293" t="s">
        <v>606</v>
      </c>
      <c r="D328" s="298" t="s">
        <v>607</v>
      </c>
      <c r="E328" s="263">
        <v>1</v>
      </c>
      <c r="F328" s="266">
        <v>0</v>
      </c>
      <c r="G328" s="266">
        <v>1</v>
      </c>
      <c r="H328" s="264">
        <v>4</v>
      </c>
      <c r="I328" s="264">
        <v>3</v>
      </c>
      <c r="J328" s="264">
        <v>1</v>
      </c>
      <c r="K328" s="264">
        <v>6</v>
      </c>
      <c r="L328" s="264">
        <v>6</v>
      </c>
      <c r="M328" s="264">
        <v>0</v>
      </c>
      <c r="N328" s="294">
        <v>0.93</v>
      </c>
      <c r="O328" s="266">
        <v>1</v>
      </c>
      <c r="P328" s="266">
        <v>0</v>
      </c>
      <c r="Q328" s="266">
        <v>1</v>
      </c>
      <c r="R328" s="267">
        <v>0</v>
      </c>
      <c r="S328" s="267">
        <v>0</v>
      </c>
      <c r="T328" s="267">
        <v>0.75</v>
      </c>
      <c r="U328" s="267">
        <v>1</v>
      </c>
      <c r="V328" s="295">
        <v>-0.75</v>
      </c>
      <c r="W328" s="271">
        <v>21</v>
      </c>
      <c r="X328" s="271">
        <v>16</v>
      </c>
      <c r="Y328" s="271">
        <v>24</v>
      </c>
      <c r="Z328" s="271">
        <v>23</v>
      </c>
      <c r="AA328" s="268">
        <v>0.761904761904762</v>
      </c>
      <c r="AB328" s="268">
        <v>0.958333333333333</v>
      </c>
      <c r="AC328" s="295">
        <v>-0.196428571428572</v>
      </c>
    </row>
    <row r="329" spans="1:29">
      <c r="A329" s="297" t="s">
        <v>498</v>
      </c>
      <c r="B329" s="298" t="s">
        <v>3323</v>
      </c>
      <c r="C329" s="293" t="s">
        <v>608</v>
      </c>
      <c r="D329" s="298" t="s">
        <v>609</v>
      </c>
      <c r="E329" s="263">
        <v>1</v>
      </c>
      <c r="F329" s="266">
        <v>0</v>
      </c>
      <c r="G329" s="266">
        <v>1</v>
      </c>
      <c r="H329" s="264">
        <v>0</v>
      </c>
      <c r="I329" s="264">
        <v>0</v>
      </c>
      <c r="J329" s="264">
        <v>0</v>
      </c>
      <c r="K329" s="264">
        <v>0</v>
      </c>
      <c r="L329" s="264">
        <v>0</v>
      </c>
      <c r="M329" s="264">
        <v>0</v>
      </c>
      <c r="N329" s="294">
        <v>0.93</v>
      </c>
      <c r="O329" s="266">
        <v>1</v>
      </c>
      <c r="P329" s="266">
        <v>0</v>
      </c>
      <c r="Q329" s="266">
        <v>1</v>
      </c>
      <c r="R329" s="267">
        <v>0</v>
      </c>
      <c r="S329" s="267">
        <v>0</v>
      </c>
      <c r="T329" s="267">
        <v>0</v>
      </c>
      <c r="U329" s="267">
        <v>0</v>
      </c>
      <c r="V329" s="295">
        <v>0</v>
      </c>
      <c r="W329" s="271">
        <v>1</v>
      </c>
      <c r="X329" s="271">
        <v>0</v>
      </c>
      <c r="Y329" s="271">
        <v>0</v>
      </c>
      <c r="Z329" s="271">
        <v>0</v>
      </c>
      <c r="AA329" s="268">
        <v>0</v>
      </c>
      <c r="AB329" s="268">
        <v>0</v>
      </c>
      <c r="AC329" s="295">
        <v>0</v>
      </c>
    </row>
    <row r="330" spans="1:29">
      <c r="A330" s="297" t="s">
        <v>498</v>
      </c>
      <c r="B330" s="298" t="s">
        <v>3323</v>
      </c>
      <c r="C330" s="293" t="s">
        <v>610</v>
      </c>
      <c r="D330" s="298" t="s">
        <v>611</v>
      </c>
      <c r="E330" s="263">
        <v>0</v>
      </c>
      <c r="F330" s="266">
        <v>0</v>
      </c>
      <c r="G330" s="266">
        <v>0</v>
      </c>
      <c r="H330" s="264">
        <v>1</v>
      </c>
      <c r="I330" s="264">
        <v>0</v>
      </c>
      <c r="J330" s="264">
        <v>1</v>
      </c>
      <c r="K330" s="264">
        <v>0</v>
      </c>
      <c r="L330" s="264">
        <v>0</v>
      </c>
      <c r="M330" s="264">
        <v>0</v>
      </c>
      <c r="N330" s="294">
        <v>0.93</v>
      </c>
      <c r="O330" s="266">
        <v>0</v>
      </c>
      <c r="P330" s="266">
        <v>0</v>
      </c>
      <c r="Q330" s="266">
        <v>0</v>
      </c>
      <c r="R330" s="267">
        <v>0</v>
      </c>
      <c r="S330" s="267">
        <v>0</v>
      </c>
      <c r="T330" s="267">
        <v>0</v>
      </c>
      <c r="U330" s="267">
        <v>0</v>
      </c>
      <c r="V330" s="295">
        <v>0</v>
      </c>
      <c r="W330" s="271">
        <v>1</v>
      </c>
      <c r="X330" s="271">
        <v>0</v>
      </c>
      <c r="Y330" s="271">
        <v>0</v>
      </c>
      <c r="Z330" s="271">
        <v>0</v>
      </c>
      <c r="AA330" s="268">
        <v>0</v>
      </c>
      <c r="AB330" s="268">
        <v>0</v>
      </c>
      <c r="AC330" s="295">
        <v>0</v>
      </c>
    </row>
    <row r="331" spans="1:29">
      <c r="A331" s="297" t="s">
        <v>498</v>
      </c>
      <c r="B331" s="298" t="s">
        <v>3323</v>
      </c>
      <c r="C331" s="293" t="s">
        <v>612</v>
      </c>
      <c r="D331" s="298" t="s">
        <v>613</v>
      </c>
      <c r="E331" s="263">
        <v>0</v>
      </c>
      <c r="F331" s="266">
        <v>0</v>
      </c>
      <c r="G331" s="266">
        <v>0</v>
      </c>
      <c r="H331" s="264">
        <v>2</v>
      </c>
      <c r="I331" s="264">
        <v>2</v>
      </c>
      <c r="J331" s="264">
        <v>0</v>
      </c>
      <c r="K331" s="264">
        <v>1</v>
      </c>
      <c r="L331" s="264">
        <v>0</v>
      </c>
      <c r="M331" s="264">
        <v>1</v>
      </c>
      <c r="N331" s="294">
        <v>0.93</v>
      </c>
      <c r="O331" s="266">
        <v>0</v>
      </c>
      <c r="P331" s="266">
        <v>0</v>
      </c>
      <c r="Q331" s="266">
        <v>0</v>
      </c>
      <c r="R331" s="267">
        <v>0</v>
      </c>
      <c r="S331" s="267">
        <v>0</v>
      </c>
      <c r="T331" s="267">
        <v>1</v>
      </c>
      <c r="U331" s="267">
        <v>0</v>
      </c>
      <c r="V331" s="295">
        <v>-1</v>
      </c>
      <c r="W331" s="271">
        <v>5</v>
      </c>
      <c r="X331" s="271">
        <v>3</v>
      </c>
      <c r="Y331" s="271">
        <v>2</v>
      </c>
      <c r="Z331" s="271">
        <v>2</v>
      </c>
      <c r="AA331" s="268">
        <v>0.6</v>
      </c>
      <c r="AB331" s="268">
        <v>1</v>
      </c>
      <c r="AC331" s="295">
        <v>-0.4</v>
      </c>
    </row>
    <row r="332" spans="1:29">
      <c r="A332" s="297" t="s">
        <v>498</v>
      </c>
      <c r="B332" s="298" t="s">
        <v>3323</v>
      </c>
      <c r="C332" s="293" t="s">
        <v>614</v>
      </c>
      <c r="D332" s="298" t="s">
        <v>615</v>
      </c>
      <c r="E332" s="263">
        <v>8598</v>
      </c>
      <c r="F332" s="266">
        <v>8212</v>
      </c>
      <c r="G332" s="266">
        <v>386</v>
      </c>
      <c r="H332" s="264">
        <v>10229</v>
      </c>
      <c r="I332" s="264">
        <v>9796</v>
      </c>
      <c r="J332" s="264">
        <v>433</v>
      </c>
      <c r="K332" s="264">
        <v>8334</v>
      </c>
      <c r="L332" s="264">
        <v>8046</v>
      </c>
      <c r="M332" s="264">
        <v>288</v>
      </c>
      <c r="N332" s="294">
        <v>0.93</v>
      </c>
      <c r="O332" s="266">
        <v>8598</v>
      </c>
      <c r="P332" s="266">
        <v>8212</v>
      </c>
      <c r="Q332" s="266">
        <v>386</v>
      </c>
      <c r="R332" s="267">
        <v>0.955105838567109</v>
      </c>
      <c r="S332" s="267">
        <v>0.955105838567109</v>
      </c>
      <c r="T332" s="267">
        <v>0.957669371395053</v>
      </c>
      <c r="U332" s="267">
        <v>0.965442764578834</v>
      </c>
      <c r="V332" s="295">
        <v>-0.00256353282794464</v>
      </c>
      <c r="W332" s="271">
        <v>56663</v>
      </c>
      <c r="X332" s="271">
        <v>54667</v>
      </c>
      <c r="Y332" s="271">
        <v>54909</v>
      </c>
      <c r="Z332" s="271">
        <v>53545</v>
      </c>
      <c r="AA332" s="268">
        <v>0.9647741912712</v>
      </c>
      <c r="AB332" s="268">
        <v>0.975158899269701</v>
      </c>
      <c r="AC332" s="295">
        <v>-0.0103847079985009</v>
      </c>
    </row>
    <row r="333" spans="1:29">
      <c r="A333" s="297" t="s">
        <v>498</v>
      </c>
      <c r="B333" s="300" t="s">
        <v>3324</v>
      </c>
      <c r="C333" s="293" t="s">
        <v>616</v>
      </c>
      <c r="D333" s="300" t="s">
        <v>617</v>
      </c>
      <c r="E333" s="263">
        <v>0</v>
      </c>
      <c r="F333" s="266">
        <v>0</v>
      </c>
      <c r="G333" s="266">
        <v>0</v>
      </c>
      <c r="H333" s="264">
        <v>0</v>
      </c>
      <c r="I333" s="264">
        <v>0</v>
      </c>
      <c r="J333" s="264">
        <v>0</v>
      </c>
      <c r="K333" s="264">
        <v>0</v>
      </c>
      <c r="L333" s="264">
        <v>0</v>
      </c>
      <c r="M333" s="264">
        <v>0</v>
      </c>
      <c r="N333" s="294">
        <v>0.93</v>
      </c>
      <c r="O333" s="266">
        <v>0</v>
      </c>
      <c r="P333" s="266">
        <v>0</v>
      </c>
      <c r="Q333" s="266">
        <v>0</v>
      </c>
      <c r="R333" s="267">
        <v>0</v>
      </c>
      <c r="S333" s="267">
        <v>0</v>
      </c>
      <c r="T333" s="267">
        <v>0</v>
      </c>
      <c r="U333" s="267">
        <v>0</v>
      </c>
      <c r="V333" s="295">
        <v>0</v>
      </c>
      <c r="W333" s="271">
        <v>0</v>
      </c>
      <c r="X333" s="271">
        <v>0</v>
      </c>
      <c r="Y333" s="271">
        <v>0</v>
      </c>
      <c r="Z333" s="271">
        <v>0</v>
      </c>
      <c r="AA333" s="268">
        <v>0</v>
      </c>
      <c r="AB333" s="268">
        <v>0</v>
      </c>
      <c r="AC333" s="295">
        <v>0</v>
      </c>
    </row>
    <row r="334" spans="1:29">
      <c r="A334" s="297" t="s">
        <v>498</v>
      </c>
      <c r="B334" s="298" t="s">
        <v>3324</v>
      </c>
      <c r="C334" s="293" t="s">
        <v>618</v>
      </c>
      <c r="D334" s="298" t="s">
        <v>619</v>
      </c>
      <c r="E334" s="263">
        <v>14177</v>
      </c>
      <c r="F334" s="266">
        <v>13891</v>
      </c>
      <c r="G334" s="266">
        <v>286</v>
      </c>
      <c r="H334" s="264">
        <v>14772</v>
      </c>
      <c r="I334" s="264">
        <v>14498</v>
      </c>
      <c r="J334" s="264">
        <v>274</v>
      </c>
      <c r="K334" s="264">
        <v>14338</v>
      </c>
      <c r="L334" s="264">
        <v>14226</v>
      </c>
      <c r="M334" s="264">
        <v>112</v>
      </c>
      <c r="N334" s="294">
        <v>0.93</v>
      </c>
      <c r="O334" s="266">
        <v>14177</v>
      </c>
      <c r="P334" s="266">
        <v>13891</v>
      </c>
      <c r="Q334" s="266">
        <v>286</v>
      </c>
      <c r="R334" s="267">
        <v>0.979826479509064</v>
      </c>
      <c r="S334" s="267">
        <v>0.979826479509064</v>
      </c>
      <c r="T334" s="267">
        <v>0.981451394530192</v>
      </c>
      <c r="U334" s="267">
        <v>0.992188589761473</v>
      </c>
      <c r="V334" s="295">
        <v>-0.00162491502112827</v>
      </c>
      <c r="W334" s="271">
        <v>84338</v>
      </c>
      <c r="X334" s="271">
        <v>83378</v>
      </c>
      <c r="Y334" s="271">
        <v>75709</v>
      </c>
      <c r="Z334" s="271">
        <v>75215</v>
      </c>
      <c r="AA334" s="268">
        <v>0.988617230667078</v>
      </c>
      <c r="AB334" s="268">
        <v>0.993475016180375</v>
      </c>
      <c r="AC334" s="295">
        <v>-0.00485778551329707</v>
      </c>
    </row>
    <row r="335" spans="1:29">
      <c r="A335" s="297" t="s">
        <v>498</v>
      </c>
      <c r="B335" s="298" t="s">
        <v>3324</v>
      </c>
      <c r="C335" s="293" t="s">
        <v>620</v>
      </c>
      <c r="D335" s="298" t="s">
        <v>621</v>
      </c>
      <c r="E335" s="263">
        <v>19495</v>
      </c>
      <c r="F335" s="266">
        <v>19156</v>
      </c>
      <c r="G335" s="266">
        <v>339</v>
      </c>
      <c r="H335" s="264">
        <v>20909</v>
      </c>
      <c r="I335" s="264">
        <v>20466</v>
      </c>
      <c r="J335" s="264">
        <v>443</v>
      </c>
      <c r="K335" s="264">
        <v>20397</v>
      </c>
      <c r="L335" s="264">
        <v>20201</v>
      </c>
      <c r="M335" s="264">
        <v>196</v>
      </c>
      <c r="N335" s="294">
        <v>0.93</v>
      </c>
      <c r="O335" s="266">
        <v>19495</v>
      </c>
      <c r="P335" s="266">
        <v>19156</v>
      </c>
      <c r="Q335" s="266">
        <v>339</v>
      </c>
      <c r="R335" s="267">
        <v>0.98261092587843</v>
      </c>
      <c r="S335" s="267">
        <v>0.98261092587843</v>
      </c>
      <c r="T335" s="267">
        <v>0.978812951360658</v>
      </c>
      <c r="U335" s="267">
        <v>0.990390743736824</v>
      </c>
      <c r="V335" s="295">
        <v>0.00379797451777231</v>
      </c>
      <c r="W335" s="271">
        <v>120044</v>
      </c>
      <c r="X335" s="271">
        <v>118394</v>
      </c>
      <c r="Y335" s="271">
        <v>108040</v>
      </c>
      <c r="Z335" s="271">
        <v>106459</v>
      </c>
      <c r="AA335" s="268">
        <v>0.986255039818733</v>
      </c>
      <c r="AB335" s="268">
        <v>0.985366530914476</v>
      </c>
      <c r="AC335" s="295">
        <v>0.000888508904256957</v>
      </c>
    </row>
    <row r="336" spans="1:29">
      <c r="A336" s="297" t="s">
        <v>498</v>
      </c>
      <c r="B336" s="298" t="s">
        <v>3324</v>
      </c>
      <c r="C336" s="293" t="s">
        <v>622</v>
      </c>
      <c r="D336" s="298" t="s">
        <v>623</v>
      </c>
      <c r="E336" s="263">
        <v>0</v>
      </c>
      <c r="F336" s="266">
        <v>0</v>
      </c>
      <c r="G336" s="266">
        <v>0</v>
      </c>
      <c r="H336" s="264">
        <v>1</v>
      </c>
      <c r="I336" s="264">
        <v>1</v>
      </c>
      <c r="J336" s="264">
        <v>0</v>
      </c>
      <c r="K336" s="264">
        <v>0</v>
      </c>
      <c r="L336" s="264">
        <v>0</v>
      </c>
      <c r="M336" s="264">
        <v>0</v>
      </c>
      <c r="N336" s="294">
        <v>0.93</v>
      </c>
      <c r="O336" s="266">
        <v>0</v>
      </c>
      <c r="P336" s="266">
        <v>0</v>
      </c>
      <c r="Q336" s="266">
        <v>0</v>
      </c>
      <c r="R336" s="267">
        <v>0</v>
      </c>
      <c r="S336" s="267">
        <v>0</v>
      </c>
      <c r="T336" s="267">
        <v>1</v>
      </c>
      <c r="U336" s="267">
        <v>0</v>
      </c>
      <c r="V336" s="295">
        <v>-1</v>
      </c>
      <c r="W336" s="271">
        <v>2</v>
      </c>
      <c r="X336" s="271">
        <v>2</v>
      </c>
      <c r="Y336" s="271">
        <v>0</v>
      </c>
      <c r="Z336" s="271">
        <v>0</v>
      </c>
      <c r="AA336" s="268">
        <v>1</v>
      </c>
      <c r="AB336" s="268">
        <v>0</v>
      </c>
      <c r="AC336" s="295">
        <v>1</v>
      </c>
    </row>
    <row r="337" spans="1:29">
      <c r="A337" s="297" t="s">
        <v>498</v>
      </c>
      <c r="B337" s="298" t="s">
        <v>3324</v>
      </c>
      <c r="C337" s="293" t="s">
        <v>624</v>
      </c>
      <c r="D337" s="298" t="s">
        <v>625</v>
      </c>
      <c r="E337" s="263">
        <v>0</v>
      </c>
      <c r="F337" s="266">
        <v>0</v>
      </c>
      <c r="G337" s="266">
        <v>0</v>
      </c>
      <c r="H337" s="264">
        <v>0</v>
      </c>
      <c r="I337" s="264">
        <v>0</v>
      </c>
      <c r="J337" s="264">
        <v>0</v>
      </c>
      <c r="K337" s="264">
        <v>0</v>
      </c>
      <c r="L337" s="264">
        <v>0</v>
      </c>
      <c r="M337" s="264">
        <v>0</v>
      </c>
      <c r="N337" s="294">
        <v>0.93</v>
      </c>
      <c r="O337" s="266">
        <v>0</v>
      </c>
      <c r="P337" s="266">
        <v>0</v>
      </c>
      <c r="Q337" s="266">
        <v>0</v>
      </c>
      <c r="R337" s="267">
        <v>0</v>
      </c>
      <c r="S337" s="267">
        <v>0</v>
      </c>
      <c r="T337" s="267">
        <v>0</v>
      </c>
      <c r="U337" s="267">
        <v>0</v>
      </c>
      <c r="V337" s="295">
        <v>0</v>
      </c>
      <c r="W337" s="271">
        <v>0</v>
      </c>
      <c r="X337" s="271">
        <v>0</v>
      </c>
      <c r="Y337" s="271">
        <v>0</v>
      </c>
      <c r="Z337" s="271">
        <v>0</v>
      </c>
      <c r="AA337" s="268">
        <v>0</v>
      </c>
      <c r="AB337" s="268">
        <v>0</v>
      </c>
      <c r="AC337" s="295">
        <v>0</v>
      </c>
    </row>
    <row r="338" spans="1:29">
      <c r="A338" s="297" t="s">
        <v>498</v>
      </c>
      <c r="B338" s="298" t="s">
        <v>3324</v>
      </c>
      <c r="C338" s="293" t="s">
        <v>626</v>
      </c>
      <c r="D338" s="298" t="s">
        <v>627</v>
      </c>
      <c r="E338" s="263">
        <v>32</v>
      </c>
      <c r="F338" s="266">
        <v>1</v>
      </c>
      <c r="G338" s="266">
        <v>31</v>
      </c>
      <c r="H338" s="264">
        <v>60</v>
      </c>
      <c r="I338" s="264">
        <v>46</v>
      </c>
      <c r="J338" s="264">
        <v>14</v>
      </c>
      <c r="K338" s="264">
        <v>52</v>
      </c>
      <c r="L338" s="264">
        <v>36</v>
      </c>
      <c r="M338" s="264">
        <v>16</v>
      </c>
      <c r="N338" s="294">
        <v>0.93</v>
      </c>
      <c r="O338" s="266">
        <v>32</v>
      </c>
      <c r="P338" s="266">
        <v>1</v>
      </c>
      <c r="Q338" s="266">
        <v>31</v>
      </c>
      <c r="R338" s="267">
        <v>0.03125</v>
      </c>
      <c r="S338" s="267">
        <v>0.03125</v>
      </c>
      <c r="T338" s="267">
        <v>0.766666666666667</v>
      </c>
      <c r="U338" s="267">
        <v>0.692307692307692</v>
      </c>
      <c r="V338" s="295">
        <v>-0.735416666666667</v>
      </c>
      <c r="W338" s="271">
        <v>310</v>
      </c>
      <c r="X338" s="271">
        <v>238</v>
      </c>
      <c r="Y338" s="271">
        <v>329</v>
      </c>
      <c r="Z338" s="271">
        <v>324</v>
      </c>
      <c r="AA338" s="268">
        <v>0.767741935483871</v>
      </c>
      <c r="AB338" s="268">
        <v>0.984802431610942</v>
      </c>
      <c r="AC338" s="295">
        <v>-0.217060496127071</v>
      </c>
    </row>
    <row r="339" spans="1:29">
      <c r="A339" s="297" t="s">
        <v>498</v>
      </c>
      <c r="B339" s="298" t="s">
        <v>3324</v>
      </c>
      <c r="C339" s="293" t="s">
        <v>628</v>
      </c>
      <c r="D339" s="298" t="s">
        <v>628</v>
      </c>
      <c r="E339" s="263">
        <v>0</v>
      </c>
      <c r="F339" s="266">
        <v>0</v>
      </c>
      <c r="G339" s="266">
        <v>0</v>
      </c>
      <c r="H339" s="264">
        <v>2</v>
      </c>
      <c r="I339" s="264">
        <v>0</v>
      </c>
      <c r="J339" s="264">
        <v>2</v>
      </c>
      <c r="K339" s="264">
        <v>1</v>
      </c>
      <c r="L339" s="264">
        <v>1</v>
      </c>
      <c r="M339" s="264">
        <v>0</v>
      </c>
      <c r="N339" s="294">
        <v>0.93</v>
      </c>
      <c r="O339" s="266">
        <v>0</v>
      </c>
      <c r="P339" s="266">
        <v>0</v>
      </c>
      <c r="Q339" s="266">
        <v>0</v>
      </c>
      <c r="R339" s="267">
        <v>0</v>
      </c>
      <c r="S339" s="267">
        <v>0</v>
      </c>
      <c r="T339" s="267">
        <v>0</v>
      </c>
      <c r="U339" s="267">
        <v>1</v>
      </c>
      <c r="V339" s="295">
        <v>0</v>
      </c>
      <c r="W339" s="271">
        <v>21</v>
      </c>
      <c r="X339" s="271">
        <v>19</v>
      </c>
      <c r="Y339" s="271">
        <v>1</v>
      </c>
      <c r="Z339" s="271">
        <v>1</v>
      </c>
      <c r="AA339" s="268">
        <v>0.904761904761905</v>
      </c>
      <c r="AB339" s="268">
        <v>1</v>
      </c>
      <c r="AC339" s="295">
        <v>-0.0952380952380952</v>
      </c>
    </row>
    <row r="340" spans="1:29">
      <c r="A340" s="297" t="s">
        <v>498</v>
      </c>
      <c r="B340" s="298" t="s">
        <v>3324</v>
      </c>
      <c r="C340" s="293" t="s">
        <v>629</v>
      </c>
      <c r="D340" s="298" t="s">
        <v>630</v>
      </c>
      <c r="E340" s="263">
        <v>0</v>
      </c>
      <c r="F340" s="266">
        <v>0</v>
      </c>
      <c r="G340" s="266">
        <v>0</v>
      </c>
      <c r="H340" s="264">
        <v>4</v>
      </c>
      <c r="I340" s="264">
        <v>0</v>
      </c>
      <c r="J340" s="264">
        <v>4</v>
      </c>
      <c r="K340" s="264">
        <v>2</v>
      </c>
      <c r="L340" s="264">
        <v>1</v>
      </c>
      <c r="M340" s="264">
        <v>1</v>
      </c>
      <c r="N340" s="294">
        <v>0.93</v>
      </c>
      <c r="O340" s="266">
        <v>0</v>
      </c>
      <c r="P340" s="266">
        <v>0</v>
      </c>
      <c r="Q340" s="266">
        <v>0</v>
      </c>
      <c r="R340" s="267">
        <v>0</v>
      </c>
      <c r="S340" s="267">
        <v>0</v>
      </c>
      <c r="T340" s="267">
        <v>0</v>
      </c>
      <c r="U340" s="267">
        <v>0.5</v>
      </c>
      <c r="V340" s="295">
        <v>0</v>
      </c>
      <c r="W340" s="271">
        <v>6</v>
      </c>
      <c r="X340" s="271">
        <v>1</v>
      </c>
      <c r="Y340" s="271">
        <v>9</v>
      </c>
      <c r="Z340" s="271">
        <v>1</v>
      </c>
      <c r="AA340" s="268">
        <v>0.166666666666667</v>
      </c>
      <c r="AB340" s="268">
        <v>0.111111111111111</v>
      </c>
      <c r="AC340" s="295">
        <v>0.0555555555555556</v>
      </c>
    </row>
    <row r="341" spans="1:29">
      <c r="A341" s="297" t="s">
        <v>498</v>
      </c>
      <c r="B341" s="298" t="s">
        <v>3324</v>
      </c>
      <c r="C341" s="293" t="s">
        <v>631</v>
      </c>
      <c r="D341" s="298" t="s">
        <v>632</v>
      </c>
      <c r="E341" s="263">
        <v>1</v>
      </c>
      <c r="F341" s="266">
        <v>0</v>
      </c>
      <c r="G341" s="266">
        <v>1</v>
      </c>
      <c r="H341" s="264">
        <v>0</v>
      </c>
      <c r="I341" s="264">
        <v>0</v>
      </c>
      <c r="J341" s="264">
        <v>0</v>
      </c>
      <c r="K341" s="264">
        <v>1</v>
      </c>
      <c r="L341" s="264">
        <v>1</v>
      </c>
      <c r="M341" s="264">
        <v>0</v>
      </c>
      <c r="N341" s="294">
        <v>0.93</v>
      </c>
      <c r="O341" s="266">
        <v>1</v>
      </c>
      <c r="P341" s="266">
        <v>0</v>
      </c>
      <c r="Q341" s="266">
        <v>1</v>
      </c>
      <c r="R341" s="267">
        <v>0</v>
      </c>
      <c r="S341" s="267">
        <v>0</v>
      </c>
      <c r="T341" s="267">
        <v>0</v>
      </c>
      <c r="U341" s="267">
        <v>1</v>
      </c>
      <c r="V341" s="295">
        <v>0</v>
      </c>
      <c r="W341" s="271">
        <v>4</v>
      </c>
      <c r="X341" s="271">
        <v>2</v>
      </c>
      <c r="Y341" s="271">
        <v>2</v>
      </c>
      <c r="Z341" s="271">
        <v>2</v>
      </c>
      <c r="AA341" s="268">
        <v>0.5</v>
      </c>
      <c r="AB341" s="268">
        <v>1</v>
      </c>
      <c r="AC341" s="295">
        <v>-0.5</v>
      </c>
    </row>
    <row r="342" spans="1:29">
      <c r="A342" s="297" t="s">
        <v>498</v>
      </c>
      <c r="B342" s="298" t="s">
        <v>3324</v>
      </c>
      <c r="C342" s="293" t="s">
        <v>633</v>
      </c>
      <c r="D342" s="298" t="s">
        <v>634</v>
      </c>
      <c r="E342" s="263">
        <v>0</v>
      </c>
      <c r="F342" s="266">
        <v>0</v>
      </c>
      <c r="G342" s="266">
        <v>0</v>
      </c>
      <c r="H342" s="264">
        <v>0</v>
      </c>
      <c r="I342" s="264">
        <v>0</v>
      </c>
      <c r="J342" s="264">
        <v>0</v>
      </c>
      <c r="K342" s="264">
        <v>0</v>
      </c>
      <c r="L342" s="264">
        <v>0</v>
      </c>
      <c r="M342" s="264">
        <v>0</v>
      </c>
      <c r="N342" s="294">
        <v>0.93</v>
      </c>
      <c r="O342" s="266">
        <v>0</v>
      </c>
      <c r="P342" s="266">
        <v>0</v>
      </c>
      <c r="Q342" s="266">
        <v>0</v>
      </c>
      <c r="R342" s="267">
        <v>0</v>
      </c>
      <c r="S342" s="267">
        <v>0</v>
      </c>
      <c r="T342" s="267">
        <v>0</v>
      </c>
      <c r="U342" s="267">
        <v>0</v>
      </c>
      <c r="V342" s="295">
        <v>0</v>
      </c>
      <c r="W342" s="271">
        <v>1</v>
      </c>
      <c r="X342" s="271">
        <v>1</v>
      </c>
      <c r="Y342" s="271">
        <v>1</v>
      </c>
      <c r="Z342" s="271">
        <v>1</v>
      </c>
      <c r="AA342" s="268">
        <v>1</v>
      </c>
      <c r="AB342" s="268">
        <v>1</v>
      </c>
      <c r="AC342" s="295">
        <v>0</v>
      </c>
    </row>
    <row r="343" spans="1:29">
      <c r="A343" s="297" t="s">
        <v>498</v>
      </c>
      <c r="B343" s="298" t="s">
        <v>3324</v>
      </c>
      <c r="C343" s="293" t="s">
        <v>635</v>
      </c>
      <c r="D343" s="298" t="s">
        <v>636</v>
      </c>
      <c r="E343" s="263">
        <v>11805</v>
      </c>
      <c r="F343" s="266">
        <v>11710</v>
      </c>
      <c r="G343" s="266">
        <v>95</v>
      </c>
      <c r="H343" s="264">
        <v>12335</v>
      </c>
      <c r="I343" s="264">
        <v>12241</v>
      </c>
      <c r="J343" s="264">
        <v>94</v>
      </c>
      <c r="K343" s="264">
        <v>11786</v>
      </c>
      <c r="L343" s="264">
        <v>11657</v>
      </c>
      <c r="M343" s="264">
        <v>129</v>
      </c>
      <c r="N343" s="294">
        <v>0.93</v>
      </c>
      <c r="O343" s="266">
        <v>11805</v>
      </c>
      <c r="P343" s="266">
        <v>11710</v>
      </c>
      <c r="Q343" s="266">
        <v>95</v>
      </c>
      <c r="R343" s="267">
        <v>0.991952562473528</v>
      </c>
      <c r="S343" s="267">
        <v>0.991952562473528</v>
      </c>
      <c r="T343" s="267">
        <v>0.992379408188083</v>
      </c>
      <c r="U343" s="267">
        <v>0.989054810792466</v>
      </c>
      <c r="V343" s="295">
        <v>-0.000426845714554536</v>
      </c>
      <c r="W343" s="271">
        <v>68743</v>
      </c>
      <c r="X343" s="271">
        <v>68179</v>
      </c>
      <c r="Y343" s="271">
        <v>61120</v>
      </c>
      <c r="Z343" s="271">
        <v>60565</v>
      </c>
      <c r="AA343" s="268">
        <v>0.991795528271969</v>
      </c>
      <c r="AB343" s="268">
        <v>0.990919502617801</v>
      </c>
      <c r="AC343" s="295">
        <v>0.000876025654168444</v>
      </c>
    </row>
    <row r="344" spans="1:29">
      <c r="A344" s="297" t="s">
        <v>498</v>
      </c>
      <c r="B344" s="298" t="s">
        <v>3324</v>
      </c>
      <c r="C344" s="293" t="s">
        <v>637</v>
      </c>
      <c r="D344" s="298" t="s">
        <v>638</v>
      </c>
      <c r="E344" s="263">
        <v>0</v>
      </c>
      <c r="F344" s="266">
        <v>0</v>
      </c>
      <c r="G344" s="266">
        <v>0</v>
      </c>
      <c r="H344" s="264">
        <v>0</v>
      </c>
      <c r="I344" s="264">
        <v>0</v>
      </c>
      <c r="J344" s="264">
        <v>0</v>
      </c>
      <c r="K344" s="264">
        <v>0</v>
      </c>
      <c r="L344" s="264">
        <v>0</v>
      </c>
      <c r="M344" s="264">
        <v>0</v>
      </c>
      <c r="N344" s="294">
        <v>0.93</v>
      </c>
      <c r="O344" s="266">
        <v>0</v>
      </c>
      <c r="P344" s="266">
        <v>0</v>
      </c>
      <c r="Q344" s="266">
        <v>0</v>
      </c>
      <c r="R344" s="267">
        <v>0</v>
      </c>
      <c r="S344" s="267">
        <v>0</v>
      </c>
      <c r="T344" s="267">
        <v>0</v>
      </c>
      <c r="U344" s="267">
        <v>0</v>
      </c>
      <c r="V344" s="295">
        <v>0</v>
      </c>
      <c r="W344" s="271">
        <v>0</v>
      </c>
      <c r="X344" s="271">
        <v>0</v>
      </c>
      <c r="Y344" s="271">
        <v>0</v>
      </c>
      <c r="Z344" s="271">
        <v>0</v>
      </c>
      <c r="AA344" s="268">
        <v>0</v>
      </c>
      <c r="AB344" s="268">
        <v>0</v>
      </c>
      <c r="AC344" s="295">
        <v>0</v>
      </c>
    </row>
    <row r="345" spans="1:29">
      <c r="A345" s="297" t="s">
        <v>498</v>
      </c>
      <c r="B345" s="298" t="s">
        <v>3324</v>
      </c>
      <c r="C345" s="293" t="s">
        <v>639</v>
      </c>
      <c r="D345" s="298" t="s">
        <v>640</v>
      </c>
      <c r="E345" s="263">
        <v>0</v>
      </c>
      <c r="F345" s="266">
        <v>0</v>
      </c>
      <c r="G345" s="266">
        <v>0</v>
      </c>
      <c r="H345" s="264">
        <v>3</v>
      </c>
      <c r="I345" s="264">
        <v>2</v>
      </c>
      <c r="J345" s="264">
        <v>1</v>
      </c>
      <c r="K345" s="264">
        <v>2</v>
      </c>
      <c r="L345" s="264">
        <v>1</v>
      </c>
      <c r="M345" s="264">
        <v>1</v>
      </c>
      <c r="N345" s="294">
        <v>0.93</v>
      </c>
      <c r="O345" s="266">
        <v>0</v>
      </c>
      <c r="P345" s="266">
        <v>0</v>
      </c>
      <c r="Q345" s="266">
        <v>0</v>
      </c>
      <c r="R345" s="267">
        <v>0</v>
      </c>
      <c r="S345" s="267">
        <v>0</v>
      </c>
      <c r="T345" s="267">
        <v>0.666666666666667</v>
      </c>
      <c r="U345" s="267">
        <v>0.5</v>
      </c>
      <c r="V345" s="295">
        <v>-0.666666666666667</v>
      </c>
      <c r="W345" s="271">
        <v>15</v>
      </c>
      <c r="X345" s="271">
        <v>13</v>
      </c>
      <c r="Y345" s="271">
        <v>11</v>
      </c>
      <c r="Z345" s="271">
        <v>11</v>
      </c>
      <c r="AA345" s="268">
        <v>0.866666666666667</v>
      </c>
      <c r="AB345" s="268">
        <v>1</v>
      </c>
      <c r="AC345" s="295">
        <v>-0.133333333333333</v>
      </c>
    </row>
    <row r="346" spans="1:29">
      <c r="A346" s="297" t="s">
        <v>498</v>
      </c>
      <c r="B346" s="298" t="s">
        <v>3324</v>
      </c>
      <c r="C346" s="293" t="s">
        <v>641</v>
      </c>
      <c r="D346" s="298" t="s">
        <v>642</v>
      </c>
      <c r="E346" s="263">
        <v>8810</v>
      </c>
      <c r="F346" s="266">
        <v>8734</v>
      </c>
      <c r="G346" s="266">
        <v>76</v>
      </c>
      <c r="H346" s="264">
        <v>9792</v>
      </c>
      <c r="I346" s="264">
        <v>9715</v>
      </c>
      <c r="J346" s="264">
        <v>77</v>
      </c>
      <c r="K346" s="264">
        <v>9531</v>
      </c>
      <c r="L346" s="264">
        <v>9513</v>
      </c>
      <c r="M346" s="264">
        <v>18</v>
      </c>
      <c r="N346" s="294">
        <v>0.93</v>
      </c>
      <c r="O346" s="266">
        <v>8810</v>
      </c>
      <c r="P346" s="266">
        <v>8734</v>
      </c>
      <c r="Q346" s="266">
        <v>76</v>
      </c>
      <c r="R346" s="267">
        <v>0.991373439273553</v>
      </c>
      <c r="S346" s="267">
        <v>0.991373439273553</v>
      </c>
      <c r="T346" s="267">
        <v>0.992136437908497</v>
      </c>
      <c r="U346" s="267">
        <v>0.998111425873466</v>
      </c>
      <c r="V346" s="295">
        <v>-0.00076299863494389</v>
      </c>
      <c r="W346" s="271">
        <v>56180</v>
      </c>
      <c r="X346" s="271">
        <v>55974</v>
      </c>
      <c r="Y346" s="271">
        <v>52197</v>
      </c>
      <c r="Z346" s="271">
        <v>52014</v>
      </c>
      <c r="AA346" s="268">
        <v>0.996333214667141</v>
      </c>
      <c r="AB346" s="268">
        <v>0.996494051382263</v>
      </c>
      <c r="AC346" s="295">
        <v>-0.000160836715122015</v>
      </c>
    </row>
    <row r="347" spans="1:29">
      <c r="A347" s="297" t="s">
        <v>498</v>
      </c>
      <c r="B347" s="298" t="s">
        <v>3325</v>
      </c>
      <c r="C347" s="293" t="s">
        <v>643</v>
      </c>
      <c r="D347" s="298" t="s">
        <v>644</v>
      </c>
      <c r="E347" s="263">
        <v>9518</v>
      </c>
      <c r="F347" s="266">
        <v>9094</v>
      </c>
      <c r="G347" s="266">
        <v>424</v>
      </c>
      <c r="H347" s="264">
        <v>10077</v>
      </c>
      <c r="I347" s="264">
        <v>9712</v>
      </c>
      <c r="J347" s="264">
        <v>365</v>
      </c>
      <c r="K347" s="264">
        <v>8480</v>
      </c>
      <c r="L347" s="264">
        <v>8191</v>
      </c>
      <c r="M347" s="264">
        <v>289</v>
      </c>
      <c r="N347" s="294">
        <v>0.93</v>
      </c>
      <c r="O347" s="266">
        <v>9518</v>
      </c>
      <c r="P347" s="266">
        <v>9094</v>
      </c>
      <c r="Q347" s="266">
        <v>424</v>
      </c>
      <c r="R347" s="267">
        <v>0.955452826223997</v>
      </c>
      <c r="S347" s="267">
        <v>0.955452826223997</v>
      </c>
      <c r="T347" s="267">
        <v>0.963778902451126</v>
      </c>
      <c r="U347" s="267">
        <v>0.965919811320755</v>
      </c>
      <c r="V347" s="295">
        <v>-0.00832607622712966</v>
      </c>
      <c r="W347" s="271">
        <v>56539</v>
      </c>
      <c r="X347" s="271">
        <v>54529</v>
      </c>
      <c r="Y347" s="271">
        <v>54548</v>
      </c>
      <c r="Z347" s="271">
        <v>53011</v>
      </c>
      <c r="AA347" s="268">
        <v>0.964449318169759</v>
      </c>
      <c r="AB347" s="268">
        <v>0.971822981594192</v>
      </c>
      <c r="AC347" s="295">
        <v>-0.00737366342443335</v>
      </c>
    </row>
    <row r="348" spans="1:29">
      <c r="A348" s="297" t="s">
        <v>498</v>
      </c>
      <c r="B348" s="298" t="s">
        <v>3325</v>
      </c>
      <c r="C348" s="293" t="s">
        <v>645</v>
      </c>
      <c r="D348" s="298" t="s">
        <v>646</v>
      </c>
      <c r="E348" s="263">
        <v>17384</v>
      </c>
      <c r="F348" s="266">
        <v>16908</v>
      </c>
      <c r="G348" s="266">
        <v>476</v>
      </c>
      <c r="H348" s="264">
        <v>18348</v>
      </c>
      <c r="I348" s="264">
        <v>17974</v>
      </c>
      <c r="J348" s="264">
        <v>374</v>
      </c>
      <c r="K348" s="264">
        <v>17506</v>
      </c>
      <c r="L348" s="264">
        <v>17171</v>
      </c>
      <c r="M348" s="264">
        <v>335</v>
      </c>
      <c r="N348" s="294">
        <v>0.93</v>
      </c>
      <c r="O348" s="266">
        <v>17384</v>
      </c>
      <c r="P348" s="266">
        <v>16908</v>
      </c>
      <c r="Q348" s="266">
        <v>476</v>
      </c>
      <c r="R348" s="267">
        <v>0.972618499769903</v>
      </c>
      <c r="S348" s="267">
        <v>0.972618499769903</v>
      </c>
      <c r="T348" s="267">
        <v>0.979616306954436</v>
      </c>
      <c r="U348" s="267">
        <v>0.980863703872958</v>
      </c>
      <c r="V348" s="295">
        <v>-0.00699780718453313</v>
      </c>
      <c r="W348" s="271">
        <v>105883</v>
      </c>
      <c r="X348" s="271">
        <v>103768</v>
      </c>
      <c r="Y348" s="271">
        <v>100817</v>
      </c>
      <c r="Z348" s="271">
        <v>99367</v>
      </c>
      <c r="AA348" s="268">
        <v>0.980025122068699</v>
      </c>
      <c r="AB348" s="268">
        <v>0.985617504984278</v>
      </c>
      <c r="AC348" s="295">
        <v>-0.00559238291557995</v>
      </c>
    </row>
    <row r="349" spans="1:29">
      <c r="A349" s="297" t="s">
        <v>498</v>
      </c>
      <c r="B349" s="298" t="s">
        <v>3325</v>
      </c>
      <c r="C349" s="293" t="s">
        <v>647</v>
      </c>
      <c r="D349" s="298" t="s">
        <v>648</v>
      </c>
      <c r="E349" s="263">
        <v>9266</v>
      </c>
      <c r="F349" s="266">
        <v>9071</v>
      </c>
      <c r="G349" s="266">
        <v>195</v>
      </c>
      <c r="H349" s="264">
        <v>9932</v>
      </c>
      <c r="I349" s="264">
        <v>9742</v>
      </c>
      <c r="J349" s="264">
        <v>190</v>
      </c>
      <c r="K349" s="264">
        <v>9349</v>
      </c>
      <c r="L349" s="264">
        <v>9214</v>
      </c>
      <c r="M349" s="264">
        <v>135</v>
      </c>
      <c r="N349" s="294">
        <v>0.93</v>
      </c>
      <c r="O349" s="266">
        <v>9266</v>
      </c>
      <c r="P349" s="266">
        <v>9071</v>
      </c>
      <c r="Q349" s="266">
        <v>195</v>
      </c>
      <c r="R349" s="267">
        <v>0.978955320526657</v>
      </c>
      <c r="S349" s="267">
        <v>0.978955320526657</v>
      </c>
      <c r="T349" s="267">
        <v>0.980869915424889</v>
      </c>
      <c r="U349" s="267">
        <v>0.985559952936143</v>
      </c>
      <c r="V349" s="295">
        <v>-0.00191459489823265</v>
      </c>
      <c r="W349" s="271">
        <v>56268</v>
      </c>
      <c r="X349" s="271">
        <v>55307</v>
      </c>
      <c r="Y349" s="271">
        <v>52985</v>
      </c>
      <c r="Z349" s="271">
        <v>52360</v>
      </c>
      <c r="AA349" s="268">
        <v>0.98292102082889</v>
      </c>
      <c r="AB349" s="268">
        <v>0.988204208738322</v>
      </c>
      <c r="AC349" s="295">
        <v>-0.00528318790943183</v>
      </c>
    </row>
    <row r="350" spans="1:29">
      <c r="A350" s="297" t="s">
        <v>498</v>
      </c>
      <c r="B350" s="298" t="s">
        <v>3325</v>
      </c>
      <c r="C350" s="293" t="s">
        <v>649</v>
      </c>
      <c r="D350" s="298" t="s">
        <v>650</v>
      </c>
      <c r="E350" s="263">
        <v>7510</v>
      </c>
      <c r="F350" s="266">
        <v>7415</v>
      </c>
      <c r="G350" s="266">
        <v>95</v>
      </c>
      <c r="H350" s="264">
        <v>8149</v>
      </c>
      <c r="I350" s="264">
        <v>8038</v>
      </c>
      <c r="J350" s="264">
        <v>111</v>
      </c>
      <c r="K350" s="264">
        <v>7626</v>
      </c>
      <c r="L350" s="264">
        <v>7552</v>
      </c>
      <c r="M350" s="264">
        <v>74</v>
      </c>
      <c r="N350" s="294">
        <v>0.93</v>
      </c>
      <c r="O350" s="266">
        <v>7510</v>
      </c>
      <c r="P350" s="266">
        <v>7415</v>
      </c>
      <c r="Q350" s="266">
        <v>95</v>
      </c>
      <c r="R350" s="267">
        <v>0.987350199733688</v>
      </c>
      <c r="S350" s="267">
        <v>0.987350199733688</v>
      </c>
      <c r="T350" s="267">
        <v>0.98637869677261</v>
      </c>
      <c r="U350" s="267">
        <v>0.990296354576449</v>
      </c>
      <c r="V350" s="295">
        <v>0.000971502961078285</v>
      </c>
      <c r="W350" s="271">
        <v>45798</v>
      </c>
      <c r="X350" s="271">
        <v>45323</v>
      </c>
      <c r="Y350" s="271">
        <v>43101</v>
      </c>
      <c r="Z350" s="271">
        <v>42709</v>
      </c>
      <c r="AA350" s="268">
        <v>0.989628368051007</v>
      </c>
      <c r="AB350" s="268">
        <v>0.990905083408738</v>
      </c>
      <c r="AC350" s="295">
        <v>-0.001276715357731</v>
      </c>
    </row>
    <row r="351" spans="1:29">
      <c r="A351" s="297" t="s">
        <v>498</v>
      </c>
      <c r="B351" s="298" t="s">
        <v>3325</v>
      </c>
      <c r="C351" s="293" t="s">
        <v>651</v>
      </c>
      <c r="D351" s="298" t="s">
        <v>652</v>
      </c>
      <c r="E351" s="263">
        <v>0</v>
      </c>
      <c r="F351" s="266">
        <v>0</v>
      </c>
      <c r="G351" s="266">
        <v>0</v>
      </c>
      <c r="H351" s="264">
        <v>0</v>
      </c>
      <c r="I351" s="264">
        <v>0</v>
      </c>
      <c r="J351" s="264">
        <v>0</v>
      </c>
      <c r="K351" s="264">
        <v>0</v>
      </c>
      <c r="L351" s="264">
        <v>0</v>
      </c>
      <c r="M351" s="264">
        <v>0</v>
      </c>
      <c r="N351" s="294">
        <v>0.93</v>
      </c>
      <c r="O351" s="266">
        <v>0</v>
      </c>
      <c r="P351" s="266">
        <v>0</v>
      </c>
      <c r="Q351" s="266">
        <v>0</v>
      </c>
      <c r="R351" s="267">
        <v>0</v>
      </c>
      <c r="S351" s="267">
        <v>0</v>
      </c>
      <c r="T351" s="267">
        <v>0</v>
      </c>
      <c r="U351" s="267">
        <v>0</v>
      </c>
      <c r="V351" s="295">
        <v>0</v>
      </c>
      <c r="W351" s="271">
        <v>0</v>
      </c>
      <c r="X351" s="271">
        <v>0</v>
      </c>
      <c r="Y351" s="271">
        <v>0</v>
      </c>
      <c r="Z351" s="271">
        <v>0</v>
      </c>
      <c r="AA351" s="268">
        <v>0</v>
      </c>
      <c r="AB351" s="268">
        <v>0</v>
      </c>
      <c r="AC351" s="295">
        <v>0</v>
      </c>
    </row>
    <row r="352" spans="1:29">
      <c r="A352" s="297" t="s">
        <v>498</v>
      </c>
      <c r="B352" s="298" t="s">
        <v>3325</v>
      </c>
      <c r="C352" s="293" t="s">
        <v>653</v>
      </c>
      <c r="D352" s="298" t="s">
        <v>654</v>
      </c>
      <c r="E352" s="263">
        <v>3</v>
      </c>
      <c r="F352" s="266">
        <v>1</v>
      </c>
      <c r="G352" s="266">
        <v>2</v>
      </c>
      <c r="H352" s="264">
        <v>2</v>
      </c>
      <c r="I352" s="264">
        <v>2</v>
      </c>
      <c r="J352" s="264">
        <v>0</v>
      </c>
      <c r="K352" s="264">
        <v>1</v>
      </c>
      <c r="L352" s="264">
        <v>1</v>
      </c>
      <c r="M352" s="264">
        <v>0</v>
      </c>
      <c r="N352" s="294">
        <v>0.93</v>
      </c>
      <c r="O352" s="266">
        <v>3</v>
      </c>
      <c r="P352" s="266">
        <v>1</v>
      </c>
      <c r="Q352" s="266">
        <v>2</v>
      </c>
      <c r="R352" s="267">
        <v>0.333333333333333</v>
      </c>
      <c r="S352" s="267">
        <v>0.333333333333333</v>
      </c>
      <c r="T352" s="267">
        <v>1</v>
      </c>
      <c r="U352" s="267">
        <v>1</v>
      </c>
      <c r="V352" s="295">
        <v>-0.666666666666667</v>
      </c>
      <c r="W352" s="271">
        <v>13</v>
      </c>
      <c r="X352" s="271">
        <v>7</v>
      </c>
      <c r="Y352" s="271">
        <v>32</v>
      </c>
      <c r="Z352" s="271">
        <v>31</v>
      </c>
      <c r="AA352" s="268">
        <v>0.538461538461538</v>
      </c>
      <c r="AB352" s="268">
        <v>0.96875</v>
      </c>
      <c r="AC352" s="295">
        <v>-0.430288461538462</v>
      </c>
    </row>
    <row r="353" spans="1:29">
      <c r="A353" s="297" t="s">
        <v>498</v>
      </c>
      <c r="B353" s="298" t="s">
        <v>3325</v>
      </c>
      <c r="C353" s="293" t="s">
        <v>655</v>
      </c>
      <c r="D353" s="298" t="s">
        <v>656</v>
      </c>
      <c r="E353" s="263">
        <v>0</v>
      </c>
      <c r="F353" s="266">
        <v>0</v>
      </c>
      <c r="G353" s="266">
        <v>0</v>
      </c>
      <c r="H353" s="264">
        <v>0</v>
      </c>
      <c r="I353" s="264">
        <v>0</v>
      </c>
      <c r="J353" s="264">
        <v>0</v>
      </c>
      <c r="K353" s="264">
        <v>0</v>
      </c>
      <c r="L353" s="264">
        <v>0</v>
      </c>
      <c r="M353" s="264">
        <v>0</v>
      </c>
      <c r="N353" s="294">
        <v>0.93</v>
      </c>
      <c r="O353" s="266">
        <v>0</v>
      </c>
      <c r="P353" s="266">
        <v>0</v>
      </c>
      <c r="Q353" s="266">
        <v>0</v>
      </c>
      <c r="R353" s="267">
        <v>0</v>
      </c>
      <c r="S353" s="267">
        <v>0</v>
      </c>
      <c r="T353" s="267">
        <v>0</v>
      </c>
      <c r="U353" s="267">
        <v>0</v>
      </c>
      <c r="V353" s="295">
        <v>0</v>
      </c>
      <c r="W353" s="271">
        <v>2</v>
      </c>
      <c r="X353" s="271">
        <v>2</v>
      </c>
      <c r="Y353" s="271">
        <v>2</v>
      </c>
      <c r="Z353" s="271">
        <v>0</v>
      </c>
      <c r="AA353" s="268">
        <v>1</v>
      </c>
      <c r="AB353" s="268">
        <v>0</v>
      </c>
      <c r="AC353" s="295">
        <v>1</v>
      </c>
    </row>
    <row r="354" spans="1:29">
      <c r="A354" s="297" t="s">
        <v>498</v>
      </c>
      <c r="B354" s="298" t="s">
        <v>3325</v>
      </c>
      <c r="C354" s="293" t="s">
        <v>657</v>
      </c>
      <c r="D354" s="298" t="s">
        <v>658</v>
      </c>
      <c r="E354" s="263">
        <v>0</v>
      </c>
      <c r="F354" s="266">
        <v>0</v>
      </c>
      <c r="G354" s="266">
        <v>0</v>
      </c>
      <c r="H354" s="264">
        <v>1</v>
      </c>
      <c r="I354" s="264">
        <v>0</v>
      </c>
      <c r="J354" s="264">
        <v>1</v>
      </c>
      <c r="K354" s="264">
        <v>11</v>
      </c>
      <c r="L354" s="264">
        <v>0</v>
      </c>
      <c r="M354" s="264">
        <v>11</v>
      </c>
      <c r="N354" s="294">
        <v>0.93</v>
      </c>
      <c r="O354" s="266">
        <v>0</v>
      </c>
      <c r="P354" s="266">
        <v>0</v>
      </c>
      <c r="Q354" s="266">
        <v>0</v>
      </c>
      <c r="R354" s="267">
        <v>0</v>
      </c>
      <c r="S354" s="267">
        <v>0</v>
      </c>
      <c r="T354" s="267">
        <v>0</v>
      </c>
      <c r="U354" s="267">
        <v>0</v>
      </c>
      <c r="V354" s="295">
        <v>0</v>
      </c>
      <c r="W354" s="271">
        <v>12</v>
      </c>
      <c r="X354" s="271">
        <v>0</v>
      </c>
      <c r="Y354" s="271">
        <v>7</v>
      </c>
      <c r="Z354" s="271">
        <v>2</v>
      </c>
      <c r="AA354" s="268">
        <v>0</v>
      </c>
      <c r="AB354" s="268">
        <v>0.285714285714286</v>
      </c>
      <c r="AC354" s="295">
        <v>-0.285714285714286</v>
      </c>
    </row>
    <row r="355" spans="1:29">
      <c r="A355" s="297" t="s">
        <v>498</v>
      </c>
      <c r="B355" s="298" t="s">
        <v>3325</v>
      </c>
      <c r="C355" s="293" t="s">
        <v>659</v>
      </c>
      <c r="D355" s="298" t="s">
        <v>660</v>
      </c>
      <c r="E355" s="263">
        <v>1</v>
      </c>
      <c r="F355" s="266">
        <v>0</v>
      </c>
      <c r="G355" s="266">
        <v>1</v>
      </c>
      <c r="H355" s="264">
        <v>0</v>
      </c>
      <c r="I355" s="264">
        <v>0</v>
      </c>
      <c r="J355" s="264">
        <v>0</v>
      </c>
      <c r="K355" s="264">
        <v>0</v>
      </c>
      <c r="L355" s="264">
        <v>0</v>
      </c>
      <c r="M355" s="264">
        <v>0</v>
      </c>
      <c r="N355" s="294">
        <v>0.93</v>
      </c>
      <c r="O355" s="266">
        <v>1</v>
      </c>
      <c r="P355" s="266">
        <v>0</v>
      </c>
      <c r="Q355" s="266">
        <v>1</v>
      </c>
      <c r="R355" s="267">
        <v>0</v>
      </c>
      <c r="S355" s="267">
        <v>0</v>
      </c>
      <c r="T355" s="267">
        <v>0</v>
      </c>
      <c r="U355" s="267">
        <v>0</v>
      </c>
      <c r="V355" s="295">
        <v>0</v>
      </c>
      <c r="W355" s="271">
        <v>5</v>
      </c>
      <c r="X355" s="271">
        <v>4</v>
      </c>
      <c r="Y355" s="271">
        <v>2</v>
      </c>
      <c r="Z355" s="271">
        <v>1</v>
      </c>
      <c r="AA355" s="268">
        <v>0.8</v>
      </c>
      <c r="AB355" s="268">
        <v>0.5</v>
      </c>
      <c r="AC355" s="295">
        <v>0.3</v>
      </c>
    </row>
    <row r="356" spans="1:29">
      <c r="A356" s="297" t="s">
        <v>498</v>
      </c>
      <c r="B356" s="298" t="s">
        <v>3325</v>
      </c>
      <c r="C356" s="293" t="s">
        <v>661</v>
      </c>
      <c r="D356" s="298" t="s">
        <v>662</v>
      </c>
      <c r="E356" s="263">
        <v>1</v>
      </c>
      <c r="F356" s="266">
        <v>0</v>
      </c>
      <c r="G356" s="266">
        <v>1</v>
      </c>
      <c r="H356" s="264">
        <v>0</v>
      </c>
      <c r="I356" s="264">
        <v>0</v>
      </c>
      <c r="J356" s="264">
        <v>0</v>
      </c>
      <c r="K356" s="264">
        <v>1</v>
      </c>
      <c r="L356" s="264">
        <v>0</v>
      </c>
      <c r="M356" s="264">
        <v>1</v>
      </c>
      <c r="N356" s="294">
        <v>0.93</v>
      </c>
      <c r="O356" s="266">
        <v>1</v>
      </c>
      <c r="P356" s="266">
        <v>0</v>
      </c>
      <c r="Q356" s="266">
        <v>1</v>
      </c>
      <c r="R356" s="267">
        <v>0</v>
      </c>
      <c r="S356" s="267">
        <v>0</v>
      </c>
      <c r="T356" s="267">
        <v>0</v>
      </c>
      <c r="U356" s="267">
        <v>0</v>
      </c>
      <c r="V356" s="295">
        <v>0</v>
      </c>
      <c r="W356" s="271">
        <v>4</v>
      </c>
      <c r="X356" s="271">
        <v>2</v>
      </c>
      <c r="Y356" s="271">
        <v>5</v>
      </c>
      <c r="Z356" s="271">
        <v>5</v>
      </c>
      <c r="AA356" s="268">
        <v>0.5</v>
      </c>
      <c r="AB356" s="268">
        <v>1</v>
      </c>
      <c r="AC356" s="295">
        <v>-0.5</v>
      </c>
    </row>
    <row r="357" spans="1:29">
      <c r="A357" s="297" t="s">
        <v>498</v>
      </c>
      <c r="B357" s="298" t="s">
        <v>3325</v>
      </c>
      <c r="C357" s="293" t="s">
        <v>663</v>
      </c>
      <c r="D357" s="298" t="s">
        <v>664</v>
      </c>
      <c r="E357" s="263">
        <v>10634</v>
      </c>
      <c r="F357" s="266">
        <v>10353</v>
      </c>
      <c r="G357" s="266">
        <v>281</v>
      </c>
      <c r="H357" s="264">
        <v>11864</v>
      </c>
      <c r="I357" s="264">
        <v>11563</v>
      </c>
      <c r="J357" s="264">
        <v>301</v>
      </c>
      <c r="K357" s="264">
        <v>11432</v>
      </c>
      <c r="L357" s="264">
        <v>11245</v>
      </c>
      <c r="M357" s="264">
        <v>187</v>
      </c>
      <c r="N357" s="294">
        <v>0.93</v>
      </c>
      <c r="O357" s="266">
        <v>10634</v>
      </c>
      <c r="P357" s="266">
        <v>10353</v>
      </c>
      <c r="Q357" s="266">
        <v>281</v>
      </c>
      <c r="R357" s="267">
        <v>0.97357532443107</v>
      </c>
      <c r="S357" s="267">
        <v>0.97357532443107</v>
      </c>
      <c r="T357" s="267">
        <v>0.974629130141605</v>
      </c>
      <c r="U357" s="267">
        <v>0.983642407277817</v>
      </c>
      <c r="V357" s="295">
        <v>-0.00105380571053471</v>
      </c>
      <c r="W357" s="271">
        <v>70159</v>
      </c>
      <c r="X357" s="271">
        <v>68836</v>
      </c>
      <c r="Y357" s="271">
        <v>66022</v>
      </c>
      <c r="Z357" s="271">
        <v>65143</v>
      </c>
      <c r="AA357" s="268">
        <v>0.981142832708562</v>
      </c>
      <c r="AB357" s="268">
        <v>0.986686256096453</v>
      </c>
      <c r="AC357" s="295">
        <v>-0.00554342338789071</v>
      </c>
    </row>
    <row r="358" spans="1:29">
      <c r="A358" s="297" t="s">
        <v>498</v>
      </c>
      <c r="B358" s="298" t="s">
        <v>3325</v>
      </c>
      <c r="C358" s="293" t="s">
        <v>665</v>
      </c>
      <c r="D358" s="298" t="s">
        <v>666</v>
      </c>
      <c r="E358" s="263">
        <v>5</v>
      </c>
      <c r="F358" s="266">
        <v>1</v>
      </c>
      <c r="G358" s="266">
        <v>4</v>
      </c>
      <c r="H358" s="264">
        <v>3</v>
      </c>
      <c r="I358" s="264">
        <v>3</v>
      </c>
      <c r="J358" s="264">
        <v>0</v>
      </c>
      <c r="K358" s="264">
        <v>1</v>
      </c>
      <c r="L358" s="264">
        <v>0</v>
      </c>
      <c r="M358" s="264">
        <v>1</v>
      </c>
      <c r="N358" s="294">
        <v>0.93</v>
      </c>
      <c r="O358" s="266">
        <v>5</v>
      </c>
      <c r="P358" s="266">
        <v>1</v>
      </c>
      <c r="Q358" s="266">
        <v>4</v>
      </c>
      <c r="R358" s="267">
        <v>0.2</v>
      </c>
      <c r="S358" s="267">
        <v>0.2</v>
      </c>
      <c r="T358" s="267">
        <v>1</v>
      </c>
      <c r="U358" s="267">
        <v>0</v>
      </c>
      <c r="V358" s="295">
        <v>-0.8</v>
      </c>
      <c r="W358" s="271">
        <v>9</v>
      </c>
      <c r="X358" s="271">
        <v>4</v>
      </c>
      <c r="Y358" s="271">
        <v>5</v>
      </c>
      <c r="Z358" s="271">
        <v>4</v>
      </c>
      <c r="AA358" s="268">
        <v>0.444444444444444</v>
      </c>
      <c r="AB358" s="268">
        <v>0.8</v>
      </c>
      <c r="AC358" s="295">
        <v>-0.355555555555556</v>
      </c>
    </row>
    <row r="359" spans="1:29">
      <c r="A359" s="297" t="s">
        <v>498</v>
      </c>
      <c r="B359" s="298" t="s">
        <v>3325</v>
      </c>
      <c r="C359" s="293" t="s">
        <v>667</v>
      </c>
      <c r="D359" s="298" t="s">
        <v>668</v>
      </c>
      <c r="E359" s="263">
        <v>3292</v>
      </c>
      <c r="F359" s="266">
        <v>3050</v>
      </c>
      <c r="G359" s="266">
        <v>242</v>
      </c>
      <c r="H359" s="264">
        <v>4554</v>
      </c>
      <c r="I359" s="264">
        <v>4304</v>
      </c>
      <c r="J359" s="264">
        <v>250</v>
      </c>
      <c r="K359" s="264">
        <v>4486</v>
      </c>
      <c r="L359" s="264">
        <v>4289</v>
      </c>
      <c r="M359" s="264">
        <v>197</v>
      </c>
      <c r="N359" s="294">
        <v>0.93</v>
      </c>
      <c r="O359" s="266">
        <v>3292</v>
      </c>
      <c r="P359" s="266">
        <v>3050</v>
      </c>
      <c r="Q359" s="266">
        <v>242</v>
      </c>
      <c r="R359" s="267">
        <v>0.926488456865128</v>
      </c>
      <c r="S359" s="267">
        <v>0.926488456865128</v>
      </c>
      <c r="T359" s="267">
        <v>0.945103205972771</v>
      </c>
      <c r="U359" s="267">
        <v>0.956085599643335</v>
      </c>
      <c r="V359" s="295">
        <v>-0.0186147491076436</v>
      </c>
      <c r="W359" s="271">
        <v>25961</v>
      </c>
      <c r="X359" s="271">
        <v>24792</v>
      </c>
      <c r="Y359" s="271">
        <v>23931</v>
      </c>
      <c r="Z359" s="271">
        <v>23211</v>
      </c>
      <c r="AA359" s="268">
        <v>0.954970917915335</v>
      </c>
      <c r="AB359" s="268">
        <v>0.969913501316284</v>
      </c>
      <c r="AC359" s="295">
        <v>-0.0149425834009498</v>
      </c>
    </row>
    <row r="360" spans="1:29">
      <c r="A360" s="297" t="s">
        <v>498</v>
      </c>
      <c r="B360" s="298" t="s">
        <v>3325</v>
      </c>
      <c r="C360" s="293" t="s">
        <v>669</v>
      </c>
      <c r="D360" s="298" t="s">
        <v>670</v>
      </c>
      <c r="E360" s="263">
        <v>3412</v>
      </c>
      <c r="F360" s="266">
        <v>3261</v>
      </c>
      <c r="G360" s="266">
        <v>151</v>
      </c>
      <c r="H360" s="264">
        <v>3370</v>
      </c>
      <c r="I360" s="264">
        <v>3265</v>
      </c>
      <c r="J360" s="264">
        <v>105</v>
      </c>
      <c r="K360" s="264">
        <v>2972</v>
      </c>
      <c r="L360" s="264">
        <v>2890</v>
      </c>
      <c r="M360" s="264">
        <v>82</v>
      </c>
      <c r="N360" s="294">
        <v>0.93</v>
      </c>
      <c r="O360" s="266">
        <v>3412</v>
      </c>
      <c r="P360" s="266">
        <v>3261</v>
      </c>
      <c r="Q360" s="266">
        <v>151</v>
      </c>
      <c r="R360" s="267">
        <v>0.955744431418523</v>
      </c>
      <c r="S360" s="267">
        <v>0.955744431418523</v>
      </c>
      <c r="T360" s="267">
        <v>0.968842729970326</v>
      </c>
      <c r="U360" s="267">
        <v>0.972409152086137</v>
      </c>
      <c r="V360" s="295">
        <v>-0.0130982985518036</v>
      </c>
      <c r="W360" s="271">
        <v>18681</v>
      </c>
      <c r="X360" s="271">
        <v>18072</v>
      </c>
      <c r="Y360" s="271">
        <v>17238</v>
      </c>
      <c r="Z360" s="271">
        <v>16765</v>
      </c>
      <c r="AA360" s="268">
        <v>0.967400032118195</v>
      </c>
      <c r="AB360" s="268">
        <v>0.972560621881889</v>
      </c>
      <c r="AC360" s="295">
        <v>-0.00516058976369393</v>
      </c>
    </row>
    <row r="361" spans="1:29">
      <c r="A361" s="297" t="s">
        <v>498</v>
      </c>
      <c r="B361" s="298" t="s">
        <v>3325</v>
      </c>
      <c r="C361" s="293" t="s">
        <v>671</v>
      </c>
      <c r="D361" s="298" t="s">
        <v>672</v>
      </c>
      <c r="E361" s="263">
        <v>0</v>
      </c>
      <c r="F361" s="266">
        <v>0</v>
      </c>
      <c r="G361" s="266">
        <v>0</v>
      </c>
      <c r="H361" s="264">
        <v>0</v>
      </c>
      <c r="I361" s="264">
        <v>0</v>
      </c>
      <c r="J361" s="264">
        <v>0</v>
      </c>
      <c r="K361" s="264">
        <v>2</v>
      </c>
      <c r="L361" s="264">
        <v>2</v>
      </c>
      <c r="M361" s="264">
        <v>0</v>
      </c>
      <c r="N361" s="294">
        <v>0.93</v>
      </c>
      <c r="O361" s="266">
        <v>0</v>
      </c>
      <c r="P361" s="266">
        <v>0</v>
      </c>
      <c r="Q361" s="266">
        <v>0</v>
      </c>
      <c r="R361" s="267">
        <v>0</v>
      </c>
      <c r="S361" s="267">
        <v>0</v>
      </c>
      <c r="T361" s="267">
        <v>0</v>
      </c>
      <c r="U361" s="267">
        <v>1</v>
      </c>
      <c r="V361" s="295">
        <v>0</v>
      </c>
      <c r="W361" s="271">
        <v>5</v>
      </c>
      <c r="X361" s="271">
        <v>3</v>
      </c>
      <c r="Y361" s="271">
        <v>0</v>
      </c>
      <c r="Z361" s="271">
        <v>0</v>
      </c>
      <c r="AA361" s="268">
        <v>0.6</v>
      </c>
      <c r="AB361" s="268">
        <v>0</v>
      </c>
      <c r="AC361" s="295">
        <v>0.6</v>
      </c>
    </row>
    <row r="362" spans="1:29">
      <c r="A362" s="297" t="s">
        <v>673</v>
      </c>
      <c r="B362" s="301" t="s">
        <v>3326</v>
      </c>
      <c r="C362" s="293" t="s">
        <v>675</v>
      </c>
      <c r="D362" s="301" t="s">
        <v>676</v>
      </c>
      <c r="E362" s="263">
        <v>10789</v>
      </c>
      <c r="F362" s="266">
        <v>10278</v>
      </c>
      <c r="G362" s="266">
        <v>511</v>
      </c>
      <c r="H362" s="264">
        <v>12596</v>
      </c>
      <c r="I362" s="264">
        <v>11951</v>
      </c>
      <c r="J362" s="264">
        <v>645</v>
      </c>
      <c r="K362" s="264">
        <v>10715</v>
      </c>
      <c r="L362" s="264">
        <v>10280</v>
      </c>
      <c r="M362" s="264">
        <v>435</v>
      </c>
      <c r="N362" s="294">
        <v>0.93</v>
      </c>
      <c r="O362" s="266">
        <v>10789</v>
      </c>
      <c r="P362" s="266">
        <v>10278</v>
      </c>
      <c r="Q362" s="266">
        <v>511</v>
      </c>
      <c r="R362" s="267">
        <v>0.952636945036611</v>
      </c>
      <c r="S362" s="267">
        <v>0.952636945036611</v>
      </c>
      <c r="T362" s="267">
        <v>0.948793267704033</v>
      </c>
      <c r="U362" s="267">
        <v>0.959402706486234</v>
      </c>
      <c r="V362" s="295">
        <v>0.00384367733257829</v>
      </c>
      <c r="W362" s="271">
        <v>67816</v>
      </c>
      <c r="X362" s="271">
        <v>64666</v>
      </c>
      <c r="Y362" s="271">
        <v>58234</v>
      </c>
      <c r="Z362" s="271">
        <v>56113</v>
      </c>
      <c r="AA362" s="268">
        <v>0.95355078447564</v>
      </c>
      <c r="AB362" s="268">
        <v>0.963577978500532</v>
      </c>
      <c r="AC362" s="295">
        <v>-0.0100271940248923</v>
      </c>
    </row>
    <row r="363" spans="1:29">
      <c r="A363" s="297" t="s">
        <v>673</v>
      </c>
      <c r="B363" s="301" t="s">
        <v>3326</v>
      </c>
      <c r="C363" s="293" t="s">
        <v>677</v>
      </c>
      <c r="D363" s="301" t="s">
        <v>678</v>
      </c>
      <c r="E363" s="263">
        <v>0</v>
      </c>
      <c r="F363" s="266">
        <v>0</v>
      </c>
      <c r="G363" s="266">
        <v>0</v>
      </c>
      <c r="H363" s="264">
        <v>0</v>
      </c>
      <c r="I363" s="264">
        <v>0</v>
      </c>
      <c r="J363" s="264">
        <v>0</v>
      </c>
      <c r="K363" s="264">
        <v>0</v>
      </c>
      <c r="L363" s="264">
        <v>0</v>
      </c>
      <c r="M363" s="264">
        <v>0</v>
      </c>
      <c r="N363" s="294">
        <v>0.93</v>
      </c>
      <c r="O363" s="266">
        <v>0</v>
      </c>
      <c r="P363" s="266">
        <v>0</v>
      </c>
      <c r="Q363" s="266">
        <v>0</v>
      </c>
      <c r="R363" s="267">
        <v>0</v>
      </c>
      <c r="S363" s="267">
        <v>0</v>
      </c>
      <c r="T363" s="267">
        <v>0</v>
      </c>
      <c r="U363" s="267">
        <v>0</v>
      </c>
      <c r="V363" s="295">
        <v>0</v>
      </c>
      <c r="W363" s="271">
        <v>0</v>
      </c>
      <c r="X363" s="271">
        <v>0</v>
      </c>
      <c r="Y363" s="271">
        <v>0</v>
      </c>
      <c r="Z363" s="271">
        <v>0</v>
      </c>
      <c r="AA363" s="268">
        <v>0</v>
      </c>
      <c r="AB363" s="268">
        <v>0</v>
      </c>
      <c r="AC363" s="295">
        <v>0</v>
      </c>
    </row>
    <row r="364" spans="1:29">
      <c r="A364" s="297" t="s">
        <v>673</v>
      </c>
      <c r="B364" s="301" t="s">
        <v>3326</v>
      </c>
      <c r="C364" s="293" t="s">
        <v>679</v>
      </c>
      <c r="D364" s="301" t="s">
        <v>680</v>
      </c>
      <c r="E364" s="263">
        <v>13694</v>
      </c>
      <c r="F364" s="266">
        <v>13005</v>
      </c>
      <c r="G364" s="266">
        <v>689</v>
      </c>
      <c r="H364" s="264">
        <v>15159</v>
      </c>
      <c r="I364" s="264">
        <v>14358</v>
      </c>
      <c r="J364" s="264">
        <v>801</v>
      </c>
      <c r="K364" s="264">
        <v>13423</v>
      </c>
      <c r="L364" s="264">
        <v>12773</v>
      </c>
      <c r="M364" s="264">
        <v>650</v>
      </c>
      <c r="N364" s="294">
        <v>0.93</v>
      </c>
      <c r="O364" s="266">
        <v>13694</v>
      </c>
      <c r="P364" s="266">
        <v>13005</v>
      </c>
      <c r="Q364" s="266">
        <v>689</v>
      </c>
      <c r="R364" s="267">
        <v>0.949685993865927</v>
      </c>
      <c r="S364" s="267">
        <v>0.949685993865927</v>
      </c>
      <c r="T364" s="267">
        <v>0.947160102909163</v>
      </c>
      <c r="U364" s="267">
        <v>0.951575653728675</v>
      </c>
      <c r="V364" s="295">
        <v>0.00252589095676381</v>
      </c>
      <c r="W364" s="271">
        <v>85173</v>
      </c>
      <c r="X364" s="271">
        <v>81212</v>
      </c>
      <c r="Y364" s="271">
        <v>74058</v>
      </c>
      <c r="Z364" s="271">
        <v>71221</v>
      </c>
      <c r="AA364" s="268">
        <v>0.953494652061099</v>
      </c>
      <c r="AB364" s="268">
        <v>0.961692187204623</v>
      </c>
      <c r="AC364" s="295">
        <v>-0.00819753514352417</v>
      </c>
    </row>
    <row r="365" spans="1:29">
      <c r="A365" s="297" t="s">
        <v>673</v>
      </c>
      <c r="B365" s="301" t="s">
        <v>3326</v>
      </c>
      <c r="C365" s="293" t="s">
        <v>681</v>
      </c>
      <c r="D365" s="301" t="s">
        <v>682</v>
      </c>
      <c r="E365" s="263">
        <v>0</v>
      </c>
      <c r="F365" s="266">
        <v>0</v>
      </c>
      <c r="G365" s="266">
        <v>0</v>
      </c>
      <c r="H365" s="264">
        <v>0</v>
      </c>
      <c r="I365" s="264">
        <v>0</v>
      </c>
      <c r="J365" s="264">
        <v>0</v>
      </c>
      <c r="K365" s="264">
        <v>0</v>
      </c>
      <c r="L365" s="264">
        <v>0</v>
      </c>
      <c r="M365" s="264">
        <v>0</v>
      </c>
      <c r="N365" s="294">
        <v>0.93</v>
      </c>
      <c r="O365" s="266">
        <v>0</v>
      </c>
      <c r="P365" s="266">
        <v>0</v>
      </c>
      <c r="Q365" s="266">
        <v>0</v>
      </c>
      <c r="R365" s="267">
        <v>0</v>
      </c>
      <c r="S365" s="267">
        <v>0</v>
      </c>
      <c r="T365" s="267">
        <v>0</v>
      </c>
      <c r="U365" s="267">
        <v>0</v>
      </c>
      <c r="V365" s="295">
        <v>0</v>
      </c>
      <c r="W365" s="271">
        <v>0</v>
      </c>
      <c r="X365" s="271">
        <v>0</v>
      </c>
      <c r="Y365" s="271">
        <v>0</v>
      </c>
      <c r="Z365" s="271">
        <v>0</v>
      </c>
      <c r="AA365" s="268">
        <v>0</v>
      </c>
      <c r="AB365" s="268">
        <v>0</v>
      </c>
      <c r="AC365" s="295">
        <v>0</v>
      </c>
    </row>
    <row r="366" spans="1:29">
      <c r="A366" s="297" t="s">
        <v>673</v>
      </c>
      <c r="B366" s="301" t="s">
        <v>3326</v>
      </c>
      <c r="C366" s="293" t="s">
        <v>683</v>
      </c>
      <c r="D366" s="301" t="s">
        <v>684</v>
      </c>
      <c r="E366" s="263">
        <v>10888</v>
      </c>
      <c r="F366" s="266">
        <v>10330</v>
      </c>
      <c r="G366" s="266">
        <v>558</v>
      </c>
      <c r="H366" s="264">
        <v>12532</v>
      </c>
      <c r="I366" s="264">
        <v>11985</v>
      </c>
      <c r="J366" s="264">
        <v>547</v>
      </c>
      <c r="K366" s="264">
        <v>10658</v>
      </c>
      <c r="L366" s="264">
        <v>10246</v>
      </c>
      <c r="M366" s="264">
        <v>412</v>
      </c>
      <c r="N366" s="294">
        <v>0.93</v>
      </c>
      <c r="O366" s="266">
        <v>10888</v>
      </c>
      <c r="P366" s="266">
        <v>10330</v>
      </c>
      <c r="Q366" s="266">
        <v>558</v>
      </c>
      <c r="R366" s="267">
        <v>0.948750918442322</v>
      </c>
      <c r="S366" s="267">
        <v>0.948750918442322</v>
      </c>
      <c r="T366" s="267">
        <v>0.95635173954676</v>
      </c>
      <c r="U366" s="267">
        <v>0.96134359166823</v>
      </c>
      <c r="V366" s="295">
        <v>-0.00760082110443849</v>
      </c>
      <c r="W366" s="271">
        <v>67622</v>
      </c>
      <c r="X366" s="271">
        <v>64570</v>
      </c>
      <c r="Y366" s="271">
        <v>58006</v>
      </c>
      <c r="Z366" s="271">
        <v>55900</v>
      </c>
      <c r="AA366" s="268">
        <v>0.954866759338677</v>
      </c>
      <c r="AB366" s="268">
        <v>0.963693411026446</v>
      </c>
      <c r="AC366" s="295">
        <v>-0.00882665168776886</v>
      </c>
    </row>
    <row r="367" spans="1:29">
      <c r="A367" s="297" t="s">
        <v>673</v>
      </c>
      <c r="B367" s="301" t="s">
        <v>3326</v>
      </c>
      <c r="C367" s="293" t="s">
        <v>685</v>
      </c>
      <c r="D367" s="301" t="s">
        <v>686</v>
      </c>
      <c r="E367" s="263">
        <v>5452</v>
      </c>
      <c r="F367" s="266">
        <v>5238</v>
      </c>
      <c r="G367" s="266">
        <v>214</v>
      </c>
      <c r="H367" s="264">
        <v>6283</v>
      </c>
      <c r="I367" s="264">
        <v>6070</v>
      </c>
      <c r="J367" s="264">
        <v>213</v>
      </c>
      <c r="K367" s="264">
        <v>5691</v>
      </c>
      <c r="L367" s="264">
        <v>5567</v>
      </c>
      <c r="M367" s="264">
        <v>124</v>
      </c>
      <c r="N367" s="294">
        <v>0.93</v>
      </c>
      <c r="O367" s="266">
        <v>5452</v>
      </c>
      <c r="P367" s="266">
        <v>5238</v>
      </c>
      <c r="Q367" s="266">
        <v>214</v>
      </c>
      <c r="R367" s="267">
        <v>0.96074834922964</v>
      </c>
      <c r="S367" s="267">
        <v>0.96074834922964</v>
      </c>
      <c r="T367" s="267">
        <v>0.966098997294286</v>
      </c>
      <c r="U367" s="267">
        <v>0.978211210683535</v>
      </c>
      <c r="V367" s="295">
        <v>-0.00535064806464569</v>
      </c>
      <c r="W367" s="271">
        <v>34842</v>
      </c>
      <c r="X367" s="271">
        <v>33903</v>
      </c>
      <c r="Y367" s="271">
        <v>30236</v>
      </c>
      <c r="Z367" s="271">
        <v>29658</v>
      </c>
      <c r="AA367" s="268">
        <v>0.973049767521956</v>
      </c>
      <c r="AB367" s="268">
        <v>0.980883714777087</v>
      </c>
      <c r="AC367" s="295">
        <v>-0.00783394725513065</v>
      </c>
    </row>
    <row r="368" spans="1:29">
      <c r="A368" s="297" t="s">
        <v>673</v>
      </c>
      <c r="B368" s="301" t="s">
        <v>3326</v>
      </c>
      <c r="C368" s="293" t="s">
        <v>687</v>
      </c>
      <c r="D368" s="301" t="s">
        <v>688</v>
      </c>
      <c r="E368" s="263">
        <v>4889</v>
      </c>
      <c r="F368" s="266">
        <v>4667</v>
      </c>
      <c r="G368" s="266">
        <v>222</v>
      </c>
      <c r="H368" s="264">
        <v>5493</v>
      </c>
      <c r="I368" s="264">
        <v>5272</v>
      </c>
      <c r="J368" s="264">
        <v>221</v>
      </c>
      <c r="K368" s="264">
        <v>4904</v>
      </c>
      <c r="L368" s="264">
        <v>4719</v>
      </c>
      <c r="M368" s="264">
        <v>185</v>
      </c>
      <c r="N368" s="294">
        <v>0.93</v>
      </c>
      <c r="O368" s="266">
        <v>4889</v>
      </c>
      <c r="P368" s="266">
        <v>4667</v>
      </c>
      <c r="Q368" s="266">
        <v>222</v>
      </c>
      <c r="R368" s="267">
        <v>0.954591941092248</v>
      </c>
      <c r="S368" s="267">
        <v>0.954591941092248</v>
      </c>
      <c r="T368" s="267">
        <v>0.959766976151466</v>
      </c>
      <c r="U368" s="267">
        <v>0.962275693311582</v>
      </c>
      <c r="V368" s="295">
        <v>-0.00517503505921768</v>
      </c>
      <c r="W368" s="271">
        <v>30563</v>
      </c>
      <c r="X368" s="271">
        <v>29501</v>
      </c>
      <c r="Y368" s="271">
        <v>26821</v>
      </c>
      <c r="Z368" s="271">
        <v>26044</v>
      </c>
      <c r="AA368" s="268">
        <v>0.965252102215097</v>
      </c>
      <c r="AB368" s="268">
        <v>0.971030162932031</v>
      </c>
      <c r="AC368" s="295">
        <v>-0.0057780607169341</v>
      </c>
    </row>
    <row r="369" spans="1:29">
      <c r="A369" s="297" t="s">
        <v>673</v>
      </c>
      <c r="B369" s="301" t="s">
        <v>3326</v>
      </c>
      <c r="C369" s="293" t="s">
        <v>689</v>
      </c>
      <c r="D369" s="301" t="s">
        <v>690</v>
      </c>
      <c r="E369" s="263">
        <v>6693</v>
      </c>
      <c r="F369" s="266">
        <v>6391</v>
      </c>
      <c r="G369" s="266">
        <v>302</v>
      </c>
      <c r="H369" s="264">
        <v>7492</v>
      </c>
      <c r="I369" s="264">
        <v>7118</v>
      </c>
      <c r="J369" s="264">
        <v>374</v>
      </c>
      <c r="K369" s="264">
        <v>6585</v>
      </c>
      <c r="L369" s="264">
        <v>6285</v>
      </c>
      <c r="M369" s="264">
        <v>300</v>
      </c>
      <c r="N369" s="294">
        <v>0.93</v>
      </c>
      <c r="O369" s="266">
        <v>6693</v>
      </c>
      <c r="P369" s="266">
        <v>6391</v>
      </c>
      <c r="Q369" s="266">
        <v>302</v>
      </c>
      <c r="R369" s="267">
        <v>0.954878230987599</v>
      </c>
      <c r="S369" s="267">
        <v>0.954878230987599</v>
      </c>
      <c r="T369" s="267">
        <v>0.950080085424453</v>
      </c>
      <c r="U369" s="267">
        <v>0.954441913439636</v>
      </c>
      <c r="V369" s="295">
        <v>0.00479814556314617</v>
      </c>
      <c r="W369" s="271">
        <v>41103</v>
      </c>
      <c r="X369" s="271">
        <v>39178</v>
      </c>
      <c r="Y369" s="271">
        <v>36250</v>
      </c>
      <c r="Z369" s="271">
        <v>34970</v>
      </c>
      <c r="AA369" s="268">
        <v>0.953166435539985</v>
      </c>
      <c r="AB369" s="268">
        <v>0.964689655172414</v>
      </c>
      <c r="AC369" s="295">
        <v>-0.0115232196324289</v>
      </c>
    </row>
    <row r="370" spans="1:29">
      <c r="A370" s="297" t="s">
        <v>673</v>
      </c>
      <c r="B370" s="301" t="s">
        <v>3326</v>
      </c>
      <c r="C370" s="293" t="s">
        <v>691</v>
      </c>
      <c r="D370" s="301" t="s">
        <v>692</v>
      </c>
      <c r="E370" s="263">
        <v>10175</v>
      </c>
      <c r="F370" s="266">
        <v>9848</v>
      </c>
      <c r="G370" s="266">
        <v>327</v>
      </c>
      <c r="H370" s="264">
        <v>11693</v>
      </c>
      <c r="I370" s="264">
        <v>11335</v>
      </c>
      <c r="J370" s="264">
        <v>358</v>
      </c>
      <c r="K370" s="264">
        <v>10909</v>
      </c>
      <c r="L370" s="264">
        <v>10623</v>
      </c>
      <c r="M370" s="264">
        <v>286</v>
      </c>
      <c r="N370" s="294">
        <v>0.93</v>
      </c>
      <c r="O370" s="266">
        <v>10175</v>
      </c>
      <c r="P370" s="266">
        <v>9848</v>
      </c>
      <c r="Q370" s="266">
        <v>327</v>
      </c>
      <c r="R370" s="267">
        <v>0.967862407862408</v>
      </c>
      <c r="S370" s="267">
        <v>0.967862407862408</v>
      </c>
      <c r="T370" s="267">
        <v>0.969383391772856</v>
      </c>
      <c r="U370" s="267">
        <v>0.97378311485929</v>
      </c>
      <c r="V370" s="295">
        <v>-0.00152098391044775</v>
      </c>
      <c r="W370" s="271">
        <v>65673</v>
      </c>
      <c r="X370" s="271">
        <v>63821</v>
      </c>
      <c r="Y370" s="271">
        <v>56193</v>
      </c>
      <c r="Z370" s="271">
        <v>54814</v>
      </c>
      <c r="AA370" s="268">
        <v>0.971799674143103</v>
      </c>
      <c r="AB370" s="268">
        <v>0.975459576815618</v>
      </c>
      <c r="AC370" s="295">
        <v>-0.00365990267251459</v>
      </c>
    </row>
    <row r="371" spans="1:29">
      <c r="A371" s="297" t="s">
        <v>673</v>
      </c>
      <c r="B371" s="301" t="s">
        <v>3326</v>
      </c>
      <c r="C371" s="293" t="s">
        <v>693</v>
      </c>
      <c r="D371" s="301" t="s">
        <v>694</v>
      </c>
      <c r="E371" s="263">
        <v>0</v>
      </c>
      <c r="F371" s="266">
        <v>0</v>
      </c>
      <c r="G371" s="266">
        <v>0</v>
      </c>
      <c r="H371" s="264">
        <v>0</v>
      </c>
      <c r="I371" s="264">
        <v>0</v>
      </c>
      <c r="J371" s="264">
        <v>0</v>
      </c>
      <c r="K371" s="264">
        <v>0</v>
      </c>
      <c r="L371" s="264">
        <v>0</v>
      </c>
      <c r="M371" s="264">
        <v>0</v>
      </c>
      <c r="N371" s="294">
        <v>0.93</v>
      </c>
      <c r="O371" s="266">
        <v>0</v>
      </c>
      <c r="P371" s="266">
        <v>0</v>
      </c>
      <c r="Q371" s="266">
        <v>0</v>
      </c>
      <c r="R371" s="267">
        <v>0</v>
      </c>
      <c r="S371" s="267">
        <v>0</v>
      </c>
      <c r="T371" s="267">
        <v>0</v>
      </c>
      <c r="U371" s="267">
        <v>0</v>
      </c>
      <c r="V371" s="295">
        <v>0</v>
      </c>
      <c r="W371" s="271">
        <v>0</v>
      </c>
      <c r="X371" s="271">
        <v>0</v>
      </c>
      <c r="Y371" s="271">
        <v>0</v>
      </c>
      <c r="Z371" s="271">
        <v>0</v>
      </c>
      <c r="AA371" s="268">
        <v>0</v>
      </c>
      <c r="AB371" s="268">
        <v>0</v>
      </c>
      <c r="AC371" s="295">
        <v>0</v>
      </c>
    </row>
    <row r="372" spans="1:29">
      <c r="A372" s="297" t="s">
        <v>673</v>
      </c>
      <c r="B372" s="301" t="s">
        <v>3326</v>
      </c>
      <c r="C372" s="293" t="s">
        <v>695</v>
      </c>
      <c r="D372" s="301" t="s">
        <v>696</v>
      </c>
      <c r="E372" s="263">
        <v>17540</v>
      </c>
      <c r="F372" s="266">
        <v>16883</v>
      </c>
      <c r="G372" s="266">
        <v>657</v>
      </c>
      <c r="H372" s="264">
        <v>20086</v>
      </c>
      <c r="I372" s="264">
        <v>19266</v>
      </c>
      <c r="J372" s="264">
        <v>820</v>
      </c>
      <c r="K372" s="264">
        <v>17534</v>
      </c>
      <c r="L372" s="264">
        <v>16931</v>
      </c>
      <c r="M372" s="264">
        <v>603</v>
      </c>
      <c r="N372" s="294">
        <v>0.93</v>
      </c>
      <c r="O372" s="266">
        <v>17540</v>
      </c>
      <c r="P372" s="266">
        <v>16883</v>
      </c>
      <c r="Q372" s="266">
        <v>657</v>
      </c>
      <c r="R372" s="267">
        <v>0.96254275940707</v>
      </c>
      <c r="S372" s="267">
        <v>0.96254275940707</v>
      </c>
      <c r="T372" s="267">
        <v>0.95917554515583</v>
      </c>
      <c r="U372" s="267">
        <v>0.965609672636021</v>
      </c>
      <c r="V372" s="295">
        <v>0.00336721425123965</v>
      </c>
      <c r="W372" s="271">
        <v>109372</v>
      </c>
      <c r="X372" s="271">
        <v>105082</v>
      </c>
      <c r="Y372" s="271">
        <v>95335</v>
      </c>
      <c r="Z372" s="271">
        <v>92323</v>
      </c>
      <c r="AA372" s="268">
        <v>0.960776067000695</v>
      </c>
      <c r="AB372" s="268">
        <v>0.968406146745686</v>
      </c>
      <c r="AC372" s="295">
        <v>-0.00763007974499141</v>
      </c>
    </row>
    <row r="373" spans="1:29">
      <c r="A373" s="297" t="s">
        <v>673</v>
      </c>
      <c r="B373" s="301" t="s">
        <v>3326</v>
      </c>
      <c r="C373" s="293" t="s">
        <v>697</v>
      </c>
      <c r="D373" s="301" t="s">
        <v>698</v>
      </c>
      <c r="E373" s="263">
        <v>6920</v>
      </c>
      <c r="F373" s="266">
        <v>6661</v>
      </c>
      <c r="G373" s="266">
        <v>259</v>
      </c>
      <c r="H373" s="264">
        <v>7788</v>
      </c>
      <c r="I373" s="264">
        <v>7514</v>
      </c>
      <c r="J373" s="264">
        <v>274</v>
      </c>
      <c r="K373" s="264">
        <v>7049</v>
      </c>
      <c r="L373" s="264">
        <v>6853</v>
      </c>
      <c r="M373" s="264">
        <v>196</v>
      </c>
      <c r="N373" s="294">
        <v>0.93</v>
      </c>
      <c r="O373" s="266">
        <v>6920</v>
      </c>
      <c r="P373" s="266">
        <v>6661</v>
      </c>
      <c r="Q373" s="266">
        <v>259</v>
      </c>
      <c r="R373" s="267">
        <v>0.96257225433526</v>
      </c>
      <c r="S373" s="267">
        <v>0.96257225433526</v>
      </c>
      <c r="T373" s="267">
        <v>0.964817668207499</v>
      </c>
      <c r="U373" s="267">
        <v>0.972194637537239</v>
      </c>
      <c r="V373" s="295">
        <v>-0.00224541387223853</v>
      </c>
      <c r="W373" s="271">
        <v>43217</v>
      </c>
      <c r="X373" s="271">
        <v>41829</v>
      </c>
      <c r="Y373" s="271">
        <v>38159</v>
      </c>
      <c r="Z373" s="271">
        <v>37178</v>
      </c>
      <c r="AA373" s="268">
        <v>0.967883009001087</v>
      </c>
      <c r="AB373" s="268">
        <v>0.974291779134673</v>
      </c>
      <c r="AC373" s="295">
        <v>-0.00640877013358587</v>
      </c>
    </row>
    <row r="374" spans="1:29">
      <c r="A374" s="297" t="s">
        <v>673</v>
      </c>
      <c r="B374" s="301" t="s">
        <v>3326</v>
      </c>
      <c r="C374" s="293" t="s">
        <v>699</v>
      </c>
      <c r="D374" s="301" t="s">
        <v>700</v>
      </c>
      <c r="E374" s="263">
        <v>0</v>
      </c>
      <c r="F374" s="266">
        <v>0</v>
      </c>
      <c r="G374" s="266">
        <v>0</v>
      </c>
      <c r="H374" s="264">
        <v>0</v>
      </c>
      <c r="I374" s="264">
        <v>0</v>
      </c>
      <c r="J374" s="264">
        <v>0</v>
      </c>
      <c r="K374" s="264">
        <v>0</v>
      </c>
      <c r="L374" s="264">
        <v>0</v>
      </c>
      <c r="M374" s="264">
        <v>0</v>
      </c>
      <c r="N374" s="294">
        <v>0.93</v>
      </c>
      <c r="O374" s="266">
        <v>0</v>
      </c>
      <c r="P374" s="266">
        <v>0</v>
      </c>
      <c r="Q374" s="266">
        <v>0</v>
      </c>
      <c r="R374" s="267">
        <v>0</v>
      </c>
      <c r="S374" s="267">
        <v>0</v>
      </c>
      <c r="T374" s="267">
        <v>0</v>
      </c>
      <c r="U374" s="267">
        <v>0</v>
      </c>
      <c r="V374" s="295">
        <v>0</v>
      </c>
      <c r="W374" s="271">
        <v>0</v>
      </c>
      <c r="X374" s="271">
        <v>0</v>
      </c>
      <c r="Y374" s="271">
        <v>0</v>
      </c>
      <c r="Z374" s="271">
        <v>0</v>
      </c>
      <c r="AA374" s="268">
        <v>0</v>
      </c>
      <c r="AB374" s="268">
        <v>0</v>
      </c>
      <c r="AC374" s="295">
        <v>0</v>
      </c>
    </row>
    <row r="375" spans="1:29">
      <c r="A375" s="297" t="s">
        <v>673</v>
      </c>
      <c r="B375" s="301" t="s">
        <v>3326</v>
      </c>
      <c r="C375" s="293" t="s">
        <v>701</v>
      </c>
      <c r="D375" s="301" t="s">
        <v>702</v>
      </c>
      <c r="E375" s="263">
        <v>11862</v>
      </c>
      <c r="F375" s="266">
        <v>11406</v>
      </c>
      <c r="G375" s="266">
        <v>456</v>
      </c>
      <c r="H375" s="264">
        <v>13974</v>
      </c>
      <c r="I375" s="264">
        <v>13470</v>
      </c>
      <c r="J375" s="264">
        <v>504</v>
      </c>
      <c r="K375" s="264">
        <v>12028</v>
      </c>
      <c r="L375" s="264">
        <v>11737</v>
      </c>
      <c r="M375" s="264">
        <v>291</v>
      </c>
      <c r="N375" s="294">
        <v>0.93</v>
      </c>
      <c r="O375" s="266">
        <v>11862</v>
      </c>
      <c r="P375" s="266">
        <v>11406</v>
      </c>
      <c r="Q375" s="266">
        <v>456</v>
      </c>
      <c r="R375" s="267">
        <v>0.961557916034396</v>
      </c>
      <c r="S375" s="267">
        <v>0.961557916034396</v>
      </c>
      <c r="T375" s="267">
        <v>0.96393301846286</v>
      </c>
      <c r="U375" s="267">
        <v>0.975806451612903</v>
      </c>
      <c r="V375" s="295">
        <v>-0.00237510242846406</v>
      </c>
      <c r="W375" s="271">
        <v>75690</v>
      </c>
      <c r="X375" s="271">
        <v>73449</v>
      </c>
      <c r="Y375" s="271">
        <v>67163</v>
      </c>
      <c r="Z375" s="271">
        <v>65620</v>
      </c>
      <c r="AA375" s="268">
        <v>0.970392390011891</v>
      </c>
      <c r="AB375" s="268">
        <v>0.977026041123833</v>
      </c>
      <c r="AC375" s="295">
        <v>-0.00663365111194247</v>
      </c>
    </row>
    <row r="376" spans="1:29">
      <c r="A376" s="297" t="s">
        <v>673</v>
      </c>
      <c r="B376" s="301" t="s">
        <v>3326</v>
      </c>
      <c r="C376" s="293" t="s">
        <v>703</v>
      </c>
      <c r="D376" s="301" t="s">
        <v>704</v>
      </c>
      <c r="E376" s="263">
        <v>0</v>
      </c>
      <c r="F376" s="266">
        <v>0</v>
      </c>
      <c r="G376" s="266">
        <v>0</v>
      </c>
      <c r="H376" s="264">
        <v>0</v>
      </c>
      <c r="I376" s="264">
        <v>0</v>
      </c>
      <c r="J376" s="264">
        <v>0</v>
      </c>
      <c r="K376" s="264">
        <v>0</v>
      </c>
      <c r="L376" s="264">
        <v>0</v>
      </c>
      <c r="M376" s="264">
        <v>0</v>
      </c>
      <c r="N376" s="294">
        <v>0.93</v>
      </c>
      <c r="O376" s="266">
        <v>0</v>
      </c>
      <c r="P376" s="266">
        <v>0</v>
      </c>
      <c r="Q376" s="266">
        <v>0</v>
      </c>
      <c r="R376" s="267">
        <v>0</v>
      </c>
      <c r="S376" s="267">
        <v>0</v>
      </c>
      <c r="T376" s="267">
        <v>0</v>
      </c>
      <c r="U376" s="267">
        <v>0</v>
      </c>
      <c r="V376" s="295">
        <v>0</v>
      </c>
      <c r="W376" s="271">
        <v>0</v>
      </c>
      <c r="X376" s="271">
        <v>0</v>
      </c>
      <c r="Y376" s="271">
        <v>0</v>
      </c>
      <c r="Z376" s="271">
        <v>0</v>
      </c>
      <c r="AA376" s="268">
        <v>0</v>
      </c>
      <c r="AB376" s="268">
        <v>0</v>
      </c>
      <c r="AC376" s="295">
        <v>0</v>
      </c>
    </row>
    <row r="377" spans="1:29">
      <c r="A377" s="297" t="s">
        <v>673</v>
      </c>
      <c r="B377" s="301" t="s">
        <v>3326</v>
      </c>
      <c r="C377" s="293" t="s">
        <v>705</v>
      </c>
      <c r="D377" s="301" t="s">
        <v>706</v>
      </c>
      <c r="E377" s="263">
        <v>8687</v>
      </c>
      <c r="F377" s="266">
        <v>8224</v>
      </c>
      <c r="G377" s="266">
        <v>463</v>
      </c>
      <c r="H377" s="264">
        <v>9389</v>
      </c>
      <c r="I377" s="264">
        <v>8911</v>
      </c>
      <c r="J377" s="264">
        <v>478</v>
      </c>
      <c r="K377" s="264">
        <v>8460</v>
      </c>
      <c r="L377" s="264">
        <v>8114</v>
      </c>
      <c r="M377" s="264">
        <v>346</v>
      </c>
      <c r="N377" s="294">
        <v>0.93</v>
      </c>
      <c r="O377" s="266">
        <v>8687</v>
      </c>
      <c r="P377" s="266">
        <v>8224</v>
      </c>
      <c r="Q377" s="266">
        <v>463</v>
      </c>
      <c r="R377" s="267">
        <v>0.946701968458616</v>
      </c>
      <c r="S377" s="267">
        <v>0.946701968458616</v>
      </c>
      <c r="T377" s="267">
        <v>0.949089359889232</v>
      </c>
      <c r="U377" s="267">
        <v>0.959101654846336</v>
      </c>
      <c r="V377" s="295">
        <v>-0.00238739143061573</v>
      </c>
      <c r="W377" s="271">
        <v>52365</v>
      </c>
      <c r="X377" s="271">
        <v>49928</v>
      </c>
      <c r="Y377" s="271">
        <v>46314</v>
      </c>
      <c r="Z377" s="271">
        <v>44477</v>
      </c>
      <c r="AA377" s="268">
        <v>0.953461281390242</v>
      </c>
      <c r="AB377" s="268">
        <v>0.960335967526018</v>
      </c>
      <c r="AC377" s="295">
        <v>-0.00687468613577646</v>
      </c>
    </row>
    <row r="378" spans="1:29">
      <c r="A378" s="297" t="s">
        <v>673</v>
      </c>
      <c r="B378" s="301" t="s">
        <v>3326</v>
      </c>
      <c r="C378" s="293" t="s">
        <v>707</v>
      </c>
      <c r="D378" s="301" t="s">
        <v>708</v>
      </c>
      <c r="E378" s="263">
        <v>0</v>
      </c>
      <c r="F378" s="266">
        <v>0</v>
      </c>
      <c r="G378" s="266">
        <v>0</v>
      </c>
      <c r="H378" s="264">
        <v>0</v>
      </c>
      <c r="I378" s="264">
        <v>0</v>
      </c>
      <c r="J378" s="264">
        <v>0</v>
      </c>
      <c r="K378" s="264">
        <v>0</v>
      </c>
      <c r="L378" s="264">
        <v>0</v>
      </c>
      <c r="M378" s="264">
        <v>0</v>
      </c>
      <c r="N378" s="294">
        <v>0.93</v>
      </c>
      <c r="O378" s="266">
        <v>0</v>
      </c>
      <c r="P378" s="266">
        <v>0</v>
      </c>
      <c r="Q378" s="266">
        <v>0</v>
      </c>
      <c r="R378" s="267">
        <v>0</v>
      </c>
      <c r="S378" s="267">
        <v>0</v>
      </c>
      <c r="T378" s="267">
        <v>0</v>
      </c>
      <c r="U378" s="267">
        <v>0</v>
      </c>
      <c r="V378" s="295">
        <v>0</v>
      </c>
      <c r="W378" s="271">
        <v>0</v>
      </c>
      <c r="X378" s="271">
        <v>0</v>
      </c>
      <c r="Y378" s="271">
        <v>2</v>
      </c>
      <c r="Z378" s="271">
        <v>0</v>
      </c>
      <c r="AA378" s="268">
        <v>0</v>
      </c>
      <c r="AB378" s="268">
        <v>0</v>
      </c>
      <c r="AC378" s="295">
        <v>0</v>
      </c>
    </row>
    <row r="379" spans="1:29">
      <c r="A379" s="297" t="s">
        <v>673</v>
      </c>
      <c r="B379" s="301" t="s">
        <v>3326</v>
      </c>
      <c r="C379" s="293" t="s">
        <v>709</v>
      </c>
      <c r="D379" s="301" t="s">
        <v>710</v>
      </c>
      <c r="E379" s="263">
        <v>11612</v>
      </c>
      <c r="F379" s="266">
        <v>11164</v>
      </c>
      <c r="G379" s="266">
        <v>448</v>
      </c>
      <c r="H379" s="264">
        <v>12996</v>
      </c>
      <c r="I379" s="264">
        <v>12510</v>
      </c>
      <c r="J379" s="264">
        <v>486</v>
      </c>
      <c r="K379" s="264">
        <v>10875</v>
      </c>
      <c r="L379" s="264">
        <v>10463</v>
      </c>
      <c r="M379" s="264">
        <v>412</v>
      </c>
      <c r="N379" s="294">
        <v>0.93</v>
      </c>
      <c r="O379" s="266">
        <v>11612</v>
      </c>
      <c r="P379" s="266">
        <v>11164</v>
      </c>
      <c r="Q379" s="266">
        <v>448</v>
      </c>
      <c r="R379" s="267">
        <v>0.961419221495005</v>
      </c>
      <c r="S379" s="267">
        <v>0.961419221495005</v>
      </c>
      <c r="T379" s="267">
        <v>0.962603878116344</v>
      </c>
      <c r="U379" s="267">
        <v>0.962114942528736</v>
      </c>
      <c r="V379" s="295">
        <v>-0.00118465662133838</v>
      </c>
      <c r="W379" s="271">
        <v>69336</v>
      </c>
      <c r="X379" s="271">
        <v>66907</v>
      </c>
      <c r="Y379" s="271">
        <v>60539</v>
      </c>
      <c r="Z379" s="271">
        <v>58922</v>
      </c>
      <c r="AA379" s="268">
        <v>0.964967693550248</v>
      </c>
      <c r="AB379" s="268">
        <v>0.973289945324502</v>
      </c>
      <c r="AC379" s="295">
        <v>-0.0083222517742535</v>
      </c>
    </row>
    <row r="380" spans="1:29">
      <c r="A380" s="297" t="s">
        <v>673</v>
      </c>
      <c r="B380" s="301" t="s">
        <v>3326</v>
      </c>
      <c r="C380" s="293" t="s">
        <v>711</v>
      </c>
      <c r="D380" s="301" t="s">
        <v>712</v>
      </c>
      <c r="E380" s="263">
        <v>1</v>
      </c>
      <c r="F380" s="266">
        <v>0</v>
      </c>
      <c r="G380" s="266">
        <v>1</v>
      </c>
      <c r="H380" s="264">
        <v>4</v>
      </c>
      <c r="I380" s="264">
        <v>4</v>
      </c>
      <c r="J380" s="264">
        <v>0</v>
      </c>
      <c r="K380" s="264">
        <v>1</v>
      </c>
      <c r="L380" s="264">
        <v>1</v>
      </c>
      <c r="M380" s="264">
        <v>0</v>
      </c>
      <c r="N380" s="294">
        <v>0.93</v>
      </c>
      <c r="O380" s="266">
        <v>1</v>
      </c>
      <c r="P380" s="266">
        <v>0</v>
      </c>
      <c r="Q380" s="266">
        <v>1</v>
      </c>
      <c r="R380" s="267">
        <v>0</v>
      </c>
      <c r="S380" s="267">
        <v>0</v>
      </c>
      <c r="T380" s="267">
        <v>1</v>
      </c>
      <c r="U380" s="267">
        <v>1</v>
      </c>
      <c r="V380" s="295">
        <v>-1</v>
      </c>
      <c r="W380" s="271">
        <v>21</v>
      </c>
      <c r="X380" s="271">
        <v>20</v>
      </c>
      <c r="Y380" s="271">
        <v>16</v>
      </c>
      <c r="Z380" s="271">
        <v>16</v>
      </c>
      <c r="AA380" s="268">
        <v>0.952380952380952</v>
      </c>
      <c r="AB380" s="268">
        <v>1</v>
      </c>
      <c r="AC380" s="295">
        <v>-0.0476190476190477</v>
      </c>
    </row>
    <row r="381" spans="1:29">
      <c r="A381" s="297" t="s">
        <v>673</v>
      </c>
      <c r="B381" s="301" t="s">
        <v>3326</v>
      </c>
      <c r="C381" s="293" t="s">
        <v>713</v>
      </c>
      <c r="D381" s="301" t="s">
        <v>714</v>
      </c>
      <c r="E381" s="263">
        <v>0</v>
      </c>
      <c r="F381" s="266">
        <v>0</v>
      </c>
      <c r="G381" s="266">
        <v>0</v>
      </c>
      <c r="H381" s="264">
        <v>1</v>
      </c>
      <c r="I381" s="264">
        <v>1</v>
      </c>
      <c r="J381" s="264">
        <v>0</v>
      </c>
      <c r="K381" s="264">
        <v>0</v>
      </c>
      <c r="L381" s="264">
        <v>0</v>
      </c>
      <c r="M381" s="264">
        <v>0</v>
      </c>
      <c r="N381" s="294">
        <v>0.93</v>
      </c>
      <c r="O381" s="266">
        <v>0</v>
      </c>
      <c r="P381" s="266">
        <v>0</v>
      </c>
      <c r="Q381" s="266">
        <v>0</v>
      </c>
      <c r="R381" s="267">
        <v>0</v>
      </c>
      <c r="S381" s="267">
        <v>0</v>
      </c>
      <c r="T381" s="267">
        <v>1</v>
      </c>
      <c r="U381" s="267">
        <v>0</v>
      </c>
      <c r="V381" s="295">
        <v>-1</v>
      </c>
      <c r="W381" s="271">
        <v>3</v>
      </c>
      <c r="X381" s="271">
        <v>3</v>
      </c>
      <c r="Y381" s="271">
        <v>2</v>
      </c>
      <c r="Z381" s="271">
        <v>2</v>
      </c>
      <c r="AA381" s="268">
        <v>1</v>
      </c>
      <c r="AB381" s="268">
        <v>1</v>
      </c>
      <c r="AC381" s="295">
        <v>0</v>
      </c>
    </row>
    <row r="382" spans="1:29">
      <c r="A382" s="297" t="s">
        <v>673</v>
      </c>
      <c r="B382" s="301" t="s">
        <v>3326</v>
      </c>
      <c r="C382" s="293" t="s">
        <v>715</v>
      </c>
      <c r="D382" s="301" t="s">
        <v>716</v>
      </c>
      <c r="E382" s="263">
        <v>0</v>
      </c>
      <c r="F382" s="266">
        <v>0</v>
      </c>
      <c r="G382" s="266">
        <v>0</v>
      </c>
      <c r="H382" s="264">
        <v>0</v>
      </c>
      <c r="I382" s="264">
        <v>0</v>
      </c>
      <c r="J382" s="264">
        <v>0</v>
      </c>
      <c r="K382" s="264">
        <v>0</v>
      </c>
      <c r="L382" s="264">
        <v>0</v>
      </c>
      <c r="M382" s="264">
        <v>0</v>
      </c>
      <c r="N382" s="294">
        <v>0.93</v>
      </c>
      <c r="O382" s="266">
        <v>0</v>
      </c>
      <c r="P382" s="266">
        <v>0</v>
      </c>
      <c r="Q382" s="266">
        <v>0</v>
      </c>
      <c r="R382" s="267">
        <v>0</v>
      </c>
      <c r="S382" s="267">
        <v>0</v>
      </c>
      <c r="T382" s="267">
        <v>0</v>
      </c>
      <c r="U382" s="267">
        <v>0</v>
      </c>
      <c r="V382" s="295">
        <v>0</v>
      </c>
      <c r="W382" s="271">
        <v>1</v>
      </c>
      <c r="X382" s="271">
        <v>0</v>
      </c>
      <c r="Y382" s="271">
        <v>0</v>
      </c>
      <c r="Z382" s="271">
        <v>0</v>
      </c>
      <c r="AA382" s="268">
        <v>0</v>
      </c>
      <c r="AB382" s="268">
        <v>0</v>
      </c>
      <c r="AC382" s="295">
        <v>0</v>
      </c>
    </row>
    <row r="383" spans="1:29">
      <c r="A383" s="297" t="s">
        <v>673</v>
      </c>
      <c r="B383" s="301" t="s">
        <v>3326</v>
      </c>
      <c r="C383" s="293" t="s">
        <v>717</v>
      </c>
      <c r="D383" s="301" t="s">
        <v>718</v>
      </c>
      <c r="E383" s="263">
        <v>2</v>
      </c>
      <c r="F383" s="266">
        <v>0</v>
      </c>
      <c r="G383" s="266">
        <v>2</v>
      </c>
      <c r="H383" s="264">
        <v>5</v>
      </c>
      <c r="I383" s="264">
        <v>4</v>
      </c>
      <c r="J383" s="264">
        <v>1</v>
      </c>
      <c r="K383" s="264">
        <v>2</v>
      </c>
      <c r="L383" s="264">
        <v>2</v>
      </c>
      <c r="M383" s="264">
        <v>0</v>
      </c>
      <c r="N383" s="294">
        <v>0.93</v>
      </c>
      <c r="O383" s="266">
        <v>2</v>
      </c>
      <c r="P383" s="266">
        <v>0</v>
      </c>
      <c r="Q383" s="266">
        <v>2</v>
      </c>
      <c r="R383" s="267">
        <v>0</v>
      </c>
      <c r="S383" s="267">
        <v>0</v>
      </c>
      <c r="T383" s="267">
        <v>0.8</v>
      </c>
      <c r="U383" s="267">
        <v>1</v>
      </c>
      <c r="V383" s="295">
        <v>-0.8</v>
      </c>
      <c r="W383" s="271">
        <v>20</v>
      </c>
      <c r="X383" s="271">
        <v>16</v>
      </c>
      <c r="Y383" s="271">
        <v>13</v>
      </c>
      <c r="Z383" s="271">
        <v>13</v>
      </c>
      <c r="AA383" s="268">
        <v>0.8</v>
      </c>
      <c r="AB383" s="268">
        <v>1</v>
      </c>
      <c r="AC383" s="295">
        <v>-0.2</v>
      </c>
    </row>
    <row r="384" spans="1:29">
      <c r="A384" s="297" t="s">
        <v>673</v>
      </c>
      <c r="B384" s="301" t="s">
        <v>3326</v>
      </c>
      <c r="C384" s="293" t="s">
        <v>719</v>
      </c>
      <c r="D384" s="301" t="s">
        <v>720</v>
      </c>
      <c r="E384" s="263">
        <v>71</v>
      </c>
      <c r="F384" s="266">
        <v>70</v>
      </c>
      <c r="G384" s="266">
        <v>1</v>
      </c>
      <c r="H384" s="264">
        <v>60</v>
      </c>
      <c r="I384" s="264">
        <v>60</v>
      </c>
      <c r="J384" s="264">
        <v>0</v>
      </c>
      <c r="K384" s="264">
        <v>64</v>
      </c>
      <c r="L384" s="264">
        <v>13</v>
      </c>
      <c r="M384" s="264">
        <v>51</v>
      </c>
      <c r="N384" s="294">
        <v>0.93</v>
      </c>
      <c r="O384" s="266">
        <v>71</v>
      </c>
      <c r="P384" s="266">
        <v>70</v>
      </c>
      <c r="Q384" s="266">
        <v>1</v>
      </c>
      <c r="R384" s="267">
        <v>0.985915492957746</v>
      </c>
      <c r="S384" s="267">
        <v>0.985915492957746</v>
      </c>
      <c r="T384" s="267">
        <v>1</v>
      </c>
      <c r="U384" s="267">
        <v>0.203125</v>
      </c>
      <c r="V384" s="295">
        <v>-0.0140845070422535</v>
      </c>
      <c r="W384" s="271">
        <v>384</v>
      </c>
      <c r="X384" s="271">
        <v>278</v>
      </c>
      <c r="Y384" s="271">
        <v>495</v>
      </c>
      <c r="Z384" s="271">
        <v>344</v>
      </c>
      <c r="AA384" s="268">
        <v>0.723958333333333</v>
      </c>
      <c r="AB384" s="268">
        <v>0.694949494949495</v>
      </c>
      <c r="AC384" s="295">
        <v>0.0290088383838384</v>
      </c>
    </row>
    <row r="385" spans="1:29">
      <c r="A385" s="297" t="s">
        <v>721</v>
      </c>
      <c r="B385" s="298" t="s">
        <v>3327</v>
      </c>
      <c r="C385" s="293" t="s">
        <v>723</v>
      </c>
      <c r="D385" s="298" t="s">
        <v>724</v>
      </c>
      <c r="E385" s="263">
        <v>3828</v>
      </c>
      <c r="F385" s="266">
        <v>3581</v>
      </c>
      <c r="G385" s="266">
        <v>247</v>
      </c>
      <c r="H385" s="264">
        <v>5304</v>
      </c>
      <c r="I385" s="264">
        <v>4982</v>
      </c>
      <c r="J385" s="264">
        <v>322</v>
      </c>
      <c r="K385" s="264">
        <v>2327</v>
      </c>
      <c r="L385" s="264">
        <v>2120</v>
      </c>
      <c r="M385" s="264">
        <v>207</v>
      </c>
      <c r="N385" s="294">
        <v>0.93</v>
      </c>
      <c r="O385" s="266">
        <v>3828</v>
      </c>
      <c r="P385" s="266">
        <v>3581</v>
      </c>
      <c r="Q385" s="266">
        <v>247</v>
      </c>
      <c r="R385" s="267">
        <v>0.935475444096134</v>
      </c>
      <c r="S385" s="267">
        <v>0.935475444096134</v>
      </c>
      <c r="T385" s="267">
        <v>0.939291101055807</v>
      </c>
      <c r="U385" s="267">
        <v>0.91104426299957</v>
      </c>
      <c r="V385" s="295">
        <v>-0.00381565695967323</v>
      </c>
      <c r="W385" s="271">
        <v>25416</v>
      </c>
      <c r="X385" s="271">
        <v>23910</v>
      </c>
      <c r="Y385" s="271">
        <v>25727</v>
      </c>
      <c r="Z385" s="271">
        <v>24250</v>
      </c>
      <c r="AA385" s="268">
        <v>0.940745986779981</v>
      </c>
      <c r="AB385" s="268">
        <v>0.942589497415167</v>
      </c>
      <c r="AC385" s="295">
        <v>-0.00184351063518584</v>
      </c>
    </row>
    <row r="386" spans="1:29">
      <c r="A386" s="297" t="s">
        <v>721</v>
      </c>
      <c r="B386" s="298" t="s">
        <v>3327</v>
      </c>
      <c r="C386" s="293" t="s">
        <v>725</v>
      </c>
      <c r="D386" s="298" t="s">
        <v>725</v>
      </c>
      <c r="E386" s="263">
        <v>2899</v>
      </c>
      <c r="F386" s="266">
        <v>2744</v>
      </c>
      <c r="G386" s="266">
        <v>155</v>
      </c>
      <c r="H386" s="264">
        <v>3879</v>
      </c>
      <c r="I386" s="264">
        <v>3688</v>
      </c>
      <c r="J386" s="264">
        <v>191</v>
      </c>
      <c r="K386" s="264">
        <v>1862</v>
      </c>
      <c r="L386" s="264">
        <v>1777</v>
      </c>
      <c r="M386" s="264">
        <v>85</v>
      </c>
      <c r="N386" s="294">
        <v>0.93</v>
      </c>
      <c r="O386" s="266">
        <v>2899</v>
      </c>
      <c r="P386" s="266">
        <v>2744</v>
      </c>
      <c r="Q386" s="266">
        <v>155</v>
      </c>
      <c r="R386" s="267">
        <v>0.946533287340462</v>
      </c>
      <c r="S386" s="267">
        <v>0.946533287340462</v>
      </c>
      <c r="T386" s="267">
        <v>0.950760505284867</v>
      </c>
      <c r="U386" s="267">
        <v>0.954350161117078</v>
      </c>
      <c r="V386" s="295">
        <v>-0.00422721794440495</v>
      </c>
      <c r="W386" s="271">
        <v>18749</v>
      </c>
      <c r="X386" s="271">
        <v>17968</v>
      </c>
      <c r="Y386" s="271">
        <v>19492</v>
      </c>
      <c r="Z386" s="271">
        <v>18878</v>
      </c>
      <c r="AA386" s="268">
        <v>0.958344445037069</v>
      </c>
      <c r="AB386" s="268">
        <v>0.968499897393803</v>
      </c>
      <c r="AC386" s="295">
        <v>-0.010155452356734</v>
      </c>
    </row>
    <row r="387" spans="1:29">
      <c r="A387" s="297" t="s">
        <v>721</v>
      </c>
      <c r="B387" s="298" t="s">
        <v>3327</v>
      </c>
      <c r="C387" s="293" t="s">
        <v>726</v>
      </c>
      <c r="D387" s="298" t="s">
        <v>726</v>
      </c>
      <c r="E387" s="263">
        <v>3637</v>
      </c>
      <c r="F387" s="266">
        <v>3445</v>
      </c>
      <c r="G387" s="266">
        <v>192</v>
      </c>
      <c r="H387" s="264">
        <v>4943</v>
      </c>
      <c r="I387" s="264">
        <v>4777</v>
      </c>
      <c r="J387" s="264">
        <v>166</v>
      </c>
      <c r="K387" s="264">
        <v>2277</v>
      </c>
      <c r="L387" s="264">
        <v>2174</v>
      </c>
      <c r="M387" s="264">
        <v>103</v>
      </c>
      <c r="N387" s="294">
        <v>0.93</v>
      </c>
      <c r="O387" s="266">
        <v>3637</v>
      </c>
      <c r="P387" s="266">
        <v>3445</v>
      </c>
      <c r="Q387" s="266">
        <v>192</v>
      </c>
      <c r="R387" s="267">
        <v>0.947209238383283</v>
      </c>
      <c r="S387" s="267">
        <v>0.947209238383283</v>
      </c>
      <c r="T387" s="267">
        <v>0.966417155573538</v>
      </c>
      <c r="U387" s="267">
        <v>0.954765041721564</v>
      </c>
      <c r="V387" s="295">
        <v>-0.0192079171902554</v>
      </c>
      <c r="W387" s="271">
        <v>24178</v>
      </c>
      <c r="X387" s="271">
        <v>22993</v>
      </c>
      <c r="Y387" s="271">
        <v>23860</v>
      </c>
      <c r="Z387" s="271">
        <v>22932</v>
      </c>
      <c r="AA387" s="268">
        <v>0.950988501943916</v>
      </c>
      <c r="AB387" s="268">
        <v>0.961106454316848</v>
      </c>
      <c r="AC387" s="295">
        <v>-0.0101179523729323</v>
      </c>
    </row>
    <row r="388" spans="1:29">
      <c r="A388" s="297" t="s">
        <v>721</v>
      </c>
      <c r="B388" s="298" t="s">
        <v>3327</v>
      </c>
      <c r="C388" s="293" t="s">
        <v>727</v>
      </c>
      <c r="D388" s="298" t="s">
        <v>728</v>
      </c>
      <c r="E388" s="263">
        <v>4626</v>
      </c>
      <c r="F388" s="266">
        <v>4405</v>
      </c>
      <c r="G388" s="266">
        <v>221</v>
      </c>
      <c r="H388" s="264">
        <v>6316</v>
      </c>
      <c r="I388" s="264">
        <v>6006</v>
      </c>
      <c r="J388" s="264">
        <v>310</v>
      </c>
      <c r="K388" s="264">
        <v>2881</v>
      </c>
      <c r="L388" s="264">
        <v>2723</v>
      </c>
      <c r="M388" s="264">
        <v>158</v>
      </c>
      <c r="N388" s="294">
        <v>0.93</v>
      </c>
      <c r="O388" s="266">
        <v>4626</v>
      </c>
      <c r="P388" s="266">
        <v>4405</v>
      </c>
      <c r="Q388" s="266">
        <v>221</v>
      </c>
      <c r="R388" s="267">
        <v>0.95222654561176</v>
      </c>
      <c r="S388" s="267">
        <v>0.95222654561176</v>
      </c>
      <c r="T388" s="267">
        <v>0.950918302723243</v>
      </c>
      <c r="U388" s="267">
        <v>0.945157931273863</v>
      </c>
      <c r="V388" s="295">
        <v>0.00130824288851705</v>
      </c>
      <c r="W388" s="271">
        <v>30446</v>
      </c>
      <c r="X388" s="271">
        <v>28788</v>
      </c>
      <c r="Y388" s="271">
        <v>31422</v>
      </c>
      <c r="Z388" s="271">
        <v>29659</v>
      </c>
      <c r="AA388" s="268">
        <v>0.945542928463509</v>
      </c>
      <c r="AB388" s="268">
        <v>0.943892813952008</v>
      </c>
      <c r="AC388" s="295">
        <v>0.00165011451150099</v>
      </c>
    </row>
    <row r="389" spans="1:29">
      <c r="A389" s="297" t="s">
        <v>721</v>
      </c>
      <c r="B389" s="298" t="s">
        <v>3327</v>
      </c>
      <c r="C389" s="293" t="s">
        <v>729</v>
      </c>
      <c r="D389" s="298" t="s">
        <v>730</v>
      </c>
      <c r="E389" s="263">
        <v>3062</v>
      </c>
      <c r="F389" s="266">
        <v>2897</v>
      </c>
      <c r="G389" s="266">
        <v>165</v>
      </c>
      <c r="H389" s="264">
        <v>4108</v>
      </c>
      <c r="I389" s="264">
        <v>3941</v>
      </c>
      <c r="J389" s="264">
        <v>167</v>
      </c>
      <c r="K389" s="264">
        <v>2014</v>
      </c>
      <c r="L389" s="264">
        <v>1930</v>
      </c>
      <c r="M389" s="264">
        <v>84</v>
      </c>
      <c r="N389" s="294">
        <v>0.93</v>
      </c>
      <c r="O389" s="266">
        <v>3062</v>
      </c>
      <c r="P389" s="266">
        <v>2897</v>
      </c>
      <c r="Q389" s="266">
        <v>165</v>
      </c>
      <c r="R389" s="267">
        <v>0.946113651208361</v>
      </c>
      <c r="S389" s="267">
        <v>0.946113651208361</v>
      </c>
      <c r="T389" s="267">
        <v>0.959347614410906</v>
      </c>
      <c r="U389" s="267">
        <v>0.958291956305859</v>
      </c>
      <c r="V389" s="295">
        <v>-0.013233963202545</v>
      </c>
      <c r="W389" s="271">
        <v>19961</v>
      </c>
      <c r="X389" s="271">
        <v>19022</v>
      </c>
      <c r="Y389" s="271">
        <v>19924</v>
      </c>
      <c r="Z389" s="271">
        <v>19093</v>
      </c>
      <c r="AA389" s="268">
        <v>0.952958268623816</v>
      </c>
      <c r="AB389" s="268">
        <v>0.958291507729372</v>
      </c>
      <c r="AC389" s="295">
        <v>-0.00533323910555517</v>
      </c>
    </row>
    <row r="390" spans="1:29">
      <c r="A390" s="297" t="s">
        <v>721</v>
      </c>
      <c r="B390" s="298" t="s">
        <v>3327</v>
      </c>
      <c r="C390" s="293" t="s">
        <v>731</v>
      </c>
      <c r="D390" s="298" t="s">
        <v>731</v>
      </c>
      <c r="E390" s="263">
        <v>4214</v>
      </c>
      <c r="F390" s="266">
        <v>4040</v>
      </c>
      <c r="G390" s="266">
        <v>174</v>
      </c>
      <c r="H390" s="264">
        <v>5568</v>
      </c>
      <c r="I390" s="264">
        <v>5382</v>
      </c>
      <c r="J390" s="264">
        <v>186</v>
      </c>
      <c r="K390" s="264">
        <v>2916</v>
      </c>
      <c r="L390" s="264">
        <v>2761</v>
      </c>
      <c r="M390" s="264">
        <v>155</v>
      </c>
      <c r="N390" s="294">
        <v>0.93</v>
      </c>
      <c r="O390" s="266">
        <v>4214</v>
      </c>
      <c r="P390" s="266">
        <v>4040</v>
      </c>
      <c r="Q390" s="266">
        <v>174</v>
      </c>
      <c r="R390" s="267">
        <v>0.958709065021357</v>
      </c>
      <c r="S390" s="267">
        <v>0.958709065021357</v>
      </c>
      <c r="T390" s="267">
        <v>0.966594827586207</v>
      </c>
      <c r="U390" s="267">
        <v>0.946844993141289</v>
      </c>
      <c r="V390" s="295">
        <v>-0.00788576256484952</v>
      </c>
      <c r="W390" s="271">
        <v>27510</v>
      </c>
      <c r="X390" s="271">
        <v>26310</v>
      </c>
      <c r="Y390" s="271">
        <v>27553</v>
      </c>
      <c r="Z390" s="271">
        <v>26461</v>
      </c>
      <c r="AA390" s="268">
        <v>0.956379498364231</v>
      </c>
      <c r="AB390" s="268">
        <v>0.960367292127899</v>
      </c>
      <c r="AC390" s="295">
        <v>-0.00398779376366776</v>
      </c>
    </row>
    <row r="391" spans="1:29">
      <c r="A391" s="297" t="s">
        <v>721</v>
      </c>
      <c r="B391" s="298" t="s">
        <v>3327</v>
      </c>
      <c r="C391" s="293" t="s">
        <v>732</v>
      </c>
      <c r="D391" s="298" t="s">
        <v>732</v>
      </c>
      <c r="E391" s="263">
        <v>3009</v>
      </c>
      <c r="F391" s="266">
        <v>2852</v>
      </c>
      <c r="G391" s="266">
        <v>157</v>
      </c>
      <c r="H391" s="264">
        <v>4454</v>
      </c>
      <c r="I391" s="264">
        <v>4248</v>
      </c>
      <c r="J391" s="264">
        <v>206</v>
      </c>
      <c r="K391" s="264">
        <v>1961</v>
      </c>
      <c r="L391" s="264">
        <v>1861</v>
      </c>
      <c r="M391" s="264">
        <v>100</v>
      </c>
      <c r="N391" s="294">
        <v>0.93</v>
      </c>
      <c r="O391" s="266">
        <v>3009</v>
      </c>
      <c r="P391" s="266">
        <v>2852</v>
      </c>
      <c r="Q391" s="266">
        <v>157</v>
      </c>
      <c r="R391" s="267">
        <v>0.94782319707544</v>
      </c>
      <c r="S391" s="267">
        <v>0.94782319707544</v>
      </c>
      <c r="T391" s="267">
        <v>0.95374943870678</v>
      </c>
      <c r="U391" s="267">
        <v>0.949005609382968</v>
      </c>
      <c r="V391" s="295">
        <v>-0.00592624163134003</v>
      </c>
      <c r="W391" s="271">
        <v>21047</v>
      </c>
      <c r="X391" s="271">
        <v>20046</v>
      </c>
      <c r="Y391" s="271">
        <v>21152</v>
      </c>
      <c r="Z391" s="271">
        <v>20418</v>
      </c>
      <c r="AA391" s="268">
        <v>0.952439777640519</v>
      </c>
      <c r="AB391" s="268">
        <v>0.965298789712557</v>
      </c>
      <c r="AC391" s="295">
        <v>-0.012859012072038</v>
      </c>
    </row>
    <row r="392" spans="1:29">
      <c r="A392" s="297" t="s">
        <v>721</v>
      </c>
      <c r="B392" s="298" t="s">
        <v>3327</v>
      </c>
      <c r="C392" s="293" t="s">
        <v>733</v>
      </c>
      <c r="D392" s="298" t="s">
        <v>733</v>
      </c>
      <c r="E392" s="263">
        <v>1966</v>
      </c>
      <c r="F392" s="266">
        <v>1863</v>
      </c>
      <c r="G392" s="266">
        <v>103</v>
      </c>
      <c r="H392" s="264">
        <v>2770</v>
      </c>
      <c r="I392" s="264">
        <v>2599</v>
      </c>
      <c r="J392" s="264">
        <v>171</v>
      </c>
      <c r="K392" s="264">
        <v>1287</v>
      </c>
      <c r="L392" s="264">
        <v>1118</v>
      </c>
      <c r="M392" s="264">
        <v>169</v>
      </c>
      <c r="N392" s="294">
        <v>0.93</v>
      </c>
      <c r="O392" s="266">
        <v>1966</v>
      </c>
      <c r="P392" s="266">
        <v>1863</v>
      </c>
      <c r="Q392" s="266">
        <v>103</v>
      </c>
      <c r="R392" s="267">
        <v>0.947609359104781</v>
      </c>
      <c r="S392" s="267">
        <v>0.947609359104781</v>
      </c>
      <c r="T392" s="267">
        <v>0.93826714801444</v>
      </c>
      <c r="U392" s="267">
        <v>0.868686868686869</v>
      </c>
      <c r="V392" s="295">
        <v>0.00934221109034084</v>
      </c>
      <c r="W392" s="271">
        <v>12901</v>
      </c>
      <c r="X392" s="271">
        <v>11819</v>
      </c>
      <c r="Y392" s="271">
        <v>12943</v>
      </c>
      <c r="Z392" s="271">
        <v>12465</v>
      </c>
      <c r="AA392" s="268">
        <v>0.916130532516859</v>
      </c>
      <c r="AB392" s="268">
        <v>0.963068840299776</v>
      </c>
      <c r="AC392" s="295">
        <v>-0.0469383077829167</v>
      </c>
    </row>
    <row r="393" spans="1:29">
      <c r="A393" s="297" t="s">
        <v>721</v>
      </c>
      <c r="B393" s="298" t="s">
        <v>3327</v>
      </c>
      <c r="C393" s="293" t="s">
        <v>734</v>
      </c>
      <c r="D393" s="298" t="s">
        <v>735</v>
      </c>
      <c r="E393" s="263">
        <v>3019</v>
      </c>
      <c r="F393" s="266">
        <v>2930</v>
      </c>
      <c r="G393" s="266">
        <v>89</v>
      </c>
      <c r="H393" s="264">
        <v>4021</v>
      </c>
      <c r="I393" s="264">
        <v>3870</v>
      </c>
      <c r="J393" s="264">
        <v>151</v>
      </c>
      <c r="K393" s="264">
        <v>1397</v>
      </c>
      <c r="L393" s="264">
        <v>1361</v>
      </c>
      <c r="M393" s="264">
        <v>36</v>
      </c>
      <c r="N393" s="294">
        <v>0.93</v>
      </c>
      <c r="O393" s="266">
        <v>3019</v>
      </c>
      <c r="P393" s="266">
        <v>2930</v>
      </c>
      <c r="Q393" s="266">
        <v>89</v>
      </c>
      <c r="R393" s="267">
        <v>0.970520039748261</v>
      </c>
      <c r="S393" s="267">
        <v>0.970520039748261</v>
      </c>
      <c r="T393" s="267">
        <v>0.962447152449639</v>
      </c>
      <c r="U393" s="267">
        <v>0.974230493915533</v>
      </c>
      <c r="V393" s="295">
        <v>0.00807288729862166</v>
      </c>
      <c r="W393" s="271">
        <v>19071</v>
      </c>
      <c r="X393" s="271">
        <v>18577</v>
      </c>
      <c r="Y393" s="271">
        <v>18783</v>
      </c>
      <c r="Z393" s="271">
        <v>18413</v>
      </c>
      <c r="AA393" s="268">
        <v>0.974096796182686</v>
      </c>
      <c r="AB393" s="268">
        <v>0.980301336314753</v>
      </c>
      <c r="AC393" s="295">
        <v>-0.00620454013206695</v>
      </c>
    </row>
    <row r="394" spans="1:29">
      <c r="A394" s="297" t="s">
        <v>721</v>
      </c>
      <c r="B394" s="298" t="s">
        <v>3327</v>
      </c>
      <c r="C394" s="293" t="s">
        <v>736</v>
      </c>
      <c r="D394" s="298" t="s">
        <v>737</v>
      </c>
      <c r="E394" s="263">
        <v>4598</v>
      </c>
      <c r="F394" s="266">
        <v>4190</v>
      </c>
      <c r="G394" s="266">
        <v>408</v>
      </c>
      <c r="H394" s="264">
        <v>6111</v>
      </c>
      <c r="I394" s="264">
        <v>5686</v>
      </c>
      <c r="J394" s="264">
        <v>425</v>
      </c>
      <c r="K394" s="264">
        <v>3046</v>
      </c>
      <c r="L394" s="264">
        <v>2825</v>
      </c>
      <c r="M394" s="264">
        <v>221</v>
      </c>
      <c r="N394" s="294">
        <v>0.93</v>
      </c>
      <c r="O394" s="266">
        <v>4598</v>
      </c>
      <c r="P394" s="266">
        <v>4190</v>
      </c>
      <c r="Q394" s="266">
        <v>408</v>
      </c>
      <c r="R394" s="267">
        <v>0.911265767725098</v>
      </c>
      <c r="S394" s="267">
        <v>0.911265767725098</v>
      </c>
      <c r="T394" s="267">
        <v>0.930453280968745</v>
      </c>
      <c r="U394" s="267">
        <v>0.927445830597505</v>
      </c>
      <c r="V394" s="295">
        <v>-0.0191875132436471</v>
      </c>
      <c r="W394" s="271">
        <v>30299</v>
      </c>
      <c r="X394" s="271">
        <v>28089</v>
      </c>
      <c r="Y394" s="271">
        <v>29504</v>
      </c>
      <c r="Z394" s="271">
        <v>27920</v>
      </c>
      <c r="AA394" s="268">
        <v>0.92706029901977</v>
      </c>
      <c r="AB394" s="268">
        <v>0.946312364425163</v>
      </c>
      <c r="AC394" s="295">
        <v>-0.019252065405393</v>
      </c>
    </row>
    <row r="395" spans="1:29">
      <c r="A395" s="297" t="s">
        <v>721</v>
      </c>
      <c r="B395" s="298" t="s">
        <v>3327</v>
      </c>
      <c r="C395" s="293" t="s">
        <v>738</v>
      </c>
      <c r="D395" s="298" t="s">
        <v>738</v>
      </c>
      <c r="E395" s="263">
        <v>4997</v>
      </c>
      <c r="F395" s="266">
        <v>4727</v>
      </c>
      <c r="G395" s="266">
        <v>270</v>
      </c>
      <c r="H395" s="264">
        <v>6872</v>
      </c>
      <c r="I395" s="264">
        <v>6463</v>
      </c>
      <c r="J395" s="264">
        <v>409</v>
      </c>
      <c r="K395" s="264">
        <v>3319</v>
      </c>
      <c r="L395" s="264">
        <v>3100</v>
      </c>
      <c r="M395" s="264">
        <v>219</v>
      </c>
      <c r="N395" s="294">
        <v>0.93</v>
      </c>
      <c r="O395" s="266">
        <v>4997</v>
      </c>
      <c r="P395" s="266">
        <v>4727</v>
      </c>
      <c r="Q395" s="266">
        <v>270</v>
      </c>
      <c r="R395" s="267">
        <v>0.945967580548329</v>
      </c>
      <c r="S395" s="267">
        <v>0.945967580548329</v>
      </c>
      <c r="T395" s="267">
        <v>0.940483119906869</v>
      </c>
      <c r="U395" s="267">
        <v>0.934016269960832</v>
      </c>
      <c r="V395" s="295">
        <v>0.00548446064146046</v>
      </c>
      <c r="W395" s="271">
        <v>34749</v>
      </c>
      <c r="X395" s="271">
        <v>32938</v>
      </c>
      <c r="Y395" s="271">
        <v>35001</v>
      </c>
      <c r="Z395" s="271">
        <v>33261</v>
      </c>
      <c r="AA395" s="268">
        <v>0.947883392327837</v>
      </c>
      <c r="AB395" s="268">
        <v>0.950287134653296</v>
      </c>
      <c r="AC395" s="295">
        <v>-0.00240374232545881</v>
      </c>
    </row>
    <row r="396" spans="1:29">
      <c r="A396" s="297" t="s">
        <v>721</v>
      </c>
      <c r="B396" s="298" t="s">
        <v>3327</v>
      </c>
      <c r="C396" s="293" t="s">
        <v>739</v>
      </c>
      <c r="D396" s="298" t="s">
        <v>740</v>
      </c>
      <c r="E396" s="263">
        <v>5200</v>
      </c>
      <c r="F396" s="266">
        <v>5080</v>
      </c>
      <c r="G396" s="266">
        <v>120</v>
      </c>
      <c r="H396" s="264">
        <v>6594</v>
      </c>
      <c r="I396" s="264">
        <v>6404</v>
      </c>
      <c r="J396" s="264">
        <v>190</v>
      </c>
      <c r="K396" s="264">
        <v>2245</v>
      </c>
      <c r="L396" s="264">
        <v>2204</v>
      </c>
      <c r="M396" s="264">
        <v>41</v>
      </c>
      <c r="N396" s="294">
        <v>0.93</v>
      </c>
      <c r="O396" s="266">
        <v>5200</v>
      </c>
      <c r="P396" s="266">
        <v>5080</v>
      </c>
      <c r="Q396" s="266">
        <v>120</v>
      </c>
      <c r="R396" s="267">
        <v>0.976923076923077</v>
      </c>
      <c r="S396" s="267">
        <v>0.976923076923077</v>
      </c>
      <c r="T396" s="267">
        <v>0.971185926599939</v>
      </c>
      <c r="U396" s="267">
        <v>0.98173719376392</v>
      </c>
      <c r="V396" s="295">
        <v>0.0057371503231376</v>
      </c>
      <c r="W396" s="271">
        <v>32456</v>
      </c>
      <c r="X396" s="271">
        <v>31733</v>
      </c>
      <c r="Y396" s="271">
        <v>33083</v>
      </c>
      <c r="Z396" s="271">
        <v>32493</v>
      </c>
      <c r="AA396" s="268">
        <v>0.977723687453784</v>
      </c>
      <c r="AB396" s="268">
        <v>0.982166067164405</v>
      </c>
      <c r="AC396" s="295">
        <v>-0.00444237971062111</v>
      </c>
    </row>
    <row r="397" spans="1:29">
      <c r="A397" s="297" t="s">
        <v>721</v>
      </c>
      <c r="B397" s="298" t="s">
        <v>3327</v>
      </c>
      <c r="C397" s="293" t="s">
        <v>741</v>
      </c>
      <c r="D397" s="298" t="s">
        <v>741</v>
      </c>
      <c r="E397" s="263">
        <v>4495</v>
      </c>
      <c r="F397" s="266">
        <v>4330</v>
      </c>
      <c r="G397" s="266">
        <v>165</v>
      </c>
      <c r="H397" s="264">
        <v>6178</v>
      </c>
      <c r="I397" s="264">
        <v>5958</v>
      </c>
      <c r="J397" s="264">
        <v>220</v>
      </c>
      <c r="K397" s="264">
        <v>2863</v>
      </c>
      <c r="L397" s="264">
        <v>2661</v>
      </c>
      <c r="M397" s="264">
        <v>202</v>
      </c>
      <c r="N397" s="294">
        <v>0.93</v>
      </c>
      <c r="O397" s="266">
        <v>4495</v>
      </c>
      <c r="P397" s="266">
        <v>4330</v>
      </c>
      <c r="Q397" s="266">
        <v>165</v>
      </c>
      <c r="R397" s="267">
        <v>0.96329254727475</v>
      </c>
      <c r="S397" s="267">
        <v>0.96329254727475</v>
      </c>
      <c r="T397" s="267">
        <v>0.964389770152153</v>
      </c>
      <c r="U397" s="267">
        <v>0.929444638491093</v>
      </c>
      <c r="V397" s="295">
        <v>-0.0010972228774031</v>
      </c>
      <c r="W397" s="271">
        <v>29768</v>
      </c>
      <c r="X397" s="271">
        <v>28526</v>
      </c>
      <c r="Y397" s="271">
        <v>29554</v>
      </c>
      <c r="Z397" s="271">
        <v>28121</v>
      </c>
      <c r="AA397" s="268">
        <v>0.958277344799785</v>
      </c>
      <c r="AB397" s="268">
        <v>0.951512485619544</v>
      </c>
      <c r="AC397" s="295">
        <v>0.00676485918024106</v>
      </c>
    </row>
    <row r="398" spans="1:29">
      <c r="A398" s="297" t="s">
        <v>721</v>
      </c>
      <c r="B398" s="298" t="s">
        <v>3328</v>
      </c>
      <c r="C398" s="293" t="s">
        <v>742</v>
      </c>
      <c r="D398" s="298" t="s">
        <v>743</v>
      </c>
      <c r="E398" s="263">
        <v>7956</v>
      </c>
      <c r="F398" s="266">
        <v>7269</v>
      </c>
      <c r="G398" s="266">
        <v>687</v>
      </c>
      <c r="H398" s="264">
        <v>9469</v>
      </c>
      <c r="I398" s="264">
        <v>8807</v>
      </c>
      <c r="J398" s="264">
        <v>662</v>
      </c>
      <c r="K398" s="264">
        <v>9005</v>
      </c>
      <c r="L398" s="264">
        <v>8204</v>
      </c>
      <c r="M398" s="264">
        <v>801</v>
      </c>
      <c r="N398" s="294">
        <v>0.93</v>
      </c>
      <c r="O398" s="266">
        <v>7956</v>
      </c>
      <c r="P398" s="266">
        <v>7269</v>
      </c>
      <c r="Q398" s="266">
        <v>687</v>
      </c>
      <c r="R398" s="267">
        <v>0.913650075414781</v>
      </c>
      <c r="S398" s="267">
        <v>0.913650075414781</v>
      </c>
      <c r="T398" s="267">
        <v>0.930087654451368</v>
      </c>
      <c r="U398" s="267">
        <v>0.911049416990561</v>
      </c>
      <c r="V398" s="295">
        <v>-0.0164375790365864</v>
      </c>
      <c r="W398" s="271">
        <v>52621</v>
      </c>
      <c r="X398" s="271">
        <v>48691</v>
      </c>
      <c r="Y398" s="271">
        <v>47578</v>
      </c>
      <c r="Z398" s="271">
        <v>45679</v>
      </c>
      <c r="AA398" s="268">
        <v>0.925314988312651</v>
      </c>
      <c r="AB398" s="268">
        <v>0.960086594644584</v>
      </c>
      <c r="AC398" s="295">
        <v>-0.0347716063319329</v>
      </c>
    </row>
    <row r="399" spans="1:29">
      <c r="A399" s="297" t="s">
        <v>721</v>
      </c>
      <c r="B399" s="298" t="s">
        <v>3328</v>
      </c>
      <c r="C399" s="293" t="s">
        <v>744</v>
      </c>
      <c r="D399" s="298" t="s">
        <v>745</v>
      </c>
      <c r="E399" s="263">
        <v>5840</v>
      </c>
      <c r="F399" s="266">
        <v>5382</v>
      </c>
      <c r="G399" s="266">
        <v>458</v>
      </c>
      <c r="H399" s="264">
        <v>6822</v>
      </c>
      <c r="I399" s="264">
        <v>6365</v>
      </c>
      <c r="J399" s="264">
        <v>457</v>
      </c>
      <c r="K399" s="264">
        <v>6285</v>
      </c>
      <c r="L399" s="264">
        <v>5900</v>
      </c>
      <c r="M399" s="264">
        <v>385</v>
      </c>
      <c r="N399" s="294">
        <v>0.93</v>
      </c>
      <c r="O399" s="266">
        <v>5840</v>
      </c>
      <c r="P399" s="266">
        <v>5382</v>
      </c>
      <c r="Q399" s="266">
        <v>458</v>
      </c>
      <c r="R399" s="267">
        <v>0.921575342465753</v>
      </c>
      <c r="S399" s="267">
        <v>0.921575342465753</v>
      </c>
      <c r="T399" s="267">
        <v>0.933010847258868</v>
      </c>
      <c r="U399" s="267">
        <v>0.938743038981702</v>
      </c>
      <c r="V399" s="295">
        <v>-0.0114355047931149</v>
      </c>
      <c r="W399" s="271">
        <v>37888</v>
      </c>
      <c r="X399" s="271">
        <v>35567</v>
      </c>
      <c r="Y399" s="271">
        <v>33462</v>
      </c>
      <c r="Z399" s="271">
        <v>32187</v>
      </c>
      <c r="AA399" s="268">
        <v>0.938740498310811</v>
      </c>
      <c r="AB399" s="268">
        <v>0.961897077281693</v>
      </c>
      <c r="AC399" s="295">
        <v>-0.0231565789708819</v>
      </c>
    </row>
    <row r="400" spans="1:29">
      <c r="A400" s="297" t="s">
        <v>721</v>
      </c>
      <c r="B400" s="298" t="s">
        <v>3328</v>
      </c>
      <c r="C400" s="293" t="s">
        <v>746</v>
      </c>
      <c r="D400" s="298" t="s">
        <v>747</v>
      </c>
      <c r="E400" s="263">
        <v>7246</v>
      </c>
      <c r="F400" s="266">
        <v>6775</v>
      </c>
      <c r="G400" s="266">
        <v>471</v>
      </c>
      <c r="H400" s="264">
        <v>7985</v>
      </c>
      <c r="I400" s="264">
        <v>7493</v>
      </c>
      <c r="J400" s="264">
        <v>492</v>
      </c>
      <c r="K400" s="264">
        <v>8066</v>
      </c>
      <c r="L400" s="264">
        <v>7481</v>
      </c>
      <c r="M400" s="264">
        <v>585</v>
      </c>
      <c r="N400" s="294">
        <v>0.93</v>
      </c>
      <c r="O400" s="266">
        <v>7246</v>
      </c>
      <c r="P400" s="266">
        <v>6775</v>
      </c>
      <c r="Q400" s="266">
        <v>471</v>
      </c>
      <c r="R400" s="267">
        <v>0.934998619928236</v>
      </c>
      <c r="S400" s="267">
        <v>0.934998619928236</v>
      </c>
      <c r="T400" s="267">
        <v>0.938384470882905</v>
      </c>
      <c r="U400" s="267">
        <v>0.927473344904538</v>
      </c>
      <c r="V400" s="295">
        <v>-0.00338585095466915</v>
      </c>
      <c r="W400" s="271">
        <v>46134</v>
      </c>
      <c r="X400" s="271">
        <v>42610</v>
      </c>
      <c r="Y400" s="271">
        <v>42581</v>
      </c>
      <c r="Z400" s="271">
        <v>40018</v>
      </c>
      <c r="AA400" s="268">
        <v>0.923613820609529</v>
      </c>
      <c r="AB400" s="268">
        <v>0.939808834926376</v>
      </c>
      <c r="AC400" s="295">
        <v>-0.0161950143168468</v>
      </c>
    </row>
    <row r="401" spans="1:29">
      <c r="A401" s="297" t="s">
        <v>721</v>
      </c>
      <c r="B401" s="298" t="s">
        <v>3328</v>
      </c>
      <c r="C401" s="293" t="s">
        <v>748</v>
      </c>
      <c r="D401" s="298" t="s">
        <v>749</v>
      </c>
      <c r="E401" s="263">
        <v>7512</v>
      </c>
      <c r="F401" s="266">
        <v>7338</v>
      </c>
      <c r="G401" s="266">
        <v>174</v>
      </c>
      <c r="H401" s="264">
        <v>9071</v>
      </c>
      <c r="I401" s="264">
        <v>8848</v>
      </c>
      <c r="J401" s="264">
        <v>223</v>
      </c>
      <c r="K401" s="264">
        <v>8229</v>
      </c>
      <c r="L401" s="264">
        <v>7876</v>
      </c>
      <c r="M401" s="264">
        <v>353</v>
      </c>
      <c r="N401" s="294">
        <v>0.93</v>
      </c>
      <c r="O401" s="266">
        <v>7512</v>
      </c>
      <c r="P401" s="266">
        <v>7338</v>
      </c>
      <c r="Q401" s="266">
        <v>174</v>
      </c>
      <c r="R401" s="267">
        <v>0.976837060702875</v>
      </c>
      <c r="S401" s="267">
        <v>0.976837060702875</v>
      </c>
      <c r="T401" s="267">
        <v>0.975416161393452</v>
      </c>
      <c r="U401" s="267">
        <v>0.95710292866691</v>
      </c>
      <c r="V401" s="295">
        <v>0.00142089930942368</v>
      </c>
      <c r="W401" s="271">
        <v>49132</v>
      </c>
      <c r="X401" s="271">
        <v>47427</v>
      </c>
      <c r="Y401" s="271">
        <v>46184</v>
      </c>
      <c r="Z401" s="271">
        <v>42843</v>
      </c>
      <c r="AA401" s="268">
        <v>0.965297565741268</v>
      </c>
      <c r="AB401" s="268">
        <v>0.927658929499394</v>
      </c>
      <c r="AC401" s="295">
        <v>0.0376386362418747</v>
      </c>
    </row>
    <row r="402" spans="1:29">
      <c r="A402" s="297" t="s">
        <v>721</v>
      </c>
      <c r="B402" s="298" t="s">
        <v>3328</v>
      </c>
      <c r="C402" s="293" t="s">
        <v>750</v>
      </c>
      <c r="D402" s="298" t="s">
        <v>751</v>
      </c>
      <c r="E402" s="263">
        <v>6061</v>
      </c>
      <c r="F402" s="266">
        <v>5790</v>
      </c>
      <c r="G402" s="266">
        <v>271</v>
      </c>
      <c r="H402" s="264">
        <v>7297</v>
      </c>
      <c r="I402" s="264">
        <v>6944</v>
      </c>
      <c r="J402" s="264">
        <v>353</v>
      </c>
      <c r="K402" s="264">
        <v>7044</v>
      </c>
      <c r="L402" s="264">
        <v>6787</v>
      </c>
      <c r="M402" s="264">
        <v>257</v>
      </c>
      <c r="N402" s="294">
        <v>0.93</v>
      </c>
      <c r="O402" s="266">
        <v>6061</v>
      </c>
      <c r="P402" s="266">
        <v>5790</v>
      </c>
      <c r="Q402" s="266">
        <v>271</v>
      </c>
      <c r="R402" s="267">
        <v>0.955287906286091</v>
      </c>
      <c r="S402" s="267">
        <v>0.955287906286091</v>
      </c>
      <c r="T402" s="267">
        <v>0.951623955050021</v>
      </c>
      <c r="U402" s="267">
        <v>0.96351504826803</v>
      </c>
      <c r="V402" s="295">
        <v>0.00366395123607088</v>
      </c>
      <c r="W402" s="271">
        <v>41445</v>
      </c>
      <c r="X402" s="271">
        <v>39511</v>
      </c>
      <c r="Y402" s="271">
        <v>37640</v>
      </c>
      <c r="Z402" s="271">
        <v>36365</v>
      </c>
      <c r="AA402" s="268">
        <v>0.953335746169622</v>
      </c>
      <c r="AB402" s="268">
        <v>0.966126461211477</v>
      </c>
      <c r="AC402" s="295">
        <v>-0.0127907150418548</v>
      </c>
    </row>
    <row r="403" spans="1:29">
      <c r="A403" s="297" t="s">
        <v>721</v>
      </c>
      <c r="B403" s="298" t="s">
        <v>3328</v>
      </c>
      <c r="C403" s="293" t="s">
        <v>752</v>
      </c>
      <c r="D403" s="298" t="s">
        <v>753</v>
      </c>
      <c r="E403" s="263">
        <v>6983</v>
      </c>
      <c r="F403" s="266">
        <v>5785</v>
      </c>
      <c r="G403" s="266">
        <v>1198</v>
      </c>
      <c r="H403" s="264">
        <v>8098</v>
      </c>
      <c r="I403" s="264">
        <v>6752</v>
      </c>
      <c r="J403" s="264">
        <v>1346</v>
      </c>
      <c r="K403" s="264">
        <v>7642</v>
      </c>
      <c r="L403" s="264">
        <v>6257</v>
      </c>
      <c r="M403" s="264">
        <v>1385</v>
      </c>
      <c r="N403" s="294">
        <v>0.93</v>
      </c>
      <c r="O403" s="266">
        <v>6983</v>
      </c>
      <c r="P403" s="266">
        <v>5785</v>
      </c>
      <c r="Q403" s="266">
        <v>1198</v>
      </c>
      <c r="R403" s="267">
        <v>0.828440498353143</v>
      </c>
      <c r="S403" s="267">
        <v>0.828440498353143</v>
      </c>
      <c r="T403" s="267">
        <v>0.833786120029637</v>
      </c>
      <c r="U403" s="267">
        <v>0.818764721277153</v>
      </c>
      <c r="V403" s="295">
        <v>-0.00534562167649355</v>
      </c>
      <c r="W403" s="271">
        <v>43670</v>
      </c>
      <c r="X403" s="271">
        <v>37665</v>
      </c>
      <c r="Y403" s="271">
        <v>38548</v>
      </c>
      <c r="Z403" s="271">
        <v>35551</v>
      </c>
      <c r="AA403" s="268">
        <v>0.862491412869247</v>
      </c>
      <c r="AB403" s="268">
        <v>0.922252775760091</v>
      </c>
      <c r="AC403" s="295">
        <v>-0.0597613628908448</v>
      </c>
    </row>
    <row r="404" spans="1:29">
      <c r="A404" s="297" t="s">
        <v>721</v>
      </c>
      <c r="B404" s="298" t="s">
        <v>3328</v>
      </c>
      <c r="C404" s="293" t="s">
        <v>754</v>
      </c>
      <c r="D404" s="298" t="s">
        <v>755</v>
      </c>
      <c r="E404" s="263">
        <v>8523</v>
      </c>
      <c r="F404" s="266">
        <v>7746</v>
      </c>
      <c r="G404" s="266">
        <v>777</v>
      </c>
      <c r="H404" s="264">
        <v>12344</v>
      </c>
      <c r="I404" s="264">
        <v>11626</v>
      </c>
      <c r="J404" s="264">
        <v>718</v>
      </c>
      <c r="K404" s="264">
        <v>11886</v>
      </c>
      <c r="L404" s="264">
        <v>11168</v>
      </c>
      <c r="M404" s="264">
        <v>718</v>
      </c>
      <c r="N404" s="294">
        <v>0.93</v>
      </c>
      <c r="O404" s="266">
        <v>8523</v>
      </c>
      <c r="P404" s="266">
        <v>7746</v>
      </c>
      <c r="Q404" s="266">
        <v>777</v>
      </c>
      <c r="R404" s="267">
        <v>0.908834917282647</v>
      </c>
      <c r="S404" s="267">
        <v>0.908834917282647</v>
      </c>
      <c r="T404" s="267">
        <v>0.941834089436163</v>
      </c>
      <c r="U404" s="267">
        <v>0.939592798250042</v>
      </c>
      <c r="V404" s="295">
        <v>-0.0329991721535163</v>
      </c>
      <c r="W404" s="271">
        <v>68978</v>
      </c>
      <c r="X404" s="271">
        <v>64386</v>
      </c>
      <c r="Y404" s="271">
        <v>59964</v>
      </c>
      <c r="Z404" s="271">
        <v>56954</v>
      </c>
      <c r="AA404" s="268">
        <v>0.933428049523036</v>
      </c>
      <c r="AB404" s="268">
        <v>0.949803215262491</v>
      </c>
      <c r="AC404" s="295">
        <v>-0.0163751657394544</v>
      </c>
    </row>
    <row r="405" spans="1:29">
      <c r="A405" s="297" t="s">
        <v>721</v>
      </c>
      <c r="B405" s="298" t="s">
        <v>3329</v>
      </c>
      <c r="C405" s="293" t="s">
        <v>756</v>
      </c>
      <c r="D405" s="298" t="s">
        <v>756</v>
      </c>
      <c r="E405" s="263">
        <v>5315</v>
      </c>
      <c r="F405" s="266">
        <v>5140</v>
      </c>
      <c r="G405" s="266">
        <v>175</v>
      </c>
      <c r="H405" s="264">
        <v>6885</v>
      </c>
      <c r="I405" s="264">
        <v>6642</v>
      </c>
      <c r="J405" s="264">
        <v>243</v>
      </c>
      <c r="K405" s="264">
        <v>3685</v>
      </c>
      <c r="L405" s="264">
        <v>3505</v>
      </c>
      <c r="M405" s="264">
        <v>180</v>
      </c>
      <c r="N405" s="294">
        <v>0.93</v>
      </c>
      <c r="O405" s="266">
        <v>5315</v>
      </c>
      <c r="P405" s="266">
        <v>5140</v>
      </c>
      <c r="Q405" s="266">
        <v>175</v>
      </c>
      <c r="R405" s="267">
        <v>0.967074317968015</v>
      </c>
      <c r="S405" s="267">
        <v>0.967074317968015</v>
      </c>
      <c r="T405" s="267">
        <v>0.964705882352941</v>
      </c>
      <c r="U405" s="267">
        <v>0.951153324287653</v>
      </c>
      <c r="V405" s="295">
        <v>0.00236843561507383</v>
      </c>
      <c r="W405" s="271">
        <v>33857</v>
      </c>
      <c r="X405" s="271">
        <v>32644</v>
      </c>
      <c r="Y405" s="271">
        <v>34070</v>
      </c>
      <c r="Z405" s="271">
        <v>32996</v>
      </c>
      <c r="AA405" s="268">
        <v>0.964172844611159</v>
      </c>
      <c r="AB405" s="268">
        <v>0.968476665688289</v>
      </c>
      <c r="AC405" s="295">
        <v>-0.00430382107713012</v>
      </c>
    </row>
    <row r="406" spans="1:29">
      <c r="A406" s="297" t="s">
        <v>721</v>
      </c>
      <c r="B406" s="298" t="s">
        <v>3329</v>
      </c>
      <c r="C406" s="293" t="s">
        <v>757</v>
      </c>
      <c r="D406" s="298" t="s">
        <v>757</v>
      </c>
      <c r="E406" s="263">
        <v>7734</v>
      </c>
      <c r="F406" s="266">
        <v>6131</v>
      </c>
      <c r="G406" s="266">
        <v>1603</v>
      </c>
      <c r="H406" s="264">
        <v>10669</v>
      </c>
      <c r="I406" s="264">
        <v>8175</v>
      </c>
      <c r="J406" s="264">
        <v>2494</v>
      </c>
      <c r="K406" s="264">
        <v>5129</v>
      </c>
      <c r="L406" s="264">
        <v>3342</v>
      </c>
      <c r="M406" s="264">
        <v>1787</v>
      </c>
      <c r="N406" s="294">
        <v>0.93</v>
      </c>
      <c r="O406" s="266">
        <v>7734</v>
      </c>
      <c r="P406" s="266">
        <v>6131</v>
      </c>
      <c r="Q406" s="266">
        <v>1603</v>
      </c>
      <c r="R406" s="267">
        <v>0.792733385053013</v>
      </c>
      <c r="S406" s="267">
        <v>0.792733385053013</v>
      </c>
      <c r="T406" s="267">
        <v>0.766238635298528</v>
      </c>
      <c r="U406" s="267">
        <v>0.651589003704426</v>
      </c>
      <c r="V406" s="295">
        <v>0.0264947497544843</v>
      </c>
      <c r="W406" s="271">
        <v>50247</v>
      </c>
      <c r="X406" s="271">
        <v>36590</v>
      </c>
      <c r="Y406" s="271">
        <v>50720</v>
      </c>
      <c r="Z406" s="271">
        <v>36711</v>
      </c>
      <c r="AA406" s="268">
        <v>0.728202678766892</v>
      </c>
      <c r="AB406" s="268">
        <v>0.723797318611987</v>
      </c>
      <c r="AC406" s="295">
        <v>0.00440536015490423</v>
      </c>
    </row>
    <row r="407" spans="1:29">
      <c r="A407" s="297" t="s">
        <v>721</v>
      </c>
      <c r="B407" s="298" t="s">
        <v>3329</v>
      </c>
      <c r="C407" s="293" t="s">
        <v>758</v>
      </c>
      <c r="D407" s="298" t="s">
        <v>758</v>
      </c>
      <c r="E407" s="263">
        <v>3298</v>
      </c>
      <c r="F407" s="266">
        <v>2354</v>
      </c>
      <c r="G407" s="266">
        <v>944</v>
      </c>
      <c r="H407" s="264">
        <v>4362</v>
      </c>
      <c r="I407" s="264">
        <v>3476</v>
      </c>
      <c r="J407" s="264">
        <v>886</v>
      </c>
      <c r="K407" s="264">
        <v>1949</v>
      </c>
      <c r="L407" s="264">
        <v>1221</v>
      </c>
      <c r="M407" s="264">
        <v>728</v>
      </c>
      <c r="N407" s="294">
        <v>0.93</v>
      </c>
      <c r="O407" s="266">
        <v>3298</v>
      </c>
      <c r="P407" s="266">
        <v>2354</v>
      </c>
      <c r="Q407" s="266">
        <v>944</v>
      </c>
      <c r="R407" s="267">
        <v>0.713765918738629</v>
      </c>
      <c r="S407" s="267">
        <v>0.713765918738629</v>
      </c>
      <c r="T407" s="267">
        <v>0.796882164144888</v>
      </c>
      <c r="U407" s="267">
        <v>0.626475115443817</v>
      </c>
      <c r="V407" s="295">
        <v>-0.0831162454062582</v>
      </c>
      <c r="W407" s="271">
        <v>20823</v>
      </c>
      <c r="X407" s="271">
        <v>14897</v>
      </c>
      <c r="Y407" s="271">
        <v>20487</v>
      </c>
      <c r="Z407" s="271">
        <v>16139</v>
      </c>
      <c r="AA407" s="268">
        <v>0.715410843778514</v>
      </c>
      <c r="AB407" s="268">
        <v>0.787767852784693</v>
      </c>
      <c r="AC407" s="295">
        <v>-0.0723570090061786</v>
      </c>
    </row>
    <row r="408" spans="1:29">
      <c r="A408" s="297" t="s">
        <v>721</v>
      </c>
      <c r="B408" s="298" t="s">
        <v>3329</v>
      </c>
      <c r="C408" s="293" t="s">
        <v>759</v>
      </c>
      <c r="D408" s="298" t="s">
        <v>759</v>
      </c>
      <c r="E408" s="263">
        <v>4652</v>
      </c>
      <c r="F408" s="266">
        <v>4384</v>
      </c>
      <c r="G408" s="266">
        <v>268</v>
      </c>
      <c r="H408" s="264">
        <v>6203</v>
      </c>
      <c r="I408" s="264">
        <v>5759</v>
      </c>
      <c r="J408" s="264">
        <v>444</v>
      </c>
      <c r="K408" s="264">
        <v>2085</v>
      </c>
      <c r="L408" s="264">
        <v>1944</v>
      </c>
      <c r="M408" s="264">
        <v>141</v>
      </c>
      <c r="N408" s="294">
        <v>0.93</v>
      </c>
      <c r="O408" s="266">
        <v>4652</v>
      </c>
      <c r="P408" s="266">
        <v>4384</v>
      </c>
      <c r="Q408" s="266">
        <v>268</v>
      </c>
      <c r="R408" s="267">
        <v>0.942390369733448</v>
      </c>
      <c r="S408" s="267">
        <v>0.942390369733448</v>
      </c>
      <c r="T408" s="267">
        <v>0.928421731420281</v>
      </c>
      <c r="U408" s="267">
        <v>0.932374100719425</v>
      </c>
      <c r="V408" s="295">
        <v>0.0139686383131675</v>
      </c>
      <c r="W408" s="271">
        <v>29508</v>
      </c>
      <c r="X408" s="271">
        <v>28023</v>
      </c>
      <c r="Y408" s="271">
        <v>29450</v>
      </c>
      <c r="Z408" s="271">
        <v>27750</v>
      </c>
      <c r="AA408" s="268">
        <v>0.949674664497763</v>
      </c>
      <c r="AB408" s="268">
        <v>0.942275042444822</v>
      </c>
      <c r="AC408" s="295">
        <v>0.00739962205294153</v>
      </c>
    </row>
    <row r="409" spans="1:29">
      <c r="A409" s="297" t="s">
        <v>721</v>
      </c>
      <c r="B409" s="298" t="s">
        <v>3329</v>
      </c>
      <c r="C409" s="293" t="s">
        <v>760</v>
      </c>
      <c r="D409" s="298" t="s">
        <v>760</v>
      </c>
      <c r="E409" s="263">
        <v>6140</v>
      </c>
      <c r="F409" s="266">
        <v>5569</v>
      </c>
      <c r="G409" s="266">
        <v>571</v>
      </c>
      <c r="H409" s="264">
        <v>7704</v>
      </c>
      <c r="I409" s="264">
        <v>7110</v>
      </c>
      <c r="J409" s="264">
        <v>594</v>
      </c>
      <c r="K409" s="264">
        <v>2617</v>
      </c>
      <c r="L409" s="264">
        <v>2299</v>
      </c>
      <c r="M409" s="264">
        <v>318</v>
      </c>
      <c r="N409" s="294">
        <v>0.93</v>
      </c>
      <c r="O409" s="266">
        <v>6140</v>
      </c>
      <c r="P409" s="266">
        <v>5569</v>
      </c>
      <c r="Q409" s="266">
        <v>571</v>
      </c>
      <c r="R409" s="267">
        <v>0.90700325732899</v>
      </c>
      <c r="S409" s="267">
        <v>0.90700325732899</v>
      </c>
      <c r="T409" s="267">
        <v>0.922897196261682</v>
      </c>
      <c r="U409" s="267">
        <v>0.878486816965992</v>
      </c>
      <c r="V409" s="295">
        <v>-0.015893938932692</v>
      </c>
      <c r="W409" s="271">
        <v>37096</v>
      </c>
      <c r="X409" s="271">
        <v>33784</v>
      </c>
      <c r="Y409" s="271">
        <v>36300</v>
      </c>
      <c r="Z409" s="271">
        <v>33862</v>
      </c>
      <c r="AA409" s="268">
        <v>0.910718136726332</v>
      </c>
      <c r="AB409" s="268">
        <v>0.932837465564738</v>
      </c>
      <c r="AC409" s="295">
        <v>-0.0221193288384066</v>
      </c>
    </row>
    <row r="410" spans="1:29">
      <c r="A410" s="297" t="s">
        <v>721</v>
      </c>
      <c r="B410" s="298" t="s">
        <v>3329</v>
      </c>
      <c r="C410" s="293" t="s">
        <v>761</v>
      </c>
      <c r="D410" s="298" t="s">
        <v>761</v>
      </c>
      <c r="E410" s="263">
        <v>5923</v>
      </c>
      <c r="F410" s="266">
        <v>5745</v>
      </c>
      <c r="G410" s="266">
        <v>178</v>
      </c>
      <c r="H410" s="264">
        <v>7961</v>
      </c>
      <c r="I410" s="264">
        <v>7705</v>
      </c>
      <c r="J410" s="264">
        <v>256</v>
      </c>
      <c r="K410" s="264">
        <v>3978</v>
      </c>
      <c r="L410" s="264">
        <v>3808</v>
      </c>
      <c r="M410" s="264">
        <v>170</v>
      </c>
      <c r="N410" s="294">
        <v>0.93</v>
      </c>
      <c r="O410" s="266">
        <v>5923</v>
      </c>
      <c r="P410" s="266">
        <v>5745</v>
      </c>
      <c r="Q410" s="266">
        <v>178</v>
      </c>
      <c r="R410" s="267">
        <v>0.969947661657944</v>
      </c>
      <c r="S410" s="267">
        <v>0.969947661657944</v>
      </c>
      <c r="T410" s="267">
        <v>0.9678432357744</v>
      </c>
      <c r="U410" s="267">
        <v>0.957264957264957</v>
      </c>
      <c r="V410" s="295">
        <v>0.00210442588354343</v>
      </c>
      <c r="W410" s="271">
        <v>39410</v>
      </c>
      <c r="X410" s="271">
        <v>38185</v>
      </c>
      <c r="Y410" s="271">
        <v>40035</v>
      </c>
      <c r="Z410" s="271">
        <v>38976</v>
      </c>
      <c r="AA410" s="268">
        <v>0.968916518650089</v>
      </c>
      <c r="AB410" s="268">
        <v>0.973548145372799</v>
      </c>
      <c r="AC410" s="295">
        <v>-0.00463162672271</v>
      </c>
    </row>
    <row r="411" spans="1:29">
      <c r="A411" s="297" t="s">
        <v>721</v>
      </c>
      <c r="B411" s="298" t="s">
        <v>3329</v>
      </c>
      <c r="C411" s="293" t="s">
        <v>762</v>
      </c>
      <c r="D411" s="298" t="s">
        <v>762</v>
      </c>
      <c r="E411" s="263">
        <v>6695</v>
      </c>
      <c r="F411" s="266">
        <v>6065</v>
      </c>
      <c r="G411" s="266">
        <v>630</v>
      </c>
      <c r="H411" s="264">
        <v>9004</v>
      </c>
      <c r="I411" s="264">
        <v>8291</v>
      </c>
      <c r="J411" s="264">
        <v>713</v>
      </c>
      <c r="K411" s="264">
        <v>4024</v>
      </c>
      <c r="L411" s="264">
        <v>3497</v>
      </c>
      <c r="M411" s="264">
        <v>527</v>
      </c>
      <c r="N411" s="294">
        <v>0.93</v>
      </c>
      <c r="O411" s="266">
        <v>6695</v>
      </c>
      <c r="P411" s="266">
        <v>6065</v>
      </c>
      <c r="Q411" s="266">
        <v>630</v>
      </c>
      <c r="R411" s="267">
        <v>0.905899925317401</v>
      </c>
      <c r="S411" s="267">
        <v>0.905899925317401</v>
      </c>
      <c r="T411" s="267">
        <v>0.920812972012439</v>
      </c>
      <c r="U411" s="267">
        <v>0.86903578528827</v>
      </c>
      <c r="V411" s="295">
        <v>-0.0149130466950379</v>
      </c>
      <c r="W411" s="271">
        <v>43221</v>
      </c>
      <c r="X411" s="271">
        <v>39411</v>
      </c>
      <c r="Y411" s="271">
        <v>43628</v>
      </c>
      <c r="Z411" s="271">
        <v>40133</v>
      </c>
      <c r="AA411" s="268">
        <v>0.911848407024363</v>
      </c>
      <c r="AB411" s="268">
        <v>0.91989089575502</v>
      </c>
      <c r="AC411" s="295">
        <v>-0.00804248873065649</v>
      </c>
    </row>
    <row r="412" spans="1:29">
      <c r="A412" s="297" t="s">
        <v>721</v>
      </c>
      <c r="B412" s="298" t="s">
        <v>3329</v>
      </c>
      <c r="C412" s="293" t="s">
        <v>763</v>
      </c>
      <c r="D412" s="298" t="s">
        <v>763</v>
      </c>
      <c r="E412" s="263">
        <v>8419</v>
      </c>
      <c r="F412" s="266">
        <v>8023</v>
      </c>
      <c r="G412" s="266">
        <v>396</v>
      </c>
      <c r="H412" s="264">
        <v>11569</v>
      </c>
      <c r="I412" s="264">
        <v>11053</v>
      </c>
      <c r="J412" s="264">
        <v>516</v>
      </c>
      <c r="K412" s="264">
        <v>5528</v>
      </c>
      <c r="L412" s="264">
        <v>5076</v>
      </c>
      <c r="M412" s="264">
        <v>452</v>
      </c>
      <c r="N412" s="294">
        <v>0.93</v>
      </c>
      <c r="O412" s="266">
        <v>8419</v>
      </c>
      <c r="P412" s="266">
        <v>8023</v>
      </c>
      <c r="Q412" s="266">
        <v>396</v>
      </c>
      <c r="R412" s="267">
        <v>0.952963534861623</v>
      </c>
      <c r="S412" s="267">
        <v>0.952963534861623</v>
      </c>
      <c r="T412" s="267">
        <v>0.955398046503587</v>
      </c>
      <c r="U412" s="267">
        <v>0.918234442836469</v>
      </c>
      <c r="V412" s="295">
        <v>-0.00243451164196462</v>
      </c>
      <c r="W412" s="271">
        <v>56485</v>
      </c>
      <c r="X412" s="271">
        <v>53559</v>
      </c>
      <c r="Y412" s="271">
        <v>56699</v>
      </c>
      <c r="Z412" s="271">
        <v>53704</v>
      </c>
      <c r="AA412" s="268">
        <v>0.948198636806232</v>
      </c>
      <c r="AB412" s="268">
        <v>0.947177198892397</v>
      </c>
      <c r="AC412" s="295">
        <v>0.00102143791383502</v>
      </c>
    </row>
    <row r="413" spans="1:29">
      <c r="A413" s="297" t="s">
        <v>721</v>
      </c>
      <c r="B413" s="298" t="s">
        <v>3329</v>
      </c>
      <c r="C413" s="293" t="s">
        <v>764</v>
      </c>
      <c r="D413" s="298" t="s">
        <v>764</v>
      </c>
      <c r="E413" s="263">
        <v>4034</v>
      </c>
      <c r="F413" s="266">
        <v>3644</v>
      </c>
      <c r="G413" s="266">
        <v>390</v>
      </c>
      <c r="H413" s="264">
        <v>4969</v>
      </c>
      <c r="I413" s="264">
        <v>4798</v>
      </c>
      <c r="J413" s="264">
        <v>171</v>
      </c>
      <c r="K413" s="264">
        <v>1631</v>
      </c>
      <c r="L413" s="264">
        <v>1489</v>
      </c>
      <c r="M413" s="264">
        <v>142</v>
      </c>
      <c r="N413" s="294">
        <v>0.93</v>
      </c>
      <c r="O413" s="266">
        <v>4034</v>
      </c>
      <c r="P413" s="266">
        <v>3644</v>
      </c>
      <c r="Q413" s="266">
        <v>390</v>
      </c>
      <c r="R413" s="267">
        <v>0.903321764997521</v>
      </c>
      <c r="S413" s="267">
        <v>0.903321764997521</v>
      </c>
      <c r="T413" s="267">
        <v>0.965586637150332</v>
      </c>
      <c r="U413" s="267">
        <v>0.912936848559166</v>
      </c>
      <c r="V413" s="295">
        <v>-0.0622648721528111</v>
      </c>
      <c r="W413" s="271">
        <v>24656</v>
      </c>
      <c r="X413" s="271">
        <v>22755</v>
      </c>
      <c r="Y413" s="271">
        <v>24533</v>
      </c>
      <c r="Z413" s="271">
        <v>22631</v>
      </c>
      <c r="AA413" s="268">
        <v>0.922899091499027</v>
      </c>
      <c r="AB413" s="268">
        <v>0.922471772714303</v>
      </c>
      <c r="AC413" s="295">
        <v>0.000427318784723463</v>
      </c>
    </row>
    <row r="414" spans="1:29">
      <c r="A414" s="297" t="s">
        <v>721</v>
      </c>
      <c r="B414" s="298" t="s">
        <v>3329</v>
      </c>
      <c r="C414" s="293" t="s">
        <v>765</v>
      </c>
      <c r="D414" s="298" t="s">
        <v>765</v>
      </c>
      <c r="E414" s="263">
        <v>4402</v>
      </c>
      <c r="F414" s="266">
        <v>4109</v>
      </c>
      <c r="G414" s="266">
        <v>293</v>
      </c>
      <c r="H414" s="264">
        <v>6074</v>
      </c>
      <c r="I414" s="264">
        <v>5689</v>
      </c>
      <c r="J414" s="264">
        <v>385</v>
      </c>
      <c r="K414" s="264">
        <v>3183</v>
      </c>
      <c r="L414" s="264">
        <v>2955</v>
      </c>
      <c r="M414" s="264">
        <v>228</v>
      </c>
      <c r="N414" s="294">
        <v>0.93</v>
      </c>
      <c r="O414" s="266">
        <v>4402</v>
      </c>
      <c r="P414" s="266">
        <v>4109</v>
      </c>
      <c r="Q414" s="266">
        <v>293</v>
      </c>
      <c r="R414" s="267">
        <v>0.933439345751931</v>
      </c>
      <c r="S414" s="267">
        <v>0.933439345751931</v>
      </c>
      <c r="T414" s="267">
        <v>0.936615080671716</v>
      </c>
      <c r="U414" s="267">
        <v>0.928369462770971</v>
      </c>
      <c r="V414" s="295">
        <v>-0.00317573491978451</v>
      </c>
      <c r="W414" s="271">
        <v>29473</v>
      </c>
      <c r="X414" s="271">
        <v>27852</v>
      </c>
      <c r="Y414" s="271">
        <v>29149</v>
      </c>
      <c r="Z414" s="271">
        <v>27871</v>
      </c>
      <c r="AA414" s="268">
        <v>0.945000508940386</v>
      </c>
      <c r="AB414" s="268">
        <v>0.956156300387663</v>
      </c>
      <c r="AC414" s="295">
        <v>-0.0111557914472773</v>
      </c>
    </row>
    <row r="415" spans="1:29">
      <c r="A415" s="297" t="s">
        <v>721</v>
      </c>
      <c r="B415" s="298" t="s">
        <v>3329</v>
      </c>
      <c r="C415" s="293" t="s">
        <v>766</v>
      </c>
      <c r="D415" s="298" t="s">
        <v>766</v>
      </c>
      <c r="E415" s="263">
        <v>4417</v>
      </c>
      <c r="F415" s="266">
        <v>3936</v>
      </c>
      <c r="G415" s="266">
        <v>481</v>
      </c>
      <c r="H415" s="264">
        <v>5941</v>
      </c>
      <c r="I415" s="264">
        <v>5253</v>
      </c>
      <c r="J415" s="264">
        <v>688</v>
      </c>
      <c r="K415" s="264">
        <v>1911</v>
      </c>
      <c r="L415" s="264">
        <v>1470</v>
      </c>
      <c r="M415" s="264">
        <v>441</v>
      </c>
      <c r="N415" s="294">
        <v>0.93</v>
      </c>
      <c r="O415" s="266">
        <v>4417</v>
      </c>
      <c r="P415" s="266">
        <v>3936</v>
      </c>
      <c r="Q415" s="266">
        <v>481</v>
      </c>
      <c r="R415" s="267">
        <v>0.891102558297487</v>
      </c>
      <c r="S415" s="267">
        <v>0.891102558297487</v>
      </c>
      <c r="T415" s="267">
        <v>0.884194580037031</v>
      </c>
      <c r="U415" s="267">
        <v>0.769230769230769</v>
      </c>
      <c r="V415" s="295">
        <v>0.00690797826045619</v>
      </c>
      <c r="W415" s="271">
        <v>27787</v>
      </c>
      <c r="X415" s="271">
        <v>23262</v>
      </c>
      <c r="Y415" s="271">
        <v>26797</v>
      </c>
      <c r="Z415" s="271">
        <v>23205</v>
      </c>
      <c r="AA415" s="268">
        <v>0.83715406485047</v>
      </c>
      <c r="AB415" s="268">
        <v>0.865955144232563</v>
      </c>
      <c r="AC415" s="295">
        <v>-0.0288010793820938</v>
      </c>
    </row>
    <row r="416" spans="1:29">
      <c r="A416" s="297" t="s">
        <v>721</v>
      </c>
      <c r="B416" s="298" t="s">
        <v>3329</v>
      </c>
      <c r="C416" s="293" t="s">
        <v>767</v>
      </c>
      <c r="D416" s="298" t="s">
        <v>767</v>
      </c>
      <c r="E416" s="263">
        <v>7710</v>
      </c>
      <c r="F416" s="266">
        <v>6958</v>
      </c>
      <c r="G416" s="266">
        <v>752</v>
      </c>
      <c r="H416" s="264">
        <v>10501</v>
      </c>
      <c r="I416" s="264">
        <v>9568</v>
      </c>
      <c r="J416" s="264">
        <v>933</v>
      </c>
      <c r="K416" s="264">
        <v>4809</v>
      </c>
      <c r="L416" s="264">
        <v>4236</v>
      </c>
      <c r="M416" s="264">
        <v>573</v>
      </c>
      <c r="N416" s="294">
        <v>0.93</v>
      </c>
      <c r="O416" s="266">
        <v>7710</v>
      </c>
      <c r="P416" s="266">
        <v>6958</v>
      </c>
      <c r="Q416" s="266">
        <v>752</v>
      </c>
      <c r="R416" s="267">
        <v>0.902464332036316</v>
      </c>
      <c r="S416" s="267">
        <v>0.902464332036316</v>
      </c>
      <c r="T416" s="267">
        <v>0.911151318922007</v>
      </c>
      <c r="U416" s="267">
        <v>0.880848409232689</v>
      </c>
      <c r="V416" s="295">
        <v>-0.00868698688569092</v>
      </c>
      <c r="W416" s="271">
        <v>49426</v>
      </c>
      <c r="X416" s="271">
        <v>43958</v>
      </c>
      <c r="Y416" s="271">
        <v>48390</v>
      </c>
      <c r="Z416" s="271">
        <v>43439</v>
      </c>
      <c r="AA416" s="268">
        <v>0.889369967223728</v>
      </c>
      <c r="AB416" s="268">
        <v>0.897685472205001</v>
      </c>
      <c r="AC416" s="295">
        <v>-0.00831550498127265</v>
      </c>
    </row>
    <row r="417" spans="1:29">
      <c r="A417" s="297" t="s">
        <v>721</v>
      </c>
      <c r="B417" s="298" t="s">
        <v>3330</v>
      </c>
      <c r="C417" s="293" t="s">
        <v>768</v>
      </c>
      <c r="D417" s="298" t="s">
        <v>769</v>
      </c>
      <c r="E417" s="263">
        <v>1</v>
      </c>
      <c r="F417" s="266">
        <v>1</v>
      </c>
      <c r="G417" s="266">
        <v>0</v>
      </c>
      <c r="H417" s="264">
        <v>22</v>
      </c>
      <c r="I417" s="264">
        <v>22</v>
      </c>
      <c r="J417" s="264">
        <v>0</v>
      </c>
      <c r="K417" s="264">
        <v>36</v>
      </c>
      <c r="L417" s="264">
        <v>36</v>
      </c>
      <c r="M417" s="264">
        <v>0</v>
      </c>
      <c r="N417" s="294">
        <v>0.93</v>
      </c>
      <c r="O417" s="266">
        <v>1</v>
      </c>
      <c r="P417" s="266">
        <v>1</v>
      </c>
      <c r="Q417" s="266">
        <v>0</v>
      </c>
      <c r="R417" s="267">
        <v>1</v>
      </c>
      <c r="S417" s="267">
        <v>1</v>
      </c>
      <c r="T417" s="267">
        <v>1</v>
      </c>
      <c r="U417" s="267">
        <v>1</v>
      </c>
      <c r="V417" s="295">
        <v>0</v>
      </c>
      <c r="W417" s="271">
        <v>86</v>
      </c>
      <c r="X417" s="271">
        <v>86</v>
      </c>
      <c r="Y417" s="271">
        <v>135</v>
      </c>
      <c r="Z417" s="271">
        <v>134</v>
      </c>
      <c r="AA417" s="268">
        <v>1</v>
      </c>
      <c r="AB417" s="268">
        <v>0.992592592592593</v>
      </c>
      <c r="AC417" s="295">
        <v>0.00740740740740742</v>
      </c>
    </row>
    <row r="418" spans="1:29">
      <c r="A418" s="297" t="s">
        <v>721</v>
      </c>
      <c r="B418" s="298" t="s">
        <v>3331</v>
      </c>
      <c r="C418" s="293" t="s">
        <v>770</v>
      </c>
      <c r="D418" s="298" t="s">
        <v>770</v>
      </c>
      <c r="E418" s="263">
        <v>3134</v>
      </c>
      <c r="F418" s="266">
        <v>3001</v>
      </c>
      <c r="G418" s="266">
        <v>133</v>
      </c>
      <c r="H418" s="264">
        <v>3770</v>
      </c>
      <c r="I418" s="264">
        <v>3593</v>
      </c>
      <c r="J418" s="264">
        <v>177</v>
      </c>
      <c r="K418" s="264">
        <v>1707</v>
      </c>
      <c r="L418" s="264">
        <v>1633</v>
      </c>
      <c r="M418" s="264">
        <v>74</v>
      </c>
      <c r="N418" s="294">
        <v>0.93</v>
      </c>
      <c r="O418" s="266">
        <v>3134</v>
      </c>
      <c r="P418" s="266">
        <v>3001</v>
      </c>
      <c r="Q418" s="266">
        <v>133</v>
      </c>
      <c r="R418" s="267">
        <v>0.957562220804084</v>
      </c>
      <c r="S418" s="267">
        <v>0.957562220804084</v>
      </c>
      <c r="T418" s="267">
        <v>0.953050397877984</v>
      </c>
      <c r="U418" s="267">
        <v>0.956649091974224</v>
      </c>
      <c r="V418" s="295">
        <v>0.0045118229261002</v>
      </c>
      <c r="W418" s="271">
        <v>19928</v>
      </c>
      <c r="X418" s="271">
        <v>19144</v>
      </c>
      <c r="Y418" s="271">
        <v>20241</v>
      </c>
      <c r="Z418" s="271">
        <v>19479</v>
      </c>
      <c r="AA418" s="268">
        <v>0.960658370132477</v>
      </c>
      <c r="AB418" s="268">
        <v>0.962353638654217</v>
      </c>
      <c r="AC418" s="295">
        <v>-0.00169526852173973</v>
      </c>
    </row>
    <row r="419" spans="1:29">
      <c r="A419" s="297" t="s">
        <v>721</v>
      </c>
      <c r="B419" s="298" t="s">
        <v>3331</v>
      </c>
      <c r="C419" s="293" t="s">
        <v>771</v>
      </c>
      <c r="D419" s="298" t="s">
        <v>771</v>
      </c>
      <c r="E419" s="263">
        <v>3241</v>
      </c>
      <c r="F419" s="266">
        <v>3119</v>
      </c>
      <c r="G419" s="266">
        <v>122</v>
      </c>
      <c r="H419" s="264">
        <v>3794</v>
      </c>
      <c r="I419" s="264">
        <v>3634</v>
      </c>
      <c r="J419" s="264">
        <v>160</v>
      </c>
      <c r="K419" s="264">
        <v>1387</v>
      </c>
      <c r="L419" s="264">
        <v>1333</v>
      </c>
      <c r="M419" s="264">
        <v>54</v>
      </c>
      <c r="N419" s="294">
        <v>0.93</v>
      </c>
      <c r="O419" s="266">
        <v>3241</v>
      </c>
      <c r="P419" s="266">
        <v>3119</v>
      </c>
      <c r="Q419" s="266">
        <v>122</v>
      </c>
      <c r="R419" s="267">
        <v>0.962357297130515</v>
      </c>
      <c r="S419" s="267">
        <v>0.962357297130515</v>
      </c>
      <c r="T419" s="267">
        <v>0.957828149710069</v>
      </c>
      <c r="U419" s="267">
        <v>0.961067051189618</v>
      </c>
      <c r="V419" s="295">
        <v>0.00452914742044674</v>
      </c>
      <c r="W419" s="271">
        <v>19604</v>
      </c>
      <c r="X419" s="271">
        <v>18944</v>
      </c>
      <c r="Y419" s="271">
        <v>19907</v>
      </c>
      <c r="Z419" s="271">
        <v>19097</v>
      </c>
      <c r="AA419" s="268">
        <v>0.966333401346664</v>
      </c>
      <c r="AB419" s="268">
        <v>0.959310795197669</v>
      </c>
      <c r="AC419" s="295">
        <v>0.00702260614899475</v>
      </c>
    </row>
    <row r="420" spans="1:29">
      <c r="A420" s="297" t="s">
        <v>721</v>
      </c>
      <c r="B420" s="298" t="s">
        <v>3331</v>
      </c>
      <c r="C420" s="293" t="s">
        <v>772</v>
      </c>
      <c r="D420" s="298" t="s">
        <v>772</v>
      </c>
      <c r="E420" s="263">
        <v>2498</v>
      </c>
      <c r="F420" s="266">
        <v>2283</v>
      </c>
      <c r="G420" s="266">
        <v>215</v>
      </c>
      <c r="H420" s="264">
        <v>2017</v>
      </c>
      <c r="I420" s="264">
        <v>1854</v>
      </c>
      <c r="J420" s="264">
        <v>163</v>
      </c>
      <c r="K420" s="264">
        <v>1552</v>
      </c>
      <c r="L420" s="264">
        <v>1440</v>
      </c>
      <c r="M420" s="264">
        <v>112</v>
      </c>
      <c r="N420" s="294">
        <v>0.93</v>
      </c>
      <c r="O420" s="266">
        <v>2498</v>
      </c>
      <c r="P420" s="266">
        <v>2283</v>
      </c>
      <c r="Q420" s="266">
        <v>215</v>
      </c>
      <c r="R420" s="267">
        <v>0.913931144915933</v>
      </c>
      <c r="S420" s="267">
        <v>0.913931144915933</v>
      </c>
      <c r="T420" s="267">
        <v>0.919186911254338</v>
      </c>
      <c r="U420" s="267">
        <v>0.927835051546392</v>
      </c>
      <c r="V420" s="295">
        <v>-0.00525576633840541</v>
      </c>
      <c r="W420" s="271">
        <v>14366</v>
      </c>
      <c r="X420" s="271">
        <v>13174</v>
      </c>
      <c r="Y420" s="271">
        <v>15359</v>
      </c>
      <c r="Z420" s="271">
        <v>13636</v>
      </c>
      <c r="AA420" s="268">
        <v>0.917026312125853</v>
      </c>
      <c r="AB420" s="268">
        <v>0.887818217331858</v>
      </c>
      <c r="AC420" s="295">
        <v>0.0292080947939952</v>
      </c>
    </row>
    <row r="421" spans="1:29">
      <c r="A421" s="297" t="s">
        <v>721</v>
      </c>
      <c r="B421" s="298" t="s">
        <v>3331</v>
      </c>
      <c r="C421" s="293" t="s">
        <v>773</v>
      </c>
      <c r="D421" s="298" t="s">
        <v>773</v>
      </c>
      <c r="E421" s="263">
        <v>3832</v>
      </c>
      <c r="F421" s="266">
        <v>3611</v>
      </c>
      <c r="G421" s="266">
        <v>221</v>
      </c>
      <c r="H421" s="264">
        <v>4502</v>
      </c>
      <c r="I421" s="264">
        <v>4137</v>
      </c>
      <c r="J421" s="264">
        <v>365</v>
      </c>
      <c r="K421" s="264">
        <v>1820</v>
      </c>
      <c r="L421" s="264">
        <v>1676</v>
      </c>
      <c r="M421" s="264">
        <v>144</v>
      </c>
      <c r="N421" s="294">
        <v>0.93</v>
      </c>
      <c r="O421" s="266">
        <v>3832</v>
      </c>
      <c r="P421" s="266">
        <v>3611</v>
      </c>
      <c r="Q421" s="266">
        <v>221</v>
      </c>
      <c r="R421" s="267">
        <v>0.942327766179541</v>
      </c>
      <c r="S421" s="267">
        <v>0.942327766179541</v>
      </c>
      <c r="T421" s="267">
        <v>0.918924922256775</v>
      </c>
      <c r="U421" s="267">
        <v>0.920879120879121</v>
      </c>
      <c r="V421" s="295">
        <v>0.0234028439227659</v>
      </c>
      <c r="W421" s="271">
        <v>23540</v>
      </c>
      <c r="X421" s="271">
        <v>21780</v>
      </c>
      <c r="Y421" s="271">
        <v>23436</v>
      </c>
      <c r="Z421" s="271">
        <v>21606</v>
      </c>
      <c r="AA421" s="268">
        <v>0.925233644859813</v>
      </c>
      <c r="AB421" s="268">
        <v>0.921915002560164</v>
      </c>
      <c r="AC421" s="295">
        <v>0.00331864229964918</v>
      </c>
    </row>
    <row r="422" spans="1:29">
      <c r="A422" s="297" t="s">
        <v>721</v>
      </c>
      <c r="B422" s="298" t="s">
        <v>3331</v>
      </c>
      <c r="C422" s="293" t="s">
        <v>774</v>
      </c>
      <c r="D422" s="298" t="s">
        <v>774</v>
      </c>
      <c r="E422" s="263">
        <v>4926</v>
      </c>
      <c r="F422" s="266">
        <v>4741</v>
      </c>
      <c r="G422" s="266">
        <v>185</v>
      </c>
      <c r="H422" s="264">
        <v>5620</v>
      </c>
      <c r="I422" s="264">
        <v>5383</v>
      </c>
      <c r="J422" s="264">
        <v>237</v>
      </c>
      <c r="K422" s="264">
        <v>2222</v>
      </c>
      <c r="L422" s="264">
        <v>2133</v>
      </c>
      <c r="M422" s="264">
        <v>89</v>
      </c>
      <c r="N422" s="294">
        <v>0.93</v>
      </c>
      <c r="O422" s="266">
        <v>4926</v>
      </c>
      <c r="P422" s="266">
        <v>4741</v>
      </c>
      <c r="Q422" s="266">
        <v>185</v>
      </c>
      <c r="R422" s="267">
        <v>0.962444173771823</v>
      </c>
      <c r="S422" s="267">
        <v>0.962444173771823</v>
      </c>
      <c r="T422" s="267">
        <v>0.957829181494662</v>
      </c>
      <c r="U422" s="267">
        <v>0.95994599459946</v>
      </c>
      <c r="V422" s="295">
        <v>0.00461499227716111</v>
      </c>
      <c r="W422" s="271">
        <v>29651</v>
      </c>
      <c r="X422" s="271">
        <v>28497</v>
      </c>
      <c r="Y422" s="271">
        <v>30114</v>
      </c>
      <c r="Z422" s="271">
        <v>28824</v>
      </c>
      <c r="AA422" s="268">
        <v>0.961080570638427</v>
      </c>
      <c r="AB422" s="268">
        <v>0.957162781430564</v>
      </c>
      <c r="AC422" s="295">
        <v>0.00391778920786312</v>
      </c>
    </row>
    <row r="423" spans="1:29">
      <c r="A423" s="297" t="s">
        <v>721</v>
      </c>
      <c r="B423" s="298" t="s">
        <v>3331</v>
      </c>
      <c r="C423" s="293" t="s">
        <v>775</v>
      </c>
      <c r="D423" s="298" t="s">
        <v>775</v>
      </c>
      <c r="E423" s="263">
        <v>3645</v>
      </c>
      <c r="F423" s="266">
        <v>3432</v>
      </c>
      <c r="G423" s="266">
        <v>213</v>
      </c>
      <c r="H423" s="264">
        <v>4217</v>
      </c>
      <c r="I423" s="264">
        <v>3795</v>
      </c>
      <c r="J423" s="264">
        <v>422</v>
      </c>
      <c r="K423" s="264">
        <v>1700</v>
      </c>
      <c r="L423" s="264">
        <v>1445</v>
      </c>
      <c r="M423" s="264">
        <v>255</v>
      </c>
      <c r="N423" s="294">
        <v>0.93</v>
      </c>
      <c r="O423" s="266">
        <v>3645</v>
      </c>
      <c r="P423" s="266">
        <v>3432</v>
      </c>
      <c r="Q423" s="266">
        <v>213</v>
      </c>
      <c r="R423" s="267">
        <v>0.94156378600823</v>
      </c>
      <c r="S423" s="267">
        <v>0.94156378600823</v>
      </c>
      <c r="T423" s="267">
        <v>0.899928859378705</v>
      </c>
      <c r="U423" s="267">
        <v>0.85</v>
      </c>
      <c r="V423" s="295">
        <v>0.0416349266295252</v>
      </c>
      <c r="W423" s="271">
        <v>22483</v>
      </c>
      <c r="X423" s="271">
        <v>20490</v>
      </c>
      <c r="Y423" s="271">
        <v>23020</v>
      </c>
      <c r="Z423" s="271">
        <v>20979</v>
      </c>
      <c r="AA423" s="268">
        <v>0.911355246186007</v>
      </c>
      <c r="AB423" s="268">
        <v>0.91133796698523</v>
      </c>
      <c r="AC423" s="295">
        <v>1.72792007768763e-5</v>
      </c>
    </row>
    <row r="424" spans="1:29">
      <c r="A424" s="297" t="s">
        <v>721</v>
      </c>
      <c r="B424" s="298" t="s">
        <v>3331</v>
      </c>
      <c r="C424" s="293" t="s">
        <v>776</v>
      </c>
      <c r="D424" s="298" t="s">
        <v>776</v>
      </c>
      <c r="E424" s="263">
        <v>4868</v>
      </c>
      <c r="F424" s="266">
        <v>4633</v>
      </c>
      <c r="G424" s="266">
        <v>235</v>
      </c>
      <c r="H424" s="264">
        <v>5836</v>
      </c>
      <c r="I424" s="264">
        <v>5420</v>
      </c>
      <c r="J424" s="264">
        <v>416</v>
      </c>
      <c r="K424" s="264">
        <v>2383</v>
      </c>
      <c r="L424" s="264">
        <v>2113</v>
      </c>
      <c r="M424" s="264">
        <v>270</v>
      </c>
      <c r="N424" s="294">
        <v>0.93</v>
      </c>
      <c r="O424" s="266">
        <v>4868</v>
      </c>
      <c r="P424" s="266">
        <v>4633</v>
      </c>
      <c r="Q424" s="266">
        <v>235</v>
      </c>
      <c r="R424" s="267">
        <v>0.951725554642564</v>
      </c>
      <c r="S424" s="267">
        <v>0.951725554642564</v>
      </c>
      <c r="T424" s="267">
        <v>0.92871830020562</v>
      </c>
      <c r="U424" s="267">
        <v>0.886697440201427</v>
      </c>
      <c r="V424" s="295">
        <v>0.0230072544369434</v>
      </c>
      <c r="W424" s="271">
        <v>30550</v>
      </c>
      <c r="X424" s="271">
        <v>28573</v>
      </c>
      <c r="Y424" s="271">
        <v>30643</v>
      </c>
      <c r="Z424" s="271">
        <v>28810</v>
      </c>
      <c r="AA424" s="268">
        <v>0.935286415711948</v>
      </c>
      <c r="AB424" s="268">
        <v>0.940182097053161</v>
      </c>
      <c r="AC424" s="295">
        <v>-0.00489568134121299</v>
      </c>
    </row>
    <row r="425" spans="1:29">
      <c r="A425" s="297" t="s">
        <v>721</v>
      </c>
      <c r="B425" s="298" t="s">
        <v>3331</v>
      </c>
      <c r="C425" s="293" t="s">
        <v>777</v>
      </c>
      <c r="D425" s="298" t="s">
        <v>777</v>
      </c>
      <c r="E425" s="263">
        <v>4258</v>
      </c>
      <c r="F425" s="266">
        <v>4092</v>
      </c>
      <c r="G425" s="266">
        <v>166</v>
      </c>
      <c r="H425" s="264">
        <v>5272</v>
      </c>
      <c r="I425" s="264">
        <v>5072</v>
      </c>
      <c r="J425" s="264">
        <v>200</v>
      </c>
      <c r="K425" s="264">
        <v>2037</v>
      </c>
      <c r="L425" s="264">
        <v>1945</v>
      </c>
      <c r="M425" s="264">
        <v>92</v>
      </c>
      <c r="N425" s="294">
        <v>0.93</v>
      </c>
      <c r="O425" s="266">
        <v>4258</v>
      </c>
      <c r="P425" s="266">
        <v>4092</v>
      </c>
      <c r="Q425" s="266">
        <v>166</v>
      </c>
      <c r="R425" s="267">
        <v>0.961014560826679</v>
      </c>
      <c r="S425" s="267">
        <v>0.961014560826679</v>
      </c>
      <c r="T425" s="267">
        <v>0.96206373292868</v>
      </c>
      <c r="U425" s="267">
        <v>0.954835542464408</v>
      </c>
      <c r="V425" s="295">
        <v>-0.00104917210200062</v>
      </c>
      <c r="W425" s="271">
        <v>26913</v>
      </c>
      <c r="X425" s="271">
        <v>25833</v>
      </c>
      <c r="Y425" s="271">
        <v>26145</v>
      </c>
      <c r="Z425" s="271">
        <v>25205</v>
      </c>
      <c r="AA425" s="268">
        <v>0.959870694459926</v>
      </c>
      <c r="AB425" s="268">
        <v>0.964046662841844</v>
      </c>
      <c r="AC425" s="295">
        <v>-0.00417596838191714</v>
      </c>
    </row>
    <row r="426" spans="1:29">
      <c r="A426" s="297" t="s">
        <v>721</v>
      </c>
      <c r="B426" s="298" t="s">
        <v>3331</v>
      </c>
      <c r="C426" s="293" t="s">
        <v>778</v>
      </c>
      <c r="D426" s="298" t="s">
        <v>778</v>
      </c>
      <c r="E426" s="263">
        <v>3532</v>
      </c>
      <c r="F426" s="266">
        <v>3269</v>
      </c>
      <c r="G426" s="266">
        <v>263</v>
      </c>
      <c r="H426" s="264">
        <v>4324</v>
      </c>
      <c r="I426" s="264">
        <v>3971</v>
      </c>
      <c r="J426" s="264">
        <v>353</v>
      </c>
      <c r="K426" s="264">
        <v>1512</v>
      </c>
      <c r="L426" s="264">
        <v>1340</v>
      </c>
      <c r="M426" s="264">
        <v>172</v>
      </c>
      <c r="N426" s="294">
        <v>0.93</v>
      </c>
      <c r="O426" s="266">
        <v>3532</v>
      </c>
      <c r="P426" s="266">
        <v>3269</v>
      </c>
      <c r="Q426" s="266">
        <v>263</v>
      </c>
      <c r="R426" s="267">
        <v>0.925537938844847</v>
      </c>
      <c r="S426" s="267">
        <v>0.925537938844847</v>
      </c>
      <c r="T426" s="267">
        <v>0.91836262719704</v>
      </c>
      <c r="U426" s="267">
        <v>0.886243386243386</v>
      </c>
      <c r="V426" s="295">
        <v>0.00717531164780738</v>
      </c>
      <c r="W426" s="271">
        <v>21913</v>
      </c>
      <c r="X426" s="271">
        <v>20115</v>
      </c>
      <c r="Y426" s="271">
        <v>21968</v>
      </c>
      <c r="Z426" s="271">
        <v>20270</v>
      </c>
      <c r="AA426" s="268">
        <v>0.917948249897321</v>
      </c>
      <c r="AB426" s="268">
        <v>0.922705753823744</v>
      </c>
      <c r="AC426" s="295">
        <v>-0.00475750392642238</v>
      </c>
    </row>
    <row r="427" spans="1:29">
      <c r="A427" s="297" t="s">
        <v>721</v>
      </c>
      <c r="B427" s="298" t="s">
        <v>3331</v>
      </c>
      <c r="C427" s="293" t="s">
        <v>779</v>
      </c>
      <c r="D427" s="298" t="s">
        <v>779</v>
      </c>
      <c r="E427" s="263">
        <v>4146</v>
      </c>
      <c r="F427" s="266">
        <v>3981</v>
      </c>
      <c r="G427" s="266">
        <v>165</v>
      </c>
      <c r="H427" s="264">
        <v>4864</v>
      </c>
      <c r="I427" s="264">
        <v>4658</v>
      </c>
      <c r="J427" s="264">
        <v>206</v>
      </c>
      <c r="K427" s="264">
        <v>1931</v>
      </c>
      <c r="L427" s="264">
        <v>1817</v>
      </c>
      <c r="M427" s="264">
        <v>114</v>
      </c>
      <c r="N427" s="294">
        <v>0.93</v>
      </c>
      <c r="O427" s="266">
        <v>4146</v>
      </c>
      <c r="P427" s="266">
        <v>3981</v>
      </c>
      <c r="Q427" s="266">
        <v>165</v>
      </c>
      <c r="R427" s="267">
        <v>0.960202604920405</v>
      </c>
      <c r="S427" s="267">
        <v>0.960202604920405</v>
      </c>
      <c r="T427" s="267">
        <v>0.957648026315789</v>
      </c>
      <c r="U427" s="267">
        <v>0.940963231486277</v>
      </c>
      <c r="V427" s="295">
        <v>0.00255457860461572</v>
      </c>
      <c r="W427" s="271">
        <v>25206</v>
      </c>
      <c r="X427" s="271">
        <v>24284</v>
      </c>
      <c r="Y427" s="271">
        <v>25200</v>
      </c>
      <c r="Z427" s="271">
        <v>24354</v>
      </c>
      <c r="AA427" s="268">
        <v>0.963421407601365</v>
      </c>
      <c r="AB427" s="268">
        <v>0.966428571428571</v>
      </c>
      <c r="AC427" s="295">
        <v>-0.00300716382720667</v>
      </c>
    </row>
    <row r="428" spans="1:29">
      <c r="A428" s="297" t="s">
        <v>721</v>
      </c>
      <c r="B428" s="298" t="s">
        <v>3331</v>
      </c>
      <c r="C428" s="293" t="s">
        <v>780</v>
      </c>
      <c r="D428" s="298" t="s">
        <v>780</v>
      </c>
      <c r="E428" s="263">
        <v>3745</v>
      </c>
      <c r="F428" s="266">
        <v>3632</v>
      </c>
      <c r="G428" s="266">
        <v>113</v>
      </c>
      <c r="H428" s="264">
        <v>4611</v>
      </c>
      <c r="I428" s="264">
        <v>4437</v>
      </c>
      <c r="J428" s="264">
        <v>174</v>
      </c>
      <c r="K428" s="264">
        <v>1762</v>
      </c>
      <c r="L428" s="264">
        <v>1696</v>
      </c>
      <c r="M428" s="264">
        <v>66</v>
      </c>
      <c r="N428" s="294">
        <v>0.93</v>
      </c>
      <c r="O428" s="266">
        <v>3745</v>
      </c>
      <c r="P428" s="266">
        <v>3632</v>
      </c>
      <c r="Q428" s="266">
        <v>113</v>
      </c>
      <c r="R428" s="267">
        <v>0.969826435246996</v>
      </c>
      <c r="S428" s="267">
        <v>0.969826435246996</v>
      </c>
      <c r="T428" s="267">
        <v>0.962264150943396</v>
      </c>
      <c r="U428" s="267">
        <v>0.962542565266742</v>
      </c>
      <c r="V428" s="295">
        <v>0.00756228430359973</v>
      </c>
      <c r="W428" s="271">
        <v>23555</v>
      </c>
      <c r="X428" s="271">
        <v>22704</v>
      </c>
      <c r="Y428" s="271">
        <v>23922</v>
      </c>
      <c r="Z428" s="271">
        <v>23006</v>
      </c>
      <c r="AA428" s="268">
        <v>0.963871789428996</v>
      </c>
      <c r="AB428" s="268">
        <v>0.961708887216788</v>
      </c>
      <c r="AC428" s="295">
        <v>0.00216290221220805</v>
      </c>
    </row>
    <row r="429" spans="1:29">
      <c r="A429" s="297" t="s">
        <v>721</v>
      </c>
      <c r="B429" s="298" t="s">
        <v>3331</v>
      </c>
      <c r="C429" s="293" t="s">
        <v>781</v>
      </c>
      <c r="D429" s="298" t="s">
        <v>781</v>
      </c>
      <c r="E429" s="263">
        <v>2917</v>
      </c>
      <c r="F429" s="266">
        <v>2781</v>
      </c>
      <c r="G429" s="266">
        <v>136</v>
      </c>
      <c r="H429" s="264">
        <v>3593</v>
      </c>
      <c r="I429" s="264">
        <v>3410</v>
      </c>
      <c r="J429" s="264">
        <v>183</v>
      </c>
      <c r="K429" s="264">
        <v>1427</v>
      </c>
      <c r="L429" s="264">
        <v>1354</v>
      </c>
      <c r="M429" s="264">
        <v>73</v>
      </c>
      <c r="N429" s="294">
        <v>0.93</v>
      </c>
      <c r="O429" s="266">
        <v>2917</v>
      </c>
      <c r="P429" s="266">
        <v>2781</v>
      </c>
      <c r="Q429" s="266">
        <v>136</v>
      </c>
      <c r="R429" s="267">
        <v>0.953376756942064</v>
      </c>
      <c r="S429" s="267">
        <v>0.953376756942064</v>
      </c>
      <c r="T429" s="267">
        <v>0.949067631505705</v>
      </c>
      <c r="U429" s="267">
        <v>0.948843728100911</v>
      </c>
      <c r="V429" s="295">
        <v>0.00430912543635831</v>
      </c>
      <c r="W429" s="271">
        <v>18057</v>
      </c>
      <c r="X429" s="271">
        <v>17220</v>
      </c>
      <c r="Y429" s="271">
        <v>18533</v>
      </c>
      <c r="Z429" s="271">
        <v>17582</v>
      </c>
      <c r="AA429" s="268">
        <v>0.953646785180262</v>
      </c>
      <c r="AB429" s="268">
        <v>0.948686127448335</v>
      </c>
      <c r="AC429" s="295">
        <v>0.00496065773192711</v>
      </c>
    </row>
    <row r="430" spans="1:29">
      <c r="A430" s="297" t="s">
        <v>721</v>
      </c>
      <c r="B430" s="298" t="s">
        <v>3331</v>
      </c>
      <c r="C430" s="293" t="s">
        <v>782</v>
      </c>
      <c r="D430" s="298" t="s">
        <v>782</v>
      </c>
      <c r="E430" s="263">
        <v>4289</v>
      </c>
      <c r="F430" s="266">
        <v>4039</v>
      </c>
      <c r="G430" s="266">
        <v>250</v>
      </c>
      <c r="H430" s="264">
        <v>5320</v>
      </c>
      <c r="I430" s="264">
        <v>4997</v>
      </c>
      <c r="J430" s="264">
        <v>323</v>
      </c>
      <c r="K430" s="264">
        <v>1835</v>
      </c>
      <c r="L430" s="264">
        <v>1680</v>
      </c>
      <c r="M430" s="264">
        <v>155</v>
      </c>
      <c r="N430" s="294">
        <v>0.93</v>
      </c>
      <c r="O430" s="266">
        <v>4289</v>
      </c>
      <c r="P430" s="266">
        <v>4039</v>
      </c>
      <c r="Q430" s="266">
        <v>250</v>
      </c>
      <c r="R430" s="267">
        <v>0.941711354628118</v>
      </c>
      <c r="S430" s="267">
        <v>0.941711354628118</v>
      </c>
      <c r="T430" s="267">
        <v>0.939285714285714</v>
      </c>
      <c r="U430" s="267">
        <v>0.915531335149864</v>
      </c>
      <c r="V430" s="295">
        <v>0.00242564034240411</v>
      </c>
      <c r="W430" s="271">
        <v>26910</v>
      </c>
      <c r="X430" s="271">
        <v>25205</v>
      </c>
      <c r="Y430" s="271">
        <v>28194</v>
      </c>
      <c r="Z430" s="271">
        <v>26105</v>
      </c>
      <c r="AA430" s="268">
        <v>0.936640654031958</v>
      </c>
      <c r="AB430" s="268">
        <v>0.925906221181812</v>
      </c>
      <c r="AC430" s="295">
        <v>0.0107344328501466</v>
      </c>
    </row>
    <row r="431" spans="1:29">
      <c r="A431" s="297" t="s">
        <v>721</v>
      </c>
      <c r="B431" s="298" t="s">
        <v>3331</v>
      </c>
      <c r="C431" s="293" t="s">
        <v>783</v>
      </c>
      <c r="D431" s="298" t="s">
        <v>783</v>
      </c>
      <c r="E431" s="263">
        <v>2572</v>
      </c>
      <c r="F431" s="266">
        <v>2520</v>
      </c>
      <c r="G431" s="266">
        <v>52</v>
      </c>
      <c r="H431" s="264">
        <v>3126</v>
      </c>
      <c r="I431" s="264">
        <v>3020</v>
      </c>
      <c r="J431" s="264">
        <v>106</v>
      </c>
      <c r="K431" s="264">
        <v>1144</v>
      </c>
      <c r="L431" s="264">
        <v>1122</v>
      </c>
      <c r="M431" s="264">
        <v>22</v>
      </c>
      <c r="N431" s="294">
        <v>0.93</v>
      </c>
      <c r="O431" s="266">
        <v>2572</v>
      </c>
      <c r="P431" s="266">
        <v>2520</v>
      </c>
      <c r="Q431" s="266">
        <v>52</v>
      </c>
      <c r="R431" s="267">
        <v>0.979782270606532</v>
      </c>
      <c r="S431" s="267">
        <v>0.979782270606532</v>
      </c>
      <c r="T431" s="267">
        <v>0.966090850927703</v>
      </c>
      <c r="U431" s="267">
        <v>0.980769230769231</v>
      </c>
      <c r="V431" s="295">
        <v>0.0136914196788288</v>
      </c>
      <c r="W431" s="271">
        <v>15983</v>
      </c>
      <c r="X431" s="271">
        <v>15651</v>
      </c>
      <c r="Y431" s="271">
        <v>15832</v>
      </c>
      <c r="Z431" s="271">
        <v>15508</v>
      </c>
      <c r="AA431" s="268">
        <v>0.97922792967528</v>
      </c>
      <c r="AB431" s="268">
        <v>0.979535118746842</v>
      </c>
      <c r="AC431" s="295">
        <v>-0.000307189071561909</v>
      </c>
    </row>
    <row r="432" spans="1:29">
      <c r="A432" s="297" t="s">
        <v>721</v>
      </c>
      <c r="B432" s="298" t="s">
        <v>3331</v>
      </c>
      <c r="C432" s="293" t="s">
        <v>784</v>
      </c>
      <c r="D432" s="298" t="s">
        <v>784</v>
      </c>
      <c r="E432" s="263">
        <v>3530</v>
      </c>
      <c r="F432" s="266">
        <v>3361</v>
      </c>
      <c r="G432" s="266">
        <v>169</v>
      </c>
      <c r="H432" s="264">
        <v>4330</v>
      </c>
      <c r="I432" s="264">
        <v>4167</v>
      </c>
      <c r="J432" s="264">
        <v>163</v>
      </c>
      <c r="K432" s="264">
        <v>1610</v>
      </c>
      <c r="L432" s="264">
        <v>1534</v>
      </c>
      <c r="M432" s="264">
        <v>76</v>
      </c>
      <c r="N432" s="294">
        <v>0.93</v>
      </c>
      <c r="O432" s="266">
        <v>3530</v>
      </c>
      <c r="P432" s="266">
        <v>3361</v>
      </c>
      <c r="Q432" s="266">
        <v>169</v>
      </c>
      <c r="R432" s="267">
        <v>0.952124645892351</v>
      </c>
      <c r="S432" s="267">
        <v>0.952124645892351</v>
      </c>
      <c r="T432" s="267">
        <v>0.962355658198614</v>
      </c>
      <c r="U432" s="267">
        <v>0.952795031055901</v>
      </c>
      <c r="V432" s="295">
        <v>-0.0102310123062631</v>
      </c>
      <c r="W432" s="271">
        <v>21963</v>
      </c>
      <c r="X432" s="271">
        <v>20989</v>
      </c>
      <c r="Y432" s="271">
        <v>22014</v>
      </c>
      <c r="Z432" s="271">
        <v>21035</v>
      </c>
      <c r="AA432" s="268">
        <v>0.955652688612667</v>
      </c>
      <c r="AB432" s="268">
        <v>0.955528300172617</v>
      </c>
      <c r="AC432" s="295">
        <v>0.00012438844004925</v>
      </c>
    </row>
    <row r="433" spans="1:29">
      <c r="A433" s="297" t="s">
        <v>721</v>
      </c>
      <c r="B433" s="298" t="s">
        <v>3331</v>
      </c>
      <c r="C433" s="293" t="s">
        <v>785</v>
      </c>
      <c r="D433" s="298" t="s">
        <v>785</v>
      </c>
      <c r="E433" s="263">
        <v>2171</v>
      </c>
      <c r="F433" s="266">
        <v>2103</v>
      </c>
      <c r="G433" s="266">
        <v>68</v>
      </c>
      <c r="H433" s="264">
        <v>1889</v>
      </c>
      <c r="I433" s="264">
        <v>1803</v>
      </c>
      <c r="J433" s="264">
        <v>86</v>
      </c>
      <c r="K433" s="264">
        <v>1238</v>
      </c>
      <c r="L433" s="264">
        <v>1136</v>
      </c>
      <c r="M433" s="264">
        <v>102</v>
      </c>
      <c r="N433" s="294">
        <v>0.93</v>
      </c>
      <c r="O433" s="266">
        <v>2171</v>
      </c>
      <c r="P433" s="266">
        <v>2103</v>
      </c>
      <c r="Q433" s="266">
        <v>68</v>
      </c>
      <c r="R433" s="267">
        <v>0.968678028558268</v>
      </c>
      <c r="S433" s="267">
        <v>0.968678028558268</v>
      </c>
      <c r="T433" s="267">
        <v>0.954473266278454</v>
      </c>
      <c r="U433" s="267">
        <v>0.917609046849758</v>
      </c>
      <c r="V433" s="295">
        <v>0.0142047622798139</v>
      </c>
      <c r="W433" s="271">
        <v>12413</v>
      </c>
      <c r="X433" s="271">
        <v>11943</v>
      </c>
      <c r="Y433" s="271">
        <v>12897</v>
      </c>
      <c r="Z433" s="271">
        <v>12299</v>
      </c>
      <c r="AA433" s="268">
        <v>0.962136469830017</v>
      </c>
      <c r="AB433" s="268">
        <v>0.953632627742886</v>
      </c>
      <c r="AC433" s="295">
        <v>0.00850384208713095</v>
      </c>
    </row>
    <row r="434" spans="1:29">
      <c r="A434" s="297" t="s">
        <v>721</v>
      </c>
      <c r="B434" s="298" t="s">
        <v>3331</v>
      </c>
      <c r="C434" s="293" t="s">
        <v>786</v>
      </c>
      <c r="D434" s="298" t="s">
        <v>786</v>
      </c>
      <c r="E434" s="263">
        <v>2177</v>
      </c>
      <c r="F434" s="266">
        <v>2098</v>
      </c>
      <c r="G434" s="266">
        <v>79</v>
      </c>
      <c r="H434" s="264">
        <v>1523</v>
      </c>
      <c r="I434" s="264">
        <v>1340</v>
      </c>
      <c r="J434" s="264">
        <v>183</v>
      </c>
      <c r="K434" s="264">
        <v>1298</v>
      </c>
      <c r="L434" s="264">
        <v>1192</v>
      </c>
      <c r="M434" s="264">
        <v>106</v>
      </c>
      <c r="N434" s="294">
        <v>0.93</v>
      </c>
      <c r="O434" s="266">
        <v>2177</v>
      </c>
      <c r="P434" s="266">
        <v>2098</v>
      </c>
      <c r="Q434" s="266">
        <v>79</v>
      </c>
      <c r="R434" s="267">
        <v>0.963711529627928</v>
      </c>
      <c r="S434" s="267">
        <v>0.963711529627928</v>
      </c>
      <c r="T434" s="267">
        <v>0.879842416283651</v>
      </c>
      <c r="U434" s="267">
        <v>0.918335901386749</v>
      </c>
      <c r="V434" s="295">
        <v>0.0838691133442777</v>
      </c>
      <c r="W434" s="271">
        <v>11887</v>
      </c>
      <c r="X434" s="271">
        <v>11147</v>
      </c>
      <c r="Y434" s="271">
        <v>12817</v>
      </c>
      <c r="Z434" s="271">
        <v>12205</v>
      </c>
      <c r="AA434" s="268">
        <v>0.937747118701102</v>
      </c>
      <c r="AB434" s="268">
        <v>0.95225091675119</v>
      </c>
      <c r="AC434" s="295">
        <v>-0.0145037980500877</v>
      </c>
    </row>
    <row r="435" spans="1:29">
      <c r="A435" s="297" t="s">
        <v>721</v>
      </c>
      <c r="B435" s="298" t="s">
        <v>3331</v>
      </c>
      <c r="C435" s="293" t="s">
        <v>787</v>
      </c>
      <c r="D435" s="298" t="s">
        <v>787</v>
      </c>
      <c r="E435" s="263">
        <v>3872</v>
      </c>
      <c r="F435" s="266">
        <v>3676</v>
      </c>
      <c r="G435" s="266">
        <v>196</v>
      </c>
      <c r="H435" s="264">
        <v>4424</v>
      </c>
      <c r="I435" s="264">
        <v>4292</v>
      </c>
      <c r="J435" s="264">
        <v>132</v>
      </c>
      <c r="K435" s="264">
        <v>1855</v>
      </c>
      <c r="L435" s="264">
        <v>1801</v>
      </c>
      <c r="M435" s="264">
        <v>54</v>
      </c>
      <c r="N435" s="294">
        <v>0.93</v>
      </c>
      <c r="O435" s="266">
        <v>3872</v>
      </c>
      <c r="P435" s="266">
        <v>3676</v>
      </c>
      <c r="Q435" s="266">
        <v>196</v>
      </c>
      <c r="R435" s="267">
        <v>0.949380165289256</v>
      </c>
      <c r="S435" s="267">
        <v>0.949380165289256</v>
      </c>
      <c r="T435" s="267">
        <v>0.970162748643761</v>
      </c>
      <c r="U435" s="267">
        <v>0.97088948787062</v>
      </c>
      <c r="V435" s="295">
        <v>-0.0207825833545051</v>
      </c>
      <c r="W435" s="271">
        <v>23693</v>
      </c>
      <c r="X435" s="271">
        <v>22860</v>
      </c>
      <c r="Y435" s="271">
        <v>23621</v>
      </c>
      <c r="Z435" s="271">
        <v>22748</v>
      </c>
      <c r="AA435" s="268">
        <v>0.964841936436922</v>
      </c>
      <c r="AB435" s="268">
        <v>0.96304136150036</v>
      </c>
      <c r="AC435" s="295">
        <v>0.00180057493656249</v>
      </c>
    </row>
    <row r="436" spans="1:29">
      <c r="A436" s="297" t="s">
        <v>721</v>
      </c>
      <c r="B436" s="298" t="s">
        <v>3331</v>
      </c>
      <c r="C436" s="293" t="s">
        <v>788</v>
      </c>
      <c r="D436" s="298" t="s">
        <v>788</v>
      </c>
      <c r="E436" s="263">
        <v>4528</v>
      </c>
      <c r="F436" s="266">
        <v>4231</v>
      </c>
      <c r="G436" s="266">
        <v>297</v>
      </c>
      <c r="H436" s="264">
        <v>5420</v>
      </c>
      <c r="I436" s="264">
        <v>5013</v>
      </c>
      <c r="J436" s="264">
        <v>407</v>
      </c>
      <c r="K436" s="264">
        <v>2227</v>
      </c>
      <c r="L436" s="264">
        <v>2098</v>
      </c>
      <c r="M436" s="264">
        <v>129</v>
      </c>
      <c r="N436" s="294">
        <v>0.93</v>
      </c>
      <c r="O436" s="266">
        <v>4528</v>
      </c>
      <c r="P436" s="266">
        <v>4231</v>
      </c>
      <c r="Q436" s="266">
        <v>297</v>
      </c>
      <c r="R436" s="267">
        <v>0.934408127208481</v>
      </c>
      <c r="S436" s="267">
        <v>0.934408127208481</v>
      </c>
      <c r="T436" s="267">
        <v>0.924907749077491</v>
      </c>
      <c r="U436" s="267">
        <v>0.94207453973956</v>
      </c>
      <c r="V436" s="295">
        <v>0.00950037813098981</v>
      </c>
      <c r="W436" s="271">
        <v>28218</v>
      </c>
      <c r="X436" s="271">
        <v>26418</v>
      </c>
      <c r="Y436" s="271">
        <v>27011</v>
      </c>
      <c r="Z436" s="271">
        <v>25638</v>
      </c>
      <c r="AA436" s="268">
        <v>0.936210929194131</v>
      </c>
      <c r="AB436" s="268">
        <v>0.949168857132279</v>
      </c>
      <c r="AC436" s="295">
        <v>-0.012957927938148</v>
      </c>
    </row>
    <row r="437" spans="1:29">
      <c r="A437" s="297" t="s">
        <v>721</v>
      </c>
      <c r="B437" s="298" t="s">
        <v>3331</v>
      </c>
      <c r="C437" s="293" t="s">
        <v>789</v>
      </c>
      <c r="D437" s="298" t="s">
        <v>789</v>
      </c>
      <c r="E437" s="263">
        <v>5228</v>
      </c>
      <c r="F437" s="266">
        <v>4939</v>
      </c>
      <c r="G437" s="266">
        <v>289</v>
      </c>
      <c r="H437" s="264">
        <v>6105</v>
      </c>
      <c r="I437" s="264">
        <v>5818</v>
      </c>
      <c r="J437" s="264">
        <v>287</v>
      </c>
      <c r="K437" s="264">
        <v>2321</v>
      </c>
      <c r="L437" s="264">
        <v>2144</v>
      </c>
      <c r="M437" s="264">
        <v>177</v>
      </c>
      <c r="N437" s="294">
        <v>0.93</v>
      </c>
      <c r="O437" s="266">
        <v>5228</v>
      </c>
      <c r="P437" s="266">
        <v>4939</v>
      </c>
      <c r="Q437" s="266">
        <v>289</v>
      </c>
      <c r="R437" s="267">
        <v>0.944720734506503</v>
      </c>
      <c r="S437" s="267">
        <v>0.944720734506503</v>
      </c>
      <c r="T437" s="267">
        <v>0.952989352989353</v>
      </c>
      <c r="U437" s="267">
        <v>0.923739767341663</v>
      </c>
      <c r="V437" s="295">
        <v>-0.00826861848284954</v>
      </c>
      <c r="W437" s="271">
        <v>31690</v>
      </c>
      <c r="X437" s="271">
        <v>29954</v>
      </c>
      <c r="Y437" s="271">
        <v>32263</v>
      </c>
      <c r="Z437" s="271">
        <v>30813</v>
      </c>
      <c r="AA437" s="268">
        <v>0.945219312085832</v>
      </c>
      <c r="AB437" s="268">
        <v>0.955056876297926</v>
      </c>
      <c r="AC437" s="295">
        <v>-0.00983756421209492</v>
      </c>
    </row>
    <row r="438" spans="1:29">
      <c r="A438" s="297" t="s">
        <v>721</v>
      </c>
      <c r="B438" s="298" t="s">
        <v>3331</v>
      </c>
      <c r="C438" s="293" t="s">
        <v>790</v>
      </c>
      <c r="D438" s="298" t="s">
        <v>790</v>
      </c>
      <c r="E438" s="263">
        <v>2834</v>
      </c>
      <c r="F438" s="266">
        <v>2678</v>
      </c>
      <c r="G438" s="266">
        <v>156</v>
      </c>
      <c r="H438" s="264">
        <v>3274</v>
      </c>
      <c r="I438" s="264">
        <v>3138</v>
      </c>
      <c r="J438" s="264">
        <v>136</v>
      </c>
      <c r="K438" s="264">
        <v>1254</v>
      </c>
      <c r="L438" s="264">
        <v>1194</v>
      </c>
      <c r="M438" s="264">
        <v>60</v>
      </c>
      <c r="N438" s="294">
        <v>0.93</v>
      </c>
      <c r="O438" s="266">
        <v>2834</v>
      </c>
      <c r="P438" s="266">
        <v>2678</v>
      </c>
      <c r="Q438" s="266">
        <v>156</v>
      </c>
      <c r="R438" s="267">
        <v>0.944954128440367</v>
      </c>
      <c r="S438" s="267">
        <v>0.944954128440367</v>
      </c>
      <c r="T438" s="267">
        <v>0.958460598656078</v>
      </c>
      <c r="U438" s="267">
        <v>0.952153110047847</v>
      </c>
      <c r="V438" s="295">
        <v>-0.0135064702157113</v>
      </c>
      <c r="W438" s="271">
        <v>16887</v>
      </c>
      <c r="X438" s="271">
        <v>16035</v>
      </c>
      <c r="Y438" s="271">
        <v>16432</v>
      </c>
      <c r="Z438" s="271">
        <v>15676</v>
      </c>
      <c r="AA438" s="268">
        <v>0.949546988807959</v>
      </c>
      <c r="AB438" s="268">
        <v>0.953992210321324</v>
      </c>
      <c r="AC438" s="295">
        <v>-0.00444522151336546</v>
      </c>
    </row>
    <row r="439" spans="1:29">
      <c r="A439" s="297" t="s">
        <v>721</v>
      </c>
      <c r="B439" s="298" t="s">
        <v>3331</v>
      </c>
      <c r="C439" s="293" t="s">
        <v>791</v>
      </c>
      <c r="D439" s="298" t="s">
        <v>791</v>
      </c>
      <c r="E439" s="263">
        <v>1970</v>
      </c>
      <c r="F439" s="266">
        <v>1886</v>
      </c>
      <c r="G439" s="266">
        <v>84</v>
      </c>
      <c r="H439" s="264">
        <v>2271</v>
      </c>
      <c r="I439" s="264">
        <v>2176</v>
      </c>
      <c r="J439" s="264">
        <v>95</v>
      </c>
      <c r="K439" s="264">
        <v>793</v>
      </c>
      <c r="L439" s="264">
        <v>746</v>
      </c>
      <c r="M439" s="264">
        <v>47</v>
      </c>
      <c r="N439" s="294">
        <v>0.93</v>
      </c>
      <c r="O439" s="266">
        <v>1970</v>
      </c>
      <c r="P439" s="266">
        <v>1886</v>
      </c>
      <c r="Q439" s="266">
        <v>84</v>
      </c>
      <c r="R439" s="267">
        <v>0.957360406091371</v>
      </c>
      <c r="S439" s="267">
        <v>0.957360406091371</v>
      </c>
      <c r="T439" s="267">
        <v>0.958168207837957</v>
      </c>
      <c r="U439" s="267">
        <v>0.940731399747793</v>
      </c>
      <c r="V439" s="295">
        <v>-0.000807801746586345</v>
      </c>
      <c r="W439" s="271">
        <v>11192</v>
      </c>
      <c r="X439" s="271">
        <v>10760</v>
      </c>
      <c r="Y439" s="271">
        <v>10839</v>
      </c>
      <c r="Z439" s="271">
        <v>10294</v>
      </c>
      <c r="AA439" s="268">
        <v>0.961401000714796</v>
      </c>
      <c r="AB439" s="268">
        <v>0.949718608727742</v>
      </c>
      <c r="AC439" s="295">
        <v>0.0116823919870539</v>
      </c>
    </row>
    <row r="440" spans="1:29">
      <c r="A440" s="297" t="s">
        <v>721</v>
      </c>
      <c r="B440" s="298" t="s">
        <v>3331</v>
      </c>
      <c r="C440" s="293" t="s">
        <v>792</v>
      </c>
      <c r="D440" s="298" t="s">
        <v>792</v>
      </c>
      <c r="E440" s="263">
        <v>2257</v>
      </c>
      <c r="F440" s="266">
        <v>2121</v>
      </c>
      <c r="G440" s="266">
        <v>136</v>
      </c>
      <c r="H440" s="264">
        <v>2489</v>
      </c>
      <c r="I440" s="264">
        <v>2343</v>
      </c>
      <c r="J440" s="264">
        <v>146</v>
      </c>
      <c r="K440" s="264">
        <v>934</v>
      </c>
      <c r="L440" s="264">
        <v>874</v>
      </c>
      <c r="M440" s="264">
        <v>60</v>
      </c>
      <c r="N440" s="294">
        <v>0.93</v>
      </c>
      <c r="O440" s="266">
        <v>2257</v>
      </c>
      <c r="P440" s="266">
        <v>2121</v>
      </c>
      <c r="Q440" s="266">
        <v>136</v>
      </c>
      <c r="R440" s="267">
        <v>0.939743021710235</v>
      </c>
      <c r="S440" s="267">
        <v>0.939743021710235</v>
      </c>
      <c r="T440" s="267">
        <v>0.941341904379269</v>
      </c>
      <c r="U440" s="267">
        <v>0.93576017130621</v>
      </c>
      <c r="V440" s="295">
        <v>-0.00159888266903396</v>
      </c>
      <c r="W440" s="271">
        <v>13217</v>
      </c>
      <c r="X440" s="271">
        <v>12539</v>
      </c>
      <c r="Y440" s="271">
        <v>12882</v>
      </c>
      <c r="Z440" s="271">
        <v>12304</v>
      </c>
      <c r="AA440" s="268">
        <v>0.948702428690323</v>
      </c>
      <c r="AB440" s="268">
        <v>0.955131190808881</v>
      </c>
      <c r="AC440" s="295">
        <v>-0.00642876211855758</v>
      </c>
    </row>
    <row r="441" spans="1:29">
      <c r="A441" s="297" t="s">
        <v>721</v>
      </c>
      <c r="B441" s="298" t="s">
        <v>3331</v>
      </c>
      <c r="C441" s="293" t="s">
        <v>793</v>
      </c>
      <c r="D441" s="298" t="s">
        <v>793</v>
      </c>
      <c r="E441" s="263">
        <v>6033</v>
      </c>
      <c r="F441" s="266">
        <v>5553</v>
      </c>
      <c r="G441" s="266">
        <v>480</v>
      </c>
      <c r="H441" s="264">
        <v>6556</v>
      </c>
      <c r="I441" s="264">
        <v>6124</v>
      </c>
      <c r="J441" s="264">
        <v>432</v>
      </c>
      <c r="K441" s="264">
        <v>2895</v>
      </c>
      <c r="L441" s="264">
        <v>2591</v>
      </c>
      <c r="M441" s="264">
        <v>304</v>
      </c>
      <c r="N441" s="294">
        <v>0.93</v>
      </c>
      <c r="O441" s="266">
        <v>6033</v>
      </c>
      <c r="P441" s="266">
        <v>5553</v>
      </c>
      <c r="Q441" s="266">
        <v>480</v>
      </c>
      <c r="R441" s="267">
        <v>0.920437593237195</v>
      </c>
      <c r="S441" s="267">
        <v>0.920437593237195</v>
      </c>
      <c r="T441" s="267">
        <v>0.934106162294082</v>
      </c>
      <c r="U441" s="267">
        <v>0.894991364421416</v>
      </c>
      <c r="V441" s="295">
        <v>-0.0136685690568863</v>
      </c>
      <c r="W441" s="271">
        <v>36007</v>
      </c>
      <c r="X441" s="271">
        <v>33278</v>
      </c>
      <c r="Y441" s="271">
        <v>37213</v>
      </c>
      <c r="Z441" s="271">
        <v>34278</v>
      </c>
      <c r="AA441" s="268">
        <v>0.924209181548032</v>
      </c>
      <c r="AB441" s="268">
        <v>0.921129712734797</v>
      </c>
      <c r="AC441" s="295">
        <v>0.0030794688132354</v>
      </c>
    </row>
    <row r="442" spans="1:29">
      <c r="A442" s="297" t="s">
        <v>721</v>
      </c>
      <c r="B442" s="298" t="s">
        <v>3332</v>
      </c>
      <c r="C442" s="293" t="s">
        <v>794</v>
      </c>
      <c r="D442" s="298" t="s">
        <v>794</v>
      </c>
      <c r="E442" s="263">
        <v>3092</v>
      </c>
      <c r="F442" s="266">
        <v>2977</v>
      </c>
      <c r="G442" s="266">
        <v>115</v>
      </c>
      <c r="H442" s="264">
        <v>3228</v>
      </c>
      <c r="I442" s="264">
        <v>3088</v>
      </c>
      <c r="J442" s="264">
        <v>140</v>
      </c>
      <c r="K442" s="264">
        <v>3145</v>
      </c>
      <c r="L442" s="264">
        <v>2974</v>
      </c>
      <c r="M442" s="264">
        <v>171</v>
      </c>
      <c r="N442" s="294">
        <v>0.93</v>
      </c>
      <c r="O442" s="266">
        <v>3092</v>
      </c>
      <c r="P442" s="266">
        <v>2977</v>
      </c>
      <c r="Q442" s="266">
        <v>115</v>
      </c>
      <c r="R442" s="267">
        <v>0.96280724450194</v>
      </c>
      <c r="S442" s="267">
        <v>0.96280724450194</v>
      </c>
      <c r="T442" s="267">
        <v>0.956629491945477</v>
      </c>
      <c r="U442" s="267">
        <v>0.945627980922099</v>
      </c>
      <c r="V442" s="295">
        <v>0.00617775255646336</v>
      </c>
      <c r="W442" s="271">
        <v>19736</v>
      </c>
      <c r="X442" s="271">
        <v>18988</v>
      </c>
      <c r="Y442" s="271">
        <v>18995</v>
      </c>
      <c r="Z442" s="271">
        <v>18500</v>
      </c>
      <c r="AA442" s="268">
        <v>0.96209971625456</v>
      </c>
      <c r="AB442" s="268">
        <v>0.9739405106607</v>
      </c>
      <c r="AC442" s="295">
        <v>-0.0118407944061401</v>
      </c>
    </row>
    <row r="443" spans="1:29">
      <c r="A443" s="297" t="s">
        <v>721</v>
      </c>
      <c r="B443" s="298" t="s">
        <v>3332</v>
      </c>
      <c r="C443" s="293" t="s">
        <v>795</v>
      </c>
      <c r="D443" s="298" t="s">
        <v>796</v>
      </c>
      <c r="E443" s="263">
        <v>5802</v>
      </c>
      <c r="F443" s="266">
        <v>5508</v>
      </c>
      <c r="G443" s="266">
        <v>294</v>
      </c>
      <c r="H443" s="264">
        <v>6335</v>
      </c>
      <c r="I443" s="264">
        <v>5982</v>
      </c>
      <c r="J443" s="264">
        <v>353</v>
      </c>
      <c r="K443" s="264">
        <v>6287</v>
      </c>
      <c r="L443" s="264">
        <v>5917</v>
      </c>
      <c r="M443" s="264">
        <v>370</v>
      </c>
      <c r="N443" s="294">
        <v>0.93</v>
      </c>
      <c r="O443" s="266">
        <v>5802</v>
      </c>
      <c r="P443" s="266">
        <v>5508</v>
      </c>
      <c r="Q443" s="266">
        <v>294</v>
      </c>
      <c r="R443" s="267">
        <v>0.949327817993795</v>
      </c>
      <c r="S443" s="267">
        <v>0.949327817993795</v>
      </c>
      <c r="T443" s="267">
        <v>0.944277821625888</v>
      </c>
      <c r="U443" s="267">
        <v>0.941148401463337</v>
      </c>
      <c r="V443" s="295">
        <v>0.00504999636790737</v>
      </c>
      <c r="W443" s="271">
        <v>37400</v>
      </c>
      <c r="X443" s="271">
        <v>35332</v>
      </c>
      <c r="Y443" s="271">
        <v>34467</v>
      </c>
      <c r="Z443" s="271">
        <v>32882</v>
      </c>
      <c r="AA443" s="268">
        <v>0.944705882352941</v>
      </c>
      <c r="AB443" s="268">
        <v>0.954013984390867</v>
      </c>
      <c r="AC443" s="295">
        <v>-0.00930810203792543</v>
      </c>
    </row>
    <row r="444" spans="1:29">
      <c r="A444" s="297" t="s">
        <v>721</v>
      </c>
      <c r="B444" s="298" t="s">
        <v>3332</v>
      </c>
      <c r="C444" s="293" t="s">
        <v>797</v>
      </c>
      <c r="D444" s="298" t="s">
        <v>798</v>
      </c>
      <c r="E444" s="263">
        <v>5834</v>
      </c>
      <c r="F444" s="266">
        <v>5510</v>
      </c>
      <c r="G444" s="266">
        <v>324</v>
      </c>
      <c r="H444" s="264">
        <v>7482</v>
      </c>
      <c r="I444" s="264">
        <v>7143</v>
      </c>
      <c r="J444" s="264">
        <v>339</v>
      </c>
      <c r="K444" s="264">
        <v>6891</v>
      </c>
      <c r="L444" s="264">
        <v>6508</v>
      </c>
      <c r="M444" s="264">
        <v>383</v>
      </c>
      <c r="N444" s="294">
        <v>0.93</v>
      </c>
      <c r="O444" s="266">
        <v>5834</v>
      </c>
      <c r="P444" s="266">
        <v>5510</v>
      </c>
      <c r="Q444" s="266">
        <v>324</v>
      </c>
      <c r="R444" s="267">
        <v>0.94446348988687</v>
      </c>
      <c r="S444" s="267">
        <v>0.94446348988687</v>
      </c>
      <c r="T444" s="267">
        <v>0.954691259021652</v>
      </c>
      <c r="U444" s="267">
        <v>0.944420258307938</v>
      </c>
      <c r="V444" s="295">
        <v>-0.0102277691347818</v>
      </c>
      <c r="W444" s="271">
        <v>43171</v>
      </c>
      <c r="X444" s="271">
        <v>40849</v>
      </c>
      <c r="Y444" s="271">
        <v>40979</v>
      </c>
      <c r="Z444" s="271">
        <v>38648</v>
      </c>
      <c r="AA444" s="268">
        <v>0.946213893585972</v>
      </c>
      <c r="AB444" s="268">
        <v>0.943117206373996</v>
      </c>
      <c r="AC444" s="295">
        <v>0.00309668721197565</v>
      </c>
    </row>
    <row r="445" spans="1:29">
      <c r="A445" s="297" t="s">
        <v>721</v>
      </c>
      <c r="B445" s="298" t="s">
        <v>3332</v>
      </c>
      <c r="C445" s="293" t="s">
        <v>799</v>
      </c>
      <c r="D445" s="298" t="s">
        <v>800</v>
      </c>
      <c r="E445" s="263">
        <v>5714</v>
      </c>
      <c r="F445" s="266">
        <v>5229</v>
      </c>
      <c r="G445" s="266">
        <v>485</v>
      </c>
      <c r="H445" s="264">
        <v>6979</v>
      </c>
      <c r="I445" s="264">
        <v>6498</v>
      </c>
      <c r="J445" s="264">
        <v>481</v>
      </c>
      <c r="K445" s="264">
        <v>7155</v>
      </c>
      <c r="L445" s="264">
        <v>6552</v>
      </c>
      <c r="M445" s="264">
        <v>603</v>
      </c>
      <c r="N445" s="294">
        <v>0.93</v>
      </c>
      <c r="O445" s="266">
        <v>5714</v>
      </c>
      <c r="P445" s="266">
        <v>5229</v>
      </c>
      <c r="Q445" s="266">
        <v>485</v>
      </c>
      <c r="R445" s="267">
        <v>0.915120756037802</v>
      </c>
      <c r="S445" s="267">
        <v>0.915120756037802</v>
      </c>
      <c r="T445" s="267">
        <v>0.931078951139132</v>
      </c>
      <c r="U445" s="267">
        <v>0.915723270440252</v>
      </c>
      <c r="V445" s="295">
        <v>-0.0159581951013298</v>
      </c>
      <c r="W445" s="271">
        <v>42126</v>
      </c>
      <c r="X445" s="271">
        <v>38348</v>
      </c>
      <c r="Y445" s="271">
        <v>38127</v>
      </c>
      <c r="Z445" s="271">
        <v>35448</v>
      </c>
      <c r="AA445" s="268">
        <v>0.910316669040498</v>
      </c>
      <c r="AB445" s="268">
        <v>0.929734833582501</v>
      </c>
      <c r="AC445" s="295">
        <v>-0.0194181645420031</v>
      </c>
    </row>
    <row r="446" spans="1:29">
      <c r="A446" s="297" t="s">
        <v>721</v>
      </c>
      <c r="B446" s="298" t="s">
        <v>3332</v>
      </c>
      <c r="C446" s="293" t="s">
        <v>801</v>
      </c>
      <c r="D446" s="298" t="s">
        <v>802</v>
      </c>
      <c r="E446" s="263">
        <v>5825</v>
      </c>
      <c r="F446" s="266">
        <v>5622</v>
      </c>
      <c r="G446" s="266">
        <v>203</v>
      </c>
      <c r="H446" s="264">
        <v>6672</v>
      </c>
      <c r="I446" s="264">
        <v>6443</v>
      </c>
      <c r="J446" s="264">
        <v>229</v>
      </c>
      <c r="K446" s="264">
        <v>6034</v>
      </c>
      <c r="L446" s="264">
        <v>5852</v>
      </c>
      <c r="M446" s="264">
        <v>182</v>
      </c>
      <c r="N446" s="294">
        <v>0.93</v>
      </c>
      <c r="O446" s="266">
        <v>5825</v>
      </c>
      <c r="P446" s="266">
        <v>5622</v>
      </c>
      <c r="Q446" s="266">
        <v>203</v>
      </c>
      <c r="R446" s="267">
        <v>0.965150214592275</v>
      </c>
      <c r="S446" s="267">
        <v>0.965150214592275</v>
      </c>
      <c r="T446" s="267">
        <v>0.965677458033573</v>
      </c>
      <c r="U446" s="267">
        <v>0.969837587006961</v>
      </c>
      <c r="V446" s="295">
        <v>-0.000527243441298508</v>
      </c>
      <c r="W446" s="271">
        <v>39383</v>
      </c>
      <c r="X446" s="271">
        <v>38183</v>
      </c>
      <c r="Y446" s="271">
        <v>37151</v>
      </c>
      <c r="Z446" s="271">
        <v>36300</v>
      </c>
      <c r="AA446" s="268">
        <v>0.969530000253917</v>
      </c>
      <c r="AB446" s="268">
        <v>0.977093483351727</v>
      </c>
      <c r="AC446" s="295">
        <v>-0.00756348309781008</v>
      </c>
    </row>
    <row r="447" spans="1:29">
      <c r="A447" s="297" t="s">
        <v>721</v>
      </c>
      <c r="B447" s="298" t="s">
        <v>3332</v>
      </c>
      <c r="C447" s="293" t="s">
        <v>803</v>
      </c>
      <c r="D447" s="298" t="s">
        <v>804</v>
      </c>
      <c r="E447" s="263">
        <v>4725</v>
      </c>
      <c r="F447" s="266">
        <v>4626</v>
      </c>
      <c r="G447" s="266">
        <v>99</v>
      </c>
      <c r="H447" s="264">
        <v>4872</v>
      </c>
      <c r="I447" s="264">
        <v>4781</v>
      </c>
      <c r="J447" s="264">
        <v>91</v>
      </c>
      <c r="K447" s="264">
        <v>4820</v>
      </c>
      <c r="L447" s="264">
        <v>4717</v>
      </c>
      <c r="M447" s="264">
        <v>103</v>
      </c>
      <c r="N447" s="294">
        <v>0.93</v>
      </c>
      <c r="O447" s="266">
        <v>4725</v>
      </c>
      <c r="P447" s="266">
        <v>4626</v>
      </c>
      <c r="Q447" s="266">
        <v>99</v>
      </c>
      <c r="R447" s="267">
        <v>0.979047619047619</v>
      </c>
      <c r="S447" s="267">
        <v>0.979047619047619</v>
      </c>
      <c r="T447" s="267">
        <v>0.98132183908046</v>
      </c>
      <c r="U447" s="267">
        <v>0.978630705394191</v>
      </c>
      <c r="V447" s="295">
        <v>-0.00227422003284072</v>
      </c>
      <c r="W447" s="271">
        <v>30011</v>
      </c>
      <c r="X447" s="271">
        <v>29489</v>
      </c>
      <c r="Y447" s="271">
        <v>28658</v>
      </c>
      <c r="Z447" s="271">
        <v>28241</v>
      </c>
      <c r="AA447" s="268">
        <v>0.982606377661524</v>
      </c>
      <c r="AB447" s="268">
        <v>0.985449089259544</v>
      </c>
      <c r="AC447" s="295">
        <v>-0.00284271159801941</v>
      </c>
    </row>
    <row r="448" spans="1:29">
      <c r="A448" s="297" t="s">
        <v>721</v>
      </c>
      <c r="B448" s="298" t="s">
        <v>3332</v>
      </c>
      <c r="C448" s="293" t="s">
        <v>805</v>
      </c>
      <c r="D448" s="298" t="s">
        <v>806</v>
      </c>
      <c r="E448" s="263">
        <v>5431</v>
      </c>
      <c r="F448" s="266">
        <v>5234</v>
      </c>
      <c r="G448" s="266">
        <v>197</v>
      </c>
      <c r="H448" s="264">
        <v>7510</v>
      </c>
      <c r="I448" s="264">
        <v>7326</v>
      </c>
      <c r="J448" s="264">
        <v>184</v>
      </c>
      <c r="K448" s="264">
        <v>7297</v>
      </c>
      <c r="L448" s="264">
        <v>7140</v>
      </c>
      <c r="M448" s="264">
        <v>157</v>
      </c>
      <c r="N448" s="294">
        <v>0.93</v>
      </c>
      <c r="O448" s="266">
        <v>5431</v>
      </c>
      <c r="P448" s="266">
        <v>5234</v>
      </c>
      <c r="Q448" s="266">
        <v>197</v>
      </c>
      <c r="R448" s="267">
        <v>0.963726753820659</v>
      </c>
      <c r="S448" s="267">
        <v>0.963726753820659</v>
      </c>
      <c r="T448" s="267">
        <v>0.975499334221039</v>
      </c>
      <c r="U448" s="267">
        <v>0.978484308619981</v>
      </c>
      <c r="V448" s="295">
        <v>-0.0117725804003794</v>
      </c>
      <c r="W448" s="271">
        <v>43702</v>
      </c>
      <c r="X448" s="271">
        <v>42853</v>
      </c>
      <c r="Y448" s="271">
        <v>39916</v>
      </c>
      <c r="Z448" s="271">
        <v>39442</v>
      </c>
      <c r="AA448" s="268">
        <v>0.980572971488719</v>
      </c>
      <c r="AB448" s="268">
        <v>0.988125062631526</v>
      </c>
      <c r="AC448" s="295">
        <v>-0.00755209114280719</v>
      </c>
    </row>
    <row r="449" spans="1:29">
      <c r="A449" s="297" t="s">
        <v>721</v>
      </c>
      <c r="B449" s="298" t="s">
        <v>3332</v>
      </c>
      <c r="C449" s="293" t="s">
        <v>807</v>
      </c>
      <c r="D449" s="298" t="s">
        <v>808</v>
      </c>
      <c r="E449" s="263">
        <v>3730</v>
      </c>
      <c r="F449" s="266">
        <v>3443</v>
      </c>
      <c r="G449" s="266">
        <v>287</v>
      </c>
      <c r="H449" s="264">
        <v>4685</v>
      </c>
      <c r="I449" s="264">
        <v>4429</v>
      </c>
      <c r="J449" s="264">
        <v>256</v>
      </c>
      <c r="K449" s="264">
        <v>4537</v>
      </c>
      <c r="L449" s="264">
        <v>4349</v>
      </c>
      <c r="M449" s="264">
        <v>188</v>
      </c>
      <c r="N449" s="294">
        <v>0.93</v>
      </c>
      <c r="O449" s="266">
        <v>3730</v>
      </c>
      <c r="P449" s="266">
        <v>3443</v>
      </c>
      <c r="Q449" s="266">
        <v>287</v>
      </c>
      <c r="R449" s="267">
        <v>0.923056300268096</v>
      </c>
      <c r="S449" s="267">
        <v>0.923056300268096</v>
      </c>
      <c r="T449" s="267">
        <v>0.945357524012807</v>
      </c>
      <c r="U449" s="267">
        <v>0.958562927044302</v>
      </c>
      <c r="V449" s="295">
        <v>-0.0223012237447103</v>
      </c>
      <c r="W449" s="271">
        <v>28056</v>
      </c>
      <c r="X449" s="271">
        <v>26659</v>
      </c>
      <c r="Y449" s="271">
        <v>26582</v>
      </c>
      <c r="Z449" s="271">
        <v>25824</v>
      </c>
      <c r="AA449" s="268">
        <v>0.950206729398346</v>
      </c>
      <c r="AB449" s="268">
        <v>0.971484463170567</v>
      </c>
      <c r="AC449" s="295">
        <v>-0.0212777337722204</v>
      </c>
    </row>
    <row r="450" spans="1:29">
      <c r="A450" s="297" t="s">
        <v>721</v>
      </c>
      <c r="B450" s="298" t="s">
        <v>3332</v>
      </c>
      <c r="C450" s="293" t="s">
        <v>809</v>
      </c>
      <c r="D450" s="298" t="s">
        <v>810</v>
      </c>
      <c r="E450" s="263">
        <v>4802</v>
      </c>
      <c r="F450" s="266">
        <v>4509</v>
      </c>
      <c r="G450" s="266">
        <v>293</v>
      </c>
      <c r="H450" s="264">
        <v>5936</v>
      </c>
      <c r="I450" s="264">
        <v>5637</v>
      </c>
      <c r="J450" s="264">
        <v>299</v>
      </c>
      <c r="K450" s="264">
        <v>6012</v>
      </c>
      <c r="L450" s="264">
        <v>5715</v>
      </c>
      <c r="M450" s="264">
        <v>297</v>
      </c>
      <c r="N450" s="294">
        <v>0.93</v>
      </c>
      <c r="O450" s="266">
        <v>4802</v>
      </c>
      <c r="P450" s="266">
        <v>4509</v>
      </c>
      <c r="Q450" s="266">
        <v>293</v>
      </c>
      <c r="R450" s="267">
        <v>0.938983756768013</v>
      </c>
      <c r="S450" s="267">
        <v>0.938983756768013</v>
      </c>
      <c r="T450" s="267">
        <v>0.949629380053908</v>
      </c>
      <c r="U450" s="267">
        <v>0.95059880239521</v>
      </c>
      <c r="V450" s="295">
        <v>-0.010645623285895</v>
      </c>
      <c r="W450" s="271">
        <v>35393</v>
      </c>
      <c r="X450" s="271">
        <v>33570</v>
      </c>
      <c r="Y450" s="271">
        <v>32160</v>
      </c>
      <c r="Z450" s="271">
        <v>30720</v>
      </c>
      <c r="AA450" s="268">
        <v>0.948492639787529</v>
      </c>
      <c r="AB450" s="268">
        <v>0.955223880597015</v>
      </c>
      <c r="AC450" s="295">
        <v>-0.00673124080948628</v>
      </c>
    </row>
    <row r="451" spans="1:29">
      <c r="A451" s="297" t="s">
        <v>721</v>
      </c>
      <c r="B451" s="298" t="s">
        <v>3332</v>
      </c>
      <c r="C451" s="293" t="s">
        <v>811</v>
      </c>
      <c r="D451" s="298" t="s">
        <v>812</v>
      </c>
      <c r="E451" s="263">
        <v>10238</v>
      </c>
      <c r="F451" s="266">
        <v>9901</v>
      </c>
      <c r="G451" s="266">
        <v>337</v>
      </c>
      <c r="H451" s="264">
        <v>12525</v>
      </c>
      <c r="I451" s="264">
        <v>12136</v>
      </c>
      <c r="J451" s="264">
        <v>389</v>
      </c>
      <c r="K451" s="264">
        <v>10859</v>
      </c>
      <c r="L451" s="264">
        <v>10541</v>
      </c>
      <c r="M451" s="264">
        <v>318</v>
      </c>
      <c r="N451" s="294">
        <v>0.93</v>
      </c>
      <c r="O451" s="266">
        <v>10238</v>
      </c>
      <c r="P451" s="266">
        <v>9901</v>
      </c>
      <c r="Q451" s="266">
        <v>337</v>
      </c>
      <c r="R451" s="267">
        <v>0.967083414729439</v>
      </c>
      <c r="S451" s="267">
        <v>0.967083414729439</v>
      </c>
      <c r="T451" s="267">
        <v>0.968942115768463</v>
      </c>
      <c r="U451" s="267">
        <v>0.970715535500506</v>
      </c>
      <c r="V451" s="295">
        <v>-0.00185870103902375</v>
      </c>
      <c r="W451" s="271">
        <v>69987</v>
      </c>
      <c r="X451" s="271">
        <v>67979</v>
      </c>
      <c r="Y451" s="271">
        <v>62566</v>
      </c>
      <c r="Z451" s="271">
        <v>61166</v>
      </c>
      <c r="AA451" s="268">
        <v>0.971308957377799</v>
      </c>
      <c r="AB451" s="268">
        <v>0.977623629447304</v>
      </c>
      <c r="AC451" s="295">
        <v>-0.00631467206950487</v>
      </c>
    </row>
    <row r="452" spans="1:29">
      <c r="A452" s="297" t="s">
        <v>721</v>
      </c>
      <c r="B452" s="298" t="s">
        <v>3332</v>
      </c>
      <c r="C452" s="293" t="s">
        <v>813</v>
      </c>
      <c r="D452" s="298" t="s">
        <v>814</v>
      </c>
      <c r="E452" s="263">
        <v>6936</v>
      </c>
      <c r="F452" s="266">
        <v>6858</v>
      </c>
      <c r="G452" s="266">
        <v>78</v>
      </c>
      <c r="H452" s="264">
        <v>7313</v>
      </c>
      <c r="I452" s="264">
        <v>7227</v>
      </c>
      <c r="J452" s="264">
        <v>86</v>
      </c>
      <c r="K452" s="264">
        <v>6845</v>
      </c>
      <c r="L452" s="264">
        <v>6753</v>
      </c>
      <c r="M452" s="264">
        <v>92</v>
      </c>
      <c r="N452" s="294">
        <v>0.93</v>
      </c>
      <c r="O452" s="266">
        <v>6936</v>
      </c>
      <c r="P452" s="266">
        <v>6858</v>
      </c>
      <c r="Q452" s="266">
        <v>78</v>
      </c>
      <c r="R452" s="267">
        <v>0.988754325259516</v>
      </c>
      <c r="S452" s="267">
        <v>0.988754325259516</v>
      </c>
      <c r="T452" s="267">
        <v>0.988240120333652</v>
      </c>
      <c r="U452" s="267">
        <v>0.986559532505478</v>
      </c>
      <c r="V452" s="295">
        <v>0.000514204925863182</v>
      </c>
      <c r="W452" s="271">
        <v>44164</v>
      </c>
      <c r="X452" s="271">
        <v>43678</v>
      </c>
      <c r="Y452" s="271">
        <v>44188</v>
      </c>
      <c r="Z452" s="271">
        <v>43800</v>
      </c>
      <c r="AA452" s="268">
        <v>0.988995561996196</v>
      </c>
      <c r="AB452" s="268">
        <v>0.991219335566217</v>
      </c>
      <c r="AC452" s="295">
        <v>-0.00222377357002113</v>
      </c>
    </row>
    <row r="453" spans="1:29">
      <c r="A453" s="297" t="s">
        <v>721</v>
      </c>
      <c r="B453" s="298" t="s">
        <v>3332</v>
      </c>
      <c r="C453" s="293" t="s">
        <v>815</v>
      </c>
      <c r="D453" s="298" t="s">
        <v>816</v>
      </c>
      <c r="E453" s="263">
        <v>6905</v>
      </c>
      <c r="F453" s="266">
        <v>6534</v>
      </c>
      <c r="G453" s="266">
        <v>371</v>
      </c>
      <c r="H453" s="264">
        <v>11984</v>
      </c>
      <c r="I453" s="264">
        <v>11618</v>
      </c>
      <c r="J453" s="264">
        <v>366</v>
      </c>
      <c r="K453" s="264">
        <v>12233</v>
      </c>
      <c r="L453" s="264">
        <v>11762</v>
      </c>
      <c r="M453" s="264">
        <v>471</v>
      </c>
      <c r="N453" s="294">
        <v>0.93</v>
      </c>
      <c r="O453" s="266">
        <v>6905</v>
      </c>
      <c r="P453" s="266">
        <v>6534</v>
      </c>
      <c r="Q453" s="266">
        <v>371</v>
      </c>
      <c r="R453" s="267">
        <v>0.946270818247647</v>
      </c>
      <c r="S453" s="267">
        <v>0.946270818247647</v>
      </c>
      <c r="T453" s="267">
        <v>0.969459279038718</v>
      </c>
      <c r="U453" s="267">
        <v>0.96149758849015</v>
      </c>
      <c r="V453" s="295">
        <v>-0.0231884607910717</v>
      </c>
      <c r="W453" s="271">
        <v>71425</v>
      </c>
      <c r="X453" s="271">
        <v>69159</v>
      </c>
      <c r="Y453" s="271">
        <v>63150</v>
      </c>
      <c r="Z453" s="271">
        <v>61712</v>
      </c>
      <c r="AA453" s="268">
        <v>0.968274413720686</v>
      </c>
      <c r="AB453" s="268">
        <v>0.9772288202692</v>
      </c>
      <c r="AC453" s="295">
        <v>-0.00895440654851432</v>
      </c>
    </row>
    <row r="454" spans="1:29">
      <c r="A454" s="297" t="s">
        <v>721</v>
      </c>
      <c r="B454" s="298" t="s">
        <v>3332</v>
      </c>
      <c r="C454" s="293" t="s">
        <v>817</v>
      </c>
      <c r="D454" s="298" t="s">
        <v>818</v>
      </c>
      <c r="E454" s="263">
        <v>5912</v>
      </c>
      <c r="F454" s="266">
        <v>5377</v>
      </c>
      <c r="G454" s="266">
        <v>535</v>
      </c>
      <c r="H454" s="264">
        <v>6712</v>
      </c>
      <c r="I454" s="264">
        <v>6198</v>
      </c>
      <c r="J454" s="264">
        <v>514</v>
      </c>
      <c r="K454" s="264">
        <v>6499</v>
      </c>
      <c r="L454" s="264">
        <v>6116</v>
      </c>
      <c r="M454" s="264">
        <v>383</v>
      </c>
      <c r="N454" s="294">
        <v>0.93</v>
      </c>
      <c r="O454" s="266">
        <v>5912</v>
      </c>
      <c r="P454" s="266">
        <v>5377</v>
      </c>
      <c r="Q454" s="266">
        <v>535</v>
      </c>
      <c r="R454" s="267">
        <v>0.909506089309878</v>
      </c>
      <c r="S454" s="267">
        <v>0.909506089309878</v>
      </c>
      <c r="T454" s="267">
        <v>0.92342073897497</v>
      </c>
      <c r="U454" s="267">
        <v>0.941067856593322</v>
      </c>
      <c r="V454" s="295">
        <v>-0.013914649665092</v>
      </c>
      <c r="W454" s="271">
        <v>39056</v>
      </c>
      <c r="X454" s="271">
        <v>36425</v>
      </c>
      <c r="Y454" s="271">
        <v>36148</v>
      </c>
      <c r="Z454" s="271">
        <v>34244</v>
      </c>
      <c r="AA454" s="268">
        <v>0.932635190495698</v>
      </c>
      <c r="AB454" s="268">
        <v>0.947327652982184</v>
      </c>
      <c r="AC454" s="295">
        <v>-0.0146924624864859</v>
      </c>
    </row>
    <row r="455" spans="1:29">
      <c r="A455" s="297" t="s">
        <v>721</v>
      </c>
      <c r="B455" s="298" t="s">
        <v>3332</v>
      </c>
      <c r="C455" s="293" t="s">
        <v>819</v>
      </c>
      <c r="D455" s="298" t="s">
        <v>819</v>
      </c>
      <c r="E455" s="263">
        <v>4458</v>
      </c>
      <c r="F455" s="266">
        <v>4361</v>
      </c>
      <c r="G455" s="266">
        <v>97</v>
      </c>
      <c r="H455" s="264">
        <v>4680</v>
      </c>
      <c r="I455" s="264">
        <v>4577</v>
      </c>
      <c r="J455" s="264">
        <v>103</v>
      </c>
      <c r="K455" s="264">
        <v>4418</v>
      </c>
      <c r="L455" s="264">
        <v>4308</v>
      </c>
      <c r="M455" s="264">
        <v>110</v>
      </c>
      <c r="N455" s="294">
        <v>0.93</v>
      </c>
      <c r="O455" s="266">
        <v>4458</v>
      </c>
      <c r="P455" s="266">
        <v>4361</v>
      </c>
      <c r="Q455" s="266">
        <v>97</v>
      </c>
      <c r="R455" s="267">
        <v>0.978241363840287</v>
      </c>
      <c r="S455" s="267">
        <v>0.978241363840287</v>
      </c>
      <c r="T455" s="267">
        <v>0.977991452991453</v>
      </c>
      <c r="U455" s="267">
        <v>0.975101856043459</v>
      </c>
      <c r="V455" s="295">
        <v>0.000249910848834189</v>
      </c>
      <c r="W455" s="271">
        <v>28589</v>
      </c>
      <c r="X455" s="271">
        <v>28063</v>
      </c>
      <c r="Y455" s="271">
        <v>27261</v>
      </c>
      <c r="Z455" s="271">
        <v>26871</v>
      </c>
      <c r="AA455" s="268">
        <v>0.981601315191157</v>
      </c>
      <c r="AB455" s="268">
        <v>0.985693848354793</v>
      </c>
      <c r="AC455" s="295">
        <v>-0.00409253316363511</v>
      </c>
    </row>
    <row r="456" spans="1:29">
      <c r="A456" s="297" t="s">
        <v>721</v>
      </c>
      <c r="B456" s="298" t="s">
        <v>3332</v>
      </c>
      <c r="C456" s="293" t="s">
        <v>820</v>
      </c>
      <c r="D456" s="298" t="s">
        <v>821</v>
      </c>
      <c r="E456" s="263">
        <v>4486</v>
      </c>
      <c r="F456" s="266">
        <v>4383</v>
      </c>
      <c r="G456" s="266">
        <v>103</v>
      </c>
      <c r="H456" s="264">
        <v>4581</v>
      </c>
      <c r="I456" s="264">
        <v>4488</v>
      </c>
      <c r="J456" s="264">
        <v>93</v>
      </c>
      <c r="K456" s="264">
        <v>4502</v>
      </c>
      <c r="L456" s="264">
        <v>4385</v>
      </c>
      <c r="M456" s="264">
        <v>117</v>
      </c>
      <c r="N456" s="294">
        <v>0.93</v>
      </c>
      <c r="O456" s="266">
        <v>4486</v>
      </c>
      <c r="P456" s="266">
        <v>4383</v>
      </c>
      <c r="Q456" s="266">
        <v>103</v>
      </c>
      <c r="R456" s="267">
        <v>0.977039679001337</v>
      </c>
      <c r="S456" s="267">
        <v>0.977039679001337</v>
      </c>
      <c r="T456" s="267">
        <v>0.97969875573019</v>
      </c>
      <c r="U456" s="267">
        <v>0.974011550422035</v>
      </c>
      <c r="V456" s="295">
        <v>-0.00265907672885246</v>
      </c>
      <c r="W456" s="271">
        <v>29133</v>
      </c>
      <c r="X456" s="271">
        <v>28571</v>
      </c>
      <c r="Y456" s="271">
        <v>27635</v>
      </c>
      <c r="Z456" s="271">
        <v>27316</v>
      </c>
      <c r="AA456" s="268">
        <v>0.980709161432053</v>
      </c>
      <c r="AB456" s="268">
        <v>0.988456667269767</v>
      </c>
      <c r="AC456" s="295">
        <v>-0.00774750583771355</v>
      </c>
    </row>
    <row r="457" spans="1:29">
      <c r="A457" s="297" t="s">
        <v>721</v>
      </c>
      <c r="B457" s="298" t="s">
        <v>3332</v>
      </c>
      <c r="C457" s="293" t="s">
        <v>822</v>
      </c>
      <c r="D457" s="298" t="s">
        <v>823</v>
      </c>
      <c r="E457" s="263">
        <v>3344</v>
      </c>
      <c r="F457" s="266">
        <v>3114</v>
      </c>
      <c r="G457" s="266">
        <v>230</v>
      </c>
      <c r="H457" s="264">
        <v>4853</v>
      </c>
      <c r="I457" s="264">
        <v>4577</v>
      </c>
      <c r="J457" s="264">
        <v>276</v>
      </c>
      <c r="K457" s="264">
        <v>4899</v>
      </c>
      <c r="L457" s="264">
        <v>4672</v>
      </c>
      <c r="M457" s="264">
        <v>227</v>
      </c>
      <c r="N457" s="294">
        <v>0.93</v>
      </c>
      <c r="O457" s="266">
        <v>3344</v>
      </c>
      <c r="P457" s="266">
        <v>3114</v>
      </c>
      <c r="Q457" s="266">
        <v>230</v>
      </c>
      <c r="R457" s="267">
        <v>0.93122009569378</v>
      </c>
      <c r="S457" s="267">
        <v>0.93122009569378</v>
      </c>
      <c r="T457" s="267">
        <v>0.943127962085308</v>
      </c>
      <c r="U457" s="267">
        <v>0.953664013063891</v>
      </c>
      <c r="V457" s="295">
        <v>-0.0119078663915281</v>
      </c>
      <c r="W457" s="271">
        <v>28842</v>
      </c>
      <c r="X457" s="271">
        <v>27107</v>
      </c>
      <c r="Y457" s="271">
        <v>26609</v>
      </c>
      <c r="Z457" s="271">
        <v>25037</v>
      </c>
      <c r="AA457" s="268">
        <v>0.939844670965952</v>
      </c>
      <c r="AB457" s="268">
        <v>0.940922244353414</v>
      </c>
      <c r="AC457" s="295">
        <v>-0.00107757338746173</v>
      </c>
    </row>
    <row r="458" spans="1:29">
      <c r="A458" s="297" t="s">
        <v>721</v>
      </c>
      <c r="B458" s="298" t="s">
        <v>3332</v>
      </c>
      <c r="C458" s="293" t="s">
        <v>824</v>
      </c>
      <c r="D458" s="298" t="s">
        <v>824</v>
      </c>
      <c r="E458" s="263">
        <v>3852</v>
      </c>
      <c r="F458" s="266">
        <v>3621</v>
      </c>
      <c r="G458" s="266">
        <v>231</v>
      </c>
      <c r="H458" s="264">
        <v>5110</v>
      </c>
      <c r="I458" s="264">
        <v>4837</v>
      </c>
      <c r="J458" s="264">
        <v>273</v>
      </c>
      <c r="K458" s="264">
        <v>4739</v>
      </c>
      <c r="L458" s="264">
        <v>4396</v>
      </c>
      <c r="M458" s="264">
        <v>343</v>
      </c>
      <c r="N458" s="294">
        <v>0.93</v>
      </c>
      <c r="O458" s="266">
        <v>3852</v>
      </c>
      <c r="P458" s="266">
        <v>3621</v>
      </c>
      <c r="Q458" s="266">
        <v>231</v>
      </c>
      <c r="R458" s="267">
        <v>0.940031152647975</v>
      </c>
      <c r="S458" s="267">
        <v>0.940031152647975</v>
      </c>
      <c r="T458" s="267">
        <v>0.946575342465753</v>
      </c>
      <c r="U458" s="267">
        <v>0.927621861152142</v>
      </c>
      <c r="V458" s="295">
        <v>-0.00654418981777838</v>
      </c>
      <c r="W458" s="271">
        <v>29563</v>
      </c>
      <c r="X458" s="271">
        <v>27860</v>
      </c>
      <c r="Y458" s="271">
        <v>26262</v>
      </c>
      <c r="Z458" s="271">
        <v>25145</v>
      </c>
      <c r="AA458" s="268">
        <v>0.942394208977438</v>
      </c>
      <c r="AB458" s="268">
        <v>0.95746706267611</v>
      </c>
      <c r="AC458" s="295">
        <v>-0.015072853698672</v>
      </c>
    </row>
    <row r="459" spans="1:29">
      <c r="A459" s="297" t="s">
        <v>721</v>
      </c>
      <c r="B459" s="298" t="s">
        <v>3332</v>
      </c>
      <c r="C459" s="293" t="s">
        <v>825</v>
      </c>
      <c r="D459" s="298" t="s">
        <v>826</v>
      </c>
      <c r="E459" s="263">
        <v>3474</v>
      </c>
      <c r="F459" s="266">
        <v>3355</v>
      </c>
      <c r="G459" s="266">
        <v>119</v>
      </c>
      <c r="H459" s="264">
        <v>4255</v>
      </c>
      <c r="I459" s="264">
        <v>4072</v>
      </c>
      <c r="J459" s="264">
        <v>183</v>
      </c>
      <c r="K459" s="264">
        <v>4182</v>
      </c>
      <c r="L459" s="264">
        <v>4003</v>
      </c>
      <c r="M459" s="264">
        <v>179</v>
      </c>
      <c r="N459" s="294">
        <v>0.93</v>
      </c>
      <c r="O459" s="266">
        <v>3474</v>
      </c>
      <c r="P459" s="266">
        <v>3355</v>
      </c>
      <c r="Q459" s="266">
        <v>119</v>
      </c>
      <c r="R459" s="267">
        <v>0.965745538284398</v>
      </c>
      <c r="S459" s="267">
        <v>0.965745538284398</v>
      </c>
      <c r="T459" s="267">
        <v>0.956991774383079</v>
      </c>
      <c r="U459" s="267">
        <v>0.957197513151602</v>
      </c>
      <c r="V459" s="295">
        <v>0.00875376390131966</v>
      </c>
      <c r="W459" s="271">
        <v>24939</v>
      </c>
      <c r="X459" s="271">
        <v>23921</v>
      </c>
      <c r="Y459" s="271">
        <v>22364</v>
      </c>
      <c r="Z459" s="271">
        <v>21794</v>
      </c>
      <c r="AA459" s="268">
        <v>0.95918040017643</v>
      </c>
      <c r="AB459" s="268">
        <v>0.974512609551064</v>
      </c>
      <c r="AC459" s="295">
        <v>-0.0153322093746338</v>
      </c>
    </row>
    <row r="460" spans="1:29">
      <c r="A460" s="297" t="s">
        <v>721</v>
      </c>
      <c r="B460" s="298" t="s">
        <v>3333</v>
      </c>
      <c r="C460" s="293" t="s">
        <v>827</v>
      </c>
      <c r="D460" s="298" t="s">
        <v>828</v>
      </c>
      <c r="E460" s="263">
        <v>4990</v>
      </c>
      <c r="F460" s="266">
        <v>4692</v>
      </c>
      <c r="G460" s="266">
        <v>298</v>
      </c>
      <c r="H460" s="264">
        <v>5379</v>
      </c>
      <c r="I460" s="264">
        <v>5159</v>
      </c>
      <c r="J460" s="264">
        <v>220</v>
      </c>
      <c r="K460" s="264">
        <v>4238</v>
      </c>
      <c r="L460" s="264">
        <v>3994</v>
      </c>
      <c r="M460" s="264">
        <v>244</v>
      </c>
      <c r="N460" s="294">
        <v>0.93</v>
      </c>
      <c r="O460" s="266">
        <v>4990</v>
      </c>
      <c r="P460" s="266">
        <v>4692</v>
      </c>
      <c r="Q460" s="266">
        <v>298</v>
      </c>
      <c r="R460" s="267">
        <v>0.940280561122244</v>
      </c>
      <c r="S460" s="267">
        <v>0.940280561122244</v>
      </c>
      <c r="T460" s="267">
        <v>0.959100204498977</v>
      </c>
      <c r="U460" s="267">
        <v>0.942425672487022</v>
      </c>
      <c r="V460" s="295">
        <v>-0.018819643376733</v>
      </c>
      <c r="W460" s="271">
        <v>28738</v>
      </c>
      <c r="X460" s="271">
        <v>27452</v>
      </c>
      <c r="Y460" s="271">
        <v>24942</v>
      </c>
      <c r="Z460" s="271">
        <v>23919</v>
      </c>
      <c r="AA460" s="268">
        <v>0.955250887326884</v>
      </c>
      <c r="AB460" s="268">
        <v>0.958984844840029</v>
      </c>
      <c r="AC460" s="295">
        <v>-0.00373395751314465</v>
      </c>
    </row>
    <row r="461" spans="1:29">
      <c r="A461" s="297" t="s">
        <v>721</v>
      </c>
      <c r="B461" s="298" t="s">
        <v>3333</v>
      </c>
      <c r="C461" s="293" t="s">
        <v>829</v>
      </c>
      <c r="D461" s="298" t="s">
        <v>830</v>
      </c>
      <c r="E461" s="263">
        <v>9991</v>
      </c>
      <c r="F461" s="266">
        <v>9361</v>
      </c>
      <c r="G461" s="266">
        <v>630</v>
      </c>
      <c r="H461" s="264">
        <v>11374</v>
      </c>
      <c r="I461" s="264">
        <v>10867</v>
      </c>
      <c r="J461" s="264">
        <v>507</v>
      </c>
      <c r="K461" s="264">
        <v>8229</v>
      </c>
      <c r="L461" s="264">
        <v>7820</v>
      </c>
      <c r="M461" s="264">
        <v>409</v>
      </c>
      <c r="N461" s="294">
        <v>0.93</v>
      </c>
      <c r="O461" s="266">
        <v>9991</v>
      </c>
      <c r="P461" s="266">
        <v>9361</v>
      </c>
      <c r="Q461" s="266">
        <v>630</v>
      </c>
      <c r="R461" s="267">
        <v>0.936943248924032</v>
      </c>
      <c r="S461" s="267">
        <v>0.936943248924032</v>
      </c>
      <c r="T461" s="267">
        <v>0.955424652716722</v>
      </c>
      <c r="U461" s="267">
        <v>0.950297727548912</v>
      </c>
      <c r="V461" s="295">
        <v>-0.0184814037926908</v>
      </c>
      <c r="W461" s="271">
        <v>59917</v>
      </c>
      <c r="X461" s="271">
        <v>57180</v>
      </c>
      <c r="Y461" s="271">
        <v>56843</v>
      </c>
      <c r="Z461" s="271">
        <v>54172</v>
      </c>
      <c r="AA461" s="268">
        <v>0.954320142864296</v>
      </c>
      <c r="AB461" s="268">
        <v>0.953010924828035</v>
      </c>
      <c r="AC461" s="295">
        <v>0.0013092180362605</v>
      </c>
    </row>
    <row r="462" spans="1:29">
      <c r="A462" s="297" t="s">
        <v>721</v>
      </c>
      <c r="B462" s="298" t="s">
        <v>3333</v>
      </c>
      <c r="C462" s="293" t="s">
        <v>831</v>
      </c>
      <c r="D462" s="298" t="s">
        <v>832</v>
      </c>
      <c r="E462" s="263">
        <v>5110</v>
      </c>
      <c r="F462" s="266">
        <v>4953</v>
      </c>
      <c r="G462" s="266">
        <v>157</v>
      </c>
      <c r="H462" s="264">
        <v>6310</v>
      </c>
      <c r="I462" s="264">
        <v>6087</v>
      </c>
      <c r="J462" s="264">
        <v>223</v>
      </c>
      <c r="K462" s="264">
        <v>2231</v>
      </c>
      <c r="L462" s="264">
        <v>2120</v>
      </c>
      <c r="M462" s="264">
        <v>111</v>
      </c>
      <c r="N462" s="294">
        <v>0.93</v>
      </c>
      <c r="O462" s="266">
        <v>5110</v>
      </c>
      <c r="P462" s="266">
        <v>4953</v>
      </c>
      <c r="Q462" s="266">
        <v>157</v>
      </c>
      <c r="R462" s="267">
        <v>0.969275929549902</v>
      </c>
      <c r="S462" s="267">
        <v>0.969275929549902</v>
      </c>
      <c r="T462" s="267">
        <v>0.964659270998415</v>
      </c>
      <c r="U462" s="267">
        <v>0.950246526221425</v>
      </c>
      <c r="V462" s="295">
        <v>0.00461665855148696</v>
      </c>
      <c r="W462" s="271">
        <v>31392</v>
      </c>
      <c r="X462" s="271">
        <v>30396</v>
      </c>
      <c r="Y462" s="271">
        <v>31388</v>
      </c>
      <c r="Z462" s="271">
        <v>30606</v>
      </c>
      <c r="AA462" s="268">
        <v>0.968272171253823</v>
      </c>
      <c r="AB462" s="268">
        <v>0.975086020135083</v>
      </c>
      <c r="AC462" s="295">
        <v>-0.00681384888126091</v>
      </c>
    </row>
    <row r="463" spans="1:29">
      <c r="A463" s="297" t="s">
        <v>721</v>
      </c>
      <c r="B463" s="298" t="s">
        <v>3333</v>
      </c>
      <c r="C463" s="293" t="s">
        <v>833</v>
      </c>
      <c r="D463" s="298" t="s">
        <v>834</v>
      </c>
      <c r="E463" s="263">
        <v>3876</v>
      </c>
      <c r="F463" s="266">
        <v>3681</v>
      </c>
      <c r="G463" s="266">
        <v>195</v>
      </c>
      <c r="H463" s="264">
        <v>4212</v>
      </c>
      <c r="I463" s="264">
        <v>4002</v>
      </c>
      <c r="J463" s="264">
        <v>210</v>
      </c>
      <c r="K463" s="264">
        <v>3183</v>
      </c>
      <c r="L463" s="264">
        <v>3077</v>
      </c>
      <c r="M463" s="264">
        <v>106</v>
      </c>
      <c r="N463" s="294">
        <v>0.93</v>
      </c>
      <c r="O463" s="266">
        <v>3876</v>
      </c>
      <c r="P463" s="266">
        <v>3681</v>
      </c>
      <c r="Q463" s="266">
        <v>195</v>
      </c>
      <c r="R463" s="267">
        <v>0.94969040247678</v>
      </c>
      <c r="S463" s="267">
        <v>0.94969040247678</v>
      </c>
      <c r="T463" s="267">
        <v>0.95014245014245</v>
      </c>
      <c r="U463" s="267">
        <v>0.96669808356896</v>
      </c>
      <c r="V463" s="295">
        <v>-0.000452047665669975</v>
      </c>
      <c r="W463" s="271">
        <v>22479</v>
      </c>
      <c r="X463" s="271">
        <v>21586</v>
      </c>
      <c r="Y463" s="271">
        <v>20912</v>
      </c>
      <c r="Z463" s="271">
        <v>20398</v>
      </c>
      <c r="AA463" s="268">
        <v>0.960274033542417</v>
      </c>
      <c r="AB463" s="268">
        <v>0.975420811017598</v>
      </c>
      <c r="AC463" s="295">
        <v>-0.0151467774751802</v>
      </c>
    </row>
    <row r="464" spans="1:29">
      <c r="A464" s="297" t="s">
        <v>721</v>
      </c>
      <c r="B464" s="298" t="s">
        <v>3333</v>
      </c>
      <c r="C464" s="293" t="s">
        <v>835</v>
      </c>
      <c r="D464" s="298" t="s">
        <v>836</v>
      </c>
      <c r="E464" s="263">
        <v>5760</v>
      </c>
      <c r="F464" s="266">
        <v>5358</v>
      </c>
      <c r="G464" s="266">
        <v>402</v>
      </c>
      <c r="H464" s="264">
        <v>6272</v>
      </c>
      <c r="I464" s="264">
        <v>5878</v>
      </c>
      <c r="J464" s="264">
        <v>394</v>
      </c>
      <c r="K464" s="264">
        <v>5166</v>
      </c>
      <c r="L464" s="264">
        <v>4858</v>
      </c>
      <c r="M464" s="264">
        <v>308</v>
      </c>
      <c r="N464" s="294">
        <v>0.93</v>
      </c>
      <c r="O464" s="266">
        <v>5760</v>
      </c>
      <c r="P464" s="266">
        <v>5358</v>
      </c>
      <c r="Q464" s="266">
        <v>402</v>
      </c>
      <c r="R464" s="267">
        <v>0.930208333333333</v>
      </c>
      <c r="S464" s="267">
        <v>0.930208333333333</v>
      </c>
      <c r="T464" s="267">
        <v>0.93718112244898</v>
      </c>
      <c r="U464" s="267">
        <v>0.940379403794038</v>
      </c>
      <c r="V464" s="295">
        <v>-0.00697278911564625</v>
      </c>
      <c r="W464" s="271">
        <v>33928</v>
      </c>
      <c r="X464" s="271">
        <v>31884</v>
      </c>
      <c r="Y464" s="271">
        <v>28423</v>
      </c>
      <c r="Z464" s="271">
        <v>26825</v>
      </c>
      <c r="AA464" s="268">
        <v>0.93975477481726</v>
      </c>
      <c r="AB464" s="268">
        <v>0.94377792632727</v>
      </c>
      <c r="AC464" s="295">
        <v>-0.00402315151001009</v>
      </c>
    </row>
    <row r="465" spans="1:29">
      <c r="A465" s="297" t="s">
        <v>721</v>
      </c>
      <c r="B465" s="298" t="s">
        <v>3333</v>
      </c>
      <c r="C465" s="293" t="s">
        <v>837</v>
      </c>
      <c r="D465" s="298" t="s">
        <v>838</v>
      </c>
      <c r="E465" s="263">
        <v>5744</v>
      </c>
      <c r="F465" s="266">
        <v>5410</v>
      </c>
      <c r="G465" s="266">
        <v>334</v>
      </c>
      <c r="H465" s="264">
        <v>6918</v>
      </c>
      <c r="I465" s="264">
        <v>6605</v>
      </c>
      <c r="J465" s="264">
        <v>313</v>
      </c>
      <c r="K465" s="264">
        <v>4633</v>
      </c>
      <c r="L465" s="264">
        <v>4390</v>
      </c>
      <c r="M465" s="264">
        <v>243</v>
      </c>
      <c r="N465" s="294">
        <v>0.93</v>
      </c>
      <c r="O465" s="266">
        <v>5744</v>
      </c>
      <c r="P465" s="266">
        <v>5410</v>
      </c>
      <c r="Q465" s="266">
        <v>334</v>
      </c>
      <c r="R465" s="267">
        <v>0.941852367688022</v>
      </c>
      <c r="S465" s="267">
        <v>0.941852367688022</v>
      </c>
      <c r="T465" s="267">
        <v>0.9547557097427</v>
      </c>
      <c r="U465" s="267">
        <v>0.947550183466436</v>
      </c>
      <c r="V465" s="295">
        <v>-0.0129033420546779</v>
      </c>
      <c r="W465" s="271">
        <v>35694</v>
      </c>
      <c r="X465" s="271">
        <v>33918</v>
      </c>
      <c r="Y465" s="271">
        <v>35777</v>
      </c>
      <c r="Z465" s="271">
        <v>34184</v>
      </c>
      <c r="AA465" s="268">
        <v>0.950243738443436</v>
      </c>
      <c r="AB465" s="268">
        <v>0.955474187327054</v>
      </c>
      <c r="AC465" s="295">
        <v>-0.00523044888361779</v>
      </c>
    </row>
    <row r="466" spans="1:29">
      <c r="A466" s="297" t="s">
        <v>721</v>
      </c>
      <c r="B466" s="298" t="s">
        <v>3333</v>
      </c>
      <c r="C466" s="293" t="s">
        <v>839</v>
      </c>
      <c r="D466" s="298" t="s">
        <v>840</v>
      </c>
      <c r="E466" s="263">
        <v>4665</v>
      </c>
      <c r="F466" s="266">
        <v>4525</v>
      </c>
      <c r="G466" s="266">
        <v>140</v>
      </c>
      <c r="H466" s="264">
        <v>5791</v>
      </c>
      <c r="I466" s="264">
        <v>5586</v>
      </c>
      <c r="J466" s="264">
        <v>205</v>
      </c>
      <c r="K466" s="264">
        <v>2038</v>
      </c>
      <c r="L466" s="264">
        <v>1946</v>
      </c>
      <c r="M466" s="264">
        <v>92</v>
      </c>
      <c r="N466" s="294">
        <v>0.93</v>
      </c>
      <c r="O466" s="266">
        <v>4665</v>
      </c>
      <c r="P466" s="266">
        <v>4525</v>
      </c>
      <c r="Q466" s="266">
        <v>140</v>
      </c>
      <c r="R466" s="267">
        <v>0.969989281886388</v>
      </c>
      <c r="S466" s="267">
        <v>0.969989281886388</v>
      </c>
      <c r="T466" s="267">
        <v>0.964600241754447</v>
      </c>
      <c r="U466" s="267">
        <v>0.954857703631011</v>
      </c>
      <c r="V466" s="295">
        <v>0.00538904013194141</v>
      </c>
      <c r="W466" s="271">
        <v>28458</v>
      </c>
      <c r="X466" s="271">
        <v>27620</v>
      </c>
      <c r="Y466" s="271">
        <v>27036</v>
      </c>
      <c r="Z466" s="271">
        <v>26644</v>
      </c>
      <c r="AA466" s="268">
        <v>0.970553095790287</v>
      </c>
      <c r="AB466" s="268">
        <v>0.985500813729842</v>
      </c>
      <c r="AC466" s="295">
        <v>-0.0149477179395542</v>
      </c>
    </row>
    <row r="467" spans="1:29">
      <c r="A467" s="297" t="s">
        <v>721</v>
      </c>
      <c r="B467" s="298" t="s">
        <v>3333</v>
      </c>
      <c r="C467" s="293" t="s">
        <v>841</v>
      </c>
      <c r="D467" s="298" t="s">
        <v>842</v>
      </c>
      <c r="E467" s="263">
        <v>10694</v>
      </c>
      <c r="F467" s="266">
        <v>10178</v>
      </c>
      <c r="G467" s="266">
        <v>516</v>
      </c>
      <c r="H467" s="264">
        <v>11534</v>
      </c>
      <c r="I467" s="264">
        <v>10971</v>
      </c>
      <c r="J467" s="264">
        <v>563</v>
      </c>
      <c r="K467" s="264">
        <v>9277</v>
      </c>
      <c r="L467" s="264">
        <v>8857</v>
      </c>
      <c r="M467" s="264">
        <v>420</v>
      </c>
      <c r="N467" s="294">
        <v>0.93</v>
      </c>
      <c r="O467" s="266">
        <v>10694</v>
      </c>
      <c r="P467" s="266">
        <v>10178</v>
      </c>
      <c r="Q467" s="266">
        <v>516</v>
      </c>
      <c r="R467" s="267">
        <v>0.951748644099495</v>
      </c>
      <c r="S467" s="267">
        <v>0.951748644099495</v>
      </c>
      <c r="T467" s="267">
        <v>0.951187792613144</v>
      </c>
      <c r="U467" s="267">
        <v>0.95472674355934</v>
      </c>
      <c r="V467" s="295">
        <v>0.00056085148635121</v>
      </c>
      <c r="W467" s="271">
        <v>62152</v>
      </c>
      <c r="X467" s="271">
        <v>59289</v>
      </c>
      <c r="Y467" s="271">
        <v>53236</v>
      </c>
      <c r="Z467" s="271">
        <v>51150</v>
      </c>
      <c r="AA467" s="268">
        <v>0.953935512936028</v>
      </c>
      <c r="AB467" s="268">
        <v>0.960815989180254</v>
      </c>
      <c r="AC467" s="295">
        <v>-0.00688047624422616</v>
      </c>
    </row>
    <row r="468" spans="1:29">
      <c r="A468" s="297" t="s">
        <v>721</v>
      </c>
      <c r="B468" s="298" t="s">
        <v>3333</v>
      </c>
      <c r="C468" s="293" t="s">
        <v>843</v>
      </c>
      <c r="D468" s="298" t="s">
        <v>844</v>
      </c>
      <c r="E468" s="263">
        <v>5134</v>
      </c>
      <c r="F468" s="266">
        <v>4813</v>
      </c>
      <c r="G468" s="266">
        <v>321</v>
      </c>
      <c r="H468" s="264">
        <v>5882</v>
      </c>
      <c r="I468" s="264">
        <v>5526</v>
      </c>
      <c r="J468" s="264">
        <v>356</v>
      </c>
      <c r="K468" s="264">
        <v>4450</v>
      </c>
      <c r="L468" s="264">
        <v>4088</v>
      </c>
      <c r="M468" s="264">
        <v>362</v>
      </c>
      <c r="N468" s="294">
        <v>0.93</v>
      </c>
      <c r="O468" s="266">
        <v>5134</v>
      </c>
      <c r="P468" s="266">
        <v>4813</v>
      </c>
      <c r="Q468" s="266">
        <v>321</v>
      </c>
      <c r="R468" s="267">
        <v>0.937475652512661</v>
      </c>
      <c r="S468" s="267">
        <v>0.937475652512661</v>
      </c>
      <c r="T468" s="267">
        <v>0.939476368582115</v>
      </c>
      <c r="U468" s="267">
        <v>0.918651685393258</v>
      </c>
      <c r="V468" s="295">
        <v>-0.00200071606945418</v>
      </c>
      <c r="W468" s="271">
        <v>30979</v>
      </c>
      <c r="X468" s="271">
        <v>29056</v>
      </c>
      <c r="Y468" s="271">
        <v>29052</v>
      </c>
      <c r="Z468" s="271">
        <v>27451</v>
      </c>
      <c r="AA468" s="268">
        <v>0.937925691597534</v>
      </c>
      <c r="AB468" s="268">
        <v>0.944891917940245</v>
      </c>
      <c r="AC468" s="295">
        <v>-0.00696622634271127</v>
      </c>
    </row>
    <row r="469" spans="1:29">
      <c r="A469" s="297" t="s">
        <v>721</v>
      </c>
      <c r="B469" s="298" t="s">
        <v>3333</v>
      </c>
      <c r="C469" s="293" t="s">
        <v>845</v>
      </c>
      <c r="D469" s="298" t="s">
        <v>846</v>
      </c>
      <c r="E469" s="263">
        <v>7406</v>
      </c>
      <c r="F469" s="266">
        <v>6875</v>
      </c>
      <c r="G469" s="266">
        <v>531</v>
      </c>
      <c r="H469" s="264">
        <v>8492</v>
      </c>
      <c r="I469" s="264">
        <v>7874</v>
      </c>
      <c r="J469" s="264">
        <v>618</v>
      </c>
      <c r="K469" s="264">
        <v>6465</v>
      </c>
      <c r="L469" s="264">
        <v>6060</v>
      </c>
      <c r="M469" s="264">
        <v>405</v>
      </c>
      <c r="N469" s="294">
        <v>0.93</v>
      </c>
      <c r="O469" s="266">
        <v>7406</v>
      </c>
      <c r="P469" s="266">
        <v>6875</v>
      </c>
      <c r="Q469" s="266">
        <v>531</v>
      </c>
      <c r="R469" s="267">
        <v>0.92830137726168</v>
      </c>
      <c r="S469" s="267">
        <v>0.92830137726168</v>
      </c>
      <c r="T469" s="267">
        <v>0.927225624116816</v>
      </c>
      <c r="U469" s="267">
        <v>0.937354988399072</v>
      </c>
      <c r="V469" s="295">
        <v>0.00107575314486386</v>
      </c>
      <c r="W469" s="271">
        <v>44475</v>
      </c>
      <c r="X469" s="271">
        <v>41188</v>
      </c>
      <c r="Y469" s="271">
        <v>38627</v>
      </c>
      <c r="Z469" s="271">
        <v>36635</v>
      </c>
      <c r="AA469" s="268">
        <v>0.926093310848791</v>
      </c>
      <c r="AB469" s="268">
        <v>0.948429854764802</v>
      </c>
      <c r="AC469" s="295">
        <v>-0.0223365439160104</v>
      </c>
    </row>
    <row r="470" spans="1:29">
      <c r="A470" s="297" t="s">
        <v>721</v>
      </c>
      <c r="B470" s="298" t="s">
        <v>3333</v>
      </c>
      <c r="C470" s="293" t="s">
        <v>847</v>
      </c>
      <c r="D470" s="298" t="s">
        <v>848</v>
      </c>
      <c r="E470" s="263">
        <v>6155</v>
      </c>
      <c r="F470" s="266">
        <v>5665</v>
      </c>
      <c r="G470" s="266">
        <v>490</v>
      </c>
      <c r="H470" s="264">
        <v>6897</v>
      </c>
      <c r="I470" s="264">
        <v>6414</v>
      </c>
      <c r="J470" s="264">
        <v>483</v>
      </c>
      <c r="K470" s="264">
        <v>4921</v>
      </c>
      <c r="L470" s="264">
        <v>4396</v>
      </c>
      <c r="M470" s="264">
        <v>525</v>
      </c>
      <c r="N470" s="294">
        <v>0.93</v>
      </c>
      <c r="O470" s="266">
        <v>6155</v>
      </c>
      <c r="P470" s="266">
        <v>5665</v>
      </c>
      <c r="Q470" s="266">
        <v>490</v>
      </c>
      <c r="R470" s="267">
        <v>0.920389926888708</v>
      </c>
      <c r="S470" s="267">
        <v>0.920389926888708</v>
      </c>
      <c r="T470" s="267">
        <v>0.929969551979121</v>
      </c>
      <c r="U470" s="267">
        <v>0.893314366998578</v>
      </c>
      <c r="V470" s="295">
        <v>-0.00957962509041299</v>
      </c>
      <c r="W470" s="271">
        <v>35404</v>
      </c>
      <c r="X470" s="271">
        <v>31637</v>
      </c>
      <c r="Y470" s="271">
        <v>31763</v>
      </c>
      <c r="Z470" s="271">
        <v>28216</v>
      </c>
      <c r="AA470" s="268">
        <v>0.893599593266298</v>
      </c>
      <c r="AB470" s="268">
        <v>0.888329188048988</v>
      </c>
      <c r="AC470" s="295">
        <v>0.0052704052173097</v>
      </c>
    </row>
    <row r="471" spans="1:29">
      <c r="A471" s="297" t="s">
        <v>721</v>
      </c>
      <c r="B471" s="298" t="s">
        <v>3333</v>
      </c>
      <c r="C471" s="293" t="s">
        <v>849</v>
      </c>
      <c r="D471" s="298" t="s">
        <v>850</v>
      </c>
      <c r="E471" s="263">
        <v>7256</v>
      </c>
      <c r="F471" s="266">
        <v>6559</v>
      </c>
      <c r="G471" s="266">
        <v>697</v>
      </c>
      <c r="H471" s="264">
        <v>8280</v>
      </c>
      <c r="I471" s="264">
        <v>7499</v>
      </c>
      <c r="J471" s="264">
        <v>781</v>
      </c>
      <c r="K471" s="264">
        <v>6467</v>
      </c>
      <c r="L471" s="264">
        <v>5931</v>
      </c>
      <c r="M471" s="264">
        <v>536</v>
      </c>
      <c r="N471" s="294">
        <v>0.93</v>
      </c>
      <c r="O471" s="266">
        <v>7256</v>
      </c>
      <c r="P471" s="266">
        <v>6559</v>
      </c>
      <c r="Q471" s="266">
        <v>697</v>
      </c>
      <c r="R471" s="267">
        <v>0.903941565600882</v>
      </c>
      <c r="S471" s="267">
        <v>0.903941565600882</v>
      </c>
      <c r="T471" s="267">
        <v>0.905676328502415</v>
      </c>
      <c r="U471" s="267">
        <v>0.917117674346683</v>
      </c>
      <c r="V471" s="295">
        <v>-0.0017347629015334</v>
      </c>
      <c r="W471" s="271">
        <v>43821</v>
      </c>
      <c r="X471" s="271">
        <v>40030</v>
      </c>
      <c r="Y471" s="271">
        <v>38481</v>
      </c>
      <c r="Z471" s="271">
        <v>35812</v>
      </c>
      <c r="AA471" s="268">
        <v>0.91348896647726</v>
      </c>
      <c r="AB471" s="268">
        <v>0.930641095605624</v>
      </c>
      <c r="AC471" s="295">
        <v>-0.0171521291283638</v>
      </c>
    </row>
    <row r="472" spans="1:29">
      <c r="A472" s="297" t="s">
        <v>721</v>
      </c>
      <c r="B472" s="298" t="s">
        <v>3333</v>
      </c>
      <c r="C472" s="293" t="s">
        <v>851</v>
      </c>
      <c r="D472" s="298" t="s">
        <v>851</v>
      </c>
      <c r="E472" s="263">
        <v>7775</v>
      </c>
      <c r="F472" s="266">
        <v>7464</v>
      </c>
      <c r="G472" s="266">
        <v>311</v>
      </c>
      <c r="H472" s="264">
        <v>8150</v>
      </c>
      <c r="I472" s="264">
        <v>7784</v>
      </c>
      <c r="J472" s="264">
        <v>366</v>
      </c>
      <c r="K472" s="264">
        <v>6067</v>
      </c>
      <c r="L472" s="264">
        <v>5798</v>
      </c>
      <c r="M472" s="264">
        <v>269</v>
      </c>
      <c r="N472" s="294">
        <v>0.93</v>
      </c>
      <c r="O472" s="266">
        <v>7775</v>
      </c>
      <c r="P472" s="266">
        <v>7464</v>
      </c>
      <c r="Q472" s="266">
        <v>311</v>
      </c>
      <c r="R472" s="267">
        <v>0.96</v>
      </c>
      <c r="S472" s="267">
        <v>0.96</v>
      </c>
      <c r="T472" s="267">
        <v>0.955092024539877</v>
      </c>
      <c r="U472" s="267">
        <v>0.955661776825449</v>
      </c>
      <c r="V472" s="295">
        <v>0.00490797546012267</v>
      </c>
      <c r="W472" s="271">
        <v>42701</v>
      </c>
      <c r="X472" s="271">
        <v>40754</v>
      </c>
      <c r="Y472" s="271">
        <v>38249</v>
      </c>
      <c r="Z472" s="271">
        <v>36662</v>
      </c>
      <c r="AA472" s="268">
        <v>0.954403878129318</v>
      </c>
      <c r="AB472" s="268">
        <v>0.958508719182201</v>
      </c>
      <c r="AC472" s="295">
        <v>-0.004104841052883</v>
      </c>
    </row>
    <row r="473" spans="1:29">
      <c r="A473" s="297" t="s">
        <v>721</v>
      </c>
      <c r="B473" s="298" t="s">
        <v>3333</v>
      </c>
      <c r="C473" s="293" t="s">
        <v>852</v>
      </c>
      <c r="D473" s="298" t="s">
        <v>853</v>
      </c>
      <c r="E473" s="263">
        <v>8020</v>
      </c>
      <c r="F473" s="266">
        <v>7630</v>
      </c>
      <c r="G473" s="266">
        <v>390</v>
      </c>
      <c r="H473" s="264">
        <v>8757</v>
      </c>
      <c r="I473" s="264">
        <v>8315</v>
      </c>
      <c r="J473" s="264">
        <v>442</v>
      </c>
      <c r="K473" s="264">
        <v>7253</v>
      </c>
      <c r="L473" s="264">
        <v>6736</v>
      </c>
      <c r="M473" s="264">
        <v>517</v>
      </c>
      <c r="N473" s="294">
        <v>0.93</v>
      </c>
      <c r="O473" s="266">
        <v>8020</v>
      </c>
      <c r="P473" s="266">
        <v>7630</v>
      </c>
      <c r="Q473" s="266">
        <v>390</v>
      </c>
      <c r="R473" s="267">
        <v>0.951371571072319</v>
      </c>
      <c r="S473" s="267">
        <v>0.951371571072319</v>
      </c>
      <c r="T473" s="267">
        <v>0.949526093410985</v>
      </c>
      <c r="U473" s="267">
        <v>0.928719150696264</v>
      </c>
      <c r="V473" s="295">
        <v>0.00184547766133369</v>
      </c>
      <c r="W473" s="271">
        <v>46506</v>
      </c>
      <c r="X473" s="271">
        <v>44098</v>
      </c>
      <c r="Y473" s="271">
        <v>38957</v>
      </c>
      <c r="Z473" s="271">
        <v>37604</v>
      </c>
      <c r="AA473" s="268">
        <v>0.948221734829914</v>
      </c>
      <c r="AB473" s="268">
        <v>0.965269399594425</v>
      </c>
      <c r="AC473" s="295">
        <v>-0.0170476647645101</v>
      </c>
    </row>
    <row r="474" spans="1:29">
      <c r="A474" s="297" t="s">
        <v>721</v>
      </c>
      <c r="B474" s="298" t="s">
        <v>3333</v>
      </c>
      <c r="C474" s="293" t="s">
        <v>854</v>
      </c>
      <c r="D474" s="298" t="s">
        <v>855</v>
      </c>
      <c r="E474" s="263">
        <v>7022</v>
      </c>
      <c r="F474" s="266">
        <v>5947</v>
      </c>
      <c r="G474" s="266">
        <v>1075</v>
      </c>
      <c r="H474" s="264">
        <v>8186</v>
      </c>
      <c r="I474" s="264">
        <v>7035</v>
      </c>
      <c r="J474" s="264">
        <v>1151</v>
      </c>
      <c r="K474" s="264">
        <v>6341</v>
      </c>
      <c r="L474" s="264">
        <v>5770</v>
      </c>
      <c r="M474" s="264">
        <v>571</v>
      </c>
      <c r="N474" s="294">
        <v>0.93</v>
      </c>
      <c r="O474" s="266">
        <v>7022</v>
      </c>
      <c r="P474" s="266">
        <v>5947</v>
      </c>
      <c r="Q474" s="266">
        <v>1075</v>
      </c>
      <c r="R474" s="267">
        <v>0.846909712332669</v>
      </c>
      <c r="S474" s="267">
        <v>0.846909712332669</v>
      </c>
      <c r="T474" s="267">
        <v>0.859394087466406</v>
      </c>
      <c r="U474" s="267">
        <v>0.909951111812017</v>
      </c>
      <c r="V474" s="295">
        <v>-0.0124843751337373</v>
      </c>
      <c r="W474" s="271">
        <v>42143</v>
      </c>
      <c r="X474" s="271">
        <v>36476</v>
      </c>
      <c r="Y474" s="271">
        <v>35643</v>
      </c>
      <c r="Z474" s="271">
        <v>30844</v>
      </c>
      <c r="AA474" s="268">
        <v>0.865529269392307</v>
      </c>
      <c r="AB474" s="268">
        <v>0.865359257077126</v>
      </c>
      <c r="AC474" s="295">
        <v>0.000170012315181212</v>
      </c>
    </row>
    <row r="475" spans="1:29">
      <c r="A475" s="297" t="s">
        <v>721</v>
      </c>
      <c r="B475" s="298" t="s">
        <v>3333</v>
      </c>
      <c r="C475" s="293" t="s">
        <v>856</v>
      </c>
      <c r="D475" s="298" t="s">
        <v>857</v>
      </c>
      <c r="E475" s="263">
        <v>9355</v>
      </c>
      <c r="F475" s="266">
        <v>8936</v>
      </c>
      <c r="G475" s="266">
        <v>419</v>
      </c>
      <c r="H475" s="264">
        <v>10680</v>
      </c>
      <c r="I475" s="264">
        <v>10230</v>
      </c>
      <c r="J475" s="264">
        <v>450</v>
      </c>
      <c r="K475" s="264">
        <v>7577</v>
      </c>
      <c r="L475" s="264">
        <v>7267</v>
      </c>
      <c r="M475" s="264">
        <v>310</v>
      </c>
      <c r="N475" s="294">
        <v>0.93</v>
      </c>
      <c r="O475" s="266">
        <v>9355</v>
      </c>
      <c r="P475" s="266">
        <v>8936</v>
      </c>
      <c r="Q475" s="266">
        <v>419</v>
      </c>
      <c r="R475" s="267">
        <v>0.955211117049706</v>
      </c>
      <c r="S475" s="267">
        <v>0.955211117049706</v>
      </c>
      <c r="T475" s="267">
        <v>0.957865168539326</v>
      </c>
      <c r="U475" s="267">
        <v>0.959086709779596</v>
      </c>
      <c r="V475" s="295">
        <v>-0.00265405148961972</v>
      </c>
      <c r="W475" s="271">
        <v>57242</v>
      </c>
      <c r="X475" s="271">
        <v>54913</v>
      </c>
      <c r="Y475" s="271">
        <v>56001</v>
      </c>
      <c r="Z475" s="271">
        <v>53639</v>
      </c>
      <c r="AA475" s="268">
        <v>0.959313091785752</v>
      </c>
      <c r="AB475" s="268">
        <v>0.957822181746754</v>
      </c>
      <c r="AC475" s="295">
        <v>0.00149091003899726</v>
      </c>
    </row>
    <row r="476" spans="1:29">
      <c r="A476" s="297" t="s">
        <v>721</v>
      </c>
      <c r="B476" s="298" t="s">
        <v>3333</v>
      </c>
      <c r="C476" s="293" t="s">
        <v>858</v>
      </c>
      <c r="D476" s="298" t="s">
        <v>858</v>
      </c>
      <c r="E476" s="263">
        <v>1750</v>
      </c>
      <c r="F476" s="266">
        <v>1717</v>
      </c>
      <c r="G476" s="266">
        <v>33</v>
      </c>
      <c r="H476" s="264">
        <v>2155</v>
      </c>
      <c r="I476" s="264">
        <v>2134</v>
      </c>
      <c r="J476" s="264">
        <v>21</v>
      </c>
      <c r="K476" s="264">
        <v>713</v>
      </c>
      <c r="L476" s="264">
        <v>706</v>
      </c>
      <c r="M476" s="264">
        <v>7</v>
      </c>
      <c r="N476" s="294">
        <v>0.93</v>
      </c>
      <c r="O476" s="266">
        <v>1750</v>
      </c>
      <c r="P476" s="266">
        <v>1717</v>
      </c>
      <c r="Q476" s="266">
        <v>33</v>
      </c>
      <c r="R476" s="267">
        <v>0.981142857142857</v>
      </c>
      <c r="S476" s="267">
        <v>0.981142857142857</v>
      </c>
      <c r="T476" s="267">
        <v>0.990255220417633</v>
      </c>
      <c r="U476" s="267">
        <v>0.990182328190743</v>
      </c>
      <c r="V476" s="295">
        <v>-0.00911236327477627</v>
      </c>
      <c r="W476" s="271">
        <v>10916</v>
      </c>
      <c r="X476" s="271">
        <v>10806</v>
      </c>
      <c r="Y476" s="271">
        <v>10429</v>
      </c>
      <c r="Z476" s="271">
        <v>10362</v>
      </c>
      <c r="AA476" s="268">
        <v>0.989923048735801</v>
      </c>
      <c r="AB476" s="268">
        <v>0.993575606481925</v>
      </c>
      <c r="AC476" s="295">
        <v>-0.00365255774612483</v>
      </c>
    </row>
    <row r="477" spans="1:29">
      <c r="A477" s="297" t="s">
        <v>721</v>
      </c>
      <c r="B477" s="298" t="s">
        <v>3333</v>
      </c>
      <c r="C477" s="293" t="s">
        <v>859</v>
      </c>
      <c r="D477" s="298" t="s">
        <v>860</v>
      </c>
      <c r="E477" s="263">
        <v>7152</v>
      </c>
      <c r="F477" s="266">
        <v>6571</v>
      </c>
      <c r="G477" s="266">
        <v>581</v>
      </c>
      <c r="H477" s="264">
        <v>7567</v>
      </c>
      <c r="I477" s="264">
        <v>7112</v>
      </c>
      <c r="J477" s="264">
        <v>455</v>
      </c>
      <c r="K477" s="264">
        <v>6129</v>
      </c>
      <c r="L477" s="264">
        <v>5696</v>
      </c>
      <c r="M477" s="264">
        <v>433</v>
      </c>
      <c r="N477" s="294">
        <v>0.93</v>
      </c>
      <c r="O477" s="266">
        <v>7152</v>
      </c>
      <c r="P477" s="266">
        <v>6571</v>
      </c>
      <c r="Q477" s="266">
        <v>581</v>
      </c>
      <c r="R477" s="267">
        <v>0.918763982102908</v>
      </c>
      <c r="S477" s="267">
        <v>0.918763982102908</v>
      </c>
      <c r="T477" s="267">
        <v>0.939870490286771</v>
      </c>
      <c r="U477" s="267">
        <v>0.929352259748735</v>
      </c>
      <c r="V477" s="295">
        <v>-0.0211065081838632</v>
      </c>
      <c r="W477" s="271">
        <v>41805</v>
      </c>
      <c r="X477" s="271">
        <v>38553</v>
      </c>
      <c r="Y477" s="271">
        <v>39064</v>
      </c>
      <c r="Z477" s="271">
        <v>35805</v>
      </c>
      <c r="AA477" s="268">
        <v>0.922210261930391</v>
      </c>
      <c r="AB477" s="268">
        <v>0.916572803604342</v>
      </c>
      <c r="AC477" s="295">
        <v>0.00563745832604956</v>
      </c>
    </row>
    <row r="478" spans="1:29">
      <c r="A478" s="297" t="s">
        <v>721</v>
      </c>
      <c r="B478" s="298" t="s">
        <v>3333</v>
      </c>
      <c r="C478" s="293" t="s">
        <v>861</v>
      </c>
      <c r="D478" s="298" t="s">
        <v>862</v>
      </c>
      <c r="E478" s="263">
        <v>7623</v>
      </c>
      <c r="F478" s="266">
        <v>7299</v>
      </c>
      <c r="G478" s="266">
        <v>324</v>
      </c>
      <c r="H478" s="264">
        <v>8369</v>
      </c>
      <c r="I478" s="264">
        <v>8019</v>
      </c>
      <c r="J478" s="264">
        <v>350</v>
      </c>
      <c r="K478" s="264">
        <v>6345</v>
      </c>
      <c r="L478" s="264">
        <v>6075</v>
      </c>
      <c r="M478" s="264">
        <v>270</v>
      </c>
      <c r="N478" s="294">
        <v>0.93</v>
      </c>
      <c r="O478" s="266">
        <v>7623</v>
      </c>
      <c r="P478" s="266">
        <v>7299</v>
      </c>
      <c r="Q478" s="266">
        <v>324</v>
      </c>
      <c r="R478" s="267">
        <v>0.957497048406139</v>
      </c>
      <c r="S478" s="267">
        <v>0.957497048406139</v>
      </c>
      <c r="T478" s="267">
        <v>0.958178993906082</v>
      </c>
      <c r="U478" s="267">
        <v>0.957446808510638</v>
      </c>
      <c r="V478" s="295">
        <v>-0.000681945499942604</v>
      </c>
      <c r="W478" s="271">
        <v>43797</v>
      </c>
      <c r="X478" s="271">
        <v>42035</v>
      </c>
      <c r="Y478" s="271">
        <v>38579</v>
      </c>
      <c r="Z478" s="271">
        <v>37361</v>
      </c>
      <c r="AA478" s="268">
        <v>0.959768933945247</v>
      </c>
      <c r="AB478" s="268">
        <v>0.968428419606522</v>
      </c>
      <c r="AC478" s="295">
        <v>-0.00865948566127428</v>
      </c>
    </row>
    <row r="479" spans="1:29">
      <c r="A479" s="297" t="s">
        <v>721</v>
      </c>
      <c r="B479" s="298" t="s">
        <v>3333</v>
      </c>
      <c r="C479" s="293" t="s">
        <v>863</v>
      </c>
      <c r="D479" s="298" t="s">
        <v>864</v>
      </c>
      <c r="E479" s="263">
        <v>7978</v>
      </c>
      <c r="F479" s="266">
        <v>7495</v>
      </c>
      <c r="G479" s="266">
        <v>483</v>
      </c>
      <c r="H479" s="264">
        <v>8575</v>
      </c>
      <c r="I479" s="264">
        <v>8244</v>
      </c>
      <c r="J479" s="264">
        <v>331</v>
      </c>
      <c r="K479" s="264">
        <v>6875</v>
      </c>
      <c r="L479" s="264">
        <v>6562</v>
      </c>
      <c r="M479" s="264">
        <v>313</v>
      </c>
      <c r="N479" s="294">
        <v>0.93</v>
      </c>
      <c r="O479" s="266">
        <v>7978</v>
      </c>
      <c r="P479" s="266">
        <v>7495</v>
      </c>
      <c r="Q479" s="266">
        <v>483</v>
      </c>
      <c r="R479" s="267">
        <v>0.939458510904989</v>
      </c>
      <c r="S479" s="267">
        <v>0.939458510904989</v>
      </c>
      <c r="T479" s="267">
        <v>0.961399416909621</v>
      </c>
      <c r="U479" s="267">
        <v>0.954472727272727</v>
      </c>
      <c r="V479" s="295">
        <v>-0.0219409060046323</v>
      </c>
      <c r="W479" s="271">
        <v>46491</v>
      </c>
      <c r="X479" s="271">
        <v>44409</v>
      </c>
      <c r="Y479" s="271">
        <v>39221</v>
      </c>
      <c r="Z479" s="271">
        <v>37782</v>
      </c>
      <c r="AA479" s="268">
        <v>0.955217138801058</v>
      </c>
      <c r="AB479" s="268">
        <v>0.963310471431121</v>
      </c>
      <c r="AC479" s="295">
        <v>-0.00809333263006273</v>
      </c>
    </row>
    <row r="480" spans="1:29">
      <c r="A480" s="297" t="s">
        <v>721</v>
      </c>
      <c r="B480" s="298" t="s">
        <v>3334</v>
      </c>
      <c r="C480" s="293" t="s">
        <v>865</v>
      </c>
      <c r="D480" s="298" t="s">
        <v>866</v>
      </c>
      <c r="E480" s="263">
        <v>6446</v>
      </c>
      <c r="F480" s="266">
        <v>5578</v>
      </c>
      <c r="G480" s="266">
        <v>868</v>
      </c>
      <c r="H480" s="264">
        <v>8039</v>
      </c>
      <c r="I480" s="264">
        <v>7234</v>
      </c>
      <c r="J480" s="264">
        <v>805</v>
      </c>
      <c r="K480" s="264">
        <v>6823</v>
      </c>
      <c r="L480" s="264">
        <v>5871</v>
      </c>
      <c r="M480" s="264">
        <v>952</v>
      </c>
      <c r="N480" s="294">
        <v>0.93</v>
      </c>
      <c r="O480" s="266">
        <v>6446</v>
      </c>
      <c r="P480" s="266">
        <v>5578</v>
      </c>
      <c r="Q480" s="266">
        <v>868</v>
      </c>
      <c r="R480" s="267">
        <v>0.865342848278002</v>
      </c>
      <c r="S480" s="267">
        <v>0.865342848278002</v>
      </c>
      <c r="T480" s="267">
        <v>0.89986316706058</v>
      </c>
      <c r="U480" s="267">
        <v>0.860471933167228</v>
      </c>
      <c r="V480" s="295">
        <v>-0.0345203187825778</v>
      </c>
      <c r="W480" s="271">
        <v>44878</v>
      </c>
      <c r="X480" s="271">
        <v>40435</v>
      </c>
      <c r="Y480" s="271">
        <v>43803</v>
      </c>
      <c r="Z480" s="271">
        <v>40978</v>
      </c>
      <c r="AA480" s="268">
        <v>0.900998261954633</v>
      </c>
      <c r="AB480" s="268">
        <v>0.935506700454307</v>
      </c>
      <c r="AC480" s="295">
        <v>-0.0345084384996742</v>
      </c>
    </row>
    <row r="481" spans="1:29">
      <c r="A481" s="297" t="s">
        <v>721</v>
      </c>
      <c r="B481" s="298" t="s">
        <v>3334</v>
      </c>
      <c r="C481" s="293" t="s">
        <v>867</v>
      </c>
      <c r="D481" s="298" t="s">
        <v>868</v>
      </c>
      <c r="E481" s="263">
        <v>5652</v>
      </c>
      <c r="F481" s="266">
        <v>5322</v>
      </c>
      <c r="G481" s="266">
        <v>330</v>
      </c>
      <c r="H481" s="264">
        <v>6786</v>
      </c>
      <c r="I481" s="264">
        <v>6361</v>
      </c>
      <c r="J481" s="264">
        <v>425</v>
      </c>
      <c r="K481" s="264">
        <v>5128</v>
      </c>
      <c r="L481" s="264">
        <v>4617</v>
      </c>
      <c r="M481" s="264">
        <v>511</v>
      </c>
      <c r="N481" s="294">
        <v>0.93</v>
      </c>
      <c r="O481" s="266">
        <v>5652</v>
      </c>
      <c r="P481" s="266">
        <v>5322</v>
      </c>
      <c r="Q481" s="266">
        <v>330</v>
      </c>
      <c r="R481" s="267">
        <v>0.941613588110403</v>
      </c>
      <c r="S481" s="267">
        <v>0.941613588110403</v>
      </c>
      <c r="T481" s="267">
        <v>0.937371058060713</v>
      </c>
      <c r="U481" s="267">
        <v>0.900351014040562</v>
      </c>
      <c r="V481" s="295">
        <v>0.00424253004969022</v>
      </c>
      <c r="W481" s="271">
        <v>37536</v>
      </c>
      <c r="X481" s="271">
        <v>34836</v>
      </c>
      <c r="Y481" s="271">
        <v>36652</v>
      </c>
      <c r="Z481" s="271">
        <v>34458</v>
      </c>
      <c r="AA481" s="268">
        <v>0.92806905370844</v>
      </c>
      <c r="AB481" s="268">
        <v>0.940139692240533</v>
      </c>
      <c r="AC481" s="295">
        <v>-0.0120706385320927</v>
      </c>
    </row>
    <row r="482" spans="1:29">
      <c r="A482" s="297" t="s">
        <v>721</v>
      </c>
      <c r="B482" s="298" t="s">
        <v>3334</v>
      </c>
      <c r="C482" s="293" t="s">
        <v>869</v>
      </c>
      <c r="D482" s="298" t="s">
        <v>869</v>
      </c>
      <c r="E482" s="263">
        <v>6510</v>
      </c>
      <c r="F482" s="266">
        <v>6291</v>
      </c>
      <c r="G482" s="266">
        <v>219</v>
      </c>
      <c r="H482" s="264">
        <v>7917</v>
      </c>
      <c r="I482" s="264">
        <v>7662</v>
      </c>
      <c r="J482" s="264">
        <v>255</v>
      </c>
      <c r="K482" s="264">
        <v>6993</v>
      </c>
      <c r="L482" s="264">
        <v>6658</v>
      </c>
      <c r="M482" s="264">
        <v>335</v>
      </c>
      <c r="N482" s="294">
        <v>0.93</v>
      </c>
      <c r="O482" s="266">
        <v>6510</v>
      </c>
      <c r="P482" s="266">
        <v>6291</v>
      </c>
      <c r="Q482" s="266">
        <v>219</v>
      </c>
      <c r="R482" s="267">
        <v>0.966359447004608</v>
      </c>
      <c r="S482" s="267">
        <v>0.966359447004608</v>
      </c>
      <c r="T482" s="267">
        <v>0.967790829859795</v>
      </c>
      <c r="U482" s="267">
        <v>0.952094952094952</v>
      </c>
      <c r="V482" s="295">
        <v>-0.00143138285518707</v>
      </c>
      <c r="W482" s="271">
        <v>43535</v>
      </c>
      <c r="X482" s="271">
        <v>41817</v>
      </c>
      <c r="Y482" s="271">
        <v>39478</v>
      </c>
      <c r="Z482" s="271">
        <v>38531</v>
      </c>
      <c r="AA482" s="268">
        <v>0.960537498564374</v>
      </c>
      <c r="AB482" s="268">
        <v>0.976011956026141</v>
      </c>
      <c r="AC482" s="295">
        <v>-0.0154744574617676</v>
      </c>
    </row>
    <row r="483" spans="1:29">
      <c r="A483" s="297" t="s">
        <v>721</v>
      </c>
      <c r="B483" s="298" t="s">
        <v>3334</v>
      </c>
      <c r="C483" s="293" t="s">
        <v>870</v>
      </c>
      <c r="D483" s="298" t="s">
        <v>870</v>
      </c>
      <c r="E483" s="263">
        <v>1640</v>
      </c>
      <c r="F483" s="266">
        <v>1361</v>
      </c>
      <c r="G483" s="266">
        <v>279</v>
      </c>
      <c r="H483" s="264">
        <v>1712</v>
      </c>
      <c r="I483" s="264">
        <v>1519</v>
      </c>
      <c r="J483" s="264">
        <v>193</v>
      </c>
      <c r="K483" s="264">
        <v>1375</v>
      </c>
      <c r="L483" s="264">
        <v>1174</v>
      </c>
      <c r="M483" s="264">
        <v>201</v>
      </c>
      <c r="N483" s="294">
        <v>0.93</v>
      </c>
      <c r="O483" s="266">
        <v>1640</v>
      </c>
      <c r="P483" s="266">
        <v>1361</v>
      </c>
      <c r="Q483" s="266">
        <v>279</v>
      </c>
      <c r="R483" s="267">
        <v>0.829878048780488</v>
      </c>
      <c r="S483" s="267">
        <v>0.829878048780488</v>
      </c>
      <c r="T483" s="267">
        <v>0.887266355140187</v>
      </c>
      <c r="U483" s="267">
        <v>0.853818181818182</v>
      </c>
      <c r="V483" s="295">
        <v>-0.0573883063596992</v>
      </c>
      <c r="W483" s="271">
        <v>10411</v>
      </c>
      <c r="X483" s="271">
        <v>9036</v>
      </c>
      <c r="Y483" s="271">
        <v>10204</v>
      </c>
      <c r="Z483" s="271">
        <v>8951</v>
      </c>
      <c r="AA483" s="268">
        <v>0.867928152915186</v>
      </c>
      <c r="AB483" s="268">
        <v>0.877205017640141</v>
      </c>
      <c r="AC483" s="295">
        <v>-0.00927686472495526</v>
      </c>
    </row>
    <row r="484" spans="1:29">
      <c r="A484" s="297" t="s">
        <v>721</v>
      </c>
      <c r="B484" s="298" t="s">
        <v>3334</v>
      </c>
      <c r="C484" s="293" t="s">
        <v>871</v>
      </c>
      <c r="D484" s="298" t="s">
        <v>872</v>
      </c>
      <c r="E484" s="263">
        <v>4441</v>
      </c>
      <c r="F484" s="266">
        <v>3991</v>
      </c>
      <c r="G484" s="266">
        <v>450</v>
      </c>
      <c r="H484" s="264">
        <v>4871</v>
      </c>
      <c r="I484" s="264">
        <v>4265</v>
      </c>
      <c r="J484" s="264">
        <v>606</v>
      </c>
      <c r="K484" s="264">
        <v>4003</v>
      </c>
      <c r="L484" s="264">
        <v>3196</v>
      </c>
      <c r="M484" s="264">
        <v>807</v>
      </c>
      <c r="N484" s="294">
        <v>0.93</v>
      </c>
      <c r="O484" s="266">
        <v>4441</v>
      </c>
      <c r="P484" s="266">
        <v>3991</v>
      </c>
      <c r="Q484" s="266">
        <v>450</v>
      </c>
      <c r="R484" s="267">
        <v>0.898671470389552</v>
      </c>
      <c r="S484" s="267">
        <v>0.898671470389552</v>
      </c>
      <c r="T484" s="267">
        <v>0.875590227879286</v>
      </c>
      <c r="U484" s="267">
        <v>0.798401199100675</v>
      </c>
      <c r="V484" s="295">
        <v>0.0230812425102663</v>
      </c>
      <c r="W484" s="271">
        <v>28507</v>
      </c>
      <c r="X484" s="271">
        <v>24503</v>
      </c>
      <c r="Y484" s="271">
        <v>27553</v>
      </c>
      <c r="Z484" s="271">
        <v>22997</v>
      </c>
      <c r="AA484" s="268">
        <v>0.859543270074017</v>
      </c>
      <c r="AB484" s="268">
        <v>0.834645955068414</v>
      </c>
      <c r="AC484" s="295">
        <v>0.0248973150056033</v>
      </c>
    </row>
    <row r="485" spans="1:29">
      <c r="A485" s="297" t="s">
        <v>721</v>
      </c>
      <c r="B485" s="298" t="s">
        <v>3334</v>
      </c>
      <c r="C485" s="293" t="s">
        <v>873</v>
      </c>
      <c r="D485" s="298" t="s">
        <v>874</v>
      </c>
      <c r="E485" s="263">
        <v>4929</v>
      </c>
      <c r="F485" s="266">
        <v>4544</v>
      </c>
      <c r="G485" s="266">
        <v>385</v>
      </c>
      <c r="H485" s="264">
        <v>5427</v>
      </c>
      <c r="I485" s="264">
        <v>5003</v>
      </c>
      <c r="J485" s="264">
        <v>424</v>
      </c>
      <c r="K485" s="264">
        <v>4330</v>
      </c>
      <c r="L485" s="264">
        <v>3615</v>
      </c>
      <c r="M485" s="264">
        <v>715</v>
      </c>
      <c r="N485" s="294">
        <v>0.93</v>
      </c>
      <c r="O485" s="266">
        <v>4929</v>
      </c>
      <c r="P485" s="266">
        <v>4544</v>
      </c>
      <c r="Q485" s="266">
        <v>385</v>
      </c>
      <c r="R485" s="267">
        <v>0.921890850071008</v>
      </c>
      <c r="S485" s="267">
        <v>0.921890850071008</v>
      </c>
      <c r="T485" s="267">
        <v>0.921872120877096</v>
      </c>
      <c r="U485" s="267">
        <v>0.834872979214781</v>
      </c>
      <c r="V485" s="295">
        <v>1.87291939123257e-5</v>
      </c>
      <c r="W485" s="271">
        <v>31424</v>
      </c>
      <c r="X485" s="271">
        <v>27394</v>
      </c>
      <c r="Y485" s="271">
        <v>32222</v>
      </c>
      <c r="Z485" s="271">
        <v>27591</v>
      </c>
      <c r="AA485" s="268">
        <v>0.871754073319756</v>
      </c>
      <c r="AB485" s="268">
        <v>0.856278319160822</v>
      </c>
      <c r="AC485" s="295">
        <v>0.0154757541589339</v>
      </c>
    </row>
    <row r="486" spans="1:29">
      <c r="A486" s="297" t="s">
        <v>721</v>
      </c>
      <c r="B486" s="298" t="s">
        <v>3334</v>
      </c>
      <c r="C486" s="293" t="s">
        <v>875</v>
      </c>
      <c r="D486" s="298" t="s">
        <v>876</v>
      </c>
      <c r="E486" s="263">
        <v>11973</v>
      </c>
      <c r="F486" s="266">
        <v>11308</v>
      </c>
      <c r="G486" s="266">
        <v>665</v>
      </c>
      <c r="H486" s="264">
        <v>12624</v>
      </c>
      <c r="I486" s="264">
        <v>12149</v>
      </c>
      <c r="J486" s="264">
        <v>475</v>
      </c>
      <c r="K486" s="264">
        <v>11260</v>
      </c>
      <c r="L486" s="264">
        <v>10705</v>
      </c>
      <c r="M486" s="264">
        <v>555</v>
      </c>
      <c r="N486" s="294">
        <v>0.93</v>
      </c>
      <c r="O486" s="266">
        <v>11973</v>
      </c>
      <c r="P486" s="266">
        <v>11308</v>
      </c>
      <c r="Q486" s="266">
        <v>665</v>
      </c>
      <c r="R486" s="267">
        <v>0.944458364653804</v>
      </c>
      <c r="S486" s="267">
        <v>0.944458364653804</v>
      </c>
      <c r="T486" s="267">
        <v>0.962373257287706</v>
      </c>
      <c r="U486" s="267">
        <v>0.950710479573712</v>
      </c>
      <c r="V486" s="295">
        <v>-0.0179148926339016</v>
      </c>
      <c r="W486" s="271">
        <v>73792</v>
      </c>
      <c r="X486" s="271">
        <v>69543</v>
      </c>
      <c r="Y486" s="271">
        <v>70754</v>
      </c>
      <c r="Z486" s="271">
        <v>67556</v>
      </c>
      <c r="AA486" s="268">
        <v>0.942419232437121</v>
      </c>
      <c r="AB486" s="268">
        <v>0.954801141984905</v>
      </c>
      <c r="AC486" s="295">
        <v>-0.0123819095477848</v>
      </c>
    </row>
    <row r="487" spans="1:29">
      <c r="A487" s="297" t="s">
        <v>721</v>
      </c>
      <c r="B487" s="298" t="s">
        <v>3334</v>
      </c>
      <c r="C487" s="293" t="s">
        <v>877</v>
      </c>
      <c r="D487" s="298" t="s">
        <v>878</v>
      </c>
      <c r="E487" s="263">
        <v>6716</v>
      </c>
      <c r="F487" s="266">
        <v>6268</v>
      </c>
      <c r="G487" s="266">
        <v>448</v>
      </c>
      <c r="H487" s="264">
        <v>7729</v>
      </c>
      <c r="I487" s="264">
        <v>7303</v>
      </c>
      <c r="J487" s="264">
        <v>426</v>
      </c>
      <c r="K487" s="264">
        <v>6609</v>
      </c>
      <c r="L487" s="264">
        <v>6218</v>
      </c>
      <c r="M487" s="264">
        <v>391</v>
      </c>
      <c r="N487" s="294">
        <v>0.93</v>
      </c>
      <c r="O487" s="266">
        <v>6716</v>
      </c>
      <c r="P487" s="266">
        <v>6268</v>
      </c>
      <c r="Q487" s="266">
        <v>448</v>
      </c>
      <c r="R487" s="267">
        <v>0.933293627159023</v>
      </c>
      <c r="S487" s="267">
        <v>0.933293627159023</v>
      </c>
      <c r="T487" s="267">
        <v>0.944882908526329</v>
      </c>
      <c r="U487" s="267">
        <v>0.940838250870026</v>
      </c>
      <c r="V487" s="295">
        <v>-0.0115892813673062</v>
      </c>
      <c r="W487" s="271">
        <v>42733</v>
      </c>
      <c r="X487" s="271">
        <v>40492</v>
      </c>
      <c r="Y487" s="271">
        <v>40163</v>
      </c>
      <c r="Z487" s="271">
        <v>38772</v>
      </c>
      <c r="AA487" s="268">
        <v>0.947558093276859</v>
      </c>
      <c r="AB487" s="268">
        <v>0.965366133007992</v>
      </c>
      <c r="AC487" s="295">
        <v>-0.0178080397311339</v>
      </c>
    </row>
    <row r="488" spans="1:29">
      <c r="A488" s="297" t="s">
        <v>721</v>
      </c>
      <c r="B488" s="298" t="s">
        <v>3334</v>
      </c>
      <c r="C488" s="293" t="s">
        <v>879</v>
      </c>
      <c r="D488" s="298" t="s">
        <v>880</v>
      </c>
      <c r="E488" s="263">
        <v>5070</v>
      </c>
      <c r="F488" s="266">
        <v>4943</v>
      </c>
      <c r="G488" s="266">
        <v>127</v>
      </c>
      <c r="H488" s="264">
        <v>5432</v>
      </c>
      <c r="I488" s="264">
        <v>5289</v>
      </c>
      <c r="J488" s="264">
        <v>143</v>
      </c>
      <c r="K488" s="264">
        <v>3170</v>
      </c>
      <c r="L488" s="264">
        <v>3047</v>
      </c>
      <c r="M488" s="264">
        <v>123</v>
      </c>
      <c r="N488" s="294">
        <v>0.93</v>
      </c>
      <c r="O488" s="266">
        <v>5070</v>
      </c>
      <c r="P488" s="266">
        <v>4943</v>
      </c>
      <c r="Q488" s="266">
        <v>127</v>
      </c>
      <c r="R488" s="267">
        <v>0.974950690335306</v>
      </c>
      <c r="S488" s="267">
        <v>0.974950690335306</v>
      </c>
      <c r="T488" s="267">
        <v>0.973674521354934</v>
      </c>
      <c r="U488" s="267">
        <v>0.961198738170347</v>
      </c>
      <c r="V488" s="295">
        <v>0.00127616898037197</v>
      </c>
      <c r="W488" s="271">
        <v>29535</v>
      </c>
      <c r="X488" s="271">
        <v>28635</v>
      </c>
      <c r="Y488" s="271">
        <v>28963</v>
      </c>
      <c r="Z488" s="271">
        <v>28299</v>
      </c>
      <c r="AA488" s="268">
        <v>0.969527679024886</v>
      </c>
      <c r="AB488" s="268">
        <v>0.977074198114836</v>
      </c>
      <c r="AC488" s="295">
        <v>-0.00754651908995052</v>
      </c>
    </row>
    <row r="489" spans="1:29">
      <c r="A489" s="297" t="s">
        <v>721</v>
      </c>
      <c r="B489" s="298" t="s">
        <v>3334</v>
      </c>
      <c r="C489" s="293" t="s">
        <v>881</v>
      </c>
      <c r="D489" s="298" t="s">
        <v>881</v>
      </c>
      <c r="E489" s="263">
        <v>4517</v>
      </c>
      <c r="F489" s="266">
        <v>4444</v>
      </c>
      <c r="G489" s="266">
        <v>73</v>
      </c>
      <c r="H489" s="264">
        <v>5525</v>
      </c>
      <c r="I489" s="264">
        <v>5379</v>
      </c>
      <c r="J489" s="264">
        <v>146</v>
      </c>
      <c r="K489" s="264">
        <v>4920</v>
      </c>
      <c r="L489" s="264">
        <v>4878</v>
      </c>
      <c r="M489" s="264">
        <v>42</v>
      </c>
      <c r="N489" s="294">
        <v>0.93</v>
      </c>
      <c r="O489" s="266">
        <v>4517</v>
      </c>
      <c r="P489" s="266">
        <v>4444</v>
      </c>
      <c r="Q489" s="266">
        <v>73</v>
      </c>
      <c r="R489" s="267">
        <v>0.983838831082577</v>
      </c>
      <c r="S489" s="267">
        <v>0.983838831082577</v>
      </c>
      <c r="T489" s="267">
        <v>0.973574660633484</v>
      </c>
      <c r="U489" s="267">
        <v>0.991463414634146</v>
      </c>
      <c r="V489" s="295">
        <v>0.0102641704490928</v>
      </c>
      <c r="W489" s="271">
        <v>30603</v>
      </c>
      <c r="X489" s="271">
        <v>29955</v>
      </c>
      <c r="Y489" s="271">
        <v>29141</v>
      </c>
      <c r="Z489" s="271">
        <v>28827</v>
      </c>
      <c r="AA489" s="268">
        <v>0.97882560533281</v>
      </c>
      <c r="AB489" s="268">
        <v>0.989224803541402</v>
      </c>
      <c r="AC489" s="295">
        <v>-0.0103991982085917</v>
      </c>
    </row>
    <row r="490" spans="1:29">
      <c r="A490" s="297" t="s">
        <v>721</v>
      </c>
      <c r="B490" s="298" t="s">
        <v>3334</v>
      </c>
      <c r="C490" s="293" t="s">
        <v>882</v>
      </c>
      <c r="D490" s="298" t="s">
        <v>882</v>
      </c>
      <c r="E490" s="263">
        <v>4096</v>
      </c>
      <c r="F490" s="266">
        <v>4072</v>
      </c>
      <c r="G490" s="266">
        <v>24</v>
      </c>
      <c r="H490" s="264">
        <v>4302</v>
      </c>
      <c r="I490" s="264">
        <v>4264</v>
      </c>
      <c r="J490" s="264">
        <v>38</v>
      </c>
      <c r="K490" s="264">
        <v>3665</v>
      </c>
      <c r="L490" s="264">
        <v>3638</v>
      </c>
      <c r="M490" s="264">
        <v>27</v>
      </c>
      <c r="N490" s="294">
        <v>0.93</v>
      </c>
      <c r="O490" s="266">
        <v>4096</v>
      </c>
      <c r="P490" s="266">
        <v>4072</v>
      </c>
      <c r="Q490" s="266">
        <v>24</v>
      </c>
      <c r="R490" s="267">
        <v>0.994140625</v>
      </c>
      <c r="S490" s="267">
        <v>0.994140625</v>
      </c>
      <c r="T490" s="267">
        <v>0.99116689911669</v>
      </c>
      <c r="U490" s="267">
        <v>0.992633015006821</v>
      </c>
      <c r="V490" s="295">
        <v>0.00297372588331013</v>
      </c>
      <c r="W490" s="271">
        <v>25789</v>
      </c>
      <c r="X490" s="271">
        <v>25652</v>
      </c>
      <c r="Y490" s="271">
        <v>25248</v>
      </c>
      <c r="Z490" s="271">
        <v>25090</v>
      </c>
      <c r="AA490" s="268">
        <v>0.994687657528404</v>
      </c>
      <c r="AB490" s="268">
        <v>0.993742078580482</v>
      </c>
      <c r="AC490" s="295">
        <v>0.000945578947922021</v>
      </c>
    </row>
    <row r="491" spans="1:29">
      <c r="A491" s="297" t="s">
        <v>721</v>
      </c>
      <c r="B491" s="298" t="s">
        <v>3334</v>
      </c>
      <c r="C491" s="293" t="s">
        <v>883</v>
      </c>
      <c r="D491" s="298" t="s">
        <v>884</v>
      </c>
      <c r="E491" s="263">
        <v>5999</v>
      </c>
      <c r="F491" s="266">
        <v>5579</v>
      </c>
      <c r="G491" s="266">
        <v>420</v>
      </c>
      <c r="H491" s="264">
        <v>6895</v>
      </c>
      <c r="I491" s="264">
        <v>6568</v>
      </c>
      <c r="J491" s="264">
        <v>327</v>
      </c>
      <c r="K491" s="264">
        <v>5340</v>
      </c>
      <c r="L491" s="264">
        <v>4959</v>
      </c>
      <c r="M491" s="264">
        <v>381</v>
      </c>
      <c r="N491" s="294">
        <v>0.93</v>
      </c>
      <c r="O491" s="266">
        <v>5999</v>
      </c>
      <c r="P491" s="266">
        <v>5579</v>
      </c>
      <c r="Q491" s="266">
        <v>420</v>
      </c>
      <c r="R491" s="267">
        <v>0.929988331388565</v>
      </c>
      <c r="S491" s="267">
        <v>0.929988331388565</v>
      </c>
      <c r="T491" s="267">
        <v>0.952574329224075</v>
      </c>
      <c r="U491" s="267">
        <v>0.928651685393258</v>
      </c>
      <c r="V491" s="295">
        <v>-0.0225859978355106</v>
      </c>
      <c r="W491" s="271">
        <v>39314</v>
      </c>
      <c r="X491" s="271">
        <v>36680</v>
      </c>
      <c r="Y491" s="271">
        <v>38353</v>
      </c>
      <c r="Z491" s="271">
        <v>35272</v>
      </c>
      <c r="AA491" s="268">
        <v>0.933000966576792</v>
      </c>
      <c r="AB491" s="268">
        <v>0.919667301123771</v>
      </c>
      <c r="AC491" s="295">
        <v>0.0133336654530207</v>
      </c>
    </row>
    <row r="492" spans="1:29">
      <c r="A492" s="297" t="s">
        <v>721</v>
      </c>
      <c r="B492" s="298" t="s">
        <v>3334</v>
      </c>
      <c r="C492" s="293" t="s">
        <v>885</v>
      </c>
      <c r="D492" s="298" t="s">
        <v>886</v>
      </c>
      <c r="E492" s="263">
        <v>6370</v>
      </c>
      <c r="F492" s="266">
        <v>6053</v>
      </c>
      <c r="G492" s="266">
        <v>317</v>
      </c>
      <c r="H492" s="264">
        <v>8095</v>
      </c>
      <c r="I492" s="264">
        <v>7794</v>
      </c>
      <c r="J492" s="264">
        <v>301</v>
      </c>
      <c r="K492" s="264">
        <v>7169</v>
      </c>
      <c r="L492" s="264">
        <v>6864</v>
      </c>
      <c r="M492" s="264">
        <v>305</v>
      </c>
      <c r="N492" s="294">
        <v>0.93</v>
      </c>
      <c r="O492" s="266">
        <v>6370</v>
      </c>
      <c r="P492" s="266">
        <v>6053</v>
      </c>
      <c r="Q492" s="266">
        <v>317</v>
      </c>
      <c r="R492" s="267">
        <v>0.950235478806907</v>
      </c>
      <c r="S492" s="267">
        <v>0.950235478806907</v>
      </c>
      <c r="T492" s="267">
        <v>0.962816553428042</v>
      </c>
      <c r="U492" s="267">
        <v>0.957455712093737</v>
      </c>
      <c r="V492" s="295">
        <v>-0.0125810746211346</v>
      </c>
      <c r="W492" s="271">
        <v>45851</v>
      </c>
      <c r="X492" s="271">
        <v>43996</v>
      </c>
      <c r="Y492" s="271">
        <v>44073</v>
      </c>
      <c r="Z492" s="271">
        <v>42369</v>
      </c>
      <c r="AA492" s="268">
        <v>0.95954286711304</v>
      </c>
      <c r="AB492" s="268">
        <v>0.96133687291539</v>
      </c>
      <c r="AC492" s="295">
        <v>-0.00179400580235034</v>
      </c>
    </row>
    <row r="493" spans="1:29">
      <c r="A493" s="297" t="s">
        <v>721</v>
      </c>
      <c r="B493" s="298" t="s">
        <v>3334</v>
      </c>
      <c r="C493" s="293" t="s">
        <v>887</v>
      </c>
      <c r="D493" s="298" t="s">
        <v>887</v>
      </c>
      <c r="E493" s="263">
        <v>6102</v>
      </c>
      <c r="F493" s="266">
        <v>5646</v>
      </c>
      <c r="G493" s="266">
        <v>456</v>
      </c>
      <c r="H493" s="264">
        <v>6777</v>
      </c>
      <c r="I493" s="264">
        <v>6311</v>
      </c>
      <c r="J493" s="264">
        <v>466</v>
      </c>
      <c r="K493" s="264">
        <v>6146</v>
      </c>
      <c r="L493" s="264">
        <v>5595</v>
      </c>
      <c r="M493" s="264">
        <v>551</v>
      </c>
      <c r="N493" s="294">
        <v>0.93</v>
      </c>
      <c r="O493" s="266">
        <v>6102</v>
      </c>
      <c r="P493" s="266">
        <v>5646</v>
      </c>
      <c r="Q493" s="266">
        <v>456</v>
      </c>
      <c r="R493" s="267">
        <v>0.925270403146509</v>
      </c>
      <c r="S493" s="267">
        <v>0.925270403146509</v>
      </c>
      <c r="T493" s="267">
        <v>0.931238010919286</v>
      </c>
      <c r="U493" s="267">
        <v>0.910348193947283</v>
      </c>
      <c r="V493" s="295">
        <v>-0.0059676077727765</v>
      </c>
      <c r="W493" s="271">
        <v>39017</v>
      </c>
      <c r="X493" s="271">
        <v>35826</v>
      </c>
      <c r="Y493" s="271">
        <v>36887</v>
      </c>
      <c r="Z493" s="271">
        <v>34257</v>
      </c>
      <c r="AA493" s="268">
        <v>0.918215136991568</v>
      </c>
      <c r="AB493" s="268">
        <v>0.928701168433323</v>
      </c>
      <c r="AC493" s="295">
        <v>-0.0104860314417556</v>
      </c>
    </row>
    <row r="494" spans="1:29">
      <c r="A494" s="297" t="s">
        <v>721</v>
      </c>
      <c r="B494" s="298" t="s">
        <v>3334</v>
      </c>
      <c r="C494" s="293" t="s">
        <v>888</v>
      </c>
      <c r="D494" s="298" t="s">
        <v>889</v>
      </c>
      <c r="E494" s="263">
        <v>2969</v>
      </c>
      <c r="F494" s="266">
        <v>2904</v>
      </c>
      <c r="G494" s="266">
        <v>65</v>
      </c>
      <c r="H494" s="264">
        <v>3307</v>
      </c>
      <c r="I494" s="264">
        <v>3250</v>
      </c>
      <c r="J494" s="264">
        <v>57</v>
      </c>
      <c r="K494" s="264">
        <v>2994</v>
      </c>
      <c r="L494" s="264">
        <v>2959</v>
      </c>
      <c r="M494" s="264">
        <v>35</v>
      </c>
      <c r="N494" s="294">
        <v>0.93</v>
      </c>
      <c r="O494" s="266">
        <v>2969</v>
      </c>
      <c r="P494" s="266">
        <v>2904</v>
      </c>
      <c r="Q494" s="266">
        <v>65</v>
      </c>
      <c r="R494" s="267">
        <v>0.978107106769956</v>
      </c>
      <c r="S494" s="267">
        <v>0.978107106769956</v>
      </c>
      <c r="T494" s="267">
        <v>0.982763834290898</v>
      </c>
      <c r="U494" s="267">
        <v>0.988309953239813</v>
      </c>
      <c r="V494" s="295">
        <v>-0.00465672752094182</v>
      </c>
      <c r="W494" s="271">
        <v>19270</v>
      </c>
      <c r="X494" s="271">
        <v>18902</v>
      </c>
      <c r="Y494" s="271">
        <v>18019</v>
      </c>
      <c r="Z494" s="271">
        <v>17711</v>
      </c>
      <c r="AA494" s="268">
        <v>0.98090295796575</v>
      </c>
      <c r="AB494" s="268">
        <v>0.982906931572229</v>
      </c>
      <c r="AC494" s="295">
        <v>-0.00200397360647941</v>
      </c>
    </row>
    <row r="495" spans="1:29">
      <c r="A495" s="297" t="s">
        <v>721</v>
      </c>
      <c r="B495" s="298" t="s">
        <v>3335</v>
      </c>
      <c r="C495" s="293" t="s">
        <v>890</v>
      </c>
      <c r="D495" s="298" t="s">
        <v>891</v>
      </c>
      <c r="E495" s="263">
        <v>6469</v>
      </c>
      <c r="F495" s="266">
        <v>6286</v>
      </c>
      <c r="G495" s="266">
        <v>183</v>
      </c>
      <c r="H495" s="264">
        <v>7821</v>
      </c>
      <c r="I495" s="264">
        <v>7617</v>
      </c>
      <c r="J495" s="264">
        <v>204</v>
      </c>
      <c r="K495" s="264">
        <v>3477</v>
      </c>
      <c r="L495" s="264">
        <v>3275</v>
      </c>
      <c r="M495" s="264">
        <v>202</v>
      </c>
      <c r="N495" s="294">
        <v>0.93</v>
      </c>
      <c r="O495" s="266">
        <v>6469</v>
      </c>
      <c r="P495" s="266">
        <v>6286</v>
      </c>
      <c r="Q495" s="266">
        <v>183</v>
      </c>
      <c r="R495" s="267">
        <v>0.971711238213016</v>
      </c>
      <c r="S495" s="267">
        <v>0.971711238213016</v>
      </c>
      <c r="T495" s="267">
        <v>0.97391637897967</v>
      </c>
      <c r="U495" s="267">
        <v>0.941903940178315</v>
      </c>
      <c r="V495" s="295">
        <v>-0.00220514076665412</v>
      </c>
      <c r="W495" s="271">
        <v>40360</v>
      </c>
      <c r="X495" s="271">
        <v>39067</v>
      </c>
      <c r="Y495" s="271">
        <v>39525</v>
      </c>
      <c r="Z495" s="271">
        <v>38379</v>
      </c>
      <c r="AA495" s="268">
        <v>0.967963330029732</v>
      </c>
      <c r="AB495" s="268">
        <v>0.97100569259962</v>
      </c>
      <c r="AC495" s="295">
        <v>-0.00304236256988799</v>
      </c>
    </row>
    <row r="496" spans="1:29">
      <c r="A496" s="297" t="s">
        <v>721</v>
      </c>
      <c r="B496" s="298" t="s">
        <v>3335</v>
      </c>
      <c r="C496" s="293" t="s">
        <v>892</v>
      </c>
      <c r="D496" s="298" t="s">
        <v>892</v>
      </c>
      <c r="E496" s="263">
        <v>5268</v>
      </c>
      <c r="F496" s="266">
        <v>5088</v>
      </c>
      <c r="G496" s="266">
        <v>180</v>
      </c>
      <c r="H496" s="264">
        <v>6415</v>
      </c>
      <c r="I496" s="264">
        <v>6205</v>
      </c>
      <c r="J496" s="264">
        <v>210</v>
      </c>
      <c r="K496" s="264">
        <v>2657</v>
      </c>
      <c r="L496" s="264">
        <v>2522</v>
      </c>
      <c r="M496" s="264">
        <v>135</v>
      </c>
      <c r="N496" s="294">
        <v>0.93</v>
      </c>
      <c r="O496" s="266">
        <v>5268</v>
      </c>
      <c r="P496" s="266">
        <v>5088</v>
      </c>
      <c r="Q496" s="266">
        <v>180</v>
      </c>
      <c r="R496" s="267">
        <v>0.965831435079727</v>
      </c>
      <c r="S496" s="267">
        <v>0.965831435079727</v>
      </c>
      <c r="T496" s="267">
        <v>0.967264224473889</v>
      </c>
      <c r="U496" s="267">
        <v>0.949190816710576</v>
      </c>
      <c r="V496" s="295">
        <v>-0.00143278939416258</v>
      </c>
      <c r="W496" s="271">
        <v>33246</v>
      </c>
      <c r="X496" s="271">
        <v>32124</v>
      </c>
      <c r="Y496" s="271">
        <v>33450</v>
      </c>
      <c r="Z496" s="271">
        <v>32207</v>
      </c>
      <c r="AA496" s="268">
        <v>0.96625157913734</v>
      </c>
      <c r="AB496" s="268">
        <v>0.962840059790732</v>
      </c>
      <c r="AC496" s="295">
        <v>0.00341151934660744</v>
      </c>
    </row>
    <row r="497" spans="1:29">
      <c r="A497" s="297" t="s">
        <v>721</v>
      </c>
      <c r="B497" s="298" t="s">
        <v>3335</v>
      </c>
      <c r="C497" s="293" t="s">
        <v>893</v>
      </c>
      <c r="D497" s="298" t="s">
        <v>894</v>
      </c>
      <c r="E497" s="263">
        <v>4938</v>
      </c>
      <c r="F497" s="266">
        <v>4791</v>
      </c>
      <c r="G497" s="266">
        <v>147</v>
      </c>
      <c r="H497" s="264">
        <v>6101</v>
      </c>
      <c r="I497" s="264">
        <v>5920</v>
      </c>
      <c r="J497" s="264">
        <v>181</v>
      </c>
      <c r="K497" s="264">
        <v>2873</v>
      </c>
      <c r="L497" s="264">
        <v>2734</v>
      </c>
      <c r="M497" s="264">
        <v>139</v>
      </c>
      <c r="N497" s="294">
        <v>0.93</v>
      </c>
      <c r="O497" s="266">
        <v>4938</v>
      </c>
      <c r="P497" s="266">
        <v>4791</v>
      </c>
      <c r="Q497" s="266">
        <v>147</v>
      </c>
      <c r="R497" s="267">
        <v>0.970230862697448</v>
      </c>
      <c r="S497" s="267">
        <v>0.970230862697448</v>
      </c>
      <c r="T497" s="267">
        <v>0.970332732338961</v>
      </c>
      <c r="U497" s="267">
        <v>0.951618517229377</v>
      </c>
      <c r="V497" s="295">
        <v>-0.000101869641512375</v>
      </c>
      <c r="W497" s="271">
        <v>31903</v>
      </c>
      <c r="X497" s="271">
        <v>30907</v>
      </c>
      <c r="Y497" s="271">
        <v>31873</v>
      </c>
      <c r="Z497" s="271">
        <v>31056</v>
      </c>
      <c r="AA497" s="268">
        <v>0.96878036548287</v>
      </c>
      <c r="AB497" s="268">
        <v>0.974367019107081</v>
      </c>
      <c r="AC497" s="295">
        <v>-0.00558665362421129</v>
      </c>
    </row>
    <row r="498" spans="1:29">
      <c r="A498" s="297" t="s">
        <v>721</v>
      </c>
      <c r="B498" s="298" t="s">
        <v>3335</v>
      </c>
      <c r="C498" s="293" t="s">
        <v>895</v>
      </c>
      <c r="D498" s="298" t="s">
        <v>895</v>
      </c>
      <c r="E498" s="263">
        <v>4988</v>
      </c>
      <c r="F498" s="266">
        <v>4818</v>
      </c>
      <c r="G498" s="266">
        <v>170</v>
      </c>
      <c r="H498" s="264">
        <v>5841</v>
      </c>
      <c r="I498" s="264">
        <v>5624</v>
      </c>
      <c r="J498" s="264">
        <v>217</v>
      </c>
      <c r="K498" s="264">
        <v>2562</v>
      </c>
      <c r="L498" s="264">
        <v>2415</v>
      </c>
      <c r="M498" s="264">
        <v>147</v>
      </c>
      <c r="N498" s="294">
        <v>0.93</v>
      </c>
      <c r="O498" s="266">
        <v>4988</v>
      </c>
      <c r="P498" s="266">
        <v>4818</v>
      </c>
      <c r="Q498" s="266">
        <v>170</v>
      </c>
      <c r="R498" s="267">
        <v>0.965918203688853</v>
      </c>
      <c r="S498" s="267">
        <v>0.965918203688853</v>
      </c>
      <c r="T498" s="267">
        <v>0.962848827255607</v>
      </c>
      <c r="U498" s="267">
        <v>0.942622950819672</v>
      </c>
      <c r="V498" s="295">
        <v>0.00306937643324634</v>
      </c>
      <c r="W498" s="271">
        <v>30558</v>
      </c>
      <c r="X498" s="271">
        <v>29410</v>
      </c>
      <c r="Y498" s="271">
        <v>30098</v>
      </c>
      <c r="Z498" s="271">
        <v>29181</v>
      </c>
      <c r="AA498" s="268">
        <v>0.962432096341384</v>
      </c>
      <c r="AB498" s="268">
        <v>0.969532859326201</v>
      </c>
      <c r="AC498" s="295">
        <v>-0.00710076298481743</v>
      </c>
    </row>
    <row r="499" spans="1:29">
      <c r="A499" s="297" t="s">
        <v>721</v>
      </c>
      <c r="B499" s="298" t="s">
        <v>3335</v>
      </c>
      <c r="C499" s="293" t="s">
        <v>896</v>
      </c>
      <c r="D499" s="298" t="s">
        <v>897</v>
      </c>
      <c r="E499" s="263">
        <v>5552</v>
      </c>
      <c r="F499" s="266">
        <v>5437</v>
      </c>
      <c r="G499" s="266">
        <v>115</v>
      </c>
      <c r="H499" s="264">
        <v>6573</v>
      </c>
      <c r="I499" s="264">
        <v>6419</v>
      </c>
      <c r="J499" s="264">
        <v>154</v>
      </c>
      <c r="K499" s="264">
        <v>3286</v>
      </c>
      <c r="L499" s="264">
        <v>3187</v>
      </c>
      <c r="M499" s="264">
        <v>99</v>
      </c>
      <c r="N499" s="294">
        <v>0.93</v>
      </c>
      <c r="O499" s="266">
        <v>5552</v>
      </c>
      <c r="P499" s="266">
        <v>5437</v>
      </c>
      <c r="Q499" s="266">
        <v>115</v>
      </c>
      <c r="R499" s="267">
        <v>0.97928674351585</v>
      </c>
      <c r="S499" s="267">
        <v>0.97928674351585</v>
      </c>
      <c r="T499" s="267">
        <v>0.976570820021299</v>
      </c>
      <c r="U499" s="267">
        <v>0.969872185027389</v>
      </c>
      <c r="V499" s="295">
        <v>0.00271592349455085</v>
      </c>
      <c r="W499" s="271">
        <v>34744</v>
      </c>
      <c r="X499" s="271">
        <v>33968</v>
      </c>
      <c r="Y499" s="271">
        <v>34046</v>
      </c>
      <c r="Z499" s="271">
        <v>33451</v>
      </c>
      <c r="AA499" s="268">
        <v>0.977665208381303</v>
      </c>
      <c r="AB499" s="268">
        <v>0.982523644480996</v>
      </c>
      <c r="AC499" s="295">
        <v>-0.00485843609969305</v>
      </c>
    </row>
    <row r="500" spans="1:29">
      <c r="A500" s="297" t="s">
        <v>721</v>
      </c>
      <c r="B500" s="298" t="s">
        <v>3335</v>
      </c>
      <c r="C500" s="293" t="s">
        <v>898</v>
      </c>
      <c r="D500" s="298" t="s">
        <v>898</v>
      </c>
      <c r="E500" s="263">
        <v>3095</v>
      </c>
      <c r="F500" s="266">
        <v>3007</v>
      </c>
      <c r="G500" s="266">
        <v>88</v>
      </c>
      <c r="H500" s="264">
        <v>3743</v>
      </c>
      <c r="I500" s="264">
        <v>3612</v>
      </c>
      <c r="J500" s="264">
        <v>131</v>
      </c>
      <c r="K500" s="264">
        <v>1798</v>
      </c>
      <c r="L500" s="264">
        <v>1732</v>
      </c>
      <c r="M500" s="264">
        <v>66</v>
      </c>
      <c r="N500" s="294">
        <v>0.93</v>
      </c>
      <c r="O500" s="266">
        <v>3095</v>
      </c>
      <c r="P500" s="266">
        <v>3007</v>
      </c>
      <c r="Q500" s="266">
        <v>88</v>
      </c>
      <c r="R500" s="267">
        <v>0.97156704361874</v>
      </c>
      <c r="S500" s="267">
        <v>0.97156704361874</v>
      </c>
      <c r="T500" s="267">
        <v>0.965001335826877</v>
      </c>
      <c r="U500" s="267">
        <v>0.96329254727475</v>
      </c>
      <c r="V500" s="295">
        <v>0.00656570779186305</v>
      </c>
      <c r="W500" s="271">
        <v>19634</v>
      </c>
      <c r="X500" s="271">
        <v>19131</v>
      </c>
      <c r="Y500" s="271">
        <v>19171</v>
      </c>
      <c r="Z500" s="271">
        <v>18811</v>
      </c>
      <c r="AA500" s="268">
        <v>0.974381175511867</v>
      </c>
      <c r="AB500" s="268">
        <v>0.981221636847321</v>
      </c>
      <c r="AC500" s="295">
        <v>-0.00684046133545424</v>
      </c>
    </row>
    <row r="501" spans="1:29">
      <c r="A501" s="297" t="s">
        <v>721</v>
      </c>
      <c r="B501" s="298" t="s">
        <v>3335</v>
      </c>
      <c r="C501" s="293" t="s">
        <v>899</v>
      </c>
      <c r="D501" s="298" t="s">
        <v>900</v>
      </c>
      <c r="E501" s="263">
        <v>4514</v>
      </c>
      <c r="F501" s="266">
        <v>4325</v>
      </c>
      <c r="G501" s="266">
        <v>189</v>
      </c>
      <c r="H501" s="264">
        <v>5273</v>
      </c>
      <c r="I501" s="264">
        <v>5069</v>
      </c>
      <c r="J501" s="264">
        <v>204</v>
      </c>
      <c r="K501" s="264">
        <v>2556</v>
      </c>
      <c r="L501" s="264">
        <v>2419</v>
      </c>
      <c r="M501" s="264">
        <v>137</v>
      </c>
      <c r="N501" s="294">
        <v>0.93</v>
      </c>
      <c r="O501" s="266">
        <v>4514</v>
      </c>
      <c r="P501" s="266">
        <v>4325</v>
      </c>
      <c r="Q501" s="266">
        <v>189</v>
      </c>
      <c r="R501" s="267">
        <v>0.95813026140895</v>
      </c>
      <c r="S501" s="267">
        <v>0.95813026140895</v>
      </c>
      <c r="T501" s="267">
        <v>0.961312345913142</v>
      </c>
      <c r="U501" s="267">
        <v>0.946400625978091</v>
      </c>
      <c r="V501" s="295">
        <v>-0.00318208450419244</v>
      </c>
      <c r="W501" s="271">
        <v>28166</v>
      </c>
      <c r="X501" s="271">
        <v>27048</v>
      </c>
      <c r="Y501" s="271">
        <v>27311</v>
      </c>
      <c r="Z501" s="271">
        <v>26331</v>
      </c>
      <c r="AA501" s="268">
        <v>0.960306752822552</v>
      </c>
      <c r="AB501" s="268">
        <v>0.964117022445169</v>
      </c>
      <c r="AC501" s="295">
        <v>-0.00381026962261655</v>
      </c>
    </row>
    <row r="502" spans="1:29">
      <c r="A502" s="297" t="s">
        <v>721</v>
      </c>
      <c r="B502" s="298" t="s">
        <v>3335</v>
      </c>
      <c r="C502" s="293" t="s">
        <v>901</v>
      </c>
      <c r="D502" s="298" t="s">
        <v>902</v>
      </c>
      <c r="E502" s="263">
        <v>4265</v>
      </c>
      <c r="F502" s="266">
        <v>4133</v>
      </c>
      <c r="G502" s="266">
        <v>132</v>
      </c>
      <c r="H502" s="264">
        <v>5274</v>
      </c>
      <c r="I502" s="264">
        <v>5121</v>
      </c>
      <c r="J502" s="264">
        <v>153</v>
      </c>
      <c r="K502" s="264">
        <v>2436</v>
      </c>
      <c r="L502" s="264">
        <v>2271</v>
      </c>
      <c r="M502" s="264">
        <v>165</v>
      </c>
      <c r="N502" s="294">
        <v>0.93</v>
      </c>
      <c r="O502" s="266">
        <v>4265</v>
      </c>
      <c r="P502" s="266">
        <v>4133</v>
      </c>
      <c r="Q502" s="266">
        <v>132</v>
      </c>
      <c r="R502" s="267">
        <v>0.96905041031653</v>
      </c>
      <c r="S502" s="267">
        <v>0.96905041031653</v>
      </c>
      <c r="T502" s="267">
        <v>0.97098976109215</v>
      </c>
      <c r="U502" s="267">
        <v>0.932266009852217</v>
      </c>
      <c r="V502" s="295">
        <v>-0.00193935077562024</v>
      </c>
      <c r="W502" s="271">
        <v>27401</v>
      </c>
      <c r="X502" s="271">
        <v>26445</v>
      </c>
      <c r="Y502" s="271">
        <v>28220</v>
      </c>
      <c r="Z502" s="271">
        <v>27318</v>
      </c>
      <c r="AA502" s="268">
        <v>0.965110762380935</v>
      </c>
      <c r="AB502" s="268">
        <v>0.968036853295535</v>
      </c>
      <c r="AC502" s="295">
        <v>-0.00292609091460017</v>
      </c>
    </row>
    <row r="503" spans="1:29">
      <c r="A503" s="297" t="s">
        <v>721</v>
      </c>
      <c r="B503" s="298" t="s">
        <v>3335</v>
      </c>
      <c r="C503" s="293" t="s">
        <v>903</v>
      </c>
      <c r="D503" s="298" t="s">
        <v>904</v>
      </c>
      <c r="E503" s="263">
        <v>4999</v>
      </c>
      <c r="F503" s="266">
        <v>4855</v>
      </c>
      <c r="G503" s="266">
        <v>144</v>
      </c>
      <c r="H503" s="264">
        <v>6149</v>
      </c>
      <c r="I503" s="264">
        <v>5939</v>
      </c>
      <c r="J503" s="264">
        <v>210</v>
      </c>
      <c r="K503" s="264">
        <v>2935</v>
      </c>
      <c r="L503" s="264">
        <v>2779</v>
      </c>
      <c r="M503" s="264">
        <v>156</v>
      </c>
      <c r="N503" s="294">
        <v>0.93</v>
      </c>
      <c r="O503" s="266">
        <v>4999</v>
      </c>
      <c r="P503" s="266">
        <v>4855</v>
      </c>
      <c r="Q503" s="266">
        <v>144</v>
      </c>
      <c r="R503" s="267">
        <v>0.97119423884777</v>
      </c>
      <c r="S503" s="267">
        <v>0.97119423884777</v>
      </c>
      <c r="T503" s="267">
        <v>0.965848105382989</v>
      </c>
      <c r="U503" s="267">
        <v>0.946848381601363</v>
      </c>
      <c r="V503" s="295">
        <v>0.00534613346478041</v>
      </c>
      <c r="W503" s="271">
        <v>31898</v>
      </c>
      <c r="X503" s="271">
        <v>30918</v>
      </c>
      <c r="Y503" s="271">
        <v>31356</v>
      </c>
      <c r="Z503" s="271">
        <v>30493</v>
      </c>
      <c r="AA503" s="268">
        <v>0.969277070662737</v>
      </c>
      <c r="AB503" s="268">
        <v>0.972477356805715</v>
      </c>
      <c r="AC503" s="295">
        <v>-0.00320028614297752</v>
      </c>
    </row>
    <row r="504" spans="1:29">
      <c r="A504" s="297" t="s">
        <v>721</v>
      </c>
      <c r="B504" s="298" t="s">
        <v>3335</v>
      </c>
      <c r="C504" s="293" t="s">
        <v>905</v>
      </c>
      <c r="D504" s="298" t="s">
        <v>906</v>
      </c>
      <c r="E504" s="263">
        <v>5826</v>
      </c>
      <c r="F504" s="266">
        <v>5638</v>
      </c>
      <c r="G504" s="266">
        <v>188</v>
      </c>
      <c r="H504" s="264">
        <v>6995</v>
      </c>
      <c r="I504" s="264">
        <v>6832</v>
      </c>
      <c r="J504" s="264">
        <v>163</v>
      </c>
      <c r="K504" s="264">
        <v>3104</v>
      </c>
      <c r="L504" s="264">
        <v>3001</v>
      </c>
      <c r="M504" s="264">
        <v>103</v>
      </c>
      <c r="N504" s="294">
        <v>0.93</v>
      </c>
      <c r="O504" s="266">
        <v>5826</v>
      </c>
      <c r="P504" s="266">
        <v>5638</v>
      </c>
      <c r="Q504" s="266">
        <v>188</v>
      </c>
      <c r="R504" s="267">
        <v>0.967730861654652</v>
      </c>
      <c r="S504" s="267">
        <v>0.967730861654652</v>
      </c>
      <c r="T504" s="267">
        <v>0.976697641172266</v>
      </c>
      <c r="U504" s="267">
        <v>0.966817010309278</v>
      </c>
      <c r="V504" s="295">
        <v>-0.00896677951761427</v>
      </c>
      <c r="W504" s="271">
        <v>36476</v>
      </c>
      <c r="X504" s="271">
        <v>35595</v>
      </c>
      <c r="Y504" s="271">
        <v>36628</v>
      </c>
      <c r="Z504" s="271">
        <v>35951</v>
      </c>
      <c r="AA504" s="268">
        <v>0.975847132361005</v>
      </c>
      <c r="AB504" s="268">
        <v>0.981516872338102</v>
      </c>
      <c r="AC504" s="295">
        <v>-0.00566973997709752</v>
      </c>
    </row>
    <row r="505" spans="1:29">
      <c r="A505" s="297" t="s">
        <v>721</v>
      </c>
      <c r="B505" s="298" t="s">
        <v>3335</v>
      </c>
      <c r="C505" s="293" t="s">
        <v>907</v>
      </c>
      <c r="D505" s="298" t="s">
        <v>907</v>
      </c>
      <c r="E505" s="263">
        <v>1462</v>
      </c>
      <c r="F505" s="266">
        <v>1435</v>
      </c>
      <c r="G505" s="266">
        <v>27</v>
      </c>
      <c r="H505" s="264">
        <v>1789</v>
      </c>
      <c r="I505" s="264">
        <v>1749</v>
      </c>
      <c r="J505" s="264">
        <v>40</v>
      </c>
      <c r="K505" s="264">
        <v>747</v>
      </c>
      <c r="L505" s="264">
        <v>726</v>
      </c>
      <c r="M505" s="264">
        <v>21</v>
      </c>
      <c r="N505" s="294">
        <v>0.93</v>
      </c>
      <c r="O505" s="266">
        <v>1462</v>
      </c>
      <c r="P505" s="266">
        <v>1435</v>
      </c>
      <c r="Q505" s="266">
        <v>27</v>
      </c>
      <c r="R505" s="267">
        <v>0.981532147742818</v>
      </c>
      <c r="S505" s="267">
        <v>0.981532147742818</v>
      </c>
      <c r="T505" s="267">
        <v>0.977641140301845</v>
      </c>
      <c r="U505" s="267">
        <v>0.971887550200803</v>
      </c>
      <c r="V505" s="295">
        <v>0.00389100744097348</v>
      </c>
      <c r="W505" s="271">
        <v>8994</v>
      </c>
      <c r="X505" s="271">
        <v>8856</v>
      </c>
      <c r="Y505" s="271">
        <v>8950</v>
      </c>
      <c r="Z505" s="271">
        <v>8806</v>
      </c>
      <c r="AA505" s="268">
        <v>0.984656437625083</v>
      </c>
      <c r="AB505" s="268">
        <v>0.98391061452514</v>
      </c>
      <c r="AC505" s="295">
        <v>0.000745823099943754</v>
      </c>
    </row>
    <row r="506" spans="1:29">
      <c r="A506" s="297" t="s">
        <v>721</v>
      </c>
      <c r="B506" s="298" t="s">
        <v>3335</v>
      </c>
      <c r="C506" s="293" t="s">
        <v>908</v>
      </c>
      <c r="D506" s="298" t="s">
        <v>908</v>
      </c>
      <c r="E506" s="263">
        <v>5850</v>
      </c>
      <c r="F506" s="266">
        <v>5590</v>
      </c>
      <c r="G506" s="266">
        <v>260</v>
      </c>
      <c r="H506" s="264">
        <v>7129</v>
      </c>
      <c r="I506" s="264">
        <v>6817</v>
      </c>
      <c r="J506" s="264">
        <v>312</v>
      </c>
      <c r="K506" s="264">
        <v>3171</v>
      </c>
      <c r="L506" s="264">
        <v>2970</v>
      </c>
      <c r="M506" s="264">
        <v>201</v>
      </c>
      <c r="N506" s="294">
        <v>0.93</v>
      </c>
      <c r="O506" s="266">
        <v>5850</v>
      </c>
      <c r="P506" s="266">
        <v>5590</v>
      </c>
      <c r="Q506" s="266">
        <v>260</v>
      </c>
      <c r="R506" s="267">
        <v>0.955555555555556</v>
      </c>
      <c r="S506" s="267">
        <v>0.955555555555556</v>
      </c>
      <c r="T506" s="267">
        <v>0.956235096086408</v>
      </c>
      <c r="U506" s="267">
        <v>0.936613055818354</v>
      </c>
      <c r="V506" s="295">
        <v>-0.000679540530852063</v>
      </c>
      <c r="W506" s="271">
        <v>36653</v>
      </c>
      <c r="X506" s="271">
        <v>35121</v>
      </c>
      <c r="Y506" s="271">
        <v>35731</v>
      </c>
      <c r="Z506" s="271">
        <v>34574</v>
      </c>
      <c r="AA506" s="268">
        <v>0.958202602788312</v>
      </c>
      <c r="AB506" s="268">
        <v>0.967619154235818</v>
      </c>
      <c r="AC506" s="295">
        <v>-0.00941655144750564</v>
      </c>
    </row>
    <row r="507" spans="1:29">
      <c r="A507" s="297" t="s">
        <v>721</v>
      </c>
      <c r="B507" s="298" t="s">
        <v>3335</v>
      </c>
      <c r="C507" s="293" t="s">
        <v>909</v>
      </c>
      <c r="D507" s="298" t="s">
        <v>910</v>
      </c>
      <c r="E507" s="263">
        <v>5309</v>
      </c>
      <c r="F507" s="266">
        <v>5170</v>
      </c>
      <c r="G507" s="266">
        <v>139</v>
      </c>
      <c r="H507" s="264">
        <v>6017</v>
      </c>
      <c r="I507" s="264">
        <v>5895</v>
      </c>
      <c r="J507" s="264">
        <v>122</v>
      </c>
      <c r="K507" s="264">
        <v>3215</v>
      </c>
      <c r="L507" s="264">
        <v>3086</v>
      </c>
      <c r="M507" s="264">
        <v>129</v>
      </c>
      <c r="N507" s="294">
        <v>0.93</v>
      </c>
      <c r="O507" s="266">
        <v>5309</v>
      </c>
      <c r="P507" s="266">
        <v>5170</v>
      </c>
      <c r="Q507" s="266">
        <v>139</v>
      </c>
      <c r="R507" s="267">
        <v>0.973818044829535</v>
      </c>
      <c r="S507" s="267">
        <v>0.973818044829535</v>
      </c>
      <c r="T507" s="267">
        <v>0.979724115007479</v>
      </c>
      <c r="U507" s="267">
        <v>0.959875583203732</v>
      </c>
      <c r="V507" s="295">
        <v>-0.00590607017794409</v>
      </c>
      <c r="W507" s="271">
        <v>32318</v>
      </c>
      <c r="X507" s="271">
        <v>31540</v>
      </c>
      <c r="Y507" s="271">
        <v>31979</v>
      </c>
      <c r="Z507" s="271">
        <v>31283</v>
      </c>
      <c r="AA507" s="268">
        <v>0.975926728139118</v>
      </c>
      <c r="AB507" s="268">
        <v>0.978235717189405</v>
      </c>
      <c r="AC507" s="295">
        <v>-0.00230898905028798</v>
      </c>
    </row>
    <row r="508" spans="1:29">
      <c r="A508" s="297" t="s">
        <v>721</v>
      </c>
      <c r="B508" s="298" t="s">
        <v>3335</v>
      </c>
      <c r="C508" s="293" t="s">
        <v>911</v>
      </c>
      <c r="D508" s="298" t="s">
        <v>911</v>
      </c>
      <c r="E508" s="263">
        <v>3385</v>
      </c>
      <c r="F508" s="266">
        <v>3207</v>
      </c>
      <c r="G508" s="266">
        <v>178</v>
      </c>
      <c r="H508" s="264">
        <v>4275</v>
      </c>
      <c r="I508" s="264">
        <v>4034</v>
      </c>
      <c r="J508" s="264">
        <v>241</v>
      </c>
      <c r="K508" s="264">
        <v>1693</v>
      </c>
      <c r="L508" s="264">
        <v>1570</v>
      </c>
      <c r="M508" s="264">
        <v>123</v>
      </c>
      <c r="N508" s="294">
        <v>0.93</v>
      </c>
      <c r="O508" s="266">
        <v>3385</v>
      </c>
      <c r="P508" s="266">
        <v>3207</v>
      </c>
      <c r="Q508" s="266">
        <v>178</v>
      </c>
      <c r="R508" s="267">
        <v>0.947415066469719</v>
      </c>
      <c r="S508" s="267">
        <v>0.947415066469719</v>
      </c>
      <c r="T508" s="267">
        <v>0.943625730994152</v>
      </c>
      <c r="U508" s="267">
        <v>0.927347903130537</v>
      </c>
      <c r="V508" s="295">
        <v>0.00378933547556737</v>
      </c>
      <c r="W508" s="271">
        <v>21293</v>
      </c>
      <c r="X508" s="271">
        <v>20194</v>
      </c>
      <c r="Y508" s="271">
        <v>20398</v>
      </c>
      <c r="Z508" s="271">
        <v>19449</v>
      </c>
      <c r="AA508" s="268">
        <v>0.948386793781994</v>
      </c>
      <c r="AB508" s="268">
        <v>0.95347583096382</v>
      </c>
      <c r="AC508" s="295">
        <v>-0.00508903718182585</v>
      </c>
    </row>
    <row r="509" spans="1:29">
      <c r="A509" s="297" t="s">
        <v>721</v>
      </c>
      <c r="B509" s="298" t="s">
        <v>3335</v>
      </c>
      <c r="C509" s="293" t="s">
        <v>912</v>
      </c>
      <c r="D509" s="298" t="s">
        <v>912</v>
      </c>
      <c r="E509" s="263">
        <v>1790</v>
      </c>
      <c r="F509" s="266">
        <v>1705</v>
      </c>
      <c r="G509" s="266">
        <v>85</v>
      </c>
      <c r="H509" s="264">
        <v>2090</v>
      </c>
      <c r="I509" s="264">
        <v>1980</v>
      </c>
      <c r="J509" s="264">
        <v>110</v>
      </c>
      <c r="K509" s="264">
        <v>817</v>
      </c>
      <c r="L509" s="264">
        <v>748</v>
      </c>
      <c r="M509" s="264">
        <v>69</v>
      </c>
      <c r="N509" s="294">
        <v>0.93</v>
      </c>
      <c r="O509" s="266">
        <v>1790</v>
      </c>
      <c r="P509" s="266">
        <v>1705</v>
      </c>
      <c r="Q509" s="266">
        <v>85</v>
      </c>
      <c r="R509" s="267">
        <v>0.952513966480447</v>
      </c>
      <c r="S509" s="267">
        <v>0.952513966480447</v>
      </c>
      <c r="T509" s="267">
        <v>0.947368421052632</v>
      </c>
      <c r="U509" s="267">
        <v>0.915544675642595</v>
      </c>
      <c r="V509" s="295">
        <v>0.00514554542781542</v>
      </c>
      <c r="W509" s="271">
        <v>10825</v>
      </c>
      <c r="X509" s="271">
        <v>10202</v>
      </c>
      <c r="Y509" s="271">
        <v>11036</v>
      </c>
      <c r="Z509" s="271">
        <v>10483</v>
      </c>
      <c r="AA509" s="268">
        <v>0.942448036951501</v>
      </c>
      <c r="AB509" s="268">
        <v>0.949891264951069</v>
      </c>
      <c r="AC509" s="295">
        <v>-0.00744322799956809</v>
      </c>
    </row>
    <row r="510" spans="1:29">
      <c r="A510" s="297" t="s">
        <v>721</v>
      </c>
      <c r="B510" s="298" t="s">
        <v>3335</v>
      </c>
      <c r="C510" s="293" t="s">
        <v>913</v>
      </c>
      <c r="D510" s="298" t="s">
        <v>913</v>
      </c>
      <c r="E510" s="263">
        <v>2725</v>
      </c>
      <c r="F510" s="266">
        <v>2660</v>
      </c>
      <c r="G510" s="266">
        <v>65</v>
      </c>
      <c r="H510" s="264">
        <v>3461</v>
      </c>
      <c r="I510" s="264">
        <v>3387</v>
      </c>
      <c r="J510" s="264">
        <v>74</v>
      </c>
      <c r="K510" s="264">
        <v>1849</v>
      </c>
      <c r="L510" s="264">
        <v>1817</v>
      </c>
      <c r="M510" s="264">
        <v>32</v>
      </c>
      <c r="N510" s="294">
        <v>0.93</v>
      </c>
      <c r="O510" s="266">
        <v>2725</v>
      </c>
      <c r="P510" s="266">
        <v>2660</v>
      </c>
      <c r="Q510" s="266">
        <v>65</v>
      </c>
      <c r="R510" s="267">
        <v>0.976146788990826</v>
      </c>
      <c r="S510" s="267">
        <v>0.976146788990826</v>
      </c>
      <c r="T510" s="267">
        <v>0.978618896272754</v>
      </c>
      <c r="U510" s="267">
        <v>0.982693347755544</v>
      </c>
      <c r="V510" s="295">
        <v>-0.00247210728192782</v>
      </c>
      <c r="W510" s="271">
        <v>18531</v>
      </c>
      <c r="X510" s="271">
        <v>18193</v>
      </c>
      <c r="Y510" s="271">
        <v>17835</v>
      </c>
      <c r="Z510" s="271">
        <v>17535</v>
      </c>
      <c r="AA510" s="268">
        <v>0.981760293562139</v>
      </c>
      <c r="AB510" s="268">
        <v>0.983179142136249</v>
      </c>
      <c r="AC510" s="295">
        <v>-0.00141884857410979</v>
      </c>
    </row>
    <row r="511" spans="1:29">
      <c r="A511" s="297" t="s">
        <v>721</v>
      </c>
      <c r="B511" s="298" t="s">
        <v>3335</v>
      </c>
      <c r="C511" s="293" t="s">
        <v>914</v>
      </c>
      <c r="D511" s="298" t="s">
        <v>914</v>
      </c>
      <c r="E511" s="263">
        <v>4055</v>
      </c>
      <c r="F511" s="266">
        <v>3924</v>
      </c>
      <c r="G511" s="266">
        <v>131</v>
      </c>
      <c r="H511" s="264">
        <v>4507</v>
      </c>
      <c r="I511" s="264">
        <v>4385</v>
      </c>
      <c r="J511" s="264">
        <v>122</v>
      </c>
      <c r="K511" s="264">
        <v>1645</v>
      </c>
      <c r="L511" s="264">
        <v>1596</v>
      </c>
      <c r="M511" s="264">
        <v>49</v>
      </c>
      <c r="N511" s="294">
        <v>0.93</v>
      </c>
      <c r="O511" s="266">
        <v>4055</v>
      </c>
      <c r="P511" s="266">
        <v>3924</v>
      </c>
      <c r="Q511" s="266">
        <v>131</v>
      </c>
      <c r="R511" s="267">
        <v>0.967694204685573</v>
      </c>
      <c r="S511" s="267">
        <v>0.967694204685573</v>
      </c>
      <c r="T511" s="267">
        <v>0.97293099622809</v>
      </c>
      <c r="U511" s="267">
        <v>0.970212765957447</v>
      </c>
      <c r="V511" s="295">
        <v>-0.00523679154251633</v>
      </c>
      <c r="W511" s="271">
        <v>23747</v>
      </c>
      <c r="X511" s="271">
        <v>23100</v>
      </c>
      <c r="Y511" s="271">
        <v>23815</v>
      </c>
      <c r="Z511" s="271">
        <v>23226</v>
      </c>
      <c r="AA511" s="268">
        <v>0.972754453194088</v>
      </c>
      <c r="AB511" s="268">
        <v>0.975267688431661</v>
      </c>
      <c r="AC511" s="295">
        <v>-0.00251323523757296</v>
      </c>
    </row>
    <row r="512" spans="1:29">
      <c r="A512" s="297" t="s">
        <v>721</v>
      </c>
      <c r="B512" s="298" t="s">
        <v>3336</v>
      </c>
      <c r="C512" s="293" t="s">
        <v>915</v>
      </c>
      <c r="D512" s="298" t="s">
        <v>915</v>
      </c>
      <c r="E512" s="263">
        <v>3058</v>
      </c>
      <c r="F512" s="266">
        <v>2946</v>
      </c>
      <c r="G512" s="266">
        <v>112</v>
      </c>
      <c r="H512" s="264">
        <v>3417</v>
      </c>
      <c r="I512" s="264">
        <v>3247</v>
      </c>
      <c r="J512" s="264">
        <v>170</v>
      </c>
      <c r="K512" s="264">
        <v>2796</v>
      </c>
      <c r="L512" s="264">
        <v>2583</v>
      </c>
      <c r="M512" s="264">
        <v>213</v>
      </c>
      <c r="N512" s="294">
        <v>0.93</v>
      </c>
      <c r="O512" s="266">
        <v>3058</v>
      </c>
      <c r="P512" s="266">
        <v>2946</v>
      </c>
      <c r="Q512" s="266">
        <v>112</v>
      </c>
      <c r="R512" s="267">
        <v>0.963374754741661</v>
      </c>
      <c r="S512" s="267">
        <v>0.963374754741661</v>
      </c>
      <c r="T512" s="267">
        <v>0.950248756218905</v>
      </c>
      <c r="U512" s="267">
        <v>0.92381974248927</v>
      </c>
      <c r="V512" s="295">
        <v>0.0131259985227558</v>
      </c>
      <c r="W512" s="271">
        <v>19110</v>
      </c>
      <c r="X512" s="271">
        <v>17984</v>
      </c>
      <c r="Y512" s="271">
        <v>18951</v>
      </c>
      <c r="Z512" s="271">
        <v>17732</v>
      </c>
      <c r="AA512" s="268">
        <v>0.941077969649398</v>
      </c>
      <c r="AB512" s="268">
        <v>0.935676217613846</v>
      </c>
      <c r="AC512" s="295">
        <v>0.00540175203555204</v>
      </c>
    </row>
    <row r="513" spans="1:29">
      <c r="A513" s="297" t="s">
        <v>721</v>
      </c>
      <c r="B513" s="298" t="s">
        <v>3336</v>
      </c>
      <c r="C513" s="293" t="s">
        <v>916</v>
      </c>
      <c r="D513" s="298" t="s">
        <v>916</v>
      </c>
      <c r="E513" s="263">
        <v>2429</v>
      </c>
      <c r="F513" s="266">
        <v>2374</v>
      </c>
      <c r="G513" s="266">
        <v>55</v>
      </c>
      <c r="H513" s="264">
        <v>3197</v>
      </c>
      <c r="I513" s="264">
        <v>3088</v>
      </c>
      <c r="J513" s="264">
        <v>109</v>
      </c>
      <c r="K513" s="264">
        <v>1304</v>
      </c>
      <c r="L513" s="264">
        <v>1257</v>
      </c>
      <c r="M513" s="264">
        <v>47</v>
      </c>
      <c r="N513" s="294">
        <v>0.93</v>
      </c>
      <c r="O513" s="266">
        <v>2429</v>
      </c>
      <c r="P513" s="266">
        <v>2374</v>
      </c>
      <c r="Q513" s="266">
        <v>55</v>
      </c>
      <c r="R513" s="267">
        <v>0.977356937011116</v>
      </c>
      <c r="S513" s="267">
        <v>0.977356937011116</v>
      </c>
      <c r="T513" s="267">
        <v>0.965905536440413</v>
      </c>
      <c r="U513" s="267">
        <v>0.963957055214724</v>
      </c>
      <c r="V513" s="295">
        <v>0.0114514005707028</v>
      </c>
      <c r="W513" s="271">
        <v>15668</v>
      </c>
      <c r="X513" s="271">
        <v>15254</v>
      </c>
      <c r="Y513" s="271">
        <v>15865</v>
      </c>
      <c r="Z513" s="271">
        <v>15592</v>
      </c>
      <c r="AA513" s="268">
        <v>0.97357671687516</v>
      </c>
      <c r="AB513" s="268">
        <v>0.982792310116609</v>
      </c>
      <c r="AC513" s="295">
        <v>-0.00921559324144927</v>
      </c>
    </row>
    <row r="514" spans="1:29">
      <c r="A514" s="297" t="s">
        <v>721</v>
      </c>
      <c r="B514" s="298" t="s">
        <v>3336</v>
      </c>
      <c r="C514" s="293" t="s">
        <v>917</v>
      </c>
      <c r="D514" s="298" t="s">
        <v>917</v>
      </c>
      <c r="E514" s="263">
        <v>3948</v>
      </c>
      <c r="F514" s="266">
        <v>3714</v>
      </c>
      <c r="G514" s="266">
        <v>234</v>
      </c>
      <c r="H514" s="264">
        <v>4174</v>
      </c>
      <c r="I514" s="264">
        <v>3900</v>
      </c>
      <c r="J514" s="264">
        <v>274</v>
      </c>
      <c r="K514" s="264">
        <v>3600</v>
      </c>
      <c r="L514" s="264">
        <v>3260</v>
      </c>
      <c r="M514" s="264">
        <v>340</v>
      </c>
      <c r="N514" s="294">
        <v>0.93</v>
      </c>
      <c r="O514" s="266">
        <v>3948</v>
      </c>
      <c r="P514" s="266">
        <v>3714</v>
      </c>
      <c r="Q514" s="266">
        <v>234</v>
      </c>
      <c r="R514" s="267">
        <v>0.940729483282675</v>
      </c>
      <c r="S514" s="267">
        <v>0.940729483282675</v>
      </c>
      <c r="T514" s="267">
        <v>0.934355534259703</v>
      </c>
      <c r="U514" s="267">
        <v>0.905555555555556</v>
      </c>
      <c r="V514" s="295">
        <v>0.00637394902297184</v>
      </c>
      <c r="W514" s="271">
        <v>24587</v>
      </c>
      <c r="X514" s="271">
        <v>22145</v>
      </c>
      <c r="Y514" s="271">
        <v>25556</v>
      </c>
      <c r="Z514" s="271">
        <v>23388</v>
      </c>
      <c r="AA514" s="268">
        <v>0.9006792207264</v>
      </c>
      <c r="AB514" s="268">
        <v>0.91516669275317</v>
      </c>
      <c r="AC514" s="295">
        <v>-0.0144874720267694</v>
      </c>
    </row>
    <row r="515" spans="1:29">
      <c r="A515" s="297" t="s">
        <v>721</v>
      </c>
      <c r="B515" s="298" t="s">
        <v>3336</v>
      </c>
      <c r="C515" s="293" t="s">
        <v>918</v>
      </c>
      <c r="D515" s="298" t="s">
        <v>918</v>
      </c>
      <c r="E515" s="263">
        <v>2871</v>
      </c>
      <c r="F515" s="266">
        <v>2735</v>
      </c>
      <c r="G515" s="266">
        <v>136</v>
      </c>
      <c r="H515" s="264">
        <v>3195</v>
      </c>
      <c r="I515" s="264">
        <v>3091</v>
      </c>
      <c r="J515" s="264">
        <v>104</v>
      </c>
      <c r="K515" s="264">
        <v>3015</v>
      </c>
      <c r="L515" s="264">
        <v>2908</v>
      </c>
      <c r="M515" s="264">
        <v>107</v>
      </c>
      <c r="N515" s="294">
        <v>0.93</v>
      </c>
      <c r="O515" s="266">
        <v>2871</v>
      </c>
      <c r="P515" s="266">
        <v>2735</v>
      </c>
      <c r="Q515" s="266">
        <v>136</v>
      </c>
      <c r="R515" s="267">
        <v>0.952629745733194</v>
      </c>
      <c r="S515" s="267">
        <v>0.952629745733194</v>
      </c>
      <c r="T515" s="267">
        <v>0.967449139280125</v>
      </c>
      <c r="U515" s="267">
        <v>0.964510779436153</v>
      </c>
      <c r="V515" s="295">
        <v>-0.0148193935469312</v>
      </c>
      <c r="W515" s="271">
        <v>18456</v>
      </c>
      <c r="X515" s="271">
        <v>17797</v>
      </c>
      <c r="Y515" s="271">
        <v>17745</v>
      </c>
      <c r="Z515" s="271">
        <v>17251</v>
      </c>
      <c r="AA515" s="268">
        <v>0.964293454703078</v>
      </c>
      <c r="AB515" s="268">
        <v>0.972161172161172</v>
      </c>
      <c r="AC515" s="295">
        <v>-0.00786771745809456</v>
      </c>
    </row>
    <row r="516" spans="1:29">
      <c r="A516" s="297" t="s">
        <v>721</v>
      </c>
      <c r="B516" s="298" t="s">
        <v>3336</v>
      </c>
      <c r="C516" s="293" t="s">
        <v>919</v>
      </c>
      <c r="D516" s="298" t="s">
        <v>919</v>
      </c>
      <c r="E516" s="263">
        <v>1619</v>
      </c>
      <c r="F516" s="266">
        <v>1589</v>
      </c>
      <c r="G516" s="266">
        <v>30</v>
      </c>
      <c r="H516" s="264">
        <v>1813</v>
      </c>
      <c r="I516" s="264">
        <v>1781</v>
      </c>
      <c r="J516" s="264">
        <v>32</v>
      </c>
      <c r="K516" s="264">
        <v>1515</v>
      </c>
      <c r="L516" s="264">
        <v>1481</v>
      </c>
      <c r="M516" s="264">
        <v>34</v>
      </c>
      <c r="N516" s="294">
        <v>0.93</v>
      </c>
      <c r="O516" s="266">
        <v>1619</v>
      </c>
      <c r="P516" s="266">
        <v>1589</v>
      </c>
      <c r="Q516" s="266">
        <v>30</v>
      </c>
      <c r="R516" s="267">
        <v>0.981470043236566</v>
      </c>
      <c r="S516" s="267">
        <v>0.981470043236566</v>
      </c>
      <c r="T516" s="267">
        <v>0.982349696635411</v>
      </c>
      <c r="U516" s="267">
        <v>0.977557755775578</v>
      </c>
      <c r="V516" s="295">
        <v>-0.000879653398845104</v>
      </c>
      <c r="W516" s="271">
        <v>10253</v>
      </c>
      <c r="X516" s="271">
        <v>10069</v>
      </c>
      <c r="Y516" s="271">
        <v>10432</v>
      </c>
      <c r="Z516" s="271">
        <v>10277</v>
      </c>
      <c r="AA516" s="268">
        <v>0.982054032965961</v>
      </c>
      <c r="AB516" s="268">
        <v>0.985141871165644</v>
      </c>
      <c r="AC516" s="295">
        <v>-0.00308783819968306</v>
      </c>
    </row>
    <row r="517" spans="1:29">
      <c r="A517" s="297" t="s">
        <v>721</v>
      </c>
      <c r="B517" s="298" t="s">
        <v>3336</v>
      </c>
      <c r="C517" s="293" t="s">
        <v>920</v>
      </c>
      <c r="D517" s="298" t="s">
        <v>920</v>
      </c>
      <c r="E517" s="263">
        <v>4713</v>
      </c>
      <c r="F517" s="266">
        <v>4500</v>
      </c>
      <c r="G517" s="266">
        <v>213</v>
      </c>
      <c r="H517" s="264">
        <v>5557</v>
      </c>
      <c r="I517" s="264">
        <v>5254</v>
      </c>
      <c r="J517" s="264">
        <v>303</v>
      </c>
      <c r="K517" s="264">
        <v>4930</v>
      </c>
      <c r="L517" s="264">
        <v>4594</v>
      </c>
      <c r="M517" s="264">
        <v>336</v>
      </c>
      <c r="N517" s="294">
        <v>0.93</v>
      </c>
      <c r="O517" s="266">
        <v>4713</v>
      </c>
      <c r="P517" s="266">
        <v>4500</v>
      </c>
      <c r="Q517" s="266">
        <v>213</v>
      </c>
      <c r="R517" s="267">
        <v>0.954805856142584</v>
      </c>
      <c r="S517" s="267">
        <v>0.954805856142584</v>
      </c>
      <c r="T517" s="267">
        <v>0.945474176714054</v>
      </c>
      <c r="U517" s="267">
        <v>0.93184584178499</v>
      </c>
      <c r="V517" s="295">
        <v>0.00933167942852997</v>
      </c>
      <c r="W517" s="271">
        <v>31752</v>
      </c>
      <c r="X517" s="271">
        <v>29797</v>
      </c>
      <c r="Y517" s="271">
        <v>31503</v>
      </c>
      <c r="Z517" s="271">
        <v>29813</v>
      </c>
      <c r="AA517" s="268">
        <v>0.938429075333837</v>
      </c>
      <c r="AB517" s="268">
        <v>0.94635431546202</v>
      </c>
      <c r="AC517" s="295">
        <v>-0.0079252401281823</v>
      </c>
    </row>
    <row r="518" spans="1:29">
      <c r="A518" s="297" t="s">
        <v>721</v>
      </c>
      <c r="B518" s="298" t="s">
        <v>3336</v>
      </c>
      <c r="C518" s="293" t="s">
        <v>921</v>
      </c>
      <c r="D518" s="298" t="s">
        <v>921</v>
      </c>
      <c r="E518" s="263">
        <v>2759</v>
      </c>
      <c r="F518" s="266">
        <v>2562</v>
      </c>
      <c r="G518" s="266">
        <v>197</v>
      </c>
      <c r="H518" s="264">
        <v>3178</v>
      </c>
      <c r="I518" s="264">
        <v>2968</v>
      </c>
      <c r="J518" s="264">
        <v>210</v>
      </c>
      <c r="K518" s="264">
        <v>2818</v>
      </c>
      <c r="L518" s="264">
        <v>2619</v>
      </c>
      <c r="M518" s="264">
        <v>199</v>
      </c>
      <c r="N518" s="294">
        <v>0.93</v>
      </c>
      <c r="O518" s="266">
        <v>2759</v>
      </c>
      <c r="P518" s="266">
        <v>2562</v>
      </c>
      <c r="Q518" s="266">
        <v>197</v>
      </c>
      <c r="R518" s="267">
        <v>0.928597317868793</v>
      </c>
      <c r="S518" s="267">
        <v>0.928597317868793</v>
      </c>
      <c r="T518" s="267">
        <v>0.933920704845815</v>
      </c>
      <c r="U518" s="267">
        <v>0.929382540809084</v>
      </c>
      <c r="V518" s="295">
        <v>-0.00532338697702195</v>
      </c>
      <c r="W518" s="271">
        <v>18183</v>
      </c>
      <c r="X518" s="271">
        <v>16987</v>
      </c>
      <c r="Y518" s="271">
        <v>18109</v>
      </c>
      <c r="Z518" s="271">
        <v>17108</v>
      </c>
      <c r="AA518" s="268">
        <v>0.934224275422098</v>
      </c>
      <c r="AB518" s="268">
        <v>0.944723618090452</v>
      </c>
      <c r="AC518" s="295">
        <v>-0.0104993426683547</v>
      </c>
    </row>
    <row r="519" spans="1:29">
      <c r="A519" s="297" t="s">
        <v>721</v>
      </c>
      <c r="B519" s="298" t="s">
        <v>3336</v>
      </c>
      <c r="C519" s="293" t="s">
        <v>922</v>
      </c>
      <c r="D519" s="298" t="s">
        <v>922</v>
      </c>
      <c r="E519" s="263">
        <v>4838</v>
      </c>
      <c r="F519" s="266">
        <v>4442</v>
      </c>
      <c r="G519" s="266">
        <v>396</v>
      </c>
      <c r="H519" s="264">
        <v>5659</v>
      </c>
      <c r="I519" s="264">
        <v>5254</v>
      </c>
      <c r="J519" s="264">
        <v>405</v>
      </c>
      <c r="K519" s="264">
        <v>5424</v>
      </c>
      <c r="L519" s="264">
        <v>4916</v>
      </c>
      <c r="M519" s="264">
        <v>508</v>
      </c>
      <c r="N519" s="294">
        <v>0.93</v>
      </c>
      <c r="O519" s="266">
        <v>4838</v>
      </c>
      <c r="P519" s="266">
        <v>4442</v>
      </c>
      <c r="Q519" s="266">
        <v>396</v>
      </c>
      <c r="R519" s="267">
        <v>0.918147995039272</v>
      </c>
      <c r="S519" s="267">
        <v>0.918147995039272</v>
      </c>
      <c r="T519" s="267">
        <v>0.928432585262414</v>
      </c>
      <c r="U519" s="267">
        <v>0.906342182890855</v>
      </c>
      <c r="V519" s="295">
        <v>-0.0102845902231414</v>
      </c>
      <c r="W519" s="271">
        <v>32408</v>
      </c>
      <c r="X519" s="271">
        <v>29424</v>
      </c>
      <c r="Y519" s="271">
        <v>32344</v>
      </c>
      <c r="Z519" s="271">
        <v>29021</v>
      </c>
      <c r="AA519" s="268">
        <v>0.907923969390274</v>
      </c>
      <c r="AB519" s="268">
        <v>0.897260697501855</v>
      </c>
      <c r="AC519" s="295">
        <v>0.0106632718884189</v>
      </c>
    </row>
    <row r="520" spans="1:29">
      <c r="A520" s="297" t="s">
        <v>721</v>
      </c>
      <c r="B520" s="298" t="s">
        <v>3336</v>
      </c>
      <c r="C520" s="293" t="s">
        <v>923</v>
      </c>
      <c r="D520" s="298" t="s">
        <v>923</v>
      </c>
      <c r="E520" s="263">
        <v>3438</v>
      </c>
      <c r="F520" s="266">
        <v>3274</v>
      </c>
      <c r="G520" s="266">
        <v>164</v>
      </c>
      <c r="H520" s="264">
        <v>3913</v>
      </c>
      <c r="I520" s="264">
        <v>3748</v>
      </c>
      <c r="J520" s="264">
        <v>165</v>
      </c>
      <c r="K520" s="264">
        <v>3485</v>
      </c>
      <c r="L520" s="264">
        <v>3322</v>
      </c>
      <c r="M520" s="264">
        <v>163</v>
      </c>
      <c r="N520" s="294">
        <v>0.93</v>
      </c>
      <c r="O520" s="266">
        <v>3438</v>
      </c>
      <c r="P520" s="266">
        <v>3274</v>
      </c>
      <c r="Q520" s="266">
        <v>164</v>
      </c>
      <c r="R520" s="267">
        <v>0.952297847585806</v>
      </c>
      <c r="S520" s="267">
        <v>0.952297847585806</v>
      </c>
      <c r="T520" s="267">
        <v>0.957832864809609</v>
      </c>
      <c r="U520" s="267">
        <v>0.953228120516499</v>
      </c>
      <c r="V520" s="295">
        <v>-0.00553501722380323</v>
      </c>
      <c r="W520" s="271">
        <v>22301</v>
      </c>
      <c r="X520" s="271">
        <v>21273</v>
      </c>
      <c r="Y520" s="271">
        <v>21966</v>
      </c>
      <c r="Z520" s="271">
        <v>21188</v>
      </c>
      <c r="AA520" s="268">
        <v>0.953903412403031</v>
      </c>
      <c r="AB520" s="268">
        <v>0.964581626149504</v>
      </c>
      <c r="AC520" s="295">
        <v>-0.0106782137464726</v>
      </c>
    </row>
    <row r="521" spans="1:29">
      <c r="A521" s="297" t="s">
        <v>721</v>
      </c>
      <c r="B521" s="298" t="s">
        <v>3336</v>
      </c>
      <c r="C521" s="293" t="s">
        <v>924</v>
      </c>
      <c r="D521" s="298" t="s">
        <v>924</v>
      </c>
      <c r="E521" s="263">
        <v>1984</v>
      </c>
      <c r="F521" s="266">
        <v>1899</v>
      </c>
      <c r="G521" s="266">
        <v>85</v>
      </c>
      <c r="H521" s="264">
        <v>2343</v>
      </c>
      <c r="I521" s="264">
        <v>2260</v>
      </c>
      <c r="J521" s="264">
        <v>83</v>
      </c>
      <c r="K521" s="264">
        <v>1835</v>
      </c>
      <c r="L521" s="264">
        <v>1726</v>
      </c>
      <c r="M521" s="264">
        <v>109</v>
      </c>
      <c r="N521" s="294">
        <v>0.93</v>
      </c>
      <c r="O521" s="266">
        <v>1984</v>
      </c>
      <c r="P521" s="266">
        <v>1899</v>
      </c>
      <c r="Q521" s="266">
        <v>85</v>
      </c>
      <c r="R521" s="267">
        <v>0.957157258064516</v>
      </c>
      <c r="S521" s="267">
        <v>0.957157258064516</v>
      </c>
      <c r="T521" s="267">
        <v>0.964575330772514</v>
      </c>
      <c r="U521" s="267">
        <v>0.940599455040872</v>
      </c>
      <c r="V521" s="295">
        <v>-0.00741807270799777</v>
      </c>
      <c r="W521" s="271">
        <v>12757</v>
      </c>
      <c r="X521" s="271">
        <v>12160</v>
      </c>
      <c r="Y521" s="271">
        <v>12658</v>
      </c>
      <c r="Z521" s="271">
        <v>11995</v>
      </c>
      <c r="AA521" s="268">
        <v>0.953202163518069</v>
      </c>
      <c r="AB521" s="268">
        <v>0.94762205719703</v>
      </c>
      <c r="AC521" s="295">
        <v>0.005580106321039</v>
      </c>
    </row>
    <row r="522" spans="1:29">
      <c r="A522" s="297" t="s">
        <v>721</v>
      </c>
      <c r="B522" s="298" t="s">
        <v>3336</v>
      </c>
      <c r="C522" s="293" t="s">
        <v>925</v>
      </c>
      <c r="D522" s="298" t="s">
        <v>925</v>
      </c>
      <c r="E522" s="263">
        <v>2975</v>
      </c>
      <c r="F522" s="266">
        <v>2774</v>
      </c>
      <c r="G522" s="266">
        <v>201</v>
      </c>
      <c r="H522" s="264">
        <v>3319</v>
      </c>
      <c r="I522" s="264">
        <v>3139</v>
      </c>
      <c r="J522" s="264">
        <v>180</v>
      </c>
      <c r="K522" s="264">
        <v>2776</v>
      </c>
      <c r="L522" s="264">
        <v>2470</v>
      </c>
      <c r="M522" s="264">
        <v>306</v>
      </c>
      <c r="N522" s="294">
        <v>0.93</v>
      </c>
      <c r="O522" s="266">
        <v>2975</v>
      </c>
      <c r="P522" s="266">
        <v>2774</v>
      </c>
      <c r="Q522" s="266">
        <v>201</v>
      </c>
      <c r="R522" s="267">
        <v>0.932436974789916</v>
      </c>
      <c r="S522" s="267">
        <v>0.932436974789916</v>
      </c>
      <c r="T522" s="267">
        <v>0.945766797228081</v>
      </c>
      <c r="U522" s="267">
        <v>0.889769452449568</v>
      </c>
      <c r="V522" s="295">
        <v>-0.0133298224381648</v>
      </c>
      <c r="W522" s="271">
        <v>19157</v>
      </c>
      <c r="X522" s="271">
        <v>17711</v>
      </c>
      <c r="Y522" s="271">
        <v>18807</v>
      </c>
      <c r="Z522" s="271">
        <v>17531</v>
      </c>
      <c r="AA522" s="268">
        <v>0.924518452784883</v>
      </c>
      <c r="AB522" s="268">
        <v>0.932152921784442</v>
      </c>
      <c r="AC522" s="295">
        <v>-0.00763446899955922</v>
      </c>
    </row>
    <row r="523" spans="1:29">
      <c r="A523" s="297" t="s">
        <v>721</v>
      </c>
      <c r="B523" s="298" t="s">
        <v>3336</v>
      </c>
      <c r="C523" s="293" t="s">
        <v>926</v>
      </c>
      <c r="D523" s="298" t="s">
        <v>926</v>
      </c>
      <c r="E523" s="263">
        <v>3641</v>
      </c>
      <c r="F523" s="266">
        <v>3442</v>
      </c>
      <c r="G523" s="266">
        <v>199</v>
      </c>
      <c r="H523" s="264">
        <v>3987</v>
      </c>
      <c r="I523" s="264">
        <v>3845</v>
      </c>
      <c r="J523" s="264">
        <v>142</v>
      </c>
      <c r="K523" s="264">
        <v>3599</v>
      </c>
      <c r="L523" s="264">
        <v>3493</v>
      </c>
      <c r="M523" s="264">
        <v>106</v>
      </c>
      <c r="N523" s="294">
        <v>0.93</v>
      </c>
      <c r="O523" s="266">
        <v>3641</v>
      </c>
      <c r="P523" s="266">
        <v>3442</v>
      </c>
      <c r="Q523" s="266">
        <v>199</v>
      </c>
      <c r="R523" s="267">
        <v>0.945344685525954</v>
      </c>
      <c r="S523" s="267">
        <v>0.945344685525954</v>
      </c>
      <c r="T523" s="267">
        <v>0.964384248808628</v>
      </c>
      <c r="U523" s="267">
        <v>0.970547374270631</v>
      </c>
      <c r="V523" s="295">
        <v>-0.0190395632826736</v>
      </c>
      <c r="W523" s="271">
        <v>22928</v>
      </c>
      <c r="X523" s="271">
        <v>21874</v>
      </c>
      <c r="Y523" s="271">
        <v>22449</v>
      </c>
      <c r="Z523" s="271">
        <v>21518</v>
      </c>
      <c r="AA523" s="268">
        <v>0.954030006978367</v>
      </c>
      <c r="AB523" s="268">
        <v>0.9585282195198</v>
      </c>
      <c r="AC523" s="295">
        <v>-0.00449821254143334</v>
      </c>
    </row>
    <row r="524" spans="1:29">
      <c r="A524" s="297" t="s">
        <v>721</v>
      </c>
      <c r="B524" s="298" t="s">
        <v>3337</v>
      </c>
      <c r="C524" s="293" t="s">
        <v>927</v>
      </c>
      <c r="D524" s="298" t="s">
        <v>928</v>
      </c>
      <c r="E524" s="263">
        <v>4460</v>
      </c>
      <c r="F524" s="266">
        <v>4384</v>
      </c>
      <c r="G524" s="266">
        <v>76</v>
      </c>
      <c r="H524" s="264">
        <v>4820</v>
      </c>
      <c r="I524" s="264">
        <v>4730</v>
      </c>
      <c r="J524" s="264">
        <v>90</v>
      </c>
      <c r="K524" s="264">
        <v>2960</v>
      </c>
      <c r="L524" s="264">
        <v>2903</v>
      </c>
      <c r="M524" s="264">
        <v>57</v>
      </c>
      <c r="N524" s="294">
        <v>0.93</v>
      </c>
      <c r="O524" s="266">
        <v>4460</v>
      </c>
      <c r="P524" s="266">
        <v>4384</v>
      </c>
      <c r="Q524" s="266">
        <v>76</v>
      </c>
      <c r="R524" s="267">
        <v>0.982959641255605</v>
      </c>
      <c r="S524" s="267">
        <v>0.982959641255605</v>
      </c>
      <c r="T524" s="267">
        <v>0.981327800829875</v>
      </c>
      <c r="U524" s="267">
        <v>0.980743243243243</v>
      </c>
      <c r="V524" s="295">
        <v>0.00163184042572995</v>
      </c>
      <c r="W524" s="271">
        <v>27528</v>
      </c>
      <c r="X524" s="271">
        <v>27068</v>
      </c>
      <c r="Y524" s="271">
        <v>26826</v>
      </c>
      <c r="Z524" s="271">
        <v>26288</v>
      </c>
      <c r="AA524" s="268">
        <v>0.983289741354258</v>
      </c>
      <c r="AB524" s="268">
        <v>0.979944829642884</v>
      </c>
      <c r="AC524" s="295">
        <v>0.00334491171137374</v>
      </c>
    </row>
    <row r="525" spans="1:29">
      <c r="A525" s="297" t="s">
        <v>721</v>
      </c>
      <c r="B525" s="298" t="s">
        <v>3337</v>
      </c>
      <c r="C525" s="293" t="s">
        <v>929</v>
      </c>
      <c r="D525" s="298" t="s">
        <v>930</v>
      </c>
      <c r="E525" s="263">
        <v>3671</v>
      </c>
      <c r="F525" s="266">
        <v>3467</v>
      </c>
      <c r="G525" s="266">
        <v>204</v>
      </c>
      <c r="H525" s="264">
        <v>4188</v>
      </c>
      <c r="I525" s="264">
        <v>3978</v>
      </c>
      <c r="J525" s="264">
        <v>210</v>
      </c>
      <c r="K525" s="264">
        <v>2375</v>
      </c>
      <c r="L525" s="264">
        <v>2175</v>
      </c>
      <c r="M525" s="264">
        <v>200</v>
      </c>
      <c r="N525" s="294">
        <v>0.93</v>
      </c>
      <c r="O525" s="266">
        <v>3671</v>
      </c>
      <c r="P525" s="266">
        <v>3467</v>
      </c>
      <c r="Q525" s="266">
        <v>204</v>
      </c>
      <c r="R525" s="267">
        <v>0.944429310814492</v>
      </c>
      <c r="S525" s="267">
        <v>0.944429310814492</v>
      </c>
      <c r="T525" s="267">
        <v>0.949856733524355</v>
      </c>
      <c r="U525" s="267">
        <v>0.91578947368421</v>
      </c>
      <c r="V525" s="295">
        <v>-0.00542742270986329</v>
      </c>
      <c r="W525" s="271">
        <v>22548</v>
      </c>
      <c r="X525" s="271">
        <v>21221</v>
      </c>
      <c r="Y525" s="271">
        <v>21952</v>
      </c>
      <c r="Z525" s="271">
        <v>20677</v>
      </c>
      <c r="AA525" s="268">
        <v>0.94114777363846</v>
      </c>
      <c r="AB525" s="268">
        <v>0.941918731778426</v>
      </c>
      <c r="AC525" s="295">
        <v>-0.000770958139965527</v>
      </c>
    </row>
    <row r="526" spans="1:29">
      <c r="A526" s="297" t="s">
        <v>721</v>
      </c>
      <c r="B526" s="298" t="s">
        <v>3337</v>
      </c>
      <c r="C526" s="293" t="s">
        <v>931</v>
      </c>
      <c r="D526" s="298" t="s">
        <v>932</v>
      </c>
      <c r="E526" s="263">
        <v>4348</v>
      </c>
      <c r="F526" s="266">
        <v>4247</v>
      </c>
      <c r="G526" s="266">
        <v>101</v>
      </c>
      <c r="H526" s="264">
        <v>5318</v>
      </c>
      <c r="I526" s="264">
        <v>5181</v>
      </c>
      <c r="J526" s="264">
        <v>137</v>
      </c>
      <c r="K526" s="264">
        <v>2536</v>
      </c>
      <c r="L526" s="264">
        <v>2480</v>
      </c>
      <c r="M526" s="264">
        <v>56</v>
      </c>
      <c r="N526" s="294">
        <v>0.93</v>
      </c>
      <c r="O526" s="266">
        <v>4348</v>
      </c>
      <c r="P526" s="266">
        <v>4247</v>
      </c>
      <c r="Q526" s="266">
        <v>101</v>
      </c>
      <c r="R526" s="267">
        <v>0.976770929162833</v>
      </c>
      <c r="S526" s="267">
        <v>0.976770929162833</v>
      </c>
      <c r="T526" s="267">
        <v>0.974238435502068</v>
      </c>
      <c r="U526" s="267">
        <v>0.977917981072555</v>
      </c>
      <c r="V526" s="295">
        <v>0.00253249366076502</v>
      </c>
      <c r="W526" s="271">
        <v>26833</v>
      </c>
      <c r="X526" s="271">
        <v>26092</v>
      </c>
      <c r="Y526" s="271">
        <v>27046</v>
      </c>
      <c r="Z526" s="271">
        <v>26375</v>
      </c>
      <c r="AA526" s="268">
        <v>0.972384750121119</v>
      </c>
      <c r="AB526" s="268">
        <v>0.975190416327738</v>
      </c>
      <c r="AC526" s="295">
        <v>-0.00280566620661848</v>
      </c>
    </row>
    <row r="527" spans="1:29">
      <c r="A527" s="297" t="s">
        <v>721</v>
      </c>
      <c r="B527" s="298" t="s">
        <v>3337</v>
      </c>
      <c r="C527" s="293" t="s">
        <v>933</v>
      </c>
      <c r="D527" s="298" t="s">
        <v>933</v>
      </c>
      <c r="E527" s="263">
        <v>4263</v>
      </c>
      <c r="F527" s="266">
        <v>3981</v>
      </c>
      <c r="G527" s="266">
        <v>282</v>
      </c>
      <c r="H527" s="264">
        <v>4723</v>
      </c>
      <c r="I527" s="264">
        <v>4339</v>
      </c>
      <c r="J527" s="264">
        <v>384</v>
      </c>
      <c r="K527" s="264">
        <v>2117</v>
      </c>
      <c r="L527" s="264">
        <v>1960</v>
      </c>
      <c r="M527" s="264">
        <v>157</v>
      </c>
      <c r="N527" s="294">
        <v>0.93</v>
      </c>
      <c r="O527" s="266">
        <v>4263</v>
      </c>
      <c r="P527" s="266">
        <v>3981</v>
      </c>
      <c r="Q527" s="266">
        <v>282</v>
      </c>
      <c r="R527" s="267">
        <v>0.933849401829697</v>
      </c>
      <c r="S527" s="267">
        <v>0.933849401829697</v>
      </c>
      <c r="T527" s="267">
        <v>0.918695744230362</v>
      </c>
      <c r="U527" s="267">
        <v>0.925838450637695</v>
      </c>
      <c r="V527" s="295">
        <v>0.0151536575993354</v>
      </c>
      <c r="W527" s="271">
        <v>26041</v>
      </c>
      <c r="X527" s="271">
        <v>24351</v>
      </c>
      <c r="Y527" s="271">
        <v>27014</v>
      </c>
      <c r="Z527" s="271">
        <v>25531</v>
      </c>
      <c r="AA527" s="268">
        <v>0.935102338619869</v>
      </c>
      <c r="AB527" s="268">
        <v>0.945102539424002</v>
      </c>
      <c r="AC527" s="295">
        <v>-0.0100002008041337</v>
      </c>
    </row>
    <row r="528" spans="1:29">
      <c r="A528" s="297" t="s">
        <v>721</v>
      </c>
      <c r="B528" s="298" t="s">
        <v>3337</v>
      </c>
      <c r="C528" s="293" t="s">
        <v>934</v>
      </c>
      <c r="D528" s="298" t="s">
        <v>935</v>
      </c>
      <c r="E528" s="263">
        <v>3120</v>
      </c>
      <c r="F528" s="266">
        <v>2915</v>
      </c>
      <c r="G528" s="266">
        <v>205</v>
      </c>
      <c r="H528" s="264">
        <v>3858</v>
      </c>
      <c r="I528" s="264">
        <v>3622</v>
      </c>
      <c r="J528" s="264">
        <v>236</v>
      </c>
      <c r="K528" s="264">
        <v>1790</v>
      </c>
      <c r="L528" s="264">
        <v>1647</v>
      </c>
      <c r="M528" s="264">
        <v>143</v>
      </c>
      <c r="N528" s="294">
        <v>0.93</v>
      </c>
      <c r="O528" s="266">
        <v>3120</v>
      </c>
      <c r="P528" s="266">
        <v>2915</v>
      </c>
      <c r="Q528" s="266">
        <v>205</v>
      </c>
      <c r="R528" s="267">
        <v>0.934294871794872</v>
      </c>
      <c r="S528" s="267">
        <v>0.934294871794872</v>
      </c>
      <c r="T528" s="267">
        <v>0.938828408501814</v>
      </c>
      <c r="U528" s="267">
        <v>0.920111731843575</v>
      </c>
      <c r="V528" s="295">
        <v>-0.00453353670694256</v>
      </c>
      <c r="W528" s="271">
        <v>19600</v>
      </c>
      <c r="X528" s="271">
        <v>18453</v>
      </c>
      <c r="Y528" s="271">
        <v>20290</v>
      </c>
      <c r="Z528" s="271">
        <v>19332</v>
      </c>
      <c r="AA528" s="268">
        <v>0.941479591836735</v>
      </c>
      <c r="AB528" s="268">
        <v>0.952784622966979</v>
      </c>
      <c r="AC528" s="295">
        <v>-0.0113050311302442</v>
      </c>
    </row>
    <row r="529" spans="1:29">
      <c r="A529" s="297" t="s">
        <v>721</v>
      </c>
      <c r="B529" s="298" t="s">
        <v>3337</v>
      </c>
      <c r="C529" s="293" t="s">
        <v>936</v>
      </c>
      <c r="D529" s="298" t="s">
        <v>936</v>
      </c>
      <c r="E529" s="263">
        <v>4596</v>
      </c>
      <c r="F529" s="266">
        <v>4418</v>
      </c>
      <c r="G529" s="266">
        <v>178</v>
      </c>
      <c r="H529" s="264">
        <v>5226</v>
      </c>
      <c r="I529" s="264">
        <v>4990</v>
      </c>
      <c r="J529" s="264">
        <v>236</v>
      </c>
      <c r="K529" s="264">
        <v>3025</v>
      </c>
      <c r="L529" s="264">
        <v>2895</v>
      </c>
      <c r="M529" s="264">
        <v>130</v>
      </c>
      <c r="N529" s="294">
        <v>0.93</v>
      </c>
      <c r="O529" s="266">
        <v>4596</v>
      </c>
      <c r="P529" s="266">
        <v>4418</v>
      </c>
      <c r="Q529" s="266">
        <v>178</v>
      </c>
      <c r="R529" s="267">
        <v>0.961270670147955</v>
      </c>
      <c r="S529" s="267">
        <v>0.961270670147955</v>
      </c>
      <c r="T529" s="267">
        <v>0.954841178721776</v>
      </c>
      <c r="U529" s="267">
        <v>0.95702479338843</v>
      </c>
      <c r="V529" s="295">
        <v>0.00642949142617899</v>
      </c>
      <c r="W529" s="271">
        <v>28515</v>
      </c>
      <c r="X529" s="271">
        <v>27353</v>
      </c>
      <c r="Y529" s="271">
        <v>27968</v>
      </c>
      <c r="Z529" s="271">
        <v>27002</v>
      </c>
      <c r="AA529" s="268">
        <v>0.95924951779765</v>
      </c>
      <c r="AB529" s="268">
        <v>0.965460526315789</v>
      </c>
      <c r="AC529" s="295">
        <v>-0.00621100851813916</v>
      </c>
    </row>
    <row r="530" spans="1:29">
      <c r="A530" s="297" t="s">
        <v>721</v>
      </c>
      <c r="B530" s="298" t="s">
        <v>3337</v>
      </c>
      <c r="C530" s="293" t="s">
        <v>937</v>
      </c>
      <c r="D530" s="298" t="s">
        <v>938</v>
      </c>
      <c r="E530" s="263">
        <v>4070</v>
      </c>
      <c r="F530" s="266">
        <v>3913</v>
      </c>
      <c r="G530" s="266">
        <v>157</v>
      </c>
      <c r="H530" s="264">
        <v>4325</v>
      </c>
      <c r="I530" s="264">
        <v>4144</v>
      </c>
      <c r="J530" s="264">
        <v>181</v>
      </c>
      <c r="K530" s="264">
        <v>2484</v>
      </c>
      <c r="L530" s="264">
        <v>2344</v>
      </c>
      <c r="M530" s="264">
        <v>140</v>
      </c>
      <c r="N530" s="294">
        <v>0.93</v>
      </c>
      <c r="O530" s="266">
        <v>4070</v>
      </c>
      <c r="P530" s="266">
        <v>3913</v>
      </c>
      <c r="Q530" s="266">
        <v>157</v>
      </c>
      <c r="R530" s="267">
        <v>0.961425061425061</v>
      </c>
      <c r="S530" s="267">
        <v>0.961425061425061</v>
      </c>
      <c r="T530" s="267">
        <v>0.958150289017341</v>
      </c>
      <c r="U530" s="267">
        <v>0.943639291465378</v>
      </c>
      <c r="V530" s="295">
        <v>0.00327477240772045</v>
      </c>
      <c r="W530" s="271">
        <v>24473</v>
      </c>
      <c r="X530" s="271">
        <v>23569</v>
      </c>
      <c r="Y530" s="271">
        <v>24142</v>
      </c>
      <c r="Z530" s="271">
        <v>23484</v>
      </c>
      <c r="AA530" s="268">
        <v>0.963061332897479</v>
      </c>
      <c r="AB530" s="268">
        <v>0.972744594482644</v>
      </c>
      <c r="AC530" s="295">
        <v>-0.00968326158516553</v>
      </c>
    </row>
    <row r="531" spans="1:29">
      <c r="A531" s="297" t="s">
        <v>721</v>
      </c>
      <c r="B531" s="298" t="s">
        <v>3337</v>
      </c>
      <c r="C531" s="293" t="s">
        <v>939</v>
      </c>
      <c r="D531" s="298" t="s">
        <v>939</v>
      </c>
      <c r="E531" s="263">
        <v>7984</v>
      </c>
      <c r="F531" s="266">
        <v>7823</v>
      </c>
      <c r="G531" s="266">
        <v>161</v>
      </c>
      <c r="H531" s="264">
        <v>8836</v>
      </c>
      <c r="I531" s="264">
        <v>8618</v>
      </c>
      <c r="J531" s="264">
        <v>218</v>
      </c>
      <c r="K531" s="264">
        <v>5092</v>
      </c>
      <c r="L531" s="264">
        <v>4952</v>
      </c>
      <c r="M531" s="264">
        <v>140</v>
      </c>
      <c r="N531" s="294">
        <v>0.93</v>
      </c>
      <c r="O531" s="266">
        <v>7984</v>
      </c>
      <c r="P531" s="266">
        <v>7823</v>
      </c>
      <c r="Q531" s="266">
        <v>161</v>
      </c>
      <c r="R531" s="267">
        <v>0.979834669338677</v>
      </c>
      <c r="S531" s="267">
        <v>0.979834669338677</v>
      </c>
      <c r="T531" s="267">
        <v>0.9753282028067</v>
      </c>
      <c r="U531" s="267">
        <v>0.972505891594658</v>
      </c>
      <c r="V531" s="295">
        <v>0.0045064665319775</v>
      </c>
      <c r="W531" s="271">
        <v>50018</v>
      </c>
      <c r="X531" s="271">
        <v>49254</v>
      </c>
      <c r="Y531" s="271">
        <v>49008</v>
      </c>
      <c r="Z531" s="271">
        <v>48367</v>
      </c>
      <c r="AA531" s="268">
        <v>0.984725498820425</v>
      </c>
      <c r="AB531" s="268">
        <v>0.986920502775057</v>
      </c>
      <c r="AC531" s="295">
        <v>-0.00219500395463257</v>
      </c>
    </row>
    <row r="532" spans="1:29">
      <c r="A532" s="297" t="s">
        <v>721</v>
      </c>
      <c r="B532" s="298" t="s">
        <v>3337</v>
      </c>
      <c r="C532" s="293" t="s">
        <v>940</v>
      </c>
      <c r="D532" s="298" t="s">
        <v>940</v>
      </c>
      <c r="E532" s="263">
        <v>3021</v>
      </c>
      <c r="F532" s="266">
        <v>2935</v>
      </c>
      <c r="G532" s="266">
        <v>86</v>
      </c>
      <c r="H532" s="264">
        <v>3600</v>
      </c>
      <c r="I532" s="264">
        <v>3517</v>
      </c>
      <c r="J532" s="264">
        <v>83</v>
      </c>
      <c r="K532" s="264">
        <v>1995</v>
      </c>
      <c r="L532" s="264">
        <v>1965</v>
      </c>
      <c r="M532" s="264">
        <v>30</v>
      </c>
      <c r="N532" s="294">
        <v>0.93</v>
      </c>
      <c r="O532" s="266">
        <v>3021</v>
      </c>
      <c r="P532" s="266">
        <v>2935</v>
      </c>
      <c r="Q532" s="266">
        <v>86</v>
      </c>
      <c r="R532" s="267">
        <v>0.97153260509765</v>
      </c>
      <c r="S532" s="267">
        <v>0.97153260509765</v>
      </c>
      <c r="T532" s="267">
        <v>0.976944444444444</v>
      </c>
      <c r="U532" s="267">
        <v>0.984962406015038</v>
      </c>
      <c r="V532" s="295">
        <v>-0.00541183934679457</v>
      </c>
      <c r="W532" s="271">
        <v>18001</v>
      </c>
      <c r="X532" s="271">
        <v>17657</v>
      </c>
      <c r="Y532" s="271">
        <v>18198</v>
      </c>
      <c r="Z532" s="271">
        <v>17903</v>
      </c>
      <c r="AA532" s="268">
        <v>0.980889950558302</v>
      </c>
      <c r="AB532" s="268">
        <v>0.983789427409605</v>
      </c>
      <c r="AC532" s="295">
        <v>-0.0028994768513031</v>
      </c>
    </row>
    <row r="533" spans="1:29">
      <c r="A533" s="297" t="s">
        <v>721</v>
      </c>
      <c r="B533" s="298" t="s">
        <v>3337</v>
      </c>
      <c r="C533" s="293" t="s">
        <v>941</v>
      </c>
      <c r="D533" s="298" t="s">
        <v>942</v>
      </c>
      <c r="E533" s="263">
        <v>3956</v>
      </c>
      <c r="F533" s="266">
        <v>3715</v>
      </c>
      <c r="G533" s="266">
        <v>241</v>
      </c>
      <c r="H533" s="264">
        <v>4931</v>
      </c>
      <c r="I533" s="264">
        <v>4722</v>
      </c>
      <c r="J533" s="264">
        <v>209</v>
      </c>
      <c r="K533" s="264">
        <v>1987</v>
      </c>
      <c r="L533" s="264">
        <v>1901</v>
      </c>
      <c r="M533" s="264">
        <v>86</v>
      </c>
      <c r="N533" s="294">
        <v>0.93</v>
      </c>
      <c r="O533" s="266">
        <v>3956</v>
      </c>
      <c r="P533" s="266">
        <v>3715</v>
      </c>
      <c r="Q533" s="266">
        <v>241</v>
      </c>
      <c r="R533" s="267">
        <v>0.939079878665319</v>
      </c>
      <c r="S533" s="267">
        <v>0.939079878665319</v>
      </c>
      <c r="T533" s="267">
        <v>0.9576150882174</v>
      </c>
      <c r="U533" s="267">
        <v>0.956718671363865</v>
      </c>
      <c r="V533" s="295">
        <v>-0.0185352095520817</v>
      </c>
      <c r="W533" s="271">
        <v>23666</v>
      </c>
      <c r="X533" s="271">
        <v>22713</v>
      </c>
      <c r="Y533" s="271">
        <v>24453</v>
      </c>
      <c r="Z533" s="271">
        <v>23625</v>
      </c>
      <c r="AA533" s="268">
        <v>0.959731260035494</v>
      </c>
      <c r="AB533" s="268">
        <v>0.966139124033861</v>
      </c>
      <c r="AC533" s="295">
        <v>-0.00640786399836701</v>
      </c>
    </row>
    <row r="534" spans="1:29">
      <c r="A534" s="297" t="s">
        <v>721</v>
      </c>
      <c r="B534" s="298" t="s">
        <v>3337</v>
      </c>
      <c r="C534" s="293" t="s">
        <v>943</v>
      </c>
      <c r="D534" s="298" t="s">
        <v>943</v>
      </c>
      <c r="E534" s="263">
        <v>2152</v>
      </c>
      <c r="F534" s="266">
        <v>2038</v>
      </c>
      <c r="G534" s="266">
        <v>114</v>
      </c>
      <c r="H534" s="264">
        <v>2378</v>
      </c>
      <c r="I534" s="264">
        <v>2200</v>
      </c>
      <c r="J534" s="264">
        <v>178</v>
      </c>
      <c r="K534" s="264">
        <v>1234</v>
      </c>
      <c r="L534" s="264">
        <v>1155</v>
      </c>
      <c r="M534" s="264">
        <v>79</v>
      </c>
      <c r="N534" s="294">
        <v>0.93</v>
      </c>
      <c r="O534" s="266">
        <v>2152</v>
      </c>
      <c r="P534" s="266">
        <v>2038</v>
      </c>
      <c r="Q534" s="266">
        <v>114</v>
      </c>
      <c r="R534" s="267">
        <v>0.947026022304833</v>
      </c>
      <c r="S534" s="267">
        <v>0.947026022304833</v>
      </c>
      <c r="T534" s="267">
        <v>0.925147182506308</v>
      </c>
      <c r="U534" s="267">
        <v>0.935980551053485</v>
      </c>
      <c r="V534" s="295">
        <v>0.0218788397985249</v>
      </c>
      <c r="W534" s="271">
        <v>12644</v>
      </c>
      <c r="X534" s="271">
        <v>11962</v>
      </c>
      <c r="Y534" s="271">
        <v>12314</v>
      </c>
      <c r="Z534" s="271">
        <v>11785</v>
      </c>
      <c r="AA534" s="268">
        <v>0.946061372983233</v>
      </c>
      <c r="AB534" s="268">
        <v>0.957040766607114</v>
      </c>
      <c r="AC534" s="295">
        <v>-0.0109793936238808</v>
      </c>
    </row>
    <row r="535" spans="1:29">
      <c r="A535" s="297" t="s">
        <v>721</v>
      </c>
      <c r="B535" s="298" t="s">
        <v>3337</v>
      </c>
      <c r="C535" s="293" t="s">
        <v>944</v>
      </c>
      <c r="D535" s="298" t="s">
        <v>945</v>
      </c>
      <c r="E535" s="263">
        <v>5898</v>
      </c>
      <c r="F535" s="266">
        <v>5763</v>
      </c>
      <c r="G535" s="266">
        <v>135</v>
      </c>
      <c r="H535" s="264">
        <v>6309</v>
      </c>
      <c r="I535" s="264">
        <v>6156</v>
      </c>
      <c r="J535" s="264">
        <v>153</v>
      </c>
      <c r="K535" s="264">
        <v>3708</v>
      </c>
      <c r="L535" s="264">
        <v>3562</v>
      </c>
      <c r="M535" s="264">
        <v>146</v>
      </c>
      <c r="N535" s="294">
        <v>0.93</v>
      </c>
      <c r="O535" s="266">
        <v>5898</v>
      </c>
      <c r="P535" s="266">
        <v>5763</v>
      </c>
      <c r="Q535" s="266">
        <v>135</v>
      </c>
      <c r="R535" s="267">
        <v>0.977110885045778</v>
      </c>
      <c r="S535" s="267">
        <v>0.977110885045778</v>
      </c>
      <c r="T535" s="267">
        <v>0.975748930099857</v>
      </c>
      <c r="U535" s="267">
        <v>0.960625674217907</v>
      </c>
      <c r="V535" s="295">
        <v>0.00136195494592095</v>
      </c>
      <c r="W535" s="271">
        <v>35353</v>
      </c>
      <c r="X535" s="271">
        <v>34540</v>
      </c>
      <c r="Y535" s="271">
        <v>33088</v>
      </c>
      <c r="Z535" s="271">
        <v>32218</v>
      </c>
      <c r="AA535" s="268">
        <v>0.977003366050972</v>
      </c>
      <c r="AB535" s="268">
        <v>0.973706479690522</v>
      </c>
      <c r="AC535" s="295">
        <v>0.00329688636044934</v>
      </c>
    </row>
    <row r="536" spans="1:29">
      <c r="A536" s="297" t="s">
        <v>721</v>
      </c>
      <c r="B536" s="298" t="s">
        <v>3337</v>
      </c>
      <c r="C536" s="293" t="s">
        <v>946</v>
      </c>
      <c r="D536" s="298" t="s">
        <v>947</v>
      </c>
      <c r="E536" s="263">
        <v>2922</v>
      </c>
      <c r="F536" s="266">
        <v>2848</v>
      </c>
      <c r="G536" s="266">
        <v>74</v>
      </c>
      <c r="H536" s="264">
        <v>3602</v>
      </c>
      <c r="I536" s="264">
        <v>3514</v>
      </c>
      <c r="J536" s="264">
        <v>88</v>
      </c>
      <c r="K536" s="264">
        <v>1849</v>
      </c>
      <c r="L536" s="264">
        <v>1818</v>
      </c>
      <c r="M536" s="264">
        <v>31</v>
      </c>
      <c r="N536" s="294">
        <v>0.93</v>
      </c>
      <c r="O536" s="266">
        <v>2922</v>
      </c>
      <c r="P536" s="266">
        <v>2848</v>
      </c>
      <c r="Q536" s="266">
        <v>74</v>
      </c>
      <c r="R536" s="267">
        <v>0.974674880219028</v>
      </c>
      <c r="S536" s="267">
        <v>0.974674880219028</v>
      </c>
      <c r="T536" s="267">
        <v>0.975569128262077</v>
      </c>
      <c r="U536" s="267">
        <v>0.983234180638183</v>
      </c>
      <c r="V536" s="295">
        <v>-0.000894248043048607</v>
      </c>
      <c r="W536" s="271">
        <v>18449</v>
      </c>
      <c r="X536" s="271">
        <v>18137</v>
      </c>
      <c r="Y536" s="271">
        <v>18646</v>
      </c>
      <c r="Z536" s="271">
        <v>18307</v>
      </c>
      <c r="AA536" s="268">
        <v>0.983088514282617</v>
      </c>
      <c r="AB536" s="268">
        <v>0.981819156923737</v>
      </c>
      <c r="AC536" s="295">
        <v>0.0012693573588799</v>
      </c>
    </row>
    <row r="537" spans="1:29">
      <c r="A537" s="297" t="s">
        <v>721</v>
      </c>
      <c r="B537" s="298" t="s">
        <v>3337</v>
      </c>
      <c r="C537" s="293" t="s">
        <v>948</v>
      </c>
      <c r="D537" s="298" t="s">
        <v>948</v>
      </c>
      <c r="E537" s="263">
        <v>2413</v>
      </c>
      <c r="F537" s="266">
        <v>2341</v>
      </c>
      <c r="G537" s="266">
        <v>72</v>
      </c>
      <c r="H537" s="264">
        <v>3126</v>
      </c>
      <c r="I537" s="264">
        <v>3012</v>
      </c>
      <c r="J537" s="264">
        <v>114</v>
      </c>
      <c r="K537" s="264">
        <v>1303</v>
      </c>
      <c r="L537" s="264">
        <v>1272</v>
      </c>
      <c r="M537" s="264">
        <v>31</v>
      </c>
      <c r="N537" s="294">
        <v>0.93</v>
      </c>
      <c r="O537" s="266">
        <v>2413</v>
      </c>
      <c r="P537" s="266">
        <v>2341</v>
      </c>
      <c r="Q537" s="266">
        <v>72</v>
      </c>
      <c r="R537" s="267">
        <v>0.970161624533775</v>
      </c>
      <c r="S537" s="267">
        <v>0.970161624533775</v>
      </c>
      <c r="T537" s="267">
        <v>0.963531669865643</v>
      </c>
      <c r="U537" s="267">
        <v>0.976208749040675</v>
      </c>
      <c r="V537" s="295">
        <v>0.00662995466813243</v>
      </c>
      <c r="W537" s="271">
        <v>15232</v>
      </c>
      <c r="X537" s="271">
        <v>14827</v>
      </c>
      <c r="Y537" s="271">
        <v>15472</v>
      </c>
      <c r="Z537" s="271">
        <v>15218</v>
      </c>
      <c r="AA537" s="268">
        <v>0.973411239495798</v>
      </c>
      <c r="AB537" s="268">
        <v>0.983583247156153</v>
      </c>
      <c r="AC537" s="295">
        <v>-0.0101720076603548</v>
      </c>
    </row>
    <row r="538" spans="1:29">
      <c r="A538" s="297" t="s">
        <v>721</v>
      </c>
      <c r="B538" s="298" t="s">
        <v>3337</v>
      </c>
      <c r="C538" s="293" t="s">
        <v>949</v>
      </c>
      <c r="D538" s="298" t="s">
        <v>949</v>
      </c>
      <c r="E538" s="263">
        <v>3520</v>
      </c>
      <c r="F538" s="266">
        <v>3373</v>
      </c>
      <c r="G538" s="266">
        <v>147</v>
      </c>
      <c r="H538" s="264">
        <v>4271</v>
      </c>
      <c r="I538" s="264">
        <v>4133</v>
      </c>
      <c r="J538" s="264">
        <v>138</v>
      </c>
      <c r="K538" s="264">
        <v>1621</v>
      </c>
      <c r="L538" s="264">
        <v>1556</v>
      </c>
      <c r="M538" s="264">
        <v>65</v>
      </c>
      <c r="N538" s="294">
        <v>0.93</v>
      </c>
      <c r="O538" s="266">
        <v>3520</v>
      </c>
      <c r="P538" s="266">
        <v>3373</v>
      </c>
      <c r="Q538" s="266">
        <v>147</v>
      </c>
      <c r="R538" s="267">
        <v>0.958238636363636</v>
      </c>
      <c r="S538" s="267">
        <v>0.958238636363636</v>
      </c>
      <c r="T538" s="267">
        <v>0.967689065792554</v>
      </c>
      <c r="U538" s="267">
        <v>0.959901295496607</v>
      </c>
      <c r="V538" s="295">
        <v>-0.00945042942891805</v>
      </c>
      <c r="W538" s="271">
        <v>21600</v>
      </c>
      <c r="X538" s="271">
        <v>20830</v>
      </c>
      <c r="Y538" s="271">
        <v>22189</v>
      </c>
      <c r="Z538" s="271">
        <v>21563</v>
      </c>
      <c r="AA538" s="268">
        <v>0.964351851851852</v>
      </c>
      <c r="AB538" s="268">
        <v>0.971787822795079</v>
      </c>
      <c r="AC538" s="295">
        <v>-0.00743597094322679</v>
      </c>
    </row>
    <row r="539" spans="1:29">
      <c r="A539" s="297" t="s">
        <v>721</v>
      </c>
      <c r="B539" s="298" t="s">
        <v>3337</v>
      </c>
      <c r="C539" s="293" t="s">
        <v>950</v>
      </c>
      <c r="D539" s="298" t="s">
        <v>950</v>
      </c>
      <c r="E539" s="263">
        <v>4482</v>
      </c>
      <c r="F539" s="266">
        <v>4390</v>
      </c>
      <c r="G539" s="266">
        <v>92</v>
      </c>
      <c r="H539" s="264">
        <v>4987</v>
      </c>
      <c r="I539" s="264">
        <v>4867</v>
      </c>
      <c r="J539" s="264">
        <v>120</v>
      </c>
      <c r="K539" s="264">
        <v>2134</v>
      </c>
      <c r="L539" s="264">
        <v>2082</v>
      </c>
      <c r="M539" s="264">
        <v>52</v>
      </c>
      <c r="N539" s="294">
        <v>0.93</v>
      </c>
      <c r="O539" s="266">
        <v>4482</v>
      </c>
      <c r="P539" s="266">
        <v>4390</v>
      </c>
      <c r="Q539" s="266">
        <v>92</v>
      </c>
      <c r="R539" s="267">
        <v>0.979473449352967</v>
      </c>
      <c r="S539" s="267">
        <v>0.979473449352967</v>
      </c>
      <c r="T539" s="267">
        <v>0.975937437337076</v>
      </c>
      <c r="U539" s="267">
        <v>0.975632614807873</v>
      </c>
      <c r="V539" s="295">
        <v>0.00353601201589104</v>
      </c>
      <c r="W539" s="271">
        <v>27204</v>
      </c>
      <c r="X539" s="271">
        <v>26751</v>
      </c>
      <c r="Y539" s="271">
        <v>27604</v>
      </c>
      <c r="Z539" s="271">
        <v>27271</v>
      </c>
      <c r="AA539" s="268">
        <v>0.983348037053374</v>
      </c>
      <c r="AB539" s="268">
        <v>0.987936530937545</v>
      </c>
      <c r="AC539" s="295">
        <v>-0.00458849388417082</v>
      </c>
    </row>
    <row r="540" spans="1:29">
      <c r="A540" s="297" t="s">
        <v>721</v>
      </c>
      <c r="B540" s="298" t="s">
        <v>3337</v>
      </c>
      <c r="C540" s="293" t="s">
        <v>951</v>
      </c>
      <c r="D540" s="298" t="s">
        <v>951</v>
      </c>
      <c r="E540" s="263">
        <v>2922</v>
      </c>
      <c r="F540" s="266">
        <v>2836</v>
      </c>
      <c r="G540" s="266">
        <v>86</v>
      </c>
      <c r="H540" s="264">
        <v>3331</v>
      </c>
      <c r="I540" s="264">
        <v>3242</v>
      </c>
      <c r="J540" s="264">
        <v>89</v>
      </c>
      <c r="K540" s="264">
        <v>1887</v>
      </c>
      <c r="L540" s="264">
        <v>1837</v>
      </c>
      <c r="M540" s="264">
        <v>50</v>
      </c>
      <c r="N540" s="294">
        <v>0.93</v>
      </c>
      <c r="O540" s="266">
        <v>2922</v>
      </c>
      <c r="P540" s="266">
        <v>2836</v>
      </c>
      <c r="Q540" s="266">
        <v>86</v>
      </c>
      <c r="R540" s="267">
        <v>0.97056810403833</v>
      </c>
      <c r="S540" s="267">
        <v>0.97056810403833</v>
      </c>
      <c r="T540" s="267">
        <v>0.973281296907835</v>
      </c>
      <c r="U540" s="267">
        <v>0.973502914679385</v>
      </c>
      <c r="V540" s="295">
        <v>-0.00271319286950555</v>
      </c>
      <c r="W540" s="271">
        <v>18317</v>
      </c>
      <c r="X540" s="271">
        <v>17898</v>
      </c>
      <c r="Y540" s="271">
        <v>18152</v>
      </c>
      <c r="Z540" s="271">
        <v>17816</v>
      </c>
      <c r="AA540" s="268">
        <v>0.977125075066878</v>
      </c>
      <c r="AB540" s="268">
        <v>0.981489643014544</v>
      </c>
      <c r="AC540" s="295">
        <v>-0.00436456794766615</v>
      </c>
    </row>
    <row r="541" spans="1:29">
      <c r="A541" s="297" t="s">
        <v>721</v>
      </c>
      <c r="B541" s="298" t="s">
        <v>3337</v>
      </c>
      <c r="C541" s="293" t="s">
        <v>952</v>
      </c>
      <c r="D541" s="298" t="s">
        <v>952</v>
      </c>
      <c r="E541" s="263">
        <v>4212</v>
      </c>
      <c r="F541" s="266">
        <v>4127</v>
      </c>
      <c r="G541" s="266">
        <v>85</v>
      </c>
      <c r="H541" s="264">
        <v>5203</v>
      </c>
      <c r="I541" s="264">
        <v>5122</v>
      </c>
      <c r="J541" s="264">
        <v>81</v>
      </c>
      <c r="K541" s="264">
        <v>1977</v>
      </c>
      <c r="L541" s="264">
        <v>1946</v>
      </c>
      <c r="M541" s="264">
        <v>31</v>
      </c>
      <c r="N541" s="294">
        <v>0.93</v>
      </c>
      <c r="O541" s="266">
        <v>4212</v>
      </c>
      <c r="P541" s="266">
        <v>4127</v>
      </c>
      <c r="Q541" s="266">
        <v>85</v>
      </c>
      <c r="R541" s="267">
        <v>0.979819563152897</v>
      </c>
      <c r="S541" s="267">
        <v>0.979819563152897</v>
      </c>
      <c r="T541" s="267">
        <v>0.98443205842783</v>
      </c>
      <c r="U541" s="267">
        <v>0.984319676277188</v>
      </c>
      <c r="V541" s="295">
        <v>-0.00461249527493357</v>
      </c>
      <c r="W541" s="271">
        <v>27216</v>
      </c>
      <c r="X541" s="271">
        <v>26829</v>
      </c>
      <c r="Y541" s="271">
        <v>27407</v>
      </c>
      <c r="Z541" s="271">
        <v>27105</v>
      </c>
      <c r="AA541" s="268">
        <v>0.985780423280423</v>
      </c>
      <c r="AB541" s="268">
        <v>0.988980917283906</v>
      </c>
      <c r="AC541" s="295">
        <v>-0.00320049400348232</v>
      </c>
    </row>
    <row r="542" spans="1:29">
      <c r="A542" s="297" t="s">
        <v>721</v>
      </c>
      <c r="B542" s="298" t="s">
        <v>3337</v>
      </c>
      <c r="C542" s="293" t="s">
        <v>953</v>
      </c>
      <c r="D542" s="298" t="s">
        <v>953</v>
      </c>
      <c r="E542" s="263">
        <v>1858</v>
      </c>
      <c r="F542" s="266">
        <v>1820</v>
      </c>
      <c r="G542" s="266">
        <v>38</v>
      </c>
      <c r="H542" s="264">
        <v>2158</v>
      </c>
      <c r="I542" s="264">
        <v>2115</v>
      </c>
      <c r="J542" s="264">
        <v>43</v>
      </c>
      <c r="K542" s="264">
        <v>1315</v>
      </c>
      <c r="L542" s="264">
        <v>1302</v>
      </c>
      <c r="M542" s="264">
        <v>13</v>
      </c>
      <c r="N542" s="294">
        <v>0.93</v>
      </c>
      <c r="O542" s="266">
        <v>1858</v>
      </c>
      <c r="P542" s="266">
        <v>1820</v>
      </c>
      <c r="Q542" s="266">
        <v>38</v>
      </c>
      <c r="R542" s="267">
        <v>0.979547900968784</v>
      </c>
      <c r="S542" s="267">
        <v>0.979547900968784</v>
      </c>
      <c r="T542" s="267">
        <v>0.980074142724745</v>
      </c>
      <c r="U542" s="267">
        <v>0.990114068441065</v>
      </c>
      <c r="V542" s="295">
        <v>-0.000526241755961498</v>
      </c>
      <c r="W542" s="271">
        <v>11154</v>
      </c>
      <c r="X542" s="271">
        <v>10994</v>
      </c>
      <c r="Y542" s="271">
        <v>11634</v>
      </c>
      <c r="Z542" s="271">
        <v>11482</v>
      </c>
      <c r="AA542" s="268">
        <v>0.985655370270755</v>
      </c>
      <c r="AB542" s="268">
        <v>0.986934846140622</v>
      </c>
      <c r="AC542" s="295">
        <v>-0.00127947586986743</v>
      </c>
    </row>
    <row r="543" spans="1:29">
      <c r="A543" s="297" t="s">
        <v>721</v>
      </c>
      <c r="B543" s="298" t="s">
        <v>3337</v>
      </c>
      <c r="C543" s="293" t="s">
        <v>954</v>
      </c>
      <c r="D543" s="298" t="s">
        <v>954</v>
      </c>
      <c r="E543" s="263">
        <v>3392</v>
      </c>
      <c r="F543" s="266">
        <v>3284</v>
      </c>
      <c r="G543" s="266">
        <v>108</v>
      </c>
      <c r="H543" s="264">
        <v>3884</v>
      </c>
      <c r="I543" s="264">
        <v>3756</v>
      </c>
      <c r="J543" s="264">
        <v>128</v>
      </c>
      <c r="K543" s="264">
        <v>1725</v>
      </c>
      <c r="L543" s="264">
        <v>1670</v>
      </c>
      <c r="M543" s="264">
        <v>55</v>
      </c>
      <c r="N543" s="294">
        <v>0.93</v>
      </c>
      <c r="O543" s="266">
        <v>3392</v>
      </c>
      <c r="P543" s="266">
        <v>3284</v>
      </c>
      <c r="Q543" s="266">
        <v>108</v>
      </c>
      <c r="R543" s="267">
        <v>0.968160377358491</v>
      </c>
      <c r="S543" s="267">
        <v>0.968160377358491</v>
      </c>
      <c r="T543" s="267">
        <v>0.967044284243048</v>
      </c>
      <c r="U543" s="267">
        <v>0.968115942028986</v>
      </c>
      <c r="V543" s="295">
        <v>0.00111609311544214</v>
      </c>
      <c r="W543" s="271">
        <v>20919</v>
      </c>
      <c r="X543" s="271">
        <v>20430</v>
      </c>
      <c r="Y543" s="271">
        <v>20396</v>
      </c>
      <c r="Z543" s="271">
        <v>20030</v>
      </c>
      <c r="AA543" s="268">
        <v>0.976624121611932</v>
      </c>
      <c r="AB543" s="268">
        <v>0.982055304961757</v>
      </c>
      <c r="AC543" s="295">
        <v>-0.00543118334982551</v>
      </c>
    </row>
    <row r="544" spans="1:29">
      <c r="A544" s="297" t="s">
        <v>721</v>
      </c>
      <c r="B544" s="298" t="s">
        <v>3337</v>
      </c>
      <c r="C544" s="293" t="s">
        <v>955</v>
      </c>
      <c r="D544" s="298" t="s">
        <v>955</v>
      </c>
      <c r="E544" s="263">
        <v>4976</v>
      </c>
      <c r="F544" s="266">
        <v>4683</v>
      </c>
      <c r="G544" s="266">
        <v>293</v>
      </c>
      <c r="H544" s="264">
        <v>5864</v>
      </c>
      <c r="I544" s="264">
        <v>5529</v>
      </c>
      <c r="J544" s="264">
        <v>335</v>
      </c>
      <c r="K544" s="264">
        <v>2345</v>
      </c>
      <c r="L544" s="264">
        <v>2179</v>
      </c>
      <c r="M544" s="264">
        <v>166</v>
      </c>
      <c r="N544" s="294">
        <v>0.93</v>
      </c>
      <c r="O544" s="266">
        <v>4976</v>
      </c>
      <c r="P544" s="266">
        <v>4683</v>
      </c>
      <c r="Q544" s="266">
        <v>293</v>
      </c>
      <c r="R544" s="267">
        <v>0.941117363344051</v>
      </c>
      <c r="S544" s="267">
        <v>0.941117363344051</v>
      </c>
      <c r="T544" s="267">
        <v>0.942871759890859</v>
      </c>
      <c r="U544" s="267">
        <v>0.929211087420043</v>
      </c>
      <c r="V544" s="295">
        <v>-0.00175439654680798</v>
      </c>
      <c r="W544" s="271">
        <v>31106</v>
      </c>
      <c r="X544" s="271">
        <v>29661</v>
      </c>
      <c r="Y544" s="271">
        <v>31360</v>
      </c>
      <c r="Z544" s="271">
        <v>30092</v>
      </c>
      <c r="AA544" s="268">
        <v>0.953545939690092</v>
      </c>
      <c r="AB544" s="268">
        <v>0.959566326530612</v>
      </c>
      <c r="AC544" s="295">
        <v>-0.00602038684052031</v>
      </c>
    </row>
    <row r="545" spans="1:29">
      <c r="A545" s="297" t="s">
        <v>721</v>
      </c>
      <c r="B545" s="298" t="s">
        <v>3337</v>
      </c>
      <c r="C545" s="293" t="s">
        <v>956</v>
      </c>
      <c r="D545" s="298" t="s">
        <v>956</v>
      </c>
      <c r="E545" s="263">
        <v>5316</v>
      </c>
      <c r="F545" s="266">
        <v>5106</v>
      </c>
      <c r="G545" s="266">
        <v>210</v>
      </c>
      <c r="H545" s="264">
        <v>6681</v>
      </c>
      <c r="I545" s="264">
        <v>6414</v>
      </c>
      <c r="J545" s="264">
        <v>267</v>
      </c>
      <c r="K545" s="264">
        <v>2457</v>
      </c>
      <c r="L545" s="264">
        <v>2353</v>
      </c>
      <c r="M545" s="264">
        <v>104</v>
      </c>
      <c r="N545" s="294">
        <v>0.93</v>
      </c>
      <c r="O545" s="266">
        <v>5316</v>
      </c>
      <c r="P545" s="266">
        <v>5106</v>
      </c>
      <c r="Q545" s="266">
        <v>210</v>
      </c>
      <c r="R545" s="267">
        <v>0.960496613995485</v>
      </c>
      <c r="S545" s="267">
        <v>0.960496613995485</v>
      </c>
      <c r="T545" s="267">
        <v>0.960035922766053</v>
      </c>
      <c r="U545" s="267">
        <v>0.957671957671958</v>
      </c>
      <c r="V545" s="295">
        <v>0.000460691229432375</v>
      </c>
      <c r="W545" s="271">
        <v>33542</v>
      </c>
      <c r="X545" s="271">
        <v>32581</v>
      </c>
      <c r="Y545" s="271">
        <v>33831</v>
      </c>
      <c r="Z545" s="271">
        <v>33216</v>
      </c>
      <c r="AA545" s="268">
        <v>0.971349353049908</v>
      </c>
      <c r="AB545" s="268">
        <v>0.981821406402412</v>
      </c>
      <c r="AC545" s="295">
        <v>-0.0104720533525045</v>
      </c>
    </row>
    <row r="546" spans="1:29">
      <c r="A546" s="297" t="s">
        <v>721</v>
      </c>
      <c r="B546" s="298" t="s">
        <v>3337</v>
      </c>
      <c r="C546" s="293" t="s">
        <v>957</v>
      </c>
      <c r="D546" s="298" t="s">
        <v>957</v>
      </c>
      <c r="E546" s="263">
        <v>2642</v>
      </c>
      <c r="F546" s="266">
        <v>2589</v>
      </c>
      <c r="G546" s="266">
        <v>53</v>
      </c>
      <c r="H546" s="264">
        <v>3126</v>
      </c>
      <c r="I546" s="264">
        <v>3061</v>
      </c>
      <c r="J546" s="264">
        <v>65</v>
      </c>
      <c r="K546" s="264">
        <v>1135</v>
      </c>
      <c r="L546" s="264">
        <v>1097</v>
      </c>
      <c r="M546" s="264">
        <v>38</v>
      </c>
      <c r="N546" s="294">
        <v>0.93</v>
      </c>
      <c r="O546" s="266">
        <v>2642</v>
      </c>
      <c r="P546" s="266">
        <v>2589</v>
      </c>
      <c r="Q546" s="266">
        <v>53</v>
      </c>
      <c r="R546" s="267">
        <v>0.979939439818319</v>
      </c>
      <c r="S546" s="267">
        <v>0.979939439818319</v>
      </c>
      <c r="T546" s="267">
        <v>0.979206653870761</v>
      </c>
      <c r="U546" s="267">
        <v>0.966519823788546</v>
      </c>
      <c r="V546" s="295">
        <v>0.000732785947558101</v>
      </c>
      <c r="W546" s="271">
        <v>16414</v>
      </c>
      <c r="X546" s="271">
        <v>16086</v>
      </c>
      <c r="Y546" s="271">
        <v>16485</v>
      </c>
      <c r="Z546" s="271">
        <v>16249</v>
      </c>
      <c r="AA546" s="268">
        <v>0.980017058608505</v>
      </c>
      <c r="AB546" s="268">
        <v>0.985683955110707</v>
      </c>
      <c r="AC546" s="295">
        <v>-0.00566689650220176</v>
      </c>
    </row>
    <row r="547" spans="1:29">
      <c r="A547" s="297" t="s">
        <v>721</v>
      </c>
      <c r="B547" s="298" t="s">
        <v>3337</v>
      </c>
      <c r="C547" s="293" t="s">
        <v>958</v>
      </c>
      <c r="D547" s="298" t="s">
        <v>958</v>
      </c>
      <c r="E547" s="263">
        <v>1784</v>
      </c>
      <c r="F547" s="266">
        <v>1747</v>
      </c>
      <c r="G547" s="266">
        <v>37</v>
      </c>
      <c r="H547" s="264">
        <v>2076</v>
      </c>
      <c r="I547" s="264">
        <v>2040</v>
      </c>
      <c r="J547" s="264">
        <v>36</v>
      </c>
      <c r="K547" s="264">
        <v>1196</v>
      </c>
      <c r="L547" s="264">
        <v>1159</v>
      </c>
      <c r="M547" s="264">
        <v>37</v>
      </c>
      <c r="N547" s="294">
        <v>0.93</v>
      </c>
      <c r="O547" s="266">
        <v>1784</v>
      </c>
      <c r="P547" s="266">
        <v>1747</v>
      </c>
      <c r="Q547" s="266">
        <v>37</v>
      </c>
      <c r="R547" s="267">
        <v>0.979260089686099</v>
      </c>
      <c r="S547" s="267">
        <v>0.979260089686099</v>
      </c>
      <c r="T547" s="267">
        <v>0.982658959537572</v>
      </c>
      <c r="U547" s="267">
        <v>0.969063545150502</v>
      </c>
      <c r="V547" s="295">
        <v>-0.00339886985147353</v>
      </c>
      <c r="W547" s="271">
        <v>11413</v>
      </c>
      <c r="X547" s="271">
        <v>11143</v>
      </c>
      <c r="Y547" s="271">
        <v>11722</v>
      </c>
      <c r="Z547" s="271">
        <v>11507</v>
      </c>
      <c r="AA547" s="268">
        <v>0.976342767020065</v>
      </c>
      <c r="AB547" s="268">
        <v>0.981658420064835</v>
      </c>
      <c r="AC547" s="295">
        <v>-0.00531565304477055</v>
      </c>
    </row>
    <row r="548" spans="1:29">
      <c r="A548" s="297" t="s">
        <v>721</v>
      </c>
      <c r="B548" s="298" t="s">
        <v>3337</v>
      </c>
      <c r="C548" s="293" t="s">
        <v>959</v>
      </c>
      <c r="D548" s="298" t="s">
        <v>959</v>
      </c>
      <c r="E548" s="263">
        <v>4898</v>
      </c>
      <c r="F548" s="266">
        <v>4725</v>
      </c>
      <c r="G548" s="266">
        <v>173</v>
      </c>
      <c r="H548" s="264">
        <v>6116</v>
      </c>
      <c r="I548" s="264">
        <v>5845</v>
      </c>
      <c r="J548" s="264">
        <v>271</v>
      </c>
      <c r="K548" s="264">
        <v>2706</v>
      </c>
      <c r="L548" s="264">
        <v>2618</v>
      </c>
      <c r="M548" s="264">
        <v>88</v>
      </c>
      <c r="N548" s="294">
        <v>0.93</v>
      </c>
      <c r="O548" s="266">
        <v>4898</v>
      </c>
      <c r="P548" s="266">
        <v>4725</v>
      </c>
      <c r="Q548" s="266">
        <v>173</v>
      </c>
      <c r="R548" s="267">
        <v>0.964679461004492</v>
      </c>
      <c r="S548" s="267">
        <v>0.964679461004492</v>
      </c>
      <c r="T548" s="267">
        <v>0.955689993459778</v>
      </c>
      <c r="U548" s="267">
        <v>0.967479674796748</v>
      </c>
      <c r="V548" s="295">
        <v>0.00898946754471397</v>
      </c>
      <c r="W548" s="271">
        <v>30541</v>
      </c>
      <c r="X548" s="271">
        <v>29628</v>
      </c>
      <c r="Y548" s="271">
        <v>30129</v>
      </c>
      <c r="Z548" s="271">
        <v>29290</v>
      </c>
      <c r="AA548" s="268">
        <v>0.970105759470875</v>
      </c>
      <c r="AB548" s="268">
        <v>0.972153075110359</v>
      </c>
      <c r="AC548" s="295">
        <v>-0.00204731563948357</v>
      </c>
    </row>
    <row r="549" spans="1:29">
      <c r="A549" s="297" t="s">
        <v>721</v>
      </c>
      <c r="B549" s="298" t="s">
        <v>3337</v>
      </c>
      <c r="C549" s="293" t="s">
        <v>960</v>
      </c>
      <c r="D549" s="298" t="s">
        <v>961</v>
      </c>
      <c r="E549" s="263">
        <v>5804</v>
      </c>
      <c r="F549" s="266">
        <v>5494</v>
      </c>
      <c r="G549" s="266">
        <v>310</v>
      </c>
      <c r="H549" s="264">
        <v>6014</v>
      </c>
      <c r="I549" s="264">
        <v>5703</v>
      </c>
      <c r="J549" s="264">
        <v>311</v>
      </c>
      <c r="K549" s="264">
        <v>3494</v>
      </c>
      <c r="L549" s="264">
        <v>3257</v>
      </c>
      <c r="M549" s="264">
        <v>237</v>
      </c>
      <c r="N549" s="294">
        <v>0.93</v>
      </c>
      <c r="O549" s="266">
        <v>5804</v>
      </c>
      <c r="P549" s="266">
        <v>5494</v>
      </c>
      <c r="Q549" s="266">
        <v>310</v>
      </c>
      <c r="R549" s="267">
        <v>0.946588559614059</v>
      </c>
      <c r="S549" s="267">
        <v>0.946588559614059</v>
      </c>
      <c r="T549" s="267">
        <v>0.94828732956435</v>
      </c>
      <c r="U549" s="267">
        <v>0.932169433314253</v>
      </c>
      <c r="V549" s="295">
        <v>-0.0016987699502905</v>
      </c>
      <c r="W549" s="271">
        <v>34563</v>
      </c>
      <c r="X549" s="271">
        <v>32919</v>
      </c>
      <c r="Y549" s="271">
        <v>33134</v>
      </c>
      <c r="Z549" s="271">
        <v>32008</v>
      </c>
      <c r="AA549" s="268">
        <v>0.952434684489194</v>
      </c>
      <c r="AB549" s="268">
        <v>0.966016780346472</v>
      </c>
      <c r="AC549" s="295">
        <v>-0.0135820958572782</v>
      </c>
    </row>
    <row r="550" spans="1:29">
      <c r="A550" s="297" t="s">
        <v>721</v>
      </c>
      <c r="B550" s="298" t="s">
        <v>3337</v>
      </c>
      <c r="C550" s="293" t="s">
        <v>962</v>
      </c>
      <c r="D550" s="298" t="s">
        <v>962</v>
      </c>
      <c r="E550" s="263">
        <v>2068</v>
      </c>
      <c r="F550" s="266">
        <v>2029</v>
      </c>
      <c r="G550" s="266">
        <v>39</v>
      </c>
      <c r="H550" s="264">
        <v>2551</v>
      </c>
      <c r="I550" s="264">
        <v>2491</v>
      </c>
      <c r="J550" s="264">
        <v>60</v>
      </c>
      <c r="K550" s="264">
        <v>1451</v>
      </c>
      <c r="L550" s="264">
        <v>1429</v>
      </c>
      <c r="M550" s="264">
        <v>22</v>
      </c>
      <c r="N550" s="294">
        <v>0.93</v>
      </c>
      <c r="O550" s="266">
        <v>2068</v>
      </c>
      <c r="P550" s="266">
        <v>2029</v>
      </c>
      <c r="Q550" s="266">
        <v>39</v>
      </c>
      <c r="R550" s="267">
        <v>0.981141199226306</v>
      </c>
      <c r="S550" s="267">
        <v>0.981141199226306</v>
      </c>
      <c r="T550" s="267">
        <v>0.976479811838495</v>
      </c>
      <c r="U550" s="267">
        <v>0.984838042729152</v>
      </c>
      <c r="V550" s="295">
        <v>0.00466138738781086</v>
      </c>
      <c r="W550" s="271">
        <v>12477</v>
      </c>
      <c r="X550" s="271">
        <v>12249</v>
      </c>
      <c r="Y550" s="271">
        <v>12767</v>
      </c>
      <c r="Z550" s="271">
        <v>12637</v>
      </c>
      <c r="AA550" s="268">
        <v>0.98172637653282</v>
      </c>
      <c r="AB550" s="268">
        <v>0.989817498237644</v>
      </c>
      <c r="AC550" s="295">
        <v>-0.00809112170482362</v>
      </c>
    </row>
    <row r="551" spans="1:29">
      <c r="A551" s="297" t="s">
        <v>721</v>
      </c>
      <c r="B551" s="298" t="s">
        <v>3337</v>
      </c>
      <c r="C551" s="293" t="s">
        <v>963</v>
      </c>
      <c r="D551" s="298" t="s">
        <v>963</v>
      </c>
      <c r="E551" s="263">
        <v>3900</v>
      </c>
      <c r="F551" s="266">
        <v>3874</v>
      </c>
      <c r="G551" s="266">
        <v>26</v>
      </c>
      <c r="H551" s="264">
        <v>4549</v>
      </c>
      <c r="I551" s="264">
        <v>4511</v>
      </c>
      <c r="J551" s="264">
        <v>38</v>
      </c>
      <c r="K551" s="264">
        <v>1921</v>
      </c>
      <c r="L551" s="264">
        <v>1902</v>
      </c>
      <c r="M551" s="264">
        <v>19</v>
      </c>
      <c r="N551" s="294">
        <v>0.93</v>
      </c>
      <c r="O551" s="266">
        <v>3900</v>
      </c>
      <c r="P551" s="266">
        <v>3874</v>
      </c>
      <c r="Q551" s="266">
        <v>26</v>
      </c>
      <c r="R551" s="267">
        <v>0.993333333333333</v>
      </c>
      <c r="S551" s="267">
        <v>0.993333333333333</v>
      </c>
      <c r="T551" s="267">
        <v>0.99164651571774</v>
      </c>
      <c r="U551" s="267">
        <v>0.990109318063509</v>
      </c>
      <c r="V551" s="295">
        <v>0.00168681761559308</v>
      </c>
      <c r="W551" s="271">
        <v>24348</v>
      </c>
      <c r="X551" s="271">
        <v>24176</v>
      </c>
      <c r="Y551" s="271">
        <v>24527</v>
      </c>
      <c r="Z551" s="271">
        <v>24412</v>
      </c>
      <c r="AA551" s="268">
        <v>0.992935764744537</v>
      </c>
      <c r="AB551" s="268">
        <v>0.995311289599217</v>
      </c>
      <c r="AC551" s="295">
        <v>-0.00237552485467973</v>
      </c>
    </row>
    <row r="552" spans="1:29">
      <c r="A552" s="297" t="s">
        <v>721</v>
      </c>
      <c r="B552" s="298" t="s">
        <v>3338</v>
      </c>
      <c r="C552" s="293" t="s">
        <v>964</v>
      </c>
      <c r="D552" s="298" t="s">
        <v>965</v>
      </c>
      <c r="E552" s="263">
        <v>3414</v>
      </c>
      <c r="F552" s="266">
        <v>3267</v>
      </c>
      <c r="G552" s="266">
        <v>147</v>
      </c>
      <c r="H552" s="264">
        <v>4149</v>
      </c>
      <c r="I552" s="264">
        <v>3993</v>
      </c>
      <c r="J552" s="264">
        <v>156</v>
      </c>
      <c r="K552" s="264">
        <v>1370</v>
      </c>
      <c r="L552" s="264">
        <v>1328</v>
      </c>
      <c r="M552" s="264">
        <v>42</v>
      </c>
      <c r="N552" s="294">
        <v>0.93</v>
      </c>
      <c r="O552" s="266">
        <v>3414</v>
      </c>
      <c r="P552" s="266">
        <v>3267</v>
      </c>
      <c r="Q552" s="266">
        <v>147</v>
      </c>
      <c r="R552" s="267">
        <v>0.956942003514939</v>
      </c>
      <c r="S552" s="267">
        <v>0.956942003514939</v>
      </c>
      <c r="T552" s="267">
        <v>0.962400578452639</v>
      </c>
      <c r="U552" s="267">
        <v>0.969343065693431</v>
      </c>
      <c r="V552" s="295">
        <v>-0.00545857493770063</v>
      </c>
      <c r="W552" s="271">
        <v>20145</v>
      </c>
      <c r="X552" s="271">
        <v>19400</v>
      </c>
      <c r="Y552" s="271">
        <v>20313</v>
      </c>
      <c r="Z552" s="271">
        <v>19533</v>
      </c>
      <c r="AA552" s="268">
        <v>0.963018118639861</v>
      </c>
      <c r="AB552" s="268">
        <v>0.961600945207503</v>
      </c>
      <c r="AC552" s="295">
        <v>0.00141717343235837</v>
      </c>
    </row>
    <row r="553" spans="1:29">
      <c r="A553" s="297" t="s">
        <v>721</v>
      </c>
      <c r="B553" s="298" t="s">
        <v>3338</v>
      </c>
      <c r="C553" s="293" t="s">
        <v>966</v>
      </c>
      <c r="D553" s="298" t="s">
        <v>966</v>
      </c>
      <c r="E553" s="263">
        <v>2388</v>
      </c>
      <c r="F553" s="266">
        <v>2289</v>
      </c>
      <c r="G553" s="266">
        <v>99</v>
      </c>
      <c r="H553" s="264">
        <v>2822</v>
      </c>
      <c r="I553" s="264">
        <v>2740</v>
      </c>
      <c r="J553" s="264">
        <v>82</v>
      </c>
      <c r="K553" s="264">
        <v>1786</v>
      </c>
      <c r="L553" s="264">
        <v>1736</v>
      </c>
      <c r="M553" s="264">
        <v>50</v>
      </c>
      <c r="N553" s="294">
        <v>0.93</v>
      </c>
      <c r="O553" s="266">
        <v>2388</v>
      </c>
      <c r="P553" s="266">
        <v>2289</v>
      </c>
      <c r="Q553" s="266">
        <v>99</v>
      </c>
      <c r="R553" s="267">
        <v>0.958542713567839</v>
      </c>
      <c r="S553" s="267">
        <v>0.958542713567839</v>
      </c>
      <c r="T553" s="267">
        <v>0.970942593905032</v>
      </c>
      <c r="U553" s="267">
        <v>0.972004479283315</v>
      </c>
      <c r="V553" s="295">
        <v>-0.0123998803371927</v>
      </c>
      <c r="W553" s="271">
        <v>14607</v>
      </c>
      <c r="X553" s="271">
        <v>14141</v>
      </c>
      <c r="Y553" s="271">
        <v>14383</v>
      </c>
      <c r="Z553" s="271">
        <v>14045</v>
      </c>
      <c r="AA553" s="268">
        <v>0.96809748750599</v>
      </c>
      <c r="AB553" s="268">
        <v>0.976500034763262</v>
      </c>
      <c r="AC553" s="295">
        <v>-0.00840254725727196</v>
      </c>
    </row>
    <row r="554" spans="1:29">
      <c r="A554" s="297" t="s">
        <v>721</v>
      </c>
      <c r="B554" s="298" t="s">
        <v>3338</v>
      </c>
      <c r="C554" s="293" t="s">
        <v>967</v>
      </c>
      <c r="D554" s="298" t="s">
        <v>968</v>
      </c>
      <c r="E554" s="263">
        <v>7206</v>
      </c>
      <c r="F554" s="266">
        <v>6337</v>
      </c>
      <c r="G554" s="266">
        <v>869</v>
      </c>
      <c r="H554" s="264">
        <v>8092</v>
      </c>
      <c r="I554" s="264">
        <v>7489</v>
      </c>
      <c r="J554" s="264">
        <v>603</v>
      </c>
      <c r="K554" s="264">
        <v>5661</v>
      </c>
      <c r="L554" s="264">
        <v>5009</v>
      </c>
      <c r="M554" s="264">
        <v>652</v>
      </c>
      <c r="N554" s="294">
        <v>0.93</v>
      </c>
      <c r="O554" s="266">
        <v>7206</v>
      </c>
      <c r="P554" s="266">
        <v>6337</v>
      </c>
      <c r="Q554" s="266">
        <v>869</v>
      </c>
      <c r="R554" s="267">
        <v>0.879406050513461</v>
      </c>
      <c r="S554" s="267">
        <v>0.879406050513461</v>
      </c>
      <c r="T554" s="267">
        <v>0.925481957488878</v>
      </c>
      <c r="U554" s="267">
        <v>0.884826002473061</v>
      </c>
      <c r="V554" s="295">
        <v>-0.0460759069754169</v>
      </c>
      <c r="W554" s="271">
        <v>42337</v>
      </c>
      <c r="X554" s="271">
        <v>37595</v>
      </c>
      <c r="Y554" s="271">
        <v>40972</v>
      </c>
      <c r="Z554" s="271">
        <v>37249</v>
      </c>
      <c r="AA554" s="268">
        <v>0.887993953279637</v>
      </c>
      <c r="AB554" s="268">
        <v>0.909133066484428</v>
      </c>
      <c r="AC554" s="295">
        <v>-0.0211391132047912</v>
      </c>
    </row>
    <row r="555" spans="1:29">
      <c r="A555" s="297" t="s">
        <v>721</v>
      </c>
      <c r="B555" s="298" t="s">
        <v>3338</v>
      </c>
      <c r="C555" s="293" t="s">
        <v>969</v>
      </c>
      <c r="D555" s="298" t="s">
        <v>970</v>
      </c>
      <c r="E555" s="263">
        <v>6959</v>
      </c>
      <c r="F555" s="266">
        <v>6514</v>
      </c>
      <c r="G555" s="266">
        <v>445</v>
      </c>
      <c r="H555" s="264">
        <v>8060</v>
      </c>
      <c r="I555" s="264">
        <v>7665</v>
      </c>
      <c r="J555" s="264">
        <v>395</v>
      </c>
      <c r="K555" s="264">
        <v>5616</v>
      </c>
      <c r="L555" s="264">
        <v>5217</v>
      </c>
      <c r="M555" s="264">
        <v>399</v>
      </c>
      <c r="N555" s="294">
        <v>0.93</v>
      </c>
      <c r="O555" s="266">
        <v>6959</v>
      </c>
      <c r="P555" s="266">
        <v>6514</v>
      </c>
      <c r="Q555" s="266">
        <v>445</v>
      </c>
      <c r="R555" s="267">
        <v>0.936054030751545</v>
      </c>
      <c r="S555" s="267">
        <v>0.936054030751545</v>
      </c>
      <c r="T555" s="267">
        <v>0.950992555831266</v>
      </c>
      <c r="U555" s="267">
        <v>0.928952991452991</v>
      </c>
      <c r="V555" s="295">
        <v>-0.0149385250797207</v>
      </c>
      <c r="W555" s="271">
        <v>43383</v>
      </c>
      <c r="X555" s="271">
        <v>40422</v>
      </c>
      <c r="Y555" s="271">
        <v>43606</v>
      </c>
      <c r="Z555" s="271">
        <v>41118</v>
      </c>
      <c r="AA555" s="268">
        <v>0.931747458681972</v>
      </c>
      <c r="AB555" s="268">
        <v>0.942943631610329</v>
      </c>
      <c r="AC555" s="295">
        <v>-0.0111961729283567</v>
      </c>
    </row>
    <row r="556" spans="1:29">
      <c r="A556" s="297" t="s">
        <v>721</v>
      </c>
      <c r="B556" s="298" t="s">
        <v>3338</v>
      </c>
      <c r="C556" s="293" t="s">
        <v>971</v>
      </c>
      <c r="D556" s="298" t="s">
        <v>972</v>
      </c>
      <c r="E556" s="263">
        <v>5398</v>
      </c>
      <c r="F556" s="266">
        <v>5221</v>
      </c>
      <c r="G556" s="266">
        <v>177</v>
      </c>
      <c r="H556" s="264">
        <v>6775</v>
      </c>
      <c r="I556" s="264">
        <v>6600</v>
      </c>
      <c r="J556" s="264">
        <v>175</v>
      </c>
      <c r="K556" s="264">
        <v>2463</v>
      </c>
      <c r="L556" s="264">
        <v>2362</v>
      </c>
      <c r="M556" s="264">
        <v>101</v>
      </c>
      <c r="N556" s="294">
        <v>0.93</v>
      </c>
      <c r="O556" s="266">
        <v>5398</v>
      </c>
      <c r="P556" s="266">
        <v>5221</v>
      </c>
      <c r="Q556" s="266">
        <v>177</v>
      </c>
      <c r="R556" s="267">
        <v>0.967210077806595</v>
      </c>
      <c r="S556" s="267">
        <v>0.967210077806595</v>
      </c>
      <c r="T556" s="267">
        <v>0.974169741697417</v>
      </c>
      <c r="U556" s="267">
        <v>0.958993097848153</v>
      </c>
      <c r="V556" s="295">
        <v>-0.00695966389082192</v>
      </c>
      <c r="W556" s="271">
        <v>33427</v>
      </c>
      <c r="X556" s="271">
        <v>32608</v>
      </c>
      <c r="Y556" s="271">
        <v>32855</v>
      </c>
      <c r="Z556" s="271">
        <v>32358</v>
      </c>
      <c r="AA556" s="268">
        <v>0.975498848236456</v>
      </c>
      <c r="AB556" s="268">
        <v>0.984872926495206</v>
      </c>
      <c r="AC556" s="295">
        <v>-0.00937407825875058</v>
      </c>
    </row>
    <row r="557" spans="1:29">
      <c r="A557" s="297" t="s">
        <v>721</v>
      </c>
      <c r="B557" s="298" t="s">
        <v>3338</v>
      </c>
      <c r="C557" s="293" t="s">
        <v>973</v>
      </c>
      <c r="D557" s="298" t="s">
        <v>974</v>
      </c>
      <c r="E557" s="263">
        <v>7191</v>
      </c>
      <c r="F557" s="266">
        <v>7023</v>
      </c>
      <c r="G557" s="266">
        <v>168</v>
      </c>
      <c r="H557" s="264">
        <v>9118</v>
      </c>
      <c r="I557" s="264">
        <v>8886</v>
      </c>
      <c r="J557" s="264">
        <v>232</v>
      </c>
      <c r="K557" s="264">
        <v>3278</v>
      </c>
      <c r="L557" s="264">
        <v>3213</v>
      </c>
      <c r="M557" s="264">
        <v>65</v>
      </c>
      <c r="N557" s="294">
        <v>0.93</v>
      </c>
      <c r="O557" s="266">
        <v>7191</v>
      </c>
      <c r="P557" s="266">
        <v>7023</v>
      </c>
      <c r="Q557" s="266">
        <v>168</v>
      </c>
      <c r="R557" s="267">
        <v>0.976637463496037</v>
      </c>
      <c r="S557" s="267">
        <v>0.976637463496037</v>
      </c>
      <c r="T557" s="267">
        <v>0.974555823645536</v>
      </c>
      <c r="U557" s="267">
        <v>0.980170835875534</v>
      </c>
      <c r="V557" s="295">
        <v>0.00208163985050047</v>
      </c>
      <c r="W557" s="271">
        <v>45058</v>
      </c>
      <c r="X557" s="271">
        <v>44276</v>
      </c>
      <c r="Y557" s="271">
        <v>44795</v>
      </c>
      <c r="Z557" s="271">
        <v>44367</v>
      </c>
      <c r="AA557" s="268">
        <v>0.982644591415509</v>
      </c>
      <c r="AB557" s="268">
        <v>0.990445362205603</v>
      </c>
      <c r="AC557" s="295">
        <v>-0.00780077079009445</v>
      </c>
    </row>
    <row r="558" spans="1:29">
      <c r="A558" s="297" t="s">
        <v>721</v>
      </c>
      <c r="B558" s="298" t="s">
        <v>3338</v>
      </c>
      <c r="C558" s="293" t="s">
        <v>975</v>
      </c>
      <c r="D558" s="298" t="s">
        <v>975</v>
      </c>
      <c r="E558" s="263">
        <v>1739</v>
      </c>
      <c r="F558" s="266">
        <v>1676</v>
      </c>
      <c r="G558" s="266">
        <v>63</v>
      </c>
      <c r="H558" s="264">
        <v>2197</v>
      </c>
      <c r="I558" s="264">
        <v>2119</v>
      </c>
      <c r="J558" s="264">
        <v>78</v>
      </c>
      <c r="K558" s="264">
        <v>1369</v>
      </c>
      <c r="L558" s="264">
        <v>1319</v>
      </c>
      <c r="M558" s="264">
        <v>50</v>
      </c>
      <c r="N558" s="294">
        <v>0.93</v>
      </c>
      <c r="O558" s="266">
        <v>1739</v>
      </c>
      <c r="P558" s="266">
        <v>1676</v>
      </c>
      <c r="Q558" s="266">
        <v>63</v>
      </c>
      <c r="R558" s="267">
        <v>0.963772282921219</v>
      </c>
      <c r="S558" s="267">
        <v>0.963772282921219</v>
      </c>
      <c r="T558" s="267">
        <v>0.964497041420118</v>
      </c>
      <c r="U558" s="267">
        <v>0.963476990504018</v>
      </c>
      <c r="V558" s="295">
        <v>-0.000724758498899303</v>
      </c>
      <c r="W558" s="271">
        <v>11056</v>
      </c>
      <c r="X558" s="271">
        <v>10624</v>
      </c>
      <c r="Y558" s="271">
        <v>11056</v>
      </c>
      <c r="Z558" s="271">
        <v>10522</v>
      </c>
      <c r="AA558" s="268">
        <v>0.960926193921852</v>
      </c>
      <c r="AB558" s="268">
        <v>0.951700434153401</v>
      </c>
      <c r="AC558" s="295">
        <v>0.00922575976845152</v>
      </c>
    </row>
    <row r="559" spans="1:29">
      <c r="A559" s="297" t="s">
        <v>721</v>
      </c>
      <c r="B559" s="298" t="s">
        <v>3338</v>
      </c>
      <c r="C559" s="293" t="s">
        <v>976</v>
      </c>
      <c r="D559" s="298" t="s">
        <v>977</v>
      </c>
      <c r="E559" s="263">
        <v>5976</v>
      </c>
      <c r="F559" s="266">
        <v>5462</v>
      </c>
      <c r="G559" s="266">
        <v>514</v>
      </c>
      <c r="H559" s="264">
        <v>6825</v>
      </c>
      <c r="I559" s="264">
        <v>6154</v>
      </c>
      <c r="J559" s="264">
        <v>671</v>
      </c>
      <c r="K559" s="264">
        <v>4838</v>
      </c>
      <c r="L559" s="264">
        <v>4462</v>
      </c>
      <c r="M559" s="264">
        <v>376</v>
      </c>
      <c r="N559" s="294">
        <v>0.93</v>
      </c>
      <c r="O559" s="266">
        <v>5976</v>
      </c>
      <c r="P559" s="266">
        <v>5462</v>
      </c>
      <c r="Q559" s="266">
        <v>514</v>
      </c>
      <c r="R559" s="267">
        <v>0.913989290495315</v>
      </c>
      <c r="S559" s="267">
        <v>0.913989290495315</v>
      </c>
      <c r="T559" s="267">
        <v>0.901684981684982</v>
      </c>
      <c r="U559" s="267">
        <v>0.922281934683754</v>
      </c>
      <c r="V559" s="295">
        <v>0.012304308810333</v>
      </c>
      <c r="W559" s="271">
        <v>35852</v>
      </c>
      <c r="X559" s="271">
        <v>32914</v>
      </c>
      <c r="Y559" s="271">
        <v>35037</v>
      </c>
      <c r="Z559" s="271">
        <v>33174</v>
      </c>
      <c r="AA559" s="268">
        <v>0.918051991520696</v>
      </c>
      <c r="AB559" s="268">
        <v>0.946827639352684</v>
      </c>
      <c r="AC559" s="295">
        <v>-0.0287756478319882</v>
      </c>
    </row>
    <row r="560" spans="1:29">
      <c r="A560" s="297" t="s">
        <v>721</v>
      </c>
      <c r="B560" s="298" t="s">
        <v>3338</v>
      </c>
      <c r="C560" s="293" t="s">
        <v>978</v>
      </c>
      <c r="D560" s="298" t="s">
        <v>978</v>
      </c>
      <c r="E560" s="263">
        <v>1550</v>
      </c>
      <c r="F560" s="266">
        <v>1541</v>
      </c>
      <c r="G560" s="266">
        <v>9</v>
      </c>
      <c r="H560" s="264">
        <v>1825</v>
      </c>
      <c r="I560" s="264">
        <v>1820</v>
      </c>
      <c r="J560" s="264">
        <v>5</v>
      </c>
      <c r="K560" s="264">
        <v>539</v>
      </c>
      <c r="L560" s="264">
        <v>537</v>
      </c>
      <c r="M560" s="264">
        <v>2</v>
      </c>
      <c r="N560" s="294">
        <v>0.93</v>
      </c>
      <c r="O560" s="266">
        <v>1550</v>
      </c>
      <c r="P560" s="266">
        <v>1541</v>
      </c>
      <c r="Q560" s="266">
        <v>9</v>
      </c>
      <c r="R560" s="267">
        <v>0.994193548387097</v>
      </c>
      <c r="S560" s="267">
        <v>0.994193548387097</v>
      </c>
      <c r="T560" s="267">
        <v>0.997260273972603</v>
      </c>
      <c r="U560" s="267">
        <v>0.996289424860853</v>
      </c>
      <c r="V560" s="295">
        <v>-0.00306672558550602</v>
      </c>
      <c r="W560" s="271">
        <v>9151</v>
      </c>
      <c r="X560" s="271">
        <v>9120</v>
      </c>
      <c r="Y560" s="271">
        <v>9275</v>
      </c>
      <c r="Z560" s="271">
        <v>9262</v>
      </c>
      <c r="AA560" s="268">
        <v>0.996612392088296</v>
      </c>
      <c r="AB560" s="268">
        <v>0.998598382749326</v>
      </c>
      <c r="AC560" s="295">
        <v>-0.00198599066102978</v>
      </c>
    </row>
    <row r="561" spans="1:29">
      <c r="A561" s="297" t="s">
        <v>721</v>
      </c>
      <c r="B561" s="298" t="s">
        <v>3338</v>
      </c>
      <c r="C561" s="293" t="s">
        <v>979</v>
      </c>
      <c r="D561" s="298" t="s">
        <v>979</v>
      </c>
      <c r="E561" s="263">
        <v>4330</v>
      </c>
      <c r="F561" s="266">
        <v>4207</v>
      </c>
      <c r="G561" s="266">
        <v>123</v>
      </c>
      <c r="H561" s="264">
        <v>4817</v>
      </c>
      <c r="I561" s="264">
        <v>4658</v>
      </c>
      <c r="J561" s="264">
        <v>159</v>
      </c>
      <c r="K561" s="264">
        <v>3275</v>
      </c>
      <c r="L561" s="264">
        <v>3176</v>
      </c>
      <c r="M561" s="264">
        <v>99</v>
      </c>
      <c r="N561" s="294">
        <v>0.93</v>
      </c>
      <c r="O561" s="266">
        <v>4330</v>
      </c>
      <c r="P561" s="266">
        <v>4207</v>
      </c>
      <c r="Q561" s="266">
        <v>123</v>
      </c>
      <c r="R561" s="267">
        <v>0.971593533487298</v>
      </c>
      <c r="S561" s="267">
        <v>0.971593533487298</v>
      </c>
      <c r="T561" s="267">
        <v>0.966991903674486</v>
      </c>
      <c r="U561" s="267">
        <v>0.969770992366412</v>
      </c>
      <c r="V561" s="295">
        <v>0.00460162981281176</v>
      </c>
      <c r="W561" s="271">
        <v>25115</v>
      </c>
      <c r="X561" s="271">
        <v>24393</v>
      </c>
      <c r="Y561" s="271">
        <v>25287</v>
      </c>
      <c r="Z561" s="271">
        <v>24570</v>
      </c>
      <c r="AA561" s="268">
        <v>0.971252239697392</v>
      </c>
      <c r="AB561" s="268">
        <v>0.971645509550362</v>
      </c>
      <c r="AC561" s="295">
        <v>-0.000393269852969835</v>
      </c>
    </row>
    <row r="562" spans="1:29">
      <c r="A562" s="297" t="s">
        <v>721</v>
      </c>
      <c r="B562" s="298" t="s">
        <v>3338</v>
      </c>
      <c r="C562" s="293" t="s">
        <v>980</v>
      </c>
      <c r="D562" s="298" t="s">
        <v>980</v>
      </c>
      <c r="E562" s="263">
        <v>2829</v>
      </c>
      <c r="F562" s="266">
        <v>2736</v>
      </c>
      <c r="G562" s="266">
        <v>93</v>
      </c>
      <c r="H562" s="264">
        <v>3338</v>
      </c>
      <c r="I562" s="264">
        <v>3194</v>
      </c>
      <c r="J562" s="264">
        <v>144</v>
      </c>
      <c r="K562" s="264">
        <v>2211</v>
      </c>
      <c r="L562" s="264">
        <v>2143</v>
      </c>
      <c r="M562" s="264">
        <v>68</v>
      </c>
      <c r="N562" s="294">
        <v>0.93</v>
      </c>
      <c r="O562" s="266">
        <v>2829</v>
      </c>
      <c r="P562" s="266">
        <v>2736</v>
      </c>
      <c r="Q562" s="266">
        <v>93</v>
      </c>
      <c r="R562" s="267">
        <v>0.96712619300106</v>
      </c>
      <c r="S562" s="267">
        <v>0.96712619300106</v>
      </c>
      <c r="T562" s="267">
        <v>0.956860395446375</v>
      </c>
      <c r="U562" s="267">
        <v>0.969244685662596</v>
      </c>
      <c r="V562" s="295">
        <v>0.0102657975546854</v>
      </c>
      <c r="W562" s="271">
        <v>17047</v>
      </c>
      <c r="X562" s="271">
        <v>16505</v>
      </c>
      <c r="Y562" s="271">
        <v>16587</v>
      </c>
      <c r="Z562" s="271">
        <v>15849</v>
      </c>
      <c r="AA562" s="268">
        <v>0.968205549363524</v>
      </c>
      <c r="AB562" s="268">
        <v>0.955507325013565</v>
      </c>
      <c r="AC562" s="295">
        <v>0.0126982243499595</v>
      </c>
    </row>
    <row r="563" spans="1:29">
      <c r="A563" s="297" t="s">
        <v>721</v>
      </c>
      <c r="B563" s="298" t="s">
        <v>3338</v>
      </c>
      <c r="C563" s="293" t="s">
        <v>981</v>
      </c>
      <c r="D563" s="298" t="s">
        <v>982</v>
      </c>
      <c r="E563" s="263">
        <v>3443</v>
      </c>
      <c r="F563" s="266">
        <v>3361</v>
      </c>
      <c r="G563" s="266">
        <v>82</v>
      </c>
      <c r="H563" s="264">
        <v>4031</v>
      </c>
      <c r="I563" s="264">
        <v>3890</v>
      </c>
      <c r="J563" s="264">
        <v>141</v>
      </c>
      <c r="K563" s="264">
        <v>2667</v>
      </c>
      <c r="L563" s="264">
        <v>2605</v>
      </c>
      <c r="M563" s="264">
        <v>62</v>
      </c>
      <c r="N563" s="294">
        <v>0.93</v>
      </c>
      <c r="O563" s="266">
        <v>3443</v>
      </c>
      <c r="P563" s="266">
        <v>3361</v>
      </c>
      <c r="Q563" s="266">
        <v>82</v>
      </c>
      <c r="R563" s="267">
        <v>0.976183560848098</v>
      </c>
      <c r="S563" s="267">
        <v>0.976183560848098</v>
      </c>
      <c r="T563" s="267">
        <v>0.965021086579013</v>
      </c>
      <c r="U563" s="267">
        <v>0.976752905886764</v>
      </c>
      <c r="V563" s="295">
        <v>0.0111624742690849</v>
      </c>
      <c r="W563" s="271">
        <v>20849</v>
      </c>
      <c r="X563" s="271">
        <v>20244</v>
      </c>
      <c r="Y563" s="271">
        <v>21311</v>
      </c>
      <c r="Z563" s="271">
        <v>20612</v>
      </c>
      <c r="AA563" s="268">
        <v>0.970981821670104</v>
      </c>
      <c r="AB563" s="268">
        <v>0.967200037539299</v>
      </c>
      <c r="AC563" s="295">
        <v>0.0037817841308051</v>
      </c>
    </row>
    <row r="564" spans="1:29">
      <c r="A564" s="297" t="s">
        <v>721</v>
      </c>
      <c r="B564" s="298" t="s">
        <v>3338</v>
      </c>
      <c r="C564" s="293" t="s">
        <v>983</v>
      </c>
      <c r="D564" s="298" t="s">
        <v>984</v>
      </c>
      <c r="E564" s="263">
        <v>5674</v>
      </c>
      <c r="F564" s="266">
        <v>5449</v>
      </c>
      <c r="G564" s="266">
        <v>225</v>
      </c>
      <c r="H564" s="264">
        <v>6649</v>
      </c>
      <c r="I564" s="264">
        <v>6365</v>
      </c>
      <c r="J564" s="264">
        <v>284</v>
      </c>
      <c r="K564" s="264">
        <v>4528</v>
      </c>
      <c r="L564" s="264">
        <v>4308</v>
      </c>
      <c r="M564" s="264">
        <v>220</v>
      </c>
      <c r="N564" s="294">
        <v>0.93</v>
      </c>
      <c r="O564" s="266">
        <v>5674</v>
      </c>
      <c r="P564" s="266">
        <v>5449</v>
      </c>
      <c r="Q564" s="266">
        <v>225</v>
      </c>
      <c r="R564" s="267">
        <v>0.960345435318999</v>
      </c>
      <c r="S564" s="267">
        <v>0.960345435318999</v>
      </c>
      <c r="T564" s="267">
        <v>0.957286810046624</v>
      </c>
      <c r="U564" s="267">
        <v>0.951413427561837</v>
      </c>
      <c r="V564" s="295">
        <v>0.00305862527237544</v>
      </c>
      <c r="W564" s="271">
        <v>34743</v>
      </c>
      <c r="X564" s="271">
        <v>33004</v>
      </c>
      <c r="Y564" s="271">
        <v>33675</v>
      </c>
      <c r="Z564" s="271">
        <v>32092</v>
      </c>
      <c r="AA564" s="268">
        <v>0.949946751863685</v>
      </c>
      <c r="AB564" s="268">
        <v>0.952991833704529</v>
      </c>
      <c r="AC564" s="295">
        <v>-0.00304508184084373</v>
      </c>
    </row>
    <row r="565" spans="1:29">
      <c r="A565" s="297" t="s">
        <v>721</v>
      </c>
      <c r="B565" s="298" t="s">
        <v>3338</v>
      </c>
      <c r="C565" s="293" t="s">
        <v>985</v>
      </c>
      <c r="D565" s="298" t="s">
        <v>986</v>
      </c>
      <c r="E565" s="263">
        <v>3749</v>
      </c>
      <c r="F565" s="266">
        <v>3589</v>
      </c>
      <c r="G565" s="266">
        <v>160</v>
      </c>
      <c r="H565" s="264">
        <v>4446</v>
      </c>
      <c r="I565" s="264">
        <v>4278</v>
      </c>
      <c r="J565" s="264">
        <v>168</v>
      </c>
      <c r="K565" s="264">
        <v>2946</v>
      </c>
      <c r="L565" s="264">
        <v>2770</v>
      </c>
      <c r="M565" s="264">
        <v>176</v>
      </c>
      <c r="N565" s="294">
        <v>0.93</v>
      </c>
      <c r="O565" s="266">
        <v>3749</v>
      </c>
      <c r="P565" s="266">
        <v>3589</v>
      </c>
      <c r="Q565" s="266">
        <v>160</v>
      </c>
      <c r="R565" s="267">
        <v>0.957321952520672</v>
      </c>
      <c r="S565" s="267">
        <v>0.957321952520672</v>
      </c>
      <c r="T565" s="267">
        <v>0.96221322537112</v>
      </c>
      <c r="U565" s="267">
        <v>0.940257976917855</v>
      </c>
      <c r="V565" s="295">
        <v>-0.00489127285044788</v>
      </c>
      <c r="W565" s="271">
        <v>23402</v>
      </c>
      <c r="X565" s="271">
        <v>22286</v>
      </c>
      <c r="Y565" s="271">
        <v>23439</v>
      </c>
      <c r="Z565" s="271">
        <v>22420</v>
      </c>
      <c r="AA565" s="268">
        <v>0.952311768224938</v>
      </c>
      <c r="AB565" s="268">
        <v>0.956525449037928</v>
      </c>
      <c r="AC565" s="295">
        <v>-0.00421368081299023</v>
      </c>
    </row>
    <row r="566" spans="1:29">
      <c r="A566" s="297" t="s">
        <v>721</v>
      </c>
      <c r="B566" s="298" t="s">
        <v>3338</v>
      </c>
      <c r="C566" s="293" t="s">
        <v>987</v>
      </c>
      <c r="D566" s="298" t="s">
        <v>988</v>
      </c>
      <c r="E566" s="263">
        <v>5887</v>
      </c>
      <c r="F566" s="266">
        <v>5829</v>
      </c>
      <c r="G566" s="266">
        <v>58</v>
      </c>
      <c r="H566" s="264">
        <v>6761</v>
      </c>
      <c r="I566" s="264">
        <v>6671</v>
      </c>
      <c r="J566" s="264">
        <v>90</v>
      </c>
      <c r="K566" s="264">
        <v>2406</v>
      </c>
      <c r="L566" s="264">
        <v>2378</v>
      </c>
      <c r="M566" s="264">
        <v>28</v>
      </c>
      <c r="N566" s="294">
        <v>0.93</v>
      </c>
      <c r="O566" s="266">
        <v>5887</v>
      </c>
      <c r="P566" s="266">
        <v>5829</v>
      </c>
      <c r="Q566" s="266">
        <v>58</v>
      </c>
      <c r="R566" s="267">
        <v>0.990147783251232</v>
      </c>
      <c r="S566" s="267">
        <v>0.990147783251232</v>
      </c>
      <c r="T566" s="267">
        <v>0.986688359710102</v>
      </c>
      <c r="U566" s="267">
        <v>0.98836242726517</v>
      </c>
      <c r="V566" s="295">
        <v>0.00345942354112949</v>
      </c>
      <c r="W566" s="271">
        <v>35900</v>
      </c>
      <c r="X566" s="271">
        <v>35464</v>
      </c>
      <c r="Y566" s="271">
        <v>36623</v>
      </c>
      <c r="Z566" s="271">
        <v>36130</v>
      </c>
      <c r="AA566" s="268">
        <v>0.987855153203343</v>
      </c>
      <c r="AB566" s="268">
        <v>0.986538514048549</v>
      </c>
      <c r="AC566" s="295">
        <v>0.00131663915479385</v>
      </c>
    </row>
    <row r="567" spans="1:29">
      <c r="A567" s="297" t="s">
        <v>721</v>
      </c>
      <c r="B567" s="298" t="s">
        <v>3338</v>
      </c>
      <c r="C567" s="293" t="s">
        <v>989</v>
      </c>
      <c r="D567" s="298" t="s">
        <v>990</v>
      </c>
      <c r="E567" s="263">
        <v>6609</v>
      </c>
      <c r="F567" s="266">
        <v>6444</v>
      </c>
      <c r="G567" s="266">
        <v>165</v>
      </c>
      <c r="H567" s="264">
        <v>7945</v>
      </c>
      <c r="I567" s="264">
        <v>7791</v>
      </c>
      <c r="J567" s="264">
        <v>154</v>
      </c>
      <c r="K567" s="264">
        <v>2826</v>
      </c>
      <c r="L567" s="264">
        <v>2770</v>
      </c>
      <c r="M567" s="264">
        <v>56</v>
      </c>
      <c r="N567" s="294">
        <v>0.93</v>
      </c>
      <c r="O567" s="266">
        <v>6609</v>
      </c>
      <c r="P567" s="266">
        <v>6444</v>
      </c>
      <c r="Q567" s="266">
        <v>165</v>
      </c>
      <c r="R567" s="267">
        <v>0.975034044484793</v>
      </c>
      <c r="S567" s="267">
        <v>0.975034044484793</v>
      </c>
      <c r="T567" s="267">
        <v>0.980616740088106</v>
      </c>
      <c r="U567" s="267">
        <v>0.980184005661713</v>
      </c>
      <c r="V567" s="295">
        <v>-0.00558269560331226</v>
      </c>
      <c r="W567" s="271">
        <v>40099</v>
      </c>
      <c r="X567" s="271">
        <v>39298</v>
      </c>
      <c r="Y567" s="271">
        <v>40216</v>
      </c>
      <c r="Z567" s="271">
        <v>39517</v>
      </c>
      <c r="AA567" s="268">
        <v>0.980024439512207</v>
      </c>
      <c r="AB567" s="268">
        <v>0.982618858165904</v>
      </c>
      <c r="AC567" s="295">
        <v>-0.00259441865369681</v>
      </c>
    </row>
    <row r="568" spans="1:29">
      <c r="A568" s="297" t="s">
        <v>721</v>
      </c>
      <c r="B568" s="298" t="s">
        <v>3338</v>
      </c>
      <c r="C568" s="293" t="s">
        <v>991</v>
      </c>
      <c r="D568" s="298" t="s">
        <v>991</v>
      </c>
      <c r="E568" s="263">
        <v>4639</v>
      </c>
      <c r="F568" s="266">
        <v>4567</v>
      </c>
      <c r="G568" s="266">
        <v>72</v>
      </c>
      <c r="H568" s="264">
        <v>5505</v>
      </c>
      <c r="I568" s="264">
        <v>5426</v>
      </c>
      <c r="J568" s="264">
        <v>79</v>
      </c>
      <c r="K568" s="264">
        <v>2017</v>
      </c>
      <c r="L568" s="264">
        <v>2005</v>
      </c>
      <c r="M568" s="264">
        <v>12</v>
      </c>
      <c r="N568" s="294">
        <v>0.93</v>
      </c>
      <c r="O568" s="266">
        <v>4639</v>
      </c>
      <c r="P568" s="266">
        <v>4567</v>
      </c>
      <c r="Q568" s="266">
        <v>72</v>
      </c>
      <c r="R568" s="267">
        <v>0.984479413666739</v>
      </c>
      <c r="S568" s="267">
        <v>0.984479413666739</v>
      </c>
      <c r="T568" s="267">
        <v>0.985649409627611</v>
      </c>
      <c r="U568" s="267">
        <v>0.994050570153694</v>
      </c>
      <c r="V568" s="295">
        <v>-0.00116999596087275</v>
      </c>
      <c r="W568" s="271">
        <v>27565</v>
      </c>
      <c r="X568" s="271">
        <v>27178</v>
      </c>
      <c r="Y568" s="271">
        <v>26154</v>
      </c>
      <c r="Z568" s="271">
        <v>25770</v>
      </c>
      <c r="AA568" s="268">
        <v>0.985960457101397</v>
      </c>
      <c r="AB568" s="268">
        <v>0.985317733425098</v>
      </c>
      <c r="AC568" s="295">
        <v>0.00064272367629914</v>
      </c>
    </row>
    <row r="569" spans="1:29">
      <c r="A569" s="297" t="s">
        <v>721</v>
      </c>
      <c r="B569" s="298" t="s">
        <v>3339</v>
      </c>
      <c r="C569" s="293" t="s">
        <v>992</v>
      </c>
      <c r="D569" s="298" t="s">
        <v>993</v>
      </c>
      <c r="E569" s="263">
        <v>5872</v>
      </c>
      <c r="F569" s="266">
        <v>5695</v>
      </c>
      <c r="G569" s="266">
        <v>177</v>
      </c>
      <c r="H569" s="264">
        <v>7036</v>
      </c>
      <c r="I569" s="264">
        <v>6831</v>
      </c>
      <c r="J569" s="264">
        <v>205</v>
      </c>
      <c r="K569" s="264">
        <v>2638</v>
      </c>
      <c r="L569" s="264">
        <v>2560</v>
      </c>
      <c r="M569" s="264">
        <v>78</v>
      </c>
      <c r="N569" s="294">
        <v>0.93</v>
      </c>
      <c r="O569" s="266">
        <v>5872</v>
      </c>
      <c r="P569" s="266">
        <v>5695</v>
      </c>
      <c r="Q569" s="266">
        <v>177</v>
      </c>
      <c r="R569" s="267">
        <v>0.969856948228883</v>
      </c>
      <c r="S569" s="267">
        <v>0.969856948228883</v>
      </c>
      <c r="T569" s="267">
        <v>0.970864127345082</v>
      </c>
      <c r="U569" s="267">
        <v>0.970432145564822</v>
      </c>
      <c r="V569" s="295">
        <v>-0.00100717911619963</v>
      </c>
      <c r="W569" s="271">
        <v>35879</v>
      </c>
      <c r="X569" s="271">
        <v>34883</v>
      </c>
      <c r="Y569" s="271">
        <v>37115</v>
      </c>
      <c r="Z569" s="271">
        <v>36250</v>
      </c>
      <c r="AA569" s="268">
        <v>0.972240028986315</v>
      </c>
      <c r="AB569" s="268">
        <v>0.976694059005793</v>
      </c>
      <c r="AC569" s="295">
        <v>-0.00445403001947764</v>
      </c>
    </row>
    <row r="570" spans="1:29">
      <c r="A570" s="297" t="s">
        <v>721</v>
      </c>
      <c r="B570" s="298" t="s">
        <v>3339</v>
      </c>
      <c r="C570" s="293" t="s">
        <v>994</v>
      </c>
      <c r="D570" s="298" t="s">
        <v>994</v>
      </c>
      <c r="E570" s="263">
        <v>2379</v>
      </c>
      <c r="F570" s="266">
        <v>2267</v>
      </c>
      <c r="G570" s="266">
        <v>112</v>
      </c>
      <c r="H570" s="264">
        <v>3062</v>
      </c>
      <c r="I570" s="264">
        <v>2945</v>
      </c>
      <c r="J570" s="264">
        <v>117</v>
      </c>
      <c r="K570" s="264">
        <v>1074</v>
      </c>
      <c r="L570" s="264">
        <v>1042</v>
      </c>
      <c r="M570" s="264">
        <v>32</v>
      </c>
      <c r="N570" s="294">
        <v>0.93</v>
      </c>
      <c r="O570" s="266">
        <v>2379</v>
      </c>
      <c r="P570" s="266">
        <v>2267</v>
      </c>
      <c r="Q570" s="266">
        <v>112</v>
      </c>
      <c r="R570" s="267">
        <v>0.952921395544346</v>
      </c>
      <c r="S570" s="267">
        <v>0.952921395544346</v>
      </c>
      <c r="T570" s="267">
        <v>0.961789679947747</v>
      </c>
      <c r="U570" s="267">
        <v>0.970204841713222</v>
      </c>
      <c r="V570" s="295">
        <v>-0.00886828440340015</v>
      </c>
      <c r="W570" s="271">
        <v>15606</v>
      </c>
      <c r="X570" s="271">
        <v>15133</v>
      </c>
      <c r="Y570" s="271">
        <v>16108</v>
      </c>
      <c r="Z570" s="271">
        <v>15803</v>
      </c>
      <c r="AA570" s="268">
        <v>0.969691144431629</v>
      </c>
      <c r="AB570" s="268">
        <v>0.981065309163149</v>
      </c>
      <c r="AC570" s="295">
        <v>-0.0113741647315199</v>
      </c>
    </row>
    <row r="571" spans="1:29">
      <c r="A571" s="297" t="s">
        <v>721</v>
      </c>
      <c r="B571" s="298" t="s">
        <v>3339</v>
      </c>
      <c r="C571" s="293" t="s">
        <v>995</v>
      </c>
      <c r="D571" s="298" t="s">
        <v>995</v>
      </c>
      <c r="E571" s="263">
        <v>2899</v>
      </c>
      <c r="F571" s="266">
        <v>2778</v>
      </c>
      <c r="G571" s="266">
        <v>121</v>
      </c>
      <c r="H571" s="264">
        <v>3029</v>
      </c>
      <c r="I571" s="264">
        <v>2846</v>
      </c>
      <c r="J571" s="264">
        <v>183</v>
      </c>
      <c r="K571" s="264">
        <v>1434</v>
      </c>
      <c r="L571" s="264">
        <v>1355</v>
      </c>
      <c r="M571" s="264">
        <v>79</v>
      </c>
      <c r="N571" s="294">
        <v>0.93</v>
      </c>
      <c r="O571" s="266">
        <v>2899</v>
      </c>
      <c r="P571" s="266">
        <v>2778</v>
      </c>
      <c r="Q571" s="266">
        <v>121</v>
      </c>
      <c r="R571" s="267">
        <v>0.958261469472232</v>
      </c>
      <c r="S571" s="267">
        <v>0.958261469472232</v>
      </c>
      <c r="T571" s="267">
        <v>0.939584021129085</v>
      </c>
      <c r="U571" s="267">
        <v>0.944909344490934</v>
      </c>
      <c r="V571" s="295">
        <v>0.0186774483431463</v>
      </c>
      <c r="W571" s="271">
        <v>16940</v>
      </c>
      <c r="X571" s="271">
        <v>16177</v>
      </c>
      <c r="Y571" s="271">
        <v>17961</v>
      </c>
      <c r="Z571" s="271">
        <v>17421</v>
      </c>
      <c r="AA571" s="268">
        <v>0.95495867768595</v>
      </c>
      <c r="AB571" s="268">
        <v>0.969934858860865</v>
      </c>
      <c r="AC571" s="295">
        <v>-0.0149761811749147</v>
      </c>
    </row>
    <row r="572" spans="1:29">
      <c r="A572" s="297" t="s">
        <v>721</v>
      </c>
      <c r="B572" s="298" t="s">
        <v>3339</v>
      </c>
      <c r="C572" s="293" t="s">
        <v>996</v>
      </c>
      <c r="D572" s="298" t="s">
        <v>997</v>
      </c>
      <c r="E572" s="263">
        <v>5624</v>
      </c>
      <c r="F572" s="266">
        <v>5458</v>
      </c>
      <c r="G572" s="266">
        <v>166</v>
      </c>
      <c r="H572" s="264">
        <v>6860</v>
      </c>
      <c r="I572" s="264">
        <v>6582</v>
      </c>
      <c r="J572" s="264">
        <v>278</v>
      </c>
      <c r="K572" s="264">
        <v>2552</v>
      </c>
      <c r="L572" s="264">
        <v>2469</v>
      </c>
      <c r="M572" s="264">
        <v>83</v>
      </c>
      <c r="N572" s="294">
        <v>0.93</v>
      </c>
      <c r="O572" s="266">
        <v>5624</v>
      </c>
      <c r="P572" s="266">
        <v>5458</v>
      </c>
      <c r="Q572" s="266">
        <v>166</v>
      </c>
      <c r="R572" s="267">
        <v>0.970483641536273</v>
      </c>
      <c r="S572" s="267">
        <v>0.970483641536273</v>
      </c>
      <c r="T572" s="267">
        <v>0.959475218658892</v>
      </c>
      <c r="U572" s="267">
        <v>0.967476489028213</v>
      </c>
      <c r="V572" s="295">
        <v>0.0110084228773809</v>
      </c>
      <c r="W572" s="271">
        <v>34692</v>
      </c>
      <c r="X572" s="271">
        <v>33365</v>
      </c>
      <c r="Y572" s="271">
        <v>35352</v>
      </c>
      <c r="Z572" s="271">
        <v>34189</v>
      </c>
      <c r="AA572" s="268">
        <v>0.96174910642223</v>
      </c>
      <c r="AB572" s="268">
        <v>0.967102285584974</v>
      </c>
      <c r="AC572" s="295">
        <v>-0.00535317916274414</v>
      </c>
    </row>
    <row r="573" spans="1:29">
      <c r="A573" s="297" t="s">
        <v>721</v>
      </c>
      <c r="B573" s="298" t="s">
        <v>3339</v>
      </c>
      <c r="C573" s="293" t="s">
        <v>998</v>
      </c>
      <c r="D573" s="298" t="s">
        <v>998</v>
      </c>
      <c r="E573" s="263">
        <v>3030</v>
      </c>
      <c r="F573" s="266">
        <v>2935</v>
      </c>
      <c r="G573" s="266">
        <v>95</v>
      </c>
      <c r="H573" s="264">
        <v>3738</v>
      </c>
      <c r="I573" s="264">
        <v>3611</v>
      </c>
      <c r="J573" s="264">
        <v>127</v>
      </c>
      <c r="K573" s="264">
        <v>1392</v>
      </c>
      <c r="L573" s="264">
        <v>1324</v>
      </c>
      <c r="M573" s="264">
        <v>68</v>
      </c>
      <c r="N573" s="294">
        <v>0.93</v>
      </c>
      <c r="O573" s="266">
        <v>3030</v>
      </c>
      <c r="P573" s="266">
        <v>2935</v>
      </c>
      <c r="Q573" s="266">
        <v>95</v>
      </c>
      <c r="R573" s="267">
        <v>0.968646864686469</v>
      </c>
      <c r="S573" s="267">
        <v>0.968646864686469</v>
      </c>
      <c r="T573" s="267">
        <v>0.966024612092028</v>
      </c>
      <c r="U573" s="267">
        <v>0.951149425287356</v>
      </c>
      <c r="V573" s="295">
        <v>0.00262225259444082</v>
      </c>
      <c r="W573" s="271">
        <v>18839</v>
      </c>
      <c r="X573" s="271">
        <v>18218</v>
      </c>
      <c r="Y573" s="271">
        <v>18783</v>
      </c>
      <c r="Z573" s="271">
        <v>18208</v>
      </c>
      <c r="AA573" s="268">
        <v>0.967036466903763</v>
      </c>
      <c r="AB573" s="268">
        <v>0.969387211840494</v>
      </c>
      <c r="AC573" s="295">
        <v>-0.0023507449367306</v>
      </c>
    </row>
    <row r="574" spans="1:29">
      <c r="A574" s="297" t="s">
        <v>721</v>
      </c>
      <c r="B574" s="298" t="s">
        <v>3339</v>
      </c>
      <c r="C574" s="293" t="s">
        <v>999</v>
      </c>
      <c r="D574" s="298" t="s">
        <v>999</v>
      </c>
      <c r="E574" s="263">
        <v>5452</v>
      </c>
      <c r="F574" s="266">
        <v>5310</v>
      </c>
      <c r="G574" s="266">
        <v>142</v>
      </c>
      <c r="H574" s="264">
        <v>5703</v>
      </c>
      <c r="I574" s="264">
        <v>5559</v>
      </c>
      <c r="J574" s="264">
        <v>144</v>
      </c>
      <c r="K574" s="264">
        <v>2357</v>
      </c>
      <c r="L574" s="264">
        <v>2305</v>
      </c>
      <c r="M574" s="264">
        <v>52</v>
      </c>
      <c r="N574" s="294">
        <v>0.93</v>
      </c>
      <c r="O574" s="266">
        <v>5452</v>
      </c>
      <c r="P574" s="266">
        <v>5310</v>
      </c>
      <c r="Q574" s="266">
        <v>142</v>
      </c>
      <c r="R574" s="267">
        <v>0.973954512105649</v>
      </c>
      <c r="S574" s="267">
        <v>0.973954512105649</v>
      </c>
      <c r="T574" s="267">
        <v>0.974750131509732</v>
      </c>
      <c r="U574" s="267">
        <v>0.97793805685193</v>
      </c>
      <c r="V574" s="295">
        <v>-0.000795619404082348</v>
      </c>
      <c r="W574" s="271">
        <v>31297</v>
      </c>
      <c r="X574" s="271">
        <v>30679</v>
      </c>
      <c r="Y574" s="271">
        <v>31497</v>
      </c>
      <c r="Z574" s="271">
        <v>31121</v>
      </c>
      <c r="AA574" s="268">
        <v>0.98025369843755</v>
      </c>
      <c r="AB574" s="268">
        <v>0.988062355144934</v>
      </c>
      <c r="AC574" s="295">
        <v>-0.00780865670738451</v>
      </c>
    </row>
    <row r="575" spans="1:29">
      <c r="A575" s="297" t="s">
        <v>721</v>
      </c>
      <c r="B575" s="298" t="s">
        <v>3339</v>
      </c>
      <c r="C575" s="293" t="s">
        <v>1000</v>
      </c>
      <c r="D575" s="298" t="s">
        <v>1000</v>
      </c>
      <c r="E575" s="263">
        <v>3496</v>
      </c>
      <c r="F575" s="266">
        <v>3410</v>
      </c>
      <c r="G575" s="266">
        <v>86</v>
      </c>
      <c r="H575" s="264">
        <v>3920</v>
      </c>
      <c r="I575" s="264">
        <v>3828</v>
      </c>
      <c r="J575" s="264">
        <v>92</v>
      </c>
      <c r="K575" s="264">
        <v>1518</v>
      </c>
      <c r="L575" s="264">
        <v>1474</v>
      </c>
      <c r="M575" s="264">
        <v>44</v>
      </c>
      <c r="N575" s="294">
        <v>0.93</v>
      </c>
      <c r="O575" s="266">
        <v>3496</v>
      </c>
      <c r="P575" s="266">
        <v>3410</v>
      </c>
      <c r="Q575" s="266">
        <v>86</v>
      </c>
      <c r="R575" s="267">
        <v>0.975400457665904</v>
      </c>
      <c r="S575" s="267">
        <v>0.975400457665904</v>
      </c>
      <c r="T575" s="267">
        <v>0.976530612244898</v>
      </c>
      <c r="U575" s="267">
        <v>0.971014492753623</v>
      </c>
      <c r="V575" s="295">
        <v>-0.00113015457899412</v>
      </c>
      <c r="W575" s="271">
        <v>20754</v>
      </c>
      <c r="X575" s="271">
        <v>20270</v>
      </c>
      <c r="Y575" s="271">
        <v>21585</v>
      </c>
      <c r="Z575" s="271">
        <v>21264</v>
      </c>
      <c r="AA575" s="268">
        <v>0.976679194372169</v>
      </c>
      <c r="AB575" s="268">
        <v>0.985128561501042</v>
      </c>
      <c r="AC575" s="295">
        <v>-0.00844936712887323</v>
      </c>
    </row>
    <row r="576" spans="1:29">
      <c r="A576" s="297" t="s">
        <v>721</v>
      </c>
      <c r="B576" s="298" t="s">
        <v>3339</v>
      </c>
      <c r="C576" s="293" t="s">
        <v>1001</v>
      </c>
      <c r="D576" s="298" t="s">
        <v>1002</v>
      </c>
      <c r="E576" s="263">
        <v>3133</v>
      </c>
      <c r="F576" s="266">
        <v>3028</v>
      </c>
      <c r="G576" s="266">
        <v>105</v>
      </c>
      <c r="H576" s="264">
        <v>4010</v>
      </c>
      <c r="I576" s="264">
        <v>3842</v>
      </c>
      <c r="J576" s="264">
        <v>168</v>
      </c>
      <c r="K576" s="264">
        <v>1443</v>
      </c>
      <c r="L576" s="264">
        <v>1361</v>
      </c>
      <c r="M576" s="264">
        <v>82</v>
      </c>
      <c r="N576" s="294">
        <v>0.93</v>
      </c>
      <c r="O576" s="266">
        <v>3133</v>
      </c>
      <c r="P576" s="266">
        <v>3028</v>
      </c>
      <c r="Q576" s="266">
        <v>105</v>
      </c>
      <c r="R576" s="267">
        <v>0.966485796361315</v>
      </c>
      <c r="S576" s="267">
        <v>0.966485796361315</v>
      </c>
      <c r="T576" s="267">
        <v>0.958104738154613</v>
      </c>
      <c r="U576" s="267">
        <v>0.943173943173943</v>
      </c>
      <c r="V576" s="295">
        <v>0.00838105820670154</v>
      </c>
      <c r="W576" s="271">
        <v>20017</v>
      </c>
      <c r="X576" s="271">
        <v>19270</v>
      </c>
      <c r="Y576" s="271">
        <v>19879</v>
      </c>
      <c r="Z576" s="271">
        <v>19233</v>
      </c>
      <c r="AA576" s="268">
        <v>0.962681720537543</v>
      </c>
      <c r="AB576" s="268">
        <v>0.967503395543035</v>
      </c>
      <c r="AC576" s="295">
        <v>-0.00482167500549224</v>
      </c>
    </row>
    <row r="577" spans="1:29">
      <c r="A577" s="297" t="s">
        <v>721</v>
      </c>
      <c r="B577" s="298" t="s">
        <v>3339</v>
      </c>
      <c r="C577" s="293" t="s">
        <v>1003</v>
      </c>
      <c r="D577" s="298" t="s">
        <v>1003</v>
      </c>
      <c r="E577" s="263">
        <v>4616</v>
      </c>
      <c r="F577" s="266">
        <v>4413</v>
      </c>
      <c r="G577" s="266">
        <v>203</v>
      </c>
      <c r="H577" s="264">
        <v>5311</v>
      </c>
      <c r="I577" s="264">
        <v>5064</v>
      </c>
      <c r="J577" s="264">
        <v>247</v>
      </c>
      <c r="K577" s="264">
        <v>1864</v>
      </c>
      <c r="L577" s="264">
        <v>1698</v>
      </c>
      <c r="M577" s="264">
        <v>166</v>
      </c>
      <c r="N577" s="294">
        <v>0.93</v>
      </c>
      <c r="O577" s="266">
        <v>4616</v>
      </c>
      <c r="P577" s="266">
        <v>4413</v>
      </c>
      <c r="Q577" s="266">
        <v>203</v>
      </c>
      <c r="R577" s="267">
        <v>0.956022530329289</v>
      </c>
      <c r="S577" s="267">
        <v>0.956022530329289</v>
      </c>
      <c r="T577" s="267">
        <v>0.95349275089437</v>
      </c>
      <c r="U577" s="267">
        <v>0.910944206008584</v>
      </c>
      <c r="V577" s="295">
        <v>0.00252977943491928</v>
      </c>
      <c r="W577" s="271">
        <v>27431</v>
      </c>
      <c r="X577" s="271">
        <v>26205</v>
      </c>
      <c r="Y577" s="271">
        <v>28554</v>
      </c>
      <c r="Z577" s="271">
        <v>27202</v>
      </c>
      <c r="AA577" s="268">
        <v>0.955306040610988</v>
      </c>
      <c r="AB577" s="268">
        <v>0.952651117181481</v>
      </c>
      <c r="AC577" s="295">
        <v>0.00265492342950691</v>
      </c>
    </row>
    <row r="578" spans="1:29">
      <c r="A578" s="297" t="s">
        <v>721</v>
      </c>
      <c r="B578" s="298" t="s">
        <v>3339</v>
      </c>
      <c r="C578" s="293" t="s">
        <v>1004</v>
      </c>
      <c r="D578" s="298" t="s">
        <v>1004</v>
      </c>
      <c r="E578" s="263">
        <v>2424</v>
      </c>
      <c r="F578" s="266">
        <v>2347</v>
      </c>
      <c r="G578" s="266">
        <v>77</v>
      </c>
      <c r="H578" s="264">
        <v>2886</v>
      </c>
      <c r="I578" s="264">
        <v>2810</v>
      </c>
      <c r="J578" s="264">
        <v>76</v>
      </c>
      <c r="K578" s="264">
        <v>1012</v>
      </c>
      <c r="L578" s="264">
        <v>988</v>
      </c>
      <c r="M578" s="264">
        <v>24</v>
      </c>
      <c r="N578" s="294">
        <v>0.93</v>
      </c>
      <c r="O578" s="266">
        <v>2424</v>
      </c>
      <c r="P578" s="266">
        <v>2347</v>
      </c>
      <c r="Q578" s="266">
        <v>77</v>
      </c>
      <c r="R578" s="267">
        <v>0.968234323432343</v>
      </c>
      <c r="S578" s="267">
        <v>0.968234323432343</v>
      </c>
      <c r="T578" s="267">
        <v>0.973665973665974</v>
      </c>
      <c r="U578" s="267">
        <v>0.976284584980237</v>
      </c>
      <c r="V578" s="295">
        <v>-0.00543165023363035</v>
      </c>
      <c r="W578" s="271">
        <v>15255</v>
      </c>
      <c r="X578" s="271">
        <v>14889</v>
      </c>
      <c r="Y578" s="271">
        <v>16061</v>
      </c>
      <c r="Z578" s="271">
        <v>15827</v>
      </c>
      <c r="AA578" s="268">
        <v>0.976007866273353</v>
      </c>
      <c r="AB578" s="268">
        <v>0.98543054604321</v>
      </c>
      <c r="AC578" s="295">
        <v>-0.00942267976985722</v>
      </c>
    </row>
    <row r="579" spans="1:29">
      <c r="A579" s="297" t="s">
        <v>721</v>
      </c>
      <c r="B579" s="298" t="s">
        <v>3339</v>
      </c>
      <c r="C579" s="293" t="s">
        <v>1005</v>
      </c>
      <c r="D579" s="298" t="s">
        <v>1006</v>
      </c>
      <c r="E579" s="263">
        <v>6269</v>
      </c>
      <c r="F579" s="266">
        <v>5998</v>
      </c>
      <c r="G579" s="266">
        <v>271</v>
      </c>
      <c r="H579" s="264">
        <v>6285</v>
      </c>
      <c r="I579" s="264">
        <v>6024</v>
      </c>
      <c r="J579" s="264">
        <v>261</v>
      </c>
      <c r="K579" s="264">
        <v>3173</v>
      </c>
      <c r="L579" s="264">
        <v>3092</v>
      </c>
      <c r="M579" s="264">
        <v>81</v>
      </c>
      <c r="N579" s="294">
        <v>0.93</v>
      </c>
      <c r="O579" s="266">
        <v>6269</v>
      </c>
      <c r="P579" s="266">
        <v>5998</v>
      </c>
      <c r="Q579" s="266">
        <v>271</v>
      </c>
      <c r="R579" s="267">
        <v>0.956771414898708</v>
      </c>
      <c r="S579" s="267">
        <v>0.956771414898708</v>
      </c>
      <c r="T579" s="267">
        <v>0.958472553699284</v>
      </c>
      <c r="U579" s="267">
        <v>0.974472108414749</v>
      </c>
      <c r="V579" s="295">
        <v>-0.0017011388005761</v>
      </c>
      <c r="W579" s="271">
        <v>35993</v>
      </c>
      <c r="X579" s="271">
        <v>34814</v>
      </c>
      <c r="Y579" s="271">
        <v>35401</v>
      </c>
      <c r="Z579" s="271">
        <v>34246</v>
      </c>
      <c r="AA579" s="268">
        <v>0.967243630705971</v>
      </c>
      <c r="AB579" s="268">
        <v>0.967373802999915</v>
      </c>
      <c r="AC579" s="295">
        <v>-0.00013017229394463</v>
      </c>
    </row>
    <row r="580" spans="1:29">
      <c r="A580" s="297" t="s">
        <v>721</v>
      </c>
      <c r="B580" s="298" t="s">
        <v>3339</v>
      </c>
      <c r="C580" s="293" t="s">
        <v>1007</v>
      </c>
      <c r="D580" s="298" t="s">
        <v>1007</v>
      </c>
      <c r="E580" s="263">
        <v>2412</v>
      </c>
      <c r="F580" s="266">
        <v>2321</v>
      </c>
      <c r="G580" s="266">
        <v>91</v>
      </c>
      <c r="H580" s="264">
        <v>2820</v>
      </c>
      <c r="I580" s="264">
        <v>2703</v>
      </c>
      <c r="J580" s="264">
        <v>117</v>
      </c>
      <c r="K580" s="264">
        <v>945</v>
      </c>
      <c r="L580" s="264">
        <v>925</v>
      </c>
      <c r="M580" s="264">
        <v>20</v>
      </c>
      <c r="N580" s="294">
        <v>0.93</v>
      </c>
      <c r="O580" s="266">
        <v>2412</v>
      </c>
      <c r="P580" s="266">
        <v>2321</v>
      </c>
      <c r="Q580" s="266">
        <v>91</v>
      </c>
      <c r="R580" s="267">
        <v>0.962271973466003</v>
      </c>
      <c r="S580" s="267">
        <v>0.962271973466003</v>
      </c>
      <c r="T580" s="267">
        <v>0.958510638297872</v>
      </c>
      <c r="U580" s="267">
        <v>0.978835978835979</v>
      </c>
      <c r="V580" s="295">
        <v>0.00376133516813104</v>
      </c>
      <c r="W580" s="271">
        <v>14490</v>
      </c>
      <c r="X580" s="271">
        <v>13982</v>
      </c>
      <c r="Y580" s="271">
        <v>14600</v>
      </c>
      <c r="Z580" s="271">
        <v>14181</v>
      </c>
      <c r="AA580" s="268">
        <v>0.964941338854382</v>
      </c>
      <c r="AB580" s="268">
        <v>0.971301369863014</v>
      </c>
      <c r="AC580" s="295">
        <v>-0.00636003100863136</v>
      </c>
    </row>
    <row r="581" spans="1:29">
      <c r="A581" s="297" t="s">
        <v>721</v>
      </c>
      <c r="B581" s="298" t="s">
        <v>3339</v>
      </c>
      <c r="C581" s="293" t="s">
        <v>1008</v>
      </c>
      <c r="D581" s="298" t="s">
        <v>1008</v>
      </c>
      <c r="E581" s="263">
        <v>3683</v>
      </c>
      <c r="F581" s="266">
        <v>3545</v>
      </c>
      <c r="G581" s="266">
        <v>138</v>
      </c>
      <c r="H581" s="264">
        <v>4392</v>
      </c>
      <c r="I581" s="264">
        <v>4184</v>
      </c>
      <c r="J581" s="264">
        <v>208</v>
      </c>
      <c r="K581" s="264">
        <v>1602</v>
      </c>
      <c r="L581" s="264">
        <v>1541</v>
      </c>
      <c r="M581" s="264">
        <v>61</v>
      </c>
      <c r="N581" s="294">
        <v>0.93</v>
      </c>
      <c r="O581" s="266">
        <v>3683</v>
      </c>
      <c r="P581" s="266">
        <v>3545</v>
      </c>
      <c r="Q581" s="266">
        <v>138</v>
      </c>
      <c r="R581" s="267">
        <v>0.962530545750747</v>
      </c>
      <c r="S581" s="267">
        <v>0.962530545750747</v>
      </c>
      <c r="T581" s="267">
        <v>0.95264116575592</v>
      </c>
      <c r="U581" s="267">
        <v>0.961922596754057</v>
      </c>
      <c r="V581" s="295">
        <v>0.00988937999482686</v>
      </c>
      <c r="W581" s="271">
        <v>22041</v>
      </c>
      <c r="X581" s="271">
        <v>21317</v>
      </c>
      <c r="Y581" s="271">
        <v>22293</v>
      </c>
      <c r="Z581" s="271">
        <v>21735</v>
      </c>
      <c r="AA581" s="268">
        <v>0.967152125584139</v>
      </c>
      <c r="AB581" s="268">
        <v>0.974969721437222</v>
      </c>
      <c r="AC581" s="295">
        <v>-0.00781759585308384</v>
      </c>
    </row>
    <row r="582" spans="1:29">
      <c r="A582" s="297" t="s">
        <v>721</v>
      </c>
      <c r="B582" s="298" t="s">
        <v>3339</v>
      </c>
      <c r="C582" s="293" t="s">
        <v>1009</v>
      </c>
      <c r="D582" s="298" t="s">
        <v>1010</v>
      </c>
      <c r="E582" s="263">
        <v>5100</v>
      </c>
      <c r="F582" s="266">
        <v>4936</v>
      </c>
      <c r="G582" s="266">
        <v>164</v>
      </c>
      <c r="H582" s="264">
        <v>6126</v>
      </c>
      <c r="I582" s="264">
        <v>5878</v>
      </c>
      <c r="J582" s="264">
        <v>248</v>
      </c>
      <c r="K582" s="264">
        <v>2139</v>
      </c>
      <c r="L582" s="264">
        <v>2057</v>
      </c>
      <c r="M582" s="264">
        <v>82</v>
      </c>
      <c r="N582" s="294">
        <v>0.93</v>
      </c>
      <c r="O582" s="266">
        <v>5100</v>
      </c>
      <c r="P582" s="266">
        <v>4936</v>
      </c>
      <c r="Q582" s="266">
        <v>164</v>
      </c>
      <c r="R582" s="267">
        <v>0.967843137254902</v>
      </c>
      <c r="S582" s="267">
        <v>0.967843137254902</v>
      </c>
      <c r="T582" s="267">
        <v>0.959516813581456</v>
      </c>
      <c r="U582" s="267">
        <v>0.96166432912576</v>
      </c>
      <c r="V582" s="295">
        <v>0.00832632367344588</v>
      </c>
      <c r="W582" s="271">
        <v>31080</v>
      </c>
      <c r="X582" s="271">
        <v>29953</v>
      </c>
      <c r="Y582" s="271">
        <v>30826</v>
      </c>
      <c r="Z582" s="271">
        <v>28699</v>
      </c>
      <c r="AA582" s="268">
        <v>0.963738738738739</v>
      </c>
      <c r="AB582" s="268">
        <v>0.930999805359112</v>
      </c>
      <c r="AC582" s="295">
        <v>0.0327389333796263</v>
      </c>
    </row>
    <row r="583" spans="1:29">
      <c r="A583" s="297" t="s">
        <v>721</v>
      </c>
      <c r="B583" s="298" t="s">
        <v>3339</v>
      </c>
      <c r="C583" s="293" t="s">
        <v>1011</v>
      </c>
      <c r="D583" s="298" t="s">
        <v>1012</v>
      </c>
      <c r="E583" s="263">
        <v>6077</v>
      </c>
      <c r="F583" s="266">
        <v>5860</v>
      </c>
      <c r="G583" s="266">
        <v>217</v>
      </c>
      <c r="H583" s="264">
        <v>6705</v>
      </c>
      <c r="I583" s="264">
        <v>6515</v>
      </c>
      <c r="J583" s="264">
        <v>190</v>
      </c>
      <c r="K583" s="264">
        <v>3077</v>
      </c>
      <c r="L583" s="264">
        <v>2996</v>
      </c>
      <c r="M583" s="264">
        <v>81</v>
      </c>
      <c r="N583" s="294">
        <v>0.93</v>
      </c>
      <c r="O583" s="266">
        <v>6077</v>
      </c>
      <c r="P583" s="266">
        <v>5860</v>
      </c>
      <c r="Q583" s="266">
        <v>217</v>
      </c>
      <c r="R583" s="267">
        <v>0.96429159124568</v>
      </c>
      <c r="S583" s="267">
        <v>0.96429159124568</v>
      </c>
      <c r="T583" s="267">
        <v>0.971662938105891</v>
      </c>
      <c r="U583" s="267">
        <v>0.973675658108547</v>
      </c>
      <c r="V583" s="295">
        <v>-0.00737134686021068</v>
      </c>
      <c r="W583" s="271">
        <v>37164</v>
      </c>
      <c r="X583" s="271">
        <v>36196</v>
      </c>
      <c r="Y583" s="271">
        <v>37109</v>
      </c>
      <c r="Z583" s="271">
        <v>36444</v>
      </c>
      <c r="AA583" s="268">
        <v>0.973953288128296</v>
      </c>
      <c r="AB583" s="268">
        <v>0.982079818911854</v>
      </c>
      <c r="AC583" s="295">
        <v>-0.00812653078355807</v>
      </c>
    </row>
    <row r="584" spans="1:29">
      <c r="A584" s="297" t="s">
        <v>721</v>
      </c>
      <c r="B584" s="298" t="s">
        <v>3339</v>
      </c>
      <c r="C584" s="293" t="s">
        <v>1013</v>
      </c>
      <c r="D584" s="298" t="s">
        <v>1014</v>
      </c>
      <c r="E584" s="263">
        <v>7283</v>
      </c>
      <c r="F584" s="266">
        <v>7052</v>
      </c>
      <c r="G584" s="266">
        <v>231</v>
      </c>
      <c r="H584" s="264">
        <v>8634</v>
      </c>
      <c r="I584" s="264">
        <v>8274</v>
      </c>
      <c r="J584" s="264">
        <v>360</v>
      </c>
      <c r="K584" s="264">
        <v>3239</v>
      </c>
      <c r="L584" s="264">
        <v>3109</v>
      </c>
      <c r="M584" s="264">
        <v>130</v>
      </c>
      <c r="N584" s="294">
        <v>0.93</v>
      </c>
      <c r="O584" s="266">
        <v>7283</v>
      </c>
      <c r="P584" s="266">
        <v>7052</v>
      </c>
      <c r="Q584" s="266">
        <v>231</v>
      </c>
      <c r="R584" s="267">
        <v>0.968282301249485</v>
      </c>
      <c r="S584" s="267">
        <v>0.968282301249485</v>
      </c>
      <c r="T584" s="267">
        <v>0.958304378040306</v>
      </c>
      <c r="U584" s="267">
        <v>0.959864155603581</v>
      </c>
      <c r="V584" s="295">
        <v>0.00997792320917934</v>
      </c>
      <c r="W584" s="271">
        <v>43651</v>
      </c>
      <c r="X584" s="271">
        <v>42195</v>
      </c>
      <c r="Y584" s="271">
        <v>43867</v>
      </c>
      <c r="Z584" s="271">
        <v>42360</v>
      </c>
      <c r="AA584" s="268">
        <v>0.966644521316808</v>
      </c>
      <c r="AB584" s="268">
        <v>0.965646157703969</v>
      </c>
      <c r="AC584" s="295">
        <v>0.000998363612839559</v>
      </c>
    </row>
    <row r="585" spans="1:29">
      <c r="A585" s="297" t="s">
        <v>721</v>
      </c>
      <c r="B585" s="298" t="s">
        <v>3339</v>
      </c>
      <c r="C585" s="293" t="s">
        <v>1015</v>
      </c>
      <c r="D585" s="298" t="s">
        <v>1016</v>
      </c>
      <c r="E585" s="263">
        <v>3037</v>
      </c>
      <c r="F585" s="266">
        <v>2951</v>
      </c>
      <c r="G585" s="266">
        <v>86</v>
      </c>
      <c r="H585" s="264">
        <v>3959</v>
      </c>
      <c r="I585" s="264">
        <v>3887</v>
      </c>
      <c r="J585" s="264">
        <v>72</v>
      </c>
      <c r="K585" s="264">
        <v>1387</v>
      </c>
      <c r="L585" s="264">
        <v>1356</v>
      </c>
      <c r="M585" s="264">
        <v>31</v>
      </c>
      <c r="N585" s="294">
        <v>0.93</v>
      </c>
      <c r="O585" s="266">
        <v>3037</v>
      </c>
      <c r="P585" s="266">
        <v>2951</v>
      </c>
      <c r="Q585" s="266">
        <v>86</v>
      </c>
      <c r="R585" s="267">
        <v>0.971682581494896</v>
      </c>
      <c r="S585" s="267">
        <v>0.971682581494896</v>
      </c>
      <c r="T585" s="267">
        <v>0.981813589290225</v>
      </c>
      <c r="U585" s="267">
        <v>0.977649603460707</v>
      </c>
      <c r="V585" s="295">
        <v>-0.0101310077953285</v>
      </c>
      <c r="W585" s="271">
        <v>19326</v>
      </c>
      <c r="X585" s="271">
        <v>18844</v>
      </c>
      <c r="Y585" s="271">
        <v>19372</v>
      </c>
      <c r="Z585" s="271">
        <v>18833</v>
      </c>
      <c r="AA585" s="268">
        <v>0.975059505329608</v>
      </c>
      <c r="AB585" s="268">
        <v>0.97217633698121</v>
      </c>
      <c r="AC585" s="295">
        <v>0.00288316834839786</v>
      </c>
    </row>
    <row r="586" spans="1:29">
      <c r="A586" s="297" t="s">
        <v>721</v>
      </c>
      <c r="B586" s="298" t="s">
        <v>3339</v>
      </c>
      <c r="C586" s="293" t="s">
        <v>1017</v>
      </c>
      <c r="D586" s="298" t="s">
        <v>1017</v>
      </c>
      <c r="E586" s="263">
        <v>4311</v>
      </c>
      <c r="F586" s="266">
        <v>3997</v>
      </c>
      <c r="G586" s="266">
        <v>314</v>
      </c>
      <c r="H586" s="264">
        <v>5093</v>
      </c>
      <c r="I586" s="264">
        <v>4495</v>
      </c>
      <c r="J586" s="264">
        <v>598</v>
      </c>
      <c r="K586" s="264">
        <v>1719</v>
      </c>
      <c r="L586" s="264">
        <v>1626</v>
      </c>
      <c r="M586" s="264">
        <v>93</v>
      </c>
      <c r="N586" s="294">
        <v>0.93</v>
      </c>
      <c r="O586" s="266">
        <v>4311</v>
      </c>
      <c r="P586" s="266">
        <v>3997</v>
      </c>
      <c r="Q586" s="266">
        <v>314</v>
      </c>
      <c r="R586" s="267">
        <v>0.927163071213176</v>
      </c>
      <c r="S586" s="267">
        <v>0.927163071213176</v>
      </c>
      <c r="T586" s="267">
        <v>0.882583938739446</v>
      </c>
      <c r="U586" s="267">
        <v>0.945898778359511</v>
      </c>
      <c r="V586" s="295">
        <v>0.0445791324737294</v>
      </c>
      <c r="W586" s="271">
        <v>25689</v>
      </c>
      <c r="X586" s="271">
        <v>24195</v>
      </c>
      <c r="Y586" s="271">
        <v>25150</v>
      </c>
      <c r="Z586" s="271">
        <v>24384</v>
      </c>
      <c r="AA586" s="268">
        <v>0.941842812098564</v>
      </c>
      <c r="AB586" s="268">
        <v>0.969542743538767</v>
      </c>
      <c r="AC586" s="295">
        <v>-0.0276999314402038</v>
      </c>
    </row>
    <row r="587" spans="1:29">
      <c r="A587" s="297" t="s">
        <v>721</v>
      </c>
      <c r="B587" s="298" t="s">
        <v>3339</v>
      </c>
      <c r="C587" s="293" t="s">
        <v>1018</v>
      </c>
      <c r="D587" s="298" t="s">
        <v>1018</v>
      </c>
      <c r="E587" s="263">
        <v>5533</v>
      </c>
      <c r="F587" s="266">
        <v>5394</v>
      </c>
      <c r="G587" s="266">
        <v>139</v>
      </c>
      <c r="H587" s="264">
        <v>6848</v>
      </c>
      <c r="I587" s="264">
        <v>6674</v>
      </c>
      <c r="J587" s="264">
        <v>174</v>
      </c>
      <c r="K587" s="264">
        <v>2513</v>
      </c>
      <c r="L587" s="264">
        <v>2400</v>
      </c>
      <c r="M587" s="264">
        <v>113</v>
      </c>
      <c r="N587" s="294">
        <v>0.93</v>
      </c>
      <c r="O587" s="266">
        <v>5533</v>
      </c>
      <c r="P587" s="266">
        <v>5394</v>
      </c>
      <c r="Q587" s="266">
        <v>139</v>
      </c>
      <c r="R587" s="267">
        <v>0.974878004699078</v>
      </c>
      <c r="S587" s="267">
        <v>0.974878004699078</v>
      </c>
      <c r="T587" s="267">
        <v>0.974591121495327</v>
      </c>
      <c r="U587" s="267">
        <v>0.955033824114604</v>
      </c>
      <c r="V587" s="295">
        <v>0.000286883203751143</v>
      </c>
      <c r="W587" s="271">
        <v>34629</v>
      </c>
      <c r="X587" s="271">
        <v>33699</v>
      </c>
      <c r="Y587" s="271">
        <v>34931</v>
      </c>
      <c r="Z587" s="271">
        <v>34205</v>
      </c>
      <c r="AA587" s="268">
        <v>0.973143896733951</v>
      </c>
      <c r="AB587" s="268">
        <v>0.979216169018923</v>
      </c>
      <c r="AC587" s="295">
        <v>-0.00607227228497176</v>
      </c>
    </row>
    <row r="588" spans="1:29">
      <c r="A588" s="297" t="s">
        <v>721</v>
      </c>
      <c r="B588" s="298" t="s">
        <v>3340</v>
      </c>
      <c r="C588" s="293" t="s">
        <v>1019</v>
      </c>
      <c r="D588" s="298" t="s">
        <v>1019</v>
      </c>
      <c r="E588" s="263">
        <v>4684</v>
      </c>
      <c r="F588" s="266">
        <v>4502</v>
      </c>
      <c r="G588" s="266">
        <v>182</v>
      </c>
      <c r="H588" s="264">
        <v>5643</v>
      </c>
      <c r="I588" s="264">
        <v>5500</v>
      </c>
      <c r="J588" s="264">
        <v>143</v>
      </c>
      <c r="K588" s="264">
        <v>4020</v>
      </c>
      <c r="L588" s="264">
        <v>3840</v>
      </c>
      <c r="M588" s="264">
        <v>180</v>
      </c>
      <c r="N588" s="294">
        <v>0.93</v>
      </c>
      <c r="O588" s="266">
        <v>4684</v>
      </c>
      <c r="P588" s="266">
        <v>4502</v>
      </c>
      <c r="Q588" s="266">
        <v>182</v>
      </c>
      <c r="R588" s="267">
        <v>0.961144321093083</v>
      </c>
      <c r="S588" s="267">
        <v>0.961144321093083</v>
      </c>
      <c r="T588" s="267">
        <v>0.974658869395711</v>
      </c>
      <c r="U588" s="267">
        <v>0.955223880597015</v>
      </c>
      <c r="V588" s="295">
        <v>-0.0135145483026287</v>
      </c>
      <c r="W588" s="271">
        <v>29462</v>
      </c>
      <c r="X588" s="271">
        <v>28164</v>
      </c>
      <c r="Y588" s="271">
        <v>28820</v>
      </c>
      <c r="Z588" s="271">
        <v>27620</v>
      </c>
      <c r="AA588" s="268">
        <v>0.955943248930826</v>
      </c>
      <c r="AB588" s="268">
        <v>0.958362248438584</v>
      </c>
      <c r="AC588" s="295">
        <v>-0.00241899950775815</v>
      </c>
    </row>
    <row r="589" spans="1:29">
      <c r="A589" s="297" t="s">
        <v>721</v>
      </c>
      <c r="B589" s="298" t="s">
        <v>3340</v>
      </c>
      <c r="C589" s="293" t="s">
        <v>1020</v>
      </c>
      <c r="D589" s="298" t="s">
        <v>1021</v>
      </c>
      <c r="E589" s="263">
        <v>7666</v>
      </c>
      <c r="F589" s="266">
        <v>7376</v>
      </c>
      <c r="G589" s="266">
        <v>290</v>
      </c>
      <c r="H589" s="264">
        <v>8290</v>
      </c>
      <c r="I589" s="264">
        <v>8025</v>
      </c>
      <c r="J589" s="264">
        <v>265</v>
      </c>
      <c r="K589" s="264">
        <v>6738</v>
      </c>
      <c r="L589" s="264">
        <v>6494</v>
      </c>
      <c r="M589" s="264">
        <v>244</v>
      </c>
      <c r="N589" s="294">
        <v>0.93</v>
      </c>
      <c r="O589" s="266">
        <v>7666</v>
      </c>
      <c r="P589" s="266">
        <v>7376</v>
      </c>
      <c r="Q589" s="266">
        <v>290</v>
      </c>
      <c r="R589" s="267">
        <v>0.962170623532481</v>
      </c>
      <c r="S589" s="267">
        <v>0.962170623532481</v>
      </c>
      <c r="T589" s="267">
        <v>0.968033775633293</v>
      </c>
      <c r="U589" s="267">
        <v>0.963787474027901</v>
      </c>
      <c r="V589" s="295">
        <v>-0.00586315210081201</v>
      </c>
      <c r="W589" s="271">
        <v>45765</v>
      </c>
      <c r="X589" s="271">
        <v>44275</v>
      </c>
      <c r="Y589" s="271">
        <v>43547</v>
      </c>
      <c r="Z589" s="271">
        <v>41943</v>
      </c>
      <c r="AA589" s="268">
        <v>0.96744236862231</v>
      </c>
      <c r="AB589" s="268">
        <v>0.963166234183755</v>
      </c>
      <c r="AC589" s="295">
        <v>0.00427613443855412</v>
      </c>
    </row>
    <row r="590" spans="1:29">
      <c r="A590" s="297" t="s">
        <v>721</v>
      </c>
      <c r="B590" s="298" t="s">
        <v>3340</v>
      </c>
      <c r="C590" s="293" t="s">
        <v>1022</v>
      </c>
      <c r="D590" s="298" t="s">
        <v>1022</v>
      </c>
      <c r="E590" s="263">
        <v>5544</v>
      </c>
      <c r="F590" s="266">
        <v>5128</v>
      </c>
      <c r="G590" s="266">
        <v>416</v>
      </c>
      <c r="H590" s="264">
        <v>6169</v>
      </c>
      <c r="I590" s="264">
        <v>5532</v>
      </c>
      <c r="J590" s="264">
        <v>637</v>
      </c>
      <c r="K590" s="264">
        <v>4188</v>
      </c>
      <c r="L590" s="264">
        <v>3632</v>
      </c>
      <c r="M590" s="264">
        <v>556</v>
      </c>
      <c r="N590" s="294">
        <v>0.93</v>
      </c>
      <c r="O590" s="266">
        <v>5544</v>
      </c>
      <c r="P590" s="266">
        <v>5128</v>
      </c>
      <c r="Q590" s="266">
        <v>416</v>
      </c>
      <c r="R590" s="267">
        <v>0.924963924963925</v>
      </c>
      <c r="S590" s="267">
        <v>0.924963924963925</v>
      </c>
      <c r="T590" s="267">
        <v>0.896741773383044</v>
      </c>
      <c r="U590" s="267">
        <v>0.867239732569245</v>
      </c>
      <c r="V590" s="295">
        <v>0.0282221515808807</v>
      </c>
      <c r="W590" s="271">
        <v>32129</v>
      </c>
      <c r="X590" s="271">
        <v>28915</v>
      </c>
      <c r="Y590" s="271">
        <v>30629</v>
      </c>
      <c r="Z590" s="271">
        <v>27374</v>
      </c>
      <c r="AA590" s="268">
        <v>0.899965763017834</v>
      </c>
      <c r="AB590" s="268">
        <v>0.893728166117079</v>
      </c>
      <c r="AC590" s="295">
        <v>0.00623759690075576</v>
      </c>
    </row>
    <row r="591" spans="1:29">
      <c r="A591" s="297" t="s">
        <v>721</v>
      </c>
      <c r="B591" s="298" t="s">
        <v>3340</v>
      </c>
      <c r="C591" s="293" t="s">
        <v>1023</v>
      </c>
      <c r="D591" s="298" t="s">
        <v>1024</v>
      </c>
      <c r="E591" s="263">
        <v>9748</v>
      </c>
      <c r="F591" s="266">
        <v>9271</v>
      </c>
      <c r="G591" s="266">
        <v>477</v>
      </c>
      <c r="H591" s="264">
        <v>10147</v>
      </c>
      <c r="I591" s="264">
        <v>9586</v>
      </c>
      <c r="J591" s="264">
        <v>561</v>
      </c>
      <c r="K591" s="264">
        <v>8172</v>
      </c>
      <c r="L591" s="264">
        <v>7853</v>
      </c>
      <c r="M591" s="264">
        <v>319</v>
      </c>
      <c r="N591" s="294">
        <v>0.93</v>
      </c>
      <c r="O591" s="266">
        <v>9748</v>
      </c>
      <c r="P591" s="266">
        <v>9271</v>
      </c>
      <c r="Q591" s="266">
        <v>477</v>
      </c>
      <c r="R591" s="267">
        <v>0.951066885514977</v>
      </c>
      <c r="S591" s="267">
        <v>0.951066885514977</v>
      </c>
      <c r="T591" s="267">
        <v>0.944712722972307</v>
      </c>
      <c r="U591" s="267">
        <v>0.960964268232991</v>
      </c>
      <c r="V591" s="295">
        <v>0.00635416254267029</v>
      </c>
      <c r="W591" s="271">
        <v>54215</v>
      </c>
      <c r="X591" s="271">
        <v>51954</v>
      </c>
      <c r="Y591" s="271">
        <v>47453</v>
      </c>
      <c r="Z591" s="271">
        <v>45893</v>
      </c>
      <c r="AA591" s="268">
        <v>0.958295674628793</v>
      </c>
      <c r="AB591" s="268">
        <v>0.967125366151771</v>
      </c>
      <c r="AC591" s="295">
        <v>-0.00882969152297852</v>
      </c>
    </row>
    <row r="592" spans="1:29">
      <c r="A592" s="297" t="s">
        <v>721</v>
      </c>
      <c r="B592" s="298" t="s">
        <v>3340</v>
      </c>
      <c r="C592" s="293" t="s">
        <v>1025</v>
      </c>
      <c r="D592" s="298" t="s">
        <v>1026</v>
      </c>
      <c r="E592" s="263">
        <v>6683</v>
      </c>
      <c r="F592" s="266">
        <v>6465</v>
      </c>
      <c r="G592" s="266">
        <v>218</v>
      </c>
      <c r="H592" s="264">
        <v>8504</v>
      </c>
      <c r="I592" s="264">
        <v>8229</v>
      </c>
      <c r="J592" s="264">
        <v>275</v>
      </c>
      <c r="K592" s="264">
        <v>3247</v>
      </c>
      <c r="L592" s="264">
        <v>3185</v>
      </c>
      <c r="M592" s="264">
        <v>62</v>
      </c>
      <c r="N592" s="294">
        <v>0.93</v>
      </c>
      <c r="O592" s="266">
        <v>6683</v>
      </c>
      <c r="P592" s="266">
        <v>6465</v>
      </c>
      <c r="Q592" s="266">
        <v>218</v>
      </c>
      <c r="R592" s="267">
        <v>0.967379919197965</v>
      </c>
      <c r="S592" s="267">
        <v>0.967379919197965</v>
      </c>
      <c r="T592" s="267">
        <v>0.967662276575729</v>
      </c>
      <c r="U592" s="267">
        <v>0.98090545118571</v>
      </c>
      <c r="V592" s="295">
        <v>-0.000282357377764164</v>
      </c>
      <c r="W592" s="271">
        <v>42723</v>
      </c>
      <c r="X592" s="271">
        <v>41740</v>
      </c>
      <c r="Y592" s="271">
        <v>41692</v>
      </c>
      <c r="Z592" s="271">
        <v>40797</v>
      </c>
      <c r="AA592" s="268">
        <v>0.976991316152892</v>
      </c>
      <c r="AB592" s="268">
        <v>0.978533051904442</v>
      </c>
      <c r="AC592" s="295">
        <v>-0.00154173575155014</v>
      </c>
    </row>
    <row r="593" spans="1:29">
      <c r="A593" s="297" t="s">
        <v>721</v>
      </c>
      <c r="B593" s="298" t="s">
        <v>3340</v>
      </c>
      <c r="C593" s="293" t="s">
        <v>1027</v>
      </c>
      <c r="D593" s="298" t="s">
        <v>1027</v>
      </c>
      <c r="E593" s="263">
        <v>4568</v>
      </c>
      <c r="F593" s="266">
        <v>4379</v>
      </c>
      <c r="G593" s="266">
        <v>189</v>
      </c>
      <c r="H593" s="264">
        <v>5298</v>
      </c>
      <c r="I593" s="264">
        <v>5129</v>
      </c>
      <c r="J593" s="264">
        <v>169</v>
      </c>
      <c r="K593" s="264">
        <v>4850</v>
      </c>
      <c r="L593" s="264">
        <v>4686</v>
      </c>
      <c r="M593" s="264">
        <v>164</v>
      </c>
      <c r="N593" s="294">
        <v>0.93</v>
      </c>
      <c r="O593" s="266">
        <v>4568</v>
      </c>
      <c r="P593" s="266">
        <v>4379</v>
      </c>
      <c r="Q593" s="266">
        <v>189</v>
      </c>
      <c r="R593" s="267">
        <v>0.958625218914186</v>
      </c>
      <c r="S593" s="267">
        <v>0.958625218914186</v>
      </c>
      <c r="T593" s="267">
        <v>0.968101170252926</v>
      </c>
      <c r="U593" s="267">
        <v>0.966185567010309</v>
      </c>
      <c r="V593" s="295">
        <v>-0.00947595133874002</v>
      </c>
      <c r="W593" s="271">
        <v>28361</v>
      </c>
      <c r="X593" s="271">
        <v>27321</v>
      </c>
      <c r="Y593" s="271">
        <v>27498</v>
      </c>
      <c r="Z593" s="271">
        <v>26396</v>
      </c>
      <c r="AA593" s="268">
        <v>0.963329924896865</v>
      </c>
      <c r="AB593" s="268">
        <v>0.959924358135137</v>
      </c>
      <c r="AC593" s="295">
        <v>0.00340556676172832</v>
      </c>
    </row>
    <row r="594" spans="1:29">
      <c r="A594" s="297" t="s">
        <v>721</v>
      </c>
      <c r="B594" s="298" t="s">
        <v>3340</v>
      </c>
      <c r="C594" s="293" t="s">
        <v>1028</v>
      </c>
      <c r="D594" s="298" t="s">
        <v>1028</v>
      </c>
      <c r="E594" s="263">
        <v>4344</v>
      </c>
      <c r="F594" s="266">
        <v>4165</v>
      </c>
      <c r="G594" s="266">
        <v>179</v>
      </c>
      <c r="H594" s="264">
        <v>4696</v>
      </c>
      <c r="I594" s="264">
        <v>4504</v>
      </c>
      <c r="J594" s="264">
        <v>192</v>
      </c>
      <c r="K594" s="264">
        <v>3555</v>
      </c>
      <c r="L594" s="264">
        <v>3198</v>
      </c>
      <c r="M594" s="264">
        <v>357</v>
      </c>
      <c r="N594" s="294">
        <v>0.93</v>
      </c>
      <c r="O594" s="266">
        <v>4344</v>
      </c>
      <c r="P594" s="266">
        <v>4165</v>
      </c>
      <c r="Q594" s="266">
        <v>179</v>
      </c>
      <c r="R594" s="267">
        <v>0.958793738489871</v>
      </c>
      <c r="S594" s="267">
        <v>0.958793738489871</v>
      </c>
      <c r="T594" s="267">
        <v>0.959114139693356</v>
      </c>
      <c r="U594" s="267">
        <v>0.89957805907173</v>
      </c>
      <c r="V594" s="295">
        <v>-0.000320401203484977</v>
      </c>
      <c r="W594" s="271">
        <v>24858</v>
      </c>
      <c r="X594" s="271">
        <v>23180</v>
      </c>
      <c r="Y594" s="271">
        <v>22349</v>
      </c>
      <c r="Z594" s="271">
        <v>20979</v>
      </c>
      <c r="AA594" s="268">
        <v>0.932496580577681</v>
      </c>
      <c r="AB594" s="268">
        <v>0.938699718108193</v>
      </c>
      <c r="AC594" s="295">
        <v>-0.00620313753051149</v>
      </c>
    </row>
    <row r="595" spans="1:29">
      <c r="A595" s="297" t="s">
        <v>721</v>
      </c>
      <c r="B595" s="298" t="s">
        <v>3340</v>
      </c>
      <c r="C595" s="293" t="s">
        <v>1029</v>
      </c>
      <c r="D595" s="298" t="s">
        <v>1029</v>
      </c>
      <c r="E595" s="263">
        <v>3420</v>
      </c>
      <c r="F595" s="266">
        <v>3280</v>
      </c>
      <c r="G595" s="266">
        <v>140</v>
      </c>
      <c r="H595" s="264">
        <v>4477</v>
      </c>
      <c r="I595" s="264">
        <v>4314</v>
      </c>
      <c r="J595" s="264">
        <v>163</v>
      </c>
      <c r="K595" s="264">
        <v>2893</v>
      </c>
      <c r="L595" s="264">
        <v>2753</v>
      </c>
      <c r="M595" s="264">
        <v>140</v>
      </c>
      <c r="N595" s="294">
        <v>0.93</v>
      </c>
      <c r="O595" s="266">
        <v>3420</v>
      </c>
      <c r="P595" s="266">
        <v>3280</v>
      </c>
      <c r="Q595" s="266">
        <v>140</v>
      </c>
      <c r="R595" s="267">
        <v>0.95906432748538</v>
      </c>
      <c r="S595" s="267">
        <v>0.95906432748538</v>
      </c>
      <c r="T595" s="267">
        <v>0.963591690864418</v>
      </c>
      <c r="U595" s="267">
        <v>0.951607328033184</v>
      </c>
      <c r="V595" s="295">
        <v>-0.00452736337903803</v>
      </c>
      <c r="W595" s="271">
        <v>22296</v>
      </c>
      <c r="X595" s="271">
        <v>21106</v>
      </c>
      <c r="Y595" s="271">
        <v>21596</v>
      </c>
      <c r="Z595" s="271">
        <v>20411</v>
      </c>
      <c r="AA595" s="268">
        <v>0.946627197703624</v>
      </c>
      <c r="AB595" s="268">
        <v>0.945128727542137</v>
      </c>
      <c r="AC595" s="295">
        <v>0.00149847016148663</v>
      </c>
    </row>
    <row r="596" spans="1:29">
      <c r="A596" s="297" t="s">
        <v>721</v>
      </c>
      <c r="B596" s="298" t="s">
        <v>3340</v>
      </c>
      <c r="C596" s="293" t="s">
        <v>1030</v>
      </c>
      <c r="D596" s="298" t="s">
        <v>1030</v>
      </c>
      <c r="E596" s="263">
        <v>2394</v>
      </c>
      <c r="F596" s="266">
        <v>2320</v>
      </c>
      <c r="G596" s="266">
        <v>74</v>
      </c>
      <c r="H596" s="264">
        <v>2720</v>
      </c>
      <c r="I596" s="264">
        <v>2641</v>
      </c>
      <c r="J596" s="264">
        <v>79</v>
      </c>
      <c r="K596" s="264">
        <v>2029</v>
      </c>
      <c r="L596" s="264">
        <v>1949</v>
      </c>
      <c r="M596" s="264">
        <v>80</v>
      </c>
      <c r="N596" s="294">
        <v>0.93</v>
      </c>
      <c r="O596" s="266">
        <v>2394</v>
      </c>
      <c r="P596" s="266">
        <v>2320</v>
      </c>
      <c r="Q596" s="266">
        <v>74</v>
      </c>
      <c r="R596" s="267">
        <v>0.969089390142022</v>
      </c>
      <c r="S596" s="267">
        <v>0.969089390142022</v>
      </c>
      <c r="T596" s="267">
        <v>0.970955882352941</v>
      </c>
      <c r="U596" s="267">
        <v>0.96057171020207</v>
      </c>
      <c r="V596" s="295">
        <v>-0.0018664922109195</v>
      </c>
      <c r="W596" s="271">
        <v>14724</v>
      </c>
      <c r="X596" s="271">
        <v>14131</v>
      </c>
      <c r="Y596" s="271">
        <v>13968</v>
      </c>
      <c r="Z596" s="271">
        <v>13286</v>
      </c>
      <c r="AA596" s="268">
        <v>0.959725618038576</v>
      </c>
      <c r="AB596" s="268">
        <v>0.951174112256586</v>
      </c>
      <c r="AC596" s="295">
        <v>0.00855150578199004</v>
      </c>
    </row>
    <row r="597" spans="1:29">
      <c r="A597" s="297" t="s">
        <v>721</v>
      </c>
      <c r="B597" s="298" t="s">
        <v>3340</v>
      </c>
      <c r="C597" s="293" t="s">
        <v>1031</v>
      </c>
      <c r="D597" s="298" t="s">
        <v>1031</v>
      </c>
      <c r="E597" s="263">
        <v>8551</v>
      </c>
      <c r="F597" s="266">
        <v>8459</v>
      </c>
      <c r="G597" s="266">
        <v>92</v>
      </c>
      <c r="H597" s="264">
        <v>9741</v>
      </c>
      <c r="I597" s="264">
        <v>9618</v>
      </c>
      <c r="J597" s="264">
        <v>123</v>
      </c>
      <c r="K597" s="264">
        <v>7103</v>
      </c>
      <c r="L597" s="264">
        <v>6990</v>
      </c>
      <c r="M597" s="264">
        <v>113</v>
      </c>
      <c r="N597" s="294">
        <v>0.93</v>
      </c>
      <c r="O597" s="266">
        <v>8551</v>
      </c>
      <c r="P597" s="266">
        <v>8459</v>
      </c>
      <c r="Q597" s="266">
        <v>92</v>
      </c>
      <c r="R597" s="267">
        <v>0.989241024441586</v>
      </c>
      <c r="S597" s="267">
        <v>0.989241024441586</v>
      </c>
      <c r="T597" s="267">
        <v>0.987372959655066</v>
      </c>
      <c r="U597" s="267">
        <v>0.984091229058145</v>
      </c>
      <c r="V597" s="295">
        <v>0.00186806478651957</v>
      </c>
      <c r="W597" s="271">
        <v>52000</v>
      </c>
      <c r="X597" s="271">
        <v>51206</v>
      </c>
      <c r="Y597" s="271">
        <v>51618</v>
      </c>
      <c r="Z597" s="271">
        <v>50836</v>
      </c>
      <c r="AA597" s="268">
        <v>0.984730769230769</v>
      </c>
      <c r="AB597" s="268">
        <v>0.984850246038204</v>
      </c>
      <c r="AC597" s="295">
        <v>-0.000119476807434515</v>
      </c>
    </row>
    <row r="598" spans="1:29">
      <c r="A598" s="297" t="s">
        <v>721</v>
      </c>
      <c r="B598" s="298" t="s">
        <v>3340</v>
      </c>
      <c r="C598" s="293" t="s">
        <v>1032</v>
      </c>
      <c r="D598" s="298" t="s">
        <v>1032</v>
      </c>
      <c r="E598" s="263">
        <v>5837</v>
      </c>
      <c r="F598" s="266">
        <v>5694</v>
      </c>
      <c r="G598" s="266">
        <v>143</v>
      </c>
      <c r="H598" s="264">
        <v>6845</v>
      </c>
      <c r="I598" s="264">
        <v>6686</v>
      </c>
      <c r="J598" s="264">
        <v>159</v>
      </c>
      <c r="K598" s="264">
        <v>4884</v>
      </c>
      <c r="L598" s="264">
        <v>4727</v>
      </c>
      <c r="M598" s="264">
        <v>157</v>
      </c>
      <c r="N598" s="294">
        <v>0.93</v>
      </c>
      <c r="O598" s="266">
        <v>5837</v>
      </c>
      <c r="P598" s="266">
        <v>5694</v>
      </c>
      <c r="Q598" s="266">
        <v>143</v>
      </c>
      <c r="R598" s="267">
        <v>0.975501113585746</v>
      </c>
      <c r="S598" s="267">
        <v>0.975501113585746</v>
      </c>
      <c r="T598" s="267">
        <v>0.976771365960555</v>
      </c>
      <c r="U598" s="267">
        <v>0.967854217854218</v>
      </c>
      <c r="V598" s="295">
        <v>-0.00127025237480904</v>
      </c>
      <c r="W598" s="271">
        <v>36135</v>
      </c>
      <c r="X598" s="271">
        <v>35203</v>
      </c>
      <c r="Y598" s="271">
        <v>35109</v>
      </c>
      <c r="Z598" s="271">
        <v>34317</v>
      </c>
      <c r="AA598" s="268">
        <v>0.974207831742078</v>
      </c>
      <c r="AB598" s="268">
        <v>0.977441681620097</v>
      </c>
      <c r="AC598" s="295">
        <v>-0.003233849878019</v>
      </c>
    </row>
    <row r="599" spans="1:29">
      <c r="A599" s="297" t="s">
        <v>721</v>
      </c>
      <c r="B599" s="298" t="s">
        <v>3340</v>
      </c>
      <c r="C599" s="293" t="s">
        <v>1033</v>
      </c>
      <c r="D599" s="298" t="s">
        <v>1033</v>
      </c>
      <c r="E599" s="263">
        <v>2886</v>
      </c>
      <c r="F599" s="266">
        <v>2674</v>
      </c>
      <c r="G599" s="266">
        <v>212</v>
      </c>
      <c r="H599" s="264">
        <v>3543</v>
      </c>
      <c r="I599" s="264">
        <v>3378</v>
      </c>
      <c r="J599" s="264">
        <v>165</v>
      </c>
      <c r="K599" s="264">
        <v>2501</v>
      </c>
      <c r="L599" s="264">
        <v>2294</v>
      </c>
      <c r="M599" s="264">
        <v>207</v>
      </c>
      <c r="N599" s="294">
        <v>0.93</v>
      </c>
      <c r="O599" s="266">
        <v>2886</v>
      </c>
      <c r="P599" s="266">
        <v>2674</v>
      </c>
      <c r="Q599" s="266">
        <v>212</v>
      </c>
      <c r="R599" s="267">
        <v>0.926541926541927</v>
      </c>
      <c r="S599" s="267">
        <v>0.926541926541927</v>
      </c>
      <c r="T599" s="267">
        <v>0.953429297205758</v>
      </c>
      <c r="U599" s="267">
        <v>0.917233106757297</v>
      </c>
      <c r="V599" s="295">
        <v>-0.0268873706638313</v>
      </c>
      <c r="W599" s="271">
        <v>18284</v>
      </c>
      <c r="X599" s="271">
        <v>16826</v>
      </c>
      <c r="Y599" s="271">
        <v>17800</v>
      </c>
      <c r="Z599" s="271">
        <v>16711</v>
      </c>
      <c r="AA599" s="268">
        <v>0.920258149201488</v>
      </c>
      <c r="AB599" s="268">
        <v>0.938820224719101</v>
      </c>
      <c r="AC599" s="295">
        <v>-0.0185620755176135</v>
      </c>
    </row>
    <row r="600" spans="1:29">
      <c r="A600" s="297" t="s">
        <v>721</v>
      </c>
      <c r="B600" s="298" t="s">
        <v>3340</v>
      </c>
      <c r="C600" s="293" t="s">
        <v>1034</v>
      </c>
      <c r="D600" s="298" t="s">
        <v>1034</v>
      </c>
      <c r="E600" s="263">
        <v>5612</v>
      </c>
      <c r="F600" s="266">
        <v>5447</v>
      </c>
      <c r="G600" s="266">
        <v>165</v>
      </c>
      <c r="H600" s="264">
        <v>6698</v>
      </c>
      <c r="I600" s="264">
        <v>6556</v>
      </c>
      <c r="J600" s="264">
        <v>142</v>
      </c>
      <c r="K600" s="264">
        <v>4945</v>
      </c>
      <c r="L600" s="264">
        <v>4815</v>
      </c>
      <c r="M600" s="264">
        <v>130</v>
      </c>
      <c r="N600" s="294">
        <v>0.93</v>
      </c>
      <c r="O600" s="266">
        <v>5612</v>
      </c>
      <c r="P600" s="266">
        <v>5447</v>
      </c>
      <c r="Q600" s="266">
        <v>165</v>
      </c>
      <c r="R600" s="267">
        <v>0.970598717034925</v>
      </c>
      <c r="S600" s="267">
        <v>0.970598717034925</v>
      </c>
      <c r="T600" s="267">
        <v>0.978799641684085</v>
      </c>
      <c r="U600" s="267">
        <v>0.9737108190091</v>
      </c>
      <c r="V600" s="295">
        <v>-0.00820092464915967</v>
      </c>
      <c r="W600" s="271">
        <v>34371</v>
      </c>
      <c r="X600" s="271">
        <v>33504</v>
      </c>
      <c r="Y600" s="271">
        <v>31654</v>
      </c>
      <c r="Z600" s="271">
        <v>30767</v>
      </c>
      <c r="AA600" s="268">
        <v>0.974775246574147</v>
      </c>
      <c r="AB600" s="268">
        <v>0.971978264990207</v>
      </c>
      <c r="AC600" s="295">
        <v>0.00279698158394026</v>
      </c>
    </row>
    <row r="601" spans="1:29">
      <c r="A601" s="297" t="s">
        <v>721</v>
      </c>
      <c r="B601" s="298" t="s">
        <v>3340</v>
      </c>
      <c r="C601" s="293" t="s">
        <v>1035</v>
      </c>
      <c r="D601" s="298" t="s">
        <v>1035</v>
      </c>
      <c r="E601" s="263">
        <v>6359</v>
      </c>
      <c r="F601" s="266">
        <v>5607</v>
      </c>
      <c r="G601" s="266">
        <v>752</v>
      </c>
      <c r="H601" s="264">
        <v>6784</v>
      </c>
      <c r="I601" s="264">
        <v>6259</v>
      </c>
      <c r="J601" s="264">
        <v>525</v>
      </c>
      <c r="K601" s="264">
        <v>5433</v>
      </c>
      <c r="L601" s="264">
        <v>4775</v>
      </c>
      <c r="M601" s="264">
        <v>658</v>
      </c>
      <c r="N601" s="294">
        <v>0.93</v>
      </c>
      <c r="O601" s="266">
        <v>6359</v>
      </c>
      <c r="P601" s="266">
        <v>5607</v>
      </c>
      <c r="Q601" s="266">
        <v>752</v>
      </c>
      <c r="R601" s="267">
        <v>0.881742412328983</v>
      </c>
      <c r="S601" s="267">
        <v>0.881742412328983</v>
      </c>
      <c r="T601" s="267">
        <v>0.922612028301887</v>
      </c>
      <c r="U601" s="267">
        <v>0.878888275354316</v>
      </c>
      <c r="V601" s="295">
        <v>-0.0408696159729043</v>
      </c>
      <c r="W601" s="271">
        <v>36208</v>
      </c>
      <c r="X601" s="271">
        <v>32300</v>
      </c>
      <c r="Y601" s="271">
        <v>32049</v>
      </c>
      <c r="Z601" s="271">
        <v>29314</v>
      </c>
      <c r="AA601" s="268">
        <v>0.89206805125939</v>
      </c>
      <c r="AB601" s="268">
        <v>0.914661923928984</v>
      </c>
      <c r="AC601" s="295">
        <v>-0.0225938726695936</v>
      </c>
    </row>
    <row r="602" spans="1:29">
      <c r="A602" s="297" t="s">
        <v>721</v>
      </c>
      <c r="B602" s="298" t="s">
        <v>3340</v>
      </c>
      <c r="C602" s="293" t="s">
        <v>1036</v>
      </c>
      <c r="D602" s="298" t="s">
        <v>1037</v>
      </c>
      <c r="E602" s="263">
        <v>8762</v>
      </c>
      <c r="F602" s="266">
        <v>8186</v>
      </c>
      <c r="G602" s="266">
        <v>576</v>
      </c>
      <c r="H602" s="264">
        <v>10028</v>
      </c>
      <c r="I602" s="264">
        <v>9387</v>
      </c>
      <c r="J602" s="264">
        <v>641</v>
      </c>
      <c r="K602" s="264">
        <v>8015</v>
      </c>
      <c r="L602" s="264">
        <v>7586</v>
      </c>
      <c r="M602" s="264">
        <v>429</v>
      </c>
      <c r="N602" s="294">
        <v>0.93</v>
      </c>
      <c r="O602" s="266">
        <v>8762</v>
      </c>
      <c r="P602" s="266">
        <v>8186</v>
      </c>
      <c r="Q602" s="266">
        <v>576</v>
      </c>
      <c r="R602" s="267">
        <v>0.934261584113216</v>
      </c>
      <c r="S602" s="267">
        <v>0.934261584113216</v>
      </c>
      <c r="T602" s="267">
        <v>0.936078978859194</v>
      </c>
      <c r="U602" s="267">
        <v>0.946475358702433</v>
      </c>
      <c r="V602" s="295">
        <v>-0.00181739474597808</v>
      </c>
      <c r="W602" s="271">
        <v>54437</v>
      </c>
      <c r="X602" s="271">
        <v>51449</v>
      </c>
      <c r="Y602" s="271">
        <v>49011</v>
      </c>
      <c r="Z602" s="271">
        <v>47001</v>
      </c>
      <c r="AA602" s="268">
        <v>0.94511086209747</v>
      </c>
      <c r="AB602" s="268">
        <v>0.958988798433005</v>
      </c>
      <c r="AC602" s="295">
        <v>-0.0138779363355345</v>
      </c>
    </row>
    <row r="603" spans="1:29">
      <c r="A603" s="297" t="s">
        <v>721</v>
      </c>
      <c r="B603" s="298" t="s">
        <v>3340</v>
      </c>
      <c r="C603" s="293" t="s">
        <v>1038</v>
      </c>
      <c r="D603" s="298" t="s">
        <v>1038</v>
      </c>
      <c r="E603" s="263">
        <v>5660</v>
      </c>
      <c r="F603" s="266">
        <v>5392</v>
      </c>
      <c r="G603" s="266">
        <v>268</v>
      </c>
      <c r="H603" s="264">
        <v>6394</v>
      </c>
      <c r="I603" s="264">
        <v>6084</v>
      </c>
      <c r="J603" s="264">
        <v>310</v>
      </c>
      <c r="K603" s="264">
        <v>4889</v>
      </c>
      <c r="L603" s="264">
        <v>4689</v>
      </c>
      <c r="M603" s="264">
        <v>200</v>
      </c>
      <c r="N603" s="294">
        <v>0.93</v>
      </c>
      <c r="O603" s="266">
        <v>5660</v>
      </c>
      <c r="P603" s="266">
        <v>5392</v>
      </c>
      <c r="Q603" s="266">
        <v>268</v>
      </c>
      <c r="R603" s="267">
        <v>0.952650176678445</v>
      </c>
      <c r="S603" s="267">
        <v>0.952650176678445</v>
      </c>
      <c r="T603" s="267">
        <v>0.95151704723178</v>
      </c>
      <c r="U603" s="267">
        <v>0.959091838821845</v>
      </c>
      <c r="V603" s="295">
        <v>0.00113312944666544</v>
      </c>
      <c r="W603" s="271">
        <v>33452</v>
      </c>
      <c r="X603" s="271">
        <v>32003</v>
      </c>
      <c r="Y603" s="271">
        <v>30073</v>
      </c>
      <c r="Z603" s="271">
        <v>29035</v>
      </c>
      <c r="AA603" s="268">
        <v>0.956684204232931</v>
      </c>
      <c r="AB603" s="268">
        <v>0.965483988960197</v>
      </c>
      <c r="AC603" s="295">
        <v>-0.00879978472726606</v>
      </c>
    </row>
    <row r="604" spans="1:29">
      <c r="A604" s="297" t="s">
        <v>721</v>
      </c>
      <c r="B604" s="298" t="s">
        <v>3340</v>
      </c>
      <c r="C604" s="293" t="s">
        <v>1039</v>
      </c>
      <c r="D604" s="298" t="s">
        <v>1039</v>
      </c>
      <c r="E604" s="263">
        <v>1882</v>
      </c>
      <c r="F604" s="266">
        <v>1848</v>
      </c>
      <c r="G604" s="266">
        <v>34</v>
      </c>
      <c r="H604" s="264">
        <v>2405</v>
      </c>
      <c r="I604" s="264">
        <v>2354</v>
      </c>
      <c r="J604" s="264">
        <v>51</v>
      </c>
      <c r="K604" s="264">
        <v>792</v>
      </c>
      <c r="L604" s="264">
        <v>769</v>
      </c>
      <c r="M604" s="264">
        <v>23</v>
      </c>
      <c r="N604" s="294">
        <v>0.93</v>
      </c>
      <c r="O604" s="266">
        <v>1882</v>
      </c>
      <c r="P604" s="266">
        <v>1848</v>
      </c>
      <c r="Q604" s="266">
        <v>34</v>
      </c>
      <c r="R604" s="267">
        <v>0.981934112646121</v>
      </c>
      <c r="S604" s="267">
        <v>0.981934112646121</v>
      </c>
      <c r="T604" s="267">
        <v>0.978794178794179</v>
      </c>
      <c r="U604" s="267">
        <v>0.970959595959596</v>
      </c>
      <c r="V604" s="295">
        <v>0.00313993385194233</v>
      </c>
      <c r="W604" s="271">
        <v>11835</v>
      </c>
      <c r="X604" s="271">
        <v>11637</v>
      </c>
      <c r="Y604" s="271">
        <v>12240</v>
      </c>
      <c r="Z604" s="271">
        <v>11952</v>
      </c>
      <c r="AA604" s="268">
        <v>0.983269961977186</v>
      </c>
      <c r="AB604" s="268">
        <v>0.976470588235294</v>
      </c>
      <c r="AC604" s="295">
        <v>0.00679937374189221</v>
      </c>
    </row>
    <row r="605" spans="1:29">
      <c r="A605" s="297" t="s">
        <v>721</v>
      </c>
      <c r="B605" s="298" t="s">
        <v>3340</v>
      </c>
      <c r="C605" s="293" t="s">
        <v>1040</v>
      </c>
      <c r="D605" s="298" t="s">
        <v>1040</v>
      </c>
      <c r="E605" s="263">
        <v>6139</v>
      </c>
      <c r="F605" s="266">
        <v>5774</v>
      </c>
      <c r="G605" s="266">
        <v>365</v>
      </c>
      <c r="H605" s="264">
        <v>6739</v>
      </c>
      <c r="I605" s="264">
        <v>6347</v>
      </c>
      <c r="J605" s="264">
        <v>392</v>
      </c>
      <c r="K605" s="264">
        <v>4872</v>
      </c>
      <c r="L605" s="264">
        <v>4580</v>
      </c>
      <c r="M605" s="264">
        <v>292</v>
      </c>
      <c r="N605" s="294">
        <v>0.93</v>
      </c>
      <c r="O605" s="266">
        <v>6139</v>
      </c>
      <c r="P605" s="266">
        <v>5774</v>
      </c>
      <c r="Q605" s="266">
        <v>365</v>
      </c>
      <c r="R605" s="267">
        <v>0.940544062550904</v>
      </c>
      <c r="S605" s="267">
        <v>0.940544062550904</v>
      </c>
      <c r="T605" s="267">
        <v>0.941831132215462</v>
      </c>
      <c r="U605" s="267">
        <v>0.940065681444992</v>
      </c>
      <c r="V605" s="295">
        <v>-0.00128706966455816</v>
      </c>
      <c r="W605" s="271">
        <v>35043</v>
      </c>
      <c r="X605" s="271">
        <v>32738</v>
      </c>
      <c r="Y605" s="271">
        <v>32965</v>
      </c>
      <c r="Z605" s="271">
        <v>31351</v>
      </c>
      <c r="AA605" s="268">
        <v>0.934223668064949</v>
      </c>
      <c r="AB605" s="268">
        <v>0.951038980737145</v>
      </c>
      <c r="AC605" s="295">
        <v>-0.0168153126721966</v>
      </c>
    </row>
    <row r="606" spans="1:29">
      <c r="A606" s="297" t="s">
        <v>721</v>
      </c>
      <c r="B606" s="298" t="s">
        <v>3341</v>
      </c>
      <c r="C606" s="293" t="s">
        <v>1041</v>
      </c>
      <c r="D606" s="298" t="s">
        <v>1042</v>
      </c>
      <c r="E606" s="263">
        <v>5176</v>
      </c>
      <c r="F606" s="266">
        <v>5065</v>
      </c>
      <c r="G606" s="266">
        <v>111</v>
      </c>
      <c r="H606" s="264">
        <v>6779</v>
      </c>
      <c r="I606" s="264">
        <v>6583</v>
      </c>
      <c r="J606" s="264">
        <v>196</v>
      </c>
      <c r="K606" s="264">
        <v>2500</v>
      </c>
      <c r="L606" s="264">
        <v>2343</v>
      </c>
      <c r="M606" s="264">
        <v>157</v>
      </c>
      <c r="N606" s="294">
        <v>0.93</v>
      </c>
      <c r="O606" s="266">
        <v>5176</v>
      </c>
      <c r="P606" s="266">
        <v>5065</v>
      </c>
      <c r="Q606" s="266">
        <v>111</v>
      </c>
      <c r="R606" s="267">
        <v>0.97855486862442</v>
      </c>
      <c r="S606" s="267">
        <v>0.97855486862442</v>
      </c>
      <c r="T606" s="267">
        <v>0.971087181000147</v>
      </c>
      <c r="U606" s="267">
        <v>0.9372</v>
      </c>
      <c r="V606" s="295">
        <v>0.00746768762427297</v>
      </c>
      <c r="W606" s="271">
        <v>33914</v>
      </c>
      <c r="X606" s="271">
        <v>32789</v>
      </c>
      <c r="Y606" s="271">
        <v>33209</v>
      </c>
      <c r="Z606" s="271">
        <v>32242</v>
      </c>
      <c r="AA606" s="268">
        <v>0.966827858701421</v>
      </c>
      <c r="AB606" s="268">
        <v>0.970881387575657</v>
      </c>
      <c r="AC606" s="295">
        <v>-0.00405352887423593</v>
      </c>
    </row>
    <row r="607" spans="1:29">
      <c r="A607" s="297" t="s">
        <v>721</v>
      </c>
      <c r="B607" s="298" t="s">
        <v>3341</v>
      </c>
      <c r="C607" s="293" t="s">
        <v>1043</v>
      </c>
      <c r="D607" s="298" t="s">
        <v>1043</v>
      </c>
      <c r="E607" s="263">
        <v>2295</v>
      </c>
      <c r="F607" s="266">
        <v>2191</v>
      </c>
      <c r="G607" s="266">
        <v>104</v>
      </c>
      <c r="H607" s="264">
        <v>2857</v>
      </c>
      <c r="I607" s="264">
        <v>2680</v>
      </c>
      <c r="J607" s="264">
        <v>177</v>
      </c>
      <c r="K607" s="264">
        <v>1327</v>
      </c>
      <c r="L607" s="264">
        <v>1240</v>
      </c>
      <c r="M607" s="264">
        <v>87</v>
      </c>
      <c r="N607" s="294">
        <v>0.93</v>
      </c>
      <c r="O607" s="266">
        <v>2295</v>
      </c>
      <c r="P607" s="266">
        <v>2191</v>
      </c>
      <c r="Q607" s="266">
        <v>104</v>
      </c>
      <c r="R607" s="267">
        <v>0.954684095860566</v>
      </c>
      <c r="S607" s="267">
        <v>0.954684095860566</v>
      </c>
      <c r="T607" s="267">
        <v>0.938046902345117</v>
      </c>
      <c r="U607" s="267">
        <v>0.934438583270535</v>
      </c>
      <c r="V607" s="295">
        <v>0.0166371935154492</v>
      </c>
      <c r="W607" s="271">
        <v>14838</v>
      </c>
      <c r="X607" s="271">
        <v>14082</v>
      </c>
      <c r="Y607" s="271">
        <v>14397</v>
      </c>
      <c r="Z607" s="271">
        <v>13715</v>
      </c>
      <c r="AA607" s="268">
        <v>0.949049737161342</v>
      </c>
      <c r="AB607" s="268">
        <v>0.952629019934709</v>
      </c>
      <c r="AC607" s="295">
        <v>-0.00357928277336617</v>
      </c>
    </row>
    <row r="608" spans="1:29">
      <c r="A608" s="297" t="s">
        <v>721</v>
      </c>
      <c r="B608" s="298" t="s">
        <v>3341</v>
      </c>
      <c r="C608" s="293" t="s">
        <v>1044</v>
      </c>
      <c r="D608" s="298" t="s">
        <v>1044</v>
      </c>
      <c r="E608" s="263">
        <v>2339</v>
      </c>
      <c r="F608" s="266">
        <v>2268</v>
      </c>
      <c r="G608" s="266">
        <v>71</v>
      </c>
      <c r="H608" s="264">
        <v>2892</v>
      </c>
      <c r="I608" s="264">
        <v>2733</v>
      </c>
      <c r="J608" s="264">
        <v>159</v>
      </c>
      <c r="K608" s="264">
        <v>1597</v>
      </c>
      <c r="L608" s="264">
        <v>1523</v>
      </c>
      <c r="M608" s="264">
        <v>74</v>
      </c>
      <c r="N608" s="294">
        <v>0.93</v>
      </c>
      <c r="O608" s="266">
        <v>2339</v>
      </c>
      <c r="P608" s="266">
        <v>2268</v>
      </c>
      <c r="Q608" s="266">
        <v>71</v>
      </c>
      <c r="R608" s="267">
        <v>0.969645147498931</v>
      </c>
      <c r="S608" s="267">
        <v>0.969645147498931</v>
      </c>
      <c r="T608" s="267">
        <v>0.945020746887967</v>
      </c>
      <c r="U608" s="267">
        <v>0.9536631183469</v>
      </c>
      <c r="V608" s="295">
        <v>0.0246244006109644</v>
      </c>
      <c r="W608" s="271">
        <v>16024</v>
      </c>
      <c r="X608" s="271">
        <v>15491</v>
      </c>
      <c r="Y608" s="271">
        <v>15634</v>
      </c>
      <c r="Z608" s="271">
        <v>15172</v>
      </c>
      <c r="AA608" s="268">
        <v>0.966737393909136</v>
      </c>
      <c r="AB608" s="268">
        <v>0.970449021363694</v>
      </c>
      <c r="AC608" s="295">
        <v>-0.00371162745455822</v>
      </c>
    </row>
    <row r="609" spans="1:29">
      <c r="A609" s="297" t="s">
        <v>721</v>
      </c>
      <c r="B609" s="298" t="s">
        <v>3341</v>
      </c>
      <c r="C609" s="293" t="s">
        <v>1045</v>
      </c>
      <c r="D609" s="298" t="s">
        <v>1046</v>
      </c>
      <c r="E609" s="263">
        <v>3872</v>
      </c>
      <c r="F609" s="266">
        <v>3771</v>
      </c>
      <c r="G609" s="266">
        <v>101</v>
      </c>
      <c r="H609" s="264">
        <v>5185</v>
      </c>
      <c r="I609" s="264">
        <v>5028</v>
      </c>
      <c r="J609" s="264">
        <v>157</v>
      </c>
      <c r="K609" s="264">
        <v>1866</v>
      </c>
      <c r="L609" s="264">
        <v>1784</v>
      </c>
      <c r="M609" s="264">
        <v>82</v>
      </c>
      <c r="N609" s="294">
        <v>0.93</v>
      </c>
      <c r="O609" s="266">
        <v>3872</v>
      </c>
      <c r="P609" s="266">
        <v>3771</v>
      </c>
      <c r="Q609" s="266">
        <v>101</v>
      </c>
      <c r="R609" s="267">
        <v>0.973915289256198</v>
      </c>
      <c r="S609" s="267">
        <v>0.973915289256198</v>
      </c>
      <c r="T609" s="267">
        <v>0.969720347155256</v>
      </c>
      <c r="U609" s="267">
        <v>0.956055734190782</v>
      </c>
      <c r="V609" s="295">
        <v>0.00419494210094273</v>
      </c>
      <c r="W609" s="271">
        <v>25849</v>
      </c>
      <c r="X609" s="271">
        <v>25151</v>
      </c>
      <c r="Y609" s="271">
        <v>26200</v>
      </c>
      <c r="Z609" s="271">
        <v>25512</v>
      </c>
      <c r="AA609" s="268">
        <v>0.97299702116136</v>
      </c>
      <c r="AB609" s="268">
        <v>0.973740458015267</v>
      </c>
      <c r="AC609" s="295">
        <v>-0.000743436853906987</v>
      </c>
    </row>
    <row r="610" spans="1:29">
      <c r="A610" s="297" t="s">
        <v>721</v>
      </c>
      <c r="B610" s="298" t="s">
        <v>3341</v>
      </c>
      <c r="C610" s="293" t="s">
        <v>1047</v>
      </c>
      <c r="D610" s="298" t="s">
        <v>1047</v>
      </c>
      <c r="E610" s="263">
        <v>1236</v>
      </c>
      <c r="F610" s="266">
        <v>1145</v>
      </c>
      <c r="G610" s="266">
        <v>91</v>
      </c>
      <c r="H610" s="264">
        <v>1783</v>
      </c>
      <c r="I610" s="264">
        <v>1679</v>
      </c>
      <c r="J610" s="264">
        <v>104</v>
      </c>
      <c r="K610" s="264">
        <v>1171</v>
      </c>
      <c r="L610" s="264">
        <v>1129</v>
      </c>
      <c r="M610" s="264">
        <v>42</v>
      </c>
      <c r="N610" s="294">
        <v>0.93</v>
      </c>
      <c r="O610" s="266">
        <v>1236</v>
      </c>
      <c r="P610" s="266">
        <v>1145</v>
      </c>
      <c r="Q610" s="266">
        <v>91</v>
      </c>
      <c r="R610" s="267">
        <v>0.926375404530744</v>
      </c>
      <c r="S610" s="267">
        <v>0.926375404530744</v>
      </c>
      <c r="T610" s="267">
        <v>0.941671340437465</v>
      </c>
      <c r="U610" s="267">
        <v>0.964133219470538</v>
      </c>
      <c r="V610" s="295">
        <v>-0.0152959359067206</v>
      </c>
      <c r="W610" s="271">
        <v>9835</v>
      </c>
      <c r="X610" s="271">
        <v>9262</v>
      </c>
      <c r="Y610" s="271">
        <v>9391</v>
      </c>
      <c r="Z610" s="271">
        <v>8986</v>
      </c>
      <c r="AA610" s="268">
        <v>0.941738688357905</v>
      </c>
      <c r="AB610" s="268">
        <v>0.956873602385263</v>
      </c>
      <c r="AC610" s="295">
        <v>-0.0151349140273571</v>
      </c>
    </row>
    <row r="611" spans="1:29">
      <c r="A611" s="297" t="s">
        <v>721</v>
      </c>
      <c r="B611" s="298" t="s">
        <v>3341</v>
      </c>
      <c r="C611" s="293" t="s">
        <v>1048</v>
      </c>
      <c r="D611" s="298" t="s">
        <v>1049</v>
      </c>
      <c r="E611" s="263">
        <v>1798</v>
      </c>
      <c r="F611" s="266">
        <v>1714</v>
      </c>
      <c r="G611" s="266">
        <v>84</v>
      </c>
      <c r="H611" s="264">
        <v>2878</v>
      </c>
      <c r="I611" s="264">
        <v>2766</v>
      </c>
      <c r="J611" s="264">
        <v>112</v>
      </c>
      <c r="K611" s="264">
        <v>1920</v>
      </c>
      <c r="L611" s="264">
        <v>1879</v>
      </c>
      <c r="M611" s="264">
        <v>41</v>
      </c>
      <c r="N611" s="294">
        <v>0.93</v>
      </c>
      <c r="O611" s="266">
        <v>1798</v>
      </c>
      <c r="P611" s="266">
        <v>1714</v>
      </c>
      <c r="Q611" s="266">
        <v>84</v>
      </c>
      <c r="R611" s="267">
        <v>0.953281423804227</v>
      </c>
      <c r="S611" s="267">
        <v>0.953281423804227</v>
      </c>
      <c r="T611" s="267">
        <v>0.961084086170952</v>
      </c>
      <c r="U611" s="267">
        <v>0.978645833333333</v>
      </c>
      <c r="V611" s="295">
        <v>-0.00780266236672522</v>
      </c>
      <c r="W611" s="271">
        <v>15691</v>
      </c>
      <c r="X611" s="271">
        <v>15296</v>
      </c>
      <c r="Y611" s="271">
        <v>14877</v>
      </c>
      <c r="Z611" s="271">
        <v>14611</v>
      </c>
      <c r="AA611" s="268">
        <v>0.974826333567013</v>
      </c>
      <c r="AB611" s="268">
        <v>0.982120051085568</v>
      </c>
      <c r="AC611" s="295">
        <v>-0.00729371751855534</v>
      </c>
    </row>
    <row r="612" spans="1:29">
      <c r="A612" s="297" t="s">
        <v>721</v>
      </c>
      <c r="B612" s="298" t="s">
        <v>3341</v>
      </c>
      <c r="C612" s="293" t="s">
        <v>1050</v>
      </c>
      <c r="D612" s="298" t="s">
        <v>1051</v>
      </c>
      <c r="E612" s="263">
        <v>4545</v>
      </c>
      <c r="F612" s="266">
        <v>4183</v>
      </c>
      <c r="G612" s="266">
        <v>362</v>
      </c>
      <c r="H612" s="264">
        <v>6014</v>
      </c>
      <c r="I612" s="264">
        <v>5656</v>
      </c>
      <c r="J612" s="264">
        <v>358</v>
      </c>
      <c r="K612" s="264">
        <v>3198</v>
      </c>
      <c r="L612" s="264">
        <v>2919</v>
      </c>
      <c r="M612" s="264">
        <v>279</v>
      </c>
      <c r="N612" s="294">
        <v>0.93</v>
      </c>
      <c r="O612" s="266">
        <v>4545</v>
      </c>
      <c r="P612" s="266">
        <v>4183</v>
      </c>
      <c r="Q612" s="266">
        <v>362</v>
      </c>
      <c r="R612" s="267">
        <v>0.92035203520352</v>
      </c>
      <c r="S612" s="267">
        <v>0.92035203520352</v>
      </c>
      <c r="T612" s="267">
        <v>0.940472231459927</v>
      </c>
      <c r="U612" s="267">
        <v>0.912757973733583</v>
      </c>
      <c r="V612" s="295">
        <v>-0.0201201962564065</v>
      </c>
      <c r="W612" s="271">
        <v>31222</v>
      </c>
      <c r="X612" s="271">
        <v>29111</v>
      </c>
      <c r="Y612" s="271">
        <v>29421</v>
      </c>
      <c r="Z612" s="271">
        <v>27898</v>
      </c>
      <c r="AA612" s="268">
        <v>0.932387419127538</v>
      </c>
      <c r="AB612" s="268">
        <v>0.948234254444105</v>
      </c>
      <c r="AC612" s="295">
        <v>-0.0158468353165663</v>
      </c>
    </row>
    <row r="613" spans="1:29">
      <c r="A613" s="297" t="s">
        <v>721</v>
      </c>
      <c r="B613" s="298" t="s">
        <v>3341</v>
      </c>
      <c r="C613" s="293" t="s">
        <v>1052</v>
      </c>
      <c r="D613" s="298" t="s">
        <v>1053</v>
      </c>
      <c r="E613" s="263">
        <v>2075</v>
      </c>
      <c r="F613" s="266">
        <v>1983</v>
      </c>
      <c r="G613" s="266">
        <v>92</v>
      </c>
      <c r="H613" s="264">
        <v>3446</v>
      </c>
      <c r="I613" s="264">
        <v>3284</v>
      </c>
      <c r="J613" s="264">
        <v>162</v>
      </c>
      <c r="K613" s="264">
        <v>1792</v>
      </c>
      <c r="L613" s="264">
        <v>1704</v>
      </c>
      <c r="M613" s="264">
        <v>88</v>
      </c>
      <c r="N613" s="294">
        <v>0.93</v>
      </c>
      <c r="O613" s="266">
        <v>2075</v>
      </c>
      <c r="P613" s="266">
        <v>1983</v>
      </c>
      <c r="Q613" s="266">
        <v>92</v>
      </c>
      <c r="R613" s="267">
        <v>0.95566265060241</v>
      </c>
      <c r="S613" s="267">
        <v>0.95566265060241</v>
      </c>
      <c r="T613" s="267">
        <v>0.952988972721997</v>
      </c>
      <c r="U613" s="267">
        <v>0.950892857142857</v>
      </c>
      <c r="V613" s="295">
        <v>0.00267367788041306</v>
      </c>
      <c r="W613" s="271">
        <v>17215</v>
      </c>
      <c r="X613" s="271">
        <v>16535</v>
      </c>
      <c r="Y613" s="271">
        <v>16533</v>
      </c>
      <c r="Z613" s="271">
        <v>15924</v>
      </c>
      <c r="AA613" s="268">
        <v>0.96049956433343</v>
      </c>
      <c r="AB613" s="268">
        <v>0.963164579931047</v>
      </c>
      <c r="AC613" s="295">
        <v>-0.00266501559761678</v>
      </c>
    </row>
    <row r="614" spans="1:29">
      <c r="A614" s="297" t="s">
        <v>721</v>
      </c>
      <c r="B614" s="298" t="s">
        <v>3341</v>
      </c>
      <c r="C614" s="293" t="s">
        <v>1054</v>
      </c>
      <c r="D614" s="298" t="s">
        <v>1055</v>
      </c>
      <c r="E614" s="263">
        <v>4024</v>
      </c>
      <c r="F614" s="266">
        <v>3829</v>
      </c>
      <c r="G614" s="266">
        <v>195</v>
      </c>
      <c r="H614" s="264">
        <v>3863</v>
      </c>
      <c r="I614" s="264">
        <v>3594</v>
      </c>
      <c r="J614" s="264">
        <v>269</v>
      </c>
      <c r="K614" s="264">
        <v>2236</v>
      </c>
      <c r="L614" s="264">
        <v>2000</v>
      </c>
      <c r="M614" s="264">
        <v>236</v>
      </c>
      <c r="N614" s="294">
        <v>0.93</v>
      </c>
      <c r="O614" s="266">
        <v>4024</v>
      </c>
      <c r="P614" s="266">
        <v>3829</v>
      </c>
      <c r="Q614" s="266">
        <v>195</v>
      </c>
      <c r="R614" s="267">
        <v>0.951540755467197</v>
      </c>
      <c r="S614" s="267">
        <v>0.951540755467197</v>
      </c>
      <c r="T614" s="267">
        <v>0.930365001294331</v>
      </c>
      <c r="U614" s="267">
        <v>0.894454382826476</v>
      </c>
      <c r="V614" s="295">
        <v>0.021175754172866</v>
      </c>
      <c r="W614" s="271">
        <v>24242</v>
      </c>
      <c r="X614" s="271">
        <v>22570</v>
      </c>
      <c r="Y614" s="271">
        <v>23738</v>
      </c>
      <c r="Z614" s="271">
        <v>22622</v>
      </c>
      <c r="AA614" s="268">
        <v>0.931028793003878</v>
      </c>
      <c r="AB614" s="268">
        <v>0.952986772263881</v>
      </c>
      <c r="AC614" s="295">
        <v>-0.0219579792600032</v>
      </c>
    </row>
    <row r="615" spans="1:29">
      <c r="A615" s="297" t="s">
        <v>721</v>
      </c>
      <c r="B615" s="298" t="s">
        <v>3341</v>
      </c>
      <c r="C615" s="293" t="s">
        <v>1056</v>
      </c>
      <c r="D615" s="298" t="s">
        <v>1057</v>
      </c>
      <c r="E615" s="263">
        <v>6350</v>
      </c>
      <c r="F615" s="266">
        <v>6090</v>
      </c>
      <c r="G615" s="266">
        <v>260</v>
      </c>
      <c r="H615" s="264">
        <v>8118</v>
      </c>
      <c r="I615" s="264">
        <v>7830</v>
      </c>
      <c r="J615" s="264">
        <v>288</v>
      </c>
      <c r="K615" s="264">
        <v>4169</v>
      </c>
      <c r="L615" s="264">
        <v>3748</v>
      </c>
      <c r="M615" s="264">
        <v>421</v>
      </c>
      <c r="N615" s="294">
        <v>0.93</v>
      </c>
      <c r="O615" s="266">
        <v>6350</v>
      </c>
      <c r="P615" s="266">
        <v>6090</v>
      </c>
      <c r="Q615" s="266">
        <v>260</v>
      </c>
      <c r="R615" s="267">
        <v>0.959055118110236</v>
      </c>
      <c r="S615" s="267">
        <v>0.959055118110236</v>
      </c>
      <c r="T615" s="267">
        <v>0.964523281596452</v>
      </c>
      <c r="U615" s="267">
        <v>0.89901655073159</v>
      </c>
      <c r="V615" s="295">
        <v>-0.00546816348621604</v>
      </c>
      <c r="W615" s="271">
        <v>42168</v>
      </c>
      <c r="X615" s="271">
        <v>39841</v>
      </c>
      <c r="Y615" s="271">
        <v>41653</v>
      </c>
      <c r="Z615" s="271">
        <v>39996</v>
      </c>
      <c r="AA615" s="268">
        <v>0.944815974198444</v>
      </c>
      <c r="AB615" s="268">
        <v>0.960218951816196</v>
      </c>
      <c r="AC615" s="295">
        <v>-0.0154029776177514</v>
      </c>
    </row>
    <row r="616" spans="1:29">
      <c r="A616" s="297" t="s">
        <v>721</v>
      </c>
      <c r="B616" s="298" t="s">
        <v>3341</v>
      </c>
      <c r="C616" s="293" t="s">
        <v>1058</v>
      </c>
      <c r="D616" s="298" t="s">
        <v>1059</v>
      </c>
      <c r="E616" s="263">
        <v>2608</v>
      </c>
      <c r="F616" s="266">
        <v>2513</v>
      </c>
      <c r="G616" s="266">
        <v>95</v>
      </c>
      <c r="H616" s="264">
        <v>3364</v>
      </c>
      <c r="I616" s="264">
        <v>3237</v>
      </c>
      <c r="J616" s="264">
        <v>127</v>
      </c>
      <c r="K616" s="264">
        <v>1254</v>
      </c>
      <c r="L616" s="264">
        <v>1203</v>
      </c>
      <c r="M616" s="264">
        <v>51</v>
      </c>
      <c r="N616" s="294">
        <v>0.93</v>
      </c>
      <c r="O616" s="266">
        <v>2608</v>
      </c>
      <c r="P616" s="266">
        <v>2513</v>
      </c>
      <c r="Q616" s="266">
        <v>95</v>
      </c>
      <c r="R616" s="267">
        <v>0.963573619631902</v>
      </c>
      <c r="S616" s="267">
        <v>0.963573619631902</v>
      </c>
      <c r="T616" s="267">
        <v>0.962247324613555</v>
      </c>
      <c r="U616" s="267">
        <v>0.95933014354067</v>
      </c>
      <c r="V616" s="295">
        <v>0.00132629501834647</v>
      </c>
      <c r="W616" s="271">
        <v>17043</v>
      </c>
      <c r="X616" s="271">
        <v>16503</v>
      </c>
      <c r="Y616" s="271">
        <v>17170</v>
      </c>
      <c r="Z616" s="271">
        <v>16739</v>
      </c>
      <c r="AA616" s="268">
        <v>0.968315437422989</v>
      </c>
      <c r="AB616" s="268">
        <v>0.974898078043098</v>
      </c>
      <c r="AC616" s="295">
        <v>-0.0065826406201096</v>
      </c>
    </row>
    <row r="617" spans="1:29">
      <c r="A617" s="297" t="s">
        <v>721</v>
      </c>
      <c r="B617" s="298" t="s">
        <v>3341</v>
      </c>
      <c r="C617" s="293" t="s">
        <v>1060</v>
      </c>
      <c r="D617" s="298" t="s">
        <v>1061</v>
      </c>
      <c r="E617" s="263">
        <v>4046</v>
      </c>
      <c r="F617" s="266">
        <v>3941</v>
      </c>
      <c r="G617" s="266">
        <v>105</v>
      </c>
      <c r="H617" s="264">
        <v>5380</v>
      </c>
      <c r="I617" s="264">
        <v>5266</v>
      </c>
      <c r="J617" s="264">
        <v>114</v>
      </c>
      <c r="K617" s="264">
        <v>3205</v>
      </c>
      <c r="L617" s="264">
        <v>3156</v>
      </c>
      <c r="M617" s="264">
        <v>49</v>
      </c>
      <c r="N617" s="294">
        <v>0.93</v>
      </c>
      <c r="O617" s="266">
        <v>4046</v>
      </c>
      <c r="P617" s="266">
        <v>3941</v>
      </c>
      <c r="Q617" s="266">
        <v>105</v>
      </c>
      <c r="R617" s="267">
        <v>0.974048442906574</v>
      </c>
      <c r="S617" s="267">
        <v>0.974048442906574</v>
      </c>
      <c r="T617" s="267">
        <v>0.978810408921933</v>
      </c>
      <c r="U617" s="267">
        <v>0.984711388455538</v>
      </c>
      <c r="V617" s="295">
        <v>-0.00476196601535861</v>
      </c>
      <c r="W617" s="271">
        <v>29116</v>
      </c>
      <c r="X617" s="271">
        <v>28582</v>
      </c>
      <c r="Y617" s="271">
        <v>27433</v>
      </c>
      <c r="Z617" s="271">
        <v>26880</v>
      </c>
      <c r="AA617" s="268">
        <v>0.981659568622063</v>
      </c>
      <c r="AB617" s="268">
        <v>0.979841796376627</v>
      </c>
      <c r="AC617" s="295">
        <v>0.00181777224543678</v>
      </c>
    </row>
    <row r="618" spans="1:29">
      <c r="A618" s="297" t="s">
        <v>721</v>
      </c>
      <c r="B618" s="298" t="s">
        <v>3341</v>
      </c>
      <c r="C618" s="293" t="s">
        <v>1062</v>
      </c>
      <c r="D618" s="298" t="s">
        <v>1063</v>
      </c>
      <c r="E618" s="263">
        <v>4247</v>
      </c>
      <c r="F618" s="266">
        <v>4157</v>
      </c>
      <c r="G618" s="266">
        <v>90</v>
      </c>
      <c r="H618" s="264">
        <v>5304</v>
      </c>
      <c r="I618" s="264">
        <v>5175</v>
      </c>
      <c r="J618" s="264">
        <v>129</v>
      </c>
      <c r="K618" s="264">
        <v>2845</v>
      </c>
      <c r="L618" s="264">
        <v>2805</v>
      </c>
      <c r="M618" s="264">
        <v>40</v>
      </c>
      <c r="N618" s="294">
        <v>0.93</v>
      </c>
      <c r="O618" s="266">
        <v>4247</v>
      </c>
      <c r="P618" s="266">
        <v>4157</v>
      </c>
      <c r="Q618" s="266">
        <v>90</v>
      </c>
      <c r="R618" s="267">
        <v>0.978808570755828</v>
      </c>
      <c r="S618" s="267">
        <v>0.978808570755828</v>
      </c>
      <c r="T618" s="267">
        <v>0.975678733031674</v>
      </c>
      <c r="U618" s="267">
        <v>0.985940246045694</v>
      </c>
      <c r="V618" s="295">
        <v>0.00312983772415343</v>
      </c>
      <c r="W618" s="271">
        <v>28624</v>
      </c>
      <c r="X618" s="271">
        <v>28132</v>
      </c>
      <c r="Y618" s="271">
        <v>26828</v>
      </c>
      <c r="Z618" s="271">
        <v>26542</v>
      </c>
      <c r="AA618" s="268">
        <v>0.982811626607043</v>
      </c>
      <c r="AB618" s="268">
        <v>0.989339496048904</v>
      </c>
      <c r="AC618" s="295">
        <v>-0.00652786944186112</v>
      </c>
    </row>
    <row r="619" spans="1:29">
      <c r="A619" s="297" t="s">
        <v>721</v>
      </c>
      <c r="B619" s="298" t="s">
        <v>3341</v>
      </c>
      <c r="C619" s="293" t="s">
        <v>1064</v>
      </c>
      <c r="D619" s="298" t="s">
        <v>1065</v>
      </c>
      <c r="E619" s="263">
        <v>5744</v>
      </c>
      <c r="F619" s="266">
        <v>5422</v>
      </c>
      <c r="G619" s="266">
        <v>322</v>
      </c>
      <c r="H619" s="264">
        <v>7112</v>
      </c>
      <c r="I619" s="264">
        <v>6698</v>
      </c>
      <c r="J619" s="264">
        <v>414</v>
      </c>
      <c r="K619" s="264">
        <v>2698</v>
      </c>
      <c r="L619" s="264">
        <v>2520</v>
      </c>
      <c r="M619" s="264">
        <v>178</v>
      </c>
      <c r="N619" s="294">
        <v>0.93</v>
      </c>
      <c r="O619" s="266">
        <v>5744</v>
      </c>
      <c r="P619" s="266">
        <v>5422</v>
      </c>
      <c r="Q619" s="266">
        <v>322</v>
      </c>
      <c r="R619" s="267">
        <v>0.943941504178273</v>
      </c>
      <c r="S619" s="267">
        <v>0.943941504178273</v>
      </c>
      <c r="T619" s="267">
        <v>0.941788526434196</v>
      </c>
      <c r="U619" s="267">
        <v>0.934025203854707</v>
      </c>
      <c r="V619" s="295">
        <v>0.00215297774407719</v>
      </c>
      <c r="W619" s="271">
        <v>36435</v>
      </c>
      <c r="X619" s="271">
        <v>34414</v>
      </c>
      <c r="Y619" s="271">
        <v>36635</v>
      </c>
      <c r="Z619" s="271">
        <v>34612</v>
      </c>
      <c r="AA619" s="268">
        <v>0.944531357211473</v>
      </c>
      <c r="AB619" s="268">
        <v>0.944779582366589</v>
      </c>
      <c r="AC619" s="295">
        <v>-0.000248225155116799</v>
      </c>
    </row>
    <row r="620" spans="1:29">
      <c r="A620" s="297" t="s">
        <v>721</v>
      </c>
      <c r="B620" s="298" t="s">
        <v>3341</v>
      </c>
      <c r="C620" s="293" t="s">
        <v>1066</v>
      </c>
      <c r="D620" s="298" t="s">
        <v>1067</v>
      </c>
      <c r="E620" s="263">
        <v>2443</v>
      </c>
      <c r="F620" s="266">
        <v>2402</v>
      </c>
      <c r="G620" s="266">
        <v>41</v>
      </c>
      <c r="H620" s="264">
        <v>3302</v>
      </c>
      <c r="I620" s="264">
        <v>3243</v>
      </c>
      <c r="J620" s="264">
        <v>59</v>
      </c>
      <c r="K620" s="264">
        <v>2003</v>
      </c>
      <c r="L620" s="264">
        <v>1982</v>
      </c>
      <c r="M620" s="264">
        <v>21</v>
      </c>
      <c r="N620" s="294">
        <v>0.93</v>
      </c>
      <c r="O620" s="266">
        <v>2443</v>
      </c>
      <c r="P620" s="266">
        <v>2402</v>
      </c>
      <c r="Q620" s="266">
        <v>41</v>
      </c>
      <c r="R620" s="267">
        <v>0.983217355710192</v>
      </c>
      <c r="S620" s="267">
        <v>0.983217355710192</v>
      </c>
      <c r="T620" s="267">
        <v>0.982132041187159</v>
      </c>
      <c r="U620" s="267">
        <v>0.989515726410384</v>
      </c>
      <c r="V620" s="295">
        <v>0.00108531452303318</v>
      </c>
      <c r="W620" s="271">
        <v>17683</v>
      </c>
      <c r="X620" s="271">
        <v>17440</v>
      </c>
      <c r="Y620" s="271">
        <v>17339</v>
      </c>
      <c r="Z620" s="271">
        <v>17109</v>
      </c>
      <c r="AA620" s="268">
        <v>0.986257987897981</v>
      </c>
      <c r="AB620" s="268">
        <v>0.986735105830786</v>
      </c>
      <c r="AC620" s="295">
        <v>-0.000477117932804916</v>
      </c>
    </row>
    <row r="621" spans="1:29">
      <c r="A621" s="297" t="s">
        <v>721</v>
      </c>
      <c r="B621" s="298" t="s">
        <v>3341</v>
      </c>
      <c r="C621" s="293" t="s">
        <v>1068</v>
      </c>
      <c r="D621" s="298" t="s">
        <v>1068</v>
      </c>
      <c r="E621" s="263">
        <v>3242</v>
      </c>
      <c r="F621" s="266">
        <v>3082</v>
      </c>
      <c r="G621" s="266">
        <v>160</v>
      </c>
      <c r="H621" s="264">
        <v>4165</v>
      </c>
      <c r="I621" s="264">
        <v>3813</v>
      </c>
      <c r="J621" s="264">
        <v>352</v>
      </c>
      <c r="K621" s="264">
        <v>1409</v>
      </c>
      <c r="L621" s="264">
        <v>1214</v>
      </c>
      <c r="M621" s="264">
        <v>195</v>
      </c>
      <c r="N621" s="294">
        <v>0.93</v>
      </c>
      <c r="O621" s="266">
        <v>3242</v>
      </c>
      <c r="P621" s="266">
        <v>3082</v>
      </c>
      <c r="Q621" s="266">
        <v>160</v>
      </c>
      <c r="R621" s="267">
        <v>0.950647748303516</v>
      </c>
      <c r="S621" s="267">
        <v>0.950647748303516</v>
      </c>
      <c r="T621" s="267">
        <v>0.915486194477791</v>
      </c>
      <c r="U621" s="267">
        <v>0.861603974449965</v>
      </c>
      <c r="V621" s="295">
        <v>0.0351615538257253</v>
      </c>
      <c r="W621" s="271">
        <v>20442</v>
      </c>
      <c r="X621" s="271">
        <v>18842</v>
      </c>
      <c r="Y621" s="271">
        <v>20392</v>
      </c>
      <c r="Z621" s="271">
        <v>18339</v>
      </c>
      <c r="AA621" s="268">
        <v>0.921729772037961</v>
      </c>
      <c r="AB621" s="268">
        <v>0.899323264025108</v>
      </c>
      <c r="AC621" s="295">
        <v>0.0224065080128532</v>
      </c>
    </row>
    <row r="622" spans="1:29">
      <c r="A622" s="297" t="s">
        <v>721</v>
      </c>
      <c r="B622" s="298" t="s">
        <v>3341</v>
      </c>
      <c r="C622" s="293" t="s">
        <v>1069</v>
      </c>
      <c r="D622" s="298" t="s">
        <v>1069</v>
      </c>
      <c r="E622" s="263">
        <v>2342</v>
      </c>
      <c r="F622" s="266">
        <v>2237</v>
      </c>
      <c r="G622" s="266">
        <v>105</v>
      </c>
      <c r="H622" s="264">
        <v>2922</v>
      </c>
      <c r="I622" s="264">
        <v>2783</v>
      </c>
      <c r="J622" s="264">
        <v>139</v>
      </c>
      <c r="K622" s="264">
        <v>1379</v>
      </c>
      <c r="L622" s="264">
        <v>1309</v>
      </c>
      <c r="M622" s="264">
        <v>70</v>
      </c>
      <c r="N622" s="294">
        <v>0.93</v>
      </c>
      <c r="O622" s="266">
        <v>2342</v>
      </c>
      <c r="P622" s="266">
        <v>2237</v>
      </c>
      <c r="Q622" s="266">
        <v>105</v>
      </c>
      <c r="R622" s="267">
        <v>0.955166524338173</v>
      </c>
      <c r="S622" s="267">
        <v>0.955166524338173</v>
      </c>
      <c r="T622" s="267">
        <v>0.95242984257358</v>
      </c>
      <c r="U622" s="267">
        <v>0.949238578680203</v>
      </c>
      <c r="V622" s="295">
        <v>0.00273668176459274</v>
      </c>
      <c r="W622" s="271">
        <v>14958</v>
      </c>
      <c r="X622" s="271">
        <v>14238</v>
      </c>
      <c r="Y622" s="271">
        <v>15020</v>
      </c>
      <c r="Z622" s="271">
        <v>14396</v>
      </c>
      <c r="AA622" s="268">
        <v>0.951865222623345</v>
      </c>
      <c r="AB622" s="268">
        <v>0.958455392809587</v>
      </c>
      <c r="AC622" s="295">
        <v>-0.00659017018624186</v>
      </c>
    </row>
    <row r="623" spans="1:29">
      <c r="A623" s="297" t="s">
        <v>721</v>
      </c>
      <c r="B623" s="298" t="s">
        <v>3341</v>
      </c>
      <c r="C623" s="293" t="s">
        <v>1070</v>
      </c>
      <c r="D623" s="298" t="s">
        <v>1070</v>
      </c>
      <c r="E623" s="263">
        <v>3872</v>
      </c>
      <c r="F623" s="266">
        <v>3735</v>
      </c>
      <c r="G623" s="266">
        <v>137</v>
      </c>
      <c r="H623" s="264">
        <v>4959</v>
      </c>
      <c r="I623" s="264">
        <v>4775</v>
      </c>
      <c r="J623" s="264">
        <v>184</v>
      </c>
      <c r="K623" s="264">
        <v>1835</v>
      </c>
      <c r="L623" s="264">
        <v>1680</v>
      </c>
      <c r="M623" s="264">
        <v>155</v>
      </c>
      <c r="N623" s="294">
        <v>0.93</v>
      </c>
      <c r="O623" s="266">
        <v>3872</v>
      </c>
      <c r="P623" s="266">
        <v>3735</v>
      </c>
      <c r="Q623" s="266">
        <v>137</v>
      </c>
      <c r="R623" s="267">
        <v>0.964617768595041</v>
      </c>
      <c r="S623" s="267">
        <v>0.964617768595041</v>
      </c>
      <c r="T623" s="267">
        <v>0.962895745109901</v>
      </c>
      <c r="U623" s="267">
        <v>0.915531335149864</v>
      </c>
      <c r="V623" s="295">
        <v>0.00172202348514017</v>
      </c>
      <c r="W623" s="271">
        <v>24852</v>
      </c>
      <c r="X623" s="271">
        <v>23475</v>
      </c>
      <c r="Y623" s="271">
        <v>23959</v>
      </c>
      <c r="Z623" s="271">
        <v>22668</v>
      </c>
      <c r="AA623" s="268">
        <v>0.944591984548527</v>
      </c>
      <c r="AB623" s="268">
        <v>0.946116281981719</v>
      </c>
      <c r="AC623" s="295">
        <v>-0.00152429743319149</v>
      </c>
    </row>
    <row r="624" spans="1:29">
      <c r="A624" s="297" t="s">
        <v>721</v>
      </c>
      <c r="B624" s="298" t="s">
        <v>3341</v>
      </c>
      <c r="C624" s="293" t="s">
        <v>1071</v>
      </c>
      <c r="D624" s="298" t="s">
        <v>1072</v>
      </c>
      <c r="E624" s="263">
        <v>2504</v>
      </c>
      <c r="F624" s="266">
        <v>2419</v>
      </c>
      <c r="G624" s="266">
        <v>85</v>
      </c>
      <c r="H624" s="264">
        <v>3418</v>
      </c>
      <c r="I624" s="264">
        <v>3315</v>
      </c>
      <c r="J624" s="264">
        <v>103</v>
      </c>
      <c r="K624" s="264">
        <v>2068</v>
      </c>
      <c r="L624" s="264">
        <v>1978</v>
      </c>
      <c r="M624" s="264">
        <v>90</v>
      </c>
      <c r="N624" s="294">
        <v>0.93</v>
      </c>
      <c r="O624" s="266">
        <v>2504</v>
      </c>
      <c r="P624" s="266">
        <v>2419</v>
      </c>
      <c r="Q624" s="266">
        <v>85</v>
      </c>
      <c r="R624" s="267">
        <v>0.966054313099042</v>
      </c>
      <c r="S624" s="267">
        <v>0.966054313099042</v>
      </c>
      <c r="T624" s="267">
        <v>0.969865418373318</v>
      </c>
      <c r="U624" s="267">
        <v>0.956479690522244</v>
      </c>
      <c r="V624" s="295">
        <v>-0.00381110527427619</v>
      </c>
      <c r="W624" s="271">
        <v>18632</v>
      </c>
      <c r="X624" s="271">
        <v>18033</v>
      </c>
      <c r="Y624" s="271">
        <v>18168</v>
      </c>
      <c r="Z624" s="271">
        <v>17664</v>
      </c>
      <c r="AA624" s="268">
        <v>0.967851009016745</v>
      </c>
      <c r="AB624" s="268">
        <v>0.97225891677675</v>
      </c>
      <c r="AC624" s="295">
        <v>-0.00440790776000499</v>
      </c>
    </row>
    <row r="625" spans="1:29">
      <c r="A625" s="297" t="s">
        <v>721</v>
      </c>
      <c r="B625" s="298" t="s">
        <v>3341</v>
      </c>
      <c r="C625" s="293" t="s">
        <v>1073</v>
      </c>
      <c r="D625" s="298" t="s">
        <v>1074</v>
      </c>
      <c r="E625" s="263">
        <v>4813</v>
      </c>
      <c r="F625" s="266">
        <v>4605</v>
      </c>
      <c r="G625" s="266">
        <v>208</v>
      </c>
      <c r="H625" s="264">
        <v>6005</v>
      </c>
      <c r="I625" s="264">
        <v>5805</v>
      </c>
      <c r="J625" s="264">
        <v>200</v>
      </c>
      <c r="K625" s="264">
        <v>2796</v>
      </c>
      <c r="L625" s="264">
        <v>2508</v>
      </c>
      <c r="M625" s="264">
        <v>288</v>
      </c>
      <c r="N625" s="294">
        <v>0.93</v>
      </c>
      <c r="O625" s="266">
        <v>4813</v>
      </c>
      <c r="P625" s="266">
        <v>4605</v>
      </c>
      <c r="Q625" s="266">
        <v>208</v>
      </c>
      <c r="R625" s="267">
        <v>0.956783710783295</v>
      </c>
      <c r="S625" s="267">
        <v>0.956783710783295</v>
      </c>
      <c r="T625" s="267">
        <v>0.96669442131557</v>
      </c>
      <c r="U625" s="267">
        <v>0.896995708154506</v>
      </c>
      <c r="V625" s="295">
        <v>-0.0099107105322751</v>
      </c>
      <c r="W625" s="271">
        <v>30963</v>
      </c>
      <c r="X625" s="271">
        <v>29395</v>
      </c>
      <c r="Y625" s="271">
        <v>29566</v>
      </c>
      <c r="Z625" s="271">
        <v>28125</v>
      </c>
      <c r="AA625" s="268">
        <v>0.949358912250105</v>
      </c>
      <c r="AB625" s="268">
        <v>0.951261584252182</v>
      </c>
      <c r="AC625" s="295">
        <v>-0.00190267200207661</v>
      </c>
    </row>
    <row r="626" spans="1:29">
      <c r="A626" s="297" t="s">
        <v>721</v>
      </c>
      <c r="B626" s="298" t="s">
        <v>3341</v>
      </c>
      <c r="C626" s="293" t="s">
        <v>1075</v>
      </c>
      <c r="D626" s="298" t="s">
        <v>1076</v>
      </c>
      <c r="E626" s="263">
        <v>5730</v>
      </c>
      <c r="F626" s="266">
        <v>5562</v>
      </c>
      <c r="G626" s="266">
        <v>168</v>
      </c>
      <c r="H626" s="264">
        <v>7357</v>
      </c>
      <c r="I626" s="264">
        <v>7136</v>
      </c>
      <c r="J626" s="264">
        <v>221</v>
      </c>
      <c r="K626" s="264">
        <v>3869</v>
      </c>
      <c r="L626" s="264">
        <v>3729</v>
      </c>
      <c r="M626" s="264">
        <v>140</v>
      </c>
      <c r="N626" s="294">
        <v>0.93</v>
      </c>
      <c r="O626" s="266">
        <v>5730</v>
      </c>
      <c r="P626" s="266">
        <v>5562</v>
      </c>
      <c r="Q626" s="266">
        <v>168</v>
      </c>
      <c r="R626" s="267">
        <v>0.970680628272251</v>
      </c>
      <c r="S626" s="267">
        <v>0.970680628272251</v>
      </c>
      <c r="T626" s="267">
        <v>0.969960581758869</v>
      </c>
      <c r="U626" s="267">
        <v>0.963814939260791</v>
      </c>
      <c r="V626" s="295">
        <v>0.0007200465133822</v>
      </c>
      <c r="W626" s="271">
        <v>39249</v>
      </c>
      <c r="X626" s="271">
        <v>38065</v>
      </c>
      <c r="Y626" s="271">
        <v>37718</v>
      </c>
      <c r="Z626" s="271">
        <v>36773</v>
      </c>
      <c r="AA626" s="268">
        <v>0.969833626334429</v>
      </c>
      <c r="AB626" s="268">
        <v>0.974945649292115</v>
      </c>
      <c r="AC626" s="295">
        <v>-0.0051120229576862</v>
      </c>
    </row>
    <row r="627" spans="1:29">
      <c r="A627" s="297" t="s">
        <v>721</v>
      </c>
      <c r="B627" s="298" t="s">
        <v>3341</v>
      </c>
      <c r="C627" s="293" t="s">
        <v>1077</v>
      </c>
      <c r="D627" s="298" t="s">
        <v>1077</v>
      </c>
      <c r="E627" s="263">
        <v>3153</v>
      </c>
      <c r="F627" s="266">
        <v>3048</v>
      </c>
      <c r="G627" s="266">
        <v>105</v>
      </c>
      <c r="H627" s="264">
        <v>3945</v>
      </c>
      <c r="I627" s="264">
        <v>3742</v>
      </c>
      <c r="J627" s="264">
        <v>203</v>
      </c>
      <c r="K627" s="264">
        <v>1463</v>
      </c>
      <c r="L627" s="264">
        <v>1364</v>
      </c>
      <c r="M627" s="264">
        <v>99</v>
      </c>
      <c r="N627" s="294">
        <v>0.93</v>
      </c>
      <c r="O627" s="266">
        <v>3153</v>
      </c>
      <c r="P627" s="266">
        <v>3048</v>
      </c>
      <c r="Q627" s="266">
        <v>105</v>
      </c>
      <c r="R627" s="267">
        <v>0.966698382492864</v>
      </c>
      <c r="S627" s="267">
        <v>0.966698382492864</v>
      </c>
      <c r="T627" s="267">
        <v>0.948542458808619</v>
      </c>
      <c r="U627" s="267">
        <v>0.932330827067669</v>
      </c>
      <c r="V627" s="295">
        <v>0.0181559236842455</v>
      </c>
      <c r="W627" s="271">
        <v>20480</v>
      </c>
      <c r="X627" s="271">
        <v>19569</v>
      </c>
      <c r="Y627" s="271">
        <v>20152</v>
      </c>
      <c r="Z627" s="271">
        <v>19404</v>
      </c>
      <c r="AA627" s="268">
        <v>0.955517578125</v>
      </c>
      <c r="AB627" s="268">
        <v>0.962882096069869</v>
      </c>
      <c r="AC627" s="295">
        <v>-0.00736451794486892</v>
      </c>
    </row>
    <row r="628" spans="1:29">
      <c r="A628" s="297" t="s">
        <v>721</v>
      </c>
      <c r="B628" s="298" t="s">
        <v>3342</v>
      </c>
      <c r="C628" s="293" t="s">
        <v>1078</v>
      </c>
      <c r="D628" s="298" t="s">
        <v>1079</v>
      </c>
      <c r="E628" s="263">
        <v>5077</v>
      </c>
      <c r="F628" s="266">
        <v>4407</v>
      </c>
      <c r="G628" s="266">
        <v>670</v>
      </c>
      <c r="H628" s="264">
        <v>5924</v>
      </c>
      <c r="I628" s="264">
        <v>5441</v>
      </c>
      <c r="J628" s="264">
        <v>483</v>
      </c>
      <c r="K628" s="264">
        <v>5823</v>
      </c>
      <c r="L628" s="264">
        <v>5480</v>
      </c>
      <c r="M628" s="264">
        <v>343</v>
      </c>
      <c r="N628" s="294">
        <v>0.93</v>
      </c>
      <c r="O628" s="266">
        <v>5077</v>
      </c>
      <c r="P628" s="266">
        <v>4407</v>
      </c>
      <c r="Q628" s="266">
        <v>670</v>
      </c>
      <c r="R628" s="267">
        <v>0.868032302540871</v>
      </c>
      <c r="S628" s="267">
        <v>0.868032302540871</v>
      </c>
      <c r="T628" s="267">
        <v>0.918467251856854</v>
      </c>
      <c r="U628" s="267">
        <v>0.94109565516057</v>
      </c>
      <c r="V628" s="295">
        <v>-0.0504349493159829</v>
      </c>
      <c r="W628" s="271">
        <v>34163</v>
      </c>
      <c r="X628" s="271">
        <v>31663</v>
      </c>
      <c r="Y628" s="271">
        <v>31522</v>
      </c>
      <c r="Z628" s="271">
        <v>29855</v>
      </c>
      <c r="AA628" s="268">
        <v>0.92682141498112</v>
      </c>
      <c r="AB628" s="268">
        <v>0.947116299727175</v>
      </c>
      <c r="AC628" s="295">
        <v>-0.0202948847460548</v>
      </c>
    </row>
    <row r="629" spans="1:29">
      <c r="A629" s="297" t="s">
        <v>721</v>
      </c>
      <c r="B629" s="298" t="s">
        <v>3342</v>
      </c>
      <c r="C629" s="293" t="s">
        <v>1080</v>
      </c>
      <c r="D629" s="298" t="s">
        <v>1081</v>
      </c>
      <c r="E629" s="263">
        <v>6376</v>
      </c>
      <c r="F629" s="266">
        <v>6224</v>
      </c>
      <c r="G629" s="266">
        <v>152</v>
      </c>
      <c r="H629" s="264">
        <v>7250</v>
      </c>
      <c r="I629" s="264">
        <v>7070</v>
      </c>
      <c r="J629" s="264">
        <v>180</v>
      </c>
      <c r="K629" s="264">
        <v>7161</v>
      </c>
      <c r="L629" s="264">
        <v>6944</v>
      </c>
      <c r="M629" s="264">
        <v>217</v>
      </c>
      <c r="N629" s="294">
        <v>0.93</v>
      </c>
      <c r="O629" s="266">
        <v>6376</v>
      </c>
      <c r="P629" s="266">
        <v>6224</v>
      </c>
      <c r="Q629" s="266">
        <v>152</v>
      </c>
      <c r="R629" s="267">
        <v>0.976160602258469</v>
      </c>
      <c r="S629" s="267">
        <v>0.976160602258469</v>
      </c>
      <c r="T629" s="267">
        <v>0.975172413793103</v>
      </c>
      <c r="U629" s="267">
        <v>0.96969696969697</v>
      </c>
      <c r="V629" s="295">
        <v>0.000988188465365747</v>
      </c>
      <c r="W629" s="271">
        <v>43384</v>
      </c>
      <c r="X629" s="271">
        <v>42343</v>
      </c>
      <c r="Y629" s="271">
        <v>40021</v>
      </c>
      <c r="Z629" s="271">
        <v>39299</v>
      </c>
      <c r="AA629" s="268">
        <v>0.976004978794025</v>
      </c>
      <c r="AB629" s="268">
        <v>0.981959471277579</v>
      </c>
      <c r="AC629" s="295">
        <v>-0.00595449248355384</v>
      </c>
    </row>
    <row r="630" spans="1:29">
      <c r="A630" s="297" t="s">
        <v>721</v>
      </c>
      <c r="B630" s="298" t="s">
        <v>3328</v>
      </c>
      <c r="C630" s="293" t="s">
        <v>1082</v>
      </c>
      <c r="D630" s="298" t="s">
        <v>1083</v>
      </c>
      <c r="E630" s="263">
        <v>9799</v>
      </c>
      <c r="F630" s="266">
        <v>8678</v>
      </c>
      <c r="G630" s="266">
        <v>1121</v>
      </c>
      <c r="H630" s="264">
        <v>11483</v>
      </c>
      <c r="I630" s="264">
        <v>9802</v>
      </c>
      <c r="J630" s="264">
        <v>1681</v>
      </c>
      <c r="K630" s="264">
        <v>11148</v>
      </c>
      <c r="L630" s="264">
        <v>9508</v>
      </c>
      <c r="M630" s="264">
        <v>1640</v>
      </c>
      <c r="N630" s="294">
        <v>0.93</v>
      </c>
      <c r="O630" s="266">
        <v>9799</v>
      </c>
      <c r="P630" s="266">
        <v>8678</v>
      </c>
      <c r="Q630" s="266">
        <v>1121</v>
      </c>
      <c r="R630" s="267">
        <v>0.885600571486886</v>
      </c>
      <c r="S630" s="267">
        <v>0.885600571486886</v>
      </c>
      <c r="T630" s="267">
        <v>0.853609683880519</v>
      </c>
      <c r="U630" s="267">
        <v>0.852888410477216</v>
      </c>
      <c r="V630" s="295">
        <v>0.0319908876063674</v>
      </c>
      <c r="W630" s="271">
        <v>64566</v>
      </c>
      <c r="X630" s="271">
        <v>55006</v>
      </c>
      <c r="Y630" s="271">
        <v>58676</v>
      </c>
      <c r="Z630" s="271">
        <v>51106</v>
      </c>
      <c r="AA630" s="268">
        <v>0.851934454666543</v>
      </c>
      <c r="AB630" s="268">
        <v>0.870986433976413</v>
      </c>
      <c r="AC630" s="295">
        <v>-0.0190519793098701</v>
      </c>
    </row>
    <row r="631" spans="1:29">
      <c r="A631" s="297" t="s">
        <v>721</v>
      </c>
      <c r="B631" s="298" t="s">
        <v>3328</v>
      </c>
      <c r="C631" s="293" t="s">
        <v>1084</v>
      </c>
      <c r="D631" s="298" t="s">
        <v>1085</v>
      </c>
      <c r="E631" s="263">
        <v>0</v>
      </c>
      <c r="F631" s="266">
        <v>0</v>
      </c>
      <c r="G631" s="266">
        <v>0</v>
      </c>
      <c r="H631" s="264">
        <v>0</v>
      </c>
      <c r="I631" s="264">
        <v>0</v>
      </c>
      <c r="J631" s="264">
        <v>0</v>
      </c>
      <c r="K631" s="264">
        <v>0</v>
      </c>
      <c r="L631" s="264">
        <v>0</v>
      </c>
      <c r="M631" s="264">
        <v>0</v>
      </c>
      <c r="N631" s="294">
        <v>0.93</v>
      </c>
      <c r="O631" s="266">
        <v>0</v>
      </c>
      <c r="P631" s="266">
        <v>0</v>
      </c>
      <c r="Q631" s="266">
        <v>0</v>
      </c>
      <c r="R631" s="267">
        <v>0</v>
      </c>
      <c r="S631" s="267">
        <v>0</v>
      </c>
      <c r="T631" s="267">
        <v>0</v>
      </c>
      <c r="U631" s="267">
        <v>0</v>
      </c>
      <c r="V631" s="295">
        <v>0</v>
      </c>
      <c r="W631" s="271">
        <v>0</v>
      </c>
      <c r="X631" s="271">
        <v>0</v>
      </c>
      <c r="Y631" s="271">
        <v>0</v>
      </c>
      <c r="Z631" s="271">
        <v>0</v>
      </c>
      <c r="AA631" s="268">
        <v>0</v>
      </c>
      <c r="AB631" s="268">
        <v>0</v>
      </c>
      <c r="AC631" s="295">
        <v>0</v>
      </c>
    </row>
    <row r="632" spans="1:29">
      <c r="A632" s="297" t="s">
        <v>721</v>
      </c>
      <c r="B632" s="298" t="s">
        <v>3328</v>
      </c>
      <c r="C632" s="293" t="s">
        <v>1086</v>
      </c>
      <c r="D632" s="298" t="s">
        <v>1087</v>
      </c>
      <c r="E632" s="263">
        <v>10138</v>
      </c>
      <c r="F632" s="266">
        <v>9602</v>
      </c>
      <c r="G632" s="266">
        <v>536</v>
      </c>
      <c r="H632" s="264">
        <v>11279</v>
      </c>
      <c r="I632" s="264">
        <v>10214</v>
      </c>
      <c r="J632" s="264">
        <v>1065</v>
      </c>
      <c r="K632" s="264">
        <v>10813</v>
      </c>
      <c r="L632" s="264">
        <v>9951</v>
      </c>
      <c r="M632" s="264">
        <v>862</v>
      </c>
      <c r="N632" s="294">
        <v>0.93</v>
      </c>
      <c r="O632" s="266">
        <v>10138</v>
      </c>
      <c r="P632" s="266">
        <v>9602</v>
      </c>
      <c r="Q632" s="266">
        <v>536</v>
      </c>
      <c r="R632" s="267">
        <v>0.947129611363188</v>
      </c>
      <c r="S632" s="267">
        <v>0.947129611363188</v>
      </c>
      <c r="T632" s="267">
        <v>0.905576735526199</v>
      </c>
      <c r="U632" s="267">
        <v>0.920281143068529</v>
      </c>
      <c r="V632" s="295">
        <v>0.0415528758369889</v>
      </c>
      <c r="W632" s="271">
        <v>64901</v>
      </c>
      <c r="X632" s="271">
        <v>58991</v>
      </c>
      <c r="Y632" s="271">
        <v>61693</v>
      </c>
      <c r="Z632" s="271">
        <v>55106</v>
      </c>
      <c r="AA632" s="268">
        <v>0.908938228994931</v>
      </c>
      <c r="AB632" s="268">
        <v>0.893229377725188</v>
      </c>
      <c r="AC632" s="295">
        <v>0.0157088512697431</v>
      </c>
    </row>
    <row r="633" spans="1:29">
      <c r="A633" s="297" t="s">
        <v>721</v>
      </c>
      <c r="B633" s="298" t="s">
        <v>3342</v>
      </c>
      <c r="C633" s="293" t="s">
        <v>1088</v>
      </c>
      <c r="D633" s="298" t="s">
        <v>1088</v>
      </c>
      <c r="E633" s="263">
        <v>5978</v>
      </c>
      <c r="F633" s="266">
        <v>5422</v>
      </c>
      <c r="G633" s="266">
        <v>556</v>
      </c>
      <c r="H633" s="264">
        <v>7049</v>
      </c>
      <c r="I633" s="264">
        <v>6537</v>
      </c>
      <c r="J633" s="264">
        <v>512</v>
      </c>
      <c r="K633" s="264">
        <v>6059</v>
      </c>
      <c r="L633" s="264">
        <v>5860</v>
      </c>
      <c r="M633" s="264">
        <v>199</v>
      </c>
      <c r="N633" s="294">
        <v>0.93</v>
      </c>
      <c r="O633" s="266">
        <v>5978</v>
      </c>
      <c r="P633" s="266">
        <v>5422</v>
      </c>
      <c r="Q633" s="266">
        <v>556</v>
      </c>
      <c r="R633" s="267">
        <v>0.906992305118769</v>
      </c>
      <c r="S633" s="267">
        <v>0.906992305118769</v>
      </c>
      <c r="T633" s="267">
        <v>0.927365583770748</v>
      </c>
      <c r="U633" s="267">
        <v>0.967156296418551</v>
      </c>
      <c r="V633" s="295">
        <v>-0.0203732786519788</v>
      </c>
      <c r="W633" s="271">
        <v>40616</v>
      </c>
      <c r="X633" s="271">
        <v>38026</v>
      </c>
      <c r="Y633" s="271">
        <v>40000</v>
      </c>
      <c r="Z633" s="271">
        <v>37860</v>
      </c>
      <c r="AA633" s="268">
        <v>0.936232026787473</v>
      </c>
      <c r="AB633" s="268">
        <v>0.9465</v>
      </c>
      <c r="AC633" s="295">
        <v>-0.010267973212527</v>
      </c>
    </row>
    <row r="634" spans="1:29">
      <c r="A634" s="297" t="s">
        <v>721</v>
      </c>
      <c r="B634" s="298" t="s">
        <v>3342</v>
      </c>
      <c r="C634" s="293" t="s">
        <v>1089</v>
      </c>
      <c r="D634" s="298" t="s">
        <v>1090</v>
      </c>
      <c r="E634" s="263">
        <v>8769</v>
      </c>
      <c r="F634" s="266">
        <v>8521</v>
      </c>
      <c r="G634" s="266">
        <v>248</v>
      </c>
      <c r="H634" s="264">
        <v>9830</v>
      </c>
      <c r="I634" s="264">
        <v>9563</v>
      </c>
      <c r="J634" s="264">
        <v>267</v>
      </c>
      <c r="K634" s="264">
        <v>9588</v>
      </c>
      <c r="L634" s="264">
        <v>9326</v>
      </c>
      <c r="M634" s="264">
        <v>262</v>
      </c>
      <c r="N634" s="294">
        <v>0.93</v>
      </c>
      <c r="O634" s="266">
        <v>8769</v>
      </c>
      <c r="P634" s="266">
        <v>8521</v>
      </c>
      <c r="Q634" s="266">
        <v>248</v>
      </c>
      <c r="R634" s="267">
        <v>0.971718553997035</v>
      </c>
      <c r="S634" s="267">
        <v>0.971718553997035</v>
      </c>
      <c r="T634" s="267">
        <v>0.972838250254323</v>
      </c>
      <c r="U634" s="267">
        <v>0.9726741760534</v>
      </c>
      <c r="V634" s="295">
        <v>-0.00111969625728847</v>
      </c>
      <c r="W634" s="271">
        <v>57118</v>
      </c>
      <c r="X634" s="271">
        <v>55651</v>
      </c>
      <c r="Y634" s="271">
        <v>55303</v>
      </c>
      <c r="Z634" s="271">
        <v>54254</v>
      </c>
      <c r="AA634" s="268">
        <v>0.974316327602507</v>
      </c>
      <c r="AB634" s="268">
        <v>0.981031770428367</v>
      </c>
      <c r="AC634" s="295">
        <v>-0.00671544282586023</v>
      </c>
    </row>
    <row r="635" spans="1:29">
      <c r="A635" s="297" t="s">
        <v>721</v>
      </c>
      <c r="B635" s="298" t="s">
        <v>3342</v>
      </c>
      <c r="C635" s="293" t="s">
        <v>1091</v>
      </c>
      <c r="D635" s="298" t="s">
        <v>1092</v>
      </c>
      <c r="E635" s="263">
        <v>11555</v>
      </c>
      <c r="F635" s="266">
        <v>10730</v>
      </c>
      <c r="G635" s="266">
        <v>825</v>
      </c>
      <c r="H635" s="264">
        <v>12663</v>
      </c>
      <c r="I635" s="264">
        <v>11787</v>
      </c>
      <c r="J635" s="264">
        <v>876</v>
      </c>
      <c r="K635" s="264">
        <v>11689</v>
      </c>
      <c r="L635" s="264">
        <v>11004</v>
      </c>
      <c r="M635" s="264">
        <v>685</v>
      </c>
      <c r="N635" s="294">
        <v>0.93</v>
      </c>
      <c r="O635" s="266">
        <v>11555</v>
      </c>
      <c r="P635" s="266">
        <v>10730</v>
      </c>
      <c r="Q635" s="266">
        <v>825</v>
      </c>
      <c r="R635" s="267">
        <v>0.9286023366508</v>
      </c>
      <c r="S635" s="267">
        <v>0.9286023366508</v>
      </c>
      <c r="T635" s="267">
        <v>0.930822080075811</v>
      </c>
      <c r="U635" s="267">
        <v>0.941397895457267</v>
      </c>
      <c r="V635" s="295">
        <v>-0.00221974342501097</v>
      </c>
      <c r="W635" s="271">
        <v>75069</v>
      </c>
      <c r="X635" s="271">
        <v>70736</v>
      </c>
      <c r="Y635" s="271">
        <v>72972</v>
      </c>
      <c r="Z635" s="271">
        <v>69677</v>
      </c>
      <c r="AA635" s="268">
        <v>0.94227976927893</v>
      </c>
      <c r="AB635" s="268">
        <v>0.954845694238886</v>
      </c>
      <c r="AC635" s="295">
        <v>-0.012565924959956</v>
      </c>
    </row>
    <row r="636" spans="1:29">
      <c r="A636" s="297" t="s">
        <v>721</v>
      </c>
      <c r="B636" s="298" t="s">
        <v>3342</v>
      </c>
      <c r="C636" s="293" t="s">
        <v>1093</v>
      </c>
      <c r="D636" s="298" t="s">
        <v>1093</v>
      </c>
      <c r="E636" s="263">
        <v>3255</v>
      </c>
      <c r="F636" s="266">
        <v>2911</v>
      </c>
      <c r="G636" s="266">
        <v>344</v>
      </c>
      <c r="H636" s="264">
        <v>3398</v>
      </c>
      <c r="I636" s="264">
        <v>2981</v>
      </c>
      <c r="J636" s="264">
        <v>417</v>
      </c>
      <c r="K636" s="264">
        <v>2342</v>
      </c>
      <c r="L636" s="264">
        <v>2185</v>
      </c>
      <c r="M636" s="264">
        <v>157</v>
      </c>
      <c r="N636" s="294">
        <v>0.93</v>
      </c>
      <c r="O636" s="266">
        <v>3255</v>
      </c>
      <c r="P636" s="266">
        <v>2911</v>
      </c>
      <c r="Q636" s="266">
        <v>344</v>
      </c>
      <c r="R636" s="267">
        <v>0.89431643625192</v>
      </c>
      <c r="S636" s="267">
        <v>0.89431643625192</v>
      </c>
      <c r="T636" s="267">
        <v>0.877280753384344</v>
      </c>
      <c r="U636" s="267">
        <v>0.932963279248506</v>
      </c>
      <c r="V636" s="295">
        <v>0.0170356828675764</v>
      </c>
      <c r="W636" s="271">
        <v>18633</v>
      </c>
      <c r="X636" s="271">
        <v>17061</v>
      </c>
      <c r="Y636" s="271">
        <v>18555</v>
      </c>
      <c r="Z636" s="271">
        <v>17600</v>
      </c>
      <c r="AA636" s="268">
        <v>0.915633553373048</v>
      </c>
      <c r="AB636" s="268">
        <v>0.948531393155484</v>
      </c>
      <c r="AC636" s="295">
        <v>-0.0328978397824359</v>
      </c>
    </row>
    <row r="637" spans="1:29">
      <c r="A637" s="297" t="s">
        <v>721</v>
      </c>
      <c r="B637" s="298" t="s">
        <v>3342</v>
      </c>
      <c r="C637" s="293" t="s">
        <v>1094</v>
      </c>
      <c r="D637" s="298" t="s">
        <v>1095</v>
      </c>
      <c r="E637" s="263">
        <v>4684</v>
      </c>
      <c r="F637" s="266">
        <v>4398</v>
      </c>
      <c r="G637" s="266">
        <v>286</v>
      </c>
      <c r="H637" s="264">
        <v>5103</v>
      </c>
      <c r="I637" s="264">
        <v>4797</v>
      </c>
      <c r="J637" s="264">
        <v>306</v>
      </c>
      <c r="K637" s="264">
        <v>5018</v>
      </c>
      <c r="L637" s="264">
        <v>4600</v>
      </c>
      <c r="M637" s="264">
        <v>418</v>
      </c>
      <c r="N637" s="294">
        <v>0.93</v>
      </c>
      <c r="O637" s="266">
        <v>4684</v>
      </c>
      <c r="P637" s="266">
        <v>4398</v>
      </c>
      <c r="Q637" s="266">
        <v>286</v>
      </c>
      <c r="R637" s="267">
        <v>0.938941076003416</v>
      </c>
      <c r="S637" s="267">
        <v>0.938941076003416</v>
      </c>
      <c r="T637" s="267">
        <v>0.940035273368607</v>
      </c>
      <c r="U637" s="267">
        <v>0.91669988043045</v>
      </c>
      <c r="V637" s="295">
        <v>-0.00109419736519079</v>
      </c>
      <c r="W637" s="271">
        <v>31072</v>
      </c>
      <c r="X637" s="271">
        <v>28776</v>
      </c>
      <c r="Y637" s="271">
        <v>30739</v>
      </c>
      <c r="Z637" s="271">
        <v>28246</v>
      </c>
      <c r="AA637" s="268">
        <v>0.92610710607621</v>
      </c>
      <c r="AB637" s="268">
        <v>0.918897817105306</v>
      </c>
      <c r="AC637" s="295">
        <v>0.00720928897090412</v>
      </c>
    </row>
    <row r="638" spans="1:29">
      <c r="A638" s="297" t="s">
        <v>721</v>
      </c>
      <c r="B638" s="298" t="s">
        <v>3328</v>
      </c>
      <c r="C638" s="293" t="s">
        <v>1096</v>
      </c>
      <c r="D638" s="298" t="s">
        <v>1097</v>
      </c>
      <c r="E638" s="263">
        <v>6909</v>
      </c>
      <c r="F638" s="266">
        <v>6382</v>
      </c>
      <c r="G638" s="266">
        <v>527</v>
      </c>
      <c r="H638" s="264">
        <v>7861</v>
      </c>
      <c r="I638" s="264">
        <v>7277</v>
      </c>
      <c r="J638" s="264">
        <v>584</v>
      </c>
      <c r="K638" s="264">
        <v>7933</v>
      </c>
      <c r="L638" s="264">
        <v>7331</v>
      </c>
      <c r="M638" s="264">
        <v>602</v>
      </c>
      <c r="N638" s="294">
        <v>0.93</v>
      </c>
      <c r="O638" s="266">
        <v>6909</v>
      </c>
      <c r="P638" s="266">
        <v>6382</v>
      </c>
      <c r="Q638" s="266">
        <v>527</v>
      </c>
      <c r="R638" s="267">
        <v>0.923722680561586</v>
      </c>
      <c r="S638" s="267">
        <v>0.923722680561586</v>
      </c>
      <c r="T638" s="267">
        <v>0.925709197303142</v>
      </c>
      <c r="U638" s="267">
        <v>0.924114458590697</v>
      </c>
      <c r="V638" s="295">
        <v>-0.0019865167415557</v>
      </c>
      <c r="W638" s="271">
        <v>44795</v>
      </c>
      <c r="X638" s="271">
        <v>41430</v>
      </c>
      <c r="Y638" s="271">
        <v>40408</v>
      </c>
      <c r="Z638" s="271">
        <v>37675</v>
      </c>
      <c r="AA638" s="268">
        <v>0.924880008929568</v>
      </c>
      <c r="AB638" s="268">
        <v>0.932364878241932</v>
      </c>
      <c r="AC638" s="295">
        <v>-0.00748486931236425</v>
      </c>
    </row>
    <row r="639" spans="1:29">
      <c r="A639" s="297" t="s">
        <v>721</v>
      </c>
      <c r="B639" s="298" t="s">
        <v>3342</v>
      </c>
      <c r="C639" s="293" t="s">
        <v>1098</v>
      </c>
      <c r="D639" s="298" t="s">
        <v>1099</v>
      </c>
      <c r="E639" s="263">
        <v>5708</v>
      </c>
      <c r="F639" s="266">
        <v>5422</v>
      </c>
      <c r="G639" s="266">
        <v>286</v>
      </c>
      <c r="H639" s="264">
        <v>6299</v>
      </c>
      <c r="I639" s="264">
        <v>5936</v>
      </c>
      <c r="J639" s="264">
        <v>363</v>
      </c>
      <c r="K639" s="264">
        <v>6048</v>
      </c>
      <c r="L639" s="264">
        <v>5705</v>
      </c>
      <c r="M639" s="264">
        <v>343</v>
      </c>
      <c r="N639" s="294">
        <v>0.93</v>
      </c>
      <c r="O639" s="266">
        <v>5708</v>
      </c>
      <c r="P639" s="266">
        <v>5422</v>
      </c>
      <c r="Q639" s="266">
        <v>286</v>
      </c>
      <c r="R639" s="267">
        <v>0.94989488437281</v>
      </c>
      <c r="S639" s="267">
        <v>0.94989488437281</v>
      </c>
      <c r="T639" s="267">
        <v>0.94237180504842</v>
      </c>
      <c r="U639" s="267">
        <v>0.943287037037037</v>
      </c>
      <c r="V639" s="295">
        <v>0.00752307932438978</v>
      </c>
      <c r="W639" s="271">
        <v>36884</v>
      </c>
      <c r="X639" s="271">
        <v>34951</v>
      </c>
      <c r="Y639" s="271">
        <v>33909</v>
      </c>
      <c r="Z639" s="271">
        <v>32563</v>
      </c>
      <c r="AA639" s="268">
        <v>0.947592452011712</v>
      </c>
      <c r="AB639" s="268">
        <v>0.960305523607302</v>
      </c>
      <c r="AC639" s="295">
        <v>-0.0127130715955895</v>
      </c>
    </row>
    <row r="640" spans="1:29">
      <c r="A640" s="297" t="s">
        <v>721</v>
      </c>
      <c r="B640" s="298" t="s">
        <v>3328</v>
      </c>
      <c r="C640" s="293" t="s">
        <v>1100</v>
      </c>
      <c r="D640" s="298" t="s">
        <v>1101</v>
      </c>
      <c r="E640" s="263">
        <v>3884</v>
      </c>
      <c r="F640" s="266">
        <v>3558</v>
      </c>
      <c r="G640" s="266">
        <v>326</v>
      </c>
      <c r="H640" s="264">
        <v>4306</v>
      </c>
      <c r="I640" s="264">
        <v>3913</v>
      </c>
      <c r="J640" s="264">
        <v>393</v>
      </c>
      <c r="K640" s="264">
        <v>4500</v>
      </c>
      <c r="L640" s="264">
        <v>4120</v>
      </c>
      <c r="M640" s="264">
        <v>380</v>
      </c>
      <c r="N640" s="294">
        <v>0.93</v>
      </c>
      <c r="O640" s="266">
        <v>3884</v>
      </c>
      <c r="P640" s="266">
        <v>3558</v>
      </c>
      <c r="Q640" s="266">
        <v>326</v>
      </c>
      <c r="R640" s="267">
        <v>0.916065911431514</v>
      </c>
      <c r="S640" s="267">
        <v>0.916065911431514</v>
      </c>
      <c r="T640" s="267">
        <v>0.908732001857873</v>
      </c>
      <c r="U640" s="267">
        <v>0.915555555555556</v>
      </c>
      <c r="V640" s="295">
        <v>0.00733390957364122</v>
      </c>
      <c r="W640" s="271">
        <v>25739</v>
      </c>
      <c r="X640" s="271">
        <v>23062</v>
      </c>
      <c r="Y640" s="271">
        <v>22073</v>
      </c>
      <c r="Z640" s="271">
        <v>20077</v>
      </c>
      <c r="AA640" s="268">
        <v>0.895994405377054</v>
      </c>
      <c r="AB640" s="268">
        <v>0.909572781225932</v>
      </c>
      <c r="AC640" s="295">
        <v>-0.0135783758488778</v>
      </c>
    </row>
    <row r="641" spans="1:29">
      <c r="A641" s="297" t="s">
        <v>721</v>
      </c>
      <c r="B641" s="298" t="s">
        <v>3328</v>
      </c>
      <c r="C641" s="293" t="s">
        <v>1102</v>
      </c>
      <c r="D641" s="298" t="s">
        <v>1103</v>
      </c>
      <c r="E641" s="263">
        <v>6876</v>
      </c>
      <c r="F641" s="266">
        <v>6633</v>
      </c>
      <c r="G641" s="266">
        <v>243</v>
      </c>
      <c r="H641" s="264">
        <v>8151</v>
      </c>
      <c r="I641" s="264">
        <v>7773</v>
      </c>
      <c r="J641" s="264">
        <v>378</v>
      </c>
      <c r="K641" s="264">
        <v>8541</v>
      </c>
      <c r="L641" s="264">
        <v>8273</v>
      </c>
      <c r="M641" s="264">
        <v>268</v>
      </c>
      <c r="N641" s="294">
        <v>0.93</v>
      </c>
      <c r="O641" s="266">
        <v>6876</v>
      </c>
      <c r="P641" s="266">
        <v>6633</v>
      </c>
      <c r="Q641" s="266">
        <v>243</v>
      </c>
      <c r="R641" s="267">
        <v>0.964659685863874</v>
      </c>
      <c r="S641" s="267">
        <v>0.964659685863874</v>
      </c>
      <c r="T641" s="267">
        <v>0.953625322046375</v>
      </c>
      <c r="U641" s="267">
        <v>0.968621941224681</v>
      </c>
      <c r="V641" s="295">
        <v>0.0110343638174997</v>
      </c>
      <c r="W641" s="271">
        <v>47825</v>
      </c>
      <c r="X641" s="271">
        <v>45650</v>
      </c>
      <c r="Y641" s="271">
        <v>43205</v>
      </c>
      <c r="Z641" s="271">
        <v>41020</v>
      </c>
      <c r="AA641" s="268">
        <v>0.954521693674856</v>
      </c>
      <c r="AB641" s="268">
        <v>0.949427149635459</v>
      </c>
      <c r="AC641" s="295">
        <v>0.00509454403939746</v>
      </c>
    </row>
    <row r="642" spans="1:29">
      <c r="A642" s="297" t="s">
        <v>721</v>
      </c>
      <c r="B642" s="298" t="s">
        <v>3342</v>
      </c>
      <c r="C642" s="293" t="s">
        <v>1104</v>
      </c>
      <c r="D642" s="298" t="s">
        <v>1105</v>
      </c>
      <c r="E642" s="263">
        <v>8033</v>
      </c>
      <c r="F642" s="266">
        <v>7355</v>
      </c>
      <c r="G642" s="266">
        <v>678</v>
      </c>
      <c r="H642" s="264">
        <v>9492</v>
      </c>
      <c r="I642" s="264">
        <v>8829</v>
      </c>
      <c r="J642" s="264">
        <v>663</v>
      </c>
      <c r="K642" s="264">
        <v>8925</v>
      </c>
      <c r="L642" s="264">
        <v>8486</v>
      </c>
      <c r="M642" s="264">
        <v>439</v>
      </c>
      <c r="N642" s="294">
        <v>0.93</v>
      </c>
      <c r="O642" s="266">
        <v>8033</v>
      </c>
      <c r="P642" s="266">
        <v>7355</v>
      </c>
      <c r="Q642" s="266">
        <v>678</v>
      </c>
      <c r="R642" s="267">
        <v>0.9155981575999</v>
      </c>
      <c r="S642" s="267">
        <v>0.9155981575999</v>
      </c>
      <c r="T642" s="267">
        <v>0.930151706700379</v>
      </c>
      <c r="U642" s="267">
        <v>0.950812324929972</v>
      </c>
      <c r="V642" s="295">
        <v>-0.0145535491004789</v>
      </c>
      <c r="W642" s="271">
        <v>55083</v>
      </c>
      <c r="X642" s="271">
        <v>51827</v>
      </c>
      <c r="Y642" s="271">
        <v>52809</v>
      </c>
      <c r="Z642" s="271">
        <v>50655</v>
      </c>
      <c r="AA642" s="268">
        <v>0.940889203565528</v>
      </c>
      <c r="AB642" s="268">
        <v>0.959211498040107</v>
      </c>
      <c r="AC642" s="295">
        <v>-0.0183222944745783</v>
      </c>
    </row>
    <row r="643" spans="1:29">
      <c r="A643" s="297" t="s">
        <v>721</v>
      </c>
      <c r="B643" s="298" t="s">
        <v>3343</v>
      </c>
      <c r="C643" s="293" t="s">
        <v>1106</v>
      </c>
      <c r="D643" s="298" t="s">
        <v>1107</v>
      </c>
      <c r="E643" s="263">
        <v>7069</v>
      </c>
      <c r="F643" s="266">
        <v>6852</v>
      </c>
      <c r="G643" s="266">
        <v>217</v>
      </c>
      <c r="H643" s="264">
        <v>9761</v>
      </c>
      <c r="I643" s="264">
        <v>9482</v>
      </c>
      <c r="J643" s="264">
        <v>279</v>
      </c>
      <c r="K643" s="264">
        <v>4730</v>
      </c>
      <c r="L643" s="264">
        <v>4591</v>
      </c>
      <c r="M643" s="264">
        <v>139</v>
      </c>
      <c r="N643" s="294">
        <v>0.93</v>
      </c>
      <c r="O643" s="266">
        <v>7069</v>
      </c>
      <c r="P643" s="266">
        <v>6852</v>
      </c>
      <c r="Q643" s="266">
        <v>217</v>
      </c>
      <c r="R643" s="267">
        <v>0.96930258876786</v>
      </c>
      <c r="S643" s="267">
        <v>0.96930258876786</v>
      </c>
      <c r="T643" s="267">
        <v>0.971416863026329</v>
      </c>
      <c r="U643" s="267">
        <v>0.97061310782241</v>
      </c>
      <c r="V643" s="295">
        <v>-0.00211427425846955</v>
      </c>
      <c r="W643" s="271">
        <v>47502</v>
      </c>
      <c r="X643" s="271">
        <v>46002</v>
      </c>
      <c r="Y643" s="271">
        <v>47080</v>
      </c>
      <c r="Z643" s="271">
        <v>45780</v>
      </c>
      <c r="AA643" s="268">
        <v>0.968422382215486</v>
      </c>
      <c r="AB643" s="268">
        <v>0.972387425658454</v>
      </c>
      <c r="AC643" s="295">
        <v>-0.003965043442968</v>
      </c>
    </row>
    <row r="644" spans="1:29">
      <c r="A644" s="297" t="s">
        <v>721</v>
      </c>
      <c r="B644" s="298" t="s">
        <v>3343</v>
      </c>
      <c r="C644" s="293" t="s">
        <v>1108</v>
      </c>
      <c r="D644" s="298" t="s">
        <v>1109</v>
      </c>
      <c r="E644" s="263">
        <v>5226</v>
      </c>
      <c r="F644" s="266">
        <v>5106</v>
      </c>
      <c r="G644" s="266">
        <v>120</v>
      </c>
      <c r="H644" s="264">
        <v>7438</v>
      </c>
      <c r="I644" s="264">
        <v>7300</v>
      </c>
      <c r="J644" s="264">
        <v>138</v>
      </c>
      <c r="K644" s="264">
        <v>3521</v>
      </c>
      <c r="L644" s="264">
        <v>3446</v>
      </c>
      <c r="M644" s="264">
        <v>75</v>
      </c>
      <c r="N644" s="294">
        <v>0.93</v>
      </c>
      <c r="O644" s="266">
        <v>5226</v>
      </c>
      <c r="P644" s="266">
        <v>5106</v>
      </c>
      <c r="Q644" s="266">
        <v>120</v>
      </c>
      <c r="R644" s="267">
        <v>0.977037887485649</v>
      </c>
      <c r="S644" s="267">
        <v>0.977037887485649</v>
      </c>
      <c r="T644" s="267">
        <v>0.981446625436945</v>
      </c>
      <c r="U644" s="267">
        <v>0.978699233172394</v>
      </c>
      <c r="V644" s="295">
        <v>-0.0044087379512967</v>
      </c>
      <c r="W644" s="271">
        <v>36804</v>
      </c>
      <c r="X644" s="271">
        <v>36117</v>
      </c>
      <c r="Y644" s="271">
        <v>36826</v>
      </c>
      <c r="Z644" s="271">
        <v>36166</v>
      </c>
      <c r="AA644" s="268">
        <v>0.981333550701011</v>
      </c>
      <c r="AB644" s="268">
        <v>0.982077879758866</v>
      </c>
      <c r="AC644" s="295">
        <v>-0.000744329057855264</v>
      </c>
    </row>
    <row r="645" spans="1:29">
      <c r="A645" s="297" t="s">
        <v>721</v>
      </c>
      <c r="B645" s="298" t="s">
        <v>3343</v>
      </c>
      <c r="C645" s="293" t="s">
        <v>1110</v>
      </c>
      <c r="D645" s="298" t="s">
        <v>1111</v>
      </c>
      <c r="E645" s="263">
        <v>4473</v>
      </c>
      <c r="F645" s="266">
        <v>4320</v>
      </c>
      <c r="G645" s="266">
        <v>153</v>
      </c>
      <c r="H645" s="264">
        <v>5618</v>
      </c>
      <c r="I645" s="264">
        <v>5414</v>
      </c>
      <c r="J645" s="264">
        <v>204</v>
      </c>
      <c r="K645" s="264">
        <v>2787</v>
      </c>
      <c r="L645" s="264">
        <v>2644</v>
      </c>
      <c r="M645" s="264">
        <v>143</v>
      </c>
      <c r="N645" s="294">
        <v>0.93</v>
      </c>
      <c r="O645" s="266">
        <v>4473</v>
      </c>
      <c r="P645" s="266">
        <v>4320</v>
      </c>
      <c r="Q645" s="266">
        <v>153</v>
      </c>
      <c r="R645" s="267">
        <v>0.96579476861167</v>
      </c>
      <c r="S645" s="267">
        <v>0.96579476861167</v>
      </c>
      <c r="T645" s="267">
        <v>0.963688145247419</v>
      </c>
      <c r="U645" s="267">
        <v>0.948690348044492</v>
      </c>
      <c r="V645" s="295">
        <v>0.00210662336425105</v>
      </c>
      <c r="W645" s="271">
        <v>27965</v>
      </c>
      <c r="X645" s="271">
        <v>26826</v>
      </c>
      <c r="Y645" s="271">
        <v>27776</v>
      </c>
      <c r="Z645" s="271">
        <v>26514</v>
      </c>
      <c r="AA645" s="268">
        <v>0.959270516717325</v>
      </c>
      <c r="AB645" s="268">
        <v>0.954565092165899</v>
      </c>
      <c r="AC645" s="295">
        <v>0.00470542455142664</v>
      </c>
    </row>
    <row r="646" spans="1:29">
      <c r="A646" s="297" t="s">
        <v>721</v>
      </c>
      <c r="B646" s="298" t="s">
        <v>3343</v>
      </c>
      <c r="C646" s="293" t="s">
        <v>1112</v>
      </c>
      <c r="D646" s="298" t="s">
        <v>1112</v>
      </c>
      <c r="E646" s="263">
        <v>3570</v>
      </c>
      <c r="F646" s="266">
        <v>3459</v>
      </c>
      <c r="G646" s="266">
        <v>111</v>
      </c>
      <c r="H646" s="264">
        <v>5488</v>
      </c>
      <c r="I646" s="264">
        <v>5373</v>
      </c>
      <c r="J646" s="264">
        <v>115</v>
      </c>
      <c r="K646" s="264">
        <v>2826</v>
      </c>
      <c r="L646" s="264">
        <v>2733</v>
      </c>
      <c r="M646" s="264">
        <v>93</v>
      </c>
      <c r="N646" s="294">
        <v>0.93</v>
      </c>
      <c r="O646" s="266">
        <v>3570</v>
      </c>
      <c r="P646" s="266">
        <v>3459</v>
      </c>
      <c r="Q646" s="266">
        <v>111</v>
      </c>
      <c r="R646" s="267">
        <v>0.96890756302521</v>
      </c>
      <c r="S646" s="267">
        <v>0.96890756302521</v>
      </c>
      <c r="T646" s="267">
        <v>0.979045189504373</v>
      </c>
      <c r="U646" s="267">
        <v>0.967091295116773</v>
      </c>
      <c r="V646" s="295">
        <v>-0.0101376264791631</v>
      </c>
      <c r="W646" s="271">
        <v>26104</v>
      </c>
      <c r="X646" s="271">
        <v>25403</v>
      </c>
      <c r="Y646" s="271">
        <v>23615</v>
      </c>
      <c r="Z646" s="271">
        <v>22785</v>
      </c>
      <c r="AA646" s="268">
        <v>0.973145878026356</v>
      </c>
      <c r="AB646" s="268">
        <v>0.96485284776625</v>
      </c>
      <c r="AC646" s="295">
        <v>0.00829303026010586</v>
      </c>
    </row>
    <row r="647" spans="1:29">
      <c r="A647" s="297" t="s">
        <v>721</v>
      </c>
      <c r="B647" s="298" t="s">
        <v>3343</v>
      </c>
      <c r="C647" s="293" t="s">
        <v>1113</v>
      </c>
      <c r="D647" s="298" t="s">
        <v>1113</v>
      </c>
      <c r="E647" s="263">
        <v>2717</v>
      </c>
      <c r="F647" s="266">
        <v>2570</v>
      </c>
      <c r="G647" s="266">
        <v>147</v>
      </c>
      <c r="H647" s="264">
        <v>3434</v>
      </c>
      <c r="I647" s="264">
        <v>3339</v>
      </c>
      <c r="J647" s="264">
        <v>95</v>
      </c>
      <c r="K647" s="264">
        <v>1126</v>
      </c>
      <c r="L647" s="264">
        <v>1065</v>
      </c>
      <c r="M647" s="264">
        <v>61</v>
      </c>
      <c r="N647" s="294">
        <v>0.93</v>
      </c>
      <c r="O647" s="266">
        <v>2717</v>
      </c>
      <c r="P647" s="266">
        <v>2570</v>
      </c>
      <c r="Q647" s="266">
        <v>147</v>
      </c>
      <c r="R647" s="267">
        <v>0.945896209054104</v>
      </c>
      <c r="S647" s="267">
        <v>0.945896209054104</v>
      </c>
      <c r="T647" s="267">
        <v>0.972335468841002</v>
      </c>
      <c r="U647" s="267">
        <v>0.94582593250444</v>
      </c>
      <c r="V647" s="295">
        <v>-0.026439259786898</v>
      </c>
      <c r="W647" s="271">
        <v>16763</v>
      </c>
      <c r="X647" s="271">
        <v>15861</v>
      </c>
      <c r="Y647" s="271">
        <v>16885</v>
      </c>
      <c r="Z647" s="271">
        <v>15928</v>
      </c>
      <c r="AA647" s="268">
        <v>0.946191015927937</v>
      </c>
      <c r="AB647" s="268">
        <v>0.943322475570033</v>
      </c>
      <c r="AC647" s="295">
        <v>0.00286854035790396</v>
      </c>
    </row>
    <row r="648" spans="1:29">
      <c r="A648" s="297" t="s">
        <v>721</v>
      </c>
      <c r="B648" s="298" t="s">
        <v>3343</v>
      </c>
      <c r="C648" s="293" t="s">
        <v>1114</v>
      </c>
      <c r="D648" s="298" t="s">
        <v>1115</v>
      </c>
      <c r="E648" s="263">
        <v>7177</v>
      </c>
      <c r="F648" s="266">
        <v>6783</v>
      </c>
      <c r="G648" s="266">
        <v>394</v>
      </c>
      <c r="H648" s="264">
        <v>10121</v>
      </c>
      <c r="I648" s="264">
        <v>9559</v>
      </c>
      <c r="J648" s="264">
        <v>562</v>
      </c>
      <c r="K648" s="264">
        <v>3869</v>
      </c>
      <c r="L648" s="264">
        <v>3682</v>
      </c>
      <c r="M648" s="264">
        <v>187</v>
      </c>
      <c r="N648" s="294">
        <v>0.93</v>
      </c>
      <c r="O648" s="266">
        <v>7177</v>
      </c>
      <c r="P648" s="266">
        <v>6783</v>
      </c>
      <c r="Q648" s="266">
        <v>394</v>
      </c>
      <c r="R648" s="267">
        <v>0.945102410477916</v>
      </c>
      <c r="S648" s="267">
        <v>0.945102410477916</v>
      </c>
      <c r="T648" s="267">
        <v>0.944471890129434</v>
      </c>
      <c r="U648" s="267">
        <v>0.951667097441199</v>
      </c>
      <c r="V648" s="295">
        <v>0.000630520348481656</v>
      </c>
      <c r="W648" s="271">
        <v>49232</v>
      </c>
      <c r="X648" s="271">
        <v>46834</v>
      </c>
      <c r="Y648" s="271">
        <v>47367</v>
      </c>
      <c r="Z648" s="271">
        <v>45380</v>
      </c>
      <c r="AA648" s="268">
        <v>0.951291842703932</v>
      </c>
      <c r="AB648" s="268">
        <v>0.958050963751135</v>
      </c>
      <c r="AC648" s="295">
        <v>-0.00675912104720233</v>
      </c>
    </row>
    <row r="649" spans="1:29">
      <c r="A649" s="297" t="s">
        <v>721</v>
      </c>
      <c r="B649" s="298" t="s">
        <v>3343</v>
      </c>
      <c r="C649" s="293" t="s">
        <v>1116</v>
      </c>
      <c r="D649" s="298" t="s">
        <v>1116</v>
      </c>
      <c r="E649" s="263">
        <v>1904</v>
      </c>
      <c r="F649" s="266">
        <v>1825</v>
      </c>
      <c r="G649" s="266">
        <v>79</v>
      </c>
      <c r="H649" s="264">
        <v>2482</v>
      </c>
      <c r="I649" s="264">
        <v>2391</v>
      </c>
      <c r="J649" s="264">
        <v>91</v>
      </c>
      <c r="K649" s="264">
        <v>1285</v>
      </c>
      <c r="L649" s="264">
        <v>1243</v>
      </c>
      <c r="M649" s="264">
        <v>42</v>
      </c>
      <c r="N649" s="294">
        <v>0.93</v>
      </c>
      <c r="O649" s="266">
        <v>1904</v>
      </c>
      <c r="P649" s="266">
        <v>1825</v>
      </c>
      <c r="Q649" s="266">
        <v>79</v>
      </c>
      <c r="R649" s="267">
        <v>0.958508403361345</v>
      </c>
      <c r="S649" s="267">
        <v>0.958508403361345</v>
      </c>
      <c r="T649" s="267">
        <v>0.963336019339243</v>
      </c>
      <c r="U649" s="267">
        <v>0.967315175097276</v>
      </c>
      <c r="V649" s="295">
        <v>-0.00482761597789794</v>
      </c>
      <c r="W649" s="271">
        <v>12579</v>
      </c>
      <c r="X649" s="271">
        <v>12183</v>
      </c>
      <c r="Y649" s="271">
        <v>12475</v>
      </c>
      <c r="Z649" s="271">
        <v>12112</v>
      </c>
      <c r="AA649" s="268">
        <v>0.968518960171715</v>
      </c>
      <c r="AB649" s="268">
        <v>0.970901803607214</v>
      </c>
      <c r="AC649" s="295">
        <v>-0.00238284343549966</v>
      </c>
    </row>
    <row r="650" spans="1:29">
      <c r="A650" s="297" t="s">
        <v>721</v>
      </c>
      <c r="B650" s="298" t="s">
        <v>3343</v>
      </c>
      <c r="C650" s="293" t="s">
        <v>1117</v>
      </c>
      <c r="D650" s="298" t="s">
        <v>1118</v>
      </c>
      <c r="E650" s="263">
        <v>9110</v>
      </c>
      <c r="F650" s="266">
        <v>8709</v>
      </c>
      <c r="G650" s="266">
        <v>401</v>
      </c>
      <c r="H650" s="264">
        <v>12189</v>
      </c>
      <c r="I650" s="264">
        <v>11763</v>
      </c>
      <c r="J650" s="264">
        <v>426</v>
      </c>
      <c r="K650" s="264">
        <v>4490</v>
      </c>
      <c r="L650" s="264">
        <v>4290</v>
      </c>
      <c r="M650" s="264">
        <v>200</v>
      </c>
      <c r="N650" s="294">
        <v>0.93</v>
      </c>
      <c r="O650" s="266">
        <v>9110</v>
      </c>
      <c r="P650" s="266">
        <v>8709</v>
      </c>
      <c r="Q650" s="266">
        <v>401</v>
      </c>
      <c r="R650" s="267">
        <v>0.955982436882547</v>
      </c>
      <c r="S650" s="267">
        <v>0.955982436882547</v>
      </c>
      <c r="T650" s="267">
        <v>0.965050455328575</v>
      </c>
      <c r="U650" s="267">
        <v>0.955456570155902</v>
      </c>
      <c r="V650" s="295">
        <v>-0.00906801844602823</v>
      </c>
      <c r="W650" s="271">
        <v>62365</v>
      </c>
      <c r="X650" s="271">
        <v>60289</v>
      </c>
      <c r="Y650" s="271">
        <v>62386</v>
      </c>
      <c r="Z650" s="271">
        <v>61008</v>
      </c>
      <c r="AA650" s="268">
        <v>0.966712098131965</v>
      </c>
      <c r="AB650" s="268">
        <v>0.977911710960792</v>
      </c>
      <c r="AC650" s="295">
        <v>-0.0111996128288274</v>
      </c>
    </row>
    <row r="651" spans="1:29">
      <c r="A651" s="297" t="s">
        <v>721</v>
      </c>
      <c r="B651" s="298" t="s">
        <v>3344</v>
      </c>
      <c r="C651" s="293" t="s">
        <v>1119</v>
      </c>
      <c r="D651" s="298" t="s">
        <v>1119</v>
      </c>
      <c r="E651" s="263">
        <v>10362</v>
      </c>
      <c r="F651" s="266">
        <v>10049</v>
      </c>
      <c r="G651" s="266">
        <v>313</v>
      </c>
      <c r="H651" s="264">
        <v>10974</v>
      </c>
      <c r="I651" s="264">
        <v>10565</v>
      </c>
      <c r="J651" s="264">
        <v>409</v>
      </c>
      <c r="K651" s="264">
        <v>10513</v>
      </c>
      <c r="L651" s="264">
        <v>10149</v>
      </c>
      <c r="M651" s="264">
        <v>364</v>
      </c>
      <c r="N651" s="294">
        <v>0.93</v>
      </c>
      <c r="O651" s="266">
        <v>10362</v>
      </c>
      <c r="P651" s="266">
        <v>10049</v>
      </c>
      <c r="Q651" s="266">
        <v>313</v>
      </c>
      <c r="R651" s="267">
        <v>0.969793476162903</v>
      </c>
      <c r="S651" s="267">
        <v>0.969793476162903</v>
      </c>
      <c r="T651" s="267">
        <v>0.962730089301987</v>
      </c>
      <c r="U651" s="267">
        <v>0.965376200894131</v>
      </c>
      <c r="V651" s="295">
        <v>0.00706338686091634</v>
      </c>
      <c r="W651" s="271">
        <v>64384</v>
      </c>
      <c r="X651" s="271">
        <v>62452</v>
      </c>
      <c r="Y651" s="271">
        <v>63415</v>
      </c>
      <c r="Z651" s="271">
        <v>62203</v>
      </c>
      <c r="AA651" s="268">
        <v>0.96999254473161</v>
      </c>
      <c r="AB651" s="268">
        <v>0.98088780257037</v>
      </c>
      <c r="AC651" s="295">
        <v>-0.0108952578387594</v>
      </c>
    </row>
    <row r="652" spans="1:29">
      <c r="A652" s="297" t="s">
        <v>721</v>
      </c>
      <c r="B652" s="298" t="s">
        <v>3344</v>
      </c>
      <c r="C652" s="293" t="s">
        <v>1120</v>
      </c>
      <c r="D652" s="298" t="s">
        <v>1121</v>
      </c>
      <c r="E652" s="263">
        <v>5699</v>
      </c>
      <c r="F652" s="266">
        <v>5395</v>
      </c>
      <c r="G652" s="266">
        <v>304</v>
      </c>
      <c r="H652" s="264">
        <v>7012</v>
      </c>
      <c r="I652" s="264">
        <v>6625</v>
      </c>
      <c r="J652" s="264">
        <v>387</v>
      </c>
      <c r="K652" s="264">
        <v>7091</v>
      </c>
      <c r="L652" s="264">
        <v>6733</v>
      </c>
      <c r="M652" s="264">
        <v>358</v>
      </c>
      <c r="N652" s="294">
        <v>0.93</v>
      </c>
      <c r="O652" s="266">
        <v>5699</v>
      </c>
      <c r="P652" s="266">
        <v>5395</v>
      </c>
      <c r="Q652" s="266">
        <v>304</v>
      </c>
      <c r="R652" s="267">
        <v>0.946657308299702</v>
      </c>
      <c r="S652" s="267">
        <v>0.946657308299702</v>
      </c>
      <c r="T652" s="267">
        <v>0.944808899030234</v>
      </c>
      <c r="U652" s="267">
        <v>0.949513467776054</v>
      </c>
      <c r="V652" s="295">
        <v>0.00184840926946783</v>
      </c>
      <c r="W652" s="271">
        <v>40184</v>
      </c>
      <c r="X652" s="271">
        <v>37779</v>
      </c>
      <c r="Y652" s="271">
        <v>36532</v>
      </c>
      <c r="Z652" s="271">
        <v>35102</v>
      </c>
      <c r="AA652" s="268">
        <v>0.94015030858053</v>
      </c>
      <c r="AB652" s="268">
        <v>0.960856235629038</v>
      </c>
      <c r="AC652" s="295">
        <v>-0.0207059270485079</v>
      </c>
    </row>
    <row r="653" spans="1:29">
      <c r="A653" s="297" t="s">
        <v>721</v>
      </c>
      <c r="B653" s="298" t="s">
        <v>3344</v>
      </c>
      <c r="C653" s="293" t="s">
        <v>1122</v>
      </c>
      <c r="D653" s="298" t="s">
        <v>1123</v>
      </c>
      <c r="E653" s="263">
        <v>9756</v>
      </c>
      <c r="F653" s="266">
        <v>9221</v>
      </c>
      <c r="G653" s="266">
        <v>535</v>
      </c>
      <c r="H653" s="264">
        <v>10952</v>
      </c>
      <c r="I653" s="264">
        <v>10379</v>
      </c>
      <c r="J653" s="264">
        <v>573</v>
      </c>
      <c r="K653" s="264">
        <v>10842</v>
      </c>
      <c r="L653" s="264">
        <v>10260</v>
      </c>
      <c r="M653" s="264">
        <v>582</v>
      </c>
      <c r="N653" s="294">
        <v>0.93</v>
      </c>
      <c r="O653" s="266">
        <v>9756</v>
      </c>
      <c r="P653" s="266">
        <v>9221</v>
      </c>
      <c r="Q653" s="266">
        <v>535</v>
      </c>
      <c r="R653" s="267">
        <v>0.945161951619516</v>
      </c>
      <c r="S653" s="267">
        <v>0.945161951619516</v>
      </c>
      <c r="T653" s="267">
        <v>0.947680788897005</v>
      </c>
      <c r="U653" s="267">
        <v>0.946319867183177</v>
      </c>
      <c r="V653" s="295">
        <v>-0.00251883727748892</v>
      </c>
      <c r="W653" s="271">
        <v>64005</v>
      </c>
      <c r="X653" s="271">
        <v>60470</v>
      </c>
      <c r="Y653" s="271">
        <v>59059</v>
      </c>
      <c r="Z653" s="271">
        <v>56391</v>
      </c>
      <c r="AA653" s="268">
        <v>0.944769939848449</v>
      </c>
      <c r="AB653" s="268">
        <v>0.954824836180768</v>
      </c>
      <c r="AC653" s="295">
        <v>-0.010054896332319</v>
      </c>
    </row>
    <row r="654" spans="1:29">
      <c r="A654" s="297" t="s">
        <v>721</v>
      </c>
      <c r="B654" s="298" t="s">
        <v>3342</v>
      </c>
      <c r="C654" s="293" t="s">
        <v>1124</v>
      </c>
      <c r="D654" s="298" t="s">
        <v>1124</v>
      </c>
      <c r="E654" s="263">
        <v>3653</v>
      </c>
      <c r="F654" s="266">
        <v>3418</v>
      </c>
      <c r="G654" s="266">
        <v>235</v>
      </c>
      <c r="H654" s="264">
        <v>4579</v>
      </c>
      <c r="I654" s="264">
        <v>4358</v>
      </c>
      <c r="J654" s="264">
        <v>221</v>
      </c>
      <c r="K654" s="264">
        <v>4572</v>
      </c>
      <c r="L654" s="264">
        <v>4340</v>
      </c>
      <c r="M654" s="264">
        <v>232</v>
      </c>
      <c r="N654" s="294">
        <v>0.93</v>
      </c>
      <c r="O654" s="266">
        <v>3653</v>
      </c>
      <c r="P654" s="266">
        <v>3418</v>
      </c>
      <c r="Q654" s="266">
        <v>235</v>
      </c>
      <c r="R654" s="267">
        <v>0.935669312893512</v>
      </c>
      <c r="S654" s="267">
        <v>0.935669312893512</v>
      </c>
      <c r="T654" s="267">
        <v>0.95173618694038</v>
      </c>
      <c r="U654" s="267">
        <v>0.94925634295713</v>
      </c>
      <c r="V654" s="295">
        <v>-0.0160668740468678</v>
      </c>
      <c r="W654" s="271">
        <v>27500</v>
      </c>
      <c r="X654" s="271">
        <v>26074</v>
      </c>
      <c r="Y654" s="271">
        <v>26665</v>
      </c>
      <c r="Z654" s="271">
        <v>25460</v>
      </c>
      <c r="AA654" s="268">
        <v>0.948145454545455</v>
      </c>
      <c r="AB654" s="268">
        <v>0.954809675604725</v>
      </c>
      <c r="AC654" s="295">
        <v>-0.00666422105927078</v>
      </c>
    </row>
    <row r="655" spans="1:29">
      <c r="A655" s="297" t="s">
        <v>721</v>
      </c>
      <c r="B655" s="298" t="s">
        <v>3342</v>
      </c>
      <c r="C655" s="293" t="s">
        <v>1125</v>
      </c>
      <c r="D655" s="298" t="s">
        <v>1125</v>
      </c>
      <c r="E655" s="263">
        <v>4745</v>
      </c>
      <c r="F655" s="266">
        <v>4483</v>
      </c>
      <c r="G655" s="266">
        <v>262</v>
      </c>
      <c r="H655" s="264">
        <v>5986</v>
      </c>
      <c r="I655" s="264">
        <v>5695</v>
      </c>
      <c r="J655" s="264">
        <v>291</v>
      </c>
      <c r="K655" s="264">
        <v>5921</v>
      </c>
      <c r="L655" s="264">
        <v>5607</v>
      </c>
      <c r="M655" s="264">
        <v>314</v>
      </c>
      <c r="N655" s="294">
        <v>0.93</v>
      </c>
      <c r="O655" s="266">
        <v>4745</v>
      </c>
      <c r="P655" s="266">
        <v>4483</v>
      </c>
      <c r="Q655" s="266">
        <v>262</v>
      </c>
      <c r="R655" s="267">
        <v>0.944783983140148</v>
      </c>
      <c r="S655" s="267">
        <v>0.944783983140148</v>
      </c>
      <c r="T655" s="267">
        <v>0.951386568660207</v>
      </c>
      <c r="U655" s="267">
        <v>0.946968417497044</v>
      </c>
      <c r="V655" s="295">
        <v>-0.00660258552005955</v>
      </c>
      <c r="W655" s="271">
        <v>35108</v>
      </c>
      <c r="X655" s="271">
        <v>33278</v>
      </c>
      <c r="Y655" s="271">
        <v>33792</v>
      </c>
      <c r="Z655" s="271">
        <v>32188</v>
      </c>
      <c r="AA655" s="268">
        <v>0.947875128175914</v>
      </c>
      <c r="AB655" s="268">
        <v>0.952533143939394</v>
      </c>
      <c r="AC655" s="295">
        <v>-0.00465801576347957</v>
      </c>
    </row>
    <row r="656" spans="1:29">
      <c r="A656" s="297" t="s">
        <v>721</v>
      </c>
      <c r="B656" s="298" t="s">
        <v>3344</v>
      </c>
      <c r="C656" s="293" t="s">
        <v>1126</v>
      </c>
      <c r="D656" s="298" t="s">
        <v>1127</v>
      </c>
      <c r="E656" s="263">
        <v>6708</v>
      </c>
      <c r="F656" s="266">
        <v>6359</v>
      </c>
      <c r="G656" s="266">
        <v>349</v>
      </c>
      <c r="H656" s="264">
        <v>7721</v>
      </c>
      <c r="I656" s="264">
        <v>7225</v>
      </c>
      <c r="J656" s="264">
        <v>496</v>
      </c>
      <c r="K656" s="264">
        <v>7880</v>
      </c>
      <c r="L656" s="264">
        <v>7477</v>
      </c>
      <c r="M656" s="264">
        <v>403</v>
      </c>
      <c r="N656" s="294">
        <v>0.93</v>
      </c>
      <c r="O656" s="266">
        <v>6708</v>
      </c>
      <c r="P656" s="266">
        <v>6359</v>
      </c>
      <c r="Q656" s="266">
        <v>349</v>
      </c>
      <c r="R656" s="267">
        <v>0.947972570065593</v>
      </c>
      <c r="S656" s="267">
        <v>0.947972570065593</v>
      </c>
      <c r="T656" s="267">
        <v>0.93575961662997</v>
      </c>
      <c r="U656" s="267">
        <v>0.948857868020305</v>
      </c>
      <c r="V656" s="295">
        <v>0.0122129534356231</v>
      </c>
      <c r="W656" s="271">
        <v>44838</v>
      </c>
      <c r="X656" s="271">
        <v>42442</v>
      </c>
      <c r="Y656" s="271">
        <v>40959</v>
      </c>
      <c r="Z656" s="271">
        <v>39611</v>
      </c>
      <c r="AA656" s="268">
        <v>0.946563183014407</v>
      </c>
      <c r="AB656" s="268">
        <v>0.967089040259772</v>
      </c>
      <c r="AC656" s="295">
        <v>-0.0205258572453645</v>
      </c>
    </row>
    <row r="657" spans="1:29">
      <c r="A657" s="297" t="s">
        <v>721</v>
      </c>
      <c r="B657" s="298" t="s">
        <v>3344</v>
      </c>
      <c r="C657" s="293" t="s">
        <v>1128</v>
      </c>
      <c r="D657" s="298" t="s">
        <v>1129</v>
      </c>
      <c r="E657" s="263">
        <v>4557</v>
      </c>
      <c r="F657" s="266">
        <v>4417</v>
      </c>
      <c r="G657" s="266">
        <v>140</v>
      </c>
      <c r="H657" s="264">
        <v>5537</v>
      </c>
      <c r="I657" s="264">
        <v>5413</v>
      </c>
      <c r="J657" s="264">
        <v>124</v>
      </c>
      <c r="K657" s="264">
        <v>5459</v>
      </c>
      <c r="L657" s="264">
        <v>5384</v>
      </c>
      <c r="M657" s="264">
        <v>75</v>
      </c>
      <c r="N657" s="294">
        <v>0.93</v>
      </c>
      <c r="O657" s="266">
        <v>4557</v>
      </c>
      <c r="P657" s="266">
        <v>4417</v>
      </c>
      <c r="Q657" s="266">
        <v>140</v>
      </c>
      <c r="R657" s="267">
        <v>0.969278033794163</v>
      </c>
      <c r="S657" s="267">
        <v>0.969278033794163</v>
      </c>
      <c r="T657" s="267">
        <v>0.977605201372584</v>
      </c>
      <c r="U657" s="267">
        <v>0.986261220003664</v>
      </c>
      <c r="V657" s="295">
        <v>-0.00832716757842167</v>
      </c>
      <c r="W657" s="271">
        <v>32610</v>
      </c>
      <c r="X657" s="271">
        <v>31998</v>
      </c>
      <c r="Y657" s="271">
        <v>31051</v>
      </c>
      <c r="Z657" s="271">
        <v>30837</v>
      </c>
      <c r="AA657" s="268">
        <v>0.981232750689972</v>
      </c>
      <c r="AB657" s="268">
        <v>0.993108112460146</v>
      </c>
      <c r="AC657" s="295">
        <v>-0.0118753617701738</v>
      </c>
    </row>
    <row r="658" spans="1:29">
      <c r="A658" s="297" t="s">
        <v>721</v>
      </c>
      <c r="B658" s="298" t="s">
        <v>3344</v>
      </c>
      <c r="C658" s="293" t="s">
        <v>1130</v>
      </c>
      <c r="D658" s="298" t="s">
        <v>1130</v>
      </c>
      <c r="E658" s="263">
        <v>3600</v>
      </c>
      <c r="F658" s="266">
        <v>3496</v>
      </c>
      <c r="G658" s="266">
        <v>104</v>
      </c>
      <c r="H658" s="264">
        <v>3668</v>
      </c>
      <c r="I658" s="264">
        <v>3565</v>
      </c>
      <c r="J658" s="264">
        <v>103</v>
      </c>
      <c r="K658" s="264">
        <v>3670</v>
      </c>
      <c r="L658" s="264">
        <v>3602</v>
      </c>
      <c r="M658" s="264">
        <v>68</v>
      </c>
      <c r="N658" s="294">
        <v>0.93</v>
      </c>
      <c r="O658" s="266">
        <v>3600</v>
      </c>
      <c r="P658" s="266">
        <v>3496</v>
      </c>
      <c r="Q658" s="266">
        <v>104</v>
      </c>
      <c r="R658" s="267">
        <v>0.971111111111111</v>
      </c>
      <c r="S658" s="267">
        <v>0.971111111111111</v>
      </c>
      <c r="T658" s="267">
        <v>0.971919302071974</v>
      </c>
      <c r="U658" s="267">
        <v>0.981471389645777</v>
      </c>
      <c r="V658" s="295">
        <v>-0.000808190960862709</v>
      </c>
      <c r="W658" s="271">
        <v>22113</v>
      </c>
      <c r="X658" s="271">
        <v>21649</v>
      </c>
      <c r="Y658" s="271">
        <v>21017</v>
      </c>
      <c r="Z658" s="271">
        <v>20797</v>
      </c>
      <c r="AA658" s="268">
        <v>0.979016867905757</v>
      </c>
      <c r="AB658" s="268">
        <v>0.989532283389637</v>
      </c>
      <c r="AC658" s="295">
        <v>-0.0105154154838801</v>
      </c>
    </row>
    <row r="659" spans="1:29">
      <c r="A659" s="297" t="s">
        <v>721</v>
      </c>
      <c r="B659" s="298" t="s">
        <v>3342</v>
      </c>
      <c r="C659" s="293" t="s">
        <v>1131</v>
      </c>
      <c r="D659" s="298" t="s">
        <v>1132</v>
      </c>
      <c r="E659" s="263">
        <v>6294</v>
      </c>
      <c r="F659" s="266">
        <v>5855</v>
      </c>
      <c r="G659" s="266">
        <v>439</v>
      </c>
      <c r="H659" s="264">
        <v>8191</v>
      </c>
      <c r="I659" s="264">
        <v>7760</v>
      </c>
      <c r="J659" s="264">
        <v>431</v>
      </c>
      <c r="K659" s="264">
        <v>8051</v>
      </c>
      <c r="L659" s="264">
        <v>7376</v>
      </c>
      <c r="M659" s="264">
        <v>675</v>
      </c>
      <c r="N659" s="294">
        <v>0.93</v>
      </c>
      <c r="O659" s="266">
        <v>6294</v>
      </c>
      <c r="P659" s="266">
        <v>5855</v>
      </c>
      <c r="Q659" s="266">
        <v>439</v>
      </c>
      <c r="R659" s="267">
        <v>0.930251032729584</v>
      </c>
      <c r="S659" s="267">
        <v>0.930251032729584</v>
      </c>
      <c r="T659" s="267">
        <v>0.947381272127945</v>
      </c>
      <c r="U659" s="267">
        <v>0.916159483294001</v>
      </c>
      <c r="V659" s="295">
        <v>-0.0171302393983616</v>
      </c>
      <c r="W659" s="271">
        <v>48740</v>
      </c>
      <c r="X659" s="271">
        <v>45481</v>
      </c>
      <c r="Y659" s="271">
        <v>47707</v>
      </c>
      <c r="Z659" s="271">
        <v>44576</v>
      </c>
      <c r="AA659" s="268">
        <v>0.933135002051703</v>
      </c>
      <c r="AB659" s="268">
        <v>0.934370218206972</v>
      </c>
      <c r="AC659" s="295">
        <v>-0.00123521615526878</v>
      </c>
    </row>
    <row r="660" spans="1:29">
      <c r="A660" s="297" t="s">
        <v>721</v>
      </c>
      <c r="B660" s="298" t="s">
        <v>3344</v>
      </c>
      <c r="C660" s="293" t="s">
        <v>1133</v>
      </c>
      <c r="D660" s="298" t="s">
        <v>1134</v>
      </c>
      <c r="E660" s="263">
        <v>6898</v>
      </c>
      <c r="F660" s="266">
        <v>6567</v>
      </c>
      <c r="G660" s="266">
        <v>331</v>
      </c>
      <c r="H660" s="264">
        <v>8451</v>
      </c>
      <c r="I660" s="264">
        <v>7884</v>
      </c>
      <c r="J660" s="264">
        <v>567</v>
      </c>
      <c r="K660" s="264">
        <v>8975</v>
      </c>
      <c r="L660" s="264">
        <v>8353</v>
      </c>
      <c r="M660" s="264">
        <v>622</v>
      </c>
      <c r="N660" s="294">
        <v>0.93</v>
      </c>
      <c r="O660" s="266">
        <v>6898</v>
      </c>
      <c r="P660" s="266">
        <v>6567</v>
      </c>
      <c r="Q660" s="266">
        <v>331</v>
      </c>
      <c r="R660" s="267">
        <v>0.952015076833865</v>
      </c>
      <c r="S660" s="267">
        <v>0.952015076833865</v>
      </c>
      <c r="T660" s="267">
        <v>0.932907348242812</v>
      </c>
      <c r="U660" s="267">
        <v>0.930696378830084</v>
      </c>
      <c r="V660" s="295">
        <v>0.0191077285910534</v>
      </c>
      <c r="W660" s="271">
        <v>49951</v>
      </c>
      <c r="X660" s="271">
        <v>46322</v>
      </c>
      <c r="Y660" s="271">
        <v>44976</v>
      </c>
      <c r="Z660" s="271">
        <v>42423</v>
      </c>
      <c r="AA660" s="268">
        <v>0.927348801825789</v>
      </c>
      <c r="AB660" s="268">
        <v>0.943236392742796</v>
      </c>
      <c r="AC660" s="295">
        <v>-0.0158875909170069</v>
      </c>
    </row>
    <row r="661" spans="1:29">
      <c r="A661" s="297" t="s">
        <v>721</v>
      </c>
      <c r="B661" s="298" t="s">
        <v>3340</v>
      </c>
      <c r="C661" s="293" t="s">
        <v>1135</v>
      </c>
      <c r="D661" s="298" t="s">
        <v>1135</v>
      </c>
      <c r="E661" s="263">
        <v>3955</v>
      </c>
      <c r="F661" s="266">
        <v>3851</v>
      </c>
      <c r="G661" s="266">
        <v>104</v>
      </c>
      <c r="H661" s="264">
        <v>5642</v>
      </c>
      <c r="I661" s="264">
        <v>5478</v>
      </c>
      <c r="J661" s="264">
        <v>164</v>
      </c>
      <c r="K661" s="264">
        <v>2632</v>
      </c>
      <c r="L661" s="264">
        <v>2549</v>
      </c>
      <c r="M661" s="264">
        <v>83</v>
      </c>
      <c r="N661" s="294">
        <v>0.93</v>
      </c>
      <c r="O661" s="266">
        <v>3955</v>
      </c>
      <c r="P661" s="266">
        <v>3851</v>
      </c>
      <c r="Q661" s="266">
        <v>104</v>
      </c>
      <c r="R661" s="267">
        <v>0.97370417193426</v>
      </c>
      <c r="S661" s="267">
        <v>0.97370417193426</v>
      </c>
      <c r="T661" s="267">
        <v>0.970932293512939</v>
      </c>
      <c r="U661" s="267">
        <v>0.968465045592705</v>
      </c>
      <c r="V661" s="295">
        <v>0.00277187842132176</v>
      </c>
      <c r="W661" s="271">
        <v>26209</v>
      </c>
      <c r="X661" s="271">
        <v>25614</v>
      </c>
      <c r="Y661" s="271">
        <v>27440</v>
      </c>
      <c r="Z661" s="271">
        <v>26984</v>
      </c>
      <c r="AA661" s="268">
        <v>0.97729787477584</v>
      </c>
      <c r="AB661" s="268">
        <v>0.983381924198251</v>
      </c>
      <c r="AC661" s="295">
        <v>-0.00608404942241036</v>
      </c>
    </row>
    <row r="662" spans="1:29">
      <c r="A662" s="297" t="s">
        <v>721</v>
      </c>
      <c r="B662" s="298" t="s">
        <v>3340</v>
      </c>
      <c r="C662" s="293" t="s">
        <v>1136</v>
      </c>
      <c r="D662" s="298" t="s">
        <v>1136</v>
      </c>
      <c r="E662" s="263">
        <v>7156</v>
      </c>
      <c r="F662" s="266">
        <v>6950</v>
      </c>
      <c r="G662" s="266">
        <v>206</v>
      </c>
      <c r="H662" s="264">
        <v>10371</v>
      </c>
      <c r="I662" s="264">
        <v>9993</v>
      </c>
      <c r="J662" s="264">
        <v>378</v>
      </c>
      <c r="K662" s="264">
        <v>5197</v>
      </c>
      <c r="L662" s="264">
        <v>4985</v>
      </c>
      <c r="M662" s="264">
        <v>212</v>
      </c>
      <c r="N662" s="294">
        <v>0.93</v>
      </c>
      <c r="O662" s="266">
        <v>7156</v>
      </c>
      <c r="P662" s="266">
        <v>6950</v>
      </c>
      <c r="Q662" s="266">
        <v>206</v>
      </c>
      <c r="R662" s="267">
        <v>0.971212968138625</v>
      </c>
      <c r="S662" s="267">
        <v>0.971212968138625</v>
      </c>
      <c r="T662" s="267">
        <v>0.96355221290136</v>
      </c>
      <c r="U662" s="267">
        <v>0.959207234943236</v>
      </c>
      <c r="V662" s="295">
        <v>0.00766075523726539</v>
      </c>
      <c r="W662" s="271">
        <v>48936</v>
      </c>
      <c r="X662" s="271">
        <v>47403</v>
      </c>
      <c r="Y662" s="271">
        <v>52014</v>
      </c>
      <c r="Z662" s="271">
        <v>50369</v>
      </c>
      <c r="AA662" s="268">
        <v>0.968673369298676</v>
      </c>
      <c r="AB662" s="268">
        <v>0.968373899334794</v>
      </c>
      <c r="AC662" s="295">
        <v>0.000299469963881416</v>
      </c>
    </row>
    <row r="663" spans="1:29">
      <c r="A663" s="297" t="s">
        <v>721</v>
      </c>
      <c r="B663" s="298" t="s">
        <v>3340</v>
      </c>
      <c r="C663" s="293" t="s">
        <v>1137</v>
      </c>
      <c r="D663" s="298" t="s">
        <v>1137</v>
      </c>
      <c r="E663" s="263">
        <v>7356</v>
      </c>
      <c r="F663" s="266">
        <v>6566</v>
      </c>
      <c r="G663" s="266">
        <v>790</v>
      </c>
      <c r="H663" s="264">
        <v>10437</v>
      </c>
      <c r="I663" s="264">
        <v>9429</v>
      </c>
      <c r="J663" s="264">
        <v>1008</v>
      </c>
      <c r="K663" s="264">
        <v>5201</v>
      </c>
      <c r="L663" s="264">
        <v>4683</v>
      </c>
      <c r="M663" s="264">
        <v>518</v>
      </c>
      <c r="N663" s="294">
        <v>0.93</v>
      </c>
      <c r="O663" s="266">
        <v>7356</v>
      </c>
      <c r="P663" s="266">
        <v>6566</v>
      </c>
      <c r="Q663" s="266">
        <v>790</v>
      </c>
      <c r="R663" s="267">
        <v>0.892604676454595</v>
      </c>
      <c r="S663" s="267">
        <v>0.892604676454595</v>
      </c>
      <c r="T663" s="267">
        <v>0.903420523138833</v>
      </c>
      <c r="U663" s="267">
        <v>0.900403768506057</v>
      </c>
      <c r="V663" s="295">
        <v>-0.0108158466842382</v>
      </c>
      <c r="W663" s="271">
        <v>49022</v>
      </c>
      <c r="X663" s="271">
        <v>44047</v>
      </c>
      <c r="Y663" s="271">
        <v>47355</v>
      </c>
      <c r="Z663" s="271">
        <v>43566</v>
      </c>
      <c r="AA663" s="268">
        <v>0.898514952470319</v>
      </c>
      <c r="AB663" s="268">
        <v>0.919987329743427</v>
      </c>
      <c r="AC663" s="295">
        <v>-0.0214723772731079</v>
      </c>
    </row>
    <row r="664" spans="1:29">
      <c r="A664" s="297" t="s">
        <v>721</v>
      </c>
      <c r="B664" s="298" t="s">
        <v>3340</v>
      </c>
      <c r="C664" s="293" t="s">
        <v>1138</v>
      </c>
      <c r="D664" s="298" t="s">
        <v>1138</v>
      </c>
      <c r="E664" s="263">
        <v>5939</v>
      </c>
      <c r="F664" s="266">
        <v>5523</v>
      </c>
      <c r="G664" s="266">
        <v>416</v>
      </c>
      <c r="H664" s="264">
        <v>8440</v>
      </c>
      <c r="I664" s="264">
        <v>7874</v>
      </c>
      <c r="J664" s="264">
        <v>566</v>
      </c>
      <c r="K664" s="264">
        <v>4084</v>
      </c>
      <c r="L664" s="264">
        <v>3871</v>
      </c>
      <c r="M664" s="264">
        <v>213</v>
      </c>
      <c r="N664" s="294">
        <v>0.93</v>
      </c>
      <c r="O664" s="266">
        <v>5939</v>
      </c>
      <c r="P664" s="266">
        <v>5523</v>
      </c>
      <c r="Q664" s="266">
        <v>416</v>
      </c>
      <c r="R664" s="267">
        <v>0.929954537800977</v>
      </c>
      <c r="S664" s="267">
        <v>0.929954537800977</v>
      </c>
      <c r="T664" s="267">
        <v>0.932938388625592</v>
      </c>
      <c r="U664" s="267">
        <v>0.947845249755142</v>
      </c>
      <c r="V664" s="295">
        <v>-0.00298385082461583</v>
      </c>
      <c r="W664" s="271">
        <v>39383</v>
      </c>
      <c r="X664" s="271">
        <v>37145</v>
      </c>
      <c r="Y664" s="271">
        <v>38627</v>
      </c>
      <c r="Z664" s="271">
        <v>36874</v>
      </c>
      <c r="AA664" s="268">
        <v>0.943173450473555</v>
      </c>
      <c r="AB664" s="268">
        <v>0.954617236647941</v>
      </c>
      <c r="AC664" s="295">
        <v>-0.0114437861743859</v>
      </c>
    </row>
    <row r="665" spans="1:29">
      <c r="A665" s="297" t="s">
        <v>721</v>
      </c>
      <c r="B665" s="298" t="s">
        <v>3340</v>
      </c>
      <c r="C665" s="293" t="s">
        <v>1139</v>
      </c>
      <c r="D665" s="298" t="s">
        <v>1139</v>
      </c>
      <c r="E665" s="263">
        <v>8281</v>
      </c>
      <c r="F665" s="266">
        <v>8053</v>
      </c>
      <c r="G665" s="266">
        <v>228</v>
      </c>
      <c r="H665" s="264">
        <v>11158</v>
      </c>
      <c r="I665" s="264">
        <v>10856</v>
      </c>
      <c r="J665" s="264">
        <v>302</v>
      </c>
      <c r="K665" s="264">
        <v>5459</v>
      </c>
      <c r="L665" s="264">
        <v>5255</v>
      </c>
      <c r="M665" s="264">
        <v>204</v>
      </c>
      <c r="N665" s="294">
        <v>0.93</v>
      </c>
      <c r="O665" s="266">
        <v>8281</v>
      </c>
      <c r="P665" s="266">
        <v>8053</v>
      </c>
      <c r="Q665" s="266">
        <v>228</v>
      </c>
      <c r="R665" s="267">
        <v>0.972467093346214</v>
      </c>
      <c r="S665" s="267">
        <v>0.972467093346214</v>
      </c>
      <c r="T665" s="267">
        <v>0.972934217601721</v>
      </c>
      <c r="U665" s="267">
        <v>0.962630518409965</v>
      </c>
      <c r="V665" s="295">
        <v>-0.000467124255506546</v>
      </c>
      <c r="W665" s="271">
        <v>53222</v>
      </c>
      <c r="X665" s="271">
        <v>51661</v>
      </c>
      <c r="Y665" s="271">
        <v>53598</v>
      </c>
      <c r="Z665" s="271">
        <v>51944</v>
      </c>
      <c r="AA665" s="268">
        <v>0.97067002367442</v>
      </c>
      <c r="AB665" s="268">
        <v>0.969140639576104</v>
      </c>
      <c r="AC665" s="295">
        <v>0.00152938409831671</v>
      </c>
    </row>
    <row r="666" spans="1:29">
      <c r="A666" s="297" t="s">
        <v>721</v>
      </c>
      <c r="B666" s="298" t="s">
        <v>3340</v>
      </c>
      <c r="C666" s="293" t="s">
        <v>1140</v>
      </c>
      <c r="D666" s="298" t="s">
        <v>1140</v>
      </c>
      <c r="E666" s="263">
        <v>3530</v>
      </c>
      <c r="F666" s="266">
        <v>3436</v>
      </c>
      <c r="G666" s="266">
        <v>94</v>
      </c>
      <c r="H666" s="264">
        <v>5058</v>
      </c>
      <c r="I666" s="264">
        <v>4963</v>
      </c>
      <c r="J666" s="264">
        <v>95</v>
      </c>
      <c r="K666" s="264">
        <v>2234</v>
      </c>
      <c r="L666" s="264">
        <v>2179</v>
      </c>
      <c r="M666" s="264">
        <v>55</v>
      </c>
      <c r="N666" s="294">
        <v>0.93</v>
      </c>
      <c r="O666" s="266">
        <v>3530</v>
      </c>
      <c r="P666" s="266">
        <v>3436</v>
      </c>
      <c r="Q666" s="266">
        <v>94</v>
      </c>
      <c r="R666" s="267">
        <v>0.973371104815864</v>
      </c>
      <c r="S666" s="267">
        <v>0.973371104815864</v>
      </c>
      <c r="T666" s="267">
        <v>0.981217872676947</v>
      </c>
      <c r="U666" s="267">
        <v>0.97538048343778</v>
      </c>
      <c r="V666" s="295">
        <v>-0.0078467678610834</v>
      </c>
      <c r="W666" s="271">
        <v>23156</v>
      </c>
      <c r="X666" s="271">
        <v>22752</v>
      </c>
      <c r="Y666" s="271">
        <v>23103</v>
      </c>
      <c r="Z666" s="271">
        <v>22737</v>
      </c>
      <c r="AA666" s="268">
        <v>0.98255311798238</v>
      </c>
      <c r="AB666" s="268">
        <v>0.984157901571225</v>
      </c>
      <c r="AC666" s="295">
        <v>-0.00160478358884408</v>
      </c>
    </row>
    <row r="667" spans="1:29">
      <c r="A667" s="297" t="s">
        <v>721</v>
      </c>
      <c r="B667" s="298" t="s">
        <v>3340</v>
      </c>
      <c r="C667" s="293" t="s">
        <v>1141</v>
      </c>
      <c r="D667" s="298" t="s">
        <v>1141</v>
      </c>
      <c r="E667" s="263">
        <v>9004</v>
      </c>
      <c r="F667" s="266">
        <v>8600</v>
      </c>
      <c r="G667" s="266">
        <v>404</v>
      </c>
      <c r="H667" s="264">
        <v>12377</v>
      </c>
      <c r="I667" s="264">
        <v>11709</v>
      </c>
      <c r="J667" s="264">
        <v>668</v>
      </c>
      <c r="K667" s="264">
        <v>6216</v>
      </c>
      <c r="L667" s="264">
        <v>5967</v>
      </c>
      <c r="M667" s="264">
        <v>249</v>
      </c>
      <c r="N667" s="294">
        <v>0.93</v>
      </c>
      <c r="O667" s="266">
        <v>9004</v>
      </c>
      <c r="P667" s="266">
        <v>8600</v>
      </c>
      <c r="Q667" s="266">
        <v>404</v>
      </c>
      <c r="R667" s="267">
        <v>0.955131052865393</v>
      </c>
      <c r="S667" s="267">
        <v>0.955131052865393</v>
      </c>
      <c r="T667" s="267">
        <v>0.946028924618244</v>
      </c>
      <c r="U667" s="267">
        <v>0.959942084942085</v>
      </c>
      <c r="V667" s="295">
        <v>0.00910212824714962</v>
      </c>
      <c r="W667" s="271">
        <v>59276</v>
      </c>
      <c r="X667" s="271">
        <v>56492</v>
      </c>
      <c r="Y667" s="271">
        <v>61526</v>
      </c>
      <c r="Z667" s="271">
        <v>58943</v>
      </c>
      <c r="AA667" s="268">
        <v>0.953033268101761</v>
      </c>
      <c r="AB667" s="268">
        <v>0.95801774859409</v>
      </c>
      <c r="AC667" s="295">
        <v>-0.00498448049232902</v>
      </c>
    </row>
    <row r="668" spans="1:29">
      <c r="A668" s="297" t="s">
        <v>721</v>
      </c>
      <c r="B668" s="298" t="s">
        <v>3340</v>
      </c>
      <c r="C668" s="293" t="s">
        <v>1142</v>
      </c>
      <c r="D668" s="298" t="s">
        <v>1142</v>
      </c>
      <c r="E668" s="263">
        <v>4047</v>
      </c>
      <c r="F668" s="266">
        <v>3581</v>
      </c>
      <c r="G668" s="266">
        <v>466</v>
      </c>
      <c r="H668" s="264">
        <v>5680</v>
      </c>
      <c r="I668" s="264">
        <v>5006</v>
      </c>
      <c r="J668" s="264">
        <v>674</v>
      </c>
      <c r="K668" s="264">
        <v>2614</v>
      </c>
      <c r="L668" s="264">
        <v>2445</v>
      </c>
      <c r="M668" s="264">
        <v>169</v>
      </c>
      <c r="N668" s="294">
        <v>0.93</v>
      </c>
      <c r="O668" s="266">
        <v>4047</v>
      </c>
      <c r="P668" s="266">
        <v>3581</v>
      </c>
      <c r="Q668" s="266">
        <v>466</v>
      </c>
      <c r="R668" s="267">
        <v>0.884852977514208</v>
      </c>
      <c r="S668" s="267">
        <v>0.884852977514208</v>
      </c>
      <c r="T668" s="267">
        <v>0.881338028169014</v>
      </c>
      <c r="U668" s="267">
        <v>0.935348125478194</v>
      </c>
      <c r="V668" s="295">
        <v>0.00351494934519403</v>
      </c>
      <c r="W668" s="271">
        <v>26179</v>
      </c>
      <c r="X668" s="271">
        <v>24094</v>
      </c>
      <c r="Y668" s="271">
        <v>25005</v>
      </c>
      <c r="Z668" s="271">
        <v>22986</v>
      </c>
      <c r="AA668" s="268">
        <v>0.920356010542801</v>
      </c>
      <c r="AB668" s="268">
        <v>0.919256148770246</v>
      </c>
      <c r="AC668" s="295">
        <v>0.0010998617725555</v>
      </c>
    </row>
    <row r="669" spans="1:29">
      <c r="A669" s="297" t="s">
        <v>721</v>
      </c>
      <c r="B669" s="298" t="s">
        <v>3340</v>
      </c>
      <c r="C669" s="293" t="s">
        <v>1143</v>
      </c>
      <c r="D669" s="298" t="s">
        <v>1143</v>
      </c>
      <c r="E669" s="263">
        <v>8547</v>
      </c>
      <c r="F669" s="266">
        <v>8036</v>
      </c>
      <c r="G669" s="266">
        <v>511</v>
      </c>
      <c r="H669" s="264">
        <v>12828</v>
      </c>
      <c r="I669" s="264">
        <v>12290</v>
      </c>
      <c r="J669" s="264">
        <v>538</v>
      </c>
      <c r="K669" s="264">
        <v>6429</v>
      </c>
      <c r="L669" s="264">
        <v>6137</v>
      </c>
      <c r="M669" s="264">
        <v>292</v>
      </c>
      <c r="N669" s="294">
        <v>0.93</v>
      </c>
      <c r="O669" s="266">
        <v>8547</v>
      </c>
      <c r="P669" s="266">
        <v>8036</v>
      </c>
      <c r="Q669" s="266">
        <v>511</v>
      </c>
      <c r="R669" s="267">
        <v>0.94021294021294</v>
      </c>
      <c r="S669" s="267">
        <v>0.94021294021294</v>
      </c>
      <c r="T669" s="267">
        <v>0.958060492672279</v>
      </c>
      <c r="U669" s="267">
        <v>0.954580805724063</v>
      </c>
      <c r="V669" s="295">
        <v>-0.0178475524593392</v>
      </c>
      <c r="W669" s="271">
        <v>60635</v>
      </c>
      <c r="X669" s="271">
        <v>57053</v>
      </c>
      <c r="Y669" s="271">
        <v>60784</v>
      </c>
      <c r="Z669" s="271">
        <v>57477</v>
      </c>
      <c r="AA669" s="268">
        <v>0.940925208213078</v>
      </c>
      <c r="AB669" s="268">
        <v>0.945594235325086</v>
      </c>
      <c r="AC669" s="295">
        <v>-0.00466902711200734</v>
      </c>
    </row>
    <row r="670" spans="1:29">
      <c r="A670" s="297" t="s">
        <v>721</v>
      </c>
      <c r="B670" s="298" t="s">
        <v>3340</v>
      </c>
      <c r="C670" s="293" t="s">
        <v>1144</v>
      </c>
      <c r="D670" s="298" t="s">
        <v>1144</v>
      </c>
      <c r="E670" s="263">
        <v>9551</v>
      </c>
      <c r="F670" s="266">
        <v>8793</v>
      </c>
      <c r="G670" s="266">
        <v>758</v>
      </c>
      <c r="H670" s="264">
        <v>13389</v>
      </c>
      <c r="I670" s="264">
        <v>12233</v>
      </c>
      <c r="J670" s="264">
        <v>1156</v>
      </c>
      <c r="K670" s="264">
        <v>6590</v>
      </c>
      <c r="L670" s="264">
        <v>5987</v>
      </c>
      <c r="M670" s="264">
        <v>603</v>
      </c>
      <c r="N670" s="294">
        <v>0.93</v>
      </c>
      <c r="O670" s="266">
        <v>9551</v>
      </c>
      <c r="P670" s="266">
        <v>8793</v>
      </c>
      <c r="Q670" s="266">
        <v>758</v>
      </c>
      <c r="R670" s="267">
        <v>0.9206365825568</v>
      </c>
      <c r="S670" s="267">
        <v>0.9206365825568</v>
      </c>
      <c r="T670" s="267">
        <v>0.913660467547987</v>
      </c>
      <c r="U670" s="267">
        <v>0.908497723823976</v>
      </c>
      <c r="V670" s="295">
        <v>0.00697611500881323</v>
      </c>
      <c r="W670" s="271">
        <v>62561</v>
      </c>
      <c r="X670" s="271">
        <v>57434</v>
      </c>
      <c r="Y670" s="271">
        <v>60644</v>
      </c>
      <c r="Z670" s="271">
        <v>55889</v>
      </c>
      <c r="AA670" s="268">
        <v>0.918047985166478</v>
      </c>
      <c r="AB670" s="268">
        <v>0.921591583668623</v>
      </c>
      <c r="AC670" s="295">
        <v>-0.00354359850214592</v>
      </c>
    </row>
    <row r="671" spans="1:29">
      <c r="A671" s="297" t="s">
        <v>721</v>
      </c>
      <c r="B671" s="298" t="s">
        <v>3340</v>
      </c>
      <c r="C671" s="293" t="s">
        <v>1145</v>
      </c>
      <c r="D671" s="298" t="s">
        <v>1145</v>
      </c>
      <c r="E671" s="263">
        <v>7980</v>
      </c>
      <c r="F671" s="266">
        <v>7350</v>
      </c>
      <c r="G671" s="266">
        <v>630</v>
      </c>
      <c r="H671" s="264">
        <v>11179</v>
      </c>
      <c r="I671" s="264">
        <v>10255</v>
      </c>
      <c r="J671" s="264">
        <v>924</v>
      </c>
      <c r="K671" s="264">
        <v>5889</v>
      </c>
      <c r="L671" s="264">
        <v>5498</v>
      </c>
      <c r="M671" s="264">
        <v>391</v>
      </c>
      <c r="N671" s="294">
        <v>0.93</v>
      </c>
      <c r="O671" s="266">
        <v>7980</v>
      </c>
      <c r="P671" s="266">
        <v>7350</v>
      </c>
      <c r="Q671" s="266">
        <v>630</v>
      </c>
      <c r="R671" s="267">
        <v>0.921052631578947</v>
      </c>
      <c r="S671" s="267">
        <v>0.921052631578947</v>
      </c>
      <c r="T671" s="267">
        <v>0.917345021916093</v>
      </c>
      <c r="U671" s="267">
        <v>0.933605026320258</v>
      </c>
      <c r="V671" s="295">
        <v>0.00370760966285466</v>
      </c>
      <c r="W671" s="271">
        <v>52651</v>
      </c>
      <c r="X671" s="271">
        <v>48617</v>
      </c>
      <c r="Y671" s="271">
        <v>50435</v>
      </c>
      <c r="Z671" s="271">
        <v>46604</v>
      </c>
      <c r="AA671" s="268">
        <v>0.923382271941654</v>
      </c>
      <c r="AB671" s="268">
        <v>0.924040844651532</v>
      </c>
      <c r="AC671" s="295">
        <v>-0.000658572709878125</v>
      </c>
    </row>
    <row r="672" spans="1:29">
      <c r="A672" s="297" t="s">
        <v>721</v>
      </c>
      <c r="B672" s="298" t="s">
        <v>3340</v>
      </c>
      <c r="C672" s="293" t="s">
        <v>1146</v>
      </c>
      <c r="D672" s="298" t="s">
        <v>1146</v>
      </c>
      <c r="E672" s="263">
        <v>7216</v>
      </c>
      <c r="F672" s="266">
        <v>6772</v>
      </c>
      <c r="G672" s="266">
        <v>444</v>
      </c>
      <c r="H672" s="264">
        <v>9052</v>
      </c>
      <c r="I672" s="264">
        <v>8660</v>
      </c>
      <c r="J672" s="264">
        <v>392</v>
      </c>
      <c r="K672" s="264">
        <v>3095</v>
      </c>
      <c r="L672" s="264">
        <v>2845</v>
      </c>
      <c r="M672" s="264">
        <v>250</v>
      </c>
      <c r="N672" s="294">
        <v>0.93</v>
      </c>
      <c r="O672" s="266">
        <v>7216</v>
      </c>
      <c r="P672" s="266">
        <v>6772</v>
      </c>
      <c r="Q672" s="266">
        <v>444</v>
      </c>
      <c r="R672" s="267">
        <v>0.938470066518847</v>
      </c>
      <c r="S672" s="267">
        <v>0.938470066518847</v>
      </c>
      <c r="T672" s="267">
        <v>0.956694653115334</v>
      </c>
      <c r="U672" s="267">
        <v>0.919224555735057</v>
      </c>
      <c r="V672" s="295">
        <v>-0.0182245865964866</v>
      </c>
      <c r="W672" s="271">
        <v>44203</v>
      </c>
      <c r="X672" s="271">
        <v>41552</v>
      </c>
      <c r="Y672" s="271">
        <v>42958</v>
      </c>
      <c r="Z672" s="271">
        <v>38960</v>
      </c>
      <c r="AA672" s="268">
        <v>0.9400266950207</v>
      </c>
      <c r="AB672" s="268">
        <v>0.906932352530379</v>
      </c>
      <c r="AC672" s="295">
        <v>0.0330943424903214</v>
      </c>
    </row>
    <row r="673" spans="1:29">
      <c r="A673" s="297" t="s">
        <v>721</v>
      </c>
      <c r="B673" s="298" t="s">
        <v>3340</v>
      </c>
      <c r="C673" s="293" t="s">
        <v>1147</v>
      </c>
      <c r="D673" s="298" t="s">
        <v>1148</v>
      </c>
      <c r="E673" s="263">
        <v>8280</v>
      </c>
      <c r="F673" s="266">
        <v>6803</v>
      </c>
      <c r="G673" s="266">
        <v>1477</v>
      </c>
      <c r="H673" s="264">
        <v>9869</v>
      </c>
      <c r="I673" s="264">
        <v>8628</v>
      </c>
      <c r="J673" s="264">
        <v>1241</v>
      </c>
      <c r="K673" s="264">
        <v>4065</v>
      </c>
      <c r="L673" s="264">
        <v>3598</v>
      </c>
      <c r="M673" s="264">
        <v>467</v>
      </c>
      <c r="N673" s="294">
        <v>0.93</v>
      </c>
      <c r="O673" s="266">
        <v>8280</v>
      </c>
      <c r="P673" s="266">
        <v>6803</v>
      </c>
      <c r="Q673" s="266">
        <v>1477</v>
      </c>
      <c r="R673" s="267">
        <v>0.821618357487923</v>
      </c>
      <c r="S673" s="267">
        <v>0.821618357487923</v>
      </c>
      <c r="T673" s="267">
        <v>0.87425271050765</v>
      </c>
      <c r="U673" s="267">
        <v>0.885116851168512</v>
      </c>
      <c r="V673" s="295">
        <v>-0.0526343530197275</v>
      </c>
      <c r="W673" s="271">
        <v>52362</v>
      </c>
      <c r="X673" s="271">
        <v>46513</v>
      </c>
      <c r="Y673" s="271">
        <v>50413</v>
      </c>
      <c r="Z673" s="271">
        <v>45845</v>
      </c>
      <c r="AA673" s="268">
        <v>0.888296856498988</v>
      </c>
      <c r="AB673" s="268">
        <v>0.909388451391506</v>
      </c>
      <c r="AC673" s="295">
        <v>-0.0210915948925183</v>
      </c>
    </row>
    <row r="674" spans="1:29">
      <c r="A674" s="297" t="s">
        <v>721</v>
      </c>
      <c r="B674" s="298" t="s">
        <v>3340</v>
      </c>
      <c r="C674" s="293" t="s">
        <v>1149</v>
      </c>
      <c r="D674" s="298" t="s">
        <v>1149</v>
      </c>
      <c r="E674" s="263">
        <v>5154</v>
      </c>
      <c r="F674" s="266">
        <v>4925</v>
      </c>
      <c r="G674" s="266">
        <v>229</v>
      </c>
      <c r="H674" s="264">
        <v>7106</v>
      </c>
      <c r="I674" s="264">
        <v>6702</v>
      </c>
      <c r="J674" s="264">
        <v>404</v>
      </c>
      <c r="K674" s="264">
        <v>3446</v>
      </c>
      <c r="L674" s="264">
        <v>3247</v>
      </c>
      <c r="M674" s="264">
        <v>199</v>
      </c>
      <c r="N674" s="294">
        <v>0.93</v>
      </c>
      <c r="O674" s="266">
        <v>5154</v>
      </c>
      <c r="P674" s="266">
        <v>4925</v>
      </c>
      <c r="Q674" s="266">
        <v>229</v>
      </c>
      <c r="R674" s="267">
        <v>0.955568490492821</v>
      </c>
      <c r="S674" s="267">
        <v>0.955568490492821</v>
      </c>
      <c r="T674" s="267">
        <v>0.943146636645089</v>
      </c>
      <c r="U674" s="267">
        <v>0.942251886244922</v>
      </c>
      <c r="V674" s="295">
        <v>0.0124218538477324</v>
      </c>
      <c r="W674" s="271">
        <v>33441</v>
      </c>
      <c r="X674" s="271">
        <v>31831</v>
      </c>
      <c r="Y674" s="271">
        <v>31851</v>
      </c>
      <c r="Z674" s="271">
        <v>30445</v>
      </c>
      <c r="AA674" s="268">
        <v>0.951855506713316</v>
      </c>
      <c r="AB674" s="268">
        <v>0.955856958965182</v>
      </c>
      <c r="AC674" s="295">
        <v>-0.00400145225186566</v>
      </c>
    </row>
    <row r="675" spans="1:29">
      <c r="A675" s="297" t="s">
        <v>721</v>
      </c>
      <c r="B675" s="298" t="s">
        <v>3340</v>
      </c>
      <c r="C675" s="293" t="s">
        <v>1150</v>
      </c>
      <c r="D675" s="298" t="s">
        <v>1150</v>
      </c>
      <c r="E675" s="263">
        <v>4801</v>
      </c>
      <c r="F675" s="266">
        <v>4354</v>
      </c>
      <c r="G675" s="266">
        <v>447</v>
      </c>
      <c r="H675" s="264">
        <v>7347</v>
      </c>
      <c r="I675" s="264">
        <v>6860</v>
      </c>
      <c r="J675" s="264">
        <v>487</v>
      </c>
      <c r="K675" s="264">
        <v>4099</v>
      </c>
      <c r="L675" s="264">
        <v>3808</v>
      </c>
      <c r="M675" s="264">
        <v>291</v>
      </c>
      <c r="N675" s="294">
        <v>0.93</v>
      </c>
      <c r="O675" s="266">
        <v>4801</v>
      </c>
      <c r="P675" s="266">
        <v>4354</v>
      </c>
      <c r="Q675" s="266">
        <v>447</v>
      </c>
      <c r="R675" s="267">
        <v>0.906894397000625</v>
      </c>
      <c r="S675" s="267">
        <v>0.906894397000625</v>
      </c>
      <c r="T675" s="267">
        <v>0.933714441268545</v>
      </c>
      <c r="U675" s="267">
        <v>0.929007074896316</v>
      </c>
      <c r="V675" s="295">
        <v>-0.0268200442679201</v>
      </c>
      <c r="W675" s="271">
        <v>37087</v>
      </c>
      <c r="X675" s="271">
        <v>34375</v>
      </c>
      <c r="Y675" s="271">
        <v>36460</v>
      </c>
      <c r="Z675" s="271">
        <v>33915</v>
      </c>
      <c r="AA675" s="268">
        <v>0.926874646102408</v>
      </c>
      <c r="AB675" s="268">
        <v>0.93019747668678</v>
      </c>
      <c r="AC675" s="295">
        <v>-0.00332283058437211</v>
      </c>
    </row>
    <row r="676" spans="1:29">
      <c r="A676" s="297" t="s">
        <v>721</v>
      </c>
      <c r="B676" s="298" t="s">
        <v>3342</v>
      </c>
      <c r="C676" s="293" t="s">
        <v>1151</v>
      </c>
      <c r="D676" s="302" t="s">
        <v>1152</v>
      </c>
      <c r="E676" s="263">
        <v>4393</v>
      </c>
      <c r="F676" s="266">
        <v>4025</v>
      </c>
      <c r="G676" s="266">
        <v>368</v>
      </c>
      <c r="H676" s="264">
        <v>4753</v>
      </c>
      <c r="I676" s="264">
        <v>4442</v>
      </c>
      <c r="J676" s="264">
        <v>311</v>
      </c>
      <c r="K676" s="264">
        <v>3973</v>
      </c>
      <c r="L676" s="264">
        <v>3870</v>
      </c>
      <c r="M676" s="264">
        <v>103</v>
      </c>
      <c r="N676" s="294">
        <v>0.93</v>
      </c>
      <c r="O676" s="266">
        <v>4393</v>
      </c>
      <c r="P676" s="266">
        <v>4025</v>
      </c>
      <c r="Q676" s="266">
        <v>368</v>
      </c>
      <c r="R676" s="267">
        <v>0.916230366492147</v>
      </c>
      <c r="S676" s="267">
        <v>0.916230366492147</v>
      </c>
      <c r="T676" s="267">
        <v>0.934567641489585</v>
      </c>
      <c r="U676" s="267">
        <v>0.974075006292474</v>
      </c>
      <c r="V676" s="295">
        <v>-0.0183372749974389</v>
      </c>
      <c r="W676" s="271">
        <v>27192</v>
      </c>
      <c r="X676" s="271">
        <v>25759</v>
      </c>
      <c r="Y676" s="271">
        <v>27549</v>
      </c>
      <c r="Z676" s="271">
        <v>26505</v>
      </c>
      <c r="AA676" s="268">
        <v>0.947300676669609</v>
      </c>
      <c r="AB676" s="268">
        <v>0.962103887618425</v>
      </c>
      <c r="AC676" s="295">
        <v>-0.0148032109488166</v>
      </c>
    </row>
    <row r="677" spans="1:29">
      <c r="A677" s="297" t="s">
        <v>721</v>
      </c>
      <c r="B677" s="298" t="s">
        <v>3337</v>
      </c>
      <c r="C677" s="293" t="s">
        <v>1153</v>
      </c>
      <c r="D677" s="302" t="s">
        <v>1153</v>
      </c>
      <c r="E677" s="263">
        <v>1377</v>
      </c>
      <c r="F677" s="266">
        <v>1347</v>
      </c>
      <c r="G677" s="266">
        <v>30</v>
      </c>
      <c r="H677" s="264">
        <v>1821</v>
      </c>
      <c r="I677" s="264">
        <v>1778</v>
      </c>
      <c r="J677" s="264">
        <v>43</v>
      </c>
      <c r="K677" s="264">
        <v>1303</v>
      </c>
      <c r="L677" s="264">
        <v>1277</v>
      </c>
      <c r="M677" s="264">
        <v>26</v>
      </c>
      <c r="N677" s="294">
        <v>0.93</v>
      </c>
      <c r="O677" s="266">
        <v>1377</v>
      </c>
      <c r="P677" s="266">
        <v>1347</v>
      </c>
      <c r="Q677" s="266">
        <v>30</v>
      </c>
      <c r="R677" s="267">
        <v>0.978213507625272</v>
      </c>
      <c r="S677" s="267">
        <v>0.978213507625272</v>
      </c>
      <c r="T677" s="267">
        <v>0.976386600768808</v>
      </c>
      <c r="U677" s="267">
        <v>0.980046047582502</v>
      </c>
      <c r="V677" s="295">
        <v>0.00182690685646403</v>
      </c>
      <c r="W677" s="271">
        <v>9485</v>
      </c>
      <c r="X677" s="271">
        <v>9311</v>
      </c>
      <c r="Y677" s="271">
        <v>9671</v>
      </c>
      <c r="Z677" s="271">
        <v>9469</v>
      </c>
      <c r="AA677" s="268">
        <v>0.98165524512388</v>
      </c>
      <c r="AB677" s="268">
        <v>0.979112811498294</v>
      </c>
      <c r="AC677" s="295">
        <v>0.00254243362558593</v>
      </c>
    </row>
    <row r="678" spans="1:29">
      <c r="A678" s="297" t="s">
        <v>721</v>
      </c>
      <c r="B678" s="298" t="s">
        <v>3337</v>
      </c>
      <c r="C678" s="293" t="s">
        <v>1154</v>
      </c>
      <c r="D678" s="302" t="s">
        <v>1155</v>
      </c>
      <c r="E678" s="263">
        <v>2587</v>
      </c>
      <c r="F678" s="266">
        <v>2443</v>
      </c>
      <c r="G678" s="266">
        <v>144</v>
      </c>
      <c r="H678" s="264">
        <v>2974</v>
      </c>
      <c r="I678" s="264">
        <v>2859</v>
      </c>
      <c r="J678" s="264">
        <v>115</v>
      </c>
      <c r="K678" s="264">
        <v>1313</v>
      </c>
      <c r="L678" s="264">
        <v>1260</v>
      </c>
      <c r="M678" s="264">
        <v>53</v>
      </c>
      <c r="N678" s="294">
        <v>0.93</v>
      </c>
      <c r="O678" s="266">
        <v>2587</v>
      </c>
      <c r="P678" s="266">
        <v>2443</v>
      </c>
      <c r="Q678" s="266">
        <v>144</v>
      </c>
      <c r="R678" s="267">
        <v>0.944337069965211</v>
      </c>
      <c r="S678" s="267">
        <v>0.944337069965211</v>
      </c>
      <c r="T678" s="267">
        <v>0.96133154001345</v>
      </c>
      <c r="U678" s="267">
        <v>0.95963442498096</v>
      </c>
      <c r="V678" s="295">
        <v>-0.0169944700482392</v>
      </c>
      <c r="W678" s="271">
        <v>15684</v>
      </c>
      <c r="X678" s="271">
        <v>15032</v>
      </c>
      <c r="Y678" s="271">
        <v>15796</v>
      </c>
      <c r="Z678" s="271">
        <v>15013</v>
      </c>
      <c r="AA678" s="268">
        <v>0.958428972200969</v>
      </c>
      <c r="AB678" s="268">
        <v>0.950430488731324</v>
      </c>
      <c r="AC678" s="295">
        <v>0.00799848346964471</v>
      </c>
    </row>
    <row r="679" spans="1:29">
      <c r="A679" s="297" t="s">
        <v>721</v>
      </c>
      <c r="B679" s="298" t="s">
        <v>3337</v>
      </c>
      <c r="C679" s="293" t="s">
        <v>1156</v>
      </c>
      <c r="D679" s="302" t="s">
        <v>1157</v>
      </c>
      <c r="E679" s="263">
        <v>2102</v>
      </c>
      <c r="F679" s="266">
        <v>1943</v>
      </c>
      <c r="G679" s="266">
        <v>159</v>
      </c>
      <c r="H679" s="264">
        <v>2411</v>
      </c>
      <c r="I679" s="264">
        <v>2202</v>
      </c>
      <c r="J679" s="264">
        <v>209</v>
      </c>
      <c r="K679" s="264">
        <v>1039</v>
      </c>
      <c r="L679" s="264">
        <v>925</v>
      </c>
      <c r="M679" s="264">
        <v>114</v>
      </c>
      <c r="N679" s="294">
        <v>0.93</v>
      </c>
      <c r="O679" s="266">
        <v>2102</v>
      </c>
      <c r="P679" s="266">
        <v>1943</v>
      </c>
      <c r="Q679" s="266">
        <v>159</v>
      </c>
      <c r="R679" s="267">
        <v>0.924357754519505</v>
      </c>
      <c r="S679" s="267">
        <v>0.924357754519505</v>
      </c>
      <c r="T679" s="267">
        <v>0.913313977602655</v>
      </c>
      <c r="U679" s="267">
        <v>0.890279114533205</v>
      </c>
      <c r="V679" s="295">
        <v>0.0110437769168507</v>
      </c>
      <c r="W679" s="271">
        <v>12862</v>
      </c>
      <c r="X679" s="271">
        <v>11969</v>
      </c>
      <c r="Y679" s="271">
        <v>13130</v>
      </c>
      <c r="Z679" s="271">
        <v>12367</v>
      </c>
      <c r="AA679" s="268">
        <v>0.930570673301197</v>
      </c>
      <c r="AB679" s="268">
        <v>0.941888804265042</v>
      </c>
      <c r="AC679" s="295">
        <v>-0.0113181309638445</v>
      </c>
    </row>
    <row r="680" spans="1:29">
      <c r="A680" s="297" t="s">
        <v>721</v>
      </c>
      <c r="B680" s="298" t="s">
        <v>3339</v>
      </c>
      <c r="C680" s="293" t="s">
        <v>1158</v>
      </c>
      <c r="D680" s="302" t="s">
        <v>1159</v>
      </c>
      <c r="E680" s="263">
        <v>1060</v>
      </c>
      <c r="F680" s="266">
        <v>1028</v>
      </c>
      <c r="G680" s="266">
        <v>32</v>
      </c>
      <c r="H680" s="264">
        <v>1340</v>
      </c>
      <c r="I680" s="264">
        <v>1281</v>
      </c>
      <c r="J680" s="264">
        <v>59</v>
      </c>
      <c r="K680" s="264">
        <v>492</v>
      </c>
      <c r="L680" s="264">
        <v>468</v>
      </c>
      <c r="M680" s="264">
        <v>24</v>
      </c>
      <c r="N680" s="294">
        <v>0.93</v>
      </c>
      <c r="O680" s="266">
        <v>1060</v>
      </c>
      <c r="P680" s="266">
        <v>1028</v>
      </c>
      <c r="Q680" s="266">
        <v>32</v>
      </c>
      <c r="R680" s="267">
        <v>0.969811320754717</v>
      </c>
      <c r="S680" s="267">
        <v>0.969811320754717</v>
      </c>
      <c r="T680" s="267">
        <v>0.955970149253731</v>
      </c>
      <c r="U680" s="267">
        <v>0.951219512195122</v>
      </c>
      <c r="V680" s="295">
        <v>0.0138411715009856</v>
      </c>
      <c r="W680" s="271">
        <v>6491</v>
      </c>
      <c r="X680" s="271">
        <v>6173</v>
      </c>
      <c r="Y680" s="271">
        <v>6354</v>
      </c>
      <c r="Z680" s="271">
        <v>5968</v>
      </c>
      <c r="AA680" s="268">
        <v>0.95100908950855</v>
      </c>
      <c r="AB680" s="268">
        <v>0.939250865596475</v>
      </c>
      <c r="AC680" s="295">
        <v>0.0117582239120757</v>
      </c>
    </row>
    <row r="681" spans="1:29">
      <c r="A681" s="297" t="s">
        <v>1160</v>
      </c>
      <c r="B681" s="298" t="s">
        <v>3345</v>
      </c>
      <c r="C681" s="293" t="s">
        <v>1162</v>
      </c>
      <c r="D681" s="298" t="s">
        <v>1163</v>
      </c>
      <c r="E681" s="263">
        <v>3119</v>
      </c>
      <c r="F681" s="266">
        <v>3022</v>
      </c>
      <c r="G681" s="266">
        <v>97</v>
      </c>
      <c r="H681" s="264">
        <v>3617</v>
      </c>
      <c r="I681" s="264">
        <v>3516</v>
      </c>
      <c r="J681" s="264">
        <v>101</v>
      </c>
      <c r="K681" s="264">
        <v>1286</v>
      </c>
      <c r="L681" s="264">
        <v>1237</v>
      </c>
      <c r="M681" s="264">
        <v>49</v>
      </c>
      <c r="N681" s="294">
        <v>0.93</v>
      </c>
      <c r="O681" s="266">
        <v>3119</v>
      </c>
      <c r="P681" s="266">
        <v>3022</v>
      </c>
      <c r="Q681" s="266">
        <v>97</v>
      </c>
      <c r="R681" s="267">
        <v>0.968900288554024</v>
      </c>
      <c r="S681" s="267">
        <v>0.968900288554024</v>
      </c>
      <c r="T681" s="267">
        <v>0.972076306331214</v>
      </c>
      <c r="U681" s="267">
        <v>0.961897356143079</v>
      </c>
      <c r="V681" s="295">
        <v>-0.0031760177771899</v>
      </c>
      <c r="W681" s="271">
        <v>18728</v>
      </c>
      <c r="X681" s="271">
        <v>18188</v>
      </c>
      <c r="Y681" s="271">
        <v>18803</v>
      </c>
      <c r="Z681" s="271">
        <v>18243</v>
      </c>
      <c r="AA681" s="268">
        <v>0.971166168304143</v>
      </c>
      <c r="AB681" s="268">
        <v>0.970217518481093</v>
      </c>
      <c r="AC681" s="295">
        <v>0.000948649823050096</v>
      </c>
    </row>
    <row r="682" spans="1:29">
      <c r="A682" s="297" t="s">
        <v>1160</v>
      </c>
      <c r="B682" s="298" t="s">
        <v>3345</v>
      </c>
      <c r="C682" s="293" t="s">
        <v>1164</v>
      </c>
      <c r="D682" s="298" t="s">
        <v>1165</v>
      </c>
      <c r="E682" s="263">
        <v>2602</v>
      </c>
      <c r="F682" s="266">
        <v>2546</v>
      </c>
      <c r="G682" s="266">
        <v>56</v>
      </c>
      <c r="H682" s="264">
        <v>3024</v>
      </c>
      <c r="I682" s="264">
        <v>2958</v>
      </c>
      <c r="J682" s="264">
        <v>66</v>
      </c>
      <c r="K682" s="264">
        <v>1136</v>
      </c>
      <c r="L682" s="264">
        <v>1102</v>
      </c>
      <c r="M682" s="264">
        <v>34</v>
      </c>
      <c r="N682" s="294">
        <v>0.93</v>
      </c>
      <c r="O682" s="266">
        <v>2602</v>
      </c>
      <c r="P682" s="266">
        <v>2546</v>
      </c>
      <c r="Q682" s="266">
        <v>56</v>
      </c>
      <c r="R682" s="267">
        <v>0.97847809377402</v>
      </c>
      <c r="S682" s="267">
        <v>0.97847809377402</v>
      </c>
      <c r="T682" s="267">
        <v>0.978174603174603</v>
      </c>
      <c r="U682" s="267">
        <v>0.970070422535211</v>
      </c>
      <c r="V682" s="295">
        <v>0.000303490599416811</v>
      </c>
      <c r="W682" s="271">
        <v>15881</v>
      </c>
      <c r="X682" s="271">
        <v>15621</v>
      </c>
      <c r="Y682" s="271">
        <v>15478</v>
      </c>
      <c r="Z682" s="271">
        <v>15235</v>
      </c>
      <c r="AA682" s="268">
        <v>0.983628234997796</v>
      </c>
      <c r="AB682" s="268">
        <v>0.98430029719602</v>
      </c>
      <c r="AC682" s="295">
        <v>-0.000672062198224133</v>
      </c>
    </row>
    <row r="683" spans="1:29">
      <c r="A683" s="297" t="s">
        <v>1160</v>
      </c>
      <c r="B683" s="298" t="s">
        <v>3345</v>
      </c>
      <c r="C683" s="293" t="s">
        <v>1166</v>
      </c>
      <c r="D683" s="298" t="s">
        <v>1167</v>
      </c>
      <c r="E683" s="263">
        <v>4215</v>
      </c>
      <c r="F683" s="266">
        <v>3983</v>
      </c>
      <c r="G683" s="266">
        <v>232</v>
      </c>
      <c r="H683" s="264">
        <v>4771</v>
      </c>
      <c r="I683" s="264">
        <v>4435</v>
      </c>
      <c r="J683" s="264">
        <v>336</v>
      </c>
      <c r="K683" s="264">
        <v>1568</v>
      </c>
      <c r="L683" s="264">
        <v>1382</v>
      </c>
      <c r="M683" s="264">
        <v>186</v>
      </c>
      <c r="N683" s="294">
        <v>0.93</v>
      </c>
      <c r="O683" s="266">
        <v>4215</v>
      </c>
      <c r="P683" s="266">
        <v>3983</v>
      </c>
      <c r="Q683" s="266">
        <v>232</v>
      </c>
      <c r="R683" s="267">
        <v>0.944958481613286</v>
      </c>
      <c r="S683" s="267">
        <v>0.944958481613286</v>
      </c>
      <c r="T683" s="267">
        <v>0.92957451268078</v>
      </c>
      <c r="U683" s="267">
        <v>0.881377551020408</v>
      </c>
      <c r="V683" s="295">
        <v>0.0153839689325062</v>
      </c>
      <c r="W683" s="271">
        <v>24662</v>
      </c>
      <c r="X683" s="271">
        <v>23152</v>
      </c>
      <c r="Y683" s="271">
        <v>24965</v>
      </c>
      <c r="Z683" s="271">
        <v>22973</v>
      </c>
      <c r="AA683" s="268">
        <v>0.938772200145974</v>
      </c>
      <c r="AB683" s="268">
        <v>0.920208291608252</v>
      </c>
      <c r="AC683" s="295">
        <v>0.0185639085377219</v>
      </c>
    </row>
    <row r="684" spans="1:29">
      <c r="A684" s="297" t="s">
        <v>1160</v>
      </c>
      <c r="B684" s="298" t="s">
        <v>3345</v>
      </c>
      <c r="C684" s="293" t="s">
        <v>1168</v>
      </c>
      <c r="D684" s="298" t="s">
        <v>1169</v>
      </c>
      <c r="E684" s="263">
        <v>4521</v>
      </c>
      <c r="F684" s="266">
        <v>4375</v>
      </c>
      <c r="G684" s="266">
        <v>146</v>
      </c>
      <c r="H684" s="264">
        <v>5226</v>
      </c>
      <c r="I684" s="264">
        <v>5030</v>
      </c>
      <c r="J684" s="264">
        <v>196</v>
      </c>
      <c r="K684" s="264">
        <v>1772</v>
      </c>
      <c r="L684" s="264">
        <v>1713</v>
      </c>
      <c r="M684" s="264">
        <v>59</v>
      </c>
      <c r="N684" s="294">
        <v>0.93</v>
      </c>
      <c r="O684" s="266">
        <v>4521</v>
      </c>
      <c r="P684" s="266">
        <v>4375</v>
      </c>
      <c r="Q684" s="266">
        <v>146</v>
      </c>
      <c r="R684" s="267">
        <v>0.967706259677063</v>
      </c>
      <c r="S684" s="267">
        <v>0.967706259677063</v>
      </c>
      <c r="T684" s="267">
        <v>0.96249521622656</v>
      </c>
      <c r="U684" s="267">
        <v>0.966704288939052</v>
      </c>
      <c r="V684" s="295">
        <v>0.00521104345050305</v>
      </c>
      <c r="W684" s="271">
        <v>27125</v>
      </c>
      <c r="X684" s="271">
        <v>26290</v>
      </c>
      <c r="Y684" s="271">
        <v>26479</v>
      </c>
      <c r="Z684" s="271">
        <v>25648</v>
      </c>
      <c r="AA684" s="268">
        <v>0.969216589861751</v>
      </c>
      <c r="AB684" s="268">
        <v>0.968616639601193</v>
      </c>
      <c r="AC684" s="295">
        <v>0.000599950260557813</v>
      </c>
    </row>
    <row r="685" spans="1:29">
      <c r="A685" s="297" t="s">
        <v>1160</v>
      </c>
      <c r="B685" s="298" t="s">
        <v>3345</v>
      </c>
      <c r="C685" s="293" t="s">
        <v>1170</v>
      </c>
      <c r="D685" s="298" t="s">
        <v>1171</v>
      </c>
      <c r="E685" s="263">
        <v>1953</v>
      </c>
      <c r="F685" s="266">
        <v>1905</v>
      </c>
      <c r="G685" s="266">
        <v>48</v>
      </c>
      <c r="H685" s="264">
        <v>2260</v>
      </c>
      <c r="I685" s="264">
        <v>2208</v>
      </c>
      <c r="J685" s="264">
        <v>52</v>
      </c>
      <c r="K685" s="264">
        <v>758</v>
      </c>
      <c r="L685" s="264">
        <v>735</v>
      </c>
      <c r="M685" s="264">
        <v>23</v>
      </c>
      <c r="N685" s="294">
        <v>0.93</v>
      </c>
      <c r="O685" s="266">
        <v>1953</v>
      </c>
      <c r="P685" s="266">
        <v>1905</v>
      </c>
      <c r="Q685" s="266">
        <v>48</v>
      </c>
      <c r="R685" s="267">
        <v>0.97542242703533</v>
      </c>
      <c r="S685" s="267">
        <v>0.97542242703533</v>
      </c>
      <c r="T685" s="267">
        <v>0.976991150442478</v>
      </c>
      <c r="U685" s="267">
        <v>0.969656992084433</v>
      </c>
      <c r="V685" s="295">
        <v>-0.00156872340714764</v>
      </c>
      <c r="W685" s="271">
        <v>11530</v>
      </c>
      <c r="X685" s="271">
        <v>11297</v>
      </c>
      <c r="Y685" s="271">
        <v>11495</v>
      </c>
      <c r="Z685" s="271">
        <v>11329</v>
      </c>
      <c r="AA685" s="268">
        <v>0.979791847354727</v>
      </c>
      <c r="AB685" s="268">
        <v>0.985558938668986</v>
      </c>
      <c r="AC685" s="295">
        <v>-0.00576709131425968</v>
      </c>
    </row>
    <row r="686" spans="1:29">
      <c r="A686" s="297" t="s">
        <v>1160</v>
      </c>
      <c r="B686" s="298" t="s">
        <v>3345</v>
      </c>
      <c r="C686" s="293" t="s">
        <v>1172</v>
      </c>
      <c r="D686" s="298" t="s">
        <v>1173</v>
      </c>
      <c r="E686" s="263">
        <v>3220</v>
      </c>
      <c r="F686" s="266">
        <v>3104</v>
      </c>
      <c r="G686" s="266">
        <v>116</v>
      </c>
      <c r="H686" s="264">
        <v>3499</v>
      </c>
      <c r="I686" s="264">
        <v>3366</v>
      </c>
      <c r="J686" s="264">
        <v>133</v>
      </c>
      <c r="K686" s="264">
        <v>1294</v>
      </c>
      <c r="L686" s="264">
        <v>1250</v>
      </c>
      <c r="M686" s="264">
        <v>44</v>
      </c>
      <c r="N686" s="294">
        <v>0.93</v>
      </c>
      <c r="O686" s="266">
        <v>3220</v>
      </c>
      <c r="P686" s="266">
        <v>3104</v>
      </c>
      <c r="Q686" s="266">
        <v>116</v>
      </c>
      <c r="R686" s="267">
        <v>0.963975155279503</v>
      </c>
      <c r="S686" s="267">
        <v>0.963975155279503</v>
      </c>
      <c r="T686" s="267">
        <v>0.961989139754216</v>
      </c>
      <c r="U686" s="267">
        <v>0.965996908809892</v>
      </c>
      <c r="V686" s="295">
        <v>0.00198601552528754</v>
      </c>
      <c r="W686" s="271">
        <v>18697</v>
      </c>
      <c r="X686" s="271">
        <v>18152</v>
      </c>
      <c r="Y686" s="271">
        <v>18194</v>
      </c>
      <c r="Z686" s="271">
        <v>17816</v>
      </c>
      <c r="AA686" s="268">
        <v>0.97085093865326</v>
      </c>
      <c r="AB686" s="268">
        <v>0.979223919973618</v>
      </c>
      <c r="AC686" s="295">
        <v>-0.0083729813203578</v>
      </c>
    </row>
    <row r="687" spans="1:29">
      <c r="A687" s="297" t="s">
        <v>1160</v>
      </c>
      <c r="B687" s="298" t="s">
        <v>3345</v>
      </c>
      <c r="C687" s="293" t="s">
        <v>1174</v>
      </c>
      <c r="D687" s="298" t="s">
        <v>1175</v>
      </c>
      <c r="E687" s="263">
        <v>2172</v>
      </c>
      <c r="F687" s="266">
        <v>2112</v>
      </c>
      <c r="G687" s="266">
        <v>60</v>
      </c>
      <c r="H687" s="264">
        <v>2563</v>
      </c>
      <c r="I687" s="264">
        <v>2465</v>
      </c>
      <c r="J687" s="264">
        <v>98</v>
      </c>
      <c r="K687" s="264">
        <v>952</v>
      </c>
      <c r="L687" s="264">
        <v>908</v>
      </c>
      <c r="M687" s="264">
        <v>44</v>
      </c>
      <c r="N687" s="294">
        <v>0.93</v>
      </c>
      <c r="O687" s="266">
        <v>2172</v>
      </c>
      <c r="P687" s="266">
        <v>2112</v>
      </c>
      <c r="Q687" s="266">
        <v>60</v>
      </c>
      <c r="R687" s="267">
        <v>0.972375690607735</v>
      </c>
      <c r="S687" s="267">
        <v>0.972375690607735</v>
      </c>
      <c r="T687" s="267">
        <v>0.961763558330082</v>
      </c>
      <c r="U687" s="267">
        <v>0.953781512605042</v>
      </c>
      <c r="V687" s="295">
        <v>0.0106121322776528</v>
      </c>
      <c r="W687" s="271">
        <v>13243</v>
      </c>
      <c r="X687" s="271">
        <v>12786</v>
      </c>
      <c r="Y687" s="271">
        <v>13188</v>
      </c>
      <c r="Z687" s="271">
        <v>12710</v>
      </c>
      <c r="AA687" s="268">
        <v>0.965491202899645</v>
      </c>
      <c r="AB687" s="268">
        <v>0.963754928723082</v>
      </c>
      <c r="AC687" s="295">
        <v>0.00173627417656352</v>
      </c>
    </row>
    <row r="688" spans="1:29">
      <c r="A688" s="297" t="s">
        <v>1160</v>
      </c>
      <c r="B688" s="298" t="s">
        <v>3345</v>
      </c>
      <c r="C688" s="293" t="s">
        <v>1176</v>
      </c>
      <c r="D688" s="298" t="s">
        <v>1177</v>
      </c>
      <c r="E688" s="263">
        <v>2995</v>
      </c>
      <c r="F688" s="266">
        <v>2944</v>
      </c>
      <c r="G688" s="266">
        <v>51</v>
      </c>
      <c r="H688" s="264">
        <v>3437</v>
      </c>
      <c r="I688" s="264">
        <v>3372</v>
      </c>
      <c r="J688" s="264">
        <v>65</v>
      </c>
      <c r="K688" s="264">
        <v>1186</v>
      </c>
      <c r="L688" s="264">
        <v>1162</v>
      </c>
      <c r="M688" s="264">
        <v>24</v>
      </c>
      <c r="N688" s="294">
        <v>0.93</v>
      </c>
      <c r="O688" s="266">
        <v>2995</v>
      </c>
      <c r="P688" s="266">
        <v>2944</v>
      </c>
      <c r="Q688" s="266">
        <v>51</v>
      </c>
      <c r="R688" s="267">
        <v>0.982971619365609</v>
      </c>
      <c r="S688" s="267">
        <v>0.982971619365609</v>
      </c>
      <c r="T688" s="267">
        <v>0.981088158277568</v>
      </c>
      <c r="U688" s="267">
        <v>0.979763912310287</v>
      </c>
      <c r="V688" s="295">
        <v>0.00188346108804172</v>
      </c>
      <c r="W688" s="271">
        <v>17823</v>
      </c>
      <c r="X688" s="271">
        <v>17536</v>
      </c>
      <c r="Y688" s="271">
        <v>17377</v>
      </c>
      <c r="Z688" s="271">
        <v>17105</v>
      </c>
      <c r="AA688" s="268">
        <v>0.983897211468327</v>
      </c>
      <c r="AB688" s="268">
        <v>0.984347125510733</v>
      </c>
      <c r="AC688" s="295">
        <v>-0.000449914042405131</v>
      </c>
    </row>
    <row r="689" spans="1:29">
      <c r="A689" s="297" t="s">
        <v>1160</v>
      </c>
      <c r="B689" s="298" t="s">
        <v>3345</v>
      </c>
      <c r="C689" s="293" t="s">
        <v>1178</v>
      </c>
      <c r="D689" s="298" t="s">
        <v>1179</v>
      </c>
      <c r="E689" s="263">
        <v>3583</v>
      </c>
      <c r="F689" s="266">
        <v>3267</v>
      </c>
      <c r="G689" s="266">
        <v>316</v>
      </c>
      <c r="H689" s="264">
        <v>4284</v>
      </c>
      <c r="I689" s="264">
        <v>3931</v>
      </c>
      <c r="J689" s="264">
        <v>353</v>
      </c>
      <c r="K689" s="264">
        <v>1534</v>
      </c>
      <c r="L689" s="264">
        <v>1446</v>
      </c>
      <c r="M689" s="264">
        <v>88</v>
      </c>
      <c r="N689" s="294">
        <v>0.93</v>
      </c>
      <c r="O689" s="266">
        <v>3583</v>
      </c>
      <c r="P689" s="266">
        <v>3267</v>
      </c>
      <c r="Q689" s="266">
        <v>316</v>
      </c>
      <c r="R689" s="267">
        <v>0.911805749372035</v>
      </c>
      <c r="S689" s="267">
        <v>0.911805749372035</v>
      </c>
      <c r="T689" s="267">
        <v>0.917600373482726</v>
      </c>
      <c r="U689" s="267">
        <v>0.942633637548892</v>
      </c>
      <c r="V689" s="295">
        <v>-0.00579462411069176</v>
      </c>
      <c r="W689" s="271">
        <v>22071</v>
      </c>
      <c r="X689" s="271">
        <v>20717</v>
      </c>
      <c r="Y689" s="271">
        <v>21540</v>
      </c>
      <c r="Z689" s="271">
        <v>20364</v>
      </c>
      <c r="AA689" s="268">
        <v>0.938652530469847</v>
      </c>
      <c r="AB689" s="268">
        <v>0.945403899721448</v>
      </c>
      <c r="AC689" s="295">
        <v>-0.00675136925160114</v>
      </c>
    </row>
    <row r="690" spans="1:29">
      <c r="A690" s="297" t="s">
        <v>1160</v>
      </c>
      <c r="B690" s="298" t="s">
        <v>3346</v>
      </c>
      <c r="C690" s="293" t="s">
        <v>1180</v>
      </c>
      <c r="D690" s="298" t="s">
        <v>1181</v>
      </c>
      <c r="E690" s="263">
        <v>2602</v>
      </c>
      <c r="F690" s="266">
        <v>2428</v>
      </c>
      <c r="G690" s="266">
        <v>174</v>
      </c>
      <c r="H690" s="264">
        <v>3394</v>
      </c>
      <c r="I690" s="264">
        <v>3214</v>
      </c>
      <c r="J690" s="264">
        <v>180</v>
      </c>
      <c r="K690" s="264">
        <v>1572</v>
      </c>
      <c r="L690" s="264">
        <v>1449</v>
      </c>
      <c r="M690" s="264">
        <v>123</v>
      </c>
      <c r="N690" s="294">
        <v>0.93</v>
      </c>
      <c r="O690" s="266">
        <v>2602</v>
      </c>
      <c r="P690" s="266">
        <v>2428</v>
      </c>
      <c r="Q690" s="266">
        <v>174</v>
      </c>
      <c r="R690" s="267">
        <v>0.933128362797848</v>
      </c>
      <c r="S690" s="267">
        <v>0.933128362797848</v>
      </c>
      <c r="T690" s="267">
        <v>0.946965232763701</v>
      </c>
      <c r="U690" s="267">
        <v>0.92175572519084</v>
      </c>
      <c r="V690" s="295">
        <v>-0.0138368699658528</v>
      </c>
      <c r="W690" s="271">
        <v>17281</v>
      </c>
      <c r="X690" s="271">
        <v>16282</v>
      </c>
      <c r="Y690" s="271">
        <v>16829</v>
      </c>
      <c r="Z690" s="271">
        <v>15957</v>
      </c>
      <c r="AA690" s="268">
        <v>0.942190845437185</v>
      </c>
      <c r="AB690" s="268">
        <v>0.948184681205063</v>
      </c>
      <c r="AC690" s="295">
        <v>-0.00599383576787738</v>
      </c>
    </row>
    <row r="691" spans="1:29">
      <c r="A691" s="297" t="s">
        <v>1160</v>
      </c>
      <c r="B691" s="298" t="s">
        <v>3346</v>
      </c>
      <c r="C691" s="293" t="s">
        <v>1182</v>
      </c>
      <c r="D691" s="298" t="s">
        <v>1183</v>
      </c>
      <c r="E691" s="263">
        <v>4333</v>
      </c>
      <c r="F691" s="266">
        <v>4259</v>
      </c>
      <c r="G691" s="266">
        <v>74</v>
      </c>
      <c r="H691" s="264">
        <v>6660</v>
      </c>
      <c r="I691" s="264">
        <v>6550</v>
      </c>
      <c r="J691" s="264">
        <v>110</v>
      </c>
      <c r="K691" s="264">
        <v>3632</v>
      </c>
      <c r="L691" s="264">
        <v>3565</v>
      </c>
      <c r="M691" s="264">
        <v>67</v>
      </c>
      <c r="N691" s="294">
        <v>0.93</v>
      </c>
      <c r="O691" s="266">
        <v>4333</v>
      </c>
      <c r="P691" s="266">
        <v>4259</v>
      </c>
      <c r="Q691" s="266">
        <v>74</v>
      </c>
      <c r="R691" s="267">
        <v>0.982921763212555</v>
      </c>
      <c r="S691" s="267">
        <v>0.982921763212555</v>
      </c>
      <c r="T691" s="267">
        <v>0.983483483483483</v>
      </c>
      <c r="U691" s="267">
        <v>0.981552863436123</v>
      </c>
      <c r="V691" s="295">
        <v>-0.000561720270928601</v>
      </c>
      <c r="W691" s="271">
        <v>35427</v>
      </c>
      <c r="X691" s="271">
        <v>34901</v>
      </c>
      <c r="Y691" s="271">
        <v>34993</v>
      </c>
      <c r="Z691" s="271">
        <v>34575</v>
      </c>
      <c r="AA691" s="268">
        <v>0.985152567250967</v>
      </c>
      <c r="AB691" s="268">
        <v>0.988054753807904</v>
      </c>
      <c r="AC691" s="295">
        <v>-0.00290218655693764</v>
      </c>
    </row>
    <row r="692" spans="1:29">
      <c r="A692" s="297" t="s">
        <v>1160</v>
      </c>
      <c r="B692" s="298" t="s">
        <v>3346</v>
      </c>
      <c r="C692" s="293" t="s">
        <v>1184</v>
      </c>
      <c r="D692" s="298" t="s">
        <v>1185</v>
      </c>
      <c r="E692" s="263">
        <v>1722</v>
      </c>
      <c r="F692" s="266">
        <v>1632</v>
      </c>
      <c r="G692" s="266">
        <v>90</v>
      </c>
      <c r="H692" s="264">
        <v>2352</v>
      </c>
      <c r="I692" s="264">
        <v>2231</v>
      </c>
      <c r="J692" s="264">
        <v>121</v>
      </c>
      <c r="K692" s="264">
        <v>1079</v>
      </c>
      <c r="L692" s="264">
        <v>959</v>
      </c>
      <c r="M692" s="264">
        <v>120</v>
      </c>
      <c r="N692" s="294">
        <v>0.93</v>
      </c>
      <c r="O692" s="266">
        <v>1722</v>
      </c>
      <c r="P692" s="266">
        <v>1632</v>
      </c>
      <c r="Q692" s="266">
        <v>90</v>
      </c>
      <c r="R692" s="267">
        <v>0.947735191637631</v>
      </c>
      <c r="S692" s="267">
        <v>0.947735191637631</v>
      </c>
      <c r="T692" s="267">
        <v>0.948554421768708</v>
      </c>
      <c r="U692" s="267">
        <v>0.888785912882298</v>
      </c>
      <c r="V692" s="295">
        <v>-0.000819230131076876</v>
      </c>
      <c r="W692" s="271">
        <v>12291</v>
      </c>
      <c r="X692" s="271">
        <v>11463</v>
      </c>
      <c r="Y692" s="271">
        <v>12055</v>
      </c>
      <c r="Z692" s="271">
        <v>11298</v>
      </c>
      <c r="AA692" s="268">
        <v>0.93263363436661</v>
      </c>
      <c r="AB692" s="268">
        <v>0.9372044794691</v>
      </c>
      <c r="AC692" s="295">
        <v>-0.00457084510249017</v>
      </c>
    </row>
    <row r="693" spans="1:29">
      <c r="A693" s="297" t="s">
        <v>1160</v>
      </c>
      <c r="B693" s="298" t="s">
        <v>3346</v>
      </c>
      <c r="C693" s="293" t="s">
        <v>1186</v>
      </c>
      <c r="D693" s="298" t="s">
        <v>1187</v>
      </c>
      <c r="E693" s="263">
        <v>3347</v>
      </c>
      <c r="F693" s="266">
        <v>2992</v>
      </c>
      <c r="G693" s="266">
        <v>355</v>
      </c>
      <c r="H693" s="264">
        <v>5693</v>
      </c>
      <c r="I693" s="264">
        <v>5250</v>
      </c>
      <c r="J693" s="264">
        <v>443</v>
      </c>
      <c r="K693" s="264">
        <v>3712</v>
      </c>
      <c r="L693" s="264">
        <v>3413</v>
      </c>
      <c r="M693" s="264">
        <v>299</v>
      </c>
      <c r="N693" s="294">
        <v>0.93</v>
      </c>
      <c r="O693" s="266">
        <v>3347</v>
      </c>
      <c r="P693" s="266">
        <v>2992</v>
      </c>
      <c r="Q693" s="266">
        <v>355</v>
      </c>
      <c r="R693" s="267">
        <v>0.893934867045115</v>
      </c>
      <c r="S693" s="267">
        <v>0.893934867045115</v>
      </c>
      <c r="T693" s="267">
        <v>0.922185139645178</v>
      </c>
      <c r="U693" s="267">
        <v>0.919450431034483</v>
      </c>
      <c r="V693" s="295">
        <v>-0.0282502726000633</v>
      </c>
      <c r="W693" s="271">
        <v>31884</v>
      </c>
      <c r="X693" s="271">
        <v>29654</v>
      </c>
      <c r="Y693" s="271">
        <v>31029</v>
      </c>
      <c r="Z693" s="271">
        <v>28989</v>
      </c>
      <c r="AA693" s="268">
        <v>0.93005896374357</v>
      </c>
      <c r="AB693" s="268">
        <v>0.934255051725805</v>
      </c>
      <c r="AC693" s="295">
        <v>-0.00419608798223448</v>
      </c>
    </row>
    <row r="694" spans="1:29">
      <c r="A694" s="297" t="s">
        <v>1160</v>
      </c>
      <c r="B694" s="298" t="s">
        <v>3346</v>
      </c>
      <c r="C694" s="293" t="s">
        <v>1188</v>
      </c>
      <c r="D694" s="298" t="s">
        <v>1189</v>
      </c>
      <c r="E694" s="263">
        <v>1109</v>
      </c>
      <c r="F694" s="266">
        <v>1062</v>
      </c>
      <c r="G694" s="266">
        <v>47</v>
      </c>
      <c r="H694" s="264">
        <v>1484</v>
      </c>
      <c r="I694" s="264">
        <v>1409</v>
      </c>
      <c r="J694" s="264">
        <v>75</v>
      </c>
      <c r="K694" s="264">
        <v>544</v>
      </c>
      <c r="L694" s="264">
        <v>498</v>
      </c>
      <c r="M694" s="264">
        <v>46</v>
      </c>
      <c r="N694" s="294">
        <v>0.93</v>
      </c>
      <c r="O694" s="266">
        <v>1109</v>
      </c>
      <c r="P694" s="266">
        <v>1062</v>
      </c>
      <c r="Q694" s="266">
        <v>47</v>
      </c>
      <c r="R694" s="267">
        <v>0.957619477006312</v>
      </c>
      <c r="S694" s="267">
        <v>0.957619477006312</v>
      </c>
      <c r="T694" s="267">
        <v>0.949460916442049</v>
      </c>
      <c r="U694" s="267">
        <v>0.915441176470588</v>
      </c>
      <c r="V694" s="295">
        <v>0.00815856056426345</v>
      </c>
      <c r="W694" s="271">
        <v>7096</v>
      </c>
      <c r="X694" s="271">
        <v>6703</v>
      </c>
      <c r="Y694" s="271">
        <v>7131</v>
      </c>
      <c r="Z694" s="271">
        <v>6753</v>
      </c>
      <c r="AA694" s="268">
        <v>0.944616685456595</v>
      </c>
      <c r="AB694" s="268">
        <v>0.946992006731174</v>
      </c>
      <c r="AC694" s="295">
        <v>-0.00237532127457851</v>
      </c>
    </row>
    <row r="695" spans="1:29">
      <c r="A695" s="297" t="s">
        <v>1160</v>
      </c>
      <c r="B695" s="298" t="s">
        <v>3346</v>
      </c>
      <c r="C695" s="293" t="s">
        <v>1190</v>
      </c>
      <c r="D695" s="298" t="s">
        <v>1191</v>
      </c>
      <c r="E695" s="263">
        <v>2715</v>
      </c>
      <c r="F695" s="266">
        <v>2675</v>
      </c>
      <c r="G695" s="266">
        <v>40</v>
      </c>
      <c r="H695" s="264">
        <v>3460</v>
      </c>
      <c r="I695" s="264">
        <v>3397</v>
      </c>
      <c r="J695" s="264">
        <v>63</v>
      </c>
      <c r="K695" s="264">
        <v>1885</v>
      </c>
      <c r="L695" s="264">
        <v>1857</v>
      </c>
      <c r="M695" s="264">
        <v>28</v>
      </c>
      <c r="N695" s="294">
        <v>0.93</v>
      </c>
      <c r="O695" s="266">
        <v>2715</v>
      </c>
      <c r="P695" s="266">
        <v>2675</v>
      </c>
      <c r="Q695" s="266">
        <v>40</v>
      </c>
      <c r="R695" s="267">
        <v>0.985267034990792</v>
      </c>
      <c r="S695" s="267">
        <v>0.985267034990792</v>
      </c>
      <c r="T695" s="267">
        <v>0.981791907514451</v>
      </c>
      <c r="U695" s="267">
        <v>0.985145888594164</v>
      </c>
      <c r="V695" s="295">
        <v>0.00347512747634104</v>
      </c>
      <c r="W695" s="271">
        <v>18836</v>
      </c>
      <c r="X695" s="271">
        <v>18548</v>
      </c>
      <c r="Y695" s="271">
        <v>17855</v>
      </c>
      <c r="Z695" s="271">
        <v>17602</v>
      </c>
      <c r="AA695" s="268">
        <v>0.98471012953918</v>
      </c>
      <c r="AB695" s="268">
        <v>0.985830299635956</v>
      </c>
      <c r="AC695" s="295">
        <v>-0.00112017009677612</v>
      </c>
    </row>
    <row r="696" spans="1:29">
      <c r="A696" s="297" t="s">
        <v>1160</v>
      </c>
      <c r="B696" s="298" t="s">
        <v>3346</v>
      </c>
      <c r="C696" s="293" t="s">
        <v>1192</v>
      </c>
      <c r="D696" s="298" t="s">
        <v>1193</v>
      </c>
      <c r="E696" s="263">
        <v>2644</v>
      </c>
      <c r="F696" s="266">
        <v>2096</v>
      </c>
      <c r="G696" s="266">
        <v>548</v>
      </c>
      <c r="H696" s="264">
        <v>3574</v>
      </c>
      <c r="I696" s="264">
        <v>3022</v>
      </c>
      <c r="J696" s="264">
        <v>552</v>
      </c>
      <c r="K696" s="264">
        <v>1540</v>
      </c>
      <c r="L696" s="264">
        <v>999</v>
      </c>
      <c r="M696" s="264">
        <v>541</v>
      </c>
      <c r="N696" s="294">
        <v>0.93</v>
      </c>
      <c r="O696" s="266">
        <v>2644</v>
      </c>
      <c r="P696" s="266">
        <v>2096</v>
      </c>
      <c r="Q696" s="266">
        <v>548</v>
      </c>
      <c r="R696" s="267">
        <v>0.792738275340393</v>
      </c>
      <c r="S696" s="267">
        <v>0.792738275340393</v>
      </c>
      <c r="T696" s="267">
        <v>0.845551203133744</v>
      </c>
      <c r="U696" s="267">
        <v>0.648701298701299</v>
      </c>
      <c r="V696" s="295">
        <v>-0.0528129277933503</v>
      </c>
      <c r="W696" s="271">
        <v>18389</v>
      </c>
      <c r="X696" s="271">
        <v>14687</v>
      </c>
      <c r="Y696" s="271">
        <v>17465</v>
      </c>
      <c r="Z696" s="271">
        <v>14162</v>
      </c>
      <c r="AA696" s="268">
        <v>0.798683995867094</v>
      </c>
      <c r="AB696" s="268">
        <v>0.81087890065846</v>
      </c>
      <c r="AC696" s="295">
        <v>-0.0121949047913653</v>
      </c>
    </row>
    <row r="697" spans="1:29">
      <c r="A697" s="297" t="s">
        <v>1160</v>
      </c>
      <c r="B697" s="298" t="s">
        <v>3346</v>
      </c>
      <c r="C697" s="293" t="s">
        <v>1194</v>
      </c>
      <c r="D697" s="298" t="s">
        <v>1195</v>
      </c>
      <c r="E697" s="263">
        <v>1769</v>
      </c>
      <c r="F697" s="266">
        <v>1731</v>
      </c>
      <c r="G697" s="266">
        <v>38</v>
      </c>
      <c r="H697" s="264">
        <v>3421</v>
      </c>
      <c r="I697" s="264">
        <v>3355</v>
      </c>
      <c r="J697" s="264">
        <v>66</v>
      </c>
      <c r="K697" s="264">
        <v>2427</v>
      </c>
      <c r="L697" s="264">
        <v>2393</v>
      </c>
      <c r="M697" s="264">
        <v>34</v>
      </c>
      <c r="N697" s="294">
        <v>0.93</v>
      </c>
      <c r="O697" s="266">
        <v>1769</v>
      </c>
      <c r="P697" s="266">
        <v>1731</v>
      </c>
      <c r="Q697" s="266">
        <v>38</v>
      </c>
      <c r="R697" s="267">
        <v>0.978518937252685</v>
      </c>
      <c r="S697" s="267">
        <v>0.978518937252685</v>
      </c>
      <c r="T697" s="267">
        <v>0.980707395498392</v>
      </c>
      <c r="U697" s="267">
        <v>0.985990935311084</v>
      </c>
      <c r="V697" s="295">
        <v>-0.00218845824570713</v>
      </c>
      <c r="W697" s="271">
        <v>19686</v>
      </c>
      <c r="X697" s="271">
        <v>19437</v>
      </c>
      <c r="Y697" s="271">
        <v>19271</v>
      </c>
      <c r="Z697" s="271">
        <v>19027</v>
      </c>
      <c r="AA697" s="268">
        <v>0.987351417250838</v>
      </c>
      <c r="AB697" s="268">
        <v>0.987338487883348</v>
      </c>
      <c r="AC697" s="295">
        <v>1.29293674901998e-5</v>
      </c>
    </row>
    <row r="698" spans="1:29">
      <c r="A698" s="297" t="s">
        <v>1160</v>
      </c>
      <c r="B698" s="298" t="s">
        <v>3346</v>
      </c>
      <c r="C698" s="293" t="s">
        <v>1196</v>
      </c>
      <c r="D698" s="298" t="s">
        <v>1197</v>
      </c>
      <c r="E698" s="263">
        <v>4437</v>
      </c>
      <c r="F698" s="266">
        <v>4134</v>
      </c>
      <c r="G698" s="266">
        <v>303</v>
      </c>
      <c r="H698" s="264">
        <v>8038</v>
      </c>
      <c r="I698" s="264">
        <v>7709</v>
      </c>
      <c r="J698" s="264">
        <v>329</v>
      </c>
      <c r="K698" s="264">
        <v>5892</v>
      </c>
      <c r="L698" s="264">
        <v>5590</v>
      </c>
      <c r="M698" s="264">
        <v>302</v>
      </c>
      <c r="N698" s="294">
        <v>0.93</v>
      </c>
      <c r="O698" s="266">
        <v>4437</v>
      </c>
      <c r="P698" s="266">
        <v>4134</v>
      </c>
      <c r="Q698" s="266">
        <v>303</v>
      </c>
      <c r="R698" s="267">
        <v>0.931710615280595</v>
      </c>
      <c r="S698" s="267">
        <v>0.931710615280595</v>
      </c>
      <c r="T698" s="267">
        <v>0.959069420253794</v>
      </c>
      <c r="U698" s="267">
        <v>0.948744059742023</v>
      </c>
      <c r="V698" s="295">
        <v>-0.0273588049731995</v>
      </c>
      <c r="W698" s="271">
        <v>45987</v>
      </c>
      <c r="X698" s="271">
        <v>43796</v>
      </c>
      <c r="Y698" s="271">
        <v>44521</v>
      </c>
      <c r="Z698" s="271">
        <v>42464</v>
      </c>
      <c r="AA698" s="268">
        <v>0.952356100637137</v>
      </c>
      <c r="AB698" s="268">
        <v>0.953797084521911</v>
      </c>
      <c r="AC698" s="295">
        <v>-0.00144098388477443</v>
      </c>
    </row>
    <row r="699" spans="1:29">
      <c r="A699" s="297" t="s">
        <v>1160</v>
      </c>
      <c r="B699" s="298" t="s">
        <v>3346</v>
      </c>
      <c r="C699" s="293" t="s">
        <v>1198</v>
      </c>
      <c r="D699" s="298" t="s">
        <v>1199</v>
      </c>
      <c r="E699" s="263">
        <v>2630</v>
      </c>
      <c r="F699" s="266">
        <v>2459</v>
      </c>
      <c r="G699" s="266">
        <v>171</v>
      </c>
      <c r="H699" s="264">
        <v>6190</v>
      </c>
      <c r="I699" s="264">
        <v>6002</v>
      </c>
      <c r="J699" s="264">
        <v>188</v>
      </c>
      <c r="K699" s="264">
        <v>6042</v>
      </c>
      <c r="L699" s="264">
        <v>5893</v>
      </c>
      <c r="M699" s="264">
        <v>149</v>
      </c>
      <c r="N699" s="294">
        <v>0.93</v>
      </c>
      <c r="O699" s="266">
        <v>2630</v>
      </c>
      <c r="P699" s="266">
        <v>2459</v>
      </c>
      <c r="Q699" s="266">
        <v>171</v>
      </c>
      <c r="R699" s="267">
        <v>0.934980988593156</v>
      </c>
      <c r="S699" s="267">
        <v>0.934980988593156</v>
      </c>
      <c r="T699" s="267">
        <v>0.969628432956381</v>
      </c>
      <c r="U699" s="267">
        <v>0.97533929162529</v>
      </c>
      <c r="V699" s="295">
        <v>-0.0346474443632253</v>
      </c>
      <c r="W699" s="271">
        <v>40090</v>
      </c>
      <c r="X699" s="271">
        <v>39026</v>
      </c>
      <c r="Y699" s="271">
        <v>37297</v>
      </c>
      <c r="Z699" s="271">
        <v>36325</v>
      </c>
      <c r="AA699" s="268">
        <v>0.97345971563981</v>
      </c>
      <c r="AB699" s="268">
        <v>0.973938922701558</v>
      </c>
      <c r="AC699" s="295">
        <v>-0.000479207061747422</v>
      </c>
    </row>
    <row r="700" spans="1:29">
      <c r="A700" s="297" t="s">
        <v>1160</v>
      </c>
      <c r="B700" s="298" t="s">
        <v>3345</v>
      </c>
      <c r="C700" s="293" t="s">
        <v>1200</v>
      </c>
      <c r="D700" s="298" t="s">
        <v>1201</v>
      </c>
      <c r="E700" s="263">
        <v>3210</v>
      </c>
      <c r="F700" s="266">
        <v>3078</v>
      </c>
      <c r="G700" s="266">
        <v>132</v>
      </c>
      <c r="H700" s="264">
        <v>4243</v>
      </c>
      <c r="I700" s="264">
        <v>4081</v>
      </c>
      <c r="J700" s="264">
        <v>162</v>
      </c>
      <c r="K700" s="264">
        <v>1739</v>
      </c>
      <c r="L700" s="264">
        <v>1641</v>
      </c>
      <c r="M700" s="264">
        <v>98</v>
      </c>
      <c r="N700" s="294">
        <v>0.93</v>
      </c>
      <c r="O700" s="266">
        <v>3210</v>
      </c>
      <c r="P700" s="266">
        <v>3078</v>
      </c>
      <c r="Q700" s="266">
        <v>132</v>
      </c>
      <c r="R700" s="267">
        <v>0.958878504672897</v>
      </c>
      <c r="S700" s="267">
        <v>0.958878504672897</v>
      </c>
      <c r="T700" s="267">
        <v>0.961819467358001</v>
      </c>
      <c r="U700" s="267">
        <v>0.943645773433007</v>
      </c>
      <c r="V700" s="295">
        <v>-0.00294096268510424</v>
      </c>
      <c r="W700" s="271">
        <v>20421</v>
      </c>
      <c r="X700" s="271">
        <v>19603</v>
      </c>
      <c r="Y700" s="271">
        <v>19404</v>
      </c>
      <c r="Z700" s="271">
        <v>18637</v>
      </c>
      <c r="AA700" s="268">
        <v>0.959943195729886</v>
      </c>
      <c r="AB700" s="268">
        <v>0.960472067614925</v>
      </c>
      <c r="AC700" s="295">
        <v>-0.000528871885038806</v>
      </c>
    </row>
    <row r="701" spans="1:29">
      <c r="A701" s="297" t="s">
        <v>1160</v>
      </c>
      <c r="B701" s="298" t="s">
        <v>3345</v>
      </c>
      <c r="C701" s="293" t="s">
        <v>1202</v>
      </c>
      <c r="D701" s="298" t="s">
        <v>1203</v>
      </c>
      <c r="E701" s="263">
        <v>2132</v>
      </c>
      <c r="F701" s="266">
        <v>2068</v>
      </c>
      <c r="G701" s="266">
        <v>64</v>
      </c>
      <c r="H701" s="264">
        <v>2539</v>
      </c>
      <c r="I701" s="264">
        <v>2439</v>
      </c>
      <c r="J701" s="264">
        <v>100</v>
      </c>
      <c r="K701" s="264">
        <v>1124</v>
      </c>
      <c r="L701" s="264">
        <v>1081</v>
      </c>
      <c r="M701" s="264">
        <v>43</v>
      </c>
      <c r="N701" s="294">
        <v>0.93</v>
      </c>
      <c r="O701" s="266">
        <v>2132</v>
      </c>
      <c r="P701" s="266">
        <v>2068</v>
      </c>
      <c r="Q701" s="266">
        <v>64</v>
      </c>
      <c r="R701" s="267">
        <v>0.969981238273921</v>
      </c>
      <c r="S701" s="267">
        <v>0.969981238273921</v>
      </c>
      <c r="T701" s="267">
        <v>0.960614415124065</v>
      </c>
      <c r="U701" s="267">
        <v>0.961743772241993</v>
      </c>
      <c r="V701" s="295">
        <v>0.0093668231498566</v>
      </c>
      <c r="W701" s="271">
        <v>12928</v>
      </c>
      <c r="X701" s="271">
        <v>12557</v>
      </c>
      <c r="Y701" s="271">
        <v>12647</v>
      </c>
      <c r="Z701" s="271">
        <v>12280</v>
      </c>
      <c r="AA701" s="268">
        <v>0.971302599009901</v>
      </c>
      <c r="AB701" s="268">
        <v>0.970981260377955</v>
      </c>
      <c r="AC701" s="295">
        <v>0.000321338631945722</v>
      </c>
    </row>
    <row r="702" spans="1:29">
      <c r="A702" s="297" t="s">
        <v>1160</v>
      </c>
      <c r="B702" s="298" t="s">
        <v>3345</v>
      </c>
      <c r="C702" s="293" t="s">
        <v>1204</v>
      </c>
      <c r="D702" s="298" t="s">
        <v>1205</v>
      </c>
      <c r="E702" s="263">
        <v>2055</v>
      </c>
      <c r="F702" s="266">
        <v>1953</v>
      </c>
      <c r="G702" s="266">
        <v>102</v>
      </c>
      <c r="H702" s="264">
        <v>2533</v>
      </c>
      <c r="I702" s="264">
        <v>2415</v>
      </c>
      <c r="J702" s="264">
        <v>118</v>
      </c>
      <c r="K702" s="264">
        <v>1029</v>
      </c>
      <c r="L702" s="264">
        <v>953</v>
      </c>
      <c r="M702" s="264">
        <v>76</v>
      </c>
      <c r="N702" s="294">
        <v>0.93</v>
      </c>
      <c r="O702" s="266">
        <v>2055</v>
      </c>
      <c r="P702" s="266">
        <v>1953</v>
      </c>
      <c r="Q702" s="266">
        <v>102</v>
      </c>
      <c r="R702" s="267">
        <v>0.95036496350365</v>
      </c>
      <c r="S702" s="267">
        <v>0.95036496350365</v>
      </c>
      <c r="T702" s="267">
        <v>0.953414923016186</v>
      </c>
      <c r="U702" s="267">
        <v>0.926141885325559</v>
      </c>
      <c r="V702" s="295">
        <v>-0.00304995951253673</v>
      </c>
      <c r="W702" s="271">
        <v>12665</v>
      </c>
      <c r="X702" s="271">
        <v>12014</v>
      </c>
      <c r="Y702" s="271">
        <v>12447</v>
      </c>
      <c r="Z702" s="271">
        <v>11787</v>
      </c>
      <c r="AA702" s="268">
        <v>0.948598499802606</v>
      </c>
      <c r="AB702" s="268">
        <v>0.946975174740901</v>
      </c>
      <c r="AC702" s="295">
        <v>0.00162332506170415</v>
      </c>
    </row>
    <row r="703" spans="1:29">
      <c r="A703" s="297" t="s">
        <v>1160</v>
      </c>
      <c r="B703" s="298" t="s">
        <v>3345</v>
      </c>
      <c r="C703" s="293" t="s">
        <v>1206</v>
      </c>
      <c r="D703" s="298" t="s">
        <v>1207</v>
      </c>
      <c r="E703" s="263">
        <v>3090</v>
      </c>
      <c r="F703" s="266">
        <v>2981</v>
      </c>
      <c r="G703" s="266">
        <v>109</v>
      </c>
      <c r="H703" s="264">
        <v>3716</v>
      </c>
      <c r="I703" s="264">
        <v>3555</v>
      </c>
      <c r="J703" s="264">
        <v>161</v>
      </c>
      <c r="K703" s="264">
        <v>1613</v>
      </c>
      <c r="L703" s="264">
        <v>1529</v>
      </c>
      <c r="M703" s="264">
        <v>84</v>
      </c>
      <c r="N703" s="294">
        <v>0.93</v>
      </c>
      <c r="O703" s="266">
        <v>3090</v>
      </c>
      <c r="P703" s="266">
        <v>2981</v>
      </c>
      <c r="Q703" s="266">
        <v>109</v>
      </c>
      <c r="R703" s="267">
        <v>0.964724919093851</v>
      </c>
      <c r="S703" s="267">
        <v>0.964724919093851</v>
      </c>
      <c r="T703" s="267">
        <v>0.956673842841765</v>
      </c>
      <c r="U703" s="267">
        <v>0.947923124612523</v>
      </c>
      <c r="V703" s="295">
        <v>0.00805107625208579</v>
      </c>
      <c r="W703" s="271">
        <v>18138</v>
      </c>
      <c r="X703" s="271">
        <v>17509</v>
      </c>
      <c r="Y703" s="271">
        <v>16656</v>
      </c>
      <c r="Z703" s="271">
        <v>16096</v>
      </c>
      <c r="AA703" s="268">
        <v>0.965321424633366</v>
      </c>
      <c r="AB703" s="268">
        <v>0.966378482228626</v>
      </c>
      <c r="AC703" s="295">
        <v>-0.00105705759525987</v>
      </c>
    </row>
    <row r="704" spans="1:29">
      <c r="A704" s="297" t="s">
        <v>1160</v>
      </c>
      <c r="B704" s="298" t="s">
        <v>3345</v>
      </c>
      <c r="C704" s="293" t="s">
        <v>1208</v>
      </c>
      <c r="D704" s="298" t="s">
        <v>1209</v>
      </c>
      <c r="E704" s="263">
        <v>2580</v>
      </c>
      <c r="F704" s="266">
        <v>2462</v>
      </c>
      <c r="G704" s="266">
        <v>118</v>
      </c>
      <c r="H704" s="264">
        <v>3346</v>
      </c>
      <c r="I704" s="264">
        <v>3193</v>
      </c>
      <c r="J704" s="264">
        <v>153</v>
      </c>
      <c r="K704" s="264">
        <v>1373</v>
      </c>
      <c r="L704" s="264">
        <v>1293</v>
      </c>
      <c r="M704" s="264">
        <v>80</v>
      </c>
      <c r="N704" s="294">
        <v>0.93</v>
      </c>
      <c r="O704" s="266">
        <v>2580</v>
      </c>
      <c r="P704" s="266">
        <v>2462</v>
      </c>
      <c r="Q704" s="266">
        <v>118</v>
      </c>
      <c r="R704" s="267">
        <v>0.954263565891473</v>
      </c>
      <c r="S704" s="267">
        <v>0.954263565891473</v>
      </c>
      <c r="T704" s="267">
        <v>0.95427375971309</v>
      </c>
      <c r="U704" s="267">
        <v>0.941733430444283</v>
      </c>
      <c r="V704" s="295">
        <v>-1.01938216173769e-5</v>
      </c>
      <c r="W704" s="271">
        <v>16744</v>
      </c>
      <c r="X704" s="271">
        <v>16097</v>
      </c>
      <c r="Y704" s="271">
        <v>15973</v>
      </c>
      <c r="Z704" s="271">
        <v>15485</v>
      </c>
      <c r="AA704" s="268">
        <v>0.961359292881032</v>
      </c>
      <c r="AB704" s="268">
        <v>0.969448444249671</v>
      </c>
      <c r="AC704" s="295">
        <v>-0.0080891513686393</v>
      </c>
    </row>
    <row r="705" spans="1:29">
      <c r="A705" s="297" t="s">
        <v>1160</v>
      </c>
      <c r="B705" s="298" t="s">
        <v>3345</v>
      </c>
      <c r="C705" s="293" t="s">
        <v>1210</v>
      </c>
      <c r="D705" s="298" t="s">
        <v>1211</v>
      </c>
      <c r="E705" s="263">
        <v>3505</v>
      </c>
      <c r="F705" s="266">
        <v>3420</v>
      </c>
      <c r="G705" s="266">
        <v>85</v>
      </c>
      <c r="H705" s="264">
        <v>4460</v>
      </c>
      <c r="I705" s="264">
        <v>4372</v>
      </c>
      <c r="J705" s="264">
        <v>88</v>
      </c>
      <c r="K705" s="264">
        <v>2062</v>
      </c>
      <c r="L705" s="264">
        <v>2023</v>
      </c>
      <c r="M705" s="264">
        <v>39</v>
      </c>
      <c r="N705" s="294">
        <v>0.93</v>
      </c>
      <c r="O705" s="266">
        <v>3505</v>
      </c>
      <c r="P705" s="266">
        <v>3420</v>
      </c>
      <c r="Q705" s="266">
        <v>85</v>
      </c>
      <c r="R705" s="267">
        <v>0.975748930099857</v>
      </c>
      <c r="S705" s="267">
        <v>0.975748930099857</v>
      </c>
      <c r="T705" s="267">
        <v>0.980269058295964</v>
      </c>
      <c r="U705" s="267">
        <v>0.981086323957323</v>
      </c>
      <c r="V705" s="295">
        <v>-0.00452012819610681</v>
      </c>
      <c r="W705" s="271">
        <v>22892</v>
      </c>
      <c r="X705" s="271">
        <v>22516</v>
      </c>
      <c r="Y705" s="271">
        <v>21851</v>
      </c>
      <c r="Z705" s="271">
        <v>21575</v>
      </c>
      <c r="AA705" s="268">
        <v>0.983575048051721</v>
      </c>
      <c r="AB705" s="268">
        <v>0.987368999130475</v>
      </c>
      <c r="AC705" s="295">
        <v>-0.00379395107875347</v>
      </c>
    </row>
    <row r="706" spans="1:29">
      <c r="A706" s="297" t="s">
        <v>1160</v>
      </c>
      <c r="B706" s="298" t="s">
        <v>3345</v>
      </c>
      <c r="C706" s="293" t="s">
        <v>1212</v>
      </c>
      <c r="D706" s="298" t="s">
        <v>1213</v>
      </c>
      <c r="E706" s="263">
        <v>3545</v>
      </c>
      <c r="F706" s="266">
        <v>3439</v>
      </c>
      <c r="G706" s="266">
        <v>106</v>
      </c>
      <c r="H706" s="264">
        <v>4328</v>
      </c>
      <c r="I706" s="264">
        <v>4196</v>
      </c>
      <c r="J706" s="264">
        <v>132</v>
      </c>
      <c r="K706" s="264">
        <v>1942</v>
      </c>
      <c r="L706" s="264">
        <v>1877</v>
      </c>
      <c r="M706" s="264">
        <v>65</v>
      </c>
      <c r="N706" s="294">
        <v>0.93</v>
      </c>
      <c r="O706" s="266">
        <v>3545</v>
      </c>
      <c r="P706" s="266">
        <v>3439</v>
      </c>
      <c r="Q706" s="266">
        <v>106</v>
      </c>
      <c r="R706" s="267">
        <v>0.970098730606488</v>
      </c>
      <c r="S706" s="267">
        <v>0.970098730606488</v>
      </c>
      <c r="T706" s="267">
        <v>0.969500924214418</v>
      </c>
      <c r="U706" s="267">
        <v>0.966529351184346</v>
      </c>
      <c r="V706" s="295">
        <v>0.000597806392070299</v>
      </c>
      <c r="W706" s="271">
        <v>21769</v>
      </c>
      <c r="X706" s="271">
        <v>21250</v>
      </c>
      <c r="Y706" s="271">
        <v>21468</v>
      </c>
      <c r="Z706" s="271">
        <v>20882</v>
      </c>
      <c r="AA706" s="268">
        <v>0.976158757866691</v>
      </c>
      <c r="AB706" s="268">
        <v>0.972703558785169</v>
      </c>
      <c r="AC706" s="295">
        <v>0.00345519908152248</v>
      </c>
    </row>
    <row r="707" spans="1:29">
      <c r="A707" s="297" t="s">
        <v>1160</v>
      </c>
      <c r="B707" s="298" t="s">
        <v>3345</v>
      </c>
      <c r="C707" s="293" t="s">
        <v>1214</v>
      </c>
      <c r="D707" s="298" t="s">
        <v>1215</v>
      </c>
      <c r="E707" s="263">
        <v>1489</v>
      </c>
      <c r="F707" s="266">
        <v>1441</v>
      </c>
      <c r="G707" s="266">
        <v>48</v>
      </c>
      <c r="H707" s="264">
        <v>1735</v>
      </c>
      <c r="I707" s="264">
        <v>1678</v>
      </c>
      <c r="J707" s="264">
        <v>57</v>
      </c>
      <c r="K707" s="264">
        <v>771</v>
      </c>
      <c r="L707" s="264">
        <v>740</v>
      </c>
      <c r="M707" s="264">
        <v>31</v>
      </c>
      <c r="N707" s="294">
        <v>0.93</v>
      </c>
      <c r="O707" s="266">
        <v>1489</v>
      </c>
      <c r="P707" s="266">
        <v>1441</v>
      </c>
      <c r="Q707" s="266">
        <v>48</v>
      </c>
      <c r="R707" s="267">
        <v>0.967763599731363</v>
      </c>
      <c r="S707" s="267">
        <v>0.967763599731363</v>
      </c>
      <c r="T707" s="267">
        <v>0.967146974063401</v>
      </c>
      <c r="U707" s="267">
        <v>0.959792477302205</v>
      </c>
      <c r="V707" s="295">
        <v>0.000616625667962722</v>
      </c>
      <c r="W707" s="271">
        <v>9148</v>
      </c>
      <c r="X707" s="271">
        <v>8916</v>
      </c>
      <c r="Y707" s="271">
        <v>9204</v>
      </c>
      <c r="Z707" s="271">
        <v>8996</v>
      </c>
      <c r="AA707" s="268">
        <v>0.974639265413205</v>
      </c>
      <c r="AB707" s="268">
        <v>0.977401129943503</v>
      </c>
      <c r="AC707" s="295">
        <v>-0.0027618645302977</v>
      </c>
    </row>
    <row r="708" spans="1:29">
      <c r="A708" s="297" t="s">
        <v>1160</v>
      </c>
      <c r="B708" s="298" t="s">
        <v>32</v>
      </c>
      <c r="C708" s="293" t="e">
        <v>#N/A</v>
      </c>
      <c r="D708" s="298" t="s">
        <v>1216</v>
      </c>
      <c r="E708" s="263">
        <v>0</v>
      </c>
      <c r="F708" s="266">
        <v>0</v>
      </c>
      <c r="G708" s="266">
        <v>0</v>
      </c>
      <c r="H708" s="264">
        <v>0</v>
      </c>
      <c r="I708" s="264">
        <v>0</v>
      </c>
      <c r="J708" s="264">
        <v>0</v>
      </c>
      <c r="K708" s="264">
        <v>0</v>
      </c>
      <c r="L708" s="264">
        <v>0</v>
      </c>
      <c r="M708" s="264">
        <v>0</v>
      </c>
      <c r="N708" s="294">
        <v>0.93</v>
      </c>
      <c r="O708" s="266">
        <v>0</v>
      </c>
      <c r="P708" s="266">
        <v>0</v>
      </c>
      <c r="Q708" s="266">
        <v>0</v>
      </c>
      <c r="R708" s="267">
        <v>0</v>
      </c>
      <c r="S708" s="267">
        <v>0</v>
      </c>
      <c r="T708" s="267">
        <v>0</v>
      </c>
      <c r="U708" s="267">
        <v>0</v>
      </c>
      <c r="V708" s="295">
        <v>0</v>
      </c>
      <c r="W708" s="271">
        <v>0</v>
      </c>
      <c r="X708" s="271">
        <v>0</v>
      </c>
      <c r="Y708" s="271">
        <v>0</v>
      </c>
      <c r="Z708" s="271">
        <v>0</v>
      </c>
      <c r="AA708" s="268">
        <v>0</v>
      </c>
      <c r="AB708" s="268">
        <v>0</v>
      </c>
      <c r="AC708" s="295">
        <v>0</v>
      </c>
    </row>
    <row r="709" spans="1:29">
      <c r="A709" s="297" t="s">
        <v>1160</v>
      </c>
      <c r="B709" s="298" t="s">
        <v>3347</v>
      </c>
      <c r="C709" s="293" t="s">
        <v>1217</v>
      </c>
      <c r="D709" s="298" t="s">
        <v>1218</v>
      </c>
      <c r="E709" s="263">
        <v>2759</v>
      </c>
      <c r="F709" s="266">
        <v>2680</v>
      </c>
      <c r="G709" s="266">
        <v>79</v>
      </c>
      <c r="H709" s="264">
        <v>3729</v>
      </c>
      <c r="I709" s="264">
        <v>3641</v>
      </c>
      <c r="J709" s="264">
        <v>88</v>
      </c>
      <c r="K709" s="264">
        <v>1321</v>
      </c>
      <c r="L709" s="264">
        <v>1286</v>
      </c>
      <c r="M709" s="264">
        <v>35</v>
      </c>
      <c r="N709" s="294">
        <v>0.93</v>
      </c>
      <c r="O709" s="266">
        <v>2759</v>
      </c>
      <c r="P709" s="266">
        <v>2680</v>
      </c>
      <c r="Q709" s="266">
        <v>79</v>
      </c>
      <c r="R709" s="267">
        <v>0.971366437114897</v>
      </c>
      <c r="S709" s="267">
        <v>0.971366437114897</v>
      </c>
      <c r="T709" s="267">
        <v>0.976401179941003</v>
      </c>
      <c r="U709" s="267">
        <v>0.973504920514762</v>
      </c>
      <c r="V709" s="295">
        <v>-0.00503474282610628</v>
      </c>
      <c r="W709" s="271">
        <v>18285</v>
      </c>
      <c r="X709" s="271">
        <v>17861</v>
      </c>
      <c r="Y709" s="271">
        <v>18030</v>
      </c>
      <c r="Z709" s="271">
        <v>17683</v>
      </c>
      <c r="AA709" s="268">
        <v>0.976811594202899</v>
      </c>
      <c r="AB709" s="268">
        <v>0.98075429839157</v>
      </c>
      <c r="AC709" s="295">
        <v>-0.00394270418867104</v>
      </c>
    </row>
    <row r="710" spans="1:29">
      <c r="A710" s="297" t="s">
        <v>1160</v>
      </c>
      <c r="B710" s="298" t="s">
        <v>3347</v>
      </c>
      <c r="C710" s="293" t="s">
        <v>1219</v>
      </c>
      <c r="D710" s="298" t="s">
        <v>1220</v>
      </c>
      <c r="E710" s="263">
        <v>2811</v>
      </c>
      <c r="F710" s="266">
        <v>2726</v>
      </c>
      <c r="G710" s="266">
        <v>85</v>
      </c>
      <c r="H710" s="264">
        <v>3618</v>
      </c>
      <c r="I710" s="264">
        <v>3488</v>
      </c>
      <c r="J710" s="264">
        <v>130</v>
      </c>
      <c r="K710" s="264">
        <v>1201</v>
      </c>
      <c r="L710" s="264">
        <v>1141</v>
      </c>
      <c r="M710" s="264">
        <v>60</v>
      </c>
      <c r="N710" s="294">
        <v>0.93</v>
      </c>
      <c r="O710" s="266">
        <v>2811</v>
      </c>
      <c r="P710" s="266">
        <v>2726</v>
      </c>
      <c r="Q710" s="266">
        <v>85</v>
      </c>
      <c r="R710" s="267">
        <v>0.969761650658129</v>
      </c>
      <c r="S710" s="267">
        <v>0.969761650658129</v>
      </c>
      <c r="T710" s="267">
        <v>0.964068546158098</v>
      </c>
      <c r="U710" s="267">
        <v>0.950041631973356</v>
      </c>
      <c r="V710" s="295">
        <v>0.00569310450003035</v>
      </c>
      <c r="W710" s="271">
        <v>18042</v>
      </c>
      <c r="X710" s="271">
        <v>17432</v>
      </c>
      <c r="Y710" s="271">
        <v>17913</v>
      </c>
      <c r="Z710" s="271">
        <v>17321</v>
      </c>
      <c r="AA710" s="268">
        <v>0.966190001108525</v>
      </c>
      <c r="AB710" s="268">
        <v>0.966951376095573</v>
      </c>
      <c r="AC710" s="295">
        <v>-0.000761374987048424</v>
      </c>
    </row>
    <row r="711" spans="1:29">
      <c r="A711" s="297" t="s">
        <v>1160</v>
      </c>
      <c r="B711" s="298" t="s">
        <v>3347</v>
      </c>
      <c r="C711" s="293" t="s">
        <v>1221</v>
      </c>
      <c r="D711" s="298" t="s">
        <v>1222</v>
      </c>
      <c r="E711" s="263">
        <v>4679</v>
      </c>
      <c r="F711" s="266">
        <v>4515</v>
      </c>
      <c r="G711" s="266">
        <v>164</v>
      </c>
      <c r="H711" s="264">
        <v>6552</v>
      </c>
      <c r="I711" s="264">
        <v>6308</v>
      </c>
      <c r="J711" s="264">
        <v>244</v>
      </c>
      <c r="K711" s="264">
        <v>2183</v>
      </c>
      <c r="L711" s="264">
        <v>2082</v>
      </c>
      <c r="M711" s="264">
        <v>101</v>
      </c>
      <c r="N711" s="294">
        <v>0.93</v>
      </c>
      <c r="O711" s="266">
        <v>4679</v>
      </c>
      <c r="P711" s="266">
        <v>4515</v>
      </c>
      <c r="Q711" s="266">
        <v>164</v>
      </c>
      <c r="R711" s="267">
        <v>0.964949775593075</v>
      </c>
      <c r="S711" s="267">
        <v>0.964949775593075</v>
      </c>
      <c r="T711" s="267">
        <v>0.962759462759463</v>
      </c>
      <c r="U711" s="267">
        <v>0.953733394411361</v>
      </c>
      <c r="V711" s="295">
        <v>0.00219031283361271</v>
      </c>
      <c r="W711" s="271">
        <v>31663</v>
      </c>
      <c r="X711" s="271">
        <v>30456</v>
      </c>
      <c r="Y711" s="271">
        <v>31499</v>
      </c>
      <c r="Z711" s="271">
        <v>30426</v>
      </c>
      <c r="AA711" s="268">
        <v>0.961879796608028</v>
      </c>
      <c r="AB711" s="268">
        <v>0.965935426521477</v>
      </c>
      <c r="AC711" s="295">
        <v>-0.00405562991344866</v>
      </c>
    </row>
    <row r="712" spans="1:29">
      <c r="A712" s="297" t="s">
        <v>1160</v>
      </c>
      <c r="B712" s="298" t="s">
        <v>3347</v>
      </c>
      <c r="C712" s="293" t="s">
        <v>1223</v>
      </c>
      <c r="D712" s="298" t="s">
        <v>1224</v>
      </c>
      <c r="E712" s="263">
        <v>3354</v>
      </c>
      <c r="F712" s="266">
        <v>3140</v>
      </c>
      <c r="G712" s="266">
        <v>214</v>
      </c>
      <c r="H712" s="264">
        <v>4241</v>
      </c>
      <c r="I712" s="264">
        <v>4051</v>
      </c>
      <c r="J712" s="264">
        <v>190</v>
      </c>
      <c r="K712" s="264">
        <v>1488</v>
      </c>
      <c r="L712" s="264">
        <v>1412</v>
      </c>
      <c r="M712" s="264">
        <v>76</v>
      </c>
      <c r="N712" s="294">
        <v>0.93</v>
      </c>
      <c r="O712" s="266">
        <v>3354</v>
      </c>
      <c r="P712" s="266">
        <v>3140</v>
      </c>
      <c r="Q712" s="266">
        <v>214</v>
      </c>
      <c r="R712" s="267">
        <v>0.936195587358378</v>
      </c>
      <c r="S712" s="267">
        <v>0.936195587358378</v>
      </c>
      <c r="T712" s="267">
        <v>0.955199245460976</v>
      </c>
      <c r="U712" s="267">
        <v>0.948924731182796</v>
      </c>
      <c r="V712" s="295">
        <v>-0.0190036581025982</v>
      </c>
      <c r="W712" s="271">
        <v>20715</v>
      </c>
      <c r="X712" s="271">
        <v>19751</v>
      </c>
      <c r="Y712" s="271">
        <v>19782</v>
      </c>
      <c r="Z712" s="271">
        <v>19030</v>
      </c>
      <c r="AA712" s="268">
        <v>0.953463673666425</v>
      </c>
      <c r="AB712" s="268">
        <v>0.961985643514306</v>
      </c>
      <c r="AC712" s="295">
        <v>-0.00852196984788067</v>
      </c>
    </row>
    <row r="713" spans="1:29">
      <c r="A713" s="297" t="s">
        <v>1160</v>
      </c>
      <c r="B713" s="298" t="s">
        <v>3347</v>
      </c>
      <c r="C713" s="293" t="s">
        <v>1225</v>
      </c>
      <c r="D713" s="298" t="s">
        <v>1226</v>
      </c>
      <c r="E713" s="263">
        <v>2380</v>
      </c>
      <c r="F713" s="266">
        <v>2283</v>
      </c>
      <c r="G713" s="266">
        <v>97</v>
      </c>
      <c r="H713" s="264">
        <v>3151</v>
      </c>
      <c r="I713" s="264">
        <v>3049</v>
      </c>
      <c r="J713" s="264">
        <v>102</v>
      </c>
      <c r="K713" s="264">
        <v>1004</v>
      </c>
      <c r="L713" s="264">
        <v>963</v>
      </c>
      <c r="M713" s="264">
        <v>41</v>
      </c>
      <c r="N713" s="294">
        <v>0.93</v>
      </c>
      <c r="O713" s="266">
        <v>2380</v>
      </c>
      <c r="P713" s="266">
        <v>2283</v>
      </c>
      <c r="Q713" s="266">
        <v>97</v>
      </c>
      <c r="R713" s="267">
        <v>0.959243697478992</v>
      </c>
      <c r="S713" s="267">
        <v>0.959243697478992</v>
      </c>
      <c r="T713" s="267">
        <v>0.967629324024119</v>
      </c>
      <c r="U713" s="267">
        <v>0.959163346613546</v>
      </c>
      <c r="V713" s="295">
        <v>-0.00838562654512764</v>
      </c>
      <c r="W713" s="271">
        <v>14777</v>
      </c>
      <c r="X713" s="271">
        <v>14290</v>
      </c>
      <c r="Y713" s="271">
        <v>14622</v>
      </c>
      <c r="Z713" s="271">
        <v>14209</v>
      </c>
      <c r="AA713" s="268">
        <v>0.967043378222914</v>
      </c>
      <c r="AB713" s="268">
        <v>0.971754889891944</v>
      </c>
      <c r="AC713" s="295">
        <v>-0.00471151166902972</v>
      </c>
    </row>
    <row r="714" spans="1:29">
      <c r="A714" s="297" t="s">
        <v>1160</v>
      </c>
      <c r="B714" s="298" t="s">
        <v>3347</v>
      </c>
      <c r="C714" s="293" t="s">
        <v>1227</v>
      </c>
      <c r="D714" s="298" t="s">
        <v>1228</v>
      </c>
      <c r="E714" s="263">
        <v>2617</v>
      </c>
      <c r="F714" s="266">
        <v>2594</v>
      </c>
      <c r="G714" s="266">
        <v>23</v>
      </c>
      <c r="H714" s="264">
        <v>3606</v>
      </c>
      <c r="I714" s="264">
        <v>3556</v>
      </c>
      <c r="J714" s="264">
        <v>50</v>
      </c>
      <c r="K714" s="264">
        <v>1194</v>
      </c>
      <c r="L714" s="264">
        <v>1171</v>
      </c>
      <c r="M714" s="264">
        <v>23</v>
      </c>
      <c r="N714" s="294">
        <v>0.93</v>
      </c>
      <c r="O714" s="266">
        <v>2617</v>
      </c>
      <c r="P714" s="266">
        <v>2594</v>
      </c>
      <c r="Q714" s="266">
        <v>23</v>
      </c>
      <c r="R714" s="267">
        <v>0.991211310661062</v>
      </c>
      <c r="S714" s="267">
        <v>0.991211310661062</v>
      </c>
      <c r="T714" s="267">
        <v>0.986134220743206</v>
      </c>
      <c r="U714" s="267">
        <v>0.980737018425461</v>
      </c>
      <c r="V714" s="295">
        <v>0.00507708991785649</v>
      </c>
      <c r="W714" s="271">
        <v>17112</v>
      </c>
      <c r="X714" s="271">
        <v>16909</v>
      </c>
      <c r="Y714" s="271">
        <v>17002</v>
      </c>
      <c r="Z714" s="271">
        <v>16830</v>
      </c>
      <c r="AA714" s="268">
        <v>0.988136979897148</v>
      </c>
      <c r="AB714" s="268">
        <v>0.989883543112575</v>
      </c>
      <c r="AC714" s="295">
        <v>-0.00174656321542677</v>
      </c>
    </row>
    <row r="715" spans="1:29">
      <c r="A715" s="297" t="s">
        <v>1160</v>
      </c>
      <c r="B715" s="298" t="s">
        <v>3347</v>
      </c>
      <c r="C715" s="293" t="s">
        <v>1229</v>
      </c>
      <c r="D715" s="298" t="s">
        <v>1230</v>
      </c>
      <c r="E715" s="263">
        <v>7193</v>
      </c>
      <c r="F715" s="266">
        <v>6865</v>
      </c>
      <c r="G715" s="266">
        <v>328</v>
      </c>
      <c r="H715" s="264">
        <v>9227</v>
      </c>
      <c r="I715" s="264">
        <v>8843</v>
      </c>
      <c r="J715" s="264">
        <v>384</v>
      </c>
      <c r="K715" s="264">
        <v>3116</v>
      </c>
      <c r="L715" s="264">
        <v>2928</v>
      </c>
      <c r="M715" s="264">
        <v>188</v>
      </c>
      <c r="N715" s="294">
        <v>0.93</v>
      </c>
      <c r="O715" s="266">
        <v>7193</v>
      </c>
      <c r="P715" s="266">
        <v>6865</v>
      </c>
      <c r="Q715" s="266">
        <v>328</v>
      </c>
      <c r="R715" s="267">
        <v>0.954400111219241</v>
      </c>
      <c r="S715" s="267">
        <v>0.954400111219241</v>
      </c>
      <c r="T715" s="267">
        <v>0.958383006394278</v>
      </c>
      <c r="U715" s="267">
        <v>0.939666238767651</v>
      </c>
      <c r="V715" s="295">
        <v>-0.00398289517503669</v>
      </c>
      <c r="W715" s="271">
        <v>45905</v>
      </c>
      <c r="X715" s="271">
        <v>43797</v>
      </c>
      <c r="Y715" s="271">
        <v>45095</v>
      </c>
      <c r="Z715" s="271">
        <v>43188</v>
      </c>
      <c r="AA715" s="268">
        <v>0.954079076353338</v>
      </c>
      <c r="AB715" s="268">
        <v>0.957711497948775</v>
      </c>
      <c r="AC715" s="295">
        <v>-0.00363242159543642</v>
      </c>
    </row>
    <row r="716" spans="1:29">
      <c r="A716" s="297" t="s">
        <v>1160</v>
      </c>
      <c r="B716" s="298" t="s">
        <v>3347</v>
      </c>
      <c r="C716" s="293" t="s">
        <v>1231</v>
      </c>
      <c r="D716" s="298" t="s">
        <v>1232</v>
      </c>
      <c r="E716" s="263">
        <v>1618</v>
      </c>
      <c r="F716" s="266">
        <v>1579</v>
      </c>
      <c r="G716" s="266">
        <v>39</v>
      </c>
      <c r="H716" s="264">
        <v>2236</v>
      </c>
      <c r="I716" s="264">
        <v>2144</v>
      </c>
      <c r="J716" s="264">
        <v>92</v>
      </c>
      <c r="K716" s="264">
        <v>739</v>
      </c>
      <c r="L716" s="264">
        <v>691</v>
      </c>
      <c r="M716" s="264">
        <v>48</v>
      </c>
      <c r="N716" s="294">
        <v>0.93</v>
      </c>
      <c r="O716" s="266">
        <v>1618</v>
      </c>
      <c r="P716" s="266">
        <v>1579</v>
      </c>
      <c r="Q716" s="266">
        <v>39</v>
      </c>
      <c r="R716" s="267">
        <v>0.975896168108776</v>
      </c>
      <c r="S716" s="267">
        <v>0.975896168108776</v>
      </c>
      <c r="T716" s="267">
        <v>0.958855098389982</v>
      </c>
      <c r="U716" s="267">
        <v>0.935047361299053</v>
      </c>
      <c r="V716" s="295">
        <v>0.0170410697187942</v>
      </c>
      <c r="W716" s="271">
        <v>10317</v>
      </c>
      <c r="X716" s="271">
        <v>9934</v>
      </c>
      <c r="Y716" s="271">
        <v>10087</v>
      </c>
      <c r="Z716" s="271">
        <v>9714</v>
      </c>
      <c r="AA716" s="268">
        <v>0.962876805272851</v>
      </c>
      <c r="AB716" s="268">
        <v>0.963021711113314</v>
      </c>
      <c r="AC716" s="295">
        <v>-0.00014490584046345</v>
      </c>
    </row>
    <row r="717" spans="1:29">
      <c r="A717" s="297" t="s">
        <v>1160</v>
      </c>
      <c r="B717" s="298" t="s">
        <v>3347</v>
      </c>
      <c r="C717" s="293" t="s">
        <v>1233</v>
      </c>
      <c r="D717" s="298" t="s">
        <v>1234</v>
      </c>
      <c r="E717" s="263">
        <v>2098</v>
      </c>
      <c r="F717" s="266">
        <v>1950</v>
      </c>
      <c r="G717" s="266">
        <v>148</v>
      </c>
      <c r="H717" s="264">
        <v>2704</v>
      </c>
      <c r="I717" s="264">
        <v>2526</v>
      </c>
      <c r="J717" s="264">
        <v>178</v>
      </c>
      <c r="K717" s="264">
        <v>916</v>
      </c>
      <c r="L717" s="264">
        <v>829</v>
      </c>
      <c r="M717" s="264">
        <v>87</v>
      </c>
      <c r="N717" s="294">
        <v>0.93</v>
      </c>
      <c r="O717" s="266">
        <v>2098</v>
      </c>
      <c r="P717" s="266">
        <v>1950</v>
      </c>
      <c r="Q717" s="266">
        <v>148</v>
      </c>
      <c r="R717" s="267">
        <v>0.929456625357483</v>
      </c>
      <c r="S717" s="267">
        <v>0.929456625357483</v>
      </c>
      <c r="T717" s="267">
        <v>0.934171597633136</v>
      </c>
      <c r="U717" s="267">
        <v>0.905021834061135</v>
      </c>
      <c r="V717" s="295">
        <v>-0.00471497227565276</v>
      </c>
      <c r="W717" s="271">
        <v>13287</v>
      </c>
      <c r="X717" s="271">
        <v>12462</v>
      </c>
      <c r="Y717" s="271">
        <v>12995</v>
      </c>
      <c r="Z717" s="271">
        <v>12286</v>
      </c>
      <c r="AA717" s="268">
        <v>0.937909234590201</v>
      </c>
      <c r="AB717" s="268">
        <v>0.945440554059254</v>
      </c>
      <c r="AC717" s="295">
        <v>-0.00753131946905261</v>
      </c>
    </row>
    <row r="718" spans="1:29">
      <c r="A718" s="297" t="s">
        <v>1160</v>
      </c>
      <c r="B718" s="298" t="s">
        <v>3348</v>
      </c>
      <c r="C718" s="293" t="s">
        <v>1235</v>
      </c>
      <c r="D718" s="298" t="s">
        <v>1236</v>
      </c>
      <c r="E718" s="263">
        <v>2713</v>
      </c>
      <c r="F718" s="266">
        <v>2526</v>
      </c>
      <c r="G718" s="266">
        <v>187</v>
      </c>
      <c r="H718" s="264">
        <v>3509</v>
      </c>
      <c r="I718" s="264">
        <v>3318</v>
      </c>
      <c r="J718" s="264">
        <v>191</v>
      </c>
      <c r="K718" s="264">
        <v>1594</v>
      </c>
      <c r="L718" s="264">
        <v>1484</v>
      </c>
      <c r="M718" s="264">
        <v>110</v>
      </c>
      <c r="N718" s="294">
        <v>0.93</v>
      </c>
      <c r="O718" s="266">
        <v>2713</v>
      </c>
      <c r="P718" s="266">
        <v>2526</v>
      </c>
      <c r="Q718" s="266">
        <v>187</v>
      </c>
      <c r="R718" s="267">
        <v>0.931072613343163</v>
      </c>
      <c r="S718" s="267">
        <v>0.931072613343163</v>
      </c>
      <c r="T718" s="267">
        <v>0.945568538045027</v>
      </c>
      <c r="U718" s="267">
        <v>0.93099121706399</v>
      </c>
      <c r="V718" s="295">
        <v>-0.0144959247018644</v>
      </c>
      <c r="W718" s="271">
        <v>17472</v>
      </c>
      <c r="X718" s="271">
        <v>16518</v>
      </c>
      <c r="Y718" s="271">
        <v>17495</v>
      </c>
      <c r="Z718" s="271">
        <v>16738</v>
      </c>
      <c r="AA718" s="268">
        <v>0.945398351648352</v>
      </c>
      <c r="AB718" s="268">
        <v>0.956730494426979</v>
      </c>
      <c r="AC718" s="295">
        <v>-0.0113321427786275</v>
      </c>
    </row>
    <row r="719" spans="1:29">
      <c r="A719" s="297" t="s">
        <v>1160</v>
      </c>
      <c r="B719" s="298" t="s">
        <v>3348</v>
      </c>
      <c r="C719" s="293" t="s">
        <v>1237</v>
      </c>
      <c r="D719" s="298" t="s">
        <v>1238</v>
      </c>
      <c r="E719" s="263">
        <v>1777</v>
      </c>
      <c r="F719" s="266">
        <v>1706</v>
      </c>
      <c r="G719" s="266">
        <v>71</v>
      </c>
      <c r="H719" s="264">
        <v>2182</v>
      </c>
      <c r="I719" s="264">
        <v>2073</v>
      </c>
      <c r="J719" s="264">
        <v>109</v>
      </c>
      <c r="K719" s="264">
        <v>1039</v>
      </c>
      <c r="L719" s="264">
        <v>974</v>
      </c>
      <c r="M719" s="264">
        <v>65</v>
      </c>
      <c r="N719" s="294">
        <v>0.93</v>
      </c>
      <c r="O719" s="266">
        <v>1777</v>
      </c>
      <c r="P719" s="266">
        <v>1706</v>
      </c>
      <c r="Q719" s="266">
        <v>71</v>
      </c>
      <c r="R719" s="267">
        <v>0.960045019696117</v>
      </c>
      <c r="S719" s="267">
        <v>0.960045019696117</v>
      </c>
      <c r="T719" s="267">
        <v>0.950045829514207</v>
      </c>
      <c r="U719" s="267">
        <v>0.937439846005775</v>
      </c>
      <c r="V719" s="295">
        <v>0.00999919018190987</v>
      </c>
      <c r="W719" s="271">
        <v>10889</v>
      </c>
      <c r="X719" s="271">
        <v>10414</v>
      </c>
      <c r="Y719" s="271">
        <v>10780</v>
      </c>
      <c r="Z719" s="271">
        <v>10452</v>
      </c>
      <c r="AA719" s="268">
        <v>0.956377996142897</v>
      </c>
      <c r="AB719" s="268">
        <v>0.969573283858998</v>
      </c>
      <c r="AC719" s="295">
        <v>-0.0131952877161016</v>
      </c>
    </row>
    <row r="720" spans="1:29">
      <c r="A720" s="297" t="s">
        <v>1160</v>
      </c>
      <c r="B720" s="298" t="s">
        <v>3348</v>
      </c>
      <c r="C720" s="293" t="s">
        <v>1239</v>
      </c>
      <c r="D720" s="298" t="s">
        <v>1240</v>
      </c>
      <c r="E720" s="263">
        <v>4034</v>
      </c>
      <c r="F720" s="266">
        <v>3806</v>
      </c>
      <c r="G720" s="266">
        <v>228</v>
      </c>
      <c r="H720" s="264">
        <v>4857</v>
      </c>
      <c r="I720" s="264">
        <v>4610</v>
      </c>
      <c r="J720" s="264">
        <v>247</v>
      </c>
      <c r="K720" s="264">
        <v>2037</v>
      </c>
      <c r="L720" s="264">
        <v>1900</v>
      </c>
      <c r="M720" s="264">
        <v>137</v>
      </c>
      <c r="N720" s="294">
        <v>0.93</v>
      </c>
      <c r="O720" s="266">
        <v>4034</v>
      </c>
      <c r="P720" s="266">
        <v>3806</v>
      </c>
      <c r="Q720" s="266">
        <v>228</v>
      </c>
      <c r="R720" s="267">
        <v>0.943480416460089</v>
      </c>
      <c r="S720" s="267">
        <v>0.943480416460089</v>
      </c>
      <c r="T720" s="267">
        <v>0.949145563104797</v>
      </c>
      <c r="U720" s="267">
        <v>0.932744231713304</v>
      </c>
      <c r="V720" s="295">
        <v>-0.00566514664470796</v>
      </c>
      <c r="W720" s="271">
        <v>24395</v>
      </c>
      <c r="X720" s="271">
        <v>23195</v>
      </c>
      <c r="Y720" s="271">
        <v>23059</v>
      </c>
      <c r="Z720" s="271">
        <v>22194</v>
      </c>
      <c r="AA720" s="268">
        <v>0.950809592129535</v>
      </c>
      <c r="AB720" s="268">
        <v>0.962487531983174</v>
      </c>
      <c r="AC720" s="295">
        <v>-0.0116779398536389</v>
      </c>
    </row>
    <row r="721" spans="1:29">
      <c r="A721" s="297" t="s">
        <v>1160</v>
      </c>
      <c r="B721" s="298" t="s">
        <v>3348</v>
      </c>
      <c r="C721" s="293" t="s">
        <v>1241</v>
      </c>
      <c r="D721" s="298" t="s">
        <v>1242</v>
      </c>
      <c r="E721" s="263">
        <v>2132</v>
      </c>
      <c r="F721" s="266">
        <v>1961</v>
      </c>
      <c r="G721" s="266">
        <v>171</v>
      </c>
      <c r="H721" s="264">
        <v>2650</v>
      </c>
      <c r="I721" s="264">
        <v>2483</v>
      </c>
      <c r="J721" s="264">
        <v>167</v>
      </c>
      <c r="K721" s="264">
        <v>1220</v>
      </c>
      <c r="L721" s="264">
        <v>1106</v>
      </c>
      <c r="M721" s="264">
        <v>114</v>
      </c>
      <c r="N721" s="294">
        <v>0.93</v>
      </c>
      <c r="O721" s="266">
        <v>2132</v>
      </c>
      <c r="P721" s="266">
        <v>1961</v>
      </c>
      <c r="Q721" s="266">
        <v>171</v>
      </c>
      <c r="R721" s="267">
        <v>0.919793621013133</v>
      </c>
      <c r="S721" s="267">
        <v>0.919793621013133</v>
      </c>
      <c r="T721" s="267">
        <v>0.936981132075472</v>
      </c>
      <c r="U721" s="267">
        <v>0.90655737704918</v>
      </c>
      <c r="V721" s="295">
        <v>-0.0171875110623385</v>
      </c>
      <c r="W721" s="271">
        <v>13326</v>
      </c>
      <c r="X721" s="271">
        <v>12447</v>
      </c>
      <c r="Y721" s="271">
        <v>13717</v>
      </c>
      <c r="Z721" s="271">
        <v>13074</v>
      </c>
      <c r="AA721" s="268">
        <v>0.934038721296713</v>
      </c>
      <c r="AB721" s="268">
        <v>0.95312386090253</v>
      </c>
      <c r="AC721" s="295">
        <v>-0.0190851396058166</v>
      </c>
    </row>
    <row r="722" spans="1:29">
      <c r="A722" s="297" t="s">
        <v>1160</v>
      </c>
      <c r="B722" s="298" t="s">
        <v>3348</v>
      </c>
      <c r="C722" s="293" t="s">
        <v>1243</v>
      </c>
      <c r="D722" s="298" t="s">
        <v>1244</v>
      </c>
      <c r="E722" s="263">
        <v>2728</v>
      </c>
      <c r="F722" s="266">
        <v>2561</v>
      </c>
      <c r="G722" s="266">
        <v>167</v>
      </c>
      <c r="H722" s="264">
        <v>3276</v>
      </c>
      <c r="I722" s="264">
        <v>3094</v>
      </c>
      <c r="J722" s="264">
        <v>182</v>
      </c>
      <c r="K722" s="264">
        <v>1562</v>
      </c>
      <c r="L722" s="264">
        <v>1441</v>
      </c>
      <c r="M722" s="264">
        <v>121</v>
      </c>
      <c r="N722" s="294">
        <v>0.93</v>
      </c>
      <c r="O722" s="266">
        <v>2728</v>
      </c>
      <c r="P722" s="266">
        <v>2561</v>
      </c>
      <c r="Q722" s="266">
        <v>167</v>
      </c>
      <c r="R722" s="267">
        <v>0.938782991202346</v>
      </c>
      <c r="S722" s="267">
        <v>0.938782991202346</v>
      </c>
      <c r="T722" s="267">
        <v>0.944444444444444</v>
      </c>
      <c r="U722" s="267">
        <v>0.922535211267606</v>
      </c>
      <c r="V722" s="295">
        <v>-0.00566145324209832</v>
      </c>
      <c r="W722" s="271">
        <v>16347</v>
      </c>
      <c r="X722" s="271">
        <v>15533</v>
      </c>
      <c r="Y722" s="271">
        <v>16362</v>
      </c>
      <c r="Z722" s="271">
        <v>15798</v>
      </c>
      <c r="AA722" s="268">
        <v>0.9502049305683</v>
      </c>
      <c r="AB722" s="268">
        <v>0.965529886321966</v>
      </c>
      <c r="AC722" s="295">
        <v>-0.0153249557536655</v>
      </c>
    </row>
    <row r="723" spans="1:29">
      <c r="A723" s="297" t="s">
        <v>1160</v>
      </c>
      <c r="B723" s="298" t="s">
        <v>3348</v>
      </c>
      <c r="C723" s="293" t="s">
        <v>1245</v>
      </c>
      <c r="D723" s="298" t="s">
        <v>1246</v>
      </c>
      <c r="E723" s="263">
        <v>1870</v>
      </c>
      <c r="F723" s="266">
        <v>1763</v>
      </c>
      <c r="G723" s="266">
        <v>107</v>
      </c>
      <c r="H723" s="264">
        <v>2286</v>
      </c>
      <c r="I723" s="264">
        <v>2176</v>
      </c>
      <c r="J723" s="264">
        <v>110</v>
      </c>
      <c r="K723" s="264">
        <v>1044</v>
      </c>
      <c r="L723" s="264">
        <v>979</v>
      </c>
      <c r="M723" s="264">
        <v>65</v>
      </c>
      <c r="N723" s="294">
        <v>0.93</v>
      </c>
      <c r="O723" s="266">
        <v>1870</v>
      </c>
      <c r="P723" s="266">
        <v>1763</v>
      </c>
      <c r="Q723" s="266">
        <v>107</v>
      </c>
      <c r="R723" s="267">
        <v>0.942780748663102</v>
      </c>
      <c r="S723" s="267">
        <v>0.942780748663102</v>
      </c>
      <c r="T723" s="267">
        <v>0.951881014873141</v>
      </c>
      <c r="U723" s="267">
        <v>0.937739463601533</v>
      </c>
      <c r="V723" s="295">
        <v>-0.00910026621003923</v>
      </c>
      <c r="W723" s="271">
        <v>11365</v>
      </c>
      <c r="X723" s="271">
        <v>10782</v>
      </c>
      <c r="Y723" s="271">
        <v>11263</v>
      </c>
      <c r="Z723" s="271">
        <v>10766</v>
      </c>
      <c r="AA723" s="268">
        <v>0.948702155741311</v>
      </c>
      <c r="AB723" s="268">
        <v>0.955873213175886</v>
      </c>
      <c r="AC723" s="295">
        <v>-0.00717105743457469</v>
      </c>
    </row>
    <row r="724" spans="1:29">
      <c r="A724" s="297" t="s">
        <v>1160</v>
      </c>
      <c r="B724" s="298" t="s">
        <v>3348</v>
      </c>
      <c r="C724" s="293" t="s">
        <v>1247</v>
      </c>
      <c r="D724" s="298" t="s">
        <v>1248</v>
      </c>
      <c r="E724" s="263">
        <v>4307</v>
      </c>
      <c r="F724" s="266">
        <v>4073</v>
      </c>
      <c r="G724" s="266">
        <v>234</v>
      </c>
      <c r="H724" s="264">
        <v>5229</v>
      </c>
      <c r="I724" s="264">
        <v>4961</v>
      </c>
      <c r="J724" s="264">
        <v>268</v>
      </c>
      <c r="K724" s="264">
        <v>2204</v>
      </c>
      <c r="L724" s="264">
        <v>2078</v>
      </c>
      <c r="M724" s="264">
        <v>126</v>
      </c>
      <c r="N724" s="294">
        <v>0.93</v>
      </c>
      <c r="O724" s="266">
        <v>4307</v>
      </c>
      <c r="P724" s="266">
        <v>4073</v>
      </c>
      <c r="Q724" s="266">
        <v>234</v>
      </c>
      <c r="R724" s="267">
        <v>0.945669839795681</v>
      </c>
      <c r="S724" s="267">
        <v>0.945669839795681</v>
      </c>
      <c r="T724" s="267">
        <v>0.948747370434117</v>
      </c>
      <c r="U724" s="267">
        <v>0.942831215970962</v>
      </c>
      <c r="V724" s="295">
        <v>-0.00307753063843597</v>
      </c>
      <c r="W724" s="271">
        <v>25662</v>
      </c>
      <c r="X724" s="271">
        <v>24449</v>
      </c>
      <c r="Y724" s="271">
        <v>24412</v>
      </c>
      <c r="Z724" s="271">
        <v>23447</v>
      </c>
      <c r="AA724" s="268">
        <v>0.952731665497623</v>
      </c>
      <c r="AB724" s="268">
        <v>0.960470260527609</v>
      </c>
      <c r="AC724" s="295">
        <v>-0.00773859502998653</v>
      </c>
    </row>
    <row r="725" spans="1:29">
      <c r="A725" s="297" t="s">
        <v>1160</v>
      </c>
      <c r="B725" s="298" t="s">
        <v>3348</v>
      </c>
      <c r="C725" s="293" t="s">
        <v>1249</v>
      </c>
      <c r="D725" s="298" t="s">
        <v>1250</v>
      </c>
      <c r="E725" s="263">
        <v>3067</v>
      </c>
      <c r="F725" s="266">
        <v>2949</v>
      </c>
      <c r="G725" s="266">
        <v>118</v>
      </c>
      <c r="H725" s="264">
        <v>3452</v>
      </c>
      <c r="I725" s="264">
        <v>3300</v>
      </c>
      <c r="J725" s="264">
        <v>152</v>
      </c>
      <c r="K725" s="264">
        <v>1449</v>
      </c>
      <c r="L725" s="264">
        <v>1384</v>
      </c>
      <c r="M725" s="264">
        <v>65</v>
      </c>
      <c r="N725" s="294">
        <v>0.93</v>
      </c>
      <c r="O725" s="266">
        <v>3067</v>
      </c>
      <c r="P725" s="266">
        <v>2949</v>
      </c>
      <c r="Q725" s="266">
        <v>118</v>
      </c>
      <c r="R725" s="267">
        <v>0.961525921095533</v>
      </c>
      <c r="S725" s="267">
        <v>0.961525921095533</v>
      </c>
      <c r="T725" s="267">
        <v>0.955967555040556</v>
      </c>
      <c r="U725" s="267">
        <v>0.955141476880607</v>
      </c>
      <c r="V725" s="295">
        <v>0.00555836605497695</v>
      </c>
      <c r="W725" s="271">
        <v>17372</v>
      </c>
      <c r="X725" s="271">
        <v>16709</v>
      </c>
      <c r="Y725" s="271">
        <v>17865</v>
      </c>
      <c r="Z725" s="271">
        <v>17403</v>
      </c>
      <c r="AA725" s="268">
        <v>0.961835137002072</v>
      </c>
      <c r="AB725" s="268">
        <v>0.974139378673384</v>
      </c>
      <c r="AC725" s="295">
        <v>-0.0123042416713114</v>
      </c>
    </row>
    <row r="726" spans="1:29">
      <c r="A726" s="297" t="s">
        <v>1160</v>
      </c>
      <c r="B726" s="298" t="s">
        <v>3348</v>
      </c>
      <c r="C726" s="293" t="s">
        <v>1251</v>
      </c>
      <c r="D726" s="298" t="s">
        <v>1252</v>
      </c>
      <c r="E726" s="263">
        <v>5665</v>
      </c>
      <c r="F726" s="266">
        <v>5248</v>
      </c>
      <c r="G726" s="266">
        <v>417</v>
      </c>
      <c r="H726" s="264">
        <v>7740</v>
      </c>
      <c r="I726" s="264">
        <v>7270</v>
      </c>
      <c r="J726" s="264">
        <v>470</v>
      </c>
      <c r="K726" s="264">
        <v>3499</v>
      </c>
      <c r="L726" s="264">
        <v>3285</v>
      </c>
      <c r="M726" s="264">
        <v>214</v>
      </c>
      <c r="N726" s="294">
        <v>0.93</v>
      </c>
      <c r="O726" s="266">
        <v>5665</v>
      </c>
      <c r="P726" s="266">
        <v>5248</v>
      </c>
      <c r="Q726" s="266">
        <v>417</v>
      </c>
      <c r="R726" s="267">
        <v>0.926390114739629</v>
      </c>
      <c r="S726" s="267">
        <v>0.926390114739629</v>
      </c>
      <c r="T726" s="267">
        <v>0.939276485788114</v>
      </c>
      <c r="U726" s="267">
        <v>0.938839668476708</v>
      </c>
      <c r="V726" s="295">
        <v>-0.0128863710484844</v>
      </c>
      <c r="W726" s="271">
        <v>36727</v>
      </c>
      <c r="X726" s="271">
        <v>34592</v>
      </c>
      <c r="Y726" s="271">
        <v>35217</v>
      </c>
      <c r="Z726" s="271">
        <v>33660</v>
      </c>
      <c r="AA726" s="268">
        <v>0.941868380210744</v>
      </c>
      <c r="AB726" s="268">
        <v>0.955788397648863</v>
      </c>
      <c r="AC726" s="295">
        <v>-0.0139200174381187</v>
      </c>
    </row>
    <row r="727" spans="1:29">
      <c r="A727" s="297" t="s">
        <v>1160</v>
      </c>
      <c r="B727" s="298" t="s">
        <v>3348</v>
      </c>
      <c r="C727" s="293" t="s">
        <v>1253</v>
      </c>
      <c r="D727" s="298" t="s">
        <v>1254</v>
      </c>
      <c r="E727" s="263">
        <v>2589</v>
      </c>
      <c r="F727" s="266">
        <v>2410</v>
      </c>
      <c r="G727" s="266">
        <v>179</v>
      </c>
      <c r="H727" s="264">
        <v>3362</v>
      </c>
      <c r="I727" s="264">
        <v>3200</v>
      </c>
      <c r="J727" s="264">
        <v>162</v>
      </c>
      <c r="K727" s="264">
        <v>1562</v>
      </c>
      <c r="L727" s="264">
        <v>1445</v>
      </c>
      <c r="M727" s="264">
        <v>117</v>
      </c>
      <c r="N727" s="294">
        <v>0.93</v>
      </c>
      <c r="O727" s="266">
        <v>2589</v>
      </c>
      <c r="P727" s="266">
        <v>2410</v>
      </c>
      <c r="Q727" s="266">
        <v>179</v>
      </c>
      <c r="R727" s="267">
        <v>0.930861336423329</v>
      </c>
      <c r="S727" s="267">
        <v>0.930861336423329</v>
      </c>
      <c r="T727" s="267">
        <v>0.951814396192742</v>
      </c>
      <c r="U727" s="267">
        <v>0.925096030729834</v>
      </c>
      <c r="V727" s="295">
        <v>-0.020953059769413</v>
      </c>
      <c r="W727" s="271">
        <v>16385</v>
      </c>
      <c r="X727" s="271">
        <v>15534</v>
      </c>
      <c r="Y727" s="271">
        <v>16549</v>
      </c>
      <c r="Z727" s="271">
        <v>15888</v>
      </c>
      <c r="AA727" s="268">
        <v>0.948062252059811</v>
      </c>
      <c r="AB727" s="268">
        <v>0.960058009547405</v>
      </c>
      <c r="AC727" s="295">
        <v>-0.011995757487594</v>
      </c>
    </row>
    <row r="728" spans="1:29">
      <c r="A728" s="297" t="s">
        <v>1160</v>
      </c>
      <c r="B728" s="298" t="s">
        <v>3348</v>
      </c>
      <c r="C728" s="293" t="s">
        <v>1255</v>
      </c>
      <c r="D728" s="298" t="s">
        <v>1256</v>
      </c>
      <c r="E728" s="263">
        <v>3375</v>
      </c>
      <c r="F728" s="266">
        <v>3133</v>
      </c>
      <c r="G728" s="266">
        <v>242</v>
      </c>
      <c r="H728" s="264">
        <v>4222</v>
      </c>
      <c r="I728" s="264">
        <v>3976</v>
      </c>
      <c r="J728" s="264">
        <v>246</v>
      </c>
      <c r="K728" s="264">
        <v>1931</v>
      </c>
      <c r="L728" s="264">
        <v>1762</v>
      </c>
      <c r="M728" s="264">
        <v>169</v>
      </c>
      <c r="N728" s="294">
        <v>0.93</v>
      </c>
      <c r="O728" s="266">
        <v>3375</v>
      </c>
      <c r="P728" s="266">
        <v>3133</v>
      </c>
      <c r="Q728" s="266">
        <v>242</v>
      </c>
      <c r="R728" s="267">
        <v>0.928296296296296</v>
      </c>
      <c r="S728" s="267">
        <v>0.928296296296296</v>
      </c>
      <c r="T728" s="267">
        <v>0.941733775461866</v>
      </c>
      <c r="U728" s="267">
        <v>0.912480580010357</v>
      </c>
      <c r="V728" s="295">
        <v>-0.0134374791655701</v>
      </c>
      <c r="W728" s="271">
        <v>21336</v>
      </c>
      <c r="X728" s="271">
        <v>19952</v>
      </c>
      <c r="Y728" s="271">
        <v>20976</v>
      </c>
      <c r="Z728" s="271">
        <v>19782</v>
      </c>
      <c r="AA728" s="268">
        <v>0.935133108361455</v>
      </c>
      <c r="AB728" s="268">
        <v>0.943077803203661</v>
      </c>
      <c r="AC728" s="295">
        <v>-0.0079446948422065</v>
      </c>
    </row>
    <row r="729" spans="1:29">
      <c r="A729" s="297" t="s">
        <v>1160</v>
      </c>
      <c r="B729" s="298" t="s">
        <v>3348</v>
      </c>
      <c r="C729" s="293" t="s">
        <v>1257</v>
      </c>
      <c r="D729" s="298" t="s">
        <v>1258</v>
      </c>
      <c r="E729" s="263">
        <v>2619</v>
      </c>
      <c r="F729" s="266">
        <v>2487</v>
      </c>
      <c r="G729" s="266">
        <v>132</v>
      </c>
      <c r="H729" s="264">
        <v>3635</v>
      </c>
      <c r="I729" s="264">
        <v>3428</v>
      </c>
      <c r="J729" s="264">
        <v>207</v>
      </c>
      <c r="K729" s="264">
        <v>1727</v>
      </c>
      <c r="L729" s="264">
        <v>1605</v>
      </c>
      <c r="M729" s="264">
        <v>122</v>
      </c>
      <c r="N729" s="294">
        <v>0.93</v>
      </c>
      <c r="O729" s="266">
        <v>2619</v>
      </c>
      <c r="P729" s="266">
        <v>2487</v>
      </c>
      <c r="Q729" s="266">
        <v>132</v>
      </c>
      <c r="R729" s="267">
        <v>0.949599083619702</v>
      </c>
      <c r="S729" s="267">
        <v>0.949599083619702</v>
      </c>
      <c r="T729" s="267">
        <v>0.943053645116919</v>
      </c>
      <c r="U729" s="267">
        <v>0.929357266936885</v>
      </c>
      <c r="V729" s="295">
        <v>0.00654543850278333</v>
      </c>
      <c r="W729" s="271">
        <v>18227</v>
      </c>
      <c r="X729" s="271">
        <v>17300</v>
      </c>
      <c r="Y729" s="271">
        <v>17828</v>
      </c>
      <c r="Z729" s="271">
        <v>17075</v>
      </c>
      <c r="AA729" s="268">
        <v>0.949141383661601</v>
      </c>
      <c r="AB729" s="268">
        <v>0.957763069329145</v>
      </c>
      <c r="AC729" s="295">
        <v>-0.00862168566754418</v>
      </c>
    </row>
    <row r="730" spans="1:29">
      <c r="A730" s="297" t="s">
        <v>1160</v>
      </c>
      <c r="B730" s="298" t="s">
        <v>3348</v>
      </c>
      <c r="C730" s="293" t="s">
        <v>1259</v>
      </c>
      <c r="D730" s="298" t="s">
        <v>1260</v>
      </c>
      <c r="E730" s="263">
        <v>2642</v>
      </c>
      <c r="F730" s="266">
        <v>2474</v>
      </c>
      <c r="G730" s="266">
        <v>168</v>
      </c>
      <c r="H730" s="264">
        <v>3469</v>
      </c>
      <c r="I730" s="264">
        <v>3258</v>
      </c>
      <c r="J730" s="264">
        <v>211</v>
      </c>
      <c r="K730" s="264">
        <v>1634</v>
      </c>
      <c r="L730" s="264">
        <v>1497</v>
      </c>
      <c r="M730" s="264">
        <v>137</v>
      </c>
      <c r="N730" s="294">
        <v>0.93</v>
      </c>
      <c r="O730" s="266">
        <v>2642</v>
      </c>
      <c r="P730" s="266">
        <v>2474</v>
      </c>
      <c r="Q730" s="266">
        <v>168</v>
      </c>
      <c r="R730" s="267">
        <v>0.936411809235428</v>
      </c>
      <c r="S730" s="267">
        <v>0.936411809235428</v>
      </c>
      <c r="T730" s="267">
        <v>0.939175554914961</v>
      </c>
      <c r="U730" s="267">
        <v>0.916156670746634</v>
      </c>
      <c r="V730" s="295">
        <v>-0.00276374567953341</v>
      </c>
      <c r="W730" s="271">
        <v>17236</v>
      </c>
      <c r="X730" s="271">
        <v>16231</v>
      </c>
      <c r="Y730" s="271">
        <v>17421</v>
      </c>
      <c r="Z730" s="271">
        <v>16527</v>
      </c>
      <c r="AA730" s="268">
        <v>0.941691807844047</v>
      </c>
      <c r="AB730" s="268">
        <v>0.948682624418805</v>
      </c>
      <c r="AC730" s="295">
        <v>-0.00699081657475753</v>
      </c>
    </row>
    <row r="731" spans="1:29">
      <c r="A731" s="297" t="s">
        <v>1160</v>
      </c>
      <c r="B731" s="298" t="s">
        <v>3345</v>
      </c>
      <c r="C731" s="293" t="s">
        <v>1261</v>
      </c>
      <c r="D731" s="298" t="s">
        <v>1262</v>
      </c>
      <c r="E731" s="263">
        <v>2771</v>
      </c>
      <c r="F731" s="266">
        <v>2625</v>
      </c>
      <c r="G731" s="266">
        <v>146</v>
      </c>
      <c r="H731" s="264">
        <v>3457</v>
      </c>
      <c r="I731" s="264">
        <v>3291</v>
      </c>
      <c r="J731" s="264">
        <v>166</v>
      </c>
      <c r="K731" s="264">
        <v>1413</v>
      </c>
      <c r="L731" s="264">
        <v>1326</v>
      </c>
      <c r="M731" s="264">
        <v>87</v>
      </c>
      <c r="N731" s="294">
        <v>0.93</v>
      </c>
      <c r="O731" s="266">
        <v>2771</v>
      </c>
      <c r="P731" s="266">
        <v>2625</v>
      </c>
      <c r="Q731" s="266">
        <v>146</v>
      </c>
      <c r="R731" s="267">
        <v>0.947311439913389</v>
      </c>
      <c r="S731" s="267">
        <v>0.947311439913389</v>
      </c>
      <c r="T731" s="267">
        <v>0.951981486838299</v>
      </c>
      <c r="U731" s="267">
        <v>0.938428874734607</v>
      </c>
      <c r="V731" s="295">
        <v>-0.00467004692491046</v>
      </c>
      <c r="W731" s="271">
        <v>17559</v>
      </c>
      <c r="X731" s="271">
        <v>16725</v>
      </c>
      <c r="Y731" s="271">
        <v>16991</v>
      </c>
      <c r="Z731" s="271">
        <v>16262</v>
      </c>
      <c r="AA731" s="268">
        <v>0.952502989919699</v>
      </c>
      <c r="AB731" s="268">
        <v>0.957094932611382</v>
      </c>
      <c r="AC731" s="295">
        <v>-0.00459194269168317</v>
      </c>
    </row>
    <row r="732" spans="1:29">
      <c r="A732" s="297" t="s">
        <v>1160</v>
      </c>
      <c r="B732" s="298" t="s">
        <v>3345</v>
      </c>
      <c r="C732" s="293" t="s">
        <v>1263</v>
      </c>
      <c r="D732" s="298" t="s">
        <v>1264</v>
      </c>
      <c r="E732" s="263">
        <v>4554</v>
      </c>
      <c r="F732" s="266">
        <v>4352</v>
      </c>
      <c r="G732" s="266">
        <v>202</v>
      </c>
      <c r="H732" s="264">
        <v>5751</v>
      </c>
      <c r="I732" s="264">
        <v>5499</v>
      </c>
      <c r="J732" s="264">
        <v>252</v>
      </c>
      <c r="K732" s="264">
        <v>2369</v>
      </c>
      <c r="L732" s="264">
        <v>2251</v>
      </c>
      <c r="M732" s="264">
        <v>118</v>
      </c>
      <c r="N732" s="294">
        <v>0.93</v>
      </c>
      <c r="O732" s="266">
        <v>4554</v>
      </c>
      <c r="P732" s="266">
        <v>4352</v>
      </c>
      <c r="Q732" s="266">
        <v>202</v>
      </c>
      <c r="R732" s="267">
        <v>0.955643390425999</v>
      </c>
      <c r="S732" s="267">
        <v>0.955643390425999</v>
      </c>
      <c r="T732" s="267">
        <v>0.956181533646322</v>
      </c>
      <c r="U732" s="267">
        <v>0.950189953566906</v>
      </c>
      <c r="V732" s="295">
        <v>-0.000538143220323306</v>
      </c>
      <c r="W732" s="271">
        <v>28851</v>
      </c>
      <c r="X732" s="271">
        <v>27633</v>
      </c>
      <c r="Y732" s="271">
        <v>28174</v>
      </c>
      <c r="Z732" s="271">
        <v>26959</v>
      </c>
      <c r="AA732" s="268">
        <v>0.95778309244047</v>
      </c>
      <c r="AB732" s="268">
        <v>0.956875133101441</v>
      </c>
      <c r="AC732" s="295">
        <v>0.000907959339028985</v>
      </c>
    </row>
    <row r="733" spans="1:29">
      <c r="A733" s="297" t="s">
        <v>1160</v>
      </c>
      <c r="B733" s="298" t="s">
        <v>3345</v>
      </c>
      <c r="C733" s="293" t="s">
        <v>1265</v>
      </c>
      <c r="D733" s="298" t="s">
        <v>1266</v>
      </c>
      <c r="E733" s="263">
        <v>1767</v>
      </c>
      <c r="F733" s="266">
        <v>1713</v>
      </c>
      <c r="G733" s="266">
        <v>54</v>
      </c>
      <c r="H733" s="264">
        <v>2104</v>
      </c>
      <c r="I733" s="264">
        <v>2059</v>
      </c>
      <c r="J733" s="264">
        <v>45</v>
      </c>
      <c r="K733" s="264">
        <v>926</v>
      </c>
      <c r="L733" s="264">
        <v>909</v>
      </c>
      <c r="M733" s="264">
        <v>17</v>
      </c>
      <c r="N733" s="294">
        <v>0.93</v>
      </c>
      <c r="O733" s="266">
        <v>1767</v>
      </c>
      <c r="P733" s="266">
        <v>1713</v>
      </c>
      <c r="Q733" s="266">
        <v>54</v>
      </c>
      <c r="R733" s="267">
        <v>0.969439728353141</v>
      </c>
      <c r="S733" s="267">
        <v>0.969439728353141</v>
      </c>
      <c r="T733" s="267">
        <v>0.97861216730038</v>
      </c>
      <c r="U733" s="267">
        <v>0.981641468682505</v>
      </c>
      <c r="V733" s="295">
        <v>-0.00917243894723929</v>
      </c>
      <c r="W733" s="271">
        <v>10796</v>
      </c>
      <c r="X733" s="271">
        <v>10610</v>
      </c>
      <c r="Y733" s="271">
        <v>10470</v>
      </c>
      <c r="Z733" s="271">
        <v>10321</v>
      </c>
      <c r="AA733" s="268">
        <v>0.982771396813635</v>
      </c>
      <c r="AB733" s="268">
        <v>0.985768863419293</v>
      </c>
      <c r="AC733" s="295">
        <v>-0.00299746660565858</v>
      </c>
    </row>
    <row r="734" spans="1:29">
      <c r="A734" s="297" t="s">
        <v>1160</v>
      </c>
      <c r="B734" s="298" t="s">
        <v>3345</v>
      </c>
      <c r="C734" s="293" t="s">
        <v>1267</v>
      </c>
      <c r="D734" s="298" t="s">
        <v>1268</v>
      </c>
      <c r="E734" s="263">
        <v>2657</v>
      </c>
      <c r="F734" s="266">
        <v>2610</v>
      </c>
      <c r="G734" s="266">
        <v>47</v>
      </c>
      <c r="H734" s="264">
        <v>3090</v>
      </c>
      <c r="I734" s="264">
        <v>3024</v>
      </c>
      <c r="J734" s="264">
        <v>66</v>
      </c>
      <c r="K734" s="264">
        <v>1279</v>
      </c>
      <c r="L734" s="264">
        <v>1247</v>
      </c>
      <c r="M734" s="264">
        <v>32</v>
      </c>
      <c r="N734" s="294">
        <v>0.93</v>
      </c>
      <c r="O734" s="266">
        <v>2657</v>
      </c>
      <c r="P734" s="266">
        <v>2610</v>
      </c>
      <c r="Q734" s="266">
        <v>47</v>
      </c>
      <c r="R734" s="267">
        <v>0.982310876928867</v>
      </c>
      <c r="S734" s="267">
        <v>0.982310876928867</v>
      </c>
      <c r="T734" s="267">
        <v>0.978640776699029</v>
      </c>
      <c r="U734" s="267">
        <v>0.974980453479281</v>
      </c>
      <c r="V734" s="295">
        <v>0.00367010022983794</v>
      </c>
      <c r="W734" s="271">
        <v>16191</v>
      </c>
      <c r="X734" s="271">
        <v>15923</v>
      </c>
      <c r="Y734" s="271">
        <v>16463</v>
      </c>
      <c r="Z734" s="271">
        <v>16251</v>
      </c>
      <c r="AA734" s="268">
        <v>0.983447594342536</v>
      </c>
      <c r="AB734" s="268">
        <v>0.987122638644233</v>
      </c>
      <c r="AC734" s="295">
        <v>-0.00367504430169663</v>
      </c>
    </row>
    <row r="735" spans="1:29">
      <c r="A735" s="297" t="s">
        <v>1160</v>
      </c>
      <c r="B735" s="298" t="s">
        <v>3345</v>
      </c>
      <c r="C735" s="293" t="s">
        <v>1269</v>
      </c>
      <c r="D735" s="298" t="s">
        <v>1270</v>
      </c>
      <c r="E735" s="263">
        <v>3721</v>
      </c>
      <c r="F735" s="266">
        <v>3588</v>
      </c>
      <c r="G735" s="266">
        <v>133</v>
      </c>
      <c r="H735" s="264">
        <v>4532</v>
      </c>
      <c r="I735" s="264">
        <v>4340</v>
      </c>
      <c r="J735" s="264">
        <v>192</v>
      </c>
      <c r="K735" s="264">
        <v>1752</v>
      </c>
      <c r="L735" s="264">
        <v>1687</v>
      </c>
      <c r="M735" s="264">
        <v>65</v>
      </c>
      <c r="N735" s="294">
        <v>0.93</v>
      </c>
      <c r="O735" s="266">
        <v>3721</v>
      </c>
      <c r="P735" s="266">
        <v>3588</v>
      </c>
      <c r="Q735" s="266">
        <v>133</v>
      </c>
      <c r="R735" s="267">
        <v>0.964256920182747</v>
      </c>
      <c r="S735" s="267">
        <v>0.964256920182747</v>
      </c>
      <c r="T735" s="267">
        <v>0.957634598411297</v>
      </c>
      <c r="U735" s="267">
        <v>0.962899543378995</v>
      </c>
      <c r="V735" s="295">
        <v>0.00662232177144917</v>
      </c>
      <c r="W735" s="271">
        <v>23109</v>
      </c>
      <c r="X735" s="271">
        <v>22434</v>
      </c>
      <c r="Y735" s="271">
        <v>22626</v>
      </c>
      <c r="Z735" s="271">
        <v>22081</v>
      </c>
      <c r="AA735" s="268">
        <v>0.97079060106452</v>
      </c>
      <c r="AB735" s="268">
        <v>0.975912666843454</v>
      </c>
      <c r="AC735" s="295">
        <v>-0.00512206577893415</v>
      </c>
    </row>
    <row r="736" spans="1:29">
      <c r="A736" s="297" t="s">
        <v>1160</v>
      </c>
      <c r="B736" s="298" t="s">
        <v>3345</v>
      </c>
      <c r="C736" s="293" t="s">
        <v>1271</v>
      </c>
      <c r="D736" s="298" t="s">
        <v>1272</v>
      </c>
      <c r="E736" s="263">
        <v>8789</v>
      </c>
      <c r="F736" s="266">
        <v>8432</v>
      </c>
      <c r="G736" s="266">
        <v>357</v>
      </c>
      <c r="H736" s="264">
        <v>10798</v>
      </c>
      <c r="I736" s="264">
        <v>10358</v>
      </c>
      <c r="J736" s="264">
        <v>440</v>
      </c>
      <c r="K736" s="264">
        <v>4486</v>
      </c>
      <c r="L736" s="264">
        <v>4145</v>
      </c>
      <c r="M736" s="264">
        <v>341</v>
      </c>
      <c r="N736" s="294">
        <v>0.93</v>
      </c>
      <c r="O736" s="266">
        <v>8789</v>
      </c>
      <c r="P736" s="266">
        <v>8432</v>
      </c>
      <c r="Q736" s="266">
        <v>357</v>
      </c>
      <c r="R736" s="267">
        <v>0.959381044487427</v>
      </c>
      <c r="S736" s="267">
        <v>0.959381044487427</v>
      </c>
      <c r="T736" s="267">
        <v>0.959251713280237</v>
      </c>
      <c r="U736" s="267">
        <v>0.923985733392778</v>
      </c>
      <c r="V736" s="295">
        <v>0.000129331207190386</v>
      </c>
      <c r="W736" s="271">
        <v>53858</v>
      </c>
      <c r="X736" s="271">
        <v>51323</v>
      </c>
      <c r="Y736" s="271">
        <v>53558</v>
      </c>
      <c r="Z736" s="271">
        <v>51330</v>
      </c>
      <c r="AA736" s="268">
        <v>0.952931783579041</v>
      </c>
      <c r="AB736" s="268">
        <v>0.958400238993241</v>
      </c>
      <c r="AC736" s="295">
        <v>-0.00546845541419982</v>
      </c>
    </row>
    <row r="737" spans="1:29">
      <c r="A737" s="297" t="s">
        <v>1160</v>
      </c>
      <c r="B737" s="298" t="s">
        <v>3345</v>
      </c>
      <c r="C737" s="293" t="s">
        <v>1273</v>
      </c>
      <c r="D737" s="298" t="s">
        <v>1274</v>
      </c>
      <c r="E737" s="263">
        <v>5286</v>
      </c>
      <c r="F737" s="266">
        <v>5102</v>
      </c>
      <c r="G737" s="266">
        <v>184</v>
      </c>
      <c r="H737" s="264">
        <v>6717</v>
      </c>
      <c r="I737" s="264">
        <v>6497</v>
      </c>
      <c r="J737" s="264">
        <v>220</v>
      </c>
      <c r="K737" s="264">
        <v>2628</v>
      </c>
      <c r="L737" s="264">
        <v>2523</v>
      </c>
      <c r="M737" s="264">
        <v>105</v>
      </c>
      <c r="N737" s="294">
        <v>0.93</v>
      </c>
      <c r="O737" s="266">
        <v>5286</v>
      </c>
      <c r="P737" s="266">
        <v>5102</v>
      </c>
      <c r="Q737" s="266">
        <v>184</v>
      </c>
      <c r="R737" s="267">
        <v>0.965191070752932</v>
      </c>
      <c r="S737" s="267">
        <v>0.965191070752932</v>
      </c>
      <c r="T737" s="267">
        <v>0.96724728301325</v>
      </c>
      <c r="U737" s="267">
        <v>0.960045662100457</v>
      </c>
      <c r="V737" s="295">
        <v>-0.0020562122603176</v>
      </c>
      <c r="W737" s="271">
        <v>32848</v>
      </c>
      <c r="X737" s="271">
        <v>31878</v>
      </c>
      <c r="Y737" s="271">
        <v>32111</v>
      </c>
      <c r="Z737" s="271">
        <v>31343</v>
      </c>
      <c r="AA737" s="268">
        <v>0.970470043838285</v>
      </c>
      <c r="AB737" s="268">
        <v>0.976082962224783</v>
      </c>
      <c r="AC737" s="295">
        <v>-0.00561291838649736</v>
      </c>
    </row>
    <row r="738" spans="1:29">
      <c r="A738" s="297" t="s">
        <v>1160</v>
      </c>
      <c r="B738" s="298" t="s">
        <v>3345</v>
      </c>
      <c r="C738" s="293" t="s">
        <v>1275</v>
      </c>
      <c r="D738" s="298" t="s">
        <v>1276</v>
      </c>
      <c r="E738" s="263">
        <v>3739</v>
      </c>
      <c r="F738" s="266">
        <v>3589</v>
      </c>
      <c r="G738" s="266">
        <v>150</v>
      </c>
      <c r="H738" s="264">
        <v>4952</v>
      </c>
      <c r="I738" s="264">
        <v>4761</v>
      </c>
      <c r="J738" s="264">
        <v>191</v>
      </c>
      <c r="K738" s="264">
        <v>1913</v>
      </c>
      <c r="L738" s="264">
        <v>1834</v>
      </c>
      <c r="M738" s="264">
        <v>79</v>
      </c>
      <c r="N738" s="294">
        <v>0.93</v>
      </c>
      <c r="O738" s="266">
        <v>3739</v>
      </c>
      <c r="P738" s="266">
        <v>3589</v>
      </c>
      <c r="Q738" s="266">
        <v>150</v>
      </c>
      <c r="R738" s="267">
        <v>0.959882321476331</v>
      </c>
      <c r="S738" s="267">
        <v>0.959882321476331</v>
      </c>
      <c r="T738" s="267">
        <v>0.961429725363489</v>
      </c>
      <c r="U738" s="267">
        <v>0.958703606900157</v>
      </c>
      <c r="V738" s="295">
        <v>-0.0015474038871589</v>
      </c>
      <c r="W738" s="271">
        <v>24150</v>
      </c>
      <c r="X738" s="271">
        <v>23410</v>
      </c>
      <c r="Y738" s="271">
        <v>23222</v>
      </c>
      <c r="Z738" s="271">
        <v>22652</v>
      </c>
      <c r="AA738" s="268">
        <v>0.96935817805383</v>
      </c>
      <c r="AB738" s="268">
        <v>0.975454310567565</v>
      </c>
      <c r="AC738" s="295">
        <v>-0.00609613251373509</v>
      </c>
    </row>
    <row r="739" spans="1:29">
      <c r="A739" s="297" t="s">
        <v>1160</v>
      </c>
      <c r="B739" s="298" t="s">
        <v>3345</v>
      </c>
      <c r="C739" s="293" t="s">
        <v>1277</v>
      </c>
      <c r="D739" s="298" t="s">
        <v>1278</v>
      </c>
      <c r="E739" s="263">
        <v>4966</v>
      </c>
      <c r="F739" s="266">
        <v>4841</v>
      </c>
      <c r="G739" s="266">
        <v>125</v>
      </c>
      <c r="H739" s="264">
        <v>5890</v>
      </c>
      <c r="I739" s="264">
        <v>5731</v>
      </c>
      <c r="J739" s="264">
        <v>159</v>
      </c>
      <c r="K739" s="264">
        <v>2444</v>
      </c>
      <c r="L739" s="264">
        <v>2361</v>
      </c>
      <c r="M739" s="264">
        <v>83</v>
      </c>
      <c r="N739" s="294">
        <v>0.93</v>
      </c>
      <c r="O739" s="266">
        <v>4966</v>
      </c>
      <c r="P739" s="266">
        <v>4841</v>
      </c>
      <c r="Q739" s="266">
        <v>125</v>
      </c>
      <c r="R739" s="267">
        <v>0.974828836085381</v>
      </c>
      <c r="S739" s="267">
        <v>0.974828836085381</v>
      </c>
      <c r="T739" s="267">
        <v>0.973005093378608</v>
      </c>
      <c r="U739" s="267">
        <v>0.966039279869067</v>
      </c>
      <c r="V739" s="295">
        <v>0.00182374270677277</v>
      </c>
      <c r="W739" s="271">
        <v>30316</v>
      </c>
      <c r="X739" s="271">
        <v>29647</v>
      </c>
      <c r="Y739" s="271">
        <v>30084</v>
      </c>
      <c r="Z739" s="271">
        <v>29553</v>
      </c>
      <c r="AA739" s="268">
        <v>0.977932444913577</v>
      </c>
      <c r="AB739" s="268">
        <v>0.982349421619465</v>
      </c>
      <c r="AC739" s="295">
        <v>-0.00441697670588848</v>
      </c>
    </row>
    <row r="740" spans="1:29">
      <c r="A740" s="297" t="s">
        <v>1160</v>
      </c>
      <c r="B740" s="298" t="s">
        <v>3345</v>
      </c>
      <c r="C740" s="293" t="s">
        <v>1279</v>
      </c>
      <c r="D740" s="298" t="s">
        <v>1280</v>
      </c>
      <c r="E740" s="263">
        <v>2300</v>
      </c>
      <c r="F740" s="266">
        <v>2262</v>
      </c>
      <c r="G740" s="266">
        <v>38</v>
      </c>
      <c r="H740" s="264">
        <v>2849</v>
      </c>
      <c r="I740" s="264">
        <v>2795</v>
      </c>
      <c r="J740" s="264">
        <v>54</v>
      </c>
      <c r="K740" s="264">
        <v>1062</v>
      </c>
      <c r="L740" s="264">
        <v>1043</v>
      </c>
      <c r="M740" s="264">
        <v>19</v>
      </c>
      <c r="N740" s="294">
        <v>0.93</v>
      </c>
      <c r="O740" s="266">
        <v>2300</v>
      </c>
      <c r="P740" s="266">
        <v>2262</v>
      </c>
      <c r="Q740" s="266">
        <v>38</v>
      </c>
      <c r="R740" s="267">
        <v>0.983478260869565</v>
      </c>
      <c r="S740" s="267">
        <v>0.983478260869565</v>
      </c>
      <c r="T740" s="267">
        <v>0.981045981045981</v>
      </c>
      <c r="U740" s="267">
        <v>0.98210922787194</v>
      </c>
      <c r="V740" s="295">
        <v>0.00243227982358418</v>
      </c>
      <c r="W740" s="271">
        <v>14038</v>
      </c>
      <c r="X740" s="271">
        <v>13824</v>
      </c>
      <c r="Y740" s="271">
        <v>13880</v>
      </c>
      <c r="Z740" s="271">
        <v>13723</v>
      </c>
      <c r="AA740" s="268">
        <v>0.984755663199886</v>
      </c>
      <c r="AB740" s="268">
        <v>0.988688760806916</v>
      </c>
      <c r="AC740" s="295">
        <v>-0.00393309760703042</v>
      </c>
    </row>
    <row r="741" spans="1:29">
      <c r="A741" s="297" t="s">
        <v>1160</v>
      </c>
      <c r="B741" s="298" t="s">
        <v>3345</v>
      </c>
      <c r="C741" s="293" t="s">
        <v>1281</v>
      </c>
      <c r="D741" s="298" t="s">
        <v>1282</v>
      </c>
      <c r="E741" s="263">
        <v>4881</v>
      </c>
      <c r="F741" s="266">
        <v>4647</v>
      </c>
      <c r="G741" s="266">
        <v>234</v>
      </c>
      <c r="H741" s="264">
        <v>6016</v>
      </c>
      <c r="I741" s="264">
        <v>5745</v>
      </c>
      <c r="J741" s="264">
        <v>271</v>
      </c>
      <c r="K741" s="264">
        <v>2550</v>
      </c>
      <c r="L741" s="264">
        <v>2388</v>
      </c>
      <c r="M741" s="264">
        <v>162</v>
      </c>
      <c r="N741" s="294">
        <v>0.93</v>
      </c>
      <c r="O741" s="266">
        <v>4881</v>
      </c>
      <c r="P741" s="266">
        <v>4647</v>
      </c>
      <c r="Q741" s="266">
        <v>234</v>
      </c>
      <c r="R741" s="267">
        <v>0.952059004302397</v>
      </c>
      <c r="S741" s="267">
        <v>0.952059004302397</v>
      </c>
      <c r="T741" s="267">
        <v>0.954953457446808</v>
      </c>
      <c r="U741" s="267">
        <v>0.936470588235294</v>
      </c>
      <c r="V741" s="295">
        <v>-0.00289445314441139</v>
      </c>
      <c r="W741" s="271">
        <v>30166</v>
      </c>
      <c r="X741" s="271">
        <v>28926</v>
      </c>
      <c r="Y741" s="271">
        <v>29649</v>
      </c>
      <c r="Z741" s="271">
        <v>28644</v>
      </c>
      <c r="AA741" s="268">
        <v>0.958894119207054</v>
      </c>
      <c r="AB741" s="268">
        <v>0.966103409895781</v>
      </c>
      <c r="AC741" s="295">
        <v>-0.00720929068872633</v>
      </c>
    </row>
    <row r="742" spans="1:29">
      <c r="A742" s="297" t="s">
        <v>1160</v>
      </c>
      <c r="B742" s="298" t="s">
        <v>3345</v>
      </c>
      <c r="C742" s="293" t="s">
        <v>1283</v>
      </c>
      <c r="D742" s="298" t="s">
        <v>1284</v>
      </c>
      <c r="E742" s="263">
        <v>3017</v>
      </c>
      <c r="F742" s="266">
        <v>2899</v>
      </c>
      <c r="G742" s="266">
        <v>118</v>
      </c>
      <c r="H742" s="264">
        <v>3716</v>
      </c>
      <c r="I742" s="264">
        <v>3586</v>
      </c>
      <c r="J742" s="264">
        <v>130</v>
      </c>
      <c r="K742" s="264">
        <v>1528</v>
      </c>
      <c r="L742" s="264">
        <v>1430</v>
      </c>
      <c r="M742" s="264">
        <v>98</v>
      </c>
      <c r="N742" s="294">
        <v>0.93</v>
      </c>
      <c r="O742" s="266">
        <v>3017</v>
      </c>
      <c r="P742" s="266">
        <v>2899</v>
      </c>
      <c r="Q742" s="266">
        <v>118</v>
      </c>
      <c r="R742" s="267">
        <v>0.960888299635399</v>
      </c>
      <c r="S742" s="267">
        <v>0.960888299635399</v>
      </c>
      <c r="T742" s="267">
        <v>0.965016146393972</v>
      </c>
      <c r="U742" s="267">
        <v>0.93586387434555</v>
      </c>
      <c r="V742" s="295">
        <v>-0.00412784675857258</v>
      </c>
      <c r="W742" s="271">
        <v>19225</v>
      </c>
      <c r="X742" s="271">
        <v>18559</v>
      </c>
      <c r="Y742" s="271">
        <v>19325</v>
      </c>
      <c r="Z742" s="271">
        <v>18695</v>
      </c>
      <c r="AA742" s="268">
        <v>0.965357607282185</v>
      </c>
      <c r="AB742" s="268">
        <v>0.967399741267788</v>
      </c>
      <c r="AC742" s="295">
        <v>-0.00204213398560316</v>
      </c>
    </row>
    <row r="743" spans="1:29">
      <c r="A743" s="297" t="s">
        <v>1160</v>
      </c>
      <c r="B743" s="298" t="s">
        <v>3345</v>
      </c>
      <c r="C743" s="293" t="s">
        <v>1285</v>
      </c>
      <c r="D743" s="298" t="s">
        <v>1286</v>
      </c>
      <c r="E743" s="263">
        <v>2614</v>
      </c>
      <c r="F743" s="266">
        <v>2529</v>
      </c>
      <c r="G743" s="266">
        <v>85</v>
      </c>
      <c r="H743" s="264">
        <v>3337</v>
      </c>
      <c r="I743" s="264">
        <v>3233</v>
      </c>
      <c r="J743" s="264">
        <v>104</v>
      </c>
      <c r="K743" s="264">
        <v>1304</v>
      </c>
      <c r="L743" s="264">
        <v>1253</v>
      </c>
      <c r="M743" s="264">
        <v>51</v>
      </c>
      <c r="N743" s="294">
        <v>0.93</v>
      </c>
      <c r="O743" s="266">
        <v>2614</v>
      </c>
      <c r="P743" s="266">
        <v>2529</v>
      </c>
      <c r="Q743" s="266">
        <v>85</v>
      </c>
      <c r="R743" s="267">
        <v>0.967482785003826</v>
      </c>
      <c r="S743" s="267">
        <v>0.967482785003826</v>
      </c>
      <c r="T743" s="267">
        <v>0.968834282289482</v>
      </c>
      <c r="U743" s="267">
        <v>0.960889570552147</v>
      </c>
      <c r="V743" s="295">
        <v>-0.00135149728565598</v>
      </c>
      <c r="W743" s="271">
        <v>16727</v>
      </c>
      <c r="X743" s="271">
        <v>16271</v>
      </c>
      <c r="Y743" s="271">
        <v>16770</v>
      </c>
      <c r="Z743" s="271">
        <v>16349</v>
      </c>
      <c r="AA743" s="268">
        <v>0.972738685956836</v>
      </c>
      <c r="AB743" s="268">
        <v>0.97489564698867</v>
      </c>
      <c r="AC743" s="295">
        <v>-0.00215696103183405</v>
      </c>
    </row>
    <row r="744" spans="1:29">
      <c r="A744" s="297" t="s">
        <v>1160</v>
      </c>
      <c r="B744" s="298" t="s">
        <v>3345</v>
      </c>
      <c r="C744" s="293" t="s">
        <v>1287</v>
      </c>
      <c r="D744" s="298" t="s">
        <v>1288</v>
      </c>
      <c r="E744" s="263">
        <v>1752</v>
      </c>
      <c r="F744" s="266">
        <v>1723</v>
      </c>
      <c r="G744" s="266">
        <v>29</v>
      </c>
      <c r="H744" s="264">
        <v>2221</v>
      </c>
      <c r="I744" s="264">
        <v>2185</v>
      </c>
      <c r="J744" s="264">
        <v>36</v>
      </c>
      <c r="K744" s="264">
        <v>899</v>
      </c>
      <c r="L744" s="264">
        <v>878</v>
      </c>
      <c r="M744" s="264">
        <v>21</v>
      </c>
      <c r="N744" s="294">
        <v>0.93</v>
      </c>
      <c r="O744" s="266">
        <v>1752</v>
      </c>
      <c r="P744" s="266">
        <v>1723</v>
      </c>
      <c r="Q744" s="266">
        <v>29</v>
      </c>
      <c r="R744" s="267">
        <v>0.983447488584475</v>
      </c>
      <c r="S744" s="267">
        <v>0.983447488584475</v>
      </c>
      <c r="T744" s="267">
        <v>0.983791085096803</v>
      </c>
      <c r="U744" s="267">
        <v>0.976640711902113</v>
      </c>
      <c r="V744" s="295">
        <v>-0.000343596512328403</v>
      </c>
      <c r="W744" s="271">
        <v>11252</v>
      </c>
      <c r="X744" s="271">
        <v>11090</v>
      </c>
      <c r="Y744" s="271">
        <v>10832</v>
      </c>
      <c r="Z744" s="271">
        <v>10720</v>
      </c>
      <c r="AA744" s="268">
        <v>0.98560255954497</v>
      </c>
      <c r="AB744" s="268">
        <v>0.989660265878877</v>
      </c>
      <c r="AC744" s="295">
        <v>-0.00405770633390767</v>
      </c>
    </row>
    <row r="745" spans="1:29">
      <c r="A745" s="297" t="s">
        <v>1160</v>
      </c>
      <c r="B745" s="298" t="s">
        <v>3347</v>
      </c>
      <c r="C745" s="293" t="s">
        <v>1289</v>
      </c>
      <c r="D745" s="298" t="s">
        <v>1290</v>
      </c>
      <c r="E745" s="263">
        <v>2989</v>
      </c>
      <c r="F745" s="266">
        <v>2877</v>
      </c>
      <c r="G745" s="266">
        <v>112</v>
      </c>
      <c r="H745" s="264">
        <v>3890</v>
      </c>
      <c r="I745" s="264">
        <v>3715</v>
      </c>
      <c r="J745" s="264">
        <v>175</v>
      </c>
      <c r="K745" s="264">
        <v>1448</v>
      </c>
      <c r="L745" s="264">
        <v>1401</v>
      </c>
      <c r="M745" s="264">
        <v>47</v>
      </c>
      <c r="N745" s="294">
        <v>0.93</v>
      </c>
      <c r="O745" s="266">
        <v>2989</v>
      </c>
      <c r="P745" s="266">
        <v>2877</v>
      </c>
      <c r="Q745" s="266">
        <v>112</v>
      </c>
      <c r="R745" s="267">
        <v>0.962529274004684</v>
      </c>
      <c r="S745" s="267">
        <v>0.962529274004684</v>
      </c>
      <c r="T745" s="267">
        <v>0.955012853470437</v>
      </c>
      <c r="U745" s="267">
        <v>0.967541436464088</v>
      </c>
      <c r="V745" s="295">
        <v>0.00751642053424673</v>
      </c>
      <c r="W745" s="271">
        <v>19759</v>
      </c>
      <c r="X745" s="271">
        <v>19114</v>
      </c>
      <c r="Y745" s="271">
        <v>19939</v>
      </c>
      <c r="Z745" s="271">
        <v>19436</v>
      </c>
      <c r="AA745" s="268">
        <v>0.967356647603624</v>
      </c>
      <c r="AB745" s="268">
        <v>0.97477305782637</v>
      </c>
      <c r="AC745" s="295">
        <v>-0.00741641022274675</v>
      </c>
    </row>
    <row r="746" spans="1:29">
      <c r="A746" s="297" t="s">
        <v>1160</v>
      </c>
      <c r="B746" s="298" t="s">
        <v>3347</v>
      </c>
      <c r="C746" s="293" t="s">
        <v>1291</v>
      </c>
      <c r="D746" s="298" t="s">
        <v>1292</v>
      </c>
      <c r="E746" s="263">
        <v>6104</v>
      </c>
      <c r="F746" s="266">
        <v>5859</v>
      </c>
      <c r="G746" s="266">
        <v>245</v>
      </c>
      <c r="H746" s="264">
        <v>7995</v>
      </c>
      <c r="I746" s="264">
        <v>7655</v>
      </c>
      <c r="J746" s="264">
        <v>340</v>
      </c>
      <c r="K746" s="264">
        <v>2606</v>
      </c>
      <c r="L746" s="264">
        <v>2500</v>
      </c>
      <c r="M746" s="264">
        <v>106</v>
      </c>
      <c r="N746" s="294">
        <v>0.93</v>
      </c>
      <c r="O746" s="266">
        <v>6104</v>
      </c>
      <c r="P746" s="266">
        <v>5859</v>
      </c>
      <c r="Q746" s="266">
        <v>245</v>
      </c>
      <c r="R746" s="267">
        <v>0.959862385321101</v>
      </c>
      <c r="S746" s="267">
        <v>0.959862385321101</v>
      </c>
      <c r="T746" s="267">
        <v>0.957473420888055</v>
      </c>
      <c r="U746" s="267">
        <v>0.959324635456638</v>
      </c>
      <c r="V746" s="295">
        <v>0.00238896443304593</v>
      </c>
      <c r="W746" s="271">
        <v>37877</v>
      </c>
      <c r="X746" s="271">
        <v>36234</v>
      </c>
      <c r="Y746" s="271">
        <v>38002</v>
      </c>
      <c r="Z746" s="271">
        <v>36813</v>
      </c>
      <c r="AA746" s="268">
        <v>0.956622752593922</v>
      </c>
      <c r="AB746" s="268">
        <v>0.968712173043524</v>
      </c>
      <c r="AC746" s="295">
        <v>-0.0120894204496015</v>
      </c>
    </row>
    <row r="747" spans="1:29">
      <c r="A747" s="297" t="s">
        <v>1160</v>
      </c>
      <c r="B747" s="298" t="s">
        <v>3347</v>
      </c>
      <c r="C747" s="293" t="s">
        <v>1293</v>
      </c>
      <c r="D747" s="298" t="s">
        <v>1294</v>
      </c>
      <c r="E747" s="263">
        <v>4564</v>
      </c>
      <c r="F747" s="266">
        <v>4343</v>
      </c>
      <c r="G747" s="266">
        <v>221</v>
      </c>
      <c r="H747" s="264">
        <v>5955</v>
      </c>
      <c r="I747" s="264">
        <v>5654</v>
      </c>
      <c r="J747" s="264">
        <v>301</v>
      </c>
      <c r="K747" s="264">
        <v>2115</v>
      </c>
      <c r="L747" s="264">
        <v>2042</v>
      </c>
      <c r="M747" s="264">
        <v>73</v>
      </c>
      <c r="N747" s="294">
        <v>0.93</v>
      </c>
      <c r="O747" s="266">
        <v>4564</v>
      </c>
      <c r="P747" s="266">
        <v>4343</v>
      </c>
      <c r="Q747" s="266">
        <v>221</v>
      </c>
      <c r="R747" s="267">
        <v>0.951577563540754</v>
      </c>
      <c r="S747" s="267">
        <v>0.951577563540754</v>
      </c>
      <c r="T747" s="267">
        <v>0.949454240134341</v>
      </c>
      <c r="U747" s="267">
        <v>0.96548463356974</v>
      </c>
      <c r="V747" s="295">
        <v>0.00212332340641286</v>
      </c>
      <c r="W747" s="271">
        <v>28633</v>
      </c>
      <c r="X747" s="271">
        <v>27514</v>
      </c>
      <c r="Y747" s="271">
        <v>29346</v>
      </c>
      <c r="Z747" s="271">
        <v>28481</v>
      </c>
      <c r="AA747" s="268">
        <v>0.960919219082876</v>
      </c>
      <c r="AB747" s="268">
        <v>0.97052409186942</v>
      </c>
      <c r="AC747" s="295">
        <v>-0.00960487278654365</v>
      </c>
    </row>
    <row r="748" spans="1:29">
      <c r="A748" s="297" t="s">
        <v>1160</v>
      </c>
      <c r="B748" s="298" t="s">
        <v>3347</v>
      </c>
      <c r="C748" s="293" t="s">
        <v>1295</v>
      </c>
      <c r="D748" s="298" t="s">
        <v>1296</v>
      </c>
      <c r="E748" s="263">
        <v>5228</v>
      </c>
      <c r="F748" s="266">
        <v>5117</v>
      </c>
      <c r="G748" s="266">
        <v>111</v>
      </c>
      <c r="H748" s="264">
        <v>7313</v>
      </c>
      <c r="I748" s="264">
        <v>7032</v>
      </c>
      <c r="J748" s="264">
        <v>281</v>
      </c>
      <c r="K748" s="264">
        <v>2654</v>
      </c>
      <c r="L748" s="264">
        <v>2570</v>
      </c>
      <c r="M748" s="264">
        <v>84</v>
      </c>
      <c r="N748" s="294">
        <v>0.93</v>
      </c>
      <c r="O748" s="266">
        <v>5228</v>
      </c>
      <c r="P748" s="266">
        <v>5117</v>
      </c>
      <c r="Q748" s="266">
        <v>111</v>
      </c>
      <c r="R748" s="267">
        <v>0.978768171384851</v>
      </c>
      <c r="S748" s="267">
        <v>0.978768171384851</v>
      </c>
      <c r="T748" s="267">
        <v>0.961575276904143</v>
      </c>
      <c r="U748" s="267">
        <v>0.968349660889224</v>
      </c>
      <c r="V748" s="295">
        <v>0.0171928944807075</v>
      </c>
      <c r="W748" s="271">
        <v>35365</v>
      </c>
      <c r="X748" s="271">
        <v>34499</v>
      </c>
      <c r="Y748" s="271">
        <v>35455</v>
      </c>
      <c r="Z748" s="271">
        <v>34695</v>
      </c>
      <c r="AA748" s="268">
        <v>0.975512512370988</v>
      </c>
      <c r="AB748" s="268">
        <v>0.978564377379777</v>
      </c>
      <c r="AC748" s="295">
        <v>-0.00305186500878896</v>
      </c>
    </row>
    <row r="749" spans="1:29">
      <c r="A749" s="297" t="s">
        <v>1160</v>
      </c>
      <c r="B749" s="298" t="s">
        <v>3347</v>
      </c>
      <c r="C749" s="293" t="s">
        <v>1297</v>
      </c>
      <c r="D749" s="298" t="s">
        <v>1298</v>
      </c>
      <c r="E749" s="263">
        <v>3127</v>
      </c>
      <c r="F749" s="266">
        <v>2980</v>
      </c>
      <c r="G749" s="266">
        <v>147</v>
      </c>
      <c r="H749" s="264">
        <v>4469</v>
      </c>
      <c r="I749" s="264">
        <v>4199</v>
      </c>
      <c r="J749" s="264">
        <v>270</v>
      </c>
      <c r="K749" s="264">
        <v>1564</v>
      </c>
      <c r="L749" s="264">
        <v>1503</v>
      </c>
      <c r="M749" s="264">
        <v>61</v>
      </c>
      <c r="N749" s="294">
        <v>0.93</v>
      </c>
      <c r="O749" s="266">
        <v>3127</v>
      </c>
      <c r="P749" s="266">
        <v>2980</v>
      </c>
      <c r="Q749" s="266">
        <v>147</v>
      </c>
      <c r="R749" s="267">
        <v>0.952990086344739</v>
      </c>
      <c r="S749" s="267">
        <v>0.952990086344739</v>
      </c>
      <c r="T749" s="267">
        <v>0.93958379950772</v>
      </c>
      <c r="U749" s="267">
        <v>0.960997442455243</v>
      </c>
      <c r="V749" s="295">
        <v>0.0134062868370195</v>
      </c>
      <c r="W749" s="271">
        <v>20886</v>
      </c>
      <c r="X749" s="271">
        <v>20057</v>
      </c>
      <c r="Y749" s="271">
        <v>20379</v>
      </c>
      <c r="Z749" s="271">
        <v>19525</v>
      </c>
      <c r="AA749" s="268">
        <v>0.960308340515178</v>
      </c>
      <c r="AB749" s="268">
        <v>0.958094116492468</v>
      </c>
      <c r="AC749" s="295">
        <v>0.00221422402270988</v>
      </c>
    </row>
    <row r="750" spans="1:29">
      <c r="A750" s="297" t="s">
        <v>1160</v>
      </c>
      <c r="B750" s="298" t="s">
        <v>3347</v>
      </c>
      <c r="C750" s="293" t="s">
        <v>1299</v>
      </c>
      <c r="D750" s="298" t="s">
        <v>1300</v>
      </c>
      <c r="E750" s="263">
        <v>4295</v>
      </c>
      <c r="F750" s="266">
        <v>4171</v>
      </c>
      <c r="G750" s="266">
        <v>124</v>
      </c>
      <c r="H750" s="264">
        <v>5920</v>
      </c>
      <c r="I750" s="264">
        <v>5713</v>
      </c>
      <c r="J750" s="264">
        <v>207</v>
      </c>
      <c r="K750" s="264">
        <v>2072</v>
      </c>
      <c r="L750" s="264">
        <v>1937</v>
      </c>
      <c r="M750" s="264">
        <v>135</v>
      </c>
      <c r="N750" s="294">
        <v>0.93</v>
      </c>
      <c r="O750" s="266">
        <v>4295</v>
      </c>
      <c r="P750" s="266">
        <v>4171</v>
      </c>
      <c r="Q750" s="266">
        <v>124</v>
      </c>
      <c r="R750" s="267">
        <v>0.971129220023283</v>
      </c>
      <c r="S750" s="267">
        <v>0.971129220023283</v>
      </c>
      <c r="T750" s="267">
        <v>0.965033783783784</v>
      </c>
      <c r="U750" s="267">
        <v>0.93484555984556</v>
      </c>
      <c r="V750" s="295">
        <v>0.00609543623949904</v>
      </c>
      <c r="W750" s="271">
        <v>28387</v>
      </c>
      <c r="X750" s="271">
        <v>27517</v>
      </c>
      <c r="Y750" s="271">
        <v>27809</v>
      </c>
      <c r="Z750" s="271">
        <v>27208</v>
      </c>
      <c r="AA750" s="268">
        <v>0.969352168246028</v>
      </c>
      <c r="AB750" s="268">
        <v>0.978388291560286</v>
      </c>
      <c r="AC750" s="295">
        <v>-0.00903612331425818</v>
      </c>
    </row>
    <row r="751" spans="1:29">
      <c r="A751" s="297" t="s">
        <v>1160</v>
      </c>
      <c r="B751" s="298" t="s">
        <v>3347</v>
      </c>
      <c r="C751" s="293" t="s">
        <v>1301</v>
      </c>
      <c r="D751" s="298" t="s">
        <v>1302</v>
      </c>
      <c r="E751" s="263">
        <v>3978</v>
      </c>
      <c r="F751" s="266">
        <v>3846</v>
      </c>
      <c r="G751" s="266">
        <v>132</v>
      </c>
      <c r="H751" s="264">
        <v>5519</v>
      </c>
      <c r="I751" s="264">
        <v>5324</v>
      </c>
      <c r="J751" s="264">
        <v>195</v>
      </c>
      <c r="K751" s="264">
        <v>1929</v>
      </c>
      <c r="L751" s="264">
        <v>1866</v>
      </c>
      <c r="M751" s="264">
        <v>63</v>
      </c>
      <c r="N751" s="294">
        <v>0.93</v>
      </c>
      <c r="O751" s="266">
        <v>3978</v>
      </c>
      <c r="P751" s="266">
        <v>3846</v>
      </c>
      <c r="Q751" s="266">
        <v>132</v>
      </c>
      <c r="R751" s="267">
        <v>0.966817496229261</v>
      </c>
      <c r="S751" s="267">
        <v>0.966817496229261</v>
      </c>
      <c r="T751" s="267">
        <v>0.964667512230477</v>
      </c>
      <c r="U751" s="267">
        <v>0.967340590979782</v>
      </c>
      <c r="V751" s="295">
        <v>0.00214998399878441</v>
      </c>
      <c r="W751" s="271">
        <v>26013</v>
      </c>
      <c r="X751" s="271">
        <v>25149</v>
      </c>
      <c r="Y751" s="271">
        <v>26091</v>
      </c>
      <c r="Z751" s="271">
        <v>25366</v>
      </c>
      <c r="AA751" s="268">
        <v>0.966785837850306</v>
      </c>
      <c r="AB751" s="268">
        <v>0.972212640374075</v>
      </c>
      <c r="AC751" s="295">
        <v>-0.00542680252376981</v>
      </c>
    </row>
    <row r="752" spans="1:29">
      <c r="A752" s="297" t="s">
        <v>1160</v>
      </c>
      <c r="B752" s="298" t="s">
        <v>3347</v>
      </c>
      <c r="C752" s="293" t="s">
        <v>1303</v>
      </c>
      <c r="D752" s="298" t="s">
        <v>1304</v>
      </c>
      <c r="E752" s="263">
        <v>3567</v>
      </c>
      <c r="F752" s="266">
        <v>3375</v>
      </c>
      <c r="G752" s="266">
        <v>192</v>
      </c>
      <c r="H752" s="264">
        <v>5059</v>
      </c>
      <c r="I752" s="264">
        <v>4753</v>
      </c>
      <c r="J752" s="264">
        <v>306</v>
      </c>
      <c r="K752" s="264">
        <v>1743</v>
      </c>
      <c r="L752" s="264">
        <v>1624</v>
      </c>
      <c r="M752" s="264">
        <v>119</v>
      </c>
      <c r="N752" s="294">
        <v>0.93</v>
      </c>
      <c r="O752" s="266">
        <v>3567</v>
      </c>
      <c r="P752" s="266">
        <v>3375</v>
      </c>
      <c r="Q752" s="266">
        <v>192</v>
      </c>
      <c r="R752" s="267">
        <v>0.946173254835997</v>
      </c>
      <c r="S752" s="267">
        <v>0.946173254835997</v>
      </c>
      <c r="T752" s="267">
        <v>0.939513737892864</v>
      </c>
      <c r="U752" s="267">
        <v>0.931726907630522</v>
      </c>
      <c r="V752" s="295">
        <v>0.00665951694313249</v>
      </c>
      <c r="W752" s="271">
        <v>23787</v>
      </c>
      <c r="X752" s="271">
        <v>22421</v>
      </c>
      <c r="Y752" s="271">
        <v>23858</v>
      </c>
      <c r="Z752" s="271">
        <v>22462</v>
      </c>
      <c r="AA752" s="268">
        <v>0.942573674696263</v>
      </c>
      <c r="AB752" s="268">
        <v>0.941487132198843</v>
      </c>
      <c r="AC752" s="295">
        <v>0.00108654249741946</v>
      </c>
    </row>
    <row r="753" spans="1:29">
      <c r="A753" s="297" t="s">
        <v>1160</v>
      </c>
      <c r="B753" s="298" t="s">
        <v>3347</v>
      </c>
      <c r="C753" s="293" t="s">
        <v>1305</v>
      </c>
      <c r="D753" s="298" t="s">
        <v>1306</v>
      </c>
      <c r="E753" s="263">
        <v>4976</v>
      </c>
      <c r="F753" s="266">
        <v>4831</v>
      </c>
      <c r="G753" s="266">
        <v>145</v>
      </c>
      <c r="H753" s="264">
        <v>6658</v>
      </c>
      <c r="I753" s="264">
        <v>6476</v>
      </c>
      <c r="J753" s="264">
        <v>182</v>
      </c>
      <c r="K753" s="264">
        <v>2264</v>
      </c>
      <c r="L753" s="264">
        <v>2208</v>
      </c>
      <c r="M753" s="264">
        <v>56</v>
      </c>
      <c r="N753" s="294">
        <v>0.93</v>
      </c>
      <c r="O753" s="266">
        <v>4976</v>
      </c>
      <c r="P753" s="266">
        <v>4831</v>
      </c>
      <c r="Q753" s="266">
        <v>145</v>
      </c>
      <c r="R753" s="267">
        <v>0.970860128617363</v>
      </c>
      <c r="S753" s="267">
        <v>0.970860128617363</v>
      </c>
      <c r="T753" s="267">
        <v>0.972664463802944</v>
      </c>
      <c r="U753" s="267">
        <v>0.975265017667845</v>
      </c>
      <c r="V753" s="295">
        <v>-0.00180433518558043</v>
      </c>
      <c r="W753" s="271">
        <v>31577</v>
      </c>
      <c r="X753" s="271">
        <v>30847</v>
      </c>
      <c r="Y753" s="271">
        <v>31707</v>
      </c>
      <c r="Z753" s="271">
        <v>30991</v>
      </c>
      <c r="AA753" s="268">
        <v>0.976881907717643</v>
      </c>
      <c r="AB753" s="268">
        <v>0.977418235720819</v>
      </c>
      <c r="AC753" s="295">
        <v>-0.000536328003176156</v>
      </c>
    </row>
    <row r="754" spans="1:29">
      <c r="A754" s="297" t="s">
        <v>1160</v>
      </c>
      <c r="B754" s="298" t="s">
        <v>3347</v>
      </c>
      <c r="C754" s="293" t="s">
        <v>1307</v>
      </c>
      <c r="D754" s="298" t="s">
        <v>1308</v>
      </c>
      <c r="E754" s="263">
        <v>2084</v>
      </c>
      <c r="F754" s="266">
        <v>1955</v>
      </c>
      <c r="G754" s="266">
        <v>129</v>
      </c>
      <c r="H754" s="264">
        <v>2844</v>
      </c>
      <c r="I754" s="264">
        <v>2636</v>
      </c>
      <c r="J754" s="264">
        <v>208</v>
      </c>
      <c r="K754" s="264">
        <v>918</v>
      </c>
      <c r="L754" s="264">
        <v>815</v>
      </c>
      <c r="M754" s="264">
        <v>103</v>
      </c>
      <c r="N754" s="294">
        <v>0.93</v>
      </c>
      <c r="O754" s="266">
        <v>2084</v>
      </c>
      <c r="P754" s="266">
        <v>1955</v>
      </c>
      <c r="Q754" s="266">
        <v>129</v>
      </c>
      <c r="R754" s="267">
        <v>0.93809980806142</v>
      </c>
      <c r="S754" s="267">
        <v>0.93809980806142</v>
      </c>
      <c r="T754" s="267">
        <v>0.926863572433193</v>
      </c>
      <c r="U754" s="267">
        <v>0.887799564270152</v>
      </c>
      <c r="V754" s="295">
        <v>0.0112362356282276</v>
      </c>
      <c r="W754" s="271">
        <v>13781</v>
      </c>
      <c r="X754" s="271">
        <v>12882</v>
      </c>
      <c r="Y754" s="271">
        <v>14262</v>
      </c>
      <c r="Z754" s="271">
        <v>13465</v>
      </c>
      <c r="AA754" s="268">
        <v>0.93476525651259</v>
      </c>
      <c r="AB754" s="268">
        <v>0.944117234609452</v>
      </c>
      <c r="AC754" s="295">
        <v>-0.00935197809686195</v>
      </c>
    </row>
    <row r="755" spans="1:29">
      <c r="A755" s="297" t="s">
        <v>1160</v>
      </c>
      <c r="B755" s="298" t="s">
        <v>3347</v>
      </c>
      <c r="C755" s="293" t="s">
        <v>1309</v>
      </c>
      <c r="D755" s="298" t="s">
        <v>1310</v>
      </c>
      <c r="E755" s="263">
        <v>1212</v>
      </c>
      <c r="F755" s="266">
        <v>1106</v>
      </c>
      <c r="G755" s="266">
        <v>106</v>
      </c>
      <c r="H755" s="264">
        <v>1602</v>
      </c>
      <c r="I755" s="264">
        <v>1472</v>
      </c>
      <c r="J755" s="264">
        <v>130</v>
      </c>
      <c r="K755" s="264">
        <v>542</v>
      </c>
      <c r="L755" s="264">
        <v>469</v>
      </c>
      <c r="M755" s="264">
        <v>73</v>
      </c>
      <c r="N755" s="294">
        <v>0.93</v>
      </c>
      <c r="O755" s="266">
        <v>1212</v>
      </c>
      <c r="P755" s="266">
        <v>1106</v>
      </c>
      <c r="Q755" s="266">
        <v>106</v>
      </c>
      <c r="R755" s="267">
        <v>0.912541254125413</v>
      </c>
      <c r="S755" s="267">
        <v>0.912541254125413</v>
      </c>
      <c r="T755" s="267">
        <v>0.918851435705368</v>
      </c>
      <c r="U755" s="267">
        <v>0.865313653136531</v>
      </c>
      <c r="V755" s="295">
        <v>-0.00631018157995578</v>
      </c>
      <c r="W755" s="271">
        <v>7825</v>
      </c>
      <c r="X755" s="271">
        <v>7006</v>
      </c>
      <c r="Y755" s="271">
        <v>8062</v>
      </c>
      <c r="Z755" s="271">
        <v>7183</v>
      </c>
      <c r="AA755" s="268">
        <v>0.895335463258786</v>
      </c>
      <c r="AB755" s="268">
        <v>0.890969982634582</v>
      </c>
      <c r="AC755" s="295">
        <v>0.00436548062420405</v>
      </c>
    </row>
    <row r="756" spans="1:29">
      <c r="A756" s="297" t="s">
        <v>1160</v>
      </c>
      <c r="B756" s="298" t="s">
        <v>3347</v>
      </c>
      <c r="C756" s="293" t="s">
        <v>1311</v>
      </c>
      <c r="D756" s="298" t="s">
        <v>1312</v>
      </c>
      <c r="E756" s="263">
        <v>5781</v>
      </c>
      <c r="F756" s="266">
        <v>5598</v>
      </c>
      <c r="G756" s="266">
        <v>183</v>
      </c>
      <c r="H756" s="264">
        <v>7752</v>
      </c>
      <c r="I756" s="264">
        <v>7473</v>
      </c>
      <c r="J756" s="264">
        <v>279</v>
      </c>
      <c r="K756" s="264">
        <v>2580</v>
      </c>
      <c r="L756" s="264">
        <v>2498</v>
      </c>
      <c r="M756" s="264">
        <v>82</v>
      </c>
      <c r="N756" s="294">
        <v>0.93</v>
      </c>
      <c r="O756" s="266">
        <v>5781</v>
      </c>
      <c r="P756" s="266">
        <v>5598</v>
      </c>
      <c r="Q756" s="266">
        <v>183</v>
      </c>
      <c r="R756" s="267">
        <v>0.968344577062792</v>
      </c>
      <c r="S756" s="267">
        <v>0.968344577062792</v>
      </c>
      <c r="T756" s="267">
        <v>0.964009287925697</v>
      </c>
      <c r="U756" s="267">
        <v>0.968217054263566</v>
      </c>
      <c r="V756" s="295">
        <v>0.00433528913709524</v>
      </c>
      <c r="W756" s="271">
        <v>36560</v>
      </c>
      <c r="X756" s="271">
        <v>35495</v>
      </c>
      <c r="Y756" s="271">
        <v>36693</v>
      </c>
      <c r="Z756" s="271">
        <v>35692</v>
      </c>
      <c r="AA756" s="268">
        <v>0.970869803063457</v>
      </c>
      <c r="AB756" s="268">
        <v>0.972719592292808</v>
      </c>
      <c r="AC756" s="295">
        <v>-0.00184978922935053</v>
      </c>
    </row>
    <row r="757" spans="1:29">
      <c r="A757" s="297" t="s">
        <v>1160</v>
      </c>
      <c r="B757" s="298" t="s">
        <v>3348</v>
      </c>
      <c r="C757" s="293" t="s">
        <v>1313</v>
      </c>
      <c r="D757" s="298" t="s">
        <v>1314</v>
      </c>
      <c r="E757" s="263">
        <v>4392</v>
      </c>
      <c r="F757" s="266">
        <v>4212</v>
      </c>
      <c r="G757" s="266">
        <v>180</v>
      </c>
      <c r="H757" s="264">
        <v>5566</v>
      </c>
      <c r="I757" s="264">
        <v>5339</v>
      </c>
      <c r="J757" s="264">
        <v>227</v>
      </c>
      <c r="K757" s="264">
        <v>2365</v>
      </c>
      <c r="L757" s="264">
        <v>2236</v>
      </c>
      <c r="M757" s="264">
        <v>129</v>
      </c>
      <c r="N757" s="294">
        <v>0.93</v>
      </c>
      <c r="O757" s="266">
        <v>4392</v>
      </c>
      <c r="P757" s="266">
        <v>4212</v>
      </c>
      <c r="Q757" s="266">
        <v>180</v>
      </c>
      <c r="R757" s="267">
        <v>0.959016393442623</v>
      </c>
      <c r="S757" s="267">
        <v>0.959016393442623</v>
      </c>
      <c r="T757" s="267">
        <v>0.959216672655408</v>
      </c>
      <c r="U757" s="267">
        <v>0.945454545454545</v>
      </c>
      <c r="V757" s="295">
        <v>-0.000200279212784982</v>
      </c>
      <c r="W757" s="271">
        <v>28075</v>
      </c>
      <c r="X757" s="271">
        <v>26914</v>
      </c>
      <c r="Y757" s="271">
        <v>27571</v>
      </c>
      <c r="Z757" s="271">
        <v>26501</v>
      </c>
      <c r="AA757" s="268">
        <v>0.958646482635797</v>
      </c>
      <c r="AB757" s="268">
        <v>0.961191106597512</v>
      </c>
      <c r="AC757" s="295">
        <v>-0.00254462396171484</v>
      </c>
    </row>
    <row r="758" spans="1:29">
      <c r="A758" s="297" t="s">
        <v>1160</v>
      </c>
      <c r="B758" s="298" t="s">
        <v>3348</v>
      </c>
      <c r="C758" s="293" t="s">
        <v>1315</v>
      </c>
      <c r="D758" s="298" t="s">
        <v>1316</v>
      </c>
      <c r="E758" s="263">
        <v>7804</v>
      </c>
      <c r="F758" s="266">
        <v>7501</v>
      </c>
      <c r="G758" s="266">
        <v>303</v>
      </c>
      <c r="H758" s="264">
        <v>9891</v>
      </c>
      <c r="I758" s="264">
        <v>9522</v>
      </c>
      <c r="J758" s="264">
        <v>369</v>
      </c>
      <c r="K758" s="264">
        <v>4117</v>
      </c>
      <c r="L758" s="264">
        <v>3932</v>
      </c>
      <c r="M758" s="264">
        <v>185</v>
      </c>
      <c r="N758" s="294">
        <v>0.93</v>
      </c>
      <c r="O758" s="266">
        <v>7804</v>
      </c>
      <c r="P758" s="266">
        <v>7501</v>
      </c>
      <c r="Q758" s="266">
        <v>303</v>
      </c>
      <c r="R758" s="267">
        <v>0.961173757047668</v>
      </c>
      <c r="S758" s="267">
        <v>0.961173757047668</v>
      </c>
      <c r="T758" s="267">
        <v>0.962693357597816</v>
      </c>
      <c r="U758" s="267">
        <v>0.955064367257712</v>
      </c>
      <c r="V758" s="295">
        <v>-0.00151960055014833</v>
      </c>
      <c r="W758" s="271">
        <v>49074</v>
      </c>
      <c r="X758" s="271">
        <v>47340</v>
      </c>
      <c r="Y758" s="271">
        <v>48433</v>
      </c>
      <c r="Z758" s="271">
        <v>47206</v>
      </c>
      <c r="AA758" s="268">
        <v>0.964665607042426</v>
      </c>
      <c r="AB758" s="268">
        <v>0.974666033489563</v>
      </c>
      <c r="AC758" s="295">
        <v>-0.0100004264471372</v>
      </c>
    </row>
    <row r="759" spans="1:29">
      <c r="A759" s="297" t="s">
        <v>1160</v>
      </c>
      <c r="B759" s="298" t="s">
        <v>3348</v>
      </c>
      <c r="C759" s="293" t="s">
        <v>1317</v>
      </c>
      <c r="D759" s="298" t="s">
        <v>1318</v>
      </c>
      <c r="E759" s="263">
        <v>4124</v>
      </c>
      <c r="F759" s="266">
        <v>3913</v>
      </c>
      <c r="G759" s="266">
        <v>211</v>
      </c>
      <c r="H759" s="264">
        <v>5205</v>
      </c>
      <c r="I759" s="264">
        <v>4926</v>
      </c>
      <c r="J759" s="264">
        <v>279</v>
      </c>
      <c r="K759" s="264">
        <v>2329</v>
      </c>
      <c r="L759" s="264">
        <v>2183</v>
      </c>
      <c r="M759" s="264">
        <v>146</v>
      </c>
      <c r="N759" s="294">
        <v>0.93</v>
      </c>
      <c r="O759" s="266">
        <v>4124</v>
      </c>
      <c r="P759" s="266">
        <v>3913</v>
      </c>
      <c r="Q759" s="266">
        <v>211</v>
      </c>
      <c r="R759" s="267">
        <v>0.948836081474297</v>
      </c>
      <c r="S759" s="267">
        <v>0.948836081474297</v>
      </c>
      <c r="T759" s="267">
        <v>0.946397694524496</v>
      </c>
      <c r="U759" s="267">
        <v>0.937312151137827</v>
      </c>
      <c r="V759" s="295">
        <v>0.00243838694980114</v>
      </c>
      <c r="W759" s="271">
        <v>26040</v>
      </c>
      <c r="X759" s="271">
        <v>24718</v>
      </c>
      <c r="Y759" s="271">
        <v>25426</v>
      </c>
      <c r="Z759" s="271">
        <v>24284</v>
      </c>
      <c r="AA759" s="268">
        <v>0.949231950844854</v>
      </c>
      <c r="AB759" s="268">
        <v>0.955085345709117</v>
      </c>
      <c r="AC759" s="295">
        <v>-0.00585339486426251</v>
      </c>
    </row>
    <row r="760" spans="1:29">
      <c r="A760" s="297" t="s">
        <v>1160</v>
      </c>
      <c r="B760" s="298" t="s">
        <v>3348</v>
      </c>
      <c r="C760" s="293" t="s">
        <v>1319</v>
      </c>
      <c r="D760" s="298" t="s">
        <v>1320</v>
      </c>
      <c r="E760" s="263">
        <v>4098</v>
      </c>
      <c r="F760" s="266">
        <v>3915</v>
      </c>
      <c r="G760" s="266">
        <v>183</v>
      </c>
      <c r="H760" s="264">
        <v>5228</v>
      </c>
      <c r="I760" s="264">
        <v>4837</v>
      </c>
      <c r="J760" s="264">
        <v>391</v>
      </c>
      <c r="K760" s="264">
        <v>2051</v>
      </c>
      <c r="L760" s="264">
        <v>1967</v>
      </c>
      <c r="M760" s="264">
        <v>84</v>
      </c>
      <c r="N760" s="294">
        <v>0.93</v>
      </c>
      <c r="O760" s="266">
        <v>4098</v>
      </c>
      <c r="P760" s="266">
        <v>3915</v>
      </c>
      <c r="Q760" s="266">
        <v>183</v>
      </c>
      <c r="R760" s="267">
        <v>0.955344070278184</v>
      </c>
      <c r="S760" s="267">
        <v>0.955344070278184</v>
      </c>
      <c r="T760" s="267">
        <v>0.925210405508799</v>
      </c>
      <c r="U760" s="267">
        <v>0.959044368600683</v>
      </c>
      <c r="V760" s="295">
        <v>0.0301336647693857</v>
      </c>
      <c r="W760" s="271">
        <v>25520</v>
      </c>
      <c r="X760" s="271">
        <v>24414</v>
      </c>
      <c r="Y760" s="271">
        <v>24310</v>
      </c>
      <c r="Z760" s="271">
        <v>23645</v>
      </c>
      <c r="AA760" s="268">
        <v>0.95666144200627</v>
      </c>
      <c r="AB760" s="268">
        <v>0.972645002056767</v>
      </c>
      <c r="AC760" s="295">
        <v>-0.0159835600504972</v>
      </c>
    </row>
    <row r="761" spans="1:29">
      <c r="A761" s="297" t="s">
        <v>1160</v>
      </c>
      <c r="B761" s="298" t="s">
        <v>3348</v>
      </c>
      <c r="C761" s="293" t="s">
        <v>1321</v>
      </c>
      <c r="D761" s="298" t="s">
        <v>1322</v>
      </c>
      <c r="E761" s="263">
        <v>3416</v>
      </c>
      <c r="F761" s="266">
        <v>3251</v>
      </c>
      <c r="G761" s="266">
        <v>165</v>
      </c>
      <c r="H761" s="264">
        <v>4483</v>
      </c>
      <c r="I761" s="264">
        <v>4306</v>
      </c>
      <c r="J761" s="264">
        <v>177</v>
      </c>
      <c r="K761" s="264">
        <v>1972</v>
      </c>
      <c r="L761" s="264">
        <v>1871</v>
      </c>
      <c r="M761" s="264">
        <v>101</v>
      </c>
      <c r="N761" s="294">
        <v>0.93</v>
      </c>
      <c r="O761" s="266">
        <v>3416</v>
      </c>
      <c r="P761" s="266">
        <v>3251</v>
      </c>
      <c r="Q761" s="266">
        <v>165</v>
      </c>
      <c r="R761" s="267">
        <v>0.951697892271663</v>
      </c>
      <c r="S761" s="267">
        <v>0.951697892271663</v>
      </c>
      <c r="T761" s="267">
        <v>0.960517510595583</v>
      </c>
      <c r="U761" s="267">
        <v>0.948782961460446</v>
      </c>
      <c r="V761" s="295">
        <v>-0.00881961832392053</v>
      </c>
      <c r="W761" s="271">
        <v>22462</v>
      </c>
      <c r="X761" s="271">
        <v>21415</v>
      </c>
      <c r="Y761" s="271">
        <v>21461</v>
      </c>
      <c r="Z761" s="271">
        <v>20550</v>
      </c>
      <c r="AA761" s="268">
        <v>0.953387944083341</v>
      </c>
      <c r="AB761" s="268">
        <v>0.95755090629514</v>
      </c>
      <c r="AC761" s="295">
        <v>-0.00416296221179935</v>
      </c>
    </row>
    <row r="762" spans="1:29">
      <c r="A762" s="297" t="s">
        <v>1160</v>
      </c>
      <c r="B762" s="298" t="s">
        <v>3348</v>
      </c>
      <c r="C762" s="293" t="s">
        <v>1323</v>
      </c>
      <c r="D762" s="298" t="s">
        <v>1324</v>
      </c>
      <c r="E762" s="263">
        <v>5743</v>
      </c>
      <c r="F762" s="266">
        <v>5403</v>
      </c>
      <c r="G762" s="266">
        <v>340</v>
      </c>
      <c r="H762" s="264">
        <v>7432</v>
      </c>
      <c r="I762" s="264">
        <v>6944</v>
      </c>
      <c r="J762" s="264">
        <v>488</v>
      </c>
      <c r="K762" s="264">
        <v>3145</v>
      </c>
      <c r="L762" s="264">
        <v>2869</v>
      </c>
      <c r="M762" s="264">
        <v>276</v>
      </c>
      <c r="N762" s="294">
        <v>0.93</v>
      </c>
      <c r="O762" s="266">
        <v>5743</v>
      </c>
      <c r="P762" s="266">
        <v>5403</v>
      </c>
      <c r="Q762" s="266">
        <v>340</v>
      </c>
      <c r="R762" s="267">
        <v>0.940797492599687</v>
      </c>
      <c r="S762" s="267">
        <v>0.940797492599687</v>
      </c>
      <c r="T762" s="267">
        <v>0.934337997847147</v>
      </c>
      <c r="U762" s="267">
        <v>0.912241653418124</v>
      </c>
      <c r="V762" s="295">
        <v>0.00645949475253915</v>
      </c>
      <c r="W762" s="271">
        <v>36420</v>
      </c>
      <c r="X762" s="271">
        <v>33993</v>
      </c>
      <c r="Y762" s="271">
        <v>35904</v>
      </c>
      <c r="Z762" s="271">
        <v>33853</v>
      </c>
      <c r="AA762" s="268">
        <v>0.9333607907743</v>
      </c>
      <c r="AB762" s="268">
        <v>0.942875445632799</v>
      </c>
      <c r="AC762" s="295">
        <v>-0.00951465485849878</v>
      </c>
    </row>
    <row r="763" spans="1:29">
      <c r="A763" s="297" t="s">
        <v>1160</v>
      </c>
      <c r="B763" s="298" t="s">
        <v>3348</v>
      </c>
      <c r="C763" s="293" t="s">
        <v>1325</v>
      </c>
      <c r="D763" s="298" t="s">
        <v>1326</v>
      </c>
      <c r="E763" s="263">
        <v>3232</v>
      </c>
      <c r="F763" s="266">
        <v>3060</v>
      </c>
      <c r="G763" s="266">
        <v>172</v>
      </c>
      <c r="H763" s="264">
        <v>4151</v>
      </c>
      <c r="I763" s="264">
        <v>3865</v>
      </c>
      <c r="J763" s="264">
        <v>286</v>
      </c>
      <c r="K763" s="264">
        <v>1607</v>
      </c>
      <c r="L763" s="264">
        <v>1514</v>
      </c>
      <c r="M763" s="264">
        <v>93</v>
      </c>
      <c r="N763" s="294">
        <v>0.93</v>
      </c>
      <c r="O763" s="266">
        <v>3232</v>
      </c>
      <c r="P763" s="266">
        <v>3060</v>
      </c>
      <c r="Q763" s="266">
        <v>172</v>
      </c>
      <c r="R763" s="267">
        <v>0.946782178217822</v>
      </c>
      <c r="S763" s="267">
        <v>0.946782178217822</v>
      </c>
      <c r="T763" s="267">
        <v>0.931100939532643</v>
      </c>
      <c r="U763" s="267">
        <v>0.942128189172371</v>
      </c>
      <c r="V763" s="295">
        <v>0.015681238685179</v>
      </c>
      <c r="W763" s="271">
        <v>19385</v>
      </c>
      <c r="X763" s="271">
        <v>18392</v>
      </c>
      <c r="Y763" s="271">
        <v>18748</v>
      </c>
      <c r="Z763" s="271">
        <v>17835</v>
      </c>
      <c r="AA763" s="268">
        <v>0.948774825896312</v>
      </c>
      <c r="AB763" s="268">
        <v>0.95130147215703</v>
      </c>
      <c r="AC763" s="295">
        <v>-0.00252664626071852</v>
      </c>
    </row>
    <row r="764" spans="1:29">
      <c r="A764" s="297" t="s">
        <v>1160</v>
      </c>
      <c r="B764" s="298" t="s">
        <v>3348</v>
      </c>
      <c r="C764" s="293" t="s">
        <v>1327</v>
      </c>
      <c r="D764" s="298" t="s">
        <v>1328</v>
      </c>
      <c r="E764" s="263">
        <v>3982</v>
      </c>
      <c r="F764" s="266">
        <v>3668</v>
      </c>
      <c r="G764" s="266">
        <v>314</v>
      </c>
      <c r="H764" s="264">
        <v>4872</v>
      </c>
      <c r="I764" s="264">
        <v>4604</v>
      </c>
      <c r="J764" s="264">
        <v>268</v>
      </c>
      <c r="K764" s="264">
        <v>1997</v>
      </c>
      <c r="L764" s="264">
        <v>1876</v>
      </c>
      <c r="M764" s="264">
        <v>121</v>
      </c>
      <c r="N764" s="294">
        <v>0.93</v>
      </c>
      <c r="O764" s="266">
        <v>3982</v>
      </c>
      <c r="P764" s="266">
        <v>3668</v>
      </c>
      <c r="Q764" s="266">
        <v>314</v>
      </c>
      <c r="R764" s="267">
        <v>0.921145153189352</v>
      </c>
      <c r="S764" s="267">
        <v>0.921145153189352</v>
      </c>
      <c r="T764" s="267">
        <v>0.944991789819376</v>
      </c>
      <c r="U764" s="267">
        <v>0.939409113670506</v>
      </c>
      <c r="V764" s="295">
        <v>-0.023846636630024</v>
      </c>
      <c r="W764" s="271">
        <v>24320</v>
      </c>
      <c r="X764" s="271">
        <v>22936</v>
      </c>
      <c r="Y764" s="271">
        <v>22799</v>
      </c>
      <c r="Z764" s="271">
        <v>21519</v>
      </c>
      <c r="AA764" s="268">
        <v>0.943092105263158</v>
      </c>
      <c r="AB764" s="268">
        <v>0.943857186718716</v>
      </c>
      <c r="AC764" s="295">
        <v>-0.00076508145555787</v>
      </c>
    </row>
    <row r="765" spans="1:29">
      <c r="A765" s="297" t="s">
        <v>1160</v>
      </c>
      <c r="B765" s="298" t="s">
        <v>3348</v>
      </c>
      <c r="C765" s="293" t="s">
        <v>1329</v>
      </c>
      <c r="D765" s="298" t="s">
        <v>1330</v>
      </c>
      <c r="E765" s="263">
        <v>1889</v>
      </c>
      <c r="F765" s="266">
        <v>1767</v>
      </c>
      <c r="G765" s="266">
        <v>122</v>
      </c>
      <c r="H765" s="264">
        <v>2304</v>
      </c>
      <c r="I765" s="264">
        <v>2220</v>
      </c>
      <c r="J765" s="264">
        <v>84</v>
      </c>
      <c r="K765" s="264">
        <v>980</v>
      </c>
      <c r="L765" s="264">
        <v>904</v>
      </c>
      <c r="M765" s="264">
        <v>76</v>
      </c>
      <c r="N765" s="294">
        <v>0.93</v>
      </c>
      <c r="O765" s="266">
        <v>1889</v>
      </c>
      <c r="P765" s="266">
        <v>1767</v>
      </c>
      <c r="Q765" s="266">
        <v>122</v>
      </c>
      <c r="R765" s="267">
        <v>0.935415563790365</v>
      </c>
      <c r="S765" s="267">
        <v>0.935415563790365</v>
      </c>
      <c r="T765" s="267">
        <v>0.963541666666667</v>
      </c>
      <c r="U765" s="267">
        <v>0.922448979591837</v>
      </c>
      <c r="V765" s="295">
        <v>-0.0281261028763014</v>
      </c>
      <c r="W765" s="271">
        <v>12053</v>
      </c>
      <c r="X765" s="271">
        <v>11455</v>
      </c>
      <c r="Y765" s="271">
        <v>11501</v>
      </c>
      <c r="Z765" s="271">
        <v>10956</v>
      </c>
      <c r="AA765" s="268">
        <v>0.950385796067369</v>
      </c>
      <c r="AB765" s="268">
        <v>0.952612816276845</v>
      </c>
      <c r="AC765" s="295">
        <v>-0.00222702020947629</v>
      </c>
    </row>
    <row r="766" spans="1:29">
      <c r="A766" s="297" t="s">
        <v>1160</v>
      </c>
      <c r="B766" s="298" t="s">
        <v>3349</v>
      </c>
      <c r="C766" s="293" t="s">
        <v>1331</v>
      </c>
      <c r="D766" s="298" t="s">
        <v>1332</v>
      </c>
      <c r="E766" s="263">
        <v>3176</v>
      </c>
      <c r="F766" s="266">
        <v>3084</v>
      </c>
      <c r="G766" s="266">
        <v>92</v>
      </c>
      <c r="H766" s="264">
        <v>4042</v>
      </c>
      <c r="I766" s="264">
        <v>3938</v>
      </c>
      <c r="J766" s="264">
        <v>104</v>
      </c>
      <c r="K766" s="264">
        <v>2167</v>
      </c>
      <c r="L766" s="264">
        <v>2086</v>
      </c>
      <c r="M766" s="264">
        <v>81</v>
      </c>
      <c r="N766" s="294">
        <v>0.93</v>
      </c>
      <c r="O766" s="266">
        <v>3176</v>
      </c>
      <c r="P766" s="266">
        <v>3084</v>
      </c>
      <c r="Q766" s="266">
        <v>92</v>
      </c>
      <c r="R766" s="267">
        <v>0.97103274559194</v>
      </c>
      <c r="S766" s="267">
        <v>0.97103274559194</v>
      </c>
      <c r="T766" s="267">
        <v>0.974270163285502</v>
      </c>
      <c r="U766" s="267">
        <v>0.962621135209968</v>
      </c>
      <c r="V766" s="295">
        <v>-0.00323741769356267</v>
      </c>
      <c r="W766" s="271">
        <v>20857</v>
      </c>
      <c r="X766" s="271">
        <v>20320</v>
      </c>
      <c r="Y766" s="271">
        <v>20180</v>
      </c>
      <c r="Z766" s="271">
        <v>19717</v>
      </c>
      <c r="AA766" s="268">
        <v>0.97425324830992</v>
      </c>
      <c r="AB766" s="268">
        <v>0.977056491575818</v>
      </c>
      <c r="AC766" s="295">
        <v>-0.00280324326589776</v>
      </c>
    </row>
    <row r="767" spans="1:29">
      <c r="A767" s="297" t="s">
        <v>1160</v>
      </c>
      <c r="B767" s="298" t="s">
        <v>3349</v>
      </c>
      <c r="C767" s="293" t="s">
        <v>1333</v>
      </c>
      <c r="D767" s="298" t="s">
        <v>1334</v>
      </c>
      <c r="E767" s="263">
        <v>8156</v>
      </c>
      <c r="F767" s="266">
        <v>7891</v>
      </c>
      <c r="G767" s="266">
        <v>265</v>
      </c>
      <c r="H767" s="264">
        <v>10705</v>
      </c>
      <c r="I767" s="264">
        <v>10352</v>
      </c>
      <c r="J767" s="264">
        <v>353</v>
      </c>
      <c r="K767" s="264">
        <v>5102</v>
      </c>
      <c r="L767" s="264">
        <v>4886</v>
      </c>
      <c r="M767" s="264">
        <v>216</v>
      </c>
      <c r="N767" s="294">
        <v>0.93</v>
      </c>
      <c r="O767" s="266">
        <v>8156</v>
      </c>
      <c r="P767" s="266">
        <v>7891</v>
      </c>
      <c r="Q767" s="266">
        <v>265</v>
      </c>
      <c r="R767" s="267">
        <v>0.967508582638548</v>
      </c>
      <c r="S767" s="267">
        <v>0.967508582638548</v>
      </c>
      <c r="T767" s="267">
        <v>0.967024754787483</v>
      </c>
      <c r="U767" s="267">
        <v>0.95766366130929</v>
      </c>
      <c r="V767" s="295">
        <v>0.000483827851065821</v>
      </c>
      <c r="W767" s="271">
        <v>53453</v>
      </c>
      <c r="X767" s="271">
        <v>51722</v>
      </c>
      <c r="Y767" s="271">
        <v>52526</v>
      </c>
      <c r="Z767" s="271">
        <v>51092</v>
      </c>
      <c r="AA767" s="268">
        <v>0.96761641067854</v>
      </c>
      <c r="AB767" s="268">
        <v>0.972699234664738</v>
      </c>
      <c r="AC767" s="295">
        <v>-0.00508282398619753</v>
      </c>
    </row>
    <row r="768" spans="1:29">
      <c r="A768" s="297" t="s">
        <v>1160</v>
      </c>
      <c r="B768" s="298" t="s">
        <v>3349</v>
      </c>
      <c r="C768" s="293" t="s">
        <v>1335</v>
      </c>
      <c r="D768" s="298" t="s">
        <v>1336</v>
      </c>
      <c r="E768" s="263">
        <v>4573</v>
      </c>
      <c r="F768" s="266">
        <v>4481</v>
      </c>
      <c r="G768" s="266">
        <v>92</v>
      </c>
      <c r="H768" s="264">
        <v>6044</v>
      </c>
      <c r="I768" s="264">
        <v>5900</v>
      </c>
      <c r="J768" s="264">
        <v>144</v>
      </c>
      <c r="K768" s="264">
        <v>2982</v>
      </c>
      <c r="L768" s="264">
        <v>2890</v>
      </c>
      <c r="M768" s="264">
        <v>92</v>
      </c>
      <c r="N768" s="294">
        <v>0.93</v>
      </c>
      <c r="O768" s="266">
        <v>4573</v>
      </c>
      <c r="P768" s="266">
        <v>4481</v>
      </c>
      <c r="Q768" s="266">
        <v>92</v>
      </c>
      <c r="R768" s="267">
        <v>0.979881915591515</v>
      </c>
      <c r="S768" s="267">
        <v>0.979881915591515</v>
      </c>
      <c r="T768" s="267">
        <v>0.976174718729318</v>
      </c>
      <c r="U768" s="267">
        <v>0.969148222669349</v>
      </c>
      <c r="V768" s="295">
        <v>0.003707196862197</v>
      </c>
      <c r="W768" s="271">
        <v>30399</v>
      </c>
      <c r="X768" s="271">
        <v>29783</v>
      </c>
      <c r="Y768" s="271">
        <v>30083</v>
      </c>
      <c r="Z768" s="271">
        <v>29626</v>
      </c>
      <c r="AA768" s="268">
        <v>0.97973617553209</v>
      </c>
      <c r="AB768" s="268">
        <v>0.984808695941229</v>
      </c>
      <c r="AC768" s="295">
        <v>-0.0050725204091393</v>
      </c>
    </row>
    <row r="769" spans="1:29">
      <c r="A769" s="297" t="s">
        <v>1160</v>
      </c>
      <c r="B769" s="298" t="s">
        <v>3349</v>
      </c>
      <c r="C769" s="293" t="s">
        <v>1337</v>
      </c>
      <c r="D769" s="298" t="s">
        <v>1338</v>
      </c>
      <c r="E769" s="263">
        <v>5537</v>
      </c>
      <c r="F769" s="266">
        <v>5270</v>
      </c>
      <c r="G769" s="266">
        <v>267</v>
      </c>
      <c r="H769" s="264">
        <v>7364</v>
      </c>
      <c r="I769" s="264">
        <v>7040</v>
      </c>
      <c r="J769" s="264">
        <v>324</v>
      </c>
      <c r="K769" s="264">
        <v>3631</v>
      </c>
      <c r="L769" s="264">
        <v>3455</v>
      </c>
      <c r="M769" s="264">
        <v>176</v>
      </c>
      <c r="N769" s="294">
        <v>0.93</v>
      </c>
      <c r="O769" s="266">
        <v>5537</v>
      </c>
      <c r="P769" s="266">
        <v>5270</v>
      </c>
      <c r="Q769" s="266">
        <v>267</v>
      </c>
      <c r="R769" s="267">
        <v>0.951778941665162</v>
      </c>
      <c r="S769" s="267">
        <v>0.951778941665162</v>
      </c>
      <c r="T769" s="267">
        <v>0.956002172732211</v>
      </c>
      <c r="U769" s="267">
        <v>0.951528504544203</v>
      </c>
      <c r="V769" s="295">
        <v>-0.00422323106704914</v>
      </c>
      <c r="W769" s="271">
        <v>37034</v>
      </c>
      <c r="X769" s="271">
        <v>35582</v>
      </c>
      <c r="Y769" s="271">
        <v>35581</v>
      </c>
      <c r="Z769" s="271">
        <v>34366</v>
      </c>
      <c r="AA769" s="268">
        <v>0.960792785008371</v>
      </c>
      <c r="AB769" s="268">
        <v>0.96585256176049</v>
      </c>
      <c r="AC769" s="295">
        <v>-0.00505977675211944</v>
      </c>
    </row>
    <row r="770" spans="1:29">
      <c r="A770" s="297" t="s">
        <v>1160</v>
      </c>
      <c r="B770" s="298" t="s">
        <v>3349</v>
      </c>
      <c r="C770" s="293" t="s">
        <v>1339</v>
      </c>
      <c r="D770" s="298" t="s">
        <v>1340</v>
      </c>
      <c r="E770" s="263">
        <v>2200</v>
      </c>
      <c r="F770" s="266">
        <v>2077</v>
      </c>
      <c r="G770" s="266">
        <v>123</v>
      </c>
      <c r="H770" s="264">
        <v>3959</v>
      </c>
      <c r="I770" s="264">
        <v>3826</v>
      </c>
      <c r="J770" s="264">
        <v>133</v>
      </c>
      <c r="K770" s="264">
        <v>2255</v>
      </c>
      <c r="L770" s="264">
        <v>2158</v>
      </c>
      <c r="M770" s="264">
        <v>97</v>
      </c>
      <c r="N770" s="294">
        <v>0.93</v>
      </c>
      <c r="O770" s="266">
        <v>2200</v>
      </c>
      <c r="P770" s="266">
        <v>2077</v>
      </c>
      <c r="Q770" s="266">
        <v>123</v>
      </c>
      <c r="R770" s="267">
        <v>0.944090909090909</v>
      </c>
      <c r="S770" s="267">
        <v>0.944090909090909</v>
      </c>
      <c r="T770" s="267">
        <v>0.966405657994443</v>
      </c>
      <c r="U770" s="267">
        <v>0.956984478935698</v>
      </c>
      <c r="V770" s="295">
        <v>-0.0223147489035339</v>
      </c>
      <c r="W770" s="271">
        <v>19996</v>
      </c>
      <c r="X770" s="271">
        <v>19189</v>
      </c>
      <c r="Y770" s="271">
        <v>18942</v>
      </c>
      <c r="Z770" s="271">
        <v>18307</v>
      </c>
      <c r="AA770" s="268">
        <v>0.959641928385677</v>
      </c>
      <c r="AB770" s="268">
        <v>0.966476612818076</v>
      </c>
      <c r="AC770" s="295">
        <v>-0.0068346844323991</v>
      </c>
    </row>
    <row r="771" spans="1:29">
      <c r="A771" s="297" t="s">
        <v>1160</v>
      </c>
      <c r="B771" s="298" t="s">
        <v>3349</v>
      </c>
      <c r="C771" s="293" t="s">
        <v>1341</v>
      </c>
      <c r="D771" s="298" t="s">
        <v>1342</v>
      </c>
      <c r="E771" s="263">
        <v>2987</v>
      </c>
      <c r="F771" s="266">
        <v>2930</v>
      </c>
      <c r="G771" s="266">
        <v>57</v>
      </c>
      <c r="H771" s="264">
        <v>3886</v>
      </c>
      <c r="I771" s="264">
        <v>3812</v>
      </c>
      <c r="J771" s="264">
        <v>74</v>
      </c>
      <c r="K771" s="264">
        <v>1942</v>
      </c>
      <c r="L771" s="264">
        <v>1900</v>
      </c>
      <c r="M771" s="264">
        <v>42</v>
      </c>
      <c r="N771" s="294">
        <v>0.93</v>
      </c>
      <c r="O771" s="266">
        <v>2987</v>
      </c>
      <c r="P771" s="266">
        <v>2930</v>
      </c>
      <c r="Q771" s="266">
        <v>57</v>
      </c>
      <c r="R771" s="267">
        <v>0.980917308336123</v>
      </c>
      <c r="S771" s="267">
        <v>0.980917308336123</v>
      </c>
      <c r="T771" s="267">
        <v>0.980957282552753</v>
      </c>
      <c r="U771" s="267">
        <v>0.978372811534501</v>
      </c>
      <c r="V771" s="295">
        <v>-3.99742166302675e-5</v>
      </c>
      <c r="W771" s="271">
        <v>20007</v>
      </c>
      <c r="X771" s="271">
        <v>19663</v>
      </c>
      <c r="Y771" s="271">
        <v>20180</v>
      </c>
      <c r="Z771" s="271">
        <v>19855</v>
      </c>
      <c r="AA771" s="268">
        <v>0.982806017893737</v>
      </c>
      <c r="AB771" s="268">
        <v>0.983894945490585</v>
      </c>
      <c r="AC771" s="295">
        <v>-0.00108892759684753</v>
      </c>
    </row>
    <row r="772" spans="1:29">
      <c r="A772" s="297" t="s">
        <v>1160</v>
      </c>
      <c r="B772" s="298" t="s">
        <v>3349</v>
      </c>
      <c r="C772" s="293" t="s">
        <v>1343</v>
      </c>
      <c r="D772" s="298" t="s">
        <v>1344</v>
      </c>
      <c r="E772" s="263">
        <v>4383</v>
      </c>
      <c r="F772" s="266">
        <v>4230</v>
      </c>
      <c r="G772" s="266">
        <v>153</v>
      </c>
      <c r="H772" s="264">
        <v>5695</v>
      </c>
      <c r="I772" s="264">
        <v>5458</v>
      </c>
      <c r="J772" s="264">
        <v>237</v>
      </c>
      <c r="K772" s="264">
        <v>2833</v>
      </c>
      <c r="L772" s="264">
        <v>2720</v>
      </c>
      <c r="M772" s="264">
        <v>113</v>
      </c>
      <c r="N772" s="294">
        <v>0.93</v>
      </c>
      <c r="O772" s="266">
        <v>4383</v>
      </c>
      <c r="P772" s="266">
        <v>4230</v>
      </c>
      <c r="Q772" s="266">
        <v>153</v>
      </c>
      <c r="R772" s="267">
        <v>0.965092402464066</v>
      </c>
      <c r="S772" s="267">
        <v>0.965092402464066</v>
      </c>
      <c r="T772" s="267">
        <v>0.95838454784899</v>
      </c>
      <c r="U772" s="267">
        <v>0.960112954465231</v>
      </c>
      <c r="V772" s="295">
        <v>0.00670785461507539</v>
      </c>
      <c r="W772" s="271">
        <v>28373</v>
      </c>
      <c r="X772" s="271">
        <v>27428</v>
      </c>
      <c r="Y772" s="271">
        <v>27940</v>
      </c>
      <c r="Z772" s="271">
        <v>27114</v>
      </c>
      <c r="AA772" s="268">
        <v>0.966693687660804</v>
      </c>
      <c r="AB772" s="268">
        <v>0.970436649964209</v>
      </c>
      <c r="AC772" s="295">
        <v>-0.00374296230340465</v>
      </c>
    </row>
    <row r="773" spans="1:29">
      <c r="A773" s="297" t="s">
        <v>1160</v>
      </c>
      <c r="B773" s="298" t="s">
        <v>3349</v>
      </c>
      <c r="C773" s="293" t="s">
        <v>1345</v>
      </c>
      <c r="D773" s="298" t="s">
        <v>1346</v>
      </c>
      <c r="E773" s="263">
        <v>3530</v>
      </c>
      <c r="F773" s="266">
        <v>3430</v>
      </c>
      <c r="G773" s="266">
        <v>100</v>
      </c>
      <c r="H773" s="264">
        <v>4809</v>
      </c>
      <c r="I773" s="264">
        <v>4671</v>
      </c>
      <c r="J773" s="264">
        <v>138</v>
      </c>
      <c r="K773" s="264">
        <v>2426</v>
      </c>
      <c r="L773" s="264">
        <v>2342</v>
      </c>
      <c r="M773" s="264">
        <v>84</v>
      </c>
      <c r="N773" s="294">
        <v>0.93</v>
      </c>
      <c r="O773" s="266">
        <v>3530</v>
      </c>
      <c r="P773" s="266">
        <v>3430</v>
      </c>
      <c r="Q773" s="266">
        <v>100</v>
      </c>
      <c r="R773" s="267">
        <v>0.971671388101983</v>
      </c>
      <c r="S773" s="267">
        <v>0.971671388101983</v>
      </c>
      <c r="T773" s="267">
        <v>0.971303805364941</v>
      </c>
      <c r="U773" s="267">
        <v>0.965375103050289</v>
      </c>
      <c r="V773" s="295">
        <v>0.000367582737042293</v>
      </c>
      <c r="W773" s="271">
        <v>24018</v>
      </c>
      <c r="X773" s="271">
        <v>23379</v>
      </c>
      <c r="Y773" s="271">
        <v>23838</v>
      </c>
      <c r="Z773" s="271">
        <v>23291</v>
      </c>
      <c r="AA773" s="268">
        <v>0.973394953784661</v>
      </c>
      <c r="AB773" s="268">
        <v>0.977053444080879</v>
      </c>
      <c r="AC773" s="295">
        <v>-0.00365849029621779</v>
      </c>
    </row>
    <row r="774" spans="1:29">
      <c r="A774" s="297" t="s">
        <v>1160</v>
      </c>
      <c r="B774" s="298" t="s">
        <v>3349</v>
      </c>
      <c r="C774" s="293" t="s">
        <v>1347</v>
      </c>
      <c r="D774" s="298" t="s">
        <v>1348</v>
      </c>
      <c r="E774" s="263">
        <v>2091</v>
      </c>
      <c r="F774" s="266">
        <v>2047</v>
      </c>
      <c r="G774" s="266">
        <v>44</v>
      </c>
      <c r="H774" s="264">
        <v>2731</v>
      </c>
      <c r="I774" s="264">
        <v>2666</v>
      </c>
      <c r="J774" s="264">
        <v>65</v>
      </c>
      <c r="K774" s="264">
        <v>1344</v>
      </c>
      <c r="L774" s="264">
        <v>1305</v>
      </c>
      <c r="M774" s="264">
        <v>39</v>
      </c>
      <c r="N774" s="294">
        <v>0.93</v>
      </c>
      <c r="O774" s="266">
        <v>2091</v>
      </c>
      <c r="P774" s="266">
        <v>2047</v>
      </c>
      <c r="Q774" s="266">
        <v>44</v>
      </c>
      <c r="R774" s="267">
        <v>0.97895743663319</v>
      </c>
      <c r="S774" s="267">
        <v>0.97895743663319</v>
      </c>
      <c r="T774" s="267">
        <v>0.976199194434273</v>
      </c>
      <c r="U774" s="267">
        <v>0.970982142857143</v>
      </c>
      <c r="V774" s="295">
        <v>0.00275824219891674</v>
      </c>
      <c r="W774" s="271">
        <v>13805</v>
      </c>
      <c r="X774" s="271">
        <v>13478</v>
      </c>
      <c r="Y774" s="271">
        <v>13461</v>
      </c>
      <c r="Z774" s="271">
        <v>13129</v>
      </c>
      <c r="AA774" s="268">
        <v>0.976312930097791</v>
      </c>
      <c r="AB774" s="268">
        <v>0.975336156303395</v>
      </c>
      <c r="AC774" s="295">
        <v>0.000976773794395647</v>
      </c>
    </row>
    <row r="775" spans="1:29">
      <c r="A775" s="297" t="s">
        <v>1160</v>
      </c>
      <c r="B775" s="298" t="s">
        <v>3349</v>
      </c>
      <c r="C775" s="293" t="s">
        <v>1349</v>
      </c>
      <c r="D775" s="298" t="s">
        <v>1350</v>
      </c>
      <c r="E775" s="263">
        <v>1994</v>
      </c>
      <c r="F775" s="266">
        <v>1936</v>
      </c>
      <c r="G775" s="266">
        <v>58</v>
      </c>
      <c r="H775" s="264">
        <v>2528</v>
      </c>
      <c r="I775" s="264">
        <v>2450</v>
      </c>
      <c r="J775" s="264">
        <v>78</v>
      </c>
      <c r="K775" s="264">
        <v>1086</v>
      </c>
      <c r="L775" s="264">
        <v>1029</v>
      </c>
      <c r="M775" s="264">
        <v>57</v>
      </c>
      <c r="N775" s="294">
        <v>0.93</v>
      </c>
      <c r="O775" s="266">
        <v>1994</v>
      </c>
      <c r="P775" s="266">
        <v>1936</v>
      </c>
      <c r="Q775" s="266">
        <v>58</v>
      </c>
      <c r="R775" s="267">
        <v>0.970912738214644</v>
      </c>
      <c r="S775" s="267">
        <v>0.970912738214644</v>
      </c>
      <c r="T775" s="267">
        <v>0.969145569620253</v>
      </c>
      <c r="U775" s="267">
        <v>0.947513812154696</v>
      </c>
      <c r="V775" s="295">
        <v>0.00176716859439086</v>
      </c>
      <c r="W775" s="271">
        <v>13011</v>
      </c>
      <c r="X775" s="271">
        <v>12615</v>
      </c>
      <c r="Y775" s="271">
        <v>12748</v>
      </c>
      <c r="Z775" s="271">
        <v>12311</v>
      </c>
      <c r="AA775" s="268">
        <v>0.969564214895089</v>
      </c>
      <c r="AB775" s="268">
        <v>0.965720112958895</v>
      </c>
      <c r="AC775" s="295">
        <v>0.00384410193619333</v>
      </c>
    </row>
    <row r="776" spans="1:29">
      <c r="A776" s="297" t="s">
        <v>1160</v>
      </c>
      <c r="B776" s="298" t="s">
        <v>3349</v>
      </c>
      <c r="C776" s="293" t="s">
        <v>1351</v>
      </c>
      <c r="D776" s="298" t="s">
        <v>1352</v>
      </c>
      <c r="E776" s="263">
        <v>3955</v>
      </c>
      <c r="F776" s="266">
        <v>3771</v>
      </c>
      <c r="G776" s="266">
        <v>184</v>
      </c>
      <c r="H776" s="264">
        <v>4997</v>
      </c>
      <c r="I776" s="264">
        <v>4764</v>
      </c>
      <c r="J776" s="264">
        <v>233</v>
      </c>
      <c r="K776" s="264">
        <v>2049</v>
      </c>
      <c r="L776" s="264">
        <v>1938</v>
      </c>
      <c r="M776" s="264">
        <v>111</v>
      </c>
      <c r="N776" s="294">
        <v>0.93</v>
      </c>
      <c r="O776" s="266">
        <v>3955</v>
      </c>
      <c r="P776" s="266">
        <v>3771</v>
      </c>
      <c r="Q776" s="266">
        <v>184</v>
      </c>
      <c r="R776" s="267">
        <v>0.953476611883691</v>
      </c>
      <c r="S776" s="267">
        <v>0.953476611883691</v>
      </c>
      <c r="T776" s="267">
        <v>0.953372023213928</v>
      </c>
      <c r="U776" s="267">
        <v>0.945827232796486</v>
      </c>
      <c r="V776" s="295">
        <v>0.00010458866976315</v>
      </c>
      <c r="W776" s="271">
        <v>24911</v>
      </c>
      <c r="X776" s="271">
        <v>23774</v>
      </c>
      <c r="Y776" s="271">
        <v>24307</v>
      </c>
      <c r="Z776" s="271">
        <v>23300</v>
      </c>
      <c r="AA776" s="268">
        <v>0.954357512745374</v>
      </c>
      <c r="AB776" s="268">
        <v>0.958571604887481</v>
      </c>
      <c r="AC776" s="295">
        <v>-0.00421409214210744</v>
      </c>
    </row>
    <row r="777" spans="1:29">
      <c r="A777" s="297" t="s">
        <v>1160</v>
      </c>
      <c r="B777" s="298" t="s">
        <v>3349</v>
      </c>
      <c r="C777" s="293" t="s">
        <v>1353</v>
      </c>
      <c r="D777" s="298" t="s">
        <v>1354</v>
      </c>
      <c r="E777" s="263">
        <v>6594</v>
      </c>
      <c r="F777" s="266">
        <v>6271</v>
      </c>
      <c r="G777" s="266">
        <v>323</v>
      </c>
      <c r="H777" s="264">
        <v>8466</v>
      </c>
      <c r="I777" s="264">
        <v>8110</v>
      </c>
      <c r="J777" s="264">
        <v>356</v>
      </c>
      <c r="K777" s="264">
        <v>3367</v>
      </c>
      <c r="L777" s="264">
        <v>3215</v>
      </c>
      <c r="M777" s="264">
        <v>152</v>
      </c>
      <c r="N777" s="294">
        <v>0.93</v>
      </c>
      <c r="O777" s="266">
        <v>6594</v>
      </c>
      <c r="P777" s="266">
        <v>6271</v>
      </c>
      <c r="Q777" s="266">
        <v>323</v>
      </c>
      <c r="R777" s="267">
        <v>0.951016075219897</v>
      </c>
      <c r="S777" s="267">
        <v>0.951016075219897</v>
      </c>
      <c r="T777" s="267">
        <v>0.957949444838176</v>
      </c>
      <c r="U777" s="267">
        <v>0.954855954855955</v>
      </c>
      <c r="V777" s="295">
        <v>-0.00693336961827939</v>
      </c>
      <c r="W777" s="271">
        <v>43306</v>
      </c>
      <c r="X777" s="271">
        <v>41652</v>
      </c>
      <c r="Y777" s="271">
        <v>41565</v>
      </c>
      <c r="Z777" s="271">
        <v>40107</v>
      </c>
      <c r="AA777" s="268">
        <v>0.961806678058468</v>
      </c>
      <c r="AB777" s="268">
        <v>0.964922410682064</v>
      </c>
      <c r="AC777" s="295">
        <v>-0.00311573262359655</v>
      </c>
    </row>
    <row r="778" spans="1:29">
      <c r="A778" s="297" t="s">
        <v>1160</v>
      </c>
      <c r="B778" s="298" t="s">
        <v>3349</v>
      </c>
      <c r="C778" s="293" t="s">
        <v>1355</v>
      </c>
      <c r="D778" s="298" t="s">
        <v>1356</v>
      </c>
      <c r="E778" s="263">
        <v>2909</v>
      </c>
      <c r="F778" s="266">
        <v>2773</v>
      </c>
      <c r="G778" s="266">
        <v>136</v>
      </c>
      <c r="H778" s="264">
        <v>4082</v>
      </c>
      <c r="I778" s="264">
        <v>3919</v>
      </c>
      <c r="J778" s="264">
        <v>163</v>
      </c>
      <c r="K778" s="264">
        <v>1846</v>
      </c>
      <c r="L778" s="264">
        <v>1783</v>
      </c>
      <c r="M778" s="264">
        <v>63</v>
      </c>
      <c r="N778" s="294">
        <v>0.93</v>
      </c>
      <c r="O778" s="266">
        <v>2909</v>
      </c>
      <c r="P778" s="266">
        <v>2773</v>
      </c>
      <c r="Q778" s="266">
        <v>136</v>
      </c>
      <c r="R778" s="267">
        <v>0.953248539016844</v>
      </c>
      <c r="S778" s="267">
        <v>0.953248539016844</v>
      </c>
      <c r="T778" s="267">
        <v>0.960068593826556</v>
      </c>
      <c r="U778" s="267">
        <v>0.965872156013001</v>
      </c>
      <c r="V778" s="295">
        <v>-0.00682005480971137</v>
      </c>
      <c r="W778" s="271">
        <v>20429</v>
      </c>
      <c r="X778" s="271">
        <v>19760</v>
      </c>
      <c r="Y778" s="271">
        <v>20466</v>
      </c>
      <c r="Z778" s="271">
        <v>19938</v>
      </c>
      <c r="AA778" s="268">
        <v>0.967252435263596</v>
      </c>
      <c r="AB778" s="268">
        <v>0.974201114042803</v>
      </c>
      <c r="AC778" s="295">
        <v>-0.00694867877920691</v>
      </c>
    </row>
    <row r="779" spans="1:29">
      <c r="A779" s="297" t="s">
        <v>1160</v>
      </c>
      <c r="B779" s="298" t="s">
        <v>3349</v>
      </c>
      <c r="C779" s="293" t="s">
        <v>1357</v>
      </c>
      <c r="D779" s="298" t="s">
        <v>1358</v>
      </c>
      <c r="E779" s="263">
        <v>5770</v>
      </c>
      <c r="F779" s="266">
        <v>5496</v>
      </c>
      <c r="G779" s="266">
        <v>274</v>
      </c>
      <c r="H779" s="264">
        <v>7167</v>
      </c>
      <c r="I779" s="264">
        <v>6845</v>
      </c>
      <c r="J779" s="264">
        <v>322</v>
      </c>
      <c r="K779" s="264">
        <v>2963</v>
      </c>
      <c r="L779" s="264">
        <v>2832</v>
      </c>
      <c r="M779" s="264">
        <v>131</v>
      </c>
      <c r="N779" s="294">
        <v>0.93</v>
      </c>
      <c r="O779" s="266">
        <v>5770</v>
      </c>
      <c r="P779" s="266">
        <v>5496</v>
      </c>
      <c r="Q779" s="266">
        <v>274</v>
      </c>
      <c r="R779" s="267">
        <v>0.952512998266898</v>
      </c>
      <c r="S779" s="267">
        <v>0.952512998266898</v>
      </c>
      <c r="T779" s="267">
        <v>0.955071857122925</v>
      </c>
      <c r="U779" s="267">
        <v>0.955788052649342</v>
      </c>
      <c r="V779" s="295">
        <v>-0.0025588588560268</v>
      </c>
      <c r="W779" s="271">
        <v>36277</v>
      </c>
      <c r="X779" s="271">
        <v>34720</v>
      </c>
      <c r="Y779" s="271">
        <v>33921</v>
      </c>
      <c r="Z779" s="271">
        <v>32705</v>
      </c>
      <c r="AA779" s="268">
        <v>0.957080243680569</v>
      </c>
      <c r="AB779" s="268">
        <v>0.964152000235842</v>
      </c>
      <c r="AC779" s="295">
        <v>-0.00707175655527315</v>
      </c>
    </row>
    <row r="780" spans="1:29">
      <c r="A780" s="297" t="s">
        <v>1160</v>
      </c>
      <c r="B780" s="298" t="s">
        <v>3349</v>
      </c>
      <c r="C780" s="293" t="s">
        <v>1359</v>
      </c>
      <c r="D780" s="298" t="s">
        <v>1360</v>
      </c>
      <c r="E780" s="263">
        <v>3803</v>
      </c>
      <c r="F780" s="266">
        <v>3643</v>
      </c>
      <c r="G780" s="266">
        <v>160</v>
      </c>
      <c r="H780" s="264">
        <v>5168</v>
      </c>
      <c r="I780" s="264">
        <v>4968</v>
      </c>
      <c r="J780" s="264">
        <v>200</v>
      </c>
      <c r="K780" s="264">
        <v>2292</v>
      </c>
      <c r="L780" s="264">
        <v>2191</v>
      </c>
      <c r="M780" s="264">
        <v>101</v>
      </c>
      <c r="N780" s="294">
        <v>0.93</v>
      </c>
      <c r="O780" s="266">
        <v>3803</v>
      </c>
      <c r="P780" s="266">
        <v>3643</v>
      </c>
      <c r="Q780" s="266">
        <v>160</v>
      </c>
      <c r="R780" s="267">
        <v>0.957927951617144</v>
      </c>
      <c r="S780" s="267">
        <v>0.957927951617144</v>
      </c>
      <c r="T780" s="267">
        <v>0.961300309597523</v>
      </c>
      <c r="U780" s="267">
        <v>0.955933682373473</v>
      </c>
      <c r="V780" s="295">
        <v>-0.00337235798037883</v>
      </c>
      <c r="W780" s="271">
        <v>24992</v>
      </c>
      <c r="X780" s="271">
        <v>24035</v>
      </c>
      <c r="Y780" s="271">
        <v>25695</v>
      </c>
      <c r="Z780" s="271">
        <v>24811</v>
      </c>
      <c r="AA780" s="268">
        <v>0.961707746478873</v>
      </c>
      <c r="AB780" s="268">
        <v>0.965596419536875</v>
      </c>
      <c r="AC780" s="295">
        <v>-0.00388867305800167</v>
      </c>
    </row>
    <row r="781" spans="1:29">
      <c r="A781" s="297" t="s">
        <v>1160</v>
      </c>
      <c r="B781" s="298" t="s">
        <v>3349</v>
      </c>
      <c r="C781" s="293" t="s">
        <v>1361</v>
      </c>
      <c r="D781" s="298" t="s">
        <v>1362</v>
      </c>
      <c r="E781" s="263">
        <v>3274</v>
      </c>
      <c r="F781" s="266">
        <v>3136</v>
      </c>
      <c r="G781" s="266">
        <v>138</v>
      </c>
      <c r="H781" s="264">
        <v>4544</v>
      </c>
      <c r="I781" s="264">
        <v>4331</v>
      </c>
      <c r="J781" s="264">
        <v>213</v>
      </c>
      <c r="K781" s="264">
        <v>1918</v>
      </c>
      <c r="L781" s="264">
        <v>1816</v>
      </c>
      <c r="M781" s="264">
        <v>102</v>
      </c>
      <c r="N781" s="294">
        <v>0.93</v>
      </c>
      <c r="O781" s="266">
        <v>3274</v>
      </c>
      <c r="P781" s="266">
        <v>3136</v>
      </c>
      <c r="Q781" s="266">
        <v>138</v>
      </c>
      <c r="R781" s="267">
        <v>0.957849725106903</v>
      </c>
      <c r="S781" s="267">
        <v>0.957849725106903</v>
      </c>
      <c r="T781" s="267">
        <v>0.953125</v>
      </c>
      <c r="U781" s="267">
        <v>0.94681960375391</v>
      </c>
      <c r="V781" s="295">
        <v>0.00472472510690292</v>
      </c>
      <c r="W781" s="271">
        <v>22231</v>
      </c>
      <c r="X781" s="271">
        <v>21252</v>
      </c>
      <c r="Y781" s="271">
        <v>21773</v>
      </c>
      <c r="Z781" s="271">
        <v>20899</v>
      </c>
      <c r="AA781" s="268">
        <v>0.955962394854033</v>
      </c>
      <c r="AB781" s="268">
        <v>0.959858540394066</v>
      </c>
      <c r="AC781" s="295">
        <v>-0.00389614554003337</v>
      </c>
    </row>
    <row r="782" spans="1:29">
      <c r="A782" s="297" t="s">
        <v>1160</v>
      </c>
      <c r="B782" s="298" t="s">
        <v>3349</v>
      </c>
      <c r="C782" s="293" t="s">
        <v>1363</v>
      </c>
      <c r="D782" s="298" t="s">
        <v>1364</v>
      </c>
      <c r="E782" s="263">
        <v>4346</v>
      </c>
      <c r="F782" s="266">
        <v>4117</v>
      </c>
      <c r="G782" s="266">
        <v>229</v>
      </c>
      <c r="H782" s="264">
        <v>5685</v>
      </c>
      <c r="I782" s="264">
        <v>5423</v>
      </c>
      <c r="J782" s="264">
        <v>262</v>
      </c>
      <c r="K782" s="264">
        <v>2349</v>
      </c>
      <c r="L782" s="264">
        <v>2235</v>
      </c>
      <c r="M782" s="264">
        <v>114</v>
      </c>
      <c r="N782" s="294">
        <v>0.93</v>
      </c>
      <c r="O782" s="266">
        <v>4346</v>
      </c>
      <c r="P782" s="266">
        <v>4117</v>
      </c>
      <c r="Q782" s="266">
        <v>229</v>
      </c>
      <c r="R782" s="267">
        <v>0.947307869305108</v>
      </c>
      <c r="S782" s="267">
        <v>0.947307869305108</v>
      </c>
      <c r="T782" s="267">
        <v>0.95391380826737</v>
      </c>
      <c r="U782" s="267">
        <v>0.9514687100894</v>
      </c>
      <c r="V782" s="295">
        <v>-0.00660593896226214</v>
      </c>
      <c r="W782" s="271">
        <v>28335</v>
      </c>
      <c r="X782" s="271">
        <v>26565</v>
      </c>
      <c r="Y782" s="271">
        <v>28088</v>
      </c>
      <c r="Z782" s="271">
        <v>26321</v>
      </c>
      <c r="AA782" s="268">
        <v>0.937533086289042</v>
      </c>
      <c r="AB782" s="268">
        <v>0.937090572486471</v>
      </c>
      <c r="AC782" s="295">
        <v>0.000442513802570765</v>
      </c>
    </row>
    <row r="783" spans="1:29">
      <c r="A783" s="297" t="s">
        <v>1160</v>
      </c>
      <c r="B783" s="298" t="s">
        <v>3349</v>
      </c>
      <c r="C783" s="293" t="s">
        <v>1365</v>
      </c>
      <c r="D783" s="298" t="s">
        <v>1366</v>
      </c>
      <c r="E783" s="263">
        <v>2008</v>
      </c>
      <c r="F783" s="266">
        <v>1889</v>
      </c>
      <c r="G783" s="266">
        <v>119</v>
      </c>
      <c r="H783" s="264">
        <v>3575</v>
      </c>
      <c r="I783" s="264">
        <v>3406</v>
      </c>
      <c r="J783" s="264">
        <v>169</v>
      </c>
      <c r="K783" s="264">
        <v>2130</v>
      </c>
      <c r="L783" s="264">
        <v>2027</v>
      </c>
      <c r="M783" s="264">
        <v>103</v>
      </c>
      <c r="N783" s="294">
        <v>0.93</v>
      </c>
      <c r="O783" s="266">
        <v>2008</v>
      </c>
      <c r="P783" s="266">
        <v>1889</v>
      </c>
      <c r="Q783" s="266">
        <v>119</v>
      </c>
      <c r="R783" s="267">
        <v>0.940737051792829</v>
      </c>
      <c r="S783" s="267">
        <v>0.940737051792829</v>
      </c>
      <c r="T783" s="267">
        <v>0.952727272727273</v>
      </c>
      <c r="U783" s="267">
        <v>0.951643192488263</v>
      </c>
      <c r="V783" s="295">
        <v>-0.011990220934444</v>
      </c>
      <c r="W783" s="271">
        <v>18547</v>
      </c>
      <c r="X783" s="271">
        <v>17791</v>
      </c>
      <c r="Y783" s="271">
        <v>18172</v>
      </c>
      <c r="Z783" s="271">
        <v>17495</v>
      </c>
      <c r="AA783" s="268">
        <v>0.959238690893406</v>
      </c>
      <c r="AB783" s="268">
        <v>0.962744882236408</v>
      </c>
      <c r="AC783" s="295">
        <v>-0.00350619134300167</v>
      </c>
    </row>
    <row r="784" spans="1:29">
      <c r="A784" s="297" t="s">
        <v>1160</v>
      </c>
      <c r="B784" s="298" t="s">
        <v>3349</v>
      </c>
      <c r="C784" s="293" t="s">
        <v>1367</v>
      </c>
      <c r="D784" s="298" t="s">
        <v>1368</v>
      </c>
      <c r="E784" s="263">
        <v>2692</v>
      </c>
      <c r="F784" s="266">
        <v>2582</v>
      </c>
      <c r="G784" s="266">
        <v>110</v>
      </c>
      <c r="H784" s="264">
        <v>3842</v>
      </c>
      <c r="I784" s="264">
        <v>3706</v>
      </c>
      <c r="J784" s="264">
        <v>136</v>
      </c>
      <c r="K784" s="264">
        <v>2020</v>
      </c>
      <c r="L784" s="264">
        <v>1909</v>
      </c>
      <c r="M784" s="264">
        <v>111</v>
      </c>
      <c r="N784" s="294">
        <v>0.93</v>
      </c>
      <c r="O784" s="266">
        <v>2692</v>
      </c>
      <c r="P784" s="266">
        <v>2582</v>
      </c>
      <c r="Q784" s="266">
        <v>110</v>
      </c>
      <c r="R784" s="267">
        <v>0.959138187221397</v>
      </c>
      <c r="S784" s="267">
        <v>0.959138187221397</v>
      </c>
      <c r="T784" s="267">
        <v>0.964601769911504</v>
      </c>
      <c r="U784" s="267">
        <v>0.945049504950495</v>
      </c>
      <c r="V784" s="295">
        <v>-0.0054635826901076</v>
      </c>
      <c r="W784" s="271">
        <v>20108</v>
      </c>
      <c r="X784" s="271">
        <v>19349</v>
      </c>
      <c r="Y784" s="271">
        <v>20279</v>
      </c>
      <c r="Z784" s="271">
        <v>19633</v>
      </c>
      <c r="AA784" s="268">
        <v>0.962253829321663</v>
      </c>
      <c r="AB784" s="268">
        <v>0.968144385817841</v>
      </c>
      <c r="AC784" s="295">
        <v>-0.00589055649617809</v>
      </c>
    </row>
    <row r="785" spans="1:29">
      <c r="A785" s="297" t="s">
        <v>1160</v>
      </c>
      <c r="B785" s="298" t="s">
        <v>3349</v>
      </c>
      <c r="C785" s="293" t="s">
        <v>1369</v>
      </c>
      <c r="D785" s="298" t="s">
        <v>1370</v>
      </c>
      <c r="E785" s="263">
        <v>3275</v>
      </c>
      <c r="F785" s="266">
        <v>3238</v>
      </c>
      <c r="G785" s="266">
        <v>37</v>
      </c>
      <c r="H785" s="264">
        <v>4231</v>
      </c>
      <c r="I785" s="264">
        <v>4186</v>
      </c>
      <c r="J785" s="264">
        <v>45</v>
      </c>
      <c r="K785" s="264">
        <v>1839</v>
      </c>
      <c r="L785" s="264">
        <v>1831</v>
      </c>
      <c r="M785" s="264">
        <v>8</v>
      </c>
      <c r="N785" s="294">
        <v>0.93</v>
      </c>
      <c r="O785" s="266">
        <v>3275</v>
      </c>
      <c r="P785" s="266">
        <v>3238</v>
      </c>
      <c r="Q785" s="266">
        <v>37</v>
      </c>
      <c r="R785" s="267">
        <v>0.988702290076336</v>
      </c>
      <c r="S785" s="267">
        <v>0.988702290076336</v>
      </c>
      <c r="T785" s="267">
        <v>0.989364216497282</v>
      </c>
      <c r="U785" s="267">
        <v>0.995649809679173</v>
      </c>
      <c r="V785" s="295">
        <v>-0.000661926420946091</v>
      </c>
      <c r="W785" s="271">
        <v>21528</v>
      </c>
      <c r="X785" s="271">
        <v>21380</v>
      </c>
      <c r="Y785" s="271">
        <v>20971</v>
      </c>
      <c r="Z785" s="271">
        <v>20848</v>
      </c>
      <c r="AA785" s="268">
        <v>0.993125232255667</v>
      </c>
      <c r="AB785" s="268">
        <v>0.994134757522293</v>
      </c>
      <c r="AC785" s="295">
        <v>-0.00100952526662568</v>
      </c>
    </row>
    <row r="786" spans="1:29">
      <c r="A786" s="297" t="s">
        <v>1160</v>
      </c>
      <c r="B786" s="298" t="s">
        <v>3349</v>
      </c>
      <c r="C786" s="293" t="s">
        <v>1371</v>
      </c>
      <c r="D786" s="298" t="s">
        <v>1372</v>
      </c>
      <c r="E786" s="263">
        <v>2142</v>
      </c>
      <c r="F786" s="266">
        <v>2036</v>
      </c>
      <c r="G786" s="266">
        <v>106</v>
      </c>
      <c r="H786" s="264">
        <v>3019</v>
      </c>
      <c r="I786" s="264">
        <v>2899</v>
      </c>
      <c r="J786" s="264">
        <v>120</v>
      </c>
      <c r="K786" s="264">
        <v>1472</v>
      </c>
      <c r="L786" s="264">
        <v>1410</v>
      </c>
      <c r="M786" s="264">
        <v>62</v>
      </c>
      <c r="N786" s="294">
        <v>0.93</v>
      </c>
      <c r="O786" s="266">
        <v>2142</v>
      </c>
      <c r="P786" s="266">
        <v>2036</v>
      </c>
      <c r="Q786" s="266">
        <v>106</v>
      </c>
      <c r="R786" s="267">
        <v>0.950513538748833</v>
      </c>
      <c r="S786" s="267">
        <v>0.950513538748833</v>
      </c>
      <c r="T786" s="267">
        <v>0.960251738986419</v>
      </c>
      <c r="U786" s="267">
        <v>0.957880434782609</v>
      </c>
      <c r="V786" s="295">
        <v>-0.00973820023758654</v>
      </c>
      <c r="W786" s="271">
        <v>15517</v>
      </c>
      <c r="X786" s="271">
        <v>14884</v>
      </c>
      <c r="Y786" s="271">
        <v>15405</v>
      </c>
      <c r="Z786" s="271">
        <v>14810</v>
      </c>
      <c r="AA786" s="268">
        <v>0.959206032093833</v>
      </c>
      <c r="AB786" s="268">
        <v>0.96137617656605</v>
      </c>
      <c r="AC786" s="295">
        <v>-0.00217014447221742</v>
      </c>
    </row>
    <row r="787" spans="1:29">
      <c r="A787" s="297" t="s">
        <v>1160</v>
      </c>
      <c r="B787" s="298" t="s">
        <v>3346</v>
      </c>
      <c r="C787" s="293" t="s">
        <v>1373</v>
      </c>
      <c r="D787" s="298" t="s">
        <v>1374</v>
      </c>
      <c r="E787" s="263">
        <v>3465</v>
      </c>
      <c r="F787" s="266">
        <v>3311</v>
      </c>
      <c r="G787" s="266">
        <v>154</v>
      </c>
      <c r="H787" s="264">
        <v>4561</v>
      </c>
      <c r="I787" s="264">
        <v>4388</v>
      </c>
      <c r="J787" s="264">
        <v>173</v>
      </c>
      <c r="K787" s="264">
        <v>1946</v>
      </c>
      <c r="L787" s="264">
        <v>1842</v>
      </c>
      <c r="M787" s="264">
        <v>104</v>
      </c>
      <c r="N787" s="294">
        <v>0.93</v>
      </c>
      <c r="O787" s="266">
        <v>3465</v>
      </c>
      <c r="P787" s="266">
        <v>3311</v>
      </c>
      <c r="Q787" s="266">
        <v>154</v>
      </c>
      <c r="R787" s="267">
        <v>0.955555555555556</v>
      </c>
      <c r="S787" s="267">
        <v>0.955555555555556</v>
      </c>
      <c r="T787" s="267">
        <v>0.962069721552291</v>
      </c>
      <c r="U787" s="267">
        <v>0.94655704008222</v>
      </c>
      <c r="V787" s="295">
        <v>-0.0065141659967356</v>
      </c>
      <c r="W787" s="271">
        <v>22575</v>
      </c>
      <c r="X787" s="271">
        <v>21787</v>
      </c>
      <c r="Y787" s="271">
        <v>23346</v>
      </c>
      <c r="Z787" s="271">
        <v>22632</v>
      </c>
      <c r="AA787" s="268">
        <v>0.965094130675526</v>
      </c>
      <c r="AB787" s="268">
        <v>0.969416602415831</v>
      </c>
      <c r="AC787" s="295">
        <v>-0.00432247174030531</v>
      </c>
    </row>
    <row r="788" spans="1:29">
      <c r="A788" s="297" t="s">
        <v>1160</v>
      </c>
      <c r="B788" s="298" t="s">
        <v>3346</v>
      </c>
      <c r="C788" s="293" t="s">
        <v>1375</v>
      </c>
      <c r="D788" s="298" t="s">
        <v>1376</v>
      </c>
      <c r="E788" s="263">
        <v>3060</v>
      </c>
      <c r="F788" s="266">
        <v>2933</v>
      </c>
      <c r="G788" s="266">
        <v>127</v>
      </c>
      <c r="H788" s="264">
        <v>4220</v>
      </c>
      <c r="I788" s="264">
        <v>4054</v>
      </c>
      <c r="J788" s="264">
        <v>166</v>
      </c>
      <c r="K788" s="264">
        <v>1971</v>
      </c>
      <c r="L788" s="264">
        <v>1811</v>
      </c>
      <c r="M788" s="264">
        <v>160</v>
      </c>
      <c r="N788" s="294">
        <v>0.93</v>
      </c>
      <c r="O788" s="266">
        <v>3060</v>
      </c>
      <c r="P788" s="266">
        <v>2933</v>
      </c>
      <c r="Q788" s="266">
        <v>127</v>
      </c>
      <c r="R788" s="267">
        <v>0.958496732026144</v>
      </c>
      <c r="S788" s="267">
        <v>0.958496732026144</v>
      </c>
      <c r="T788" s="267">
        <v>0.960663507109005</v>
      </c>
      <c r="U788" s="267">
        <v>0.918822932521563</v>
      </c>
      <c r="V788" s="295">
        <v>-0.00216677508286089</v>
      </c>
      <c r="W788" s="271">
        <v>21345</v>
      </c>
      <c r="X788" s="271">
        <v>20420</v>
      </c>
      <c r="Y788" s="271">
        <v>21230</v>
      </c>
      <c r="Z788" s="271">
        <v>20349</v>
      </c>
      <c r="AA788" s="268">
        <v>0.956664324197704</v>
      </c>
      <c r="AB788" s="268">
        <v>0.958502119642016</v>
      </c>
      <c r="AC788" s="295">
        <v>-0.00183779544431162</v>
      </c>
    </row>
    <row r="789" spans="1:29">
      <c r="A789" s="297" t="s">
        <v>1160</v>
      </c>
      <c r="B789" s="298" t="s">
        <v>3346</v>
      </c>
      <c r="C789" s="293" t="s">
        <v>1377</v>
      </c>
      <c r="D789" s="298" t="s">
        <v>1378</v>
      </c>
      <c r="E789" s="263">
        <v>3150</v>
      </c>
      <c r="F789" s="266">
        <v>3083</v>
      </c>
      <c r="G789" s="266">
        <v>67</v>
      </c>
      <c r="H789" s="264">
        <v>3772</v>
      </c>
      <c r="I789" s="264">
        <v>3697</v>
      </c>
      <c r="J789" s="264">
        <v>75</v>
      </c>
      <c r="K789" s="264">
        <v>1537</v>
      </c>
      <c r="L789" s="264">
        <v>1479</v>
      </c>
      <c r="M789" s="264">
        <v>58</v>
      </c>
      <c r="N789" s="294">
        <v>0.93</v>
      </c>
      <c r="O789" s="266">
        <v>3150</v>
      </c>
      <c r="P789" s="266">
        <v>3083</v>
      </c>
      <c r="Q789" s="266">
        <v>67</v>
      </c>
      <c r="R789" s="267">
        <v>0.978730158730159</v>
      </c>
      <c r="S789" s="267">
        <v>0.978730158730159</v>
      </c>
      <c r="T789" s="267">
        <v>0.980116648992577</v>
      </c>
      <c r="U789" s="267">
        <v>0.962264150943396</v>
      </c>
      <c r="V789" s="295">
        <v>-0.00138649026241811</v>
      </c>
      <c r="W789" s="271">
        <v>19387</v>
      </c>
      <c r="X789" s="271">
        <v>18986</v>
      </c>
      <c r="Y789" s="271">
        <v>20062</v>
      </c>
      <c r="Z789" s="271">
        <v>19636</v>
      </c>
      <c r="AA789" s="268">
        <v>0.979316036519317</v>
      </c>
      <c r="AB789" s="268">
        <v>0.978765825939587</v>
      </c>
      <c r="AC789" s="295">
        <v>0.000550210579729815</v>
      </c>
    </row>
    <row r="790" spans="1:29">
      <c r="A790" s="297" t="s">
        <v>1160</v>
      </c>
      <c r="B790" s="298" t="s">
        <v>3346</v>
      </c>
      <c r="C790" s="293" t="s">
        <v>1379</v>
      </c>
      <c r="D790" s="298" t="s">
        <v>1380</v>
      </c>
      <c r="E790" s="263">
        <v>3030</v>
      </c>
      <c r="F790" s="266">
        <v>2931</v>
      </c>
      <c r="G790" s="266">
        <v>99</v>
      </c>
      <c r="H790" s="264">
        <v>3694</v>
      </c>
      <c r="I790" s="264">
        <v>3595</v>
      </c>
      <c r="J790" s="264">
        <v>99</v>
      </c>
      <c r="K790" s="264">
        <v>1647</v>
      </c>
      <c r="L790" s="264">
        <v>1587</v>
      </c>
      <c r="M790" s="264">
        <v>60</v>
      </c>
      <c r="N790" s="294">
        <v>0.93</v>
      </c>
      <c r="O790" s="266">
        <v>3030</v>
      </c>
      <c r="P790" s="266">
        <v>2931</v>
      </c>
      <c r="Q790" s="266">
        <v>99</v>
      </c>
      <c r="R790" s="267">
        <v>0.967326732673267</v>
      </c>
      <c r="S790" s="267">
        <v>0.967326732673267</v>
      </c>
      <c r="T790" s="267">
        <v>0.973199783432593</v>
      </c>
      <c r="U790" s="267">
        <v>0.963570127504554</v>
      </c>
      <c r="V790" s="295">
        <v>-0.00587305075932609</v>
      </c>
      <c r="W790" s="271">
        <v>18558</v>
      </c>
      <c r="X790" s="271">
        <v>18043</v>
      </c>
      <c r="Y790" s="271">
        <v>18323</v>
      </c>
      <c r="Z790" s="271">
        <v>17842</v>
      </c>
      <c r="AA790" s="268">
        <v>0.972249164780688</v>
      </c>
      <c r="AB790" s="268">
        <v>0.973748840255417</v>
      </c>
      <c r="AC790" s="295">
        <v>-0.00149967547472907</v>
      </c>
    </row>
    <row r="791" spans="1:29">
      <c r="A791" s="297" t="s">
        <v>1160</v>
      </c>
      <c r="B791" s="298" t="s">
        <v>3346</v>
      </c>
      <c r="C791" s="293" t="s">
        <v>1381</v>
      </c>
      <c r="D791" s="298" t="s">
        <v>1382</v>
      </c>
      <c r="E791" s="263">
        <v>2738</v>
      </c>
      <c r="F791" s="266">
        <v>2548</v>
      </c>
      <c r="G791" s="266">
        <v>190</v>
      </c>
      <c r="H791" s="264">
        <v>3726</v>
      </c>
      <c r="I791" s="264">
        <v>3541</v>
      </c>
      <c r="J791" s="264">
        <v>185</v>
      </c>
      <c r="K791" s="264">
        <v>1575</v>
      </c>
      <c r="L791" s="264">
        <v>1501</v>
      </c>
      <c r="M791" s="264">
        <v>74</v>
      </c>
      <c r="N791" s="294">
        <v>0.93</v>
      </c>
      <c r="O791" s="266">
        <v>2738</v>
      </c>
      <c r="P791" s="266">
        <v>2548</v>
      </c>
      <c r="Q791" s="266">
        <v>190</v>
      </c>
      <c r="R791" s="267">
        <v>0.930606281957633</v>
      </c>
      <c r="S791" s="267">
        <v>0.930606281957633</v>
      </c>
      <c r="T791" s="267">
        <v>0.950348899624262</v>
      </c>
      <c r="U791" s="267">
        <v>0.953015873015873</v>
      </c>
      <c r="V791" s="295">
        <v>-0.0197426176666287</v>
      </c>
      <c r="W791" s="271">
        <v>18567</v>
      </c>
      <c r="X791" s="271">
        <v>17691</v>
      </c>
      <c r="Y791" s="271">
        <v>18695</v>
      </c>
      <c r="Z791" s="271">
        <v>18008</v>
      </c>
      <c r="AA791" s="268">
        <v>0.952819518500566</v>
      </c>
      <c r="AB791" s="268">
        <v>0.963252206472319</v>
      </c>
      <c r="AC791" s="295">
        <v>-0.0104326879717532</v>
      </c>
    </row>
    <row r="792" spans="1:29">
      <c r="A792" s="297" t="s">
        <v>1160</v>
      </c>
      <c r="B792" s="298" t="s">
        <v>3346</v>
      </c>
      <c r="C792" s="293" t="s">
        <v>1383</v>
      </c>
      <c r="D792" s="298" t="s">
        <v>1384</v>
      </c>
      <c r="E792" s="263">
        <v>2846</v>
      </c>
      <c r="F792" s="266">
        <v>2610</v>
      </c>
      <c r="G792" s="266">
        <v>236</v>
      </c>
      <c r="H792" s="264">
        <v>4205</v>
      </c>
      <c r="I792" s="264">
        <v>3872</v>
      </c>
      <c r="J792" s="264">
        <v>333</v>
      </c>
      <c r="K792" s="264">
        <v>2286</v>
      </c>
      <c r="L792" s="264">
        <v>2160</v>
      </c>
      <c r="M792" s="264">
        <v>126</v>
      </c>
      <c r="N792" s="294">
        <v>0.93</v>
      </c>
      <c r="O792" s="266">
        <v>2846</v>
      </c>
      <c r="P792" s="266">
        <v>2610</v>
      </c>
      <c r="Q792" s="266">
        <v>236</v>
      </c>
      <c r="R792" s="267">
        <v>0.917076598735067</v>
      </c>
      <c r="S792" s="267">
        <v>0.917076598735067</v>
      </c>
      <c r="T792" s="267">
        <v>0.920808561236623</v>
      </c>
      <c r="U792" s="267">
        <v>0.94488188976378</v>
      </c>
      <c r="V792" s="295">
        <v>-0.00373196250155627</v>
      </c>
      <c r="W792" s="271">
        <v>21821</v>
      </c>
      <c r="X792" s="271">
        <v>20661</v>
      </c>
      <c r="Y792" s="271">
        <v>21122</v>
      </c>
      <c r="Z792" s="271">
        <v>20448</v>
      </c>
      <c r="AA792" s="268">
        <v>0.946840199807525</v>
      </c>
      <c r="AB792" s="268">
        <v>0.968090142978885</v>
      </c>
      <c r="AC792" s="295">
        <v>-0.0212499431713598</v>
      </c>
    </row>
    <row r="793" spans="1:29">
      <c r="A793" s="297" t="s">
        <v>1160</v>
      </c>
      <c r="B793" s="298" t="s">
        <v>3346</v>
      </c>
      <c r="C793" s="293" t="s">
        <v>1385</v>
      </c>
      <c r="D793" s="298" t="s">
        <v>1386</v>
      </c>
      <c r="E793" s="263">
        <v>3664</v>
      </c>
      <c r="F793" s="266">
        <v>3547</v>
      </c>
      <c r="G793" s="266">
        <v>117</v>
      </c>
      <c r="H793" s="264">
        <v>4688</v>
      </c>
      <c r="I793" s="264">
        <v>4536</v>
      </c>
      <c r="J793" s="264">
        <v>152</v>
      </c>
      <c r="K793" s="264">
        <v>2005</v>
      </c>
      <c r="L793" s="264">
        <v>1908</v>
      </c>
      <c r="M793" s="264">
        <v>97</v>
      </c>
      <c r="N793" s="294">
        <v>0.93</v>
      </c>
      <c r="O793" s="266">
        <v>3664</v>
      </c>
      <c r="P793" s="266">
        <v>3547</v>
      </c>
      <c r="Q793" s="266">
        <v>117</v>
      </c>
      <c r="R793" s="267">
        <v>0.96806768558952</v>
      </c>
      <c r="S793" s="267">
        <v>0.96806768558952</v>
      </c>
      <c r="T793" s="267">
        <v>0.967576791808874</v>
      </c>
      <c r="U793" s="267">
        <v>0.951620947630923</v>
      </c>
      <c r="V793" s="295">
        <v>0.000490893780645929</v>
      </c>
      <c r="W793" s="271">
        <v>23701</v>
      </c>
      <c r="X793" s="271">
        <v>22987</v>
      </c>
      <c r="Y793" s="271">
        <v>24070</v>
      </c>
      <c r="Z793" s="271">
        <v>23463</v>
      </c>
      <c r="AA793" s="268">
        <v>0.969874688831695</v>
      </c>
      <c r="AB793" s="268">
        <v>0.974781886165351</v>
      </c>
      <c r="AC793" s="295">
        <v>-0.00490719733365619</v>
      </c>
    </row>
    <row r="794" spans="1:29">
      <c r="A794" s="297" t="s">
        <v>1160</v>
      </c>
      <c r="B794" s="298" t="s">
        <v>3346</v>
      </c>
      <c r="C794" s="293" t="s">
        <v>1387</v>
      </c>
      <c r="D794" s="298" t="s">
        <v>1388</v>
      </c>
      <c r="E794" s="263">
        <v>3654</v>
      </c>
      <c r="F794" s="266">
        <v>3497</v>
      </c>
      <c r="G794" s="266">
        <v>157</v>
      </c>
      <c r="H794" s="264">
        <v>4499</v>
      </c>
      <c r="I794" s="264">
        <v>4290</v>
      </c>
      <c r="J794" s="264">
        <v>209</v>
      </c>
      <c r="K794" s="264">
        <v>1939</v>
      </c>
      <c r="L794" s="264">
        <v>1799</v>
      </c>
      <c r="M794" s="264">
        <v>140</v>
      </c>
      <c r="N794" s="294">
        <v>0.93</v>
      </c>
      <c r="O794" s="266">
        <v>3654</v>
      </c>
      <c r="P794" s="266">
        <v>3497</v>
      </c>
      <c r="Q794" s="266">
        <v>157</v>
      </c>
      <c r="R794" s="267">
        <v>0.957033388067871</v>
      </c>
      <c r="S794" s="267">
        <v>0.957033388067871</v>
      </c>
      <c r="T794" s="267">
        <v>0.953545232273839</v>
      </c>
      <c r="U794" s="267">
        <v>0.927797833935018</v>
      </c>
      <c r="V794" s="295">
        <v>0.00348815579403228</v>
      </c>
      <c r="W794" s="271">
        <v>22984</v>
      </c>
      <c r="X794" s="271">
        <v>21850</v>
      </c>
      <c r="Y794" s="271">
        <v>23047</v>
      </c>
      <c r="Z794" s="271">
        <v>22125</v>
      </c>
      <c r="AA794" s="268">
        <v>0.950661329620606</v>
      </c>
      <c r="AB794" s="268">
        <v>0.959994793248579</v>
      </c>
      <c r="AC794" s="295">
        <v>-0.00933346362797327</v>
      </c>
    </row>
    <row r="795" spans="1:29">
      <c r="A795" s="297" t="s">
        <v>1160</v>
      </c>
      <c r="B795" s="298" t="s">
        <v>3346</v>
      </c>
      <c r="C795" s="293" t="s">
        <v>1389</v>
      </c>
      <c r="D795" s="298" t="s">
        <v>1390</v>
      </c>
      <c r="E795" s="263">
        <v>2050</v>
      </c>
      <c r="F795" s="266">
        <v>1962</v>
      </c>
      <c r="G795" s="266">
        <v>88</v>
      </c>
      <c r="H795" s="264">
        <v>2750</v>
      </c>
      <c r="I795" s="264">
        <v>2645</v>
      </c>
      <c r="J795" s="264">
        <v>105</v>
      </c>
      <c r="K795" s="264">
        <v>1244</v>
      </c>
      <c r="L795" s="264">
        <v>1160</v>
      </c>
      <c r="M795" s="264">
        <v>84</v>
      </c>
      <c r="N795" s="294">
        <v>0.93</v>
      </c>
      <c r="O795" s="266">
        <v>2050</v>
      </c>
      <c r="P795" s="266">
        <v>1962</v>
      </c>
      <c r="Q795" s="266">
        <v>88</v>
      </c>
      <c r="R795" s="267">
        <v>0.957073170731707</v>
      </c>
      <c r="S795" s="267">
        <v>0.957073170731707</v>
      </c>
      <c r="T795" s="267">
        <v>0.961818181818182</v>
      </c>
      <c r="U795" s="267">
        <v>0.932475884244373</v>
      </c>
      <c r="V795" s="295">
        <v>-0.00474501108647452</v>
      </c>
      <c r="W795" s="271">
        <v>13809</v>
      </c>
      <c r="X795" s="271">
        <v>13220</v>
      </c>
      <c r="Y795" s="271">
        <v>14170</v>
      </c>
      <c r="Z795" s="271">
        <v>13734</v>
      </c>
      <c r="AA795" s="268">
        <v>0.957346657976682</v>
      </c>
      <c r="AB795" s="268">
        <v>0.969230769230769</v>
      </c>
      <c r="AC795" s="295">
        <v>-0.0118841112540874</v>
      </c>
    </row>
    <row r="796" spans="1:29">
      <c r="A796" s="297" t="s">
        <v>1160</v>
      </c>
      <c r="B796" s="298" t="s">
        <v>3346</v>
      </c>
      <c r="C796" s="293" t="s">
        <v>1391</v>
      </c>
      <c r="D796" s="298" t="s">
        <v>1392</v>
      </c>
      <c r="E796" s="263">
        <v>1233</v>
      </c>
      <c r="F796" s="266">
        <v>1190</v>
      </c>
      <c r="G796" s="266">
        <v>43</v>
      </c>
      <c r="H796" s="264">
        <v>1499</v>
      </c>
      <c r="I796" s="264">
        <v>1448</v>
      </c>
      <c r="J796" s="264">
        <v>51</v>
      </c>
      <c r="K796" s="264">
        <v>637</v>
      </c>
      <c r="L796" s="264">
        <v>609</v>
      </c>
      <c r="M796" s="264">
        <v>28</v>
      </c>
      <c r="N796" s="294">
        <v>0.93</v>
      </c>
      <c r="O796" s="266">
        <v>1233</v>
      </c>
      <c r="P796" s="266">
        <v>1190</v>
      </c>
      <c r="Q796" s="266">
        <v>43</v>
      </c>
      <c r="R796" s="267">
        <v>0.965125709651257</v>
      </c>
      <c r="S796" s="267">
        <v>0.965125709651257</v>
      </c>
      <c r="T796" s="267">
        <v>0.965977318212141</v>
      </c>
      <c r="U796" s="267">
        <v>0.956043956043956</v>
      </c>
      <c r="V796" s="295">
        <v>-0.000851608560884287</v>
      </c>
      <c r="W796" s="271">
        <v>7604</v>
      </c>
      <c r="X796" s="271">
        <v>7394</v>
      </c>
      <c r="Y796" s="271">
        <v>7769</v>
      </c>
      <c r="Z796" s="271">
        <v>7549</v>
      </c>
      <c r="AA796" s="268">
        <v>0.972382956338769</v>
      </c>
      <c r="AB796" s="268">
        <v>0.971682327197838</v>
      </c>
      <c r="AC796" s="295">
        <v>0.000700629140931497</v>
      </c>
    </row>
    <row r="797" spans="1:29">
      <c r="A797" s="297" t="s">
        <v>1160</v>
      </c>
      <c r="B797" s="298" t="s">
        <v>3346</v>
      </c>
      <c r="C797" s="293" t="s">
        <v>1393</v>
      </c>
      <c r="D797" s="298" t="s">
        <v>1394</v>
      </c>
      <c r="E797" s="263">
        <v>1446</v>
      </c>
      <c r="F797" s="266">
        <v>1408</v>
      </c>
      <c r="G797" s="266">
        <v>38</v>
      </c>
      <c r="H797" s="264">
        <v>1854</v>
      </c>
      <c r="I797" s="264">
        <v>1794</v>
      </c>
      <c r="J797" s="264">
        <v>60</v>
      </c>
      <c r="K797" s="264">
        <v>867</v>
      </c>
      <c r="L797" s="264">
        <v>842</v>
      </c>
      <c r="M797" s="264">
        <v>25</v>
      </c>
      <c r="N797" s="294">
        <v>0.93</v>
      </c>
      <c r="O797" s="266">
        <v>1446</v>
      </c>
      <c r="P797" s="266">
        <v>1408</v>
      </c>
      <c r="Q797" s="266">
        <v>38</v>
      </c>
      <c r="R797" s="267">
        <v>0.97372060857538</v>
      </c>
      <c r="S797" s="267">
        <v>0.97372060857538</v>
      </c>
      <c r="T797" s="267">
        <v>0.967637540453074</v>
      </c>
      <c r="U797" s="267">
        <v>0.97116493656286</v>
      </c>
      <c r="V797" s="295">
        <v>0.00608306812230586</v>
      </c>
      <c r="W797" s="271">
        <v>9408</v>
      </c>
      <c r="X797" s="271">
        <v>9172</v>
      </c>
      <c r="Y797" s="271">
        <v>9399</v>
      </c>
      <c r="Z797" s="271">
        <v>9244</v>
      </c>
      <c r="AA797" s="268">
        <v>0.974914965986395</v>
      </c>
      <c r="AB797" s="268">
        <v>0.983508883923822</v>
      </c>
      <c r="AC797" s="295">
        <v>-0.00859391793742703</v>
      </c>
    </row>
    <row r="798" spans="1:29">
      <c r="A798" s="297" t="s">
        <v>1160</v>
      </c>
      <c r="B798" s="298" t="s">
        <v>3346</v>
      </c>
      <c r="C798" s="293" t="s">
        <v>1395</v>
      </c>
      <c r="D798" s="298" t="s">
        <v>1396</v>
      </c>
      <c r="E798" s="263">
        <v>2365</v>
      </c>
      <c r="F798" s="266">
        <v>2179</v>
      </c>
      <c r="G798" s="266">
        <v>186</v>
      </c>
      <c r="H798" s="264">
        <v>3542</v>
      </c>
      <c r="I798" s="264">
        <v>3315</v>
      </c>
      <c r="J798" s="264">
        <v>227</v>
      </c>
      <c r="K798" s="264">
        <v>1944</v>
      </c>
      <c r="L798" s="264">
        <v>1827</v>
      </c>
      <c r="M798" s="264">
        <v>117</v>
      </c>
      <c r="N798" s="294">
        <v>0.93</v>
      </c>
      <c r="O798" s="266">
        <v>2365</v>
      </c>
      <c r="P798" s="266">
        <v>2179</v>
      </c>
      <c r="Q798" s="266">
        <v>186</v>
      </c>
      <c r="R798" s="267">
        <v>0.921353065539112</v>
      </c>
      <c r="S798" s="267">
        <v>0.921353065539112</v>
      </c>
      <c r="T798" s="267">
        <v>0.935911914172784</v>
      </c>
      <c r="U798" s="267">
        <v>0.939814814814815</v>
      </c>
      <c r="V798" s="295">
        <v>-0.0145588486336717</v>
      </c>
      <c r="W798" s="271">
        <v>18403</v>
      </c>
      <c r="X798" s="271">
        <v>17131</v>
      </c>
      <c r="Y798" s="271">
        <v>17768</v>
      </c>
      <c r="Z798" s="271">
        <v>16721</v>
      </c>
      <c r="AA798" s="268">
        <v>0.930880834646525</v>
      </c>
      <c r="AB798" s="268">
        <v>0.941073840612337</v>
      </c>
      <c r="AC798" s="295">
        <v>-0.0101930059658117</v>
      </c>
    </row>
    <row r="799" spans="1:29">
      <c r="A799" s="297" t="s">
        <v>1160</v>
      </c>
      <c r="B799" s="298" t="s">
        <v>3346</v>
      </c>
      <c r="C799" s="293" t="s">
        <v>1397</v>
      </c>
      <c r="D799" s="298" t="s">
        <v>1398</v>
      </c>
      <c r="E799" s="263">
        <v>2095</v>
      </c>
      <c r="F799" s="266">
        <v>2024</v>
      </c>
      <c r="G799" s="266">
        <v>71</v>
      </c>
      <c r="H799" s="264">
        <v>3029</v>
      </c>
      <c r="I799" s="264">
        <v>2954</v>
      </c>
      <c r="J799" s="264">
        <v>75</v>
      </c>
      <c r="K799" s="264">
        <v>1701</v>
      </c>
      <c r="L799" s="264">
        <v>1674</v>
      </c>
      <c r="M799" s="264">
        <v>27</v>
      </c>
      <c r="N799" s="294">
        <v>0.93</v>
      </c>
      <c r="O799" s="266">
        <v>2095</v>
      </c>
      <c r="P799" s="266">
        <v>2024</v>
      </c>
      <c r="Q799" s="266">
        <v>71</v>
      </c>
      <c r="R799" s="267">
        <v>0.966109785202864</v>
      </c>
      <c r="S799" s="267">
        <v>0.966109785202864</v>
      </c>
      <c r="T799" s="267">
        <v>0.975239352921756</v>
      </c>
      <c r="U799" s="267">
        <v>0.984126984126984</v>
      </c>
      <c r="V799" s="295">
        <v>-0.0091295677188924</v>
      </c>
      <c r="W799" s="271">
        <v>16550</v>
      </c>
      <c r="X799" s="271">
        <v>16220</v>
      </c>
      <c r="Y799" s="271">
        <v>16079</v>
      </c>
      <c r="Z799" s="271">
        <v>15785</v>
      </c>
      <c r="AA799" s="268">
        <v>0.980060422960725</v>
      </c>
      <c r="AB799" s="268">
        <v>0.981715280801045</v>
      </c>
      <c r="AC799" s="295">
        <v>-0.00165485784031982</v>
      </c>
    </row>
    <row r="800" spans="1:29">
      <c r="A800" s="297" t="s">
        <v>1160</v>
      </c>
      <c r="B800" s="298" t="s">
        <v>3346</v>
      </c>
      <c r="C800" s="293" t="s">
        <v>1399</v>
      </c>
      <c r="D800" s="298" t="s">
        <v>1400</v>
      </c>
      <c r="E800" s="263">
        <v>2915</v>
      </c>
      <c r="F800" s="266">
        <v>2820</v>
      </c>
      <c r="G800" s="266">
        <v>95</v>
      </c>
      <c r="H800" s="264">
        <v>6363</v>
      </c>
      <c r="I800" s="264">
        <v>6232</v>
      </c>
      <c r="J800" s="264">
        <v>131</v>
      </c>
      <c r="K800" s="264">
        <v>4667</v>
      </c>
      <c r="L800" s="264">
        <v>4600</v>
      </c>
      <c r="M800" s="264">
        <v>67</v>
      </c>
      <c r="N800" s="294">
        <v>0.93</v>
      </c>
      <c r="O800" s="266">
        <v>2915</v>
      </c>
      <c r="P800" s="266">
        <v>2820</v>
      </c>
      <c r="Q800" s="266">
        <v>95</v>
      </c>
      <c r="R800" s="267">
        <v>0.967409948542024</v>
      </c>
      <c r="S800" s="267">
        <v>0.967409948542024</v>
      </c>
      <c r="T800" s="267">
        <v>0.979412226936979</v>
      </c>
      <c r="U800" s="267">
        <v>0.985643882579816</v>
      </c>
      <c r="V800" s="295">
        <v>-0.0120022783949554</v>
      </c>
      <c r="W800" s="271">
        <v>36587</v>
      </c>
      <c r="X800" s="271">
        <v>35933</v>
      </c>
      <c r="Y800" s="271">
        <v>36001</v>
      </c>
      <c r="Z800" s="271">
        <v>35420</v>
      </c>
      <c r="AA800" s="268">
        <v>0.98212479842567</v>
      </c>
      <c r="AB800" s="268">
        <v>0.983861559401128</v>
      </c>
      <c r="AC800" s="295">
        <v>-0.00173676097545739</v>
      </c>
    </row>
    <row r="801" spans="1:29">
      <c r="A801" s="297" t="s">
        <v>1160</v>
      </c>
      <c r="B801" s="298" t="s">
        <v>3346</v>
      </c>
      <c r="C801" s="293" t="s">
        <v>1401</v>
      </c>
      <c r="D801" s="298" t="s">
        <v>1402</v>
      </c>
      <c r="E801" s="263">
        <v>1080</v>
      </c>
      <c r="F801" s="266">
        <v>1036</v>
      </c>
      <c r="G801" s="266">
        <v>44</v>
      </c>
      <c r="H801" s="264">
        <v>2199</v>
      </c>
      <c r="I801" s="264">
        <v>2153</v>
      </c>
      <c r="J801" s="264">
        <v>46</v>
      </c>
      <c r="K801" s="264">
        <v>1575</v>
      </c>
      <c r="L801" s="264">
        <v>1547</v>
      </c>
      <c r="M801" s="264">
        <v>28</v>
      </c>
      <c r="N801" s="294">
        <v>0.93</v>
      </c>
      <c r="O801" s="266">
        <v>1080</v>
      </c>
      <c r="P801" s="266">
        <v>1036</v>
      </c>
      <c r="Q801" s="266">
        <v>44</v>
      </c>
      <c r="R801" s="267">
        <v>0.959259259259259</v>
      </c>
      <c r="S801" s="267">
        <v>0.959259259259259</v>
      </c>
      <c r="T801" s="267">
        <v>0.979081400636653</v>
      </c>
      <c r="U801" s="267">
        <v>0.982222222222222</v>
      </c>
      <c r="V801" s="295">
        <v>-0.0198221413773938</v>
      </c>
      <c r="W801" s="271">
        <v>12256</v>
      </c>
      <c r="X801" s="271">
        <v>12024</v>
      </c>
      <c r="Y801" s="271">
        <v>11901</v>
      </c>
      <c r="Z801" s="271">
        <v>11707</v>
      </c>
      <c r="AA801" s="268">
        <v>0.981070496083551</v>
      </c>
      <c r="AB801" s="268">
        <v>0.983698848836232</v>
      </c>
      <c r="AC801" s="295">
        <v>-0.00262835275268136</v>
      </c>
    </row>
    <row r="802" spans="1:29">
      <c r="A802" s="297" t="s">
        <v>1160</v>
      </c>
      <c r="B802" s="298" t="s">
        <v>3346</v>
      </c>
      <c r="C802" s="293" t="s">
        <v>1403</v>
      </c>
      <c r="D802" s="298" t="s">
        <v>1404</v>
      </c>
      <c r="E802" s="263">
        <v>2528</v>
      </c>
      <c r="F802" s="266">
        <v>2460</v>
      </c>
      <c r="G802" s="266">
        <v>68</v>
      </c>
      <c r="H802" s="264">
        <v>3525</v>
      </c>
      <c r="I802" s="264">
        <v>3431</v>
      </c>
      <c r="J802" s="264">
        <v>94</v>
      </c>
      <c r="K802" s="264">
        <v>1646</v>
      </c>
      <c r="L802" s="264">
        <v>1611</v>
      </c>
      <c r="M802" s="264">
        <v>35</v>
      </c>
      <c r="N802" s="294">
        <v>0.93</v>
      </c>
      <c r="O802" s="266">
        <v>2528</v>
      </c>
      <c r="P802" s="266">
        <v>2460</v>
      </c>
      <c r="Q802" s="266">
        <v>68</v>
      </c>
      <c r="R802" s="267">
        <v>0.973101265822785</v>
      </c>
      <c r="S802" s="267">
        <v>0.973101265822785</v>
      </c>
      <c r="T802" s="267">
        <v>0.973333333333333</v>
      </c>
      <c r="U802" s="267">
        <v>0.978736330498177</v>
      </c>
      <c r="V802" s="295">
        <v>-0.000232067510548606</v>
      </c>
      <c r="W802" s="271">
        <v>18409</v>
      </c>
      <c r="X802" s="271">
        <v>18020</v>
      </c>
      <c r="Y802" s="271">
        <v>17610</v>
      </c>
      <c r="Z802" s="271">
        <v>17267</v>
      </c>
      <c r="AA802" s="268">
        <v>0.978869031452007</v>
      </c>
      <c r="AB802" s="268">
        <v>0.980522430437252</v>
      </c>
      <c r="AC802" s="295">
        <v>-0.0016533989852443</v>
      </c>
    </row>
    <row r="803" spans="1:29">
      <c r="A803" s="297" t="s">
        <v>1160</v>
      </c>
      <c r="B803" s="298" t="s">
        <v>3346</v>
      </c>
      <c r="C803" s="293" t="s">
        <v>1405</v>
      </c>
      <c r="D803" s="298" t="s">
        <v>1406</v>
      </c>
      <c r="E803" s="263">
        <v>1989</v>
      </c>
      <c r="F803" s="266">
        <v>1888</v>
      </c>
      <c r="G803" s="266">
        <v>101</v>
      </c>
      <c r="H803" s="264">
        <v>2732</v>
      </c>
      <c r="I803" s="264">
        <v>2576</v>
      </c>
      <c r="J803" s="264">
        <v>156</v>
      </c>
      <c r="K803" s="264">
        <v>1305</v>
      </c>
      <c r="L803" s="264">
        <v>1227</v>
      </c>
      <c r="M803" s="264">
        <v>78</v>
      </c>
      <c r="N803" s="294">
        <v>0.93</v>
      </c>
      <c r="O803" s="266">
        <v>1989</v>
      </c>
      <c r="P803" s="266">
        <v>1888</v>
      </c>
      <c r="Q803" s="266">
        <v>101</v>
      </c>
      <c r="R803" s="267">
        <v>0.949220713926596</v>
      </c>
      <c r="S803" s="267">
        <v>0.949220713926596</v>
      </c>
      <c r="T803" s="267">
        <v>0.94289897510981</v>
      </c>
      <c r="U803" s="267">
        <v>0.940229885057471</v>
      </c>
      <c r="V803" s="295">
        <v>0.00632173881678655</v>
      </c>
      <c r="W803" s="271">
        <v>14089</v>
      </c>
      <c r="X803" s="271">
        <v>13393</v>
      </c>
      <c r="Y803" s="271">
        <v>13403</v>
      </c>
      <c r="Z803" s="271">
        <v>12855</v>
      </c>
      <c r="AA803" s="268">
        <v>0.950599758676982</v>
      </c>
      <c r="AB803" s="268">
        <v>0.95911363127658</v>
      </c>
      <c r="AC803" s="295">
        <v>-0.0085138725995979</v>
      </c>
    </row>
    <row r="804" spans="1:29">
      <c r="A804" s="297" t="s">
        <v>1160</v>
      </c>
      <c r="B804" s="298" t="s">
        <v>3346</v>
      </c>
      <c r="C804" s="293" t="s">
        <v>1407</v>
      </c>
      <c r="D804" s="298" t="s">
        <v>1408</v>
      </c>
      <c r="E804" s="263">
        <v>2758</v>
      </c>
      <c r="F804" s="266">
        <v>2617</v>
      </c>
      <c r="G804" s="266">
        <v>141</v>
      </c>
      <c r="H804" s="264">
        <v>5034</v>
      </c>
      <c r="I804" s="264">
        <v>4827</v>
      </c>
      <c r="J804" s="264">
        <v>207</v>
      </c>
      <c r="K804" s="264">
        <v>3315</v>
      </c>
      <c r="L804" s="264">
        <v>3245</v>
      </c>
      <c r="M804" s="264">
        <v>70</v>
      </c>
      <c r="N804" s="294">
        <v>0.93</v>
      </c>
      <c r="O804" s="266">
        <v>2758</v>
      </c>
      <c r="P804" s="266">
        <v>2617</v>
      </c>
      <c r="Q804" s="266">
        <v>141</v>
      </c>
      <c r="R804" s="267">
        <v>0.948875997099347</v>
      </c>
      <c r="S804" s="267">
        <v>0.948875997099347</v>
      </c>
      <c r="T804" s="267">
        <v>0.958879618593564</v>
      </c>
      <c r="U804" s="267">
        <v>0.978883861236802</v>
      </c>
      <c r="V804" s="295">
        <v>-0.0100036214942164</v>
      </c>
      <c r="W804" s="271">
        <v>27895</v>
      </c>
      <c r="X804" s="271">
        <v>27063</v>
      </c>
      <c r="Y804" s="271">
        <v>27455</v>
      </c>
      <c r="Z804" s="271">
        <v>26714</v>
      </c>
      <c r="AA804" s="268">
        <v>0.97017386628428</v>
      </c>
      <c r="AB804" s="268">
        <v>0.973010380622837</v>
      </c>
      <c r="AC804" s="295">
        <v>-0.00283651433855703</v>
      </c>
    </row>
    <row r="805" spans="1:29">
      <c r="A805" s="297" t="s">
        <v>1160</v>
      </c>
      <c r="B805" s="298" t="s">
        <v>32</v>
      </c>
      <c r="C805" s="293" t="s">
        <v>1409</v>
      </c>
      <c r="D805" s="298" t="s">
        <v>1410</v>
      </c>
      <c r="E805" s="263">
        <v>0</v>
      </c>
      <c r="F805" s="266">
        <v>0</v>
      </c>
      <c r="G805" s="266">
        <v>0</v>
      </c>
      <c r="H805" s="264">
        <v>0</v>
      </c>
      <c r="I805" s="264">
        <v>0</v>
      </c>
      <c r="J805" s="264">
        <v>0</v>
      </c>
      <c r="K805" s="264">
        <v>0</v>
      </c>
      <c r="L805" s="264">
        <v>0</v>
      </c>
      <c r="M805" s="264">
        <v>0</v>
      </c>
      <c r="N805" s="294">
        <v>0.93</v>
      </c>
      <c r="O805" s="266">
        <v>0</v>
      </c>
      <c r="P805" s="266">
        <v>0</v>
      </c>
      <c r="Q805" s="266">
        <v>0</v>
      </c>
      <c r="R805" s="267">
        <v>0</v>
      </c>
      <c r="S805" s="267">
        <v>0</v>
      </c>
      <c r="T805" s="267">
        <v>0</v>
      </c>
      <c r="U805" s="267">
        <v>0</v>
      </c>
      <c r="V805" s="295">
        <v>0</v>
      </c>
      <c r="W805" s="271">
        <v>0</v>
      </c>
      <c r="X805" s="271">
        <v>0</v>
      </c>
      <c r="Y805" s="271">
        <v>0</v>
      </c>
      <c r="Z805" s="271">
        <v>0</v>
      </c>
      <c r="AA805" s="268">
        <v>0</v>
      </c>
      <c r="AB805" s="268">
        <v>0</v>
      </c>
      <c r="AC805" s="295">
        <v>0</v>
      </c>
    </row>
    <row r="806" spans="1:29">
      <c r="A806" s="297" t="s">
        <v>1160</v>
      </c>
      <c r="B806" s="298" t="s">
        <v>3346</v>
      </c>
      <c r="C806" s="293" t="s">
        <v>1411</v>
      </c>
      <c r="D806" s="298" t="s">
        <v>1412</v>
      </c>
      <c r="E806" s="263">
        <v>1373</v>
      </c>
      <c r="F806" s="266">
        <v>1325</v>
      </c>
      <c r="G806" s="266">
        <v>48</v>
      </c>
      <c r="H806" s="264">
        <v>1883</v>
      </c>
      <c r="I806" s="264">
        <v>1820</v>
      </c>
      <c r="J806" s="264">
        <v>63</v>
      </c>
      <c r="K806" s="264">
        <v>804</v>
      </c>
      <c r="L806" s="264">
        <v>778</v>
      </c>
      <c r="M806" s="264">
        <v>26</v>
      </c>
      <c r="N806" s="294">
        <v>0.93</v>
      </c>
      <c r="O806" s="266">
        <v>1373</v>
      </c>
      <c r="P806" s="266">
        <v>1325</v>
      </c>
      <c r="Q806" s="266">
        <v>48</v>
      </c>
      <c r="R806" s="267">
        <v>0.96504005826657</v>
      </c>
      <c r="S806" s="267">
        <v>0.96504005826657</v>
      </c>
      <c r="T806" s="267">
        <v>0.966542750929368</v>
      </c>
      <c r="U806" s="267">
        <v>0.967661691542289</v>
      </c>
      <c r="V806" s="295">
        <v>-0.00150269266279845</v>
      </c>
      <c r="W806" s="271">
        <v>9431</v>
      </c>
      <c r="X806" s="271">
        <v>9144</v>
      </c>
      <c r="Y806" s="271">
        <v>9064</v>
      </c>
      <c r="Z806" s="271">
        <v>8824</v>
      </c>
      <c r="AA806" s="268">
        <v>0.96956844449157</v>
      </c>
      <c r="AB806" s="268">
        <v>0.973521624007061</v>
      </c>
      <c r="AC806" s="295">
        <v>-0.00395317951549057</v>
      </c>
    </row>
    <row r="807" spans="1:29">
      <c r="A807" s="297" t="s">
        <v>1160</v>
      </c>
      <c r="B807" s="298" t="s">
        <v>3348</v>
      </c>
      <c r="C807" s="293" t="s">
        <v>1413</v>
      </c>
      <c r="D807" s="298" t="s">
        <v>1414</v>
      </c>
      <c r="E807" s="263">
        <v>2005</v>
      </c>
      <c r="F807" s="266">
        <v>1844</v>
      </c>
      <c r="G807" s="266">
        <v>161</v>
      </c>
      <c r="H807" s="264">
        <v>2747</v>
      </c>
      <c r="I807" s="264">
        <v>2554</v>
      </c>
      <c r="J807" s="264">
        <v>193</v>
      </c>
      <c r="K807" s="264">
        <v>1230</v>
      </c>
      <c r="L807" s="264">
        <v>1113</v>
      </c>
      <c r="M807" s="264">
        <v>117</v>
      </c>
      <c r="N807" s="294">
        <v>0.93</v>
      </c>
      <c r="O807" s="266">
        <v>2005</v>
      </c>
      <c r="P807" s="266">
        <v>1844</v>
      </c>
      <c r="Q807" s="266">
        <v>161</v>
      </c>
      <c r="R807" s="267">
        <v>0.919700748129676</v>
      </c>
      <c r="S807" s="267">
        <v>0.919700748129676</v>
      </c>
      <c r="T807" s="267">
        <v>0.929741536221332</v>
      </c>
      <c r="U807" s="267">
        <v>0.904878048780488</v>
      </c>
      <c r="V807" s="295">
        <v>-0.0100407880916565</v>
      </c>
      <c r="W807" s="271">
        <v>12653</v>
      </c>
      <c r="X807" s="271">
        <v>11678</v>
      </c>
      <c r="Y807" s="271">
        <v>12165</v>
      </c>
      <c r="Z807" s="271">
        <v>11471</v>
      </c>
      <c r="AA807" s="268">
        <v>0.922943175531495</v>
      </c>
      <c r="AB807" s="268">
        <v>0.9429510891903</v>
      </c>
      <c r="AC807" s="295">
        <v>-0.0200079136588055</v>
      </c>
    </row>
    <row r="808" spans="1:29">
      <c r="A808" s="297" t="s">
        <v>1160</v>
      </c>
      <c r="B808" s="298" t="s">
        <v>3348</v>
      </c>
      <c r="C808" s="293" t="s">
        <v>1415</v>
      </c>
      <c r="D808" s="298" t="s">
        <v>1416</v>
      </c>
      <c r="E808" s="263">
        <v>1747</v>
      </c>
      <c r="F808" s="266">
        <v>1553</v>
      </c>
      <c r="G808" s="266">
        <v>194</v>
      </c>
      <c r="H808" s="264">
        <v>2266</v>
      </c>
      <c r="I808" s="264">
        <v>2046</v>
      </c>
      <c r="J808" s="264">
        <v>220</v>
      </c>
      <c r="K808" s="264">
        <v>1027</v>
      </c>
      <c r="L808" s="264">
        <v>897</v>
      </c>
      <c r="M808" s="264">
        <v>130</v>
      </c>
      <c r="N808" s="294">
        <v>0.93</v>
      </c>
      <c r="O808" s="266">
        <v>1747</v>
      </c>
      <c r="P808" s="266">
        <v>1553</v>
      </c>
      <c r="Q808" s="266">
        <v>194</v>
      </c>
      <c r="R808" s="267">
        <v>0.888952489982828</v>
      </c>
      <c r="S808" s="267">
        <v>0.888952489982828</v>
      </c>
      <c r="T808" s="267">
        <v>0.902912621359223</v>
      </c>
      <c r="U808" s="267">
        <v>0.873417721518987</v>
      </c>
      <c r="V808" s="295">
        <v>-0.0139601313763956</v>
      </c>
      <c r="W808" s="271">
        <v>10506</v>
      </c>
      <c r="X808" s="271">
        <v>9045</v>
      </c>
      <c r="Y808" s="271">
        <v>9736</v>
      </c>
      <c r="Z808" s="271">
        <v>8143</v>
      </c>
      <c r="AA808" s="268">
        <v>0.86093660765277</v>
      </c>
      <c r="AB808" s="268">
        <v>0.836380443714051</v>
      </c>
      <c r="AC808" s="295">
        <v>0.0245561639387188</v>
      </c>
    </row>
    <row r="809" spans="1:29">
      <c r="A809" s="297" t="s">
        <v>1160</v>
      </c>
      <c r="B809" s="298" t="s">
        <v>3348</v>
      </c>
      <c r="C809" s="293" t="s">
        <v>1417</v>
      </c>
      <c r="D809" s="298" t="s">
        <v>1418</v>
      </c>
      <c r="E809" s="263">
        <v>3865</v>
      </c>
      <c r="F809" s="266">
        <v>3634</v>
      </c>
      <c r="G809" s="266">
        <v>231</v>
      </c>
      <c r="H809" s="264">
        <v>5158</v>
      </c>
      <c r="I809" s="264">
        <v>4838</v>
      </c>
      <c r="J809" s="264">
        <v>320</v>
      </c>
      <c r="K809" s="264">
        <v>2233</v>
      </c>
      <c r="L809" s="264">
        <v>2091</v>
      </c>
      <c r="M809" s="264">
        <v>142</v>
      </c>
      <c r="N809" s="294">
        <v>0.93</v>
      </c>
      <c r="O809" s="266">
        <v>3865</v>
      </c>
      <c r="P809" s="266">
        <v>3634</v>
      </c>
      <c r="Q809" s="266">
        <v>231</v>
      </c>
      <c r="R809" s="267">
        <v>0.940232858990944</v>
      </c>
      <c r="S809" s="267">
        <v>0.940232858990944</v>
      </c>
      <c r="T809" s="267">
        <v>0.937960449786739</v>
      </c>
      <c r="U809" s="267">
        <v>0.93640841916704</v>
      </c>
      <c r="V809" s="295">
        <v>0.00227240920420524</v>
      </c>
      <c r="W809" s="271">
        <v>24241</v>
      </c>
      <c r="X809" s="271">
        <v>22773</v>
      </c>
      <c r="Y809" s="271">
        <v>22487</v>
      </c>
      <c r="Z809" s="271">
        <v>21397</v>
      </c>
      <c r="AA809" s="268">
        <v>0.939441442184728</v>
      </c>
      <c r="AB809" s="268">
        <v>0.951527549250678</v>
      </c>
      <c r="AC809" s="295">
        <v>-0.0120861070659498</v>
      </c>
    </row>
    <row r="810" spans="1:29">
      <c r="A810" s="297" t="s">
        <v>1160</v>
      </c>
      <c r="B810" s="298" t="s">
        <v>3348</v>
      </c>
      <c r="C810" s="293" t="s">
        <v>1419</v>
      </c>
      <c r="D810" s="298" t="s">
        <v>1420</v>
      </c>
      <c r="E810" s="263">
        <v>2611</v>
      </c>
      <c r="F810" s="266">
        <v>2442</v>
      </c>
      <c r="G810" s="266">
        <v>169</v>
      </c>
      <c r="H810" s="264">
        <v>3951</v>
      </c>
      <c r="I810" s="264">
        <v>3717</v>
      </c>
      <c r="J810" s="264">
        <v>234</v>
      </c>
      <c r="K810" s="264">
        <v>1706</v>
      </c>
      <c r="L810" s="264">
        <v>1610</v>
      </c>
      <c r="M810" s="264">
        <v>96</v>
      </c>
      <c r="N810" s="294">
        <v>0.93</v>
      </c>
      <c r="O810" s="266">
        <v>2611</v>
      </c>
      <c r="P810" s="266">
        <v>2442</v>
      </c>
      <c r="Q810" s="266">
        <v>169</v>
      </c>
      <c r="R810" s="267">
        <v>0.935273841440061</v>
      </c>
      <c r="S810" s="267">
        <v>0.935273841440061</v>
      </c>
      <c r="T810" s="267">
        <v>0.940774487471526</v>
      </c>
      <c r="U810" s="267">
        <v>0.943728018757327</v>
      </c>
      <c r="V810" s="295">
        <v>-0.00550064603146483</v>
      </c>
      <c r="W810" s="271">
        <v>17726</v>
      </c>
      <c r="X810" s="271">
        <v>16636</v>
      </c>
      <c r="Y810" s="271">
        <v>16900</v>
      </c>
      <c r="Z810" s="271">
        <v>15919</v>
      </c>
      <c r="AA810" s="268">
        <v>0.938508405731694</v>
      </c>
      <c r="AB810" s="268">
        <v>0.941952662721893</v>
      </c>
      <c r="AC810" s="295">
        <v>-0.0034442569901999</v>
      </c>
    </row>
    <row r="811" spans="1:29">
      <c r="A811" s="297" t="s">
        <v>1160</v>
      </c>
      <c r="B811" s="298" t="s">
        <v>3348</v>
      </c>
      <c r="C811" s="293" t="s">
        <v>1421</v>
      </c>
      <c r="D811" s="298" t="s">
        <v>1422</v>
      </c>
      <c r="E811" s="263">
        <v>3826</v>
      </c>
      <c r="F811" s="266">
        <v>3479</v>
      </c>
      <c r="G811" s="266">
        <v>347</v>
      </c>
      <c r="H811" s="264">
        <v>5256</v>
      </c>
      <c r="I811" s="264">
        <v>4757</v>
      </c>
      <c r="J811" s="264">
        <v>499</v>
      </c>
      <c r="K811" s="264">
        <v>2322</v>
      </c>
      <c r="L811" s="264">
        <v>2098</v>
      </c>
      <c r="M811" s="264">
        <v>224</v>
      </c>
      <c r="N811" s="294">
        <v>0.93</v>
      </c>
      <c r="O811" s="266">
        <v>3826</v>
      </c>
      <c r="P811" s="266">
        <v>3479</v>
      </c>
      <c r="Q811" s="266">
        <v>347</v>
      </c>
      <c r="R811" s="267">
        <v>0.909304756926294</v>
      </c>
      <c r="S811" s="267">
        <v>0.909304756926294</v>
      </c>
      <c r="T811" s="267">
        <v>0.905060882800609</v>
      </c>
      <c r="U811" s="267">
        <v>0.903531438415159</v>
      </c>
      <c r="V811" s="295">
        <v>0.00424387412568494</v>
      </c>
      <c r="W811" s="271">
        <v>24202</v>
      </c>
      <c r="X811" s="271">
        <v>21900</v>
      </c>
      <c r="Y811" s="271">
        <v>22764</v>
      </c>
      <c r="Z811" s="271">
        <v>21014</v>
      </c>
      <c r="AA811" s="268">
        <v>0.904883893893067</v>
      </c>
      <c r="AB811" s="268">
        <v>0.923124231242312</v>
      </c>
      <c r="AC811" s="295">
        <v>-0.0182403373492458</v>
      </c>
    </row>
    <row r="812" spans="1:29">
      <c r="A812" s="297" t="s">
        <v>1160</v>
      </c>
      <c r="B812" s="298" t="s">
        <v>3348</v>
      </c>
      <c r="C812" s="293" t="s">
        <v>1423</v>
      </c>
      <c r="D812" s="298" t="s">
        <v>1424</v>
      </c>
      <c r="E812" s="263">
        <v>3151</v>
      </c>
      <c r="F812" s="266">
        <v>2872</v>
      </c>
      <c r="G812" s="266">
        <v>279</v>
      </c>
      <c r="H812" s="264">
        <v>4443</v>
      </c>
      <c r="I812" s="264">
        <v>4148</v>
      </c>
      <c r="J812" s="264">
        <v>295</v>
      </c>
      <c r="K812" s="264">
        <v>2051</v>
      </c>
      <c r="L812" s="264">
        <v>1901</v>
      </c>
      <c r="M812" s="264">
        <v>150</v>
      </c>
      <c r="N812" s="294">
        <v>0.93</v>
      </c>
      <c r="O812" s="266">
        <v>3151</v>
      </c>
      <c r="P812" s="266">
        <v>2872</v>
      </c>
      <c r="Q812" s="266">
        <v>279</v>
      </c>
      <c r="R812" s="267">
        <v>0.911456680418915</v>
      </c>
      <c r="S812" s="267">
        <v>0.911456680418915</v>
      </c>
      <c r="T812" s="267">
        <v>0.933603421111861</v>
      </c>
      <c r="U812" s="267">
        <v>0.92686494392979</v>
      </c>
      <c r="V812" s="295">
        <v>-0.0221467406929468</v>
      </c>
      <c r="W812" s="271">
        <v>20836</v>
      </c>
      <c r="X812" s="271">
        <v>19153</v>
      </c>
      <c r="Y812" s="271">
        <v>20089</v>
      </c>
      <c r="Z812" s="271">
        <v>18667</v>
      </c>
      <c r="AA812" s="268">
        <v>0.919226339028604</v>
      </c>
      <c r="AB812" s="268">
        <v>0.929214993279904</v>
      </c>
      <c r="AC812" s="295">
        <v>-0.00998865425130013</v>
      </c>
    </row>
    <row r="813" spans="1:29">
      <c r="A813" s="297" t="s">
        <v>1160</v>
      </c>
      <c r="B813" s="298" t="s">
        <v>3348</v>
      </c>
      <c r="C813" s="293" t="s">
        <v>1425</v>
      </c>
      <c r="D813" s="298" t="s">
        <v>1426</v>
      </c>
      <c r="E813" s="263">
        <v>2774</v>
      </c>
      <c r="F813" s="266">
        <v>2699</v>
      </c>
      <c r="G813" s="266">
        <v>75</v>
      </c>
      <c r="H813" s="264">
        <v>3756</v>
      </c>
      <c r="I813" s="264">
        <v>3674</v>
      </c>
      <c r="J813" s="264">
        <v>82</v>
      </c>
      <c r="K813" s="264">
        <v>1606</v>
      </c>
      <c r="L813" s="264">
        <v>1578</v>
      </c>
      <c r="M813" s="264">
        <v>28</v>
      </c>
      <c r="N813" s="294">
        <v>0.93</v>
      </c>
      <c r="O813" s="266">
        <v>2774</v>
      </c>
      <c r="P813" s="266">
        <v>2699</v>
      </c>
      <c r="Q813" s="266">
        <v>75</v>
      </c>
      <c r="R813" s="267">
        <v>0.97296322999279</v>
      </c>
      <c r="S813" s="267">
        <v>0.97296322999279</v>
      </c>
      <c r="T813" s="267">
        <v>0.978168264110756</v>
      </c>
      <c r="U813" s="267">
        <v>0.982565379825654</v>
      </c>
      <c r="V813" s="295">
        <v>-0.00520503411796591</v>
      </c>
      <c r="W813" s="271">
        <v>17578</v>
      </c>
      <c r="X813" s="271">
        <v>16974</v>
      </c>
      <c r="Y813" s="271">
        <v>16811</v>
      </c>
      <c r="Z813" s="271">
        <v>16309</v>
      </c>
      <c r="AA813" s="268">
        <v>0.965638866765275</v>
      </c>
      <c r="AB813" s="268">
        <v>0.97013859972637</v>
      </c>
      <c r="AC813" s="295">
        <v>-0.00449973296109485</v>
      </c>
    </row>
    <row r="814" spans="1:29">
      <c r="A814" s="297" t="s">
        <v>1160</v>
      </c>
      <c r="B814" s="298" t="s">
        <v>3348</v>
      </c>
      <c r="C814" s="293" t="s">
        <v>1427</v>
      </c>
      <c r="D814" s="298" t="s">
        <v>1428</v>
      </c>
      <c r="E814" s="263">
        <v>3398</v>
      </c>
      <c r="F814" s="266">
        <v>3290</v>
      </c>
      <c r="G814" s="266">
        <v>108</v>
      </c>
      <c r="H814" s="264">
        <v>4421</v>
      </c>
      <c r="I814" s="264">
        <v>4271</v>
      </c>
      <c r="J814" s="264">
        <v>150</v>
      </c>
      <c r="K814" s="264">
        <v>1889</v>
      </c>
      <c r="L814" s="264">
        <v>1846</v>
      </c>
      <c r="M814" s="264">
        <v>43</v>
      </c>
      <c r="N814" s="294">
        <v>0.93</v>
      </c>
      <c r="O814" s="266">
        <v>3398</v>
      </c>
      <c r="P814" s="266">
        <v>3290</v>
      </c>
      <c r="Q814" s="266">
        <v>108</v>
      </c>
      <c r="R814" s="267">
        <v>0.968216597998823</v>
      </c>
      <c r="S814" s="267">
        <v>0.968216597998823</v>
      </c>
      <c r="T814" s="267">
        <v>0.966071024655055</v>
      </c>
      <c r="U814" s="267">
        <v>0.977236633139227</v>
      </c>
      <c r="V814" s="295">
        <v>0.00214557334376742</v>
      </c>
      <c r="W814" s="271">
        <v>21424</v>
      </c>
      <c r="X814" s="271">
        <v>20711</v>
      </c>
      <c r="Y814" s="271">
        <v>20167</v>
      </c>
      <c r="Z814" s="271">
        <v>19678</v>
      </c>
      <c r="AA814" s="268">
        <v>0.966719566840926</v>
      </c>
      <c r="AB814" s="268">
        <v>0.975752466901374</v>
      </c>
      <c r="AC814" s="295">
        <v>-0.00903290006044744</v>
      </c>
    </row>
    <row r="815" spans="1:29">
      <c r="A815" s="297" t="s">
        <v>1160</v>
      </c>
      <c r="B815" s="298" t="s">
        <v>3348</v>
      </c>
      <c r="C815" s="293" t="s">
        <v>1429</v>
      </c>
      <c r="D815" s="298" t="s">
        <v>1430</v>
      </c>
      <c r="E815" s="263">
        <v>5573</v>
      </c>
      <c r="F815" s="266">
        <v>5043</v>
      </c>
      <c r="G815" s="266">
        <v>530</v>
      </c>
      <c r="H815" s="264">
        <v>7655</v>
      </c>
      <c r="I815" s="264">
        <v>7048</v>
      </c>
      <c r="J815" s="264">
        <v>607</v>
      </c>
      <c r="K815" s="264">
        <v>3242</v>
      </c>
      <c r="L815" s="264">
        <v>2766</v>
      </c>
      <c r="M815" s="264">
        <v>476</v>
      </c>
      <c r="N815" s="294">
        <v>0.93</v>
      </c>
      <c r="O815" s="266">
        <v>5573</v>
      </c>
      <c r="P815" s="266">
        <v>5043</v>
      </c>
      <c r="Q815" s="266">
        <v>530</v>
      </c>
      <c r="R815" s="267">
        <v>0.904898618338417</v>
      </c>
      <c r="S815" s="267">
        <v>0.904898618338417</v>
      </c>
      <c r="T815" s="267">
        <v>0.920705421293272</v>
      </c>
      <c r="U815" s="267">
        <v>0.853177051202961</v>
      </c>
      <c r="V815" s="295">
        <v>-0.015806802954855</v>
      </c>
      <c r="W815" s="271">
        <v>35802</v>
      </c>
      <c r="X815" s="271">
        <v>32090</v>
      </c>
      <c r="Y815" s="271">
        <v>33501</v>
      </c>
      <c r="Z815" s="271">
        <v>31032</v>
      </c>
      <c r="AA815" s="268">
        <v>0.896318641416681</v>
      </c>
      <c r="AB815" s="268">
        <v>0.926300707441569</v>
      </c>
      <c r="AC815" s="295">
        <v>-0.0299820660248883</v>
      </c>
    </row>
    <row r="816" spans="1:29">
      <c r="A816" s="297" t="s">
        <v>1160</v>
      </c>
      <c r="B816" s="298" t="s">
        <v>3348</v>
      </c>
      <c r="C816" s="293" t="s">
        <v>1431</v>
      </c>
      <c r="D816" s="298" t="s">
        <v>1432</v>
      </c>
      <c r="E816" s="263">
        <v>2746</v>
      </c>
      <c r="F816" s="266">
        <v>2588</v>
      </c>
      <c r="G816" s="266">
        <v>158</v>
      </c>
      <c r="H816" s="264">
        <v>3578</v>
      </c>
      <c r="I816" s="264">
        <v>3399</v>
      </c>
      <c r="J816" s="264">
        <v>179</v>
      </c>
      <c r="K816" s="264">
        <v>1668</v>
      </c>
      <c r="L816" s="264">
        <v>1567</v>
      </c>
      <c r="M816" s="264">
        <v>101</v>
      </c>
      <c r="N816" s="294">
        <v>0.93</v>
      </c>
      <c r="O816" s="266">
        <v>2746</v>
      </c>
      <c r="P816" s="266">
        <v>2588</v>
      </c>
      <c r="Q816" s="266">
        <v>158</v>
      </c>
      <c r="R816" s="267">
        <v>0.942461762563729</v>
      </c>
      <c r="S816" s="267">
        <v>0.942461762563729</v>
      </c>
      <c r="T816" s="267">
        <v>0.949972051425377</v>
      </c>
      <c r="U816" s="267">
        <v>0.939448441247002</v>
      </c>
      <c r="V816" s="295">
        <v>-0.00751028886164828</v>
      </c>
      <c r="W816" s="271">
        <v>17375</v>
      </c>
      <c r="X816" s="271">
        <v>16434</v>
      </c>
      <c r="Y816" s="271">
        <v>16373</v>
      </c>
      <c r="Z816" s="271">
        <v>15623</v>
      </c>
      <c r="AA816" s="268">
        <v>0.945841726618705</v>
      </c>
      <c r="AB816" s="268">
        <v>0.954192878519514</v>
      </c>
      <c r="AC816" s="295">
        <v>-0.00835115190080882</v>
      </c>
    </row>
    <row r="817" spans="1:29">
      <c r="A817" s="297" t="s">
        <v>1160</v>
      </c>
      <c r="B817" s="298" t="s">
        <v>3348</v>
      </c>
      <c r="C817" s="293" t="s">
        <v>1433</v>
      </c>
      <c r="D817" s="298" t="s">
        <v>1434</v>
      </c>
      <c r="E817" s="263">
        <v>2</v>
      </c>
      <c r="F817" s="266">
        <v>0</v>
      </c>
      <c r="G817" s="266">
        <v>2</v>
      </c>
      <c r="H817" s="264">
        <v>5</v>
      </c>
      <c r="I817" s="264">
        <v>5</v>
      </c>
      <c r="J817" s="264">
        <v>0</v>
      </c>
      <c r="K817" s="264">
        <v>4</v>
      </c>
      <c r="L817" s="264">
        <v>4</v>
      </c>
      <c r="M817" s="264">
        <v>0</v>
      </c>
      <c r="N817" s="294">
        <v>0.93</v>
      </c>
      <c r="O817" s="266">
        <v>2</v>
      </c>
      <c r="P817" s="266">
        <v>0</v>
      </c>
      <c r="Q817" s="266">
        <v>2</v>
      </c>
      <c r="R817" s="267">
        <v>0</v>
      </c>
      <c r="S817" s="267">
        <v>0</v>
      </c>
      <c r="T817" s="267">
        <v>1</v>
      </c>
      <c r="U817" s="267">
        <v>1</v>
      </c>
      <c r="V817" s="295">
        <v>-1</v>
      </c>
      <c r="W817" s="271">
        <v>38</v>
      </c>
      <c r="X817" s="271">
        <v>35</v>
      </c>
      <c r="Y817" s="271">
        <v>48</v>
      </c>
      <c r="Z817" s="271">
        <v>46</v>
      </c>
      <c r="AA817" s="268">
        <v>0.921052631578947</v>
      </c>
      <c r="AB817" s="268">
        <v>0.958333333333333</v>
      </c>
      <c r="AC817" s="295">
        <v>-0.037280701754386</v>
      </c>
    </row>
    <row r="818" spans="1:29">
      <c r="A818" s="297" t="s">
        <v>1160</v>
      </c>
      <c r="B818" s="298" t="s">
        <v>3348</v>
      </c>
      <c r="C818" s="293" t="s">
        <v>1435</v>
      </c>
      <c r="D818" s="298" t="s">
        <v>1436</v>
      </c>
      <c r="E818" s="263">
        <v>0</v>
      </c>
      <c r="F818" s="266">
        <v>0</v>
      </c>
      <c r="G818" s="266">
        <v>0</v>
      </c>
      <c r="H818" s="264">
        <v>6</v>
      </c>
      <c r="I818" s="264">
        <v>6</v>
      </c>
      <c r="J818" s="264">
        <v>0</v>
      </c>
      <c r="K818" s="264">
        <v>8</v>
      </c>
      <c r="L818" s="264">
        <v>8</v>
      </c>
      <c r="M818" s="264">
        <v>0</v>
      </c>
      <c r="N818" s="294">
        <v>0.93</v>
      </c>
      <c r="O818" s="266">
        <v>0</v>
      </c>
      <c r="P818" s="266">
        <v>0</v>
      </c>
      <c r="Q818" s="266">
        <v>0</v>
      </c>
      <c r="R818" s="267">
        <v>0</v>
      </c>
      <c r="S818" s="267">
        <v>0</v>
      </c>
      <c r="T818" s="267">
        <v>1</v>
      </c>
      <c r="U818" s="267">
        <v>1</v>
      </c>
      <c r="V818" s="295">
        <v>-1</v>
      </c>
      <c r="W818" s="271">
        <v>47</v>
      </c>
      <c r="X818" s="271">
        <v>47</v>
      </c>
      <c r="Y818" s="271">
        <v>59</v>
      </c>
      <c r="Z818" s="271">
        <v>58</v>
      </c>
      <c r="AA818" s="268">
        <v>1</v>
      </c>
      <c r="AB818" s="268">
        <v>0.983050847457627</v>
      </c>
      <c r="AC818" s="295">
        <v>0.0169491525423728</v>
      </c>
    </row>
    <row r="819" spans="1:29">
      <c r="A819" s="297" t="s">
        <v>1160</v>
      </c>
      <c r="B819" s="298" t="s">
        <v>3347</v>
      </c>
      <c r="C819" s="293" t="s">
        <v>1437</v>
      </c>
      <c r="D819" s="298" t="s">
        <v>1438</v>
      </c>
      <c r="E819" s="263">
        <v>6745</v>
      </c>
      <c r="F819" s="266">
        <v>6478</v>
      </c>
      <c r="G819" s="266">
        <v>267</v>
      </c>
      <c r="H819" s="264">
        <v>8785</v>
      </c>
      <c r="I819" s="264">
        <v>8440</v>
      </c>
      <c r="J819" s="264">
        <v>345</v>
      </c>
      <c r="K819" s="264">
        <v>3080</v>
      </c>
      <c r="L819" s="264">
        <v>2915</v>
      </c>
      <c r="M819" s="264">
        <v>165</v>
      </c>
      <c r="N819" s="294">
        <v>0.93</v>
      </c>
      <c r="O819" s="266">
        <v>6745</v>
      </c>
      <c r="P819" s="266">
        <v>6478</v>
      </c>
      <c r="Q819" s="266">
        <v>267</v>
      </c>
      <c r="R819" s="267">
        <v>0.960415122312824</v>
      </c>
      <c r="S819" s="267">
        <v>0.960415122312824</v>
      </c>
      <c r="T819" s="267">
        <v>0.960728514513375</v>
      </c>
      <c r="U819" s="267">
        <v>0.946428571428571</v>
      </c>
      <c r="V819" s="295">
        <v>-0.000313392200550711</v>
      </c>
      <c r="W819" s="271">
        <v>42851</v>
      </c>
      <c r="X819" s="271">
        <v>41079</v>
      </c>
      <c r="Y819" s="271">
        <v>41870</v>
      </c>
      <c r="Z819" s="271">
        <v>40237</v>
      </c>
      <c r="AA819" s="268">
        <v>0.958647406128212</v>
      </c>
      <c r="AB819" s="268">
        <v>0.960998328158586</v>
      </c>
      <c r="AC819" s="295">
        <v>-0.00235092203037435</v>
      </c>
    </row>
    <row r="820" spans="1:29">
      <c r="A820" s="297" t="s">
        <v>1160</v>
      </c>
      <c r="B820" s="298" t="s">
        <v>3347</v>
      </c>
      <c r="C820" s="293" t="s">
        <v>1439</v>
      </c>
      <c r="D820" s="298" t="s">
        <v>1440</v>
      </c>
      <c r="E820" s="263">
        <v>3326</v>
      </c>
      <c r="F820" s="266">
        <v>3125</v>
      </c>
      <c r="G820" s="266">
        <v>201</v>
      </c>
      <c r="H820" s="264">
        <v>4626</v>
      </c>
      <c r="I820" s="264">
        <v>4275</v>
      </c>
      <c r="J820" s="264">
        <v>351</v>
      </c>
      <c r="K820" s="264">
        <v>1526</v>
      </c>
      <c r="L820" s="264">
        <v>1473</v>
      </c>
      <c r="M820" s="264">
        <v>53</v>
      </c>
      <c r="N820" s="294">
        <v>0.93</v>
      </c>
      <c r="O820" s="266">
        <v>3326</v>
      </c>
      <c r="P820" s="266">
        <v>3125</v>
      </c>
      <c r="Q820" s="266">
        <v>201</v>
      </c>
      <c r="R820" s="267">
        <v>0.93956704750451</v>
      </c>
      <c r="S820" s="267">
        <v>0.93956704750451</v>
      </c>
      <c r="T820" s="267">
        <v>0.924124513618677</v>
      </c>
      <c r="U820" s="267">
        <v>0.965268676277851</v>
      </c>
      <c r="V820" s="295">
        <v>0.0154425338858328</v>
      </c>
      <c r="W820" s="271">
        <v>22075</v>
      </c>
      <c r="X820" s="271">
        <v>21030</v>
      </c>
      <c r="Y820" s="271">
        <v>21561</v>
      </c>
      <c r="Z820" s="271">
        <v>20845</v>
      </c>
      <c r="AA820" s="268">
        <v>0.952661381653454</v>
      </c>
      <c r="AB820" s="268">
        <v>0.966791892769352</v>
      </c>
      <c r="AC820" s="295">
        <v>-0.0141305111158979</v>
      </c>
    </row>
    <row r="821" spans="1:29">
      <c r="A821" s="297" t="s">
        <v>1160</v>
      </c>
      <c r="B821" s="298" t="s">
        <v>3347</v>
      </c>
      <c r="C821" s="293" t="s">
        <v>1441</v>
      </c>
      <c r="D821" s="298" t="s">
        <v>1442</v>
      </c>
      <c r="E821" s="263">
        <v>2503</v>
      </c>
      <c r="F821" s="266">
        <v>2424</v>
      </c>
      <c r="G821" s="266">
        <v>79</v>
      </c>
      <c r="H821" s="264">
        <v>3447</v>
      </c>
      <c r="I821" s="264">
        <v>3322</v>
      </c>
      <c r="J821" s="264">
        <v>125</v>
      </c>
      <c r="K821" s="264">
        <v>1364</v>
      </c>
      <c r="L821" s="264">
        <v>1323</v>
      </c>
      <c r="M821" s="264">
        <v>41</v>
      </c>
      <c r="N821" s="294">
        <v>0.93</v>
      </c>
      <c r="O821" s="266">
        <v>2503</v>
      </c>
      <c r="P821" s="266">
        <v>2424</v>
      </c>
      <c r="Q821" s="266">
        <v>79</v>
      </c>
      <c r="R821" s="267">
        <v>0.968437874550539</v>
      </c>
      <c r="S821" s="267">
        <v>0.968437874550539</v>
      </c>
      <c r="T821" s="267">
        <v>0.963736582535538</v>
      </c>
      <c r="U821" s="267">
        <v>0.969941348973607</v>
      </c>
      <c r="V821" s="295">
        <v>0.00470129201500114</v>
      </c>
      <c r="W821" s="271">
        <v>17348</v>
      </c>
      <c r="X821" s="271">
        <v>16856</v>
      </c>
      <c r="Y821" s="271">
        <v>17280</v>
      </c>
      <c r="Z821" s="271">
        <v>16826</v>
      </c>
      <c r="AA821" s="268">
        <v>0.971639382061333</v>
      </c>
      <c r="AB821" s="268">
        <v>0.973726851851852</v>
      </c>
      <c r="AC821" s="295">
        <v>-0.0020874697905191</v>
      </c>
    </row>
    <row r="822" spans="1:29">
      <c r="A822" s="297" t="s">
        <v>1160</v>
      </c>
      <c r="B822" s="298" t="s">
        <v>3347</v>
      </c>
      <c r="C822" s="293" t="s">
        <v>1443</v>
      </c>
      <c r="D822" s="298" t="s">
        <v>1444</v>
      </c>
      <c r="E822" s="263">
        <v>4601</v>
      </c>
      <c r="F822" s="266">
        <v>4413</v>
      </c>
      <c r="G822" s="266">
        <v>188</v>
      </c>
      <c r="H822" s="264">
        <v>6440</v>
      </c>
      <c r="I822" s="264">
        <v>6119</v>
      </c>
      <c r="J822" s="264">
        <v>321</v>
      </c>
      <c r="K822" s="264">
        <v>2137</v>
      </c>
      <c r="L822" s="264">
        <v>1964</v>
      </c>
      <c r="M822" s="264">
        <v>173</v>
      </c>
      <c r="N822" s="294">
        <v>0.93</v>
      </c>
      <c r="O822" s="266">
        <v>4601</v>
      </c>
      <c r="P822" s="266">
        <v>4413</v>
      </c>
      <c r="Q822" s="266">
        <v>188</v>
      </c>
      <c r="R822" s="267">
        <v>0.959139317539665</v>
      </c>
      <c r="S822" s="267">
        <v>0.959139317539665</v>
      </c>
      <c r="T822" s="267">
        <v>0.950155279503106</v>
      </c>
      <c r="U822" s="267">
        <v>0.919045390734675</v>
      </c>
      <c r="V822" s="295">
        <v>0.00898403803655967</v>
      </c>
      <c r="W822" s="271">
        <v>30698</v>
      </c>
      <c r="X822" s="271">
        <v>29396</v>
      </c>
      <c r="Y822" s="271">
        <v>29921</v>
      </c>
      <c r="Z822" s="271">
        <v>28934</v>
      </c>
      <c r="AA822" s="268">
        <v>0.95758681347319</v>
      </c>
      <c r="AB822" s="268">
        <v>0.967013134587748</v>
      </c>
      <c r="AC822" s="295">
        <v>-0.00942632111455732</v>
      </c>
    </row>
    <row r="823" spans="1:29">
      <c r="A823" s="297" t="s">
        <v>1160</v>
      </c>
      <c r="B823" s="298" t="s">
        <v>3347</v>
      </c>
      <c r="C823" s="293" t="s">
        <v>1445</v>
      </c>
      <c r="D823" s="298" t="s">
        <v>1446</v>
      </c>
      <c r="E823" s="263">
        <v>2911</v>
      </c>
      <c r="F823" s="266">
        <v>2744</v>
      </c>
      <c r="G823" s="266">
        <v>167</v>
      </c>
      <c r="H823" s="264">
        <v>3781</v>
      </c>
      <c r="I823" s="264">
        <v>3508</v>
      </c>
      <c r="J823" s="264">
        <v>273</v>
      </c>
      <c r="K823" s="264">
        <v>1347</v>
      </c>
      <c r="L823" s="264">
        <v>1278</v>
      </c>
      <c r="M823" s="264">
        <v>69</v>
      </c>
      <c r="N823" s="294">
        <v>0.93</v>
      </c>
      <c r="O823" s="266">
        <v>2911</v>
      </c>
      <c r="P823" s="266">
        <v>2744</v>
      </c>
      <c r="Q823" s="266">
        <v>167</v>
      </c>
      <c r="R823" s="267">
        <v>0.942631398144967</v>
      </c>
      <c r="S823" s="267">
        <v>0.942631398144967</v>
      </c>
      <c r="T823" s="267">
        <v>0.927796879132505</v>
      </c>
      <c r="U823" s="267">
        <v>0.948775055679287</v>
      </c>
      <c r="V823" s="295">
        <v>0.0148345190124627</v>
      </c>
      <c r="W823" s="271">
        <v>18885</v>
      </c>
      <c r="X823" s="271">
        <v>17951</v>
      </c>
      <c r="Y823" s="271">
        <v>18596</v>
      </c>
      <c r="Z823" s="271">
        <v>17855</v>
      </c>
      <c r="AA823" s="268">
        <v>0.950542758803283</v>
      </c>
      <c r="AB823" s="268">
        <v>0.960152721015272</v>
      </c>
      <c r="AC823" s="295">
        <v>-0.00960996221198906</v>
      </c>
    </row>
    <row r="824" spans="1:29">
      <c r="A824" s="297" t="s">
        <v>1160</v>
      </c>
      <c r="B824" s="298" t="s">
        <v>3347</v>
      </c>
      <c r="C824" s="293" t="s">
        <v>1447</v>
      </c>
      <c r="D824" s="298" t="s">
        <v>1448</v>
      </c>
      <c r="E824" s="263">
        <v>4613</v>
      </c>
      <c r="F824" s="266">
        <v>4400</v>
      </c>
      <c r="G824" s="266">
        <v>213</v>
      </c>
      <c r="H824" s="264">
        <v>6152</v>
      </c>
      <c r="I824" s="264">
        <v>5831</v>
      </c>
      <c r="J824" s="264">
        <v>321</v>
      </c>
      <c r="K824" s="264">
        <v>2498</v>
      </c>
      <c r="L824" s="264">
        <v>2343</v>
      </c>
      <c r="M824" s="264">
        <v>155</v>
      </c>
      <c r="N824" s="294">
        <v>0.93</v>
      </c>
      <c r="O824" s="266">
        <v>4613</v>
      </c>
      <c r="P824" s="266">
        <v>4400</v>
      </c>
      <c r="Q824" s="266">
        <v>213</v>
      </c>
      <c r="R824" s="267">
        <v>0.953826143507479</v>
      </c>
      <c r="S824" s="267">
        <v>0.953826143507479</v>
      </c>
      <c r="T824" s="267">
        <v>0.947821846553966</v>
      </c>
      <c r="U824" s="267">
        <v>0.937950360288231</v>
      </c>
      <c r="V824" s="295">
        <v>0.00600429695351268</v>
      </c>
      <c r="W824" s="271">
        <v>29762</v>
      </c>
      <c r="X824" s="271">
        <v>28185</v>
      </c>
      <c r="Y824" s="271">
        <v>29150</v>
      </c>
      <c r="Z824" s="271">
        <v>28173</v>
      </c>
      <c r="AA824" s="268">
        <v>0.947012969558497</v>
      </c>
      <c r="AB824" s="268">
        <v>0.966483704974271</v>
      </c>
      <c r="AC824" s="295">
        <v>-0.0194707354157736</v>
      </c>
    </row>
    <row r="825" spans="1:29">
      <c r="A825" s="297" t="s">
        <v>1160</v>
      </c>
      <c r="B825" s="298" t="s">
        <v>3347</v>
      </c>
      <c r="C825" s="293" t="s">
        <v>1449</v>
      </c>
      <c r="D825" s="298" t="s">
        <v>1450</v>
      </c>
      <c r="E825" s="263">
        <v>3482</v>
      </c>
      <c r="F825" s="266">
        <v>3323</v>
      </c>
      <c r="G825" s="266">
        <v>159</v>
      </c>
      <c r="H825" s="264">
        <v>4455</v>
      </c>
      <c r="I825" s="264">
        <v>4247</v>
      </c>
      <c r="J825" s="264">
        <v>208</v>
      </c>
      <c r="K825" s="264">
        <v>1560</v>
      </c>
      <c r="L825" s="264">
        <v>1488</v>
      </c>
      <c r="M825" s="264">
        <v>72</v>
      </c>
      <c r="N825" s="294">
        <v>0.93</v>
      </c>
      <c r="O825" s="266">
        <v>3482</v>
      </c>
      <c r="P825" s="266">
        <v>3323</v>
      </c>
      <c r="Q825" s="266">
        <v>159</v>
      </c>
      <c r="R825" s="267">
        <v>0.95433658816772</v>
      </c>
      <c r="S825" s="267">
        <v>0.95433658816772</v>
      </c>
      <c r="T825" s="267">
        <v>0.95331088664422</v>
      </c>
      <c r="U825" s="267">
        <v>0.953846153846154</v>
      </c>
      <c r="V825" s="295">
        <v>0.00102570152349979</v>
      </c>
      <c r="W825" s="271">
        <v>21841</v>
      </c>
      <c r="X825" s="271">
        <v>20965</v>
      </c>
      <c r="Y825" s="271">
        <v>21252</v>
      </c>
      <c r="Z825" s="271">
        <v>20564</v>
      </c>
      <c r="AA825" s="268">
        <v>0.959891946339453</v>
      </c>
      <c r="AB825" s="268">
        <v>0.967626576322228</v>
      </c>
      <c r="AC825" s="295">
        <v>-0.00773462998277519</v>
      </c>
    </row>
    <row r="826" spans="1:29">
      <c r="A826" s="297" t="s">
        <v>1160</v>
      </c>
      <c r="B826" s="298" t="s">
        <v>3347</v>
      </c>
      <c r="C826" s="293" t="s">
        <v>1451</v>
      </c>
      <c r="D826" s="298" t="s">
        <v>1452</v>
      </c>
      <c r="E826" s="263">
        <v>2404</v>
      </c>
      <c r="F826" s="266">
        <v>2271</v>
      </c>
      <c r="G826" s="266">
        <v>133</v>
      </c>
      <c r="H826" s="264">
        <v>3365</v>
      </c>
      <c r="I826" s="264">
        <v>3165</v>
      </c>
      <c r="J826" s="264">
        <v>200</v>
      </c>
      <c r="K826" s="264">
        <v>1164</v>
      </c>
      <c r="L826" s="264">
        <v>1087</v>
      </c>
      <c r="M826" s="264">
        <v>77</v>
      </c>
      <c r="N826" s="294">
        <v>0.93</v>
      </c>
      <c r="O826" s="266">
        <v>2404</v>
      </c>
      <c r="P826" s="266">
        <v>2271</v>
      </c>
      <c r="Q826" s="266">
        <v>133</v>
      </c>
      <c r="R826" s="267">
        <v>0.944675540765391</v>
      </c>
      <c r="S826" s="267">
        <v>0.944675540765391</v>
      </c>
      <c r="T826" s="267">
        <v>0.940564635958395</v>
      </c>
      <c r="U826" s="267">
        <v>0.933848797250859</v>
      </c>
      <c r="V826" s="295">
        <v>0.00411090480699583</v>
      </c>
      <c r="W826" s="271">
        <v>16020</v>
      </c>
      <c r="X826" s="271">
        <v>15279</v>
      </c>
      <c r="Y826" s="271">
        <v>15359</v>
      </c>
      <c r="Z826" s="271">
        <v>14814</v>
      </c>
      <c r="AA826" s="268">
        <v>0.95374531835206</v>
      </c>
      <c r="AB826" s="268">
        <v>0.964515919005144</v>
      </c>
      <c r="AC826" s="295">
        <v>-0.0107706006530837</v>
      </c>
    </row>
    <row r="827" spans="1:29">
      <c r="A827" s="297" t="s">
        <v>1160</v>
      </c>
      <c r="B827" s="298" t="s">
        <v>3347</v>
      </c>
      <c r="C827" s="293" t="s">
        <v>1453</v>
      </c>
      <c r="D827" s="298" t="s">
        <v>1454</v>
      </c>
      <c r="E827" s="263">
        <v>3701</v>
      </c>
      <c r="F827" s="266">
        <v>3550</v>
      </c>
      <c r="G827" s="266">
        <v>151</v>
      </c>
      <c r="H827" s="264">
        <v>5147</v>
      </c>
      <c r="I827" s="264">
        <v>4893</v>
      </c>
      <c r="J827" s="264">
        <v>254</v>
      </c>
      <c r="K827" s="264">
        <v>1823</v>
      </c>
      <c r="L827" s="264">
        <v>1739</v>
      </c>
      <c r="M827" s="264">
        <v>84</v>
      </c>
      <c r="N827" s="294">
        <v>0.93</v>
      </c>
      <c r="O827" s="266">
        <v>3701</v>
      </c>
      <c r="P827" s="266">
        <v>3550</v>
      </c>
      <c r="Q827" s="266">
        <v>151</v>
      </c>
      <c r="R827" s="267">
        <v>0.959200216157795</v>
      </c>
      <c r="S827" s="267">
        <v>0.959200216157795</v>
      </c>
      <c r="T827" s="267">
        <v>0.95065086458131</v>
      </c>
      <c r="U827" s="267">
        <v>0.953922106417992</v>
      </c>
      <c r="V827" s="295">
        <v>0.00854935157648562</v>
      </c>
      <c r="W827" s="271">
        <v>25136</v>
      </c>
      <c r="X827" s="271">
        <v>24200</v>
      </c>
      <c r="Y827" s="271">
        <v>23433</v>
      </c>
      <c r="Z827" s="271">
        <v>22802</v>
      </c>
      <c r="AA827" s="268">
        <v>0.962762571610439</v>
      </c>
      <c r="AB827" s="268">
        <v>0.973072163188666</v>
      </c>
      <c r="AC827" s="295">
        <v>-0.0103095915782263</v>
      </c>
    </row>
    <row r="828" spans="1:29">
      <c r="A828" s="297" t="s">
        <v>1160</v>
      </c>
      <c r="B828" s="298" t="s">
        <v>3347</v>
      </c>
      <c r="C828" s="293" t="s">
        <v>1455</v>
      </c>
      <c r="D828" s="298" t="s">
        <v>1456</v>
      </c>
      <c r="E828" s="263">
        <v>4097</v>
      </c>
      <c r="F828" s="266">
        <v>3859</v>
      </c>
      <c r="G828" s="266">
        <v>238</v>
      </c>
      <c r="H828" s="264">
        <v>5532</v>
      </c>
      <c r="I828" s="264">
        <v>5257</v>
      </c>
      <c r="J828" s="264">
        <v>275</v>
      </c>
      <c r="K828" s="264">
        <v>1789</v>
      </c>
      <c r="L828" s="264">
        <v>1646</v>
      </c>
      <c r="M828" s="264">
        <v>143</v>
      </c>
      <c r="N828" s="294">
        <v>0.93</v>
      </c>
      <c r="O828" s="266">
        <v>4097</v>
      </c>
      <c r="P828" s="266">
        <v>3859</v>
      </c>
      <c r="Q828" s="266">
        <v>238</v>
      </c>
      <c r="R828" s="267">
        <v>0.941908713692946</v>
      </c>
      <c r="S828" s="267">
        <v>0.941908713692946</v>
      </c>
      <c r="T828" s="267">
        <v>0.950289226319595</v>
      </c>
      <c r="U828" s="267">
        <v>0.920067076579094</v>
      </c>
      <c r="V828" s="295">
        <v>-0.00838051262664907</v>
      </c>
      <c r="W828" s="271">
        <v>25918</v>
      </c>
      <c r="X828" s="271">
        <v>24357</v>
      </c>
      <c r="Y828" s="271">
        <v>24521</v>
      </c>
      <c r="Z828" s="271">
        <v>22915</v>
      </c>
      <c r="AA828" s="268">
        <v>0.939771587313836</v>
      </c>
      <c r="AB828" s="268">
        <v>0.934505118062069</v>
      </c>
      <c r="AC828" s="295">
        <v>0.00526646925176666</v>
      </c>
    </row>
    <row r="829" spans="1:29">
      <c r="A829" s="297" t="s">
        <v>1160</v>
      </c>
      <c r="B829" s="298" t="s">
        <v>3347</v>
      </c>
      <c r="C829" s="293" t="s">
        <v>1457</v>
      </c>
      <c r="D829" s="298" t="s">
        <v>1458</v>
      </c>
      <c r="E829" s="263">
        <v>2732</v>
      </c>
      <c r="F829" s="266">
        <v>2591</v>
      </c>
      <c r="G829" s="266">
        <v>141</v>
      </c>
      <c r="H829" s="264">
        <v>3745</v>
      </c>
      <c r="I829" s="264">
        <v>3559</v>
      </c>
      <c r="J829" s="264">
        <v>186</v>
      </c>
      <c r="K829" s="264">
        <v>1518</v>
      </c>
      <c r="L829" s="264">
        <v>1465</v>
      </c>
      <c r="M829" s="264">
        <v>53</v>
      </c>
      <c r="N829" s="294">
        <v>0.93</v>
      </c>
      <c r="O829" s="266">
        <v>2732</v>
      </c>
      <c r="P829" s="266">
        <v>2591</v>
      </c>
      <c r="Q829" s="266">
        <v>141</v>
      </c>
      <c r="R829" s="267">
        <v>0.948389458272328</v>
      </c>
      <c r="S829" s="267">
        <v>0.948389458272328</v>
      </c>
      <c r="T829" s="267">
        <v>0.950333778371162</v>
      </c>
      <c r="U829" s="267">
        <v>0.965085638998682</v>
      </c>
      <c r="V829" s="295">
        <v>-0.0019443200988335</v>
      </c>
      <c r="W829" s="271">
        <v>19488</v>
      </c>
      <c r="X829" s="271">
        <v>18701</v>
      </c>
      <c r="Y829" s="271">
        <v>19171</v>
      </c>
      <c r="Z829" s="271">
        <v>18480</v>
      </c>
      <c r="AA829" s="268">
        <v>0.959616174055829</v>
      </c>
      <c r="AB829" s="268">
        <v>0.963955975170831</v>
      </c>
      <c r="AC829" s="295">
        <v>-0.00433980111500176</v>
      </c>
    </row>
    <row r="830" spans="1:29">
      <c r="A830" s="297" t="s">
        <v>1160</v>
      </c>
      <c r="B830" s="298" t="s">
        <v>3347</v>
      </c>
      <c r="C830" s="293" t="s">
        <v>1459</v>
      </c>
      <c r="D830" s="298" t="s">
        <v>1460</v>
      </c>
      <c r="E830" s="263">
        <v>2307</v>
      </c>
      <c r="F830" s="266">
        <v>2209</v>
      </c>
      <c r="G830" s="266">
        <v>98</v>
      </c>
      <c r="H830" s="264">
        <v>3154</v>
      </c>
      <c r="I830" s="264">
        <v>2950</v>
      </c>
      <c r="J830" s="264">
        <v>204</v>
      </c>
      <c r="K830" s="264">
        <v>1016</v>
      </c>
      <c r="L830" s="264">
        <v>962</v>
      </c>
      <c r="M830" s="264">
        <v>54</v>
      </c>
      <c r="N830" s="294">
        <v>0.93</v>
      </c>
      <c r="O830" s="266">
        <v>2307</v>
      </c>
      <c r="P830" s="266">
        <v>2209</v>
      </c>
      <c r="Q830" s="266">
        <v>98</v>
      </c>
      <c r="R830" s="267">
        <v>0.957520589510186</v>
      </c>
      <c r="S830" s="267">
        <v>0.957520589510186</v>
      </c>
      <c r="T830" s="267">
        <v>0.935320228281547</v>
      </c>
      <c r="U830" s="267">
        <v>0.946850393700787</v>
      </c>
      <c r="V830" s="295">
        <v>0.0222003612286391</v>
      </c>
      <c r="W830" s="271">
        <v>14893</v>
      </c>
      <c r="X830" s="271">
        <v>14147</v>
      </c>
      <c r="Y830" s="271">
        <v>14508</v>
      </c>
      <c r="Z830" s="271">
        <v>13908</v>
      </c>
      <c r="AA830" s="268">
        <v>0.949909353387497</v>
      </c>
      <c r="AB830" s="268">
        <v>0.958643507030604</v>
      </c>
      <c r="AC830" s="295">
        <v>-0.00873415364310637</v>
      </c>
    </row>
    <row r="831" spans="1:29">
      <c r="A831" s="297" t="s">
        <v>1160</v>
      </c>
      <c r="B831" s="298" t="s">
        <v>3347</v>
      </c>
      <c r="C831" s="293" t="s">
        <v>1461</v>
      </c>
      <c r="D831" s="298" t="s">
        <v>1462</v>
      </c>
      <c r="E831" s="263">
        <v>2442</v>
      </c>
      <c r="F831" s="266">
        <v>2298</v>
      </c>
      <c r="G831" s="266">
        <v>144</v>
      </c>
      <c r="H831" s="264">
        <v>3225</v>
      </c>
      <c r="I831" s="264">
        <v>3029</v>
      </c>
      <c r="J831" s="264">
        <v>196</v>
      </c>
      <c r="K831" s="264">
        <v>1137</v>
      </c>
      <c r="L831" s="264">
        <v>1059</v>
      </c>
      <c r="M831" s="264">
        <v>78</v>
      </c>
      <c r="N831" s="294">
        <v>0.93</v>
      </c>
      <c r="O831" s="266">
        <v>2442</v>
      </c>
      <c r="P831" s="266">
        <v>2298</v>
      </c>
      <c r="Q831" s="266">
        <v>144</v>
      </c>
      <c r="R831" s="267">
        <v>0.941031941031941</v>
      </c>
      <c r="S831" s="267">
        <v>0.941031941031941</v>
      </c>
      <c r="T831" s="267">
        <v>0.93922480620155</v>
      </c>
      <c r="U831" s="267">
        <v>0.931398416886544</v>
      </c>
      <c r="V831" s="295">
        <v>0.00180713483039063</v>
      </c>
      <c r="W831" s="271">
        <v>15721</v>
      </c>
      <c r="X831" s="271">
        <v>14867</v>
      </c>
      <c r="Y831" s="271">
        <v>15063</v>
      </c>
      <c r="Z831" s="271">
        <v>14283</v>
      </c>
      <c r="AA831" s="268">
        <v>0.945677755867947</v>
      </c>
      <c r="AB831" s="268">
        <v>0.948217486556463</v>
      </c>
      <c r="AC831" s="295">
        <v>-0.00253973068851554</v>
      </c>
    </row>
    <row r="832" spans="1:29">
      <c r="A832" s="297" t="s">
        <v>1160</v>
      </c>
      <c r="B832" s="298" t="s">
        <v>3347</v>
      </c>
      <c r="C832" s="293" t="s">
        <v>1463</v>
      </c>
      <c r="D832" s="298" t="s">
        <v>1464</v>
      </c>
      <c r="E832" s="263">
        <v>3222</v>
      </c>
      <c r="F832" s="266">
        <v>3038</v>
      </c>
      <c r="G832" s="266">
        <v>184</v>
      </c>
      <c r="H832" s="264">
        <v>4430</v>
      </c>
      <c r="I832" s="264">
        <v>4114</v>
      </c>
      <c r="J832" s="264">
        <v>316</v>
      </c>
      <c r="K832" s="264">
        <v>1360</v>
      </c>
      <c r="L832" s="264">
        <v>1292</v>
      </c>
      <c r="M832" s="264">
        <v>68</v>
      </c>
      <c r="N832" s="294">
        <v>0.93</v>
      </c>
      <c r="O832" s="266">
        <v>3222</v>
      </c>
      <c r="P832" s="266">
        <v>3038</v>
      </c>
      <c r="Q832" s="266">
        <v>184</v>
      </c>
      <c r="R832" s="267">
        <v>0.942892613283675</v>
      </c>
      <c r="S832" s="267">
        <v>0.942892613283675</v>
      </c>
      <c r="T832" s="267">
        <v>0.928668171557562</v>
      </c>
      <c r="U832" s="267">
        <v>0.95</v>
      </c>
      <c r="V832" s="295">
        <v>0.0142244417261126</v>
      </c>
      <c r="W832" s="271">
        <v>20651</v>
      </c>
      <c r="X832" s="271">
        <v>19642</v>
      </c>
      <c r="Y832" s="271">
        <v>20246</v>
      </c>
      <c r="Z832" s="271">
        <v>19487</v>
      </c>
      <c r="AA832" s="268">
        <v>0.951140380611108</v>
      </c>
      <c r="AB832" s="268">
        <v>0.962511113306332</v>
      </c>
      <c r="AC832" s="295">
        <v>-0.0113707326952237</v>
      </c>
    </row>
    <row r="833" spans="1:29">
      <c r="A833" s="297" t="s">
        <v>1160</v>
      </c>
      <c r="B833" s="298" t="s">
        <v>3347</v>
      </c>
      <c r="C833" s="293" t="s">
        <v>1465</v>
      </c>
      <c r="D833" s="298" t="s">
        <v>1466</v>
      </c>
      <c r="E833" s="263">
        <v>2669</v>
      </c>
      <c r="F833" s="266">
        <v>2479</v>
      </c>
      <c r="G833" s="266">
        <v>190</v>
      </c>
      <c r="H833" s="264">
        <v>3666</v>
      </c>
      <c r="I833" s="264">
        <v>3363</v>
      </c>
      <c r="J833" s="264">
        <v>303</v>
      </c>
      <c r="K833" s="264">
        <v>1253</v>
      </c>
      <c r="L833" s="264">
        <v>1151</v>
      </c>
      <c r="M833" s="264">
        <v>102</v>
      </c>
      <c r="N833" s="294">
        <v>0.93</v>
      </c>
      <c r="O833" s="266">
        <v>2669</v>
      </c>
      <c r="P833" s="266">
        <v>2479</v>
      </c>
      <c r="Q833" s="266">
        <v>190</v>
      </c>
      <c r="R833" s="267">
        <v>0.928812289246909</v>
      </c>
      <c r="S833" s="267">
        <v>0.928812289246909</v>
      </c>
      <c r="T833" s="267">
        <v>0.917348608837971</v>
      </c>
      <c r="U833" s="267">
        <v>0.918595371109338</v>
      </c>
      <c r="V833" s="295">
        <v>0.0114636804089384</v>
      </c>
      <c r="W833" s="271">
        <v>17182</v>
      </c>
      <c r="X833" s="271">
        <v>16231</v>
      </c>
      <c r="Y833" s="271">
        <v>16000</v>
      </c>
      <c r="Z833" s="271">
        <v>15345</v>
      </c>
      <c r="AA833" s="268">
        <v>0.944651379350483</v>
      </c>
      <c r="AB833" s="268">
        <v>0.9590625</v>
      </c>
      <c r="AC833" s="295">
        <v>-0.014411120649517</v>
      </c>
    </row>
    <row r="834" spans="1:29">
      <c r="A834" s="297" t="s">
        <v>1160</v>
      </c>
      <c r="B834" s="298" t="s">
        <v>3347</v>
      </c>
      <c r="C834" s="293" t="s">
        <v>1467</v>
      </c>
      <c r="D834" s="298" t="s">
        <v>1468</v>
      </c>
      <c r="E834" s="263">
        <v>2401</v>
      </c>
      <c r="F834" s="266">
        <v>2253</v>
      </c>
      <c r="G834" s="266">
        <v>148</v>
      </c>
      <c r="H834" s="264">
        <v>3238</v>
      </c>
      <c r="I834" s="264">
        <v>3081</v>
      </c>
      <c r="J834" s="264">
        <v>157</v>
      </c>
      <c r="K834" s="264">
        <v>1371</v>
      </c>
      <c r="L834" s="264">
        <v>1290</v>
      </c>
      <c r="M834" s="264">
        <v>81</v>
      </c>
      <c r="N834" s="294">
        <v>0.93</v>
      </c>
      <c r="O834" s="266">
        <v>2401</v>
      </c>
      <c r="P834" s="266">
        <v>2253</v>
      </c>
      <c r="Q834" s="266">
        <v>148</v>
      </c>
      <c r="R834" s="267">
        <v>0.938359017076218</v>
      </c>
      <c r="S834" s="267">
        <v>0.938359017076218</v>
      </c>
      <c r="T834" s="267">
        <v>0.951513279802347</v>
      </c>
      <c r="U834" s="267">
        <v>0.940919037199125</v>
      </c>
      <c r="V834" s="295">
        <v>-0.0131542627261289</v>
      </c>
      <c r="W834" s="271">
        <v>16705</v>
      </c>
      <c r="X834" s="271">
        <v>15973</v>
      </c>
      <c r="Y834" s="271">
        <v>16036</v>
      </c>
      <c r="Z834" s="271">
        <v>15448</v>
      </c>
      <c r="AA834" s="268">
        <v>0.956180784196348</v>
      </c>
      <c r="AB834" s="268">
        <v>0.963332501870791</v>
      </c>
      <c r="AC834" s="295">
        <v>-0.00715171767444223</v>
      </c>
    </row>
    <row r="835" spans="1:29">
      <c r="A835" s="297" t="s">
        <v>1160</v>
      </c>
      <c r="B835" s="298" t="s">
        <v>3347</v>
      </c>
      <c r="C835" s="293" t="s">
        <v>1469</v>
      </c>
      <c r="D835" s="298" t="s">
        <v>1470</v>
      </c>
      <c r="E835" s="263">
        <v>1673</v>
      </c>
      <c r="F835" s="266">
        <v>1588</v>
      </c>
      <c r="G835" s="266">
        <v>85</v>
      </c>
      <c r="H835" s="264">
        <v>2244</v>
      </c>
      <c r="I835" s="264">
        <v>2108</v>
      </c>
      <c r="J835" s="264">
        <v>136</v>
      </c>
      <c r="K835" s="264">
        <v>818</v>
      </c>
      <c r="L835" s="264">
        <v>769</v>
      </c>
      <c r="M835" s="264">
        <v>49</v>
      </c>
      <c r="N835" s="294">
        <v>0.93</v>
      </c>
      <c r="O835" s="266">
        <v>1673</v>
      </c>
      <c r="P835" s="266">
        <v>1588</v>
      </c>
      <c r="Q835" s="266">
        <v>85</v>
      </c>
      <c r="R835" s="267">
        <v>0.949193066347878</v>
      </c>
      <c r="S835" s="267">
        <v>0.949193066347878</v>
      </c>
      <c r="T835" s="267">
        <v>0.939393939393939</v>
      </c>
      <c r="U835" s="267">
        <v>0.940097799511002</v>
      </c>
      <c r="V835" s="295">
        <v>0.00979912695393859</v>
      </c>
      <c r="W835" s="271">
        <v>11136</v>
      </c>
      <c r="X835" s="271">
        <v>10583</v>
      </c>
      <c r="Y835" s="271">
        <v>10555</v>
      </c>
      <c r="Z835" s="271">
        <v>10143</v>
      </c>
      <c r="AA835" s="268">
        <v>0.950341235632184</v>
      </c>
      <c r="AB835" s="268">
        <v>0.960966366650876</v>
      </c>
      <c r="AC835" s="295">
        <v>-0.0106251310186924</v>
      </c>
    </row>
    <row r="836" spans="1:29">
      <c r="A836" s="297" t="s">
        <v>1160</v>
      </c>
      <c r="B836" s="298" t="s">
        <v>3347</v>
      </c>
      <c r="C836" s="293" t="s">
        <v>1471</v>
      </c>
      <c r="D836" s="298" t="s">
        <v>1472</v>
      </c>
      <c r="E836" s="263">
        <v>1686</v>
      </c>
      <c r="F836" s="266">
        <v>1596</v>
      </c>
      <c r="G836" s="266">
        <v>90</v>
      </c>
      <c r="H836" s="264">
        <v>2402</v>
      </c>
      <c r="I836" s="264">
        <v>2259</v>
      </c>
      <c r="J836" s="264">
        <v>143</v>
      </c>
      <c r="K836" s="264">
        <v>870</v>
      </c>
      <c r="L836" s="264">
        <v>838</v>
      </c>
      <c r="M836" s="264">
        <v>32</v>
      </c>
      <c r="N836" s="294">
        <v>0.93</v>
      </c>
      <c r="O836" s="266">
        <v>1686</v>
      </c>
      <c r="P836" s="266">
        <v>1596</v>
      </c>
      <c r="Q836" s="266">
        <v>90</v>
      </c>
      <c r="R836" s="267">
        <v>0.94661921708185</v>
      </c>
      <c r="S836" s="267">
        <v>0.94661921708185</v>
      </c>
      <c r="T836" s="267">
        <v>0.940466278101582</v>
      </c>
      <c r="U836" s="267">
        <v>0.963218390804598</v>
      </c>
      <c r="V836" s="295">
        <v>0.00615293898026847</v>
      </c>
      <c r="W836" s="271">
        <v>11626</v>
      </c>
      <c r="X836" s="271">
        <v>11170</v>
      </c>
      <c r="Y836" s="271">
        <v>11028</v>
      </c>
      <c r="Z836" s="271">
        <v>10765</v>
      </c>
      <c r="AA836" s="268">
        <v>0.960777567521073</v>
      </c>
      <c r="AB836" s="268">
        <v>0.976151614073268</v>
      </c>
      <c r="AC836" s="295">
        <v>-0.0153740465521945</v>
      </c>
    </row>
    <row r="837" spans="1:29">
      <c r="A837" s="297" t="s">
        <v>1160</v>
      </c>
      <c r="B837" s="298" t="s">
        <v>3347</v>
      </c>
      <c r="C837" s="293" t="s">
        <v>1473</v>
      </c>
      <c r="D837" s="298" t="s">
        <v>1474</v>
      </c>
      <c r="E837" s="263">
        <v>7698</v>
      </c>
      <c r="F837" s="266">
        <v>7335</v>
      </c>
      <c r="G837" s="266">
        <v>363</v>
      </c>
      <c r="H837" s="264">
        <v>10302</v>
      </c>
      <c r="I837" s="264">
        <v>9670</v>
      </c>
      <c r="J837" s="264">
        <v>632</v>
      </c>
      <c r="K837" s="264">
        <v>3675</v>
      </c>
      <c r="L837" s="264">
        <v>3444</v>
      </c>
      <c r="M837" s="264">
        <v>231</v>
      </c>
      <c r="N837" s="294">
        <v>0.93</v>
      </c>
      <c r="O837" s="266">
        <v>7698</v>
      </c>
      <c r="P837" s="266">
        <v>7335</v>
      </c>
      <c r="Q837" s="266">
        <v>363</v>
      </c>
      <c r="R837" s="267">
        <v>0.952844894777864</v>
      </c>
      <c r="S837" s="267">
        <v>0.952844894777864</v>
      </c>
      <c r="T837" s="267">
        <v>0.938652688798292</v>
      </c>
      <c r="U837" s="267">
        <v>0.937142857142857</v>
      </c>
      <c r="V837" s="295">
        <v>0.0141922059795728</v>
      </c>
      <c r="W837" s="271">
        <v>49977</v>
      </c>
      <c r="X837" s="271">
        <v>47473</v>
      </c>
      <c r="Y837" s="271">
        <v>48332</v>
      </c>
      <c r="Z837" s="271">
        <v>46444</v>
      </c>
      <c r="AA837" s="268">
        <v>0.949896952598195</v>
      </c>
      <c r="AB837" s="268">
        <v>0.960936853430439</v>
      </c>
      <c r="AC837" s="295">
        <v>-0.0110399008322443</v>
      </c>
    </row>
    <row r="838" spans="1:29">
      <c r="A838" s="297" t="s">
        <v>1160</v>
      </c>
      <c r="B838" s="298" t="s">
        <v>3347</v>
      </c>
      <c r="C838" s="293" t="s">
        <v>1475</v>
      </c>
      <c r="D838" s="298" t="s">
        <v>1476</v>
      </c>
      <c r="E838" s="263">
        <v>2426</v>
      </c>
      <c r="F838" s="266">
        <v>2333</v>
      </c>
      <c r="G838" s="266">
        <v>93</v>
      </c>
      <c r="H838" s="264">
        <v>3052</v>
      </c>
      <c r="I838" s="264">
        <v>2967</v>
      </c>
      <c r="J838" s="264">
        <v>85</v>
      </c>
      <c r="K838" s="264">
        <v>1105</v>
      </c>
      <c r="L838" s="264">
        <v>1073</v>
      </c>
      <c r="M838" s="264">
        <v>32</v>
      </c>
      <c r="N838" s="294">
        <v>0.93</v>
      </c>
      <c r="O838" s="266">
        <v>2426</v>
      </c>
      <c r="P838" s="266">
        <v>2333</v>
      </c>
      <c r="Q838" s="266">
        <v>93</v>
      </c>
      <c r="R838" s="267">
        <v>0.961665292662819</v>
      </c>
      <c r="S838" s="267">
        <v>0.961665292662819</v>
      </c>
      <c r="T838" s="267">
        <v>0.972149410222805</v>
      </c>
      <c r="U838" s="267">
        <v>0.9710407239819</v>
      </c>
      <c r="V838" s="295">
        <v>-0.0104841175599854</v>
      </c>
      <c r="W838" s="271">
        <v>14928</v>
      </c>
      <c r="X838" s="271">
        <v>14379</v>
      </c>
      <c r="Y838" s="271">
        <v>14651</v>
      </c>
      <c r="Z838" s="271">
        <v>14117</v>
      </c>
      <c r="AA838" s="268">
        <v>0.96322347266881</v>
      </c>
      <c r="AB838" s="268">
        <v>0.963551975974336</v>
      </c>
      <c r="AC838" s="295">
        <v>-0.000328503305525918</v>
      </c>
    </row>
    <row r="839" spans="1:29">
      <c r="A839" s="297" t="s">
        <v>1160</v>
      </c>
      <c r="B839" s="298" t="s">
        <v>3347</v>
      </c>
      <c r="C839" s="293" t="s">
        <v>1477</v>
      </c>
      <c r="D839" s="298" t="s">
        <v>1478</v>
      </c>
      <c r="E839" s="263">
        <v>2626</v>
      </c>
      <c r="F839" s="266">
        <v>2451</v>
      </c>
      <c r="G839" s="266">
        <v>175</v>
      </c>
      <c r="H839" s="264">
        <v>3598</v>
      </c>
      <c r="I839" s="264">
        <v>3372</v>
      </c>
      <c r="J839" s="264">
        <v>226</v>
      </c>
      <c r="K839" s="264">
        <v>1244</v>
      </c>
      <c r="L839" s="264">
        <v>1129</v>
      </c>
      <c r="M839" s="264">
        <v>115</v>
      </c>
      <c r="N839" s="294">
        <v>0.93</v>
      </c>
      <c r="O839" s="266">
        <v>2626</v>
      </c>
      <c r="P839" s="266">
        <v>2451</v>
      </c>
      <c r="Q839" s="266">
        <v>175</v>
      </c>
      <c r="R839" s="267">
        <v>0.933358720487433</v>
      </c>
      <c r="S839" s="267">
        <v>0.933358720487433</v>
      </c>
      <c r="T839" s="267">
        <v>0.937187326292385</v>
      </c>
      <c r="U839" s="267">
        <v>0.907556270096463</v>
      </c>
      <c r="V839" s="295">
        <v>-0.00382860580495126</v>
      </c>
      <c r="W839" s="271">
        <v>17869</v>
      </c>
      <c r="X839" s="271">
        <v>16823</v>
      </c>
      <c r="Y839" s="271">
        <v>17549</v>
      </c>
      <c r="Z839" s="271">
        <v>16605</v>
      </c>
      <c r="AA839" s="268">
        <v>0.941462868655213</v>
      </c>
      <c r="AB839" s="268">
        <v>0.94620776112599</v>
      </c>
      <c r="AC839" s="295">
        <v>-0.00474489247077714</v>
      </c>
    </row>
    <row r="840" spans="1:29">
      <c r="A840" s="297" t="s">
        <v>1160</v>
      </c>
      <c r="B840" s="298" t="s">
        <v>3347</v>
      </c>
      <c r="C840" s="293" t="s">
        <v>1479</v>
      </c>
      <c r="D840" s="298" t="s">
        <v>1480</v>
      </c>
      <c r="E840" s="263">
        <v>2849</v>
      </c>
      <c r="F840" s="266">
        <v>2585</v>
      </c>
      <c r="G840" s="266">
        <v>264</v>
      </c>
      <c r="H840" s="264">
        <v>3775</v>
      </c>
      <c r="I840" s="264">
        <v>3424</v>
      </c>
      <c r="J840" s="264">
        <v>351</v>
      </c>
      <c r="K840" s="264">
        <v>1242</v>
      </c>
      <c r="L840" s="264">
        <v>1085</v>
      </c>
      <c r="M840" s="264">
        <v>157</v>
      </c>
      <c r="N840" s="294">
        <v>0.93</v>
      </c>
      <c r="O840" s="266">
        <v>2849</v>
      </c>
      <c r="P840" s="266">
        <v>2585</v>
      </c>
      <c r="Q840" s="266">
        <v>264</v>
      </c>
      <c r="R840" s="267">
        <v>0.907335907335907</v>
      </c>
      <c r="S840" s="267">
        <v>0.907335907335907</v>
      </c>
      <c r="T840" s="267">
        <v>0.907019867549669</v>
      </c>
      <c r="U840" s="267">
        <v>0.873590982286634</v>
      </c>
      <c r="V840" s="295">
        <v>0.000316039786238398</v>
      </c>
      <c r="W840" s="271">
        <v>17736</v>
      </c>
      <c r="X840" s="271">
        <v>16140</v>
      </c>
      <c r="Y840" s="271">
        <v>17116</v>
      </c>
      <c r="Z840" s="271">
        <v>15876</v>
      </c>
      <c r="AA840" s="268">
        <v>0.910013531799729</v>
      </c>
      <c r="AB840" s="268">
        <v>0.927553166627717</v>
      </c>
      <c r="AC840" s="295">
        <v>-0.0175396348279875</v>
      </c>
    </row>
    <row r="841" spans="1:29">
      <c r="A841" s="297" t="s">
        <v>1160</v>
      </c>
      <c r="B841" s="298" t="s">
        <v>3347</v>
      </c>
      <c r="C841" s="293" t="s">
        <v>1481</v>
      </c>
      <c r="D841" s="298" t="s">
        <v>1482</v>
      </c>
      <c r="E841" s="263">
        <v>3316</v>
      </c>
      <c r="F841" s="266">
        <v>3137</v>
      </c>
      <c r="G841" s="266">
        <v>179</v>
      </c>
      <c r="H841" s="264">
        <v>4363</v>
      </c>
      <c r="I841" s="264">
        <v>4214</v>
      </c>
      <c r="J841" s="264">
        <v>149</v>
      </c>
      <c r="K841" s="264">
        <v>1581</v>
      </c>
      <c r="L841" s="264">
        <v>1494</v>
      </c>
      <c r="M841" s="264">
        <v>87</v>
      </c>
      <c r="N841" s="294">
        <v>0.93</v>
      </c>
      <c r="O841" s="266">
        <v>3316</v>
      </c>
      <c r="P841" s="266">
        <v>3137</v>
      </c>
      <c r="Q841" s="266">
        <v>179</v>
      </c>
      <c r="R841" s="267">
        <v>0.946019300361882</v>
      </c>
      <c r="S841" s="267">
        <v>0.946019300361882</v>
      </c>
      <c r="T841" s="267">
        <v>0.965849186339675</v>
      </c>
      <c r="U841" s="267">
        <v>0.944971537001898</v>
      </c>
      <c r="V841" s="295">
        <v>-0.0198298859777928</v>
      </c>
      <c r="W841" s="271">
        <v>21175</v>
      </c>
      <c r="X841" s="271">
        <v>20338</v>
      </c>
      <c r="Y841" s="271">
        <v>20159</v>
      </c>
      <c r="Z841" s="271">
        <v>19392</v>
      </c>
      <c r="AA841" s="268">
        <v>0.96047225501771</v>
      </c>
      <c r="AB841" s="268">
        <v>0.961952477801478</v>
      </c>
      <c r="AC841" s="295">
        <v>-0.00148022278376869</v>
      </c>
    </row>
    <row r="842" spans="1:29">
      <c r="A842" s="297" t="s">
        <v>1160</v>
      </c>
      <c r="B842" s="298" t="s">
        <v>3347</v>
      </c>
      <c r="C842" s="293" t="s">
        <v>1483</v>
      </c>
      <c r="D842" s="298" t="s">
        <v>1484</v>
      </c>
      <c r="E842" s="263">
        <v>2487</v>
      </c>
      <c r="F842" s="266">
        <v>2248</v>
      </c>
      <c r="G842" s="266">
        <v>239</v>
      </c>
      <c r="H842" s="264">
        <v>3438</v>
      </c>
      <c r="I842" s="264">
        <v>3196</v>
      </c>
      <c r="J842" s="264">
        <v>242</v>
      </c>
      <c r="K842" s="264">
        <v>1136</v>
      </c>
      <c r="L842" s="264">
        <v>1011</v>
      </c>
      <c r="M842" s="264">
        <v>125</v>
      </c>
      <c r="N842" s="294">
        <v>0.93</v>
      </c>
      <c r="O842" s="266">
        <v>2487</v>
      </c>
      <c r="P842" s="266">
        <v>2248</v>
      </c>
      <c r="Q842" s="266">
        <v>239</v>
      </c>
      <c r="R842" s="267">
        <v>0.903900281463611</v>
      </c>
      <c r="S842" s="267">
        <v>0.903900281463611</v>
      </c>
      <c r="T842" s="267">
        <v>0.929610238510762</v>
      </c>
      <c r="U842" s="267">
        <v>0.889964788732394</v>
      </c>
      <c r="V842" s="295">
        <v>-0.0257099570471513</v>
      </c>
      <c r="W842" s="271">
        <v>15733</v>
      </c>
      <c r="X842" s="271">
        <v>14323</v>
      </c>
      <c r="Y842" s="271">
        <v>15064</v>
      </c>
      <c r="Z842" s="271">
        <v>13962</v>
      </c>
      <c r="AA842" s="268">
        <v>0.91037945719189</v>
      </c>
      <c r="AB842" s="268">
        <v>0.92684545937334</v>
      </c>
      <c r="AC842" s="295">
        <v>-0.0164660021814508</v>
      </c>
    </row>
    <row r="843" spans="1:29">
      <c r="A843" s="297" t="s">
        <v>1160</v>
      </c>
      <c r="B843" s="298" t="s">
        <v>3347</v>
      </c>
      <c r="C843" s="293" t="s">
        <v>1485</v>
      </c>
      <c r="D843" s="298" t="s">
        <v>1486</v>
      </c>
      <c r="E843" s="263">
        <v>1176</v>
      </c>
      <c r="F843" s="266">
        <v>1130</v>
      </c>
      <c r="G843" s="266">
        <v>46</v>
      </c>
      <c r="H843" s="264">
        <v>1458</v>
      </c>
      <c r="I843" s="264">
        <v>1413</v>
      </c>
      <c r="J843" s="264">
        <v>45</v>
      </c>
      <c r="K843" s="264">
        <v>502</v>
      </c>
      <c r="L843" s="264">
        <v>479</v>
      </c>
      <c r="M843" s="264">
        <v>23</v>
      </c>
      <c r="N843" s="294">
        <v>0.93</v>
      </c>
      <c r="O843" s="266">
        <v>1176</v>
      </c>
      <c r="P843" s="266">
        <v>1130</v>
      </c>
      <c r="Q843" s="266">
        <v>46</v>
      </c>
      <c r="R843" s="267">
        <v>0.960884353741497</v>
      </c>
      <c r="S843" s="267">
        <v>0.960884353741497</v>
      </c>
      <c r="T843" s="267">
        <v>0.969135802469136</v>
      </c>
      <c r="U843" s="267">
        <v>0.954183266932271</v>
      </c>
      <c r="V843" s="295">
        <v>-0.00825144872763917</v>
      </c>
      <c r="W843" s="271">
        <v>7251</v>
      </c>
      <c r="X843" s="271">
        <v>6998</v>
      </c>
      <c r="Y843" s="271">
        <v>6954</v>
      </c>
      <c r="Z843" s="271">
        <v>6714</v>
      </c>
      <c r="AA843" s="268">
        <v>0.965108260929527</v>
      </c>
      <c r="AB843" s="268">
        <v>0.96548748921484</v>
      </c>
      <c r="AC843" s="295">
        <v>-0.000379228285313449</v>
      </c>
    </row>
    <row r="844" spans="1:29">
      <c r="A844" s="297" t="s">
        <v>1160</v>
      </c>
      <c r="B844" s="298" t="s">
        <v>3347</v>
      </c>
      <c r="C844" s="293" t="s">
        <v>1487</v>
      </c>
      <c r="D844" s="298" t="s">
        <v>1488</v>
      </c>
      <c r="E844" s="263">
        <v>2223</v>
      </c>
      <c r="F844" s="266">
        <v>2092</v>
      </c>
      <c r="G844" s="266">
        <v>131</v>
      </c>
      <c r="H844" s="264">
        <v>2970</v>
      </c>
      <c r="I844" s="264">
        <v>2775</v>
      </c>
      <c r="J844" s="264">
        <v>195</v>
      </c>
      <c r="K844" s="264">
        <v>1028</v>
      </c>
      <c r="L844" s="264">
        <v>911</v>
      </c>
      <c r="M844" s="264">
        <v>117</v>
      </c>
      <c r="N844" s="294">
        <v>0.93</v>
      </c>
      <c r="O844" s="266">
        <v>2223</v>
      </c>
      <c r="P844" s="266">
        <v>2092</v>
      </c>
      <c r="Q844" s="266">
        <v>131</v>
      </c>
      <c r="R844" s="267">
        <v>0.941070625281152</v>
      </c>
      <c r="S844" s="267">
        <v>0.941070625281152</v>
      </c>
      <c r="T844" s="267">
        <v>0.934343434343434</v>
      </c>
      <c r="U844" s="267">
        <v>0.886186770428016</v>
      </c>
      <c r="V844" s="295">
        <v>0.00672719093771723</v>
      </c>
      <c r="W844" s="271">
        <v>14450</v>
      </c>
      <c r="X844" s="271">
        <v>13531</v>
      </c>
      <c r="Y844" s="271">
        <v>13703</v>
      </c>
      <c r="Z844" s="271">
        <v>12960</v>
      </c>
      <c r="AA844" s="268">
        <v>0.936401384083045</v>
      </c>
      <c r="AB844" s="268">
        <v>0.945778296723345</v>
      </c>
      <c r="AC844" s="295">
        <v>-0.00937691264030027</v>
      </c>
    </row>
    <row r="845" spans="1:29">
      <c r="A845" s="297" t="s">
        <v>1160</v>
      </c>
      <c r="B845" s="298" t="s">
        <v>3347</v>
      </c>
      <c r="C845" s="293" t="s">
        <v>1489</v>
      </c>
      <c r="D845" s="298" t="s">
        <v>1490</v>
      </c>
      <c r="E845" s="263">
        <v>1299</v>
      </c>
      <c r="F845" s="266">
        <v>1268</v>
      </c>
      <c r="G845" s="266">
        <v>31</v>
      </c>
      <c r="H845" s="264">
        <v>1769</v>
      </c>
      <c r="I845" s="264">
        <v>1731</v>
      </c>
      <c r="J845" s="264">
        <v>38</v>
      </c>
      <c r="K845" s="264">
        <v>572</v>
      </c>
      <c r="L845" s="264">
        <v>554</v>
      </c>
      <c r="M845" s="264">
        <v>18</v>
      </c>
      <c r="N845" s="294">
        <v>0.93</v>
      </c>
      <c r="O845" s="266">
        <v>1299</v>
      </c>
      <c r="P845" s="266">
        <v>1268</v>
      </c>
      <c r="Q845" s="266">
        <v>31</v>
      </c>
      <c r="R845" s="267">
        <v>0.976135488837567</v>
      </c>
      <c r="S845" s="267">
        <v>0.976135488837567</v>
      </c>
      <c r="T845" s="267">
        <v>0.978518937252685</v>
      </c>
      <c r="U845" s="267">
        <v>0.968531468531469</v>
      </c>
      <c r="V845" s="295">
        <v>-0.00238344841511773</v>
      </c>
      <c r="W845" s="271">
        <v>8149</v>
      </c>
      <c r="X845" s="271">
        <v>7975</v>
      </c>
      <c r="Y845" s="271">
        <v>8141</v>
      </c>
      <c r="Z845" s="271">
        <v>7976</v>
      </c>
      <c r="AA845" s="268">
        <v>0.97864768683274</v>
      </c>
      <c r="AB845" s="268">
        <v>0.979732219629038</v>
      </c>
      <c r="AC845" s="295">
        <v>-0.00108453279629805</v>
      </c>
    </row>
    <row r="846" spans="1:29">
      <c r="A846" s="297" t="s">
        <v>1160</v>
      </c>
      <c r="B846" s="298" t="s">
        <v>3348</v>
      </c>
      <c r="C846" s="293" t="s">
        <v>1491</v>
      </c>
      <c r="D846" s="298" t="s">
        <v>1492</v>
      </c>
      <c r="E846" s="263">
        <v>5596</v>
      </c>
      <c r="F846" s="266">
        <v>5293</v>
      </c>
      <c r="G846" s="266">
        <v>303</v>
      </c>
      <c r="H846" s="264">
        <v>7519</v>
      </c>
      <c r="I846" s="264">
        <v>7243</v>
      </c>
      <c r="J846" s="264">
        <v>276</v>
      </c>
      <c r="K846" s="264">
        <v>3282</v>
      </c>
      <c r="L846" s="264">
        <v>3097</v>
      </c>
      <c r="M846" s="264">
        <v>185</v>
      </c>
      <c r="N846" s="294">
        <v>0.93</v>
      </c>
      <c r="O846" s="266">
        <v>5596</v>
      </c>
      <c r="P846" s="266">
        <v>5293</v>
      </c>
      <c r="Q846" s="266">
        <v>303</v>
      </c>
      <c r="R846" s="267">
        <v>0.945854181558256</v>
      </c>
      <c r="S846" s="267">
        <v>0.945854181558256</v>
      </c>
      <c r="T846" s="267">
        <v>0.963292991089241</v>
      </c>
      <c r="U846" s="267">
        <v>0.943631931748934</v>
      </c>
      <c r="V846" s="295">
        <v>-0.0174388095309848</v>
      </c>
      <c r="W846" s="271">
        <v>35181</v>
      </c>
      <c r="X846" s="271">
        <v>33936</v>
      </c>
      <c r="Y846" s="271">
        <v>33412</v>
      </c>
      <c r="Z846" s="271">
        <v>32679</v>
      </c>
      <c r="AA846" s="268">
        <v>0.964611580114266</v>
      </c>
      <c r="AB846" s="268">
        <v>0.978061774212858</v>
      </c>
      <c r="AC846" s="295">
        <v>-0.0134501940985915</v>
      </c>
    </row>
    <row r="847" spans="1:29">
      <c r="A847" s="297" t="s">
        <v>1160</v>
      </c>
      <c r="B847" s="298" t="s">
        <v>3348</v>
      </c>
      <c r="C847" s="293" t="s">
        <v>1493</v>
      </c>
      <c r="D847" s="298" t="s">
        <v>1494</v>
      </c>
      <c r="E847" s="263">
        <v>2418</v>
      </c>
      <c r="F847" s="266">
        <v>2290</v>
      </c>
      <c r="G847" s="266">
        <v>128</v>
      </c>
      <c r="H847" s="264">
        <v>3268</v>
      </c>
      <c r="I847" s="264">
        <v>3114</v>
      </c>
      <c r="J847" s="264">
        <v>154</v>
      </c>
      <c r="K847" s="264">
        <v>1403</v>
      </c>
      <c r="L847" s="264">
        <v>1324</v>
      </c>
      <c r="M847" s="264">
        <v>79</v>
      </c>
      <c r="N847" s="294">
        <v>0.93</v>
      </c>
      <c r="O847" s="266">
        <v>2418</v>
      </c>
      <c r="P847" s="266">
        <v>2290</v>
      </c>
      <c r="Q847" s="266">
        <v>128</v>
      </c>
      <c r="R847" s="267">
        <v>0.947063688999173</v>
      </c>
      <c r="S847" s="267">
        <v>0.947063688999173</v>
      </c>
      <c r="T847" s="267">
        <v>0.952876376988984</v>
      </c>
      <c r="U847" s="267">
        <v>0.943692088382038</v>
      </c>
      <c r="V847" s="295">
        <v>-0.00581268798981127</v>
      </c>
      <c r="W847" s="271">
        <v>15322</v>
      </c>
      <c r="X847" s="271">
        <v>14640</v>
      </c>
      <c r="Y847" s="271">
        <v>14461</v>
      </c>
      <c r="Z847" s="271">
        <v>14079</v>
      </c>
      <c r="AA847" s="268">
        <v>0.955488839577079</v>
      </c>
      <c r="AB847" s="268">
        <v>0.973584122813083</v>
      </c>
      <c r="AC847" s="295">
        <v>-0.0180952832360047</v>
      </c>
    </row>
    <row r="848" spans="1:29">
      <c r="A848" s="297" t="s">
        <v>1160</v>
      </c>
      <c r="B848" s="298" t="s">
        <v>3348</v>
      </c>
      <c r="C848" s="293" t="s">
        <v>1495</v>
      </c>
      <c r="D848" s="298" t="s">
        <v>1496</v>
      </c>
      <c r="E848" s="263">
        <v>2407</v>
      </c>
      <c r="F848" s="266">
        <v>2275</v>
      </c>
      <c r="G848" s="266">
        <v>132</v>
      </c>
      <c r="H848" s="264">
        <v>3359</v>
      </c>
      <c r="I848" s="264">
        <v>3209</v>
      </c>
      <c r="J848" s="264">
        <v>150</v>
      </c>
      <c r="K848" s="264">
        <v>1464</v>
      </c>
      <c r="L848" s="264">
        <v>1388</v>
      </c>
      <c r="M848" s="264">
        <v>76</v>
      </c>
      <c r="N848" s="294">
        <v>0.93</v>
      </c>
      <c r="O848" s="266">
        <v>2407</v>
      </c>
      <c r="P848" s="266">
        <v>2275</v>
      </c>
      <c r="Q848" s="266">
        <v>132</v>
      </c>
      <c r="R848" s="267">
        <v>0.945159950145409</v>
      </c>
      <c r="S848" s="267">
        <v>0.945159950145409</v>
      </c>
      <c r="T848" s="267">
        <v>0.955343852337005</v>
      </c>
      <c r="U848" s="267">
        <v>0.948087431693989</v>
      </c>
      <c r="V848" s="295">
        <v>-0.0101839021915958</v>
      </c>
      <c r="W848" s="271">
        <v>15650</v>
      </c>
      <c r="X848" s="271">
        <v>15034</v>
      </c>
      <c r="Y848" s="271">
        <v>14488</v>
      </c>
      <c r="Z848" s="271">
        <v>14124</v>
      </c>
      <c r="AA848" s="268">
        <v>0.960638977635783</v>
      </c>
      <c r="AB848" s="268">
        <v>0.974875759249034</v>
      </c>
      <c r="AC848" s="295">
        <v>-0.0142367816132509</v>
      </c>
    </row>
    <row r="849" spans="1:29">
      <c r="A849" s="297" t="s">
        <v>1160</v>
      </c>
      <c r="B849" s="298" t="s">
        <v>3348</v>
      </c>
      <c r="C849" s="293" t="s">
        <v>1497</v>
      </c>
      <c r="D849" s="298" t="s">
        <v>1498</v>
      </c>
      <c r="E849" s="263">
        <v>4983</v>
      </c>
      <c r="F849" s="266">
        <v>4835</v>
      </c>
      <c r="G849" s="266">
        <v>148</v>
      </c>
      <c r="H849" s="264">
        <v>7042</v>
      </c>
      <c r="I849" s="264">
        <v>6804</v>
      </c>
      <c r="J849" s="264">
        <v>238</v>
      </c>
      <c r="K849" s="264">
        <v>3341</v>
      </c>
      <c r="L849" s="264">
        <v>3229</v>
      </c>
      <c r="M849" s="264">
        <v>112</v>
      </c>
      <c r="N849" s="294">
        <v>0.93</v>
      </c>
      <c r="O849" s="266">
        <v>4983</v>
      </c>
      <c r="P849" s="266">
        <v>4835</v>
      </c>
      <c r="Q849" s="266">
        <v>148</v>
      </c>
      <c r="R849" s="267">
        <v>0.970299016656633</v>
      </c>
      <c r="S849" s="267">
        <v>0.970299016656633</v>
      </c>
      <c r="T849" s="267">
        <v>0.966202783300199</v>
      </c>
      <c r="U849" s="267">
        <v>0.966477102663873</v>
      </c>
      <c r="V849" s="295">
        <v>0.00409623335643372</v>
      </c>
      <c r="W849" s="271">
        <v>33532</v>
      </c>
      <c r="X849" s="271">
        <v>32645</v>
      </c>
      <c r="Y849" s="271">
        <v>33143</v>
      </c>
      <c r="Z849" s="271">
        <v>32535</v>
      </c>
      <c r="AA849" s="268">
        <v>0.973547655970416</v>
      </c>
      <c r="AB849" s="268">
        <v>0.981655251485985</v>
      </c>
      <c r="AC849" s="295">
        <v>-0.00810759551556861</v>
      </c>
    </row>
    <row r="850" spans="1:29">
      <c r="A850" s="297" t="s">
        <v>1160</v>
      </c>
      <c r="B850" s="298" t="s">
        <v>3348</v>
      </c>
      <c r="C850" s="293" t="s">
        <v>1499</v>
      </c>
      <c r="D850" s="298" t="s">
        <v>1500</v>
      </c>
      <c r="E850" s="263">
        <v>3916</v>
      </c>
      <c r="F850" s="266">
        <v>3718</v>
      </c>
      <c r="G850" s="266">
        <v>198</v>
      </c>
      <c r="H850" s="264">
        <v>5079</v>
      </c>
      <c r="I850" s="264">
        <v>4758</v>
      </c>
      <c r="J850" s="264">
        <v>321</v>
      </c>
      <c r="K850" s="264">
        <v>2287</v>
      </c>
      <c r="L850" s="264">
        <v>2131</v>
      </c>
      <c r="M850" s="264">
        <v>156</v>
      </c>
      <c r="N850" s="294">
        <v>0.93</v>
      </c>
      <c r="O850" s="266">
        <v>3916</v>
      </c>
      <c r="P850" s="266">
        <v>3718</v>
      </c>
      <c r="Q850" s="266">
        <v>198</v>
      </c>
      <c r="R850" s="267">
        <v>0.949438202247191</v>
      </c>
      <c r="S850" s="267">
        <v>0.949438202247191</v>
      </c>
      <c r="T850" s="267">
        <v>0.93679858239811</v>
      </c>
      <c r="U850" s="267">
        <v>0.931788369042414</v>
      </c>
      <c r="V850" s="295">
        <v>0.0126396198490811</v>
      </c>
      <c r="W850" s="271">
        <v>24476</v>
      </c>
      <c r="X850" s="271">
        <v>23308</v>
      </c>
      <c r="Y850" s="271">
        <v>22948</v>
      </c>
      <c r="Z850" s="271">
        <v>22034</v>
      </c>
      <c r="AA850" s="268">
        <v>0.952279784278477</v>
      </c>
      <c r="AB850" s="268">
        <v>0.960170820986578</v>
      </c>
      <c r="AC850" s="295">
        <v>-0.00789103670810143</v>
      </c>
    </row>
    <row r="851" spans="1:29">
      <c r="A851" s="297" t="s">
        <v>1160</v>
      </c>
      <c r="B851" s="298" t="s">
        <v>3348</v>
      </c>
      <c r="C851" s="293" t="s">
        <v>1501</v>
      </c>
      <c r="D851" s="298" t="s">
        <v>1502</v>
      </c>
      <c r="E851" s="263">
        <v>3528</v>
      </c>
      <c r="F851" s="266">
        <v>3268</v>
      </c>
      <c r="G851" s="266">
        <v>260</v>
      </c>
      <c r="H851" s="264">
        <v>5407</v>
      </c>
      <c r="I851" s="264">
        <v>5096</v>
      </c>
      <c r="J851" s="264">
        <v>311</v>
      </c>
      <c r="K851" s="264">
        <v>2669</v>
      </c>
      <c r="L851" s="264">
        <v>2499</v>
      </c>
      <c r="M851" s="264">
        <v>170</v>
      </c>
      <c r="N851" s="294">
        <v>0.93</v>
      </c>
      <c r="O851" s="266">
        <v>3528</v>
      </c>
      <c r="P851" s="266">
        <v>3268</v>
      </c>
      <c r="Q851" s="266">
        <v>260</v>
      </c>
      <c r="R851" s="267">
        <v>0.926303854875283</v>
      </c>
      <c r="S851" s="267">
        <v>0.926303854875283</v>
      </c>
      <c r="T851" s="267">
        <v>0.942481967819493</v>
      </c>
      <c r="U851" s="267">
        <v>0.936305732484076</v>
      </c>
      <c r="V851" s="295">
        <v>-0.0161781129442098</v>
      </c>
      <c r="W851" s="271">
        <v>25655</v>
      </c>
      <c r="X851" s="271">
        <v>24199</v>
      </c>
      <c r="Y851" s="271">
        <v>24022</v>
      </c>
      <c r="Z851" s="271">
        <v>23093</v>
      </c>
      <c r="AA851" s="268">
        <v>0.94324693042292</v>
      </c>
      <c r="AB851" s="268">
        <v>0.961327116809591</v>
      </c>
      <c r="AC851" s="295">
        <v>-0.0180801863866716</v>
      </c>
    </row>
    <row r="852" spans="1:29">
      <c r="A852" s="297" t="s">
        <v>1160</v>
      </c>
      <c r="B852" s="298" t="s">
        <v>3348</v>
      </c>
      <c r="C852" s="293" t="s">
        <v>1503</v>
      </c>
      <c r="D852" s="298" t="s">
        <v>1504</v>
      </c>
      <c r="E852" s="263">
        <v>2543</v>
      </c>
      <c r="F852" s="266">
        <v>2432</v>
      </c>
      <c r="G852" s="266">
        <v>111</v>
      </c>
      <c r="H852" s="264">
        <v>3353</v>
      </c>
      <c r="I852" s="264">
        <v>3210</v>
      </c>
      <c r="J852" s="264">
        <v>143</v>
      </c>
      <c r="K852" s="264">
        <v>1534</v>
      </c>
      <c r="L852" s="264">
        <v>1459</v>
      </c>
      <c r="M852" s="264">
        <v>75</v>
      </c>
      <c r="N852" s="294">
        <v>0.93</v>
      </c>
      <c r="O852" s="266">
        <v>2543</v>
      </c>
      <c r="P852" s="266">
        <v>2432</v>
      </c>
      <c r="Q852" s="266">
        <v>111</v>
      </c>
      <c r="R852" s="267">
        <v>0.956350766810853</v>
      </c>
      <c r="S852" s="267">
        <v>0.956350766810853</v>
      </c>
      <c r="T852" s="267">
        <v>0.957351625410081</v>
      </c>
      <c r="U852" s="267">
        <v>0.951108213820078</v>
      </c>
      <c r="V852" s="295">
        <v>-0.00100085859922727</v>
      </c>
      <c r="W852" s="271">
        <v>16592</v>
      </c>
      <c r="X852" s="271">
        <v>15975</v>
      </c>
      <c r="Y852" s="271">
        <v>15759</v>
      </c>
      <c r="Z852" s="271">
        <v>15341</v>
      </c>
      <c r="AA852" s="268">
        <v>0.962813404050145</v>
      </c>
      <c r="AB852" s="268">
        <v>0.973475474332128</v>
      </c>
      <c r="AC852" s="295">
        <v>-0.0106620702819831</v>
      </c>
    </row>
    <row r="853" spans="1:29">
      <c r="A853" s="297" t="s">
        <v>1160</v>
      </c>
      <c r="B853" s="298" t="s">
        <v>3348</v>
      </c>
      <c r="C853" s="293" t="s">
        <v>1505</v>
      </c>
      <c r="D853" s="298" t="s">
        <v>1506</v>
      </c>
      <c r="E853" s="263">
        <v>1343</v>
      </c>
      <c r="F853" s="266">
        <v>1240</v>
      </c>
      <c r="G853" s="266">
        <v>103</v>
      </c>
      <c r="H853" s="264">
        <v>1743</v>
      </c>
      <c r="I853" s="264">
        <v>1642</v>
      </c>
      <c r="J853" s="264">
        <v>101</v>
      </c>
      <c r="K853" s="264">
        <v>847</v>
      </c>
      <c r="L853" s="264">
        <v>789</v>
      </c>
      <c r="M853" s="264">
        <v>58</v>
      </c>
      <c r="N853" s="294">
        <v>0.93</v>
      </c>
      <c r="O853" s="266">
        <v>1343</v>
      </c>
      <c r="P853" s="266">
        <v>1240</v>
      </c>
      <c r="Q853" s="266">
        <v>103</v>
      </c>
      <c r="R853" s="267">
        <v>0.923306031273269</v>
      </c>
      <c r="S853" s="267">
        <v>0.923306031273269</v>
      </c>
      <c r="T853" s="267">
        <v>0.942053930005737</v>
      </c>
      <c r="U853" s="267">
        <v>0.931523022432113</v>
      </c>
      <c r="V853" s="295">
        <v>-0.0187478987324684</v>
      </c>
      <c r="W853" s="271">
        <v>8619</v>
      </c>
      <c r="X853" s="271">
        <v>8109</v>
      </c>
      <c r="Y853" s="271">
        <v>8212</v>
      </c>
      <c r="Z853" s="271">
        <v>7857</v>
      </c>
      <c r="AA853" s="268">
        <v>0.940828402366864</v>
      </c>
      <c r="AB853" s="268">
        <v>0.956770579639552</v>
      </c>
      <c r="AC853" s="295">
        <v>-0.015942177272688</v>
      </c>
    </row>
    <row r="854" spans="1:29">
      <c r="A854" s="297" t="s">
        <v>1160</v>
      </c>
      <c r="B854" s="298" t="s">
        <v>3348</v>
      </c>
      <c r="C854" s="293" t="s">
        <v>1507</v>
      </c>
      <c r="D854" s="298" t="s">
        <v>1508</v>
      </c>
      <c r="E854" s="263">
        <v>4483</v>
      </c>
      <c r="F854" s="266">
        <v>4312</v>
      </c>
      <c r="G854" s="266">
        <v>171</v>
      </c>
      <c r="H854" s="264">
        <v>6136</v>
      </c>
      <c r="I854" s="264">
        <v>5943</v>
      </c>
      <c r="J854" s="264">
        <v>193</v>
      </c>
      <c r="K854" s="264">
        <v>2747</v>
      </c>
      <c r="L854" s="264">
        <v>2648</v>
      </c>
      <c r="M854" s="264">
        <v>99</v>
      </c>
      <c r="N854" s="294">
        <v>0.93</v>
      </c>
      <c r="O854" s="266">
        <v>4483</v>
      </c>
      <c r="P854" s="266">
        <v>4312</v>
      </c>
      <c r="Q854" s="266">
        <v>171</v>
      </c>
      <c r="R854" s="267">
        <v>0.961855900066919</v>
      </c>
      <c r="S854" s="267">
        <v>0.961855900066919</v>
      </c>
      <c r="T854" s="267">
        <v>0.96854628422425</v>
      </c>
      <c r="U854" s="267">
        <v>0.963960684382963</v>
      </c>
      <c r="V854" s="295">
        <v>-0.00669038415733092</v>
      </c>
      <c r="W854" s="271">
        <v>30121</v>
      </c>
      <c r="X854" s="271">
        <v>29065</v>
      </c>
      <c r="Y854" s="271">
        <v>29230</v>
      </c>
      <c r="Z854" s="271">
        <v>28515</v>
      </c>
      <c r="AA854" s="268">
        <v>0.964941403007868</v>
      </c>
      <c r="AB854" s="268">
        <v>0.97553882996921</v>
      </c>
      <c r="AC854" s="295">
        <v>-0.0105974269613415</v>
      </c>
    </row>
    <row r="855" spans="1:29">
      <c r="A855" s="297" t="s">
        <v>1160</v>
      </c>
      <c r="B855" s="298" t="s">
        <v>3348</v>
      </c>
      <c r="C855" s="293" t="s">
        <v>1509</v>
      </c>
      <c r="D855" s="298" t="s">
        <v>1510</v>
      </c>
      <c r="E855" s="263">
        <v>5563</v>
      </c>
      <c r="F855" s="266">
        <v>5220</v>
      </c>
      <c r="G855" s="266">
        <v>343</v>
      </c>
      <c r="H855" s="264">
        <v>7589</v>
      </c>
      <c r="I855" s="264">
        <v>7231</v>
      </c>
      <c r="J855" s="264">
        <v>358</v>
      </c>
      <c r="K855" s="264">
        <v>3275</v>
      </c>
      <c r="L855" s="264">
        <v>3042</v>
      </c>
      <c r="M855" s="264">
        <v>233</v>
      </c>
      <c r="N855" s="294">
        <v>0.93</v>
      </c>
      <c r="O855" s="266">
        <v>5563</v>
      </c>
      <c r="P855" s="266">
        <v>5220</v>
      </c>
      <c r="Q855" s="266">
        <v>343</v>
      </c>
      <c r="R855" s="267">
        <v>0.93834262088801</v>
      </c>
      <c r="S855" s="267">
        <v>0.93834262088801</v>
      </c>
      <c r="T855" s="267">
        <v>0.952826459349058</v>
      </c>
      <c r="U855" s="267">
        <v>0.928854961832061</v>
      </c>
      <c r="V855" s="295">
        <v>-0.0144838384610478</v>
      </c>
      <c r="W855" s="271">
        <v>36538</v>
      </c>
      <c r="X855" s="271">
        <v>34651</v>
      </c>
      <c r="Y855" s="271">
        <v>34746</v>
      </c>
      <c r="Z855" s="271">
        <v>33150</v>
      </c>
      <c r="AA855" s="268">
        <v>0.948355137117522</v>
      </c>
      <c r="AB855" s="268">
        <v>0.95406665515455</v>
      </c>
      <c r="AC855" s="295">
        <v>-0.00571151803702863</v>
      </c>
    </row>
    <row r="856" spans="1:29">
      <c r="A856" s="297" t="s">
        <v>1160</v>
      </c>
      <c r="B856" s="298" t="s">
        <v>3345</v>
      </c>
      <c r="C856" s="293" t="s">
        <v>1511</v>
      </c>
      <c r="D856" s="298" t="s">
        <v>1512</v>
      </c>
      <c r="E856" s="263">
        <v>2992</v>
      </c>
      <c r="F856" s="266">
        <v>2902</v>
      </c>
      <c r="G856" s="266">
        <v>90</v>
      </c>
      <c r="H856" s="264">
        <v>4171</v>
      </c>
      <c r="I856" s="264">
        <v>4025</v>
      </c>
      <c r="J856" s="264">
        <v>146</v>
      </c>
      <c r="K856" s="264">
        <v>1858</v>
      </c>
      <c r="L856" s="264">
        <v>1799</v>
      </c>
      <c r="M856" s="264">
        <v>59</v>
      </c>
      <c r="N856" s="294">
        <v>0.93</v>
      </c>
      <c r="O856" s="266">
        <v>2992</v>
      </c>
      <c r="P856" s="266">
        <v>2902</v>
      </c>
      <c r="Q856" s="266">
        <v>90</v>
      </c>
      <c r="R856" s="267">
        <v>0.969919786096257</v>
      </c>
      <c r="S856" s="267">
        <v>0.969919786096257</v>
      </c>
      <c r="T856" s="267">
        <v>0.96499640374011</v>
      </c>
      <c r="U856" s="267">
        <v>0.968245425188375</v>
      </c>
      <c r="V856" s="295">
        <v>0.00492338235614642</v>
      </c>
      <c r="W856" s="271">
        <v>22007</v>
      </c>
      <c r="X856" s="271">
        <v>21489</v>
      </c>
      <c r="Y856" s="271">
        <v>20337</v>
      </c>
      <c r="Z856" s="271">
        <v>19835</v>
      </c>
      <c r="AA856" s="268">
        <v>0.976462034807107</v>
      </c>
      <c r="AB856" s="268">
        <v>0.97531592663618</v>
      </c>
      <c r="AC856" s="295">
        <v>0.00114610817092642</v>
      </c>
    </row>
    <row r="857" spans="1:29">
      <c r="A857" s="297" t="s">
        <v>1160</v>
      </c>
      <c r="B857" s="298" t="s">
        <v>3345</v>
      </c>
      <c r="C857" s="293" t="s">
        <v>1513</v>
      </c>
      <c r="D857" s="298" t="s">
        <v>1514</v>
      </c>
      <c r="E857" s="263">
        <v>2321</v>
      </c>
      <c r="F857" s="266">
        <v>2228</v>
      </c>
      <c r="G857" s="266">
        <v>93</v>
      </c>
      <c r="H857" s="264">
        <v>2931</v>
      </c>
      <c r="I857" s="264">
        <v>2840</v>
      </c>
      <c r="J857" s="264">
        <v>91</v>
      </c>
      <c r="K857" s="264">
        <v>1171</v>
      </c>
      <c r="L857" s="264">
        <v>1135</v>
      </c>
      <c r="M857" s="264">
        <v>36</v>
      </c>
      <c r="N857" s="294">
        <v>0.93</v>
      </c>
      <c r="O857" s="266">
        <v>2321</v>
      </c>
      <c r="P857" s="266">
        <v>2228</v>
      </c>
      <c r="Q857" s="266">
        <v>93</v>
      </c>
      <c r="R857" s="267">
        <v>0.959931064196467</v>
      </c>
      <c r="S857" s="267">
        <v>0.959931064196467</v>
      </c>
      <c r="T857" s="267">
        <v>0.968952575912658</v>
      </c>
      <c r="U857" s="267">
        <v>0.969257045260461</v>
      </c>
      <c r="V857" s="295">
        <v>-0.00902151171619081</v>
      </c>
      <c r="W857" s="271">
        <v>14739</v>
      </c>
      <c r="X857" s="271">
        <v>14306</v>
      </c>
      <c r="Y857" s="271">
        <v>14319</v>
      </c>
      <c r="Z857" s="271">
        <v>14026</v>
      </c>
      <c r="AA857" s="268">
        <v>0.970622158898161</v>
      </c>
      <c r="AB857" s="268">
        <v>0.979537677212096</v>
      </c>
      <c r="AC857" s="295">
        <v>-0.00891551831393445</v>
      </c>
    </row>
    <row r="858" spans="1:29">
      <c r="A858" s="297" t="s">
        <v>1160</v>
      </c>
      <c r="B858" s="298" t="s">
        <v>3345</v>
      </c>
      <c r="C858" s="293" t="s">
        <v>1515</v>
      </c>
      <c r="D858" s="298" t="s">
        <v>1516</v>
      </c>
      <c r="E858" s="263">
        <v>3860</v>
      </c>
      <c r="F858" s="266">
        <v>3684</v>
      </c>
      <c r="G858" s="266">
        <v>176</v>
      </c>
      <c r="H858" s="264">
        <v>5008</v>
      </c>
      <c r="I858" s="264">
        <v>4776</v>
      </c>
      <c r="J858" s="264">
        <v>232</v>
      </c>
      <c r="K858" s="264">
        <v>2056</v>
      </c>
      <c r="L858" s="264">
        <v>1920</v>
      </c>
      <c r="M858" s="264">
        <v>136</v>
      </c>
      <c r="N858" s="294">
        <v>0.93</v>
      </c>
      <c r="O858" s="266">
        <v>3860</v>
      </c>
      <c r="P858" s="266">
        <v>3684</v>
      </c>
      <c r="Q858" s="266">
        <v>176</v>
      </c>
      <c r="R858" s="267">
        <v>0.95440414507772</v>
      </c>
      <c r="S858" s="267">
        <v>0.95440414507772</v>
      </c>
      <c r="T858" s="267">
        <v>0.953674121405751</v>
      </c>
      <c r="U858" s="267">
        <v>0.933852140077821</v>
      </c>
      <c r="V858" s="295">
        <v>0.000730023671969393</v>
      </c>
      <c r="W858" s="271">
        <v>25364</v>
      </c>
      <c r="X858" s="271">
        <v>24354</v>
      </c>
      <c r="Y858" s="271">
        <v>24908</v>
      </c>
      <c r="Z858" s="271">
        <v>24191</v>
      </c>
      <c r="AA858" s="268">
        <v>0.960179782368712</v>
      </c>
      <c r="AB858" s="268">
        <v>0.971214067769391</v>
      </c>
      <c r="AC858" s="295">
        <v>-0.0110342854006797</v>
      </c>
    </row>
    <row r="859" spans="1:29">
      <c r="A859" s="297" t="s">
        <v>1160</v>
      </c>
      <c r="B859" s="298" t="s">
        <v>3345</v>
      </c>
      <c r="C859" s="293" t="s">
        <v>1517</v>
      </c>
      <c r="D859" s="298" t="s">
        <v>1518</v>
      </c>
      <c r="E859" s="263">
        <v>3435</v>
      </c>
      <c r="F859" s="266">
        <v>3348</v>
      </c>
      <c r="G859" s="266">
        <v>87</v>
      </c>
      <c r="H859" s="264">
        <v>4807</v>
      </c>
      <c r="I859" s="264">
        <v>4655</v>
      </c>
      <c r="J859" s="264">
        <v>152</v>
      </c>
      <c r="K859" s="264">
        <v>1983</v>
      </c>
      <c r="L859" s="264">
        <v>1922</v>
      </c>
      <c r="M859" s="264">
        <v>61</v>
      </c>
      <c r="N859" s="294">
        <v>0.93</v>
      </c>
      <c r="O859" s="266">
        <v>3435</v>
      </c>
      <c r="P859" s="266">
        <v>3348</v>
      </c>
      <c r="Q859" s="266">
        <v>87</v>
      </c>
      <c r="R859" s="267">
        <v>0.974672489082969</v>
      </c>
      <c r="S859" s="267">
        <v>0.974672489082969</v>
      </c>
      <c r="T859" s="267">
        <v>0.968379446640316</v>
      </c>
      <c r="U859" s="267">
        <v>0.969238527483611</v>
      </c>
      <c r="V859" s="295">
        <v>0.00629304244265327</v>
      </c>
      <c r="W859" s="271">
        <v>23824</v>
      </c>
      <c r="X859" s="271">
        <v>23301</v>
      </c>
      <c r="Y859" s="271">
        <v>23497</v>
      </c>
      <c r="Z859" s="271">
        <v>23065</v>
      </c>
      <c r="AA859" s="268">
        <v>0.978047347212895</v>
      </c>
      <c r="AB859" s="268">
        <v>0.981614674213729</v>
      </c>
      <c r="AC859" s="295">
        <v>-0.00356732700083484</v>
      </c>
    </row>
    <row r="860" spans="1:29">
      <c r="A860" s="297" t="s">
        <v>1160</v>
      </c>
      <c r="B860" s="298" t="s">
        <v>3345</v>
      </c>
      <c r="C860" s="293" t="s">
        <v>1519</v>
      </c>
      <c r="D860" s="298" t="s">
        <v>1520</v>
      </c>
      <c r="E860" s="263">
        <v>3707</v>
      </c>
      <c r="F860" s="266">
        <v>3627</v>
      </c>
      <c r="G860" s="266">
        <v>80</v>
      </c>
      <c r="H860" s="264">
        <v>4634</v>
      </c>
      <c r="I860" s="264">
        <v>4542</v>
      </c>
      <c r="J860" s="264">
        <v>92</v>
      </c>
      <c r="K860" s="264">
        <v>1931</v>
      </c>
      <c r="L860" s="264">
        <v>1871</v>
      </c>
      <c r="M860" s="264">
        <v>60</v>
      </c>
      <c r="N860" s="294">
        <v>0.93</v>
      </c>
      <c r="O860" s="266">
        <v>3707</v>
      </c>
      <c r="P860" s="266">
        <v>3627</v>
      </c>
      <c r="Q860" s="266">
        <v>80</v>
      </c>
      <c r="R860" s="267">
        <v>0.978419206905854</v>
      </c>
      <c r="S860" s="267">
        <v>0.978419206905854</v>
      </c>
      <c r="T860" s="267">
        <v>0.980146741476047</v>
      </c>
      <c r="U860" s="267">
        <v>0.968928016571724</v>
      </c>
      <c r="V860" s="295">
        <v>-0.00172753457019281</v>
      </c>
      <c r="W860" s="271">
        <v>23934</v>
      </c>
      <c r="X860" s="271">
        <v>23355</v>
      </c>
      <c r="Y860" s="271">
        <v>23757</v>
      </c>
      <c r="Z860" s="271">
        <v>23369</v>
      </c>
      <c r="AA860" s="268">
        <v>0.975808473301579</v>
      </c>
      <c r="AB860" s="268">
        <v>0.983667971545229</v>
      </c>
      <c r="AC860" s="295">
        <v>-0.0078594982436494</v>
      </c>
    </row>
    <row r="861" spans="1:29">
      <c r="A861" s="297" t="s">
        <v>1160</v>
      </c>
      <c r="B861" s="298" t="s">
        <v>3345</v>
      </c>
      <c r="C861" s="293" t="s">
        <v>1521</v>
      </c>
      <c r="D861" s="298" t="s">
        <v>1522</v>
      </c>
      <c r="E861" s="263">
        <v>4068</v>
      </c>
      <c r="F861" s="266">
        <v>3898</v>
      </c>
      <c r="G861" s="266">
        <v>170</v>
      </c>
      <c r="H861" s="264">
        <v>5341</v>
      </c>
      <c r="I861" s="264">
        <v>5096</v>
      </c>
      <c r="J861" s="264">
        <v>245</v>
      </c>
      <c r="K861" s="264">
        <v>2123</v>
      </c>
      <c r="L861" s="264">
        <v>2017</v>
      </c>
      <c r="M861" s="264">
        <v>106</v>
      </c>
      <c r="N861" s="294">
        <v>0.93</v>
      </c>
      <c r="O861" s="266">
        <v>4068</v>
      </c>
      <c r="P861" s="266">
        <v>3898</v>
      </c>
      <c r="Q861" s="266">
        <v>170</v>
      </c>
      <c r="R861" s="267">
        <v>0.958210422812193</v>
      </c>
      <c r="S861" s="267">
        <v>0.958210422812193</v>
      </c>
      <c r="T861" s="267">
        <v>0.954128440366973</v>
      </c>
      <c r="U861" s="267">
        <v>0.950070654733867</v>
      </c>
      <c r="V861" s="295">
        <v>0.00408198244522018</v>
      </c>
      <c r="W861" s="271">
        <v>26540</v>
      </c>
      <c r="X861" s="271">
        <v>25535</v>
      </c>
      <c r="Y861" s="271">
        <v>26387</v>
      </c>
      <c r="Z861" s="271">
        <v>25575</v>
      </c>
      <c r="AA861" s="268">
        <v>0.962132629992464</v>
      </c>
      <c r="AB861" s="268">
        <v>0.969227271004661</v>
      </c>
      <c r="AC861" s="295">
        <v>-0.00709464101219726</v>
      </c>
    </row>
    <row r="862" spans="1:29">
      <c r="A862" s="297" t="s">
        <v>1160</v>
      </c>
      <c r="B862" s="298" t="s">
        <v>3345</v>
      </c>
      <c r="C862" s="293" t="s">
        <v>1523</v>
      </c>
      <c r="D862" s="298" t="s">
        <v>1524</v>
      </c>
      <c r="E862" s="263">
        <v>3713</v>
      </c>
      <c r="F862" s="266">
        <v>3520</v>
      </c>
      <c r="G862" s="266">
        <v>193</v>
      </c>
      <c r="H862" s="264">
        <v>4864</v>
      </c>
      <c r="I862" s="264">
        <v>4636</v>
      </c>
      <c r="J862" s="264">
        <v>228</v>
      </c>
      <c r="K862" s="264">
        <v>1959</v>
      </c>
      <c r="L862" s="264">
        <v>1842</v>
      </c>
      <c r="M862" s="264">
        <v>117</v>
      </c>
      <c r="N862" s="294">
        <v>0.93</v>
      </c>
      <c r="O862" s="266">
        <v>3713</v>
      </c>
      <c r="P862" s="266">
        <v>3520</v>
      </c>
      <c r="Q862" s="266">
        <v>193</v>
      </c>
      <c r="R862" s="267">
        <v>0.948020468623754</v>
      </c>
      <c r="S862" s="267">
        <v>0.948020468623754</v>
      </c>
      <c r="T862" s="267">
        <v>0.953125</v>
      </c>
      <c r="U862" s="267">
        <v>0.940275650842266</v>
      </c>
      <c r="V862" s="295">
        <v>-0.00510453137624567</v>
      </c>
      <c r="W862" s="271">
        <v>23928</v>
      </c>
      <c r="X862" s="271">
        <v>22754</v>
      </c>
      <c r="Y862" s="271">
        <v>23159</v>
      </c>
      <c r="Z862" s="271">
        <v>22207</v>
      </c>
      <c r="AA862" s="268">
        <v>0.950936141758609</v>
      </c>
      <c r="AB862" s="268">
        <v>0.958892871022065</v>
      </c>
      <c r="AC862" s="295">
        <v>-0.0079567292634557</v>
      </c>
    </row>
    <row r="863" spans="1:29">
      <c r="A863" s="297" t="s">
        <v>1160</v>
      </c>
      <c r="B863" s="298" t="s">
        <v>3345</v>
      </c>
      <c r="C863" s="293" t="s">
        <v>1525</v>
      </c>
      <c r="D863" s="298" t="s">
        <v>1526</v>
      </c>
      <c r="E863" s="263">
        <v>1992</v>
      </c>
      <c r="F863" s="266">
        <v>1887</v>
      </c>
      <c r="G863" s="266">
        <v>105</v>
      </c>
      <c r="H863" s="264">
        <v>2664</v>
      </c>
      <c r="I863" s="264">
        <v>2537</v>
      </c>
      <c r="J863" s="264">
        <v>127</v>
      </c>
      <c r="K863" s="264">
        <v>1074</v>
      </c>
      <c r="L863" s="264">
        <v>1017</v>
      </c>
      <c r="M863" s="264">
        <v>57</v>
      </c>
      <c r="N863" s="294">
        <v>0.93</v>
      </c>
      <c r="O863" s="266">
        <v>1992</v>
      </c>
      <c r="P863" s="266">
        <v>1887</v>
      </c>
      <c r="Q863" s="266">
        <v>105</v>
      </c>
      <c r="R863" s="267">
        <v>0.947289156626506</v>
      </c>
      <c r="S863" s="267">
        <v>0.947289156626506</v>
      </c>
      <c r="T863" s="267">
        <v>0.952327327327327</v>
      </c>
      <c r="U863" s="267">
        <v>0.946927374301676</v>
      </c>
      <c r="V863" s="295">
        <v>-0.00503817070082124</v>
      </c>
      <c r="W863" s="271">
        <v>13411</v>
      </c>
      <c r="X863" s="271">
        <v>12829</v>
      </c>
      <c r="Y863" s="271">
        <v>12607</v>
      </c>
      <c r="Z863" s="271">
        <v>12149</v>
      </c>
      <c r="AA863" s="268">
        <v>0.956602788755499</v>
      </c>
      <c r="AB863" s="268">
        <v>0.963670976441659</v>
      </c>
      <c r="AC863" s="295">
        <v>-0.00706818768616024</v>
      </c>
    </row>
    <row r="864" spans="1:29">
      <c r="A864" s="297" t="s">
        <v>1160</v>
      </c>
      <c r="B864" s="298" t="s">
        <v>3345</v>
      </c>
      <c r="C864" s="293" t="s">
        <v>1527</v>
      </c>
      <c r="D864" s="298" t="s">
        <v>1528</v>
      </c>
      <c r="E864" s="263">
        <v>3499</v>
      </c>
      <c r="F864" s="266">
        <v>3315</v>
      </c>
      <c r="G864" s="266">
        <v>184</v>
      </c>
      <c r="H864" s="264">
        <v>3947</v>
      </c>
      <c r="I864" s="264">
        <v>3695</v>
      </c>
      <c r="J864" s="264">
        <v>252</v>
      </c>
      <c r="K864" s="264">
        <v>1483</v>
      </c>
      <c r="L864" s="264">
        <v>1422</v>
      </c>
      <c r="M864" s="264">
        <v>61</v>
      </c>
      <c r="N864" s="294">
        <v>0.93</v>
      </c>
      <c r="O864" s="266">
        <v>3499</v>
      </c>
      <c r="P864" s="266">
        <v>3315</v>
      </c>
      <c r="Q864" s="266">
        <v>184</v>
      </c>
      <c r="R864" s="267">
        <v>0.947413546727636</v>
      </c>
      <c r="S864" s="267">
        <v>0.947413546727636</v>
      </c>
      <c r="T864" s="267">
        <v>0.936154041043831</v>
      </c>
      <c r="U864" s="267">
        <v>0.958867161159811</v>
      </c>
      <c r="V864" s="295">
        <v>0.0112595056838057</v>
      </c>
      <c r="W864" s="271">
        <v>20879</v>
      </c>
      <c r="X864" s="271">
        <v>19955</v>
      </c>
      <c r="Y864" s="271">
        <v>21112</v>
      </c>
      <c r="Z864" s="271">
        <v>20433</v>
      </c>
      <c r="AA864" s="268">
        <v>0.955745006944777</v>
      </c>
      <c r="AB864" s="268">
        <v>0.967838196286472</v>
      </c>
      <c r="AC864" s="295">
        <v>-0.0120931893416951</v>
      </c>
    </row>
    <row r="865" spans="1:29">
      <c r="A865" s="297" t="s">
        <v>1160</v>
      </c>
      <c r="B865" s="298" t="s">
        <v>3345</v>
      </c>
      <c r="C865" s="293" t="s">
        <v>1529</v>
      </c>
      <c r="D865" s="298" t="s">
        <v>1530</v>
      </c>
      <c r="E865" s="263">
        <v>2597</v>
      </c>
      <c r="F865" s="266">
        <v>2457</v>
      </c>
      <c r="G865" s="266">
        <v>140</v>
      </c>
      <c r="H865" s="264">
        <v>2800</v>
      </c>
      <c r="I865" s="264">
        <v>2633</v>
      </c>
      <c r="J865" s="264">
        <v>167</v>
      </c>
      <c r="K865" s="264">
        <v>1049</v>
      </c>
      <c r="L865" s="264">
        <v>970</v>
      </c>
      <c r="M865" s="264">
        <v>79</v>
      </c>
      <c r="N865" s="294">
        <v>0.93</v>
      </c>
      <c r="O865" s="266">
        <v>2597</v>
      </c>
      <c r="P865" s="266">
        <v>2457</v>
      </c>
      <c r="Q865" s="266">
        <v>140</v>
      </c>
      <c r="R865" s="267">
        <v>0.946091644204852</v>
      </c>
      <c r="S865" s="267">
        <v>0.946091644204852</v>
      </c>
      <c r="T865" s="267">
        <v>0.940357142857143</v>
      </c>
      <c r="U865" s="267">
        <v>0.924690181124881</v>
      </c>
      <c r="V865" s="295">
        <v>0.00573450134770881</v>
      </c>
      <c r="W865" s="271">
        <v>15119</v>
      </c>
      <c r="X865" s="271">
        <v>14391</v>
      </c>
      <c r="Y865" s="271">
        <v>15059</v>
      </c>
      <c r="Z865" s="271">
        <v>14451</v>
      </c>
      <c r="AA865" s="268">
        <v>0.951848667239897</v>
      </c>
      <c r="AB865" s="268">
        <v>0.959625473138987</v>
      </c>
      <c r="AC865" s="295">
        <v>-0.0077768058990898</v>
      </c>
    </row>
    <row r="866" spans="1:29">
      <c r="A866" s="297" t="s">
        <v>1160</v>
      </c>
      <c r="B866" s="298" t="s">
        <v>3345</v>
      </c>
      <c r="C866" s="293" t="s">
        <v>1531</v>
      </c>
      <c r="D866" s="298" t="s">
        <v>1532</v>
      </c>
      <c r="E866" s="263">
        <v>2756</v>
      </c>
      <c r="F866" s="266">
        <v>2538</v>
      </c>
      <c r="G866" s="266">
        <v>218</v>
      </c>
      <c r="H866" s="264">
        <v>2955</v>
      </c>
      <c r="I866" s="264">
        <v>2717</v>
      </c>
      <c r="J866" s="264">
        <v>238</v>
      </c>
      <c r="K866" s="264">
        <v>1152</v>
      </c>
      <c r="L866" s="264">
        <v>1027</v>
      </c>
      <c r="M866" s="264">
        <v>125</v>
      </c>
      <c r="N866" s="294">
        <v>0.93</v>
      </c>
      <c r="O866" s="266">
        <v>2756</v>
      </c>
      <c r="P866" s="266">
        <v>2538</v>
      </c>
      <c r="Q866" s="266">
        <v>218</v>
      </c>
      <c r="R866" s="267">
        <v>0.920899854862119</v>
      </c>
      <c r="S866" s="267">
        <v>0.920899854862119</v>
      </c>
      <c r="T866" s="267">
        <v>0.919458544839255</v>
      </c>
      <c r="U866" s="267">
        <v>0.891493055555556</v>
      </c>
      <c r="V866" s="295">
        <v>0.00144131002286352</v>
      </c>
      <c r="W866" s="271">
        <v>16027</v>
      </c>
      <c r="X866" s="271">
        <v>14761</v>
      </c>
      <c r="Y866" s="271">
        <v>16142</v>
      </c>
      <c r="Z866" s="271">
        <v>15024</v>
      </c>
      <c r="AA866" s="268">
        <v>0.921008298496288</v>
      </c>
      <c r="AB866" s="268">
        <v>0.930739685293024</v>
      </c>
      <c r="AC866" s="295">
        <v>-0.00973138679673691</v>
      </c>
    </row>
    <row r="867" spans="1:29">
      <c r="A867" s="297" t="s">
        <v>1160</v>
      </c>
      <c r="B867" s="298" t="s">
        <v>3345</v>
      </c>
      <c r="C867" s="293" t="s">
        <v>1533</v>
      </c>
      <c r="D867" s="298" t="s">
        <v>1534</v>
      </c>
      <c r="E867" s="263">
        <v>4453</v>
      </c>
      <c r="F867" s="266">
        <v>4086</v>
      </c>
      <c r="G867" s="266">
        <v>367</v>
      </c>
      <c r="H867" s="264">
        <v>5181</v>
      </c>
      <c r="I867" s="264">
        <v>4645</v>
      </c>
      <c r="J867" s="264">
        <v>536</v>
      </c>
      <c r="K867" s="264">
        <v>1888</v>
      </c>
      <c r="L867" s="264">
        <v>1704</v>
      </c>
      <c r="M867" s="264">
        <v>184</v>
      </c>
      <c r="N867" s="294">
        <v>0.93</v>
      </c>
      <c r="O867" s="266">
        <v>4453</v>
      </c>
      <c r="P867" s="266">
        <v>4086</v>
      </c>
      <c r="Q867" s="266">
        <v>367</v>
      </c>
      <c r="R867" s="267">
        <v>0.917583651470918</v>
      </c>
      <c r="S867" s="267">
        <v>0.917583651470918</v>
      </c>
      <c r="T867" s="267">
        <v>0.896545068519591</v>
      </c>
      <c r="U867" s="267">
        <v>0.902542372881356</v>
      </c>
      <c r="V867" s="295">
        <v>0.0210385829513277</v>
      </c>
      <c r="W867" s="271">
        <v>26636</v>
      </c>
      <c r="X867" s="271">
        <v>24157</v>
      </c>
      <c r="Y867" s="271">
        <v>25546</v>
      </c>
      <c r="Z867" s="271">
        <v>23131</v>
      </c>
      <c r="AA867" s="268">
        <v>0.906930470040547</v>
      </c>
      <c r="AB867" s="268">
        <v>0.905464652000313</v>
      </c>
      <c r="AC867" s="295">
        <v>0.00146581804023349</v>
      </c>
    </row>
    <row r="868" spans="1:29">
      <c r="A868" s="297" t="s">
        <v>1160</v>
      </c>
      <c r="B868" s="298" t="s">
        <v>3345</v>
      </c>
      <c r="C868" s="293" t="s">
        <v>1535</v>
      </c>
      <c r="D868" s="298" t="s">
        <v>1536</v>
      </c>
      <c r="E868" s="263">
        <v>3041</v>
      </c>
      <c r="F868" s="266">
        <v>2868</v>
      </c>
      <c r="G868" s="266">
        <v>173</v>
      </c>
      <c r="H868" s="264">
        <v>3330</v>
      </c>
      <c r="I868" s="264">
        <v>3144</v>
      </c>
      <c r="J868" s="264">
        <v>186</v>
      </c>
      <c r="K868" s="264">
        <v>1369</v>
      </c>
      <c r="L868" s="264">
        <v>1294</v>
      </c>
      <c r="M868" s="264">
        <v>75</v>
      </c>
      <c r="N868" s="294">
        <v>0.93</v>
      </c>
      <c r="O868" s="266">
        <v>3041</v>
      </c>
      <c r="P868" s="266">
        <v>2868</v>
      </c>
      <c r="Q868" s="266">
        <v>173</v>
      </c>
      <c r="R868" s="267">
        <v>0.943110818809602</v>
      </c>
      <c r="S868" s="267">
        <v>0.943110818809602</v>
      </c>
      <c r="T868" s="267">
        <v>0.944144144144144</v>
      </c>
      <c r="U868" s="267">
        <v>0.945215485756026</v>
      </c>
      <c r="V868" s="295">
        <v>-0.00103332533454203</v>
      </c>
      <c r="W868" s="271">
        <v>18252</v>
      </c>
      <c r="X868" s="271">
        <v>17361</v>
      </c>
      <c r="Y868" s="271">
        <v>18119</v>
      </c>
      <c r="Z868" s="271">
        <v>17213</v>
      </c>
      <c r="AA868" s="268">
        <v>0.951183431952663</v>
      </c>
      <c r="AB868" s="268">
        <v>0.949997240465809</v>
      </c>
      <c r="AC868" s="295">
        <v>0.00118619148685339</v>
      </c>
    </row>
    <row r="869" spans="1:29">
      <c r="A869" s="297" t="s">
        <v>1160</v>
      </c>
      <c r="B869" s="298" t="s">
        <v>3345</v>
      </c>
      <c r="C869" s="293" t="s">
        <v>1537</v>
      </c>
      <c r="D869" s="298" t="s">
        <v>1538</v>
      </c>
      <c r="E869" s="263">
        <v>3409</v>
      </c>
      <c r="F869" s="266">
        <v>3246</v>
      </c>
      <c r="G869" s="266">
        <v>163</v>
      </c>
      <c r="H869" s="264">
        <v>3673</v>
      </c>
      <c r="I869" s="264">
        <v>3469</v>
      </c>
      <c r="J869" s="264">
        <v>204</v>
      </c>
      <c r="K869" s="264">
        <v>1330</v>
      </c>
      <c r="L869" s="264">
        <v>1246</v>
      </c>
      <c r="M869" s="264">
        <v>84</v>
      </c>
      <c r="N869" s="294">
        <v>0.93</v>
      </c>
      <c r="O869" s="266">
        <v>3409</v>
      </c>
      <c r="P869" s="266">
        <v>3246</v>
      </c>
      <c r="Q869" s="266">
        <v>163</v>
      </c>
      <c r="R869" s="267">
        <v>0.952185391610443</v>
      </c>
      <c r="S869" s="267">
        <v>0.952185391610443</v>
      </c>
      <c r="T869" s="267">
        <v>0.944459569833923</v>
      </c>
      <c r="U869" s="267">
        <v>0.936842105263158</v>
      </c>
      <c r="V869" s="295">
        <v>0.0077258217765197</v>
      </c>
      <c r="W869" s="271">
        <v>19793</v>
      </c>
      <c r="X869" s="271">
        <v>18849</v>
      </c>
      <c r="Y869" s="271">
        <v>20400</v>
      </c>
      <c r="Z869" s="271">
        <v>19564</v>
      </c>
      <c r="AA869" s="268">
        <v>0.952306370939221</v>
      </c>
      <c r="AB869" s="268">
        <v>0.959019607843137</v>
      </c>
      <c r="AC869" s="295">
        <v>-0.00671323690391623</v>
      </c>
    </row>
    <row r="870" spans="1:29">
      <c r="A870" s="297" t="s">
        <v>1160</v>
      </c>
      <c r="B870" s="298" t="s">
        <v>3345</v>
      </c>
      <c r="C870" s="293" t="s">
        <v>1539</v>
      </c>
      <c r="D870" s="298" t="s">
        <v>1540</v>
      </c>
      <c r="E870" s="263">
        <v>3890</v>
      </c>
      <c r="F870" s="266">
        <v>3647</v>
      </c>
      <c r="G870" s="266">
        <v>243</v>
      </c>
      <c r="H870" s="264">
        <v>4247</v>
      </c>
      <c r="I870" s="264">
        <v>3989</v>
      </c>
      <c r="J870" s="264">
        <v>258</v>
      </c>
      <c r="K870" s="264">
        <v>1566</v>
      </c>
      <c r="L870" s="264">
        <v>1437</v>
      </c>
      <c r="M870" s="264">
        <v>129</v>
      </c>
      <c r="N870" s="294">
        <v>0.93</v>
      </c>
      <c r="O870" s="266">
        <v>3890</v>
      </c>
      <c r="P870" s="266">
        <v>3647</v>
      </c>
      <c r="Q870" s="266">
        <v>243</v>
      </c>
      <c r="R870" s="267">
        <v>0.937532133676093</v>
      </c>
      <c r="S870" s="267">
        <v>0.937532133676093</v>
      </c>
      <c r="T870" s="267">
        <v>0.939251236166706</v>
      </c>
      <c r="U870" s="267">
        <v>0.917624521072797</v>
      </c>
      <c r="V870" s="295">
        <v>-0.00171910249061336</v>
      </c>
      <c r="W870" s="271">
        <v>23001</v>
      </c>
      <c r="X870" s="271">
        <v>21742</v>
      </c>
      <c r="Y870" s="271">
        <v>23135</v>
      </c>
      <c r="Z870" s="271">
        <v>22022</v>
      </c>
      <c r="AA870" s="268">
        <v>0.945263249423938</v>
      </c>
      <c r="AB870" s="268">
        <v>0.951891074130106</v>
      </c>
      <c r="AC870" s="295">
        <v>-0.00662782470616774</v>
      </c>
    </row>
    <row r="871" spans="1:29">
      <c r="A871" s="297" t="s">
        <v>1160</v>
      </c>
      <c r="B871" s="298" t="s">
        <v>3350</v>
      </c>
      <c r="C871" s="293" t="s">
        <v>1541</v>
      </c>
      <c r="D871" s="298" t="s">
        <v>1542</v>
      </c>
      <c r="E871" s="263">
        <v>7130</v>
      </c>
      <c r="F871" s="266">
        <v>6728</v>
      </c>
      <c r="G871" s="266">
        <v>402</v>
      </c>
      <c r="H871" s="264">
        <v>9839</v>
      </c>
      <c r="I871" s="264">
        <v>9286</v>
      </c>
      <c r="J871" s="264">
        <v>553</v>
      </c>
      <c r="K871" s="264">
        <v>3938</v>
      </c>
      <c r="L871" s="264">
        <v>3698</v>
      </c>
      <c r="M871" s="264">
        <v>240</v>
      </c>
      <c r="N871" s="294">
        <v>0.93</v>
      </c>
      <c r="O871" s="266">
        <v>7130</v>
      </c>
      <c r="P871" s="266">
        <v>6728</v>
      </c>
      <c r="Q871" s="266">
        <v>402</v>
      </c>
      <c r="R871" s="267">
        <v>0.943618513323983</v>
      </c>
      <c r="S871" s="267">
        <v>0.943618513323983</v>
      </c>
      <c r="T871" s="267">
        <v>0.943795101128163</v>
      </c>
      <c r="U871" s="267">
        <v>0.939055358049771</v>
      </c>
      <c r="V871" s="295">
        <v>-0.000176587804180284</v>
      </c>
      <c r="W871" s="271">
        <v>48838</v>
      </c>
      <c r="X871" s="271">
        <v>46529</v>
      </c>
      <c r="Y871" s="271">
        <v>46653</v>
      </c>
      <c r="Z871" s="271">
        <v>44870</v>
      </c>
      <c r="AA871" s="268">
        <v>0.952721241656088</v>
      </c>
      <c r="AB871" s="268">
        <v>0.961781664630356</v>
      </c>
      <c r="AC871" s="295">
        <v>-0.00906042297426857</v>
      </c>
    </row>
    <row r="872" spans="1:29">
      <c r="A872" s="297" t="s">
        <v>1160</v>
      </c>
      <c r="B872" s="298" t="s">
        <v>3350</v>
      </c>
      <c r="C872" s="293" t="s">
        <v>1543</v>
      </c>
      <c r="D872" s="298" t="s">
        <v>1544</v>
      </c>
      <c r="E872" s="263">
        <v>4907</v>
      </c>
      <c r="F872" s="266">
        <v>4702</v>
      </c>
      <c r="G872" s="266">
        <v>205</v>
      </c>
      <c r="H872" s="264">
        <v>6323</v>
      </c>
      <c r="I872" s="264">
        <v>6078</v>
      </c>
      <c r="J872" s="264">
        <v>245</v>
      </c>
      <c r="K872" s="264">
        <v>2335</v>
      </c>
      <c r="L872" s="264">
        <v>2236</v>
      </c>
      <c r="M872" s="264">
        <v>99</v>
      </c>
      <c r="N872" s="294">
        <v>0.93</v>
      </c>
      <c r="O872" s="266">
        <v>4907</v>
      </c>
      <c r="P872" s="266">
        <v>4702</v>
      </c>
      <c r="Q872" s="266">
        <v>205</v>
      </c>
      <c r="R872" s="267">
        <v>0.958222946810679</v>
      </c>
      <c r="S872" s="267">
        <v>0.958222946810679</v>
      </c>
      <c r="T872" s="267">
        <v>0.961252569982603</v>
      </c>
      <c r="U872" s="267">
        <v>0.957601713062099</v>
      </c>
      <c r="V872" s="295">
        <v>-0.00302962317192457</v>
      </c>
      <c r="W872" s="271">
        <v>31718</v>
      </c>
      <c r="X872" s="271">
        <v>30602</v>
      </c>
      <c r="Y872" s="271">
        <v>32249</v>
      </c>
      <c r="Z872" s="271">
        <v>31276</v>
      </c>
      <c r="AA872" s="268">
        <v>0.964814931584589</v>
      </c>
      <c r="AB872" s="268">
        <v>0.96982852181463</v>
      </c>
      <c r="AC872" s="295">
        <v>-0.00501359023004067</v>
      </c>
    </row>
    <row r="873" spans="1:29">
      <c r="A873" s="297" t="s">
        <v>1160</v>
      </c>
      <c r="B873" s="298" t="s">
        <v>3350</v>
      </c>
      <c r="C873" s="293" t="s">
        <v>1545</v>
      </c>
      <c r="D873" s="298" t="s">
        <v>1546</v>
      </c>
      <c r="E873" s="263">
        <v>2391</v>
      </c>
      <c r="F873" s="266">
        <v>2292</v>
      </c>
      <c r="G873" s="266">
        <v>99</v>
      </c>
      <c r="H873" s="264">
        <v>2774</v>
      </c>
      <c r="I873" s="264">
        <v>2681</v>
      </c>
      <c r="J873" s="264">
        <v>93</v>
      </c>
      <c r="K873" s="264">
        <v>1036</v>
      </c>
      <c r="L873" s="264">
        <v>1007</v>
      </c>
      <c r="M873" s="264">
        <v>29</v>
      </c>
      <c r="N873" s="294">
        <v>0.93</v>
      </c>
      <c r="O873" s="266">
        <v>2391</v>
      </c>
      <c r="P873" s="266">
        <v>2292</v>
      </c>
      <c r="Q873" s="266">
        <v>99</v>
      </c>
      <c r="R873" s="267">
        <v>0.958594730238394</v>
      </c>
      <c r="S873" s="267">
        <v>0.958594730238394</v>
      </c>
      <c r="T873" s="267">
        <v>0.96647440519106</v>
      </c>
      <c r="U873" s="267">
        <v>0.972007722007722</v>
      </c>
      <c r="V873" s="295">
        <v>-0.00787967495266584</v>
      </c>
      <c r="W873" s="271">
        <v>14542</v>
      </c>
      <c r="X873" s="271">
        <v>14204</v>
      </c>
      <c r="Y873" s="271">
        <v>14661</v>
      </c>
      <c r="Z873" s="271">
        <v>14400</v>
      </c>
      <c r="AA873" s="268">
        <v>0.976756979782698</v>
      </c>
      <c r="AB873" s="268">
        <v>0.98219766728054</v>
      </c>
      <c r="AC873" s="295">
        <v>-0.00544068749784188</v>
      </c>
    </row>
    <row r="874" spans="1:29">
      <c r="A874" s="297" t="s">
        <v>1160</v>
      </c>
      <c r="B874" s="298" t="s">
        <v>3350</v>
      </c>
      <c r="C874" s="293" t="s">
        <v>1547</v>
      </c>
      <c r="D874" s="298" t="s">
        <v>1548</v>
      </c>
      <c r="E874" s="263">
        <v>4022</v>
      </c>
      <c r="F874" s="266">
        <v>3954</v>
      </c>
      <c r="G874" s="266">
        <v>68</v>
      </c>
      <c r="H874" s="264">
        <v>5290</v>
      </c>
      <c r="I874" s="264">
        <v>5162</v>
      </c>
      <c r="J874" s="264">
        <v>128</v>
      </c>
      <c r="K874" s="264">
        <v>1854</v>
      </c>
      <c r="L874" s="264">
        <v>1820</v>
      </c>
      <c r="M874" s="264">
        <v>34</v>
      </c>
      <c r="N874" s="294">
        <v>0.93</v>
      </c>
      <c r="O874" s="266">
        <v>4022</v>
      </c>
      <c r="P874" s="266">
        <v>3954</v>
      </c>
      <c r="Q874" s="266">
        <v>68</v>
      </c>
      <c r="R874" s="267">
        <v>0.983092988562904</v>
      </c>
      <c r="S874" s="267">
        <v>0.983092988562904</v>
      </c>
      <c r="T874" s="267">
        <v>0.975803402646503</v>
      </c>
      <c r="U874" s="267">
        <v>0.981661272923409</v>
      </c>
      <c r="V874" s="295">
        <v>0.00728958591640128</v>
      </c>
      <c r="W874" s="271">
        <v>25917</v>
      </c>
      <c r="X874" s="271">
        <v>25481</v>
      </c>
      <c r="Y874" s="271">
        <v>25571</v>
      </c>
      <c r="Z874" s="271">
        <v>25181</v>
      </c>
      <c r="AA874" s="268">
        <v>0.983177065246749</v>
      </c>
      <c r="AB874" s="268">
        <v>0.984748347737672</v>
      </c>
      <c r="AC874" s="295">
        <v>-0.00157128249092242</v>
      </c>
    </row>
    <row r="875" spans="1:29">
      <c r="A875" s="297" t="s">
        <v>1160</v>
      </c>
      <c r="B875" s="298" t="s">
        <v>3350</v>
      </c>
      <c r="C875" s="293" t="s">
        <v>1549</v>
      </c>
      <c r="D875" s="298" t="s">
        <v>1550</v>
      </c>
      <c r="E875" s="263">
        <v>4832</v>
      </c>
      <c r="F875" s="266">
        <v>4430</v>
      </c>
      <c r="G875" s="266">
        <v>402</v>
      </c>
      <c r="H875" s="264">
        <v>6123</v>
      </c>
      <c r="I875" s="264">
        <v>5670</v>
      </c>
      <c r="J875" s="264">
        <v>453</v>
      </c>
      <c r="K875" s="264">
        <v>2443</v>
      </c>
      <c r="L875" s="264">
        <v>2231</v>
      </c>
      <c r="M875" s="264">
        <v>212</v>
      </c>
      <c r="N875" s="294">
        <v>0.93</v>
      </c>
      <c r="O875" s="266">
        <v>4832</v>
      </c>
      <c r="P875" s="266">
        <v>4430</v>
      </c>
      <c r="Q875" s="266">
        <v>402</v>
      </c>
      <c r="R875" s="267">
        <v>0.916804635761589</v>
      </c>
      <c r="S875" s="267">
        <v>0.916804635761589</v>
      </c>
      <c r="T875" s="267">
        <v>0.926016658500735</v>
      </c>
      <c r="U875" s="267">
        <v>0.913221449038068</v>
      </c>
      <c r="V875" s="295">
        <v>-0.00921202273914545</v>
      </c>
      <c r="W875" s="271">
        <v>30762</v>
      </c>
      <c r="X875" s="271">
        <v>28780</v>
      </c>
      <c r="Y875" s="271">
        <v>31775</v>
      </c>
      <c r="Z875" s="271">
        <v>30008</v>
      </c>
      <c r="AA875" s="268">
        <v>0.935569858916845</v>
      </c>
      <c r="AB875" s="268">
        <v>0.944390243902439</v>
      </c>
      <c r="AC875" s="295">
        <v>-0.00882038498559357</v>
      </c>
    </row>
    <row r="876" spans="1:29">
      <c r="A876" s="297" t="s">
        <v>1160</v>
      </c>
      <c r="B876" s="298" t="s">
        <v>3350</v>
      </c>
      <c r="C876" s="293" t="s">
        <v>1551</v>
      </c>
      <c r="D876" s="298" t="s">
        <v>1552</v>
      </c>
      <c r="E876" s="263">
        <v>4576</v>
      </c>
      <c r="F876" s="266">
        <v>4367</v>
      </c>
      <c r="G876" s="266">
        <v>209</v>
      </c>
      <c r="H876" s="264">
        <v>5664</v>
      </c>
      <c r="I876" s="264">
        <v>5404</v>
      </c>
      <c r="J876" s="264">
        <v>260</v>
      </c>
      <c r="K876" s="264">
        <v>1988</v>
      </c>
      <c r="L876" s="264">
        <v>1864</v>
      </c>
      <c r="M876" s="264">
        <v>124</v>
      </c>
      <c r="N876" s="294">
        <v>0.93</v>
      </c>
      <c r="O876" s="266">
        <v>4576</v>
      </c>
      <c r="P876" s="266">
        <v>4367</v>
      </c>
      <c r="Q876" s="266">
        <v>209</v>
      </c>
      <c r="R876" s="267">
        <v>0.954326923076923</v>
      </c>
      <c r="S876" s="267">
        <v>0.954326923076923</v>
      </c>
      <c r="T876" s="267">
        <v>0.95409604519774</v>
      </c>
      <c r="U876" s="267">
        <v>0.937625754527163</v>
      </c>
      <c r="V876" s="295">
        <v>0.000230877879182967</v>
      </c>
      <c r="W876" s="271">
        <v>29140</v>
      </c>
      <c r="X876" s="271">
        <v>27893</v>
      </c>
      <c r="Y876" s="271">
        <v>28622</v>
      </c>
      <c r="Z876" s="271">
        <v>27588</v>
      </c>
      <c r="AA876" s="268">
        <v>0.957206588881263</v>
      </c>
      <c r="AB876" s="268">
        <v>0.963873943120676</v>
      </c>
      <c r="AC876" s="295">
        <v>-0.00666735423941356</v>
      </c>
    </row>
    <row r="877" spans="1:29">
      <c r="A877" s="297" t="s">
        <v>1160</v>
      </c>
      <c r="B877" s="298" t="s">
        <v>3350</v>
      </c>
      <c r="C877" s="293" t="s">
        <v>1553</v>
      </c>
      <c r="D877" s="298" t="s">
        <v>1554</v>
      </c>
      <c r="E877" s="263">
        <v>4499</v>
      </c>
      <c r="F877" s="266">
        <v>4323</v>
      </c>
      <c r="G877" s="266">
        <v>176</v>
      </c>
      <c r="H877" s="264">
        <v>6126</v>
      </c>
      <c r="I877" s="264">
        <v>5802</v>
      </c>
      <c r="J877" s="264">
        <v>324</v>
      </c>
      <c r="K877" s="264">
        <v>2105</v>
      </c>
      <c r="L877" s="264">
        <v>2007</v>
      </c>
      <c r="M877" s="264">
        <v>98</v>
      </c>
      <c r="N877" s="294">
        <v>0.93</v>
      </c>
      <c r="O877" s="266">
        <v>4499</v>
      </c>
      <c r="P877" s="266">
        <v>4323</v>
      </c>
      <c r="Q877" s="266">
        <v>176</v>
      </c>
      <c r="R877" s="267">
        <v>0.960880195599022</v>
      </c>
      <c r="S877" s="267">
        <v>0.960880195599022</v>
      </c>
      <c r="T877" s="267">
        <v>0.947110675808031</v>
      </c>
      <c r="U877" s="267">
        <v>0.953444180522565</v>
      </c>
      <c r="V877" s="295">
        <v>0.0137695197909907</v>
      </c>
      <c r="W877" s="271">
        <v>29065</v>
      </c>
      <c r="X877" s="271">
        <v>28039</v>
      </c>
      <c r="Y877" s="271">
        <v>28936</v>
      </c>
      <c r="Z877" s="271">
        <v>28275</v>
      </c>
      <c r="AA877" s="268">
        <v>0.964699810768966</v>
      </c>
      <c r="AB877" s="268">
        <v>0.977156483273431</v>
      </c>
      <c r="AC877" s="295">
        <v>-0.0124566725044648</v>
      </c>
    </row>
    <row r="878" spans="1:29">
      <c r="A878" s="297" t="s">
        <v>1160</v>
      </c>
      <c r="B878" s="298" t="s">
        <v>3350</v>
      </c>
      <c r="C878" s="293" t="s">
        <v>1555</v>
      </c>
      <c r="D878" s="298" t="s">
        <v>1556</v>
      </c>
      <c r="E878" s="263">
        <v>3000</v>
      </c>
      <c r="F878" s="266">
        <v>2889</v>
      </c>
      <c r="G878" s="266">
        <v>111</v>
      </c>
      <c r="H878" s="264">
        <v>4320</v>
      </c>
      <c r="I878" s="264">
        <v>4175</v>
      </c>
      <c r="J878" s="264">
        <v>145</v>
      </c>
      <c r="K878" s="264">
        <v>1802</v>
      </c>
      <c r="L878" s="264">
        <v>1748</v>
      </c>
      <c r="M878" s="264">
        <v>54</v>
      </c>
      <c r="N878" s="294">
        <v>0.93</v>
      </c>
      <c r="O878" s="266">
        <v>3000</v>
      </c>
      <c r="P878" s="266">
        <v>2889</v>
      </c>
      <c r="Q878" s="266">
        <v>111</v>
      </c>
      <c r="R878" s="267">
        <v>0.963</v>
      </c>
      <c r="S878" s="267">
        <v>0.963</v>
      </c>
      <c r="T878" s="267">
        <v>0.966435185185185</v>
      </c>
      <c r="U878" s="267">
        <v>0.970033296337403</v>
      </c>
      <c r="V878" s="295">
        <v>-0.00343518518518526</v>
      </c>
      <c r="W878" s="271">
        <v>21783</v>
      </c>
      <c r="X878" s="271">
        <v>21185</v>
      </c>
      <c r="Y878" s="271">
        <v>21344</v>
      </c>
      <c r="Z878" s="271">
        <v>20855</v>
      </c>
      <c r="AA878" s="268">
        <v>0.972547399348116</v>
      </c>
      <c r="AB878" s="268">
        <v>0.977089580209895</v>
      </c>
      <c r="AC878" s="295">
        <v>-0.00454218086177949</v>
      </c>
    </row>
    <row r="879" spans="1:29">
      <c r="A879" s="297" t="s">
        <v>1160</v>
      </c>
      <c r="B879" s="298" t="s">
        <v>3350</v>
      </c>
      <c r="C879" s="293" t="s">
        <v>1557</v>
      </c>
      <c r="D879" s="298" t="s">
        <v>1558</v>
      </c>
      <c r="E879" s="263">
        <v>2287</v>
      </c>
      <c r="F879" s="266">
        <v>2224</v>
      </c>
      <c r="G879" s="266">
        <v>63</v>
      </c>
      <c r="H879" s="264">
        <v>3006</v>
      </c>
      <c r="I879" s="264">
        <v>2925</v>
      </c>
      <c r="J879" s="264">
        <v>81</v>
      </c>
      <c r="K879" s="264">
        <v>1245</v>
      </c>
      <c r="L879" s="264">
        <v>1224</v>
      </c>
      <c r="M879" s="264">
        <v>21</v>
      </c>
      <c r="N879" s="294">
        <v>0.93</v>
      </c>
      <c r="O879" s="266">
        <v>2287</v>
      </c>
      <c r="P879" s="266">
        <v>2224</v>
      </c>
      <c r="Q879" s="266">
        <v>63</v>
      </c>
      <c r="R879" s="267">
        <v>0.972452995190206</v>
      </c>
      <c r="S879" s="267">
        <v>0.972452995190206</v>
      </c>
      <c r="T879" s="267">
        <v>0.973053892215569</v>
      </c>
      <c r="U879" s="267">
        <v>0.983132530120482</v>
      </c>
      <c r="V879" s="295">
        <v>-0.000600897025363256</v>
      </c>
      <c r="W879" s="271">
        <v>15049</v>
      </c>
      <c r="X879" s="271">
        <v>14747</v>
      </c>
      <c r="Y879" s="271">
        <v>14839</v>
      </c>
      <c r="Z879" s="271">
        <v>14614</v>
      </c>
      <c r="AA879" s="268">
        <v>0.97993222141006</v>
      </c>
      <c r="AB879" s="268">
        <v>0.984837253184177</v>
      </c>
      <c r="AC879" s="295">
        <v>-0.00490503177411639</v>
      </c>
    </row>
    <row r="880" spans="1:29">
      <c r="A880" s="297" t="s">
        <v>1160</v>
      </c>
      <c r="B880" s="298" t="s">
        <v>3350</v>
      </c>
      <c r="C880" s="293" t="s">
        <v>1559</v>
      </c>
      <c r="D880" s="298" t="s">
        <v>1560</v>
      </c>
      <c r="E880" s="263">
        <v>1964</v>
      </c>
      <c r="F880" s="266">
        <v>1908</v>
      </c>
      <c r="G880" s="266">
        <v>56</v>
      </c>
      <c r="H880" s="264">
        <v>2463</v>
      </c>
      <c r="I880" s="264">
        <v>2339</v>
      </c>
      <c r="J880" s="264">
        <v>124</v>
      </c>
      <c r="K880" s="264">
        <v>872</v>
      </c>
      <c r="L880" s="264">
        <v>832</v>
      </c>
      <c r="M880" s="264">
        <v>40</v>
      </c>
      <c r="N880" s="294">
        <v>0.93</v>
      </c>
      <c r="O880" s="266">
        <v>1964</v>
      </c>
      <c r="P880" s="266">
        <v>1908</v>
      </c>
      <c r="Q880" s="266">
        <v>56</v>
      </c>
      <c r="R880" s="267">
        <v>0.971486761710794</v>
      </c>
      <c r="S880" s="267">
        <v>0.971486761710794</v>
      </c>
      <c r="T880" s="267">
        <v>0.949654892407633</v>
      </c>
      <c r="U880" s="267">
        <v>0.954128440366973</v>
      </c>
      <c r="V880" s="295">
        <v>0.0218318693031613</v>
      </c>
      <c r="W880" s="271">
        <v>12627</v>
      </c>
      <c r="X880" s="271">
        <v>12199</v>
      </c>
      <c r="Y880" s="271">
        <v>12350</v>
      </c>
      <c r="Z880" s="271">
        <v>11948</v>
      </c>
      <c r="AA880" s="268">
        <v>0.966104379504237</v>
      </c>
      <c r="AB880" s="268">
        <v>0.967449392712551</v>
      </c>
      <c r="AC880" s="295">
        <v>-0.00134501320831359</v>
      </c>
    </row>
    <row r="881" spans="1:29">
      <c r="A881" s="297" t="s">
        <v>1160</v>
      </c>
      <c r="B881" s="298" t="s">
        <v>3350</v>
      </c>
      <c r="C881" s="293" t="s">
        <v>1561</v>
      </c>
      <c r="D881" s="298" t="s">
        <v>1562</v>
      </c>
      <c r="E881" s="263">
        <v>1296</v>
      </c>
      <c r="F881" s="266">
        <v>1204</v>
      </c>
      <c r="G881" s="266">
        <v>92</v>
      </c>
      <c r="H881" s="264">
        <v>1784</v>
      </c>
      <c r="I881" s="264">
        <v>1663</v>
      </c>
      <c r="J881" s="264">
        <v>121</v>
      </c>
      <c r="K881" s="264">
        <v>563</v>
      </c>
      <c r="L881" s="264">
        <v>490</v>
      </c>
      <c r="M881" s="264">
        <v>73</v>
      </c>
      <c r="N881" s="294">
        <v>0.93</v>
      </c>
      <c r="O881" s="266">
        <v>1296</v>
      </c>
      <c r="P881" s="266">
        <v>1204</v>
      </c>
      <c r="Q881" s="266">
        <v>92</v>
      </c>
      <c r="R881" s="267">
        <v>0.929012345679012</v>
      </c>
      <c r="S881" s="267">
        <v>0.929012345679012</v>
      </c>
      <c r="T881" s="267">
        <v>0.932174887892377</v>
      </c>
      <c r="U881" s="267">
        <v>0.870337477797513</v>
      </c>
      <c r="V881" s="295">
        <v>-0.00316254221336432</v>
      </c>
      <c r="W881" s="271">
        <v>8684</v>
      </c>
      <c r="X881" s="271">
        <v>8188</v>
      </c>
      <c r="Y881" s="271">
        <v>8723</v>
      </c>
      <c r="Z881" s="271">
        <v>8294</v>
      </c>
      <c r="AA881" s="268">
        <v>0.942883463841548</v>
      </c>
      <c r="AB881" s="268">
        <v>0.950819672131147</v>
      </c>
      <c r="AC881" s="295">
        <v>-0.00793620828959984</v>
      </c>
    </row>
    <row r="882" spans="1:29">
      <c r="A882" s="297" t="s">
        <v>1160</v>
      </c>
      <c r="B882" s="298" t="s">
        <v>3350</v>
      </c>
      <c r="C882" s="293" t="s">
        <v>1563</v>
      </c>
      <c r="D882" s="298" t="s">
        <v>1564</v>
      </c>
      <c r="E882" s="263">
        <v>2489</v>
      </c>
      <c r="F882" s="266">
        <v>2368</v>
      </c>
      <c r="G882" s="266">
        <v>121</v>
      </c>
      <c r="H882" s="264">
        <v>3307</v>
      </c>
      <c r="I882" s="264">
        <v>3132</v>
      </c>
      <c r="J882" s="264">
        <v>175</v>
      </c>
      <c r="K882" s="264">
        <v>1169</v>
      </c>
      <c r="L882" s="264">
        <v>1069</v>
      </c>
      <c r="M882" s="264">
        <v>100</v>
      </c>
      <c r="N882" s="294">
        <v>0.93</v>
      </c>
      <c r="O882" s="266">
        <v>2489</v>
      </c>
      <c r="P882" s="266">
        <v>2368</v>
      </c>
      <c r="Q882" s="266">
        <v>121</v>
      </c>
      <c r="R882" s="267">
        <v>0.951386098834873</v>
      </c>
      <c r="S882" s="267">
        <v>0.951386098834873</v>
      </c>
      <c r="T882" s="267">
        <v>0.947081947384336</v>
      </c>
      <c r="U882" s="267">
        <v>0.914456800684346</v>
      </c>
      <c r="V882" s="295">
        <v>0.0043041514505372</v>
      </c>
      <c r="W882" s="271">
        <v>16546</v>
      </c>
      <c r="X882" s="271">
        <v>15698</v>
      </c>
      <c r="Y882" s="271">
        <v>16263</v>
      </c>
      <c r="Z882" s="271">
        <v>15435</v>
      </c>
      <c r="AA882" s="268">
        <v>0.94874894234256</v>
      </c>
      <c r="AB882" s="268">
        <v>0.949086884338683</v>
      </c>
      <c r="AC882" s="295">
        <v>-0.000337941996122804</v>
      </c>
    </row>
    <row r="883" spans="1:29">
      <c r="A883" s="297" t="s">
        <v>1160</v>
      </c>
      <c r="B883" s="298" t="s">
        <v>3349</v>
      </c>
      <c r="C883" s="293" t="s">
        <v>1565</v>
      </c>
      <c r="D883" s="298" t="s">
        <v>1566</v>
      </c>
      <c r="E883" s="263">
        <v>3770</v>
      </c>
      <c r="F883" s="266">
        <v>3538</v>
      </c>
      <c r="G883" s="266">
        <v>232</v>
      </c>
      <c r="H883" s="264">
        <v>5160</v>
      </c>
      <c r="I883" s="264">
        <v>4787</v>
      </c>
      <c r="J883" s="264">
        <v>373</v>
      </c>
      <c r="K883" s="264">
        <v>2372</v>
      </c>
      <c r="L883" s="264">
        <v>2232</v>
      </c>
      <c r="M883" s="264">
        <v>140</v>
      </c>
      <c r="N883" s="294">
        <v>0.93</v>
      </c>
      <c r="O883" s="266">
        <v>3770</v>
      </c>
      <c r="P883" s="266">
        <v>3538</v>
      </c>
      <c r="Q883" s="266">
        <v>232</v>
      </c>
      <c r="R883" s="267">
        <v>0.938461538461538</v>
      </c>
      <c r="S883" s="267">
        <v>0.938461538461538</v>
      </c>
      <c r="T883" s="267">
        <v>0.927713178294574</v>
      </c>
      <c r="U883" s="267">
        <v>0.94097807757167</v>
      </c>
      <c r="V883" s="295">
        <v>0.0107483601669648</v>
      </c>
      <c r="W883" s="271">
        <v>25418</v>
      </c>
      <c r="X883" s="271">
        <v>24065</v>
      </c>
      <c r="Y883" s="271">
        <v>25321</v>
      </c>
      <c r="Z883" s="271">
        <v>24406</v>
      </c>
      <c r="AA883" s="268">
        <v>0.946770005507908</v>
      </c>
      <c r="AB883" s="268">
        <v>0.963863986414439</v>
      </c>
      <c r="AC883" s="295">
        <v>-0.0170939809065308</v>
      </c>
    </row>
    <row r="884" spans="1:29">
      <c r="A884" s="297" t="s">
        <v>1160</v>
      </c>
      <c r="B884" s="298" t="s">
        <v>3349</v>
      </c>
      <c r="C884" s="293" t="s">
        <v>1567</v>
      </c>
      <c r="D884" s="298" t="s">
        <v>1568</v>
      </c>
      <c r="E884" s="263">
        <v>3191</v>
      </c>
      <c r="F884" s="266">
        <v>2955</v>
      </c>
      <c r="G884" s="266">
        <v>236</v>
      </c>
      <c r="H884" s="264">
        <v>4196</v>
      </c>
      <c r="I884" s="264">
        <v>3894</v>
      </c>
      <c r="J884" s="264">
        <v>302</v>
      </c>
      <c r="K884" s="264">
        <v>1906</v>
      </c>
      <c r="L884" s="264">
        <v>1780</v>
      </c>
      <c r="M884" s="264">
        <v>126</v>
      </c>
      <c r="N884" s="294">
        <v>0.93</v>
      </c>
      <c r="O884" s="266">
        <v>3191</v>
      </c>
      <c r="P884" s="266">
        <v>2955</v>
      </c>
      <c r="Q884" s="266">
        <v>236</v>
      </c>
      <c r="R884" s="267">
        <v>0.92604199310561</v>
      </c>
      <c r="S884" s="267">
        <v>0.92604199310561</v>
      </c>
      <c r="T884" s="267">
        <v>0.928026692087703</v>
      </c>
      <c r="U884" s="267">
        <v>0.93389296956978</v>
      </c>
      <c r="V884" s="295">
        <v>-0.00198469898209308</v>
      </c>
      <c r="W884" s="271">
        <v>20571</v>
      </c>
      <c r="X884" s="271">
        <v>19299</v>
      </c>
      <c r="Y884" s="271">
        <v>19887</v>
      </c>
      <c r="Z884" s="271">
        <v>18727</v>
      </c>
      <c r="AA884" s="268">
        <v>0.938165378445384</v>
      </c>
      <c r="AB884" s="268">
        <v>0.941670437974556</v>
      </c>
      <c r="AC884" s="295">
        <v>-0.00350505952917202</v>
      </c>
    </row>
    <row r="885" spans="1:29">
      <c r="A885" s="297" t="s">
        <v>1160</v>
      </c>
      <c r="B885" s="298" t="s">
        <v>3349</v>
      </c>
      <c r="C885" s="293" t="s">
        <v>1569</v>
      </c>
      <c r="D885" s="298" t="s">
        <v>1570</v>
      </c>
      <c r="E885" s="263">
        <v>4673</v>
      </c>
      <c r="F885" s="266">
        <v>4411</v>
      </c>
      <c r="G885" s="266">
        <v>262</v>
      </c>
      <c r="H885" s="264">
        <v>5997</v>
      </c>
      <c r="I885" s="264">
        <v>5600</v>
      </c>
      <c r="J885" s="264">
        <v>397</v>
      </c>
      <c r="K885" s="264">
        <v>2828</v>
      </c>
      <c r="L885" s="264">
        <v>2660</v>
      </c>
      <c r="M885" s="264">
        <v>168</v>
      </c>
      <c r="N885" s="294">
        <v>0.93</v>
      </c>
      <c r="O885" s="266">
        <v>4673</v>
      </c>
      <c r="P885" s="266">
        <v>4411</v>
      </c>
      <c r="Q885" s="266">
        <v>262</v>
      </c>
      <c r="R885" s="267">
        <v>0.943933233468864</v>
      </c>
      <c r="S885" s="267">
        <v>0.943933233468864</v>
      </c>
      <c r="T885" s="267">
        <v>0.933800233450058</v>
      </c>
      <c r="U885" s="267">
        <v>0.940594059405941</v>
      </c>
      <c r="V885" s="295">
        <v>0.0101330000188053</v>
      </c>
      <c r="W885" s="271">
        <v>30201</v>
      </c>
      <c r="X885" s="271">
        <v>28629</v>
      </c>
      <c r="Y885" s="271">
        <v>28754</v>
      </c>
      <c r="Z885" s="271">
        <v>27515</v>
      </c>
      <c r="AA885" s="268">
        <v>0.947948743419092</v>
      </c>
      <c r="AB885" s="268">
        <v>0.956910342908813</v>
      </c>
      <c r="AC885" s="295">
        <v>-0.00896159948972064</v>
      </c>
    </row>
    <row r="886" spans="1:29">
      <c r="A886" s="297" t="s">
        <v>1160</v>
      </c>
      <c r="B886" s="298" t="s">
        <v>3349</v>
      </c>
      <c r="C886" s="293" t="s">
        <v>1571</v>
      </c>
      <c r="D886" s="298" t="s">
        <v>1572</v>
      </c>
      <c r="E886" s="263">
        <v>3250</v>
      </c>
      <c r="F886" s="266">
        <v>3191</v>
      </c>
      <c r="G886" s="266">
        <v>59</v>
      </c>
      <c r="H886" s="264">
        <v>4498</v>
      </c>
      <c r="I886" s="264">
        <v>4420</v>
      </c>
      <c r="J886" s="264">
        <v>78</v>
      </c>
      <c r="K886" s="264">
        <v>2016</v>
      </c>
      <c r="L886" s="264">
        <v>1963</v>
      </c>
      <c r="M886" s="264">
        <v>53</v>
      </c>
      <c r="N886" s="294">
        <v>0.93</v>
      </c>
      <c r="O886" s="266">
        <v>3250</v>
      </c>
      <c r="P886" s="266">
        <v>3191</v>
      </c>
      <c r="Q886" s="266">
        <v>59</v>
      </c>
      <c r="R886" s="267">
        <v>0.981846153846154</v>
      </c>
      <c r="S886" s="267">
        <v>0.981846153846154</v>
      </c>
      <c r="T886" s="267">
        <v>0.982658959537572</v>
      </c>
      <c r="U886" s="267">
        <v>0.973710317460317</v>
      </c>
      <c r="V886" s="295">
        <v>-0.000812805691418395</v>
      </c>
      <c r="W886" s="271">
        <v>22579</v>
      </c>
      <c r="X886" s="271">
        <v>22193</v>
      </c>
      <c r="Y886" s="271">
        <v>21997</v>
      </c>
      <c r="Z886" s="271">
        <v>21686</v>
      </c>
      <c r="AA886" s="268">
        <v>0.982904468754152</v>
      </c>
      <c r="AB886" s="268">
        <v>0.985861708414784</v>
      </c>
      <c r="AC886" s="295">
        <v>-0.00295723966063177</v>
      </c>
    </row>
    <row r="887" spans="1:29">
      <c r="A887" s="297" t="s">
        <v>1160</v>
      </c>
      <c r="B887" s="298" t="s">
        <v>3349</v>
      </c>
      <c r="C887" s="293" t="s">
        <v>1573</v>
      </c>
      <c r="D887" s="298" t="s">
        <v>1574</v>
      </c>
      <c r="E887" s="263">
        <v>2010</v>
      </c>
      <c r="F887" s="266">
        <v>1902</v>
      </c>
      <c r="G887" s="266">
        <v>108</v>
      </c>
      <c r="H887" s="264">
        <v>2593</v>
      </c>
      <c r="I887" s="264">
        <v>2461</v>
      </c>
      <c r="J887" s="264">
        <v>132</v>
      </c>
      <c r="K887" s="264">
        <v>1104</v>
      </c>
      <c r="L887" s="264">
        <v>1035</v>
      </c>
      <c r="M887" s="264">
        <v>69</v>
      </c>
      <c r="N887" s="294">
        <v>0.93</v>
      </c>
      <c r="O887" s="266">
        <v>2010</v>
      </c>
      <c r="P887" s="266">
        <v>1902</v>
      </c>
      <c r="Q887" s="266">
        <v>108</v>
      </c>
      <c r="R887" s="267">
        <v>0.946268656716418</v>
      </c>
      <c r="S887" s="267">
        <v>0.946268656716418</v>
      </c>
      <c r="T887" s="267">
        <v>0.949093713844967</v>
      </c>
      <c r="U887" s="267">
        <v>0.9375</v>
      </c>
      <c r="V887" s="295">
        <v>-0.0028250571285493</v>
      </c>
      <c r="W887" s="271">
        <v>13119</v>
      </c>
      <c r="X887" s="271">
        <v>12493</v>
      </c>
      <c r="Y887" s="271">
        <v>13318</v>
      </c>
      <c r="Z887" s="271">
        <v>12820</v>
      </c>
      <c r="AA887" s="268">
        <v>0.952282948395457</v>
      </c>
      <c r="AB887" s="268">
        <v>0.962606998047755</v>
      </c>
      <c r="AC887" s="295">
        <v>-0.0103240496522979</v>
      </c>
    </row>
    <row r="888" spans="1:29">
      <c r="A888" s="297" t="s">
        <v>1160</v>
      </c>
      <c r="B888" s="298" t="s">
        <v>3349</v>
      </c>
      <c r="C888" s="293" t="s">
        <v>1575</v>
      </c>
      <c r="D888" s="298" t="s">
        <v>1576</v>
      </c>
      <c r="E888" s="263">
        <v>3387</v>
      </c>
      <c r="F888" s="266">
        <v>3262</v>
      </c>
      <c r="G888" s="266">
        <v>125</v>
      </c>
      <c r="H888" s="264">
        <v>4492</v>
      </c>
      <c r="I888" s="264">
        <v>4302</v>
      </c>
      <c r="J888" s="264">
        <v>190</v>
      </c>
      <c r="K888" s="264">
        <v>1881</v>
      </c>
      <c r="L888" s="264">
        <v>1760</v>
      </c>
      <c r="M888" s="264">
        <v>121</v>
      </c>
      <c r="N888" s="294">
        <v>0.93</v>
      </c>
      <c r="O888" s="266">
        <v>3387</v>
      </c>
      <c r="P888" s="266">
        <v>3262</v>
      </c>
      <c r="Q888" s="266">
        <v>125</v>
      </c>
      <c r="R888" s="267">
        <v>0.963094183643342</v>
      </c>
      <c r="S888" s="267">
        <v>0.963094183643342</v>
      </c>
      <c r="T888" s="267">
        <v>0.957702582368655</v>
      </c>
      <c r="U888" s="267">
        <v>0.935672514619883</v>
      </c>
      <c r="V888" s="295">
        <v>0.00539160127468685</v>
      </c>
      <c r="W888" s="271">
        <v>22196</v>
      </c>
      <c r="X888" s="271">
        <v>21320</v>
      </c>
      <c r="Y888" s="271">
        <v>21413</v>
      </c>
      <c r="Z888" s="271">
        <v>20748</v>
      </c>
      <c r="AA888" s="268">
        <v>0.960533429446747</v>
      </c>
      <c r="AB888" s="268">
        <v>0.968944099378882</v>
      </c>
      <c r="AC888" s="295">
        <v>-0.00841066993213491</v>
      </c>
    </row>
    <row r="889" spans="1:29">
      <c r="A889" s="297" t="s">
        <v>1160</v>
      </c>
      <c r="B889" s="298" t="s">
        <v>3349</v>
      </c>
      <c r="C889" s="293" t="s">
        <v>1577</v>
      </c>
      <c r="D889" s="298" t="s">
        <v>1578</v>
      </c>
      <c r="E889" s="263">
        <v>4227</v>
      </c>
      <c r="F889" s="266">
        <v>3153</v>
      </c>
      <c r="G889" s="266">
        <v>1074</v>
      </c>
      <c r="H889" s="264">
        <v>5334</v>
      </c>
      <c r="I889" s="264">
        <v>4338</v>
      </c>
      <c r="J889" s="264">
        <v>996</v>
      </c>
      <c r="K889" s="264">
        <v>2338</v>
      </c>
      <c r="L889" s="264">
        <v>1525</v>
      </c>
      <c r="M889" s="264">
        <v>813</v>
      </c>
      <c r="N889" s="294">
        <v>0.93</v>
      </c>
      <c r="O889" s="266">
        <v>4227</v>
      </c>
      <c r="P889" s="266">
        <v>3153</v>
      </c>
      <c r="Q889" s="266">
        <v>1074</v>
      </c>
      <c r="R889" s="267">
        <v>0.745919091554294</v>
      </c>
      <c r="S889" s="267">
        <v>0.745919091554294</v>
      </c>
      <c r="T889" s="267">
        <v>0.813273340832396</v>
      </c>
      <c r="U889" s="267">
        <v>0.652266894781865</v>
      </c>
      <c r="V889" s="295">
        <v>-0.0673542492781022</v>
      </c>
      <c r="W889" s="271">
        <v>27203</v>
      </c>
      <c r="X889" s="271">
        <v>19537</v>
      </c>
      <c r="Y889" s="271">
        <v>27059</v>
      </c>
      <c r="Z889" s="271">
        <v>21655</v>
      </c>
      <c r="AA889" s="268">
        <v>0.718192846377238</v>
      </c>
      <c r="AB889" s="268">
        <v>0.800288258989615</v>
      </c>
      <c r="AC889" s="295">
        <v>-0.0820954126123775</v>
      </c>
    </row>
    <row r="890" spans="1:29">
      <c r="A890" s="297" t="s">
        <v>1160</v>
      </c>
      <c r="B890" s="298" t="s">
        <v>32</v>
      </c>
      <c r="C890" s="293" t="s">
        <v>1579</v>
      </c>
      <c r="D890" s="298" t="s">
        <v>1580</v>
      </c>
      <c r="E890" s="263">
        <v>0</v>
      </c>
      <c r="F890" s="266">
        <v>0</v>
      </c>
      <c r="G890" s="266">
        <v>0</v>
      </c>
      <c r="H890" s="264">
        <v>0</v>
      </c>
      <c r="I890" s="264">
        <v>0</v>
      </c>
      <c r="J890" s="264">
        <v>0</v>
      </c>
      <c r="K890" s="264">
        <v>0</v>
      </c>
      <c r="L890" s="264">
        <v>0</v>
      </c>
      <c r="M890" s="264">
        <v>0</v>
      </c>
      <c r="N890" s="294">
        <v>0.93</v>
      </c>
      <c r="O890" s="266">
        <v>0</v>
      </c>
      <c r="P890" s="266">
        <v>0</v>
      </c>
      <c r="Q890" s="266">
        <v>0</v>
      </c>
      <c r="R890" s="267">
        <v>0</v>
      </c>
      <c r="S890" s="267">
        <v>0</v>
      </c>
      <c r="T890" s="267">
        <v>0</v>
      </c>
      <c r="U890" s="267">
        <v>0</v>
      </c>
      <c r="V890" s="295">
        <v>0</v>
      </c>
      <c r="W890" s="271">
        <v>0</v>
      </c>
      <c r="X890" s="271">
        <v>0</v>
      </c>
      <c r="Y890" s="271">
        <v>0</v>
      </c>
      <c r="Z890" s="271">
        <v>0</v>
      </c>
      <c r="AA890" s="268">
        <v>0</v>
      </c>
      <c r="AB890" s="268">
        <v>0</v>
      </c>
      <c r="AC890" s="295">
        <v>0</v>
      </c>
    </row>
    <row r="891" spans="1:29">
      <c r="A891" s="297" t="s">
        <v>1160</v>
      </c>
      <c r="B891" s="298" t="s">
        <v>3349</v>
      </c>
      <c r="C891" s="293" t="s">
        <v>1581</v>
      </c>
      <c r="D891" s="298" t="s">
        <v>1582</v>
      </c>
      <c r="E891" s="263">
        <v>4521</v>
      </c>
      <c r="F891" s="266">
        <v>4269</v>
      </c>
      <c r="G891" s="266">
        <v>252</v>
      </c>
      <c r="H891" s="264">
        <v>6396</v>
      </c>
      <c r="I891" s="264">
        <v>6085</v>
      </c>
      <c r="J891" s="264">
        <v>311</v>
      </c>
      <c r="K891" s="264">
        <v>2936</v>
      </c>
      <c r="L891" s="264">
        <v>2705</v>
      </c>
      <c r="M891" s="264">
        <v>231</v>
      </c>
      <c r="N891" s="294">
        <v>0.93</v>
      </c>
      <c r="O891" s="266">
        <v>4521</v>
      </c>
      <c r="P891" s="266">
        <v>4269</v>
      </c>
      <c r="Q891" s="266">
        <v>252</v>
      </c>
      <c r="R891" s="267">
        <v>0.944260119442601</v>
      </c>
      <c r="S891" s="267">
        <v>0.944260119442601</v>
      </c>
      <c r="T891" s="267">
        <v>0.951375859912445</v>
      </c>
      <c r="U891" s="267">
        <v>0.921321525885559</v>
      </c>
      <c r="V891" s="295">
        <v>-0.00711574046984409</v>
      </c>
      <c r="W891" s="271">
        <v>30661</v>
      </c>
      <c r="X891" s="271">
        <v>29127</v>
      </c>
      <c r="Y891" s="271">
        <v>29830</v>
      </c>
      <c r="Z891" s="271">
        <v>28356</v>
      </c>
      <c r="AA891" s="268">
        <v>0.949969016013829</v>
      </c>
      <c r="AB891" s="268">
        <v>0.95058665772712</v>
      </c>
      <c r="AC891" s="295">
        <v>-0.000617641713291706</v>
      </c>
    </row>
    <row r="892" spans="1:29">
      <c r="A892" s="297" t="s">
        <v>1160</v>
      </c>
      <c r="B892" s="298" t="s">
        <v>3349</v>
      </c>
      <c r="C892" s="293" t="s">
        <v>1583</v>
      </c>
      <c r="D892" s="298" t="s">
        <v>1584</v>
      </c>
      <c r="E892" s="263">
        <v>2849</v>
      </c>
      <c r="F892" s="266">
        <v>2702</v>
      </c>
      <c r="G892" s="266">
        <v>147</v>
      </c>
      <c r="H892" s="264">
        <v>3599</v>
      </c>
      <c r="I892" s="264">
        <v>3418</v>
      </c>
      <c r="J892" s="264">
        <v>181</v>
      </c>
      <c r="K892" s="264">
        <v>1604</v>
      </c>
      <c r="L892" s="264">
        <v>1508</v>
      </c>
      <c r="M892" s="264">
        <v>96</v>
      </c>
      <c r="N892" s="294">
        <v>0.93</v>
      </c>
      <c r="O892" s="266">
        <v>2849</v>
      </c>
      <c r="P892" s="266">
        <v>2702</v>
      </c>
      <c r="Q892" s="266">
        <v>147</v>
      </c>
      <c r="R892" s="267">
        <v>0.948402948402948</v>
      </c>
      <c r="S892" s="267">
        <v>0.948402948402948</v>
      </c>
      <c r="T892" s="267">
        <v>0.949708252292303</v>
      </c>
      <c r="U892" s="267">
        <v>0.940149625935162</v>
      </c>
      <c r="V892" s="295">
        <v>-0.00130530388935501</v>
      </c>
      <c r="W892" s="271">
        <v>18064</v>
      </c>
      <c r="X892" s="271">
        <v>17305</v>
      </c>
      <c r="Y892" s="271">
        <v>18055</v>
      </c>
      <c r="Z892" s="271">
        <v>17469</v>
      </c>
      <c r="AA892" s="268">
        <v>0.957982728077945</v>
      </c>
      <c r="AB892" s="268">
        <v>0.967543616726669</v>
      </c>
      <c r="AC892" s="295">
        <v>-0.00956088864872351</v>
      </c>
    </row>
    <row r="893" spans="1:29">
      <c r="A893" s="297" t="s">
        <v>1160</v>
      </c>
      <c r="B893" s="298" t="s">
        <v>3349</v>
      </c>
      <c r="C893" s="293" t="s">
        <v>1585</v>
      </c>
      <c r="D893" s="298" t="s">
        <v>1586</v>
      </c>
      <c r="E893" s="263">
        <v>2651</v>
      </c>
      <c r="F893" s="266">
        <v>2498</v>
      </c>
      <c r="G893" s="266">
        <v>153</v>
      </c>
      <c r="H893" s="264">
        <v>3768</v>
      </c>
      <c r="I893" s="264">
        <v>3556</v>
      </c>
      <c r="J893" s="264">
        <v>212</v>
      </c>
      <c r="K893" s="264">
        <v>1695</v>
      </c>
      <c r="L893" s="264">
        <v>1620</v>
      </c>
      <c r="M893" s="264">
        <v>75</v>
      </c>
      <c r="N893" s="294">
        <v>0.93</v>
      </c>
      <c r="O893" s="266">
        <v>2651</v>
      </c>
      <c r="P893" s="266">
        <v>2498</v>
      </c>
      <c r="Q893" s="266">
        <v>153</v>
      </c>
      <c r="R893" s="267">
        <v>0.942285929837797</v>
      </c>
      <c r="S893" s="267">
        <v>0.942285929837797</v>
      </c>
      <c r="T893" s="267">
        <v>0.943736730360934</v>
      </c>
      <c r="U893" s="267">
        <v>0.955752212389381</v>
      </c>
      <c r="V893" s="295">
        <v>-0.00145080052313717</v>
      </c>
      <c r="W893" s="271">
        <v>18308</v>
      </c>
      <c r="X893" s="271">
        <v>17471</v>
      </c>
      <c r="Y893" s="271">
        <v>18151</v>
      </c>
      <c r="Z893" s="271">
        <v>17387</v>
      </c>
      <c r="AA893" s="268">
        <v>0.954282280970068</v>
      </c>
      <c r="AB893" s="268">
        <v>0.957908655170514</v>
      </c>
      <c r="AC893" s="295">
        <v>-0.00362637420044631</v>
      </c>
    </row>
    <row r="894" spans="1:29">
      <c r="A894" s="297" t="s">
        <v>1160</v>
      </c>
      <c r="B894" s="298" t="s">
        <v>3350</v>
      </c>
      <c r="C894" s="293" t="s">
        <v>1587</v>
      </c>
      <c r="D894" s="298" t="s">
        <v>1588</v>
      </c>
      <c r="E894" s="263">
        <v>5429</v>
      </c>
      <c r="F894" s="266">
        <v>5135</v>
      </c>
      <c r="G894" s="266">
        <v>294</v>
      </c>
      <c r="H894" s="264">
        <v>7322</v>
      </c>
      <c r="I894" s="264">
        <v>6962</v>
      </c>
      <c r="J894" s="264">
        <v>360</v>
      </c>
      <c r="K894" s="264">
        <v>2640</v>
      </c>
      <c r="L894" s="264">
        <v>2475</v>
      </c>
      <c r="M894" s="264">
        <v>165</v>
      </c>
      <c r="N894" s="294">
        <v>0.93</v>
      </c>
      <c r="O894" s="266">
        <v>5429</v>
      </c>
      <c r="P894" s="266">
        <v>5135</v>
      </c>
      <c r="Q894" s="266">
        <v>294</v>
      </c>
      <c r="R894" s="267">
        <v>0.945846380548904</v>
      </c>
      <c r="S894" s="267">
        <v>0.945846380548904</v>
      </c>
      <c r="T894" s="267">
        <v>0.950833105708823</v>
      </c>
      <c r="U894" s="267">
        <v>0.9375</v>
      </c>
      <c r="V894" s="295">
        <v>-0.00498672515991871</v>
      </c>
      <c r="W894" s="271">
        <v>35658</v>
      </c>
      <c r="X894" s="271">
        <v>33985</v>
      </c>
      <c r="Y894" s="271">
        <v>35745</v>
      </c>
      <c r="Z894" s="271">
        <v>34176</v>
      </c>
      <c r="AA894" s="268">
        <v>0.95308205732234</v>
      </c>
      <c r="AB894" s="268">
        <v>0.956105749055812</v>
      </c>
      <c r="AC894" s="295">
        <v>-0.00302369173347206</v>
      </c>
    </row>
    <row r="895" spans="1:29">
      <c r="A895" s="297" t="s">
        <v>1160</v>
      </c>
      <c r="B895" s="298" t="s">
        <v>3350</v>
      </c>
      <c r="C895" s="293" t="s">
        <v>1589</v>
      </c>
      <c r="D895" s="298" t="s">
        <v>1590</v>
      </c>
      <c r="E895" s="263">
        <v>2849</v>
      </c>
      <c r="F895" s="266">
        <v>2744</v>
      </c>
      <c r="G895" s="266">
        <v>105</v>
      </c>
      <c r="H895" s="264">
        <v>3592</v>
      </c>
      <c r="I895" s="264">
        <v>3424</v>
      </c>
      <c r="J895" s="264">
        <v>168</v>
      </c>
      <c r="K895" s="264">
        <v>1318</v>
      </c>
      <c r="L895" s="264">
        <v>1203</v>
      </c>
      <c r="M895" s="264">
        <v>115</v>
      </c>
      <c r="N895" s="294">
        <v>0.93</v>
      </c>
      <c r="O895" s="266">
        <v>2849</v>
      </c>
      <c r="P895" s="266">
        <v>2744</v>
      </c>
      <c r="Q895" s="266">
        <v>105</v>
      </c>
      <c r="R895" s="267">
        <v>0.963144963144963</v>
      </c>
      <c r="S895" s="267">
        <v>0.963144963144963</v>
      </c>
      <c r="T895" s="267">
        <v>0.953229398663697</v>
      </c>
      <c r="U895" s="267">
        <v>0.912746585735964</v>
      </c>
      <c r="V895" s="295">
        <v>0.00991556448126596</v>
      </c>
      <c r="W895" s="271">
        <v>17975</v>
      </c>
      <c r="X895" s="271">
        <v>16913</v>
      </c>
      <c r="Y895" s="271">
        <v>17821</v>
      </c>
      <c r="Z895" s="271">
        <v>16964</v>
      </c>
      <c r="AA895" s="268">
        <v>0.940917941585535</v>
      </c>
      <c r="AB895" s="268">
        <v>0.951910667190393</v>
      </c>
      <c r="AC895" s="295">
        <v>-0.010992725604858</v>
      </c>
    </row>
    <row r="896" spans="1:29">
      <c r="A896" s="297" t="s">
        <v>1160</v>
      </c>
      <c r="B896" s="298" t="s">
        <v>3350</v>
      </c>
      <c r="C896" s="293" t="s">
        <v>1591</v>
      </c>
      <c r="D896" s="298" t="s">
        <v>1592</v>
      </c>
      <c r="E896" s="263">
        <v>3843</v>
      </c>
      <c r="F896" s="266">
        <v>3273</v>
      </c>
      <c r="G896" s="266">
        <v>570</v>
      </c>
      <c r="H896" s="264">
        <v>5113</v>
      </c>
      <c r="I896" s="264">
        <v>4365</v>
      </c>
      <c r="J896" s="264">
        <v>748</v>
      </c>
      <c r="K896" s="264">
        <v>1795</v>
      </c>
      <c r="L896" s="264">
        <v>1523</v>
      </c>
      <c r="M896" s="264">
        <v>272</v>
      </c>
      <c r="N896" s="294">
        <v>0.93</v>
      </c>
      <c r="O896" s="266">
        <v>3843</v>
      </c>
      <c r="P896" s="266">
        <v>3273</v>
      </c>
      <c r="Q896" s="266">
        <v>570</v>
      </c>
      <c r="R896" s="267">
        <v>0.85167837626854</v>
      </c>
      <c r="S896" s="267">
        <v>0.85167837626854</v>
      </c>
      <c r="T896" s="267">
        <v>0.853706238998631</v>
      </c>
      <c r="U896" s="267">
        <v>0.848467966573816</v>
      </c>
      <c r="V896" s="295">
        <v>-0.00202786273009081</v>
      </c>
      <c r="W896" s="271">
        <v>25006</v>
      </c>
      <c r="X896" s="271">
        <v>21034</v>
      </c>
      <c r="Y896" s="271">
        <v>24307</v>
      </c>
      <c r="Z896" s="271">
        <v>21271</v>
      </c>
      <c r="AA896" s="268">
        <v>0.841158122050708</v>
      </c>
      <c r="AB896" s="268">
        <v>0.875097708479039</v>
      </c>
      <c r="AC896" s="295">
        <v>-0.0339395864283312</v>
      </c>
    </row>
    <row r="897" spans="1:29">
      <c r="A897" s="297" t="s">
        <v>1160</v>
      </c>
      <c r="B897" s="298" t="s">
        <v>3350</v>
      </c>
      <c r="C897" s="293" t="s">
        <v>1593</v>
      </c>
      <c r="D897" s="298" t="s">
        <v>1594</v>
      </c>
      <c r="E897" s="263">
        <v>3948</v>
      </c>
      <c r="F897" s="266">
        <v>3770</v>
      </c>
      <c r="G897" s="266">
        <v>178</v>
      </c>
      <c r="H897" s="264">
        <v>5309</v>
      </c>
      <c r="I897" s="264">
        <v>5096</v>
      </c>
      <c r="J897" s="264">
        <v>213</v>
      </c>
      <c r="K897" s="264">
        <v>1888</v>
      </c>
      <c r="L897" s="264">
        <v>1795</v>
      </c>
      <c r="M897" s="264">
        <v>93</v>
      </c>
      <c r="N897" s="294">
        <v>0.93</v>
      </c>
      <c r="O897" s="266">
        <v>3948</v>
      </c>
      <c r="P897" s="266">
        <v>3770</v>
      </c>
      <c r="Q897" s="266">
        <v>178</v>
      </c>
      <c r="R897" s="267">
        <v>0.954913880445795</v>
      </c>
      <c r="S897" s="267">
        <v>0.954913880445795</v>
      </c>
      <c r="T897" s="267">
        <v>0.959879449990582</v>
      </c>
      <c r="U897" s="267">
        <v>0.950741525423729</v>
      </c>
      <c r="V897" s="295">
        <v>-0.00496556954478666</v>
      </c>
      <c r="W897" s="271">
        <v>25700</v>
      </c>
      <c r="X897" s="271">
        <v>24761</v>
      </c>
      <c r="Y897" s="271">
        <v>25944</v>
      </c>
      <c r="Z897" s="271">
        <v>25159</v>
      </c>
      <c r="AA897" s="268">
        <v>0.963463035019455</v>
      </c>
      <c r="AB897" s="268">
        <v>0.969742522355843</v>
      </c>
      <c r="AC897" s="295">
        <v>-0.00627948733638806</v>
      </c>
    </row>
    <row r="898" spans="1:29">
      <c r="A898" s="297" t="s">
        <v>1160</v>
      </c>
      <c r="B898" s="298" t="s">
        <v>3350</v>
      </c>
      <c r="C898" s="293" t="s">
        <v>1595</v>
      </c>
      <c r="D898" s="298" t="s">
        <v>1596</v>
      </c>
      <c r="E898" s="263">
        <v>4581</v>
      </c>
      <c r="F898" s="266">
        <v>4334</v>
      </c>
      <c r="G898" s="266">
        <v>247</v>
      </c>
      <c r="H898" s="264">
        <v>5969</v>
      </c>
      <c r="I898" s="264">
        <v>5711</v>
      </c>
      <c r="J898" s="264">
        <v>258</v>
      </c>
      <c r="K898" s="264">
        <v>2230</v>
      </c>
      <c r="L898" s="264">
        <v>2097</v>
      </c>
      <c r="M898" s="264">
        <v>133</v>
      </c>
      <c r="N898" s="294">
        <v>0.93</v>
      </c>
      <c r="O898" s="266">
        <v>4581</v>
      </c>
      <c r="P898" s="266">
        <v>4334</v>
      </c>
      <c r="Q898" s="266">
        <v>247</v>
      </c>
      <c r="R898" s="267">
        <v>0.946081641562977</v>
      </c>
      <c r="S898" s="267">
        <v>0.946081641562977</v>
      </c>
      <c r="T898" s="267">
        <v>0.956776679510806</v>
      </c>
      <c r="U898" s="267">
        <v>0.940358744394619</v>
      </c>
      <c r="V898" s="295">
        <v>-0.0106950379478283</v>
      </c>
      <c r="W898" s="271">
        <v>29844</v>
      </c>
      <c r="X898" s="271">
        <v>28561</v>
      </c>
      <c r="Y898" s="271">
        <v>29544</v>
      </c>
      <c r="Z898" s="271">
        <v>28261</v>
      </c>
      <c r="AA898" s="268">
        <v>0.957009784211232</v>
      </c>
      <c r="AB898" s="268">
        <v>0.956573246682914</v>
      </c>
      <c r="AC898" s="295">
        <v>0.000436537528318071</v>
      </c>
    </row>
    <row r="899" spans="1:29">
      <c r="A899" s="297" t="s">
        <v>1160</v>
      </c>
      <c r="B899" s="298" t="s">
        <v>3350</v>
      </c>
      <c r="C899" s="293" t="s">
        <v>1597</v>
      </c>
      <c r="D899" s="298" t="s">
        <v>1598</v>
      </c>
      <c r="E899" s="263">
        <v>5006</v>
      </c>
      <c r="F899" s="266">
        <v>4770</v>
      </c>
      <c r="G899" s="266">
        <v>236</v>
      </c>
      <c r="H899" s="264">
        <v>6597</v>
      </c>
      <c r="I899" s="264">
        <v>6277</v>
      </c>
      <c r="J899" s="264">
        <v>320</v>
      </c>
      <c r="K899" s="264">
        <v>2382</v>
      </c>
      <c r="L899" s="264">
        <v>2225</v>
      </c>
      <c r="M899" s="264">
        <v>157</v>
      </c>
      <c r="N899" s="294">
        <v>0.93</v>
      </c>
      <c r="O899" s="266">
        <v>5006</v>
      </c>
      <c r="P899" s="266">
        <v>4770</v>
      </c>
      <c r="Q899" s="266">
        <v>236</v>
      </c>
      <c r="R899" s="267">
        <v>0.952856572113464</v>
      </c>
      <c r="S899" s="267">
        <v>0.952856572113464</v>
      </c>
      <c r="T899" s="267">
        <v>0.951493102925572</v>
      </c>
      <c r="U899" s="267">
        <v>0.934089000839631</v>
      </c>
      <c r="V899" s="295">
        <v>0.00136346918789165</v>
      </c>
      <c r="W899" s="271">
        <v>32459</v>
      </c>
      <c r="X899" s="271">
        <v>30994</v>
      </c>
      <c r="Y899" s="271">
        <v>32805</v>
      </c>
      <c r="Z899" s="271">
        <v>31420</v>
      </c>
      <c r="AA899" s="268">
        <v>0.954866138821282</v>
      </c>
      <c r="AB899" s="268">
        <v>0.957780826093583</v>
      </c>
      <c r="AC899" s="295">
        <v>-0.00291468727230104</v>
      </c>
    </row>
    <row r="900" spans="1:29">
      <c r="A900" s="297" t="s">
        <v>1160</v>
      </c>
      <c r="B900" s="298" t="s">
        <v>3350</v>
      </c>
      <c r="C900" s="293" t="s">
        <v>1599</v>
      </c>
      <c r="D900" s="298" t="s">
        <v>1600</v>
      </c>
      <c r="E900" s="263">
        <v>4029</v>
      </c>
      <c r="F900" s="266">
        <v>3843</v>
      </c>
      <c r="G900" s="266">
        <v>186</v>
      </c>
      <c r="H900" s="264">
        <v>5320</v>
      </c>
      <c r="I900" s="264">
        <v>5082</v>
      </c>
      <c r="J900" s="264">
        <v>238</v>
      </c>
      <c r="K900" s="264">
        <v>1855</v>
      </c>
      <c r="L900" s="264">
        <v>1754</v>
      </c>
      <c r="M900" s="264">
        <v>101</v>
      </c>
      <c r="N900" s="294">
        <v>0.93</v>
      </c>
      <c r="O900" s="266">
        <v>4029</v>
      </c>
      <c r="P900" s="266">
        <v>3843</v>
      </c>
      <c r="Q900" s="266">
        <v>186</v>
      </c>
      <c r="R900" s="267">
        <v>0.953834698436337</v>
      </c>
      <c r="S900" s="267">
        <v>0.953834698436337</v>
      </c>
      <c r="T900" s="267">
        <v>0.955263157894737</v>
      </c>
      <c r="U900" s="267">
        <v>0.9455525606469</v>
      </c>
      <c r="V900" s="295">
        <v>-0.0014284594584002</v>
      </c>
      <c r="W900" s="271">
        <v>25931</v>
      </c>
      <c r="X900" s="271">
        <v>24921</v>
      </c>
      <c r="Y900" s="271">
        <v>25474</v>
      </c>
      <c r="Z900" s="271">
        <v>24626</v>
      </c>
      <c r="AA900" s="268">
        <v>0.961050480120319</v>
      </c>
      <c r="AB900" s="268">
        <v>0.966711156473267</v>
      </c>
      <c r="AC900" s="295">
        <v>-0.00566067635294754</v>
      </c>
    </row>
    <row r="901" spans="1:29">
      <c r="A901" s="297" t="s">
        <v>1160</v>
      </c>
      <c r="B901" s="298" t="s">
        <v>3350</v>
      </c>
      <c r="C901" s="293" t="s">
        <v>1601</v>
      </c>
      <c r="D901" s="298" t="s">
        <v>1602</v>
      </c>
      <c r="E901" s="263">
        <v>4618</v>
      </c>
      <c r="F901" s="266">
        <v>4323</v>
      </c>
      <c r="G901" s="266">
        <v>295</v>
      </c>
      <c r="H901" s="264">
        <v>6357</v>
      </c>
      <c r="I901" s="264">
        <v>6021</v>
      </c>
      <c r="J901" s="264">
        <v>336</v>
      </c>
      <c r="K901" s="264">
        <v>2261</v>
      </c>
      <c r="L901" s="264">
        <v>2134</v>
      </c>
      <c r="M901" s="264">
        <v>127</v>
      </c>
      <c r="N901" s="294">
        <v>0.93</v>
      </c>
      <c r="O901" s="266">
        <v>4618</v>
      </c>
      <c r="P901" s="266">
        <v>4323</v>
      </c>
      <c r="Q901" s="266">
        <v>295</v>
      </c>
      <c r="R901" s="267">
        <v>0.93611953226505</v>
      </c>
      <c r="S901" s="267">
        <v>0.93611953226505</v>
      </c>
      <c r="T901" s="267">
        <v>0.947144879660217</v>
      </c>
      <c r="U901" s="267">
        <v>0.943830163644405</v>
      </c>
      <c r="V901" s="295">
        <v>-0.0110253473951673</v>
      </c>
      <c r="W901" s="271">
        <v>31110</v>
      </c>
      <c r="X901" s="271">
        <v>29637</v>
      </c>
      <c r="Y901" s="271">
        <v>31017</v>
      </c>
      <c r="Z901" s="271">
        <v>29802</v>
      </c>
      <c r="AA901" s="268">
        <v>0.952651880424301</v>
      </c>
      <c r="AB901" s="268">
        <v>0.960827933068962</v>
      </c>
      <c r="AC901" s="295">
        <v>-0.00817605264466137</v>
      </c>
    </row>
    <row r="902" spans="1:29">
      <c r="A902" s="297" t="s">
        <v>1160</v>
      </c>
      <c r="B902" s="298" t="s">
        <v>3350</v>
      </c>
      <c r="C902" s="293" t="s">
        <v>1603</v>
      </c>
      <c r="D902" s="298" t="s">
        <v>1604</v>
      </c>
      <c r="E902" s="263">
        <v>5631</v>
      </c>
      <c r="F902" s="266">
        <v>5401</v>
      </c>
      <c r="G902" s="266">
        <v>230</v>
      </c>
      <c r="H902" s="264">
        <v>7374</v>
      </c>
      <c r="I902" s="264">
        <v>7042</v>
      </c>
      <c r="J902" s="264">
        <v>332</v>
      </c>
      <c r="K902" s="264">
        <v>2524</v>
      </c>
      <c r="L902" s="264">
        <v>2354</v>
      </c>
      <c r="M902" s="264">
        <v>170</v>
      </c>
      <c r="N902" s="294">
        <v>0.93</v>
      </c>
      <c r="O902" s="266">
        <v>5631</v>
      </c>
      <c r="P902" s="266">
        <v>5401</v>
      </c>
      <c r="Q902" s="266">
        <v>230</v>
      </c>
      <c r="R902" s="267">
        <v>0.959154679453028</v>
      </c>
      <c r="S902" s="267">
        <v>0.959154679453028</v>
      </c>
      <c r="T902" s="267">
        <v>0.95497694602658</v>
      </c>
      <c r="U902" s="267">
        <v>0.932646592709984</v>
      </c>
      <c r="V902" s="295">
        <v>0.004177733426448</v>
      </c>
      <c r="W902" s="271">
        <v>36073</v>
      </c>
      <c r="X902" s="271">
        <v>34558</v>
      </c>
      <c r="Y902" s="271">
        <v>35040</v>
      </c>
      <c r="Z902" s="271">
        <v>33178</v>
      </c>
      <c r="AA902" s="268">
        <v>0.958001829623264</v>
      </c>
      <c r="AB902" s="268">
        <v>0.946860730593607</v>
      </c>
      <c r="AC902" s="295">
        <v>0.0111410990296567</v>
      </c>
    </row>
    <row r="903" spans="1:29">
      <c r="A903" s="297" t="s">
        <v>1160</v>
      </c>
      <c r="B903" s="298" t="s">
        <v>3350</v>
      </c>
      <c r="C903" s="293" t="s">
        <v>1605</v>
      </c>
      <c r="D903" s="298" t="s">
        <v>1606</v>
      </c>
      <c r="E903" s="263">
        <v>1884</v>
      </c>
      <c r="F903" s="266">
        <v>1784</v>
      </c>
      <c r="G903" s="266">
        <v>100</v>
      </c>
      <c r="H903" s="264">
        <v>2455</v>
      </c>
      <c r="I903" s="264">
        <v>2329</v>
      </c>
      <c r="J903" s="264">
        <v>126</v>
      </c>
      <c r="K903" s="264">
        <v>905</v>
      </c>
      <c r="L903" s="264">
        <v>854</v>
      </c>
      <c r="M903" s="264">
        <v>51</v>
      </c>
      <c r="N903" s="294">
        <v>0.93</v>
      </c>
      <c r="O903" s="266">
        <v>1884</v>
      </c>
      <c r="P903" s="266">
        <v>1784</v>
      </c>
      <c r="Q903" s="266">
        <v>100</v>
      </c>
      <c r="R903" s="267">
        <v>0.94692144373673</v>
      </c>
      <c r="S903" s="267">
        <v>0.94692144373673</v>
      </c>
      <c r="T903" s="267">
        <v>0.94867617107943</v>
      </c>
      <c r="U903" s="267">
        <v>0.943646408839779</v>
      </c>
      <c r="V903" s="295">
        <v>-0.00175472734269932</v>
      </c>
      <c r="W903" s="271">
        <v>12164</v>
      </c>
      <c r="X903" s="271">
        <v>11619</v>
      </c>
      <c r="Y903" s="271">
        <v>11987</v>
      </c>
      <c r="Z903" s="271">
        <v>11527</v>
      </c>
      <c r="AA903" s="268">
        <v>0.955195659322591</v>
      </c>
      <c r="AB903" s="268">
        <v>0.961625093851673</v>
      </c>
      <c r="AC903" s="295">
        <v>-0.0064294345290814</v>
      </c>
    </row>
    <row r="904" spans="1:29">
      <c r="A904" s="297" t="s">
        <v>1160</v>
      </c>
      <c r="B904" s="298" t="s">
        <v>3350</v>
      </c>
      <c r="C904" s="293" t="s">
        <v>1607</v>
      </c>
      <c r="D904" s="298" t="s">
        <v>1608</v>
      </c>
      <c r="E904" s="263">
        <v>2097</v>
      </c>
      <c r="F904" s="266">
        <v>2027</v>
      </c>
      <c r="G904" s="266">
        <v>70</v>
      </c>
      <c r="H904" s="264">
        <v>2805</v>
      </c>
      <c r="I904" s="264">
        <v>2721</v>
      </c>
      <c r="J904" s="264">
        <v>84</v>
      </c>
      <c r="K904" s="264">
        <v>956</v>
      </c>
      <c r="L904" s="264">
        <v>905</v>
      </c>
      <c r="M904" s="264">
        <v>51</v>
      </c>
      <c r="N904" s="294">
        <v>0.93</v>
      </c>
      <c r="O904" s="266">
        <v>2097</v>
      </c>
      <c r="P904" s="266">
        <v>2027</v>
      </c>
      <c r="Q904" s="266">
        <v>70</v>
      </c>
      <c r="R904" s="267">
        <v>0.966618979494516</v>
      </c>
      <c r="S904" s="267">
        <v>0.966618979494516</v>
      </c>
      <c r="T904" s="267">
        <v>0.970053475935829</v>
      </c>
      <c r="U904" s="267">
        <v>0.946652719665272</v>
      </c>
      <c r="V904" s="295">
        <v>-0.00343449644131288</v>
      </c>
      <c r="W904" s="271">
        <v>13887</v>
      </c>
      <c r="X904" s="271">
        <v>13430</v>
      </c>
      <c r="Y904" s="271">
        <v>13815</v>
      </c>
      <c r="Z904" s="271">
        <v>13413</v>
      </c>
      <c r="AA904" s="268">
        <v>0.967091524447325</v>
      </c>
      <c r="AB904" s="268">
        <v>0.970901194353963</v>
      </c>
      <c r="AC904" s="295">
        <v>-0.00380966990663822</v>
      </c>
    </row>
    <row r="905" spans="1:29">
      <c r="A905" s="297" t="s">
        <v>1160</v>
      </c>
      <c r="B905" s="298" t="s">
        <v>3350</v>
      </c>
      <c r="C905" s="293" t="s">
        <v>1609</v>
      </c>
      <c r="D905" s="298" t="s">
        <v>1610</v>
      </c>
      <c r="E905" s="263">
        <v>2530</v>
      </c>
      <c r="F905" s="266">
        <v>2430</v>
      </c>
      <c r="G905" s="266">
        <v>100</v>
      </c>
      <c r="H905" s="264">
        <v>3304</v>
      </c>
      <c r="I905" s="264">
        <v>3191</v>
      </c>
      <c r="J905" s="264">
        <v>113</v>
      </c>
      <c r="K905" s="264">
        <v>1177</v>
      </c>
      <c r="L905" s="264">
        <v>1113</v>
      </c>
      <c r="M905" s="264">
        <v>64</v>
      </c>
      <c r="N905" s="294">
        <v>0.93</v>
      </c>
      <c r="O905" s="266">
        <v>2530</v>
      </c>
      <c r="P905" s="266">
        <v>2430</v>
      </c>
      <c r="Q905" s="266">
        <v>100</v>
      </c>
      <c r="R905" s="267">
        <v>0.960474308300395</v>
      </c>
      <c r="S905" s="267">
        <v>0.960474308300395</v>
      </c>
      <c r="T905" s="267">
        <v>0.965799031476998</v>
      </c>
      <c r="U905" s="267">
        <v>0.945624468988955</v>
      </c>
      <c r="V905" s="295">
        <v>-0.00532472317660226</v>
      </c>
      <c r="W905" s="271">
        <v>16253</v>
      </c>
      <c r="X905" s="271">
        <v>15673</v>
      </c>
      <c r="Y905" s="271">
        <v>15510</v>
      </c>
      <c r="Z905" s="271">
        <v>15055</v>
      </c>
      <c r="AA905" s="268">
        <v>0.964314280440534</v>
      </c>
      <c r="AB905" s="268">
        <v>0.970664087685364</v>
      </c>
      <c r="AC905" s="295">
        <v>-0.00634980724483025</v>
      </c>
    </row>
    <row r="906" spans="1:29">
      <c r="A906" s="297" t="s">
        <v>1160</v>
      </c>
      <c r="B906" s="298" t="s">
        <v>3350</v>
      </c>
      <c r="C906" s="293" t="s">
        <v>1611</v>
      </c>
      <c r="D906" s="298" t="s">
        <v>1612</v>
      </c>
      <c r="E906" s="263">
        <v>2743</v>
      </c>
      <c r="F906" s="266">
        <v>2612</v>
      </c>
      <c r="G906" s="266">
        <v>131</v>
      </c>
      <c r="H906" s="264">
        <v>3578</v>
      </c>
      <c r="I906" s="264">
        <v>3405</v>
      </c>
      <c r="J906" s="264">
        <v>173</v>
      </c>
      <c r="K906" s="264">
        <v>1263</v>
      </c>
      <c r="L906" s="264">
        <v>1157</v>
      </c>
      <c r="M906" s="264">
        <v>106</v>
      </c>
      <c r="N906" s="294">
        <v>0.93</v>
      </c>
      <c r="O906" s="266">
        <v>2743</v>
      </c>
      <c r="P906" s="266">
        <v>2612</v>
      </c>
      <c r="Q906" s="266">
        <v>131</v>
      </c>
      <c r="R906" s="267">
        <v>0.952242070725483</v>
      </c>
      <c r="S906" s="267">
        <v>0.952242070725483</v>
      </c>
      <c r="T906" s="267">
        <v>0.951648965902739</v>
      </c>
      <c r="U906" s="267">
        <v>0.916072842438638</v>
      </c>
      <c r="V906" s="295">
        <v>0.000593104822744106</v>
      </c>
      <c r="W906" s="271">
        <v>17798</v>
      </c>
      <c r="X906" s="271">
        <v>16970</v>
      </c>
      <c r="Y906" s="271">
        <v>17319</v>
      </c>
      <c r="Z906" s="271">
        <v>16489</v>
      </c>
      <c r="AA906" s="268">
        <v>0.953477918867288</v>
      </c>
      <c r="AB906" s="268">
        <v>0.95207575495121</v>
      </c>
      <c r="AC906" s="295">
        <v>0.00140216391607884</v>
      </c>
    </row>
    <row r="907" spans="1:29">
      <c r="A907" s="297" t="s">
        <v>1160</v>
      </c>
      <c r="B907" s="298" t="s">
        <v>3350</v>
      </c>
      <c r="C907" s="293" t="s">
        <v>1613</v>
      </c>
      <c r="D907" s="298" t="s">
        <v>1614</v>
      </c>
      <c r="E907" s="263">
        <v>3502</v>
      </c>
      <c r="F907" s="266">
        <v>3312</v>
      </c>
      <c r="G907" s="266">
        <v>190</v>
      </c>
      <c r="H907" s="264">
        <v>4737</v>
      </c>
      <c r="I907" s="264">
        <v>4492</v>
      </c>
      <c r="J907" s="264">
        <v>245</v>
      </c>
      <c r="K907" s="264">
        <v>1639</v>
      </c>
      <c r="L907" s="264">
        <v>1529</v>
      </c>
      <c r="M907" s="264">
        <v>110</v>
      </c>
      <c r="N907" s="294">
        <v>0.93</v>
      </c>
      <c r="O907" s="266">
        <v>3502</v>
      </c>
      <c r="P907" s="266">
        <v>3312</v>
      </c>
      <c r="Q907" s="266">
        <v>190</v>
      </c>
      <c r="R907" s="267">
        <v>0.945745288406625</v>
      </c>
      <c r="S907" s="267">
        <v>0.945745288406625</v>
      </c>
      <c r="T907" s="267">
        <v>0.948279501794385</v>
      </c>
      <c r="U907" s="267">
        <v>0.932885906040268</v>
      </c>
      <c r="V907" s="295">
        <v>-0.00253421338775983</v>
      </c>
      <c r="W907" s="271">
        <v>22442</v>
      </c>
      <c r="X907" s="271">
        <v>21425</v>
      </c>
      <c r="Y907" s="271">
        <v>23230</v>
      </c>
      <c r="Z907" s="271">
        <v>22533</v>
      </c>
      <c r="AA907" s="268">
        <v>0.954683183316995</v>
      </c>
      <c r="AB907" s="268">
        <v>0.969995695221696</v>
      </c>
      <c r="AC907" s="295">
        <v>-0.0153125119047012</v>
      </c>
    </row>
    <row r="908" spans="1:29">
      <c r="A908" s="297" t="s">
        <v>1160</v>
      </c>
      <c r="B908" s="298" t="s">
        <v>3350</v>
      </c>
      <c r="C908" s="293" t="s">
        <v>1615</v>
      </c>
      <c r="D908" s="298" t="s">
        <v>1616</v>
      </c>
      <c r="E908" s="263">
        <v>2022</v>
      </c>
      <c r="F908" s="266">
        <v>1940</v>
      </c>
      <c r="G908" s="266">
        <v>82</v>
      </c>
      <c r="H908" s="264">
        <v>2581</v>
      </c>
      <c r="I908" s="264">
        <v>2480</v>
      </c>
      <c r="J908" s="264">
        <v>101</v>
      </c>
      <c r="K908" s="264">
        <v>907</v>
      </c>
      <c r="L908" s="264">
        <v>878</v>
      </c>
      <c r="M908" s="264">
        <v>29</v>
      </c>
      <c r="N908" s="294">
        <v>0.93</v>
      </c>
      <c r="O908" s="266">
        <v>2022</v>
      </c>
      <c r="P908" s="266">
        <v>1940</v>
      </c>
      <c r="Q908" s="266">
        <v>82</v>
      </c>
      <c r="R908" s="267">
        <v>0.95944609297725</v>
      </c>
      <c r="S908" s="267">
        <v>0.95944609297725</v>
      </c>
      <c r="T908" s="267">
        <v>0.960867880666408</v>
      </c>
      <c r="U908" s="267">
        <v>0.968026460859978</v>
      </c>
      <c r="V908" s="295">
        <v>-0.00142178768915813</v>
      </c>
      <c r="W908" s="271">
        <v>12668</v>
      </c>
      <c r="X908" s="271">
        <v>12231</v>
      </c>
      <c r="Y908" s="271">
        <v>12575</v>
      </c>
      <c r="Z908" s="271">
        <v>12254</v>
      </c>
      <c r="AA908" s="268">
        <v>0.965503631196716</v>
      </c>
      <c r="AB908" s="268">
        <v>0.974473161033797</v>
      </c>
      <c r="AC908" s="295">
        <v>-0.0089695298370811</v>
      </c>
    </row>
    <row r="909" spans="1:29">
      <c r="A909" s="297" t="s">
        <v>1160</v>
      </c>
      <c r="B909" s="298" t="s">
        <v>3346</v>
      </c>
      <c r="C909" s="293" t="s">
        <v>1617</v>
      </c>
      <c r="D909" s="298" t="s">
        <v>1618</v>
      </c>
      <c r="E909" s="263">
        <v>4296</v>
      </c>
      <c r="F909" s="266">
        <v>4131</v>
      </c>
      <c r="G909" s="266">
        <v>165</v>
      </c>
      <c r="H909" s="264">
        <v>5304</v>
      </c>
      <c r="I909" s="264">
        <v>5042</v>
      </c>
      <c r="J909" s="264">
        <v>262</v>
      </c>
      <c r="K909" s="264">
        <v>1920</v>
      </c>
      <c r="L909" s="264">
        <v>1817</v>
      </c>
      <c r="M909" s="264">
        <v>103</v>
      </c>
      <c r="N909" s="294">
        <v>0.93</v>
      </c>
      <c r="O909" s="266">
        <v>4296</v>
      </c>
      <c r="P909" s="266">
        <v>4131</v>
      </c>
      <c r="Q909" s="266">
        <v>165</v>
      </c>
      <c r="R909" s="267">
        <v>0.96159217877095</v>
      </c>
      <c r="S909" s="267">
        <v>0.96159217877095</v>
      </c>
      <c r="T909" s="267">
        <v>0.950603318250377</v>
      </c>
      <c r="U909" s="267">
        <v>0.946354166666667</v>
      </c>
      <c r="V909" s="295">
        <v>0.0109888605205727</v>
      </c>
      <c r="W909" s="271">
        <v>26496</v>
      </c>
      <c r="X909" s="271">
        <v>25501</v>
      </c>
      <c r="Y909" s="271">
        <v>26554</v>
      </c>
      <c r="Z909" s="271">
        <v>25829</v>
      </c>
      <c r="AA909" s="268">
        <v>0.962447161835749</v>
      </c>
      <c r="AB909" s="268">
        <v>0.972697145439482</v>
      </c>
      <c r="AC909" s="295">
        <v>-0.0102499836037331</v>
      </c>
    </row>
    <row r="910" spans="1:29">
      <c r="A910" s="297" t="s">
        <v>1160</v>
      </c>
      <c r="B910" s="298" t="s">
        <v>3346</v>
      </c>
      <c r="C910" s="293" t="s">
        <v>1619</v>
      </c>
      <c r="D910" s="298" t="s">
        <v>1620</v>
      </c>
      <c r="E910" s="263">
        <v>4034</v>
      </c>
      <c r="F910" s="266">
        <v>3874</v>
      </c>
      <c r="G910" s="266">
        <v>160</v>
      </c>
      <c r="H910" s="264">
        <v>5435</v>
      </c>
      <c r="I910" s="264">
        <v>5249</v>
      </c>
      <c r="J910" s="264">
        <v>186</v>
      </c>
      <c r="K910" s="264">
        <v>1949</v>
      </c>
      <c r="L910" s="264">
        <v>1886</v>
      </c>
      <c r="M910" s="264">
        <v>63</v>
      </c>
      <c r="N910" s="294">
        <v>0.93</v>
      </c>
      <c r="O910" s="266">
        <v>4034</v>
      </c>
      <c r="P910" s="266">
        <v>3874</v>
      </c>
      <c r="Q910" s="266">
        <v>160</v>
      </c>
      <c r="R910" s="267">
        <v>0.960337134357957</v>
      </c>
      <c r="S910" s="267">
        <v>0.960337134357957</v>
      </c>
      <c r="T910" s="267">
        <v>0.965777368905244</v>
      </c>
      <c r="U910" s="267">
        <v>0.967675731144176</v>
      </c>
      <c r="V910" s="295">
        <v>-0.00544023454728648</v>
      </c>
      <c r="W910" s="271">
        <v>26850</v>
      </c>
      <c r="X910" s="271">
        <v>26022</v>
      </c>
      <c r="Y910" s="271">
        <v>26447</v>
      </c>
      <c r="Z910" s="271">
        <v>25823</v>
      </c>
      <c r="AA910" s="268">
        <v>0.969162011173184</v>
      </c>
      <c r="AB910" s="268">
        <v>0.976405641471622</v>
      </c>
      <c r="AC910" s="295">
        <v>-0.00724363029843811</v>
      </c>
    </row>
    <row r="911" spans="1:29">
      <c r="A911" s="297" t="s">
        <v>1160</v>
      </c>
      <c r="B911" s="298" t="s">
        <v>3346</v>
      </c>
      <c r="C911" s="293" t="s">
        <v>1621</v>
      </c>
      <c r="D911" s="298" t="s">
        <v>1622</v>
      </c>
      <c r="E911" s="263">
        <v>4417</v>
      </c>
      <c r="F911" s="266">
        <v>4270</v>
      </c>
      <c r="G911" s="266">
        <v>147</v>
      </c>
      <c r="H911" s="264">
        <v>6172</v>
      </c>
      <c r="I911" s="264">
        <v>5990</v>
      </c>
      <c r="J911" s="264">
        <v>182</v>
      </c>
      <c r="K911" s="264">
        <v>2326</v>
      </c>
      <c r="L911" s="264">
        <v>2253</v>
      </c>
      <c r="M911" s="264">
        <v>73</v>
      </c>
      <c r="N911" s="294">
        <v>0.93</v>
      </c>
      <c r="O911" s="266">
        <v>4417</v>
      </c>
      <c r="P911" s="266">
        <v>4270</v>
      </c>
      <c r="Q911" s="266">
        <v>147</v>
      </c>
      <c r="R911" s="267">
        <v>0.966719492868463</v>
      </c>
      <c r="S911" s="267">
        <v>0.966719492868463</v>
      </c>
      <c r="T911" s="267">
        <v>0.97051198963059</v>
      </c>
      <c r="U911" s="267">
        <v>0.968615649183147</v>
      </c>
      <c r="V911" s="295">
        <v>-0.00379249676212701</v>
      </c>
      <c r="W911" s="271">
        <v>30777</v>
      </c>
      <c r="X911" s="271">
        <v>29930</v>
      </c>
      <c r="Y911" s="271">
        <v>29646</v>
      </c>
      <c r="Z911" s="271">
        <v>28908</v>
      </c>
      <c r="AA911" s="268">
        <v>0.972479448939143</v>
      </c>
      <c r="AB911" s="268">
        <v>0.975106253794778</v>
      </c>
      <c r="AC911" s="295">
        <v>-0.00262680485563549</v>
      </c>
    </row>
    <row r="912" spans="1:29">
      <c r="A912" s="297" t="s">
        <v>1160</v>
      </c>
      <c r="B912" s="298" t="s">
        <v>3346</v>
      </c>
      <c r="C912" s="293" t="s">
        <v>1623</v>
      </c>
      <c r="D912" s="298" t="s">
        <v>1624</v>
      </c>
      <c r="E912" s="263">
        <v>3840</v>
      </c>
      <c r="F912" s="266">
        <v>3711</v>
      </c>
      <c r="G912" s="266">
        <v>129</v>
      </c>
      <c r="H912" s="264">
        <v>5736</v>
      </c>
      <c r="I912" s="264">
        <v>5609</v>
      </c>
      <c r="J912" s="264">
        <v>127</v>
      </c>
      <c r="K912" s="264">
        <v>2719</v>
      </c>
      <c r="L912" s="264">
        <v>2668</v>
      </c>
      <c r="M912" s="264">
        <v>51</v>
      </c>
      <c r="N912" s="294">
        <v>0.93</v>
      </c>
      <c r="O912" s="266">
        <v>3840</v>
      </c>
      <c r="P912" s="266">
        <v>3711</v>
      </c>
      <c r="Q912" s="266">
        <v>129</v>
      </c>
      <c r="R912" s="267">
        <v>0.96640625</v>
      </c>
      <c r="S912" s="267">
        <v>0.96640625</v>
      </c>
      <c r="T912" s="267">
        <v>0.977859135285914</v>
      </c>
      <c r="U912" s="267">
        <v>0.981243104082383</v>
      </c>
      <c r="V912" s="295">
        <v>-0.0114528852859135</v>
      </c>
      <c r="W912" s="271">
        <v>29574</v>
      </c>
      <c r="X912" s="271">
        <v>28977</v>
      </c>
      <c r="Y912" s="271">
        <v>28566</v>
      </c>
      <c r="Z912" s="271">
        <v>28118</v>
      </c>
      <c r="AA912" s="268">
        <v>0.979813349563806</v>
      </c>
      <c r="AB912" s="268">
        <v>0.984317020233844</v>
      </c>
      <c r="AC912" s="295">
        <v>-0.00450367067003832</v>
      </c>
    </row>
    <row r="913" spans="1:29">
      <c r="A913" s="297" t="s">
        <v>1160</v>
      </c>
      <c r="B913" s="298" t="s">
        <v>3346</v>
      </c>
      <c r="C913" s="293" t="s">
        <v>1625</v>
      </c>
      <c r="D913" s="298" t="s">
        <v>1626</v>
      </c>
      <c r="E913" s="263">
        <v>3429</v>
      </c>
      <c r="F913" s="266">
        <v>3332</v>
      </c>
      <c r="G913" s="266">
        <v>97</v>
      </c>
      <c r="H913" s="264">
        <v>4547</v>
      </c>
      <c r="I913" s="264">
        <v>4411</v>
      </c>
      <c r="J913" s="264">
        <v>136</v>
      </c>
      <c r="K913" s="264">
        <v>1537</v>
      </c>
      <c r="L913" s="264">
        <v>1476</v>
      </c>
      <c r="M913" s="264">
        <v>61</v>
      </c>
      <c r="N913" s="294">
        <v>0.93</v>
      </c>
      <c r="O913" s="266">
        <v>3429</v>
      </c>
      <c r="P913" s="266">
        <v>3332</v>
      </c>
      <c r="Q913" s="266">
        <v>97</v>
      </c>
      <c r="R913" s="267">
        <v>0.971711869349665</v>
      </c>
      <c r="S913" s="267">
        <v>0.971711869349665</v>
      </c>
      <c r="T913" s="267">
        <v>0.970090169342424</v>
      </c>
      <c r="U913" s="267">
        <v>0.960312296681848</v>
      </c>
      <c r="V913" s="295">
        <v>0.00162170000724104</v>
      </c>
      <c r="W913" s="271">
        <v>22177</v>
      </c>
      <c r="X913" s="271">
        <v>21548</v>
      </c>
      <c r="Y913" s="271">
        <v>22496</v>
      </c>
      <c r="Z913" s="271">
        <v>21934</v>
      </c>
      <c r="AA913" s="268">
        <v>0.971637281868603</v>
      </c>
      <c r="AB913" s="268">
        <v>0.975017780938834</v>
      </c>
      <c r="AC913" s="295">
        <v>-0.00338049907023097</v>
      </c>
    </row>
    <row r="914" spans="1:29">
      <c r="A914" s="297" t="s">
        <v>1160</v>
      </c>
      <c r="B914" s="298" t="s">
        <v>3346</v>
      </c>
      <c r="C914" s="293" t="s">
        <v>1627</v>
      </c>
      <c r="D914" s="298" t="s">
        <v>1628</v>
      </c>
      <c r="E914" s="263">
        <v>5726</v>
      </c>
      <c r="F914" s="266">
        <v>5551</v>
      </c>
      <c r="G914" s="266">
        <v>175</v>
      </c>
      <c r="H914" s="264">
        <v>7558</v>
      </c>
      <c r="I914" s="264">
        <v>7325</v>
      </c>
      <c r="J914" s="264">
        <v>233</v>
      </c>
      <c r="K914" s="264">
        <v>2618</v>
      </c>
      <c r="L914" s="264">
        <v>2478</v>
      </c>
      <c r="M914" s="264">
        <v>140</v>
      </c>
      <c r="N914" s="294">
        <v>0.93</v>
      </c>
      <c r="O914" s="266">
        <v>5726</v>
      </c>
      <c r="P914" s="266">
        <v>5551</v>
      </c>
      <c r="Q914" s="266">
        <v>175</v>
      </c>
      <c r="R914" s="267">
        <v>0.969437652811736</v>
      </c>
      <c r="S914" s="267">
        <v>0.969437652811736</v>
      </c>
      <c r="T914" s="267">
        <v>0.969171738555173</v>
      </c>
      <c r="U914" s="267">
        <v>0.946524064171123</v>
      </c>
      <c r="V914" s="295">
        <v>0.000265914256562638</v>
      </c>
      <c r="W914" s="271">
        <v>37701</v>
      </c>
      <c r="X914" s="271">
        <v>36377</v>
      </c>
      <c r="Y914" s="271">
        <v>38010</v>
      </c>
      <c r="Z914" s="271">
        <v>36812</v>
      </c>
      <c r="AA914" s="268">
        <v>0.964881568128166</v>
      </c>
      <c r="AB914" s="268">
        <v>0.96848197842673</v>
      </c>
      <c r="AC914" s="295">
        <v>-0.00360041029856339</v>
      </c>
    </row>
    <row r="915" spans="1:29">
      <c r="A915" s="297" t="s">
        <v>1160</v>
      </c>
      <c r="B915" s="298" t="s">
        <v>3346</v>
      </c>
      <c r="C915" s="293" t="s">
        <v>1629</v>
      </c>
      <c r="D915" s="298" t="s">
        <v>1630</v>
      </c>
      <c r="E915" s="263">
        <v>4681</v>
      </c>
      <c r="F915" s="266">
        <v>4539</v>
      </c>
      <c r="G915" s="266">
        <v>142</v>
      </c>
      <c r="H915" s="264">
        <v>6254</v>
      </c>
      <c r="I915" s="264">
        <v>6066</v>
      </c>
      <c r="J915" s="264">
        <v>188</v>
      </c>
      <c r="K915" s="264">
        <v>2212</v>
      </c>
      <c r="L915" s="264">
        <v>2146</v>
      </c>
      <c r="M915" s="264">
        <v>66</v>
      </c>
      <c r="N915" s="294">
        <v>0.93</v>
      </c>
      <c r="O915" s="266">
        <v>4681</v>
      </c>
      <c r="P915" s="266">
        <v>4539</v>
      </c>
      <c r="Q915" s="266">
        <v>142</v>
      </c>
      <c r="R915" s="267">
        <v>0.969664601580859</v>
      </c>
      <c r="S915" s="267">
        <v>0.969664601580859</v>
      </c>
      <c r="T915" s="267">
        <v>0.969939238887112</v>
      </c>
      <c r="U915" s="267">
        <v>0.970162748643761</v>
      </c>
      <c r="V915" s="295">
        <v>-0.000274637306253434</v>
      </c>
      <c r="W915" s="271">
        <v>30371</v>
      </c>
      <c r="X915" s="271">
        <v>29509</v>
      </c>
      <c r="Y915" s="271">
        <v>30216</v>
      </c>
      <c r="Z915" s="271">
        <v>29404</v>
      </c>
      <c r="AA915" s="268">
        <v>0.971617661585065</v>
      </c>
      <c r="AB915" s="268">
        <v>0.973126820227694</v>
      </c>
      <c r="AC915" s="295">
        <v>-0.00150915864262924</v>
      </c>
    </row>
    <row r="916" spans="1:29">
      <c r="A916" s="297" t="s">
        <v>1160</v>
      </c>
      <c r="B916" s="298" t="s">
        <v>3346</v>
      </c>
      <c r="C916" s="293" t="s">
        <v>1631</v>
      </c>
      <c r="D916" s="298" t="s">
        <v>1632</v>
      </c>
      <c r="E916" s="263">
        <v>1506</v>
      </c>
      <c r="F916" s="266">
        <v>1469</v>
      </c>
      <c r="G916" s="266">
        <v>37</v>
      </c>
      <c r="H916" s="264">
        <v>1933</v>
      </c>
      <c r="I916" s="264">
        <v>1894</v>
      </c>
      <c r="J916" s="264">
        <v>39</v>
      </c>
      <c r="K916" s="264">
        <v>686</v>
      </c>
      <c r="L916" s="264">
        <v>659</v>
      </c>
      <c r="M916" s="264">
        <v>27</v>
      </c>
      <c r="N916" s="294">
        <v>0.93</v>
      </c>
      <c r="O916" s="266">
        <v>1506</v>
      </c>
      <c r="P916" s="266">
        <v>1469</v>
      </c>
      <c r="Q916" s="266">
        <v>37</v>
      </c>
      <c r="R916" s="267">
        <v>0.975431606905711</v>
      </c>
      <c r="S916" s="267">
        <v>0.975431606905711</v>
      </c>
      <c r="T916" s="267">
        <v>0.979824107604759</v>
      </c>
      <c r="U916" s="267">
        <v>0.96064139941691</v>
      </c>
      <c r="V916" s="295">
        <v>-0.00439250069904895</v>
      </c>
      <c r="W916" s="271">
        <v>9811</v>
      </c>
      <c r="X916" s="271">
        <v>9565</v>
      </c>
      <c r="Y916" s="271">
        <v>9703</v>
      </c>
      <c r="Z916" s="271">
        <v>9454</v>
      </c>
      <c r="AA916" s="268">
        <v>0.974926103353379</v>
      </c>
      <c r="AB916" s="268">
        <v>0.974337833659693</v>
      </c>
      <c r="AC916" s="295">
        <v>0.000588269693685972</v>
      </c>
    </row>
    <row r="917" spans="1:29">
      <c r="A917" s="297" t="s">
        <v>1160</v>
      </c>
      <c r="B917" s="298" t="s">
        <v>3346</v>
      </c>
      <c r="C917" s="293" t="s">
        <v>1633</v>
      </c>
      <c r="D917" s="298" t="s">
        <v>1634</v>
      </c>
      <c r="E917" s="263">
        <v>3293</v>
      </c>
      <c r="F917" s="266">
        <v>3252</v>
      </c>
      <c r="G917" s="266">
        <v>41</v>
      </c>
      <c r="H917" s="264">
        <v>4322</v>
      </c>
      <c r="I917" s="264">
        <v>4279</v>
      </c>
      <c r="J917" s="264">
        <v>43</v>
      </c>
      <c r="K917" s="264">
        <v>1488</v>
      </c>
      <c r="L917" s="264">
        <v>1470</v>
      </c>
      <c r="M917" s="264">
        <v>18</v>
      </c>
      <c r="N917" s="294">
        <v>0.93</v>
      </c>
      <c r="O917" s="266">
        <v>3293</v>
      </c>
      <c r="P917" s="266">
        <v>3252</v>
      </c>
      <c r="Q917" s="266">
        <v>41</v>
      </c>
      <c r="R917" s="267">
        <v>0.987549347099909</v>
      </c>
      <c r="S917" s="267">
        <v>0.987549347099909</v>
      </c>
      <c r="T917" s="267">
        <v>0.990050902360018</v>
      </c>
      <c r="U917" s="267">
        <v>0.987903225806452</v>
      </c>
      <c r="V917" s="295">
        <v>-0.00250155526010953</v>
      </c>
      <c r="W917" s="271">
        <v>21272</v>
      </c>
      <c r="X917" s="271">
        <v>21032</v>
      </c>
      <c r="Y917" s="271">
        <v>21808</v>
      </c>
      <c r="Z917" s="271">
        <v>21589</v>
      </c>
      <c r="AA917" s="268">
        <v>0.988717562993607</v>
      </c>
      <c r="AB917" s="268">
        <v>0.989957813646368</v>
      </c>
      <c r="AC917" s="295">
        <v>-0.00124025065276168</v>
      </c>
    </row>
    <row r="918" spans="1:29">
      <c r="A918" s="297" t="s">
        <v>1160</v>
      </c>
      <c r="B918" s="298" t="s">
        <v>3346</v>
      </c>
      <c r="C918" s="293" t="s">
        <v>1635</v>
      </c>
      <c r="D918" s="298" t="s">
        <v>1636</v>
      </c>
      <c r="E918" s="263">
        <v>2068</v>
      </c>
      <c r="F918" s="266">
        <v>2009</v>
      </c>
      <c r="G918" s="266">
        <v>59</v>
      </c>
      <c r="H918" s="264">
        <v>2820</v>
      </c>
      <c r="I918" s="264">
        <v>2731</v>
      </c>
      <c r="J918" s="264">
        <v>89</v>
      </c>
      <c r="K918" s="264">
        <v>850</v>
      </c>
      <c r="L918" s="264">
        <v>825</v>
      </c>
      <c r="M918" s="264">
        <v>25</v>
      </c>
      <c r="N918" s="294">
        <v>0.93</v>
      </c>
      <c r="O918" s="266">
        <v>2068</v>
      </c>
      <c r="P918" s="266">
        <v>2009</v>
      </c>
      <c r="Q918" s="266">
        <v>59</v>
      </c>
      <c r="R918" s="267">
        <v>0.97147001934236</v>
      </c>
      <c r="S918" s="267">
        <v>0.97147001934236</v>
      </c>
      <c r="T918" s="267">
        <v>0.968439716312057</v>
      </c>
      <c r="U918" s="267">
        <v>0.970588235294118</v>
      </c>
      <c r="V918" s="295">
        <v>0.00303030303030305</v>
      </c>
      <c r="W918" s="271">
        <v>13198</v>
      </c>
      <c r="X918" s="271">
        <v>12899</v>
      </c>
      <c r="Y918" s="271">
        <v>13288</v>
      </c>
      <c r="Z918" s="271">
        <v>13001</v>
      </c>
      <c r="AA918" s="268">
        <v>0.977345052280649</v>
      </c>
      <c r="AB918" s="268">
        <v>0.978401565322095</v>
      </c>
      <c r="AC918" s="295">
        <v>-0.00105651304144649</v>
      </c>
    </row>
    <row r="919" spans="1:29">
      <c r="A919" s="297" t="s">
        <v>1160</v>
      </c>
      <c r="B919" s="298" t="s">
        <v>3346</v>
      </c>
      <c r="C919" s="293" t="s">
        <v>1637</v>
      </c>
      <c r="D919" s="298" t="s">
        <v>1638</v>
      </c>
      <c r="E919" s="263">
        <v>2163</v>
      </c>
      <c r="F919" s="266">
        <v>2127</v>
      </c>
      <c r="G919" s="266">
        <v>36</v>
      </c>
      <c r="H919" s="264">
        <v>2741</v>
      </c>
      <c r="I919" s="264">
        <v>2679</v>
      </c>
      <c r="J919" s="264">
        <v>62</v>
      </c>
      <c r="K919" s="264">
        <v>961</v>
      </c>
      <c r="L919" s="264">
        <v>931</v>
      </c>
      <c r="M919" s="264">
        <v>30</v>
      </c>
      <c r="N919" s="294">
        <v>0.93</v>
      </c>
      <c r="O919" s="266">
        <v>2163</v>
      </c>
      <c r="P919" s="266">
        <v>2127</v>
      </c>
      <c r="Q919" s="266">
        <v>36</v>
      </c>
      <c r="R919" s="267">
        <v>0.983356449375867</v>
      </c>
      <c r="S919" s="267">
        <v>0.983356449375867</v>
      </c>
      <c r="T919" s="267">
        <v>0.977380518059103</v>
      </c>
      <c r="U919" s="267">
        <v>0.968782518210198</v>
      </c>
      <c r="V919" s="295">
        <v>0.00597593131676433</v>
      </c>
      <c r="W919" s="271">
        <v>13606</v>
      </c>
      <c r="X919" s="271">
        <v>13301</v>
      </c>
      <c r="Y919" s="271">
        <v>13745</v>
      </c>
      <c r="Z919" s="271">
        <v>13438</v>
      </c>
      <c r="AA919" s="268">
        <v>0.977583419079818</v>
      </c>
      <c r="AB919" s="268">
        <v>0.977664605311022</v>
      </c>
      <c r="AC919" s="295">
        <v>-8.11862312044553e-5</v>
      </c>
    </row>
    <row r="920" spans="1:29">
      <c r="A920" s="297" t="s">
        <v>1160</v>
      </c>
      <c r="B920" s="298" t="s">
        <v>3346</v>
      </c>
      <c r="C920" s="293" t="s">
        <v>1639</v>
      </c>
      <c r="D920" s="298" t="s">
        <v>1640</v>
      </c>
      <c r="E920" s="263">
        <v>3021</v>
      </c>
      <c r="F920" s="266">
        <v>2866</v>
      </c>
      <c r="G920" s="266">
        <v>155</v>
      </c>
      <c r="H920" s="264">
        <v>3868</v>
      </c>
      <c r="I920" s="264">
        <v>3704</v>
      </c>
      <c r="J920" s="264">
        <v>164</v>
      </c>
      <c r="K920" s="264">
        <v>1346</v>
      </c>
      <c r="L920" s="264">
        <v>1259</v>
      </c>
      <c r="M920" s="264">
        <v>87</v>
      </c>
      <c r="N920" s="294">
        <v>0.93</v>
      </c>
      <c r="O920" s="266">
        <v>3021</v>
      </c>
      <c r="P920" s="266">
        <v>2866</v>
      </c>
      <c r="Q920" s="266">
        <v>155</v>
      </c>
      <c r="R920" s="267">
        <v>0.948692485931811</v>
      </c>
      <c r="S920" s="267">
        <v>0.948692485931811</v>
      </c>
      <c r="T920" s="267">
        <v>0.957600827300931</v>
      </c>
      <c r="U920" s="267">
        <v>0.935364041604755</v>
      </c>
      <c r="V920" s="295">
        <v>-0.00890834136912011</v>
      </c>
      <c r="W920" s="271">
        <v>18994</v>
      </c>
      <c r="X920" s="271">
        <v>18182</v>
      </c>
      <c r="Y920" s="271">
        <v>18879</v>
      </c>
      <c r="Z920" s="271">
        <v>18267</v>
      </c>
      <c r="AA920" s="268">
        <v>0.957249657786669</v>
      </c>
      <c r="AB920" s="268">
        <v>0.967583028762117</v>
      </c>
      <c r="AC920" s="295">
        <v>-0.0103333709754472</v>
      </c>
    </row>
    <row r="921" spans="1:29">
      <c r="A921" s="297" t="s">
        <v>1160</v>
      </c>
      <c r="B921" s="298" t="s">
        <v>3350</v>
      </c>
      <c r="C921" s="293" t="s">
        <v>1641</v>
      </c>
      <c r="D921" s="298" t="s">
        <v>1642</v>
      </c>
      <c r="E921" s="263">
        <v>6337</v>
      </c>
      <c r="F921" s="266">
        <v>6081</v>
      </c>
      <c r="G921" s="266">
        <v>256</v>
      </c>
      <c r="H921" s="264">
        <v>7998</v>
      </c>
      <c r="I921" s="264">
        <v>7746</v>
      </c>
      <c r="J921" s="264">
        <v>252</v>
      </c>
      <c r="K921" s="264">
        <v>4513</v>
      </c>
      <c r="L921" s="264">
        <v>4328</v>
      </c>
      <c r="M921" s="264">
        <v>185</v>
      </c>
      <c r="N921" s="294">
        <v>0.93</v>
      </c>
      <c r="O921" s="266">
        <v>6337</v>
      </c>
      <c r="P921" s="266">
        <v>6081</v>
      </c>
      <c r="Q921" s="266">
        <v>256</v>
      </c>
      <c r="R921" s="267">
        <v>0.95960233548998</v>
      </c>
      <c r="S921" s="267">
        <v>0.95960233548998</v>
      </c>
      <c r="T921" s="267">
        <v>0.968492123030758</v>
      </c>
      <c r="U921" s="267">
        <v>0.959007312209173</v>
      </c>
      <c r="V921" s="295">
        <v>-0.00888978754077818</v>
      </c>
      <c r="W921" s="271">
        <v>41097</v>
      </c>
      <c r="X921" s="271">
        <v>39770</v>
      </c>
      <c r="Y921" s="271">
        <v>40399</v>
      </c>
      <c r="Z921" s="271">
        <v>39234</v>
      </c>
      <c r="AA921" s="268">
        <v>0.967710538482128</v>
      </c>
      <c r="AB921" s="268">
        <v>0.971162652540905</v>
      </c>
      <c r="AC921" s="295">
        <v>-0.00345211405877688</v>
      </c>
    </row>
    <row r="922" spans="1:29">
      <c r="A922" s="297" t="s">
        <v>1160</v>
      </c>
      <c r="B922" s="298" t="s">
        <v>32</v>
      </c>
      <c r="C922" s="293" t="s">
        <v>1643</v>
      </c>
      <c r="D922" s="298" t="s">
        <v>1644</v>
      </c>
      <c r="E922" s="263">
        <v>0</v>
      </c>
      <c r="F922" s="266">
        <v>0</v>
      </c>
      <c r="G922" s="266">
        <v>0</v>
      </c>
      <c r="H922" s="264">
        <v>0</v>
      </c>
      <c r="I922" s="264">
        <v>0</v>
      </c>
      <c r="J922" s="264">
        <v>0</v>
      </c>
      <c r="K922" s="264">
        <v>0</v>
      </c>
      <c r="L922" s="264">
        <v>0</v>
      </c>
      <c r="M922" s="264">
        <v>0</v>
      </c>
      <c r="N922" s="294">
        <v>0.93</v>
      </c>
      <c r="O922" s="266">
        <v>0</v>
      </c>
      <c r="P922" s="266">
        <v>0</v>
      </c>
      <c r="Q922" s="266">
        <v>0</v>
      </c>
      <c r="R922" s="267">
        <v>0</v>
      </c>
      <c r="S922" s="267">
        <v>0</v>
      </c>
      <c r="T922" s="267">
        <v>0</v>
      </c>
      <c r="U922" s="267">
        <v>0</v>
      </c>
      <c r="V922" s="295">
        <v>0</v>
      </c>
      <c r="W922" s="271">
        <v>0</v>
      </c>
      <c r="X922" s="271">
        <v>0</v>
      </c>
      <c r="Y922" s="271">
        <v>0</v>
      </c>
      <c r="Z922" s="271">
        <v>0</v>
      </c>
      <c r="AA922" s="268">
        <v>0</v>
      </c>
      <c r="AB922" s="268">
        <v>0</v>
      </c>
      <c r="AC922" s="295">
        <v>0</v>
      </c>
    </row>
    <row r="923" spans="1:29">
      <c r="A923" s="297" t="s">
        <v>1160</v>
      </c>
      <c r="B923" s="298" t="s">
        <v>3350</v>
      </c>
      <c r="C923" s="293" t="s">
        <v>1645</v>
      </c>
      <c r="D923" s="298" t="s">
        <v>1646</v>
      </c>
      <c r="E923" s="263">
        <v>1875</v>
      </c>
      <c r="F923" s="266">
        <v>1807</v>
      </c>
      <c r="G923" s="266">
        <v>68</v>
      </c>
      <c r="H923" s="264">
        <v>2447</v>
      </c>
      <c r="I923" s="264">
        <v>2345</v>
      </c>
      <c r="J923" s="264">
        <v>102</v>
      </c>
      <c r="K923" s="264">
        <v>1338</v>
      </c>
      <c r="L923" s="264">
        <v>1273</v>
      </c>
      <c r="M923" s="264">
        <v>65</v>
      </c>
      <c r="N923" s="294">
        <v>0.93</v>
      </c>
      <c r="O923" s="266">
        <v>1875</v>
      </c>
      <c r="P923" s="266">
        <v>1807</v>
      </c>
      <c r="Q923" s="266">
        <v>68</v>
      </c>
      <c r="R923" s="267">
        <v>0.963733333333333</v>
      </c>
      <c r="S923" s="267">
        <v>0.963733333333333</v>
      </c>
      <c r="T923" s="267">
        <v>0.958316305680425</v>
      </c>
      <c r="U923" s="267">
        <v>0.951420029895366</v>
      </c>
      <c r="V923" s="295">
        <v>0.0054170276529083</v>
      </c>
      <c r="W923" s="271">
        <v>12559</v>
      </c>
      <c r="X923" s="271">
        <v>12123</v>
      </c>
      <c r="Y923" s="271">
        <v>12482</v>
      </c>
      <c r="Z923" s="271">
        <v>12144</v>
      </c>
      <c r="AA923" s="268">
        <v>0.965283860179951</v>
      </c>
      <c r="AB923" s="268">
        <v>0.972921006248999</v>
      </c>
      <c r="AC923" s="295">
        <v>-0.00763714606904797</v>
      </c>
    </row>
    <row r="924" spans="1:29">
      <c r="A924" s="297" t="s">
        <v>1160</v>
      </c>
      <c r="B924" s="298" t="s">
        <v>3350</v>
      </c>
      <c r="C924" s="293" t="s">
        <v>1647</v>
      </c>
      <c r="D924" s="298" t="s">
        <v>1648</v>
      </c>
      <c r="E924" s="263">
        <v>4818</v>
      </c>
      <c r="F924" s="266">
        <v>4639</v>
      </c>
      <c r="G924" s="266">
        <v>179</v>
      </c>
      <c r="H924" s="264">
        <v>5888</v>
      </c>
      <c r="I924" s="264">
        <v>5613</v>
      </c>
      <c r="J924" s="264">
        <v>275</v>
      </c>
      <c r="K924" s="264">
        <v>3289</v>
      </c>
      <c r="L924" s="264">
        <v>3108</v>
      </c>
      <c r="M924" s="264">
        <v>181</v>
      </c>
      <c r="N924" s="294">
        <v>0.93</v>
      </c>
      <c r="O924" s="266">
        <v>4818</v>
      </c>
      <c r="P924" s="266">
        <v>4639</v>
      </c>
      <c r="Q924" s="266">
        <v>179</v>
      </c>
      <c r="R924" s="267">
        <v>0.962847654628477</v>
      </c>
      <c r="S924" s="267">
        <v>0.962847654628477</v>
      </c>
      <c r="T924" s="267">
        <v>0.953294836956522</v>
      </c>
      <c r="U924" s="267">
        <v>0.944968075402858</v>
      </c>
      <c r="V924" s="295">
        <v>0.00955281767195482</v>
      </c>
      <c r="W924" s="271">
        <v>30691</v>
      </c>
      <c r="X924" s="271">
        <v>29444</v>
      </c>
      <c r="Y924" s="271">
        <v>29997</v>
      </c>
      <c r="Z924" s="271">
        <v>28872</v>
      </c>
      <c r="AA924" s="268">
        <v>0.959369196181291</v>
      </c>
      <c r="AB924" s="268">
        <v>0.962496249624962</v>
      </c>
      <c r="AC924" s="295">
        <v>-0.00312705344367159</v>
      </c>
    </row>
    <row r="925" spans="1:29">
      <c r="A925" s="297" t="s">
        <v>1160</v>
      </c>
      <c r="B925" s="298" t="s">
        <v>3345</v>
      </c>
      <c r="C925" s="293" t="s">
        <v>1649</v>
      </c>
      <c r="D925" s="298" t="s">
        <v>1650</v>
      </c>
      <c r="E925" s="263">
        <v>0</v>
      </c>
      <c r="F925" s="266">
        <v>0</v>
      </c>
      <c r="G925" s="266">
        <v>0</v>
      </c>
      <c r="H925" s="264">
        <v>0</v>
      </c>
      <c r="I925" s="264">
        <v>0</v>
      </c>
      <c r="J925" s="264">
        <v>0</v>
      </c>
      <c r="K925" s="264">
        <v>0</v>
      </c>
      <c r="L925" s="264">
        <v>0</v>
      </c>
      <c r="M925" s="264">
        <v>0</v>
      </c>
      <c r="N925" s="294">
        <v>0.93</v>
      </c>
      <c r="O925" s="266">
        <v>0</v>
      </c>
      <c r="P925" s="266">
        <v>0</v>
      </c>
      <c r="Q925" s="266">
        <v>0</v>
      </c>
      <c r="R925" s="267">
        <v>0</v>
      </c>
      <c r="S925" s="267">
        <v>0</v>
      </c>
      <c r="T925" s="267">
        <v>0</v>
      </c>
      <c r="U925" s="267">
        <v>0</v>
      </c>
      <c r="V925" s="295">
        <v>0</v>
      </c>
      <c r="W925" s="271">
        <v>0</v>
      </c>
      <c r="X925" s="271">
        <v>0</v>
      </c>
      <c r="Y925" s="271">
        <v>1</v>
      </c>
      <c r="Z925" s="271">
        <v>1</v>
      </c>
      <c r="AA925" s="268">
        <v>0</v>
      </c>
      <c r="AB925" s="268">
        <v>1</v>
      </c>
      <c r="AC925" s="295">
        <v>-1</v>
      </c>
    </row>
    <row r="926" spans="1:29">
      <c r="A926" s="297" t="s">
        <v>1160</v>
      </c>
      <c r="B926" s="298" t="s">
        <v>3345</v>
      </c>
      <c r="C926" s="293" t="s">
        <v>1651</v>
      </c>
      <c r="D926" s="298" t="s">
        <v>1652</v>
      </c>
      <c r="E926" s="263">
        <v>0</v>
      </c>
      <c r="F926" s="266">
        <v>0</v>
      </c>
      <c r="G926" s="266">
        <v>0</v>
      </c>
      <c r="H926" s="264">
        <v>1</v>
      </c>
      <c r="I926" s="264">
        <v>1</v>
      </c>
      <c r="J926" s="264">
        <v>0</v>
      </c>
      <c r="K926" s="264">
        <v>1</v>
      </c>
      <c r="L926" s="264">
        <v>1</v>
      </c>
      <c r="M926" s="264">
        <v>0</v>
      </c>
      <c r="N926" s="294">
        <v>0.93</v>
      </c>
      <c r="O926" s="266">
        <v>0</v>
      </c>
      <c r="P926" s="266">
        <v>0</v>
      </c>
      <c r="Q926" s="266">
        <v>0</v>
      </c>
      <c r="R926" s="267">
        <v>0</v>
      </c>
      <c r="S926" s="267">
        <v>0</v>
      </c>
      <c r="T926" s="267">
        <v>1</v>
      </c>
      <c r="U926" s="267">
        <v>1</v>
      </c>
      <c r="V926" s="295">
        <v>-1</v>
      </c>
      <c r="W926" s="271">
        <v>5</v>
      </c>
      <c r="X926" s="271">
        <v>5</v>
      </c>
      <c r="Y926" s="271">
        <v>2</v>
      </c>
      <c r="Z926" s="271">
        <v>2</v>
      </c>
      <c r="AA926" s="268">
        <v>1</v>
      </c>
      <c r="AB926" s="268">
        <v>1</v>
      </c>
      <c r="AC926" s="295">
        <v>0</v>
      </c>
    </row>
    <row r="927" spans="1:29">
      <c r="A927" s="297" t="s">
        <v>1160</v>
      </c>
      <c r="B927" s="298" t="s">
        <v>3348</v>
      </c>
      <c r="C927" s="293" t="s">
        <v>1653</v>
      </c>
      <c r="D927" s="298" t="s">
        <v>1654</v>
      </c>
      <c r="E927" s="263">
        <v>0</v>
      </c>
      <c r="F927" s="266">
        <v>0</v>
      </c>
      <c r="G927" s="266">
        <v>0</v>
      </c>
      <c r="H927" s="264">
        <v>40</v>
      </c>
      <c r="I927" s="264">
        <v>35</v>
      </c>
      <c r="J927" s="264">
        <v>5</v>
      </c>
      <c r="K927" s="264">
        <v>30</v>
      </c>
      <c r="L927" s="264">
        <v>29</v>
      </c>
      <c r="M927" s="264">
        <v>1</v>
      </c>
      <c r="N927" s="294">
        <v>0.93</v>
      </c>
      <c r="O927" s="266">
        <v>0</v>
      </c>
      <c r="P927" s="266">
        <v>0</v>
      </c>
      <c r="Q927" s="266">
        <v>0</v>
      </c>
      <c r="R927" s="267">
        <v>0</v>
      </c>
      <c r="S927" s="267">
        <v>0</v>
      </c>
      <c r="T927" s="267">
        <v>0.875</v>
      </c>
      <c r="U927" s="267">
        <v>0.966666666666667</v>
      </c>
      <c r="V927" s="295">
        <v>-0.875</v>
      </c>
      <c r="W927" s="271">
        <v>226</v>
      </c>
      <c r="X927" s="271">
        <v>217</v>
      </c>
      <c r="Y927" s="271">
        <v>326</v>
      </c>
      <c r="Z927" s="271">
        <v>318</v>
      </c>
      <c r="AA927" s="268">
        <v>0.960176991150443</v>
      </c>
      <c r="AB927" s="268">
        <v>0.975460122699387</v>
      </c>
      <c r="AC927" s="295">
        <v>-0.015283131548944</v>
      </c>
    </row>
    <row r="928" spans="1:29">
      <c r="A928" s="297" t="s">
        <v>1160</v>
      </c>
      <c r="B928" s="298" t="s">
        <v>32</v>
      </c>
      <c r="C928" s="293" t="s">
        <v>1655</v>
      </c>
      <c r="D928" s="298" t="s">
        <v>1656</v>
      </c>
      <c r="E928" s="263">
        <v>0</v>
      </c>
      <c r="F928" s="266">
        <v>0</v>
      </c>
      <c r="G928" s="266">
        <v>0</v>
      </c>
      <c r="H928" s="264">
        <v>0</v>
      </c>
      <c r="I928" s="264">
        <v>0</v>
      </c>
      <c r="J928" s="264">
        <v>0</v>
      </c>
      <c r="K928" s="264">
        <v>0</v>
      </c>
      <c r="L928" s="264">
        <v>0</v>
      </c>
      <c r="M928" s="264">
        <v>0</v>
      </c>
      <c r="N928" s="294">
        <v>0.93</v>
      </c>
      <c r="O928" s="266">
        <v>0</v>
      </c>
      <c r="P928" s="266">
        <v>0</v>
      </c>
      <c r="Q928" s="266">
        <v>0</v>
      </c>
      <c r="R928" s="267">
        <v>0</v>
      </c>
      <c r="S928" s="267">
        <v>0</v>
      </c>
      <c r="T928" s="267">
        <v>0</v>
      </c>
      <c r="U928" s="267">
        <v>0</v>
      </c>
      <c r="V928" s="295">
        <v>0</v>
      </c>
      <c r="W928" s="271">
        <v>0</v>
      </c>
      <c r="X928" s="271">
        <v>0</v>
      </c>
      <c r="Y928" s="271">
        <v>0</v>
      </c>
      <c r="Z928" s="271">
        <v>0</v>
      </c>
      <c r="AA928" s="268">
        <v>0</v>
      </c>
      <c r="AB928" s="268">
        <v>0</v>
      </c>
      <c r="AC928" s="295">
        <v>0</v>
      </c>
    </row>
    <row r="929" spans="1:29">
      <c r="A929" s="297" t="s">
        <v>1160</v>
      </c>
      <c r="B929" s="298" t="s">
        <v>3348</v>
      </c>
      <c r="C929" s="293" t="s">
        <v>1657</v>
      </c>
      <c r="D929" s="298" t="s">
        <v>1658</v>
      </c>
      <c r="E929" s="263">
        <v>0</v>
      </c>
      <c r="F929" s="266">
        <v>0</v>
      </c>
      <c r="G929" s="266">
        <v>0</v>
      </c>
      <c r="H929" s="264">
        <v>0</v>
      </c>
      <c r="I929" s="264">
        <v>0</v>
      </c>
      <c r="J929" s="264">
        <v>0</v>
      </c>
      <c r="K929" s="264">
        <v>4</v>
      </c>
      <c r="L929" s="264">
        <v>4</v>
      </c>
      <c r="M929" s="264">
        <v>0</v>
      </c>
      <c r="N929" s="294">
        <v>0.93</v>
      </c>
      <c r="O929" s="266">
        <v>0</v>
      </c>
      <c r="P929" s="266">
        <v>0</v>
      </c>
      <c r="Q929" s="266">
        <v>0</v>
      </c>
      <c r="R929" s="267">
        <v>0</v>
      </c>
      <c r="S929" s="267">
        <v>0</v>
      </c>
      <c r="T929" s="267">
        <v>0</v>
      </c>
      <c r="U929" s="267">
        <v>1</v>
      </c>
      <c r="V929" s="295">
        <v>0</v>
      </c>
      <c r="W929" s="271">
        <v>12</v>
      </c>
      <c r="X929" s="271">
        <v>12</v>
      </c>
      <c r="Y929" s="271">
        <v>23</v>
      </c>
      <c r="Z929" s="271">
        <v>23</v>
      </c>
      <c r="AA929" s="268">
        <v>1</v>
      </c>
      <c r="AB929" s="268">
        <v>1</v>
      </c>
      <c r="AC929" s="295">
        <v>0</v>
      </c>
    </row>
    <row r="930" spans="1:29">
      <c r="A930" s="297" t="s">
        <v>1160</v>
      </c>
      <c r="B930" s="298" t="s">
        <v>3348</v>
      </c>
      <c r="C930" s="293" t="s">
        <v>1659</v>
      </c>
      <c r="D930" s="298" t="s">
        <v>1660</v>
      </c>
      <c r="E930" s="263">
        <v>0</v>
      </c>
      <c r="F930" s="266">
        <v>0</v>
      </c>
      <c r="G930" s="266">
        <v>0</v>
      </c>
      <c r="H930" s="264">
        <v>0</v>
      </c>
      <c r="I930" s="264">
        <v>0</v>
      </c>
      <c r="J930" s="264">
        <v>0</v>
      </c>
      <c r="K930" s="264">
        <v>0</v>
      </c>
      <c r="L930" s="264">
        <v>0</v>
      </c>
      <c r="M930" s="264">
        <v>0</v>
      </c>
      <c r="N930" s="294">
        <v>0.93</v>
      </c>
      <c r="O930" s="266">
        <v>0</v>
      </c>
      <c r="P930" s="266">
        <v>0</v>
      </c>
      <c r="Q930" s="266">
        <v>0</v>
      </c>
      <c r="R930" s="267">
        <v>0</v>
      </c>
      <c r="S930" s="267">
        <v>0</v>
      </c>
      <c r="T930" s="267">
        <v>0</v>
      </c>
      <c r="U930" s="267">
        <v>0</v>
      </c>
      <c r="V930" s="295">
        <v>0</v>
      </c>
      <c r="W930" s="271">
        <v>0</v>
      </c>
      <c r="X930" s="271">
        <v>0</v>
      </c>
      <c r="Y930" s="271">
        <v>0</v>
      </c>
      <c r="Z930" s="271">
        <v>0</v>
      </c>
      <c r="AA930" s="268">
        <v>0</v>
      </c>
      <c r="AB930" s="268">
        <v>0</v>
      </c>
      <c r="AC930" s="295">
        <v>0</v>
      </c>
    </row>
    <row r="931" spans="1:29">
      <c r="A931" s="297" t="s">
        <v>1160</v>
      </c>
      <c r="B931" s="298" t="s">
        <v>3348</v>
      </c>
      <c r="C931" s="293" t="s">
        <v>1661</v>
      </c>
      <c r="D931" s="298" t="s">
        <v>1662</v>
      </c>
      <c r="E931" s="263">
        <v>0</v>
      </c>
      <c r="F931" s="266">
        <v>0</v>
      </c>
      <c r="G931" s="266">
        <v>0</v>
      </c>
      <c r="H931" s="264">
        <v>0</v>
      </c>
      <c r="I931" s="264">
        <v>0</v>
      </c>
      <c r="J931" s="264">
        <v>0</v>
      </c>
      <c r="K931" s="264">
        <v>0</v>
      </c>
      <c r="L931" s="264">
        <v>0</v>
      </c>
      <c r="M931" s="264">
        <v>0</v>
      </c>
      <c r="N931" s="294">
        <v>0.93</v>
      </c>
      <c r="O931" s="266">
        <v>0</v>
      </c>
      <c r="P931" s="266">
        <v>0</v>
      </c>
      <c r="Q931" s="266">
        <v>0</v>
      </c>
      <c r="R931" s="267">
        <v>0</v>
      </c>
      <c r="S931" s="267">
        <v>0</v>
      </c>
      <c r="T931" s="267">
        <v>0</v>
      </c>
      <c r="U931" s="267">
        <v>0</v>
      </c>
      <c r="V931" s="295">
        <v>0</v>
      </c>
      <c r="W931" s="271">
        <v>1</v>
      </c>
      <c r="X931" s="271">
        <v>1</v>
      </c>
      <c r="Y931" s="271">
        <v>0</v>
      </c>
      <c r="Z931" s="271">
        <v>0</v>
      </c>
      <c r="AA931" s="268">
        <v>1</v>
      </c>
      <c r="AB931" s="268">
        <v>0</v>
      </c>
      <c r="AC931" s="295">
        <v>1</v>
      </c>
    </row>
    <row r="932" spans="1:29">
      <c r="A932" s="297" t="s">
        <v>1160</v>
      </c>
      <c r="B932" s="298" t="s">
        <v>3348</v>
      </c>
      <c r="C932" s="293" t="s">
        <v>1663</v>
      </c>
      <c r="D932" s="298" t="s">
        <v>1664</v>
      </c>
      <c r="E932" s="263">
        <v>0</v>
      </c>
      <c r="F932" s="266">
        <v>0</v>
      </c>
      <c r="G932" s="266">
        <v>0</v>
      </c>
      <c r="H932" s="264">
        <v>3</v>
      </c>
      <c r="I932" s="264">
        <v>3</v>
      </c>
      <c r="J932" s="264">
        <v>0</v>
      </c>
      <c r="K932" s="264">
        <v>9</v>
      </c>
      <c r="L932" s="264">
        <v>9</v>
      </c>
      <c r="M932" s="264">
        <v>0</v>
      </c>
      <c r="N932" s="294">
        <v>0.93</v>
      </c>
      <c r="O932" s="266">
        <v>0</v>
      </c>
      <c r="P932" s="266">
        <v>0</v>
      </c>
      <c r="Q932" s="266">
        <v>0</v>
      </c>
      <c r="R932" s="267">
        <v>0</v>
      </c>
      <c r="S932" s="267">
        <v>0</v>
      </c>
      <c r="T932" s="267">
        <v>1</v>
      </c>
      <c r="U932" s="267">
        <v>1</v>
      </c>
      <c r="V932" s="295">
        <v>-1</v>
      </c>
      <c r="W932" s="271">
        <v>58</v>
      </c>
      <c r="X932" s="271">
        <v>58</v>
      </c>
      <c r="Y932" s="271">
        <v>52</v>
      </c>
      <c r="Z932" s="271">
        <v>52</v>
      </c>
      <c r="AA932" s="268">
        <v>1</v>
      </c>
      <c r="AB932" s="268">
        <v>1</v>
      </c>
      <c r="AC932" s="295">
        <v>0</v>
      </c>
    </row>
    <row r="933" spans="1:29">
      <c r="A933" s="297" t="s">
        <v>1160</v>
      </c>
      <c r="B933" s="298" t="s">
        <v>32</v>
      </c>
      <c r="C933" s="293" t="e">
        <v>#N/A</v>
      </c>
      <c r="D933" s="298" t="s">
        <v>1666</v>
      </c>
      <c r="E933" s="263">
        <v>0</v>
      </c>
      <c r="F933" s="266">
        <v>0</v>
      </c>
      <c r="G933" s="266">
        <v>0</v>
      </c>
      <c r="H933" s="264">
        <v>0</v>
      </c>
      <c r="I933" s="264">
        <v>0</v>
      </c>
      <c r="J933" s="264">
        <v>0</v>
      </c>
      <c r="K933" s="264">
        <v>0</v>
      </c>
      <c r="L933" s="264">
        <v>0</v>
      </c>
      <c r="M933" s="264">
        <v>0</v>
      </c>
      <c r="N933" s="294">
        <v>0.93</v>
      </c>
      <c r="O933" s="266">
        <v>0</v>
      </c>
      <c r="P933" s="266">
        <v>0</v>
      </c>
      <c r="Q933" s="266">
        <v>0</v>
      </c>
      <c r="R933" s="267">
        <v>0</v>
      </c>
      <c r="S933" s="267">
        <v>0</v>
      </c>
      <c r="T933" s="267">
        <v>0</v>
      </c>
      <c r="U933" s="267">
        <v>0</v>
      </c>
      <c r="V933" s="295">
        <v>0</v>
      </c>
      <c r="W933" s="271">
        <v>0</v>
      </c>
      <c r="X933" s="271">
        <v>0</v>
      </c>
      <c r="Y933" s="271">
        <v>0</v>
      </c>
      <c r="Z933" s="271">
        <v>0</v>
      </c>
      <c r="AA933" s="268">
        <v>0</v>
      </c>
      <c r="AB933" s="268">
        <v>0</v>
      </c>
      <c r="AC933" s="295">
        <v>0</v>
      </c>
    </row>
    <row r="934" spans="1:29">
      <c r="A934" s="297" t="s">
        <v>1160</v>
      </c>
      <c r="B934" s="298" t="s">
        <v>32</v>
      </c>
      <c r="C934" s="293" t="e">
        <v>#N/A</v>
      </c>
      <c r="D934" s="298" t="s">
        <v>1667</v>
      </c>
      <c r="E934" s="263">
        <v>0</v>
      </c>
      <c r="F934" s="266">
        <v>0</v>
      </c>
      <c r="G934" s="266">
        <v>0</v>
      </c>
      <c r="H934" s="264">
        <v>0</v>
      </c>
      <c r="I934" s="264">
        <v>0</v>
      </c>
      <c r="J934" s="264">
        <v>0</v>
      </c>
      <c r="K934" s="264">
        <v>0</v>
      </c>
      <c r="L934" s="264">
        <v>0</v>
      </c>
      <c r="M934" s="264">
        <v>0</v>
      </c>
      <c r="N934" s="294">
        <v>0.93</v>
      </c>
      <c r="O934" s="266">
        <v>0</v>
      </c>
      <c r="P934" s="266">
        <v>0</v>
      </c>
      <c r="Q934" s="266">
        <v>0</v>
      </c>
      <c r="R934" s="267">
        <v>0</v>
      </c>
      <c r="S934" s="267">
        <v>0</v>
      </c>
      <c r="T934" s="267">
        <v>0</v>
      </c>
      <c r="U934" s="267">
        <v>0</v>
      </c>
      <c r="V934" s="295">
        <v>0</v>
      </c>
      <c r="W934" s="271">
        <v>0</v>
      </c>
      <c r="X934" s="271">
        <v>0</v>
      </c>
      <c r="Y934" s="271">
        <v>0</v>
      </c>
      <c r="Z934" s="271">
        <v>0</v>
      </c>
      <c r="AA934" s="268">
        <v>0</v>
      </c>
      <c r="AB934" s="268">
        <v>0</v>
      </c>
      <c r="AC934" s="295">
        <v>0</v>
      </c>
    </row>
    <row r="935" spans="1:29">
      <c r="A935" s="297" t="s">
        <v>1160</v>
      </c>
      <c r="B935" s="298" t="s">
        <v>32</v>
      </c>
      <c r="C935" s="293" t="e">
        <v>#N/A</v>
      </c>
      <c r="D935" s="298" t="s">
        <v>1668</v>
      </c>
      <c r="E935" s="263">
        <v>0</v>
      </c>
      <c r="F935" s="266">
        <v>0</v>
      </c>
      <c r="G935" s="266">
        <v>0</v>
      </c>
      <c r="H935" s="264">
        <v>0</v>
      </c>
      <c r="I935" s="264">
        <v>0</v>
      </c>
      <c r="J935" s="264">
        <v>0</v>
      </c>
      <c r="K935" s="264">
        <v>0</v>
      </c>
      <c r="L935" s="264">
        <v>0</v>
      </c>
      <c r="M935" s="264">
        <v>0</v>
      </c>
      <c r="N935" s="294">
        <v>0.93</v>
      </c>
      <c r="O935" s="266">
        <v>0</v>
      </c>
      <c r="P935" s="266">
        <v>0</v>
      </c>
      <c r="Q935" s="266">
        <v>0</v>
      </c>
      <c r="R935" s="267">
        <v>0</v>
      </c>
      <c r="S935" s="267">
        <v>0</v>
      </c>
      <c r="T935" s="267">
        <v>0</v>
      </c>
      <c r="U935" s="267">
        <v>0</v>
      </c>
      <c r="V935" s="295">
        <v>0</v>
      </c>
      <c r="W935" s="271">
        <v>0</v>
      </c>
      <c r="X935" s="271">
        <v>0</v>
      </c>
      <c r="Y935" s="271">
        <v>0</v>
      </c>
      <c r="Z935" s="271">
        <v>0</v>
      </c>
      <c r="AA935" s="268">
        <v>0</v>
      </c>
      <c r="AB935" s="268">
        <v>0</v>
      </c>
      <c r="AC935" s="295">
        <v>0</v>
      </c>
    </row>
    <row r="936" spans="1:29">
      <c r="A936" s="297" t="s">
        <v>1160</v>
      </c>
      <c r="B936" s="298" t="s">
        <v>3350</v>
      </c>
      <c r="C936" s="293" t="s">
        <v>1669</v>
      </c>
      <c r="D936" s="298" t="s">
        <v>1670</v>
      </c>
      <c r="E936" s="263">
        <v>0</v>
      </c>
      <c r="F936" s="266">
        <v>0</v>
      </c>
      <c r="G936" s="266">
        <v>0</v>
      </c>
      <c r="H936" s="264">
        <v>0</v>
      </c>
      <c r="I936" s="264">
        <v>0</v>
      </c>
      <c r="J936" s="264">
        <v>0</v>
      </c>
      <c r="K936" s="264">
        <v>0</v>
      </c>
      <c r="L936" s="264">
        <v>0</v>
      </c>
      <c r="M936" s="264">
        <v>0</v>
      </c>
      <c r="N936" s="294">
        <v>0.93</v>
      </c>
      <c r="O936" s="266">
        <v>0</v>
      </c>
      <c r="P936" s="266">
        <v>0</v>
      </c>
      <c r="Q936" s="266">
        <v>0</v>
      </c>
      <c r="R936" s="267">
        <v>0</v>
      </c>
      <c r="S936" s="267">
        <v>0</v>
      </c>
      <c r="T936" s="267">
        <v>0</v>
      </c>
      <c r="U936" s="267">
        <v>0</v>
      </c>
      <c r="V936" s="295">
        <v>0</v>
      </c>
      <c r="W936" s="271">
        <v>0</v>
      </c>
      <c r="X936" s="271">
        <v>0</v>
      </c>
      <c r="Y936" s="271">
        <v>0</v>
      </c>
      <c r="Z936" s="271">
        <v>0</v>
      </c>
      <c r="AA936" s="268">
        <v>0</v>
      </c>
      <c r="AB936" s="268">
        <v>0</v>
      </c>
      <c r="AC936" s="295">
        <v>0</v>
      </c>
    </row>
    <row r="937" spans="1:29">
      <c r="A937" s="297" t="s">
        <v>1671</v>
      </c>
      <c r="B937" s="299" t="s">
        <v>3351</v>
      </c>
      <c r="C937" s="293" t="s">
        <v>1673</v>
      </c>
      <c r="D937" s="299" t="s">
        <v>1674</v>
      </c>
      <c r="E937" s="263">
        <v>1675</v>
      </c>
      <c r="F937" s="266">
        <v>1611</v>
      </c>
      <c r="G937" s="266">
        <v>64</v>
      </c>
      <c r="H937" s="264">
        <v>1635</v>
      </c>
      <c r="I937" s="264">
        <v>1592</v>
      </c>
      <c r="J937" s="264">
        <v>43</v>
      </c>
      <c r="K937" s="264">
        <v>921</v>
      </c>
      <c r="L937" s="264">
        <v>869</v>
      </c>
      <c r="M937" s="264">
        <v>52</v>
      </c>
      <c r="N937" s="294">
        <v>0.93</v>
      </c>
      <c r="O937" s="266">
        <v>1675</v>
      </c>
      <c r="P937" s="266">
        <v>1611</v>
      </c>
      <c r="Q937" s="266">
        <v>64</v>
      </c>
      <c r="R937" s="267">
        <v>0.961791044776119</v>
      </c>
      <c r="S937" s="267">
        <v>0.961791044776119</v>
      </c>
      <c r="T937" s="267">
        <v>0.973700305810398</v>
      </c>
      <c r="U937" s="267">
        <v>0.943539630836048</v>
      </c>
      <c r="V937" s="295">
        <v>-0.0119092610342781</v>
      </c>
      <c r="W937" s="271">
        <v>9750</v>
      </c>
      <c r="X937" s="271">
        <v>9430</v>
      </c>
      <c r="Y937" s="271">
        <v>9586</v>
      </c>
      <c r="Z937" s="271">
        <v>9342</v>
      </c>
      <c r="AA937" s="268">
        <v>0.967179487179487</v>
      </c>
      <c r="AB937" s="268">
        <v>0.974546213227624</v>
      </c>
      <c r="AC937" s="295">
        <v>-0.00736672604813637</v>
      </c>
    </row>
    <row r="938" spans="1:29">
      <c r="A938" s="297" t="s">
        <v>1671</v>
      </c>
      <c r="B938" s="299" t="s">
        <v>3351</v>
      </c>
      <c r="C938" s="293" t="s">
        <v>1675</v>
      </c>
      <c r="D938" s="299" t="s">
        <v>1676</v>
      </c>
      <c r="E938" s="263">
        <v>6396</v>
      </c>
      <c r="F938" s="266">
        <v>5917</v>
      </c>
      <c r="G938" s="266">
        <v>479</v>
      </c>
      <c r="H938" s="264">
        <v>6035</v>
      </c>
      <c r="I938" s="264">
        <v>5519</v>
      </c>
      <c r="J938" s="264">
        <v>516</v>
      </c>
      <c r="K938" s="264">
        <v>3124</v>
      </c>
      <c r="L938" s="264">
        <v>2837</v>
      </c>
      <c r="M938" s="264">
        <v>287</v>
      </c>
      <c r="N938" s="294">
        <v>0.93</v>
      </c>
      <c r="O938" s="266">
        <v>6396</v>
      </c>
      <c r="P938" s="266">
        <v>5917</v>
      </c>
      <c r="Q938" s="266">
        <v>479</v>
      </c>
      <c r="R938" s="267">
        <v>0.925109443402126</v>
      </c>
      <c r="S938" s="267">
        <v>0.925109443402126</v>
      </c>
      <c r="T938" s="267">
        <v>0.914498757249379</v>
      </c>
      <c r="U938" s="267">
        <v>0.908130601792574</v>
      </c>
      <c r="V938" s="295">
        <v>0.0106106861527476</v>
      </c>
      <c r="W938" s="271">
        <v>34575</v>
      </c>
      <c r="X938" s="271">
        <v>31565</v>
      </c>
      <c r="Y938" s="271">
        <v>34467</v>
      </c>
      <c r="Z938" s="271">
        <v>32240</v>
      </c>
      <c r="AA938" s="268">
        <v>0.91294287780188</v>
      </c>
      <c r="AB938" s="268">
        <v>0.935387472074738</v>
      </c>
      <c r="AC938" s="295">
        <v>-0.0224445942728582</v>
      </c>
    </row>
    <row r="939" spans="1:29">
      <c r="A939" s="297" t="s">
        <v>1671</v>
      </c>
      <c r="B939" s="299" t="s">
        <v>3351</v>
      </c>
      <c r="C939" s="293" t="s">
        <v>1677</v>
      </c>
      <c r="D939" s="299" t="s">
        <v>1678</v>
      </c>
      <c r="E939" s="263">
        <v>4364</v>
      </c>
      <c r="F939" s="266">
        <v>4159</v>
      </c>
      <c r="G939" s="266">
        <v>205</v>
      </c>
      <c r="H939" s="264">
        <v>3998</v>
      </c>
      <c r="I939" s="264">
        <v>3801</v>
      </c>
      <c r="J939" s="264">
        <v>197</v>
      </c>
      <c r="K939" s="264">
        <v>2179</v>
      </c>
      <c r="L939" s="264">
        <v>2082</v>
      </c>
      <c r="M939" s="264">
        <v>97</v>
      </c>
      <c r="N939" s="294">
        <v>0.93</v>
      </c>
      <c r="O939" s="266">
        <v>4364</v>
      </c>
      <c r="P939" s="266">
        <v>4159</v>
      </c>
      <c r="Q939" s="266">
        <v>205</v>
      </c>
      <c r="R939" s="267">
        <v>0.953024747937672</v>
      </c>
      <c r="S939" s="267">
        <v>0.953024747937672</v>
      </c>
      <c r="T939" s="267">
        <v>0.950725362681341</v>
      </c>
      <c r="U939" s="267">
        <v>0.955484167049105</v>
      </c>
      <c r="V939" s="295">
        <v>0.00229938525633122</v>
      </c>
      <c r="W939" s="271">
        <v>24018</v>
      </c>
      <c r="X939" s="271">
        <v>22681</v>
      </c>
      <c r="Y939" s="271">
        <v>23787</v>
      </c>
      <c r="Z939" s="271">
        <v>22589</v>
      </c>
      <c r="AA939" s="268">
        <v>0.944333416604214</v>
      </c>
      <c r="AB939" s="268">
        <v>0.949636355992769</v>
      </c>
      <c r="AC939" s="295">
        <v>-0.00530293938855564</v>
      </c>
    </row>
    <row r="940" spans="1:29">
      <c r="A940" s="297" t="s">
        <v>1671</v>
      </c>
      <c r="B940" s="299" t="s">
        <v>3351</v>
      </c>
      <c r="C940" s="293" t="s">
        <v>1679</v>
      </c>
      <c r="D940" s="299" t="s">
        <v>1680</v>
      </c>
      <c r="E940" s="263">
        <v>4980</v>
      </c>
      <c r="F940" s="266">
        <v>4819</v>
      </c>
      <c r="G940" s="266">
        <v>161</v>
      </c>
      <c r="H940" s="264">
        <v>4563</v>
      </c>
      <c r="I940" s="264">
        <v>4396</v>
      </c>
      <c r="J940" s="264">
        <v>167</v>
      </c>
      <c r="K940" s="264">
        <v>2520</v>
      </c>
      <c r="L940" s="264">
        <v>2429</v>
      </c>
      <c r="M940" s="264">
        <v>91</v>
      </c>
      <c r="N940" s="294">
        <v>0.93</v>
      </c>
      <c r="O940" s="266">
        <v>4980</v>
      </c>
      <c r="P940" s="266">
        <v>4819</v>
      </c>
      <c r="Q940" s="266">
        <v>161</v>
      </c>
      <c r="R940" s="267">
        <v>0.967670682730924</v>
      </c>
      <c r="S940" s="267">
        <v>0.967670682730924</v>
      </c>
      <c r="T940" s="267">
        <v>0.963401271093579</v>
      </c>
      <c r="U940" s="267">
        <v>0.963888888888889</v>
      </c>
      <c r="V940" s="295">
        <v>0.00426941163734496</v>
      </c>
      <c r="W940" s="271">
        <v>28187</v>
      </c>
      <c r="X940" s="271">
        <v>27342</v>
      </c>
      <c r="Y940" s="271">
        <v>24284</v>
      </c>
      <c r="Z940" s="271">
        <v>23605</v>
      </c>
      <c r="AA940" s="268">
        <v>0.970021641182105</v>
      </c>
      <c r="AB940" s="268">
        <v>0.972039202767254</v>
      </c>
      <c r="AC940" s="295">
        <v>-0.00201756158514899</v>
      </c>
    </row>
    <row r="941" spans="1:29">
      <c r="A941" s="297" t="s">
        <v>1671</v>
      </c>
      <c r="B941" s="299" t="s">
        <v>3351</v>
      </c>
      <c r="C941" s="293" t="s">
        <v>1681</v>
      </c>
      <c r="D941" s="299" t="s">
        <v>1682</v>
      </c>
      <c r="E941" s="263">
        <v>3976</v>
      </c>
      <c r="F941" s="266">
        <v>3790</v>
      </c>
      <c r="G941" s="266">
        <v>186</v>
      </c>
      <c r="H941" s="264">
        <v>3876</v>
      </c>
      <c r="I941" s="264">
        <v>3658</v>
      </c>
      <c r="J941" s="264">
        <v>218</v>
      </c>
      <c r="K941" s="264">
        <v>1834</v>
      </c>
      <c r="L941" s="264">
        <v>1745</v>
      </c>
      <c r="M941" s="264">
        <v>89</v>
      </c>
      <c r="N941" s="294">
        <v>0.93</v>
      </c>
      <c r="O941" s="266">
        <v>3976</v>
      </c>
      <c r="P941" s="266">
        <v>3790</v>
      </c>
      <c r="Q941" s="266">
        <v>186</v>
      </c>
      <c r="R941" s="267">
        <v>0.953219315895372</v>
      </c>
      <c r="S941" s="267">
        <v>0.953219315895372</v>
      </c>
      <c r="T941" s="267">
        <v>0.9437564499484</v>
      </c>
      <c r="U941" s="267">
        <v>0.951472191930207</v>
      </c>
      <c r="V941" s="295">
        <v>0.00946286594697177</v>
      </c>
      <c r="W941" s="271">
        <v>21896</v>
      </c>
      <c r="X941" s="271">
        <v>20937</v>
      </c>
      <c r="Y941" s="271">
        <v>21284</v>
      </c>
      <c r="Z941" s="271">
        <v>20637</v>
      </c>
      <c r="AA941" s="268">
        <v>0.956202046035806</v>
      </c>
      <c r="AB941" s="268">
        <v>0.96960157865063</v>
      </c>
      <c r="AC941" s="295">
        <v>-0.013399532614824</v>
      </c>
    </row>
    <row r="942" spans="1:29">
      <c r="A942" s="297" t="s">
        <v>1671</v>
      </c>
      <c r="B942" s="299" t="s">
        <v>3351</v>
      </c>
      <c r="C942" s="293" t="s">
        <v>1683</v>
      </c>
      <c r="D942" s="299" t="s">
        <v>1684</v>
      </c>
      <c r="E942" s="263">
        <v>0</v>
      </c>
      <c r="F942" s="266">
        <v>0</v>
      </c>
      <c r="G942" s="266">
        <v>0</v>
      </c>
      <c r="H942" s="264">
        <v>0</v>
      </c>
      <c r="I942" s="264">
        <v>0</v>
      </c>
      <c r="J942" s="264">
        <v>0</v>
      </c>
      <c r="K942" s="264">
        <v>0</v>
      </c>
      <c r="L942" s="264">
        <v>0</v>
      </c>
      <c r="M942" s="264">
        <v>0</v>
      </c>
      <c r="N942" s="294">
        <v>0.93</v>
      </c>
      <c r="O942" s="266">
        <v>0</v>
      </c>
      <c r="P942" s="266">
        <v>0</v>
      </c>
      <c r="Q942" s="266">
        <v>0</v>
      </c>
      <c r="R942" s="267">
        <v>0</v>
      </c>
      <c r="S942" s="267">
        <v>0</v>
      </c>
      <c r="T942" s="267">
        <v>0</v>
      </c>
      <c r="U942" s="267">
        <v>0</v>
      </c>
      <c r="V942" s="295">
        <v>0</v>
      </c>
      <c r="W942" s="271">
        <v>1</v>
      </c>
      <c r="X942" s="271">
        <v>1</v>
      </c>
      <c r="Y942" s="271">
        <v>2</v>
      </c>
      <c r="Z942" s="271">
        <v>2</v>
      </c>
      <c r="AA942" s="268">
        <v>1</v>
      </c>
      <c r="AB942" s="268">
        <v>1</v>
      </c>
      <c r="AC942" s="295">
        <v>0</v>
      </c>
    </row>
    <row r="943" spans="1:29">
      <c r="A943" s="297" t="s">
        <v>1671</v>
      </c>
      <c r="B943" s="299" t="s">
        <v>3351</v>
      </c>
      <c r="C943" s="293" t="s">
        <v>1685</v>
      </c>
      <c r="D943" s="299" t="s">
        <v>1686</v>
      </c>
      <c r="E943" s="263">
        <v>6076</v>
      </c>
      <c r="F943" s="266">
        <v>5414</v>
      </c>
      <c r="G943" s="266">
        <v>662</v>
      </c>
      <c r="H943" s="264">
        <v>5546</v>
      </c>
      <c r="I943" s="264">
        <v>4864</v>
      </c>
      <c r="J943" s="264">
        <v>682</v>
      </c>
      <c r="K943" s="264">
        <v>2714</v>
      </c>
      <c r="L943" s="264">
        <v>2422</v>
      </c>
      <c r="M943" s="264">
        <v>292</v>
      </c>
      <c r="N943" s="294">
        <v>0.93</v>
      </c>
      <c r="O943" s="266">
        <v>6076</v>
      </c>
      <c r="P943" s="266">
        <v>5414</v>
      </c>
      <c r="Q943" s="266">
        <v>662</v>
      </c>
      <c r="R943" s="267">
        <v>0.891046741277156</v>
      </c>
      <c r="S943" s="267">
        <v>0.891046741277156</v>
      </c>
      <c r="T943" s="267">
        <v>0.877028489001082</v>
      </c>
      <c r="U943" s="267">
        <v>0.89240972733972</v>
      </c>
      <c r="V943" s="295">
        <v>0.0140182522760741</v>
      </c>
      <c r="W943" s="271">
        <v>31115</v>
      </c>
      <c r="X943" s="271">
        <v>27708</v>
      </c>
      <c r="Y943" s="271">
        <v>28185</v>
      </c>
      <c r="Z943" s="271">
        <v>25744</v>
      </c>
      <c r="AA943" s="268">
        <v>0.89050297284268</v>
      </c>
      <c r="AB943" s="268">
        <v>0.913393649104133</v>
      </c>
      <c r="AC943" s="295">
        <v>-0.022890676261453</v>
      </c>
    </row>
    <row r="944" spans="1:29">
      <c r="A944" s="297" t="s">
        <v>1671</v>
      </c>
      <c r="B944" s="299" t="s">
        <v>3351</v>
      </c>
      <c r="C944" s="293" t="s">
        <v>1687</v>
      </c>
      <c r="D944" s="299" t="s">
        <v>1688</v>
      </c>
      <c r="E944" s="263">
        <v>0</v>
      </c>
      <c r="F944" s="266">
        <v>0</v>
      </c>
      <c r="G944" s="266">
        <v>0</v>
      </c>
      <c r="H944" s="264">
        <v>0</v>
      </c>
      <c r="I944" s="264">
        <v>0</v>
      </c>
      <c r="J944" s="264">
        <v>0</v>
      </c>
      <c r="K944" s="264">
        <v>0</v>
      </c>
      <c r="L944" s="264">
        <v>0</v>
      </c>
      <c r="M944" s="264">
        <v>0</v>
      </c>
      <c r="N944" s="294">
        <v>0.93</v>
      </c>
      <c r="O944" s="266">
        <v>0</v>
      </c>
      <c r="P944" s="266">
        <v>0</v>
      </c>
      <c r="Q944" s="266">
        <v>0</v>
      </c>
      <c r="R944" s="267">
        <v>0</v>
      </c>
      <c r="S944" s="267">
        <v>0</v>
      </c>
      <c r="T944" s="267">
        <v>0</v>
      </c>
      <c r="U944" s="267">
        <v>0</v>
      </c>
      <c r="V944" s="295">
        <v>0</v>
      </c>
      <c r="W944" s="271">
        <v>0</v>
      </c>
      <c r="X944" s="271">
        <v>0</v>
      </c>
      <c r="Y944" s="271">
        <v>0</v>
      </c>
      <c r="Z944" s="271">
        <v>0</v>
      </c>
      <c r="AA944" s="268">
        <v>0</v>
      </c>
      <c r="AB944" s="268">
        <v>0</v>
      </c>
      <c r="AC944" s="295">
        <v>0</v>
      </c>
    </row>
    <row r="945" spans="1:29">
      <c r="A945" s="297" t="s">
        <v>1671</v>
      </c>
      <c r="B945" s="299" t="s">
        <v>3351</v>
      </c>
      <c r="C945" s="293" t="s">
        <v>1689</v>
      </c>
      <c r="D945" s="299" t="s">
        <v>1690</v>
      </c>
      <c r="E945" s="263">
        <v>2620</v>
      </c>
      <c r="F945" s="266">
        <v>2424</v>
      </c>
      <c r="G945" s="266">
        <v>196</v>
      </c>
      <c r="H945" s="264">
        <v>2015</v>
      </c>
      <c r="I945" s="264">
        <v>1827</v>
      </c>
      <c r="J945" s="264">
        <v>188</v>
      </c>
      <c r="K945" s="264">
        <v>1600</v>
      </c>
      <c r="L945" s="264">
        <v>1534</v>
      </c>
      <c r="M945" s="264">
        <v>66</v>
      </c>
      <c r="N945" s="294">
        <v>0.93</v>
      </c>
      <c r="O945" s="266">
        <v>2620</v>
      </c>
      <c r="P945" s="266">
        <v>2424</v>
      </c>
      <c r="Q945" s="266">
        <v>196</v>
      </c>
      <c r="R945" s="267">
        <v>0.925190839694657</v>
      </c>
      <c r="S945" s="267">
        <v>0.925190839694657</v>
      </c>
      <c r="T945" s="267">
        <v>0.906699751861042</v>
      </c>
      <c r="U945" s="267">
        <v>0.95875</v>
      </c>
      <c r="V945" s="295">
        <v>0.0184910878336143</v>
      </c>
      <c r="W945" s="271">
        <v>14959</v>
      </c>
      <c r="X945" s="271">
        <v>14049</v>
      </c>
      <c r="Y945" s="271">
        <v>15141</v>
      </c>
      <c r="Z945" s="271">
        <v>14478</v>
      </c>
      <c r="AA945" s="268">
        <v>0.939167056621432</v>
      </c>
      <c r="AB945" s="268">
        <v>0.956211610857935</v>
      </c>
      <c r="AC945" s="295">
        <v>-0.0170445542365034</v>
      </c>
    </row>
    <row r="946" spans="1:29">
      <c r="A946" s="297" t="s">
        <v>1671</v>
      </c>
      <c r="B946" s="299" t="s">
        <v>3352</v>
      </c>
      <c r="C946" s="293" t="s">
        <v>1691</v>
      </c>
      <c r="D946" s="299" t="s">
        <v>1692</v>
      </c>
      <c r="E946" s="263">
        <v>0</v>
      </c>
      <c r="F946" s="266">
        <v>0</v>
      </c>
      <c r="G946" s="266">
        <v>0</v>
      </c>
      <c r="H946" s="264">
        <v>0</v>
      </c>
      <c r="I946" s="264">
        <v>0</v>
      </c>
      <c r="J946" s="264">
        <v>0</v>
      </c>
      <c r="K946" s="264">
        <v>0</v>
      </c>
      <c r="L946" s="264">
        <v>0</v>
      </c>
      <c r="M946" s="264">
        <v>0</v>
      </c>
      <c r="N946" s="294">
        <v>0.93</v>
      </c>
      <c r="O946" s="266">
        <v>0</v>
      </c>
      <c r="P946" s="266">
        <v>0</v>
      </c>
      <c r="Q946" s="266">
        <v>0</v>
      </c>
      <c r="R946" s="267">
        <v>0</v>
      </c>
      <c r="S946" s="267">
        <v>0</v>
      </c>
      <c r="T946" s="267">
        <v>0</v>
      </c>
      <c r="U946" s="267">
        <v>0</v>
      </c>
      <c r="V946" s="295">
        <v>0</v>
      </c>
      <c r="W946" s="271">
        <v>0</v>
      </c>
      <c r="X946" s="271">
        <v>0</v>
      </c>
      <c r="Y946" s="271">
        <v>0</v>
      </c>
      <c r="Z946" s="271">
        <v>0</v>
      </c>
      <c r="AA946" s="268">
        <v>0</v>
      </c>
      <c r="AB946" s="268">
        <v>0</v>
      </c>
      <c r="AC946" s="295">
        <v>0</v>
      </c>
    </row>
    <row r="947" spans="1:29">
      <c r="A947" s="297" t="s">
        <v>1671</v>
      </c>
      <c r="B947" s="299" t="s">
        <v>3352</v>
      </c>
      <c r="C947" s="293" t="s">
        <v>1693</v>
      </c>
      <c r="D947" s="299" t="s">
        <v>1694</v>
      </c>
      <c r="E947" s="263">
        <v>2468</v>
      </c>
      <c r="F947" s="266">
        <v>2356</v>
      </c>
      <c r="G947" s="266">
        <v>112</v>
      </c>
      <c r="H947" s="264">
        <v>2884</v>
      </c>
      <c r="I947" s="264">
        <v>2694</v>
      </c>
      <c r="J947" s="264">
        <v>190</v>
      </c>
      <c r="K947" s="264">
        <v>1386</v>
      </c>
      <c r="L947" s="264">
        <v>1310</v>
      </c>
      <c r="M947" s="264">
        <v>76</v>
      </c>
      <c r="N947" s="294">
        <v>0.93</v>
      </c>
      <c r="O947" s="266">
        <v>2468</v>
      </c>
      <c r="P947" s="266">
        <v>2356</v>
      </c>
      <c r="Q947" s="266">
        <v>112</v>
      </c>
      <c r="R947" s="267">
        <v>0.954619124797407</v>
      </c>
      <c r="S947" s="267">
        <v>0.954619124797407</v>
      </c>
      <c r="T947" s="267">
        <v>0.934119278779473</v>
      </c>
      <c r="U947" s="267">
        <v>0.945165945165945</v>
      </c>
      <c r="V947" s="295">
        <v>0.0204998460179339</v>
      </c>
      <c r="W947" s="271">
        <v>17564</v>
      </c>
      <c r="X947" s="271">
        <v>16496</v>
      </c>
      <c r="Y947" s="271">
        <v>15510</v>
      </c>
      <c r="Z947" s="271">
        <v>14363</v>
      </c>
      <c r="AA947" s="268">
        <v>0.939193805511273</v>
      </c>
      <c r="AB947" s="268">
        <v>0.926047711154094</v>
      </c>
      <c r="AC947" s="295">
        <v>0.013146094357179</v>
      </c>
    </row>
    <row r="948" spans="1:29">
      <c r="A948" s="297" t="s">
        <v>1671</v>
      </c>
      <c r="B948" s="299" t="s">
        <v>3352</v>
      </c>
      <c r="C948" s="293" t="s">
        <v>1695</v>
      </c>
      <c r="D948" s="299" t="s">
        <v>1696</v>
      </c>
      <c r="E948" s="263">
        <v>3079</v>
      </c>
      <c r="F948" s="266">
        <v>2905</v>
      </c>
      <c r="G948" s="266">
        <v>174</v>
      </c>
      <c r="H948" s="264">
        <v>3663</v>
      </c>
      <c r="I948" s="264">
        <v>3396</v>
      </c>
      <c r="J948" s="264">
        <v>267</v>
      </c>
      <c r="K948" s="264">
        <v>1515</v>
      </c>
      <c r="L948" s="264">
        <v>1407</v>
      </c>
      <c r="M948" s="264">
        <v>108</v>
      </c>
      <c r="N948" s="294">
        <v>0.93</v>
      </c>
      <c r="O948" s="266">
        <v>3079</v>
      </c>
      <c r="P948" s="266">
        <v>2905</v>
      </c>
      <c r="Q948" s="266">
        <v>174</v>
      </c>
      <c r="R948" s="267">
        <v>0.943488145501786</v>
      </c>
      <c r="S948" s="267">
        <v>0.943488145501786</v>
      </c>
      <c r="T948" s="267">
        <v>0.927108927108927</v>
      </c>
      <c r="U948" s="267">
        <v>0.928712871287129</v>
      </c>
      <c r="V948" s="295">
        <v>0.0163792183928592</v>
      </c>
      <c r="W948" s="271">
        <v>19461</v>
      </c>
      <c r="X948" s="271">
        <v>18368</v>
      </c>
      <c r="Y948" s="271">
        <v>20212</v>
      </c>
      <c r="Z948" s="271">
        <v>19396</v>
      </c>
      <c r="AA948" s="268">
        <v>0.943836390730178</v>
      </c>
      <c r="AB948" s="268">
        <v>0.959627943795765</v>
      </c>
      <c r="AC948" s="295">
        <v>-0.0157915530655865</v>
      </c>
    </row>
    <row r="949" spans="1:29">
      <c r="A949" s="297" t="s">
        <v>1671</v>
      </c>
      <c r="B949" s="303" t="s">
        <v>3352</v>
      </c>
      <c r="C949" s="293" t="s">
        <v>1697</v>
      </c>
      <c r="D949" s="303" t="s">
        <v>1697</v>
      </c>
      <c r="E949" s="263">
        <v>2050</v>
      </c>
      <c r="F949" s="266">
        <v>1936</v>
      </c>
      <c r="G949" s="266">
        <v>114</v>
      </c>
      <c r="H949" s="264">
        <v>2419</v>
      </c>
      <c r="I949" s="264">
        <v>2300</v>
      </c>
      <c r="J949" s="264">
        <v>119</v>
      </c>
      <c r="K949" s="264">
        <v>1080</v>
      </c>
      <c r="L949" s="264">
        <v>1009</v>
      </c>
      <c r="M949" s="264">
        <v>71</v>
      </c>
      <c r="N949" s="294">
        <v>0.93</v>
      </c>
      <c r="O949" s="266">
        <v>2050</v>
      </c>
      <c r="P949" s="266">
        <v>1936</v>
      </c>
      <c r="Q949" s="266">
        <v>114</v>
      </c>
      <c r="R949" s="267">
        <v>0.944390243902439</v>
      </c>
      <c r="S949" s="267">
        <v>0.944390243902439</v>
      </c>
      <c r="T949" s="267">
        <v>0.950806118230674</v>
      </c>
      <c r="U949" s="267">
        <v>0.934259259259259</v>
      </c>
      <c r="V949" s="295">
        <v>-0.00641587432823487</v>
      </c>
      <c r="W949" s="271">
        <v>12863</v>
      </c>
      <c r="X949" s="271">
        <v>12231</v>
      </c>
      <c r="Y949" s="271">
        <v>12928</v>
      </c>
      <c r="Z949" s="271">
        <v>12325</v>
      </c>
      <c r="AA949" s="268">
        <v>0.950866827334214</v>
      </c>
      <c r="AB949" s="268">
        <v>0.953357054455445</v>
      </c>
      <c r="AC949" s="295">
        <v>-0.00249022712123104</v>
      </c>
    </row>
    <row r="950" spans="1:29">
      <c r="A950" s="297" t="s">
        <v>1671</v>
      </c>
      <c r="B950" s="299" t="s">
        <v>3352</v>
      </c>
      <c r="C950" s="293" t="s">
        <v>1698</v>
      </c>
      <c r="D950" s="299" t="s">
        <v>1699</v>
      </c>
      <c r="E950" s="263">
        <v>3438</v>
      </c>
      <c r="F950" s="266">
        <v>3318</v>
      </c>
      <c r="G950" s="266">
        <v>120</v>
      </c>
      <c r="H950" s="264">
        <v>4225</v>
      </c>
      <c r="I950" s="264">
        <v>4022</v>
      </c>
      <c r="J950" s="264">
        <v>203</v>
      </c>
      <c r="K950" s="264">
        <v>1891</v>
      </c>
      <c r="L950" s="264">
        <v>1833</v>
      </c>
      <c r="M950" s="264">
        <v>58</v>
      </c>
      <c r="N950" s="294">
        <v>0.93</v>
      </c>
      <c r="O950" s="266">
        <v>3438</v>
      </c>
      <c r="P950" s="266">
        <v>3318</v>
      </c>
      <c r="Q950" s="266">
        <v>120</v>
      </c>
      <c r="R950" s="267">
        <v>0.965095986038394</v>
      </c>
      <c r="S950" s="267">
        <v>0.965095986038394</v>
      </c>
      <c r="T950" s="267">
        <v>0.951952662721893</v>
      </c>
      <c r="U950" s="267">
        <v>0.969328397673189</v>
      </c>
      <c r="V950" s="295">
        <v>0.0131433233165009</v>
      </c>
      <c r="W950" s="271">
        <v>21806</v>
      </c>
      <c r="X950" s="271">
        <v>20991</v>
      </c>
      <c r="Y950" s="271">
        <v>22303</v>
      </c>
      <c r="Z950" s="271">
        <v>21472</v>
      </c>
      <c r="AA950" s="268">
        <v>0.962624965605797</v>
      </c>
      <c r="AB950" s="268">
        <v>0.962740438506031</v>
      </c>
      <c r="AC950" s="295">
        <v>-0.000115472900233948</v>
      </c>
    </row>
    <row r="951" spans="1:29">
      <c r="A951" s="297" t="s">
        <v>1671</v>
      </c>
      <c r="B951" s="303" t="s">
        <v>3352</v>
      </c>
      <c r="C951" s="293" t="s">
        <v>1700</v>
      </c>
      <c r="D951" s="303" t="s">
        <v>1700</v>
      </c>
      <c r="E951" s="263">
        <v>1755</v>
      </c>
      <c r="F951" s="266">
        <v>1620</v>
      </c>
      <c r="G951" s="266">
        <v>135</v>
      </c>
      <c r="H951" s="264">
        <v>1925</v>
      </c>
      <c r="I951" s="264">
        <v>1826</v>
      </c>
      <c r="J951" s="264">
        <v>99</v>
      </c>
      <c r="K951" s="264">
        <v>749</v>
      </c>
      <c r="L951" s="264">
        <v>708</v>
      </c>
      <c r="M951" s="264">
        <v>41</v>
      </c>
      <c r="N951" s="294">
        <v>0.93</v>
      </c>
      <c r="O951" s="266">
        <v>1755</v>
      </c>
      <c r="P951" s="266">
        <v>1620</v>
      </c>
      <c r="Q951" s="266">
        <v>135</v>
      </c>
      <c r="R951" s="267">
        <v>0.923076923076923</v>
      </c>
      <c r="S951" s="267">
        <v>0.923076923076923</v>
      </c>
      <c r="T951" s="267">
        <v>0.948571428571429</v>
      </c>
      <c r="U951" s="267">
        <v>0.945260347129506</v>
      </c>
      <c r="V951" s="295">
        <v>-0.0254945054945055</v>
      </c>
      <c r="W951" s="271">
        <v>9967</v>
      </c>
      <c r="X951" s="271">
        <v>9224</v>
      </c>
      <c r="Y951" s="271">
        <v>9882</v>
      </c>
      <c r="Z951" s="271">
        <v>9294</v>
      </c>
      <c r="AA951" s="268">
        <v>0.92545399819404</v>
      </c>
      <c r="AB951" s="268">
        <v>0.940497874924104</v>
      </c>
      <c r="AC951" s="295">
        <v>-0.0150438767300641</v>
      </c>
    </row>
    <row r="952" spans="1:29">
      <c r="A952" s="297" t="s">
        <v>1671</v>
      </c>
      <c r="B952" s="299" t="s">
        <v>3352</v>
      </c>
      <c r="C952" s="293" t="s">
        <v>1701</v>
      </c>
      <c r="D952" s="299" t="s">
        <v>1702</v>
      </c>
      <c r="E952" s="263">
        <v>2261</v>
      </c>
      <c r="F952" s="266">
        <v>2049</v>
      </c>
      <c r="G952" s="266">
        <v>212</v>
      </c>
      <c r="H952" s="264">
        <v>2810</v>
      </c>
      <c r="I952" s="264">
        <v>2651</v>
      </c>
      <c r="J952" s="264">
        <v>159</v>
      </c>
      <c r="K952" s="264">
        <v>1302</v>
      </c>
      <c r="L952" s="264">
        <v>1214</v>
      </c>
      <c r="M952" s="264">
        <v>88</v>
      </c>
      <c r="N952" s="294">
        <v>0.93</v>
      </c>
      <c r="O952" s="266">
        <v>2261</v>
      </c>
      <c r="P952" s="266">
        <v>2049</v>
      </c>
      <c r="Q952" s="266">
        <v>212</v>
      </c>
      <c r="R952" s="267">
        <v>0.906236178681999</v>
      </c>
      <c r="S952" s="267">
        <v>0.906236178681999</v>
      </c>
      <c r="T952" s="267">
        <v>0.943416370106762</v>
      </c>
      <c r="U952" s="267">
        <v>0.932411674347158</v>
      </c>
      <c r="V952" s="295">
        <v>-0.0371801914247625</v>
      </c>
      <c r="W952" s="271">
        <v>14642</v>
      </c>
      <c r="X952" s="271">
        <v>13654</v>
      </c>
      <c r="Y952" s="271">
        <v>13843</v>
      </c>
      <c r="Z952" s="271">
        <v>13103</v>
      </c>
      <c r="AA952" s="268">
        <v>0.932522879388062</v>
      </c>
      <c r="AB952" s="268">
        <v>0.946543379325291</v>
      </c>
      <c r="AC952" s="295">
        <v>-0.014020499937229</v>
      </c>
    </row>
    <row r="953" spans="1:29">
      <c r="A953" s="297" t="s">
        <v>1671</v>
      </c>
      <c r="B953" s="299" t="s">
        <v>3352</v>
      </c>
      <c r="C953" s="293" t="s">
        <v>1703</v>
      </c>
      <c r="D953" s="299" t="s">
        <v>1704</v>
      </c>
      <c r="E953" s="263">
        <v>3730</v>
      </c>
      <c r="F953" s="266">
        <v>3527</v>
      </c>
      <c r="G953" s="266">
        <v>203</v>
      </c>
      <c r="H953" s="264">
        <v>4276</v>
      </c>
      <c r="I953" s="264">
        <v>4063</v>
      </c>
      <c r="J953" s="264">
        <v>213</v>
      </c>
      <c r="K953" s="264">
        <v>1942</v>
      </c>
      <c r="L953" s="264">
        <v>1814</v>
      </c>
      <c r="M953" s="264">
        <v>128</v>
      </c>
      <c r="N953" s="294">
        <v>0.93</v>
      </c>
      <c r="O953" s="266">
        <v>3730</v>
      </c>
      <c r="P953" s="266">
        <v>3527</v>
      </c>
      <c r="Q953" s="266">
        <v>203</v>
      </c>
      <c r="R953" s="267">
        <v>0.945576407506702</v>
      </c>
      <c r="S953" s="267">
        <v>0.945576407506702</v>
      </c>
      <c r="T953" s="267">
        <v>0.950187090739008</v>
      </c>
      <c r="U953" s="267">
        <v>0.934088568486097</v>
      </c>
      <c r="V953" s="295">
        <v>-0.00461068323230596</v>
      </c>
      <c r="W953" s="271">
        <v>23130</v>
      </c>
      <c r="X953" s="271">
        <v>21772</v>
      </c>
      <c r="Y953" s="271">
        <v>23197</v>
      </c>
      <c r="Z953" s="271">
        <v>22154</v>
      </c>
      <c r="AA953" s="268">
        <v>0.941288370082144</v>
      </c>
      <c r="AB953" s="268">
        <v>0.955037289304651</v>
      </c>
      <c r="AC953" s="295">
        <v>-0.0137489192225071</v>
      </c>
    </row>
    <row r="954" spans="1:29">
      <c r="A954" s="297" t="s">
        <v>1671</v>
      </c>
      <c r="B954" s="299" t="s">
        <v>3352</v>
      </c>
      <c r="C954" s="293" t="s">
        <v>1705</v>
      </c>
      <c r="D954" s="299" t="s">
        <v>1706</v>
      </c>
      <c r="E954" s="263">
        <v>3842</v>
      </c>
      <c r="F954" s="266">
        <v>3631</v>
      </c>
      <c r="G954" s="266">
        <v>211</v>
      </c>
      <c r="H954" s="264">
        <v>4399</v>
      </c>
      <c r="I954" s="264">
        <v>4197</v>
      </c>
      <c r="J954" s="264">
        <v>202</v>
      </c>
      <c r="K954" s="264">
        <v>2425</v>
      </c>
      <c r="L954" s="264">
        <v>2300</v>
      </c>
      <c r="M954" s="264">
        <v>125</v>
      </c>
      <c r="N954" s="294">
        <v>0.93</v>
      </c>
      <c r="O954" s="266">
        <v>3842</v>
      </c>
      <c r="P954" s="266">
        <v>3631</v>
      </c>
      <c r="Q954" s="266">
        <v>211</v>
      </c>
      <c r="R954" s="267">
        <v>0.945080687142113</v>
      </c>
      <c r="S954" s="267">
        <v>0.945080687142113</v>
      </c>
      <c r="T954" s="267">
        <v>0.954080472834735</v>
      </c>
      <c r="U954" s="267">
        <v>0.948453608247423</v>
      </c>
      <c r="V954" s="295">
        <v>-0.00899978569262172</v>
      </c>
      <c r="W954" s="271">
        <v>24226</v>
      </c>
      <c r="X954" s="271">
        <v>23150</v>
      </c>
      <c r="Y954" s="271">
        <v>22985</v>
      </c>
      <c r="Z954" s="271">
        <v>22013</v>
      </c>
      <c r="AA954" s="268">
        <v>0.955584908775696</v>
      </c>
      <c r="AB954" s="268">
        <v>0.957711551011529</v>
      </c>
      <c r="AC954" s="295">
        <v>-0.0021266422358337</v>
      </c>
    </row>
    <row r="955" spans="1:29">
      <c r="A955" s="297" t="s">
        <v>1671</v>
      </c>
      <c r="B955" s="299" t="s">
        <v>3352</v>
      </c>
      <c r="C955" s="293" t="s">
        <v>1707</v>
      </c>
      <c r="D955" s="299" t="s">
        <v>1708</v>
      </c>
      <c r="E955" s="263">
        <v>566</v>
      </c>
      <c r="F955" s="266">
        <v>537</v>
      </c>
      <c r="G955" s="266">
        <v>29</v>
      </c>
      <c r="H955" s="264">
        <v>707</v>
      </c>
      <c r="I955" s="264">
        <v>677</v>
      </c>
      <c r="J955" s="264">
        <v>30</v>
      </c>
      <c r="K955" s="264">
        <v>440</v>
      </c>
      <c r="L955" s="264">
        <v>416</v>
      </c>
      <c r="M955" s="264">
        <v>24</v>
      </c>
      <c r="N955" s="294">
        <v>0.93</v>
      </c>
      <c r="O955" s="266">
        <v>566</v>
      </c>
      <c r="P955" s="266">
        <v>537</v>
      </c>
      <c r="Q955" s="266">
        <v>29</v>
      </c>
      <c r="R955" s="267">
        <v>0.948763250883392</v>
      </c>
      <c r="S955" s="267">
        <v>0.948763250883392</v>
      </c>
      <c r="T955" s="267">
        <v>0.957567185289958</v>
      </c>
      <c r="U955" s="267">
        <v>0.945454545454545</v>
      </c>
      <c r="V955" s="295">
        <v>-0.00880393440656535</v>
      </c>
      <c r="W955" s="271">
        <v>3908</v>
      </c>
      <c r="X955" s="271">
        <v>3700</v>
      </c>
      <c r="Y955" s="271">
        <v>3776</v>
      </c>
      <c r="Z955" s="271">
        <v>3475</v>
      </c>
      <c r="AA955" s="268">
        <v>0.946775844421699</v>
      </c>
      <c r="AB955" s="268">
        <v>0.920286016949153</v>
      </c>
      <c r="AC955" s="295">
        <v>0.0264898274725465</v>
      </c>
    </row>
    <row r="956" spans="1:29">
      <c r="A956" s="297" t="s">
        <v>1671</v>
      </c>
      <c r="B956" s="299" t="s">
        <v>3352</v>
      </c>
      <c r="C956" s="293" t="s">
        <v>1709</v>
      </c>
      <c r="D956" s="299" t="s">
        <v>1710</v>
      </c>
      <c r="E956" s="263">
        <v>3038</v>
      </c>
      <c r="F956" s="266">
        <v>2866</v>
      </c>
      <c r="G956" s="266">
        <v>172</v>
      </c>
      <c r="H956" s="264">
        <v>3436</v>
      </c>
      <c r="I956" s="264">
        <v>3215</v>
      </c>
      <c r="J956" s="264">
        <v>221</v>
      </c>
      <c r="K956" s="264">
        <v>1493</v>
      </c>
      <c r="L956" s="264">
        <v>1403</v>
      </c>
      <c r="M956" s="264">
        <v>90</v>
      </c>
      <c r="N956" s="294">
        <v>0.93</v>
      </c>
      <c r="O956" s="266">
        <v>3038</v>
      </c>
      <c r="P956" s="266">
        <v>2866</v>
      </c>
      <c r="Q956" s="266">
        <v>172</v>
      </c>
      <c r="R956" s="267">
        <v>0.943383805134957</v>
      </c>
      <c r="S956" s="267">
        <v>0.943383805134957</v>
      </c>
      <c r="T956" s="267">
        <v>0.935681024447031</v>
      </c>
      <c r="U956" s="267">
        <v>0.939718687206966</v>
      </c>
      <c r="V956" s="295">
        <v>0.00770278068792585</v>
      </c>
      <c r="W956" s="271">
        <v>18874</v>
      </c>
      <c r="X956" s="271">
        <v>17750</v>
      </c>
      <c r="Y956" s="271">
        <v>19083</v>
      </c>
      <c r="Z956" s="271">
        <v>18077</v>
      </c>
      <c r="AA956" s="268">
        <v>0.940447176009325</v>
      </c>
      <c r="AB956" s="268">
        <v>0.947282921972436</v>
      </c>
      <c r="AC956" s="295">
        <v>-0.00683574596311121</v>
      </c>
    </row>
    <row r="957" spans="1:29">
      <c r="A957" s="297" t="s">
        <v>1671</v>
      </c>
      <c r="B957" s="303" t="s">
        <v>3352</v>
      </c>
      <c r="C957" s="293" t="s">
        <v>1711</v>
      </c>
      <c r="D957" s="303" t="s">
        <v>1711</v>
      </c>
      <c r="E957" s="263">
        <v>2012</v>
      </c>
      <c r="F957" s="266">
        <v>1846</v>
      </c>
      <c r="G957" s="266">
        <v>166</v>
      </c>
      <c r="H957" s="264">
        <v>2302</v>
      </c>
      <c r="I957" s="264">
        <v>2148</v>
      </c>
      <c r="J957" s="264">
        <v>154</v>
      </c>
      <c r="K957" s="264">
        <v>1024</v>
      </c>
      <c r="L957" s="264">
        <v>910</v>
      </c>
      <c r="M957" s="264">
        <v>114</v>
      </c>
      <c r="N957" s="294">
        <v>0.93</v>
      </c>
      <c r="O957" s="266">
        <v>2012</v>
      </c>
      <c r="P957" s="266">
        <v>1846</v>
      </c>
      <c r="Q957" s="266">
        <v>166</v>
      </c>
      <c r="R957" s="267">
        <v>0.917495029821074</v>
      </c>
      <c r="S957" s="267">
        <v>0.917495029821074</v>
      </c>
      <c r="T957" s="267">
        <v>0.933101650738488</v>
      </c>
      <c r="U957" s="267">
        <v>0.888671875</v>
      </c>
      <c r="V957" s="295">
        <v>-0.0156066209174147</v>
      </c>
      <c r="W957" s="271">
        <v>12331</v>
      </c>
      <c r="X957" s="271">
        <v>11426</v>
      </c>
      <c r="Y957" s="271">
        <v>12080</v>
      </c>
      <c r="Z957" s="271">
        <v>11245</v>
      </c>
      <c r="AA957" s="268">
        <v>0.926607736598816</v>
      </c>
      <c r="AB957" s="268">
        <v>0.930877483443709</v>
      </c>
      <c r="AC957" s="295">
        <v>-0.00426974684489256</v>
      </c>
    </row>
    <row r="958" spans="1:29">
      <c r="A958" s="297" t="s">
        <v>1671</v>
      </c>
      <c r="B958" s="299" t="s">
        <v>3353</v>
      </c>
      <c r="C958" s="293" t="s">
        <v>1712</v>
      </c>
      <c r="D958" s="299" t="s">
        <v>1713</v>
      </c>
      <c r="E958" s="263">
        <v>7417</v>
      </c>
      <c r="F958" s="266">
        <v>6985</v>
      </c>
      <c r="G958" s="266">
        <v>432</v>
      </c>
      <c r="H958" s="264">
        <v>4685</v>
      </c>
      <c r="I958" s="264">
        <v>4326</v>
      </c>
      <c r="J958" s="264">
        <v>359</v>
      </c>
      <c r="K958" s="264">
        <v>4663</v>
      </c>
      <c r="L958" s="264">
        <v>4373</v>
      </c>
      <c r="M958" s="264">
        <v>290</v>
      </c>
      <c r="N958" s="294">
        <v>0.93</v>
      </c>
      <c r="O958" s="266">
        <v>7417</v>
      </c>
      <c r="P958" s="266">
        <v>6985</v>
      </c>
      <c r="Q958" s="266">
        <v>432</v>
      </c>
      <c r="R958" s="267">
        <v>0.941755426722395</v>
      </c>
      <c r="S958" s="267">
        <v>0.941755426722395</v>
      </c>
      <c r="T958" s="267">
        <v>0.923372465314835</v>
      </c>
      <c r="U958" s="267">
        <v>0.937808277932661</v>
      </c>
      <c r="V958" s="295">
        <v>0.01838296140756</v>
      </c>
      <c r="W958" s="271">
        <v>39941</v>
      </c>
      <c r="X958" s="271">
        <v>37472</v>
      </c>
      <c r="Y958" s="271">
        <v>39322</v>
      </c>
      <c r="Z958" s="271">
        <v>37295</v>
      </c>
      <c r="AA958" s="268">
        <v>0.938183821136176</v>
      </c>
      <c r="AB958" s="268">
        <v>0.94845124866487</v>
      </c>
      <c r="AC958" s="295">
        <v>-0.0102674275286937</v>
      </c>
    </row>
    <row r="959" spans="1:29">
      <c r="A959" s="297" t="s">
        <v>1671</v>
      </c>
      <c r="B959" s="299" t="s">
        <v>3353</v>
      </c>
      <c r="C959" s="293" t="s">
        <v>1714</v>
      </c>
      <c r="D959" s="299" t="s">
        <v>1715</v>
      </c>
      <c r="E959" s="263">
        <v>5073</v>
      </c>
      <c r="F959" s="266">
        <v>4976</v>
      </c>
      <c r="G959" s="266">
        <v>97</v>
      </c>
      <c r="H959" s="264">
        <v>3476</v>
      </c>
      <c r="I959" s="264">
        <v>3384</v>
      </c>
      <c r="J959" s="264">
        <v>92</v>
      </c>
      <c r="K959" s="264">
        <v>3144</v>
      </c>
      <c r="L959" s="264">
        <v>3075</v>
      </c>
      <c r="M959" s="264">
        <v>69</v>
      </c>
      <c r="N959" s="294">
        <v>0.93</v>
      </c>
      <c r="O959" s="266">
        <v>5073</v>
      </c>
      <c r="P959" s="266">
        <v>4976</v>
      </c>
      <c r="Q959" s="266">
        <v>97</v>
      </c>
      <c r="R959" s="267">
        <v>0.980879164202641</v>
      </c>
      <c r="S959" s="267">
        <v>0.980879164202641</v>
      </c>
      <c r="T959" s="267">
        <v>0.973532796317606</v>
      </c>
      <c r="U959" s="267">
        <v>0.978053435114504</v>
      </c>
      <c r="V959" s="295">
        <v>0.00734636788503495</v>
      </c>
      <c r="W959" s="271">
        <v>27846</v>
      </c>
      <c r="X959" s="271">
        <v>27285</v>
      </c>
      <c r="Y959" s="271">
        <v>28703</v>
      </c>
      <c r="Z959" s="271">
        <v>28248</v>
      </c>
      <c r="AA959" s="268">
        <v>0.97985347985348</v>
      </c>
      <c r="AB959" s="268">
        <v>0.984147998467059</v>
      </c>
      <c r="AC959" s="295">
        <v>-0.00429451861357932</v>
      </c>
    </row>
    <row r="960" spans="1:29">
      <c r="A960" s="297" t="s">
        <v>1671</v>
      </c>
      <c r="B960" s="299" t="s">
        <v>3353</v>
      </c>
      <c r="C960" s="293" t="s">
        <v>1716</v>
      </c>
      <c r="D960" s="299" t="s">
        <v>1717</v>
      </c>
      <c r="E960" s="263">
        <v>3978</v>
      </c>
      <c r="F960" s="266">
        <v>3768</v>
      </c>
      <c r="G960" s="266">
        <v>210</v>
      </c>
      <c r="H960" s="264">
        <v>2605</v>
      </c>
      <c r="I960" s="264">
        <v>2434</v>
      </c>
      <c r="J960" s="264">
        <v>171</v>
      </c>
      <c r="K960" s="264">
        <v>2511</v>
      </c>
      <c r="L960" s="264">
        <v>2349</v>
      </c>
      <c r="M960" s="264">
        <v>162</v>
      </c>
      <c r="N960" s="294">
        <v>0.93</v>
      </c>
      <c r="O960" s="266">
        <v>3978</v>
      </c>
      <c r="P960" s="266">
        <v>3768</v>
      </c>
      <c r="Q960" s="266">
        <v>210</v>
      </c>
      <c r="R960" s="267">
        <v>0.947209653092006</v>
      </c>
      <c r="S960" s="267">
        <v>0.947209653092006</v>
      </c>
      <c r="T960" s="267">
        <v>0.934357005758157</v>
      </c>
      <c r="U960" s="267">
        <v>0.935483870967742</v>
      </c>
      <c r="V960" s="295">
        <v>0.0128526473338486</v>
      </c>
      <c r="W960" s="271">
        <v>22528</v>
      </c>
      <c r="X960" s="271">
        <v>21312</v>
      </c>
      <c r="Y960" s="271">
        <v>22620</v>
      </c>
      <c r="Z960" s="271">
        <v>21508</v>
      </c>
      <c r="AA960" s="268">
        <v>0.946022727272727</v>
      </c>
      <c r="AB960" s="268">
        <v>0.950839964633068</v>
      </c>
      <c r="AC960" s="295">
        <v>-0.00481723736034079</v>
      </c>
    </row>
    <row r="961" spans="1:29">
      <c r="A961" s="297" t="s">
        <v>1671</v>
      </c>
      <c r="B961" s="303" t="s">
        <v>3353</v>
      </c>
      <c r="C961" s="293" t="s">
        <v>1718</v>
      </c>
      <c r="D961" s="303" t="s">
        <v>1718</v>
      </c>
      <c r="E961" s="263">
        <v>4458</v>
      </c>
      <c r="F961" s="266">
        <v>4296</v>
      </c>
      <c r="G961" s="266">
        <v>162</v>
      </c>
      <c r="H961" s="264">
        <v>2912</v>
      </c>
      <c r="I961" s="264">
        <v>2753</v>
      </c>
      <c r="J961" s="264">
        <v>159</v>
      </c>
      <c r="K961" s="264">
        <v>2833</v>
      </c>
      <c r="L961" s="264">
        <v>2717</v>
      </c>
      <c r="M961" s="264">
        <v>116</v>
      </c>
      <c r="N961" s="294">
        <v>0.93</v>
      </c>
      <c r="O961" s="266">
        <v>4458</v>
      </c>
      <c r="P961" s="266">
        <v>4296</v>
      </c>
      <c r="Q961" s="266">
        <v>162</v>
      </c>
      <c r="R961" s="267">
        <v>0.963660834454912</v>
      </c>
      <c r="S961" s="267">
        <v>0.963660834454912</v>
      </c>
      <c r="T961" s="267">
        <v>0.945398351648352</v>
      </c>
      <c r="U961" s="267">
        <v>0.959054006353689</v>
      </c>
      <c r="V961" s="295">
        <v>0.0182624828065608</v>
      </c>
      <c r="W961" s="271">
        <v>24508</v>
      </c>
      <c r="X961" s="271">
        <v>23475</v>
      </c>
      <c r="Y961" s="271">
        <v>24118</v>
      </c>
      <c r="Z961" s="271">
        <v>23392</v>
      </c>
      <c r="AA961" s="268">
        <v>0.957850497796638</v>
      </c>
      <c r="AB961" s="268">
        <v>0.969898001492661</v>
      </c>
      <c r="AC961" s="295">
        <v>-0.0120475036960233</v>
      </c>
    </row>
    <row r="962" spans="1:29">
      <c r="A962" s="297" t="s">
        <v>1671</v>
      </c>
      <c r="B962" s="299" t="s">
        <v>3353</v>
      </c>
      <c r="C962" s="293" t="s">
        <v>1719</v>
      </c>
      <c r="D962" s="299" t="s">
        <v>1720</v>
      </c>
      <c r="E962" s="263">
        <v>7259</v>
      </c>
      <c r="F962" s="266">
        <v>7156</v>
      </c>
      <c r="G962" s="266">
        <v>103</v>
      </c>
      <c r="H962" s="264">
        <v>5457</v>
      </c>
      <c r="I962" s="264">
        <v>5352</v>
      </c>
      <c r="J962" s="264">
        <v>105</v>
      </c>
      <c r="K962" s="264">
        <v>4673</v>
      </c>
      <c r="L962" s="264">
        <v>4603</v>
      </c>
      <c r="M962" s="264">
        <v>70</v>
      </c>
      <c r="N962" s="294">
        <v>0.93</v>
      </c>
      <c r="O962" s="266">
        <v>7259</v>
      </c>
      <c r="P962" s="266">
        <v>7156</v>
      </c>
      <c r="Q962" s="266">
        <v>103</v>
      </c>
      <c r="R962" s="267">
        <v>0.985810717729715</v>
      </c>
      <c r="S962" s="267">
        <v>0.985810717729715</v>
      </c>
      <c r="T962" s="267">
        <v>0.980758658603628</v>
      </c>
      <c r="U962" s="267">
        <v>0.98502032955275</v>
      </c>
      <c r="V962" s="295">
        <v>0.00505205912608653</v>
      </c>
      <c r="W962" s="271">
        <v>42170</v>
      </c>
      <c r="X962" s="271">
        <v>41560</v>
      </c>
      <c r="Y962" s="271">
        <v>42835</v>
      </c>
      <c r="Z962" s="271">
        <v>42220</v>
      </c>
      <c r="AA962" s="268">
        <v>0.985534740336732</v>
      </c>
      <c r="AB962" s="268">
        <v>0.9856425820007</v>
      </c>
      <c r="AC962" s="295">
        <v>-0.000107841663968045</v>
      </c>
    </row>
    <row r="963" spans="1:29">
      <c r="A963" s="297" t="s">
        <v>1671</v>
      </c>
      <c r="B963" s="299" t="s">
        <v>3353</v>
      </c>
      <c r="C963" s="293" t="s">
        <v>1721</v>
      </c>
      <c r="D963" s="299" t="s">
        <v>1722</v>
      </c>
      <c r="E963" s="263">
        <v>5722</v>
      </c>
      <c r="F963" s="266">
        <v>5609</v>
      </c>
      <c r="G963" s="266">
        <v>113</v>
      </c>
      <c r="H963" s="264">
        <v>3971</v>
      </c>
      <c r="I963" s="264">
        <v>3889</v>
      </c>
      <c r="J963" s="264">
        <v>82</v>
      </c>
      <c r="K963" s="264">
        <v>4018</v>
      </c>
      <c r="L963" s="264">
        <v>3917</v>
      </c>
      <c r="M963" s="264">
        <v>101</v>
      </c>
      <c r="N963" s="294">
        <v>0.93</v>
      </c>
      <c r="O963" s="266">
        <v>5722</v>
      </c>
      <c r="P963" s="266">
        <v>5609</v>
      </c>
      <c r="Q963" s="266">
        <v>113</v>
      </c>
      <c r="R963" s="267">
        <v>0.980251660258651</v>
      </c>
      <c r="S963" s="267">
        <v>0.980251660258651</v>
      </c>
      <c r="T963" s="267">
        <v>0.979350289599597</v>
      </c>
      <c r="U963" s="267">
        <v>0.974863115978099</v>
      </c>
      <c r="V963" s="295">
        <v>0.000901370659053824</v>
      </c>
      <c r="W963" s="271">
        <v>33746</v>
      </c>
      <c r="X963" s="271">
        <v>33162</v>
      </c>
      <c r="Y963" s="271">
        <v>34150</v>
      </c>
      <c r="Z963" s="271">
        <v>33701</v>
      </c>
      <c r="AA963" s="268">
        <v>0.982694245243881</v>
      </c>
      <c r="AB963" s="268">
        <v>0.986852122986823</v>
      </c>
      <c r="AC963" s="295">
        <v>-0.00415787774294207</v>
      </c>
    </row>
    <row r="964" spans="1:29">
      <c r="A964" s="297" t="s">
        <v>1671</v>
      </c>
      <c r="B964" s="299" t="s">
        <v>3353</v>
      </c>
      <c r="C964" s="293" t="s">
        <v>1723</v>
      </c>
      <c r="D964" s="299" t="s">
        <v>1724</v>
      </c>
      <c r="E964" s="263">
        <v>4989</v>
      </c>
      <c r="F964" s="266">
        <v>4908</v>
      </c>
      <c r="G964" s="266">
        <v>81</v>
      </c>
      <c r="H964" s="264">
        <v>3628</v>
      </c>
      <c r="I964" s="264">
        <v>3568</v>
      </c>
      <c r="J964" s="264">
        <v>60</v>
      </c>
      <c r="K964" s="264">
        <v>3252</v>
      </c>
      <c r="L964" s="264">
        <v>3211</v>
      </c>
      <c r="M964" s="264">
        <v>41</v>
      </c>
      <c r="N964" s="294">
        <v>0.93</v>
      </c>
      <c r="O964" s="266">
        <v>4989</v>
      </c>
      <c r="P964" s="266">
        <v>4908</v>
      </c>
      <c r="Q964" s="266">
        <v>81</v>
      </c>
      <c r="R964" s="267">
        <v>0.983764281419122</v>
      </c>
      <c r="S964" s="267">
        <v>0.983764281419122</v>
      </c>
      <c r="T964" s="267">
        <v>0.983461962513782</v>
      </c>
      <c r="U964" s="267">
        <v>0.987392373923739</v>
      </c>
      <c r="V964" s="295">
        <v>0.000302318905340382</v>
      </c>
      <c r="W964" s="271">
        <v>29096</v>
      </c>
      <c r="X964" s="271">
        <v>28750</v>
      </c>
      <c r="Y964" s="271">
        <v>29550</v>
      </c>
      <c r="Z964" s="271">
        <v>29271</v>
      </c>
      <c r="AA964" s="268">
        <v>0.988108331042068</v>
      </c>
      <c r="AB964" s="268">
        <v>0.990558375634518</v>
      </c>
      <c r="AC964" s="295">
        <v>-0.00245004459245013</v>
      </c>
    </row>
    <row r="965" spans="1:29">
      <c r="A965" s="297" t="s">
        <v>1671</v>
      </c>
      <c r="B965" s="299" t="s">
        <v>3353</v>
      </c>
      <c r="C965" s="293" t="s">
        <v>1725</v>
      </c>
      <c r="D965" s="299" t="s">
        <v>1726</v>
      </c>
      <c r="E965" s="263">
        <v>4523</v>
      </c>
      <c r="F965" s="266">
        <v>4287</v>
      </c>
      <c r="G965" s="266">
        <v>236</v>
      </c>
      <c r="H965" s="264">
        <v>3263</v>
      </c>
      <c r="I965" s="264">
        <v>3100</v>
      </c>
      <c r="J965" s="264">
        <v>163</v>
      </c>
      <c r="K965" s="264">
        <v>2664</v>
      </c>
      <c r="L965" s="264">
        <v>2531</v>
      </c>
      <c r="M965" s="264">
        <v>133</v>
      </c>
      <c r="N965" s="294">
        <v>0.93</v>
      </c>
      <c r="O965" s="266">
        <v>4523</v>
      </c>
      <c r="P965" s="266">
        <v>4287</v>
      </c>
      <c r="Q965" s="266">
        <v>236</v>
      </c>
      <c r="R965" s="267">
        <v>0.947822241874862</v>
      </c>
      <c r="S965" s="267">
        <v>0.947822241874862</v>
      </c>
      <c r="T965" s="267">
        <v>0.950045969966289</v>
      </c>
      <c r="U965" s="267">
        <v>0.950075075075075</v>
      </c>
      <c r="V965" s="295">
        <v>-0.00222372809142679</v>
      </c>
      <c r="W965" s="271">
        <v>24686</v>
      </c>
      <c r="X965" s="271">
        <v>23583</v>
      </c>
      <c r="Y965" s="271">
        <v>24473</v>
      </c>
      <c r="Z965" s="271">
        <v>23467</v>
      </c>
      <c r="AA965" s="268">
        <v>0.955318804180507</v>
      </c>
      <c r="AB965" s="268">
        <v>0.958893474441221</v>
      </c>
      <c r="AC965" s="295">
        <v>-0.00357467026071379</v>
      </c>
    </row>
    <row r="966" spans="1:29">
      <c r="A966" s="297" t="s">
        <v>1671</v>
      </c>
      <c r="B966" s="299" t="s">
        <v>3353</v>
      </c>
      <c r="C966" s="293" t="s">
        <v>1727</v>
      </c>
      <c r="D966" s="299" t="s">
        <v>1728</v>
      </c>
      <c r="E966" s="263">
        <v>4454</v>
      </c>
      <c r="F966" s="266">
        <v>4289</v>
      </c>
      <c r="G966" s="266">
        <v>165</v>
      </c>
      <c r="H966" s="264">
        <v>2904</v>
      </c>
      <c r="I966" s="264">
        <v>2806</v>
      </c>
      <c r="J966" s="264">
        <v>98</v>
      </c>
      <c r="K966" s="264">
        <v>2995</v>
      </c>
      <c r="L966" s="264">
        <v>2888</v>
      </c>
      <c r="M966" s="264">
        <v>107</v>
      </c>
      <c r="N966" s="294">
        <v>0.93</v>
      </c>
      <c r="O966" s="266">
        <v>4454</v>
      </c>
      <c r="P966" s="266">
        <v>4289</v>
      </c>
      <c r="Q966" s="266">
        <v>165</v>
      </c>
      <c r="R966" s="267">
        <v>0.962954647507858</v>
      </c>
      <c r="S966" s="267">
        <v>0.962954647507858</v>
      </c>
      <c r="T966" s="267">
        <v>0.966253443526171</v>
      </c>
      <c r="U966" s="267">
        <v>0.964273789649416</v>
      </c>
      <c r="V966" s="295">
        <v>-0.00329879601831273</v>
      </c>
      <c r="W966" s="271">
        <v>25433</v>
      </c>
      <c r="X966" s="271">
        <v>24693</v>
      </c>
      <c r="Y966" s="271">
        <v>25196</v>
      </c>
      <c r="Z966" s="271">
        <v>24621</v>
      </c>
      <c r="AA966" s="268">
        <v>0.970903943695199</v>
      </c>
      <c r="AB966" s="268">
        <v>0.977178917288459</v>
      </c>
      <c r="AC966" s="295">
        <v>-0.00627497359325935</v>
      </c>
    </row>
    <row r="967" spans="1:29">
      <c r="A967" s="297" t="s">
        <v>1671</v>
      </c>
      <c r="B967" s="299" t="s">
        <v>3353</v>
      </c>
      <c r="C967" s="293" t="s">
        <v>1729</v>
      </c>
      <c r="D967" s="299" t="s">
        <v>1730</v>
      </c>
      <c r="E967" s="263">
        <v>2795</v>
      </c>
      <c r="F967" s="266">
        <v>2667</v>
      </c>
      <c r="G967" s="266">
        <v>128</v>
      </c>
      <c r="H967" s="264">
        <v>2250</v>
      </c>
      <c r="I967" s="264">
        <v>2137</v>
      </c>
      <c r="J967" s="264">
        <v>113</v>
      </c>
      <c r="K967" s="264">
        <v>1426</v>
      </c>
      <c r="L967" s="264">
        <v>1324</v>
      </c>
      <c r="M967" s="264">
        <v>102</v>
      </c>
      <c r="N967" s="294">
        <v>0.93</v>
      </c>
      <c r="O967" s="266">
        <v>2795</v>
      </c>
      <c r="P967" s="266">
        <v>2667</v>
      </c>
      <c r="Q967" s="266">
        <v>128</v>
      </c>
      <c r="R967" s="267">
        <v>0.954203935599284</v>
      </c>
      <c r="S967" s="267">
        <v>0.954203935599284</v>
      </c>
      <c r="T967" s="267">
        <v>0.949777777777778</v>
      </c>
      <c r="U967" s="267">
        <v>0.928471248246844</v>
      </c>
      <c r="V967" s="295">
        <v>0.00442615782150657</v>
      </c>
      <c r="W967" s="271">
        <v>15699</v>
      </c>
      <c r="X967" s="271">
        <v>14947</v>
      </c>
      <c r="Y967" s="271">
        <v>15921</v>
      </c>
      <c r="Z967" s="271">
        <v>15247</v>
      </c>
      <c r="AA967" s="268">
        <v>0.952098859799987</v>
      </c>
      <c r="AB967" s="268">
        <v>0.957665975755292</v>
      </c>
      <c r="AC967" s="295">
        <v>-0.00556711595530457</v>
      </c>
    </row>
    <row r="968" spans="1:29">
      <c r="A968" s="297" t="s">
        <v>1671</v>
      </c>
      <c r="B968" s="299" t="s">
        <v>3353</v>
      </c>
      <c r="C968" s="293" t="s">
        <v>1731</v>
      </c>
      <c r="D968" s="299" t="s">
        <v>1732</v>
      </c>
      <c r="E968" s="263">
        <v>4876</v>
      </c>
      <c r="F968" s="266">
        <v>4637</v>
      </c>
      <c r="G968" s="266">
        <v>239</v>
      </c>
      <c r="H968" s="264">
        <v>3389</v>
      </c>
      <c r="I968" s="264">
        <v>3186</v>
      </c>
      <c r="J968" s="264">
        <v>203</v>
      </c>
      <c r="K968" s="264">
        <v>3610</v>
      </c>
      <c r="L968" s="264">
        <v>3464</v>
      </c>
      <c r="M968" s="264">
        <v>146</v>
      </c>
      <c r="N968" s="294">
        <v>0.93</v>
      </c>
      <c r="O968" s="266">
        <v>4876</v>
      </c>
      <c r="P968" s="266">
        <v>4637</v>
      </c>
      <c r="Q968" s="266">
        <v>239</v>
      </c>
      <c r="R968" s="267">
        <v>0.95098441345365</v>
      </c>
      <c r="S968" s="267">
        <v>0.95098441345365</v>
      </c>
      <c r="T968" s="267">
        <v>0.940100324579522</v>
      </c>
      <c r="U968" s="267">
        <v>0.959556786703601</v>
      </c>
      <c r="V968" s="295">
        <v>0.0108840888741285</v>
      </c>
      <c r="W968" s="271">
        <v>29195</v>
      </c>
      <c r="X968" s="271">
        <v>27888</v>
      </c>
      <c r="Y968" s="271">
        <v>28646</v>
      </c>
      <c r="Z968" s="271">
        <v>27517</v>
      </c>
      <c r="AA968" s="268">
        <v>0.955232060284295</v>
      </c>
      <c r="AB968" s="268">
        <v>0.9605878656706</v>
      </c>
      <c r="AC968" s="295">
        <v>-0.00535580538630442</v>
      </c>
    </row>
    <row r="969" spans="1:29">
      <c r="A969" s="297" t="s">
        <v>1671</v>
      </c>
      <c r="B969" s="303" t="s">
        <v>3353</v>
      </c>
      <c r="C969" s="293" t="s">
        <v>1733</v>
      </c>
      <c r="D969" s="303" t="s">
        <v>1733</v>
      </c>
      <c r="E969" s="263">
        <v>2867</v>
      </c>
      <c r="F969" s="266">
        <v>2795</v>
      </c>
      <c r="G969" s="266">
        <v>72</v>
      </c>
      <c r="H969" s="264">
        <v>2452</v>
      </c>
      <c r="I969" s="264">
        <v>2389</v>
      </c>
      <c r="J969" s="264">
        <v>63</v>
      </c>
      <c r="K969" s="264">
        <v>1369</v>
      </c>
      <c r="L969" s="264">
        <v>1319</v>
      </c>
      <c r="M969" s="264">
        <v>50</v>
      </c>
      <c r="N969" s="294">
        <v>0.93</v>
      </c>
      <c r="O969" s="266">
        <v>2867</v>
      </c>
      <c r="P969" s="266">
        <v>2795</v>
      </c>
      <c r="Q969" s="266">
        <v>72</v>
      </c>
      <c r="R969" s="267">
        <v>0.974886641088246</v>
      </c>
      <c r="S969" s="267">
        <v>0.974886641088246</v>
      </c>
      <c r="T969" s="267">
        <v>0.974306688417618</v>
      </c>
      <c r="U969" s="267">
        <v>0.963476990504018</v>
      </c>
      <c r="V969" s="295">
        <v>0.000579952670627271</v>
      </c>
      <c r="W969" s="271">
        <v>16501</v>
      </c>
      <c r="X969" s="271">
        <v>16157</v>
      </c>
      <c r="Y969" s="271">
        <v>16702</v>
      </c>
      <c r="Z969" s="271">
        <v>16323</v>
      </c>
      <c r="AA969" s="268">
        <v>0.979152778619478</v>
      </c>
      <c r="AB969" s="268">
        <v>0.977308106813555</v>
      </c>
      <c r="AC969" s="295">
        <v>0.00184467180592229</v>
      </c>
    </row>
    <row r="970" spans="1:29">
      <c r="A970" s="297" t="s">
        <v>1671</v>
      </c>
      <c r="B970" s="299" t="s">
        <v>3353</v>
      </c>
      <c r="C970" s="293" t="s">
        <v>1734</v>
      </c>
      <c r="D970" s="299" t="s">
        <v>1735</v>
      </c>
      <c r="E970" s="263">
        <v>5224</v>
      </c>
      <c r="F970" s="266">
        <v>4871</v>
      </c>
      <c r="G970" s="266">
        <v>353</v>
      </c>
      <c r="H970" s="264">
        <v>3658</v>
      </c>
      <c r="I970" s="264">
        <v>3414</v>
      </c>
      <c r="J970" s="264">
        <v>244</v>
      </c>
      <c r="K970" s="264">
        <v>3305</v>
      </c>
      <c r="L970" s="264">
        <v>3128</v>
      </c>
      <c r="M970" s="264">
        <v>177</v>
      </c>
      <c r="N970" s="294">
        <v>0.93</v>
      </c>
      <c r="O970" s="266">
        <v>5224</v>
      </c>
      <c r="P970" s="266">
        <v>4871</v>
      </c>
      <c r="Q970" s="266">
        <v>353</v>
      </c>
      <c r="R970" s="267">
        <v>0.932427258805513</v>
      </c>
      <c r="S970" s="267">
        <v>0.932427258805513</v>
      </c>
      <c r="T970" s="267">
        <v>0.93329688354292</v>
      </c>
      <c r="U970" s="267">
        <v>0.946444780635401</v>
      </c>
      <c r="V970" s="295">
        <v>-0.000869624737406594</v>
      </c>
      <c r="W970" s="271">
        <v>28867</v>
      </c>
      <c r="X970" s="271">
        <v>27273</v>
      </c>
      <c r="Y970" s="271">
        <v>29035</v>
      </c>
      <c r="Z970" s="271">
        <v>27640</v>
      </c>
      <c r="AA970" s="268">
        <v>0.944781238091939</v>
      </c>
      <c r="AB970" s="268">
        <v>0.951954537627002</v>
      </c>
      <c r="AC970" s="295">
        <v>-0.00717329953506296</v>
      </c>
    </row>
    <row r="971" spans="1:29">
      <c r="A971" s="297" t="s">
        <v>1671</v>
      </c>
      <c r="B971" s="299" t="s">
        <v>3351</v>
      </c>
      <c r="C971" s="293" t="s">
        <v>1736</v>
      </c>
      <c r="D971" s="299" t="s">
        <v>1737</v>
      </c>
      <c r="E971" s="263">
        <v>4193</v>
      </c>
      <c r="F971" s="266">
        <v>3923</v>
      </c>
      <c r="G971" s="266">
        <v>270</v>
      </c>
      <c r="H971" s="264">
        <v>3987</v>
      </c>
      <c r="I971" s="264">
        <v>3742</v>
      </c>
      <c r="J971" s="264">
        <v>245</v>
      </c>
      <c r="K971" s="264">
        <v>2011</v>
      </c>
      <c r="L971" s="264">
        <v>1894</v>
      </c>
      <c r="M971" s="264">
        <v>117</v>
      </c>
      <c r="N971" s="294">
        <v>0.93</v>
      </c>
      <c r="O971" s="266">
        <v>4193</v>
      </c>
      <c r="P971" s="266">
        <v>3923</v>
      </c>
      <c r="Q971" s="266">
        <v>270</v>
      </c>
      <c r="R971" s="267">
        <v>0.935606963987598</v>
      </c>
      <c r="S971" s="267">
        <v>0.935606963987598</v>
      </c>
      <c r="T971" s="267">
        <v>0.938550288437422</v>
      </c>
      <c r="U971" s="267">
        <v>0.941819990054699</v>
      </c>
      <c r="V971" s="295">
        <v>-0.00294332444982326</v>
      </c>
      <c r="W971" s="271">
        <v>22552</v>
      </c>
      <c r="X971" s="271">
        <v>21057</v>
      </c>
      <c r="Y971" s="271">
        <v>20513</v>
      </c>
      <c r="Z971" s="271">
        <v>19274</v>
      </c>
      <c r="AA971" s="268">
        <v>0.933708761972331</v>
      </c>
      <c r="AB971" s="268">
        <v>0.939599278506313</v>
      </c>
      <c r="AC971" s="295">
        <v>-0.00589051653398243</v>
      </c>
    </row>
    <row r="972" spans="1:29">
      <c r="A972" s="297" t="s">
        <v>1671</v>
      </c>
      <c r="B972" s="299" t="s">
        <v>3351</v>
      </c>
      <c r="C972" s="293" t="s">
        <v>1738</v>
      </c>
      <c r="D972" s="299" t="s">
        <v>1739</v>
      </c>
      <c r="E972" s="263">
        <v>2500</v>
      </c>
      <c r="F972" s="266">
        <v>2286</v>
      </c>
      <c r="G972" s="266">
        <v>214</v>
      </c>
      <c r="H972" s="264">
        <v>2286</v>
      </c>
      <c r="I972" s="264">
        <v>2072</v>
      </c>
      <c r="J972" s="264">
        <v>214</v>
      </c>
      <c r="K972" s="264">
        <v>1195</v>
      </c>
      <c r="L972" s="264">
        <v>1127</v>
      </c>
      <c r="M972" s="264">
        <v>68</v>
      </c>
      <c r="N972" s="294">
        <v>0.93</v>
      </c>
      <c r="O972" s="266">
        <v>2500</v>
      </c>
      <c r="P972" s="266">
        <v>2286</v>
      </c>
      <c r="Q972" s="266">
        <v>214</v>
      </c>
      <c r="R972" s="267">
        <v>0.9144</v>
      </c>
      <c r="S972" s="267">
        <v>0.9144</v>
      </c>
      <c r="T972" s="267">
        <v>0.906386701662292</v>
      </c>
      <c r="U972" s="267">
        <v>0.943096234309623</v>
      </c>
      <c r="V972" s="295">
        <v>0.00801329833770781</v>
      </c>
      <c r="W972" s="271">
        <v>13840</v>
      </c>
      <c r="X972" s="271">
        <v>12768</v>
      </c>
      <c r="Y972" s="271">
        <v>12538</v>
      </c>
      <c r="Z972" s="271">
        <v>11797</v>
      </c>
      <c r="AA972" s="268">
        <v>0.922543352601156</v>
      </c>
      <c r="AB972" s="268">
        <v>0.940899665018344</v>
      </c>
      <c r="AC972" s="295">
        <v>-0.0183563124171882</v>
      </c>
    </row>
    <row r="973" spans="1:29">
      <c r="A973" s="297" t="s">
        <v>1671</v>
      </c>
      <c r="B973" s="299" t="s">
        <v>3351</v>
      </c>
      <c r="C973" s="293" t="s">
        <v>1740</v>
      </c>
      <c r="D973" s="299" t="s">
        <v>1741</v>
      </c>
      <c r="E973" s="263">
        <v>0</v>
      </c>
      <c r="F973" s="266">
        <v>0</v>
      </c>
      <c r="G973" s="266">
        <v>0</v>
      </c>
      <c r="H973" s="264">
        <v>0</v>
      </c>
      <c r="I973" s="264">
        <v>0</v>
      </c>
      <c r="J973" s="264">
        <v>0</v>
      </c>
      <c r="K973" s="264">
        <v>1</v>
      </c>
      <c r="L973" s="264">
        <v>1</v>
      </c>
      <c r="M973" s="264">
        <v>0</v>
      </c>
      <c r="N973" s="294">
        <v>0.93</v>
      </c>
      <c r="O973" s="266">
        <v>0</v>
      </c>
      <c r="P973" s="266">
        <v>0</v>
      </c>
      <c r="Q973" s="266">
        <v>0</v>
      </c>
      <c r="R973" s="267">
        <v>0</v>
      </c>
      <c r="S973" s="267">
        <v>0</v>
      </c>
      <c r="T973" s="267">
        <v>0</v>
      </c>
      <c r="U973" s="267">
        <v>1</v>
      </c>
      <c r="V973" s="295">
        <v>0</v>
      </c>
      <c r="W973" s="271">
        <v>2</v>
      </c>
      <c r="X973" s="271">
        <v>2</v>
      </c>
      <c r="Y973" s="271">
        <v>0</v>
      </c>
      <c r="Z973" s="271">
        <v>0</v>
      </c>
      <c r="AA973" s="268">
        <v>1</v>
      </c>
      <c r="AB973" s="268">
        <v>0</v>
      </c>
      <c r="AC973" s="295">
        <v>1</v>
      </c>
    </row>
    <row r="974" spans="1:29">
      <c r="A974" s="297" t="s">
        <v>1671</v>
      </c>
      <c r="B974" s="303" t="s">
        <v>3351</v>
      </c>
      <c r="C974" s="293" t="s">
        <v>1742</v>
      </c>
      <c r="D974" s="303" t="s">
        <v>1743</v>
      </c>
      <c r="E974" s="263">
        <v>4636</v>
      </c>
      <c r="F974" s="266">
        <v>4402</v>
      </c>
      <c r="G974" s="266">
        <v>234</v>
      </c>
      <c r="H974" s="264">
        <v>4509</v>
      </c>
      <c r="I974" s="264">
        <v>4238</v>
      </c>
      <c r="J974" s="264">
        <v>271</v>
      </c>
      <c r="K974" s="264">
        <v>2604</v>
      </c>
      <c r="L974" s="264">
        <v>2505</v>
      </c>
      <c r="M974" s="264">
        <v>99</v>
      </c>
      <c r="N974" s="294">
        <v>0.93</v>
      </c>
      <c r="O974" s="266">
        <v>4636</v>
      </c>
      <c r="P974" s="266">
        <v>4402</v>
      </c>
      <c r="Q974" s="266">
        <v>234</v>
      </c>
      <c r="R974" s="267">
        <v>0.949525452976704</v>
      </c>
      <c r="S974" s="267">
        <v>0.949525452976704</v>
      </c>
      <c r="T974" s="267">
        <v>0.93989798181415</v>
      </c>
      <c r="U974" s="267">
        <v>0.961981566820276</v>
      </c>
      <c r="V974" s="295">
        <v>0.00962747116255458</v>
      </c>
      <c r="W974" s="271">
        <v>25820</v>
      </c>
      <c r="X974" s="271">
        <v>24002</v>
      </c>
      <c r="Y974" s="271">
        <v>21483</v>
      </c>
      <c r="Z974" s="271">
        <v>19987</v>
      </c>
      <c r="AA974" s="268">
        <v>0.929589465530596</v>
      </c>
      <c r="AB974" s="268">
        <v>0.930363543266769</v>
      </c>
      <c r="AC974" s="295">
        <v>-0.000774077736172663</v>
      </c>
    </row>
    <row r="975" spans="1:29">
      <c r="A975" s="297" t="s">
        <v>1671</v>
      </c>
      <c r="B975" s="303" t="s">
        <v>3351</v>
      </c>
      <c r="C975" s="293" t="s">
        <v>1744</v>
      </c>
      <c r="D975" s="303" t="s">
        <v>1745</v>
      </c>
      <c r="E975" s="263">
        <v>4140</v>
      </c>
      <c r="F975" s="266">
        <v>3946</v>
      </c>
      <c r="G975" s="266">
        <v>194</v>
      </c>
      <c r="H975" s="264">
        <v>3065</v>
      </c>
      <c r="I975" s="264">
        <v>2884</v>
      </c>
      <c r="J975" s="264">
        <v>181</v>
      </c>
      <c r="K975" s="264">
        <v>1687</v>
      </c>
      <c r="L975" s="264">
        <v>1577</v>
      </c>
      <c r="M975" s="264">
        <v>110</v>
      </c>
      <c r="N975" s="294">
        <v>0.93</v>
      </c>
      <c r="O975" s="266">
        <v>4140</v>
      </c>
      <c r="P975" s="266">
        <v>3946</v>
      </c>
      <c r="Q975" s="266">
        <v>194</v>
      </c>
      <c r="R975" s="267">
        <v>0.953140096618358</v>
      </c>
      <c r="S975" s="267">
        <v>0.953140096618358</v>
      </c>
      <c r="T975" s="267">
        <v>0.94094616639478</v>
      </c>
      <c r="U975" s="267">
        <v>0.93479549496147</v>
      </c>
      <c r="V975" s="295">
        <v>0.0121939302235777</v>
      </c>
      <c r="W975" s="271">
        <v>17898</v>
      </c>
      <c r="X975" s="271">
        <v>16804</v>
      </c>
      <c r="Y975" s="271">
        <v>14335</v>
      </c>
      <c r="Z975" s="271">
        <v>13212</v>
      </c>
      <c r="AA975" s="268">
        <v>0.938875852050508</v>
      </c>
      <c r="AB975" s="268">
        <v>0.921660272061388</v>
      </c>
      <c r="AC975" s="295">
        <v>0.0172155799891202</v>
      </c>
    </row>
    <row r="976" spans="1:29">
      <c r="A976" s="297" t="s">
        <v>1671</v>
      </c>
      <c r="B976" s="299" t="s">
        <v>3351</v>
      </c>
      <c r="C976" s="293" t="s">
        <v>1746</v>
      </c>
      <c r="D976" s="299" t="s">
        <v>1747</v>
      </c>
      <c r="E976" s="263">
        <v>0</v>
      </c>
      <c r="F976" s="266">
        <v>0</v>
      </c>
      <c r="G976" s="266">
        <v>0</v>
      </c>
      <c r="H976" s="264">
        <v>0</v>
      </c>
      <c r="I976" s="264">
        <v>0</v>
      </c>
      <c r="J976" s="264">
        <v>0</v>
      </c>
      <c r="K976" s="264">
        <v>0</v>
      </c>
      <c r="L976" s="264">
        <v>0</v>
      </c>
      <c r="M976" s="264">
        <v>0</v>
      </c>
      <c r="N976" s="294">
        <v>0.93</v>
      </c>
      <c r="O976" s="266">
        <v>0</v>
      </c>
      <c r="P976" s="266">
        <v>0</v>
      </c>
      <c r="Q976" s="266">
        <v>0</v>
      </c>
      <c r="R976" s="267">
        <v>0</v>
      </c>
      <c r="S976" s="267">
        <v>0</v>
      </c>
      <c r="T976" s="267">
        <v>0</v>
      </c>
      <c r="U976" s="267">
        <v>0</v>
      </c>
      <c r="V976" s="295">
        <v>0</v>
      </c>
      <c r="W976" s="271">
        <v>0</v>
      </c>
      <c r="X976" s="271">
        <v>0</v>
      </c>
      <c r="Y976" s="271">
        <v>0</v>
      </c>
      <c r="Z976" s="271">
        <v>0</v>
      </c>
      <c r="AA976" s="268">
        <v>0</v>
      </c>
      <c r="AB976" s="268">
        <v>0</v>
      </c>
      <c r="AC976" s="295">
        <v>0</v>
      </c>
    </row>
    <row r="977" spans="1:29">
      <c r="A977" s="297" t="s">
        <v>1671</v>
      </c>
      <c r="B977" s="299" t="s">
        <v>3352</v>
      </c>
      <c r="C977" s="293" t="s">
        <v>1748</v>
      </c>
      <c r="D977" s="299" t="s">
        <v>1749</v>
      </c>
      <c r="E977" s="263">
        <v>0</v>
      </c>
      <c r="F977" s="266">
        <v>0</v>
      </c>
      <c r="G977" s="266">
        <v>0</v>
      </c>
      <c r="H977" s="264">
        <v>0</v>
      </c>
      <c r="I977" s="264">
        <v>0</v>
      </c>
      <c r="J977" s="264">
        <v>0</v>
      </c>
      <c r="K977" s="264">
        <v>0</v>
      </c>
      <c r="L977" s="264">
        <v>0</v>
      </c>
      <c r="M977" s="264">
        <v>0</v>
      </c>
      <c r="N977" s="294">
        <v>0.93</v>
      </c>
      <c r="O977" s="266">
        <v>0</v>
      </c>
      <c r="P977" s="266">
        <v>0</v>
      </c>
      <c r="Q977" s="266">
        <v>0</v>
      </c>
      <c r="R977" s="267">
        <v>0</v>
      </c>
      <c r="S977" s="267">
        <v>0</v>
      </c>
      <c r="T977" s="267">
        <v>0</v>
      </c>
      <c r="U977" s="267">
        <v>0</v>
      </c>
      <c r="V977" s="295">
        <v>0</v>
      </c>
      <c r="W977" s="271">
        <v>0</v>
      </c>
      <c r="X977" s="271">
        <v>0</v>
      </c>
      <c r="Y977" s="271">
        <v>0</v>
      </c>
      <c r="Z977" s="271">
        <v>0</v>
      </c>
      <c r="AA977" s="268">
        <v>0</v>
      </c>
      <c r="AB977" s="268">
        <v>0</v>
      </c>
      <c r="AC977" s="295">
        <v>0</v>
      </c>
    </row>
    <row r="978" spans="1:29">
      <c r="A978" s="297" t="s">
        <v>1671</v>
      </c>
      <c r="B978" s="299" t="s">
        <v>3352</v>
      </c>
      <c r="C978" s="293" t="s">
        <v>1750</v>
      </c>
      <c r="D978" s="299" t="s">
        <v>1751</v>
      </c>
      <c r="E978" s="263">
        <v>2050</v>
      </c>
      <c r="F978" s="266">
        <v>1970</v>
      </c>
      <c r="G978" s="266">
        <v>80</v>
      </c>
      <c r="H978" s="264">
        <v>2609</v>
      </c>
      <c r="I978" s="264">
        <v>2515</v>
      </c>
      <c r="J978" s="264">
        <v>94</v>
      </c>
      <c r="K978" s="264">
        <v>1390</v>
      </c>
      <c r="L978" s="264">
        <v>1333</v>
      </c>
      <c r="M978" s="264">
        <v>57</v>
      </c>
      <c r="N978" s="294">
        <v>0.93</v>
      </c>
      <c r="O978" s="266">
        <v>2050</v>
      </c>
      <c r="P978" s="266">
        <v>1970</v>
      </c>
      <c r="Q978" s="266">
        <v>80</v>
      </c>
      <c r="R978" s="267">
        <v>0.960975609756098</v>
      </c>
      <c r="S978" s="267">
        <v>0.960975609756098</v>
      </c>
      <c r="T978" s="267">
        <v>0.963970870065159</v>
      </c>
      <c r="U978" s="267">
        <v>0.958992805755396</v>
      </c>
      <c r="V978" s="295">
        <v>-0.0029952603090615</v>
      </c>
      <c r="W978" s="271">
        <v>13535</v>
      </c>
      <c r="X978" s="271">
        <v>13051</v>
      </c>
      <c r="Y978" s="271">
        <v>13714</v>
      </c>
      <c r="Z978" s="271">
        <v>13270</v>
      </c>
      <c r="AA978" s="268">
        <v>0.964240857037311</v>
      </c>
      <c r="AB978" s="268">
        <v>0.967624325506781</v>
      </c>
      <c r="AC978" s="295">
        <v>-0.00338346846947069</v>
      </c>
    </row>
    <row r="979" spans="1:29">
      <c r="A979" s="297" t="s">
        <v>1671</v>
      </c>
      <c r="B979" s="299" t="s">
        <v>3352</v>
      </c>
      <c r="C979" s="293" t="s">
        <v>1752</v>
      </c>
      <c r="D979" s="299" t="s">
        <v>1753</v>
      </c>
      <c r="E979" s="263">
        <v>4336</v>
      </c>
      <c r="F979" s="266">
        <v>4227</v>
      </c>
      <c r="G979" s="266">
        <v>109</v>
      </c>
      <c r="H979" s="264">
        <v>4320</v>
      </c>
      <c r="I979" s="264">
        <v>4184</v>
      </c>
      <c r="J979" s="264">
        <v>136</v>
      </c>
      <c r="K979" s="264">
        <v>2336</v>
      </c>
      <c r="L979" s="264">
        <v>2262</v>
      </c>
      <c r="M979" s="264">
        <v>74</v>
      </c>
      <c r="N979" s="294">
        <v>0.93</v>
      </c>
      <c r="O979" s="266">
        <v>4336</v>
      </c>
      <c r="P979" s="266">
        <v>4227</v>
      </c>
      <c r="Q979" s="266">
        <v>109</v>
      </c>
      <c r="R979" s="267">
        <v>0.974861623616236</v>
      </c>
      <c r="S979" s="267">
        <v>0.974861623616236</v>
      </c>
      <c r="T979" s="267">
        <v>0.968518518518519</v>
      </c>
      <c r="U979" s="267">
        <v>0.968321917808219</v>
      </c>
      <c r="V979" s="295">
        <v>0.00634310509771763</v>
      </c>
      <c r="W979" s="271">
        <v>24205</v>
      </c>
      <c r="X979" s="271">
        <v>23589</v>
      </c>
      <c r="Y979" s="271">
        <v>22782</v>
      </c>
      <c r="Z979" s="271">
        <v>22338</v>
      </c>
      <c r="AA979" s="268">
        <v>0.974550712662673</v>
      </c>
      <c r="AB979" s="268">
        <v>0.980510929681327</v>
      </c>
      <c r="AC979" s="295">
        <v>-0.00596021701865435</v>
      </c>
    </row>
    <row r="980" spans="1:29">
      <c r="A980" s="297" t="s">
        <v>1671</v>
      </c>
      <c r="B980" s="299" t="s">
        <v>3352</v>
      </c>
      <c r="C980" s="293" t="s">
        <v>1754</v>
      </c>
      <c r="D980" s="299" t="s">
        <v>1755</v>
      </c>
      <c r="E980" s="263">
        <v>4472</v>
      </c>
      <c r="F980" s="266">
        <v>4074</v>
      </c>
      <c r="G980" s="266">
        <v>398</v>
      </c>
      <c r="H980" s="264">
        <v>5156</v>
      </c>
      <c r="I980" s="264">
        <v>4769</v>
      </c>
      <c r="J980" s="264">
        <v>387</v>
      </c>
      <c r="K980" s="264">
        <v>2709</v>
      </c>
      <c r="L980" s="264">
        <v>2338</v>
      </c>
      <c r="M980" s="264">
        <v>371</v>
      </c>
      <c r="N980" s="294">
        <v>0.93</v>
      </c>
      <c r="O980" s="266">
        <v>4472</v>
      </c>
      <c r="P980" s="266">
        <v>4074</v>
      </c>
      <c r="Q980" s="266">
        <v>398</v>
      </c>
      <c r="R980" s="267">
        <v>0.911001788908766</v>
      </c>
      <c r="S980" s="267">
        <v>0.911001788908766</v>
      </c>
      <c r="T980" s="267">
        <v>0.924941815360745</v>
      </c>
      <c r="U980" s="267">
        <v>0.863049095607235</v>
      </c>
      <c r="V980" s="295">
        <v>-0.013940026451979</v>
      </c>
      <c r="W980" s="271">
        <v>28628</v>
      </c>
      <c r="X980" s="271">
        <v>26039</v>
      </c>
      <c r="Y980" s="271">
        <v>29013</v>
      </c>
      <c r="Z980" s="271">
        <v>26867</v>
      </c>
      <c r="AA980" s="268">
        <v>0.909564063154953</v>
      </c>
      <c r="AB980" s="268">
        <v>0.926033157550064</v>
      </c>
      <c r="AC980" s="295">
        <v>-0.0164690943951106</v>
      </c>
    </row>
    <row r="981" spans="1:29">
      <c r="A981" s="297" t="s">
        <v>1671</v>
      </c>
      <c r="B981" s="299" t="s">
        <v>3352</v>
      </c>
      <c r="C981" s="293" t="s">
        <v>1756</v>
      </c>
      <c r="D981" s="299" t="s">
        <v>1757</v>
      </c>
      <c r="E981" s="263">
        <v>2124</v>
      </c>
      <c r="F981" s="266">
        <v>2001</v>
      </c>
      <c r="G981" s="266">
        <v>123</v>
      </c>
      <c r="H981" s="264">
        <v>2623</v>
      </c>
      <c r="I981" s="264">
        <v>2457</v>
      </c>
      <c r="J981" s="264">
        <v>166</v>
      </c>
      <c r="K981" s="264">
        <v>1320</v>
      </c>
      <c r="L981" s="264">
        <v>1164</v>
      </c>
      <c r="M981" s="264">
        <v>156</v>
      </c>
      <c r="N981" s="294">
        <v>0.93</v>
      </c>
      <c r="O981" s="266">
        <v>2124</v>
      </c>
      <c r="P981" s="266">
        <v>2001</v>
      </c>
      <c r="Q981" s="266">
        <v>123</v>
      </c>
      <c r="R981" s="267">
        <v>0.942090395480226</v>
      </c>
      <c r="S981" s="267">
        <v>0.942090395480226</v>
      </c>
      <c r="T981" s="267">
        <v>0.936713686618376</v>
      </c>
      <c r="U981" s="267">
        <v>0.881818181818182</v>
      </c>
      <c r="V981" s="295">
        <v>0.00537670886185004</v>
      </c>
      <c r="W981" s="271">
        <v>14124</v>
      </c>
      <c r="X981" s="271">
        <v>13198</v>
      </c>
      <c r="Y981" s="271">
        <v>13807</v>
      </c>
      <c r="Z981" s="271">
        <v>12985</v>
      </c>
      <c r="AA981" s="268">
        <v>0.934437836306995</v>
      </c>
      <c r="AB981" s="268">
        <v>0.940464981531107</v>
      </c>
      <c r="AC981" s="295">
        <v>-0.00602714522411218</v>
      </c>
    </row>
    <row r="982" spans="1:29">
      <c r="A982" s="297" t="s">
        <v>1671</v>
      </c>
      <c r="B982" s="299" t="s">
        <v>3352</v>
      </c>
      <c r="C982" s="293" t="s">
        <v>1758</v>
      </c>
      <c r="D982" s="299" t="s">
        <v>1759</v>
      </c>
      <c r="E982" s="263">
        <v>4186</v>
      </c>
      <c r="F982" s="266">
        <v>3998</v>
      </c>
      <c r="G982" s="266">
        <v>188</v>
      </c>
      <c r="H982" s="264">
        <v>4770</v>
      </c>
      <c r="I982" s="264">
        <v>4569</v>
      </c>
      <c r="J982" s="264">
        <v>201</v>
      </c>
      <c r="K982" s="264">
        <v>2627</v>
      </c>
      <c r="L982" s="264">
        <v>2492</v>
      </c>
      <c r="M982" s="264">
        <v>135</v>
      </c>
      <c r="N982" s="294">
        <v>0.93</v>
      </c>
      <c r="O982" s="266">
        <v>4186</v>
      </c>
      <c r="P982" s="266">
        <v>3998</v>
      </c>
      <c r="Q982" s="266">
        <v>188</v>
      </c>
      <c r="R982" s="267">
        <v>0.955088389870999</v>
      </c>
      <c r="S982" s="267">
        <v>0.955088389870999</v>
      </c>
      <c r="T982" s="267">
        <v>0.957861635220126</v>
      </c>
      <c r="U982" s="267">
        <v>0.948610582413399</v>
      </c>
      <c r="V982" s="295">
        <v>-0.00277324534912726</v>
      </c>
      <c r="W982" s="271">
        <v>26633</v>
      </c>
      <c r="X982" s="271">
        <v>25549</v>
      </c>
      <c r="Y982" s="271">
        <v>26166</v>
      </c>
      <c r="Z982" s="271">
        <v>24966</v>
      </c>
      <c r="AA982" s="268">
        <v>0.959298614500807</v>
      </c>
      <c r="AB982" s="268">
        <v>0.954138958954368</v>
      </c>
      <c r="AC982" s="295">
        <v>0.00515965554643893</v>
      </c>
    </row>
    <row r="983" spans="1:29">
      <c r="A983" s="297" t="s">
        <v>1671</v>
      </c>
      <c r="B983" s="299" t="s">
        <v>3352</v>
      </c>
      <c r="C983" s="293" t="s">
        <v>1760</v>
      </c>
      <c r="D983" s="299" t="s">
        <v>1761</v>
      </c>
      <c r="E983" s="263">
        <v>3489</v>
      </c>
      <c r="F983" s="266">
        <v>3410</v>
      </c>
      <c r="G983" s="266">
        <v>79</v>
      </c>
      <c r="H983" s="264">
        <v>4246</v>
      </c>
      <c r="I983" s="264">
        <v>4143</v>
      </c>
      <c r="J983" s="264">
        <v>103</v>
      </c>
      <c r="K983" s="264">
        <v>2064</v>
      </c>
      <c r="L983" s="264">
        <v>2013</v>
      </c>
      <c r="M983" s="264">
        <v>51</v>
      </c>
      <c r="N983" s="294">
        <v>0.93</v>
      </c>
      <c r="O983" s="266">
        <v>3489</v>
      </c>
      <c r="P983" s="266">
        <v>3410</v>
      </c>
      <c r="Q983" s="266">
        <v>79</v>
      </c>
      <c r="R983" s="267">
        <v>0.977357408999713</v>
      </c>
      <c r="S983" s="267">
        <v>0.977357408999713</v>
      </c>
      <c r="T983" s="267">
        <v>0.975741874705605</v>
      </c>
      <c r="U983" s="267">
        <v>0.975290697674419</v>
      </c>
      <c r="V983" s="295">
        <v>0.0016155342941081</v>
      </c>
      <c r="W983" s="271">
        <v>21430</v>
      </c>
      <c r="X983" s="271">
        <v>21027</v>
      </c>
      <c r="Y983" s="271">
        <v>19691</v>
      </c>
      <c r="Z983" s="271">
        <v>19492</v>
      </c>
      <c r="AA983" s="268">
        <v>0.981194587027531</v>
      </c>
      <c r="AB983" s="268">
        <v>0.98989386013915</v>
      </c>
      <c r="AC983" s="295">
        <v>-0.00869927311161833</v>
      </c>
    </row>
    <row r="984" spans="1:29">
      <c r="A984" s="297" t="s">
        <v>1671</v>
      </c>
      <c r="B984" s="299" t="s">
        <v>3352</v>
      </c>
      <c r="C984" s="293" t="s">
        <v>1762</v>
      </c>
      <c r="D984" s="299" t="s">
        <v>1763</v>
      </c>
      <c r="E984" s="263">
        <v>3077</v>
      </c>
      <c r="F984" s="266">
        <v>2934</v>
      </c>
      <c r="G984" s="266">
        <v>143</v>
      </c>
      <c r="H984" s="264">
        <v>3475</v>
      </c>
      <c r="I984" s="264">
        <v>3336</v>
      </c>
      <c r="J984" s="264">
        <v>139</v>
      </c>
      <c r="K984" s="264">
        <v>1820</v>
      </c>
      <c r="L984" s="264">
        <v>1728</v>
      </c>
      <c r="M984" s="264">
        <v>92</v>
      </c>
      <c r="N984" s="294">
        <v>0.93</v>
      </c>
      <c r="O984" s="266">
        <v>3077</v>
      </c>
      <c r="P984" s="266">
        <v>2934</v>
      </c>
      <c r="Q984" s="266">
        <v>143</v>
      </c>
      <c r="R984" s="267">
        <v>0.953526161845954</v>
      </c>
      <c r="S984" s="267">
        <v>0.953526161845954</v>
      </c>
      <c r="T984" s="267">
        <v>0.96</v>
      </c>
      <c r="U984" s="267">
        <v>0.949450549450549</v>
      </c>
      <c r="V984" s="295">
        <v>-0.00647383815404612</v>
      </c>
      <c r="W984" s="271">
        <v>18746</v>
      </c>
      <c r="X984" s="271">
        <v>17995</v>
      </c>
      <c r="Y984" s="271">
        <v>18483</v>
      </c>
      <c r="Z984" s="271">
        <v>17667</v>
      </c>
      <c r="AA984" s="268">
        <v>0.959938120132295</v>
      </c>
      <c r="AB984" s="268">
        <v>0.955851322837202</v>
      </c>
      <c r="AC984" s="295">
        <v>0.00408679729509309</v>
      </c>
    </row>
    <row r="985" spans="1:29">
      <c r="A985" s="297" t="s">
        <v>1671</v>
      </c>
      <c r="B985" s="299" t="s">
        <v>3352</v>
      </c>
      <c r="C985" s="293" t="s">
        <v>1764</v>
      </c>
      <c r="D985" s="299" t="s">
        <v>1765</v>
      </c>
      <c r="E985" s="263">
        <v>3661</v>
      </c>
      <c r="F985" s="266">
        <v>3472</v>
      </c>
      <c r="G985" s="266">
        <v>189</v>
      </c>
      <c r="H985" s="264">
        <v>4795</v>
      </c>
      <c r="I985" s="264">
        <v>4531</v>
      </c>
      <c r="J985" s="264">
        <v>264</v>
      </c>
      <c r="K985" s="264">
        <v>2500</v>
      </c>
      <c r="L985" s="264">
        <v>2324</v>
      </c>
      <c r="M985" s="264">
        <v>176</v>
      </c>
      <c r="N985" s="294">
        <v>0.93</v>
      </c>
      <c r="O985" s="266">
        <v>3661</v>
      </c>
      <c r="P985" s="266">
        <v>3472</v>
      </c>
      <c r="Q985" s="266">
        <v>189</v>
      </c>
      <c r="R985" s="267">
        <v>0.948374760994264</v>
      </c>
      <c r="S985" s="267">
        <v>0.948374760994264</v>
      </c>
      <c r="T985" s="267">
        <v>0.944942648592284</v>
      </c>
      <c r="U985" s="267">
        <v>0.9296</v>
      </c>
      <c r="V985" s="295">
        <v>0.00343211240198027</v>
      </c>
      <c r="W985" s="271">
        <v>25508</v>
      </c>
      <c r="X985" s="271">
        <v>24207</v>
      </c>
      <c r="Y985" s="271">
        <v>24932</v>
      </c>
      <c r="Z985" s="271">
        <v>23670</v>
      </c>
      <c r="AA985" s="268">
        <v>0.94899639328838</v>
      </c>
      <c r="AB985" s="268">
        <v>0.949382319910156</v>
      </c>
      <c r="AC985" s="295">
        <v>-0.000385926621775501</v>
      </c>
    </row>
    <row r="986" spans="1:29">
      <c r="A986" s="297" t="s">
        <v>1671</v>
      </c>
      <c r="B986" s="299" t="s">
        <v>3352</v>
      </c>
      <c r="C986" s="293" t="s">
        <v>1766</v>
      </c>
      <c r="D986" s="299" t="s">
        <v>1767</v>
      </c>
      <c r="E986" s="263">
        <v>2163</v>
      </c>
      <c r="F986" s="266">
        <v>2090</v>
      </c>
      <c r="G986" s="266">
        <v>73</v>
      </c>
      <c r="H986" s="264">
        <v>2032</v>
      </c>
      <c r="I986" s="264">
        <v>1963</v>
      </c>
      <c r="J986" s="264">
        <v>69</v>
      </c>
      <c r="K986" s="264">
        <v>1069</v>
      </c>
      <c r="L986" s="264">
        <v>1013</v>
      </c>
      <c r="M986" s="264">
        <v>56</v>
      </c>
      <c r="N986" s="294">
        <v>0.93</v>
      </c>
      <c r="O986" s="266">
        <v>2163</v>
      </c>
      <c r="P986" s="266">
        <v>2090</v>
      </c>
      <c r="Q986" s="266">
        <v>73</v>
      </c>
      <c r="R986" s="267">
        <v>0.966250577901063</v>
      </c>
      <c r="S986" s="267">
        <v>0.966250577901063</v>
      </c>
      <c r="T986" s="267">
        <v>0.966043307086614</v>
      </c>
      <c r="U986" s="267">
        <v>0.947614593077643</v>
      </c>
      <c r="V986" s="295">
        <v>0.000207270814449267</v>
      </c>
      <c r="W986" s="271">
        <v>11626</v>
      </c>
      <c r="X986" s="271">
        <v>11167</v>
      </c>
      <c r="Y986" s="271">
        <v>11465</v>
      </c>
      <c r="Z986" s="271">
        <v>11057</v>
      </c>
      <c r="AA986" s="268">
        <v>0.960519525202133</v>
      </c>
      <c r="AB986" s="268">
        <v>0.964413432184911</v>
      </c>
      <c r="AC986" s="295">
        <v>-0.00389390698277747</v>
      </c>
    </row>
    <row r="987" spans="1:29">
      <c r="A987" s="297" t="s">
        <v>1671</v>
      </c>
      <c r="B987" s="299" t="s">
        <v>3352</v>
      </c>
      <c r="C987" s="293" t="s">
        <v>1768</v>
      </c>
      <c r="D987" s="299" t="s">
        <v>1769</v>
      </c>
      <c r="E987" s="263">
        <v>2571</v>
      </c>
      <c r="F987" s="266">
        <v>2502</v>
      </c>
      <c r="G987" s="266">
        <v>69</v>
      </c>
      <c r="H987" s="264">
        <v>2673</v>
      </c>
      <c r="I987" s="264">
        <v>2610</v>
      </c>
      <c r="J987" s="264">
        <v>63</v>
      </c>
      <c r="K987" s="264">
        <v>1420</v>
      </c>
      <c r="L987" s="264">
        <v>1356</v>
      </c>
      <c r="M987" s="264">
        <v>64</v>
      </c>
      <c r="N987" s="294">
        <v>0.93</v>
      </c>
      <c r="O987" s="266">
        <v>2571</v>
      </c>
      <c r="P987" s="266">
        <v>2502</v>
      </c>
      <c r="Q987" s="266">
        <v>69</v>
      </c>
      <c r="R987" s="267">
        <v>0.97316219369895</v>
      </c>
      <c r="S987" s="267">
        <v>0.97316219369895</v>
      </c>
      <c r="T987" s="267">
        <v>0.976430976430976</v>
      </c>
      <c r="U987" s="267">
        <v>0.954929577464789</v>
      </c>
      <c r="V987" s="295">
        <v>-0.00326878273202658</v>
      </c>
      <c r="W987" s="271">
        <v>14601</v>
      </c>
      <c r="X987" s="271">
        <v>14248</v>
      </c>
      <c r="Y987" s="271">
        <v>13728</v>
      </c>
      <c r="Z987" s="271">
        <v>13508</v>
      </c>
      <c r="AA987" s="268">
        <v>0.975823573727827</v>
      </c>
      <c r="AB987" s="268">
        <v>0.983974358974359</v>
      </c>
      <c r="AC987" s="295">
        <v>-0.00815078524653201</v>
      </c>
    </row>
    <row r="988" spans="1:29">
      <c r="A988" s="297" t="s">
        <v>1671</v>
      </c>
      <c r="B988" s="299" t="s">
        <v>3353</v>
      </c>
      <c r="C988" s="293" t="s">
        <v>1770</v>
      </c>
      <c r="D988" s="299" t="s">
        <v>1771</v>
      </c>
      <c r="E988" s="263">
        <v>3504</v>
      </c>
      <c r="F988" s="266">
        <v>3268</v>
      </c>
      <c r="G988" s="266">
        <v>236</v>
      </c>
      <c r="H988" s="264">
        <v>2777</v>
      </c>
      <c r="I988" s="264">
        <v>2623</v>
      </c>
      <c r="J988" s="264">
        <v>154</v>
      </c>
      <c r="K988" s="264">
        <v>1701</v>
      </c>
      <c r="L988" s="264">
        <v>1559</v>
      </c>
      <c r="M988" s="264">
        <v>142</v>
      </c>
      <c r="N988" s="294">
        <v>0.93</v>
      </c>
      <c r="O988" s="266">
        <v>3504</v>
      </c>
      <c r="P988" s="266">
        <v>3268</v>
      </c>
      <c r="Q988" s="266">
        <v>236</v>
      </c>
      <c r="R988" s="267">
        <v>0.932648401826484</v>
      </c>
      <c r="S988" s="267">
        <v>0.932648401826484</v>
      </c>
      <c r="T988" s="267">
        <v>0.944544472452287</v>
      </c>
      <c r="U988" s="267">
        <v>0.916519694297472</v>
      </c>
      <c r="V988" s="295">
        <v>-0.0118960706258027</v>
      </c>
      <c r="W988" s="271">
        <v>19372</v>
      </c>
      <c r="X988" s="271">
        <v>17438</v>
      </c>
      <c r="Y988" s="271">
        <v>19531</v>
      </c>
      <c r="Z988" s="271">
        <v>17612</v>
      </c>
      <c r="AA988" s="268">
        <v>0.900165186867644</v>
      </c>
      <c r="AB988" s="268">
        <v>0.901745942348062</v>
      </c>
      <c r="AC988" s="295">
        <v>-0.00158075548041803</v>
      </c>
    </row>
    <row r="989" spans="1:29">
      <c r="A989" s="297" t="s">
        <v>1671</v>
      </c>
      <c r="B989" s="304" t="s">
        <v>3353</v>
      </c>
      <c r="C989" s="293" t="s">
        <v>1772</v>
      </c>
      <c r="D989" s="304" t="s">
        <v>1772</v>
      </c>
      <c r="E989" s="263">
        <v>1652</v>
      </c>
      <c r="F989" s="266">
        <v>1564</v>
      </c>
      <c r="G989" s="266">
        <v>88</v>
      </c>
      <c r="H989" s="264">
        <v>1280</v>
      </c>
      <c r="I989" s="264">
        <v>1176</v>
      </c>
      <c r="J989" s="264">
        <v>104</v>
      </c>
      <c r="K989" s="264">
        <v>869</v>
      </c>
      <c r="L989" s="264">
        <v>735</v>
      </c>
      <c r="M989" s="264">
        <v>134</v>
      </c>
      <c r="N989" s="294">
        <v>0.93</v>
      </c>
      <c r="O989" s="266">
        <v>1652</v>
      </c>
      <c r="P989" s="266">
        <v>1564</v>
      </c>
      <c r="Q989" s="266">
        <v>88</v>
      </c>
      <c r="R989" s="267">
        <v>0.946731234866828</v>
      </c>
      <c r="S989" s="267">
        <v>0.946731234866828</v>
      </c>
      <c r="T989" s="267">
        <v>0.91875</v>
      </c>
      <c r="U989" s="267">
        <v>0.845799769850403</v>
      </c>
      <c r="V989" s="295">
        <v>0.0279812348668281</v>
      </c>
      <c r="W989" s="271">
        <v>9005</v>
      </c>
      <c r="X989" s="271">
        <v>8363</v>
      </c>
      <c r="Y989" s="271">
        <v>9214</v>
      </c>
      <c r="Z989" s="271">
        <v>8681</v>
      </c>
      <c r="AA989" s="268">
        <v>0.92870627429206</v>
      </c>
      <c r="AB989" s="268">
        <v>0.942153245061862</v>
      </c>
      <c r="AC989" s="295">
        <v>-0.0134469707698024</v>
      </c>
    </row>
    <row r="990" spans="1:29">
      <c r="A990" s="297" t="s">
        <v>1671</v>
      </c>
      <c r="B990" s="299" t="s">
        <v>3353</v>
      </c>
      <c r="C990" s="293" t="s">
        <v>1773</v>
      </c>
      <c r="D990" s="299" t="s">
        <v>1774</v>
      </c>
      <c r="E990" s="263">
        <v>2663</v>
      </c>
      <c r="F990" s="266">
        <v>2567</v>
      </c>
      <c r="G990" s="266">
        <v>96</v>
      </c>
      <c r="H990" s="264">
        <v>2092</v>
      </c>
      <c r="I990" s="264">
        <v>1993</v>
      </c>
      <c r="J990" s="264">
        <v>99</v>
      </c>
      <c r="K990" s="264">
        <v>1379</v>
      </c>
      <c r="L990" s="264">
        <v>1311</v>
      </c>
      <c r="M990" s="264">
        <v>68</v>
      </c>
      <c r="N990" s="294">
        <v>0.93</v>
      </c>
      <c r="O990" s="266">
        <v>2663</v>
      </c>
      <c r="P990" s="266">
        <v>2567</v>
      </c>
      <c r="Q990" s="266">
        <v>96</v>
      </c>
      <c r="R990" s="267">
        <v>0.963950431843785</v>
      </c>
      <c r="S990" s="267">
        <v>0.963950431843785</v>
      </c>
      <c r="T990" s="267">
        <v>0.952676864244742</v>
      </c>
      <c r="U990" s="267">
        <v>0.950688905003626</v>
      </c>
      <c r="V990" s="295">
        <v>0.0112735675990433</v>
      </c>
      <c r="W990" s="271">
        <v>14991</v>
      </c>
      <c r="X990" s="271">
        <v>14436</v>
      </c>
      <c r="Y990" s="271">
        <v>15247</v>
      </c>
      <c r="Z990" s="271">
        <v>14785</v>
      </c>
      <c r="AA990" s="268">
        <v>0.962977786672003</v>
      </c>
      <c r="AB990" s="268">
        <v>0.969698957171903</v>
      </c>
      <c r="AC990" s="295">
        <v>-0.00672117049989951</v>
      </c>
    </row>
    <row r="991" spans="1:29">
      <c r="A991" s="297" t="s">
        <v>1671</v>
      </c>
      <c r="B991" s="299" t="s">
        <v>3353</v>
      </c>
      <c r="C991" s="293" t="s">
        <v>1775</v>
      </c>
      <c r="D991" s="299" t="s">
        <v>1776</v>
      </c>
      <c r="E991" s="263">
        <v>6205</v>
      </c>
      <c r="F991" s="266">
        <v>5834</v>
      </c>
      <c r="G991" s="266">
        <v>371</v>
      </c>
      <c r="H991" s="264">
        <v>4913</v>
      </c>
      <c r="I991" s="264">
        <v>4520</v>
      </c>
      <c r="J991" s="264">
        <v>393</v>
      </c>
      <c r="K991" s="264">
        <v>2735</v>
      </c>
      <c r="L991" s="264">
        <v>2474</v>
      </c>
      <c r="M991" s="264">
        <v>261</v>
      </c>
      <c r="N991" s="294">
        <v>0.93</v>
      </c>
      <c r="O991" s="266">
        <v>6205</v>
      </c>
      <c r="P991" s="266">
        <v>5834</v>
      </c>
      <c r="Q991" s="266">
        <v>371</v>
      </c>
      <c r="R991" s="267">
        <v>0.940209508460919</v>
      </c>
      <c r="S991" s="267">
        <v>0.940209508460919</v>
      </c>
      <c r="T991" s="267">
        <v>0.92000814166497</v>
      </c>
      <c r="U991" s="267">
        <v>0.904570383912249</v>
      </c>
      <c r="V991" s="295">
        <v>0.0202013667959482</v>
      </c>
      <c r="W991" s="271">
        <v>33396</v>
      </c>
      <c r="X991" s="271">
        <v>30846</v>
      </c>
      <c r="Y991" s="271">
        <v>33782</v>
      </c>
      <c r="Z991" s="271">
        <v>31545</v>
      </c>
      <c r="AA991" s="268">
        <v>0.923643550125764</v>
      </c>
      <c r="AB991" s="268">
        <v>0.933781303652833</v>
      </c>
      <c r="AC991" s="295">
        <v>-0.0101377535270692</v>
      </c>
    </row>
    <row r="992" spans="1:29">
      <c r="A992" s="297" t="s">
        <v>1671</v>
      </c>
      <c r="B992" s="299" t="s">
        <v>3353</v>
      </c>
      <c r="C992" s="293" t="s">
        <v>1777</v>
      </c>
      <c r="D992" s="299" t="s">
        <v>1778</v>
      </c>
      <c r="E992" s="263">
        <v>3374</v>
      </c>
      <c r="F992" s="266">
        <v>3225</v>
      </c>
      <c r="G992" s="266">
        <v>149</v>
      </c>
      <c r="H992" s="264">
        <v>2405</v>
      </c>
      <c r="I992" s="264">
        <v>2296</v>
      </c>
      <c r="J992" s="264">
        <v>109</v>
      </c>
      <c r="K992" s="264">
        <v>1815</v>
      </c>
      <c r="L992" s="264">
        <v>1726</v>
      </c>
      <c r="M992" s="264">
        <v>89</v>
      </c>
      <c r="N992" s="294">
        <v>0.93</v>
      </c>
      <c r="O992" s="266">
        <v>3374</v>
      </c>
      <c r="P992" s="266">
        <v>3225</v>
      </c>
      <c r="Q992" s="266">
        <v>149</v>
      </c>
      <c r="R992" s="267">
        <v>0.955838767042087</v>
      </c>
      <c r="S992" s="267">
        <v>0.955838767042087</v>
      </c>
      <c r="T992" s="267">
        <v>0.954677754677755</v>
      </c>
      <c r="U992" s="267">
        <v>0.950964187327824</v>
      </c>
      <c r="V992" s="295">
        <v>0.00116101236433186</v>
      </c>
      <c r="W992" s="271">
        <v>18713</v>
      </c>
      <c r="X992" s="271">
        <v>18001</v>
      </c>
      <c r="Y992" s="271">
        <v>18652</v>
      </c>
      <c r="Z992" s="271">
        <v>17987</v>
      </c>
      <c r="AA992" s="268">
        <v>0.961951584460001</v>
      </c>
      <c r="AB992" s="268">
        <v>0.964346986918293</v>
      </c>
      <c r="AC992" s="295">
        <v>-0.00239540245829184</v>
      </c>
    </row>
    <row r="993" spans="1:29">
      <c r="A993" s="297" t="s">
        <v>1671</v>
      </c>
      <c r="B993" s="299" t="s">
        <v>3353</v>
      </c>
      <c r="C993" s="293" t="s">
        <v>1779</v>
      </c>
      <c r="D993" s="299" t="s">
        <v>1780</v>
      </c>
      <c r="E993" s="263">
        <v>4365</v>
      </c>
      <c r="F993" s="266">
        <v>4082</v>
      </c>
      <c r="G993" s="266">
        <v>283</v>
      </c>
      <c r="H993" s="264">
        <v>3274</v>
      </c>
      <c r="I993" s="264">
        <v>3066</v>
      </c>
      <c r="J993" s="264">
        <v>208</v>
      </c>
      <c r="K993" s="264">
        <v>2252</v>
      </c>
      <c r="L993" s="264">
        <v>2105</v>
      </c>
      <c r="M993" s="264">
        <v>147</v>
      </c>
      <c r="N993" s="294">
        <v>0.93</v>
      </c>
      <c r="O993" s="266">
        <v>4365</v>
      </c>
      <c r="P993" s="266">
        <v>4082</v>
      </c>
      <c r="Q993" s="266">
        <v>283</v>
      </c>
      <c r="R993" s="267">
        <v>0.935166093928981</v>
      </c>
      <c r="S993" s="267">
        <v>0.935166093928981</v>
      </c>
      <c r="T993" s="267">
        <v>0.936469150885767</v>
      </c>
      <c r="U993" s="267">
        <v>0.934724689165186</v>
      </c>
      <c r="V993" s="295">
        <v>-0.00130305695678612</v>
      </c>
      <c r="W993" s="271">
        <v>23409</v>
      </c>
      <c r="X993" s="271">
        <v>22081</v>
      </c>
      <c r="Y993" s="271">
        <v>23051</v>
      </c>
      <c r="Z993" s="271">
        <v>21848</v>
      </c>
      <c r="AA993" s="268">
        <v>0.943269682600709</v>
      </c>
      <c r="AB993" s="268">
        <v>0.947811374777667</v>
      </c>
      <c r="AC993" s="295">
        <v>-0.00454169217695777</v>
      </c>
    </row>
    <row r="994" spans="1:29">
      <c r="A994" s="297" t="s">
        <v>1671</v>
      </c>
      <c r="B994" s="299" t="s">
        <v>3353</v>
      </c>
      <c r="C994" s="293" t="s">
        <v>1781</v>
      </c>
      <c r="D994" s="299" t="s">
        <v>1782</v>
      </c>
      <c r="E994" s="263">
        <v>5497</v>
      </c>
      <c r="F994" s="266">
        <v>5235</v>
      </c>
      <c r="G994" s="266">
        <v>262</v>
      </c>
      <c r="H994" s="264">
        <v>4244</v>
      </c>
      <c r="I994" s="264">
        <v>3977</v>
      </c>
      <c r="J994" s="264">
        <v>267</v>
      </c>
      <c r="K994" s="264">
        <v>2850</v>
      </c>
      <c r="L994" s="264">
        <v>2730</v>
      </c>
      <c r="M994" s="264">
        <v>120</v>
      </c>
      <c r="N994" s="294">
        <v>0.93</v>
      </c>
      <c r="O994" s="266">
        <v>5497</v>
      </c>
      <c r="P994" s="266">
        <v>5235</v>
      </c>
      <c r="Q994" s="266">
        <v>262</v>
      </c>
      <c r="R994" s="267">
        <v>0.952337638712025</v>
      </c>
      <c r="S994" s="267">
        <v>0.952337638712025</v>
      </c>
      <c r="T994" s="267">
        <v>0.937087653157399</v>
      </c>
      <c r="U994" s="267">
        <v>0.957894736842105</v>
      </c>
      <c r="V994" s="295">
        <v>0.015249985554626</v>
      </c>
      <c r="W994" s="271">
        <v>29830</v>
      </c>
      <c r="X994" s="271">
        <v>28225</v>
      </c>
      <c r="Y994" s="271">
        <v>28803</v>
      </c>
      <c r="Z994" s="271">
        <v>27150</v>
      </c>
      <c r="AA994" s="268">
        <v>0.946195105598391</v>
      </c>
      <c r="AB994" s="268">
        <v>0.942610144776586</v>
      </c>
      <c r="AC994" s="295">
        <v>0.00358496082180515</v>
      </c>
    </row>
    <row r="995" spans="1:29">
      <c r="A995" s="297" t="s">
        <v>1671</v>
      </c>
      <c r="B995" s="299" t="s">
        <v>3353</v>
      </c>
      <c r="C995" s="293" t="s">
        <v>1783</v>
      </c>
      <c r="D995" s="299" t="s">
        <v>1784</v>
      </c>
      <c r="E995" s="263">
        <v>3798</v>
      </c>
      <c r="F995" s="266">
        <v>3641</v>
      </c>
      <c r="G995" s="266">
        <v>157</v>
      </c>
      <c r="H995" s="264">
        <v>3102</v>
      </c>
      <c r="I995" s="264">
        <v>2953</v>
      </c>
      <c r="J995" s="264">
        <v>149</v>
      </c>
      <c r="K995" s="264">
        <v>1956</v>
      </c>
      <c r="L995" s="264">
        <v>1856</v>
      </c>
      <c r="M995" s="264">
        <v>100</v>
      </c>
      <c r="N995" s="294">
        <v>0.93</v>
      </c>
      <c r="O995" s="266">
        <v>3798</v>
      </c>
      <c r="P995" s="266">
        <v>3641</v>
      </c>
      <c r="Q995" s="266">
        <v>157</v>
      </c>
      <c r="R995" s="267">
        <v>0.958662453923117</v>
      </c>
      <c r="S995" s="267">
        <v>0.958662453923117</v>
      </c>
      <c r="T995" s="267">
        <v>0.951966473243069</v>
      </c>
      <c r="U995" s="267">
        <v>0.948875255623722</v>
      </c>
      <c r="V995" s="295">
        <v>0.00669598068004851</v>
      </c>
      <c r="W995" s="271">
        <v>20873</v>
      </c>
      <c r="X995" s="271">
        <v>19982</v>
      </c>
      <c r="Y995" s="271">
        <v>20464</v>
      </c>
      <c r="Z995" s="271">
        <v>19623</v>
      </c>
      <c r="AA995" s="268">
        <v>0.957313275523403</v>
      </c>
      <c r="AB995" s="268">
        <v>0.958903440187647</v>
      </c>
      <c r="AC995" s="295">
        <v>-0.00159016466424322</v>
      </c>
    </row>
    <row r="996" spans="1:29">
      <c r="A996" s="297" t="s">
        <v>1671</v>
      </c>
      <c r="B996" s="303" t="s">
        <v>3353</v>
      </c>
      <c r="C996" s="293" t="s">
        <v>1785</v>
      </c>
      <c r="D996" s="303" t="s">
        <v>1785</v>
      </c>
      <c r="E996" s="263">
        <v>3824</v>
      </c>
      <c r="F996" s="266">
        <v>3679</v>
      </c>
      <c r="G996" s="266">
        <v>145</v>
      </c>
      <c r="H996" s="264">
        <v>2000</v>
      </c>
      <c r="I996" s="264">
        <v>1854</v>
      </c>
      <c r="J996" s="264">
        <v>146</v>
      </c>
      <c r="K996" s="264">
        <v>2793</v>
      </c>
      <c r="L996" s="264">
        <v>2641</v>
      </c>
      <c r="M996" s="264">
        <v>152</v>
      </c>
      <c r="N996" s="294">
        <v>0.93</v>
      </c>
      <c r="O996" s="266">
        <v>3824</v>
      </c>
      <c r="P996" s="266">
        <v>3679</v>
      </c>
      <c r="Q996" s="266">
        <v>145</v>
      </c>
      <c r="R996" s="267">
        <v>0.962081589958159</v>
      </c>
      <c r="S996" s="267">
        <v>0.962081589958159</v>
      </c>
      <c r="T996" s="267">
        <v>0.927</v>
      </c>
      <c r="U996" s="267">
        <v>0.945578231292517</v>
      </c>
      <c r="V996" s="295">
        <v>0.0350815899581589</v>
      </c>
      <c r="W996" s="271">
        <v>22153</v>
      </c>
      <c r="X996" s="271">
        <v>21066</v>
      </c>
      <c r="Y996" s="271">
        <v>22380</v>
      </c>
      <c r="Z996" s="271">
        <v>21500</v>
      </c>
      <c r="AA996" s="268">
        <v>0.950932153658647</v>
      </c>
      <c r="AB996" s="268">
        <v>0.960679177837355</v>
      </c>
      <c r="AC996" s="295">
        <v>-0.0097470241787081</v>
      </c>
    </row>
    <row r="997" spans="1:29">
      <c r="A997" s="297" t="s">
        <v>1671</v>
      </c>
      <c r="B997" s="299" t="s">
        <v>3351</v>
      </c>
      <c r="C997" s="293" t="s">
        <v>1786</v>
      </c>
      <c r="D997" s="299" t="s">
        <v>1787</v>
      </c>
      <c r="E997" s="263">
        <v>2437</v>
      </c>
      <c r="F997" s="266">
        <v>2292</v>
      </c>
      <c r="G997" s="266">
        <v>145</v>
      </c>
      <c r="H997" s="264">
        <v>1999</v>
      </c>
      <c r="I997" s="264">
        <v>1867</v>
      </c>
      <c r="J997" s="264">
        <v>132</v>
      </c>
      <c r="K997" s="264">
        <v>1052</v>
      </c>
      <c r="L997" s="264">
        <v>1013</v>
      </c>
      <c r="M997" s="264">
        <v>39</v>
      </c>
      <c r="N997" s="294">
        <v>0.93</v>
      </c>
      <c r="O997" s="266">
        <v>2437</v>
      </c>
      <c r="P997" s="266">
        <v>2292</v>
      </c>
      <c r="Q997" s="266">
        <v>145</v>
      </c>
      <c r="R997" s="267">
        <v>0.940500615510874</v>
      </c>
      <c r="S997" s="267">
        <v>0.940500615510874</v>
      </c>
      <c r="T997" s="267">
        <v>0.933966983491746</v>
      </c>
      <c r="U997" s="267">
        <v>0.962927756653992</v>
      </c>
      <c r="V997" s="295">
        <v>0.00653363201912815</v>
      </c>
      <c r="W997" s="271">
        <v>13304</v>
      </c>
      <c r="X997" s="271">
        <v>12655</v>
      </c>
      <c r="Y997" s="271">
        <v>14363</v>
      </c>
      <c r="Z997" s="271">
        <v>13824</v>
      </c>
      <c r="AA997" s="268">
        <v>0.951217678893566</v>
      </c>
      <c r="AB997" s="268">
        <v>0.962473020956625</v>
      </c>
      <c r="AC997" s="295">
        <v>-0.0112553420630588</v>
      </c>
    </row>
    <row r="998" spans="1:29">
      <c r="A998" s="297" t="s">
        <v>1671</v>
      </c>
      <c r="B998" s="299" t="s">
        <v>3351</v>
      </c>
      <c r="C998" s="293" t="s">
        <v>1788</v>
      </c>
      <c r="D998" s="299" t="s">
        <v>1789</v>
      </c>
      <c r="E998" s="263">
        <v>2386</v>
      </c>
      <c r="F998" s="266">
        <v>2269</v>
      </c>
      <c r="G998" s="266">
        <v>117</v>
      </c>
      <c r="H998" s="264">
        <v>1893</v>
      </c>
      <c r="I998" s="264">
        <v>1839</v>
      </c>
      <c r="J998" s="264">
        <v>54</v>
      </c>
      <c r="K998" s="264">
        <v>1091</v>
      </c>
      <c r="L998" s="264">
        <v>1066</v>
      </c>
      <c r="M998" s="264">
        <v>25</v>
      </c>
      <c r="N998" s="294">
        <v>0.93</v>
      </c>
      <c r="O998" s="266">
        <v>2386</v>
      </c>
      <c r="P998" s="266">
        <v>2269</v>
      </c>
      <c r="Q998" s="266">
        <v>117</v>
      </c>
      <c r="R998" s="267">
        <v>0.950963956412406</v>
      </c>
      <c r="S998" s="267">
        <v>0.950963956412406</v>
      </c>
      <c r="T998" s="267">
        <v>0.971473851030111</v>
      </c>
      <c r="U998" s="267">
        <v>0.977085242896425</v>
      </c>
      <c r="V998" s="295">
        <v>-0.0205098946177052</v>
      </c>
      <c r="W998" s="271">
        <v>12965</v>
      </c>
      <c r="X998" s="271">
        <v>12580</v>
      </c>
      <c r="Y998" s="271">
        <v>11977</v>
      </c>
      <c r="Z998" s="271">
        <v>11644</v>
      </c>
      <c r="AA998" s="268">
        <v>0.970304666409564</v>
      </c>
      <c r="AB998" s="268">
        <v>0.972196710361526</v>
      </c>
      <c r="AC998" s="295">
        <v>-0.00189204395196196</v>
      </c>
    </row>
    <row r="999" spans="1:29">
      <c r="A999" s="297" t="s">
        <v>1671</v>
      </c>
      <c r="B999" s="299" t="s">
        <v>3351</v>
      </c>
      <c r="C999" s="293" t="s">
        <v>1790</v>
      </c>
      <c r="D999" s="299" t="s">
        <v>1791</v>
      </c>
      <c r="E999" s="263">
        <v>5877</v>
      </c>
      <c r="F999" s="266">
        <v>5623</v>
      </c>
      <c r="G999" s="266">
        <v>254</v>
      </c>
      <c r="H999" s="264">
        <v>4638</v>
      </c>
      <c r="I999" s="264">
        <v>4415</v>
      </c>
      <c r="J999" s="264">
        <v>223</v>
      </c>
      <c r="K999" s="264">
        <v>2582</v>
      </c>
      <c r="L999" s="264">
        <v>2436</v>
      </c>
      <c r="M999" s="264">
        <v>146</v>
      </c>
      <c r="N999" s="294">
        <v>0.93</v>
      </c>
      <c r="O999" s="266">
        <v>5877</v>
      </c>
      <c r="P999" s="266">
        <v>5623</v>
      </c>
      <c r="Q999" s="266">
        <v>254</v>
      </c>
      <c r="R999" s="267">
        <v>0.956780670410073</v>
      </c>
      <c r="S999" s="267">
        <v>0.956780670410073</v>
      </c>
      <c r="T999" s="267">
        <v>0.951918930573523</v>
      </c>
      <c r="U999" s="267">
        <v>0.943454686289698</v>
      </c>
      <c r="V999" s="295">
        <v>0.00486173983655014</v>
      </c>
      <c r="W999" s="271">
        <v>30628</v>
      </c>
      <c r="X999" s="271">
        <v>29322</v>
      </c>
      <c r="Y999" s="271">
        <v>29283</v>
      </c>
      <c r="Z999" s="271">
        <v>28126</v>
      </c>
      <c r="AA999" s="268">
        <v>0.957359279091028</v>
      </c>
      <c r="AB999" s="268">
        <v>0.960489020933648</v>
      </c>
      <c r="AC999" s="295">
        <v>-0.00312974184261972</v>
      </c>
    </row>
    <row r="1000" spans="1:29">
      <c r="A1000" s="297" t="s">
        <v>1671</v>
      </c>
      <c r="B1000" s="299" t="s">
        <v>3351</v>
      </c>
      <c r="C1000" s="293" t="s">
        <v>1792</v>
      </c>
      <c r="D1000" s="299" t="s">
        <v>1793</v>
      </c>
      <c r="E1000" s="263">
        <v>1689</v>
      </c>
      <c r="F1000" s="266">
        <v>1622</v>
      </c>
      <c r="G1000" s="266">
        <v>67</v>
      </c>
      <c r="H1000" s="264">
        <v>1359</v>
      </c>
      <c r="I1000" s="264">
        <v>1285</v>
      </c>
      <c r="J1000" s="264">
        <v>74</v>
      </c>
      <c r="K1000" s="264">
        <v>792</v>
      </c>
      <c r="L1000" s="264">
        <v>747</v>
      </c>
      <c r="M1000" s="264">
        <v>45</v>
      </c>
      <c r="N1000" s="294">
        <v>0.93</v>
      </c>
      <c r="O1000" s="266">
        <v>1689</v>
      </c>
      <c r="P1000" s="266">
        <v>1622</v>
      </c>
      <c r="Q1000" s="266">
        <v>67</v>
      </c>
      <c r="R1000" s="267">
        <v>0.960331557134399</v>
      </c>
      <c r="S1000" s="267">
        <v>0.960331557134399</v>
      </c>
      <c r="T1000" s="267">
        <v>0.945548197203826</v>
      </c>
      <c r="U1000" s="267">
        <v>0.943181818181818</v>
      </c>
      <c r="V1000" s="295">
        <v>0.0147833599305728</v>
      </c>
      <c r="W1000" s="271">
        <v>9204</v>
      </c>
      <c r="X1000" s="271">
        <v>8740</v>
      </c>
      <c r="Y1000" s="271">
        <v>8992</v>
      </c>
      <c r="Z1000" s="271">
        <v>8668</v>
      </c>
      <c r="AA1000" s="268">
        <v>0.949587136027814</v>
      </c>
      <c r="AB1000" s="268">
        <v>0.963967971530249</v>
      </c>
      <c r="AC1000" s="295">
        <v>-0.0143808355024352</v>
      </c>
    </row>
    <row r="1001" spans="1:29">
      <c r="A1001" s="297" t="s">
        <v>1671</v>
      </c>
      <c r="B1001" s="299" t="s">
        <v>3352</v>
      </c>
      <c r="C1001" s="293" t="s">
        <v>1794</v>
      </c>
      <c r="D1001" s="299" t="s">
        <v>1795</v>
      </c>
      <c r="E1001" s="263">
        <v>3528</v>
      </c>
      <c r="F1001" s="266">
        <v>3343</v>
      </c>
      <c r="G1001" s="266">
        <v>185</v>
      </c>
      <c r="H1001" s="264">
        <v>4157</v>
      </c>
      <c r="I1001" s="264">
        <v>4007</v>
      </c>
      <c r="J1001" s="264">
        <v>150</v>
      </c>
      <c r="K1001" s="264">
        <v>2166</v>
      </c>
      <c r="L1001" s="264">
        <v>2020</v>
      </c>
      <c r="M1001" s="264">
        <v>146</v>
      </c>
      <c r="N1001" s="294">
        <v>0.93</v>
      </c>
      <c r="O1001" s="266">
        <v>3528</v>
      </c>
      <c r="P1001" s="266">
        <v>3343</v>
      </c>
      <c r="Q1001" s="266">
        <v>185</v>
      </c>
      <c r="R1001" s="267">
        <v>0.947562358276644</v>
      </c>
      <c r="S1001" s="267">
        <v>0.947562358276644</v>
      </c>
      <c r="T1001" s="267">
        <v>0.963916285783017</v>
      </c>
      <c r="U1001" s="267">
        <v>0.932594644506002</v>
      </c>
      <c r="V1001" s="295">
        <v>-0.0163539275063725</v>
      </c>
      <c r="W1001" s="271">
        <v>22770</v>
      </c>
      <c r="X1001" s="271">
        <v>21792</v>
      </c>
      <c r="Y1001" s="271">
        <v>22323</v>
      </c>
      <c r="Z1001" s="271">
        <v>21515</v>
      </c>
      <c r="AA1001" s="268">
        <v>0.957048748353096</v>
      </c>
      <c r="AB1001" s="268">
        <v>0.963804148187968</v>
      </c>
      <c r="AC1001" s="295">
        <v>-0.00675539983487139</v>
      </c>
    </row>
    <row r="1002" spans="1:29">
      <c r="A1002" s="297" t="s">
        <v>1671</v>
      </c>
      <c r="B1002" s="299" t="s">
        <v>3352</v>
      </c>
      <c r="C1002" s="293" t="s">
        <v>1796</v>
      </c>
      <c r="D1002" s="299" t="s">
        <v>1797</v>
      </c>
      <c r="E1002" s="263">
        <v>4587</v>
      </c>
      <c r="F1002" s="266">
        <v>4376</v>
      </c>
      <c r="G1002" s="266">
        <v>211</v>
      </c>
      <c r="H1002" s="264">
        <v>5254</v>
      </c>
      <c r="I1002" s="264">
        <v>4978</v>
      </c>
      <c r="J1002" s="264">
        <v>276</v>
      </c>
      <c r="K1002" s="264">
        <v>2686</v>
      </c>
      <c r="L1002" s="264">
        <v>2531</v>
      </c>
      <c r="M1002" s="264">
        <v>155</v>
      </c>
      <c r="N1002" s="294">
        <v>0.93</v>
      </c>
      <c r="O1002" s="266">
        <v>4587</v>
      </c>
      <c r="P1002" s="266">
        <v>4376</v>
      </c>
      <c r="Q1002" s="266">
        <v>211</v>
      </c>
      <c r="R1002" s="267">
        <v>0.954000436014825</v>
      </c>
      <c r="S1002" s="267">
        <v>0.954000436014825</v>
      </c>
      <c r="T1002" s="267">
        <v>0.947468595355919</v>
      </c>
      <c r="U1002" s="267">
        <v>0.942293373045421</v>
      </c>
      <c r="V1002" s="295">
        <v>0.00653184065890522</v>
      </c>
      <c r="W1002" s="271">
        <v>28342</v>
      </c>
      <c r="X1002" s="271">
        <v>26808</v>
      </c>
      <c r="Y1002" s="271">
        <v>27611</v>
      </c>
      <c r="Z1002" s="271">
        <v>26324</v>
      </c>
      <c r="AA1002" s="268">
        <v>0.945875379295745</v>
      </c>
      <c r="AB1002" s="268">
        <v>0.953388142407012</v>
      </c>
      <c r="AC1002" s="295">
        <v>-0.00751276311126692</v>
      </c>
    </row>
    <row r="1003" spans="1:29">
      <c r="A1003" s="297" t="s">
        <v>1671</v>
      </c>
      <c r="B1003" s="299" t="s">
        <v>3352</v>
      </c>
      <c r="C1003" s="293" t="s">
        <v>1798</v>
      </c>
      <c r="D1003" s="299" t="s">
        <v>1799</v>
      </c>
      <c r="E1003" s="263">
        <v>2007</v>
      </c>
      <c r="F1003" s="266">
        <v>1930</v>
      </c>
      <c r="G1003" s="266">
        <v>77</v>
      </c>
      <c r="H1003" s="264">
        <v>2667</v>
      </c>
      <c r="I1003" s="264">
        <v>2569</v>
      </c>
      <c r="J1003" s="264">
        <v>98</v>
      </c>
      <c r="K1003" s="264">
        <v>1582</v>
      </c>
      <c r="L1003" s="264">
        <v>1503</v>
      </c>
      <c r="M1003" s="264">
        <v>79</v>
      </c>
      <c r="N1003" s="294">
        <v>0.93</v>
      </c>
      <c r="O1003" s="266">
        <v>2007</v>
      </c>
      <c r="P1003" s="266">
        <v>1930</v>
      </c>
      <c r="Q1003" s="266">
        <v>77</v>
      </c>
      <c r="R1003" s="267">
        <v>0.96163428001993</v>
      </c>
      <c r="S1003" s="267">
        <v>0.96163428001993</v>
      </c>
      <c r="T1003" s="267">
        <v>0.963254593175853</v>
      </c>
      <c r="U1003" s="267">
        <v>0.950063211125158</v>
      </c>
      <c r="V1003" s="295">
        <v>-0.00162031315592281</v>
      </c>
      <c r="W1003" s="271">
        <v>14395</v>
      </c>
      <c r="X1003" s="271">
        <v>13779</v>
      </c>
      <c r="Y1003" s="271">
        <v>13635</v>
      </c>
      <c r="Z1003" s="271">
        <v>13133</v>
      </c>
      <c r="AA1003" s="268">
        <v>0.95720736366794</v>
      </c>
      <c r="AB1003" s="268">
        <v>0.963182984965163</v>
      </c>
      <c r="AC1003" s="295">
        <v>-0.00597562129722295</v>
      </c>
    </row>
    <row r="1004" spans="1:29">
      <c r="A1004" s="297" t="s">
        <v>1671</v>
      </c>
      <c r="B1004" s="299" t="s">
        <v>3352</v>
      </c>
      <c r="C1004" s="293" t="s">
        <v>1800</v>
      </c>
      <c r="D1004" s="299" t="s">
        <v>1801</v>
      </c>
      <c r="E1004" s="263">
        <v>3452</v>
      </c>
      <c r="F1004" s="266">
        <v>3241</v>
      </c>
      <c r="G1004" s="266">
        <v>211</v>
      </c>
      <c r="H1004" s="264">
        <v>4002</v>
      </c>
      <c r="I1004" s="264">
        <v>3799</v>
      </c>
      <c r="J1004" s="264">
        <v>203</v>
      </c>
      <c r="K1004" s="264">
        <v>2397</v>
      </c>
      <c r="L1004" s="264">
        <v>2273</v>
      </c>
      <c r="M1004" s="264">
        <v>124</v>
      </c>
      <c r="N1004" s="294">
        <v>0.93</v>
      </c>
      <c r="O1004" s="266">
        <v>3452</v>
      </c>
      <c r="P1004" s="266">
        <v>3241</v>
      </c>
      <c r="Q1004" s="266">
        <v>211</v>
      </c>
      <c r="R1004" s="267">
        <v>0.938876013904983</v>
      </c>
      <c r="S1004" s="267">
        <v>0.938876013904983</v>
      </c>
      <c r="T1004" s="267">
        <v>0.949275362318841</v>
      </c>
      <c r="U1004" s="267">
        <v>0.948268669169796</v>
      </c>
      <c r="V1004" s="295">
        <v>-0.0103993484138579</v>
      </c>
      <c r="W1004" s="271">
        <v>22429</v>
      </c>
      <c r="X1004" s="271">
        <v>21195</v>
      </c>
      <c r="Y1004" s="271">
        <v>21541</v>
      </c>
      <c r="Z1004" s="271">
        <v>20436</v>
      </c>
      <c r="AA1004" s="268">
        <v>0.944981943020197</v>
      </c>
      <c r="AB1004" s="268">
        <v>0.948702474351237</v>
      </c>
      <c r="AC1004" s="295">
        <v>-0.00372053133104011</v>
      </c>
    </row>
    <row r="1005" spans="1:29">
      <c r="A1005" s="297" t="s">
        <v>1671</v>
      </c>
      <c r="B1005" s="299" t="s">
        <v>3352</v>
      </c>
      <c r="C1005" s="293" t="s">
        <v>1802</v>
      </c>
      <c r="D1005" s="299" t="s">
        <v>1803</v>
      </c>
      <c r="E1005" s="263">
        <v>2413</v>
      </c>
      <c r="F1005" s="266">
        <v>2315</v>
      </c>
      <c r="G1005" s="266">
        <v>98</v>
      </c>
      <c r="H1005" s="264">
        <v>3161</v>
      </c>
      <c r="I1005" s="264">
        <v>3071</v>
      </c>
      <c r="J1005" s="264">
        <v>90</v>
      </c>
      <c r="K1005" s="264">
        <v>1982</v>
      </c>
      <c r="L1005" s="264">
        <v>1912</v>
      </c>
      <c r="M1005" s="264">
        <v>70</v>
      </c>
      <c r="N1005" s="294">
        <v>0.93</v>
      </c>
      <c r="O1005" s="266">
        <v>2413</v>
      </c>
      <c r="P1005" s="266">
        <v>2315</v>
      </c>
      <c r="Q1005" s="266">
        <v>98</v>
      </c>
      <c r="R1005" s="267">
        <v>0.959386655615416</v>
      </c>
      <c r="S1005" s="267">
        <v>0.959386655615416</v>
      </c>
      <c r="T1005" s="267">
        <v>0.971527997469155</v>
      </c>
      <c r="U1005" s="267">
        <v>0.96468213925328</v>
      </c>
      <c r="V1005" s="295">
        <v>-0.0121413418537388</v>
      </c>
      <c r="W1005" s="271">
        <v>17749</v>
      </c>
      <c r="X1005" s="271">
        <v>17260</v>
      </c>
      <c r="Y1005" s="271">
        <v>17913</v>
      </c>
      <c r="Z1005" s="271">
        <v>17455</v>
      </c>
      <c r="AA1005" s="268">
        <v>0.972449152064905</v>
      </c>
      <c r="AB1005" s="268">
        <v>0.974431976776643</v>
      </c>
      <c r="AC1005" s="295">
        <v>-0.0019828247117375</v>
      </c>
    </row>
    <row r="1006" spans="1:29">
      <c r="A1006" s="297" t="s">
        <v>1671</v>
      </c>
      <c r="B1006" s="299" t="s">
        <v>3352</v>
      </c>
      <c r="C1006" s="293" t="s">
        <v>1804</v>
      </c>
      <c r="D1006" s="299" t="s">
        <v>1805</v>
      </c>
      <c r="E1006" s="263">
        <v>0</v>
      </c>
      <c r="F1006" s="266">
        <v>0</v>
      </c>
      <c r="G1006" s="266">
        <v>0</v>
      </c>
      <c r="H1006" s="264">
        <v>0</v>
      </c>
      <c r="I1006" s="264">
        <v>0</v>
      </c>
      <c r="J1006" s="264">
        <v>0</v>
      </c>
      <c r="K1006" s="264">
        <v>0</v>
      </c>
      <c r="L1006" s="264">
        <v>0</v>
      </c>
      <c r="M1006" s="264">
        <v>0</v>
      </c>
      <c r="N1006" s="294">
        <v>0.93</v>
      </c>
      <c r="O1006" s="266">
        <v>0</v>
      </c>
      <c r="P1006" s="266">
        <v>0</v>
      </c>
      <c r="Q1006" s="266">
        <v>0</v>
      </c>
      <c r="R1006" s="267">
        <v>0</v>
      </c>
      <c r="S1006" s="267">
        <v>0</v>
      </c>
      <c r="T1006" s="267">
        <v>0</v>
      </c>
      <c r="U1006" s="267">
        <v>0</v>
      </c>
      <c r="V1006" s="295">
        <v>0</v>
      </c>
      <c r="W1006" s="271">
        <v>0</v>
      </c>
      <c r="X1006" s="271">
        <v>0</v>
      </c>
      <c r="Y1006" s="271">
        <v>0</v>
      </c>
      <c r="Z1006" s="271">
        <v>0</v>
      </c>
      <c r="AA1006" s="268">
        <v>0</v>
      </c>
      <c r="AB1006" s="268">
        <v>0</v>
      </c>
      <c r="AC1006" s="295">
        <v>0</v>
      </c>
    </row>
    <row r="1007" spans="1:29">
      <c r="A1007" s="297" t="s">
        <v>1671</v>
      </c>
      <c r="B1007" s="299" t="s">
        <v>3352</v>
      </c>
      <c r="C1007" s="293" t="s">
        <v>1806</v>
      </c>
      <c r="D1007" s="299" t="s">
        <v>1807</v>
      </c>
      <c r="E1007" s="263">
        <v>2488</v>
      </c>
      <c r="F1007" s="266">
        <v>2400</v>
      </c>
      <c r="G1007" s="266">
        <v>88</v>
      </c>
      <c r="H1007" s="264">
        <v>3405</v>
      </c>
      <c r="I1007" s="264">
        <v>3295</v>
      </c>
      <c r="J1007" s="264">
        <v>110</v>
      </c>
      <c r="K1007" s="264">
        <v>2069</v>
      </c>
      <c r="L1007" s="264">
        <v>1976</v>
      </c>
      <c r="M1007" s="264">
        <v>93</v>
      </c>
      <c r="N1007" s="294">
        <v>0.93</v>
      </c>
      <c r="O1007" s="266">
        <v>2488</v>
      </c>
      <c r="P1007" s="266">
        <v>2400</v>
      </c>
      <c r="Q1007" s="266">
        <v>88</v>
      </c>
      <c r="R1007" s="267">
        <v>0.964630225080386</v>
      </c>
      <c r="S1007" s="267">
        <v>0.964630225080386</v>
      </c>
      <c r="T1007" s="267">
        <v>0.96769456681351</v>
      </c>
      <c r="U1007" s="267">
        <v>0.955050749154181</v>
      </c>
      <c r="V1007" s="295">
        <v>-0.00306434173312364</v>
      </c>
      <c r="W1007" s="271">
        <v>19207</v>
      </c>
      <c r="X1007" s="271">
        <v>18687</v>
      </c>
      <c r="Y1007" s="271">
        <v>18618</v>
      </c>
      <c r="Z1007" s="271">
        <v>18277</v>
      </c>
      <c r="AA1007" s="268">
        <v>0.972926537199979</v>
      </c>
      <c r="AB1007" s="268">
        <v>0.981684391449135</v>
      </c>
      <c r="AC1007" s="295">
        <v>-0.00875785424915609</v>
      </c>
    </row>
    <row r="1008" spans="1:29">
      <c r="A1008" s="297" t="s">
        <v>1671</v>
      </c>
      <c r="B1008" s="299" t="s">
        <v>3352</v>
      </c>
      <c r="C1008" s="293" t="s">
        <v>1808</v>
      </c>
      <c r="D1008" s="299" t="s">
        <v>1809</v>
      </c>
      <c r="E1008" s="263">
        <v>0</v>
      </c>
      <c r="F1008" s="266">
        <v>0</v>
      </c>
      <c r="G1008" s="266">
        <v>0</v>
      </c>
      <c r="H1008" s="264">
        <v>0</v>
      </c>
      <c r="I1008" s="264">
        <v>0</v>
      </c>
      <c r="J1008" s="264">
        <v>0</v>
      </c>
      <c r="K1008" s="264">
        <v>0</v>
      </c>
      <c r="L1008" s="264">
        <v>0</v>
      </c>
      <c r="M1008" s="264">
        <v>0</v>
      </c>
      <c r="N1008" s="294">
        <v>0.93</v>
      </c>
      <c r="O1008" s="266">
        <v>0</v>
      </c>
      <c r="P1008" s="266">
        <v>0</v>
      </c>
      <c r="Q1008" s="266">
        <v>0</v>
      </c>
      <c r="R1008" s="267">
        <v>0</v>
      </c>
      <c r="S1008" s="267">
        <v>0</v>
      </c>
      <c r="T1008" s="267">
        <v>0</v>
      </c>
      <c r="U1008" s="267">
        <v>0</v>
      </c>
      <c r="V1008" s="295">
        <v>0</v>
      </c>
      <c r="W1008" s="271">
        <v>0</v>
      </c>
      <c r="X1008" s="271">
        <v>0</v>
      </c>
      <c r="Y1008" s="271">
        <v>0</v>
      </c>
      <c r="Z1008" s="271">
        <v>0</v>
      </c>
      <c r="AA1008" s="268">
        <v>0</v>
      </c>
      <c r="AB1008" s="268">
        <v>0</v>
      </c>
      <c r="AC1008" s="295">
        <v>0</v>
      </c>
    </row>
    <row r="1009" spans="1:29">
      <c r="A1009" s="297" t="s">
        <v>1671</v>
      </c>
      <c r="B1009" s="299" t="s">
        <v>3352</v>
      </c>
      <c r="C1009" s="293" t="s">
        <v>1810</v>
      </c>
      <c r="D1009" s="299" t="s">
        <v>1811</v>
      </c>
      <c r="E1009" s="263">
        <v>2733</v>
      </c>
      <c r="F1009" s="266">
        <v>2568</v>
      </c>
      <c r="G1009" s="266">
        <v>165</v>
      </c>
      <c r="H1009" s="264">
        <v>3282</v>
      </c>
      <c r="I1009" s="264">
        <v>3072</v>
      </c>
      <c r="J1009" s="264">
        <v>210</v>
      </c>
      <c r="K1009" s="264">
        <v>1916</v>
      </c>
      <c r="L1009" s="264">
        <v>1804</v>
      </c>
      <c r="M1009" s="264">
        <v>112</v>
      </c>
      <c r="N1009" s="294">
        <v>0.93</v>
      </c>
      <c r="O1009" s="266">
        <v>2733</v>
      </c>
      <c r="P1009" s="266">
        <v>2568</v>
      </c>
      <c r="Q1009" s="266">
        <v>165</v>
      </c>
      <c r="R1009" s="267">
        <v>0.939626783754116</v>
      </c>
      <c r="S1009" s="267">
        <v>0.939626783754116</v>
      </c>
      <c r="T1009" s="267">
        <v>0.936014625228519</v>
      </c>
      <c r="U1009" s="267">
        <v>0.941544885177453</v>
      </c>
      <c r="V1009" s="295">
        <v>0.00361215852559715</v>
      </c>
      <c r="W1009" s="271">
        <v>18350</v>
      </c>
      <c r="X1009" s="271">
        <v>17294</v>
      </c>
      <c r="Y1009" s="271">
        <v>17155</v>
      </c>
      <c r="Z1009" s="271">
        <v>16321</v>
      </c>
      <c r="AA1009" s="268">
        <v>0.942452316076294</v>
      </c>
      <c r="AB1009" s="268">
        <v>0.951384436024483</v>
      </c>
      <c r="AC1009" s="295">
        <v>-0.00893211994818832</v>
      </c>
    </row>
    <row r="1010" spans="1:29">
      <c r="A1010" s="297" t="s">
        <v>1671</v>
      </c>
      <c r="B1010" s="299" t="s">
        <v>3352</v>
      </c>
      <c r="C1010" s="293" t="s">
        <v>1812</v>
      </c>
      <c r="D1010" s="299" t="s">
        <v>1813</v>
      </c>
      <c r="E1010" s="263">
        <v>1897</v>
      </c>
      <c r="F1010" s="266">
        <v>1801</v>
      </c>
      <c r="G1010" s="266">
        <v>96</v>
      </c>
      <c r="H1010" s="264">
        <v>2263</v>
      </c>
      <c r="I1010" s="264">
        <v>2129</v>
      </c>
      <c r="J1010" s="264">
        <v>134</v>
      </c>
      <c r="K1010" s="264">
        <v>1246</v>
      </c>
      <c r="L1010" s="264">
        <v>1182</v>
      </c>
      <c r="M1010" s="264">
        <v>64</v>
      </c>
      <c r="N1010" s="294">
        <v>0.93</v>
      </c>
      <c r="O1010" s="266">
        <v>1897</v>
      </c>
      <c r="P1010" s="266">
        <v>1801</v>
      </c>
      <c r="Q1010" s="266">
        <v>96</v>
      </c>
      <c r="R1010" s="267">
        <v>0.949393779652082</v>
      </c>
      <c r="S1010" s="267">
        <v>0.949393779652082</v>
      </c>
      <c r="T1010" s="267">
        <v>0.94078656650464</v>
      </c>
      <c r="U1010" s="267">
        <v>0.948635634028893</v>
      </c>
      <c r="V1010" s="295">
        <v>0.00860721314744239</v>
      </c>
      <c r="W1010" s="271">
        <v>12368</v>
      </c>
      <c r="X1010" s="271">
        <v>11768</v>
      </c>
      <c r="Y1010" s="271">
        <v>12202</v>
      </c>
      <c r="Z1010" s="271">
        <v>11616</v>
      </c>
      <c r="AA1010" s="268">
        <v>0.951487710219922</v>
      </c>
      <c r="AB1010" s="268">
        <v>0.951975086051467</v>
      </c>
      <c r="AC1010" s="295">
        <v>-0.000487375831544568</v>
      </c>
    </row>
    <row r="1011" spans="1:29">
      <c r="A1011" s="297" t="s">
        <v>1671</v>
      </c>
      <c r="B1011" s="299" t="s">
        <v>3352</v>
      </c>
      <c r="C1011" s="293" t="s">
        <v>1814</v>
      </c>
      <c r="D1011" s="299" t="s">
        <v>1815</v>
      </c>
      <c r="E1011" s="263">
        <v>1635</v>
      </c>
      <c r="F1011" s="266">
        <v>1578</v>
      </c>
      <c r="G1011" s="266">
        <v>57</v>
      </c>
      <c r="H1011" s="264">
        <v>1812</v>
      </c>
      <c r="I1011" s="264">
        <v>1753</v>
      </c>
      <c r="J1011" s="264">
        <v>59</v>
      </c>
      <c r="K1011" s="264">
        <v>1131</v>
      </c>
      <c r="L1011" s="264">
        <v>1089</v>
      </c>
      <c r="M1011" s="264">
        <v>42</v>
      </c>
      <c r="N1011" s="294">
        <v>0.93</v>
      </c>
      <c r="O1011" s="266">
        <v>1635</v>
      </c>
      <c r="P1011" s="266">
        <v>1578</v>
      </c>
      <c r="Q1011" s="266">
        <v>57</v>
      </c>
      <c r="R1011" s="267">
        <v>0.965137614678899</v>
      </c>
      <c r="S1011" s="267">
        <v>0.965137614678899</v>
      </c>
      <c r="T1011" s="267">
        <v>0.967439293598234</v>
      </c>
      <c r="U1011" s="267">
        <v>0.962864721485411</v>
      </c>
      <c r="V1011" s="295">
        <v>-0.00230167891933486</v>
      </c>
      <c r="W1011" s="271">
        <v>9963</v>
      </c>
      <c r="X1011" s="271">
        <v>9635</v>
      </c>
      <c r="Y1011" s="271">
        <v>9902</v>
      </c>
      <c r="Z1011" s="271">
        <v>9603</v>
      </c>
      <c r="AA1011" s="268">
        <v>0.967078189300412</v>
      </c>
      <c r="AB1011" s="268">
        <v>0.969804079983842</v>
      </c>
      <c r="AC1011" s="295">
        <v>-0.0027258906834301</v>
      </c>
    </row>
    <row r="1012" spans="1:29">
      <c r="A1012" s="297" t="s">
        <v>1671</v>
      </c>
      <c r="B1012" s="303" t="s">
        <v>3352</v>
      </c>
      <c r="C1012" s="293" t="s">
        <v>1816</v>
      </c>
      <c r="D1012" s="303" t="s">
        <v>1816</v>
      </c>
      <c r="E1012" s="263">
        <v>1521</v>
      </c>
      <c r="F1012" s="266">
        <v>1405</v>
      </c>
      <c r="G1012" s="266">
        <v>116</v>
      </c>
      <c r="H1012" s="264">
        <v>1773</v>
      </c>
      <c r="I1012" s="264">
        <v>1640</v>
      </c>
      <c r="J1012" s="264">
        <v>133</v>
      </c>
      <c r="K1012" s="264">
        <v>1001</v>
      </c>
      <c r="L1012" s="264">
        <v>920</v>
      </c>
      <c r="M1012" s="264">
        <v>81</v>
      </c>
      <c r="N1012" s="294">
        <v>0.93</v>
      </c>
      <c r="O1012" s="266">
        <v>1521</v>
      </c>
      <c r="P1012" s="266">
        <v>1405</v>
      </c>
      <c r="Q1012" s="266">
        <v>116</v>
      </c>
      <c r="R1012" s="267">
        <v>0.923734385272847</v>
      </c>
      <c r="S1012" s="267">
        <v>0.923734385272847</v>
      </c>
      <c r="T1012" s="267">
        <v>0.924985899605189</v>
      </c>
      <c r="U1012" s="267">
        <v>0.919080919080919</v>
      </c>
      <c r="V1012" s="295">
        <v>-0.00125151433234216</v>
      </c>
      <c r="W1012" s="271">
        <v>9661</v>
      </c>
      <c r="X1012" s="271">
        <v>9092</v>
      </c>
      <c r="Y1012" s="271">
        <v>9159</v>
      </c>
      <c r="Z1012" s="271">
        <v>8818</v>
      </c>
      <c r="AA1012" s="268">
        <v>0.941103405444571</v>
      </c>
      <c r="AB1012" s="268">
        <v>0.962768861229392</v>
      </c>
      <c r="AC1012" s="295">
        <v>-0.0216654557848209</v>
      </c>
    </row>
    <row r="1013" spans="1:29">
      <c r="A1013" s="297" t="s">
        <v>1671</v>
      </c>
      <c r="B1013" s="299" t="s">
        <v>3351</v>
      </c>
      <c r="C1013" s="293" t="s">
        <v>1817</v>
      </c>
      <c r="D1013" s="299" t="s">
        <v>1818</v>
      </c>
      <c r="E1013" s="263">
        <v>5180</v>
      </c>
      <c r="F1013" s="266">
        <v>4780</v>
      </c>
      <c r="G1013" s="266">
        <v>400</v>
      </c>
      <c r="H1013" s="264">
        <v>3992</v>
      </c>
      <c r="I1013" s="264">
        <v>3746</v>
      </c>
      <c r="J1013" s="264">
        <v>246</v>
      </c>
      <c r="K1013" s="264">
        <v>2198</v>
      </c>
      <c r="L1013" s="264">
        <v>1950</v>
      </c>
      <c r="M1013" s="264">
        <v>248</v>
      </c>
      <c r="N1013" s="294">
        <v>0.93</v>
      </c>
      <c r="O1013" s="266">
        <v>5180</v>
      </c>
      <c r="P1013" s="266">
        <v>4780</v>
      </c>
      <c r="Q1013" s="266">
        <v>400</v>
      </c>
      <c r="R1013" s="267">
        <v>0.922779922779923</v>
      </c>
      <c r="S1013" s="267">
        <v>0.922779922779923</v>
      </c>
      <c r="T1013" s="267">
        <v>0.938376753507014</v>
      </c>
      <c r="U1013" s="267">
        <v>0.887170154686078</v>
      </c>
      <c r="V1013" s="295">
        <v>-0.0155968307270912</v>
      </c>
      <c r="W1013" s="271">
        <v>25894</v>
      </c>
      <c r="X1013" s="271">
        <v>23747</v>
      </c>
      <c r="Y1013" s="271">
        <v>26181</v>
      </c>
      <c r="Z1013" s="271">
        <v>24353</v>
      </c>
      <c r="AA1013" s="268">
        <v>0.917085039005175</v>
      </c>
      <c r="AB1013" s="268">
        <v>0.930178373629731</v>
      </c>
      <c r="AC1013" s="295">
        <v>-0.0130933346245565</v>
      </c>
    </row>
    <row r="1014" spans="1:29">
      <c r="A1014" s="297" t="s">
        <v>1671</v>
      </c>
      <c r="B1014" s="299" t="s">
        <v>3351</v>
      </c>
      <c r="C1014" s="293" t="s">
        <v>1819</v>
      </c>
      <c r="D1014" s="299" t="s">
        <v>1820</v>
      </c>
      <c r="E1014" s="263">
        <v>5067</v>
      </c>
      <c r="F1014" s="266">
        <v>4729</v>
      </c>
      <c r="G1014" s="266">
        <v>338</v>
      </c>
      <c r="H1014" s="264">
        <v>3846</v>
      </c>
      <c r="I1014" s="264">
        <v>3588</v>
      </c>
      <c r="J1014" s="264">
        <v>258</v>
      </c>
      <c r="K1014" s="264">
        <v>2123</v>
      </c>
      <c r="L1014" s="264">
        <v>2001</v>
      </c>
      <c r="M1014" s="264">
        <v>122</v>
      </c>
      <c r="N1014" s="294">
        <v>0.93</v>
      </c>
      <c r="O1014" s="266">
        <v>5067</v>
      </c>
      <c r="P1014" s="266">
        <v>4729</v>
      </c>
      <c r="Q1014" s="266">
        <v>338</v>
      </c>
      <c r="R1014" s="267">
        <v>0.933293862245905</v>
      </c>
      <c r="S1014" s="267">
        <v>0.933293862245905</v>
      </c>
      <c r="T1014" s="267">
        <v>0.932917316692668</v>
      </c>
      <c r="U1014" s="267">
        <v>0.942534149788036</v>
      </c>
      <c r="V1014" s="295">
        <v>0.000376545553237073</v>
      </c>
      <c r="W1014" s="271">
        <v>25872</v>
      </c>
      <c r="X1014" s="271">
        <v>24452</v>
      </c>
      <c r="Y1014" s="271">
        <v>25483</v>
      </c>
      <c r="Z1014" s="271">
        <v>24284</v>
      </c>
      <c r="AA1014" s="268">
        <v>0.945114409400124</v>
      </c>
      <c r="AB1014" s="268">
        <v>0.952949024840089</v>
      </c>
      <c r="AC1014" s="295">
        <v>-0.00783461543996578</v>
      </c>
    </row>
    <row r="1015" spans="1:29">
      <c r="A1015" s="297" t="s">
        <v>1671</v>
      </c>
      <c r="B1015" s="299" t="s">
        <v>3351</v>
      </c>
      <c r="C1015" s="293" t="s">
        <v>1821</v>
      </c>
      <c r="D1015" s="299" t="s">
        <v>1822</v>
      </c>
      <c r="E1015" s="263">
        <v>6125</v>
      </c>
      <c r="F1015" s="266">
        <v>5728</v>
      </c>
      <c r="G1015" s="266">
        <v>397</v>
      </c>
      <c r="H1015" s="264">
        <v>4569</v>
      </c>
      <c r="I1015" s="264">
        <v>4270</v>
      </c>
      <c r="J1015" s="264">
        <v>299</v>
      </c>
      <c r="K1015" s="264">
        <v>2646</v>
      </c>
      <c r="L1015" s="264">
        <v>2360</v>
      </c>
      <c r="M1015" s="264">
        <v>286</v>
      </c>
      <c r="N1015" s="294">
        <v>0.93</v>
      </c>
      <c r="O1015" s="266">
        <v>6125</v>
      </c>
      <c r="P1015" s="266">
        <v>5728</v>
      </c>
      <c r="Q1015" s="266">
        <v>397</v>
      </c>
      <c r="R1015" s="267">
        <v>0.935183673469388</v>
      </c>
      <c r="S1015" s="267">
        <v>0.935183673469388</v>
      </c>
      <c r="T1015" s="267">
        <v>0.934558984460495</v>
      </c>
      <c r="U1015" s="267">
        <v>0.891912320483749</v>
      </c>
      <c r="V1015" s="295">
        <v>0.00062468900889312</v>
      </c>
      <c r="W1015" s="271">
        <v>30849</v>
      </c>
      <c r="X1015" s="271">
        <v>28670</v>
      </c>
      <c r="Y1015" s="271">
        <v>30837</v>
      </c>
      <c r="Z1015" s="271">
        <v>29087</v>
      </c>
      <c r="AA1015" s="268">
        <v>0.929365619631106</v>
      </c>
      <c r="AB1015" s="268">
        <v>0.943249991892856</v>
      </c>
      <c r="AC1015" s="295">
        <v>-0.0138843722617497</v>
      </c>
    </row>
    <row r="1016" spans="1:29">
      <c r="A1016" s="297" t="s">
        <v>1671</v>
      </c>
      <c r="B1016" s="299" t="s">
        <v>3351</v>
      </c>
      <c r="C1016" s="293" t="s">
        <v>1823</v>
      </c>
      <c r="D1016" s="299" t="s">
        <v>1824</v>
      </c>
      <c r="E1016" s="263">
        <v>3665</v>
      </c>
      <c r="F1016" s="266">
        <v>3481</v>
      </c>
      <c r="G1016" s="266">
        <v>184</v>
      </c>
      <c r="H1016" s="264">
        <v>3052</v>
      </c>
      <c r="I1016" s="264">
        <v>2885</v>
      </c>
      <c r="J1016" s="264">
        <v>167</v>
      </c>
      <c r="K1016" s="264">
        <v>1550</v>
      </c>
      <c r="L1016" s="264">
        <v>1471</v>
      </c>
      <c r="M1016" s="264">
        <v>79</v>
      </c>
      <c r="N1016" s="294">
        <v>0.93</v>
      </c>
      <c r="O1016" s="266">
        <v>3665</v>
      </c>
      <c r="P1016" s="266">
        <v>3481</v>
      </c>
      <c r="Q1016" s="266">
        <v>184</v>
      </c>
      <c r="R1016" s="267">
        <v>0.949795361527967</v>
      </c>
      <c r="S1016" s="267">
        <v>0.949795361527967</v>
      </c>
      <c r="T1016" s="267">
        <v>0.945281782437746</v>
      </c>
      <c r="U1016" s="267">
        <v>0.949032258064516</v>
      </c>
      <c r="V1016" s="295">
        <v>0.00451357909022154</v>
      </c>
      <c r="W1016" s="271">
        <v>19539</v>
      </c>
      <c r="X1016" s="271">
        <v>18721</v>
      </c>
      <c r="Y1016" s="271">
        <v>20053</v>
      </c>
      <c r="Z1016" s="271">
        <v>19354</v>
      </c>
      <c r="AA1016" s="268">
        <v>0.958135012027228</v>
      </c>
      <c r="AB1016" s="268">
        <v>0.965142372712312</v>
      </c>
      <c r="AC1016" s="295">
        <v>-0.00700736068508478</v>
      </c>
    </row>
    <row r="1017" spans="1:29">
      <c r="A1017" s="297" t="s">
        <v>1671</v>
      </c>
      <c r="B1017" s="299" t="s">
        <v>3351</v>
      </c>
      <c r="C1017" s="293" t="s">
        <v>1825</v>
      </c>
      <c r="D1017" s="299" t="s">
        <v>1826</v>
      </c>
      <c r="E1017" s="263">
        <v>4191</v>
      </c>
      <c r="F1017" s="266">
        <v>3923</v>
      </c>
      <c r="G1017" s="266">
        <v>268</v>
      </c>
      <c r="H1017" s="264">
        <v>3265</v>
      </c>
      <c r="I1017" s="264">
        <v>3068</v>
      </c>
      <c r="J1017" s="264">
        <v>197</v>
      </c>
      <c r="K1017" s="264">
        <v>1809</v>
      </c>
      <c r="L1017" s="264">
        <v>1725</v>
      </c>
      <c r="M1017" s="264">
        <v>84</v>
      </c>
      <c r="N1017" s="294">
        <v>0.93</v>
      </c>
      <c r="O1017" s="266">
        <v>4191</v>
      </c>
      <c r="P1017" s="266">
        <v>3923</v>
      </c>
      <c r="Q1017" s="266">
        <v>268</v>
      </c>
      <c r="R1017" s="267">
        <v>0.936053447864472</v>
      </c>
      <c r="S1017" s="267">
        <v>0.936053447864472</v>
      </c>
      <c r="T1017" s="267">
        <v>0.939663093415008</v>
      </c>
      <c r="U1017" s="267">
        <v>0.953565505804312</v>
      </c>
      <c r="V1017" s="295">
        <v>-0.00360964555053611</v>
      </c>
      <c r="W1017" s="271">
        <v>21174</v>
      </c>
      <c r="X1017" s="271">
        <v>20054</v>
      </c>
      <c r="Y1017" s="271">
        <v>21031</v>
      </c>
      <c r="Z1017" s="271">
        <v>19963</v>
      </c>
      <c r="AA1017" s="268">
        <v>0.94710494002078</v>
      </c>
      <c r="AB1017" s="268">
        <v>0.949217821311397</v>
      </c>
      <c r="AC1017" s="295">
        <v>-0.00211288129061726</v>
      </c>
    </row>
    <row r="1018" spans="1:29">
      <c r="A1018" s="297" t="s">
        <v>1671</v>
      </c>
      <c r="B1018" s="299" t="s">
        <v>3351</v>
      </c>
      <c r="C1018" s="293" t="s">
        <v>1827</v>
      </c>
      <c r="D1018" s="299" t="s">
        <v>1828</v>
      </c>
      <c r="E1018" s="263">
        <v>4035</v>
      </c>
      <c r="F1018" s="266">
        <v>3764</v>
      </c>
      <c r="G1018" s="266">
        <v>271</v>
      </c>
      <c r="H1018" s="264">
        <v>3031</v>
      </c>
      <c r="I1018" s="264">
        <v>2856</v>
      </c>
      <c r="J1018" s="264">
        <v>175</v>
      </c>
      <c r="K1018" s="264">
        <v>1752</v>
      </c>
      <c r="L1018" s="264">
        <v>1620</v>
      </c>
      <c r="M1018" s="264">
        <v>132</v>
      </c>
      <c r="N1018" s="294">
        <v>0.93</v>
      </c>
      <c r="O1018" s="266">
        <v>4035</v>
      </c>
      <c r="P1018" s="266">
        <v>3764</v>
      </c>
      <c r="Q1018" s="266">
        <v>271</v>
      </c>
      <c r="R1018" s="267">
        <v>0.932837670384139</v>
      </c>
      <c r="S1018" s="267">
        <v>0.932837670384139</v>
      </c>
      <c r="T1018" s="267">
        <v>0.942263279445728</v>
      </c>
      <c r="U1018" s="267">
        <v>0.924657534246575</v>
      </c>
      <c r="V1018" s="295">
        <v>-0.00942560906158874</v>
      </c>
      <c r="W1018" s="271">
        <v>20817</v>
      </c>
      <c r="X1018" s="271">
        <v>19615</v>
      </c>
      <c r="Y1018" s="271">
        <v>21378</v>
      </c>
      <c r="Z1018" s="271">
        <v>20262</v>
      </c>
      <c r="AA1018" s="268">
        <v>0.942258730844982</v>
      </c>
      <c r="AB1018" s="268">
        <v>0.94779680044906</v>
      </c>
      <c r="AC1018" s="295">
        <v>-0.00553806960407732</v>
      </c>
    </row>
    <row r="1019" spans="1:29">
      <c r="A1019" s="297" t="s">
        <v>1671</v>
      </c>
      <c r="B1019" s="299" t="s">
        <v>3351</v>
      </c>
      <c r="C1019" s="293" t="s">
        <v>1829</v>
      </c>
      <c r="D1019" s="299" t="s">
        <v>1830</v>
      </c>
      <c r="E1019" s="263">
        <v>0</v>
      </c>
      <c r="F1019" s="266">
        <v>0</v>
      </c>
      <c r="G1019" s="266">
        <v>0</v>
      </c>
      <c r="H1019" s="264">
        <v>0</v>
      </c>
      <c r="I1019" s="264">
        <v>0</v>
      </c>
      <c r="J1019" s="264">
        <v>0</v>
      </c>
      <c r="K1019" s="264">
        <v>2</v>
      </c>
      <c r="L1019" s="264">
        <v>1</v>
      </c>
      <c r="M1019" s="264">
        <v>1</v>
      </c>
      <c r="N1019" s="294">
        <v>0.93</v>
      </c>
      <c r="O1019" s="266">
        <v>0</v>
      </c>
      <c r="P1019" s="266">
        <v>0</v>
      </c>
      <c r="Q1019" s="266">
        <v>0</v>
      </c>
      <c r="R1019" s="267">
        <v>0</v>
      </c>
      <c r="S1019" s="267">
        <v>0</v>
      </c>
      <c r="T1019" s="267">
        <v>0</v>
      </c>
      <c r="U1019" s="267">
        <v>0.5</v>
      </c>
      <c r="V1019" s="295">
        <v>0</v>
      </c>
      <c r="W1019" s="271">
        <v>3</v>
      </c>
      <c r="X1019" s="271">
        <v>2</v>
      </c>
      <c r="Y1019" s="271">
        <v>0</v>
      </c>
      <c r="Z1019" s="271">
        <v>0</v>
      </c>
      <c r="AA1019" s="268">
        <v>0.666666666666667</v>
      </c>
      <c r="AB1019" s="268">
        <v>0</v>
      </c>
      <c r="AC1019" s="295">
        <v>0.666666666666667</v>
      </c>
    </row>
    <row r="1020" spans="1:29">
      <c r="A1020" s="297" t="s">
        <v>1671</v>
      </c>
      <c r="B1020" s="299" t="s">
        <v>3351</v>
      </c>
      <c r="C1020" s="293" t="s">
        <v>1831</v>
      </c>
      <c r="D1020" s="299" t="s">
        <v>1832</v>
      </c>
      <c r="E1020" s="263">
        <v>4293</v>
      </c>
      <c r="F1020" s="266">
        <v>4118</v>
      </c>
      <c r="G1020" s="266">
        <v>175</v>
      </c>
      <c r="H1020" s="264">
        <v>3299</v>
      </c>
      <c r="I1020" s="264">
        <v>3158</v>
      </c>
      <c r="J1020" s="264">
        <v>141</v>
      </c>
      <c r="K1020" s="264">
        <v>1978</v>
      </c>
      <c r="L1020" s="264">
        <v>1879</v>
      </c>
      <c r="M1020" s="264">
        <v>99</v>
      </c>
      <c r="N1020" s="294">
        <v>0.93</v>
      </c>
      <c r="O1020" s="266">
        <v>4293</v>
      </c>
      <c r="P1020" s="266">
        <v>4118</v>
      </c>
      <c r="Q1020" s="266">
        <v>175</v>
      </c>
      <c r="R1020" s="267">
        <v>0.959235965525274</v>
      </c>
      <c r="S1020" s="267">
        <v>0.959235965525274</v>
      </c>
      <c r="T1020" s="267">
        <v>0.957259775689603</v>
      </c>
      <c r="U1020" s="267">
        <v>0.94994944388271</v>
      </c>
      <c r="V1020" s="295">
        <v>0.00197618983567072</v>
      </c>
      <c r="W1020" s="271">
        <v>22181</v>
      </c>
      <c r="X1020" s="271">
        <v>21181</v>
      </c>
      <c r="Y1020" s="271">
        <v>22133</v>
      </c>
      <c r="Z1020" s="271">
        <v>21234</v>
      </c>
      <c r="AA1020" s="268">
        <v>0.954916369866102</v>
      </c>
      <c r="AB1020" s="268">
        <v>0.959381918402386</v>
      </c>
      <c r="AC1020" s="295">
        <v>-0.004465548536284</v>
      </c>
    </row>
    <row r="1021" spans="1:29">
      <c r="A1021" s="297" t="s">
        <v>1671</v>
      </c>
      <c r="B1021" s="299" t="s">
        <v>3351</v>
      </c>
      <c r="C1021" s="293" t="s">
        <v>1833</v>
      </c>
      <c r="D1021" s="299" t="s">
        <v>1834</v>
      </c>
      <c r="E1021" s="263">
        <v>6427</v>
      </c>
      <c r="F1021" s="266">
        <v>6210</v>
      </c>
      <c r="G1021" s="266">
        <v>217</v>
      </c>
      <c r="H1021" s="264">
        <v>4984</v>
      </c>
      <c r="I1021" s="264">
        <v>4815</v>
      </c>
      <c r="J1021" s="264">
        <v>169</v>
      </c>
      <c r="K1021" s="264">
        <v>2884</v>
      </c>
      <c r="L1021" s="264">
        <v>2778</v>
      </c>
      <c r="M1021" s="264">
        <v>106</v>
      </c>
      <c r="N1021" s="294">
        <v>0.93</v>
      </c>
      <c r="O1021" s="266">
        <v>6427</v>
      </c>
      <c r="P1021" s="266">
        <v>6210</v>
      </c>
      <c r="Q1021" s="266">
        <v>217</v>
      </c>
      <c r="R1021" s="267">
        <v>0.966236191068928</v>
      </c>
      <c r="S1021" s="267">
        <v>0.966236191068928</v>
      </c>
      <c r="T1021" s="267">
        <v>0.966091492776886</v>
      </c>
      <c r="U1021" s="267">
        <v>0.963245492371706</v>
      </c>
      <c r="V1021" s="295">
        <v>0.000144698292042</v>
      </c>
      <c r="W1021" s="271">
        <v>33218</v>
      </c>
      <c r="X1021" s="271">
        <v>32161</v>
      </c>
      <c r="Y1021" s="271">
        <v>32099</v>
      </c>
      <c r="Z1021" s="271">
        <v>31273</v>
      </c>
      <c r="AA1021" s="268">
        <v>0.96817990246252</v>
      </c>
      <c r="AB1021" s="268">
        <v>0.974267111124957</v>
      </c>
      <c r="AC1021" s="295">
        <v>-0.00608720866243684</v>
      </c>
    </row>
    <row r="1022" spans="1:29">
      <c r="A1022" s="297" t="s">
        <v>1671</v>
      </c>
      <c r="B1022" s="299" t="s">
        <v>3351</v>
      </c>
      <c r="C1022" s="293" t="s">
        <v>1835</v>
      </c>
      <c r="D1022" s="299" t="s">
        <v>1836</v>
      </c>
      <c r="E1022" s="263">
        <v>2972</v>
      </c>
      <c r="F1022" s="266">
        <v>2842</v>
      </c>
      <c r="G1022" s="266">
        <v>130</v>
      </c>
      <c r="H1022" s="264">
        <v>2503</v>
      </c>
      <c r="I1022" s="264">
        <v>2389</v>
      </c>
      <c r="J1022" s="264">
        <v>114</v>
      </c>
      <c r="K1022" s="264">
        <v>1285</v>
      </c>
      <c r="L1022" s="264">
        <v>1214</v>
      </c>
      <c r="M1022" s="264">
        <v>71</v>
      </c>
      <c r="N1022" s="294">
        <v>0.93</v>
      </c>
      <c r="O1022" s="266">
        <v>2972</v>
      </c>
      <c r="P1022" s="266">
        <v>2842</v>
      </c>
      <c r="Q1022" s="266">
        <v>130</v>
      </c>
      <c r="R1022" s="267">
        <v>0.956258411843876</v>
      </c>
      <c r="S1022" s="267">
        <v>0.956258411843876</v>
      </c>
      <c r="T1022" s="267">
        <v>0.954454654414702</v>
      </c>
      <c r="U1022" s="267">
        <v>0.944747081712062</v>
      </c>
      <c r="V1022" s="295">
        <v>0.00180375742917382</v>
      </c>
      <c r="W1022" s="271">
        <v>15793</v>
      </c>
      <c r="X1022" s="271">
        <v>15117</v>
      </c>
      <c r="Y1022" s="271">
        <v>16108</v>
      </c>
      <c r="Z1022" s="271">
        <v>15575</v>
      </c>
      <c r="AA1022" s="268">
        <v>0.957196226176154</v>
      </c>
      <c r="AB1022" s="268">
        <v>0.966910851750683</v>
      </c>
      <c r="AC1022" s="295">
        <v>-0.00971462557452896</v>
      </c>
    </row>
    <row r="1023" spans="1:29">
      <c r="A1023" s="297" t="s">
        <v>1671</v>
      </c>
      <c r="B1023" s="299" t="s">
        <v>3351</v>
      </c>
      <c r="C1023" s="293" t="s">
        <v>1837</v>
      </c>
      <c r="D1023" s="299" t="s">
        <v>1838</v>
      </c>
      <c r="E1023" s="263">
        <v>4096</v>
      </c>
      <c r="F1023" s="266">
        <v>3905</v>
      </c>
      <c r="G1023" s="266">
        <v>191</v>
      </c>
      <c r="H1023" s="264">
        <v>3197</v>
      </c>
      <c r="I1023" s="264">
        <v>3054</v>
      </c>
      <c r="J1023" s="264">
        <v>143</v>
      </c>
      <c r="K1023" s="264">
        <v>1633</v>
      </c>
      <c r="L1023" s="264">
        <v>1558</v>
      </c>
      <c r="M1023" s="264">
        <v>75</v>
      </c>
      <c r="N1023" s="294">
        <v>0.93</v>
      </c>
      <c r="O1023" s="266">
        <v>4096</v>
      </c>
      <c r="P1023" s="266">
        <v>3905</v>
      </c>
      <c r="Q1023" s="266">
        <v>191</v>
      </c>
      <c r="R1023" s="267">
        <v>0.953369140625</v>
      </c>
      <c r="S1023" s="267">
        <v>0.953369140625</v>
      </c>
      <c r="T1023" s="267">
        <v>0.955270566155771</v>
      </c>
      <c r="U1023" s="267">
        <v>0.954072259644825</v>
      </c>
      <c r="V1023" s="295">
        <v>-0.00190142553077099</v>
      </c>
      <c r="W1023" s="271">
        <v>20714</v>
      </c>
      <c r="X1023" s="271">
        <v>19837</v>
      </c>
      <c r="Y1023" s="271">
        <v>20481</v>
      </c>
      <c r="Z1023" s="271">
        <v>19550</v>
      </c>
      <c r="AA1023" s="268">
        <v>0.957661484986</v>
      </c>
      <c r="AB1023" s="268">
        <v>0.954543235193594</v>
      </c>
      <c r="AC1023" s="295">
        <v>0.00311824979240571</v>
      </c>
    </row>
    <row r="1024" spans="1:29">
      <c r="A1024" s="297" t="s">
        <v>1671</v>
      </c>
      <c r="B1024" s="299" t="s">
        <v>3353</v>
      </c>
      <c r="C1024" s="293" t="s">
        <v>1839</v>
      </c>
      <c r="D1024" s="299" t="s">
        <v>1840</v>
      </c>
      <c r="E1024" s="263">
        <v>3501</v>
      </c>
      <c r="F1024" s="266">
        <v>3333</v>
      </c>
      <c r="G1024" s="266">
        <v>168</v>
      </c>
      <c r="H1024" s="264">
        <v>2880</v>
      </c>
      <c r="I1024" s="264">
        <v>2703</v>
      </c>
      <c r="J1024" s="264">
        <v>177</v>
      </c>
      <c r="K1024" s="264">
        <v>1613</v>
      </c>
      <c r="L1024" s="264">
        <v>1481</v>
      </c>
      <c r="M1024" s="264">
        <v>132</v>
      </c>
      <c r="N1024" s="294">
        <v>0.93</v>
      </c>
      <c r="O1024" s="266">
        <v>3501</v>
      </c>
      <c r="P1024" s="266">
        <v>3333</v>
      </c>
      <c r="Q1024" s="266">
        <v>168</v>
      </c>
      <c r="R1024" s="267">
        <v>0.952013710368466</v>
      </c>
      <c r="S1024" s="267">
        <v>0.952013710368466</v>
      </c>
      <c r="T1024" s="267">
        <v>0.938541666666667</v>
      </c>
      <c r="U1024" s="267">
        <v>0.918164910105394</v>
      </c>
      <c r="V1024" s="295">
        <v>0.0134720437017994</v>
      </c>
      <c r="W1024" s="271">
        <v>19068</v>
      </c>
      <c r="X1024" s="271">
        <v>18049</v>
      </c>
      <c r="Y1024" s="271">
        <v>19438</v>
      </c>
      <c r="Z1024" s="271">
        <v>18455</v>
      </c>
      <c r="AA1024" s="268">
        <v>0.946559681141179</v>
      </c>
      <c r="AB1024" s="268">
        <v>0.949428953596049</v>
      </c>
      <c r="AC1024" s="295">
        <v>-0.00286927245487001</v>
      </c>
    </row>
    <row r="1025" spans="1:29">
      <c r="A1025" s="297" t="s">
        <v>1671</v>
      </c>
      <c r="B1025" s="299" t="s">
        <v>3353</v>
      </c>
      <c r="C1025" s="293" t="s">
        <v>1841</v>
      </c>
      <c r="D1025" s="299" t="s">
        <v>1842</v>
      </c>
      <c r="E1025" s="263">
        <v>2142</v>
      </c>
      <c r="F1025" s="266">
        <v>1963</v>
      </c>
      <c r="G1025" s="266">
        <v>179</v>
      </c>
      <c r="H1025" s="264">
        <v>1622</v>
      </c>
      <c r="I1025" s="264">
        <v>1530</v>
      </c>
      <c r="J1025" s="264">
        <v>92</v>
      </c>
      <c r="K1025" s="264">
        <v>1280</v>
      </c>
      <c r="L1025" s="264">
        <v>1195</v>
      </c>
      <c r="M1025" s="264">
        <v>85</v>
      </c>
      <c r="N1025" s="294">
        <v>0.93</v>
      </c>
      <c r="O1025" s="266">
        <v>2142</v>
      </c>
      <c r="P1025" s="266">
        <v>1963</v>
      </c>
      <c r="Q1025" s="266">
        <v>179</v>
      </c>
      <c r="R1025" s="267">
        <v>0.916433239962652</v>
      </c>
      <c r="S1025" s="267">
        <v>0.916433239962652</v>
      </c>
      <c r="T1025" s="267">
        <v>0.94327990135635</v>
      </c>
      <c r="U1025" s="267">
        <v>0.93359375</v>
      </c>
      <c r="V1025" s="295">
        <v>-0.0268466613936985</v>
      </c>
      <c r="W1025" s="271">
        <v>12186</v>
      </c>
      <c r="X1025" s="271">
        <v>11520</v>
      </c>
      <c r="Y1025" s="271">
        <v>12010</v>
      </c>
      <c r="Z1025" s="271">
        <v>11532</v>
      </c>
      <c r="AA1025" s="268">
        <v>0.945347119645495</v>
      </c>
      <c r="AB1025" s="268">
        <v>0.960199833472107</v>
      </c>
      <c r="AC1025" s="295">
        <v>-0.0148527138266118</v>
      </c>
    </row>
    <row r="1026" spans="1:29">
      <c r="A1026" s="297" t="s">
        <v>1671</v>
      </c>
      <c r="B1026" s="299" t="s">
        <v>3353</v>
      </c>
      <c r="C1026" s="293" t="s">
        <v>1843</v>
      </c>
      <c r="D1026" s="299" t="s">
        <v>1844</v>
      </c>
      <c r="E1026" s="263">
        <v>3266</v>
      </c>
      <c r="F1026" s="266">
        <v>3103</v>
      </c>
      <c r="G1026" s="266">
        <v>163</v>
      </c>
      <c r="H1026" s="264">
        <v>2449</v>
      </c>
      <c r="I1026" s="264">
        <v>2342</v>
      </c>
      <c r="J1026" s="264">
        <v>107</v>
      </c>
      <c r="K1026" s="264">
        <v>1901</v>
      </c>
      <c r="L1026" s="264">
        <v>1790</v>
      </c>
      <c r="M1026" s="264">
        <v>111</v>
      </c>
      <c r="N1026" s="294">
        <v>0.93</v>
      </c>
      <c r="O1026" s="266">
        <v>3266</v>
      </c>
      <c r="P1026" s="266">
        <v>3103</v>
      </c>
      <c r="Q1026" s="266">
        <v>163</v>
      </c>
      <c r="R1026" s="267">
        <v>0.95009185548071</v>
      </c>
      <c r="S1026" s="267">
        <v>0.95009185548071</v>
      </c>
      <c r="T1026" s="267">
        <v>0.956308697427521</v>
      </c>
      <c r="U1026" s="267">
        <v>0.941609679116255</v>
      </c>
      <c r="V1026" s="295">
        <v>-0.00621684194681105</v>
      </c>
      <c r="W1026" s="271">
        <v>17951</v>
      </c>
      <c r="X1026" s="271">
        <v>16946</v>
      </c>
      <c r="Y1026" s="271">
        <v>17847</v>
      </c>
      <c r="Z1026" s="271">
        <v>16939</v>
      </c>
      <c r="AA1026" s="268">
        <v>0.944014261043953</v>
      </c>
      <c r="AB1026" s="268">
        <v>0.949123101921892</v>
      </c>
      <c r="AC1026" s="295">
        <v>-0.00510884087793861</v>
      </c>
    </row>
    <row r="1027" spans="1:29">
      <c r="A1027" s="297" t="s">
        <v>1671</v>
      </c>
      <c r="B1027" s="303" t="s">
        <v>3353</v>
      </c>
      <c r="C1027" s="293" t="s">
        <v>1845</v>
      </c>
      <c r="D1027" s="303" t="s">
        <v>1846</v>
      </c>
      <c r="E1027" s="263">
        <v>2755</v>
      </c>
      <c r="F1027" s="266">
        <v>2616</v>
      </c>
      <c r="G1027" s="266">
        <v>139</v>
      </c>
      <c r="H1027" s="264">
        <v>2255</v>
      </c>
      <c r="I1027" s="264">
        <v>2129</v>
      </c>
      <c r="J1027" s="264">
        <v>126</v>
      </c>
      <c r="K1027" s="264">
        <v>1259</v>
      </c>
      <c r="L1027" s="264">
        <v>1175</v>
      </c>
      <c r="M1027" s="264">
        <v>84</v>
      </c>
      <c r="N1027" s="294">
        <v>0.93</v>
      </c>
      <c r="O1027" s="266">
        <v>2755</v>
      </c>
      <c r="P1027" s="266">
        <v>2616</v>
      </c>
      <c r="Q1027" s="266">
        <v>139</v>
      </c>
      <c r="R1027" s="267">
        <v>0.949546279491833</v>
      </c>
      <c r="S1027" s="267">
        <v>0.949546279491833</v>
      </c>
      <c r="T1027" s="267">
        <v>0.944124168514412</v>
      </c>
      <c r="U1027" s="267">
        <v>0.933280381254964</v>
      </c>
      <c r="V1027" s="295">
        <v>0.00542211097742062</v>
      </c>
      <c r="W1027" s="271">
        <v>15075</v>
      </c>
      <c r="X1027" s="271">
        <v>14372</v>
      </c>
      <c r="Y1027" s="271">
        <v>15719</v>
      </c>
      <c r="Z1027" s="271">
        <v>15089</v>
      </c>
      <c r="AA1027" s="268">
        <v>0.953366500829187</v>
      </c>
      <c r="AB1027" s="268">
        <v>0.959921114574719</v>
      </c>
      <c r="AC1027" s="295">
        <v>-0.00655461374553112</v>
      </c>
    </row>
    <row r="1028" spans="1:29">
      <c r="A1028" s="297" t="s">
        <v>1671</v>
      </c>
      <c r="B1028" s="299" t="s">
        <v>3353</v>
      </c>
      <c r="C1028" s="293" t="s">
        <v>1847</v>
      </c>
      <c r="D1028" s="299" t="s">
        <v>1848</v>
      </c>
      <c r="E1028" s="263">
        <v>2910</v>
      </c>
      <c r="F1028" s="266">
        <v>2741</v>
      </c>
      <c r="G1028" s="266">
        <v>169</v>
      </c>
      <c r="H1028" s="264">
        <v>2393</v>
      </c>
      <c r="I1028" s="264">
        <v>2226</v>
      </c>
      <c r="J1028" s="264">
        <v>167</v>
      </c>
      <c r="K1028" s="264">
        <v>1290</v>
      </c>
      <c r="L1028" s="264">
        <v>1172</v>
      </c>
      <c r="M1028" s="264">
        <v>118</v>
      </c>
      <c r="N1028" s="294">
        <v>0.93</v>
      </c>
      <c r="O1028" s="266">
        <v>2910</v>
      </c>
      <c r="P1028" s="266">
        <v>2741</v>
      </c>
      <c r="Q1028" s="266">
        <v>169</v>
      </c>
      <c r="R1028" s="267">
        <v>0.94192439862543</v>
      </c>
      <c r="S1028" s="267">
        <v>0.94192439862543</v>
      </c>
      <c r="T1028" s="267">
        <v>0.93021312160468</v>
      </c>
      <c r="U1028" s="267">
        <v>0.908527131782946</v>
      </c>
      <c r="V1028" s="295">
        <v>0.0117112770207493</v>
      </c>
      <c r="W1028" s="271">
        <v>16077</v>
      </c>
      <c r="X1028" s="271">
        <v>14716</v>
      </c>
      <c r="Y1028" s="271">
        <v>16400</v>
      </c>
      <c r="Z1028" s="271">
        <v>14752</v>
      </c>
      <c r="AA1028" s="268">
        <v>0.915344902655968</v>
      </c>
      <c r="AB1028" s="268">
        <v>0.899512195121951</v>
      </c>
      <c r="AC1028" s="295">
        <v>0.0158327075340169</v>
      </c>
    </row>
    <row r="1029" spans="1:29">
      <c r="A1029" s="297" t="s">
        <v>1671</v>
      </c>
      <c r="B1029" s="303" t="s">
        <v>3353</v>
      </c>
      <c r="C1029" s="293" t="s">
        <v>1849</v>
      </c>
      <c r="D1029" s="303" t="s">
        <v>1850</v>
      </c>
      <c r="E1029" s="263">
        <v>5111</v>
      </c>
      <c r="F1029" s="266">
        <v>4915</v>
      </c>
      <c r="G1029" s="266">
        <v>196</v>
      </c>
      <c r="H1029" s="264">
        <v>4116</v>
      </c>
      <c r="I1029" s="264">
        <v>3917</v>
      </c>
      <c r="J1029" s="264">
        <v>199</v>
      </c>
      <c r="K1029" s="264">
        <v>2264</v>
      </c>
      <c r="L1029" s="264">
        <v>2146</v>
      </c>
      <c r="M1029" s="264">
        <v>118</v>
      </c>
      <c r="N1029" s="294">
        <v>0.93</v>
      </c>
      <c r="O1029" s="266">
        <v>5111</v>
      </c>
      <c r="P1029" s="266">
        <v>4915</v>
      </c>
      <c r="Q1029" s="266">
        <v>196</v>
      </c>
      <c r="R1029" s="267">
        <v>0.961651340246527</v>
      </c>
      <c r="S1029" s="267">
        <v>0.961651340246527</v>
      </c>
      <c r="T1029" s="267">
        <v>0.951652089407191</v>
      </c>
      <c r="U1029" s="267">
        <v>0.947879858657244</v>
      </c>
      <c r="V1029" s="295">
        <v>0.00999925083933562</v>
      </c>
      <c r="W1029" s="271">
        <v>27851</v>
      </c>
      <c r="X1029" s="271">
        <v>26698</v>
      </c>
      <c r="Y1029" s="271">
        <v>28323</v>
      </c>
      <c r="Z1029" s="271">
        <v>27350</v>
      </c>
      <c r="AA1029" s="268">
        <v>0.9586011274281</v>
      </c>
      <c r="AB1029" s="268">
        <v>0.965646294530947</v>
      </c>
      <c r="AC1029" s="295">
        <v>-0.00704516710284697</v>
      </c>
    </row>
    <row r="1030" spans="1:29">
      <c r="A1030" s="297" t="s">
        <v>1671</v>
      </c>
      <c r="B1030" s="303" t="s">
        <v>3351</v>
      </c>
      <c r="C1030" s="293" t="s">
        <v>1851</v>
      </c>
      <c r="D1030" s="303" t="s">
        <v>1852</v>
      </c>
      <c r="E1030" s="263">
        <v>4856</v>
      </c>
      <c r="F1030" s="266">
        <v>4726</v>
      </c>
      <c r="G1030" s="266">
        <v>130</v>
      </c>
      <c r="H1030" s="264">
        <v>4642</v>
      </c>
      <c r="I1030" s="264">
        <v>4499</v>
      </c>
      <c r="J1030" s="264">
        <v>143</v>
      </c>
      <c r="K1030" s="264">
        <v>2287</v>
      </c>
      <c r="L1030" s="264">
        <v>2193</v>
      </c>
      <c r="M1030" s="264">
        <v>94</v>
      </c>
      <c r="N1030" s="294">
        <v>0.93</v>
      </c>
      <c r="O1030" s="266">
        <v>4856</v>
      </c>
      <c r="P1030" s="266">
        <v>4726</v>
      </c>
      <c r="Q1030" s="266">
        <v>130</v>
      </c>
      <c r="R1030" s="267">
        <v>0.973228995057661</v>
      </c>
      <c r="S1030" s="267">
        <v>0.973228995057661</v>
      </c>
      <c r="T1030" s="267">
        <v>0.969194312796208</v>
      </c>
      <c r="U1030" s="267">
        <v>0.958898119807608</v>
      </c>
      <c r="V1030" s="295">
        <v>0.00403468226145209</v>
      </c>
      <c r="W1030" s="271">
        <v>27113</v>
      </c>
      <c r="X1030" s="271">
        <v>26266</v>
      </c>
      <c r="Y1030" s="271">
        <v>26411</v>
      </c>
      <c r="Z1030" s="271">
        <v>25732</v>
      </c>
      <c r="AA1030" s="268">
        <v>0.968760373252683</v>
      </c>
      <c r="AB1030" s="268">
        <v>0.974291015107342</v>
      </c>
      <c r="AC1030" s="295">
        <v>-0.00553064185465846</v>
      </c>
    </row>
    <row r="1031" spans="1:29">
      <c r="A1031" s="297" t="s">
        <v>1671</v>
      </c>
      <c r="B1031" s="299" t="s">
        <v>3351</v>
      </c>
      <c r="C1031" s="293" t="s">
        <v>1853</v>
      </c>
      <c r="D1031" s="299" t="s">
        <v>1854</v>
      </c>
      <c r="E1031" s="263">
        <v>2835</v>
      </c>
      <c r="F1031" s="266">
        <v>2615</v>
      </c>
      <c r="G1031" s="266">
        <v>220</v>
      </c>
      <c r="H1031" s="264">
        <v>2748</v>
      </c>
      <c r="I1031" s="264">
        <v>2572</v>
      </c>
      <c r="J1031" s="264">
        <v>176</v>
      </c>
      <c r="K1031" s="264">
        <v>1320</v>
      </c>
      <c r="L1031" s="264">
        <v>1269</v>
      </c>
      <c r="M1031" s="264">
        <v>51</v>
      </c>
      <c r="N1031" s="294">
        <v>0.93</v>
      </c>
      <c r="O1031" s="266">
        <v>2835</v>
      </c>
      <c r="P1031" s="266">
        <v>2615</v>
      </c>
      <c r="Q1031" s="266">
        <v>220</v>
      </c>
      <c r="R1031" s="267">
        <v>0.922398589065256</v>
      </c>
      <c r="S1031" s="267">
        <v>0.922398589065256</v>
      </c>
      <c r="T1031" s="267">
        <v>0.935953420669578</v>
      </c>
      <c r="U1031" s="267">
        <v>0.961363636363636</v>
      </c>
      <c r="V1031" s="295">
        <v>-0.0135548316043221</v>
      </c>
      <c r="W1031" s="271">
        <v>15958</v>
      </c>
      <c r="X1031" s="271">
        <v>14971</v>
      </c>
      <c r="Y1031" s="271">
        <v>15246</v>
      </c>
      <c r="Z1031" s="271">
        <v>14333</v>
      </c>
      <c r="AA1031" s="268">
        <v>0.938150144128337</v>
      </c>
      <c r="AB1031" s="268">
        <v>0.94011544011544</v>
      </c>
      <c r="AC1031" s="295">
        <v>-0.00196529598710327</v>
      </c>
    </row>
    <row r="1032" spans="1:29">
      <c r="A1032" s="297" t="s">
        <v>1671</v>
      </c>
      <c r="B1032" s="299" t="s">
        <v>3351</v>
      </c>
      <c r="C1032" s="293" t="s">
        <v>1855</v>
      </c>
      <c r="D1032" s="299" t="s">
        <v>1856</v>
      </c>
      <c r="E1032" s="263">
        <v>2867</v>
      </c>
      <c r="F1032" s="266">
        <v>2762</v>
      </c>
      <c r="G1032" s="266">
        <v>105</v>
      </c>
      <c r="H1032" s="264">
        <v>2857</v>
      </c>
      <c r="I1032" s="264">
        <v>2725</v>
      </c>
      <c r="J1032" s="264">
        <v>132</v>
      </c>
      <c r="K1032" s="264">
        <v>1298</v>
      </c>
      <c r="L1032" s="264">
        <v>1264</v>
      </c>
      <c r="M1032" s="264">
        <v>34</v>
      </c>
      <c r="N1032" s="294">
        <v>0.93</v>
      </c>
      <c r="O1032" s="266">
        <v>2867</v>
      </c>
      <c r="P1032" s="266">
        <v>2762</v>
      </c>
      <c r="Q1032" s="266">
        <v>105</v>
      </c>
      <c r="R1032" s="267">
        <v>0.963376351587025</v>
      </c>
      <c r="S1032" s="267">
        <v>0.963376351587025</v>
      </c>
      <c r="T1032" s="267">
        <v>0.953797689884494</v>
      </c>
      <c r="U1032" s="267">
        <v>0.973805855161787</v>
      </c>
      <c r="V1032" s="295">
        <v>0.00957866170253052</v>
      </c>
      <c r="W1032" s="271">
        <v>16099</v>
      </c>
      <c r="X1032" s="271">
        <v>15479</v>
      </c>
      <c r="Y1032" s="271">
        <v>15671</v>
      </c>
      <c r="Z1032" s="271">
        <v>15137</v>
      </c>
      <c r="AA1032" s="268">
        <v>0.961488291198211</v>
      </c>
      <c r="AB1032" s="268">
        <v>0.965924318805437</v>
      </c>
      <c r="AC1032" s="295">
        <v>-0.00443602760722572</v>
      </c>
    </row>
    <row r="1033" spans="1:29">
      <c r="A1033" s="297" t="s">
        <v>1671</v>
      </c>
      <c r="B1033" s="303" t="s">
        <v>3351</v>
      </c>
      <c r="C1033" s="293" t="s">
        <v>1857</v>
      </c>
      <c r="D1033" s="303" t="s">
        <v>1857</v>
      </c>
      <c r="E1033" s="263">
        <v>1699</v>
      </c>
      <c r="F1033" s="266">
        <v>1476</v>
      </c>
      <c r="G1033" s="266">
        <v>223</v>
      </c>
      <c r="H1033" s="264">
        <v>1667</v>
      </c>
      <c r="I1033" s="264">
        <v>1485</v>
      </c>
      <c r="J1033" s="264">
        <v>182</v>
      </c>
      <c r="K1033" s="264">
        <v>807</v>
      </c>
      <c r="L1033" s="264">
        <v>762</v>
      </c>
      <c r="M1033" s="264">
        <v>45</v>
      </c>
      <c r="N1033" s="294">
        <v>0.93</v>
      </c>
      <c r="O1033" s="266">
        <v>1699</v>
      </c>
      <c r="P1033" s="266">
        <v>1476</v>
      </c>
      <c r="Q1033" s="266">
        <v>223</v>
      </c>
      <c r="R1033" s="267">
        <v>0.868746321365509</v>
      </c>
      <c r="S1033" s="267">
        <v>0.868746321365509</v>
      </c>
      <c r="T1033" s="267">
        <v>0.890821835632873</v>
      </c>
      <c r="U1033" s="267">
        <v>0.944237918215613</v>
      </c>
      <c r="V1033" s="295">
        <v>-0.0220755142673643</v>
      </c>
      <c r="W1033" s="271">
        <v>9563</v>
      </c>
      <c r="X1033" s="271">
        <v>8769</v>
      </c>
      <c r="Y1033" s="271">
        <v>9771</v>
      </c>
      <c r="Z1033" s="271">
        <v>9061</v>
      </c>
      <c r="AA1033" s="268">
        <v>0.916971661612465</v>
      </c>
      <c r="AB1033" s="268">
        <v>0.927335994268754</v>
      </c>
      <c r="AC1033" s="295">
        <v>-0.0103643326562898</v>
      </c>
    </row>
    <row r="1034" spans="1:29">
      <c r="A1034" s="297" t="s">
        <v>1671</v>
      </c>
      <c r="B1034" s="299" t="s">
        <v>3351</v>
      </c>
      <c r="C1034" s="293" t="s">
        <v>1858</v>
      </c>
      <c r="D1034" s="299" t="s">
        <v>1859</v>
      </c>
      <c r="E1034" s="263">
        <v>0</v>
      </c>
      <c r="F1034" s="266">
        <v>0</v>
      </c>
      <c r="G1034" s="266">
        <v>0</v>
      </c>
      <c r="H1034" s="264">
        <v>1</v>
      </c>
      <c r="I1034" s="264">
        <v>0</v>
      </c>
      <c r="J1034" s="264">
        <v>1</v>
      </c>
      <c r="K1034" s="264">
        <v>0</v>
      </c>
      <c r="L1034" s="264">
        <v>0</v>
      </c>
      <c r="M1034" s="264">
        <v>0</v>
      </c>
      <c r="N1034" s="294">
        <v>0.93</v>
      </c>
      <c r="O1034" s="266">
        <v>0</v>
      </c>
      <c r="P1034" s="266">
        <v>0</v>
      </c>
      <c r="Q1034" s="266">
        <v>0</v>
      </c>
      <c r="R1034" s="267">
        <v>0</v>
      </c>
      <c r="S1034" s="267">
        <v>0</v>
      </c>
      <c r="T1034" s="267">
        <v>0</v>
      </c>
      <c r="U1034" s="267">
        <v>0</v>
      </c>
      <c r="V1034" s="295">
        <v>0</v>
      </c>
      <c r="W1034" s="271">
        <v>1</v>
      </c>
      <c r="X1034" s="271">
        <v>0</v>
      </c>
      <c r="Y1034" s="271">
        <v>0</v>
      </c>
      <c r="Z1034" s="271">
        <v>0</v>
      </c>
      <c r="AA1034" s="268">
        <v>0</v>
      </c>
      <c r="AB1034" s="268">
        <v>0</v>
      </c>
      <c r="AC1034" s="295">
        <v>0</v>
      </c>
    </row>
    <row r="1035" spans="1:29">
      <c r="A1035" s="297" t="s">
        <v>1671</v>
      </c>
      <c r="B1035" s="299" t="s">
        <v>3351</v>
      </c>
      <c r="C1035" s="293" t="s">
        <v>1860</v>
      </c>
      <c r="D1035" s="299" t="s">
        <v>1861</v>
      </c>
      <c r="E1035" s="263">
        <v>5624</v>
      </c>
      <c r="F1035" s="266">
        <v>5214</v>
      </c>
      <c r="G1035" s="266">
        <v>410</v>
      </c>
      <c r="H1035" s="264">
        <v>5374</v>
      </c>
      <c r="I1035" s="264">
        <v>4986</v>
      </c>
      <c r="J1035" s="264">
        <v>388</v>
      </c>
      <c r="K1035" s="264">
        <v>2639</v>
      </c>
      <c r="L1035" s="264">
        <v>2488</v>
      </c>
      <c r="M1035" s="264">
        <v>151</v>
      </c>
      <c r="N1035" s="294">
        <v>0.93</v>
      </c>
      <c r="O1035" s="266">
        <v>5624</v>
      </c>
      <c r="P1035" s="266">
        <v>5214</v>
      </c>
      <c r="Q1035" s="266">
        <v>410</v>
      </c>
      <c r="R1035" s="267">
        <v>0.927098150782361</v>
      </c>
      <c r="S1035" s="267">
        <v>0.927098150782361</v>
      </c>
      <c r="T1035" s="267">
        <v>0.927800521027168</v>
      </c>
      <c r="U1035" s="267">
        <v>0.94278135657446</v>
      </c>
      <c r="V1035" s="295">
        <v>-0.000702370244806461</v>
      </c>
      <c r="W1035" s="271">
        <v>30440</v>
      </c>
      <c r="X1035" s="271">
        <v>28338</v>
      </c>
      <c r="Y1035" s="271">
        <v>29890</v>
      </c>
      <c r="Z1035" s="271">
        <v>28415</v>
      </c>
      <c r="AA1035" s="268">
        <v>0.930946123521682</v>
      </c>
      <c r="AB1035" s="268">
        <v>0.950652392104383</v>
      </c>
      <c r="AC1035" s="295">
        <v>-0.0197062685827006</v>
      </c>
    </row>
    <row r="1036" spans="1:29">
      <c r="A1036" s="297" t="s">
        <v>1671</v>
      </c>
      <c r="B1036" s="299" t="s">
        <v>3351</v>
      </c>
      <c r="C1036" s="293" t="s">
        <v>1862</v>
      </c>
      <c r="D1036" s="299" t="s">
        <v>1863</v>
      </c>
      <c r="E1036" s="263">
        <v>1</v>
      </c>
      <c r="F1036" s="266">
        <v>0</v>
      </c>
      <c r="G1036" s="266">
        <v>1</v>
      </c>
      <c r="H1036" s="264">
        <v>0</v>
      </c>
      <c r="I1036" s="264">
        <v>0</v>
      </c>
      <c r="J1036" s="264">
        <v>0</v>
      </c>
      <c r="K1036" s="264">
        <v>0</v>
      </c>
      <c r="L1036" s="264">
        <v>0</v>
      </c>
      <c r="M1036" s="264">
        <v>0</v>
      </c>
      <c r="N1036" s="294">
        <v>0.93</v>
      </c>
      <c r="O1036" s="266">
        <v>1</v>
      </c>
      <c r="P1036" s="266">
        <v>0</v>
      </c>
      <c r="Q1036" s="266">
        <v>1</v>
      </c>
      <c r="R1036" s="267">
        <v>0</v>
      </c>
      <c r="S1036" s="267">
        <v>0</v>
      </c>
      <c r="T1036" s="267">
        <v>0</v>
      </c>
      <c r="U1036" s="267">
        <v>0</v>
      </c>
      <c r="V1036" s="295">
        <v>0</v>
      </c>
      <c r="W1036" s="271">
        <v>2</v>
      </c>
      <c r="X1036" s="271">
        <v>1</v>
      </c>
      <c r="Y1036" s="271">
        <v>0</v>
      </c>
      <c r="Z1036" s="271">
        <v>0</v>
      </c>
      <c r="AA1036" s="268">
        <v>0.5</v>
      </c>
      <c r="AB1036" s="268">
        <v>0</v>
      </c>
      <c r="AC1036" s="295">
        <v>0.5</v>
      </c>
    </row>
    <row r="1037" spans="1:29">
      <c r="A1037" s="297" t="s">
        <v>1671</v>
      </c>
      <c r="B1037" s="299" t="s">
        <v>3351</v>
      </c>
      <c r="C1037" s="293" t="s">
        <v>1864</v>
      </c>
      <c r="D1037" s="299" t="s">
        <v>1865</v>
      </c>
      <c r="E1037" s="263">
        <v>0</v>
      </c>
      <c r="F1037" s="266">
        <v>0</v>
      </c>
      <c r="G1037" s="266">
        <v>0</v>
      </c>
      <c r="H1037" s="264">
        <v>0</v>
      </c>
      <c r="I1037" s="264">
        <v>0</v>
      </c>
      <c r="J1037" s="264">
        <v>0</v>
      </c>
      <c r="K1037" s="264">
        <v>0</v>
      </c>
      <c r="L1037" s="264">
        <v>0</v>
      </c>
      <c r="M1037" s="264">
        <v>0</v>
      </c>
      <c r="N1037" s="294">
        <v>0.93</v>
      </c>
      <c r="O1037" s="266">
        <v>0</v>
      </c>
      <c r="P1037" s="266">
        <v>0</v>
      </c>
      <c r="Q1037" s="266">
        <v>0</v>
      </c>
      <c r="R1037" s="267">
        <v>0</v>
      </c>
      <c r="S1037" s="267">
        <v>0</v>
      </c>
      <c r="T1037" s="267">
        <v>0</v>
      </c>
      <c r="U1037" s="267">
        <v>0</v>
      </c>
      <c r="V1037" s="295">
        <v>0</v>
      </c>
      <c r="W1037" s="271">
        <v>1</v>
      </c>
      <c r="X1037" s="271">
        <v>1</v>
      </c>
      <c r="Y1037" s="271">
        <v>1</v>
      </c>
      <c r="Z1037" s="271">
        <v>1</v>
      </c>
      <c r="AA1037" s="268">
        <v>1</v>
      </c>
      <c r="AB1037" s="268">
        <v>1</v>
      </c>
      <c r="AC1037" s="295">
        <v>0</v>
      </c>
    </row>
    <row r="1038" spans="1:29">
      <c r="A1038" s="297" t="s">
        <v>1671</v>
      </c>
      <c r="B1038" s="299" t="s">
        <v>3351</v>
      </c>
      <c r="C1038" s="293" t="s">
        <v>1866</v>
      </c>
      <c r="D1038" s="299" t="s">
        <v>1867</v>
      </c>
      <c r="E1038" s="263">
        <v>3047</v>
      </c>
      <c r="F1038" s="266">
        <v>2932</v>
      </c>
      <c r="G1038" s="266">
        <v>115</v>
      </c>
      <c r="H1038" s="264">
        <v>3455</v>
      </c>
      <c r="I1038" s="264">
        <v>3302</v>
      </c>
      <c r="J1038" s="264">
        <v>153</v>
      </c>
      <c r="K1038" s="264">
        <v>1908</v>
      </c>
      <c r="L1038" s="264">
        <v>1834</v>
      </c>
      <c r="M1038" s="264">
        <v>74</v>
      </c>
      <c r="N1038" s="294">
        <v>0.93</v>
      </c>
      <c r="O1038" s="266">
        <v>3047</v>
      </c>
      <c r="P1038" s="266">
        <v>2932</v>
      </c>
      <c r="Q1038" s="266">
        <v>115</v>
      </c>
      <c r="R1038" s="267">
        <v>0.96225795864785</v>
      </c>
      <c r="S1038" s="267">
        <v>0.96225795864785</v>
      </c>
      <c r="T1038" s="267">
        <v>0.955716353111433</v>
      </c>
      <c r="U1038" s="267">
        <v>0.961215932914046</v>
      </c>
      <c r="V1038" s="295">
        <v>0.00654160553641769</v>
      </c>
      <c r="W1038" s="271">
        <v>20147</v>
      </c>
      <c r="X1038" s="271">
        <v>19396</v>
      </c>
      <c r="Y1038" s="271">
        <v>18668</v>
      </c>
      <c r="Z1038" s="271">
        <v>18089</v>
      </c>
      <c r="AA1038" s="268">
        <v>0.962723978756142</v>
      </c>
      <c r="AB1038" s="268">
        <v>0.968984358260124</v>
      </c>
      <c r="AC1038" s="295">
        <v>-0.00626037950398195</v>
      </c>
    </row>
    <row r="1039" spans="1:29">
      <c r="A1039" s="297" t="s">
        <v>1671</v>
      </c>
      <c r="B1039" s="303" t="s">
        <v>3351</v>
      </c>
      <c r="C1039" s="293" t="s">
        <v>1868</v>
      </c>
      <c r="D1039" s="303" t="s">
        <v>1868</v>
      </c>
      <c r="E1039" s="263">
        <v>0</v>
      </c>
      <c r="F1039" s="266">
        <v>0</v>
      </c>
      <c r="G1039" s="266">
        <v>0</v>
      </c>
      <c r="H1039" s="264">
        <v>1</v>
      </c>
      <c r="I1039" s="264">
        <v>1</v>
      </c>
      <c r="J1039" s="264">
        <v>0</v>
      </c>
      <c r="K1039" s="264">
        <v>1</v>
      </c>
      <c r="L1039" s="264">
        <v>1</v>
      </c>
      <c r="M1039" s="264">
        <v>0</v>
      </c>
      <c r="N1039" s="294">
        <v>0.93</v>
      </c>
      <c r="O1039" s="266">
        <v>0</v>
      </c>
      <c r="P1039" s="266">
        <v>0</v>
      </c>
      <c r="Q1039" s="266">
        <v>0</v>
      </c>
      <c r="R1039" s="267">
        <v>0</v>
      </c>
      <c r="S1039" s="267">
        <v>0</v>
      </c>
      <c r="T1039" s="267">
        <v>1</v>
      </c>
      <c r="U1039" s="267">
        <v>1</v>
      </c>
      <c r="V1039" s="295">
        <v>-1</v>
      </c>
      <c r="W1039" s="271">
        <v>3</v>
      </c>
      <c r="X1039" s="271">
        <v>3</v>
      </c>
      <c r="Y1039" s="271">
        <v>7</v>
      </c>
      <c r="Z1039" s="271">
        <v>7</v>
      </c>
      <c r="AA1039" s="268">
        <v>1</v>
      </c>
      <c r="AB1039" s="268">
        <v>1</v>
      </c>
      <c r="AC1039" s="295">
        <v>0</v>
      </c>
    </row>
    <row r="1040" spans="1:29">
      <c r="A1040" s="297" t="s">
        <v>1671</v>
      </c>
      <c r="B1040" s="303" t="s">
        <v>3351</v>
      </c>
      <c r="C1040" s="293" t="s">
        <v>1869</v>
      </c>
      <c r="D1040" s="303" t="s">
        <v>1870</v>
      </c>
      <c r="E1040" s="263">
        <v>1690</v>
      </c>
      <c r="F1040" s="266">
        <v>1610</v>
      </c>
      <c r="G1040" s="266">
        <v>80</v>
      </c>
      <c r="H1040" s="264">
        <v>1630</v>
      </c>
      <c r="I1040" s="264">
        <v>1565</v>
      </c>
      <c r="J1040" s="264">
        <v>65</v>
      </c>
      <c r="K1040" s="264">
        <v>855</v>
      </c>
      <c r="L1040" s="264">
        <v>806</v>
      </c>
      <c r="M1040" s="264">
        <v>49</v>
      </c>
      <c r="N1040" s="294">
        <v>0.93</v>
      </c>
      <c r="O1040" s="266">
        <v>1690</v>
      </c>
      <c r="P1040" s="266">
        <v>1610</v>
      </c>
      <c r="Q1040" s="266">
        <v>80</v>
      </c>
      <c r="R1040" s="267">
        <v>0.952662721893491</v>
      </c>
      <c r="S1040" s="267">
        <v>0.952662721893491</v>
      </c>
      <c r="T1040" s="267">
        <v>0.960122699386503</v>
      </c>
      <c r="U1040" s="267">
        <v>0.942690058479532</v>
      </c>
      <c r="V1040" s="295">
        <v>-0.00745997749301197</v>
      </c>
      <c r="W1040" s="271">
        <v>9237</v>
      </c>
      <c r="X1040" s="271">
        <v>8548</v>
      </c>
      <c r="Y1040" s="271">
        <v>8900</v>
      </c>
      <c r="Z1040" s="271">
        <v>8425</v>
      </c>
      <c r="AA1040" s="268">
        <v>0.925408682472664</v>
      </c>
      <c r="AB1040" s="268">
        <v>0.946629213483146</v>
      </c>
      <c r="AC1040" s="295">
        <v>-0.0212205310104818</v>
      </c>
    </row>
    <row r="1041" spans="1:29">
      <c r="A1041" s="297" t="s">
        <v>1671</v>
      </c>
      <c r="B1041" s="299" t="s">
        <v>3351</v>
      </c>
      <c r="C1041" s="293" t="s">
        <v>1871</v>
      </c>
      <c r="D1041" s="299" t="s">
        <v>1872</v>
      </c>
      <c r="E1041" s="263">
        <v>4929</v>
      </c>
      <c r="F1041" s="266">
        <v>4606</v>
      </c>
      <c r="G1041" s="266">
        <v>323</v>
      </c>
      <c r="H1041" s="264">
        <v>4691</v>
      </c>
      <c r="I1041" s="264">
        <v>4407</v>
      </c>
      <c r="J1041" s="264">
        <v>284</v>
      </c>
      <c r="K1041" s="264">
        <v>2171</v>
      </c>
      <c r="L1041" s="264">
        <v>2061</v>
      </c>
      <c r="M1041" s="264">
        <v>110</v>
      </c>
      <c r="N1041" s="294">
        <v>0.93</v>
      </c>
      <c r="O1041" s="266">
        <v>4929</v>
      </c>
      <c r="P1041" s="266">
        <v>4606</v>
      </c>
      <c r="Q1041" s="266">
        <v>323</v>
      </c>
      <c r="R1041" s="267">
        <v>0.93446946642321</v>
      </c>
      <c r="S1041" s="267">
        <v>0.93446946642321</v>
      </c>
      <c r="T1041" s="267">
        <v>0.93945853762524</v>
      </c>
      <c r="U1041" s="267">
        <v>0.949332105020728</v>
      </c>
      <c r="V1041" s="295">
        <v>-0.00498907120203018</v>
      </c>
      <c r="W1041" s="271">
        <v>26088</v>
      </c>
      <c r="X1041" s="271">
        <v>24711</v>
      </c>
      <c r="Y1041" s="271">
        <v>25298</v>
      </c>
      <c r="Z1041" s="271">
        <v>24298</v>
      </c>
      <c r="AA1041" s="268">
        <v>0.947217111315547</v>
      </c>
      <c r="AB1041" s="268">
        <v>0.960471183492766</v>
      </c>
      <c r="AC1041" s="295">
        <v>-0.0132540721772189</v>
      </c>
    </row>
    <row r="1042" spans="1:29">
      <c r="A1042" s="297" t="s">
        <v>1671</v>
      </c>
      <c r="B1042" s="299" t="s">
        <v>3351</v>
      </c>
      <c r="C1042" s="293" t="s">
        <v>1873</v>
      </c>
      <c r="D1042" s="299" t="s">
        <v>1874</v>
      </c>
      <c r="E1042" s="263">
        <v>1908</v>
      </c>
      <c r="F1042" s="266">
        <v>1829</v>
      </c>
      <c r="G1042" s="266">
        <v>79</v>
      </c>
      <c r="H1042" s="264">
        <v>1724</v>
      </c>
      <c r="I1042" s="264">
        <v>1651</v>
      </c>
      <c r="J1042" s="264">
        <v>73</v>
      </c>
      <c r="K1042" s="264">
        <v>730</v>
      </c>
      <c r="L1042" s="264">
        <v>693</v>
      </c>
      <c r="M1042" s="264">
        <v>37</v>
      </c>
      <c r="N1042" s="294">
        <v>0.93</v>
      </c>
      <c r="O1042" s="266">
        <v>1908</v>
      </c>
      <c r="P1042" s="266">
        <v>1829</v>
      </c>
      <c r="Q1042" s="266">
        <v>79</v>
      </c>
      <c r="R1042" s="267">
        <v>0.958595387840671</v>
      </c>
      <c r="S1042" s="267">
        <v>0.958595387840671</v>
      </c>
      <c r="T1042" s="267">
        <v>0.957656612529002</v>
      </c>
      <c r="U1042" s="267">
        <v>0.949315068493151</v>
      </c>
      <c r="V1042" s="295">
        <v>0.000938775311668527</v>
      </c>
      <c r="W1042" s="271">
        <v>9971</v>
      </c>
      <c r="X1042" s="271">
        <v>9589</v>
      </c>
      <c r="Y1042" s="271">
        <v>9807</v>
      </c>
      <c r="Z1042" s="271">
        <v>9506</v>
      </c>
      <c r="AA1042" s="268">
        <v>0.961688897803631</v>
      </c>
      <c r="AB1042" s="268">
        <v>0.969307637401856</v>
      </c>
      <c r="AC1042" s="295">
        <v>-0.00761873959822523</v>
      </c>
    </row>
    <row r="1043" spans="1:29">
      <c r="A1043" s="297" t="s">
        <v>1671</v>
      </c>
      <c r="B1043" s="303" t="s">
        <v>3351</v>
      </c>
      <c r="C1043" s="293" t="s">
        <v>1875</v>
      </c>
      <c r="D1043" s="303" t="s">
        <v>1875</v>
      </c>
      <c r="E1043" s="263">
        <v>3240</v>
      </c>
      <c r="F1043" s="266">
        <v>3114</v>
      </c>
      <c r="G1043" s="266">
        <v>126</v>
      </c>
      <c r="H1043" s="264">
        <v>3169</v>
      </c>
      <c r="I1043" s="264">
        <v>3037</v>
      </c>
      <c r="J1043" s="264">
        <v>132</v>
      </c>
      <c r="K1043" s="264">
        <v>1589</v>
      </c>
      <c r="L1043" s="264">
        <v>1525</v>
      </c>
      <c r="M1043" s="264">
        <v>64</v>
      </c>
      <c r="N1043" s="294">
        <v>0.93</v>
      </c>
      <c r="O1043" s="266">
        <v>3240</v>
      </c>
      <c r="P1043" s="266">
        <v>3114</v>
      </c>
      <c r="Q1043" s="266">
        <v>126</v>
      </c>
      <c r="R1043" s="267">
        <v>0.961111111111111</v>
      </c>
      <c r="S1043" s="267">
        <v>0.961111111111111</v>
      </c>
      <c r="T1043" s="267">
        <v>0.958346481539918</v>
      </c>
      <c r="U1043" s="267">
        <v>0.959723096286973</v>
      </c>
      <c r="V1043" s="295">
        <v>0.00276462957119317</v>
      </c>
      <c r="W1043" s="271">
        <v>18678</v>
      </c>
      <c r="X1043" s="271">
        <v>17883</v>
      </c>
      <c r="Y1043" s="271">
        <v>18135</v>
      </c>
      <c r="Z1043" s="271">
        <v>17388</v>
      </c>
      <c r="AA1043" s="268">
        <v>0.957436556376486</v>
      </c>
      <c r="AB1043" s="268">
        <v>0.958808933002481</v>
      </c>
      <c r="AC1043" s="295">
        <v>-0.00137237662599565</v>
      </c>
    </row>
    <row r="1044" spans="1:29">
      <c r="A1044" s="297" t="s">
        <v>1671</v>
      </c>
      <c r="B1044" s="299" t="s">
        <v>3351</v>
      </c>
      <c r="C1044" s="293" t="s">
        <v>1876</v>
      </c>
      <c r="D1044" s="299" t="s">
        <v>1877</v>
      </c>
      <c r="E1044" s="263">
        <v>4540</v>
      </c>
      <c r="F1044" s="266">
        <v>4148</v>
      </c>
      <c r="G1044" s="266">
        <v>392</v>
      </c>
      <c r="H1044" s="264">
        <v>4464</v>
      </c>
      <c r="I1044" s="264">
        <v>4123</v>
      </c>
      <c r="J1044" s="264">
        <v>341</v>
      </c>
      <c r="K1044" s="264">
        <v>2012</v>
      </c>
      <c r="L1044" s="264">
        <v>1808</v>
      </c>
      <c r="M1044" s="264">
        <v>204</v>
      </c>
      <c r="N1044" s="294">
        <v>0.93</v>
      </c>
      <c r="O1044" s="266">
        <v>4540</v>
      </c>
      <c r="P1044" s="266">
        <v>4148</v>
      </c>
      <c r="Q1044" s="266">
        <v>392</v>
      </c>
      <c r="R1044" s="267">
        <v>0.913656387665198</v>
      </c>
      <c r="S1044" s="267">
        <v>0.913656387665198</v>
      </c>
      <c r="T1044" s="267">
        <v>0.923611111111111</v>
      </c>
      <c r="U1044" s="267">
        <v>0.898608349900596</v>
      </c>
      <c r="V1044" s="295">
        <v>-0.00995472344591297</v>
      </c>
      <c r="W1044" s="271">
        <v>24225</v>
      </c>
      <c r="X1044" s="271">
        <v>21988</v>
      </c>
      <c r="Y1044" s="271">
        <v>22610</v>
      </c>
      <c r="Z1044" s="271">
        <v>20045</v>
      </c>
      <c r="AA1044" s="268">
        <v>0.90765737874097</v>
      </c>
      <c r="AB1044" s="268">
        <v>0.886554621848739</v>
      </c>
      <c r="AC1044" s="295">
        <v>0.0211027568922306</v>
      </c>
    </row>
    <row r="1045" spans="1:29">
      <c r="A1045" s="297" t="s">
        <v>1671</v>
      </c>
      <c r="B1045" s="299" t="s">
        <v>3351</v>
      </c>
      <c r="C1045" s="293" t="s">
        <v>1878</v>
      </c>
      <c r="D1045" s="299" t="s">
        <v>1879</v>
      </c>
      <c r="E1045" s="263">
        <v>3126</v>
      </c>
      <c r="F1045" s="266">
        <v>2798</v>
      </c>
      <c r="G1045" s="266">
        <v>328</v>
      </c>
      <c r="H1045" s="264">
        <v>3013</v>
      </c>
      <c r="I1045" s="264">
        <v>2789</v>
      </c>
      <c r="J1045" s="264">
        <v>224</v>
      </c>
      <c r="K1045" s="264">
        <v>1544</v>
      </c>
      <c r="L1045" s="264">
        <v>1382</v>
      </c>
      <c r="M1045" s="264">
        <v>162</v>
      </c>
      <c r="N1045" s="294">
        <v>0.93</v>
      </c>
      <c r="O1045" s="266">
        <v>3126</v>
      </c>
      <c r="P1045" s="266">
        <v>2798</v>
      </c>
      <c r="Q1045" s="266">
        <v>328</v>
      </c>
      <c r="R1045" s="267">
        <v>0.895073576455534</v>
      </c>
      <c r="S1045" s="267">
        <v>0.895073576455534</v>
      </c>
      <c r="T1045" s="267">
        <v>0.925655492864255</v>
      </c>
      <c r="U1045" s="267">
        <v>0.895077720207254</v>
      </c>
      <c r="V1045" s="295">
        <v>-0.0305819164087207</v>
      </c>
      <c r="W1045" s="271">
        <v>17611</v>
      </c>
      <c r="X1045" s="271">
        <v>15625</v>
      </c>
      <c r="Y1045" s="271">
        <v>16623</v>
      </c>
      <c r="Z1045" s="271">
        <v>15017</v>
      </c>
      <c r="AA1045" s="268">
        <v>0.887229572426324</v>
      </c>
      <c r="AB1045" s="268">
        <v>0.903386873608855</v>
      </c>
      <c r="AC1045" s="295">
        <v>-0.0161573011825307</v>
      </c>
    </row>
    <row r="1046" spans="1:29">
      <c r="A1046" s="297" t="s">
        <v>1671</v>
      </c>
      <c r="B1046" s="299" t="s">
        <v>3351</v>
      </c>
      <c r="C1046" s="293" t="s">
        <v>1880</v>
      </c>
      <c r="D1046" s="299" t="s">
        <v>1881</v>
      </c>
      <c r="E1046" s="263">
        <v>2434</v>
      </c>
      <c r="F1046" s="266">
        <v>2279</v>
      </c>
      <c r="G1046" s="266">
        <v>155</v>
      </c>
      <c r="H1046" s="264">
        <v>2477</v>
      </c>
      <c r="I1046" s="264">
        <v>2318</v>
      </c>
      <c r="J1046" s="264">
        <v>159</v>
      </c>
      <c r="K1046" s="264">
        <v>1185</v>
      </c>
      <c r="L1046" s="264">
        <v>1119</v>
      </c>
      <c r="M1046" s="264">
        <v>66</v>
      </c>
      <c r="N1046" s="294">
        <v>0.93</v>
      </c>
      <c r="O1046" s="266">
        <v>2434</v>
      </c>
      <c r="P1046" s="266">
        <v>2279</v>
      </c>
      <c r="Q1046" s="266">
        <v>155</v>
      </c>
      <c r="R1046" s="267">
        <v>0.936318816762531</v>
      </c>
      <c r="S1046" s="267">
        <v>0.936318816762531</v>
      </c>
      <c r="T1046" s="267">
        <v>0.935809446911587</v>
      </c>
      <c r="U1046" s="267">
        <v>0.944303797468354</v>
      </c>
      <c r="V1046" s="295">
        <v>0.000509369850944186</v>
      </c>
      <c r="W1046" s="271">
        <v>13836</v>
      </c>
      <c r="X1046" s="271">
        <v>12617</v>
      </c>
      <c r="Y1046" s="271">
        <v>13849</v>
      </c>
      <c r="Z1046" s="271">
        <v>12691</v>
      </c>
      <c r="AA1046" s="268">
        <v>0.911896501879156</v>
      </c>
      <c r="AB1046" s="268">
        <v>0.916383854429923</v>
      </c>
      <c r="AC1046" s="295">
        <v>-0.00448735255076693</v>
      </c>
    </row>
    <row r="1047" spans="1:29">
      <c r="A1047" s="297" t="s">
        <v>1671</v>
      </c>
      <c r="B1047" s="299" t="s">
        <v>3351</v>
      </c>
      <c r="C1047" s="293" t="s">
        <v>1882</v>
      </c>
      <c r="D1047" s="299" t="s">
        <v>1883</v>
      </c>
      <c r="E1047" s="263">
        <v>781</v>
      </c>
      <c r="F1047" s="266">
        <v>749</v>
      </c>
      <c r="G1047" s="266">
        <v>32</v>
      </c>
      <c r="H1047" s="264">
        <v>764</v>
      </c>
      <c r="I1047" s="264">
        <v>738</v>
      </c>
      <c r="J1047" s="264">
        <v>26</v>
      </c>
      <c r="K1047" s="264">
        <v>350</v>
      </c>
      <c r="L1047" s="264">
        <v>339</v>
      </c>
      <c r="M1047" s="264">
        <v>11</v>
      </c>
      <c r="N1047" s="294">
        <v>0.93</v>
      </c>
      <c r="O1047" s="266">
        <v>781</v>
      </c>
      <c r="P1047" s="266">
        <v>749</v>
      </c>
      <c r="Q1047" s="266">
        <v>32</v>
      </c>
      <c r="R1047" s="267">
        <v>0.959026888604353</v>
      </c>
      <c r="S1047" s="267">
        <v>0.959026888604353</v>
      </c>
      <c r="T1047" s="267">
        <v>0.965968586387435</v>
      </c>
      <c r="U1047" s="267">
        <v>0.968571428571429</v>
      </c>
      <c r="V1047" s="295">
        <v>-0.00694169778308118</v>
      </c>
      <c r="W1047" s="271">
        <v>4327</v>
      </c>
      <c r="X1047" s="271">
        <v>4173</v>
      </c>
      <c r="Y1047" s="271">
        <v>4406</v>
      </c>
      <c r="Z1047" s="271">
        <v>4295</v>
      </c>
      <c r="AA1047" s="268">
        <v>0.964409521608505</v>
      </c>
      <c r="AB1047" s="268">
        <v>0.974807081252837</v>
      </c>
      <c r="AC1047" s="295">
        <v>-0.0103975596443323</v>
      </c>
    </row>
    <row r="1048" spans="1:29">
      <c r="A1048" s="297" t="s">
        <v>1671</v>
      </c>
      <c r="B1048" s="299" t="s">
        <v>3352</v>
      </c>
      <c r="C1048" s="293" t="s">
        <v>1884</v>
      </c>
      <c r="D1048" s="299" t="s">
        <v>1885</v>
      </c>
      <c r="E1048" s="263">
        <v>3770</v>
      </c>
      <c r="F1048" s="266">
        <v>3589</v>
      </c>
      <c r="G1048" s="266">
        <v>181</v>
      </c>
      <c r="H1048" s="264">
        <v>5239</v>
      </c>
      <c r="I1048" s="264">
        <v>5050</v>
      </c>
      <c r="J1048" s="264">
        <v>189</v>
      </c>
      <c r="K1048" s="264">
        <v>3389</v>
      </c>
      <c r="L1048" s="264">
        <v>3281</v>
      </c>
      <c r="M1048" s="264">
        <v>108</v>
      </c>
      <c r="N1048" s="294">
        <v>0.93</v>
      </c>
      <c r="O1048" s="266">
        <v>3770</v>
      </c>
      <c r="P1048" s="266">
        <v>3589</v>
      </c>
      <c r="Q1048" s="266">
        <v>181</v>
      </c>
      <c r="R1048" s="267">
        <v>0.951989389920424</v>
      </c>
      <c r="S1048" s="267">
        <v>0.951989389920424</v>
      </c>
      <c r="T1048" s="267">
        <v>0.963924413055927</v>
      </c>
      <c r="U1048" s="267">
        <v>0.968132192387135</v>
      </c>
      <c r="V1048" s="295">
        <v>-0.0119350231355023</v>
      </c>
      <c r="W1048" s="271">
        <v>27979</v>
      </c>
      <c r="X1048" s="271">
        <v>26766</v>
      </c>
      <c r="Y1048" s="271">
        <v>22913</v>
      </c>
      <c r="Z1048" s="271">
        <v>22011</v>
      </c>
      <c r="AA1048" s="268">
        <v>0.956646055970549</v>
      </c>
      <c r="AB1048" s="268">
        <v>0.960633701392223</v>
      </c>
      <c r="AC1048" s="295">
        <v>-0.0039876454216734</v>
      </c>
    </row>
    <row r="1049" spans="1:29">
      <c r="A1049" s="297" t="s">
        <v>1671</v>
      </c>
      <c r="B1049" s="299" t="s">
        <v>3352</v>
      </c>
      <c r="C1049" s="293" t="s">
        <v>1886</v>
      </c>
      <c r="D1049" s="299" t="s">
        <v>1887</v>
      </c>
      <c r="E1049" s="263">
        <v>0</v>
      </c>
      <c r="F1049" s="266">
        <v>0</v>
      </c>
      <c r="G1049" s="266">
        <v>0</v>
      </c>
      <c r="H1049" s="264">
        <v>0</v>
      </c>
      <c r="I1049" s="264">
        <v>0</v>
      </c>
      <c r="J1049" s="264">
        <v>0</v>
      </c>
      <c r="K1049" s="264">
        <v>0</v>
      </c>
      <c r="L1049" s="264">
        <v>0</v>
      </c>
      <c r="M1049" s="264">
        <v>0</v>
      </c>
      <c r="N1049" s="294">
        <v>0.93</v>
      </c>
      <c r="O1049" s="266">
        <v>0</v>
      </c>
      <c r="P1049" s="266">
        <v>0</v>
      </c>
      <c r="Q1049" s="266">
        <v>0</v>
      </c>
      <c r="R1049" s="267">
        <v>0</v>
      </c>
      <c r="S1049" s="267">
        <v>0</v>
      </c>
      <c r="T1049" s="267">
        <v>0</v>
      </c>
      <c r="U1049" s="267">
        <v>0</v>
      </c>
      <c r="V1049" s="295">
        <v>0</v>
      </c>
      <c r="W1049" s="271">
        <v>0</v>
      </c>
      <c r="X1049" s="271">
        <v>0</v>
      </c>
      <c r="Y1049" s="271">
        <v>0</v>
      </c>
      <c r="Z1049" s="271">
        <v>0</v>
      </c>
      <c r="AA1049" s="268">
        <v>0</v>
      </c>
      <c r="AB1049" s="268">
        <v>0</v>
      </c>
      <c r="AC1049" s="295">
        <v>0</v>
      </c>
    </row>
    <row r="1050" spans="1:29">
      <c r="A1050" s="297" t="s">
        <v>1671</v>
      </c>
      <c r="B1050" s="299" t="s">
        <v>3352</v>
      </c>
      <c r="C1050" s="293" t="s">
        <v>1888</v>
      </c>
      <c r="D1050" s="299" t="s">
        <v>1889</v>
      </c>
      <c r="E1050" s="263">
        <v>0</v>
      </c>
      <c r="F1050" s="266">
        <v>0</v>
      </c>
      <c r="G1050" s="266">
        <v>0</v>
      </c>
      <c r="H1050" s="264">
        <v>0</v>
      </c>
      <c r="I1050" s="264">
        <v>0</v>
      </c>
      <c r="J1050" s="264">
        <v>0</v>
      </c>
      <c r="K1050" s="264">
        <v>0</v>
      </c>
      <c r="L1050" s="264">
        <v>0</v>
      </c>
      <c r="M1050" s="264">
        <v>0</v>
      </c>
      <c r="N1050" s="294">
        <v>0.93</v>
      </c>
      <c r="O1050" s="266">
        <v>0</v>
      </c>
      <c r="P1050" s="266">
        <v>0</v>
      </c>
      <c r="Q1050" s="266">
        <v>0</v>
      </c>
      <c r="R1050" s="267">
        <v>0</v>
      </c>
      <c r="S1050" s="267">
        <v>0</v>
      </c>
      <c r="T1050" s="267">
        <v>0</v>
      </c>
      <c r="U1050" s="267">
        <v>0</v>
      </c>
      <c r="V1050" s="295">
        <v>0</v>
      </c>
      <c r="W1050" s="271">
        <v>0</v>
      </c>
      <c r="X1050" s="271">
        <v>0</v>
      </c>
      <c r="Y1050" s="271">
        <v>0</v>
      </c>
      <c r="Z1050" s="271">
        <v>0</v>
      </c>
      <c r="AA1050" s="268">
        <v>0</v>
      </c>
      <c r="AB1050" s="268">
        <v>0</v>
      </c>
      <c r="AC1050" s="295">
        <v>0</v>
      </c>
    </row>
    <row r="1051" spans="1:29">
      <c r="A1051" s="297" t="s">
        <v>1671</v>
      </c>
      <c r="B1051" s="299" t="s">
        <v>3352</v>
      </c>
      <c r="C1051" s="293" t="s">
        <v>1890</v>
      </c>
      <c r="D1051" s="299" t="s">
        <v>1891</v>
      </c>
      <c r="E1051" s="263">
        <v>0</v>
      </c>
      <c r="F1051" s="266">
        <v>0</v>
      </c>
      <c r="G1051" s="266">
        <v>0</v>
      </c>
      <c r="H1051" s="264">
        <v>0</v>
      </c>
      <c r="I1051" s="264">
        <v>0</v>
      </c>
      <c r="J1051" s="264">
        <v>0</v>
      </c>
      <c r="K1051" s="264">
        <v>0</v>
      </c>
      <c r="L1051" s="264">
        <v>0</v>
      </c>
      <c r="M1051" s="264">
        <v>0</v>
      </c>
      <c r="N1051" s="294">
        <v>0.93</v>
      </c>
      <c r="O1051" s="266">
        <v>0</v>
      </c>
      <c r="P1051" s="266">
        <v>0</v>
      </c>
      <c r="Q1051" s="266">
        <v>0</v>
      </c>
      <c r="R1051" s="267">
        <v>0</v>
      </c>
      <c r="S1051" s="267">
        <v>0</v>
      </c>
      <c r="T1051" s="267">
        <v>0</v>
      </c>
      <c r="U1051" s="267">
        <v>0</v>
      </c>
      <c r="V1051" s="295">
        <v>0</v>
      </c>
      <c r="W1051" s="271">
        <v>0</v>
      </c>
      <c r="X1051" s="271">
        <v>0</v>
      </c>
      <c r="Y1051" s="271">
        <v>3</v>
      </c>
      <c r="Z1051" s="271">
        <v>2</v>
      </c>
      <c r="AA1051" s="268">
        <v>0</v>
      </c>
      <c r="AB1051" s="268">
        <v>0.666666666666667</v>
      </c>
      <c r="AC1051" s="295">
        <v>-0.666666666666667</v>
      </c>
    </row>
    <row r="1052" spans="1:29">
      <c r="A1052" s="297" t="s">
        <v>1671</v>
      </c>
      <c r="B1052" s="299" t="s">
        <v>3352</v>
      </c>
      <c r="C1052" s="293" t="s">
        <v>1892</v>
      </c>
      <c r="D1052" s="299" t="s">
        <v>1893</v>
      </c>
      <c r="E1052" s="263">
        <v>4959</v>
      </c>
      <c r="F1052" s="266">
        <v>4697</v>
      </c>
      <c r="G1052" s="266">
        <v>262</v>
      </c>
      <c r="H1052" s="264">
        <v>7319</v>
      </c>
      <c r="I1052" s="264">
        <v>6984</v>
      </c>
      <c r="J1052" s="264">
        <v>335</v>
      </c>
      <c r="K1052" s="264">
        <v>4558</v>
      </c>
      <c r="L1052" s="264">
        <v>4238</v>
      </c>
      <c r="M1052" s="264">
        <v>320</v>
      </c>
      <c r="N1052" s="294">
        <v>0.93</v>
      </c>
      <c r="O1052" s="266">
        <v>4959</v>
      </c>
      <c r="P1052" s="266">
        <v>4697</v>
      </c>
      <c r="Q1052" s="266">
        <v>262</v>
      </c>
      <c r="R1052" s="267">
        <v>0.947166767493446</v>
      </c>
      <c r="S1052" s="267">
        <v>0.947166767493446</v>
      </c>
      <c r="T1052" s="267">
        <v>0.95422871977046</v>
      </c>
      <c r="U1052" s="267">
        <v>0.929793769197016</v>
      </c>
      <c r="V1052" s="295">
        <v>-0.00706195227701412</v>
      </c>
      <c r="W1052" s="271">
        <v>38407</v>
      </c>
      <c r="X1052" s="271">
        <v>36166</v>
      </c>
      <c r="Y1052" s="271">
        <v>35535</v>
      </c>
      <c r="Z1052" s="271">
        <v>33597</v>
      </c>
      <c r="AA1052" s="268">
        <v>0.941651261488791</v>
      </c>
      <c r="AB1052" s="268">
        <v>0.945462220346138</v>
      </c>
      <c r="AC1052" s="295">
        <v>-0.0038109588573465</v>
      </c>
    </row>
    <row r="1053" spans="1:29">
      <c r="A1053" s="297" t="s">
        <v>1671</v>
      </c>
      <c r="B1053" s="299" t="s">
        <v>3352</v>
      </c>
      <c r="C1053" s="293" t="s">
        <v>1894</v>
      </c>
      <c r="D1053" s="299" t="s">
        <v>1895</v>
      </c>
      <c r="E1053" s="263">
        <v>0</v>
      </c>
      <c r="F1053" s="266">
        <v>0</v>
      </c>
      <c r="G1053" s="266">
        <v>0</v>
      </c>
      <c r="H1053" s="264">
        <v>1</v>
      </c>
      <c r="I1053" s="264">
        <v>1</v>
      </c>
      <c r="J1053" s="264">
        <v>0</v>
      </c>
      <c r="K1053" s="264">
        <v>0</v>
      </c>
      <c r="L1053" s="264">
        <v>0</v>
      </c>
      <c r="M1053" s="264">
        <v>0</v>
      </c>
      <c r="N1053" s="294">
        <v>0.93</v>
      </c>
      <c r="O1053" s="266">
        <v>0</v>
      </c>
      <c r="P1053" s="266">
        <v>0</v>
      </c>
      <c r="Q1053" s="266">
        <v>0</v>
      </c>
      <c r="R1053" s="267">
        <v>0</v>
      </c>
      <c r="S1053" s="267">
        <v>0</v>
      </c>
      <c r="T1053" s="267">
        <v>1</v>
      </c>
      <c r="U1053" s="267">
        <v>0</v>
      </c>
      <c r="V1053" s="295">
        <v>-1</v>
      </c>
      <c r="W1053" s="271">
        <v>2</v>
      </c>
      <c r="X1053" s="271">
        <v>2</v>
      </c>
      <c r="Y1053" s="271">
        <v>0</v>
      </c>
      <c r="Z1053" s="271">
        <v>0</v>
      </c>
      <c r="AA1053" s="268">
        <v>1</v>
      </c>
      <c r="AB1053" s="268">
        <v>0</v>
      </c>
      <c r="AC1053" s="295">
        <v>1</v>
      </c>
    </row>
    <row r="1054" spans="1:29">
      <c r="A1054" s="297" t="s">
        <v>1671</v>
      </c>
      <c r="B1054" s="299" t="s">
        <v>3352</v>
      </c>
      <c r="C1054" s="293" t="s">
        <v>1896</v>
      </c>
      <c r="D1054" s="299" t="s">
        <v>1897</v>
      </c>
      <c r="E1054" s="263">
        <v>4199</v>
      </c>
      <c r="F1054" s="266">
        <v>3898</v>
      </c>
      <c r="G1054" s="266">
        <v>301</v>
      </c>
      <c r="H1054" s="264">
        <v>5868</v>
      </c>
      <c r="I1054" s="264">
        <v>5571</v>
      </c>
      <c r="J1054" s="264">
        <v>297</v>
      </c>
      <c r="K1054" s="264">
        <v>3353</v>
      </c>
      <c r="L1054" s="264">
        <v>3126</v>
      </c>
      <c r="M1054" s="264">
        <v>227</v>
      </c>
      <c r="N1054" s="294">
        <v>0.93</v>
      </c>
      <c r="O1054" s="266">
        <v>4199</v>
      </c>
      <c r="P1054" s="266">
        <v>3898</v>
      </c>
      <c r="Q1054" s="266">
        <v>301</v>
      </c>
      <c r="R1054" s="267">
        <v>0.928316265777566</v>
      </c>
      <c r="S1054" s="267">
        <v>0.928316265777566</v>
      </c>
      <c r="T1054" s="267">
        <v>0.949386503067485</v>
      </c>
      <c r="U1054" s="267">
        <v>0.932299433343275</v>
      </c>
      <c r="V1054" s="295">
        <v>-0.0210702372899185</v>
      </c>
      <c r="W1054" s="271">
        <v>31728</v>
      </c>
      <c r="X1054" s="271">
        <v>29599</v>
      </c>
      <c r="Y1054" s="271">
        <v>31641</v>
      </c>
      <c r="Z1054" s="271">
        <v>29665</v>
      </c>
      <c r="AA1054" s="268">
        <v>0.932898386283409</v>
      </c>
      <c r="AB1054" s="268">
        <v>0.93754938213078</v>
      </c>
      <c r="AC1054" s="295">
        <v>-0.00465099584737072</v>
      </c>
    </row>
    <row r="1055" spans="1:29">
      <c r="A1055" s="297" t="s">
        <v>1671</v>
      </c>
      <c r="B1055" s="299" t="s">
        <v>3352</v>
      </c>
      <c r="C1055" s="293" t="s">
        <v>1898</v>
      </c>
      <c r="D1055" s="299" t="s">
        <v>1899</v>
      </c>
      <c r="E1055" s="263">
        <v>0</v>
      </c>
      <c r="F1055" s="266">
        <v>0</v>
      </c>
      <c r="G1055" s="266">
        <v>0</v>
      </c>
      <c r="H1055" s="264">
        <v>0</v>
      </c>
      <c r="I1055" s="264">
        <v>0</v>
      </c>
      <c r="J1055" s="264">
        <v>0</v>
      </c>
      <c r="K1055" s="264">
        <v>0</v>
      </c>
      <c r="L1055" s="264">
        <v>0</v>
      </c>
      <c r="M1055" s="264">
        <v>0</v>
      </c>
      <c r="N1055" s="294">
        <v>0.93</v>
      </c>
      <c r="O1055" s="266">
        <v>0</v>
      </c>
      <c r="P1055" s="266">
        <v>0</v>
      </c>
      <c r="Q1055" s="266">
        <v>0</v>
      </c>
      <c r="R1055" s="267">
        <v>0</v>
      </c>
      <c r="S1055" s="267">
        <v>0</v>
      </c>
      <c r="T1055" s="267">
        <v>0</v>
      </c>
      <c r="U1055" s="267">
        <v>0</v>
      </c>
      <c r="V1055" s="295">
        <v>0</v>
      </c>
      <c r="W1055" s="271">
        <v>0</v>
      </c>
      <c r="X1055" s="271">
        <v>0</v>
      </c>
      <c r="Y1055" s="271">
        <v>2</v>
      </c>
      <c r="Z1055" s="271">
        <v>2</v>
      </c>
      <c r="AA1055" s="268">
        <v>0</v>
      </c>
      <c r="AB1055" s="268">
        <v>1</v>
      </c>
      <c r="AC1055" s="295">
        <v>-1</v>
      </c>
    </row>
    <row r="1056" spans="1:29">
      <c r="A1056" s="297" t="s">
        <v>1671</v>
      </c>
      <c r="B1056" s="299" t="s">
        <v>3352</v>
      </c>
      <c r="C1056" s="293" t="s">
        <v>1900</v>
      </c>
      <c r="D1056" s="299" t="s">
        <v>1901</v>
      </c>
      <c r="E1056" s="263">
        <v>0</v>
      </c>
      <c r="F1056" s="266">
        <v>0</v>
      </c>
      <c r="G1056" s="266">
        <v>0</v>
      </c>
      <c r="H1056" s="264">
        <v>0</v>
      </c>
      <c r="I1056" s="264">
        <v>0</v>
      </c>
      <c r="J1056" s="264">
        <v>0</v>
      </c>
      <c r="K1056" s="264">
        <v>1</v>
      </c>
      <c r="L1056" s="264">
        <v>1</v>
      </c>
      <c r="M1056" s="264">
        <v>0</v>
      </c>
      <c r="N1056" s="294">
        <v>0.93</v>
      </c>
      <c r="O1056" s="266">
        <v>0</v>
      </c>
      <c r="P1056" s="266">
        <v>0</v>
      </c>
      <c r="Q1056" s="266">
        <v>0</v>
      </c>
      <c r="R1056" s="267">
        <v>0</v>
      </c>
      <c r="S1056" s="267">
        <v>0</v>
      </c>
      <c r="T1056" s="267">
        <v>0</v>
      </c>
      <c r="U1056" s="267">
        <v>1</v>
      </c>
      <c r="V1056" s="295">
        <v>0</v>
      </c>
      <c r="W1056" s="271">
        <v>1</v>
      </c>
      <c r="X1056" s="271">
        <v>1</v>
      </c>
      <c r="Y1056" s="271">
        <v>1</v>
      </c>
      <c r="Z1056" s="271">
        <v>1</v>
      </c>
      <c r="AA1056" s="268">
        <v>1</v>
      </c>
      <c r="AB1056" s="268">
        <v>1</v>
      </c>
      <c r="AC1056" s="295">
        <v>0</v>
      </c>
    </row>
    <row r="1057" spans="1:29">
      <c r="A1057" s="297" t="s">
        <v>1671</v>
      </c>
      <c r="B1057" s="299" t="s">
        <v>3352</v>
      </c>
      <c r="C1057" s="293" t="s">
        <v>1902</v>
      </c>
      <c r="D1057" s="299" t="s">
        <v>1903</v>
      </c>
      <c r="E1057" s="263">
        <v>0</v>
      </c>
      <c r="F1057" s="266">
        <v>0</v>
      </c>
      <c r="G1057" s="266">
        <v>0</v>
      </c>
      <c r="H1057" s="264">
        <v>0</v>
      </c>
      <c r="I1057" s="264">
        <v>0</v>
      </c>
      <c r="J1057" s="264">
        <v>0</v>
      </c>
      <c r="K1057" s="264">
        <v>0</v>
      </c>
      <c r="L1057" s="264">
        <v>0</v>
      </c>
      <c r="M1057" s="264">
        <v>0</v>
      </c>
      <c r="N1057" s="294">
        <v>0.93</v>
      </c>
      <c r="O1057" s="266">
        <v>0</v>
      </c>
      <c r="P1057" s="266">
        <v>0</v>
      </c>
      <c r="Q1057" s="266">
        <v>0</v>
      </c>
      <c r="R1057" s="267">
        <v>0</v>
      </c>
      <c r="S1057" s="267">
        <v>0</v>
      </c>
      <c r="T1057" s="267">
        <v>0</v>
      </c>
      <c r="U1057" s="267">
        <v>0</v>
      </c>
      <c r="V1057" s="295">
        <v>0</v>
      </c>
      <c r="W1057" s="271">
        <v>0</v>
      </c>
      <c r="X1057" s="271">
        <v>0</v>
      </c>
      <c r="Y1057" s="271">
        <v>0</v>
      </c>
      <c r="Z1057" s="271">
        <v>0</v>
      </c>
      <c r="AA1057" s="268">
        <v>0</v>
      </c>
      <c r="AB1057" s="268">
        <v>0</v>
      </c>
      <c r="AC1057" s="295">
        <v>0</v>
      </c>
    </row>
    <row r="1058" spans="1:29">
      <c r="A1058" s="297" t="s">
        <v>1671</v>
      </c>
      <c r="B1058" s="299" t="s">
        <v>3352</v>
      </c>
      <c r="C1058" s="293" t="s">
        <v>1904</v>
      </c>
      <c r="D1058" s="299" t="s">
        <v>1905</v>
      </c>
      <c r="E1058" s="263">
        <v>1122</v>
      </c>
      <c r="F1058" s="266">
        <v>1020</v>
      </c>
      <c r="G1058" s="266">
        <v>102</v>
      </c>
      <c r="H1058" s="264">
        <v>1818</v>
      </c>
      <c r="I1058" s="264">
        <v>1703</v>
      </c>
      <c r="J1058" s="264">
        <v>115</v>
      </c>
      <c r="K1058" s="264">
        <v>1092</v>
      </c>
      <c r="L1058" s="264">
        <v>1032</v>
      </c>
      <c r="M1058" s="264">
        <v>60</v>
      </c>
      <c r="N1058" s="294">
        <v>0.93</v>
      </c>
      <c r="O1058" s="266">
        <v>1122</v>
      </c>
      <c r="P1058" s="266">
        <v>1020</v>
      </c>
      <c r="Q1058" s="266">
        <v>102</v>
      </c>
      <c r="R1058" s="267">
        <v>0.909090909090909</v>
      </c>
      <c r="S1058" s="267">
        <v>0.909090909090909</v>
      </c>
      <c r="T1058" s="267">
        <v>0.936743674367437</v>
      </c>
      <c r="U1058" s="267">
        <v>0.945054945054945</v>
      </c>
      <c r="V1058" s="295">
        <v>-0.0276527652765277</v>
      </c>
      <c r="W1058" s="271">
        <v>10422</v>
      </c>
      <c r="X1058" s="271">
        <v>9506</v>
      </c>
      <c r="Y1058" s="271">
        <v>10789</v>
      </c>
      <c r="Z1058" s="271">
        <v>9850</v>
      </c>
      <c r="AA1058" s="268">
        <v>0.912109000191902</v>
      </c>
      <c r="AB1058" s="268">
        <v>0.912966910742423</v>
      </c>
      <c r="AC1058" s="295">
        <v>-0.00085791055052109</v>
      </c>
    </row>
    <row r="1059" spans="1:29">
      <c r="A1059" s="297" t="s">
        <v>1671</v>
      </c>
      <c r="B1059" s="299" t="s">
        <v>3352</v>
      </c>
      <c r="C1059" s="293" t="s">
        <v>1906</v>
      </c>
      <c r="D1059" s="299" t="s">
        <v>1907</v>
      </c>
      <c r="E1059" s="263">
        <v>0</v>
      </c>
      <c r="F1059" s="266">
        <v>0</v>
      </c>
      <c r="G1059" s="266">
        <v>0</v>
      </c>
      <c r="H1059" s="264">
        <v>0</v>
      </c>
      <c r="I1059" s="264">
        <v>0</v>
      </c>
      <c r="J1059" s="264">
        <v>0</v>
      </c>
      <c r="K1059" s="264">
        <v>3</v>
      </c>
      <c r="L1059" s="264">
        <v>3</v>
      </c>
      <c r="M1059" s="264">
        <v>0</v>
      </c>
      <c r="N1059" s="294">
        <v>0.93</v>
      </c>
      <c r="O1059" s="266">
        <v>0</v>
      </c>
      <c r="P1059" s="266">
        <v>0</v>
      </c>
      <c r="Q1059" s="266">
        <v>0</v>
      </c>
      <c r="R1059" s="267">
        <v>0</v>
      </c>
      <c r="S1059" s="267">
        <v>0</v>
      </c>
      <c r="T1059" s="267">
        <v>0</v>
      </c>
      <c r="U1059" s="267">
        <v>1</v>
      </c>
      <c r="V1059" s="295">
        <v>0</v>
      </c>
      <c r="W1059" s="271">
        <v>9</v>
      </c>
      <c r="X1059" s="271">
        <v>9</v>
      </c>
      <c r="Y1059" s="271">
        <v>3</v>
      </c>
      <c r="Z1059" s="271">
        <v>3</v>
      </c>
      <c r="AA1059" s="268">
        <v>1</v>
      </c>
      <c r="AB1059" s="268">
        <v>1</v>
      </c>
      <c r="AC1059" s="295">
        <v>0</v>
      </c>
    </row>
    <row r="1060" spans="1:29">
      <c r="A1060" s="297" t="s">
        <v>1671</v>
      </c>
      <c r="B1060" s="299" t="s">
        <v>3352</v>
      </c>
      <c r="C1060" s="293" t="s">
        <v>1908</v>
      </c>
      <c r="D1060" s="299" t="s">
        <v>1909</v>
      </c>
      <c r="E1060" s="263">
        <v>0</v>
      </c>
      <c r="F1060" s="266">
        <v>0</v>
      </c>
      <c r="G1060" s="266">
        <v>0</v>
      </c>
      <c r="H1060" s="264">
        <v>0</v>
      </c>
      <c r="I1060" s="264">
        <v>0</v>
      </c>
      <c r="J1060" s="264">
        <v>0</v>
      </c>
      <c r="K1060" s="264">
        <v>0</v>
      </c>
      <c r="L1060" s="264">
        <v>0</v>
      </c>
      <c r="M1060" s="264">
        <v>0</v>
      </c>
      <c r="N1060" s="294">
        <v>0.93</v>
      </c>
      <c r="O1060" s="266">
        <v>0</v>
      </c>
      <c r="P1060" s="266">
        <v>0</v>
      </c>
      <c r="Q1060" s="266">
        <v>0</v>
      </c>
      <c r="R1060" s="267">
        <v>0</v>
      </c>
      <c r="S1060" s="267">
        <v>0</v>
      </c>
      <c r="T1060" s="267">
        <v>0</v>
      </c>
      <c r="U1060" s="267">
        <v>0</v>
      </c>
      <c r="V1060" s="295">
        <v>0</v>
      </c>
      <c r="W1060" s="271">
        <v>0</v>
      </c>
      <c r="X1060" s="271">
        <v>0</v>
      </c>
      <c r="Y1060" s="271">
        <v>0</v>
      </c>
      <c r="Z1060" s="271">
        <v>0</v>
      </c>
      <c r="AA1060" s="268">
        <v>0</v>
      </c>
      <c r="AB1060" s="268">
        <v>0</v>
      </c>
      <c r="AC1060" s="295">
        <v>0</v>
      </c>
    </row>
    <row r="1061" spans="1:29">
      <c r="A1061" s="297" t="s">
        <v>1671</v>
      </c>
      <c r="B1061" s="299" t="s">
        <v>3352</v>
      </c>
      <c r="C1061" s="293" t="s">
        <v>1910</v>
      </c>
      <c r="D1061" s="299" t="s">
        <v>1911</v>
      </c>
      <c r="E1061" s="263">
        <v>0</v>
      </c>
      <c r="F1061" s="266">
        <v>0</v>
      </c>
      <c r="G1061" s="266">
        <v>0</v>
      </c>
      <c r="H1061" s="264">
        <v>0</v>
      </c>
      <c r="I1061" s="264">
        <v>0</v>
      </c>
      <c r="J1061" s="264">
        <v>0</v>
      </c>
      <c r="K1061" s="264">
        <v>1</v>
      </c>
      <c r="L1061" s="264">
        <v>1</v>
      </c>
      <c r="M1061" s="264">
        <v>0</v>
      </c>
      <c r="N1061" s="294">
        <v>0.93</v>
      </c>
      <c r="O1061" s="266">
        <v>0</v>
      </c>
      <c r="P1061" s="266">
        <v>0</v>
      </c>
      <c r="Q1061" s="266">
        <v>0</v>
      </c>
      <c r="R1061" s="267">
        <v>0</v>
      </c>
      <c r="S1061" s="267">
        <v>0</v>
      </c>
      <c r="T1061" s="267">
        <v>0</v>
      </c>
      <c r="U1061" s="267">
        <v>1</v>
      </c>
      <c r="V1061" s="295">
        <v>0</v>
      </c>
      <c r="W1061" s="271">
        <v>5</v>
      </c>
      <c r="X1061" s="271">
        <v>5</v>
      </c>
      <c r="Y1061" s="271">
        <v>1</v>
      </c>
      <c r="Z1061" s="271">
        <v>1</v>
      </c>
      <c r="AA1061" s="268">
        <v>1</v>
      </c>
      <c r="AB1061" s="268">
        <v>1</v>
      </c>
      <c r="AC1061" s="295">
        <v>0</v>
      </c>
    </row>
    <row r="1062" spans="1:29">
      <c r="A1062" s="297" t="s">
        <v>1671</v>
      </c>
      <c r="B1062" s="299" t="s">
        <v>3352</v>
      </c>
      <c r="C1062" s="293" t="s">
        <v>1912</v>
      </c>
      <c r="D1062" s="299" t="s">
        <v>1913</v>
      </c>
      <c r="E1062" s="263">
        <v>0</v>
      </c>
      <c r="F1062" s="266">
        <v>0</v>
      </c>
      <c r="G1062" s="266">
        <v>0</v>
      </c>
      <c r="H1062" s="264">
        <v>0</v>
      </c>
      <c r="I1062" s="264">
        <v>0</v>
      </c>
      <c r="J1062" s="264">
        <v>0</v>
      </c>
      <c r="K1062" s="264">
        <v>0</v>
      </c>
      <c r="L1062" s="264">
        <v>0</v>
      </c>
      <c r="M1062" s="264">
        <v>0</v>
      </c>
      <c r="N1062" s="294">
        <v>0.93</v>
      </c>
      <c r="O1062" s="266">
        <v>0</v>
      </c>
      <c r="P1062" s="266">
        <v>0</v>
      </c>
      <c r="Q1062" s="266">
        <v>0</v>
      </c>
      <c r="R1062" s="267">
        <v>0</v>
      </c>
      <c r="S1062" s="267">
        <v>0</v>
      </c>
      <c r="T1062" s="267">
        <v>0</v>
      </c>
      <c r="U1062" s="267">
        <v>0</v>
      </c>
      <c r="V1062" s="295">
        <v>0</v>
      </c>
      <c r="W1062" s="271">
        <v>0</v>
      </c>
      <c r="X1062" s="271">
        <v>0</v>
      </c>
      <c r="Y1062" s="271">
        <v>0</v>
      </c>
      <c r="Z1062" s="271">
        <v>0</v>
      </c>
      <c r="AA1062" s="268">
        <v>0</v>
      </c>
      <c r="AB1062" s="268">
        <v>0</v>
      </c>
      <c r="AC1062" s="295">
        <v>0</v>
      </c>
    </row>
    <row r="1063" spans="1:29">
      <c r="A1063" s="297" t="s">
        <v>1671</v>
      </c>
      <c r="B1063" s="299" t="s">
        <v>3352</v>
      </c>
      <c r="C1063" s="293" t="s">
        <v>1914</v>
      </c>
      <c r="D1063" s="299" t="s">
        <v>1915</v>
      </c>
      <c r="E1063" s="263">
        <v>2096</v>
      </c>
      <c r="F1063" s="266">
        <v>1937</v>
      </c>
      <c r="G1063" s="266">
        <v>159</v>
      </c>
      <c r="H1063" s="264">
        <v>2863</v>
      </c>
      <c r="I1063" s="264">
        <v>2695</v>
      </c>
      <c r="J1063" s="264">
        <v>168</v>
      </c>
      <c r="K1063" s="264">
        <v>1703</v>
      </c>
      <c r="L1063" s="264">
        <v>1579</v>
      </c>
      <c r="M1063" s="264">
        <v>124</v>
      </c>
      <c r="N1063" s="294">
        <v>0.93</v>
      </c>
      <c r="O1063" s="266">
        <v>2096</v>
      </c>
      <c r="P1063" s="266">
        <v>1937</v>
      </c>
      <c r="Q1063" s="266">
        <v>159</v>
      </c>
      <c r="R1063" s="267">
        <v>0.924141221374046</v>
      </c>
      <c r="S1063" s="267">
        <v>0.924141221374046</v>
      </c>
      <c r="T1063" s="267">
        <v>0.941320293398533</v>
      </c>
      <c r="U1063" s="267">
        <v>0.927187316500294</v>
      </c>
      <c r="V1063" s="295">
        <v>-0.0171790720244872</v>
      </c>
      <c r="W1063" s="271">
        <v>16156</v>
      </c>
      <c r="X1063" s="271">
        <v>14907</v>
      </c>
      <c r="Y1063" s="271">
        <v>15773</v>
      </c>
      <c r="Z1063" s="271">
        <v>14719</v>
      </c>
      <c r="AA1063" s="268">
        <v>0.922691260212924</v>
      </c>
      <c r="AB1063" s="268">
        <v>0.933176947949027</v>
      </c>
      <c r="AC1063" s="295">
        <v>-0.0104856877361028</v>
      </c>
    </row>
    <row r="1064" spans="1:29">
      <c r="A1064" s="297" t="s">
        <v>1671</v>
      </c>
      <c r="B1064" s="299" t="s">
        <v>3352</v>
      </c>
      <c r="C1064" s="293" t="s">
        <v>1916</v>
      </c>
      <c r="D1064" s="299" t="s">
        <v>1917</v>
      </c>
      <c r="E1064" s="263">
        <v>3343</v>
      </c>
      <c r="F1064" s="266">
        <v>3232</v>
      </c>
      <c r="G1064" s="266">
        <v>111</v>
      </c>
      <c r="H1064" s="264">
        <v>3690</v>
      </c>
      <c r="I1064" s="264">
        <v>3555</v>
      </c>
      <c r="J1064" s="264">
        <v>135</v>
      </c>
      <c r="K1064" s="264">
        <v>1967</v>
      </c>
      <c r="L1064" s="264">
        <v>1895</v>
      </c>
      <c r="M1064" s="264">
        <v>72</v>
      </c>
      <c r="N1064" s="294">
        <v>0.93</v>
      </c>
      <c r="O1064" s="266">
        <v>3343</v>
      </c>
      <c r="P1064" s="266">
        <v>3232</v>
      </c>
      <c r="Q1064" s="266">
        <v>111</v>
      </c>
      <c r="R1064" s="267">
        <v>0.966796290756805</v>
      </c>
      <c r="S1064" s="267">
        <v>0.966796290756805</v>
      </c>
      <c r="T1064" s="267">
        <v>0.963414634146341</v>
      </c>
      <c r="U1064" s="267">
        <v>0.963396034570412</v>
      </c>
      <c r="V1064" s="295">
        <v>0.00338165661046386</v>
      </c>
      <c r="W1064" s="271">
        <v>20410</v>
      </c>
      <c r="X1064" s="271">
        <v>19573</v>
      </c>
      <c r="Y1064" s="271">
        <v>20125</v>
      </c>
      <c r="Z1064" s="271">
        <v>19513</v>
      </c>
      <c r="AA1064" s="268">
        <v>0.958990690837825</v>
      </c>
      <c r="AB1064" s="268">
        <v>0.969590062111801</v>
      </c>
      <c r="AC1064" s="295">
        <v>-0.0105993712739766</v>
      </c>
    </row>
    <row r="1065" spans="1:29">
      <c r="A1065" s="297" t="s">
        <v>1671</v>
      </c>
      <c r="B1065" s="299" t="s">
        <v>3352</v>
      </c>
      <c r="C1065" s="293" t="s">
        <v>1918</v>
      </c>
      <c r="D1065" s="299" t="s">
        <v>1919</v>
      </c>
      <c r="E1065" s="263">
        <v>3984</v>
      </c>
      <c r="F1065" s="266">
        <v>3464</v>
      </c>
      <c r="G1065" s="266">
        <v>520</v>
      </c>
      <c r="H1065" s="264">
        <v>4829</v>
      </c>
      <c r="I1065" s="264">
        <v>4296</v>
      </c>
      <c r="J1065" s="264">
        <v>533</v>
      </c>
      <c r="K1065" s="264">
        <v>2424</v>
      </c>
      <c r="L1065" s="264">
        <v>2086</v>
      </c>
      <c r="M1065" s="264">
        <v>338</v>
      </c>
      <c r="N1065" s="294">
        <v>0.93</v>
      </c>
      <c r="O1065" s="266">
        <v>3984</v>
      </c>
      <c r="P1065" s="266">
        <v>3464</v>
      </c>
      <c r="Q1065" s="266">
        <v>520</v>
      </c>
      <c r="R1065" s="267">
        <v>0.869477911646586</v>
      </c>
      <c r="S1065" s="267">
        <v>0.869477911646586</v>
      </c>
      <c r="T1065" s="267">
        <v>0.889625181196935</v>
      </c>
      <c r="U1065" s="267">
        <v>0.860561056105611</v>
      </c>
      <c r="V1065" s="295">
        <v>-0.0201472695503488</v>
      </c>
      <c r="W1065" s="271">
        <v>26323</v>
      </c>
      <c r="X1065" s="271">
        <v>22761</v>
      </c>
      <c r="Y1065" s="271">
        <v>25487</v>
      </c>
      <c r="Z1065" s="271">
        <v>21912</v>
      </c>
      <c r="AA1065" s="268">
        <v>0.864681077384797</v>
      </c>
      <c r="AB1065" s="268">
        <v>0.859732412602503</v>
      </c>
      <c r="AC1065" s="295">
        <v>0.00494866478229339</v>
      </c>
    </row>
    <row r="1066" spans="1:29">
      <c r="A1066" s="297" t="s">
        <v>1671</v>
      </c>
      <c r="B1066" s="299" t="s">
        <v>3352</v>
      </c>
      <c r="C1066" s="293" t="s">
        <v>1920</v>
      </c>
      <c r="D1066" s="299" t="s">
        <v>1921</v>
      </c>
      <c r="E1066" s="263">
        <v>3250</v>
      </c>
      <c r="F1066" s="266">
        <v>3096</v>
      </c>
      <c r="G1066" s="266">
        <v>154</v>
      </c>
      <c r="H1066" s="264">
        <v>3760</v>
      </c>
      <c r="I1066" s="264">
        <v>3615</v>
      </c>
      <c r="J1066" s="264">
        <v>145</v>
      </c>
      <c r="K1066" s="264">
        <v>1958</v>
      </c>
      <c r="L1066" s="264">
        <v>1828</v>
      </c>
      <c r="M1066" s="264">
        <v>130</v>
      </c>
      <c r="N1066" s="294">
        <v>0.93</v>
      </c>
      <c r="O1066" s="266">
        <v>3250</v>
      </c>
      <c r="P1066" s="266">
        <v>3096</v>
      </c>
      <c r="Q1066" s="266">
        <v>154</v>
      </c>
      <c r="R1066" s="267">
        <v>0.952615384615385</v>
      </c>
      <c r="S1066" s="267">
        <v>0.952615384615385</v>
      </c>
      <c r="T1066" s="267">
        <v>0.961436170212766</v>
      </c>
      <c r="U1066" s="267">
        <v>0.933605720122574</v>
      </c>
      <c r="V1066" s="295">
        <v>-0.00882078559738131</v>
      </c>
      <c r="W1066" s="271">
        <v>20606</v>
      </c>
      <c r="X1066" s="271">
        <v>19518</v>
      </c>
      <c r="Y1066" s="271">
        <v>20175</v>
      </c>
      <c r="Z1066" s="271">
        <v>19243</v>
      </c>
      <c r="AA1066" s="268">
        <v>0.947199844705426</v>
      </c>
      <c r="AB1066" s="268">
        <v>0.953804213135068</v>
      </c>
      <c r="AC1066" s="295">
        <v>-0.00660436842964252</v>
      </c>
    </row>
    <row r="1067" spans="1:29">
      <c r="A1067" s="297" t="s">
        <v>1671</v>
      </c>
      <c r="B1067" s="299" t="s">
        <v>3352</v>
      </c>
      <c r="C1067" s="293" t="s">
        <v>1922</v>
      </c>
      <c r="D1067" s="299" t="s">
        <v>1923</v>
      </c>
      <c r="E1067" s="263">
        <v>3869</v>
      </c>
      <c r="F1067" s="266">
        <v>3739</v>
      </c>
      <c r="G1067" s="266">
        <v>130</v>
      </c>
      <c r="H1067" s="264">
        <v>4286</v>
      </c>
      <c r="I1067" s="264">
        <v>4148</v>
      </c>
      <c r="J1067" s="264">
        <v>138</v>
      </c>
      <c r="K1067" s="264">
        <v>2218</v>
      </c>
      <c r="L1067" s="264">
        <v>2096</v>
      </c>
      <c r="M1067" s="264">
        <v>122</v>
      </c>
      <c r="N1067" s="294">
        <v>0.93</v>
      </c>
      <c r="O1067" s="266">
        <v>3869</v>
      </c>
      <c r="P1067" s="266">
        <v>3739</v>
      </c>
      <c r="Q1067" s="266">
        <v>130</v>
      </c>
      <c r="R1067" s="267">
        <v>0.966399586456449</v>
      </c>
      <c r="S1067" s="267">
        <v>0.966399586456449</v>
      </c>
      <c r="T1067" s="267">
        <v>0.967802146523565</v>
      </c>
      <c r="U1067" s="267">
        <v>0.944995491433724</v>
      </c>
      <c r="V1067" s="295">
        <v>-0.00140256006711637</v>
      </c>
      <c r="W1067" s="271">
        <v>23643</v>
      </c>
      <c r="X1067" s="271">
        <v>22859</v>
      </c>
      <c r="Y1067" s="271">
        <v>23516</v>
      </c>
      <c r="Z1067" s="271">
        <v>22704</v>
      </c>
      <c r="AA1067" s="268">
        <v>0.966840079516136</v>
      </c>
      <c r="AB1067" s="268">
        <v>0.965470318081306</v>
      </c>
      <c r="AC1067" s="295">
        <v>0.00136976143482948</v>
      </c>
    </row>
    <row r="1068" spans="1:29">
      <c r="A1068" s="297" t="s">
        <v>1671</v>
      </c>
      <c r="B1068" s="299" t="s">
        <v>3352</v>
      </c>
      <c r="C1068" s="293" t="s">
        <v>1924</v>
      </c>
      <c r="D1068" s="299" t="s">
        <v>1925</v>
      </c>
      <c r="E1068" s="263">
        <v>4798</v>
      </c>
      <c r="F1068" s="266">
        <v>4734</v>
      </c>
      <c r="G1068" s="266">
        <v>64</v>
      </c>
      <c r="H1068" s="264">
        <v>5539</v>
      </c>
      <c r="I1068" s="264">
        <v>5463</v>
      </c>
      <c r="J1068" s="264">
        <v>76</v>
      </c>
      <c r="K1068" s="264">
        <v>2638</v>
      </c>
      <c r="L1068" s="264">
        <v>2607</v>
      </c>
      <c r="M1068" s="264">
        <v>31</v>
      </c>
      <c r="N1068" s="294">
        <v>0.93</v>
      </c>
      <c r="O1068" s="266">
        <v>4798</v>
      </c>
      <c r="P1068" s="266">
        <v>4734</v>
      </c>
      <c r="Q1068" s="266">
        <v>64</v>
      </c>
      <c r="R1068" s="267">
        <v>0.986661108795331</v>
      </c>
      <c r="S1068" s="267">
        <v>0.986661108795331</v>
      </c>
      <c r="T1068" s="267">
        <v>0.986279111753024</v>
      </c>
      <c r="U1068" s="267">
        <v>0.988248673237301</v>
      </c>
      <c r="V1068" s="295">
        <v>0.000381997042307458</v>
      </c>
      <c r="W1068" s="271">
        <v>29816</v>
      </c>
      <c r="X1068" s="271">
        <v>29473</v>
      </c>
      <c r="Y1068" s="271">
        <v>29060</v>
      </c>
      <c r="Z1068" s="271">
        <v>28792</v>
      </c>
      <c r="AA1068" s="268">
        <v>0.988496109471425</v>
      </c>
      <c r="AB1068" s="268">
        <v>0.990777701307639</v>
      </c>
      <c r="AC1068" s="295">
        <v>-0.00228159183621457</v>
      </c>
    </row>
    <row r="1069" spans="1:29">
      <c r="A1069" s="297" t="s">
        <v>1671</v>
      </c>
      <c r="B1069" s="299" t="s">
        <v>3352</v>
      </c>
      <c r="C1069" s="293" t="s">
        <v>1926</v>
      </c>
      <c r="D1069" s="299" t="s">
        <v>1927</v>
      </c>
      <c r="E1069" s="263">
        <v>4141</v>
      </c>
      <c r="F1069" s="266">
        <v>4013</v>
      </c>
      <c r="G1069" s="266">
        <v>128</v>
      </c>
      <c r="H1069" s="264">
        <v>4861</v>
      </c>
      <c r="I1069" s="264">
        <v>4660</v>
      </c>
      <c r="J1069" s="264">
        <v>201</v>
      </c>
      <c r="K1069" s="264">
        <v>2054</v>
      </c>
      <c r="L1069" s="264">
        <v>1969</v>
      </c>
      <c r="M1069" s="264">
        <v>85</v>
      </c>
      <c r="N1069" s="294">
        <v>0.93</v>
      </c>
      <c r="O1069" s="266">
        <v>4141</v>
      </c>
      <c r="P1069" s="266">
        <v>4013</v>
      </c>
      <c r="Q1069" s="266">
        <v>128</v>
      </c>
      <c r="R1069" s="267">
        <v>0.969089591886018</v>
      </c>
      <c r="S1069" s="267">
        <v>0.969089591886018</v>
      </c>
      <c r="T1069" s="267">
        <v>0.958650483439621</v>
      </c>
      <c r="U1069" s="267">
        <v>0.958617332035054</v>
      </c>
      <c r="V1069" s="295">
        <v>0.0104391084463964</v>
      </c>
      <c r="W1069" s="271">
        <v>25834</v>
      </c>
      <c r="X1069" s="271">
        <v>24782</v>
      </c>
      <c r="Y1069" s="271">
        <v>24944</v>
      </c>
      <c r="Z1069" s="271">
        <v>24117</v>
      </c>
      <c r="AA1069" s="268">
        <v>0.959278470233026</v>
      </c>
      <c r="AB1069" s="268">
        <v>0.966845734445157</v>
      </c>
      <c r="AC1069" s="295">
        <v>-0.00756726421213094</v>
      </c>
    </row>
    <row r="1070" spans="1:29">
      <c r="A1070" s="297" t="s">
        <v>1671</v>
      </c>
      <c r="B1070" s="303" t="s">
        <v>3352</v>
      </c>
      <c r="C1070" s="293" t="s">
        <v>1928</v>
      </c>
      <c r="D1070" s="303" t="s">
        <v>1929</v>
      </c>
      <c r="E1070" s="263">
        <v>3118</v>
      </c>
      <c r="F1070" s="266">
        <v>2957</v>
      </c>
      <c r="G1070" s="266">
        <v>161</v>
      </c>
      <c r="H1070" s="264">
        <v>3866</v>
      </c>
      <c r="I1070" s="264">
        <v>3713</v>
      </c>
      <c r="J1070" s="264">
        <v>153</v>
      </c>
      <c r="K1070" s="264">
        <v>2014</v>
      </c>
      <c r="L1070" s="264">
        <v>1920</v>
      </c>
      <c r="M1070" s="264">
        <v>94</v>
      </c>
      <c r="N1070" s="294">
        <v>0.93</v>
      </c>
      <c r="O1070" s="266">
        <v>3118</v>
      </c>
      <c r="P1070" s="266">
        <v>2957</v>
      </c>
      <c r="Q1070" s="266">
        <v>161</v>
      </c>
      <c r="R1070" s="267">
        <v>0.948364336112893</v>
      </c>
      <c r="S1070" s="267">
        <v>0.948364336112893</v>
      </c>
      <c r="T1070" s="267">
        <v>0.960424211070874</v>
      </c>
      <c r="U1070" s="267">
        <v>0.953326713008937</v>
      </c>
      <c r="V1070" s="295">
        <v>-0.0120598749579814</v>
      </c>
      <c r="W1070" s="271">
        <v>20369</v>
      </c>
      <c r="X1070" s="271">
        <v>19517</v>
      </c>
      <c r="Y1070" s="271">
        <v>19262</v>
      </c>
      <c r="Z1070" s="271">
        <v>18456</v>
      </c>
      <c r="AA1070" s="268">
        <v>0.95817173155285</v>
      </c>
      <c r="AB1070" s="268">
        <v>0.958155954729519</v>
      </c>
      <c r="AC1070" s="295">
        <v>1.57768233306488e-5</v>
      </c>
    </row>
    <row r="1071" spans="1:29">
      <c r="A1071" s="297" t="s">
        <v>1671</v>
      </c>
      <c r="B1071" s="299" t="s">
        <v>3352</v>
      </c>
      <c r="C1071" s="293" t="s">
        <v>1930</v>
      </c>
      <c r="D1071" s="299" t="s">
        <v>1931</v>
      </c>
      <c r="E1071" s="263">
        <v>4418</v>
      </c>
      <c r="F1071" s="266">
        <v>4254</v>
      </c>
      <c r="G1071" s="266">
        <v>164</v>
      </c>
      <c r="H1071" s="264">
        <v>5103</v>
      </c>
      <c r="I1071" s="264">
        <v>4948</v>
      </c>
      <c r="J1071" s="264">
        <v>155</v>
      </c>
      <c r="K1071" s="264">
        <v>2252</v>
      </c>
      <c r="L1071" s="264">
        <v>2168</v>
      </c>
      <c r="M1071" s="264">
        <v>84</v>
      </c>
      <c r="N1071" s="294">
        <v>0.93</v>
      </c>
      <c r="O1071" s="266">
        <v>4418</v>
      </c>
      <c r="P1071" s="266">
        <v>4254</v>
      </c>
      <c r="Q1071" s="266">
        <v>164</v>
      </c>
      <c r="R1071" s="267">
        <v>0.962879130828429</v>
      </c>
      <c r="S1071" s="267">
        <v>0.962879130828429</v>
      </c>
      <c r="T1071" s="267">
        <v>0.969625710366451</v>
      </c>
      <c r="U1071" s="267">
        <v>0.962699822380107</v>
      </c>
      <c r="V1071" s="295">
        <v>-0.00674657953802194</v>
      </c>
      <c r="W1071" s="271">
        <v>27399</v>
      </c>
      <c r="X1071" s="271">
        <v>26531</v>
      </c>
      <c r="Y1071" s="271">
        <v>26848</v>
      </c>
      <c r="Z1071" s="271">
        <v>26143</v>
      </c>
      <c r="AA1071" s="268">
        <v>0.968320011679258</v>
      </c>
      <c r="AB1071" s="268">
        <v>0.973741060786651</v>
      </c>
      <c r="AC1071" s="295">
        <v>-0.00542104910739238</v>
      </c>
    </row>
    <row r="1072" spans="1:29">
      <c r="A1072" s="297" t="s">
        <v>1671</v>
      </c>
      <c r="B1072" s="299" t="s">
        <v>3352</v>
      </c>
      <c r="C1072" s="293" t="s">
        <v>1932</v>
      </c>
      <c r="D1072" s="299" t="s">
        <v>1933</v>
      </c>
      <c r="E1072" s="263">
        <v>0</v>
      </c>
      <c r="F1072" s="266">
        <v>0</v>
      </c>
      <c r="G1072" s="266">
        <v>0</v>
      </c>
      <c r="H1072" s="264">
        <v>0</v>
      </c>
      <c r="I1072" s="264">
        <v>0</v>
      </c>
      <c r="J1072" s="264">
        <v>0</v>
      </c>
      <c r="K1072" s="264">
        <v>0</v>
      </c>
      <c r="L1072" s="264">
        <v>0</v>
      </c>
      <c r="M1072" s="264">
        <v>0</v>
      </c>
      <c r="N1072" s="294">
        <v>0.93</v>
      </c>
      <c r="O1072" s="266">
        <v>0</v>
      </c>
      <c r="P1072" s="266">
        <v>0</v>
      </c>
      <c r="Q1072" s="266">
        <v>0</v>
      </c>
      <c r="R1072" s="267">
        <v>0</v>
      </c>
      <c r="S1072" s="267">
        <v>0</v>
      </c>
      <c r="T1072" s="267">
        <v>0</v>
      </c>
      <c r="U1072" s="267">
        <v>0</v>
      </c>
      <c r="V1072" s="295">
        <v>0</v>
      </c>
      <c r="W1072" s="271">
        <v>0</v>
      </c>
      <c r="X1072" s="271">
        <v>0</v>
      </c>
      <c r="Y1072" s="271">
        <v>2</v>
      </c>
      <c r="Z1072" s="271">
        <v>2</v>
      </c>
      <c r="AA1072" s="268">
        <v>0</v>
      </c>
      <c r="AB1072" s="268">
        <v>1</v>
      </c>
      <c r="AC1072" s="295">
        <v>-1</v>
      </c>
    </row>
    <row r="1073" spans="1:29">
      <c r="A1073" s="297" t="s">
        <v>1671</v>
      </c>
      <c r="B1073" s="299" t="s">
        <v>3352</v>
      </c>
      <c r="C1073" s="293" t="s">
        <v>1934</v>
      </c>
      <c r="D1073" s="299" t="s">
        <v>1935</v>
      </c>
      <c r="E1073" s="263">
        <v>1690</v>
      </c>
      <c r="F1073" s="266">
        <v>1639</v>
      </c>
      <c r="G1073" s="266">
        <v>51</v>
      </c>
      <c r="H1073" s="264">
        <v>2206</v>
      </c>
      <c r="I1073" s="264">
        <v>2147</v>
      </c>
      <c r="J1073" s="264">
        <v>59</v>
      </c>
      <c r="K1073" s="264">
        <v>1347</v>
      </c>
      <c r="L1073" s="264">
        <v>1302</v>
      </c>
      <c r="M1073" s="264">
        <v>45</v>
      </c>
      <c r="N1073" s="294">
        <v>0.93</v>
      </c>
      <c r="O1073" s="266">
        <v>1690</v>
      </c>
      <c r="P1073" s="266">
        <v>1639</v>
      </c>
      <c r="Q1073" s="266">
        <v>51</v>
      </c>
      <c r="R1073" s="267">
        <v>0.969822485207101</v>
      </c>
      <c r="S1073" s="267">
        <v>0.969822485207101</v>
      </c>
      <c r="T1073" s="267">
        <v>0.973254759746147</v>
      </c>
      <c r="U1073" s="267">
        <v>0.966592427616927</v>
      </c>
      <c r="V1073" s="295">
        <v>-0.00343227453904627</v>
      </c>
      <c r="W1073" s="271">
        <v>12571</v>
      </c>
      <c r="X1073" s="271">
        <v>12255</v>
      </c>
      <c r="Y1073" s="271">
        <v>12408</v>
      </c>
      <c r="Z1073" s="271">
        <v>12162</v>
      </c>
      <c r="AA1073" s="268">
        <v>0.974862779412935</v>
      </c>
      <c r="AB1073" s="268">
        <v>0.980174081237911</v>
      </c>
      <c r="AC1073" s="295">
        <v>-0.00531130182497652</v>
      </c>
    </row>
    <row r="1074" spans="1:29">
      <c r="A1074" s="297" t="s">
        <v>1671</v>
      </c>
      <c r="B1074" s="299" t="s">
        <v>3352</v>
      </c>
      <c r="C1074" s="293" t="s">
        <v>1936</v>
      </c>
      <c r="D1074" s="299" t="s">
        <v>1937</v>
      </c>
      <c r="E1074" s="263">
        <v>3721</v>
      </c>
      <c r="F1074" s="266">
        <v>3546</v>
      </c>
      <c r="G1074" s="266">
        <v>175</v>
      </c>
      <c r="H1074" s="264">
        <v>4801</v>
      </c>
      <c r="I1074" s="264">
        <v>4538</v>
      </c>
      <c r="J1074" s="264">
        <v>263</v>
      </c>
      <c r="K1074" s="264">
        <v>2635</v>
      </c>
      <c r="L1074" s="264">
        <v>2466</v>
      </c>
      <c r="M1074" s="264">
        <v>169</v>
      </c>
      <c r="N1074" s="294">
        <v>0.93</v>
      </c>
      <c r="O1074" s="266">
        <v>3721</v>
      </c>
      <c r="P1074" s="266">
        <v>3546</v>
      </c>
      <c r="Q1074" s="266">
        <v>175</v>
      </c>
      <c r="R1074" s="267">
        <v>0.952969631819403</v>
      </c>
      <c r="S1074" s="267">
        <v>0.952969631819403</v>
      </c>
      <c r="T1074" s="267">
        <v>0.945219745886274</v>
      </c>
      <c r="U1074" s="267">
        <v>0.935863377609108</v>
      </c>
      <c r="V1074" s="295">
        <v>0.00774988593312975</v>
      </c>
      <c r="W1074" s="271">
        <v>26216</v>
      </c>
      <c r="X1074" s="271">
        <v>24871</v>
      </c>
      <c r="Y1074" s="271">
        <v>25855</v>
      </c>
      <c r="Z1074" s="271">
        <v>24529</v>
      </c>
      <c r="AA1074" s="268">
        <v>0.948695453158377</v>
      </c>
      <c r="AB1074" s="268">
        <v>0.948713981821698</v>
      </c>
      <c r="AC1074" s="295">
        <v>-1.85286633214155e-5</v>
      </c>
    </row>
    <row r="1075" spans="1:29">
      <c r="A1075" s="297" t="s">
        <v>1671</v>
      </c>
      <c r="B1075" s="299" t="s">
        <v>3352</v>
      </c>
      <c r="C1075" s="293" t="s">
        <v>1938</v>
      </c>
      <c r="D1075" s="299" t="s">
        <v>1939</v>
      </c>
      <c r="E1075" s="263">
        <v>2372</v>
      </c>
      <c r="F1075" s="266">
        <v>2215</v>
      </c>
      <c r="G1075" s="266">
        <v>157</v>
      </c>
      <c r="H1075" s="264">
        <v>3152</v>
      </c>
      <c r="I1075" s="264">
        <v>2959</v>
      </c>
      <c r="J1075" s="264">
        <v>193</v>
      </c>
      <c r="K1075" s="264">
        <v>1878</v>
      </c>
      <c r="L1075" s="264">
        <v>1791</v>
      </c>
      <c r="M1075" s="264">
        <v>87</v>
      </c>
      <c r="N1075" s="294">
        <v>0.93</v>
      </c>
      <c r="O1075" s="266">
        <v>2372</v>
      </c>
      <c r="P1075" s="266">
        <v>2215</v>
      </c>
      <c r="Q1075" s="266">
        <v>157</v>
      </c>
      <c r="R1075" s="267">
        <v>0.933811129848229</v>
      </c>
      <c r="S1075" s="267">
        <v>0.933811129848229</v>
      </c>
      <c r="T1075" s="267">
        <v>0.938769035532995</v>
      </c>
      <c r="U1075" s="267">
        <v>0.953674121405751</v>
      </c>
      <c r="V1075" s="295">
        <v>-0.00495790568476562</v>
      </c>
      <c r="W1075" s="271">
        <v>17702</v>
      </c>
      <c r="X1075" s="271">
        <v>16668</v>
      </c>
      <c r="Y1075" s="271">
        <v>17131</v>
      </c>
      <c r="Z1075" s="271">
        <v>16107</v>
      </c>
      <c r="AA1075" s="268">
        <v>0.941588521071065</v>
      </c>
      <c r="AB1075" s="268">
        <v>0.940225322514739</v>
      </c>
      <c r="AC1075" s="295">
        <v>0.00136319855632605</v>
      </c>
    </row>
    <row r="1076" spans="1:29">
      <c r="A1076" s="297" t="s">
        <v>1671</v>
      </c>
      <c r="B1076" s="299" t="s">
        <v>3352</v>
      </c>
      <c r="C1076" s="293" t="s">
        <v>1940</v>
      </c>
      <c r="D1076" s="299" t="s">
        <v>1941</v>
      </c>
      <c r="E1076" s="263">
        <v>0</v>
      </c>
      <c r="F1076" s="266">
        <v>0</v>
      </c>
      <c r="G1076" s="266">
        <v>0</v>
      </c>
      <c r="H1076" s="264">
        <v>0</v>
      </c>
      <c r="I1076" s="264">
        <v>0</v>
      </c>
      <c r="J1076" s="264">
        <v>0</v>
      </c>
      <c r="K1076" s="264">
        <v>0</v>
      </c>
      <c r="L1076" s="264">
        <v>0</v>
      </c>
      <c r="M1076" s="264">
        <v>0</v>
      </c>
      <c r="N1076" s="294">
        <v>0.93</v>
      </c>
      <c r="O1076" s="266">
        <v>0</v>
      </c>
      <c r="P1076" s="266">
        <v>0</v>
      </c>
      <c r="Q1076" s="266">
        <v>0</v>
      </c>
      <c r="R1076" s="267">
        <v>0</v>
      </c>
      <c r="S1076" s="267">
        <v>0</v>
      </c>
      <c r="T1076" s="267">
        <v>0</v>
      </c>
      <c r="U1076" s="267">
        <v>0</v>
      </c>
      <c r="V1076" s="295">
        <v>0</v>
      </c>
      <c r="W1076" s="271">
        <v>0</v>
      </c>
      <c r="X1076" s="271">
        <v>0</v>
      </c>
      <c r="Y1076" s="271">
        <v>0</v>
      </c>
      <c r="Z1076" s="271">
        <v>0</v>
      </c>
      <c r="AA1076" s="268">
        <v>0</v>
      </c>
      <c r="AB1076" s="268">
        <v>0</v>
      </c>
      <c r="AC1076" s="295">
        <v>0</v>
      </c>
    </row>
    <row r="1077" spans="1:29">
      <c r="A1077" s="297" t="s">
        <v>1671</v>
      </c>
      <c r="B1077" s="299" t="s">
        <v>3352</v>
      </c>
      <c r="C1077" s="293" t="s">
        <v>1942</v>
      </c>
      <c r="D1077" s="299" t="s">
        <v>1943</v>
      </c>
      <c r="E1077" s="263">
        <v>4799</v>
      </c>
      <c r="F1077" s="266">
        <v>4444</v>
      </c>
      <c r="G1077" s="266">
        <v>355</v>
      </c>
      <c r="H1077" s="264">
        <v>6112</v>
      </c>
      <c r="I1077" s="264">
        <v>5767</v>
      </c>
      <c r="J1077" s="264">
        <v>345</v>
      </c>
      <c r="K1077" s="264">
        <v>3500</v>
      </c>
      <c r="L1077" s="264">
        <v>3290</v>
      </c>
      <c r="M1077" s="264">
        <v>210</v>
      </c>
      <c r="N1077" s="294">
        <v>0.93</v>
      </c>
      <c r="O1077" s="266">
        <v>4799</v>
      </c>
      <c r="P1077" s="266">
        <v>4444</v>
      </c>
      <c r="Q1077" s="266">
        <v>355</v>
      </c>
      <c r="R1077" s="267">
        <v>0.92602625546989</v>
      </c>
      <c r="S1077" s="267">
        <v>0.92602625546989</v>
      </c>
      <c r="T1077" s="267">
        <v>0.943553664921466</v>
      </c>
      <c r="U1077" s="267">
        <v>0.94</v>
      </c>
      <c r="V1077" s="295">
        <v>-0.0175274094515764</v>
      </c>
      <c r="W1077" s="271">
        <v>32621</v>
      </c>
      <c r="X1077" s="271">
        <v>30523</v>
      </c>
      <c r="Y1077" s="271">
        <v>31961</v>
      </c>
      <c r="Z1077" s="271">
        <v>30036</v>
      </c>
      <c r="AA1077" s="268">
        <v>0.935685601299776</v>
      </c>
      <c r="AB1077" s="268">
        <v>0.939770345108101</v>
      </c>
      <c r="AC1077" s="295">
        <v>-0.00408474380832435</v>
      </c>
    </row>
    <row r="1078" spans="1:29">
      <c r="A1078" s="297" t="s">
        <v>1671</v>
      </c>
      <c r="B1078" s="299" t="s">
        <v>3352</v>
      </c>
      <c r="C1078" s="293" t="s">
        <v>1944</v>
      </c>
      <c r="D1078" s="299" t="s">
        <v>1945</v>
      </c>
      <c r="E1078" s="263">
        <v>2501</v>
      </c>
      <c r="F1078" s="266">
        <v>2404</v>
      </c>
      <c r="G1078" s="266">
        <v>97</v>
      </c>
      <c r="H1078" s="264">
        <v>2869</v>
      </c>
      <c r="I1078" s="264">
        <v>2733</v>
      </c>
      <c r="J1078" s="264">
        <v>136</v>
      </c>
      <c r="K1078" s="264">
        <v>1684</v>
      </c>
      <c r="L1078" s="264">
        <v>1611</v>
      </c>
      <c r="M1078" s="264">
        <v>73</v>
      </c>
      <c r="N1078" s="294">
        <v>0.93</v>
      </c>
      <c r="O1078" s="266">
        <v>2501</v>
      </c>
      <c r="P1078" s="266">
        <v>2404</v>
      </c>
      <c r="Q1078" s="266">
        <v>97</v>
      </c>
      <c r="R1078" s="267">
        <v>0.961215513794482</v>
      </c>
      <c r="S1078" s="267">
        <v>0.961215513794482</v>
      </c>
      <c r="T1078" s="267">
        <v>0.952596723597072</v>
      </c>
      <c r="U1078" s="267">
        <v>0.956650831353919</v>
      </c>
      <c r="V1078" s="295">
        <v>0.00861879019741008</v>
      </c>
      <c r="W1078" s="271">
        <v>16652</v>
      </c>
      <c r="X1078" s="271">
        <v>16008</v>
      </c>
      <c r="Y1078" s="271">
        <v>16545</v>
      </c>
      <c r="Z1078" s="271">
        <v>16066</v>
      </c>
      <c r="AA1078" s="268">
        <v>0.961325966850829</v>
      </c>
      <c r="AB1078" s="268">
        <v>0.971048655182835</v>
      </c>
      <c r="AC1078" s="295">
        <v>-0.00972268833200596</v>
      </c>
    </row>
    <row r="1079" spans="1:29">
      <c r="A1079" s="297" t="s">
        <v>1671</v>
      </c>
      <c r="B1079" s="299" t="s">
        <v>3352</v>
      </c>
      <c r="C1079" s="293" t="s">
        <v>1946</v>
      </c>
      <c r="D1079" s="299" t="s">
        <v>1947</v>
      </c>
      <c r="E1079" s="263">
        <v>4307</v>
      </c>
      <c r="F1079" s="266">
        <v>4071</v>
      </c>
      <c r="G1079" s="266">
        <v>236</v>
      </c>
      <c r="H1079" s="264">
        <v>5341</v>
      </c>
      <c r="I1079" s="264">
        <v>5069</v>
      </c>
      <c r="J1079" s="264">
        <v>272</v>
      </c>
      <c r="K1079" s="264">
        <v>3019</v>
      </c>
      <c r="L1079" s="264">
        <v>2857</v>
      </c>
      <c r="M1079" s="264">
        <v>162</v>
      </c>
      <c r="N1079" s="294">
        <v>0.93</v>
      </c>
      <c r="O1079" s="266">
        <v>4307</v>
      </c>
      <c r="P1079" s="266">
        <v>4071</v>
      </c>
      <c r="Q1079" s="266">
        <v>236</v>
      </c>
      <c r="R1079" s="267">
        <v>0.945205479452055</v>
      </c>
      <c r="S1079" s="267">
        <v>0.945205479452055</v>
      </c>
      <c r="T1079" s="267">
        <v>0.949073207264557</v>
      </c>
      <c r="U1079" s="267">
        <v>0.946339847631666</v>
      </c>
      <c r="V1079" s="295">
        <v>-0.00386772781250244</v>
      </c>
      <c r="W1079" s="271">
        <v>29889</v>
      </c>
      <c r="X1079" s="271">
        <v>27995</v>
      </c>
      <c r="Y1079" s="271">
        <v>29416</v>
      </c>
      <c r="Z1079" s="271">
        <v>27875</v>
      </c>
      <c r="AA1079" s="268">
        <v>0.936632205828231</v>
      </c>
      <c r="AB1079" s="268">
        <v>0.947613543649714</v>
      </c>
      <c r="AC1079" s="295">
        <v>-0.0109813378214833</v>
      </c>
    </row>
    <row r="1080" spans="1:29">
      <c r="A1080" s="297" t="s">
        <v>1671</v>
      </c>
      <c r="B1080" s="299" t="s">
        <v>3352</v>
      </c>
      <c r="C1080" s="293" t="s">
        <v>1948</v>
      </c>
      <c r="D1080" s="299" t="s">
        <v>1949</v>
      </c>
      <c r="E1080" s="263">
        <v>4447</v>
      </c>
      <c r="F1080" s="266">
        <v>4066</v>
      </c>
      <c r="G1080" s="266">
        <v>381</v>
      </c>
      <c r="H1080" s="264">
        <v>5597</v>
      </c>
      <c r="I1080" s="264">
        <v>5376</v>
      </c>
      <c r="J1080" s="264">
        <v>221</v>
      </c>
      <c r="K1080" s="264">
        <v>3365</v>
      </c>
      <c r="L1080" s="264">
        <v>3157</v>
      </c>
      <c r="M1080" s="264">
        <v>208</v>
      </c>
      <c r="N1080" s="294">
        <v>0.93</v>
      </c>
      <c r="O1080" s="266">
        <v>4447</v>
      </c>
      <c r="P1080" s="266">
        <v>4066</v>
      </c>
      <c r="Q1080" s="266">
        <v>381</v>
      </c>
      <c r="R1080" s="267">
        <v>0.91432426354846</v>
      </c>
      <c r="S1080" s="267">
        <v>0.91432426354846</v>
      </c>
      <c r="T1080" s="267">
        <v>0.960514561372164</v>
      </c>
      <c r="U1080" s="267">
        <v>0.938187221396731</v>
      </c>
      <c r="V1080" s="295">
        <v>-0.046190297823704</v>
      </c>
      <c r="W1080" s="271">
        <v>30872</v>
      </c>
      <c r="X1080" s="271">
        <v>29037</v>
      </c>
      <c r="Y1080" s="271">
        <v>30804</v>
      </c>
      <c r="Z1080" s="271">
        <v>29160</v>
      </c>
      <c r="AA1080" s="268">
        <v>0.940561026172584</v>
      </c>
      <c r="AB1080" s="268">
        <v>0.94663030775224</v>
      </c>
      <c r="AC1080" s="295">
        <v>-0.00606928157965647</v>
      </c>
    </row>
    <row r="1081" spans="1:29">
      <c r="A1081" s="297" t="s">
        <v>1671</v>
      </c>
      <c r="B1081" s="299" t="s">
        <v>3352</v>
      </c>
      <c r="C1081" s="293" t="s">
        <v>1950</v>
      </c>
      <c r="D1081" s="299" t="s">
        <v>1951</v>
      </c>
      <c r="E1081" s="263">
        <v>2382</v>
      </c>
      <c r="F1081" s="266">
        <v>2246</v>
      </c>
      <c r="G1081" s="266">
        <v>136</v>
      </c>
      <c r="H1081" s="264">
        <v>2841</v>
      </c>
      <c r="I1081" s="264">
        <v>2554</v>
      </c>
      <c r="J1081" s="264">
        <v>287</v>
      </c>
      <c r="K1081" s="264">
        <v>1474</v>
      </c>
      <c r="L1081" s="264">
        <v>1410</v>
      </c>
      <c r="M1081" s="264">
        <v>64</v>
      </c>
      <c r="N1081" s="294">
        <v>0.93</v>
      </c>
      <c r="O1081" s="266">
        <v>2382</v>
      </c>
      <c r="P1081" s="266">
        <v>2246</v>
      </c>
      <c r="Q1081" s="266">
        <v>136</v>
      </c>
      <c r="R1081" s="267">
        <v>0.942905121746432</v>
      </c>
      <c r="S1081" s="267">
        <v>0.942905121746432</v>
      </c>
      <c r="T1081" s="267">
        <v>0.898979232664555</v>
      </c>
      <c r="U1081" s="267">
        <v>0.956580732700136</v>
      </c>
      <c r="V1081" s="295">
        <v>0.0439258890818769</v>
      </c>
      <c r="W1081" s="271">
        <v>15018</v>
      </c>
      <c r="X1081" s="271">
        <v>14163</v>
      </c>
      <c r="Y1081" s="271">
        <v>14551</v>
      </c>
      <c r="Z1081" s="271">
        <v>14007</v>
      </c>
      <c r="AA1081" s="268">
        <v>0.943068318018378</v>
      </c>
      <c r="AB1081" s="268">
        <v>0.962614253315923</v>
      </c>
      <c r="AC1081" s="295">
        <v>-0.0195459352975453</v>
      </c>
    </row>
    <row r="1082" spans="1:29">
      <c r="A1082" s="297" t="s">
        <v>1671</v>
      </c>
      <c r="B1082" s="299" t="s">
        <v>3352</v>
      </c>
      <c r="C1082" s="293" t="s">
        <v>1952</v>
      </c>
      <c r="D1082" s="299" t="s">
        <v>1953</v>
      </c>
      <c r="E1082" s="263">
        <v>2980</v>
      </c>
      <c r="F1082" s="266">
        <v>2868</v>
      </c>
      <c r="G1082" s="266">
        <v>112</v>
      </c>
      <c r="H1082" s="264">
        <v>3353</v>
      </c>
      <c r="I1082" s="264">
        <v>3230</v>
      </c>
      <c r="J1082" s="264">
        <v>123</v>
      </c>
      <c r="K1082" s="264">
        <v>1542</v>
      </c>
      <c r="L1082" s="264">
        <v>1469</v>
      </c>
      <c r="M1082" s="264">
        <v>73</v>
      </c>
      <c r="N1082" s="294">
        <v>0.93</v>
      </c>
      <c r="O1082" s="266">
        <v>2980</v>
      </c>
      <c r="P1082" s="266">
        <v>2868</v>
      </c>
      <c r="Q1082" s="266">
        <v>112</v>
      </c>
      <c r="R1082" s="267">
        <v>0.96241610738255</v>
      </c>
      <c r="S1082" s="267">
        <v>0.96241610738255</v>
      </c>
      <c r="T1082" s="267">
        <v>0.963316433045034</v>
      </c>
      <c r="U1082" s="267">
        <v>0.952658884565499</v>
      </c>
      <c r="V1082" s="295">
        <v>-0.000900325662483992</v>
      </c>
      <c r="W1082" s="271">
        <v>19008</v>
      </c>
      <c r="X1082" s="271">
        <v>18308</v>
      </c>
      <c r="Y1082" s="271">
        <v>18705</v>
      </c>
      <c r="Z1082" s="271">
        <v>18232</v>
      </c>
      <c r="AA1082" s="268">
        <v>0.963173400673401</v>
      </c>
      <c r="AB1082" s="268">
        <v>0.974712643678161</v>
      </c>
      <c r="AC1082" s="295">
        <v>-0.0115392430047603</v>
      </c>
    </row>
    <row r="1083" spans="1:29">
      <c r="A1083" s="297" t="s">
        <v>1671</v>
      </c>
      <c r="B1083" s="303" t="s">
        <v>3352</v>
      </c>
      <c r="C1083" s="293" t="s">
        <v>1954</v>
      </c>
      <c r="D1083" s="303" t="s">
        <v>1955</v>
      </c>
      <c r="E1083" s="263">
        <v>3613</v>
      </c>
      <c r="F1083" s="266">
        <v>3478</v>
      </c>
      <c r="G1083" s="266">
        <v>135</v>
      </c>
      <c r="H1083" s="264">
        <v>4576</v>
      </c>
      <c r="I1083" s="264">
        <v>4428</v>
      </c>
      <c r="J1083" s="264">
        <v>148</v>
      </c>
      <c r="K1083" s="264">
        <v>2343</v>
      </c>
      <c r="L1083" s="264">
        <v>2282</v>
      </c>
      <c r="M1083" s="264">
        <v>61</v>
      </c>
      <c r="N1083" s="294">
        <v>0.93</v>
      </c>
      <c r="O1083" s="266">
        <v>3613</v>
      </c>
      <c r="P1083" s="266">
        <v>3478</v>
      </c>
      <c r="Q1083" s="266">
        <v>135</v>
      </c>
      <c r="R1083" s="267">
        <v>0.962634929421533</v>
      </c>
      <c r="S1083" s="267">
        <v>0.962634929421533</v>
      </c>
      <c r="T1083" s="267">
        <v>0.967657342657343</v>
      </c>
      <c r="U1083" s="267">
        <v>0.973965002134016</v>
      </c>
      <c r="V1083" s="295">
        <v>-0.00502241323580932</v>
      </c>
      <c r="W1083" s="271">
        <v>24736</v>
      </c>
      <c r="X1083" s="271">
        <v>23953</v>
      </c>
      <c r="Y1083" s="271">
        <v>25171</v>
      </c>
      <c r="Z1083" s="271">
        <v>24440</v>
      </c>
      <c r="AA1083" s="268">
        <v>0.968345730918499</v>
      </c>
      <c r="AB1083" s="268">
        <v>0.970958642882682</v>
      </c>
      <c r="AC1083" s="295">
        <v>-0.00261291196418301</v>
      </c>
    </row>
    <row r="1084" spans="1:29">
      <c r="A1084" s="297" t="s">
        <v>1671</v>
      </c>
      <c r="B1084" s="299" t="s">
        <v>3352</v>
      </c>
      <c r="C1084" s="293" t="s">
        <v>1956</v>
      </c>
      <c r="D1084" s="299" t="s">
        <v>1957</v>
      </c>
      <c r="E1084" s="263">
        <v>2238</v>
      </c>
      <c r="F1084" s="266">
        <v>2163</v>
      </c>
      <c r="G1084" s="266">
        <v>75</v>
      </c>
      <c r="H1084" s="264">
        <v>2545</v>
      </c>
      <c r="I1084" s="264">
        <v>2459</v>
      </c>
      <c r="J1084" s="264">
        <v>86</v>
      </c>
      <c r="K1084" s="264">
        <v>1139</v>
      </c>
      <c r="L1084" s="264">
        <v>1103</v>
      </c>
      <c r="M1084" s="264">
        <v>36</v>
      </c>
      <c r="N1084" s="294">
        <v>0.93</v>
      </c>
      <c r="O1084" s="266">
        <v>2238</v>
      </c>
      <c r="P1084" s="266">
        <v>2163</v>
      </c>
      <c r="Q1084" s="266">
        <v>75</v>
      </c>
      <c r="R1084" s="267">
        <v>0.966487935656836</v>
      </c>
      <c r="S1084" s="267">
        <v>0.966487935656836</v>
      </c>
      <c r="T1084" s="267">
        <v>0.966208251473477</v>
      </c>
      <c r="U1084" s="267">
        <v>0.968393327480246</v>
      </c>
      <c r="V1084" s="295">
        <v>0.000279684183358997</v>
      </c>
      <c r="W1084" s="271">
        <v>14179</v>
      </c>
      <c r="X1084" s="271">
        <v>13627</v>
      </c>
      <c r="Y1084" s="271">
        <v>13881</v>
      </c>
      <c r="Z1084" s="271">
        <v>13474</v>
      </c>
      <c r="AA1084" s="268">
        <v>0.961069186825587</v>
      </c>
      <c r="AB1084" s="268">
        <v>0.970679345868453</v>
      </c>
      <c r="AC1084" s="295">
        <v>-0.00961015904286611</v>
      </c>
    </row>
    <row r="1085" spans="1:29">
      <c r="A1085" s="297" t="s">
        <v>1671</v>
      </c>
      <c r="B1085" s="299" t="s">
        <v>3352</v>
      </c>
      <c r="C1085" s="293" t="s">
        <v>1958</v>
      </c>
      <c r="D1085" s="299" t="s">
        <v>1959</v>
      </c>
      <c r="E1085" s="263">
        <v>2195</v>
      </c>
      <c r="F1085" s="266">
        <v>2082</v>
      </c>
      <c r="G1085" s="266">
        <v>113</v>
      </c>
      <c r="H1085" s="264">
        <v>2758</v>
      </c>
      <c r="I1085" s="264">
        <v>2584</v>
      </c>
      <c r="J1085" s="264">
        <v>174</v>
      </c>
      <c r="K1085" s="264">
        <v>1204</v>
      </c>
      <c r="L1085" s="264">
        <v>1163</v>
      </c>
      <c r="M1085" s="264">
        <v>41</v>
      </c>
      <c r="N1085" s="294">
        <v>0.93</v>
      </c>
      <c r="O1085" s="266">
        <v>2195</v>
      </c>
      <c r="P1085" s="266">
        <v>2082</v>
      </c>
      <c r="Q1085" s="266">
        <v>113</v>
      </c>
      <c r="R1085" s="267">
        <v>0.948519362186788</v>
      </c>
      <c r="S1085" s="267">
        <v>0.948519362186788</v>
      </c>
      <c r="T1085" s="267">
        <v>0.936910804931109</v>
      </c>
      <c r="U1085" s="267">
        <v>0.965946843853821</v>
      </c>
      <c r="V1085" s="295">
        <v>0.0116085572556787</v>
      </c>
      <c r="W1085" s="271">
        <v>14967</v>
      </c>
      <c r="X1085" s="271">
        <v>14337</v>
      </c>
      <c r="Y1085" s="271">
        <v>14753</v>
      </c>
      <c r="Z1085" s="271">
        <v>14251</v>
      </c>
      <c r="AA1085" s="268">
        <v>0.957907396271798</v>
      </c>
      <c r="AB1085" s="268">
        <v>0.965973022436115</v>
      </c>
      <c r="AC1085" s="295">
        <v>-0.00806562616431672</v>
      </c>
    </row>
    <row r="1086" spans="1:29">
      <c r="A1086" s="297" t="s">
        <v>1671</v>
      </c>
      <c r="B1086" s="299" t="s">
        <v>3352</v>
      </c>
      <c r="C1086" s="293" t="s">
        <v>1960</v>
      </c>
      <c r="D1086" s="299" t="s">
        <v>1961</v>
      </c>
      <c r="E1086" s="263">
        <v>4271</v>
      </c>
      <c r="F1086" s="266">
        <v>4112</v>
      </c>
      <c r="G1086" s="266">
        <v>159</v>
      </c>
      <c r="H1086" s="264">
        <v>5236</v>
      </c>
      <c r="I1086" s="264">
        <v>4994</v>
      </c>
      <c r="J1086" s="264">
        <v>242</v>
      </c>
      <c r="K1086" s="264">
        <v>2211</v>
      </c>
      <c r="L1086" s="264">
        <v>2098</v>
      </c>
      <c r="M1086" s="264">
        <v>113</v>
      </c>
      <c r="N1086" s="294">
        <v>0.93</v>
      </c>
      <c r="O1086" s="266">
        <v>4271</v>
      </c>
      <c r="P1086" s="266">
        <v>4112</v>
      </c>
      <c r="Q1086" s="266">
        <v>159</v>
      </c>
      <c r="R1086" s="267">
        <v>0.962772184500117</v>
      </c>
      <c r="S1086" s="267">
        <v>0.962772184500117</v>
      </c>
      <c r="T1086" s="267">
        <v>0.953781512605042</v>
      </c>
      <c r="U1086" s="267">
        <v>0.948891904115785</v>
      </c>
      <c r="V1086" s="295">
        <v>0.00899067189507496</v>
      </c>
      <c r="W1086" s="271">
        <v>27119</v>
      </c>
      <c r="X1086" s="271">
        <v>25947</v>
      </c>
      <c r="Y1086" s="271">
        <v>26402</v>
      </c>
      <c r="Z1086" s="271">
        <v>25575</v>
      </c>
      <c r="AA1086" s="268">
        <v>0.956783067222243</v>
      </c>
      <c r="AB1086" s="268">
        <v>0.968676615407924</v>
      </c>
      <c r="AC1086" s="295">
        <v>-0.0118935481856809</v>
      </c>
    </row>
    <row r="1087" spans="1:29">
      <c r="A1087" s="297" t="s">
        <v>1671</v>
      </c>
      <c r="B1087" s="299" t="s">
        <v>3352</v>
      </c>
      <c r="C1087" s="293" t="s">
        <v>1962</v>
      </c>
      <c r="D1087" s="299" t="s">
        <v>1963</v>
      </c>
      <c r="E1087" s="263">
        <v>2847</v>
      </c>
      <c r="F1087" s="266">
        <v>2681</v>
      </c>
      <c r="G1087" s="266">
        <v>166</v>
      </c>
      <c r="H1087" s="264">
        <v>3494</v>
      </c>
      <c r="I1087" s="264">
        <v>3362</v>
      </c>
      <c r="J1087" s="264">
        <v>132</v>
      </c>
      <c r="K1087" s="264">
        <v>1579</v>
      </c>
      <c r="L1087" s="264">
        <v>1495</v>
      </c>
      <c r="M1087" s="264">
        <v>84</v>
      </c>
      <c r="N1087" s="294">
        <v>0.93</v>
      </c>
      <c r="O1087" s="266">
        <v>2847</v>
      </c>
      <c r="P1087" s="266">
        <v>2681</v>
      </c>
      <c r="Q1087" s="266">
        <v>166</v>
      </c>
      <c r="R1087" s="267">
        <v>0.941693010186161</v>
      </c>
      <c r="S1087" s="267">
        <v>0.941693010186161</v>
      </c>
      <c r="T1087" s="267">
        <v>0.962220950200343</v>
      </c>
      <c r="U1087" s="267">
        <v>0.946801773274224</v>
      </c>
      <c r="V1087" s="295">
        <v>-0.0205279400141826</v>
      </c>
      <c r="W1087" s="271">
        <v>19319</v>
      </c>
      <c r="X1087" s="271">
        <v>18546</v>
      </c>
      <c r="Y1087" s="271">
        <v>19304</v>
      </c>
      <c r="Z1087" s="271">
        <v>18705</v>
      </c>
      <c r="AA1087" s="268">
        <v>0.959987576996739</v>
      </c>
      <c r="AB1087" s="268">
        <v>0.968970161624534</v>
      </c>
      <c r="AC1087" s="295">
        <v>-0.00898258462779478</v>
      </c>
    </row>
    <row r="1088" spans="1:29">
      <c r="A1088" s="297" t="s">
        <v>1671</v>
      </c>
      <c r="B1088" s="303" t="s">
        <v>3352</v>
      </c>
      <c r="C1088" s="293" t="s">
        <v>1964</v>
      </c>
      <c r="D1088" s="303" t="s">
        <v>1965</v>
      </c>
      <c r="E1088" s="263">
        <v>1890</v>
      </c>
      <c r="F1088" s="266">
        <v>1771</v>
      </c>
      <c r="G1088" s="266">
        <v>119</v>
      </c>
      <c r="H1088" s="264">
        <v>2232</v>
      </c>
      <c r="I1088" s="264">
        <v>2041</v>
      </c>
      <c r="J1088" s="264">
        <v>191</v>
      </c>
      <c r="K1088" s="264">
        <v>990</v>
      </c>
      <c r="L1088" s="264">
        <v>922</v>
      </c>
      <c r="M1088" s="264">
        <v>68</v>
      </c>
      <c r="N1088" s="294">
        <v>0.93</v>
      </c>
      <c r="O1088" s="266">
        <v>1890</v>
      </c>
      <c r="P1088" s="266">
        <v>1771</v>
      </c>
      <c r="Q1088" s="266">
        <v>119</v>
      </c>
      <c r="R1088" s="267">
        <v>0.937037037037037</v>
      </c>
      <c r="S1088" s="267">
        <v>0.937037037037037</v>
      </c>
      <c r="T1088" s="267">
        <v>0.914426523297491</v>
      </c>
      <c r="U1088" s="267">
        <v>0.931313131313131</v>
      </c>
      <c r="V1088" s="295">
        <v>0.0226105137395459</v>
      </c>
      <c r="W1088" s="271">
        <v>12276</v>
      </c>
      <c r="X1088" s="271">
        <v>11609</v>
      </c>
      <c r="Y1088" s="271">
        <v>11918</v>
      </c>
      <c r="Z1088" s="271">
        <v>11443</v>
      </c>
      <c r="AA1088" s="268">
        <v>0.945666340827631</v>
      </c>
      <c r="AB1088" s="268">
        <v>0.960144319516697</v>
      </c>
      <c r="AC1088" s="295">
        <v>-0.0144779786890663</v>
      </c>
    </row>
    <row r="1089" spans="1:29">
      <c r="A1089" s="297" t="s">
        <v>1671</v>
      </c>
      <c r="B1089" s="299" t="s">
        <v>3352</v>
      </c>
      <c r="C1089" s="293" t="s">
        <v>1966</v>
      </c>
      <c r="D1089" s="299" t="s">
        <v>1967</v>
      </c>
      <c r="E1089" s="263">
        <v>3431</v>
      </c>
      <c r="F1089" s="266">
        <v>3300</v>
      </c>
      <c r="G1089" s="266">
        <v>131</v>
      </c>
      <c r="H1089" s="264">
        <v>4134</v>
      </c>
      <c r="I1089" s="264">
        <v>4021</v>
      </c>
      <c r="J1089" s="264">
        <v>113</v>
      </c>
      <c r="K1089" s="264">
        <v>1910</v>
      </c>
      <c r="L1089" s="264">
        <v>1867</v>
      </c>
      <c r="M1089" s="264">
        <v>43</v>
      </c>
      <c r="N1089" s="294">
        <v>0.93</v>
      </c>
      <c r="O1089" s="266">
        <v>3431</v>
      </c>
      <c r="P1089" s="266">
        <v>3300</v>
      </c>
      <c r="Q1089" s="266">
        <v>131</v>
      </c>
      <c r="R1089" s="267">
        <v>0.961818711745847</v>
      </c>
      <c r="S1089" s="267">
        <v>0.961818711745847</v>
      </c>
      <c r="T1089" s="267">
        <v>0.972665699080793</v>
      </c>
      <c r="U1089" s="267">
        <v>0.977486910994764</v>
      </c>
      <c r="V1089" s="295">
        <v>-0.0108469873349467</v>
      </c>
      <c r="W1089" s="271">
        <v>23156</v>
      </c>
      <c r="X1089" s="271">
        <v>22602</v>
      </c>
      <c r="Y1089" s="271">
        <v>24016</v>
      </c>
      <c r="Z1089" s="271">
        <v>23560</v>
      </c>
      <c r="AA1089" s="268">
        <v>0.976075315253066</v>
      </c>
      <c r="AB1089" s="268">
        <v>0.981012658227848</v>
      </c>
      <c r="AC1089" s="295">
        <v>-0.00493734297478199</v>
      </c>
    </row>
    <row r="1090" spans="1:29">
      <c r="A1090" s="297" t="s">
        <v>1671</v>
      </c>
      <c r="B1090" s="299" t="s">
        <v>3351</v>
      </c>
      <c r="C1090" s="293" t="s">
        <v>1968</v>
      </c>
      <c r="D1090" s="299" t="s">
        <v>1969</v>
      </c>
      <c r="E1090" s="263">
        <v>7446</v>
      </c>
      <c r="F1090" s="266">
        <v>6916</v>
      </c>
      <c r="G1090" s="266">
        <v>530</v>
      </c>
      <c r="H1090" s="264">
        <v>5697</v>
      </c>
      <c r="I1090" s="264">
        <v>5384</v>
      </c>
      <c r="J1090" s="264">
        <v>313</v>
      </c>
      <c r="K1090" s="264">
        <v>3008</v>
      </c>
      <c r="L1090" s="264">
        <v>2862</v>
      </c>
      <c r="M1090" s="264">
        <v>146</v>
      </c>
      <c r="N1090" s="294">
        <v>0.93</v>
      </c>
      <c r="O1090" s="266">
        <v>7446</v>
      </c>
      <c r="P1090" s="266">
        <v>6916</v>
      </c>
      <c r="Q1090" s="266">
        <v>530</v>
      </c>
      <c r="R1090" s="267">
        <v>0.928820843405855</v>
      </c>
      <c r="S1090" s="267">
        <v>0.928820843405855</v>
      </c>
      <c r="T1090" s="267">
        <v>0.945058802878708</v>
      </c>
      <c r="U1090" s="267">
        <v>0.951462765957447</v>
      </c>
      <c r="V1090" s="295">
        <v>-0.0162379594728527</v>
      </c>
      <c r="W1090" s="271">
        <v>38914</v>
      </c>
      <c r="X1090" s="271">
        <v>36605</v>
      </c>
      <c r="Y1090" s="271">
        <v>40688</v>
      </c>
      <c r="Z1090" s="271">
        <v>38658</v>
      </c>
      <c r="AA1090" s="268">
        <v>0.940664028370252</v>
      </c>
      <c r="AB1090" s="268">
        <v>0.950108139992135</v>
      </c>
      <c r="AC1090" s="295">
        <v>-0.00944411162188297</v>
      </c>
    </row>
    <row r="1091" spans="1:29">
      <c r="A1091" s="297" t="s">
        <v>1671</v>
      </c>
      <c r="B1091" s="299" t="s">
        <v>3351</v>
      </c>
      <c r="C1091" s="293" t="s">
        <v>1970</v>
      </c>
      <c r="D1091" s="299" t="s">
        <v>1971</v>
      </c>
      <c r="E1091" s="263">
        <v>5994</v>
      </c>
      <c r="F1091" s="266">
        <v>5717</v>
      </c>
      <c r="G1091" s="266">
        <v>277</v>
      </c>
      <c r="H1091" s="264">
        <v>4600</v>
      </c>
      <c r="I1091" s="264">
        <v>4348</v>
      </c>
      <c r="J1091" s="264">
        <v>252</v>
      </c>
      <c r="K1091" s="264">
        <v>2553</v>
      </c>
      <c r="L1091" s="264">
        <v>2406</v>
      </c>
      <c r="M1091" s="264">
        <v>147</v>
      </c>
      <c r="N1091" s="294">
        <v>0.93</v>
      </c>
      <c r="O1091" s="266">
        <v>5994</v>
      </c>
      <c r="P1091" s="266">
        <v>5717</v>
      </c>
      <c r="Q1091" s="266">
        <v>277</v>
      </c>
      <c r="R1091" s="267">
        <v>0.953787120453787</v>
      </c>
      <c r="S1091" s="267">
        <v>0.953787120453787</v>
      </c>
      <c r="T1091" s="267">
        <v>0.945217391304348</v>
      </c>
      <c r="U1091" s="267">
        <v>0.942420681551116</v>
      </c>
      <c r="V1091" s="295">
        <v>0.00856972914943932</v>
      </c>
      <c r="W1091" s="271">
        <v>30717</v>
      </c>
      <c r="X1091" s="271">
        <v>29290</v>
      </c>
      <c r="Y1091" s="271">
        <v>31586</v>
      </c>
      <c r="Z1091" s="271">
        <v>30379</v>
      </c>
      <c r="AA1091" s="268">
        <v>0.953543640329459</v>
      </c>
      <c r="AB1091" s="268">
        <v>0.961786867599569</v>
      </c>
      <c r="AC1091" s="295">
        <v>-0.00824322727011018</v>
      </c>
    </row>
    <row r="1092" spans="1:29">
      <c r="A1092" s="297" t="s">
        <v>1671</v>
      </c>
      <c r="B1092" s="299" t="s">
        <v>3351</v>
      </c>
      <c r="C1092" s="293" t="s">
        <v>1972</v>
      </c>
      <c r="D1092" s="299" t="s">
        <v>1973</v>
      </c>
      <c r="E1092" s="263">
        <v>3216</v>
      </c>
      <c r="F1092" s="266">
        <v>3082</v>
      </c>
      <c r="G1092" s="266">
        <v>134</v>
      </c>
      <c r="H1092" s="264">
        <v>2562</v>
      </c>
      <c r="I1092" s="264">
        <v>2484</v>
      </c>
      <c r="J1092" s="264">
        <v>78</v>
      </c>
      <c r="K1092" s="264">
        <v>1334</v>
      </c>
      <c r="L1092" s="264">
        <v>1291</v>
      </c>
      <c r="M1092" s="264">
        <v>43</v>
      </c>
      <c r="N1092" s="294">
        <v>0.93</v>
      </c>
      <c r="O1092" s="266">
        <v>3216</v>
      </c>
      <c r="P1092" s="266">
        <v>3082</v>
      </c>
      <c r="Q1092" s="266">
        <v>134</v>
      </c>
      <c r="R1092" s="267">
        <v>0.958333333333333</v>
      </c>
      <c r="S1092" s="267">
        <v>0.958333333333333</v>
      </c>
      <c r="T1092" s="267">
        <v>0.969555035128806</v>
      </c>
      <c r="U1092" s="267">
        <v>0.967766116941529</v>
      </c>
      <c r="V1092" s="295">
        <v>-0.0112217017954722</v>
      </c>
      <c r="W1092" s="271">
        <v>17201</v>
      </c>
      <c r="X1092" s="271">
        <v>16595</v>
      </c>
      <c r="Y1092" s="271">
        <v>18645</v>
      </c>
      <c r="Z1092" s="271">
        <v>18023</v>
      </c>
      <c r="AA1092" s="268">
        <v>0.964769490145922</v>
      </c>
      <c r="AB1092" s="268">
        <v>0.966639849825691</v>
      </c>
      <c r="AC1092" s="295">
        <v>-0.00187035967976878</v>
      </c>
    </row>
    <row r="1093" spans="1:29">
      <c r="A1093" s="297" t="s">
        <v>1974</v>
      </c>
      <c r="B1093" s="305" t="s">
        <v>3354</v>
      </c>
      <c r="C1093" s="293" t="s">
        <v>1976</v>
      </c>
      <c r="D1093" s="305" t="s">
        <v>1977</v>
      </c>
      <c r="E1093" s="263">
        <v>3028</v>
      </c>
      <c r="F1093" s="266">
        <v>2955</v>
      </c>
      <c r="G1093" s="266">
        <v>73</v>
      </c>
      <c r="H1093" s="264">
        <v>3342</v>
      </c>
      <c r="I1093" s="264">
        <v>3257</v>
      </c>
      <c r="J1093" s="264">
        <v>85</v>
      </c>
      <c r="K1093" s="264">
        <v>1750</v>
      </c>
      <c r="L1093" s="264">
        <v>1698</v>
      </c>
      <c r="M1093" s="264">
        <v>52</v>
      </c>
      <c r="N1093" s="294">
        <v>0.93</v>
      </c>
      <c r="O1093" s="266">
        <v>3028</v>
      </c>
      <c r="P1093" s="266">
        <v>2955</v>
      </c>
      <c r="Q1093" s="266">
        <v>73</v>
      </c>
      <c r="R1093" s="267">
        <v>0.975891677675033</v>
      </c>
      <c r="S1093" s="267">
        <v>0.975891677675033</v>
      </c>
      <c r="T1093" s="267">
        <v>0.974566128067026</v>
      </c>
      <c r="U1093" s="267">
        <v>0.970285714285714</v>
      </c>
      <c r="V1093" s="295">
        <v>0.00132554960800735</v>
      </c>
      <c r="W1093" s="271">
        <v>18635</v>
      </c>
      <c r="X1093" s="271">
        <v>18187</v>
      </c>
      <c r="Y1093" s="271">
        <v>18431</v>
      </c>
      <c r="Z1093" s="271">
        <v>18040</v>
      </c>
      <c r="AA1093" s="268">
        <v>0.975959216528039</v>
      </c>
      <c r="AB1093" s="268">
        <v>0.978785741413922</v>
      </c>
      <c r="AC1093" s="295">
        <v>-0.00282652488588353</v>
      </c>
    </row>
    <row r="1094" spans="1:29">
      <c r="A1094" s="297" t="s">
        <v>1974</v>
      </c>
      <c r="B1094" s="305" t="s">
        <v>3354</v>
      </c>
      <c r="C1094" s="293" t="s">
        <v>1978</v>
      </c>
      <c r="D1094" s="305" t="s">
        <v>1979</v>
      </c>
      <c r="E1094" s="263">
        <v>4594</v>
      </c>
      <c r="F1094" s="266">
        <v>4450</v>
      </c>
      <c r="G1094" s="266">
        <v>144</v>
      </c>
      <c r="H1094" s="264">
        <v>4791</v>
      </c>
      <c r="I1094" s="264">
        <v>4550</v>
      </c>
      <c r="J1094" s="264">
        <v>241</v>
      </c>
      <c r="K1094" s="264">
        <v>2646</v>
      </c>
      <c r="L1094" s="264">
        <v>2526</v>
      </c>
      <c r="M1094" s="264">
        <v>120</v>
      </c>
      <c r="N1094" s="294">
        <v>0.93</v>
      </c>
      <c r="O1094" s="266">
        <v>4594</v>
      </c>
      <c r="P1094" s="266">
        <v>4450</v>
      </c>
      <c r="Q1094" s="266">
        <v>144</v>
      </c>
      <c r="R1094" s="267">
        <v>0.968654767087505</v>
      </c>
      <c r="S1094" s="267">
        <v>0.968654767087505</v>
      </c>
      <c r="T1094" s="267">
        <v>0.94969734919641</v>
      </c>
      <c r="U1094" s="267">
        <v>0.954648526077097</v>
      </c>
      <c r="V1094" s="295">
        <v>0.0189574178910955</v>
      </c>
      <c r="W1094" s="271">
        <v>28282</v>
      </c>
      <c r="X1094" s="271">
        <v>27331</v>
      </c>
      <c r="Y1094" s="271">
        <v>28375</v>
      </c>
      <c r="Z1094" s="271">
        <v>27359</v>
      </c>
      <c r="AA1094" s="268">
        <v>0.966374372392334</v>
      </c>
      <c r="AB1094" s="268">
        <v>0.964193832599119</v>
      </c>
      <c r="AC1094" s="295">
        <v>0.00218053979321542</v>
      </c>
    </row>
    <row r="1095" spans="1:29">
      <c r="A1095" s="297" t="s">
        <v>1974</v>
      </c>
      <c r="B1095" s="305" t="s">
        <v>3354</v>
      </c>
      <c r="C1095" s="293" t="s">
        <v>1980</v>
      </c>
      <c r="D1095" s="305" t="s">
        <v>1981</v>
      </c>
      <c r="E1095" s="263">
        <v>4648</v>
      </c>
      <c r="F1095" s="266">
        <v>4473</v>
      </c>
      <c r="G1095" s="266">
        <v>175</v>
      </c>
      <c r="H1095" s="264">
        <v>4767</v>
      </c>
      <c r="I1095" s="264">
        <v>4611</v>
      </c>
      <c r="J1095" s="264">
        <v>156</v>
      </c>
      <c r="K1095" s="264">
        <v>2747</v>
      </c>
      <c r="L1095" s="264">
        <v>2667</v>
      </c>
      <c r="M1095" s="264">
        <v>80</v>
      </c>
      <c r="N1095" s="294">
        <v>0.93</v>
      </c>
      <c r="O1095" s="266">
        <v>4648</v>
      </c>
      <c r="P1095" s="266">
        <v>4473</v>
      </c>
      <c r="Q1095" s="266">
        <v>175</v>
      </c>
      <c r="R1095" s="267">
        <v>0.962349397590361</v>
      </c>
      <c r="S1095" s="267">
        <v>0.962349397590361</v>
      </c>
      <c r="T1095" s="267">
        <v>0.967275015733166</v>
      </c>
      <c r="U1095" s="267">
        <v>0.970877320713506</v>
      </c>
      <c r="V1095" s="295">
        <v>-0.00492561814280412</v>
      </c>
      <c r="W1095" s="271">
        <v>27812</v>
      </c>
      <c r="X1095" s="271">
        <v>27045</v>
      </c>
      <c r="Y1095" s="271">
        <v>26265</v>
      </c>
      <c r="Z1095" s="271">
        <v>25690</v>
      </c>
      <c r="AA1095" s="268">
        <v>0.972421976125413</v>
      </c>
      <c r="AB1095" s="268">
        <v>0.97810774795355</v>
      </c>
      <c r="AC1095" s="295">
        <v>-0.0056857718281369</v>
      </c>
    </row>
    <row r="1096" spans="1:29">
      <c r="A1096" s="297" t="s">
        <v>1974</v>
      </c>
      <c r="B1096" s="305" t="s">
        <v>3354</v>
      </c>
      <c r="C1096" s="293" t="s">
        <v>1982</v>
      </c>
      <c r="D1096" s="305" t="s">
        <v>1983</v>
      </c>
      <c r="E1096" s="263">
        <v>5565</v>
      </c>
      <c r="F1096" s="266">
        <v>5354</v>
      </c>
      <c r="G1096" s="266">
        <v>211</v>
      </c>
      <c r="H1096" s="264">
        <v>5895</v>
      </c>
      <c r="I1096" s="264">
        <v>5667</v>
      </c>
      <c r="J1096" s="264">
        <v>228</v>
      </c>
      <c r="K1096" s="264">
        <v>3195</v>
      </c>
      <c r="L1096" s="264">
        <v>3032</v>
      </c>
      <c r="M1096" s="264">
        <v>163</v>
      </c>
      <c r="N1096" s="294">
        <v>0.93</v>
      </c>
      <c r="O1096" s="266">
        <v>5565</v>
      </c>
      <c r="P1096" s="266">
        <v>5354</v>
      </c>
      <c r="Q1096" s="266">
        <v>211</v>
      </c>
      <c r="R1096" s="267">
        <v>0.962084456424079</v>
      </c>
      <c r="S1096" s="267">
        <v>0.962084456424079</v>
      </c>
      <c r="T1096" s="267">
        <v>0.961323155216285</v>
      </c>
      <c r="U1096" s="267">
        <v>0.948982785602504</v>
      </c>
      <c r="V1096" s="295">
        <v>0.000761301207794052</v>
      </c>
      <c r="W1096" s="271">
        <v>34243</v>
      </c>
      <c r="X1096" s="271">
        <v>33124</v>
      </c>
      <c r="Y1096" s="271">
        <v>32811</v>
      </c>
      <c r="Z1096" s="271">
        <v>32054</v>
      </c>
      <c r="AA1096" s="268">
        <v>0.967321788394708</v>
      </c>
      <c r="AB1096" s="268">
        <v>0.976928469110969</v>
      </c>
      <c r="AC1096" s="295">
        <v>-0.00960668071626047</v>
      </c>
    </row>
    <row r="1097" spans="1:29">
      <c r="A1097" s="297" t="s">
        <v>1974</v>
      </c>
      <c r="B1097" s="305" t="s">
        <v>3354</v>
      </c>
      <c r="C1097" s="293" t="s">
        <v>1984</v>
      </c>
      <c r="D1097" s="305" t="s">
        <v>1985</v>
      </c>
      <c r="E1097" s="263">
        <v>6286</v>
      </c>
      <c r="F1097" s="266">
        <v>5954</v>
      </c>
      <c r="G1097" s="266">
        <v>332</v>
      </c>
      <c r="H1097" s="264">
        <v>6515</v>
      </c>
      <c r="I1097" s="264">
        <v>6118</v>
      </c>
      <c r="J1097" s="264">
        <v>397</v>
      </c>
      <c r="K1097" s="264">
        <v>3692</v>
      </c>
      <c r="L1097" s="264">
        <v>3428</v>
      </c>
      <c r="M1097" s="264">
        <v>264</v>
      </c>
      <c r="N1097" s="294">
        <v>0.93</v>
      </c>
      <c r="O1097" s="266">
        <v>6286</v>
      </c>
      <c r="P1097" s="266">
        <v>5954</v>
      </c>
      <c r="Q1097" s="266">
        <v>332</v>
      </c>
      <c r="R1097" s="267">
        <v>0.947184218899141</v>
      </c>
      <c r="S1097" s="267">
        <v>0.947184218899141</v>
      </c>
      <c r="T1097" s="267">
        <v>0.939063699155794</v>
      </c>
      <c r="U1097" s="267">
        <v>0.928494041170097</v>
      </c>
      <c r="V1097" s="295">
        <v>0.0081205197433466</v>
      </c>
      <c r="W1097" s="271">
        <v>37266</v>
      </c>
      <c r="X1097" s="271">
        <v>35364</v>
      </c>
      <c r="Y1097" s="271">
        <v>35451</v>
      </c>
      <c r="Z1097" s="271">
        <v>34219</v>
      </c>
      <c r="AA1097" s="268">
        <v>0.948961519884077</v>
      </c>
      <c r="AB1097" s="268">
        <v>0.965247806831965</v>
      </c>
      <c r="AC1097" s="295">
        <v>-0.0162862869478886</v>
      </c>
    </row>
    <row r="1098" spans="1:29">
      <c r="A1098" s="297" t="s">
        <v>1974</v>
      </c>
      <c r="B1098" s="305" t="s">
        <v>3354</v>
      </c>
      <c r="C1098" s="293" t="s">
        <v>1986</v>
      </c>
      <c r="D1098" s="305" t="s">
        <v>1987</v>
      </c>
      <c r="E1098" s="263">
        <v>2286</v>
      </c>
      <c r="F1098" s="266">
        <v>2226</v>
      </c>
      <c r="G1098" s="266">
        <v>60</v>
      </c>
      <c r="H1098" s="264">
        <v>2448</v>
      </c>
      <c r="I1098" s="264">
        <v>2370</v>
      </c>
      <c r="J1098" s="264">
        <v>78</v>
      </c>
      <c r="K1098" s="264">
        <v>1356</v>
      </c>
      <c r="L1098" s="264">
        <v>1308</v>
      </c>
      <c r="M1098" s="264">
        <v>48</v>
      </c>
      <c r="N1098" s="294">
        <v>0.93</v>
      </c>
      <c r="O1098" s="266">
        <v>2286</v>
      </c>
      <c r="P1098" s="266">
        <v>2226</v>
      </c>
      <c r="Q1098" s="266">
        <v>60</v>
      </c>
      <c r="R1098" s="267">
        <v>0.973753280839895</v>
      </c>
      <c r="S1098" s="267">
        <v>0.973753280839895</v>
      </c>
      <c r="T1098" s="267">
        <v>0.968137254901961</v>
      </c>
      <c r="U1098" s="267">
        <v>0.964601769911504</v>
      </c>
      <c r="V1098" s="295">
        <v>0.0056160259379342</v>
      </c>
      <c r="W1098" s="271">
        <v>14444</v>
      </c>
      <c r="X1098" s="271">
        <v>14044</v>
      </c>
      <c r="Y1098" s="271">
        <v>14967</v>
      </c>
      <c r="Z1098" s="271">
        <v>14683</v>
      </c>
      <c r="AA1098" s="268">
        <v>0.972306840210468</v>
      </c>
      <c r="AB1098" s="268">
        <v>0.981024921493953</v>
      </c>
      <c r="AC1098" s="295">
        <v>-0.00871808128348539</v>
      </c>
    </row>
    <row r="1099" spans="1:29">
      <c r="A1099" s="297" t="s">
        <v>1974</v>
      </c>
      <c r="B1099" s="305" t="s">
        <v>3354</v>
      </c>
      <c r="C1099" s="293" t="s">
        <v>1988</v>
      </c>
      <c r="D1099" s="305" t="s">
        <v>1989</v>
      </c>
      <c r="E1099" s="263">
        <v>3634</v>
      </c>
      <c r="F1099" s="266">
        <v>3517</v>
      </c>
      <c r="G1099" s="266">
        <v>117</v>
      </c>
      <c r="H1099" s="264">
        <v>3828</v>
      </c>
      <c r="I1099" s="264">
        <v>3732</v>
      </c>
      <c r="J1099" s="264">
        <v>96</v>
      </c>
      <c r="K1099" s="264">
        <v>2145</v>
      </c>
      <c r="L1099" s="264">
        <v>2082</v>
      </c>
      <c r="M1099" s="264">
        <v>63</v>
      </c>
      <c r="N1099" s="294">
        <v>0.93</v>
      </c>
      <c r="O1099" s="266">
        <v>3634</v>
      </c>
      <c r="P1099" s="266">
        <v>3517</v>
      </c>
      <c r="Q1099" s="266">
        <v>117</v>
      </c>
      <c r="R1099" s="267">
        <v>0.967804072647221</v>
      </c>
      <c r="S1099" s="267">
        <v>0.967804072647221</v>
      </c>
      <c r="T1099" s="267">
        <v>0.974921630094044</v>
      </c>
      <c r="U1099" s="267">
        <v>0.970629370629371</v>
      </c>
      <c r="V1099" s="295">
        <v>-0.00711755744682319</v>
      </c>
      <c r="W1099" s="271">
        <v>22437</v>
      </c>
      <c r="X1099" s="271">
        <v>21938</v>
      </c>
      <c r="Y1099" s="271">
        <v>22151</v>
      </c>
      <c r="Z1099" s="271">
        <v>21829</v>
      </c>
      <c r="AA1099" s="268">
        <v>0.977759950082453</v>
      </c>
      <c r="AB1099" s="268">
        <v>0.985463410229786</v>
      </c>
      <c r="AC1099" s="295">
        <v>-0.00770346014733336</v>
      </c>
    </row>
    <row r="1100" spans="1:29">
      <c r="A1100" s="297" t="s">
        <v>1974</v>
      </c>
      <c r="B1100" s="305" t="s">
        <v>3354</v>
      </c>
      <c r="C1100" s="293" t="s">
        <v>1990</v>
      </c>
      <c r="D1100" s="305" t="s">
        <v>1991</v>
      </c>
      <c r="E1100" s="263">
        <v>7788</v>
      </c>
      <c r="F1100" s="266">
        <v>7370</v>
      </c>
      <c r="G1100" s="266">
        <v>418</v>
      </c>
      <c r="H1100" s="264">
        <v>6315</v>
      </c>
      <c r="I1100" s="264">
        <v>5962</v>
      </c>
      <c r="J1100" s="264">
        <v>353</v>
      </c>
      <c r="K1100" s="264">
        <v>5162</v>
      </c>
      <c r="L1100" s="264">
        <v>4849</v>
      </c>
      <c r="M1100" s="264">
        <v>313</v>
      </c>
      <c r="N1100" s="294">
        <v>0.93</v>
      </c>
      <c r="O1100" s="266">
        <v>7788</v>
      </c>
      <c r="P1100" s="266">
        <v>7370</v>
      </c>
      <c r="Q1100" s="266">
        <v>418</v>
      </c>
      <c r="R1100" s="267">
        <v>0.946327683615819</v>
      </c>
      <c r="S1100" s="267">
        <v>0.946327683615819</v>
      </c>
      <c r="T1100" s="267">
        <v>0.944101346001584</v>
      </c>
      <c r="U1100" s="267">
        <v>0.939364587369237</v>
      </c>
      <c r="V1100" s="295">
        <v>0.00222633761423563</v>
      </c>
      <c r="W1100" s="271">
        <v>46189</v>
      </c>
      <c r="X1100" s="271">
        <v>44072</v>
      </c>
      <c r="Y1100" s="271">
        <v>44407</v>
      </c>
      <c r="Z1100" s="271">
        <v>42508</v>
      </c>
      <c r="AA1100" s="268">
        <v>0.954166576457598</v>
      </c>
      <c r="AB1100" s="268">
        <v>0.95723647172743</v>
      </c>
      <c r="AC1100" s="295">
        <v>-0.00306989526983215</v>
      </c>
    </row>
    <row r="1101" spans="1:29">
      <c r="A1101" s="297" t="s">
        <v>1974</v>
      </c>
      <c r="B1101" s="305" t="s">
        <v>3354</v>
      </c>
      <c r="C1101" s="293" t="s">
        <v>1992</v>
      </c>
      <c r="D1101" s="305" t="s">
        <v>1993</v>
      </c>
      <c r="E1101" s="263">
        <v>5812</v>
      </c>
      <c r="F1101" s="266">
        <v>5620</v>
      </c>
      <c r="G1101" s="266">
        <v>192</v>
      </c>
      <c r="H1101" s="264">
        <v>6101</v>
      </c>
      <c r="I1101" s="264">
        <v>5902</v>
      </c>
      <c r="J1101" s="264">
        <v>199</v>
      </c>
      <c r="K1101" s="264">
        <v>3448</v>
      </c>
      <c r="L1101" s="264">
        <v>3350</v>
      </c>
      <c r="M1101" s="264">
        <v>98</v>
      </c>
      <c r="N1101" s="294">
        <v>0.93</v>
      </c>
      <c r="O1101" s="266">
        <v>5812</v>
      </c>
      <c r="P1101" s="266">
        <v>5620</v>
      </c>
      <c r="Q1101" s="266">
        <v>192</v>
      </c>
      <c r="R1101" s="267">
        <v>0.966964900206469</v>
      </c>
      <c r="S1101" s="267">
        <v>0.966964900206469</v>
      </c>
      <c r="T1101" s="267">
        <v>0.967382396328471</v>
      </c>
      <c r="U1101" s="267">
        <v>0.971577726218097</v>
      </c>
      <c r="V1101" s="295">
        <v>-0.000417496122001371</v>
      </c>
      <c r="W1101" s="271">
        <v>35849</v>
      </c>
      <c r="X1101" s="271">
        <v>34931</v>
      </c>
      <c r="Y1101" s="271">
        <v>34697</v>
      </c>
      <c r="Z1101" s="271">
        <v>33922</v>
      </c>
      <c r="AA1101" s="268">
        <v>0.974392591146197</v>
      </c>
      <c r="AB1101" s="268">
        <v>0.977663774966135</v>
      </c>
      <c r="AC1101" s="295">
        <v>-0.00327118381993885</v>
      </c>
    </row>
    <row r="1102" spans="1:29">
      <c r="A1102" s="297" t="s">
        <v>1974</v>
      </c>
      <c r="B1102" s="305" t="s">
        <v>3354</v>
      </c>
      <c r="C1102" s="293" t="s">
        <v>1994</v>
      </c>
      <c r="D1102" s="305" t="s">
        <v>1995</v>
      </c>
      <c r="E1102" s="263">
        <v>4731</v>
      </c>
      <c r="F1102" s="266">
        <v>4616</v>
      </c>
      <c r="G1102" s="266">
        <v>115</v>
      </c>
      <c r="H1102" s="264">
        <v>4752</v>
      </c>
      <c r="I1102" s="264">
        <v>4595</v>
      </c>
      <c r="J1102" s="264">
        <v>157</v>
      </c>
      <c r="K1102" s="264">
        <v>2679</v>
      </c>
      <c r="L1102" s="264">
        <v>2609</v>
      </c>
      <c r="M1102" s="264">
        <v>70</v>
      </c>
      <c r="N1102" s="294">
        <v>0.93</v>
      </c>
      <c r="O1102" s="266">
        <v>4731</v>
      </c>
      <c r="P1102" s="266">
        <v>4616</v>
      </c>
      <c r="Q1102" s="266">
        <v>115</v>
      </c>
      <c r="R1102" s="267">
        <v>0.97569224265483</v>
      </c>
      <c r="S1102" s="267">
        <v>0.97569224265483</v>
      </c>
      <c r="T1102" s="267">
        <v>0.966961279461279</v>
      </c>
      <c r="U1102" s="267">
        <v>0.973870847331094</v>
      </c>
      <c r="V1102" s="295">
        <v>0.00873096319355049</v>
      </c>
      <c r="W1102" s="271">
        <v>28270</v>
      </c>
      <c r="X1102" s="271">
        <v>27653</v>
      </c>
      <c r="Y1102" s="271">
        <v>27793</v>
      </c>
      <c r="Z1102" s="271">
        <v>27301</v>
      </c>
      <c r="AA1102" s="268">
        <v>0.978174743544393</v>
      </c>
      <c r="AB1102" s="268">
        <v>0.982297700859929</v>
      </c>
      <c r="AC1102" s="295">
        <v>-0.00412295731553536</v>
      </c>
    </row>
    <row r="1103" spans="1:29">
      <c r="A1103" s="297" t="s">
        <v>1974</v>
      </c>
      <c r="B1103" s="305" t="s">
        <v>3354</v>
      </c>
      <c r="C1103" s="293" t="s">
        <v>1996</v>
      </c>
      <c r="D1103" s="305" t="s">
        <v>1997</v>
      </c>
      <c r="E1103" s="263">
        <v>4445</v>
      </c>
      <c r="F1103" s="266">
        <v>4291</v>
      </c>
      <c r="G1103" s="266">
        <v>154</v>
      </c>
      <c r="H1103" s="264">
        <v>4452</v>
      </c>
      <c r="I1103" s="264">
        <v>4250</v>
      </c>
      <c r="J1103" s="264">
        <v>202</v>
      </c>
      <c r="K1103" s="264">
        <v>2393</v>
      </c>
      <c r="L1103" s="264">
        <v>2300</v>
      </c>
      <c r="M1103" s="264">
        <v>93</v>
      </c>
      <c r="N1103" s="294">
        <v>0.93</v>
      </c>
      <c r="O1103" s="266">
        <v>4445</v>
      </c>
      <c r="P1103" s="266">
        <v>4291</v>
      </c>
      <c r="Q1103" s="266">
        <v>154</v>
      </c>
      <c r="R1103" s="267">
        <v>0.965354330708661</v>
      </c>
      <c r="S1103" s="267">
        <v>0.965354330708661</v>
      </c>
      <c r="T1103" s="267">
        <v>0.954627133872417</v>
      </c>
      <c r="U1103" s="267">
        <v>0.961136648558295</v>
      </c>
      <c r="V1103" s="295">
        <v>0.0107271968362445</v>
      </c>
      <c r="W1103" s="271">
        <v>26346</v>
      </c>
      <c r="X1103" s="271">
        <v>25461</v>
      </c>
      <c r="Y1103" s="271">
        <v>24760</v>
      </c>
      <c r="Z1103" s="271">
        <v>24082</v>
      </c>
      <c r="AA1103" s="268">
        <v>0.966408562969711</v>
      </c>
      <c r="AB1103" s="268">
        <v>0.972617124394184</v>
      </c>
      <c r="AC1103" s="295">
        <v>-0.00620856142447335</v>
      </c>
    </row>
    <row r="1104" spans="1:29">
      <c r="A1104" s="297" t="s">
        <v>1974</v>
      </c>
      <c r="B1104" s="305" t="s">
        <v>3354</v>
      </c>
      <c r="C1104" s="293" t="s">
        <v>1998</v>
      </c>
      <c r="D1104" s="305" t="s">
        <v>1999</v>
      </c>
      <c r="E1104" s="263">
        <v>5270</v>
      </c>
      <c r="F1104" s="266">
        <v>5135</v>
      </c>
      <c r="G1104" s="266">
        <v>135</v>
      </c>
      <c r="H1104" s="264">
        <v>5377</v>
      </c>
      <c r="I1104" s="264">
        <v>5228</v>
      </c>
      <c r="J1104" s="264">
        <v>149</v>
      </c>
      <c r="K1104" s="264">
        <v>3210</v>
      </c>
      <c r="L1104" s="264">
        <v>3130</v>
      </c>
      <c r="M1104" s="264">
        <v>80</v>
      </c>
      <c r="N1104" s="294">
        <v>0.93</v>
      </c>
      <c r="O1104" s="266">
        <v>5270</v>
      </c>
      <c r="P1104" s="266">
        <v>5135</v>
      </c>
      <c r="Q1104" s="266">
        <v>135</v>
      </c>
      <c r="R1104" s="267">
        <v>0.97438330170778</v>
      </c>
      <c r="S1104" s="267">
        <v>0.97438330170778</v>
      </c>
      <c r="T1104" s="267">
        <v>0.972289380695555</v>
      </c>
      <c r="U1104" s="267">
        <v>0.975077881619938</v>
      </c>
      <c r="V1104" s="295">
        <v>0.00209392101222472</v>
      </c>
      <c r="W1104" s="271">
        <v>31904</v>
      </c>
      <c r="X1104" s="271">
        <v>31233</v>
      </c>
      <c r="Y1104" s="271">
        <v>30537</v>
      </c>
      <c r="Z1104" s="271">
        <v>29993</v>
      </c>
      <c r="AA1104" s="268">
        <v>0.97896815446339</v>
      </c>
      <c r="AB1104" s="268">
        <v>0.982185545403936</v>
      </c>
      <c r="AC1104" s="295">
        <v>-0.00321739094054607</v>
      </c>
    </row>
    <row r="1105" spans="1:29">
      <c r="A1105" s="297" t="s">
        <v>1974</v>
      </c>
      <c r="B1105" s="305" t="s">
        <v>3354</v>
      </c>
      <c r="C1105" s="293" t="s">
        <v>2000</v>
      </c>
      <c r="D1105" s="305" t="s">
        <v>2001</v>
      </c>
      <c r="E1105" s="263">
        <v>3184</v>
      </c>
      <c r="F1105" s="266">
        <v>3107</v>
      </c>
      <c r="G1105" s="266">
        <v>77</v>
      </c>
      <c r="H1105" s="264">
        <v>3342</v>
      </c>
      <c r="I1105" s="264">
        <v>3263</v>
      </c>
      <c r="J1105" s="264">
        <v>79</v>
      </c>
      <c r="K1105" s="264">
        <v>1987</v>
      </c>
      <c r="L1105" s="264">
        <v>1958</v>
      </c>
      <c r="M1105" s="264">
        <v>29</v>
      </c>
      <c r="N1105" s="294">
        <v>0.93</v>
      </c>
      <c r="O1105" s="266">
        <v>3184</v>
      </c>
      <c r="P1105" s="266">
        <v>3107</v>
      </c>
      <c r="Q1105" s="266">
        <v>77</v>
      </c>
      <c r="R1105" s="267">
        <v>0.975816582914573</v>
      </c>
      <c r="S1105" s="267">
        <v>0.975816582914573</v>
      </c>
      <c r="T1105" s="267">
        <v>0.976361460203471</v>
      </c>
      <c r="U1105" s="267">
        <v>0.985405133366885</v>
      </c>
      <c r="V1105" s="295">
        <v>-0.000544877288898071</v>
      </c>
      <c r="W1105" s="271">
        <v>19773</v>
      </c>
      <c r="X1105" s="271">
        <v>19439</v>
      </c>
      <c r="Y1105" s="271">
        <v>19210</v>
      </c>
      <c r="Z1105" s="271">
        <v>18837</v>
      </c>
      <c r="AA1105" s="268">
        <v>0.983108278966267</v>
      </c>
      <c r="AB1105" s="268">
        <v>0.980583029672046</v>
      </c>
      <c r="AC1105" s="295">
        <v>0.00252524929422138</v>
      </c>
    </row>
    <row r="1106" spans="1:29">
      <c r="A1106" s="297" t="s">
        <v>1974</v>
      </c>
      <c r="B1106" s="305" t="s">
        <v>3354</v>
      </c>
      <c r="C1106" s="293" t="s">
        <v>2002</v>
      </c>
      <c r="D1106" s="305" t="s">
        <v>2003</v>
      </c>
      <c r="E1106" s="263">
        <v>4789</v>
      </c>
      <c r="F1106" s="266">
        <v>4668</v>
      </c>
      <c r="G1106" s="266">
        <v>121</v>
      </c>
      <c r="H1106" s="264">
        <v>4833</v>
      </c>
      <c r="I1106" s="264">
        <v>4708</v>
      </c>
      <c r="J1106" s="264">
        <v>125</v>
      </c>
      <c r="K1106" s="264">
        <v>2786</v>
      </c>
      <c r="L1106" s="264">
        <v>2723</v>
      </c>
      <c r="M1106" s="264">
        <v>63</v>
      </c>
      <c r="N1106" s="294">
        <v>0.93</v>
      </c>
      <c r="O1106" s="266">
        <v>4789</v>
      </c>
      <c r="P1106" s="266">
        <v>4668</v>
      </c>
      <c r="Q1106" s="266">
        <v>121</v>
      </c>
      <c r="R1106" s="267">
        <v>0.974733764877845</v>
      </c>
      <c r="S1106" s="267">
        <v>0.974733764877845</v>
      </c>
      <c r="T1106" s="267">
        <v>0.974136147320505</v>
      </c>
      <c r="U1106" s="267">
        <v>0.977386934673367</v>
      </c>
      <c r="V1106" s="295">
        <v>0.000597617557340113</v>
      </c>
      <c r="W1106" s="271">
        <v>28883</v>
      </c>
      <c r="X1106" s="271">
        <v>28250</v>
      </c>
      <c r="Y1106" s="271">
        <v>27483</v>
      </c>
      <c r="Z1106" s="271">
        <v>26934</v>
      </c>
      <c r="AA1106" s="268">
        <v>0.97808399404494</v>
      </c>
      <c r="AB1106" s="268">
        <v>0.980024014845541</v>
      </c>
      <c r="AC1106" s="295">
        <v>-0.00194002080060096</v>
      </c>
    </row>
    <row r="1107" spans="1:29">
      <c r="A1107" s="297" t="s">
        <v>1974</v>
      </c>
      <c r="B1107" s="305" t="s">
        <v>3354</v>
      </c>
      <c r="C1107" s="293" t="s">
        <v>2004</v>
      </c>
      <c r="D1107" s="305" t="s">
        <v>2005</v>
      </c>
      <c r="E1107" s="263">
        <v>2933</v>
      </c>
      <c r="F1107" s="266">
        <v>2850</v>
      </c>
      <c r="G1107" s="266">
        <v>83</v>
      </c>
      <c r="H1107" s="264">
        <v>3097</v>
      </c>
      <c r="I1107" s="264">
        <v>2987</v>
      </c>
      <c r="J1107" s="264">
        <v>110</v>
      </c>
      <c r="K1107" s="264">
        <v>1645</v>
      </c>
      <c r="L1107" s="264">
        <v>1597</v>
      </c>
      <c r="M1107" s="264">
        <v>48</v>
      </c>
      <c r="N1107" s="294">
        <v>0.93</v>
      </c>
      <c r="O1107" s="266">
        <v>2933</v>
      </c>
      <c r="P1107" s="266">
        <v>2850</v>
      </c>
      <c r="Q1107" s="266">
        <v>83</v>
      </c>
      <c r="R1107" s="267">
        <v>0.971701329696556</v>
      </c>
      <c r="S1107" s="267">
        <v>0.971701329696556</v>
      </c>
      <c r="T1107" s="267">
        <v>0.964481756538586</v>
      </c>
      <c r="U1107" s="267">
        <v>0.970820668693009</v>
      </c>
      <c r="V1107" s="295">
        <v>0.00721957315797073</v>
      </c>
      <c r="W1107" s="271">
        <v>18511</v>
      </c>
      <c r="X1107" s="271">
        <v>18048</v>
      </c>
      <c r="Y1107" s="271">
        <v>17332</v>
      </c>
      <c r="Z1107" s="271">
        <v>16891</v>
      </c>
      <c r="AA1107" s="268">
        <v>0.974987845065096</v>
      </c>
      <c r="AB1107" s="268">
        <v>0.974555735056543</v>
      </c>
      <c r="AC1107" s="295">
        <v>0.000432110008553588</v>
      </c>
    </row>
    <row r="1108" spans="1:29">
      <c r="A1108" s="297" t="s">
        <v>1974</v>
      </c>
      <c r="B1108" s="305" t="s">
        <v>3354</v>
      </c>
      <c r="C1108" s="293" t="s">
        <v>2006</v>
      </c>
      <c r="D1108" s="305" t="s">
        <v>2007</v>
      </c>
      <c r="E1108" s="263">
        <v>3359</v>
      </c>
      <c r="F1108" s="266">
        <v>3274</v>
      </c>
      <c r="G1108" s="266">
        <v>85</v>
      </c>
      <c r="H1108" s="264">
        <v>3279</v>
      </c>
      <c r="I1108" s="264">
        <v>3193</v>
      </c>
      <c r="J1108" s="264">
        <v>86</v>
      </c>
      <c r="K1108" s="264">
        <v>2058</v>
      </c>
      <c r="L1108" s="264">
        <v>2016</v>
      </c>
      <c r="M1108" s="264">
        <v>42</v>
      </c>
      <c r="N1108" s="294">
        <v>0.93</v>
      </c>
      <c r="O1108" s="266">
        <v>3359</v>
      </c>
      <c r="P1108" s="266">
        <v>3274</v>
      </c>
      <c r="Q1108" s="266">
        <v>85</v>
      </c>
      <c r="R1108" s="267">
        <v>0.974694849657636</v>
      </c>
      <c r="S1108" s="267">
        <v>0.974694849657636</v>
      </c>
      <c r="T1108" s="267">
        <v>0.973772491613297</v>
      </c>
      <c r="U1108" s="267">
        <v>0.979591836734694</v>
      </c>
      <c r="V1108" s="295">
        <v>0.000922358044339489</v>
      </c>
      <c r="W1108" s="271">
        <v>20209</v>
      </c>
      <c r="X1108" s="271">
        <v>19728</v>
      </c>
      <c r="Y1108" s="271">
        <v>19541</v>
      </c>
      <c r="Z1108" s="271">
        <v>19153</v>
      </c>
      <c r="AA1108" s="268">
        <v>0.976198723341086</v>
      </c>
      <c r="AB1108" s="268">
        <v>0.98014431195947</v>
      </c>
      <c r="AC1108" s="295">
        <v>-0.00394558861838412</v>
      </c>
    </row>
    <row r="1109" spans="1:29">
      <c r="A1109" s="297" t="s">
        <v>1974</v>
      </c>
      <c r="B1109" s="305" t="s">
        <v>3354</v>
      </c>
      <c r="C1109" s="293" t="s">
        <v>2008</v>
      </c>
      <c r="D1109" s="305" t="s">
        <v>2009</v>
      </c>
      <c r="E1109" s="263">
        <v>5705</v>
      </c>
      <c r="F1109" s="266">
        <v>5529</v>
      </c>
      <c r="G1109" s="266">
        <v>176</v>
      </c>
      <c r="H1109" s="264">
        <v>5759</v>
      </c>
      <c r="I1109" s="264">
        <v>5562</v>
      </c>
      <c r="J1109" s="264">
        <v>197</v>
      </c>
      <c r="K1109" s="264">
        <v>3323</v>
      </c>
      <c r="L1109" s="264">
        <v>3216</v>
      </c>
      <c r="M1109" s="264">
        <v>107</v>
      </c>
      <c r="N1109" s="294">
        <v>0.93</v>
      </c>
      <c r="O1109" s="266">
        <v>5705</v>
      </c>
      <c r="P1109" s="266">
        <v>5529</v>
      </c>
      <c r="Q1109" s="266">
        <v>176</v>
      </c>
      <c r="R1109" s="267">
        <v>0.969149868536372</v>
      </c>
      <c r="S1109" s="267">
        <v>0.969149868536372</v>
      </c>
      <c r="T1109" s="267">
        <v>0.965792672338948</v>
      </c>
      <c r="U1109" s="267">
        <v>0.967800180559735</v>
      </c>
      <c r="V1109" s="295">
        <v>0.00335719619742392</v>
      </c>
      <c r="W1109" s="271">
        <v>34654</v>
      </c>
      <c r="X1109" s="271">
        <v>33767</v>
      </c>
      <c r="Y1109" s="271">
        <v>33368</v>
      </c>
      <c r="Z1109" s="271">
        <v>32615</v>
      </c>
      <c r="AA1109" s="268">
        <v>0.974404109193744</v>
      </c>
      <c r="AB1109" s="268">
        <v>0.97743346919204</v>
      </c>
      <c r="AC1109" s="295">
        <v>-0.00302935999829645</v>
      </c>
    </row>
    <row r="1110" spans="1:29">
      <c r="A1110" s="297" t="s">
        <v>1974</v>
      </c>
      <c r="B1110" s="305" t="s">
        <v>3354</v>
      </c>
      <c r="C1110" s="293" t="s">
        <v>2010</v>
      </c>
      <c r="D1110" s="305" t="s">
        <v>2011</v>
      </c>
      <c r="E1110" s="263">
        <v>4334</v>
      </c>
      <c r="F1110" s="266">
        <v>4212</v>
      </c>
      <c r="G1110" s="266">
        <v>122</v>
      </c>
      <c r="H1110" s="264">
        <v>4435</v>
      </c>
      <c r="I1110" s="264">
        <v>4290</v>
      </c>
      <c r="J1110" s="264">
        <v>145</v>
      </c>
      <c r="K1110" s="264">
        <v>2536</v>
      </c>
      <c r="L1110" s="264">
        <v>2475</v>
      </c>
      <c r="M1110" s="264">
        <v>61</v>
      </c>
      <c r="N1110" s="294">
        <v>0.93</v>
      </c>
      <c r="O1110" s="266">
        <v>4334</v>
      </c>
      <c r="P1110" s="266">
        <v>4212</v>
      </c>
      <c r="Q1110" s="266">
        <v>122</v>
      </c>
      <c r="R1110" s="267">
        <v>0.97185048454084</v>
      </c>
      <c r="S1110" s="267">
        <v>0.97185048454084</v>
      </c>
      <c r="T1110" s="267">
        <v>0.967305524239008</v>
      </c>
      <c r="U1110" s="267">
        <v>0.975946372239748</v>
      </c>
      <c r="V1110" s="295">
        <v>0.00454496030183205</v>
      </c>
      <c r="W1110" s="271">
        <v>25855</v>
      </c>
      <c r="X1110" s="271">
        <v>25243</v>
      </c>
      <c r="Y1110" s="271">
        <v>25137</v>
      </c>
      <c r="Z1110" s="271">
        <v>24684</v>
      </c>
      <c r="AA1110" s="268">
        <v>0.976329530071553</v>
      </c>
      <c r="AB1110" s="268">
        <v>0.981978756414847</v>
      </c>
      <c r="AC1110" s="295">
        <v>-0.00564922634329379</v>
      </c>
    </row>
    <row r="1111" spans="1:29">
      <c r="A1111" s="297" t="s">
        <v>1974</v>
      </c>
      <c r="B1111" s="305" t="s">
        <v>3354</v>
      </c>
      <c r="C1111" s="293" t="s">
        <v>2012</v>
      </c>
      <c r="D1111" s="305" t="s">
        <v>2013</v>
      </c>
      <c r="E1111" s="263">
        <v>3776</v>
      </c>
      <c r="F1111" s="266">
        <v>3681</v>
      </c>
      <c r="G1111" s="266">
        <v>95</v>
      </c>
      <c r="H1111" s="264">
        <v>3861</v>
      </c>
      <c r="I1111" s="264">
        <v>3725</v>
      </c>
      <c r="J1111" s="264">
        <v>136</v>
      </c>
      <c r="K1111" s="264">
        <v>2246</v>
      </c>
      <c r="L1111" s="264">
        <v>2196</v>
      </c>
      <c r="M1111" s="264">
        <v>50</v>
      </c>
      <c r="N1111" s="294">
        <v>0.93</v>
      </c>
      <c r="O1111" s="266">
        <v>3776</v>
      </c>
      <c r="P1111" s="266">
        <v>3681</v>
      </c>
      <c r="Q1111" s="266">
        <v>95</v>
      </c>
      <c r="R1111" s="267">
        <v>0.974841101694915</v>
      </c>
      <c r="S1111" s="267">
        <v>0.974841101694915</v>
      </c>
      <c r="T1111" s="267">
        <v>0.964775964775965</v>
      </c>
      <c r="U1111" s="267">
        <v>0.977738201246661</v>
      </c>
      <c r="V1111" s="295">
        <v>0.0100651369189505</v>
      </c>
      <c r="W1111" s="271">
        <v>22454</v>
      </c>
      <c r="X1111" s="271">
        <v>21930</v>
      </c>
      <c r="Y1111" s="271">
        <v>21279</v>
      </c>
      <c r="Z1111" s="271">
        <v>20944</v>
      </c>
      <c r="AA1111" s="268">
        <v>0.976663400730382</v>
      </c>
      <c r="AB1111" s="268">
        <v>0.984256778983975</v>
      </c>
      <c r="AC1111" s="295">
        <v>-0.00759337825359263</v>
      </c>
    </row>
    <row r="1112" spans="1:29">
      <c r="A1112" s="297" t="s">
        <v>1974</v>
      </c>
      <c r="B1112" s="305" t="s">
        <v>3354</v>
      </c>
      <c r="C1112" s="293" t="s">
        <v>2014</v>
      </c>
      <c r="D1112" s="305" t="s">
        <v>2015</v>
      </c>
      <c r="E1112" s="263">
        <v>3034</v>
      </c>
      <c r="F1112" s="266">
        <v>2887</v>
      </c>
      <c r="G1112" s="266">
        <v>147</v>
      </c>
      <c r="H1112" s="264">
        <v>3088</v>
      </c>
      <c r="I1112" s="264">
        <v>2941</v>
      </c>
      <c r="J1112" s="264">
        <v>147</v>
      </c>
      <c r="K1112" s="264">
        <v>1760</v>
      </c>
      <c r="L1112" s="264">
        <v>1665</v>
      </c>
      <c r="M1112" s="264">
        <v>95</v>
      </c>
      <c r="N1112" s="294">
        <v>0.93</v>
      </c>
      <c r="O1112" s="266">
        <v>3034</v>
      </c>
      <c r="P1112" s="266">
        <v>2887</v>
      </c>
      <c r="Q1112" s="266">
        <v>147</v>
      </c>
      <c r="R1112" s="267">
        <v>0.951549110085695</v>
      </c>
      <c r="S1112" s="267">
        <v>0.951549110085695</v>
      </c>
      <c r="T1112" s="267">
        <v>0.952396373056995</v>
      </c>
      <c r="U1112" s="267">
        <v>0.946022727272727</v>
      </c>
      <c r="V1112" s="295">
        <v>-0.000847262971299445</v>
      </c>
      <c r="W1112" s="271">
        <v>18346</v>
      </c>
      <c r="X1112" s="271">
        <v>17576</v>
      </c>
      <c r="Y1112" s="271">
        <v>17830</v>
      </c>
      <c r="Z1112" s="271">
        <v>17247</v>
      </c>
      <c r="AA1112" s="268">
        <v>0.958028998146735</v>
      </c>
      <c r="AB1112" s="268">
        <v>0.967302299495233</v>
      </c>
      <c r="AC1112" s="295">
        <v>-0.00927330134849769</v>
      </c>
    </row>
    <row r="1113" spans="1:29">
      <c r="A1113" s="297" t="s">
        <v>1974</v>
      </c>
      <c r="B1113" s="305" t="s">
        <v>3355</v>
      </c>
      <c r="C1113" s="293" t="s">
        <v>2016</v>
      </c>
      <c r="D1113" s="305" t="s">
        <v>2017</v>
      </c>
      <c r="E1113" s="263">
        <v>8411</v>
      </c>
      <c r="F1113" s="266">
        <v>8080</v>
      </c>
      <c r="G1113" s="266">
        <v>331</v>
      </c>
      <c r="H1113" s="264">
        <v>9245</v>
      </c>
      <c r="I1113" s="264">
        <v>8925</v>
      </c>
      <c r="J1113" s="264">
        <v>320</v>
      </c>
      <c r="K1113" s="264">
        <v>5396</v>
      </c>
      <c r="L1113" s="264">
        <v>5083</v>
      </c>
      <c r="M1113" s="264">
        <v>313</v>
      </c>
      <c r="N1113" s="294">
        <v>0.93</v>
      </c>
      <c r="O1113" s="266">
        <v>8411</v>
      </c>
      <c r="P1113" s="266">
        <v>8080</v>
      </c>
      <c r="Q1113" s="266">
        <v>331</v>
      </c>
      <c r="R1113" s="267">
        <v>0.960646772084175</v>
      </c>
      <c r="S1113" s="267">
        <v>0.960646772084175</v>
      </c>
      <c r="T1113" s="267">
        <v>0.965386695511087</v>
      </c>
      <c r="U1113" s="267">
        <v>0.941994069681245</v>
      </c>
      <c r="V1113" s="295">
        <v>-0.00473992342691154</v>
      </c>
      <c r="W1113" s="271">
        <v>48874</v>
      </c>
      <c r="X1113" s="271">
        <v>46761</v>
      </c>
      <c r="Y1113" s="271">
        <v>45735</v>
      </c>
      <c r="Z1113" s="271">
        <v>44144</v>
      </c>
      <c r="AA1113" s="268">
        <v>0.956766378851741</v>
      </c>
      <c r="AB1113" s="268">
        <v>0.965212638023396</v>
      </c>
      <c r="AC1113" s="295">
        <v>-0.00844625917165442</v>
      </c>
    </row>
    <row r="1114" spans="1:29">
      <c r="A1114" s="297" t="s">
        <v>1974</v>
      </c>
      <c r="B1114" s="305" t="s">
        <v>3355</v>
      </c>
      <c r="C1114" s="293" t="s">
        <v>2018</v>
      </c>
      <c r="D1114" s="305" t="s">
        <v>2019</v>
      </c>
      <c r="E1114" s="263">
        <v>3438</v>
      </c>
      <c r="F1114" s="266">
        <v>3351</v>
      </c>
      <c r="G1114" s="266">
        <v>87</v>
      </c>
      <c r="H1114" s="264">
        <v>4174</v>
      </c>
      <c r="I1114" s="264">
        <v>4059</v>
      </c>
      <c r="J1114" s="264">
        <v>115</v>
      </c>
      <c r="K1114" s="264">
        <v>2630</v>
      </c>
      <c r="L1114" s="264">
        <v>2566</v>
      </c>
      <c r="M1114" s="264">
        <v>64</v>
      </c>
      <c r="N1114" s="294">
        <v>0.93</v>
      </c>
      <c r="O1114" s="266">
        <v>3438</v>
      </c>
      <c r="P1114" s="266">
        <v>3351</v>
      </c>
      <c r="Q1114" s="266">
        <v>87</v>
      </c>
      <c r="R1114" s="267">
        <v>0.974694589877836</v>
      </c>
      <c r="S1114" s="267">
        <v>0.974694589877836</v>
      </c>
      <c r="T1114" s="267">
        <v>0.972448490656445</v>
      </c>
      <c r="U1114" s="267">
        <v>0.975665399239544</v>
      </c>
      <c r="V1114" s="295">
        <v>0.0022460992213913</v>
      </c>
      <c r="W1114" s="271">
        <v>23329</v>
      </c>
      <c r="X1114" s="271">
        <v>22814</v>
      </c>
      <c r="Y1114" s="271">
        <v>22839</v>
      </c>
      <c r="Z1114" s="271">
        <v>22507</v>
      </c>
      <c r="AA1114" s="268">
        <v>0.977924471687599</v>
      </c>
      <c r="AB1114" s="268">
        <v>0.985463461622663</v>
      </c>
      <c r="AC1114" s="295">
        <v>-0.00753898993506386</v>
      </c>
    </row>
    <row r="1115" spans="1:29">
      <c r="A1115" s="297" t="s">
        <v>1974</v>
      </c>
      <c r="B1115" s="305" t="s">
        <v>3355</v>
      </c>
      <c r="C1115" s="293" t="s">
        <v>2020</v>
      </c>
      <c r="D1115" s="305" t="s">
        <v>2021</v>
      </c>
      <c r="E1115" s="263">
        <v>7866</v>
      </c>
      <c r="F1115" s="266">
        <v>7398</v>
      </c>
      <c r="G1115" s="266">
        <v>468</v>
      </c>
      <c r="H1115" s="264">
        <v>8987</v>
      </c>
      <c r="I1115" s="264">
        <v>8616</v>
      </c>
      <c r="J1115" s="264">
        <v>371</v>
      </c>
      <c r="K1115" s="264">
        <v>6022</v>
      </c>
      <c r="L1115" s="264">
        <v>5688</v>
      </c>
      <c r="M1115" s="264">
        <v>334</v>
      </c>
      <c r="N1115" s="294">
        <v>0.93</v>
      </c>
      <c r="O1115" s="266">
        <v>7866</v>
      </c>
      <c r="P1115" s="266">
        <v>7398</v>
      </c>
      <c r="Q1115" s="266">
        <v>468</v>
      </c>
      <c r="R1115" s="267">
        <v>0.940503432494279</v>
      </c>
      <c r="S1115" s="267">
        <v>0.940503432494279</v>
      </c>
      <c r="T1115" s="267">
        <v>0.958718148436631</v>
      </c>
      <c r="U1115" s="267">
        <v>0.944536698771172</v>
      </c>
      <c r="V1115" s="295">
        <v>-0.0182147159423516</v>
      </c>
      <c r="W1115" s="271">
        <v>49341</v>
      </c>
      <c r="X1115" s="271">
        <v>47087</v>
      </c>
      <c r="Y1115" s="271">
        <v>43576</v>
      </c>
      <c r="Z1115" s="271">
        <v>41529</v>
      </c>
      <c r="AA1115" s="268">
        <v>0.954317910054519</v>
      </c>
      <c r="AB1115" s="268">
        <v>0.953024600697632</v>
      </c>
      <c r="AC1115" s="295">
        <v>0.00129330935688687</v>
      </c>
    </row>
    <row r="1116" spans="1:29">
      <c r="A1116" s="297" t="s">
        <v>1974</v>
      </c>
      <c r="B1116" s="305" t="s">
        <v>3355</v>
      </c>
      <c r="C1116" s="293" t="s">
        <v>2022</v>
      </c>
      <c r="D1116" s="305" t="s">
        <v>2023</v>
      </c>
      <c r="E1116" s="263">
        <v>3442</v>
      </c>
      <c r="F1116" s="266">
        <v>0</v>
      </c>
      <c r="G1116" s="266">
        <v>3442</v>
      </c>
      <c r="H1116" s="264">
        <v>1734</v>
      </c>
      <c r="I1116" s="264">
        <v>8</v>
      </c>
      <c r="J1116" s="264">
        <v>1726</v>
      </c>
      <c r="K1116" s="264">
        <v>2974</v>
      </c>
      <c r="L1116" s="264">
        <v>18</v>
      </c>
      <c r="M1116" s="264">
        <v>2956</v>
      </c>
      <c r="N1116" s="294">
        <v>0.93</v>
      </c>
      <c r="O1116" s="266">
        <v>3442</v>
      </c>
      <c r="P1116" s="266">
        <v>0</v>
      </c>
      <c r="Q1116" s="266">
        <v>3442</v>
      </c>
      <c r="R1116" s="267">
        <v>0</v>
      </c>
      <c r="S1116" s="267">
        <v>0</v>
      </c>
      <c r="T1116" s="267">
        <v>0.00461361014994233</v>
      </c>
      <c r="U1116" s="267">
        <v>0.00605245460659045</v>
      </c>
      <c r="V1116" s="295">
        <v>-0.00461361014994233</v>
      </c>
      <c r="W1116" s="271">
        <v>21079</v>
      </c>
      <c r="X1116" s="271">
        <v>451</v>
      </c>
      <c r="Y1116" s="271">
        <v>21000</v>
      </c>
      <c r="Z1116" s="271">
        <v>1615</v>
      </c>
      <c r="AA1116" s="268">
        <v>0.0213957018833911</v>
      </c>
      <c r="AB1116" s="268">
        <v>0.0769047619047619</v>
      </c>
      <c r="AC1116" s="295">
        <v>-0.0555090600213708</v>
      </c>
    </row>
    <row r="1117" spans="1:29">
      <c r="A1117" s="297" t="s">
        <v>1974</v>
      </c>
      <c r="B1117" s="305" t="s">
        <v>3355</v>
      </c>
      <c r="C1117" s="293" t="s">
        <v>2024</v>
      </c>
      <c r="D1117" s="305" t="s">
        <v>2025</v>
      </c>
      <c r="E1117" s="263">
        <v>3682</v>
      </c>
      <c r="F1117" s="266">
        <v>3588</v>
      </c>
      <c r="G1117" s="266">
        <v>94</v>
      </c>
      <c r="H1117" s="264">
        <v>4296</v>
      </c>
      <c r="I1117" s="264">
        <v>4155</v>
      </c>
      <c r="J1117" s="264">
        <v>141</v>
      </c>
      <c r="K1117" s="264">
        <v>2809</v>
      </c>
      <c r="L1117" s="264">
        <v>2717</v>
      </c>
      <c r="M1117" s="264">
        <v>92</v>
      </c>
      <c r="N1117" s="294">
        <v>0.93</v>
      </c>
      <c r="O1117" s="266">
        <v>3682</v>
      </c>
      <c r="P1117" s="266">
        <v>3588</v>
      </c>
      <c r="Q1117" s="266">
        <v>94</v>
      </c>
      <c r="R1117" s="267">
        <v>0.974470396523628</v>
      </c>
      <c r="S1117" s="267">
        <v>0.974470396523628</v>
      </c>
      <c r="T1117" s="267">
        <v>0.967178770949721</v>
      </c>
      <c r="U1117" s="267">
        <v>0.967248131007476</v>
      </c>
      <c r="V1117" s="295">
        <v>0.00729162557390772</v>
      </c>
      <c r="W1117" s="271">
        <v>23309</v>
      </c>
      <c r="X1117" s="271">
        <v>22795</v>
      </c>
      <c r="Y1117" s="271">
        <v>21062</v>
      </c>
      <c r="Z1117" s="271">
        <v>20733</v>
      </c>
      <c r="AA1117" s="268">
        <v>0.977948431936162</v>
      </c>
      <c r="AB1117" s="268">
        <v>0.984379451144241</v>
      </c>
      <c r="AC1117" s="295">
        <v>-0.00643101920807887</v>
      </c>
    </row>
    <row r="1118" spans="1:29">
      <c r="A1118" s="297" t="s">
        <v>1974</v>
      </c>
      <c r="B1118" s="305" t="s">
        <v>3355</v>
      </c>
      <c r="C1118" s="293" t="s">
        <v>2026</v>
      </c>
      <c r="D1118" s="305" t="s">
        <v>2027</v>
      </c>
      <c r="E1118" s="263">
        <v>3120</v>
      </c>
      <c r="F1118" s="266">
        <v>3022</v>
      </c>
      <c r="G1118" s="266">
        <v>98</v>
      </c>
      <c r="H1118" s="264">
        <v>3837</v>
      </c>
      <c r="I1118" s="264">
        <v>3693</v>
      </c>
      <c r="J1118" s="264">
        <v>144</v>
      </c>
      <c r="K1118" s="264">
        <v>2372</v>
      </c>
      <c r="L1118" s="264">
        <v>2288</v>
      </c>
      <c r="M1118" s="264">
        <v>84</v>
      </c>
      <c r="N1118" s="294">
        <v>0.93</v>
      </c>
      <c r="O1118" s="266">
        <v>3120</v>
      </c>
      <c r="P1118" s="266">
        <v>3022</v>
      </c>
      <c r="Q1118" s="266">
        <v>98</v>
      </c>
      <c r="R1118" s="267">
        <v>0.968589743589744</v>
      </c>
      <c r="S1118" s="267">
        <v>0.968589743589744</v>
      </c>
      <c r="T1118" s="267">
        <v>0.962470680218921</v>
      </c>
      <c r="U1118" s="267">
        <v>0.964586846543002</v>
      </c>
      <c r="V1118" s="295">
        <v>0.00611906337082258</v>
      </c>
      <c r="W1118" s="271">
        <v>19615</v>
      </c>
      <c r="X1118" s="271">
        <v>19028</v>
      </c>
      <c r="Y1118" s="271">
        <v>16935</v>
      </c>
      <c r="Z1118" s="271">
        <v>16604</v>
      </c>
      <c r="AA1118" s="268">
        <v>0.970073923018098</v>
      </c>
      <c r="AB1118" s="268">
        <v>0.980454679657514</v>
      </c>
      <c r="AC1118" s="295">
        <v>-0.0103807566394156</v>
      </c>
    </row>
    <row r="1119" spans="1:29">
      <c r="A1119" s="297" t="s">
        <v>1974</v>
      </c>
      <c r="B1119" s="305" t="s">
        <v>3355</v>
      </c>
      <c r="C1119" s="293" t="s">
        <v>2028</v>
      </c>
      <c r="D1119" s="305" t="s">
        <v>2029</v>
      </c>
      <c r="E1119" s="263">
        <v>10034</v>
      </c>
      <c r="F1119" s="266">
        <v>9572</v>
      </c>
      <c r="G1119" s="266">
        <v>462</v>
      </c>
      <c r="H1119" s="264">
        <v>11149</v>
      </c>
      <c r="I1119" s="264">
        <v>10759</v>
      </c>
      <c r="J1119" s="264">
        <v>390</v>
      </c>
      <c r="K1119" s="264">
        <v>6536</v>
      </c>
      <c r="L1119" s="264">
        <v>6324</v>
      </c>
      <c r="M1119" s="264">
        <v>212</v>
      </c>
      <c r="N1119" s="294">
        <v>0.93</v>
      </c>
      <c r="O1119" s="266">
        <v>10034</v>
      </c>
      <c r="P1119" s="266">
        <v>9572</v>
      </c>
      <c r="Q1119" s="266">
        <v>462</v>
      </c>
      <c r="R1119" s="267">
        <v>0.953956547737692</v>
      </c>
      <c r="S1119" s="267">
        <v>0.953956547737692</v>
      </c>
      <c r="T1119" s="267">
        <v>0.965019284240739</v>
      </c>
      <c r="U1119" s="267">
        <v>0.967564259485924</v>
      </c>
      <c r="V1119" s="295">
        <v>-0.0110627365030472</v>
      </c>
      <c r="W1119" s="271">
        <v>60152</v>
      </c>
      <c r="X1119" s="271">
        <v>58202</v>
      </c>
      <c r="Y1119" s="271">
        <v>57804</v>
      </c>
      <c r="Z1119" s="271">
        <v>56252</v>
      </c>
      <c r="AA1119" s="268">
        <v>0.967582125282617</v>
      </c>
      <c r="AB1119" s="268">
        <v>0.973150647014048</v>
      </c>
      <c r="AC1119" s="295">
        <v>-0.00556852173143019</v>
      </c>
    </row>
    <row r="1120" spans="1:29">
      <c r="A1120" s="297" t="s">
        <v>1974</v>
      </c>
      <c r="B1120" s="305" t="s">
        <v>3355</v>
      </c>
      <c r="C1120" s="293" t="s">
        <v>2030</v>
      </c>
      <c r="D1120" s="305" t="s">
        <v>2031</v>
      </c>
      <c r="E1120" s="263">
        <v>2719</v>
      </c>
      <c r="F1120" s="266">
        <v>2655</v>
      </c>
      <c r="G1120" s="266">
        <v>64</v>
      </c>
      <c r="H1120" s="264">
        <v>3156</v>
      </c>
      <c r="I1120" s="264">
        <v>3069</v>
      </c>
      <c r="J1120" s="264">
        <v>87</v>
      </c>
      <c r="K1120" s="264">
        <v>1846</v>
      </c>
      <c r="L1120" s="264">
        <v>1795</v>
      </c>
      <c r="M1120" s="264">
        <v>51</v>
      </c>
      <c r="N1120" s="294">
        <v>0.93</v>
      </c>
      <c r="O1120" s="266">
        <v>2719</v>
      </c>
      <c r="P1120" s="266">
        <v>2655</v>
      </c>
      <c r="Q1120" s="266">
        <v>64</v>
      </c>
      <c r="R1120" s="267">
        <v>0.976461934534755</v>
      </c>
      <c r="S1120" s="267">
        <v>0.976461934534755</v>
      </c>
      <c r="T1120" s="267">
        <v>0.972433460076046</v>
      </c>
      <c r="U1120" s="267">
        <v>0.97237269772481</v>
      </c>
      <c r="V1120" s="295">
        <v>0.0040284744587098</v>
      </c>
      <c r="W1120" s="271">
        <v>16893</v>
      </c>
      <c r="X1120" s="271">
        <v>16477</v>
      </c>
      <c r="Y1120" s="271">
        <v>16265</v>
      </c>
      <c r="Z1120" s="271">
        <v>15933</v>
      </c>
      <c r="AA1120" s="268">
        <v>0.975374415438347</v>
      </c>
      <c r="AB1120" s="268">
        <v>0.979588072548417</v>
      </c>
      <c r="AC1120" s="295">
        <v>-0.0042136571100696</v>
      </c>
    </row>
    <row r="1121" spans="1:29">
      <c r="A1121" s="297" t="s">
        <v>1974</v>
      </c>
      <c r="B1121" s="305" t="s">
        <v>3355</v>
      </c>
      <c r="C1121" s="293" t="s">
        <v>2032</v>
      </c>
      <c r="D1121" s="305" t="s">
        <v>2033</v>
      </c>
      <c r="E1121" s="263">
        <v>0</v>
      </c>
      <c r="F1121" s="266">
        <v>0</v>
      </c>
      <c r="G1121" s="266">
        <v>0</v>
      </c>
      <c r="H1121" s="264">
        <v>0</v>
      </c>
      <c r="I1121" s="264">
        <v>0</v>
      </c>
      <c r="J1121" s="264">
        <v>0</v>
      </c>
      <c r="K1121" s="264">
        <v>0</v>
      </c>
      <c r="L1121" s="264">
        <v>0</v>
      </c>
      <c r="M1121" s="264">
        <v>0</v>
      </c>
      <c r="N1121" s="294">
        <v>0.93</v>
      </c>
      <c r="O1121" s="266">
        <v>0</v>
      </c>
      <c r="P1121" s="266">
        <v>0</v>
      </c>
      <c r="Q1121" s="266">
        <v>0</v>
      </c>
      <c r="R1121" s="267">
        <v>0</v>
      </c>
      <c r="S1121" s="267">
        <v>0</v>
      </c>
      <c r="T1121" s="267">
        <v>0</v>
      </c>
      <c r="U1121" s="267">
        <v>0</v>
      </c>
      <c r="V1121" s="295">
        <v>0</v>
      </c>
      <c r="W1121" s="271">
        <v>0</v>
      </c>
      <c r="X1121" s="271">
        <v>0</v>
      </c>
      <c r="Y1121" s="271">
        <v>0</v>
      </c>
      <c r="Z1121" s="271">
        <v>0</v>
      </c>
      <c r="AA1121" s="268">
        <v>0</v>
      </c>
      <c r="AB1121" s="268">
        <v>0</v>
      </c>
      <c r="AC1121" s="295">
        <v>0</v>
      </c>
    </row>
    <row r="1122" spans="1:29">
      <c r="A1122" s="297" t="s">
        <v>1974</v>
      </c>
      <c r="B1122" s="305" t="s">
        <v>3355</v>
      </c>
      <c r="C1122" s="293" t="s">
        <v>2034</v>
      </c>
      <c r="D1122" s="305" t="s">
        <v>2035</v>
      </c>
      <c r="E1122" s="263">
        <v>3590</v>
      </c>
      <c r="F1122" s="266">
        <v>3497</v>
      </c>
      <c r="G1122" s="266">
        <v>93</v>
      </c>
      <c r="H1122" s="264">
        <v>4399</v>
      </c>
      <c r="I1122" s="264">
        <v>4283</v>
      </c>
      <c r="J1122" s="264">
        <v>116</v>
      </c>
      <c r="K1122" s="264">
        <v>2837</v>
      </c>
      <c r="L1122" s="264">
        <v>2732</v>
      </c>
      <c r="M1122" s="264">
        <v>105</v>
      </c>
      <c r="N1122" s="294">
        <v>0.93</v>
      </c>
      <c r="O1122" s="266">
        <v>3590</v>
      </c>
      <c r="P1122" s="266">
        <v>3497</v>
      </c>
      <c r="Q1122" s="266">
        <v>93</v>
      </c>
      <c r="R1122" s="267">
        <v>0.974094707520891</v>
      </c>
      <c r="S1122" s="267">
        <v>0.974094707520891</v>
      </c>
      <c r="T1122" s="267">
        <v>0.973630370538759</v>
      </c>
      <c r="U1122" s="267">
        <v>0.962989072964399</v>
      </c>
      <c r="V1122" s="295">
        <v>0.000464336982132552</v>
      </c>
      <c r="W1122" s="271">
        <v>24718</v>
      </c>
      <c r="X1122" s="271">
        <v>24092</v>
      </c>
      <c r="Y1122" s="271">
        <v>24557</v>
      </c>
      <c r="Z1122" s="271">
        <v>23978</v>
      </c>
      <c r="AA1122" s="268">
        <v>0.974674326401812</v>
      </c>
      <c r="AB1122" s="268">
        <v>0.976422201408967</v>
      </c>
      <c r="AC1122" s="295">
        <v>-0.00174787500715445</v>
      </c>
    </row>
    <row r="1123" spans="1:29">
      <c r="A1123" s="297" t="s">
        <v>1974</v>
      </c>
      <c r="B1123" s="305" t="s">
        <v>3355</v>
      </c>
      <c r="C1123" s="293" t="s">
        <v>2036</v>
      </c>
      <c r="D1123" s="305" t="s">
        <v>2037</v>
      </c>
      <c r="E1123" s="263">
        <v>3564</v>
      </c>
      <c r="F1123" s="266">
        <v>3391</v>
      </c>
      <c r="G1123" s="266">
        <v>173</v>
      </c>
      <c r="H1123" s="264">
        <v>4179</v>
      </c>
      <c r="I1123" s="264">
        <v>4033</v>
      </c>
      <c r="J1123" s="264">
        <v>146</v>
      </c>
      <c r="K1123" s="264">
        <v>2542</v>
      </c>
      <c r="L1123" s="264">
        <v>2433</v>
      </c>
      <c r="M1123" s="264">
        <v>109</v>
      </c>
      <c r="N1123" s="294">
        <v>0.93</v>
      </c>
      <c r="O1123" s="266">
        <v>3564</v>
      </c>
      <c r="P1123" s="266">
        <v>3391</v>
      </c>
      <c r="Q1123" s="266">
        <v>173</v>
      </c>
      <c r="R1123" s="267">
        <v>0.951459034792368</v>
      </c>
      <c r="S1123" s="267">
        <v>0.951459034792368</v>
      </c>
      <c r="T1123" s="267">
        <v>0.965063412299593</v>
      </c>
      <c r="U1123" s="267">
        <v>0.957120377655389</v>
      </c>
      <c r="V1123" s="295">
        <v>-0.0136043775072251</v>
      </c>
      <c r="W1123" s="271">
        <v>22472</v>
      </c>
      <c r="X1123" s="271">
        <v>21490</v>
      </c>
      <c r="Y1123" s="271">
        <v>22313</v>
      </c>
      <c r="Z1123" s="271">
        <v>21381</v>
      </c>
      <c r="AA1123" s="268">
        <v>0.956301174795301</v>
      </c>
      <c r="AB1123" s="268">
        <v>0.958230627885089</v>
      </c>
      <c r="AC1123" s="295">
        <v>-0.00192945308978854</v>
      </c>
    </row>
    <row r="1124" spans="1:29">
      <c r="A1124" s="297" t="s">
        <v>1974</v>
      </c>
      <c r="B1124" s="305" t="s">
        <v>3355</v>
      </c>
      <c r="C1124" s="293" t="s">
        <v>2038</v>
      </c>
      <c r="D1124" s="305" t="s">
        <v>2039</v>
      </c>
      <c r="E1124" s="263">
        <v>6293</v>
      </c>
      <c r="F1124" s="266">
        <v>5952</v>
      </c>
      <c r="G1124" s="266">
        <v>341</v>
      </c>
      <c r="H1124" s="264">
        <v>7557</v>
      </c>
      <c r="I1124" s="264">
        <v>7124</v>
      </c>
      <c r="J1124" s="264">
        <v>433</v>
      </c>
      <c r="K1124" s="264">
        <v>4782</v>
      </c>
      <c r="L1124" s="264">
        <v>4522</v>
      </c>
      <c r="M1124" s="264">
        <v>260</v>
      </c>
      <c r="N1124" s="294">
        <v>0.93</v>
      </c>
      <c r="O1124" s="266">
        <v>6293</v>
      </c>
      <c r="P1124" s="266">
        <v>5952</v>
      </c>
      <c r="Q1124" s="266">
        <v>341</v>
      </c>
      <c r="R1124" s="267">
        <v>0.945812807881773</v>
      </c>
      <c r="S1124" s="267">
        <v>0.945812807881773</v>
      </c>
      <c r="T1124" s="267">
        <v>0.942702130475056</v>
      </c>
      <c r="U1124" s="267">
        <v>0.945629443747386</v>
      </c>
      <c r="V1124" s="295">
        <v>0.00311067740671711</v>
      </c>
      <c r="W1124" s="271">
        <v>39414</v>
      </c>
      <c r="X1124" s="271">
        <v>37711</v>
      </c>
      <c r="Y1124" s="271">
        <v>33338</v>
      </c>
      <c r="Z1124" s="271">
        <v>32454</v>
      </c>
      <c r="AA1124" s="268">
        <v>0.95679200284163</v>
      </c>
      <c r="AB1124" s="268">
        <v>0.973483712280281</v>
      </c>
      <c r="AC1124" s="295">
        <v>-0.0166917094386508</v>
      </c>
    </row>
    <row r="1125" spans="1:29">
      <c r="A1125" s="297" t="s">
        <v>1974</v>
      </c>
      <c r="B1125" s="305" t="s">
        <v>3355</v>
      </c>
      <c r="C1125" s="293" t="s">
        <v>2040</v>
      </c>
      <c r="D1125" s="305" t="s">
        <v>2041</v>
      </c>
      <c r="E1125" s="263">
        <v>4653</v>
      </c>
      <c r="F1125" s="266">
        <v>4495</v>
      </c>
      <c r="G1125" s="266">
        <v>158</v>
      </c>
      <c r="H1125" s="264">
        <v>5152</v>
      </c>
      <c r="I1125" s="264">
        <v>4995</v>
      </c>
      <c r="J1125" s="264">
        <v>157</v>
      </c>
      <c r="K1125" s="264">
        <v>3010</v>
      </c>
      <c r="L1125" s="264">
        <v>2914</v>
      </c>
      <c r="M1125" s="264">
        <v>96</v>
      </c>
      <c r="N1125" s="294">
        <v>0.93</v>
      </c>
      <c r="O1125" s="266">
        <v>4653</v>
      </c>
      <c r="P1125" s="266">
        <v>4495</v>
      </c>
      <c r="Q1125" s="266">
        <v>158</v>
      </c>
      <c r="R1125" s="267">
        <v>0.966043412851924</v>
      </c>
      <c r="S1125" s="267">
        <v>0.966043412851924</v>
      </c>
      <c r="T1125" s="267">
        <v>0.969526397515528</v>
      </c>
      <c r="U1125" s="267">
        <v>0.968106312292359</v>
      </c>
      <c r="V1125" s="295">
        <v>-0.00348298466360442</v>
      </c>
      <c r="W1125" s="271">
        <v>28716</v>
      </c>
      <c r="X1125" s="271">
        <v>28035</v>
      </c>
      <c r="Y1125" s="271">
        <v>28353</v>
      </c>
      <c r="Z1125" s="271">
        <v>27784</v>
      </c>
      <c r="AA1125" s="268">
        <v>0.976284997910573</v>
      </c>
      <c r="AB1125" s="268">
        <v>0.979931576905442</v>
      </c>
      <c r="AC1125" s="295">
        <v>-0.00364657899486953</v>
      </c>
    </row>
    <row r="1126" spans="1:29">
      <c r="A1126" s="297" t="s">
        <v>1974</v>
      </c>
      <c r="B1126" s="305" t="s">
        <v>3355</v>
      </c>
      <c r="C1126" s="293" t="s">
        <v>2042</v>
      </c>
      <c r="D1126" s="305" t="s">
        <v>2043</v>
      </c>
      <c r="E1126" s="263">
        <v>1683</v>
      </c>
      <c r="F1126" s="266">
        <v>1652</v>
      </c>
      <c r="G1126" s="266">
        <v>31</v>
      </c>
      <c r="H1126" s="264">
        <v>2067</v>
      </c>
      <c r="I1126" s="264">
        <v>2026</v>
      </c>
      <c r="J1126" s="264">
        <v>41</v>
      </c>
      <c r="K1126" s="264">
        <v>1229</v>
      </c>
      <c r="L1126" s="264">
        <v>1192</v>
      </c>
      <c r="M1126" s="264">
        <v>37</v>
      </c>
      <c r="N1126" s="294">
        <v>0.93</v>
      </c>
      <c r="O1126" s="266">
        <v>1683</v>
      </c>
      <c r="P1126" s="266">
        <v>1652</v>
      </c>
      <c r="Q1126" s="266">
        <v>31</v>
      </c>
      <c r="R1126" s="267">
        <v>0.981580510992276</v>
      </c>
      <c r="S1126" s="267">
        <v>0.981580510992276</v>
      </c>
      <c r="T1126" s="267">
        <v>0.980164489598452</v>
      </c>
      <c r="U1126" s="267">
        <v>0.969894222945484</v>
      </c>
      <c r="V1126" s="295">
        <v>0.00141602139382391</v>
      </c>
      <c r="W1126" s="271">
        <v>10802</v>
      </c>
      <c r="X1126" s="271">
        <v>10556</v>
      </c>
      <c r="Y1126" s="271">
        <v>10786</v>
      </c>
      <c r="Z1126" s="271">
        <v>10527</v>
      </c>
      <c r="AA1126" s="268">
        <v>0.977226439548232</v>
      </c>
      <c r="AB1126" s="268">
        <v>0.975987391062488</v>
      </c>
      <c r="AC1126" s="295">
        <v>0.00123904848574341</v>
      </c>
    </row>
    <row r="1127" spans="1:29">
      <c r="A1127" s="297" t="s">
        <v>1974</v>
      </c>
      <c r="B1127" s="305" t="s">
        <v>3355</v>
      </c>
      <c r="C1127" s="293" t="s">
        <v>2044</v>
      </c>
      <c r="D1127" s="305" t="s">
        <v>2045</v>
      </c>
      <c r="E1127" s="263">
        <v>3163</v>
      </c>
      <c r="F1127" s="266">
        <v>2988</v>
      </c>
      <c r="G1127" s="266">
        <v>175</v>
      </c>
      <c r="H1127" s="264">
        <v>3246</v>
      </c>
      <c r="I1127" s="264">
        <v>3045</v>
      </c>
      <c r="J1127" s="264">
        <v>201</v>
      </c>
      <c r="K1127" s="264">
        <v>1780</v>
      </c>
      <c r="L1127" s="264">
        <v>1677</v>
      </c>
      <c r="M1127" s="264">
        <v>103</v>
      </c>
      <c r="N1127" s="294">
        <v>0.93</v>
      </c>
      <c r="O1127" s="266">
        <v>3163</v>
      </c>
      <c r="P1127" s="266">
        <v>2988</v>
      </c>
      <c r="Q1127" s="266">
        <v>175</v>
      </c>
      <c r="R1127" s="267">
        <v>0.944672779007272</v>
      </c>
      <c r="S1127" s="267">
        <v>0.944672779007272</v>
      </c>
      <c r="T1127" s="267">
        <v>0.938077634011091</v>
      </c>
      <c r="U1127" s="267">
        <v>0.942134831460674</v>
      </c>
      <c r="V1127" s="295">
        <v>0.00659514499618097</v>
      </c>
      <c r="W1127" s="271">
        <v>18944</v>
      </c>
      <c r="X1127" s="271">
        <v>17942</v>
      </c>
      <c r="Y1127" s="271">
        <v>18107</v>
      </c>
      <c r="Z1127" s="271">
        <v>17105</v>
      </c>
      <c r="AA1127" s="268">
        <v>0.947107263513513</v>
      </c>
      <c r="AB1127" s="268">
        <v>0.944662285304026</v>
      </c>
      <c r="AC1127" s="295">
        <v>0.00244497820948741</v>
      </c>
    </row>
    <row r="1128" spans="1:29">
      <c r="A1128" s="297" t="s">
        <v>1974</v>
      </c>
      <c r="B1128" s="305" t="s">
        <v>3355</v>
      </c>
      <c r="C1128" s="293" t="s">
        <v>2046</v>
      </c>
      <c r="D1128" s="305" t="s">
        <v>2047</v>
      </c>
      <c r="E1128" s="263">
        <v>3525</v>
      </c>
      <c r="F1128" s="266">
        <v>3359</v>
      </c>
      <c r="G1128" s="266">
        <v>166</v>
      </c>
      <c r="H1128" s="264">
        <v>3650</v>
      </c>
      <c r="I1128" s="264">
        <v>3408</v>
      </c>
      <c r="J1128" s="264">
        <v>242</v>
      </c>
      <c r="K1128" s="264">
        <v>2182</v>
      </c>
      <c r="L1128" s="264">
        <v>2077</v>
      </c>
      <c r="M1128" s="264">
        <v>105</v>
      </c>
      <c r="N1128" s="294">
        <v>0.93</v>
      </c>
      <c r="O1128" s="266">
        <v>3525</v>
      </c>
      <c r="P1128" s="266">
        <v>3359</v>
      </c>
      <c r="Q1128" s="266">
        <v>166</v>
      </c>
      <c r="R1128" s="267">
        <v>0.95290780141844</v>
      </c>
      <c r="S1128" s="267">
        <v>0.95290780141844</v>
      </c>
      <c r="T1128" s="267">
        <v>0.933698630136986</v>
      </c>
      <c r="U1128" s="267">
        <v>0.951879010082493</v>
      </c>
      <c r="V1128" s="295">
        <v>0.0192091712814534</v>
      </c>
      <c r="W1128" s="271">
        <v>21807</v>
      </c>
      <c r="X1128" s="271">
        <v>20808</v>
      </c>
      <c r="Y1128" s="271">
        <v>21852</v>
      </c>
      <c r="Z1128" s="271">
        <v>21023</v>
      </c>
      <c r="AA1128" s="268">
        <v>0.95418902187371</v>
      </c>
      <c r="AB1128" s="268">
        <v>0.962062969064617</v>
      </c>
      <c r="AC1128" s="295">
        <v>-0.00787394719090628</v>
      </c>
    </row>
    <row r="1129" spans="1:29">
      <c r="A1129" s="297" t="s">
        <v>1974</v>
      </c>
      <c r="B1129" s="305" t="s">
        <v>3355</v>
      </c>
      <c r="C1129" s="293" t="s">
        <v>2048</v>
      </c>
      <c r="D1129" s="305" t="s">
        <v>2049</v>
      </c>
      <c r="E1129" s="263">
        <v>3677</v>
      </c>
      <c r="F1129" s="266">
        <v>3476</v>
      </c>
      <c r="G1129" s="266">
        <v>201</v>
      </c>
      <c r="H1129" s="264">
        <v>3812</v>
      </c>
      <c r="I1129" s="264">
        <v>3600</v>
      </c>
      <c r="J1129" s="264">
        <v>212</v>
      </c>
      <c r="K1129" s="264">
        <v>2289</v>
      </c>
      <c r="L1129" s="264">
        <v>2175</v>
      </c>
      <c r="M1129" s="264">
        <v>114</v>
      </c>
      <c r="N1129" s="294">
        <v>0.93</v>
      </c>
      <c r="O1129" s="266">
        <v>3677</v>
      </c>
      <c r="P1129" s="266">
        <v>3476</v>
      </c>
      <c r="Q1129" s="266">
        <v>201</v>
      </c>
      <c r="R1129" s="267">
        <v>0.945335871634485</v>
      </c>
      <c r="S1129" s="267">
        <v>0.945335871634485</v>
      </c>
      <c r="T1129" s="267">
        <v>0.944386149003148</v>
      </c>
      <c r="U1129" s="267">
        <v>0.950196592398427</v>
      </c>
      <c r="V1129" s="295">
        <v>0.000949722631336636</v>
      </c>
      <c r="W1129" s="271">
        <v>22775</v>
      </c>
      <c r="X1129" s="271">
        <v>21701</v>
      </c>
      <c r="Y1129" s="271">
        <v>21926</v>
      </c>
      <c r="Z1129" s="271">
        <v>20731</v>
      </c>
      <c r="AA1129" s="268">
        <v>0.952843029637761</v>
      </c>
      <c r="AB1129" s="268">
        <v>0.945498494937517</v>
      </c>
      <c r="AC1129" s="295">
        <v>0.00734453470024354</v>
      </c>
    </row>
    <row r="1130" spans="1:29">
      <c r="A1130" s="297" t="s">
        <v>1974</v>
      </c>
      <c r="B1130" s="305" t="s">
        <v>3355</v>
      </c>
      <c r="C1130" s="293" t="s">
        <v>2050</v>
      </c>
      <c r="D1130" s="305" t="s">
        <v>2051</v>
      </c>
      <c r="E1130" s="263">
        <v>3049</v>
      </c>
      <c r="F1130" s="266">
        <v>2958</v>
      </c>
      <c r="G1130" s="266">
        <v>91</v>
      </c>
      <c r="H1130" s="264">
        <v>3145</v>
      </c>
      <c r="I1130" s="264">
        <v>3072</v>
      </c>
      <c r="J1130" s="264">
        <v>73</v>
      </c>
      <c r="K1130" s="264">
        <v>1839</v>
      </c>
      <c r="L1130" s="264">
        <v>1803</v>
      </c>
      <c r="M1130" s="264">
        <v>36</v>
      </c>
      <c r="N1130" s="294">
        <v>0.93</v>
      </c>
      <c r="O1130" s="266">
        <v>3049</v>
      </c>
      <c r="P1130" s="266">
        <v>2958</v>
      </c>
      <c r="Q1130" s="266">
        <v>91</v>
      </c>
      <c r="R1130" s="267">
        <v>0.970154148901279</v>
      </c>
      <c r="S1130" s="267">
        <v>0.970154148901279</v>
      </c>
      <c r="T1130" s="267">
        <v>0.976788553259141</v>
      </c>
      <c r="U1130" s="267">
        <v>0.980424143556281</v>
      </c>
      <c r="V1130" s="295">
        <v>-0.00663440435786233</v>
      </c>
      <c r="W1130" s="271">
        <v>18429</v>
      </c>
      <c r="X1130" s="271">
        <v>18033</v>
      </c>
      <c r="Y1130" s="271">
        <v>18240</v>
      </c>
      <c r="Z1130" s="271">
        <v>17932</v>
      </c>
      <c r="AA1130" s="268">
        <v>0.978512127624939</v>
      </c>
      <c r="AB1130" s="268">
        <v>0.983114035087719</v>
      </c>
      <c r="AC1130" s="295">
        <v>-0.00460190746278033</v>
      </c>
    </row>
    <row r="1131" spans="1:29">
      <c r="A1131" s="297" t="s">
        <v>1974</v>
      </c>
      <c r="B1131" s="305" t="s">
        <v>3355</v>
      </c>
      <c r="C1131" s="293" t="s">
        <v>2052</v>
      </c>
      <c r="D1131" s="305" t="s">
        <v>2053</v>
      </c>
      <c r="E1131" s="263">
        <v>2987</v>
      </c>
      <c r="F1131" s="266">
        <v>2868</v>
      </c>
      <c r="G1131" s="266">
        <v>119</v>
      </c>
      <c r="H1131" s="264">
        <v>3062</v>
      </c>
      <c r="I1131" s="264">
        <v>2960</v>
      </c>
      <c r="J1131" s="264">
        <v>102</v>
      </c>
      <c r="K1131" s="264">
        <v>1856</v>
      </c>
      <c r="L1131" s="264">
        <v>1760</v>
      </c>
      <c r="M1131" s="264">
        <v>96</v>
      </c>
      <c r="N1131" s="294">
        <v>0.93</v>
      </c>
      <c r="O1131" s="266">
        <v>2987</v>
      </c>
      <c r="P1131" s="266">
        <v>2868</v>
      </c>
      <c r="Q1131" s="266">
        <v>119</v>
      </c>
      <c r="R1131" s="267">
        <v>0.960160696350854</v>
      </c>
      <c r="S1131" s="267">
        <v>0.960160696350854</v>
      </c>
      <c r="T1131" s="267">
        <v>0.966688438928805</v>
      </c>
      <c r="U1131" s="267">
        <v>0.948275862068966</v>
      </c>
      <c r="V1131" s="295">
        <v>-0.00652774257795108</v>
      </c>
      <c r="W1131" s="271">
        <v>18701</v>
      </c>
      <c r="X1131" s="271">
        <v>18093</v>
      </c>
      <c r="Y1131" s="271">
        <v>18174</v>
      </c>
      <c r="Z1131" s="271">
        <v>17530</v>
      </c>
      <c r="AA1131" s="268">
        <v>0.967488369605903</v>
      </c>
      <c r="AB1131" s="268">
        <v>0.964564762848025</v>
      </c>
      <c r="AC1131" s="295">
        <v>0.00292360675787884</v>
      </c>
    </row>
    <row r="1132" spans="1:29">
      <c r="A1132" s="297" t="s">
        <v>1974</v>
      </c>
      <c r="B1132" s="305" t="s">
        <v>3355</v>
      </c>
      <c r="C1132" s="293" t="s">
        <v>2054</v>
      </c>
      <c r="D1132" s="305" t="s">
        <v>2055</v>
      </c>
      <c r="E1132" s="263">
        <v>5258</v>
      </c>
      <c r="F1132" s="266">
        <v>5081</v>
      </c>
      <c r="G1132" s="266">
        <v>177</v>
      </c>
      <c r="H1132" s="264">
        <v>5383</v>
      </c>
      <c r="I1132" s="264">
        <v>5230</v>
      </c>
      <c r="J1132" s="264">
        <v>153</v>
      </c>
      <c r="K1132" s="264">
        <v>3184</v>
      </c>
      <c r="L1132" s="264">
        <v>3081</v>
      </c>
      <c r="M1132" s="264">
        <v>103</v>
      </c>
      <c r="N1132" s="294">
        <v>0.93</v>
      </c>
      <c r="O1132" s="266">
        <v>5258</v>
      </c>
      <c r="P1132" s="266">
        <v>5081</v>
      </c>
      <c r="Q1132" s="266">
        <v>177</v>
      </c>
      <c r="R1132" s="267">
        <v>0.966337010270065</v>
      </c>
      <c r="S1132" s="267">
        <v>0.966337010270065</v>
      </c>
      <c r="T1132" s="267">
        <v>0.971577187441947</v>
      </c>
      <c r="U1132" s="267">
        <v>0.967650753768844</v>
      </c>
      <c r="V1132" s="295">
        <v>-0.00524017717188219</v>
      </c>
      <c r="W1132" s="271">
        <v>32422</v>
      </c>
      <c r="X1132" s="271">
        <v>31364</v>
      </c>
      <c r="Y1132" s="271">
        <v>32469</v>
      </c>
      <c r="Z1132" s="271">
        <v>31591</v>
      </c>
      <c r="AA1132" s="268">
        <v>0.967367836654124</v>
      </c>
      <c r="AB1132" s="268">
        <v>0.972958822261234</v>
      </c>
      <c r="AC1132" s="295">
        <v>-0.00559098560711002</v>
      </c>
    </row>
    <row r="1133" spans="1:29">
      <c r="A1133" s="297" t="s">
        <v>1974</v>
      </c>
      <c r="B1133" s="305" t="s">
        <v>3355</v>
      </c>
      <c r="C1133" s="293" t="s">
        <v>2056</v>
      </c>
      <c r="D1133" s="305" t="s">
        <v>2057</v>
      </c>
      <c r="E1133" s="263">
        <v>4786</v>
      </c>
      <c r="F1133" s="266">
        <v>4626</v>
      </c>
      <c r="G1133" s="266">
        <v>160</v>
      </c>
      <c r="H1133" s="264">
        <v>4844</v>
      </c>
      <c r="I1133" s="264">
        <v>4680</v>
      </c>
      <c r="J1133" s="264">
        <v>164</v>
      </c>
      <c r="K1133" s="264">
        <v>2767</v>
      </c>
      <c r="L1133" s="264">
        <v>2653</v>
      </c>
      <c r="M1133" s="264">
        <v>114</v>
      </c>
      <c r="N1133" s="294">
        <v>0.93</v>
      </c>
      <c r="O1133" s="266">
        <v>4786</v>
      </c>
      <c r="P1133" s="266">
        <v>4626</v>
      </c>
      <c r="Q1133" s="266">
        <v>160</v>
      </c>
      <c r="R1133" s="267">
        <v>0.966569160050146</v>
      </c>
      <c r="S1133" s="267">
        <v>0.966569160050146</v>
      </c>
      <c r="T1133" s="267">
        <v>0.966143682906689</v>
      </c>
      <c r="U1133" s="267">
        <v>0.958800144560896</v>
      </c>
      <c r="V1133" s="295">
        <v>0.000425477143457531</v>
      </c>
      <c r="W1133" s="271">
        <v>29138</v>
      </c>
      <c r="X1133" s="271">
        <v>28240</v>
      </c>
      <c r="Y1133" s="271">
        <v>28810</v>
      </c>
      <c r="Z1133" s="271">
        <v>28110</v>
      </c>
      <c r="AA1133" s="268">
        <v>0.969181138032809</v>
      </c>
      <c r="AB1133" s="268">
        <v>0.975702880944117</v>
      </c>
      <c r="AC1133" s="295">
        <v>-0.00652174291130725</v>
      </c>
    </row>
    <row r="1134" spans="1:29">
      <c r="A1134" s="297" t="s">
        <v>1974</v>
      </c>
      <c r="B1134" s="305" t="s">
        <v>3355</v>
      </c>
      <c r="C1134" s="293" t="s">
        <v>2058</v>
      </c>
      <c r="D1134" s="305" t="s">
        <v>2059</v>
      </c>
      <c r="E1134" s="263">
        <v>2398</v>
      </c>
      <c r="F1134" s="266">
        <v>2354</v>
      </c>
      <c r="G1134" s="266">
        <v>44</v>
      </c>
      <c r="H1134" s="264">
        <v>2557</v>
      </c>
      <c r="I1134" s="264">
        <v>2483</v>
      </c>
      <c r="J1134" s="264">
        <v>74</v>
      </c>
      <c r="K1134" s="264">
        <v>1569</v>
      </c>
      <c r="L1134" s="264">
        <v>1531</v>
      </c>
      <c r="M1134" s="264">
        <v>38</v>
      </c>
      <c r="N1134" s="294">
        <v>0.93</v>
      </c>
      <c r="O1134" s="266">
        <v>2398</v>
      </c>
      <c r="P1134" s="266">
        <v>2354</v>
      </c>
      <c r="Q1134" s="266">
        <v>44</v>
      </c>
      <c r="R1134" s="267">
        <v>0.981651376146789</v>
      </c>
      <c r="S1134" s="267">
        <v>0.981651376146789</v>
      </c>
      <c r="T1134" s="267">
        <v>0.971059835745014</v>
      </c>
      <c r="U1134" s="267">
        <v>0.975780752071383</v>
      </c>
      <c r="V1134" s="295">
        <v>0.0105915404017753</v>
      </c>
      <c r="W1134" s="271">
        <v>14997</v>
      </c>
      <c r="X1134" s="271">
        <v>14687</v>
      </c>
      <c r="Y1134" s="271">
        <v>14453</v>
      </c>
      <c r="Z1134" s="271">
        <v>14222</v>
      </c>
      <c r="AA1134" s="268">
        <v>0.979329199173168</v>
      </c>
      <c r="AB1134" s="268">
        <v>0.984017159067322</v>
      </c>
      <c r="AC1134" s="295">
        <v>-0.00468795989415371</v>
      </c>
    </row>
    <row r="1135" spans="1:29">
      <c r="A1135" s="297" t="s">
        <v>1974</v>
      </c>
      <c r="B1135" s="305" t="s">
        <v>3355</v>
      </c>
      <c r="C1135" s="293" t="s">
        <v>2060</v>
      </c>
      <c r="D1135" s="305" t="s">
        <v>2061</v>
      </c>
      <c r="E1135" s="263">
        <v>5053</v>
      </c>
      <c r="F1135" s="266">
        <v>4880</v>
      </c>
      <c r="G1135" s="266">
        <v>173</v>
      </c>
      <c r="H1135" s="264">
        <v>5188</v>
      </c>
      <c r="I1135" s="264">
        <v>4963</v>
      </c>
      <c r="J1135" s="264">
        <v>225</v>
      </c>
      <c r="K1135" s="264">
        <v>2969</v>
      </c>
      <c r="L1135" s="264">
        <v>2858</v>
      </c>
      <c r="M1135" s="264">
        <v>111</v>
      </c>
      <c r="N1135" s="294">
        <v>0.93</v>
      </c>
      <c r="O1135" s="266">
        <v>5053</v>
      </c>
      <c r="P1135" s="266">
        <v>4880</v>
      </c>
      <c r="Q1135" s="266">
        <v>173</v>
      </c>
      <c r="R1135" s="267">
        <v>0.965762913120918</v>
      </c>
      <c r="S1135" s="267">
        <v>0.965762913120918</v>
      </c>
      <c r="T1135" s="267">
        <v>0.956630686198921</v>
      </c>
      <c r="U1135" s="267">
        <v>0.962613674637925</v>
      </c>
      <c r="V1135" s="295">
        <v>0.00913222692199767</v>
      </c>
      <c r="W1135" s="271">
        <v>30572</v>
      </c>
      <c r="X1135" s="271">
        <v>29395</v>
      </c>
      <c r="Y1135" s="271">
        <v>29914</v>
      </c>
      <c r="Z1135" s="271">
        <v>28889</v>
      </c>
      <c r="AA1135" s="268">
        <v>0.961500719612718</v>
      </c>
      <c r="AB1135" s="268">
        <v>0.965735107307615</v>
      </c>
      <c r="AC1135" s="295">
        <v>-0.00423438769489759</v>
      </c>
    </row>
    <row r="1136" spans="1:29">
      <c r="A1136" s="297" t="s">
        <v>1974</v>
      </c>
      <c r="B1136" s="305" t="s">
        <v>3355</v>
      </c>
      <c r="C1136" s="293" t="s">
        <v>2062</v>
      </c>
      <c r="D1136" s="305" t="s">
        <v>2063</v>
      </c>
      <c r="E1136" s="263">
        <v>3697</v>
      </c>
      <c r="F1136" s="266">
        <v>3560</v>
      </c>
      <c r="G1136" s="266">
        <v>137</v>
      </c>
      <c r="H1136" s="264">
        <v>3676</v>
      </c>
      <c r="I1136" s="264">
        <v>3553</v>
      </c>
      <c r="J1136" s="264">
        <v>123</v>
      </c>
      <c r="K1136" s="264">
        <v>2102</v>
      </c>
      <c r="L1136" s="264">
        <v>2035</v>
      </c>
      <c r="M1136" s="264">
        <v>67</v>
      </c>
      <c r="N1136" s="294">
        <v>0.93</v>
      </c>
      <c r="O1136" s="266">
        <v>3697</v>
      </c>
      <c r="P1136" s="266">
        <v>3560</v>
      </c>
      <c r="Q1136" s="266">
        <v>137</v>
      </c>
      <c r="R1136" s="267">
        <v>0.962942926697322</v>
      </c>
      <c r="S1136" s="267">
        <v>0.962942926697322</v>
      </c>
      <c r="T1136" s="267">
        <v>0.966539717083787</v>
      </c>
      <c r="U1136" s="267">
        <v>0.968125594671741</v>
      </c>
      <c r="V1136" s="295">
        <v>-0.00359679038646454</v>
      </c>
      <c r="W1136" s="271">
        <v>21980</v>
      </c>
      <c r="X1136" s="271">
        <v>21258</v>
      </c>
      <c r="Y1136" s="271">
        <v>21550</v>
      </c>
      <c r="Z1136" s="271">
        <v>20805</v>
      </c>
      <c r="AA1136" s="268">
        <v>0.967151956323931</v>
      </c>
      <c r="AB1136" s="268">
        <v>0.965429234338747</v>
      </c>
      <c r="AC1136" s="295">
        <v>0.00172272198518375</v>
      </c>
    </row>
    <row r="1137" spans="1:29">
      <c r="A1137" s="297" t="s">
        <v>1974</v>
      </c>
      <c r="B1137" s="305" t="s">
        <v>3355</v>
      </c>
      <c r="C1137" s="293" t="s">
        <v>2064</v>
      </c>
      <c r="D1137" s="305" t="s">
        <v>2065</v>
      </c>
      <c r="E1137" s="263">
        <v>3585</v>
      </c>
      <c r="F1137" s="266">
        <v>3444</v>
      </c>
      <c r="G1137" s="266">
        <v>141</v>
      </c>
      <c r="H1137" s="264">
        <v>3687</v>
      </c>
      <c r="I1137" s="264">
        <v>3540</v>
      </c>
      <c r="J1137" s="264">
        <v>147</v>
      </c>
      <c r="K1137" s="264">
        <v>2161</v>
      </c>
      <c r="L1137" s="264">
        <v>2066</v>
      </c>
      <c r="M1137" s="264">
        <v>95</v>
      </c>
      <c r="N1137" s="294">
        <v>0.93</v>
      </c>
      <c r="O1137" s="266">
        <v>3585</v>
      </c>
      <c r="P1137" s="266">
        <v>3444</v>
      </c>
      <c r="Q1137" s="266">
        <v>141</v>
      </c>
      <c r="R1137" s="267">
        <v>0.960669456066946</v>
      </c>
      <c r="S1137" s="267">
        <v>0.960669456066946</v>
      </c>
      <c r="T1137" s="267">
        <v>0.96013018714402</v>
      </c>
      <c r="U1137" s="267">
        <v>0.956038870893105</v>
      </c>
      <c r="V1137" s="295">
        <v>0.000539268922926106</v>
      </c>
      <c r="W1137" s="271">
        <v>21750</v>
      </c>
      <c r="X1137" s="271">
        <v>21010</v>
      </c>
      <c r="Y1137" s="271">
        <v>21235</v>
      </c>
      <c r="Z1137" s="271">
        <v>20653</v>
      </c>
      <c r="AA1137" s="268">
        <v>0.965977011494253</v>
      </c>
      <c r="AB1137" s="268">
        <v>0.972592418177537</v>
      </c>
      <c r="AC1137" s="295">
        <v>-0.0066154066832842</v>
      </c>
    </row>
    <row r="1138" spans="1:29">
      <c r="A1138" s="297" t="s">
        <v>1974</v>
      </c>
      <c r="B1138" s="305" t="s">
        <v>3355</v>
      </c>
      <c r="C1138" s="293" t="s">
        <v>2066</v>
      </c>
      <c r="D1138" s="305" t="s">
        <v>2067</v>
      </c>
      <c r="E1138" s="263">
        <v>2434</v>
      </c>
      <c r="F1138" s="266">
        <v>2344</v>
      </c>
      <c r="G1138" s="266">
        <v>90</v>
      </c>
      <c r="H1138" s="264">
        <v>2343</v>
      </c>
      <c r="I1138" s="264">
        <v>2267</v>
      </c>
      <c r="J1138" s="264">
        <v>76</v>
      </c>
      <c r="K1138" s="264">
        <v>1445</v>
      </c>
      <c r="L1138" s="264">
        <v>1374</v>
      </c>
      <c r="M1138" s="264">
        <v>71</v>
      </c>
      <c r="N1138" s="294">
        <v>0.93</v>
      </c>
      <c r="O1138" s="266">
        <v>2434</v>
      </c>
      <c r="P1138" s="266">
        <v>2344</v>
      </c>
      <c r="Q1138" s="266">
        <v>90</v>
      </c>
      <c r="R1138" s="267">
        <v>0.963023829087921</v>
      </c>
      <c r="S1138" s="267">
        <v>0.963023829087921</v>
      </c>
      <c r="T1138" s="267">
        <v>0.967562953478446</v>
      </c>
      <c r="U1138" s="267">
        <v>0.950865051903114</v>
      </c>
      <c r="V1138" s="295">
        <v>-0.00453912439052528</v>
      </c>
      <c r="W1138" s="271">
        <v>14334</v>
      </c>
      <c r="X1138" s="271">
        <v>13853</v>
      </c>
      <c r="Y1138" s="271">
        <v>14539</v>
      </c>
      <c r="Z1138" s="271">
        <v>14131</v>
      </c>
      <c r="AA1138" s="268">
        <v>0.966443421236222</v>
      </c>
      <c r="AB1138" s="268">
        <v>0.971937547286608</v>
      </c>
      <c r="AC1138" s="295">
        <v>-0.00549412605038679</v>
      </c>
    </row>
    <row r="1139" spans="1:29">
      <c r="A1139" s="297" t="s">
        <v>1974</v>
      </c>
      <c r="B1139" s="305" t="s">
        <v>3356</v>
      </c>
      <c r="C1139" s="293" t="s">
        <v>2068</v>
      </c>
      <c r="D1139" s="305" t="s">
        <v>2069</v>
      </c>
      <c r="E1139" s="263">
        <v>2869</v>
      </c>
      <c r="F1139" s="266">
        <v>2761</v>
      </c>
      <c r="G1139" s="266">
        <v>108</v>
      </c>
      <c r="H1139" s="264">
        <v>2344</v>
      </c>
      <c r="I1139" s="264">
        <v>2218</v>
      </c>
      <c r="J1139" s="264">
        <v>126</v>
      </c>
      <c r="K1139" s="264">
        <v>1122</v>
      </c>
      <c r="L1139" s="264">
        <v>1083</v>
      </c>
      <c r="M1139" s="264">
        <v>39</v>
      </c>
      <c r="N1139" s="294">
        <v>0.93</v>
      </c>
      <c r="O1139" s="266">
        <v>2869</v>
      </c>
      <c r="P1139" s="266">
        <v>2761</v>
      </c>
      <c r="Q1139" s="266">
        <v>108</v>
      </c>
      <c r="R1139" s="267">
        <v>0.962356221680028</v>
      </c>
      <c r="S1139" s="267">
        <v>0.962356221680028</v>
      </c>
      <c r="T1139" s="267">
        <v>0.946245733788396</v>
      </c>
      <c r="U1139" s="267">
        <v>0.96524064171123</v>
      </c>
      <c r="V1139" s="295">
        <v>0.0161104878916319</v>
      </c>
      <c r="W1139" s="271">
        <v>15266</v>
      </c>
      <c r="X1139" s="271">
        <v>14771</v>
      </c>
      <c r="Y1139" s="271">
        <v>14944</v>
      </c>
      <c r="Z1139" s="271">
        <v>14609</v>
      </c>
      <c r="AA1139" s="268">
        <v>0.967575003275252</v>
      </c>
      <c r="AB1139" s="268">
        <v>0.977582976445396</v>
      </c>
      <c r="AC1139" s="295">
        <v>-0.010007973170144</v>
      </c>
    </row>
    <row r="1140" spans="1:29">
      <c r="A1140" s="297" t="s">
        <v>1974</v>
      </c>
      <c r="B1140" s="305" t="s">
        <v>3356</v>
      </c>
      <c r="C1140" s="293" t="s">
        <v>2070</v>
      </c>
      <c r="D1140" s="305" t="s">
        <v>2071</v>
      </c>
      <c r="E1140" s="263">
        <v>4021</v>
      </c>
      <c r="F1140" s="266">
        <v>3815</v>
      </c>
      <c r="G1140" s="266">
        <v>206</v>
      </c>
      <c r="H1140" s="264">
        <v>3870</v>
      </c>
      <c r="I1140" s="264">
        <v>3668</v>
      </c>
      <c r="J1140" s="264">
        <v>202</v>
      </c>
      <c r="K1140" s="264">
        <v>1964</v>
      </c>
      <c r="L1140" s="264">
        <v>1876</v>
      </c>
      <c r="M1140" s="264">
        <v>88</v>
      </c>
      <c r="N1140" s="294">
        <v>0.93</v>
      </c>
      <c r="O1140" s="266">
        <v>4021</v>
      </c>
      <c r="P1140" s="266">
        <v>3815</v>
      </c>
      <c r="Q1140" s="266">
        <v>206</v>
      </c>
      <c r="R1140" s="267">
        <v>0.948768962944541</v>
      </c>
      <c r="S1140" s="267">
        <v>0.948768962944541</v>
      </c>
      <c r="T1140" s="267">
        <v>0.947803617571059</v>
      </c>
      <c r="U1140" s="267">
        <v>0.955193482688391</v>
      </c>
      <c r="V1140" s="295">
        <v>0.000965345373481696</v>
      </c>
      <c r="W1140" s="271">
        <v>24295</v>
      </c>
      <c r="X1140" s="271">
        <v>23369</v>
      </c>
      <c r="Y1140" s="271">
        <v>24615</v>
      </c>
      <c r="Z1140" s="271">
        <v>23713</v>
      </c>
      <c r="AA1140" s="268">
        <v>0.961885161555876</v>
      </c>
      <c r="AB1140" s="268">
        <v>0.96335567743246</v>
      </c>
      <c r="AC1140" s="295">
        <v>-0.0014705158765842</v>
      </c>
    </row>
    <row r="1141" spans="1:29">
      <c r="A1141" s="297" t="s">
        <v>1974</v>
      </c>
      <c r="B1141" s="305" t="s">
        <v>3356</v>
      </c>
      <c r="C1141" s="293" t="s">
        <v>2072</v>
      </c>
      <c r="D1141" s="305" t="s">
        <v>2073</v>
      </c>
      <c r="E1141" s="263">
        <v>6429</v>
      </c>
      <c r="F1141" s="266">
        <v>6225</v>
      </c>
      <c r="G1141" s="266">
        <v>204</v>
      </c>
      <c r="H1141" s="264">
        <v>5499</v>
      </c>
      <c r="I1141" s="264">
        <v>5361</v>
      </c>
      <c r="J1141" s="264">
        <v>138</v>
      </c>
      <c r="K1141" s="264">
        <v>2875</v>
      </c>
      <c r="L1141" s="264">
        <v>2822</v>
      </c>
      <c r="M1141" s="264">
        <v>53</v>
      </c>
      <c r="N1141" s="294">
        <v>0.93</v>
      </c>
      <c r="O1141" s="266">
        <v>6429</v>
      </c>
      <c r="P1141" s="266">
        <v>6225</v>
      </c>
      <c r="Q1141" s="266">
        <v>204</v>
      </c>
      <c r="R1141" s="267">
        <v>0.968268782081195</v>
      </c>
      <c r="S1141" s="267">
        <v>0.968268782081195</v>
      </c>
      <c r="T1141" s="267">
        <v>0.974904528096017</v>
      </c>
      <c r="U1141" s="267">
        <v>0.981565217391304</v>
      </c>
      <c r="V1141" s="295">
        <v>-0.00663574601482286</v>
      </c>
      <c r="W1141" s="271">
        <v>35392</v>
      </c>
      <c r="X1141" s="271">
        <v>34671</v>
      </c>
      <c r="Y1141" s="271">
        <v>34606</v>
      </c>
      <c r="Z1141" s="271">
        <v>34059</v>
      </c>
      <c r="AA1141" s="268">
        <v>0.979628164556962</v>
      </c>
      <c r="AB1141" s="268">
        <v>0.984193492457955</v>
      </c>
      <c r="AC1141" s="295">
        <v>-0.00456532790099329</v>
      </c>
    </row>
    <row r="1142" spans="1:29">
      <c r="A1142" s="297" t="s">
        <v>1974</v>
      </c>
      <c r="B1142" s="305" t="s">
        <v>3356</v>
      </c>
      <c r="C1142" s="293" t="s">
        <v>2074</v>
      </c>
      <c r="D1142" s="305" t="s">
        <v>2075</v>
      </c>
      <c r="E1142" s="263">
        <v>6380</v>
      </c>
      <c r="F1142" s="266">
        <v>5915</v>
      </c>
      <c r="G1142" s="266">
        <v>465</v>
      </c>
      <c r="H1142" s="264">
        <v>5622</v>
      </c>
      <c r="I1142" s="264">
        <v>5239</v>
      </c>
      <c r="J1142" s="264">
        <v>383</v>
      </c>
      <c r="K1142" s="264">
        <v>2819</v>
      </c>
      <c r="L1142" s="264">
        <v>2693</v>
      </c>
      <c r="M1142" s="264">
        <v>126</v>
      </c>
      <c r="N1142" s="294">
        <v>0.93</v>
      </c>
      <c r="O1142" s="266">
        <v>6380</v>
      </c>
      <c r="P1142" s="266">
        <v>5915</v>
      </c>
      <c r="Q1142" s="266">
        <v>465</v>
      </c>
      <c r="R1142" s="267">
        <v>0.927115987460815</v>
      </c>
      <c r="S1142" s="267">
        <v>0.927115987460815</v>
      </c>
      <c r="T1142" s="267">
        <v>0.931874777659196</v>
      </c>
      <c r="U1142" s="267">
        <v>0.955303299042214</v>
      </c>
      <c r="V1142" s="295">
        <v>-0.00475879019838099</v>
      </c>
      <c r="W1142" s="271">
        <v>34649</v>
      </c>
      <c r="X1142" s="271">
        <v>32843</v>
      </c>
      <c r="Y1142" s="271">
        <v>35560</v>
      </c>
      <c r="Z1142" s="271">
        <v>34162</v>
      </c>
      <c r="AA1142" s="268">
        <v>0.947877283615689</v>
      </c>
      <c r="AB1142" s="268">
        <v>0.960686164229471</v>
      </c>
      <c r="AC1142" s="295">
        <v>-0.0128088806137825</v>
      </c>
    </row>
    <row r="1143" spans="1:29">
      <c r="A1143" s="297" t="s">
        <v>1974</v>
      </c>
      <c r="B1143" s="305" t="s">
        <v>3356</v>
      </c>
      <c r="C1143" s="293" t="s">
        <v>2076</v>
      </c>
      <c r="D1143" s="305" t="s">
        <v>2077</v>
      </c>
      <c r="E1143" s="263">
        <v>3933</v>
      </c>
      <c r="F1143" s="266">
        <v>3629</v>
      </c>
      <c r="G1143" s="266">
        <v>304</v>
      </c>
      <c r="H1143" s="264">
        <v>3626</v>
      </c>
      <c r="I1143" s="264">
        <v>3358</v>
      </c>
      <c r="J1143" s="264">
        <v>268</v>
      </c>
      <c r="K1143" s="264">
        <v>1774</v>
      </c>
      <c r="L1143" s="264">
        <v>1678</v>
      </c>
      <c r="M1143" s="264">
        <v>96</v>
      </c>
      <c r="N1143" s="294">
        <v>0.93</v>
      </c>
      <c r="O1143" s="266">
        <v>3933</v>
      </c>
      <c r="P1143" s="266">
        <v>3629</v>
      </c>
      <c r="Q1143" s="266">
        <v>304</v>
      </c>
      <c r="R1143" s="267">
        <v>0.922705314009662</v>
      </c>
      <c r="S1143" s="267">
        <v>0.922705314009662</v>
      </c>
      <c r="T1143" s="267">
        <v>0.926089354660783</v>
      </c>
      <c r="U1143" s="267">
        <v>0.945885005636979</v>
      </c>
      <c r="V1143" s="295">
        <v>-0.00338404065112141</v>
      </c>
      <c r="W1143" s="271">
        <v>22793</v>
      </c>
      <c r="X1143" s="271">
        <v>21525</v>
      </c>
      <c r="Y1143" s="271">
        <v>22313</v>
      </c>
      <c r="Z1143" s="271">
        <v>21336</v>
      </c>
      <c r="AA1143" s="268">
        <v>0.944368885184048</v>
      </c>
      <c r="AB1143" s="268">
        <v>0.956213866355936</v>
      </c>
      <c r="AC1143" s="295">
        <v>-0.0118449811718883</v>
      </c>
    </row>
    <row r="1144" spans="1:29">
      <c r="A1144" s="297" t="s">
        <v>1974</v>
      </c>
      <c r="B1144" s="305" t="s">
        <v>3356</v>
      </c>
      <c r="C1144" s="293" t="s">
        <v>2078</v>
      </c>
      <c r="D1144" s="305" t="s">
        <v>2079</v>
      </c>
      <c r="E1144" s="263">
        <v>4965</v>
      </c>
      <c r="F1144" s="266">
        <v>4716</v>
      </c>
      <c r="G1144" s="266">
        <v>249</v>
      </c>
      <c r="H1144" s="264">
        <v>3794</v>
      </c>
      <c r="I1144" s="264">
        <v>3468</v>
      </c>
      <c r="J1144" s="264">
        <v>326</v>
      </c>
      <c r="K1144" s="264">
        <v>2111</v>
      </c>
      <c r="L1144" s="264">
        <v>1951</v>
      </c>
      <c r="M1144" s="264">
        <v>160</v>
      </c>
      <c r="N1144" s="294">
        <v>0.93</v>
      </c>
      <c r="O1144" s="266">
        <v>4965</v>
      </c>
      <c r="P1144" s="266">
        <v>4716</v>
      </c>
      <c r="Q1144" s="266">
        <v>249</v>
      </c>
      <c r="R1144" s="267">
        <v>0.949848942598187</v>
      </c>
      <c r="S1144" s="267">
        <v>0.949848942598187</v>
      </c>
      <c r="T1144" s="267">
        <v>0.914074855034265</v>
      </c>
      <c r="U1144" s="267">
        <v>0.924206537186168</v>
      </c>
      <c r="V1144" s="295">
        <v>0.0357740875639226</v>
      </c>
      <c r="W1144" s="271">
        <v>26407</v>
      </c>
      <c r="X1144" s="271">
        <v>24955</v>
      </c>
      <c r="Y1144" s="271">
        <v>24913</v>
      </c>
      <c r="Z1144" s="271">
        <v>24060</v>
      </c>
      <c r="AA1144" s="268">
        <v>0.945014579467565</v>
      </c>
      <c r="AB1144" s="268">
        <v>0.965760847750171</v>
      </c>
      <c r="AC1144" s="295">
        <v>-0.0207462682826052</v>
      </c>
    </row>
    <row r="1145" spans="1:29">
      <c r="A1145" s="297" t="s">
        <v>1974</v>
      </c>
      <c r="B1145" s="305" t="s">
        <v>3356</v>
      </c>
      <c r="C1145" s="293" t="s">
        <v>2080</v>
      </c>
      <c r="D1145" s="305" t="s">
        <v>2081</v>
      </c>
      <c r="E1145" s="263">
        <v>4539</v>
      </c>
      <c r="F1145" s="266">
        <v>4007</v>
      </c>
      <c r="G1145" s="266">
        <v>532</v>
      </c>
      <c r="H1145" s="264">
        <v>4222</v>
      </c>
      <c r="I1145" s="264">
        <v>3584</v>
      </c>
      <c r="J1145" s="264">
        <v>638</v>
      </c>
      <c r="K1145" s="264">
        <v>2062</v>
      </c>
      <c r="L1145" s="264">
        <v>1885</v>
      </c>
      <c r="M1145" s="264">
        <v>177</v>
      </c>
      <c r="N1145" s="294">
        <v>0.93</v>
      </c>
      <c r="O1145" s="266">
        <v>4539</v>
      </c>
      <c r="P1145" s="266">
        <v>4007</v>
      </c>
      <c r="Q1145" s="266">
        <v>532</v>
      </c>
      <c r="R1145" s="267">
        <v>0.882793566864948</v>
      </c>
      <c r="S1145" s="267">
        <v>0.882793566864948</v>
      </c>
      <c r="T1145" s="267">
        <v>0.848886783514922</v>
      </c>
      <c r="U1145" s="267">
        <v>0.914161008729389</v>
      </c>
      <c r="V1145" s="295">
        <v>0.0339067833500264</v>
      </c>
      <c r="W1145" s="271">
        <v>25270</v>
      </c>
      <c r="X1145" s="271">
        <v>22596</v>
      </c>
      <c r="Y1145" s="271">
        <v>24193</v>
      </c>
      <c r="Z1145" s="271">
        <v>22257</v>
      </c>
      <c r="AA1145" s="268">
        <v>0.894182825484765</v>
      </c>
      <c r="AB1145" s="268">
        <v>0.919976852808664</v>
      </c>
      <c r="AC1145" s="295">
        <v>-0.0257940273238991</v>
      </c>
    </row>
    <row r="1146" spans="1:29">
      <c r="A1146" s="297" t="s">
        <v>1974</v>
      </c>
      <c r="B1146" s="305" t="s">
        <v>3356</v>
      </c>
      <c r="C1146" s="293" t="s">
        <v>2082</v>
      </c>
      <c r="D1146" s="305" t="s">
        <v>2083</v>
      </c>
      <c r="E1146" s="263">
        <v>4733</v>
      </c>
      <c r="F1146" s="266">
        <v>4469</v>
      </c>
      <c r="G1146" s="266">
        <v>264</v>
      </c>
      <c r="H1146" s="264">
        <v>4040</v>
      </c>
      <c r="I1146" s="264">
        <v>3838</v>
      </c>
      <c r="J1146" s="264">
        <v>202</v>
      </c>
      <c r="K1146" s="264">
        <v>2057</v>
      </c>
      <c r="L1146" s="264">
        <v>2006</v>
      </c>
      <c r="M1146" s="264">
        <v>51</v>
      </c>
      <c r="N1146" s="294">
        <v>0.93</v>
      </c>
      <c r="O1146" s="266">
        <v>4733</v>
      </c>
      <c r="P1146" s="266">
        <v>4469</v>
      </c>
      <c r="Q1146" s="266">
        <v>264</v>
      </c>
      <c r="R1146" s="267">
        <v>0.944221424043947</v>
      </c>
      <c r="S1146" s="267">
        <v>0.944221424043947</v>
      </c>
      <c r="T1146" s="267">
        <v>0.95</v>
      </c>
      <c r="U1146" s="267">
        <v>0.975206611570248</v>
      </c>
      <c r="V1146" s="295">
        <v>-0.00577857595605324</v>
      </c>
      <c r="W1146" s="271">
        <v>25757</v>
      </c>
      <c r="X1146" s="271">
        <v>24791</v>
      </c>
      <c r="Y1146" s="271">
        <v>25717</v>
      </c>
      <c r="Z1146" s="271">
        <v>25090</v>
      </c>
      <c r="AA1146" s="268">
        <v>0.962495632255309</v>
      </c>
      <c r="AB1146" s="268">
        <v>0.975619240191313</v>
      </c>
      <c r="AC1146" s="295">
        <v>-0.013123607936004</v>
      </c>
    </row>
    <row r="1147" spans="1:29">
      <c r="A1147" s="297" t="s">
        <v>1974</v>
      </c>
      <c r="B1147" s="305" t="s">
        <v>3356</v>
      </c>
      <c r="C1147" s="293" t="s">
        <v>2084</v>
      </c>
      <c r="D1147" s="305" t="s">
        <v>2085</v>
      </c>
      <c r="E1147" s="263">
        <v>2368</v>
      </c>
      <c r="F1147" s="266">
        <v>2147</v>
      </c>
      <c r="G1147" s="266">
        <v>221</v>
      </c>
      <c r="H1147" s="264">
        <v>2251</v>
      </c>
      <c r="I1147" s="264">
        <v>1976</v>
      </c>
      <c r="J1147" s="264">
        <v>275</v>
      </c>
      <c r="K1147" s="264">
        <v>1089</v>
      </c>
      <c r="L1147" s="264">
        <v>1030</v>
      </c>
      <c r="M1147" s="264">
        <v>59</v>
      </c>
      <c r="N1147" s="294">
        <v>0.93</v>
      </c>
      <c r="O1147" s="266">
        <v>2368</v>
      </c>
      <c r="P1147" s="266">
        <v>2147</v>
      </c>
      <c r="Q1147" s="266">
        <v>221</v>
      </c>
      <c r="R1147" s="267">
        <v>0.906672297297297</v>
      </c>
      <c r="S1147" s="267">
        <v>0.906672297297297</v>
      </c>
      <c r="T1147" s="267">
        <v>0.877832074633496</v>
      </c>
      <c r="U1147" s="267">
        <v>0.945821854912764</v>
      </c>
      <c r="V1147" s="295">
        <v>0.028840222663801</v>
      </c>
      <c r="W1147" s="271">
        <v>13467</v>
      </c>
      <c r="X1147" s="271">
        <v>12543</v>
      </c>
      <c r="Y1147" s="271">
        <v>13158</v>
      </c>
      <c r="Z1147" s="271">
        <v>12555</v>
      </c>
      <c r="AA1147" s="268">
        <v>0.931387836934729</v>
      </c>
      <c r="AB1147" s="268">
        <v>0.954172366621067</v>
      </c>
      <c r="AC1147" s="295">
        <v>-0.0227845296863377</v>
      </c>
    </row>
    <row r="1148" spans="1:29">
      <c r="A1148" s="297" t="s">
        <v>1974</v>
      </c>
      <c r="B1148" s="305" t="s">
        <v>3356</v>
      </c>
      <c r="C1148" s="293" t="s">
        <v>2086</v>
      </c>
      <c r="D1148" s="305" t="s">
        <v>2087</v>
      </c>
      <c r="E1148" s="263">
        <v>2623</v>
      </c>
      <c r="F1148" s="266">
        <v>2504</v>
      </c>
      <c r="G1148" s="266">
        <v>119</v>
      </c>
      <c r="H1148" s="264">
        <v>2387</v>
      </c>
      <c r="I1148" s="264">
        <v>2291</v>
      </c>
      <c r="J1148" s="264">
        <v>96</v>
      </c>
      <c r="K1148" s="264">
        <v>1288</v>
      </c>
      <c r="L1148" s="264">
        <v>1232</v>
      </c>
      <c r="M1148" s="264">
        <v>56</v>
      </c>
      <c r="N1148" s="294">
        <v>0.93</v>
      </c>
      <c r="O1148" s="266">
        <v>2623</v>
      </c>
      <c r="P1148" s="266">
        <v>2504</v>
      </c>
      <c r="Q1148" s="266">
        <v>119</v>
      </c>
      <c r="R1148" s="267">
        <v>0.954632100648113</v>
      </c>
      <c r="S1148" s="267">
        <v>0.954632100648113</v>
      </c>
      <c r="T1148" s="267">
        <v>0.95978215333054</v>
      </c>
      <c r="U1148" s="267">
        <v>0.956521739130435</v>
      </c>
      <c r="V1148" s="295">
        <v>-0.00515005268242752</v>
      </c>
      <c r="W1148" s="271">
        <v>15260</v>
      </c>
      <c r="X1148" s="271">
        <v>14700</v>
      </c>
      <c r="Y1148" s="271">
        <v>14931</v>
      </c>
      <c r="Z1148" s="271">
        <v>14373</v>
      </c>
      <c r="AA1148" s="268">
        <v>0.963302752293578</v>
      </c>
      <c r="AB1148" s="268">
        <v>0.962628089210368</v>
      </c>
      <c r="AC1148" s="295">
        <v>0.000674663083210292</v>
      </c>
    </row>
    <row r="1149" spans="1:29">
      <c r="A1149" s="297" t="s">
        <v>1974</v>
      </c>
      <c r="B1149" s="305" t="s">
        <v>3357</v>
      </c>
      <c r="C1149" s="293" t="s">
        <v>2088</v>
      </c>
      <c r="D1149" s="305" t="s">
        <v>2089</v>
      </c>
      <c r="E1149" s="263">
        <v>14274</v>
      </c>
      <c r="F1149" s="266">
        <v>12969</v>
      </c>
      <c r="G1149" s="266">
        <v>1305</v>
      </c>
      <c r="H1149" s="264">
        <v>12308</v>
      </c>
      <c r="I1149" s="264">
        <v>11394</v>
      </c>
      <c r="J1149" s="264">
        <v>914</v>
      </c>
      <c r="K1149" s="264">
        <v>6594</v>
      </c>
      <c r="L1149" s="264">
        <v>6126</v>
      </c>
      <c r="M1149" s="264">
        <v>468</v>
      </c>
      <c r="N1149" s="294">
        <v>0.93</v>
      </c>
      <c r="O1149" s="266">
        <v>14274</v>
      </c>
      <c r="P1149" s="266">
        <v>12969</v>
      </c>
      <c r="Q1149" s="266">
        <v>1305</v>
      </c>
      <c r="R1149" s="267">
        <v>0.908575031525851</v>
      </c>
      <c r="S1149" s="267">
        <v>0.908575031525851</v>
      </c>
      <c r="T1149" s="267">
        <v>0.925739356516087</v>
      </c>
      <c r="U1149" s="267">
        <v>0.929026387625114</v>
      </c>
      <c r="V1149" s="295">
        <v>-0.0171643249902359</v>
      </c>
      <c r="W1149" s="271">
        <v>79463</v>
      </c>
      <c r="X1149" s="271">
        <v>73835</v>
      </c>
      <c r="Y1149" s="271">
        <v>77904</v>
      </c>
      <c r="Z1149" s="271">
        <v>73711</v>
      </c>
      <c r="AA1149" s="268">
        <v>0.92917458439777</v>
      </c>
      <c r="AB1149" s="268">
        <v>0.946177346477716</v>
      </c>
      <c r="AC1149" s="295">
        <v>-0.0170027620799461</v>
      </c>
    </row>
    <row r="1150" spans="1:29">
      <c r="A1150" s="297" t="s">
        <v>1974</v>
      </c>
      <c r="B1150" s="305" t="s">
        <v>3357</v>
      </c>
      <c r="C1150" s="293" t="s">
        <v>2090</v>
      </c>
      <c r="D1150" s="305" t="s">
        <v>2091</v>
      </c>
      <c r="E1150" s="263">
        <v>3842</v>
      </c>
      <c r="F1150" s="266">
        <v>3177</v>
      </c>
      <c r="G1150" s="266">
        <v>665</v>
      </c>
      <c r="H1150" s="264">
        <v>3665</v>
      </c>
      <c r="I1150" s="264">
        <v>3162</v>
      </c>
      <c r="J1150" s="264">
        <v>503</v>
      </c>
      <c r="K1150" s="264">
        <v>1977</v>
      </c>
      <c r="L1150" s="264">
        <v>1621</v>
      </c>
      <c r="M1150" s="264">
        <v>356</v>
      </c>
      <c r="N1150" s="294">
        <v>0.93</v>
      </c>
      <c r="O1150" s="266">
        <v>3842</v>
      </c>
      <c r="P1150" s="266">
        <v>3177</v>
      </c>
      <c r="Q1150" s="266">
        <v>665</v>
      </c>
      <c r="R1150" s="267">
        <v>0.8269130661114</v>
      </c>
      <c r="S1150" s="267">
        <v>0.8269130661114</v>
      </c>
      <c r="T1150" s="267">
        <v>0.862755798090041</v>
      </c>
      <c r="U1150" s="267">
        <v>0.8199291856348</v>
      </c>
      <c r="V1150" s="295">
        <v>-0.0358427319786405</v>
      </c>
      <c r="W1150" s="271">
        <v>23183</v>
      </c>
      <c r="X1150" s="271">
        <v>20068</v>
      </c>
      <c r="Y1150" s="271">
        <v>23267</v>
      </c>
      <c r="Z1150" s="271">
        <v>20527</v>
      </c>
      <c r="AA1150" s="268">
        <v>0.86563430099642</v>
      </c>
      <c r="AB1150" s="268">
        <v>0.882236644174152</v>
      </c>
      <c r="AC1150" s="295">
        <v>-0.0166023431777325</v>
      </c>
    </row>
    <row r="1151" spans="1:29">
      <c r="A1151" s="297" t="s">
        <v>1974</v>
      </c>
      <c r="B1151" s="305" t="s">
        <v>3357</v>
      </c>
      <c r="C1151" s="293" t="s">
        <v>2092</v>
      </c>
      <c r="D1151" s="305" t="s">
        <v>2093</v>
      </c>
      <c r="E1151" s="263">
        <v>5391</v>
      </c>
      <c r="F1151" s="266">
        <v>4994</v>
      </c>
      <c r="G1151" s="266">
        <v>397</v>
      </c>
      <c r="H1151" s="264">
        <v>4504</v>
      </c>
      <c r="I1151" s="264">
        <v>4258</v>
      </c>
      <c r="J1151" s="264">
        <v>246</v>
      </c>
      <c r="K1151" s="264">
        <v>2440</v>
      </c>
      <c r="L1151" s="264">
        <v>2312</v>
      </c>
      <c r="M1151" s="264">
        <v>128</v>
      </c>
      <c r="N1151" s="294">
        <v>0.93</v>
      </c>
      <c r="O1151" s="266">
        <v>5391</v>
      </c>
      <c r="P1151" s="266">
        <v>4994</v>
      </c>
      <c r="Q1151" s="266">
        <v>397</v>
      </c>
      <c r="R1151" s="267">
        <v>0.926358746058245</v>
      </c>
      <c r="S1151" s="267">
        <v>0.926358746058245</v>
      </c>
      <c r="T1151" s="267">
        <v>0.94538188277087</v>
      </c>
      <c r="U1151" s="267">
        <v>0.947540983606557</v>
      </c>
      <c r="V1151" s="295">
        <v>-0.0190231367126251</v>
      </c>
      <c r="W1151" s="271">
        <v>29949</v>
      </c>
      <c r="X1151" s="271">
        <v>28905</v>
      </c>
      <c r="Y1151" s="271">
        <v>29894</v>
      </c>
      <c r="Z1151" s="271">
        <v>29304</v>
      </c>
      <c r="AA1151" s="268">
        <v>0.965140739256736</v>
      </c>
      <c r="AB1151" s="268">
        <v>0.980263598046431</v>
      </c>
      <c r="AC1151" s="295">
        <v>-0.0151228587896942</v>
      </c>
    </row>
    <row r="1152" spans="1:29">
      <c r="A1152" s="297" t="s">
        <v>1974</v>
      </c>
      <c r="B1152" s="305" t="s">
        <v>3357</v>
      </c>
      <c r="C1152" s="293" t="s">
        <v>2094</v>
      </c>
      <c r="D1152" s="305" t="s">
        <v>2095</v>
      </c>
      <c r="E1152" s="263">
        <v>7212</v>
      </c>
      <c r="F1152" s="266">
        <v>6493</v>
      </c>
      <c r="G1152" s="266">
        <v>719</v>
      </c>
      <c r="H1152" s="264">
        <v>6179</v>
      </c>
      <c r="I1152" s="264">
        <v>5434</v>
      </c>
      <c r="J1152" s="264">
        <v>745</v>
      </c>
      <c r="K1152" s="264">
        <v>3149</v>
      </c>
      <c r="L1152" s="264">
        <v>2906</v>
      </c>
      <c r="M1152" s="264">
        <v>243</v>
      </c>
      <c r="N1152" s="294">
        <v>0.93</v>
      </c>
      <c r="O1152" s="266">
        <v>7212</v>
      </c>
      <c r="P1152" s="266">
        <v>6493</v>
      </c>
      <c r="Q1152" s="266">
        <v>719</v>
      </c>
      <c r="R1152" s="267">
        <v>0.900305047143649</v>
      </c>
      <c r="S1152" s="267">
        <v>0.900305047143649</v>
      </c>
      <c r="T1152" s="267">
        <v>0.879430328532125</v>
      </c>
      <c r="U1152" s="267">
        <v>0.922832645284217</v>
      </c>
      <c r="V1152" s="295">
        <v>0.0208747186115245</v>
      </c>
      <c r="W1152" s="271">
        <v>39531</v>
      </c>
      <c r="X1152" s="271">
        <v>36210</v>
      </c>
      <c r="Y1152" s="271">
        <v>38836</v>
      </c>
      <c r="Z1152" s="271">
        <v>36609</v>
      </c>
      <c r="AA1152" s="268">
        <v>0.915989982545344</v>
      </c>
      <c r="AB1152" s="268">
        <v>0.942656298279946</v>
      </c>
      <c r="AC1152" s="295">
        <v>-0.0266663157346023</v>
      </c>
    </row>
    <row r="1153" spans="1:29">
      <c r="A1153" s="297" t="s">
        <v>1974</v>
      </c>
      <c r="B1153" s="305" t="s">
        <v>3357</v>
      </c>
      <c r="C1153" s="293" t="s">
        <v>2096</v>
      </c>
      <c r="D1153" s="305" t="s">
        <v>2097</v>
      </c>
      <c r="E1153" s="263">
        <v>4605</v>
      </c>
      <c r="F1153" s="266">
        <v>3923</v>
      </c>
      <c r="G1153" s="266">
        <v>682</v>
      </c>
      <c r="H1153" s="264">
        <v>4266</v>
      </c>
      <c r="I1153" s="264">
        <v>3586</v>
      </c>
      <c r="J1153" s="264">
        <v>680</v>
      </c>
      <c r="K1153" s="264">
        <v>2134</v>
      </c>
      <c r="L1153" s="264">
        <v>1707</v>
      </c>
      <c r="M1153" s="264">
        <v>427</v>
      </c>
      <c r="N1153" s="294">
        <v>0.93</v>
      </c>
      <c r="O1153" s="266">
        <v>4605</v>
      </c>
      <c r="P1153" s="266">
        <v>3923</v>
      </c>
      <c r="Q1153" s="266">
        <v>682</v>
      </c>
      <c r="R1153" s="267">
        <v>0.851900108577633</v>
      </c>
      <c r="S1153" s="267">
        <v>0.851900108577633</v>
      </c>
      <c r="T1153" s="267">
        <v>0.840600093764651</v>
      </c>
      <c r="U1153" s="267">
        <v>0.799906279287723</v>
      </c>
      <c r="V1153" s="295">
        <v>0.0113000148129823</v>
      </c>
      <c r="W1153" s="271">
        <v>26441</v>
      </c>
      <c r="X1153" s="271">
        <v>22760</v>
      </c>
      <c r="Y1153" s="271">
        <v>26274</v>
      </c>
      <c r="Z1153" s="271">
        <v>22836</v>
      </c>
      <c r="AA1153" s="268">
        <v>0.860784387882455</v>
      </c>
      <c r="AB1153" s="268">
        <v>0.869148207353277</v>
      </c>
      <c r="AC1153" s="295">
        <v>-0.00836381947082177</v>
      </c>
    </row>
    <row r="1154" spans="1:29">
      <c r="A1154" s="297" t="s">
        <v>1974</v>
      </c>
      <c r="B1154" s="305" t="s">
        <v>3357</v>
      </c>
      <c r="C1154" s="293" t="s">
        <v>2098</v>
      </c>
      <c r="D1154" s="305" t="s">
        <v>2099</v>
      </c>
      <c r="E1154" s="263">
        <v>3622</v>
      </c>
      <c r="F1154" s="266">
        <v>2955</v>
      </c>
      <c r="G1154" s="266">
        <v>667</v>
      </c>
      <c r="H1154" s="264">
        <v>3162</v>
      </c>
      <c r="I1154" s="264">
        <v>2678</v>
      </c>
      <c r="J1154" s="264">
        <v>484</v>
      </c>
      <c r="K1154" s="264">
        <v>1668</v>
      </c>
      <c r="L1154" s="264">
        <v>1367</v>
      </c>
      <c r="M1154" s="264">
        <v>301</v>
      </c>
      <c r="N1154" s="294">
        <v>0.93</v>
      </c>
      <c r="O1154" s="266">
        <v>3622</v>
      </c>
      <c r="P1154" s="266">
        <v>2955</v>
      </c>
      <c r="Q1154" s="266">
        <v>667</v>
      </c>
      <c r="R1154" s="267">
        <v>0.815847598012148</v>
      </c>
      <c r="S1154" s="267">
        <v>0.815847598012148</v>
      </c>
      <c r="T1154" s="267">
        <v>0.846932321315623</v>
      </c>
      <c r="U1154" s="267">
        <v>0.819544364508393</v>
      </c>
      <c r="V1154" s="295">
        <v>-0.031084723303475</v>
      </c>
      <c r="W1154" s="271">
        <v>20257</v>
      </c>
      <c r="X1154" s="271">
        <v>16647</v>
      </c>
      <c r="Y1154" s="271">
        <v>19967</v>
      </c>
      <c r="Z1154" s="271">
        <v>17036</v>
      </c>
      <c r="AA1154" s="268">
        <v>0.82178999851903</v>
      </c>
      <c r="AB1154" s="268">
        <v>0.853207792858216</v>
      </c>
      <c r="AC1154" s="295">
        <v>-0.0314177943391856</v>
      </c>
    </row>
    <row r="1155" spans="1:29">
      <c r="A1155" s="297" t="s">
        <v>1974</v>
      </c>
      <c r="B1155" s="305" t="s">
        <v>3357</v>
      </c>
      <c r="C1155" s="293" t="s">
        <v>2100</v>
      </c>
      <c r="D1155" s="305" t="s">
        <v>2101</v>
      </c>
      <c r="E1155" s="263">
        <v>6999</v>
      </c>
      <c r="F1155" s="266">
        <v>6505</v>
      </c>
      <c r="G1155" s="266">
        <v>494</v>
      </c>
      <c r="H1155" s="264">
        <v>6654</v>
      </c>
      <c r="I1155" s="264">
        <v>6262</v>
      </c>
      <c r="J1155" s="264">
        <v>392</v>
      </c>
      <c r="K1155" s="264">
        <v>3329</v>
      </c>
      <c r="L1155" s="264">
        <v>3088</v>
      </c>
      <c r="M1155" s="264">
        <v>241</v>
      </c>
      <c r="N1155" s="294">
        <v>0.93</v>
      </c>
      <c r="O1155" s="266">
        <v>6999</v>
      </c>
      <c r="P1155" s="266">
        <v>6505</v>
      </c>
      <c r="Q1155" s="266">
        <v>494</v>
      </c>
      <c r="R1155" s="267">
        <v>0.929418488355479</v>
      </c>
      <c r="S1155" s="267">
        <v>0.929418488355479</v>
      </c>
      <c r="T1155" s="267">
        <v>0.941088067327923</v>
      </c>
      <c r="U1155" s="267">
        <v>0.92760588765395</v>
      </c>
      <c r="V1155" s="295">
        <v>-0.0116695789724437</v>
      </c>
      <c r="W1155" s="271">
        <v>42100</v>
      </c>
      <c r="X1155" s="271">
        <v>39726</v>
      </c>
      <c r="Y1155" s="271">
        <v>41913</v>
      </c>
      <c r="Z1155" s="271">
        <v>39806</v>
      </c>
      <c r="AA1155" s="268">
        <v>0.943610451306413</v>
      </c>
      <c r="AB1155" s="268">
        <v>0.949729200963901</v>
      </c>
      <c r="AC1155" s="295">
        <v>-0.00611874965748815</v>
      </c>
    </row>
    <row r="1156" spans="1:29">
      <c r="A1156" s="297" t="s">
        <v>1974</v>
      </c>
      <c r="B1156" s="305" t="s">
        <v>3357</v>
      </c>
      <c r="C1156" s="293" t="s">
        <v>2102</v>
      </c>
      <c r="D1156" s="305" t="s">
        <v>2103</v>
      </c>
      <c r="E1156" s="263">
        <v>8354</v>
      </c>
      <c r="F1156" s="266">
        <v>7404</v>
      </c>
      <c r="G1156" s="266">
        <v>950</v>
      </c>
      <c r="H1156" s="264">
        <v>7902</v>
      </c>
      <c r="I1156" s="264">
        <v>7107</v>
      </c>
      <c r="J1156" s="264">
        <v>795</v>
      </c>
      <c r="K1156" s="264">
        <v>3997</v>
      </c>
      <c r="L1156" s="264">
        <v>3720</v>
      </c>
      <c r="M1156" s="264">
        <v>277</v>
      </c>
      <c r="N1156" s="294">
        <v>0.93</v>
      </c>
      <c r="O1156" s="266">
        <v>8354</v>
      </c>
      <c r="P1156" s="266">
        <v>7404</v>
      </c>
      <c r="Q1156" s="266">
        <v>950</v>
      </c>
      <c r="R1156" s="267">
        <v>0.886282020588939</v>
      </c>
      <c r="S1156" s="267">
        <v>0.886282020588939</v>
      </c>
      <c r="T1156" s="267">
        <v>0.899392558845862</v>
      </c>
      <c r="U1156" s="267">
        <v>0.930698023517638</v>
      </c>
      <c r="V1156" s="295">
        <v>-0.0131105382569223</v>
      </c>
      <c r="W1156" s="271">
        <v>48419</v>
      </c>
      <c r="X1156" s="271">
        <v>44415</v>
      </c>
      <c r="Y1156" s="271">
        <v>46619</v>
      </c>
      <c r="Z1156" s="271">
        <v>42977</v>
      </c>
      <c r="AA1156" s="268">
        <v>0.91730519011132</v>
      </c>
      <c r="AB1156" s="268">
        <v>0.921877346146421</v>
      </c>
      <c r="AC1156" s="295">
        <v>-0.00457215603510108</v>
      </c>
    </row>
    <row r="1157" spans="1:29">
      <c r="A1157" s="297" t="s">
        <v>1974</v>
      </c>
      <c r="B1157" s="305" t="s">
        <v>3357</v>
      </c>
      <c r="C1157" s="293" t="s">
        <v>2104</v>
      </c>
      <c r="D1157" s="305" t="s">
        <v>2105</v>
      </c>
      <c r="E1157" s="263">
        <v>1503</v>
      </c>
      <c r="F1157" s="266">
        <v>1</v>
      </c>
      <c r="G1157" s="266">
        <v>1502</v>
      </c>
      <c r="H1157" s="264">
        <v>1383</v>
      </c>
      <c r="I1157" s="264">
        <v>59</v>
      </c>
      <c r="J1157" s="264">
        <v>1324</v>
      </c>
      <c r="K1157" s="264">
        <v>798</v>
      </c>
      <c r="L1157" s="264">
        <v>61</v>
      </c>
      <c r="M1157" s="264">
        <v>737</v>
      </c>
      <c r="N1157" s="294">
        <v>0.93</v>
      </c>
      <c r="O1157" s="266">
        <v>1503</v>
      </c>
      <c r="P1157" s="266">
        <v>1</v>
      </c>
      <c r="Q1157" s="266">
        <v>1502</v>
      </c>
      <c r="R1157" s="267">
        <v>0.000665335994677312</v>
      </c>
      <c r="S1157" s="267">
        <v>0.000665335994677312</v>
      </c>
      <c r="T1157" s="267">
        <v>0.0426608821402748</v>
      </c>
      <c r="U1157" s="267">
        <v>0.0764411027568922</v>
      </c>
      <c r="V1157" s="295">
        <v>-0.0419955461455975</v>
      </c>
      <c r="W1157" s="271">
        <v>9589</v>
      </c>
      <c r="X1157" s="271">
        <v>284</v>
      </c>
      <c r="Y1157" s="271">
        <v>8475</v>
      </c>
      <c r="Z1157" s="271">
        <v>287</v>
      </c>
      <c r="AA1157" s="268">
        <v>0.0296172697882991</v>
      </c>
      <c r="AB1157" s="268">
        <v>0.0338643067846608</v>
      </c>
      <c r="AC1157" s="295">
        <v>-0.00424703699636167</v>
      </c>
    </row>
    <row r="1158" spans="1:29">
      <c r="A1158" s="297" t="s">
        <v>1974</v>
      </c>
      <c r="B1158" s="305" t="s">
        <v>3357</v>
      </c>
      <c r="C1158" s="293" t="s">
        <v>2106</v>
      </c>
      <c r="D1158" s="305" t="s">
        <v>2107</v>
      </c>
      <c r="E1158" s="263">
        <v>6401</v>
      </c>
      <c r="F1158" s="266">
        <v>5479</v>
      </c>
      <c r="G1158" s="266">
        <v>922</v>
      </c>
      <c r="H1158" s="264">
        <v>6066</v>
      </c>
      <c r="I1158" s="264">
        <v>5248</v>
      </c>
      <c r="J1158" s="264">
        <v>818</v>
      </c>
      <c r="K1158" s="264">
        <v>3045</v>
      </c>
      <c r="L1158" s="264">
        <v>2516</v>
      </c>
      <c r="M1158" s="264">
        <v>529</v>
      </c>
      <c r="N1158" s="294">
        <v>0.93</v>
      </c>
      <c r="O1158" s="266">
        <v>6401</v>
      </c>
      <c r="P1158" s="266">
        <v>5479</v>
      </c>
      <c r="Q1158" s="266">
        <v>922</v>
      </c>
      <c r="R1158" s="267">
        <v>0.855960006249024</v>
      </c>
      <c r="S1158" s="267">
        <v>0.855960006249024</v>
      </c>
      <c r="T1158" s="267">
        <v>0.865150016485328</v>
      </c>
      <c r="U1158" s="267">
        <v>0.826272577996716</v>
      </c>
      <c r="V1158" s="295">
        <v>-0.0091900102363045</v>
      </c>
      <c r="W1158" s="271">
        <v>39738</v>
      </c>
      <c r="X1158" s="271">
        <v>34664</v>
      </c>
      <c r="Y1158" s="271">
        <v>38895</v>
      </c>
      <c r="Z1158" s="271">
        <v>34809</v>
      </c>
      <c r="AA1158" s="268">
        <v>0.87231365443656</v>
      </c>
      <c r="AB1158" s="268">
        <v>0.894947936752796</v>
      </c>
      <c r="AC1158" s="295">
        <v>-0.0226342823162364</v>
      </c>
    </row>
    <row r="1159" spans="1:29">
      <c r="A1159" s="297" t="s">
        <v>1974</v>
      </c>
      <c r="B1159" s="305" t="s">
        <v>3357</v>
      </c>
      <c r="C1159" s="293" t="s">
        <v>2108</v>
      </c>
      <c r="D1159" s="305" t="s">
        <v>2109</v>
      </c>
      <c r="E1159" s="263">
        <v>5688</v>
      </c>
      <c r="F1159" s="266">
        <v>5240</v>
      </c>
      <c r="G1159" s="266">
        <v>448</v>
      </c>
      <c r="H1159" s="264">
        <v>5370</v>
      </c>
      <c r="I1159" s="264">
        <v>4771</v>
      </c>
      <c r="J1159" s="264">
        <v>599</v>
      </c>
      <c r="K1159" s="264">
        <v>2712</v>
      </c>
      <c r="L1159" s="264">
        <v>2461</v>
      </c>
      <c r="M1159" s="264">
        <v>251</v>
      </c>
      <c r="N1159" s="294">
        <v>0.93</v>
      </c>
      <c r="O1159" s="266">
        <v>5688</v>
      </c>
      <c r="P1159" s="266">
        <v>5240</v>
      </c>
      <c r="Q1159" s="266">
        <v>448</v>
      </c>
      <c r="R1159" s="267">
        <v>0.921237693389592</v>
      </c>
      <c r="S1159" s="267">
        <v>0.921237693389592</v>
      </c>
      <c r="T1159" s="267">
        <v>0.888454376163873</v>
      </c>
      <c r="U1159" s="267">
        <v>0.907448377581121</v>
      </c>
      <c r="V1159" s="295">
        <v>0.0327833172257188</v>
      </c>
      <c r="W1159" s="271">
        <v>33327</v>
      </c>
      <c r="X1159" s="271">
        <v>30352</v>
      </c>
      <c r="Y1159" s="271">
        <v>32721</v>
      </c>
      <c r="Z1159" s="271">
        <v>30347</v>
      </c>
      <c r="AA1159" s="268">
        <v>0.910733039277463</v>
      </c>
      <c r="AB1159" s="268">
        <v>0.927447205158767</v>
      </c>
      <c r="AC1159" s="295">
        <v>-0.0167141658813038</v>
      </c>
    </row>
    <row r="1160" spans="1:29">
      <c r="A1160" s="297" t="s">
        <v>1974</v>
      </c>
      <c r="B1160" s="305" t="s">
        <v>3357</v>
      </c>
      <c r="C1160" s="293" t="s">
        <v>2110</v>
      </c>
      <c r="D1160" s="305" t="s">
        <v>2111</v>
      </c>
      <c r="E1160" s="263">
        <v>4195</v>
      </c>
      <c r="F1160" s="266">
        <v>3891</v>
      </c>
      <c r="G1160" s="266">
        <v>304</v>
      </c>
      <c r="H1160" s="264">
        <v>3860</v>
      </c>
      <c r="I1160" s="264">
        <v>3672</v>
      </c>
      <c r="J1160" s="264">
        <v>188</v>
      </c>
      <c r="K1160" s="264">
        <v>2077</v>
      </c>
      <c r="L1160" s="264">
        <v>1970</v>
      </c>
      <c r="M1160" s="264">
        <v>107</v>
      </c>
      <c r="N1160" s="294">
        <v>0.93</v>
      </c>
      <c r="O1160" s="266">
        <v>4195</v>
      </c>
      <c r="P1160" s="266">
        <v>3891</v>
      </c>
      <c r="Q1160" s="266">
        <v>304</v>
      </c>
      <c r="R1160" s="267">
        <v>0.927532777115614</v>
      </c>
      <c r="S1160" s="267">
        <v>0.927532777115614</v>
      </c>
      <c r="T1160" s="267">
        <v>0.951295336787565</v>
      </c>
      <c r="U1160" s="267">
        <v>0.948483389504092</v>
      </c>
      <c r="V1160" s="295">
        <v>-0.023762559671951</v>
      </c>
      <c r="W1160" s="271">
        <v>24416</v>
      </c>
      <c r="X1160" s="271">
        <v>23182</v>
      </c>
      <c r="Y1160" s="271">
        <v>24577</v>
      </c>
      <c r="Z1160" s="271">
        <v>23484</v>
      </c>
      <c r="AA1160" s="268">
        <v>0.949459370904325</v>
      </c>
      <c r="AB1160" s="268">
        <v>0.955527525735444</v>
      </c>
      <c r="AC1160" s="295">
        <v>-0.00606815483111867</v>
      </c>
    </row>
    <row r="1161" spans="1:29">
      <c r="A1161" s="297" t="s">
        <v>1974</v>
      </c>
      <c r="B1161" s="305" t="s">
        <v>3357</v>
      </c>
      <c r="C1161" s="293" t="s">
        <v>2112</v>
      </c>
      <c r="D1161" s="305" t="s">
        <v>2113</v>
      </c>
      <c r="E1161" s="263">
        <v>4672</v>
      </c>
      <c r="F1161" s="266">
        <v>4013</v>
      </c>
      <c r="G1161" s="266">
        <v>659</v>
      </c>
      <c r="H1161" s="264">
        <v>4477</v>
      </c>
      <c r="I1161" s="264">
        <v>3896</v>
      </c>
      <c r="J1161" s="264">
        <v>581</v>
      </c>
      <c r="K1161" s="264">
        <v>2319</v>
      </c>
      <c r="L1161" s="264">
        <v>2079</v>
      </c>
      <c r="M1161" s="264">
        <v>240</v>
      </c>
      <c r="N1161" s="294">
        <v>0.93</v>
      </c>
      <c r="O1161" s="266">
        <v>4672</v>
      </c>
      <c r="P1161" s="266">
        <v>4013</v>
      </c>
      <c r="Q1161" s="266">
        <v>659</v>
      </c>
      <c r="R1161" s="267">
        <v>0.858946917808219</v>
      </c>
      <c r="S1161" s="267">
        <v>0.858946917808219</v>
      </c>
      <c r="T1161" s="267">
        <v>0.870225597498325</v>
      </c>
      <c r="U1161" s="267">
        <v>0.896507115135834</v>
      </c>
      <c r="V1161" s="295">
        <v>-0.0112786796901055</v>
      </c>
      <c r="W1161" s="271">
        <v>28680</v>
      </c>
      <c r="X1161" s="271">
        <v>25638</v>
      </c>
      <c r="Y1161" s="271">
        <v>27702</v>
      </c>
      <c r="Z1161" s="271">
        <v>24900</v>
      </c>
      <c r="AA1161" s="268">
        <v>0.893933054393305</v>
      </c>
      <c r="AB1161" s="268">
        <v>0.898852068442712</v>
      </c>
      <c r="AC1161" s="295">
        <v>-0.00491901404940631</v>
      </c>
    </row>
    <row r="1162" spans="1:29">
      <c r="A1162" s="297" t="s">
        <v>1974</v>
      </c>
      <c r="B1162" s="305" t="s">
        <v>3357</v>
      </c>
      <c r="C1162" s="293" t="s">
        <v>2114</v>
      </c>
      <c r="D1162" s="305" t="s">
        <v>2115</v>
      </c>
      <c r="E1162" s="263">
        <v>4972</v>
      </c>
      <c r="F1162" s="266">
        <v>4376</v>
      </c>
      <c r="G1162" s="266">
        <v>596</v>
      </c>
      <c r="H1162" s="264">
        <v>4887</v>
      </c>
      <c r="I1162" s="264">
        <v>4561</v>
      </c>
      <c r="J1162" s="264">
        <v>326</v>
      </c>
      <c r="K1162" s="264">
        <v>2238</v>
      </c>
      <c r="L1162" s="264">
        <v>2019</v>
      </c>
      <c r="M1162" s="264">
        <v>219</v>
      </c>
      <c r="N1162" s="294">
        <v>0.93</v>
      </c>
      <c r="O1162" s="266">
        <v>4972</v>
      </c>
      <c r="P1162" s="266">
        <v>4376</v>
      </c>
      <c r="Q1162" s="266">
        <v>596</v>
      </c>
      <c r="R1162" s="267">
        <v>0.880128720836685</v>
      </c>
      <c r="S1162" s="267">
        <v>0.880128720836685</v>
      </c>
      <c r="T1162" s="267">
        <v>0.93329240843053</v>
      </c>
      <c r="U1162" s="267">
        <v>0.902144772117963</v>
      </c>
      <c r="V1162" s="295">
        <v>-0.0531636875938445</v>
      </c>
      <c r="W1162" s="271">
        <v>29957</v>
      </c>
      <c r="X1162" s="271">
        <v>27845</v>
      </c>
      <c r="Y1162" s="271">
        <v>29622</v>
      </c>
      <c r="Z1162" s="271">
        <v>28215</v>
      </c>
      <c r="AA1162" s="268">
        <v>0.92949894849284</v>
      </c>
      <c r="AB1162" s="268">
        <v>0.952501519141179</v>
      </c>
      <c r="AC1162" s="295">
        <v>-0.0230025706483391</v>
      </c>
    </row>
    <row r="1163" spans="1:29">
      <c r="A1163" s="297" t="s">
        <v>1974</v>
      </c>
      <c r="B1163" s="305" t="s">
        <v>3357</v>
      </c>
      <c r="C1163" s="293" t="s">
        <v>2116</v>
      </c>
      <c r="D1163" s="305" t="s">
        <v>2117</v>
      </c>
      <c r="E1163" s="263">
        <v>4453</v>
      </c>
      <c r="F1163" s="266">
        <v>4190</v>
      </c>
      <c r="G1163" s="266">
        <v>263</v>
      </c>
      <c r="H1163" s="264">
        <v>4222</v>
      </c>
      <c r="I1163" s="264">
        <v>3977</v>
      </c>
      <c r="J1163" s="264">
        <v>245</v>
      </c>
      <c r="K1163" s="264">
        <v>2220</v>
      </c>
      <c r="L1163" s="264">
        <v>2113</v>
      </c>
      <c r="M1163" s="264">
        <v>107</v>
      </c>
      <c r="N1163" s="294">
        <v>0.93</v>
      </c>
      <c r="O1163" s="266">
        <v>4453</v>
      </c>
      <c r="P1163" s="266">
        <v>4190</v>
      </c>
      <c r="Q1163" s="266">
        <v>263</v>
      </c>
      <c r="R1163" s="267">
        <v>0.940938693015944</v>
      </c>
      <c r="S1163" s="267">
        <v>0.940938693015944</v>
      </c>
      <c r="T1163" s="267">
        <v>0.94197063003316</v>
      </c>
      <c r="U1163" s="267">
        <v>0.951801801801802</v>
      </c>
      <c r="V1163" s="295">
        <v>-0.00103193701721527</v>
      </c>
      <c r="W1163" s="271">
        <v>26793</v>
      </c>
      <c r="X1163" s="271">
        <v>25444</v>
      </c>
      <c r="Y1163" s="271">
        <v>26700</v>
      </c>
      <c r="Z1163" s="271">
        <v>25570</v>
      </c>
      <c r="AA1163" s="268">
        <v>0.949651028253648</v>
      </c>
      <c r="AB1163" s="268">
        <v>0.957677902621723</v>
      </c>
      <c r="AC1163" s="295">
        <v>-0.00802687436807448</v>
      </c>
    </row>
    <row r="1164" spans="1:29">
      <c r="A1164" s="297" t="s">
        <v>1974</v>
      </c>
      <c r="B1164" s="305" t="s">
        <v>3357</v>
      </c>
      <c r="C1164" s="293" t="s">
        <v>2118</v>
      </c>
      <c r="D1164" s="305" t="s">
        <v>2119</v>
      </c>
      <c r="E1164" s="263">
        <v>3399</v>
      </c>
      <c r="F1164" s="266">
        <v>2750</v>
      </c>
      <c r="G1164" s="266">
        <v>649</v>
      </c>
      <c r="H1164" s="264">
        <v>3327</v>
      </c>
      <c r="I1164" s="264">
        <v>2581</v>
      </c>
      <c r="J1164" s="264">
        <v>746</v>
      </c>
      <c r="K1164" s="264">
        <v>1536</v>
      </c>
      <c r="L1164" s="264">
        <v>1095</v>
      </c>
      <c r="M1164" s="264">
        <v>441</v>
      </c>
      <c r="N1164" s="294">
        <v>0.93</v>
      </c>
      <c r="O1164" s="266">
        <v>3399</v>
      </c>
      <c r="P1164" s="266">
        <v>2750</v>
      </c>
      <c r="Q1164" s="266">
        <v>649</v>
      </c>
      <c r="R1164" s="267">
        <v>0.809061488673139</v>
      </c>
      <c r="S1164" s="267">
        <v>0.809061488673139</v>
      </c>
      <c r="T1164" s="267">
        <v>0.775773970544034</v>
      </c>
      <c r="U1164" s="267">
        <v>0.712890625</v>
      </c>
      <c r="V1164" s="295">
        <v>0.0332875181291056</v>
      </c>
      <c r="W1164" s="271">
        <v>20204</v>
      </c>
      <c r="X1164" s="271">
        <v>16657</v>
      </c>
      <c r="Y1164" s="271">
        <v>19944</v>
      </c>
      <c r="Z1164" s="271">
        <v>17621</v>
      </c>
      <c r="AA1164" s="268">
        <v>0.824440704810929</v>
      </c>
      <c r="AB1164" s="268">
        <v>0.883523866827116</v>
      </c>
      <c r="AC1164" s="295">
        <v>-0.0590831620161874</v>
      </c>
    </row>
    <row r="1165" spans="1:29">
      <c r="A1165" s="297" t="s">
        <v>1974</v>
      </c>
      <c r="B1165" s="305" t="s">
        <v>3356</v>
      </c>
      <c r="C1165" s="293" t="s">
        <v>2120</v>
      </c>
      <c r="D1165" s="305" t="s">
        <v>2121</v>
      </c>
      <c r="E1165" s="263">
        <v>8518</v>
      </c>
      <c r="F1165" s="266">
        <v>7586</v>
      </c>
      <c r="G1165" s="266">
        <v>932</v>
      </c>
      <c r="H1165" s="264">
        <v>7784</v>
      </c>
      <c r="I1165" s="264">
        <v>7040</v>
      </c>
      <c r="J1165" s="264">
        <v>744</v>
      </c>
      <c r="K1165" s="264">
        <v>3848</v>
      </c>
      <c r="L1165" s="264">
        <v>3544</v>
      </c>
      <c r="M1165" s="264">
        <v>304</v>
      </c>
      <c r="N1165" s="294">
        <v>0.93</v>
      </c>
      <c r="O1165" s="266">
        <v>8518</v>
      </c>
      <c r="P1165" s="266">
        <v>7586</v>
      </c>
      <c r="Q1165" s="266">
        <v>932</v>
      </c>
      <c r="R1165" s="267">
        <v>0.890584644282695</v>
      </c>
      <c r="S1165" s="267">
        <v>0.890584644282695</v>
      </c>
      <c r="T1165" s="267">
        <v>0.904419321685509</v>
      </c>
      <c r="U1165" s="267">
        <v>0.920997920997921</v>
      </c>
      <c r="V1165" s="295">
        <v>-0.0138346774028133</v>
      </c>
      <c r="W1165" s="271">
        <v>47737</v>
      </c>
      <c r="X1165" s="271">
        <v>44168</v>
      </c>
      <c r="Y1165" s="271">
        <v>46184</v>
      </c>
      <c r="Z1165" s="271">
        <v>43383</v>
      </c>
      <c r="AA1165" s="268">
        <v>0.925236189957475</v>
      </c>
      <c r="AB1165" s="268">
        <v>0.939351290490213</v>
      </c>
      <c r="AC1165" s="295">
        <v>-0.0141151005327377</v>
      </c>
    </row>
    <row r="1166" spans="1:29">
      <c r="A1166" s="297" t="s">
        <v>1974</v>
      </c>
      <c r="B1166" s="305" t="s">
        <v>3356</v>
      </c>
      <c r="C1166" s="293" t="s">
        <v>2122</v>
      </c>
      <c r="D1166" s="305" t="s">
        <v>2123</v>
      </c>
      <c r="E1166" s="263">
        <v>3820</v>
      </c>
      <c r="F1166" s="266">
        <v>3188</v>
      </c>
      <c r="G1166" s="266">
        <v>632</v>
      </c>
      <c r="H1166" s="264">
        <v>3491</v>
      </c>
      <c r="I1166" s="264">
        <v>2741</v>
      </c>
      <c r="J1166" s="264">
        <v>750</v>
      </c>
      <c r="K1166" s="264">
        <v>1774</v>
      </c>
      <c r="L1166" s="264">
        <v>1398</v>
      </c>
      <c r="M1166" s="264">
        <v>376</v>
      </c>
      <c r="N1166" s="294">
        <v>0.93</v>
      </c>
      <c r="O1166" s="266">
        <v>3820</v>
      </c>
      <c r="P1166" s="266">
        <v>3188</v>
      </c>
      <c r="Q1166" s="266">
        <v>632</v>
      </c>
      <c r="R1166" s="267">
        <v>0.83455497382199</v>
      </c>
      <c r="S1166" s="267">
        <v>0.83455497382199</v>
      </c>
      <c r="T1166" s="267">
        <v>0.785161844743626</v>
      </c>
      <c r="U1166" s="267">
        <v>0.788049605411499</v>
      </c>
      <c r="V1166" s="295">
        <v>0.049393129078363</v>
      </c>
      <c r="W1166" s="271">
        <v>21728</v>
      </c>
      <c r="X1166" s="271">
        <v>18264</v>
      </c>
      <c r="Y1166" s="271">
        <v>21208</v>
      </c>
      <c r="Z1166" s="271">
        <v>19036</v>
      </c>
      <c r="AA1166" s="268">
        <v>0.840574374079529</v>
      </c>
      <c r="AB1166" s="268">
        <v>0.897585816672954</v>
      </c>
      <c r="AC1166" s="295">
        <v>-0.0570114425934248</v>
      </c>
    </row>
    <row r="1167" spans="1:29">
      <c r="A1167" s="297" t="s">
        <v>1974</v>
      </c>
      <c r="B1167" s="305" t="s">
        <v>3356</v>
      </c>
      <c r="C1167" s="293" t="s">
        <v>2124</v>
      </c>
      <c r="D1167" s="305" t="s">
        <v>2125</v>
      </c>
      <c r="E1167" s="263">
        <v>3112</v>
      </c>
      <c r="F1167" s="266">
        <v>2871</v>
      </c>
      <c r="G1167" s="266">
        <v>241</v>
      </c>
      <c r="H1167" s="264">
        <v>2827</v>
      </c>
      <c r="I1167" s="264">
        <v>2474</v>
      </c>
      <c r="J1167" s="264">
        <v>353</v>
      </c>
      <c r="K1167" s="264">
        <v>1386</v>
      </c>
      <c r="L1167" s="264">
        <v>1217</v>
      </c>
      <c r="M1167" s="264">
        <v>169</v>
      </c>
      <c r="N1167" s="294">
        <v>0.93</v>
      </c>
      <c r="O1167" s="266">
        <v>3112</v>
      </c>
      <c r="P1167" s="266">
        <v>2871</v>
      </c>
      <c r="Q1167" s="266">
        <v>241</v>
      </c>
      <c r="R1167" s="267">
        <v>0.922557840616967</v>
      </c>
      <c r="S1167" s="267">
        <v>0.922557840616967</v>
      </c>
      <c r="T1167" s="267">
        <v>0.875132649451716</v>
      </c>
      <c r="U1167" s="267">
        <v>0.878066378066378</v>
      </c>
      <c r="V1167" s="295">
        <v>0.0474251911652509</v>
      </c>
      <c r="W1167" s="271">
        <v>17626</v>
      </c>
      <c r="X1167" s="271">
        <v>16352</v>
      </c>
      <c r="Y1167" s="271">
        <v>18120</v>
      </c>
      <c r="Z1167" s="271">
        <v>16853</v>
      </c>
      <c r="AA1167" s="268">
        <v>0.927720413026211</v>
      </c>
      <c r="AB1167" s="268">
        <v>0.930077262693157</v>
      </c>
      <c r="AC1167" s="295">
        <v>-0.00235684966694538</v>
      </c>
    </row>
    <row r="1168" spans="1:29">
      <c r="A1168" s="297" t="s">
        <v>1974</v>
      </c>
      <c r="B1168" s="305" t="s">
        <v>3356</v>
      </c>
      <c r="C1168" s="293" t="s">
        <v>2126</v>
      </c>
      <c r="D1168" s="305" t="s">
        <v>2127</v>
      </c>
      <c r="E1168" s="263">
        <v>5823</v>
      </c>
      <c r="F1168" s="266">
        <v>5474</v>
      </c>
      <c r="G1168" s="266">
        <v>349</v>
      </c>
      <c r="H1168" s="264">
        <v>4925</v>
      </c>
      <c r="I1168" s="264">
        <v>4668</v>
      </c>
      <c r="J1168" s="264">
        <v>257</v>
      </c>
      <c r="K1168" s="264">
        <v>2554</v>
      </c>
      <c r="L1168" s="264">
        <v>2459</v>
      </c>
      <c r="M1168" s="264">
        <v>95</v>
      </c>
      <c r="N1168" s="294">
        <v>0.93</v>
      </c>
      <c r="O1168" s="266">
        <v>5823</v>
      </c>
      <c r="P1168" s="266">
        <v>5474</v>
      </c>
      <c r="Q1168" s="266">
        <v>349</v>
      </c>
      <c r="R1168" s="267">
        <v>0.94006525845784</v>
      </c>
      <c r="S1168" s="267">
        <v>0.94006525845784</v>
      </c>
      <c r="T1168" s="267">
        <v>0.947817258883249</v>
      </c>
      <c r="U1168" s="267">
        <v>0.962803445575568</v>
      </c>
      <c r="V1168" s="295">
        <v>-0.00775200042540913</v>
      </c>
      <c r="W1168" s="271">
        <v>32638</v>
      </c>
      <c r="X1168" s="271">
        <v>31180</v>
      </c>
      <c r="Y1168" s="271">
        <v>31974</v>
      </c>
      <c r="Z1168" s="271">
        <v>30954</v>
      </c>
      <c r="AA1168" s="268">
        <v>0.955328145106931</v>
      </c>
      <c r="AB1168" s="268">
        <v>0.968099080502909</v>
      </c>
      <c r="AC1168" s="295">
        <v>-0.0127709353959781</v>
      </c>
    </row>
    <row r="1169" spans="1:29">
      <c r="A1169" s="297" t="s">
        <v>1974</v>
      </c>
      <c r="B1169" s="305" t="s">
        <v>3356</v>
      </c>
      <c r="C1169" s="293" t="s">
        <v>2128</v>
      </c>
      <c r="D1169" s="305" t="s">
        <v>2129</v>
      </c>
      <c r="E1169" s="263">
        <v>4958</v>
      </c>
      <c r="F1169" s="266">
        <v>4433</v>
      </c>
      <c r="G1169" s="266">
        <v>525</v>
      </c>
      <c r="H1169" s="264">
        <v>4508</v>
      </c>
      <c r="I1169" s="264">
        <v>4036</v>
      </c>
      <c r="J1169" s="264">
        <v>472</v>
      </c>
      <c r="K1169" s="264">
        <v>2270</v>
      </c>
      <c r="L1169" s="264">
        <v>2039</v>
      </c>
      <c r="M1169" s="264">
        <v>231</v>
      </c>
      <c r="N1169" s="294">
        <v>0.93</v>
      </c>
      <c r="O1169" s="266">
        <v>4958</v>
      </c>
      <c r="P1169" s="266">
        <v>4433</v>
      </c>
      <c r="Q1169" s="266">
        <v>525</v>
      </c>
      <c r="R1169" s="267">
        <v>0.894110528438887</v>
      </c>
      <c r="S1169" s="267">
        <v>0.894110528438887</v>
      </c>
      <c r="T1169" s="267">
        <v>0.895297249334516</v>
      </c>
      <c r="U1169" s="267">
        <v>0.898237885462555</v>
      </c>
      <c r="V1169" s="295">
        <v>-0.00118672089562977</v>
      </c>
      <c r="W1169" s="271">
        <v>28545</v>
      </c>
      <c r="X1169" s="271">
        <v>26164</v>
      </c>
      <c r="Y1169" s="271">
        <v>27780</v>
      </c>
      <c r="Z1169" s="271">
        <v>26178</v>
      </c>
      <c r="AA1169" s="268">
        <v>0.916587843755474</v>
      </c>
      <c r="AB1169" s="268">
        <v>0.942332613390929</v>
      </c>
      <c r="AC1169" s="295">
        <v>-0.0257447696354549</v>
      </c>
    </row>
    <row r="1170" spans="1:29">
      <c r="A1170" s="297" t="s">
        <v>1974</v>
      </c>
      <c r="B1170" s="305" t="s">
        <v>3356</v>
      </c>
      <c r="C1170" s="293" t="s">
        <v>2130</v>
      </c>
      <c r="D1170" s="305" t="s">
        <v>2131</v>
      </c>
      <c r="E1170" s="263">
        <v>4599</v>
      </c>
      <c r="F1170" s="266">
        <v>4288</v>
      </c>
      <c r="G1170" s="266">
        <v>311</v>
      </c>
      <c r="H1170" s="264">
        <v>4092</v>
      </c>
      <c r="I1170" s="264">
        <v>3713</v>
      </c>
      <c r="J1170" s="264">
        <v>379</v>
      </c>
      <c r="K1170" s="264">
        <v>2049</v>
      </c>
      <c r="L1170" s="264">
        <v>1932</v>
      </c>
      <c r="M1170" s="264">
        <v>117</v>
      </c>
      <c r="N1170" s="294">
        <v>0.93</v>
      </c>
      <c r="O1170" s="266">
        <v>4599</v>
      </c>
      <c r="P1170" s="266">
        <v>4288</v>
      </c>
      <c r="Q1170" s="266">
        <v>311</v>
      </c>
      <c r="R1170" s="267">
        <v>0.93237660360948</v>
      </c>
      <c r="S1170" s="267">
        <v>0.93237660360948</v>
      </c>
      <c r="T1170" s="267">
        <v>0.907380254154448</v>
      </c>
      <c r="U1170" s="267">
        <v>0.94289897510981</v>
      </c>
      <c r="V1170" s="295">
        <v>0.0249963494550326</v>
      </c>
      <c r="W1170" s="271">
        <v>25304</v>
      </c>
      <c r="X1170" s="271">
        <v>24037</v>
      </c>
      <c r="Y1170" s="271">
        <v>24977</v>
      </c>
      <c r="Z1170" s="271">
        <v>24139</v>
      </c>
      <c r="AA1170" s="268">
        <v>0.949928865001581</v>
      </c>
      <c r="AB1170" s="268">
        <v>0.966449133202546</v>
      </c>
      <c r="AC1170" s="295">
        <v>-0.0165202682009655</v>
      </c>
    </row>
    <row r="1171" spans="1:29">
      <c r="A1171" s="297" t="s">
        <v>1974</v>
      </c>
      <c r="B1171" s="305" t="s">
        <v>3356</v>
      </c>
      <c r="C1171" s="293" t="s">
        <v>2132</v>
      </c>
      <c r="D1171" s="305" t="s">
        <v>2133</v>
      </c>
      <c r="E1171" s="263">
        <v>3367</v>
      </c>
      <c r="F1171" s="266">
        <v>3091</v>
      </c>
      <c r="G1171" s="266">
        <v>276</v>
      </c>
      <c r="H1171" s="264">
        <v>3168</v>
      </c>
      <c r="I1171" s="264">
        <v>2806</v>
      </c>
      <c r="J1171" s="264">
        <v>362</v>
      </c>
      <c r="K1171" s="264">
        <v>1509</v>
      </c>
      <c r="L1171" s="264">
        <v>1395</v>
      </c>
      <c r="M1171" s="264">
        <v>114</v>
      </c>
      <c r="N1171" s="294">
        <v>0.93</v>
      </c>
      <c r="O1171" s="266">
        <v>3367</v>
      </c>
      <c r="P1171" s="266">
        <v>3091</v>
      </c>
      <c r="Q1171" s="266">
        <v>276</v>
      </c>
      <c r="R1171" s="267">
        <v>0.918027918027918</v>
      </c>
      <c r="S1171" s="267">
        <v>0.918027918027918</v>
      </c>
      <c r="T1171" s="267">
        <v>0.885732323232323</v>
      </c>
      <c r="U1171" s="267">
        <v>0.924453280318091</v>
      </c>
      <c r="V1171" s="295">
        <v>0.0322955947955949</v>
      </c>
      <c r="W1171" s="271">
        <v>19392</v>
      </c>
      <c r="X1171" s="271">
        <v>18123</v>
      </c>
      <c r="Y1171" s="271">
        <v>19384</v>
      </c>
      <c r="Z1171" s="271">
        <v>18389</v>
      </c>
      <c r="AA1171" s="268">
        <v>0.934560643564356</v>
      </c>
      <c r="AB1171" s="268">
        <v>0.94866900536525</v>
      </c>
      <c r="AC1171" s="295">
        <v>-0.0141083618008933</v>
      </c>
    </row>
    <row r="1172" spans="1:29">
      <c r="A1172" s="297" t="s">
        <v>1974</v>
      </c>
      <c r="B1172" s="305" t="s">
        <v>3356</v>
      </c>
      <c r="C1172" s="293" t="s">
        <v>2134</v>
      </c>
      <c r="D1172" s="305" t="s">
        <v>2135</v>
      </c>
      <c r="E1172" s="263">
        <v>2019</v>
      </c>
      <c r="F1172" s="266">
        <v>1898</v>
      </c>
      <c r="G1172" s="266">
        <v>121</v>
      </c>
      <c r="H1172" s="264">
        <v>1981</v>
      </c>
      <c r="I1172" s="264">
        <v>1742</v>
      </c>
      <c r="J1172" s="264">
        <v>239</v>
      </c>
      <c r="K1172" s="264">
        <v>933</v>
      </c>
      <c r="L1172" s="264">
        <v>892</v>
      </c>
      <c r="M1172" s="264">
        <v>41</v>
      </c>
      <c r="N1172" s="294">
        <v>0.93</v>
      </c>
      <c r="O1172" s="266">
        <v>2019</v>
      </c>
      <c r="P1172" s="266">
        <v>1898</v>
      </c>
      <c r="Q1172" s="266">
        <v>121</v>
      </c>
      <c r="R1172" s="267">
        <v>0.940069341258049</v>
      </c>
      <c r="S1172" s="267">
        <v>0.940069341258049</v>
      </c>
      <c r="T1172" s="267">
        <v>0.879353861686017</v>
      </c>
      <c r="U1172" s="267">
        <v>0.956055734190782</v>
      </c>
      <c r="V1172" s="295">
        <v>0.0607154795720314</v>
      </c>
      <c r="W1172" s="271">
        <v>12038</v>
      </c>
      <c r="X1172" s="271">
        <v>11358</v>
      </c>
      <c r="Y1172" s="271">
        <v>12028</v>
      </c>
      <c r="Z1172" s="271">
        <v>11417</v>
      </c>
      <c r="AA1172" s="268">
        <v>0.943512211330786</v>
      </c>
      <c r="AB1172" s="268">
        <v>0.94920186232125</v>
      </c>
      <c r="AC1172" s="295">
        <v>-0.00568965099046448</v>
      </c>
    </row>
    <row r="1173" spans="1:29">
      <c r="A1173" s="297" t="s">
        <v>1974</v>
      </c>
      <c r="B1173" s="305" t="s">
        <v>3356</v>
      </c>
      <c r="C1173" s="293" t="s">
        <v>2136</v>
      </c>
      <c r="D1173" s="305" t="s">
        <v>2137</v>
      </c>
      <c r="E1173" s="263">
        <v>3683</v>
      </c>
      <c r="F1173" s="266">
        <v>3487</v>
      </c>
      <c r="G1173" s="266">
        <v>196</v>
      </c>
      <c r="H1173" s="264">
        <v>3040</v>
      </c>
      <c r="I1173" s="264">
        <v>2777</v>
      </c>
      <c r="J1173" s="264">
        <v>263</v>
      </c>
      <c r="K1173" s="264">
        <v>1650</v>
      </c>
      <c r="L1173" s="264">
        <v>1556</v>
      </c>
      <c r="M1173" s="264">
        <v>94</v>
      </c>
      <c r="N1173" s="294">
        <v>0.93</v>
      </c>
      <c r="O1173" s="266">
        <v>3683</v>
      </c>
      <c r="P1173" s="266">
        <v>3487</v>
      </c>
      <c r="Q1173" s="266">
        <v>196</v>
      </c>
      <c r="R1173" s="267">
        <v>0.946782514254684</v>
      </c>
      <c r="S1173" s="267">
        <v>0.946782514254684</v>
      </c>
      <c r="T1173" s="267">
        <v>0.913486842105263</v>
      </c>
      <c r="U1173" s="267">
        <v>0.943030303030303</v>
      </c>
      <c r="V1173" s="295">
        <v>0.0332956721494204</v>
      </c>
      <c r="W1173" s="271">
        <v>20271</v>
      </c>
      <c r="X1173" s="271">
        <v>19173</v>
      </c>
      <c r="Y1173" s="271">
        <v>19516</v>
      </c>
      <c r="Z1173" s="271">
        <v>18663</v>
      </c>
      <c r="AA1173" s="268">
        <v>0.945833949977801</v>
      </c>
      <c r="AB1173" s="268">
        <v>0.956292273006764</v>
      </c>
      <c r="AC1173" s="295">
        <v>-0.0104583230289629</v>
      </c>
    </row>
    <row r="1174" spans="1:29">
      <c r="A1174" s="297" t="s">
        <v>1974</v>
      </c>
      <c r="B1174" s="305" t="s">
        <v>3356</v>
      </c>
      <c r="C1174" s="293" t="s">
        <v>2138</v>
      </c>
      <c r="D1174" s="305" t="s">
        <v>2139</v>
      </c>
      <c r="E1174" s="263">
        <v>3075</v>
      </c>
      <c r="F1174" s="266">
        <v>2761</v>
      </c>
      <c r="G1174" s="266">
        <v>314</v>
      </c>
      <c r="H1174" s="264">
        <v>2827</v>
      </c>
      <c r="I1174" s="264">
        <v>2435</v>
      </c>
      <c r="J1174" s="264">
        <v>392</v>
      </c>
      <c r="K1174" s="264">
        <v>1347</v>
      </c>
      <c r="L1174" s="264">
        <v>1213</v>
      </c>
      <c r="M1174" s="264">
        <v>134</v>
      </c>
      <c r="N1174" s="294">
        <v>0.93</v>
      </c>
      <c r="O1174" s="266">
        <v>3075</v>
      </c>
      <c r="P1174" s="266">
        <v>2761</v>
      </c>
      <c r="Q1174" s="266">
        <v>314</v>
      </c>
      <c r="R1174" s="267">
        <v>0.897886178861789</v>
      </c>
      <c r="S1174" s="267">
        <v>0.897886178861789</v>
      </c>
      <c r="T1174" s="267">
        <v>0.861337106473293</v>
      </c>
      <c r="U1174" s="267">
        <v>0.900519673348181</v>
      </c>
      <c r="V1174" s="295">
        <v>0.0365490723884954</v>
      </c>
      <c r="W1174" s="271">
        <v>17320</v>
      </c>
      <c r="X1174" s="271">
        <v>15779</v>
      </c>
      <c r="Y1174" s="271">
        <v>17320</v>
      </c>
      <c r="Z1174" s="271">
        <v>16255</v>
      </c>
      <c r="AA1174" s="268">
        <v>0.911027713625866</v>
      </c>
      <c r="AB1174" s="268">
        <v>0.9385103926097</v>
      </c>
      <c r="AC1174" s="295">
        <v>-0.0274826789838337</v>
      </c>
    </row>
    <row r="1175" spans="1:29">
      <c r="A1175" s="297" t="s">
        <v>1974</v>
      </c>
      <c r="B1175" s="305" t="s">
        <v>3356</v>
      </c>
      <c r="C1175" s="293" t="s">
        <v>2140</v>
      </c>
      <c r="D1175" s="305" t="s">
        <v>2141</v>
      </c>
      <c r="E1175" s="263">
        <v>1826</v>
      </c>
      <c r="F1175" s="266">
        <v>1724</v>
      </c>
      <c r="G1175" s="266">
        <v>102</v>
      </c>
      <c r="H1175" s="264">
        <v>1689</v>
      </c>
      <c r="I1175" s="264">
        <v>1497</v>
      </c>
      <c r="J1175" s="264">
        <v>192</v>
      </c>
      <c r="K1175" s="264">
        <v>837</v>
      </c>
      <c r="L1175" s="264">
        <v>793</v>
      </c>
      <c r="M1175" s="264">
        <v>44</v>
      </c>
      <c r="N1175" s="294">
        <v>0.93</v>
      </c>
      <c r="O1175" s="266">
        <v>1826</v>
      </c>
      <c r="P1175" s="266">
        <v>1724</v>
      </c>
      <c r="Q1175" s="266">
        <v>102</v>
      </c>
      <c r="R1175" s="267">
        <v>0.944140197152245</v>
      </c>
      <c r="S1175" s="267">
        <v>0.944140197152245</v>
      </c>
      <c r="T1175" s="267">
        <v>0.886323268206039</v>
      </c>
      <c r="U1175" s="267">
        <v>0.947431302270012</v>
      </c>
      <c r="V1175" s="295">
        <v>0.0578169289462063</v>
      </c>
      <c r="W1175" s="271">
        <v>10501</v>
      </c>
      <c r="X1175" s="271">
        <v>9848</v>
      </c>
      <c r="Y1175" s="271">
        <v>10332</v>
      </c>
      <c r="Z1175" s="271">
        <v>9626</v>
      </c>
      <c r="AA1175" s="268">
        <v>0.937815446147986</v>
      </c>
      <c r="AB1175" s="268">
        <v>0.93166860240031</v>
      </c>
      <c r="AC1175" s="295">
        <v>0.00614684374767627</v>
      </c>
    </row>
    <row r="1176" spans="1:29">
      <c r="A1176" s="297" t="s">
        <v>1974</v>
      </c>
      <c r="B1176" s="305" t="s">
        <v>3358</v>
      </c>
      <c r="C1176" s="293" t="s">
        <v>2142</v>
      </c>
      <c r="D1176" s="305" t="s">
        <v>2143</v>
      </c>
      <c r="E1176" s="263">
        <v>1614</v>
      </c>
      <c r="F1176" s="266">
        <v>1568</v>
      </c>
      <c r="G1176" s="266">
        <v>46</v>
      </c>
      <c r="H1176" s="264">
        <v>2016</v>
      </c>
      <c r="I1176" s="264">
        <v>1961</v>
      </c>
      <c r="J1176" s="264">
        <v>55</v>
      </c>
      <c r="K1176" s="264">
        <v>984</v>
      </c>
      <c r="L1176" s="264">
        <v>967</v>
      </c>
      <c r="M1176" s="264">
        <v>17</v>
      </c>
      <c r="N1176" s="294">
        <v>0.93</v>
      </c>
      <c r="O1176" s="266">
        <v>1614</v>
      </c>
      <c r="P1176" s="266">
        <v>1568</v>
      </c>
      <c r="Q1176" s="266">
        <v>46</v>
      </c>
      <c r="R1176" s="267">
        <v>0.971499380421313</v>
      </c>
      <c r="S1176" s="267">
        <v>0.971499380421313</v>
      </c>
      <c r="T1176" s="267">
        <v>0.972718253968254</v>
      </c>
      <c r="U1176" s="267">
        <v>0.982723577235772</v>
      </c>
      <c r="V1176" s="295">
        <v>-0.0012188735469405</v>
      </c>
      <c r="W1176" s="271">
        <v>10442</v>
      </c>
      <c r="X1176" s="271">
        <v>10226</v>
      </c>
      <c r="Y1176" s="271">
        <v>10083</v>
      </c>
      <c r="Z1176" s="271">
        <v>9943</v>
      </c>
      <c r="AA1176" s="268">
        <v>0.979314307603907</v>
      </c>
      <c r="AB1176" s="268">
        <v>0.986115243479123</v>
      </c>
      <c r="AC1176" s="295">
        <v>-0.00680093587521602</v>
      </c>
    </row>
    <row r="1177" spans="1:29">
      <c r="A1177" s="297" t="s">
        <v>1974</v>
      </c>
      <c r="B1177" s="305" t="s">
        <v>3358</v>
      </c>
      <c r="C1177" s="293" t="s">
        <v>2144</v>
      </c>
      <c r="D1177" s="305" t="s">
        <v>2145</v>
      </c>
      <c r="E1177" s="263">
        <v>6038</v>
      </c>
      <c r="F1177" s="266">
        <v>5853</v>
      </c>
      <c r="G1177" s="266">
        <v>185</v>
      </c>
      <c r="H1177" s="264">
        <v>7420</v>
      </c>
      <c r="I1177" s="264">
        <v>7183</v>
      </c>
      <c r="J1177" s="264">
        <v>237</v>
      </c>
      <c r="K1177" s="264">
        <v>4222</v>
      </c>
      <c r="L1177" s="264">
        <v>4069</v>
      </c>
      <c r="M1177" s="264">
        <v>153</v>
      </c>
      <c r="N1177" s="294">
        <v>0.93</v>
      </c>
      <c r="O1177" s="266">
        <v>6038</v>
      </c>
      <c r="P1177" s="266">
        <v>5853</v>
      </c>
      <c r="Q1177" s="266">
        <v>185</v>
      </c>
      <c r="R1177" s="267">
        <v>0.969360715468698</v>
      </c>
      <c r="S1177" s="267">
        <v>0.969360715468698</v>
      </c>
      <c r="T1177" s="267">
        <v>0.968059299191375</v>
      </c>
      <c r="U1177" s="267">
        <v>0.963761250592136</v>
      </c>
      <c r="V1177" s="295">
        <v>0.00130141627732361</v>
      </c>
      <c r="W1177" s="271">
        <v>39147</v>
      </c>
      <c r="X1177" s="271">
        <v>38112</v>
      </c>
      <c r="Y1177" s="271">
        <v>39801</v>
      </c>
      <c r="Z1177" s="271">
        <v>38894</v>
      </c>
      <c r="AA1177" s="268">
        <v>0.973561192428539</v>
      </c>
      <c r="AB1177" s="268">
        <v>0.977211627848547</v>
      </c>
      <c r="AC1177" s="295">
        <v>-0.00365043542000798</v>
      </c>
    </row>
    <row r="1178" spans="1:29">
      <c r="A1178" s="297" t="s">
        <v>1974</v>
      </c>
      <c r="B1178" s="305" t="s">
        <v>3358</v>
      </c>
      <c r="C1178" s="293" t="s">
        <v>2146</v>
      </c>
      <c r="D1178" s="305" t="s">
        <v>2147</v>
      </c>
      <c r="E1178" s="263">
        <v>6532</v>
      </c>
      <c r="F1178" s="266">
        <v>6351</v>
      </c>
      <c r="G1178" s="266">
        <v>181</v>
      </c>
      <c r="H1178" s="264">
        <v>7742</v>
      </c>
      <c r="I1178" s="264">
        <v>7559</v>
      </c>
      <c r="J1178" s="264">
        <v>183</v>
      </c>
      <c r="K1178" s="264">
        <v>4270</v>
      </c>
      <c r="L1178" s="264">
        <v>4160</v>
      </c>
      <c r="M1178" s="264">
        <v>110</v>
      </c>
      <c r="N1178" s="294">
        <v>0.93</v>
      </c>
      <c r="O1178" s="266">
        <v>6532</v>
      </c>
      <c r="P1178" s="266">
        <v>6351</v>
      </c>
      <c r="Q1178" s="266">
        <v>181</v>
      </c>
      <c r="R1178" s="267">
        <v>0.972290263319045</v>
      </c>
      <c r="S1178" s="267">
        <v>0.972290263319045</v>
      </c>
      <c r="T1178" s="267">
        <v>0.976362696977525</v>
      </c>
      <c r="U1178" s="267">
        <v>0.97423887587822</v>
      </c>
      <c r="V1178" s="295">
        <v>-0.00407243365848053</v>
      </c>
      <c r="W1178" s="271">
        <v>40771</v>
      </c>
      <c r="X1178" s="271">
        <v>39753</v>
      </c>
      <c r="Y1178" s="271">
        <v>40696</v>
      </c>
      <c r="Z1178" s="271">
        <v>39576</v>
      </c>
      <c r="AA1178" s="268">
        <v>0.975031272227809</v>
      </c>
      <c r="AB1178" s="268">
        <v>0.972478867701985</v>
      </c>
      <c r="AC1178" s="295">
        <v>0.0025524045258235</v>
      </c>
    </row>
    <row r="1179" spans="1:29">
      <c r="A1179" s="297" t="s">
        <v>1974</v>
      </c>
      <c r="B1179" s="305" t="s">
        <v>3358</v>
      </c>
      <c r="C1179" s="293" t="s">
        <v>2148</v>
      </c>
      <c r="D1179" s="305" t="s">
        <v>2149</v>
      </c>
      <c r="E1179" s="263">
        <v>4681</v>
      </c>
      <c r="F1179" s="266">
        <v>4583</v>
      </c>
      <c r="G1179" s="266">
        <v>98</v>
      </c>
      <c r="H1179" s="264">
        <v>5643</v>
      </c>
      <c r="I1179" s="264">
        <v>5511</v>
      </c>
      <c r="J1179" s="264">
        <v>132</v>
      </c>
      <c r="K1179" s="264">
        <v>3155</v>
      </c>
      <c r="L1179" s="264">
        <v>3089</v>
      </c>
      <c r="M1179" s="264">
        <v>66</v>
      </c>
      <c r="N1179" s="294">
        <v>0.93</v>
      </c>
      <c r="O1179" s="266">
        <v>4681</v>
      </c>
      <c r="P1179" s="266">
        <v>4583</v>
      </c>
      <c r="Q1179" s="266">
        <v>98</v>
      </c>
      <c r="R1179" s="267">
        <v>0.979064302499466</v>
      </c>
      <c r="S1179" s="267">
        <v>0.979064302499466</v>
      </c>
      <c r="T1179" s="267">
        <v>0.976608187134503</v>
      </c>
      <c r="U1179" s="267">
        <v>0.979080824088748</v>
      </c>
      <c r="V1179" s="295">
        <v>0.00245611536496304</v>
      </c>
      <c r="W1179" s="271">
        <v>29542</v>
      </c>
      <c r="X1179" s="271">
        <v>28960</v>
      </c>
      <c r="Y1179" s="271">
        <v>29113</v>
      </c>
      <c r="Z1179" s="271">
        <v>28673</v>
      </c>
      <c r="AA1179" s="268">
        <v>0.980299234987476</v>
      </c>
      <c r="AB1179" s="268">
        <v>0.984886476831656</v>
      </c>
      <c r="AC1179" s="295">
        <v>-0.00458724184418047</v>
      </c>
    </row>
    <row r="1180" spans="1:29">
      <c r="A1180" s="297" t="s">
        <v>1974</v>
      </c>
      <c r="B1180" s="305" t="s">
        <v>3358</v>
      </c>
      <c r="C1180" s="293" t="s">
        <v>2150</v>
      </c>
      <c r="D1180" s="305" t="s">
        <v>2151</v>
      </c>
      <c r="E1180" s="263">
        <v>2208</v>
      </c>
      <c r="F1180" s="266">
        <v>2125</v>
      </c>
      <c r="G1180" s="266">
        <v>83</v>
      </c>
      <c r="H1180" s="264">
        <v>2479</v>
      </c>
      <c r="I1180" s="264">
        <v>2350</v>
      </c>
      <c r="J1180" s="264">
        <v>129</v>
      </c>
      <c r="K1180" s="264">
        <v>1393</v>
      </c>
      <c r="L1180" s="264">
        <v>1332</v>
      </c>
      <c r="M1180" s="264">
        <v>61</v>
      </c>
      <c r="N1180" s="294">
        <v>0.93</v>
      </c>
      <c r="O1180" s="266">
        <v>2208</v>
      </c>
      <c r="P1180" s="266">
        <v>2125</v>
      </c>
      <c r="Q1180" s="266">
        <v>83</v>
      </c>
      <c r="R1180" s="267">
        <v>0.962409420289855</v>
      </c>
      <c r="S1180" s="267">
        <v>0.962409420289855</v>
      </c>
      <c r="T1180" s="267">
        <v>0.947962888261396</v>
      </c>
      <c r="U1180" s="267">
        <v>0.956209619526202</v>
      </c>
      <c r="V1180" s="295">
        <v>0.0144465320284594</v>
      </c>
      <c r="W1180" s="271">
        <v>13422</v>
      </c>
      <c r="X1180" s="271">
        <v>12907</v>
      </c>
      <c r="Y1180" s="271">
        <v>13244</v>
      </c>
      <c r="Z1180" s="271">
        <v>12835</v>
      </c>
      <c r="AA1180" s="268">
        <v>0.961630159439726</v>
      </c>
      <c r="AB1180" s="268">
        <v>0.969118091211114</v>
      </c>
      <c r="AC1180" s="295">
        <v>-0.00748793177138862</v>
      </c>
    </row>
    <row r="1181" spans="1:29">
      <c r="A1181" s="297" t="s">
        <v>1974</v>
      </c>
      <c r="B1181" s="305" t="s">
        <v>3358</v>
      </c>
      <c r="C1181" s="293" t="s">
        <v>2152</v>
      </c>
      <c r="D1181" s="305" t="s">
        <v>2153</v>
      </c>
      <c r="E1181" s="263">
        <v>2628</v>
      </c>
      <c r="F1181" s="266">
        <v>2565</v>
      </c>
      <c r="G1181" s="266">
        <v>63</v>
      </c>
      <c r="H1181" s="264">
        <v>3326</v>
      </c>
      <c r="I1181" s="264">
        <v>3220</v>
      </c>
      <c r="J1181" s="264">
        <v>106</v>
      </c>
      <c r="K1181" s="264">
        <v>1881</v>
      </c>
      <c r="L1181" s="264">
        <v>1834</v>
      </c>
      <c r="M1181" s="264">
        <v>47</v>
      </c>
      <c r="N1181" s="294">
        <v>0.93</v>
      </c>
      <c r="O1181" s="266">
        <v>2628</v>
      </c>
      <c r="P1181" s="266">
        <v>2565</v>
      </c>
      <c r="Q1181" s="266">
        <v>63</v>
      </c>
      <c r="R1181" s="267">
        <v>0.976027397260274</v>
      </c>
      <c r="S1181" s="267">
        <v>0.976027397260274</v>
      </c>
      <c r="T1181" s="267">
        <v>0.968129885748647</v>
      </c>
      <c r="U1181" s="267">
        <v>0.975013290802764</v>
      </c>
      <c r="V1181" s="295">
        <v>0.00789751151162699</v>
      </c>
      <c r="W1181" s="271">
        <v>17594</v>
      </c>
      <c r="X1181" s="271">
        <v>17171</v>
      </c>
      <c r="Y1181" s="271">
        <v>17845</v>
      </c>
      <c r="Z1181" s="271">
        <v>17528</v>
      </c>
      <c r="AA1181" s="268">
        <v>0.975957712856656</v>
      </c>
      <c r="AB1181" s="268">
        <v>0.98223592042589</v>
      </c>
      <c r="AC1181" s="295">
        <v>-0.00627820756923392</v>
      </c>
    </row>
    <row r="1182" spans="1:29">
      <c r="A1182" s="297" t="s">
        <v>1974</v>
      </c>
      <c r="B1182" s="305" t="s">
        <v>3358</v>
      </c>
      <c r="C1182" s="293" t="s">
        <v>2154</v>
      </c>
      <c r="D1182" s="305" t="s">
        <v>2155</v>
      </c>
      <c r="E1182" s="263">
        <v>6811</v>
      </c>
      <c r="F1182" s="266">
        <v>6488</v>
      </c>
      <c r="G1182" s="266">
        <v>323</v>
      </c>
      <c r="H1182" s="264">
        <v>8030</v>
      </c>
      <c r="I1182" s="264">
        <v>7704</v>
      </c>
      <c r="J1182" s="264">
        <v>326</v>
      </c>
      <c r="K1182" s="264">
        <v>4318</v>
      </c>
      <c r="L1182" s="264">
        <v>4125</v>
      </c>
      <c r="M1182" s="264">
        <v>193</v>
      </c>
      <c r="N1182" s="294">
        <v>0.93</v>
      </c>
      <c r="O1182" s="266">
        <v>6811</v>
      </c>
      <c r="P1182" s="266">
        <v>6488</v>
      </c>
      <c r="Q1182" s="266">
        <v>323</v>
      </c>
      <c r="R1182" s="267">
        <v>0.952576714138893</v>
      </c>
      <c r="S1182" s="267">
        <v>0.952576714138893</v>
      </c>
      <c r="T1182" s="267">
        <v>0.959402241594022</v>
      </c>
      <c r="U1182" s="267">
        <v>0.955303381194998</v>
      </c>
      <c r="V1182" s="295">
        <v>-0.00682552745512943</v>
      </c>
      <c r="W1182" s="271">
        <v>41891</v>
      </c>
      <c r="X1182" s="271">
        <v>39985</v>
      </c>
      <c r="Y1182" s="271">
        <v>41726</v>
      </c>
      <c r="Z1182" s="271">
        <v>40298</v>
      </c>
      <c r="AA1182" s="268">
        <v>0.954500966794777</v>
      </c>
      <c r="AB1182" s="268">
        <v>0.965776733930882</v>
      </c>
      <c r="AC1182" s="295">
        <v>-0.0112757671361055</v>
      </c>
    </row>
    <row r="1183" spans="1:29">
      <c r="A1183" s="297" t="s">
        <v>1974</v>
      </c>
      <c r="B1183" s="305" t="s">
        <v>3358</v>
      </c>
      <c r="C1183" s="293" t="s">
        <v>2156</v>
      </c>
      <c r="D1183" s="305" t="s">
        <v>2157</v>
      </c>
      <c r="E1183" s="263">
        <v>5306</v>
      </c>
      <c r="F1183" s="266">
        <v>5178</v>
      </c>
      <c r="G1183" s="266">
        <v>128</v>
      </c>
      <c r="H1183" s="264">
        <v>6278</v>
      </c>
      <c r="I1183" s="264">
        <v>6102</v>
      </c>
      <c r="J1183" s="264">
        <v>176</v>
      </c>
      <c r="K1183" s="264">
        <v>3522</v>
      </c>
      <c r="L1183" s="264">
        <v>3451</v>
      </c>
      <c r="M1183" s="264">
        <v>71</v>
      </c>
      <c r="N1183" s="294">
        <v>0.93</v>
      </c>
      <c r="O1183" s="266">
        <v>5306</v>
      </c>
      <c r="P1183" s="266">
        <v>5178</v>
      </c>
      <c r="Q1183" s="266">
        <v>128</v>
      </c>
      <c r="R1183" s="267">
        <v>0.975876366377686</v>
      </c>
      <c r="S1183" s="267">
        <v>0.975876366377686</v>
      </c>
      <c r="T1183" s="267">
        <v>0.971965594138261</v>
      </c>
      <c r="U1183" s="267">
        <v>0.979840999432141</v>
      </c>
      <c r="V1183" s="295">
        <v>0.00391077223942504</v>
      </c>
      <c r="W1183" s="271">
        <v>33882</v>
      </c>
      <c r="X1183" s="271">
        <v>33235</v>
      </c>
      <c r="Y1183" s="271">
        <v>33248</v>
      </c>
      <c r="Z1183" s="271">
        <v>32803</v>
      </c>
      <c r="AA1183" s="268">
        <v>0.980904314975503</v>
      </c>
      <c r="AB1183" s="268">
        <v>0.986615736284889</v>
      </c>
      <c r="AC1183" s="295">
        <v>-0.00571142130938607</v>
      </c>
    </row>
    <row r="1184" spans="1:29">
      <c r="A1184" s="297" t="s">
        <v>1974</v>
      </c>
      <c r="B1184" s="305" t="s">
        <v>3358</v>
      </c>
      <c r="C1184" s="293" t="s">
        <v>2158</v>
      </c>
      <c r="D1184" s="305" t="s">
        <v>2159</v>
      </c>
      <c r="E1184" s="263">
        <v>5777</v>
      </c>
      <c r="F1184" s="266">
        <v>5604</v>
      </c>
      <c r="G1184" s="266">
        <v>173</v>
      </c>
      <c r="H1184" s="264">
        <v>7322</v>
      </c>
      <c r="I1184" s="264">
        <v>7135</v>
      </c>
      <c r="J1184" s="264">
        <v>187</v>
      </c>
      <c r="K1184" s="264">
        <v>4115</v>
      </c>
      <c r="L1184" s="264">
        <v>4019</v>
      </c>
      <c r="M1184" s="264">
        <v>96</v>
      </c>
      <c r="N1184" s="294">
        <v>0.93</v>
      </c>
      <c r="O1184" s="266">
        <v>5777</v>
      </c>
      <c r="P1184" s="266">
        <v>5604</v>
      </c>
      <c r="Q1184" s="266">
        <v>173</v>
      </c>
      <c r="R1184" s="267">
        <v>0.970053661069759</v>
      </c>
      <c r="S1184" s="267">
        <v>0.970053661069759</v>
      </c>
      <c r="T1184" s="267">
        <v>0.974460529909861</v>
      </c>
      <c r="U1184" s="267">
        <v>0.976670716889429</v>
      </c>
      <c r="V1184" s="295">
        <v>-0.00440686884010122</v>
      </c>
      <c r="W1184" s="271">
        <v>37815</v>
      </c>
      <c r="X1184" s="271">
        <v>37030</v>
      </c>
      <c r="Y1184" s="271">
        <v>37067</v>
      </c>
      <c r="Z1184" s="271">
        <v>36564</v>
      </c>
      <c r="AA1184" s="268">
        <v>0.979241041914584</v>
      </c>
      <c r="AB1184" s="268">
        <v>0.986429978147679</v>
      </c>
      <c r="AC1184" s="295">
        <v>-0.00718893623309436</v>
      </c>
    </row>
    <row r="1185" spans="1:29">
      <c r="A1185" s="297" t="s">
        <v>1974</v>
      </c>
      <c r="B1185" s="305" t="s">
        <v>3358</v>
      </c>
      <c r="C1185" s="293" t="s">
        <v>2160</v>
      </c>
      <c r="D1185" s="305" t="s">
        <v>2161</v>
      </c>
      <c r="E1185" s="263">
        <v>4844</v>
      </c>
      <c r="F1185" s="266">
        <v>4775</v>
      </c>
      <c r="G1185" s="266">
        <v>69</v>
      </c>
      <c r="H1185" s="264">
        <v>5778</v>
      </c>
      <c r="I1185" s="264">
        <v>5712</v>
      </c>
      <c r="J1185" s="264">
        <v>66</v>
      </c>
      <c r="K1185" s="264">
        <v>3249</v>
      </c>
      <c r="L1185" s="264">
        <v>3213</v>
      </c>
      <c r="M1185" s="264">
        <v>36</v>
      </c>
      <c r="N1185" s="294">
        <v>0.93</v>
      </c>
      <c r="O1185" s="266">
        <v>4844</v>
      </c>
      <c r="P1185" s="266">
        <v>4775</v>
      </c>
      <c r="Q1185" s="266">
        <v>69</v>
      </c>
      <c r="R1185" s="267">
        <v>0.985755573905863</v>
      </c>
      <c r="S1185" s="267">
        <v>0.985755573905863</v>
      </c>
      <c r="T1185" s="267">
        <v>0.988577362409138</v>
      </c>
      <c r="U1185" s="267">
        <v>0.988919667590028</v>
      </c>
      <c r="V1185" s="295">
        <v>-0.00282178850327519</v>
      </c>
      <c r="W1185" s="271">
        <v>30588</v>
      </c>
      <c r="X1185" s="271">
        <v>30313</v>
      </c>
      <c r="Y1185" s="271">
        <v>30178</v>
      </c>
      <c r="Z1185" s="271">
        <v>30018</v>
      </c>
      <c r="AA1185" s="268">
        <v>0.991009546227279</v>
      </c>
      <c r="AB1185" s="268">
        <v>0.994698124461528</v>
      </c>
      <c r="AC1185" s="295">
        <v>-0.00368857823424962</v>
      </c>
    </row>
    <row r="1186" spans="1:29">
      <c r="A1186" s="297" t="s">
        <v>1974</v>
      </c>
      <c r="B1186" s="305" t="s">
        <v>3358</v>
      </c>
      <c r="C1186" s="293" t="s">
        <v>2162</v>
      </c>
      <c r="D1186" s="305" t="s">
        <v>2163</v>
      </c>
      <c r="E1186" s="263">
        <v>2798</v>
      </c>
      <c r="F1186" s="266">
        <v>2703</v>
      </c>
      <c r="G1186" s="266">
        <v>95</v>
      </c>
      <c r="H1186" s="264">
        <v>3523</v>
      </c>
      <c r="I1186" s="264">
        <v>3386</v>
      </c>
      <c r="J1186" s="264">
        <v>137</v>
      </c>
      <c r="K1186" s="264">
        <v>1829</v>
      </c>
      <c r="L1186" s="264">
        <v>1770</v>
      </c>
      <c r="M1186" s="264">
        <v>59</v>
      </c>
      <c r="N1186" s="294">
        <v>0.93</v>
      </c>
      <c r="O1186" s="266">
        <v>2798</v>
      </c>
      <c r="P1186" s="266">
        <v>2703</v>
      </c>
      <c r="Q1186" s="266">
        <v>95</v>
      </c>
      <c r="R1186" s="267">
        <v>0.966047176554682</v>
      </c>
      <c r="S1186" s="267">
        <v>0.966047176554682</v>
      </c>
      <c r="T1186" s="267">
        <v>0.961112688049957</v>
      </c>
      <c r="U1186" s="267">
        <v>0.967741935483871</v>
      </c>
      <c r="V1186" s="295">
        <v>0.00493448850472444</v>
      </c>
      <c r="W1186" s="271">
        <v>18136</v>
      </c>
      <c r="X1186" s="271">
        <v>17685</v>
      </c>
      <c r="Y1186" s="271">
        <v>18067</v>
      </c>
      <c r="Z1186" s="271">
        <v>17836</v>
      </c>
      <c r="AA1186" s="268">
        <v>0.975132333480371</v>
      </c>
      <c r="AB1186" s="268">
        <v>0.98721425803952</v>
      </c>
      <c r="AC1186" s="295">
        <v>-0.012081924559149</v>
      </c>
    </row>
    <row r="1187" spans="1:29">
      <c r="A1187" s="297" t="s">
        <v>1974</v>
      </c>
      <c r="B1187" s="305" t="s">
        <v>3358</v>
      </c>
      <c r="C1187" s="293" t="s">
        <v>2164</v>
      </c>
      <c r="D1187" s="305" t="s">
        <v>2165</v>
      </c>
      <c r="E1187" s="263">
        <v>7623</v>
      </c>
      <c r="F1187" s="266">
        <v>7368</v>
      </c>
      <c r="G1187" s="266">
        <v>255</v>
      </c>
      <c r="H1187" s="264">
        <v>9308</v>
      </c>
      <c r="I1187" s="264">
        <v>8983</v>
      </c>
      <c r="J1187" s="264">
        <v>325</v>
      </c>
      <c r="K1187" s="264">
        <v>5118</v>
      </c>
      <c r="L1187" s="264">
        <v>4963</v>
      </c>
      <c r="M1187" s="264">
        <v>155</v>
      </c>
      <c r="N1187" s="294">
        <v>0.93</v>
      </c>
      <c r="O1187" s="266">
        <v>7623</v>
      </c>
      <c r="P1187" s="266">
        <v>7368</v>
      </c>
      <c r="Q1187" s="266">
        <v>255</v>
      </c>
      <c r="R1187" s="267">
        <v>0.966548602912239</v>
      </c>
      <c r="S1187" s="267">
        <v>0.966548602912239</v>
      </c>
      <c r="T1187" s="267">
        <v>0.965083798882682</v>
      </c>
      <c r="U1187" s="267">
        <v>0.969714732317311</v>
      </c>
      <c r="V1187" s="295">
        <v>0.00146480402955773</v>
      </c>
      <c r="W1187" s="271">
        <v>48915</v>
      </c>
      <c r="X1187" s="271">
        <v>47538</v>
      </c>
      <c r="Y1187" s="271">
        <v>48410</v>
      </c>
      <c r="Z1187" s="271">
        <v>47340</v>
      </c>
      <c r="AA1187" s="268">
        <v>0.971849126034959</v>
      </c>
      <c r="AB1187" s="268">
        <v>0.977897128692419</v>
      </c>
      <c r="AC1187" s="295">
        <v>-0.00604800265746031</v>
      </c>
    </row>
    <row r="1188" spans="1:29">
      <c r="A1188" s="297" t="s">
        <v>1974</v>
      </c>
      <c r="B1188" s="305" t="s">
        <v>3358</v>
      </c>
      <c r="C1188" s="293" t="s">
        <v>2166</v>
      </c>
      <c r="D1188" s="305" t="s">
        <v>2167</v>
      </c>
      <c r="E1188" s="263">
        <v>5647</v>
      </c>
      <c r="F1188" s="266">
        <v>5383</v>
      </c>
      <c r="G1188" s="266">
        <v>264</v>
      </c>
      <c r="H1188" s="264">
        <v>6793</v>
      </c>
      <c r="I1188" s="264">
        <v>6524</v>
      </c>
      <c r="J1188" s="264">
        <v>269</v>
      </c>
      <c r="K1188" s="264">
        <v>3788</v>
      </c>
      <c r="L1188" s="264">
        <v>3581</v>
      </c>
      <c r="M1188" s="264">
        <v>207</v>
      </c>
      <c r="N1188" s="294">
        <v>0.93</v>
      </c>
      <c r="O1188" s="266">
        <v>5647</v>
      </c>
      <c r="P1188" s="266">
        <v>5383</v>
      </c>
      <c r="Q1188" s="266">
        <v>264</v>
      </c>
      <c r="R1188" s="267">
        <v>0.953249513015761</v>
      </c>
      <c r="S1188" s="267">
        <v>0.953249513015761</v>
      </c>
      <c r="T1188" s="267">
        <v>0.960400412189018</v>
      </c>
      <c r="U1188" s="267">
        <v>0.945353748680042</v>
      </c>
      <c r="V1188" s="295">
        <v>-0.00715089917325751</v>
      </c>
      <c r="W1188" s="271">
        <v>35087</v>
      </c>
      <c r="X1188" s="271">
        <v>33653</v>
      </c>
      <c r="Y1188" s="271">
        <v>35834</v>
      </c>
      <c r="Z1188" s="271">
        <v>34419</v>
      </c>
      <c r="AA1188" s="268">
        <v>0.959130162168324</v>
      </c>
      <c r="AB1188" s="268">
        <v>0.960512362560696</v>
      </c>
      <c r="AC1188" s="295">
        <v>-0.00138220039237202</v>
      </c>
    </row>
    <row r="1189" spans="1:29">
      <c r="A1189" s="297" t="s">
        <v>1974</v>
      </c>
      <c r="B1189" s="305" t="s">
        <v>3358</v>
      </c>
      <c r="C1189" s="293" t="s">
        <v>2168</v>
      </c>
      <c r="D1189" s="305" t="s">
        <v>2169</v>
      </c>
      <c r="E1189" s="263">
        <v>4374</v>
      </c>
      <c r="F1189" s="266">
        <v>4224</v>
      </c>
      <c r="G1189" s="266">
        <v>150</v>
      </c>
      <c r="H1189" s="264">
        <v>5030</v>
      </c>
      <c r="I1189" s="264">
        <v>4838</v>
      </c>
      <c r="J1189" s="264">
        <v>192</v>
      </c>
      <c r="K1189" s="264">
        <v>2868</v>
      </c>
      <c r="L1189" s="264">
        <v>2795</v>
      </c>
      <c r="M1189" s="264">
        <v>73</v>
      </c>
      <c r="N1189" s="294">
        <v>0.93</v>
      </c>
      <c r="O1189" s="266">
        <v>4374</v>
      </c>
      <c r="P1189" s="266">
        <v>4224</v>
      </c>
      <c r="Q1189" s="266">
        <v>150</v>
      </c>
      <c r="R1189" s="267">
        <v>0.965706447187929</v>
      </c>
      <c r="S1189" s="267">
        <v>0.965706447187929</v>
      </c>
      <c r="T1189" s="267">
        <v>0.96182902584493</v>
      </c>
      <c r="U1189" s="267">
        <v>0.974546722454672</v>
      </c>
      <c r="V1189" s="295">
        <v>0.00387742134299818</v>
      </c>
      <c r="W1189" s="271">
        <v>27538</v>
      </c>
      <c r="X1189" s="271">
        <v>26780</v>
      </c>
      <c r="Y1189" s="271">
        <v>27796</v>
      </c>
      <c r="Z1189" s="271">
        <v>27100</v>
      </c>
      <c r="AA1189" s="268">
        <v>0.972474399012274</v>
      </c>
      <c r="AB1189" s="268">
        <v>0.97496042596057</v>
      </c>
      <c r="AC1189" s="295">
        <v>-0.00248602694829592</v>
      </c>
    </row>
    <row r="1190" spans="1:29">
      <c r="A1190" s="297" t="s">
        <v>1974</v>
      </c>
      <c r="B1190" s="305" t="s">
        <v>3358</v>
      </c>
      <c r="C1190" s="293" t="s">
        <v>2170</v>
      </c>
      <c r="D1190" s="305" t="s">
        <v>2171</v>
      </c>
      <c r="E1190" s="263">
        <v>6396</v>
      </c>
      <c r="F1190" s="266">
        <v>6168</v>
      </c>
      <c r="G1190" s="266">
        <v>228</v>
      </c>
      <c r="H1190" s="264">
        <v>7453</v>
      </c>
      <c r="I1190" s="264">
        <v>7200</v>
      </c>
      <c r="J1190" s="264">
        <v>253</v>
      </c>
      <c r="K1190" s="264">
        <v>4400</v>
      </c>
      <c r="L1190" s="264">
        <v>4150</v>
      </c>
      <c r="M1190" s="264">
        <v>250</v>
      </c>
      <c r="N1190" s="294">
        <v>0.93</v>
      </c>
      <c r="O1190" s="266">
        <v>6396</v>
      </c>
      <c r="P1190" s="266">
        <v>6168</v>
      </c>
      <c r="Q1190" s="266">
        <v>228</v>
      </c>
      <c r="R1190" s="267">
        <v>0.964352720450281</v>
      </c>
      <c r="S1190" s="267">
        <v>0.964352720450281</v>
      </c>
      <c r="T1190" s="267">
        <v>0.966053938011539</v>
      </c>
      <c r="U1190" s="267">
        <v>0.943181818181818</v>
      </c>
      <c r="V1190" s="295">
        <v>-0.00170121756125752</v>
      </c>
      <c r="W1190" s="271">
        <v>40301</v>
      </c>
      <c r="X1190" s="271">
        <v>38795</v>
      </c>
      <c r="Y1190" s="271">
        <v>40330</v>
      </c>
      <c r="Z1190" s="271">
        <v>39132</v>
      </c>
      <c r="AA1190" s="268">
        <v>0.962631200218357</v>
      </c>
      <c r="AB1190" s="268">
        <v>0.97029506570791</v>
      </c>
      <c r="AC1190" s="295">
        <v>-0.00766386548955289</v>
      </c>
    </row>
    <row r="1191" spans="1:29">
      <c r="A1191" s="297" t="s">
        <v>1974</v>
      </c>
      <c r="B1191" s="305" t="s">
        <v>3358</v>
      </c>
      <c r="C1191" s="293" t="s">
        <v>2172</v>
      </c>
      <c r="D1191" s="305" t="s">
        <v>2173</v>
      </c>
      <c r="E1191" s="263">
        <v>4477</v>
      </c>
      <c r="F1191" s="266">
        <v>4306</v>
      </c>
      <c r="G1191" s="266">
        <v>171</v>
      </c>
      <c r="H1191" s="264">
        <v>5045</v>
      </c>
      <c r="I1191" s="264">
        <v>4863</v>
      </c>
      <c r="J1191" s="264">
        <v>182</v>
      </c>
      <c r="K1191" s="264">
        <v>2274</v>
      </c>
      <c r="L1191" s="264">
        <v>2219</v>
      </c>
      <c r="M1191" s="264">
        <v>55</v>
      </c>
      <c r="N1191" s="294">
        <v>0.93</v>
      </c>
      <c r="O1191" s="266">
        <v>4477</v>
      </c>
      <c r="P1191" s="266">
        <v>4306</v>
      </c>
      <c r="Q1191" s="266">
        <v>171</v>
      </c>
      <c r="R1191" s="267">
        <v>0.961804779986598</v>
      </c>
      <c r="S1191" s="267">
        <v>0.961804779986598</v>
      </c>
      <c r="T1191" s="267">
        <v>0.96392467789891</v>
      </c>
      <c r="U1191" s="267">
        <v>0.975813544415128</v>
      </c>
      <c r="V1191" s="295">
        <v>-0.0021198979123116</v>
      </c>
      <c r="W1191" s="271">
        <v>28301</v>
      </c>
      <c r="X1191" s="271">
        <v>27554</v>
      </c>
      <c r="Y1191" s="271">
        <v>28296</v>
      </c>
      <c r="Z1191" s="271">
        <v>27891</v>
      </c>
      <c r="AA1191" s="268">
        <v>0.973605172962086</v>
      </c>
      <c r="AB1191" s="268">
        <v>0.985687022900763</v>
      </c>
      <c r="AC1191" s="295">
        <v>-0.0120818499386772</v>
      </c>
    </row>
    <row r="1192" spans="1:29">
      <c r="A1192" s="297" t="s">
        <v>1974</v>
      </c>
      <c r="B1192" s="305" t="s">
        <v>3358</v>
      </c>
      <c r="C1192" s="293" t="s">
        <v>2174</v>
      </c>
      <c r="D1192" s="305" t="s">
        <v>2175</v>
      </c>
      <c r="E1192" s="263">
        <v>2139</v>
      </c>
      <c r="F1192" s="266">
        <v>2000</v>
      </c>
      <c r="G1192" s="266">
        <v>139</v>
      </c>
      <c r="H1192" s="264">
        <v>2449</v>
      </c>
      <c r="I1192" s="264">
        <v>2308</v>
      </c>
      <c r="J1192" s="264">
        <v>141</v>
      </c>
      <c r="K1192" s="264">
        <v>1106</v>
      </c>
      <c r="L1192" s="264">
        <v>1064</v>
      </c>
      <c r="M1192" s="264">
        <v>42</v>
      </c>
      <c r="N1192" s="294">
        <v>0.93</v>
      </c>
      <c r="O1192" s="266">
        <v>2139</v>
      </c>
      <c r="P1192" s="266">
        <v>2000</v>
      </c>
      <c r="Q1192" s="266">
        <v>139</v>
      </c>
      <c r="R1192" s="267">
        <v>0.935016362786349</v>
      </c>
      <c r="S1192" s="267">
        <v>0.935016362786349</v>
      </c>
      <c r="T1192" s="267">
        <v>0.942425479787668</v>
      </c>
      <c r="U1192" s="267">
        <v>0.962025316455696</v>
      </c>
      <c r="V1192" s="295">
        <v>-0.00740911700131963</v>
      </c>
      <c r="W1192" s="271">
        <v>13621</v>
      </c>
      <c r="X1192" s="271">
        <v>13030</v>
      </c>
      <c r="Y1192" s="271">
        <v>14087</v>
      </c>
      <c r="Z1192" s="271">
        <v>13508</v>
      </c>
      <c r="AA1192" s="268">
        <v>0.95661111518978</v>
      </c>
      <c r="AB1192" s="268">
        <v>0.958898275005324</v>
      </c>
      <c r="AC1192" s="295">
        <v>-0.00228715981554362</v>
      </c>
    </row>
    <row r="1193" spans="1:29">
      <c r="A1193" s="297" t="s">
        <v>1974</v>
      </c>
      <c r="B1193" s="305" t="s">
        <v>3358</v>
      </c>
      <c r="C1193" s="293" t="s">
        <v>2176</v>
      </c>
      <c r="D1193" s="305" t="s">
        <v>2177</v>
      </c>
      <c r="E1193" s="263">
        <v>3522</v>
      </c>
      <c r="F1193" s="266">
        <v>3358</v>
      </c>
      <c r="G1193" s="266">
        <v>164</v>
      </c>
      <c r="H1193" s="264">
        <v>3932</v>
      </c>
      <c r="I1193" s="264">
        <v>3778</v>
      </c>
      <c r="J1193" s="264">
        <v>154</v>
      </c>
      <c r="K1193" s="264">
        <v>1671</v>
      </c>
      <c r="L1193" s="264">
        <v>1590</v>
      </c>
      <c r="M1193" s="264">
        <v>81</v>
      </c>
      <c r="N1193" s="294">
        <v>0.93</v>
      </c>
      <c r="O1193" s="266">
        <v>3522</v>
      </c>
      <c r="P1193" s="266">
        <v>3358</v>
      </c>
      <c r="Q1193" s="266">
        <v>164</v>
      </c>
      <c r="R1193" s="267">
        <v>0.9534355479841</v>
      </c>
      <c r="S1193" s="267">
        <v>0.9534355479841</v>
      </c>
      <c r="T1193" s="267">
        <v>0.960834181078332</v>
      </c>
      <c r="U1193" s="267">
        <v>0.951526032315978</v>
      </c>
      <c r="V1193" s="295">
        <v>-0.00739863309423172</v>
      </c>
      <c r="W1193" s="271">
        <v>21922</v>
      </c>
      <c r="X1193" s="271">
        <v>21181</v>
      </c>
      <c r="Y1193" s="271">
        <v>22263</v>
      </c>
      <c r="Z1193" s="271">
        <v>21761</v>
      </c>
      <c r="AA1193" s="268">
        <v>0.966198339567558</v>
      </c>
      <c r="AB1193" s="268">
        <v>0.977451376723712</v>
      </c>
      <c r="AC1193" s="295">
        <v>-0.0112530371561542</v>
      </c>
    </row>
    <row r="1194" spans="1:29">
      <c r="A1194" s="297" t="s">
        <v>1974</v>
      </c>
      <c r="B1194" s="305" t="s">
        <v>3358</v>
      </c>
      <c r="C1194" s="293" t="s">
        <v>2178</v>
      </c>
      <c r="D1194" s="305" t="s">
        <v>2179</v>
      </c>
      <c r="E1194" s="263">
        <v>3270</v>
      </c>
      <c r="F1194" s="266">
        <v>3096</v>
      </c>
      <c r="G1194" s="266">
        <v>174</v>
      </c>
      <c r="H1194" s="264">
        <v>3944</v>
      </c>
      <c r="I1194" s="264">
        <v>3756</v>
      </c>
      <c r="J1194" s="264">
        <v>188</v>
      </c>
      <c r="K1194" s="264">
        <v>1722</v>
      </c>
      <c r="L1194" s="264">
        <v>1611</v>
      </c>
      <c r="M1194" s="264">
        <v>111</v>
      </c>
      <c r="N1194" s="294">
        <v>0.93</v>
      </c>
      <c r="O1194" s="266">
        <v>3270</v>
      </c>
      <c r="P1194" s="266">
        <v>3096</v>
      </c>
      <c r="Q1194" s="266">
        <v>174</v>
      </c>
      <c r="R1194" s="267">
        <v>0.946788990825688</v>
      </c>
      <c r="S1194" s="267">
        <v>0.946788990825688</v>
      </c>
      <c r="T1194" s="267">
        <v>0.952332657200811</v>
      </c>
      <c r="U1194" s="267">
        <v>0.935540069686411</v>
      </c>
      <c r="V1194" s="295">
        <v>-0.00554366637512327</v>
      </c>
      <c r="W1194" s="271">
        <v>21787</v>
      </c>
      <c r="X1194" s="271">
        <v>20820</v>
      </c>
      <c r="Y1194" s="271">
        <v>22806</v>
      </c>
      <c r="Z1194" s="271">
        <v>22017</v>
      </c>
      <c r="AA1194" s="268">
        <v>0.955615734153394</v>
      </c>
      <c r="AB1194" s="268">
        <v>0.965403841094449</v>
      </c>
      <c r="AC1194" s="295">
        <v>-0.0097881069410547</v>
      </c>
    </row>
    <row r="1195" spans="1:29">
      <c r="A1195" s="297" t="s">
        <v>1974</v>
      </c>
      <c r="B1195" s="305" t="s">
        <v>3358</v>
      </c>
      <c r="C1195" s="293" t="s">
        <v>2180</v>
      </c>
      <c r="D1195" s="305" t="s">
        <v>2181</v>
      </c>
      <c r="E1195" s="263">
        <v>6838</v>
      </c>
      <c r="F1195" s="266">
        <v>6439</v>
      </c>
      <c r="G1195" s="266">
        <v>399</v>
      </c>
      <c r="H1195" s="264">
        <v>8159</v>
      </c>
      <c r="I1195" s="264">
        <v>7684</v>
      </c>
      <c r="J1195" s="264">
        <v>475</v>
      </c>
      <c r="K1195" s="264">
        <v>4717</v>
      </c>
      <c r="L1195" s="264">
        <v>4498</v>
      </c>
      <c r="M1195" s="264">
        <v>219</v>
      </c>
      <c r="N1195" s="294">
        <v>0.93</v>
      </c>
      <c r="O1195" s="266">
        <v>6838</v>
      </c>
      <c r="P1195" s="266">
        <v>6439</v>
      </c>
      <c r="Q1195" s="266">
        <v>399</v>
      </c>
      <c r="R1195" s="267">
        <v>0.941649605147704</v>
      </c>
      <c r="S1195" s="267">
        <v>0.941649605147704</v>
      </c>
      <c r="T1195" s="267">
        <v>0.941782081137394</v>
      </c>
      <c r="U1195" s="267">
        <v>0.953572185711257</v>
      </c>
      <c r="V1195" s="295">
        <v>-0.000132475989690239</v>
      </c>
      <c r="W1195" s="271">
        <v>44529</v>
      </c>
      <c r="X1195" s="271">
        <v>42822</v>
      </c>
      <c r="Y1195" s="271">
        <v>44174</v>
      </c>
      <c r="Z1195" s="271">
        <v>43057</v>
      </c>
      <c r="AA1195" s="268">
        <v>0.96166543151654</v>
      </c>
      <c r="AB1195" s="268">
        <v>0.974713632453479</v>
      </c>
      <c r="AC1195" s="295">
        <v>-0.0130482009369396</v>
      </c>
    </row>
    <row r="1196" spans="1:29">
      <c r="A1196" s="297" t="s">
        <v>1974</v>
      </c>
      <c r="B1196" s="305" t="s">
        <v>3358</v>
      </c>
      <c r="C1196" s="293" t="s">
        <v>2182</v>
      </c>
      <c r="D1196" s="305" t="s">
        <v>2183</v>
      </c>
      <c r="E1196" s="263">
        <v>4741</v>
      </c>
      <c r="F1196" s="266">
        <v>4605</v>
      </c>
      <c r="G1196" s="266">
        <v>136</v>
      </c>
      <c r="H1196" s="264">
        <v>6387</v>
      </c>
      <c r="I1196" s="264">
        <v>6203</v>
      </c>
      <c r="J1196" s="264">
        <v>184</v>
      </c>
      <c r="K1196" s="264">
        <v>2760</v>
      </c>
      <c r="L1196" s="264">
        <v>2649</v>
      </c>
      <c r="M1196" s="264">
        <v>111</v>
      </c>
      <c r="N1196" s="294">
        <v>0.93</v>
      </c>
      <c r="O1196" s="266">
        <v>4741</v>
      </c>
      <c r="P1196" s="266">
        <v>4605</v>
      </c>
      <c r="Q1196" s="266">
        <v>136</v>
      </c>
      <c r="R1196" s="267">
        <v>0.971314068761865</v>
      </c>
      <c r="S1196" s="267">
        <v>0.971314068761865</v>
      </c>
      <c r="T1196" s="267">
        <v>0.971191482699233</v>
      </c>
      <c r="U1196" s="267">
        <v>0.959782608695652</v>
      </c>
      <c r="V1196" s="295">
        <v>0.000122586062631713</v>
      </c>
      <c r="W1196" s="271">
        <v>33530</v>
      </c>
      <c r="X1196" s="271">
        <v>32716</v>
      </c>
      <c r="Y1196" s="271">
        <v>34103</v>
      </c>
      <c r="Z1196" s="271">
        <v>33472</v>
      </c>
      <c r="AA1196" s="268">
        <v>0.975723232925738</v>
      </c>
      <c r="AB1196" s="268">
        <v>0.981497228982787</v>
      </c>
      <c r="AC1196" s="295">
        <v>-0.00577399605704931</v>
      </c>
    </row>
    <row r="1197" spans="1:29">
      <c r="A1197" s="297" t="s">
        <v>1974</v>
      </c>
      <c r="B1197" s="305" t="s">
        <v>3358</v>
      </c>
      <c r="C1197" s="293" t="s">
        <v>2184</v>
      </c>
      <c r="D1197" s="305" t="s">
        <v>2185</v>
      </c>
      <c r="E1197" s="263">
        <v>4986</v>
      </c>
      <c r="F1197" s="266">
        <v>4623</v>
      </c>
      <c r="G1197" s="266">
        <v>363</v>
      </c>
      <c r="H1197" s="264">
        <v>6215</v>
      </c>
      <c r="I1197" s="264">
        <v>5812</v>
      </c>
      <c r="J1197" s="264">
        <v>403</v>
      </c>
      <c r="K1197" s="264">
        <v>3617</v>
      </c>
      <c r="L1197" s="264">
        <v>3299</v>
      </c>
      <c r="M1197" s="264">
        <v>318</v>
      </c>
      <c r="N1197" s="294">
        <v>0.93</v>
      </c>
      <c r="O1197" s="266">
        <v>4986</v>
      </c>
      <c r="P1197" s="266">
        <v>4623</v>
      </c>
      <c r="Q1197" s="266">
        <v>363</v>
      </c>
      <c r="R1197" s="267">
        <v>0.92719614921781</v>
      </c>
      <c r="S1197" s="267">
        <v>0.92719614921781</v>
      </c>
      <c r="T1197" s="267">
        <v>0.93515687851971</v>
      </c>
      <c r="U1197" s="267">
        <v>0.912081835775505</v>
      </c>
      <c r="V1197" s="295">
        <v>-0.0079607293019005</v>
      </c>
      <c r="W1197" s="271">
        <v>33697</v>
      </c>
      <c r="X1197" s="271">
        <v>31777</v>
      </c>
      <c r="Y1197" s="271">
        <v>32681</v>
      </c>
      <c r="Z1197" s="271">
        <v>31118</v>
      </c>
      <c r="AA1197" s="268">
        <v>0.943021633973351</v>
      </c>
      <c r="AB1197" s="268">
        <v>0.952174046081821</v>
      </c>
      <c r="AC1197" s="295">
        <v>-0.00915241210847051</v>
      </c>
    </row>
    <row r="1198" spans="1:29">
      <c r="A1198" s="297" t="s">
        <v>1974</v>
      </c>
      <c r="B1198" s="305" t="s">
        <v>3358</v>
      </c>
      <c r="C1198" s="293" t="s">
        <v>2186</v>
      </c>
      <c r="D1198" s="305" t="s">
        <v>2187</v>
      </c>
      <c r="E1198" s="263">
        <v>4047</v>
      </c>
      <c r="F1198" s="266">
        <v>3884</v>
      </c>
      <c r="G1198" s="266">
        <v>163</v>
      </c>
      <c r="H1198" s="264">
        <v>5276</v>
      </c>
      <c r="I1198" s="264">
        <v>5043</v>
      </c>
      <c r="J1198" s="264">
        <v>233</v>
      </c>
      <c r="K1198" s="264">
        <v>2764</v>
      </c>
      <c r="L1198" s="264">
        <v>2618</v>
      </c>
      <c r="M1198" s="264">
        <v>146</v>
      </c>
      <c r="N1198" s="294">
        <v>0.93</v>
      </c>
      <c r="O1198" s="266">
        <v>4047</v>
      </c>
      <c r="P1198" s="266">
        <v>3884</v>
      </c>
      <c r="Q1198" s="266">
        <v>163</v>
      </c>
      <c r="R1198" s="267">
        <v>0.95972325179145</v>
      </c>
      <c r="S1198" s="267">
        <v>0.95972325179145</v>
      </c>
      <c r="T1198" s="267">
        <v>0.955837755875663</v>
      </c>
      <c r="U1198" s="267">
        <v>0.947178002894356</v>
      </c>
      <c r="V1198" s="295">
        <v>0.00388549591578713</v>
      </c>
      <c r="W1198" s="271">
        <v>27134</v>
      </c>
      <c r="X1198" s="271">
        <v>26126</v>
      </c>
      <c r="Y1198" s="271">
        <v>26862</v>
      </c>
      <c r="Z1198" s="271">
        <v>26134</v>
      </c>
      <c r="AA1198" s="268">
        <v>0.962851035601091</v>
      </c>
      <c r="AB1198" s="268">
        <v>0.972898518353064</v>
      </c>
      <c r="AC1198" s="295">
        <v>-0.010047482751973</v>
      </c>
    </row>
    <row r="1199" spans="1:29">
      <c r="A1199" s="297" t="s">
        <v>1974</v>
      </c>
      <c r="B1199" s="305" t="s">
        <v>3358</v>
      </c>
      <c r="C1199" s="293" t="s">
        <v>2188</v>
      </c>
      <c r="D1199" s="305" t="s">
        <v>2189</v>
      </c>
      <c r="E1199" s="263">
        <v>3282</v>
      </c>
      <c r="F1199" s="266">
        <v>3197</v>
      </c>
      <c r="G1199" s="266">
        <v>85</v>
      </c>
      <c r="H1199" s="264">
        <v>3909</v>
      </c>
      <c r="I1199" s="264">
        <v>3861</v>
      </c>
      <c r="J1199" s="264">
        <v>48</v>
      </c>
      <c r="K1199" s="264">
        <v>2412</v>
      </c>
      <c r="L1199" s="264">
        <v>2364</v>
      </c>
      <c r="M1199" s="264">
        <v>48</v>
      </c>
      <c r="N1199" s="294">
        <v>0.93</v>
      </c>
      <c r="O1199" s="266">
        <v>3282</v>
      </c>
      <c r="P1199" s="266">
        <v>3197</v>
      </c>
      <c r="Q1199" s="266">
        <v>85</v>
      </c>
      <c r="R1199" s="267">
        <v>0.974101157830591</v>
      </c>
      <c r="S1199" s="267">
        <v>0.974101157830591</v>
      </c>
      <c r="T1199" s="267">
        <v>0.987720644666155</v>
      </c>
      <c r="U1199" s="267">
        <v>0.980099502487562</v>
      </c>
      <c r="V1199" s="295">
        <v>-0.0136194868355639</v>
      </c>
      <c r="W1199" s="271">
        <v>21613</v>
      </c>
      <c r="X1199" s="271">
        <v>21335</v>
      </c>
      <c r="Y1199" s="271">
        <v>21878</v>
      </c>
      <c r="Z1199" s="271">
        <v>21664</v>
      </c>
      <c r="AA1199" s="268">
        <v>0.987137371026697</v>
      </c>
      <c r="AB1199" s="268">
        <v>0.99021848432215</v>
      </c>
      <c r="AC1199" s="295">
        <v>-0.00308111329545324</v>
      </c>
    </row>
    <row r="1200" spans="1:29">
      <c r="A1200" s="297" t="s">
        <v>1974</v>
      </c>
      <c r="B1200" s="305" t="s">
        <v>3359</v>
      </c>
      <c r="C1200" s="293" t="s">
        <v>2190</v>
      </c>
      <c r="D1200" s="305" t="s">
        <v>2191</v>
      </c>
      <c r="E1200" s="263">
        <v>3998</v>
      </c>
      <c r="F1200" s="266">
        <v>3822</v>
      </c>
      <c r="G1200" s="266">
        <v>176</v>
      </c>
      <c r="H1200" s="264">
        <v>4852</v>
      </c>
      <c r="I1200" s="264">
        <v>4651</v>
      </c>
      <c r="J1200" s="264">
        <v>201</v>
      </c>
      <c r="K1200" s="264">
        <v>2935</v>
      </c>
      <c r="L1200" s="264">
        <v>2809</v>
      </c>
      <c r="M1200" s="264">
        <v>126</v>
      </c>
      <c r="N1200" s="294">
        <v>0.93</v>
      </c>
      <c r="O1200" s="266">
        <v>3998</v>
      </c>
      <c r="P1200" s="266">
        <v>3822</v>
      </c>
      <c r="Q1200" s="266">
        <v>176</v>
      </c>
      <c r="R1200" s="267">
        <v>0.955977988994497</v>
      </c>
      <c r="S1200" s="267">
        <v>0.955977988994497</v>
      </c>
      <c r="T1200" s="267">
        <v>0.958573784006595</v>
      </c>
      <c r="U1200" s="267">
        <v>0.957069846678024</v>
      </c>
      <c r="V1200" s="295">
        <v>-0.00259579501209795</v>
      </c>
      <c r="W1200" s="271">
        <v>25786</v>
      </c>
      <c r="X1200" s="271">
        <v>24726</v>
      </c>
      <c r="Y1200" s="271">
        <v>25573</v>
      </c>
      <c r="Z1200" s="271">
        <v>24808</v>
      </c>
      <c r="AA1200" s="268">
        <v>0.958892422244629</v>
      </c>
      <c r="AB1200" s="268">
        <v>0.97008563719548</v>
      </c>
      <c r="AC1200" s="295">
        <v>-0.0111932149508507</v>
      </c>
    </row>
    <row r="1201" spans="1:29">
      <c r="A1201" s="297" t="s">
        <v>1974</v>
      </c>
      <c r="B1201" s="305" t="s">
        <v>3359</v>
      </c>
      <c r="C1201" s="293" t="s">
        <v>2192</v>
      </c>
      <c r="D1201" s="305" t="s">
        <v>2193</v>
      </c>
      <c r="E1201" s="263">
        <v>5132</v>
      </c>
      <c r="F1201" s="266">
        <v>4891</v>
      </c>
      <c r="G1201" s="266">
        <v>241</v>
      </c>
      <c r="H1201" s="264">
        <v>6459</v>
      </c>
      <c r="I1201" s="264">
        <v>6076</v>
      </c>
      <c r="J1201" s="264">
        <v>383</v>
      </c>
      <c r="K1201" s="264">
        <v>3348</v>
      </c>
      <c r="L1201" s="264">
        <v>3207</v>
      </c>
      <c r="M1201" s="264">
        <v>141</v>
      </c>
      <c r="N1201" s="294">
        <v>0.93</v>
      </c>
      <c r="O1201" s="266">
        <v>5132</v>
      </c>
      <c r="P1201" s="266">
        <v>4891</v>
      </c>
      <c r="Q1201" s="266">
        <v>241</v>
      </c>
      <c r="R1201" s="267">
        <v>0.953039750584567</v>
      </c>
      <c r="S1201" s="267">
        <v>0.953039750584567</v>
      </c>
      <c r="T1201" s="267">
        <v>0.940702895185013</v>
      </c>
      <c r="U1201" s="267">
        <v>0.957885304659498</v>
      </c>
      <c r="V1201" s="295">
        <v>0.0123368553995543</v>
      </c>
      <c r="W1201" s="271">
        <v>32807</v>
      </c>
      <c r="X1201" s="271">
        <v>31611</v>
      </c>
      <c r="Y1201" s="271">
        <v>32646</v>
      </c>
      <c r="Z1201" s="271">
        <v>31767</v>
      </c>
      <c r="AA1201" s="268">
        <v>0.963544365531746</v>
      </c>
      <c r="AB1201" s="268">
        <v>0.973074802426025</v>
      </c>
      <c r="AC1201" s="295">
        <v>-0.00953043689427835</v>
      </c>
    </row>
    <row r="1202" spans="1:29">
      <c r="A1202" s="297" t="s">
        <v>1974</v>
      </c>
      <c r="B1202" s="305" t="s">
        <v>3359</v>
      </c>
      <c r="C1202" s="293" t="s">
        <v>2194</v>
      </c>
      <c r="D1202" s="305" t="s">
        <v>2195</v>
      </c>
      <c r="E1202" s="263">
        <v>2860</v>
      </c>
      <c r="F1202" s="266">
        <v>2707</v>
      </c>
      <c r="G1202" s="266">
        <v>153</v>
      </c>
      <c r="H1202" s="264">
        <v>3503</v>
      </c>
      <c r="I1202" s="264">
        <v>3307</v>
      </c>
      <c r="J1202" s="264">
        <v>196</v>
      </c>
      <c r="K1202" s="264">
        <v>2044</v>
      </c>
      <c r="L1202" s="264">
        <v>1931</v>
      </c>
      <c r="M1202" s="264">
        <v>113</v>
      </c>
      <c r="N1202" s="294">
        <v>0.93</v>
      </c>
      <c r="O1202" s="266">
        <v>2860</v>
      </c>
      <c r="P1202" s="266">
        <v>2707</v>
      </c>
      <c r="Q1202" s="266">
        <v>153</v>
      </c>
      <c r="R1202" s="267">
        <v>0.946503496503497</v>
      </c>
      <c r="S1202" s="267">
        <v>0.946503496503497</v>
      </c>
      <c r="T1202" s="267">
        <v>0.944047958892378</v>
      </c>
      <c r="U1202" s="267">
        <v>0.944716242661448</v>
      </c>
      <c r="V1202" s="295">
        <v>0.00245553761111861</v>
      </c>
      <c r="W1202" s="271">
        <v>18077</v>
      </c>
      <c r="X1202" s="271">
        <v>17218</v>
      </c>
      <c r="Y1202" s="271">
        <v>17831</v>
      </c>
      <c r="Z1202" s="271">
        <v>17279</v>
      </c>
      <c r="AA1202" s="268">
        <v>0.952481053272114</v>
      </c>
      <c r="AB1202" s="268">
        <v>0.969042678481297</v>
      </c>
      <c r="AC1202" s="295">
        <v>-0.0165616252091829</v>
      </c>
    </row>
    <row r="1203" spans="1:29">
      <c r="A1203" s="297" t="s">
        <v>1974</v>
      </c>
      <c r="B1203" s="305" t="s">
        <v>3359</v>
      </c>
      <c r="C1203" s="293" t="s">
        <v>2196</v>
      </c>
      <c r="D1203" s="305" t="s">
        <v>2197</v>
      </c>
      <c r="E1203" s="263">
        <v>4218</v>
      </c>
      <c r="F1203" s="266">
        <v>4009</v>
      </c>
      <c r="G1203" s="266">
        <v>209</v>
      </c>
      <c r="H1203" s="264">
        <v>5241</v>
      </c>
      <c r="I1203" s="264">
        <v>4970</v>
      </c>
      <c r="J1203" s="264">
        <v>271</v>
      </c>
      <c r="K1203" s="264">
        <v>2888</v>
      </c>
      <c r="L1203" s="264">
        <v>2824</v>
      </c>
      <c r="M1203" s="264">
        <v>64</v>
      </c>
      <c r="N1203" s="294">
        <v>0.93</v>
      </c>
      <c r="O1203" s="266">
        <v>4218</v>
      </c>
      <c r="P1203" s="266">
        <v>4009</v>
      </c>
      <c r="Q1203" s="266">
        <v>209</v>
      </c>
      <c r="R1203" s="267">
        <v>0.95045045045045</v>
      </c>
      <c r="S1203" s="267">
        <v>0.95045045045045</v>
      </c>
      <c r="T1203" s="267">
        <v>0.948292310627743</v>
      </c>
      <c r="U1203" s="267">
        <v>0.977839335180055</v>
      </c>
      <c r="V1203" s="295">
        <v>0.00215813982270763</v>
      </c>
      <c r="W1203" s="271">
        <v>26592</v>
      </c>
      <c r="X1203" s="271">
        <v>25756</v>
      </c>
      <c r="Y1203" s="271">
        <v>24144</v>
      </c>
      <c r="Z1203" s="271">
        <v>23598</v>
      </c>
      <c r="AA1203" s="268">
        <v>0.968561973525872</v>
      </c>
      <c r="AB1203" s="268">
        <v>0.977385685884692</v>
      </c>
      <c r="AC1203" s="295">
        <v>-0.0088237123588194</v>
      </c>
    </row>
    <row r="1204" spans="1:29">
      <c r="A1204" s="297" t="s">
        <v>1974</v>
      </c>
      <c r="B1204" s="305" t="s">
        <v>3359</v>
      </c>
      <c r="C1204" s="293" t="s">
        <v>2198</v>
      </c>
      <c r="D1204" s="305" t="s">
        <v>2199</v>
      </c>
      <c r="E1204" s="263">
        <v>3169</v>
      </c>
      <c r="F1204" s="266">
        <v>2998</v>
      </c>
      <c r="G1204" s="266">
        <v>171</v>
      </c>
      <c r="H1204" s="264">
        <v>3718</v>
      </c>
      <c r="I1204" s="264">
        <v>3509</v>
      </c>
      <c r="J1204" s="264">
        <v>209</v>
      </c>
      <c r="K1204" s="264">
        <v>2171</v>
      </c>
      <c r="L1204" s="264">
        <v>2052</v>
      </c>
      <c r="M1204" s="264">
        <v>119</v>
      </c>
      <c r="N1204" s="294">
        <v>0.93</v>
      </c>
      <c r="O1204" s="266">
        <v>3169</v>
      </c>
      <c r="P1204" s="266">
        <v>2998</v>
      </c>
      <c r="Q1204" s="266">
        <v>171</v>
      </c>
      <c r="R1204" s="267">
        <v>0.946039760176712</v>
      </c>
      <c r="S1204" s="267">
        <v>0.946039760176712</v>
      </c>
      <c r="T1204" s="267">
        <v>0.943786982248521</v>
      </c>
      <c r="U1204" s="267">
        <v>0.945186549976969</v>
      </c>
      <c r="V1204" s="295">
        <v>0.00225277792819112</v>
      </c>
      <c r="W1204" s="271">
        <v>19101</v>
      </c>
      <c r="X1204" s="271">
        <v>18201</v>
      </c>
      <c r="Y1204" s="271">
        <v>18962</v>
      </c>
      <c r="Z1204" s="271">
        <v>18365</v>
      </c>
      <c r="AA1204" s="268">
        <v>0.952882048060311</v>
      </c>
      <c r="AB1204" s="268">
        <v>0.968515979327075</v>
      </c>
      <c r="AC1204" s="295">
        <v>-0.0156339312667643</v>
      </c>
    </row>
    <row r="1205" spans="1:29">
      <c r="A1205" s="297" t="s">
        <v>1974</v>
      </c>
      <c r="B1205" s="305" t="s">
        <v>3359</v>
      </c>
      <c r="C1205" s="293" t="s">
        <v>2200</v>
      </c>
      <c r="D1205" s="305" t="s">
        <v>2201</v>
      </c>
      <c r="E1205" s="263">
        <v>6023</v>
      </c>
      <c r="F1205" s="266">
        <v>5761</v>
      </c>
      <c r="G1205" s="266">
        <v>262</v>
      </c>
      <c r="H1205" s="264">
        <v>6822</v>
      </c>
      <c r="I1205" s="264">
        <v>6624</v>
      </c>
      <c r="J1205" s="264">
        <v>198</v>
      </c>
      <c r="K1205" s="264">
        <v>3729</v>
      </c>
      <c r="L1205" s="264">
        <v>3594</v>
      </c>
      <c r="M1205" s="264">
        <v>135</v>
      </c>
      <c r="N1205" s="294">
        <v>0.93</v>
      </c>
      <c r="O1205" s="266">
        <v>6023</v>
      </c>
      <c r="P1205" s="266">
        <v>5761</v>
      </c>
      <c r="Q1205" s="266">
        <v>262</v>
      </c>
      <c r="R1205" s="267">
        <v>0.956500083015109</v>
      </c>
      <c r="S1205" s="267">
        <v>0.956500083015109</v>
      </c>
      <c r="T1205" s="267">
        <v>0.970976253298153</v>
      </c>
      <c r="U1205" s="267">
        <v>0.96379726468222</v>
      </c>
      <c r="V1205" s="295">
        <v>-0.0144761702830443</v>
      </c>
      <c r="W1205" s="271">
        <v>36253</v>
      </c>
      <c r="X1205" s="271">
        <v>35200</v>
      </c>
      <c r="Y1205" s="271">
        <v>33435</v>
      </c>
      <c r="Z1205" s="271">
        <v>32489</v>
      </c>
      <c r="AA1205" s="268">
        <v>0.97095412793424</v>
      </c>
      <c r="AB1205" s="268">
        <v>0.971706295797817</v>
      </c>
      <c r="AC1205" s="295">
        <v>-0.00075216786357668</v>
      </c>
    </row>
    <row r="1206" spans="1:29">
      <c r="A1206" s="297" t="s">
        <v>1974</v>
      </c>
      <c r="B1206" s="305" t="s">
        <v>3359</v>
      </c>
      <c r="C1206" s="293" t="s">
        <v>2202</v>
      </c>
      <c r="D1206" s="305" t="s">
        <v>2203</v>
      </c>
      <c r="E1206" s="263">
        <v>3215</v>
      </c>
      <c r="F1206" s="266">
        <v>3067</v>
      </c>
      <c r="G1206" s="266">
        <v>148</v>
      </c>
      <c r="H1206" s="264">
        <v>4262</v>
      </c>
      <c r="I1206" s="264">
        <v>4052</v>
      </c>
      <c r="J1206" s="264">
        <v>210</v>
      </c>
      <c r="K1206" s="264">
        <v>2466</v>
      </c>
      <c r="L1206" s="264">
        <v>2365</v>
      </c>
      <c r="M1206" s="264">
        <v>101</v>
      </c>
      <c r="N1206" s="294">
        <v>0.93</v>
      </c>
      <c r="O1206" s="266">
        <v>3215</v>
      </c>
      <c r="P1206" s="266">
        <v>3067</v>
      </c>
      <c r="Q1206" s="266">
        <v>148</v>
      </c>
      <c r="R1206" s="267">
        <v>0.953965785381026</v>
      </c>
      <c r="S1206" s="267">
        <v>0.953965785381026</v>
      </c>
      <c r="T1206" s="267">
        <v>0.950727358047865</v>
      </c>
      <c r="U1206" s="267">
        <v>0.95904298459043</v>
      </c>
      <c r="V1206" s="295">
        <v>0.00323842733316149</v>
      </c>
      <c r="W1206" s="271">
        <v>22280</v>
      </c>
      <c r="X1206" s="271">
        <v>21401</v>
      </c>
      <c r="Y1206" s="271">
        <v>21236</v>
      </c>
      <c r="Z1206" s="271">
        <v>20547</v>
      </c>
      <c r="AA1206" s="268">
        <v>0.960547576301616</v>
      </c>
      <c r="AB1206" s="268">
        <v>0.967555095121492</v>
      </c>
      <c r="AC1206" s="295">
        <v>-0.00700751881987605</v>
      </c>
    </row>
    <row r="1207" spans="1:29">
      <c r="A1207" s="297" t="s">
        <v>1974</v>
      </c>
      <c r="B1207" s="305" t="s">
        <v>3359</v>
      </c>
      <c r="C1207" s="293" t="s">
        <v>2204</v>
      </c>
      <c r="D1207" s="305" t="s">
        <v>2205</v>
      </c>
      <c r="E1207" s="263">
        <v>5082</v>
      </c>
      <c r="F1207" s="266">
        <v>4863</v>
      </c>
      <c r="G1207" s="266">
        <v>219</v>
      </c>
      <c r="H1207" s="264">
        <v>6001</v>
      </c>
      <c r="I1207" s="264">
        <v>5777</v>
      </c>
      <c r="J1207" s="264">
        <v>224</v>
      </c>
      <c r="K1207" s="264">
        <v>3631</v>
      </c>
      <c r="L1207" s="264">
        <v>3469</v>
      </c>
      <c r="M1207" s="264">
        <v>162</v>
      </c>
      <c r="N1207" s="294">
        <v>0.93</v>
      </c>
      <c r="O1207" s="266">
        <v>5082</v>
      </c>
      <c r="P1207" s="266">
        <v>4863</v>
      </c>
      <c r="Q1207" s="266">
        <v>219</v>
      </c>
      <c r="R1207" s="267">
        <v>0.956906729634002</v>
      </c>
      <c r="S1207" s="267">
        <v>0.956906729634002</v>
      </c>
      <c r="T1207" s="267">
        <v>0.962672887852025</v>
      </c>
      <c r="U1207" s="267">
        <v>0.955384191682732</v>
      </c>
      <c r="V1207" s="295">
        <v>-0.00576615821802229</v>
      </c>
      <c r="W1207" s="271">
        <v>32017</v>
      </c>
      <c r="X1207" s="271">
        <v>30974</v>
      </c>
      <c r="Y1207" s="271">
        <v>29341</v>
      </c>
      <c r="Z1207" s="271">
        <v>28754</v>
      </c>
      <c r="AA1207" s="268">
        <v>0.96742355623575</v>
      </c>
      <c r="AB1207" s="268">
        <v>0.979993865239767</v>
      </c>
      <c r="AC1207" s="295">
        <v>-0.0125703090040171</v>
      </c>
    </row>
    <row r="1208" spans="1:29">
      <c r="A1208" s="297" t="s">
        <v>1974</v>
      </c>
      <c r="B1208" s="305" t="s">
        <v>3359</v>
      </c>
      <c r="C1208" s="293" t="s">
        <v>2206</v>
      </c>
      <c r="D1208" s="305" t="s">
        <v>2207</v>
      </c>
      <c r="E1208" s="263">
        <v>1</v>
      </c>
      <c r="F1208" s="266">
        <v>0</v>
      </c>
      <c r="G1208" s="266">
        <v>1</v>
      </c>
      <c r="H1208" s="264">
        <v>1</v>
      </c>
      <c r="I1208" s="264">
        <v>1</v>
      </c>
      <c r="J1208" s="264">
        <v>0</v>
      </c>
      <c r="K1208" s="264">
        <v>2</v>
      </c>
      <c r="L1208" s="264">
        <v>2</v>
      </c>
      <c r="M1208" s="264">
        <v>0</v>
      </c>
      <c r="N1208" s="294">
        <v>0.93</v>
      </c>
      <c r="O1208" s="266">
        <v>1</v>
      </c>
      <c r="P1208" s="266">
        <v>0</v>
      </c>
      <c r="Q1208" s="266">
        <v>1</v>
      </c>
      <c r="R1208" s="267">
        <v>0</v>
      </c>
      <c r="S1208" s="267">
        <v>0</v>
      </c>
      <c r="T1208" s="267">
        <v>1</v>
      </c>
      <c r="U1208" s="267">
        <v>1</v>
      </c>
      <c r="V1208" s="295">
        <v>-1</v>
      </c>
      <c r="W1208" s="271">
        <v>21</v>
      </c>
      <c r="X1208" s="271">
        <v>20</v>
      </c>
      <c r="Y1208" s="271">
        <v>23</v>
      </c>
      <c r="Z1208" s="271">
        <v>22</v>
      </c>
      <c r="AA1208" s="268">
        <v>0.952380952380952</v>
      </c>
      <c r="AB1208" s="268">
        <v>0.956521739130435</v>
      </c>
      <c r="AC1208" s="295">
        <v>-0.00414078674948248</v>
      </c>
    </row>
    <row r="1209" spans="1:29">
      <c r="A1209" s="297" t="s">
        <v>1974</v>
      </c>
      <c r="B1209" s="305" t="s">
        <v>3359</v>
      </c>
      <c r="C1209" s="293" t="s">
        <v>2208</v>
      </c>
      <c r="D1209" s="305" t="s">
        <v>2209</v>
      </c>
      <c r="E1209" s="263">
        <v>4499</v>
      </c>
      <c r="F1209" s="266">
        <v>4326</v>
      </c>
      <c r="G1209" s="266">
        <v>173</v>
      </c>
      <c r="H1209" s="264">
        <v>5178</v>
      </c>
      <c r="I1209" s="264">
        <v>4980</v>
      </c>
      <c r="J1209" s="264">
        <v>198</v>
      </c>
      <c r="K1209" s="264">
        <v>2997</v>
      </c>
      <c r="L1209" s="264">
        <v>2839</v>
      </c>
      <c r="M1209" s="264">
        <v>158</v>
      </c>
      <c r="N1209" s="294">
        <v>0.93</v>
      </c>
      <c r="O1209" s="266">
        <v>4499</v>
      </c>
      <c r="P1209" s="266">
        <v>4326</v>
      </c>
      <c r="Q1209" s="266">
        <v>173</v>
      </c>
      <c r="R1209" s="267">
        <v>0.961547010446766</v>
      </c>
      <c r="S1209" s="267">
        <v>0.961547010446766</v>
      </c>
      <c r="T1209" s="267">
        <v>0.961761297798378</v>
      </c>
      <c r="U1209" s="267">
        <v>0.947280613947281</v>
      </c>
      <c r="V1209" s="295">
        <v>-0.000214287351611775</v>
      </c>
      <c r="W1209" s="271">
        <v>28329</v>
      </c>
      <c r="X1209" s="271">
        <v>27165</v>
      </c>
      <c r="Y1209" s="271">
        <v>28553</v>
      </c>
      <c r="Z1209" s="271">
        <v>27864</v>
      </c>
      <c r="AA1209" s="268">
        <v>0.958911362914328</v>
      </c>
      <c r="AB1209" s="268">
        <v>0.975869435786082</v>
      </c>
      <c r="AC1209" s="295">
        <v>-0.0169580728717539</v>
      </c>
    </row>
    <row r="1210" spans="1:29">
      <c r="A1210" s="297" t="s">
        <v>1974</v>
      </c>
      <c r="B1210" s="305" t="s">
        <v>3359</v>
      </c>
      <c r="C1210" s="293" t="s">
        <v>2210</v>
      </c>
      <c r="D1210" s="305" t="s">
        <v>2211</v>
      </c>
      <c r="E1210" s="263">
        <v>5096</v>
      </c>
      <c r="F1210" s="266">
        <v>4936</v>
      </c>
      <c r="G1210" s="266">
        <v>160</v>
      </c>
      <c r="H1210" s="264">
        <v>5872</v>
      </c>
      <c r="I1210" s="264">
        <v>5650</v>
      </c>
      <c r="J1210" s="264">
        <v>222</v>
      </c>
      <c r="K1210" s="264">
        <v>3728</v>
      </c>
      <c r="L1210" s="264">
        <v>3617</v>
      </c>
      <c r="M1210" s="264">
        <v>111</v>
      </c>
      <c r="N1210" s="294">
        <v>0.93</v>
      </c>
      <c r="O1210" s="266">
        <v>5096</v>
      </c>
      <c r="P1210" s="266">
        <v>4936</v>
      </c>
      <c r="Q1210" s="266">
        <v>160</v>
      </c>
      <c r="R1210" s="267">
        <v>0.968602825745683</v>
      </c>
      <c r="S1210" s="267">
        <v>0.968602825745683</v>
      </c>
      <c r="T1210" s="267">
        <v>0.962193460490463</v>
      </c>
      <c r="U1210" s="267">
        <v>0.970225321888412</v>
      </c>
      <c r="V1210" s="295">
        <v>0.00640936525521973</v>
      </c>
      <c r="W1210" s="271">
        <v>31883</v>
      </c>
      <c r="X1210" s="271">
        <v>30917</v>
      </c>
      <c r="Y1210" s="271">
        <v>30576</v>
      </c>
      <c r="Z1210" s="271">
        <v>29782</v>
      </c>
      <c r="AA1210" s="268">
        <v>0.969701721920773</v>
      </c>
      <c r="AB1210" s="268">
        <v>0.974031920460492</v>
      </c>
      <c r="AC1210" s="295">
        <v>-0.00433019853971905</v>
      </c>
    </row>
    <row r="1211" spans="1:29">
      <c r="A1211" s="297" t="s">
        <v>1974</v>
      </c>
      <c r="B1211" s="305" t="s">
        <v>3359</v>
      </c>
      <c r="C1211" s="293" t="s">
        <v>2212</v>
      </c>
      <c r="D1211" s="305" t="s">
        <v>2213</v>
      </c>
      <c r="E1211" s="263">
        <v>3261</v>
      </c>
      <c r="F1211" s="266">
        <v>3127</v>
      </c>
      <c r="G1211" s="266">
        <v>134</v>
      </c>
      <c r="H1211" s="264">
        <v>3894</v>
      </c>
      <c r="I1211" s="264">
        <v>3767</v>
      </c>
      <c r="J1211" s="264">
        <v>127</v>
      </c>
      <c r="K1211" s="264">
        <v>2422</v>
      </c>
      <c r="L1211" s="264">
        <v>2360</v>
      </c>
      <c r="M1211" s="264">
        <v>62</v>
      </c>
      <c r="N1211" s="294">
        <v>0.93</v>
      </c>
      <c r="O1211" s="266">
        <v>3261</v>
      </c>
      <c r="P1211" s="266">
        <v>3127</v>
      </c>
      <c r="Q1211" s="266">
        <v>134</v>
      </c>
      <c r="R1211" s="267">
        <v>0.958908310334253</v>
      </c>
      <c r="S1211" s="267">
        <v>0.958908310334253</v>
      </c>
      <c r="T1211" s="267">
        <v>0.96738572162301</v>
      </c>
      <c r="U1211" s="267">
        <v>0.974401321222131</v>
      </c>
      <c r="V1211" s="295">
        <v>-0.00847741128875645</v>
      </c>
      <c r="W1211" s="271">
        <v>21409</v>
      </c>
      <c r="X1211" s="271">
        <v>20833</v>
      </c>
      <c r="Y1211" s="271">
        <v>20730</v>
      </c>
      <c r="Z1211" s="271">
        <v>20298</v>
      </c>
      <c r="AA1211" s="268">
        <v>0.973095427156803</v>
      </c>
      <c r="AB1211" s="268">
        <v>0.979160636758321</v>
      </c>
      <c r="AC1211" s="295">
        <v>-0.00606520960151813</v>
      </c>
    </row>
    <row r="1212" spans="1:29">
      <c r="A1212" s="297" t="s">
        <v>1974</v>
      </c>
      <c r="B1212" s="305" t="s">
        <v>3359</v>
      </c>
      <c r="C1212" s="293" t="s">
        <v>2214</v>
      </c>
      <c r="D1212" s="305" t="s">
        <v>2215</v>
      </c>
      <c r="E1212" s="263">
        <v>5974</v>
      </c>
      <c r="F1212" s="266">
        <v>5701</v>
      </c>
      <c r="G1212" s="266">
        <v>273</v>
      </c>
      <c r="H1212" s="264">
        <v>7138</v>
      </c>
      <c r="I1212" s="264">
        <v>6812</v>
      </c>
      <c r="J1212" s="264">
        <v>326</v>
      </c>
      <c r="K1212" s="264">
        <v>4056</v>
      </c>
      <c r="L1212" s="264">
        <v>3875</v>
      </c>
      <c r="M1212" s="264">
        <v>181</v>
      </c>
      <c r="N1212" s="294">
        <v>0.93</v>
      </c>
      <c r="O1212" s="266">
        <v>5974</v>
      </c>
      <c r="P1212" s="266">
        <v>5701</v>
      </c>
      <c r="Q1212" s="266">
        <v>273</v>
      </c>
      <c r="R1212" s="267">
        <v>0.954301975225979</v>
      </c>
      <c r="S1212" s="267">
        <v>0.954301975225979</v>
      </c>
      <c r="T1212" s="267">
        <v>0.954328943681704</v>
      </c>
      <c r="U1212" s="267">
        <v>0.955374753451677</v>
      </c>
      <c r="V1212" s="295">
        <v>-2.69684557242522e-5</v>
      </c>
      <c r="W1212" s="271">
        <v>37252</v>
      </c>
      <c r="X1212" s="271">
        <v>35770</v>
      </c>
      <c r="Y1212" s="271">
        <v>34716</v>
      </c>
      <c r="Z1212" s="271">
        <v>33554</v>
      </c>
      <c r="AA1212" s="268">
        <v>0.960216901105981</v>
      </c>
      <c r="AB1212" s="268">
        <v>0.966528401889619</v>
      </c>
      <c r="AC1212" s="295">
        <v>-0.00631150078363774</v>
      </c>
    </row>
    <row r="1213" spans="1:29">
      <c r="A1213" s="297" t="s">
        <v>1974</v>
      </c>
      <c r="B1213" s="305" t="s">
        <v>3359</v>
      </c>
      <c r="C1213" s="293" t="s">
        <v>2216</v>
      </c>
      <c r="D1213" s="305" t="s">
        <v>2217</v>
      </c>
      <c r="E1213" s="263">
        <v>5655</v>
      </c>
      <c r="F1213" s="266">
        <v>5353</v>
      </c>
      <c r="G1213" s="266">
        <v>302</v>
      </c>
      <c r="H1213" s="264">
        <v>6471</v>
      </c>
      <c r="I1213" s="264">
        <v>6221</v>
      </c>
      <c r="J1213" s="264">
        <v>250</v>
      </c>
      <c r="K1213" s="264">
        <v>3834</v>
      </c>
      <c r="L1213" s="264">
        <v>3657</v>
      </c>
      <c r="M1213" s="264">
        <v>177</v>
      </c>
      <c r="N1213" s="294">
        <v>0.93</v>
      </c>
      <c r="O1213" s="266">
        <v>5655</v>
      </c>
      <c r="P1213" s="266">
        <v>5353</v>
      </c>
      <c r="Q1213" s="266">
        <v>302</v>
      </c>
      <c r="R1213" s="267">
        <v>0.946595932802829</v>
      </c>
      <c r="S1213" s="267">
        <v>0.946595932802829</v>
      </c>
      <c r="T1213" s="267">
        <v>0.961366094884871</v>
      </c>
      <c r="U1213" s="267">
        <v>0.953834115805947</v>
      </c>
      <c r="V1213" s="295">
        <v>-0.0147701620820416</v>
      </c>
      <c r="W1213" s="271">
        <v>35036</v>
      </c>
      <c r="X1213" s="271">
        <v>33494</v>
      </c>
      <c r="Y1213" s="271">
        <v>33340</v>
      </c>
      <c r="Z1213" s="271">
        <v>32211</v>
      </c>
      <c r="AA1213" s="268">
        <v>0.955988126498459</v>
      </c>
      <c r="AB1213" s="268">
        <v>0.966136772645471</v>
      </c>
      <c r="AC1213" s="295">
        <v>-0.0101486461470122</v>
      </c>
    </row>
    <row r="1214" spans="1:29">
      <c r="A1214" s="297" t="s">
        <v>1974</v>
      </c>
      <c r="B1214" s="305" t="s">
        <v>3360</v>
      </c>
      <c r="C1214" s="293" t="s">
        <v>2218</v>
      </c>
      <c r="D1214" s="305" t="s">
        <v>2219</v>
      </c>
      <c r="E1214" s="263">
        <v>6965</v>
      </c>
      <c r="F1214" s="266">
        <v>6661</v>
      </c>
      <c r="G1214" s="266">
        <v>304</v>
      </c>
      <c r="H1214" s="264">
        <v>8277</v>
      </c>
      <c r="I1214" s="264">
        <v>7916</v>
      </c>
      <c r="J1214" s="264">
        <v>361</v>
      </c>
      <c r="K1214" s="264">
        <v>3995</v>
      </c>
      <c r="L1214" s="264">
        <v>3879</v>
      </c>
      <c r="M1214" s="264">
        <v>116</v>
      </c>
      <c r="N1214" s="294">
        <v>0.93</v>
      </c>
      <c r="O1214" s="266">
        <v>6965</v>
      </c>
      <c r="P1214" s="266">
        <v>6661</v>
      </c>
      <c r="Q1214" s="266">
        <v>304</v>
      </c>
      <c r="R1214" s="267">
        <v>0.956353194544149</v>
      </c>
      <c r="S1214" s="267">
        <v>0.956353194544149</v>
      </c>
      <c r="T1214" s="267">
        <v>0.956385163706657</v>
      </c>
      <c r="U1214" s="267">
        <v>0.970963704630789</v>
      </c>
      <c r="V1214" s="295">
        <v>-3.19691625076945e-5</v>
      </c>
      <c r="W1214" s="271">
        <v>43904</v>
      </c>
      <c r="X1214" s="271">
        <v>42254</v>
      </c>
      <c r="Y1214" s="271">
        <v>43186</v>
      </c>
      <c r="Z1214" s="271">
        <v>41959</v>
      </c>
      <c r="AA1214" s="268">
        <v>0.962418002915452</v>
      </c>
      <c r="AB1214" s="268">
        <v>0.971588014634372</v>
      </c>
      <c r="AC1214" s="295">
        <v>-0.0091700117189204</v>
      </c>
    </row>
    <row r="1215" spans="1:29">
      <c r="A1215" s="297" t="s">
        <v>1974</v>
      </c>
      <c r="B1215" s="305" t="s">
        <v>3360</v>
      </c>
      <c r="C1215" s="293" t="s">
        <v>2220</v>
      </c>
      <c r="D1215" s="305" t="s">
        <v>2221</v>
      </c>
      <c r="E1215" s="263">
        <v>4186</v>
      </c>
      <c r="F1215" s="266">
        <v>3978</v>
      </c>
      <c r="G1215" s="266">
        <v>208</v>
      </c>
      <c r="H1215" s="264">
        <v>5187</v>
      </c>
      <c r="I1215" s="264">
        <v>4992</v>
      </c>
      <c r="J1215" s="264">
        <v>195</v>
      </c>
      <c r="K1215" s="264">
        <v>2504</v>
      </c>
      <c r="L1215" s="264">
        <v>2393</v>
      </c>
      <c r="M1215" s="264">
        <v>111</v>
      </c>
      <c r="N1215" s="294">
        <v>0.93</v>
      </c>
      <c r="O1215" s="266">
        <v>4186</v>
      </c>
      <c r="P1215" s="266">
        <v>3978</v>
      </c>
      <c r="Q1215" s="266">
        <v>208</v>
      </c>
      <c r="R1215" s="267">
        <v>0.950310559006211</v>
      </c>
      <c r="S1215" s="267">
        <v>0.950310559006211</v>
      </c>
      <c r="T1215" s="267">
        <v>0.962406015037594</v>
      </c>
      <c r="U1215" s="267">
        <v>0.955670926517572</v>
      </c>
      <c r="V1215" s="295">
        <v>-0.0120954560313827</v>
      </c>
      <c r="W1215" s="271">
        <v>28550</v>
      </c>
      <c r="X1215" s="271">
        <v>27575</v>
      </c>
      <c r="Y1215" s="271">
        <v>28714</v>
      </c>
      <c r="Z1215" s="271">
        <v>28001</v>
      </c>
      <c r="AA1215" s="268">
        <v>0.96584938704028</v>
      </c>
      <c r="AB1215" s="268">
        <v>0.975168907153305</v>
      </c>
      <c r="AC1215" s="295">
        <v>-0.00931952011302473</v>
      </c>
    </row>
    <row r="1216" spans="1:29">
      <c r="A1216" s="297" t="s">
        <v>1974</v>
      </c>
      <c r="B1216" s="305" t="s">
        <v>3360</v>
      </c>
      <c r="C1216" s="293" t="s">
        <v>2222</v>
      </c>
      <c r="D1216" s="305" t="s">
        <v>2223</v>
      </c>
      <c r="E1216" s="263">
        <v>8083</v>
      </c>
      <c r="F1216" s="266">
        <v>7519</v>
      </c>
      <c r="G1216" s="266">
        <v>564</v>
      </c>
      <c r="H1216" s="264">
        <v>9759</v>
      </c>
      <c r="I1216" s="264">
        <v>9295</v>
      </c>
      <c r="J1216" s="264">
        <v>464</v>
      </c>
      <c r="K1216" s="264">
        <v>4685</v>
      </c>
      <c r="L1216" s="264">
        <v>4442</v>
      </c>
      <c r="M1216" s="264">
        <v>243</v>
      </c>
      <c r="N1216" s="294">
        <v>0.93</v>
      </c>
      <c r="O1216" s="266">
        <v>8083</v>
      </c>
      <c r="P1216" s="266">
        <v>7519</v>
      </c>
      <c r="Q1216" s="266">
        <v>564</v>
      </c>
      <c r="R1216" s="267">
        <v>0.930223926759866</v>
      </c>
      <c r="S1216" s="267">
        <v>0.930223926759866</v>
      </c>
      <c r="T1216" s="267">
        <v>0.952454144891895</v>
      </c>
      <c r="U1216" s="267">
        <v>0.948132337246531</v>
      </c>
      <c r="V1216" s="295">
        <v>-0.0222302181320282</v>
      </c>
      <c r="W1216" s="271">
        <v>52296</v>
      </c>
      <c r="X1216" s="271">
        <v>49932</v>
      </c>
      <c r="Y1216" s="271">
        <v>52901</v>
      </c>
      <c r="Z1216" s="271">
        <v>51157</v>
      </c>
      <c r="AA1216" s="268">
        <v>0.954795777879761</v>
      </c>
      <c r="AB1216" s="268">
        <v>0.967032759305117</v>
      </c>
      <c r="AC1216" s="295">
        <v>-0.0122369814253558</v>
      </c>
    </row>
    <row r="1217" spans="1:29">
      <c r="A1217" s="297" t="s">
        <v>1974</v>
      </c>
      <c r="B1217" s="305" t="s">
        <v>3360</v>
      </c>
      <c r="C1217" s="293" t="s">
        <v>2224</v>
      </c>
      <c r="D1217" s="305" t="s">
        <v>2225</v>
      </c>
      <c r="E1217" s="263">
        <v>2359</v>
      </c>
      <c r="F1217" s="266">
        <v>2250</v>
      </c>
      <c r="G1217" s="266">
        <v>109</v>
      </c>
      <c r="H1217" s="264">
        <v>2836</v>
      </c>
      <c r="I1217" s="264">
        <v>2673</v>
      </c>
      <c r="J1217" s="264">
        <v>163</v>
      </c>
      <c r="K1217" s="264">
        <v>1249</v>
      </c>
      <c r="L1217" s="264">
        <v>1179</v>
      </c>
      <c r="M1217" s="264">
        <v>70</v>
      </c>
      <c r="N1217" s="294">
        <v>0.93</v>
      </c>
      <c r="O1217" s="266">
        <v>2359</v>
      </c>
      <c r="P1217" s="266">
        <v>2250</v>
      </c>
      <c r="Q1217" s="266">
        <v>109</v>
      </c>
      <c r="R1217" s="267">
        <v>0.953793980500212</v>
      </c>
      <c r="S1217" s="267">
        <v>0.953793980500212</v>
      </c>
      <c r="T1217" s="267">
        <v>0.942524682651622</v>
      </c>
      <c r="U1217" s="267">
        <v>0.943955164131305</v>
      </c>
      <c r="V1217" s="295">
        <v>0.0112692978485899</v>
      </c>
      <c r="W1217" s="271">
        <v>15078</v>
      </c>
      <c r="X1217" s="271">
        <v>14544</v>
      </c>
      <c r="Y1217" s="271">
        <v>15764</v>
      </c>
      <c r="Z1217" s="271">
        <v>15425</v>
      </c>
      <c r="AA1217" s="268">
        <v>0.96458416235575</v>
      </c>
      <c r="AB1217" s="268">
        <v>0.978495305759959</v>
      </c>
      <c r="AC1217" s="295">
        <v>-0.0139111434042093</v>
      </c>
    </row>
    <row r="1218" spans="1:29">
      <c r="A1218" s="297" t="s">
        <v>1974</v>
      </c>
      <c r="B1218" s="305" t="s">
        <v>3360</v>
      </c>
      <c r="C1218" s="293" t="s">
        <v>2226</v>
      </c>
      <c r="D1218" s="305" t="s">
        <v>2227</v>
      </c>
      <c r="E1218" s="263">
        <v>4512</v>
      </c>
      <c r="F1218" s="266">
        <v>4322</v>
      </c>
      <c r="G1218" s="266">
        <v>190</v>
      </c>
      <c r="H1218" s="264">
        <v>5549</v>
      </c>
      <c r="I1218" s="264">
        <v>5339</v>
      </c>
      <c r="J1218" s="264">
        <v>210</v>
      </c>
      <c r="K1218" s="264">
        <v>2690</v>
      </c>
      <c r="L1218" s="264">
        <v>2550</v>
      </c>
      <c r="M1218" s="264">
        <v>140</v>
      </c>
      <c r="N1218" s="294">
        <v>0.93</v>
      </c>
      <c r="O1218" s="266">
        <v>4512</v>
      </c>
      <c r="P1218" s="266">
        <v>4322</v>
      </c>
      <c r="Q1218" s="266">
        <v>190</v>
      </c>
      <c r="R1218" s="267">
        <v>0.957890070921986</v>
      </c>
      <c r="S1218" s="267">
        <v>0.957890070921986</v>
      </c>
      <c r="T1218" s="267">
        <v>0.9621553433051</v>
      </c>
      <c r="U1218" s="267">
        <v>0.947955390334573</v>
      </c>
      <c r="V1218" s="295">
        <v>-0.00426527238311414</v>
      </c>
      <c r="W1218" s="271">
        <v>29476</v>
      </c>
      <c r="X1218" s="271">
        <v>28451</v>
      </c>
      <c r="Y1218" s="271">
        <v>29796</v>
      </c>
      <c r="Z1218" s="271">
        <v>29017</v>
      </c>
      <c r="AA1218" s="268">
        <v>0.965225946532772</v>
      </c>
      <c r="AB1218" s="268">
        <v>0.973855551080682</v>
      </c>
      <c r="AC1218" s="295">
        <v>-0.00862960454790962</v>
      </c>
    </row>
    <row r="1219" spans="1:29">
      <c r="A1219" s="297" t="s">
        <v>1974</v>
      </c>
      <c r="B1219" s="305" t="s">
        <v>3360</v>
      </c>
      <c r="C1219" s="293" t="s">
        <v>2228</v>
      </c>
      <c r="D1219" s="305" t="s">
        <v>2229</v>
      </c>
      <c r="E1219" s="263">
        <v>3290</v>
      </c>
      <c r="F1219" s="266">
        <v>3092</v>
      </c>
      <c r="G1219" s="266">
        <v>198</v>
      </c>
      <c r="H1219" s="264">
        <v>3811</v>
      </c>
      <c r="I1219" s="264">
        <v>3561</v>
      </c>
      <c r="J1219" s="264">
        <v>250</v>
      </c>
      <c r="K1219" s="264">
        <v>1890</v>
      </c>
      <c r="L1219" s="264">
        <v>1835</v>
      </c>
      <c r="M1219" s="264">
        <v>55</v>
      </c>
      <c r="N1219" s="294">
        <v>0.93</v>
      </c>
      <c r="O1219" s="266">
        <v>3290</v>
      </c>
      <c r="P1219" s="266">
        <v>3092</v>
      </c>
      <c r="Q1219" s="266">
        <v>198</v>
      </c>
      <c r="R1219" s="267">
        <v>0.939817629179331</v>
      </c>
      <c r="S1219" s="267">
        <v>0.939817629179331</v>
      </c>
      <c r="T1219" s="267">
        <v>0.934400419837313</v>
      </c>
      <c r="U1219" s="267">
        <v>0.970899470899471</v>
      </c>
      <c r="V1219" s="295">
        <v>0.00541720934201828</v>
      </c>
      <c r="W1219" s="271">
        <v>20882</v>
      </c>
      <c r="X1219" s="271">
        <v>20118</v>
      </c>
      <c r="Y1219" s="271">
        <v>20987</v>
      </c>
      <c r="Z1219" s="271">
        <v>20557</v>
      </c>
      <c r="AA1219" s="268">
        <v>0.96341346614309</v>
      </c>
      <c r="AB1219" s="268">
        <v>0.979511125935103</v>
      </c>
      <c r="AC1219" s="295">
        <v>-0.0160976597920129</v>
      </c>
    </row>
    <row r="1220" spans="1:29">
      <c r="A1220" s="297" t="s">
        <v>1974</v>
      </c>
      <c r="B1220" s="305" t="s">
        <v>3360</v>
      </c>
      <c r="C1220" s="293" t="s">
        <v>2230</v>
      </c>
      <c r="D1220" s="305" t="s">
        <v>2231</v>
      </c>
      <c r="E1220" s="263">
        <v>1647</v>
      </c>
      <c r="F1220" s="266">
        <v>1601</v>
      </c>
      <c r="G1220" s="266">
        <v>46</v>
      </c>
      <c r="H1220" s="264">
        <v>2087</v>
      </c>
      <c r="I1220" s="264">
        <v>2040</v>
      </c>
      <c r="J1220" s="264">
        <v>47</v>
      </c>
      <c r="K1220" s="264">
        <v>1056</v>
      </c>
      <c r="L1220" s="264">
        <v>1023</v>
      </c>
      <c r="M1220" s="264">
        <v>33</v>
      </c>
      <c r="N1220" s="294">
        <v>0.93</v>
      </c>
      <c r="O1220" s="266">
        <v>1647</v>
      </c>
      <c r="P1220" s="266">
        <v>1601</v>
      </c>
      <c r="Q1220" s="266">
        <v>46</v>
      </c>
      <c r="R1220" s="267">
        <v>0.972070431086825</v>
      </c>
      <c r="S1220" s="267">
        <v>0.972070431086825</v>
      </c>
      <c r="T1220" s="267">
        <v>0.97747963584092</v>
      </c>
      <c r="U1220" s="267">
        <v>0.96875</v>
      </c>
      <c r="V1220" s="295">
        <v>-0.00540920475409545</v>
      </c>
      <c r="W1220" s="271">
        <v>11274</v>
      </c>
      <c r="X1220" s="271">
        <v>11069</v>
      </c>
      <c r="Y1220" s="271">
        <v>11396</v>
      </c>
      <c r="Z1220" s="271">
        <v>11235</v>
      </c>
      <c r="AA1220" s="268">
        <v>0.981816569097037</v>
      </c>
      <c r="AB1220" s="268">
        <v>0.985872235872236</v>
      </c>
      <c r="AC1220" s="295">
        <v>-0.00405566677519842</v>
      </c>
    </row>
    <row r="1221" spans="1:29">
      <c r="A1221" s="297" t="s">
        <v>1974</v>
      </c>
      <c r="B1221" s="305" t="s">
        <v>3360</v>
      </c>
      <c r="C1221" s="293" t="s">
        <v>2232</v>
      </c>
      <c r="D1221" s="305" t="s">
        <v>2233</v>
      </c>
      <c r="E1221" s="263">
        <v>4411</v>
      </c>
      <c r="F1221" s="266">
        <v>4288</v>
      </c>
      <c r="G1221" s="266">
        <v>123</v>
      </c>
      <c r="H1221" s="264">
        <v>4679</v>
      </c>
      <c r="I1221" s="264">
        <v>4556</v>
      </c>
      <c r="J1221" s="264">
        <v>123</v>
      </c>
      <c r="K1221" s="264">
        <v>2365</v>
      </c>
      <c r="L1221" s="264">
        <v>2315</v>
      </c>
      <c r="M1221" s="264">
        <v>50</v>
      </c>
      <c r="N1221" s="294">
        <v>0.93</v>
      </c>
      <c r="O1221" s="266">
        <v>4411</v>
      </c>
      <c r="P1221" s="266">
        <v>4288</v>
      </c>
      <c r="Q1221" s="266">
        <v>123</v>
      </c>
      <c r="R1221" s="267">
        <v>0.972115166628882</v>
      </c>
      <c r="S1221" s="267">
        <v>0.972115166628882</v>
      </c>
      <c r="T1221" s="267">
        <v>0.973712331694807</v>
      </c>
      <c r="U1221" s="267">
        <v>0.978858350951374</v>
      </c>
      <c r="V1221" s="295">
        <v>-0.00159716506592422</v>
      </c>
      <c r="W1221" s="271">
        <v>27740</v>
      </c>
      <c r="X1221" s="271">
        <v>27175</v>
      </c>
      <c r="Y1221" s="271">
        <v>28512</v>
      </c>
      <c r="Z1221" s="271">
        <v>28121</v>
      </c>
      <c r="AA1221" s="268">
        <v>0.979632299927902</v>
      </c>
      <c r="AB1221" s="268">
        <v>0.986286475869809</v>
      </c>
      <c r="AC1221" s="295">
        <v>-0.00665417594190731</v>
      </c>
    </row>
    <row r="1222" spans="1:29">
      <c r="A1222" s="297" t="s">
        <v>1974</v>
      </c>
      <c r="B1222" s="305" t="s">
        <v>3360</v>
      </c>
      <c r="C1222" s="293" t="s">
        <v>2234</v>
      </c>
      <c r="D1222" s="305" t="s">
        <v>2235</v>
      </c>
      <c r="E1222" s="263">
        <v>6704</v>
      </c>
      <c r="F1222" s="266">
        <v>6349</v>
      </c>
      <c r="G1222" s="266">
        <v>355</v>
      </c>
      <c r="H1222" s="264">
        <v>6944</v>
      </c>
      <c r="I1222" s="264">
        <v>6534</v>
      </c>
      <c r="J1222" s="264">
        <v>410</v>
      </c>
      <c r="K1222" s="264">
        <v>3124</v>
      </c>
      <c r="L1222" s="264">
        <v>2918</v>
      </c>
      <c r="M1222" s="264">
        <v>206</v>
      </c>
      <c r="N1222" s="294">
        <v>0.93</v>
      </c>
      <c r="O1222" s="266">
        <v>6704</v>
      </c>
      <c r="P1222" s="266">
        <v>6349</v>
      </c>
      <c r="Q1222" s="266">
        <v>355</v>
      </c>
      <c r="R1222" s="267">
        <v>0.947046539379475</v>
      </c>
      <c r="S1222" s="267">
        <v>0.947046539379475</v>
      </c>
      <c r="T1222" s="267">
        <v>0.940956221198157</v>
      </c>
      <c r="U1222" s="267">
        <v>0.934058898847631</v>
      </c>
      <c r="V1222" s="295">
        <v>0.00609031818131822</v>
      </c>
      <c r="W1222" s="271">
        <v>42634</v>
      </c>
      <c r="X1222" s="271">
        <v>40650</v>
      </c>
      <c r="Y1222" s="271">
        <v>45063</v>
      </c>
      <c r="Z1222" s="271">
        <v>43525</v>
      </c>
      <c r="AA1222" s="268">
        <v>0.953464371159169</v>
      </c>
      <c r="AB1222" s="268">
        <v>0.965870004216319</v>
      </c>
      <c r="AC1222" s="295">
        <v>-0.0124056330571507</v>
      </c>
    </row>
    <row r="1223" spans="1:29">
      <c r="A1223" s="297" t="s">
        <v>1974</v>
      </c>
      <c r="B1223" s="305" t="s">
        <v>3360</v>
      </c>
      <c r="C1223" s="293" t="s">
        <v>2236</v>
      </c>
      <c r="D1223" s="305" t="s">
        <v>2237</v>
      </c>
      <c r="E1223" s="263">
        <v>2765</v>
      </c>
      <c r="F1223" s="266">
        <v>2716</v>
      </c>
      <c r="G1223" s="266">
        <v>49</v>
      </c>
      <c r="H1223" s="264">
        <v>2880</v>
      </c>
      <c r="I1223" s="264">
        <v>2812</v>
      </c>
      <c r="J1223" s="264">
        <v>68</v>
      </c>
      <c r="K1223" s="264">
        <v>1374</v>
      </c>
      <c r="L1223" s="264">
        <v>1352</v>
      </c>
      <c r="M1223" s="264">
        <v>22</v>
      </c>
      <c r="N1223" s="294">
        <v>0.93</v>
      </c>
      <c r="O1223" s="266">
        <v>2765</v>
      </c>
      <c r="P1223" s="266">
        <v>2716</v>
      </c>
      <c r="Q1223" s="266">
        <v>49</v>
      </c>
      <c r="R1223" s="267">
        <v>0.982278481012658</v>
      </c>
      <c r="S1223" s="267">
        <v>0.982278481012658</v>
      </c>
      <c r="T1223" s="267">
        <v>0.976388888888889</v>
      </c>
      <c r="U1223" s="267">
        <v>0.983988355167394</v>
      </c>
      <c r="V1223" s="295">
        <v>0.00588959212376938</v>
      </c>
      <c r="W1223" s="271">
        <v>17351</v>
      </c>
      <c r="X1223" s="271">
        <v>17117</v>
      </c>
      <c r="Y1223" s="271">
        <v>18316</v>
      </c>
      <c r="Z1223" s="271">
        <v>18157</v>
      </c>
      <c r="AA1223" s="268">
        <v>0.986513745605441</v>
      </c>
      <c r="AB1223" s="268">
        <v>0.9913190652981</v>
      </c>
      <c r="AC1223" s="295">
        <v>-0.0048053196926594</v>
      </c>
    </row>
    <row r="1224" spans="1:29">
      <c r="A1224" s="297" t="s">
        <v>1974</v>
      </c>
      <c r="B1224" s="305" t="s">
        <v>3360</v>
      </c>
      <c r="C1224" s="293" t="s">
        <v>2238</v>
      </c>
      <c r="D1224" s="305" t="s">
        <v>2239</v>
      </c>
      <c r="E1224" s="263">
        <v>6692</v>
      </c>
      <c r="F1224" s="266">
        <v>6398</v>
      </c>
      <c r="G1224" s="266">
        <v>294</v>
      </c>
      <c r="H1224" s="264">
        <v>7346</v>
      </c>
      <c r="I1224" s="264">
        <v>6965</v>
      </c>
      <c r="J1224" s="264">
        <v>381</v>
      </c>
      <c r="K1224" s="264">
        <v>3121</v>
      </c>
      <c r="L1224" s="264">
        <v>2959</v>
      </c>
      <c r="M1224" s="264">
        <v>162</v>
      </c>
      <c r="N1224" s="294">
        <v>0.93</v>
      </c>
      <c r="O1224" s="266">
        <v>6692</v>
      </c>
      <c r="P1224" s="266">
        <v>6398</v>
      </c>
      <c r="Q1224" s="266">
        <v>294</v>
      </c>
      <c r="R1224" s="267">
        <v>0.956066945606695</v>
      </c>
      <c r="S1224" s="267">
        <v>0.956066945606695</v>
      </c>
      <c r="T1224" s="267">
        <v>0.948135039477267</v>
      </c>
      <c r="U1224" s="267">
        <v>0.948093559756488</v>
      </c>
      <c r="V1224" s="295">
        <v>0.00793190612942807</v>
      </c>
      <c r="W1224" s="271">
        <v>42480</v>
      </c>
      <c r="X1224" s="271">
        <v>40909</v>
      </c>
      <c r="Y1224" s="271">
        <v>44430</v>
      </c>
      <c r="Z1224" s="271">
        <v>43358</v>
      </c>
      <c r="AA1224" s="268">
        <v>0.963017890772128</v>
      </c>
      <c r="AB1224" s="268">
        <v>0.975872158451497</v>
      </c>
      <c r="AC1224" s="295">
        <v>-0.0128542676793687</v>
      </c>
    </row>
    <row r="1225" spans="1:29">
      <c r="A1225" s="297" t="s">
        <v>1974</v>
      </c>
      <c r="B1225" s="305" t="s">
        <v>3361</v>
      </c>
      <c r="C1225" s="293" t="s">
        <v>2240</v>
      </c>
      <c r="D1225" s="305" t="s">
        <v>2241</v>
      </c>
      <c r="E1225" s="263">
        <v>2882</v>
      </c>
      <c r="F1225" s="266">
        <v>2800</v>
      </c>
      <c r="G1225" s="266">
        <v>82</v>
      </c>
      <c r="H1225" s="264">
        <v>3404</v>
      </c>
      <c r="I1225" s="264">
        <v>3261</v>
      </c>
      <c r="J1225" s="264">
        <v>143</v>
      </c>
      <c r="K1225" s="264">
        <v>2017</v>
      </c>
      <c r="L1225" s="264">
        <v>1974</v>
      </c>
      <c r="M1225" s="264">
        <v>43</v>
      </c>
      <c r="N1225" s="294">
        <v>0.93</v>
      </c>
      <c r="O1225" s="266">
        <v>2882</v>
      </c>
      <c r="P1225" s="266">
        <v>2800</v>
      </c>
      <c r="Q1225" s="266">
        <v>82</v>
      </c>
      <c r="R1225" s="267">
        <v>0.971547536433033</v>
      </c>
      <c r="S1225" s="267">
        <v>0.971547536433033</v>
      </c>
      <c r="T1225" s="267">
        <v>0.957990599294947</v>
      </c>
      <c r="U1225" s="267">
        <v>0.978681209717402</v>
      </c>
      <c r="V1225" s="295">
        <v>0.0135569371380855</v>
      </c>
      <c r="W1225" s="271">
        <v>17903</v>
      </c>
      <c r="X1225" s="271">
        <v>17552</v>
      </c>
      <c r="Y1225" s="271">
        <v>16927</v>
      </c>
      <c r="Z1225" s="271">
        <v>16775</v>
      </c>
      <c r="AA1225" s="268">
        <v>0.980394347316092</v>
      </c>
      <c r="AB1225" s="268">
        <v>0.991020263484374</v>
      </c>
      <c r="AC1225" s="295">
        <v>-0.0106259161682818</v>
      </c>
    </row>
    <row r="1226" spans="1:29">
      <c r="A1226" s="297" t="s">
        <v>1974</v>
      </c>
      <c r="B1226" s="305" t="s">
        <v>3361</v>
      </c>
      <c r="C1226" s="293" t="s">
        <v>2242</v>
      </c>
      <c r="D1226" s="305" t="s">
        <v>2243</v>
      </c>
      <c r="E1226" s="263">
        <v>7440</v>
      </c>
      <c r="F1226" s="266">
        <v>7040</v>
      </c>
      <c r="G1226" s="266">
        <v>400</v>
      </c>
      <c r="H1226" s="264">
        <v>9215</v>
      </c>
      <c r="I1226" s="264">
        <v>8843</v>
      </c>
      <c r="J1226" s="264">
        <v>372</v>
      </c>
      <c r="K1226" s="264">
        <v>5389</v>
      </c>
      <c r="L1226" s="264">
        <v>5146</v>
      </c>
      <c r="M1226" s="264">
        <v>243</v>
      </c>
      <c r="N1226" s="294">
        <v>0.93</v>
      </c>
      <c r="O1226" s="266">
        <v>7440</v>
      </c>
      <c r="P1226" s="266">
        <v>7040</v>
      </c>
      <c r="Q1226" s="266">
        <v>400</v>
      </c>
      <c r="R1226" s="267">
        <v>0.946236559139785</v>
      </c>
      <c r="S1226" s="267">
        <v>0.946236559139785</v>
      </c>
      <c r="T1226" s="267">
        <v>0.959631036353771</v>
      </c>
      <c r="U1226" s="267">
        <v>0.954908146223789</v>
      </c>
      <c r="V1226" s="295">
        <v>-0.013394477213986</v>
      </c>
      <c r="W1226" s="271">
        <v>48264</v>
      </c>
      <c r="X1226" s="271">
        <v>46128</v>
      </c>
      <c r="Y1226" s="271">
        <v>45725</v>
      </c>
      <c r="Z1226" s="271">
        <v>44306</v>
      </c>
      <c r="AA1226" s="268">
        <v>0.95574341123819</v>
      </c>
      <c r="AB1226" s="268">
        <v>0.968966648441771</v>
      </c>
      <c r="AC1226" s="295">
        <v>-0.0132232372035815</v>
      </c>
    </row>
    <row r="1227" spans="1:29">
      <c r="A1227" s="297" t="s">
        <v>1974</v>
      </c>
      <c r="B1227" s="305" t="s">
        <v>3361</v>
      </c>
      <c r="C1227" s="293" t="s">
        <v>2244</v>
      </c>
      <c r="D1227" s="305" t="s">
        <v>2245</v>
      </c>
      <c r="E1227" s="263">
        <v>3549</v>
      </c>
      <c r="F1227" s="266">
        <v>3429</v>
      </c>
      <c r="G1227" s="266">
        <v>120</v>
      </c>
      <c r="H1227" s="264">
        <v>4105</v>
      </c>
      <c r="I1227" s="264">
        <v>3978</v>
      </c>
      <c r="J1227" s="264">
        <v>127</v>
      </c>
      <c r="K1227" s="264">
        <v>2668</v>
      </c>
      <c r="L1227" s="264">
        <v>2594</v>
      </c>
      <c r="M1227" s="264">
        <v>74</v>
      </c>
      <c r="N1227" s="294">
        <v>0.93</v>
      </c>
      <c r="O1227" s="266">
        <v>3549</v>
      </c>
      <c r="P1227" s="266">
        <v>3429</v>
      </c>
      <c r="Q1227" s="266">
        <v>120</v>
      </c>
      <c r="R1227" s="267">
        <v>0.966187658495351</v>
      </c>
      <c r="S1227" s="267">
        <v>0.966187658495351</v>
      </c>
      <c r="T1227" s="267">
        <v>0.969062119366626</v>
      </c>
      <c r="U1227" s="267">
        <v>0.972263868065967</v>
      </c>
      <c r="V1227" s="295">
        <v>-0.0028744608712753</v>
      </c>
      <c r="W1227" s="271">
        <v>22282</v>
      </c>
      <c r="X1227" s="271">
        <v>21713</v>
      </c>
      <c r="Y1227" s="271">
        <v>21438</v>
      </c>
      <c r="Z1227" s="271">
        <v>21039</v>
      </c>
      <c r="AA1227" s="268">
        <v>0.974463692666726</v>
      </c>
      <c r="AB1227" s="268">
        <v>0.981388189196753</v>
      </c>
      <c r="AC1227" s="295">
        <v>-0.00692449653002691</v>
      </c>
    </row>
    <row r="1228" spans="1:29">
      <c r="A1228" s="297" t="s">
        <v>1974</v>
      </c>
      <c r="B1228" s="305" t="s">
        <v>3361</v>
      </c>
      <c r="C1228" s="293" t="s">
        <v>2246</v>
      </c>
      <c r="D1228" s="305" t="s">
        <v>2247</v>
      </c>
      <c r="E1228" s="263">
        <v>6367</v>
      </c>
      <c r="F1228" s="266">
        <v>6112</v>
      </c>
      <c r="G1228" s="266">
        <v>255</v>
      </c>
      <c r="H1228" s="264">
        <v>7236</v>
      </c>
      <c r="I1228" s="264">
        <v>6993</v>
      </c>
      <c r="J1228" s="264">
        <v>243</v>
      </c>
      <c r="K1228" s="264">
        <v>4276</v>
      </c>
      <c r="L1228" s="264">
        <v>4097</v>
      </c>
      <c r="M1228" s="264">
        <v>179</v>
      </c>
      <c r="N1228" s="294">
        <v>0.93</v>
      </c>
      <c r="O1228" s="266">
        <v>6367</v>
      </c>
      <c r="P1228" s="266">
        <v>6112</v>
      </c>
      <c r="Q1228" s="266">
        <v>255</v>
      </c>
      <c r="R1228" s="267">
        <v>0.959949740851264</v>
      </c>
      <c r="S1228" s="267">
        <v>0.959949740851264</v>
      </c>
      <c r="T1228" s="267">
        <v>0.966417910447761</v>
      </c>
      <c r="U1228" s="267">
        <v>0.958138447146866</v>
      </c>
      <c r="V1228" s="295">
        <v>-0.00646816959649688</v>
      </c>
      <c r="W1228" s="271">
        <v>39762</v>
      </c>
      <c r="X1228" s="271">
        <v>38441</v>
      </c>
      <c r="Y1228" s="271">
        <v>38553</v>
      </c>
      <c r="Z1228" s="271">
        <v>37556</v>
      </c>
      <c r="AA1228" s="268">
        <v>0.966777325084251</v>
      </c>
      <c r="AB1228" s="268">
        <v>0.974139496277851</v>
      </c>
      <c r="AC1228" s="295">
        <v>-0.00736217119359994</v>
      </c>
    </row>
    <row r="1229" spans="1:29">
      <c r="A1229" s="297" t="s">
        <v>1974</v>
      </c>
      <c r="B1229" s="305" t="s">
        <v>3361</v>
      </c>
      <c r="C1229" s="293" t="s">
        <v>2248</v>
      </c>
      <c r="D1229" s="305" t="s">
        <v>2249</v>
      </c>
      <c r="E1229" s="263">
        <v>2178</v>
      </c>
      <c r="F1229" s="266">
        <v>2084</v>
      </c>
      <c r="G1229" s="266">
        <v>94</v>
      </c>
      <c r="H1229" s="264">
        <v>2645</v>
      </c>
      <c r="I1229" s="264">
        <v>2552</v>
      </c>
      <c r="J1229" s="264">
        <v>93</v>
      </c>
      <c r="K1229" s="264">
        <v>1540</v>
      </c>
      <c r="L1229" s="264">
        <v>1480</v>
      </c>
      <c r="M1229" s="264">
        <v>60</v>
      </c>
      <c r="N1229" s="294">
        <v>0.93</v>
      </c>
      <c r="O1229" s="266">
        <v>2178</v>
      </c>
      <c r="P1229" s="266">
        <v>2084</v>
      </c>
      <c r="Q1229" s="266">
        <v>94</v>
      </c>
      <c r="R1229" s="267">
        <v>0.956841138659321</v>
      </c>
      <c r="S1229" s="267">
        <v>0.956841138659321</v>
      </c>
      <c r="T1229" s="267">
        <v>0.964839319470699</v>
      </c>
      <c r="U1229" s="267">
        <v>0.961038961038961</v>
      </c>
      <c r="V1229" s="295">
        <v>-0.00799818081137893</v>
      </c>
      <c r="W1229" s="271">
        <v>13805</v>
      </c>
      <c r="X1229" s="271">
        <v>13347</v>
      </c>
      <c r="Y1229" s="271">
        <v>13033</v>
      </c>
      <c r="Z1229" s="271">
        <v>12709</v>
      </c>
      <c r="AA1229" s="268">
        <v>0.96682361463238</v>
      </c>
      <c r="AB1229" s="268">
        <v>0.975140029156756</v>
      </c>
      <c r="AC1229" s="295">
        <v>-0.00831641452437637</v>
      </c>
    </row>
    <row r="1230" spans="1:29">
      <c r="A1230" s="297" t="s">
        <v>1974</v>
      </c>
      <c r="B1230" s="305" t="s">
        <v>3361</v>
      </c>
      <c r="C1230" s="293" t="s">
        <v>2250</v>
      </c>
      <c r="D1230" s="305" t="s">
        <v>2251</v>
      </c>
      <c r="E1230" s="263">
        <v>4723</v>
      </c>
      <c r="F1230" s="266">
        <v>4390</v>
      </c>
      <c r="G1230" s="266">
        <v>333</v>
      </c>
      <c r="H1230" s="264">
        <v>5580</v>
      </c>
      <c r="I1230" s="264">
        <v>5304</v>
      </c>
      <c r="J1230" s="264">
        <v>276</v>
      </c>
      <c r="K1230" s="264">
        <v>2790</v>
      </c>
      <c r="L1230" s="264">
        <v>2630</v>
      </c>
      <c r="M1230" s="264">
        <v>160</v>
      </c>
      <c r="N1230" s="294">
        <v>0.93</v>
      </c>
      <c r="O1230" s="266">
        <v>4723</v>
      </c>
      <c r="P1230" s="266">
        <v>4390</v>
      </c>
      <c r="Q1230" s="266">
        <v>333</v>
      </c>
      <c r="R1230" s="267">
        <v>0.929493965699767</v>
      </c>
      <c r="S1230" s="267">
        <v>0.929493965699767</v>
      </c>
      <c r="T1230" s="267">
        <v>0.950537634408602</v>
      </c>
      <c r="U1230" s="267">
        <v>0.942652329749104</v>
      </c>
      <c r="V1230" s="295">
        <v>-0.0210436687088351</v>
      </c>
      <c r="W1230" s="271">
        <v>30248</v>
      </c>
      <c r="X1230" s="271">
        <v>28525</v>
      </c>
      <c r="Y1230" s="271">
        <v>28062</v>
      </c>
      <c r="Z1230" s="271">
        <v>26606</v>
      </c>
      <c r="AA1230" s="268">
        <v>0.943037556202063</v>
      </c>
      <c r="AB1230" s="268">
        <v>0.948114888461264</v>
      </c>
      <c r="AC1230" s="295">
        <v>-0.00507733225920137</v>
      </c>
    </row>
    <row r="1231" spans="1:29">
      <c r="A1231" s="297" t="s">
        <v>1974</v>
      </c>
      <c r="B1231" s="305" t="s">
        <v>3361</v>
      </c>
      <c r="C1231" s="293" t="s">
        <v>2252</v>
      </c>
      <c r="D1231" s="305" t="s">
        <v>2253</v>
      </c>
      <c r="E1231" s="263">
        <v>6488</v>
      </c>
      <c r="F1231" s="266">
        <v>6217</v>
      </c>
      <c r="G1231" s="266">
        <v>271</v>
      </c>
      <c r="H1231" s="264">
        <v>7637</v>
      </c>
      <c r="I1231" s="264">
        <v>7289</v>
      </c>
      <c r="J1231" s="264">
        <v>348</v>
      </c>
      <c r="K1231" s="264">
        <v>4518</v>
      </c>
      <c r="L1231" s="264">
        <v>4293</v>
      </c>
      <c r="M1231" s="264">
        <v>225</v>
      </c>
      <c r="N1231" s="294">
        <v>0.93</v>
      </c>
      <c r="O1231" s="266">
        <v>6488</v>
      </c>
      <c r="P1231" s="266">
        <v>6217</v>
      </c>
      <c r="Q1231" s="266">
        <v>271</v>
      </c>
      <c r="R1231" s="267">
        <v>0.958230579531443</v>
      </c>
      <c r="S1231" s="267">
        <v>0.958230579531443</v>
      </c>
      <c r="T1231" s="267">
        <v>0.954432368731177</v>
      </c>
      <c r="U1231" s="267">
        <v>0.950199203187251</v>
      </c>
      <c r="V1231" s="295">
        <v>0.00379821080026543</v>
      </c>
      <c r="W1231" s="271">
        <v>40654</v>
      </c>
      <c r="X1231" s="271">
        <v>38989</v>
      </c>
      <c r="Y1231" s="271">
        <v>38381</v>
      </c>
      <c r="Z1231" s="271">
        <v>36953</v>
      </c>
      <c r="AA1231" s="268">
        <v>0.959044620455552</v>
      </c>
      <c r="AB1231" s="268">
        <v>0.96279409082619</v>
      </c>
      <c r="AC1231" s="295">
        <v>-0.00374947037063833</v>
      </c>
    </row>
    <row r="1232" spans="1:29">
      <c r="A1232" s="297" t="s">
        <v>1974</v>
      </c>
      <c r="B1232" s="305" t="s">
        <v>3359</v>
      </c>
      <c r="C1232" s="293" t="s">
        <v>2254</v>
      </c>
      <c r="D1232" s="305" t="s">
        <v>2255</v>
      </c>
      <c r="E1232" s="263">
        <v>4378</v>
      </c>
      <c r="F1232" s="266">
        <v>4204</v>
      </c>
      <c r="G1232" s="266">
        <v>174</v>
      </c>
      <c r="H1232" s="264">
        <v>5435</v>
      </c>
      <c r="I1232" s="264">
        <v>5204</v>
      </c>
      <c r="J1232" s="264">
        <v>231</v>
      </c>
      <c r="K1232" s="264">
        <v>2982</v>
      </c>
      <c r="L1232" s="264">
        <v>2879</v>
      </c>
      <c r="M1232" s="264">
        <v>103</v>
      </c>
      <c r="N1232" s="294">
        <v>0.93</v>
      </c>
      <c r="O1232" s="266">
        <v>4378</v>
      </c>
      <c r="P1232" s="266">
        <v>4204</v>
      </c>
      <c r="Q1232" s="266">
        <v>174</v>
      </c>
      <c r="R1232" s="267">
        <v>0.960255824577433</v>
      </c>
      <c r="S1232" s="267">
        <v>0.960255824577433</v>
      </c>
      <c r="T1232" s="267">
        <v>0.957497700091996</v>
      </c>
      <c r="U1232" s="267">
        <v>0.965459423205902</v>
      </c>
      <c r="V1232" s="295">
        <v>0.00275812448543633</v>
      </c>
      <c r="W1232" s="271">
        <v>28573</v>
      </c>
      <c r="X1232" s="271">
        <v>27428</v>
      </c>
      <c r="Y1232" s="271">
        <v>29239</v>
      </c>
      <c r="Z1232" s="271">
        <v>28128</v>
      </c>
      <c r="AA1232" s="268">
        <v>0.95992720400378</v>
      </c>
      <c r="AB1232" s="268">
        <v>0.962002804473477</v>
      </c>
      <c r="AC1232" s="295">
        <v>-0.00207560046969735</v>
      </c>
    </row>
    <row r="1233" spans="1:29">
      <c r="A1233" s="297" t="s">
        <v>1974</v>
      </c>
      <c r="B1233" s="305" t="s">
        <v>3359</v>
      </c>
      <c r="C1233" s="293" t="s">
        <v>2256</v>
      </c>
      <c r="D1233" s="305" t="s">
        <v>2257</v>
      </c>
      <c r="E1233" s="263">
        <v>6239</v>
      </c>
      <c r="F1233" s="266">
        <v>6066</v>
      </c>
      <c r="G1233" s="266">
        <v>173</v>
      </c>
      <c r="H1233" s="264">
        <v>7229</v>
      </c>
      <c r="I1233" s="264">
        <v>7047</v>
      </c>
      <c r="J1233" s="264">
        <v>182</v>
      </c>
      <c r="K1233" s="264">
        <v>4161</v>
      </c>
      <c r="L1233" s="264">
        <v>4055</v>
      </c>
      <c r="M1233" s="264">
        <v>106</v>
      </c>
      <c r="N1233" s="294">
        <v>0.93</v>
      </c>
      <c r="O1233" s="266">
        <v>6239</v>
      </c>
      <c r="P1233" s="266">
        <v>6066</v>
      </c>
      <c r="Q1233" s="266">
        <v>173</v>
      </c>
      <c r="R1233" s="267">
        <v>0.972271197307261</v>
      </c>
      <c r="S1233" s="267">
        <v>0.972271197307261</v>
      </c>
      <c r="T1233" s="267">
        <v>0.974823627057684</v>
      </c>
      <c r="U1233" s="267">
        <v>0.974525354482096</v>
      </c>
      <c r="V1233" s="295">
        <v>-0.00255242975042358</v>
      </c>
      <c r="W1233" s="271">
        <v>38840</v>
      </c>
      <c r="X1233" s="271">
        <v>37865</v>
      </c>
      <c r="Y1233" s="271">
        <v>38568</v>
      </c>
      <c r="Z1233" s="271">
        <v>37706</v>
      </c>
      <c r="AA1233" s="268">
        <v>0.97489701338826</v>
      </c>
      <c r="AB1233" s="268">
        <v>0.977649865173201</v>
      </c>
      <c r="AC1233" s="295">
        <v>-0.00275285178494111</v>
      </c>
    </row>
    <row r="1234" spans="1:29">
      <c r="A1234" s="297" t="s">
        <v>1974</v>
      </c>
      <c r="B1234" s="305" t="s">
        <v>3359</v>
      </c>
      <c r="C1234" s="293" t="s">
        <v>2258</v>
      </c>
      <c r="D1234" s="305" t="s">
        <v>2259</v>
      </c>
      <c r="E1234" s="263">
        <v>7169</v>
      </c>
      <c r="F1234" s="266">
        <v>6966</v>
      </c>
      <c r="G1234" s="266">
        <v>203</v>
      </c>
      <c r="H1234" s="264">
        <v>8427</v>
      </c>
      <c r="I1234" s="264">
        <v>8135</v>
      </c>
      <c r="J1234" s="264">
        <v>292</v>
      </c>
      <c r="K1234" s="264">
        <v>4828</v>
      </c>
      <c r="L1234" s="264">
        <v>4666</v>
      </c>
      <c r="M1234" s="264">
        <v>162</v>
      </c>
      <c r="N1234" s="294">
        <v>0.93</v>
      </c>
      <c r="O1234" s="266">
        <v>7169</v>
      </c>
      <c r="P1234" s="266">
        <v>6966</v>
      </c>
      <c r="Q1234" s="266">
        <v>203</v>
      </c>
      <c r="R1234" s="267">
        <v>0.97168363788534</v>
      </c>
      <c r="S1234" s="267">
        <v>0.97168363788534</v>
      </c>
      <c r="T1234" s="267">
        <v>0.965349471935446</v>
      </c>
      <c r="U1234" s="267">
        <v>0.966445733222867</v>
      </c>
      <c r="V1234" s="295">
        <v>0.006334165949894</v>
      </c>
      <c r="W1234" s="271">
        <v>45676</v>
      </c>
      <c r="X1234" s="271">
        <v>44439</v>
      </c>
      <c r="Y1234" s="271">
        <v>46129</v>
      </c>
      <c r="Z1234" s="271">
        <v>45176</v>
      </c>
      <c r="AA1234" s="268">
        <v>0.972917943777914</v>
      </c>
      <c r="AB1234" s="268">
        <v>0.979340544993388</v>
      </c>
      <c r="AC1234" s="295">
        <v>-0.00642260121547411</v>
      </c>
    </row>
    <row r="1235" spans="1:29">
      <c r="A1235" s="297" t="s">
        <v>1974</v>
      </c>
      <c r="B1235" s="305" t="s">
        <v>3359</v>
      </c>
      <c r="C1235" s="293" t="s">
        <v>2260</v>
      </c>
      <c r="D1235" s="305" t="s">
        <v>2261</v>
      </c>
      <c r="E1235" s="263">
        <v>3514</v>
      </c>
      <c r="F1235" s="266">
        <v>3382</v>
      </c>
      <c r="G1235" s="266">
        <v>132</v>
      </c>
      <c r="H1235" s="264">
        <v>4132</v>
      </c>
      <c r="I1235" s="264">
        <v>3961</v>
      </c>
      <c r="J1235" s="264">
        <v>171</v>
      </c>
      <c r="K1235" s="264">
        <v>2458</v>
      </c>
      <c r="L1235" s="264">
        <v>2330</v>
      </c>
      <c r="M1235" s="264">
        <v>128</v>
      </c>
      <c r="N1235" s="294">
        <v>0.93</v>
      </c>
      <c r="O1235" s="266">
        <v>3514</v>
      </c>
      <c r="P1235" s="266">
        <v>3382</v>
      </c>
      <c r="Q1235" s="266">
        <v>132</v>
      </c>
      <c r="R1235" s="267">
        <v>0.962435970404098</v>
      </c>
      <c r="S1235" s="267">
        <v>0.962435970404098</v>
      </c>
      <c r="T1235" s="267">
        <v>0.958615682478219</v>
      </c>
      <c r="U1235" s="267">
        <v>0.947925142392189</v>
      </c>
      <c r="V1235" s="295">
        <v>0.00382028792587907</v>
      </c>
      <c r="W1235" s="271">
        <v>21976</v>
      </c>
      <c r="X1235" s="271">
        <v>21138</v>
      </c>
      <c r="Y1235" s="271">
        <v>22097</v>
      </c>
      <c r="Z1235" s="271">
        <v>21524</v>
      </c>
      <c r="AA1235" s="268">
        <v>0.961867491809246</v>
      </c>
      <c r="AB1235" s="268">
        <v>0.974068878128253</v>
      </c>
      <c r="AC1235" s="295">
        <v>-0.0122013863190062</v>
      </c>
    </row>
    <row r="1236" spans="1:29">
      <c r="A1236" s="297" t="s">
        <v>1974</v>
      </c>
      <c r="B1236" s="305" t="s">
        <v>3359</v>
      </c>
      <c r="C1236" s="293" t="s">
        <v>2262</v>
      </c>
      <c r="D1236" s="305" t="s">
        <v>2263</v>
      </c>
      <c r="E1236" s="263">
        <v>4146</v>
      </c>
      <c r="F1236" s="266">
        <v>3979</v>
      </c>
      <c r="G1236" s="266">
        <v>167</v>
      </c>
      <c r="H1236" s="264">
        <v>5000</v>
      </c>
      <c r="I1236" s="264">
        <v>4867</v>
      </c>
      <c r="J1236" s="264">
        <v>133</v>
      </c>
      <c r="K1236" s="264">
        <v>3078</v>
      </c>
      <c r="L1236" s="264">
        <v>2954</v>
      </c>
      <c r="M1236" s="264">
        <v>124</v>
      </c>
      <c r="N1236" s="294">
        <v>0.93</v>
      </c>
      <c r="O1236" s="266">
        <v>4146</v>
      </c>
      <c r="P1236" s="266">
        <v>3979</v>
      </c>
      <c r="Q1236" s="266">
        <v>167</v>
      </c>
      <c r="R1236" s="267">
        <v>0.959720212252774</v>
      </c>
      <c r="S1236" s="267">
        <v>0.959720212252774</v>
      </c>
      <c r="T1236" s="267">
        <v>0.9734</v>
      </c>
      <c r="U1236" s="267">
        <v>0.959714100064977</v>
      </c>
      <c r="V1236" s="295">
        <v>-0.0136797877472263</v>
      </c>
      <c r="W1236" s="271">
        <v>27636</v>
      </c>
      <c r="X1236" s="271">
        <v>26820</v>
      </c>
      <c r="Y1236" s="271">
        <v>27462</v>
      </c>
      <c r="Z1236" s="271">
        <v>26859</v>
      </c>
      <c r="AA1236" s="268">
        <v>0.970473295701259</v>
      </c>
      <c r="AB1236" s="268">
        <v>0.978042385842255</v>
      </c>
      <c r="AC1236" s="295">
        <v>-0.0075690901409956</v>
      </c>
    </row>
    <row r="1237" spans="1:29">
      <c r="A1237" s="297" t="s">
        <v>1974</v>
      </c>
      <c r="B1237" s="305" t="s">
        <v>3359</v>
      </c>
      <c r="C1237" s="293" t="s">
        <v>2264</v>
      </c>
      <c r="D1237" s="305" t="s">
        <v>2265</v>
      </c>
      <c r="E1237" s="263">
        <v>7588</v>
      </c>
      <c r="F1237" s="266">
        <v>7252</v>
      </c>
      <c r="G1237" s="266">
        <v>336</v>
      </c>
      <c r="H1237" s="264">
        <v>9618</v>
      </c>
      <c r="I1237" s="264">
        <v>9260</v>
      </c>
      <c r="J1237" s="264">
        <v>358</v>
      </c>
      <c r="K1237" s="264">
        <v>5369</v>
      </c>
      <c r="L1237" s="264">
        <v>5215</v>
      </c>
      <c r="M1237" s="264">
        <v>154</v>
      </c>
      <c r="N1237" s="294">
        <v>0.93</v>
      </c>
      <c r="O1237" s="266">
        <v>7588</v>
      </c>
      <c r="P1237" s="266">
        <v>7252</v>
      </c>
      <c r="Q1237" s="266">
        <v>336</v>
      </c>
      <c r="R1237" s="267">
        <v>0.955719557195572</v>
      </c>
      <c r="S1237" s="267">
        <v>0.955719557195572</v>
      </c>
      <c r="T1237" s="267">
        <v>0.962778124350177</v>
      </c>
      <c r="U1237" s="267">
        <v>0.971316818774446</v>
      </c>
      <c r="V1237" s="295">
        <v>-0.00705856715460473</v>
      </c>
      <c r="W1237" s="271">
        <v>49937</v>
      </c>
      <c r="X1237" s="271">
        <v>48447</v>
      </c>
      <c r="Y1237" s="271">
        <v>51449</v>
      </c>
      <c r="Z1237" s="271">
        <v>50206</v>
      </c>
      <c r="AA1237" s="268">
        <v>0.970162404629834</v>
      </c>
      <c r="AB1237" s="268">
        <v>0.975840152383914</v>
      </c>
      <c r="AC1237" s="295">
        <v>-0.00567774775408059</v>
      </c>
    </row>
    <row r="1238" spans="1:29">
      <c r="A1238" s="297" t="s">
        <v>1974</v>
      </c>
      <c r="B1238" s="305" t="s">
        <v>3361</v>
      </c>
      <c r="C1238" s="293" t="s">
        <v>2266</v>
      </c>
      <c r="D1238" s="305" t="s">
        <v>2267</v>
      </c>
      <c r="E1238" s="263">
        <v>6016</v>
      </c>
      <c r="F1238" s="266">
        <v>5881</v>
      </c>
      <c r="G1238" s="266">
        <v>135</v>
      </c>
      <c r="H1238" s="264">
        <v>6702</v>
      </c>
      <c r="I1238" s="264">
        <v>6559</v>
      </c>
      <c r="J1238" s="264">
        <v>143</v>
      </c>
      <c r="K1238" s="264">
        <v>3966</v>
      </c>
      <c r="L1238" s="264">
        <v>3868</v>
      </c>
      <c r="M1238" s="264">
        <v>98</v>
      </c>
      <c r="N1238" s="294">
        <v>0.93</v>
      </c>
      <c r="O1238" s="266">
        <v>6016</v>
      </c>
      <c r="P1238" s="266">
        <v>5881</v>
      </c>
      <c r="Q1238" s="266">
        <v>135</v>
      </c>
      <c r="R1238" s="267">
        <v>0.977559840425532</v>
      </c>
      <c r="S1238" s="267">
        <v>0.977559840425532</v>
      </c>
      <c r="T1238" s="267">
        <v>0.978663085646076</v>
      </c>
      <c r="U1238" s="267">
        <v>0.97528996469995</v>
      </c>
      <c r="V1238" s="295">
        <v>-0.00110324522054395</v>
      </c>
      <c r="W1238" s="271">
        <v>36192</v>
      </c>
      <c r="X1238" s="271">
        <v>35490</v>
      </c>
      <c r="Y1238" s="271">
        <v>35090</v>
      </c>
      <c r="Z1238" s="271">
        <v>34463</v>
      </c>
      <c r="AA1238" s="268">
        <v>0.980603448275862</v>
      </c>
      <c r="AB1238" s="268">
        <v>0.982131661442006</v>
      </c>
      <c r="AC1238" s="295">
        <v>-0.00152821316614415</v>
      </c>
    </row>
    <row r="1239" spans="1:29">
      <c r="A1239" s="297" t="s">
        <v>1974</v>
      </c>
      <c r="B1239" s="305" t="s">
        <v>3361</v>
      </c>
      <c r="C1239" s="293" t="s">
        <v>2268</v>
      </c>
      <c r="D1239" s="305" t="s">
        <v>2269</v>
      </c>
      <c r="E1239" s="263">
        <v>7029</v>
      </c>
      <c r="F1239" s="266">
        <v>6801</v>
      </c>
      <c r="G1239" s="266">
        <v>228</v>
      </c>
      <c r="H1239" s="264">
        <v>8501</v>
      </c>
      <c r="I1239" s="264">
        <v>8268</v>
      </c>
      <c r="J1239" s="264">
        <v>233</v>
      </c>
      <c r="K1239" s="264">
        <v>5434</v>
      </c>
      <c r="L1239" s="264">
        <v>5280</v>
      </c>
      <c r="M1239" s="264">
        <v>154</v>
      </c>
      <c r="N1239" s="294">
        <v>0.93</v>
      </c>
      <c r="O1239" s="266">
        <v>7029</v>
      </c>
      <c r="P1239" s="266">
        <v>6801</v>
      </c>
      <c r="Q1239" s="266">
        <v>228</v>
      </c>
      <c r="R1239" s="267">
        <v>0.967562953478446</v>
      </c>
      <c r="S1239" s="267">
        <v>0.967562953478446</v>
      </c>
      <c r="T1239" s="267">
        <v>0.972591459828255</v>
      </c>
      <c r="U1239" s="267">
        <v>0.97165991902834</v>
      </c>
      <c r="V1239" s="295">
        <v>-0.005028506349809</v>
      </c>
      <c r="W1239" s="271">
        <v>45619</v>
      </c>
      <c r="X1239" s="271">
        <v>44356</v>
      </c>
      <c r="Y1239" s="271">
        <v>44447</v>
      </c>
      <c r="Z1239" s="271">
        <v>43493</v>
      </c>
      <c r="AA1239" s="268">
        <v>0.972314167342555</v>
      </c>
      <c r="AB1239" s="268">
        <v>0.978536234166535</v>
      </c>
      <c r="AC1239" s="295">
        <v>-0.00622206682398085</v>
      </c>
    </row>
    <row r="1240" spans="1:29">
      <c r="A1240" s="297" t="s">
        <v>1974</v>
      </c>
      <c r="B1240" s="305" t="s">
        <v>3361</v>
      </c>
      <c r="C1240" s="293" t="s">
        <v>2270</v>
      </c>
      <c r="D1240" s="305" t="s">
        <v>2271</v>
      </c>
      <c r="E1240" s="263">
        <v>2549</v>
      </c>
      <c r="F1240" s="266">
        <v>2490</v>
      </c>
      <c r="G1240" s="266">
        <v>59</v>
      </c>
      <c r="H1240" s="264">
        <v>3558</v>
      </c>
      <c r="I1240" s="264">
        <v>3473</v>
      </c>
      <c r="J1240" s="264">
        <v>85</v>
      </c>
      <c r="K1240" s="264">
        <v>2371</v>
      </c>
      <c r="L1240" s="264">
        <v>2321</v>
      </c>
      <c r="M1240" s="264">
        <v>50</v>
      </c>
      <c r="N1240" s="294">
        <v>0.93</v>
      </c>
      <c r="O1240" s="266">
        <v>2549</v>
      </c>
      <c r="P1240" s="266">
        <v>2490</v>
      </c>
      <c r="Q1240" s="266">
        <v>59</v>
      </c>
      <c r="R1240" s="267">
        <v>0.976853668105139</v>
      </c>
      <c r="S1240" s="267">
        <v>0.976853668105139</v>
      </c>
      <c r="T1240" s="267">
        <v>0.9761101742552</v>
      </c>
      <c r="U1240" s="267">
        <v>0.978911851539435</v>
      </c>
      <c r="V1240" s="295">
        <v>0.000743493849939769</v>
      </c>
      <c r="W1240" s="271">
        <v>19455</v>
      </c>
      <c r="X1240" s="271">
        <v>19100</v>
      </c>
      <c r="Y1240" s="271">
        <v>18489</v>
      </c>
      <c r="Z1240" s="271">
        <v>18256</v>
      </c>
      <c r="AA1240" s="268">
        <v>0.981752762785916</v>
      </c>
      <c r="AB1240" s="268">
        <v>0.987397912272162</v>
      </c>
      <c r="AC1240" s="295">
        <v>-0.00564514948624562</v>
      </c>
    </row>
    <row r="1241" spans="1:29">
      <c r="A1241" s="297" t="s">
        <v>1974</v>
      </c>
      <c r="B1241" s="305" t="s">
        <v>3361</v>
      </c>
      <c r="C1241" s="293" t="s">
        <v>2272</v>
      </c>
      <c r="D1241" s="305" t="s">
        <v>2273</v>
      </c>
      <c r="E1241" s="263">
        <v>3269</v>
      </c>
      <c r="F1241" s="266">
        <v>3176</v>
      </c>
      <c r="G1241" s="266">
        <v>93</v>
      </c>
      <c r="H1241" s="264">
        <v>3896</v>
      </c>
      <c r="I1241" s="264">
        <v>3777</v>
      </c>
      <c r="J1241" s="264">
        <v>119</v>
      </c>
      <c r="K1241" s="264">
        <v>2451</v>
      </c>
      <c r="L1241" s="264">
        <v>2349</v>
      </c>
      <c r="M1241" s="264">
        <v>102</v>
      </c>
      <c r="N1241" s="294">
        <v>0.93</v>
      </c>
      <c r="O1241" s="266">
        <v>3269</v>
      </c>
      <c r="P1241" s="266">
        <v>3176</v>
      </c>
      <c r="Q1241" s="266">
        <v>93</v>
      </c>
      <c r="R1241" s="267">
        <v>0.971550933007036</v>
      </c>
      <c r="S1241" s="267">
        <v>0.971550933007036</v>
      </c>
      <c r="T1241" s="267">
        <v>0.969455852156057</v>
      </c>
      <c r="U1241" s="267">
        <v>0.958384332925337</v>
      </c>
      <c r="V1241" s="295">
        <v>0.00209508085097831</v>
      </c>
      <c r="W1241" s="271">
        <v>21642</v>
      </c>
      <c r="X1241" s="271">
        <v>21079</v>
      </c>
      <c r="Y1241" s="271">
        <v>20721</v>
      </c>
      <c r="Z1241" s="271">
        <v>20288</v>
      </c>
      <c r="AA1241" s="268">
        <v>0.97398576841327</v>
      </c>
      <c r="AB1241" s="268">
        <v>0.979103325129096</v>
      </c>
      <c r="AC1241" s="295">
        <v>-0.00511755671582559</v>
      </c>
    </row>
    <row r="1242" spans="1:29">
      <c r="A1242" s="297" t="s">
        <v>1974</v>
      </c>
      <c r="B1242" s="305" t="s">
        <v>3361</v>
      </c>
      <c r="C1242" s="293" t="s">
        <v>2274</v>
      </c>
      <c r="D1242" s="305" t="s">
        <v>2275</v>
      </c>
      <c r="E1242" s="263">
        <v>3845</v>
      </c>
      <c r="F1242" s="266">
        <v>3749</v>
      </c>
      <c r="G1242" s="266">
        <v>96</v>
      </c>
      <c r="H1242" s="264">
        <v>4730</v>
      </c>
      <c r="I1242" s="264">
        <v>4619</v>
      </c>
      <c r="J1242" s="264">
        <v>111</v>
      </c>
      <c r="K1242" s="264">
        <v>2991</v>
      </c>
      <c r="L1242" s="264">
        <v>2907</v>
      </c>
      <c r="M1242" s="264">
        <v>84</v>
      </c>
      <c r="N1242" s="294">
        <v>0.93</v>
      </c>
      <c r="O1242" s="266">
        <v>3845</v>
      </c>
      <c r="P1242" s="266">
        <v>3749</v>
      </c>
      <c r="Q1242" s="266">
        <v>96</v>
      </c>
      <c r="R1242" s="267">
        <v>0.975032509752926</v>
      </c>
      <c r="S1242" s="267">
        <v>0.975032509752926</v>
      </c>
      <c r="T1242" s="267">
        <v>0.976532769556025</v>
      </c>
      <c r="U1242" s="267">
        <v>0.971915747241725</v>
      </c>
      <c r="V1242" s="295">
        <v>-0.00150025980309954</v>
      </c>
      <c r="W1242" s="271">
        <v>25629</v>
      </c>
      <c r="X1242" s="271">
        <v>25109</v>
      </c>
      <c r="Y1242" s="271">
        <v>24817</v>
      </c>
      <c r="Z1242" s="271">
        <v>24413</v>
      </c>
      <c r="AA1242" s="268">
        <v>0.979710484217098</v>
      </c>
      <c r="AB1242" s="268">
        <v>0.983720836523351</v>
      </c>
      <c r="AC1242" s="295">
        <v>-0.00401035230625313</v>
      </c>
    </row>
    <row r="1243" spans="1:29">
      <c r="A1243" s="297" t="s">
        <v>1974</v>
      </c>
      <c r="B1243" s="305" t="s">
        <v>3361</v>
      </c>
      <c r="C1243" s="293" t="s">
        <v>2276</v>
      </c>
      <c r="D1243" s="305" t="s">
        <v>2277</v>
      </c>
      <c r="E1243" s="263">
        <v>2705</v>
      </c>
      <c r="F1243" s="266">
        <v>2604</v>
      </c>
      <c r="G1243" s="266">
        <v>101</v>
      </c>
      <c r="H1243" s="264">
        <v>3362</v>
      </c>
      <c r="I1243" s="264">
        <v>3242</v>
      </c>
      <c r="J1243" s="264">
        <v>120</v>
      </c>
      <c r="K1243" s="264">
        <v>2077</v>
      </c>
      <c r="L1243" s="264">
        <v>1977</v>
      </c>
      <c r="M1243" s="264">
        <v>100</v>
      </c>
      <c r="N1243" s="294">
        <v>0.93</v>
      </c>
      <c r="O1243" s="266">
        <v>2705</v>
      </c>
      <c r="P1243" s="266">
        <v>2604</v>
      </c>
      <c r="Q1243" s="266">
        <v>101</v>
      </c>
      <c r="R1243" s="267">
        <v>0.962661737523105</v>
      </c>
      <c r="S1243" s="267">
        <v>0.962661737523105</v>
      </c>
      <c r="T1243" s="267">
        <v>0.964306960142772</v>
      </c>
      <c r="U1243" s="267">
        <v>0.951853635050554</v>
      </c>
      <c r="V1243" s="295">
        <v>-0.00164522261966682</v>
      </c>
      <c r="W1243" s="271">
        <v>17541</v>
      </c>
      <c r="X1243" s="271">
        <v>16917</v>
      </c>
      <c r="Y1243" s="271">
        <v>16813</v>
      </c>
      <c r="Z1243" s="271">
        <v>16314</v>
      </c>
      <c r="AA1243" s="268">
        <v>0.96442620147084</v>
      </c>
      <c r="AB1243" s="268">
        <v>0.970320585261405</v>
      </c>
      <c r="AC1243" s="295">
        <v>-0.00589438379056506</v>
      </c>
    </row>
    <row r="1244" spans="1:29">
      <c r="A1244" s="297" t="s">
        <v>1974</v>
      </c>
      <c r="B1244" s="305" t="s">
        <v>3361</v>
      </c>
      <c r="C1244" s="293" t="s">
        <v>2278</v>
      </c>
      <c r="D1244" s="305" t="s">
        <v>2279</v>
      </c>
      <c r="E1244" s="263">
        <v>5033</v>
      </c>
      <c r="F1244" s="266">
        <v>4849</v>
      </c>
      <c r="G1244" s="266">
        <v>184</v>
      </c>
      <c r="H1244" s="264">
        <v>5752</v>
      </c>
      <c r="I1244" s="264">
        <v>5579</v>
      </c>
      <c r="J1244" s="264">
        <v>173</v>
      </c>
      <c r="K1244" s="264">
        <v>3433</v>
      </c>
      <c r="L1244" s="264">
        <v>3334</v>
      </c>
      <c r="M1244" s="264">
        <v>99</v>
      </c>
      <c r="N1244" s="294">
        <v>0.93</v>
      </c>
      <c r="O1244" s="266">
        <v>5033</v>
      </c>
      <c r="P1244" s="266">
        <v>4849</v>
      </c>
      <c r="Q1244" s="266">
        <v>184</v>
      </c>
      <c r="R1244" s="267">
        <v>0.963441287502484</v>
      </c>
      <c r="S1244" s="267">
        <v>0.963441287502484</v>
      </c>
      <c r="T1244" s="267">
        <v>0.969923504867872</v>
      </c>
      <c r="U1244" s="267">
        <v>0.971162248762016</v>
      </c>
      <c r="V1244" s="295">
        <v>-0.00648221736538845</v>
      </c>
      <c r="W1244" s="271">
        <v>31128</v>
      </c>
      <c r="X1244" s="271">
        <v>30135</v>
      </c>
      <c r="Y1244" s="271">
        <v>29859</v>
      </c>
      <c r="Z1244" s="271">
        <v>29103</v>
      </c>
      <c r="AA1244" s="268">
        <v>0.968099460292984</v>
      </c>
      <c r="AB1244" s="268">
        <v>0.974681000703306</v>
      </c>
      <c r="AC1244" s="295">
        <v>-0.00658154041032177</v>
      </c>
    </row>
    <row r="1245" spans="1:29">
      <c r="A1245" s="297" t="s">
        <v>1974</v>
      </c>
      <c r="B1245" s="305" t="s">
        <v>3361</v>
      </c>
      <c r="C1245" s="293" t="s">
        <v>2280</v>
      </c>
      <c r="D1245" s="305" t="s">
        <v>2281</v>
      </c>
      <c r="E1245" s="263">
        <v>3657</v>
      </c>
      <c r="F1245" s="266">
        <v>3548</v>
      </c>
      <c r="G1245" s="266">
        <v>109</v>
      </c>
      <c r="H1245" s="264">
        <v>4244</v>
      </c>
      <c r="I1245" s="264">
        <v>4154</v>
      </c>
      <c r="J1245" s="264">
        <v>90</v>
      </c>
      <c r="K1245" s="264">
        <v>2514</v>
      </c>
      <c r="L1245" s="264">
        <v>2456</v>
      </c>
      <c r="M1245" s="264">
        <v>58</v>
      </c>
      <c r="N1245" s="294">
        <v>0.93</v>
      </c>
      <c r="O1245" s="266">
        <v>3657</v>
      </c>
      <c r="P1245" s="266">
        <v>3548</v>
      </c>
      <c r="Q1245" s="266">
        <v>109</v>
      </c>
      <c r="R1245" s="267">
        <v>0.970194148208914</v>
      </c>
      <c r="S1245" s="267">
        <v>0.970194148208914</v>
      </c>
      <c r="T1245" s="267">
        <v>0.978793590951932</v>
      </c>
      <c r="U1245" s="267">
        <v>0.976929196499602</v>
      </c>
      <c r="V1245" s="295">
        <v>-0.00859944274301783</v>
      </c>
      <c r="W1245" s="271">
        <v>21980</v>
      </c>
      <c r="X1245" s="271">
        <v>21503</v>
      </c>
      <c r="Y1245" s="271">
        <v>21868</v>
      </c>
      <c r="Z1245" s="271">
        <v>21552</v>
      </c>
      <c r="AA1245" s="268">
        <v>0.978298453139217</v>
      </c>
      <c r="AB1245" s="268">
        <v>0.985549661606</v>
      </c>
      <c r="AC1245" s="295">
        <v>-0.00725120846678218</v>
      </c>
    </row>
    <row r="1246" spans="1:29">
      <c r="A1246" s="297" t="s">
        <v>1974</v>
      </c>
      <c r="B1246" s="305" t="s">
        <v>3361</v>
      </c>
      <c r="C1246" s="293" t="s">
        <v>2282</v>
      </c>
      <c r="D1246" s="305" t="s">
        <v>2283</v>
      </c>
      <c r="E1246" s="263">
        <v>3318</v>
      </c>
      <c r="F1246" s="266">
        <v>3150</v>
      </c>
      <c r="G1246" s="266">
        <v>168</v>
      </c>
      <c r="H1246" s="264">
        <v>3791</v>
      </c>
      <c r="I1246" s="264">
        <v>3645</v>
      </c>
      <c r="J1246" s="264">
        <v>146</v>
      </c>
      <c r="K1246" s="264">
        <v>2243</v>
      </c>
      <c r="L1246" s="264">
        <v>2159</v>
      </c>
      <c r="M1246" s="264">
        <v>84</v>
      </c>
      <c r="N1246" s="294">
        <v>0.93</v>
      </c>
      <c r="O1246" s="266">
        <v>3318</v>
      </c>
      <c r="P1246" s="266">
        <v>3150</v>
      </c>
      <c r="Q1246" s="266">
        <v>168</v>
      </c>
      <c r="R1246" s="267">
        <v>0.949367088607595</v>
      </c>
      <c r="S1246" s="267">
        <v>0.949367088607595</v>
      </c>
      <c r="T1246" s="267">
        <v>0.961487734107096</v>
      </c>
      <c r="U1246" s="267">
        <v>0.962550156041016</v>
      </c>
      <c r="V1246" s="295">
        <v>-0.0121206454995009</v>
      </c>
      <c r="W1246" s="271">
        <v>20337</v>
      </c>
      <c r="X1246" s="271">
        <v>19725</v>
      </c>
      <c r="Y1246" s="271">
        <v>19371</v>
      </c>
      <c r="Z1246" s="271">
        <v>19005</v>
      </c>
      <c r="AA1246" s="268">
        <v>0.969907065938929</v>
      </c>
      <c r="AB1246" s="268">
        <v>0.981105776676475</v>
      </c>
      <c r="AC1246" s="295">
        <v>-0.0111987107375461</v>
      </c>
    </row>
    <row r="1247" spans="1:29">
      <c r="A1247" s="297" t="s">
        <v>1974</v>
      </c>
      <c r="B1247" s="305" t="s">
        <v>3361</v>
      </c>
      <c r="C1247" s="293" t="s">
        <v>2284</v>
      </c>
      <c r="D1247" s="305" t="s">
        <v>2285</v>
      </c>
      <c r="E1247" s="263">
        <v>5795</v>
      </c>
      <c r="F1247" s="266">
        <v>5570</v>
      </c>
      <c r="G1247" s="266">
        <v>225</v>
      </c>
      <c r="H1247" s="264">
        <v>6398</v>
      </c>
      <c r="I1247" s="264">
        <v>6212</v>
      </c>
      <c r="J1247" s="264">
        <v>186</v>
      </c>
      <c r="K1247" s="264">
        <v>3882</v>
      </c>
      <c r="L1247" s="264">
        <v>3735</v>
      </c>
      <c r="M1247" s="264">
        <v>147</v>
      </c>
      <c r="N1247" s="294">
        <v>0.93</v>
      </c>
      <c r="O1247" s="266">
        <v>5795</v>
      </c>
      <c r="P1247" s="266">
        <v>5570</v>
      </c>
      <c r="Q1247" s="266">
        <v>225</v>
      </c>
      <c r="R1247" s="267">
        <v>0.961173425366695</v>
      </c>
      <c r="S1247" s="267">
        <v>0.961173425366695</v>
      </c>
      <c r="T1247" s="267">
        <v>0.970928415129728</v>
      </c>
      <c r="U1247" s="267">
        <v>0.962132921174652</v>
      </c>
      <c r="V1247" s="295">
        <v>-0.00975498976303257</v>
      </c>
      <c r="W1247" s="271">
        <v>34885</v>
      </c>
      <c r="X1247" s="271">
        <v>33704</v>
      </c>
      <c r="Y1247" s="271">
        <v>34589</v>
      </c>
      <c r="Z1247" s="271">
        <v>33678</v>
      </c>
      <c r="AA1247" s="268">
        <v>0.966145907983374</v>
      </c>
      <c r="AB1247" s="268">
        <v>0.973662146925323</v>
      </c>
      <c r="AC1247" s="295">
        <v>-0.00751623894194908</v>
      </c>
    </row>
    <row r="1248" spans="1:29">
      <c r="A1248" s="297" t="s">
        <v>1974</v>
      </c>
      <c r="B1248" s="305" t="s">
        <v>3362</v>
      </c>
      <c r="C1248" s="293" t="s">
        <v>2286</v>
      </c>
      <c r="D1248" s="305" t="s">
        <v>2287</v>
      </c>
      <c r="E1248" s="263">
        <v>4379</v>
      </c>
      <c r="F1248" s="266">
        <v>4187</v>
      </c>
      <c r="G1248" s="266">
        <v>192</v>
      </c>
      <c r="H1248" s="264">
        <v>4889</v>
      </c>
      <c r="I1248" s="264">
        <v>4683</v>
      </c>
      <c r="J1248" s="264">
        <v>206</v>
      </c>
      <c r="K1248" s="264">
        <v>3062</v>
      </c>
      <c r="L1248" s="264">
        <v>2890</v>
      </c>
      <c r="M1248" s="264">
        <v>172</v>
      </c>
      <c r="N1248" s="294">
        <v>0.93</v>
      </c>
      <c r="O1248" s="266">
        <v>4379</v>
      </c>
      <c r="P1248" s="266">
        <v>4187</v>
      </c>
      <c r="Q1248" s="266">
        <v>192</v>
      </c>
      <c r="R1248" s="267">
        <v>0.956154373144554</v>
      </c>
      <c r="S1248" s="267">
        <v>0.956154373144554</v>
      </c>
      <c r="T1248" s="267">
        <v>0.9578645939865</v>
      </c>
      <c r="U1248" s="267">
        <v>0.943827563683867</v>
      </c>
      <c r="V1248" s="295">
        <v>-0.00171022084194672</v>
      </c>
      <c r="W1248" s="271">
        <v>25986</v>
      </c>
      <c r="X1248" s="271">
        <v>24766</v>
      </c>
      <c r="Y1248" s="271">
        <v>23412</v>
      </c>
      <c r="Z1248" s="271">
        <v>22567</v>
      </c>
      <c r="AA1248" s="268">
        <v>0.953051643192488</v>
      </c>
      <c r="AB1248" s="268">
        <v>0.963907397915599</v>
      </c>
      <c r="AC1248" s="295">
        <v>-0.0108557547231106</v>
      </c>
    </row>
    <row r="1249" spans="1:29">
      <c r="A1249" s="297" t="s">
        <v>1974</v>
      </c>
      <c r="B1249" s="305" t="s">
        <v>3362</v>
      </c>
      <c r="C1249" s="293" t="s">
        <v>2288</v>
      </c>
      <c r="D1249" s="305" t="s">
        <v>2289</v>
      </c>
      <c r="E1249" s="263">
        <v>5301</v>
      </c>
      <c r="F1249" s="266">
        <v>4864</v>
      </c>
      <c r="G1249" s="266">
        <v>437</v>
      </c>
      <c r="H1249" s="264">
        <v>6298</v>
      </c>
      <c r="I1249" s="264">
        <v>5811</v>
      </c>
      <c r="J1249" s="264">
        <v>487</v>
      </c>
      <c r="K1249" s="264">
        <v>4022</v>
      </c>
      <c r="L1249" s="264">
        <v>3531</v>
      </c>
      <c r="M1249" s="264">
        <v>491</v>
      </c>
      <c r="N1249" s="294">
        <v>0.93</v>
      </c>
      <c r="O1249" s="266">
        <v>5301</v>
      </c>
      <c r="P1249" s="266">
        <v>4864</v>
      </c>
      <c r="Q1249" s="266">
        <v>437</v>
      </c>
      <c r="R1249" s="267">
        <v>0.917562724014337</v>
      </c>
      <c r="S1249" s="267">
        <v>0.917562724014337</v>
      </c>
      <c r="T1249" s="267">
        <v>0.922673864718958</v>
      </c>
      <c r="U1249" s="267">
        <v>0.877921432123322</v>
      </c>
      <c r="V1249" s="295">
        <v>-0.00511114070462149</v>
      </c>
      <c r="W1249" s="271">
        <v>32710</v>
      </c>
      <c r="X1249" s="271">
        <v>29570</v>
      </c>
      <c r="Y1249" s="271">
        <v>29456</v>
      </c>
      <c r="Z1249" s="271">
        <v>26857</v>
      </c>
      <c r="AA1249" s="268">
        <v>0.904004891470498</v>
      </c>
      <c r="AB1249" s="268">
        <v>0.91176670287887</v>
      </c>
      <c r="AC1249" s="295">
        <v>-0.00776181140837184</v>
      </c>
    </row>
    <row r="1250" spans="1:29">
      <c r="A1250" s="297" t="s">
        <v>1974</v>
      </c>
      <c r="B1250" s="305" t="s">
        <v>3362</v>
      </c>
      <c r="C1250" s="293" t="s">
        <v>2290</v>
      </c>
      <c r="D1250" s="305" t="s">
        <v>2291</v>
      </c>
      <c r="E1250" s="263">
        <v>4806</v>
      </c>
      <c r="F1250" s="266">
        <v>4675</v>
      </c>
      <c r="G1250" s="266">
        <v>131</v>
      </c>
      <c r="H1250" s="264">
        <v>5851</v>
      </c>
      <c r="I1250" s="264">
        <v>5673</v>
      </c>
      <c r="J1250" s="264">
        <v>178</v>
      </c>
      <c r="K1250" s="264">
        <v>3768</v>
      </c>
      <c r="L1250" s="264">
        <v>3656</v>
      </c>
      <c r="M1250" s="264">
        <v>112</v>
      </c>
      <c r="N1250" s="294">
        <v>0.93</v>
      </c>
      <c r="O1250" s="266">
        <v>4806</v>
      </c>
      <c r="P1250" s="266">
        <v>4675</v>
      </c>
      <c r="Q1250" s="266">
        <v>131</v>
      </c>
      <c r="R1250" s="267">
        <v>0.972742405326675</v>
      </c>
      <c r="S1250" s="267">
        <v>0.972742405326675</v>
      </c>
      <c r="T1250" s="267">
        <v>0.969577849940181</v>
      </c>
      <c r="U1250" s="267">
        <v>0.970276008492569</v>
      </c>
      <c r="V1250" s="295">
        <v>0.00316455538649385</v>
      </c>
      <c r="W1250" s="271">
        <v>30524</v>
      </c>
      <c r="X1250" s="271">
        <v>29524</v>
      </c>
      <c r="Y1250" s="271">
        <v>27581</v>
      </c>
      <c r="Z1250" s="271">
        <v>26822</v>
      </c>
      <c r="AA1250" s="268">
        <v>0.967238893985061</v>
      </c>
      <c r="AB1250" s="268">
        <v>0.972481055799282</v>
      </c>
      <c r="AC1250" s="295">
        <v>-0.00524216181422121</v>
      </c>
    </row>
    <row r="1251" spans="1:29">
      <c r="A1251" s="297" t="s">
        <v>1974</v>
      </c>
      <c r="B1251" s="305" t="s">
        <v>3362</v>
      </c>
      <c r="C1251" s="293" t="s">
        <v>2292</v>
      </c>
      <c r="D1251" s="305" t="s">
        <v>2293</v>
      </c>
      <c r="E1251" s="263">
        <v>0</v>
      </c>
      <c r="F1251" s="266">
        <v>0</v>
      </c>
      <c r="G1251" s="266">
        <v>0</v>
      </c>
      <c r="H1251" s="264">
        <v>1</v>
      </c>
      <c r="I1251" s="264">
        <v>1</v>
      </c>
      <c r="J1251" s="264">
        <v>0</v>
      </c>
      <c r="K1251" s="264">
        <v>0</v>
      </c>
      <c r="L1251" s="264">
        <v>0</v>
      </c>
      <c r="M1251" s="264">
        <v>0</v>
      </c>
      <c r="N1251" s="294">
        <v>0.93</v>
      </c>
      <c r="O1251" s="266">
        <v>0</v>
      </c>
      <c r="P1251" s="266">
        <v>0</v>
      </c>
      <c r="Q1251" s="266">
        <v>0</v>
      </c>
      <c r="R1251" s="267">
        <v>0</v>
      </c>
      <c r="S1251" s="267">
        <v>0</v>
      </c>
      <c r="T1251" s="267">
        <v>1</v>
      </c>
      <c r="U1251" s="267">
        <v>0</v>
      </c>
      <c r="V1251" s="295">
        <v>-1</v>
      </c>
      <c r="W1251" s="271">
        <v>3</v>
      </c>
      <c r="X1251" s="271">
        <v>3</v>
      </c>
      <c r="Y1251" s="271">
        <v>6</v>
      </c>
      <c r="Z1251" s="271">
        <v>6</v>
      </c>
      <c r="AA1251" s="268">
        <v>1</v>
      </c>
      <c r="AB1251" s="268">
        <v>1</v>
      </c>
      <c r="AC1251" s="295">
        <v>0</v>
      </c>
    </row>
    <row r="1252" spans="1:29">
      <c r="A1252" s="297" t="s">
        <v>1974</v>
      </c>
      <c r="B1252" s="305" t="s">
        <v>3362</v>
      </c>
      <c r="C1252" s="293" t="s">
        <v>2294</v>
      </c>
      <c r="D1252" s="305" t="s">
        <v>2295</v>
      </c>
      <c r="E1252" s="263">
        <v>5803</v>
      </c>
      <c r="F1252" s="266">
        <v>5515</v>
      </c>
      <c r="G1252" s="266">
        <v>288</v>
      </c>
      <c r="H1252" s="264">
        <v>7023</v>
      </c>
      <c r="I1252" s="264">
        <v>6701</v>
      </c>
      <c r="J1252" s="264">
        <v>322</v>
      </c>
      <c r="K1252" s="264">
        <v>4620</v>
      </c>
      <c r="L1252" s="264">
        <v>4333</v>
      </c>
      <c r="M1252" s="264">
        <v>287</v>
      </c>
      <c r="N1252" s="294">
        <v>0.93</v>
      </c>
      <c r="O1252" s="266">
        <v>5803</v>
      </c>
      <c r="P1252" s="266">
        <v>5515</v>
      </c>
      <c r="Q1252" s="266">
        <v>288</v>
      </c>
      <c r="R1252" s="267">
        <v>0.950370498018266</v>
      </c>
      <c r="S1252" s="267">
        <v>0.950370498018266</v>
      </c>
      <c r="T1252" s="267">
        <v>0.95415064787128</v>
      </c>
      <c r="U1252" s="267">
        <v>0.937878787878788</v>
      </c>
      <c r="V1252" s="295">
        <v>-0.00378014985301367</v>
      </c>
      <c r="W1252" s="271">
        <v>37309</v>
      </c>
      <c r="X1252" s="271">
        <v>35263</v>
      </c>
      <c r="Y1252" s="271">
        <v>33830</v>
      </c>
      <c r="Z1252" s="271">
        <v>32384</v>
      </c>
      <c r="AA1252" s="268">
        <v>0.945160685089389</v>
      </c>
      <c r="AB1252" s="268">
        <v>0.957256872598286</v>
      </c>
      <c r="AC1252" s="295">
        <v>-0.0120961875088968</v>
      </c>
    </row>
    <row r="1253" spans="1:29">
      <c r="A1253" s="297" t="s">
        <v>1974</v>
      </c>
      <c r="B1253" s="299" t="s">
        <v>3362</v>
      </c>
      <c r="C1253" s="293" t="s">
        <v>2296</v>
      </c>
      <c r="D1253" s="299" t="s">
        <v>2297</v>
      </c>
      <c r="E1253" s="263">
        <v>3150</v>
      </c>
      <c r="F1253" s="266">
        <v>2997</v>
      </c>
      <c r="G1253" s="266">
        <v>153</v>
      </c>
      <c r="H1253" s="264">
        <v>3882</v>
      </c>
      <c r="I1253" s="264">
        <v>3701</v>
      </c>
      <c r="J1253" s="264">
        <v>181</v>
      </c>
      <c r="K1253" s="264">
        <v>2303</v>
      </c>
      <c r="L1253" s="264">
        <v>2185</v>
      </c>
      <c r="M1253" s="264">
        <v>118</v>
      </c>
      <c r="N1253" s="294">
        <v>0.93</v>
      </c>
      <c r="O1253" s="266">
        <v>3150</v>
      </c>
      <c r="P1253" s="266">
        <v>2997</v>
      </c>
      <c r="Q1253" s="266">
        <v>153</v>
      </c>
      <c r="R1253" s="267">
        <v>0.951428571428571</v>
      </c>
      <c r="S1253" s="267">
        <v>0.951428571428571</v>
      </c>
      <c r="T1253" s="267">
        <v>0.953374549201443</v>
      </c>
      <c r="U1253" s="267">
        <v>0.948762483716891</v>
      </c>
      <c r="V1253" s="295">
        <v>-0.0019459777728712</v>
      </c>
      <c r="W1253" s="271">
        <v>19672</v>
      </c>
      <c r="X1253" s="271">
        <v>18468</v>
      </c>
      <c r="Y1253" s="271">
        <v>17484</v>
      </c>
      <c r="Z1253" s="271">
        <v>16469</v>
      </c>
      <c r="AA1253" s="268">
        <v>0.938796258641724</v>
      </c>
      <c r="AB1253" s="268">
        <v>0.941946922900938</v>
      </c>
      <c r="AC1253" s="295">
        <v>-0.00315066425921373</v>
      </c>
    </row>
    <row r="1254" spans="1:29">
      <c r="A1254" s="297" t="s">
        <v>1974</v>
      </c>
      <c r="B1254" s="305" t="s">
        <v>3362</v>
      </c>
      <c r="C1254" s="293" t="s">
        <v>2298</v>
      </c>
      <c r="D1254" s="305" t="s">
        <v>2299</v>
      </c>
      <c r="E1254" s="263">
        <v>0</v>
      </c>
      <c r="F1254" s="266">
        <v>0</v>
      </c>
      <c r="G1254" s="266">
        <v>0</v>
      </c>
      <c r="H1254" s="264">
        <v>0</v>
      </c>
      <c r="I1254" s="264">
        <v>0</v>
      </c>
      <c r="J1254" s="264">
        <v>0</v>
      </c>
      <c r="K1254" s="264">
        <v>2</v>
      </c>
      <c r="L1254" s="264">
        <v>2</v>
      </c>
      <c r="M1254" s="264">
        <v>0</v>
      </c>
      <c r="N1254" s="294">
        <v>0.93</v>
      </c>
      <c r="O1254" s="266">
        <v>0</v>
      </c>
      <c r="P1254" s="266">
        <v>0</v>
      </c>
      <c r="Q1254" s="266">
        <v>0</v>
      </c>
      <c r="R1254" s="267">
        <v>0</v>
      </c>
      <c r="S1254" s="267">
        <v>0</v>
      </c>
      <c r="T1254" s="267">
        <v>0</v>
      </c>
      <c r="U1254" s="267">
        <v>1</v>
      </c>
      <c r="V1254" s="295">
        <v>0</v>
      </c>
      <c r="W1254" s="271">
        <v>7</v>
      </c>
      <c r="X1254" s="271">
        <v>7</v>
      </c>
      <c r="Y1254" s="271">
        <v>20</v>
      </c>
      <c r="Z1254" s="271">
        <v>20</v>
      </c>
      <c r="AA1254" s="268">
        <v>1</v>
      </c>
      <c r="AB1254" s="268">
        <v>1</v>
      </c>
      <c r="AC1254" s="295">
        <v>0</v>
      </c>
    </row>
    <row r="1255" spans="1:29">
      <c r="A1255" s="297" t="s">
        <v>1974</v>
      </c>
      <c r="B1255" s="305" t="s">
        <v>3362</v>
      </c>
      <c r="C1255" s="293" t="s">
        <v>2300</v>
      </c>
      <c r="D1255" s="305" t="s">
        <v>2301</v>
      </c>
      <c r="E1255" s="263">
        <v>0</v>
      </c>
      <c r="F1255" s="266">
        <v>0</v>
      </c>
      <c r="G1255" s="266">
        <v>0</v>
      </c>
      <c r="H1255" s="264">
        <v>468</v>
      </c>
      <c r="I1255" s="264">
        <v>467</v>
      </c>
      <c r="J1255" s="264">
        <v>1</v>
      </c>
      <c r="K1255" s="264">
        <v>464</v>
      </c>
      <c r="L1255" s="264">
        <v>462</v>
      </c>
      <c r="M1255" s="264">
        <v>2</v>
      </c>
      <c r="N1255" s="294">
        <v>0.93</v>
      </c>
      <c r="O1255" s="266">
        <v>0</v>
      </c>
      <c r="P1255" s="266">
        <v>0</v>
      </c>
      <c r="Q1255" s="266">
        <v>0</v>
      </c>
      <c r="R1255" s="267">
        <v>0</v>
      </c>
      <c r="S1255" s="267">
        <v>0</v>
      </c>
      <c r="T1255" s="267">
        <v>0.997863247863248</v>
      </c>
      <c r="U1255" s="267">
        <v>0.995689655172414</v>
      </c>
      <c r="V1255" s="295">
        <v>-0.997863247863248</v>
      </c>
      <c r="W1255" s="271">
        <v>3206</v>
      </c>
      <c r="X1255" s="271">
        <v>3197</v>
      </c>
      <c r="Y1255" s="271">
        <v>3166</v>
      </c>
      <c r="Z1255" s="271">
        <v>3150</v>
      </c>
      <c r="AA1255" s="268">
        <v>0.997192763568309</v>
      </c>
      <c r="AB1255" s="268">
        <v>0.994946304485155</v>
      </c>
      <c r="AC1255" s="295">
        <v>0.00224645908315468</v>
      </c>
    </row>
    <row r="1256" spans="1:29">
      <c r="A1256" s="297" t="s">
        <v>1974</v>
      </c>
      <c r="B1256" s="306" t="s">
        <v>3363</v>
      </c>
      <c r="C1256" s="293" t="s">
        <v>2302</v>
      </c>
      <c r="D1256" s="306" t="s">
        <v>2303</v>
      </c>
      <c r="E1256" s="263">
        <v>1485</v>
      </c>
      <c r="F1256" s="266">
        <v>1328</v>
      </c>
      <c r="G1256" s="266">
        <v>157</v>
      </c>
      <c r="H1256" s="264">
        <v>2238</v>
      </c>
      <c r="I1256" s="264">
        <v>2076</v>
      </c>
      <c r="J1256" s="264">
        <v>162</v>
      </c>
      <c r="K1256" s="264">
        <v>1643</v>
      </c>
      <c r="L1256" s="264">
        <v>1554</v>
      </c>
      <c r="M1256" s="264">
        <v>89</v>
      </c>
      <c r="N1256" s="294">
        <v>0.93</v>
      </c>
      <c r="O1256" s="266">
        <v>1485</v>
      </c>
      <c r="P1256" s="266">
        <v>1328</v>
      </c>
      <c r="Q1256" s="266">
        <v>157</v>
      </c>
      <c r="R1256" s="267">
        <v>0.894276094276094</v>
      </c>
      <c r="S1256" s="267">
        <v>0.894276094276094</v>
      </c>
      <c r="T1256" s="267">
        <v>0.927613941018767</v>
      </c>
      <c r="U1256" s="267">
        <v>0.945830797321972</v>
      </c>
      <c r="V1256" s="295">
        <v>-0.0333378467426725</v>
      </c>
      <c r="W1256" s="271">
        <v>12500</v>
      </c>
      <c r="X1256" s="271">
        <v>11687</v>
      </c>
      <c r="Y1256" s="271">
        <v>11729</v>
      </c>
      <c r="Z1256" s="271">
        <v>11219</v>
      </c>
      <c r="AA1256" s="268">
        <v>0.93496</v>
      </c>
      <c r="AB1256" s="268">
        <v>0.956518032227811</v>
      </c>
      <c r="AC1256" s="295">
        <v>-0.0215580322278114</v>
      </c>
    </row>
    <row r="1257" spans="1:29">
      <c r="A1257" s="297" t="s">
        <v>1974</v>
      </c>
      <c r="B1257" s="305" t="s">
        <v>3363</v>
      </c>
      <c r="C1257" s="293" t="s">
        <v>2304</v>
      </c>
      <c r="D1257" s="305" t="s">
        <v>2305</v>
      </c>
      <c r="E1257" s="263">
        <v>0</v>
      </c>
      <c r="F1257" s="266">
        <v>0</v>
      </c>
      <c r="G1257" s="266">
        <v>0</v>
      </c>
      <c r="H1257" s="264">
        <v>0</v>
      </c>
      <c r="I1257" s="264">
        <v>0</v>
      </c>
      <c r="J1257" s="264">
        <v>0</v>
      </c>
      <c r="K1257" s="264">
        <v>4</v>
      </c>
      <c r="L1257" s="264">
        <v>4</v>
      </c>
      <c r="M1257" s="264">
        <v>0</v>
      </c>
      <c r="N1257" s="294">
        <v>0.93</v>
      </c>
      <c r="O1257" s="266">
        <v>0</v>
      </c>
      <c r="P1257" s="266">
        <v>0</v>
      </c>
      <c r="Q1257" s="266">
        <v>0</v>
      </c>
      <c r="R1257" s="267">
        <v>0</v>
      </c>
      <c r="S1257" s="267">
        <v>0</v>
      </c>
      <c r="T1257" s="267">
        <v>0</v>
      </c>
      <c r="U1257" s="267">
        <v>1</v>
      </c>
      <c r="V1257" s="295">
        <v>0</v>
      </c>
      <c r="W1257" s="271">
        <v>4</v>
      </c>
      <c r="X1257" s="271">
        <v>4</v>
      </c>
      <c r="Y1257" s="271">
        <v>2</v>
      </c>
      <c r="Z1257" s="271">
        <v>2</v>
      </c>
      <c r="AA1257" s="268">
        <v>1</v>
      </c>
      <c r="AB1257" s="268">
        <v>1</v>
      </c>
      <c r="AC1257" s="295">
        <v>0</v>
      </c>
    </row>
    <row r="1258" spans="1:29">
      <c r="A1258" s="297" t="s">
        <v>1974</v>
      </c>
      <c r="B1258" s="305" t="s">
        <v>3363</v>
      </c>
      <c r="C1258" s="293" t="s">
        <v>2306</v>
      </c>
      <c r="D1258" s="305" t="s">
        <v>2307</v>
      </c>
      <c r="E1258" s="263">
        <v>7634</v>
      </c>
      <c r="F1258" s="266">
        <v>7242</v>
      </c>
      <c r="G1258" s="266">
        <v>392</v>
      </c>
      <c r="H1258" s="264">
        <v>11545</v>
      </c>
      <c r="I1258" s="264">
        <v>11074</v>
      </c>
      <c r="J1258" s="264">
        <v>471</v>
      </c>
      <c r="K1258" s="264">
        <v>8141</v>
      </c>
      <c r="L1258" s="264">
        <v>7877</v>
      </c>
      <c r="M1258" s="264">
        <v>264</v>
      </c>
      <c r="N1258" s="294">
        <v>0.93</v>
      </c>
      <c r="O1258" s="266">
        <v>7634</v>
      </c>
      <c r="P1258" s="266">
        <v>7242</v>
      </c>
      <c r="Q1258" s="266">
        <v>392</v>
      </c>
      <c r="R1258" s="267">
        <v>0.948650772858266</v>
      </c>
      <c r="S1258" s="267">
        <v>0.948650772858266</v>
      </c>
      <c r="T1258" s="267">
        <v>0.959203118233001</v>
      </c>
      <c r="U1258" s="267">
        <v>0.967571551406461</v>
      </c>
      <c r="V1258" s="295">
        <v>-0.0105523453747357</v>
      </c>
      <c r="W1258" s="271">
        <v>62996</v>
      </c>
      <c r="X1258" s="271">
        <v>60654</v>
      </c>
      <c r="Y1258" s="271">
        <v>58270</v>
      </c>
      <c r="Z1258" s="271">
        <v>56605</v>
      </c>
      <c r="AA1258" s="268">
        <v>0.962823036383262</v>
      </c>
      <c r="AB1258" s="268">
        <v>0.971426119787198</v>
      </c>
      <c r="AC1258" s="295">
        <v>-0.00860308340393512</v>
      </c>
    </row>
    <row r="1259" spans="1:29">
      <c r="A1259" s="297" t="s">
        <v>1974</v>
      </c>
      <c r="B1259" s="305" t="s">
        <v>3363</v>
      </c>
      <c r="C1259" s="293" t="s">
        <v>2308</v>
      </c>
      <c r="D1259" s="305" t="s">
        <v>2309</v>
      </c>
      <c r="E1259" s="263">
        <v>7908</v>
      </c>
      <c r="F1259" s="266">
        <v>7402</v>
      </c>
      <c r="G1259" s="266">
        <v>506</v>
      </c>
      <c r="H1259" s="264">
        <v>9268</v>
      </c>
      <c r="I1259" s="264">
        <v>8702</v>
      </c>
      <c r="J1259" s="264">
        <v>566</v>
      </c>
      <c r="K1259" s="264">
        <v>5927</v>
      </c>
      <c r="L1259" s="264">
        <v>5602</v>
      </c>
      <c r="M1259" s="264">
        <v>325</v>
      </c>
      <c r="N1259" s="294">
        <v>0.93</v>
      </c>
      <c r="O1259" s="266">
        <v>7908</v>
      </c>
      <c r="P1259" s="266">
        <v>7402</v>
      </c>
      <c r="Q1259" s="266">
        <v>506</v>
      </c>
      <c r="R1259" s="267">
        <v>0.93601416287304</v>
      </c>
      <c r="S1259" s="267">
        <v>0.93601416287304</v>
      </c>
      <c r="T1259" s="267">
        <v>0.938929650410013</v>
      </c>
      <c r="U1259" s="267">
        <v>0.945166188628311</v>
      </c>
      <c r="V1259" s="295">
        <v>-0.00291548753697302</v>
      </c>
      <c r="W1259" s="271">
        <v>49696</v>
      </c>
      <c r="X1259" s="271">
        <v>47101</v>
      </c>
      <c r="Y1259" s="271">
        <v>44350</v>
      </c>
      <c r="Z1259" s="271">
        <v>42603</v>
      </c>
      <c r="AA1259" s="268">
        <v>0.947782517707663</v>
      </c>
      <c r="AB1259" s="268">
        <v>0.960608793686584</v>
      </c>
      <c r="AC1259" s="295">
        <v>-0.0128262759789214</v>
      </c>
    </row>
    <row r="1260" spans="1:29">
      <c r="A1260" s="297" t="s">
        <v>1974</v>
      </c>
      <c r="B1260" s="305" t="s">
        <v>3363</v>
      </c>
      <c r="C1260" s="293" t="s">
        <v>2310</v>
      </c>
      <c r="D1260" s="305" t="s">
        <v>2311</v>
      </c>
      <c r="E1260" s="263">
        <v>0</v>
      </c>
      <c r="F1260" s="266">
        <v>0</v>
      </c>
      <c r="G1260" s="266">
        <v>0</v>
      </c>
      <c r="H1260" s="264">
        <v>0</v>
      </c>
      <c r="I1260" s="264">
        <v>0</v>
      </c>
      <c r="J1260" s="264">
        <v>0</v>
      </c>
      <c r="K1260" s="264">
        <v>0</v>
      </c>
      <c r="L1260" s="264">
        <v>0</v>
      </c>
      <c r="M1260" s="264">
        <v>0</v>
      </c>
      <c r="N1260" s="294">
        <v>0.93</v>
      </c>
      <c r="O1260" s="266">
        <v>0</v>
      </c>
      <c r="P1260" s="266">
        <v>0</v>
      </c>
      <c r="Q1260" s="266">
        <v>0</v>
      </c>
      <c r="R1260" s="267">
        <v>0</v>
      </c>
      <c r="S1260" s="267">
        <v>0</v>
      </c>
      <c r="T1260" s="267">
        <v>0</v>
      </c>
      <c r="U1260" s="267">
        <v>0</v>
      </c>
      <c r="V1260" s="295">
        <v>0</v>
      </c>
      <c r="W1260" s="271">
        <v>1</v>
      </c>
      <c r="X1260" s="271">
        <v>1</v>
      </c>
      <c r="Y1260" s="271">
        <v>2</v>
      </c>
      <c r="Z1260" s="271">
        <v>2</v>
      </c>
      <c r="AA1260" s="268">
        <v>1</v>
      </c>
      <c r="AB1260" s="268">
        <v>1</v>
      </c>
      <c r="AC1260" s="295">
        <v>0</v>
      </c>
    </row>
    <row r="1261" spans="1:29">
      <c r="A1261" s="297" t="s">
        <v>1974</v>
      </c>
      <c r="B1261" s="305" t="s">
        <v>3363</v>
      </c>
      <c r="C1261" s="293" t="s">
        <v>2312</v>
      </c>
      <c r="D1261" s="305" t="s">
        <v>2313</v>
      </c>
      <c r="E1261" s="263">
        <v>5934</v>
      </c>
      <c r="F1261" s="266">
        <v>5733</v>
      </c>
      <c r="G1261" s="266">
        <v>201</v>
      </c>
      <c r="H1261" s="264">
        <v>7429</v>
      </c>
      <c r="I1261" s="264">
        <v>7177</v>
      </c>
      <c r="J1261" s="264">
        <v>252</v>
      </c>
      <c r="K1261" s="264">
        <v>4691</v>
      </c>
      <c r="L1261" s="264">
        <v>4552</v>
      </c>
      <c r="M1261" s="264">
        <v>139</v>
      </c>
      <c r="N1261" s="294">
        <v>0.93</v>
      </c>
      <c r="O1261" s="266">
        <v>5934</v>
      </c>
      <c r="P1261" s="266">
        <v>5733</v>
      </c>
      <c r="Q1261" s="266">
        <v>201</v>
      </c>
      <c r="R1261" s="267">
        <v>0.966127401415571</v>
      </c>
      <c r="S1261" s="267">
        <v>0.966127401415571</v>
      </c>
      <c r="T1261" s="267">
        <v>0.966078880064612</v>
      </c>
      <c r="U1261" s="267">
        <v>0.970368791302494</v>
      </c>
      <c r="V1261" s="295">
        <v>4.85213509596738e-5</v>
      </c>
      <c r="W1261" s="271">
        <v>39173</v>
      </c>
      <c r="X1261" s="271">
        <v>37955</v>
      </c>
      <c r="Y1261" s="271">
        <v>36100</v>
      </c>
      <c r="Z1261" s="271">
        <v>35122</v>
      </c>
      <c r="AA1261" s="268">
        <v>0.968907155438695</v>
      </c>
      <c r="AB1261" s="268">
        <v>0.972908587257618</v>
      </c>
      <c r="AC1261" s="295">
        <v>-0.00400143181892276</v>
      </c>
    </row>
    <row r="1262" spans="1:29">
      <c r="A1262" s="297" t="s">
        <v>1974</v>
      </c>
      <c r="B1262" s="305" t="s">
        <v>3363</v>
      </c>
      <c r="C1262" s="293" t="s">
        <v>2314</v>
      </c>
      <c r="D1262" s="305" t="s">
        <v>2315</v>
      </c>
      <c r="E1262" s="263">
        <v>0</v>
      </c>
      <c r="F1262" s="266">
        <v>0</v>
      </c>
      <c r="G1262" s="266">
        <v>0</v>
      </c>
      <c r="H1262" s="264">
        <v>0</v>
      </c>
      <c r="I1262" s="264">
        <v>0</v>
      </c>
      <c r="J1262" s="264">
        <v>0</v>
      </c>
      <c r="K1262" s="264">
        <v>1</v>
      </c>
      <c r="L1262" s="264">
        <v>1</v>
      </c>
      <c r="M1262" s="264">
        <v>0</v>
      </c>
      <c r="N1262" s="294">
        <v>0.93</v>
      </c>
      <c r="O1262" s="266">
        <v>0</v>
      </c>
      <c r="P1262" s="266">
        <v>0</v>
      </c>
      <c r="Q1262" s="266">
        <v>0</v>
      </c>
      <c r="R1262" s="267">
        <v>0</v>
      </c>
      <c r="S1262" s="267">
        <v>0</v>
      </c>
      <c r="T1262" s="267">
        <v>0</v>
      </c>
      <c r="U1262" s="267">
        <v>1</v>
      </c>
      <c r="V1262" s="295">
        <v>0</v>
      </c>
      <c r="W1262" s="271">
        <v>8</v>
      </c>
      <c r="X1262" s="271">
        <v>7</v>
      </c>
      <c r="Y1262" s="271">
        <v>7</v>
      </c>
      <c r="Z1262" s="271">
        <v>6</v>
      </c>
      <c r="AA1262" s="268">
        <v>0.875</v>
      </c>
      <c r="AB1262" s="268">
        <v>0.857142857142857</v>
      </c>
      <c r="AC1262" s="295">
        <v>0.0178571428571429</v>
      </c>
    </row>
    <row r="1263" spans="1:29">
      <c r="A1263" s="297" t="s">
        <v>1974</v>
      </c>
      <c r="B1263" s="305" t="s">
        <v>3362</v>
      </c>
      <c r="C1263" s="293" t="s">
        <v>2316</v>
      </c>
      <c r="D1263" s="305" t="s">
        <v>2317</v>
      </c>
      <c r="E1263" s="263">
        <v>0</v>
      </c>
      <c r="F1263" s="266">
        <v>0</v>
      </c>
      <c r="G1263" s="266">
        <v>0</v>
      </c>
      <c r="H1263" s="264">
        <v>0</v>
      </c>
      <c r="I1263" s="264">
        <v>0</v>
      </c>
      <c r="J1263" s="264">
        <v>0</v>
      </c>
      <c r="K1263" s="264">
        <v>1</v>
      </c>
      <c r="L1263" s="264">
        <v>1</v>
      </c>
      <c r="M1263" s="264">
        <v>0</v>
      </c>
      <c r="N1263" s="294">
        <v>0.93</v>
      </c>
      <c r="O1263" s="266">
        <v>0</v>
      </c>
      <c r="P1263" s="266">
        <v>0</v>
      </c>
      <c r="Q1263" s="266">
        <v>0</v>
      </c>
      <c r="R1263" s="267">
        <v>0</v>
      </c>
      <c r="S1263" s="267">
        <v>0</v>
      </c>
      <c r="T1263" s="267">
        <v>0</v>
      </c>
      <c r="U1263" s="267">
        <v>1</v>
      </c>
      <c r="V1263" s="295">
        <v>0</v>
      </c>
      <c r="W1263" s="271">
        <v>1</v>
      </c>
      <c r="X1263" s="271">
        <v>1</v>
      </c>
      <c r="Y1263" s="271">
        <v>7</v>
      </c>
      <c r="Z1263" s="271">
        <v>7</v>
      </c>
      <c r="AA1263" s="268">
        <v>1</v>
      </c>
      <c r="AB1263" s="268">
        <v>1</v>
      </c>
      <c r="AC1263" s="295">
        <v>0</v>
      </c>
    </row>
    <row r="1264" spans="1:29">
      <c r="A1264" s="297" t="s">
        <v>1974</v>
      </c>
      <c r="B1264" s="305" t="s">
        <v>3362</v>
      </c>
      <c r="C1264" s="293" t="s">
        <v>2318</v>
      </c>
      <c r="D1264" s="305" t="s">
        <v>2319</v>
      </c>
      <c r="E1264" s="263">
        <v>2938</v>
      </c>
      <c r="F1264" s="266">
        <v>2801</v>
      </c>
      <c r="G1264" s="266">
        <v>137</v>
      </c>
      <c r="H1264" s="264">
        <v>3513</v>
      </c>
      <c r="I1264" s="264">
        <v>3367</v>
      </c>
      <c r="J1264" s="264">
        <v>146</v>
      </c>
      <c r="K1264" s="264">
        <v>2173</v>
      </c>
      <c r="L1264" s="264">
        <v>2097</v>
      </c>
      <c r="M1264" s="264">
        <v>76</v>
      </c>
      <c r="N1264" s="294">
        <v>0.93</v>
      </c>
      <c r="O1264" s="266">
        <v>2938</v>
      </c>
      <c r="P1264" s="266">
        <v>2801</v>
      </c>
      <c r="Q1264" s="266">
        <v>137</v>
      </c>
      <c r="R1264" s="267">
        <v>0.953369639210347</v>
      </c>
      <c r="S1264" s="267">
        <v>0.953369639210347</v>
      </c>
      <c r="T1264" s="267">
        <v>0.958440079703957</v>
      </c>
      <c r="U1264" s="267">
        <v>0.965025310630465</v>
      </c>
      <c r="V1264" s="295">
        <v>-0.00507044049360961</v>
      </c>
      <c r="W1264" s="271">
        <v>18406</v>
      </c>
      <c r="X1264" s="271">
        <v>17661</v>
      </c>
      <c r="Y1264" s="271">
        <v>16502</v>
      </c>
      <c r="Z1264" s="271">
        <v>15973</v>
      </c>
      <c r="AA1264" s="268">
        <v>0.959524068238618</v>
      </c>
      <c r="AB1264" s="268">
        <v>0.967943279602472</v>
      </c>
      <c r="AC1264" s="295">
        <v>-0.0084192113638546</v>
      </c>
    </row>
    <row r="1265" spans="1:29">
      <c r="A1265" s="297" t="s">
        <v>1974</v>
      </c>
      <c r="B1265" s="305" t="s">
        <v>3362</v>
      </c>
      <c r="C1265" s="293" t="s">
        <v>2320</v>
      </c>
      <c r="D1265" s="305" t="s">
        <v>2321</v>
      </c>
      <c r="E1265" s="263">
        <v>3239</v>
      </c>
      <c r="F1265" s="266">
        <v>3124</v>
      </c>
      <c r="G1265" s="266">
        <v>115</v>
      </c>
      <c r="H1265" s="264">
        <v>4126</v>
      </c>
      <c r="I1265" s="264">
        <v>4008</v>
      </c>
      <c r="J1265" s="264">
        <v>118</v>
      </c>
      <c r="K1265" s="264">
        <v>2739</v>
      </c>
      <c r="L1265" s="264">
        <v>2659</v>
      </c>
      <c r="M1265" s="264">
        <v>80</v>
      </c>
      <c r="N1265" s="294">
        <v>0.93</v>
      </c>
      <c r="O1265" s="266">
        <v>3239</v>
      </c>
      <c r="P1265" s="266">
        <v>3124</v>
      </c>
      <c r="Q1265" s="266">
        <v>115</v>
      </c>
      <c r="R1265" s="267">
        <v>0.964495214572399</v>
      </c>
      <c r="S1265" s="267">
        <v>0.964495214572399</v>
      </c>
      <c r="T1265" s="267">
        <v>0.971400872515754</v>
      </c>
      <c r="U1265" s="267">
        <v>0.970792259948886</v>
      </c>
      <c r="V1265" s="295">
        <v>-0.00690565794335496</v>
      </c>
      <c r="W1265" s="271">
        <v>22723</v>
      </c>
      <c r="X1265" s="271">
        <v>22097</v>
      </c>
      <c r="Y1265" s="271">
        <v>20904</v>
      </c>
      <c r="Z1265" s="271">
        <v>20510</v>
      </c>
      <c r="AA1265" s="268">
        <v>0.972450820754302</v>
      </c>
      <c r="AB1265" s="268">
        <v>0.98115193264447</v>
      </c>
      <c r="AC1265" s="295">
        <v>-0.0087011118901682</v>
      </c>
    </row>
    <row r="1266" spans="1:29">
      <c r="A1266" s="297" t="s">
        <v>1974</v>
      </c>
      <c r="B1266" s="305" t="s">
        <v>3362</v>
      </c>
      <c r="C1266" s="293" t="s">
        <v>2322</v>
      </c>
      <c r="D1266" s="305" t="s">
        <v>2323</v>
      </c>
      <c r="E1266" s="263">
        <v>9145</v>
      </c>
      <c r="F1266" s="266">
        <v>8706</v>
      </c>
      <c r="G1266" s="266">
        <v>439</v>
      </c>
      <c r="H1266" s="264">
        <v>10959</v>
      </c>
      <c r="I1266" s="264">
        <v>10454</v>
      </c>
      <c r="J1266" s="264">
        <v>505</v>
      </c>
      <c r="K1266" s="264">
        <v>7238</v>
      </c>
      <c r="L1266" s="264">
        <v>6795</v>
      </c>
      <c r="M1266" s="264">
        <v>443</v>
      </c>
      <c r="N1266" s="294">
        <v>0.93</v>
      </c>
      <c r="O1266" s="266">
        <v>9145</v>
      </c>
      <c r="P1266" s="266">
        <v>8706</v>
      </c>
      <c r="Q1266" s="266">
        <v>439</v>
      </c>
      <c r="R1266" s="267">
        <v>0.95199562602515</v>
      </c>
      <c r="S1266" s="267">
        <v>0.95199562602515</v>
      </c>
      <c r="T1266" s="267">
        <v>0.953919153207409</v>
      </c>
      <c r="U1266" s="267">
        <v>0.938795247305886</v>
      </c>
      <c r="V1266" s="295">
        <v>-0.00192352718225908</v>
      </c>
      <c r="W1266" s="271">
        <v>57451</v>
      </c>
      <c r="X1266" s="271">
        <v>54335</v>
      </c>
      <c r="Y1266" s="271">
        <v>52215</v>
      </c>
      <c r="Z1266" s="271">
        <v>49943</v>
      </c>
      <c r="AA1266" s="268">
        <v>0.945762475848984</v>
      </c>
      <c r="AB1266" s="268">
        <v>0.956487599348846</v>
      </c>
      <c r="AC1266" s="295">
        <v>-0.0107251234998618</v>
      </c>
    </row>
    <row r="1267" spans="1:29">
      <c r="A1267" s="297" t="s">
        <v>1974</v>
      </c>
      <c r="B1267" s="305" t="s">
        <v>3362</v>
      </c>
      <c r="C1267" s="293" t="s">
        <v>2324</v>
      </c>
      <c r="D1267" s="305" t="s">
        <v>2325</v>
      </c>
      <c r="E1267" s="263">
        <v>0</v>
      </c>
      <c r="F1267" s="266">
        <v>0</v>
      </c>
      <c r="G1267" s="266">
        <v>0</v>
      </c>
      <c r="H1267" s="264">
        <v>0</v>
      </c>
      <c r="I1267" s="264">
        <v>0</v>
      </c>
      <c r="J1267" s="264">
        <v>0</v>
      </c>
      <c r="K1267" s="264">
        <v>0</v>
      </c>
      <c r="L1267" s="264">
        <v>0</v>
      </c>
      <c r="M1267" s="264">
        <v>0</v>
      </c>
      <c r="N1267" s="294">
        <v>0.93</v>
      </c>
      <c r="O1267" s="266">
        <v>0</v>
      </c>
      <c r="P1267" s="266">
        <v>0</v>
      </c>
      <c r="Q1267" s="266">
        <v>0</v>
      </c>
      <c r="R1267" s="267">
        <v>0</v>
      </c>
      <c r="S1267" s="267">
        <v>0</v>
      </c>
      <c r="T1267" s="267">
        <v>0</v>
      </c>
      <c r="U1267" s="267">
        <v>0</v>
      </c>
      <c r="V1267" s="295">
        <v>0</v>
      </c>
      <c r="W1267" s="271">
        <v>0</v>
      </c>
      <c r="X1267" s="271">
        <v>0</v>
      </c>
      <c r="Y1267" s="271">
        <v>0</v>
      </c>
      <c r="Z1267" s="271">
        <v>0</v>
      </c>
      <c r="AA1267" s="268">
        <v>0</v>
      </c>
      <c r="AB1267" s="268">
        <v>0</v>
      </c>
      <c r="AC1267" s="295">
        <v>0</v>
      </c>
    </row>
    <row r="1268" spans="1:29">
      <c r="A1268" s="297" t="s">
        <v>1974</v>
      </c>
      <c r="B1268" s="305" t="s">
        <v>3362</v>
      </c>
      <c r="C1268" s="293" t="s">
        <v>2326</v>
      </c>
      <c r="D1268" s="305" t="s">
        <v>2327</v>
      </c>
      <c r="E1268" s="263">
        <v>4084</v>
      </c>
      <c r="F1268" s="266">
        <v>3940</v>
      </c>
      <c r="G1268" s="266">
        <v>144</v>
      </c>
      <c r="H1268" s="264">
        <v>5121</v>
      </c>
      <c r="I1268" s="264">
        <v>4917</v>
      </c>
      <c r="J1268" s="264">
        <v>204</v>
      </c>
      <c r="K1268" s="264">
        <v>3097</v>
      </c>
      <c r="L1268" s="264">
        <v>2990</v>
      </c>
      <c r="M1268" s="264">
        <v>107</v>
      </c>
      <c r="N1268" s="294">
        <v>0.93</v>
      </c>
      <c r="O1268" s="266">
        <v>4084</v>
      </c>
      <c r="P1268" s="266">
        <v>3940</v>
      </c>
      <c r="Q1268" s="266">
        <v>144</v>
      </c>
      <c r="R1268" s="267">
        <v>0.964740450538688</v>
      </c>
      <c r="S1268" s="267">
        <v>0.964740450538688</v>
      </c>
      <c r="T1268" s="267">
        <v>0.9601640304628</v>
      </c>
      <c r="U1268" s="267">
        <v>0.965450435905715</v>
      </c>
      <c r="V1268" s="295">
        <v>0.00457642007588732</v>
      </c>
      <c r="W1268" s="271">
        <v>26837</v>
      </c>
      <c r="X1268" s="271">
        <v>25813</v>
      </c>
      <c r="Y1268" s="271">
        <v>24927</v>
      </c>
      <c r="Z1268" s="271">
        <v>24093</v>
      </c>
      <c r="AA1268" s="268">
        <v>0.961843723217945</v>
      </c>
      <c r="AB1268" s="268">
        <v>0.966542303526297</v>
      </c>
      <c r="AC1268" s="295">
        <v>-0.00469858030835135</v>
      </c>
    </row>
    <row r="1269" spans="1:29">
      <c r="A1269" s="297" t="s">
        <v>1974</v>
      </c>
      <c r="B1269" s="305" t="s">
        <v>3362</v>
      </c>
      <c r="C1269" s="293" t="s">
        <v>2328</v>
      </c>
      <c r="D1269" s="305" t="s">
        <v>2329</v>
      </c>
      <c r="E1269" s="263">
        <v>0</v>
      </c>
      <c r="F1269" s="266">
        <v>0</v>
      </c>
      <c r="G1269" s="266">
        <v>0</v>
      </c>
      <c r="H1269" s="264">
        <v>0</v>
      </c>
      <c r="I1269" s="264">
        <v>0</v>
      </c>
      <c r="J1269" s="264">
        <v>0</v>
      </c>
      <c r="K1269" s="264">
        <v>0</v>
      </c>
      <c r="L1269" s="264">
        <v>0</v>
      </c>
      <c r="M1269" s="264">
        <v>0</v>
      </c>
      <c r="N1269" s="294">
        <v>0.93</v>
      </c>
      <c r="O1269" s="266">
        <v>0</v>
      </c>
      <c r="P1269" s="266">
        <v>0</v>
      </c>
      <c r="Q1269" s="266">
        <v>0</v>
      </c>
      <c r="R1269" s="267">
        <v>0</v>
      </c>
      <c r="S1269" s="267">
        <v>0</v>
      </c>
      <c r="T1269" s="267">
        <v>0</v>
      </c>
      <c r="U1269" s="267">
        <v>0</v>
      </c>
      <c r="V1269" s="295">
        <v>0</v>
      </c>
      <c r="W1269" s="271">
        <v>0</v>
      </c>
      <c r="X1269" s="271">
        <v>0</v>
      </c>
      <c r="Y1269" s="271">
        <v>1</v>
      </c>
      <c r="Z1269" s="271">
        <v>1</v>
      </c>
      <c r="AA1269" s="268">
        <v>0</v>
      </c>
      <c r="AB1269" s="268">
        <v>1</v>
      </c>
      <c r="AC1269" s="295">
        <v>-1</v>
      </c>
    </row>
    <row r="1270" spans="1:29">
      <c r="A1270" s="297" t="s">
        <v>1974</v>
      </c>
      <c r="B1270" s="305" t="s">
        <v>3362</v>
      </c>
      <c r="C1270" s="293" t="s">
        <v>2330</v>
      </c>
      <c r="D1270" s="305" t="s">
        <v>2331</v>
      </c>
      <c r="E1270" s="263">
        <v>8076</v>
      </c>
      <c r="F1270" s="266">
        <v>7843</v>
      </c>
      <c r="G1270" s="266">
        <v>233</v>
      </c>
      <c r="H1270" s="264">
        <v>9710</v>
      </c>
      <c r="I1270" s="264">
        <v>9413</v>
      </c>
      <c r="J1270" s="264">
        <v>297</v>
      </c>
      <c r="K1270" s="264">
        <v>6241</v>
      </c>
      <c r="L1270" s="264">
        <v>6059</v>
      </c>
      <c r="M1270" s="264">
        <v>182</v>
      </c>
      <c r="N1270" s="294">
        <v>0.93</v>
      </c>
      <c r="O1270" s="266">
        <v>8076</v>
      </c>
      <c r="P1270" s="266">
        <v>7843</v>
      </c>
      <c r="Q1270" s="266">
        <v>233</v>
      </c>
      <c r="R1270" s="267">
        <v>0.971149083704804</v>
      </c>
      <c r="S1270" s="267">
        <v>0.971149083704804</v>
      </c>
      <c r="T1270" s="267">
        <v>0.969412976313079</v>
      </c>
      <c r="U1270" s="267">
        <v>0.970838006729691</v>
      </c>
      <c r="V1270" s="295">
        <v>0.00173610739172503</v>
      </c>
      <c r="W1270" s="271">
        <v>50884</v>
      </c>
      <c r="X1270" s="271">
        <v>49348</v>
      </c>
      <c r="Y1270" s="271">
        <v>45521</v>
      </c>
      <c r="Z1270" s="271">
        <v>44453</v>
      </c>
      <c r="AA1270" s="268">
        <v>0.96981369389199</v>
      </c>
      <c r="AB1270" s="268">
        <v>0.976538301003932</v>
      </c>
      <c r="AC1270" s="295">
        <v>-0.00672460711194267</v>
      </c>
    </row>
    <row r="1271" spans="1:29">
      <c r="A1271" s="297" t="s">
        <v>1974</v>
      </c>
      <c r="B1271" s="305" t="s">
        <v>3362</v>
      </c>
      <c r="C1271" s="293" t="s">
        <v>2332</v>
      </c>
      <c r="D1271" s="305" t="s">
        <v>2333</v>
      </c>
      <c r="E1271" s="263">
        <v>4380</v>
      </c>
      <c r="F1271" s="266">
        <v>4213</v>
      </c>
      <c r="G1271" s="266">
        <v>167</v>
      </c>
      <c r="H1271" s="264">
        <v>5707</v>
      </c>
      <c r="I1271" s="264">
        <v>5543</v>
      </c>
      <c r="J1271" s="264">
        <v>164</v>
      </c>
      <c r="K1271" s="264">
        <v>3661</v>
      </c>
      <c r="L1271" s="264">
        <v>3516</v>
      </c>
      <c r="M1271" s="264">
        <v>145</v>
      </c>
      <c r="N1271" s="294">
        <v>0.93</v>
      </c>
      <c r="O1271" s="266">
        <v>4380</v>
      </c>
      <c r="P1271" s="266">
        <v>4213</v>
      </c>
      <c r="Q1271" s="266">
        <v>167</v>
      </c>
      <c r="R1271" s="267">
        <v>0.961872146118722</v>
      </c>
      <c r="S1271" s="267">
        <v>0.961872146118722</v>
      </c>
      <c r="T1271" s="267">
        <v>0.971263360785001</v>
      </c>
      <c r="U1271" s="267">
        <v>0.960393335154329</v>
      </c>
      <c r="V1271" s="295">
        <v>-0.00939121466627935</v>
      </c>
      <c r="W1271" s="271">
        <v>29643</v>
      </c>
      <c r="X1271" s="271">
        <v>28660</v>
      </c>
      <c r="Y1271" s="271">
        <v>27259</v>
      </c>
      <c r="Z1271" s="271">
        <v>26455</v>
      </c>
      <c r="AA1271" s="268">
        <v>0.966838714030294</v>
      </c>
      <c r="AB1271" s="268">
        <v>0.970505154260978</v>
      </c>
      <c r="AC1271" s="295">
        <v>-0.00366644023068419</v>
      </c>
    </row>
    <row r="1272" spans="1:29">
      <c r="A1272" s="297" t="s">
        <v>1974</v>
      </c>
      <c r="B1272" s="305" t="s">
        <v>3362</v>
      </c>
      <c r="C1272" s="293" t="s">
        <v>2334</v>
      </c>
      <c r="D1272" s="305" t="s">
        <v>2335</v>
      </c>
      <c r="E1272" s="263">
        <v>1</v>
      </c>
      <c r="F1272" s="266">
        <v>0</v>
      </c>
      <c r="G1272" s="266">
        <v>1</v>
      </c>
      <c r="H1272" s="264">
        <v>1</v>
      </c>
      <c r="I1272" s="264">
        <v>1</v>
      </c>
      <c r="J1272" s="264">
        <v>0</v>
      </c>
      <c r="K1272" s="264">
        <v>5</v>
      </c>
      <c r="L1272" s="264">
        <v>5</v>
      </c>
      <c r="M1272" s="264">
        <v>0</v>
      </c>
      <c r="N1272" s="294">
        <v>0.93</v>
      </c>
      <c r="O1272" s="266">
        <v>1</v>
      </c>
      <c r="P1272" s="266">
        <v>0</v>
      </c>
      <c r="Q1272" s="266">
        <v>1</v>
      </c>
      <c r="R1272" s="267">
        <v>0</v>
      </c>
      <c r="S1272" s="267">
        <v>0</v>
      </c>
      <c r="T1272" s="267">
        <v>1</v>
      </c>
      <c r="U1272" s="267">
        <v>1</v>
      </c>
      <c r="V1272" s="295">
        <v>-1</v>
      </c>
      <c r="W1272" s="271">
        <v>12</v>
      </c>
      <c r="X1272" s="271">
        <v>11</v>
      </c>
      <c r="Y1272" s="271">
        <v>22</v>
      </c>
      <c r="Z1272" s="271">
        <v>22</v>
      </c>
      <c r="AA1272" s="268">
        <v>0.916666666666667</v>
      </c>
      <c r="AB1272" s="268">
        <v>1</v>
      </c>
      <c r="AC1272" s="295">
        <v>-0.0833333333333334</v>
      </c>
    </row>
    <row r="1273" spans="1:29">
      <c r="A1273" s="297" t="s">
        <v>1974</v>
      </c>
      <c r="B1273" s="305" t="s">
        <v>3364</v>
      </c>
      <c r="C1273" s="293" t="s">
        <v>2336</v>
      </c>
      <c r="D1273" s="305" t="s">
        <v>2337</v>
      </c>
      <c r="E1273" s="263">
        <v>6471</v>
      </c>
      <c r="F1273" s="266">
        <v>6112</v>
      </c>
      <c r="G1273" s="266">
        <v>359</v>
      </c>
      <c r="H1273" s="264">
        <v>8402</v>
      </c>
      <c r="I1273" s="264">
        <v>8018</v>
      </c>
      <c r="J1273" s="264">
        <v>384</v>
      </c>
      <c r="K1273" s="264">
        <v>5816</v>
      </c>
      <c r="L1273" s="264">
        <v>5555</v>
      </c>
      <c r="M1273" s="264">
        <v>261</v>
      </c>
      <c r="N1273" s="294">
        <v>0.93</v>
      </c>
      <c r="O1273" s="266">
        <v>6471</v>
      </c>
      <c r="P1273" s="266">
        <v>6112</v>
      </c>
      <c r="Q1273" s="266">
        <v>359</v>
      </c>
      <c r="R1273" s="267">
        <v>0.944521712254675</v>
      </c>
      <c r="S1273" s="267">
        <v>0.944521712254675</v>
      </c>
      <c r="T1273" s="267">
        <v>0.95429659604856</v>
      </c>
      <c r="U1273" s="267">
        <v>0.955123796423659</v>
      </c>
      <c r="V1273" s="295">
        <v>-0.00977488379388514</v>
      </c>
      <c r="W1273" s="271">
        <v>45460</v>
      </c>
      <c r="X1273" s="271">
        <v>43400</v>
      </c>
      <c r="Y1273" s="271">
        <v>40268</v>
      </c>
      <c r="Z1273" s="271">
        <v>38542</v>
      </c>
      <c r="AA1273" s="268">
        <v>0.95468543774747</v>
      </c>
      <c r="AB1273" s="268">
        <v>0.95713718088805</v>
      </c>
      <c r="AC1273" s="295">
        <v>-0.00245174314057983</v>
      </c>
    </row>
    <row r="1274" spans="1:29">
      <c r="A1274" s="297" t="s">
        <v>1974</v>
      </c>
      <c r="B1274" s="305" t="s">
        <v>3363</v>
      </c>
      <c r="C1274" s="293" t="s">
        <v>2338</v>
      </c>
      <c r="D1274" s="305" t="s">
        <v>2339</v>
      </c>
      <c r="E1274" s="263">
        <v>0</v>
      </c>
      <c r="F1274" s="266">
        <v>0</v>
      </c>
      <c r="G1274" s="266">
        <v>0</v>
      </c>
      <c r="H1274" s="264">
        <v>0</v>
      </c>
      <c r="I1274" s="264">
        <v>0</v>
      </c>
      <c r="J1274" s="264">
        <v>0</v>
      </c>
      <c r="K1274" s="264">
        <v>0</v>
      </c>
      <c r="L1274" s="264">
        <v>0</v>
      </c>
      <c r="M1274" s="264">
        <v>0</v>
      </c>
      <c r="N1274" s="294">
        <v>0.93</v>
      </c>
      <c r="O1274" s="266">
        <v>0</v>
      </c>
      <c r="P1274" s="266">
        <v>0</v>
      </c>
      <c r="Q1274" s="266">
        <v>0</v>
      </c>
      <c r="R1274" s="267">
        <v>0</v>
      </c>
      <c r="S1274" s="267">
        <v>0</v>
      </c>
      <c r="T1274" s="267">
        <v>0</v>
      </c>
      <c r="U1274" s="267">
        <v>0</v>
      </c>
      <c r="V1274" s="295">
        <v>0</v>
      </c>
      <c r="W1274" s="271">
        <v>0</v>
      </c>
      <c r="X1274" s="271">
        <v>0</v>
      </c>
      <c r="Y1274" s="271">
        <v>0</v>
      </c>
      <c r="Z1274" s="271">
        <v>0</v>
      </c>
      <c r="AA1274" s="268">
        <v>0</v>
      </c>
      <c r="AB1274" s="268">
        <v>0</v>
      </c>
      <c r="AC1274" s="295">
        <v>0</v>
      </c>
    </row>
    <row r="1275" spans="1:29">
      <c r="A1275" s="297" t="s">
        <v>1974</v>
      </c>
      <c r="B1275" s="305" t="s">
        <v>3363</v>
      </c>
      <c r="C1275" s="293" t="s">
        <v>2340</v>
      </c>
      <c r="D1275" s="305" t="s">
        <v>2341</v>
      </c>
      <c r="E1275" s="263">
        <v>1</v>
      </c>
      <c r="F1275" s="266">
        <v>0</v>
      </c>
      <c r="G1275" s="266">
        <v>1</v>
      </c>
      <c r="H1275" s="264">
        <v>3</v>
      </c>
      <c r="I1275" s="264">
        <v>3</v>
      </c>
      <c r="J1275" s="264">
        <v>0</v>
      </c>
      <c r="K1275" s="264">
        <v>4</v>
      </c>
      <c r="L1275" s="264">
        <v>4</v>
      </c>
      <c r="M1275" s="264">
        <v>0</v>
      </c>
      <c r="N1275" s="294">
        <v>0.93</v>
      </c>
      <c r="O1275" s="266">
        <v>1</v>
      </c>
      <c r="P1275" s="266">
        <v>0</v>
      </c>
      <c r="Q1275" s="266">
        <v>1</v>
      </c>
      <c r="R1275" s="267">
        <v>0</v>
      </c>
      <c r="S1275" s="267">
        <v>0</v>
      </c>
      <c r="T1275" s="267">
        <v>1</v>
      </c>
      <c r="U1275" s="267">
        <v>1</v>
      </c>
      <c r="V1275" s="295">
        <v>-1</v>
      </c>
      <c r="W1275" s="271">
        <v>24</v>
      </c>
      <c r="X1275" s="271">
        <v>23</v>
      </c>
      <c r="Y1275" s="271">
        <v>25</v>
      </c>
      <c r="Z1275" s="271">
        <v>25</v>
      </c>
      <c r="AA1275" s="268">
        <v>0.958333333333333</v>
      </c>
      <c r="AB1275" s="268">
        <v>1</v>
      </c>
      <c r="AC1275" s="295">
        <v>-0.0416666666666666</v>
      </c>
    </row>
    <row r="1276" spans="1:29">
      <c r="A1276" s="297" t="s">
        <v>1974</v>
      </c>
      <c r="B1276" s="305" t="s">
        <v>3363</v>
      </c>
      <c r="C1276" s="293" t="s">
        <v>2342</v>
      </c>
      <c r="D1276" s="305" t="s">
        <v>2343</v>
      </c>
      <c r="E1276" s="263">
        <v>0</v>
      </c>
      <c r="F1276" s="266">
        <v>0</v>
      </c>
      <c r="G1276" s="266">
        <v>0</v>
      </c>
      <c r="H1276" s="264">
        <v>0</v>
      </c>
      <c r="I1276" s="264">
        <v>0</v>
      </c>
      <c r="J1276" s="264">
        <v>0</v>
      </c>
      <c r="K1276" s="264">
        <v>1</v>
      </c>
      <c r="L1276" s="264">
        <v>1</v>
      </c>
      <c r="M1276" s="264">
        <v>0</v>
      </c>
      <c r="N1276" s="294">
        <v>0.93</v>
      </c>
      <c r="O1276" s="266">
        <v>0</v>
      </c>
      <c r="P1276" s="266">
        <v>0</v>
      </c>
      <c r="Q1276" s="266">
        <v>0</v>
      </c>
      <c r="R1276" s="267">
        <v>0</v>
      </c>
      <c r="S1276" s="267">
        <v>0</v>
      </c>
      <c r="T1276" s="267">
        <v>0</v>
      </c>
      <c r="U1276" s="267">
        <v>1</v>
      </c>
      <c r="V1276" s="295">
        <v>0</v>
      </c>
      <c r="W1276" s="271">
        <v>6</v>
      </c>
      <c r="X1276" s="271">
        <v>3</v>
      </c>
      <c r="Y1276" s="271">
        <v>9</v>
      </c>
      <c r="Z1276" s="271">
        <v>9</v>
      </c>
      <c r="AA1276" s="268">
        <v>0.5</v>
      </c>
      <c r="AB1276" s="268">
        <v>1</v>
      </c>
      <c r="AC1276" s="295">
        <v>-0.5</v>
      </c>
    </row>
    <row r="1277" spans="1:29">
      <c r="A1277" s="297" t="s">
        <v>1974</v>
      </c>
      <c r="B1277" s="305" t="s">
        <v>3363</v>
      </c>
      <c r="C1277" s="293" t="s">
        <v>2344</v>
      </c>
      <c r="D1277" s="305" t="s">
        <v>2345</v>
      </c>
      <c r="E1277" s="263">
        <v>10131</v>
      </c>
      <c r="F1277" s="266">
        <v>9565</v>
      </c>
      <c r="G1277" s="266">
        <v>566</v>
      </c>
      <c r="H1277" s="264">
        <v>12089</v>
      </c>
      <c r="I1277" s="264">
        <v>11161</v>
      </c>
      <c r="J1277" s="264">
        <v>928</v>
      </c>
      <c r="K1277" s="264">
        <v>7574</v>
      </c>
      <c r="L1277" s="264">
        <v>7214</v>
      </c>
      <c r="M1277" s="264">
        <v>360</v>
      </c>
      <c r="N1277" s="294">
        <v>0.93</v>
      </c>
      <c r="O1277" s="266">
        <v>10131</v>
      </c>
      <c r="P1277" s="266">
        <v>9565</v>
      </c>
      <c r="Q1277" s="266">
        <v>566</v>
      </c>
      <c r="R1277" s="267">
        <v>0.944131872470635</v>
      </c>
      <c r="S1277" s="267">
        <v>0.944131872470635</v>
      </c>
      <c r="T1277" s="267">
        <v>0.923235999669121</v>
      </c>
      <c r="U1277" s="267">
        <v>0.95246897280169</v>
      </c>
      <c r="V1277" s="295">
        <v>0.0208958728015139</v>
      </c>
      <c r="W1277" s="271">
        <v>63058</v>
      </c>
      <c r="X1277" s="271">
        <v>58842</v>
      </c>
      <c r="Y1277" s="271">
        <v>56036</v>
      </c>
      <c r="Z1277" s="271">
        <v>53461</v>
      </c>
      <c r="AA1277" s="268">
        <v>0.933140917885122</v>
      </c>
      <c r="AB1277" s="268">
        <v>0.954047398101221</v>
      </c>
      <c r="AC1277" s="295">
        <v>-0.020906480216099</v>
      </c>
    </row>
    <row r="1278" spans="1:29">
      <c r="A1278" s="297" t="s">
        <v>1974</v>
      </c>
      <c r="B1278" s="299" t="s">
        <v>3363</v>
      </c>
      <c r="C1278" s="293" t="s">
        <v>2346</v>
      </c>
      <c r="D1278" s="299" t="s">
        <v>2347</v>
      </c>
      <c r="E1278" s="263">
        <v>0</v>
      </c>
      <c r="F1278" s="266">
        <v>0</v>
      </c>
      <c r="G1278" s="266">
        <v>0</v>
      </c>
      <c r="H1278" s="264">
        <v>71</v>
      </c>
      <c r="I1278" s="264">
        <v>71</v>
      </c>
      <c r="J1278" s="264">
        <v>0</v>
      </c>
      <c r="K1278" s="264">
        <v>71</v>
      </c>
      <c r="L1278" s="264">
        <v>71</v>
      </c>
      <c r="M1278" s="264">
        <v>0</v>
      </c>
      <c r="N1278" s="294">
        <v>0.93</v>
      </c>
      <c r="O1278" s="266">
        <v>0</v>
      </c>
      <c r="P1278" s="266">
        <v>0</v>
      </c>
      <c r="Q1278" s="266">
        <v>0</v>
      </c>
      <c r="R1278" s="267">
        <v>0</v>
      </c>
      <c r="S1278" s="267">
        <v>0</v>
      </c>
      <c r="T1278" s="267">
        <v>1</v>
      </c>
      <c r="U1278" s="267">
        <v>1</v>
      </c>
      <c r="V1278" s="295">
        <v>-1</v>
      </c>
      <c r="W1278" s="271">
        <v>476</v>
      </c>
      <c r="X1278" s="271">
        <v>476</v>
      </c>
      <c r="Y1278" s="271">
        <v>449</v>
      </c>
      <c r="Z1278" s="271">
        <v>447</v>
      </c>
      <c r="AA1278" s="268">
        <v>1</v>
      </c>
      <c r="AB1278" s="268">
        <v>0.99554565701559</v>
      </c>
      <c r="AC1278" s="295">
        <v>0.00445434298440983</v>
      </c>
    </row>
    <row r="1279" spans="1:29">
      <c r="A1279" s="297" t="s">
        <v>1974</v>
      </c>
      <c r="B1279" s="305" t="s">
        <v>3364</v>
      </c>
      <c r="C1279" s="293" t="s">
        <v>2348</v>
      </c>
      <c r="D1279" s="305" t="s">
        <v>2349</v>
      </c>
      <c r="E1279" s="263">
        <v>4596</v>
      </c>
      <c r="F1279" s="266">
        <v>4353</v>
      </c>
      <c r="G1279" s="266">
        <v>243</v>
      </c>
      <c r="H1279" s="264">
        <v>5920</v>
      </c>
      <c r="I1279" s="264">
        <v>5625</v>
      </c>
      <c r="J1279" s="264">
        <v>295</v>
      </c>
      <c r="K1279" s="264">
        <v>3970</v>
      </c>
      <c r="L1279" s="264">
        <v>3841</v>
      </c>
      <c r="M1279" s="264">
        <v>129</v>
      </c>
      <c r="N1279" s="294">
        <v>0.93</v>
      </c>
      <c r="O1279" s="266">
        <v>4596</v>
      </c>
      <c r="P1279" s="266">
        <v>4353</v>
      </c>
      <c r="Q1279" s="266">
        <v>243</v>
      </c>
      <c r="R1279" s="267">
        <v>0.947127937336815</v>
      </c>
      <c r="S1279" s="267">
        <v>0.947127937336815</v>
      </c>
      <c r="T1279" s="267">
        <v>0.950168918918919</v>
      </c>
      <c r="U1279" s="267">
        <v>0.967506297229219</v>
      </c>
      <c r="V1279" s="295">
        <v>-0.00304098158210431</v>
      </c>
      <c r="W1279" s="271">
        <v>32091</v>
      </c>
      <c r="X1279" s="271">
        <v>30382</v>
      </c>
      <c r="Y1279" s="271">
        <v>28667</v>
      </c>
      <c r="Z1279" s="271">
        <v>27248</v>
      </c>
      <c r="AA1279" s="268">
        <v>0.946745193356393</v>
      </c>
      <c r="AB1279" s="268">
        <v>0.950500575574703</v>
      </c>
      <c r="AC1279" s="295">
        <v>-0.00375538221830984</v>
      </c>
    </row>
    <row r="1280" spans="1:29">
      <c r="A1280" s="297" t="s">
        <v>1974</v>
      </c>
      <c r="B1280" s="305" t="s">
        <v>3364</v>
      </c>
      <c r="C1280" s="293" t="s">
        <v>2350</v>
      </c>
      <c r="D1280" s="305" t="s">
        <v>2351</v>
      </c>
      <c r="E1280" s="263">
        <v>6202</v>
      </c>
      <c r="F1280" s="266">
        <v>5906</v>
      </c>
      <c r="G1280" s="266">
        <v>296</v>
      </c>
      <c r="H1280" s="264">
        <v>7321</v>
      </c>
      <c r="I1280" s="264">
        <v>7018</v>
      </c>
      <c r="J1280" s="264">
        <v>303</v>
      </c>
      <c r="K1280" s="264">
        <v>4431</v>
      </c>
      <c r="L1280" s="264">
        <v>4210</v>
      </c>
      <c r="M1280" s="264">
        <v>221</v>
      </c>
      <c r="N1280" s="294">
        <v>0.93</v>
      </c>
      <c r="O1280" s="266">
        <v>6202</v>
      </c>
      <c r="P1280" s="266">
        <v>5906</v>
      </c>
      <c r="Q1280" s="266">
        <v>296</v>
      </c>
      <c r="R1280" s="267">
        <v>0.952273460174137</v>
      </c>
      <c r="S1280" s="267">
        <v>0.952273460174137</v>
      </c>
      <c r="T1280" s="267">
        <v>0.958612211446524</v>
      </c>
      <c r="U1280" s="267">
        <v>0.950124125479576</v>
      </c>
      <c r="V1280" s="295">
        <v>-0.00633875127238637</v>
      </c>
      <c r="W1280" s="271">
        <v>38634</v>
      </c>
      <c r="X1280" s="271">
        <v>36731</v>
      </c>
      <c r="Y1280" s="271">
        <v>36405</v>
      </c>
      <c r="Z1280" s="271">
        <v>34883</v>
      </c>
      <c r="AA1280" s="268">
        <v>0.950742868975514</v>
      </c>
      <c r="AB1280" s="268">
        <v>0.958192555967587</v>
      </c>
      <c r="AC1280" s="295">
        <v>-0.00744968699207316</v>
      </c>
    </row>
    <row r="1281" spans="1:29">
      <c r="A1281" s="297" t="s">
        <v>1974</v>
      </c>
      <c r="B1281" s="305" t="s">
        <v>3364</v>
      </c>
      <c r="C1281" s="293" t="s">
        <v>2352</v>
      </c>
      <c r="D1281" s="305" t="s">
        <v>2353</v>
      </c>
      <c r="E1281" s="263">
        <v>3456</v>
      </c>
      <c r="F1281" s="266">
        <v>3334</v>
      </c>
      <c r="G1281" s="266">
        <v>122</v>
      </c>
      <c r="H1281" s="264">
        <v>4289</v>
      </c>
      <c r="I1281" s="264">
        <v>4137</v>
      </c>
      <c r="J1281" s="264">
        <v>152</v>
      </c>
      <c r="K1281" s="264">
        <v>2696</v>
      </c>
      <c r="L1281" s="264">
        <v>2577</v>
      </c>
      <c r="M1281" s="264">
        <v>119</v>
      </c>
      <c r="N1281" s="294">
        <v>0.93</v>
      </c>
      <c r="O1281" s="266">
        <v>3456</v>
      </c>
      <c r="P1281" s="266">
        <v>3334</v>
      </c>
      <c r="Q1281" s="266">
        <v>122</v>
      </c>
      <c r="R1281" s="267">
        <v>0.964699074074074</v>
      </c>
      <c r="S1281" s="267">
        <v>0.964699074074074</v>
      </c>
      <c r="T1281" s="267">
        <v>0.964560503613896</v>
      </c>
      <c r="U1281" s="267">
        <v>0.955860534124629</v>
      </c>
      <c r="V1281" s="295">
        <v>0.000138570460178067</v>
      </c>
      <c r="W1281" s="271">
        <v>22455</v>
      </c>
      <c r="X1281" s="271">
        <v>21649</v>
      </c>
      <c r="Y1281" s="271">
        <v>20730</v>
      </c>
      <c r="Z1281" s="271">
        <v>20158</v>
      </c>
      <c r="AA1281" s="268">
        <v>0.964105989757292</v>
      </c>
      <c r="AB1281" s="268">
        <v>0.972407139411481</v>
      </c>
      <c r="AC1281" s="295">
        <v>-0.0083011496541886</v>
      </c>
    </row>
    <row r="1282" spans="1:29">
      <c r="A1282" s="297" t="s">
        <v>1974</v>
      </c>
      <c r="B1282" s="305" t="s">
        <v>3364</v>
      </c>
      <c r="C1282" s="293" t="s">
        <v>2354</v>
      </c>
      <c r="D1282" s="305" t="s">
        <v>2355</v>
      </c>
      <c r="E1282" s="263">
        <v>3</v>
      </c>
      <c r="F1282" s="266">
        <v>1</v>
      </c>
      <c r="G1282" s="266">
        <v>2</v>
      </c>
      <c r="H1282" s="264">
        <v>328</v>
      </c>
      <c r="I1282" s="264">
        <v>326</v>
      </c>
      <c r="J1282" s="264">
        <v>2</v>
      </c>
      <c r="K1282" s="264">
        <v>257</v>
      </c>
      <c r="L1282" s="264">
        <v>255</v>
      </c>
      <c r="M1282" s="264">
        <v>2</v>
      </c>
      <c r="N1282" s="294">
        <v>0.93</v>
      </c>
      <c r="O1282" s="266">
        <v>3</v>
      </c>
      <c r="P1282" s="266">
        <v>1</v>
      </c>
      <c r="Q1282" s="266">
        <v>2</v>
      </c>
      <c r="R1282" s="267">
        <v>0.333333333333333</v>
      </c>
      <c r="S1282" s="267">
        <v>0.333333333333333</v>
      </c>
      <c r="T1282" s="267">
        <v>0.99390243902439</v>
      </c>
      <c r="U1282" s="267">
        <v>0.992217898832685</v>
      </c>
      <c r="V1282" s="295">
        <v>-0.660569105691057</v>
      </c>
      <c r="W1282" s="271">
        <v>1788</v>
      </c>
      <c r="X1282" s="271">
        <v>1780</v>
      </c>
      <c r="Y1282" s="271">
        <v>1597</v>
      </c>
      <c r="Z1282" s="271">
        <v>1593</v>
      </c>
      <c r="AA1282" s="268">
        <v>0.995525727069351</v>
      </c>
      <c r="AB1282" s="268">
        <v>0.997495303694427</v>
      </c>
      <c r="AC1282" s="295">
        <v>-0.0019695766250758</v>
      </c>
    </row>
    <row r="1283" spans="1:29">
      <c r="A1283" s="297" t="s">
        <v>1974</v>
      </c>
      <c r="B1283" s="305" t="s">
        <v>3364</v>
      </c>
      <c r="C1283" s="293" t="s">
        <v>2356</v>
      </c>
      <c r="D1283" s="305" t="s">
        <v>2357</v>
      </c>
      <c r="E1283" s="263">
        <v>0</v>
      </c>
      <c r="F1283" s="266">
        <v>0</v>
      </c>
      <c r="G1283" s="266">
        <v>0</v>
      </c>
      <c r="H1283" s="264">
        <v>2</v>
      </c>
      <c r="I1283" s="264">
        <v>0</v>
      </c>
      <c r="J1283" s="264">
        <v>2</v>
      </c>
      <c r="K1283" s="264">
        <v>0</v>
      </c>
      <c r="L1283" s="264">
        <v>0</v>
      </c>
      <c r="M1283" s="264">
        <v>0</v>
      </c>
      <c r="N1283" s="294">
        <v>0.93</v>
      </c>
      <c r="O1283" s="266">
        <v>0</v>
      </c>
      <c r="P1283" s="266">
        <v>0</v>
      </c>
      <c r="Q1283" s="266">
        <v>0</v>
      </c>
      <c r="R1283" s="267">
        <v>0</v>
      </c>
      <c r="S1283" s="267">
        <v>0</v>
      </c>
      <c r="T1283" s="267">
        <v>0</v>
      </c>
      <c r="U1283" s="267">
        <v>0</v>
      </c>
      <c r="V1283" s="295">
        <v>0</v>
      </c>
      <c r="W1283" s="271">
        <v>5</v>
      </c>
      <c r="X1283" s="271">
        <v>3</v>
      </c>
      <c r="Y1283" s="271">
        <v>12</v>
      </c>
      <c r="Z1283" s="271">
        <v>12</v>
      </c>
      <c r="AA1283" s="268">
        <v>0.6</v>
      </c>
      <c r="AB1283" s="268">
        <v>1</v>
      </c>
      <c r="AC1283" s="295">
        <v>-0.4</v>
      </c>
    </row>
    <row r="1284" spans="1:29">
      <c r="A1284" s="297" t="s">
        <v>1974</v>
      </c>
      <c r="B1284" s="305" t="s">
        <v>3364</v>
      </c>
      <c r="C1284" s="293" t="s">
        <v>2358</v>
      </c>
      <c r="D1284" s="305" t="s">
        <v>2359</v>
      </c>
      <c r="E1284" s="263">
        <v>5202</v>
      </c>
      <c r="F1284" s="266">
        <v>4902</v>
      </c>
      <c r="G1284" s="266">
        <v>300</v>
      </c>
      <c r="H1284" s="264">
        <v>7106</v>
      </c>
      <c r="I1284" s="264">
        <v>6732</v>
      </c>
      <c r="J1284" s="264">
        <v>374</v>
      </c>
      <c r="K1284" s="264">
        <v>4922</v>
      </c>
      <c r="L1284" s="264">
        <v>4611</v>
      </c>
      <c r="M1284" s="264">
        <v>311</v>
      </c>
      <c r="N1284" s="294">
        <v>0.93</v>
      </c>
      <c r="O1284" s="266">
        <v>5202</v>
      </c>
      <c r="P1284" s="266">
        <v>4902</v>
      </c>
      <c r="Q1284" s="266">
        <v>300</v>
      </c>
      <c r="R1284" s="267">
        <v>0.942329873125721</v>
      </c>
      <c r="S1284" s="267">
        <v>0.942329873125721</v>
      </c>
      <c r="T1284" s="267">
        <v>0.947368421052632</v>
      </c>
      <c r="U1284" s="267">
        <v>0.936814303128809</v>
      </c>
      <c r="V1284" s="295">
        <v>-0.00503854792691061</v>
      </c>
      <c r="W1284" s="271">
        <v>39225</v>
      </c>
      <c r="X1284" s="271">
        <v>36912</v>
      </c>
      <c r="Y1284" s="271">
        <v>35303</v>
      </c>
      <c r="Z1284" s="271">
        <v>33635</v>
      </c>
      <c r="AA1284" s="268">
        <v>0.941032504780115</v>
      </c>
      <c r="AB1284" s="268">
        <v>0.952751890774155</v>
      </c>
      <c r="AC1284" s="295">
        <v>-0.0117193859940404</v>
      </c>
    </row>
    <row r="1285" spans="1:29">
      <c r="A1285" s="297" t="s">
        <v>1974</v>
      </c>
      <c r="B1285" s="305" t="s">
        <v>3364</v>
      </c>
      <c r="C1285" s="293" t="s">
        <v>2360</v>
      </c>
      <c r="D1285" s="305" t="s">
        <v>2361</v>
      </c>
      <c r="E1285" s="263">
        <v>0</v>
      </c>
      <c r="F1285" s="266">
        <v>0</v>
      </c>
      <c r="G1285" s="266">
        <v>0</v>
      </c>
      <c r="H1285" s="264">
        <v>4</v>
      </c>
      <c r="I1285" s="264">
        <v>4</v>
      </c>
      <c r="J1285" s="264">
        <v>0</v>
      </c>
      <c r="K1285" s="264">
        <v>5</v>
      </c>
      <c r="L1285" s="264">
        <v>5</v>
      </c>
      <c r="M1285" s="264">
        <v>0</v>
      </c>
      <c r="N1285" s="294">
        <v>0.93</v>
      </c>
      <c r="O1285" s="266">
        <v>0</v>
      </c>
      <c r="P1285" s="266">
        <v>0</v>
      </c>
      <c r="Q1285" s="266">
        <v>0</v>
      </c>
      <c r="R1285" s="267">
        <v>0</v>
      </c>
      <c r="S1285" s="267">
        <v>0</v>
      </c>
      <c r="T1285" s="267">
        <v>1</v>
      </c>
      <c r="U1285" s="267">
        <v>1</v>
      </c>
      <c r="V1285" s="295">
        <v>-1</v>
      </c>
      <c r="W1285" s="271">
        <v>29</v>
      </c>
      <c r="X1285" s="271">
        <v>29</v>
      </c>
      <c r="Y1285" s="271">
        <v>48</v>
      </c>
      <c r="Z1285" s="271">
        <v>47</v>
      </c>
      <c r="AA1285" s="268">
        <v>1</v>
      </c>
      <c r="AB1285" s="268">
        <v>0.979166666666667</v>
      </c>
      <c r="AC1285" s="295">
        <v>0.0208333333333334</v>
      </c>
    </row>
    <row r="1286" spans="1:29">
      <c r="A1286" s="297" t="s">
        <v>1974</v>
      </c>
      <c r="B1286" s="305" t="s">
        <v>3364</v>
      </c>
      <c r="C1286" s="293" t="s">
        <v>2362</v>
      </c>
      <c r="D1286" s="305" t="s">
        <v>2363</v>
      </c>
      <c r="E1286" s="263">
        <v>8611</v>
      </c>
      <c r="F1286" s="266">
        <v>8125</v>
      </c>
      <c r="G1286" s="266">
        <v>486</v>
      </c>
      <c r="H1286" s="264">
        <v>10100</v>
      </c>
      <c r="I1286" s="264">
        <v>9615</v>
      </c>
      <c r="J1286" s="264">
        <v>485</v>
      </c>
      <c r="K1286" s="264">
        <v>6975</v>
      </c>
      <c r="L1286" s="264">
        <v>6541</v>
      </c>
      <c r="M1286" s="264">
        <v>434</v>
      </c>
      <c r="N1286" s="294">
        <v>0.93</v>
      </c>
      <c r="O1286" s="266">
        <v>8611</v>
      </c>
      <c r="P1286" s="266">
        <v>8125</v>
      </c>
      <c r="Q1286" s="266">
        <v>486</v>
      </c>
      <c r="R1286" s="267">
        <v>0.943560562071769</v>
      </c>
      <c r="S1286" s="267">
        <v>0.943560562071769</v>
      </c>
      <c r="T1286" s="267">
        <v>0.951980198019802</v>
      </c>
      <c r="U1286" s="267">
        <v>0.937777777777778</v>
      </c>
      <c r="V1286" s="295">
        <v>-0.0084196359480333</v>
      </c>
      <c r="W1286" s="271">
        <v>56175</v>
      </c>
      <c r="X1286" s="271">
        <v>52451</v>
      </c>
      <c r="Y1286" s="271">
        <v>51396</v>
      </c>
      <c r="Z1286" s="271">
        <v>48235</v>
      </c>
      <c r="AA1286" s="268">
        <v>0.933707165109034</v>
      </c>
      <c r="AB1286" s="268">
        <v>0.938497159312009</v>
      </c>
      <c r="AC1286" s="295">
        <v>-0.00478999420297443</v>
      </c>
    </row>
    <row r="1287" spans="1:29">
      <c r="A1287" s="297" t="s">
        <v>1974</v>
      </c>
      <c r="B1287" s="305" t="s">
        <v>3364</v>
      </c>
      <c r="C1287" s="293" t="s">
        <v>2364</v>
      </c>
      <c r="D1287" s="305" t="s">
        <v>2365</v>
      </c>
      <c r="E1287" s="263">
        <v>6661</v>
      </c>
      <c r="F1287" s="266">
        <v>6019</v>
      </c>
      <c r="G1287" s="266">
        <v>642</v>
      </c>
      <c r="H1287" s="264">
        <v>8045</v>
      </c>
      <c r="I1287" s="264">
        <v>7305</v>
      </c>
      <c r="J1287" s="264">
        <v>740</v>
      </c>
      <c r="K1287" s="264">
        <v>5117</v>
      </c>
      <c r="L1287" s="264">
        <v>4639</v>
      </c>
      <c r="M1287" s="264">
        <v>478</v>
      </c>
      <c r="N1287" s="294">
        <v>0.93</v>
      </c>
      <c r="O1287" s="266">
        <v>6661</v>
      </c>
      <c r="P1287" s="266">
        <v>6019</v>
      </c>
      <c r="Q1287" s="266">
        <v>642</v>
      </c>
      <c r="R1287" s="267">
        <v>0.903618075364059</v>
      </c>
      <c r="S1287" s="267">
        <v>0.903618075364059</v>
      </c>
      <c r="T1287" s="267">
        <v>0.908017402113114</v>
      </c>
      <c r="U1287" s="267">
        <v>0.906585890170021</v>
      </c>
      <c r="V1287" s="295">
        <v>-0.0043993267490543</v>
      </c>
      <c r="W1287" s="271">
        <v>42841</v>
      </c>
      <c r="X1287" s="271">
        <v>38364</v>
      </c>
      <c r="Y1287" s="271">
        <v>39244</v>
      </c>
      <c r="Z1287" s="271">
        <v>35606</v>
      </c>
      <c r="AA1287" s="268">
        <v>0.895497303984501</v>
      </c>
      <c r="AB1287" s="268">
        <v>0.907297930893895</v>
      </c>
      <c r="AC1287" s="295">
        <v>-0.0118006269093939</v>
      </c>
    </row>
    <row r="1288" spans="1:29">
      <c r="A1288" s="297" t="s">
        <v>1974</v>
      </c>
      <c r="B1288" s="305" t="s">
        <v>3363</v>
      </c>
      <c r="C1288" s="293" t="s">
        <v>2366</v>
      </c>
      <c r="D1288" s="305" t="s">
        <v>2367</v>
      </c>
      <c r="E1288" s="263">
        <v>3074</v>
      </c>
      <c r="F1288" s="266">
        <v>2943</v>
      </c>
      <c r="G1288" s="266">
        <v>131</v>
      </c>
      <c r="H1288" s="264">
        <v>3784</v>
      </c>
      <c r="I1288" s="264">
        <v>3608</v>
      </c>
      <c r="J1288" s="264">
        <v>176</v>
      </c>
      <c r="K1288" s="264">
        <v>2325</v>
      </c>
      <c r="L1288" s="264">
        <v>2223</v>
      </c>
      <c r="M1288" s="264">
        <v>102</v>
      </c>
      <c r="N1288" s="294">
        <v>0.93</v>
      </c>
      <c r="O1288" s="266">
        <v>3074</v>
      </c>
      <c r="P1288" s="266">
        <v>2943</v>
      </c>
      <c r="Q1288" s="266">
        <v>131</v>
      </c>
      <c r="R1288" s="267">
        <v>0.957384515289525</v>
      </c>
      <c r="S1288" s="267">
        <v>0.957384515289525</v>
      </c>
      <c r="T1288" s="267">
        <v>0.953488372093023</v>
      </c>
      <c r="U1288" s="267">
        <v>0.956129032258065</v>
      </c>
      <c r="V1288" s="295">
        <v>0.00389614319650178</v>
      </c>
      <c r="W1288" s="271">
        <v>20312</v>
      </c>
      <c r="X1288" s="271">
        <v>19147</v>
      </c>
      <c r="Y1288" s="271">
        <v>18215</v>
      </c>
      <c r="Z1288" s="271">
        <v>17234</v>
      </c>
      <c r="AA1288" s="268">
        <v>0.942644742024419</v>
      </c>
      <c r="AB1288" s="268">
        <v>0.94614328849849</v>
      </c>
      <c r="AC1288" s="295">
        <v>-0.00349854647407122</v>
      </c>
    </row>
    <row r="1289" spans="1:29">
      <c r="A1289" s="297" t="s">
        <v>1974</v>
      </c>
      <c r="B1289" s="305" t="s">
        <v>3363</v>
      </c>
      <c r="C1289" s="293" t="s">
        <v>2368</v>
      </c>
      <c r="D1289" s="305" t="s">
        <v>2369</v>
      </c>
      <c r="E1289" s="263">
        <v>6835</v>
      </c>
      <c r="F1289" s="266">
        <v>6446</v>
      </c>
      <c r="G1289" s="266">
        <v>389</v>
      </c>
      <c r="H1289" s="264">
        <v>7855</v>
      </c>
      <c r="I1289" s="264">
        <v>7413</v>
      </c>
      <c r="J1289" s="264">
        <v>442</v>
      </c>
      <c r="K1289" s="264">
        <v>5090</v>
      </c>
      <c r="L1289" s="264">
        <v>4777</v>
      </c>
      <c r="M1289" s="264">
        <v>313</v>
      </c>
      <c r="N1289" s="294">
        <v>0.93</v>
      </c>
      <c r="O1289" s="266">
        <v>6835</v>
      </c>
      <c r="P1289" s="266">
        <v>6446</v>
      </c>
      <c r="Q1289" s="266">
        <v>389</v>
      </c>
      <c r="R1289" s="267">
        <v>0.943087051938552</v>
      </c>
      <c r="S1289" s="267">
        <v>0.943087051938552</v>
      </c>
      <c r="T1289" s="267">
        <v>0.94373010821133</v>
      </c>
      <c r="U1289" s="267">
        <v>0.938506876227898</v>
      </c>
      <c r="V1289" s="295">
        <v>-0.00064305627277883</v>
      </c>
      <c r="W1289" s="271">
        <v>42575</v>
      </c>
      <c r="X1289" s="271">
        <v>39845</v>
      </c>
      <c r="Y1289" s="271">
        <v>37724</v>
      </c>
      <c r="Z1289" s="271">
        <v>35836</v>
      </c>
      <c r="AA1289" s="268">
        <v>0.93587786259542</v>
      </c>
      <c r="AB1289" s="268">
        <v>0.949952285017496</v>
      </c>
      <c r="AC1289" s="295">
        <v>-0.0140744224220757</v>
      </c>
    </row>
    <row r="1290" spans="1:29">
      <c r="A1290" s="297" t="s">
        <v>1974</v>
      </c>
      <c r="B1290" s="305" t="s">
        <v>3363</v>
      </c>
      <c r="C1290" s="293" t="s">
        <v>2370</v>
      </c>
      <c r="D1290" s="305" t="s">
        <v>2371</v>
      </c>
      <c r="E1290" s="263">
        <v>2835</v>
      </c>
      <c r="F1290" s="266">
        <v>2729</v>
      </c>
      <c r="G1290" s="266">
        <v>106</v>
      </c>
      <c r="H1290" s="264">
        <v>3718</v>
      </c>
      <c r="I1290" s="264">
        <v>3549</v>
      </c>
      <c r="J1290" s="264">
        <v>169</v>
      </c>
      <c r="K1290" s="264">
        <v>2445</v>
      </c>
      <c r="L1290" s="264">
        <v>2378</v>
      </c>
      <c r="M1290" s="264">
        <v>67</v>
      </c>
      <c r="N1290" s="294">
        <v>0.93</v>
      </c>
      <c r="O1290" s="266">
        <v>2835</v>
      </c>
      <c r="P1290" s="266">
        <v>2729</v>
      </c>
      <c r="Q1290" s="266">
        <v>106</v>
      </c>
      <c r="R1290" s="267">
        <v>0.962610229276896</v>
      </c>
      <c r="S1290" s="267">
        <v>0.962610229276896</v>
      </c>
      <c r="T1290" s="267">
        <v>0.954545454545455</v>
      </c>
      <c r="U1290" s="267">
        <v>0.972597137014315</v>
      </c>
      <c r="V1290" s="295">
        <v>0.0080647747314414</v>
      </c>
      <c r="W1290" s="271">
        <v>20228</v>
      </c>
      <c r="X1290" s="271">
        <v>19361</v>
      </c>
      <c r="Y1290" s="271">
        <v>18531</v>
      </c>
      <c r="Z1290" s="271">
        <v>17840</v>
      </c>
      <c r="AA1290" s="268">
        <v>0.957138619735021</v>
      </c>
      <c r="AB1290" s="268">
        <v>0.962711132696562</v>
      </c>
      <c r="AC1290" s="295">
        <v>-0.00557251296154171</v>
      </c>
    </row>
    <row r="1291" spans="1:29">
      <c r="A1291" s="297" t="s">
        <v>1974</v>
      </c>
      <c r="B1291" s="305" t="s">
        <v>3363</v>
      </c>
      <c r="C1291" s="293" t="s">
        <v>2372</v>
      </c>
      <c r="D1291" s="305" t="s">
        <v>2373</v>
      </c>
      <c r="E1291" s="263">
        <v>6342</v>
      </c>
      <c r="F1291" s="266">
        <v>5932</v>
      </c>
      <c r="G1291" s="266">
        <v>410</v>
      </c>
      <c r="H1291" s="264">
        <v>7664</v>
      </c>
      <c r="I1291" s="264">
        <v>7266</v>
      </c>
      <c r="J1291" s="264">
        <v>398</v>
      </c>
      <c r="K1291" s="264">
        <v>4941</v>
      </c>
      <c r="L1291" s="264">
        <v>4649</v>
      </c>
      <c r="M1291" s="264">
        <v>292</v>
      </c>
      <c r="N1291" s="294">
        <v>0.93</v>
      </c>
      <c r="O1291" s="266">
        <v>6342</v>
      </c>
      <c r="P1291" s="266">
        <v>5932</v>
      </c>
      <c r="Q1291" s="266">
        <v>410</v>
      </c>
      <c r="R1291" s="267">
        <v>0.935351624093346</v>
      </c>
      <c r="S1291" s="267">
        <v>0.935351624093346</v>
      </c>
      <c r="T1291" s="267">
        <v>0.948068893528184</v>
      </c>
      <c r="U1291" s="267">
        <v>0.940902651285165</v>
      </c>
      <c r="V1291" s="295">
        <v>-0.0127172694348378</v>
      </c>
      <c r="W1291" s="271">
        <v>40975</v>
      </c>
      <c r="X1291" s="271">
        <v>38833</v>
      </c>
      <c r="Y1291" s="271">
        <v>36203</v>
      </c>
      <c r="Z1291" s="271">
        <v>34961</v>
      </c>
      <c r="AA1291" s="268">
        <v>0.947724222086638</v>
      </c>
      <c r="AB1291" s="268">
        <v>0.965693450818993</v>
      </c>
      <c r="AC1291" s="295">
        <v>-0.0179692287323547</v>
      </c>
    </row>
    <row r="1292" spans="1:29">
      <c r="A1292" s="297" t="s">
        <v>1974</v>
      </c>
      <c r="B1292" s="305" t="s">
        <v>3363</v>
      </c>
      <c r="C1292" s="293" t="s">
        <v>2374</v>
      </c>
      <c r="D1292" s="305" t="s">
        <v>2375</v>
      </c>
      <c r="E1292" s="263">
        <v>0</v>
      </c>
      <c r="F1292" s="266">
        <v>0</v>
      </c>
      <c r="G1292" s="266">
        <v>0</v>
      </c>
      <c r="H1292" s="264">
        <v>4</v>
      </c>
      <c r="I1292" s="264">
        <v>3</v>
      </c>
      <c r="J1292" s="264">
        <v>1</v>
      </c>
      <c r="K1292" s="264">
        <v>2</v>
      </c>
      <c r="L1292" s="264">
        <v>1</v>
      </c>
      <c r="M1292" s="264">
        <v>1</v>
      </c>
      <c r="N1292" s="294">
        <v>0.93</v>
      </c>
      <c r="O1292" s="266">
        <v>0</v>
      </c>
      <c r="P1292" s="266">
        <v>0</v>
      </c>
      <c r="Q1292" s="266">
        <v>0</v>
      </c>
      <c r="R1292" s="267">
        <v>0</v>
      </c>
      <c r="S1292" s="267">
        <v>0</v>
      </c>
      <c r="T1292" s="267">
        <v>0.75</v>
      </c>
      <c r="U1292" s="267">
        <v>0.5</v>
      </c>
      <c r="V1292" s="295">
        <v>-0.75</v>
      </c>
      <c r="W1292" s="271">
        <v>12</v>
      </c>
      <c r="X1292" s="271">
        <v>8</v>
      </c>
      <c r="Y1292" s="271">
        <v>13</v>
      </c>
      <c r="Z1292" s="271">
        <v>13</v>
      </c>
      <c r="AA1292" s="268">
        <v>0.666666666666667</v>
      </c>
      <c r="AB1292" s="268">
        <v>1</v>
      </c>
      <c r="AC1292" s="295">
        <v>-0.333333333333333</v>
      </c>
    </row>
    <row r="1293" spans="1:29">
      <c r="A1293" s="297" t="s">
        <v>1974</v>
      </c>
      <c r="B1293" s="305" t="s">
        <v>3365</v>
      </c>
      <c r="C1293" s="293" t="s">
        <v>2376</v>
      </c>
      <c r="D1293" s="305" t="s">
        <v>2377</v>
      </c>
      <c r="E1293" s="263">
        <v>4706</v>
      </c>
      <c r="F1293" s="266">
        <v>4612</v>
      </c>
      <c r="G1293" s="266">
        <v>94</v>
      </c>
      <c r="H1293" s="264">
        <v>4155</v>
      </c>
      <c r="I1293" s="264">
        <v>4090</v>
      </c>
      <c r="J1293" s="264">
        <v>65</v>
      </c>
      <c r="K1293" s="264">
        <v>2301</v>
      </c>
      <c r="L1293" s="264">
        <v>2239</v>
      </c>
      <c r="M1293" s="264">
        <v>62</v>
      </c>
      <c r="N1293" s="294">
        <v>0.93</v>
      </c>
      <c r="O1293" s="266">
        <v>4706</v>
      </c>
      <c r="P1293" s="266">
        <v>4612</v>
      </c>
      <c r="Q1293" s="266">
        <v>94</v>
      </c>
      <c r="R1293" s="267">
        <v>0.980025499362516</v>
      </c>
      <c r="S1293" s="267">
        <v>0.980025499362516</v>
      </c>
      <c r="T1293" s="267">
        <v>0.984356197352587</v>
      </c>
      <c r="U1293" s="267">
        <v>0.973055193394176</v>
      </c>
      <c r="V1293" s="295">
        <v>-0.00433069799007135</v>
      </c>
      <c r="W1293" s="271">
        <v>25753</v>
      </c>
      <c r="X1293" s="271">
        <v>25323</v>
      </c>
      <c r="Y1293" s="271">
        <v>26129</v>
      </c>
      <c r="Z1293" s="271">
        <v>25757</v>
      </c>
      <c r="AA1293" s="268">
        <v>0.983302916165107</v>
      </c>
      <c r="AB1293" s="268">
        <v>0.985762945386352</v>
      </c>
      <c r="AC1293" s="295">
        <v>-0.00246002922124533</v>
      </c>
    </row>
    <row r="1294" spans="1:29">
      <c r="A1294" s="297" t="s">
        <v>1974</v>
      </c>
      <c r="B1294" s="305" t="s">
        <v>3365</v>
      </c>
      <c r="C1294" s="293" t="s">
        <v>2378</v>
      </c>
      <c r="D1294" s="305" t="s">
        <v>2379</v>
      </c>
      <c r="E1294" s="263">
        <v>4835</v>
      </c>
      <c r="F1294" s="266">
        <v>4657</v>
      </c>
      <c r="G1294" s="266">
        <v>178</v>
      </c>
      <c r="H1294" s="264">
        <v>4332</v>
      </c>
      <c r="I1294" s="264">
        <v>4160</v>
      </c>
      <c r="J1294" s="264">
        <v>172</v>
      </c>
      <c r="K1294" s="264">
        <v>2366</v>
      </c>
      <c r="L1294" s="264">
        <v>2251</v>
      </c>
      <c r="M1294" s="264">
        <v>115</v>
      </c>
      <c r="N1294" s="294">
        <v>0.93</v>
      </c>
      <c r="O1294" s="266">
        <v>4835</v>
      </c>
      <c r="P1294" s="266">
        <v>4657</v>
      </c>
      <c r="Q1294" s="266">
        <v>178</v>
      </c>
      <c r="R1294" s="267">
        <v>0.963185108583247</v>
      </c>
      <c r="S1294" s="267">
        <v>0.963185108583247</v>
      </c>
      <c r="T1294" s="267">
        <v>0.960295475530933</v>
      </c>
      <c r="U1294" s="267">
        <v>0.951394759087067</v>
      </c>
      <c r="V1294" s="295">
        <v>0.00288963305231449</v>
      </c>
      <c r="W1294" s="271">
        <v>26933</v>
      </c>
      <c r="X1294" s="271">
        <v>26039</v>
      </c>
      <c r="Y1294" s="271">
        <v>27036</v>
      </c>
      <c r="Z1294" s="271">
        <v>26298</v>
      </c>
      <c r="AA1294" s="268">
        <v>0.966806519882672</v>
      </c>
      <c r="AB1294" s="268">
        <v>0.972703062583222</v>
      </c>
      <c r="AC1294" s="295">
        <v>-0.00589654270055051</v>
      </c>
    </row>
    <row r="1295" spans="1:29">
      <c r="A1295" s="297" t="s">
        <v>1974</v>
      </c>
      <c r="B1295" s="305" t="s">
        <v>3365</v>
      </c>
      <c r="C1295" s="293" t="s">
        <v>2380</v>
      </c>
      <c r="D1295" s="305" t="s">
        <v>2381</v>
      </c>
      <c r="E1295" s="263">
        <v>5277</v>
      </c>
      <c r="F1295" s="266">
        <v>5120</v>
      </c>
      <c r="G1295" s="266">
        <v>157</v>
      </c>
      <c r="H1295" s="264">
        <v>4674</v>
      </c>
      <c r="I1295" s="264">
        <v>4507</v>
      </c>
      <c r="J1295" s="264">
        <v>167</v>
      </c>
      <c r="K1295" s="264">
        <v>2543</v>
      </c>
      <c r="L1295" s="264">
        <v>2434</v>
      </c>
      <c r="M1295" s="264">
        <v>109</v>
      </c>
      <c r="N1295" s="294">
        <v>0.93</v>
      </c>
      <c r="O1295" s="266">
        <v>5277</v>
      </c>
      <c r="P1295" s="266">
        <v>5120</v>
      </c>
      <c r="Q1295" s="266">
        <v>157</v>
      </c>
      <c r="R1295" s="267">
        <v>0.9702482471101</v>
      </c>
      <c r="S1295" s="267">
        <v>0.9702482471101</v>
      </c>
      <c r="T1295" s="267">
        <v>0.964270432178006</v>
      </c>
      <c r="U1295" s="267">
        <v>0.957137239480928</v>
      </c>
      <c r="V1295" s="295">
        <v>0.00597781493209437</v>
      </c>
      <c r="W1295" s="271">
        <v>29440</v>
      </c>
      <c r="X1295" s="271">
        <v>28594</v>
      </c>
      <c r="Y1295" s="271">
        <v>28499</v>
      </c>
      <c r="Z1295" s="271">
        <v>27723</v>
      </c>
      <c r="AA1295" s="268">
        <v>0.971263586956522</v>
      </c>
      <c r="AB1295" s="268">
        <v>0.972770974420155</v>
      </c>
      <c r="AC1295" s="295">
        <v>-0.00150738746363344</v>
      </c>
    </row>
    <row r="1296" spans="1:29">
      <c r="A1296" s="297" t="s">
        <v>1974</v>
      </c>
      <c r="B1296" s="305" t="s">
        <v>3365</v>
      </c>
      <c r="C1296" s="293" t="s">
        <v>2382</v>
      </c>
      <c r="D1296" s="305" t="s">
        <v>2383</v>
      </c>
      <c r="E1296" s="263">
        <v>5073</v>
      </c>
      <c r="F1296" s="266">
        <v>4969</v>
      </c>
      <c r="G1296" s="266">
        <v>104</v>
      </c>
      <c r="H1296" s="264">
        <v>4593</v>
      </c>
      <c r="I1296" s="264">
        <v>4510</v>
      </c>
      <c r="J1296" s="264">
        <v>83</v>
      </c>
      <c r="K1296" s="264">
        <v>2566</v>
      </c>
      <c r="L1296" s="264">
        <v>2500</v>
      </c>
      <c r="M1296" s="264">
        <v>66</v>
      </c>
      <c r="N1296" s="294">
        <v>0.93</v>
      </c>
      <c r="O1296" s="266">
        <v>5073</v>
      </c>
      <c r="P1296" s="266">
        <v>4969</v>
      </c>
      <c r="Q1296" s="266">
        <v>104</v>
      </c>
      <c r="R1296" s="267">
        <v>0.979499310072935</v>
      </c>
      <c r="S1296" s="267">
        <v>0.979499310072935</v>
      </c>
      <c r="T1296" s="267">
        <v>0.98192902242543</v>
      </c>
      <c r="U1296" s="267">
        <v>0.974279033515199</v>
      </c>
      <c r="V1296" s="295">
        <v>-0.00242971235249489</v>
      </c>
      <c r="W1296" s="271">
        <v>28844</v>
      </c>
      <c r="X1296" s="271">
        <v>28286</v>
      </c>
      <c r="Y1296" s="271">
        <v>28190</v>
      </c>
      <c r="Z1296" s="271">
        <v>27738</v>
      </c>
      <c r="AA1296" s="268">
        <v>0.980654555540147</v>
      </c>
      <c r="AB1296" s="268">
        <v>0.983965945370699</v>
      </c>
      <c r="AC1296" s="295">
        <v>-0.00331138983055179</v>
      </c>
    </row>
    <row r="1297" spans="1:29">
      <c r="A1297" s="297" t="s">
        <v>1974</v>
      </c>
      <c r="B1297" s="305" t="s">
        <v>3365</v>
      </c>
      <c r="C1297" s="293" t="s">
        <v>2384</v>
      </c>
      <c r="D1297" s="305" t="s">
        <v>2385</v>
      </c>
      <c r="E1297" s="263">
        <v>2960</v>
      </c>
      <c r="F1297" s="266">
        <v>2866</v>
      </c>
      <c r="G1297" s="266">
        <v>94</v>
      </c>
      <c r="H1297" s="264">
        <v>2630</v>
      </c>
      <c r="I1297" s="264">
        <v>2540</v>
      </c>
      <c r="J1297" s="264">
        <v>90</v>
      </c>
      <c r="K1297" s="264">
        <v>1614</v>
      </c>
      <c r="L1297" s="264">
        <v>1572</v>
      </c>
      <c r="M1297" s="264">
        <v>42</v>
      </c>
      <c r="N1297" s="294">
        <v>0.93</v>
      </c>
      <c r="O1297" s="266">
        <v>2960</v>
      </c>
      <c r="P1297" s="266">
        <v>2866</v>
      </c>
      <c r="Q1297" s="266">
        <v>94</v>
      </c>
      <c r="R1297" s="267">
        <v>0.968243243243243</v>
      </c>
      <c r="S1297" s="267">
        <v>0.968243243243243</v>
      </c>
      <c r="T1297" s="267">
        <v>0.965779467680608</v>
      </c>
      <c r="U1297" s="267">
        <v>0.973977695167286</v>
      </c>
      <c r="V1297" s="295">
        <v>0.00246377556263488</v>
      </c>
      <c r="W1297" s="271">
        <v>17082</v>
      </c>
      <c r="X1297" s="271">
        <v>16617</v>
      </c>
      <c r="Y1297" s="271">
        <v>17539</v>
      </c>
      <c r="Z1297" s="271">
        <v>17228</v>
      </c>
      <c r="AA1297" s="268">
        <v>0.972778363189322</v>
      </c>
      <c r="AB1297" s="268">
        <v>0.982268088260448</v>
      </c>
      <c r="AC1297" s="295">
        <v>-0.009489725071126</v>
      </c>
    </row>
    <row r="1298" spans="1:29">
      <c r="A1298" s="297" t="s">
        <v>1974</v>
      </c>
      <c r="B1298" s="305" t="s">
        <v>3365</v>
      </c>
      <c r="C1298" s="293" t="s">
        <v>2386</v>
      </c>
      <c r="D1298" s="305" t="s">
        <v>2387</v>
      </c>
      <c r="E1298" s="263">
        <v>4256</v>
      </c>
      <c r="F1298" s="266">
        <v>4151</v>
      </c>
      <c r="G1298" s="266">
        <v>105</v>
      </c>
      <c r="H1298" s="264">
        <v>3646</v>
      </c>
      <c r="I1298" s="264">
        <v>3551</v>
      </c>
      <c r="J1298" s="264">
        <v>95</v>
      </c>
      <c r="K1298" s="264">
        <v>2083</v>
      </c>
      <c r="L1298" s="264">
        <v>2017</v>
      </c>
      <c r="M1298" s="264">
        <v>66</v>
      </c>
      <c r="N1298" s="294">
        <v>0.93</v>
      </c>
      <c r="O1298" s="266">
        <v>4256</v>
      </c>
      <c r="P1298" s="266">
        <v>4151</v>
      </c>
      <c r="Q1298" s="266">
        <v>105</v>
      </c>
      <c r="R1298" s="267">
        <v>0.975328947368421</v>
      </c>
      <c r="S1298" s="267">
        <v>0.975328947368421</v>
      </c>
      <c r="T1298" s="267">
        <v>0.973944048272079</v>
      </c>
      <c r="U1298" s="267">
        <v>0.968314930388862</v>
      </c>
      <c r="V1298" s="295">
        <v>0.00138489909634198</v>
      </c>
      <c r="W1298" s="271">
        <v>23142</v>
      </c>
      <c r="X1298" s="271">
        <v>21584</v>
      </c>
      <c r="Y1298" s="271">
        <v>23879</v>
      </c>
      <c r="Z1298" s="271">
        <v>23500</v>
      </c>
      <c r="AA1298" s="268">
        <v>0.932676518883415</v>
      </c>
      <c r="AB1298" s="268">
        <v>0.984128313580971</v>
      </c>
      <c r="AC1298" s="295">
        <v>-0.0514517946975553</v>
      </c>
    </row>
    <row r="1299" spans="1:29">
      <c r="A1299" s="297" t="s">
        <v>1974</v>
      </c>
      <c r="B1299" s="305" t="s">
        <v>3365</v>
      </c>
      <c r="C1299" s="293" t="s">
        <v>2388</v>
      </c>
      <c r="D1299" s="305" t="s">
        <v>2389</v>
      </c>
      <c r="E1299" s="263">
        <v>4492</v>
      </c>
      <c r="F1299" s="266">
        <v>4384</v>
      </c>
      <c r="G1299" s="266">
        <v>108</v>
      </c>
      <c r="H1299" s="264">
        <v>3894</v>
      </c>
      <c r="I1299" s="264">
        <v>3788</v>
      </c>
      <c r="J1299" s="264">
        <v>106</v>
      </c>
      <c r="K1299" s="264">
        <v>2269</v>
      </c>
      <c r="L1299" s="264">
        <v>2198</v>
      </c>
      <c r="M1299" s="264">
        <v>71</v>
      </c>
      <c r="N1299" s="294">
        <v>0.93</v>
      </c>
      <c r="O1299" s="266">
        <v>4492</v>
      </c>
      <c r="P1299" s="266">
        <v>4384</v>
      </c>
      <c r="Q1299" s="266">
        <v>108</v>
      </c>
      <c r="R1299" s="267">
        <v>0.975957257346394</v>
      </c>
      <c r="S1299" s="267">
        <v>0.975957257346394</v>
      </c>
      <c r="T1299" s="267">
        <v>0.972778633795583</v>
      </c>
      <c r="U1299" s="267">
        <v>0.968708682238872</v>
      </c>
      <c r="V1299" s="295">
        <v>0.00317862355081067</v>
      </c>
      <c r="W1299" s="271">
        <v>24899</v>
      </c>
      <c r="X1299" s="271">
        <v>24362</v>
      </c>
      <c r="Y1299" s="271">
        <v>25130</v>
      </c>
      <c r="Z1299" s="271">
        <v>24743</v>
      </c>
      <c r="AA1299" s="268">
        <v>0.978432868789911</v>
      </c>
      <c r="AB1299" s="268">
        <v>0.984600079586152</v>
      </c>
      <c r="AC1299" s="295">
        <v>-0.00616721079624083</v>
      </c>
    </row>
    <row r="1300" spans="1:29">
      <c r="A1300" s="297" t="s">
        <v>1974</v>
      </c>
      <c r="B1300" s="305" t="s">
        <v>3365</v>
      </c>
      <c r="C1300" s="293" t="s">
        <v>2390</v>
      </c>
      <c r="D1300" s="305" t="s">
        <v>2391</v>
      </c>
      <c r="E1300" s="263">
        <v>2655</v>
      </c>
      <c r="F1300" s="266">
        <v>2598</v>
      </c>
      <c r="G1300" s="266">
        <v>57</v>
      </c>
      <c r="H1300" s="264">
        <v>2137</v>
      </c>
      <c r="I1300" s="264">
        <v>2084</v>
      </c>
      <c r="J1300" s="264">
        <v>53</v>
      </c>
      <c r="K1300" s="264">
        <v>1237</v>
      </c>
      <c r="L1300" s="264">
        <v>1206</v>
      </c>
      <c r="M1300" s="264">
        <v>31</v>
      </c>
      <c r="N1300" s="294">
        <v>0.93</v>
      </c>
      <c r="O1300" s="266">
        <v>2655</v>
      </c>
      <c r="P1300" s="266">
        <v>2598</v>
      </c>
      <c r="Q1300" s="266">
        <v>57</v>
      </c>
      <c r="R1300" s="267">
        <v>0.978531073446328</v>
      </c>
      <c r="S1300" s="267">
        <v>0.978531073446328</v>
      </c>
      <c r="T1300" s="267">
        <v>0.975198876930276</v>
      </c>
      <c r="U1300" s="267">
        <v>0.974939369442199</v>
      </c>
      <c r="V1300" s="295">
        <v>0.00333219651605166</v>
      </c>
      <c r="W1300" s="271">
        <v>13938</v>
      </c>
      <c r="X1300" s="271">
        <v>13694</v>
      </c>
      <c r="Y1300" s="271">
        <v>13643</v>
      </c>
      <c r="Z1300" s="271">
        <v>13430</v>
      </c>
      <c r="AA1300" s="268">
        <v>0.982493901564069</v>
      </c>
      <c r="AB1300" s="268">
        <v>0.984387598035623</v>
      </c>
      <c r="AC1300" s="295">
        <v>-0.00189369647155324</v>
      </c>
    </row>
    <row r="1301" spans="1:29">
      <c r="A1301" s="297" t="s">
        <v>1974</v>
      </c>
      <c r="B1301" s="305" t="s">
        <v>3365</v>
      </c>
      <c r="C1301" s="293" t="s">
        <v>2392</v>
      </c>
      <c r="D1301" s="305" t="s">
        <v>2393</v>
      </c>
      <c r="E1301" s="263">
        <v>4139</v>
      </c>
      <c r="F1301" s="266">
        <v>3989</v>
      </c>
      <c r="G1301" s="266">
        <v>150</v>
      </c>
      <c r="H1301" s="264">
        <v>3582</v>
      </c>
      <c r="I1301" s="264">
        <v>3455</v>
      </c>
      <c r="J1301" s="264">
        <v>127</v>
      </c>
      <c r="K1301" s="264">
        <v>2014</v>
      </c>
      <c r="L1301" s="264">
        <v>1928</v>
      </c>
      <c r="M1301" s="264">
        <v>86</v>
      </c>
      <c r="N1301" s="294">
        <v>0.93</v>
      </c>
      <c r="O1301" s="266">
        <v>4139</v>
      </c>
      <c r="P1301" s="266">
        <v>3989</v>
      </c>
      <c r="Q1301" s="266">
        <v>150</v>
      </c>
      <c r="R1301" s="267">
        <v>0.963759362164774</v>
      </c>
      <c r="S1301" s="267">
        <v>0.963759362164774</v>
      </c>
      <c r="T1301" s="267">
        <v>0.964544946957007</v>
      </c>
      <c r="U1301" s="267">
        <v>0.957298907646475</v>
      </c>
      <c r="V1301" s="295">
        <v>-0.000785584792233118</v>
      </c>
      <c r="W1301" s="271">
        <v>22452</v>
      </c>
      <c r="X1301" s="271">
        <v>21591</v>
      </c>
      <c r="Y1301" s="271">
        <v>22581</v>
      </c>
      <c r="Z1301" s="271">
        <v>21790</v>
      </c>
      <c r="AA1301" s="268">
        <v>0.961651523249599</v>
      </c>
      <c r="AB1301" s="268">
        <v>0.964970550462778</v>
      </c>
      <c r="AC1301" s="295">
        <v>-0.00331902721317934</v>
      </c>
    </row>
    <row r="1302" spans="1:29">
      <c r="A1302" s="297" t="s">
        <v>1974</v>
      </c>
      <c r="B1302" s="305" t="s">
        <v>3365</v>
      </c>
      <c r="C1302" s="293" t="s">
        <v>2394</v>
      </c>
      <c r="D1302" s="305" t="s">
        <v>2395</v>
      </c>
      <c r="E1302" s="263">
        <v>3027</v>
      </c>
      <c r="F1302" s="266">
        <v>2990</v>
      </c>
      <c r="G1302" s="266">
        <v>37</v>
      </c>
      <c r="H1302" s="264">
        <v>2817</v>
      </c>
      <c r="I1302" s="264">
        <v>2774</v>
      </c>
      <c r="J1302" s="264">
        <v>43</v>
      </c>
      <c r="K1302" s="264">
        <v>1604</v>
      </c>
      <c r="L1302" s="264">
        <v>1571</v>
      </c>
      <c r="M1302" s="264">
        <v>33</v>
      </c>
      <c r="N1302" s="294">
        <v>0.93</v>
      </c>
      <c r="O1302" s="266">
        <v>3027</v>
      </c>
      <c r="P1302" s="266">
        <v>2990</v>
      </c>
      <c r="Q1302" s="266">
        <v>37</v>
      </c>
      <c r="R1302" s="267">
        <v>0.987776676577469</v>
      </c>
      <c r="S1302" s="267">
        <v>0.987776676577469</v>
      </c>
      <c r="T1302" s="267">
        <v>0.984735534256301</v>
      </c>
      <c r="U1302" s="267">
        <v>0.979426433915212</v>
      </c>
      <c r="V1302" s="295">
        <v>0.00304114232116848</v>
      </c>
      <c r="W1302" s="271">
        <v>17389</v>
      </c>
      <c r="X1302" s="271">
        <v>17185</v>
      </c>
      <c r="Y1302" s="271">
        <v>16987</v>
      </c>
      <c r="Z1302" s="271">
        <v>16827</v>
      </c>
      <c r="AA1302" s="268">
        <v>0.988268445569038</v>
      </c>
      <c r="AB1302" s="268">
        <v>0.990581032554306</v>
      </c>
      <c r="AC1302" s="295">
        <v>-0.00231258698526826</v>
      </c>
    </row>
    <row r="1303" spans="1:29">
      <c r="A1303" s="297" t="s">
        <v>1974</v>
      </c>
      <c r="B1303" s="305" t="s">
        <v>3365</v>
      </c>
      <c r="C1303" s="293" t="s">
        <v>2396</v>
      </c>
      <c r="D1303" s="305" t="s">
        <v>2397</v>
      </c>
      <c r="E1303" s="263">
        <v>3738</v>
      </c>
      <c r="F1303" s="266">
        <v>3455</v>
      </c>
      <c r="G1303" s="266">
        <v>283</v>
      </c>
      <c r="H1303" s="264">
        <v>3388</v>
      </c>
      <c r="I1303" s="264">
        <v>3101</v>
      </c>
      <c r="J1303" s="264">
        <v>287</v>
      </c>
      <c r="K1303" s="264">
        <v>1806</v>
      </c>
      <c r="L1303" s="264">
        <v>1670</v>
      </c>
      <c r="M1303" s="264">
        <v>136</v>
      </c>
      <c r="N1303" s="294">
        <v>0.93</v>
      </c>
      <c r="O1303" s="266">
        <v>3738</v>
      </c>
      <c r="P1303" s="266">
        <v>3455</v>
      </c>
      <c r="Q1303" s="266">
        <v>283</v>
      </c>
      <c r="R1303" s="267">
        <v>0.924291064740503</v>
      </c>
      <c r="S1303" s="267">
        <v>0.924291064740503</v>
      </c>
      <c r="T1303" s="267">
        <v>0.915289256198347</v>
      </c>
      <c r="U1303" s="267">
        <v>0.924695459579181</v>
      </c>
      <c r="V1303" s="295">
        <v>0.00900180854215582</v>
      </c>
      <c r="W1303" s="271">
        <v>21130</v>
      </c>
      <c r="X1303" s="271">
        <v>19601</v>
      </c>
      <c r="Y1303" s="271">
        <v>22376</v>
      </c>
      <c r="Z1303" s="271">
        <v>20856</v>
      </c>
      <c r="AA1303" s="268">
        <v>0.927638428774255</v>
      </c>
      <c r="AB1303" s="268">
        <v>0.932070075080443</v>
      </c>
      <c r="AC1303" s="295">
        <v>-0.00443164630618875</v>
      </c>
    </row>
    <row r="1304" spans="1:29">
      <c r="A1304" s="297" t="s">
        <v>1974</v>
      </c>
      <c r="B1304" s="305" t="s">
        <v>3366</v>
      </c>
      <c r="C1304" s="293" t="s">
        <v>2398</v>
      </c>
      <c r="D1304" s="305" t="s">
        <v>2399</v>
      </c>
      <c r="E1304" s="263">
        <v>2426</v>
      </c>
      <c r="F1304" s="266">
        <v>2341</v>
      </c>
      <c r="G1304" s="266">
        <v>85</v>
      </c>
      <c r="H1304" s="264">
        <v>2202</v>
      </c>
      <c r="I1304" s="264">
        <v>2110</v>
      </c>
      <c r="J1304" s="264">
        <v>92</v>
      </c>
      <c r="K1304" s="264">
        <v>1159</v>
      </c>
      <c r="L1304" s="264">
        <v>1104</v>
      </c>
      <c r="M1304" s="264">
        <v>55</v>
      </c>
      <c r="N1304" s="294">
        <v>0.93</v>
      </c>
      <c r="O1304" s="266">
        <v>2426</v>
      </c>
      <c r="P1304" s="266">
        <v>2341</v>
      </c>
      <c r="Q1304" s="266">
        <v>85</v>
      </c>
      <c r="R1304" s="267">
        <v>0.964962901896125</v>
      </c>
      <c r="S1304" s="267">
        <v>0.964962901896125</v>
      </c>
      <c r="T1304" s="267">
        <v>0.958219800181653</v>
      </c>
      <c r="U1304" s="267">
        <v>0.952545297670406</v>
      </c>
      <c r="V1304" s="295">
        <v>0.00674310171447223</v>
      </c>
      <c r="W1304" s="271">
        <v>13855</v>
      </c>
      <c r="X1304" s="271">
        <v>13414</v>
      </c>
      <c r="Y1304" s="271">
        <v>14200</v>
      </c>
      <c r="Z1304" s="271">
        <v>13902</v>
      </c>
      <c r="AA1304" s="268">
        <v>0.96817033561891</v>
      </c>
      <c r="AB1304" s="268">
        <v>0.979014084507042</v>
      </c>
      <c r="AC1304" s="295">
        <v>-0.0108437488881321</v>
      </c>
    </row>
    <row r="1305" spans="1:29">
      <c r="A1305" s="297" t="s">
        <v>1974</v>
      </c>
      <c r="B1305" s="305" t="s">
        <v>3366</v>
      </c>
      <c r="C1305" s="293" t="s">
        <v>2400</v>
      </c>
      <c r="D1305" s="305" t="s">
        <v>2401</v>
      </c>
      <c r="E1305" s="263">
        <v>1751</v>
      </c>
      <c r="F1305" s="266">
        <v>1686</v>
      </c>
      <c r="G1305" s="266">
        <v>65</v>
      </c>
      <c r="H1305" s="264">
        <v>1617</v>
      </c>
      <c r="I1305" s="264">
        <v>1574</v>
      </c>
      <c r="J1305" s="264">
        <v>43</v>
      </c>
      <c r="K1305" s="264">
        <v>753</v>
      </c>
      <c r="L1305" s="264">
        <v>738</v>
      </c>
      <c r="M1305" s="264">
        <v>15</v>
      </c>
      <c r="N1305" s="294">
        <v>0.93</v>
      </c>
      <c r="O1305" s="266">
        <v>1751</v>
      </c>
      <c r="P1305" s="266">
        <v>1686</v>
      </c>
      <c r="Q1305" s="266">
        <v>65</v>
      </c>
      <c r="R1305" s="267">
        <v>0.962878355225585</v>
      </c>
      <c r="S1305" s="267">
        <v>0.962878355225585</v>
      </c>
      <c r="T1305" s="267">
        <v>0.973407544836116</v>
      </c>
      <c r="U1305" s="267">
        <v>0.9800796812749</v>
      </c>
      <c r="V1305" s="295">
        <v>-0.0105291896105308</v>
      </c>
      <c r="W1305" s="271">
        <v>10510</v>
      </c>
      <c r="X1305" s="271">
        <v>10155</v>
      </c>
      <c r="Y1305" s="271">
        <v>10450</v>
      </c>
      <c r="Z1305" s="271">
        <v>10303</v>
      </c>
      <c r="AA1305" s="268">
        <v>0.966222645099905</v>
      </c>
      <c r="AB1305" s="268">
        <v>0.985933014354067</v>
      </c>
      <c r="AC1305" s="295">
        <v>-0.0197103692541621</v>
      </c>
    </row>
    <row r="1306" spans="1:29">
      <c r="A1306" s="297" t="s">
        <v>1974</v>
      </c>
      <c r="B1306" s="305" t="s">
        <v>3366</v>
      </c>
      <c r="C1306" s="293" t="s">
        <v>2402</v>
      </c>
      <c r="D1306" s="305" t="s">
        <v>2403</v>
      </c>
      <c r="E1306" s="263">
        <v>943</v>
      </c>
      <c r="F1306" s="266">
        <v>898</v>
      </c>
      <c r="G1306" s="266">
        <v>45</v>
      </c>
      <c r="H1306" s="264">
        <v>934</v>
      </c>
      <c r="I1306" s="264">
        <v>876</v>
      </c>
      <c r="J1306" s="264">
        <v>58</v>
      </c>
      <c r="K1306" s="264">
        <v>552</v>
      </c>
      <c r="L1306" s="264">
        <v>518</v>
      </c>
      <c r="M1306" s="264">
        <v>34</v>
      </c>
      <c r="N1306" s="294">
        <v>0.93</v>
      </c>
      <c r="O1306" s="266">
        <v>943</v>
      </c>
      <c r="P1306" s="266">
        <v>898</v>
      </c>
      <c r="Q1306" s="266">
        <v>45</v>
      </c>
      <c r="R1306" s="267">
        <v>0.952279957582185</v>
      </c>
      <c r="S1306" s="267">
        <v>0.952279957582185</v>
      </c>
      <c r="T1306" s="267">
        <v>0.937901498929336</v>
      </c>
      <c r="U1306" s="267">
        <v>0.938405797101449</v>
      </c>
      <c r="V1306" s="295">
        <v>0.0143784586528484</v>
      </c>
      <c r="W1306" s="271">
        <v>5879</v>
      </c>
      <c r="X1306" s="271">
        <v>5583</v>
      </c>
      <c r="Y1306" s="271">
        <v>5853</v>
      </c>
      <c r="Z1306" s="271">
        <v>5516</v>
      </c>
      <c r="AA1306" s="268">
        <v>0.949651301241708</v>
      </c>
      <c r="AB1306" s="268">
        <v>0.942422689219204</v>
      </c>
      <c r="AC1306" s="295">
        <v>0.00722861202250402</v>
      </c>
    </row>
    <row r="1307" spans="1:29">
      <c r="A1307" s="297" t="s">
        <v>1974</v>
      </c>
      <c r="B1307" s="305" t="s">
        <v>3366</v>
      </c>
      <c r="C1307" s="293" t="s">
        <v>2404</v>
      </c>
      <c r="D1307" s="305" t="s">
        <v>2405</v>
      </c>
      <c r="E1307" s="263">
        <v>5145</v>
      </c>
      <c r="F1307" s="266">
        <v>4896</v>
      </c>
      <c r="G1307" s="266">
        <v>249</v>
      </c>
      <c r="H1307" s="264">
        <v>5641</v>
      </c>
      <c r="I1307" s="264">
        <v>5386</v>
      </c>
      <c r="J1307" s="264">
        <v>255</v>
      </c>
      <c r="K1307" s="264">
        <v>2980</v>
      </c>
      <c r="L1307" s="264">
        <v>2847</v>
      </c>
      <c r="M1307" s="264">
        <v>133</v>
      </c>
      <c r="N1307" s="294">
        <v>0.93</v>
      </c>
      <c r="O1307" s="266">
        <v>5145</v>
      </c>
      <c r="P1307" s="266">
        <v>4896</v>
      </c>
      <c r="Q1307" s="266">
        <v>249</v>
      </c>
      <c r="R1307" s="267">
        <v>0.951603498542274</v>
      </c>
      <c r="S1307" s="267">
        <v>0.951603498542274</v>
      </c>
      <c r="T1307" s="267">
        <v>0.954795249069314</v>
      </c>
      <c r="U1307" s="267">
        <v>0.955369127516778</v>
      </c>
      <c r="V1307" s="295">
        <v>-0.00319175052703979</v>
      </c>
      <c r="W1307" s="271">
        <v>31193</v>
      </c>
      <c r="X1307" s="271">
        <v>29949</v>
      </c>
      <c r="Y1307" s="271">
        <v>31657</v>
      </c>
      <c r="Z1307" s="271">
        <v>30926</v>
      </c>
      <c r="AA1307" s="268">
        <v>0.960119257525727</v>
      </c>
      <c r="AB1307" s="268">
        <v>0.976908740562909</v>
      </c>
      <c r="AC1307" s="295">
        <v>-0.0167894830371818</v>
      </c>
    </row>
    <row r="1308" spans="1:29">
      <c r="A1308" s="297" t="s">
        <v>1974</v>
      </c>
      <c r="B1308" s="305" t="s">
        <v>3366</v>
      </c>
      <c r="C1308" s="293" t="s">
        <v>2406</v>
      </c>
      <c r="D1308" s="305" t="s">
        <v>2407</v>
      </c>
      <c r="E1308" s="263">
        <v>5058</v>
      </c>
      <c r="F1308" s="266">
        <v>4936</v>
      </c>
      <c r="G1308" s="266">
        <v>122</v>
      </c>
      <c r="H1308" s="264">
        <v>5447</v>
      </c>
      <c r="I1308" s="264">
        <v>5248</v>
      </c>
      <c r="J1308" s="264">
        <v>199</v>
      </c>
      <c r="K1308" s="264">
        <v>2842</v>
      </c>
      <c r="L1308" s="264">
        <v>2773</v>
      </c>
      <c r="M1308" s="264">
        <v>69</v>
      </c>
      <c r="N1308" s="294">
        <v>0.93</v>
      </c>
      <c r="O1308" s="266">
        <v>5058</v>
      </c>
      <c r="P1308" s="266">
        <v>4936</v>
      </c>
      <c r="Q1308" s="266">
        <v>122</v>
      </c>
      <c r="R1308" s="267">
        <v>0.975879794385133</v>
      </c>
      <c r="S1308" s="267">
        <v>0.975879794385133</v>
      </c>
      <c r="T1308" s="267">
        <v>0.963466128143932</v>
      </c>
      <c r="U1308" s="267">
        <v>0.975721323011963</v>
      </c>
      <c r="V1308" s="295">
        <v>0.0124136662412001</v>
      </c>
      <c r="W1308" s="271">
        <v>30669</v>
      </c>
      <c r="X1308" s="271">
        <v>29793</v>
      </c>
      <c r="Y1308" s="271">
        <v>30380</v>
      </c>
      <c r="Z1308" s="271">
        <v>29781</v>
      </c>
      <c r="AA1308" s="268">
        <v>0.971436955883791</v>
      </c>
      <c r="AB1308" s="268">
        <v>0.980283080974325</v>
      </c>
      <c r="AC1308" s="295">
        <v>-0.00884612509053384</v>
      </c>
    </row>
    <row r="1309" spans="1:29">
      <c r="A1309" s="297" t="s">
        <v>1974</v>
      </c>
      <c r="B1309" s="305" t="s">
        <v>3366</v>
      </c>
      <c r="C1309" s="293" t="s">
        <v>2408</v>
      </c>
      <c r="D1309" s="305" t="s">
        <v>2409</v>
      </c>
      <c r="E1309" s="263">
        <v>2751</v>
      </c>
      <c r="F1309" s="266">
        <v>2653</v>
      </c>
      <c r="G1309" s="266">
        <v>98</v>
      </c>
      <c r="H1309" s="264">
        <v>2438</v>
      </c>
      <c r="I1309" s="264">
        <v>2360</v>
      </c>
      <c r="J1309" s="264">
        <v>78</v>
      </c>
      <c r="K1309" s="264">
        <v>1355</v>
      </c>
      <c r="L1309" s="264">
        <v>1310</v>
      </c>
      <c r="M1309" s="264">
        <v>45</v>
      </c>
      <c r="N1309" s="294">
        <v>0.93</v>
      </c>
      <c r="O1309" s="266">
        <v>2751</v>
      </c>
      <c r="P1309" s="266">
        <v>2653</v>
      </c>
      <c r="Q1309" s="266">
        <v>98</v>
      </c>
      <c r="R1309" s="267">
        <v>0.964376590330789</v>
      </c>
      <c r="S1309" s="267">
        <v>0.964376590330789</v>
      </c>
      <c r="T1309" s="267">
        <v>0.968006562756358</v>
      </c>
      <c r="U1309" s="267">
        <v>0.966789667896679</v>
      </c>
      <c r="V1309" s="295">
        <v>-0.00362997242556884</v>
      </c>
      <c r="W1309" s="271">
        <v>15336</v>
      </c>
      <c r="X1309" s="271">
        <v>14920</v>
      </c>
      <c r="Y1309" s="271">
        <v>15625</v>
      </c>
      <c r="Z1309" s="271">
        <v>15385</v>
      </c>
      <c r="AA1309" s="268">
        <v>0.972874282733438</v>
      </c>
      <c r="AB1309" s="268">
        <v>0.98464</v>
      </c>
      <c r="AC1309" s="295">
        <v>-0.0117657172665623</v>
      </c>
    </row>
    <row r="1310" spans="1:29">
      <c r="A1310" s="297" t="s">
        <v>1974</v>
      </c>
      <c r="B1310" s="305" t="s">
        <v>3366</v>
      </c>
      <c r="C1310" s="293" t="s">
        <v>2410</v>
      </c>
      <c r="D1310" s="305" t="s">
        <v>2411</v>
      </c>
      <c r="E1310" s="263">
        <v>3959</v>
      </c>
      <c r="F1310" s="266">
        <v>3861</v>
      </c>
      <c r="G1310" s="266">
        <v>98</v>
      </c>
      <c r="H1310" s="264">
        <v>3625</v>
      </c>
      <c r="I1310" s="264">
        <v>3523</v>
      </c>
      <c r="J1310" s="264">
        <v>102</v>
      </c>
      <c r="K1310" s="264">
        <v>1992</v>
      </c>
      <c r="L1310" s="264">
        <v>1962</v>
      </c>
      <c r="M1310" s="264">
        <v>30</v>
      </c>
      <c r="N1310" s="294">
        <v>0.93</v>
      </c>
      <c r="O1310" s="266">
        <v>3959</v>
      </c>
      <c r="P1310" s="266">
        <v>3861</v>
      </c>
      <c r="Q1310" s="266">
        <v>98</v>
      </c>
      <c r="R1310" s="267">
        <v>0.975246274311695</v>
      </c>
      <c r="S1310" s="267">
        <v>0.975246274311695</v>
      </c>
      <c r="T1310" s="267">
        <v>0.971862068965517</v>
      </c>
      <c r="U1310" s="267">
        <v>0.984939759036145</v>
      </c>
      <c r="V1310" s="295">
        <v>0.00338420534617767</v>
      </c>
      <c r="W1310" s="271">
        <v>22939</v>
      </c>
      <c r="X1310" s="271">
        <v>22557</v>
      </c>
      <c r="Y1310" s="271">
        <v>22924</v>
      </c>
      <c r="Z1310" s="271">
        <v>22665</v>
      </c>
      <c r="AA1310" s="268">
        <v>0.983347138061816</v>
      </c>
      <c r="AB1310" s="268">
        <v>0.988701797243064</v>
      </c>
      <c r="AC1310" s="295">
        <v>-0.00535465918124789</v>
      </c>
    </row>
    <row r="1311" spans="1:29">
      <c r="A1311" s="297" t="s">
        <v>1974</v>
      </c>
      <c r="B1311" s="305" t="s">
        <v>3366</v>
      </c>
      <c r="C1311" s="293" t="s">
        <v>2412</v>
      </c>
      <c r="D1311" s="305" t="s">
        <v>2413</v>
      </c>
      <c r="E1311" s="263">
        <v>2486</v>
      </c>
      <c r="F1311" s="266">
        <v>2345</v>
      </c>
      <c r="G1311" s="266">
        <v>141</v>
      </c>
      <c r="H1311" s="264">
        <v>2326</v>
      </c>
      <c r="I1311" s="264">
        <v>2211</v>
      </c>
      <c r="J1311" s="264">
        <v>115</v>
      </c>
      <c r="K1311" s="264">
        <v>1305</v>
      </c>
      <c r="L1311" s="264">
        <v>1221</v>
      </c>
      <c r="M1311" s="264">
        <v>84</v>
      </c>
      <c r="N1311" s="294">
        <v>0.93</v>
      </c>
      <c r="O1311" s="266">
        <v>2486</v>
      </c>
      <c r="P1311" s="266">
        <v>2345</v>
      </c>
      <c r="Q1311" s="266">
        <v>141</v>
      </c>
      <c r="R1311" s="267">
        <v>0.943282381335479</v>
      </c>
      <c r="S1311" s="267">
        <v>0.943282381335479</v>
      </c>
      <c r="T1311" s="267">
        <v>0.950558899398108</v>
      </c>
      <c r="U1311" s="267">
        <v>0.935632183908046</v>
      </c>
      <c r="V1311" s="295">
        <v>-0.00727651806262963</v>
      </c>
      <c r="W1311" s="271">
        <v>14854</v>
      </c>
      <c r="X1311" s="271">
        <v>14096</v>
      </c>
      <c r="Y1311" s="271">
        <v>15113</v>
      </c>
      <c r="Z1311" s="271">
        <v>14425</v>
      </c>
      <c r="AA1311" s="268">
        <v>0.948969974417665</v>
      </c>
      <c r="AB1311" s="268">
        <v>0.954476278700457</v>
      </c>
      <c r="AC1311" s="295">
        <v>-0.00550630428279131</v>
      </c>
    </row>
    <row r="1312" spans="1:29">
      <c r="A1312" s="297" t="s">
        <v>1974</v>
      </c>
      <c r="B1312" s="305" t="s">
        <v>3366</v>
      </c>
      <c r="C1312" s="293" t="s">
        <v>2414</v>
      </c>
      <c r="D1312" s="305" t="s">
        <v>2415</v>
      </c>
      <c r="E1312" s="263">
        <v>2564</v>
      </c>
      <c r="F1312" s="266">
        <v>2301</v>
      </c>
      <c r="G1312" s="266">
        <v>263</v>
      </c>
      <c r="H1312" s="264">
        <v>2529</v>
      </c>
      <c r="I1312" s="264">
        <v>2217</v>
      </c>
      <c r="J1312" s="264">
        <v>312</v>
      </c>
      <c r="K1312" s="264">
        <v>1353</v>
      </c>
      <c r="L1312" s="264">
        <v>1228</v>
      </c>
      <c r="M1312" s="264">
        <v>125</v>
      </c>
      <c r="N1312" s="294">
        <v>0.93</v>
      </c>
      <c r="O1312" s="266">
        <v>2564</v>
      </c>
      <c r="P1312" s="266">
        <v>2301</v>
      </c>
      <c r="Q1312" s="266">
        <v>263</v>
      </c>
      <c r="R1312" s="267">
        <v>0.897425897035881</v>
      </c>
      <c r="S1312" s="267">
        <v>0.897425897035881</v>
      </c>
      <c r="T1312" s="267">
        <v>0.876631079478055</v>
      </c>
      <c r="U1312" s="267">
        <v>0.907612712490761</v>
      </c>
      <c r="V1312" s="295">
        <v>0.0207948175578269</v>
      </c>
      <c r="W1312" s="271">
        <v>15617</v>
      </c>
      <c r="X1312" s="271">
        <v>14038</v>
      </c>
      <c r="Y1312" s="271">
        <v>15481</v>
      </c>
      <c r="Z1312" s="271">
        <v>14131</v>
      </c>
      <c r="AA1312" s="268">
        <v>0.898892232823206</v>
      </c>
      <c r="AB1312" s="268">
        <v>0.91279633098637</v>
      </c>
      <c r="AC1312" s="295">
        <v>-0.0139040981631648</v>
      </c>
    </row>
    <row r="1313" spans="1:29">
      <c r="A1313" s="297" t="s">
        <v>1974</v>
      </c>
      <c r="B1313" s="305" t="s">
        <v>3366</v>
      </c>
      <c r="C1313" s="293" t="s">
        <v>2416</v>
      </c>
      <c r="D1313" s="305" t="s">
        <v>2417</v>
      </c>
      <c r="E1313" s="263">
        <v>1896</v>
      </c>
      <c r="F1313" s="266">
        <v>1833</v>
      </c>
      <c r="G1313" s="266">
        <v>63</v>
      </c>
      <c r="H1313" s="264">
        <v>1827</v>
      </c>
      <c r="I1313" s="264">
        <v>1748</v>
      </c>
      <c r="J1313" s="264">
        <v>79</v>
      </c>
      <c r="K1313" s="264">
        <v>889</v>
      </c>
      <c r="L1313" s="264">
        <v>865</v>
      </c>
      <c r="M1313" s="264">
        <v>24</v>
      </c>
      <c r="N1313" s="294">
        <v>0.93</v>
      </c>
      <c r="O1313" s="266">
        <v>1896</v>
      </c>
      <c r="P1313" s="266">
        <v>1833</v>
      </c>
      <c r="Q1313" s="266">
        <v>63</v>
      </c>
      <c r="R1313" s="267">
        <v>0.966772151898734</v>
      </c>
      <c r="S1313" s="267">
        <v>0.966772151898734</v>
      </c>
      <c r="T1313" s="267">
        <v>0.956759715380405</v>
      </c>
      <c r="U1313" s="267">
        <v>0.973003374578178</v>
      </c>
      <c r="V1313" s="295">
        <v>0.0100124365183292</v>
      </c>
      <c r="W1313" s="271">
        <v>11209</v>
      </c>
      <c r="X1313" s="271">
        <v>10746</v>
      </c>
      <c r="Y1313" s="271">
        <v>11440</v>
      </c>
      <c r="Z1313" s="271">
        <v>11140</v>
      </c>
      <c r="AA1313" s="268">
        <v>0.95869390668213</v>
      </c>
      <c r="AB1313" s="268">
        <v>0.973776223776224</v>
      </c>
      <c r="AC1313" s="295">
        <v>-0.0150823170940934</v>
      </c>
    </row>
    <row r="1314" spans="1:29">
      <c r="A1314" s="297" t="s">
        <v>1974</v>
      </c>
      <c r="B1314" s="305" t="s">
        <v>3366</v>
      </c>
      <c r="C1314" s="293" t="s">
        <v>2418</v>
      </c>
      <c r="D1314" s="305" t="s">
        <v>2419</v>
      </c>
      <c r="E1314" s="263">
        <v>1948</v>
      </c>
      <c r="F1314" s="266">
        <v>1844</v>
      </c>
      <c r="G1314" s="266">
        <v>104</v>
      </c>
      <c r="H1314" s="264">
        <v>1767</v>
      </c>
      <c r="I1314" s="264">
        <v>1668</v>
      </c>
      <c r="J1314" s="264">
        <v>99</v>
      </c>
      <c r="K1314" s="264">
        <v>948</v>
      </c>
      <c r="L1314" s="264">
        <v>899</v>
      </c>
      <c r="M1314" s="264">
        <v>49</v>
      </c>
      <c r="N1314" s="294">
        <v>0.93</v>
      </c>
      <c r="O1314" s="266">
        <v>1948</v>
      </c>
      <c r="P1314" s="266">
        <v>1844</v>
      </c>
      <c r="Q1314" s="266">
        <v>104</v>
      </c>
      <c r="R1314" s="267">
        <v>0.946611909650924</v>
      </c>
      <c r="S1314" s="267">
        <v>0.946611909650924</v>
      </c>
      <c r="T1314" s="267">
        <v>0.943972835314092</v>
      </c>
      <c r="U1314" s="267">
        <v>0.94831223628692</v>
      </c>
      <c r="V1314" s="295">
        <v>0.0026390743368323</v>
      </c>
      <c r="W1314" s="271">
        <v>11246</v>
      </c>
      <c r="X1314" s="271">
        <v>10757</v>
      </c>
      <c r="Y1314" s="271">
        <v>11003</v>
      </c>
      <c r="Z1314" s="271">
        <v>10594</v>
      </c>
      <c r="AA1314" s="268">
        <v>0.956517873021519</v>
      </c>
      <c r="AB1314" s="268">
        <v>0.962828319549214</v>
      </c>
      <c r="AC1314" s="295">
        <v>-0.00631044652769508</v>
      </c>
    </row>
    <row r="1315" spans="1:29">
      <c r="A1315" s="297" t="s">
        <v>1974</v>
      </c>
      <c r="B1315" s="305" t="s">
        <v>3366</v>
      </c>
      <c r="C1315" s="293" t="s">
        <v>2420</v>
      </c>
      <c r="D1315" s="305" t="s">
        <v>2421</v>
      </c>
      <c r="E1315" s="263">
        <v>2116</v>
      </c>
      <c r="F1315" s="266">
        <v>2033</v>
      </c>
      <c r="G1315" s="266">
        <v>83</v>
      </c>
      <c r="H1315" s="264">
        <v>1862</v>
      </c>
      <c r="I1315" s="264">
        <v>1799</v>
      </c>
      <c r="J1315" s="264">
        <v>63</v>
      </c>
      <c r="K1315" s="264">
        <v>1028</v>
      </c>
      <c r="L1315" s="264">
        <v>980</v>
      </c>
      <c r="M1315" s="264">
        <v>48</v>
      </c>
      <c r="N1315" s="294">
        <v>0.93</v>
      </c>
      <c r="O1315" s="266">
        <v>2116</v>
      </c>
      <c r="P1315" s="266">
        <v>2033</v>
      </c>
      <c r="Q1315" s="266">
        <v>83</v>
      </c>
      <c r="R1315" s="267">
        <v>0.960775047258979</v>
      </c>
      <c r="S1315" s="267">
        <v>0.960775047258979</v>
      </c>
      <c r="T1315" s="267">
        <v>0.966165413533835</v>
      </c>
      <c r="U1315" s="267">
        <v>0.953307392996109</v>
      </c>
      <c r="V1315" s="295">
        <v>-0.00539036627485534</v>
      </c>
      <c r="W1315" s="271">
        <v>12038</v>
      </c>
      <c r="X1315" s="271">
        <v>11685</v>
      </c>
      <c r="Y1315" s="271">
        <v>12113</v>
      </c>
      <c r="Z1315" s="271">
        <v>11889</v>
      </c>
      <c r="AA1315" s="268">
        <v>0.970676192058481</v>
      </c>
      <c r="AB1315" s="268">
        <v>0.981507471311814</v>
      </c>
      <c r="AC1315" s="295">
        <v>-0.0108312792533323</v>
      </c>
    </row>
    <row r="1316" spans="1:29">
      <c r="A1316" s="297" t="s">
        <v>1974</v>
      </c>
      <c r="B1316" s="305" t="s">
        <v>3366</v>
      </c>
      <c r="C1316" s="293" t="s">
        <v>2422</v>
      </c>
      <c r="D1316" s="305" t="s">
        <v>2423</v>
      </c>
      <c r="E1316" s="263">
        <v>5470</v>
      </c>
      <c r="F1316" s="266">
        <v>5221</v>
      </c>
      <c r="G1316" s="266">
        <v>249</v>
      </c>
      <c r="H1316" s="264">
        <v>5365</v>
      </c>
      <c r="I1316" s="264">
        <v>5122</v>
      </c>
      <c r="J1316" s="264">
        <v>243</v>
      </c>
      <c r="K1316" s="264">
        <v>2804</v>
      </c>
      <c r="L1316" s="264">
        <v>2683</v>
      </c>
      <c r="M1316" s="264">
        <v>121</v>
      </c>
      <c r="N1316" s="294">
        <v>0.93</v>
      </c>
      <c r="O1316" s="266">
        <v>5470</v>
      </c>
      <c r="P1316" s="266">
        <v>5221</v>
      </c>
      <c r="Q1316" s="266">
        <v>249</v>
      </c>
      <c r="R1316" s="267">
        <v>0.954478976234004</v>
      </c>
      <c r="S1316" s="267">
        <v>0.954478976234004</v>
      </c>
      <c r="T1316" s="267">
        <v>0.9547064305685</v>
      </c>
      <c r="U1316" s="267">
        <v>0.956847360912982</v>
      </c>
      <c r="V1316" s="295">
        <v>-0.000227454334495891</v>
      </c>
      <c r="W1316" s="271">
        <v>30763</v>
      </c>
      <c r="X1316" s="271">
        <v>29488</v>
      </c>
      <c r="Y1316" s="271">
        <v>30056</v>
      </c>
      <c r="Z1316" s="271">
        <v>28877</v>
      </c>
      <c r="AA1316" s="268">
        <v>0.958554107206709</v>
      </c>
      <c r="AB1316" s="268">
        <v>0.960773223316476</v>
      </c>
      <c r="AC1316" s="295">
        <v>-0.00221911610976666</v>
      </c>
    </row>
    <row r="1317" spans="1:29">
      <c r="A1317" s="297" t="s">
        <v>1974</v>
      </c>
      <c r="B1317" s="305" t="s">
        <v>3366</v>
      </c>
      <c r="C1317" s="293" t="s">
        <v>2424</v>
      </c>
      <c r="D1317" s="305" t="s">
        <v>2425</v>
      </c>
      <c r="E1317" s="263">
        <v>8759</v>
      </c>
      <c r="F1317" s="266">
        <v>8411</v>
      </c>
      <c r="G1317" s="266">
        <v>348</v>
      </c>
      <c r="H1317" s="264">
        <v>8621</v>
      </c>
      <c r="I1317" s="264">
        <v>8247</v>
      </c>
      <c r="J1317" s="264">
        <v>374</v>
      </c>
      <c r="K1317" s="264">
        <v>4594</v>
      </c>
      <c r="L1317" s="264">
        <v>4393</v>
      </c>
      <c r="M1317" s="264">
        <v>201</v>
      </c>
      <c r="N1317" s="294">
        <v>0.93</v>
      </c>
      <c r="O1317" s="266">
        <v>8759</v>
      </c>
      <c r="P1317" s="266">
        <v>8411</v>
      </c>
      <c r="Q1317" s="266">
        <v>348</v>
      </c>
      <c r="R1317" s="267">
        <v>0.96026943715036</v>
      </c>
      <c r="S1317" s="267">
        <v>0.96026943715036</v>
      </c>
      <c r="T1317" s="267">
        <v>0.956617561767776</v>
      </c>
      <c r="U1317" s="267">
        <v>0.956247279059643</v>
      </c>
      <c r="V1317" s="295">
        <v>0.00365187538258327</v>
      </c>
      <c r="W1317" s="271">
        <v>48889</v>
      </c>
      <c r="X1317" s="271">
        <v>47182</v>
      </c>
      <c r="Y1317" s="271">
        <v>47102</v>
      </c>
      <c r="Z1317" s="271">
        <v>45859</v>
      </c>
      <c r="AA1317" s="268">
        <v>0.965084170263249</v>
      </c>
      <c r="AB1317" s="268">
        <v>0.973610462400747</v>
      </c>
      <c r="AC1317" s="295">
        <v>-0.00852629213749789</v>
      </c>
    </row>
    <row r="1318" spans="1:29">
      <c r="A1318" s="297" t="s">
        <v>1974</v>
      </c>
      <c r="B1318" s="305" t="s">
        <v>3366</v>
      </c>
      <c r="C1318" s="293" t="s">
        <v>2426</v>
      </c>
      <c r="D1318" s="305" t="s">
        <v>2427</v>
      </c>
      <c r="E1318" s="263">
        <v>2907</v>
      </c>
      <c r="F1318" s="266">
        <v>2719</v>
      </c>
      <c r="G1318" s="266">
        <v>188</v>
      </c>
      <c r="H1318" s="264">
        <v>2536</v>
      </c>
      <c r="I1318" s="264">
        <v>2333</v>
      </c>
      <c r="J1318" s="264">
        <v>203</v>
      </c>
      <c r="K1318" s="264">
        <v>1395</v>
      </c>
      <c r="L1318" s="264">
        <v>1232</v>
      </c>
      <c r="M1318" s="264">
        <v>163</v>
      </c>
      <c r="N1318" s="294">
        <v>0.93</v>
      </c>
      <c r="O1318" s="266">
        <v>2907</v>
      </c>
      <c r="P1318" s="266">
        <v>2719</v>
      </c>
      <c r="Q1318" s="266">
        <v>188</v>
      </c>
      <c r="R1318" s="267">
        <v>0.935328517371861</v>
      </c>
      <c r="S1318" s="267">
        <v>0.935328517371861</v>
      </c>
      <c r="T1318" s="267">
        <v>0.919952681388013</v>
      </c>
      <c r="U1318" s="267">
        <v>0.883154121863799</v>
      </c>
      <c r="V1318" s="295">
        <v>0.0153758359838484</v>
      </c>
      <c r="W1318" s="271">
        <v>16208</v>
      </c>
      <c r="X1318" s="271">
        <v>14802</v>
      </c>
      <c r="Y1318" s="271">
        <v>16432</v>
      </c>
      <c r="Z1318" s="271">
        <v>15416</v>
      </c>
      <c r="AA1318" s="268">
        <v>0.913252714708786</v>
      </c>
      <c r="AB1318" s="268">
        <v>0.938169425511198</v>
      </c>
      <c r="AC1318" s="295">
        <v>-0.0249167108024119</v>
      </c>
    </row>
    <row r="1319" spans="1:29">
      <c r="A1319" s="297" t="s">
        <v>1974</v>
      </c>
      <c r="B1319" s="305" t="s">
        <v>3366</v>
      </c>
      <c r="C1319" s="293" t="s">
        <v>2428</v>
      </c>
      <c r="D1319" s="305" t="s">
        <v>2429</v>
      </c>
      <c r="E1319" s="263">
        <v>5860</v>
      </c>
      <c r="F1319" s="266">
        <v>5351</v>
      </c>
      <c r="G1319" s="266">
        <v>509</v>
      </c>
      <c r="H1319" s="264">
        <v>5816</v>
      </c>
      <c r="I1319" s="264">
        <v>5378</v>
      </c>
      <c r="J1319" s="264">
        <v>438</v>
      </c>
      <c r="K1319" s="264">
        <v>3306</v>
      </c>
      <c r="L1319" s="264">
        <v>3081</v>
      </c>
      <c r="M1319" s="264">
        <v>225</v>
      </c>
      <c r="N1319" s="294">
        <v>0.93</v>
      </c>
      <c r="O1319" s="266">
        <v>5860</v>
      </c>
      <c r="P1319" s="266">
        <v>5351</v>
      </c>
      <c r="Q1319" s="266">
        <v>509</v>
      </c>
      <c r="R1319" s="267">
        <v>0.913139931740614</v>
      </c>
      <c r="S1319" s="267">
        <v>0.913139931740614</v>
      </c>
      <c r="T1319" s="267">
        <v>0.924690508940853</v>
      </c>
      <c r="U1319" s="267">
        <v>0.931941923774955</v>
      </c>
      <c r="V1319" s="295">
        <v>-0.0115505772002384</v>
      </c>
      <c r="W1319" s="271">
        <v>33336</v>
      </c>
      <c r="X1319" s="271">
        <v>31204</v>
      </c>
      <c r="Y1319" s="271">
        <v>33917</v>
      </c>
      <c r="Z1319" s="271">
        <v>32312</v>
      </c>
      <c r="AA1319" s="268">
        <v>0.936045116390689</v>
      </c>
      <c r="AB1319" s="268">
        <v>0.952678597753339</v>
      </c>
      <c r="AC1319" s="295">
        <v>-0.0166334813626503</v>
      </c>
    </row>
    <row r="1320" spans="1:29">
      <c r="A1320" s="297" t="s">
        <v>1974</v>
      </c>
      <c r="B1320" s="305" t="s">
        <v>3366</v>
      </c>
      <c r="C1320" s="293" t="s">
        <v>2430</v>
      </c>
      <c r="D1320" s="305" t="s">
        <v>2431</v>
      </c>
      <c r="E1320" s="263">
        <v>3367</v>
      </c>
      <c r="F1320" s="266">
        <v>3290</v>
      </c>
      <c r="G1320" s="266">
        <v>77</v>
      </c>
      <c r="H1320" s="264">
        <v>3314</v>
      </c>
      <c r="I1320" s="264">
        <v>3249</v>
      </c>
      <c r="J1320" s="264">
        <v>65</v>
      </c>
      <c r="K1320" s="264">
        <v>1932</v>
      </c>
      <c r="L1320" s="264">
        <v>1915</v>
      </c>
      <c r="M1320" s="264">
        <v>17</v>
      </c>
      <c r="N1320" s="294">
        <v>0.93</v>
      </c>
      <c r="O1320" s="266">
        <v>3367</v>
      </c>
      <c r="P1320" s="266">
        <v>3290</v>
      </c>
      <c r="Q1320" s="266">
        <v>77</v>
      </c>
      <c r="R1320" s="267">
        <v>0.977130977130977</v>
      </c>
      <c r="S1320" s="267">
        <v>0.977130977130977</v>
      </c>
      <c r="T1320" s="267">
        <v>0.98038624019312</v>
      </c>
      <c r="U1320" s="267">
        <v>0.99120082815735</v>
      </c>
      <c r="V1320" s="295">
        <v>-0.00325526306214297</v>
      </c>
      <c r="W1320" s="271">
        <v>18997</v>
      </c>
      <c r="X1320" s="271">
        <v>18729</v>
      </c>
      <c r="Y1320" s="271">
        <v>18689</v>
      </c>
      <c r="Z1320" s="271">
        <v>18497</v>
      </c>
      <c r="AA1320" s="268">
        <v>0.985892509343581</v>
      </c>
      <c r="AB1320" s="268">
        <v>0.989726577130933</v>
      </c>
      <c r="AC1320" s="295">
        <v>-0.00383406778735207</v>
      </c>
    </row>
    <row r="1321" spans="1:29">
      <c r="A1321" s="297" t="s">
        <v>1974</v>
      </c>
      <c r="B1321" s="305" t="s">
        <v>3366</v>
      </c>
      <c r="C1321" s="293" t="s">
        <v>2432</v>
      </c>
      <c r="D1321" s="305" t="s">
        <v>2433</v>
      </c>
      <c r="E1321" s="263">
        <v>6782</v>
      </c>
      <c r="F1321" s="266">
        <v>6492</v>
      </c>
      <c r="G1321" s="266">
        <v>290</v>
      </c>
      <c r="H1321" s="264">
        <v>6742</v>
      </c>
      <c r="I1321" s="264">
        <v>6513</v>
      </c>
      <c r="J1321" s="264">
        <v>229</v>
      </c>
      <c r="K1321" s="264">
        <v>3804</v>
      </c>
      <c r="L1321" s="264">
        <v>3694</v>
      </c>
      <c r="M1321" s="264">
        <v>110</v>
      </c>
      <c r="N1321" s="294">
        <v>0.93</v>
      </c>
      <c r="O1321" s="266">
        <v>6782</v>
      </c>
      <c r="P1321" s="266">
        <v>6492</v>
      </c>
      <c r="Q1321" s="266">
        <v>290</v>
      </c>
      <c r="R1321" s="267">
        <v>0.957239752285462</v>
      </c>
      <c r="S1321" s="267">
        <v>0.957239752285462</v>
      </c>
      <c r="T1321" s="267">
        <v>0.966033817858202</v>
      </c>
      <c r="U1321" s="267">
        <v>0.971083070452156</v>
      </c>
      <c r="V1321" s="295">
        <v>-0.00879406557274076</v>
      </c>
      <c r="W1321" s="271">
        <v>38875</v>
      </c>
      <c r="X1321" s="271">
        <v>37611</v>
      </c>
      <c r="Y1321" s="271">
        <v>38590</v>
      </c>
      <c r="Z1321" s="271">
        <v>37783</v>
      </c>
      <c r="AA1321" s="268">
        <v>0.967485530546624</v>
      </c>
      <c r="AB1321" s="268">
        <v>0.979087846592381</v>
      </c>
      <c r="AC1321" s="295">
        <v>-0.0116023160457577</v>
      </c>
    </row>
    <row r="1322" spans="1:29">
      <c r="A1322" s="297" t="s">
        <v>1974</v>
      </c>
      <c r="B1322" s="305" t="s">
        <v>3366</v>
      </c>
      <c r="C1322" s="293" t="s">
        <v>2434</v>
      </c>
      <c r="D1322" s="305" t="s">
        <v>2435</v>
      </c>
      <c r="E1322" s="263">
        <v>3549</v>
      </c>
      <c r="F1322" s="266">
        <v>3442</v>
      </c>
      <c r="G1322" s="266">
        <v>107</v>
      </c>
      <c r="H1322" s="264">
        <v>3654</v>
      </c>
      <c r="I1322" s="264">
        <v>3523</v>
      </c>
      <c r="J1322" s="264">
        <v>131</v>
      </c>
      <c r="K1322" s="264">
        <v>1951</v>
      </c>
      <c r="L1322" s="264">
        <v>1874</v>
      </c>
      <c r="M1322" s="264">
        <v>77</v>
      </c>
      <c r="N1322" s="294">
        <v>0.93</v>
      </c>
      <c r="O1322" s="266">
        <v>3549</v>
      </c>
      <c r="P1322" s="266">
        <v>3442</v>
      </c>
      <c r="Q1322" s="266">
        <v>107</v>
      </c>
      <c r="R1322" s="267">
        <v>0.969850662158354</v>
      </c>
      <c r="S1322" s="267">
        <v>0.969850662158354</v>
      </c>
      <c r="T1322" s="267">
        <v>0.964148877941981</v>
      </c>
      <c r="U1322" s="267">
        <v>0.960533059969247</v>
      </c>
      <c r="V1322" s="295">
        <v>0.00570178421637313</v>
      </c>
      <c r="W1322" s="271">
        <v>20548</v>
      </c>
      <c r="X1322" s="271">
        <v>20002</v>
      </c>
      <c r="Y1322" s="271">
        <v>20893</v>
      </c>
      <c r="Z1322" s="271">
        <v>20553</v>
      </c>
      <c r="AA1322" s="268">
        <v>0.973428070858478</v>
      </c>
      <c r="AB1322" s="268">
        <v>0.983726606997559</v>
      </c>
      <c r="AC1322" s="295">
        <v>-0.0102985361390813</v>
      </c>
    </row>
    <row r="1323" spans="1:29">
      <c r="A1323" s="297" t="s">
        <v>1974</v>
      </c>
      <c r="B1323" s="305" t="s">
        <v>3366</v>
      </c>
      <c r="C1323" s="293" t="s">
        <v>2436</v>
      </c>
      <c r="D1323" s="305" t="s">
        <v>2437</v>
      </c>
      <c r="E1323" s="263">
        <v>3001</v>
      </c>
      <c r="F1323" s="266">
        <v>2910</v>
      </c>
      <c r="G1323" s="266">
        <v>91</v>
      </c>
      <c r="H1323" s="264">
        <v>2615</v>
      </c>
      <c r="I1323" s="264">
        <v>2550</v>
      </c>
      <c r="J1323" s="264">
        <v>65</v>
      </c>
      <c r="K1323" s="264">
        <v>1463</v>
      </c>
      <c r="L1323" s="264">
        <v>1408</v>
      </c>
      <c r="M1323" s="264">
        <v>55</v>
      </c>
      <c r="N1323" s="294">
        <v>0.93</v>
      </c>
      <c r="O1323" s="266">
        <v>3001</v>
      </c>
      <c r="P1323" s="266">
        <v>2910</v>
      </c>
      <c r="Q1323" s="266">
        <v>91</v>
      </c>
      <c r="R1323" s="267">
        <v>0.969676774408531</v>
      </c>
      <c r="S1323" s="267">
        <v>0.969676774408531</v>
      </c>
      <c r="T1323" s="267">
        <v>0.975143403441683</v>
      </c>
      <c r="U1323" s="267">
        <v>0.962406015037594</v>
      </c>
      <c r="V1323" s="295">
        <v>-0.00546662903315209</v>
      </c>
      <c r="W1323" s="271">
        <v>17131</v>
      </c>
      <c r="X1323" s="271">
        <v>16753</v>
      </c>
      <c r="Y1323" s="271">
        <v>16909</v>
      </c>
      <c r="Z1323" s="271">
        <v>16584</v>
      </c>
      <c r="AA1323" s="268">
        <v>0.977934738193917</v>
      </c>
      <c r="AB1323" s="268">
        <v>0.980779466556272</v>
      </c>
      <c r="AC1323" s="295">
        <v>-0.00284472836235439</v>
      </c>
    </row>
    <row r="1324" spans="1:29">
      <c r="A1324" s="297" t="s">
        <v>1974</v>
      </c>
      <c r="B1324" s="305" t="s">
        <v>3366</v>
      </c>
      <c r="C1324" s="293" t="s">
        <v>2438</v>
      </c>
      <c r="D1324" s="305" t="s">
        <v>2439</v>
      </c>
      <c r="E1324" s="263">
        <v>4967</v>
      </c>
      <c r="F1324" s="266">
        <v>4658</v>
      </c>
      <c r="G1324" s="266">
        <v>309</v>
      </c>
      <c r="H1324" s="264">
        <v>5180</v>
      </c>
      <c r="I1324" s="264">
        <v>4990</v>
      </c>
      <c r="J1324" s="264">
        <v>190</v>
      </c>
      <c r="K1324" s="264">
        <v>2943</v>
      </c>
      <c r="L1324" s="264">
        <v>2843</v>
      </c>
      <c r="M1324" s="264">
        <v>100</v>
      </c>
      <c r="N1324" s="294">
        <v>0.93</v>
      </c>
      <c r="O1324" s="266">
        <v>4967</v>
      </c>
      <c r="P1324" s="266">
        <v>4658</v>
      </c>
      <c r="Q1324" s="266">
        <v>309</v>
      </c>
      <c r="R1324" s="267">
        <v>0.937789410106704</v>
      </c>
      <c r="S1324" s="267">
        <v>0.937789410106704</v>
      </c>
      <c r="T1324" s="267">
        <v>0.963320463320463</v>
      </c>
      <c r="U1324" s="267">
        <v>0.966021066938498</v>
      </c>
      <c r="V1324" s="295">
        <v>-0.025531053213759</v>
      </c>
      <c r="W1324" s="271">
        <v>29194</v>
      </c>
      <c r="X1324" s="271">
        <v>28049</v>
      </c>
      <c r="Y1324" s="271">
        <v>29131</v>
      </c>
      <c r="Z1324" s="271">
        <v>28222</v>
      </c>
      <c r="AA1324" s="268">
        <v>0.960779612249092</v>
      </c>
      <c r="AB1324" s="268">
        <v>0.968796127836326</v>
      </c>
      <c r="AC1324" s="295">
        <v>-0.00801651558723326</v>
      </c>
    </row>
    <row r="1325" spans="1:29">
      <c r="A1325" s="297" t="s">
        <v>1974</v>
      </c>
      <c r="B1325" s="305" t="s">
        <v>3366</v>
      </c>
      <c r="C1325" s="293" t="s">
        <v>2440</v>
      </c>
      <c r="D1325" s="305" t="s">
        <v>2441</v>
      </c>
      <c r="E1325" s="263">
        <v>2861</v>
      </c>
      <c r="F1325" s="266">
        <v>2725</v>
      </c>
      <c r="G1325" s="266">
        <v>136</v>
      </c>
      <c r="H1325" s="264">
        <v>2852</v>
      </c>
      <c r="I1325" s="264">
        <v>2713</v>
      </c>
      <c r="J1325" s="264">
        <v>139</v>
      </c>
      <c r="K1325" s="264">
        <v>1549</v>
      </c>
      <c r="L1325" s="264">
        <v>1465</v>
      </c>
      <c r="M1325" s="264">
        <v>84</v>
      </c>
      <c r="N1325" s="294">
        <v>0.93</v>
      </c>
      <c r="O1325" s="266">
        <v>2861</v>
      </c>
      <c r="P1325" s="266">
        <v>2725</v>
      </c>
      <c r="Q1325" s="266">
        <v>136</v>
      </c>
      <c r="R1325" s="267">
        <v>0.952464173365956</v>
      </c>
      <c r="S1325" s="267">
        <v>0.952464173365956</v>
      </c>
      <c r="T1325" s="267">
        <v>0.951262272089762</v>
      </c>
      <c r="U1325" s="267">
        <v>0.945771465461588</v>
      </c>
      <c r="V1325" s="295">
        <v>0.00120190127619446</v>
      </c>
      <c r="W1325" s="271">
        <v>16071</v>
      </c>
      <c r="X1325" s="271">
        <v>15291</v>
      </c>
      <c r="Y1325" s="271">
        <v>15939</v>
      </c>
      <c r="Z1325" s="271">
        <v>15326</v>
      </c>
      <c r="AA1325" s="268">
        <v>0.951465372409931</v>
      </c>
      <c r="AB1325" s="268">
        <v>0.961540874584353</v>
      </c>
      <c r="AC1325" s="295">
        <v>-0.010075502174422</v>
      </c>
    </row>
    <row r="1326" spans="1:29">
      <c r="A1326" s="297" t="s">
        <v>1974</v>
      </c>
      <c r="B1326" s="305" t="s">
        <v>3366</v>
      </c>
      <c r="C1326" s="293" t="s">
        <v>2442</v>
      </c>
      <c r="D1326" s="305" t="s">
        <v>2443</v>
      </c>
      <c r="E1326" s="263">
        <v>4165</v>
      </c>
      <c r="F1326" s="266">
        <v>3972</v>
      </c>
      <c r="G1326" s="266">
        <v>193</v>
      </c>
      <c r="H1326" s="264">
        <v>3654</v>
      </c>
      <c r="I1326" s="264">
        <v>3492</v>
      </c>
      <c r="J1326" s="264">
        <v>162</v>
      </c>
      <c r="K1326" s="264">
        <v>2006</v>
      </c>
      <c r="L1326" s="264">
        <v>1926</v>
      </c>
      <c r="M1326" s="264">
        <v>80</v>
      </c>
      <c r="N1326" s="294">
        <v>0.93</v>
      </c>
      <c r="O1326" s="266">
        <v>4165</v>
      </c>
      <c r="P1326" s="266">
        <v>3972</v>
      </c>
      <c r="Q1326" s="266">
        <v>193</v>
      </c>
      <c r="R1326" s="267">
        <v>0.953661464585834</v>
      </c>
      <c r="S1326" s="267">
        <v>0.953661464585834</v>
      </c>
      <c r="T1326" s="267">
        <v>0.955665024630542</v>
      </c>
      <c r="U1326" s="267">
        <v>0.96011964107677</v>
      </c>
      <c r="V1326" s="295">
        <v>-0.00200356004470759</v>
      </c>
      <c r="W1326" s="271">
        <v>23116</v>
      </c>
      <c r="X1326" s="271">
        <v>22290</v>
      </c>
      <c r="Y1326" s="271">
        <v>23244</v>
      </c>
      <c r="Z1326" s="271">
        <v>22626</v>
      </c>
      <c r="AA1326" s="268">
        <v>0.964267174251601</v>
      </c>
      <c r="AB1326" s="268">
        <v>0.973412493546722</v>
      </c>
      <c r="AC1326" s="295">
        <v>-0.00914531929512119</v>
      </c>
    </row>
    <row r="1327" spans="1:29">
      <c r="A1327" s="297" t="s">
        <v>1974</v>
      </c>
      <c r="B1327" s="305" t="s">
        <v>3366</v>
      </c>
      <c r="C1327" s="293" t="s">
        <v>2444</v>
      </c>
      <c r="D1327" s="305" t="s">
        <v>2445</v>
      </c>
      <c r="E1327" s="263">
        <v>2001</v>
      </c>
      <c r="F1327" s="266">
        <v>1925</v>
      </c>
      <c r="G1327" s="266">
        <v>76</v>
      </c>
      <c r="H1327" s="264">
        <v>2123</v>
      </c>
      <c r="I1327" s="264">
        <v>2046</v>
      </c>
      <c r="J1327" s="264">
        <v>77</v>
      </c>
      <c r="K1327" s="264">
        <v>1088</v>
      </c>
      <c r="L1327" s="264">
        <v>1044</v>
      </c>
      <c r="M1327" s="264">
        <v>44</v>
      </c>
      <c r="N1327" s="294">
        <v>0.93</v>
      </c>
      <c r="O1327" s="266">
        <v>2001</v>
      </c>
      <c r="P1327" s="266">
        <v>1925</v>
      </c>
      <c r="Q1327" s="266">
        <v>76</v>
      </c>
      <c r="R1327" s="267">
        <v>0.962018990504748</v>
      </c>
      <c r="S1327" s="267">
        <v>0.962018990504748</v>
      </c>
      <c r="T1327" s="267">
        <v>0.963730569948187</v>
      </c>
      <c r="U1327" s="267">
        <v>0.959558823529412</v>
      </c>
      <c r="V1327" s="295">
        <v>-0.00171157944343892</v>
      </c>
      <c r="W1327" s="271">
        <v>11779</v>
      </c>
      <c r="X1327" s="271">
        <v>11415</v>
      </c>
      <c r="Y1327" s="271">
        <v>12032</v>
      </c>
      <c r="Z1327" s="271">
        <v>11820</v>
      </c>
      <c r="AA1327" s="268">
        <v>0.969097546481026</v>
      </c>
      <c r="AB1327" s="268">
        <v>0.982380319148936</v>
      </c>
      <c r="AC1327" s="295">
        <v>-0.0132827726679107</v>
      </c>
    </row>
    <row r="1328" spans="1:29">
      <c r="A1328" s="297" t="s">
        <v>1974</v>
      </c>
      <c r="B1328" s="305" t="s">
        <v>3365</v>
      </c>
      <c r="C1328" s="293" t="s">
        <v>2446</v>
      </c>
      <c r="D1328" s="305" t="s">
        <v>2447</v>
      </c>
      <c r="E1328" s="263">
        <v>0</v>
      </c>
      <c r="F1328" s="266">
        <v>0</v>
      </c>
      <c r="G1328" s="266">
        <v>0</v>
      </c>
      <c r="H1328" s="264">
        <v>0</v>
      </c>
      <c r="I1328" s="264">
        <v>0</v>
      </c>
      <c r="J1328" s="264">
        <v>0</v>
      </c>
      <c r="K1328" s="264">
        <v>0</v>
      </c>
      <c r="L1328" s="264">
        <v>0</v>
      </c>
      <c r="M1328" s="264">
        <v>0</v>
      </c>
      <c r="N1328" s="294">
        <v>0.93</v>
      </c>
      <c r="O1328" s="266">
        <v>0</v>
      </c>
      <c r="P1328" s="266">
        <v>0</v>
      </c>
      <c r="Q1328" s="266">
        <v>0</v>
      </c>
      <c r="R1328" s="267">
        <v>0</v>
      </c>
      <c r="S1328" s="267">
        <v>0</v>
      </c>
      <c r="T1328" s="267">
        <v>0</v>
      </c>
      <c r="U1328" s="267">
        <v>0</v>
      </c>
      <c r="V1328" s="295">
        <v>0</v>
      </c>
      <c r="W1328" s="271">
        <v>0</v>
      </c>
      <c r="X1328" s="271">
        <v>0</v>
      </c>
      <c r="Y1328" s="271">
        <v>2</v>
      </c>
      <c r="Z1328" s="271">
        <v>2</v>
      </c>
      <c r="AA1328" s="268">
        <v>0</v>
      </c>
      <c r="AB1328" s="268">
        <v>1</v>
      </c>
      <c r="AC1328" s="295">
        <v>-1</v>
      </c>
    </row>
    <row r="1329" spans="1:29">
      <c r="A1329" s="297" t="s">
        <v>1974</v>
      </c>
      <c r="B1329" s="305" t="s">
        <v>3365</v>
      </c>
      <c r="C1329" s="293" t="s">
        <v>2448</v>
      </c>
      <c r="D1329" s="305" t="s">
        <v>2449</v>
      </c>
      <c r="E1329" s="263">
        <v>5261</v>
      </c>
      <c r="F1329" s="266">
        <v>5075</v>
      </c>
      <c r="G1329" s="266">
        <v>186</v>
      </c>
      <c r="H1329" s="264">
        <v>4746</v>
      </c>
      <c r="I1329" s="264">
        <v>4600</v>
      </c>
      <c r="J1329" s="264">
        <v>146</v>
      </c>
      <c r="K1329" s="264">
        <v>2680</v>
      </c>
      <c r="L1329" s="264">
        <v>2579</v>
      </c>
      <c r="M1329" s="264">
        <v>101</v>
      </c>
      <c r="N1329" s="294">
        <v>0.93</v>
      </c>
      <c r="O1329" s="266">
        <v>5261</v>
      </c>
      <c r="P1329" s="266">
        <v>5075</v>
      </c>
      <c r="Q1329" s="266">
        <v>186</v>
      </c>
      <c r="R1329" s="267">
        <v>0.964645504656909</v>
      </c>
      <c r="S1329" s="267">
        <v>0.964645504656909</v>
      </c>
      <c r="T1329" s="267">
        <v>0.969237252423093</v>
      </c>
      <c r="U1329" s="267">
        <v>0.962313432835821</v>
      </c>
      <c r="V1329" s="295">
        <v>-0.00459174776618376</v>
      </c>
      <c r="W1329" s="271">
        <v>29019</v>
      </c>
      <c r="X1329" s="271">
        <v>28100</v>
      </c>
      <c r="Y1329" s="271">
        <v>29202</v>
      </c>
      <c r="Z1329" s="271">
        <v>28411</v>
      </c>
      <c r="AA1329" s="268">
        <v>0.968331093421551</v>
      </c>
      <c r="AB1329" s="268">
        <v>0.972912814190809</v>
      </c>
      <c r="AC1329" s="295">
        <v>-0.00458172076925745</v>
      </c>
    </row>
    <row r="1330" spans="1:29">
      <c r="A1330" s="297" t="s">
        <v>1974</v>
      </c>
      <c r="B1330" s="305" t="s">
        <v>3365</v>
      </c>
      <c r="C1330" s="293" t="s">
        <v>2450</v>
      </c>
      <c r="D1330" s="305" t="s">
        <v>2451</v>
      </c>
      <c r="E1330" s="263">
        <v>5879</v>
      </c>
      <c r="F1330" s="266">
        <v>5668</v>
      </c>
      <c r="G1330" s="266">
        <v>211</v>
      </c>
      <c r="H1330" s="264">
        <v>5364</v>
      </c>
      <c r="I1330" s="264">
        <v>5195</v>
      </c>
      <c r="J1330" s="264">
        <v>169</v>
      </c>
      <c r="K1330" s="264">
        <v>3115</v>
      </c>
      <c r="L1330" s="264">
        <v>3003</v>
      </c>
      <c r="M1330" s="264">
        <v>112</v>
      </c>
      <c r="N1330" s="294">
        <v>0.93</v>
      </c>
      <c r="O1330" s="266">
        <v>5879</v>
      </c>
      <c r="P1330" s="266">
        <v>5668</v>
      </c>
      <c r="Q1330" s="266">
        <v>211</v>
      </c>
      <c r="R1330" s="267">
        <v>0.96410954243919</v>
      </c>
      <c r="S1330" s="267">
        <v>0.96410954243919</v>
      </c>
      <c r="T1330" s="267">
        <v>0.968493661446682</v>
      </c>
      <c r="U1330" s="267">
        <v>0.964044943820225</v>
      </c>
      <c r="V1330" s="295">
        <v>-0.00438411900749125</v>
      </c>
      <c r="W1330" s="271">
        <v>33220</v>
      </c>
      <c r="X1330" s="271">
        <v>32197</v>
      </c>
      <c r="Y1330" s="271">
        <v>32632</v>
      </c>
      <c r="Z1330" s="271">
        <v>31860</v>
      </c>
      <c r="AA1330" s="268">
        <v>0.969205298013245</v>
      </c>
      <c r="AB1330" s="268">
        <v>0.976342240745281</v>
      </c>
      <c r="AC1330" s="295">
        <v>-0.00713694273203569</v>
      </c>
    </row>
    <row r="1331" spans="1:29">
      <c r="A1331" s="297" t="s">
        <v>1974</v>
      </c>
      <c r="B1331" s="305" t="s">
        <v>3365</v>
      </c>
      <c r="C1331" s="293" t="s">
        <v>2452</v>
      </c>
      <c r="D1331" s="305" t="s">
        <v>2453</v>
      </c>
      <c r="E1331" s="263">
        <v>10411</v>
      </c>
      <c r="F1331" s="266">
        <v>10203</v>
      </c>
      <c r="G1331" s="266">
        <v>208</v>
      </c>
      <c r="H1331" s="264">
        <v>9042</v>
      </c>
      <c r="I1331" s="264">
        <v>8834</v>
      </c>
      <c r="J1331" s="264">
        <v>208</v>
      </c>
      <c r="K1331" s="264">
        <v>5860</v>
      </c>
      <c r="L1331" s="264">
        <v>5736</v>
      </c>
      <c r="M1331" s="264">
        <v>124</v>
      </c>
      <c r="N1331" s="294">
        <v>0.93</v>
      </c>
      <c r="O1331" s="266">
        <v>10411</v>
      </c>
      <c r="P1331" s="266">
        <v>10203</v>
      </c>
      <c r="Q1331" s="266">
        <v>208</v>
      </c>
      <c r="R1331" s="267">
        <v>0.980021131495534</v>
      </c>
      <c r="S1331" s="267">
        <v>0.980021131495534</v>
      </c>
      <c r="T1331" s="267">
        <v>0.976996239769962</v>
      </c>
      <c r="U1331" s="267">
        <v>0.978839590443686</v>
      </c>
      <c r="V1331" s="295">
        <v>0.00302489172557119</v>
      </c>
      <c r="W1331" s="271">
        <v>57308</v>
      </c>
      <c r="X1331" s="271">
        <v>56186</v>
      </c>
      <c r="Y1331" s="271">
        <v>56198</v>
      </c>
      <c r="Z1331" s="271">
        <v>55210</v>
      </c>
      <c r="AA1331" s="268">
        <v>0.980421581629092</v>
      </c>
      <c r="AB1331" s="268">
        <v>0.982419303178049</v>
      </c>
      <c r="AC1331" s="295">
        <v>-0.00199772154895717</v>
      </c>
    </row>
    <row r="1332" spans="1:29">
      <c r="A1332" s="297" t="s">
        <v>1974</v>
      </c>
      <c r="B1332" s="305" t="s">
        <v>3365</v>
      </c>
      <c r="C1332" s="293" t="s">
        <v>2454</v>
      </c>
      <c r="D1332" s="305" t="s">
        <v>2455</v>
      </c>
      <c r="E1332" s="263">
        <v>8364</v>
      </c>
      <c r="F1332" s="266">
        <v>8078</v>
      </c>
      <c r="G1332" s="266">
        <v>286</v>
      </c>
      <c r="H1332" s="264">
        <v>7606</v>
      </c>
      <c r="I1332" s="264">
        <v>7385</v>
      </c>
      <c r="J1332" s="264">
        <v>221</v>
      </c>
      <c r="K1332" s="264">
        <v>4377</v>
      </c>
      <c r="L1332" s="264">
        <v>4250</v>
      </c>
      <c r="M1332" s="264">
        <v>127</v>
      </c>
      <c r="N1332" s="294">
        <v>0.93</v>
      </c>
      <c r="O1332" s="266">
        <v>8364</v>
      </c>
      <c r="P1332" s="266">
        <v>8078</v>
      </c>
      <c r="Q1332" s="266">
        <v>286</v>
      </c>
      <c r="R1332" s="267">
        <v>0.965805834528934</v>
      </c>
      <c r="S1332" s="267">
        <v>0.965805834528934</v>
      </c>
      <c r="T1332" s="267">
        <v>0.97094399158559</v>
      </c>
      <c r="U1332" s="267">
        <v>0.970984692711903</v>
      </c>
      <c r="V1332" s="295">
        <v>-0.00513815705665677</v>
      </c>
      <c r="W1332" s="271">
        <v>45226</v>
      </c>
      <c r="X1332" s="271">
        <v>44021</v>
      </c>
      <c r="Y1332" s="271">
        <v>44301</v>
      </c>
      <c r="Z1332" s="271">
        <v>43357</v>
      </c>
      <c r="AA1332" s="268">
        <v>0.973356034139654</v>
      </c>
      <c r="AB1332" s="268">
        <v>0.978691225931695</v>
      </c>
      <c r="AC1332" s="295">
        <v>-0.00533519179204034</v>
      </c>
    </row>
    <row r="1333" spans="1:29">
      <c r="A1333" s="297" t="s">
        <v>1974</v>
      </c>
      <c r="B1333" s="305" t="s">
        <v>3365</v>
      </c>
      <c r="C1333" s="293" t="s">
        <v>2456</v>
      </c>
      <c r="D1333" s="305" t="s">
        <v>2457</v>
      </c>
      <c r="E1333" s="263">
        <v>2401</v>
      </c>
      <c r="F1333" s="266">
        <v>2330</v>
      </c>
      <c r="G1333" s="266">
        <v>71</v>
      </c>
      <c r="H1333" s="264">
        <v>1548</v>
      </c>
      <c r="I1333" s="264">
        <v>1482</v>
      </c>
      <c r="J1333" s="264">
        <v>66</v>
      </c>
      <c r="K1333" s="264">
        <v>1185</v>
      </c>
      <c r="L1333" s="264">
        <v>1144</v>
      </c>
      <c r="M1333" s="264">
        <v>41</v>
      </c>
      <c r="N1333" s="294">
        <v>0.93</v>
      </c>
      <c r="O1333" s="266">
        <v>2401</v>
      </c>
      <c r="P1333" s="266">
        <v>2330</v>
      </c>
      <c r="Q1333" s="266">
        <v>71</v>
      </c>
      <c r="R1333" s="267">
        <v>0.970428987921699</v>
      </c>
      <c r="S1333" s="267">
        <v>0.970428987921699</v>
      </c>
      <c r="T1333" s="267">
        <v>0.957364341085271</v>
      </c>
      <c r="U1333" s="267">
        <v>0.965400843881857</v>
      </c>
      <c r="V1333" s="295">
        <v>0.0130646468364279</v>
      </c>
      <c r="W1333" s="271">
        <v>12272</v>
      </c>
      <c r="X1333" s="271">
        <v>11953</v>
      </c>
      <c r="Y1333" s="271">
        <v>13410</v>
      </c>
      <c r="Z1333" s="271">
        <v>13149</v>
      </c>
      <c r="AA1333" s="268">
        <v>0.974005867014342</v>
      </c>
      <c r="AB1333" s="268">
        <v>0.980536912751678</v>
      </c>
      <c r="AC1333" s="295">
        <v>-0.00653104573733632</v>
      </c>
    </row>
    <row r="1334" spans="1:29">
      <c r="A1334" s="297" t="s">
        <v>1974</v>
      </c>
      <c r="B1334" s="305" t="s">
        <v>3365</v>
      </c>
      <c r="C1334" s="293" t="s">
        <v>2458</v>
      </c>
      <c r="D1334" s="305" t="s">
        <v>2459</v>
      </c>
      <c r="E1334" s="263">
        <v>1817</v>
      </c>
      <c r="F1334" s="266">
        <v>1692</v>
      </c>
      <c r="G1334" s="266">
        <v>125</v>
      </c>
      <c r="H1334" s="264">
        <v>1696</v>
      </c>
      <c r="I1334" s="264">
        <v>1623</v>
      </c>
      <c r="J1334" s="264">
        <v>73</v>
      </c>
      <c r="K1334" s="264">
        <v>869</v>
      </c>
      <c r="L1334" s="264">
        <v>828</v>
      </c>
      <c r="M1334" s="264">
        <v>41</v>
      </c>
      <c r="N1334" s="294">
        <v>0.93</v>
      </c>
      <c r="O1334" s="266">
        <v>1817</v>
      </c>
      <c r="P1334" s="266">
        <v>1692</v>
      </c>
      <c r="Q1334" s="266">
        <v>125</v>
      </c>
      <c r="R1334" s="267">
        <v>0.931205283434232</v>
      </c>
      <c r="S1334" s="267">
        <v>0.931205283434232</v>
      </c>
      <c r="T1334" s="267">
        <v>0.956957547169811</v>
      </c>
      <c r="U1334" s="267">
        <v>0.952819332566168</v>
      </c>
      <c r="V1334" s="295">
        <v>-0.025752263735579</v>
      </c>
      <c r="W1334" s="271">
        <v>10047</v>
      </c>
      <c r="X1334" s="271">
        <v>9612</v>
      </c>
      <c r="Y1334" s="271">
        <v>10082</v>
      </c>
      <c r="Z1334" s="271">
        <v>9814</v>
      </c>
      <c r="AA1334" s="268">
        <v>0.956703493580173</v>
      </c>
      <c r="AB1334" s="268">
        <v>0.973417972624479</v>
      </c>
      <c r="AC1334" s="295">
        <v>-0.0167144790443061</v>
      </c>
    </row>
    <row r="1335" spans="1:29">
      <c r="A1335" s="297" t="s">
        <v>1974</v>
      </c>
      <c r="B1335" s="305" t="s">
        <v>3365</v>
      </c>
      <c r="C1335" s="293" t="s">
        <v>2460</v>
      </c>
      <c r="D1335" s="305" t="s">
        <v>2461</v>
      </c>
      <c r="E1335" s="263">
        <v>1589</v>
      </c>
      <c r="F1335" s="266">
        <v>1522</v>
      </c>
      <c r="G1335" s="266">
        <v>67</v>
      </c>
      <c r="H1335" s="264">
        <v>1285</v>
      </c>
      <c r="I1335" s="264">
        <v>1233</v>
      </c>
      <c r="J1335" s="264">
        <v>52</v>
      </c>
      <c r="K1335" s="264">
        <v>794</v>
      </c>
      <c r="L1335" s="264">
        <v>745</v>
      </c>
      <c r="M1335" s="264">
        <v>49</v>
      </c>
      <c r="N1335" s="294">
        <v>0.93</v>
      </c>
      <c r="O1335" s="266">
        <v>1589</v>
      </c>
      <c r="P1335" s="266">
        <v>1522</v>
      </c>
      <c r="Q1335" s="266">
        <v>67</v>
      </c>
      <c r="R1335" s="267">
        <v>0.957835116425425</v>
      </c>
      <c r="S1335" s="267">
        <v>0.957835116425425</v>
      </c>
      <c r="T1335" s="267">
        <v>0.959533073929961</v>
      </c>
      <c r="U1335" s="267">
        <v>0.938287153652393</v>
      </c>
      <c r="V1335" s="295">
        <v>-0.00169795750453627</v>
      </c>
      <c r="W1335" s="271">
        <v>8337</v>
      </c>
      <c r="X1335" s="271">
        <v>7837</v>
      </c>
      <c r="Y1335" s="271">
        <v>8524</v>
      </c>
      <c r="Z1335" s="271">
        <v>8221</v>
      </c>
      <c r="AA1335" s="268">
        <v>0.940026388389109</v>
      </c>
      <c r="AB1335" s="268">
        <v>0.96445330830596</v>
      </c>
      <c r="AC1335" s="295">
        <v>-0.0244269199168509</v>
      </c>
    </row>
    <row r="1336" spans="1:29">
      <c r="A1336" s="297" t="s">
        <v>1974</v>
      </c>
      <c r="B1336" s="305" t="s">
        <v>3365</v>
      </c>
      <c r="C1336" s="293" t="s">
        <v>2462</v>
      </c>
      <c r="D1336" s="305" t="s">
        <v>2463</v>
      </c>
      <c r="E1336" s="263">
        <v>5443</v>
      </c>
      <c r="F1336" s="266">
        <v>5286</v>
      </c>
      <c r="G1336" s="266">
        <v>157</v>
      </c>
      <c r="H1336" s="264">
        <v>5095</v>
      </c>
      <c r="I1336" s="264">
        <v>4936</v>
      </c>
      <c r="J1336" s="264">
        <v>159</v>
      </c>
      <c r="K1336" s="264">
        <v>2760</v>
      </c>
      <c r="L1336" s="264">
        <v>2649</v>
      </c>
      <c r="M1336" s="264">
        <v>111</v>
      </c>
      <c r="N1336" s="294">
        <v>0.93</v>
      </c>
      <c r="O1336" s="266">
        <v>5443</v>
      </c>
      <c r="P1336" s="266">
        <v>5286</v>
      </c>
      <c r="Q1336" s="266">
        <v>157</v>
      </c>
      <c r="R1336" s="267">
        <v>0.971155612713577</v>
      </c>
      <c r="S1336" s="267">
        <v>0.971155612713577</v>
      </c>
      <c r="T1336" s="267">
        <v>0.968792934249264</v>
      </c>
      <c r="U1336" s="267">
        <v>0.959782608695652</v>
      </c>
      <c r="V1336" s="295">
        <v>0.00236267846431315</v>
      </c>
      <c r="W1336" s="271">
        <v>31284</v>
      </c>
      <c r="X1336" s="271">
        <v>30316</v>
      </c>
      <c r="Y1336" s="271">
        <v>32144</v>
      </c>
      <c r="Z1336" s="271">
        <v>31465</v>
      </c>
      <c r="AA1336" s="268">
        <v>0.969057665260197</v>
      </c>
      <c r="AB1336" s="268">
        <v>0.978876306620209</v>
      </c>
      <c r="AC1336" s="295">
        <v>-0.0098186413600122</v>
      </c>
    </row>
    <row r="1337" spans="1:29">
      <c r="A1337" s="297" t="s">
        <v>1974</v>
      </c>
      <c r="B1337" s="305" t="s">
        <v>3365</v>
      </c>
      <c r="C1337" s="293" t="s">
        <v>2464</v>
      </c>
      <c r="D1337" s="305" t="s">
        <v>2465</v>
      </c>
      <c r="E1337" s="263">
        <v>3791</v>
      </c>
      <c r="F1337" s="266">
        <v>3704</v>
      </c>
      <c r="G1337" s="266">
        <v>87</v>
      </c>
      <c r="H1337" s="264">
        <v>3463</v>
      </c>
      <c r="I1337" s="264">
        <v>3369</v>
      </c>
      <c r="J1337" s="264">
        <v>94</v>
      </c>
      <c r="K1337" s="264">
        <v>1778</v>
      </c>
      <c r="L1337" s="264">
        <v>1721</v>
      </c>
      <c r="M1337" s="264">
        <v>57</v>
      </c>
      <c r="N1337" s="294">
        <v>0.93</v>
      </c>
      <c r="O1337" s="266">
        <v>3791</v>
      </c>
      <c r="P1337" s="266">
        <v>3704</v>
      </c>
      <c r="Q1337" s="266">
        <v>87</v>
      </c>
      <c r="R1337" s="267">
        <v>0.977050910050119</v>
      </c>
      <c r="S1337" s="267">
        <v>0.977050910050119</v>
      </c>
      <c r="T1337" s="267">
        <v>0.972855905284435</v>
      </c>
      <c r="U1337" s="267">
        <v>0.967941507311586</v>
      </c>
      <c r="V1337" s="295">
        <v>0.00419500476568324</v>
      </c>
      <c r="W1337" s="271">
        <v>20992</v>
      </c>
      <c r="X1337" s="271">
        <v>20514</v>
      </c>
      <c r="Y1337" s="271">
        <v>21123</v>
      </c>
      <c r="Z1337" s="271">
        <v>20758</v>
      </c>
      <c r="AA1337" s="268">
        <v>0.977229420731707</v>
      </c>
      <c r="AB1337" s="268">
        <v>0.982720257539175</v>
      </c>
      <c r="AC1337" s="295">
        <v>-0.00549083680746809</v>
      </c>
    </row>
    <row r="1338" spans="1:29">
      <c r="A1338" s="297" t="s">
        <v>1974</v>
      </c>
      <c r="B1338" s="305" t="s">
        <v>3365</v>
      </c>
      <c r="C1338" s="293" t="s">
        <v>2466</v>
      </c>
      <c r="D1338" s="305" t="s">
        <v>2467</v>
      </c>
      <c r="E1338" s="263">
        <v>4244</v>
      </c>
      <c r="F1338" s="266">
        <v>4058</v>
      </c>
      <c r="G1338" s="266">
        <v>186</v>
      </c>
      <c r="H1338" s="264">
        <v>3195</v>
      </c>
      <c r="I1338" s="264">
        <v>3051</v>
      </c>
      <c r="J1338" s="264">
        <v>144</v>
      </c>
      <c r="K1338" s="264">
        <v>2285</v>
      </c>
      <c r="L1338" s="264">
        <v>2166</v>
      </c>
      <c r="M1338" s="264">
        <v>119</v>
      </c>
      <c r="N1338" s="294">
        <v>0.93</v>
      </c>
      <c r="O1338" s="266">
        <v>4244</v>
      </c>
      <c r="P1338" s="266">
        <v>4058</v>
      </c>
      <c r="Q1338" s="266">
        <v>186</v>
      </c>
      <c r="R1338" s="267">
        <v>0.95617342130066</v>
      </c>
      <c r="S1338" s="267">
        <v>0.95617342130066</v>
      </c>
      <c r="T1338" s="267">
        <v>0.954929577464789</v>
      </c>
      <c r="U1338" s="267">
        <v>0.947921225382932</v>
      </c>
      <c r="V1338" s="295">
        <v>0.00124384383587106</v>
      </c>
      <c r="W1338" s="271">
        <v>22989</v>
      </c>
      <c r="X1338" s="271">
        <v>22099</v>
      </c>
      <c r="Y1338" s="271">
        <v>25456</v>
      </c>
      <c r="Z1338" s="271">
        <v>24819</v>
      </c>
      <c r="AA1338" s="268">
        <v>0.961285832354604</v>
      </c>
      <c r="AB1338" s="268">
        <v>0.97497642991829</v>
      </c>
      <c r="AC1338" s="295">
        <v>-0.013690597563686</v>
      </c>
    </row>
    <row r="1339" spans="1:29">
      <c r="A1339" s="297" t="s">
        <v>1974</v>
      </c>
      <c r="B1339" s="305" t="s">
        <v>3365</v>
      </c>
      <c r="C1339" s="293" t="s">
        <v>2468</v>
      </c>
      <c r="D1339" s="305" t="s">
        <v>2469</v>
      </c>
      <c r="E1339" s="263">
        <v>0</v>
      </c>
      <c r="F1339" s="266">
        <v>0</v>
      </c>
      <c r="G1339" s="266">
        <v>0</v>
      </c>
      <c r="H1339" s="264">
        <v>1</v>
      </c>
      <c r="I1339" s="264">
        <v>0</v>
      </c>
      <c r="J1339" s="264">
        <v>1</v>
      </c>
      <c r="K1339" s="264">
        <v>0</v>
      </c>
      <c r="L1339" s="264">
        <v>0</v>
      </c>
      <c r="M1339" s="264">
        <v>0</v>
      </c>
      <c r="N1339" s="294">
        <v>0.93</v>
      </c>
      <c r="O1339" s="266">
        <v>0</v>
      </c>
      <c r="P1339" s="266">
        <v>0</v>
      </c>
      <c r="Q1339" s="266">
        <v>0</v>
      </c>
      <c r="R1339" s="267">
        <v>0</v>
      </c>
      <c r="S1339" s="267">
        <v>0</v>
      </c>
      <c r="T1339" s="267">
        <v>0</v>
      </c>
      <c r="U1339" s="267">
        <v>0</v>
      </c>
      <c r="V1339" s="295">
        <v>0</v>
      </c>
      <c r="W1339" s="271">
        <v>1</v>
      </c>
      <c r="X1339" s="271">
        <v>0</v>
      </c>
      <c r="Y1339" s="271">
        <v>0</v>
      </c>
      <c r="Z1339" s="271">
        <v>0</v>
      </c>
      <c r="AA1339" s="268">
        <v>0</v>
      </c>
      <c r="AB1339" s="268">
        <v>0</v>
      </c>
      <c r="AC1339" s="295">
        <v>0</v>
      </c>
    </row>
    <row r="1340" spans="1:29">
      <c r="A1340" s="297" t="s">
        <v>1974</v>
      </c>
      <c r="B1340" s="305" t="s">
        <v>3365</v>
      </c>
      <c r="C1340" s="293" t="s">
        <v>2470</v>
      </c>
      <c r="D1340" s="305" t="s">
        <v>2471</v>
      </c>
      <c r="E1340" s="263">
        <v>2488</v>
      </c>
      <c r="F1340" s="266">
        <v>2431</v>
      </c>
      <c r="G1340" s="266">
        <v>57</v>
      </c>
      <c r="H1340" s="264">
        <v>2305</v>
      </c>
      <c r="I1340" s="264">
        <v>2250</v>
      </c>
      <c r="J1340" s="264">
        <v>55</v>
      </c>
      <c r="K1340" s="264">
        <v>1236</v>
      </c>
      <c r="L1340" s="264">
        <v>1204</v>
      </c>
      <c r="M1340" s="264">
        <v>32</v>
      </c>
      <c r="N1340" s="294">
        <v>0.93</v>
      </c>
      <c r="O1340" s="266">
        <v>2488</v>
      </c>
      <c r="P1340" s="266">
        <v>2431</v>
      </c>
      <c r="Q1340" s="266">
        <v>57</v>
      </c>
      <c r="R1340" s="267">
        <v>0.977090032154341</v>
      </c>
      <c r="S1340" s="267">
        <v>0.977090032154341</v>
      </c>
      <c r="T1340" s="267">
        <v>0.976138828633406</v>
      </c>
      <c r="U1340" s="267">
        <v>0.97411003236246</v>
      </c>
      <c r="V1340" s="295">
        <v>0.000951203520935251</v>
      </c>
      <c r="W1340" s="271">
        <v>13615</v>
      </c>
      <c r="X1340" s="271">
        <v>13326</v>
      </c>
      <c r="Y1340" s="271">
        <v>13379</v>
      </c>
      <c r="Z1340" s="271">
        <v>13144</v>
      </c>
      <c r="AA1340" s="268">
        <v>0.978773411678296</v>
      </c>
      <c r="AB1340" s="268">
        <v>0.982435159578444</v>
      </c>
      <c r="AC1340" s="295">
        <v>-0.00366174790014784</v>
      </c>
    </row>
    <row r="1341" spans="1:29">
      <c r="A1341" s="297" t="s">
        <v>1974</v>
      </c>
      <c r="B1341" s="305" t="s">
        <v>3366</v>
      </c>
      <c r="C1341" s="293" t="s">
        <v>2472</v>
      </c>
      <c r="D1341" s="305" t="s">
        <v>2473</v>
      </c>
      <c r="E1341" s="263">
        <v>6176</v>
      </c>
      <c r="F1341" s="266">
        <v>6001</v>
      </c>
      <c r="G1341" s="266">
        <v>175</v>
      </c>
      <c r="H1341" s="264">
        <v>4996</v>
      </c>
      <c r="I1341" s="264">
        <v>4876</v>
      </c>
      <c r="J1341" s="264">
        <v>120</v>
      </c>
      <c r="K1341" s="264">
        <v>3540</v>
      </c>
      <c r="L1341" s="264">
        <v>3453</v>
      </c>
      <c r="M1341" s="264">
        <v>87</v>
      </c>
      <c r="N1341" s="294">
        <v>0.93</v>
      </c>
      <c r="O1341" s="266">
        <v>6176</v>
      </c>
      <c r="P1341" s="266">
        <v>6001</v>
      </c>
      <c r="Q1341" s="266">
        <v>175</v>
      </c>
      <c r="R1341" s="267">
        <v>0.971664507772021</v>
      </c>
      <c r="S1341" s="267">
        <v>0.971664507772021</v>
      </c>
      <c r="T1341" s="267">
        <v>0.975980784627702</v>
      </c>
      <c r="U1341" s="267">
        <v>0.975423728813559</v>
      </c>
      <c r="V1341" s="295">
        <v>-0.00431627685568148</v>
      </c>
      <c r="W1341" s="271">
        <v>33588</v>
      </c>
      <c r="X1341" s="271">
        <v>32909</v>
      </c>
      <c r="Y1341" s="271">
        <v>33660</v>
      </c>
      <c r="Z1341" s="271">
        <v>32958</v>
      </c>
      <c r="AA1341" s="268">
        <v>0.979784446826247</v>
      </c>
      <c r="AB1341" s="268">
        <v>0.979144385026738</v>
      </c>
      <c r="AC1341" s="295">
        <v>0.000640061799509484</v>
      </c>
    </row>
    <row r="1342" spans="1:29">
      <c r="A1342" s="297" t="s">
        <v>1974</v>
      </c>
      <c r="B1342" s="305" t="s">
        <v>3366</v>
      </c>
      <c r="C1342" s="293" t="s">
        <v>2474</v>
      </c>
      <c r="D1342" s="305" t="s">
        <v>2475</v>
      </c>
      <c r="E1342" s="263">
        <v>4172</v>
      </c>
      <c r="F1342" s="266">
        <v>3974</v>
      </c>
      <c r="G1342" s="266">
        <v>198</v>
      </c>
      <c r="H1342" s="264">
        <v>3390</v>
      </c>
      <c r="I1342" s="264">
        <v>3256</v>
      </c>
      <c r="J1342" s="264">
        <v>134</v>
      </c>
      <c r="K1342" s="264">
        <v>2365</v>
      </c>
      <c r="L1342" s="264">
        <v>2285</v>
      </c>
      <c r="M1342" s="264">
        <v>80</v>
      </c>
      <c r="N1342" s="294">
        <v>0.93</v>
      </c>
      <c r="O1342" s="266">
        <v>4172</v>
      </c>
      <c r="P1342" s="266">
        <v>3974</v>
      </c>
      <c r="Q1342" s="266">
        <v>198</v>
      </c>
      <c r="R1342" s="267">
        <v>0.952540747842761</v>
      </c>
      <c r="S1342" s="267">
        <v>0.952540747842761</v>
      </c>
      <c r="T1342" s="267">
        <v>0.96047197640118</v>
      </c>
      <c r="U1342" s="267">
        <v>0.966173361522199</v>
      </c>
      <c r="V1342" s="295">
        <v>-0.00793122855841877</v>
      </c>
      <c r="W1342" s="271">
        <v>23421</v>
      </c>
      <c r="X1342" s="271">
        <v>22656</v>
      </c>
      <c r="Y1342" s="271">
        <v>24096</v>
      </c>
      <c r="Z1342" s="271">
        <v>23631</v>
      </c>
      <c r="AA1342" s="268">
        <v>0.967337005251697</v>
      </c>
      <c r="AB1342" s="268">
        <v>0.98070219123506</v>
      </c>
      <c r="AC1342" s="295">
        <v>-0.0133651859833626</v>
      </c>
    </row>
    <row r="1343" spans="1:29">
      <c r="A1343" s="297" t="s">
        <v>1974</v>
      </c>
      <c r="B1343" s="305" t="s">
        <v>3366</v>
      </c>
      <c r="C1343" s="293" t="s">
        <v>2476</v>
      </c>
      <c r="D1343" s="305" t="s">
        <v>2477</v>
      </c>
      <c r="E1343" s="263">
        <v>4229</v>
      </c>
      <c r="F1343" s="266">
        <v>4104</v>
      </c>
      <c r="G1343" s="266">
        <v>125</v>
      </c>
      <c r="H1343" s="264">
        <v>3425</v>
      </c>
      <c r="I1343" s="264">
        <v>3308</v>
      </c>
      <c r="J1343" s="264">
        <v>117</v>
      </c>
      <c r="K1343" s="264">
        <v>2373</v>
      </c>
      <c r="L1343" s="264">
        <v>2302</v>
      </c>
      <c r="M1343" s="264">
        <v>71</v>
      </c>
      <c r="N1343" s="294">
        <v>0.93</v>
      </c>
      <c r="O1343" s="266">
        <v>4229</v>
      </c>
      <c r="P1343" s="266">
        <v>4104</v>
      </c>
      <c r="Q1343" s="266">
        <v>125</v>
      </c>
      <c r="R1343" s="267">
        <v>0.970442184913691</v>
      </c>
      <c r="S1343" s="267">
        <v>0.970442184913691</v>
      </c>
      <c r="T1343" s="267">
        <v>0.965839416058394</v>
      </c>
      <c r="U1343" s="267">
        <v>0.9700800674252</v>
      </c>
      <c r="V1343" s="295">
        <v>0.00460276885529698</v>
      </c>
      <c r="W1343" s="271">
        <v>23643</v>
      </c>
      <c r="X1343" s="271">
        <v>23067</v>
      </c>
      <c r="Y1343" s="271">
        <v>24577</v>
      </c>
      <c r="Z1343" s="271">
        <v>24166</v>
      </c>
      <c r="AA1343" s="268">
        <v>0.975637609440426</v>
      </c>
      <c r="AB1343" s="268">
        <v>0.983277047646173</v>
      </c>
      <c r="AC1343" s="295">
        <v>-0.00763943820574697</v>
      </c>
    </row>
    <row r="1344" spans="1:29">
      <c r="A1344" s="297" t="s">
        <v>1974</v>
      </c>
      <c r="B1344" s="305" t="s">
        <v>3366</v>
      </c>
      <c r="C1344" s="293" t="s">
        <v>2478</v>
      </c>
      <c r="D1344" s="305" t="s">
        <v>2479</v>
      </c>
      <c r="E1344" s="263">
        <v>2727</v>
      </c>
      <c r="F1344" s="266">
        <v>2589</v>
      </c>
      <c r="G1344" s="266">
        <v>138</v>
      </c>
      <c r="H1344" s="264">
        <v>2320</v>
      </c>
      <c r="I1344" s="264">
        <v>2200</v>
      </c>
      <c r="J1344" s="264">
        <v>120</v>
      </c>
      <c r="K1344" s="264">
        <v>1558</v>
      </c>
      <c r="L1344" s="264">
        <v>1489</v>
      </c>
      <c r="M1344" s="264">
        <v>69</v>
      </c>
      <c r="N1344" s="294">
        <v>0.93</v>
      </c>
      <c r="O1344" s="266">
        <v>2727</v>
      </c>
      <c r="P1344" s="266">
        <v>2589</v>
      </c>
      <c r="Q1344" s="266">
        <v>138</v>
      </c>
      <c r="R1344" s="267">
        <v>0.949394939493949</v>
      </c>
      <c r="S1344" s="267">
        <v>0.949394939493949</v>
      </c>
      <c r="T1344" s="267">
        <v>0.948275862068966</v>
      </c>
      <c r="U1344" s="267">
        <v>0.955712451861361</v>
      </c>
      <c r="V1344" s="295">
        <v>0.00111907742498385</v>
      </c>
      <c r="W1344" s="271">
        <v>15528</v>
      </c>
      <c r="X1344" s="271">
        <v>14839</v>
      </c>
      <c r="Y1344" s="271">
        <v>16046</v>
      </c>
      <c r="Z1344" s="271">
        <v>15504</v>
      </c>
      <c r="AA1344" s="268">
        <v>0.955628541988666</v>
      </c>
      <c r="AB1344" s="268">
        <v>0.96622211142964</v>
      </c>
      <c r="AC1344" s="295">
        <v>-0.0105935694409741</v>
      </c>
    </row>
    <row r="1345" spans="1:29">
      <c r="A1345" s="297" t="s">
        <v>1974</v>
      </c>
      <c r="B1345" s="305" t="s">
        <v>3366</v>
      </c>
      <c r="C1345" s="293" t="s">
        <v>2480</v>
      </c>
      <c r="D1345" s="305" t="s">
        <v>2481</v>
      </c>
      <c r="E1345" s="263">
        <v>3815</v>
      </c>
      <c r="F1345" s="266">
        <v>3620</v>
      </c>
      <c r="G1345" s="266">
        <v>195</v>
      </c>
      <c r="H1345" s="264">
        <v>3264</v>
      </c>
      <c r="I1345" s="264">
        <v>3125</v>
      </c>
      <c r="J1345" s="264">
        <v>139</v>
      </c>
      <c r="K1345" s="264">
        <v>2186</v>
      </c>
      <c r="L1345" s="264">
        <v>2108</v>
      </c>
      <c r="M1345" s="264">
        <v>78</v>
      </c>
      <c r="N1345" s="294">
        <v>0.93</v>
      </c>
      <c r="O1345" s="266">
        <v>3815</v>
      </c>
      <c r="P1345" s="266">
        <v>3620</v>
      </c>
      <c r="Q1345" s="266">
        <v>195</v>
      </c>
      <c r="R1345" s="267">
        <v>0.948885976408912</v>
      </c>
      <c r="S1345" s="267">
        <v>0.948885976408912</v>
      </c>
      <c r="T1345" s="267">
        <v>0.957414215686274</v>
      </c>
      <c r="U1345" s="267">
        <v>0.964318389752973</v>
      </c>
      <c r="V1345" s="295">
        <v>-0.00852823927736235</v>
      </c>
      <c r="W1345" s="271">
        <v>21342</v>
      </c>
      <c r="X1345" s="271">
        <v>20547</v>
      </c>
      <c r="Y1345" s="271">
        <v>22321</v>
      </c>
      <c r="Z1345" s="271">
        <v>21781</v>
      </c>
      <c r="AA1345" s="268">
        <v>0.96274950801237</v>
      </c>
      <c r="AB1345" s="268">
        <v>0.975807535504682</v>
      </c>
      <c r="AC1345" s="295">
        <v>-0.0130580274923117</v>
      </c>
    </row>
    <row r="1346" spans="1:29">
      <c r="A1346" s="297" t="s">
        <v>1974</v>
      </c>
      <c r="B1346" s="305" t="s">
        <v>3366</v>
      </c>
      <c r="C1346" s="293" t="s">
        <v>2482</v>
      </c>
      <c r="D1346" s="305" t="s">
        <v>2483</v>
      </c>
      <c r="E1346" s="263">
        <v>2089</v>
      </c>
      <c r="F1346" s="266">
        <v>2039</v>
      </c>
      <c r="G1346" s="266">
        <v>50</v>
      </c>
      <c r="H1346" s="264">
        <v>1734</v>
      </c>
      <c r="I1346" s="264">
        <v>1682</v>
      </c>
      <c r="J1346" s="264">
        <v>52</v>
      </c>
      <c r="K1346" s="264">
        <v>1203</v>
      </c>
      <c r="L1346" s="264">
        <v>1181</v>
      </c>
      <c r="M1346" s="264">
        <v>22</v>
      </c>
      <c r="N1346" s="294">
        <v>0.93</v>
      </c>
      <c r="O1346" s="266">
        <v>2089</v>
      </c>
      <c r="P1346" s="266">
        <v>2039</v>
      </c>
      <c r="Q1346" s="266">
        <v>50</v>
      </c>
      <c r="R1346" s="267">
        <v>0.976065102920057</v>
      </c>
      <c r="S1346" s="267">
        <v>0.976065102920057</v>
      </c>
      <c r="T1346" s="267">
        <v>0.970011534025375</v>
      </c>
      <c r="U1346" s="267">
        <v>0.981712385702411</v>
      </c>
      <c r="V1346" s="295">
        <v>0.00605356889468256</v>
      </c>
      <c r="W1346" s="271">
        <v>11606</v>
      </c>
      <c r="X1346" s="271">
        <v>11321</v>
      </c>
      <c r="Y1346" s="271">
        <v>12068</v>
      </c>
      <c r="Z1346" s="271">
        <v>11882</v>
      </c>
      <c r="AA1346" s="268">
        <v>0.975443735998621</v>
      </c>
      <c r="AB1346" s="268">
        <v>0.984587338415645</v>
      </c>
      <c r="AC1346" s="295">
        <v>-0.00914360241702328</v>
      </c>
    </row>
    <row r="1347" spans="1:29">
      <c r="A1347" s="297" t="s">
        <v>1974</v>
      </c>
      <c r="B1347" s="305" t="s">
        <v>3366</v>
      </c>
      <c r="C1347" s="293" t="s">
        <v>2484</v>
      </c>
      <c r="D1347" s="305" t="s">
        <v>2485</v>
      </c>
      <c r="E1347" s="263">
        <v>1869</v>
      </c>
      <c r="F1347" s="266">
        <v>1829</v>
      </c>
      <c r="G1347" s="266">
        <v>40</v>
      </c>
      <c r="H1347" s="264">
        <v>1562</v>
      </c>
      <c r="I1347" s="264">
        <v>1523</v>
      </c>
      <c r="J1347" s="264">
        <v>39</v>
      </c>
      <c r="K1347" s="264">
        <v>950</v>
      </c>
      <c r="L1347" s="264">
        <v>923</v>
      </c>
      <c r="M1347" s="264">
        <v>27</v>
      </c>
      <c r="N1347" s="294">
        <v>0.93</v>
      </c>
      <c r="O1347" s="266">
        <v>1869</v>
      </c>
      <c r="P1347" s="266">
        <v>1829</v>
      </c>
      <c r="Q1347" s="266">
        <v>40</v>
      </c>
      <c r="R1347" s="267">
        <v>0.978598180845372</v>
      </c>
      <c r="S1347" s="267">
        <v>0.978598180845372</v>
      </c>
      <c r="T1347" s="267">
        <v>0.975032010243278</v>
      </c>
      <c r="U1347" s="267">
        <v>0.971578947368421</v>
      </c>
      <c r="V1347" s="295">
        <v>0.00356617060209397</v>
      </c>
      <c r="W1347" s="271">
        <v>10559</v>
      </c>
      <c r="X1347" s="271">
        <v>10341</v>
      </c>
      <c r="Y1347" s="271">
        <v>10955</v>
      </c>
      <c r="Z1347" s="271">
        <v>10796</v>
      </c>
      <c r="AA1347" s="268">
        <v>0.979354105502415</v>
      </c>
      <c r="AB1347" s="268">
        <v>0.985486079415792</v>
      </c>
      <c r="AC1347" s="295">
        <v>-0.00613197391337694</v>
      </c>
    </row>
    <row r="1348" spans="1:29">
      <c r="A1348" s="297" t="s">
        <v>1974</v>
      </c>
      <c r="B1348" s="305" t="s">
        <v>3366</v>
      </c>
      <c r="C1348" s="293" t="s">
        <v>2486</v>
      </c>
      <c r="D1348" s="305" t="s">
        <v>2487</v>
      </c>
      <c r="E1348" s="263">
        <v>2666</v>
      </c>
      <c r="F1348" s="266">
        <v>2542</v>
      </c>
      <c r="G1348" s="266">
        <v>124</v>
      </c>
      <c r="H1348" s="264">
        <v>2111</v>
      </c>
      <c r="I1348" s="264">
        <v>2012</v>
      </c>
      <c r="J1348" s="264">
        <v>99</v>
      </c>
      <c r="K1348" s="264">
        <v>1508</v>
      </c>
      <c r="L1348" s="264">
        <v>1453</v>
      </c>
      <c r="M1348" s="264">
        <v>55</v>
      </c>
      <c r="N1348" s="294">
        <v>0.93</v>
      </c>
      <c r="O1348" s="266">
        <v>2666</v>
      </c>
      <c r="P1348" s="266">
        <v>2542</v>
      </c>
      <c r="Q1348" s="266">
        <v>124</v>
      </c>
      <c r="R1348" s="267">
        <v>0.953488372093023</v>
      </c>
      <c r="S1348" s="267">
        <v>0.953488372093023</v>
      </c>
      <c r="T1348" s="267">
        <v>0.953102794883941</v>
      </c>
      <c r="U1348" s="267">
        <v>0.963527851458886</v>
      </c>
      <c r="V1348" s="295">
        <v>0.000385577209082055</v>
      </c>
      <c r="W1348" s="271">
        <v>14516</v>
      </c>
      <c r="X1348" s="271">
        <v>13981</v>
      </c>
      <c r="Y1348" s="271">
        <v>15311</v>
      </c>
      <c r="Z1348" s="271">
        <v>14967</v>
      </c>
      <c r="AA1348" s="268">
        <v>0.963144116836594</v>
      </c>
      <c r="AB1348" s="268">
        <v>0.977532492978904</v>
      </c>
      <c r="AC1348" s="295">
        <v>-0.01438837614231</v>
      </c>
    </row>
    <row r="1349" spans="1:29">
      <c r="A1349" s="297" t="s">
        <v>1974</v>
      </c>
      <c r="B1349" s="305" t="s">
        <v>3367</v>
      </c>
      <c r="C1349" s="293" t="s">
        <v>2488</v>
      </c>
      <c r="D1349" s="305" t="s">
        <v>2489</v>
      </c>
      <c r="E1349" s="263">
        <v>2688</v>
      </c>
      <c r="F1349" s="266">
        <v>2597</v>
      </c>
      <c r="G1349" s="266">
        <v>91</v>
      </c>
      <c r="H1349" s="264">
        <v>2657</v>
      </c>
      <c r="I1349" s="264">
        <v>2578</v>
      </c>
      <c r="J1349" s="264">
        <v>79</v>
      </c>
      <c r="K1349" s="264">
        <v>1523</v>
      </c>
      <c r="L1349" s="264">
        <v>1483</v>
      </c>
      <c r="M1349" s="264">
        <v>40</v>
      </c>
      <c r="N1349" s="294">
        <v>0.93</v>
      </c>
      <c r="O1349" s="266">
        <v>2688</v>
      </c>
      <c r="P1349" s="266">
        <v>2597</v>
      </c>
      <c r="Q1349" s="266">
        <v>91</v>
      </c>
      <c r="R1349" s="267">
        <v>0.966145833333333</v>
      </c>
      <c r="S1349" s="267">
        <v>0.966145833333333</v>
      </c>
      <c r="T1349" s="267">
        <v>0.97026721866767</v>
      </c>
      <c r="U1349" s="267">
        <v>0.973736047275115</v>
      </c>
      <c r="V1349" s="295">
        <v>-0.00412138533433692</v>
      </c>
      <c r="W1349" s="271">
        <v>15324</v>
      </c>
      <c r="X1349" s="271">
        <v>14872</v>
      </c>
      <c r="Y1349" s="271">
        <v>15248</v>
      </c>
      <c r="Z1349" s="271">
        <v>14886</v>
      </c>
      <c r="AA1349" s="268">
        <v>0.970503784912556</v>
      </c>
      <c r="AB1349" s="268">
        <v>0.976259181532004</v>
      </c>
      <c r="AC1349" s="295">
        <v>-0.00575539661944868</v>
      </c>
    </row>
    <row r="1350" spans="1:29">
      <c r="A1350" s="297" t="s">
        <v>1974</v>
      </c>
      <c r="B1350" s="305" t="s">
        <v>3367</v>
      </c>
      <c r="C1350" s="293" t="s">
        <v>2490</v>
      </c>
      <c r="D1350" s="305" t="s">
        <v>2491</v>
      </c>
      <c r="E1350" s="263">
        <v>3812</v>
      </c>
      <c r="F1350" s="266">
        <v>3683</v>
      </c>
      <c r="G1350" s="266">
        <v>129</v>
      </c>
      <c r="H1350" s="264">
        <v>3532</v>
      </c>
      <c r="I1350" s="264">
        <v>3456</v>
      </c>
      <c r="J1350" s="264">
        <v>76</v>
      </c>
      <c r="K1350" s="264">
        <v>2100</v>
      </c>
      <c r="L1350" s="264">
        <v>2038</v>
      </c>
      <c r="M1350" s="264">
        <v>62</v>
      </c>
      <c r="N1350" s="294">
        <v>0.93</v>
      </c>
      <c r="O1350" s="266">
        <v>3812</v>
      </c>
      <c r="P1350" s="266">
        <v>3683</v>
      </c>
      <c r="Q1350" s="266">
        <v>129</v>
      </c>
      <c r="R1350" s="267">
        <v>0.966159496327387</v>
      </c>
      <c r="S1350" s="267">
        <v>0.966159496327387</v>
      </c>
      <c r="T1350" s="267">
        <v>0.978482446206115</v>
      </c>
      <c r="U1350" s="267">
        <v>0.97047619047619</v>
      </c>
      <c r="V1350" s="295">
        <v>-0.0123229498787283</v>
      </c>
      <c r="W1350" s="271">
        <v>21221</v>
      </c>
      <c r="X1350" s="271">
        <v>20710</v>
      </c>
      <c r="Y1350" s="271">
        <v>21129</v>
      </c>
      <c r="Z1350" s="271">
        <v>20819</v>
      </c>
      <c r="AA1350" s="268">
        <v>0.975920079166863</v>
      </c>
      <c r="AB1350" s="268">
        <v>0.985328221875148</v>
      </c>
      <c r="AC1350" s="295">
        <v>-0.00940814270828494</v>
      </c>
    </row>
    <row r="1351" spans="1:29">
      <c r="A1351" s="297" t="s">
        <v>1974</v>
      </c>
      <c r="B1351" s="305" t="s">
        <v>3367</v>
      </c>
      <c r="C1351" s="293" t="s">
        <v>2492</v>
      </c>
      <c r="D1351" s="305" t="s">
        <v>2493</v>
      </c>
      <c r="E1351" s="263">
        <v>4905</v>
      </c>
      <c r="F1351" s="266">
        <v>4692</v>
      </c>
      <c r="G1351" s="266">
        <v>213</v>
      </c>
      <c r="H1351" s="264">
        <v>4838</v>
      </c>
      <c r="I1351" s="264">
        <v>4633</v>
      </c>
      <c r="J1351" s="264">
        <v>205</v>
      </c>
      <c r="K1351" s="264">
        <v>2921</v>
      </c>
      <c r="L1351" s="264">
        <v>2761</v>
      </c>
      <c r="M1351" s="264">
        <v>160</v>
      </c>
      <c r="N1351" s="294">
        <v>0.93</v>
      </c>
      <c r="O1351" s="266">
        <v>4905</v>
      </c>
      <c r="P1351" s="266">
        <v>4692</v>
      </c>
      <c r="Q1351" s="266">
        <v>213</v>
      </c>
      <c r="R1351" s="267">
        <v>0.956574923547401</v>
      </c>
      <c r="S1351" s="267">
        <v>0.956574923547401</v>
      </c>
      <c r="T1351" s="267">
        <v>0.957627118644068</v>
      </c>
      <c r="U1351" s="267">
        <v>0.945224238274563</v>
      </c>
      <c r="V1351" s="295">
        <v>-0.00105219509666721</v>
      </c>
      <c r="W1351" s="271">
        <v>28632</v>
      </c>
      <c r="X1351" s="271">
        <v>27590</v>
      </c>
      <c r="Y1351" s="271">
        <v>30120</v>
      </c>
      <c r="Z1351" s="271">
        <v>29257</v>
      </c>
      <c r="AA1351" s="268">
        <v>0.963607152835988</v>
      </c>
      <c r="AB1351" s="268">
        <v>0.971347941567065</v>
      </c>
      <c r="AC1351" s="295">
        <v>-0.00774078873107731</v>
      </c>
    </row>
    <row r="1352" spans="1:29">
      <c r="A1352" s="297" t="s">
        <v>1974</v>
      </c>
      <c r="B1352" s="305" t="s">
        <v>3367</v>
      </c>
      <c r="C1352" s="293" t="s">
        <v>2494</v>
      </c>
      <c r="D1352" s="305" t="s">
        <v>2495</v>
      </c>
      <c r="E1352" s="263">
        <v>4009</v>
      </c>
      <c r="F1352" s="266">
        <v>3749</v>
      </c>
      <c r="G1352" s="266">
        <v>260</v>
      </c>
      <c r="H1352" s="264">
        <v>3774</v>
      </c>
      <c r="I1352" s="264">
        <v>3528</v>
      </c>
      <c r="J1352" s="264">
        <v>246</v>
      </c>
      <c r="K1352" s="264">
        <v>2216</v>
      </c>
      <c r="L1352" s="264">
        <v>2122</v>
      </c>
      <c r="M1352" s="264">
        <v>94</v>
      </c>
      <c r="N1352" s="294">
        <v>0.93</v>
      </c>
      <c r="O1352" s="266">
        <v>4009</v>
      </c>
      <c r="P1352" s="266">
        <v>3749</v>
      </c>
      <c r="Q1352" s="266">
        <v>260</v>
      </c>
      <c r="R1352" s="267">
        <v>0.935145921676228</v>
      </c>
      <c r="S1352" s="267">
        <v>0.935145921676228</v>
      </c>
      <c r="T1352" s="267">
        <v>0.934817170111288</v>
      </c>
      <c r="U1352" s="267">
        <v>0.957581227436823</v>
      </c>
      <c r="V1352" s="295">
        <v>0.000328751564940721</v>
      </c>
      <c r="W1352" s="271">
        <v>22554</v>
      </c>
      <c r="X1352" s="271">
        <v>21446</v>
      </c>
      <c r="Y1352" s="271">
        <v>22396</v>
      </c>
      <c r="Z1352" s="271">
        <v>21603</v>
      </c>
      <c r="AA1352" s="268">
        <v>0.950873459253348</v>
      </c>
      <c r="AB1352" s="268">
        <v>0.96459189140918</v>
      </c>
      <c r="AC1352" s="295">
        <v>-0.0137184321558327</v>
      </c>
    </row>
    <row r="1353" spans="1:29">
      <c r="A1353" s="297" t="s">
        <v>1974</v>
      </c>
      <c r="B1353" s="305" t="s">
        <v>3367</v>
      </c>
      <c r="C1353" s="293" t="s">
        <v>2496</v>
      </c>
      <c r="D1353" s="305" t="s">
        <v>2497</v>
      </c>
      <c r="E1353" s="263">
        <v>1608</v>
      </c>
      <c r="F1353" s="266">
        <v>1556</v>
      </c>
      <c r="G1353" s="266">
        <v>52</v>
      </c>
      <c r="H1353" s="264">
        <v>1410</v>
      </c>
      <c r="I1353" s="264">
        <v>1384</v>
      </c>
      <c r="J1353" s="264">
        <v>26</v>
      </c>
      <c r="K1353" s="264">
        <v>974</v>
      </c>
      <c r="L1353" s="264">
        <v>947</v>
      </c>
      <c r="M1353" s="264">
        <v>27</v>
      </c>
      <c r="N1353" s="294">
        <v>0.93</v>
      </c>
      <c r="O1353" s="266">
        <v>1608</v>
      </c>
      <c r="P1353" s="266">
        <v>1556</v>
      </c>
      <c r="Q1353" s="266">
        <v>52</v>
      </c>
      <c r="R1353" s="267">
        <v>0.967661691542289</v>
      </c>
      <c r="S1353" s="267">
        <v>0.967661691542289</v>
      </c>
      <c r="T1353" s="267">
        <v>0.981560283687943</v>
      </c>
      <c r="U1353" s="267">
        <v>0.972279260780287</v>
      </c>
      <c r="V1353" s="295">
        <v>-0.0138985921456547</v>
      </c>
      <c r="W1353" s="271">
        <v>9268</v>
      </c>
      <c r="X1353" s="271">
        <v>9076</v>
      </c>
      <c r="Y1353" s="271">
        <v>9817</v>
      </c>
      <c r="Z1353" s="271">
        <v>9648</v>
      </c>
      <c r="AA1353" s="268">
        <v>0.979283556322831</v>
      </c>
      <c r="AB1353" s="268">
        <v>0.982784964856881</v>
      </c>
      <c r="AC1353" s="295">
        <v>-0.00350140853404968</v>
      </c>
    </row>
    <row r="1354" spans="1:29">
      <c r="A1354" s="297" t="s">
        <v>1974</v>
      </c>
      <c r="B1354" s="305" t="s">
        <v>3367</v>
      </c>
      <c r="C1354" s="293" t="s">
        <v>2498</v>
      </c>
      <c r="D1354" s="305" t="s">
        <v>2499</v>
      </c>
      <c r="E1354" s="263">
        <v>5966</v>
      </c>
      <c r="F1354" s="266">
        <v>5788</v>
      </c>
      <c r="G1354" s="266">
        <v>178</v>
      </c>
      <c r="H1354" s="264">
        <v>5672</v>
      </c>
      <c r="I1354" s="264">
        <v>5457</v>
      </c>
      <c r="J1354" s="264">
        <v>215</v>
      </c>
      <c r="K1354" s="264">
        <v>3362</v>
      </c>
      <c r="L1354" s="264">
        <v>3281</v>
      </c>
      <c r="M1354" s="264">
        <v>81</v>
      </c>
      <c r="N1354" s="294">
        <v>0.93</v>
      </c>
      <c r="O1354" s="266">
        <v>5966</v>
      </c>
      <c r="P1354" s="266">
        <v>5788</v>
      </c>
      <c r="Q1354" s="266">
        <v>178</v>
      </c>
      <c r="R1354" s="267">
        <v>0.970164264163594</v>
      </c>
      <c r="S1354" s="267">
        <v>0.970164264163594</v>
      </c>
      <c r="T1354" s="267">
        <v>0.962094499294781</v>
      </c>
      <c r="U1354" s="267">
        <v>0.975907198096371</v>
      </c>
      <c r="V1354" s="295">
        <v>0.00806976486881228</v>
      </c>
      <c r="W1354" s="271">
        <v>34021</v>
      </c>
      <c r="X1354" s="271">
        <v>33075</v>
      </c>
      <c r="Y1354" s="271">
        <v>34361</v>
      </c>
      <c r="Z1354" s="271">
        <v>33643</v>
      </c>
      <c r="AA1354" s="268">
        <v>0.972193645101555</v>
      </c>
      <c r="AB1354" s="268">
        <v>0.979104216990192</v>
      </c>
      <c r="AC1354" s="295">
        <v>-0.00691057188863742</v>
      </c>
    </row>
    <row r="1355" spans="1:29">
      <c r="A1355" s="297" t="s">
        <v>1974</v>
      </c>
      <c r="B1355" s="305" t="s">
        <v>3367</v>
      </c>
      <c r="C1355" s="293" t="s">
        <v>2500</v>
      </c>
      <c r="D1355" s="305" t="s">
        <v>2501</v>
      </c>
      <c r="E1355" s="263">
        <v>2383</v>
      </c>
      <c r="F1355" s="266">
        <v>2314</v>
      </c>
      <c r="G1355" s="266">
        <v>69</v>
      </c>
      <c r="H1355" s="264">
        <v>2177</v>
      </c>
      <c r="I1355" s="264">
        <v>2106</v>
      </c>
      <c r="J1355" s="264">
        <v>71</v>
      </c>
      <c r="K1355" s="264">
        <v>1325</v>
      </c>
      <c r="L1355" s="264">
        <v>1285</v>
      </c>
      <c r="M1355" s="264">
        <v>40</v>
      </c>
      <c r="N1355" s="294">
        <v>0.93</v>
      </c>
      <c r="O1355" s="266">
        <v>2383</v>
      </c>
      <c r="P1355" s="266">
        <v>2314</v>
      </c>
      <c r="Q1355" s="266">
        <v>69</v>
      </c>
      <c r="R1355" s="267">
        <v>0.971044901384809</v>
      </c>
      <c r="S1355" s="267">
        <v>0.971044901384809</v>
      </c>
      <c r="T1355" s="267">
        <v>0.967386311437758</v>
      </c>
      <c r="U1355" s="267">
        <v>0.969811320754717</v>
      </c>
      <c r="V1355" s="295">
        <v>0.00365858994705071</v>
      </c>
      <c r="W1355" s="271">
        <v>14435</v>
      </c>
      <c r="X1355" s="271">
        <v>14081</v>
      </c>
      <c r="Y1355" s="271">
        <v>14970</v>
      </c>
      <c r="Z1355" s="271">
        <v>14713</v>
      </c>
      <c r="AA1355" s="268">
        <v>0.975476272947697</v>
      </c>
      <c r="AB1355" s="268">
        <v>0.982832331329325</v>
      </c>
      <c r="AC1355" s="295">
        <v>-0.00735605838162878</v>
      </c>
    </row>
    <row r="1356" spans="1:29">
      <c r="A1356" s="297" t="s">
        <v>1974</v>
      </c>
      <c r="B1356" s="305" t="s">
        <v>3367</v>
      </c>
      <c r="C1356" s="293" t="s">
        <v>2502</v>
      </c>
      <c r="D1356" s="305" t="s">
        <v>2503</v>
      </c>
      <c r="E1356" s="263">
        <v>2206</v>
      </c>
      <c r="F1356" s="266">
        <v>2148</v>
      </c>
      <c r="G1356" s="266">
        <v>58</v>
      </c>
      <c r="H1356" s="264">
        <v>2016</v>
      </c>
      <c r="I1356" s="264">
        <v>1958</v>
      </c>
      <c r="J1356" s="264">
        <v>58</v>
      </c>
      <c r="K1356" s="264">
        <v>1111</v>
      </c>
      <c r="L1356" s="264">
        <v>1087</v>
      </c>
      <c r="M1356" s="264">
        <v>24</v>
      </c>
      <c r="N1356" s="294">
        <v>0.93</v>
      </c>
      <c r="O1356" s="266">
        <v>2206</v>
      </c>
      <c r="P1356" s="266">
        <v>2148</v>
      </c>
      <c r="Q1356" s="266">
        <v>58</v>
      </c>
      <c r="R1356" s="267">
        <v>0.973708068902992</v>
      </c>
      <c r="S1356" s="267">
        <v>0.973708068902992</v>
      </c>
      <c r="T1356" s="267">
        <v>0.971230158730159</v>
      </c>
      <c r="U1356" s="267">
        <v>0.978397839783978</v>
      </c>
      <c r="V1356" s="295">
        <v>0.00247791017283316</v>
      </c>
      <c r="W1356" s="271">
        <v>12859</v>
      </c>
      <c r="X1356" s="271">
        <v>12530</v>
      </c>
      <c r="Y1356" s="271">
        <v>13144</v>
      </c>
      <c r="Z1356" s="271">
        <v>12769</v>
      </c>
      <c r="AA1356" s="268">
        <v>0.974414806750136</v>
      </c>
      <c r="AB1356" s="268">
        <v>0.971469872185027</v>
      </c>
      <c r="AC1356" s="295">
        <v>0.0029449345651088</v>
      </c>
    </row>
    <row r="1357" spans="1:29">
      <c r="A1357" s="297" t="s">
        <v>1974</v>
      </c>
      <c r="B1357" s="305" t="s">
        <v>3367</v>
      </c>
      <c r="C1357" s="293" t="s">
        <v>2504</v>
      </c>
      <c r="D1357" s="305" t="s">
        <v>2505</v>
      </c>
      <c r="E1357" s="263">
        <v>2696</v>
      </c>
      <c r="F1357" s="266">
        <v>2646</v>
      </c>
      <c r="G1357" s="266">
        <v>50</v>
      </c>
      <c r="H1357" s="264">
        <v>2137</v>
      </c>
      <c r="I1357" s="264">
        <v>2099</v>
      </c>
      <c r="J1357" s="264">
        <v>38</v>
      </c>
      <c r="K1357" s="264">
        <v>1644</v>
      </c>
      <c r="L1357" s="264">
        <v>1611</v>
      </c>
      <c r="M1357" s="264">
        <v>33</v>
      </c>
      <c r="N1357" s="294">
        <v>0.93</v>
      </c>
      <c r="O1357" s="266">
        <v>2696</v>
      </c>
      <c r="P1357" s="266">
        <v>2646</v>
      </c>
      <c r="Q1357" s="266">
        <v>50</v>
      </c>
      <c r="R1357" s="267">
        <v>0.981454005934718</v>
      </c>
      <c r="S1357" s="267">
        <v>0.981454005934718</v>
      </c>
      <c r="T1357" s="267">
        <v>0.982218062704726</v>
      </c>
      <c r="U1357" s="267">
        <v>0.97992700729927</v>
      </c>
      <c r="V1357" s="295">
        <v>-0.000764056770008126</v>
      </c>
      <c r="W1357" s="271">
        <v>15622</v>
      </c>
      <c r="X1357" s="271">
        <v>15353</v>
      </c>
      <c r="Y1357" s="271">
        <v>15227</v>
      </c>
      <c r="Z1357" s="271">
        <v>14999</v>
      </c>
      <c r="AA1357" s="268">
        <v>0.982780693893228</v>
      </c>
      <c r="AB1357" s="268">
        <v>0.985026597491298</v>
      </c>
      <c r="AC1357" s="295">
        <v>-0.00224590359807086</v>
      </c>
    </row>
    <row r="1358" spans="1:29">
      <c r="A1358" s="297" t="s">
        <v>1974</v>
      </c>
      <c r="B1358" s="305" t="s">
        <v>3367</v>
      </c>
      <c r="C1358" s="293" t="s">
        <v>2506</v>
      </c>
      <c r="D1358" s="305" t="s">
        <v>2507</v>
      </c>
      <c r="E1358" s="263">
        <v>2579</v>
      </c>
      <c r="F1358" s="266">
        <v>2443</v>
      </c>
      <c r="G1358" s="266">
        <v>136</v>
      </c>
      <c r="H1358" s="264">
        <v>1983</v>
      </c>
      <c r="I1358" s="264">
        <v>1874</v>
      </c>
      <c r="J1358" s="264">
        <v>109</v>
      </c>
      <c r="K1358" s="264">
        <v>1565</v>
      </c>
      <c r="L1358" s="264">
        <v>1454</v>
      </c>
      <c r="M1358" s="264">
        <v>111</v>
      </c>
      <c r="N1358" s="294">
        <v>0.93</v>
      </c>
      <c r="O1358" s="266">
        <v>2579</v>
      </c>
      <c r="P1358" s="266">
        <v>2443</v>
      </c>
      <c r="Q1358" s="266">
        <v>136</v>
      </c>
      <c r="R1358" s="267">
        <v>0.947266382318728</v>
      </c>
      <c r="S1358" s="267">
        <v>0.947266382318728</v>
      </c>
      <c r="T1358" s="267">
        <v>0.945032778618255</v>
      </c>
      <c r="U1358" s="267">
        <v>0.929073482428115</v>
      </c>
      <c r="V1358" s="295">
        <v>0.00223360370047299</v>
      </c>
      <c r="W1358" s="271">
        <v>15167</v>
      </c>
      <c r="X1358" s="271">
        <v>14267</v>
      </c>
      <c r="Y1358" s="271">
        <v>14931</v>
      </c>
      <c r="Z1358" s="271">
        <v>14169</v>
      </c>
      <c r="AA1358" s="268">
        <v>0.940660644820993</v>
      </c>
      <c r="AB1358" s="268">
        <v>0.948965240104481</v>
      </c>
      <c r="AC1358" s="295">
        <v>-0.00830459528348759</v>
      </c>
    </row>
    <row r="1359" spans="1:29">
      <c r="A1359" s="297" t="s">
        <v>1974</v>
      </c>
      <c r="B1359" s="305" t="s">
        <v>3367</v>
      </c>
      <c r="C1359" s="293" t="s">
        <v>2508</v>
      </c>
      <c r="D1359" s="305" t="s">
        <v>2509</v>
      </c>
      <c r="E1359" s="263">
        <v>6959</v>
      </c>
      <c r="F1359" s="266">
        <v>6602</v>
      </c>
      <c r="G1359" s="266">
        <v>357</v>
      </c>
      <c r="H1359" s="264">
        <v>5861</v>
      </c>
      <c r="I1359" s="264">
        <v>5608</v>
      </c>
      <c r="J1359" s="264">
        <v>253</v>
      </c>
      <c r="K1359" s="264">
        <v>3561</v>
      </c>
      <c r="L1359" s="264">
        <v>3356</v>
      </c>
      <c r="M1359" s="264">
        <v>205</v>
      </c>
      <c r="N1359" s="294">
        <v>0.93</v>
      </c>
      <c r="O1359" s="266">
        <v>6959</v>
      </c>
      <c r="P1359" s="266">
        <v>6602</v>
      </c>
      <c r="Q1359" s="266">
        <v>357</v>
      </c>
      <c r="R1359" s="267">
        <v>0.948699525793936</v>
      </c>
      <c r="S1359" s="267">
        <v>0.948699525793936</v>
      </c>
      <c r="T1359" s="267">
        <v>0.956833304896775</v>
      </c>
      <c r="U1359" s="267">
        <v>0.942431901151362</v>
      </c>
      <c r="V1359" s="295">
        <v>-0.00813377910283941</v>
      </c>
      <c r="W1359" s="271">
        <v>37452</v>
      </c>
      <c r="X1359" s="271">
        <v>35770</v>
      </c>
      <c r="Y1359" s="271">
        <v>37654</v>
      </c>
      <c r="Z1359" s="271">
        <v>36168</v>
      </c>
      <c r="AA1359" s="268">
        <v>0.955089180818114</v>
      </c>
      <c r="AB1359" s="268">
        <v>0.960535401285388</v>
      </c>
      <c r="AC1359" s="295">
        <v>-0.00544622046727417</v>
      </c>
    </row>
    <row r="1360" spans="1:29">
      <c r="A1360" s="297" t="s">
        <v>1974</v>
      </c>
      <c r="B1360" s="305" t="s">
        <v>3367</v>
      </c>
      <c r="C1360" s="293" t="s">
        <v>2510</v>
      </c>
      <c r="D1360" s="305" t="s">
        <v>2511</v>
      </c>
      <c r="E1360" s="263">
        <v>3485</v>
      </c>
      <c r="F1360" s="266">
        <v>3329</v>
      </c>
      <c r="G1360" s="266">
        <v>156</v>
      </c>
      <c r="H1360" s="264">
        <v>2734</v>
      </c>
      <c r="I1360" s="264">
        <v>2595</v>
      </c>
      <c r="J1360" s="264">
        <v>139</v>
      </c>
      <c r="K1360" s="264">
        <v>2185</v>
      </c>
      <c r="L1360" s="264">
        <v>2117</v>
      </c>
      <c r="M1360" s="264">
        <v>68</v>
      </c>
      <c r="N1360" s="294">
        <v>0.93</v>
      </c>
      <c r="O1360" s="266">
        <v>3485</v>
      </c>
      <c r="P1360" s="266">
        <v>3329</v>
      </c>
      <c r="Q1360" s="266">
        <v>156</v>
      </c>
      <c r="R1360" s="267">
        <v>0.955236728837877</v>
      </c>
      <c r="S1360" s="267">
        <v>0.955236728837877</v>
      </c>
      <c r="T1360" s="267">
        <v>0.9491587417703</v>
      </c>
      <c r="U1360" s="267">
        <v>0.968878718535469</v>
      </c>
      <c r="V1360" s="295">
        <v>0.00607798706757667</v>
      </c>
      <c r="W1360" s="271">
        <v>20222</v>
      </c>
      <c r="X1360" s="271">
        <v>19529</v>
      </c>
      <c r="Y1360" s="271">
        <v>19921</v>
      </c>
      <c r="Z1360" s="271">
        <v>19301</v>
      </c>
      <c r="AA1360" s="268">
        <v>0.965730392641677</v>
      </c>
      <c r="AB1360" s="268">
        <v>0.968877064404397</v>
      </c>
      <c r="AC1360" s="295">
        <v>-0.00314667176271999</v>
      </c>
    </row>
    <row r="1361" spans="1:29">
      <c r="A1361" s="297" t="s">
        <v>1974</v>
      </c>
      <c r="B1361" s="305" t="s">
        <v>3367</v>
      </c>
      <c r="C1361" s="293" t="s">
        <v>2512</v>
      </c>
      <c r="D1361" s="305" t="s">
        <v>2513</v>
      </c>
      <c r="E1361" s="263">
        <v>2660</v>
      </c>
      <c r="F1361" s="266">
        <v>2585</v>
      </c>
      <c r="G1361" s="266">
        <v>75</v>
      </c>
      <c r="H1361" s="264">
        <v>2096</v>
      </c>
      <c r="I1361" s="264">
        <v>2055</v>
      </c>
      <c r="J1361" s="264">
        <v>41</v>
      </c>
      <c r="K1361" s="264">
        <v>1591</v>
      </c>
      <c r="L1361" s="264">
        <v>1528</v>
      </c>
      <c r="M1361" s="264">
        <v>63</v>
      </c>
      <c r="N1361" s="294">
        <v>0.93</v>
      </c>
      <c r="O1361" s="266">
        <v>2660</v>
      </c>
      <c r="P1361" s="266">
        <v>2585</v>
      </c>
      <c r="Q1361" s="266">
        <v>75</v>
      </c>
      <c r="R1361" s="267">
        <v>0.971804511278195</v>
      </c>
      <c r="S1361" s="267">
        <v>0.971804511278195</v>
      </c>
      <c r="T1361" s="267">
        <v>0.98043893129771</v>
      </c>
      <c r="U1361" s="267">
        <v>0.960402262727844</v>
      </c>
      <c r="V1361" s="295">
        <v>-0.00863442001951442</v>
      </c>
      <c r="W1361" s="271">
        <v>14907</v>
      </c>
      <c r="X1361" s="271">
        <v>14548</v>
      </c>
      <c r="Y1361" s="271">
        <v>14637</v>
      </c>
      <c r="Z1361" s="271">
        <v>14350</v>
      </c>
      <c r="AA1361" s="268">
        <v>0.975917354263098</v>
      </c>
      <c r="AB1361" s="268">
        <v>0.980392156862745</v>
      </c>
      <c r="AC1361" s="295">
        <v>-0.00447480259964717</v>
      </c>
    </row>
    <row r="1362" spans="1:29">
      <c r="A1362" s="297" t="s">
        <v>1974</v>
      </c>
      <c r="B1362" s="305" t="s">
        <v>3367</v>
      </c>
      <c r="C1362" s="293" t="s">
        <v>2514</v>
      </c>
      <c r="D1362" s="305" t="s">
        <v>2515</v>
      </c>
      <c r="E1362" s="263">
        <v>2357</v>
      </c>
      <c r="F1362" s="266">
        <v>2278</v>
      </c>
      <c r="G1362" s="266">
        <v>79</v>
      </c>
      <c r="H1362" s="264">
        <v>1921</v>
      </c>
      <c r="I1362" s="264">
        <v>1844</v>
      </c>
      <c r="J1362" s="264">
        <v>77</v>
      </c>
      <c r="K1362" s="264">
        <v>1502</v>
      </c>
      <c r="L1362" s="264">
        <v>1466</v>
      </c>
      <c r="M1362" s="264">
        <v>36</v>
      </c>
      <c r="N1362" s="294">
        <v>0.93</v>
      </c>
      <c r="O1362" s="266">
        <v>2357</v>
      </c>
      <c r="P1362" s="266">
        <v>2278</v>
      </c>
      <c r="Q1362" s="266">
        <v>79</v>
      </c>
      <c r="R1362" s="267">
        <v>0.966482817140433</v>
      </c>
      <c r="S1362" s="267">
        <v>0.966482817140433</v>
      </c>
      <c r="T1362" s="267">
        <v>0.959916710046851</v>
      </c>
      <c r="U1362" s="267">
        <v>0.976031957390146</v>
      </c>
      <c r="V1362" s="295">
        <v>0.00656610709358207</v>
      </c>
      <c r="W1362" s="271">
        <v>13726</v>
      </c>
      <c r="X1362" s="271">
        <v>13385</v>
      </c>
      <c r="Y1362" s="271">
        <v>14182</v>
      </c>
      <c r="Z1362" s="271">
        <v>13851</v>
      </c>
      <c r="AA1362" s="268">
        <v>0.975156637039196</v>
      </c>
      <c r="AB1362" s="268">
        <v>0.976660555633902</v>
      </c>
      <c r="AC1362" s="295">
        <v>-0.00150391859470644</v>
      </c>
    </row>
    <row r="1363" spans="1:29">
      <c r="A1363" s="297" t="s">
        <v>1974</v>
      </c>
      <c r="B1363" s="305" t="s">
        <v>3367</v>
      </c>
      <c r="C1363" s="293" t="s">
        <v>2516</v>
      </c>
      <c r="D1363" s="305" t="s">
        <v>2517</v>
      </c>
      <c r="E1363" s="263">
        <v>4687</v>
      </c>
      <c r="F1363" s="266">
        <v>4389</v>
      </c>
      <c r="G1363" s="266">
        <v>298</v>
      </c>
      <c r="H1363" s="264">
        <v>3521</v>
      </c>
      <c r="I1363" s="264">
        <v>3325</v>
      </c>
      <c r="J1363" s="264">
        <v>196</v>
      </c>
      <c r="K1363" s="264">
        <v>2844</v>
      </c>
      <c r="L1363" s="264">
        <v>2682</v>
      </c>
      <c r="M1363" s="264">
        <v>162</v>
      </c>
      <c r="N1363" s="294">
        <v>0.93</v>
      </c>
      <c r="O1363" s="266">
        <v>4687</v>
      </c>
      <c r="P1363" s="266">
        <v>4389</v>
      </c>
      <c r="Q1363" s="266">
        <v>298</v>
      </c>
      <c r="R1363" s="267">
        <v>0.936419884787711</v>
      </c>
      <c r="S1363" s="267">
        <v>0.936419884787711</v>
      </c>
      <c r="T1363" s="267">
        <v>0.944333996023857</v>
      </c>
      <c r="U1363" s="267">
        <v>0.943037974683544</v>
      </c>
      <c r="V1363" s="295">
        <v>-0.00791411123614616</v>
      </c>
      <c r="W1363" s="271">
        <v>27159</v>
      </c>
      <c r="X1363" s="271">
        <v>25801</v>
      </c>
      <c r="Y1363" s="271">
        <v>26937</v>
      </c>
      <c r="Z1363" s="271">
        <v>25997</v>
      </c>
      <c r="AA1363" s="268">
        <v>0.949998158989654</v>
      </c>
      <c r="AB1363" s="268">
        <v>0.965103760626647</v>
      </c>
      <c r="AC1363" s="295">
        <v>-0.0151056016369938</v>
      </c>
    </row>
    <row r="1364" spans="1:29">
      <c r="A1364" s="297" t="s">
        <v>1974</v>
      </c>
      <c r="B1364" s="305" t="s">
        <v>3367</v>
      </c>
      <c r="C1364" s="293" t="s">
        <v>2518</v>
      </c>
      <c r="D1364" s="305" t="s">
        <v>2519</v>
      </c>
      <c r="E1364" s="263">
        <v>8326</v>
      </c>
      <c r="F1364" s="266">
        <v>8130</v>
      </c>
      <c r="G1364" s="266">
        <v>196</v>
      </c>
      <c r="H1364" s="264">
        <v>7106</v>
      </c>
      <c r="I1364" s="264">
        <v>6885</v>
      </c>
      <c r="J1364" s="264">
        <v>221</v>
      </c>
      <c r="K1364" s="264">
        <v>4411</v>
      </c>
      <c r="L1364" s="264">
        <v>4241</v>
      </c>
      <c r="M1364" s="264">
        <v>170</v>
      </c>
      <c r="N1364" s="294">
        <v>0.93</v>
      </c>
      <c r="O1364" s="266">
        <v>8326</v>
      </c>
      <c r="P1364" s="266">
        <v>8130</v>
      </c>
      <c r="Q1364" s="266">
        <v>196</v>
      </c>
      <c r="R1364" s="267">
        <v>0.97645928417007</v>
      </c>
      <c r="S1364" s="267">
        <v>0.97645928417007</v>
      </c>
      <c r="T1364" s="267">
        <v>0.9688995215311</v>
      </c>
      <c r="U1364" s="267">
        <v>0.961459986397642</v>
      </c>
      <c r="V1364" s="295">
        <v>0.00755976263896918</v>
      </c>
      <c r="W1364" s="271">
        <v>46404</v>
      </c>
      <c r="X1364" s="271">
        <v>45141</v>
      </c>
      <c r="Y1364" s="271">
        <v>46636</v>
      </c>
      <c r="Z1364" s="271">
        <v>45366</v>
      </c>
      <c r="AA1364" s="268">
        <v>0.972782518748384</v>
      </c>
      <c r="AB1364" s="268">
        <v>0.972767818852389</v>
      </c>
      <c r="AC1364" s="295">
        <v>1.46998959950073e-5</v>
      </c>
    </row>
    <row r="1365" spans="1:29">
      <c r="A1365" s="297" t="s">
        <v>1974</v>
      </c>
      <c r="B1365" s="305" t="s">
        <v>3367</v>
      </c>
      <c r="C1365" s="293" t="s">
        <v>2520</v>
      </c>
      <c r="D1365" s="305" t="s">
        <v>2521</v>
      </c>
      <c r="E1365" s="263">
        <v>1825</v>
      </c>
      <c r="F1365" s="266">
        <v>1810</v>
      </c>
      <c r="G1365" s="266">
        <v>15</v>
      </c>
      <c r="H1365" s="264">
        <v>1480</v>
      </c>
      <c r="I1365" s="264">
        <v>1462</v>
      </c>
      <c r="J1365" s="264">
        <v>18</v>
      </c>
      <c r="K1365" s="264">
        <v>1112</v>
      </c>
      <c r="L1365" s="264">
        <v>1098</v>
      </c>
      <c r="M1365" s="264">
        <v>14</v>
      </c>
      <c r="N1365" s="294">
        <v>0.93</v>
      </c>
      <c r="O1365" s="266">
        <v>1825</v>
      </c>
      <c r="P1365" s="266">
        <v>1810</v>
      </c>
      <c r="Q1365" s="266">
        <v>15</v>
      </c>
      <c r="R1365" s="267">
        <v>0.991780821917808</v>
      </c>
      <c r="S1365" s="267">
        <v>0.991780821917808</v>
      </c>
      <c r="T1365" s="267">
        <v>0.987837837837838</v>
      </c>
      <c r="U1365" s="267">
        <v>0.987410071942446</v>
      </c>
      <c r="V1365" s="295">
        <v>0.0039429840799704</v>
      </c>
      <c r="W1365" s="271">
        <v>10716</v>
      </c>
      <c r="X1365" s="271">
        <v>10615</v>
      </c>
      <c r="Y1365" s="271">
        <v>10365</v>
      </c>
      <c r="Z1365" s="271">
        <v>10296</v>
      </c>
      <c r="AA1365" s="268">
        <v>0.990574841358716</v>
      </c>
      <c r="AB1365" s="268">
        <v>0.993342981186686</v>
      </c>
      <c r="AC1365" s="295">
        <v>-0.00276813982796997</v>
      </c>
    </row>
    <row r="1366" spans="1:29">
      <c r="A1366" s="297" t="s">
        <v>1974</v>
      </c>
      <c r="B1366" s="305" t="s">
        <v>3367</v>
      </c>
      <c r="C1366" s="293" t="s">
        <v>2522</v>
      </c>
      <c r="D1366" s="305" t="s">
        <v>2523</v>
      </c>
      <c r="E1366" s="263">
        <v>2722</v>
      </c>
      <c r="F1366" s="266">
        <v>2686</v>
      </c>
      <c r="G1366" s="266">
        <v>36</v>
      </c>
      <c r="H1366" s="264">
        <v>2147</v>
      </c>
      <c r="I1366" s="264">
        <v>2105</v>
      </c>
      <c r="J1366" s="264">
        <v>42</v>
      </c>
      <c r="K1366" s="264">
        <v>1672</v>
      </c>
      <c r="L1366" s="264">
        <v>1649</v>
      </c>
      <c r="M1366" s="264">
        <v>23</v>
      </c>
      <c r="N1366" s="294">
        <v>0.93</v>
      </c>
      <c r="O1366" s="266">
        <v>2722</v>
      </c>
      <c r="P1366" s="266">
        <v>2686</v>
      </c>
      <c r="Q1366" s="266">
        <v>36</v>
      </c>
      <c r="R1366" s="267">
        <v>0.98677443056576</v>
      </c>
      <c r="S1366" s="267">
        <v>0.98677443056576</v>
      </c>
      <c r="T1366" s="267">
        <v>0.980437820214252</v>
      </c>
      <c r="U1366" s="267">
        <v>0.986244019138756</v>
      </c>
      <c r="V1366" s="295">
        <v>0.00633661035150801</v>
      </c>
      <c r="W1366" s="271">
        <v>15731</v>
      </c>
      <c r="X1366" s="271">
        <v>15553</v>
      </c>
      <c r="Y1366" s="271">
        <v>15593</v>
      </c>
      <c r="Z1366" s="271">
        <v>15475</v>
      </c>
      <c r="AA1366" s="268">
        <v>0.98868476257072</v>
      </c>
      <c r="AB1366" s="268">
        <v>0.992432501763612</v>
      </c>
      <c r="AC1366" s="295">
        <v>-0.00374773919289162</v>
      </c>
    </row>
    <row r="1367" spans="1:29">
      <c r="A1367" s="297" t="s">
        <v>1974</v>
      </c>
      <c r="B1367" s="305" t="s">
        <v>3367</v>
      </c>
      <c r="C1367" s="293" t="s">
        <v>2524</v>
      </c>
      <c r="D1367" s="305" t="s">
        <v>2525</v>
      </c>
      <c r="E1367" s="263">
        <v>3513</v>
      </c>
      <c r="F1367" s="266">
        <v>3442</v>
      </c>
      <c r="G1367" s="266">
        <v>71</v>
      </c>
      <c r="H1367" s="264">
        <v>2729</v>
      </c>
      <c r="I1367" s="264">
        <v>2678</v>
      </c>
      <c r="J1367" s="264">
        <v>51</v>
      </c>
      <c r="K1367" s="264">
        <v>2117</v>
      </c>
      <c r="L1367" s="264">
        <v>2085</v>
      </c>
      <c r="M1367" s="264">
        <v>32</v>
      </c>
      <c r="N1367" s="294">
        <v>0.93</v>
      </c>
      <c r="O1367" s="266">
        <v>3513</v>
      </c>
      <c r="P1367" s="266">
        <v>3442</v>
      </c>
      <c r="Q1367" s="266">
        <v>71</v>
      </c>
      <c r="R1367" s="267">
        <v>0.979789353828637</v>
      </c>
      <c r="S1367" s="267">
        <v>0.979789353828637</v>
      </c>
      <c r="T1367" s="267">
        <v>0.981311835837303</v>
      </c>
      <c r="U1367" s="267">
        <v>0.98488427019367</v>
      </c>
      <c r="V1367" s="295">
        <v>-0.00152248200866656</v>
      </c>
      <c r="W1367" s="271">
        <v>20201</v>
      </c>
      <c r="X1367" s="271">
        <v>19847</v>
      </c>
      <c r="Y1367" s="271">
        <v>21137</v>
      </c>
      <c r="Z1367" s="271">
        <v>20780</v>
      </c>
      <c r="AA1367" s="268">
        <v>0.98247611504381</v>
      </c>
      <c r="AB1367" s="268">
        <v>0.983110185929886</v>
      </c>
      <c r="AC1367" s="295">
        <v>-0.000634070886076255</v>
      </c>
    </row>
    <row r="1368" spans="1:29">
      <c r="A1368" s="297" t="s">
        <v>1974</v>
      </c>
      <c r="B1368" s="305" t="s">
        <v>3367</v>
      </c>
      <c r="C1368" s="293" t="s">
        <v>2526</v>
      </c>
      <c r="D1368" s="305" t="s">
        <v>2527</v>
      </c>
      <c r="E1368" s="263">
        <v>4356</v>
      </c>
      <c r="F1368" s="266">
        <v>4184</v>
      </c>
      <c r="G1368" s="266">
        <v>172</v>
      </c>
      <c r="H1368" s="264">
        <v>3314</v>
      </c>
      <c r="I1368" s="264">
        <v>3268</v>
      </c>
      <c r="J1368" s="264">
        <v>46</v>
      </c>
      <c r="K1368" s="264">
        <v>2579</v>
      </c>
      <c r="L1368" s="264">
        <v>2535</v>
      </c>
      <c r="M1368" s="264">
        <v>44</v>
      </c>
      <c r="N1368" s="294">
        <v>0.93</v>
      </c>
      <c r="O1368" s="266">
        <v>4356</v>
      </c>
      <c r="P1368" s="266">
        <v>4184</v>
      </c>
      <c r="Q1368" s="266">
        <v>172</v>
      </c>
      <c r="R1368" s="267">
        <v>0.960514233241506</v>
      </c>
      <c r="S1368" s="267">
        <v>0.960514233241506</v>
      </c>
      <c r="T1368" s="267">
        <v>0.986119493059747</v>
      </c>
      <c r="U1368" s="267">
        <v>0.982939123691353</v>
      </c>
      <c r="V1368" s="295">
        <v>-0.0256052598182406</v>
      </c>
      <c r="W1368" s="271">
        <v>23808</v>
      </c>
      <c r="X1368" s="271">
        <v>23441</v>
      </c>
      <c r="Y1368" s="271">
        <v>23428</v>
      </c>
      <c r="Z1368" s="271">
        <v>23275</v>
      </c>
      <c r="AA1368" s="268">
        <v>0.98458501344086</v>
      </c>
      <c r="AB1368" s="268">
        <v>0.993469352911047</v>
      </c>
      <c r="AC1368" s="295">
        <v>-0.00888433947018641</v>
      </c>
    </row>
    <row r="1369" spans="1:29">
      <c r="A1369" s="297" t="s">
        <v>1974</v>
      </c>
      <c r="B1369" s="305" t="s">
        <v>3367</v>
      </c>
      <c r="C1369" s="293" t="s">
        <v>2528</v>
      </c>
      <c r="D1369" s="305" t="s">
        <v>2529</v>
      </c>
      <c r="E1369" s="263">
        <v>7225</v>
      </c>
      <c r="F1369" s="266">
        <v>6931</v>
      </c>
      <c r="G1369" s="266">
        <v>294</v>
      </c>
      <c r="H1369" s="264">
        <v>6411</v>
      </c>
      <c r="I1369" s="264">
        <v>6131</v>
      </c>
      <c r="J1369" s="264">
        <v>280</v>
      </c>
      <c r="K1369" s="264">
        <v>3988</v>
      </c>
      <c r="L1369" s="264">
        <v>3846</v>
      </c>
      <c r="M1369" s="264">
        <v>142</v>
      </c>
      <c r="N1369" s="294">
        <v>0.93</v>
      </c>
      <c r="O1369" s="266">
        <v>7225</v>
      </c>
      <c r="P1369" s="266">
        <v>6931</v>
      </c>
      <c r="Q1369" s="266">
        <v>294</v>
      </c>
      <c r="R1369" s="267">
        <v>0.959307958477509</v>
      </c>
      <c r="S1369" s="267">
        <v>0.959307958477509</v>
      </c>
      <c r="T1369" s="267">
        <v>0.95632506629231</v>
      </c>
      <c r="U1369" s="267">
        <v>0.964393179538616</v>
      </c>
      <c r="V1369" s="295">
        <v>0.00298289218519854</v>
      </c>
      <c r="W1369" s="271">
        <v>40735</v>
      </c>
      <c r="X1369" s="271">
        <v>39171</v>
      </c>
      <c r="Y1369" s="271">
        <v>41183</v>
      </c>
      <c r="Z1369" s="271">
        <v>39798</v>
      </c>
      <c r="AA1369" s="268">
        <v>0.961605498956671</v>
      </c>
      <c r="AB1369" s="268">
        <v>0.966369618531918</v>
      </c>
      <c r="AC1369" s="295">
        <v>-0.00476411957524736</v>
      </c>
    </row>
    <row r="1370" spans="1:29">
      <c r="A1370" s="297" t="s">
        <v>1974</v>
      </c>
      <c r="B1370" s="305" t="s">
        <v>3367</v>
      </c>
      <c r="C1370" s="293" t="s">
        <v>2530</v>
      </c>
      <c r="D1370" s="305" t="s">
        <v>2531</v>
      </c>
      <c r="E1370" s="263">
        <v>3549</v>
      </c>
      <c r="F1370" s="266">
        <v>3378</v>
      </c>
      <c r="G1370" s="266">
        <v>171</v>
      </c>
      <c r="H1370" s="264">
        <v>3041</v>
      </c>
      <c r="I1370" s="264">
        <v>2792</v>
      </c>
      <c r="J1370" s="264">
        <v>249</v>
      </c>
      <c r="K1370" s="264">
        <v>2169</v>
      </c>
      <c r="L1370" s="264">
        <v>2108</v>
      </c>
      <c r="M1370" s="264">
        <v>61</v>
      </c>
      <c r="N1370" s="294">
        <v>0.93</v>
      </c>
      <c r="O1370" s="266">
        <v>3549</v>
      </c>
      <c r="P1370" s="266">
        <v>3378</v>
      </c>
      <c r="Q1370" s="266">
        <v>171</v>
      </c>
      <c r="R1370" s="267">
        <v>0.951817413355875</v>
      </c>
      <c r="S1370" s="267">
        <v>0.951817413355875</v>
      </c>
      <c r="T1370" s="267">
        <v>0.918119039789543</v>
      </c>
      <c r="U1370" s="267">
        <v>0.971876440756109</v>
      </c>
      <c r="V1370" s="295">
        <v>0.033698373566332</v>
      </c>
      <c r="W1370" s="271">
        <v>20517</v>
      </c>
      <c r="X1370" s="271">
        <v>19645</v>
      </c>
      <c r="Y1370" s="271">
        <v>20716</v>
      </c>
      <c r="Z1370" s="271">
        <v>20157</v>
      </c>
      <c r="AA1370" s="268">
        <v>0.957498659648097</v>
      </c>
      <c r="AB1370" s="268">
        <v>0.973016026259896</v>
      </c>
      <c r="AC1370" s="295">
        <v>-0.015517366611799</v>
      </c>
    </row>
    <row r="1371" spans="1:29">
      <c r="A1371" s="297" t="s">
        <v>1974</v>
      </c>
      <c r="B1371" s="305" t="s">
        <v>3367</v>
      </c>
      <c r="C1371" s="293" t="s">
        <v>2532</v>
      </c>
      <c r="D1371" s="305" t="s">
        <v>2533</v>
      </c>
      <c r="E1371" s="263">
        <v>2771</v>
      </c>
      <c r="F1371" s="266">
        <v>2708</v>
      </c>
      <c r="G1371" s="266">
        <v>63</v>
      </c>
      <c r="H1371" s="264">
        <v>2248</v>
      </c>
      <c r="I1371" s="264">
        <v>2179</v>
      </c>
      <c r="J1371" s="264">
        <v>69</v>
      </c>
      <c r="K1371" s="264">
        <v>1746</v>
      </c>
      <c r="L1371" s="264">
        <v>1696</v>
      </c>
      <c r="M1371" s="264">
        <v>50</v>
      </c>
      <c r="N1371" s="294">
        <v>0.93</v>
      </c>
      <c r="O1371" s="266">
        <v>2771</v>
      </c>
      <c r="P1371" s="266">
        <v>2708</v>
      </c>
      <c r="Q1371" s="266">
        <v>63</v>
      </c>
      <c r="R1371" s="267">
        <v>0.977264525442079</v>
      </c>
      <c r="S1371" s="267">
        <v>0.977264525442079</v>
      </c>
      <c r="T1371" s="267">
        <v>0.969306049822064</v>
      </c>
      <c r="U1371" s="267">
        <v>0.971363115693013</v>
      </c>
      <c r="V1371" s="295">
        <v>0.00795847562001462</v>
      </c>
      <c r="W1371" s="271">
        <v>16092</v>
      </c>
      <c r="X1371" s="271">
        <v>15683</v>
      </c>
      <c r="Y1371" s="271">
        <v>15981</v>
      </c>
      <c r="Z1371" s="271">
        <v>15713</v>
      </c>
      <c r="AA1371" s="268">
        <v>0.974583644046731</v>
      </c>
      <c r="AB1371" s="268">
        <v>0.983230085726801</v>
      </c>
      <c r="AC1371" s="295">
        <v>-0.00864644168006934</v>
      </c>
    </row>
    <row r="1372" spans="1:29">
      <c r="A1372" s="297" t="s">
        <v>1974</v>
      </c>
      <c r="B1372" s="305" t="s">
        <v>3367</v>
      </c>
      <c r="C1372" s="293" t="s">
        <v>2534</v>
      </c>
      <c r="D1372" s="305" t="s">
        <v>2535</v>
      </c>
      <c r="E1372" s="263">
        <v>2321</v>
      </c>
      <c r="F1372" s="266">
        <v>2268</v>
      </c>
      <c r="G1372" s="266">
        <v>53</v>
      </c>
      <c r="H1372" s="264">
        <v>1899</v>
      </c>
      <c r="I1372" s="264">
        <v>1835</v>
      </c>
      <c r="J1372" s="264">
        <v>64</v>
      </c>
      <c r="K1372" s="264">
        <v>1439</v>
      </c>
      <c r="L1372" s="264">
        <v>1407</v>
      </c>
      <c r="M1372" s="264">
        <v>32</v>
      </c>
      <c r="N1372" s="294">
        <v>0.93</v>
      </c>
      <c r="O1372" s="266">
        <v>2321</v>
      </c>
      <c r="P1372" s="266">
        <v>2268</v>
      </c>
      <c r="Q1372" s="266">
        <v>53</v>
      </c>
      <c r="R1372" s="267">
        <v>0.977165015079707</v>
      </c>
      <c r="S1372" s="267">
        <v>0.977165015079707</v>
      </c>
      <c r="T1372" s="267">
        <v>0.966298051606108</v>
      </c>
      <c r="U1372" s="267">
        <v>0.97776233495483</v>
      </c>
      <c r="V1372" s="295">
        <v>0.0108669634735985</v>
      </c>
      <c r="W1372" s="271">
        <v>13501</v>
      </c>
      <c r="X1372" s="271">
        <v>13139</v>
      </c>
      <c r="Y1372" s="271">
        <v>13519</v>
      </c>
      <c r="Z1372" s="271">
        <v>13159</v>
      </c>
      <c r="AA1372" s="268">
        <v>0.973187171320643</v>
      </c>
      <c r="AB1372" s="268">
        <v>0.973370811450551</v>
      </c>
      <c r="AC1372" s="295">
        <v>-0.000183640129908125</v>
      </c>
    </row>
    <row r="1373" spans="1:29">
      <c r="A1373" s="297" t="s">
        <v>1974</v>
      </c>
      <c r="B1373" s="305" t="s">
        <v>3367</v>
      </c>
      <c r="C1373" s="293" t="s">
        <v>2536</v>
      </c>
      <c r="D1373" s="305" t="s">
        <v>2537</v>
      </c>
      <c r="E1373" s="263">
        <v>3983</v>
      </c>
      <c r="F1373" s="266">
        <v>3841</v>
      </c>
      <c r="G1373" s="266">
        <v>142</v>
      </c>
      <c r="H1373" s="264">
        <v>3208</v>
      </c>
      <c r="I1373" s="264">
        <v>3077</v>
      </c>
      <c r="J1373" s="264">
        <v>131</v>
      </c>
      <c r="K1373" s="264">
        <v>2325</v>
      </c>
      <c r="L1373" s="264">
        <v>2251</v>
      </c>
      <c r="M1373" s="264">
        <v>74</v>
      </c>
      <c r="N1373" s="294">
        <v>0.93</v>
      </c>
      <c r="O1373" s="266">
        <v>3983</v>
      </c>
      <c r="P1373" s="266">
        <v>3841</v>
      </c>
      <c r="Q1373" s="266">
        <v>142</v>
      </c>
      <c r="R1373" s="267">
        <v>0.964348481044439</v>
      </c>
      <c r="S1373" s="267">
        <v>0.964348481044439</v>
      </c>
      <c r="T1373" s="267">
        <v>0.959164588528678</v>
      </c>
      <c r="U1373" s="267">
        <v>0.968172043010753</v>
      </c>
      <c r="V1373" s="295">
        <v>0.00518389251576057</v>
      </c>
      <c r="W1373" s="271">
        <v>22608</v>
      </c>
      <c r="X1373" s="271">
        <v>21913</v>
      </c>
      <c r="Y1373" s="271">
        <v>22171</v>
      </c>
      <c r="Z1373" s="271">
        <v>21573</v>
      </c>
      <c r="AA1373" s="268">
        <v>0.969258669497523</v>
      </c>
      <c r="AB1373" s="268">
        <v>0.973027829146182</v>
      </c>
      <c r="AC1373" s="295">
        <v>-0.00376915964865887</v>
      </c>
    </row>
    <row r="1374" spans="1:29">
      <c r="A1374" s="297" t="s">
        <v>1974</v>
      </c>
      <c r="B1374" s="305" t="s">
        <v>3367</v>
      </c>
      <c r="C1374" s="293" t="s">
        <v>2538</v>
      </c>
      <c r="D1374" s="305" t="s">
        <v>2539</v>
      </c>
      <c r="E1374" s="263">
        <v>0</v>
      </c>
      <c r="F1374" s="266">
        <v>0</v>
      </c>
      <c r="G1374" s="266">
        <v>0</v>
      </c>
      <c r="H1374" s="264">
        <v>0</v>
      </c>
      <c r="I1374" s="264">
        <v>0</v>
      </c>
      <c r="J1374" s="264">
        <v>0</v>
      </c>
      <c r="K1374" s="264">
        <v>1</v>
      </c>
      <c r="L1374" s="264">
        <v>1</v>
      </c>
      <c r="M1374" s="264">
        <v>0</v>
      </c>
      <c r="N1374" s="294">
        <v>0.93</v>
      </c>
      <c r="O1374" s="266">
        <v>0</v>
      </c>
      <c r="P1374" s="266">
        <v>0</v>
      </c>
      <c r="Q1374" s="266">
        <v>0</v>
      </c>
      <c r="R1374" s="267">
        <v>0</v>
      </c>
      <c r="S1374" s="267">
        <v>0</v>
      </c>
      <c r="T1374" s="267">
        <v>0</v>
      </c>
      <c r="U1374" s="267">
        <v>1</v>
      </c>
      <c r="V1374" s="295">
        <v>0</v>
      </c>
      <c r="W1374" s="271">
        <v>15</v>
      </c>
      <c r="X1374" s="271">
        <v>15</v>
      </c>
      <c r="Y1374" s="271">
        <v>20</v>
      </c>
      <c r="Z1374" s="271">
        <v>20</v>
      </c>
      <c r="AA1374" s="268">
        <v>1</v>
      </c>
      <c r="AB1374" s="268">
        <v>1</v>
      </c>
      <c r="AC1374" s="295">
        <v>0</v>
      </c>
    </row>
    <row r="1375" spans="1:29">
      <c r="A1375" s="297" t="s">
        <v>1974</v>
      </c>
      <c r="B1375" s="305" t="s">
        <v>3367</v>
      </c>
      <c r="C1375" s="293" t="s">
        <v>2540</v>
      </c>
      <c r="D1375" s="305" t="s">
        <v>2541</v>
      </c>
      <c r="E1375" s="263">
        <v>3771</v>
      </c>
      <c r="F1375" s="266">
        <v>3665</v>
      </c>
      <c r="G1375" s="266">
        <v>106</v>
      </c>
      <c r="H1375" s="264">
        <v>3536</v>
      </c>
      <c r="I1375" s="264">
        <v>3443</v>
      </c>
      <c r="J1375" s="264">
        <v>93</v>
      </c>
      <c r="K1375" s="264">
        <v>2045</v>
      </c>
      <c r="L1375" s="264">
        <v>1994</v>
      </c>
      <c r="M1375" s="264">
        <v>51</v>
      </c>
      <c r="N1375" s="294">
        <v>0.93</v>
      </c>
      <c r="O1375" s="266">
        <v>3771</v>
      </c>
      <c r="P1375" s="266">
        <v>3665</v>
      </c>
      <c r="Q1375" s="266">
        <v>106</v>
      </c>
      <c r="R1375" s="267">
        <v>0.971890745160435</v>
      </c>
      <c r="S1375" s="267">
        <v>0.971890745160435</v>
      </c>
      <c r="T1375" s="267">
        <v>0.973699095022624</v>
      </c>
      <c r="U1375" s="267">
        <v>0.975061124694377</v>
      </c>
      <c r="V1375" s="295">
        <v>-0.00180834986218947</v>
      </c>
      <c r="W1375" s="271">
        <v>22035</v>
      </c>
      <c r="X1375" s="271">
        <v>21470</v>
      </c>
      <c r="Y1375" s="271">
        <v>22333</v>
      </c>
      <c r="Z1375" s="271">
        <v>21821</v>
      </c>
      <c r="AA1375" s="268">
        <v>0.974358974358974</v>
      </c>
      <c r="AB1375" s="268">
        <v>0.977074284690816</v>
      </c>
      <c r="AC1375" s="295">
        <v>-0.00271531033184191</v>
      </c>
    </row>
    <row r="1376" spans="1:29">
      <c r="A1376" s="297" t="s">
        <v>1974</v>
      </c>
      <c r="B1376" s="305" t="s">
        <v>3368</v>
      </c>
      <c r="C1376" s="293" t="s">
        <v>2542</v>
      </c>
      <c r="D1376" s="305" t="s">
        <v>2543</v>
      </c>
      <c r="E1376" s="263">
        <v>4488</v>
      </c>
      <c r="F1376" s="266">
        <v>4306</v>
      </c>
      <c r="G1376" s="266">
        <v>182</v>
      </c>
      <c r="H1376" s="264">
        <v>5276</v>
      </c>
      <c r="I1376" s="264">
        <v>5076</v>
      </c>
      <c r="J1376" s="264">
        <v>200</v>
      </c>
      <c r="K1376" s="264">
        <v>3097</v>
      </c>
      <c r="L1376" s="264">
        <v>2995</v>
      </c>
      <c r="M1376" s="264">
        <v>102</v>
      </c>
      <c r="N1376" s="294">
        <v>0.93</v>
      </c>
      <c r="O1376" s="266">
        <v>4488</v>
      </c>
      <c r="P1376" s="266">
        <v>4306</v>
      </c>
      <c r="Q1376" s="266">
        <v>182</v>
      </c>
      <c r="R1376" s="267">
        <v>0.959447415329768</v>
      </c>
      <c r="S1376" s="267">
        <v>0.959447415329768</v>
      </c>
      <c r="T1376" s="267">
        <v>0.962092494313874</v>
      </c>
      <c r="U1376" s="267">
        <v>0.967064901517598</v>
      </c>
      <c r="V1376" s="295">
        <v>-0.00264507898410582</v>
      </c>
      <c r="W1376" s="271">
        <v>27891</v>
      </c>
      <c r="X1376" s="271">
        <v>26882</v>
      </c>
      <c r="Y1376" s="271">
        <v>27145</v>
      </c>
      <c r="Z1376" s="271">
        <v>26383</v>
      </c>
      <c r="AA1376" s="268">
        <v>0.963823455594995</v>
      </c>
      <c r="AB1376" s="268">
        <v>0.971928531958003</v>
      </c>
      <c r="AC1376" s="295">
        <v>-0.0081050763630085</v>
      </c>
    </row>
    <row r="1377" spans="1:29">
      <c r="A1377" s="297" t="s">
        <v>1974</v>
      </c>
      <c r="B1377" s="305" t="s">
        <v>3368</v>
      </c>
      <c r="C1377" s="293" t="s">
        <v>2544</v>
      </c>
      <c r="D1377" s="305" t="s">
        <v>2545</v>
      </c>
      <c r="E1377" s="263">
        <v>4215</v>
      </c>
      <c r="F1377" s="266">
        <v>4047</v>
      </c>
      <c r="G1377" s="266">
        <v>168</v>
      </c>
      <c r="H1377" s="264">
        <v>4707</v>
      </c>
      <c r="I1377" s="264">
        <v>4492</v>
      </c>
      <c r="J1377" s="264">
        <v>215</v>
      </c>
      <c r="K1377" s="264">
        <v>2825</v>
      </c>
      <c r="L1377" s="264">
        <v>2704</v>
      </c>
      <c r="M1377" s="264">
        <v>121</v>
      </c>
      <c r="N1377" s="294">
        <v>0.93</v>
      </c>
      <c r="O1377" s="266">
        <v>4215</v>
      </c>
      <c r="P1377" s="266">
        <v>4047</v>
      </c>
      <c r="Q1377" s="266">
        <v>168</v>
      </c>
      <c r="R1377" s="267">
        <v>0.960142348754448</v>
      </c>
      <c r="S1377" s="267">
        <v>0.960142348754448</v>
      </c>
      <c r="T1377" s="267">
        <v>0.954323348204801</v>
      </c>
      <c r="U1377" s="267">
        <v>0.95716814159292</v>
      </c>
      <c r="V1377" s="295">
        <v>0.00581900054964701</v>
      </c>
      <c r="W1377" s="271">
        <v>24738</v>
      </c>
      <c r="X1377" s="271">
        <v>23749</v>
      </c>
      <c r="Y1377" s="271">
        <v>23070</v>
      </c>
      <c r="Z1377" s="271">
        <v>22388</v>
      </c>
      <c r="AA1377" s="268">
        <v>0.960021020292667</v>
      </c>
      <c r="AB1377" s="268">
        <v>0.970437798006068</v>
      </c>
      <c r="AC1377" s="295">
        <v>-0.0104167777134013</v>
      </c>
    </row>
    <row r="1378" spans="1:29">
      <c r="A1378" s="297" t="s">
        <v>1974</v>
      </c>
      <c r="B1378" s="305" t="s">
        <v>3368</v>
      </c>
      <c r="C1378" s="293" t="s">
        <v>2546</v>
      </c>
      <c r="D1378" s="305" t="s">
        <v>2547</v>
      </c>
      <c r="E1378" s="263">
        <v>0</v>
      </c>
      <c r="F1378" s="266">
        <v>0</v>
      </c>
      <c r="G1378" s="266">
        <v>0</v>
      </c>
      <c r="H1378" s="264">
        <v>2</v>
      </c>
      <c r="I1378" s="264">
        <v>2</v>
      </c>
      <c r="J1378" s="264">
        <v>0</v>
      </c>
      <c r="K1378" s="264">
        <v>6</v>
      </c>
      <c r="L1378" s="264">
        <v>6</v>
      </c>
      <c r="M1378" s="264">
        <v>0</v>
      </c>
      <c r="N1378" s="294">
        <v>0.93</v>
      </c>
      <c r="O1378" s="266">
        <v>0</v>
      </c>
      <c r="P1378" s="266">
        <v>0</v>
      </c>
      <c r="Q1378" s="266">
        <v>0</v>
      </c>
      <c r="R1378" s="267">
        <v>0</v>
      </c>
      <c r="S1378" s="267">
        <v>0</v>
      </c>
      <c r="T1378" s="267">
        <v>1</v>
      </c>
      <c r="U1378" s="267">
        <v>1</v>
      </c>
      <c r="V1378" s="295">
        <v>-1</v>
      </c>
      <c r="W1378" s="271">
        <v>20</v>
      </c>
      <c r="X1378" s="271">
        <v>20</v>
      </c>
      <c r="Y1378" s="271">
        <v>32</v>
      </c>
      <c r="Z1378" s="271">
        <v>32</v>
      </c>
      <c r="AA1378" s="268">
        <v>1</v>
      </c>
      <c r="AB1378" s="268">
        <v>1</v>
      </c>
      <c r="AC1378" s="295">
        <v>0</v>
      </c>
    </row>
    <row r="1379" spans="1:29">
      <c r="A1379" s="297" t="s">
        <v>1974</v>
      </c>
      <c r="B1379" s="305" t="s">
        <v>3368</v>
      </c>
      <c r="C1379" s="293" t="s">
        <v>2548</v>
      </c>
      <c r="D1379" s="305" t="s">
        <v>2549</v>
      </c>
      <c r="E1379" s="263">
        <v>1799</v>
      </c>
      <c r="F1379" s="266">
        <v>1714</v>
      </c>
      <c r="G1379" s="266">
        <v>85</v>
      </c>
      <c r="H1379" s="264">
        <v>2337</v>
      </c>
      <c r="I1379" s="264">
        <v>2188</v>
      </c>
      <c r="J1379" s="264">
        <v>149</v>
      </c>
      <c r="K1379" s="264">
        <v>1425</v>
      </c>
      <c r="L1379" s="264">
        <v>1343</v>
      </c>
      <c r="M1379" s="264">
        <v>82</v>
      </c>
      <c r="N1379" s="294">
        <v>0.93</v>
      </c>
      <c r="O1379" s="266">
        <v>1799</v>
      </c>
      <c r="P1379" s="266">
        <v>1714</v>
      </c>
      <c r="Q1379" s="266">
        <v>85</v>
      </c>
      <c r="R1379" s="267">
        <v>0.952751528627015</v>
      </c>
      <c r="S1379" s="267">
        <v>0.952751528627015</v>
      </c>
      <c r="T1379" s="267">
        <v>0.936243046640993</v>
      </c>
      <c r="U1379" s="267">
        <v>0.942456140350877</v>
      </c>
      <c r="V1379" s="295">
        <v>0.0165084819860223</v>
      </c>
      <c r="W1379" s="271">
        <v>12342</v>
      </c>
      <c r="X1379" s="271">
        <v>11671</v>
      </c>
      <c r="Y1379" s="271">
        <v>12242</v>
      </c>
      <c r="Z1379" s="271">
        <v>11855</v>
      </c>
      <c r="AA1379" s="268">
        <v>0.945632798573975</v>
      </c>
      <c r="AB1379" s="268">
        <v>0.96838751837935</v>
      </c>
      <c r="AC1379" s="295">
        <v>-0.0227547198053747</v>
      </c>
    </row>
    <row r="1380" spans="1:29">
      <c r="A1380" s="297" t="s">
        <v>1974</v>
      </c>
      <c r="B1380" s="305" t="s">
        <v>3368</v>
      </c>
      <c r="C1380" s="293" t="s">
        <v>2550</v>
      </c>
      <c r="D1380" s="305" t="s">
        <v>2551</v>
      </c>
      <c r="E1380" s="263">
        <v>3548</v>
      </c>
      <c r="F1380" s="266">
        <v>3403</v>
      </c>
      <c r="G1380" s="266">
        <v>145</v>
      </c>
      <c r="H1380" s="264">
        <v>4010</v>
      </c>
      <c r="I1380" s="264">
        <v>3859</v>
      </c>
      <c r="J1380" s="264">
        <v>151</v>
      </c>
      <c r="K1380" s="264">
        <v>2381</v>
      </c>
      <c r="L1380" s="264">
        <v>2260</v>
      </c>
      <c r="M1380" s="264">
        <v>121</v>
      </c>
      <c r="N1380" s="294">
        <v>0.93</v>
      </c>
      <c r="O1380" s="266">
        <v>3548</v>
      </c>
      <c r="P1380" s="266">
        <v>3403</v>
      </c>
      <c r="Q1380" s="266">
        <v>145</v>
      </c>
      <c r="R1380" s="267">
        <v>0.95913190529876</v>
      </c>
      <c r="S1380" s="267">
        <v>0.95913190529876</v>
      </c>
      <c r="T1380" s="267">
        <v>0.962344139650873</v>
      </c>
      <c r="U1380" s="267">
        <v>0.949181016379672</v>
      </c>
      <c r="V1380" s="295">
        <v>-0.00321223435211293</v>
      </c>
      <c r="W1380" s="271">
        <v>21369</v>
      </c>
      <c r="X1380" s="271">
        <v>20550</v>
      </c>
      <c r="Y1380" s="271">
        <v>20468</v>
      </c>
      <c r="Z1380" s="271">
        <v>19918</v>
      </c>
      <c r="AA1380" s="268">
        <v>0.961673452197108</v>
      </c>
      <c r="AB1380" s="268">
        <v>0.97312878639828</v>
      </c>
      <c r="AC1380" s="295">
        <v>-0.0114553342011723</v>
      </c>
    </row>
    <row r="1381" spans="1:29">
      <c r="A1381" s="297" t="s">
        <v>1974</v>
      </c>
      <c r="B1381" s="305" t="s">
        <v>3368</v>
      </c>
      <c r="C1381" s="293" t="s">
        <v>2552</v>
      </c>
      <c r="D1381" s="305" t="s">
        <v>2553</v>
      </c>
      <c r="E1381" s="263">
        <v>0</v>
      </c>
      <c r="F1381" s="266">
        <v>0</v>
      </c>
      <c r="G1381" s="266">
        <v>0</v>
      </c>
      <c r="H1381" s="264">
        <v>341</v>
      </c>
      <c r="I1381" s="264">
        <v>341</v>
      </c>
      <c r="J1381" s="264">
        <v>0</v>
      </c>
      <c r="K1381" s="264">
        <v>344</v>
      </c>
      <c r="L1381" s="264">
        <v>344</v>
      </c>
      <c r="M1381" s="264">
        <v>0</v>
      </c>
      <c r="N1381" s="294">
        <v>0.93</v>
      </c>
      <c r="O1381" s="266">
        <v>0</v>
      </c>
      <c r="P1381" s="266">
        <v>0</v>
      </c>
      <c r="Q1381" s="266">
        <v>0</v>
      </c>
      <c r="R1381" s="267">
        <v>0</v>
      </c>
      <c r="S1381" s="267">
        <v>0</v>
      </c>
      <c r="T1381" s="267">
        <v>1</v>
      </c>
      <c r="U1381" s="267">
        <v>1</v>
      </c>
      <c r="V1381" s="295">
        <v>-1</v>
      </c>
      <c r="W1381" s="271">
        <v>2103</v>
      </c>
      <c r="X1381" s="271">
        <v>2103</v>
      </c>
      <c r="Y1381" s="271">
        <v>1850</v>
      </c>
      <c r="Z1381" s="271">
        <v>1850</v>
      </c>
      <c r="AA1381" s="268">
        <v>1</v>
      </c>
      <c r="AB1381" s="268">
        <v>1</v>
      </c>
      <c r="AC1381" s="295">
        <v>0</v>
      </c>
    </row>
    <row r="1382" spans="1:29">
      <c r="A1382" s="297" t="s">
        <v>1974</v>
      </c>
      <c r="B1382" s="305" t="s">
        <v>3368</v>
      </c>
      <c r="C1382" s="293" t="s">
        <v>2554</v>
      </c>
      <c r="D1382" s="305" t="s">
        <v>2555</v>
      </c>
      <c r="E1382" s="263">
        <v>3056</v>
      </c>
      <c r="F1382" s="266">
        <v>2798</v>
      </c>
      <c r="G1382" s="266">
        <v>258</v>
      </c>
      <c r="H1382" s="264">
        <v>3450</v>
      </c>
      <c r="I1382" s="264">
        <v>3280</v>
      </c>
      <c r="J1382" s="264">
        <v>170</v>
      </c>
      <c r="K1382" s="264">
        <v>2039</v>
      </c>
      <c r="L1382" s="264">
        <v>1968</v>
      </c>
      <c r="M1382" s="264">
        <v>71</v>
      </c>
      <c r="N1382" s="294">
        <v>0.93</v>
      </c>
      <c r="O1382" s="266">
        <v>3056</v>
      </c>
      <c r="P1382" s="266">
        <v>2798</v>
      </c>
      <c r="Q1382" s="266">
        <v>258</v>
      </c>
      <c r="R1382" s="267">
        <v>0.915575916230366</v>
      </c>
      <c r="S1382" s="267">
        <v>0.915575916230366</v>
      </c>
      <c r="T1382" s="267">
        <v>0.950724637681159</v>
      </c>
      <c r="U1382" s="267">
        <v>0.965179009318293</v>
      </c>
      <c r="V1382" s="295">
        <v>-0.035148721450793</v>
      </c>
      <c r="W1382" s="271">
        <v>18146</v>
      </c>
      <c r="X1382" s="271">
        <v>17274</v>
      </c>
      <c r="Y1382" s="271">
        <v>17162</v>
      </c>
      <c r="Z1382" s="271">
        <v>16542</v>
      </c>
      <c r="AA1382" s="268">
        <v>0.95194533230464</v>
      </c>
      <c r="AB1382" s="268">
        <v>0.963873674396923</v>
      </c>
      <c r="AC1382" s="295">
        <v>-0.0119283420922832</v>
      </c>
    </row>
    <row r="1383" spans="1:29">
      <c r="A1383" s="297" t="s">
        <v>1974</v>
      </c>
      <c r="B1383" s="305" t="s">
        <v>3368</v>
      </c>
      <c r="C1383" s="293" t="s">
        <v>2556</v>
      </c>
      <c r="D1383" s="305" t="s">
        <v>2557</v>
      </c>
      <c r="E1383" s="263">
        <v>6415</v>
      </c>
      <c r="F1383" s="266">
        <v>6163</v>
      </c>
      <c r="G1383" s="266">
        <v>252</v>
      </c>
      <c r="H1383" s="264">
        <v>7210</v>
      </c>
      <c r="I1383" s="264">
        <v>6959</v>
      </c>
      <c r="J1383" s="264">
        <v>251</v>
      </c>
      <c r="K1383" s="264">
        <v>4156</v>
      </c>
      <c r="L1383" s="264">
        <v>4005</v>
      </c>
      <c r="M1383" s="264">
        <v>151</v>
      </c>
      <c r="N1383" s="294">
        <v>0.93</v>
      </c>
      <c r="O1383" s="266">
        <v>6415</v>
      </c>
      <c r="P1383" s="266">
        <v>6163</v>
      </c>
      <c r="Q1383" s="266">
        <v>252</v>
      </c>
      <c r="R1383" s="267">
        <v>0.960717069368667</v>
      </c>
      <c r="S1383" s="267">
        <v>0.960717069368667</v>
      </c>
      <c r="T1383" s="267">
        <v>0.965187239944521</v>
      </c>
      <c r="U1383" s="267">
        <v>0.963666987487969</v>
      </c>
      <c r="V1383" s="295">
        <v>-0.0044701705758543</v>
      </c>
      <c r="W1383" s="271">
        <v>38461</v>
      </c>
      <c r="X1383" s="271">
        <v>37149</v>
      </c>
      <c r="Y1383" s="271">
        <v>37123</v>
      </c>
      <c r="Z1383" s="271">
        <v>36201</v>
      </c>
      <c r="AA1383" s="268">
        <v>0.965887522425314</v>
      </c>
      <c r="AB1383" s="268">
        <v>0.975163645179538</v>
      </c>
      <c r="AC1383" s="295">
        <v>-0.00927612275422429</v>
      </c>
    </row>
    <row r="1384" spans="1:29">
      <c r="A1384" s="297" t="s">
        <v>1974</v>
      </c>
      <c r="B1384" s="305" t="s">
        <v>3368</v>
      </c>
      <c r="C1384" s="293" t="s">
        <v>2558</v>
      </c>
      <c r="D1384" s="305" t="s">
        <v>2559</v>
      </c>
      <c r="E1384" s="263">
        <v>2733</v>
      </c>
      <c r="F1384" s="266">
        <v>2639</v>
      </c>
      <c r="G1384" s="266">
        <v>94</v>
      </c>
      <c r="H1384" s="264">
        <v>3108</v>
      </c>
      <c r="I1384" s="264">
        <v>3022</v>
      </c>
      <c r="J1384" s="264">
        <v>86</v>
      </c>
      <c r="K1384" s="264">
        <v>1731</v>
      </c>
      <c r="L1384" s="264">
        <v>1660</v>
      </c>
      <c r="M1384" s="264">
        <v>71</v>
      </c>
      <c r="N1384" s="294">
        <v>0.93</v>
      </c>
      <c r="O1384" s="266">
        <v>2733</v>
      </c>
      <c r="P1384" s="266">
        <v>2639</v>
      </c>
      <c r="Q1384" s="266">
        <v>94</v>
      </c>
      <c r="R1384" s="267">
        <v>0.96560556165386</v>
      </c>
      <c r="S1384" s="267">
        <v>0.96560556165386</v>
      </c>
      <c r="T1384" s="267">
        <v>0.972329472329472</v>
      </c>
      <c r="U1384" s="267">
        <v>0.958983246678221</v>
      </c>
      <c r="V1384" s="295">
        <v>-0.00672391067561207</v>
      </c>
      <c r="W1384" s="271">
        <v>16531</v>
      </c>
      <c r="X1384" s="271">
        <v>15899</v>
      </c>
      <c r="Y1384" s="271">
        <v>15871</v>
      </c>
      <c r="Z1384" s="271">
        <v>15326</v>
      </c>
      <c r="AA1384" s="268">
        <v>0.961768798015849</v>
      </c>
      <c r="AB1384" s="268">
        <v>0.96566063890114</v>
      </c>
      <c r="AC1384" s="295">
        <v>-0.00389184088529138</v>
      </c>
    </row>
    <row r="1385" spans="1:29">
      <c r="A1385" s="297" t="s">
        <v>1974</v>
      </c>
      <c r="B1385" s="305" t="s">
        <v>3368</v>
      </c>
      <c r="C1385" s="293" t="s">
        <v>2560</v>
      </c>
      <c r="D1385" s="305" t="s">
        <v>2561</v>
      </c>
      <c r="E1385" s="263">
        <v>2586</v>
      </c>
      <c r="F1385" s="266">
        <v>2534</v>
      </c>
      <c r="G1385" s="266">
        <v>52</v>
      </c>
      <c r="H1385" s="264">
        <v>2935</v>
      </c>
      <c r="I1385" s="264">
        <v>2864</v>
      </c>
      <c r="J1385" s="264">
        <v>71</v>
      </c>
      <c r="K1385" s="264">
        <v>1549</v>
      </c>
      <c r="L1385" s="264">
        <v>1501</v>
      </c>
      <c r="M1385" s="264">
        <v>48</v>
      </c>
      <c r="N1385" s="294">
        <v>0.93</v>
      </c>
      <c r="O1385" s="266">
        <v>2586</v>
      </c>
      <c r="P1385" s="266">
        <v>2534</v>
      </c>
      <c r="Q1385" s="266">
        <v>52</v>
      </c>
      <c r="R1385" s="267">
        <v>0.979891724671307</v>
      </c>
      <c r="S1385" s="267">
        <v>0.979891724671307</v>
      </c>
      <c r="T1385" s="267">
        <v>0.975809199318569</v>
      </c>
      <c r="U1385" s="267">
        <v>0.96901226597805</v>
      </c>
      <c r="V1385" s="295">
        <v>0.00408252535273801</v>
      </c>
      <c r="W1385" s="271">
        <v>16223</v>
      </c>
      <c r="X1385" s="271">
        <v>15906</v>
      </c>
      <c r="Y1385" s="271">
        <v>16722</v>
      </c>
      <c r="Z1385" s="271">
        <v>16483</v>
      </c>
      <c r="AA1385" s="268">
        <v>0.980459840966529</v>
      </c>
      <c r="AB1385" s="268">
        <v>0.985707451261811</v>
      </c>
      <c r="AC1385" s="295">
        <v>-0.00524761029528176</v>
      </c>
    </row>
    <row r="1386" spans="1:29">
      <c r="A1386" s="297" t="s">
        <v>1974</v>
      </c>
      <c r="B1386" s="305" t="s">
        <v>3368</v>
      </c>
      <c r="C1386" s="293" t="s">
        <v>2562</v>
      </c>
      <c r="D1386" s="305" t="s">
        <v>2563</v>
      </c>
      <c r="E1386" s="263">
        <v>1447</v>
      </c>
      <c r="F1386" s="266">
        <v>1372</v>
      </c>
      <c r="G1386" s="266">
        <v>75</v>
      </c>
      <c r="H1386" s="264">
        <v>1868</v>
      </c>
      <c r="I1386" s="264">
        <v>1809</v>
      </c>
      <c r="J1386" s="264">
        <v>59</v>
      </c>
      <c r="K1386" s="264">
        <v>1354</v>
      </c>
      <c r="L1386" s="264">
        <v>1311</v>
      </c>
      <c r="M1386" s="264">
        <v>43</v>
      </c>
      <c r="N1386" s="294">
        <v>0.93</v>
      </c>
      <c r="O1386" s="266">
        <v>1447</v>
      </c>
      <c r="P1386" s="266">
        <v>1372</v>
      </c>
      <c r="Q1386" s="266">
        <v>75</v>
      </c>
      <c r="R1386" s="267">
        <v>0.948168624740843</v>
      </c>
      <c r="S1386" s="267">
        <v>0.948168624740843</v>
      </c>
      <c r="T1386" s="267">
        <v>0.968415417558886</v>
      </c>
      <c r="U1386" s="267">
        <v>0.968242245199409</v>
      </c>
      <c r="V1386" s="295">
        <v>-0.0202467928180434</v>
      </c>
      <c r="W1386" s="271">
        <v>10470</v>
      </c>
      <c r="X1386" s="271">
        <v>10105</v>
      </c>
      <c r="Y1386" s="271">
        <v>9694</v>
      </c>
      <c r="Z1386" s="271">
        <v>9417</v>
      </c>
      <c r="AA1386" s="268">
        <v>0.965138490926457</v>
      </c>
      <c r="AB1386" s="268">
        <v>0.97142562409738</v>
      </c>
      <c r="AC1386" s="295">
        <v>-0.00628713317092333</v>
      </c>
    </row>
    <row r="1387" spans="1:29">
      <c r="A1387" s="297" t="s">
        <v>1974</v>
      </c>
      <c r="B1387" s="305" t="s">
        <v>3368</v>
      </c>
      <c r="C1387" s="293" t="s">
        <v>2564</v>
      </c>
      <c r="D1387" s="305" t="s">
        <v>2565</v>
      </c>
      <c r="E1387" s="263">
        <v>4012</v>
      </c>
      <c r="F1387" s="266">
        <v>3847</v>
      </c>
      <c r="G1387" s="266">
        <v>165</v>
      </c>
      <c r="H1387" s="264">
        <v>4261</v>
      </c>
      <c r="I1387" s="264">
        <v>4111</v>
      </c>
      <c r="J1387" s="264">
        <v>150</v>
      </c>
      <c r="K1387" s="264">
        <v>2662</v>
      </c>
      <c r="L1387" s="264">
        <v>2555</v>
      </c>
      <c r="M1387" s="264">
        <v>107</v>
      </c>
      <c r="N1387" s="294">
        <v>0.93</v>
      </c>
      <c r="O1387" s="266">
        <v>4012</v>
      </c>
      <c r="P1387" s="266">
        <v>3847</v>
      </c>
      <c r="Q1387" s="266">
        <v>165</v>
      </c>
      <c r="R1387" s="267">
        <v>0.958873379860419</v>
      </c>
      <c r="S1387" s="267">
        <v>0.958873379860419</v>
      </c>
      <c r="T1387" s="267">
        <v>0.964796996010326</v>
      </c>
      <c r="U1387" s="267">
        <v>0.959804658151766</v>
      </c>
      <c r="V1387" s="295">
        <v>-0.00592361614990744</v>
      </c>
      <c r="W1387" s="271">
        <v>24128</v>
      </c>
      <c r="X1387" s="271">
        <v>23284</v>
      </c>
      <c r="Y1387" s="271">
        <v>23374</v>
      </c>
      <c r="Z1387" s="271">
        <v>22649</v>
      </c>
      <c r="AA1387" s="268">
        <v>0.965019893899204</v>
      </c>
      <c r="AB1387" s="268">
        <v>0.968982630272953</v>
      </c>
      <c r="AC1387" s="295">
        <v>-0.00396273637374855</v>
      </c>
    </row>
    <row r="1388" spans="1:29">
      <c r="A1388" s="297" t="s">
        <v>1974</v>
      </c>
      <c r="B1388" s="305" t="s">
        <v>3368</v>
      </c>
      <c r="C1388" s="293" t="s">
        <v>2566</v>
      </c>
      <c r="D1388" s="305" t="s">
        <v>2567</v>
      </c>
      <c r="E1388" s="263">
        <v>5823</v>
      </c>
      <c r="F1388" s="266">
        <v>5583</v>
      </c>
      <c r="G1388" s="266">
        <v>240</v>
      </c>
      <c r="H1388" s="264">
        <v>6126</v>
      </c>
      <c r="I1388" s="264">
        <v>5871</v>
      </c>
      <c r="J1388" s="264">
        <v>255</v>
      </c>
      <c r="K1388" s="264">
        <v>3890</v>
      </c>
      <c r="L1388" s="264">
        <v>3749</v>
      </c>
      <c r="M1388" s="264">
        <v>141</v>
      </c>
      <c r="N1388" s="294">
        <v>0.93</v>
      </c>
      <c r="O1388" s="266">
        <v>5823</v>
      </c>
      <c r="P1388" s="266">
        <v>5583</v>
      </c>
      <c r="Q1388" s="266">
        <v>240</v>
      </c>
      <c r="R1388" s="267">
        <v>0.958784131890778</v>
      </c>
      <c r="S1388" s="267">
        <v>0.958784131890778</v>
      </c>
      <c r="T1388" s="267">
        <v>0.958374142997062</v>
      </c>
      <c r="U1388" s="267">
        <v>0.963753213367609</v>
      </c>
      <c r="V1388" s="295">
        <v>0.00040998889371624</v>
      </c>
      <c r="W1388" s="271">
        <v>34164</v>
      </c>
      <c r="X1388" s="271">
        <v>32900</v>
      </c>
      <c r="Y1388" s="271">
        <v>33379</v>
      </c>
      <c r="Z1388" s="271">
        <v>32343</v>
      </c>
      <c r="AA1388" s="268">
        <v>0.963001990399251</v>
      </c>
      <c r="AB1388" s="268">
        <v>0.968962521345756</v>
      </c>
      <c r="AC1388" s="295">
        <v>-0.00596053094650562</v>
      </c>
    </row>
    <row r="1389" spans="1:29">
      <c r="A1389" s="297" t="s">
        <v>1974</v>
      </c>
      <c r="B1389" s="305" t="s">
        <v>3368</v>
      </c>
      <c r="C1389" s="293" t="s">
        <v>2568</v>
      </c>
      <c r="D1389" s="305" t="s">
        <v>2569</v>
      </c>
      <c r="E1389" s="263">
        <v>2672</v>
      </c>
      <c r="F1389" s="266">
        <v>2604</v>
      </c>
      <c r="G1389" s="266">
        <v>68</v>
      </c>
      <c r="H1389" s="264">
        <v>2913</v>
      </c>
      <c r="I1389" s="264">
        <v>2860</v>
      </c>
      <c r="J1389" s="264">
        <v>53</v>
      </c>
      <c r="K1389" s="264">
        <v>1743</v>
      </c>
      <c r="L1389" s="264">
        <v>1703</v>
      </c>
      <c r="M1389" s="264">
        <v>40</v>
      </c>
      <c r="N1389" s="294">
        <v>0.93</v>
      </c>
      <c r="O1389" s="266">
        <v>2672</v>
      </c>
      <c r="P1389" s="266">
        <v>2604</v>
      </c>
      <c r="Q1389" s="266">
        <v>68</v>
      </c>
      <c r="R1389" s="267">
        <v>0.974550898203593</v>
      </c>
      <c r="S1389" s="267">
        <v>0.974550898203593</v>
      </c>
      <c r="T1389" s="267">
        <v>0.981805698592516</v>
      </c>
      <c r="U1389" s="267">
        <v>0.977051061388411</v>
      </c>
      <c r="V1389" s="295">
        <v>-0.00725480038892345</v>
      </c>
      <c r="W1389" s="271">
        <v>15907</v>
      </c>
      <c r="X1389" s="271">
        <v>15548</v>
      </c>
      <c r="Y1389" s="271">
        <v>15167</v>
      </c>
      <c r="Z1389" s="271">
        <v>14924</v>
      </c>
      <c r="AA1389" s="268">
        <v>0.977431319544855</v>
      </c>
      <c r="AB1389" s="268">
        <v>0.983978374101668</v>
      </c>
      <c r="AC1389" s="295">
        <v>-0.00654705455681359</v>
      </c>
    </row>
    <row r="1390" spans="1:29">
      <c r="A1390" s="297" t="s">
        <v>1974</v>
      </c>
      <c r="B1390" s="305" t="s">
        <v>3368</v>
      </c>
      <c r="C1390" s="293" t="s">
        <v>2570</v>
      </c>
      <c r="D1390" s="305" t="s">
        <v>2571</v>
      </c>
      <c r="E1390" s="263">
        <v>3716</v>
      </c>
      <c r="F1390" s="266">
        <v>3598</v>
      </c>
      <c r="G1390" s="266">
        <v>118</v>
      </c>
      <c r="H1390" s="264">
        <v>4062</v>
      </c>
      <c r="I1390" s="264">
        <v>3957</v>
      </c>
      <c r="J1390" s="264">
        <v>105</v>
      </c>
      <c r="K1390" s="264">
        <v>2559</v>
      </c>
      <c r="L1390" s="264">
        <v>2473</v>
      </c>
      <c r="M1390" s="264">
        <v>86</v>
      </c>
      <c r="N1390" s="294">
        <v>0.93</v>
      </c>
      <c r="O1390" s="266">
        <v>3716</v>
      </c>
      <c r="P1390" s="266">
        <v>3598</v>
      </c>
      <c r="Q1390" s="266">
        <v>118</v>
      </c>
      <c r="R1390" s="267">
        <v>0.968245425188375</v>
      </c>
      <c r="S1390" s="267">
        <v>0.968245425188375</v>
      </c>
      <c r="T1390" s="267">
        <v>0.974150664697193</v>
      </c>
      <c r="U1390" s="267">
        <v>0.966393122313404</v>
      </c>
      <c r="V1390" s="295">
        <v>-0.00590523950881883</v>
      </c>
      <c r="W1390" s="271">
        <v>22478</v>
      </c>
      <c r="X1390" s="271">
        <v>21840</v>
      </c>
      <c r="Y1390" s="271">
        <v>22064</v>
      </c>
      <c r="Z1390" s="271">
        <v>21558</v>
      </c>
      <c r="AA1390" s="268">
        <v>0.971616691876501</v>
      </c>
      <c r="AB1390" s="268">
        <v>0.977066715010877</v>
      </c>
      <c r="AC1390" s="295">
        <v>-0.00545002313437604</v>
      </c>
    </row>
    <row r="1391" spans="1:29">
      <c r="A1391" s="297" t="s">
        <v>1974</v>
      </c>
      <c r="B1391" s="305" t="s">
        <v>3368</v>
      </c>
      <c r="C1391" s="293" t="s">
        <v>2572</v>
      </c>
      <c r="D1391" s="305" t="s">
        <v>2573</v>
      </c>
      <c r="E1391" s="263">
        <v>3094</v>
      </c>
      <c r="F1391" s="266">
        <v>2965</v>
      </c>
      <c r="G1391" s="266">
        <v>129</v>
      </c>
      <c r="H1391" s="264">
        <v>3158</v>
      </c>
      <c r="I1391" s="264">
        <v>3019</v>
      </c>
      <c r="J1391" s="264">
        <v>139</v>
      </c>
      <c r="K1391" s="264">
        <v>2025</v>
      </c>
      <c r="L1391" s="264">
        <v>1943</v>
      </c>
      <c r="M1391" s="264">
        <v>82</v>
      </c>
      <c r="N1391" s="294">
        <v>0.93</v>
      </c>
      <c r="O1391" s="266">
        <v>3094</v>
      </c>
      <c r="P1391" s="266">
        <v>2965</v>
      </c>
      <c r="Q1391" s="266">
        <v>129</v>
      </c>
      <c r="R1391" s="267">
        <v>0.95830639948287</v>
      </c>
      <c r="S1391" s="267">
        <v>0.95830639948287</v>
      </c>
      <c r="T1391" s="267">
        <v>0.95598480050665</v>
      </c>
      <c r="U1391" s="267">
        <v>0.959506172839506</v>
      </c>
      <c r="V1391" s="295">
        <v>0.00232159897622031</v>
      </c>
      <c r="W1391" s="271">
        <v>18105</v>
      </c>
      <c r="X1391" s="271">
        <v>17392</v>
      </c>
      <c r="Y1391" s="271">
        <v>17457</v>
      </c>
      <c r="Z1391" s="271">
        <v>16956</v>
      </c>
      <c r="AA1391" s="268">
        <v>0.96061861364264</v>
      </c>
      <c r="AB1391" s="268">
        <v>0.971300910809417</v>
      </c>
      <c r="AC1391" s="295">
        <v>-0.0106822971667773</v>
      </c>
    </row>
    <row r="1392" spans="1:29">
      <c r="A1392" s="297" t="s">
        <v>1974</v>
      </c>
      <c r="B1392" s="305" t="s">
        <v>3368</v>
      </c>
      <c r="C1392" s="293" t="s">
        <v>2574</v>
      </c>
      <c r="D1392" s="305" t="s">
        <v>2575</v>
      </c>
      <c r="E1392" s="263">
        <v>2140</v>
      </c>
      <c r="F1392" s="266">
        <v>2046</v>
      </c>
      <c r="G1392" s="266">
        <v>94</v>
      </c>
      <c r="H1392" s="264">
        <v>2433</v>
      </c>
      <c r="I1392" s="264">
        <v>2331</v>
      </c>
      <c r="J1392" s="264">
        <v>102</v>
      </c>
      <c r="K1392" s="264">
        <v>1551</v>
      </c>
      <c r="L1392" s="264">
        <v>1500</v>
      </c>
      <c r="M1392" s="264">
        <v>51</v>
      </c>
      <c r="N1392" s="294">
        <v>0.93</v>
      </c>
      <c r="O1392" s="266">
        <v>2140</v>
      </c>
      <c r="P1392" s="266">
        <v>2046</v>
      </c>
      <c r="Q1392" s="266">
        <v>94</v>
      </c>
      <c r="R1392" s="267">
        <v>0.95607476635514</v>
      </c>
      <c r="S1392" s="267">
        <v>0.95607476635514</v>
      </c>
      <c r="T1392" s="267">
        <v>0.958076448828607</v>
      </c>
      <c r="U1392" s="267">
        <v>0.967117988394584</v>
      </c>
      <c r="V1392" s="295">
        <v>-0.00200168247346644</v>
      </c>
      <c r="W1392" s="271">
        <v>13661</v>
      </c>
      <c r="X1392" s="271">
        <v>12923</v>
      </c>
      <c r="Y1392" s="271">
        <v>12646</v>
      </c>
      <c r="Z1392" s="271">
        <v>12158</v>
      </c>
      <c r="AA1392" s="268">
        <v>0.945977600468487</v>
      </c>
      <c r="AB1392" s="268">
        <v>0.961410722758184</v>
      </c>
      <c r="AC1392" s="295">
        <v>-0.0154331222896975</v>
      </c>
    </row>
    <row r="1393" spans="1:29">
      <c r="A1393" s="297" t="s">
        <v>1974</v>
      </c>
      <c r="B1393" s="305" t="s">
        <v>3368</v>
      </c>
      <c r="C1393" s="293" t="s">
        <v>2576</v>
      </c>
      <c r="D1393" s="305" t="s">
        <v>2577</v>
      </c>
      <c r="E1393" s="263">
        <v>1834</v>
      </c>
      <c r="F1393" s="266">
        <v>1787</v>
      </c>
      <c r="G1393" s="266">
        <v>47</v>
      </c>
      <c r="H1393" s="264">
        <v>2029</v>
      </c>
      <c r="I1393" s="264">
        <v>2001</v>
      </c>
      <c r="J1393" s="264">
        <v>28</v>
      </c>
      <c r="K1393" s="264">
        <v>1231</v>
      </c>
      <c r="L1393" s="264">
        <v>1198</v>
      </c>
      <c r="M1393" s="264">
        <v>33</v>
      </c>
      <c r="N1393" s="294">
        <v>0.93</v>
      </c>
      <c r="O1393" s="266">
        <v>1834</v>
      </c>
      <c r="P1393" s="266">
        <v>1787</v>
      </c>
      <c r="Q1393" s="266">
        <v>47</v>
      </c>
      <c r="R1393" s="267">
        <v>0.974372955288986</v>
      </c>
      <c r="S1393" s="267">
        <v>0.974372955288986</v>
      </c>
      <c r="T1393" s="267">
        <v>0.986200098570725</v>
      </c>
      <c r="U1393" s="267">
        <v>0.9731925264013</v>
      </c>
      <c r="V1393" s="295">
        <v>-0.0118271432817387</v>
      </c>
      <c r="W1393" s="271">
        <v>11502</v>
      </c>
      <c r="X1393" s="271">
        <v>11302</v>
      </c>
      <c r="Y1393" s="271">
        <v>11769</v>
      </c>
      <c r="Z1393" s="271">
        <v>11618</v>
      </c>
      <c r="AA1393" s="268">
        <v>0.982611719700922</v>
      </c>
      <c r="AB1393" s="268">
        <v>0.987169683065681</v>
      </c>
      <c r="AC1393" s="295">
        <v>-0.00455796336475944</v>
      </c>
    </row>
    <row r="1394" spans="1:29">
      <c r="A1394" s="297" t="s">
        <v>1974</v>
      </c>
      <c r="B1394" s="305" t="s">
        <v>3368</v>
      </c>
      <c r="C1394" s="293" t="s">
        <v>2578</v>
      </c>
      <c r="D1394" s="305" t="s">
        <v>2579</v>
      </c>
      <c r="E1394" s="263">
        <v>2877</v>
      </c>
      <c r="F1394" s="266">
        <v>2746</v>
      </c>
      <c r="G1394" s="266">
        <v>131</v>
      </c>
      <c r="H1394" s="264">
        <v>3020</v>
      </c>
      <c r="I1394" s="264">
        <v>2899</v>
      </c>
      <c r="J1394" s="264">
        <v>121</v>
      </c>
      <c r="K1394" s="264">
        <v>1962</v>
      </c>
      <c r="L1394" s="264">
        <v>1863</v>
      </c>
      <c r="M1394" s="264">
        <v>99</v>
      </c>
      <c r="N1394" s="294">
        <v>0.93</v>
      </c>
      <c r="O1394" s="266">
        <v>2877</v>
      </c>
      <c r="P1394" s="266">
        <v>2746</v>
      </c>
      <c r="Q1394" s="266">
        <v>131</v>
      </c>
      <c r="R1394" s="267">
        <v>0.954466458116093</v>
      </c>
      <c r="S1394" s="267">
        <v>0.954466458116093</v>
      </c>
      <c r="T1394" s="267">
        <v>0.959933774834437</v>
      </c>
      <c r="U1394" s="267">
        <v>0.94954128440367</v>
      </c>
      <c r="V1394" s="295">
        <v>-0.005467316718344</v>
      </c>
      <c r="W1394" s="271">
        <v>16852</v>
      </c>
      <c r="X1394" s="271">
        <v>16258</v>
      </c>
      <c r="Y1394" s="271">
        <v>16390</v>
      </c>
      <c r="Z1394" s="271">
        <v>15965</v>
      </c>
      <c r="AA1394" s="268">
        <v>0.964751958224543</v>
      </c>
      <c r="AB1394" s="268">
        <v>0.974069554606467</v>
      </c>
      <c r="AC1394" s="295">
        <v>-0.00931759638192431</v>
      </c>
    </row>
    <row r="1395" spans="1:29">
      <c r="A1395" s="297" t="s">
        <v>1974</v>
      </c>
      <c r="B1395" s="305" t="s">
        <v>3368</v>
      </c>
      <c r="C1395" s="293" t="s">
        <v>2580</v>
      </c>
      <c r="D1395" s="305" t="s">
        <v>2581</v>
      </c>
      <c r="E1395" s="263">
        <v>2013</v>
      </c>
      <c r="F1395" s="266">
        <v>1847</v>
      </c>
      <c r="G1395" s="266">
        <v>166</v>
      </c>
      <c r="H1395" s="264">
        <v>2292</v>
      </c>
      <c r="I1395" s="264">
        <v>2186</v>
      </c>
      <c r="J1395" s="264">
        <v>106</v>
      </c>
      <c r="K1395" s="264">
        <v>1554</v>
      </c>
      <c r="L1395" s="264">
        <v>1456</v>
      </c>
      <c r="M1395" s="264">
        <v>98</v>
      </c>
      <c r="N1395" s="294">
        <v>0.93</v>
      </c>
      <c r="O1395" s="266">
        <v>2013</v>
      </c>
      <c r="P1395" s="266">
        <v>1847</v>
      </c>
      <c r="Q1395" s="266">
        <v>166</v>
      </c>
      <c r="R1395" s="267">
        <v>0.917536015896672</v>
      </c>
      <c r="S1395" s="267">
        <v>0.917536015896672</v>
      </c>
      <c r="T1395" s="267">
        <v>0.953752181500873</v>
      </c>
      <c r="U1395" s="267">
        <v>0.936936936936937</v>
      </c>
      <c r="V1395" s="295">
        <v>-0.0362161656042009</v>
      </c>
      <c r="W1395" s="271">
        <v>12991</v>
      </c>
      <c r="X1395" s="271">
        <v>12257</v>
      </c>
      <c r="Y1395" s="271">
        <v>11944</v>
      </c>
      <c r="Z1395" s="271">
        <v>11438</v>
      </c>
      <c r="AA1395" s="268">
        <v>0.94349934570087</v>
      </c>
      <c r="AB1395" s="268">
        <v>0.957635632953784</v>
      </c>
      <c r="AC1395" s="295">
        <v>-0.0141362872529145</v>
      </c>
    </row>
    <row r="1396" spans="1:29">
      <c r="A1396" s="297" t="s">
        <v>1974</v>
      </c>
      <c r="B1396" s="305" t="s">
        <v>3368</v>
      </c>
      <c r="C1396" s="293" t="s">
        <v>2582</v>
      </c>
      <c r="D1396" s="305" t="s">
        <v>2583</v>
      </c>
      <c r="E1396" s="263">
        <v>930</v>
      </c>
      <c r="F1396" s="266">
        <v>845</v>
      </c>
      <c r="G1396" s="266">
        <v>85</v>
      </c>
      <c r="H1396" s="264">
        <v>883</v>
      </c>
      <c r="I1396" s="264">
        <v>856</v>
      </c>
      <c r="J1396" s="264">
        <v>27</v>
      </c>
      <c r="K1396" s="264">
        <v>534</v>
      </c>
      <c r="L1396" s="264">
        <v>506</v>
      </c>
      <c r="M1396" s="264">
        <v>28</v>
      </c>
      <c r="N1396" s="294">
        <v>0.93</v>
      </c>
      <c r="O1396" s="266">
        <v>930</v>
      </c>
      <c r="P1396" s="266">
        <v>845</v>
      </c>
      <c r="Q1396" s="266">
        <v>85</v>
      </c>
      <c r="R1396" s="267">
        <v>0.908602150537634</v>
      </c>
      <c r="S1396" s="267">
        <v>0.908602150537634</v>
      </c>
      <c r="T1396" s="267">
        <v>0.969422423556059</v>
      </c>
      <c r="U1396" s="267">
        <v>0.947565543071161</v>
      </c>
      <c r="V1396" s="295">
        <v>-0.0608202730184245</v>
      </c>
      <c r="W1396" s="271">
        <v>5263</v>
      </c>
      <c r="X1396" s="271">
        <v>5056</v>
      </c>
      <c r="Y1396" s="271">
        <v>5399</v>
      </c>
      <c r="Z1396" s="271">
        <v>5267</v>
      </c>
      <c r="AA1396" s="268">
        <v>0.960668820064602</v>
      </c>
      <c r="AB1396" s="268">
        <v>0.975551027968142</v>
      </c>
      <c r="AC1396" s="295">
        <v>-0.0148822079035403</v>
      </c>
    </row>
    <row r="1397" spans="1:29">
      <c r="A1397" s="297" t="s">
        <v>1974</v>
      </c>
      <c r="B1397" s="305" t="s">
        <v>3368</v>
      </c>
      <c r="C1397" s="293" t="s">
        <v>2584</v>
      </c>
      <c r="D1397" s="305" t="s">
        <v>2585</v>
      </c>
      <c r="E1397" s="263">
        <v>3398</v>
      </c>
      <c r="F1397" s="266">
        <v>3256</v>
      </c>
      <c r="G1397" s="266">
        <v>142</v>
      </c>
      <c r="H1397" s="264">
        <v>4057</v>
      </c>
      <c r="I1397" s="264">
        <v>3920</v>
      </c>
      <c r="J1397" s="264">
        <v>137</v>
      </c>
      <c r="K1397" s="264">
        <v>2541</v>
      </c>
      <c r="L1397" s="264">
        <v>2434</v>
      </c>
      <c r="M1397" s="264">
        <v>107</v>
      </c>
      <c r="N1397" s="294">
        <v>0.93</v>
      </c>
      <c r="O1397" s="266">
        <v>3398</v>
      </c>
      <c r="P1397" s="266">
        <v>3256</v>
      </c>
      <c r="Q1397" s="266">
        <v>142</v>
      </c>
      <c r="R1397" s="267">
        <v>0.958210712183637</v>
      </c>
      <c r="S1397" s="267">
        <v>0.958210712183637</v>
      </c>
      <c r="T1397" s="267">
        <v>0.966231205324131</v>
      </c>
      <c r="U1397" s="267">
        <v>0.957890594254231</v>
      </c>
      <c r="V1397" s="295">
        <v>-0.00802049314049369</v>
      </c>
      <c r="W1397" s="271">
        <v>22161</v>
      </c>
      <c r="X1397" s="271">
        <v>21393</v>
      </c>
      <c r="Y1397" s="271">
        <v>21462</v>
      </c>
      <c r="Z1397" s="271">
        <v>20797</v>
      </c>
      <c r="AA1397" s="268">
        <v>0.965344524164072</v>
      </c>
      <c r="AB1397" s="268">
        <v>0.969015003261579</v>
      </c>
      <c r="AC1397" s="295">
        <v>-0.00367047909750662</v>
      </c>
    </row>
    <row r="1398" spans="1:29">
      <c r="A1398" s="297" t="s">
        <v>1974</v>
      </c>
      <c r="B1398" s="305" t="s">
        <v>3369</v>
      </c>
      <c r="C1398" s="293" t="s">
        <v>2586</v>
      </c>
      <c r="D1398" s="305" t="s">
        <v>2587</v>
      </c>
      <c r="E1398" s="263">
        <v>5576</v>
      </c>
      <c r="F1398" s="266">
        <v>5397</v>
      </c>
      <c r="G1398" s="266">
        <v>179</v>
      </c>
      <c r="H1398" s="264">
        <v>6203</v>
      </c>
      <c r="I1398" s="264">
        <v>5977</v>
      </c>
      <c r="J1398" s="264">
        <v>226</v>
      </c>
      <c r="K1398" s="264">
        <v>3760</v>
      </c>
      <c r="L1398" s="264">
        <v>3651</v>
      </c>
      <c r="M1398" s="264">
        <v>109</v>
      </c>
      <c r="N1398" s="294">
        <v>0.93</v>
      </c>
      <c r="O1398" s="266">
        <v>5576</v>
      </c>
      <c r="P1398" s="266">
        <v>5397</v>
      </c>
      <c r="Q1398" s="266">
        <v>179</v>
      </c>
      <c r="R1398" s="267">
        <v>0.967898134863702</v>
      </c>
      <c r="S1398" s="267">
        <v>0.967898134863702</v>
      </c>
      <c r="T1398" s="267">
        <v>0.963566016443656</v>
      </c>
      <c r="U1398" s="267">
        <v>0.971010638297872</v>
      </c>
      <c r="V1398" s="295">
        <v>0.00433211842004533</v>
      </c>
      <c r="W1398" s="271">
        <v>34848</v>
      </c>
      <c r="X1398" s="271">
        <v>33814</v>
      </c>
      <c r="Y1398" s="271">
        <v>33099</v>
      </c>
      <c r="Z1398" s="271">
        <v>32342</v>
      </c>
      <c r="AA1398" s="268">
        <v>0.970328282828283</v>
      </c>
      <c r="AB1398" s="268">
        <v>0.97712921840539</v>
      </c>
      <c r="AC1398" s="295">
        <v>-0.00680093557710704</v>
      </c>
    </row>
    <row r="1399" spans="1:29">
      <c r="A1399" s="297" t="s">
        <v>1974</v>
      </c>
      <c r="B1399" s="305" t="s">
        <v>3369</v>
      </c>
      <c r="C1399" s="293" t="s">
        <v>2588</v>
      </c>
      <c r="D1399" s="305" t="s">
        <v>2589</v>
      </c>
      <c r="E1399" s="263">
        <v>7656</v>
      </c>
      <c r="F1399" s="266">
        <v>7351</v>
      </c>
      <c r="G1399" s="266">
        <v>305</v>
      </c>
      <c r="H1399" s="264">
        <v>8537</v>
      </c>
      <c r="I1399" s="264">
        <v>8265</v>
      </c>
      <c r="J1399" s="264">
        <v>272</v>
      </c>
      <c r="K1399" s="264">
        <v>5137</v>
      </c>
      <c r="L1399" s="264">
        <v>4982</v>
      </c>
      <c r="M1399" s="264">
        <v>155</v>
      </c>
      <c r="N1399" s="294">
        <v>0.93</v>
      </c>
      <c r="O1399" s="266">
        <v>7656</v>
      </c>
      <c r="P1399" s="266">
        <v>7351</v>
      </c>
      <c r="Q1399" s="266">
        <v>305</v>
      </c>
      <c r="R1399" s="267">
        <v>0.960161964472309</v>
      </c>
      <c r="S1399" s="267">
        <v>0.960161964472309</v>
      </c>
      <c r="T1399" s="267">
        <v>0.968138690406466</v>
      </c>
      <c r="U1399" s="267">
        <v>0.969826747128674</v>
      </c>
      <c r="V1399" s="295">
        <v>-0.00797672593415666</v>
      </c>
      <c r="W1399" s="271">
        <v>49051</v>
      </c>
      <c r="X1399" s="271">
        <v>47717</v>
      </c>
      <c r="Y1399" s="271">
        <v>48256</v>
      </c>
      <c r="Z1399" s="271">
        <v>47184</v>
      </c>
      <c r="AA1399" s="268">
        <v>0.972803816435954</v>
      </c>
      <c r="AB1399" s="268">
        <v>0.977785145888594</v>
      </c>
      <c r="AC1399" s="295">
        <v>-0.00498132945263974</v>
      </c>
    </row>
    <row r="1400" spans="1:29">
      <c r="A1400" s="297" t="s">
        <v>1974</v>
      </c>
      <c r="B1400" s="305" t="s">
        <v>3369</v>
      </c>
      <c r="C1400" s="293" t="s">
        <v>2590</v>
      </c>
      <c r="D1400" s="305" t="s">
        <v>2591</v>
      </c>
      <c r="E1400" s="263">
        <v>2476</v>
      </c>
      <c r="F1400" s="266">
        <v>2381</v>
      </c>
      <c r="G1400" s="266">
        <v>95</v>
      </c>
      <c r="H1400" s="264">
        <v>2601</v>
      </c>
      <c r="I1400" s="264">
        <v>2515</v>
      </c>
      <c r="J1400" s="264">
        <v>86</v>
      </c>
      <c r="K1400" s="264">
        <v>1613</v>
      </c>
      <c r="L1400" s="264">
        <v>1559</v>
      </c>
      <c r="M1400" s="264">
        <v>54</v>
      </c>
      <c r="N1400" s="294">
        <v>0.93</v>
      </c>
      <c r="O1400" s="266">
        <v>2476</v>
      </c>
      <c r="P1400" s="266">
        <v>2381</v>
      </c>
      <c r="Q1400" s="266">
        <v>95</v>
      </c>
      <c r="R1400" s="267">
        <v>0.961631663974152</v>
      </c>
      <c r="S1400" s="267">
        <v>0.961631663974152</v>
      </c>
      <c r="T1400" s="267">
        <v>0.966935793925413</v>
      </c>
      <c r="U1400" s="267">
        <v>0.966522008679479</v>
      </c>
      <c r="V1400" s="295">
        <v>-0.00530412995126139</v>
      </c>
      <c r="W1400" s="271">
        <v>15489</v>
      </c>
      <c r="X1400" s="271">
        <v>15042</v>
      </c>
      <c r="Y1400" s="271">
        <v>15362</v>
      </c>
      <c r="Z1400" s="271">
        <v>15073</v>
      </c>
      <c r="AA1400" s="268">
        <v>0.971140809606818</v>
      </c>
      <c r="AB1400" s="268">
        <v>0.981187345397735</v>
      </c>
      <c r="AC1400" s="295">
        <v>-0.010046535790917</v>
      </c>
    </row>
    <row r="1401" spans="1:29">
      <c r="A1401" s="297" t="s">
        <v>1974</v>
      </c>
      <c r="B1401" s="305" t="s">
        <v>3369</v>
      </c>
      <c r="C1401" s="293" t="s">
        <v>2592</v>
      </c>
      <c r="D1401" s="305" t="s">
        <v>2593</v>
      </c>
      <c r="E1401" s="263">
        <v>6725</v>
      </c>
      <c r="F1401" s="266">
        <v>6316</v>
      </c>
      <c r="G1401" s="266">
        <v>409</v>
      </c>
      <c r="H1401" s="264">
        <v>7100</v>
      </c>
      <c r="I1401" s="264">
        <v>6795</v>
      </c>
      <c r="J1401" s="264">
        <v>305</v>
      </c>
      <c r="K1401" s="264">
        <v>4465</v>
      </c>
      <c r="L1401" s="264">
        <v>4162</v>
      </c>
      <c r="M1401" s="264">
        <v>303</v>
      </c>
      <c r="N1401" s="294">
        <v>0.93</v>
      </c>
      <c r="O1401" s="266">
        <v>6725</v>
      </c>
      <c r="P1401" s="266">
        <v>6316</v>
      </c>
      <c r="Q1401" s="266">
        <v>409</v>
      </c>
      <c r="R1401" s="267">
        <v>0.939182156133829</v>
      </c>
      <c r="S1401" s="267">
        <v>0.939182156133829</v>
      </c>
      <c r="T1401" s="267">
        <v>0.957042253521127</v>
      </c>
      <c r="U1401" s="267">
        <v>0.932138857782755</v>
      </c>
      <c r="V1401" s="295">
        <v>-0.0178600973872977</v>
      </c>
      <c r="W1401" s="271">
        <v>40090</v>
      </c>
      <c r="X1401" s="271">
        <v>37957</v>
      </c>
      <c r="Y1401" s="271">
        <v>38755</v>
      </c>
      <c r="Z1401" s="271">
        <v>37150</v>
      </c>
      <c r="AA1401" s="268">
        <v>0.946794711898229</v>
      </c>
      <c r="AB1401" s="268">
        <v>0.958585988904658</v>
      </c>
      <c r="AC1401" s="295">
        <v>-0.0117912770064286</v>
      </c>
    </row>
    <row r="1402" spans="1:29">
      <c r="A1402" s="297" t="s">
        <v>1974</v>
      </c>
      <c r="B1402" s="305" t="s">
        <v>3369</v>
      </c>
      <c r="C1402" s="293" t="s">
        <v>2594</v>
      </c>
      <c r="D1402" s="305" t="s">
        <v>2595</v>
      </c>
      <c r="E1402" s="263">
        <v>7215</v>
      </c>
      <c r="F1402" s="266">
        <v>6351</v>
      </c>
      <c r="G1402" s="266">
        <v>864</v>
      </c>
      <c r="H1402" s="264">
        <v>7626</v>
      </c>
      <c r="I1402" s="264">
        <v>6664</v>
      </c>
      <c r="J1402" s="264">
        <v>962</v>
      </c>
      <c r="K1402" s="264">
        <v>4472</v>
      </c>
      <c r="L1402" s="264">
        <v>4006</v>
      </c>
      <c r="M1402" s="264">
        <v>466</v>
      </c>
      <c r="N1402" s="294">
        <v>0.93</v>
      </c>
      <c r="O1402" s="266">
        <v>7215</v>
      </c>
      <c r="P1402" s="266">
        <v>6351</v>
      </c>
      <c r="Q1402" s="266">
        <v>864</v>
      </c>
      <c r="R1402" s="267">
        <v>0.88024948024948</v>
      </c>
      <c r="S1402" s="267">
        <v>0.88024948024948</v>
      </c>
      <c r="T1402" s="267">
        <v>0.873852609493837</v>
      </c>
      <c r="U1402" s="267">
        <v>0.895796064400716</v>
      </c>
      <c r="V1402" s="295">
        <v>0.00639687075564332</v>
      </c>
      <c r="W1402" s="271">
        <v>43765</v>
      </c>
      <c r="X1402" s="271">
        <v>39174</v>
      </c>
      <c r="Y1402" s="271">
        <v>44390</v>
      </c>
      <c r="Z1402" s="271">
        <v>40797</v>
      </c>
      <c r="AA1402" s="268">
        <v>0.895098823260596</v>
      </c>
      <c r="AB1402" s="268">
        <v>0.919058346474431</v>
      </c>
      <c r="AC1402" s="295">
        <v>-0.0239595232138348</v>
      </c>
    </row>
    <row r="1403" spans="1:29">
      <c r="A1403" s="297" t="s">
        <v>1974</v>
      </c>
      <c r="B1403" s="305" t="s">
        <v>3369</v>
      </c>
      <c r="C1403" s="293" t="s">
        <v>2596</v>
      </c>
      <c r="D1403" s="305" t="s">
        <v>2597</v>
      </c>
      <c r="E1403" s="263">
        <v>4323</v>
      </c>
      <c r="F1403" s="266">
        <v>4193</v>
      </c>
      <c r="G1403" s="266">
        <v>130</v>
      </c>
      <c r="H1403" s="264">
        <v>5073</v>
      </c>
      <c r="I1403" s="264">
        <v>4915</v>
      </c>
      <c r="J1403" s="264">
        <v>158</v>
      </c>
      <c r="K1403" s="264">
        <v>3073</v>
      </c>
      <c r="L1403" s="264">
        <v>2948</v>
      </c>
      <c r="M1403" s="264">
        <v>125</v>
      </c>
      <c r="N1403" s="294">
        <v>0.93</v>
      </c>
      <c r="O1403" s="266">
        <v>4323</v>
      </c>
      <c r="P1403" s="266">
        <v>4193</v>
      </c>
      <c r="Q1403" s="266">
        <v>130</v>
      </c>
      <c r="R1403" s="267">
        <v>0.969928290538978</v>
      </c>
      <c r="S1403" s="267">
        <v>0.969928290538978</v>
      </c>
      <c r="T1403" s="267">
        <v>0.968854721072344</v>
      </c>
      <c r="U1403" s="267">
        <v>0.959323136999675</v>
      </c>
      <c r="V1403" s="295">
        <v>0.00107356946663373</v>
      </c>
      <c r="W1403" s="271">
        <v>28451</v>
      </c>
      <c r="X1403" s="271">
        <v>27644</v>
      </c>
      <c r="Y1403" s="271">
        <v>27043</v>
      </c>
      <c r="Z1403" s="271">
        <v>26409</v>
      </c>
      <c r="AA1403" s="268">
        <v>0.971635443393905</v>
      </c>
      <c r="AB1403" s="268">
        <v>0.976555855489406</v>
      </c>
      <c r="AC1403" s="295">
        <v>-0.00492041209550043</v>
      </c>
    </row>
    <row r="1404" spans="1:29">
      <c r="A1404" s="297" t="s">
        <v>1974</v>
      </c>
      <c r="B1404" s="305" t="s">
        <v>3369</v>
      </c>
      <c r="C1404" s="293" t="s">
        <v>2598</v>
      </c>
      <c r="D1404" s="305" t="s">
        <v>2599</v>
      </c>
      <c r="E1404" s="263">
        <v>4517</v>
      </c>
      <c r="F1404" s="266">
        <v>4411</v>
      </c>
      <c r="G1404" s="266">
        <v>106</v>
      </c>
      <c r="H1404" s="264">
        <v>4993</v>
      </c>
      <c r="I1404" s="264">
        <v>4910</v>
      </c>
      <c r="J1404" s="264">
        <v>83</v>
      </c>
      <c r="K1404" s="264">
        <v>3144</v>
      </c>
      <c r="L1404" s="264">
        <v>3087</v>
      </c>
      <c r="M1404" s="264">
        <v>57</v>
      </c>
      <c r="N1404" s="294">
        <v>0.93</v>
      </c>
      <c r="O1404" s="266">
        <v>4517</v>
      </c>
      <c r="P1404" s="266">
        <v>4411</v>
      </c>
      <c r="Q1404" s="266">
        <v>106</v>
      </c>
      <c r="R1404" s="267">
        <v>0.976533097188399</v>
      </c>
      <c r="S1404" s="267">
        <v>0.976533097188399</v>
      </c>
      <c r="T1404" s="267">
        <v>0.983376727418386</v>
      </c>
      <c r="U1404" s="267">
        <v>0.981870229007634</v>
      </c>
      <c r="V1404" s="295">
        <v>-0.00684363022998635</v>
      </c>
      <c r="W1404" s="271">
        <v>28866</v>
      </c>
      <c r="X1404" s="271">
        <v>28374</v>
      </c>
      <c r="Y1404" s="271">
        <v>29000</v>
      </c>
      <c r="Z1404" s="271">
        <v>28578</v>
      </c>
      <c r="AA1404" s="268">
        <v>0.982955726460195</v>
      </c>
      <c r="AB1404" s="268">
        <v>0.985448275862069</v>
      </c>
      <c r="AC1404" s="295">
        <v>-0.0024925494018736</v>
      </c>
    </row>
    <row r="1405" spans="1:29">
      <c r="A1405" s="297" t="s">
        <v>1974</v>
      </c>
      <c r="B1405" s="305" t="s">
        <v>3369</v>
      </c>
      <c r="C1405" s="293" t="s">
        <v>2600</v>
      </c>
      <c r="D1405" s="305" t="s">
        <v>2601</v>
      </c>
      <c r="E1405" s="263">
        <v>4169</v>
      </c>
      <c r="F1405" s="266">
        <v>4114</v>
      </c>
      <c r="G1405" s="266">
        <v>55</v>
      </c>
      <c r="H1405" s="264">
        <v>4473</v>
      </c>
      <c r="I1405" s="264">
        <v>4397</v>
      </c>
      <c r="J1405" s="264">
        <v>76</v>
      </c>
      <c r="K1405" s="264">
        <v>2829</v>
      </c>
      <c r="L1405" s="264">
        <v>2776</v>
      </c>
      <c r="M1405" s="264">
        <v>53</v>
      </c>
      <c r="N1405" s="294">
        <v>0.93</v>
      </c>
      <c r="O1405" s="266">
        <v>4169</v>
      </c>
      <c r="P1405" s="266">
        <v>4114</v>
      </c>
      <c r="Q1405" s="266">
        <v>55</v>
      </c>
      <c r="R1405" s="267">
        <v>0.986807387862797</v>
      </c>
      <c r="S1405" s="267">
        <v>0.986807387862797</v>
      </c>
      <c r="T1405" s="267">
        <v>0.983009166107758</v>
      </c>
      <c r="U1405" s="267">
        <v>0.981265464828561</v>
      </c>
      <c r="V1405" s="295">
        <v>0.00379822175503919</v>
      </c>
      <c r="W1405" s="271">
        <v>25598</v>
      </c>
      <c r="X1405" s="271">
        <v>25140</v>
      </c>
      <c r="Y1405" s="271">
        <v>26230</v>
      </c>
      <c r="Z1405" s="271">
        <v>25810</v>
      </c>
      <c r="AA1405" s="268">
        <v>0.982107977185718</v>
      </c>
      <c r="AB1405" s="268">
        <v>0.983987800228746</v>
      </c>
      <c r="AC1405" s="295">
        <v>-0.00187982304302803</v>
      </c>
    </row>
    <row r="1406" spans="1:29">
      <c r="A1406" s="297" t="s">
        <v>1974</v>
      </c>
      <c r="B1406" s="305" t="s">
        <v>3369</v>
      </c>
      <c r="C1406" s="293" t="s">
        <v>2602</v>
      </c>
      <c r="D1406" s="305" t="s">
        <v>2603</v>
      </c>
      <c r="E1406" s="263">
        <v>3671</v>
      </c>
      <c r="F1406" s="266">
        <v>3607</v>
      </c>
      <c r="G1406" s="266">
        <v>64</v>
      </c>
      <c r="H1406" s="264">
        <v>3864</v>
      </c>
      <c r="I1406" s="264">
        <v>3770</v>
      </c>
      <c r="J1406" s="264">
        <v>94</v>
      </c>
      <c r="K1406" s="264">
        <v>2226</v>
      </c>
      <c r="L1406" s="264">
        <v>2164</v>
      </c>
      <c r="M1406" s="264">
        <v>62</v>
      </c>
      <c r="N1406" s="294">
        <v>0.93</v>
      </c>
      <c r="O1406" s="266">
        <v>3671</v>
      </c>
      <c r="P1406" s="266">
        <v>3607</v>
      </c>
      <c r="Q1406" s="266">
        <v>64</v>
      </c>
      <c r="R1406" s="267">
        <v>0.982566058294743</v>
      </c>
      <c r="S1406" s="267">
        <v>0.982566058294743</v>
      </c>
      <c r="T1406" s="267">
        <v>0.975672877846791</v>
      </c>
      <c r="U1406" s="267">
        <v>0.97214734950584</v>
      </c>
      <c r="V1406" s="295">
        <v>0.00689318044795162</v>
      </c>
      <c r="W1406" s="271">
        <v>22999</v>
      </c>
      <c r="X1406" s="271">
        <v>22586</v>
      </c>
      <c r="Y1406" s="271">
        <v>23239</v>
      </c>
      <c r="Z1406" s="271">
        <v>22900</v>
      </c>
      <c r="AA1406" s="268">
        <v>0.982042697508587</v>
      </c>
      <c r="AB1406" s="268">
        <v>0.985412453203666</v>
      </c>
      <c r="AC1406" s="295">
        <v>-0.00336975569507891</v>
      </c>
    </row>
    <row r="1407" spans="1:29">
      <c r="A1407" s="297" t="s">
        <v>1974</v>
      </c>
      <c r="B1407" s="305" t="s">
        <v>3369</v>
      </c>
      <c r="C1407" s="293" t="s">
        <v>2604</v>
      </c>
      <c r="D1407" s="305" t="s">
        <v>2605</v>
      </c>
      <c r="E1407" s="263">
        <v>3448</v>
      </c>
      <c r="F1407" s="266">
        <v>3381</v>
      </c>
      <c r="G1407" s="266">
        <v>67</v>
      </c>
      <c r="H1407" s="264">
        <v>3482</v>
      </c>
      <c r="I1407" s="264">
        <v>3423</v>
      </c>
      <c r="J1407" s="264">
        <v>59</v>
      </c>
      <c r="K1407" s="264">
        <v>2029</v>
      </c>
      <c r="L1407" s="264">
        <v>1982</v>
      </c>
      <c r="M1407" s="264">
        <v>47</v>
      </c>
      <c r="N1407" s="294">
        <v>0.93</v>
      </c>
      <c r="O1407" s="266">
        <v>3448</v>
      </c>
      <c r="P1407" s="266">
        <v>3381</v>
      </c>
      <c r="Q1407" s="266">
        <v>67</v>
      </c>
      <c r="R1407" s="267">
        <v>0.980568445475638</v>
      </c>
      <c r="S1407" s="267">
        <v>0.980568445475638</v>
      </c>
      <c r="T1407" s="267">
        <v>0.983055715106261</v>
      </c>
      <c r="U1407" s="267">
        <v>0.976835879743716</v>
      </c>
      <c r="V1407" s="295">
        <v>-0.00248726963062273</v>
      </c>
      <c r="W1407" s="271">
        <v>20972</v>
      </c>
      <c r="X1407" s="271">
        <v>20704</v>
      </c>
      <c r="Y1407" s="271">
        <v>21199</v>
      </c>
      <c r="Z1407" s="271">
        <v>20978</v>
      </c>
      <c r="AA1407" s="268">
        <v>0.987221056646958</v>
      </c>
      <c r="AB1407" s="268">
        <v>0.989574979951884</v>
      </c>
      <c r="AC1407" s="295">
        <v>-0.00235392330492668</v>
      </c>
    </row>
    <row r="1408" spans="1:29">
      <c r="A1408" s="297" t="s">
        <v>1974</v>
      </c>
      <c r="B1408" s="305" t="s">
        <v>3369</v>
      </c>
      <c r="C1408" s="293" t="s">
        <v>2606</v>
      </c>
      <c r="D1408" s="305" t="s">
        <v>2607</v>
      </c>
      <c r="E1408" s="263">
        <v>3123</v>
      </c>
      <c r="F1408" s="266">
        <v>3009</v>
      </c>
      <c r="G1408" s="266">
        <v>114</v>
      </c>
      <c r="H1408" s="264">
        <v>3130</v>
      </c>
      <c r="I1408" s="264">
        <v>3022</v>
      </c>
      <c r="J1408" s="264">
        <v>108</v>
      </c>
      <c r="K1408" s="264">
        <v>1746</v>
      </c>
      <c r="L1408" s="264">
        <v>1664</v>
      </c>
      <c r="M1408" s="264">
        <v>82</v>
      </c>
      <c r="N1408" s="294">
        <v>0.93</v>
      </c>
      <c r="O1408" s="266">
        <v>3123</v>
      </c>
      <c r="P1408" s="266">
        <v>3009</v>
      </c>
      <c r="Q1408" s="266">
        <v>114</v>
      </c>
      <c r="R1408" s="267">
        <v>0.963496637848223</v>
      </c>
      <c r="S1408" s="267">
        <v>0.963496637848223</v>
      </c>
      <c r="T1408" s="267">
        <v>0.965495207667732</v>
      </c>
      <c r="U1408" s="267">
        <v>0.953035509736541</v>
      </c>
      <c r="V1408" s="295">
        <v>-0.00199856981950886</v>
      </c>
      <c r="W1408" s="271">
        <v>18713</v>
      </c>
      <c r="X1408" s="271">
        <v>17904</v>
      </c>
      <c r="Y1408" s="271">
        <v>20574</v>
      </c>
      <c r="Z1408" s="271">
        <v>19915</v>
      </c>
      <c r="AA1408" s="268">
        <v>0.956768022230535</v>
      </c>
      <c r="AB1408" s="268">
        <v>0.967969281617576</v>
      </c>
      <c r="AC1408" s="295">
        <v>-0.0112012593870406</v>
      </c>
    </row>
    <row r="1409" spans="1:29">
      <c r="A1409" s="297" t="s">
        <v>1974</v>
      </c>
      <c r="B1409" s="305" t="s">
        <v>3369</v>
      </c>
      <c r="C1409" s="293" t="s">
        <v>2608</v>
      </c>
      <c r="D1409" s="305" t="s">
        <v>2609</v>
      </c>
      <c r="E1409" s="263">
        <v>2693</v>
      </c>
      <c r="F1409" s="266">
        <v>2655</v>
      </c>
      <c r="G1409" s="266">
        <v>38</v>
      </c>
      <c r="H1409" s="264">
        <v>2875</v>
      </c>
      <c r="I1409" s="264">
        <v>2851</v>
      </c>
      <c r="J1409" s="264">
        <v>24</v>
      </c>
      <c r="K1409" s="264">
        <v>1955</v>
      </c>
      <c r="L1409" s="264">
        <v>1927</v>
      </c>
      <c r="M1409" s="264">
        <v>28</v>
      </c>
      <c r="N1409" s="294">
        <v>0.93</v>
      </c>
      <c r="O1409" s="266">
        <v>2693</v>
      </c>
      <c r="P1409" s="266">
        <v>2655</v>
      </c>
      <c r="Q1409" s="266">
        <v>38</v>
      </c>
      <c r="R1409" s="267">
        <v>0.985889342740438</v>
      </c>
      <c r="S1409" s="267">
        <v>0.985889342740438</v>
      </c>
      <c r="T1409" s="267">
        <v>0.991652173913043</v>
      </c>
      <c r="U1409" s="267">
        <v>0.985677749360614</v>
      </c>
      <c r="V1409" s="295">
        <v>-0.00576283117260534</v>
      </c>
      <c r="W1409" s="271">
        <v>16553</v>
      </c>
      <c r="X1409" s="271">
        <v>16363</v>
      </c>
      <c r="Y1409" s="271">
        <v>15593</v>
      </c>
      <c r="Z1409" s="271">
        <v>15445</v>
      </c>
      <c r="AA1409" s="268">
        <v>0.988521718117562</v>
      </c>
      <c r="AB1409" s="268">
        <v>0.990508561534022</v>
      </c>
      <c r="AC1409" s="295">
        <v>-0.00198684341645994</v>
      </c>
    </row>
    <row r="1410" spans="1:29">
      <c r="A1410" s="297" t="s">
        <v>1974</v>
      </c>
      <c r="B1410" s="305" t="s">
        <v>3369</v>
      </c>
      <c r="C1410" s="293" t="s">
        <v>2610</v>
      </c>
      <c r="D1410" s="305" t="s">
        <v>2611</v>
      </c>
      <c r="E1410" s="263">
        <v>4526</v>
      </c>
      <c r="F1410" s="266">
        <v>4369</v>
      </c>
      <c r="G1410" s="266">
        <v>157</v>
      </c>
      <c r="H1410" s="264">
        <v>4923</v>
      </c>
      <c r="I1410" s="264">
        <v>4776</v>
      </c>
      <c r="J1410" s="264">
        <v>147</v>
      </c>
      <c r="K1410" s="264">
        <v>3154</v>
      </c>
      <c r="L1410" s="264">
        <v>3064</v>
      </c>
      <c r="M1410" s="264">
        <v>90</v>
      </c>
      <c r="N1410" s="294">
        <v>0.93</v>
      </c>
      <c r="O1410" s="266">
        <v>4526</v>
      </c>
      <c r="P1410" s="266">
        <v>4369</v>
      </c>
      <c r="Q1410" s="266">
        <v>157</v>
      </c>
      <c r="R1410" s="267">
        <v>0.965311533362793</v>
      </c>
      <c r="S1410" s="267">
        <v>0.965311533362793</v>
      </c>
      <c r="T1410" s="267">
        <v>0.970140158439976</v>
      </c>
      <c r="U1410" s="267">
        <v>0.9714648065948</v>
      </c>
      <c r="V1410" s="295">
        <v>-0.00482862507718285</v>
      </c>
      <c r="W1410" s="271">
        <v>27855</v>
      </c>
      <c r="X1410" s="271">
        <v>27080</v>
      </c>
      <c r="Y1410" s="271">
        <v>28220</v>
      </c>
      <c r="Z1410" s="271">
        <v>27481</v>
      </c>
      <c r="AA1410" s="268">
        <v>0.972177346975408</v>
      </c>
      <c r="AB1410" s="268">
        <v>0.973812898653437</v>
      </c>
      <c r="AC1410" s="295">
        <v>-0.00163555167802887</v>
      </c>
    </row>
    <row r="1411" spans="1:29">
      <c r="A1411" s="297" t="s">
        <v>1974</v>
      </c>
      <c r="B1411" s="305" t="s">
        <v>3369</v>
      </c>
      <c r="C1411" s="293" t="s">
        <v>2612</v>
      </c>
      <c r="D1411" s="305" t="s">
        <v>2613</v>
      </c>
      <c r="E1411" s="263">
        <v>2006</v>
      </c>
      <c r="F1411" s="266">
        <v>1864</v>
      </c>
      <c r="G1411" s="266">
        <v>142</v>
      </c>
      <c r="H1411" s="264">
        <v>2119</v>
      </c>
      <c r="I1411" s="264">
        <v>2010</v>
      </c>
      <c r="J1411" s="264">
        <v>109</v>
      </c>
      <c r="K1411" s="264">
        <v>1434</v>
      </c>
      <c r="L1411" s="264">
        <v>1368</v>
      </c>
      <c r="M1411" s="264">
        <v>66</v>
      </c>
      <c r="N1411" s="294">
        <v>0.93</v>
      </c>
      <c r="O1411" s="266">
        <v>2006</v>
      </c>
      <c r="P1411" s="266">
        <v>1864</v>
      </c>
      <c r="Q1411" s="266">
        <v>142</v>
      </c>
      <c r="R1411" s="267">
        <v>0.929212362911266</v>
      </c>
      <c r="S1411" s="267">
        <v>0.929212362911266</v>
      </c>
      <c r="T1411" s="267">
        <v>0.948560641812176</v>
      </c>
      <c r="U1411" s="267">
        <v>0.95397489539749</v>
      </c>
      <c r="V1411" s="295">
        <v>-0.0193482789009094</v>
      </c>
      <c r="W1411" s="271">
        <v>12131</v>
      </c>
      <c r="X1411" s="271">
        <v>11486</v>
      </c>
      <c r="Y1411" s="271">
        <v>11203</v>
      </c>
      <c r="Z1411" s="271">
        <v>10755</v>
      </c>
      <c r="AA1411" s="268">
        <v>0.946830434424202</v>
      </c>
      <c r="AB1411" s="268">
        <v>0.960010711416585</v>
      </c>
      <c r="AC1411" s="295">
        <v>-0.0131802769923824</v>
      </c>
    </row>
    <row r="1412" spans="1:29">
      <c r="A1412" s="297" t="s">
        <v>1974</v>
      </c>
      <c r="B1412" s="305" t="s">
        <v>3369</v>
      </c>
      <c r="C1412" s="293" t="s">
        <v>2614</v>
      </c>
      <c r="D1412" s="305" t="s">
        <v>2615</v>
      </c>
      <c r="E1412" s="263">
        <v>3232</v>
      </c>
      <c r="F1412" s="266">
        <v>3116</v>
      </c>
      <c r="G1412" s="266">
        <v>116</v>
      </c>
      <c r="H1412" s="264">
        <v>3175</v>
      </c>
      <c r="I1412" s="264">
        <v>3074</v>
      </c>
      <c r="J1412" s="264">
        <v>101</v>
      </c>
      <c r="K1412" s="264">
        <v>1980</v>
      </c>
      <c r="L1412" s="264">
        <v>1722</v>
      </c>
      <c r="M1412" s="264">
        <v>258</v>
      </c>
      <c r="N1412" s="294">
        <v>0.93</v>
      </c>
      <c r="O1412" s="266">
        <v>3232</v>
      </c>
      <c r="P1412" s="266">
        <v>3116</v>
      </c>
      <c r="Q1412" s="266">
        <v>116</v>
      </c>
      <c r="R1412" s="267">
        <v>0.964108910891089</v>
      </c>
      <c r="S1412" s="267">
        <v>0.964108910891089</v>
      </c>
      <c r="T1412" s="267">
        <v>0.968188976377953</v>
      </c>
      <c r="U1412" s="267">
        <v>0.86969696969697</v>
      </c>
      <c r="V1412" s="295">
        <v>-0.00408006548686368</v>
      </c>
      <c r="W1412" s="271">
        <v>20921</v>
      </c>
      <c r="X1412" s="271">
        <v>20042</v>
      </c>
      <c r="Y1412" s="271">
        <v>21657</v>
      </c>
      <c r="Z1412" s="271">
        <v>21035</v>
      </c>
      <c r="AA1412" s="268">
        <v>0.957984799961761</v>
      </c>
      <c r="AB1412" s="268">
        <v>0.97127949392806</v>
      </c>
      <c r="AC1412" s="295">
        <v>-0.0132946939662993</v>
      </c>
    </row>
    <row r="1413" spans="1:29">
      <c r="A1413" s="297" t="s">
        <v>1974</v>
      </c>
      <c r="B1413" s="305" t="s">
        <v>3369</v>
      </c>
      <c r="C1413" s="293" t="s">
        <v>2616</v>
      </c>
      <c r="D1413" s="305" t="s">
        <v>2617</v>
      </c>
      <c r="E1413" s="263">
        <v>3228</v>
      </c>
      <c r="F1413" s="266">
        <v>3112</v>
      </c>
      <c r="G1413" s="266">
        <v>116</v>
      </c>
      <c r="H1413" s="264">
        <v>3589</v>
      </c>
      <c r="I1413" s="264">
        <v>3427</v>
      </c>
      <c r="J1413" s="264">
        <v>162</v>
      </c>
      <c r="K1413" s="264">
        <v>2226</v>
      </c>
      <c r="L1413" s="264">
        <v>2131</v>
      </c>
      <c r="M1413" s="264">
        <v>95</v>
      </c>
      <c r="N1413" s="294">
        <v>0.93</v>
      </c>
      <c r="O1413" s="266">
        <v>3228</v>
      </c>
      <c r="P1413" s="266">
        <v>3112</v>
      </c>
      <c r="Q1413" s="266">
        <v>116</v>
      </c>
      <c r="R1413" s="267">
        <v>0.964064436183395</v>
      </c>
      <c r="S1413" s="267">
        <v>0.964064436183395</v>
      </c>
      <c r="T1413" s="267">
        <v>0.954862078573419</v>
      </c>
      <c r="U1413" s="267">
        <v>0.957322551662174</v>
      </c>
      <c r="V1413" s="295">
        <v>0.00920235760997656</v>
      </c>
      <c r="W1413" s="271">
        <v>20102</v>
      </c>
      <c r="X1413" s="271">
        <v>19420</v>
      </c>
      <c r="Y1413" s="271">
        <v>20314</v>
      </c>
      <c r="Z1413" s="271">
        <v>19736</v>
      </c>
      <c r="AA1413" s="268">
        <v>0.966073027559447</v>
      </c>
      <c r="AB1413" s="268">
        <v>0.971546716550162</v>
      </c>
      <c r="AC1413" s="295">
        <v>-0.00547368899071565</v>
      </c>
    </row>
    <row r="1414" spans="1:29">
      <c r="A1414" s="297" t="s">
        <v>1974</v>
      </c>
      <c r="B1414" s="305" t="s">
        <v>3369</v>
      </c>
      <c r="C1414" s="293" t="s">
        <v>2618</v>
      </c>
      <c r="D1414" s="305" t="s">
        <v>2619</v>
      </c>
      <c r="E1414" s="263">
        <v>3074</v>
      </c>
      <c r="F1414" s="266">
        <v>2936</v>
      </c>
      <c r="G1414" s="266">
        <v>138</v>
      </c>
      <c r="H1414" s="264">
        <v>3231</v>
      </c>
      <c r="I1414" s="264">
        <v>3055</v>
      </c>
      <c r="J1414" s="264">
        <v>176</v>
      </c>
      <c r="K1414" s="264">
        <v>1868</v>
      </c>
      <c r="L1414" s="264">
        <v>1780</v>
      </c>
      <c r="M1414" s="264">
        <v>88</v>
      </c>
      <c r="N1414" s="294">
        <v>0.93</v>
      </c>
      <c r="O1414" s="266">
        <v>3074</v>
      </c>
      <c r="P1414" s="266">
        <v>2936</v>
      </c>
      <c r="Q1414" s="266">
        <v>138</v>
      </c>
      <c r="R1414" s="267">
        <v>0.955107351984385</v>
      </c>
      <c r="S1414" s="267">
        <v>0.955107351984385</v>
      </c>
      <c r="T1414" s="267">
        <v>0.945527700402352</v>
      </c>
      <c r="U1414" s="267">
        <v>0.952890792291221</v>
      </c>
      <c r="V1414" s="295">
        <v>0.00957965158203289</v>
      </c>
      <c r="W1414" s="271">
        <v>19300</v>
      </c>
      <c r="X1414" s="271">
        <v>18467</v>
      </c>
      <c r="Y1414" s="271">
        <v>19566</v>
      </c>
      <c r="Z1414" s="271">
        <v>18826</v>
      </c>
      <c r="AA1414" s="268">
        <v>0.956839378238342</v>
      </c>
      <c r="AB1414" s="268">
        <v>0.962179290606153</v>
      </c>
      <c r="AC1414" s="295">
        <v>-0.00533991236781151</v>
      </c>
    </row>
    <row r="1415" spans="1:29">
      <c r="A1415" s="297" t="s">
        <v>1974</v>
      </c>
      <c r="B1415" s="305" t="s">
        <v>3369</v>
      </c>
      <c r="C1415" s="293" t="s">
        <v>2620</v>
      </c>
      <c r="D1415" s="305" t="s">
        <v>2621</v>
      </c>
      <c r="E1415" s="263">
        <v>3053</v>
      </c>
      <c r="F1415" s="266">
        <v>2929</v>
      </c>
      <c r="G1415" s="266">
        <v>124</v>
      </c>
      <c r="H1415" s="264">
        <v>3110</v>
      </c>
      <c r="I1415" s="264">
        <v>2940</v>
      </c>
      <c r="J1415" s="264">
        <v>170</v>
      </c>
      <c r="K1415" s="264">
        <v>1729</v>
      </c>
      <c r="L1415" s="264">
        <v>1664</v>
      </c>
      <c r="M1415" s="264">
        <v>65</v>
      </c>
      <c r="N1415" s="294">
        <v>0.93</v>
      </c>
      <c r="O1415" s="266">
        <v>3053</v>
      </c>
      <c r="P1415" s="266">
        <v>2929</v>
      </c>
      <c r="Q1415" s="266">
        <v>124</v>
      </c>
      <c r="R1415" s="267">
        <v>0.959384212250246</v>
      </c>
      <c r="S1415" s="267">
        <v>0.959384212250246</v>
      </c>
      <c r="T1415" s="267">
        <v>0.945337620578778</v>
      </c>
      <c r="U1415" s="267">
        <v>0.962406015037594</v>
      </c>
      <c r="V1415" s="295">
        <v>0.0140465916714675</v>
      </c>
      <c r="W1415" s="271">
        <v>18632</v>
      </c>
      <c r="X1415" s="271">
        <v>17910</v>
      </c>
      <c r="Y1415" s="271">
        <v>19193</v>
      </c>
      <c r="Z1415" s="271">
        <v>18609</v>
      </c>
      <c r="AA1415" s="268">
        <v>0.961249463288965</v>
      </c>
      <c r="AB1415" s="268">
        <v>0.969572239879123</v>
      </c>
      <c r="AC1415" s="295">
        <v>-0.00832277659015734</v>
      </c>
    </row>
    <row r="1416" spans="1:29">
      <c r="A1416" s="297" t="s">
        <v>1974</v>
      </c>
      <c r="B1416" s="305" t="s">
        <v>3369</v>
      </c>
      <c r="C1416" s="293" t="s">
        <v>2622</v>
      </c>
      <c r="D1416" s="305" t="s">
        <v>2623</v>
      </c>
      <c r="E1416" s="263">
        <v>1623</v>
      </c>
      <c r="F1416" s="266">
        <v>1565</v>
      </c>
      <c r="G1416" s="266">
        <v>58</v>
      </c>
      <c r="H1416" s="264">
        <v>2880</v>
      </c>
      <c r="I1416" s="264">
        <v>2784</v>
      </c>
      <c r="J1416" s="264">
        <v>96</v>
      </c>
      <c r="K1416" s="264">
        <v>1604</v>
      </c>
      <c r="L1416" s="264">
        <v>1537</v>
      </c>
      <c r="M1416" s="264">
        <v>67</v>
      </c>
      <c r="N1416" s="294">
        <v>0.93</v>
      </c>
      <c r="O1416" s="266">
        <v>1623</v>
      </c>
      <c r="P1416" s="266">
        <v>1565</v>
      </c>
      <c r="Q1416" s="266">
        <v>58</v>
      </c>
      <c r="R1416" s="267">
        <v>0.96426370918053</v>
      </c>
      <c r="S1416" s="267">
        <v>0.96426370918053</v>
      </c>
      <c r="T1416" s="267">
        <v>0.966666666666667</v>
      </c>
      <c r="U1416" s="267">
        <v>0.958229426433915</v>
      </c>
      <c r="V1416" s="295">
        <v>-0.00240295748613684</v>
      </c>
      <c r="W1416" s="271">
        <v>15712</v>
      </c>
      <c r="X1416" s="271">
        <v>15229</v>
      </c>
      <c r="Y1416" s="271">
        <v>17086</v>
      </c>
      <c r="Z1416" s="271">
        <v>16598</v>
      </c>
      <c r="AA1416" s="268">
        <v>0.96925916496945</v>
      </c>
      <c r="AB1416" s="268">
        <v>0.971438604705607</v>
      </c>
      <c r="AC1416" s="295">
        <v>-0.00217943973615686</v>
      </c>
    </row>
    <row r="1417" spans="1:29">
      <c r="A1417" s="297" t="s">
        <v>1974</v>
      </c>
      <c r="B1417" s="305" t="s">
        <v>3369</v>
      </c>
      <c r="C1417" s="293" t="s">
        <v>2624</v>
      </c>
      <c r="D1417" s="305" t="s">
        <v>2625</v>
      </c>
      <c r="E1417" s="263">
        <v>2197</v>
      </c>
      <c r="F1417" s="266">
        <v>2128</v>
      </c>
      <c r="G1417" s="266">
        <v>69</v>
      </c>
      <c r="H1417" s="264">
        <v>2401</v>
      </c>
      <c r="I1417" s="264">
        <v>2333</v>
      </c>
      <c r="J1417" s="264">
        <v>68</v>
      </c>
      <c r="K1417" s="264">
        <v>1326</v>
      </c>
      <c r="L1417" s="264">
        <v>1279</v>
      </c>
      <c r="M1417" s="264">
        <v>47</v>
      </c>
      <c r="N1417" s="294">
        <v>0.93</v>
      </c>
      <c r="O1417" s="266">
        <v>2197</v>
      </c>
      <c r="P1417" s="266">
        <v>2128</v>
      </c>
      <c r="Q1417" s="266">
        <v>69</v>
      </c>
      <c r="R1417" s="267">
        <v>0.968593536640874</v>
      </c>
      <c r="S1417" s="267">
        <v>0.968593536640874</v>
      </c>
      <c r="T1417" s="267">
        <v>0.97167846730529</v>
      </c>
      <c r="U1417" s="267">
        <v>0.964555052790347</v>
      </c>
      <c r="V1417" s="295">
        <v>-0.00308493066441562</v>
      </c>
      <c r="W1417" s="271">
        <v>13294</v>
      </c>
      <c r="X1417" s="271">
        <v>12945</v>
      </c>
      <c r="Y1417" s="271">
        <v>13715</v>
      </c>
      <c r="Z1417" s="271">
        <v>13467</v>
      </c>
      <c r="AA1417" s="268">
        <v>0.9737475552881</v>
      </c>
      <c r="AB1417" s="268">
        <v>0.981917608457893</v>
      </c>
      <c r="AC1417" s="295">
        <v>-0.00817005316979291</v>
      </c>
    </row>
    <row r="1418" spans="1:29">
      <c r="A1418" s="297" t="s">
        <v>1974</v>
      </c>
      <c r="B1418" s="305" t="s">
        <v>3369</v>
      </c>
      <c r="C1418" s="293" t="s">
        <v>2626</v>
      </c>
      <c r="D1418" s="305" t="s">
        <v>2627</v>
      </c>
      <c r="E1418" s="263">
        <v>1646</v>
      </c>
      <c r="F1418" s="266">
        <v>1565</v>
      </c>
      <c r="G1418" s="266">
        <v>81</v>
      </c>
      <c r="H1418" s="264">
        <v>1771</v>
      </c>
      <c r="I1418" s="264">
        <v>1710</v>
      </c>
      <c r="J1418" s="264">
        <v>61</v>
      </c>
      <c r="K1418" s="264">
        <v>1142</v>
      </c>
      <c r="L1418" s="264">
        <v>1085</v>
      </c>
      <c r="M1418" s="264">
        <v>57</v>
      </c>
      <c r="N1418" s="294">
        <v>0.93</v>
      </c>
      <c r="O1418" s="266">
        <v>1646</v>
      </c>
      <c r="P1418" s="266">
        <v>1565</v>
      </c>
      <c r="Q1418" s="266">
        <v>81</v>
      </c>
      <c r="R1418" s="267">
        <v>0.950789793438639</v>
      </c>
      <c r="S1418" s="267">
        <v>0.950789793438639</v>
      </c>
      <c r="T1418" s="267">
        <v>0.965556182947487</v>
      </c>
      <c r="U1418" s="267">
        <v>0.950087565674256</v>
      </c>
      <c r="V1418" s="295">
        <v>-0.0147663895088481</v>
      </c>
      <c r="W1418" s="271">
        <v>9624</v>
      </c>
      <c r="X1418" s="271">
        <v>9249</v>
      </c>
      <c r="Y1418" s="271">
        <v>8836</v>
      </c>
      <c r="Z1418" s="271">
        <v>8592</v>
      </c>
      <c r="AA1418" s="268">
        <v>0.961034912718205</v>
      </c>
      <c r="AB1418" s="268">
        <v>0.972385694884563</v>
      </c>
      <c r="AC1418" s="295">
        <v>-0.0113507821663587</v>
      </c>
    </row>
    <row r="1419" spans="1:29">
      <c r="A1419" s="297" t="s">
        <v>1974</v>
      </c>
      <c r="B1419" s="305" t="s">
        <v>3369</v>
      </c>
      <c r="C1419" s="293" t="s">
        <v>2628</v>
      </c>
      <c r="D1419" s="305" t="s">
        <v>2629</v>
      </c>
      <c r="E1419" s="263">
        <v>5153</v>
      </c>
      <c r="F1419" s="266">
        <v>4952</v>
      </c>
      <c r="G1419" s="266">
        <v>201</v>
      </c>
      <c r="H1419" s="264">
        <v>5390</v>
      </c>
      <c r="I1419" s="264">
        <v>5232</v>
      </c>
      <c r="J1419" s="264">
        <v>158</v>
      </c>
      <c r="K1419" s="264">
        <v>2956</v>
      </c>
      <c r="L1419" s="264">
        <v>2856</v>
      </c>
      <c r="M1419" s="264">
        <v>100</v>
      </c>
      <c r="N1419" s="294">
        <v>0.93</v>
      </c>
      <c r="O1419" s="266">
        <v>5153</v>
      </c>
      <c r="P1419" s="266">
        <v>4952</v>
      </c>
      <c r="Q1419" s="266">
        <v>201</v>
      </c>
      <c r="R1419" s="267">
        <v>0.960993595963516</v>
      </c>
      <c r="S1419" s="267">
        <v>0.960993595963516</v>
      </c>
      <c r="T1419" s="267">
        <v>0.970686456400742</v>
      </c>
      <c r="U1419" s="267">
        <v>0.96617050067659</v>
      </c>
      <c r="V1419" s="295">
        <v>-0.00969286043722573</v>
      </c>
      <c r="W1419" s="271">
        <v>32456</v>
      </c>
      <c r="X1419" s="271">
        <v>31582</v>
      </c>
      <c r="Y1419" s="271">
        <v>32754</v>
      </c>
      <c r="Z1419" s="271">
        <v>32201</v>
      </c>
      <c r="AA1419" s="268">
        <v>0.973071234902637</v>
      </c>
      <c r="AB1419" s="268">
        <v>0.983116565915613</v>
      </c>
      <c r="AC1419" s="295">
        <v>-0.0100453310129759</v>
      </c>
    </row>
    <row r="1420" spans="1:29">
      <c r="A1420" s="297" t="s">
        <v>1974</v>
      </c>
      <c r="B1420" s="305" t="s">
        <v>3369</v>
      </c>
      <c r="C1420" s="293" t="s">
        <v>2630</v>
      </c>
      <c r="D1420" s="305" t="s">
        <v>2631</v>
      </c>
      <c r="E1420" s="263">
        <v>7895</v>
      </c>
      <c r="F1420" s="266">
        <v>7478</v>
      </c>
      <c r="G1420" s="266">
        <v>417</v>
      </c>
      <c r="H1420" s="264">
        <v>8914</v>
      </c>
      <c r="I1420" s="264">
        <v>8425</v>
      </c>
      <c r="J1420" s="264">
        <v>489</v>
      </c>
      <c r="K1420" s="264">
        <v>5303</v>
      </c>
      <c r="L1420" s="264">
        <v>4948</v>
      </c>
      <c r="M1420" s="264">
        <v>355</v>
      </c>
      <c r="N1420" s="294">
        <v>0.93</v>
      </c>
      <c r="O1420" s="266">
        <v>7895</v>
      </c>
      <c r="P1420" s="266">
        <v>7478</v>
      </c>
      <c r="Q1420" s="266">
        <v>417</v>
      </c>
      <c r="R1420" s="267">
        <v>0.94718176060798</v>
      </c>
      <c r="S1420" s="267">
        <v>0.94718176060798</v>
      </c>
      <c r="T1420" s="267">
        <v>0.945142472515145</v>
      </c>
      <c r="U1420" s="267">
        <v>0.933056760324345</v>
      </c>
      <c r="V1420" s="295">
        <v>0.00203928809283505</v>
      </c>
      <c r="W1420" s="271">
        <v>47052</v>
      </c>
      <c r="X1420" s="271">
        <v>44602</v>
      </c>
      <c r="Y1420" s="271">
        <v>44251</v>
      </c>
      <c r="Z1420" s="271">
        <v>42498</v>
      </c>
      <c r="AA1420" s="268">
        <v>0.947929949842727</v>
      </c>
      <c r="AB1420" s="268">
        <v>0.960385076043479</v>
      </c>
      <c r="AC1420" s="295">
        <v>-0.0124551262007521</v>
      </c>
    </row>
    <row r="1421" spans="1:29">
      <c r="A1421" s="297" t="s">
        <v>1974</v>
      </c>
      <c r="B1421" s="305" t="s">
        <v>3369</v>
      </c>
      <c r="C1421" s="293" t="s">
        <v>2632</v>
      </c>
      <c r="D1421" s="305" t="s">
        <v>2633</v>
      </c>
      <c r="E1421" s="263">
        <v>7235</v>
      </c>
      <c r="F1421" s="266">
        <v>6820</v>
      </c>
      <c r="G1421" s="266">
        <v>415</v>
      </c>
      <c r="H1421" s="264">
        <v>8099</v>
      </c>
      <c r="I1421" s="264">
        <v>7638</v>
      </c>
      <c r="J1421" s="264">
        <v>461</v>
      </c>
      <c r="K1421" s="264">
        <v>5131</v>
      </c>
      <c r="L1421" s="264">
        <v>4725</v>
      </c>
      <c r="M1421" s="264">
        <v>406</v>
      </c>
      <c r="N1421" s="294">
        <v>0.93</v>
      </c>
      <c r="O1421" s="266">
        <v>7235</v>
      </c>
      <c r="P1421" s="266">
        <v>6820</v>
      </c>
      <c r="Q1421" s="266">
        <v>415</v>
      </c>
      <c r="R1421" s="267">
        <v>0.9426399447132</v>
      </c>
      <c r="S1421" s="267">
        <v>0.9426399447132</v>
      </c>
      <c r="T1421" s="267">
        <v>0.943079392517595</v>
      </c>
      <c r="U1421" s="267">
        <v>0.92087312414734</v>
      </c>
      <c r="V1421" s="295">
        <v>-0.000439447804395088</v>
      </c>
      <c r="W1421" s="271">
        <v>44436</v>
      </c>
      <c r="X1421" s="271">
        <v>41967</v>
      </c>
      <c r="Y1421" s="271">
        <v>42415</v>
      </c>
      <c r="Z1421" s="271">
        <v>39999</v>
      </c>
      <c r="AA1421" s="268">
        <v>0.944436943019174</v>
      </c>
      <c r="AB1421" s="268">
        <v>0.9430390192149</v>
      </c>
      <c r="AC1421" s="295">
        <v>0.00139792380427328</v>
      </c>
    </row>
    <row r="1422" spans="1:29">
      <c r="A1422" s="297" t="s">
        <v>1974</v>
      </c>
      <c r="B1422" s="305" t="s">
        <v>3370</v>
      </c>
      <c r="C1422" s="293" t="s">
        <v>2634</v>
      </c>
      <c r="D1422" s="305" t="s">
        <v>2635</v>
      </c>
      <c r="E1422" s="263">
        <v>6167</v>
      </c>
      <c r="F1422" s="266">
        <v>5995</v>
      </c>
      <c r="G1422" s="266">
        <v>172</v>
      </c>
      <c r="H1422" s="264">
        <v>6097</v>
      </c>
      <c r="I1422" s="264">
        <v>5928</v>
      </c>
      <c r="J1422" s="264">
        <v>169</v>
      </c>
      <c r="K1422" s="264">
        <v>3001</v>
      </c>
      <c r="L1422" s="264">
        <v>2854</v>
      </c>
      <c r="M1422" s="264">
        <v>147</v>
      </c>
      <c r="N1422" s="294">
        <v>0.93</v>
      </c>
      <c r="O1422" s="266">
        <v>6167</v>
      </c>
      <c r="P1422" s="266">
        <v>5995</v>
      </c>
      <c r="Q1422" s="266">
        <v>172</v>
      </c>
      <c r="R1422" s="267">
        <v>0.972109615696449</v>
      </c>
      <c r="S1422" s="267">
        <v>0.972109615696449</v>
      </c>
      <c r="T1422" s="267">
        <v>0.97228144989339</v>
      </c>
      <c r="U1422" s="267">
        <v>0.951016327890703</v>
      </c>
      <c r="V1422" s="295">
        <v>-0.000171834196941334</v>
      </c>
      <c r="W1422" s="271">
        <v>33569</v>
      </c>
      <c r="X1422" s="271">
        <v>32524</v>
      </c>
      <c r="Y1422" s="271">
        <v>32824</v>
      </c>
      <c r="Z1422" s="271">
        <v>32063</v>
      </c>
      <c r="AA1422" s="268">
        <v>0.968870088474485</v>
      </c>
      <c r="AB1422" s="268">
        <v>0.976815744577139</v>
      </c>
      <c r="AC1422" s="295">
        <v>-0.0079456561026533</v>
      </c>
    </row>
    <row r="1423" spans="1:29">
      <c r="A1423" s="297" t="s">
        <v>1974</v>
      </c>
      <c r="B1423" s="305" t="s">
        <v>3370</v>
      </c>
      <c r="C1423" s="293" t="s">
        <v>2636</v>
      </c>
      <c r="D1423" s="305" t="s">
        <v>2637</v>
      </c>
      <c r="E1423" s="263">
        <v>4051</v>
      </c>
      <c r="F1423" s="266">
        <v>3951</v>
      </c>
      <c r="G1423" s="266">
        <v>100</v>
      </c>
      <c r="H1423" s="264">
        <v>4057</v>
      </c>
      <c r="I1423" s="264">
        <v>3990</v>
      </c>
      <c r="J1423" s="264">
        <v>67</v>
      </c>
      <c r="K1423" s="264">
        <v>2132</v>
      </c>
      <c r="L1423" s="264">
        <v>2071</v>
      </c>
      <c r="M1423" s="264">
        <v>61</v>
      </c>
      <c r="N1423" s="294">
        <v>0.93</v>
      </c>
      <c r="O1423" s="266">
        <v>4051</v>
      </c>
      <c r="P1423" s="266">
        <v>3951</v>
      </c>
      <c r="Q1423" s="266">
        <v>100</v>
      </c>
      <c r="R1423" s="267">
        <v>0.97531473710195</v>
      </c>
      <c r="S1423" s="267">
        <v>0.97531473710195</v>
      </c>
      <c r="T1423" s="267">
        <v>0.983485333990633</v>
      </c>
      <c r="U1423" s="267">
        <v>0.971388367729831</v>
      </c>
      <c r="V1423" s="295">
        <v>-0.00817059688868327</v>
      </c>
      <c r="W1423" s="271">
        <v>22717</v>
      </c>
      <c r="X1423" s="271">
        <v>22260</v>
      </c>
      <c r="Y1423" s="271">
        <v>20779</v>
      </c>
      <c r="Z1423" s="271">
        <v>20555</v>
      </c>
      <c r="AA1423" s="268">
        <v>0.979882907073997</v>
      </c>
      <c r="AB1423" s="268">
        <v>0.989219885461283</v>
      </c>
      <c r="AC1423" s="295">
        <v>-0.00933697838728553</v>
      </c>
    </row>
    <row r="1424" spans="1:29">
      <c r="A1424" s="297" t="s">
        <v>1974</v>
      </c>
      <c r="B1424" s="305" t="s">
        <v>3370</v>
      </c>
      <c r="C1424" s="293" t="s">
        <v>2638</v>
      </c>
      <c r="D1424" s="305" t="s">
        <v>2639</v>
      </c>
      <c r="E1424" s="263">
        <v>4132</v>
      </c>
      <c r="F1424" s="266">
        <v>4058</v>
      </c>
      <c r="G1424" s="266">
        <v>74</v>
      </c>
      <c r="H1424" s="264">
        <v>3970</v>
      </c>
      <c r="I1424" s="264">
        <v>3878</v>
      </c>
      <c r="J1424" s="264">
        <v>92</v>
      </c>
      <c r="K1424" s="264">
        <v>2121</v>
      </c>
      <c r="L1424" s="264">
        <v>2048</v>
      </c>
      <c r="M1424" s="264">
        <v>73</v>
      </c>
      <c r="N1424" s="294">
        <v>0.93</v>
      </c>
      <c r="O1424" s="266">
        <v>4132</v>
      </c>
      <c r="P1424" s="266">
        <v>4058</v>
      </c>
      <c r="Q1424" s="266">
        <v>74</v>
      </c>
      <c r="R1424" s="267">
        <v>0.982090997095837</v>
      </c>
      <c r="S1424" s="267">
        <v>0.982090997095837</v>
      </c>
      <c r="T1424" s="267">
        <v>0.976826196473552</v>
      </c>
      <c r="U1424" s="267">
        <v>0.965582272512966</v>
      </c>
      <c r="V1424" s="295">
        <v>0.00526480062228574</v>
      </c>
      <c r="W1424" s="271">
        <v>22797</v>
      </c>
      <c r="X1424" s="271">
        <v>22303</v>
      </c>
      <c r="Y1424" s="271">
        <v>21147</v>
      </c>
      <c r="Z1424" s="271">
        <v>20856</v>
      </c>
      <c r="AA1424" s="268">
        <v>0.978330482080976</v>
      </c>
      <c r="AB1424" s="268">
        <v>0.986239182862817</v>
      </c>
      <c r="AC1424" s="295">
        <v>-0.0079087007818418</v>
      </c>
    </row>
    <row r="1425" spans="1:29">
      <c r="A1425" s="297" t="s">
        <v>1974</v>
      </c>
      <c r="B1425" s="305" t="s">
        <v>3370</v>
      </c>
      <c r="C1425" s="293" t="s">
        <v>2640</v>
      </c>
      <c r="D1425" s="305" t="s">
        <v>2641</v>
      </c>
      <c r="E1425" s="263">
        <v>2928</v>
      </c>
      <c r="F1425" s="266">
        <v>2826</v>
      </c>
      <c r="G1425" s="266">
        <v>102</v>
      </c>
      <c r="H1425" s="264">
        <v>3051</v>
      </c>
      <c r="I1425" s="264">
        <v>2887</v>
      </c>
      <c r="J1425" s="264">
        <v>164</v>
      </c>
      <c r="K1425" s="264">
        <v>1543</v>
      </c>
      <c r="L1425" s="264">
        <v>1467</v>
      </c>
      <c r="M1425" s="264">
        <v>76</v>
      </c>
      <c r="N1425" s="294">
        <v>0.93</v>
      </c>
      <c r="O1425" s="266">
        <v>2928</v>
      </c>
      <c r="P1425" s="266">
        <v>2826</v>
      </c>
      <c r="Q1425" s="266">
        <v>102</v>
      </c>
      <c r="R1425" s="267">
        <v>0.965163934426229</v>
      </c>
      <c r="S1425" s="267">
        <v>0.965163934426229</v>
      </c>
      <c r="T1425" s="267">
        <v>0.94624713208784</v>
      </c>
      <c r="U1425" s="267">
        <v>0.950745301360985</v>
      </c>
      <c r="V1425" s="295">
        <v>0.0189168023383894</v>
      </c>
      <c r="W1425" s="271">
        <v>17003</v>
      </c>
      <c r="X1425" s="271">
        <v>16345</v>
      </c>
      <c r="Y1425" s="271">
        <v>16039</v>
      </c>
      <c r="Z1425" s="271">
        <v>15544</v>
      </c>
      <c r="AA1425" s="268">
        <v>0.961300946891725</v>
      </c>
      <c r="AB1425" s="268">
        <v>0.969137726790947</v>
      </c>
      <c r="AC1425" s="295">
        <v>-0.00783677989922216</v>
      </c>
    </row>
    <row r="1426" spans="1:29">
      <c r="A1426" s="297" t="s">
        <v>1974</v>
      </c>
      <c r="B1426" s="305" t="s">
        <v>3370</v>
      </c>
      <c r="C1426" s="293" t="s">
        <v>2642</v>
      </c>
      <c r="D1426" s="305" t="s">
        <v>2643</v>
      </c>
      <c r="E1426" s="263">
        <v>2040</v>
      </c>
      <c r="F1426" s="266">
        <v>1942</v>
      </c>
      <c r="G1426" s="266">
        <v>98</v>
      </c>
      <c r="H1426" s="264">
        <v>1636</v>
      </c>
      <c r="I1426" s="264">
        <v>1491</v>
      </c>
      <c r="J1426" s="264">
        <v>145</v>
      </c>
      <c r="K1426" s="264">
        <v>932</v>
      </c>
      <c r="L1426" s="264">
        <v>875</v>
      </c>
      <c r="M1426" s="264">
        <v>57</v>
      </c>
      <c r="N1426" s="294">
        <v>0.93</v>
      </c>
      <c r="O1426" s="266">
        <v>2040</v>
      </c>
      <c r="P1426" s="266">
        <v>1942</v>
      </c>
      <c r="Q1426" s="266">
        <v>98</v>
      </c>
      <c r="R1426" s="267">
        <v>0.951960784313725</v>
      </c>
      <c r="S1426" s="267">
        <v>0.951960784313725</v>
      </c>
      <c r="T1426" s="267">
        <v>0.911369193154034</v>
      </c>
      <c r="U1426" s="267">
        <v>0.938841201716738</v>
      </c>
      <c r="V1426" s="295">
        <v>0.0405915911596912</v>
      </c>
      <c r="W1426" s="271">
        <v>11036</v>
      </c>
      <c r="X1426" s="271">
        <v>10480</v>
      </c>
      <c r="Y1426" s="271">
        <v>10786</v>
      </c>
      <c r="Z1426" s="271">
        <v>10392</v>
      </c>
      <c r="AA1426" s="268">
        <v>0.949619427328742</v>
      </c>
      <c r="AB1426" s="268">
        <v>0.96347116632672</v>
      </c>
      <c r="AC1426" s="295">
        <v>-0.0138517389979775</v>
      </c>
    </row>
    <row r="1427" spans="1:29">
      <c r="A1427" s="297" t="s">
        <v>1974</v>
      </c>
      <c r="B1427" s="305" t="s">
        <v>3370</v>
      </c>
      <c r="C1427" s="293" t="s">
        <v>2644</v>
      </c>
      <c r="D1427" s="305" t="s">
        <v>2645</v>
      </c>
      <c r="E1427" s="263">
        <v>4257</v>
      </c>
      <c r="F1427" s="266">
        <v>4052</v>
      </c>
      <c r="G1427" s="266">
        <v>205</v>
      </c>
      <c r="H1427" s="264">
        <v>4255</v>
      </c>
      <c r="I1427" s="264">
        <v>3999</v>
      </c>
      <c r="J1427" s="264">
        <v>256</v>
      </c>
      <c r="K1427" s="264">
        <v>2256</v>
      </c>
      <c r="L1427" s="264">
        <v>2010</v>
      </c>
      <c r="M1427" s="264">
        <v>246</v>
      </c>
      <c r="N1427" s="294">
        <v>0.93</v>
      </c>
      <c r="O1427" s="266">
        <v>4257</v>
      </c>
      <c r="P1427" s="266">
        <v>4052</v>
      </c>
      <c r="Q1427" s="266">
        <v>205</v>
      </c>
      <c r="R1427" s="267">
        <v>0.951844021611463</v>
      </c>
      <c r="S1427" s="267">
        <v>0.951844021611463</v>
      </c>
      <c r="T1427" s="267">
        <v>0.939835487661575</v>
      </c>
      <c r="U1427" s="267">
        <v>0.890957446808511</v>
      </c>
      <c r="V1427" s="295">
        <v>0.0120085339498888</v>
      </c>
      <c r="W1427" s="271">
        <v>23907</v>
      </c>
      <c r="X1427" s="271">
        <v>22488</v>
      </c>
      <c r="Y1427" s="271">
        <v>23284</v>
      </c>
      <c r="Z1427" s="271">
        <v>22030</v>
      </c>
      <c r="AA1427" s="268">
        <v>0.940644999372569</v>
      </c>
      <c r="AB1427" s="268">
        <v>0.946143274351486</v>
      </c>
      <c r="AC1427" s="295">
        <v>-0.00549827497891731</v>
      </c>
    </row>
    <row r="1428" spans="1:29">
      <c r="A1428" s="297" t="s">
        <v>1974</v>
      </c>
      <c r="B1428" s="305" t="s">
        <v>3370</v>
      </c>
      <c r="C1428" s="293" t="s">
        <v>2646</v>
      </c>
      <c r="D1428" s="305" t="s">
        <v>2647</v>
      </c>
      <c r="E1428" s="263">
        <v>5103</v>
      </c>
      <c r="F1428" s="266">
        <v>4877</v>
      </c>
      <c r="G1428" s="266">
        <v>226</v>
      </c>
      <c r="H1428" s="264">
        <v>5026</v>
      </c>
      <c r="I1428" s="264">
        <v>4820</v>
      </c>
      <c r="J1428" s="264">
        <v>206</v>
      </c>
      <c r="K1428" s="264">
        <v>2847</v>
      </c>
      <c r="L1428" s="264">
        <v>2735</v>
      </c>
      <c r="M1428" s="264">
        <v>112</v>
      </c>
      <c r="N1428" s="294">
        <v>0.93</v>
      </c>
      <c r="O1428" s="266">
        <v>5103</v>
      </c>
      <c r="P1428" s="266">
        <v>4877</v>
      </c>
      <c r="Q1428" s="266">
        <v>226</v>
      </c>
      <c r="R1428" s="267">
        <v>0.955712326082696</v>
      </c>
      <c r="S1428" s="267">
        <v>0.955712326082696</v>
      </c>
      <c r="T1428" s="267">
        <v>0.959013131715082</v>
      </c>
      <c r="U1428" s="267">
        <v>0.960660344221988</v>
      </c>
      <c r="V1428" s="295">
        <v>-0.00330080563238522</v>
      </c>
      <c r="W1428" s="271">
        <v>28584</v>
      </c>
      <c r="X1428" s="271">
        <v>27664</v>
      </c>
      <c r="Y1428" s="271">
        <v>27604</v>
      </c>
      <c r="Z1428" s="271">
        <v>27035</v>
      </c>
      <c r="AA1428" s="268">
        <v>0.967814161768822</v>
      </c>
      <c r="AB1428" s="268">
        <v>0.979387045355745</v>
      </c>
      <c r="AC1428" s="295">
        <v>-0.0115728835869238</v>
      </c>
    </row>
    <row r="1429" spans="1:29">
      <c r="A1429" s="297" t="s">
        <v>1974</v>
      </c>
      <c r="B1429" s="305" t="s">
        <v>3370</v>
      </c>
      <c r="C1429" s="293" t="s">
        <v>2648</v>
      </c>
      <c r="D1429" s="305" t="s">
        <v>2649</v>
      </c>
      <c r="E1429" s="263">
        <v>3046</v>
      </c>
      <c r="F1429" s="266">
        <v>2977</v>
      </c>
      <c r="G1429" s="266">
        <v>69</v>
      </c>
      <c r="H1429" s="264">
        <v>3103</v>
      </c>
      <c r="I1429" s="264">
        <v>3046</v>
      </c>
      <c r="J1429" s="264">
        <v>57</v>
      </c>
      <c r="K1429" s="264">
        <v>1615</v>
      </c>
      <c r="L1429" s="264">
        <v>1566</v>
      </c>
      <c r="M1429" s="264">
        <v>49</v>
      </c>
      <c r="N1429" s="294">
        <v>0.93</v>
      </c>
      <c r="O1429" s="266">
        <v>3046</v>
      </c>
      <c r="P1429" s="266">
        <v>2977</v>
      </c>
      <c r="Q1429" s="266">
        <v>69</v>
      </c>
      <c r="R1429" s="267">
        <v>0.977347340774787</v>
      </c>
      <c r="S1429" s="267">
        <v>0.977347340774787</v>
      </c>
      <c r="T1429" s="267">
        <v>0.981630679987109</v>
      </c>
      <c r="U1429" s="267">
        <v>0.969659442724458</v>
      </c>
      <c r="V1429" s="295">
        <v>-0.00428333921232271</v>
      </c>
      <c r="W1429" s="271">
        <v>17037</v>
      </c>
      <c r="X1429" s="271">
        <v>16711</v>
      </c>
      <c r="Y1429" s="271">
        <v>16099</v>
      </c>
      <c r="Z1429" s="271">
        <v>15813</v>
      </c>
      <c r="AA1429" s="268">
        <v>0.98086517579386</v>
      </c>
      <c r="AB1429" s="268">
        <v>0.982234921423691</v>
      </c>
      <c r="AC1429" s="295">
        <v>-0.0013697456298305</v>
      </c>
    </row>
    <row r="1430" spans="1:29">
      <c r="A1430" s="297" t="s">
        <v>1974</v>
      </c>
      <c r="B1430" s="305" t="s">
        <v>3370</v>
      </c>
      <c r="C1430" s="293" t="s">
        <v>2650</v>
      </c>
      <c r="D1430" s="305" t="s">
        <v>2651</v>
      </c>
      <c r="E1430" s="263">
        <v>7643</v>
      </c>
      <c r="F1430" s="266">
        <v>7461</v>
      </c>
      <c r="G1430" s="266">
        <v>182</v>
      </c>
      <c r="H1430" s="264">
        <v>7028</v>
      </c>
      <c r="I1430" s="264">
        <v>6865</v>
      </c>
      <c r="J1430" s="264">
        <v>163</v>
      </c>
      <c r="K1430" s="264">
        <v>3878</v>
      </c>
      <c r="L1430" s="264">
        <v>3777</v>
      </c>
      <c r="M1430" s="264">
        <v>101</v>
      </c>
      <c r="N1430" s="294">
        <v>0.93</v>
      </c>
      <c r="O1430" s="266">
        <v>7643</v>
      </c>
      <c r="P1430" s="266">
        <v>7461</v>
      </c>
      <c r="Q1430" s="266">
        <v>182</v>
      </c>
      <c r="R1430" s="267">
        <v>0.976187360983907</v>
      </c>
      <c r="S1430" s="267">
        <v>0.976187360983907</v>
      </c>
      <c r="T1430" s="267">
        <v>0.976807057484348</v>
      </c>
      <c r="U1430" s="267">
        <v>0.973955647240846</v>
      </c>
      <c r="V1430" s="295">
        <v>-0.00061969650044158</v>
      </c>
      <c r="W1430" s="271">
        <v>40684</v>
      </c>
      <c r="X1430" s="271">
        <v>39755</v>
      </c>
      <c r="Y1430" s="271">
        <v>38015</v>
      </c>
      <c r="Z1430" s="271">
        <v>37351</v>
      </c>
      <c r="AA1430" s="268">
        <v>0.977165470455216</v>
      </c>
      <c r="AB1430" s="268">
        <v>0.982533210574773</v>
      </c>
      <c r="AC1430" s="295">
        <v>-0.00536774011955732</v>
      </c>
    </row>
    <row r="1431" spans="1:29">
      <c r="A1431" s="297" t="s">
        <v>1974</v>
      </c>
      <c r="B1431" s="305" t="s">
        <v>3370</v>
      </c>
      <c r="C1431" s="293" t="s">
        <v>2652</v>
      </c>
      <c r="D1431" s="305" t="s">
        <v>2653</v>
      </c>
      <c r="E1431" s="263">
        <v>4198</v>
      </c>
      <c r="F1431" s="266">
        <v>4081</v>
      </c>
      <c r="G1431" s="266">
        <v>117</v>
      </c>
      <c r="H1431" s="264">
        <v>4394</v>
      </c>
      <c r="I1431" s="264">
        <v>4268</v>
      </c>
      <c r="J1431" s="264">
        <v>126</v>
      </c>
      <c r="K1431" s="264">
        <v>2374</v>
      </c>
      <c r="L1431" s="264">
        <v>2299</v>
      </c>
      <c r="M1431" s="264">
        <v>75</v>
      </c>
      <c r="N1431" s="294">
        <v>0.93</v>
      </c>
      <c r="O1431" s="266">
        <v>4198</v>
      </c>
      <c r="P1431" s="266">
        <v>4081</v>
      </c>
      <c r="Q1431" s="266">
        <v>117</v>
      </c>
      <c r="R1431" s="267">
        <v>0.972129585516913</v>
      </c>
      <c r="S1431" s="267">
        <v>0.972129585516913</v>
      </c>
      <c r="T1431" s="267">
        <v>0.971324533454711</v>
      </c>
      <c r="U1431" s="267">
        <v>0.968407750631845</v>
      </c>
      <c r="V1431" s="295">
        <v>0.000805052062201939</v>
      </c>
      <c r="W1431" s="271">
        <v>24205</v>
      </c>
      <c r="X1431" s="271">
        <v>23689</v>
      </c>
      <c r="Y1431" s="271">
        <v>22648</v>
      </c>
      <c r="Z1431" s="271">
        <v>22341</v>
      </c>
      <c r="AA1431" s="268">
        <v>0.978682090477174</v>
      </c>
      <c r="AB1431" s="268">
        <v>0.986444719180502</v>
      </c>
      <c r="AC1431" s="295">
        <v>-0.00776262870332745</v>
      </c>
    </row>
    <row r="1432" spans="1:29">
      <c r="A1432" s="297" t="s">
        <v>1974</v>
      </c>
      <c r="B1432" s="305" t="s">
        <v>3370</v>
      </c>
      <c r="C1432" s="293" t="s">
        <v>2654</v>
      </c>
      <c r="D1432" s="305" t="s">
        <v>2655</v>
      </c>
      <c r="E1432" s="263">
        <v>4661</v>
      </c>
      <c r="F1432" s="266">
        <v>4490</v>
      </c>
      <c r="G1432" s="266">
        <v>171</v>
      </c>
      <c r="H1432" s="264">
        <v>4071</v>
      </c>
      <c r="I1432" s="264">
        <v>3918</v>
      </c>
      <c r="J1432" s="264">
        <v>153</v>
      </c>
      <c r="K1432" s="264">
        <v>2302</v>
      </c>
      <c r="L1432" s="264">
        <v>2185</v>
      </c>
      <c r="M1432" s="264">
        <v>117</v>
      </c>
      <c r="N1432" s="294">
        <v>0.93</v>
      </c>
      <c r="O1432" s="266">
        <v>4661</v>
      </c>
      <c r="P1432" s="266">
        <v>4490</v>
      </c>
      <c r="Q1432" s="266">
        <v>171</v>
      </c>
      <c r="R1432" s="267">
        <v>0.963312593863978</v>
      </c>
      <c r="S1432" s="267">
        <v>0.963312593863978</v>
      </c>
      <c r="T1432" s="267">
        <v>0.962417096536478</v>
      </c>
      <c r="U1432" s="267">
        <v>0.949174630755865</v>
      </c>
      <c r="V1432" s="295">
        <v>0.000895497327500161</v>
      </c>
      <c r="W1432" s="271">
        <v>24190</v>
      </c>
      <c r="X1432" s="271">
        <v>23353</v>
      </c>
      <c r="Y1432" s="271">
        <v>23245</v>
      </c>
      <c r="Z1432" s="271">
        <v>22589</v>
      </c>
      <c r="AA1432" s="268">
        <v>0.965398925175692</v>
      </c>
      <c r="AB1432" s="268">
        <v>0.971778877177888</v>
      </c>
      <c r="AC1432" s="295">
        <v>-0.00637995200219521</v>
      </c>
    </row>
    <row r="1433" spans="1:29">
      <c r="A1433" s="297" t="s">
        <v>1974</v>
      </c>
      <c r="B1433" s="305" t="s">
        <v>3370</v>
      </c>
      <c r="C1433" s="293" t="s">
        <v>2656</v>
      </c>
      <c r="D1433" s="305" t="s">
        <v>2657</v>
      </c>
      <c r="E1433" s="263">
        <v>5876</v>
      </c>
      <c r="F1433" s="266">
        <v>5627</v>
      </c>
      <c r="G1433" s="266">
        <v>249</v>
      </c>
      <c r="H1433" s="264">
        <v>5029</v>
      </c>
      <c r="I1433" s="264">
        <v>4635</v>
      </c>
      <c r="J1433" s="264">
        <v>394</v>
      </c>
      <c r="K1433" s="264">
        <v>2783</v>
      </c>
      <c r="L1433" s="264">
        <v>2630</v>
      </c>
      <c r="M1433" s="264">
        <v>153</v>
      </c>
      <c r="N1433" s="294">
        <v>0.93</v>
      </c>
      <c r="O1433" s="266">
        <v>5876</v>
      </c>
      <c r="P1433" s="266">
        <v>5627</v>
      </c>
      <c r="Q1433" s="266">
        <v>249</v>
      </c>
      <c r="R1433" s="267">
        <v>0.957624234172907</v>
      </c>
      <c r="S1433" s="267">
        <v>0.957624234172907</v>
      </c>
      <c r="T1433" s="267">
        <v>0.921654404454166</v>
      </c>
      <c r="U1433" s="267">
        <v>0.94502335609055</v>
      </c>
      <c r="V1433" s="295">
        <v>0.035969829718741</v>
      </c>
      <c r="W1433" s="271">
        <v>32920</v>
      </c>
      <c r="X1433" s="271">
        <v>31396</v>
      </c>
      <c r="Y1433" s="271">
        <v>31228</v>
      </c>
      <c r="Z1433" s="271">
        <v>29931</v>
      </c>
      <c r="AA1433" s="268">
        <v>0.95370595382746</v>
      </c>
      <c r="AB1433" s="268">
        <v>0.958466760599462</v>
      </c>
      <c r="AC1433" s="295">
        <v>-0.00476080677200152</v>
      </c>
    </row>
    <row r="1434" spans="1:29">
      <c r="A1434" s="297" t="s">
        <v>1974</v>
      </c>
      <c r="B1434" s="305" t="s">
        <v>3370</v>
      </c>
      <c r="C1434" s="293" t="s">
        <v>2658</v>
      </c>
      <c r="D1434" s="305" t="s">
        <v>2659</v>
      </c>
      <c r="E1434" s="263">
        <v>4896</v>
      </c>
      <c r="F1434" s="266">
        <v>4698</v>
      </c>
      <c r="G1434" s="266">
        <v>198</v>
      </c>
      <c r="H1434" s="264">
        <v>4493</v>
      </c>
      <c r="I1434" s="264">
        <v>4341</v>
      </c>
      <c r="J1434" s="264">
        <v>152</v>
      </c>
      <c r="K1434" s="264">
        <v>2521</v>
      </c>
      <c r="L1434" s="264">
        <v>2409</v>
      </c>
      <c r="M1434" s="264">
        <v>112</v>
      </c>
      <c r="N1434" s="294">
        <v>0.93</v>
      </c>
      <c r="O1434" s="266">
        <v>4896</v>
      </c>
      <c r="P1434" s="266">
        <v>4698</v>
      </c>
      <c r="Q1434" s="266">
        <v>198</v>
      </c>
      <c r="R1434" s="267">
        <v>0.959558823529412</v>
      </c>
      <c r="S1434" s="267">
        <v>0.959558823529412</v>
      </c>
      <c r="T1434" s="267">
        <v>0.966169597151124</v>
      </c>
      <c r="U1434" s="267">
        <v>0.955573185243951</v>
      </c>
      <c r="V1434" s="295">
        <v>-0.00661077362171214</v>
      </c>
      <c r="W1434" s="271">
        <v>26104</v>
      </c>
      <c r="X1434" s="271">
        <v>25317</v>
      </c>
      <c r="Y1434" s="271">
        <v>24238</v>
      </c>
      <c r="Z1434" s="271">
        <v>23669</v>
      </c>
      <c r="AA1434" s="268">
        <v>0.969851363775667</v>
      </c>
      <c r="AB1434" s="268">
        <v>0.976524465714993</v>
      </c>
      <c r="AC1434" s="295">
        <v>-0.00667310193932635</v>
      </c>
    </row>
    <row r="1435" spans="1:29">
      <c r="A1435" s="297" t="s">
        <v>1974</v>
      </c>
      <c r="B1435" s="305" t="s">
        <v>3370</v>
      </c>
      <c r="C1435" s="293" t="s">
        <v>2660</v>
      </c>
      <c r="D1435" s="305" t="s">
        <v>2661</v>
      </c>
      <c r="E1435" s="263">
        <v>8696</v>
      </c>
      <c r="F1435" s="266">
        <v>8406</v>
      </c>
      <c r="G1435" s="266">
        <v>290</v>
      </c>
      <c r="H1435" s="264">
        <v>8538</v>
      </c>
      <c r="I1435" s="264">
        <v>8244</v>
      </c>
      <c r="J1435" s="264">
        <v>294</v>
      </c>
      <c r="K1435" s="264">
        <v>4582</v>
      </c>
      <c r="L1435" s="264">
        <v>4351</v>
      </c>
      <c r="M1435" s="264">
        <v>231</v>
      </c>
      <c r="N1435" s="294">
        <v>0.93</v>
      </c>
      <c r="O1435" s="266">
        <v>8696</v>
      </c>
      <c r="P1435" s="266">
        <v>8406</v>
      </c>
      <c r="Q1435" s="266">
        <v>290</v>
      </c>
      <c r="R1435" s="267">
        <v>0.966651333946642</v>
      </c>
      <c r="S1435" s="267">
        <v>0.966651333946642</v>
      </c>
      <c r="T1435" s="267">
        <v>0.965565706254392</v>
      </c>
      <c r="U1435" s="267">
        <v>0.949585333915321</v>
      </c>
      <c r="V1435" s="295">
        <v>0.00108562769225007</v>
      </c>
      <c r="W1435" s="271">
        <v>48560</v>
      </c>
      <c r="X1435" s="271">
        <v>47045</v>
      </c>
      <c r="Y1435" s="271">
        <v>46207</v>
      </c>
      <c r="Z1435" s="271">
        <v>45113</v>
      </c>
      <c r="AA1435" s="268">
        <v>0.968801482701812</v>
      </c>
      <c r="AB1435" s="268">
        <v>0.976323933603134</v>
      </c>
      <c r="AC1435" s="295">
        <v>-0.00752245090132153</v>
      </c>
    </row>
    <row r="1436" spans="1:29">
      <c r="A1436" s="297" t="s">
        <v>1974</v>
      </c>
      <c r="B1436" s="305" t="s">
        <v>3370</v>
      </c>
      <c r="C1436" s="293" t="s">
        <v>2662</v>
      </c>
      <c r="D1436" s="305" t="s">
        <v>2663</v>
      </c>
      <c r="E1436" s="263">
        <v>1366</v>
      </c>
      <c r="F1436" s="266">
        <v>1172</v>
      </c>
      <c r="G1436" s="266">
        <v>194</v>
      </c>
      <c r="H1436" s="264">
        <v>1169</v>
      </c>
      <c r="I1436" s="264">
        <v>1003</v>
      </c>
      <c r="J1436" s="264">
        <v>166</v>
      </c>
      <c r="K1436" s="264">
        <v>713</v>
      </c>
      <c r="L1436" s="264">
        <v>559</v>
      </c>
      <c r="M1436" s="264">
        <v>154</v>
      </c>
      <c r="N1436" s="294">
        <v>0.93</v>
      </c>
      <c r="O1436" s="266">
        <v>1366</v>
      </c>
      <c r="P1436" s="266">
        <v>1172</v>
      </c>
      <c r="Q1436" s="266">
        <v>194</v>
      </c>
      <c r="R1436" s="267">
        <v>0.857979502196193</v>
      </c>
      <c r="S1436" s="267">
        <v>0.857979502196193</v>
      </c>
      <c r="T1436" s="267">
        <v>0.857998289136014</v>
      </c>
      <c r="U1436" s="267">
        <v>0.784011220196353</v>
      </c>
      <c r="V1436" s="295">
        <v>-1.87869398204921e-5</v>
      </c>
      <c r="W1436" s="271">
        <v>7717</v>
      </c>
      <c r="X1436" s="271">
        <v>6514</v>
      </c>
      <c r="Y1436" s="271">
        <v>7629</v>
      </c>
      <c r="Z1436" s="271">
        <v>6678</v>
      </c>
      <c r="AA1436" s="268">
        <v>0.84411040559803</v>
      </c>
      <c r="AB1436" s="268">
        <v>0.875344081793158</v>
      </c>
      <c r="AC1436" s="295">
        <v>-0.0312336761951274</v>
      </c>
    </row>
    <row r="1437" spans="1:29">
      <c r="A1437" s="297" t="s">
        <v>1974</v>
      </c>
      <c r="B1437" s="305" t="s">
        <v>3370</v>
      </c>
      <c r="C1437" s="293" t="s">
        <v>2664</v>
      </c>
      <c r="D1437" s="305" t="s">
        <v>2665</v>
      </c>
      <c r="E1437" s="263">
        <v>4327</v>
      </c>
      <c r="F1437" s="266">
        <v>4165</v>
      </c>
      <c r="G1437" s="266">
        <v>162</v>
      </c>
      <c r="H1437" s="264">
        <v>4451</v>
      </c>
      <c r="I1437" s="264">
        <v>4334</v>
      </c>
      <c r="J1437" s="264">
        <v>117</v>
      </c>
      <c r="K1437" s="264">
        <v>2433</v>
      </c>
      <c r="L1437" s="264">
        <v>2357</v>
      </c>
      <c r="M1437" s="264">
        <v>76</v>
      </c>
      <c r="N1437" s="294">
        <v>0.93</v>
      </c>
      <c r="O1437" s="266">
        <v>4327</v>
      </c>
      <c r="P1437" s="266">
        <v>4165</v>
      </c>
      <c r="Q1437" s="266">
        <v>162</v>
      </c>
      <c r="R1437" s="267">
        <v>0.962560665588167</v>
      </c>
      <c r="S1437" s="267">
        <v>0.962560665588167</v>
      </c>
      <c r="T1437" s="267">
        <v>0.973713772186026</v>
      </c>
      <c r="U1437" s="267">
        <v>0.968762844225236</v>
      </c>
      <c r="V1437" s="295">
        <v>-0.0111531065978583</v>
      </c>
      <c r="W1437" s="271">
        <v>25043</v>
      </c>
      <c r="X1437" s="271">
        <v>24326</v>
      </c>
      <c r="Y1437" s="271">
        <v>23452</v>
      </c>
      <c r="Z1437" s="271">
        <v>22987</v>
      </c>
      <c r="AA1437" s="268">
        <v>0.971369244898774</v>
      </c>
      <c r="AB1437" s="268">
        <v>0.980172266757633</v>
      </c>
      <c r="AC1437" s="295">
        <v>-0.00880302185885851</v>
      </c>
    </row>
    <row r="1438" spans="1:29">
      <c r="A1438" s="297" t="s">
        <v>1974</v>
      </c>
      <c r="B1438" s="305" t="s">
        <v>3370</v>
      </c>
      <c r="C1438" s="293" t="s">
        <v>2666</v>
      </c>
      <c r="D1438" s="305" t="s">
        <v>2667</v>
      </c>
      <c r="E1438" s="263">
        <v>4610</v>
      </c>
      <c r="F1438" s="266">
        <v>4374</v>
      </c>
      <c r="G1438" s="266">
        <v>236</v>
      </c>
      <c r="H1438" s="264">
        <v>4511</v>
      </c>
      <c r="I1438" s="264">
        <v>4324</v>
      </c>
      <c r="J1438" s="264">
        <v>187</v>
      </c>
      <c r="K1438" s="264">
        <v>2569</v>
      </c>
      <c r="L1438" s="264">
        <v>2401</v>
      </c>
      <c r="M1438" s="264">
        <v>168</v>
      </c>
      <c r="N1438" s="294">
        <v>0.93</v>
      </c>
      <c r="O1438" s="266">
        <v>4610</v>
      </c>
      <c r="P1438" s="266">
        <v>4374</v>
      </c>
      <c r="Q1438" s="266">
        <v>236</v>
      </c>
      <c r="R1438" s="267">
        <v>0.94880694143167</v>
      </c>
      <c r="S1438" s="267">
        <v>0.94880694143167</v>
      </c>
      <c r="T1438" s="267">
        <v>0.958545776989581</v>
      </c>
      <c r="U1438" s="267">
        <v>0.934604904632153</v>
      </c>
      <c r="V1438" s="295">
        <v>-0.00973883555791066</v>
      </c>
      <c r="W1438" s="271">
        <v>25763</v>
      </c>
      <c r="X1438" s="271">
        <v>24649</v>
      </c>
      <c r="Y1438" s="271">
        <v>24350</v>
      </c>
      <c r="Z1438" s="271">
        <v>23749</v>
      </c>
      <c r="AA1438" s="268">
        <v>0.956759694135</v>
      </c>
      <c r="AB1438" s="268">
        <v>0.975318275154004</v>
      </c>
      <c r="AC1438" s="295">
        <v>-0.0185585810190043</v>
      </c>
    </row>
    <row r="1439" spans="1:29">
      <c r="A1439" s="297" t="s">
        <v>1974</v>
      </c>
      <c r="B1439" s="305" t="s">
        <v>3371</v>
      </c>
      <c r="C1439" s="293" t="s">
        <v>2668</v>
      </c>
      <c r="D1439" s="305" t="s">
        <v>2669</v>
      </c>
      <c r="E1439" s="263">
        <v>4720</v>
      </c>
      <c r="F1439" s="266">
        <v>4616</v>
      </c>
      <c r="G1439" s="266">
        <v>104</v>
      </c>
      <c r="H1439" s="264">
        <v>5423</v>
      </c>
      <c r="I1439" s="264">
        <v>5287</v>
      </c>
      <c r="J1439" s="264">
        <v>136</v>
      </c>
      <c r="K1439" s="264">
        <v>3690</v>
      </c>
      <c r="L1439" s="264">
        <v>3602</v>
      </c>
      <c r="M1439" s="264">
        <v>88</v>
      </c>
      <c r="N1439" s="294">
        <v>0.93</v>
      </c>
      <c r="O1439" s="266">
        <v>4720</v>
      </c>
      <c r="P1439" s="266">
        <v>4616</v>
      </c>
      <c r="Q1439" s="266">
        <v>104</v>
      </c>
      <c r="R1439" s="267">
        <v>0.977966101694915</v>
      </c>
      <c r="S1439" s="267">
        <v>0.977966101694915</v>
      </c>
      <c r="T1439" s="267">
        <v>0.974921630094044</v>
      </c>
      <c r="U1439" s="267">
        <v>0.976151761517615</v>
      </c>
      <c r="V1439" s="295">
        <v>0.0030444716008714</v>
      </c>
      <c r="W1439" s="271">
        <v>31088</v>
      </c>
      <c r="X1439" s="271">
        <v>30482</v>
      </c>
      <c r="Y1439" s="271">
        <v>28764</v>
      </c>
      <c r="Z1439" s="271">
        <v>28236</v>
      </c>
      <c r="AA1439" s="268">
        <v>0.980506948018528</v>
      </c>
      <c r="AB1439" s="268">
        <v>0.981643721318315</v>
      </c>
      <c r="AC1439" s="295">
        <v>-0.00113677329978656</v>
      </c>
    </row>
    <row r="1440" spans="1:29">
      <c r="A1440" s="297" t="s">
        <v>1974</v>
      </c>
      <c r="B1440" s="305" t="s">
        <v>3371</v>
      </c>
      <c r="C1440" s="293" t="s">
        <v>2670</v>
      </c>
      <c r="D1440" s="305" t="s">
        <v>2671</v>
      </c>
      <c r="E1440" s="263">
        <v>3369</v>
      </c>
      <c r="F1440" s="266">
        <v>3316</v>
      </c>
      <c r="G1440" s="266">
        <v>53</v>
      </c>
      <c r="H1440" s="264">
        <v>4200</v>
      </c>
      <c r="I1440" s="264">
        <v>4087</v>
      </c>
      <c r="J1440" s="264">
        <v>113</v>
      </c>
      <c r="K1440" s="264">
        <v>2783</v>
      </c>
      <c r="L1440" s="264">
        <v>2715</v>
      </c>
      <c r="M1440" s="264">
        <v>68</v>
      </c>
      <c r="N1440" s="294">
        <v>0.93</v>
      </c>
      <c r="O1440" s="266">
        <v>3369</v>
      </c>
      <c r="P1440" s="266">
        <v>3316</v>
      </c>
      <c r="Q1440" s="266">
        <v>53</v>
      </c>
      <c r="R1440" s="267">
        <v>0.984268328880974</v>
      </c>
      <c r="S1440" s="267">
        <v>0.984268328880974</v>
      </c>
      <c r="T1440" s="267">
        <v>0.973095238095238</v>
      </c>
      <c r="U1440" s="267">
        <v>0.975565936040244</v>
      </c>
      <c r="V1440" s="295">
        <v>0.0111730907857355</v>
      </c>
      <c r="W1440" s="271">
        <v>22489</v>
      </c>
      <c r="X1440" s="271">
        <v>22097</v>
      </c>
      <c r="Y1440" s="271">
        <v>20238</v>
      </c>
      <c r="Z1440" s="271">
        <v>19996</v>
      </c>
      <c r="AA1440" s="268">
        <v>0.982569256080751</v>
      </c>
      <c r="AB1440" s="268">
        <v>0.988042296669631</v>
      </c>
      <c r="AC1440" s="295">
        <v>-0.00547304058888076</v>
      </c>
    </row>
    <row r="1441" spans="1:29">
      <c r="A1441" s="297" t="s">
        <v>1974</v>
      </c>
      <c r="B1441" s="305" t="s">
        <v>3371</v>
      </c>
      <c r="C1441" s="293" t="s">
        <v>2672</v>
      </c>
      <c r="D1441" s="305" t="s">
        <v>2673</v>
      </c>
      <c r="E1441" s="263">
        <v>0</v>
      </c>
      <c r="F1441" s="266">
        <v>0</v>
      </c>
      <c r="G1441" s="266">
        <v>0</v>
      </c>
      <c r="H1441" s="264">
        <v>6</v>
      </c>
      <c r="I1441" s="264">
        <v>6</v>
      </c>
      <c r="J1441" s="264">
        <v>0</v>
      </c>
      <c r="K1441" s="264">
        <v>0</v>
      </c>
      <c r="L1441" s="264">
        <v>0</v>
      </c>
      <c r="M1441" s="264">
        <v>0</v>
      </c>
      <c r="N1441" s="294">
        <v>0.93</v>
      </c>
      <c r="O1441" s="266">
        <v>0</v>
      </c>
      <c r="P1441" s="266">
        <v>0</v>
      </c>
      <c r="Q1441" s="266">
        <v>0</v>
      </c>
      <c r="R1441" s="267">
        <v>0</v>
      </c>
      <c r="S1441" s="267">
        <v>0</v>
      </c>
      <c r="T1441" s="267">
        <v>1</v>
      </c>
      <c r="U1441" s="267">
        <v>0</v>
      </c>
      <c r="V1441" s="295">
        <v>-1</v>
      </c>
      <c r="W1441" s="271">
        <v>34</v>
      </c>
      <c r="X1441" s="271">
        <v>34</v>
      </c>
      <c r="Y1441" s="271">
        <v>88</v>
      </c>
      <c r="Z1441" s="271">
        <v>88</v>
      </c>
      <c r="AA1441" s="268">
        <v>1</v>
      </c>
      <c r="AB1441" s="268">
        <v>1</v>
      </c>
      <c r="AC1441" s="295">
        <v>0</v>
      </c>
    </row>
    <row r="1442" spans="1:29">
      <c r="A1442" s="297" t="s">
        <v>1974</v>
      </c>
      <c r="B1442" s="305" t="s">
        <v>3371</v>
      </c>
      <c r="C1442" s="293" t="s">
        <v>2674</v>
      </c>
      <c r="D1442" s="305" t="s">
        <v>2675</v>
      </c>
      <c r="E1442" s="263">
        <v>2866</v>
      </c>
      <c r="F1442" s="266">
        <v>2803</v>
      </c>
      <c r="G1442" s="266">
        <v>63</v>
      </c>
      <c r="H1442" s="264">
        <v>3418</v>
      </c>
      <c r="I1442" s="264">
        <v>3328</v>
      </c>
      <c r="J1442" s="264">
        <v>90</v>
      </c>
      <c r="K1442" s="264">
        <v>2315</v>
      </c>
      <c r="L1442" s="264">
        <v>2261</v>
      </c>
      <c r="M1442" s="264">
        <v>54</v>
      </c>
      <c r="N1442" s="294">
        <v>0.93</v>
      </c>
      <c r="O1442" s="266">
        <v>2866</v>
      </c>
      <c r="P1442" s="266">
        <v>2803</v>
      </c>
      <c r="Q1442" s="266">
        <v>63</v>
      </c>
      <c r="R1442" s="267">
        <v>0.978018143754361</v>
      </c>
      <c r="S1442" s="267">
        <v>0.978018143754361</v>
      </c>
      <c r="T1442" s="267">
        <v>0.97366881217086</v>
      </c>
      <c r="U1442" s="267">
        <v>0.976673866090713</v>
      </c>
      <c r="V1442" s="295">
        <v>0.00434933158350137</v>
      </c>
      <c r="W1442" s="271">
        <v>18707</v>
      </c>
      <c r="X1442" s="271">
        <v>18302</v>
      </c>
      <c r="Y1442" s="271">
        <v>16942</v>
      </c>
      <c r="Z1442" s="271">
        <v>16671</v>
      </c>
      <c r="AA1442" s="268">
        <v>0.978350350136313</v>
      </c>
      <c r="AB1442" s="268">
        <v>0.984004249793413</v>
      </c>
      <c r="AC1442" s="295">
        <v>-0.00565389965710017</v>
      </c>
    </row>
    <row r="1443" spans="1:29">
      <c r="A1443" s="297" t="s">
        <v>1974</v>
      </c>
      <c r="B1443" s="305" t="s">
        <v>3371</v>
      </c>
      <c r="C1443" s="293" t="s">
        <v>2676</v>
      </c>
      <c r="D1443" s="305" t="s">
        <v>2677</v>
      </c>
      <c r="E1443" s="263">
        <v>9103</v>
      </c>
      <c r="F1443" s="266">
        <v>8725</v>
      </c>
      <c r="G1443" s="266">
        <v>378</v>
      </c>
      <c r="H1443" s="264">
        <v>10377</v>
      </c>
      <c r="I1443" s="264">
        <v>9965</v>
      </c>
      <c r="J1443" s="264">
        <v>412</v>
      </c>
      <c r="K1443" s="264">
        <v>6911</v>
      </c>
      <c r="L1443" s="264">
        <v>6505</v>
      </c>
      <c r="M1443" s="264">
        <v>406</v>
      </c>
      <c r="N1443" s="294">
        <v>0.93</v>
      </c>
      <c r="O1443" s="266">
        <v>9103</v>
      </c>
      <c r="P1443" s="266">
        <v>8725</v>
      </c>
      <c r="Q1443" s="266">
        <v>378</v>
      </c>
      <c r="R1443" s="267">
        <v>0.958475227946831</v>
      </c>
      <c r="S1443" s="267">
        <v>0.958475227946831</v>
      </c>
      <c r="T1443" s="267">
        <v>0.960296810253445</v>
      </c>
      <c r="U1443" s="267">
        <v>0.941253074808277</v>
      </c>
      <c r="V1443" s="295">
        <v>-0.00182158230661444</v>
      </c>
      <c r="W1443" s="271">
        <v>55888</v>
      </c>
      <c r="X1443" s="271">
        <v>52989</v>
      </c>
      <c r="Y1443" s="271">
        <v>50037</v>
      </c>
      <c r="Z1443" s="271">
        <v>47773</v>
      </c>
      <c r="AA1443" s="268">
        <v>0.948128399656456</v>
      </c>
      <c r="AB1443" s="268">
        <v>0.954753482423007</v>
      </c>
      <c r="AC1443" s="295">
        <v>-0.00662508276655116</v>
      </c>
    </row>
    <row r="1444" spans="1:29">
      <c r="A1444" s="297" t="s">
        <v>1974</v>
      </c>
      <c r="B1444" s="305" t="s">
        <v>3371</v>
      </c>
      <c r="C1444" s="293" t="s">
        <v>2678</v>
      </c>
      <c r="D1444" s="305" t="s">
        <v>2679</v>
      </c>
      <c r="E1444" s="263">
        <v>2254</v>
      </c>
      <c r="F1444" s="266">
        <v>2193</v>
      </c>
      <c r="G1444" s="266">
        <v>61</v>
      </c>
      <c r="H1444" s="264">
        <v>2693</v>
      </c>
      <c r="I1444" s="264">
        <v>2584</v>
      </c>
      <c r="J1444" s="264">
        <v>109</v>
      </c>
      <c r="K1444" s="264">
        <v>1758</v>
      </c>
      <c r="L1444" s="264">
        <v>1699</v>
      </c>
      <c r="M1444" s="264">
        <v>59</v>
      </c>
      <c r="N1444" s="294">
        <v>0.93</v>
      </c>
      <c r="O1444" s="266">
        <v>2254</v>
      </c>
      <c r="P1444" s="266">
        <v>2193</v>
      </c>
      <c r="Q1444" s="266">
        <v>61</v>
      </c>
      <c r="R1444" s="267">
        <v>0.972937000887311</v>
      </c>
      <c r="S1444" s="267">
        <v>0.972937000887311</v>
      </c>
      <c r="T1444" s="267">
        <v>0.959524693650204</v>
      </c>
      <c r="U1444" s="267">
        <v>0.966439135381115</v>
      </c>
      <c r="V1444" s="295">
        <v>0.0134123072371073</v>
      </c>
      <c r="W1444" s="271">
        <v>14602</v>
      </c>
      <c r="X1444" s="271">
        <v>14217</v>
      </c>
      <c r="Y1444" s="271">
        <v>13206</v>
      </c>
      <c r="Z1444" s="271">
        <v>12930</v>
      </c>
      <c r="AA1444" s="268">
        <v>0.973633748801534</v>
      </c>
      <c r="AB1444" s="268">
        <v>0.979100408905043</v>
      </c>
      <c r="AC1444" s="295">
        <v>-0.00546666010350905</v>
      </c>
    </row>
    <row r="1445" spans="1:29">
      <c r="A1445" s="297" t="s">
        <v>1974</v>
      </c>
      <c r="B1445" s="305" t="s">
        <v>3371</v>
      </c>
      <c r="C1445" s="293" t="s">
        <v>2680</v>
      </c>
      <c r="D1445" s="305" t="s">
        <v>2681</v>
      </c>
      <c r="E1445" s="263">
        <v>6446</v>
      </c>
      <c r="F1445" s="266">
        <v>6303</v>
      </c>
      <c r="G1445" s="266">
        <v>143</v>
      </c>
      <c r="H1445" s="264">
        <v>7531</v>
      </c>
      <c r="I1445" s="264">
        <v>7307</v>
      </c>
      <c r="J1445" s="264">
        <v>224</v>
      </c>
      <c r="K1445" s="264">
        <v>4860</v>
      </c>
      <c r="L1445" s="264">
        <v>4711</v>
      </c>
      <c r="M1445" s="264">
        <v>149</v>
      </c>
      <c r="N1445" s="294">
        <v>0.93</v>
      </c>
      <c r="O1445" s="266">
        <v>6446</v>
      </c>
      <c r="P1445" s="266">
        <v>6303</v>
      </c>
      <c r="Q1445" s="266">
        <v>143</v>
      </c>
      <c r="R1445" s="267">
        <v>0.977815699658703</v>
      </c>
      <c r="S1445" s="267">
        <v>0.977815699658703</v>
      </c>
      <c r="T1445" s="267">
        <v>0.970256274067189</v>
      </c>
      <c r="U1445" s="267">
        <v>0.969341563786008</v>
      </c>
      <c r="V1445" s="295">
        <v>0.00755942559151412</v>
      </c>
      <c r="W1445" s="271">
        <v>40675</v>
      </c>
      <c r="X1445" s="271">
        <v>39615</v>
      </c>
      <c r="Y1445" s="271">
        <v>36080</v>
      </c>
      <c r="Z1445" s="271">
        <v>35352</v>
      </c>
      <c r="AA1445" s="268">
        <v>0.973939766441303</v>
      </c>
      <c r="AB1445" s="268">
        <v>0.979822616407982</v>
      </c>
      <c r="AC1445" s="295">
        <v>-0.00588284996667932</v>
      </c>
    </row>
    <row r="1446" spans="1:29">
      <c r="A1446" s="297" t="s">
        <v>1974</v>
      </c>
      <c r="B1446" s="305" t="s">
        <v>3371</v>
      </c>
      <c r="C1446" s="293" t="s">
        <v>2682</v>
      </c>
      <c r="D1446" s="305" t="s">
        <v>2683</v>
      </c>
      <c r="E1446" s="263">
        <v>11874</v>
      </c>
      <c r="F1446" s="266">
        <v>11216</v>
      </c>
      <c r="G1446" s="266">
        <v>658</v>
      </c>
      <c r="H1446" s="264">
        <v>14293</v>
      </c>
      <c r="I1446" s="264">
        <v>13511</v>
      </c>
      <c r="J1446" s="264">
        <v>782</v>
      </c>
      <c r="K1446" s="264">
        <v>9149</v>
      </c>
      <c r="L1446" s="264">
        <v>8354</v>
      </c>
      <c r="M1446" s="264">
        <v>795</v>
      </c>
      <c r="N1446" s="294">
        <v>0.93</v>
      </c>
      <c r="O1446" s="266">
        <v>11874</v>
      </c>
      <c r="P1446" s="266">
        <v>11216</v>
      </c>
      <c r="Q1446" s="266">
        <v>658</v>
      </c>
      <c r="R1446" s="267">
        <v>0.944584807141654</v>
      </c>
      <c r="S1446" s="267">
        <v>0.944584807141654</v>
      </c>
      <c r="T1446" s="267">
        <v>0.945287903169384</v>
      </c>
      <c r="U1446" s="267">
        <v>0.913105257405181</v>
      </c>
      <c r="V1446" s="295">
        <v>-0.000703096027729555</v>
      </c>
      <c r="W1446" s="271">
        <v>74555</v>
      </c>
      <c r="X1446" s="271">
        <v>70152</v>
      </c>
      <c r="Y1446" s="271">
        <v>67145</v>
      </c>
      <c r="Z1446" s="271">
        <v>64166</v>
      </c>
      <c r="AA1446" s="268">
        <v>0.940942928039702</v>
      </c>
      <c r="AB1446" s="268">
        <v>0.955633330851143</v>
      </c>
      <c r="AC1446" s="295">
        <v>-0.0146904028114409</v>
      </c>
    </row>
    <row r="1447" spans="1:29">
      <c r="A1447" s="297" t="s">
        <v>1974</v>
      </c>
      <c r="B1447" s="305" t="s">
        <v>3372</v>
      </c>
      <c r="C1447" s="293" t="s">
        <v>2684</v>
      </c>
      <c r="D1447" s="305" t="s">
        <v>2685</v>
      </c>
      <c r="E1447" s="263">
        <v>7818</v>
      </c>
      <c r="F1447" s="266">
        <v>7444</v>
      </c>
      <c r="G1447" s="266">
        <v>374</v>
      </c>
      <c r="H1447" s="264">
        <v>9349</v>
      </c>
      <c r="I1447" s="264">
        <v>8886</v>
      </c>
      <c r="J1447" s="264">
        <v>463</v>
      </c>
      <c r="K1447" s="264">
        <v>6362</v>
      </c>
      <c r="L1447" s="264">
        <v>6028</v>
      </c>
      <c r="M1447" s="264">
        <v>334</v>
      </c>
      <c r="N1447" s="294">
        <v>0.93</v>
      </c>
      <c r="O1447" s="266">
        <v>7818</v>
      </c>
      <c r="P1447" s="266">
        <v>7444</v>
      </c>
      <c r="Q1447" s="266">
        <v>374</v>
      </c>
      <c r="R1447" s="267">
        <v>0.952161678178562</v>
      </c>
      <c r="S1447" s="267">
        <v>0.952161678178562</v>
      </c>
      <c r="T1447" s="267">
        <v>0.950475986736549</v>
      </c>
      <c r="U1447" s="267">
        <v>0.947500785916379</v>
      </c>
      <c r="V1447" s="295">
        <v>0.00168569144201303</v>
      </c>
      <c r="W1447" s="271">
        <v>50302</v>
      </c>
      <c r="X1447" s="271">
        <v>47734</v>
      </c>
      <c r="Y1447" s="271">
        <v>44676</v>
      </c>
      <c r="Z1447" s="271">
        <v>42802</v>
      </c>
      <c r="AA1447" s="268">
        <v>0.948948351954197</v>
      </c>
      <c r="AB1447" s="268">
        <v>0.958053541051124</v>
      </c>
      <c r="AC1447" s="295">
        <v>-0.00910518909692692</v>
      </c>
    </row>
    <row r="1448" spans="1:29">
      <c r="A1448" s="297" t="s">
        <v>1974</v>
      </c>
      <c r="B1448" s="305" t="s">
        <v>3372</v>
      </c>
      <c r="C1448" s="293" t="s">
        <v>2686</v>
      </c>
      <c r="D1448" s="305" t="s">
        <v>2687</v>
      </c>
      <c r="E1448" s="263">
        <v>7638</v>
      </c>
      <c r="F1448" s="266">
        <v>7279</v>
      </c>
      <c r="G1448" s="266">
        <v>359</v>
      </c>
      <c r="H1448" s="264">
        <v>8633</v>
      </c>
      <c r="I1448" s="264">
        <v>8298</v>
      </c>
      <c r="J1448" s="264">
        <v>335</v>
      </c>
      <c r="K1448" s="264">
        <v>5593</v>
      </c>
      <c r="L1448" s="264">
        <v>5224</v>
      </c>
      <c r="M1448" s="264">
        <v>369</v>
      </c>
      <c r="N1448" s="294">
        <v>0.93</v>
      </c>
      <c r="O1448" s="266">
        <v>7638</v>
      </c>
      <c r="P1448" s="266">
        <v>7279</v>
      </c>
      <c r="Q1448" s="266">
        <v>359</v>
      </c>
      <c r="R1448" s="267">
        <v>0.95299816705944</v>
      </c>
      <c r="S1448" s="267">
        <v>0.95299816705944</v>
      </c>
      <c r="T1448" s="267">
        <v>0.961195412950307</v>
      </c>
      <c r="U1448" s="267">
        <v>0.934024673699267</v>
      </c>
      <c r="V1448" s="295">
        <v>-0.00819724589086734</v>
      </c>
      <c r="W1448" s="271">
        <v>46587</v>
      </c>
      <c r="X1448" s="271">
        <v>44608</v>
      </c>
      <c r="Y1448" s="271">
        <v>41059</v>
      </c>
      <c r="Z1448" s="271">
        <v>39720</v>
      </c>
      <c r="AA1448" s="268">
        <v>0.957520338291798</v>
      </c>
      <c r="AB1448" s="268">
        <v>0.9673883923135</v>
      </c>
      <c r="AC1448" s="295">
        <v>-0.00986805402170188</v>
      </c>
    </row>
    <row r="1449" spans="1:29">
      <c r="A1449" s="297" t="s">
        <v>1974</v>
      </c>
      <c r="B1449" s="305" t="s">
        <v>3372</v>
      </c>
      <c r="C1449" s="293" t="s">
        <v>2688</v>
      </c>
      <c r="D1449" s="305" t="s">
        <v>2689</v>
      </c>
      <c r="E1449" s="263">
        <v>2229</v>
      </c>
      <c r="F1449" s="266">
        <v>2159</v>
      </c>
      <c r="G1449" s="266">
        <v>70</v>
      </c>
      <c r="H1449" s="264">
        <v>2680</v>
      </c>
      <c r="I1449" s="264">
        <v>2555</v>
      </c>
      <c r="J1449" s="264">
        <v>125</v>
      </c>
      <c r="K1449" s="264">
        <v>1730</v>
      </c>
      <c r="L1449" s="264">
        <v>1675</v>
      </c>
      <c r="M1449" s="264">
        <v>55</v>
      </c>
      <c r="N1449" s="294">
        <v>0.93</v>
      </c>
      <c r="O1449" s="266">
        <v>2229</v>
      </c>
      <c r="P1449" s="266">
        <v>2159</v>
      </c>
      <c r="Q1449" s="266">
        <v>70</v>
      </c>
      <c r="R1449" s="267">
        <v>0.96859578286227</v>
      </c>
      <c r="S1449" s="267">
        <v>0.96859578286227</v>
      </c>
      <c r="T1449" s="267">
        <v>0.953358208955224</v>
      </c>
      <c r="U1449" s="267">
        <v>0.968208092485549</v>
      </c>
      <c r="V1449" s="295">
        <v>0.0152375739070463</v>
      </c>
      <c r="W1449" s="271">
        <v>14385</v>
      </c>
      <c r="X1449" s="271">
        <v>13969</v>
      </c>
      <c r="Y1449" s="271">
        <v>12913</v>
      </c>
      <c r="Z1449" s="271">
        <v>12645</v>
      </c>
      <c r="AA1449" s="268">
        <v>0.971080987139381</v>
      </c>
      <c r="AB1449" s="268">
        <v>0.979245721366065</v>
      </c>
      <c r="AC1449" s="295">
        <v>-0.00816473422668396</v>
      </c>
    </row>
    <row r="1450" spans="1:29">
      <c r="A1450" s="297" t="s">
        <v>1974</v>
      </c>
      <c r="B1450" s="305" t="s">
        <v>3372</v>
      </c>
      <c r="C1450" s="293" t="s">
        <v>2690</v>
      </c>
      <c r="D1450" s="305" t="s">
        <v>2691</v>
      </c>
      <c r="E1450" s="263">
        <v>2763</v>
      </c>
      <c r="F1450" s="266">
        <v>2692</v>
      </c>
      <c r="G1450" s="266">
        <v>71</v>
      </c>
      <c r="H1450" s="264">
        <v>3183</v>
      </c>
      <c r="I1450" s="264">
        <v>3096</v>
      </c>
      <c r="J1450" s="264">
        <v>87</v>
      </c>
      <c r="K1450" s="264">
        <v>2026</v>
      </c>
      <c r="L1450" s="264">
        <v>1956</v>
      </c>
      <c r="M1450" s="264">
        <v>70</v>
      </c>
      <c r="N1450" s="294">
        <v>0.93</v>
      </c>
      <c r="O1450" s="266">
        <v>2763</v>
      </c>
      <c r="P1450" s="266">
        <v>2692</v>
      </c>
      <c r="Q1450" s="266">
        <v>71</v>
      </c>
      <c r="R1450" s="267">
        <v>0.974303293521535</v>
      </c>
      <c r="S1450" s="267">
        <v>0.974303293521535</v>
      </c>
      <c r="T1450" s="267">
        <v>0.972667295004712</v>
      </c>
      <c r="U1450" s="267">
        <v>0.965449160908193</v>
      </c>
      <c r="V1450" s="295">
        <v>0.00163599851682206</v>
      </c>
      <c r="W1450" s="271">
        <v>16813</v>
      </c>
      <c r="X1450" s="271">
        <v>16424</v>
      </c>
      <c r="Y1450" s="271">
        <v>15140</v>
      </c>
      <c r="Z1450" s="271">
        <v>14867</v>
      </c>
      <c r="AA1450" s="268">
        <v>0.976863141616606</v>
      </c>
      <c r="AB1450" s="268">
        <v>0.981968295904888</v>
      </c>
      <c r="AC1450" s="295">
        <v>-0.00510515428828162</v>
      </c>
    </row>
    <row r="1451" spans="1:29">
      <c r="A1451" s="297" t="s">
        <v>1974</v>
      </c>
      <c r="B1451" s="305" t="s">
        <v>3372</v>
      </c>
      <c r="C1451" s="293" t="s">
        <v>2692</v>
      </c>
      <c r="D1451" s="305" t="s">
        <v>2693</v>
      </c>
      <c r="E1451" s="263">
        <v>4631</v>
      </c>
      <c r="F1451" s="266">
        <v>4491</v>
      </c>
      <c r="G1451" s="266">
        <v>140</v>
      </c>
      <c r="H1451" s="264">
        <v>5681</v>
      </c>
      <c r="I1451" s="264">
        <v>5393</v>
      </c>
      <c r="J1451" s="264">
        <v>288</v>
      </c>
      <c r="K1451" s="264">
        <v>3760</v>
      </c>
      <c r="L1451" s="264">
        <v>3572</v>
      </c>
      <c r="M1451" s="264">
        <v>188</v>
      </c>
      <c r="N1451" s="294">
        <v>0.93</v>
      </c>
      <c r="O1451" s="266">
        <v>4631</v>
      </c>
      <c r="P1451" s="266">
        <v>4491</v>
      </c>
      <c r="Q1451" s="266">
        <v>140</v>
      </c>
      <c r="R1451" s="267">
        <v>0.969768948391276</v>
      </c>
      <c r="S1451" s="267">
        <v>0.969768948391276</v>
      </c>
      <c r="T1451" s="267">
        <v>0.949304699876782</v>
      </c>
      <c r="U1451" s="267">
        <v>0.95</v>
      </c>
      <c r="V1451" s="295">
        <v>0.0204642485144939</v>
      </c>
      <c r="W1451" s="271">
        <v>30389</v>
      </c>
      <c r="X1451" s="271">
        <v>29305</v>
      </c>
      <c r="Y1451" s="271">
        <v>28024</v>
      </c>
      <c r="Z1451" s="271">
        <v>27126</v>
      </c>
      <c r="AA1451" s="268">
        <v>0.964329198065089</v>
      </c>
      <c r="AB1451" s="268">
        <v>0.967956037681987</v>
      </c>
      <c r="AC1451" s="295">
        <v>-0.00362683961689758</v>
      </c>
    </row>
    <row r="1452" spans="1:29">
      <c r="A1452" s="297" t="s">
        <v>1974</v>
      </c>
      <c r="B1452" s="305" t="s">
        <v>3372</v>
      </c>
      <c r="C1452" s="293" t="s">
        <v>2694</v>
      </c>
      <c r="D1452" s="305" t="s">
        <v>2695</v>
      </c>
      <c r="E1452" s="263">
        <v>0</v>
      </c>
      <c r="F1452" s="266">
        <v>0</v>
      </c>
      <c r="G1452" s="266">
        <v>0</v>
      </c>
      <c r="H1452" s="264">
        <v>0</v>
      </c>
      <c r="I1452" s="264">
        <v>0</v>
      </c>
      <c r="J1452" s="264">
        <v>0</v>
      </c>
      <c r="K1452" s="264">
        <v>0</v>
      </c>
      <c r="L1452" s="264">
        <v>0</v>
      </c>
      <c r="M1452" s="264">
        <v>0</v>
      </c>
      <c r="N1452" s="294">
        <v>0.93</v>
      </c>
      <c r="O1452" s="266">
        <v>0</v>
      </c>
      <c r="P1452" s="266">
        <v>0</v>
      </c>
      <c r="Q1452" s="266">
        <v>0</v>
      </c>
      <c r="R1452" s="267">
        <v>0</v>
      </c>
      <c r="S1452" s="267">
        <v>0</v>
      </c>
      <c r="T1452" s="267">
        <v>0</v>
      </c>
      <c r="U1452" s="267">
        <v>0</v>
      </c>
      <c r="V1452" s="295">
        <v>0</v>
      </c>
      <c r="W1452" s="271">
        <v>1</v>
      </c>
      <c r="X1452" s="271">
        <v>1</v>
      </c>
      <c r="Y1452" s="271">
        <v>0</v>
      </c>
      <c r="Z1452" s="271">
        <v>0</v>
      </c>
      <c r="AA1452" s="268">
        <v>1</v>
      </c>
      <c r="AB1452" s="268">
        <v>0</v>
      </c>
      <c r="AC1452" s="295">
        <v>1</v>
      </c>
    </row>
    <row r="1453" spans="1:29">
      <c r="A1453" s="297" t="s">
        <v>1974</v>
      </c>
      <c r="B1453" s="305" t="s">
        <v>3372</v>
      </c>
      <c r="C1453" s="293" t="s">
        <v>2696</v>
      </c>
      <c r="D1453" s="305" t="s">
        <v>2697</v>
      </c>
      <c r="E1453" s="263">
        <v>7250</v>
      </c>
      <c r="F1453" s="266">
        <v>6871</v>
      </c>
      <c r="G1453" s="266">
        <v>379</v>
      </c>
      <c r="H1453" s="264">
        <v>9193</v>
      </c>
      <c r="I1453" s="264">
        <v>8799</v>
      </c>
      <c r="J1453" s="264">
        <v>394</v>
      </c>
      <c r="K1453" s="264">
        <v>6606</v>
      </c>
      <c r="L1453" s="264">
        <v>6302</v>
      </c>
      <c r="M1453" s="264">
        <v>304</v>
      </c>
      <c r="N1453" s="294">
        <v>0.93</v>
      </c>
      <c r="O1453" s="266">
        <v>7250</v>
      </c>
      <c r="P1453" s="266">
        <v>6871</v>
      </c>
      <c r="Q1453" s="266">
        <v>379</v>
      </c>
      <c r="R1453" s="267">
        <v>0.947724137931034</v>
      </c>
      <c r="S1453" s="267">
        <v>0.947724137931034</v>
      </c>
      <c r="T1453" s="267">
        <v>0.957141303165452</v>
      </c>
      <c r="U1453" s="267">
        <v>0.953981229185589</v>
      </c>
      <c r="V1453" s="295">
        <v>-0.00941716523441749</v>
      </c>
      <c r="W1453" s="271">
        <v>50729</v>
      </c>
      <c r="X1453" s="271">
        <v>47931</v>
      </c>
      <c r="Y1453" s="271">
        <v>43592</v>
      </c>
      <c r="Z1453" s="271">
        <v>42035</v>
      </c>
      <c r="AA1453" s="268">
        <v>0.944844171972639</v>
      </c>
      <c r="AB1453" s="268">
        <v>0.96428243714443</v>
      </c>
      <c r="AC1453" s="295">
        <v>-0.0194382651717913</v>
      </c>
    </row>
    <row r="1454" spans="1:29">
      <c r="A1454" s="297" t="s">
        <v>1974</v>
      </c>
      <c r="B1454" s="305" t="s">
        <v>3372</v>
      </c>
      <c r="C1454" s="293" t="s">
        <v>2698</v>
      </c>
      <c r="D1454" s="305" t="s">
        <v>2699</v>
      </c>
      <c r="E1454" s="263">
        <v>5337</v>
      </c>
      <c r="F1454" s="266">
        <v>5077</v>
      </c>
      <c r="G1454" s="266">
        <v>260</v>
      </c>
      <c r="H1454" s="264">
        <v>6903</v>
      </c>
      <c r="I1454" s="264">
        <v>6572</v>
      </c>
      <c r="J1454" s="264">
        <v>331</v>
      </c>
      <c r="K1454" s="264">
        <v>4525</v>
      </c>
      <c r="L1454" s="264">
        <v>4189</v>
      </c>
      <c r="M1454" s="264">
        <v>336</v>
      </c>
      <c r="N1454" s="294">
        <v>0.93</v>
      </c>
      <c r="O1454" s="266">
        <v>5337</v>
      </c>
      <c r="P1454" s="266">
        <v>5077</v>
      </c>
      <c r="Q1454" s="266">
        <v>260</v>
      </c>
      <c r="R1454" s="267">
        <v>0.951283492598838</v>
      </c>
      <c r="S1454" s="267">
        <v>0.951283492598838</v>
      </c>
      <c r="T1454" s="267">
        <v>0.952049833405766</v>
      </c>
      <c r="U1454" s="267">
        <v>0.925745856353591</v>
      </c>
      <c r="V1454" s="295">
        <v>-0.00076634080692739</v>
      </c>
      <c r="W1454" s="271">
        <v>36942</v>
      </c>
      <c r="X1454" s="271">
        <v>35126</v>
      </c>
      <c r="Y1454" s="271">
        <v>33982</v>
      </c>
      <c r="Z1454" s="271">
        <v>32728</v>
      </c>
      <c r="AA1454" s="268">
        <v>0.950841860213307</v>
      </c>
      <c r="AB1454" s="268">
        <v>0.963098110764522</v>
      </c>
      <c r="AC1454" s="295">
        <v>-0.012256250551215</v>
      </c>
    </row>
    <row r="1455" spans="1:29">
      <c r="A1455" s="297" t="s">
        <v>1974</v>
      </c>
      <c r="B1455" s="305" t="s">
        <v>3372</v>
      </c>
      <c r="C1455" s="293" t="s">
        <v>2700</v>
      </c>
      <c r="D1455" s="305" t="s">
        <v>2701</v>
      </c>
      <c r="E1455" s="263">
        <v>6131</v>
      </c>
      <c r="F1455" s="266">
        <v>5838</v>
      </c>
      <c r="G1455" s="266">
        <v>293</v>
      </c>
      <c r="H1455" s="264">
        <v>7259</v>
      </c>
      <c r="I1455" s="264">
        <v>6854</v>
      </c>
      <c r="J1455" s="264">
        <v>405</v>
      </c>
      <c r="K1455" s="264">
        <v>5069</v>
      </c>
      <c r="L1455" s="264">
        <v>4820</v>
      </c>
      <c r="M1455" s="264">
        <v>249</v>
      </c>
      <c r="N1455" s="294">
        <v>0.93</v>
      </c>
      <c r="O1455" s="266">
        <v>6131</v>
      </c>
      <c r="P1455" s="266">
        <v>5838</v>
      </c>
      <c r="Q1455" s="266">
        <v>293</v>
      </c>
      <c r="R1455" s="267">
        <v>0.952210079921709</v>
      </c>
      <c r="S1455" s="267">
        <v>0.952210079921709</v>
      </c>
      <c r="T1455" s="267">
        <v>0.944207191073151</v>
      </c>
      <c r="U1455" s="267">
        <v>0.950877885184454</v>
      </c>
      <c r="V1455" s="295">
        <v>0.00800288884855882</v>
      </c>
      <c r="W1455" s="271">
        <v>40388</v>
      </c>
      <c r="X1455" s="271">
        <v>38651</v>
      </c>
      <c r="Y1455" s="271">
        <v>35445</v>
      </c>
      <c r="Z1455" s="271">
        <v>34287</v>
      </c>
      <c r="AA1455" s="268">
        <v>0.95699217589383</v>
      </c>
      <c r="AB1455" s="268">
        <v>0.967329665679221</v>
      </c>
      <c r="AC1455" s="295">
        <v>-0.0103374897853914</v>
      </c>
    </row>
    <row r="1456" spans="1:29">
      <c r="A1456" s="297" t="s">
        <v>1974</v>
      </c>
      <c r="B1456" s="305" t="s">
        <v>3372</v>
      </c>
      <c r="C1456" s="293" t="s">
        <v>2702</v>
      </c>
      <c r="D1456" s="305" t="s">
        <v>2703</v>
      </c>
      <c r="E1456" s="263">
        <v>5681</v>
      </c>
      <c r="F1456" s="266">
        <v>5409</v>
      </c>
      <c r="G1456" s="266">
        <v>272</v>
      </c>
      <c r="H1456" s="264">
        <v>7164</v>
      </c>
      <c r="I1456" s="264">
        <v>6843</v>
      </c>
      <c r="J1456" s="264">
        <v>321</v>
      </c>
      <c r="K1456" s="264">
        <v>4915</v>
      </c>
      <c r="L1456" s="264">
        <v>4737</v>
      </c>
      <c r="M1456" s="264">
        <v>178</v>
      </c>
      <c r="N1456" s="294">
        <v>0.93</v>
      </c>
      <c r="O1456" s="266">
        <v>5681</v>
      </c>
      <c r="P1456" s="266">
        <v>5409</v>
      </c>
      <c r="Q1456" s="266">
        <v>272</v>
      </c>
      <c r="R1456" s="267">
        <v>0.952121105439183</v>
      </c>
      <c r="S1456" s="267">
        <v>0.952121105439183</v>
      </c>
      <c r="T1456" s="267">
        <v>0.955192629815745</v>
      </c>
      <c r="U1456" s="267">
        <v>0.963784333672431</v>
      </c>
      <c r="V1456" s="295">
        <v>-0.00307152437656211</v>
      </c>
      <c r="W1456" s="271">
        <v>38449</v>
      </c>
      <c r="X1456" s="271">
        <v>36854</v>
      </c>
      <c r="Y1456" s="271">
        <v>34822</v>
      </c>
      <c r="Z1456" s="271">
        <v>33694</v>
      </c>
      <c r="AA1456" s="268">
        <v>0.958516476371297</v>
      </c>
      <c r="AB1456" s="268">
        <v>0.967606685428752</v>
      </c>
      <c r="AC1456" s="295">
        <v>-0.00909020905745495</v>
      </c>
    </row>
    <row r="1457" spans="1:29">
      <c r="A1457" s="297" t="s">
        <v>1974</v>
      </c>
      <c r="B1457" s="305" t="s">
        <v>3372</v>
      </c>
      <c r="C1457" s="293" t="s">
        <v>2704</v>
      </c>
      <c r="D1457" s="305" t="s">
        <v>2705</v>
      </c>
      <c r="E1457" s="263">
        <v>5384</v>
      </c>
      <c r="F1457" s="266">
        <v>5188</v>
      </c>
      <c r="G1457" s="266">
        <v>196</v>
      </c>
      <c r="H1457" s="264">
        <v>6301</v>
      </c>
      <c r="I1457" s="264">
        <v>6067</v>
      </c>
      <c r="J1457" s="264">
        <v>234</v>
      </c>
      <c r="K1457" s="264">
        <v>4206</v>
      </c>
      <c r="L1457" s="264">
        <v>4024</v>
      </c>
      <c r="M1457" s="264">
        <v>182</v>
      </c>
      <c r="N1457" s="294">
        <v>0.93</v>
      </c>
      <c r="O1457" s="266">
        <v>5384</v>
      </c>
      <c r="P1457" s="266">
        <v>5188</v>
      </c>
      <c r="Q1457" s="266">
        <v>196</v>
      </c>
      <c r="R1457" s="267">
        <v>0.963595839524517</v>
      </c>
      <c r="S1457" s="267">
        <v>0.963595839524517</v>
      </c>
      <c r="T1457" s="267">
        <v>0.962863037613077</v>
      </c>
      <c r="U1457" s="267">
        <v>0.956728483119353</v>
      </c>
      <c r="V1457" s="295">
        <v>0.000732801911439762</v>
      </c>
      <c r="W1457" s="271">
        <v>33862</v>
      </c>
      <c r="X1457" s="271">
        <v>32612</v>
      </c>
      <c r="Y1457" s="271">
        <v>31332</v>
      </c>
      <c r="Z1457" s="271">
        <v>30507</v>
      </c>
      <c r="AA1457" s="268">
        <v>0.963085464532514</v>
      </c>
      <c r="AB1457" s="268">
        <v>0.9736690923018</v>
      </c>
      <c r="AC1457" s="295">
        <v>-0.0105836277692858</v>
      </c>
    </row>
    <row r="1458" spans="1:29">
      <c r="A1458" s="297" t="s">
        <v>1974</v>
      </c>
      <c r="B1458" s="305" t="s">
        <v>32</v>
      </c>
      <c r="C1458" s="293" t="s">
        <v>2706</v>
      </c>
      <c r="D1458" s="305" t="s">
        <v>2706</v>
      </c>
      <c r="E1458" s="263">
        <v>0</v>
      </c>
      <c r="F1458" s="266">
        <v>0</v>
      </c>
      <c r="G1458" s="266">
        <v>0</v>
      </c>
      <c r="H1458" s="264">
        <v>0</v>
      </c>
      <c r="I1458" s="264">
        <v>0</v>
      </c>
      <c r="J1458" s="264">
        <v>0</v>
      </c>
      <c r="K1458" s="264">
        <v>0</v>
      </c>
      <c r="L1458" s="264">
        <v>0</v>
      </c>
      <c r="M1458" s="264">
        <v>0</v>
      </c>
      <c r="N1458" s="294">
        <v>0.93</v>
      </c>
      <c r="O1458" s="266">
        <v>0</v>
      </c>
      <c r="P1458" s="266">
        <v>0</v>
      </c>
      <c r="Q1458" s="266">
        <v>0</v>
      </c>
      <c r="R1458" s="267">
        <v>0</v>
      </c>
      <c r="S1458" s="267">
        <v>0</v>
      </c>
      <c r="T1458" s="267">
        <v>0</v>
      </c>
      <c r="U1458" s="267">
        <v>0</v>
      </c>
      <c r="V1458" s="295">
        <v>0</v>
      </c>
      <c r="W1458" s="271">
        <v>0</v>
      </c>
      <c r="X1458" s="271">
        <v>0</v>
      </c>
      <c r="Y1458" s="271">
        <v>0</v>
      </c>
      <c r="Z1458" s="271">
        <v>0</v>
      </c>
      <c r="AA1458" s="268">
        <v>0</v>
      </c>
      <c r="AB1458" s="268">
        <v>0</v>
      </c>
      <c r="AC1458" s="295">
        <v>0</v>
      </c>
    </row>
    <row r="1459" spans="1:29">
      <c r="A1459" s="297" t="s">
        <v>1974</v>
      </c>
      <c r="B1459" s="305" t="s">
        <v>32</v>
      </c>
      <c r="C1459" s="293" t="s">
        <v>2707</v>
      </c>
      <c r="D1459" s="305" t="s">
        <v>2707</v>
      </c>
      <c r="E1459" s="263">
        <v>0</v>
      </c>
      <c r="F1459" s="266">
        <v>0</v>
      </c>
      <c r="G1459" s="266">
        <v>0</v>
      </c>
      <c r="H1459" s="264">
        <v>0</v>
      </c>
      <c r="I1459" s="264">
        <v>0</v>
      </c>
      <c r="J1459" s="264">
        <v>0</v>
      </c>
      <c r="K1459" s="264">
        <v>0</v>
      </c>
      <c r="L1459" s="264">
        <v>0</v>
      </c>
      <c r="M1459" s="264">
        <v>0</v>
      </c>
      <c r="N1459" s="294">
        <v>0.93</v>
      </c>
      <c r="O1459" s="266">
        <v>0</v>
      </c>
      <c r="P1459" s="266">
        <v>0</v>
      </c>
      <c r="Q1459" s="266">
        <v>0</v>
      </c>
      <c r="R1459" s="267">
        <v>0</v>
      </c>
      <c r="S1459" s="267">
        <v>0</v>
      </c>
      <c r="T1459" s="267">
        <v>0</v>
      </c>
      <c r="U1459" s="267">
        <v>0</v>
      </c>
      <c r="V1459" s="295">
        <v>0</v>
      </c>
      <c r="W1459" s="271">
        <v>0</v>
      </c>
      <c r="X1459" s="271">
        <v>0</v>
      </c>
      <c r="Y1459" s="271">
        <v>0</v>
      </c>
      <c r="Z1459" s="271">
        <v>0</v>
      </c>
      <c r="AA1459" s="268">
        <v>0</v>
      </c>
      <c r="AB1459" s="268">
        <v>0</v>
      </c>
      <c r="AC1459" s="295">
        <v>0</v>
      </c>
    </row>
    <row r="1460" spans="1:29">
      <c r="A1460" s="297" t="s">
        <v>2708</v>
      </c>
      <c r="B1460" s="307" t="s">
        <v>3373</v>
      </c>
      <c r="C1460" s="293" t="s">
        <v>2710</v>
      </c>
      <c r="D1460" s="307" t="s">
        <v>2711</v>
      </c>
      <c r="E1460" s="263">
        <v>0</v>
      </c>
      <c r="F1460" s="266">
        <v>0</v>
      </c>
      <c r="G1460" s="266">
        <v>0</v>
      </c>
      <c r="H1460" s="264">
        <v>2</v>
      </c>
      <c r="I1460" s="264">
        <v>1</v>
      </c>
      <c r="J1460" s="264">
        <v>1</v>
      </c>
      <c r="K1460" s="264">
        <v>2</v>
      </c>
      <c r="L1460" s="264">
        <v>2</v>
      </c>
      <c r="M1460" s="264">
        <v>0</v>
      </c>
      <c r="N1460" s="294">
        <v>0.93</v>
      </c>
      <c r="O1460" s="266">
        <v>0</v>
      </c>
      <c r="P1460" s="266">
        <v>0</v>
      </c>
      <c r="Q1460" s="266">
        <v>0</v>
      </c>
      <c r="R1460" s="267">
        <v>0</v>
      </c>
      <c r="S1460" s="267">
        <v>0</v>
      </c>
      <c r="T1460" s="267">
        <v>0.5</v>
      </c>
      <c r="U1460" s="267">
        <v>1</v>
      </c>
      <c r="V1460" s="295">
        <v>-0.5</v>
      </c>
      <c r="W1460" s="271">
        <v>7</v>
      </c>
      <c r="X1460" s="271">
        <v>5</v>
      </c>
      <c r="Y1460" s="271">
        <v>5</v>
      </c>
      <c r="Z1460" s="271">
        <v>5</v>
      </c>
      <c r="AA1460" s="268">
        <v>0.714285714285714</v>
      </c>
      <c r="AB1460" s="268">
        <v>1</v>
      </c>
      <c r="AC1460" s="295">
        <v>-0.285714285714286</v>
      </c>
    </row>
    <row r="1461" spans="1:29">
      <c r="A1461" s="297" t="s">
        <v>2708</v>
      </c>
      <c r="B1461" s="308" t="s">
        <v>3373</v>
      </c>
      <c r="C1461" s="293" t="s">
        <v>2712</v>
      </c>
      <c r="D1461" s="308" t="s">
        <v>2713</v>
      </c>
      <c r="E1461" s="263">
        <v>0</v>
      </c>
      <c r="F1461" s="266">
        <v>0</v>
      </c>
      <c r="G1461" s="266">
        <v>0</v>
      </c>
      <c r="H1461" s="264">
        <v>0</v>
      </c>
      <c r="I1461" s="264">
        <v>0</v>
      </c>
      <c r="J1461" s="264">
        <v>0</v>
      </c>
      <c r="K1461" s="264">
        <v>0</v>
      </c>
      <c r="L1461" s="264">
        <v>0</v>
      </c>
      <c r="M1461" s="264">
        <v>0</v>
      </c>
      <c r="N1461" s="294">
        <v>0.93</v>
      </c>
      <c r="O1461" s="266">
        <v>0</v>
      </c>
      <c r="P1461" s="266">
        <v>0</v>
      </c>
      <c r="Q1461" s="266">
        <v>0</v>
      </c>
      <c r="R1461" s="267">
        <v>0</v>
      </c>
      <c r="S1461" s="267">
        <v>0</v>
      </c>
      <c r="T1461" s="267">
        <v>0</v>
      </c>
      <c r="U1461" s="267">
        <v>0</v>
      </c>
      <c r="V1461" s="295">
        <v>0</v>
      </c>
      <c r="W1461" s="271">
        <v>0</v>
      </c>
      <c r="X1461" s="271">
        <v>0</v>
      </c>
      <c r="Y1461" s="271">
        <v>0</v>
      </c>
      <c r="Z1461" s="271">
        <v>0</v>
      </c>
      <c r="AA1461" s="268">
        <v>0</v>
      </c>
      <c r="AB1461" s="268">
        <v>0</v>
      </c>
      <c r="AC1461" s="295">
        <v>0</v>
      </c>
    </row>
    <row r="1462" spans="1:29">
      <c r="A1462" s="297" t="s">
        <v>2708</v>
      </c>
      <c r="B1462" s="307" t="s">
        <v>3374</v>
      </c>
      <c r="C1462" s="293" t="s">
        <v>2714</v>
      </c>
      <c r="D1462" s="307" t="s">
        <v>2715</v>
      </c>
      <c r="E1462" s="263">
        <v>0</v>
      </c>
      <c r="F1462" s="266">
        <v>0</v>
      </c>
      <c r="G1462" s="266">
        <v>0</v>
      </c>
      <c r="H1462" s="264">
        <v>0</v>
      </c>
      <c r="I1462" s="264">
        <v>0</v>
      </c>
      <c r="J1462" s="264">
        <v>0</v>
      </c>
      <c r="K1462" s="264">
        <v>0</v>
      </c>
      <c r="L1462" s="264">
        <v>0</v>
      </c>
      <c r="M1462" s="264">
        <v>0</v>
      </c>
      <c r="N1462" s="294">
        <v>0.93</v>
      </c>
      <c r="O1462" s="266">
        <v>0</v>
      </c>
      <c r="P1462" s="266">
        <v>0</v>
      </c>
      <c r="Q1462" s="266">
        <v>0</v>
      </c>
      <c r="R1462" s="267">
        <v>0</v>
      </c>
      <c r="S1462" s="267">
        <v>0</v>
      </c>
      <c r="T1462" s="267">
        <v>0</v>
      </c>
      <c r="U1462" s="267">
        <v>0</v>
      </c>
      <c r="V1462" s="295">
        <v>0</v>
      </c>
      <c r="W1462" s="271">
        <v>0</v>
      </c>
      <c r="X1462" s="271">
        <v>0</v>
      </c>
      <c r="Y1462" s="271">
        <v>0</v>
      </c>
      <c r="Z1462" s="271">
        <v>0</v>
      </c>
      <c r="AA1462" s="268">
        <v>0</v>
      </c>
      <c r="AB1462" s="268">
        <v>0</v>
      </c>
      <c r="AC1462" s="295">
        <v>0</v>
      </c>
    </row>
    <row r="1463" spans="1:29">
      <c r="A1463" s="297" t="s">
        <v>2708</v>
      </c>
      <c r="B1463" s="308" t="s">
        <v>3373</v>
      </c>
      <c r="C1463" s="293" t="s">
        <v>2716</v>
      </c>
      <c r="D1463" s="308" t="s">
        <v>2717</v>
      </c>
      <c r="E1463" s="263">
        <v>0</v>
      </c>
      <c r="F1463" s="266">
        <v>0</v>
      </c>
      <c r="G1463" s="266">
        <v>0</v>
      </c>
      <c r="H1463" s="264">
        <v>20</v>
      </c>
      <c r="I1463" s="264">
        <v>20</v>
      </c>
      <c r="J1463" s="264">
        <v>0</v>
      </c>
      <c r="K1463" s="264">
        <v>11</v>
      </c>
      <c r="L1463" s="264">
        <v>11</v>
      </c>
      <c r="M1463" s="264">
        <v>0</v>
      </c>
      <c r="N1463" s="294">
        <v>0.93</v>
      </c>
      <c r="O1463" s="266">
        <v>0</v>
      </c>
      <c r="P1463" s="266">
        <v>0</v>
      </c>
      <c r="Q1463" s="266">
        <v>0</v>
      </c>
      <c r="R1463" s="267">
        <v>0</v>
      </c>
      <c r="S1463" s="267">
        <v>0</v>
      </c>
      <c r="T1463" s="267">
        <v>1</v>
      </c>
      <c r="U1463" s="267">
        <v>1</v>
      </c>
      <c r="V1463" s="295">
        <v>-1</v>
      </c>
      <c r="W1463" s="271">
        <v>83</v>
      </c>
      <c r="X1463" s="271">
        <v>83</v>
      </c>
      <c r="Y1463" s="271">
        <v>52</v>
      </c>
      <c r="Z1463" s="271">
        <v>51</v>
      </c>
      <c r="AA1463" s="268">
        <v>1</v>
      </c>
      <c r="AB1463" s="268">
        <v>0.980769230769231</v>
      </c>
      <c r="AC1463" s="295">
        <v>0.0192307692307693</v>
      </c>
    </row>
    <row r="1464" spans="1:29">
      <c r="A1464" s="297" t="s">
        <v>2708</v>
      </c>
      <c r="B1464" s="308" t="s">
        <v>3373</v>
      </c>
      <c r="C1464" s="293" t="s">
        <v>2718</v>
      </c>
      <c r="D1464" s="308" t="s">
        <v>2719</v>
      </c>
      <c r="E1464" s="263">
        <v>0</v>
      </c>
      <c r="F1464" s="266">
        <v>0</v>
      </c>
      <c r="G1464" s="266">
        <v>0</v>
      </c>
      <c r="H1464" s="264">
        <v>1</v>
      </c>
      <c r="I1464" s="264">
        <v>1</v>
      </c>
      <c r="J1464" s="264">
        <v>0</v>
      </c>
      <c r="K1464" s="264">
        <v>0</v>
      </c>
      <c r="L1464" s="264">
        <v>0</v>
      </c>
      <c r="M1464" s="264">
        <v>0</v>
      </c>
      <c r="N1464" s="294">
        <v>0.93</v>
      </c>
      <c r="O1464" s="266">
        <v>0</v>
      </c>
      <c r="P1464" s="266">
        <v>0</v>
      </c>
      <c r="Q1464" s="266">
        <v>0</v>
      </c>
      <c r="R1464" s="267">
        <v>0</v>
      </c>
      <c r="S1464" s="267">
        <v>0</v>
      </c>
      <c r="T1464" s="267">
        <v>1</v>
      </c>
      <c r="U1464" s="267">
        <v>0</v>
      </c>
      <c r="V1464" s="295">
        <v>-1</v>
      </c>
      <c r="W1464" s="271">
        <v>2</v>
      </c>
      <c r="X1464" s="271">
        <v>2</v>
      </c>
      <c r="Y1464" s="271">
        <v>3</v>
      </c>
      <c r="Z1464" s="271">
        <v>3</v>
      </c>
      <c r="AA1464" s="268">
        <v>1</v>
      </c>
      <c r="AB1464" s="268">
        <v>1</v>
      </c>
      <c r="AC1464" s="295">
        <v>0</v>
      </c>
    </row>
    <row r="1465" spans="1:29">
      <c r="A1465" s="297" t="s">
        <v>2708</v>
      </c>
      <c r="B1465" s="308" t="s">
        <v>3373</v>
      </c>
      <c r="C1465" s="293" t="s">
        <v>2720</v>
      </c>
      <c r="D1465" s="308" t="s">
        <v>2721</v>
      </c>
      <c r="E1465" s="263">
        <v>0</v>
      </c>
      <c r="F1465" s="266">
        <v>0</v>
      </c>
      <c r="G1465" s="266">
        <v>0</v>
      </c>
      <c r="H1465" s="264">
        <v>1</v>
      </c>
      <c r="I1465" s="264">
        <v>1</v>
      </c>
      <c r="J1465" s="264">
        <v>0</v>
      </c>
      <c r="K1465" s="264">
        <v>0</v>
      </c>
      <c r="L1465" s="264">
        <v>0</v>
      </c>
      <c r="M1465" s="264">
        <v>0</v>
      </c>
      <c r="N1465" s="294">
        <v>0.93</v>
      </c>
      <c r="O1465" s="266">
        <v>0</v>
      </c>
      <c r="P1465" s="266">
        <v>0</v>
      </c>
      <c r="Q1465" s="266">
        <v>0</v>
      </c>
      <c r="R1465" s="267">
        <v>0</v>
      </c>
      <c r="S1465" s="267">
        <v>0</v>
      </c>
      <c r="T1465" s="267">
        <v>1</v>
      </c>
      <c r="U1465" s="267">
        <v>0</v>
      </c>
      <c r="V1465" s="295">
        <v>-1</v>
      </c>
      <c r="W1465" s="271">
        <v>2</v>
      </c>
      <c r="X1465" s="271">
        <v>2</v>
      </c>
      <c r="Y1465" s="271">
        <v>6</v>
      </c>
      <c r="Z1465" s="271">
        <v>6</v>
      </c>
      <c r="AA1465" s="268">
        <v>1</v>
      </c>
      <c r="AB1465" s="268">
        <v>1</v>
      </c>
      <c r="AC1465" s="295">
        <v>0</v>
      </c>
    </row>
    <row r="1466" spans="1:29">
      <c r="A1466" s="297" t="s">
        <v>2708</v>
      </c>
      <c r="B1466" s="308" t="s">
        <v>3373</v>
      </c>
      <c r="C1466" s="293" t="s">
        <v>2722</v>
      </c>
      <c r="D1466" s="308" t="s">
        <v>2723</v>
      </c>
      <c r="E1466" s="263">
        <v>0</v>
      </c>
      <c r="F1466" s="266">
        <v>0</v>
      </c>
      <c r="G1466" s="266">
        <v>0</v>
      </c>
      <c r="H1466" s="264">
        <v>0</v>
      </c>
      <c r="I1466" s="264">
        <v>0</v>
      </c>
      <c r="J1466" s="264">
        <v>0</v>
      </c>
      <c r="K1466" s="264">
        <v>1</v>
      </c>
      <c r="L1466" s="264">
        <v>1</v>
      </c>
      <c r="M1466" s="264">
        <v>0</v>
      </c>
      <c r="N1466" s="294">
        <v>0.93</v>
      </c>
      <c r="O1466" s="266">
        <v>0</v>
      </c>
      <c r="P1466" s="266">
        <v>0</v>
      </c>
      <c r="Q1466" s="266">
        <v>0</v>
      </c>
      <c r="R1466" s="267">
        <v>0</v>
      </c>
      <c r="S1466" s="267">
        <v>0</v>
      </c>
      <c r="T1466" s="267">
        <v>0</v>
      </c>
      <c r="U1466" s="267">
        <v>1</v>
      </c>
      <c r="V1466" s="295">
        <v>0</v>
      </c>
      <c r="W1466" s="271">
        <v>2</v>
      </c>
      <c r="X1466" s="271">
        <v>2</v>
      </c>
      <c r="Y1466" s="271">
        <v>2</v>
      </c>
      <c r="Z1466" s="271">
        <v>2</v>
      </c>
      <c r="AA1466" s="268">
        <v>1</v>
      </c>
      <c r="AB1466" s="268">
        <v>1</v>
      </c>
      <c r="AC1466" s="295">
        <v>0</v>
      </c>
    </row>
    <row r="1467" spans="1:29">
      <c r="A1467" s="297" t="s">
        <v>2708</v>
      </c>
      <c r="B1467" s="308" t="s">
        <v>3375</v>
      </c>
      <c r="C1467" s="293" t="s">
        <v>2724</v>
      </c>
      <c r="D1467" s="308" t="s">
        <v>2725</v>
      </c>
      <c r="E1467" s="263">
        <v>0</v>
      </c>
      <c r="F1467" s="266">
        <v>0</v>
      </c>
      <c r="G1467" s="266">
        <v>0</v>
      </c>
      <c r="H1467" s="264">
        <v>0</v>
      </c>
      <c r="I1467" s="264">
        <v>0</v>
      </c>
      <c r="J1467" s="264">
        <v>0</v>
      </c>
      <c r="K1467" s="264">
        <v>0</v>
      </c>
      <c r="L1467" s="264">
        <v>0</v>
      </c>
      <c r="M1467" s="264">
        <v>0</v>
      </c>
      <c r="N1467" s="294">
        <v>0.93</v>
      </c>
      <c r="O1467" s="266">
        <v>0</v>
      </c>
      <c r="P1467" s="266">
        <v>0</v>
      </c>
      <c r="Q1467" s="266">
        <v>0</v>
      </c>
      <c r="R1467" s="267">
        <v>0</v>
      </c>
      <c r="S1467" s="267">
        <v>0</v>
      </c>
      <c r="T1467" s="267">
        <v>0</v>
      </c>
      <c r="U1467" s="267">
        <v>0</v>
      </c>
      <c r="V1467" s="295">
        <v>0</v>
      </c>
      <c r="W1467" s="271">
        <v>0</v>
      </c>
      <c r="X1467" s="271">
        <v>0</v>
      </c>
      <c r="Y1467" s="271">
        <v>1</v>
      </c>
      <c r="Z1467" s="271">
        <v>1</v>
      </c>
      <c r="AA1467" s="268">
        <v>0</v>
      </c>
      <c r="AB1467" s="268">
        <v>1</v>
      </c>
      <c r="AC1467" s="295">
        <v>-1</v>
      </c>
    </row>
    <row r="1468" spans="1:29">
      <c r="A1468" s="297" t="s">
        <v>2708</v>
      </c>
      <c r="B1468" s="307" t="s">
        <v>3373</v>
      </c>
      <c r="C1468" s="293" t="s">
        <v>2726</v>
      </c>
      <c r="D1468" s="307" t="s">
        <v>2727</v>
      </c>
      <c r="E1468" s="263">
        <v>0</v>
      </c>
      <c r="F1468" s="266">
        <v>0</v>
      </c>
      <c r="G1468" s="266">
        <v>0</v>
      </c>
      <c r="H1468" s="264">
        <v>0</v>
      </c>
      <c r="I1468" s="264">
        <v>0</v>
      </c>
      <c r="J1468" s="264">
        <v>0</v>
      </c>
      <c r="K1468" s="264">
        <v>0</v>
      </c>
      <c r="L1468" s="264">
        <v>0</v>
      </c>
      <c r="M1468" s="264">
        <v>0</v>
      </c>
      <c r="N1468" s="294">
        <v>0.93</v>
      </c>
      <c r="O1468" s="266">
        <v>0</v>
      </c>
      <c r="P1468" s="266">
        <v>0</v>
      </c>
      <c r="Q1468" s="266">
        <v>0</v>
      </c>
      <c r="R1468" s="267">
        <v>0</v>
      </c>
      <c r="S1468" s="267">
        <v>0</v>
      </c>
      <c r="T1468" s="267">
        <v>0</v>
      </c>
      <c r="U1468" s="267">
        <v>0</v>
      </c>
      <c r="V1468" s="295">
        <v>0</v>
      </c>
      <c r="W1468" s="271">
        <v>3</v>
      </c>
      <c r="X1468" s="271">
        <v>3</v>
      </c>
      <c r="Y1468" s="271">
        <v>12</v>
      </c>
      <c r="Z1468" s="271">
        <v>12</v>
      </c>
      <c r="AA1468" s="268">
        <v>1</v>
      </c>
      <c r="AB1468" s="268">
        <v>1</v>
      </c>
      <c r="AC1468" s="295">
        <v>0</v>
      </c>
    </row>
    <row r="1469" spans="1:29">
      <c r="A1469" s="297" t="s">
        <v>2708</v>
      </c>
      <c r="B1469" s="308" t="s">
        <v>3376</v>
      </c>
      <c r="C1469" s="293" t="s">
        <v>2728</v>
      </c>
      <c r="D1469" s="308" t="s">
        <v>2729</v>
      </c>
      <c r="E1469" s="263">
        <v>0</v>
      </c>
      <c r="F1469" s="266">
        <v>0</v>
      </c>
      <c r="G1469" s="266">
        <v>0</v>
      </c>
      <c r="H1469" s="264">
        <v>0</v>
      </c>
      <c r="I1469" s="264">
        <v>0</v>
      </c>
      <c r="J1469" s="264">
        <v>0</v>
      </c>
      <c r="K1469" s="264">
        <v>0</v>
      </c>
      <c r="L1469" s="264">
        <v>0</v>
      </c>
      <c r="M1469" s="264">
        <v>0</v>
      </c>
      <c r="N1469" s="294">
        <v>0.93</v>
      </c>
      <c r="O1469" s="266">
        <v>0</v>
      </c>
      <c r="P1469" s="266">
        <v>0</v>
      </c>
      <c r="Q1469" s="266">
        <v>0</v>
      </c>
      <c r="R1469" s="267">
        <v>0</v>
      </c>
      <c r="S1469" s="267">
        <v>0</v>
      </c>
      <c r="T1469" s="267">
        <v>0</v>
      </c>
      <c r="U1469" s="267">
        <v>0</v>
      </c>
      <c r="V1469" s="295">
        <v>0</v>
      </c>
      <c r="W1469" s="271">
        <v>0</v>
      </c>
      <c r="X1469" s="271">
        <v>0</v>
      </c>
      <c r="Y1469" s="271">
        <v>0</v>
      </c>
      <c r="Z1469" s="271">
        <v>0</v>
      </c>
      <c r="AA1469" s="268">
        <v>0</v>
      </c>
      <c r="AB1469" s="268">
        <v>0</v>
      </c>
      <c r="AC1469" s="295">
        <v>0</v>
      </c>
    </row>
    <row r="1470" spans="1:29">
      <c r="A1470" s="297" t="s">
        <v>2708</v>
      </c>
      <c r="B1470" s="307" t="s">
        <v>3373</v>
      </c>
      <c r="C1470" s="293" t="s">
        <v>2730</v>
      </c>
      <c r="D1470" s="307" t="s">
        <v>2731</v>
      </c>
      <c r="E1470" s="263">
        <v>3</v>
      </c>
      <c r="F1470" s="266">
        <v>0</v>
      </c>
      <c r="G1470" s="266">
        <v>3</v>
      </c>
      <c r="H1470" s="264">
        <v>7</v>
      </c>
      <c r="I1470" s="264">
        <v>4</v>
      </c>
      <c r="J1470" s="264">
        <v>3</v>
      </c>
      <c r="K1470" s="264">
        <v>5</v>
      </c>
      <c r="L1470" s="264">
        <v>3</v>
      </c>
      <c r="M1470" s="264">
        <v>2</v>
      </c>
      <c r="N1470" s="294">
        <v>0.93</v>
      </c>
      <c r="O1470" s="266">
        <v>3</v>
      </c>
      <c r="P1470" s="266">
        <v>0</v>
      </c>
      <c r="Q1470" s="266">
        <v>3</v>
      </c>
      <c r="R1470" s="267">
        <v>0</v>
      </c>
      <c r="S1470" s="267">
        <v>0</v>
      </c>
      <c r="T1470" s="267">
        <v>0.571428571428571</v>
      </c>
      <c r="U1470" s="267">
        <v>0.6</v>
      </c>
      <c r="V1470" s="295">
        <v>-0.571428571428571</v>
      </c>
      <c r="W1470" s="271">
        <v>37</v>
      </c>
      <c r="X1470" s="271">
        <v>28</v>
      </c>
      <c r="Y1470" s="271">
        <v>16</v>
      </c>
      <c r="Z1470" s="271">
        <v>15</v>
      </c>
      <c r="AA1470" s="268">
        <v>0.756756756756757</v>
      </c>
      <c r="AB1470" s="268">
        <v>0.9375</v>
      </c>
      <c r="AC1470" s="295">
        <v>-0.180743243243243</v>
      </c>
    </row>
    <row r="1471" spans="1:29">
      <c r="A1471" s="297" t="s">
        <v>2708</v>
      </c>
      <c r="B1471" s="307" t="s">
        <v>3375</v>
      </c>
      <c r="C1471" s="293" t="s">
        <v>2732</v>
      </c>
      <c r="D1471" s="307" t="s">
        <v>2733</v>
      </c>
      <c r="E1471" s="263">
        <v>0</v>
      </c>
      <c r="F1471" s="266">
        <v>0</v>
      </c>
      <c r="G1471" s="266">
        <v>0</v>
      </c>
      <c r="H1471" s="264">
        <v>0</v>
      </c>
      <c r="I1471" s="264">
        <v>0</v>
      </c>
      <c r="J1471" s="264">
        <v>0</v>
      </c>
      <c r="K1471" s="264">
        <v>0</v>
      </c>
      <c r="L1471" s="264">
        <v>0</v>
      </c>
      <c r="M1471" s="264">
        <v>0</v>
      </c>
      <c r="N1471" s="294">
        <v>0.93</v>
      </c>
      <c r="O1471" s="266">
        <v>0</v>
      </c>
      <c r="P1471" s="266">
        <v>0</v>
      </c>
      <c r="Q1471" s="266">
        <v>0</v>
      </c>
      <c r="R1471" s="267">
        <v>0</v>
      </c>
      <c r="S1471" s="267">
        <v>0</v>
      </c>
      <c r="T1471" s="267">
        <v>0</v>
      </c>
      <c r="U1471" s="267">
        <v>0</v>
      </c>
      <c r="V1471" s="295">
        <v>0</v>
      </c>
      <c r="W1471" s="271">
        <v>0</v>
      </c>
      <c r="X1471" s="271">
        <v>0</v>
      </c>
      <c r="Y1471" s="271">
        <v>0</v>
      </c>
      <c r="Z1471" s="271">
        <v>0</v>
      </c>
      <c r="AA1471" s="268">
        <v>0</v>
      </c>
      <c r="AB1471" s="268">
        <v>0</v>
      </c>
      <c r="AC1471" s="295">
        <v>0</v>
      </c>
    </row>
    <row r="1472" spans="1:29">
      <c r="A1472" s="297" t="s">
        <v>2708</v>
      </c>
      <c r="B1472" s="308" t="s">
        <v>3373</v>
      </c>
      <c r="C1472" s="293" t="s">
        <v>2734</v>
      </c>
      <c r="D1472" s="308" t="s">
        <v>2735</v>
      </c>
      <c r="E1472" s="263">
        <v>0</v>
      </c>
      <c r="F1472" s="266">
        <v>0</v>
      </c>
      <c r="G1472" s="266">
        <v>0</v>
      </c>
      <c r="H1472" s="264">
        <v>0</v>
      </c>
      <c r="I1472" s="264">
        <v>0</v>
      </c>
      <c r="J1472" s="264">
        <v>0</v>
      </c>
      <c r="K1472" s="264">
        <v>0</v>
      </c>
      <c r="L1472" s="264">
        <v>0</v>
      </c>
      <c r="M1472" s="264">
        <v>0</v>
      </c>
      <c r="N1472" s="294">
        <v>0.93</v>
      </c>
      <c r="O1472" s="266">
        <v>0</v>
      </c>
      <c r="P1472" s="266">
        <v>0</v>
      </c>
      <c r="Q1472" s="266">
        <v>0</v>
      </c>
      <c r="R1472" s="267">
        <v>0</v>
      </c>
      <c r="S1472" s="267">
        <v>0</v>
      </c>
      <c r="T1472" s="267">
        <v>0</v>
      </c>
      <c r="U1472" s="267">
        <v>0</v>
      </c>
      <c r="V1472" s="295">
        <v>0</v>
      </c>
      <c r="W1472" s="271">
        <v>2</v>
      </c>
      <c r="X1472" s="271">
        <v>2</v>
      </c>
      <c r="Y1472" s="271">
        <v>5</v>
      </c>
      <c r="Z1472" s="271">
        <v>5</v>
      </c>
      <c r="AA1472" s="268">
        <v>1</v>
      </c>
      <c r="AB1472" s="268">
        <v>1</v>
      </c>
      <c r="AC1472" s="295">
        <v>0</v>
      </c>
    </row>
    <row r="1473" spans="1:29">
      <c r="A1473" s="297" t="s">
        <v>2708</v>
      </c>
      <c r="B1473" s="308" t="s">
        <v>3373</v>
      </c>
      <c r="C1473" s="293" t="s">
        <v>2736</v>
      </c>
      <c r="D1473" s="308" t="s">
        <v>2737</v>
      </c>
      <c r="E1473" s="263">
        <v>1</v>
      </c>
      <c r="F1473" s="266">
        <v>0</v>
      </c>
      <c r="G1473" s="266">
        <v>1</v>
      </c>
      <c r="H1473" s="264">
        <v>0</v>
      </c>
      <c r="I1473" s="264">
        <v>0</v>
      </c>
      <c r="J1473" s="264">
        <v>0</v>
      </c>
      <c r="K1473" s="264">
        <v>2</v>
      </c>
      <c r="L1473" s="264">
        <v>2</v>
      </c>
      <c r="M1473" s="264">
        <v>0</v>
      </c>
      <c r="N1473" s="294">
        <v>0.93</v>
      </c>
      <c r="O1473" s="266">
        <v>1</v>
      </c>
      <c r="P1473" s="266">
        <v>0</v>
      </c>
      <c r="Q1473" s="266">
        <v>1</v>
      </c>
      <c r="R1473" s="267">
        <v>0</v>
      </c>
      <c r="S1473" s="267">
        <v>0</v>
      </c>
      <c r="T1473" s="267">
        <v>0</v>
      </c>
      <c r="U1473" s="267">
        <v>1</v>
      </c>
      <c r="V1473" s="295">
        <v>0</v>
      </c>
      <c r="W1473" s="271">
        <v>9</v>
      </c>
      <c r="X1473" s="271">
        <v>8</v>
      </c>
      <c r="Y1473" s="271">
        <v>1</v>
      </c>
      <c r="Z1473" s="271">
        <v>1</v>
      </c>
      <c r="AA1473" s="268">
        <v>0.888888888888889</v>
      </c>
      <c r="AB1473" s="268">
        <v>1</v>
      </c>
      <c r="AC1473" s="295">
        <v>-0.111111111111111</v>
      </c>
    </row>
    <row r="1474" spans="1:29">
      <c r="A1474" s="297" t="s">
        <v>2708</v>
      </c>
      <c r="B1474" s="308" t="s">
        <v>3375</v>
      </c>
      <c r="C1474" s="293" t="s">
        <v>2738</v>
      </c>
      <c r="D1474" s="308" t="s">
        <v>2739</v>
      </c>
      <c r="E1474" s="263">
        <v>0</v>
      </c>
      <c r="F1474" s="266">
        <v>0</v>
      </c>
      <c r="G1474" s="266">
        <v>0</v>
      </c>
      <c r="H1474" s="264">
        <v>0</v>
      </c>
      <c r="I1474" s="264">
        <v>0</v>
      </c>
      <c r="J1474" s="264">
        <v>0</v>
      </c>
      <c r="K1474" s="264">
        <v>0</v>
      </c>
      <c r="L1474" s="264">
        <v>0</v>
      </c>
      <c r="M1474" s="264">
        <v>0</v>
      </c>
      <c r="N1474" s="294">
        <v>0.93</v>
      </c>
      <c r="O1474" s="266">
        <v>0</v>
      </c>
      <c r="P1474" s="266">
        <v>0</v>
      </c>
      <c r="Q1474" s="266">
        <v>0</v>
      </c>
      <c r="R1474" s="267">
        <v>0</v>
      </c>
      <c r="S1474" s="267">
        <v>0</v>
      </c>
      <c r="T1474" s="267">
        <v>0</v>
      </c>
      <c r="U1474" s="267">
        <v>0</v>
      </c>
      <c r="V1474" s="295">
        <v>0</v>
      </c>
      <c r="W1474" s="271">
        <v>1</v>
      </c>
      <c r="X1474" s="271">
        <v>1</v>
      </c>
      <c r="Y1474" s="271">
        <v>0</v>
      </c>
      <c r="Z1474" s="271">
        <v>0</v>
      </c>
      <c r="AA1474" s="268">
        <v>1</v>
      </c>
      <c r="AB1474" s="268">
        <v>0</v>
      </c>
      <c r="AC1474" s="295">
        <v>1</v>
      </c>
    </row>
    <row r="1475" spans="1:29">
      <c r="A1475" s="297" t="s">
        <v>2708</v>
      </c>
      <c r="B1475" s="308" t="s">
        <v>3374</v>
      </c>
      <c r="C1475" s="293" t="s">
        <v>2740</v>
      </c>
      <c r="D1475" s="308" t="s">
        <v>2741</v>
      </c>
      <c r="E1475" s="263">
        <v>1</v>
      </c>
      <c r="F1475" s="266">
        <v>0</v>
      </c>
      <c r="G1475" s="266">
        <v>1</v>
      </c>
      <c r="H1475" s="264">
        <v>0</v>
      </c>
      <c r="I1475" s="264">
        <v>0</v>
      </c>
      <c r="J1475" s="264">
        <v>0</v>
      </c>
      <c r="K1475" s="264">
        <v>0</v>
      </c>
      <c r="L1475" s="264">
        <v>0</v>
      </c>
      <c r="M1475" s="264">
        <v>0</v>
      </c>
      <c r="N1475" s="294">
        <v>0.93</v>
      </c>
      <c r="O1475" s="266">
        <v>1</v>
      </c>
      <c r="P1475" s="266">
        <v>0</v>
      </c>
      <c r="Q1475" s="266">
        <v>1</v>
      </c>
      <c r="R1475" s="267">
        <v>0</v>
      </c>
      <c r="S1475" s="267">
        <v>0</v>
      </c>
      <c r="T1475" s="267">
        <v>0</v>
      </c>
      <c r="U1475" s="267">
        <v>0</v>
      </c>
      <c r="V1475" s="295">
        <v>0</v>
      </c>
      <c r="W1475" s="271">
        <v>2</v>
      </c>
      <c r="X1475" s="271">
        <v>1</v>
      </c>
      <c r="Y1475" s="271">
        <v>0</v>
      </c>
      <c r="Z1475" s="271">
        <v>0</v>
      </c>
      <c r="AA1475" s="268">
        <v>0.5</v>
      </c>
      <c r="AB1475" s="268">
        <v>0</v>
      </c>
      <c r="AC1475" s="295">
        <v>0.5</v>
      </c>
    </row>
    <row r="1476" spans="1:29">
      <c r="A1476" s="297" t="s">
        <v>2708</v>
      </c>
      <c r="B1476" s="308" t="s">
        <v>3373</v>
      </c>
      <c r="C1476" s="293" t="s">
        <v>2742</v>
      </c>
      <c r="D1476" s="308" t="s">
        <v>2743</v>
      </c>
      <c r="E1476" s="263">
        <v>0</v>
      </c>
      <c r="F1476" s="266">
        <v>0</v>
      </c>
      <c r="G1476" s="266">
        <v>0</v>
      </c>
      <c r="H1476" s="264">
        <v>5</v>
      </c>
      <c r="I1476" s="264">
        <v>5</v>
      </c>
      <c r="J1476" s="264">
        <v>0</v>
      </c>
      <c r="K1476" s="264">
        <v>4</v>
      </c>
      <c r="L1476" s="264">
        <v>4</v>
      </c>
      <c r="M1476" s="264">
        <v>0</v>
      </c>
      <c r="N1476" s="294">
        <v>0.93</v>
      </c>
      <c r="O1476" s="266">
        <v>0</v>
      </c>
      <c r="P1476" s="266">
        <v>0</v>
      </c>
      <c r="Q1476" s="266">
        <v>0</v>
      </c>
      <c r="R1476" s="267">
        <v>0</v>
      </c>
      <c r="S1476" s="267">
        <v>0</v>
      </c>
      <c r="T1476" s="267">
        <v>1</v>
      </c>
      <c r="U1476" s="267">
        <v>1</v>
      </c>
      <c r="V1476" s="295">
        <v>-1</v>
      </c>
      <c r="W1476" s="271">
        <v>15</v>
      </c>
      <c r="X1476" s="271">
        <v>15</v>
      </c>
      <c r="Y1476" s="271">
        <v>11</v>
      </c>
      <c r="Z1476" s="271">
        <v>11</v>
      </c>
      <c r="AA1476" s="268">
        <v>1</v>
      </c>
      <c r="AB1476" s="268">
        <v>1</v>
      </c>
      <c r="AC1476" s="295">
        <v>0</v>
      </c>
    </row>
    <row r="1477" spans="1:29">
      <c r="A1477" s="297" t="s">
        <v>2708</v>
      </c>
      <c r="B1477" s="308" t="s">
        <v>3375</v>
      </c>
      <c r="C1477" s="293" t="s">
        <v>2744</v>
      </c>
      <c r="D1477" s="308" t="s">
        <v>2745</v>
      </c>
      <c r="E1477" s="263">
        <v>0</v>
      </c>
      <c r="F1477" s="266">
        <v>0</v>
      </c>
      <c r="G1477" s="266">
        <v>0</v>
      </c>
      <c r="H1477" s="264">
        <v>0</v>
      </c>
      <c r="I1477" s="264">
        <v>0</v>
      </c>
      <c r="J1477" s="264">
        <v>0</v>
      </c>
      <c r="K1477" s="264">
        <v>0</v>
      </c>
      <c r="L1477" s="264">
        <v>0</v>
      </c>
      <c r="M1477" s="264">
        <v>0</v>
      </c>
      <c r="N1477" s="294">
        <v>0.93</v>
      </c>
      <c r="O1477" s="266">
        <v>0</v>
      </c>
      <c r="P1477" s="266">
        <v>0</v>
      </c>
      <c r="Q1477" s="266">
        <v>0</v>
      </c>
      <c r="R1477" s="267">
        <v>0</v>
      </c>
      <c r="S1477" s="267">
        <v>0</v>
      </c>
      <c r="T1477" s="267">
        <v>0</v>
      </c>
      <c r="U1477" s="267">
        <v>0</v>
      </c>
      <c r="V1477" s="295">
        <v>0</v>
      </c>
      <c r="W1477" s="271">
        <v>0</v>
      </c>
      <c r="X1477" s="271">
        <v>0</v>
      </c>
      <c r="Y1477" s="271">
        <v>0</v>
      </c>
      <c r="Z1477" s="271">
        <v>0</v>
      </c>
      <c r="AA1477" s="268">
        <v>0</v>
      </c>
      <c r="AB1477" s="268">
        <v>0</v>
      </c>
      <c r="AC1477" s="295">
        <v>0</v>
      </c>
    </row>
    <row r="1478" spans="1:29">
      <c r="A1478" s="297" t="s">
        <v>2708</v>
      </c>
      <c r="B1478" s="307" t="s">
        <v>3373</v>
      </c>
      <c r="C1478" s="293" t="s">
        <v>2746</v>
      </c>
      <c r="D1478" s="307" t="s">
        <v>2747</v>
      </c>
      <c r="E1478" s="263">
        <v>0</v>
      </c>
      <c r="F1478" s="266">
        <v>0</v>
      </c>
      <c r="G1478" s="266">
        <v>0</v>
      </c>
      <c r="H1478" s="264">
        <v>0</v>
      </c>
      <c r="I1478" s="264">
        <v>0</v>
      </c>
      <c r="J1478" s="264">
        <v>0</v>
      </c>
      <c r="K1478" s="264">
        <v>1</v>
      </c>
      <c r="L1478" s="264">
        <v>1</v>
      </c>
      <c r="M1478" s="264">
        <v>0</v>
      </c>
      <c r="N1478" s="294">
        <v>0.93</v>
      </c>
      <c r="O1478" s="266">
        <v>0</v>
      </c>
      <c r="P1478" s="266">
        <v>0</v>
      </c>
      <c r="Q1478" s="266">
        <v>0</v>
      </c>
      <c r="R1478" s="267">
        <v>0</v>
      </c>
      <c r="S1478" s="267">
        <v>0</v>
      </c>
      <c r="T1478" s="267">
        <v>0</v>
      </c>
      <c r="U1478" s="267">
        <v>1</v>
      </c>
      <c r="V1478" s="295">
        <v>0</v>
      </c>
      <c r="W1478" s="271">
        <v>1</v>
      </c>
      <c r="X1478" s="271">
        <v>1</v>
      </c>
      <c r="Y1478" s="271">
        <v>1</v>
      </c>
      <c r="Z1478" s="271">
        <v>1</v>
      </c>
      <c r="AA1478" s="268">
        <v>1</v>
      </c>
      <c r="AB1478" s="268">
        <v>1</v>
      </c>
      <c r="AC1478" s="295">
        <v>0</v>
      </c>
    </row>
    <row r="1479" spans="1:29">
      <c r="A1479" s="297" t="s">
        <v>2708</v>
      </c>
      <c r="B1479" s="307" t="s">
        <v>3377</v>
      </c>
      <c r="C1479" s="293" t="s">
        <v>2748</v>
      </c>
      <c r="D1479" s="307" t="s">
        <v>2749</v>
      </c>
      <c r="E1479" s="263">
        <v>0</v>
      </c>
      <c r="F1479" s="266">
        <v>0</v>
      </c>
      <c r="G1479" s="266">
        <v>0</v>
      </c>
      <c r="H1479" s="264">
        <v>0</v>
      </c>
      <c r="I1479" s="264">
        <v>0</v>
      </c>
      <c r="J1479" s="264">
        <v>0</v>
      </c>
      <c r="K1479" s="264">
        <v>0</v>
      </c>
      <c r="L1479" s="264">
        <v>0</v>
      </c>
      <c r="M1479" s="264">
        <v>0</v>
      </c>
      <c r="N1479" s="294">
        <v>0.93</v>
      </c>
      <c r="O1479" s="266">
        <v>0</v>
      </c>
      <c r="P1479" s="266">
        <v>0</v>
      </c>
      <c r="Q1479" s="266">
        <v>0</v>
      </c>
      <c r="R1479" s="267">
        <v>0</v>
      </c>
      <c r="S1479" s="267">
        <v>0</v>
      </c>
      <c r="T1479" s="267">
        <v>0</v>
      </c>
      <c r="U1479" s="267">
        <v>0</v>
      </c>
      <c r="V1479" s="295">
        <v>0</v>
      </c>
      <c r="W1479" s="271">
        <v>0</v>
      </c>
      <c r="X1479" s="271">
        <v>0</v>
      </c>
      <c r="Y1479" s="271">
        <v>0</v>
      </c>
      <c r="Z1479" s="271">
        <v>0</v>
      </c>
      <c r="AA1479" s="268">
        <v>0</v>
      </c>
      <c r="AB1479" s="268">
        <v>0</v>
      </c>
      <c r="AC1479" s="295">
        <v>0</v>
      </c>
    </row>
    <row r="1480" spans="1:29">
      <c r="A1480" s="297" t="s">
        <v>2708</v>
      </c>
      <c r="B1480" s="307" t="s">
        <v>3374</v>
      </c>
      <c r="C1480" s="293" t="s">
        <v>2750</v>
      </c>
      <c r="D1480" s="307" t="s">
        <v>2751</v>
      </c>
      <c r="E1480" s="263">
        <v>0</v>
      </c>
      <c r="F1480" s="266">
        <v>0</v>
      </c>
      <c r="G1480" s="266">
        <v>0</v>
      </c>
      <c r="H1480" s="264">
        <v>0</v>
      </c>
      <c r="I1480" s="264">
        <v>0</v>
      </c>
      <c r="J1480" s="264">
        <v>0</v>
      </c>
      <c r="K1480" s="264">
        <v>0</v>
      </c>
      <c r="L1480" s="264">
        <v>0</v>
      </c>
      <c r="M1480" s="264">
        <v>0</v>
      </c>
      <c r="N1480" s="294">
        <v>0.93</v>
      </c>
      <c r="O1480" s="266">
        <v>0</v>
      </c>
      <c r="P1480" s="266">
        <v>0</v>
      </c>
      <c r="Q1480" s="266">
        <v>0</v>
      </c>
      <c r="R1480" s="267">
        <v>0</v>
      </c>
      <c r="S1480" s="267">
        <v>0</v>
      </c>
      <c r="T1480" s="267">
        <v>0</v>
      </c>
      <c r="U1480" s="267">
        <v>0</v>
      </c>
      <c r="V1480" s="295">
        <v>0</v>
      </c>
      <c r="W1480" s="271">
        <v>0</v>
      </c>
      <c r="X1480" s="271">
        <v>0</v>
      </c>
      <c r="Y1480" s="271">
        <v>0</v>
      </c>
      <c r="Z1480" s="271">
        <v>0</v>
      </c>
      <c r="AA1480" s="268">
        <v>0</v>
      </c>
      <c r="AB1480" s="268">
        <v>0</v>
      </c>
      <c r="AC1480" s="295">
        <v>0</v>
      </c>
    </row>
    <row r="1481" spans="1:29">
      <c r="A1481" s="297" t="s">
        <v>2708</v>
      </c>
      <c r="B1481" s="308" t="s">
        <v>3373</v>
      </c>
      <c r="C1481" s="293" t="s">
        <v>2752</v>
      </c>
      <c r="D1481" s="308" t="s">
        <v>2753</v>
      </c>
      <c r="E1481" s="263">
        <v>0</v>
      </c>
      <c r="F1481" s="266">
        <v>0</v>
      </c>
      <c r="G1481" s="266">
        <v>0</v>
      </c>
      <c r="H1481" s="264">
        <v>6</v>
      </c>
      <c r="I1481" s="264">
        <v>3</v>
      </c>
      <c r="J1481" s="264">
        <v>3</v>
      </c>
      <c r="K1481" s="264">
        <v>0</v>
      </c>
      <c r="L1481" s="264">
        <v>0</v>
      </c>
      <c r="M1481" s="264">
        <v>0</v>
      </c>
      <c r="N1481" s="294">
        <v>0.93</v>
      </c>
      <c r="O1481" s="266">
        <v>0</v>
      </c>
      <c r="P1481" s="266">
        <v>0</v>
      </c>
      <c r="Q1481" s="266">
        <v>0</v>
      </c>
      <c r="R1481" s="267">
        <v>0</v>
      </c>
      <c r="S1481" s="267">
        <v>0</v>
      </c>
      <c r="T1481" s="267">
        <v>0.5</v>
      </c>
      <c r="U1481" s="267">
        <v>0</v>
      </c>
      <c r="V1481" s="295">
        <v>-0.5</v>
      </c>
      <c r="W1481" s="271">
        <v>20</v>
      </c>
      <c r="X1481" s="271">
        <v>16</v>
      </c>
      <c r="Y1481" s="271">
        <v>32</v>
      </c>
      <c r="Z1481" s="271">
        <v>31</v>
      </c>
      <c r="AA1481" s="268">
        <v>0.8</v>
      </c>
      <c r="AB1481" s="268">
        <v>0.96875</v>
      </c>
      <c r="AC1481" s="295">
        <v>-0.16875</v>
      </c>
    </row>
    <row r="1482" spans="1:29">
      <c r="A1482" s="297" t="s">
        <v>2708</v>
      </c>
      <c r="B1482" s="308" t="s">
        <v>3375</v>
      </c>
      <c r="C1482" s="293" t="s">
        <v>2754</v>
      </c>
      <c r="D1482" s="308" t="s">
        <v>2755</v>
      </c>
      <c r="E1482" s="263">
        <v>0</v>
      </c>
      <c r="F1482" s="266">
        <v>0</v>
      </c>
      <c r="G1482" s="266">
        <v>0</v>
      </c>
      <c r="H1482" s="264">
        <v>0</v>
      </c>
      <c r="I1482" s="264">
        <v>0</v>
      </c>
      <c r="J1482" s="264">
        <v>0</v>
      </c>
      <c r="K1482" s="264">
        <v>0</v>
      </c>
      <c r="L1482" s="264">
        <v>0</v>
      </c>
      <c r="M1482" s="264">
        <v>0</v>
      </c>
      <c r="N1482" s="294">
        <v>0.93</v>
      </c>
      <c r="O1482" s="266">
        <v>0</v>
      </c>
      <c r="P1482" s="266">
        <v>0</v>
      </c>
      <c r="Q1482" s="266">
        <v>0</v>
      </c>
      <c r="R1482" s="267">
        <v>0</v>
      </c>
      <c r="S1482" s="267">
        <v>0</v>
      </c>
      <c r="T1482" s="267">
        <v>0</v>
      </c>
      <c r="U1482" s="267">
        <v>0</v>
      </c>
      <c r="V1482" s="295">
        <v>0</v>
      </c>
      <c r="W1482" s="271">
        <v>0</v>
      </c>
      <c r="X1482" s="271">
        <v>0</v>
      </c>
      <c r="Y1482" s="271">
        <v>0</v>
      </c>
      <c r="Z1482" s="271">
        <v>0</v>
      </c>
      <c r="AA1482" s="268">
        <v>0</v>
      </c>
      <c r="AB1482" s="268">
        <v>0</v>
      </c>
      <c r="AC1482" s="295">
        <v>0</v>
      </c>
    </row>
    <row r="1483" spans="1:29">
      <c r="A1483" s="297" t="s">
        <v>2708</v>
      </c>
      <c r="B1483" s="308" t="s">
        <v>3375</v>
      </c>
      <c r="C1483" s="293" t="s">
        <v>2756</v>
      </c>
      <c r="D1483" s="308" t="s">
        <v>2757</v>
      </c>
      <c r="E1483" s="263">
        <v>0</v>
      </c>
      <c r="F1483" s="266">
        <v>0</v>
      </c>
      <c r="G1483" s="266">
        <v>0</v>
      </c>
      <c r="H1483" s="264">
        <v>0</v>
      </c>
      <c r="I1483" s="264">
        <v>0</v>
      </c>
      <c r="J1483" s="264">
        <v>0</v>
      </c>
      <c r="K1483" s="264">
        <v>0</v>
      </c>
      <c r="L1483" s="264">
        <v>0</v>
      </c>
      <c r="M1483" s="264">
        <v>0</v>
      </c>
      <c r="N1483" s="294">
        <v>0.93</v>
      </c>
      <c r="O1483" s="266">
        <v>0</v>
      </c>
      <c r="P1483" s="266">
        <v>0</v>
      </c>
      <c r="Q1483" s="266">
        <v>0</v>
      </c>
      <c r="R1483" s="267">
        <v>0</v>
      </c>
      <c r="S1483" s="267">
        <v>0</v>
      </c>
      <c r="T1483" s="267">
        <v>0</v>
      </c>
      <c r="U1483" s="267">
        <v>0</v>
      </c>
      <c r="V1483" s="295">
        <v>0</v>
      </c>
      <c r="W1483" s="271">
        <v>0</v>
      </c>
      <c r="X1483" s="271">
        <v>0</v>
      </c>
      <c r="Y1483" s="271">
        <v>0</v>
      </c>
      <c r="Z1483" s="271">
        <v>0</v>
      </c>
      <c r="AA1483" s="268">
        <v>0</v>
      </c>
      <c r="AB1483" s="268">
        <v>0</v>
      </c>
      <c r="AC1483" s="295">
        <v>0</v>
      </c>
    </row>
    <row r="1484" spans="1:29">
      <c r="A1484" s="297" t="s">
        <v>2708</v>
      </c>
      <c r="B1484" s="307" t="s">
        <v>3377</v>
      </c>
      <c r="C1484" s="293" t="s">
        <v>2758</v>
      </c>
      <c r="D1484" s="307" t="s">
        <v>2759</v>
      </c>
      <c r="E1484" s="263">
        <v>0</v>
      </c>
      <c r="F1484" s="266">
        <v>0</v>
      </c>
      <c r="G1484" s="266">
        <v>0</v>
      </c>
      <c r="H1484" s="264">
        <v>0</v>
      </c>
      <c r="I1484" s="264">
        <v>0</v>
      </c>
      <c r="J1484" s="264">
        <v>0</v>
      </c>
      <c r="K1484" s="264">
        <v>0</v>
      </c>
      <c r="L1484" s="264">
        <v>0</v>
      </c>
      <c r="M1484" s="264">
        <v>0</v>
      </c>
      <c r="N1484" s="294">
        <v>0.93</v>
      </c>
      <c r="O1484" s="266">
        <v>0</v>
      </c>
      <c r="P1484" s="266">
        <v>0</v>
      </c>
      <c r="Q1484" s="266">
        <v>0</v>
      </c>
      <c r="R1484" s="267">
        <v>0</v>
      </c>
      <c r="S1484" s="267">
        <v>0</v>
      </c>
      <c r="T1484" s="267">
        <v>0</v>
      </c>
      <c r="U1484" s="267">
        <v>0</v>
      </c>
      <c r="V1484" s="295">
        <v>0</v>
      </c>
      <c r="W1484" s="271">
        <v>0</v>
      </c>
      <c r="X1484" s="271">
        <v>0</v>
      </c>
      <c r="Y1484" s="271">
        <v>0</v>
      </c>
      <c r="Z1484" s="271">
        <v>0</v>
      </c>
      <c r="AA1484" s="268">
        <v>0</v>
      </c>
      <c r="AB1484" s="268">
        <v>0</v>
      </c>
      <c r="AC1484" s="295">
        <v>0</v>
      </c>
    </row>
    <row r="1485" spans="1:29">
      <c r="A1485" s="297" t="s">
        <v>2708</v>
      </c>
      <c r="B1485" s="307" t="s">
        <v>3376</v>
      </c>
      <c r="C1485" s="293" t="s">
        <v>2760</v>
      </c>
      <c r="D1485" s="307" t="s">
        <v>2761</v>
      </c>
      <c r="E1485" s="263">
        <v>0</v>
      </c>
      <c r="F1485" s="266">
        <v>0</v>
      </c>
      <c r="G1485" s="266">
        <v>0</v>
      </c>
      <c r="H1485" s="264">
        <v>0</v>
      </c>
      <c r="I1485" s="264">
        <v>0</v>
      </c>
      <c r="J1485" s="264">
        <v>0</v>
      </c>
      <c r="K1485" s="264">
        <v>0</v>
      </c>
      <c r="L1485" s="264">
        <v>0</v>
      </c>
      <c r="M1485" s="264">
        <v>0</v>
      </c>
      <c r="N1485" s="294">
        <v>0.93</v>
      </c>
      <c r="O1485" s="266">
        <v>0</v>
      </c>
      <c r="P1485" s="266">
        <v>0</v>
      </c>
      <c r="Q1485" s="266">
        <v>0</v>
      </c>
      <c r="R1485" s="267">
        <v>0</v>
      </c>
      <c r="S1485" s="267">
        <v>0</v>
      </c>
      <c r="T1485" s="267">
        <v>0</v>
      </c>
      <c r="U1485" s="267">
        <v>0</v>
      </c>
      <c r="V1485" s="295">
        <v>0</v>
      </c>
      <c r="W1485" s="271">
        <v>0</v>
      </c>
      <c r="X1485" s="271">
        <v>0</v>
      </c>
      <c r="Y1485" s="271">
        <v>12</v>
      </c>
      <c r="Z1485" s="271">
        <v>12</v>
      </c>
      <c r="AA1485" s="268">
        <v>0</v>
      </c>
      <c r="AB1485" s="268">
        <v>1</v>
      </c>
      <c r="AC1485" s="295">
        <v>-1</v>
      </c>
    </row>
    <row r="1486" spans="1:29">
      <c r="A1486" s="297" t="s">
        <v>2708</v>
      </c>
      <c r="B1486" s="307" t="s">
        <v>3377</v>
      </c>
      <c r="C1486" s="293" t="s">
        <v>2762</v>
      </c>
      <c r="D1486" s="307" t="s">
        <v>2763</v>
      </c>
      <c r="E1486" s="263">
        <v>0</v>
      </c>
      <c r="F1486" s="266">
        <v>0</v>
      </c>
      <c r="G1486" s="266">
        <v>0</v>
      </c>
      <c r="H1486" s="264">
        <v>0</v>
      </c>
      <c r="I1486" s="264">
        <v>0</v>
      </c>
      <c r="J1486" s="264">
        <v>0</v>
      </c>
      <c r="K1486" s="264">
        <v>0</v>
      </c>
      <c r="L1486" s="264">
        <v>0</v>
      </c>
      <c r="M1486" s="264">
        <v>0</v>
      </c>
      <c r="N1486" s="294">
        <v>0.93</v>
      </c>
      <c r="O1486" s="266">
        <v>0</v>
      </c>
      <c r="P1486" s="266">
        <v>0</v>
      </c>
      <c r="Q1486" s="266">
        <v>0</v>
      </c>
      <c r="R1486" s="267">
        <v>0</v>
      </c>
      <c r="S1486" s="267">
        <v>0</v>
      </c>
      <c r="T1486" s="267">
        <v>0</v>
      </c>
      <c r="U1486" s="267">
        <v>0</v>
      </c>
      <c r="V1486" s="295">
        <v>0</v>
      </c>
      <c r="W1486" s="271">
        <v>1</v>
      </c>
      <c r="X1486" s="271">
        <v>1</v>
      </c>
      <c r="Y1486" s="271">
        <v>1</v>
      </c>
      <c r="Z1486" s="271">
        <v>1</v>
      </c>
      <c r="AA1486" s="268">
        <v>1</v>
      </c>
      <c r="AB1486" s="268">
        <v>1</v>
      </c>
      <c r="AC1486" s="295">
        <v>0</v>
      </c>
    </row>
    <row r="1487" spans="1:29">
      <c r="A1487" s="297" t="s">
        <v>2708</v>
      </c>
      <c r="B1487" s="307" t="s">
        <v>3373</v>
      </c>
      <c r="C1487" s="293" t="s">
        <v>2764</v>
      </c>
      <c r="D1487" s="307" t="s">
        <v>2765</v>
      </c>
      <c r="E1487" s="263">
        <v>0</v>
      </c>
      <c r="F1487" s="266">
        <v>0</v>
      </c>
      <c r="G1487" s="266">
        <v>0</v>
      </c>
      <c r="H1487" s="264">
        <v>2</v>
      </c>
      <c r="I1487" s="264">
        <v>1</v>
      </c>
      <c r="J1487" s="264">
        <v>1</v>
      </c>
      <c r="K1487" s="264">
        <v>2</v>
      </c>
      <c r="L1487" s="264">
        <v>2</v>
      </c>
      <c r="M1487" s="264">
        <v>0</v>
      </c>
      <c r="N1487" s="294">
        <v>0.93</v>
      </c>
      <c r="O1487" s="266">
        <v>0</v>
      </c>
      <c r="P1487" s="266">
        <v>0</v>
      </c>
      <c r="Q1487" s="266">
        <v>0</v>
      </c>
      <c r="R1487" s="267">
        <v>0</v>
      </c>
      <c r="S1487" s="267">
        <v>0</v>
      </c>
      <c r="T1487" s="267">
        <v>0.5</v>
      </c>
      <c r="U1487" s="267">
        <v>1</v>
      </c>
      <c r="V1487" s="295">
        <v>-0.5</v>
      </c>
      <c r="W1487" s="271">
        <v>4</v>
      </c>
      <c r="X1487" s="271">
        <v>3</v>
      </c>
      <c r="Y1487" s="271">
        <v>2</v>
      </c>
      <c r="Z1487" s="271">
        <v>2</v>
      </c>
      <c r="AA1487" s="268">
        <v>0.75</v>
      </c>
      <c r="AB1487" s="268">
        <v>1</v>
      </c>
      <c r="AC1487" s="295">
        <v>-0.25</v>
      </c>
    </row>
    <row r="1488" spans="1:29">
      <c r="A1488" s="297" t="s">
        <v>2708</v>
      </c>
      <c r="B1488" s="307" t="s">
        <v>3375</v>
      </c>
      <c r="C1488" s="293" t="s">
        <v>2766</v>
      </c>
      <c r="D1488" s="307" t="s">
        <v>2767</v>
      </c>
      <c r="E1488" s="263">
        <v>0</v>
      </c>
      <c r="F1488" s="266">
        <v>0</v>
      </c>
      <c r="G1488" s="266">
        <v>0</v>
      </c>
      <c r="H1488" s="264">
        <v>0</v>
      </c>
      <c r="I1488" s="264">
        <v>0</v>
      </c>
      <c r="J1488" s="264">
        <v>0</v>
      </c>
      <c r="K1488" s="264">
        <v>0</v>
      </c>
      <c r="L1488" s="264">
        <v>0</v>
      </c>
      <c r="M1488" s="264">
        <v>0</v>
      </c>
      <c r="N1488" s="294">
        <v>0.93</v>
      </c>
      <c r="O1488" s="266">
        <v>0</v>
      </c>
      <c r="P1488" s="266">
        <v>0</v>
      </c>
      <c r="Q1488" s="266">
        <v>0</v>
      </c>
      <c r="R1488" s="267">
        <v>0</v>
      </c>
      <c r="S1488" s="267">
        <v>0</v>
      </c>
      <c r="T1488" s="267">
        <v>0</v>
      </c>
      <c r="U1488" s="267">
        <v>0</v>
      </c>
      <c r="V1488" s="295">
        <v>0</v>
      </c>
      <c r="W1488" s="271">
        <v>0</v>
      </c>
      <c r="X1488" s="271">
        <v>0</v>
      </c>
      <c r="Y1488" s="271">
        <v>0</v>
      </c>
      <c r="Z1488" s="271">
        <v>0</v>
      </c>
      <c r="AA1488" s="268">
        <v>0</v>
      </c>
      <c r="AB1488" s="268">
        <v>0</v>
      </c>
      <c r="AC1488" s="295">
        <v>0</v>
      </c>
    </row>
    <row r="1489" spans="1:29">
      <c r="A1489" s="297" t="s">
        <v>2708</v>
      </c>
      <c r="B1489" s="307" t="s">
        <v>3373</v>
      </c>
      <c r="C1489" s="293" t="s">
        <v>2768</v>
      </c>
      <c r="D1489" s="307" t="s">
        <v>2769</v>
      </c>
      <c r="E1489" s="263">
        <v>1</v>
      </c>
      <c r="F1489" s="266">
        <v>1</v>
      </c>
      <c r="G1489" s="266">
        <v>0</v>
      </c>
      <c r="H1489" s="264">
        <v>28</v>
      </c>
      <c r="I1489" s="264">
        <v>28</v>
      </c>
      <c r="J1489" s="264">
        <v>0</v>
      </c>
      <c r="K1489" s="264">
        <v>18</v>
      </c>
      <c r="L1489" s="264">
        <v>17</v>
      </c>
      <c r="M1489" s="264">
        <v>1</v>
      </c>
      <c r="N1489" s="294">
        <v>0.93</v>
      </c>
      <c r="O1489" s="266">
        <v>1</v>
      </c>
      <c r="P1489" s="266">
        <v>1</v>
      </c>
      <c r="Q1489" s="266">
        <v>0</v>
      </c>
      <c r="R1489" s="267">
        <v>1</v>
      </c>
      <c r="S1489" s="267">
        <v>1</v>
      </c>
      <c r="T1489" s="267">
        <v>1</v>
      </c>
      <c r="U1489" s="267">
        <v>0.944444444444444</v>
      </c>
      <c r="V1489" s="295">
        <v>0</v>
      </c>
      <c r="W1489" s="271">
        <v>82</v>
      </c>
      <c r="X1489" s="271">
        <v>78</v>
      </c>
      <c r="Y1489" s="271">
        <v>72</v>
      </c>
      <c r="Z1489" s="271">
        <v>72</v>
      </c>
      <c r="AA1489" s="268">
        <v>0.951219512195122</v>
      </c>
      <c r="AB1489" s="268">
        <v>1</v>
      </c>
      <c r="AC1489" s="295">
        <v>-0.0487804878048781</v>
      </c>
    </row>
    <row r="1490" spans="1:29">
      <c r="A1490" s="297" t="s">
        <v>2708</v>
      </c>
      <c r="B1490" s="307" t="s">
        <v>3373</v>
      </c>
      <c r="C1490" s="293" t="s">
        <v>2770</v>
      </c>
      <c r="D1490" s="307" t="s">
        <v>2771</v>
      </c>
      <c r="E1490" s="263">
        <v>0</v>
      </c>
      <c r="F1490" s="266">
        <v>0</v>
      </c>
      <c r="G1490" s="266">
        <v>0</v>
      </c>
      <c r="H1490" s="264">
        <v>0</v>
      </c>
      <c r="I1490" s="264">
        <v>0</v>
      </c>
      <c r="J1490" s="264">
        <v>0</v>
      </c>
      <c r="K1490" s="264">
        <v>0</v>
      </c>
      <c r="L1490" s="264">
        <v>0</v>
      </c>
      <c r="M1490" s="264">
        <v>0</v>
      </c>
      <c r="N1490" s="294">
        <v>0.93</v>
      </c>
      <c r="O1490" s="266">
        <v>0</v>
      </c>
      <c r="P1490" s="266">
        <v>0</v>
      </c>
      <c r="Q1490" s="266">
        <v>0</v>
      </c>
      <c r="R1490" s="267">
        <v>0</v>
      </c>
      <c r="S1490" s="267">
        <v>0</v>
      </c>
      <c r="T1490" s="267">
        <v>0</v>
      </c>
      <c r="U1490" s="267">
        <v>0</v>
      </c>
      <c r="V1490" s="295">
        <v>0</v>
      </c>
      <c r="W1490" s="271">
        <v>0</v>
      </c>
      <c r="X1490" s="271">
        <v>0</v>
      </c>
      <c r="Y1490" s="271">
        <v>4</v>
      </c>
      <c r="Z1490" s="271">
        <v>4</v>
      </c>
      <c r="AA1490" s="268">
        <v>0</v>
      </c>
      <c r="AB1490" s="268">
        <v>1</v>
      </c>
      <c r="AC1490" s="295">
        <v>-1</v>
      </c>
    </row>
    <row r="1491" spans="1:29">
      <c r="A1491" s="297" t="s">
        <v>2708</v>
      </c>
      <c r="B1491" s="307" t="s">
        <v>3375</v>
      </c>
      <c r="C1491" s="293" t="s">
        <v>2772</v>
      </c>
      <c r="D1491" s="307" t="s">
        <v>2773</v>
      </c>
      <c r="E1491" s="263">
        <v>0</v>
      </c>
      <c r="F1491" s="266">
        <v>0</v>
      </c>
      <c r="G1491" s="266">
        <v>0</v>
      </c>
      <c r="H1491" s="264">
        <v>0</v>
      </c>
      <c r="I1491" s="264">
        <v>0</v>
      </c>
      <c r="J1491" s="264">
        <v>0</v>
      </c>
      <c r="K1491" s="264">
        <v>0</v>
      </c>
      <c r="L1491" s="264">
        <v>0</v>
      </c>
      <c r="M1491" s="264">
        <v>0</v>
      </c>
      <c r="N1491" s="294">
        <v>0.93</v>
      </c>
      <c r="O1491" s="266">
        <v>0</v>
      </c>
      <c r="P1491" s="266">
        <v>0</v>
      </c>
      <c r="Q1491" s="266">
        <v>0</v>
      </c>
      <c r="R1491" s="267">
        <v>0</v>
      </c>
      <c r="S1491" s="267">
        <v>0</v>
      </c>
      <c r="T1491" s="267">
        <v>0</v>
      </c>
      <c r="U1491" s="267">
        <v>0</v>
      </c>
      <c r="V1491" s="295">
        <v>0</v>
      </c>
      <c r="W1491" s="271">
        <v>0</v>
      </c>
      <c r="X1491" s="271">
        <v>0</v>
      </c>
      <c r="Y1491" s="271">
        <v>0</v>
      </c>
      <c r="Z1491" s="271">
        <v>0</v>
      </c>
      <c r="AA1491" s="268">
        <v>0</v>
      </c>
      <c r="AB1491" s="268">
        <v>0</v>
      </c>
      <c r="AC1491" s="295">
        <v>0</v>
      </c>
    </row>
    <row r="1492" spans="1:29">
      <c r="A1492" s="297" t="s">
        <v>2708</v>
      </c>
      <c r="B1492" s="309" t="s">
        <v>3375</v>
      </c>
      <c r="C1492" s="293" t="s">
        <v>2774</v>
      </c>
      <c r="D1492" s="309" t="s">
        <v>2775</v>
      </c>
      <c r="E1492" s="263">
        <v>0</v>
      </c>
      <c r="F1492" s="266">
        <v>0</v>
      </c>
      <c r="G1492" s="266">
        <v>0</v>
      </c>
      <c r="H1492" s="264">
        <v>0</v>
      </c>
      <c r="I1492" s="264">
        <v>0</v>
      </c>
      <c r="J1492" s="264">
        <v>0</v>
      </c>
      <c r="K1492" s="264">
        <v>0</v>
      </c>
      <c r="L1492" s="264">
        <v>0</v>
      </c>
      <c r="M1492" s="264">
        <v>0</v>
      </c>
      <c r="N1492" s="294">
        <v>0.93</v>
      </c>
      <c r="O1492" s="266">
        <v>0</v>
      </c>
      <c r="P1492" s="266">
        <v>0</v>
      </c>
      <c r="Q1492" s="266">
        <v>0</v>
      </c>
      <c r="R1492" s="267">
        <v>0</v>
      </c>
      <c r="S1492" s="267">
        <v>0</v>
      </c>
      <c r="T1492" s="267">
        <v>0</v>
      </c>
      <c r="U1492" s="267">
        <v>0</v>
      </c>
      <c r="V1492" s="295">
        <v>0</v>
      </c>
      <c r="W1492" s="271">
        <v>0</v>
      </c>
      <c r="X1492" s="271">
        <v>0</v>
      </c>
      <c r="Y1492" s="271">
        <v>0</v>
      </c>
      <c r="Z1492" s="271">
        <v>0</v>
      </c>
      <c r="AA1492" s="268">
        <v>0</v>
      </c>
      <c r="AB1492" s="268">
        <v>0</v>
      </c>
      <c r="AC1492" s="295">
        <v>0</v>
      </c>
    </row>
    <row r="1493" spans="1:29">
      <c r="A1493" s="297" t="s">
        <v>2708</v>
      </c>
      <c r="B1493" s="309" t="s">
        <v>3373</v>
      </c>
      <c r="C1493" s="293" t="s">
        <v>2776</v>
      </c>
      <c r="D1493" s="309" t="s">
        <v>2777</v>
      </c>
      <c r="E1493" s="263">
        <v>0</v>
      </c>
      <c r="F1493" s="266">
        <v>0</v>
      </c>
      <c r="G1493" s="266">
        <v>0</v>
      </c>
      <c r="H1493" s="264">
        <v>0</v>
      </c>
      <c r="I1493" s="264">
        <v>0</v>
      </c>
      <c r="J1493" s="264">
        <v>0</v>
      </c>
      <c r="K1493" s="264">
        <v>0</v>
      </c>
      <c r="L1493" s="264">
        <v>0</v>
      </c>
      <c r="M1493" s="264">
        <v>0</v>
      </c>
      <c r="N1493" s="294">
        <v>0.93</v>
      </c>
      <c r="O1493" s="266">
        <v>0</v>
      </c>
      <c r="P1493" s="266">
        <v>0</v>
      </c>
      <c r="Q1493" s="266">
        <v>0</v>
      </c>
      <c r="R1493" s="267">
        <v>0</v>
      </c>
      <c r="S1493" s="267">
        <v>0</v>
      </c>
      <c r="T1493" s="267">
        <v>0</v>
      </c>
      <c r="U1493" s="267">
        <v>0</v>
      </c>
      <c r="V1493" s="295">
        <v>0</v>
      </c>
      <c r="W1493" s="271">
        <v>0</v>
      </c>
      <c r="X1493" s="271">
        <v>0</v>
      </c>
      <c r="Y1493" s="271">
        <v>0</v>
      </c>
      <c r="Z1493" s="271">
        <v>0</v>
      </c>
      <c r="AA1493" s="268">
        <v>0</v>
      </c>
      <c r="AB1493" s="268">
        <v>0</v>
      </c>
      <c r="AC1493" s="295">
        <v>0</v>
      </c>
    </row>
    <row r="1494" spans="1:29">
      <c r="A1494" s="297" t="s">
        <v>2708</v>
      </c>
      <c r="B1494" s="307" t="s">
        <v>3373</v>
      </c>
      <c r="C1494" s="293" t="s">
        <v>2778</v>
      </c>
      <c r="D1494" s="307" t="s">
        <v>2779</v>
      </c>
      <c r="E1494" s="263">
        <v>0</v>
      </c>
      <c r="F1494" s="266">
        <v>0</v>
      </c>
      <c r="G1494" s="266">
        <v>0</v>
      </c>
      <c r="H1494" s="264">
        <v>2</v>
      </c>
      <c r="I1494" s="264">
        <v>2</v>
      </c>
      <c r="J1494" s="264">
        <v>0</v>
      </c>
      <c r="K1494" s="264">
        <v>1</v>
      </c>
      <c r="L1494" s="264">
        <v>1</v>
      </c>
      <c r="M1494" s="264">
        <v>0</v>
      </c>
      <c r="N1494" s="294">
        <v>0.93</v>
      </c>
      <c r="O1494" s="266">
        <v>0</v>
      </c>
      <c r="P1494" s="266">
        <v>0</v>
      </c>
      <c r="Q1494" s="266">
        <v>0</v>
      </c>
      <c r="R1494" s="267">
        <v>0</v>
      </c>
      <c r="S1494" s="267">
        <v>0</v>
      </c>
      <c r="T1494" s="267">
        <v>1</v>
      </c>
      <c r="U1494" s="267">
        <v>1</v>
      </c>
      <c r="V1494" s="295">
        <v>-1</v>
      </c>
      <c r="W1494" s="271">
        <v>10</v>
      </c>
      <c r="X1494" s="271">
        <v>10</v>
      </c>
      <c r="Y1494" s="271">
        <v>9</v>
      </c>
      <c r="Z1494" s="271">
        <v>9</v>
      </c>
      <c r="AA1494" s="268">
        <v>1</v>
      </c>
      <c r="AB1494" s="268">
        <v>1</v>
      </c>
      <c r="AC1494" s="295">
        <v>0</v>
      </c>
    </row>
    <row r="1495" spans="1:29">
      <c r="A1495" s="297" t="s">
        <v>2708</v>
      </c>
      <c r="B1495" s="301" t="s">
        <v>3377</v>
      </c>
      <c r="C1495" s="293" t="s">
        <v>2780</v>
      </c>
      <c r="D1495" s="301" t="s">
        <v>2781</v>
      </c>
      <c r="E1495" s="263">
        <v>949</v>
      </c>
      <c r="F1495" s="266">
        <v>899</v>
      </c>
      <c r="G1495" s="266">
        <v>50</v>
      </c>
      <c r="H1495" s="264">
        <v>738</v>
      </c>
      <c r="I1495" s="264">
        <v>710</v>
      </c>
      <c r="J1495" s="264">
        <v>28</v>
      </c>
      <c r="K1495" s="264">
        <v>1163</v>
      </c>
      <c r="L1495" s="264">
        <v>1147</v>
      </c>
      <c r="M1495" s="264">
        <v>16</v>
      </c>
      <c r="N1495" s="294">
        <v>0.93</v>
      </c>
      <c r="O1495" s="266">
        <v>949</v>
      </c>
      <c r="P1495" s="266">
        <v>899</v>
      </c>
      <c r="Q1495" s="266">
        <v>50</v>
      </c>
      <c r="R1495" s="267">
        <v>0.947312961011591</v>
      </c>
      <c r="S1495" s="267">
        <v>0.947312961011591</v>
      </c>
      <c r="T1495" s="267">
        <v>0.962059620596206</v>
      </c>
      <c r="U1495" s="267">
        <v>0.986242476354256</v>
      </c>
      <c r="V1495" s="295">
        <v>-0.0147466595846149</v>
      </c>
      <c r="W1495" s="271">
        <v>7962</v>
      </c>
      <c r="X1495" s="271">
        <v>7815</v>
      </c>
      <c r="Y1495" s="271">
        <v>7948</v>
      </c>
      <c r="Z1495" s="271">
        <v>7873</v>
      </c>
      <c r="AA1495" s="268">
        <v>0.981537302185381</v>
      </c>
      <c r="AB1495" s="268">
        <v>0.990563663814796</v>
      </c>
      <c r="AC1495" s="295">
        <v>-0.00902636162941561</v>
      </c>
    </row>
    <row r="1496" spans="1:29">
      <c r="A1496" s="297" t="s">
        <v>2708</v>
      </c>
      <c r="B1496" s="301" t="s">
        <v>3377</v>
      </c>
      <c r="C1496" s="293" t="s">
        <v>2782</v>
      </c>
      <c r="D1496" s="301" t="s">
        <v>2783</v>
      </c>
      <c r="E1496" s="263">
        <v>2637</v>
      </c>
      <c r="F1496" s="266">
        <v>2556</v>
      </c>
      <c r="G1496" s="266">
        <v>81</v>
      </c>
      <c r="H1496" s="264">
        <v>1380</v>
      </c>
      <c r="I1496" s="264">
        <v>1347</v>
      </c>
      <c r="J1496" s="264">
        <v>33</v>
      </c>
      <c r="K1496" s="264">
        <v>2734</v>
      </c>
      <c r="L1496" s="264">
        <v>2679</v>
      </c>
      <c r="M1496" s="264">
        <v>55</v>
      </c>
      <c r="N1496" s="294">
        <v>0.93</v>
      </c>
      <c r="O1496" s="266">
        <v>2637</v>
      </c>
      <c r="P1496" s="266">
        <v>2556</v>
      </c>
      <c r="Q1496" s="266">
        <v>81</v>
      </c>
      <c r="R1496" s="267">
        <v>0.969283276450512</v>
      </c>
      <c r="S1496" s="267">
        <v>0.969283276450512</v>
      </c>
      <c r="T1496" s="267">
        <v>0.976086956521739</v>
      </c>
      <c r="U1496" s="267">
        <v>0.979882955376737</v>
      </c>
      <c r="V1496" s="295">
        <v>-0.00680368007122722</v>
      </c>
      <c r="W1496" s="271">
        <v>19056</v>
      </c>
      <c r="X1496" s="271">
        <v>18705</v>
      </c>
      <c r="Y1496" s="271">
        <v>19713</v>
      </c>
      <c r="Z1496" s="271">
        <v>19458</v>
      </c>
      <c r="AA1496" s="268">
        <v>0.981580604534005</v>
      </c>
      <c r="AB1496" s="268">
        <v>0.987064373763506</v>
      </c>
      <c r="AC1496" s="295">
        <v>-0.00548376922950122</v>
      </c>
    </row>
    <row r="1497" spans="1:29">
      <c r="A1497" s="297" t="s">
        <v>2708</v>
      </c>
      <c r="B1497" s="301" t="s">
        <v>3378</v>
      </c>
      <c r="C1497" s="293" t="s">
        <v>2784</v>
      </c>
      <c r="D1497" s="301" t="s">
        <v>2784</v>
      </c>
      <c r="E1497" s="263">
        <v>0</v>
      </c>
      <c r="F1497" s="266">
        <v>0</v>
      </c>
      <c r="G1497" s="266">
        <v>0</v>
      </c>
      <c r="H1497" s="264">
        <v>0</v>
      </c>
      <c r="I1497" s="264">
        <v>0</v>
      </c>
      <c r="J1497" s="264">
        <v>0</v>
      </c>
      <c r="K1497" s="264">
        <v>0</v>
      </c>
      <c r="L1497" s="264">
        <v>0</v>
      </c>
      <c r="M1497" s="264">
        <v>0</v>
      </c>
      <c r="N1497" s="294">
        <v>0.93</v>
      </c>
      <c r="O1497" s="266">
        <v>0</v>
      </c>
      <c r="P1497" s="266">
        <v>0</v>
      </c>
      <c r="Q1497" s="266">
        <v>0</v>
      </c>
      <c r="R1497" s="267">
        <v>0</v>
      </c>
      <c r="S1497" s="267">
        <v>0</v>
      </c>
      <c r="T1497" s="267">
        <v>0</v>
      </c>
      <c r="U1497" s="267">
        <v>0</v>
      </c>
      <c r="V1497" s="295">
        <v>0</v>
      </c>
      <c r="W1497" s="271">
        <v>0</v>
      </c>
      <c r="X1497" s="271">
        <v>0</v>
      </c>
      <c r="Y1497" s="271">
        <v>0</v>
      </c>
      <c r="Z1497" s="271">
        <v>0</v>
      </c>
      <c r="AA1497" s="268">
        <v>0</v>
      </c>
      <c r="AB1497" s="268">
        <v>0</v>
      </c>
      <c r="AC1497" s="295">
        <v>0</v>
      </c>
    </row>
    <row r="1498" spans="1:29">
      <c r="A1498" s="297" t="s">
        <v>2708</v>
      </c>
      <c r="B1498" s="301" t="s">
        <v>3378</v>
      </c>
      <c r="C1498" s="293" t="s">
        <v>2785</v>
      </c>
      <c r="D1498" s="301" t="s">
        <v>2786</v>
      </c>
      <c r="E1498" s="263">
        <v>1406</v>
      </c>
      <c r="F1498" s="266">
        <v>807</v>
      </c>
      <c r="G1498" s="266">
        <v>599</v>
      </c>
      <c r="H1498" s="264">
        <v>10</v>
      </c>
      <c r="I1498" s="264">
        <v>9</v>
      </c>
      <c r="J1498" s="264">
        <v>1</v>
      </c>
      <c r="K1498" s="264">
        <v>38</v>
      </c>
      <c r="L1498" s="264">
        <v>38</v>
      </c>
      <c r="M1498" s="264">
        <v>0</v>
      </c>
      <c r="N1498" s="294">
        <v>0.93</v>
      </c>
      <c r="O1498" s="266">
        <v>1406</v>
      </c>
      <c r="P1498" s="266">
        <v>807</v>
      </c>
      <c r="Q1498" s="266">
        <v>599</v>
      </c>
      <c r="R1498" s="267">
        <v>0.573968705547653</v>
      </c>
      <c r="S1498" s="267">
        <v>0.573968705547653</v>
      </c>
      <c r="T1498" s="267">
        <v>0.9</v>
      </c>
      <c r="U1498" s="267">
        <v>1</v>
      </c>
      <c r="V1498" s="295">
        <v>-0.326031294452347</v>
      </c>
      <c r="W1498" s="271">
        <v>2847</v>
      </c>
      <c r="X1498" s="271">
        <v>1997</v>
      </c>
      <c r="Y1498" s="271">
        <v>1427</v>
      </c>
      <c r="Z1498" s="271">
        <v>1219</v>
      </c>
      <c r="AA1498" s="268">
        <v>0.701440112399016</v>
      </c>
      <c r="AB1498" s="268">
        <v>0.854239663629993</v>
      </c>
      <c r="AC1498" s="295">
        <v>-0.152799551230977</v>
      </c>
    </row>
    <row r="1499" spans="1:29">
      <c r="A1499" s="297" t="s">
        <v>2708</v>
      </c>
      <c r="B1499" s="301" t="s">
        <v>3379</v>
      </c>
      <c r="C1499" s="293" t="s">
        <v>2787</v>
      </c>
      <c r="D1499" s="301" t="s">
        <v>2788</v>
      </c>
      <c r="E1499" s="263">
        <v>440</v>
      </c>
      <c r="F1499" s="266">
        <v>372</v>
      </c>
      <c r="G1499" s="266">
        <v>68</v>
      </c>
      <c r="H1499" s="264">
        <v>437</v>
      </c>
      <c r="I1499" s="264">
        <v>384</v>
      </c>
      <c r="J1499" s="264">
        <v>53</v>
      </c>
      <c r="K1499" s="264">
        <v>451</v>
      </c>
      <c r="L1499" s="264">
        <v>380</v>
      </c>
      <c r="M1499" s="264">
        <v>71</v>
      </c>
      <c r="N1499" s="294">
        <v>0.93</v>
      </c>
      <c r="O1499" s="266">
        <v>440</v>
      </c>
      <c r="P1499" s="266">
        <v>372</v>
      </c>
      <c r="Q1499" s="266">
        <v>68</v>
      </c>
      <c r="R1499" s="267">
        <v>0.845454545454545</v>
      </c>
      <c r="S1499" s="267">
        <v>0.845454545454545</v>
      </c>
      <c r="T1499" s="267">
        <v>0.878718535469107</v>
      </c>
      <c r="U1499" s="267">
        <v>0.842572062084257</v>
      </c>
      <c r="V1499" s="295">
        <v>-0.033263990014562</v>
      </c>
      <c r="W1499" s="271">
        <v>3073</v>
      </c>
      <c r="X1499" s="271">
        <v>2711</v>
      </c>
      <c r="Y1499" s="271">
        <v>3167</v>
      </c>
      <c r="Z1499" s="271">
        <v>2789</v>
      </c>
      <c r="AA1499" s="268">
        <v>0.882199804751058</v>
      </c>
      <c r="AB1499" s="268">
        <v>0.880644142721819</v>
      </c>
      <c r="AC1499" s="295">
        <v>0.00155566202923885</v>
      </c>
    </row>
    <row r="1500" spans="1:29">
      <c r="A1500" s="297" t="s">
        <v>2708</v>
      </c>
      <c r="B1500" s="301" t="s">
        <v>3377</v>
      </c>
      <c r="C1500" s="293" t="s">
        <v>2789</v>
      </c>
      <c r="D1500" s="301" t="s">
        <v>2790</v>
      </c>
      <c r="E1500" s="263">
        <v>2089</v>
      </c>
      <c r="F1500" s="266">
        <v>1512</v>
      </c>
      <c r="G1500" s="266">
        <v>577</v>
      </c>
      <c r="H1500" s="264">
        <v>1787</v>
      </c>
      <c r="I1500" s="264">
        <v>1312</v>
      </c>
      <c r="J1500" s="264">
        <v>475</v>
      </c>
      <c r="K1500" s="264">
        <v>1731</v>
      </c>
      <c r="L1500" s="264">
        <v>1398</v>
      </c>
      <c r="M1500" s="264">
        <v>333</v>
      </c>
      <c r="N1500" s="294">
        <v>0.93</v>
      </c>
      <c r="O1500" s="266">
        <v>2089</v>
      </c>
      <c r="P1500" s="266">
        <v>1512</v>
      </c>
      <c r="Q1500" s="266">
        <v>577</v>
      </c>
      <c r="R1500" s="267">
        <v>0.723791287697463</v>
      </c>
      <c r="S1500" s="267">
        <v>0.723791287697463</v>
      </c>
      <c r="T1500" s="267">
        <v>0.734191382204813</v>
      </c>
      <c r="U1500" s="267">
        <v>0.807625649913345</v>
      </c>
      <c r="V1500" s="295">
        <v>-0.0104000945073496</v>
      </c>
      <c r="W1500" s="271">
        <v>13597</v>
      </c>
      <c r="X1500" s="271">
        <v>10728</v>
      </c>
      <c r="Y1500" s="271">
        <v>13383</v>
      </c>
      <c r="Z1500" s="271">
        <v>11127</v>
      </c>
      <c r="AA1500" s="268">
        <v>0.788997572994043</v>
      </c>
      <c r="AB1500" s="268">
        <v>0.831427930957184</v>
      </c>
      <c r="AC1500" s="295">
        <v>-0.0424303579631417</v>
      </c>
    </row>
    <row r="1501" spans="1:29">
      <c r="A1501" s="297" t="s">
        <v>2708</v>
      </c>
      <c r="B1501" s="301" t="s">
        <v>3379</v>
      </c>
      <c r="C1501" s="293" t="s">
        <v>2791</v>
      </c>
      <c r="D1501" s="301" t="s">
        <v>2792</v>
      </c>
      <c r="E1501" s="263">
        <v>1</v>
      </c>
      <c r="F1501" s="266">
        <v>0</v>
      </c>
      <c r="G1501" s="266">
        <v>1</v>
      </c>
      <c r="H1501" s="264">
        <v>950</v>
      </c>
      <c r="I1501" s="264">
        <v>505</v>
      </c>
      <c r="J1501" s="264">
        <v>445</v>
      </c>
      <c r="K1501" s="264">
        <v>639</v>
      </c>
      <c r="L1501" s="264">
        <v>541</v>
      </c>
      <c r="M1501" s="264">
        <v>98</v>
      </c>
      <c r="N1501" s="294">
        <v>0.93</v>
      </c>
      <c r="O1501" s="266">
        <v>1</v>
      </c>
      <c r="P1501" s="266">
        <v>0</v>
      </c>
      <c r="Q1501" s="266">
        <v>1</v>
      </c>
      <c r="R1501" s="267">
        <v>0</v>
      </c>
      <c r="S1501" s="267">
        <v>0</v>
      </c>
      <c r="T1501" s="267">
        <v>0.531578947368421</v>
      </c>
      <c r="U1501" s="267">
        <v>0.846635367762128</v>
      </c>
      <c r="V1501" s="295">
        <v>-0.531578947368421</v>
      </c>
      <c r="W1501" s="271">
        <v>5345</v>
      </c>
      <c r="X1501" s="271">
        <v>4317</v>
      </c>
      <c r="Y1501" s="271">
        <v>6091</v>
      </c>
      <c r="Z1501" s="271">
        <v>5406</v>
      </c>
      <c r="AA1501" s="268">
        <v>0.807670720299345</v>
      </c>
      <c r="AB1501" s="268">
        <v>0.887538991955344</v>
      </c>
      <c r="AC1501" s="295">
        <v>-0.0798682716559987</v>
      </c>
    </row>
    <row r="1502" spans="1:29">
      <c r="A1502" s="297" t="s">
        <v>2708</v>
      </c>
      <c r="B1502" s="301" t="s">
        <v>3377</v>
      </c>
      <c r="C1502" s="293" t="s">
        <v>2793</v>
      </c>
      <c r="D1502" s="301" t="s">
        <v>2794</v>
      </c>
      <c r="E1502" s="263">
        <v>1565</v>
      </c>
      <c r="F1502" s="266">
        <v>1320</v>
      </c>
      <c r="G1502" s="266">
        <v>245</v>
      </c>
      <c r="H1502" s="264">
        <v>1265</v>
      </c>
      <c r="I1502" s="264">
        <v>1166</v>
      </c>
      <c r="J1502" s="264">
        <v>99</v>
      </c>
      <c r="K1502" s="264">
        <v>804</v>
      </c>
      <c r="L1502" s="264">
        <v>747</v>
      </c>
      <c r="M1502" s="264">
        <v>57</v>
      </c>
      <c r="N1502" s="294">
        <v>0.93</v>
      </c>
      <c r="O1502" s="266">
        <v>1565</v>
      </c>
      <c r="P1502" s="266">
        <v>1320</v>
      </c>
      <c r="Q1502" s="266">
        <v>245</v>
      </c>
      <c r="R1502" s="267">
        <v>0.843450479233227</v>
      </c>
      <c r="S1502" s="267">
        <v>0.843450479233227</v>
      </c>
      <c r="T1502" s="267">
        <v>0.921739130434783</v>
      </c>
      <c r="U1502" s="267">
        <v>0.92910447761194</v>
      </c>
      <c r="V1502" s="295">
        <v>-0.0782886512015558</v>
      </c>
      <c r="W1502" s="271">
        <v>9423</v>
      </c>
      <c r="X1502" s="271">
        <v>8452</v>
      </c>
      <c r="Y1502" s="271">
        <v>11246</v>
      </c>
      <c r="Z1502" s="271">
        <v>10484</v>
      </c>
      <c r="AA1502" s="268">
        <v>0.896954260851109</v>
      </c>
      <c r="AB1502" s="268">
        <v>0.932242575137827</v>
      </c>
      <c r="AC1502" s="295">
        <v>-0.0352883142867179</v>
      </c>
    </row>
    <row r="1503" spans="1:29">
      <c r="A1503" s="297" t="s">
        <v>2708</v>
      </c>
      <c r="B1503" s="301" t="s">
        <v>3379</v>
      </c>
      <c r="C1503" s="293" t="s">
        <v>2795</v>
      </c>
      <c r="D1503" s="301" t="s">
        <v>2796</v>
      </c>
      <c r="E1503" s="263">
        <v>428</v>
      </c>
      <c r="F1503" s="266">
        <v>373</v>
      </c>
      <c r="G1503" s="266">
        <v>55</v>
      </c>
      <c r="H1503" s="264">
        <v>363</v>
      </c>
      <c r="I1503" s="264">
        <v>315</v>
      </c>
      <c r="J1503" s="264">
        <v>48</v>
      </c>
      <c r="K1503" s="264">
        <v>401</v>
      </c>
      <c r="L1503" s="264">
        <v>397</v>
      </c>
      <c r="M1503" s="264">
        <v>4</v>
      </c>
      <c r="N1503" s="294">
        <v>0.93</v>
      </c>
      <c r="O1503" s="266">
        <v>428</v>
      </c>
      <c r="P1503" s="266">
        <v>373</v>
      </c>
      <c r="Q1503" s="266">
        <v>55</v>
      </c>
      <c r="R1503" s="267">
        <v>0.871495327102804</v>
      </c>
      <c r="S1503" s="267">
        <v>0.871495327102804</v>
      </c>
      <c r="T1503" s="267">
        <v>0.867768595041322</v>
      </c>
      <c r="U1503" s="267">
        <v>0.99002493765586</v>
      </c>
      <c r="V1503" s="295">
        <v>0.00372673206148144</v>
      </c>
      <c r="W1503" s="271">
        <v>2685</v>
      </c>
      <c r="X1503" s="271">
        <v>2569</v>
      </c>
      <c r="Y1503" s="271">
        <v>2614</v>
      </c>
      <c r="Z1503" s="271">
        <v>2576</v>
      </c>
      <c r="AA1503" s="268">
        <v>0.956797020484171</v>
      </c>
      <c r="AB1503" s="268">
        <v>0.985462892119357</v>
      </c>
      <c r="AC1503" s="295">
        <v>-0.028665871635186</v>
      </c>
    </row>
    <row r="1504" spans="1:29">
      <c r="A1504" s="297" t="s">
        <v>2708</v>
      </c>
      <c r="B1504" s="301" t="s">
        <v>3379</v>
      </c>
      <c r="C1504" s="293" t="s">
        <v>2797</v>
      </c>
      <c r="D1504" s="301" t="s">
        <v>2798</v>
      </c>
      <c r="E1504" s="263">
        <v>603</v>
      </c>
      <c r="F1504" s="266">
        <v>550</v>
      </c>
      <c r="G1504" s="266">
        <v>53</v>
      </c>
      <c r="H1504" s="264">
        <v>862</v>
      </c>
      <c r="I1504" s="264">
        <v>799</v>
      </c>
      <c r="J1504" s="264">
        <v>63</v>
      </c>
      <c r="K1504" s="264">
        <v>700</v>
      </c>
      <c r="L1504" s="264">
        <v>672</v>
      </c>
      <c r="M1504" s="264">
        <v>28</v>
      </c>
      <c r="N1504" s="294">
        <v>0.93</v>
      </c>
      <c r="O1504" s="266">
        <v>603</v>
      </c>
      <c r="P1504" s="266">
        <v>550</v>
      </c>
      <c r="Q1504" s="266">
        <v>53</v>
      </c>
      <c r="R1504" s="267">
        <v>0.912106135986733</v>
      </c>
      <c r="S1504" s="267">
        <v>0.912106135986733</v>
      </c>
      <c r="T1504" s="267">
        <v>0.926914153132251</v>
      </c>
      <c r="U1504" s="267">
        <v>0.96</v>
      </c>
      <c r="V1504" s="295">
        <v>-0.0148080171455176</v>
      </c>
      <c r="W1504" s="271">
        <v>5693</v>
      </c>
      <c r="X1504" s="271">
        <v>5436</v>
      </c>
      <c r="Y1504" s="271">
        <v>6472</v>
      </c>
      <c r="Z1504" s="271">
        <v>6309</v>
      </c>
      <c r="AA1504" s="268">
        <v>0.954856841735465</v>
      </c>
      <c r="AB1504" s="268">
        <v>0.974814585908529</v>
      </c>
      <c r="AC1504" s="295">
        <v>-0.0199577441730645</v>
      </c>
    </row>
    <row r="1505" spans="1:29">
      <c r="A1505" s="297" t="s">
        <v>2708</v>
      </c>
      <c r="B1505" s="301" t="s">
        <v>3377</v>
      </c>
      <c r="C1505" s="293" t="s">
        <v>2799</v>
      </c>
      <c r="D1505" s="301" t="s">
        <v>2800</v>
      </c>
      <c r="E1505" s="263">
        <v>1934</v>
      </c>
      <c r="F1505" s="266">
        <v>1694</v>
      </c>
      <c r="G1505" s="266">
        <v>240</v>
      </c>
      <c r="H1505" s="264">
        <v>1175</v>
      </c>
      <c r="I1505" s="264">
        <v>996</v>
      </c>
      <c r="J1505" s="264">
        <v>179</v>
      </c>
      <c r="K1505" s="264">
        <v>1764</v>
      </c>
      <c r="L1505" s="264">
        <v>1530</v>
      </c>
      <c r="M1505" s="264">
        <v>234</v>
      </c>
      <c r="N1505" s="294">
        <v>0.93</v>
      </c>
      <c r="O1505" s="266">
        <v>1934</v>
      </c>
      <c r="P1505" s="266">
        <v>1694</v>
      </c>
      <c r="Q1505" s="266">
        <v>240</v>
      </c>
      <c r="R1505" s="267">
        <v>0.875904860392968</v>
      </c>
      <c r="S1505" s="267">
        <v>0.875904860392968</v>
      </c>
      <c r="T1505" s="267">
        <v>0.847659574468085</v>
      </c>
      <c r="U1505" s="267">
        <v>0.86734693877551</v>
      </c>
      <c r="V1505" s="295">
        <v>0.0282452859248827</v>
      </c>
      <c r="W1505" s="271">
        <v>13647</v>
      </c>
      <c r="X1505" s="271">
        <v>12012</v>
      </c>
      <c r="Y1505" s="271">
        <v>14041</v>
      </c>
      <c r="Z1505" s="271">
        <v>13110</v>
      </c>
      <c r="AA1505" s="268">
        <v>0.880193449109694</v>
      </c>
      <c r="AB1505" s="268">
        <v>0.933694181326116</v>
      </c>
      <c r="AC1505" s="295">
        <v>-0.0535007322164219</v>
      </c>
    </row>
    <row r="1506" spans="1:29">
      <c r="A1506" s="297" t="s">
        <v>2708</v>
      </c>
      <c r="B1506" s="301" t="s">
        <v>3377</v>
      </c>
      <c r="C1506" s="293" t="s">
        <v>2801</v>
      </c>
      <c r="D1506" s="301" t="s">
        <v>2802</v>
      </c>
      <c r="E1506" s="263">
        <v>2240</v>
      </c>
      <c r="F1506" s="266">
        <v>2036</v>
      </c>
      <c r="G1506" s="266">
        <v>204</v>
      </c>
      <c r="H1506" s="264">
        <v>1926</v>
      </c>
      <c r="I1506" s="264">
        <v>1744</v>
      </c>
      <c r="J1506" s="264">
        <v>182</v>
      </c>
      <c r="K1506" s="264">
        <v>1578</v>
      </c>
      <c r="L1506" s="264">
        <v>1451</v>
      </c>
      <c r="M1506" s="264">
        <v>127</v>
      </c>
      <c r="N1506" s="294">
        <v>0.93</v>
      </c>
      <c r="O1506" s="266">
        <v>2240</v>
      </c>
      <c r="P1506" s="266">
        <v>2036</v>
      </c>
      <c r="Q1506" s="266">
        <v>204</v>
      </c>
      <c r="R1506" s="267">
        <v>0.908928571428571</v>
      </c>
      <c r="S1506" s="267">
        <v>0.908928571428571</v>
      </c>
      <c r="T1506" s="267">
        <v>0.905503634475597</v>
      </c>
      <c r="U1506" s="267">
        <v>0.919518377693283</v>
      </c>
      <c r="V1506" s="295">
        <v>0.0034249369529743</v>
      </c>
      <c r="W1506" s="271">
        <v>13976</v>
      </c>
      <c r="X1506" s="271">
        <v>12899</v>
      </c>
      <c r="Y1506" s="271">
        <v>15537</v>
      </c>
      <c r="Z1506" s="271">
        <v>14563</v>
      </c>
      <c r="AA1506" s="268">
        <v>0.922939324556382</v>
      </c>
      <c r="AB1506" s="268">
        <v>0.937310935186973</v>
      </c>
      <c r="AC1506" s="295">
        <v>-0.0143716106305907</v>
      </c>
    </row>
    <row r="1507" spans="1:29">
      <c r="A1507" s="297" t="s">
        <v>2708</v>
      </c>
      <c r="B1507" s="301" t="s">
        <v>3378</v>
      </c>
      <c r="C1507" s="293" t="s">
        <v>2803</v>
      </c>
      <c r="D1507" s="301" t="s">
        <v>2804</v>
      </c>
      <c r="E1507" s="263">
        <v>2549</v>
      </c>
      <c r="F1507" s="266">
        <v>1906</v>
      </c>
      <c r="G1507" s="266">
        <v>643</v>
      </c>
      <c r="H1507" s="264">
        <v>3255</v>
      </c>
      <c r="I1507" s="264">
        <v>2495</v>
      </c>
      <c r="J1507" s="264">
        <v>760</v>
      </c>
      <c r="K1507" s="264">
        <v>790</v>
      </c>
      <c r="L1507" s="264">
        <v>697</v>
      </c>
      <c r="M1507" s="264">
        <v>93</v>
      </c>
      <c r="N1507" s="294">
        <v>0.93</v>
      </c>
      <c r="O1507" s="266">
        <v>2549</v>
      </c>
      <c r="P1507" s="266">
        <v>1906</v>
      </c>
      <c r="Q1507" s="266">
        <v>643</v>
      </c>
      <c r="R1507" s="267">
        <v>0.747744213417026</v>
      </c>
      <c r="S1507" s="267">
        <v>0.747744213417026</v>
      </c>
      <c r="T1507" s="267">
        <v>0.766513056835638</v>
      </c>
      <c r="U1507" s="267">
        <v>0.882278481012658</v>
      </c>
      <c r="V1507" s="295">
        <v>-0.0187688434186113</v>
      </c>
      <c r="W1507" s="271">
        <v>19606</v>
      </c>
      <c r="X1507" s="271">
        <v>16193</v>
      </c>
      <c r="Y1507" s="271">
        <v>10878</v>
      </c>
      <c r="Z1507" s="271">
        <v>10076</v>
      </c>
      <c r="AA1507" s="268">
        <v>0.825920636539835</v>
      </c>
      <c r="AB1507" s="268">
        <v>0.926273211987498</v>
      </c>
      <c r="AC1507" s="295">
        <v>-0.100352575447663</v>
      </c>
    </row>
    <row r="1508" spans="1:29">
      <c r="A1508" s="297" t="s">
        <v>2708</v>
      </c>
      <c r="B1508" s="301" t="s">
        <v>3378</v>
      </c>
      <c r="C1508" s="293" t="s">
        <v>2805</v>
      </c>
      <c r="D1508" s="301" t="s">
        <v>2806</v>
      </c>
      <c r="E1508" s="263">
        <v>524</v>
      </c>
      <c r="F1508" s="266">
        <v>195</v>
      </c>
      <c r="G1508" s="266">
        <v>329</v>
      </c>
      <c r="H1508" s="264">
        <v>698</v>
      </c>
      <c r="I1508" s="264">
        <v>313</v>
      </c>
      <c r="J1508" s="264">
        <v>385</v>
      </c>
      <c r="K1508" s="264">
        <v>1529</v>
      </c>
      <c r="L1508" s="264">
        <v>591</v>
      </c>
      <c r="M1508" s="264">
        <v>938</v>
      </c>
      <c r="N1508" s="294">
        <v>0.93</v>
      </c>
      <c r="O1508" s="266">
        <v>524</v>
      </c>
      <c r="P1508" s="266">
        <v>195</v>
      </c>
      <c r="Q1508" s="266">
        <v>329</v>
      </c>
      <c r="R1508" s="267">
        <v>0.372137404580153</v>
      </c>
      <c r="S1508" s="267">
        <v>0.372137404580153</v>
      </c>
      <c r="T1508" s="267">
        <v>0.448424068767908</v>
      </c>
      <c r="U1508" s="267">
        <v>0.386527141922825</v>
      </c>
      <c r="V1508" s="295">
        <v>-0.0762866641877556</v>
      </c>
      <c r="W1508" s="271">
        <v>10351</v>
      </c>
      <c r="X1508" s="271">
        <v>5793</v>
      </c>
      <c r="Y1508" s="271">
        <v>5111</v>
      </c>
      <c r="Z1508" s="271">
        <v>4340</v>
      </c>
      <c r="AA1508" s="268">
        <v>0.559656071877113</v>
      </c>
      <c r="AB1508" s="268">
        <v>0.849148894541186</v>
      </c>
      <c r="AC1508" s="295">
        <v>-0.289492822664072</v>
      </c>
    </row>
    <row r="1509" spans="1:29">
      <c r="A1509" s="297" t="s">
        <v>2708</v>
      </c>
      <c r="B1509" s="301" t="s">
        <v>3378</v>
      </c>
      <c r="C1509" s="293" t="s">
        <v>2807</v>
      </c>
      <c r="D1509" s="301" t="s">
        <v>2808</v>
      </c>
      <c r="E1509" s="263">
        <v>682</v>
      </c>
      <c r="F1509" s="266">
        <v>274</v>
      </c>
      <c r="G1509" s="266">
        <v>408</v>
      </c>
      <c r="H1509" s="264">
        <v>284</v>
      </c>
      <c r="I1509" s="264">
        <v>233</v>
      </c>
      <c r="J1509" s="264">
        <v>51</v>
      </c>
      <c r="K1509" s="264">
        <v>91</v>
      </c>
      <c r="L1509" s="264">
        <v>26</v>
      </c>
      <c r="M1509" s="264">
        <v>65</v>
      </c>
      <c r="N1509" s="294">
        <v>0.93</v>
      </c>
      <c r="O1509" s="266">
        <v>682</v>
      </c>
      <c r="P1509" s="266">
        <v>274</v>
      </c>
      <c r="Q1509" s="266">
        <v>408</v>
      </c>
      <c r="R1509" s="267">
        <v>0.401759530791789</v>
      </c>
      <c r="S1509" s="267">
        <v>0.401759530791789</v>
      </c>
      <c r="T1509" s="267">
        <v>0.820422535211268</v>
      </c>
      <c r="U1509" s="267">
        <v>0.285714285714286</v>
      </c>
      <c r="V1509" s="295">
        <v>-0.418663004419479</v>
      </c>
      <c r="W1509" s="271">
        <v>1445</v>
      </c>
      <c r="X1509" s="271">
        <v>697</v>
      </c>
      <c r="Y1509" s="271">
        <v>991</v>
      </c>
      <c r="Z1509" s="271">
        <v>530</v>
      </c>
      <c r="AA1509" s="268">
        <v>0.482352941176471</v>
      </c>
      <c r="AB1509" s="268">
        <v>0.53481331987891</v>
      </c>
      <c r="AC1509" s="295">
        <v>-0.0524603787024396</v>
      </c>
    </row>
    <row r="1510" spans="1:29">
      <c r="A1510" s="297" t="s">
        <v>2708</v>
      </c>
      <c r="B1510" s="301" t="s">
        <v>3379</v>
      </c>
      <c r="C1510" s="293" t="s">
        <v>2809</v>
      </c>
      <c r="D1510" s="301" t="s">
        <v>2810</v>
      </c>
      <c r="E1510" s="263">
        <v>1447</v>
      </c>
      <c r="F1510" s="266">
        <v>1300</v>
      </c>
      <c r="G1510" s="266">
        <v>147</v>
      </c>
      <c r="H1510" s="264">
        <v>3855</v>
      </c>
      <c r="I1510" s="264">
        <v>3222</v>
      </c>
      <c r="J1510" s="264">
        <v>633</v>
      </c>
      <c r="K1510" s="264">
        <v>181</v>
      </c>
      <c r="L1510" s="264">
        <v>154</v>
      </c>
      <c r="M1510" s="264">
        <v>27</v>
      </c>
      <c r="N1510" s="294">
        <v>0.93</v>
      </c>
      <c r="O1510" s="266">
        <v>1447</v>
      </c>
      <c r="P1510" s="266">
        <v>1300</v>
      </c>
      <c r="Q1510" s="266">
        <v>147</v>
      </c>
      <c r="R1510" s="267">
        <v>0.898410504492053</v>
      </c>
      <c r="S1510" s="267">
        <v>0.898410504492053</v>
      </c>
      <c r="T1510" s="267">
        <v>0.83579766536965</v>
      </c>
      <c r="U1510" s="267">
        <v>0.850828729281768</v>
      </c>
      <c r="V1510" s="295">
        <v>0.0626128391224027</v>
      </c>
      <c r="W1510" s="271">
        <v>12984</v>
      </c>
      <c r="X1510" s="271">
        <v>11472</v>
      </c>
      <c r="Y1510" s="271">
        <v>12632</v>
      </c>
      <c r="Z1510" s="271">
        <v>11726</v>
      </c>
      <c r="AA1510" s="268">
        <v>0.88354898336414</v>
      </c>
      <c r="AB1510" s="268">
        <v>0.928277390753642</v>
      </c>
      <c r="AC1510" s="295">
        <v>-0.0447284073895011</v>
      </c>
    </row>
    <row r="1511" spans="1:29">
      <c r="A1511" s="297" t="s">
        <v>2708</v>
      </c>
      <c r="B1511" s="301" t="s">
        <v>3378</v>
      </c>
      <c r="C1511" s="293" t="s">
        <v>2811</v>
      </c>
      <c r="D1511" s="301" t="s">
        <v>2812</v>
      </c>
      <c r="E1511" s="263">
        <v>786</v>
      </c>
      <c r="F1511" s="266">
        <v>487</v>
      </c>
      <c r="G1511" s="266">
        <v>299</v>
      </c>
      <c r="H1511" s="264">
        <v>1289</v>
      </c>
      <c r="I1511" s="264">
        <v>653</v>
      </c>
      <c r="J1511" s="264">
        <v>636</v>
      </c>
      <c r="K1511" s="264">
        <v>2209</v>
      </c>
      <c r="L1511" s="264">
        <v>1290</v>
      </c>
      <c r="M1511" s="264">
        <v>919</v>
      </c>
      <c r="N1511" s="294">
        <v>0.93</v>
      </c>
      <c r="O1511" s="266">
        <v>786</v>
      </c>
      <c r="P1511" s="266">
        <v>487</v>
      </c>
      <c r="Q1511" s="266">
        <v>299</v>
      </c>
      <c r="R1511" s="267">
        <v>0.619592875318066</v>
      </c>
      <c r="S1511" s="267">
        <v>0.619592875318066</v>
      </c>
      <c r="T1511" s="267">
        <v>0.506594259115594</v>
      </c>
      <c r="U1511" s="267">
        <v>0.583974649162517</v>
      </c>
      <c r="V1511" s="295">
        <v>0.112998616202473</v>
      </c>
      <c r="W1511" s="271">
        <v>10474</v>
      </c>
      <c r="X1511" s="271">
        <v>7151</v>
      </c>
      <c r="Y1511" s="271">
        <v>5039</v>
      </c>
      <c r="Z1511" s="271">
        <v>4725</v>
      </c>
      <c r="AA1511" s="268">
        <v>0.682738208898224</v>
      </c>
      <c r="AB1511" s="268">
        <v>0.93768604881921</v>
      </c>
      <c r="AC1511" s="295">
        <v>-0.254947839920986</v>
      </c>
    </row>
    <row r="1512" spans="1:29">
      <c r="A1512" s="297" t="s">
        <v>2708</v>
      </c>
      <c r="B1512" s="301" t="s">
        <v>3378</v>
      </c>
      <c r="C1512" s="293" t="s">
        <v>2813</v>
      </c>
      <c r="D1512" s="301" t="s">
        <v>2814</v>
      </c>
      <c r="E1512" s="263">
        <v>187</v>
      </c>
      <c r="F1512" s="266">
        <v>92</v>
      </c>
      <c r="G1512" s="266">
        <v>95</v>
      </c>
      <c r="H1512" s="264">
        <v>231</v>
      </c>
      <c r="I1512" s="264">
        <v>110</v>
      </c>
      <c r="J1512" s="264">
        <v>121</v>
      </c>
      <c r="K1512" s="264">
        <v>897</v>
      </c>
      <c r="L1512" s="264">
        <v>275</v>
      </c>
      <c r="M1512" s="264">
        <v>622</v>
      </c>
      <c r="N1512" s="294">
        <v>0.93</v>
      </c>
      <c r="O1512" s="266">
        <v>187</v>
      </c>
      <c r="P1512" s="266">
        <v>92</v>
      </c>
      <c r="Q1512" s="266">
        <v>95</v>
      </c>
      <c r="R1512" s="267">
        <v>0.491978609625668</v>
      </c>
      <c r="S1512" s="267">
        <v>0.491978609625668</v>
      </c>
      <c r="T1512" s="267">
        <v>0.476190476190476</v>
      </c>
      <c r="U1512" s="267">
        <v>0.306577480490524</v>
      </c>
      <c r="V1512" s="295">
        <v>0.0157881334351923</v>
      </c>
      <c r="W1512" s="271">
        <v>5906</v>
      </c>
      <c r="X1512" s="271">
        <v>2914</v>
      </c>
      <c r="Y1512" s="271">
        <v>3045</v>
      </c>
      <c r="Z1512" s="271">
        <v>2260</v>
      </c>
      <c r="AA1512" s="268">
        <v>0.49339654588554</v>
      </c>
      <c r="AB1512" s="268">
        <v>0.742200328407225</v>
      </c>
      <c r="AC1512" s="295">
        <v>-0.248803782521685</v>
      </c>
    </row>
    <row r="1513" spans="1:29">
      <c r="A1513" s="297" t="s">
        <v>2708</v>
      </c>
      <c r="B1513" s="301" t="s">
        <v>3378</v>
      </c>
      <c r="C1513" s="293" t="s">
        <v>2815</v>
      </c>
      <c r="D1513" s="301" t="s">
        <v>2816</v>
      </c>
      <c r="E1513" s="263">
        <v>534</v>
      </c>
      <c r="F1513" s="266">
        <v>364</v>
      </c>
      <c r="G1513" s="266">
        <v>170</v>
      </c>
      <c r="H1513" s="264">
        <v>715</v>
      </c>
      <c r="I1513" s="264">
        <v>579</v>
      </c>
      <c r="J1513" s="264">
        <v>136</v>
      </c>
      <c r="K1513" s="264">
        <v>367</v>
      </c>
      <c r="L1513" s="264">
        <v>251</v>
      </c>
      <c r="M1513" s="264">
        <v>116</v>
      </c>
      <c r="N1513" s="294">
        <v>0.93</v>
      </c>
      <c r="O1513" s="266">
        <v>534</v>
      </c>
      <c r="P1513" s="266">
        <v>364</v>
      </c>
      <c r="Q1513" s="266">
        <v>170</v>
      </c>
      <c r="R1513" s="267">
        <v>0.681647940074906</v>
      </c>
      <c r="S1513" s="267">
        <v>0.681647940074906</v>
      </c>
      <c r="T1513" s="267">
        <v>0.80979020979021</v>
      </c>
      <c r="U1513" s="267">
        <v>0.683923705722071</v>
      </c>
      <c r="V1513" s="295">
        <v>-0.128142269715303</v>
      </c>
      <c r="W1513" s="271">
        <v>3420</v>
      </c>
      <c r="X1513" s="271">
        <v>2950</v>
      </c>
      <c r="Y1513" s="271">
        <v>1916</v>
      </c>
      <c r="Z1513" s="271">
        <v>1848</v>
      </c>
      <c r="AA1513" s="268">
        <v>0.862573099415205</v>
      </c>
      <c r="AB1513" s="268">
        <v>0.964509394572025</v>
      </c>
      <c r="AC1513" s="295">
        <v>-0.10193629515682</v>
      </c>
    </row>
    <row r="1514" spans="1:29">
      <c r="A1514" s="297" t="s">
        <v>2708</v>
      </c>
      <c r="B1514" s="301" t="s">
        <v>3377</v>
      </c>
      <c r="C1514" s="293" t="s">
        <v>2817</v>
      </c>
      <c r="D1514" s="301" t="s">
        <v>2818</v>
      </c>
      <c r="E1514" s="263">
        <v>2729</v>
      </c>
      <c r="F1514" s="266">
        <v>2638</v>
      </c>
      <c r="G1514" s="266">
        <v>91</v>
      </c>
      <c r="H1514" s="264">
        <v>1607</v>
      </c>
      <c r="I1514" s="264">
        <v>1551</v>
      </c>
      <c r="J1514" s="264">
        <v>56</v>
      </c>
      <c r="K1514" s="264">
        <v>2849</v>
      </c>
      <c r="L1514" s="264">
        <v>2825</v>
      </c>
      <c r="M1514" s="264">
        <v>24</v>
      </c>
      <c r="N1514" s="294">
        <v>0.93</v>
      </c>
      <c r="O1514" s="266">
        <v>2729</v>
      </c>
      <c r="P1514" s="266">
        <v>2638</v>
      </c>
      <c r="Q1514" s="266">
        <v>91</v>
      </c>
      <c r="R1514" s="267">
        <v>0.966654452180286</v>
      </c>
      <c r="S1514" s="267">
        <v>0.966654452180286</v>
      </c>
      <c r="T1514" s="267">
        <v>0.965152457996266</v>
      </c>
      <c r="U1514" s="267">
        <v>0.991575991575992</v>
      </c>
      <c r="V1514" s="295">
        <v>0.00150199418401942</v>
      </c>
      <c r="W1514" s="271">
        <v>19933</v>
      </c>
      <c r="X1514" s="271">
        <v>19529</v>
      </c>
      <c r="Y1514" s="271">
        <v>20793</v>
      </c>
      <c r="Z1514" s="271">
        <v>20520</v>
      </c>
      <c r="AA1514" s="268">
        <v>0.979732102543521</v>
      </c>
      <c r="AB1514" s="268">
        <v>0.986870581445679</v>
      </c>
      <c r="AC1514" s="295">
        <v>-0.00713847890215802</v>
      </c>
    </row>
    <row r="1515" spans="1:29">
      <c r="A1515" s="297" t="s">
        <v>2708</v>
      </c>
      <c r="B1515" s="301" t="s">
        <v>3378</v>
      </c>
      <c r="C1515" s="293" t="s">
        <v>2819</v>
      </c>
      <c r="D1515" s="301" t="s">
        <v>2820</v>
      </c>
      <c r="E1515" s="263">
        <v>317</v>
      </c>
      <c r="F1515" s="266">
        <v>268</v>
      </c>
      <c r="G1515" s="266">
        <v>49</v>
      </c>
      <c r="H1515" s="264">
        <v>1686</v>
      </c>
      <c r="I1515" s="264">
        <v>1247</v>
      </c>
      <c r="J1515" s="264">
        <v>439</v>
      </c>
      <c r="K1515" s="264">
        <v>1976</v>
      </c>
      <c r="L1515" s="264">
        <v>1650</v>
      </c>
      <c r="M1515" s="264">
        <v>326</v>
      </c>
      <c r="N1515" s="294">
        <v>0.93</v>
      </c>
      <c r="O1515" s="266">
        <v>317</v>
      </c>
      <c r="P1515" s="266">
        <v>268</v>
      </c>
      <c r="Q1515" s="266">
        <v>49</v>
      </c>
      <c r="R1515" s="267">
        <v>0.845425867507886</v>
      </c>
      <c r="S1515" s="267">
        <v>0.845425867507886</v>
      </c>
      <c r="T1515" s="267">
        <v>0.739620403321471</v>
      </c>
      <c r="U1515" s="267">
        <v>0.83502024291498</v>
      </c>
      <c r="V1515" s="295">
        <v>0.105805464186415</v>
      </c>
      <c r="W1515" s="271">
        <v>8064</v>
      </c>
      <c r="X1515" s="271">
        <v>7004</v>
      </c>
      <c r="Y1515" s="271">
        <v>4539</v>
      </c>
      <c r="Z1515" s="271">
        <v>4417</v>
      </c>
      <c r="AA1515" s="268">
        <v>0.868551587301587</v>
      </c>
      <c r="AB1515" s="268">
        <v>0.973121833002864</v>
      </c>
      <c r="AC1515" s="295">
        <v>-0.104570245701277</v>
      </c>
    </row>
    <row r="1516" spans="1:29">
      <c r="A1516" s="297" t="s">
        <v>2708</v>
      </c>
      <c r="B1516" s="301" t="s">
        <v>3378</v>
      </c>
      <c r="C1516" s="293" t="s">
        <v>2821</v>
      </c>
      <c r="D1516" s="301" t="s">
        <v>2822</v>
      </c>
      <c r="E1516" s="263">
        <v>2512</v>
      </c>
      <c r="F1516" s="266">
        <v>1684</v>
      </c>
      <c r="G1516" s="266">
        <v>828</v>
      </c>
      <c r="H1516" s="264">
        <v>2920</v>
      </c>
      <c r="I1516" s="264">
        <v>1952</v>
      </c>
      <c r="J1516" s="264">
        <v>968</v>
      </c>
      <c r="K1516" s="264">
        <v>612</v>
      </c>
      <c r="L1516" s="264">
        <v>480</v>
      </c>
      <c r="M1516" s="264">
        <v>132</v>
      </c>
      <c r="N1516" s="294">
        <v>0.93</v>
      </c>
      <c r="O1516" s="266">
        <v>2512</v>
      </c>
      <c r="P1516" s="266">
        <v>1684</v>
      </c>
      <c r="Q1516" s="266">
        <v>828</v>
      </c>
      <c r="R1516" s="267">
        <v>0.670382165605096</v>
      </c>
      <c r="S1516" s="267">
        <v>0.670382165605096</v>
      </c>
      <c r="T1516" s="267">
        <v>0.668493150684932</v>
      </c>
      <c r="U1516" s="267">
        <v>0.784313725490196</v>
      </c>
      <c r="V1516" s="295">
        <v>0.00188901492016402</v>
      </c>
      <c r="W1516" s="271">
        <v>17776</v>
      </c>
      <c r="X1516" s="271">
        <v>13932</v>
      </c>
      <c r="Y1516" s="271">
        <v>9376</v>
      </c>
      <c r="Z1516" s="271">
        <v>8384</v>
      </c>
      <c r="AA1516" s="268">
        <v>0.783753375337534</v>
      </c>
      <c r="AB1516" s="268">
        <v>0.89419795221843</v>
      </c>
      <c r="AC1516" s="295">
        <v>-0.110444576880896</v>
      </c>
    </row>
    <row r="1517" spans="1:29">
      <c r="A1517" s="297" t="s">
        <v>2708</v>
      </c>
      <c r="B1517" s="301" t="s">
        <v>3378</v>
      </c>
      <c r="C1517" s="293" t="s">
        <v>2823</v>
      </c>
      <c r="D1517" s="301" t="s">
        <v>2824</v>
      </c>
      <c r="E1517" s="263">
        <v>2558</v>
      </c>
      <c r="F1517" s="266">
        <v>1924</v>
      </c>
      <c r="G1517" s="266">
        <v>634</v>
      </c>
      <c r="H1517" s="264">
        <v>3170</v>
      </c>
      <c r="I1517" s="264">
        <v>2370</v>
      </c>
      <c r="J1517" s="264">
        <v>800</v>
      </c>
      <c r="K1517" s="264">
        <v>897</v>
      </c>
      <c r="L1517" s="264">
        <v>716</v>
      </c>
      <c r="M1517" s="264">
        <v>181</v>
      </c>
      <c r="N1517" s="294">
        <v>0.93</v>
      </c>
      <c r="O1517" s="266">
        <v>2558</v>
      </c>
      <c r="P1517" s="266">
        <v>1924</v>
      </c>
      <c r="Q1517" s="266">
        <v>634</v>
      </c>
      <c r="R1517" s="267">
        <v>0.752150117279124</v>
      </c>
      <c r="S1517" s="267">
        <v>0.752150117279124</v>
      </c>
      <c r="T1517" s="267">
        <v>0.747634069400631</v>
      </c>
      <c r="U1517" s="267">
        <v>0.798216276477146</v>
      </c>
      <c r="V1517" s="295">
        <v>0.00451604787849336</v>
      </c>
      <c r="W1517" s="271">
        <v>19352</v>
      </c>
      <c r="X1517" s="271">
        <v>15871</v>
      </c>
      <c r="Y1517" s="271">
        <v>10721</v>
      </c>
      <c r="Z1517" s="271">
        <v>10064</v>
      </c>
      <c r="AA1517" s="268">
        <v>0.820121951219512</v>
      </c>
      <c r="AB1517" s="268">
        <v>0.938718403134036</v>
      </c>
      <c r="AC1517" s="295">
        <v>-0.118596451914524</v>
      </c>
    </row>
    <row r="1518" spans="1:29">
      <c r="A1518" s="297" t="s">
        <v>2708</v>
      </c>
      <c r="B1518" s="301" t="s">
        <v>3377</v>
      </c>
      <c r="C1518" s="293" t="s">
        <v>2825</v>
      </c>
      <c r="D1518" s="301" t="s">
        <v>2826</v>
      </c>
      <c r="E1518" s="263">
        <v>0</v>
      </c>
      <c r="F1518" s="266">
        <v>0</v>
      </c>
      <c r="G1518" s="266">
        <v>0</v>
      </c>
      <c r="H1518" s="264">
        <v>0</v>
      </c>
      <c r="I1518" s="264">
        <v>0</v>
      </c>
      <c r="J1518" s="264">
        <v>0</v>
      </c>
      <c r="K1518" s="264">
        <v>1</v>
      </c>
      <c r="L1518" s="264">
        <v>1</v>
      </c>
      <c r="M1518" s="264">
        <v>0</v>
      </c>
      <c r="N1518" s="294">
        <v>0.93</v>
      </c>
      <c r="O1518" s="266">
        <v>0</v>
      </c>
      <c r="P1518" s="266">
        <v>0</v>
      </c>
      <c r="Q1518" s="266">
        <v>0</v>
      </c>
      <c r="R1518" s="267">
        <v>0</v>
      </c>
      <c r="S1518" s="267">
        <v>0</v>
      </c>
      <c r="T1518" s="267">
        <v>0</v>
      </c>
      <c r="U1518" s="267">
        <v>1</v>
      </c>
      <c r="V1518" s="295">
        <v>0</v>
      </c>
      <c r="W1518" s="271">
        <v>1</v>
      </c>
      <c r="X1518" s="271">
        <v>1</v>
      </c>
      <c r="Y1518" s="271">
        <v>0</v>
      </c>
      <c r="Z1518" s="271">
        <v>0</v>
      </c>
      <c r="AA1518" s="268">
        <v>1</v>
      </c>
      <c r="AB1518" s="268">
        <v>0</v>
      </c>
      <c r="AC1518" s="295">
        <v>1</v>
      </c>
    </row>
    <row r="1519" spans="1:29">
      <c r="A1519" s="297" t="s">
        <v>2708</v>
      </c>
      <c r="B1519" s="301" t="s">
        <v>3377</v>
      </c>
      <c r="C1519" s="293" t="s">
        <v>2827</v>
      </c>
      <c r="D1519" s="301" t="s">
        <v>2828</v>
      </c>
      <c r="E1519" s="263">
        <v>2285</v>
      </c>
      <c r="F1519" s="266">
        <v>1960</v>
      </c>
      <c r="G1519" s="266">
        <v>325</v>
      </c>
      <c r="H1519" s="264">
        <v>1916</v>
      </c>
      <c r="I1519" s="264">
        <v>1539</v>
      </c>
      <c r="J1519" s="264">
        <v>377</v>
      </c>
      <c r="K1519" s="264">
        <v>1640</v>
      </c>
      <c r="L1519" s="264">
        <v>1377</v>
      </c>
      <c r="M1519" s="264">
        <v>263</v>
      </c>
      <c r="N1519" s="294">
        <v>0.93</v>
      </c>
      <c r="O1519" s="266">
        <v>2285</v>
      </c>
      <c r="P1519" s="266">
        <v>1960</v>
      </c>
      <c r="Q1519" s="266">
        <v>325</v>
      </c>
      <c r="R1519" s="267">
        <v>0.857768052516411</v>
      </c>
      <c r="S1519" s="267">
        <v>0.857768052516411</v>
      </c>
      <c r="T1519" s="267">
        <v>0.803235908141962</v>
      </c>
      <c r="U1519" s="267">
        <v>0.839634146341463</v>
      </c>
      <c r="V1519" s="295">
        <v>0.054532144374449</v>
      </c>
      <c r="W1519" s="271">
        <v>13994</v>
      </c>
      <c r="X1519" s="271">
        <v>12270</v>
      </c>
      <c r="Y1519" s="271">
        <v>15279</v>
      </c>
      <c r="Z1519" s="271">
        <v>13779</v>
      </c>
      <c r="AA1519" s="268">
        <v>0.876804344719165</v>
      </c>
      <c r="AB1519" s="268">
        <v>0.901826035735323</v>
      </c>
      <c r="AC1519" s="295">
        <v>-0.0250216910161576</v>
      </c>
    </row>
    <row r="1520" spans="1:29">
      <c r="A1520" s="297" t="s">
        <v>2708</v>
      </c>
      <c r="B1520" s="301" t="s">
        <v>3377</v>
      </c>
      <c r="C1520" s="293" t="s">
        <v>2829</v>
      </c>
      <c r="D1520" s="301" t="s">
        <v>2830</v>
      </c>
      <c r="E1520" s="263">
        <v>2208</v>
      </c>
      <c r="F1520" s="266">
        <v>2062</v>
      </c>
      <c r="G1520" s="266">
        <v>146</v>
      </c>
      <c r="H1520" s="264">
        <v>1899</v>
      </c>
      <c r="I1520" s="264">
        <v>1749</v>
      </c>
      <c r="J1520" s="264">
        <v>150</v>
      </c>
      <c r="K1520" s="264">
        <v>1641</v>
      </c>
      <c r="L1520" s="264">
        <v>1521</v>
      </c>
      <c r="M1520" s="264">
        <v>120</v>
      </c>
      <c r="N1520" s="294">
        <v>0.93</v>
      </c>
      <c r="O1520" s="266">
        <v>2208</v>
      </c>
      <c r="P1520" s="266">
        <v>2062</v>
      </c>
      <c r="Q1520" s="266">
        <v>146</v>
      </c>
      <c r="R1520" s="267">
        <v>0.933876811594203</v>
      </c>
      <c r="S1520" s="267">
        <v>0.933876811594203</v>
      </c>
      <c r="T1520" s="267">
        <v>0.921011058451817</v>
      </c>
      <c r="U1520" s="267">
        <v>0.926873857404022</v>
      </c>
      <c r="V1520" s="295">
        <v>0.0128657531423861</v>
      </c>
      <c r="W1520" s="271">
        <v>14014</v>
      </c>
      <c r="X1520" s="271">
        <v>13098</v>
      </c>
      <c r="Y1520" s="271">
        <v>15766</v>
      </c>
      <c r="Z1520" s="271">
        <v>15071</v>
      </c>
      <c r="AA1520" s="268">
        <v>0.934636791779649</v>
      </c>
      <c r="AB1520" s="268">
        <v>0.955917797792718</v>
      </c>
      <c r="AC1520" s="295">
        <v>-0.0212810060130696</v>
      </c>
    </row>
    <row r="1521" spans="1:29">
      <c r="A1521" s="297" t="s">
        <v>2708</v>
      </c>
      <c r="B1521" s="301" t="s">
        <v>3378</v>
      </c>
      <c r="C1521" s="293" t="s">
        <v>2831</v>
      </c>
      <c r="D1521" s="301" t="s">
        <v>2832</v>
      </c>
      <c r="E1521" s="263">
        <v>202</v>
      </c>
      <c r="F1521" s="266">
        <v>26</v>
      </c>
      <c r="G1521" s="266">
        <v>176</v>
      </c>
      <c r="H1521" s="264">
        <v>563</v>
      </c>
      <c r="I1521" s="264">
        <v>331</v>
      </c>
      <c r="J1521" s="264">
        <v>232</v>
      </c>
      <c r="K1521" s="264">
        <v>100</v>
      </c>
      <c r="L1521" s="264">
        <v>75</v>
      </c>
      <c r="M1521" s="264">
        <v>25</v>
      </c>
      <c r="N1521" s="294">
        <v>0.93</v>
      </c>
      <c r="O1521" s="266">
        <v>202</v>
      </c>
      <c r="P1521" s="266">
        <v>26</v>
      </c>
      <c r="Q1521" s="266">
        <v>176</v>
      </c>
      <c r="R1521" s="267">
        <v>0.128712871287129</v>
      </c>
      <c r="S1521" s="267">
        <v>0.128712871287129</v>
      </c>
      <c r="T1521" s="267">
        <v>0.587921847246892</v>
      </c>
      <c r="U1521" s="267">
        <v>0.75</v>
      </c>
      <c r="V1521" s="295">
        <v>-0.459208975959763</v>
      </c>
      <c r="W1521" s="271">
        <v>1420</v>
      </c>
      <c r="X1521" s="271">
        <v>494</v>
      </c>
      <c r="Y1521" s="271">
        <v>2298</v>
      </c>
      <c r="Z1521" s="271">
        <v>70</v>
      </c>
      <c r="AA1521" s="268">
        <v>0.347887323943662</v>
      </c>
      <c r="AB1521" s="268">
        <v>0.030461270670148</v>
      </c>
      <c r="AC1521" s="295">
        <v>0.317426053273514</v>
      </c>
    </row>
    <row r="1522" spans="1:29">
      <c r="A1522" s="297" t="s">
        <v>2708</v>
      </c>
      <c r="B1522" s="301" t="s">
        <v>3378</v>
      </c>
      <c r="C1522" s="293" t="s">
        <v>2833</v>
      </c>
      <c r="D1522" s="301" t="s">
        <v>2834</v>
      </c>
      <c r="E1522" s="263">
        <v>0</v>
      </c>
      <c r="F1522" s="266">
        <v>0</v>
      </c>
      <c r="G1522" s="266">
        <v>0</v>
      </c>
      <c r="H1522" s="264">
        <v>0</v>
      </c>
      <c r="I1522" s="264">
        <v>0</v>
      </c>
      <c r="J1522" s="264">
        <v>0</v>
      </c>
      <c r="K1522" s="264">
        <v>0</v>
      </c>
      <c r="L1522" s="264">
        <v>0</v>
      </c>
      <c r="M1522" s="264">
        <v>0</v>
      </c>
      <c r="N1522" s="294">
        <v>0.93</v>
      </c>
      <c r="O1522" s="266">
        <v>0</v>
      </c>
      <c r="P1522" s="266">
        <v>0</v>
      </c>
      <c r="Q1522" s="266">
        <v>0</v>
      </c>
      <c r="R1522" s="267">
        <v>0</v>
      </c>
      <c r="S1522" s="267">
        <v>0</v>
      </c>
      <c r="T1522" s="267">
        <v>0</v>
      </c>
      <c r="U1522" s="267">
        <v>0</v>
      </c>
      <c r="V1522" s="295">
        <v>0</v>
      </c>
      <c r="W1522" s="271">
        <v>0</v>
      </c>
      <c r="X1522" s="271">
        <v>0</v>
      </c>
      <c r="Y1522" s="271">
        <v>1</v>
      </c>
      <c r="Z1522" s="271">
        <v>1</v>
      </c>
      <c r="AA1522" s="268">
        <v>0</v>
      </c>
      <c r="AB1522" s="268">
        <v>1</v>
      </c>
      <c r="AC1522" s="295">
        <v>-1</v>
      </c>
    </row>
    <row r="1523" spans="1:29">
      <c r="A1523" s="297" t="s">
        <v>2708</v>
      </c>
      <c r="B1523" s="301" t="s">
        <v>3378</v>
      </c>
      <c r="C1523" s="293" t="s">
        <v>2835</v>
      </c>
      <c r="D1523" s="301" t="s">
        <v>2836</v>
      </c>
      <c r="E1523" s="263">
        <v>2521</v>
      </c>
      <c r="F1523" s="266">
        <v>2038</v>
      </c>
      <c r="G1523" s="266">
        <v>483</v>
      </c>
      <c r="H1523" s="264">
        <v>3203</v>
      </c>
      <c r="I1523" s="264">
        <v>2531</v>
      </c>
      <c r="J1523" s="264">
        <v>672</v>
      </c>
      <c r="K1523" s="264">
        <v>711</v>
      </c>
      <c r="L1523" s="264">
        <v>673</v>
      </c>
      <c r="M1523" s="264">
        <v>38</v>
      </c>
      <c r="N1523" s="294">
        <v>0.93</v>
      </c>
      <c r="O1523" s="266">
        <v>2521</v>
      </c>
      <c r="P1523" s="266">
        <v>2038</v>
      </c>
      <c r="Q1523" s="266">
        <v>483</v>
      </c>
      <c r="R1523" s="267">
        <v>0.808409361364538</v>
      </c>
      <c r="S1523" s="267">
        <v>0.808409361364538</v>
      </c>
      <c r="T1523" s="267">
        <v>0.79019669060256</v>
      </c>
      <c r="U1523" s="267">
        <v>0.946554149085795</v>
      </c>
      <c r="V1523" s="295">
        <v>0.0182126707619777</v>
      </c>
      <c r="W1523" s="271">
        <v>18249</v>
      </c>
      <c r="X1523" s="271">
        <v>16025</v>
      </c>
      <c r="Y1523" s="271">
        <v>10484</v>
      </c>
      <c r="Z1523" s="271">
        <v>9952</v>
      </c>
      <c r="AA1523" s="268">
        <v>0.878130308510055</v>
      </c>
      <c r="AB1523" s="268">
        <v>0.94925600915681</v>
      </c>
      <c r="AC1523" s="295">
        <v>-0.0711257006467551</v>
      </c>
    </row>
    <row r="1524" spans="1:29">
      <c r="A1524" s="297" t="s">
        <v>2708</v>
      </c>
      <c r="B1524" s="301" t="s">
        <v>3377</v>
      </c>
      <c r="C1524" s="293" t="s">
        <v>2837</v>
      </c>
      <c r="D1524" s="301" t="s">
        <v>2838</v>
      </c>
      <c r="E1524" s="263">
        <v>2414</v>
      </c>
      <c r="F1524" s="266">
        <v>2211</v>
      </c>
      <c r="G1524" s="266">
        <v>203</v>
      </c>
      <c r="H1524" s="264">
        <v>1917</v>
      </c>
      <c r="I1524" s="264">
        <v>1738</v>
      </c>
      <c r="J1524" s="264">
        <v>179</v>
      </c>
      <c r="K1524" s="264">
        <v>1606</v>
      </c>
      <c r="L1524" s="264">
        <v>1478</v>
      </c>
      <c r="M1524" s="264">
        <v>128</v>
      </c>
      <c r="N1524" s="294">
        <v>0.93</v>
      </c>
      <c r="O1524" s="266">
        <v>2414</v>
      </c>
      <c r="P1524" s="266">
        <v>2211</v>
      </c>
      <c r="Q1524" s="266">
        <v>203</v>
      </c>
      <c r="R1524" s="267">
        <v>0.915907207953604</v>
      </c>
      <c r="S1524" s="267">
        <v>0.915907207953604</v>
      </c>
      <c r="T1524" s="267">
        <v>0.906624934793949</v>
      </c>
      <c r="U1524" s="267">
        <v>0.920298879202989</v>
      </c>
      <c r="V1524" s="295">
        <v>0.00928227315965513</v>
      </c>
      <c r="W1524" s="271">
        <v>14360</v>
      </c>
      <c r="X1524" s="271">
        <v>13063</v>
      </c>
      <c r="Y1524" s="271">
        <v>15566</v>
      </c>
      <c r="Z1524" s="271">
        <v>14149</v>
      </c>
      <c r="AA1524" s="268">
        <v>0.909679665738162</v>
      </c>
      <c r="AB1524" s="268">
        <v>0.908968264165489</v>
      </c>
      <c r="AC1524" s="295">
        <v>0.000711401572672687</v>
      </c>
    </row>
    <row r="1525" spans="1:29">
      <c r="A1525" s="297" t="s">
        <v>2708</v>
      </c>
      <c r="B1525" s="301" t="s">
        <v>3378</v>
      </c>
      <c r="C1525" s="293" t="s">
        <v>2839</v>
      </c>
      <c r="D1525" s="301" t="s">
        <v>2840</v>
      </c>
      <c r="E1525" s="263">
        <v>0</v>
      </c>
      <c r="F1525" s="266">
        <v>0</v>
      </c>
      <c r="G1525" s="266">
        <v>0</v>
      </c>
      <c r="H1525" s="264">
        <v>2</v>
      </c>
      <c r="I1525" s="264">
        <v>0</v>
      </c>
      <c r="J1525" s="264">
        <v>2</v>
      </c>
      <c r="K1525" s="264">
        <v>2</v>
      </c>
      <c r="L1525" s="264">
        <v>2</v>
      </c>
      <c r="M1525" s="264">
        <v>0</v>
      </c>
      <c r="N1525" s="294">
        <v>0.93</v>
      </c>
      <c r="O1525" s="266">
        <v>0</v>
      </c>
      <c r="P1525" s="266">
        <v>0</v>
      </c>
      <c r="Q1525" s="266">
        <v>0</v>
      </c>
      <c r="R1525" s="267">
        <v>0</v>
      </c>
      <c r="S1525" s="267">
        <v>0</v>
      </c>
      <c r="T1525" s="267">
        <v>0</v>
      </c>
      <c r="U1525" s="267">
        <v>1</v>
      </c>
      <c r="V1525" s="295">
        <v>0</v>
      </c>
      <c r="W1525" s="271">
        <v>1711</v>
      </c>
      <c r="X1525" s="271">
        <v>1424</v>
      </c>
      <c r="Y1525" s="271">
        <v>2188</v>
      </c>
      <c r="Z1525" s="271">
        <v>1967</v>
      </c>
      <c r="AA1525" s="268">
        <v>0.832261835184103</v>
      </c>
      <c r="AB1525" s="268">
        <v>0.898994515539305</v>
      </c>
      <c r="AC1525" s="295">
        <v>-0.0667326803552024</v>
      </c>
    </row>
    <row r="1526" spans="1:29">
      <c r="A1526" s="297" t="s">
        <v>2708</v>
      </c>
      <c r="B1526" s="301" t="s">
        <v>3378</v>
      </c>
      <c r="C1526" s="293" t="s">
        <v>2841</v>
      </c>
      <c r="D1526" s="301" t="s">
        <v>2842</v>
      </c>
      <c r="E1526" s="263">
        <v>1957</v>
      </c>
      <c r="F1526" s="266">
        <v>1741</v>
      </c>
      <c r="G1526" s="266">
        <v>216</v>
      </c>
      <c r="H1526" s="264">
        <v>153</v>
      </c>
      <c r="I1526" s="264">
        <v>147</v>
      </c>
      <c r="J1526" s="264">
        <v>6</v>
      </c>
      <c r="K1526" s="264">
        <v>391</v>
      </c>
      <c r="L1526" s="264">
        <v>373</v>
      </c>
      <c r="M1526" s="264">
        <v>18</v>
      </c>
      <c r="N1526" s="294">
        <v>0.93</v>
      </c>
      <c r="O1526" s="266">
        <v>1957</v>
      </c>
      <c r="P1526" s="266">
        <v>1741</v>
      </c>
      <c r="Q1526" s="266">
        <v>216</v>
      </c>
      <c r="R1526" s="267">
        <v>0.889626980071538</v>
      </c>
      <c r="S1526" s="267">
        <v>0.889626980071538</v>
      </c>
      <c r="T1526" s="267">
        <v>0.96078431372549</v>
      </c>
      <c r="U1526" s="267">
        <v>0.953964194373402</v>
      </c>
      <c r="V1526" s="295">
        <v>-0.0711573336539522</v>
      </c>
      <c r="W1526" s="271">
        <v>5733</v>
      </c>
      <c r="X1526" s="271">
        <v>5457</v>
      </c>
      <c r="Y1526" s="271">
        <v>4457</v>
      </c>
      <c r="Z1526" s="271">
        <v>4376</v>
      </c>
      <c r="AA1526" s="268">
        <v>0.95185766614338</v>
      </c>
      <c r="AB1526" s="268">
        <v>0.981826340587839</v>
      </c>
      <c r="AC1526" s="295">
        <v>-0.0299686744444589</v>
      </c>
    </row>
    <row r="1527" spans="1:29">
      <c r="A1527" s="297" t="s">
        <v>2708</v>
      </c>
      <c r="B1527" s="301" t="s">
        <v>3378</v>
      </c>
      <c r="C1527" s="293" t="s">
        <v>2843</v>
      </c>
      <c r="D1527" s="301" t="s">
        <v>2844</v>
      </c>
      <c r="E1527" s="263">
        <v>527</v>
      </c>
      <c r="F1527" s="266">
        <v>324</v>
      </c>
      <c r="G1527" s="266">
        <v>203</v>
      </c>
      <c r="H1527" s="264">
        <v>527</v>
      </c>
      <c r="I1527" s="264">
        <v>330</v>
      </c>
      <c r="J1527" s="264">
        <v>197</v>
      </c>
      <c r="K1527" s="264">
        <v>1320</v>
      </c>
      <c r="L1527" s="264">
        <v>736</v>
      </c>
      <c r="M1527" s="264">
        <v>584</v>
      </c>
      <c r="N1527" s="294">
        <v>0.93</v>
      </c>
      <c r="O1527" s="266">
        <v>527</v>
      </c>
      <c r="P1527" s="266">
        <v>324</v>
      </c>
      <c r="Q1527" s="266">
        <v>203</v>
      </c>
      <c r="R1527" s="267">
        <v>0.614800759013283</v>
      </c>
      <c r="S1527" s="267">
        <v>0.614800759013283</v>
      </c>
      <c r="T1527" s="267">
        <v>0.626185958254269</v>
      </c>
      <c r="U1527" s="267">
        <v>0.557575757575758</v>
      </c>
      <c r="V1527" s="295">
        <v>-0.0113851992409868</v>
      </c>
      <c r="W1527" s="271">
        <v>7677</v>
      </c>
      <c r="X1527" s="271">
        <v>5339</v>
      </c>
      <c r="Y1527" s="271">
        <v>4106</v>
      </c>
      <c r="Z1527" s="271">
        <v>3783</v>
      </c>
      <c r="AA1527" s="268">
        <v>0.695453953367201</v>
      </c>
      <c r="AB1527" s="268">
        <v>0.921334632245494</v>
      </c>
      <c r="AC1527" s="295">
        <v>-0.225880678878294</v>
      </c>
    </row>
    <row r="1528" spans="1:29">
      <c r="A1528" s="297" t="s">
        <v>2708</v>
      </c>
      <c r="B1528" s="301" t="s">
        <v>3377</v>
      </c>
      <c r="C1528" s="293" t="s">
        <v>2845</v>
      </c>
      <c r="D1528" s="301" t="s">
        <v>2846</v>
      </c>
      <c r="E1528" s="263">
        <v>0</v>
      </c>
      <c r="F1528" s="266">
        <v>0</v>
      </c>
      <c r="G1528" s="266">
        <v>0</v>
      </c>
      <c r="H1528" s="264">
        <v>0</v>
      </c>
      <c r="I1528" s="264">
        <v>0</v>
      </c>
      <c r="J1528" s="264">
        <v>0</v>
      </c>
      <c r="K1528" s="264">
        <v>0</v>
      </c>
      <c r="L1528" s="264">
        <v>0</v>
      </c>
      <c r="M1528" s="264">
        <v>0</v>
      </c>
      <c r="N1528" s="294">
        <v>0.93</v>
      </c>
      <c r="O1528" s="266">
        <v>0</v>
      </c>
      <c r="P1528" s="266">
        <v>0</v>
      </c>
      <c r="Q1528" s="266">
        <v>0</v>
      </c>
      <c r="R1528" s="267">
        <v>0</v>
      </c>
      <c r="S1528" s="267">
        <v>0</v>
      </c>
      <c r="T1528" s="267">
        <v>0</v>
      </c>
      <c r="U1528" s="267">
        <v>0</v>
      </c>
      <c r="V1528" s="295">
        <v>0</v>
      </c>
      <c r="W1528" s="271">
        <v>12</v>
      </c>
      <c r="X1528" s="271">
        <v>0</v>
      </c>
      <c r="Y1528" s="271">
        <v>20</v>
      </c>
      <c r="Z1528" s="271">
        <v>1</v>
      </c>
      <c r="AA1528" s="268">
        <v>0</v>
      </c>
      <c r="AB1528" s="268">
        <v>0.05</v>
      </c>
      <c r="AC1528" s="295">
        <v>-0.05</v>
      </c>
    </row>
    <row r="1529" spans="1:29">
      <c r="A1529" s="297" t="s">
        <v>2708</v>
      </c>
      <c r="B1529" s="301" t="s">
        <v>3378</v>
      </c>
      <c r="C1529" s="293" t="s">
        <v>2847</v>
      </c>
      <c r="D1529" s="301" t="s">
        <v>2848</v>
      </c>
      <c r="E1529" s="263">
        <v>2143</v>
      </c>
      <c r="F1529" s="266">
        <v>1646</v>
      </c>
      <c r="G1529" s="266">
        <v>497</v>
      </c>
      <c r="H1529" s="264">
        <v>2712</v>
      </c>
      <c r="I1529" s="264">
        <v>2133</v>
      </c>
      <c r="J1529" s="264">
        <v>579</v>
      </c>
      <c r="K1529" s="264">
        <v>728</v>
      </c>
      <c r="L1529" s="264">
        <v>669</v>
      </c>
      <c r="M1529" s="264">
        <v>59</v>
      </c>
      <c r="N1529" s="294">
        <v>0.93</v>
      </c>
      <c r="O1529" s="266">
        <v>2143</v>
      </c>
      <c r="P1529" s="266">
        <v>1646</v>
      </c>
      <c r="Q1529" s="266">
        <v>497</v>
      </c>
      <c r="R1529" s="267">
        <v>0.768082127858143</v>
      </c>
      <c r="S1529" s="267">
        <v>0.768082127858143</v>
      </c>
      <c r="T1529" s="267">
        <v>0.786504424778761</v>
      </c>
      <c r="U1529" s="267">
        <v>0.918956043956044</v>
      </c>
      <c r="V1529" s="295">
        <v>-0.0184222969206183</v>
      </c>
      <c r="W1529" s="271">
        <v>16567</v>
      </c>
      <c r="X1529" s="271">
        <v>14464</v>
      </c>
      <c r="Y1529" s="271">
        <v>9316</v>
      </c>
      <c r="Z1529" s="271">
        <v>8714</v>
      </c>
      <c r="AA1529" s="268">
        <v>0.873060904207159</v>
      </c>
      <c r="AB1529" s="268">
        <v>0.935379991412623</v>
      </c>
      <c r="AC1529" s="295">
        <v>-0.0623190872054646</v>
      </c>
    </row>
    <row r="1530" spans="1:29">
      <c r="A1530" s="297" t="s">
        <v>2708</v>
      </c>
      <c r="B1530" s="301" t="s">
        <v>3379</v>
      </c>
      <c r="C1530" s="293" t="s">
        <v>2849</v>
      </c>
      <c r="D1530" s="301" t="s">
        <v>2850</v>
      </c>
      <c r="E1530" s="263">
        <v>1595</v>
      </c>
      <c r="F1530" s="266">
        <v>1043</v>
      </c>
      <c r="G1530" s="266">
        <v>552</v>
      </c>
      <c r="H1530" s="264">
        <v>3803</v>
      </c>
      <c r="I1530" s="264">
        <v>2740</v>
      </c>
      <c r="J1530" s="264">
        <v>1063</v>
      </c>
      <c r="K1530" s="264">
        <v>361</v>
      </c>
      <c r="L1530" s="264">
        <v>349</v>
      </c>
      <c r="M1530" s="264">
        <v>12</v>
      </c>
      <c r="N1530" s="294">
        <v>0.93</v>
      </c>
      <c r="O1530" s="266">
        <v>1595</v>
      </c>
      <c r="P1530" s="266">
        <v>1043</v>
      </c>
      <c r="Q1530" s="266">
        <v>552</v>
      </c>
      <c r="R1530" s="267">
        <v>0.653918495297806</v>
      </c>
      <c r="S1530" s="267">
        <v>0.653918495297806</v>
      </c>
      <c r="T1530" s="267">
        <v>0.720483828556403</v>
      </c>
      <c r="U1530" s="267">
        <v>0.966759002770083</v>
      </c>
      <c r="V1530" s="295">
        <v>-0.0665653332585971</v>
      </c>
      <c r="W1530" s="271">
        <v>12376</v>
      </c>
      <c r="X1530" s="271">
        <v>9224</v>
      </c>
      <c r="Y1530" s="271">
        <v>11969</v>
      </c>
      <c r="Z1530" s="271">
        <v>9066</v>
      </c>
      <c r="AA1530" s="268">
        <v>0.745313510019392</v>
      </c>
      <c r="AB1530" s="268">
        <v>0.757456763305205</v>
      </c>
      <c r="AC1530" s="295">
        <v>-0.0121432532858127</v>
      </c>
    </row>
    <row r="1531" spans="1:29">
      <c r="A1531" s="297" t="s">
        <v>2708</v>
      </c>
      <c r="B1531" s="301" t="s">
        <v>3378</v>
      </c>
      <c r="C1531" s="293" t="s">
        <v>2851</v>
      </c>
      <c r="D1531" s="301" t="s">
        <v>2852</v>
      </c>
      <c r="E1531" s="263">
        <v>117</v>
      </c>
      <c r="F1531" s="266">
        <v>99</v>
      </c>
      <c r="G1531" s="266">
        <v>18</v>
      </c>
      <c r="H1531" s="264">
        <v>549</v>
      </c>
      <c r="I1531" s="264">
        <v>490</v>
      </c>
      <c r="J1531" s="264">
        <v>59</v>
      </c>
      <c r="K1531" s="264">
        <v>178</v>
      </c>
      <c r="L1531" s="264">
        <v>161</v>
      </c>
      <c r="M1531" s="264">
        <v>17</v>
      </c>
      <c r="N1531" s="294">
        <v>0.93</v>
      </c>
      <c r="O1531" s="266">
        <v>117</v>
      </c>
      <c r="P1531" s="266">
        <v>99</v>
      </c>
      <c r="Q1531" s="266">
        <v>18</v>
      </c>
      <c r="R1531" s="267">
        <v>0.846153846153846</v>
      </c>
      <c r="S1531" s="267">
        <v>0.846153846153846</v>
      </c>
      <c r="T1531" s="267">
        <v>0.892531876138434</v>
      </c>
      <c r="U1531" s="267">
        <v>0.904494382022472</v>
      </c>
      <c r="V1531" s="295">
        <v>-0.0463780299845874</v>
      </c>
      <c r="W1531" s="271">
        <v>3988</v>
      </c>
      <c r="X1531" s="271">
        <v>3466</v>
      </c>
      <c r="Y1531" s="271">
        <v>3500</v>
      </c>
      <c r="Z1531" s="271">
        <v>3373</v>
      </c>
      <c r="AA1531" s="268">
        <v>0.869107321965898</v>
      </c>
      <c r="AB1531" s="268">
        <v>0.963714285714286</v>
      </c>
      <c r="AC1531" s="295">
        <v>-0.0946069637483881</v>
      </c>
    </row>
    <row r="1532" spans="1:29">
      <c r="A1532" s="297" t="s">
        <v>2708</v>
      </c>
      <c r="B1532" s="301" t="s">
        <v>3378</v>
      </c>
      <c r="C1532" s="293" t="s">
        <v>2853</v>
      </c>
      <c r="D1532" s="301" t="s">
        <v>2854</v>
      </c>
      <c r="E1532" s="263">
        <v>2419</v>
      </c>
      <c r="F1532" s="266">
        <v>1885</v>
      </c>
      <c r="G1532" s="266">
        <v>534</v>
      </c>
      <c r="H1532" s="264">
        <v>3126</v>
      </c>
      <c r="I1532" s="264">
        <v>2395</v>
      </c>
      <c r="J1532" s="264">
        <v>731</v>
      </c>
      <c r="K1532" s="264">
        <v>714</v>
      </c>
      <c r="L1532" s="264">
        <v>638</v>
      </c>
      <c r="M1532" s="264">
        <v>76</v>
      </c>
      <c r="N1532" s="294">
        <v>0.93</v>
      </c>
      <c r="O1532" s="266">
        <v>2419</v>
      </c>
      <c r="P1532" s="266">
        <v>1885</v>
      </c>
      <c r="Q1532" s="266">
        <v>534</v>
      </c>
      <c r="R1532" s="267">
        <v>0.779247622984704</v>
      </c>
      <c r="S1532" s="267">
        <v>0.779247622984704</v>
      </c>
      <c r="T1532" s="267">
        <v>0.766154830454255</v>
      </c>
      <c r="U1532" s="267">
        <v>0.893557422969188</v>
      </c>
      <c r="V1532" s="295">
        <v>0.0130927925304498</v>
      </c>
      <c r="W1532" s="271">
        <v>18165</v>
      </c>
      <c r="X1532" s="271">
        <v>15930</v>
      </c>
      <c r="Y1532" s="271">
        <v>10154</v>
      </c>
      <c r="Z1532" s="271">
        <v>9646</v>
      </c>
      <c r="AA1532" s="268">
        <v>0.876961189099917</v>
      </c>
      <c r="AB1532" s="268">
        <v>0.949970454993106</v>
      </c>
      <c r="AC1532" s="295">
        <v>-0.0730092658931888</v>
      </c>
    </row>
    <row r="1533" spans="1:29">
      <c r="A1533" s="297" t="s">
        <v>2708</v>
      </c>
      <c r="B1533" s="301" t="s">
        <v>3378</v>
      </c>
      <c r="C1533" s="293" t="s">
        <v>2855</v>
      </c>
      <c r="D1533" s="301" t="s">
        <v>2856</v>
      </c>
      <c r="E1533" s="263">
        <v>217</v>
      </c>
      <c r="F1533" s="266">
        <v>151</v>
      </c>
      <c r="G1533" s="266">
        <v>66</v>
      </c>
      <c r="H1533" s="264">
        <v>734</v>
      </c>
      <c r="I1533" s="264">
        <v>604</v>
      </c>
      <c r="J1533" s="264">
        <v>130</v>
      </c>
      <c r="K1533" s="264">
        <v>766</v>
      </c>
      <c r="L1533" s="264">
        <v>635</v>
      </c>
      <c r="M1533" s="264">
        <v>131</v>
      </c>
      <c r="N1533" s="294">
        <v>0.93</v>
      </c>
      <c r="O1533" s="266">
        <v>217</v>
      </c>
      <c r="P1533" s="266">
        <v>151</v>
      </c>
      <c r="Q1533" s="266">
        <v>66</v>
      </c>
      <c r="R1533" s="267">
        <v>0.695852534562212</v>
      </c>
      <c r="S1533" s="267">
        <v>0.695852534562212</v>
      </c>
      <c r="T1533" s="267">
        <v>0.822888283378747</v>
      </c>
      <c r="U1533" s="267">
        <v>0.828981723237598</v>
      </c>
      <c r="V1533" s="295">
        <v>-0.127035748816535</v>
      </c>
      <c r="W1533" s="271">
        <v>4268</v>
      </c>
      <c r="X1533" s="271">
        <v>3361</v>
      </c>
      <c r="Y1533" s="271">
        <v>3387</v>
      </c>
      <c r="Z1533" s="271">
        <v>2432</v>
      </c>
      <c r="AA1533" s="268">
        <v>0.787488284910965</v>
      </c>
      <c r="AB1533" s="268">
        <v>0.718039563035134</v>
      </c>
      <c r="AC1533" s="295">
        <v>0.069448721875831</v>
      </c>
    </row>
    <row r="1534" spans="1:29">
      <c r="A1534" s="297" t="s">
        <v>2708</v>
      </c>
      <c r="B1534" s="301" t="s">
        <v>3378</v>
      </c>
      <c r="C1534" s="293" t="s">
        <v>2857</v>
      </c>
      <c r="D1534" s="301" t="s">
        <v>2858</v>
      </c>
      <c r="E1534" s="263">
        <v>62</v>
      </c>
      <c r="F1534" s="266">
        <v>54</v>
      </c>
      <c r="G1534" s="266">
        <v>8</v>
      </c>
      <c r="H1534" s="264">
        <v>94</v>
      </c>
      <c r="I1534" s="264">
        <v>85</v>
      </c>
      <c r="J1534" s="264">
        <v>9</v>
      </c>
      <c r="K1534" s="264">
        <v>293</v>
      </c>
      <c r="L1534" s="264">
        <v>284</v>
      </c>
      <c r="M1534" s="264">
        <v>9</v>
      </c>
      <c r="N1534" s="294">
        <v>0.93</v>
      </c>
      <c r="O1534" s="266">
        <v>62</v>
      </c>
      <c r="P1534" s="266">
        <v>54</v>
      </c>
      <c r="Q1534" s="266">
        <v>8</v>
      </c>
      <c r="R1534" s="267">
        <v>0.870967741935484</v>
      </c>
      <c r="S1534" s="267">
        <v>0.870967741935484</v>
      </c>
      <c r="T1534" s="267">
        <v>0.904255319148936</v>
      </c>
      <c r="U1534" s="267">
        <v>0.969283276450512</v>
      </c>
      <c r="V1534" s="295">
        <v>-0.0332875772134523</v>
      </c>
      <c r="W1534" s="271">
        <v>1199</v>
      </c>
      <c r="X1534" s="271">
        <v>1103</v>
      </c>
      <c r="Y1534" s="271">
        <v>730</v>
      </c>
      <c r="Z1534" s="271">
        <v>705</v>
      </c>
      <c r="AA1534" s="268">
        <v>0.919933277731443</v>
      </c>
      <c r="AB1534" s="268">
        <v>0.965753424657534</v>
      </c>
      <c r="AC1534" s="295">
        <v>-0.0458201469260914</v>
      </c>
    </row>
    <row r="1535" spans="1:29">
      <c r="A1535" s="297" t="s">
        <v>2708</v>
      </c>
      <c r="B1535" s="301" t="s">
        <v>3378</v>
      </c>
      <c r="C1535" s="293" t="s">
        <v>2859</v>
      </c>
      <c r="D1535" s="301" t="s">
        <v>2860</v>
      </c>
      <c r="E1535" s="263">
        <v>0</v>
      </c>
      <c r="F1535" s="266">
        <v>0</v>
      </c>
      <c r="G1535" s="266">
        <v>0</v>
      </c>
      <c r="H1535" s="264">
        <v>22</v>
      </c>
      <c r="I1535" s="264">
        <v>17</v>
      </c>
      <c r="J1535" s="264">
        <v>5</v>
      </c>
      <c r="K1535" s="264">
        <v>1062</v>
      </c>
      <c r="L1535" s="264">
        <v>864</v>
      </c>
      <c r="M1535" s="264">
        <v>198</v>
      </c>
      <c r="N1535" s="294">
        <v>0.93</v>
      </c>
      <c r="O1535" s="266">
        <v>0</v>
      </c>
      <c r="P1535" s="266">
        <v>0</v>
      </c>
      <c r="Q1535" s="266">
        <v>0</v>
      </c>
      <c r="R1535" s="267">
        <v>0</v>
      </c>
      <c r="S1535" s="267">
        <v>0</v>
      </c>
      <c r="T1535" s="267">
        <v>0.772727272727273</v>
      </c>
      <c r="U1535" s="267">
        <v>0.813559322033898</v>
      </c>
      <c r="V1535" s="295">
        <v>-0.772727272727273</v>
      </c>
      <c r="W1535" s="271">
        <v>1716</v>
      </c>
      <c r="X1535" s="271">
        <v>1300</v>
      </c>
      <c r="Y1535" s="271">
        <v>1533</v>
      </c>
      <c r="Z1535" s="271">
        <v>1157</v>
      </c>
      <c r="AA1535" s="268">
        <v>0.757575757575758</v>
      </c>
      <c r="AB1535" s="268">
        <v>0.754729288975864</v>
      </c>
      <c r="AC1535" s="295">
        <v>0.00284646859989324</v>
      </c>
    </row>
    <row r="1536" spans="1:29">
      <c r="A1536" s="297" t="s">
        <v>2708</v>
      </c>
      <c r="B1536" s="301" t="s">
        <v>3378</v>
      </c>
      <c r="C1536" s="293" t="s">
        <v>2861</v>
      </c>
      <c r="D1536" s="301" t="s">
        <v>2862</v>
      </c>
      <c r="E1536" s="263">
        <v>0</v>
      </c>
      <c r="F1536" s="266">
        <v>0</v>
      </c>
      <c r="G1536" s="266">
        <v>0</v>
      </c>
      <c r="H1536" s="264">
        <v>253</v>
      </c>
      <c r="I1536" s="264">
        <v>125</v>
      </c>
      <c r="J1536" s="264">
        <v>128</v>
      </c>
      <c r="K1536" s="264">
        <v>811</v>
      </c>
      <c r="L1536" s="264">
        <v>461</v>
      </c>
      <c r="M1536" s="264">
        <v>350</v>
      </c>
      <c r="N1536" s="294">
        <v>0.93</v>
      </c>
      <c r="O1536" s="266">
        <v>0</v>
      </c>
      <c r="P1536" s="266">
        <v>0</v>
      </c>
      <c r="Q1536" s="266">
        <v>0</v>
      </c>
      <c r="R1536" s="267">
        <v>0</v>
      </c>
      <c r="S1536" s="267">
        <v>0</v>
      </c>
      <c r="T1536" s="267">
        <v>0.494071146245059</v>
      </c>
      <c r="U1536" s="267">
        <v>0.568434032059186</v>
      </c>
      <c r="V1536" s="295">
        <v>-0.494071146245059</v>
      </c>
      <c r="W1536" s="271">
        <v>3242</v>
      </c>
      <c r="X1536" s="271">
        <v>1867</v>
      </c>
      <c r="Y1536" s="271">
        <v>1822</v>
      </c>
      <c r="Z1536" s="271">
        <v>1533</v>
      </c>
      <c r="AA1536" s="268">
        <v>0.575879086983344</v>
      </c>
      <c r="AB1536" s="268">
        <v>0.841383095499451</v>
      </c>
      <c r="AC1536" s="295">
        <v>-0.265504008516107</v>
      </c>
    </row>
    <row r="1537" spans="1:29">
      <c r="A1537" s="297" t="s">
        <v>2708</v>
      </c>
      <c r="B1537" s="301" t="s">
        <v>3378</v>
      </c>
      <c r="C1537" s="293" t="s">
        <v>2863</v>
      </c>
      <c r="D1537" s="301" t="s">
        <v>2864</v>
      </c>
      <c r="E1537" s="263">
        <v>575</v>
      </c>
      <c r="F1537" s="266">
        <v>481</v>
      </c>
      <c r="G1537" s="266">
        <v>94</v>
      </c>
      <c r="H1537" s="264">
        <v>132</v>
      </c>
      <c r="I1537" s="264">
        <v>112</v>
      </c>
      <c r="J1537" s="264">
        <v>20</v>
      </c>
      <c r="K1537" s="264">
        <v>99</v>
      </c>
      <c r="L1537" s="264">
        <v>73</v>
      </c>
      <c r="M1537" s="264">
        <v>26</v>
      </c>
      <c r="N1537" s="294">
        <v>0.93</v>
      </c>
      <c r="O1537" s="266">
        <v>575</v>
      </c>
      <c r="P1537" s="266">
        <v>481</v>
      </c>
      <c r="Q1537" s="266">
        <v>94</v>
      </c>
      <c r="R1537" s="267">
        <v>0.836521739130435</v>
      </c>
      <c r="S1537" s="267">
        <v>0.836521739130435</v>
      </c>
      <c r="T1537" s="267">
        <v>0.848484848484849</v>
      </c>
      <c r="U1537" s="267">
        <v>0.737373737373737</v>
      </c>
      <c r="V1537" s="295">
        <v>-0.0119631093544137</v>
      </c>
      <c r="W1537" s="271">
        <v>2085</v>
      </c>
      <c r="X1537" s="271">
        <v>1851</v>
      </c>
      <c r="Y1537" s="271">
        <v>1841</v>
      </c>
      <c r="Z1537" s="271">
        <v>1687</v>
      </c>
      <c r="AA1537" s="268">
        <v>0.887769784172662</v>
      </c>
      <c r="AB1537" s="268">
        <v>0.916349809885932</v>
      </c>
      <c r="AC1537" s="295">
        <v>-0.0285800257132697</v>
      </c>
    </row>
    <row r="1538" spans="1:29">
      <c r="A1538" s="297" t="s">
        <v>2708</v>
      </c>
      <c r="B1538" s="301" t="s">
        <v>3378</v>
      </c>
      <c r="C1538" s="293" t="s">
        <v>2865</v>
      </c>
      <c r="D1538" s="301" t="s">
        <v>2866</v>
      </c>
      <c r="E1538" s="263">
        <v>872</v>
      </c>
      <c r="F1538" s="266">
        <v>720</v>
      </c>
      <c r="G1538" s="266">
        <v>152</v>
      </c>
      <c r="H1538" s="264">
        <v>69</v>
      </c>
      <c r="I1538" s="264">
        <v>69</v>
      </c>
      <c r="J1538" s="264">
        <v>0</v>
      </c>
      <c r="K1538" s="264">
        <v>178</v>
      </c>
      <c r="L1538" s="264">
        <v>174</v>
      </c>
      <c r="M1538" s="264">
        <v>4</v>
      </c>
      <c r="N1538" s="294">
        <v>0.93</v>
      </c>
      <c r="O1538" s="266">
        <v>872</v>
      </c>
      <c r="P1538" s="266">
        <v>720</v>
      </c>
      <c r="Q1538" s="266">
        <v>152</v>
      </c>
      <c r="R1538" s="267">
        <v>0.825688073394495</v>
      </c>
      <c r="S1538" s="267">
        <v>0.825688073394495</v>
      </c>
      <c r="T1538" s="267">
        <v>1</v>
      </c>
      <c r="U1538" s="267">
        <v>0.97752808988764</v>
      </c>
      <c r="V1538" s="295">
        <v>-0.174311926605505</v>
      </c>
      <c r="W1538" s="271">
        <v>3469</v>
      </c>
      <c r="X1538" s="271">
        <v>3165</v>
      </c>
      <c r="Y1538" s="271">
        <v>2462</v>
      </c>
      <c r="Z1538" s="271">
        <v>2161</v>
      </c>
      <c r="AA1538" s="268">
        <v>0.912366676275584</v>
      </c>
      <c r="AB1538" s="268">
        <v>0.877741673436231</v>
      </c>
      <c r="AC1538" s="295">
        <v>0.0346250028393531</v>
      </c>
    </row>
    <row r="1539" spans="1:29">
      <c r="A1539" s="297" t="s">
        <v>2708</v>
      </c>
      <c r="B1539" s="301" t="s">
        <v>3378</v>
      </c>
      <c r="C1539" s="293" t="s">
        <v>2867</v>
      </c>
      <c r="D1539" s="301" t="s">
        <v>2868</v>
      </c>
      <c r="E1539" s="263">
        <v>460</v>
      </c>
      <c r="F1539" s="266">
        <v>442</v>
      </c>
      <c r="G1539" s="266">
        <v>18</v>
      </c>
      <c r="H1539" s="264">
        <v>630</v>
      </c>
      <c r="I1539" s="264">
        <v>623</v>
      </c>
      <c r="J1539" s="264">
        <v>7</v>
      </c>
      <c r="K1539" s="264">
        <v>22</v>
      </c>
      <c r="L1539" s="264">
        <v>22</v>
      </c>
      <c r="M1539" s="264">
        <v>0</v>
      </c>
      <c r="N1539" s="294">
        <v>0.93</v>
      </c>
      <c r="O1539" s="266">
        <v>460</v>
      </c>
      <c r="P1539" s="266">
        <v>442</v>
      </c>
      <c r="Q1539" s="266">
        <v>18</v>
      </c>
      <c r="R1539" s="267">
        <v>0.960869565217391</v>
      </c>
      <c r="S1539" s="267">
        <v>0.960869565217391</v>
      </c>
      <c r="T1539" s="267">
        <v>0.988888888888889</v>
      </c>
      <c r="U1539" s="267">
        <v>1</v>
      </c>
      <c r="V1539" s="295">
        <v>-0.0280193236714976</v>
      </c>
      <c r="W1539" s="271">
        <v>1673</v>
      </c>
      <c r="X1539" s="271">
        <v>1635</v>
      </c>
      <c r="Y1539" s="271">
        <v>1243</v>
      </c>
      <c r="Z1539" s="271">
        <v>1215</v>
      </c>
      <c r="AA1539" s="268">
        <v>0.977286312014345</v>
      </c>
      <c r="AB1539" s="268">
        <v>0.977473853580048</v>
      </c>
      <c r="AC1539" s="295">
        <v>-0.000187541565702776</v>
      </c>
    </row>
    <row r="1540" spans="1:29">
      <c r="A1540" s="297" t="s">
        <v>2708</v>
      </c>
      <c r="B1540" s="301" t="s">
        <v>3379</v>
      </c>
      <c r="C1540" s="293" t="s">
        <v>2869</v>
      </c>
      <c r="D1540" s="301" t="s">
        <v>2870</v>
      </c>
      <c r="E1540" s="263">
        <v>965</v>
      </c>
      <c r="F1540" s="266">
        <v>715</v>
      </c>
      <c r="G1540" s="266">
        <v>250</v>
      </c>
      <c r="H1540" s="264">
        <v>1441</v>
      </c>
      <c r="I1540" s="264">
        <v>998</v>
      </c>
      <c r="J1540" s="264">
        <v>443</v>
      </c>
      <c r="K1540" s="264">
        <v>1270</v>
      </c>
      <c r="L1540" s="264">
        <v>915</v>
      </c>
      <c r="M1540" s="264">
        <v>355</v>
      </c>
      <c r="N1540" s="294">
        <v>0.93</v>
      </c>
      <c r="O1540" s="266">
        <v>965</v>
      </c>
      <c r="P1540" s="266">
        <v>715</v>
      </c>
      <c r="Q1540" s="266">
        <v>250</v>
      </c>
      <c r="R1540" s="267">
        <v>0.740932642487047</v>
      </c>
      <c r="S1540" s="267">
        <v>0.740932642487047</v>
      </c>
      <c r="T1540" s="267">
        <v>0.692574600971548</v>
      </c>
      <c r="U1540" s="267">
        <v>0.720472440944882</v>
      </c>
      <c r="V1540" s="295">
        <v>0.0483580415154991</v>
      </c>
      <c r="W1540" s="271">
        <v>8506</v>
      </c>
      <c r="X1540" s="271">
        <v>6012</v>
      </c>
      <c r="Y1540" s="271">
        <v>7960</v>
      </c>
      <c r="Z1540" s="271">
        <v>5560</v>
      </c>
      <c r="AA1540" s="268">
        <v>0.706795203385845</v>
      </c>
      <c r="AB1540" s="268">
        <v>0.698492462311558</v>
      </c>
      <c r="AC1540" s="295">
        <v>0.00830274107428752</v>
      </c>
    </row>
    <row r="1541" spans="1:29">
      <c r="A1541" s="297" t="s">
        <v>2708</v>
      </c>
      <c r="B1541" s="301" t="s">
        <v>3378</v>
      </c>
      <c r="C1541" s="293" t="s">
        <v>2871</v>
      </c>
      <c r="D1541" s="301" t="s">
        <v>2872</v>
      </c>
      <c r="E1541" s="263">
        <v>493</v>
      </c>
      <c r="F1541" s="266">
        <v>482</v>
      </c>
      <c r="G1541" s="266">
        <v>11</v>
      </c>
      <c r="H1541" s="264">
        <v>478</v>
      </c>
      <c r="I1541" s="264">
        <v>360</v>
      </c>
      <c r="J1541" s="264">
        <v>118</v>
      </c>
      <c r="K1541" s="264">
        <v>164</v>
      </c>
      <c r="L1541" s="264">
        <v>164</v>
      </c>
      <c r="M1541" s="264">
        <v>0</v>
      </c>
      <c r="N1541" s="294">
        <v>0.93</v>
      </c>
      <c r="O1541" s="266">
        <v>493</v>
      </c>
      <c r="P1541" s="266">
        <v>482</v>
      </c>
      <c r="Q1541" s="266">
        <v>11</v>
      </c>
      <c r="R1541" s="267">
        <v>0.977687626774848</v>
      </c>
      <c r="S1541" s="267">
        <v>0.977687626774848</v>
      </c>
      <c r="T1541" s="267">
        <v>0.753138075313807</v>
      </c>
      <c r="U1541" s="267">
        <v>1</v>
      </c>
      <c r="V1541" s="295">
        <v>0.22454955146104</v>
      </c>
      <c r="W1541" s="271">
        <v>3438</v>
      </c>
      <c r="X1541" s="271">
        <v>1821</v>
      </c>
      <c r="Y1541" s="271">
        <v>5036</v>
      </c>
      <c r="Z1541" s="271">
        <v>2940</v>
      </c>
      <c r="AA1541" s="268">
        <v>0.529668411867365</v>
      </c>
      <c r="AB1541" s="268">
        <v>0.583796664019063</v>
      </c>
      <c r="AC1541" s="295">
        <v>-0.0541282521516979</v>
      </c>
    </row>
    <row r="1542" spans="1:29">
      <c r="A1542" s="297" t="s">
        <v>2708</v>
      </c>
      <c r="B1542" s="301" t="s">
        <v>3378</v>
      </c>
      <c r="C1542" s="293" t="s">
        <v>2873</v>
      </c>
      <c r="D1542" s="301" t="s">
        <v>2874</v>
      </c>
      <c r="E1542" s="263">
        <v>386</v>
      </c>
      <c r="F1542" s="266">
        <v>141</v>
      </c>
      <c r="G1542" s="266">
        <v>245</v>
      </c>
      <c r="H1542" s="264">
        <v>300</v>
      </c>
      <c r="I1542" s="264">
        <v>193</v>
      </c>
      <c r="J1542" s="264">
        <v>107</v>
      </c>
      <c r="K1542" s="264">
        <v>422</v>
      </c>
      <c r="L1542" s="264">
        <v>271</v>
      </c>
      <c r="M1542" s="264">
        <v>151</v>
      </c>
      <c r="N1542" s="294">
        <v>0.93</v>
      </c>
      <c r="O1542" s="266">
        <v>386</v>
      </c>
      <c r="P1542" s="266">
        <v>141</v>
      </c>
      <c r="Q1542" s="266">
        <v>245</v>
      </c>
      <c r="R1542" s="267">
        <v>0.365284974093264</v>
      </c>
      <c r="S1542" s="267">
        <v>0.365284974093264</v>
      </c>
      <c r="T1542" s="267">
        <v>0.643333333333333</v>
      </c>
      <c r="U1542" s="267">
        <v>0.64218009478673</v>
      </c>
      <c r="V1542" s="295">
        <v>-0.278048359240069</v>
      </c>
      <c r="W1542" s="271">
        <v>3752</v>
      </c>
      <c r="X1542" s="271">
        <v>1417</v>
      </c>
      <c r="Y1542" s="271">
        <v>2355</v>
      </c>
      <c r="Z1542" s="271">
        <v>625</v>
      </c>
      <c r="AA1542" s="268">
        <v>0.377665245202559</v>
      </c>
      <c r="AB1542" s="268">
        <v>0.265392781316348</v>
      </c>
      <c r="AC1542" s="295">
        <v>0.11227246388621</v>
      </c>
    </row>
    <row r="1543" spans="1:29">
      <c r="A1543" s="297" t="s">
        <v>2708</v>
      </c>
      <c r="B1543" s="301" t="s">
        <v>3377</v>
      </c>
      <c r="C1543" s="293" t="s">
        <v>2875</v>
      </c>
      <c r="D1543" s="301" t="s">
        <v>2876</v>
      </c>
      <c r="E1543" s="263">
        <v>2244</v>
      </c>
      <c r="F1543" s="266">
        <v>1958</v>
      </c>
      <c r="G1543" s="266">
        <v>286</v>
      </c>
      <c r="H1543" s="264">
        <v>1906</v>
      </c>
      <c r="I1543" s="264">
        <v>1558</v>
      </c>
      <c r="J1543" s="264">
        <v>348</v>
      </c>
      <c r="K1543" s="264">
        <v>1671</v>
      </c>
      <c r="L1543" s="264">
        <v>1480</v>
      </c>
      <c r="M1543" s="264">
        <v>191</v>
      </c>
      <c r="N1543" s="294">
        <v>0.93</v>
      </c>
      <c r="O1543" s="266">
        <v>2244</v>
      </c>
      <c r="P1543" s="266">
        <v>1958</v>
      </c>
      <c r="Q1543" s="266">
        <v>286</v>
      </c>
      <c r="R1543" s="267">
        <v>0.872549019607843</v>
      </c>
      <c r="S1543" s="267">
        <v>0.872549019607843</v>
      </c>
      <c r="T1543" s="267">
        <v>0.817418677859391</v>
      </c>
      <c r="U1543" s="267">
        <v>0.885697187312986</v>
      </c>
      <c r="V1543" s="295">
        <v>0.0551303417484518</v>
      </c>
      <c r="W1543" s="271">
        <v>13970</v>
      </c>
      <c r="X1543" s="271">
        <v>11489</v>
      </c>
      <c r="Y1543" s="271">
        <v>15517</v>
      </c>
      <c r="Z1543" s="271">
        <v>13534</v>
      </c>
      <c r="AA1543" s="268">
        <v>0.822405153901217</v>
      </c>
      <c r="AB1543" s="268">
        <v>0.872204678739447</v>
      </c>
      <c r="AC1543" s="295">
        <v>-0.0497995248382301</v>
      </c>
    </row>
    <row r="1544" spans="1:29">
      <c r="A1544" s="297" t="s">
        <v>2708</v>
      </c>
      <c r="B1544" s="301" t="s">
        <v>3375</v>
      </c>
      <c r="C1544" s="293" t="s">
        <v>2877</v>
      </c>
      <c r="D1544" s="301" t="s">
        <v>2877</v>
      </c>
      <c r="E1544" s="263">
        <v>2320</v>
      </c>
      <c r="F1544" s="266">
        <v>2219</v>
      </c>
      <c r="G1544" s="266">
        <v>101</v>
      </c>
      <c r="H1544" s="264">
        <v>2073</v>
      </c>
      <c r="I1544" s="264">
        <v>1915</v>
      </c>
      <c r="J1544" s="264">
        <v>158</v>
      </c>
      <c r="K1544" s="264">
        <v>1962</v>
      </c>
      <c r="L1544" s="264">
        <v>1786</v>
      </c>
      <c r="M1544" s="264">
        <v>176</v>
      </c>
      <c r="N1544" s="294">
        <v>0.93</v>
      </c>
      <c r="O1544" s="266">
        <v>2320</v>
      </c>
      <c r="P1544" s="266">
        <v>2219</v>
      </c>
      <c r="Q1544" s="266">
        <v>101</v>
      </c>
      <c r="R1544" s="267">
        <v>0.956465517241379</v>
      </c>
      <c r="S1544" s="267">
        <v>0.956465517241379</v>
      </c>
      <c r="T1544" s="267">
        <v>0.923781958514231</v>
      </c>
      <c r="U1544" s="267">
        <v>0.910295616717635</v>
      </c>
      <c r="V1544" s="295">
        <v>0.0326835587271487</v>
      </c>
      <c r="W1544" s="271">
        <v>16453</v>
      </c>
      <c r="X1544" s="271">
        <v>15391</v>
      </c>
      <c r="Y1544" s="271">
        <v>17606</v>
      </c>
      <c r="Z1544" s="271">
        <v>16903</v>
      </c>
      <c r="AA1544" s="268">
        <v>0.935452501063636</v>
      </c>
      <c r="AB1544" s="268">
        <v>0.960070430535045</v>
      </c>
      <c r="AC1544" s="295">
        <v>-0.024617929471409</v>
      </c>
    </row>
    <row r="1545" spans="1:29">
      <c r="A1545" s="297" t="s">
        <v>2708</v>
      </c>
      <c r="B1545" s="301" t="s">
        <v>3377</v>
      </c>
      <c r="C1545" s="293" t="s">
        <v>2878</v>
      </c>
      <c r="D1545" s="301" t="s">
        <v>2879</v>
      </c>
      <c r="E1545" s="263">
        <v>2128</v>
      </c>
      <c r="F1545" s="266">
        <v>1904</v>
      </c>
      <c r="G1545" s="266">
        <v>224</v>
      </c>
      <c r="H1545" s="264">
        <v>1843</v>
      </c>
      <c r="I1545" s="264">
        <v>1634</v>
      </c>
      <c r="J1545" s="264">
        <v>209</v>
      </c>
      <c r="K1545" s="264">
        <v>1573</v>
      </c>
      <c r="L1545" s="264">
        <v>1383</v>
      </c>
      <c r="M1545" s="264">
        <v>190</v>
      </c>
      <c r="N1545" s="294">
        <v>0.93</v>
      </c>
      <c r="O1545" s="266">
        <v>2128</v>
      </c>
      <c r="P1545" s="266">
        <v>1904</v>
      </c>
      <c r="Q1545" s="266">
        <v>224</v>
      </c>
      <c r="R1545" s="267">
        <v>0.894736842105263</v>
      </c>
      <c r="S1545" s="267">
        <v>0.894736842105263</v>
      </c>
      <c r="T1545" s="267">
        <v>0.88659793814433</v>
      </c>
      <c r="U1545" s="267">
        <v>0.879211697393516</v>
      </c>
      <c r="V1545" s="295">
        <v>0.00813890396093331</v>
      </c>
      <c r="W1545" s="271">
        <v>13852</v>
      </c>
      <c r="X1545" s="271">
        <v>12172</v>
      </c>
      <c r="Y1545" s="271">
        <v>15056</v>
      </c>
      <c r="Z1545" s="271">
        <v>13262</v>
      </c>
      <c r="AA1545" s="268">
        <v>0.878717874675137</v>
      </c>
      <c r="AB1545" s="268">
        <v>0.880844845908608</v>
      </c>
      <c r="AC1545" s="295">
        <v>-0.00212697123347072</v>
      </c>
    </row>
    <row r="1546" spans="1:29">
      <c r="A1546" s="297" t="s">
        <v>2708</v>
      </c>
      <c r="B1546" s="301" t="s">
        <v>3375</v>
      </c>
      <c r="C1546" s="293" t="s">
        <v>2880</v>
      </c>
      <c r="D1546" s="301" t="s">
        <v>2881</v>
      </c>
      <c r="E1546" s="263">
        <v>1695</v>
      </c>
      <c r="F1546" s="266">
        <v>1512</v>
      </c>
      <c r="G1546" s="266">
        <v>183</v>
      </c>
      <c r="H1546" s="264">
        <v>1357</v>
      </c>
      <c r="I1546" s="264">
        <v>1202</v>
      </c>
      <c r="J1546" s="264">
        <v>155</v>
      </c>
      <c r="K1546" s="264">
        <v>1201</v>
      </c>
      <c r="L1546" s="264">
        <v>1113</v>
      </c>
      <c r="M1546" s="264">
        <v>88</v>
      </c>
      <c r="N1546" s="294">
        <v>0.93</v>
      </c>
      <c r="O1546" s="266">
        <v>1695</v>
      </c>
      <c r="P1546" s="266">
        <v>1512</v>
      </c>
      <c r="Q1546" s="266">
        <v>183</v>
      </c>
      <c r="R1546" s="267">
        <v>0.892035398230088</v>
      </c>
      <c r="S1546" s="267">
        <v>0.892035398230088</v>
      </c>
      <c r="T1546" s="267">
        <v>0.885777450257922</v>
      </c>
      <c r="U1546" s="267">
        <v>0.926727726894255</v>
      </c>
      <c r="V1546" s="295">
        <v>0.00625794797216661</v>
      </c>
      <c r="W1546" s="271">
        <v>10709</v>
      </c>
      <c r="X1546" s="271">
        <v>9774</v>
      </c>
      <c r="Y1546" s="271">
        <v>11117</v>
      </c>
      <c r="Z1546" s="271">
        <v>10515</v>
      </c>
      <c r="AA1546" s="268">
        <v>0.912690260528527</v>
      </c>
      <c r="AB1546" s="268">
        <v>0.9458487001889</v>
      </c>
      <c r="AC1546" s="295">
        <v>-0.0331584396603725</v>
      </c>
    </row>
    <row r="1547" spans="1:29">
      <c r="A1547" s="297" t="s">
        <v>2708</v>
      </c>
      <c r="B1547" s="301" t="s">
        <v>3377</v>
      </c>
      <c r="C1547" s="293" t="s">
        <v>2882</v>
      </c>
      <c r="D1547" s="301" t="s">
        <v>2883</v>
      </c>
      <c r="E1547" s="263">
        <v>1374</v>
      </c>
      <c r="F1547" s="266">
        <v>1351</v>
      </c>
      <c r="G1547" s="266">
        <v>23</v>
      </c>
      <c r="H1547" s="264">
        <v>1133</v>
      </c>
      <c r="I1547" s="264">
        <v>1115</v>
      </c>
      <c r="J1547" s="264">
        <v>18</v>
      </c>
      <c r="K1547" s="264">
        <v>676</v>
      </c>
      <c r="L1547" s="264">
        <v>667</v>
      </c>
      <c r="M1547" s="264">
        <v>9</v>
      </c>
      <c r="N1547" s="294">
        <v>0.93</v>
      </c>
      <c r="O1547" s="266">
        <v>1374</v>
      </c>
      <c r="P1547" s="266">
        <v>1351</v>
      </c>
      <c r="Q1547" s="266">
        <v>23</v>
      </c>
      <c r="R1547" s="267">
        <v>0.983260553129549</v>
      </c>
      <c r="S1547" s="267">
        <v>0.983260553129549</v>
      </c>
      <c r="T1547" s="267">
        <v>0.984112974404237</v>
      </c>
      <c r="U1547" s="267">
        <v>0.986686390532544</v>
      </c>
      <c r="V1547" s="295">
        <v>-0.000852421274687765</v>
      </c>
      <c r="W1547" s="271">
        <v>8249</v>
      </c>
      <c r="X1547" s="271">
        <v>8150</v>
      </c>
      <c r="Y1547" s="271">
        <v>10056</v>
      </c>
      <c r="Z1547" s="271">
        <v>9955</v>
      </c>
      <c r="AA1547" s="268">
        <v>0.987998545278216</v>
      </c>
      <c r="AB1547" s="268">
        <v>0.989956245027844</v>
      </c>
      <c r="AC1547" s="295">
        <v>-0.00195769974962856</v>
      </c>
    </row>
    <row r="1548" spans="1:29">
      <c r="A1548" s="297" t="s">
        <v>2708</v>
      </c>
      <c r="B1548" s="301" t="s">
        <v>3377</v>
      </c>
      <c r="C1548" s="293" t="s">
        <v>2884</v>
      </c>
      <c r="D1548" s="301" t="s">
        <v>2885</v>
      </c>
      <c r="E1548" s="263">
        <v>1521</v>
      </c>
      <c r="F1548" s="266">
        <v>1396</v>
      </c>
      <c r="G1548" s="266">
        <v>125</v>
      </c>
      <c r="H1548" s="264">
        <v>1215</v>
      </c>
      <c r="I1548" s="264">
        <v>1144</v>
      </c>
      <c r="J1548" s="264">
        <v>71</v>
      </c>
      <c r="K1548" s="264">
        <v>706</v>
      </c>
      <c r="L1548" s="264">
        <v>693</v>
      </c>
      <c r="M1548" s="264">
        <v>13</v>
      </c>
      <c r="N1548" s="294">
        <v>0.93</v>
      </c>
      <c r="O1548" s="266">
        <v>1521</v>
      </c>
      <c r="P1548" s="266">
        <v>1396</v>
      </c>
      <c r="Q1548" s="266">
        <v>125</v>
      </c>
      <c r="R1548" s="267">
        <v>0.917817225509533</v>
      </c>
      <c r="S1548" s="267">
        <v>0.917817225509533</v>
      </c>
      <c r="T1548" s="267">
        <v>0.94156378600823</v>
      </c>
      <c r="U1548" s="267">
        <v>0.981586402266289</v>
      </c>
      <c r="V1548" s="295">
        <v>-0.0237465604986973</v>
      </c>
      <c r="W1548" s="271">
        <v>9026</v>
      </c>
      <c r="X1548" s="271">
        <v>8702</v>
      </c>
      <c r="Y1548" s="271">
        <v>10487</v>
      </c>
      <c r="Z1548" s="271">
        <v>10154</v>
      </c>
      <c r="AA1548" s="268">
        <v>0.964103700421006</v>
      </c>
      <c r="AB1548" s="268">
        <v>0.96824640030514</v>
      </c>
      <c r="AC1548" s="295">
        <v>-0.00414269988413363</v>
      </c>
    </row>
    <row r="1549" spans="1:29">
      <c r="A1549" s="297" t="s">
        <v>2708</v>
      </c>
      <c r="B1549" s="301" t="s">
        <v>3375</v>
      </c>
      <c r="C1549" s="293" t="s">
        <v>2886</v>
      </c>
      <c r="D1549" s="301" t="s">
        <v>2887</v>
      </c>
      <c r="E1549" s="263">
        <v>3501</v>
      </c>
      <c r="F1549" s="266">
        <v>2662</v>
      </c>
      <c r="G1549" s="266">
        <v>839</v>
      </c>
      <c r="H1549" s="264">
        <v>3526</v>
      </c>
      <c r="I1549" s="264">
        <v>3121</v>
      </c>
      <c r="J1549" s="264">
        <v>405</v>
      </c>
      <c r="K1549" s="264">
        <v>2681</v>
      </c>
      <c r="L1549" s="264">
        <v>2349</v>
      </c>
      <c r="M1549" s="264">
        <v>332</v>
      </c>
      <c r="N1549" s="294">
        <v>0.93</v>
      </c>
      <c r="O1549" s="266">
        <v>3501</v>
      </c>
      <c r="P1549" s="266">
        <v>2662</v>
      </c>
      <c r="Q1549" s="266">
        <v>839</v>
      </c>
      <c r="R1549" s="267">
        <v>0.760354184518709</v>
      </c>
      <c r="S1549" s="267">
        <v>0.760354184518709</v>
      </c>
      <c r="T1549" s="267">
        <v>0.885138967668746</v>
      </c>
      <c r="U1549" s="267">
        <v>0.876165609847072</v>
      </c>
      <c r="V1549" s="295">
        <v>-0.124784783150037</v>
      </c>
      <c r="W1549" s="271">
        <v>24671</v>
      </c>
      <c r="X1549" s="271">
        <v>21689</v>
      </c>
      <c r="Y1549" s="271">
        <v>26500</v>
      </c>
      <c r="Z1549" s="271">
        <v>24323</v>
      </c>
      <c r="AA1549" s="268">
        <v>0.879129342142597</v>
      </c>
      <c r="AB1549" s="268">
        <v>0.917849056603774</v>
      </c>
      <c r="AC1549" s="295">
        <v>-0.0387197144611771</v>
      </c>
    </row>
    <row r="1550" spans="1:29">
      <c r="A1550" s="297" t="s">
        <v>2708</v>
      </c>
      <c r="B1550" s="301" t="s">
        <v>3374</v>
      </c>
      <c r="C1550" s="293" t="s">
        <v>2888</v>
      </c>
      <c r="D1550" s="301" t="s">
        <v>2889</v>
      </c>
      <c r="E1550" s="263">
        <v>1575</v>
      </c>
      <c r="F1550" s="266">
        <v>1434</v>
      </c>
      <c r="G1550" s="266">
        <v>141</v>
      </c>
      <c r="H1550" s="264">
        <v>1296</v>
      </c>
      <c r="I1550" s="264">
        <v>1119</v>
      </c>
      <c r="J1550" s="264">
        <v>177</v>
      </c>
      <c r="K1550" s="264">
        <v>856</v>
      </c>
      <c r="L1550" s="264">
        <v>441</v>
      </c>
      <c r="M1550" s="264">
        <v>415</v>
      </c>
      <c r="N1550" s="294">
        <v>0.93</v>
      </c>
      <c r="O1550" s="266">
        <v>1575</v>
      </c>
      <c r="P1550" s="266">
        <v>1434</v>
      </c>
      <c r="Q1550" s="266">
        <v>141</v>
      </c>
      <c r="R1550" s="267">
        <v>0.91047619047619</v>
      </c>
      <c r="S1550" s="267">
        <v>0.91047619047619</v>
      </c>
      <c r="T1550" s="267">
        <v>0.863425925925926</v>
      </c>
      <c r="U1550" s="267">
        <v>0.51518691588785</v>
      </c>
      <c r="V1550" s="295">
        <v>0.0470502645502645</v>
      </c>
      <c r="W1550" s="271">
        <v>9747</v>
      </c>
      <c r="X1550" s="271">
        <v>8304</v>
      </c>
      <c r="Y1550" s="271">
        <v>10562</v>
      </c>
      <c r="Z1550" s="271">
        <v>9175</v>
      </c>
      <c r="AA1550" s="268">
        <v>0.851954447522315</v>
      </c>
      <c r="AB1550" s="268">
        <v>0.86868017420943</v>
      </c>
      <c r="AC1550" s="295">
        <v>-0.0167257266871155</v>
      </c>
    </row>
    <row r="1551" spans="1:29">
      <c r="A1551" s="297" t="s">
        <v>2708</v>
      </c>
      <c r="B1551" s="301" t="s">
        <v>3376</v>
      </c>
      <c r="C1551" s="293" t="s">
        <v>2890</v>
      </c>
      <c r="D1551" s="301" t="s">
        <v>2891</v>
      </c>
      <c r="E1551" s="263">
        <v>1414</v>
      </c>
      <c r="F1551" s="266">
        <v>1376</v>
      </c>
      <c r="G1551" s="266">
        <v>38</v>
      </c>
      <c r="H1551" s="264">
        <v>1174</v>
      </c>
      <c r="I1551" s="264">
        <v>1141</v>
      </c>
      <c r="J1551" s="264">
        <v>33</v>
      </c>
      <c r="K1551" s="264">
        <v>1088</v>
      </c>
      <c r="L1551" s="264">
        <v>1082</v>
      </c>
      <c r="M1551" s="264">
        <v>6</v>
      </c>
      <c r="N1551" s="294">
        <v>0.93</v>
      </c>
      <c r="O1551" s="266">
        <v>1414</v>
      </c>
      <c r="P1551" s="266">
        <v>1376</v>
      </c>
      <c r="Q1551" s="266">
        <v>38</v>
      </c>
      <c r="R1551" s="267">
        <v>0.973125884016973</v>
      </c>
      <c r="S1551" s="267">
        <v>0.973125884016973</v>
      </c>
      <c r="T1551" s="267">
        <v>0.971890971039182</v>
      </c>
      <c r="U1551" s="267">
        <v>0.994485294117647</v>
      </c>
      <c r="V1551" s="295">
        <v>0.00123491297779077</v>
      </c>
      <c r="W1551" s="271">
        <v>9375</v>
      </c>
      <c r="X1551" s="271">
        <v>9236</v>
      </c>
      <c r="Y1551" s="271">
        <v>10287</v>
      </c>
      <c r="Z1551" s="271">
        <v>10151</v>
      </c>
      <c r="AA1551" s="268">
        <v>0.985173333333333</v>
      </c>
      <c r="AB1551" s="268">
        <v>0.986779430348984</v>
      </c>
      <c r="AC1551" s="295">
        <v>-0.00160609701565084</v>
      </c>
    </row>
    <row r="1552" spans="1:29">
      <c r="A1552" s="297" t="s">
        <v>2708</v>
      </c>
      <c r="B1552" s="301" t="s">
        <v>3374</v>
      </c>
      <c r="C1552" s="293" t="s">
        <v>2892</v>
      </c>
      <c r="D1552" s="301" t="s">
        <v>2893</v>
      </c>
      <c r="E1552" s="263">
        <v>1282</v>
      </c>
      <c r="F1552" s="266">
        <v>1221</v>
      </c>
      <c r="G1552" s="266">
        <v>61</v>
      </c>
      <c r="H1552" s="264">
        <v>1155</v>
      </c>
      <c r="I1552" s="264">
        <v>1091</v>
      </c>
      <c r="J1552" s="264">
        <v>64</v>
      </c>
      <c r="K1552" s="264">
        <v>1027</v>
      </c>
      <c r="L1552" s="264">
        <v>973</v>
      </c>
      <c r="M1552" s="264">
        <v>54</v>
      </c>
      <c r="N1552" s="294">
        <v>0.93</v>
      </c>
      <c r="O1552" s="266">
        <v>1282</v>
      </c>
      <c r="P1552" s="266">
        <v>1221</v>
      </c>
      <c r="Q1552" s="266">
        <v>61</v>
      </c>
      <c r="R1552" s="267">
        <v>0.952418096723869</v>
      </c>
      <c r="S1552" s="267">
        <v>0.952418096723869</v>
      </c>
      <c r="T1552" s="267">
        <v>0.944588744588745</v>
      </c>
      <c r="U1552" s="267">
        <v>0.947419668938656</v>
      </c>
      <c r="V1552" s="295">
        <v>0.00782935213512437</v>
      </c>
      <c r="W1552" s="271">
        <v>8904</v>
      </c>
      <c r="X1552" s="271">
        <v>8569</v>
      </c>
      <c r="Y1552" s="271">
        <v>9973</v>
      </c>
      <c r="Z1552" s="271">
        <v>9715</v>
      </c>
      <c r="AA1552" s="268">
        <v>0.96237646001797</v>
      </c>
      <c r="AB1552" s="268">
        <v>0.974130151408804</v>
      </c>
      <c r="AC1552" s="295">
        <v>-0.0117536913908343</v>
      </c>
    </row>
    <row r="1553" spans="1:29">
      <c r="A1553" s="297" t="s">
        <v>2708</v>
      </c>
      <c r="B1553" s="301" t="s">
        <v>3374</v>
      </c>
      <c r="C1553" s="293" t="s">
        <v>2894</v>
      </c>
      <c r="D1553" s="301" t="s">
        <v>2895</v>
      </c>
      <c r="E1553" s="263">
        <v>1851</v>
      </c>
      <c r="F1553" s="266">
        <v>1829</v>
      </c>
      <c r="G1553" s="266">
        <v>22</v>
      </c>
      <c r="H1553" s="264">
        <v>1664</v>
      </c>
      <c r="I1553" s="264">
        <v>1653</v>
      </c>
      <c r="J1553" s="264">
        <v>11</v>
      </c>
      <c r="K1553" s="264">
        <v>1808</v>
      </c>
      <c r="L1553" s="264">
        <v>1800</v>
      </c>
      <c r="M1553" s="264">
        <v>8</v>
      </c>
      <c r="N1553" s="294">
        <v>0.93</v>
      </c>
      <c r="O1553" s="266">
        <v>1851</v>
      </c>
      <c r="P1553" s="266">
        <v>1829</v>
      </c>
      <c r="Q1553" s="266">
        <v>22</v>
      </c>
      <c r="R1553" s="267">
        <v>0.988114532685035</v>
      </c>
      <c r="S1553" s="267">
        <v>0.988114532685035</v>
      </c>
      <c r="T1553" s="267">
        <v>0.993389423076923</v>
      </c>
      <c r="U1553" s="267">
        <v>0.995575221238938</v>
      </c>
      <c r="V1553" s="295">
        <v>-0.005274890391888</v>
      </c>
      <c r="W1553" s="271">
        <v>14157</v>
      </c>
      <c r="X1553" s="271">
        <v>14083</v>
      </c>
      <c r="Y1553" s="271">
        <v>15446</v>
      </c>
      <c r="Z1553" s="271">
        <v>15386</v>
      </c>
      <c r="AA1553" s="268">
        <v>0.994772903863813</v>
      </c>
      <c r="AB1553" s="268">
        <v>0.996115499158358</v>
      </c>
      <c r="AC1553" s="295">
        <v>-0.00134259529454517</v>
      </c>
    </row>
    <row r="1554" spans="1:29">
      <c r="A1554" s="297" t="s">
        <v>2708</v>
      </c>
      <c r="B1554" s="301" t="s">
        <v>3375</v>
      </c>
      <c r="C1554" s="293" t="s">
        <v>2896</v>
      </c>
      <c r="D1554" s="301" t="s">
        <v>2897</v>
      </c>
      <c r="E1554" s="263">
        <v>3378</v>
      </c>
      <c r="F1554" s="266">
        <v>3297</v>
      </c>
      <c r="G1554" s="266">
        <v>81</v>
      </c>
      <c r="H1554" s="264">
        <v>3256</v>
      </c>
      <c r="I1554" s="264">
        <v>3154</v>
      </c>
      <c r="J1554" s="264">
        <v>102</v>
      </c>
      <c r="K1554" s="264">
        <v>2664</v>
      </c>
      <c r="L1554" s="264">
        <v>2582</v>
      </c>
      <c r="M1554" s="264">
        <v>82</v>
      </c>
      <c r="N1554" s="294">
        <v>0.93</v>
      </c>
      <c r="O1554" s="266">
        <v>3378</v>
      </c>
      <c r="P1554" s="266">
        <v>3297</v>
      </c>
      <c r="Q1554" s="266">
        <v>81</v>
      </c>
      <c r="R1554" s="267">
        <v>0.976021314387211</v>
      </c>
      <c r="S1554" s="267">
        <v>0.976021314387211</v>
      </c>
      <c r="T1554" s="267">
        <v>0.968673218673219</v>
      </c>
      <c r="U1554" s="267">
        <v>0.969219219219219</v>
      </c>
      <c r="V1554" s="295">
        <v>0.00734809571399275</v>
      </c>
      <c r="W1554" s="271">
        <v>24178</v>
      </c>
      <c r="X1554" s="271">
        <v>23666</v>
      </c>
      <c r="Y1554" s="271">
        <v>26294</v>
      </c>
      <c r="Z1554" s="271">
        <v>25826</v>
      </c>
      <c r="AA1554" s="268">
        <v>0.978823724046654</v>
      </c>
      <c r="AB1554" s="268">
        <v>0.98220126264547</v>
      </c>
      <c r="AC1554" s="295">
        <v>-0.00337753859881651</v>
      </c>
    </row>
    <row r="1555" spans="1:29">
      <c r="A1555" s="297" t="s">
        <v>2708</v>
      </c>
      <c r="B1555" s="301" t="s">
        <v>3375</v>
      </c>
      <c r="C1555" s="293" t="s">
        <v>2898</v>
      </c>
      <c r="D1555" s="301" t="s">
        <v>2899</v>
      </c>
      <c r="E1555" s="263">
        <v>1860</v>
      </c>
      <c r="F1555" s="266">
        <v>1771</v>
      </c>
      <c r="G1555" s="266">
        <v>89</v>
      </c>
      <c r="H1555" s="264">
        <v>1626</v>
      </c>
      <c r="I1555" s="264">
        <v>1548</v>
      </c>
      <c r="J1555" s="264">
        <v>78</v>
      </c>
      <c r="K1555" s="264">
        <v>1474</v>
      </c>
      <c r="L1555" s="264">
        <v>1415</v>
      </c>
      <c r="M1555" s="264">
        <v>59</v>
      </c>
      <c r="N1555" s="294">
        <v>0.93</v>
      </c>
      <c r="O1555" s="266">
        <v>1860</v>
      </c>
      <c r="P1555" s="266">
        <v>1771</v>
      </c>
      <c r="Q1555" s="266">
        <v>89</v>
      </c>
      <c r="R1555" s="267">
        <v>0.952150537634409</v>
      </c>
      <c r="S1555" s="267">
        <v>0.952150537634409</v>
      </c>
      <c r="T1555" s="267">
        <v>0.952029520295203</v>
      </c>
      <c r="U1555" s="267">
        <v>0.959972862957938</v>
      </c>
      <c r="V1555" s="295">
        <v>0.000121017339205665</v>
      </c>
      <c r="W1555" s="271">
        <v>12761</v>
      </c>
      <c r="X1555" s="271">
        <v>12316</v>
      </c>
      <c r="Y1555" s="271">
        <v>13200</v>
      </c>
      <c r="Z1555" s="271">
        <v>12880</v>
      </c>
      <c r="AA1555" s="268">
        <v>0.965128124755113</v>
      </c>
      <c r="AB1555" s="268">
        <v>0.975757575757576</v>
      </c>
      <c r="AC1555" s="295">
        <v>-0.0106294510024625</v>
      </c>
    </row>
    <row r="1556" spans="1:29">
      <c r="A1556" s="297" t="s">
        <v>2708</v>
      </c>
      <c r="B1556" s="301" t="s">
        <v>3374</v>
      </c>
      <c r="C1556" s="293" t="s">
        <v>2900</v>
      </c>
      <c r="D1556" s="301" t="s">
        <v>2901</v>
      </c>
      <c r="E1556" s="263">
        <v>1580</v>
      </c>
      <c r="F1556" s="266">
        <v>1523</v>
      </c>
      <c r="G1556" s="266">
        <v>57</v>
      </c>
      <c r="H1556" s="264">
        <v>1324</v>
      </c>
      <c r="I1556" s="264">
        <v>1285</v>
      </c>
      <c r="J1556" s="264">
        <v>39</v>
      </c>
      <c r="K1556" s="264">
        <v>1156</v>
      </c>
      <c r="L1556" s="264">
        <v>1118</v>
      </c>
      <c r="M1556" s="264">
        <v>38</v>
      </c>
      <c r="N1556" s="294">
        <v>0.93</v>
      </c>
      <c r="O1556" s="266">
        <v>1580</v>
      </c>
      <c r="P1556" s="266">
        <v>1523</v>
      </c>
      <c r="Q1556" s="266">
        <v>57</v>
      </c>
      <c r="R1556" s="267">
        <v>0.963924050632911</v>
      </c>
      <c r="S1556" s="267">
        <v>0.963924050632911</v>
      </c>
      <c r="T1556" s="267">
        <v>0.970543806646526</v>
      </c>
      <c r="U1556" s="267">
        <v>0.967128027681661</v>
      </c>
      <c r="V1556" s="295">
        <v>-0.00661975601361431</v>
      </c>
      <c r="W1556" s="271">
        <v>10942</v>
      </c>
      <c r="X1556" s="271">
        <v>10533</v>
      </c>
      <c r="Y1556" s="271">
        <v>12578</v>
      </c>
      <c r="Z1556" s="271">
        <v>12297</v>
      </c>
      <c r="AA1556" s="268">
        <v>0.962621093036008</v>
      </c>
      <c r="AB1556" s="268">
        <v>0.97765940531086</v>
      </c>
      <c r="AC1556" s="295">
        <v>-0.0150383122748522</v>
      </c>
    </row>
    <row r="1557" spans="1:29">
      <c r="A1557" s="297" t="s">
        <v>2708</v>
      </c>
      <c r="B1557" s="301" t="s">
        <v>3374</v>
      </c>
      <c r="C1557" s="293" t="s">
        <v>2902</v>
      </c>
      <c r="D1557" s="301" t="s">
        <v>2903</v>
      </c>
      <c r="E1557" s="263">
        <v>1396</v>
      </c>
      <c r="F1557" s="266">
        <v>1331</v>
      </c>
      <c r="G1557" s="266">
        <v>65</v>
      </c>
      <c r="H1557" s="264">
        <v>1185</v>
      </c>
      <c r="I1557" s="264">
        <v>1091</v>
      </c>
      <c r="J1557" s="264">
        <v>94</v>
      </c>
      <c r="K1557" s="264">
        <v>960</v>
      </c>
      <c r="L1557" s="264">
        <v>888</v>
      </c>
      <c r="M1557" s="264">
        <v>72</v>
      </c>
      <c r="N1557" s="294">
        <v>0.93</v>
      </c>
      <c r="O1557" s="266">
        <v>1396</v>
      </c>
      <c r="P1557" s="266">
        <v>1331</v>
      </c>
      <c r="Q1557" s="266">
        <v>65</v>
      </c>
      <c r="R1557" s="267">
        <v>0.953438395415473</v>
      </c>
      <c r="S1557" s="267">
        <v>0.953438395415473</v>
      </c>
      <c r="T1557" s="267">
        <v>0.920675105485232</v>
      </c>
      <c r="U1557" s="267">
        <v>0.925</v>
      </c>
      <c r="V1557" s="295">
        <v>0.0327632899302408</v>
      </c>
      <c r="W1557" s="271">
        <v>9323</v>
      </c>
      <c r="X1557" s="271">
        <v>8911</v>
      </c>
      <c r="Y1557" s="271">
        <v>10730</v>
      </c>
      <c r="Z1557" s="271">
        <v>10423</v>
      </c>
      <c r="AA1557" s="268">
        <v>0.955808216239408</v>
      </c>
      <c r="AB1557" s="268">
        <v>0.97138863000932</v>
      </c>
      <c r="AC1557" s="295">
        <v>-0.0155804137699117</v>
      </c>
    </row>
    <row r="1558" spans="1:29">
      <c r="A1558" s="297" t="s">
        <v>2708</v>
      </c>
      <c r="B1558" s="301" t="s">
        <v>3374</v>
      </c>
      <c r="C1558" s="293" t="s">
        <v>2904</v>
      </c>
      <c r="D1558" s="301" t="s">
        <v>2905</v>
      </c>
      <c r="E1558" s="263">
        <v>0</v>
      </c>
      <c r="F1558" s="266">
        <v>0</v>
      </c>
      <c r="G1558" s="266">
        <v>0</v>
      </c>
      <c r="H1558" s="264">
        <v>0</v>
      </c>
      <c r="I1558" s="264">
        <v>0</v>
      </c>
      <c r="J1558" s="264">
        <v>0</v>
      </c>
      <c r="K1558" s="264">
        <v>0</v>
      </c>
      <c r="L1558" s="264">
        <v>0</v>
      </c>
      <c r="M1558" s="264">
        <v>0</v>
      </c>
      <c r="N1558" s="294">
        <v>0.93</v>
      </c>
      <c r="O1558" s="266">
        <v>0</v>
      </c>
      <c r="P1558" s="266">
        <v>0</v>
      </c>
      <c r="Q1558" s="266">
        <v>0</v>
      </c>
      <c r="R1558" s="267">
        <v>0</v>
      </c>
      <c r="S1558" s="267">
        <v>0</v>
      </c>
      <c r="T1558" s="267">
        <v>0</v>
      </c>
      <c r="U1558" s="267">
        <v>0</v>
      </c>
      <c r="V1558" s="295">
        <v>0</v>
      </c>
      <c r="W1558" s="271">
        <v>2</v>
      </c>
      <c r="X1558" s="271">
        <v>0</v>
      </c>
      <c r="Y1558" s="271">
        <v>3</v>
      </c>
      <c r="Z1558" s="271">
        <v>0</v>
      </c>
      <c r="AA1558" s="268">
        <v>0</v>
      </c>
      <c r="AB1558" s="268">
        <v>0</v>
      </c>
      <c r="AC1558" s="295">
        <v>0</v>
      </c>
    </row>
    <row r="1559" spans="1:29">
      <c r="A1559" s="297" t="s">
        <v>2708</v>
      </c>
      <c r="B1559" s="301" t="s">
        <v>3374</v>
      </c>
      <c r="C1559" s="293" t="s">
        <v>2906</v>
      </c>
      <c r="D1559" s="301" t="s">
        <v>2907</v>
      </c>
      <c r="E1559" s="263">
        <v>4079</v>
      </c>
      <c r="F1559" s="266">
        <v>3911</v>
      </c>
      <c r="G1559" s="266">
        <v>168</v>
      </c>
      <c r="H1559" s="264">
        <v>3498</v>
      </c>
      <c r="I1559" s="264">
        <v>3376</v>
      </c>
      <c r="J1559" s="264">
        <v>122</v>
      </c>
      <c r="K1559" s="264">
        <v>3266</v>
      </c>
      <c r="L1559" s="264">
        <v>3186</v>
      </c>
      <c r="M1559" s="264">
        <v>80</v>
      </c>
      <c r="N1559" s="294">
        <v>0.93</v>
      </c>
      <c r="O1559" s="266">
        <v>4079</v>
      </c>
      <c r="P1559" s="266">
        <v>3911</v>
      </c>
      <c r="Q1559" s="266">
        <v>168</v>
      </c>
      <c r="R1559" s="267">
        <v>0.958813434665359</v>
      </c>
      <c r="S1559" s="267">
        <v>0.958813434665359</v>
      </c>
      <c r="T1559" s="267">
        <v>0.965122927387078</v>
      </c>
      <c r="U1559" s="267">
        <v>0.975505205143907</v>
      </c>
      <c r="V1559" s="295">
        <v>-0.0063094927217191</v>
      </c>
      <c r="W1559" s="271">
        <v>28714</v>
      </c>
      <c r="X1559" s="271">
        <v>27903</v>
      </c>
      <c r="Y1559" s="271">
        <v>34265</v>
      </c>
      <c r="Z1559" s="271">
        <v>33744</v>
      </c>
      <c r="AA1559" s="268">
        <v>0.971755937870029</v>
      </c>
      <c r="AB1559" s="268">
        <v>0.984794980300598</v>
      </c>
      <c r="AC1559" s="295">
        <v>-0.0130390424305697</v>
      </c>
    </row>
    <row r="1560" spans="1:29">
      <c r="A1560" s="297" t="s">
        <v>2708</v>
      </c>
      <c r="B1560" s="301" t="s">
        <v>3375</v>
      </c>
      <c r="C1560" s="293" t="s">
        <v>2908</v>
      </c>
      <c r="D1560" s="301" t="s">
        <v>2909</v>
      </c>
      <c r="E1560" s="263">
        <v>1814</v>
      </c>
      <c r="F1560" s="266">
        <v>1682</v>
      </c>
      <c r="G1560" s="266">
        <v>132</v>
      </c>
      <c r="H1560" s="264">
        <v>1663</v>
      </c>
      <c r="I1560" s="264">
        <v>1522</v>
      </c>
      <c r="J1560" s="264">
        <v>141</v>
      </c>
      <c r="K1560" s="264">
        <v>1440</v>
      </c>
      <c r="L1560" s="264">
        <v>1324</v>
      </c>
      <c r="M1560" s="264">
        <v>116</v>
      </c>
      <c r="N1560" s="294">
        <v>0.93</v>
      </c>
      <c r="O1560" s="266">
        <v>1814</v>
      </c>
      <c r="P1560" s="266">
        <v>1682</v>
      </c>
      <c r="Q1560" s="266">
        <v>132</v>
      </c>
      <c r="R1560" s="267">
        <v>0.927232635060639</v>
      </c>
      <c r="S1560" s="267">
        <v>0.927232635060639</v>
      </c>
      <c r="T1560" s="267">
        <v>0.915213469633193</v>
      </c>
      <c r="U1560" s="267">
        <v>0.919444444444444</v>
      </c>
      <c r="V1560" s="295">
        <v>0.0120191654274464</v>
      </c>
      <c r="W1560" s="271">
        <v>12465</v>
      </c>
      <c r="X1560" s="271">
        <v>11634</v>
      </c>
      <c r="Y1560" s="271">
        <v>13736</v>
      </c>
      <c r="Z1560" s="271">
        <v>12980</v>
      </c>
      <c r="AA1560" s="268">
        <v>0.933333333333333</v>
      </c>
      <c r="AB1560" s="268">
        <v>0.944962143273151</v>
      </c>
      <c r="AC1560" s="295">
        <v>-0.0116288099398175</v>
      </c>
    </row>
    <row r="1561" spans="1:29">
      <c r="A1561" s="297" t="s">
        <v>2708</v>
      </c>
      <c r="B1561" s="301" t="s">
        <v>3374</v>
      </c>
      <c r="C1561" s="293" t="s">
        <v>2910</v>
      </c>
      <c r="D1561" s="301" t="s">
        <v>2911</v>
      </c>
      <c r="E1561" s="263">
        <v>3422</v>
      </c>
      <c r="F1561" s="266">
        <v>3355</v>
      </c>
      <c r="G1561" s="266">
        <v>67</v>
      </c>
      <c r="H1561" s="264">
        <v>3135</v>
      </c>
      <c r="I1561" s="264">
        <v>3072</v>
      </c>
      <c r="J1561" s="264">
        <v>63</v>
      </c>
      <c r="K1561" s="264">
        <v>2965</v>
      </c>
      <c r="L1561" s="264">
        <v>2910</v>
      </c>
      <c r="M1561" s="264">
        <v>55</v>
      </c>
      <c r="N1561" s="294">
        <v>0.93</v>
      </c>
      <c r="O1561" s="266">
        <v>3422</v>
      </c>
      <c r="P1561" s="266">
        <v>3355</v>
      </c>
      <c r="Q1561" s="266">
        <v>67</v>
      </c>
      <c r="R1561" s="267">
        <v>0.98042080654588</v>
      </c>
      <c r="S1561" s="267">
        <v>0.98042080654588</v>
      </c>
      <c r="T1561" s="267">
        <v>0.979904306220096</v>
      </c>
      <c r="U1561" s="267">
        <v>0.981450252951096</v>
      </c>
      <c r="V1561" s="295">
        <v>0.000516500325783875</v>
      </c>
      <c r="W1561" s="271">
        <v>23614</v>
      </c>
      <c r="X1561" s="271">
        <v>23281</v>
      </c>
      <c r="Y1561" s="271">
        <v>25140</v>
      </c>
      <c r="Z1561" s="271">
        <v>24853</v>
      </c>
      <c r="AA1561" s="268">
        <v>0.985898195985432</v>
      </c>
      <c r="AB1561" s="268">
        <v>0.988583929992045</v>
      </c>
      <c r="AC1561" s="295">
        <v>-0.00268573400661221</v>
      </c>
    </row>
    <row r="1562" spans="1:29">
      <c r="A1562" s="297" t="s">
        <v>2708</v>
      </c>
      <c r="B1562" s="301" t="s">
        <v>3375</v>
      </c>
      <c r="C1562" s="293" t="s">
        <v>2912</v>
      </c>
      <c r="D1562" s="301" t="s">
        <v>2913</v>
      </c>
      <c r="E1562" s="263">
        <v>3351</v>
      </c>
      <c r="F1562" s="266">
        <v>3212</v>
      </c>
      <c r="G1562" s="266">
        <v>139</v>
      </c>
      <c r="H1562" s="264">
        <v>3130</v>
      </c>
      <c r="I1562" s="264">
        <v>2983</v>
      </c>
      <c r="J1562" s="264">
        <v>147</v>
      </c>
      <c r="K1562" s="264">
        <v>2426</v>
      </c>
      <c r="L1562" s="264">
        <v>2304</v>
      </c>
      <c r="M1562" s="264">
        <v>122</v>
      </c>
      <c r="N1562" s="294">
        <v>0.93</v>
      </c>
      <c r="O1562" s="266">
        <v>3351</v>
      </c>
      <c r="P1562" s="266">
        <v>3212</v>
      </c>
      <c r="Q1562" s="266">
        <v>139</v>
      </c>
      <c r="R1562" s="267">
        <v>0.958519844822441</v>
      </c>
      <c r="S1562" s="267">
        <v>0.958519844822441</v>
      </c>
      <c r="T1562" s="267">
        <v>0.953035143769968</v>
      </c>
      <c r="U1562" s="267">
        <v>0.949711459192086</v>
      </c>
      <c r="V1562" s="295">
        <v>0.00548470105247301</v>
      </c>
      <c r="W1562" s="271">
        <v>23941</v>
      </c>
      <c r="X1562" s="271">
        <v>22988</v>
      </c>
      <c r="Y1562" s="271">
        <v>28157</v>
      </c>
      <c r="Z1562" s="271">
        <v>27444</v>
      </c>
      <c r="AA1562" s="268">
        <v>0.960193809782382</v>
      </c>
      <c r="AB1562" s="268">
        <v>0.974677700039067</v>
      </c>
      <c r="AC1562" s="295">
        <v>-0.014483890256685</v>
      </c>
    </row>
    <row r="1563" spans="1:29">
      <c r="A1563" s="297" t="s">
        <v>2708</v>
      </c>
      <c r="B1563" s="301" t="s">
        <v>3374</v>
      </c>
      <c r="C1563" s="293" t="s">
        <v>2914</v>
      </c>
      <c r="D1563" s="301" t="s">
        <v>2915</v>
      </c>
      <c r="E1563" s="263">
        <v>1979</v>
      </c>
      <c r="F1563" s="266">
        <v>1881</v>
      </c>
      <c r="G1563" s="266">
        <v>98</v>
      </c>
      <c r="H1563" s="264">
        <v>1772</v>
      </c>
      <c r="I1563" s="264">
        <v>1707</v>
      </c>
      <c r="J1563" s="264">
        <v>65</v>
      </c>
      <c r="K1563" s="264">
        <v>1446</v>
      </c>
      <c r="L1563" s="264">
        <v>1420</v>
      </c>
      <c r="M1563" s="264">
        <v>26</v>
      </c>
      <c r="N1563" s="294">
        <v>0.93</v>
      </c>
      <c r="O1563" s="266">
        <v>1979</v>
      </c>
      <c r="P1563" s="266">
        <v>1881</v>
      </c>
      <c r="Q1563" s="266">
        <v>98</v>
      </c>
      <c r="R1563" s="267">
        <v>0.950480040424457</v>
      </c>
      <c r="S1563" s="267">
        <v>0.950480040424457</v>
      </c>
      <c r="T1563" s="267">
        <v>0.963318284424379</v>
      </c>
      <c r="U1563" s="267">
        <v>0.982019363762102</v>
      </c>
      <c r="V1563" s="295">
        <v>-0.0128382439999225</v>
      </c>
      <c r="W1563" s="271">
        <v>13230</v>
      </c>
      <c r="X1563" s="271">
        <v>12899</v>
      </c>
      <c r="Y1563" s="271">
        <v>15269</v>
      </c>
      <c r="Z1563" s="271">
        <v>15025</v>
      </c>
      <c r="AA1563" s="268">
        <v>0.974981103552532</v>
      </c>
      <c r="AB1563" s="268">
        <v>0.9840199096208</v>
      </c>
      <c r="AC1563" s="295">
        <v>-0.00903880606826823</v>
      </c>
    </row>
    <row r="1564" spans="1:29">
      <c r="A1564" s="297" t="s">
        <v>2708</v>
      </c>
      <c r="B1564" s="301" t="s">
        <v>3375</v>
      </c>
      <c r="C1564" s="293" t="s">
        <v>2916</v>
      </c>
      <c r="D1564" s="301" t="s">
        <v>2917</v>
      </c>
      <c r="E1564" s="263">
        <v>1474</v>
      </c>
      <c r="F1564" s="266">
        <v>1377</v>
      </c>
      <c r="G1564" s="266">
        <v>97</v>
      </c>
      <c r="H1564" s="264">
        <v>1307</v>
      </c>
      <c r="I1564" s="264">
        <v>1223</v>
      </c>
      <c r="J1564" s="264">
        <v>84</v>
      </c>
      <c r="K1564" s="264">
        <v>1328</v>
      </c>
      <c r="L1564" s="264">
        <v>1252</v>
      </c>
      <c r="M1564" s="264">
        <v>76</v>
      </c>
      <c r="N1564" s="294">
        <v>0.93</v>
      </c>
      <c r="O1564" s="266">
        <v>1474</v>
      </c>
      <c r="P1564" s="266">
        <v>1377</v>
      </c>
      <c r="Q1564" s="266">
        <v>97</v>
      </c>
      <c r="R1564" s="267">
        <v>0.934192672998643</v>
      </c>
      <c r="S1564" s="267">
        <v>0.934192672998643</v>
      </c>
      <c r="T1564" s="267">
        <v>0.935730680948738</v>
      </c>
      <c r="U1564" s="267">
        <v>0.942771084337349</v>
      </c>
      <c r="V1564" s="295">
        <v>-0.0015380079500944</v>
      </c>
      <c r="W1564" s="271">
        <v>11188</v>
      </c>
      <c r="X1564" s="271">
        <v>10583</v>
      </c>
      <c r="Y1564" s="271">
        <v>12047</v>
      </c>
      <c r="Z1564" s="271">
        <v>11472</v>
      </c>
      <c r="AA1564" s="268">
        <v>0.945924204504827</v>
      </c>
      <c r="AB1564" s="268">
        <v>0.952270274757201</v>
      </c>
      <c r="AC1564" s="295">
        <v>-0.00634607025237433</v>
      </c>
    </row>
    <row r="1565" spans="1:29">
      <c r="A1565" s="297" t="s">
        <v>2708</v>
      </c>
      <c r="B1565" s="301" t="s">
        <v>3374</v>
      </c>
      <c r="C1565" s="293" t="s">
        <v>2918</v>
      </c>
      <c r="D1565" s="301" t="s">
        <v>2919</v>
      </c>
      <c r="E1565" s="263">
        <v>1913</v>
      </c>
      <c r="F1565" s="266">
        <v>1807</v>
      </c>
      <c r="G1565" s="266">
        <v>106</v>
      </c>
      <c r="H1565" s="264">
        <v>1598</v>
      </c>
      <c r="I1565" s="264">
        <v>1496</v>
      </c>
      <c r="J1565" s="264">
        <v>102</v>
      </c>
      <c r="K1565" s="264">
        <v>1382</v>
      </c>
      <c r="L1565" s="264">
        <v>1315</v>
      </c>
      <c r="M1565" s="264">
        <v>67</v>
      </c>
      <c r="N1565" s="294">
        <v>0.93</v>
      </c>
      <c r="O1565" s="266">
        <v>1913</v>
      </c>
      <c r="P1565" s="266">
        <v>1807</v>
      </c>
      <c r="Q1565" s="266">
        <v>106</v>
      </c>
      <c r="R1565" s="267">
        <v>0.944589649764767</v>
      </c>
      <c r="S1565" s="267">
        <v>0.944589649764767</v>
      </c>
      <c r="T1565" s="267">
        <v>0.936170212765957</v>
      </c>
      <c r="U1565" s="267">
        <v>0.951519536903039</v>
      </c>
      <c r="V1565" s="295">
        <v>0.00841943699880987</v>
      </c>
      <c r="W1565" s="271">
        <v>12240</v>
      </c>
      <c r="X1565" s="271">
        <v>11748</v>
      </c>
      <c r="Y1565" s="271">
        <v>13775</v>
      </c>
      <c r="Z1565" s="271">
        <v>13447</v>
      </c>
      <c r="AA1565" s="268">
        <v>0.959803921568627</v>
      </c>
      <c r="AB1565" s="268">
        <v>0.976188747731397</v>
      </c>
      <c r="AC1565" s="295">
        <v>-0.0163848261627699</v>
      </c>
    </row>
    <row r="1566" spans="1:29">
      <c r="A1566" s="297" t="s">
        <v>2708</v>
      </c>
      <c r="B1566" s="301" t="s">
        <v>3374</v>
      </c>
      <c r="C1566" s="293" t="s">
        <v>2920</v>
      </c>
      <c r="D1566" s="301" t="s">
        <v>2921</v>
      </c>
      <c r="E1566" s="263">
        <v>1780</v>
      </c>
      <c r="F1566" s="266">
        <v>1672</v>
      </c>
      <c r="G1566" s="266">
        <v>108</v>
      </c>
      <c r="H1566" s="264">
        <v>1716</v>
      </c>
      <c r="I1566" s="264">
        <v>1579</v>
      </c>
      <c r="J1566" s="264">
        <v>137</v>
      </c>
      <c r="K1566" s="264">
        <v>1406</v>
      </c>
      <c r="L1566" s="264">
        <v>1320</v>
      </c>
      <c r="M1566" s="264">
        <v>86</v>
      </c>
      <c r="N1566" s="294">
        <v>0.93</v>
      </c>
      <c r="O1566" s="266">
        <v>1780</v>
      </c>
      <c r="P1566" s="266">
        <v>1672</v>
      </c>
      <c r="Q1566" s="266">
        <v>108</v>
      </c>
      <c r="R1566" s="267">
        <v>0.939325842696629</v>
      </c>
      <c r="S1566" s="267">
        <v>0.939325842696629</v>
      </c>
      <c r="T1566" s="267">
        <v>0.92016317016317</v>
      </c>
      <c r="U1566" s="267">
        <v>0.938833570412518</v>
      </c>
      <c r="V1566" s="295">
        <v>0.019162672533459</v>
      </c>
      <c r="W1566" s="271">
        <v>12810</v>
      </c>
      <c r="X1566" s="271">
        <v>12020</v>
      </c>
      <c r="Y1566" s="271">
        <v>14406</v>
      </c>
      <c r="Z1566" s="271">
        <v>13695</v>
      </c>
      <c r="AA1566" s="268">
        <v>0.938329430132709</v>
      </c>
      <c r="AB1566" s="268">
        <v>0.950645564348188</v>
      </c>
      <c r="AC1566" s="295">
        <v>-0.0123161342154794</v>
      </c>
    </row>
    <row r="1567" spans="1:29">
      <c r="A1567" s="297" t="s">
        <v>2708</v>
      </c>
      <c r="B1567" s="301" t="s">
        <v>3374</v>
      </c>
      <c r="C1567" s="293" t="s">
        <v>2922</v>
      </c>
      <c r="D1567" s="301" t="s">
        <v>2923</v>
      </c>
      <c r="E1567" s="263">
        <v>0</v>
      </c>
      <c r="F1567" s="266">
        <v>0</v>
      </c>
      <c r="G1567" s="266">
        <v>0</v>
      </c>
      <c r="H1567" s="264">
        <v>0</v>
      </c>
      <c r="I1567" s="264">
        <v>0</v>
      </c>
      <c r="J1567" s="264">
        <v>0</v>
      </c>
      <c r="K1567" s="264">
        <v>1</v>
      </c>
      <c r="L1567" s="264">
        <v>1</v>
      </c>
      <c r="M1567" s="264">
        <v>0</v>
      </c>
      <c r="N1567" s="294">
        <v>0.93</v>
      </c>
      <c r="O1567" s="266">
        <v>0</v>
      </c>
      <c r="P1567" s="266">
        <v>0</v>
      </c>
      <c r="Q1567" s="266">
        <v>0</v>
      </c>
      <c r="R1567" s="267">
        <v>0</v>
      </c>
      <c r="S1567" s="267">
        <v>0</v>
      </c>
      <c r="T1567" s="267">
        <v>0</v>
      </c>
      <c r="U1567" s="267">
        <v>1</v>
      </c>
      <c r="V1567" s="295">
        <v>0</v>
      </c>
      <c r="W1567" s="271">
        <v>1</v>
      </c>
      <c r="X1567" s="271">
        <v>1</v>
      </c>
      <c r="Y1567" s="271">
        <v>0</v>
      </c>
      <c r="Z1567" s="271">
        <v>0</v>
      </c>
      <c r="AA1567" s="268">
        <v>1</v>
      </c>
      <c r="AB1567" s="268">
        <v>0</v>
      </c>
      <c r="AC1567" s="295">
        <v>1</v>
      </c>
    </row>
    <row r="1568" spans="1:29">
      <c r="A1568" s="297" t="s">
        <v>2708</v>
      </c>
      <c r="B1568" s="301" t="s">
        <v>3374</v>
      </c>
      <c r="C1568" s="293" t="s">
        <v>2924</v>
      </c>
      <c r="D1568" s="301" t="s">
        <v>2925</v>
      </c>
      <c r="E1568" s="263">
        <v>6175</v>
      </c>
      <c r="F1568" s="266">
        <v>5935</v>
      </c>
      <c r="G1568" s="266">
        <v>240</v>
      </c>
      <c r="H1568" s="264">
        <v>5524</v>
      </c>
      <c r="I1568" s="264">
        <v>5292</v>
      </c>
      <c r="J1568" s="264">
        <v>232</v>
      </c>
      <c r="K1568" s="264">
        <v>4641</v>
      </c>
      <c r="L1568" s="264">
        <v>4472</v>
      </c>
      <c r="M1568" s="264">
        <v>169</v>
      </c>
      <c r="N1568" s="294">
        <v>0.93</v>
      </c>
      <c r="O1568" s="266">
        <v>6175</v>
      </c>
      <c r="P1568" s="266">
        <v>5935</v>
      </c>
      <c r="Q1568" s="266">
        <v>240</v>
      </c>
      <c r="R1568" s="267">
        <v>0.961133603238866</v>
      </c>
      <c r="S1568" s="267">
        <v>0.961133603238866</v>
      </c>
      <c r="T1568" s="267">
        <v>0.958001448225923</v>
      </c>
      <c r="U1568" s="267">
        <v>0.963585434173669</v>
      </c>
      <c r="V1568" s="295">
        <v>0.00313215501294317</v>
      </c>
      <c r="W1568" s="271">
        <v>41129</v>
      </c>
      <c r="X1568" s="271">
        <v>39408</v>
      </c>
      <c r="Y1568" s="271">
        <v>45417</v>
      </c>
      <c r="Z1568" s="271">
        <v>44197</v>
      </c>
      <c r="AA1568" s="268">
        <v>0.958156045612585</v>
      </c>
      <c r="AB1568" s="268">
        <v>0.973137811832574</v>
      </c>
      <c r="AC1568" s="295">
        <v>-0.0149817662199889</v>
      </c>
    </row>
    <row r="1569" spans="1:29">
      <c r="A1569" s="297" t="s">
        <v>2708</v>
      </c>
      <c r="B1569" s="301" t="s">
        <v>3376</v>
      </c>
      <c r="C1569" s="293" t="s">
        <v>2926</v>
      </c>
      <c r="D1569" s="301" t="s">
        <v>2927</v>
      </c>
      <c r="E1569" s="263">
        <v>1121</v>
      </c>
      <c r="F1569" s="266">
        <v>1083</v>
      </c>
      <c r="G1569" s="266">
        <v>38</v>
      </c>
      <c r="H1569" s="264">
        <v>915</v>
      </c>
      <c r="I1569" s="264">
        <v>885</v>
      </c>
      <c r="J1569" s="264">
        <v>30</v>
      </c>
      <c r="K1569" s="264">
        <v>831</v>
      </c>
      <c r="L1569" s="264">
        <v>817</v>
      </c>
      <c r="M1569" s="264">
        <v>14</v>
      </c>
      <c r="N1569" s="294">
        <v>0.93</v>
      </c>
      <c r="O1569" s="266">
        <v>1121</v>
      </c>
      <c r="P1569" s="266">
        <v>1083</v>
      </c>
      <c r="Q1569" s="266">
        <v>38</v>
      </c>
      <c r="R1569" s="267">
        <v>0.966101694915254</v>
      </c>
      <c r="S1569" s="267">
        <v>0.966101694915254</v>
      </c>
      <c r="T1569" s="267">
        <v>0.967213114754098</v>
      </c>
      <c r="U1569" s="267">
        <v>0.983152827918171</v>
      </c>
      <c r="V1569" s="295">
        <v>-0.00111141983884411</v>
      </c>
      <c r="W1569" s="271">
        <v>7606</v>
      </c>
      <c r="X1569" s="271">
        <v>7476</v>
      </c>
      <c r="Y1569" s="271">
        <v>8032</v>
      </c>
      <c r="Z1569" s="271">
        <v>7941</v>
      </c>
      <c r="AA1569" s="268">
        <v>0.982908230344465</v>
      </c>
      <c r="AB1569" s="268">
        <v>0.9886703187251</v>
      </c>
      <c r="AC1569" s="295">
        <v>-0.00576208838063463</v>
      </c>
    </row>
    <row r="1570" spans="1:29">
      <c r="A1570" s="297" t="s">
        <v>2708</v>
      </c>
      <c r="B1570" s="301" t="s">
        <v>3374</v>
      </c>
      <c r="C1570" s="293" t="s">
        <v>2928</v>
      </c>
      <c r="D1570" s="301" t="s">
        <v>2929</v>
      </c>
      <c r="E1570" s="263">
        <v>1449</v>
      </c>
      <c r="F1570" s="266">
        <v>1164</v>
      </c>
      <c r="G1570" s="266">
        <v>285</v>
      </c>
      <c r="H1570" s="264">
        <v>1451</v>
      </c>
      <c r="I1570" s="264">
        <v>1246</v>
      </c>
      <c r="J1570" s="264">
        <v>205</v>
      </c>
      <c r="K1570" s="264">
        <v>1077</v>
      </c>
      <c r="L1570" s="264">
        <v>904</v>
      </c>
      <c r="M1570" s="264">
        <v>173</v>
      </c>
      <c r="N1570" s="294">
        <v>0.93</v>
      </c>
      <c r="O1570" s="266">
        <v>1449</v>
      </c>
      <c r="P1570" s="266">
        <v>1164</v>
      </c>
      <c r="Q1570" s="266">
        <v>285</v>
      </c>
      <c r="R1570" s="267">
        <v>0.803312629399586</v>
      </c>
      <c r="S1570" s="267">
        <v>0.803312629399586</v>
      </c>
      <c r="T1570" s="267">
        <v>0.858718125430737</v>
      </c>
      <c r="U1570" s="267">
        <v>0.839368616527391</v>
      </c>
      <c r="V1570" s="295">
        <v>-0.0554054960311515</v>
      </c>
      <c r="W1570" s="271">
        <v>9004</v>
      </c>
      <c r="X1570" s="271">
        <v>7619</v>
      </c>
      <c r="Y1570" s="271">
        <v>9105</v>
      </c>
      <c r="Z1570" s="271">
        <v>7644</v>
      </c>
      <c r="AA1570" s="268">
        <v>0.846179475788538</v>
      </c>
      <c r="AB1570" s="268">
        <v>0.839538714991763</v>
      </c>
      <c r="AC1570" s="295">
        <v>0.00664076079677567</v>
      </c>
    </row>
    <row r="1571" spans="1:29">
      <c r="A1571" s="297" t="s">
        <v>2708</v>
      </c>
      <c r="B1571" s="301" t="s">
        <v>3376</v>
      </c>
      <c r="C1571" s="293" t="s">
        <v>2930</v>
      </c>
      <c r="D1571" s="301" t="s">
        <v>2931</v>
      </c>
      <c r="E1571" s="263">
        <v>1920</v>
      </c>
      <c r="F1571" s="266">
        <v>1855</v>
      </c>
      <c r="G1571" s="266">
        <v>65</v>
      </c>
      <c r="H1571" s="264">
        <v>1757</v>
      </c>
      <c r="I1571" s="264">
        <v>1678</v>
      </c>
      <c r="J1571" s="264">
        <v>79</v>
      </c>
      <c r="K1571" s="264">
        <v>1616</v>
      </c>
      <c r="L1571" s="264">
        <v>1571</v>
      </c>
      <c r="M1571" s="264">
        <v>45</v>
      </c>
      <c r="N1571" s="294">
        <v>0.93</v>
      </c>
      <c r="O1571" s="266">
        <v>1920</v>
      </c>
      <c r="P1571" s="266">
        <v>1855</v>
      </c>
      <c r="Q1571" s="266">
        <v>65</v>
      </c>
      <c r="R1571" s="267">
        <v>0.966145833333333</v>
      </c>
      <c r="S1571" s="267">
        <v>0.966145833333333</v>
      </c>
      <c r="T1571" s="267">
        <v>0.955036994877632</v>
      </c>
      <c r="U1571" s="267">
        <v>0.972153465346535</v>
      </c>
      <c r="V1571" s="295">
        <v>0.0111088384557011</v>
      </c>
      <c r="W1571" s="271">
        <v>13401</v>
      </c>
      <c r="X1571" s="271">
        <v>12851</v>
      </c>
      <c r="Y1571" s="271">
        <v>15066</v>
      </c>
      <c r="Z1571" s="271">
        <v>14348</v>
      </c>
      <c r="AA1571" s="268">
        <v>0.958958286695023</v>
      </c>
      <c r="AB1571" s="268">
        <v>0.952343024027612</v>
      </c>
      <c r="AC1571" s="295">
        <v>0.00661526266741097</v>
      </c>
    </row>
    <row r="1572" spans="1:29">
      <c r="A1572" s="297" t="s">
        <v>2708</v>
      </c>
      <c r="B1572" s="301" t="s">
        <v>3374</v>
      </c>
      <c r="C1572" s="293" t="s">
        <v>2932</v>
      </c>
      <c r="D1572" s="301" t="s">
        <v>2933</v>
      </c>
      <c r="E1572" s="263">
        <v>3136</v>
      </c>
      <c r="F1572" s="266">
        <v>3056</v>
      </c>
      <c r="G1572" s="266">
        <v>80</v>
      </c>
      <c r="H1572" s="264">
        <v>2954</v>
      </c>
      <c r="I1572" s="264">
        <v>2850</v>
      </c>
      <c r="J1572" s="264">
        <v>104</v>
      </c>
      <c r="K1572" s="264">
        <v>2658</v>
      </c>
      <c r="L1572" s="264">
        <v>2628</v>
      </c>
      <c r="M1572" s="264">
        <v>30</v>
      </c>
      <c r="N1572" s="294">
        <v>0.93</v>
      </c>
      <c r="O1572" s="266">
        <v>3136</v>
      </c>
      <c r="P1572" s="266">
        <v>3056</v>
      </c>
      <c r="Q1572" s="266">
        <v>80</v>
      </c>
      <c r="R1572" s="267">
        <v>0.974489795918367</v>
      </c>
      <c r="S1572" s="267">
        <v>0.974489795918367</v>
      </c>
      <c r="T1572" s="267">
        <v>0.964793500338524</v>
      </c>
      <c r="U1572" s="267">
        <v>0.988713318284424</v>
      </c>
      <c r="V1572" s="295">
        <v>0.00969629557984331</v>
      </c>
      <c r="W1572" s="271">
        <v>23089</v>
      </c>
      <c r="X1572" s="271">
        <v>22665</v>
      </c>
      <c r="Y1572" s="271">
        <v>25447</v>
      </c>
      <c r="Z1572" s="271">
        <v>25203</v>
      </c>
      <c r="AA1572" s="268">
        <v>0.981636277015029</v>
      </c>
      <c r="AB1572" s="268">
        <v>0.990411443392148</v>
      </c>
      <c r="AC1572" s="295">
        <v>-0.00877516637711961</v>
      </c>
    </row>
    <row r="1573" spans="1:29">
      <c r="A1573" s="297" t="s">
        <v>2708</v>
      </c>
      <c r="B1573" s="301" t="s">
        <v>3374</v>
      </c>
      <c r="C1573" s="293" t="s">
        <v>2934</v>
      </c>
      <c r="D1573" s="301" t="s">
        <v>2935</v>
      </c>
      <c r="E1573" s="263">
        <v>2729</v>
      </c>
      <c r="F1573" s="266">
        <v>2450</v>
      </c>
      <c r="G1573" s="266">
        <v>279</v>
      </c>
      <c r="H1573" s="264">
        <v>3053</v>
      </c>
      <c r="I1573" s="264">
        <v>2778</v>
      </c>
      <c r="J1573" s="264">
        <v>275</v>
      </c>
      <c r="K1573" s="264">
        <v>2608</v>
      </c>
      <c r="L1573" s="264">
        <v>2295</v>
      </c>
      <c r="M1573" s="264">
        <v>313</v>
      </c>
      <c r="N1573" s="294">
        <v>0.93</v>
      </c>
      <c r="O1573" s="266">
        <v>2729</v>
      </c>
      <c r="P1573" s="266">
        <v>2450</v>
      </c>
      <c r="Q1573" s="266">
        <v>279</v>
      </c>
      <c r="R1573" s="267">
        <v>0.897764748992305</v>
      </c>
      <c r="S1573" s="267">
        <v>0.897764748992305</v>
      </c>
      <c r="T1573" s="267">
        <v>0.909924664264658</v>
      </c>
      <c r="U1573" s="267">
        <v>0.879984662576687</v>
      </c>
      <c r="V1573" s="295">
        <v>-0.0121599152723528</v>
      </c>
      <c r="W1573" s="271">
        <v>20117</v>
      </c>
      <c r="X1573" s="271">
        <v>18213</v>
      </c>
      <c r="Y1573" s="271">
        <v>23380</v>
      </c>
      <c r="Z1573" s="271">
        <v>21709</v>
      </c>
      <c r="AA1573" s="268">
        <v>0.905353680966347</v>
      </c>
      <c r="AB1573" s="268">
        <v>0.928528656971771</v>
      </c>
      <c r="AC1573" s="295">
        <v>-0.023174976005424</v>
      </c>
    </row>
    <row r="1574" spans="1:29">
      <c r="A1574" s="297" t="s">
        <v>2708</v>
      </c>
      <c r="B1574" s="301" t="s">
        <v>3374</v>
      </c>
      <c r="C1574" s="293" t="s">
        <v>2936</v>
      </c>
      <c r="D1574" s="301" t="s">
        <v>2937</v>
      </c>
      <c r="E1574" s="263">
        <v>1085</v>
      </c>
      <c r="F1574" s="266">
        <v>1012</v>
      </c>
      <c r="G1574" s="266">
        <v>73</v>
      </c>
      <c r="H1574" s="264">
        <v>1400</v>
      </c>
      <c r="I1574" s="264">
        <v>1263</v>
      </c>
      <c r="J1574" s="264">
        <v>137</v>
      </c>
      <c r="K1574" s="264">
        <v>1132</v>
      </c>
      <c r="L1574" s="264">
        <v>1051</v>
      </c>
      <c r="M1574" s="264">
        <v>81</v>
      </c>
      <c r="N1574" s="294">
        <v>0.93</v>
      </c>
      <c r="O1574" s="266">
        <v>1085</v>
      </c>
      <c r="P1574" s="266">
        <v>1012</v>
      </c>
      <c r="Q1574" s="266">
        <v>73</v>
      </c>
      <c r="R1574" s="267">
        <v>0.932718894009217</v>
      </c>
      <c r="S1574" s="267">
        <v>0.932718894009217</v>
      </c>
      <c r="T1574" s="267">
        <v>0.902142857142857</v>
      </c>
      <c r="U1574" s="267">
        <v>0.928445229681979</v>
      </c>
      <c r="V1574" s="295">
        <v>0.0305760368663595</v>
      </c>
      <c r="W1574" s="271">
        <v>8451</v>
      </c>
      <c r="X1574" s="271">
        <v>7883</v>
      </c>
      <c r="Y1574" s="271">
        <v>9611</v>
      </c>
      <c r="Z1574" s="271">
        <v>9172</v>
      </c>
      <c r="AA1574" s="268">
        <v>0.932789019051</v>
      </c>
      <c r="AB1574" s="268">
        <v>0.954323171366143</v>
      </c>
      <c r="AC1574" s="295">
        <v>-0.0215341523151431</v>
      </c>
    </row>
    <row r="1575" spans="1:29">
      <c r="A1575" s="297" t="s">
        <v>2708</v>
      </c>
      <c r="B1575" s="301" t="s">
        <v>3376</v>
      </c>
      <c r="C1575" s="293" t="s">
        <v>2938</v>
      </c>
      <c r="D1575" s="301" t="s">
        <v>2939</v>
      </c>
      <c r="E1575" s="263">
        <v>3753</v>
      </c>
      <c r="F1575" s="266">
        <v>3405</v>
      </c>
      <c r="G1575" s="266">
        <v>348</v>
      </c>
      <c r="H1575" s="264">
        <v>3296</v>
      </c>
      <c r="I1575" s="264">
        <v>2896</v>
      </c>
      <c r="J1575" s="264">
        <v>400</v>
      </c>
      <c r="K1575" s="264">
        <v>2551</v>
      </c>
      <c r="L1575" s="264">
        <v>2271</v>
      </c>
      <c r="M1575" s="264">
        <v>280</v>
      </c>
      <c r="N1575" s="294">
        <v>0.93</v>
      </c>
      <c r="O1575" s="266">
        <v>3753</v>
      </c>
      <c r="P1575" s="266">
        <v>3405</v>
      </c>
      <c r="Q1575" s="266">
        <v>348</v>
      </c>
      <c r="R1575" s="267">
        <v>0.907274180655476</v>
      </c>
      <c r="S1575" s="267">
        <v>0.907274180655476</v>
      </c>
      <c r="T1575" s="267">
        <v>0.878640776699029</v>
      </c>
      <c r="U1575" s="267">
        <v>0.890239121912975</v>
      </c>
      <c r="V1575" s="295">
        <v>0.0286334039564464</v>
      </c>
      <c r="W1575" s="271">
        <v>22907</v>
      </c>
      <c r="X1575" s="271">
        <v>20620</v>
      </c>
      <c r="Y1575" s="271">
        <v>24854</v>
      </c>
      <c r="Z1575" s="271">
        <v>23292</v>
      </c>
      <c r="AA1575" s="268">
        <v>0.900161522678657</v>
      </c>
      <c r="AB1575" s="268">
        <v>0.937152973364448</v>
      </c>
      <c r="AC1575" s="295">
        <v>-0.0369914506857911</v>
      </c>
    </row>
    <row r="1576" spans="1:29">
      <c r="A1576" s="297" t="s">
        <v>2708</v>
      </c>
      <c r="B1576" s="301" t="s">
        <v>3375</v>
      </c>
      <c r="C1576" s="293" t="s">
        <v>2940</v>
      </c>
      <c r="D1576" s="301" t="s">
        <v>2941</v>
      </c>
      <c r="E1576" s="263">
        <v>0</v>
      </c>
      <c r="F1576" s="266">
        <v>0</v>
      </c>
      <c r="G1576" s="266">
        <v>0</v>
      </c>
      <c r="H1576" s="264">
        <v>0</v>
      </c>
      <c r="I1576" s="264">
        <v>0</v>
      </c>
      <c r="J1576" s="264">
        <v>0</v>
      </c>
      <c r="K1576" s="264">
        <v>2</v>
      </c>
      <c r="L1576" s="264">
        <v>2</v>
      </c>
      <c r="M1576" s="264">
        <v>0</v>
      </c>
      <c r="N1576" s="294">
        <v>0.93</v>
      </c>
      <c r="O1576" s="266">
        <v>0</v>
      </c>
      <c r="P1576" s="266">
        <v>0</v>
      </c>
      <c r="Q1576" s="266">
        <v>0</v>
      </c>
      <c r="R1576" s="267">
        <v>0</v>
      </c>
      <c r="S1576" s="267">
        <v>0</v>
      </c>
      <c r="T1576" s="267">
        <v>0</v>
      </c>
      <c r="U1576" s="267">
        <v>1</v>
      </c>
      <c r="V1576" s="295">
        <v>0</v>
      </c>
      <c r="W1576" s="271">
        <v>7</v>
      </c>
      <c r="X1576" s="271">
        <v>4</v>
      </c>
      <c r="Y1576" s="271">
        <v>9</v>
      </c>
      <c r="Z1576" s="271">
        <v>9</v>
      </c>
      <c r="AA1576" s="268">
        <v>0.571428571428571</v>
      </c>
      <c r="AB1576" s="268">
        <v>1</v>
      </c>
      <c r="AC1576" s="295">
        <v>-0.428571428571429</v>
      </c>
    </row>
    <row r="1577" spans="1:29">
      <c r="A1577" s="297" t="s">
        <v>2708</v>
      </c>
      <c r="B1577" s="301" t="s">
        <v>3376</v>
      </c>
      <c r="C1577" s="293" t="s">
        <v>2942</v>
      </c>
      <c r="D1577" s="301" t="s">
        <v>2943</v>
      </c>
      <c r="E1577" s="263">
        <v>0</v>
      </c>
      <c r="F1577" s="266">
        <v>0</v>
      </c>
      <c r="G1577" s="266">
        <v>0</v>
      </c>
      <c r="H1577" s="264">
        <v>3</v>
      </c>
      <c r="I1577" s="264">
        <v>2</v>
      </c>
      <c r="J1577" s="264">
        <v>1</v>
      </c>
      <c r="K1577" s="264">
        <v>2</v>
      </c>
      <c r="L1577" s="264">
        <v>2</v>
      </c>
      <c r="M1577" s="264">
        <v>0</v>
      </c>
      <c r="N1577" s="294">
        <v>0.93</v>
      </c>
      <c r="O1577" s="266">
        <v>0</v>
      </c>
      <c r="P1577" s="266">
        <v>0</v>
      </c>
      <c r="Q1577" s="266">
        <v>0</v>
      </c>
      <c r="R1577" s="267">
        <v>0</v>
      </c>
      <c r="S1577" s="267">
        <v>0</v>
      </c>
      <c r="T1577" s="267">
        <v>0.666666666666667</v>
      </c>
      <c r="U1577" s="267">
        <v>1</v>
      </c>
      <c r="V1577" s="295">
        <v>-0.666666666666667</v>
      </c>
      <c r="W1577" s="271">
        <v>15</v>
      </c>
      <c r="X1577" s="271">
        <v>13</v>
      </c>
      <c r="Y1577" s="271">
        <v>25</v>
      </c>
      <c r="Z1577" s="271">
        <v>20</v>
      </c>
      <c r="AA1577" s="268">
        <v>0.866666666666667</v>
      </c>
      <c r="AB1577" s="268">
        <v>0.8</v>
      </c>
      <c r="AC1577" s="295">
        <v>0.0666666666666667</v>
      </c>
    </row>
    <row r="1578" spans="1:29">
      <c r="A1578" s="297" t="s">
        <v>2708</v>
      </c>
      <c r="B1578" s="301" t="s">
        <v>3376</v>
      </c>
      <c r="C1578" s="293" t="s">
        <v>2944</v>
      </c>
      <c r="D1578" s="301" t="s">
        <v>2945</v>
      </c>
      <c r="E1578" s="263">
        <v>0</v>
      </c>
      <c r="F1578" s="266">
        <v>0</v>
      </c>
      <c r="G1578" s="266">
        <v>0</v>
      </c>
      <c r="H1578" s="264">
        <v>0</v>
      </c>
      <c r="I1578" s="264">
        <v>0</v>
      </c>
      <c r="J1578" s="264">
        <v>0</v>
      </c>
      <c r="K1578" s="264">
        <v>0</v>
      </c>
      <c r="L1578" s="264">
        <v>0</v>
      </c>
      <c r="M1578" s="264">
        <v>0</v>
      </c>
      <c r="N1578" s="294">
        <v>0.93</v>
      </c>
      <c r="O1578" s="266">
        <v>0</v>
      </c>
      <c r="P1578" s="266">
        <v>0</v>
      </c>
      <c r="Q1578" s="266">
        <v>0</v>
      </c>
      <c r="R1578" s="267">
        <v>0</v>
      </c>
      <c r="S1578" s="267">
        <v>0</v>
      </c>
      <c r="T1578" s="267">
        <v>0</v>
      </c>
      <c r="U1578" s="267">
        <v>0</v>
      </c>
      <c r="V1578" s="295">
        <v>0</v>
      </c>
      <c r="W1578" s="271">
        <v>1</v>
      </c>
      <c r="X1578" s="271">
        <v>1</v>
      </c>
      <c r="Y1578" s="271">
        <v>0</v>
      </c>
      <c r="Z1578" s="271">
        <v>0</v>
      </c>
      <c r="AA1578" s="268">
        <v>1</v>
      </c>
      <c r="AB1578" s="268">
        <v>0</v>
      </c>
      <c r="AC1578" s="295">
        <v>1</v>
      </c>
    </row>
    <row r="1579" spans="1:29">
      <c r="A1579" s="297" t="s">
        <v>2708</v>
      </c>
      <c r="B1579" s="301" t="s">
        <v>3376</v>
      </c>
      <c r="C1579" s="293" t="s">
        <v>2946</v>
      </c>
      <c r="D1579" s="301" t="s">
        <v>2947</v>
      </c>
      <c r="E1579" s="263">
        <v>3688</v>
      </c>
      <c r="F1579" s="266">
        <v>3517</v>
      </c>
      <c r="G1579" s="266">
        <v>171</v>
      </c>
      <c r="H1579" s="264">
        <v>3454</v>
      </c>
      <c r="I1579" s="264">
        <v>3302</v>
      </c>
      <c r="J1579" s="264">
        <v>152</v>
      </c>
      <c r="K1579" s="264">
        <v>2941</v>
      </c>
      <c r="L1579" s="264">
        <v>2838</v>
      </c>
      <c r="M1579" s="264">
        <v>103</v>
      </c>
      <c r="N1579" s="294">
        <v>0.93</v>
      </c>
      <c r="O1579" s="266">
        <v>3688</v>
      </c>
      <c r="P1579" s="266">
        <v>3517</v>
      </c>
      <c r="Q1579" s="266">
        <v>171</v>
      </c>
      <c r="R1579" s="267">
        <v>0.953633405639913</v>
      </c>
      <c r="S1579" s="267">
        <v>0.953633405639913</v>
      </c>
      <c r="T1579" s="267">
        <v>0.955993051534453</v>
      </c>
      <c r="U1579" s="267">
        <v>0.96497789867392</v>
      </c>
      <c r="V1579" s="295">
        <v>-0.00235964589453952</v>
      </c>
      <c r="W1579" s="271">
        <v>24975</v>
      </c>
      <c r="X1579" s="271">
        <v>24148</v>
      </c>
      <c r="Y1579" s="271">
        <v>27889</v>
      </c>
      <c r="Z1579" s="271">
        <v>27339</v>
      </c>
      <c r="AA1579" s="268">
        <v>0.966886886886887</v>
      </c>
      <c r="AB1579" s="268">
        <v>0.98027896303202</v>
      </c>
      <c r="AC1579" s="295">
        <v>-0.0133920761451329</v>
      </c>
    </row>
    <row r="1580" spans="1:29">
      <c r="A1580" s="297" t="s">
        <v>2708</v>
      </c>
      <c r="B1580" s="301" t="s">
        <v>3376</v>
      </c>
      <c r="C1580" s="293" t="s">
        <v>2948</v>
      </c>
      <c r="D1580" s="301" t="s">
        <v>2949</v>
      </c>
      <c r="E1580" s="263">
        <v>3182</v>
      </c>
      <c r="F1580" s="266">
        <v>2897</v>
      </c>
      <c r="G1580" s="266">
        <v>285</v>
      </c>
      <c r="H1580" s="264">
        <v>3874</v>
      </c>
      <c r="I1580" s="264">
        <v>3596</v>
      </c>
      <c r="J1580" s="264">
        <v>278</v>
      </c>
      <c r="K1580" s="264">
        <v>2919</v>
      </c>
      <c r="L1580" s="264">
        <v>2681</v>
      </c>
      <c r="M1580" s="264">
        <v>238</v>
      </c>
      <c r="N1580" s="294">
        <v>0.93</v>
      </c>
      <c r="O1580" s="266">
        <v>3182</v>
      </c>
      <c r="P1580" s="266">
        <v>2897</v>
      </c>
      <c r="Q1580" s="266">
        <v>285</v>
      </c>
      <c r="R1580" s="267">
        <v>0.910433689503457</v>
      </c>
      <c r="S1580" s="267">
        <v>0.910433689503457</v>
      </c>
      <c r="T1580" s="267">
        <v>0.92823954568921</v>
      </c>
      <c r="U1580" s="267">
        <v>0.918465227817746</v>
      </c>
      <c r="V1580" s="295">
        <v>-0.0178058561857531</v>
      </c>
      <c r="W1580" s="271">
        <v>21968</v>
      </c>
      <c r="X1580" s="271">
        <v>20491</v>
      </c>
      <c r="Y1580" s="271">
        <v>24188</v>
      </c>
      <c r="Z1580" s="271">
        <v>22973</v>
      </c>
      <c r="AA1580" s="268">
        <v>0.932765841223598</v>
      </c>
      <c r="AB1580" s="268">
        <v>0.949768480238135</v>
      </c>
      <c r="AC1580" s="295">
        <v>-0.0170026390145367</v>
      </c>
    </row>
    <row r="1581" spans="1:29">
      <c r="A1581" s="297" t="s">
        <v>2708</v>
      </c>
      <c r="B1581" s="301" t="s">
        <v>3374</v>
      </c>
      <c r="C1581" s="293" t="s">
        <v>2950</v>
      </c>
      <c r="D1581" s="301" t="s">
        <v>2951</v>
      </c>
      <c r="E1581" s="263">
        <v>1263</v>
      </c>
      <c r="F1581" s="266">
        <v>1227</v>
      </c>
      <c r="G1581" s="266">
        <v>36</v>
      </c>
      <c r="H1581" s="264">
        <v>1009</v>
      </c>
      <c r="I1581" s="264">
        <v>986</v>
      </c>
      <c r="J1581" s="264">
        <v>23</v>
      </c>
      <c r="K1581" s="264">
        <v>1257</v>
      </c>
      <c r="L1581" s="264">
        <v>1240</v>
      </c>
      <c r="M1581" s="264">
        <v>17</v>
      </c>
      <c r="N1581" s="294">
        <v>0.93</v>
      </c>
      <c r="O1581" s="266">
        <v>1263</v>
      </c>
      <c r="P1581" s="266">
        <v>1227</v>
      </c>
      <c r="Q1581" s="266">
        <v>36</v>
      </c>
      <c r="R1581" s="267">
        <v>0.971496437054632</v>
      </c>
      <c r="S1581" s="267">
        <v>0.971496437054632</v>
      </c>
      <c r="T1581" s="267">
        <v>0.977205153617443</v>
      </c>
      <c r="U1581" s="267">
        <v>0.986475735879077</v>
      </c>
      <c r="V1581" s="295">
        <v>-0.00570871656281113</v>
      </c>
      <c r="W1581" s="271">
        <v>9311</v>
      </c>
      <c r="X1581" s="271">
        <v>9134</v>
      </c>
      <c r="Y1581" s="271">
        <v>10062</v>
      </c>
      <c r="Z1581" s="271">
        <v>9951</v>
      </c>
      <c r="AA1581" s="268">
        <v>0.980990226613683</v>
      </c>
      <c r="AB1581" s="268">
        <v>0.98896839594514</v>
      </c>
      <c r="AC1581" s="295">
        <v>-0.00797816933145734</v>
      </c>
    </row>
    <row r="1582" spans="1:29">
      <c r="A1582" s="297" t="s">
        <v>2708</v>
      </c>
      <c r="B1582" s="301" t="s">
        <v>3377</v>
      </c>
      <c r="C1582" s="293" t="s">
        <v>2952</v>
      </c>
      <c r="D1582" s="301" t="s">
        <v>2953</v>
      </c>
      <c r="E1582" s="263">
        <v>2020</v>
      </c>
      <c r="F1582" s="266">
        <v>1814</v>
      </c>
      <c r="G1582" s="266">
        <v>206</v>
      </c>
      <c r="H1582" s="264">
        <v>1309</v>
      </c>
      <c r="I1582" s="264">
        <v>1181</v>
      </c>
      <c r="J1582" s="264">
        <v>128</v>
      </c>
      <c r="K1582" s="264">
        <v>2133</v>
      </c>
      <c r="L1582" s="264">
        <v>1855</v>
      </c>
      <c r="M1582" s="264">
        <v>278</v>
      </c>
      <c r="N1582" s="294">
        <v>0.93</v>
      </c>
      <c r="O1582" s="266">
        <v>2020</v>
      </c>
      <c r="P1582" s="266">
        <v>1814</v>
      </c>
      <c r="Q1582" s="266">
        <v>206</v>
      </c>
      <c r="R1582" s="267">
        <v>0.898019801980198</v>
      </c>
      <c r="S1582" s="267">
        <v>0.898019801980198</v>
      </c>
      <c r="T1582" s="267">
        <v>0.902215431627196</v>
      </c>
      <c r="U1582" s="267">
        <v>0.86966713548992</v>
      </c>
      <c r="V1582" s="295">
        <v>-0.00419562964699827</v>
      </c>
      <c r="W1582" s="271">
        <v>15345</v>
      </c>
      <c r="X1582" s="271">
        <v>13702</v>
      </c>
      <c r="Y1582" s="271">
        <v>15651</v>
      </c>
      <c r="Z1582" s="271">
        <v>14546</v>
      </c>
      <c r="AA1582" s="268">
        <v>0.892929292929293</v>
      </c>
      <c r="AB1582" s="268">
        <v>0.929397482588972</v>
      </c>
      <c r="AC1582" s="295">
        <v>-0.036468189659679</v>
      </c>
    </row>
    <row r="1583" spans="1:29">
      <c r="A1583" s="297" t="s">
        <v>2708</v>
      </c>
      <c r="B1583" s="301" t="s">
        <v>3375</v>
      </c>
      <c r="C1583" s="293" t="s">
        <v>2954</v>
      </c>
      <c r="D1583" s="301" t="s">
        <v>2955</v>
      </c>
      <c r="E1583" s="263">
        <v>2040</v>
      </c>
      <c r="F1583" s="266">
        <v>1992</v>
      </c>
      <c r="G1583" s="266">
        <v>48</v>
      </c>
      <c r="H1583" s="264">
        <v>1664</v>
      </c>
      <c r="I1583" s="264">
        <v>1624</v>
      </c>
      <c r="J1583" s="264">
        <v>40</v>
      </c>
      <c r="K1583" s="264">
        <v>1484</v>
      </c>
      <c r="L1583" s="264">
        <v>1435</v>
      </c>
      <c r="M1583" s="264">
        <v>49</v>
      </c>
      <c r="N1583" s="294">
        <v>0.93</v>
      </c>
      <c r="O1583" s="266">
        <v>2040</v>
      </c>
      <c r="P1583" s="266">
        <v>1992</v>
      </c>
      <c r="Q1583" s="266">
        <v>48</v>
      </c>
      <c r="R1583" s="267">
        <v>0.976470588235294</v>
      </c>
      <c r="S1583" s="267">
        <v>0.976470588235294</v>
      </c>
      <c r="T1583" s="267">
        <v>0.975961538461538</v>
      </c>
      <c r="U1583" s="267">
        <v>0.966981132075472</v>
      </c>
      <c r="V1583" s="295">
        <v>0.000509049773755654</v>
      </c>
      <c r="W1583" s="271">
        <v>13387</v>
      </c>
      <c r="X1583" s="271">
        <v>13062</v>
      </c>
      <c r="Y1583" s="271">
        <v>14267</v>
      </c>
      <c r="Z1583" s="271">
        <v>13938</v>
      </c>
      <c r="AA1583" s="268">
        <v>0.975722716067827</v>
      </c>
      <c r="AB1583" s="268">
        <v>0.976939791126376</v>
      </c>
      <c r="AC1583" s="295">
        <v>-0.00121707505854851</v>
      </c>
    </row>
    <row r="1584" spans="1:29">
      <c r="A1584" s="297" t="s">
        <v>2708</v>
      </c>
      <c r="B1584" s="301" t="s">
        <v>3374</v>
      </c>
      <c r="C1584" s="293" t="s">
        <v>2956</v>
      </c>
      <c r="D1584" s="301" t="s">
        <v>2957</v>
      </c>
      <c r="E1584" s="263">
        <v>1082</v>
      </c>
      <c r="F1584" s="266">
        <v>1013</v>
      </c>
      <c r="G1584" s="266">
        <v>69</v>
      </c>
      <c r="H1584" s="264">
        <v>1425</v>
      </c>
      <c r="I1584" s="264">
        <v>1284</v>
      </c>
      <c r="J1584" s="264">
        <v>141</v>
      </c>
      <c r="K1584" s="264">
        <v>1071</v>
      </c>
      <c r="L1584" s="264">
        <v>1019</v>
      </c>
      <c r="M1584" s="264">
        <v>52</v>
      </c>
      <c r="N1584" s="294">
        <v>0.93</v>
      </c>
      <c r="O1584" s="266">
        <v>1082</v>
      </c>
      <c r="P1584" s="266">
        <v>1013</v>
      </c>
      <c r="Q1584" s="266">
        <v>69</v>
      </c>
      <c r="R1584" s="267">
        <v>0.936229205175601</v>
      </c>
      <c r="S1584" s="267">
        <v>0.936229205175601</v>
      </c>
      <c r="T1584" s="267">
        <v>0.901052631578947</v>
      </c>
      <c r="U1584" s="267">
        <v>0.951447245564893</v>
      </c>
      <c r="V1584" s="295">
        <v>0.0351765735966534</v>
      </c>
      <c r="W1584" s="271">
        <v>8311</v>
      </c>
      <c r="X1584" s="271">
        <v>7855</v>
      </c>
      <c r="Y1584" s="271">
        <v>9249</v>
      </c>
      <c r="Z1584" s="271">
        <v>8866</v>
      </c>
      <c r="AA1584" s="268">
        <v>0.945132956322945</v>
      </c>
      <c r="AB1584" s="268">
        <v>0.958590117850578</v>
      </c>
      <c r="AC1584" s="295">
        <v>-0.013457161527633</v>
      </c>
    </row>
    <row r="1585" spans="1:29">
      <c r="A1585" s="297" t="s">
        <v>2708</v>
      </c>
      <c r="B1585" s="301" t="s">
        <v>3374</v>
      </c>
      <c r="C1585" s="293" t="s">
        <v>2958</v>
      </c>
      <c r="D1585" s="301" t="s">
        <v>2959</v>
      </c>
      <c r="E1585" s="263">
        <v>1944</v>
      </c>
      <c r="F1585" s="266">
        <v>1695</v>
      </c>
      <c r="G1585" s="266">
        <v>249</v>
      </c>
      <c r="H1585" s="264">
        <v>2227</v>
      </c>
      <c r="I1585" s="264">
        <v>1875</v>
      </c>
      <c r="J1585" s="264">
        <v>352</v>
      </c>
      <c r="K1585" s="264">
        <v>1846</v>
      </c>
      <c r="L1585" s="264">
        <v>1681</v>
      </c>
      <c r="M1585" s="264">
        <v>165</v>
      </c>
      <c r="N1585" s="294">
        <v>0.93</v>
      </c>
      <c r="O1585" s="266">
        <v>1944</v>
      </c>
      <c r="P1585" s="266">
        <v>1695</v>
      </c>
      <c r="Q1585" s="266">
        <v>249</v>
      </c>
      <c r="R1585" s="267">
        <v>0.871913580246914</v>
      </c>
      <c r="S1585" s="267">
        <v>0.871913580246914</v>
      </c>
      <c r="T1585" s="267">
        <v>0.841939829366861</v>
      </c>
      <c r="U1585" s="267">
        <v>0.910617551462622</v>
      </c>
      <c r="V1585" s="295">
        <v>0.0299737508800523</v>
      </c>
      <c r="W1585" s="271">
        <v>14816</v>
      </c>
      <c r="X1585" s="271">
        <v>12982</v>
      </c>
      <c r="Y1585" s="271">
        <v>16216</v>
      </c>
      <c r="Z1585" s="271">
        <v>14541</v>
      </c>
      <c r="AA1585" s="268">
        <v>0.876214902807775</v>
      </c>
      <c r="AB1585" s="268">
        <v>0.896706956092748</v>
      </c>
      <c r="AC1585" s="295">
        <v>-0.0204920532849725</v>
      </c>
    </row>
    <row r="1586" spans="1:29">
      <c r="A1586" s="297" t="s">
        <v>2708</v>
      </c>
      <c r="B1586" s="301" t="s">
        <v>3374</v>
      </c>
      <c r="C1586" s="293" t="s">
        <v>2960</v>
      </c>
      <c r="D1586" s="301" t="s">
        <v>2961</v>
      </c>
      <c r="E1586" s="263">
        <v>1527</v>
      </c>
      <c r="F1586" s="266">
        <v>1436</v>
      </c>
      <c r="G1586" s="266">
        <v>91</v>
      </c>
      <c r="H1586" s="264">
        <v>1028</v>
      </c>
      <c r="I1586" s="264">
        <v>838</v>
      </c>
      <c r="J1586" s="264">
        <v>190</v>
      </c>
      <c r="K1586" s="264">
        <v>1878</v>
      </c>
      <c r="L1586" s="264">
        <v>1827</v>
      </c>
      <c r="M1586" s="264">
        <v>51</v>
      </c>
      <c r="N1586" s="294">
        <v>0.93</v>
      </c>
      <c r="O1586" s="266">
        <v>1527</v>
      </c>
      <c r="P1586" s="266">
        <v>1436</v>
      </c>
      <c r="Q1586" s="266">
        <v>91</v>
      </c>
      <c r="R1586" s="267">
        <v>0.940406024885396</v>
      </c>
      <c r="S1586" s="267">
        <v>0.940406024885396</v>
      </c>
      <c r="T1586" s="267">
        <v>0.815175097276265</v>
      </c>
      <c r="U1586" s="267">
        <v>0.972843450479233</v>
      </c>
      <c r="V1586" s="295">
        <v>0.125230927609132</v>
      </c>
      <c r="W1586" s="271">
        <v>11837</v>
      </c>
      <c r="X1586" s="271">
        <v>11370</v>
      </c>
      <c r="Y1586" s="271">
        <v>12937</v>
      </c>
      <c r="Z1586" s="271">
        <v>12752</v>
      </c>
      <c r="AA1586" s="268">
        <v>0.960547436005745</v>
      </c>
      <c r="AB1586" s="268">
        <v>0.985699930432094</v>
      </c>
      <c r="AC1586" s="295">
        <v>-0.0251524944263494</v>
      </c>
    </row>
    <row r="1587" spans="1:29">
      <c r="A1587" s="297" t="s">
        <v>2708</v>
      </c>
      <c r="B1587" s="301" t="s">
        <v>3374</v>
      </c>
      <c r="C1587" s="293" t="s">
        <v>2962</v>
      </c>
      <c r="D1587" s="301" t="s">
        <v>2963</v>
      </c>
      <c r="E1587" s="263">
        <v>3017</v>
      </c>
      <c r="F1587" s="266">
        <v>2834</v>
      </c>
      <c r="G1587" s="266">
        <v>183</v>
      </c>
      <c r="H1587" s="264">
        <v>2700</v>
      </c>
      <c r="I1587" s="264">
        <v>2539</v>
      </c>
      <c r="J1587" s="264">
        <v>161</v>
      </c>
      <c r="K1587" s="264">
        <v>2339</v>
      </c>
      <c r="L1587" s="264">
        <v>2262</v>
      </c>
      <c r="M1587" s="264">
        <v>77</v>
      </c>
      <c r="N1587" s="294">
        <v>0.93</v>
      </c>
      <c r="O1587" s="266">
        <v>3017</v>
      </c>
      <c r="P1587" s="266">
        <v>2834</v>
      </c>
      <c r="Q1587" s="266">
        <v>183</v>
      </c>
      <c r="R1587" s="267">
        <v>0.939343718926085</v>
      </c>
      <c r="S1587" s="267">
        <v>0.939343718926085</v>
      </c>
      <c r="T1587" s="267">
        <v>0.94037037037037</v>
      </c>
      <c r="U1587" s="267">
        <v>0.967079948696024</v>
      </c>
      <c r="V1587" s="295">
        <v>-0.00102665144428493</v>
      </c>
      <c r="W1587" s="271">
        <v>20658</v>
      </c>
      <c r="X1587" s="271">
        <v>19721</v>
      </c>
      <c r="Y1587" s="271">
        <v>23040</v>
      </c>
      <c r="Z1587" s="271">
        <v>22363</v>
      </c>
      <c r="AA1587" s="268">
        <v>0.954642269338755</v>
      </c>
      <c r="AB1587" s="268">
        <v>0.970616319444444</v>
      </c>
      <c r="AC1587" s="295">
        <v>-0.0159740501056895</v>
      </c>
    </row>
    <row r="1588" spans="1:29">
      <c r="A1588" s="297" t="s">
        <v>2708</v>
      </c>
      <c r="B1588" s="301" t="s">
        <v>3374</v>
      </c>
      <c r="C1588" s="293" t="e">
        <v>#N/A</v>
      </c>
      <c r="D1588" s="301" t="s">
        <v>2964</v>
      </c>
      <c r="E1588" s="263">
        <v>0</v>
      </c>
      <c r="F1588" s="266">
        <v>0</v>
      </c>
      <c r="G1588" s="266">
        <v>0</v>
      </c>
      <c r="H1588" s="264">
        <v>0</v>
      </c>
      <c r="I1588" s="264">
        <v>0</v>
      </c>
      <c r="J1588" s="264">
        <v>0</v>
      </c>
      <c r="K1588" s="264">
        <v>0</v>
      </c>
      <c r="L1588" s="264">
        <v>0</v>
      </c>
      <c r="M1588" s="264">
        <v>0</v>
      </c>
      <c r="N1588" s="294">
        <v>0.93</v>
      </c>
      <c r="O1588" s="266">
        <v>0</v>
      </c>
      <c r="P1588" s="266">
        <v>0</v>
      </c>
      <c r="Q1588" s="266">
        <v>0</v>
      </c>
      <c r="R1588" s="267">
        <v>0</v>
      </c>
      <c r="S1588" s="267">
        <v>0</v>
      </c>
      <c r="T1588" s="267">
        <v>0</v>
      </c>
      <c r="U1588" s="267">
        <v>0</v>
      </c>
      <c r="V1588" s="295">
        <v>0</v>
      </c>
      <c r="W1588" s="271">
        <v>0</v>
      </c>
      <c r="X1588" s="271">
        <v>0</v>
      </c>
      <c r="Y1588" s="271">
        <v>0</v>
      </c>
      <c r="Z1588" s="271">
        <v>0</v>
      </c>
      <c r="AA1588" s="268">
        <v>0</v>
      </c>
      <c r="AB1588" s="268">
        <v>0</v>
      </c>
      <c r="AC1588" s="295">
        <v>0</v>
      </c>
    </row>
    <row r="1589" spans="1:29">
      <c r="A1589" s="297" t="s">
        <v>2708</v>
      </c>
      <c r="B1589" s="301" t="s">
        <v>3377</v>
      </c>
      <c r="C1589" s="293" t="s">
        <v>2965</v>
      </c>
      <c r="D1589" s="301" t="s">
        <v>2966</v>
      </c>
      <c r="E1589" s="263">
        <v>1667</v>
      </c>
      <c r="F1589" s="266">
        <v>1432</v>
      </c>
      <c r="G1589" s="266">
        <v>235</v>
      </c>
      <c r="H1589" s="264">
        <v>1413</v>
      </c>
      <c r="I1589" s="264">
        <v>1214</v>
      </c>
      <c r="J1589" s="264">
        <v>199</v>
      </c>
      <c r="K1589" s="264">
        <v>855</v>
      </c>
      <c r="L1589" s="264">
        <v>755</v>
      </c>
      <c r="M1589" s="264">
        <v>100</v>
      </c>
      <c r="N1589" s="294">
        <v>0.93</v>
      </c>
      <c r="O1589" s="266">
        <v>1667</v>
      </c>
      <c r="P1589" s="266">
        <v>1432</v>
      </c>
      <c r="Q1589" s="266">
        <v>235</v>
      </c>
      <c r="R1589" s="267">
        <v>0.859028194361128</v>
      </c>
      <c r="S1589" s="267">
        <v>0.859028194361128</v>
      </c>
      <c r="T1589" s="267">
        <v>0.859164897381458</v>
      </c>
      <c r="U1589" s="267">
        <v>0.883040935672515</v>
      </c>
      <c r="V1589" s="295">
        <v>-0.000136703020330087</v>
      </c>
      <c r="W1589" s="271">
        <v>10035</v>
      </c>
      <c r="X1589" s="271">
        <v>8951</v>
      </c>
      <c r="Y1589" s="271">
        <v>12107</v>
      </c>
      <c r="Z1589" s="271">
        <v>10992</v>
      </c>
      <c r="AA1589" s="268">
        <v>0.89197807673144</v>
      </c>
      <c r="AB1589" s="268">
        <v>0.907904518047411</v>
      </c>
      <c r="AC1589" s="295">
        <v>-0.0159264413159707</v>
      </c>
    </row>
    <row r="1590" spans="1:29">
      <c r="A1590" s="297" t="s">
        <v>2708</v>
      </c>
      <c r="B1590" s="301" t="s">
        <v>3379</v>
      </c>
      <c r="C1590" s="293" t="s">
        <v>2967</v>
      </c>
      <c r="D1590" s="301" t="s">
        <v>2968</v>
      </c>
      <c r="E1590" s="263">
        <v>1114</v>
      </c>
      <c r="F1590" s="266">
        <v>933</v>
      </c>
      <c r="G1590" s="266">
        <v>181</v>
      </c>
      <c r="H1590" s="264">
        <v>1370</v>
      </c>
      <c r="I1590" s="264">
        <v>1171</v>
      </c>
      <c r="J1590" s="264">
        <v>199</v>
      </c>
      <c r="K1590" s="264">
        <v>2319</v>
      </c>
      <c r="L1590" s="264">
        <v>2013</v>
      </c>
      <c r="M1590" s="264">
        <v>306</v>
      </c>
      <c r="N1590" s="294">
        <v>0.93</v>
      </c>
      <c r="O1590" s="266">
        <v>1114</v>
      </c>
      <c r="P1590" s="266">
        <v>933</v>
      </c>
      <c r="Q1590" s="266">
        <v>181</v>
      </c>
      <c r="R1590" s="267">
        <v>0.837522441651706</v>
      </c>
      <c r="S1590" s="267">
        <v>0.837522441651706</v>
      </c>
      <c r="T1590" s="267">
        <v>0.854744525547445</v>
      </c>
      <c r="U1590" s="267">
        <v>0.868046571798189</v>
      </c>
      <c r="V1590" s="295">
        <v>-0.0172220838957398</v>
      </c>
      <c r="W1590" s="271">
        <v>8839</v>
      </c>
      <c r="X1590" s="271">
        <v>7675</v>
      </c>
      <c r="Y1590" s="271">
        <v>7473</v>
      </c>
      <c r="Z1590" s="271">
        <v>6680</v>
      </c>
      <c r="AA1590" s="268">
        <v>0.868310894897613</v>
      </c>
      <c r="AB1590" s="268">
        <v>0.893884651411749</v>
      </c>
      <c r="AC1590" s="295">
        <v>-0.0255737565141362</v>
      </c>
    </row>
    <row r="1591" spans="1:29">
      <c r="A1591" s="297" t="s">
        <v>2708</v>
      </c>
      <c r="B1591" s="301" t="s">
        <v>3377</v>
      </c>
      <c r="C1591" s="293" t="s">
        <v>2969</v>
      </c>
      <c r="D1591" s="301" t="s">
        <v>2970</v>
      </c>
      <c r="E1591" s="263">
        <v>2938</v>
      </c>
      <c r="F1591" s="266">
        <v>2728</v>
      </c>
      <c r="G1591" s="266">
        <v>210</v>
      </c>
      <c r="H1591" s="264">
        <v>1751</v>
      </c>
      <c r="I1591" s="264">
        <v>1620</v>
      </c>
      <c r="J1591" s="264">
        <v>131</v>
      </c>
      <c r="K1591" s="264">
        <v>3242</v>
      </c>
      <c r="L1591" s="264">
        <v>3096</v>
      </c>
      <c r="M1591" s="264">
        <v>146</v>
      </c>
      <c r="N1591" s="294">
        <v>0.93</v>
      </c>
      <c r="O1591" s="266">
        <v>2938</v>
      </c>
      <c r="P1591" s="266">
        <v>2728</v>
      </c>
      <c r="Q1591" s="266">
        <v>210</v>
      </c>
      <c r="R1591" s="267">
        <v>0.928522804628999</v>
      </c>
      <c r="S1591" s="267">
        <v>0.928522804628999</v>
      </c>
      <c r="T1591" s="267">
        <v>0.925185608223872</v>
      </c>
      <c r="U1591" s="267">
        <v>0.954966070326959</v>
      </c>
      <c r="V1591" s="295">
        <v>0.0033371964051272</v>
      </c>
      <c r="W1591" s="271">
        <v>22261</v>
      </c>
      <c r="X1591" s="271">
        <v>21254</v>
      </c>
      <c r="Y1591" s="271">
        <v>22859</v>
      </c>
      <c r="Z1591" s="271">
        <v>22020</v>
      </c>
      <c r="AA1591" s="268">
        <v>0.954763936930057</v>
      </c>
      <c r="AB1591" s="268">
        <v>0.963296732140514</v>
      </c>
      <c r="AC1591" s="295">
        <v>-0.00853279521045658</v>
      </c>
    </row>
    <row r="1592" spans="1:29">
      <c r="A1592" s="297" t="s">
        <v>2708</v>
      </c>
      <c r="B1592" s="301" t="s">
        <v>3377</v>
      </c>
      <c r="C1592" s="293" t="s">
        <v>2971</v>
      </c>
      <c r="D1592" s="301" t="s">
        <v>2972</v>
      </c>
      <c r="E1592" s="263">
        <v>1924</v>
      </c>
      <c r="F1592" s="266">
        <v>1866</v>
      </c>
      <c r="G1592" s="266">
        <v>58</v>
      </c>
      <c r="H1592" s="264">
        <v>1365</v>
      </c>
      <c r="I1592" s="264">
        <v>1319</v>
      </c>
      <c r="J1592" s="264">
        <v>46</v>
      </c>
      <c r="K1592" s="264">
        <v>2055</v>
      </c>
      <c r="L1592" s="264">
        <v>1973</v>
      </c>
      <c r="M1592" s="264">
        <v>82</v>
      </c>
      <c r="N1592" s="294">
        <v>0.93</v>
      </c>
      <c r="O1592" s="266">
        <v>1924</v>
      </c>
      <c r="P1592" s="266">
        <v>1866</v>
      </c>
      <c r="Q1592" s="266">
        <v>58</v>
      </c>
      <c r="R1592" s="267">
        <v>0.96985446985447</v>
      </c>
      <c r="S1592" s="267">
        <v>0.96985446985447</v>
      </c>
      <c r="T1592" s="267">
        <v>0.966300366300366</v>
      </c>
      <c r="U1592" s="267">
        <v>0.960097323600973</v>
      </c>
      <c r="V1592" s="295">
        <v>0.00355410355410357</v>
      </c>
      <c r="W1592" s="271">
        <v>14847</v>
      </c>
      <c r="X1592" s="271">
        <v>14457</v>
      </c>
      <c r="Y1592" s="271">
        <v>15252</v>
      </c>
      <c r="Z1592" s="271">
        <v>14595</v>
      </c>
      <c r="AA1592" s="268">
        <v>0.973732067084259</v>
      </c>
      <c r="AB1592" s="268">
        <v>0.956923682140047</v>
      </c>
      <c r="AC1592" s="295">
        <v>0.0168083849442122</v>
      </c>
    </row>
    <row r="1593" spans="1:29">
      <c r="A1593" s="297" t="s">
        <v>2708</v>
      </c>
      <c r="B1593" s="301" t="s">
        <v>3374</v>
      </c>
      <c r="C1593" s="293" t="s">
        <v>2973</v>
      </c>
      <c r="D1593" s="301" t="s">
        <v>2974</v>
      </c>
      <c r="E1593" s="263">
        <v>1091</v>
      </c>
      <c r="F1593" s="266">
        <v>904</v>
      </c>
      <c r="G1593" s="266">
        <v>187</v>
      </c>
      <c r="H1593" s="264">
        <v>1396</v>
      </c>
      <c r="I1593" s="264">
        <v>1163</v>
      </c>
      <c r="J1593" s="264">
        <v>233</v>
      </c>
      <c r="K1593" s="264">
        <v>1175</v>
      </c>
      <c r="L1593" s="264">
        <v>1019</v>
      </c>
      <c r="M1593" s="264">
        <v>156</v>
      </c>
      <c r="N1593" s="294">
        <v>0.93</v>
      </c>
      <c r="O1593" s="266">
        <v>1091</v>
      </c>
      <c r="P1593" s="266">
        <v>904</v>
      </c>
      <c r="Q1593" s="266">
        <v>187</v>
      </c>
      <c r="R1593" s="267">
        <v>0.828597616865261</v>
      </c>
      <c r="S1593" s="267">
        <v>0.828597616865261</v>
      </c>
      <c r="T1593" s="267">
        <v>0.833094555873925</v>
      </c>
      <c r="U1593" s="267">
        <v>0.867234042553191</v>
      </c>
      <c r="V1593" s="295">
        <v>-0.00449693900866421</v>
      </c>
      <c r="W1593" s="271">
        <v>8995</v>
      </c>
      <c r="X1593" s="271">
        <v>7782</v>
      </c>
      <c r="Y1593" s="271">
        <v>10223</v>
      </c>
      <c r="Z1593" s="271">
        <v>9137</v>
      </c>
      <c r="AA1593" s="268">
        <v>0.86514730405781</v>
      </c>
      <c r="AB1593" s="268">
        <v>0.89376895236232</v>
      </c>
      <c r="AC1593" s="295">
        <v>-0.0286216483045103</v>
      </c>
    </row>
    <row r="1594" spans="1:29">
      <c r="A1594" s="297" t="s">
        <v>2708</v>
      </c>
      <c r="B1594" s="301" t="s">
        <v>3379</v>
      </c>
      <c r="C1594" s="293" t="s">
        <v>2975</v>
      </c>
      <c r="D1594" s="301" t="s">
        <v>2976</v>
      </c>
      <c r="E1594" s="263">
        <v>663</v>
      </c>
      <c r="F1594" s="266">
        <v>506</v>
      </c>
      <c r="G1594" s="266">
        <v>157</v>
      </c>
      <c r="H1594" s="264">
        <v>907</v>
      </c>
      <c r="I1594" s="264">
        <v>667</v>
      </c>
      <c r="J1594" s="264">
        <v>240</v>
      </c>
      <c r="K1594" s="264">
        <v>877</v>
      </c>
      <c r="L1594" s="264">
        <v>567</v>
      </c>
      <c r="M1594" s="264">
        <v>310</v>
      </c>
      <c r="N1594" s="294">
        <v>0.93</v>
      </c>
      <c r="O1594" s="266">
        <v>663</v>
      </c>
      <c r="P1594" s="266">
        <v>506</v>
      </c>
      <c r="Q1594" s="266">
        <v>157</v>
      </c>
      <c r="R1594" s="267">
        <v>0.763197586726998</v>
      </c>
      <c r="S1594" s="267">
        <v>0.763197586726998</v>
      </c>
      <c r="T1594" s="267">
        <v>0.735391400220507</v>
      </c>
      <c r="U1594" s="267">
        <v>0.646522234891676</v>
      </c>
      <c r="V1594" s="295">
        <v>0.0278061865064912</v>
      </c>
      <c r="W1594" s="271">
        <v>5798</v>
      </c>
      <c r="X1594" s="271">
        <v>4361</v>
      </c>
      <c r="Y1594" s="271">
        <v>6059</v>
      </c>
      <c r="Z1594" s="271">
        <v>4424</v>
      </c>
      <c r="AA1594" s="268">
        <v>0.752155915833046</v>
      </c>
      <c r="AB1594" s="268">
        <v>0.730153490675029</v>
      </c>
      <c r="AC1594" s="295">
        <v>0.022002425158017</v>
      </c>
    </row>
    <row r="1595" spans="1:29">
      <c r="A1595" s="297" t="s">
        <v>2708</v>
      </c>
      <c r="B1595" s="301" t="s">
        <v>3379</v>
      </c>
      <c r="C1595" s="293" t="s">
        <v>2977</v>
      </c>
      <c r="D1595" s="301" t="s">
        <v>2978</v>
      </c>
      <c r="E1595" s="263">
        <v>1721</v>
      </c>
      <c r="F1595" s="266">
        <v>1243</v>
      </c>
      <c r="G1595" s="266">
        <v>478</v>
      </c>
      <c r="H1595" s="264">
        <v>1854</v>
      </c>
      <c r="I1595" s="264">
        <v>1409</v>
      </c>
      <c r="J1595" s="264">
        <v>445</v>
      </c>
      <c r="K1595" s="264">
        <v>3274</v>
      </c>
      <c r="L1595" s="264">
        <v>2645</v>
      </c>
      <c r="M1595" s="264">
        <v>629</v>
      </c>
      <c r="N1595" s="294">
        <v>0.93</v>
      </c>
      <c r="O1595" s="266">
        <v>1721</v>
      </c>
      <c r="P1595" s="266">
        <v>1243</v>
      </c>
      <c r="Q1595" s="266">
        <v>478</v>
      </c>
      <c r="R1595" s="267">
        <v>0.722254503195816</v>
      </c>
      <c r="S1595" s="267">
        <v>0.722254503195816</v>
      </c>
      <c r="T1595" s="267">
        <v>0.759978425026969</v>
      </c>
      <c r="U1595" s="267">
        <v>0.807880268784362</v>
      </c>
      <c r="V1595" s="295">
        <v>-0.0377239218311523</v>
      </c>
      <c r="W1595" s="271">
        <v>11720</v>
      </c>
      <c r="X1595" s="271">
        <v>9185</v>
      </c>
      <c r="Y1595" s="271">
        <v>10416</v>
      </c>
      <c r="Z1595" s="271">
        <v>8349</v>
      </c>
      <c r="AA1595" s="268">
        <v>0.783703071672355</v>
      </c>
      <c r="AB1595" s="268">
        <v>0.80155529953917</v>
      </c>
      <c r="AC1595" s="295">
        <v>-0.0178522278668155</v>
      </c>
    </row>
    <row r="1596" spans="1:29">
      <c r="A1596" s="297" t="s">
        <v>2708</v>
      </c>
      <c r="B1596" s="301" t="s">
        <v>3379</v>
      </c>
      <c r="C1596" s="293" t="s">
        <v>2979</v>
      </c>
      <c r="D1596" s="301" t="s">
        <v>2980</v>
      </c>
      <c r="E1596" s="263">
        <v>627</v>
      </c>
      <c r="F1596" s="266">
        <v>524</v>
      </c>
      <c r="G1596" s="266">
        <v>103</v>
      </c>
      <c r="H1596" s="264">
        <v>1061</v>
      </c>
      <c r="I1596" s="264">
        <v>860</v>
      </c>
      <c r="J1596" s="264">
        <v>201</v>
      </c>
      <c r="K1596" s="264">
        <v>859</v>
      </c>
      <c r="L1596" s="264">
        <v>610</v>
      </c>
      <c r="M1596" s="264">
        <v>249</v>
      </c>
      <c r="N1596" s="294">
        <v>0.93</v>
      </c>
      <c r="O1596" s="266">
        <v>627</v>
      </c>
      <c r="P1596" s="266">
        <v>524</v>
      </c>
      <c r="Q1596" s="266">
        <v>103</v>
      </c>
      <c r="R1596" s="267">
        <v>0.835725677830941</v>
      </c>
      <c r="S1596" s="267">
        <v>0.835725677830941</v>
      </c>
      <c r="T1596" s="267">
        <v>0.810556079170594</v>
      </c>
      <c r="U1596" s="267">
        <v>0.710128055878929</v>
      </c>
      <c r="V1596" s="295">
        <v>0.0251695986603472</v>
      </c>
      <c r="W1596" s="271">
        <v>5326</v>
      </c>
      <c r="X1596" s="271">
        <v>4088</v>
      </c>
      <c r="Y1596" s="271">
        <v>5475</v>
      </c>
      <c r="Z1596" s="271">
        <v>3649</v>
      </c>
      <c r="AA1596" s="268">
        <v>0.767555388659407</v>
      </c>
      <c r="AB1596" s="268">
        <v>0.66648401826484</v>
      </c>
      <c r="AC1596" s="295">
        <v>0.101071370394566</v>
      </c>
    </row>
    <row r="1597" spans="1:29">
      <c r="A1597" s="297" t="s">
        <v>2708</v>
      </c>
      <c r="B1597" s="301" t="s">
        <v>3379</v>
      </c>
      <c r="C1597" s="293" t="s">
        <v>2981</v>
      </c>
      <c r="D1597" s="301" t="s">
        <v>2982</v>
      </c>
      <c r="E1597" s="263">
        <v>611</v>
      </c>
      <c r="F1597" s="266">
        <v>606</v>
      </c>
      <c r="G1597" s="266">
        <v>5</v>
      </c>
      <c r="H1597" s="264">
        <v>859</v>
      </c>
      <c r="I1597" s="264">
        <v>850</v>
      </c>
      <c r="J1597" s="264">
        <v>9</v>
      </c>
      <c r="K1597" s="264">
        <v>754</v>
      </c>
      <c r="L1597" s="264">
        <v>751</v>
      </c>
      <c r="M1597" s="264">
        <v>3</v>
      </c>
      <c r="N1597" s="294">
        <v>0.93</v>
      </c>
      <c r="O1597" s="266">
        <v>611</v>
      </c>
      <c r="P1597" s="266">
        <v>606</v>
      </c>
      <c r="Q1597" s="266">
        <v>5</v>
      </c>
      <c r="R1597" s="267">
        <v>0.991816693944354</v>
      </c>
      <c r="S1597" s="267">
        <v>0.991816693944354</v>
      </c>
      <c r="T1597" s="267">
        <v>0.989522700814901</v>
      </c>
      <c r="U1597" s="267">
        <v>0.996021220159151</v>
      </c>
      <c r="V1597" s="295">
        <v>0.00229399312945255</v>
      </c>
      <c r="W1597" s="271">
        <v>5487</v>
      </c>
      <c r="X1597" s="271">
        <v>5454</v>
      </c>
      <c r="Y1597" s="271">
        <v>5687</v>
      </c>
      <c r="Z1597" s="271">
        <v>5379</v>
      </c>
      <c r="AA1597" s="268">
        <v>0.993985784581739</v>
      </c>
      <c r="AB1597" s="268">
        <v>0.945841392649903</v>
      </c>
      <c r="AC1597" s="295">
        <v>0.0481443919318354</v>
      </c>
    </row>
    <row r="1598" spans="1:29">
      <c r="A1598" s="297" t="s">
        <v>2708</v>
      </c>
      <c r="B1598" s="301" t="s">
        <v>3379</v>
      </c>
      <c r="C1598" s="293" t="s">
        <v>2983</v>
      </c>
      <c r="D1598" s="301" t="s">
        <v>2984</v>
      </c>
      <c r="E1598" s="263">
        <v>851</v>
      </c>
      <c r="F1598" s="266">
        <v>522</v>
      </c>
      <c r="G1598" s="266">
        <v>329</v>
      </c>
      <c r="H1598" s="264">
        <v>1454</v>
      </c>
      <c r="I1598" s="264">
        <v>941</v>
      </c>
      <c r="J1598" s="264">
        <v>513</v>
      </c>
      <c r="K1598" s="264">
        <v>1081</v>
      </c>
      <c r="L1598" s="264">
        <v>823</v>
      </c>
      <c r="M1598" s="264">
        <v>258</v>
      </c>
      <c r="N1598" s="294">
        <v>0.93</v>
      </c>
      <c r="O1598" s="266">
        <v>851</v>
      </c>
      <c r="P1598" s="266">
        <v>522</v>
      </c>
      <c r="Q1598" s="266">
        <v>329</v>
      </c>
      <c r="R1598" s="267">
        <v>0.613396004700352</v>
      </c>
      <c r="S1598" s="267">
        <v>0.613396004700352</v>
      </c>
      <c r="T1598" s="267">
        <v>0.647180192572215</v>
      </c>
      <c r="U1598" s="267">
        <v>0.761332099907493</v>
      </c>
      <c r="V1598" s="295">
        <v>-0.0337841878718621</v>
      </c>
      <c r="W1598" s="271">
        <v>8124</v>
      </c>
      <c r="X1598" s="271">
        <v>5626</v>
      </c>
      <c r="Y1598" s="271">
        <v>8091</v>
      </c>
      <c r="Z1598" s="271">
        <v>5577</v>
      </c>
      <c r="AA1598" s="268">
        <v>0.692516001969473</v>
      </c>
      <c r="AB1598" s="268">
        <v>0.689284390063033</v>
      </c>
      <c r="AC1598" s="295">
        <v>0.00323161190644017</v>
      </c>
    </row>
    <row r="1599" spans="1:29">
      <c r="A1599" s="297" t="s">
        <v>2708</v>
      </c>
      <c r="B1599" s="301" t="s">
        <v>3377</v>
      </c>
      <c r="C1599" s="293" t="s">
        <v>2985</v>
      </c>
      <c r="D1599" s="301" t="s">
        <v>2986</v>
      </c>
      <c r="E1599" s="263">
        <v>1566</v>
      </c>
      <c r="F1599" s="266">
        <v>1514</v>
      </c>
      <c r="G1599" s="266">
        <v>52</v>
      </c>
      <c r="H1599" s="264">
        <v>1098</v>
      </c>
      <c r="I1599" s="264">
        <v>1061</v>
      </c>
      <c r="J1599" s="264">
        <v>37</v>
      </c>
      <c r="K1599" s="264">
        <v>1781</v>
      </c>
      <c r="L1599" s="264">
        <v>1739</v>
      </c>
      <c r="M1599" s="264">
        <v>42</v>
      </c>
      <c r="N1599" s="294">
        <v>0.93</v>
      </c>
      <c r="O1599" s="266">
        <v>1566</v>
      </c>
      <c r="P1599" s="266">
        <v>1514</v>
      </c>
      <c r="Q1599" s="266">
        <v>52</v>
      </c>
      <c r="R1599" s="267">
        <v>0.966794380587484</v>
      </c>
      <c r="S1599" s="267">
        <v>0.966794380587484</v>
      </c>
      <c r="T1599" s="267">
        <v>0.966302367941712</v>
      </c>
      <c r="U1599" s="267">
        <v>0.9764177428411</v>
      </c>
      <c r="V1599" s="295">
        <v>0.000492012645771811</v>
      </c>
      <c r="W1599" s="271">
        <v>12598</v>
      </c>
      <c r="X1599" s="271">
        <v>12372</v>
      </c>
      <c r="Y1599" s="271">
        <v>13713</v>
      </c>
      <c r="Z1599" s="271">
        <v>13575</v>
      </c>
      <c r="AA1599" s="268">
        <v>0.982060644546753</v>
      </c>
      <c r="AB1599" s="268">
        <v>0.989936556552177</v>
      </c>
      <c r="AC1599" s="295">
        <v>-0.00787591200542326</v>
      </c>
    </row>
    <row r="1600" spans="1:29">
      <c r="A1600" s="297" t="s">
        <v>2708</v>
      </c>
      <c r="B1600" s="301" t="s">
        <v>3374</v>
      </c>
      <c r="C1600" s="293" t="s">
        <v>2987</v>
      </c>
      <c r="D1600" s="301" t="s">
        <v>2988</v>
      </c>
      <c r="E1600" s="263">
        <v>1194</v>
      </c>
      <c r="F1600" s="266">
        <v>1162</v>
      </c>
      <c r="G1600" s="266">
        <v>32</v>
      </c>
      <c r="H1600" s="264">
        <v>1084</v>
      </c>
      <c r="I1600" s="264">
        <v>1057</v>
      </c>
      <c r="J1600" s="264">
        <v>27</v>
      </c>
      <c r="K1600" s="264">
        <v>1186</v>
      </c>
      <c r="L1600" s="264">
        <v>1167</v>
      </c>
      <c r="M1600" s="264">
        <v>19</v>
      </c>
      <c r="N1600" s="294">
        <v>0.93</v>
      </c>
      <c r="O1600" s="266">
        <v>1194</v>
      </c>
      <c r="P1600" s="266">
        <v>1162</v>
      </c>
      <c r="Q1600" s="266">
        <v>32</v>
      </c>
      <c r="R1600" s="267">
        <v>0.97319932998325</v>
      </c>
      <c r="S1600" s="267">
        <v>0.97319932998325</v>
      </c>
      <c r="T1600" s="267">
        <v>0.975092250922509</v>
      </c>
      <c r="U1600" s="267">
        <v>0.98397976391231</v>
      </c>
      <c r="V1600" s="295">
        <v>-0.00189292093925963</v>
      </c>
      <c r="W1600" s="271">
        <v>8986</v>
      </c>
      <c r="X1600" s="271">
        <v>8854</v>
      </c>
      <c r="Y1600" s="271">
        <v>9414</v>
      </c>
      <c r="Z1600" s="271">
        <v>9211</v>
      </c>
      <c r="AA1600" s="268">
        <v>0.985310482973514</v>
      </c>
      <c r="AB1600" s="268">
        <v>0.978436371361802</v>
      </c>
      <c r="AC1600" s="295">
        <v>0.0068741116117127</v>
      </c>
    </row>
    <row r="1601" spans="1:29">
      <c r="A1601" s="297" t="s">
        <v>2708</v>
      </c>
      <c r="B1601" s="301" t="s">
        <v>3379</v>
      </c>
      <c r="C1601" s="293" t="s">
        <v>2989</v>
      </c>
      <c r="D1601" s="301" t="s">
        <v>2990</v>
      </c>
      <c r="E1601" s="263">
        <v>813</v>
      </c>
      <c r="F1601" s="266">
        <v>641</v>
      </c>
      <c r="G1601" s="266">
        <v>172</v>
      </c>
      <c r="H1601" s="264">
        <v>658</v>
      </c>
      <c r="I1601" s="264">
        <v>556</v>
      </c>
      <c r="J1601" s="264">
        <v>102</v>
      </c>
      <c r="K1601" s="264">
        <v>881</v>
      </c>
      <c r="L1601" s="264">
        <v>785</v>
      </c>
      <c r="M1601" s="264">
        <v>96</v>
      </c>
      <c r="N1601" s="294">
        <v>0.93</v>
      </c>
      <c r="O1601" s="266">
        <v>813</v>
      </c>
      <c r="P1601" s="266">
        <v>641</v>
      </c>
      <c r="Q1601" s="266">
        <v>172</v>
      </c>
      <c r="R1601" s="267">
        <v>0.788437884378844</v>
      </c>
      <c r="S1601" s="267">
        <v>0.788437884378844</v>
      </c>
      <c r="T1601" s="267">
        <v>0.844984802431611</v>
      </c>
      <c r="U1601" s="267">
        <v>0.891032917139614</v>
      </c>
      <c r="V1601" s="295">
        <v>-0.0565469180527671</v>
      </c>
      <c r="W1601" s="271">
        <v>5291</v>
      </c>
      <c r="X1601" s="271">
        <v>4685</v>
      </c>
      <c r="Y1601" s="271">
        <v>5040</v>
      </c>
      <c r="Z1601" s="271">
        <v>4715</v>
      </c>
      <c r="AA1601" s="268">
        <v>0.885465885465885</v>
      </c>
      <c r="AB1601" s="268">
        <v>0.935515873015873</v>
      </c>
      <c r="AC1601" s="295">
        <v>-0.0500499875499876</v>
      </c>
    </row>
    <row r="1602" spans="1:29">
      <c r="A1602" s="297" t="s">
        <v>2708</v>
      </c>
      <c r="B1602" s="301" t="s">
        <v>3379</v>
      </c>
      <c r="C1602" s="293" t="s">
        <v>2991</v>
      </c>
      <c r="D1602" s="301" t="s">
        <v>2992</v>
      </c>
      <c r="E1602" s="263">
        <v>975</v>
      </c>
      <c r="F1602" s="266">
        <v>877</v>
      </c>
      <c r="G1602" s="266">
        <v>98</v>
      </c>
      <c r="H1602" s="264">
        <v>2316</v>
      </c>
      <c r="I1602" s="264">
        <v>2193</v>
      </c>
      <c r="J1602" s="264">
        <v>123</v>
      </c>
      <c r="K1602" s="264">
        <v>76</v>
      </c>
      <c r="L1602" s="264">
        <v>68</v>
      </c>
      <c r="M1602" s="264">
        <v>8</v>
      </c>
      <c r="N1602" s="294">
        <v>0.93</v>
      </c>
      <c r="O1602" s="266">
        <v>975</v>
      </c>
      <c r="P1602" s="266">
        <v>877</v>
      </c>
      <c r="Q1602" s="266">
        <v>98</v>
      </c>
      <c r="R1602" s="267">
        <v>0.899487179487179</v>
      </c>
      <c r="S1602" s="267">
        <v>0.899487179487179</v>
      </c>
      <c r="T1602" s="267">
        <v>0.946891191709845</v>
      </c>
      <c r="U1602" s="267">
        <v>0.894736842105263</v>
      </c>
      <c r="V1602" s="295">
        <v>-0.0474040122226651</v>
      </c>
      <c r="W1602" s="271">
        <v>8031</v>
      </c>
      <c r="X1602" s="271">
        <v>7657</v>
      </c>
      <c r="Y1602" s="271">
        <v>8179</v>
      </c>
      <c r="Z1602" s="271">
        <v>7825</v>
      </c>
      <c r="AA1602" s="268">
        <v>0.953430456979206</v>
      </c>
      <c r="AB1602" s="268">
        <v>0.956718425235359</v>
      </c>
      <c r="AC1602" s="295">
        <v>-0.0032879682561533</v>
      </c>
    </row>
    <row r="1603" spans="1:29">
      <c r="A1603" s="297" t="s">
        <v>2708</v>
      </c>
      <c r="B1603" s="301" t="s">
        <v>3374</v>
      </c>
      <c r="C1603" s="293" t="s">
        <v>2993</v>
      </c>
      <c r="D1603" s="301" t="s">
        <v>2994</v>
      </c>
      <c r="E1603" s="263">
        <v>1638</v>
      </c>
      <c r="F1603" s="266">
        <v>1572</v>
      </c>
      <c r="G1603" s="266">
        <v>66</v>
      </c>
      <c r="H1603" s="264">
        <v>1271</v>
      </c>
      <c r="I1603" s="264">
        <v>1150</v>
      </c>
      <c r="J1603" s="264">
        <v>121</v>
      </c>
      <c r="K1603" s="264">
        <v>1978</v>
      </c>
      <c r="L1603" s="264">
        <v>1865</v>
      </c>
      <c r="M1603" s="264">
        <v>113</v>
      </c>
      <c r="N1603" s="294">
        <v>0.93</v>
      </c>
      <c r="O1603" s="266">
        <v>1638</v>
      </c>
      <c r="P1603" s="266">
        <v>1572</v>
      </c>
      <c r="Q1603" s="266">
        <v>66</v>
      </c>
      <c r="R1603" s="267">
        <v>0.95970695970696</v>
      </c>
      <c r="S1603" s="267">
        <v>0.95970695970696</v>
      </c>
      <c r="T1603" s="267">
        <v>0.904799370574351</v>
      </c>
      <c r="U1603" s="267">
        <v>0.942871587462083</v>
      </c>
      <c r="V1603" s="295">
        <v>0.0549075891326088</v>
      </c>
      <c r="W1603" s="271">
        <v>12403</v>
      </c>
      <c r="X1603" s="271">
        <v>11907</v>
      </c>
      <c r="Y1603" s="271">
        <v>13155</v>
      </c>
      <c r="Z1603" s="271">
        <v>12856</v>
      </c>
      <c r="AA1603" s="268">
        <v>0.96000967507861</v>
      </c>
      <c r="AB1603" s="268">
        <v>0.977270999619916</v>
      </c>
      <c r="AC1603" s="295">
        <v>-0.0172613245413064</v>
      </c>
    </row>
    <row r="1604" spans="1:29">
      <c r="A1604" s="297" t="s">
        <v>2708</v>
      </c>
      <c r="B1604" s="301" t="s">
        <v>3377</v>
      </c>
      <c r="C1604" s="293" t="s">
        <v>2995</v>
      </c>
      <c r="D1604" s="301" t="s">
        <v>2996</v>
      </c>
      <c r="E1604" s="263">
        <v>2624</v>
      </c>
      <c r="F1604" s="266">
        <v>2486</v>
      </c>
      <c r="G1604" s="266">
        <v>138</v>
      </c>
      <c r="H1604" s="264">
        <v>1566</v>
      </c>
      <c r="I1604" s="264">
        <v>1464</v>
      </c>
      <c r="J1604" s="264">
        <v>102</v>
      </c>
      <c r="K1604" s="264">
        <v>2733</v>
      </c>
      <c r="L1604" s="264">
        <v>2577</v>
      </c>
      <c r="M1604" s="264">
        <v>156</v>
      </c>
      <c r="N1604" s="294">
        <v>0.93</v>
      </c>
      <c r="O1604" s="266">
        <v>2624</v>
      </c>
      <c r="P1604" s="266">
        <v>2486</v>
      </c>
      <c r="Q1604" s="266">
        <v>138</v>
      </c>
      <c r="R1604" s="267">
        <v>0.947408536585366</v>
      </c>
      <c r="S1604" s="267">
        <v>0.947408536585366</v>
      </c>
      <c r="T1604" s="267">
        <v>0.934865900383142</v>
      </c>
      <c r="U1604" s="267">
        <v>0.942919868276619</v>
      </c>
      <c r="V1604" s="295">
        <v>0.0125426362022241</v>
      </c>
      <c r="W1604" s="271">
        <v>19971</v>
      </c>
      <c r="X1604" s="271">
        <v>19033</v>
      </c>
      <c r="Y1604" s="271">
        <v>20604</v>
      </c>
      <c r="Z1604" s="271">
        <v>20130</v>
      </c>
      <c r="AA1604" s="268">
        <v>0.953031896249562</v>
      </c>
      <c r="AB1604" s="268">
        <v>0.976994758299359</v>
      </c>
      <c r="AC1604" s="295">
        <v>-0.0239628620497975</v>
      </c>
    </row>
    <row r="1605" spans="1:29">
      <c r="A1605" s="297" t="s">
        <v>2708</v>
      </c>
      <c r="B1605" s="301" t="s">
        <v>3374</v>
      </c>
      <c r="C1605" s="293" t="s">
        <v>2997</v>
      </c>
      <c r="D1605" s="301" t="s">
        <v>2998</v>
      </c>
      <c r="E1605" s="263">
        <v>1897</v>
      </c>
      <c r="F1605" s="266">
        <v>1507</v>
      </c>
      <c r="G1605" s="266">
        <v>390</v>
      </c>
      <c r="H1605" s="264">
        <v>1735</v>
      </c>
      <c r="I1605" s="264">
        <v>1379</v>
      </c>
      <c r="J1605" s="264">
        <v>356</v>
      </c>
      <c r="K1605" s="264">
        <v>1483</v>
      </c>
      <c r="L1605" s="264">
        <v>1215</v>
      </c>
      <c r="M1605" s="264">
        <v>268</v>
      </c>
      <c r="N1605" s="294">
        <v>0.93</v>
      </c>
      <c r="O1605" s="266">
        <v>1897</v>
      </c>
      <c r="P1605" s="266">
        <v>1507</v>
      </c>
      <c r="Q1605" s="266">
        <v>390</v>
      </c>
      <c r="R1605" s="267">
        <v>0.794412229836584</v>
      </c>
      <c r="S1605" s="267">
        <v>0.794412229836584</v>
      </c>
      <c r="T1605" s="267">
        <v>0.794812680115274</v>
      </c>
      <c r="U1605" s="267">
        <v>0.819285232636548</v>
      </c>
      <c r="V1605" s="295">
        <v>-0.000400450278689624</v>
      </c>
      <c r="W1605" s="271">
        <v>13018</v>
      </c>
      <c r="X1605" s="271">
        <v>10969</v>
      </c>
      <c r="Y1605" s="271">
        <v>14299</v>
      </c>
      <c r="Z1605" s="271">
        <v>12965</v>
      </c>
      <c r="AA1605" s="268">
        <v>0.842602550314949</v>
      </c>
      <c r="AB1605" s="268">
        <v>0.906706762710679</v>
      </c>
      <c r="AC1605" s="295">
        <v>-0.0641042123957305</v>
      </c>
    </row>
    <row r="1606" spans="1:29">
      <c r="A1606" s="297" t="s">
        <v>2708</v>
      </c>
      <c r="B1606" s="301" t="s">
        <v>3379</v>
      </c>
      <c r="C1606" s="293" t="s">
        <v>2999</v>
      </c>
      <c r="D1606" s="301" t="s">
        <v>3000</v>
      </c>
      <c r="E1606" s="263">
        <v>2344</v>
      </c>
      <c r="F1606" s="266">
        <v>1840</v>
      </c>
      <c r="G1606" s="266">
        <v>504</v>
      </c>
      <c r="H1606" s="264">
        <v>2647</v>
      </c>
      <c r="I1606" s="264">
        <v>2281</v>
      </c>
      <c r="J1606" s="264">
        <v>366</v>
      </c>
      <c r="K1606" s="264">
        <v>2680</v>
      </c>
      <c r="L1606" s="264">
        <v>2287</v>
      </c>
      <c r="M1606" s="264">
        <v>393</v>
      </c>
      <c r="N1606" s="294">
        <v>0.93</v>
      </c>
      <c r="O1606" s="266">
        <v>2344</v>
      </c>
      <c r="P1606" s="266">
        <v>1840</v>
      </c>
      <c r="Q1606" s="266">
        <v>504</v>
      </c>
      <c r="R1606" s="267">
        <v>0.784982935153584</v>
      </c>
      <c r="S1606" s="267">
        <v>0.784982935153584</v>
      </c>
      <c r="T1606" s="267">
        <v>0.861730260672459</v>
      </c>
      <c r="U1606" s="267">
        <v>0.853358208955224</v>
      </c>
      <c r="V1606" s="295">
        <v>-0.0767473255188758</v>
      </c>
      <c r="W1606" s="271">
        <v>17332</v>
      </c>
      <c r="X1606" s="271">
        <v>15023</v>
      </c>
      <c r="Y1606" s="271">
        <v>16789</v>
      </c>
      <c r="Z1606" s="271">
        <v>15413</v>
      </c>
      <c r="AA1606" s="268">
        <v>0.866778213708747</v>
      </c>
      <c r="AB1606" s="268">
        <v>0.91804157484067</v>
      </c>
      <c r="AC1606" s="295">
        <v>-0.0512633611319226</v>
      </c>
    </row>
    <row r="1607" spans="1:29">
      <c r="A1607" s="297" t="s">
        <v>2708</v>
      </c>
      <c r="B1607" s="301" t="s">
        <v>3379</v>
      </c>
      <c r="C1607" s="293" t="s">
        <v>3001</v>
      </c>
      <c r="D1607" s="301" t="s">
        <v>3002</v>
      </c>
      <c r="E1607" s="263">
        <v>717</v>
      </c>
      <c r="F1607" s="266">
        <v>711</v>
      </c>
      <c r="G1607" s="266">
        <v>6</v>
      </c>
      <c r="H1607" s="264">
        <v>1826</v>
      </c>
      <c r="I1607" s="264">
        <v>1811</v>
      </c>
      <c r="J1607" s="264">
        <v>15</v>
      </c>
      <c r="K1607" s="264">
        <v>8</v>
      </c>
      <c r="L1607" s="264">
        <v>7</v>
      </c>
      <c r="M1607" s="264">
        <v>1</v>
      </c>
      <c r="N1607" s="294">
        <v>0.93</v>
      </c>
      <c r="O1607" s="266">
        <v>717</v>
      </c>
      <c r="P1607" s="266">
        <v>711</v>
      </c>
      <c r="Q1607" s="266">
        <v>6</v>
      </c>
      <c r="R1607" s="267">
        <v>0.99163179916318</v>
      </c>
      <c r="S1607" s="267">
        <v>0.99163179916318</v>
      </c>
      <c r="T1607" s="267">
        <v>0.991785323110624</v>
      </c>
      <c r="U1607" s="267">
        <v>0.875</v>
      </c>
      <c r="V1607" s="295">
        <v>-0.000153523947444389</v>
      </c>
      <c r="W1607" s="271">
        <v>6161</v>
      </c>
      <c r="X1607" s="271">
        <v>6085</v>
      </c>
      <c r="Y1607" s="271">
        <v>6501</v>
      </c>
      <c r="Z1607" s="271">
        <v>6423</v>
      </c>
      <c r="AA1607" s="268">
        <v>0.987664340204512</v>
      </c>
      <c r="AB1607" s="268">
        <v>0.988001845869866</v>
      </c>
      <c r="AC1607" s="295">
        <v>-0.000337505665353954</v>
      </c>
    </row>
    <row r="1608" spans="1:29">
      <c r="A1608" s="297" t="s">
        <v>2708</v>
      </c>
      <c r="B1608" s="301" t="s">
        <v>3377</v>
      </c>
      <c r="C1608" s="293" t="s">
        <v>3003</v>
      </c>
      <c r="D1608" s="301" t="s">
        <v>3004</v>
      </c>
      <c r="E1608" s="263">
        <v>2654</v>
      </c>
      <c r="F1608" s="266">
        <v>2554</v>
      </c>
      <c r="G1608" s="266">
        <v>100</v>
      </c>
      <c r="H1608" s="264">
        <v>1734</v>
      </c>
      <c r="I1608" s="264">
        <v>1675</v>
      </c>
      <c r="J1608" s="264">
        <v>59</v>
      </c>
      <c r="K1608" s="264">
        <v>2683</v>
      </c>
      <c r="L1608" s="264">
        <v>2610</v>
      </c>
      <c r="M1608" s="264">
        <v>73</v>
      </c>
      <c r="N1608" s="294">
        <v>0.93</v>
      </c>
      <c r="O1608" s="266">
        <v>2654</v>
      </c>
      <c r="P1608" s="266">
        <v>2554</v>
      </c>
      <c r="Q1608" s="266">
        <v>100</v>
      </c>
      <c r="R1608" s="267">
        <v>0.962321024868124</v>
      </c>
      <c r="S1608" s="267">
        <v>0.962321024868124</v>
      </c>
      <c r="T1608" s="267">
        <v>0.965974625144175</v>
      </c>
      <c r="U1608" s="267">
        <v>0.972791651136787</v>
      </c>
      <c r="V1608" s="295">
        <v>-0.00365360027605177</v>
      </c>
      <c r="W1608" s="271">
        <v>19843</v>
      </c>
      <c r="X1608" s="271">
        <v>19430</v>
      </c>
      <c r="Y1608" s="271">
        <v>20500</v>
      </c>
      <c r="Z1608" s="271">
        <v>20189</v>
      </c>
      <c r="AA1608" s="268">
        <v>0.979186614927178</v>
      </c>
      <c r="AB1608" s="268">
        <v>0.984829268292683</v>
      </c>
      <c r="AC1608" s="295">
        <v>-0.00564265336550451</v>
      </c>
    </row>
    <row r="1609" spans="1:29">
      <c r="A1609" s="297" t="s">
        <v>2708</v>
      </c>
      <c r="B1609" s="301" t="s">
        <v>3379</v>
      </c>
      <c r="C1609" s="293" t="s">
        <v>3005</v>
      </c>
      <c r="D1609" s="301" t="s">
        <v>3006</v>
      </c>
      <c r="E1609" s="263">
        <v>888</v>
      </c>
      <c r="F1609" s="266">
        <v>557</v>
      </c>
      <c r="G1609" s="266">
        <v>331</v>
      </c>
      <c r="H1609" s="264">
        <v>1247</v>
      </c>
      <c r="I1609" s="264">
        <v>793</v>
      </c>
      <c r="J1609" s="264">
        <v>454</v>
      </c>
      <c r="K1609" s="264">
        <v>1236</v>
      </c>
      <c r="L1609" s="264">
        <v>702</v>
      </c>
      <c r="M1609" s="264">
        <v>534</v>
      </c>
      <c r="N1609" s="294">
        <v>0.93</v>
      </c>
      <c r="O1609" s="266">
        <v>888</v>
      </c>
      <c r="P1609" s="266">
        <v>557</v>
      </c>
      <c r="Q1609" s="266">
        <v>331</v>
      </c>
      <c r="R1609" s="267">
        <v>0.627252252252252</v>
      </c>
      <c r="S1609" s="267">
        <v>0.627252252252252</v>
      </c>
      <c r="T1609" s="267">
        <v>0.635926222935044</v>
      </c>
      <c r="U1609" s="267">
        <v>0.567961165048544</v>
      </c>
      <c r="V1609" s="295">
        <v>-0.00867397068279185</v>
      </c>
      <c r="W1609" s="271">
        <v>7963</v>
      </c>
      <c r="X1609" s="271">
        <v>5270</v>
      </c>
      <c r="Y1609" s="271">
        <v>7716</v>
      </c>
      <c r="Z1609" s="271">
        <v>5662</v>
      </c>
      <c r="AA1609" s="268">
        <v>0.661810875298254</v>
      </c>
      <c r="AB1609" s="268">
        <v>0.733799896319336</v>
      </c>
      <c r="AC1609" s="295">
        <v>-0.071989021021082</v>
      </c>
    </row>
    <row r="1610" spans="1:29">
      <c r="A1610" s="297" t="s">
        <v>2708</v>
      </c>
      <c r="B1610" s="301" t="s">
        <v>3379</v>
      </c>
      <c r="C1610" s="293" t="s">
        <v>3007</v>
      </c>
      <c r="D1610" s="301" t="s">
        <v>3008</v>
      </c>
      <c r="E1610" s="263">
        <v>1279</v>
      </c>
      <c r="F1610" s="266">
        <v>1074</v>
      </c>
      <c r="G1610" s="266">
        <v>205</v>
      </c>
      <c r="H1610" s="264">
        <v>1202</v>
      </c>
      <c r="I1610" s="264">
        <v>1110</v>
      </c>
      <c r="J1610" s="264">
        <v>92</v>
      </c>
      <c r="K1610" s="264">
        <v>1453</v>
      </c>
      <c r="L1610" s="264">
        <v>1349</v>
      </c>
      <c r="M1610" s="264">
        <v>104</v>
      </c>
      <c r="N1610" s="294">
        <v>0.93</v>
      </c>
      <c r="O1610" s="266">
        <v>1279</v>
      </c>
      <c r="P1610" s="266">
        <v>1074</v>
      </c>
      <c r="Q1610" s="266">
        <v>205</v>
      </c>
      <c r="R1610" s="267">
        <v>0.839718530101642</v>
      </c>
      <c r="S1610" s="267">
        <v>0.839718530101642</v>
      </c>
      <c r="T1610" s="267">
        <v>0.923460898502496</v>
      </c>
      <c r="U1610" s="267">
        <v>0.92842395044735</v>
      </c>
      <c r="V1610" s="295">
        <v>-0.0837423684008539</v>
      </c>
      <c r="W1610" s="271">
        <v>8976</v>
      </c>
      <c r="X1610" s="271">
        <v>8221</v>
      </c>
      <c r="Y1610" s="271">
        <v>8931</v>
      </c>
      <c r="Z1610" s="271">
        <v>8571</v>
      </c>
      <c r="AA1610" s="268">
        <v>0.915886809269162</v>
      </c>
      <c r="AB1610" s="268">
        <v>0.959690964057776</v>
      </c>
      <c r="AC1610" s="295">
        <v>-0.0438041547886141</v>
      </c>
    </row>
    <row r="1611" spans="1:29">
      <c r="A1611" s="297" t="s">
        <v>2708</v>
      </c>
      <c r="B1611" s="301" t="s">
        <v>3379</v>
      </c>
      <c r="C1611" s="293" t="s">
        <v>3009</v>
      </c>
      <c r="D1611" s="301" t="s">
        <v>3010</v>
      </c>
      <c r="E1611" s="263">
        <v>726</v>
      </c>
      <c r="F1611" s="266">
        <v>562</v>
      </c>
      <c r="G1611" s="266">
        <v>164</v>
      </c>
      <c r="H1611" s="264">
        <v>573</v>
      </c>
      <c r="I1611" s="264">
        <v>402</v>
      </c>
      <c r="J1611" s="264">
        <v>171</v>
      </c>
      <c r="K1611" s="264">
        <v>815</v>
      </c>
      <c r="L1611" s="264">
        <v>648</v>
      </c>
      <c r="M1611" s="264">
        <v>167</v>
      </c>
      <c r="N1611" s="294">
        <v>0.93</v>
      </c>
      <c r="O1611" s="266">
        <v>726</v>
      </c>
      <c r="P1611" s="266">
        <v>562</v>
      </c>
      <c r="Q1611" s="266">
        <v>164</v>
      </c>
      <c r="R1611" s="267">
        <v>0.774104683195592</v>
      </c>
      <c r="S1611" s="267">
        <v>0.774104683195592</v>
      </c>
      <c r="T1611" s="267">
        <v>0.701570680628272</v>
      </c>
      <c r="U1611" s="267">
        <v>0.795092024539877</v>
      </c>
      <c r="V1611" s="295">
        <v>0.0725340025673201</v>
      </c>
      <c r="W1611" s="271">
        <v>4609</v>
      </c>
      <c r="X1611" s="271">
        <v>3973</v>
      </c>
      <c r="Y1611" s="271">
        <v>4270</v>
      </c>
      <c r="Z1611" s="271">
        <v>3890</v>
      </c>
      <c r="AA1611" s="268">
        <v>0.862009112605771</v>
      </c>
      <c r="AB1611" s="268">
        <v>0.911007025761124</v>
      </c>
      <c r="AC1611" s="295">
        <v>-0.0489979131553528</v>
      </c>
    </row>
    <row r="1612" spans="1:29">
      <c r="A1612" s="297" t="s">
        <v>2708</v>
      </c>
      <c r="B1612" s="301" t="s">
        <v>3379</v>
      </c>
      <c r="C1612" s="293" t="s">
        <v>3011</v>
      </c>
      <c r="D1612" s="301" t="s">
        <v>3012</v>
      </c>
      <c r="E1612" s="263">
        <v>684</v>
      </c>
      <c r="F1612" s="266">
        <v>515</v>
      </c>
      <c r="G1612" s="266">
        <v>169</v>
      </c>
      <c r="H1612" s="264">
        <v>997</v>
      </c>
      <c r="I1612" s="264">
        <v>892</v>
      </c>
      <c r="J1612" s="264">
        <v>105</v>
      </c>
      <c r="K1612" s="264">
        <v>809</v>
      </c>
      <c r="L1612" s="264">
        <v>752</v>
      </c>
      <c r="M1612" s="264">
        <v>57</v>
      </c>
      <c r="N1612" s="294">
        <v>0.93</v>
      </c>
      <c r="O1612" s="266">
        <v>684</v>
      </c>
      <c r="P1612" s="266">
        <v>515</v>
      </c>
      <c r="Q1612" s="266">
        <v>169</v>
      </c>
      <c r="R1612" s="267">
        <v>0.752923976608187</v>
      </c>
      <c r="S1612" s="267">
        <v>0.752923976608187</v>
      </c>
      <c r="T1612" s="267">
        <v>0.894684052156469</v>
      </c>
      <c r="U1612" s="267">
        <v>0.929542645241038</v>
      </c>
      <c r="V1612" s="295">
        <v>-0.141760075548282</v>
      </c>
      <c r="W1612" s="271">
        <v>6204</v>
      </c>
      <c r="X1612" s="271">
        <v>5709</v>
      </c>
      <c r="Y1612" s="271">
        <v>6285</v>
      </c>
      <c r="Z1612" s="271">
        <v>5972</v>
      </c>
      <c r="AA1612" s="268">
        <v>0.920212765957447</v>
      </c>
      <c r="AB1612" s="268">
        <v>0.950198886237072</v>
      </c>
      <c r="AC1612" s="295">
        <v>-0.0299861202796255</v>
      </c>
    </row>
    <row r="1613" spans="1:29">
      <c r="A1613" s="297" t="s">
        <v>2708</v>
      </c>
      <c r="B1613" s="301" t="s">
        <v>3379</v>
      </c>
      <c r="C1613" s="293" t="s">
        <v>3013</v>
      </c>
      <c r="D1613" s="301" t="s">
        <v>3014</v>
      </c>
      <c r="E1613" s="263">
        <v>1103</v>
      </c>
      <c r="F1613" s="266">
        <v>1060</v>
      </c>
      <c r="G1613" s="266">
        <v>43</v>
      </c>
      <c r="H1613" s="264">
        <v>1553</v>
      </c>
      <c r="I1613" s="264">
        <v>1491</v>
      </c>
      <c r="J1613" s="264">
        <v>62</v>
      </c>
      <c r="K1613" s="264">
        <v>1272</v>
      </c>
      <c r="L1613" s="264">
        <v>1238</v>
      </c>
      <c r="M1613" s="264">
        <v>34</v>
      </c>
      <c r="N1613" s="294">
        <v>0.93</v>
      </c>
      <c r="O1613" s="266">
        <v>1103</v>
      </c>
      <c r="P1613" s="266">
        <v>1060</v>
      </c>
      <c r="Q1613" s="266">
        <v>43</v>
      </c>
      <c r="R1613" s="267">
        <v>0.961015412511333</v>
      </c>
      <c r="S1613" s="267">
        <v>0.961015412511333</v>
      </c>
      <c r="T1613" s="267">
        <v>0.960077269800386</v>
      </c>
      <c r="U1613" s="267">
        <v>0.973270440251572</v>
      </c>
      <c r="V1613" s="295">
        <v>0.000938142710946388</v>
      </c>
      <c r="W1613" s="271">
        <v>9384</v>
      </c>
      <c r="X1613" s="271">
        <v>9186</v>
      </c>
      <c r="Y1613" s="271">
        <v>9631</v>
      </c>
      <c r="Z1613" s="271">
        <v>9467</v>
      </c>
      <c r="AA1613" s="268">
        <v>0.978900255754476</v>
      </c>
      <c r="AB1613" s="268">
        <v>0.982971654033849</v>
      </c>
      <c r="AC1613" s="295">
        <v>-0.00407139827937331</v>
      </c>
    </row>
    <row r="1614" spans="1:29">
      <c r="A1614" s="297" t="s">
        <v>2708</v>
      </c>
      <c r="B1614" s="301" t="s">
        <v>3377</v>
      </c>
      <c r="C1614" s="293" t="s">
        <v>3015</v>
      </c>
      <c r="D1614" s="301" t="s">
        <v>3016</v>
      </c>
      <c r="E1614" s="263">
        <v>2323</v>
      </c>
      <c r="F1614" s="266">
        <v>2068</v>
      </c>
      <c r="G1614" s="266">
        <v>255</v>
      </c>
      <c r="H1614" s="264">
        <v>1857</v>
      </c>
      <c r="I1614" s="264">
        <v>1595</v>
      </c>
      <c r="J1614" s="264">
        <v>262</v>
      </c>
      <c r="K1614" s="264">
        <v>1383</v>
      </c>
      <c r="L1614" s="264">
        <v>1249</v>
      </c>
      <c r="M1614" s="264">
        <v>134</v>
      </c>
      <c r="N1614" s="294">
        <v>0.93</v>
      </c>
      <c r="O1614" s="266">
        <v>2323</v>
      </c>
      <c r="P1614" s="266">
        <v>2068</v>
      </c>
      <c r="Q1614" s="266">
        <v>255</v>
      </c>
      <c r="R1614" s="267">
        <v>0.890228153250108</v>
      </c>
      <c r="S1614" s="267">
        <v>0.890228153250108</v>
      </c>
      <c r="T1614" s="267">
        <v>0.858912224017232</v>
      </c>
      <c r="U1614" s="267">
        <v>0.903109182935647</v>
      </c>
      <c r="V1614" s="295">
        <v>0.0313159292328755</v>
      </c>
      <c r="W1614" s="271">
        <v>14638</v>
      </c>
      <c r="X1614" s="271">
        <v>13232</v>
      </c>
      <c r="Y1614" s="271">
        <v>17001</v>
      </c>
      <c r="Z1614" s="271">
        <v>15544</v>
      </c>
      <c r="AA1614" s="268">
        <v>0.903948626861593</v>
      </c>
      <c r="AB1614" s="268">
        <v>0.914299158873007</v>
      </c>
      <c r="AC1614" s="295">
        <v>-0.0103505320114143</v>
      </c>
    </row>
    <row r="1615" spans="1:29">
      <c r="A1615" s="297" t="s">
        <v>2708</v>
      </c>
      <c r="B1615" s="301" t="s">
        <v>3377</v>
      </c>
      <c r="C1615" s="293" t="s">
        <v>3017</v>
      </c>
      <c r="D1615" s="301" t="s">
        <v>3018</v>
      </c>
      <c r="E1615" s="263">
        <v>3272</v>
      </c>
      <c r="F1615" s="266">
        <v>2890</v>
      </c>
      <c r="G1615" s="266">
        <v>382</v>
      </c>
      <c r="H1615" s="264">
        <v>2323</v>
      </c>
      <c r="I1615" s="264">
        <v>2034</v>
      </c>
      <c r="J1615" s="264">
        <v>289</v>
      </c>
      <c r="K1615" s="264">
        <v>1538</v>
      </c>
      <c r="L1615" s="264">
        <v>911</v>
      </c>
      <c r="M1615" s="264">
        <v>627</v>
      </c>
      <c r="N1615" s="294">
        <v>0.93</v>
      </c>
      <c r="O1615" s="266">
        <v>3272</v>
      </c>
      <c r="P1615" s="266">
        <v>2890</v>
      </c>
      <c r="Q1615" s="266">
        <v>382</v>
      </c>
      <c r="R1615" s="267">
        <v>0.883251833740831</v>
      </c>
      <c r="S1615" s="267">
        <v>0.883251833740831</v>
      </c>
      <c r="T1615" s="267">
        <v>0.875591907016789</v>
      </c>
      <c r="U1615" s="267">
        <v>0.592327698309493</v>
      </c>
      <c r="V1615" s="295">
        <v>0.00765992672404259</v>
      </c>
      <c r="W1615" s="271">
        <v>19315</v>
      </c>
      <c r="X1615" s="271">
        <v>15864</v>
      </c>
      <c r="Y1615" s="271">
        <v>22269</v>
      </c>
      <c r="Z1615" s="271">
        <v>20223</v>
      </c>
      <c r="AA1615" s="268">
        <v>0.821330572094227</v>
      </c>
      <c r="AB1615" s="268">
        <v>0.90812340024249</v>
      </c>
      <c r="AC1615" s="295">
        <v>-0.0867928281482623</v>
      </c>
    </row>
    <row r="1616" spans="1:29">
      <c r="A1616" s="297" t="s">
        <v>2708</v>
      </c>
      <c r="B1616" s="301" t="s">
        <v>3377</v>
      </c>
      <c r="C1616" s="293" t="s">
        <v>3019</v>
      </c>
      <c r="D1616" s="301" t="s">
        <v>3020</v>
      </c>
      <c r="E1616" s="263">
        <v>3768</v>
      </c>
      <c r="F1616" s="266">
        <v>3526</v>
      </c>
      <c r="G1616" s="266">
        <v>242</v>
      </c>
      <c r="H1616" s="264">
        <v>3298</v>
      </c>
      <c r="I1616" s="264">
        <v>3066</v>
      </c>
      <c r="J1616" s="264">
        <v>232</v>
      </c>
      <c r="K1616" s="264">
        <v>1777</v>
      </c>
      <c r="L1616" s="264">
        <v>1662</v>
      </c>
      <c r="M1616" s="264">
        <v>115</v>
      </c>
      <c r="N1616" s="294">
        <v>0.93</v>
      </c>
      <c r="O1616" s="266">
        <v>3768</v>
      </c>
      <c r="P1616" s="266">
        <v>3526</v>
      </c>
      <c r="Q1616" s="266">
        <v>242</v>
      </c>
      <c r="R1616" s="267">
        <v>0.935774946921444</v>
      </c>
      <c r="S1616" s="267">
        <v>0.935774946921444</v>
      </c>
      <c r="T1616" s="267">
        <v>0.929654335961189</v>
      </c>
      <c r="U1616" s="267">
        <v>0.935284186831739</v>
      </c>
      <c r="V1616" s="295">
        <v>0.00612061096025507</v>
      </c>
      <c r="W1616" s="271">
        <v>22221</v>
      </c>
      <c r="X1616" s="271">
        <v>20914</v>
      </c>
      <c r="Y1616" s="271">
        <v>26313</v>
      </c>
      <c r="Z1616" s="271">
        <v>25026</v>
      </c>
      <c r="AA1616" s="268">
        <v>0.941181764997075</v>
      </c>
      <c r="AB1616" s="268">
        <v>0.951088815414434</v>
      </c>
      <c r="AC1616" s="295">
        <v>-0.00990705041735906</v>
      </c>
    </row>
    <row r="1617" spans="1:29">
      <c r="A1617" s="297" t="s">
        <v>2708</v>
      </c>
      <c r="B1617" s="301" t="s">
        <v>3377</v>
      </c>
      <c r="C1617" s="293" t="s">
        <v>3021</v>
      </c>
      <c r="D1617" s="301" t="s">
        <v>3022</v>
      </c>
      <c r="E1617" s="263">
        <v>2900</v>
      </c>
      <c r="F1617" s="266">
        <v>2847</v>
      </c>
      <c r="G1617" s="266">
        <v>53</v>
      </c>
      <c r="H1617" s="264">
        <v>1642</v>
      </c>
      <c r="I1617" s="264">
        <v>1599</v>
      </c>
      <c r="J1617" s="264">
        <v>43</v>
      </c>
      <c r="K1617" s="264">
        <v>3148</v>
      </c>
      <c r="L1617" s="264">
        <v>3100</v>
      </c>
      <c r="M1617" s="264">
        <v>48</v>
      </c>
      <c r="N1617" s="294">
        <v>0.93</v>
      </c>
      <c r="O1617" s="266">
        <v>2900</v>
      </c>
      <c r="P1617" s="266">
        <v>2847</v>
      </c>
      <c r="Q1617" s="266">
        <v>53</v>
      </c>
      <c r="R1617" s="267">
        <v>0.981724137931035</v>
      </c>
      <c r="S1617" s="267">
        <v>0.981724137931035</v>
      </c>
      <c r="T1617" s="267">
        <v>0.973812423873325</v>
      </c>
      <c r="U1617" s="267">
        <v>0.984752223634053</v>
      </c>
      <c r="V1617" s="295">
        <v>0.0079117140577093</v>
      </c>
      <c r="W1617" s="271">
        <v>22211</v>
      </c>
      <c r="X1617" s="271">
        <v>21870</v>
      </c>
      <c r="Y1617" s="271">
        <v>23521</v>
      </c>
      <c r="Z1617" s="271">
        <v>23191</v>
      </c>
      <c r="AA1617" s="268">
        <v>0.984647246859664</v>
      </c>
      <c r="AB1617" s="268">
        <v>0.985969984269376</v>
      </c>
      <c r="AC1617" s="295">
        <v>-0.00132273740971223</v>
      </c>
    </row>
    <row r="1618" spans="1:29">
      <c r="A1618" s="297" t="s">
        <v>2708</v>
      </c>
      <c r="B1618" s="301" t="s">
        <v>3377</v>
      </c>
      <c r="C1618" s="293" t="s">
        <v>3023</v>
      </c>
      <c r="D1618" s="301" t="s">
        <v>3024</v>
      </c>
      <c r="E1618" s="263">
        <v>1321</v>
      </c>
      <c r="F1618" s="266">
        <v>923</v>
      </c>
      <c r="G1618" s="266">
        <v>398</v>
      </c>
      <c r="H1618" s="264">
        <v>1042</v>
      </c>
      <c r="I1618" s="264">
        <v>751</v>
      </c>
      <c r="J1618" s="264">
        <v>291</v>
      </c>
      <c r="K1618" s="264">
        <v>1432</v>
      </c>
      <c r="L1618" s="264">
        <v>1034</v>
      </c>
      <c r="M1618" s="264">
        <v>398</v>
      </c>
      <c r="N1618" s="294">
        <v>0.93</v>
      </c>
      <c r="O1618" s="266">
        <v>1321</v>
      </c>
      <c r="P1618" s="266">
        <v>923</v>
      </c>
      <c r="Q1618" s="266">
        <v>398</v>
      </c>
      <c r="R1618" s="267">
        <v>0.698713096139288</v>
      </c>
      <c r="S1618" s="267">
        <v>0.698713096139288</v>
      </c>
      <c r="T1618" s="267">
        <v>0.720729366602687</v>
      </c>
      <c r="U1618" s="267">
        <v>0.722067039106145</v>
      </c>
      <c r="V1618" s="295">
        <v>-0.0220162704633987</v>
      </c>
      <c r="W1618" s="271">
        <v>10444</v>
      </c>
      <c r="X1618" s="271">
        <v>8236</v>
      </c>
      <c r="Y1618" s="271">
        <v>11362</v>
      </c>
      <c r="Z1618" s="271">
        <v>9412</v>
      </c>
      <c r="AA1618" s="268">
        <v>0.788586748372271</v>
      </c>
      <c r="AB1618" s="268">
        <v>0.82837528604119</v>
      </c>
      <c r="AC1618" s="295">
        <v>-0.0397885376689188</v>
      </c>
    </row>
    <row r="1619" spans="1:29">
      <c r="A1619" s="297" t="s">
        <v>2708</v>
      </c>
      <c r="B1619" s="301" t="s">
        <v>3377</v>
      </c>
      <c r="C1619" s="293" t="s">
        <v>3025</v>
      </c>
      <c r="D1619" s="301" t="s">
        <v>3026</v>
      </c>
      <c r="E1619" s="263">
        <v>2181</v>
      </c>
      <c r="F1619" s="266">
        <v>2038</v>
      </c>
      <c r="G1619" s="266">
        <v>143</v>
      </c>
      <c r="H1619" s="264">
        <v>1870</v>
      </c>
      <c r="I1619" s="264">
        <v>1737</v>
      </c>
      <c r="J1619" s="264">
        <v>133</v>
      </c>
      <c r="K1619" s="264">
        <v>1688</v>
      </c>
      <c r="L1619" s="264">
        <v>1607</v>
      </c>
      <c r="M1619" s="264">
        <v>81</v>
      </c>
      <c r="N1619" s="294">
        <v>0.93</v>
      </c>
      <c r="O1619" s="266">
        <v>2181</v>
      </c>
      <c r="P1619" s="266">
        <v>2038</v>
      </c>
      <c r="Q1619" s="266">
        <v>143</v>
      </c>
      <c r="R1619" s="267">
        <v>0.934433745988079</v>
      </c>
      <c r="S1619" s="267">
        <v>0.934433745988079</v>
      </c>
      <c r="T1619" s="267">
        <v>0.928877005347594</v>
      </c>
      <c r="U1619" s="267">
        <v>0.952014218009479</v>
      </c>
      <c r="V1619" s="295">
        <v>0.00555674064048528</v>
      </c>
      <c r="W1619" s="271">
        <v>13827</v>
      </c>
      <c r="X1619" s="271">
        <v>12519</v>
      </c>
      <c r="Y1619" s="271">
        <v>15553</v>
      </c>
      <c r="Z1619" s="271">
        <v>14395</v>
      </c>
      <c r="AA1619" s="268">
        <v>0.905402473421567</v>
      </c>
      <c r="AB1619" s="268">
        <v>0.925544910949656</v>
      </c>
      <c r="AC1619" s="295">
        <v>-0.0201424375280894</v>
      </c>
    </row>
    <row r="1620" spans="1:29">
      <c r="A1620" s="297" t="s">
        <v>2708</v>
      </c>
      <c r="B1620" s="301" t="s">
        <v>3379</v>
      </c>
      <c r="C1620" s="293" t="s">
        <v>3027</v>
      </c>
      <c r="D1620" s="301" t="s">
        <v>3028</v>
      </c>
      <c r="E1620" s="263">
        <v>1983</v>
      </c>
      <c r="F1620" s="266">
        <v>1771</v>
      </c>
      <c r="G1620" s="266">
        <v>212</v>
      </c>
      <c r="H1620" s="264">
        <v>1780</v>
      </c>
      <c r="I1620" s="264">
        <v>1584</v>
      </c>
      <c r="J1620" s="264">
        <v>196</v>
      </c>
      <c r="K1620" s="264">
        <v>2176</v>
      </c>
      <c r="L1620" s="264">
        <v>1929</v>
      </c>
      <c r="M1620" s="264">
        <v>247</v>
      </c>
      <c r="N1620" s="294">
        <v>0.93</v>
      </c>
      <c r="O1620" s="266">
        <v>1983</v>
      </c>
      <c r="P1620" s="266">
        <v>1771</v>
      </c>
      <c r="Q1620" s="266">
        <v>212</v>
      </c>
      <c r="R1620" s="267">
        <v>0.89309127584468</v>
      </c>
      <c r="S1620" s="267">
        <v>0.89309127584468</v>
      </c>
      <c r="T1620" s="267">
        <v>0.889887640449438</v>
      </c>
      <c r="U1620" s="267">
        <v>0.886488970588235</v>
      </c>
      <c r="V1620" s="295">
        <v>0.00320363539524149</v>
      </c>
      <c r="W1620" s="271">
        <v>13471</v>
      </c>
      <c r="X1620" s="271">
        <v>12236</v>
      </c>
      <c r="Y1620" s="271">
        <v>13299</v>
      </c>
      <c r="Z1620" s="271">
        <v>12542</v>
      </c>
      <c r="AA1620" s="268">
        <v>0.908321579689704</v>
      </c>
      <c r="AB1620" s="268">
        <v>0.943078426949395</v>
      </c>
      <c r="AC1620" s="295">
        <v>-0.0347568472596909</v>
      </c>
    </row>
    <row r="1621" spans="1:29">
      <c r="A1621" s="297" t="s">
        <v>2708</v>
      </c>
      <c r="B1621" s="301" t="s">
        <v>3374</v>
      </c>
      <c r="C1621" s="293" t="s">
        <v>3029</v>
      </c>
      <c r="D1621" s="301" t="s">
        <v>3030</v>
      </c>
      <c r="E1621" s="263">
        <v>1496</v>
      </c>
      <c r="F1621" s="266">
        <v>1430</v>
      </c>
      <c r="G1621" s="266">
        <v>66</v>
      </c>
      <c r="H1621" s="264">
        <v>1234</v>
      </c>
      <c r="I1621" s="264">
        <v>1170</v>
      </c>
      <c r="J1621" s="264">
        <v>64</v>
      </c>
      <c r="K1621" s="264">
        <v>1188</v>
      </c>
      <c r="L1621" s="264">
        <v>1146</v>
      </c>
      <c r="M1621" s="264">
        <v>42</v>
      </c>
      <c r="N1621" s="294">
        <v>0.93</v>
      </c>
      <c r="O1621" s="266">
        <v>1496</v>
      </c>
      <c r="P1621" s="266">
        <v>1430</v>
      </c>
      <c r="Q1621" s="266">
        <v>66</v>
      </c>
      <c r="R1621" s="267">
        <v>0.955882352941177</v>
      </c>
      <c r="S1621" s="267">
        <v>0.955882352941177</v>
      </c>
      <c r="T1621" s="267">
        <v>0.948136142625608</v>
      </c>
      <c r="U1621" s="267">
        <v>0.964646464646465</v>
      </c>
      <c r="V1621" s="295">
        <v>0.00774621031556877</v>
      </c>
      <c r="W1621" s="271">
        <v>10361</v>
      </c>
      <c r="X1621" s="271">
        <v>10022</v>
      </c>
      <c r="Y1621" s="271">
        <v>11392</v>
      </c>
      <c r="Z1621" s="271">
        <v>11171</v>
      </c>
      <c r="AA1621" s="268">
        <v>0.967281150468101</v>
      </c>
      <c r="AB1621" s="268">
        <v>0.980600421348315</v>
      </c>
      <c r="AC1621" s="295">
        <v>-0.0133192708802131</v>
      </c>
    </row>
    <row r="1622" spans="1:29">
      <c r="A1622" s="297" t="s">
        <v>2708</v>
      </c>
      <c r="B1622" s="301" t="s">
        <v>3377</v>
      </c>
      <c r="C1622" s="293" t="s">
        <v>3031</v>
      </c>
      <c r="D1622" s="301" t="s">
        <v>3032</v>
      </c>
      <c r="E1622" s="263">
        <v>3321</v>
      </c>
      <c r="F1622" s="266">
        <v>3229</v>
      </c>
      <c r="G1622" s="266">
        <v>92</v>
      </c>
      <c r="H1622" s="264">
        <v>1944</v>
      </c>
      <c r="I1622" s="264">
        <v>1872</v>
      </c>
      <c r="J1622" s="264">
        <v>72</v>
      </c>
      <c r="K1622" s="264">
        <v>3342</v>
      </c>
      <c r="L1622" s="264">
        <v>3259</v>
      </c>
      <c r="M1622" s="264">
        <v>83</v>
      </c>
      <c r="N1622" s="294">
        <v>0.93</v>
      </c>
      <c r="O1622" s="266">
        <v>3321</v>
      </c>
      <c r="P1622" s="266">
        <v>3229</v>
      </c>
      <c r="Q1622" s="266">
        <v>92</v>
      </c>
      <c r="R1622" s="267">
        <v>0.972297500752785</v>
      </c>
      <c r="S1622" s="267">
        <v>0.972297500752785</v>
      </c>
      <c r="T1622" s="267">
        <v>0.962962962962963</v>
      </c>
      <c r="U1622" s="267">
        <v>0.975164572112508</v>
      </c>
      <c r="V1622" s="295">
        <v>0.00933453778982241</v>
      </c>
      <c r="W1622" s="271">
        <v>24418</v>
      </c>
      <c r="X1622" s="271">
        <v>23957</v>
      </c>
      <c r="Y1622" s="271">
        <v>25211</v>
      </c>
      <c r="Z1622" s="271">
        <v>24969</v>
      </c>
      <c r="AA1622" s="268">
        <v>0.981120484888197</v>
      </c>
      <c r="AB1622" s="268">
        <v>0.990401015429773</v>
      </c>
      <c r="AC1622" s="295">
        <v>-0.00928053054157552</v>
      </c>
    </row>
    <row r="1623" spans="1:29">
      <c r="A1623" s="297" t="s">
        <v>2708</v>
      </c>
      <c r="B1623" s="301" t="s">
        <v>3379</v>
      </c>
      <c r="C1623" s="293" t="s">
        <v>3033</v>
      </c>
      <c r="D1623" s="301" t="s">
        <v>3034</v>
      </c>
      <c r="E1623" s="263">
        <v>1079</v>
      </c>
      <c r="F1623" s="266">
        <v>1007</v>
      </c>
      <c r="G1623" s="266">
        <v>72</v>
      </c>
      <c r="H1623" s="264">
        <v>1546</v>
      </c>
      <c r="I1623" s="264">
        <v>1465</v>
      </c>
      <c r="J1623" s="264">
        <v>81</v>
      </c>
      <c r="K1623" s="264">
        <v>1502</v>
      </c>
      <c r="L1623" s="264">
        <v>1391</v>
      </c>
      <c r="M1623" s="264">
        <v>111</v>
      </c>
      <c r="N1623" s="294">
        <v>0.93</v>
      </c>
      <c r="O1623" s="266">
        <v>1079</v>
      </c>
      <c r="P1623" s="266">
        <v>1007</v>
      </c>
      <c r="Q1623" s="266">
        <v>72</v>
      </c>
      <c r="R1623" s="267">
        <v>0.933271547729379</v>
      </c>
      <c r="S1623" s="267">
        <v>0.933271547729379</v>
      </c>
      <c r="T1623" s="267">
        <v>0.947606727037516</v>
      </c>
      <c r="U1623" s="267">
        <v>0.926098535286285</v>
      </c>
      <c r="V1623" s="295">
        <v>-0.0143351793081371</v>
      </c>
      <c r="W1623" s="271">
        <v>9882</v>
      </c>
      <c r="X1623" s="271">
        <v>9429</v>
      </c>
      <c r="Y1623" s="271">
        <v>10725</v>
      </c>
      <c r="Z1623" s="271">
        <v>10508</v>
      </c>
      <c r="AA1623" s="268">
        <v>0.954159077109897</v>
      </c>
      <c r="AB1623" s="268">
        <v>0.9797668997669</v>
      </c>
      <c r="AC1623" s="295">
        <v>-0.025607822657003</v>
      </c>
    </row>
    <row r="1624" spans="1:29">
      <c r="A1624" s="297" t="s">
        <v>2708</v>
      </c>
      <c r="B1624" s="301" t="s">
        <v>3379</v>
      </c>
      <c r="C1624" s="293" t="s">
        <v>3035</v>
      </c>
      <c r="D1624" s="301" t="s">
        <v>3036</v>
      </c>
      <c r="E1624" s="263">
        <v>1485</v>
      </c>
      <c r="F1624" s="266">
        <v>1243</v>
      </c>
      <c r="G1624" s="266">
        <v>242</v>
      </c>
      <c r="H1624" s="264">
        <v>2320</v>
      </c>
      <c r="I1624" s="264">
        <v>1880</v>
      </c>
      <c r="J1624" s="264">
        <v>440</v>
      </c>
      <c r="K1624" s="264">
        <v>1952</v>
      </c>
      <c r="L1624" s="264">
        <v>1659</v>
      </c>
      <c r="M1624" s="264">
        <v>293</v>
      </c>
      <c r="N1624" s="294">
        <v>0.93</v>
      </c>
      <c r="O1624" s="266">
        <v>1485</v>
      </c>
      <c r="P1624" s="266">
        <v>1243</v>
      </c>
      <c r="Q1624" s="266">
        <v>242</v>
      </c>
      <c r="R1624" s="267">
        <v>0.837037037037037</v>
      </c>
      <c r="S1624" s="267">
        <v>0.837037037037037</v>
      </c>
      <c r="T1624" s="267">
        <v>0.810344827586207</v>
      </c>
      <c r="U1624" s="267">
        <v>0.849897540983607</v>
      </c>
      <c r="V1624" s="295">
        <v>0.0266922094508302</v>
      </c>
      <c r="W1624" s="271">
        <v>14565</v>
      </c>
      <c r="X1624" s="271">
        <v>12261</v>
      </c>
      <c r="Y1624" s="271">
        <v>14861</v>
      </c>
      <c r="Z1624" s="271">
        <v>13095</v>
      </c>
      <c r="AA1624" s="268">
        <v>0.841812564366632</v>
      </c>
      <c r="AB1624" s="268">
        <v>0.881165466657695</v>
      </c>
      <c r="AC1624" s="295">
        <v>-0.0393529022910624</v>
      </c>
    </row>
    <row r="1625" spans="1:29">
      <c r="A1625" s="297" t="s">
        <v>2708</v>
      </c>
      <c r="B1625" s="301" t="s">
        <v>3374</v>
      </c>
      <c r="C1625" s="293" t="s">
        <v>3037</v>
      </c>
      <c r="D1625" s="301" t="s">
        <v>3038</v>
      </c>
      <c r="E1625" s="263">
        <v>2741</v>
      </c>
      <c r="F1625" s="266">
        <v>2657</v>
      </c>
      <c r="G1625" s="266">
        <v>84</v>
      </c>
      <c r="H1625" s="264">
        <v>2404</v>
      </c>
      <c r="I1625" s="264">
        <v>2318</v>
      </c>
      <c r="J1625" s="264">
        <v>86</v>
      </c>
      <c r="K1625" s="264">
        <v>2014</v>
      </c>
      <c r="L1625" s="264">
        <v>1959</v>
      </c>
      <c r="M1625" s="264">
        <v>55</v>
      </c>
      <c r="N1625" s="294">
        <v>0.93</v>
      </c>
      <c r="O1625" s="266">
        <v>2741</v>
      </c>
      <c r="P1625" s="266">
        <v>2657</v>
      </c>
      <c r="Q1625" s="266">
        <v>84</v>
      </c>
      <c r="R1625" s="267">
        <v>0.969354250273623</v>
      </c>
      <c r="S1625" s="267">
        <v>0.969354250273623</v>
      </c>
      <c r="T1625" s="267">
        <v>0.964226289517471</v>
      </c>
      <c r="U1625" s="267">
        <v>0.972691161866931</v>
      </c>
      <c r="V1625" s="295">
        <v>0.00512796075615185</v>
      </c>
      <c r="W1625" s="271">
        <v>18225</v>
      </c>
      <c r="X1625" s="271">
        <v>17693</v>
      </c>
      <c r="Y1625" s="271">
        <v>20572</v>
      </c>
      <c r="Z1625" s="271">
        <v>20164</v>
      </c>
      <c r="AA1625" s="268">
        <v>0.970809327846365</v>
      </c>
      <c r="AB1625" s="268">
        <v>0.98016721757729</v>
      </c>
      <c r="AC1625" s="295">
        <v>-0.00935788973092466</v>
      </c>
    </row>
    <row r="1626" spans="1:29">
      <c r="A1626" s="297" t="s">
        <v>2708</v>
      </c>
      <c r="B1626" s="301" t="s">
        <v>3374</v>
      </c>
      <c r="C1626" s="293" t="s">
        <v>3039</v>
      </c>
      <c r="D1626" s="301" t="s">
        <v>3040</v>
      </c>
      <c r="E1626" s="263">
        <v>2353</v>
      </c>
      <c r="F1626" s="266">
        <v>2187</v>
      </c>
      <c r="G1626" s="266">
        <v>166</v>
      </c>
      <c r="H1626" s="264">
        <v>2135</v>
      </c>
      <c r="I1626" s="264">
        <v>2007</v>
      </c>
      <c r="J1626" s="264">
        <v>128</v>
      </c>
      <c r="K1626" s="264">
        <v>1907</v>
      </c>
      <c r="L1626" s="264">
        <v>1828</v>
      </c>
      <c r="M1626" s="264">
        <v>79</v>
      </c>
      <c r="N1626" s="294">
        <v>0.93</v>
      </c>
      <c r="O1626" s="266">
        <v>2353</v>
      </c>
      <c r="P1626" s="266">
        <v>2187</v>
      </c>
      <c r="Q1626" s="266">
        <v>166</v>
      </c>
      <c r="R1626" s="267">
        <v>0.929451763705907</v>
      </c>
      <c r="S1626" s="267">
        <v>0.929451763705907</v>
      </c>
      <c r="T1626" s="267">
        <v>0.940046838407494</v>
      </c>
      <c r="U1626" s="267">
        <v>0.958573675930781</v>
      </c>
      <c r="V1626" s="295">
        <v>-0.0105950747015868</v>
      </c>
      <c r="W1626" s="271">
        <v>15827</v>
      </c>
      <c r="X1626" s="271">
        <v>15084</v>
      </c>
      <c r="Y1626" s="271">
        <v>15992</v>
      </c>
      <c r="Z1626" s="271">
        <v>15295</v>
      </c>
      <c r="AA1626" s="268">
        <v>0.953054906172995</v>
      </c>
      <c r="AB1626" s="268">
        <v>0.956415707853927</v>
      </c>
      <c r="AC1626" s="295">
        <v>-0.00336080168093145</v>
      </c>
    </row>
    <row r="1627" spans="1:29">
      <c r="A1627" s="297" t="s">
        <v>2708</v>
      </c>
      <c r="B1627" s="301" t="s">
        <v>3377</v>
      </c>
      <c r="C1627" s="293" t="s">
        <v>3041</v>
      </c>
      <c r="D1627" s="301" t="s">
        <v>3042</v>
      </c>
      <c r="E1627" s="263">
        <v>4716</v>
      </c>
      <c r="F1627" s="266">
        <v>4290</v>
      </c>
      <c r="G1627" s="266">
        <v>426</v>
      </c>
      <c r="H1627" s="264">
        <v>4011</v>
      </c>
      <c r="I1627" s="264">
        <v>3655</v>
      </c>
      <c r="J1627" s="264">
        <v>356</v>
      </c>
      <c r="K1627" s="264">
        <v>3259</v>
      </c>
      <c r="L1627" s="264">
        <v>3030</v>
      </c>
      <c r="M1627" s="264">
        <v>229</v>
      </c>
      <c r="N1627" s="294">
        <v>0.93</v>
      </c>
      <c r="O1627" s="266">
        <v>4716</v>
      </c>
      <c r="P1627" s="266">
        <v>4290</v>
      </c>
      <c r="Q1627" s="266">
        <v>426</v>
      </c>
      <c r="R1627" s="267">
        <v>0.909669211195929</v>
      </c>
      <c r="S1627" s="267">
        <v>0.909669211195929</v>
      </c>
      <c r="T1627" s="267">
        <v>0.911244078783346</v>
      </c>
      <c r="U1627" s="267">
        <v>0.929733046946916</v>
      </c>
      <c r="V1627" s="295">
        <v>-0.00157486758741698</v>
      </c>
      <c r="W1627" s="271">
        <v>29074</v>
      </c>
      <c r="X1627" s="271">
        <v>26847</v>
      </c>
      <c r="Y1627" s="271">
        <v>33456</v>
      </c>
      <c r="Z1627" s="271">
        <v>31202</v>
      </c>
      <c r="AA1627" s="268">
        <v>0.923402352617459</v>
      </c>
      <c r="AB1627" s="268">
        <v>0.932627929220469</v>
      </c>
      <c r="AC1627" s="295">
        <v>-0.00922557660300982</v>
      </c>
    </row>
    <row r="1628" spans="1:29">
      <c r="A1628" s="297" t="s">
        <v>2708</v>
      </c>
      <c r="B1628" s="301" t="s">
        <v>3377</v>
      </c>
      <c r="C1628" s="293" t="s">
        <v>3043</v>
      </c>
      <c r="D1628" s="301" t="s">
        <v>3044</v>
      </c>
      <c r="E1628" s="263">
        <v>2109</v>
      </c>
      <c r="F1628" s="266">
        <v>1894</v>
      </c>
      <c r="G1628" s="266">
        <v>215</v>
      </c>
      <c r="H1628" s="264">
        <v>1747</v>
      </c>
      <c r="I1628" s="264">
        <v>1583</v>
      </c>
      <c r="J1628" s="264">
        <v>164</v>
      </c>
      <c r="K1628" s="264">
        <v>1541</v>
      </c>
      <c r="L1628" s="264">
        <v>1379</v>
      </c>
      <c r="M1628" s="264">
        <v>162</v>
      </c>
      <c r="N1628" s="294">
        <v>0.93</v>
      </c>
      <c r="O1628" s="266">
        <v>2109</v>
      </c>
      <c r="P1628" s="266">
        <v>1894</v>
      </c>
      <c r="Q1628" s="266">
        <v>215</v>
      </c>
      <c r="R1628" s="267">
        <v>0.89805595068753</v>
      </c>
      <c r="S1628" s="267">
        <v>0.89805595068753</v>
      </c>
      <c r="T1628" s="267">
        <v>0.906124785346308</v>
      </c>
      <c r="U1628" s="267">
        <v>0.894873458792992</v>
      </c>
      <c r="V1628" s="295">
        <v>-0.00806883465877828</v>
      </c>
      <c r="W1628" s="271">
        <v>13117</v>
      </c>
      <c r="X1628" s="271">
        <v>11901</v>
      </c>
      <c r="Y1628" s="271">
        <v>14559</v>
      </c>
      <c r="Z1628" s="271">
        <v>13374</v>
      </c>
      <c r="AA1628" s="268">
        <v>0.907295875581307</v>
      </c>
      <c r="AB1628" s="268">
        <v>0.918607047187307</v>
      </c>
      <c r="AC1628" s="295">
        <v>-0.011311171606</v>
      </c>
    </row>
    <row r="1629" spans="1:29">
      <c r="A1629" s="297" t="s">
        <v>2708</v>
      </c>
      <c r="B1629" s="301" t="s">
        <v>3377</v>
      </c>
      <c r="C1629" s="293" t="s">
        <v>3045</v>
      </c>
      <c r="D1629" s="301" t="s">
        <v>3046</v>
      </c>
      <c r="E1629" s="263">
        <v>2428</v>
      </c>
      <c r="F1629" s="266">
        <v>2267</v>
      </c>
      <c r="G1629" s="266">
        <v>161</v>
      </c>
      <c r="H1629" s="264">
        <v>1692</v>
      </c>
      <c r="I1629" s="264">
        <v>1581</v>
      </c>
      <c r="J1629" s="264">
        <v>111</v>
      </c>
      <c r="K1629" s="264">
        <v>2112</v>
      </c>
      <c r="L1629" s="264">
        <v>2048</v>
      </c>
      <c r="M1629" s="264">
        <v>64</v>
      </c>
      <c r="N1629" s="294">
        <v>0.93</v>
      </c>
      <c r="O1629" s="266">
        <v>2428</v>
      </c>
      <c r="P1629" s="266">
        <v>2267</v>
      </c>
      <c r="Q1629" s="266">
        <v>161</v>
      </c>
      <c r="R1629" s="267">
        <v>0.933690280065898</v>
      </c>
      <c r="S1629" s="267">
        <v>0.933690280065898</v>
      </c>
      <c r="T1629" s="267">
        <v>0.934397163120567</v>
      </c>
      <c r="U1629" s="267">
        <v>0.96969696969697</v>
      </c>
      <c r="V1629" s="295">
        <v>-0.000706883054669594</v>
      </c>
      <c r="W1629" s="271">
        <v>17512</v>
      </c>
      <c r="X1629" s="271">
        <v>16516</v>
      </c>
      <c r="Y1629" s="271">
        <v>19095</v>
      </c>
      <c r="Z1629" s="271">
        <v>18299</v>
      </c>
      <c r="AA1629" s="268">
        <v>0.943124714481498</v>
      </c>
      <c r="AB1629" s="268">
        <v>0.958313694684472</v>
      </c>
      <c r="AC1629" s="295">
        <v>-0.015188980202974</v>
      </c>
    </row>
    <row r="1630" spans="1:29">
      <c r="A1630" s="297" t="s">
        <v>2708</v>
      </c>
      <c r="B1630" s="301" t="s">
        <v>3376</v>
      </c>
      <c r="C1630" s="293" t="s">
        <v>3047</v>
      </c>
      <c r="D1630" s="301" t="s">
        <v>3048</v>
      </c>
      <c r="E1630" s="263">
        <v>845</v>
      </c>
      <c r="F1630" s="266">
        <v>806</v>
      </c>
      <c r="G1630" s="266">
        <v>39</v>
      </c>
      <c r="H1630" s="264">
        <v>768</v>
      </c>
      <c r="I1630" s="264">
        <v>729</v>
      </c>
      <c r="J1630" s="264">
        <v>39</v>
      </c>
      <c r="K1630" s="264">
        <v>918</v>
      </c>
      <c r="L1630" s="264">
        <v>901</v>
      </c>
      <c r="M1630" s="264">
        <v>17</v>
      </c>
      <c r="N1630" s="294">
        <v>0.93</v>
      </c>
      <c r="O1630" s="266">
        <v>845</v>
      </c>
      <c r="P1630" s="266">
        <v>806</v>
      </c>
      <c r="Q1630" s="266">
        <v>39</v>
      </c>
      <c r="R1630" s="267">
        <v>0.953846153846154</v>
      </c>
      <c r="S1630" s="267">
        <v>0.953846153846154</v>
      </c>
      <c r="T1630" s="267">
        <v>0.94921875</v>
      </c>
      <c r="U1630" s="267">
        <v>0.981481481481482</v>
      </c>
      <c r="V1630" s="295">
        <v>0.0046274038461539</v>
      </c>
      <c r="W1630" s="271">
        <v>7221</v>
      </c>
      <c r="X1630" s="271">
        <v>7024</v>
      </c>
      <c r="Y1630" s="271">
        <v>8895</v>
      </c>
      <c r="Z1630" s="271">
        <v>8722</v>
      </c>
      <c r="AA1630" s="268">
        <v>0.972718460047085</v>
      </c>
      <c r="AB1630" s="268">
        <v>0.980550871275998</v>
      </c>
      <c r="AC1630" s="295">
        <v>-0.00783241122891287</v>
      </c>
    </row>
    <row r="1631" spans="1:29">
      <c r="A1631" s="297" t="s">
        <v>2708</v>
      </c>
      <c r="B1631" s="301" t="s">
        <v>3376</v>
      </c>
      <c r="C1631" s="293" t="s">
        <v>3049</v>
      </c>
      <c r="D1631" s="301" t="s">
        <v>3050</v>
      </c>
      <c r="E1631" s="263">
        <v>2415</v>
      </c>
      <c r="F1631" s="266">
        <v>2200</v>
      </c>
      <c r="G1631" s="266">
        <v>215</v>
      </c>
      <c r="H1631" s="264">
        <v>2850</v>
      </c>
      <c r="I1631" s="264">
        <v>2595</v>
      </c>
      <c r="J1631" s="264">
        <v>255</v>
      </c>
      <c r="K1631" s="264">
        <v>2225</v>
      </c>
      <c r="L1631" s="264">
        <v>2012</v>
      </c>
      <c r="M1631" s="264">
        <v>213</v>
      </c>
      <c r="N1631" s="294">
        <v>0.93</v>
      </c>
      <c r="O1631" s="266">
        <v>2415</v>
      </c>
      <c r="P1631" s="266">
        <v>2200</v>
      </c>
      <c r="Q1631" s="266">
        <v>215</v>
      </c>
      <c r="R1631" s="267">
        <v>0.910973084886128</v>
      </c>
      <c r="S1631" s="267">
        <v>0.910973084886128</v>
      </c>
      <c r="T1631" s="267">
        <v>0.910526315789474</v>
      </c>
      <c r="U1631" s="267">
        <v>0.904269662921348</v>
      </c>
      <c r="V1631" s="295">
        <v>0.000446769096654642</v>
      </c>
      <c r="W1631" s="271">
        <v>16417</v>
      </c>
      <c r="X1631" s="271">
        <v>15099</v>
      </c>
      <c r="Y1631" s="271">
        <v>17756</v>
      </c>
      <c r="Z1631" s="271">
        <v>16807</v>
      </c>
      <c r="AA1631" s="268">
        <v>0.91971736614485</v>
      </c>
      <c r="AB1631" s="268">
        <v>0.946553277765262</v>
      </c>
      <c r="AC1631" s="295">
        <v>-0.0268359116204125</v>
      </c>
    </row>
    <row r="1632" spans="1:29">
      <c r="A1632" s="297" t="s">
        <v>2708</v>
      </c>
      <c r="B1632" s="301" t="s">
        <v>3375</v>
      </c>
      <c r="C1632" s="293" t="s">
        <v>3051</v>
      </c>
      <c r="D1632" s="301" t="s">
        <v>3052</v>
      </c>
      <c r="E1632" s="263">
        <v>3586</v>
      </c>
      <c r="F1632" s="266">
        <v>3379</v>
      </c>
      <c r="G1632" s="266">
        <v>207</v>
      </c>
      <c r="H1632" s="264">
        <v>3024</v>
      </c>
      <c r="I1632" s="264">
        <v>2879</v>
      </c>
      <c r="J1632" s="264">
        <v>145</v>
      </c>
      <c r="K1632" s="264">
        <v>2990</v>
      </c>
      <c r="L1632" s="264">
        <v>2882</v>
      </c>
      <c r="M1632" s="264">
        <v>108</v>
      </c>
      <c r="N1632" s="294">
        <v>0.93</v>
      </c>
      <c r="O1632" s="266">
        <v>3586</v>
      </c>
      <c r="P1632" s="266">
        <v>3379</v>
      </c>
      <c r="Q1632" s="266">
        <v>207</v>
      </c>
      <c r="R1632" s="267">
        <v>0.942275515895148</v>
      </c>
      <c r="S1632" s="267">
        <v>0.942275515895148</v>
      </c>
      <c r="T1632" s="267">
        <v>0.952050264550265</v>
      </c>
      <c r="U1632" s="267">
        <v>0.963879598662207</v>
      </c>
      <c r="V1632" s="295">
        <v>-0.00977474865511674</v>
      </c>
      <c r="W1632" s="271">
        <v>25346</v>
      </c>
      <c r="X1632" s="271">
        <v>24450</v>
      </c>
      <c r="Y1632" s="271">
        <v>29710</v>
      </c>
      <c r="Z1632" s="271">
        <v>29073</v>
      </c>
      <c r="AA1632" s="268">
        <v>0.964649254320208</v>
      </c>
      <c r="AB1632" s="268">
        <v>0.978559407606866</v>
      </c>
      <c r="AC1632" s="295">
        <v>-0.013910153286658</v>
      </c>
    </row>
    <row r="1633" spans="1:29">
      <c r="A1633" s="297" t="s">
        <v>2708</v>
      </c>
      <c r="B1633" s="301" t="s">
        <v>3376</v>
      </c>
      <c r="C1633" s="293" t="s">
        <v>3053</v>
      </c>
      <c r="D1633" s="301" t="s">
        <v>3054</v>
      </c>
      <c r="E1633" s="263">
        <v>3009</v>
      </c>
      <c r="F1633" s="266">
        <v>2682</v>
      </c>
      <c r="G1633" s="266">
        <v>327</v>
      </c>
      <c r="H1633" s="264">
        <v>3491</v>
      </c>
      <c r="I1633" s="264">
        <v>3053</v>
      </c>
      <c r="J1633" s="264">
        <v>438</v>
      </c>
      <c r="K1633" s="264">
        <v>3105</v>
      </c>
      <c r="L1633" s="264">
        <v>2693</v>
      </c>
      <c r="M1633" s="264">
        <v>412</v>
      </c>
      <c r="N1633" s="294">
        <v>0.93</v>
      </c>
      <c r="O1633" s="266">
        <v>3009</v>
      </c>
      <c r="P1633" s="266">
        <v>2682</v>
      </c>
      <c r="Q1633" s="266">
        <v>327</v>
      </c>
      <c r="R1633" s="267">
        <v>0.891326021934197</v>
      </c>
      <c r="S1633" s="267">
        <v>0.891326021934197</v>
      </c>
      <c r="T1633" s="267">
        <v>0.874534517330278</v>
      </c>
      <c r="U1633" s="267">
        <v>0.86731078904992</v>
      </c>
      <c r="V1633" s="295">
        <v>0.0167915046039195</v>
      </c>
      <c r="W1633" s="271">
        <v>21727</v>
      </c>
      <c r="X1633" s="271">
        <v>18820</v>
      </c>
      <c r="Y1633" s="271">
        <v>24961</v>
      </c>
      <c r="Z1633" s="271">
        <v>22387</v>
      </c>
      <c r="AA1633" s="268">
        <v>0.866203341464537</v>
      </c>
      <c r="AB1633" s="268">
        <v>0.896879131445054</v>
      </c>
      <c r="AC1633" s="295">
        <v>-0.030675789980517</v>
      </c>
    </row>
    <row r="1634" spans="1:29">
      <c r="A1634" s="297" t="s">
        <v>2708</v>
      </c>
      <c r="B1634" s="301" t="s">
        <v>3376</v>
      </c>
      <c r="C1634" s="293" t="s">
        <v>3055</v>
      </c>
      <c r="D1634" s="301" t="s">
        <v>3056</v>
      </c>
      <c r="E1634" s="263">
        <v>0</v>
      </c>
      <c r="F1634" s="266">
        <v>0</v>
      </c>
      <c r="G1634" s="266">
        <v>0</v>
      </c>
      <c r="H1634" s="264">
        <v>0</v>
      </c>
      <c r="I1634" s="264">
        <v>0</v>
      </c>
      <c r="J1634" s="264">
        <v>0</v>
      </c>
      <c r="K1634" s="264">
        <v>0</v>
      </c>
      <c r="L1634" s="264">
        <v>0</v>
      </c>
      <c r="M1634" s="264">
        <v>0</v>
      </c>
      <c r="N1634" s="294">
        <v>0.93</v>
      </c>
      <c r="O1634" s="266">
        <v>0</v>
      </c>
      <c r="P1634" s="266">
        <v>0</v>
      </c>
      <c r="Q1634" s="266">
        <v>0</v>
      </c>
      <c r="R1634" s="267">
        <v>0</v>
      </c>
      <c r="S1634" s="267">
        <v>0</v>
      </c>
      <c r="T1634" s="267">
        <v>0</v>
      </c>
      <c r="U1634" s="267">
        <v>0</v>
      </c>
      <c r="V1634" s="295">
        <v>0</v>
      </c>
      <c r="W1634" s="271">
        <v>0</v>
      </c>
      <c r="X1634" s="271">
        <v>0</v>
      </c>
      <c r="Y1634" s="271">
        <v>3</v>
      </c>
      <c r="Z1634" s="271">
        <v>3</v>
      </c>
      <c r="AA1634" s="268">
        <v>0</v>
      </c>
      <c r="AB1634" s="268">
        <v>1</v>
      </c>
      <c r="AC1634" s="295">
        <v>-1</v>
      </c>
    </row>
    <row r="1635" spans="1:29">
      <c r="A1635" s="297" t="s">
        <v>2708</v>
      </c>
      <c r="B1635" s="301" t="s">
        <v>3376</v>
      </c>
      <c r="C1635" s="293" t="s">
        <v>3057</v>
      </c>
      <c r="D1635" s="301" t="s">
        <v>3058</v>
      </c>
      <c r="E1635" s="263">
        <v>0</v>
      </c>
      <c r="F1635" s="266">
        <v>0</v>
      </c>
      <c r="G1635" s="266">
        <v>0</v>
      </c>
      <c r="H1635" s="264">
        <v>1</v>
      </c>
      <c r="I1635" s="264">
        <v>0</v>
      </c>
      <c r="J1635" s="264">
        <v>1</v>
      </c>
      <c r="K1635" s="264">
        <v>0</v>
      </c>
      <c r="L1635" s="264">
        <v>0</v>
      </c>
      <c r="M1635" s="264">
        <v>0</v>
      </c>
      <c r="N1635" s="294">
        <v>0.93</v>
      </c>
      <c r="O1635" s="266">
        <v>0</v>
      </c>
      <c r="P1635" s="266">
        <v>0</v>
      </c>
      <c r="Q1635" s="266">
        <v>0</v>
      </c>
      <c r="R1635" s="267">
        <v>0</v>
      </c>
      <c r="S1635" s="267">
        <v>0</v>
      </c>
      <c r="T1635" s="267">
        <v>0</v>
      </c>
      <c r="U1635" s="267">
        <v>0</v>
      </c>
      <c r="V1635" s="295">
        <v>0</v>
      </c>
      <c r="W1635" s="271">
        <v>3</v>
      </c>
      <c r="X1635" s="271">
        <v>2</v>
      </c>
      <c r="Y1635" s="271">
        <v>6</v>
      </c>
      <c r="Z1635" s="271">
        <v>6</v>
      </c>
      <c r="AA1635" s="268">
        <v>0.666666666666667</v>
      </c>
      <c r="AB1635" s="268">
        <v>1</v>
      </c>
      <c r="AC1635" s="295">
        <v>-0.333333333333333</v>
      </c>
    </row>
    <row r="1636" spans="1:29">
      <c r="A1636" s="297" t="s">
        <v>2708</v>
      </c>
      <c r="B1636" s="301" t="s">
        <v>3375</v>
      </c>
      <c r="C1636" s="293" t="s">
        <v>3059</v>
      </c>
      <c r="D1636" s="301" t="s">
        <v>3060</v>
      </c>
      <c r="E1636" s="263">
        <v>0</v>
      </c>
      <c r="F1636" s="266">
        <v>0</v>
      </c>
      <c r="G1636" s="266">
        <v>0</v>
      </c>
      <c r="H1636" s="264">
        <v>0</v>
      </c>
      <c r="I1636" s="264">
        <v>0</v>
      </c>
      <c r="J1636" s="264">
        <v>0</v>
      </c>
      <c r="K1636" s="264">
        <v>0</v>
      </c>
      <c r="L1636" s="264">
        <v>0</v>
      </c>
      <c r="M1636" s="264">
        <v>0</v>
      </c>
      <c r="N1636" s="294">
        <v>0.93</v>
      </c>
      <c r="O1636" s="266">
        <v>0</v>
      </c>
      <c r="P1636" s="266">
        <v>0</v>
      </c>
      <c r="Q1636" s="266">
        <v>0</v>
      </c>
      <c r="R1636" s="267">
        <v>0</v>
      </c>
      <c r="S1636" s="267">
        <v>0</v>
      </c>
      <c r="T1636" s="267">
        <v>0</v>
      </c>
      <c r="U1636" s="267">
        <v>0</v>
      </c>
      <c r="V1636" s="295">
        <v>0</v>
      </c>
      <c r="W1636" s="271">
        <v>0</v>
      </c>
      <c r="X1636" s="271">
        <v>0</v>
      </c>
      <c r="Y1636" s="271">
        <v>2</v>
      </c>
      <c r="Z1636" s="271">
        <v>2</v>
      </c>
      <c r="AA1636" s="268">
        <v>0</v>
      </c>
      <c r="AB1636" s="268">
        <v>1</v>
      </c>
      <c r="AC1636" s="295">
        <v>-1</v>
      </c>
    </row>
    <row r="1637" spans="1:29">
      <c r="A1637" s="297" t="s">
        <v>2708</v>
      </c>
      <c r="B1637" s="301" t="s">
        <v>3375</v>
      </c>
      <c r="C1637" s="293" t="s">
        <v>3061</v>
      </c>
      <c r="D1637" s="301" t="s">
        <v>3062</v>
      </c>
      <c r="E1637" s="263">
        <v>0</v>
      </c>
      <c r="F1637" s="266">
        <v>0</v>
      </c>
      <c r="G1637" s="266">
        <v>0</v>
      </c>
      <c r="H1637" s="264">
        <v>0</v>
      </c>
      <c r="I1637" s="264">
        <v>0</v>
      </c>
      <c r="J1637" s="264">
        <v>0</v>
      </c>
      <c r="K1637" s="264">
        <v>0</v>
      </c>
      <c r="L1637" s="264">
        <v>0</v>
      </c>
      <c r="M1637" s="264">
        <v>0</v>
      </c>
      <c r="N1637" s="294">
        <v>0.93</v>
      </c>
      <c r="O1637" s="266">
        <v>0</v>
      </c>
      <c r="P1637" s="266">
        <v>0</v>
      </c>
      <c r="Q1637" s="266">
        <v>0</v>
      </c>
      <c r="R1637" s="267">
        <v>0</v>
      </c>
      <c r="S1637" s="267">
        <v>0</v>
      </c>
      <c r="T1637" s="267">
        <v>0</v>
      </c>
      <c r="U1637" s="267">
        <v>0</v>
      </c>
      <c r="V1637" s="295">
        <v>0</v>
      </c>
      <c r="W1637" s="271">
        <v>0</v>
      </c>
      <c r="X1637" s="271">
        <v>0</v>
      </c>
      <c r="Y1637" s="271">
        <v>0</v>
      </c>
      <c r="Z1637" s="271">
        <v>0</v>
      </c>
      <c r="AA1637" s="268">
        <v>0</v>
      </c>
      <c r="AB1637" s="268">
        <v>0</v>
      </c>
      <c r="AC1637" s="295">
        <v>0</v>
      </c>
    </row>
    <row r="1638" spans="1:29">
      <c r="A1638" s="297" t="s">
        <v>2708</v>
      </c>
      <c r="B1638" s="301" t="s">
        <v>3375</v>
      </c>
      <c r="C1638" s="293" t="s">
        <v>3063</v>
      </c>
      <c r="D1638" s="301" t="s">
        <v>3064</v>
      </c>
      <c r="E1638" s="263">
        <v>3444</v>
      </c>
      <c r="F1638" s="266">
        <v>3369</v>
      </c>
      <c r="G1638" s="266">
        <v>75</v>
      </c>
      <c r="H1638" s="264">
        <v>3439</v>
      </c>
      <c r="I1638" s="264">
        <v>3357</v>
      </c>
      <c r="J1638" s="264">
        <v>82</v>
      </c>
      <c r="K1638" s="264">
        <v>2551</v>
      </c>
      <c r="L1638" s="264">
        <v>2507</v>
      </c>
      <c r="M1638" s="264">
        <v>44</v>
      </c>
      <c r="N1638" s="294">
        <v>0.93</v>
      </c>
      <c r="O1638" s="266">
        <v>3444</v>
      </c>
      <c r="P1638" s="266">
        <v>3369</v>
      </c>
      <c r="Q1638" s="266">
        <v>75</v>
      </c>
      <c r="R1638" s="267">
        <v>0.978222996515679</v>
      </c>
      <c r="S1638" s="267">
        <v>0.978222996515679</v>
      </c>
      <c r="T1638" s="267">
        <v>0.976155859261413</v>
      </c>
      <c r="U1638" s="267">
        <v>0.982751862014896</v>
      </c>
      <c r="V1638" s="295">
        <v>0.00206713725426622</v>
      </c>
      <c r="W1638" s="271">
        <v>23890</v>
      </c>
      <c r="X1638" s="271">
        <v>23440</v>
      </c>
      <c r="Y1638" s="271">
        <v>27634</v>
      </c>
      <c r="Z1638" s="271">
        <v>27239</v>
      </c>
      <c r="AA1638" s="268">
        <v>0.981163666806195</v>
      </c>
      <c r="AB1638" s="268">
        <v>0.985706014330173</v>
      </c>
      <c r="AC1638" s="295">
        <v>-0.00454234752397797</v>
      </c>
    </row>
    <row r="1639" spans="1:29">
      <c r="A1639" s="297" t="s">
        <v>2708</v>
      </c>
      <c r="B1639" s="301" t="s">
        <v>3375</v>
      </c>
      <c r="C1639" s="293" t="s">
        <v>3065</v>
      </c>
      <c r="D1639" s="301" t="s">
        <v>3066</v>
      </c>
      <c r="E1639" s="263">
        <v>0</v>
      </c>
      <c r="F1639" s="266">
        <v>0</v>
      </c>
      <c r="G1639" s="266">
        <v>0</v>
      </c>
      <c r="H1639" s="264">
        <v>0</v>
      </c>
      <c r="I1639" s="264">
        <v>0</v>
      </c>
      <c r="J1639" s="264">
        <v>0</v>
      </c>
      <c r="K1639" s="264">
        <v>0</v>
      </c>
      <c r="L1639" s="264">
        <v>0</v>
      </c>
      <c r="M1639" s="264">
        <v>0</v>
      </c>
      <c r="N1639" s="294">
        <v>0.93</v>
      </c>
      <c r="O1639" s="266">
        <v>0</v>
      </c>
      <c r="P1639" s="266">
        <v>0</v>
      </c>
      <c r="Q1639" s="266">
        <v>0</v>
      </c>
      <c r="R1639" s="267">
        <v>0</v>
      </c>
      <c r="S1639" s="267">
        <v>0</v>
      </c>
      <c r="T1639" s="267">
        <v>0</v>
      </c>
      <c r="U1639" s="267">
        <v>0</v>
      </c>
      <c r="V1639" s="295">
        <v>0</v>
      </c>
      <c r="W1639" s="271">
        <v>0</v>
      </c>
      <c r="X1639" s="271">
        <v>0</v>
      </c>
      <c r="Y1639" s="271">
        <v>0</v>
      </c>
      <c r="Z1639" s="271">
        <v>0</v>
      </c>
      <c r="AA1639" s="268">
        <v>0</v>
      </c>
      <c r="AB1639" s="268">
        <v>0</v>
      </c>
      <c r="AC1639" s="295">
        <v>0</v>
      </c>
    </row>
    <row r="1640" spans="1:29">
      <c r="A1640" s="297" t="s">
        <v>2708</v>
      </c>
      <c r="B1640" s="301" t="s">
        <v>3375</v>
      </c>
      <c r="C1640" s="293" t="s">
        <v>3067</v>
      </c>
      <c r="D1640" s="301" t="s">
        <v>3068</v>
      </c>
      <c r="E1640" s="263">
        <v>4747</v>
      </c>
      <c r="F1640" s="266">
        <v>4197</v>
      </c>
      <c r="G1640" s="266">
        <v>550</v>
      </c>
      <c r="H1640" s="264">
        <v>4637</v>
      </c>
      <c r="I1640" s="264">
        <v>4132</v>
      </c>
      <c r="J1640" s="264">
        <v>505</v>
      </c>
      <c r="K1640" s="264">
        <v>3479</v>
      </c>
      <c r="L1640" s="264">
        <v>3176</v>
      </c>
      <c r="M1640" s="264">
        <v>303</v>
      </c>
      <c r="N1640" s="294">
        <v>0.93</v>
      </c>
      <c r="O1640" s="266">
        <v>4747</v>
      </c>
      <c r="P1640" s="266">
        <v>4197</v>
      </c>
      <c r="Q1640" s="266">
        <v>550</v>
      </c>
      <c r="R1640" s="267">
        <v>0.884137349905203</v>
      </c>
      <c r="S1640" s="267">
        <v>0.884137349905203</v>
      </c>
      <c r="T1640" s="267">
        <v>0.891093379340091</v>
      </c>
      <c r="U1640" s="267">
        <v>0.912906007473412</v>
      </c>
      <c r="V1640" s="295">
        <v>-0.00695602943488727</v>
      </c>
      <c r="W1640" s="271">
        <v>32267</v>
      </c>
      <c r="X1640" s="271">
        <v>29467</v>
      </c>
      <c r="Y1640" s="271">
        <v>35910</v>
      </c>
      <c r="Z1640" s="271">
        <v>33172</v>
      </c>
      <c r="AA1640" s="268">
        <v>0.913224036941767</v>
      </c>
      <c r="AB1640" s="268">
        <v>0.923753829016987</v>
      </c>
      <c r="AC1640" s="295">
        <v>-0.0105297920752198</v>
      </c>
    </row>
    <row r="1641" spans="1:29">
      <c r="A1641" s="297" t="s">
        <v>2708</v>
      </c>
      <c r="B1641" s="301" t="s">
        <v>3373</v>
      </c>
      <c r="C1641" s="293" t="s">
        <v>3069</v>
      </c>
      <c r="D1641" s="301" t="s">
        <v>3070</v>
      </c>
      <c r="E1641" s="263">
        <v>5001</v>
      </c>
      <c r="F1641" s="266">
        <v>4527</v>
      </c>
      <c r="G1641" s="266">
        <v>474</v>
      </c>
      <c r="H1641" s="264">
        <v>3756</v>
      </c>
      <c r="I1641" s="264">
        <v>3396</v>
      </c>
      <c r="J1641" s="264">
        <v>360</v>
      </c>
      <c r="K1641" s="264">
        <v>4092</v>
      </c>
      <c r="L1641" s="264">
        <v>3781</v>
      </c>
      <c r="M1641" s="264">
        <v>311</v>
      </c>
      <c r="N1641" s="294">
        <v>0.93</v>
      </c>
      <c r="O1641" s="266">
        <v>5001</v>
      </c>
      <c r="P1641" s="266">
        <v>4527</v>
      </c>
      <c r="Q1641" s="266">
        <v>474</v>
      </c>
      <c r="R1641" s="267">
        <v>0.905218956208758</v>
      </c>
      <c r="S1641" s="267">
        <v>0.905218956208758</v>
      </c>
      <c r="T1641" s="267">
        <v>0.904153354632588</v>
      </c>
      <c r="U1641" s="267">
        <v>0.923998044965787</v>
      </c>
      <c r="V1641" s="295">
        <v>0.00106560157617042</v>
      </c>
      <c r="W1641" s="271">
        <v>26121</v>
      </c>
      <c r="X1641" s="271">
        <v>23767</v>
      </c>
      <c r="Y1641" s="271">
        <v>30113</v>
      </c>
      <c r="Z1641" s="271">
        <v>27854</v>
      </c>
      <c r="AA1641" s="268">
        <v>0.909880938708319</v>
      </c>
      <c r="AB1641" s="268">
        <v>0.924982565669312</v>
      </c>
      <c r="AC1641" s="295">
        <v>-0.0151016269609933</v>
      </c>
    </row>
    <row r="1642" spans="1:29">
      <c r="A1642" s="297" t="s">
        <v>2708</v>
      </c>
      <c r="B1642" s="301" t="s">
        <v>3373</v>
      </c>
      <c r="C1642" s="293" t="s">
        <v>3071</v>
      </c>
      <c r="D1642" s="301" t="s">
        <v>3072</v>
      </c>
      <c r="E1642" s="263">
        <v>0</v>
      </c>
      <c r="F1642" s="266">
        <v>0</v>
      </c>
      <c r="G1642" s="266">
        <v>0</v>
      </c>
      <c r="H1642" s="264">
        <v>1</v>
      </c>
      <c r="I1642" s="264">
        <v>0</v>
      </c>
      <c r="J1642" s="264">
        <v>1</v>
      </c>
      <c r="K1642" s="264">
        <v>0</v>
      </c>
      <c r="L1642" s="264">
        <v>0</v>
      </c>
      <c r="M1642" s="264">
        <v>0</v>
      </c>
      <c r="N1642" s="294">
        <v>0.93</v>
      </c>
      <c r="O1642" s="266">
        <v>0</v>
      </c>
      <c r="P1642" s="266">
        <v>0</v>
      </c>
      <c r="Q1642" s="266">
        <v>0</v>
      </c>
      <c r="R1642" s="267">
        <v>0</v>
      </c>
      <c r="S1642" s="267">
        <v>0</v>
      </c>
      <c r="T1642" s="267">
        <v>0</v>
      </c>
      <c r="U1642" s="267">
        <v>0</v>
      </c>
      <c r="V1642" s="295">
        <v>0</v>
      </c>
      <c r="W1642" s="271">
        <v>2</v>
      </c>
      <c r="X1642" s="271">
        <v>0</v>
      </c>
      <c r="Y1642" s="271">
        <v>0</v>
      </c>
      <c r="Z1642" s="271">
        <v>0</v>
      </c>
      <c r="AA1642" s="268">
        <v>0</v>
      </c>
      <c r="AB1642" s="268">
        <v>0</v>
      </c>
      <c r="AC1642" s="295">
        <v>0</v>
      </c>
    </row>
    <row r="1643" spans="1:29">
      <c r="A1643" s="297" t="s">
        <v>2708</v>
      </c>
      <c r="B1643" s="301" t="s">
        <v>3373</v>
      </c>
      <c r="C1643" s="293" t="s">
        <v>3073</v>
      </c>
      <c r="D1643" s="301" t="s">
        <v>3074</v>
      </c>
      <c r="E1643" s="263">
        <v>0</v>
      </c>
      <c r="F1643" s="266">
        <v>0</v>
      </c>
      <c r="G1643" s="266">
        <v>0</v>
      </c>
      <c r="H1643" s="264">
        <v>3</v>
      </c>
      <c r="I1643" s="264">
        <v>3</v>
      </c>
      <c r="J1643" s="264">
        <v>0</v>
      </c>
      <c r="K1643" s="264">
        <v>1</v>
      </c>
      <c r="L1643" s="264">
        <v>1</v>
      </c>
      <c r="M1643" s="264">
        <v>0</v>
      </c>
      <c r="N1643" s="294">
        <v>0.93</v>
      </c>
      <c r="O1643" s="266">
        <v>0</v>
      </c>
      <c r="P1643" s="266">
        <v>0</v>
      </c>
      <c r="Q1643" s="266">
        <v>0</v>
      </c>
      <c r="R1643" s="267">
        <v>0</v>
      </c>
      <c r="S1643" s="267">
        <v>0</v>
      </c>
      <c r="T1643" s="267">
        <v>1</v>
      </c>
      <c r="U1643" s="267">
        <v>1</v>
      </c>
      <c r="V1643" s="295">
        <v>-1</v>
      </c>
      <c r="W1643" s="271">
        <v>14</v>
      </c>
      <c r="X1643" s="271">
        <v>14</v>
      </c>
      <c r="Y1643" s="271">
        <v>2</v>
      </c>
      <c r="Z1643" s="271">
        <v>2</v>
      </c>
      <c r="AA1643" s="268">
        <v>1</v>
      </c>
      <c r="AB1643" s="268">
        <v>1</v>
      </c>
      <c r="AC1643" s="295">
        <v>0</v>
      </c>
    </row>
    <row r="1644" spans="1:29">
      <c r="A1644" s="297" t="s">
        <v>2708</v>
      </c>
      <c r="B1644" s="301" t="s">
        <v>3373</v>
      </c>
      <c r="C1644" s="293" t="s">
        <v>3075</v>
      </c>
      <c r="D1644" s="301" t="s">
        <v>3076</v>
      </c>
      <c r="E1644" s="263">
        <v>3205</v>
      </c>
      <c r="F1644" s="266">
        <v>2993</v>
      </c>
      <c r="G1644" s="266">
        <v>212</v>
      </c>
      <c r="H1644" s="264">
        <v>2243</v>
      </c>
      <c r="I1644" s="264">
        <v>2121</v>
      </c>
      <c r="J1644" s="264">
        <v>122</v>
      </c>
      <c r="K1644" s="264">
        <v>2599</v>
      </c>
      <c r="L1644" s="264">
        <v>2480</v>
      </c>
      <c r="M1644" s="264">
        <v>119</v>
      </c>
      <c r="N1644" s="294">
        <v>0.93</v>
      </c>
      <c r="O1644" s="266">
        <v>3205</v>
      </c>
      <c r="P1644" s="266">
        <v>2993</v>
      </c>
      <c r="Q1644" s="266">
        <v>212</v>
      </c>
      <c r="R1644" s="267">
        <v>0.933853354134165</v>
      </c>
      <c r="S1644" s="267">
        <v>0.933853354134165</v>
      </c>
      <c r="T1644" s="267">
        <v>0.945608559964333</v>
      </c>
      <c r="U1644" s="267">
        <v>0.954213158907272</v>
      </c>
      <c r="V1644" s="295">
        <v>-0.0117552058301681</v>
      </c>
      <c r="W1644" s="271">
        <v>16345</v>
      </c>
      <c r="X1644" s="271">
        <v>15410</v>
      </c>
      <c r="Y1644" s="271">
        <v>18884</v>
      </c>
      <c r="Z1644" s="271">
        <v>18016</v>
      </c>
      <c r="AA1644" s="268">
        <v>0.942795962067911</v>
      </c>
      <c r="AB1644" s="268">
        <v>0.95403516204194</v>
      </c>
      <c r="AC1644" s="295">
        <v>-0.0112391999740296</v>
      </c>
    </row>
    <row r="1645" spans="1:29">
      <c r="A1645" s="297" t="s">
        <v>2708</v>
      </c>
      <c r="B1645" s="301" t="s">
        <v>3373</v>
      </c>
      <c r="C1645" s="293" t="s">
        <v>3077</v>
      </c>
      <c r="D1645" s="301" t="s">
        <v>3078</v>
      </c>
      <c r="E1645" s="263">
        <v>0</v>
      </c>
      <c r="F1645" s="266">
        <v>0</v>
      </c>
      <c r="G1645" s="266">
        <v>0</v>
      </c>
      <c r="H1645" s="264">
        <v>1</v>
      </c>
      <c r="I1645" s="264">
        <v>1</v>
      </c>
      <c r="J1645" s="264">
        <v>0</v>
      </c>
      <c r="K1645" s="264">
        <v>5</v>
      </c>
      <c r="L1645" s="264">
        <v>2</v>
      </c>
      <c r="M1645" s="264">
        <v>3</v>
      </c>
      <c r="N1645" s="294">
        <v>0.93</v>
      </c>
      <c r="O1645" s="266">
        <v>0</v>
      </c>
      <c r="P1645" s="266">
        <v>0</v>
      </c>
      <c r="Q1645" s="266">
        <v>0</v>
      </c>
      <c r="R1645" s="267">
        <v>0</v>
      </c>
      <c r="S1645" s="267">
        <v>0</v>
      </c>
      <c r="T1645" s="267">
        <v>1</v>
      </c>
      <c r="U1645" s="267">
        <v>0.4</v>
      </c>
      <c r="V1645" s="295">
        <v>-1</v>
      </c>
      <c r="W1645" s="271">
        <v>19</v>
      </c>
      <c r="X1645" s="271">
        <v>11</v>
      </c>
      <c r="Y1645" s="271">
        <v>3</v>
      </c>
      <c r="Z1645" s="271">
        <v>3</v>
      </c>
      <c r="AA1645" s="268">
        <v>0.578947368421053</v>
      </c>
      <c r="AB1645" s="268">
        <v>1</v>
      </c>
      <c r="AC1645" s="295">
        <v>-0.421052631578947</v>
      </c>
    </row>
    <row r="1646" spans="1:29">
      <c r="A1646" s="297" t="s">
        <v>2708</v>
      </c>
      <c r="B1646" s="301" t="s">
        <v>3373</v>
      </c>
      <c r="C1646" s="293" t="s">
        <v>3079</v>
      </c>
      <c r="D1646" s="301" t="s">
        <v>3080</v>
      </c>
      <c r="E1646" s="263">
        <v>0</v>
      </c>
      <c r="F1646" s="266">
        <v>0</v>
      </c>
      <c r="G1646" s="266">
        <v>0</v>
      </c>
      <c r="H1646" s="264">
        <v>0</v>
      </c>
      <c r="I1646" s="264">
        <v>0</v>
      </c>
      <c r="J1646" s="264">
        <v>0</v>
      </c>
      <c r="K1646" s="264">
        <v>0</v>
      </c>
      <c r="L1646" s="264">
        <v>0</v>
      </c>
      <c r="M1646" s="264">
        <v>0</v>
      </c>
      <c r="N1646" s="294">
        <v>0.93</v>
      </c>
      <c r="O1646" s="266">
        <v>0</v>
      </c>
      <c r="P1646" s="266">
        <v>0</v>
      </c>
      <c r="Q1646" s="266">
        <v>0</v>
      </c>
      <c r="R1646" s="267">
        <v>0</v>
      </c>
      <c r="S1646" s="267">
        <v>0</v>
      </c>
      <c r="T1646" s="267">
        <v>0</v>
      </c>
      <c r="U1646" s="267">
        <v>0</v>
      </c>
      <c r="V1646" s="295">
        <v>0</v>
      </c>
      <c r="W1646" s="271">
        <v>1</v>
      </c>
      <c r="X1646" s="271">
        <v>1</v>
      </c>
      <c r="Y1646" s="271">
        <v>2</v>
      </c>
      <c r="Z1646" s="271">
        <v>2</v>
      </c>
      <c r="AA1646" s="268">
        <v>1</v>
      </c>
      <c r="AB1646" s="268">
        <v>1</v>
      </c>
      <c r="AC1646" s="295">
        <v>0</v>
      </c>
    </row>
    <row r="1647" spans="1:29">
      <c r="A1647" s="297" t="s">
        <v>2708</v>
      </c>
      <c r="B1647" s="301" t="s">
        <v>3373</v>
      </c>
      <c r="C1647" s="293" t="s">
        <v>3081</v>
      </c>
      <c r="D1647" s="301" t="s">
        <v>3082</v>
      </c>
      <c r="E1647" s="263">
        <v>0</v>
      </c>
      <c r="F1647" s="266">
        <v>0</v>
      </c>
      <c r="G1647" s="266">
        <v>0</v>
      </c>
      <c r="H1647" s="264">
        <v>0</v>
      </c>
      <c r="I1647" s="264">
        <v>0</v>
      </c>
      <c r="J1647" s="264">
        <v>0</v>
      </c>
      <c r="K1647" s="264">
        <v>0</v>
      </c>
      <c r="L1647" s="264">
        <v>0</v>
      </c>
      <c r="M1647" s="264">
        <v>0</v>
      </c>
      <c r="N1647" s="294">
        <v>0.93</v>
      </c>
      <c r="O1647" s="266">
        <v>0</v>
      </c>
      <c r="P1647" s="266">
        <v>0</v>
      </c>
      <c r="Q1647" s="266">
        <v>0</v>
      </c>
      <c r="R1647" s="267">
        <v>0</v>
      </c>
      <c r="S1647" s="267">
        <v>0</v>
      </c>
      <c r="T1647" s="267">
        <v>0</v>
      </c>
      <c r="U1647" s="267">
        <v>0</v>
      </c>
      <c r="V1647" s="295">
        <v>0</v>
      </c>
      <c r="W1647" s="271">
        <v>0</v>
      </c>
      <c r="X1647" s="271">
        <v>0</v>
      </c>
      <c r="Y1647" s="271">
        <v>0</v>
      </c>
      <c r="Z1647" s="271">
        <v>0</v>
      </c>
      <c r="AA1647" s="268">
        <v>0</v>
      </c>
      <c r="AB1647" s="268">
        <v>0</v>
      </c>
      <c r="AC1647" s="295">
        <v>0</v>
      </c>
    </row>
    <row r="1648" spans="1:29">
      <c r="A1648" s="297" t="s">
        <v>2708</v>
      </c>
      <c r="B1648" s="301" t="s">
        <v>3373</v>
      </c>
      <c r="C1648" s="293" t="s">
        <v>3083</v>
      </c>
      <c r="D1648" s="301" t="s">
        <v>3084</v>
      </c>
      <c r="E1648" s="263">
        <v>1</v>
      </c>
      <c r="F1648" s="266">
        <v>0</v>
      </c>
      <c r="G1648" s="266">
        <v>1</v>
      </c>
      <c r="H1648" s="264">
        <v>1</v>
      </c>
      <c r="I1648" s="264">
        <v>0</v>
      </c>
      <c r="J1648" s="264">
        <v>1</v>
      </c>
      <c r="K1648" s="264">
        <v>0</v>
      </c>
      <c r="L1648" s="264">
        <v>0</v>
      </c>
      <c r="M1648" s="264">
        <v>0</v>
      </c>
      <c r="N1648" s="294">
        <v>0.93</v>
      </c>
      <c r="O1648" s="266">
        <v>1</v>
      </c>
      <c r="P1648" s="266">
        <v>0</v>
      </c>
      <c r="Q1648" s="266">
        <v>1</v>
      </c>
      <c r="R1648" s="267">
        <v>0</v>
      </c>
      <c r="S1648" s="267">
        <v>0</v>
      </c>
      <c r="T1648" s="267">
        <v>0</v>
      </c>
      <c r="U1648" s="267">
        <v>0</v>
      </c>
      <c r="V1648" s="295">
        <v>0</v>
      </c>
      <c r="W1648" s="271">
        <v>3</v>
      </c>
      <c r="X1648" s="271">
        <v>0</v>
      </c>
      <c r="Y1648" s="271">
        <v>0</v>
      </c>
      <c r="Z1648" s="271">
        <v>0</v>
      </c>
      <c r="AA1648" s="268">
        <v>0</v>
      </c>
      <c r="AB1648" s="268">
        <v>0</v>
      </c>
      <c r="AC1648" s="295">
        <v>0</v>
      </c>
    </row>
    <row r="1649" spans="1:29">
      <c r="A1649" s="297" t="s">
        <v>2708</v>
      </c>
      <c r="B1649" s="301" t="s">
        <v>3373</v>
      </c>
      <c r="C1649" s="293" t="s">
        <v>3085</v>
      </c>
      <c r="D1649" s="301" t="s">
        <v>3086</v>
      </c>
      <c r="E1649" s="263">
        <v>0</v>
      </c>
      <c r="F1649" s="266">
        <v>0</v>
      </c>
      <c r="G1649" s="266">
        <v>0</v>
      </c>
      <c r="H1649" s="264">
        <v>0</v>
      </c>
      <c r="I1649" s="264">
        <v>0</v>
      </c>
      <c r="J1649" s="264">
        <v>0</v>
      </c>
      <c r="K1649" s="264">
        <v>0</v>
      </c>
      <c r="L1649" s="264">
        <v>0</v>
      </c>
      <c r="M1649" s="264">
        <v>0</v>
      </c>
      <c r="N1649" s="294">
        <v>0.93</v>
      </c>
      <c r="O1649" s="266">
        <v>0</v>
      </c>
      <c r="P1649" s="266">
        <v>0</v>
      </c>
      <c r="Q1649" s="266">
        <v>0</v>
      </c>
      <c r="R1649" s="267">
        <v>0</v>
      </c>
      <c r="S1649" s="267">
        <v>0</v>
      </c>
      <c r="T1649" s="267">
        <v>0</v>
      </c>
      <c r="U1649" s="267">
        <v>0</v>
      </c>
      <c r="V1649" s="295">
        <v>0</v>
      </c>
      <c r="W1649" s="271">
        <v>1</v>
      </c>
      <c r="X1649" s="271">
        <v>1</v>
      </c>
      <c r="Y1649" s="271">
        <v>0</v>
      </c>
      <c r="Z1649" s="271">
        <v>0</v>
      </c>
      <c r="AA1649" s="268">
        <v>1</v>
      </c>
      <c r="AB1649" s="268">
        <v>0</v>
      </c>
      <c r="AC1649" s="295">
        <v>1</v>
      </c>
    </row>
    <row r="1650" spans="1:29">
      <c r="A1650" s="297" t="s">
        <v>2708</v>
      </c>
      <c r="B1650" s="301" t="s">
        <v>3373</v>
      </c>
      <c r="C1650" s="293" t="s">
        <v>3087</v>
      </c>
      <c r="D1650" s="301" t="s">
        <v>3088</v>
      </c>
      <c r="E1650" s="263">
        <v>0</v>
      </c>
      <c r="F1650" s="266">
        <v>0</v>
      </c>
      <c r="G1650" s="266">
        <v>0</v>
      </c>
      <c r="H1650" s="264">
        <v>0</v>
      </c>
      <c r="I1650" s="264">
        <v>0</v>
      </c>
      <c r="J1650" s="264">
        <v>0</v>
      </c>
      <c r="K1650" s="264">
        <v>1</v>
      </c>
      <c r="L1650" s="264">
        <v>1</v>
      </c>
      <c r="M1650" s="264">
        <v>0</v>
      </c>
      <c r="N1650" s="294">
        <v>0.93</v>
      </c>
      <c r="O1650" s="266">
        <v>0</v>
      </c>
      <c r="P1650" s="266">
        <v>0</v>
      </c>
      <c r="Q1650" s="266">
        <v>0</v>
      </c>
      <c r="R1650" s="267">
        <v>0</v>
      </c>
      <c r="S1650" s="267">
        <v>0</v>
      </c>
      <c r="T1650" s="267">
        <v>0</v>
      </c>
      <c r="U1650" s="267">
        <v>1</v>
      </c>
      <c r="V1650" s="295">
        <v>0</v>
      </c>
      <c r="W1650" s="271">
        <v>4</v>
      </c>
      <c r="X1650" s="271">
        <v>4</v>
      </c>
      <c r="Y1650" s="271">
        <v>6</v>
      </c>
      <c r="Z1650" s="271">
        <v>6</v>
      </c>
      <c r="AA1650" s="268">
        <v>1</v>
      </c>
      <c r="AB1650" s="268">
        <v>1</v>
      </c>
      <c r="AC1650" s="295">
        <v>0</v>
      </c>
    </row>
    <row r="1651" spans="1:29">
      <c r="A1651" s="297" t="s">
        <v>2708</v>
      </c>
      <c r="B1651" s="301" t="s">
        <v>3373</v>
      </c>
      <c r="C1651" s="293" t="s">
        <v>3089</v>
      </c>
      <c r="D1651" s="301" t="s">
        <v>3090</v>
      </c>
      <c r="E1651" s="263">
        <v>0</v>
      </c>
      <c r="F1651" s="266">
        <v>0</v>
      </c>
      <c r="G1651" s="266">
        <v>0</v>
      </c>
      <c r="H1651" s="264">
        <v>6</v>
      </c>
      <c r="I1651" s="264">
        <v>0</v>
      </c>
      <c r="J1651" s="264">
        <v>6</v>
      </c>
      <c r="K1651" s="264">
        <v>4</v>
      </c>
      <c r="L1651" s="264">
        <v>0</v>
      </c>
      <c r="M1651" s="264">
        <v>4</v>
      </c>
      <c r="N1651" s="294">
        <v>0.93</v>
      </c>
      <c r="O1651" s="266">
        <v>0</v>
      </c>
      <c r="P1651" s="266">
        <v>0</v>
      </c>
      <c r="Q1651" s="266">
        <v>0</v>
      </c>
      <c r="R1651" s="267">
        <v>0</v>
      </c>
      <c r="S1651" s="267">
        <v>0</v>
      </c>
      <c r="T1651" s="267">
        <v>0</v>
      </c>
      <c r="U1651" s="267">
        <v>0</v>
      </c>
      <c r="V1651" s="295">
        <v>0</v>
      </c>
      <c r="W1651" s="271">
        <v>17</v>
      </c>
      <c r="X1651" s="271">
        <v>1</v>
      </c>
      <c r="Y1651" s="271">
        <v>5</v>
      </c>
      <c r="Z1651" s="271">
        <v>1</v>
      </c>
      <c r="AA1651" s="268">
        <v>0.0588235294117647</v>
      </c>
      <c r="AB1651" s="268">
        <v>0.2</v>
      </c>
      <c r="AC1651" s="295">
        <v>-0.141176470588235</v>
      </c>
    </row>
    <row r="1652" spans="1:29">
      <c r="A1652" s="297" t="s">
        <v>2708</v>
      </c>
      <c r="B1652" s="301" t="s">
        <v>3373</v>
      </c>
      <c r="C1652" s="293" t="s">
        <v>3091</v>
      </c>
      <c r="D1652" s="301" t="s">
        <v>3092</v>
      </c>
      <c r="E1652" s="263">
        <v>0</v>
      </c>
      <c r="F1652" s="266">
        <v>0</v>
      </c>
      <c r="G1652" s="266">
        <v>0</v>
      </c>
      <c r="H1652" s="264">
        <v>0</v>
      </c>
      <c r="I1652" s="264">
        <v>0</v>
      </c>
      <c r="J1652" s="264">
        <v>0</v>
      </c>
      <c r="K1652" s="264">
        <v>0</v>
      </c>
      <c r="L1652" s="264">
        <v>0</v>
      </c>
      <c r="M1652" s="264">
        <v>0</v>
      </c>
      <c r="N1652" s="294">
        <v>0.93</v>
      </c>
      <c r="O1652" s="266">
        <v>0</v>
      </c>
      <c r="P1652" s="266">
        <v>0</v>
      </c>
      <c r="Q1652" s="266">
        <v>0</v>
      </c>
      <c r="R1652" s="267">
        <v>0</v>
      </c>
      <c r="S1652" s="267">
        <v>0</v>
      </c>
      <c r="T1652" s="267">
        <v>0</v>
      </c>
      <c r="U1652" s="267">
        <v>0</v>
      </c>
      <c r="V1652" s="295">
        <v>0</v>
      </c>
      <c r="W1652" s="271">
        <v>0</v>
      </c>
      <c r="X1652" s="271">
        <v>0</v>
      </c>
      <c r="Y1652" s="271">
        <v>0</v>
      </c>
      <c r="Z1652" s="271">
        <v>0</v>
      </c>
      <c r="AA1652" s="268">
        <v>0</v>
      </c>
      <c r="AB1652" s="268">
        <v>0</v>
      </c>
      <c r="AC1652" s="295">
        <v>0</v>
      </c>
    </row>
    <row r="1653" spans="1:29">
      <c r="A1653" s="297" t="s">
        <v>2708</v>
      </c>
      <c r="B1653" s="301" t="s">
        <v>3373</v>
      </c>
      <c r="C1653" s="293" t="s">
        <v>3093</v>
      </c>
      <c r="D1653" s="301" t="s">
        <v>3094</v>
      </c>
      <c r="E1653" s="263">
        <v>1</v>
      </c>
      <c r="F1653" s="266">
        <v>0</v>
      </c>
      <c r="G1653" s="266">
        <v>1</v>
      </c>
      <c r="H1653" s="264">
        <v>1</v>
      </c>
      <c r="I1653" s="264">
        <v>1</v>
      </c>
      <c r="J1653" s="264">
        <v>0</v>
      </c>
      <c r="K1653" s="264">
        <v>0</v>
      </c>
      <c r="L1653" s="264">
        <v>0</v>
      </c>
      <c r="M1653" s="264">
        <v>0</v>
      </c>
      <c r="N1653" s="294">
        <v>0.93</v>
      </c>
      <c r="O1653" s="266">
        <v>1</v>
      </c>
      <c r="P1653" s="266">
        <v>0</v>
      </c>
      <c r="Q1653" s="266">
        <v>1</v>
      </c>
      <c r="R1653" s="267">
        <v>0</v>
      </c>
      <c r="S1653" s="267">
        <v>0</v>
      </c>
      <c r="T1653" s="267">
        <v>1</v>
      </c>
      <c r="U1653" s="267">
        <v>0</v>
      </c>
      <c r="V1653" s="295">
        <v>-1</v>
      </c>
      <c r="W1653" s="271">
        <v>3</v>
      </c>
      <c r="X1653" s="271">
        <v>2</v>
      </c>
      <c r="Y1653" s="271">
        <v>1</v>
      </c>
      <c r="Z1653" s="271">
        <v>1</v>
      </c>
      <c r="AA1653" s="268">
        <v>0.666666666666667</v>
      </c>
      <c r="AB1653" s="268">
        <v>1</v>
      </c>
      <c r="AC1653" s="295">
        <v>-0.333333333333333</v>
      </c>
    </row>
    <row r="1654" spans="1:29">
      <c r="A1654" s="297" t="s">
        <v>2708</v>
      </c>
      <c r="B1654" s="301" t="s">
        <v>3373</v>
      </c>
      <c r="C1654" s="293" t="s">
        <v>3095</v>
      </c>
      <c r="D1654" s="301" t="s">
        <v>3096</v>
      </c>
      <c r="E1654" s="263">
        <v>5325</v>
      </c>
      <c r="F1654" s="266">
        <v>4856</v>
      </c>
      <c r="G1654" s="266">
        <v>469</v>
      </c>
      <c r="H1654" s="264">
        <v>4029</v>
      </c>
      <c r="I1654" s="264">
        <v>3699</v>
      </c>
      <c r="J1654" s="264">
        <v>330</v>
      </c>
      <c r="K1654" s="264">
        <v>4198</v>
      </c>
      <c r="L1654" s="264">
        <v>3844</v>
      </c>
      <c r="M1654" s="264">
        <v>354</v>
      </c>
      <c r="N1654" s="294">
        <v>0.93</v>
      </c>
      <c r="O1654" s="266">
        <v>5325</v>
      </c>
      <c r="P1654" s="266">
        <v>4856</v>
      </c>
      <c r="Q1654" s="266">
        <v>469</v>
      </c>
      <c r="R1654" s="267">
        <v>0.911924882629108</v>
      </c>
      <c r="S1654" s="267">
        <v>0.911924882629108</v>
      </c>
      <c r="T1654" s="267">
        <v>0.918093819806404</v>
      </c>
      <c r="U1654" s="267">
        <v>0.915674130538352</v>
      </c>
      <c r="V1654" s="295">
        <v>-0.00616893717729561</v>
      </c>
      <c r="W1654" s="271">
        <v>27385</v>
      </c>
      <c r="X1654" s="271">
        <v>25062</v>
      </c>
      <c r="Y1654" s="271">
        <v>31661</v>
      </c>
      <c r="Z1654" s="271">
        <v>29462</v>
      </c>
      <c r="AA1654" s="268">
        <v>0.915172539711521</v>
      </c>
      <c r="AB1654" s="268">
        <v>0.930545466030763</v>
      </c>
      <c r="AC1654" s="295">
        <v>-0.0153729263192425</v>
      </c>
    </row>
    <row r="1655" spans="1:29">
      <c r="A1655" s="297" t="s">
        <v>2708</v>
      </c>
      <c r="B1655" s="301" t="s">
        <v>3373</v>
      </c>
      <c r="C1655" s="293" t="s">
        <v>3097</v>
      </c>
      <c r="D1655" s="301" t="s">
        <v>3098</v>
      </c>
      <c r="E1655" s="263">
        <v>0</v>
      </c>
      <c r="F1655" s="266">
        <v>0</v>
      </c>
      <c r="G1655" s="266">
        <v>0</v>
      </c>
      <c r="H1655" s="264">
        <v>0</v>
      </c>
      <c r="I1655" s="264">
        <v>0</v>
      </c>
      <c r="J1655" s="264">
        <v>0</v>
      </c>
      <c r="K1655" s="264">
        <v>0</v>
      </c>
      <c r="L1655" s="264">
        <v>0</v>
      </c>
      <c r="M1655" s="264">
        <v>0</v>
      </c>
      <c r="N1655" s="294">
        <v>0.93</v>
      </c>
      <c r="O1655" s="266">
        <v>0</v>
      </c>
      <c r="P1655" s="266">
        <v>0</v>
      </c>
      <c r="Q1655" s="266">
        <v>0</v>
      </c>
      <c r="R1655" s="267">
        <v>0</v>
      </c>
      <c r="S1655" s="267">
        <v>0</v>
      </c>
      <c r="T1655" s="267">
        <v>0</v>
      </c>
      <c r="U1655" s="267">
        <v>0</v>
      </c>
      <c r="V1655" s="295">
        <v>0</v>
      </c>
      <c r="W1655" s="271">
        <v>1</v>
      </c>
      <c r="X1655" s="271">
        <v>1</v>
      </c>
      <c r="Y1655" s="271">
        <v>2</v>
      </c>
      <c r="Z1655" s="271">
        <v>2</v>
      </c>
      <c r="AA1655" s="268">
        <v>1</v>
      </c>
      <c r="AB1655" s="268">
        <v>1</v>
      </c>
      <c r="AC1655" s="295">
        <v>0</v>
      </c>
    </row>
    <row r="1656" spans="1:29">
      <c r="A1656" s="297" t="s">
        <v>2708</v>
      </c>
      <c r="B1656" s="301" t="s">
        <v>3373</v>
      </c>
      <c r="C1656" s="293" t="s">
        <v>3099</v>
      </c>
      <c r="D1656" s="301" t="s">
        <v>3100</v>
      </c>
      <c r="E1656" s="263">
        <v>0</v>
      </c>
      <c r="F1656" s="266">
        <v>0</v>
      </c>
      <c r="G1656" s="266">
        <v>0</v>
      </c>
      <c r="H1656" s="264">
        <v>0</v>
      </c>
      <c r="I1656" s="264">
        <v>0</v>
      </c>
      <c r="J1656" s="264">
        <v>0</v>
      </c>
      <c r="K1656" s="264">
        <v>0</v>
      </c>
      <c r="L1656" s="264">
        <v>0</v>
      </c>
      <c r="M1656" s="264">
        <v>0</v>
      </c>
      <c r="N1656" s="294">
        <v>0.93</v>
      </c>
      <c r="O1656" s="266">
        <v>0</v>
      </c>
      <c r="P1656" s="266">
        <v>0</v>
      </c>
      <c r="Q1656" s="266">
        <v>0</v>
      </c>
      <c r="R1656" s="267">
        <v>0</v>
      </c>
      <c r="S1656" s="267">
        <v>0</v>
      </c>
      <c r="T1656" s="267">
        <v>0</v>
      </c>
      <c r="U1656" s="267">
        <v>0</v>
      </c>
      <c r="V1656" s="295">
        <v>0</v>
      </c>
      <c r="W1656" s="271">
        <v>1</v>
      </c>
      <c r="X1656" s="271">
        <v>1</v>
      </c>
      <c r="Y1656" s="271">
        <v>0</v>
      </c>
      <c r="Z1656" s="271">
        <v>0</v>
      </c>
      <c r="AA1656" s="268">
        <v>1</v>
      </c>
      <c r="AB1656" s="268">
        <v>0</v>
      </c>
      <c r="AC1656" s="295">
        <v>1</v>
      </c>
    </row>
    <row r="1657" spans="1:29">
      <c r="A1657" s="297" t="s">
        <v>2708</v>
      </c>
      <c r="B1657" s="301" t="s">
        <v>3373</v>
      </c>
      <c r="C1657" s="293" t="s">
        <v>3101</v>
      </c>
      <c r="D1657" s="301" t="s">
        <v>3102</v>
      </c>
      <c r="E1657" s="263">
        <v>2</v>
      </c>
      <c r="F1657" s="266">
        <v>0</v>
      </c>
      <c r="G1657" s="266">
        <v>2</v>
      </c>
      <c r="H1657" s="264">
        <v>1</v>
      </c>
      <c r="I1657" s="264">
        <v>0</v>
      </c>
      <c r="J1657" s="264">
        <v>1</v>
      </c>
      <c r="K1657" s="264">
        <v>2</v>
      </c>
      <c r="L1657" s="264">
        <v>0</v>
      </c>
      <c r="M1657" s="264">
        <v>2</v>
      </c>
      <c r="N1657" s="294">
        <v>0.93</v>
      </c>
      <c r="O1657" s="266">
        <v>2</v>
      </c>
      <c r="P1657" s="266">
        <v>0</v>
      </c>
      <c r="Q1657" s="266">
        <v>2</v>
      </c>
      <c r="R1657" s="267">
        <v>0</v>
      </c>
      <c r="S1657" s="267">
        <v>0</v>
      </c>
      <c r="T1657" s="267">
        <v>0</v>
      </c>
      <c r="U1657" s="267">
        <v>0</v>
      </c>
      <c r="V1657" s="295">
        <v>0</v>
      </c>
      <c r="W1657" s="271">
        <v>8</v>
      </c>
      <c r="X1657" s="271">
        <v>2</v>
      </c>
      <c r="Y1657" s="271">
        <v>9</v>
      </c>
      <c r="Z1657" s="271">
        <v>6</v>
      </c>
      <c r="AA1657" s="268">
        <v>0.25</v>
      </c>
      <c r="AB1657" s="268">
        <v>0.666666666666667</v>
      </c>
      <c r="AC1657" s="295">
        <v>-0.416666666666667</v>
      </c>
    </row>
    <row r="1658" spans="1:29">
      <c r="A1658" s="297" t="s">
        <v>2708</v>
      </c>
      <c r="B1658" s="301" t="s">
        <v>3373</v>
      </c>
      <c r="C1658" s="293" t="s">
        <v>3103</v>
      </c>
      <c r="D1658" s="301" t="s">
        <v>3104</v>
      </c>
      <c r="E1658" s="263">
        <v>3121</v>
      </c>
      <c r="F1658" s="266">
        <v>3089</v>
      </c>
      <c r="G1658" s="266">
        <v>32</v>
      </c>
      <c r="H1658" s="264">
        <v>2531</v>
      </c>
      <c r="I1658" s="264">
        <v>2502</v>
      </c>
      <c r="J1658" s="264">
        <v>29</v>
      </c>
      <c r="K1658" s="264">
        <v>3137</v>
      </c>
      <c r="L1658" s="264">
        <v>3113</v>
      </c>
      <c r="M1658" s="264">
        <v>24</v>
      </c>
      <c r="N1658" s="294">
        <v>0.93</v>
      </c>
      <c r="O1658" s="266">
        <v>3121</v>
      </c>
      <c r="P1658" s="266">
        <v>3089</v>
      </c>
      <c r="Q1658" s="266">
        <v>32</v>
      </c>
      <c r="R1658" s="267">
        <v>0.989746876001282</v>
      </c>
      <c r="S1658" s="267">
        <v>0.989746876001282</v>
      </c>
      <c r="T1658" s="267">
        <v>0.988542078229949</v>
      </c>
      <c r="U1658" s="267">
        <v>0.992349378386994</v>
      </c>
      <c r="V1658" s="295">
        <v>0.00120479777133298</v>
      </c>
      <c r="W1658" s="271">
        <v>22790</v>
      </c>
      <c r="X1658" s="271">
        <v>22645</v>
      </c>
      <c r="Y1658" s="271">
        <v>25946</v>
      </c>
      <c r="Z1658" s="271">
        <v>25789</v>
      </c>
      <c r="AA1658" s="268">
        <v>0.99363756033348</v>
      </c>
      <c r="AB1658" s="268">
        <v>0.993948970939644</v>
      </c>
      <c r="AC1658" s="295">
        <v>-0.000311410606164242</v>
      </c>
    </row>
    <row r="1659" spans="1:29">
      <c r="A1659" s="297" t="s">
        <v>2708</v>
      </c>
      <c r="B1659" s="301" t="s">
        <v>3373</v>
      </c>
      <c r="C1659" s="293" t="s">
        <v>3105</v>
      </c>
      <c r="D1659" s="301" t="s">
        <v>3106</v>
      </c>
      <c r="E1659" s="263">
        <v>0</v>
      </c>
      <c r="F1659" s="266">
        <v>0</v>
      </c>
      <c r="G1659" s="266">
        <v>0</v>
      </c>
      <c r="H1659" s="264">
        <v>1</v>
      </c>
      <c r="I1659" s="264">
        <v>0</v>
      </c>
      <c r="J1659" s="264">
        <v>1</v>
      </c>
      <c r="K1659" s="264">
        <v>1</v>
      </c>
      <c r="L1659" s="264">
        <v>1</v>
      </c>
      <c r="M1659" s="264">
        <v>0</v>
      </c>
      <c r="N1659" s="294">
        <v>0.93</v>
      </c>
      <c r="O1659" s="266">
        <v>0</v>
      </c>
      <c r="P1659" s="266">
        <v>0</v>
      </c>
      <c r="Q1659" s="266">
        <v>0</v>
      </c>
      <c r="R1659" s="267">
        <v>0</v>
      </c>
      <c r="S1659" s="267">
        <v>0</v>
      </c>
      <c r="T1659" s="267">
        <v>0</v>
      </c>
      <c r="U1659" s="267">
        <v>1</v>
      </c>
      <c r="V1659" s="295">
        <v>0</v>
      </c>
      <c r="W1659" s="271">
        <v>5</v>
      </c>
      <c r="X1659" s="271">
        <v>4</v>
      </c>
      <c r="Y1659" s="271">
        <v>1</v>
      </c>
      <c r="Z1659" s="271">
        <v>1</v>
      </c>
      <c r="AA1659" s="268">
        <v>0.8</v>
      </c>
      <c r="AB1659" s="268">
        <v>1</v>
      </c>
      <c r="AC1659" s="295">
        <v>-0.2</v>
      </c>
    </row>
    <row r="1660" spans="1:29">
      <c r="A1660" s="297" t="s">
        <v>2708</v>
      </c>
      <c r="B1660" s="301" t="s">
        <v>3373</v>
      </c>
      <c r="C1660" s="293" t="s">
        <v>3107</v>
      </c>
      <c r="D1660" s="301" t="s">
        <v>3108</v>
      </c>
      <c r="E1660" s="263">
        <v>0</v>
      </c>
      <c r="F1660" s="266">
        <v>0</v>
      </c>
      <c r="G1660" s="266">
        <v>0</v>
      </c>
      <c r="H1660" s="264">
        <v>3</v>
      </c>
      <c r="I1660" s="264">
        <v>3</v>
      </c>
      <c r="J1660" s="264">
        <v>0</v>
      </c>
      <c r="K1660" s="264">
        <v>1</v>
      </c>
      <c r="L1660" s="264">
        <v>1</v>
      </c>
      <c r="M1660" s="264">
        <v>0</v>
      </c>
      <c r="N1660" s="294">
        <v>0.93</v>
      </c>
      <c r="O1660" s="266">
        <v>0</v>
      </c>
      <c r="P1660" s="266">
        <v>0</v>
      </c>
      <c r="Q1660" s="266">
        <v>0</v>
      </c>
      <c r="R1660" s="267">
        <v>0</v>
      </c>
      <c r="S1660" s="267">
        <v>0</v>
      </c>
      <c r="T1660" s="267">
        <v>1</v>
      </c>
      <c r="U1660" s="267">
        <v>1</v>
      </c>
      <c r="V1660" s="295">
        <v>-1</v>
      </c>
      <c r="W1660" s="271">
        <v>11</v>
      </c>
      <c r="X1660" s="271">
        <v>10</v>
      </c>
      <c r="Y1660" s="271">
        <v>15</v>
      </c>
      <c r="Z1660" s="271">
        <v>15</v>
      </c>
      <c r="AA1660" s="268">
        <v>0.909090909090909</v>
      </c>
      <c r="AB1660" s="268">
        <v>1</v>
      </c>
      <c r="AC1660" s="295">
        <v>-0.0909090909090909</v>
      </c>
    </row>
    <row r="1661" spans="1:29">
      <c r="A1661" s="297" t="s">
        <v>2708</v>
      </c>
      <c r="B1661" s="301" t="s">
        <v>3373</v>
      </c>
      <c r="C1661" s="293" t="s">
        <v>3109</v>
      </c>
      <c r="D1661" s="301" t="s">
        <v>3110</v>
      </c>
      <c r="E1661" s="263">
        <v>0</v>
      </c>
      <c r="F1661" s="266">
        <v>0</v>
      </c>
      <c r="G1661" s="266">
        <v>0</v>
      </c>
      <c r="H1661" s="264">
        <v>0</v>
      </c>
      <c r="I1661" s="264">
        <v>0</v>
      </c>
      <c r="J1661" s="264">
        <v>0</v>
      </c>
      <c r="K1661" s="264">
        <v>1</v>
      </c>
      <c r="L1661" s="264">
        <v>1</v>
      </c>
      <c r="M1661" s="264">
        <v>0</v>
      </c>
      <c r="N1661" s="294">
        <v>0.93</v>
      </c>
      <c r="O1661" s="266">
        <v>0</v>
      </c>
      <c r="P1661" s="266">
        <v>0</v>
      </c>
      <c r="Q1661" s="266">
        <v>0</v>
      </c>
      <c r="R1661" s="267">
        <v>0</v>
      </c>
      <c r="S1661" s="267">
        <v>0</v>
      </c>
      <c r="T1661" s="267">
        <v>0</v>
      </c>
      <c r="U1661" s="267">
        <v>1</v>
      </c>
      <c r="V1661" s="295">
        <v>0</v>
      </c>
      <c r="W1661" s="271">
        <v>3</v>
      </c>
      <c r="X1661" s="271">
        <v>3</v>
      </c>
      <c r="Y1661" s="271">
        <v>3</v>
      </c>
      <c r="Z1661" s="271">
        <v>3</v>
      </c>
      <c r="AA1661" s="268">
        <v>1</v>
      </c>
      <c r="AB1661" s="268">
        <v>1</v>
      </c>
      <c r="AC1661" s="295">
        <v>0</v>
      </c>
    </row>
    <row r="1662" spans="1:29">
      <c r="A1662" s="297" t="s">
        <v>2708</v>
      </c>
      <c r="B1662" s="301" t="s">
        <v>3373</v>
      </c>
      <c r="C1662" s="293" t="s">
        <v>3111</v>
      </c>
      <c r="D1662" s="301" t="s">
        <v>3112</v>
      </c>
      <c r="E1662" s="263">
        <v>0</v>
      </c>
      <c r="F1662" s="266">
        <v>0</v>
      </c>
      <c r="G1662" s="266">
        <v>0</v>
      </c>
      <c r="H1662" s="264">
        <v>3</v>
      </c>
      <c r="I1662" s="264">
        <v>1</v>
      </c>
      <c r="J1662" s="264">
        <v>2</v>
      </c>
      <c r="K1662" s="264">
        <v>0</v>
      </c>
      <c r="L1662" s="264">
        <v>0</v>
      </c>
      <c r="M1662" s="264">
        <v>0</v>
      </c>
      <c r="N1662" s="294">
        <v>0.93</v>
      </c>
      <c r="O1662" s="266">
        <v>0</v>
      </c>
      <c r="P1662" s="266">
        <v>0</v>
      </c>
      <c r="Q1662" s="266">
        <v>0</v>
      </c>
      <c r="R1662" s="267">
        <v>0</v>
      </c>
      <c r="S1662" s="267">
        <v>0</v>
      </c>
      <c r="T1662" s="267">
        <v>0.333333333333333</v>
      </c>
      <c r="U1662" s="267">
        <v>0</v>
      </c>
      <c r="V1662" s="295">
        <v>-0.333333333333333</v>
      </c>
      <c r="W1662" s="271">
        <v>3</v>
      </c>
      <c r="X1662" s="271">
        <v>1</v>
      </c>
      <c r="Y1662" s="271">
        <v>2</v>
      </c>
      <c r="Z1662" s="271">
        <v>2</v>
      </c>
      <c r="AA1662" s="268">
        <v>0.333333333333333</v>
      </c>
      <c r="AB1662" s="268">
        <v>1</v>
      </c>
      <c r="AC1662" s="295">
        <v>-0.666666666666667</v>
      </c>
    </row>
    <row r="1663" spans="1:29">
      <c r="A1663" s="297" t="s">
        <v>2708</v>
      </c>
      <c r="B1663" s="301" t="s">
        <v>3373</v>
      </c>
      <c r="C1663" s="293" t="s">
        <v>3113</v>
      </c>
      <c r="D1663" s="301" t="s">
        <v>3114</v>
      </c>
      <c r="E1663" s="263">
        <v>0</v>
      </c>
      <c r="F1663" s="266">
        <v>0</v>
      </c>
      <c r="G1663" s="266">
        <v>0</v>
      </c>
      <c r="H1663" s="264">
        <v>0</v>
      </c>
      <c r="I1663" s="264">
        <v>0</v>
      </c>
      <c r="J1663" s="264">
        <v>0</v>
      </c>
      <c r="K1663" s="264">
        <v>0</v>
      </c>
      <c r="L1663" s="264">
        <v>0</v>
      </c>
      <c r="M1663" s="264">
        <v>0</v>
      </c>
      <c r="N1663" s="294">
        <v>0.93</v>
      </c>
      <c r="O1663" s="266">
        <v>0</v>
      </c>
      <c r="P1663" s="266">
        <v>0</v>
      </c>
      <c r="Q1663" s="266">
        <v>0</v>
      </c>
      <c r="R1663" s="267">
        <v>0</v>
      </c>
      <c r="S1663" s="267">
        <v>0</v>
      </c>
      <c r="T1663" s="267">
        <v>0</v>
      </c>
      <c r="U1663" s="267">
        <v>0</v>
      </c>
      <c r="V1663" s="295">
        <v>0</v>
      </c>
      <c r="W1663" s="271">
        <v>3</v>
      </c>
      <c r="X1663" s="271">
        <v>3</v>
      </c>
      <c r="Y1663" s="271">
        <v>4</v>
      </c>
      <c r="Z1663" s="271">
        <v>4</v>
      </c>
      <c r="AA1663" s="268">
        <v>1</v>
      </c>
      <c r="AB1663" s="268">
        <v>1</v>
      </c>
      <c r="AC1663" s="295">
        <v>0</v>
      </c>
    </row>
    <row r="1664" spans="1:29">
      <c r="A1664" s="297" t="s">
        <v>2708</v>
      </c>
      <c r="B1664" s="301" t="s">
        <v>3373</v>
      </c>
      <c r="C1664" s="293" t="s">
        <v>3115</v>
      </c>
      <c r="D1664" s="301" t="s">
        <v>3116</v>
      </c>
      <c r="E1664" s="263">
        <v>3007</v>
      </c>
      <c r="F1664" s="266">
        <v>2041</v>
      </c>
      <c r="G1664" s="266">
        <v>966</v>
      </c>
      <c r="H1664" s="264">
        <v>2796</v>
      </c>
      <c r="I1664" s="264">
        <v>1779</v>
      </c>
      <c r="J1664" s="264">
        <v>1017</v>
      </c>
      <c r="K1664" s="264">
        <v>2480</v>
      </c>
      <c r="L1664" s="264">
        <v>1964</v>
      </c>
      <c r="M1664" s="264">
        <v>516</v>
      </c>
      <c r="N1664" s="294">
        <v>0.93</v>
      </c>
      <c r="O1664" s="266">
        <v>3007</v>
      </c>
      <c r="P1664" s="266">
        <v>2041</v>
      </c>
      <c r="Q1664" s="266">
        <v>966</v>
      </c>
      <c r="R1664" s="267">
        <v>0.678749584303292</v>
      </c>
      <c r="S1664" s="267">
        <v>0.678749584303292</v>
      </c>
      <c r="T1664" s="267">
        <v>0.636266094420601</v>
      </c>
      <c r="U1664" s="267">
        <v>0.791935483870968</v>
      </c>
      <c r="V1664" s="295">
        <v>0.0424834898826915</v>
      </c>
      <c r="W1664" s="271">
        <v>16651</v>
      </c>
      <c r="X1664" s="271">
        <v>12214</v>
      </c>
      <c r="Y1664" s="271">
        <v>19856</v>
      </c>
      <c r="Z1664" s="271">
        <v>15731</v>
      </c>
      <c r="AA1664" s="268">
        <v>0.733529517746682</v>
      </c>
      <c r="AB1664" s="268">
        <v>0.792254230459307</v>
      </c>
      <c r="AC1664" s="295">
        <v>-0.0587247127126251</v>
      </c>
    </row>
    <row r="1665" spans="1:29">
      <c r="A1665" s="297" t="s">
        <v>2708</v>
      </c>
      <c r="B1665" s="301" t="s">
        <v>3373</v>
      </c>
      <c r="C1665" s="293" t="s">
        <v>3117</v>
      </c>
      <c r="D1665" s="301" t="s">
        <v>3118</v>
      </c>
      <c r="E1665" s="263">
        <v>0</v>
      </c>
      <c r="F1665" s="266">
        <v>0</v>
      </c>
      <c r="G1665" s="266">
        <v>0</v>
      </c>
      <c r="H1665" s="264">
        <v>0</v>
      </c>
      <c r="I1665" s="264">
        <v>0</v>
      </c>
      <c r="J1665" s="264">
        <v>0</v>
      </c>
      <c r="K1665" s="264">
        <v>1</v>
      </c>
      <c r="L1665" s="264">
        <v>1</v>
      </c>
      <c r="M1665" s="264">
        <v>0</v>
      </c>
      <c r="N1665" s="294">
        <v>0.93</v>
      </c>
      <c r="O1665" s="266">
        <v>0</v>
      </c>
      <c r="P1665" s="266">
        <v>0</v>
      </c>
      <c r="Q1665" s="266">
        <v>0</v>
      </c>
      <c r="R1665" s="267">
        <v>0</v>
      </c>
      <c r="S1665" s="267">
        <v>0</v>
      </c>
      <c r="T1665" s="267">
        <v>0</v>
      </c>
      <c r="U1665" s="267">
        <v>1</v>
      </c>
      <c r="V1665" s="295">
        <v>0</v>
      </c>
      <c r="W1665" s="271">
        <v>3</v>
      </c>
      <c r="X1665" s="271">
        <v>3</v>
      </c>
      <c r="Y1665" s="271">
        <v>2</v>
      </c>
      <c r="Z1665" s="271">
        <v>2</v>
      </c>
      <c r="AA1665" s="268">
        <v>1</v>
      </c>
      <c r="AB1665" s="268">
        <v>1</v>
      </c>
      <c r="AC1665" s="295">
        <v>0</v>
      </c>
    </row>
    <row r="1666" spans="1:29">
      <c r="A1666" s="297" t="s">
        <v>2708</v>
      </c>
      <c r="B1666" s="301" t="s">
        <v>3376</v>
      </c>
      <c r="C1666" s="293" t="s">
        <v>3119</v>
      </c>
      <c r="D1666" s="301" t="s">
        <v>3120</v>
      </c>
      <c r="E1666" s="263">
        <v>1122</v>
      </c>
      <c r="F1666" s="266">
        <v>1072</v>
      </c>
      <c r="G1666" s="266">
        <v>50</v>
      </c>
      <c r="H1666" s="264">
        <v>990</v>
      </c>
      <c r="I1666" s="264">
        <v>937</v>
      </c>
      <c r="J1666" s="264">
        <v>53</v>
      </c>
      <c r="K1666" s="264">
        <v>930</v>
      </c>
      <c r="L1666" s="264">
        <v>893</v>
      </c>
      <c r="M1666" s="264">
        <v>37</v>
      </c>
      <c r="N1666" s="294">
        <v>0.93</v>
      </c>
      <c r="O1666" s="266">
        <v>1122</v>
      </c>
      <c r="P1666" s="266">
        <v>1072</v>
      </c>
      <c r="Q1666" s="266">
        <v>50</v>
      </c>
      <c r="R1666" s="267">
        <v>0.955436720142603</v>
      </c>
      <c r="S1666" s="267">
        <v>0.955436720142603</v>
      </c>
      <c r="T1666" s="267">
        <v>0.946464646464646</v>
      </c>
      <c r="U1666" s="267">
        <v>0.960215053763441</v>
      </c>
      <c r="V1666" s="295">
        <v>0.00897207367795605</v>
      </c>
      <c r="W1666" s="271">
        <v>7858</v>
      </c>
      <c r="X1666" s="271">
        <v>7606</v>
      </c>
      <c r="Y1666" s="271">
        <v>8209</v>
      </c>
      <c r="Z1666" s="271">
        <v>8011</v>
      </c>
      <c r="AA1666" s="268">
        <v>0.967930771188598</v>
      </c>
      <c r="AB1666" s="268">
        <v>0.975880131562919</v>
      </c>
      <c r="AC1666" s="295">
        <v>-0.00794936037432115</v>
      </c>
    </row>
    <row r="1667" spans="1:29">
      <c r="A1667" s="297" t="s">
        <v>2708</v>
      </c>
      <c r="B1667" s="301" t="s">
        <v>3373</v>
      </c>
      <c r="C1667" s="293" t="s">
        <v>3121</v>
      </c>
      <c r="D1667" s="301" t="s">
        <v>3122</v>
      </c>
      <c r="E1667" s="263">
        <v>3011</v>
      </c>
      <c r="F1667" s="266">
        <v>2631</v>
      </c>
      <c r="G1667" s="266">
        <v>380</v>
      </c>
      <c r="H1667" s="264">
        <v>2541</v>
      </c>
      <c r="I1667" s="264">
        <v>2299</v>
      </c>
      <c r="J1667" s="264">
        <v>242</v>
      </c>
      <c r="K1667" s="264">
        <v>2699</v>
      </c>
      <c r="L1667" s="264">
        <v>2448</v>
      </c>
      <c r="M1667" s="264">
        <v>251</v>
      </c>
      <c r="N1667" s="294">
        <v>0.93</v>
      </c>
      <c r="O1667" s="266">
        <v>3011</v>
      </c>
      <c r="P1667" s="266">
        <v>2631</v>
      </c>
      <c r="Q1667" s="266">
        <v>380</v>
      </c>
      <c r="R1667" s="267">
        <v>0.873796081036201</v>
      </c>
      <c r="S1667" s="267">
        <v>0.873796081036201</v>
      </c>
      <c r="T1667" s="267">
        <v>0.904761904761905</v>
      </c>
      <c r="U1667" s="267">
        <v>0.907002593553168</v>
      </c>
      <c r="V1667" s="295">
        <v>-0.0309658237257042</v>
      </c>
      <c r="W1667" s="271">
        <v>16481</v>
      </c>
      <c r="X1667" s="271">
        <v>14989</v>
      </c>
      <c r="Y1667" s="271">
        <v>17904</v>
      </c>
      <c r="Z1667" s="271">
        <v>17076</v>
      </c>
      <c r="AA1667" s="268">
        <v>0.909471512650931</v>
      </c>
      <c r="AB1667" s="268">
        <v>0.953753351206434</v>
      </c>
      <c r="AC1667" s="295">
        <v>-0.0442818385555029</v>
      </c>
    </row>
    <row r="1668" spans="1:29">
      <c r="A1668" s="297" t="s">
        <v>2708</v>
      </c>
      <c r="B1668" s="301" t="s">
        <v>3375</v>
      </c>
      <c r="C1668" s="293" t="s">
        <v>3123</v>
      </c>
      <c r="D1668" s="301" t="s">
        <v>3124</v>
      </c>
      <c r="E1668" s="263">
        <v>2339</v>
      </c>
      <c r="F1668" s="266">
        <v>2236</v>
      </c>
      <c r="G1668" s="266">
        <v>103</v>
      </c>
      <c r="H1668" s="264">
        <v>2471</v>
      </c>
      <c r="I1668" s="264">
        <v>2382</v>
      </c>
      <c r="J1668" s="264">
        <v>89</v>
      </c>
      <c r="K1668" s="264">
        <v>2134</v>
      </c>
      <c r="L1668" s="264">
        <v>1894</v>
      </c>
      <c r="M1668" s="264">
        <v>240</v>
      </c>
      <c r="N1668" s="294">
        <v>0.93</v>
      </c>
      <c r="O1668" s="266">
        <v>2339</v>
      </c>
      <c r="P1668" s="266">
        <v>2236</v>
      </c>
      <c r="Q1668" s="266">
        <v>103</v>
      </c>
      <c r="R1668" s="267">
        <v>0.955964087216759</v>
      </c>
      <c r="S1668" s="267">
        <v>0.955964087216759</v>
      </c>
      <c r="T1668" s="267">
        <v>0.96398219344395</v>
      </c>
      <c r="U1668" s="267">
        <v>0.887535145267104</v>
      </c>
      <c r="V1668" s="295">
        <v>-0.00801810622719057</v>
      </c>
      <c r="W1668" s="271">
        <v>16474</v>
      </c>
      <c r="X1668" s="271">
        <v>14993</v>
      </c>
      <c r="Y1668" s="271">
        <v>19734</v>
      </c>
      <c r="Z1668" s="271">
        <v>17956</v>
      </c>
      <c r="AA1668" s="268">
        <v>0.910100764841569</v>
      </c>
      <c r="AB1668" s="268">
        <v>0.909901692510388</v>
      </c>
      <c r="AC1668" s="295">
        <v>0.000199072331180328</v>
      </c>
    </row>
    <row r="1669" spans="1:29">
      <c r="A1669" s="297" t="s">
        <v>2708</v>
      </c>
      <c r="B1669" s="301" t="s">
        <v>3375</v>
      </c>
      <c r="C1669" s="293" t="s">
        <v>3125</v>
      </c>
      <c r="D1669" s="301" t="s">
        <v>3126</v>
      </c>
      <c r="E1669" s="263">
        <v>2074</v>
      </c>
      <c r="F1669" s="266">
        <v>1953</v>
      </c>
      <c r="G1669" s="266">
        <v>121</v>
      </c>
      <c r="H1669" s="264">
        <v>2071</v>
      </c>
      <c r="I1669" s="264">
        <v>1947</v>
      </c>
      <c r="J1669" s="264">
        <v>124</v>
      </c>
      <c r="K1669" s="264">
        <v>1437</v>
      </c>
      <c r="L1669" s="264">
        <v>1371</v>
      </c>
      <c r="M1669" s="264">
        <v>66</v>
      </c>
      <c r="N1669" s="294">
        <v>0.93</v>
      </c>
      <c r="O1669" s="266">
        <v>2074</v>
      </c>
      <c r="P1669" s="266">
        <v>1953</v>
      </c>
      <c r="Q1669" s="266">
        <v>121</v>
      </c>
      <c r="R1669" s="267">
        <v>0.941658630665381</v>
      </c>
      <c r="S1669" s="267">
        <v>0.941658630665381</v>
      </c>
      <c r="T1669" s="267">
        <v>0.940125543215838</v>
      </c>
      <c r="U1669" s="267">
        <v>0.954070981210856</v>
      </c>
      <c r="V1669" s="295">
        <v>0.00153308744954317</v>
      </c>
      <c r="W1669" s="271">
        <v>14189</v>
      </c>
      <c r="X1669" s="271">
        <v>13612</v>
      </c>
      <c r="Y1669" s="271">
        <v>15898</v>
      </c>
      <c r="Z1669" s="271">
        <v>15527</v>
      </c>
      <c r="AA1669" s="268">
        <v>0.959334695891183</v>
      </c>
      <c r="AB1669" s="268">
        <v>0.976663731286954</v>
      </c>
      <c r="AC1669" s="295">
        <v>-0.017329035395771</v>
      </c>
    </row>
    <row r="1670" spans="1:29">
      <c r="A1670" s="297" t="s">
        <v>2708</v>
      </c>
      <c r="B1670" s="301" t="s">
        <v>3376</v>
      </c>
      <c r="C1670" s="293" t="s">
        <v>3127</v>
      </c>
      <c r="D1670" s="301" t="s">
        <v>3128</v>
      </c>
      <c r="E1670" s="263">
        <v>2819</v>
      </c>
      <c r="F1670" s="266">
        <v>2685</v>
      </c>
      <c r="G1670" s="266">
        <v>134</v>
      </c>
      <c r="H1670" s="264">
        <v>2874</v>
      </c>
      <c r="I1670" s="264">
        <v>2776</v>
      </c>
      <c r="J1670" s="264">
        <v>98</v>
      </c>
      <c r="K1670" s="264">
        <v>2502</v>
      </c>
      <c r="L1670" s="264">
        <v>2432</v>
      </c>
      <c r="M1670" s="264">
        <v>70</v>
      </c>
      <c r="N1670" s="294">
        <v>0.93</v>
      </c>
      <c r="O1670" s="266">
        <v>2819</v>
      </c>
      <c r="P1670" s="266">
        <v>2685</v>
      </c>
      <c r="Q1670" s="266">
        <v>134</v>
      </c>
      <c r="R1670" s="267">
        <v>0.952465413267116</v>
      </c>
      <c r="S1670" s="267">
        <v>0.952465413267116</v>
      </c>
      <c r="T1670" s="267">
        <v>0.965901183020181</v>
      </c>
      <c r="U1670" s="267">
        <v>0.972022382094325</v>
      </c>
      <c r="V1670" s="295">
        <v>-0.0134357697530649</v>
      </c>
      <c r="W1670" s="271">
        <v>20777</v>
      </c>
      <c r="X1670" s="271">
        <v>20252</v>
      </c>
      <c r="Y1670" s="271">
        <v>24187</v>
      </c>
      <c r="Z1670" s="271">
        <v>23839</v>
      </c>
      <c r="AA1670" s="268">
        <v>0.974731674447707</v>
      </c>
      <c r="AB1670" s="268">
        <v>0.985612105676603</v>
      </c>
      <c r="AC1670" s="295">
        <v>-0.0108804312288966</v>
      </c>
    </row>
    <row r="1671" spans="1:29">
      <c r="A1671" s="297" t="s">
        <v>2708</v>
      </c>
      <c r="B1671" s="301" t="s">
        <v>3373</v>
      </c>
      <c r="C1671" s="293" t="s">
        <v>3129</v>
      </c>
      <c r="D1671" s="301" t="s">
        <v>3130</v>
      </c>
      <c r="E1671" s="263">
        <v>2925</v>
      </c>
      <c r="F1671" s="266">
        <v>2698</v>
      </c>
      <c r="G1671" s="266">
        <v>227</v>
      </c>
      <c r="H1671" s="264">
        <v>2274</v>
      </c>
      <c r="I1671" s="264">
        <v>2116</v>
      </c>
      <c r="J1671" s="264">
        <v>158</v>
      </c>
      <c r="K1671" s="264">
        <v>2590</v>
      </c>
      <c r="L1671" s="264">
        <v>2375</v>
      </c>
      <c r="M1671" s="264">
        <v>215</v>
      </c>
      <c r="N1671" s="294">
        <v>0.93</v>
      </c>
      <c r="O1671" s="266">
        <v>2925</v>
      </c>
      <c r="P1671" s="266">
        <v>2698</v>
      </c>
      <c r="Q1671" s="266">
        <v>227</v>
      </c>
      <c r="R1671" s="267">
        <v>0.922393162393162</v>
      </c>
      <c r="S1671" s="267">
        <v>0.922393162393162</v>
      </c>
      <c r="T1671" s="267">
        <v>0.93051890941073</v>
      </c>
      <c r="U1671" s="267">
        <v>0.916988416988417</v>
      </c>
      <c r="V1671" s="295">
        <v>-0.00812574701756763</v>
      </c>
      <c r="W1671" s="271">
        <v>15344</v>
      </c>
      <c r="X1671" s="271">
        <v>14293</v>
      </c>
      <c r="Y1671" s="271">
        <v>17342</v>
      </c>
      <c r="Z1671" s="271">
        <v>16596</v>
      </c>
      <c r="AA1671" s="268">
        <v>0.93150417101147</v>
      </c>
      <c r="AB1671" s="268">
        <v>0.956983046938069</v>
      </c>
      <c r="AC1671" s="295">
        <v>-0.0254788759265991</v>
      </c>
    </row>
    <row r="1672" spans="1:29">
      <c r="A1672" s="297" t="s">
        <v>2708</v>
      </c>
      <c r="B1672" s="301" t="s">
        <v>3373</v>
      </c>
      <c r="C1672" s="293" t="s">
        <v>3131</v>
      </c>
      <c r="D1672" s="301" t="s">
        <v>3132</v>
      </c>
      <c r="E1672" s="263">
        <v>1931</v>
      </c>
      <c r="F1672" s="266">
        <v>1825</v>
      </c>
      <c r="G1672" s="266">
        <v>106</v>
      </c>
      <c r="H1672" s="264">
        <v>2233</v>
      </c>
      <c r="I1672" s="264">
        <v>2098</v>
      </c>
      <c r="J1672" s="264">
        <v>135</v>
      </c>
      <c r="K1672" s="264">
        <v>2047</v>
      </c>
      <c r="L1672" s="264">
        <v>1924</v>
      </c>
      <c r="M1672" s="264">
        <v>123</v>
      </c>
      <c r="N1672" s="294">
        <v>0.93</v>
      </c>
      <c r="O1672" s="266">
        <v>1931</v>
      </c>
      <c r="P1672" s="266">
        <v>1825</v>
      </c>
      <c r="Q1672" s="266">
        <v>106</v>
      </c>
      <c r="R1672" s="267">
        <v>0.945106162610047</v>
      </c>
      <c r="S1672" s="267">
        <v>0.945106162610047</v>
      </c>
      <c r="T1672" s="267">
        <v>0.939543215405284</v>
      </c>
      <c r="U1672" s="267">
        <v>0.939912066438691</v>
      </c>
      <c r="V1672" s="295">
        <v>0.00556294720476225</v>
      </c>
      <c r="W1672" s="271">
        <v>14065</v>
      </c>
      <c r="X1672" s="271">
        <v>13356</v>
      </c>
      <c r="Y1672" s="271">
        <v>16314</v>
      </c>
      <c r="Z1672" s="271">
        <v>15652</v>
      </c>
      <c r="AA1672" s="268">
        <v>0.949591183789549</v>
      </c>
      <c r="AB1672" s="268">
        <v>0.959421355890646</v>
      </c>
      <c r="AC1672" s="295">
        <v>-0.00983017210109749</v>
      </c>
    </row>
    <row r="1673" spans="1:29">
      <c r="A1673" s="297" t="s">
        <v>2708</v>
      </c>
      <c r="B1673" s="301" t="s">
        <v>3376</v>
      </c>
      <c r="C1673" s="293" t="s">
        <v>3133</v>
      </c>
      <c r="D1673" s="301" t="s">
        <v>3134</v>
      </c>
      <c r="E1673" s="263">
        <v>1444</v>
      </c>
      <c r="F1673" s="266">
        <v>1373</v>
      </c>
      <c r="G1673" s="266">
        <v>71</v>
      </c>
      <c r="H1673" s="264">
        <v>1306</v>
      </c>
      <c r="I1673" s="264">
        <v>1239</v>
      </c>
      <c r="J1673" s="264">
        <v>67</v>
      </c>
      <c r="K1673" s="264">
        <v>1250</v>
      </c>
      <c r="L1673" s="264">
        <v>1211</v>
      </c>
      <c r="M1673" s="264">
        <v>39</v>
      </c>
      <c r="N1673" s="294">
        <v>0.93</v>
      </c>
      <c r="O1673" s="266">
        <v>1444</v>
      </c>
      <c r="P1673" s="266">
        <v>1373</v>
      </c>
      <c r="Q1673" s="266">
        <v>71</v>
      </c>
      <c r="R1673" s="267">
        <v>0.950831024930748</v>
      </c>
      <c r="S1673" s="267">
        <v>0.950831024930748</v>
      </c>
      <c r="T1673" s="267">
        <v>0.948698315467075</v>
      </c>
      <c r="U1673" s="267">
        <v>0.9688</v>
      </c>
      <c r="V1673" s="295">
        <v>0.00213270946367283</v>
      </c>
      <c r="W1673" s="271">
        <v>10189</v>
      </c>
      <c r="X1673" s="271">
        <v>9785</v>
      </c>
      <c r="Y1673" s="271">
        <v>11119</v>
      </c>
      <c r="Z1673" s="271">
        <v>10902</v>
      </c>
      <c r="AA1673" s="268">
        <v>0.960349396407891</v>
      </c>
      <c r="AB1673" s="268">
        <v>0.980483856461912</v>
      </c>
      <c r="AC1673" s="295">
        <v>-0.0201344600540212</v>
      </c>
    </row>
    <row r="1674" spans="1:29">
      <c r="A1674" s="297" t="s">
        <v>2708</v>
      </c>
      <c r="B1674" s="301" t="s">
        <v>3376</v>
      </c>
      <c r="C1674" s="293" t="s">
        <v>3135</v>
      </c>
      <c r="D1674" s="301" t="s">
        <v>3136</v>
      </c>
      <c r="E1674" s="263">
        <v>3593</v>
      </c>
      <c r="F1674" s="266">
        <v>3316</v>
      </c>
      <c r="G1674" s="266">
        <v>277</v>
      </c>
      <c r="H1674" s="264">
        <v>3130</v>
      </c>
      <c r="I1674" s="264">
        <v>2862</v>
      </c>
      <c r="J1674" s="264">
        <v>268</v>
      </c>
      <c r="K1674" s="264">
        <v>2732</v>
      </c>
      <c r="L1674" s="264">
        <v>2564</v>
      </c>
      <c r="M1674" s="264">
        <v>168</v>
      </c>
      <c r="N1674" s="294">
        <v>0.93</v>
      </c>
      <c r="O1674" s="266">
        <v>3593</v>
      </c>
      <c r="P1674" s="266">
        <v>3316</v>
      </c>
      <c r="Q1674" s="266">
        <v>277</v>
      </c>
      <c r="R1674" s="267">
        <v>0.922905649874756</v>
      </c>
      <c r="S1674" s="267">
        <v>0.922905649874756</v>
      </c>
      <c r="T1674" s="267">
        <v>0.914376996805112</v>
      </c>
      <c r="U1674" s="267">
        <v>0.938506588579795</v>
      </c>
      <c r="V1674" s="295">
        <v>0.00852865306964457</v>
      </c>
      <c r="W1674" s="271">
        <v>23259</v>
      </c>
      <c r="X1674" s="271">
        <v>21669</v>
      </c>
      <c r="Y1674" s="271">
        <v>25509</v>
      </c>
      <c r="Z1674" s="271">
        <v>24457</v>
      </c>
      <c r="AA1674" s="268">
        <v>0.931639365406939</v>
      </c>
      <c r="AB1674" s="268">
        <v>0.958759653455643</v>
      </c>
      <c r="AC1674" s="295">
        <v>-0.0271202880487038</v>
      </c>
    </row>
    <row r="1675" spans="1:29">
      <c r="A1675" s="297" t="s">
        <v>2708</v>
      </c>
      <c r="B1675" s="301" t="s">
        <v>3376</v>
      </c>
      <c r="C1675" s="293" t="s">
        <v>3137</v>
      </c>
      <c r="D1675" s="301" t="s">
        <v>3138</v>
      </c>
      <c r="E1675" s="263">
        <v>2301</v>
      </c>
      <c r="F1675" s="266">
        <v>2104</v>
      </c>
      <c r="G1675" s="266">
        <v>197</v>
      </c>
      <c r="H1675" s="264">
        <v>2010</v>
      </c>
      <c r="I1675" s="264">
        <v>1848</v>
      </c>
      <c r="J1675" s="264">
        <v>162</v>
      </c>
      <c r="K1675" s="264">
        <v>1674</v>
      </c>
      <c r="L1675" s="264">
        <v>1576</v>
      </c>
      <c r="M1675" s="264">
        <v>98</v>
      </c>
      <c r="N1675" s="294">
        <v>0.93</v>
      </c>
      <c r="O1675" s="266">
        <v>2301</v>
      </c>
      <c r="P1675" s="266">
        <v>2104</v>
      </c>
      <c r="Q1675" s="266">
        <v>197</v>
      </c>
      <c r="R1675" s="267">
        <v>0.91438504997827</v>
      </c>
      <c r="S1675" s="267">
        <v>0.91438504997827</v>
      </c>
      <c r="T1675" s="267">
        <v>0.919402985074627</v>
      </c>
      <c r="U1675" s="267">
        <v>0.941457586618877</v>
      </c>
      <c r="V1675" s="295">
        <v>-0.00501793509635651</v>
      </c>
      <c r="W1675" s="271">
        <v>14835</v>
      </c>
      <c r="X1675" s="271">
        <v>13720</v>
      </c>
      <c r="Y1675" s="271">
        <v>16439</v>
      </c>
      <c r="Z1675" s="271">
        <v>15420</v>
      </c>
      <c r="AA1675" s="268">
        <v>0.924839905628581</v>
      </c>
      <c r="AB1675" s="268">
        <v>0.938013261147272</v>
      </c>
      <c r="AC1675" s="295">
        <v>-0.0131733555186906</v>
      </c>
    </row>
    <row r="1676" spans="1:29">
      <c r="A1676" s="297" t="s">
        <v>2708</v>
      </c>
      <c r="B1676" s="301" t="s">
        <v>3373</v>
      </c>
      <c r="C1676" s="293" t="s">
        <v>3139</v>
      </c>
      <c r="D1676" s="301" t="s">
        <v>3140</v>
      </c>
      <c r="E1676" s="263">
        <v>2605</v>
      </c>
      <c r="F1676" s="266">
        <v>2254</v>
      </c>
      <c r="G1676" s="266">
        <v>351</v>
      </c>
      <c r="H1676" s="264">
        <v>2014</v>
      </c>
      <c r="I1676" s="264">
        <v>1773</v>
      </c>
      <c r="J1676" s="264">
        <v>241</v>
      </c>
      <c r="K1676" s="264">
        <v>2168</v>
      </c>
      <c r="L1676" s="264">
        <v>1978</v>
      </c>
      <c r="M1676" s="264">
        <v>190</v>
      </c>
      <c r="N1676" s="294">
        <v>0.93</v>
      </c>
      <c r="O1676" s="266">
        <v>2605</v>
      </c>
      <c r="P1676" s="266">
        <v>2254</v>
      </c>
      <c r="Q1676" s="266">
        <v>351</v>
      </c>
      <c r="R1676" s="267">
        <v>0.865259117082534</v>
      </c>
      <c r="S1676" s="267">
        <v>0.865259117082534</v>
      </c>
      <c r="T1676" s="267">
        <v>0.880337636544191</v>
      </c>
      <c r="U1676" s="267">
        <v>0.912361623616236</v>
      </c>
      <c r="V1676" s="295">
        <v>-0.0150785194616571</v>
      </c>
      <c r="W1676" s="271">
        <v>13488</v>
      </c>
      <c r="X1676" s="271">
        <v>12027</v>
      </c>
      <c r="Y1676" s="271">
        <v>15387</v>
      </c>
      <c r="Z1676" s="271">
        <v>13891</v>
      </c>
      <c r="AA1676" s="268">
        <v>0.891681494661922</v>
      </c>
      <c r="AB1676" s="268">
        <v>0.902775069864171</v>
      </c>
      <c r="AC1676" s="295">
        <v>-0.0110935752022493</v>
      </c>
    </row>
    <row r="1677" spans="1:29">
      <c r="A1677" s="297" t="s">
        <v>2708</v>
      </c>
      <c r="B1677" s="301" t="s">
        <v>3373</v>
      </c>
      <c r="C1677" s="293" t="s">
        <v>3141</v>
      </c>
      <c r="D1677" s="301" t="s">
        <v>3142</v>
      </c>
      <c r="E1677" s="263">
        <v>4395</v>
      </c>
      <c r="F1677" s="266">
        <v>3559</v>
      </c>
      <c r="G1677" s="266">
        <v>836</v>
      </c>
      <c r="H1677" s="264">
        <v>3396</v>
      </c>
      <c r="I1677" s="264">
        <v>2784</v>
      </c>
      <c r="J1677" s="264">
        <v>612</v>
      </c>
      <c r="K1677" s="264">
        <v>3663</v>
      </c>
      <c r="L1677" s="264">
        <v>3140</v>
      </c>
      <c r="M1677" s="264">
        <v>523</v>
      </c>
      <c r="N1677" s="294">
        <v>0.93</v>
      </c>
      <c r="O1677" s="266">
        <v>4395</v>
      </c>
      <c r="P1677" s="266">
        <v>3559</v>
      </c>
      <c r="Q1677" s="266">
        <v>836</v>
      </c>
      <c r="R1677" s="267">
        <v>0.809783845278726</v>
      </c>
      <c r="S1677" s="267">
        <v>0.809783845278726</v>
      </c>
      <c r="T1677" s="267">
        <v>0.819787985865724</v>
      </c>
      <c r="U1677" s="267">
        <v>0.857220857220857</v>
      </c>
      <c r="V1677" s="295">
        <v>-0.0100041405869986</v>
      </c>
      <c r="W1677" s="271">
        <v>23193</v>
      </c>
      <c r="X1677" s="271">
        <v>19683</v>
      </c>
      <c r="Y1677" s="271">
        <v>27378</v>
      </c>
      <c r="Z1677" s="271">
        <v>23588</v>
      </c>
      <c r="AA1677" s="268">
        <v>0.848661233993015</v>
      </c>
      <c r="AB1677" s="268">
        <v>0.861567682080503</v>
      </c>
      <c r="AC1677" s="295">
        <v>-0.0129064480874874</v>
      </c>
    </row>
    <row r="1678" spans="1:29">
      <c r="A1678" s="297" t="s">
        <v>2708</v>
      </c>
      <c r="B1678" s="301" t="s">
        <v>3373</v>
      </c>
      <c r="C1678" s="293" t="s">
        <v>3143</v>
      </c>
      <c r="D1678" s="301" t="s">
        <v>3144</v>
      </c>
      <c r="E1678" s="263">
        <v>2965</v>
      </c>
      <c r="F1678" s="266">
        <v>2899</v>
      </c>
      <c r="G1678" s="266">
        <v>66</v>
      </c>
      <c r="H1678" s="264">
        <v>3264</v>
      </c>
      <c r="I1678" s="264">
        <v>3151</v>
      </c>
      <c r="J1678" s="264">
        <v>113</v>
      </c>
      <c r="K1678" s="264">
        <v>3016</v>
      </c>
      <c r="L1678" s="264">
        <v>2908</v>
      </c>
      <c r="M1678" s="264">
        <v>108</v>
      </c>
      <c r="N1678" s="294">
        <v>0.93</v>
      </c>
      <c r="O1678" s="266">
        <v>2965</v>
      </c>
      <c r="P1678" s="266">
        <v>2899</v>
      </c>
      <c r="Q1678" s="266">
        <v>66</v>
      </c>
      <c r="R1678" s="267">
        <v>0.977740303541315</v>
      </c>
      <c r="S1678" s="267">
        <v>0.977740303541315</v>
      </c>
      <c r="T1678" s="267">
        <v>0.965379901960784</v>
      </c>
      <c r="U1678" s="267">
        <v>0.964190981432361</v>
      </c>
      <c r="V1678" s="295">
        <v>0.0123604015805311</v>
      </c>
      <c r="W1678" s="271">
        <v>20966</v>
      </c>
      <c r="X1678" s="271">
        <v>20337</v>
      </c>
      <c r="Y1678" s="271">
        <v>25097</v>
      </c>
      <c r="Z1678" s="271">
        <v>24382</v>
      </c>
      <c r="AA1678" s="268">
        <v>0.969999046074597</v>
      </c>
      <c r="AB1678" s="268">
        <v>0.97151053910826</v>
      </c>
      <c r="AC1678" s="295">
        <v>-0.00151149303366294</v>
      </c>
    </row>
    <row r="1679" spans="1:29">
      <c r="A1679" s="297" t="s">
        <v>2708</v>
      </c>
      <c r="B1679" s="301" t="s">
        <v>3376</v>
      </c>
      <c r="C1679" s="293" t="s">
        <v>3145</v>
      </c>
      <c r="D1679" s="301" t="s">
        <v>3146</v>
      </c>
      <c r="E1679" s="263">
        <v>3475</v>
      </c>
      <c r="F1679" s="266">
        <v>3225</v>
      </c>
      <c r="G1679" s="266">
        <v>250</v>
      </c>
      <c r="H1679" s="264">
        <v>3464</v>
      </c>
      <c r="I1679" s="264">
        <v>3193</v>
      </c>
      <c r="J1679" s="264">
        <v>271</v>
      </c>
      <c r="K1679" s="264">
        <v>2997</v>
      </c>
      <c r="L1679" s="264">
        <v>2767</v>
      </c>
      <c r="M1679" s="264">
        <v>230</v>
      </c>
      <c r="N1679" s="294">
        <v>0.93</v>
      </c>
      <c r="O1679" s="266">
        <v>3475</v>
      </c>
      <c r="P1679" s="266">
        <v>3225</v>
      </c>
      <c r="Q1679" s="266">
        <v>250</v>
      </c>
      <c r="R1679" s="267">
        <v>0.928057553956835</v>
      </c>
      <c r="S1679" s="267">
        <v>0.928057553956835</v>
      </c>
      <c r="T1679" s="267">
        <v>0.921766743648961</v>
      </c>
      <c r="U1679" s="267">
        <v>0.923256589923257</v>
      </c>
      <c r="V1679" s="295">
        <v>0.00629081030787382</v>
      </c>
      <c r="W1679" s="271">
        <v>24161</v>
      </c>
      <c r="X1679" s="271">
        <v>22285</v>
      </c>
      <c r="Y1679" s="271">
        <v>26902</v>
      </c>
      <c r="Z1679" s="271">
        <v>25529</v>
      </c>
      <c r="AA1679" s="268">
        <v>0.922354207193411</v>
      </c>
      <c r="AB1679" s="268">
        <v>0.94896290238644</v>
      </c>
      <c r="AC1679" s="295">
        <v>-0.0266086951930288</v>
      </c>
    </row>
    <row r="1680" spans="1:29">
      <c r="A1680" s="297" t="s">
        <v>2708</v>
      </c>
      <c r="B1680" s="301" t="s">
        <v>3373</v>
      </c>
      <c r="C1680" s="293" t="s">
        <v>3147</v>
      </c>
      <c r="D1680" s="301" t="s">
        <v>3148</v>
      </c>
      <c r="E1680" s="263">
        <v>2223</v>
      </c>
      <c r="F1680" s="266">
        <v>2140</v>
      </c>
      <c r="G1680" s="266">
        <v>83</v>
      </c>
      <c r="H1680" s="264">
        <v>2346</v>
      </c>
      <c r="I1680" s="264">
        <v>2251</v>
      </c>
      <c r="J1680" s="264">
        <v>95</v>
      </c>
      <c r="K1680" s="264">
        <v>2305</v>
      </c>
      <c r="L1680" s="264">
        <v>2200</v>
      </c>
      <c r="M1680" s="264">
        <v>105</v>
      </c>
      <c r="N1680" s="294">
        <v>0.93</v>
      </c>
      <c r="O1680" s="266">
        <v>2223</v>
      </c>
      <c r="P1680" s="266">
        <v>2140</v>
      </c>
      <c r="Q1680" s="266">
        <v>83</v>
      </c>
      <c r="R1680" s="267">
        <v>0.962663067926226</v>
      </c>
      <c r="S1680" s="267">
        <v>0.962663067926226</v>
      </c>
      <c r="T1680" s="267">
        <v>0.959505541346974</v>
      </c>
      <c r="U1680" s="267">
        <v>0.954446854663774</v>
      </c>
      <c r="V1680" s="295">
        <v>0.00315752657925228</v>
      </c>
      <c r="W1680" s="271">
        <v>15671</v>
      </c>
      <c r="X1680" s="271">
        <v>14971</v>
      </c>
      <c r="Y1680" s="271">
        <v>18958</v>
      </c>
      <c r="Z1680" s="271">
        <v>18212</v>
      </c>
      <c r="AA1680" s="268">
        <v>0.955331504052071</v>
      </c>
      <c r="AB1680" s="268">
        <v>0.960649857579914</v>
      </c>
      <c r="AC1680" s="295">
        <v>-0.00531835352784282</v>
      </c>
    </row>
    <row r="1681" spans="1:29">
      <c r="A1681" s="297" t="s">
        <v>2708</v>
      </c>
      <c r="B1681" s="301" t="s">
        <v>3373</v>
      </c>
      <c r="C1681" s="293" t="s">
        <v>3149</v>
      </c>
      <c r="D1681" s="301" t="s">
        <v>3150</v>
      </c>
      <c r="E1681" s="263">
        <v>2881</v>
      </c>
      <c r="F1681" s="266">
        <v>2554</v>
      </c>
      <c r="G1681" s="266">
        <v>327</v>
      </c>
      <c r="H1681" s="264">
        <v>2238</v>
      </c>
      <c r="I1681" s="264">
        <v>2035</v>
      </c>
      <c r="J1681" s="264">
        <v>203</v>
      </c>
      <c r="K1681" s="264">
        <v>2532</v>
      </c>
      <c r="L1681" s="264">
        <v>2281</v>
      </c>
      <c r="M1681" s="264">
        <v>251</v>
      </c>
      <c r="N1681" s="294">
        <v>0.93</v>
      </c>
      <c r="O1681" s="266">
        <v>2881</v>
      </c>
      <c r="P1681" s="266">
        <v>2554</v>
      </c>
      <c r="Q1681" s="266">
        <v>327</v>
      </c>
      <c r="R1681" s="267">
        <v>0.886497743838945</v>
      </c>
      <c r="S1681" s="267">
        <v>0.886497743838945</v>
      </c>
      <c r="T1681" s="267">
        <v>0.909294012511171</v>
      </c>
      <c r="U1681" s="267">
        <v>0.90086887835703</v>
      </c>
      <c r="V1681" s="295">
        <v>-0.0227962686722258</v>
      </c>
      <c r="W1681" s="271">
        <v>15190</v>
      </c>
      <c r="X1681" s="271">
        <v>13640</v>
      </c>
      <c r="Y1681" s="271">
        <v>17350</v>
      </c>
      <c r="Z1681" s="271">
        <v>15699</v>
      </c>
      <c r="AA1681" s="268">
        <v>0.897959183673469</v>
      </c>
      <c r="AB1681" s="268">
        <v>0.904841498559078</v>
      </c>
      <c r="AC1681" s="295">
        <v>-0.00688231488560842</v>
      </c>
    </row>
    <row r="1682" spans="1:29">
      <c r="A1682" s="297" t="s">
        <v>2708</v>
      </c>
      <c r="B1682" s="301" t="s">
        <v>3373</v>
      </c>
      <c r="C1682" s="293" t="s">
        <v>3151</v>
      </c>
      <c r="D1682" s="301" t="s">
        <v>3152</v>
      </c>
      <c r="E1682" s="263">
        <v>3333</v>
      </c>
      <c r="F1682" s="266">
        <v>2704</v>
      </c>
      <c r="G1682" s="266">
        <v>629</v>
      </c>
      <c r="H1682" s="264">
        <v>2558</v>
      </c>
      <c r="I1682" s="264">
        <v>2171</v>
      </c>
      <c r="J1682" s="264">
        <v>387</v>
      </c>
      <c r="K1682" s="264">
        <v>2851</v>
      </c>
      <c r="L1682" s="264">
        <v>2176</v>
      </c>
      <c r="M1682" s="264">
        <v>675</v>
      </c>
      <c r="N1682" s="294">
        <v>0.93</v>
      </c>
      <c r="O1682" s="266">
        <v>3333</v>
      </c>
      <c r="P1682" s="266">
        <v>2704</v>
      </c>
      <c r="Q1682" s="266">
        <v>629</v>
      </c>
      <c r="R1682" s="267">
        <v>0.811281128112811</v>
      </c>
      <c r="S1682" s="267">
        <v>0.811281128112811</v>
      </c>
      <c r="T1682" s="267">
        <v>0.848709929632525</v>
      </c>
      <c r="U1682" s="267">
        <v>0.763240968081375</v>
      </c>
      <c r="V1682" s="295">
        <v>-0.0374288015197142</v>
      </c>
      <c r="W1682" s="271">
        <v>17123</v>
      </c>
      <c r="X1682" s="271">
        <v>13973</v>
      </c>
      <c r="Y1682" s="271">
        <v>18435</v>
      </c>
      <c r="Z1682" s="271">
        <v>15654</v>
      </c>
      <c r="AA1682" s="268">
        <v>0.816036909420078</v>
      </c>
      <c r="AB1682" s="268">
        <v>0.849145646867372</v>
      </c>
      <c r="AC1682" s="295">
        <v>-0.0331087374472936</v>
      </c>
    </row>
    <row r="1683" spans="1:29">
      <c r="A1683" s="297" t="s">
        <v>2708</v>
      </c>
      <c r="B1683" s="301" t="s">
        <v>3373</v>
      </c>
      <c r="C1683" s="293" t="s">
        <v>3153</v>
      </c>
      <c r="D1683" s="301" t="s">
        <v>3154</v>
      </c>
      <c r="E1683" s="263">
        <v>2346</v>
      </c>
      <c r="F1683" s="266">
        <v>2042</v>
      </c>
      <c r="G1683" s="266">
        <v>304</v>
      </c>
      <c r="H1683" s="264">
        <v>2853</v>
      </c>
      <c r="I1683" s="264">
        <v>2536</v>
      </c>
      <c r="J1683" s="264">
        <v>317</v>
      </c>
      <c r="K1683" s="264">
        <v>2589</v>
      </c>
      <c r="L1683" s="264">
        <v>2374</v>
      </c>
      <c r="M1683" s="264">
        <v>215</v>
      </c>
      <c r="N1683" s="294">
        <v>0.93</v>
      </c>
      <c r="O1683" s="266">
        <v>2346</v>
      </c>
      <c r="P1683" s="266">
        <v>2042</v>
      </c>
      <c r="Q1683" s="266">
        <v>304</v>
      </c>
      <c r="R1683" s="267">
        <v>0.870417732310315</v>
      </c>
      <c r="S1683" s="267">
        <v>0.870417732310315</v>
      </c>
      <c r="T1683" s="267">
        <v>0.888888888888889</v>
      </c>
      <c r="U1683" s="267">
        <v>0.916956353804558</v>
      </c>
      <c r="V1683" s="295">
        <v>-0.0184711565785735</v>
      </c>
      <c r="W1683" s="271">
        <v>17490</v>
      </c>
      <c r="X1683" s="271">
        <v>15864</v>
      </c>
      <c r="Y1683" s="271">
        <v>21267</v>
      </c>
      <c r="Z1683" s="271">
        <v>19800</v>
      </c>
      <c r="AA1683" s="268">
        <v>0.907032590051458</v>
      </c>
      <c r="AB1683" s="268">
        <v>0.931019889970377</v>
      </c>
      <c r="AC1683" s="295">
        <v>-0.0239872999189187</v>
      </c>
    </row>
    <row r="1684" spans="1:29">
      <c r="A1684" s="297" t="s">
        <v>2708</v>
      </c>
      <c r="B1684" s="301" t="s">
        <v>3373</v>
      </c>
      <c r="C1684" s="293" t="s">
        <v>3155</v>
      </c>
      <c r="D1684" s="301" t="s">
        <v>3156</v>
      </c>
      <c r="E1684" s="263">
        <v>3734</v>
      </c>
      <c r="F1684" s="266">
        <v>3268</v>
      </c>
      <c r="G1684" s="266">
        <v>466</v>
      </c>
      <c r="H1684" s="264">
        <v>2937</v>
      </c>
      <c r="I1684" s="264">
        <v>2558</v>
      </c>
      <c r="J1684" s="264">
        <v>379</v>
      </c>
      <c r="K1684" s="264">
        <v>3148</v>
      </c>
      <c r="L1684" s="264">
        <v>2644</v>
      </c>
      <c r="M1684" s="264">
        <v>504</v>
      </c>
      <c r="N1684" s="294">
        <v>0.93</v>
      </c>
      <c r="O1684" s="266">
        <v>3734</v>
      </c>
      <c r="P1684" s="266">
        <v>3268</v>
      </c>
      <c r="Q1684" s="266">
        <v>466</v>
      </c>
      <c r="R1684" s="267">
        <v>0.875200856989823</v>
      </c>
      <c r="S1684" s="267">
        <v>0.875200856989823</v>
      </c>
      <c r="T1684" s="267">
        <v>0.870956758597208</v>
      </c>
      <c r="U1684" s="267">
        <v>0.83989834815756</v>
      </c>
      <c r="V1684" s="295">
        <v>0.00424409839261519</v>
      </c>
      <c r="W1684" s="271">
        <v>19484</v>
      </c>
      <c r="X1684" s="271">
        <v>16906</v>
      </c>
      <c r="Y1684" s="271">
        <v>22662</v>
      </c>
      <c r="Z1684" s="271">
        <v>20140</v>
      </c>
      <c r="AA1684" s="268">
        <v>0.867686306713201</v>
      </c>
      <c r="AB1684" s="268">
        <v>0.888712381960992</v>
      </c>
      <c r="AC1684" s="295">
        <v>-0.0210260752477914</v>
      </c>
    </row>
    <row r="1685" spans="1:29">
      <c r="A1685" s="297" t="s">
        <v>2708</v>
      </c>
      <c r="B1685" s="301" t="s">
        <v>3376</v>
      </c>
      <c r="C1685" s="293" t="s">
        <v>3157</v>
      </c>
      <c r="D1685" s="301" t="s">
        <v>3158</v>
      </c>
      <c r="E1685" s="263">
        <v>4312</v>
      </c>
      <c r="F1685" s="266">
        <v>4049</v>
      </c>
      <c r="G1685" s="266">
        <v>263</v>
      </c>
      <c r="H1685" s="264">
        <v>5444</v>
      </c>
      <c r="I1685" s="264">
        <v>5042</v>
      </c>
      <c r="J1685" s="264">
        <v>402</v>
      </c>
      <c r="K1685" s="264">
        <v>4971</v>
      </c>
      <c r="L1685" s="264">
        <v>4708</v>
      </c>
      <c r="M1685" s="264">
        <v>263</v>
      </c>
      <c r="N1685" s="294">
        <v>0.93</v>
      </c>
      <c r="O1685" s="266">
        <v>4312</v>
      </c>
      <c r="P1685" s="266">
        <v>4049</v>
      </c>
      <c r="Q1685" s="266">
        <v>263</v>
      </c>
      <c r="R1685" s="267">
        <v>0.939007421150278</v>
      </c>
      <c r="S1685" s="267">
        <v>0.939007421150278</v>
      </c>
      <c r="T1685" s="267">
        <v>0.926157237325496</v>
      </c>
      <c r="U1685" s="267">
        <v>0.947093140213237</v>
      </c>
      <c r="V1685" s="295">
        <v>0.0128501838247823</v>
      </c>
      <c r="W1685" s="271">
        <v>31060</v>
      </c>
      <c r="X1685" s="271">
        <v>29540</v>
      </c>
      <c r="Y1685" s="271">
        <v>34072</v>
      </c>
      <c r="Z1685" s="271">
        <v>32596</v>
      </c>
      <c r="AA1685" s="268">
        <v>0.951062459755312</v>
      </c>
      <c r="AB1685" s="268">
        <v>0.956679971824372</v>
      </c>
      <c r="AC1685" s="295">
        <v>-0.00561751206905958</v>
      </c>
    </row>
    <row r="1686" spans="1:29">
      <c r="A1686" s="297" t="s">
        <v>2708</v>
      </c>
      <c r="B1686" s="301" t="s">
        <v>3375</v>
      </c>
      <c r="C1686" s="293" t="s">
        <v>3159</v>
      </c>
      <c r="D1686" s="301" t="s">
        <v>3160</v>
      </c>
      <c r="E1686" s="263">
        <v>4352</v>
      </c>
      <c r="F1686" s="266">
        <v>4091</v>
      </c>
      <c r="G1686" s="266">
        <v>261</v>
      </c>
      <c r="H1686" s="264">
        <v>4573</v>
      </c>
      <c r="I1686" s="264">
        <v>4211</v>
      </c>
      <c r="J1686" s="264">
        <v>362</v>
      </c>
      <c r="K1686" s="264">
        <v>3322</v>
      </c>
      <c r="L1686" s="264">
        <v>3141</v>
      </c>
      <c r="M1686" s="264">
        <v>181</v>
      </c>
      <c r="N1686" s="294">
        <v>0.93</v>
      </c>
      <c r="O1686" s="266">
        <v>4352</v>
      </c>
      <c r="P1686" s="266">
        <v>4091</v>
      </c>
      <c r="Q1686" s="266">
        <v>261</v>
      </c>
      <c r="R1686" s="267">
        <v>0.940027573529412</v>
      </c>
      <c r="S1686" s="267">
        <v>0.940027573529412</v>
      </c>
      <c r="T1686" s="267">
        <v>0.920839711349224</v>
      </c>
      <c r="U1686" s="267">
        <v>0.945514750150512</v>
      </c>
      <c r="V1686" s="295">
        <v>0.0191878621801881</v>
      </c>
      <c r="W1686" s="271">
        <v>30395</v>
      </c>
      <c r="X1686" s="271">
        <v>28978</v>
      </c>
      <c r="Y1686" s="271">
        <v>34587</v>
      </c>
      <c r="Z1686" s="271">
        <v>33448</v>
      </c>
      <c r="AA1686" s="268">
        <v>0.953380490212206</v>
      </c>
      <c r="AB1686" s="268">
        <v>0.967068551768005</v>
      </c>
      <c r="AC1686" s="295">
        <v>-0.0136880615557994</v>
      </c>
    </row>
    <row r="1687" spans="1:29">
      <c r="A1687" s="297" t="s">
        <v>2708</v>
      </c>
      <c r="B1687" s="301" t="s">
        <v>3373</v>
      </c>
      <c r="C1687" s="293" t="s">
        <v>3161</v>
      </c>
      <c r="D1687" s="301" t="s">
        <v>3162</v>
      </c>
      <c r="E1687" s="263">
        <v>3900</v>
      </c>
      <c r="F1687" s="266">
        <v>3697</v>
      </c>
      <c r="G1687" s="266">
        <v>203</v>
      </c>
      <c r="H1687" s="264">
        <v>3020</v>
      </c>
      <c r="I1687" s="264">
        <v>2845</v>
      </c>
      <c r="J1687" s="264">
        <v>175</v>
      </c>
      <c r="K1687" s="264">
        <v>3141</v>
      </c>
      <c r="L1687" s="264">
        <v>2936</v>
      </c>
      <c r="M1687" s="264">
        <v>205</v>
      </c>
      <c r="N1687" s="294">
        <v>0.93</v>
      </c>
      <c r="O1687" s="266">
        <v>3900</v>
      </c>
      <c r="P1687" s="266">
        <v>3697</v>
      </c>
      <c r="Q1687" s="266">
        <v>203</v>
      </c>
      <c r="R1687" s="267">
        <v>0.947948717948718</v>
      </c>
      <c r="S1687" s="267">
        <v>0.947948717948718</v>
      </c>
      <c r="T1687" s="267">
        <v>0.94205298013245</v>
      </c>
      <c r="U1687" s="267">
        <v>0.934734161095193</v>
      </c>
      <c r="V1687" s="295">
        <v>0.00589573781626762</v>
      </c>
      <c r="W1687" s="271">
        <v>20245</v>
      </c>
      <c r="X1687" s="271">
        <v>19015</v>
      </c>
      <c r="Y1687" s="271">
        <v>23436</v>
      </c>
      <c r="Z1687" s="271">
        <v>22240</v>
      </c>
      <c r="AA1687" s="268">
        <v>0.939244257841442</v>
      </c>
      <c r="AB1687" s="268">
        <v>0.948967400580304</v>
      </c>
      <c r="AC1687" s="295">
        <v>-0.00972314273886155</v>
      </c>
    </row>
    <row r="1688" spans="1:29">
      <c r="A1688" s="297" t="s">
        <v>2708</v>
      </c>
      <c r="B1688" s="301" t="s">
        <v>3373</v>
      </c>
      <c r="C1688" s="293" t="s">
        <v>3163</v>
      </c>
      <c r="D1688" s="301" t="s">
        <v>3164</v>
      </c>
      <c r="E1688" s="263">
        <v>3021</v>
      </c>
      <c r="F1688" s="266">
        <v>2873</v>
      </c>
      <c r="G1688" s="266">
        <v>148</v>
      </c>
      <c r="H1688" s="264">
        <v>2614</v>
      </c>
      <c r="I1688" s="264">
        <v>2449</v>
      </c>
      <c r="J1688" s="264">
        <v>165</v>
      </c>
      <c r="K1688" s="264">
        <v>2175</v>
      </c>
      <c r="L1688" s="264">
        <v>2040</v>
      </c>
      <c r="M1688" s="264">
        <v>135</v>
      </c>
      <c r="N1688" s="294">
        <v>0.93</v>
      </c>
      <c r="O1688" s="266">
        <v>3021</v>
      </c>
      <c r="P1688" s="266">
        <v>2873</v>
      </c>
      <c r="Q1688" s="266">
        <v>148</v>
      </c>
      <c r="R1688" s="267">
        <v>0.951009599470374</v>
      </c>
      <c r="S1688" s="267">
        <v>0.951009599470374</v>
      </c>
      <c r="T1688" s="267">
        <v>0.936878347360367</v>
      </c>
      <c r="U1688" s="267">
        <v>0.937931034482759</v>
      </c>
      <c r="V1688" s="295">
        <v>0.0141312521100068</v>
      </c>
      <c r="W1688" s="271">
        <v>18951</v>
      </c>
      <c r="X1688" s="271">
        <v>18099</v>
      </c>
      <c r="Y1688" s="271">
        <v>21843</v>
      </c>
      <c r="Z1688" s="271">
        <v>21178</v>
      </c>
      <c r="AA1688" s="268">
        <v>0.955041950292861</v>
      </c>
      <c r="AB1688" s="268">
        <v>0.969555463993041</v>
      </c>
      <c r="AC1688" s="295">
        <v>-0.0145135137001807</v>
      </c>
    </row>
    <row r="1689" spans="1:29">
      <c r="A1689" s="297" t="s">
        <v>2708</v>
      </c>
      <c r="B1689" s="301" t="s">
        <v>3373</v>
      </c>
      <c r="C1689" s="293" t="e">
        <v>#N/A</v>
      </c>
      <c r="D1689" s="301" t="s">
        <v>3165</v>
      </c>
      <c r="E1689" s="263">
        <v>0</v>
      </c>
      <c r="F1689" s="266">
        <v>0</v>
      </c>
      <c r="G1689" s="266">
        <v>0</v>
      </c>
      <c r="H1689" s="264">
        <v>0</v>
      </c>
      <c r="I1689" s="264">
        <v>0</v>
      </c>
      <c r="J1689" s="264">
        <v>0</v>
      </c>
      <c r="K1689" s="264">
        <v>0</v>
      </c>
      <c r="L1689" s="264">
        <v>0</v>
      </c>
      <c r="M1689" s="264">
        <v>0</v>
      </c>
      <c r="N1689" s="294">
        <v>0.93</v>
      </c>
      <c r="O1689" s="266">
        <v>0</v>
      </c>
      <c r="P1689" s="266">
        <v>0</v>
      </c>
      <c r="Q1689" s="266">
        <v>0</v>
      </c>
      <c r="R1689" s="267">
        <v>0</v>
      </c>
      <c r="S1689" s="267">
        <v>0</v>
      </c>
      <c r="T1689" s="267">
        <v>0</v>
      </c>
      <c r="U1689" s="267">
        <v>0</v>
      </c>
      <c r="V1689" s="295">
        <v>0</v>
      </c>
      <c r="W1689" s="271">
        <v>0</v>
      </c>
      <c r="X1689" s="271">
        <v>0</v>
      </c>
      <c r="Y1689" s="271">
        <v>0</v>
      </c>
      <c r="Z1689" s="271">
        <v>0</v>
      </c>
      <c r="AA1689" s="268">
        <v>0</v>
      </c>
      <c r="AB1689" s="268">
        <v>0</v>
      </c>
      <c r="AC1689" s="295">
        <v>0</v>
      </c>
    </row>
    <row r="1690" spans="1:29">
      <c r="A1690" s="297" t="s">
        <v>2708</v>
      </c>
      <c r="B1690" s="301" t="s">
        <v>3373</v>
      </c>
      <c r="C1690" s="293" t="e">
        <v>#N/A</v>
      </c>
      <c r="D1690" s="301" t="s">
        <v>3166</v>
      </c>
      <c r="E1690" s="263">
        <v>0</v>
      </c>
      <c r="F1690" s="266">
        <v>0</v>
      </c>
      <c r="G1690" s="266">
        <v>0</v>
      </c>
      <c r="H1690" s="264">
        <v>0</v>
      </c>
      <c r="I1690" s="264">
        <v>0</v>
      </c>
      <c r="J1690" s="264">
        <v>0</v>
      </c>
      <c r="K1690" s="264">
        <v>0</v>
      </c>
      <c r="L1690" s="264">
        <v>0</v>
      </c>
      <c r="M1690" s="264">
        <v>0</v>
      </c>
      <c r="N1690" s="294">
        <v>0.93</v>
      </c>
      <c r="O1690" s="266">
        <v>0</v>
      </c>
      <c r="P1690" s="266">
        <v>0</v>
      </c>
      <c r="Q1690" s="266">
        <v>0</v>
      </c>
      <c r="R1690" s="267">
        <v>0</v>
      </c>
      <c r="S1690" s="267">
        <v>0</v>
      </c>
      <c r="T1690" s="267">
        <v>0</v>
      </c>
      <c r="U1690" s="267">
        <v>0</v>
      </c>
      <c r="V1690" s="295">
        <v>0</v>
      </c>
      <c r="W1690" s="271">
        <v>0</v>
      </c>
      <c r="X1690" s="271">
        <v>0</v>
      </c>
      <c r="Y1690" s="271">
        <v>0</v>
      </c>
      <c r="Z1690" s="271">
        <v>0</v>
      </c>
      <c r="AA1690" s="268">
        <v>0</v>
      </c>
      <c r="AB1690" s="268">
        <v>0</v>
      </c>
      <c r="AC1690" s="295">
        <v>0</v>
      </c>
    </row>
    <row r="1691" spans="1:29">
      <c r="A1691" s="297" t="s">
        <v>2708</v>
      </c>
      <c r="B1691" s="301" t="s">
        <v>3375</v>
      </c>
      <c r="C1691" s="293" t="s">
        <v>3167</v>
      </c>
      <c r="D1691" s="301" t="s">
        <v>3168</v>
      </c>
      <c r="E1691" s="263">
        <v>0</v>
      </c>
      <c r="F1691" s="266">
        <v>0</v>
      </c>
      <c r="G1691" s="266">
        <v>0</v>
      </c>
      <c r="H1691" s="264">
        <v>0</v>
      </c>
      <c r="I1691" s="264">
        <v>0</v>
      </c>
      <c r="J1691" s="264">
        <v>0</v>
      </c>
      <c r="K1691" s="264">
        <v>0</v>
      </c>
      <c r="L1691" s="264">
        <v>0</v>
      </c>
      <c r="M1691" s="264">
        <v>0</v>
      </c>
      <c r="N1691" s="294">
        <v>0.93</v>
      </c>
      <c r="O1691" s="266">
        <v>0</v>
      </c>
      <c r="P1691" s="266">
        <v>0</v>
      </c>
      <c r="Q1691" s="266">
        <v>0</v>
      </c>
      <c r="R1691" s="267">
        <v>0</v>
      </c>
      <c r="S1691" s="267">
        <v>0</v>
      </c>
      <c r="T1691" s="267">
        <v>0</v>
      </c>
      <c r="U1691" s="267">
        <v>0</v>
      </c>
      <c r="V1691" s="295">
        <v>0</v>
      </c>
      <c r="W1691" s="271">
        <v>0</v>
      </c>
      <c r="X1691" s="271">
        <v>0</v>
      </c>
      <c r="Y1691" s="271">
        <v>0</v>
      </c>
      <c r="Z1691" s="271">
        <v>0</v>
      </c>
      <c r="AA1691" s="268">
        <v>0</v>
      </c>
      <c r="AB1691" s="268">
        <v>0</v>
      </c>
      <c r="AC1691" s="295">
        <v>0</v>
      </c>
    </row>
    <row r="1692" spans="1:29">
      <c r="A1692" s="297" t="s">
        <v>2708</v>
      </c>
      <c r="B1692" s="301" t="s">
        <v>3373</v>
      </c>
      <c r="C1692" s="293" t="s">
        <v>3169</v>
      </c>
      <c r="D1692" s="301" t="s">
        <v>3170</v>
      </c>
      <c r="E1692" s="263">
        <v>3041</v>
      </c>
      <c r="F1692" s="266">
        <v>2842</v>
      </c>
      <c r="G1692" s="266">
        <v>199</v>
      </c>
      <c r="H1692" s="264">
        <v>2378</v>
      </c>
      <c r="I1692" s="264">
        <v>2176</v>
      </c>
      <c r="J1692" s="264">
        <v>202</v>
      </c>
      <c r="K1692" s="264">
        <v>2515</v>
      </c>
      <c r="L1692" s="264">
        <v>2346</v>
      </c>
      <c r="M1692" s="264">
        <v>169</v>
      </c>
      <c r="N1692" s="294">
        <v>0.93</v>
      </c>
      <c r="O1692" s="266">
        <v>3041</v>
      </c>
      <c r="P1692" s="266">
        <v>2842</v>
      </c>
      <c r="Q1692" s="266">
        <v>199</v>
      </c>
      <c r="R1692" s="267">
        <v>0.934560999671161</v>
      </c>
      <c r="S1692" s="267">
        <v>0.934560999671161</v>
      </c>
      <c r="T1692" s="267">
        <v>0.915054667788057</v>
      </c>
      <c r="U1692" s="267">
        <v>0.932803180914513</v>
      </c>
      <c r="V1692" s="295">
        <v>0.0195063318831036</v>
      </c>
      <c r="W1692" s="271">
        <v>16016</v>
      </c>
      <c r="X1692" s="271">
        <v>14933</v>
      </c>
      <c r="Y1692" s="271">
        <v>19512</v>
      </c>
      <c r="Z1692" s="271">
        <v>18482</v>
      </c>
      <c r="AA1692" s="268">
        <v>0.93238011988012</v>
      </c>
      <c r="AB1692" s="268">
        <v>0.947211972119721</v>
      </c>
      <c r="AC1692" s="295">
        <v>-0.0148318522396013</v>
      </c>
    </row>
    <row r="1693" spans="1:29">
      <c r="A1693" s="297" t="s">
        <v>2708</v>
      </c>
      <c r="B1693" s="301" t="s">
        <v>3373</v>
      </c>
      <c r="C1693" s="293" t="s">
        <v>3171</v>
      </c>
      <c r="D1693" s="301" t="s">
        <v>3172</v>
      </c>
      <c r="E1693" s="263">
        <v>0</v>
      </c>
      <c r="F1693" s="266">
        <v>0</v>
      </c>
      <c r="G1693" s="266">
        <v>0</v>
      </c>
      <c r="H1693" s="264">
        <v>0</v>
      </c>
      <c r="I1693" s="264">
        <v>0</v>
      </c>
      <c r="J1693" s="264">
        <v>0</v>
      </c>
      <c r="K1693" s="264">
        <v>0</v>
      </c>
      <c r="L1693" s="264">
        <v>0</v>
      </c>
      <c r="M1693" s="264">
        <v>0</v>
      </c>
      <c r="N1693" s="294">
        <v>0.93</v>
      </c>
      <c r="O1693" s="266">
        <v>0</v>
      </c>
      <c r="P1693" s="266">
        <v>0</v>
      </c>
      <c r="Q1693" s="266">
        <v>0</v>
      </c>
      <c r="R1693" s="267">
        <v>0</v>
      </c>
      <c r="S1693" s="267">
        <v>0</v>
      </c>
      <c r="T1693" s="267">
        <v>0</v>
      </c>
      <c r="U1693" s="267">
        <v>0</v>
      </c>
      <c r="V1693" s="295">
        <v>0</v>
      </c>
      <c r="W1693" s="271">
        <v>0</v>
      </c>
      <c r="X1693" s="271">
        <v>0</v>
      </c>
      <c r="Y1693" s="271">
        <v>0</v>
      </c>
      <c r="Z1693" s="271">
        <v>0</v>
      </c>
      <c r="AA1693" s="268">
        <v>0</v>
      </c>
      <c r="AB1693" s="268">
        <v>0</v>
      </c>
      <c r="AC1693" s="295">
        <v>0</v>
      </c>
    </row>
    <row r="1694" spans="1:29">
      <c r="A1694" s="297" t="s">
        <v>2708</v>
      </c>
      <c r="B1694" s="301" t="s">
        <v>3376</v>
      </c>
      <c r="C1694" s="293" t="s">
        <v>3173</v>
      </c>
      <c r="D1694" s="301" t="s">
        <v>3174</v>
      </c>
      <c r="E1694" s="263">
        <v>3990</v>
      </c>
      <c r="F1694" s="266">
        <v>3662</v>
      </c>
      <c r="G1694" s="266">
        <v>328</v>
      </c>
      <c r="H1694" s="264">
        <v>3467</v>
      </c>
      <c r="I1694" s="264">
        <v>3013</v>
      </c>
      <c r="J1694" s="264">
        <v>454</v>
      </c>
      <c r="K1694" s="264">
        <v>2601</v>
      </c>
      <c r="L1694" s="264">
        <v>2352</v>
      </c>
      <c r="M1694" s="264">
        <v>249</v>
      </c>
      <c r="N1694" s="294">
        <v>0.93</v>
      </c>
      <c r="O1694" s="266">
        <v>3990</v>
      </c>
      <c r="P1694" s="266">
        <v>3662</v>
      </c>
      <c r="Q1694" s="266">
        <v>328</v>
      </c>
      <c r="R1694" s="267">
        <v>0.917794486215539</v>
      </c>
      <c r="S1694" s="267">
        <v>0.917794486215539</v>
      </c>
      <c r="T1694" s="267">
        <v>0.869051052783386</v>
      </c>
      <c r="U1694" s="267">
        <v>0.904267589388697</v>
      </c>
      <c r="V1694" s="295">
        <v>0.0487434334321526</v>
      </c>
      <c r="W1694" s="271">
        <v>24817</v>
      </c>
      <c r="X1694" s="271">
        <v>22305</v>
      </c>
      <c r="Y1694" s="271">
        <v>27787</v>
      </c>
      <c r="Z1694" s="271">
        <v>25357</v>
      </c>
      <c r="AA1694" s="268">
        <v>0.898779062739251</v>
      </c>
      <c r="AB1694" s="268">
        <v>0.912549033720805</v>
      </c>
      <c r="AC1694" s="295">
        <v>-0.0137699709815533</v>
      </c>
    </row>
    <row r="1695" spans="1:29">
      <c r="A1695" s="297" t="s">
        <v>2708</v>
      </c>
      <c r="B1695" s="301" t="s">
        <v>3373</v>
      </c>
      <c r="C1695" s="293" t="s">
        <v>3175</v>
      </c>
      <c r="D1695" s="301" t="s">
        <v>3176</v>
      </c>
      <c r="E1695" s="263">
        <v>2570</v>
      </c>
      <c r="F1695" s="266">
        <v>2474</v>
      </c>
      <c r="G1695" s="266">
        <v>96</v>
      </c>
      <c r="H1695" s="264">
        <v>2012</v>
      </c>
      <c r="I1695" s="264">
        <v>1949</v>
      </c>
      <c r="J1695" s="264">
        <v>63</v>
      </c>
      <c r="K1695" s="264">
        <v>1706</v>
      </c>
      <c r="L1695" s="264">
        <v>1630</v>
      </c>
      <c r="M1695" s="264">
        <v>76</v>
      </c>
      <c r="N1695" s="294">
        <v>0.93</v>
      </c>
      <c r="O1695" s="266">
        <v>2570</v>
      </c>
      <c r="P1695" s="266">
        <v>2474</v>
      </c>
      <c r="Q1695" s="266">
        <v>96</v>
      </c>
      <c r="R1695" s="267">
        <v>0.962645914396887</v>
      </c>
      <c r="S1695" s="267">
        <v>0.962645914396887</v>
      </c>
      <c r="T1695" s="267">
        <v>0.968687872763419</v>
      </c>
      <c r="U1695" s="267">
        <v>0.955451348182884</v>
      </c>
      <c r="V1695" s="295">
        <v>-0.00604195836653232</v>
      </c>
      <c r="W1695" s="271">
        <v>15359</v>
      </c>
      <c r="X1695" s="271">
        <v>14708</v>
      </c>
      <c r="Y1695" s="271">
        <v>17796</v>
      </c>
      <c r="Z1695" s="271">
        <v>17207</v>
      </c>
      <c r="AA1695" s="268">
        <v>0.957614428022658</v>
      </c>
      <c r="AB1695" s="268">
        <v>0.966902674758373</v>
      </c>
      <c r="AC1695" s="295">
        <v>-0.00928824673571493</v>
      </c>
    </row>
    <row r="1696" spans="1:29">
      <c r="A1696" s="297" t="s">
        <v>2708</v>
      </c>
      <c r="B1696" s="301" t="s">
        <v>3373</v>
      </c>
      <c r="C1696" s="293" t="s">
        <v>3177</v>
      </c>
      <c r="D1696" s="301" t="s">
        <v>3178</v>
      </c>
      <c r="E1696" s="263">
        <v>0</v>
      </c>
      <c r="F1696" s="266">
        <v>0</v>
      </c>
      <c r="G1696" s="266">
        <v>0</v>
      </c>
      <c r="H1696" s="264">
        <v>0</v>
      </c>
      <c r="I1696" s="264">
        <v>0</v>
      </c>
      <c r="J1696" s="264">
        <v>0</v>
      </c>
      <c r="K1696" s="264">
        <v>0</v>
      </c>
      <c r="L1696" s="264">
        <v>0</v>
      </c>
      <c r="M1696" s="264">
        <v>0</v>
      </c>
      <c r="N1696" s="294">
        <v>0.93</v>
      </c>
      <c r="O1696" s="266">
        <v>0</v>
      </c>
      <c r="P1696" s="266">
        <v>0</v>
      </c>
      <c r="Q1696" s="266">
        <v>0</v>
      </c>
      <c r="R1696" s="267">
        <v>0</v>
      </c>
      <c r="S1696" s="267">
        <v>0</v>
      </c>
      <c r="T1696" s="267">
        <v>0</v>
      </c>
      <c r="U1696" s="267">
        <v>0</v>
      </c>
      <c r="V1696" s="295">
        <v>0</v>
      </c>
      <c r="W1696" s="271">
        <v>0</v>
      </c>
      <c r="X1696" s="271">
        <v>0</v>
      </c>
      <c r="Y1696" s="271">
        <v>0</v>
      </c>
      <c r="Z1696" s="271">
        <v>0</v>
      </c>
      <c r="AA1696" s="268">
        <v>0</v>
      </c>
      <c r="AB1696" s="268">
        <v>0</v>
      </c>
      <c r="AC1696" s="295">
        <v>0</v>
      </c>
    </row>
    <row r="1697" spans="1:29">
      <c r="A1697" s="297" t="s">
        <v>2708</v>
      </c>
      <c r="B1697" s="301" t="s">
        <v>3373</v>
      </c>
      <c r="C1697" s="293" t="s">
        <v>3179</v>
      </c>
      <c r="D1697" s="301" t="s">
        <v>3180</v>
      </c>
      <c r="E1697" s="263">
        <v>0</v>
      </c>
      <c r="F1697" s="266">
        <v>0</v>
      </c>
      <c r="G1697" s="266">
        <v>0</v>
      </c>
      <c r="H1697" s="264">
        <v>1</v>
      </c>
      <c r="I1697" s="264">
        <v>1</v>
      </c>
      <c r="J1697" s="264">
        <v>0</v>
      </c>
      <c r="K1697" s="264">
        <v>0</v>
      </c>
      <c r="L1697" s="264">
        <v>0</v>
      </c>
      <c r="M1697" s="264">
        <v>0</v>
      </c>
      <c r="N1697" s="294">
        <v>0.93</v>
      </c>
      <c r="O1697" s="266">
        <v>0</v>
      </c>
      <c r="P1697" s="266">
        <v>0</v>
      </c>
      <c r="Q1697" s="266">
        <v>0</v>
      </c>
      <c r="R1697" s="267">
        <v>0</v>
      </c>
      <c r="S1697" s="267">
        <v>0</v>
      </c>
      <c r="T1697" s="267">
        <v>1</v>
      </c>
      <c r="U1697" s="267">
        <v>0</v>
      </c>
      <c r="V1697" s="295">
        <v>-1</v>
      </c>
      <c r="W1697" s="271">
        <v>6</v>
      </c>
      <c r="X1697" s="271">
        <v>6</v>
      </c>
      <c r="Y1697" s="271">
        <v>1</v>
      </c>
      <c r="Z1697" s="271">
        <v>1</v>
      </c>
      <c r="AA1697" s="268">
        <v>1</v>
      </c>
      <c r="AB1697" s="268">
        <v>1</v>
      </c>
      <c r="AC1697" s="295">
        <v>0</v>
      </c>
    </row>
    <row r="1698" spans="1:29">
      <c r="A1698" s="297" t="s">
        <v>2708</v>
      </c>
      <c r="B1698" s="301" t="s">
        <v>3376</v>
      </c>
      <c r="C1698" s="293" t="s">
        <v>3181</v>
      </c>
      <c r="D1698" s="301" t="s">
        <v>3182</v>
      </c>
      <c r="E1698" s="263">
        <v>4092</v>
      </c>
      <c r="F1698" s="266">
        <v>3535</v>
      </c>
      <c r="G1698" s="266">
        <v>557</v>
      </c>
      <c r="H1698" s="264">
        <v>4059</v>
      </c>
      <c r="I1698" s="264">
        <v>3509</v>
      </c>
      <c r="J1698" s="264">
        <v>550</v>
      </c>
      <c r="K1698" s="264">
        <v>2938</v>
      </c>
      <c r="L1698" s="264">
        <v>2473</v>
      </c>
      <c r="M1698" s="264">
        <v>465</v>
      </c>
      <c r="N1698" s="294">
        <v>0.93</v>
      </c>
      <c r="O1698" s="266">
        <v>4092</v>
      </c>
      <c r="P1698" s="266">
        <v>3535</v>
      </c>
      <c r="Q1698" s="266">
        <v>557</v>
      </c>
      <c r="R1698" s="267">
        <v>0.863880742913001</v>
      </c>
      <c r="S1698" s="267">
        <v>0.863880742913001</v>
      </c>
      <c r="T1698" s="267">
        <v>0.86449864498645</v>
      </c>
      <c r="U1698" s="267">
        <v>0.841729067392784</v>
      </c>
      <c r="V1698" s="295">
        <v>-0.000617902073448917</v>
      </c>
      <c r="W1698" s="271">
        <v>25881</v>
      </c>
      <c r="X1698" s="271">
        <v>22651</v>
      </c>
      <c r="Y1698" s="271">
        <v>27628</v>
      </c>
      <c r="Z1698" s="271">
        <v>25063</v>
      </c>
      <c r="AA1698" s="268">
        <v>0.875198021714771</v>
      </c>
      <c r="AB1698" s="268">
        <v>0.907159403503692</v>
      </c>
      <c r="AC1698" s="295">
        <v>-0.0319613817889205</v>
      </c>
    </row>
    <row r="1699" spans="1:29">
      <c r="A1699" s="297" t="s">
        <v>2708</v>
      </c>
      <c r="B1699" s="301" t="s">
        <v>3373</v>
      </c>
      <c r="C1699" s="293" t="s">
        <v>3183</v>
      </c>
      <c r="D1699" s="301" t="s">
        <v>3184</v>
      </c>
      <c r="E1699" s="263">
        <v>0</v>
      </c>
      <c r="F1699" s="266">
        <v>0</v>
      </c>
      <c r="G1699" s="266">
        <v>0</v>
      </c>
      <c r="H1699" s="264">
        <v>1</v>
      </c>
      <c r="I1699" s="264">
        <v>1</v>
      </c>
      <c r="J1699" s="264">
        <v>0</v>
      </c>
      <c r="K1699" s="264">
        <v>0</v>
      </c>
      <c r="L1699" s="264">
        <v>0</v>
      </c>
      <c r="M1699" s="264">
        <v>0</v>
      </c>
      <c r="N1699" s="294">
        <v>0.93</v>
      </c>
      <c r="O1699" s="266">
        <v>0</v>
      </c>
      <c r="P1699" s="266">
        <v>0</v>
      </c>
      <c r="Q1699" s="266">
        <v>0</v>
      </c>
      <c r="R1699" s="267">
        <v>0</v>
      </c>
      <c r="S1699" s="267">
        <v>0</v>
      </c>
      <c r="T1699" s="267">
        <v>1</v>
      </c>
      <c r="U1699" s="267">
        <v>0</v>
      </c>
      <c r="V1699" s="295">
        <v>-1</v>
      </c>
      <c r="W1699" s="271">
        <v>2</v>
      </c>
      <c r="X1699" s="271">
        <v>2</v>
      </c>
      <c r="Y1699" s="271">
        <v>7</v>
      </c>
      <c r="Z1699" s="271">
        <v>7</v>
      </c>
      <c r="AA1699" s="268">
        <v>1</v>
      </c>
      <c r="AB1699" s="268">
        <v>1</v>
      </c>
      <c r="AC1699" s="295">
        <v>0</v>
      </c>
    </row>
    <row r="1700" spans="1:29">
      <c r="A1700" s="297" t="s">
        <v>2708</v>
      </c>
      <c r="B1700" s="301" t="s">
        <v>3373</v>
      </c>
      <c r="C1700" s="293" t="s">
        <v>3185</v>
      </c>
      <c r="D1700" s="301" t="s">
        <v>3186</v>
      </c>
      <c r="E1700" s="263">
        <v>0</v>
      </c>
      <c r="F1700" s="266">
        <v>0</v>
      </c>
      <c r="G1700" s="266">
        <v>0</v>
      </c>
      <c r="H1700" s="264">
        <v>0</v>
      </c>
      <c r="I1700" s="264">
        <v>0</v>
      </c>
      <c r="J1700" s="264">
        <v>0</v>
      </c>
      <c r="K1700" s="264">
        <v>1</v>
      </c>
      <c r="L1700" s="264">
        <v>1</v>
      </c>
      <c r="M1700" s="264">
        <v>0</v>
      </c>
      <c r="N1700" s="294">
        <v>0.93</v>
      </c>
      <c r="O1700" s="266">
        <v>0</v>
      </c>
      <c r="P1700" s="266">
        <v>0</v>
      </c>
      <c r="Q1700" s="266">
        <v>0</v>
      </c>
      <c r="R1700" s="267">
        <v>0</v>
      </c>
      <c r="S1700" s="267">
        <v>0</v>
      </c>
      <c r="T1700" s="267">
        <v>0</v>
      </c>
      <c r="U1700" s="267">
        <v>1</v>
      </c>
      <c r="V1700" s="295">
        <v>0</v>
      </c>
      <c r="W1700" s="271">
        <v>1</v>
      </c>
      <c r="X1700" s="271">
        <v>1</v>
      </c>
      <c r="Y1700" s="271">
        <v>3</v>
      </c>
      <c r="Z1700" s="271">
        <v>3</v>
      </c>
      <c r="AA1700" s="268">
        <v>1</v>
      </c>
      <c r="AB1700" s="268">
        <v>1</v>
      </c>
      <c r="AC1700" s="295">
        <v>0</v>
      </c>
    </row>
    <row r="1701" spans="1:29">
      <c r="A1701" s="297" t="s">
        <v>2708</v>
      </c>
      <c r="B1701" s="301" t="s">
        <v>3373</v>
      </c>
      <c r="C1701" s="293" t="s">
        <v>3187</v>
      </c>
      <c r="D1701" s="301" t="s">
        <v>3188</v>
      </c>
      <c r="E1701" s="263">
        <v>0</v>
      </c>
      <c r="F1701" s="266">
        <v>0</v>
      </c>
      <c r="G1701" s="266">
        <v>0</v>
      </c>
      <c r="H1701" s="264">
        <v>0</v>
      </c>
      <c r="I1701" s="264">
        <v>0</v>
      </c>
      <c r="J1701" s="264">
        <v>0</v>
      </c>
      <c r="K1701" s="264">
        <v>0</v>
      </c>
      <c r="L1701" s="264">
        <v>0</v>
      </c>
      <c r="M1701" s="264">
        <v>0</v>
      </c>
      <c r="N1701" s="294">
        <v>0.93</v>
      </c>
      <c r="O1701" s="266">
        <v>0</v>
      </c>
      <c r="P1701" s="266">
        <v>0</v>
      </c>
      <c r="Q1701" s="266">
        <v>0</v>
      </c>
      <c r="R1701" s="267">
        <v>0</v>
      </c>
      <c r="S1701" s="267">
        <v>0</v>
      </c>
      <c r="T1701" s="267">
        <v>0</v>
      </c>
      <c r="U1701" s="267">
        <v>0</v>
      </c>
      <c r="V1701" s="295">
        <v>0</v>
      </c>
      <c r="W1701" s="271">
        <v>0</v>
      </c>
      <c r="X1701" s="271">
        <v>0</v>
      </c>
      <c r="Y1701" s="271">
        <v>5</v>
      </c>
      <c r="Z1701" s="271">
        <v>5</v>
      </c>
      <c r="AA1701" s="268">
        <v>0</v>
      </c>
      <c r="AB1701" s="268">
        <v>1</v>
      </c>
      <c r="AC1701" s="295">
        <v>-1</v>
      </c>
    </row>
    <row r="1702" spans="1:29">
      <c r="A1702" s="297" t="s">
        <v>2708</v>
      </c>
      <c r="B1702" s="301" t="s">
        <v>3379</v>
      </c>
      <c r="C1702" s="293" t="s">
        <v>3189</v>
      </c>
      <c r="D1702" s="301" t="s">
        <v>3190</v>
      </c>
      <c r="E1702" s="263">
        <v>372</v>
      </c>
      <c r="F1702" s="266">
        <v>203</v>
      </c>
      <c r="G1702" s="266">
        <v>169</v>
      </c>
      <c r="H1702" s="264">
        <v>547</v>
      </c>
      <c r="I1702" s="264">
        <v>338</v>
      </c>
      <c r="J1702" s="264">
        <v>209</v>
      </c>
      <c r="K1702" s="264">
        <v>681</v>
      </c>
      <c r="L1702" s="264">
        <v>306</v>
      </c>
      <c r="M1702" s="264">
        <v>375</v>
      </c>
      <c r="N1702" s="294">
        <v>0.93</v>
      </c>
      <c r="O1702" s="266">
        <v>372</v>
      </c>
      <c r="P1702" s="266">
        <v>203</v>
      </c>
      <c r="Q1702" s="266">
        <v>169</v>
      </c>
      <c r="R1702" s="267">
        <v>0.545698924731183</v>
      </c>
      <c r="S1702" s="267">
        <v>0.545698924731183</v>
      </c>
      <c r="T1702" s="267">
        <v>0.617915904936015</v>
      </c>
      <c r="U1702" s="267">
        <v>0.449339207048458</v>
      </c>
      <c r="V1702" s="295">
        <v>-0.0722169802048319</v>
      </c>
      <c r="W1702" s="271">
        <v>4274</v>
      </c>
      <c r="X1702" s="271">
        <v>2082</v>
      </c>
      <c r="Y1702" s="271">
        <v>4416</v>
      </c>
      <c r="Z1702" s="271">
        <v>1564</v>
      </c>
      <c r="AA1702" s="268">
        <v>0.487131492746841</v>
      </c>
      <c r="AB1702" s="268">
        <v>0.354166666666667</v>
      </c>
      <c r="AC1702" s="295">
        <v>0.132964826080175</v>
      </c>
    </row>
    <row r="1703" spans="1:29">
      <c r="A1703" s="297" t="s">
        <v>2708</v>
      </c>
      <c r="B1703" s="301" t="s">
        <v>3377</v>
      </c>
      <c r="C1703" s="293" t="s">
        <v>3191</v>
      </c>
      <c r="D1703" s="301" t="s">
        <v>3192</v>
      </c>
      <c r="E1703" s="263">
        <v>2761</v>
      </c>
      <c r="F1703" s="266">
        <v>2472</v>
      </c>
      <c r="G1703" s="266">
        <v>289</v>
      </c>
      <c r="H1703" s="264">
        <v>2406</v>
      </c>
      <c r="I1703" s="264">
        <v>2115</v>
      </c>
      <c r="J1703" s="264">
        <v>291</v>
      </c>
      <c r="K1703" s="264">
        <v>1266</v>
      </c>
      <c r="L1703" s="264">
        <v>1140</v>
      </c>
      <c r="M1703" s="264">
        <v>126</v>
      </c>
      <c r="N1703" s="294">
        <v>0.93</v>
      </c>
      <c r="O1703" s="266">
        <v>2761</v>
      </c>
      <c r="P1703" s="266">
        <v>2472</v>
      </c>
      <c r="Q1703" s="266">
        <v>289</v>
      </c>
      <c r="R1703" s="267">
        <v>0.895327779789931</v>
      </c>
      <c r="S1703" s="267">
        <v>0.895327779789931</v>
      </c>
      <c r="T1703" s="267">
        <v>0.879052369077307</v>
      </c>
      <c r="U1703" s="267">
        <v>0.900473933649289</v>
      </c>
      <c r="V1703" s="295">
        <v>0.0162754107126244</v>
      </c>
      <c r="W1703" s="271">
        <v>16314</v>
      </c>
      <c r="X1703" s="271">
        <v>14851</v>
      </c>
      <c r="Y1703" s="271">
        <v>19972</v>
      </c>
      <c r="Z1703" s="271">
        <v>18313</v>
      </c>
      <c r="AA1703" s="268">
        <v>0.910322422459237</v>
      </c>
      <c r="AB1703" s="268">
        <v>0.916933707190066</v>
      </c>
      <c r="AC1703" s="295">
        <v>-0.00661128473082861</v>
      </c>
    </row>
    <row r="1704" spans="1:29">
      <c r="A1704" s="297" t="s">
        <v>2708</v>
      </c>
      <c r="B1704" s="301" t="s">
        <v>3379</v>
      </c>
      <c r="C1704" s="293" t="s">
        <v>3193</v>
      </c>
      <c r="D1704" s="301" t="s">
        <v>3193</v>
      </c>
      <c r="E1704" s="263">
        <v>0</v>
      </c>
      <c r="F1704" s="266">
        <v>0</v>
      </c>
      <c r="G1704" s="266">
        <v>0</v>
      </c>
      <c r="H1704" s="264">
        <v>0</v>
      </c>
      <c r="I1704" s="264">
        <v>0</v>
      </c>
      <c r="J1704" s="264">
        <v>0</v>
      </c>
      <c r="K1704" s="264">
        <v>0</v>
      </c>
      <c r="L1704" s="264">
        <v>0</v>
      </c>
      <c r="M1704" s="264">
        <v>0</v>
      </c>
      <c r="N1704" s="294">
        <v>0.93</v>
      </c>
      <c r="O1704" s="266">
        <v>0</v>
      </c>
      <c r="P1704" s="266">
        <v>0</v>
      </c>
      <c r="Q1704" s="266">
        <v>0</v>
      </c>
      <c r="R1704" s="267">
        <v>0</v>
      </c>
      <c r="S1704" s="267">
        <v>0</v>
      </c>
      <c r="T1704" s="267">
        <v>0</v>
      </c>
      <c r="U1704" s="267">
        <v>0</v>
      </c>
      <c r="V1704" s="295">
        <v>0</v>
      </c>
      <c r="W1704" s="271">
        <v>0</v>
      </c>
      <c r="X1704" s="271">
        <v>0</v>
      </c>
      <c r="Y1704" s="271">
        <v>0</v>
      </c>
      <c r="Z1704" s="271">
        <v>0</v>
      </c>
      <c r="AA1704" s="268">
        <v>0</v>
      </c>
      <c r="AB1704" s="268">
        <v>0</v>
      </c>
      <c r="AC1704" s="295">
        <v>0</v>
      </c>
    </row>
    <row r="1705" spans="1:29">
      <c r="A1705" s="297" t="s">
        <v>2708</v>
      </c>
      <c r="B1705" s="301" t="s">
        <v>3379</v>
      </c>
      <c r="C1705" s="293" t="s">
        <v>3194</v>
      </c>
      <c r="D1705" s="301" t="s">
        <v>3194</v>
      </c>
      <c r="E1705" s="263">
        <v>0</v>
      </c>
      <c r="F1705" s="266">
        <v>0</v>
      </c>
      <c r="G1705" s="266">
        <v>0</v>
      </c>
      <c r="H1705" s="264">
        <v>0</v>
      </c>
      <c r="I1705" s="264">
        <v>0</v>
      </c>
      <c r="J1705" s="264">
        <v>0</v>
      </c>
      <c r="K1705" s="264">
        <v>0</v>
      </c>
      <c r="L1705" s="264">
        <v>0</v>
      </c>
      <c r="M1705" s="264">
        <v>0</v>
      </c>
      <c r="N1705" s="294">
        <v>0.93</v>
      </c>
      <c r="O1705" s="266">
        <v>0</v>
      </c>
      <c r="P1705" s="266">
        <v>0</v>
      </c>
      <c r="Q1705" s="266">
        <v>0</v>
      </c>
      <c r="R1705" s="267">
        <v>0</v>
      </c>
      <c r="S1705" s="267">
        <v>0</v>
      </c>
      <c r="T1705" s="267">
        <v>0</v>
      </c>
      <c r="U1705" s="267">
        <v>0</v>
      </c>
      <c r="V1705" s="295">
        <v>0</v>
      </c>
      <c r="W1705" s="271">
        <v>0</v>
      </c>
      <c r="X1705" s="271">
        <v>0</v>
      </c>
      <c r="Y1705" s="271">
        <v>0</v>
      </c>
      <c r="Z1705" s="271">
        <v>0</v>
      </c>
      <c r="AA1705" s="268">
        <v>0</v>
      </c>
      <c r="AB1705" s="268">
        <v>0</v>
      </c>
      <c r="AC1705" s="295">
        <v>0</v>
      </c>
    </row>
    <row r="1706" spans="1:29">
      <c r="A1706" s="297" t="s">
        <v>2708</v>
      </c>
      <c r="B1706" s="301" t="s">
        <v>32</v>
      </c>
      <c r="C1706" s="293" t="s">
        <v>3195</v>
      </c>
      <c r="D1706" s="301" t="s">
        <v>3196</v>
      </c>
      <c r="E1706" s="263">
        <v>0</v>
      </c>
      <c r="F1706" s="266">
        <v>0</v>
      </c>
      <c r="G1706" s="266">
        <v>0</v>
      </c>
      <c r="H1706" s="264">
        <v>0</v>
      </c>
      <c r="I1706" s="264">
        <v>0</v>
      </c>
      <c r="J1706" s="264">
        <v>0</v>
      </c>
      <c r="K1706" s="264">
        <v>0</v>
      </c>
      <c r="L1706" s="264">
        <v>0</v>
      </c>
      <c r="M1706" s="264">
        <v>0</v>
      </c>
      <c r="N1706" s="294">
        <v>0.93</v>
      </c>
      <c r="O1706" s="266">
        <v>0</v>
      </c>
      <c r="P1706" s="266">
        <v>0</v>
      </c>
      <c r="Q1706" s="266">
        <v>0</v>
      </c>
      <c r="R1706" s="267">
        <v>0</v>
      </c>
      <c r="S1706" s="267">
        <v>0</v>
      </c>
      <c r="T1706" s="267">
        <v>0</v>
      </c>
      <c r="U1706" s="267">
        <v>0</v>
      </c>
      <c r="V1706" s="295">
        <v>0</v>
      </c>
      <c r="W1706" s="271">
        <v>0</v>
      </c>
      <c r="X1706" s="271">
        <v>0</v>
      </c>
      <c r="Y1706" s="271">
        <v>0</v>
      </c>
      <c r="Z1706" s="271">
        <v>0</v>
      </c>
      <c r="AA1706" s="268">
        <v>0</v>
      </c>
      <c r="AB1706" s="268">
        <v>0</v>
      </c>
      <c r="AC1706" s="295">
        <v>0</v>
      </c>
    </row>
    <row r="1707" spans="1:29">
      <c r="A1707" s="297" t="s">
        <v>2708</v>
      </c>
      <c r="B1707" s="301" t="s">
        <v>32</v>
      </c>
      <c r="C1707" s="293" t="s">
        <v>3197</v>
      </c>
      <c r="D1707" s="301" t="s">
        <v>3198</v>
      </c>
      <c r="E1707" s="263">
        <v>0</v>
      </c>
      <c r="F1707" s="266">
        <v>0</v>
      </c>
      <c r="G1707" s="266">
        <v>0</v>
      </c>
      <c r="H1707" s="264">
        <v>0</v>
      </c>
      <c r="I1707" s="264">
        <v>0</v>
      </c>
      <c r="J1707" s="264">
        <v>0</v>
      </c>
      <c r="K1707" s="264">
        <v>0</v>
      </c>
      <c r="L1707" s="264">
        <v>0</v>
      </c>
      <c r="M1707" s="264">
        <v>0</v>
      </c>
      <c r="N1707" s="294">
        <v>0.93</v>
      </c>
      <c r="O1707" s="266">
        <v>0</v>
      </c>
      <c r="P1707" s="266">
        <v>0</v>
      </c>
      <c r="Q1707" s="266">
        <v>0</v>
      </c>
      <c r="R1707" s="267">
        <v>0</v>
      </c>
      <c r="S1707" s="267">
        <v>0</v>
      </c>
      <c r="T1707" s="267">
        <v>0</v>
      </c>
      <c r="U1707" s="267">
        <v>0</v>
      </c>
      <c r="V1707" s="295">
        <v>0</v>
      </c>
      <c r="W1707" s="271">
        <v>0</v>
      </c>
      <c r="X1707" s="271">
        <v>0</v>
      </c>
      <c r="Y1707" s="271">
        <v>1</v>
      </c>
      <c r="Z1707" s="271">
        <v>0</v>
      </c>
      <c r="AA1707" s="268">
        <v>0</v>
      </c>
      <c r="AB1707" s="268">
        <v>0</v>
      </c>
      <c r="AC1707" s="295">
        <v>0</v>
      </c>
    </row>
    <row r="1708" spans="1:29">
      <c r="A1708" s="297" t="s">
        <v>2708</v>
      </c>
      <c r="B1708" s="301" t="s">
        <v>32</v>
      </c>
      <c r="C1708" s="293" t="s">
        <v>3199</v>
      </c>
      <c r="D1708" s="301" t="s">
        <v>3200</v>
      </c>
      <c r="E1708" s="263">
        <v>83</v>
      </c>
      <c r="F1708" s="266">
        <v>79</v>
      </c>
      <c r="G1708" s="266">
        <v>4</v>
      </c>
      <c r="H1708" s="264">
        <v>130</v>
      </c>
      <c r="I1708" s="264">
        <v>117</v>
      </c>
      <c r="J1708" s="264">
        <v>13</v>
      </c>
      <c r="K1708" s="264">
        <v>118</v>
      </c>
      <c r="L1708" s="264">
        <v>115</v>
      </c>
      <c r="M1708" s="264">
        <v>3</v>
      </c>
      <c r="N1708" s="294">
        <v>0.93</v>
      </c>
      <c r="O1708" s="266">
        <v>83</v>
      </c>
      <c r="P1708" s="266">
        <v>79</v>
      </c>
      <c r="Q1708" s="266">
        <v>4</v>
      </c>
      <c r="R1708" s="267">
        <v>0.951807228915663</v>
      </c>
      <c r="S1708" s="267">
        <v>0.951807228915663</v>
      </c>
      <c r="T1708" s="267">
        <v>0.9</v>
      </c>
      <c r="U1708" s="267">
        <v>0.974576271186441</v>
      </c>
      <c r="V1708" s="295">
        <v>0.0518072289156626</v>
      </c>
      <c r="W1708" s="271">
        <v>393</v>
      </c>
      <c r="X1708" s="271">
        <v>369</v>
      </c>
      <c r="Y1708" s="271">
        <v>34</v>
      </c>
      <c r="Z1708" s="271">
        <v>27</v>
      </c>
      <c r="AA1708" s="268">
        <v>0.938931297709924</v>
      </c>
      <c r="AB1708" s="268">
        <v>0.794117647058823</v>
      </c>
      <c r="AC1708" s="295">
        <v>0.1448136506511</v>
      </c>
    </row>
    <row r="1709" spans="1:29">
      <c r="A1709" s="297" t="s">
        <v>2708</v>
      </c>
      <c r="B1709" s="301" t="s">
        <v>3377</v>
      </c>
      <c r="C1709" s="293" t="s">
        <v>3201</v>
      </c>
      <c r="D1709" s="301" t="s">
        <v>3201</v>
      </c>
      <c r="E1709" s="263">
        <v>1550</v>
      </c>
      <c r="F1709" s="266">
        <v>1346</v>
      </c>
      <c r="G1709" s="266">
        <v>204</v>
      </c>
      <c r="H1709" s="264">
        <v>1290</v>
      </c>
      <c r="I1709" s="264">
        <v>1123</v>
      </c>
      <c r="J1709" s="264">
        <v>167</v>
      </c>
      <c r="K1709" s="264">
        <v>721</v>
      </c>
      <c r="L1709" s="264">
        <v>624</v>
      </c>
      <c r="M1709" s="264">
        <v>97</v>
      </c>
      <c r="N1709" s="294">
        <v>0.93</v>
      </c>
      <c r="O1709" s="266">
        <v>1550</v>
      </c>
      <c r="P1709" s="266">
        <v>1346</v>
      </c>
      <c r="Q1709" s="266">
        <v>204</v>
      </c>
      <c r="R1709" s="267">
        <v>0.868387096774194</v>
      </c>
      <c r="S1709" s="267">
        <v>0.868387096774194</v>
      </c>
      <c r="T1709" s="267">
        <v>0.870542635658915</v>
      </c>
      <c r="U1709" s="267">
        <v>0.865464632454924</v>
      </c>
      <c r="V1709" s="295">
        <v>-0.0021555388847212</v>
      </c>
      <c r="W1709" s="271">
        <v>9039</v>
      </c>
      <c r="X1709" s="271">
        <v>7931</v>
      </c>
      <c r="Y1709" s="271">
        <v>10814</v>
      </c>
      <c r="Z1709" s="271">
        <v>9698</v>
      </c>
      <c r="AA1709" s="268">
        <v>0.877420068591658</v>
      </c>
      <c r="AB1709" s="268">
        <v>0.896800443869059</v>
      </c>
      <c r="AC1709" s="295">
        <v>-0.0193803752774003</v>
      </c>
    </row>
    <row r="1710" spans="1:29">
      <c r="A1710" s="297" t="s">
        <v>2708</v>
      </c>
      <c r="B1710" s="301" t="s">
        <v>3379</v>
      </c>
      <c r="C1710" s="293" t="s">
        <v>3202</v>
      </c>
      <c r="D1710" s="301" t="s">
        <v>3202</v>
      </c>
      <c r="E1710" s="263">
        <v>364</v>
      </c>
      <c r="F1710" s="266">
        <v>202</v>
      </c>
      <c r="G1710" s="266">
        <v>162</v>
      </c>
      <c r="H1710" s="264">
        <v>457</v>
      </c>
      <c r="I1710" s="264">
        <v>296</v>
      </c>
      <c r="J1710" s="264">
        <v>161</v>
      </c>
      <c r="K1710" s="264">
        <v>377</v>
      </c>
      <c r="L1710" s="264">
        <v>255</v>
      </c>
      <c r="M1710" s="264">
        <v>122</v>
      </c>
      <c r="N1710" s="294">
        <v>0.93</v>
      </c>
      <c r="O1710" s="266">
        <v>364</v>
      </c>
      <c r="P1710" s="266">
        <v>202</v>
      </c>
      <c r="Q1710" s="266">
        <v>162</v>
      </c>
      <c r="R1710" s="267">
        <v>0.554945054945055</v>
      </c>
      <c r="S1710" s="267">
        <v>0.554945054945055</v>
      </c>
      <c r="T1710" s="267">
        <v>0.647702407002188</v>
      </c>
      <c r="U1710" s="267">
        <v>0.676392572944297</v>
      </c>
      <c r="V1710" s="295">
        <v>-0.0927573520571332</v>
      </c>
      <c r="W1710" s="271">
        <v>2714</v>
      </c>
      <c r="X1710" s="271">
        <v>1964</v>
      </c>
      <c r="Y1710" s="271">
        <v>2093</v>
      </c>
      <c r="Z1710" s="271">
        <v>1793</v>
      </c>
      <c r="AA1710" s="268">
        <v>0.723655121591746</v>
      </c>
      <c r="AB1710" s="268">
        <v>0.856665074056378</v>
      </c>
      <c r="AC1710" s="295">
        <v>-0.133009952464632</v>
      </c>
    </row>
    <row r="1711" spans="1:29">
      <c r="A1711" s="297" t="s">
        <v>2708</v>
      </c>
      <c r="B1711" s="301" t="s">
        <v>3374</v>
      </c>
      <c r="C1711" s="293" t="s">
        <v>3203</v>
      </c>
      <c r="D1711" s="301" t="s">
        <v>3203</v>
      </c>
      <c r="E1711" s="263">
        <v>1238</v>
      </c>
      <c r="F1711" s="266">
        <v>1166</v>
      </c>
      <c r="G1711" s="266">
        <v>72</v>
      </c>
      <c r="H1711" s="264">
        <v>843</v>
      </c>
      <c r="I1711" s="264">
        <v>810</v>
      </c>
      <c r="J1711" s="264">
        <v>33</v>
      </c>
      <c r="K1711" s="264">
        <v>757</v>
      </c>
      <c r="L1711" s="264">
        <v>749</v>
      </c>
      <c r="M1711" s="264">
        <v>8</v>
      </c>
      <c r="N1711" s="294">
        <v>0.93</v>
      </c>
      <c r="O1711" s="266">
        <v>1238</v>
      </c>
      <c r="P1711" s="266">
        <v>1166</v>
      </c>
      <c r="Q1711" s="266">
        <v>72</v>
      </c>
      <c r="R1711" s="267">
        <v>0.941841680129241</v>
      </c>
      <c r="S1711" s="267">
        <v>0.941841680129241</v>
      </c>
      <c r="T1711" s="267">
        <v>0.96085409252669</v>
      </c>
      <c r="U1711" s="267">
        <v>0.989431968295905</v>
      </c>
      <c r="V1711" s="295">
        <v>-0.0190124123974497</v>
      </c>
      <c r="W1711" s="271">
        <v>7719</v>
      </c>
      <c r="X1711" s="271">
        <v>7546</v>
      </c>
      <c r="Y1711" s="271">
        <v>8752</v>
      </c>
      <c r="Z1711" s="271">
        <v>8674</v>
      </c>
      <c r="AA1711" s="268">
        <v>0.977587770436585</v>
      </c>
      <c r="AB1711" s="268">
        <v>0.991087751371115</v>
      </c>
      <c r="AC1711" s="295">
        <v>-0.0134999809345301</v>
      </c>
    </row>
    <row r="1712" spans="1:29">
      <c r="A1712" s="297" t="s">
        <v>2708</v>
      </c>
      <c r="B1712" s="301" t="s">
        <v>3376</v>
      </c>
      <c r="C1712" s="293" t="s">
        <v>3204</v>
      </c>
      <c r="D1712" s="301" t="s">
        <v>3204</v>
      </c>
      <c r="E1712" s="263">
        <v>2168</v>
      </c>
      <c r="F1712" s="266">
        <v>1988</v>
      </c>
      <c r="G1712" s="266">
        <v>180</v>
      </c>
      <c r="H1712" s="264">
        <v>1843</v>
      </c>
      <c r="I1712" s="264">
        <v>1751</v>
      </c>
      <c r="J1712" s="264">
        <v>92</v>
      </c>
      <c r="K1712" s="264">
        <v>1494</v>
      </c>
      <c r="L1712" s="264">
        <v>1431</v>
      </c>
      <c r="M1712" s="264">
        <v>63</v>
      </c>
      <c r="N1712" s="294">
        <v>0.93</v>
      </c>
      <c r="O1712" s="266">
        <v>2168</v>
      </c>
      <c r="P1712" s="266">
        <v>1988</v>
      </c>
      <c r="Q1712" s="266">
        <v>180</v>
      </c>
      <c r="R1712" s="267">
        <v>0.916974169741697</v>
      </c>
      <c r="S1712" s="267">
        <v>0.916974169741697</v>
      </c>
      <c r="T1712" s="267">
        <v>0.950081389039609</v>
      </c>
      <c r="U1712" s="267">
        <v>0.957831325301205</v>
      </c>
      <c r="V1712" s="295">
        <v>-0.0331072192979119</v>
      </c>
      <c r="W1712" s="271">
        <v>13531</v>
      </c>
      <c r="X1712" s="271">
        <v>12832</v>
      </c>
      <c r="Y1712" s="271">
        <v>15244</v>
      </c>
      <c r="Z1712" s="271">
        <v>14736</v>
      </c>
      <c r="AA1712" s="268">
        <v>0.948340846944054</v>
      </c>
      <c r="AB1712" s="268">
        <v>0.966675413277355</v>
      </c>
      <c r="AC1712" s="295">
        <v>-0.0183345663333007</v>
      </c>
    </row>
    <row r="1713" spans="1:29">
      <c r="A1713" s="297" t="s">
        <v>2708</v>
      </c>
      <c r="B1713" s="301" t="s">
        <v>3374</v>
      </c>
      <c r="C1713" s="293" t="s">
        <v>3205</v>
      </c>
      <c r="D1713" s="301" t="s">
        <v>3205</v>
      </c>
      <c r="E1713" s="263">
        <v>1464</v>
      </c>
      <c r="F1713" s="266">
        <v>1053</v>
      </c>
      <c r="G1713" s="266">
        <v>411</v>
      </c>
      <c r="H1713" s="264">
        <v>1430</v>
      </c>
      <c r="I1713" s="264">
        <v>1056</v>
      </c>
      <c r="J1713" s="264">
        <v>374</v>
      </c>
      <c r="K1713" s="264">
        <v>1729</v>
      </c>
      <c r="L1713" s="264">
        <v>1321</v>
      </c>
      <c r="M1713" s="264">
        <v>408</v>
      </c>
      <c r="N1713" s="294">
        <v>0.93</v>
      </c>
      <c r="O1713" s="266">
        <v>1464</v>
      </c>
      <c r="P1713" s="266">
        <v>1053</v>
      </c>
      <c r="Q1713" s="266">
        <v>411</v>
      </c>
      <c r="R1713" s="267">
        <v>0.719262295081967</v>
      </c>
      <c r="S1713" s="267">
        <v>0.719262295081967</v>
      </c>
      <c r="T1713" s="267">
        <v>0.738461538461539</v>
      </c>
      <c r="U1713" s="267">
        <v>0.764025448235975</v>
      </c>
      <c r="V1713" s="295">
        <v>-0.0191992433795712</v>
      </c>
      <c r="W1713" s="271">
        <v>11767</v>
      </c>
      <c r="X1713" s="271">
        <v>8927</v>
      </c>
      <c r="Y1713" s="271">
        <v>12815</v>
      </c>
      <c r="Z1713" s="271">
        <v>10428</v>
      </c>
      <c r="AA1713" s="268">
        <v>0.758647063822555</v>
      </c>
      <c r="AB1713" s="268">
        <v>0.813733905579399</v>
      </c>
      <c r="AC1713" s="295">
        <v>-0.0550868417568445</v>
      </c>
    </row>
    <row r="1714" spans="1:29">
      <c r="A1714" s="297" t="s">
        <v>2708</v>
      </c>
      <c r="B1714" s="301" t="s">
        <v>3379</v>
      </c>
      <c r="C1714" s="293" t="s">
        <v>3206</v>
      </c>
      <c r="D1714" s="301" t="s">
        <v>3206</v>
      </c>
      <c r="E1714" s="263">
        <v>407</v>
      </c>
      <c r="F1714" s="266">
        <v>380</v>
      </c>
      <c r="G1714" s="266">
        <v>27</v>
      </c>
      <c r="H1714" s="264">
        <v>327</v>
      </c>
      <c r="I1714" s="264">
        <v>300</v>
      </c>
      <c r="J1714" s="264">
        <v>27</v>
      </c>
      <c r="K1714" s="264">
        <v>408</v>
      </c>
      <c r="L1714" s="264">
        <v>383</v>
      </c>
      <c r="M1714" s="264">
        <v>25</v>
      </c>
      <c r="N1714" s="294">
        <v>0.93</v>
      </c>
      <c r="O1714" s="266">
        <v>407</v>
      </c>
      <c r="P1714" s="266">
        <v>380</v>
      </c>
      <c r="Q1714" s="266">
        <v>27</v>
      </c>
      <c r="R1714" s="267">
        <v>0.933660933660934</v>
      </c>
      <c r="S1714" s="267">
        <v>0.933660933660934</v>
      </c>
      <c r="T1714" s="267">
        <v>0.917431192660551</v>
      </c>
      <c r="U1714" s="267">
        <v>0.938725490196078</v>
      </c>
      <c r="V1714" s="295">
        <v>0.0162297410003831</v>
      </c>
      <c r="W1714" s="271">
        <v>2710</v>
      </c>
      <c r="X1714" s="271">
        <v>2605</v>
      </c>
      <c r="Y1714" s="271">
        <v>2760</v>
      </c>
      <c r="Z1714" s="271">
        <v>2730</v>
      </c>
      <c r="AA1714" s="268">
        <v>0.961254612546125</v>
      </c>
      <c r="AB1714" s="268">
        <v>0.989130434782609</v>
      </c>
      <c r="AC1714" s="295">
        <v>-0.0278758222364832</v>
      </c>
    </row>
    <row r="1715" spans="1:29">
      <c r="A1715" s="297" t="s">
        <v>2708</v>
      </c>
      <c r="B1715" s="301" t="s">
        <v>3379</v>
      </c>
      <c r="C1715" s="293" t="s">
        <v>3207</v>
      </c>
      <c r="D1715" s="301" t="s">
        <v>3207</v>
      </c>
      <c r="E1715" s="263">
        <v>1117</v>
      </c>
      <c r="F1715" s="266">
        <v>904</v>
      </c>
      <c r="G1715" s="266">
        <v>213</v>
      </c>
      <c r="H1715" s="264">
        <v>989</v>
      </c>
      <c r="I1715" s="264">
        <v>826</v>
      </c>
      <c r="J1715" s="264">
        <v>163</v>
      </c>
      <c r="K1715" s="264">
        <v>1272</v>
      </c>
      <c r="L1715" s="264">
        <v>1094</v>
      </c>
      <c r="M1715" s="264">
        <v>178</v>
      </c>
      <c r="N1715" s="294">
        <v>0.93</v>
      </c>
      <c r="O1715" s="266">
        <v>1117</v>
      </c>
      <c r="P1715" s="266">
        <v>904</v>
      </c>
      <c r="Q1715" s="266">
        <v>213</v>
      </c>
      <c r="R1715" s="267">
        <v>0.809310653536258</v>
      </c>
      <c r="S1715" s="267">
        <v>0.809310653536258</v>
      </c>
      <c r="T1715" s="267">
        <v>0.835187057633974</v>
      </c>
      <c r="U1715" s="267">
        <v>0.860062893081761</v>
      </c>
      <c r="V1715" s="295">
        <v>-0.0258764040977159</v>
      </c>
      <c r="W1715" s="271">
        <v>7453</v>
      </c>
      <c r="X1715" s="271">
        <v>6381</v>
      </c>
      <c r="Y1715" s="271">
        <v>7469</v>
      </c>
      <c r="Z1715" s="271">
        <v>6728</v>
      </c>
      <c r="AA1715" s="268">
        <v>0.856165302562726</v>
      </c>
      <c r="AB1715" s="268">
        <v>0.900789931717767</v>
      </c>
      <c r="AC1715" s="295">
        <v>-0.0446246291550404</v>
      </c>
    </row>
    <row r="1716" spans="1:29">
      <c r="A1716" s="297" t="s">
        <v>2708</v>
      </c>
      <c r="B1716" s="301" t="s">
        <v>3375</v>
      </c>
      <c r="C1716" s="293" t="s">
        <v>3208</v>
      </c>
      <c r="D1716" s="301" t="s">
        <v>3208</v>
      </c>
      <c r="E1716" s="263">
        <v>3268</v>
      </c>
      <c r="F1716" s="266">
        <v>3024</v>
      </c>
      <c r="G1716" s="266">
        <v>244</v>
      </c>
      <c r="H1716" s="264">
        <v>3191</v>
      </c>
      <c r="I1716" s="264">
        <v>2812</v>
      </c>
      <c r="J1716" s="264">
        <v>379</v>
      </c>
      <c r="K1716" s="264">
        <v>2536</v>
      </c>
      <c r="L1716" s="264">
        <v>2146</v>
      </c>
      <c r="M1716" s="264">
        <v>390</v>
      </c>
      <c r="N1716" s="294">
        <v>0.93</v>
      </c>
      <c r="O1716" s="266">
        <v>3268</v>
      </c>
      <c r="P1716" s="266">
        <v>3024</v>
      </c>
      <c r="Q1716" s="266">
        <v>244</v>
      </c>
      <c r="R1716" s="267">
        <v>0.925336597307222</v>
      </c>
      <c r="S1716" s="267">
        <v>0.925336597307222</v>
      </c>
      <c r="T1716" s="267">
        <v>0.881228455029771</v>
      </c>
      <c r="U1716" s="267">
        <v>0.846214511041009</v>
      </c>
      <c r="V1716" s="295">
        <v>0.0441081422774503</v>
      </c>
      <c r="W1716" s="271">
        <v>21568</v>
      </c>
      <c r="X1716" s="271">
        <v>19149</v>
      </c>
      <c r="Y1716" s="271">
        <v>22822</v>
      </c>
      <c r="Z1716" s="271">
        <v>21305</v>
      </c>
      <c r="AA1716" s="268">
        <v>0.887843100890208</v>
      </c>
      <c r="AB1716" s="268">
        <v>0.933529050915783</v>
      </c>
      <c r="AC1716" s="295">
        <v>-0.0456859500255753</v>
      </c>
    </row>
    <row r="1717" spans="1:29">
      <c r="A1717" s="297" t="s">
        <v>2708</v>
      </c>
      <c r="B1717" s="301" t="s">
        <v>3374</v>
      </c>
      <c r="C1717" s="293" t="s">
        <v>3209</v>
      </c>
      <c r="D1717" s="301" t="s">
        <v>3209</v>
      </c>
      <c r="E1717" s="263">
        <v>1691</v>
      </c>
      <c r="F1717" s="266">
        <v>1437</v>
      </c>
      <c r="G1717" s="266">
        <v>254</v>
      </c>
      <c r="H1717" s="264">
        <v>1956</v>
      </c>
      <c r="I1717" s="264">
        <v>1657</v>
      </c>
      <c r="J1717" s="264">
        <v>299</v>
      </c>
      <c r="K1717" s="264">
        <v>1554</v>
      </c>
      <c r="L1717" s="264">
        <v>1349</v>
      </c>
      <c r="M1717" s="264">
        <v>205</v>
      </c>
      <c r="N1717" s="294">
        <v>0.93</v>
      </c>
      <c r="O1717" s="266">
        <v>1691</v>
      </c>
      <c r="P1717" s="266">
        <v>1437</v>
      </c>
      <c r="Q1717" s="266">
        <v>254</v>
      </c>
      <c r="R1717" s="267">
        <v>0.849793021880544</v>
      </c>
      <c r="S1717" s="267">
        <v>0.849793021880544</v>
      </c>
      <c r="T1717" s="267">
        <v>0.847137014314928</v>
      </c>
      <c r="U1717" s="267">
        <v>0.868082368082368</v>
      </c>
      <c r="V1717" s="295">
        <v>0.00265600756561568</v>
      </c>
      <c r="W1717" s="271">
        <v>12718</v>
      </c>
      <c r="X1717" s="271">
        <v>11256</v>
      </c>
      <c r="Y1717" s="271">
        <v>15069</v>
      </c>
      <c r="Z1717" s="271">
        <v>13966</v>
      </c>
      <c r="AA1717" s="268">
        <v>0.885044818367668</v>
      </c>
      <c r="AB1717" s="268">
        <v>0.926803371159334</v>
      </c>
      <c r="AC1717" s="295">
        <v>-0.0417585527916658</v>
      </c>
    </row>
    <row r="1718" spans="1:29">
      <c r="A1718" s="297" t="s">
        <v>2708</v>
      </c>
      <c r="B1718" s="301" t="s">
        <v>3378</v>
      </c>
      <c r="C1718" s="293" t="s">
        <v>3210</v>
      </c>
      <c r="D1718" s="301" t="s">
        <v>3211</v>
      </c>
      <c r="E1718" s="263">
        <v>585</v>
      </c>
      <c r="F1718" s="266">
        <v>409</v>
      </c>
      <c r="G1718" s="266">
        <v>176</v>
      </c>
      <c r="H1718" s="264">
        <v>318</v>
      </c>
      <c r="I1718" s="264">
        <v>205</v>
      </c>
      <c r="J1718" s="264">
        <v>113</v>
      </c>
      <c r="K1718" s="264">
        <v>1097</v>
      </c>
      <c r="L1718" s="264">
        <v>776</v>
      </c>
      <c r="M1718" s="264">
        <v>321</v>
      </c>
      <c r="N1718" s="294">
        <v>0.93</v>
      </c>
      <c r="O1718" s="266">
        <v>585</v>
      </c>
      <c r="P1718" s="266">
        <v>409</v>
      </c>
      <c r="Q1718" s="266">
        <v>176</v>
      </c>
      <c r="R1718" s="267">
        <v>0.699145299145299</v>
      </c>
      <c r="S1718" s="267">
        <v>0.699145299145299</v>
      </c>
      <c r="T1718" s="267">
        <v>0.644654088050314</v>
      </c>
      <c r="U1718" s="267">
        <v>0.707383773928897</v>
      </c>
      <c r="V1718" s="295">
        <v>0.0544912110949847</v>
      </c>
      <c r="W1718" s="271">
        <v>5727</v>
      </c>
      <c r="X1718" s="271">
        <v>4365</v>
      </c>
      <c r="Y1718" s="271">
        <v>2696</v>
      </c>
      <c r="Z1718" s="271">
        <v>2355</v>
      </c>
      <c r="AA1718" s="268">
        <v>0.762179151388161</v>
      </c>
      <c r="AB1718" s="268">
        <v>0.873516320474777</v>
      </c>
      <c r="AC1718" s="295">
        <v>-0.111337169086616</v>
      </c>
    </row>
  </sheetData>
  <mergeCells count="27">
    <mergeCell ref="A1:AC1"/>
    <mergeCell ref="S2:U2"/>
    <mergeCell ref="AA2:AB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V2:V3"/>
    <mergeCell ref="W2:W3"/>
    <mergeCell ref="X2:X3"/>
    <mergeCell ref="Y2:Y3"/>
    <mergeCell ref="Z2:Z3"/>
    <mergeCell ref="AC2:AC3"/>
  </mergeCells>
  <conditionalFormatting sqref="D6">
    <cfRule type="expression" dxfId="4" priority="106">
      <formula>#REF!="TIDAK TERCAPAI"</formula>
    </cfRule>
  </conditionalFormatting>
  <conditionalFormatting sqref="D17">
    <cfRule type="expression" dxfId="4" priority="100">
      <formula>#REF!="TIDAK TERCAPAI"</formula>
    </cfRule>
  </conditionalFormatting>
  <conditionalFormatting sqref="D20">
    <cfRule type="expression" dxfId="4" priority="132">
      <formula>#REF!="TIDAK TERCAPAI"</formula>
    </cfRule>
    <cfRule type="duplicateValues" dxfId="3" priority="133"/>
  </conditionalFormatting>
  <conditionalFormatting sqref="D21">
    <cfRule type="expression" dxfId="4" priority="127">
      <formula>#REF!="TIDAK TERCAPAI"</formula>
    </cfRule>
    <cfRule type="duplicateValues" dxfId="3" priority="128"/>
  </conditionalFormatting>
  <conditionalFormatting sqref="D22">
    <cfRule type="expression" dxfId="4" priority="122">
      <formula>#REF!="TIDAK TERCAPAI"</formula>
    </cfRule>
    <cfRule type="duplicateValues" dxfId="3" priority="123"/>
  </conditionalFormatting>
  <conditionalFormatting sqref="D25">
    <cfRule type="expression" dxfId="4" priority="274">
      <formula>#REF!="TIDAK TERCAPAI"</formula>
    </cfRule>
    <cfRule type="duplicateValues" dxfId="3" priority="275"/>
  </conditionalFormatting>
  <conditionalFormatting sqref="D26">
    <cfRule type="expression" dxfId="4" priority="210">
      <formula>#REF!="TIDAK TERCAPAI"</formula>
    </cfRule>
    <cfRule type="duplicateValues" dxfId="3" priority="273"/>
  </conditionalFormatting>
  <conditionalFormatting sqref="D27">
    <cfRule type="expression" dxfId="4" priority="209">
      <formula>#REF!="TIDAK TERCAPAI"</formula>
    </cfRule>
    <cfRule type="duplicateValues" dxfId="3" priority="272"/>
  </conditionalFormatting>
  <conditionalFormatting sqref="D28">
    <cfRule type="expression" dxfId="4" priority="208">
      <formula>#REF!="TIDAK TERCAPAI"</formula>
    </cfRule>
    <cfRule type="duplicateValues" dxfId="3" priority="271"/>
  </conditionalFormatting>
  <conditionalFormatting sqref="D29">
    <cfRule type="expression" dxfId="4" priority="207">
      <formula>#REF!="TIDAK TERCAPAI"</formula>
    </cfRule>
    <cfRule type="duplicateValues" dxfId="3" priority="270"/>
  </conditionalFormatting>
  <conditionalFormatting sqref="D30">
    <cfRule type="expression" dxfId="4" priority="206">
      <formula>#REF!="TIDAK TERCAPAI"</formula>
    </cfRule>
    <cfRule type="duplicateValues" dxfId="3" priority="269"/>
  </conditionalFormatting>
  <conditionalFormatting sqref="D31">
    <cfRule type="expression" dxfId="4" priority="205">
      <formula>#REF!="TIDAK TERCAPAI"</formula>
    </cfRule>
    <cfRule type="duplicateValues" dxfId="3" priority="268"/>
  </conditionalFormatting>
  <conditionalFormatting sqref="D32">
    <cfRule type="expression" dxfId="4" priority="204">
      <formula>#REF!="TIDAK TERCAPAI"</formula>
    </cfRule>
    <cfRule type="duplicateValues" dxfId="3" priority="267"/>
  </conditionalFormatting>
  <conditionalFormatting sqref="D33">
    <cfRule type="expression" dxfId="4" priority="203">
      <formula>#REF!="TIDAK TERCAPAI"</formula>
    </cfRule>
    <cfRule type="duplicateValues" dxfId="3" priority="266"/>
  </conditionalFormatting>
  <conditionalFormatting sqref="D34">
    <cfRule type="expression" dxfId="4" priority="202">
      <formula>#REF!="TIDAK TERCAPAI"</formula>
    </cfRule>
    <cfRule type="duplicateValues" dxfId="3" priority="265"/>
  </conditionalFormatting>
  <conditionalFormatting sqref="D35">
    <cfRule type="expression" dxfId="4" priority="201">
      <formula>#REF!="TIDAK TERCAPAI"</formula>
    </cfRule>
    <cfRule type="duplicateValues" dxfId="3" priority="264"/>
  </conditionalFormatting>
  <conditionalFormatting sqref="D36">
    <cfRule type="expression" dxfId="4" priority="200">
      <formula>#REF!="TIDAK TERCAPAI"</formula>
    </cfRule>
    <cfRule type="duplicateValues" dxfId="3" priority="263"/>
  </conditionalFormatting>
  <conditionalFormatting sqref="D37">
    <cfRule type="expression" dxfId="4" priority="199">
      <formula>#REF!="TIDAK TERCAPAI"</formula>
    </cfRule>
    <cfRule type="duplicateValues" dxfId="3" priority="262"/>
  </conditionalFormatting>
  <conditionalFormatting sqref="D38">
    <cfRule type="expression" dxfId="4" priority="198">
      <formula>#REF!="TIDAK TERCAPAI"</formula>
    </cfRule>
    <cfRule type="duplicateValues" dxfId="3" priority="261"/>
  </conditionalFormatting>
  <conditionalFormatting sqref="D39">
    <cfRule type="expression" dxfId="4" priority="197">
      <formula>#REF!="TIDAK TERCAPAI"</formula>
    </cfRule>
    <cfRule type="duplicateValues" dxfId="3" priority="260"/>
  </conditionalFormatting>
  <conditionalFormatting sqref="D40">
    <cfRule type="expression" dxfId="4" priority="196">
      <formula>#REF!="TIDAK TERCAPAI"</formula>
    </cfRule>
    <cfRule type="duplicateValues" dxfId="3" priority="259"/>
  </conditionalFormatting>
  <conditionalFormatting sqref="D41">
    <cfRule type="expression" dxfId="4" priority="195">
      <formula>#REF!="TIDAK TERCAPAI"</formula>
    </cfRule>
    <cfRule type="duplicateValues" dxfId="3" priority="258"/>
  </conditionalFormatting>
  <conditionalFormatting sqref="D42">
    <cfRule type="expression" dxfId="4" priority="194">
      <formula>#REF!="TIDAK TERCAPAI"</formula>
    </cfRule>
    <cfRule type="duplicateValues" dxfId="3" priority="257"/>
  </conditionalFormatting>
  <conditionalFormatting sqref="D43">
    <cfRule type="expression" dxfId="4" priority="193">
      <formula>#REF!="TIDAK TERCAPAI"</formula>
    </cfRule>
    <cfRule type="duplicateValues" dxfId="3" priority="256"/>
  </conditionalFormatting>
  <conditionalFormatting sqref="D44">
    <cfRule type="expression" dxfId="4" priority="192">
      <formula>#REF!="TIDAK TERCAPAI"</formula>
    </cfRule>
    <cfRule type="duplicateValues" dxfId="3" priority="255"/>
  </conditionalFormatting>
  <conditionalFormatting sqref="D45">
    <cfRule type="expression" dxfId="4" priority="191">
      <formula>#REF!="TIDAK TERCAPAI"</formula>
    </cfRule>
    <cfRule type="duplicateValues" dxfId="3" priority="254"/>
  </conditionalFormatting>
  <conditionalFormatting sqref="D46">
    <cfRule type="expression" dxfId="4" priority="190">
      <formula>#REF!="TIDAK TERCAPAI"</formula>
    </cfRule>
    <cfRule type="duplicateValues" dxfId="3" priority="253"/>
  </conditionalFormatting>
  <conditionalFormatting sqref="D47">
    <cfRule type="expression" dxfId="4" priority="189">
      <formula>#REF!="TIDAK TERCAPAI"</formula>
    </cfRule>
    <cfRule type="duplicateValues" dxfId="3" priority="252"/>
  </conditionalFormatting>
  <conditionalFormatting sqref="D51">
    <cfRule type="expression" dxfId="4" priority="187">
      <formula>#REF!="TIDAK TERCAPAI"</formula>
    </cfRule>
    <cfRule type="duplicateValues" dxfId="3" priority="250"/>
  </conditionalFormatting>
  <conditionalFormatting sqref="D52">
    <cfRule type="expression" dxfId="4" priority="186">
      <formula>#REF!="TIDAK TERCAPAI"</formula>
    </cfRule>
    <cfRule type="duplicateValues" dxfId="3" priority="249"/>
  </conditionalFormatting>
  <conditionalFormatting sqref="D53">
    <cfRule type="expression" dxfId="4" priority="185">
      <formula>#REF!="TIDAK TERCAPAI"</formula>
    </cfRule>
    <cfRule type="duplicateValues" dxfId="3" priority="248"/>
  </conditionalFormatting>
  <conditionalFormatting sqref="D56">
    <cfRule type="expression" dxfId="4" priority="183">
      <formula>#REF!="TIDAK TERCAPAI"</formula>
    </cfRule>
    <cfRule type="duplicateValues" dxfId="3" priority="246"/>
  </conditionalFormatting>
  <conditionalFormatting sqref="D57">
    <cfRule type="expression" dxfId="4" priority="182">
      <formula>#REF!="TIDAK TERCAPAI"</formula>
    </cfRule>
    <cfRule type="duplicateValues" dxfId="3" priority="245"/>
  </conditionalFormatting>
  <conditionalFormatting sqref="D58">
    <cfRule type="expression" dxfId="4" priority="181">
      <formula>#REF!="TIDAK TERCAPAI"</formula>
    </cfRule>
    <cfRule type="duplicateValues" dxfId="3" priority="244"/>
  </conditionalFormatting>
  <conditionalFormatting sqref="D59">
    <cfRule type="expression" dxfId="4" priority="180">
      <formula>#REF!="TIDAK TERCAPAI"</formula>
    </cfRule>
    <cfRule type="duplicateValues" dxfId="3" priority="243"/>
  </conditionalFormatting>
  <conditionalFormatting sqref="D60">
    <cfRule type="expression" dxfId="4" priority="179">
      <formula>#REF!="TIDAK TERCAPAI"</formula>
    </cfRule>
    <cfRule type="duplicateValues" dxfId="3" priority="242"/>
  </conditionalFormatting>
  <conditionalFormatting sqref="D63">
    <cfRule type="expression" dxfId="4" priority="177">
      <formula>#REF!="TIDAK TERCAPAI"</formula>
    </cfRule>
    <cfRule type="duplicateValues" dxfId="3" priority="240"/>
  </conditionalFormatting>
  <conditionalFormatting sqref="D64">
    <cfRule type="expression" dxfId="4" priority="176">
      <formula>#REF!="TIDAK TERCAPAI"</formula>
    </cfRule>
    <cfRule type="duplicateValues" dxfId="3" priority="239"/>
  </conditionalFormatting>
  <conditionalFormatting sqref="D65">
    <cfRule type="expression" dxfId="4" priority="46">
      <formula>#REF!="TIDAK TERCAPAI"</formula>
    </cfRule>
    <cfRule type="duplicateValues" dxfId="3" priority="47"/>
  </conditionalFormatting>
  <conditionalFormatting sqref="D66">
    <cfRule type="expression" dxfId="4" priority="175">
      <formula>#REF!="TIDAK TERCAPAI"</formula>
    </cfRule>
    <cfRule type="duplicateValues" dxfId="3" priority="238"/>
  </conditionalFormatting>
  <conditionalFormatting sqref="D73">
    <cfRule type="expression" dxfId="4" priority="172">
      <formula>#REF!="TIDAK TERCAPAI"</formula>
    </cfRule>
    <cfRule type="duplicateValues" dxfId="3" priority="235"/>
  </conditionalFormatting>
  <conditionalFormatting sqref="D79">
    <cfRule type="expression" dxfId="4" priority="169">
      <formula>#REF!="TIDAK TERCAPAI"</formula>
    </cfRule>
    <cfRule type="duplicateValues" dxfId="3" priority="232"/>
  </conditionalFormatting>
  <conditionalFormatting sqref="D80">
    <cfRule type="expression" dxfId="4" priority="168">
      <formula>#REF!="TIDAK TERCAPAI"</formula>
    </cfRule>
    <cfRule type="duplicateValues" dxfId="3" priority="231"/>
  </conditionalFormatting>
  <conditionalFormatting sqref="D81">
    <cfRule type="expression" dxfId="4" priority="167">
      <formula>#REF!="TIDAK TERCAPAI"</formula>
    </cfRule>
    <cfRule type="duplicateValues" dxfId="3" priority="230"/>
  </conditionalFormatting>
  <conditionalFormatting sqref="D84">
    <cfRule type="expression" dxfId="4" priority="165">
      <formula>#REF!="TIDAK TERCAPAI"</formula>
    </cfRule>
    <cfRule type="duplicateValues" dxfId="3" priority="228"/>
  </conditionalFormatting>
  <conditionalFormatting sqref="D85">
    <cfRule type="expression" dxfId="4" priority="2">
      <formula>#REF!="TIDAK TERCAPAI"</formula>
    </cfRule>
    <cfRule type="duplicateValues" dxfId="3" priority="3"/>
  </conditionalFormatting>
  <conditionalFormatting sqref="D93">
    <cfRule type="expression" dxfId="4" priority="162">
      <formula>#REF!="TIDAK TERCAPAI"</formula>
    </cfRule>
    <cfRule type="duplicateValues" dxfId="3" priority="225"/>
  </conditionalFormatting>
  <conditionalFormatting sqref="D94">
    <cfRule type="expression" dxfId="4" priority="161">
      <formula>#REF!="TIDAK TERCAPAI"</formula>
    </cfRule>
    <cfRule type="duplicateValues" dxfId="3" priority="224"/>
  </conditionalFormatting>
  <conditionalFormatting sqref="D97">
    <cfRule type="expression" dxfId="4" priority="159">
      <formula>#REF!="TIDAK TERCAPAI"</formula>
    </cfRule>
    <cfRule type="duplicateValues" dxfId="3" priority="222"/>
  </conditionalFormatting>
  <conditionalFormatting sqref="D98">
    <cfRule type="expression" dxfId="4" priority="158">
      <formula>#REF!="TIDAK TERCAPAI"</formula>
    </cfRule>
    <cfRule type="duplicateValues" dxfId="3" priority="221"/>
  </conditionalFormatting>
  <conditionalFormatting sqref="D99">
    <cfRule type="expression" dxfId="4" priority="157">
      <formula>#REF!="TIDAK TERCAPAI"</formula>
    </cfRule>
    <cfRule type="duplicateValues" dxfId="3" priority="220"/>
  </conditionalFormatting>
  <conditionalFormatting sqref="D100">
    <cfRule type="expression" dxfId="4" priority="156">
      <formula>#REF!="TIDAK TERCAPAI"</formula>
    </cfRule>
    <cfRule type="duplicateValues" dxfId="3" priority="219"/>
  </conditionalFormatting>
  <conditionalFormatting sqref="D101">
    <cfRule type="expression" dxfId="4" priority="155">
      <formula>#REF!="TIDAK TERCAPAI"</formula>
    </cfRule>
    <cfRule type="duplicateValues" dxfId="3" priority="218"/>
  </conditionalFormatting>
  <conditionalFormatting sqref="D102">
    <cfRule type="expression" dxfId="4" priority="154">
      <formula>#REF!="TIDAK TERCAPAI"</formula>
    </cfRule>
    <cfRule type="duplicateValues" dxfId="3" priority="217"/>
  </conditionalFormatting>
  <conditionalFormatting sqref="D103">
    <cfRule type="expression" dxfId="4" priority="153">
      <formula>#REF!="TIDAK TERCAPAI"</formula>
    </cfRule>
    <cfRule type="duplicateValues" dxfId="3" priority="216"/>
  </conditionalFormatting>
  <conditionalFormatting sqref="D107">
    <cfRule type="expression" dxfId="4" priority="141">
      <formula>#REF!="TIDAK TERCAPAI"</formula>
    </cfRule>
    <cfRule type="duplicateValues" dxfId="3" priority="142"/>
  </conditionalFormatting>
  <conditionalFormatting sqref="D108">
    <cfRule type="expression" dxfId="4" priority="116">
      <formula>#REF!="TIDAK TERCAPAI"</formula>
    </cfRule>
    <cfRule type="duplicateValues" dxfId="3" priority="118"/>
  </conditionalFormatting>
  <conditionalFormatting sqref="D109">
    <cfRule type="expression" dxfId="4" priority="115">
      <formula>#REF!="TIDAK TERCAPAI"</formula>
    </cfRule>
    <cfRule type="duplicateValues" dxfId="3" priority="117"/>
  </conditionalFormatting>
  <conditionalFormatting sqref="D114">
    <cfRule type="expression" dxfId="4" priority="151">
      <formula>#REF!="TIDAK TERCAPAI"</formula>
    </cfRule>
    <cfRule type="duplicateValues" dxfId="3" priority="214"/>
  </conditionalFormatting>
  <conditionalFormatting sqref="D115">
    <cfRule type="expression" dxfId="4" priority="150">
      <formula>#REF!="TIDAK TERCAPAI"</formula>
    </cfRule>
    <cfRule type="duplicateValues" dxfId="3" priority="213"/>
  </conditionalFormatting>
  <conditionalFormatting sqref="D116">
    <cfRule type="expression" dxfId="4" priority="149">
      <formula>#REF!="TIDAK TERCAPAI"</formula>
    </cfRule>
    <cfRule type="duplicateValues" dxfId="3" priority="212"/>
  </conditionalFormatting>
  <conditionalFormatting sqref="D117">
    <cfRule type="expression" dxfId="4" priority="148">
      <formula>#REF!="TIDAK TERCAPAI"</formula>
    </cfRule>
    <cfRule type="duplicateValues" dxfId="3" priority="211"/>
  </conditionalFormatting>
  <conditionalFormatting sqref="D406">
    <cfRule type="duplicateValues" dxfId="0" priority="33"/>
  </conditionalFormatting>
  <conditionalFormatting sqref="D436">
    <cfRule type="duplicateValues" dxfId="0" priority="30"/>
  </conditionalFormatting>
  <conditionalFormatting sqref="D495">
    <cfRule type="duplicateValues" dxfId="0" priority="28"/>
  </conditionalFormatting>
  <conditionalFormatting sqref="D507">
    <cfRule type="duplicateValues" dxfId="0" priority="27"/>
  </conditionalFormatting>
  <conditionalFormatting sqref="D520">
    <cfRule type="duplicateValues" dxfId="0" priority="23"/>
  </conditionalFormatting>
  <conditionalFormatting sqref="D540">
    <cfRule type="duplicateValues" dxfId="0" priority="21"/>
  </conditionalFormatting>
  <conditionalFormatting sqref="D583">
    <cfRule type="duplicateValues" dxfId="0" priority="17"/>
  </conditionalFormatting>
  <conditionalFormatting sqref="D586">
    <cfRule type="duplicateValues" dxfId="0" priority="15"/>
  </conditionalFormatting>
  <conditionalFormatting sqref="D630">
    <cfRule type="duplicateValues" dxfId="0" priority="13"/>
  </conditionalFormatting>
  <conditionalFormatting sqref="D656">
    <cfRule type="duplicateValues" dxfId="0" priority="10"/>
  </conditionalFormatting>
  <conditionalFormatting sqref="D657">
    <cfRule type="duplicateValues" dxfId="0" priority="9"/>
  </conditionalFormatting>
  <conditionalFormatting sqref="D671">
    <cfRule type="duplicateValues" dxfId="0" priority="7"/>
  </conditionalFormatting>
  <conditionalFormatting sqref="D673">
    <cfRule type="duplicateValues" dxfId="0" priority="6"/>
  </conditionalFormatting>
  <conditionalFormatting sqref="D675">
    <cfRule type="duplicateValues" dxfId="0" priority="5"/>
  </conditionalFormatting>
  <conditionalFormatting sqref="D48:D50">
    <cfRule type="expression" dxfId="4" priority="188">
      <formula>#REF!="TIDAK TERCAPAI"</formula>
    </cfRule>
    <cfRule type="duplicateValues" dxfId="3" priority="251"/>
  </conditionalFormatting>
  <conditionalFormatting sqref="D54:D55">
    <cfRule type="expression" dxfId="4" priority="184">
      <formula>#REF!="TIDAK TERCAPAI"</formula>
    </cfRule>
    <cfRule type="duplicateValues" dxfId="3" priority="247"/>
  </conditionalFormatting>
  <conditionalFormatting sqref="D61:D62">
    <cfRule type="expression" dxfId="4" priority="178">
      <formula>#REF!="TIDAK TERCAPAI"</formula>
    </cfRule>
    <cfRule type="duplicateValues" dxfId="3" priority="241"/>
  </conditionalFormatting>
  <conditionalFormatting sqref="D67:D70">
    <cfRule type="expression" dxfId="4" priority="174">
      <formula>#REF!="TIDAK TERCAPAI"</formula>
    </cfRule>
    <cfRule type="duplicateValues" dxfId="3" priority="237"/>
  </conditionalFormatting>
  <conditionalFormatting sqref="D71:D72">
    <cfRule type="expression" dxfId="4" priority="173">
      <formula>#REF!="TIDAK TERCAPAI"</formula>
    </cfRule>
    <cfRule type="duplicateValues" dxfId="3" priority="236"/>
  </conditionalFormatting>
  <conditionalFormatting sqref="D74:D76">
    <cfRule type="expression" dxfId="4" priority="171">
      <formula>#REF!="TIDAK TERCAPAI"</formula>
    </cfRule>
    <cfRule type="duplicateValues" dxfId="3" priority="234"/>
  </conditionalFormatting>
  <conditionalFormatting sqref="D77:D78">
    <cfRule type="expression" dxfId="4" priority="170">
      <formula>#REF!="TIDAK TERCAPAI"</formula>
    </cfRule>
    <cfRule type="duplicateValues" dxfId="3" priority="233"/>
  </conditionalFormatting>
  <conditionalFormatting sqref="D82:D83">
    <cfRule type="expression" dxfId="4" priority="166">
      <formula>#REF!="TIDAK TERCAPAI"</formula>
    </cfRule>
    <cfRule type="duplicateValues" dxfId="3" priority="229"/>
  </conditionalFormatting>
  <conditionalFormatting sqref="D86:D89">
    <cfRule type="expression" dxfId="4" priority="164">
      <formula>#REF!="TIDAK TERCAPAI"</formula>
    </cfRule>
    <cfRule type="duplicateValues" dxfId="3" priority="227"/>
  </conditionalFormatting>
  <conditionalFormatting sqref="D90:D92">
    <cfRule type="expression" dxfId="4" priority="163">
      <formula>#REF!="TIDAK TERCAPAI"</formula>
    </cfRule>
    <cfRule type="duplicateValues" dxfId="3" priority="226"/>
  </conditionalFormatting>
  <conditionalFormatting sqref="D95:D96">
    <cfRule type="expression" dxfId="4" priority="160">
      <formula>#REF!="TIDAK TERCAPAI"</formula>
    </cfRule>
    <cfRule type="duplicateValues" dxfId="3" priority="223"/>
  </conditionalFormatting>
  <conditionalFormatting sqref="D112:D113">
    <cfRule type="expression" dxfId="4" priority="152">
      <formula>#REF!="TIDAK TERCAPAI"</formula>
    </cfRule>
    <cfRule type="duplicateValues" dxfId="3" priority="215"/>
  </conditionalFormatting>
  <conditionalFormatting sqref="D402:D406">
    <cfRule type="duplicateValues" dxfId="0" priority="31"/>
  </conditionalFormatting>
  <conditionalFormatting sqref="D404:D406">
    <cfRule type="duplicateValues" dxfId="0" priority="32"/>
  </conditionalFormatting>
  <conditionalFormatting sqref="D414:D418">
    <cfRule type="duplicateValues" dxfId="0" priority="34"/>
  </conditionalFormatting>
  <conditionalFormatting sqref="D504:D506">
    <cfRule type="duplicateValues" dxfId="0" priority="29"/>
  </conditionalFormatting>
  <conditionalFormatting sqref="D514:D515">
    <cfRule type="duplicateValues" dxfId="0" priority="26"/>
  </conditionalFormatting>
  <conditionalFormatting sqref="D516:D517">
    <cfRule type="duplicateValues" dxfId="0" priority="25"/>
  </conditionalFormatting>
  <conditionalFormatting sqref="D518:D519">
    <cfRule type="duplicateValues" dxfId="0" priority="24"/>
  </conditionalFormatting>
  <conditionalFormatting sqref="D549:D553">
    <cfRule type="duplicateValues" dxfId="0" priority="19"/>
  </conditionalFormatting>
  <conditionalFormatting sqref="D552:D553">
    <cfRule type="duplicateValues" dxfId="0" priority="20"/>
  </conditionalFormatting>
  <conditionalFormatting sqref="D571:D572">
    <cfRule type="duplicateValues" dxfId="0" priority="18"/>
  </conditionalFormatting>
  <conditionalFormatting sqref="D584:D585">
    <cfRule type="duplicateValues" dxfId="0" priority="16"/>
  </conditionalFormatting>
  <conditionalFormatting sqref="D619:D621">
    <cfRule type="duplicateValues" dxfId="0" priority="14"/>
  </conditionalFormatting>
  <conditionalFormatting sqref="D632:D635">
    <cfRule type="duplicateValues" dxfId="0" priority="12"/>
  </conditionalFormatting>
  <conditionalFormatting sqref="D636:D643">
    <cfRule type="duplicateValues" dxfId="0" priority="22"/>
  </conditionalFormatting>
  <conditionalFormatting sqref="D636:D639">
    <cfRule type="duplicateValues" dxfId="0" priority="11"/>
  </conditionalFormatting>
  <conditionalFormatting sqref="D658:D659">
    <cfRule type="duplicateValues" dxfId="0" priority="8"/>
  </conditionalFormatting>
  <conditionalFormatting sqref="D676:D680">
    <cfRule type="duplicateValues" dxfId="0" priority="1"/>
  </conditionalFormatting>
  <conditionalFormatting sqref="D681:D936">
    <cfRule type="duplicateValues" dxfId="0" priority="4"/>
  </conditionalFormatting>
  <conditionalFormatting sqref="E6:E1718">
    <cfRule type="cellIs" dxfId="5" priority="105" operator="lessThan">
      <formula>100</formula>
    </cfRule>
  </conditionalFormatting>
  <conditionalFormatting sqref="R6:U1718">
    <cfRule type="cellIs" dxfId="2" priority="52" operator="lessThan">
      <formula>0.9199</formula>
    </cfRule>
    <cfRule type="cellIs" dxfId="1" priority="53" operator="greaterThan">
      <formula>0.9199</formula>
    </cfRule>
  </conditionalFormatting>
  <conditionalFormatting sqref="AA6:AB1718">
    <cfRule type="cellIs" dxfId="2" priority="49" operator="lessThan">
      <formula>0.9199</formula>
    </cfRule>
    <cfRule type="cellIs" dxfId="1" priority="50" operator="greaterThan">
      <formula>0.9199</formula>
    </cfRule>
  </conditionalFormatting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R1719"/>
  <sheetViews>
    <sheetView zoomScale="70" zoomScaleNormal="70" zoomScaleSheetLayoutView="50" workbookViewId="0">
      <pane ySplit="5" topLeftCell="A258" activePane="bottomLeft" state="frozen"/>
      <selection/>
      <selection pane="bottomLeft" activeCell="E5" sqref="E5:AM1719"/>
    </sheetView>
  </sheetViews>
  <sheetFormatPr defaultColWidth="9" defaultRowHeight="16.5"/>
  <cols>
    <col min="1" max="1" width="17.6666666666667" style="220" customWidth="1"/>
    <col min="2" max="2" width="47.4166666666667" style="221" customWidth="1"/>
    <col min="3" max="3" width="18.0833333333333" style="221" customWidth="1"/>
    <col min="4" max="4" width="35.3333333333333" style="221" customWidth="1"/>
    <col min="5" max="5" width="13.0833333333333" style="222" customWidth="1"/>
    <col min="6" max="6" width="13.25" style="222" hidden="1" customWidth="1"/>
    <col min="7" max="7" width="13.0833333333333" style="222" hidden="1" customWidth="1"/>
    <col min="8" max="9" width="13.5833333333333" style="222" hidden="1" customWidth="1"/>
    <col min="10" max="10" width="13.0833333333333" style="222" hidden="1" customWidth="1"/>
    <col min="11" max="11" width="11.5833333333333" style="222" hidden="1" customWidth="1"/>
    <col min="12" max="12" width="13.0833333333333" style="222" hidden="1" customWidth="1"/>
    <col min="13" max="14" width="13.5833333333333" style="222" hidden="1" customWidth="1"/>
    <col min="15" max="15" width="13.0833333333333" style="222" hidden="1" customWidth="1"/>
    <col min="16" max="16" width="13.25" style="222" hidden="1" customWidth="1"/>
    <col min="17" max="17" width="13.0833333333333" style="222" hidden="1" customWidth="1"/>
    <col min="18" max="19" width="13.5833333333333" style="222" hidden="1" customWidth="1"/>
    <col min="20" max="20" width="7.75" style="222" customWidth="1"/>
    <col min="21" max="21" width="14.75" style="222" hidden="1" customWidth="1"/>
    <col min="22" max="22" width="19.5833333333333" style="222" hidden="1" customWidth="1"/>
    <col min="23" max="23" width="19.75" style="222" hidden="1" customWidth="1"/>
    <col min="24" max="25" width="19.5833333333333" style="222" hidden="1" customWidth="1"/>
    <col min="26" max="26" width="17" style="222" customWidth="1"/>
    <col min="27" max="28" width="9.58333333333333" style="222" customWidth="1"/>
    <col min="29" max="29" width="8.66666666666667" style="222" customWidth="1"/>
    <col min="30" max="30" width="12" style="221" customWidth="1"/>
    <col min="31" max="31" width="16.25" style="221" hidden="1" customWidth="1"/>
    <col min="32" max="32" width="32.25" style="221" hidden="1" customWidth="1"/>
    <col min="33" max="33" width="30.5833333333333" style="221" hidden="1" customWidth="1"/>
    <col min="34" max="34" width="16.25" style="221" hidden="1" customWidth="1"/>
    <col min="35" max="35" width="32.25" style="221" hidden="1" customWidth="1"/>
    <col min="36" max="36" width="30.5833333333333" style="221" hidden="1" customWidth="1"/>
    <col min="37" max="37" width="11.4166666666667" style="223" customWidth="1"/>
    <col min="38" max="38" width="15.4166666666667" style="223" customWidth="1"/>
    <col min="39" max="39" width="13.6666666666667" style="223" customWidth="1"/>
    <col min="40" max="40" width="2.66666666666667" style="223" customWidth="1"/>
    <col min="41" max="41" width="13.3666666666667" style="224" customWidth="1"/>
    <col min="42" max="42" width="25.6" style="223" customWidth="1"/>
    <col min="43" max="43" width="8.66666666666667" style="223" customWidth="1"/>
    <col min="44" max="44" width="10.5" style="225" customWidth="1"/>
    <col min="45" max="16384" width="9" style="225"/>
  </cols>
  <sheetData>
    <row r="1" ht="54" customHeight="1" spans="1:44">
      <c r="A1" s="226" t="str">
        <f>"网管-雅加达退件率"&amp;TEXT($AA$4,"MM月DD日")&amp;CHAR(10)&amp;"NM-Monitoring Retur Agent Jawa-Bali "&amp;TEXT($AA$4,"DD MMM YYYY")</f>
        <v>网管-雅加达退件率10月01日
NM-Monitoring Retur Agent Jawa-Bali 01 Oct 2026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</row>
    <row r="2" ht="331" hidden="1" customHeight="1" spans="1:44">
      <c r="A2" s="227" t="s">
        <v>3402</v>
      </c>
      <c r="B2" s="228"/>
      <c r="C2" s="228"/>
      <c r="D2" s="228"/>
      <c r="E2" s="228"/>
      <c r="F2" s="228"/>
      <c r="G2" s="228"/>
      <c r="H2" s="229" t="s">
        <v>3403</v>
      </c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</row>
    <row r="3" ht="51" customHeight="1" spans="1:44">
      <c r="A3" s="230" t="s">
        <v>5</v>
      </c>
      <c r="B3" s="231" t="s">
        <v>3380</v>
      </c>
      <c r="C3" s="232" t="s">
        <v>8</v>
      </c>
      <c r="D3" s="230" t="s">
        <v>3218</v>
      </c>
      <c r="E3" s="230" t="str">
        <f>"Total"&amp;CHAR(10)&amp;"Delivery"&amp;CHAR(10)&amp;TEXT($AA$4,"dd mmm yyyy")</f>
        <v>Total
Delivery
01 Oct 2026</v>
      </c>
      <c r="F3" s="233" t="str">
        <f>"退件量-退件"&amp;CHAR(10)&amp;"登记票数"&amp;CHAR(10)&amp;"Jumlah"&amp;CHAR(10)&amp;"Regist Retur"&amp;CHAR(10)&amp;TEXT($AA$4,"dd mmm yyyy")</f>
        <v>退件量-退件
登记票数
Jumlah
Regist Retur
01 Oct 2026</v>
      </c>
      <c r="G3" s="233" t="str">
        <f>"退件量-退件"&amp;CHAR(10)&amp;"确认票数"&amp;CHAR(10)&amp;"Jumlah"&amp;CHAR(10)&amp;"Konfirmasi"&amp;CHAR(10)&amp;"Retur"&amp;CHAR(10)&amp;TEXT($AA$4,"dd mmm yyyy")</f>
        <v>退件量-退件
确认票数
Jumlah
Konfirmasi
Retur
01 Oct 2026</v>
      </c>
      <c r="H3" s="233" t="str">
        <f>"退件量-退件签"&amp;CHAR(10)&amp;"收票数"&amp;CHAR(10)&amp;"Jumlah TTD"&amp;CHAR(10)&amp;"Retur"&amp;CHAR(10)&amp;TEXT($AA$4,"dd mmm yyyy")</f>
        <v>退件量-退件签
收票数
Jumlah TTD
Retur
01 Oct 2026</v>
      </c>
      <c r="I3" s="230" t="str">
        <f>"退件量-退件作"&amp;CHAR(10)&amp;"废票数"&amp;CHAR(10)&amp;"Jumlah Void"&amp;CHAR(10)&amp;"Retur"&amp;CHAR(10)&amp;TEXT($AA$4,"dd mmm yyyy")</f>
        <v>退件量-退件作
废票数
Jumlah Void
Retur
01 Oct 2026</v>
      </c>
      <c r="J3" s="230" t="str">
        <f>"Total"&amp;CHAR(10)&amp;"Delivery"&amp;CHAR(10)&amp;TEXT($AB$4,"dd mmm yyyy")</f>
        <v>Total
Delivery
30 Sep 2026</v>
      </c>
      <c r="K3" s="233" t="str">
        <f>"退件量-退件"&amp;CHAR(10)&amp;"登记票数"&amp;CHAR(10)&amp;"Jumlah"&amp;CHAR(10)&amp;"Regist Retur"&amp;CHAR(10)&amp;TEXT($AB$4,"dd mmm yyyy")</f>
        <v>退件量-退件
登记票数
Jumlah
Regist Retur
30 Sep 2026</v>
      </c>
      <c r="L3" s="233" t="str">
        <f>"退件量-退件"&amp;CHAR(10)&amp;"确认票数"&amp;CHAR(10)&amp;"Jumlah"&amp;CHAR(10)&amp;"Konfirmasi"&amp;CHAR(10)&amp;"Retur"&amp;CHAR(10)&amp;TEXT($AB$4,"dd mmm yyyy")</f>
        <v>退件量-退件
确认票数
Jumlah
Konfirmasi
Retur
30 Sep 2026</v>
      </c>
      <c r="M3" s="233" t="str">
        <f>"退件量-退件签"&amp;CHAR(10)&amp;"收票数"&amp;CHAR(10)&amp;"Jumlah TTD"&amp;CHAR(10)&amp;"Retur"&amp;CHAR(10)&amp;TEXT($AB$4,"dd mmm yyyy")</f>
        <v>退件量-退件签
收票数
Jumlah TTD
Retur
30 Sep 2026</v>
      </c>
      <c r="N3" s="230" t="str">
        <f>"退件量-退件作"&amp;CHAR(10)&amp;"废票数"&amp;CHAR(10)&amp;"Jumlah Void"&amp;CHAR(10)&amp;"Retur"&amp;CHAR(10)&amp;TEXT($AB$4,"dd mmm yyyy")</f>
        <v>退件量-退件作
废票数
Jumlah Void
Retur
30 Sep 2026</v>
      </c>
      <c r="O3" s="230" t="str">
        <f>"Total"&amp;CHAR(10)&amp;"Delivery"&amp;CHAR(10)&amp;TEXT($AC$4,"dd mmm yyyy")</f>
        <v>Total
Delivery
29 Sep 2026</v>
      </c>
      <c r="P3" s="233" t="str">
        <f>"退件量-退件"&amp;CHAR(10)&amp;"登记票数"&amp;CHAR(10)&amp;"Jumlah"&amp;CHAR(10)&amp;"Regist Retur"&amp;CHAR(10)&amp;TEXT($AC$4,"dd mmm yyyy")</f>
        <v>退件量-退件
登记票数
Jumlah
Regist Retur
29 Sep 2026</v>
      </c>
      <c r="Q3" s="233" t="str">
        <f>"退件量-退件"&amp;CHAR(10)&amp;"确认票数"&amp;CHAR(10)&amp;"Jumlah"&amp;CHAR(10)&amp;"Konfirmasi"&amp;CHAR(10)&amp;"Retur"&amp;CHAR(10)&amp;TEXT($AC$4,"dd mmm yyyy")</f>
        <v>退件量-退件
确认票数
Jumlah
Konfirmasi
Retur
29 Sep 2026</v>
      </c>
      <c r="R3" s="233" t="str">
        <f>"退件量-退件签"&amp;CHAR(10)&amp;"收票数"&amp;CHAR(10)&amp;"Jumlah TTD"&amp;CHAR(10)&amp;"Retur"&amp;CHAR(10)&amp;TEXT($AC$4,"dd mmm yyyy")</f>
        <v>退件量-退件签
收票数
Jumlah TTD
Retur
29 Sep 2026</v>
      </c>
      <c r="S3" s="230" t="str">
        <f>"退件量-退件作"&amp;CHAR(10)&amp;"废票数"&amp;CHAR(10)&amp;"Jumlah Void"&amp;CHAR(10)&amp;"Retur"&amp;CHAR(10)&amp;TEXT($AC$4,"dd mmm yyyy")</f>
        <v>退件量-退件作
废票数
Jumlah Void
Retur
29 Sep 2026</v>
      </c>
      <c r="T3" s="233" t="s">
        <v>3221</v>
      </c>
      <c r="U3" s="233" t="s">
        <v>3404</v>
      </c>
      <c r="V3" s="233" t="s">
        <v>3405</v>
      </c>
      <c r="W3" s="233" t="s">
        <v>3406</v>
      </c>
      <c r="X3" s="233" t="s">
        <v>3407</v>
      </c>
      <c r="Y3" s="232" t="s">
        <v>3408</v>
      </c>
      <c r="Z3" s="230" t="s">
        <v>3409</v>
      </c>
      <c r="AA3" s="230" t="s">
        <v>3410</v>
      </c>
      <c r="AB3" s="230"/>
      <c r="AC3" s="230"/>
      <c r="AD3" s="230" t="s">
        <v>3228</v>
      </c>
      <c r="AE3" s="233" t="str">
        <f>"Total Delivery Mingguan"&amp;CHAR(10)&amp;TEXT(AR12,"dd mmm")&amp;" - "&amp;TEXT(AR11,"dd mmm")</f>
        <v>Total Delivery Mingguan
25 Sep - 01 Oct</v>
      </c>
      <c r="AF3" s="233" t="str">
        <f>"退件量-退件登记票数"&amp;CHAR(10)&amp;"Jumlah Regist Retur Mingguan"&amp;CHAR(10)&amp;TEXT(AR12,"dd mmm")&amp;" - "&amp;TEXT(AR11,"dd mmm")</f>
        <v>退件量-退件登记票数
Jumlah Regist Retur Mingguan
25 Sep - 01 Oct</v>
      </c>
      <c r="AG3" s="233" t="str">
        <f>"退件量-退件作废票数"&amp;CHAR(10)&amp;"Jumlah Void Retur Mingguan"&amp;CHAR(10)&amp;TEXT(AR12,"dd mmm")&amp;" - "&amp;TEXT(AR11,"dd mmm")</f>
        <v>退件量-退件作废票数
Jumlah Void Retur Mingguan
25 Sep - 01 Oct</v>
      </c>
      <c r="AH3" s="233" t="str">
        <f>"Total Delivery Mingguan"&amp;CHAR(10)&amp;TEXT(AR14,"dd mmm")&amp;" - "&amp;TEXT(AR13,"dd mmm")</f>
        <v>Total Delivery Mingguan
18 Sep - 24 Sep</v>
      </c>
      <c r="AI3" s="234" t="str">
        <f>"退件量-退件登记票数"&amp;CHAR(10)&amp;"Jumlah Regist Retur Mingguan"&amp;CHAR(10)&amp;TEXT(AR14,"dd mmm")&amp;" - "&amp;TEXT(AR13,"dd mmm")</f>
        <v>退件量-退件登记票数
Jumlah Regist Retur Mingguan
18 Sep - 24 Sep</v>
      </c>
      <c r="AJ3" s="234" t="str">
        <f>"退件量-退件作废票数"&amp;CHAR(10)&amp;"Jumlah Void Retur Mingguan"&amp;CHAR(10)&amp;TEXT(AR14,"dd mmm")&amp;" - "&amp;TEXT(AR13,"dd mmm")</f>
        <v>退件量-退件作废票数
Jumlah Void Retur Mingguan
18 Sep - 24 Sep</v>
      </c>
      <c r="AK3" s="230" t="s">
        <v>3411</v>
      </c>
      <c r="AL3" s="230"/>
      <c r="AM3" s="230" t="s">
        <v>3230</v>
      </c>
    </row>
    <row r="4" ht="57" customHeight="1" spans="1:44">
      <c r="A4" s="235"/>
      <c r="B4" s="235"/>
      <c r="C4" s="230"/>
      <c r="D4" s="236"/>
      <c r="E4" s="236"/>
      <c r="F4" s="237"/>
      <c r="G4" s="237"/>
      <c r="H4" s="237"/>
      <c r="I4" s="236"/>
      <c r="J4" s="236"/>
      <c r="K4" s="237"/>
      <c r="L4" s="237"/>
      <c r="M4" s="237"/>
      <c r="N4" s="236"/>
      <c r="O4" s="236"/>
      <c r="P4" s="237"/>
      <c r="Q4" s="237"/>
      <c r="R4" s="237"/>
      <c r="S4" s="236"/>
      <c r="T4" s="237"/>
      <c r="U4" s="237"/>
      <c r="V4" s="237"/>
      <c r="W4" s="237"/>
      <c r="X4" s="237"/>
      <c r="Y4" s="230"/>
      <c r="Z4" s="236"/>
      <c r="AA4" s="238">
        <f>'Display ALL DP'!L8</f>
        <v>46296</v>
      </c>
      <c r="AB4" s="238">
        <f>AA4-1</f>
        <v>46295</v>
      </c>
      <c r="AC4" s="238">
        <f>AA4-2</f>
        <v>46294</v>
      </c>
      <c r="AD4" s="236"/>
      <c r="AE4" s="237"/>
      <c r="AF4" s="237"/>
      <c r="AG4" s="237"/>
      <c r="AH4" s="237"/>
      <c r="AI4" s="233"/>
      <c r="AJ4" s="233"/>
      <c r="AK4" s="239" t="str">
        <f>TEXT(AR12,"DD MMM")&amp;" - "&amp;TEXT(AR11,"DD MMM")</f>
        <v>25 Sep - 01 Oct</v>
      </c>
      <c r="AL4" s="239" t="str">
        <f>TEXT(AR14,"DD MMM")&amp;" - "&amp;TEXT(AR13,"DD MMM")</f>
        <v>18 Sep - 24 Sep</v>
      </c>
      <c r="AM4" s="236"/>
    </row>
    <row r="5" spans="1:44">
      <c r="A5" s="240"/>
      <c r="B5" s="240"/>
      <c r="C5" s="240"/>
      <c r="D5" s="240" t="s">
        <v>27</v>
      </c>
      <c r="E5" s="241">
        <v>7903776</v>
      </c>
      <c r="F5" s="241">
        <v>168942</v>
      </c>
      <c r="G5" s="241">
        <v>109018</v>
      </c>
      <c r="H5" s="241">
        <v>2831</v>
      </c>
      <c r="I5" s="241">
        <v>13</v>
      </c>
      <c r="J5" s="242">
        <v>8582219</v>
      </c>
      <c r="K5" s="242">
        <v>163978</v>
      </c>
      <c r="L5" s="242">
        <v>163316</v>
      </c>
      <c r="M5" s="243">
        <v>14740</v>
      </c>
      <c r="N5" s="243">
        <v>45</v>
      </c>
      <c r="O5" s="242">
        <v>6223720</v>
      </c>
      <c r="P5" s="242">
        <v>144791</v>
      </c>
      <c r="Q5" s="242">
        <v>144400</v>
      </c>
      <c r="R5" s="243">
        <v>51117</v>
      </c>
      <c r="S5" s="243">
        <v>65</v>
      </c>
      <c r="T5" s="244">
        <v>0.015</v>
      </c>
      <c r="U5" s="241">
        <v>7903776</v>
      </c>
      <c r="V5" s="241">
        <v>168942</v>
      </c>
      <c r="W5" s="241">
        <v>109018</v>
      </c>
      <c r="X5" s="241">
        <v>13</v>
      </c>
      <c r="Y5" s="245">
        <v>2831</v>
      </c>
      <c r="Z5" s="246">
        <v>0.0213732018721178</v>
      </c>
      <c r="AA5" s="246">
        <v>0.0213732018721178</v>
      </c>
      <c r="AB5" s="246">
        <v>0.0191014701442599</v>
      </c>
      <c r="AC5" s="246">
        <v>0.0232539381591717</v>
      </c>
      <c r="AD5" s="247">
        <v>0.00227173172785794</v>
      </c>
      <c r="AE5" s="242">
        <v>49337689</v>
      </c>
      <c r="AF5" s="242">
        <v>1118494</v>
      </c>
      <c r="AG5" s="242">
        <v>501</v>
      </c>
      <c r="AH5" s="242">
        <v>47801740</v>
      </c>
      <c r="AI5" s="242">
        <v>1101322</v>
      </c>
      <c r="AJ5" s="242">
        <v>1025</v>
      </c>
      <c r="AK5" s="246">
        <v>0.0226600196048907</v>
      </c>
      <c r="AL5" s="246">
        <v>0.0230179277992809</v>
      </c>
      <c r="AM5" s="247">
        <v>-0.000357908194390251</v>
      </c>
      <c r="AN5" s="223">
        <v>5</v>
      </c>
      <c r="AO5" s="248"/>
    </row>
    <row r="6" s="219" customFormat="1" ht="19" customHeight="1" spans="1:44">
      <c r="A6" s="249"/>
      <c r="B6" s="250"/>
      <c r="C6" s="250"/>
      <c r="D6" s="250"/>
      <c r="E6" s="251"/>
      <c r="F6" s="251"/>
      <c r="G6" s="251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/>
      <c r="T6" s="253"/>
      <c r="U6" s="254"/>
      <c r="V6" s="254"/>
      <c r="W6" s="254"/>
      <c r="X6" s="254"/>
      <c r="Y6" s="255"/>
      <c r="Z6" s="255"/>
      <c r="AA6" s="255"/>
      <c r="AB6" s="255"/>
      <c r="AC6" s="255"/>
      <c r="AD6" s="256"/>
      <c r="AE6" s="257"/>
      <c r="AF6" s="257"/>
      <c r="AG6" s="257"/>
      <c r="AH6" s="257"/>
      <c r="AI6" s="257"/>
      <c r="AJ6" s="257"/>
      <c r="AK6" s="255"/>
      <c r="AL6" s="255"/>
      <c r="AM6" s="256"/>
      <c r="AN6" s="258"/>
      <c r="AO6" s="259"/>
      <c r="AP6" s="258"/>
      <c r="AQ6" s="258"/>
    </row>
    <row r="7" ht="19" spans="1:44">
      <c r="A7" s="260" t="s">
        <v>2708</v>
      </c>
      <c r="B7" s="261" t="s">
        <v>3377</v>
      </c>
      <c r="C7" s="262" t="s">
        <v>3045</v>
      </c>
      <c r="D7" s="261" t="s">
        <v>3046</v>
      </c>
      <c r="E7" s="263">
        <v>3318</v>
      </c>
      <c r="F7" s="263">
        <v>134</v>
      </c>
      <c r="G7" s="263">
        <v>105</v>
      </c>
      <c r="H7" s="263">
        <v>0</v>
      </c>
      <c r="I7" s="263">
        <v>0</v>
      </c>
      <c r="J7" s="264">
        <v>2675</v>
      </c>
      <c r="K7" s="264">
        <v>151</v>
      </c>
      <c r="L7" s="264">
        <v>151</v>
      </c>
      <c r="M7" s="264">
        <v>0</v>
      </c>
      <c r="N7" s="264">
        <v>0</v>
      </c>
      <c r="O7" s="264">
        <v>1958</v>
      </c>
      <c r="P7" s="264">
        <v>238</v>
      </c>
      <c r="Q7" s="264">
        <v>238</v>
      </c>
      <c r="R7" s="264">
        <v>4</v>
      </c>
      <c r="S7" s="264">
        <v>0</v>
      </c>
      <c r="T7" s="265">
        <v>0.015</v>
      </c>
      <c r="U7" s="266">
        <v>3318</v>
      </c>
      <c r="V7" s="266">
        <v>134</v>
      </c>
      <c r="W7" s="266">
        <v>105</v>
      </c>
      <c r="X7" s="266">
        <v>0</v>
      </c>
      <c r="Y7" s="264">
        <v>0</v>
      </c>
      <c r="Z7" s="267">
        <v>0.0403857745629898</v>
      </c>
      <c r="AA7" s="267">
        <v>0.0403857745629898</v>
      </c>
      <c r="AB7" s="267">
        <v>0.0564485981308411</v>
      </c>
      <c r="AC7" s="268">
        <v>0.121552604698672</v>
      </c>
      <c r="AD7" s="269">
        <v>-0.0160628235678514</v>
      </c>
      <c r="AE7" s="270">
        <v>21299</v>
      </c>
      <c r="AF7" s="271">
        <v>1339</v>
      </c>
      <c r="AG7" s="271">
        <v>0</v>
      </c>
      <c r="AH7" s="271">
        <v>24030</v>
      </c>
      <c r="AI7" s="271">
        <v>1263</v>
      </c>
      <c r="AJ7" s="271">
        <v>1</v>
      </c>
      <c r="AK7" s="268">
        <v>0.062866801258275</v>
      </c>
      <c r="AL7" s="268">
        <v>0.0525176862255514</v>
      </c>
      <c r="AM7" s="269">
        <v>0.0103491150327236</v>
      </c>
      <c r="AN7" s="272"/>
      <c r="AO7" s="273"/>
    </row>
    <row r="8" ht="19" spans="1:44">
      <c r="A8" s="260" t="s">
        <v>2708</v>
      </c>
      <c r="B8" s="261" t="s">
        <v>3377</v>
      </c>
      <c r="C8" s="262" t="s">
        <v>2971</v>
      </c>
      <c r="D8" s="261" t="s">
        <v>2972</v>
      </c>
      <c r="E8" s="263">
        <v>2798</v>
      </c>
      <c r="F8" s="263">
        <v>253</v>
      </c>
      <c r="G8" s="263">
        <v>184</v>
      </c>
      <c r="H8" s="263">
        <v>0</v>
      </c>
      <c r="I8" s="263">
        <v>0</v>
      </c>
      <c r="J8" s="264">
        <v>2576</v>
      </c>
      <c r="K8" s="264">
        <v>206</v>
      </c>
      <c r="L8" s="264">
        <v>206</v>
      </c>
      <c r="M8" s="264">
        <v>0</v>
      </c>
      <c r="N8" s="264">
        <v>0</v>
      </c>
      <c r="O8" s="264">
        <v>1662</v>
      </c>
      <c r="P8" s="264">
        <v>192</v>
      </c>
      <c r="Q8" s="264">
        <v>192</v>
      </c>
      <c r="R8" s="264">
        <v>0</v>
      </c>
      <c r="S8" s="264">
        <v>0</v>
      </c>
      <c r="T8" s="265">
        <v>0.015</v>
      </c>
      <c r="U8" s="266">
        <v>2798</v>
      </c>
      <c r="V8" s="266">
        <v>253</v>
      </c>
      <c r="W8" s="266">
        <v>184</v>
      </c>
      <c r="X8" s="266">
        <v>0</v>
      </c>
      <c r="Y8" s="264">
        <v>0</v>
      </c>
      <c r="Z8" s="267">
        <v>0.090421729807005</v>
      </c>
      <c r="AA8" s="267">
        <v>0.090421729807005</v>
      </c>
      <c r="AB8" s="267">
        <v>0.0799689440993789</v>
      </c>
      <c r="AC8" s="268">
        <v>0.115523465703971</v>
      </c>
      <c r="AD8" s="269">
        <v>0.0104527857076261</v>
      </c>
      <c r="AE8" s="270">
        <v>17682</v>
      </c>
      <c r="AF8" s="271">
        <v>1566</v>
      </c>
      <c r="AG8" s="271">
        <v>0</v>
      </c>
      <c r="AH8" s="271">
        <v>20699</v>
      </c>
      <c r="AI8" s="271">
        <v>1841</v>
      </c>
      <c r="AJ8" s="271">
        <v>1</v>
      </c>
      <c r="AK8" s="268">
        <v>0.0885646420088225</v>
      </c>
      <c r="AL8" s="268">
        <v>0.0888931832455674</v>
      </c>
      <c r="AM8" s="269">
        <v>-0.000328541236744889</v>
      </c>
      <c r="AN8" s="272"/>
      <c r="AO8" s="274"/>
    </row>
    <row r="9" ht="19" spans="1:44">
      <c r="A9" s="260" t="s">
        <v>2708</v>
      </c>
      <c r="B9" s="261" t="s">
        <v>3377</v>
      </c>
      <c r="C9" s="262" t="s">
        <v>2985</v>
      </c>
      <c r="D9" s="261" t="s">
        <v>2986</v>
      </c>
      <c r="E9" s="263">
        <v>2293</v>
      </c>
      <c r="F9" s="263">
        <v>83</v>
      </c>
      <c r="G9" s="263">
        <v>59</v>
      </c>
      <c r="H9" s="263">
        <v>0</v>
      </c>
      <c r="I9" s="263">
        <v>0</v>
      </c>
      <c r="J9" s="264">
        <v>1907</v>
      </c>
      <c r="K9" s="264">
        <v>80</v>
      </c>
      <c r="L9" s="264">
        <v>80</v>
      </c>
      <c r="M9" s="264">
        <v>0</v>
      </c>
      <c r="N9" s="264">
        <v>0</v>
      </c>
      <c r="O9" s="264">
        <v>1190</v>
      </c>
      <c r="P9" s="264">
        <v>53</v>
      </c>
      <c r="Q9" s="264">
        <v>53</v>
      </c>
      <c r="R9" s="264">
        <v>2</v>
      </c>
      <c r="S9" s="264">
        <v>0</v>
      </c>
      <c r="T9" s="265">
        <v>0.015</v>
      </c>
      <c r="U9" s="266">
        <v>2293</v>
      </c>
      <c r="V9" s="266">
        <v>83</v>
      </c>
      <c r="W9" s="266">
        <v>59</v>
      </c>
      <c r="X9" s="266">
        <v>0</v>
      </c>
      <c r="Y9" s="264">
        <v>0</v>
      </c>
      <c r="Z9" s="267">
        <v>0.036197121674662</v>
      </c>
      <c r="AA9" s="267">
        <v>0.036197121674662</v>
      </c>
      <c r="AB9" s="267">
        <v>0.0419507079181961</v>
      </c>
      <c r="AC9" s="268">
        <v>0.0445378151260504</v>
      </c>
      <c r="AD9" s="269">
        <v>-0.00575358624353411</v>
      </c>
      <c r="AE9" s="270">
        <v>13825</v>
      </c>
      <c r="AF9" s="271">
        <v>594</v>
      </c>
      <c r="AG9" s="271">
        <v>0</v>
      </c>
      <c r="AH9" s="271">
        <v>17092</v>
      </c>
      <c r="AI9" s="271">
        <v>599</v>
      </c>
      <c r="AJ9" s="271">
        <v>0</v>
      </c>
      <c r="AK9" s="268">
        <v>0.0429656419529837</v>
      </c>
      <c r="AL9" s="268">
        <v>0.0350456353849754</v>
      </c>
      <c r="AM9" s="269">
        <v>0.0079200065680083</v>
      </c>
      <c r="AN9" s="272"/>
      <c r="AO9" s="274"/>
    </row>
    <row r="10" ht="19" spans="1:44">
      <c r="A10" s="260" t="s">
        <v>2708</v>
      </c>
      <c r="B10" s="261" t="s">
        <v>3377</v>
      </c>
      <c r="C10" s="262" t="s">
        <v>2782</v>
      </c>
      <c r="D10" s="261" t="s">
        <v>2783</v>
      </c>
      <c r="E10" s="263">
        <v>3367</v>
      </c>
      <c r="F10" s="263">
        <v>25</v>
      </c>
      <c r="G10" s="263">
        <v>20</v>
      </c>
      <c r="H10" s="263">
        <v>0</v>
      </c>
      <c r="I10" s="263">
        <v>0</v>
      </c>
      <c r="J10" s="264">
        <v>2907</v>
      </c>
      <c r="K10" s="264">
        <v>117</v>
      </c>
      <c r="L10" s="264">
        <v>117</v>
      </c>
      <c r="M10" s="264">
        <v>0</v>
      </c>
      <c r="N10" s="264">
        <v>0</v>
      </c>
      <c r="O10" s="264">
        <v>1686</v>
      </c>
      <c r="P10" s="264">
        <v>53</v>
      </c>
      <c r="Q10" s="264">
        <v>53</v>
      </c>
      <c r="R10" s="264">
        <v>1</v>
      </c>
      <c r="S10" s="264">
        <v>0</v>
      </c>
      <c r="T10" s="265">
        <v>0.015</v>
      </c>
      <c r="U10" s="266">
        <v>3367</v>
      </c>
      <c r="V10" s="266">
        <v>25</v>
      </c>
      <c r="W10" s="266">
        <v>20</v>
      </c>
      <c r="X10" s="266">
        <v>0</v>
      </c>
      <c r="Y10" s="264">
        <v>0</v>
      </c>
      <c r="Z10" s="267">
        <v>0.00742500742500743</v>
      </c>
      <c r="AA10" s="267">
        <v>0.00742500742500743</v>
      </c>
      <c r="AB10" s="267">
        <v>0.0402476780185759</v>
      </c>
      <c r="AC10" s="268">
        <v>0.031435349940688</v>
      </c>
      <c r="AD10" s="269">
        <v>-0.0328226705935684</v>
      </c>
      <c r="AE10" s="270">
        <v>20911</v>
      </c>
      <c r="AF10" s="271">
        <v>595</v>
      </c>
      <c r="AG10" s="271">
        <v>0</v>
      </c>
      <c r="AH10" s="271">
        <v>24893</v>
      </c>
      <c r="AI10" s="271">
        <v>579</v>
      </c>
      <c r="AJ10" s="271">
        <v>1</v>
      </c>
      <c r="AK10" s="268">
        <v>0.0284539237721773</v>
      </c>
      <c r="AL10" s="268">
        <v>0.0232193789418712</v>
      </c>
      <c r="AM10" s="269">
        <v>0.00523454483030612</v>
      </c>
      <c r="AN10" s="272"/>
      <c r="AO10" s="274"/>
    </row>
    <row r="11" ht="19" spans="1:44">
      <c r="A11" s="260" t="s">
        <v>2708</v>
      </c>
      <c r="B11" s="261" t="s">
        <v>3377</v>
      </c>
      <c r="C11" s="262" t="s">
        <v>2793</v>
      </c>
      <c r="D11" s="261" t="s">
        <v>2794</v>
      </c>
      <c r="E11" s="263">
        <v>1707</v>
      </c>
      <c r="F11" s="263">
        <v>59</v>
      </c>
      <c r="G11" s="263">
        <v>49</v>
      </c>
      <c r="H11" s="263">
        <v>0</v>
      </c>
      <c r="I11" s="263">
        <v>0</v>
      </c>
      <c r="J11" s="264">
        <v>1444</v>
      </c>
      <c r="K11" s="264">
        <v>35</v>
      </c>
      <c r="L11" s="264">
        <v>35</v>
      </c>
      <c r="M11" s="264">
        <v>0</v>
      </c>
      <c r="N11" s="264">
        <v>0</v>
      </c>
      <c r="O11" s="264">
        <v>974</v>
      </c>
      <c r="P11" s="264">
        <v>74</v>
      </c>
      <c r="Q11" s="264">
        <v>74</v>
      </c>
      <c r="R11" s="264">
        <v>1</v>
      </c>
      <c r="S11" s="264">
        <v>0</v>
      </c>
      <c r="T11" s="265">
        <v>0.015</v>
      </c>
      <c r="U11" s="266">
        <v>1707</v>
      </c>
      <c r="V11" s="266">
        <v>59</v>
      </c>
      <c r="W11" s="266">
        <v>49</v>
      </c>
      <c r="X11" s="266">
        <v>0</v>
      </c>
      <c r="Y11" s="264">
        <v>0</v>
      </c>
      <c r="Z11" s="267">
        <v>0.0345635618043351</v>
      </c>
      <c r="AA11" s="267">
        <v>0.0345635618043351</v>
      </c>
      <c r="AB11" s="267">
        <v>0.0242382271468144</v>
      </c>
      <c r="AC11" s="268">
        <v>0.0759753593429158</v>
      </c>
      <c r="AD11" s="269">
        <v>0.0103253346575207</v>
      </c>
      <c r="AE11" s="270">
        <v>10969</v>
      </c>
      <c r="AF11" s="271">
        <v>408</v>
      </c>
      <c r="AG11" s="271">
        <v>0</v>
      </c>
      <c r="AH11" s="271">
        <v>12941</v>
      </c>
      <c r="AI11" s="271">
        <v>439</v>
      </c>
      <c r="AJ11" s="271">
        <v>0</v>
      </c>
      <c r="AK11" s="268">
        <v>0.0371957334305771</v>
      </c>
      <c r="AL11" s="268">
        <v>0.0339231898616799</v>
      </c>
      <c r="AM11" s="269">
        <v>0.00327254356889715</v>
      </c>
      <c r="AN11" s="272"/>
      <c r="AO11" s="274"/>
      <c r="AQ11" s="275">
        <f>AA4</f>
        <v>46296</v>
      </c>
      <c r="AR11" s="238">
        <f>AA4</f>
        <v>46296</v>
      </c>
    </row>
    <row r="12" ht="19" spans="1:44">
      <c r="A12" s="260" t="s">
        <v>2708</v>
      </c>
      <c r="B12" s="261" t="s">
        <v>3377</v>
      </c>
      <c r="C12" s="262" t="s">
        <v>2817</v>
      </c>
      <c r="D12" s="261" t="s">
        <v>2818</v>
      </c>
      <c r="E12" s="263">
        <v>3744</v>
      </c>
      <c r="F12" s="263">
        <v>158</v>
      </c>
      <c r="G12" s="263">
        <v>103</v>
      </c>
      <c r="H12" s="263">
        <v>0</v>
      </c>
      <c r="I12" s="263">
        <v>0</v>
      </c>
      <c r="J12" s="264">
        <v>3084</v>
      </c>
      <c r="K12" s="264">
        <v>117</v>
      </c>
      <c r="L12" s="264">
        <v>116</v>
      </c>
      <c r="M12" s="264">
        <v>0</v>
      </c>
      <c r="N12" s="264">
        <v>0</v>
      </c>
      <c r="O12" s="264">
        <v>1955</v>
      </c>
      <c r="P12" s="264">
        <v>104</v>
      </c>
      <c r="Q12" s="264">
        <v>104</v>
      </c>
      <c r="R12" s="264">
        <v>2</v>
      </c>
      <c r="S12" s="264">
        <v>0</v>
      </c>
      <c r="T12" s="265">
        <v>0.015</v>
      </c>
      <c r="U12" s="266">
        <v>3744</v>
      </c>
      <c r="V12" s="266">
        <v>158</v>
      </c>
      <c r="W12" s="266">
        <v>103</v>
      </c>
      <c r="X12" s="266">
        <v>0</v>
      </c>
      <c r="Y12" s="264">
        <v>0</v>
      </c>
      <c r="Z12" s="267">
        <v>0.0422008547008547</v>
      </c>
      <c r="AA12" s="267">
        <v>0.0422008547008547</v>
      </c>
      <c r="AB12" s="267">
        <v>0.0379377431906615</v>
      </c>
      <c r="AC12" s="268">
        <v>0.0531969309462916</v>
      </c>
      <c r="AD12" s="269">
        <v>0.00426311151019323</v>
      </c>
      <c r="AE12" s="270">
        <v>23149</v>
      </c>
      <c r="AF12" s="271">
        <v>1091</v>
      </c>
      <c r="AG12" s="271">
        <v>0</v>
      </c>
      <c r="AH12" s="271">
        <v>27437</v>
      </c>
      <c r="AI12" s="271">
        <v>1190</v>
      </c>
      <c r="AJ12" s="271">
        <v>0</v>
      </c>
      <c r="AK12" s="268">
        <v>0.0471294656356646</v>
      </c>
      <c r="AL12" s="268">
        <v>0.043372088785217</v>
      </c>
      <c r="AM12" s="269">
        <v>0.00375737685044757</v>
      </c>
      <c r="AN12" s="272"/>
      <c r="AO12" s="274"/>
      <c r="AQ12" s="276"/>
      <c r="AR12" s="238">
        <f>AR11-6</f>
        <v>46290</v>
      </c>
    </row>
    <row r="13" ht="19" spans="1:44">
      <c r="A13" s="260" t="s">
        <v>2708</v>
      </c>
      <c r="B13" s="261" t="s">
        <v>3377</v>
      </c>
      <c r="C13" s="262" t="s">
        <v>3021</v>
      </c>
      <c r="D13" s="261" t="s">
        <v>3022</v>
      </c>
      <c r="E13" s="263">
        <v>3742</v>
      </c>
      <c r="F13" s="263">
        <v>109</v>
      </c>
      <c r="G13" s="263">
        <v>84</v>
      </c>
      <c r="H13" s="263">
        <v>0</v>
      </c>
      <c r="I13" s="263">
        <v>0</v>
      </c>
      <c r="J13" s="264">
        <v>3216</v>
      </c>
      <c r="K13" s="264">
        <v>108</v>
      </c>
      <c r="L13" s="264">
        <v>108</v>
      </c>
      <c r="M13" s="264">
        <v>0</v>
      </c>
      <c r="N13" s="264">
        <v>0</v>
      </c>
      <c r="O13" s="264">
        <v>1988</v>
      </c>
      <c r="P13" s="264">
        <v>103</v>
      </c>
      <c r="Q13" s="264">
        <v>102</v>
      </c>
      <c r="R13" s="264">
        <v>1</v>
      </c>
      <c r="S13" s="264">
        <v>0</v>
      </c>
      <c r="T13" s="265">
        <v>0.015</v>
      </c>
      <c r="U13" s="266">
        <v>3742</v>
      </c>
      <c r="V13" s="266">
        <v>109</v>
      </c>
      <c r="W13" s="266">
        <v>84</v>
      </c>
      <c r="X13" s="266">
        <v>0</v>
      </c>
      <c r="Y13" s="264">
        <v>0</v>
      </c>
      <c r="Z13" s="267">
        <v>0.0291288081239979</v>
      </c>
      <c r="AA13" s="267">
        <v>0.0291288081239979</v>
      </c>
      <c r="AB13" s="267">
        <v>0.0335820895522388</v>
      </c>
      <c r="AC13" s="268">
        <v>0.0518108651911469</v>
      </c>
      <c r="AD13" s="269">
        <v>-0.00445328142824094</v>
      </c>
      <c r="AE13" s="270">
        <v>24024</v>
      </c>
      <c r="AF13" s="271">
        <v>888</v>
      </c>
      <c r="AG13" s="271">
        <v>0</v>
      </c>
      <c r="AH13" s="271">
        <v>29583</v>
      </c>
      <c r="AI13" s="271">
        <v>921</v>
      </c>
      <c r="AJ13" s="271">
        <v>0</v>
      </c>
      <c r="AK13" s="268">
        <v>0.036963036963037</v>
      </c>
      <c r="AL13" s="268">
        <v>0.0311327451576919</v>
      </c>
      <c r="AM13" s="269">
        <v>0.00583029180534504</v>
      </c>
      <c r="AN13" s="272"/>
      <c r="AO13" s="274"/>
      <c r="AQ13" s="276"/>
      <c r="AR13" s="238">
        <f>AR12-1</f>
        <v>46289</v>
      </c>
    </row>
    <row r="14" ht="19" spans="1:44">
      <c r="A14" s="260" t="s">
        <v>2708</v>
      </c>
      <c r="B14" s="261" t="s">
        <v>3377</v>
      </c>
      <c r="C14" s="262" t="s">
        <v>2995</v>
      </c>
      <c r="D14" s="261" t="s">
        <v>2996</v>
      </c>
      <c r="E14" s="263">
        <v>4044</v>
      </c>
      <c r="F14" s="263">
        <v>139</v>
      </c>
      <c r="G14" s="263">
        <v>90</v>
      </c>
      <c r="H14" s="263">
        <v>0</v>
      </c>
      <c r="I14" s="263">
        <v>0</v>
      </c>
      <c r="J14" s="264">
        <v>3389</v>
      </c>
      <c r="K14" s="264">
        <v>108</v>
      </c>
      <c r="L14" s="264">
        <v>107</v>
      </c>
      <c r="M14" s="264">
        <v>0</v>
      </c>
      <c r="N14" s="264">
        <v>0</v>
      </c>
      <c r="O14" s="264">
        <v>2629</v>
      </c>
      <c r="P14" s="264">
        <v>157</v>
      </c>
      <c r="Q14" s="264">
        <v>157</v>
      </c>
      <c r="R14" s="264">
        <v>2</v>
      </c>
      <c r="S14" s="264">
        <v>0</v>
      </c>
      <c r="T14" s="265">
        <v>0.015</v>
      </c>
      <c r="U14" s="266">
        <v>4044</v>
      </c>
      <c r="V14" s="266">
        <v>139</v>
      </c>
      <c r="W14" s="266">
        <v>90</v>
      </c>
      <c r="X14" s="266">
        <v>0</v>
      </c>
      <c r="Y14" s="264">
        <v>0</v>
      </c>
      <c r="Z14" s="267">
        <v>0.0343719090009891</v>
      </c>
      <c r="AA14" s="267">
        <v>0.0343719090009891</v>
      </c>
      <c r="AB14" s="267">
        <v>0.0318678076128652</v>
      </c>
      <c r="AC14" s="268">
        <v>0.0597185241536706</v>
      </c>
      <c r="AD14" s="269">
        <v>0.00250410138812397</v>
      </c>
      <c r="AE14" s="270">
        <v>24670</v>
      </c>
      <c r="AF14" s="271">
        <v>993</v>
      </c>
      <c r="AG14" s="271">
        <v>0</v>
      </c>
      <c r="AH14" s="271">
        <v>27886</v>
      </c>
      <c r="AI14" s="271">
        <v>974</v>
      </c>
      <c r="AJ14" s="271">
        <v>1</v>
      </c>
      <c r="AK14" s="268">
        <v>0.040251317389542</v>
      </c>
      <c r="AL14" s="268">
        <v>0.0348920605321667</v>
      </c>
      <c r="AM14" s="269">
        <v>0.00535925685737527</v>
      </c>
      <c r="AN14" s="272"/>
      <c r="AO14" s="274"/>
      <c r="AQ14" s="276"/>
      <c r="AR14" s="238">
        <f>AR13-6</f>
        <v>46283</v>
      </c>
    </row>
    <row r="15" ht="19" spans="1:44">
      <c r="A15" s="260" t="s">
        <v>2708</v>
      </c>
      <c r="B15" s="261" t="s">
        <v>3377</v>
      </c>
      <c r="C15" s="262" t="s">
        <v>2969</v>
      </c>
      <c r="D15" s="261" t="s">
        <v>2970</v>
      </c>
      <c r="E15" s="263">
        <v>4116</v>
      </c>
      <c r="F15" s="263">
        <v>86</v>
      </c>
      <c r="G15" s="263">
        <v>68</v>
      </c>
      <c r="H15" s="263">
        <v>0</v>
      </c>
      <c r="I15" s="263">
        <v>0</v>
      </c>
      <c r="J15" s="264">
        <v>3578</v>
      </c>
      <c r="K15" s="264">
        <v>234</v>
      </c>
      <c r="L15" s="264">
        <v>232</v>
      </c>
      <c r="M15" s="264">
        <v>0</v>
      </c>
      <c r="N15" s="264">
        <v>0</v>
      </c>
      <c r="O15" s="264">
        <v>2317</v>
      </c>
      <c r="P15" s="264">
        <v>266</v>
      </c>
      <c r="Q15" s="264">
        <v>266</v>
      </c>
      <c r="R15" s="264">
        <v>1</v>
      </c>
      <c r="S15" s="264">
        <v>0</v>
      </c>
      <c r="T15" s="265">
        <v>0.015</v>
      </c>
      <c r="U15" s="266">
        <v>4116</v>
      </c>
      <c r="V15" s="266">
        <v>86</v>
      </c>
      <c r="W15" s="266">
        <v>68</v>
      </c>
      <c r="X15" s="266">
        <v>0</v>
      </c>
      <c r="Y15" s="264">
        <v>0</v>
      </c>
      <c r="Z15" s="267">
        <v>0.0208940719144801</v>
      </c>
      <c r="AA15" s="267">
        <v>0.0208940719144801</v>
      </c>
      <c r="AB15" s="267">
        <v>0.0653996646171045</v>
      </c>
      <c r="AC15" s="268">
        <v>0.114803625377644</v>
      </c>
      <c r="AD15" s="269">
        <v>-0.0445055927026245</v>
      </c>
      <c r="AE15" s="270">
        <v>26710</v>
      </c>
      <c r="AF15" s="271">
        <v>1748</v>
      </c>
      <c r="AG15" s="271">
        <v>1</v>
      </c>
      <c r="AH15" s="271">
        <v>32410</v>
      </c>
      <c r="AI15" s="271">
        <v>1730</v>
      </c>
      <c r="AJ15" s="271">
        <v>0</v>
      </c>
      <c r="AK15" s="268">
        <v>0.0654062149007862</v>
      </c>
      <c r="AL15" s="268">
        <v>0.0533785868559087</v>
      </c>
      <c r="AM15" s="269">
        <v>0.0120276280448776</v>
      </c>
      <c r="AN15" s="272"/>
      <c r="AO15" s="274"/>
      <c r="AR15" s="277">
        <v>46266</v>
      </c>
    </row>
    <row r="16" ht="19" spans="1:44">
      <c r="A16" s="260" t="s">
        <v>2708</v>
      </c>
      <c r="B16" s="261" t="s">
        <v>3377</v>
      </c>
      <c r="C16" s="262" t="s">
        <v>2875</v>
      </c>
      <c r="D16" s="261" t="s">
        <v>2876</v>
      </c>
      <c r="E16" s="263">
        <v>2585</v>
      </c>
      <c r="F16" s="263">
        <v>122</v>
      </c>
      <c r="G16" s="263">
        <v>95</v>
      </c>
      <c r="H16" s="263">
        <v>0</v>
      </c>
      <c r="I16" s="263">
        <v>0</v>
      </c>
      <c r="J16" s="264">
        <v>2105</v>
      </c>
      <c r="K16" s="264">
        <v>150</v>
      </c>
      <c r="L16" s="264">
        <v>150</v>
      </c>
      <c r="M16" s="264">
        <v>0</v>
      </c>
      <c r="N16" s="264">
        <v>0</v>
      </c>
      <c r="O16" s="264">
        <v>2045</v>
      </c>
      <c r="P16" s="264">
        <v>200</v>
      </c>
      <c r="Q16" s="264">
        <v>200</v>
      </c>
      <c r="R16" s="264">
        <v>0</v>
      </c>
      <c r="S16" s="264">
        <v>0</v>
      </c>
      <c r="T16" s="265">
        <v>0.015</v>
      </c>
      <c r="U16" s="266">
        <v>2585</v>
      </c>
      <c r="V16" s="266">
        <v>122</v>
      </c>
      <c r="W16" s="266">
        <v>95</v>
      </c>
      <c r="X16" s="266">
        <v>0</v>
      </c>
      <c r="Y16" s="264">
        <v>0</v>
      </c>
      <c r="Z16" s="267">
        <v>0.0471953578336557</v>
      </c>
      <c r="AA16" s="267">
        <v>0.0471953578336557</v>
      </c>
      <c r="AB16" s="267">
        <v>0.0712589073634204</v>
      </c>
      <c r="AC16" s="268">
        <v>0.097799511002445</v>
      </c>
      <c r="AD16" s="269">
        <v>-0.0240635495297647</v>
      </c>
      <c r="AE16" s="270">
        <v>16908</v>
      </c>
      <c r="AF16" s="271">
        <v>1067</v>
      </c>
      <c r="AG16" s="271">
        <v>0</v>
      </c>
      <c r="AH16" s="271">
        <v>18771</v>
      </c>
      <c r="AI16" s="271">
        <v>1292</v>
      </c>
      <c r="AJ16" s="271">
        <v>0</v>
      </c>
      <c r="AK16" s="268">
        <v>0.0631062219067897</v>
      </c>
      <c r="AL16" s="268">
        <v>0.0688295775398221</v>
      </c>
      <c r="AM16" s="269">
        <v>-0.00572335563303238</v>
      </c>
      <c r="AN16" s="272"/>
      <c r="AO16" s="274"/>
    </row>
    <row r="17" ht="19" spans="1:41">
      <c r="A17" s="260" t="s">
        <v>2708</v>
      </c>
      <c r="B17" s="261" t="s">
        <v>3377</v>
      </c>
      <c r="C17" s="262" t="s">
        <v>2837</v>
      </c>
      <c r="D17" s="261" t="s">
        <v>2838</v>
      </c>
      <c r="E17" s="263">
        <v>2639</v>
      </c>
      <c r="F17" s="263">
        <v>111</v>
      </c>
      <c r="G17" s="263">
        <v>79</v>
      </c>
      <c r="H17" s="263">
        <v>0</v>
      </c>
      <c r="I17" s="263">
        <v>0</v>
      </c>
      <c r="J17" s="264">
        <v>2129</v>
      </c>
      <c r="K17" s="264">
        <v>94</v>
      </c>
      <c r="L17" s="264">
        <v>94</v>
      </c>
      <c r="M17" s="264">
        <v>0</v>
      </c>
      <c r="N17" s="264">
        <v>0</v>
      </c>
      <c r="O17" s="264">
        <v>1901</v>
      </c>
      <c r="P17" s="264">
        <v>99</v>
      </c>
      <c r="Q17" s="264">
        <v>99</v>
      </c>
      <c r="R17" s="264">
        <v>3</v>
      </c>
      <c r="S17" s="264">
        <v>0</v>
      </c>
      <c r="T17" s="265">
        <v>0.015</v>
      </c>
      <c r="U17" s="266">
        <v>2639</v>
      </c>
      <c r="V17" s="266">
        <v>111</v>
      </c>
      <c r="W17" s="266">
        <v>79</v>
      </c>
      <c r="X17" s="266">
        <v>0</v>
      </c>
      <c r="Y17" s="264">
        <v>0</v>
      </c>
      <c r="Z17" s="267">
        <v>0.0420613868889731</v>
      </c>
      <c r="AA17" s="267">
        <v>0.0420613868889731</v>
      </c>
      <c r="AB17" s="267">
        <v>0.0441521841240019</v>
      </c>
      <c r="AC17" s="268">
        <v>0.0520778537611783</v>
      </c>
      <c r="AD17" s="269">
        <v>-0.00209079723502879</v>
      </c>
      <c r="AE17" s="270">
        <v>16749</v>
      </c>
      <c r="AF17" s="271">
        <v>820</v>
      </c>
      <c r="AG17" s="271">
        <v>1</v>
      </c>
      <c r="AH17" s="271">
        <v>18410</v>
      </c>
      <c r="AI17" s="271">
        <v>854</v>
      </c>
      <c r="AJ17" s="271">
        <v>1</v>
      </c>
      <c r="AK17" s="268">
        <v>0.0488984416980118</v>
      </c>
      <c r="AL17" s="268">
        <v>0.0463335143943509</v>
      </c>
      <c r="AM17" s="269">
        <v>0.00256492730366092</v>
      </c>
      <c r="AN17" s="272"/>
      <c r="AO17" s="274"/>
    </row>
    <row r="18" ht="19" spans="1:41">
      <c r="A18" s="260" t="s">
        <v>2708</v>
      </c>
      <c r="B18" s="261" t="s">
        <v>3377</v>
      </c>
      <c r="C18" s="262" t="s">
        <v>2878</v>
      </c>
      <c r="D18" s="261" t="s">
        <v>2879</v>
      </c>
      <c r="E18" s="263">
        <v>2420</v>
      </c>
      <c r="F18" s="263">
        <v>119</v>
      </c>
      <c r="G18" s="263">
        <v>91</v>
      </c>
      <c r="H18" s="263">
        <v>0</v>
      </c>
      <c r="I18" s="263">
        <v>0</v>
      </c>
      <c r="J18" s="264">
        <v>2170</v>
      </c>
      <c r="K18" s="264">
        <v>129</v>
      </c>
      <c r="L18" s="264">
        <v>129</v>
      </c>
      <c r="M18" s="264">
        <v>0</v>
      </c>
      <c r="N18" s="264">
        <v>0</v>
      </c>
      <c r="O18" s="264">
        <v>1926</v>
      </c>
      <c r="P18" s="264">
        <v>120</v>
      </c>
      <c r="Q18" s="264">
        <v>120</v>
      </c>
      <c r="R18" s="264">
        <v>1</v>
      </c>
      <c r="S18" s="264">
        <v>0</v>
      </c>
      <c r="T18" s="265">
        <v>0.015</v>
      </c>
      <c r="U18" s="266">
        <v>2420</v>
      </c>
      <c r="V18" s="266">
        <v>119</v>
      </c>
      <c r="W18" s="266">
        <v>91</v>
      </c>
      <c r="X18" s="266">
        <v>0</v>
      </c>
      <c r="Y18" s="264">
        <v>0</v>
      </c>
      <c r="Z18" s="267">
        <v>0.0491735537190083</v>
      </c>
      <c r="AA18" s="267">
        <v>0.0491735537190083</v>
      </c>
      <c r="AB18" s="267">
        <v>0.0594470046082949</v>
      </c>
      <c r="AC18" s="268">
        <v>0.0623052959501558</v>
      </c>
      <c r="AD18" s="269">
        <v>-0.0102734508892867</v>
      </c>
      <c r="AE18" s="270">
        <v>16981</v>
      </c>
      <c r="AF18" s="271">
        <v>877</v>
      </c>
      <c r="AG18" s="271">
        <v>1</v>
      </c>
      <c r="AH18" s="271">
        <v>18726</v>
      </c>
      <c r="AI18" s="271">
        <v>988</v>
      </c>
      <c r="AJ18" s="271">
        <v>0</v>
      </c>
      <c r="AK18" s="268">
        <v>0.051587067899417</v>
      </c>
      <c r="AL18" s="268">
        <v>0.0527608672434049</v>
      </c>
      <c r="AM18" s="269">
        <v>-0.0011737993439879</v>
      </c>
    </row>
    <row r="19" ht="19" spans="1:41">
      <c r="A19" s="260" t="s">
        <v>2708</v>
      </c>
      <c r="B19" s="261" t="s">
        <v>3377</v>
      </c>
      <c r="C19" s="262" t="s">
        <v>3041</v>
      </c>
      <c r="D19" s="261" t="s">
        <v>3042</v>
      </c>
      <c r="E19" s="263">
        <v>5232</v>
      </c>
      <c r="F19" s="263">
        <v>298</v>
      </c>
      <c r="G19" s="263">
        <v>240</v>
      </c>
      <c r="H19" s="263">
        <v>0</v>
      </c>
      <c r="I19" s="263">
        <v>0</v>
      </c>
      <c r="J19" s="264">
        <v>4555</v>
      </c>
      <c r="K19" s="264">
        <v>310</v>
      </c>
      <c r="L19" s="264">
        <v>310</v>
      </c>
      <c r="M19" s="264">
        <v>0</v>
      </c>
      <c r="N19" s="264">
        <v>0</v>
      </c>
      <c r="O19" s="264">
        <v>3969</v>
      </c>
      <c r="P19" s="264">
        <v>285</v>
      </c>
      <c r="Q19" s="264">
        <v>285</v>
      </c>
      <c r="R19" s="264">
        <v>10</v>
      </c>
      <c r="S19" s="264">
        <v>0</v>
      </c>
      <c r="T19" s="265">
        <v>0.015</v>
      </c>
      <c r="U19" s="266">
        <v>5232</v>
      </c>
      <c r="V19" s="266">
        <v>298</v>
      </c>
      <c r="W19" s="266">
        <v>240</v>
      </c>
      <c r="X19" s="266">
        <v>0</v>
      </c>
      <c r="Y19" s="264">
        <v>0</v>
      </c>
      <c r="Z19" s="267">
        <v>0.0569571865443425</v>
      </c>
      <c r="AA19" s="267">
        <v>0.0569571865443425</v>
      </c>
      <c r="AB19" s="267">
        <v>0.0680570801317234</v>
      </c>
      <c r="AC19" s="268">
        <v>0.0718065003779289</v>
      </c>
      <c r="AD19" s="269">
        <v>-0.0110998935873809</v>
      </c>
      <c r="AE19" s="270">
        <v>34420</v>
      </c>
      <c r="AF19" s="271">
        <v>2239</v>
      </c>
      <c r="AG19" s="271">
        <v>0</v>
      </c>
      <c r="AH19" s="271">
        <v>39877</v>
      </c>
      <c r="AI19" s="271">
        <v>2391</v>
      </c>
      <c r="AJ19" s="271">
        <v>0</v>
      </c>
      <c r="AK19" s="268">
        <v>0.0650493898895991</v>
      </c>
      <c r="AL19" s="268">
        <v>0.059959375078366</v>
      </c>
      <c r="AM19" s="269">
        <v>0.0050900148112331</v>
      </c>
    </row>
    <row r="20" ht="19" spans="1:41">
      <c r="A20" s="260" t="s">
        <v>2708</v>
      </c>
      <c r="B20" s="261" t="s">
        <v>3377</v>
      </c>
      <c r="C20" s="262" t="s">
        <v>3043</v>
      </c>
      <c r="D20" s="261" t="s">
        <v>3044</v>
      </c>
      <c r="E20" s="263">
        <v>2335</v>
      </c>
      <c r="F20" s="263">
        <v>105</v>
      </c>
      <c r="G20" s="263">
        <v>86</v>
      </c>
      <c r="H20" s="263">
        <v>0</v>
      </c>
      <c r="I20" s="263">
        <v>0</v>
      </c>
      <c r="J20" s="264">
        <v>1994</v>
      </c>
      <c r="K20" s="264">
        <v>120</v>
      </c>
      <c r="L20" s="264">
        <v>120</v>
      </c>
      <c r="M20" s="264">
        <v>0</v>
      </c>
      <c r="N20" s="264">
        <v>0</v>
      </c>
      <c r="O20" s="264">
        <v>1818</v>
      </c>
      <c r="P20" s="264">
        <v>89</v>
      </c>
      <c r="Q20" s="264">
        <v>89</v>
      </c>
      <c r="R20" s="264">
        <v>1</v>
      </c>
      <c r="S20" s="264">
        <v>0</v>
      </c>
      <c r="T20" s="265">
        <v>0.015</v>
      </c>
      <c r="U20" s="266">
        <v>2335</v>
      </c>
      <c r="V20" s="266">
        <v>105</v>
      </c>
      <c r="W20" s="266">
        <v>86</v>
      </c>
      <c r="X20" s="266">
        <v>0</v>
      </c>
      <c r="Y20" s="264">
        <v>0</v>
      </c>
      <c r="Z20" s="267">
        <v>0.0449678800856531</v>
      </c>
      <c r="AA20" s="267">
        <v>0.0449678800856531</v>
      </c>
      <c r="AB20" s="267">
        <v>0.0601805416248746</v>
      </c>
      <c r="AC20" s="268">
        <v>0.048954895489549</v>
      </c>
      <c r="AD20" s="269">
        <v>-0.0152126615392215</v>
      </c>
      <c r="AE20" s="270">
        <v>15385</v>
      </c>
      <c r="AF20" s="271">
        <v>827</v>
      </c>
      <c r="AG20" s="271">
        <v>0</v>
      </c>
      <c r="AH20" s="271">
        <v>17188</v>
      </c>
      <c r="AI20" s="271">
        <v>840</v>
      </c>
      <c r="AJ20" s="271">
        <v>0</v>
      </c>
      <c r="AK20" s="268">
        <v>0.053753656158596</v>
      </c>
      <c r="AL20" s="268">
        <v>0.04887130556202</v>
      </c>
      <c r="AM20" s="269">
        <v>0.00488235059657603</v>
      </c>
    </row>
    <row r="21" ht="19" spans="1:41">
      <c r="A21" s="260" t="s">
        <v>2708</v>
      </c>
      <c r="B21" s="261" t="s">
        <v>3377</v>
      </c>
      <c r="C21" s="262" t="s">
        <v>2801</v>
      </c>
      <c r="D21" s="261" t="s">
        <v>2802</v>
      </c>
      <c r="E21" s="263">
        <v>2474</v>
      </c>
      <c r="F21" s="263">
        <v>152</v>
      </c>
      <c r="G21" s="263">
        <v>114</v>
      </c>
      <c r="H21" s="263">
        <v>0</v>
      </c>
      <c r="I21" s="263">
        <v>0</v>
      </c>
      <c r="J21" s="264">
        <v>2144</v>
      </c>
      <c r="K21" s="264">
        <v>121</v>
      </c>
      <c r="L21" s="264">
        <v>121</v>
      </c>
      <c r="M21" s="264">
        <v>0</v>
      </c>
      <c r="N21" s="264">
        <v>0</v>
      </c>
      <c r="O21" s="264">
        <v>1774</v>
      </c>
      <c r="P21" s="264">
        <v>93</v>
      </c>
      <c r="Q21" s="264">
        <v>92</v>
      </c>
      <c r="R21" s="264">
        <v>4</v>
      </c>
      <c r="S21" s="264">
        <v>0</v>
      </c>
      <c r="T21" s="265">
        <v>0.015</v>
      </c>
      <c r="U21" s="266">
        <v>2474</v>
      </c>
      <c r="V21" s="266">
        <v>152</v>
      </c>
      <c r="W21" s="266">
        <v>114</v>
      </c>
      <c r="X21" s="266">
        <v>0</v>
      </c>
      <c r="Y21" s="264">
        <v>0</v>
      </c>
      <c r="Z21" s="267">
        <v>0.0614389652384802</v>
      </c>
      <c r="AA21" s="267">
        <v>0.0614389652384802</v>
      </c>
      <c r="AB21" s="267">
        <v>0.0564365671641791</v>
      </c>
      <c r="AC21" s="268">
        <v>0.052423900789177</v>
      </c>
      <c r="AD21" s="269">
        <v>0.00500239807430108</v>
      </c>
      <c r="AE21" s="270">
        <v>16154</v>
      </c>
      <c r="AF21" s="271">
        <v>975</v>
      </c>
      <c r="AG21" s="271">
        <v>0</v>
      </c>
      <c r="AH21" s="271">
        <v>18252</v>
      </c>
      <c r="AI21" s="271">
        <v>1136</v>
      </c>
      <c r="AJ21" s="271">
        <v>0</v>
      </c>
      <c r="AK21" s="268">
        <v>0.0603565680326854</v>
      </c>
      <c r="AL21" s="268">
        <v>0.0622397545474469</v>
      </c>
      <c r="AM21" s="269">
        <v>-0.00188318651476145</v>
      </c>
    </row>
    <row r="22" ht="19" spans="1:41">
      <c r="A22" s="260" t="s">
        <v>2708</v>
      </c>
      <c r="B22" s="261" t="s">
        <v>3377</v>
      </c>
      <c r="C22" s="262" t="s">
        <v>2827</v>
      </c>
      <c r="D22" s="261" t="s">
        <v>2828</v>
      </c>
      <c r="E22" s="263">
        <v>2650</v>
      </c>
      <c r="F22" s="263">
        <v>67</v>
      </c>
      <c r="G22" s="263">
        <v>55</v>
      </c>
      <c r="H22" s="263">
        <v>0</v>
      </c>
      <c r="I22" s="263">
        <v>0</v>
      </c>
      <c r="J22" s="264">
        <v>2203</v>
      </c>
      <c r="K22" s="264">
        <v>164</v>
      </c>
      <c r="L22" s="264">
        <v>158</v>
      </c>
      <c r="M22" s="264">
        <v>0</v>
      </c>
      <c r="N22" s="264">
        <v>0</v>
      </c>
      <c r="O22" s="264">
        <v>1881</v>
      </c>
      <c r="P22" s="264">
        <v>73</v>
      </c>
      <c r="Q22" s="264">
        <v>72</v>
      </c>
      <c r="R22" s="264">
        <v>0</v>
      </c>
      <c r="S22" s="264">
        <v>0</v>
      </c>
      <c r="T22" s="265">
        <v>0.015</v>
      </c>
      <c r="U22" s="266">
        <v>2650</v>
      </c>
      <c r="V22" s="266">
        <v>67</v>
      </c>
      <c r="W22" s="266">
        <v>55</v>
      </c>
      <c r="X22" s="266">
        <v>0</v>
      </c>
      <c r="Y22" s="264">
        <v>0</v>
      </c>
      <c r="Z22" s="267">
        <v>0.0252830188679245</v>
      </c>
      <c r="AA22" s="267">
        <v>0.0252830188679245</v>
      </c>
      <c r="AB22" s="267">
        <v>0.0744439400817068</v>
      </c>
      <c r="AC22" s="268">
        <v>0.038809144072302</v>
      </c>
      <c r="AD22" s="269">
        <v>-0.0491609212137822</v>
      </c>
      <c r="AE22" s="270">
        <v>16428</v>
      </c>
      <c r="AF22" s="271">
        <v>962</v>
      </c>
      <c r="AG22" s="271">
        <v>0</v>
      </c>
      <c r="AH22" s="271">
        <v>18005</v>
      </c>
      <c r="AI22" s="271">
        <v>814</v>
      </c>
      <c r="AJ22" s="271">
        <v>0</v>
      </c>
      <c r="AK22" s="268">
        <v>0.0585585585585586</v>
      </c>
      <c r="AL22" s="268">
        <v>0.0452096639822272</v>
      </c>
      <c r="AM22" s="269">
        <v>0.0133488945763314</v>
      </c>
    </row>
    <row r="23" ht="19" spans="1:41">
      <c r="A23" s="260" t="s">
        <v>2708</v>
      </c>
      <c r="B23" s="261" t="s">
        <v>3377</v>
      </c>
      <c r="C23" s="262" t="s">
        <v>3025</v>
      </c>
      <c r="D23" s="261" t="s">
        <v>3026</v>
      </c>
      <c r="E23" s="263">
        <v>2366</v>
      </c>
      <c r="F23" s="263">
        <v>155</v>
      </c>
      <c r="G23" s="263">
        <v>116</v>
      </c>
      <c r="H23" s="263">
        <v>0</v>
      </c>
      <c r="I23" s="263">
        <v>0</v>
      </c>
      <c r="J23" s="264">
        <v>2027</v>
      </c>
      <c r="K23" s="264">
        <v>132</v>
      </c>
      <c r="L23" s="264">
        <v>132</v>
      </c>
      <c r="M23" s="264">
        <v>1</v>
      </c>
      <c r="N23" s="264">
        <v>0</v>
      </c>
      <c r="O23" s="264">
        <v>1835</v>
      </c>
      <c r="P23" s="264">
        <v>70</v>
      </c>
      <c r="Q23" s="264">
        <v>70</v>
      </c>
      <c r="R23" s="264">
        <v>0</v>
      </c>
      <c r="S23" s="264">
        <v>0</v>
      </c>
      <c r="T23" s="265">
        <v>0.015</v>
      </c>
      <c r="U23" s="266">
        <v>2366</v>
      </c>
      <c r="V23" s="266">
        <v>155</v>
      </c>
      <c r="W23" s="266">
        <v>116</v>
      </c>
      <c r="X23" s="266">
        <v>0</v>
      </c>
      <c r="Y23" s="264">
        <v>0</v>
      </c>
      <c r="Z23" s="267">
        <v>0.0655114116652578</v>
      </c>
      <c r="AA23" s="267">
        <v>0.0655114116652578</v>
      </c>
      <c r="AB23" s="267">
        <v>0.0651208682782437</v>
      </c>
      <c r="AC23" s="268">
        <v>0.0381471389645777</v>
      </c>
      <c r="AD23" s="269">
        <v>0.000390543387014108</v>
      </c>
      <c r="AE23" s="270">
        <v>15744</v>
      </c>
      <c r="AF23" s="271">
        <v>910</v>
      </c>
      <c r="AG23" s="271">
        <v>0</v>
      </c>
      <c r="AH23" s="271">
        <v>17895</v>
      </c>
      <c r="AI23" s="271">
        <v>1080</v>
      </c>
      <c r="AJ23" s="271">
        <v>0</v>
      </c>
      <c r="AK23" s="268">
        <v>0.0577997967479675</v>
      </c>
      <c r="AL23" s="268">
        <v>0.0603520536462699</v>
      </c>
      <c r="AM23" s="269">
        <v>-0.00255225689830243</v>
      </c>
    </row>
    <row r="24" ht="19" spans="1:41">
      <c r="A24" s="260" t="s">
        <v>2708</v>
      </c>
      <c r="B24" s="261" t="s">
        <v>3377</v>
      </c>
      <c r="C24" s="262" t="s">
        <v>2829</v>
      </c>
      <c r="D24" s="261" t="s">
        <v>2830</v>
      </c>
      <c r="E24" s="263">
        <v>2436</v>
      </c>
      <c r="F24" s="263">
        <v>156</v>
      </c>
      <c r="G24" s="263">
        <v>121</v>
      </c>
      <c r="H24" s="263">
        <v>0</v>
      </c>
      <c r="I24" s="263">
        <v>0</v>
      </c>
      <c r="J24" s="264">
        <v>2141</v>
      </c>
      <c r="K24" s="264">
        <v>131</v>
      </c>
      <c r="L24" s="264">
        <v>131</v>
      </c>
      <c r="M24" s="264">
        <v>0</v>
      </c>
      <c r="N24" s="264">
        <v>0</v>
      </c>
      <c r="O24" s="264">
        <v>1899</v>
      </c>
      <c r="P24" s="264">
        <v>107</v>
      </c>
      <c r="Q24" s="264">
        <v>107</v>
      </c>
      <c r="R24" s="264">
        <v>3</v>
      </c>
      <c r="S24" s="264">
        <v>0</v>
      </c>
      <c r="T24" s="265">
        <v>0.015</v>
      </c>
      <c r="U24" s="266">
        <v>2436</v>
      </c>
      <c r="V24" s="266">
        <v>156</v>
      </c>
      <c r="W24" s="266">
        <v>121</v>
      </c>
      <c r="X24" s="266">
        <v>0</v>
      </c>
      <c r="Y24" s="264">
        <v>0</v>
      </c>
      <c r="Z24" s="267">
        <v>0.0640394088669951</v>
      </c>
      <c r="AA24" s="267">
        <v>0.0640394088669951</v>
      </c>
      <c r="AB24" s="267">
        <v>0.0611863615133115</v>
      </c>
      <c r="AC24" s="268">
        <v>0.0563454449710374</v>
      </c>
      <c r="AD24" s="269">
        <v>0.00285304735368355</v>
      </c>
      <c r="AE24" s="270">
        <v>15964</v>
      </c>
      <c r="AF24" s="271">
        <v>908</v>
      </c>
      <c r="AG24" s="271">
        <v>0</v>
      </c>
      <c r="AH24" s="271">
        <v>17839</v>
      </c>
      <c r="AI24" s="271">
        <v>889</v>
      </c>
      <c r="AJ24" s="271">
        <v>0</v>
      </c>
      <c r="AK24" s="268">
        <v>0.0568779754447507</v>
      </c>
      <c r="AL24" s="268">
        <v>0.0498346319860979</v>
      </c>
      <c r="AM24" s="269">
        <v>0.00704334345865282</v>
      </c>
    </row>
    <row r="25" ht="19" spans="1:41">
      <c r="A25" s="260" t="s">
        <v>2708</v>
      </c>
      <c r="B25" s="261" t="s">
        <v>3377</v>
      </c>
      <c r="C25" s="262" t="s">
        <v>2882</v>
      </c>
      <c r="D25" s="261" t="s">
        <v>2883</v>
      </c>
      <c r="E25" s="263">
        <v>1106</v>
      </c>
      <c r="F25" s="263">
        <v>41</v>
      </c>
      <c r="G25" s="263">
        <v>31</v>
      </c>
      <c r="H25" s="263">
        <v>0</v>
      </c>
      <c r="I25" s="263">
        <v>0</v>
      </c>
      <c r="J25" s="264">
        <v>1201</v>
      </c>
      <c r="K25" s="264">
        <v>32</v>
      </c>
      <c r="L25" s="264">
        <v>32</v>
      </c>
      <c r="M25" s="264">
        <v>1</v>
      </c>
      <c r="N25" s="264">
        <v>0</v>
      </c>
      <c r="O25" s="264">
        <v>1360</v>
      </c>
      <c r="P25" s="264">
        <v>23</v>
      </c>
      <c r="Q25" s="264">
        <v>23</v>
      </c>
      <c r="R25" s="264">
        <v>0</v>
      </c>
      <c r="S25" s="264">
        <v>0</v>
      </c>
      <c r="T25" s="265">
        <v>0.015</v>
      </c>
      <c r="U25" s="266">
        <v>1106</v>
      </c>
      <c r="V25" s="266">
        <v>41</v>
      </c>
      <c r="W25" s="266">
        <v>31</v>
      </c>
      <c r="X25" s="266">
        <v>0</v>
      </c>
      <c r="Y25" s="264">
        <v>0</v>
      </c>
      <c r="Z25" s="267">
        <v>0.0370705244122966</v>
      </c>
      <c r="AA25" s="267">
        <v>0.0370705244122966</v>
      </c>
      <c r="AB25" s="267">
        <v>0.0266444629475437</v>
      </c>
      <c r="AC25" s="268">
        <v>0.0169117647058824</v>
      </c>
      <c r="AD25" s="269">
        <v>0.0104260614647529</v>
      </c>
      <c r="AE25" s="270">
        <v>8640</v>
      </c>
      <c r="AF25" s="271">
        <v>260</v>
      </c>
      <c r="AG25" s="271">
        <v>0</v>
      </c>
      <c r="AH25" s="271">
        <v>10586</v>
      </c>
      <c r="AI25" s="271">
        <v>332</v>
      </c>
      <c r="AJ25" s="271">
        <v>0</v>
      </c>
      <c r="AK25" s="268">
        <v>0.0300925925925926</v>
      </c>
      <c r="AL25" s="268">
        <v>0.0313621764594748</v>
      </c>
      <c r="AM25" s="269">
        <v>-0.00126958386688219</v>
      </c>
    </row>
    <row r="26" ht="19" spans="1:41">
      <c r="A26" s="260" t="s">
        <v>2708</v>
      </c>
      <c r="B26" s="261" t="s">
        <v>3377</v>
      </c>
      <c r="C26" s="262" t="s">
        <v>2780</v>
      </c>
      <c r="D26" s="261" t="s">
        <v>2781</v>
      </c>
      <c r="E26" s="263">
        <v>1467</v>
      </c>
      <c r="F26" s="263">
        <v>60</v>
      </c>
      <c r="G26" s="263">
        <v>46</v>
      </c>
      <c r="H26" s="263">
        <v>0</v>
      </c>
      <c r="I26" s="263">
        <v>0</v>
      </c>
      <c r="J26" s="264">
        <v>1290</v>
      </c>
      <c r="K26" s="264">
        <v>73</v>
      </c>
      <c r="L26" s="264">
        <v>73</v>
      </c>
      <c r="M26" s="264">
        <v>0</v>
      </c>
      <c r="N26" s="264">
        <v>0</v>
      </c>
      <c r="O26" s="264">
        <v>839</v>
      </c>
      <c r="P26" s="264">
        <v>91</v>
      </c>
      <c r="Q26" s="264">
        <v>91</v>
      </c>
      <c r="R26" s="264">
        <v>5</v>
      </c>
      <c r="S26" s="264">
        <v>0</v>
      </c>
      <c r="T26" s="265">
        <v>0.015</v>
      </c>
      <c r="U26" s="266">
        <v>1467</v>
      </c>
      <c r="V26" s="266">
        <v>60</v>
      </c>
      <c r="W26" s="266">
        <v>46</v>
      </c>
      <c r="X26" s="266">
        <v>0</v>
      </c>
      <c r="Y26" s="264">
        <v>0</v>
      </c>
      <c r="Z26" s="267">
        <v>0.0408997955010225</v>
      </c>
      <c r="AA26" s="267">
        <v>0.0408997955010225</v>
      </c>
      <c r="AB26" s="267">
        <v>0.0565891472868217</v>
      </c>
      <c r="AC26" s="268">
        <v>0.108462455303933</v>
      </c>
      <c r="AD26" s="269">
        <v>-0.0156893517857992</v>
      </c>
      <c r="AE26" s="270">
        <v>9574</v>
      </c>
      <c r="AF26" s="271">
        <v>579</v>
      </c>
      <c r="AG26" s="271">
        <v>0</v>
      </c>
      <c r="AH26" s="271">
        <v>10884</v>
      </c>
      <c r="AI26" s="271">
        <v>659</v>
      </c>
      <c r="AJ26" s="271">
        <v>4</v>
      </c>
      <c r="AK26" s="268">
        <v>0.0604762899519532</v>
      </c>
      <c r="AL26" s="268">
        <v>0.0601800808526277</v>
      </c>
      <c r="AM26" s="269">
        <v>0.000296209099325498</v>
      </c>
    </row>
    <row r="27" ht="19" spans="1:41">
      <c r="A27" s="260" t="s">
        <v>2708</v>
      </c>
      <c r="B27" s="261" t="s">
        <v>3377</v>
      </c>
      <c r="C27" s="262" t="s">
        <v>3017</v>
      </c>
      <c r="D27" s="261" t="s">
        <v>3018</v>
      </c>
      <c r="E27" s="263">
        <v>3698</v>
      </c>
      <c r="F27" s="263">
        <v>151</v>
      </c>
      <c r="G27" s="263">
        <v>105</v>
      </c>
      <c r="H27" s="263">
        <v>0</v>
      </c>
      <c r="I27" s="263">
        <v>0</v>
      </c>
      <c r="J27" s="264">
        <v>3177</v>
      </c>
      <c r="K27" s="264">
        <v>140</v>
      </c>
      <c r="L27" s="264">
        <v>140</v>
      </c>
      <c r="M27" s="264">
        <v>0</v>
      </c>
      <c r="N27" s="264">
        <v>0</v>
      </c>
      <c r="O27" s="264">
        <v>1926</v>
      </c>
      <c r="P27" s="264">
        <v>130</v>
      </c>
      <c r="Q27" s="264">
        <v>129</v>
      </c>
      <c r="R27" s="264">
        <v>1</v>
      </c>
      <c r="S27" s="264">
        <v>0</v>
      </c>
      <c r="T27" s="265">
        <v>0.015</v>
      </c>
      <c r="U27" s="266">
        <v>3698</v>
      </c>
      <c r="V27" s="266">
        <v>151</v>
      </c>
      <c r="W27" s="266">
        <v>105</v>
      </c>
      <c r="X27" s="266">
        <v>0</v>
      </c>
      <c r="Y27" s="264">
        <v>0</v>
      </c>
      <c r="Z27" s="267">
        <v>0.0408328826392645</v>
      </c>
      <c r="AA27" s="267">
        <v>0.0408328826392645</v>
      </c>
      <c r="AB27" s="267">
        <v>0.0440667296191376</v>
      </c>
      <c r="AC27" s="268">
        <v>0.0674974039460021</v>
      </c>
      <c r="AD27" s="269">
        <v>-0.00323384697987308</v>
      </c>
      <c r="AE27" s="270">
        <v>23021</v>
      </c>
      <c r="AF27" s="271">
        <v>1135</v>
      </c>
      <c r="AG27" s="271">
        <v>0</v>
      </c>
      <c r="AH27" s="271">
        <v>26908</v>
      </c>
      <c r="AI27" s="271">
        <v>1214</v>
      </c>
      <c r="AJ27" s="271">
        <v>1</v>
      </c>
      <c r="AK27" s="268">
        <v>0.0493028104773902</v>
      </c>
      <c r="AL27" s="268">
        <v>0.0450795302512264</v>
      </c>
      <c r="AM27" s="269">
        <v>0.00422328022616381</v>
      </c>
    </row>
    <row r="28" ht="19" spans="1:41">
      <c r="A28" s="260" t="s">
        <v>2708</v>
      </c>
      <c r="B28" s="261" t="s">
        <v>3377</v>
      </c>
      <c r="C28" s="262" t="s">
        <v>3019</v>
      </c>
      <c r="D28" s="261" t="s">
        <v>3020</v>
      </c>
      <c r="E28" s="263">
        <v>4322</v>
      </c>
      <c r="F28" s="263">
        <v>122</v>
      </c>
      <c r="G28" s="263">
        <v>98</v>
      </c>
      <c r="H28" s="263">
        <v>1</v>
      </c>
      <c r="I28" s="263">
        <v>0</v>
      </c>
      <c r="J28" s="264">
        <v>3639</v>
      </c>
      <c r="K28" s="264">
        <v>155</v>
      </c>
      <c r="L28" s="264">
        <v>154</v>
      </c>
      <c r="M28" s="264">
        <v>0</v>
      </c>
      <c r="N28" s="264">
        <v>0</v>
      </c>
      <c r="O28" s="264">
        <v>2200</v>
      </c>
      <c r="P28" s="264">
        <v>121</v>
      </c>
      <c r="Q28" s="264">
        <v>121</v>
      </c>
      <c r="R28" s="264">
        <v>4</v>
      </c>
      <c r="S28" s="264">
        <v>0</v>
      </c>
      <c r="T28" s="265">
        <v>0.015</v>
      </c>
      <c r="U28" s="266">
        <v>4322</v>
      </c>
      <c r="V28" s="266">
        <v>122</v>
      </c>
      <c r="W28" s="266">
        <v>98</v>
      </c>
      <c r="X28" s="266">
        <v>0</v>
      </c>
      <c r="Y28" s="264">
        <v>1</v>
      </c>
      <c r="Z28" s="267">
        <v>0.028227672373901</v>
      </c>
      <c r="AA28" s="267">
        <v>0.028227672373901</v>
      </c>
      <c r="AB28" s="267">
        <v>0.0425941192635339</v>
      </c>
      <c r="AC28" s="268">
        <v>0.055</v>
      </c>
      <c r="AD28" s="269">
        <v>-0.014366446889633</v>
      </c>
      <c r="AE28" s="270">
        <v>25836</v>
      </c>
      <c r="AF28" s="271">
        <v>1114</v>
      </c>
      <c r="AG28" s="271">
        <v>0</v>
      </c>
      <c r="AH28" s="271">
        <v>30047</v>
      </c>
      <c r="AI28" s="271">
        <v>1250</v>
      </c>
      <c r="AJ28" s="271">
        <v>0</v>
      </c>
      <c r="AK28" s="268">
        <v>0.043118129741446</v>
      </c>
      <c r="AL28" s="268">
        <v>0.0416014909974373</v>
      </c>
      <c r="AM28" s="269">
        <v>0.0015166387440087</v>
      </c>
    </row>
    <row r="29" ht="19" spans="1:41">
      <c r="A29" s="260" t="s">
        <v>2708</v>
      </c>
      <c r="B29" s="261" t="s">
        <v>3377</v>
      </c>
      <c r="C29" s="262" t="s">
        <v>3031</v>
      </c>
      <c r="D29" s="261" t="s">
        <v>3032</v>
      </c>
      <c r="E29" s="263">
        <v>4317</v>
      </c>
      <c r="F29" s="263">
        <v>291</v>
      </c>
      <c r="G29" s="263">
        <v>192</v>
      </c>
      <c r="H29" s="263">
        <v>0</v>
      </c>
      <c r="I29" s="263">
        <v>0</v>
      </c>
      <c r="J29" s="264">
        <v>3637</v>
      </c>
      <c r="K29" s="264">
        <v>153</v>
      </c>
      <c r="L29" s="264">
        <v>151</v>
      </c>
      <c r="M29" s="264">
        <v>0</v>
      </c>
      <c r="N29" s="264">
        <v>0</v>
      </c>
      <c r="O29" s="264">
        <v>2156</v>
      </c>
      <c r="P29" s="264">
        <v>186</v>
      </c>
      <c r="Q29" s="264">
        <v>186</v>
      </c>
      <c r="R29" s="264">
        <v>3</v>
      </c>
      <c r="S29" s="264">
        <v>0</v>
      </c>
      <c r="T29" s="265">
        <v>0.015</v>
      </c>
      <c r="U29" s="266">
        <v>4317</v>
      </c>
      <c r="V29" s="266">
        <v>291</v>
      </c>
      <c r="W29" s="266">
        <v>192</v>
      </c>
      <c r="X29" s="266">
        <v>0</v>
      </c>
      <c r="Y29" s="264">
        <v>0</v>
      </c>
      <c r="Z29" s="267">
        <v>0.0674079221681723</v>
      </c>
      <c r="AA29" s="267">
        <v>0.0674079221681723</v>
      </c>
      <c r="AB29" s="267">
        <v>0.0420676381633214</v>
      </c>
      <c r="AC29" s="268">
        <v>0.0862708719851577</v>
      </c>
      <c r="AD29" s="269">
        <v>0.0253402840048509</v>
      </c>
      <c r="AE29" s="270">
        <v>26276</v>
      </c>
      <c r="AF29" s="271">
        <v>1630</v>
      </c>
      <c r="AG29" s="271">
        <v>1</v>
      </c>
      <c r="AH29" s="271">
        <v>31690</v>
      </c>
      <c r="AI29" s="271">
        <v>1694</v>
      </c>
      <c r="AJ29" s="271">
        <v>2</v>
      </c>
      <c r="AK29" s="268">
        <v>0.0619957375551834</v>
      </c>
      <c r="AL29" s="268">
        <v>0.0533922372988324</v>
      </c>
      <c r="AM29" s="269">
        <v>0.008603500256351</v>
      </c>
    </row>
    <row r="30" ht="19" spans="1:41">
      <c r="A30" s="260" t="s">
        <v>2708</v>
      </c>
      <c r="B30" s="261" t="s">
        <v>3377</v>
      </c>
      <c r="C30" s="262" t="s">
        <v>2884</v>
      </c>
      <c r="D30" s="261" t="s">
        <v>2885</v>
      </c>
      <c r="E30" s="263">
        <v>1595</v>
      </c>
      <c r="F30" s="263">
        <v>48</v>
      </c>
      <c r="G30" s="263">
        <v>40</v>
      </c>
      <c r="H30" s="263">
        <v>0</v>
      </c>
      <c r="I30" s="263">
        <v>0</v>
      </c>
      <c r="J30" s="264">
        <v>1258</v>
      </c>
      <c r="K30" s="264">
        <v>26</v>
      </c>
      <c r="L30" s="264">
        <v>26</v>
      </c>
      <c r="M30" s="264">
        <v>0</v>
      </c>
      <c r="N30" s="264">
        <v>0</v>
      </c>
      <c r="O30" s="264">
        <v>772</v>
      </c>
      <c r="P30" s="264">
        <v>42</v>
      </c>
      <c r="Q30" s="264">
        <v>42</v>
      </c>
      <c r="R30" s="264">
        <v>0</v>
      </c>
      <c r="S30" s="264">
        <v>0</v>
      </c>
      <c r="T30" s="265">
        <v>0.015</v>
      </c>
      <c r="U30" s="266">
        <v>1595</v>
      </c>
      <c r="V30" s="266">
        <v>48</v>
      </c>
      <c r="W30" s="266">
        <v>40</v>
      </c>
      <c r="X30" s="266">
        <v>0</v>
      </c>
      <c r="Y30" s="264">
        <v>0</v>
      </c>
      <c r="Z30" s="267">
        <v>0.0300940438871473</v>
      </c>
      <c r="AA30" s="267">
        <v>0.0300940438871473</v>
      </c>
      <c r="AB30" s="267">
        <v>0.0206677265500795</v>
      </c>
      <c r="AC30" s="268">
        <v>0.0544041450777202</v>
      </c>
      <c r="AD30" s="269">
        <v>0.00942631733706785</v>
      </c>
      <c r="AE30" s="270">
        <v>9619</v>
      </c>
      <c r="AF30" s="271">
        <v>387</v>
      </c>
      <c r="AG30" s="271">
        <v>0</v>
      </c>
      <c r="AH30" s="271">
        <v>11327</v>
      </c>
      <c r="AI30" s="271">
        <v>357</v>
      </c>
      <c r="AJ30" s="271">
        <v>0</v>
      </c>
      <c r="AK30" s="268">
        <v>0.0402328724399626</v>
      </c>
      <c r="AL30" s="268">
        <v>0.0315176127836144</v>
      </c>
      <c r="AM30" s="269">
        <v>0.0087152596563482</v>
      </c>
    </row>
    <row r="31" ht="19" spans="1:41">
      <c r="A31" s="260" t="s">
        <v>2708</v>
      </c>
      <c r="B31" s="261" t="s">
        <v>3377</v>
      </c>
      <c r="C31" s="262" t="s">
        <v>2799</v>
      </c>
      <c r="D31" s="261" t="s">
        <v>2800</v>
      </c>
      <c r="E31" s="263">
        <v>3060</v>
      </c>
      <c r="F31" s="263">
        <v>329</v>
      </c>
      <c r="G31" s="263">
        <v>237</v>
      </c>
      <c r="H31" s="263">
        <v>0</v>
      </c>
      <c r="I31" s="263">
        <v>0</v>
      </c>
      <c r="J31" s="264">
        <v>2962</v>
      </c>
      <c r="K31" s="264">
        <v>270</v>
      </c>
      <c r="L31" s="264">
        <v>269</v>
      </c>
      <c r="M31" s="264">
        <v>0</v>
      </c>
      <c r="N31" s="264">
        <v>0</v>
      </c>
      <c r="O31" s="264">
        <v>2089</v>
      </c>
      <c r="P31" s="264">
        <v>640</v>
      </c>
      <c r="Q31" s="264">
        <v>635</v>
      </c>
      <c r="R31" s="264">
        <v>11</v>
      </c>
      <c r="S31" s="264">
        <v>0</v>
      </c>
      <c r="T31" s="265">
        <v>0.015</v>
      </c>
      <c r="U31" s="266">
        <v>3060</v>
      </c>
      <c r="V31" s="266">
        <v>329</v>
      </c>
      <c r="W31" s="266">
        <v>237</v>
      </c>
      <c r="X31" s="266">
        <v>0</v>
      </c>
      <c r="Y31" s="264">
        <v>0</v>
      </c>
      <c r="Z31" s="267">
        <v>0.107516339869281</v>
      </c>
      <c r="AA31" s="267">
        <v>0.107516339869281</v>
      </c>
      <c r="AB31" s="267">
        <v>0.0911546252532073</v>
      </c>
      <c r="AC31" s="268">
        <v>0.306366682623265</v>
      </c>
      <c r="AD31" s="269">
        <v>0.0163617146160738</v>
      </c>
      <c r="AE31" s="270">
        <v>20152</v>
      </c>
      <c r="AF31" s="271">
        <v>2496</v>
      </c>
      <c r="AG31" s="271">
        <v>0</v>
      </c>
      <c r="AH31" s="271">
        <v>23332</v>
      </c>
      <c r="AI31" s="271">
        <v>2623</v>
      </c>
      <c r="AJ31" s="271">
        <v>5</v>
      </c>
      <c r="AK31" s="268">
        <v>0.123858674077015</v>
      </c>
      <c r="AL31" s="268">
        <v>0.11220641179496</v>
      </c>
      <c r="AM31" s="269">
        <v>0.011652262282055</v>
      </c>
    </row>
    <row r="32" ht="19" spans="1:41">
      <c r="A32" s="260" t="s">
        <v>2708</v>
      </c>
      <c r="B32" s="261" t="s">
        <v>3377</v>
      </c>
      <c r="C32" s="262" t="s">
        <v>2789</v>
      </c>
      <c r="D32" s="261" t="s">
        <v>2790</v>
      </c>
      <c r="E32" s="263">
        <v>3660</v>
      </c>
      <c r="F32" s="263">
        <v>228</v>
      </c>
      <c r="G32" s="263">
        <v>141</v>
      </c>
      <c r="H32" s="263">
        <v>0</v>
      </c>
      <c r="I32" s="263">
        <v>0</v>
      </c>
      <c r="J32" s="264">
        <v>3155</v>
      </c>
      <c r="K32" s="264">
        <v>250</v>
      </c>
      <c r="L32" s="264">
        <v>247</v>
      </c>
      <c r="M32" s="264">
        <v>1</v>
      </c>
      <c r="N32" s="264">
        <v>0</v>
      </c>
      <c r="O32" s="264">
        <v>2580</v>
      </c>
      <c r="P32" s="264">
        <v>370</v>
      </c>
      <c r="Q32" s="264">
        <v>369</v>
      </c>
      <c r="R32" s="264">
        <v>0</v>
      </c>
      <c r="S32" s="264">
        <v>0</v>
      </c>
      <c r="T32" s="265">
        <v>0.015</v>
      </c>
      <c r="U32" s="266">
        <v>3660</v>
      </c>
      <c r="V32" s="266">
        <v>228</v>
      </c>
      <c r="W32" s="266">
        <v>141</v>
      </c>
      <c r="X32" s="266">
        <v>0</v>
      </c>
      <c r="Y32" s="264">
        <v>0</v>
      </c>
      <c r="Z32" s="267">
        <v>0.0622950819672131</v>
      </c>
      <c r="AA32" s="267">
        <v>0.0622950819672131</v>
      </c>
      <c r="AB32" s="267">
        <v>0.0792393026941363</v>
      </c>
      <c r="AC32" s="268">
        <v>0.143410852713178</v>
      </c>
      <c r="AD32" s="269">
        <v>-0.0169442207269232</v>
      </c>
      <c r="AE32" s="270">
        <v>22372</v>
      </c>
      <c r="AF32" s="271">
        <v>2119</v>
      </c>
      <c r="AG32" s="271">
        <v>2</v>
      </c>
      <c r="AH32" s="271">
        <v>24551</v>
      </c>
      <c r="AI32" s="271">
        <v>2784</v>
      </c>
      <c r="AJ32" s="271">
        <v>10</v>
      </c>
      <c r="AK32" s="268">
        <v>0.0946272125871625</v>
      </c>
      <c r="AL32" s="268">
        <v>0.112989287605393</v>
      </c>
      <c r="AM32" s="269">
        <v>-0.0183620750182303</v>
      </c>
    </row>
    <row r="33" ht="19" spans="1:39">
      <c r="A33" s="260" t="s">
        <v>2708</v>
      </c>
      <c r="B33" s="261" t="s">
        <v>3377</v>
      </c>
      <c r="C33" s="262" t="s">
        <v>2965</v>
      </c>
      <c r="D33" s="261" t="s">
        <v>2966</v>
      </c>
      <c r="E33" s="263">
        <v>2054</v>
      </c>
      <c r="F33" s="263">
        <v>87</v>
      </c>
      <c r="G33" s="263">
        <v>64</v>
      </c>
      <c r="H33" s="263">
        <v>0</v>
      </c>
      <c r="I33" s="263">
        <v>0</v>
      </c>
      <c r="J33" s="264">
        <v>1731</v>
      </c>
      <c r="K33" s="264">
        <v>85</v>
      </c>
      <c r="L33" s="264">
        <v>85</v>
      </c>
      <c r="M33" s="264">
        <v>0</v>
      </c>
      <c r="N33" s="264">
        <v>0</v>
      </c>
      <c r="O33" s="264">
        <v>1170</v>
      </c>
      <c r="P33" s="264">
        <v>97</v>
      </c>
      <c r="Q33" s="264">
        <v>97</v>
      </c>
      <c r="R33" s="264">
        <v>8</v>
      </c>
      <c r="S33" s="264">
        <v>0</v>
      </c>
      <c r="T33" s="265">
        <v>0.015</v>
      </c>
      <c r="U33" s="266">
        <v>2054</v>
      </c>
      <c r="V33" s="266">
        <v>87</v>
      </c>
      <c r="W33" s="266">
        <v>64</v>
      </c>
      <c r="X33" s="266">
        <v>0</v>
      </c>
      <c r="Y33" s="264">
        <v>0</v>
      </c>
      <c r="Z33" s="267">
        <v>0.0423563777994158</v>
      </c>
      <c r="AA33" s="267">
        <v>0.0423563777994158</v>
      </c>
      <c r="AB33" s="267">
        <v>0.049104563835933</v>
      </c>
      <c r="AC33" s="268">
        <v>0.0829059829059829</v>
      </c>
      <c r="AD33" s="269">
        <v>-0.00674818603651721</v>
      </c>
      <c r="AE33" s="270">
        <v>12814</v>
      </c>
      <c r="AF33" s="271">
        <v>587</v>
      </c>
      <c r="AG33" s="271">
        <v>0</v>
      </c>
      <c r="AH33" s="271">
        <v>14836</v>
      </c>
      <c r="AI33" s="271">
        <v>644</v>
      </c>
      <c r="AJ33" s="271">
        <v>0</v>
      </c>
      <c r="AK33" s="268">
        <v>0.0458092711097237</v>
      </c>
      <c r="AL33" s="268">
        <v>0.0434079266648692</v>
      </c>
      <c r="AM33" s="269">
        <v>0.00240134444485451</v>
      </c>
    </row>
    <row r="34" ht="19" spans="1:39">
      <c r="A34" s="260" t="s">
        <v>2708</v>
      </c>
      <c r="B34" s="261" t="s">
        <v>3377</v>
      </c>
      <c r="C34" s="262" t="s">
        <v>3015</v>
      </c>
      <c r="D34" s="261" t="s">
        <v>3016</v>
      </c>
      <c r="E34" s="263">
        <v>2955</v>
      </c>
      <c r="F34" s="263">
        <v>134</v>
      </c>
      <c r="G34" s="263">
        <v>107</v>
      </c>
      <c r="H34" s="263">
        <v>0</v>
      </c>
      <c r="I34" s="263">
        <v>0</v>
      </c>
      <c r="J34" s="264">
        <v>2444</v>
      </c>
      <c r="K34" s="264">
        <v>156</v>
      </c>
      <c r="L34" s="264">
        <v>154</v>
      </c>
      <c r="M34" s="264">
        <v>0</v>
      </c>
      <c r="N34" s="264">
        <v>1</v>
      </c>
      <c r="O34" s="264">
        <v>1731</v>
      </c>
      <c r="P34" s="264">
        <v>119</v>
      </c>
      <c r="Q34" s="264">
        <v>119</v>
      </c>
      <c r="R34" s="264">
        <v>6</v>
      </c>
      <c r="S34" s="264">
        <v>0</v>
      </c>
      <c r="T34" s="265">
        <v>0.015</v>
      </c>
      <c r="U34" s="266">
        <v>2955</v>
      </c>
      <c r="V34" s="266">
        <v>134</v>
      </c>
      <c r="W34" s="266">
        <v>107</v>
      </c>
      <c r="X34" s="266">
        <v>0</v>
      </c>
      <c r="Y34" s="264">
        <v>0</v>
      </c>
      <c r="Z34" s="267">
        <v>0.0453468697123519</v>
      </c>
      <c r="AA34" s="267">
        <v>0.0453468697123519</v>
      </c>
      <c r="AB34" s="267">
        <v>0.0634206219312602</v>
      </c>
      <c r="AC34" s="268">
        <v>0.0687463893703062</v>
      </c>
      <c r="AD34" s="269">
        <v>-0.0180737522189083</v>
      </c>
      <c r="AE34" s="270">
        <v>18226</v>
      </c>
      <c r="AF34" s="271">
        <v>1093</v>
      </c>
      <c r="AG34" s="271">
        <v>1</v>
      </c>
      <c r="AH34" s="271">
        <v>21808</v>
      </c>
      <c r="AI34" s="271">
        <v>1247</v>
      </c>
      <c r="AJ34" s="271">
        <v>3</v>
      </c>
      <c r="AK34" s="268">
        <v>0.0599144079885877</v>
      </c>
      <c r="AL34" s="268">
        <v>0.0570432868672047</v>
      </c>
      <c r="AM34" s="269">
        <v>0.00287112112138303</v>
      </c>
    </row>
    <row r="35" ht="19" spans="1:39">
      <c r="A35" s="260" t="s">
        <v>2708</v>
      </c>
      <c r="B35" s="261" t="s">
        <v>3377</v>
      </c>
      <c r="C35" s="262" t="s">
        <v>2952</v>
      </c>
      <c r="D35" s="261" t="s">
        <v>2953</v>
      </c>
      <c r="E35" s="263">
        <v>3477</v>
      </c>
      <c r="F35" s="263">
        <v>195</v>
      </c>
      <c r="G35" s="263">
        <v>143</v>
      </c>
      <c r="H35" s="263">
        <v>0</v>
      </c>
      <c r="I35" s="263">
        <v>0</v>
      </c>
      <c r="J35" s="264">
        <v>3122</v>
      </c>
      <c r="K35" s="264">
        <v>241</v>
      </c>
      <c r="L35" s="264">
        <v>241</v>
      </c>
      <c r="M35" s="264">
        <v>0</v>
      </c>
      <c r="N35" s="264">
        <v>0</v>
      </c>
      <c r="O35" s="264">
        <v>2950</v>
      </c>
      <c r="P35" s="264">
        <v>250</v>
      </c>
      <c r="Q35" s="264">
        <v>250</v>
      </c>
      <c r="R35" s="264">
        <v>3</v>
      </c>
      <c r="S35" s="264">
        <v>0</v>
      </c>
      <c r="T35" s="265">
        <v>0.015</v>
      </c>
      <c r="U35" s="266">
        <v>3477</v>
      </c>
      <c r="V35" s="266">
        <v>195</v>
      </c>
      <c r="W35" s="266">
        <v>143</v>
      </c>
      <c r="X35" s="266">
        <v>0</v>
      </c>
      <c r="Y35" s="264">
        <v>0</v>
      </c>
      <c r="Z35" s="267">
        <v>0.0560828300258844</v>
      </c>
      <c r="AA35" s="267">
        <v>0.0560828300258844</v>
      </c>
      <c r="AB35" s="267">
        <v>0.0771941063420884</v>
      </c>
      <c r="AC35" s="268">
        <v>0.0847457627118644</v>
      </c>
      <c r="AD35" s="269">
        <v>-0.021111276316204</v>
      </c>
      <c r="AE35" s="270">
        <v>24459</v>
      </c>
      <c r="AF35" s="271">
        <v>1604</v>
      </c>
      <c r="AG35" s="271">
        <v>1</v>
      </c>
      <c r="AH35" s="271">
        <v>25983</v>
      </c>
      <c r="AI35" s="271">
        <v>1536</v>
      </c>
      <c r="AJ35" s="271">
        <v>1</v>
      </c>
      <c r="AK35" s="268">
        <v>0.0655382476797907</v>
      </c>
      <c r="AL35" s="268">
        <v>0.0590770888657969</v>
      </c>
      <c r="AM35" s="269">
        <v>0.00646115881399381</v>
      </c>
    </row>
    <row r="36" ht="19" spans="1:39">
      <c r="A36" s="260" t="s">
        <v>2708</v>
      </c>
      <c r="B36" s="261" t="s">
        <v>3377</v>
      </c>
      <c r="C36" s="262" t="s">
        <v>3191</v>
      </c>
      <c r="D36" s="261" t="s">
        <v>3192</v>
      </c>
      <c r="E36" s="263">
        <v>3228</v>
      </c>
      <c r="F36" s="263">
        <v>170</v>
      </c>
      <c r="G36" s="263">
        <v>132</v>
      </c>
      <c r="H36" s="263">
        <v>1</v>
      </c>
      <c r="I36" s="263">
        <v>0</v>
      </c>
      <c r="J36" s="264">
        <v>2757</v>
      </c>
      <c r="K36" s="264">
        <v>171</v>
      </c>
      <c r="L36" s="264">
        <v>170</v>
      </c>
      <c r="M36" s="264">
        <v>0</v>
      </c>
      <c r="N36" s="264">
        <v>0</v>
      </c>
      <c r="O36" s="264">
        <v>1655</v>
      </c>
      <c r="P36" s="264">
        <v>124</v>
      </c>
      <c r="Q36" s="264">
        <v>124</v>
      </c>
      <c r="R36" s="264">
        <v>10</v>
      </c>
      <c r="S36" s="264">
        <v>0</v>
      </c>
      <c r="T36" s="265">
        <v>0.015</v>
      </c>
      <c r="U36" s="266">
        <v>3228</v>
      </c>
      <c r="V36" s="266">
        <v>170</v>
      </c>
      <c r="W36" s="266">
        <v>132</v>
      </c>
      <c r="X36" s="266">
        <v>0</v>
      </c>
      <c r="Y36" s="264">
        <v>1</v>
      </c>
      <c r="Z36" s="267">
        <v>0.0526641883519207</v>
      </c>
      <c r="AA36" s="267">
        <v>0.0526641883519207</v>
      </c>
      <c r="AB36" s="267">
        <v>0.0620239390642002</v>
      </c>
      <c r="AC36" s="268">
        <v>0.0749244712990937</v>
      </c>
      <c r="AD36" s="269">
        <v>-0.00935975071227952</v>
      </c>
      <c r="AE36" s="270">
        <v>20335</v>
      </c>
      <c r="AF36" s="271">
        <v>1295</v>
      </c>
      <c r="AG36" s="271">
        <v>0</v>
      </c>
      <c r="AH36" s="271">
        <v>24862</v>
      </c>
      <c r="AI36" s="271">
        <v>1437</v>
      </c>
      <c r="AJ36" s="271">
        <v>0</v>
      </c>
      <c r="AK36" s="268">
        <v>0.0636833046471601</v>
      </c>
      <c r="AL36" s="268">
        <v>0.0577990507601963</v>
      </c>
      <c r="AM36" s="269">
        <v>0.00588425388696379</v>
      </c>
    </row>
    <row r="37" ht="19" spans="1:39">
      <c r="A37" s="260" t="s">
        <v>2708</v>
      </c>
      <c r="B37" s="261" t="s">
        <v>3377</v>
      </c>
      <c r="C37" s="262" t="s">
        <v>3003</v>
      </c>
      <c r="D37" s="261" t="s">
        <v>3004</v>
      </c>
      <c r="E37" s="263">
        <v>3710</v>
      </c>
      <c r="F37" s="263">
        <v>88</v>
      </c>
      <c r="G37" s="263">
        <v>59</v>
      </c>
      <c r="H37" s="263">
        <v>0</v>
      </c>
      <c r="I37" s="263">
        <v>0</v>
      </c>
      <c r="J37" s="264">
        <v>3087</v>
      </c>
      <c r="K37" s="264">
        <v>151</v>
      </c>
      <c r="L37" s="264">
        <v>150</v>
      </c>
      <c r="M37" s="264">
        <v>0</v>
      </c>
      <c r="N37" s="264">
        <v>0</v>
      </c>
      <c r="O37" s="264">
        <v>2082</v>
      </c>
      <c r="P37" s="264">
        <v>93</v>
      </c>
      <c r="Q37" s="264">
        <v>93</v>
      </c>
      <c r="R37" s="264">
        <v>3</v>
      </c>
      <c r="S37" s="264">
        <v>0</v>
      </c>
      <c r="T37" s="265">
        <v>0.015</v>
      </c>
      <c r="U37" s="266">
        <v>3710</v>
      </c>
      <c r="V37" s="266">
        <v>88</v>
      </c>
      <c r="W37" s="266">
        <v>59</v>
      </c>
      <c r="X37" s="266">
        <v>0</v>
      </c>
      <c r="Y37" s="264">
        <v>0</v>
      </c>
      <c r="Z37" s="267">
        <v>0.0237196765498652</v>
      </c>
      <c r="AA37" s="267">
        <v>0.0237196765498652</v>
      </c>
      <c r="AB37" s="267">
        <v>0.0489148040168448</v>
      </c>
      <c r="AC37" s="268">
        <v>0.0446685878962536</v>
      </c>
      <c r="AD37" s="269">
        <v>-0.0251951274669796</v>
      </c>
      <c r="AE37" s="270">
        <v>22396</v>
      </c>
      <c r="AF37" s="271">
        <v>1004</v>
      </c>
      <c r="AG37" s="271">
        <v>0</v>
      </c>
      <c r="AH37" s="271">
        <v>26603</v>
      </c>
      <c r="AI37" s="271">
        <v>1088</v>
      </c>
      <c r="AJ37" s="271">
        <v>0</v>
      </c>
      <c r="AK37" s="268">
        <v>0.0448294338274692</v>
      </c>
      <c r="AL37" s="268">
        <v>0.0408976431229561</v>
      </c>
      <c r="AM37" s="269">
        <v>0.00393179070451313</v>
      </c>
    </row>
    <row r="38" ht="19" spans="1:39">
      <c r="A38" s="260" t="s">
        <v>2708</v>
      </c>
      <c r="B38" s="261" t="s">
        <v>3377</v>
      </c>
      <c r="C38" s="262" t="s">
        <v>3201</v>
      </c>
      <c r="D38" s="261" t="s">
        <v>3201</v>
      </c>
      <c r="E38" s="263">
        <v>1835</v>
      </c>
      <c r="F38" s="263">
        <v>70</v>
      </c>
      <c r="G38" s="263">
        <v>57</v>
      </c>
      <c r="H38" s="263">
        <v>0</v>
      </c>
      <c r="I38" s="263">
        <v>0</v>
      </c>
      <c r="J38" s="264">
        <v>1535</v>
      </c>
      <c r="K38" s="264">
        <v>83</v>
      </c>
      <c r="L38" s="264">
        <v>83</v>
      </c>
      <c r="M38" s="264">
        <v>1</v>
      </c>
      <c r="N38" s="264">
        <v>0</v>
      </c>
      <c r="O38" s="264">
        <v>1142</v>
      </c>
      <c r="P38" s="264">
        <v>82</v>
      </c>
      <c r="Q38" s="264">
        <v>82</v>
      </c>
      <c r="R38" s="264">
        <v>0</v>
      </c>
      <c r="S38" s="264">
        <v>0</v>
      </c>
      <c r="T38" s="265">
        <v>0.015</v>
      </c>
      <c r="U38" s="266">
        <v>1835</v>
      </c>
      <c r="V38" s="266">
        <v>70</v>
      </c>
      <c r="W38" s="266">
        <v>57</v>
      </c>
      <c r="X38" s="266">
        <v>0</v>
      </c>
      <c r="Y38" s="264">
        <v>0</v>
      </c>
      <c r="Z38" s="267">
        <v>0.0381471389645777</v>
      </c>
      <c r="AA38" s="267">
        <v>0.0381471389645777</v>
      </c>
      <c r="AB38" s="267">
        <v>0.054071661237785</v>
      </c>
      <c r="AC38" s="268">
        <v>0.0718038528896672</v>
      </c>
      <c r="AD38" s="269">
        <v>-0.0159245222732074</v>
      </c>
      <c r="AE38" s="270">
        <v>11517</v>
      </c>
      <c r="AF38" s="271">
        <v>685</v>
      </c>
      <c r="AG38" s="271">
        <v>2</v>
      </c>
      <c r="AH38" s="271">
        <v>13261</v>
      </c>
      <c r="AI38" s="271">
        <v>689</v>
      </c>
      <c r="AJ38" s="271">
        <v>1</v>
      </c>
      <c r="AK38" s="268">
        <v>0.0593036381001997</v>
      </c>
      <c r="AL38" s="268">
        <v>0.0518814569037026</v>
      </c>
      <c r="AM38" s="269">
        <v>0.00742218119649712</v>
      </c>
    </row>
    <row r="39" ht="19" spans="1:39">
      <c r="A39" s="260" t="s">
        <v>2708</v>
      </c>
      <c r="B39" s="261" t="s">
        <v>3377</v>
      </c>
      <c r="C39" s="262" t="s">
        <v>3023</v>
      </c>
      <c r="D39" s="261" t="s">
        <v>3024</v>
      </c>
      <c r="E39" s="263">
        <v>2964</v>
      </c>
      <c r="F39" s="263">
        <v>341</v>
      </c>
      <c r="G39" s="263">
        <v>256</v>
      </c>
      <c r="H39" s="263">
        <v>0</v>
      </c>
      <c r="I39" s="263">
        <v>0</v>
      </c>
      <c r="J39" s="264">
        <v>2691</v>
      </c>
      <c r="K39" s="264">
        <v>268</v>
      </c>
      <c r="L39" s="264">
        <v>265</v>
      </c>
      <c r="M39" s="264">
        <v>0</v>
      </c>
      <c r="N39" s="264">
        <v>1</v>
      </c>
      <c r="O39" s="264">
        <v>2126</v>
      </c>
      <c r="P39" s="264">
        <v>330</v>
      </c>
      <c r="Q39" s="264">
        <v>330</v>
      </c>
      <c r="R39" s="264">
        <v>0</v>
      </c>
      <c r="S39" s="264">
        <v>1</v>
      </c>
      <c r="T39" s="265">
        <v>0.015</v>
      </c>
      <c r="U39" s="266">
        <v>2964</v>
      </c>
      <c r="V39" s="266">
        <v>341</v>
      </c>
      <c r="W39" s="266">
        <v>256</v>
      </c>
      <c r="X39" s="266">
        <v>0</v>
      </c>
      <c r="Y39" s="264">
        <v>0</v>
      </c>
      <c r="Z39" s="267">
        <v>0.115047233468286</v>
      </c>
      <c r="AA39" s="267">
        <v>0.115047233468286</v>
      </c>
      <c r="AB39" s="267">
        <v>0.0992196209587514</v>
      </c>
      <c r="AC39" s="268">
        <v>0.154750705550329</v>
      </c>
      <c r="AD39" s="269">
        <v>0.0158276125095347</v>
      </c>
      <c r="AE39" s="270">
        <v>19182</v>
      </c>
      <c r="AF39" s="271">
        <v>2178</v>
      </c>
      <c r="AG39" s="271">
        <v>4</v>
      </c>
      <c r="AH39" s="271">
        <v>22449</v>
      </c>
      <c r="AI39" s="271">
        <v>2387</v>
      </c>
      <c r="AJ39" s="271">
        <v>6</v>
      </c>
      <c r="AK39" s="268">
        <v>0.113335418621624</v>
      </c>
      <c r="AL39" s="268">
        <v>0.106062630852154</v>
      </c>
      <c r="AM39" s="269">
        <v>0.00727278776947067</v>
      </c>
    </row>
    <row r="40" ht="19" spans="1:39">
      <c r="A40" s="260" t="s">
        <v>2708</v>
      </c>
      <c r="B40" s="261" t="s">
        <v>3379</v>
      </c>
      <c r="C40" s="262" t="s">
        <v>3009</v>
      </c>
      <c r="D40" s="278" t="s">
        <v>3010</v>
      </c>
      <c r="E40" s="263">
        <v>1163</v>
      </c>
      <c r="F40" s="263">
        <v>65</v>
      </c>
      <c r="G40" s="263">
        <v>50</v>
      </c>
      <c r="H40" s="263">
        <v>0</v>
      </c>
      <c r="I40" s="263">
        <v>0</v>
      </c>
      <c r="J40" s="264">
        <v>1490</v>
      </c>
      <c r="K40" s="264">
        <v>70</v>
      </c>
      <c r="L40" s="264">
        <v>69</v>
      </c>
      <c r="M40" s="264">
        <v>0</v>
      </c>
      <c r="N40" s="264">
        <v>0</v>
      </c>
      <c r="O40" s="264">
        <v>385</v>
      </c>
      <c r="P40" s="264">
        <v>43</v>
      </c>
      <c r="Q40" s="264">
        <v>43</v>
      </c>
      <c r="R40" s="264">
        <v>0</v>
      </c>
      <c r="S40" s="264">
        <v>0</v>
      </c>
      <c r="T40" s="265">
        <v>0.015</v>
      </c>
      <c r="U40" s="266">
        <v>1163</v>
      </c>
      <c r="V40" s="266">
        <v>65</v>
      </c>
      <c r="W40" s="266">
        <v>50</v>
      </c>
      <c r="X40" s="266">
        <v>0</v>
      </c>
      <c r="Y40" s="264">
        <v>0</v>
      </c>
      <c r="Z40" s="267">
        <v>0.0558899398108341</v>
      </c>
      <c r="AA40" s="267">
        <v>0.0558899398108341</v>
      </c>
      <c r="AB40" s="267">
        <v>0.0469798657718121</v>
      </c>
      <c r="AC40" s="268">
        <v>0.111688311688312</v>
      </c>
      <c r="AD40" s="269">
        <v>0.00891007403902197</v>
      </c>
      <c r="AE40" s="270">
        <v>7132</v>
      </c>
      <c r="AF40" s="271">
        <v>555</v>
      </c>
      <c r="AG40" s="271">
        <v>1</v>
      </c>
      <c r="AH40" s="271">
        <v>6629</v>
      </c>
      <c r="AI40" s="271">
        <v>708</v>
      </c>
      <c r="AJ40" s="271">
        <v>0</v>
      </c>
      <c r="AK40" s="268">
        <v>0.0776780706674145</v>
      </c>
      <c r="AL40" s="268">
        <v>0.106803439432795</v>
      </c>
      <c r="AM40" s="269">
        <v>-0.0291253687653808</v>
      </c>
    </row>
    <row r="41" ht="19" spans="1:39">
      <c r="A41" s="260" t="s">
        <v>2708</v>
      </c>
      <c r="B41" s="261" t="s">
        <v>3379</v>
      </c>
      <c r="C41" s="262" t="s">
        <v>3001</v>
      </c>
      <c r="D41" s="278" t="s">
        <v>3002</v>
      </c>
      <c r="E41" s="263">
        <v>1230</v>
      </c>
      <c r="F41" s="263">
        <v>74</v>
      </c>
      <c r="G41" s="263">
        <v>52</v>
      </c>
      <c r="H41" s="263">
        <v>2</v>
      </c>
      <c r="I41" s="263">
        <v>0</v>
      </c>
      <c r="J41" s="264">
        <v>1108</v>
      </c>
      <c r="K41" s="264">
        <v>121</v>
      </c>
      <c r="L41" s="264">
        <v>121</v>
      </c>
      <c r="M41" s="264">
        <v>0</v>
      </c>
      <c r="N41" s="264">
        <v>0</v>
      </c>
      <c r="O41" s="264">
        <v>1303</v>
      </c>
      <c r="P41" s="264">
        <v>142</v>
      </c>
      <c r="Q41" s="264">
        <v>142</v>
      </c>
      <c r="R41" s="264">
        <v>0</v>
      </c>
      <c r="S41" s="264">
        <v>0</v>
      </c>
      <c r="T41" s="265">
        <v>0.015</v>
      </c>
      <c r="U41" s="266">
        <v>1230</v>
      </c>
      <c r="V41" s="266">
        <v>74</v>
      </c>
      <c r="W41" s="266">
        <v>52</v>
      </c>
      <c r="X41" s="266">
        <v>0</v>
      </c>
      <c r="Y41" s="264">
        <v>2</v>
      </c>
      <c r="Z41" s="267">
        <v>0.0601626016260163</v>
      </c>
      <c r="AA41" s="267">
        <v>0.0601626016260163</v>
      </c>
      <c r="AB41" s="267">
        <v>0.109205776173285</v>
      </c>
      <c r="AC41" s="268">
        <v>0.108979278587874</v>
      </c>
      <c r="AD41" s="269">
        <v>-0.0490431745472689</v>
      </c>
      <c r="AE41" s="270">
        <v>9693</v>
      </c>
      <c r="AF41" s="271">
        <v>985</v>
      </c>
      <c r="AG41" s="271">
        <v>0</v>
      </c>
      <c r="AH41" s="271">
        <v>10289</v>
      </c>
      <c r="AI41" s="271">
        <v>1150</v>
      </c>
      <c r="AJ41" s="271">
        <v>0</v>
      </c>
      <c r="AK41" s="268">
        <v>0.101619725575157</v>
      </c>
      <c r="AL41" s="268">
        <v>0.111769851297502</v>
      </c>
      <c r="AM41" s="269">
        <v>-0.0101501257223449</v>
      </c>
    </row>
    <row r="42" ht="19" spans="1:39">
      <c r="A42" s="260" t="s">
        <v>2708</v>
      </c>
      <c r="B42" s="261" t="s">
        <v>3379</v>
      </c>
      <c r="C42" s="262" t="s">
        <v>3011</v>
      </c>
      <c r="D42" s="278" t="s">
        <v>3012</v>
      </c>
      <c r="E42" s="263">
        <v>1288</v>
      </c>
      <c r="F42" s="263">
        <v>138</v>
      </c>
      <c r="G42" s="263">
        <v>103</v>
      </c>
      <c r="H42" s="263">
        <v>0</v>
      </c>
      <c r="I42" s="263">
        <v>0</v>
      </c>
      <c r="J42" s="264">
        <v>1037</v>
      </c>
      <c r="K42" s="264">
        <v>112</v>
      </c>
      <c r="L42" s="264">
        <v>112</v>
      </c>
      <c r="M42" s="264">
        <v>0</v>
      </c>
      <c r="N42" s="264">
        <v>1</v>
      </c>
      <c r="O42" s="264">
        <v>1495</v>
      </c>
      <c r="P42" s="264">
        <v>133</v>
      </c>
      <c r="Q42" s="264">
        <v>133</v>
      </c>
      <c r="R42" s="264">
        <v>0</v>
      </c>
      <c r="S42" s="264">
        <v>0</v>
      </c>
      <c r="T42" s="265">
        <v>0.015</v>
      </c>
      <c r="U42" s="266">
        <v>1288</v>
      </c>
      <c r="V42" s="266">
        <v>138</v>
      </c>
      <c r="W42" s="266">
        <v>103</v>
      </c>
      <c r="X42" s="266">
        <v>0</v>
      </c>
      <c r="Y42" s="264">
        <v>0</v>
      </c>
      <c r="Z42" s="267">
        <v>0.107142857142857</v>
      </c>
      <c r="AA42" s="267">
        <v>0.107142857142857</v>
      </c>
      <c r="AB42" s="267">
        <v>0.107039537126326</v>
      </c>
      <c r="AC42" s="268">
        <v>0.0889632107023411</v>
      </c>
      <c r="AD42" s="269">
        <v>0.000103320016531197</v>
      </c>
      <c r="AE42" s="270">
        <v>9853</v>
      </c>
      <c r="AF42" s="271">
        <v>918</v>
      </c>
      <c r="AG42" s="271">
        <v>1</v>
      </c>
      <c r="AH42" s="271">
        <v>10449</v>
      </c>
      <c r="AI42" s="271">
        <v>957</v>
      </c>
      <c r="AJ42" s="271">
        <v>1</v>
      </c>
      <c r="AK42" s="268">
        <v>0.0930681010859637</v>
      </c>
      <c r="AL42" s="268">
        <v>0.0914920088046703</v>
      </c>
      <c r="AM42" s="269">
        <v>0.00157609228129336</v>
      </c>
    </row>
    <row r="43" ht="19" spans="1:39">
      <c r="A43" s="260" t="s">
        <v>2708</v>
      </c>
      <c r="B43" s="261" t="s">
        <v>3379</v>
      </c>
      <c r="C43" s="262" t="s">
        <v>3189</v>
      </c>
      <c r="D43" s="278" t="s">
        <v>3190</v>
      </c>
      <c r="E43" s="263">
        <v>1079</v>
      </c>
      <c r="F43" s="263">
        <v>210</v>
      </c>
      <c r="G43" s="263">
        <v>151</v>
      </c>
      <c r="H43" s="263">
        <v>0</v>
      </c>
      <c r="I43" s="263">
        <v>0</v>
      </c>
      <c r="J43" s="264">
        <v>1561</v>
      </c>
      <c r="K43" s="264">
        <v>195</v>
      </c>
      <c r="L43" s="264">
        <v>195</v>
      </c>
      <c r="M43" s="264">
        <v>0</v>
      </c>
      <c r="N43" s="264">
        <v>0</v>
      </c>
      <c r="O43" s="264">
        <v>1597</v>
      </c>
      <c r="P43" s="264">
        <v>208</v>
      </c>
      <c r="Q43" s="264">
        <v>208</v>
      </c>
      <c r="R43" s="264">
        <v>0</v>
      </c>
      <c r="S43" s="264">
        <v>0</v>
      </c>
      <c r="T43" s="265">
        <v>0.015</v>
      </c>
      <c r="U43" s="266">
        <v>1079</v>
      </c>
      <c r="V43" s="266">
        <v>210</v>
      </c>
      <c r="W43" s="266">
        <v>151</v>
      </c>
      <c r="X43" s="266">
        <v>0</v>
      </c>
      <c r="Y43" s="264">
        <v>0</v>
      </c>
      <c r="Z43" s="267">
        <v>0.194624652455978</v>
      </c>
      <c r="AA43" s="267">
        <v>0.194624652455978</v>
      </c>
      <c r="AB43" s="267">
        <v>0.124919923126201</v>
      </c>
      <c r="AC43" s="268">
        <v>0.130244207889793</v>
      </c>
      <c r="AD43" s="269">
        <v>0.0697047293297766</v>
      </c>
      <c r="AE43" s="270">
        <v>11328</v>
      </c>
      <c r="AF43" s="271">
        <v>1153</v>
      </c>
      <c r="AG43" s="271">
        <v>0</v>
      </c>
      <c r="AH43" s="271">
        <v>12341</v>
      </c>
      <c r="AI43" s="271">
        <v>1130</v>
      </c>
      <c r="AJ43" s="271">
        <v>0</v>
      </c>
      <c r="AK43" s="268">
        <v>0.101783192090395</v>
      </c>
      <c r="AL43" s="268">
        <v>0.0915647030224455</v>
      </c>
      <c r="AM43" s="269">
        <v>0.01021848906795</v>
      </c>
    </row>
    <row r="44" ht="19" spans="1:39">
      <c r="A44" s="260" t="s">
        <v>2708</v>
      </c>
      <c r="B44" s="261" t="s">
        <v>3379</v>
      </c>
      <c r="C44" s="262" t="s">
        <v>2975</v>
      </c>
      <c r="D44" s="278" t="s">
        <v>2976</v>
      </c>
      <c r="E44" s="263">
        <v>1730</v>
      </c>
      <c r="F44" s="263">
        <v>109</v>
      </c>
      <c r="G44" s="263">
        <v>84</v>
      </c>
      <c r="H44" s="263">
        <v>0</v>
      </c>
      <c r="I44" s="263">
        <v>0</v>
      </c>
      <c r="J44" s="264">
        <v>1397</v>
      </c>
      <c r="K44" s="264">
        <v>242</v>
      </c>
      <c r="L44" s="264">
        <v>242</v>
      </c>
      <c r="M44" s="264">
        <v>0</v>
      </c>
      <c r="N44" s="264">
        <v>0</v>
      </c>
      <c r="O44" s="264">
        <v>1768</v>
      </c>
      <c r="P44" s="264">
        <v>132</v>
      </c>
      <c r="Q44" s="264">
        <v>131</v>
      </c>
      <c r="R44" s="264">
        <v>0</v>
      </c>
      <c r="S44" s="264">
        <v>0</v>
      </c>
      <c r="T44" s="265">
        <v>0.015</v>
      </c>
      <c r="U44" s="266">
        <v>1730</v>
      </c>
      <c r="V44" s="266">
        <v>109</v>
      </c>
      <c r="W44" s="266">
        <v>84</v>
      </c>
      <c r="X44" s="266">
        <v>0</v>
      </c>
      <c r="Y44" s="264">
        <v>0</v>
      </c>
      <c r="Z44" s="267">
        <v>0.0630057803468208</v>
      </c>
      <c r="AA44" s="267">
        <v>0.0630057803468208</v>
      </c>
      <c r="AB44" s="267">
        <v>0.173228346456693</v>
      </c>
      <c r="AC44" s="268">
        <v>0.0746606334841629</v>
      </c>
      <c r="AD44" s="269">
        <v>-0.110222566109872</v>
      </c>
      <c r="AE44" s="270">
        <v>11383</v>
      </c>
      <c r="AF44" s="271">
        <v>1169</v>
      </c>
      <c r="AG44" s="271">
        <v>0</v>
      </c>
      <c r="AH44" s="271">
        <v>11859</v>
      </c>
      <c r="AI44" s="271">
        <v>1151</v>
      </c>
      <c r="AJ44" s="271">
        <v>0</v>
      </c>
      <c r="AK44" s="268">
        <v>0.102697004304665</v>
      </c>
      <c r="AL44" s="268">
        <v>0.0970570874441353</v>
      </c>
      <c r="AM44" s="269">
        <v>0.0056399168605296</v>
      </c>
    </row>
    <row r="45" ht="19" spans="1:39">
      <c r="A45" s="260" t="s">
        <v>2708</v>
      </c>
      <c r="B45" s="261" t="s">
        <v>3379</v>
      </c>
      <c r="C45" s="262" t="s">
        <v>3007</v>
      </c>
      <c r="D45" s="278" t="s">
        <v>3008</v>
      </c>
      <c r="E45" s="263">
        <v>2128</v>
      </c>
      <c r="F45" s="263">
        <v>111</v>
      </c>
      <c r="G45" s="263">
        <v>73</v>
      </c>
      <c r="H45" s="263">
        <v>1</v>
      </c>
      <c r="I45" s="263">
        <v>0</v>
      </c>
      <c r="J45" s="264">
        <v>1674</v>
      </c>
      <c r="K45" s="264">
        <v>325</v>
      </c>
      <c r="L45" s="264">
        <v>325</v>
      </c>
      <c r="M45" s="264">
        <v>0</v>
      </c>
      <c r="N45" s="264">
        <v>0</v>
      </c>
      <c r="O45" s="264">
        <v>2083</v>
      </c>
      <c r="P45" s="264">
        <v>243</v>
      </c>
      <c r="Q45" s="264">
        <v>233</v>
      </c>
      <c r="R45" s="264">
        <v>0</v>
      </c>
      <c r="S45" s="264">
        <v>0</v>
      </c>
      <c r="T45" s="265">
        <v>0.015</v>
      </c>
      <c r="U45" s="266">
        <v>2128</v>
      </c>
      <c r="V45" s="266">
        <v>111</v>
      </c>
      <c r="W45" s="266">
        <v>73</v>
      </c>
      <c r="X45" s="266">
        <v>0</v>
      </c>
      <c r="Y45" s="264">
        <v>1</v>
      </c>
      <c r="Z45" s="267">
        <v>0.0521616541353383</v>
      </c>
      <c r="AA45" s="267">
        <v>0.0521616541353383</v>
      </c>
      <c r="AB45" s="267">
        <v>0.194145758661888</v>
      </c>
      <c r="AC45" s="268">
        <v>0.116658665386462</v>
      </c>
      <c r="AD45" s="269">
        <v>-0.141984104526549</v>
      </c>
      <c r="AE45" s="270">
        <v>16382</v>
      </c>
      <c r="AF45" s="271">
        <v>1489</v>
      </c>
      <c r="AG45" s="271">
        <v>0</v>
      </c>
      <c r="AH45" s="271">
        <v>17492</v>
      </c>
      <c r="AI45" s="271">
        <v>2009</v>
      </c>
      <c r="AJ45" s="271">
        <v>2</v>
      </c>
      <c r="AK45" s="268">
        <v>0.0908924429251618</v>
      </c>
      <c r="AL45" s="268">
        <v>0.114738166018751</v>
      </c>
      <c r="AM45" s="269">
        <v>-0.0238457230935897</v>
      </c>
    </row>
    <row r="46" ht="19" spans="1:39">
      <c r="A46" s="260" t="s">
        <v>2708</v>
      </c>
      <c r="B46" s="261" t="s">
        <v>3379</v>
      </c>
      <c r="C46" s="262" t="s">
        <v>2797</v>
      </c>
      <c r="D46" s="278" t="s">
        <v>2798</v>
      </c>
      <c r="E46" s="263">
        <v>1019</v>
      </c>
      <c r="F46" s="263">
        <v>67</v>
      </c>
      <c r="G46" s="263">
        <v>54</v>
      </c>
      <c r="H46" s="263">
        <v>0</v>
      </c>
      <c r="I46" s="263">
        <v>0</v>
      </c>
      <c r="J46" s="264">
        <v>901</v>
      </c>
      <c r="K46" s="264">
        <v>89</v>
      </c>
      <c r="L46" s="264">
        <v>89</v>
      </c>
      <c r="M46" s="264">
        <v>0</v>
      </c>
      <c r="N46" s="264">
        <v>0</v>
      </c>
      <c r="O46" s="264">
        <v>1217</v>
      </c>
      <c r="P46" s="264">
        <v>99</v>
      </c>
      <c r="Q46" s="264">
        <v>99</v>
      </c>
      <c r="R46" s="264">
        <v>0</v>
      </c>
      <c r="S46" s="264">
        <v>0</v>
      </c>
      <c r="T46" s="265">
        <v>0.015</v>
      </c>
      <c r="U46" s="266">
        <v>1019</v>
      </c>
      <c r="V46" s="266">
        <v>67</v>
      </c>
      <c r="W46" s="266">
        <v>54</v>
      </c>
      <c r="X46" s="266">
        <v>0</v>
      </c>
      <c r="Y46" s="264">
        <v>0</v>
      </c>
      <c r="Z46" s="267">
        <v>0.0657507360157017</v>
      </c>
      <c r="AA46" s="267">
        <v>0.0657507360157017</v>
      </c>
      <c r="AB46" s="267">
        <v>0.0987791342952275</v>
      </c>
      <c r="AC46" s="268">
        <v>0.0813475760065735</v>
      </c>
      <c r="AD46" s="269">
        <v>-0.0330283982795259</v>
      </c>
      <c r="AE46" s="270">
        <v>8267</v>
      </c>
      <c r="AF46" s="271">
        <v>552</v>
      </c>
      <c r="AG46" s="271">
        <v>0</v>
      </c>
      <c r="AH46" s="271">
        <v>8836</v>
      </c>
      <c r="AI46" s="271">
        <v>589</v>
      </c>
      <c r="AJ46" s="271">
        <v>0</v>
      </c>
      <c r="AK46" s="268">
        <v>0.0667715011491472</v>
      </c>
      <c r="AL46" s="268">
        <v>0.0666591217745586</v>
      </c>
      <c r="AM46" s="269">
        <v>0.000112379374588578</v>
      </c>
    </row>
    <row r="47" ht="19" spans="1:39">
      <c r="A47" s="260" t="s">
        <v>2708</v>
      </c>
      <c r="B47" s="261" t="s">
        <v>3379</v>
      </c>
      <c r="C47" s="262" t="s">
        <v>2979</v>
      </c>
      <c r="D47" s="278" t="s">
        <v>2980</v>
      </c>
      <c r="E47" s="263">
        <v>1496</v>
      </c>
      <c r="F47" s="263">
        <v>84</v>
      </c>
      <c r="G47" s="263">
        <v>56</v>
      </c>
      <c r="H47" s="263">
        <v>0</v>
      </c>
      <c r="I47" s="263">
        <v>0</v>
      </c>
      <c r="J47" s="264">
        <v>1122</v>
      </c>
      <c r="K47" s="264">
        <v>28</v>
      </c>
      <c r="L47" s="264">
        <v>28</v>
      </c>
      <c r="M47" s="264">
        <v>0</v>
      </c>
      <c r="N47" s="264">
        <v>0</v>
      </c>
      <c r="O47" s="264">
        <v>1100</v>
      </c>
      <c r="P47" s="264">
        <v>77</v>
      </c>
      <c r="Q47" s="264">
        <v>77</v>
      </c>
      <c r="R47" s="264">
        <v>0</v>
      </c>
      <c r="S47" s="264">
        <v>0</v>
      </c>
      <c r="T47" s="265">
        <v>0.015</v>
      </c>
      <c r="U47" s="266">
        <v>1496</v>
      </c>
      <c r="V47" s="266">
        <v>84</v>
      </c>
      <c r="W47" s="266">
        <v>56</v>
      </c>
      <c r="X47" s="266">
        <v>0</v>
      </c>
      <c r="Y47" s="264">
        <v>0</v>
      </c>
      <c r="Z47" s="267">
        <v>0.0561497326203209</v>
      </c>
      <c r="AA47" s="267">
        <v>0.0561497326203209</v>
      </c>
      <c r="AB47" s="267">
        <v>0.0249554367201426</v>
      </c>
      <c r="AC47" s="268">
        <v>0.07</v>
      </c>
      <c r="AD47" s="269">
        <v>0.0311942959001783</v>
      </c>
      <c r="AE47" s="270">
        <v>10082</v>
      </c>
      <c r="AF47" s="271">
        <v>588</v>
      </c>
      <c r="AG47" s="271">
        <v>0</v>
      </c>
      <c r="AH47" s="271">
        <v>9403</v>
      </c>
      <c r="AI47" s="271">
        <v>611</v>
      </c>
      <c r="AJ47" s="271">
        <v>0</v>
      </c>
      <c r="AK47" s="268">
        <v>0.058321761555247</v>
      </c>
      <c r="AL47" s="268">
        <v>0.0649792619376795</v>
      </c>
      <c r="AM47" s="269">
        <v>-0.00665750038243249</v>
      </c>
    </row>
    <row r="48" ht="19" spans="1:39">
      <c r="A48" s="260" t="s">
        <v>2708</v>
      </c>
      <c r="B48" s="261" t="s">
        <v>3379</v>
      </c>
      <c r="C48" s="262" t="s">
        <v>3035</v>
      </c>
      <c r="D48" s="278" t="s">
        <v>3036</v>
      </c>
      <c r="E48" s="263">
        <v>3258</v>
      </c>
      <c r="F48" s="263">
        <v>235</v>
      </c>
      <c r="G48" s="263">
        <v>153</v>
      </c>
      <c r="H48" s="263">
        <v>0</v>
      </c>
      <c r="I48" s="263">
        <v>0</v>
      </c>
      <c r="J48" s="264">
        <v>3042</v>
      </c>
      <c r="K48" s="264">
        <v>294</v>
      </c>
      <c r="L48" s="264">
        <v>292</v>
      </c>
      <c r="M48" s="264">
        <v>0</v>
      </c>
      <c r="N48" s="264">
        <v>0</v>
      </c>
      <c r="O48" s="264">
        <v>3807</v>
      </c>
      <c r="P48" s="264">
        <v>308</v>
      </c>
      <c r="Q48" s="264">
        <v>307</v>
      </c>
      <c r="R48" s="264">
        <v>0</v>
      </c>
      <c r="S48" s="264">
        <v>0</v>
      </c>
      <c r="T48" s="265">
        <v>0.015</v>
      </c>
      <c r="U48" s="266">
        <v>3258</v>
      </c>
      <c r="V48" s="266">
        <v>235</v>
      </c>
      <c r="W48" s="266">
        <v>153</v>
      </c>
      <c r="X48" s="266">
        <v>0</v>
      </c>
      <c r="Y48" s="264">
        <v>0</v>
      </c>
      <c r="Z48" s="267">
        <v>0.0721301411909147</v>
      </c>
      <c r="AA48" s="267">
        <v>0.0721301411909147</v>
      </c>
      <c r="AB48" s="267">
        <v>0.0966469428007889</v>
      </c>
      <c r="AC48" s="268">
        <v>0.0809035986340951</v>
      </c>
      <c r="AD48" s="269">
        <v>-0.0245168016098743</v>
      </c>
      <c r="AE48" s="270">
        <v>25972</v>
      </c>
      <c r="AF48" s="271">
        <v>1967</v>
      </c>
      <c r="AG48" s="271">
        <v>0</v>
      </c>
      <c r="AH48" s="271">
        <v>26961</v>
      </c>
      <c r="AI48" s="271">
        <v>2655</v>
      </c>
      <c r="AJ48" s="271">
        <v>1</v>
      </c>
      <c r="AK48" s="268">
        <v>0.0757354073617742</v>
      </c>
      <c r="AL48" s="268">
        <v>0.098438485219391</v>
      </c>
      <c r="AM48" s="269">
        <v>-0.0227030778576168</v>
      </c>
    </row>
    <row r="49" ht="19" spans="1:39">
      <c r="A49" s="260" t="s">
        <v>2708</v>
      </c>
      <c r="B49" s="261" t="s">
        <v>3379</v>
      </c>
      <c r="C49" s="262" t="s">
        <v>3013</v>
      </c>
      <c r="D49" s="278" t="s">
        <v>3014</v>
      </c>
      <c r="E49" s="263">
        <v>1801</v>
      </c>
      <c r="F49" s="263">
        <v>101</v>
      </c>
      <c r="G49" s="263">
        <v>77</v>
      </c>
      <c r="H49" s="263">
        <v>0</v>
      </c>
      <c r="I49" s="263">
        <v>0</v>
      </c>
      <c r="J49" s="264">
        <v>1512</v>
      </c>
      <c r="K49" s="264">
        <v>149</v>
      </c>
      <c r="L49" s="264">
        <v>149</v>
      </c>
      <c r="M49" s="264">
        <v>0</v>
      </c>
      <c r="N49" s="264">
        <v>0</v>
      </c>
      <c r="O49" s="264">
        <v>1995</v>
      </c>
      <c r="P49" s="264">
        <v>228</v>
      </c>
      <c r="Q49" s="264">
        <v>228</v>
      </c>
      <c r="R49" s="264">
        <v>0</v>
      </c>
      <c r="S49" s="264">
        <v>0</v>
      </c>
      <c r="T49" s="265">
        <v>0.015</v>
      </c>
      <c r="U49" s="266">
        <v>1801</v>
      </c>
      <c r="V49" s="266">
        <v>101</v>
      </c>
      <c r="W49" s="266">
        <v>77</v>
      </c>
      <c r="X49" s="266">
        <v>0</v>
      </c>
      <c r="Y49" s="264">
        <v>0</v>
      </c>
      <c r="Z49" s="267">
        <v>0.0560799555802332</v>
      </c>
      <c r="AA49" s="267">
        <v>0.0560799555802332</v>
      </c>
      <c r="AB49" s="267">
        <v>0.0985449735449735</v>
      </c>
      <c r="AC49" s="268">
        <v>0.114285714285714</v>
      </c>
      <c r="AD49" s="269">
        <v>-0.0424650179647403</v>
      </c>
      <c r="AE49" s="270">
        <v>14114</v>
      </c>
      <c r="AF49" s="271">
        <v>1210</v>
      </c>
      <c r="AG49" s="271">
        <v>0</v>
      </c>
      <c r="AH49" s="271">
        <v>15303</v>
      </c>
      <c r="AI49" s="271">
        <v>1357</v>
      </c>
      <c r="AJ49" s="271">
        <v>0</v>
      </c>
      <c r="AK49" s="268">
        <v>0.0857304803740966</v>
      </c>
      <c r="AL49" s="268">
        <v>0.0886754231196497</v>
      </c>
      <c r="AM49" s="269">
        <v>-0.0029449427455531</v>
      </c>
    </row>
    <row r="50" ht="19" spans="1:39">
      <c r="A50" s="260" t="s">
        <v>2708</v>
      </c>
      <c r="B50" s="261" t="s">
        <v>3379</v>
      </c>
      <c r="C50" s="262" t="s">
        <v>3027</v>
      </c>
      <c r="D50" s="278" t="s">
        <v>3028</v>
      </c>
      <c r="E50" s="263">
        <v>2259</v>
      </c>
      <c r="F50" s="263">
        <v>412</v>
      </c>
      <c r="G50" s="263">
        <v>307</v>
      </c>
      <c r="H50" s="263">
        <v>0</v>
      </c>
      <c r="I50" s="263">
        <v>0</v>
      </c>
      <c r="J50" s="264">
        <v>2191</v>
      </c>
      <c r="K50" s="264">
        <v>277</v>
      </c>
      <c r="L50" s="264">
        <v>275</v>
      </c>
      <c r="M50" s="264">
        <v>0</v>
      </c>
      <c r="N50" s="264">
        <v>0</v>
      </c>
      <c r="O50" s="264">
        <v>2843</v>
      </c>
      <c r="P50" s="264">
        <v>368</v>
      </c>
      <c r="Q50" s="264">
        <v>364</v>
      </c>
      <c r="R50" s="264">
        <v>0</v>
      </c>
      <c r="S50" s="264">
        <v>0</v>
      </c>
      <c r="T50" s="265">
        <v>0.015</v>
      </c>
      <c r="U50" s="266">
        <v>2259</v>
      </c>
      <c r="V50" s="266">
        <v>412</v>
      </c>
      <c r="W50" s="266">
        <v>307</v>
      </c>
      <c r="X50" s="266">
        <v>0</v>
      </c>
      <c r="Y50" s="264">
        <v>0</v>
      </c>
      <c r="Z50" s="267">
        <v>0.182381584772023</v>
      </c>
      <c r="AA50" s="267">
        <v>0.182381584772023</v>
      </c>
      <c r="AB50" s="267">
        <v>0.126426289365587</v>
      </c>
      <c r="AC50" s="268">
        <v>0.129440731621527</v>
      </c>
      <c r="AD50" s="269">
        <v>0.0559552954064365</v>
      </c>
      <c r="AE50" s="270">
        <v>18627</v>
      </c>
      <c r="AF50" s="271">
        <v>2247</v>
      </c>
      <c r="AG50" s="271">
        <v>1</v>
      </c>
      <c r="AH50" s="271">
        <v>20732</v>
      </c>
      <c r="AI50" s="271">
        <v>2642</v>
      </c>
      <c r="AJ50" s="271">
        <v>3</v>
      </c>
      <c r="AK50" s="268">
        <v>0.120577656090621</v>
      </c>
      <c r="AL50" s="268">
        <v>0.127291144125024</v>
      </c>
      <c r="AM50" s="269">
        <v>-0.00671348803440298</v>
      </c>
    </row>
    <row r="51" ht="19" spans="1:39">
      <c r="A51" s="260" t="s">
        <v>2708</v>
      </c>
      <c r="B51" s="261" t="s">
        <v>3379</v>
      </c>
      <c r="C51" s="262" t="s">
        <v>3005</v>
      </c>
      <c r="D51" s="278" t="s">
        <v>3006</v>
      </c>
      <c r="E51" s="263">
        <v>1460</v>
      </c>
      <c r="F51" s="263">
        <v>237</v>
      </c>
      <c r="G51" s="263">
        <v>176</v>
      </c>
      <c r="H51" s="263">
        <v>0</v>
      </c>
      <c r="I51" s="263">
        <v>0</v>
      </c>
      <c r="J51" s="264">
        <v>1618</v>
      </c>
      <c r="K51" s="264">
        <v>192</v>
      </c>
      <c r="L51" s="264">
        <v>192</v>
      </c>
      <c r="M51" s="264">
        <v>0</v>
      </c>
      <c r="N51" s="264">
        <v>0</v>
      </c>
      <c r="O51" s="264">
        <v>1604</v>
      </c>
      <c r="P51" s="264">
        <v>112</v>
      </c>
      <c r="Q51" s="264">
        <v>112</v>
      </c>
      <c r="R51" s="264">
        <v>0</v>
      </c>
      <c r="S51" s="264">
        <v>0</v>
      </c>
      <c r="T51" s="265">
        <v>0.015</v>
      </c>
      <c r="U51" s="266">
        <v>1460</v>
      </c>
      <c r="V51" s="266">
        <v>237</v>
      </c>
      <c r="W51" s="266">
        <v>176</v>
      </c>
      <c r="X51" s="266">
        <v>0</v>
      </c>
      <c r="Y51" s="264">
        <v>0</v>
      </c>
      <c r="Z51" s="267">
        <v>0.162328767123288</v>
      </c>
      <c r="AA51" s="267">
        <v>0.162328767123288</v>
      </c>
      <c r="AB51" s="267">
        <v>0.118665018541409</v>
      </c>
      <c r="AC51" s="268">
        <v>0.0698254364089776</v>
      </c>
      <c r="AD51" s="269">
        <v>0.0436637485818785</v>
      </c>
      <c r="AE51" s="270">
        <v>11437</v>
      </c>
      <c r="AF51" s="271">
        <v>1399</v>
      </c>
      <c r="AG51" s="271">
        <v>0</v>
      </c>
      <c r="AH51" s="271">
        <v>13797</v>
      </c>
      <c r="AI51" s="271">
        <v>1588</v>
      </c>
      <c r="AJ51" s="271">
        <v>2</v>
      </c>
      <c r="AK51" s="268">
        <v>0.122322287313107</v>
      </c>
      <c r="AL51" s="268">
        <v>0.11495252591143</v>
      </c>
      <c r="AM51" s="269">
        <v>0.00736976140167657</v>
      </c>
    </row>
    <row r="52" ht="19" spans="1:39">
      <c r="A52" s="260" t="s">
        <v>2708</v>
      </c>
      <c r="B52" s="261" t="s">
        <v>3379</v>
      </c>
      <c r="C52" s="262" t="s">
        <v>2983</v>
      </c>
      <c r="D52" s="278" t="s">
        <v>2984</v>
      </c>
      <c r="E52" s="263">
        <v>1577</v>
      </c>
      <c r="F52" s="263">
        <v>145</v>
      </c>
      <c r="G52" s="263">
        <v>104</v>
      </c>
      <c r="H52" s="263">
        <v>1</v>
      </c>
      <c r="I52" s="263">
        <v>0</v>
      </c>
      <c r="J52" s="264">
        <v>1684</v>
      </c>
      <c r="K52" s="264">
        <v>143</v>
      </c>
      <c r="L52" s="264">
        <v>143</v>
      </c>
      <c r="M52" s="264">
        <v>0</v>
      </c>
      <c r="N52" s="264">
        <v>0</v>
      </c>
      <c r="O52" s="264">
        <v>1701</v>
      </c>
      <c r="P52" s="264">
        <v>232</v>
      </c>
      <c r="Q52" s="264">
        <v>232</v>
      </c>
      <c r="R52" s="264">
        <v>0</v>
      </c>
      <c r="S52" s="264">
        <v>0</v>
      </c>
      <c r="T52" s="265">
        <v>0.015</v>
      </c>
      <c r="U52" s="266">
        <v>1577</v>
      </c>
      <c r="V52" s="266">
        <v>145</v>
      </c>
      <c r="W52" s="266">
        <v>104</v>
      </c>
      <c r="X52" s="266">
        <v>0</v>
      </c>
      <c r="Y52" s="264">
        <v>1</v>
      </c>
      <c r="Z52" s="267">
        <v>0.0919467343056436</v>
      </c>
      <c r="AA52" s="267">
        <v>0.0919467343056436</v>
      </c>
      <c r="AB52" s="267">
        <v>0.084916864608076</v>
      </c>
      <c r="AC52" s="268">
        <v>0.136390358612581</v>
      </c>
      <c r="AD52" s="269">
        <v>0.00702986969756761</v>
      </c>
      <c r="AE52" s="270">
        <v>12620</v>
      </c>
      <c r="AF52" s="271">
        <v>1307</v>
      </c>
      <c r="AG52" s="271">
        <v>1</v>
      </c>
      <c r="AH52" s="271">
        <v>14391</v>
      </c>
      <c r="AI52" s="271">
        <v>1470</v>
      </c>
      <c r="AJ52" s="271">
        <v>9</v>
      </c>
      <c r="AK52" s="268">
        <v>0.103486529318542</v>
      </c>
      <c r="AL52" s="268">
        <v>0.101521784448614</v>
      </c>
      <c r="AM52" s="269">
        <v>0.00196474486992827</v>
      </c>
    </row>
    <row r="53" ht="19" spans="1:39">
      <c r="A53" s="260" t="s">
        <v>2708</v>
      </c>
      <c r="B53" s="261" t="s">
        <v>3379</v>
      </c>
      <c r="C53" s="262" t="s">
        <v>2869</v>
      </c>
      <c r="D53" s="278" t="s">
        <v>2870</v>
      </c>
      <c r="E53" s="263">
        <v>1407</v>
      </c>
      <c r="F53" s="263">
        <v>262</v>
      </c>
      <c r="G53" s="263">
        <v>175</v>
      </c>
      <c r="H53" s="263">
        <v>1</v>
      </c>
      <c r="I53" s="263">
        <v>0</v>
      </c>
      <c r="J53" s="264">
        <v>1638</v>
      </c>
      <c r="K53" s="264">
        <v>273</v>
      </c>
      <c r="L53" s="264">
        <v>269</v>
      </c>
      <c r="M53" s="264">
        <v>0</v>
      </c>
      <c r="N53" s="264">
        <v>0</v>
      </c>
      <c r="O53" s="264">
        <v>1545</v>
      </c>
      <c r="P53" s="264">
        <v>266</v>
      </c>
      <c r="Q53" s="264">
        <v>265</v>
      </c>
      <c r="R53" s="264">
        <v>0</v>
      </c>
      <c r="S53" s="264">
        <v>0</v>
      </c>
      <c r="T53" s="265">
        <v>0.015</v>
      </c>
      <c r="U53" s="266">
        <v>1407</v>
      </c>
      <c r="V53" s="266">
        <v>262</v>
      </c>
      <c r="W53" s="266">
        <v>175</v>
      </c>
      <c r="X53" s="266">
        <v>0</v>
      </c>
      <c r="Y53" s="264">
        <v>1</v>
      </c>
      <c r="Z53" s="267">
        <v>0.186211798152097</v>
      </c>
      <c r="AA53" s="267">
        <v>0.186211798152097</v>
      </c>
      <c r="AB53" s="267">
        <v>0.166666666666667</v>
      </c>
      <c r="AC53" s="268">
        <v>0.172168284789644</v>
      </c>
      <c r="AD53" s="269">
        <v>0.01954513148543</v>
      </c>
      <c r="AE53" s="270">
        <v>11234</v>
      </c>
      <c r="AF53" s="271">
        <v>1749</v>
      </c>
      <c r="AG53" s="271">
        <v>0</v>
      </c>
      <c r="AH53" s="271">
        <v>12890</v>
      </c>
      <c r="AI53" s="271">
        <v>2364</v>
      </c>
      <c r="AJ53" s="271">
        <v>1</v>
      </c>
      <c r="AK53" s="268">
        <v>0.155688089727613</v>
      </c>
      <c r="AL53" s="268">
        <v>0.183320403413499</v>
      </c>
      <c r="AM53" s="269">
        <v>-0.0276323136858862</v>
      </c>
    </row>
    <row r="54" ht="19" spans="1:39">
      <c r="A54" s="260" t="s">
        <v>2708</v>
      </c>
      <c r="B54" s="261" t="s">
        <v>3379</v>
      </c>
      <c r="C54" s="262" t="s">
        <v>3207</v>
      </c>
      <c r="D54" s="278" t="s">
        <v>3207</v>
      </c>
      <c r="E54" s="263">
        <v>1227</v>
      </c>
      <c r="F54" s="263">
        <v>105</v>
      </c>
      <c r="G54" s="263">
        <v>72</v>
      </c>
      <c r="H54" s="263">
        <v>0</v>
      </c>
      <c r="I54" s="263">
        <v>0</v>
      </c>
      <c r="J54" s="264">
        <v>1652</v>
      </c>
      <c r="K54" s="264">
        <v>235</v>
      </c>
      <c r="L54" s="264">
        <v>235</v>
      </c>
      <c r="M54" s="264">
        <v>0</v>
      </c>
      <c r="N54" s="264">
        <v>0</v>
      </c>
      <c r="O54" s="264">
        <v>1767</v>
      </c>
      <c r="P54" s="264">
        <v>190</v>
      </c>
      <c r="Q54" s="264">
        <v>190</v>
      </c>
      <c r="R54" s="264">
        <v>0</v>
      </c>
      <c r="S54" s="264">
        <v>0</v>
      </c>
      <c r="T54" s="265">
        <v>0.015</v>
      </c>
      <c r="U54" s="266">
        <v>1227</v>
      </c>
      <c r="V54" s="266">
        <v>105</v>
      </c>
      <c r="W54" s="266">
        <v>72</v>
      </c>
      <c r="X54" s="266">
        <v>0</v>
      </c>
      <c r="Y54" s="264">
        <v>0</v>
      </c>
      <c r="Z54" s="267">
        <v>0.0855745721271394</v>
      </c>
      <c r="AA54" s="267">
        <v>0.0855745721271394</v>
      </c>
      <c r="AB54" s="267">
        <v>0.14225181598063</v>
      </c>
      <c r="AC54" s="268">
        <v>0.10752688172043</v>
      </c>
      <c r="AD54" s="269">
        <v>-0.0566772438534902</v>
      </c>
      <c r="AE54" s="270">
        <v>11565</v>
      </c>
      <c r="AF54" s="271">
        <v>1262</v>
      </c>
      <c r="AG54" s="271">
        <v>0</v>
      </c>
      <c r="AH54" s="271">
        <v>12671</v>
      </c>
      <c r="AI54" s="271">
        <v>1186</v>
      </c>
      <c r="AJ54" s="271">
        <v>1</v>
      </c>
      <c r="AK54" s="268">
        <v>0.109122351923908</v>
      </c>
      <c r="AL54" s="268">
        <v>0.0935206376765843</v>
      </c>
      <c r="AM54" s="269">
        <v>0.015601714247324</v>
      </c>
    </row>
    <row r="55" ht="19" spans="1:39">
      <c r="A55" s="260" t="s">
        <v>2708</v>
      </c>
      <c r="B55" s="261" t="s">
        <v>3379</v>
      </c>
      <c r="C55" s="262" t="s">
        <v>3202</v>
      </c>
      <c r="D55" s="278" t="s">
        <v>3202</v>
      </c>
      <c r="E55" s="263">
        <v>692</v>
      </c>
      <c r="F55" s="263">
        <v>109</v>
      </c>
      <c r="G55" s="263">
        <v>82</v>
      </c>
      <c r="H55" s="263">
        <v>0</v>
      </c>
      <c r="I55" s="263">
        <v>0</v>
      </c>
      <c r="J55" s="264">
        <v>710</v>
      </c>
      <c r="K55" s="264">
        <v>30</v>
      </c>
      <c r="L55" s="264">
        <v>29</v>
      </c>
      <c r="M55" s="264">
        <v>0</v>
      </c>
      <c r="N55" s="264">
        <v>0</v>
      </c>
      <c r="O55" s="264">
        <v>379</v>
      </c>
      <c r="P55" s="264">
        <v>218</v>
      </c>
      <c r="Q55" s="264">
        <v>217</v>
      </c>
      <c r="R55" s="264">
        <v>0</v>
      </c>
      <c r="S55" s="264">
        <v>0</v>
      </c>
      <c r="T55" s="265">
        <v>0.015</v>
      </c>
      <c r="U55" s="266">
        <v>692</v>
      </c>
      <c r="V55" s="266">
        <v>109</v>
      </c>
      <c r="W55" s="266">
        <v>82</v>
      </c>
      <c r="X55" s="266">
        <v>0</v>
      </c>
      <c r="Y55" s="264">
        <v>0</v>
      </c>
      <c r="Z55" s="267">
        <v>0.157514450867052</v>
      </c>
      <c r="AA55" s="267">
        <v>0.157514450867052</v>
      </c>
      <c r="AB55" s="267">
        <v>0.0422535211267606</v>
      </c>
      <c r="AC55" s="268">
        <v>0.575197889182058</v>
      </c>
      <c r="AD55" s="269">
        <v>0.115260929740291</v>
      </c>
      <c r="AE55" s="270">
        <v>3928</v>
      </c>
      <c r="AF55" s="271">
        <v>653</v>
      </c>
      <c r="AG55" s="271">
        <v>0</v>
      </c>
      <c r="AH55" s="271">
        <v>4404</v>
      </c>
      <c r="AI55" s="271">
        <v>1182</v>
      </c>
      <c r="AJ55" s="271">
        <v>3</v>
      </c>
      <c r="AK55" s="268">
        <v>0.166242362525458</v>
      </c>
      <c r="AL55" s="268">
        <v>0.267711171662125</v>
      </c>
      <c r="AM55" s="269">
        <v>-0.101468809136667</v>
      </c>
    </row>
    <row r="56" ht="19" spans="1:39">
      <c r="A56" s="260" t="s">
        <v>2708</v>
      </c>
      <c r="B56" s="261" t="s">
        <v>3379</v>
      </c>
      <c r="C56" s="262" t="s">
        <v>2999</v>
      </c>
      <c r="D56" s="278" t="s">
        <v>3000</v>
      </c>
      <c r="E56" s="263">
        <v>2239</v>
      </c>
      <c r="F56" s="263">
        <v>342</v>
      </c>
      <c r="G56" s="263">
        <v>231</v>
      </c>
      <c r="H56" s="263">
        <v>0</v>
      </c>
      <c r="I56" s="263">
        <v>0</v>
      </c>
      <c r="J56" s="264">
        <v>3456</v>
      </c>
      <c r="K56" s="264">
        <v>323</v>
      </c>
      <c r="L56" s="264">
        <v>322</v>
      </c>
      <c r="M56" s="264">
        <v>0</v>
      </c>
      <c r="N56" s="264">
        <v>0</v>
      </c>
      <c r="O56" s="264">
        <v>3096</v>
      </c>
      <c r="P56" s="264">
        <v>478</v>
      </c>
      <c r="Q56" s="264">
        <v>477</v>
      </c>
      <c r="R56" s="264">
        <v>0</v>
      </c>
      <c r="S56" s="264">
        <v>0</v>
      </c>
      <c r="T56" s="265">
        <v>0.015</v>
      </c>
      <c r="U56" s="266">
        <v>2239</v>
      </c>
      <c r="V56" s="266">
        <v>342</v>
      </c>
      <c r="W56" s="266">
        <v>231</v>
      </c>
      <c r="X56" s="266">
        <v>0</v>
      </c>
      <c r="Y56" s="264">
        <v>0</v>
      </c>
      <c r="Z56" s="267">
        <v>0.152746761947298</v>
      </c>
      <c r="AA56" s="267">
        <v>0.152746761947298</v>
      </c>
      <c r="AB56" s="267">
        <v>0.0934606481481482</v>
      </c>
      <c r="AC56" s="268">
        <v>0.154392764857881</v>
      </c>
      <c r="AD56" s="269">
        <v>0.0592861137991497</v>
      </c>
      <c r="AE56" s="270">
        <v>22357</v>
      </c>
      <c r="AF56" s="271">
        <v>2324</v>
      </c>
      <c r="AG56" s="271">
        <v>1</v>
      </c>
      <c r="AH56" s="271">
        <v>24712</v>
      </c>
      <c r="AI56" s="271">
        <v>2425</v>
      </c>
      <c r="AJ56" s="271">
        <v>3</v>
      </c>
      <c r="AK56" s="268">
        <v>0.103904817283178</v>
      </c>
      <c r="AL56" s="268">
        <v>0.0980090644221431</v>
      </c>
      <c r="AM56" s="269">
        <v>0.00589575286103444</v>
      </c>
    </row>
    <row r="57" ht="19" spans="1:39">
      <c r="A57" s="260" t="s">
        <v>2708</v>
      </c>
      <c r="B57" s="261" t="s">
        <v>3379</v>
      </c>
      <c r="C57" s="262" t="s">
        <v>2791</v>
      </c>
      <c r="D57" s="278" t="s">
        <v>2792</v>
      </c>
      <c r="E57" s="263">
        <v>1873</v>
      </c>
      <c r="F57" s="263">
        <v>130</v>
      </c>
      <c r="G57" s="263">
        <v>100</v>
      </c>
      <c r="H57" s="263">
        <v>0</v>
      </c>
      <c r="I57" s="263">
        <v>0</v>
      </c>
      <c r="J57" s="264">
        <v>1460</v>
      </c>
      <c r="K57" s="264">
        <v>221</v>
      </c>
      <c r="L57" s="264">
        <v>221</v>
      </c>
      <c r="M57" s="264">
        <v>0</v>
      </c>
      <c r="N57" s="264">
        <v>0</v>
      </c>
      <c r="O57" s="264">
        <v>1831</v>
      </c>
      <c r="P57" s="264">
        <v>164</v>
      </c>
      <c r="Q57" s="264">
        <v>164</v>
      </c>
      <c r="R57" s="264">
        <v>0</v>
      </c>
      <c r="S57" s="264">
        <v>0</v>
      </c>
      <c r="T57" s="265">
        <v>0.015</v>
      </c>
      <c r="U57" s="266">
        <v>1873</v>
      </c>
      <c r="V57" s="266">
        <v>130</v>
      </c>
      <c r="W57" s="266">
        <v>100</v>
      </c>
      <c r="X57" s="266">
        <v>0</v>
      </c>
      <c r="Y57" s="264">
        <v>0</v>
      </c>
      <c r="Z57" s="267">
        <v>0.0694073678590496</v>
      </c>
      <c r="AA57" s="267">
        <v>0.0694073678590496</v>
      </c>
      <c r="AB57" s="267">
        <v>0.151369863013699</v>
      </c>
      <c r="AC57" s="268">
        <v>0.0895685417804478</v>
      </c>
      <c r="AD57" s="269">
        <v>-0.081962495154649</v>
      </c>
      <c r="AE57" s="270">
        <v>11381</v>
      </c>
      <c r="AF57" s="271">
        <v>1248</v>
      </c>
      <c r="AG57" s="271">
        <v>0</v>
      </c>
      <c r="AH57" s="271">
        <v>11828</v>
      </c>
      <c r="AI57" s="271">
        <v>1388</v>
      </c>
      <c r="AJ57" s="271">
        <v>0</v>
      </c>
      <c r="AK57" s="268">
        <v>0.109656444952113</v>
      </c>
      <c r="AL57" s="268">
        <v>0.117348664186676</v>
      </c>
      <c r="AM57" s="269">
        <v>-0.00769221923456251</v>
      </c>
    </row>
    <row r="58" ht="19" spans="1:39">
      <c r="A58" s="260" t="s">
        <v>2708</v>
      </c>
      <c r="B58" s="261" t="s">
        <v>3379</v>
      </c>
      <c r="C58" s="262" t="s">
        <v>2967</v>
      </c>
      <c r="D58" s="278" t="s">
        <v>2968</v>
      </c>
      <c r="E58" s="263">
        <v>1714</v>
      </c>
      <c r="F58" s="263">
        <v>358</v>
      </c>
      <c r="G58" s="263">
        <v>271</v>
      </c>
      <c r="H58" s="263">
        <v>0</v>
      </c>
      <c r="I58" s="263">
        <v>0</v>
      </c>
      <c r="J58" s="264">
        <v>1790</v>
      </c>
      <c r="K58" s="264">
        <v>328</v>
      </c>
      <c r="L58" s="264">
        <v>326</v>
      </c>
      <c r="M58" s="264">
        <v>0</v>
      </c>
      <c r="N58" s="264">
        <v>0</v>
      </c>
      <c r="O58" s="264">
        <v>2479</v>
      </c>
      <c r="P58" s="264">
        <v>310</v>
      </c>
      <c r="Q58" s="264">
        <v>304</v>
      </c>
      <c r="R58" s="264">
        <v>0</v>
      </c>
      <c r="S58" s="264">
        <v>0</v>
      </c>
      <c r="T58" s="265">
        <v>0.015</v>
      </c>
      <c r="U58" s="266">
        <v>1714</v>
      </c>
      <c r="V58" s="266">
        <v>358</v>
      </c>
      <c r="W58" s="266">
        <v>271</v>
      </c>
      <c r="X58" s="266">
        <v>0</v>
      </c>
      <c r="Y58" s="264">
        <v>0</v>
      </c>
      <c r="Z58" s="267">
        <v>0.208868144690782</v>
      </c>
      <c r="AA58" s="267">
        <v>0.208868144690782</v>
      </c>
      <c r="AB58" s="267">
        <v>0.183240223463687</v>
      </c>
      <c r="AC58" s="268">
        <v>0.125050423557886</v>
      </c>
      <c r="AD58" s="269">
        <v>0.0256279212270946</v>
      </c>
      <c r="AE58" s="270">
        <v>15798</v>
      </c>
      <c r="AF58" s="271">
        <v>2429</v>
      </c>
      <c r="AG58" s="271">
        <v>0</v>
      </c>
      <c r="AH58" s="271">
        <v>17566</v>
      </c>
      <c r="AI58" s="271">
        <v>2422</v>
      </c>
      <c r="AJ58" s="271">
        <v>0</v>
      </c>
      <c r="AK58" s="268">
        <v>0.153753639701228</v>
      </c>
      <c r="AL58" s="268">
        <v>0.137879995445747</v>
      </c>
      <c r="AM58" s="269">
        <v>0.0158736442554805</v>
      </c>
    </row>
    <row r="59" ht="19" spans="1:39">
      <c r="A59" s="260" t="s">
        <v>2708</v>
      </c>
      <c r="B59" s="261" t="s">
        <v>3379</v>
      </c>
      <c r="C59" s="262" t="s">
        <v>2849</v>
      </c>
      <c r="D59" s="278" t="s">
        <v>2850</v>
      </c>
      <c r="E59" s="263">
        <v>2680</v>
      </c>
      <c r="F59" s="263">
        <v>462</v>
      </c>
      <c r="G59" s="263">
        <v>309</v>
      </c>
      <c r="H59" s="263">
        <v>0</v>
      </c>
      <c r="I59" s="263">
        <v>0</v>
      </c>
      <c r="J59" s="264">
        <v>2417</v>
      </c>
      <c r="K59" s="264">
        <v>511</v>
      </c>
      <c r="L59" s="264">
        <v>507</v>
      </c>
      <c r="M59" s="264">
        <v>0</v>
      </c>
      <c r="N59" s="264">
        <v>0</v>
      </c>
      <c r="O59" s="264">
        <v>3450</v>
      </c>
      <c r="P59" s="264">
        <v>678</v>
      </c>
      <c r="Q59" s="264">
        <v>677</v>
      </c>
      <c r="R59" s="264">
        <v>0</v>
      </c>
      <c r="S59" s="264">
        <v>0</v>
      </c>
      <c r="T59" s="265">
        <v>0.015</v>
      </c>
      <c r="U59" s="266">
        <v>2680</v>
      </c>
      <c r="V59" s="266">
        <v>462</v>
      </c>
      <c r="W59" s="266">
        <v>309</v>
      </c>
      <c r="X59" s="266">
        <v>0</v>
      </c>
      <c r="Y59" s="264">
        <v>0</v>
      </c>
      <c r="Z59" s="267">
        <v>0.172388059701493</v>
      </c>
      <c r="AA59" s="267">
        <v>0.172388059701493</v>
      </c>
      <c r="AB59" s="267">
        <v>0.211419114604882</v>
      </c>
      <c r="AC59" s="268">
        <v>0.196521739130435</v>
      </c>
      <c r="AD59" s="269">
        <v>-0.0390310549033895</v>
      </c>
      <c r="AE59" s="270">
        <v>21044</v>
      </c>
      <c r="AF59" s="271">
        <v>4167</v>
      </c>
      <c r="AG59" s="271">
        <v>0</v>
      </c>
      <c r="AH59" s="271">
        <v>24432</v>
      </c>
      <c r="AI59" s="271">
        <v>4409</v>
      </c>
      <c r="AJ59" s="271">
        <v>1</v>
      </c>
      <c r="AK59" s="268">
        <v>0.198013685611101</v>
      </c>
      <c r="AL59" s="268">
        <v>0.180419122462344</v>
      </c>
      <c r="AM59" s="269">
        <v>0.0175945631487561</v>
      </c>
    </row>
    <row r="60" ht="19" spans="1:39">
      <c r="A60" s="260" t="s">
        <v>2708</v>
      </c>
      <c r="B60" s="261" t="s">
        <v>3379</v>
      </c>
      <c r="C60" s="262" t="s">
        <v>2989</v>
      </c>
      <c r="D60" s="278" t="s">
        <v>2990</v>
      </c>
      <c r="E60" s="263">
        <v>1381</v>
      </c>
      <c r="F60" s="263">
        <v>89</v>
      </c>
      <c r="G60" s="263">
        <v>71</v>
      </c>
      <c r="H60" s="263">
        <v>0</v>
      </c>
      <c r="I60" s="263">
        <v>0</v>
      </c>
      <c r="J60" s="264">
        <v>1156</v>
      </c>
      <c r="K60" s="264">
        <v>118</v>
      </c>
      <c r="L60" s="264">
        <v>117</v>
      </c>
      <c r="M60" s="264">
        <v>0</v>
      </c>
      <c r="N60" s="264">
        <v>0</v>
      </c>
      <c r="O60" s="264">
        <v>1459</v>
      </c>
      <c r="P60" s="264">
        <v>118</v>
      </c>
      <c r="Q60" s="264">
        <v>118</v>
      </c>
      <c r="R60" s="264">
        <v>0</v>
      </c>
      <c r="S60" s="264">
        <v>0</v>
      </c>
      <c r="T60" s="265">
        <v>0.015</v>
      </c>
      <c r="U60" s="266">
        <v>1381</v>
      </c>
      <c r="V60" s="266">
        <v>89</v>
      </c>
      <c r="W60" s="266">
        <v>71</v>
      </c>
      <c r="X60" s="266">
        <v>0</v>
      </c>
      <c r="Y60" s="264">
        <v>0</v>
      </c>
      <c r="Z60" s="267">
        <v>0.0644460535843592</v>
      </c>
      <c r="AA60" s="267">
        <v>0.0644460535843592</v>
      </c>
      <c r="AB60" s="267">
        <v>0.102076124567474</v>
      </c>
      <c r="AC60" s="268">
        <v>0.0808773132282385</v>
      </c>
      <c r="AD60" s="269">
        <v>-0.0376300709831149</v>
      </c>
      <c r="AE60" s="270">
        <v>10349</v>
      </c>
      <c r="AF60" s="271">
        <v>702</v>
      </c>
      <c r="AG60" s="271">
        <v>0</v>
      </c>
      <c r="AH60" s="271">
        <v>9758</v>
      </c>
      <c r="AI60" s="271">
        <v>751</v>
      </c>
      <c r="AJ60" s="271">
        <v>2</v>
      </c>
      <c r="AK60" s="268">
        <v>0.0678326408348633</v>
      </c>
      <c r="AL60" s="268">
        <v>0.0767575322812052</v>
      </c>
      <c r="AM60" s="269">
        <v>-0.00892489144634188</v>
      </c>
    </row>
    <row r="61" ht="19" spans="1:39">
      <c r="A61" s="260" t="s">
        <v>2708</v>
      </c>
      <c r="B61" s="261" t="s">
        <v>3379</v>
      </c>
      <c r="C61" s="262" t="s">
        <v>3033</v>
      </c>
      <c r="D61" s="278" t="s">
        <v>3034</v>
      </c>
      <c r="E61" s="263">
        <v>2838</v>
      </c>
      <c r="F61" s="263">
        <v>152</v>
      </c>
      <c r="G61" s="263">
        <v>105</v>
      </c>
      <c r="H61" s="263">
        <v>0</v>
      </c>
      <c r="I61" s="263">
        <v>0</v>
      </c>
      <c r="J61" s="264">
        <v>2992</v>
      </c>
      <c r="K61" s="264">
        <v>218</v>
      </c>
      <c r="L61" s="264">
        <v>218</v>
      </c>
      <c r="M61" s="264">
        <v>0</v>
      </c>
      <c r="N61" s="264">
        <v>0</v>
      </c>
      <c r="O61" s="264">
        <v>2347</v>
      </c>
      <c r="P61" s="264">
        <v>143</v>
      </c>
      <c r="Q61" s="264">
        <v>143</v>
      </c>
      <c r="R61" s="264">
        <v>0</v>
      </c>
      <c r="S61" s="264">
        <v>0</v>
      </c>
      <c r="T61" s="265">
        <v>0.015</v>
      </c>
      <c r="U61" s="266">
        <v>2838</v>
      </c>
      <c r="V61" s="266">
        <v>152</v>
      </c>
      <c r="W61" s="266">
        <v>105</v>
      </c>
      <c r="X61" s="266">
        <v>0</v>
      </c>
      <c r="Y61" s="264">
        <v>0</v>
      </c>
      <c r="Z61" s="267">
        <v>0.0535588442565187</v>
      </c>
      <c r="AA61" s="267">
        <v>0.0535588442565187</v>
      </c>
      <c r="AB61" s="267">
        <v>0.0728609625668449</v>
      </c>
      <c r="AC61" s="268">
        <v>0.0609288453344695</v>
      </c>
      <c r="AD61" s="269">
        <v>-0.0193021183103262</v>
      </c>
      <c r="AE61" s="270">
        <v>17559</v>
      </c>
      <c r="AF61" s="271">
        <v>1145</v>
      </c>
      <c r="AG61" s="271">
        <v>0</v>
      </c>
      <c r="AH61" s="271">
        <v>16058</v>
      </c>
      <c r="AI61" s="271">
        <v>1148</v>
      </c>
      <c r="AJ61" s="271">
        <v>0</v>
      </c>
      <c r="AK61" s="268">
        <v>0.0652087248704368</v>
      </c>
      <c r="AL61" s="268">
        <v>0.0714908456843941</v>
      </c>
      <c r="AM61" s="269">
        <v>-0.00628212081395725</v>
      </c>
    </row>
    <row r="62" ht="19" spans="1:39">
      <c r="A62" s="260" t="s">
        <v>2708</v>
      </c>
      <c r="B62" s="261" t="s">
        <v>3379</v>
      </c>
      <c r="C62" s="262" t="s">
        <v>3206</v>
      </c>
      <c r="D62" s="278" t="s">
        <v>3206</v>
      </c>
      <c r="E62" s="263">
        <v>545</v>
      </c>
      <c r="F62" s="263">
        <v>55</v>
      </c>
      <c r="G62" s="263">
        <v>37</v>
      </c>
      <c r="H62" s="263">
        <v>0</v>
      </c>
      <c r="I62" s="263">
        <v>0</v>
      </c>
      <c r="J62" s="264">
        <v>465</v>
      </c>
      <c r="K62" s="264">
        <v>36</v>
      </c>
      <c r="L62" s="264">
        <v>36</v>
      </c>
      <c r="M62" s="264">
        <v>0</v>
      </c>
      <c r="N62" s="264">
        <v>0</v>
      </c>
      <c r="O62" s="264">
        <v>666</v>
      </c>
      <c r="P62" s="264">
        <v>113</v>
      </c>
      <c r="Q62" s="264">
        <v>113</v>
      </c>
      <c r="R62" s="264">
        <v>0</v>
      </c>
      <c r="S62" s="264">
        <v>0</v>
      </c>
      <c r="T62" s="265">
        <v>0.015</v>
      </c>
      <c r="U62" s="266">
        <v>545</v>
      </c>
      <c r="V62" s="266">
        <v>55</v>
      </c>
      <c r="W62" s="266">
        <v>37</v>
      </c>
      <c r="X62" s="266">
        <v>0</v>
      </c>
      <c r="Y62" s="264">
        <v>0</v>
      </c>
      <c r="Z62" s="267">
        <v>0.100917431192661</v>
      </c>
      <c r="AA62" s="267">
        <v>0.100917431192661</v>
      </c>
      <c r="AB62" s="267">
        <v>0.0774193548387097</v>
      </c>
      <c r="AC62" s="268">
        <v>0.16966966966967</v>
      </c>
      <c r="AD62" s="269">
        <v>0.0234980763539509</v>
      </c>
      <c r="AE62" s="270">
        <v>4316</v>
      </c>
      <c r="AF62" s="271">
        <v>330</v>
      </c>
      <c r="AG62" s="271">
        <v>0</v>
      </c>
      <c r="AH62" s="271">
        <v>4059</v>
      </c>
      <c r="AI62" s="271">
        <v>318</v>
      </c>
      <c r="AJ62" s="271">
        <v>0</v>
      </c>
      <c r="AK62" s="268">
        <v>0.0764596848934198</v>
      </c>
      <c r="AL62" s="268">
        <v>0.0783444198078344</v>
      </c>
      <c r="AM62" s="269">
        <v>-0.0018847349144146</v>
      </c>
    </row>
    <row r="63" ht="19" spans="1:39">
      <c r="A63" s="260" t="s">
        <v>2708</v>
      </c>
      <c r="B63" s="261" t="s">
        <v>3379</v>
      </c>
      <c r="C63" s="262" t="s">
        <v>2795</v>
      </c>
      <c r="D63" s="278" t="s">
        <v>2796</v>
      </c>
      <c r="E63" s="263">
        <v>624</v>
      </c>
      <c r="F63" s="263">
        <v>88</v>
      </c>
      <c r="G63" s="263">
        <v>61</v>
      </c>
      <c r="H63" s="263">
        <v>0</v>
      </c>
      <c r="I63" s="263">
        <v>0</v>
      </c>
      <c r="J63" s="264">
        <v>522</v>
      </c>
      <c r="K63" s="264">
        <v>65</v>
      </c>
      <c r="L63" s="264">
        <v>65</v>
      </c>
      <c r="M63" s="264">
        <v>0</v>
      </c>
      <c r="N63" s="264">
        <v>0</v>
      </c>
      <c r="O63" s="264">
        <v>713</v>
      </c>
      <c r="P63" s="264">
        <v>54</v>
      </c>
      <c r="Q63" s="264">
        <v>53</v>
      </c>
      <c r="R63" s="264">
        <v>0</v>
      </c>
      <c r="S63" s="264">
        <v>1</v>
      </c>
      <c r="T63" s="265">
        <v>0.015</v>
      </c>
      <c r="U63" s="266">
        <v>624</v>
      </c>
      <c r="V63" s="266">
        <v>88</v>
      </c>
      <c r="W63" s="266">
        <v>61</v>
      </c>
      <c r="X63" s="266">
        <v>0</v>
      </c>
      <c r="Y63" s="264">
        <v>0</v>
      </c>
      <c r="Z63" s="267">
        <v>0.141025641025641</v>
      </c>
      <c r="AA63" s="267">
        <v>0.141025641025641</v>
      </c>
      <c r="AB63" s="267">
        <v>0.124521072796935</v>
      </c>
      <c r="AC63" s="268">
        <v>0.0743338008415147</v>
      </c>
      <c r="AD63" s="269">
        <v>0.0165045682287062</v>
      </c>
      <c r="AE63" s="270">
        <v>4758</v>
      </c>
      <c r="AF63" s="271">
        <v>492</v>
      </c>
      <c r="AG63" s="271">
        <v>1</v>
      </c>
      <c r="AH63" s="271">
        <v>4901</v>
      </c>
      <c r="AI63" s="271">
        <v>565</v>
      </c>
      <c r="AJ63" s="271">
        <v>1</v>
      </c>
      <c r="AK63" s="268">
        <v>0.103194619588062</v>
      </c>
      <c r="AL63" s="268">
        <v>0.115078555396858</v>
      </c>
      <c r="AM63" s="269">
        <v>-0.0118839358087956</v>
      </c>
    </row>
    <row r="64" ht="19" spans="1:39">
      <c r="A64" s="260" t="s">
        <v>2708</v>
      </c>
      <c r="B64" s="261" t="s">
        <v>3379</v>
      </c>
      <c r="C64" s="262" t="s">
        <v>2981</v>
      </c>
      <c r="D64" s="278" t="s">
        <v>2982</v>
      </c>
      <c r="E64" s="263">
        <v>1089</v>
      </c>
      <c r="F64" s="263">
        <v>102</v>
      </c>
      <c r="G64" s="263">
        <v>79</v>
      </c>
      <c r="H64" s="263">
        <v>0</v>
      </c>
      <c r="I64" s="263">
        <v>0</v>
      </c>
      <c r="J64" s="264">
        <v>842</v>
      </c>
      <c r="K64" s="264">
        <v>87</v>
      </c>
      <c r="L64" s="264">
        <v>87</v>
      </c>
      <c r="M64" s="264">
        <v>0</v>
      </c>
      <c r="N64" s="264">
        <v>0</v>
      </c>
      <c r="O64" s="264">
        <v>1149</v>
      </c>
      <c r="P64" s="264">
        <v>104</v>
      </c>
      <c r="Q64" s="264">
        <v>103</v>
      </c>
      <c r="R64" s="264">
        <v>0</v>
      </c>
      <c r="S64" s="264">
        <v>0</v>
      </c>
      <c r="T64" s="265">
        <v>0.015</v>
      </c>
      <c r="U64" s="266">
        <v>1089</v>
      </c>
      <c r="V64" s="266">
        <v>102</v>
      </c>
      <c r="W64" s="266">
        <v>79</v>
      </c>
      <c r="X64" s="266">
        <v>0</v>
      </c>
      <c r="Y64" s="264">
        <v>0</v>
      </c>
      <c r="Z64" s="267">
        <v>0.09366391184573</v>
      </c>
      <c r="AA64" s="267">
        <v>0.09366391184573</v>
      </c>
      <c r="AB64" s="267">
        <v>0.10332541567696</v>
      </c>
      <c r="AC64" s="268">
        <v>0.0905134899912968</v>
      </c>
      <c r="AD64" s="269">
        <v>-0.00966150383122959</v>
      </c>
      <c r="AE64" s="270">
        <v>8512</v>
      </c>
      <c r="AF64" s="271">
        <v>713</v>
      </c>
      <c r="AG64" s="271">
        <v>0</v>
      </c>
      <c r="AH64" s="271">
        <v>7829</v>
      </c>
      <c r="AI64" s="271">
        <v>690</v>
      </c>
      <c r="AJ64" s="271">
        <v>1</v>
      </c>
      <c r="AK64" s="268">
        <v>0.0837640977443609</v>
      </c>
      <c r="AL64" s="268">
        <v>0.0880061310512198</v>
      </c>
      <c r="AM64" s="269">
        <v>-0.00424203330685892</v>
      </c>
    </row>
    <row r="65" ht="19" spans="1:39">
      <c r="A65" s="260" t="s">
        <v>2708</v>
      </c>
      <c r="B65" s="261" t="s">
        <v>3379</v>
      </c>
      <c r="C65" s="262" t="s">
        <v>2991</v>
      </c>
      <c r="D65" s="278" t="s">
        <v>2992</v>
      </c>
      <c r="E65" s="263">
        <v>1607</v>
      </c>
      <c r="F65" s="263">
        <v>195</v>
      </c>
      <c r="G65" s="263">
        <v>151</v>
      </c>
      <c r="H65" s="263">
        <v>0</v>
      </c>
      <c r="I65" s="263">
        <v>0</v>
      </c>
      <c r="J65" s="264">
        <v>1483</v>
      </c>
      <c r="K65" s="264">
        <v>164</v>
      </c>
      <c r="L65" s="264">
        <v>164</v>
      </c>
      <c r="M65" s="264">
        <v>0</v>
      </c>
      <c r="N65" s="264">
        <v>0</v>
      </c>
      <c r="O65" s="264">
        <v>2283</v>
      </c>
      <c r="P65" s="264">
        <v>358</v>
      </c>
      <c r="Q65" s="264">
        <v>357</v>
      </c>
      <c r="R65" s="264">
        <v>0</v>
      </c>
      <c r="S65" s="264">
        <v>0</v>
      </c>
      <c r="T65" s="265">
        <v>0.015</v>
      </c>
      <c r="U65" s="266">
        <v>1607</v>
      </c>
      <c r="V65" s="266">
        <v>195</v>
      </c>
      <c r="W65" s="266">
        <v>151</v>
      </c>
      <c r="X65" s="266">
        <v>0</v>
      </c>
      <c r="Y65" s="264">
        <v>0</v>
      </c>
      <c r="Z65" s="267">
        <v>0.121344119477287</v>
      </c>
      <c r="AA65" s="267">
        <v>0.121344119477287</v>
      </c>
      <c r="AB65" s="267">
        <v>0.110586648685098</v>
      </c>
      <c r="AC65" s="268">
        <v>0.156811213315813</v>
      </c>
      <c r="AD65" s="269">
        <v>0.0107574707921891</v>
      </c>
      <c r="AE65" s="270">
        <v>13840</v>
      </c>
      <c r="AF65" s="271">
        <v>1667</v>
      </c>
      <c r="AG65" s="271">
        <v>0</v>
      </c>
      <c r="AH65" s="271">
        <v>15005</v>
      </c>
      <c r="AI65" s="271">
        <v>1706</v>
      </c>
      <c r="AJ65" s="271">
        <v>0</v>
      </c>
      <c r="AK65" s="268">
        <v>0.120447976878613</v>
      </c>
      <c r="AL65" s="268">
        <v>0.113695434855048</v>
      </c>
      <c r="AM65" s="269">
        <v>0.0067525420235644</v>
      </c>
    </row>
    <row r="66" ht="19" spans="1:39">
      <c r="A66" s="260" t="s">
        <v>2708</v>
      </c>
      <c r="B66" s="261" t="s">
        <v>3379</v>
      </c>
      <c r="C66" s="262" t="s">
        <v>2809</v>
      </c>
      <c r="D66" s="278" t="s">
        <v>2810</v>
      </c>
      <c r="E66" s="263">
        <v>2578</v>
      </c>
      <c r="F66" s="263">
        <v>603</v>
      </c>
      <c r="G66" s="263">
        <v>429</v>
      </c>
      <c r="H66" s="263">
        <v>0</v>
      </c>
      <c r="I66" s="263">
        <v>0</v>
      </c>
      <c r="J66" s="264">
        <v>3374</v>
      </c>
      <c r="K66" s="264">
        <v>408</v>
      </c>
      <c r="L66" s="264">
        <v>404</v>
      </c>
      <c r="M66" s="264">
        <v>0</v>
      </c>
      <c r="N66" s="264">
        <v>0</v>
      </c>
      <c r="O66" s="264">
        <v>3021</v>
      </c>
      <c r="P66" s="264">
        <v>379</v>
      </c>
      <c r="Q66" s="264">
        <v>377</v>
      </c>
      <c r="R66" s="264">
        <v>0</v>
      </c>
      <c r="S66" s="264">
        <v>0</v>
      </c>
      <c r="T66" s="265">
        <v>0.015</v>
      </c>
      <c r="U66" s="266">
        <v>2578</v>
      </c>
      <c r="V66" s="266">
        <v>603</v>
      </c>
      <c r="W66" s="266">
        <v>429</v>
      </c>
      <c r="X66" s="266">
        <v>0</v>
      </c>
      <c r="Y66" s="264">
        <v>0</v>
      </c>
      <c r="Z66" s="267">
        <v>0.233902249806051</v>
      </c>
      <c r="AA66" s="267">
        <v>0.233902249806051</v>
      </c>
      <c r="AB66" s="267">
        <v>0.120924718435092</v>
      </c>
      <c r="AC66" s="268">
        <v>0.125455147302218</v>
      </c>
      <c r="AD66" s="269">
        <v>0.112977531370959</v>
      </c>
      <c r="AE66" s="270">
        <v>24958</v>
      </c>
      <c r="AF66" s="271">
        <v>2776</v>
      </c>
      <c r="AG66" s="271">
        <v>0</v>
      </c>
      <c r="AH66" s="271">
        <v>27321</v>
      </c>
      <c r="AI66" s="271">
        <v>2848</v>
      </c>
      <c r="AJ66" s="271">
        <v>2</v>
      </c>
      <c r="AK66" s="268">
        <v>0.111226861126693</v>
      </c>
      <c r="AL66" s="268">
        <v>0.10416895428425</v>
      </c>
      <c r="AM66" s="269">
        <v>0.00705790684244263</v>
      </c>
    </row>
    <row r="67" ht="19" spans="1:39">
      <c r="A67" s="260" t="s">
        <v>2708</v>
      </c>
      <c r="B67" s="261" t="s">
        <v>3379</v>
      </c>
      <c r="C67" s="262" t="s">
        <v>2977</v>
      </c>
      <c r="D67" s="278" t="s">
        <v>2978</v>
      </c>
      <c r="E67" s="263">
        <v>3813</v>
      </c>
      <c r="F67" s="263">
        <v>417</v>
      </c>
      <c r="G67" s="263">
        <v>301</v>
      </c>
      <c r="H67" s="263">
        <v>0</v>
      </c>
      <c r="I67" s="263">
        <v>1</v>
      </c>
      <c r="J67" s="264">
        <v>4064</v>
      </c>
      <c r="K67" s="264">
        <v>368</v>
      </c>
      <c r="L67" s="264">
        <v>342</v>
      </c>
      <c r="M67" s="264">
        <v>0</v>
      </c>
      <c r="N67" s="264">
        <v>0</v>
      </c>
      <c r="O67" s="264">
        <v>4133</v>
      </c>
      <c r="P67" s="264">
        <v>596</v>
      </c>
      <c r="Q67" s="264">
        <v>591</v>
      </c>
      <c r="R67" s="264">
        <v>0</v>
      </c>
      <c r="S67" s="264">
        <v>2</v>
      </c>
      <c r="T67" s="265">
        <v>0.015</v>
      </c>
      <c r="U67" s="266">
        <v>3813</v>
      </c>
      <c r="V67" s="266">
        <v>417</v>
      </c>
      <c r="W67" s="266">
        <v>301</v>
      </c>
      <c r="X67" s="266">
        <v>1</v>
      </c>
      <c r="Y67" s="264">
        <v>0</v>
      </c>
      <c r="Z67" s="267">
        <v>0.109100445843168</v>
      </c>
      <c r="AA67" s="267">
        <v>0.109100445843168</v>
      </c>
      <c r="AB67" s="267">
        <v>0.0905511811023622</v>
      </c>
      <c r="AC67" s="268">
        <v>0.143721267844181</v>
      </c>
      <c r="AD67" s="269">
        <v>0.0185492647408059</v>
      </c>
      <c r="AE67" s="270">
        <v>27348</v>
      </c>
      <c r="AF67" s="271">
        <v>2891</v>
      </c>
      <c r="AG67" s="271">
        <v>6</v>
      </c>
      <c r="AH67" s="271">
        <v>25703</v>
      </c>
      <c r="AI67" s="271">
        <v>2902</v>
      </c>
      <c r="AJ67" s="271">
        <v>6</v>
      </c>
      <c r="AK67" s="268">
        <v>0.105492174930525</v>
      </c>
      <c r="AL67" s="268">
        <v>0.112671672567405</v>
      </c>
      <c r="AM67" s="269">
        <v>-0.0071794976368795</v>
      </c>
    </row>
    <row r="68" ht="19" spans="1:39">
      <c r="A68" s="260" t="s">
        <v>2708</v>
      </c>
      <c r="B68" s="261" t="s">
        <v>3379</v>
      </c>
      <c r="C68" s="262" t="s">
        <v>2787</v>
      </c>
      <c r="D68" s="278" t="s">
        <v>2788</v>
      </c>
      <c r="E68" s="263">
        <v>607</v>
      </c>
      <c r="F68" s="263">
        <v>92</v>
      </c>
      <c r="G68" s="263">
        <v>70</v>
      </c>
      <c r="H68" s="263">
        <v>0</v>
      </c>
      <c r="I68" s="263">
        <v>0</v>
      </c>
      <c r="J68" s="264">
        <v>828</v>
      </c>
      <c r="K68" s="264">
        <v>84</v>
      </c>
      <c r="L68" s="264">
        <v>83</v>
      </c>
      <c r="M68" s="264">
        <v>0</v>
      </c>
      <c r="N68" s="264">
        <v>0</v>
      </c>
      <c r="O68" s="264">
        <v>759</v>
      </c>
      <c r="P68" s="264">
        <v>111</v>
      </c>
      <c r="Q68" s="264">
        <v>111</v>
      </c>
      <c r="R68" s="264">
        <v>0</v>
      </c>
      <c r="S68" s="264">
        <v>0</v>
      </c>
      <c r="T68" s="265">
        <v>0.015</v>
      </c>
      <c r="U68" s="266">
        <v>607</v>
      </c>
      <c r="V68" s="266">
        <v>92</v>
      </c>
      <c r="W68" s="266">
        <v>70</v>
      </c>
      <c r="X68" s="266">
        <v>0</v>
      </c>
      <c r="Y68" s="264">
        <v>0</v>
      </c>
      <c r="Z68" s="267">
        <v>0.151565074135091</v>
      </c>
      <c r="AA68" s="267">
        <v>0.151565074135091</v>
      </c>
      <c r="AB68" s="267">
        <v>0.101449275362319</v>
      </c>
      <c r="AC68" s="268">
        <v>0.146245059288538</v>
      </c>
      <c r="AD68" s="269">
        <v>0.0501157987727718</v>
      </c>
      <c r="AE68" s="270">
        <v>5853</v>
      </c>
      <c r="AF68" s="271">
        <v>627</v>
      </c>
      <c r="AG68" s="271">
        <v>0</v>
      </c>
      <c r="AH68" s="271">
        <v>6573</v>
      </c>
      <c r="AI68" s="271">
        <v>601</v>
      </c>
      <c r="AJ68" s="271">
        <v>0</v>
      </c>
      <c r="AK68" s="268">
        <v>0.107124551512045</v>
      </c>
      <c r="AL68" s="268">
        <v>0.0914346569298646</v>
      </c>
      <c r="AM68" s="269">
        <v>0.0156898945821805</v>
      </c>
    </row>
    <row r="69" ht="19" spans="1:39">
      <c r="A69" s="260" t="s">
        <v>2708</v>
      </c>
      <c r="B69" s="261" t="s">
        <v>3374</v>
      </c>
      <c r="C69" s="262" t="s">
        <v>2900</v>
      </c>
      <c r="D69" s="278" t="s">
        <v>2901</v>
      </c>
      <c r="E69" s="263">
        <v>1969</v>
      </c>
      <c r="F69" s="263">
        <v>68</v>
      </c>
      <c r="G69" s="263">
        <v>38</v>
      </c>
      <c r="H69" s="263">
        <v>0</v>
      </c>
      <c r="I69" s="263">
        <v>0</v>
      </c>
      <c r="J69" s="264">
        <v>2079</v>
      </c>
      <c r="K69" s="264">
        <v>72</v>
      </c>
      <c r="L69" s="264">
        <v>72</v>
      </c>
      <c r="M69" s="264">
        <v>0</v>
      </c>
      <c r="N69" s="264">
        <v>0</v>
      </c>
      <c r="O69" s="264">
        <v>1790</v>
      </c>
      <c r="P69" s="264">
        <v>76</v>
      </c>
      <c r="Q69" s="264">
        <v>76</v>
      </c>
      <c r="R69" s="264">
        <v>2</v>
      </c>
      <c r="S69" s="264">
        <v>0</v>
      </c>
      <c r="T69" s="265">
        <v>0.015</v>
      </c>
      <c r="U69" s="266">
        <v>1969</v>
      </c>
      <c r="V69" s="266">
        <v>68</v>
      </c>
      <c r="W69" s="266">
        <v>38</v>
      </c>
      <c r="X69" s="266">
        <v>0</v>
      </c>
      <c r="Y69" s="264">
        <v>0</v>
      </c>
      <c r="Z69" s="267">
        <v>0.0345352971051295</v>
      </c>
      <c r="AA69" s="267">
        <v>0.0345352971051295</v>
      </c>
      <c r="AB69" s="267">
        <v>0.0346320346320346</v>
      </c>
      <c r="AC69" s="268">
        <v>0.0424581005586592</v>
      </c>
      <c r="AD69" s="269">
        <v>-9.67375269051232e-5</v>
      </c>
      <c r="AE69" s="270">
        <v>15038</v>
      </c>
      <c r="AF69" s="271">
        <v>720</v>
      </c>
      <c r="AG69" s="271">
        <v>1</v>
      </c>
      <c r="AH69" s="271">
        <v>17724</v>
      </c>
      <c r="AI69" s="271">
        <v>604</v>
      </c>
      <c r="AJ69" s="271">
        <v>2</v>
      </c>
      <c r="AK69" s="268">
        <v>0.0478122090703551</v>
      </c>
      <c r="AL69" s="268">
        <v>0.0339652448657188</v>
      </c>
      <c r="AM69" s="269">
        <v>0.0138469642046363</v>
      </c>
    </row>
    <row r="70" ht="19" spans="1:39">
      <c r="A70" s="260" t="s">
        <v>2708</v>
      </c>
      <c r="B70" s="261" t="s">
        <v>3374</v>
      </c>
      <c r="C70" s="262" t="s">
        <v>2902</v>
      </c>
      <c r="D70" s="278" t="s">
        <v>2903</v>
      </c>
      <c r="E70" s="263">
        <v>1267</v>
      </c>
      <c r="F70" s="263">
        <v>41</v>
      </c>
      <c r="G70" s="263">
        <v>28</v>
      </c>
      <c r="H70" s="263">
        <v>0</v>
      </c>
      <c r="I70" s="263">
        <v>0</v>
      </c>
      <c r="J70" s="264">
        <v>1642</v>
      </c>
      <c r="K70" s="264">
        <v>46</v>
      </c>
      <c r="L70" s="264">
        <v>41</v>
      </c>
      <c r="M70" s="264">
        <v>0</v>
      </c>
      <c r="N70" s="264">
        <v>0</v>
      </c>
      <c r="O70" s="264">
        <v>1342</v>
      </c>
      <c r="P70" s="264">
        <v>48</v>
      </c>
      <c r="Q70" s="264">
        <v>48</v>
      </c>
      <c r="R70" s="264">
        <v>1</v>
      </c>
      <c r="S70" s="264">
        <v>0</v>
      </c>
      <c r="T70" s="265">
        <v>0.015</v>
      </c>
      <c r="U70" s="266">
        <v>1267</v>
      </c>
      <c r="V70" s="266">
        <v>41</v>
      </c>
      <c r="W70" s="266">
        <v>28</v>
      </c>
      <c r="X70" s="266">
        <v>0</v>
      </c>
      <c r="Y70" s="264">
        <v>0</v>
      </c>
      <c r="Z70" s="267">
        <v>0.0323599052880821</v>
      </c>
      <c r="AA70" s="267">
        <v>0.0323599052880821</v>
      </c>
      <c r="AB70" s="267">
        <v>0.0280146163215591</v>
      </c>
      <c r="AC70" s="268">
        <v>0.0357675111773472</v>
      </c>
      <c r="AD70" s="269">
        <v>0.00434528896652301</v>
      </c>
      <c r="AE70" s="270">
        <v>10816</v>
      </c>
      <c r="AF70" s="271">
        <v>365</v>
      </c>
      <c r="AG70" s="271">
        <v>0</v>
      </c>
      <c r="AH70" s="271">
        <v>12860</v>
      </c>
      <c r="AI70" s="271">
        <v>377</v>
      </c>
      <c r="AJ70" s="271">
        <v>0</v>
      </c>
      <c r="AK70" s="268">
        <v>0.0337463017751479</v>
      </c>
      <c r="AL70" s="268">
        <v>0.0293157076205288</v>
      </c>
      <c r="AM70" s="269">
        <v>0.00443059415461916</v>
      </c>
    </row>
    <row r="71" ht="19" spans="1:39">
      <c r="A71" s="260" t="s">
        <v>2708</v>
      </c>
      <c r="B71" s="261" t="s">
        <v>3374</v>
      </c>
      <c r="C71" s="262" t="s">
        <v>2906</v>
      </c>
      <c r="D71" s="278" t="s">
        <v>2907</v>
      </c>
      <c r="E71" s="263">
        <v>4393</v>
      </c>
      <c r="F71" s="263">
        <v>128</v>
      </c>
      <c r="G71" s="263">
        <v>86</v>
      </c>
      <c r="H71" s="263">
        <v>0</v>
      </c>
      <c r="I71" s="263">
        <v>0</v>
      </c>
      <c r="J71" s="264">
        <v>4832</v>
      </c>
      <c r="K71" s="264">
        <v>150</v>
      </c>
      <c r="L71" s="264">
        <v>149</v>
      </c>
      <c r="M71" s="264">
        <v>0</v>
      </c>
      <c r="N71" s="264">
        <v>0</v>
      </c>
      <c r="O71" s="264">
        <v>4125</v>
      </c>
      <c r="P71" s="264">
        <v>168</v>
      </c>
      <c r="Q71" s="264">
        <v>167</v>
      </c>
      <c r="R71" s="264">
        <v>3</v>
      </c>
      <c r="S71" s="264">
        <v>0</v>
      </c>
      <c r="T71" s="265">
        <v>0.015</v>
      </c>
      <c r="U71" s="266">
        <v>4393</v>
      </c>
      <c r="V71" s="266">
        <v>128</v>
      </c>
      <c r="W71" s="266">
        <v>86</v>
      </c>
      <c r="X71" s="266">
        <v>0</v>
      </c>
      <c r="Y71" s="264">
        <v>0</v>
      </c>
      <c r="Z71" s="267">
        <v>0.0291372638288186</v>
      </c>
      <c r="AA71" s="267">
        <v>0.0291372638288186</v>
      </c>
      <c r="AB71" s="267">
        <v>0.0310430463576159</v>
      </c>
      <c r="AC71" s="268">
        <v>0.0407272727272727</v>
      </c>
      <c r="AD71" s="269">
        <v>-0.00190578252879732</v>
      </c>
      <c r="AE71" s="270">
        <v>33453</v>
      </c>
      <c r="AF71" s="271">
        <v>1187</v>
      </c>
      <c r="AG71" s="271">
        <v>0</v>
      </c>
      <c r="AH71" s="271">
        <v>41228</v>
      </c>
      <c r="AI71" s="271">
        <v>1287</v>
      </c>
      <c r="AJ71" s="271">
        <v>0</v>
      </c>
      <c r="AK71" s="268">
        <v>0.0354826174035214</v>
      </c>
      <c r="AL71" s="268">
        <v>0.0312166488794023</v>
      </c>
      <c r="AM71" s="269">
        <v>0.00426596852411901</v>
      </c>
    </row>
    <row r="72" ht="19" spans="1:39">
      <c r="A72" s="260" t="s">
        <v>2708</v>
      </c>
      <c r="B72" s="261" t="s">
        <v>3374</v>
      </c>
      <c r="C72" s="262" t="s">
        <v>2914</v>
      </c>
      <c r="D72" s="278" t="s">
        <v>2915</v>
      </c>
      <c r="E72" s="263">
        <v>1937</v>
      </c>
      <c r="F72" s="263">
        <v>49</v>
      </c>
      <c r="G72" s="263">
        <v>34</v>
      </c>
      <c r="H72" s="263">
        <v>0</v>
      </c>
      <c r="I72" s="263">
        <v>0</v>
      </c>
      <c r="J72" s="264">
        <v>2235</v>
      </c>
      <c r="K72" s="264">
        <v>54</v>
      </c>
      <c r="L72" s="264">
        <v>54</v>
      </c>
      <c r="M72" s="264">
        <v>0</v>
      </c>
      <c r="N72" s="264">
        <v>0</v>
      </c>
      <c r="O72" s="264">
        <v>2032</v>
      </c>
      <c r="P72" s="264">
        <v>67</v>
      </c>
      <c r="Q72" s="264">
        <v>67</v>
      </c>
      <c r="R72" s="264">
        <v>2</v>
      </c>
      <c r="S72" s="264">
        <v>0</v>
      </c>
      <c r="T72" s="265">
        <v>0.015</v>
      </c>
      <c r="U72" s="266">
        <v>1937</v>
      </c>
      <c r="V72" s="266">
        <v>49</v>
      </c>
      <c r="W72" s="266">
        <v>34</v>
      </c>
      <c r="X72" s="266">
        <v>0</v>
      </c>
      <c r="Y72" s="264">
        <v>0</v>
      </c>
      <c r="Z72" s="267">
        <v>0.0252968508002065</v>
      </c>
      <c r="AA72" s="267">
        <v>0.0252968508002065</v>
      </c>
      <c r="AB72" s="267">
        <v>0.0241610738255034</v>
      </c>
      <c r="AC72" s="268">
        <v>0.0329724409448819</v>
      </c>
      <c r="AD72" s="269">
        <v>0.00113577697470315</v>
      </c>
      <c r="AE72" s="270">
        <v>14926</v>
      </c>
      <c r="AF72" s="271">
        <v>423</v>
      </c>
      <c r="AG72" s="271">
        <v>0</v>
      </c>
      <c r="AH72" s="271">
        <v>18035</v>
      </c>
      <c r="AI72" s="271">
        <v>494</v>
      </c>
      <c r="AJ72" s="271">
        <v>0</v>
      </c>
      <c r="AK72" s="268">
        <v>0.0283398097279914</v>
      </c>
      <c r="AL72" s="268">
        <v>0.0273911838092598</v>
      </c>
      <c r="AM72" s="269">
        <v>0.000948625918731651</v>
      </c>
    </row>
    <row r="73" ht="19" spans="1:39">
      <c r="A73" s="260" t="s">
        <v>2708</v>
      </c>
      <c r="B73" s="261" t="s">
        <v>3374</v>
      </c>
      <c r="C73" s="262" t="s">
        <v>3203</v>
      </c>
      <c r="D73" s="278" t="s">
        <v>3203</v>
      </c>
      <c r="E73" s="263">
        <v>962</v>
      </c>
      <c r="F73" s="263">
        <v>42</v>
      </c>
      <c r="G73" s="263">
        <v>29</v>
      </c>
      <c r="H73" s="263">
        <v>0</v>
      </c>
      <c r="I73" s="263">
        <v>0</v>
      </c>
      <c r="J73" s="264">
        <v>1320</v>
      </c>
      <c r="K73" s="264">
        <v>51</v>
      </c>
      <c r="L73" s="264">
        <v>49</v>
      </c>
      <c r="M73" s="264">
        <v>0</v>
      </c>
      <c r="N73" s="264">
        <v>0</v>
      </c>
      <c r="O73" s="264">
        <v>970</v>
      </c>
      <c r="P73" s="264">
        <v>65</v>
      </c>
      <c r="Q73" s="264">
        <v>65</v>
      </c>
      <c r="R73" s="264">
        <v>2</v>
      </c>
      <c r="S73" s="264">
        <v>0</v>
      </c>
      <c r="T73" s="265">
        <v>0.015</v>
      </c>
      <c r="U73" s="266">
        <v>962</v>
      </c>
      <c r="V73" s="266">
        <v>42</v>
      </c>
      <c r="W73" s="266">
        <v>29</v>
      </c>
      <c r="X73" s="266">
        <v>0</v>
      </c>
      <c r="Y73" s="264">
        <v>0</v>
      </c>
      <c r="Z73" s="267">
        <v>0.0436590436590437</v>
      </c>
      <c r="AA73" s="267">
        <v>0.0436590436590437</v>
      </c>
      <c r="AB73" s="267">
        <v>0.0386363636363636</v>
      </c>
      <c r="AC73" s="268">
        <v>0.0670103092783505</v>
      </c>
      <c r="AD73" s="269">
        <v>0.00502268002268003</v>
      </c>
      <c r="AE73" s="270">
        <v>8286</v>
      </c>
      <c r="AF73" s="271">
        <v>461</v>
      </c>
      <c r="AG73" s="271">
        <v>0</v>
      </c>
      <c r="AH73" s="271">
        <v>10073</v>
      </c>
      <c r="AI73" s="271">
        <v>420</v>
      </c>
      <c r="AJ73" s="271">
        <v>1</v>
      </c>
      <c r="AK73" s="268">
        <v>0.0556360125512913</v>
      </c>
      <c r="AL73" s="268">
        <v>0.041596346669314</v>
      </c>
      <c r="AM73" s="269">
        <v>0.0140396658819773</v>
      </c>
    </row>
    <row r="74" ht="19" spans="1:39">
      <c r="A74" s="260" t="s">
        <v>2708</v>
      </c>
      <c r="B74" s="261" t="s">
        <v>3374</v>
      </c>
      <c r="C74" s="262" t="s">
        <v>3209</v>
      </c>
      <c r="D74" s="278" t="s">
        <v>3209</v>
      </c>
      <c r="E74" s="263">
        <v>2260</v>
      </c>
      <c r="F74" s="263">
        <v>121</v>
      </c>
      <c r="G74" s="263">
        <v>90</v>
      </c>
      <c r="H74" s="263">
        <v>1</v>
      </c>
      <c r="I74" s="263">
        <v>0</v>
      </c>
      <c r="J74" s="264">
        <v>2557</v>
      </c>
      <c r="K74" s="264">
        <v>118</v>
      </c>
      <c r="L74" s="264">
        <v>113</v>
      </c>
      <c r="M74" s="264">
        <v>0</v>
      </c>
      <c r="N74" s="264">
        <v>0</v>
      </c>
      <c r="O74" s="264">
        <v>2232</v>
      </c>
      <c r="P74" s="264">
        <v>146</v>
      </c>
      <c r="Q74" s="264">
        <v>146</v>
      </c>
      <c r="R74" s="264">
        <v>2</v>
      </c>
      <c r="S74" s="264">
        <v>0</v>
      </c>
      <c r="T74" s="265">
        <v>0.015</v>
      </c>
      <c r="U74" s="266">
        <v>2260</v>
      </c>
      <c r="V74" s="266">
        <v>121</v>
      </c>
      <c r="W74" s="266">
        <v>90</v>
      </c>
      <c r="X74" s="266">
        <v>0</v>
      </c>
      <c r="Y74" s="264">
        <v>1</v>
      </c>
      <c r="Z74" s="267">
        <v>0.0535398230088496</v>
      </c>
      <c r="AA74" s="267">
        <v>0.0535398230088496</v>
      </c>
      <c r="AB74" s="267">
        <v>0.0461478294876809</v>
      </c>
      <c r="AC74" s="268">
        <v>0.0654121863799283</v>
      </c>
      <c r="AD74" s="269">
        <v>0.00739199352116868</v>
      </c>
      <c r="AE74" s="270">
        <v>17142</v>
      </c>
      <c r="AF74" s="271">
        <v>981</v>
      </c>
      <c r="AG74" s="271">
        <v>1</v>
      </c>
      <c r="AH74" s="271">
        <v>19903</v>
      </c>
      <c r="AI74" s="271">
        <v>967</v>
      </c>
      <c r="AJ74" s="271">
        <v>1</v>
      </c>
      <c r="AK74" s="268">
        <v>0.0571695251429238</v>
      </c>
      <c r="AL74" s="268">
        <v>0.0485353966738683</v>
      </c>
      <c r="AM74" s="269">
        <v>0.00863412846905555</v>
      </c>
    </row>
    <row r="75" ht="19" spans="1:39">
      <c r="A75" s="260" t="s">
        <v>2708</v>
      </c>
      <c r="B75" s="261" t="s">
        <v>3374</v>
      </c>
      <c r="C75" s="262" t="s">
        <v>2924</v>
      </c>
      <c r="D75" s="278" t="s">
        <v>2925</v>
      </c>
      <c r="E75" s="263">
        <v>6264</v>
      </c>
      <c r="F75" s="263">
        <v>215</v>
      </c>
      <c r="G75" s="263">
        <v>143</v>
      </c>
      <c r="H75" s="263">
        <v>0</v>
      </c>
      <c r="I75" s="263">
        <v>0</v>
      </c>
      <c r="J75" s="264">
        <v>7378</v>
      </c>
      <c r="K75" s="264">
        <v>220</v>
      </c>
      <c r="L75" s="264">
        <v>216</v>
      </c>
      <c r="M75" s="264">
        <v>0</v>
      </c>
      <c r="N75" s="264">
        <v>0</v>
      </c>
      <c r="O75" s="264">
        <v>6741</v>
      </c>
      <c r="P75" s="264">
        <v>210</v>
      </c>
      <c r="Q75" s="264">
        <v>207</v>
      </c>
      <c r="R75" s="264">
        <v>8</v>
      </c>
      <c r="S75" s="264">
        <v>0</v>
      </c>
      <c r="T75" s="265">
        <v>0.015</v>
      </c>
      <c r="U75" s="266">
        <v>6264</v>
      </c>
      <c r="V75" s="266">
        <v>215</v>
      </c>
      <c r="W75" s="266">
        <v>143</v>
      </c>
      <c r="X75" s="266">
        <v>0</v>
      </c>
      <c r="Y75" s="264">
        <v>0</v>
      </c>
      <c r="Z75" s="267">
        <v>0.0343231162196679</v>
      </c>
      <c r="AA75" s="267">
        <v>0.0343231162196679</v>
      </c>
      <c r="AB75" s="267">
        <v>0.029818378964489</v>
      </c>
      <c r="AC75" s="268">
        <v>0.0311526479750779</v>
      </c>
      <c r="AD75" s="269">
        <v>0.00450473725517892</v>
      </c>
      <c r="AE75" s="270">
        <v>49153</v>
      </c>
      <c r="AF75" s="271">
        <v>1601</v>
      </c>
      <c r="AG75" s="271">
        <v>0</v>
      </c>
      <c r="AH75" s="271">
        <v>55730</v>
      </c>
      <c r="AI75" s="271">
        <v>1710</v>
      </c>
      <c r="AJ75" s="271">
        <v>0</v>
      </c>
      <c r="AK75" s="268">
        <v>0.0325717657111468</v>
      </c>
      <c r="AL75" s="268">
        <v>0.0306836533285484</v>
      </c>
      <c r="AM75" s="269">
        <v>0.00188811238259847</v>
      </c>
    </row>
    <row r="76" ht="19" spans="1:39">
      <c r="A76" s="260" t="s">
        <v>2708</v>
      </c>
      <c r="B76" s="261" t="s">
        <v>3374</v>
      </c>
      <c r="C76" s="262" t="s">
        <v>2928</v>
      </c>
      <c r="D76" s="278" t="s">
        <v>2929</v>
      </c>
      <c r="E76" s="263">
        <v>1894</v>
      </c>
      <c r="F76" s="263">
        <v>37</v>
      </c>
      <c r="G76" s="263">
        <v>21</v>
      </c>
      <c r="H76" s="263">
        <v>0</v>
      </c>
      <c r="I76" s="263">
        <v>0</v>
      </c>
      <c r="J76" s="264">
        <v>2293</v>
      </c>
      <c r="K76" s="264">
        <v>44</v>
      </c>
      <c r="L76" s="264">
        <v>43</v>
      </c>
      <c r="M76" s="264">
        <v>0</v>
      </c>
      <c r="N76" s="264">
        <v>0</v>
      </c>
      <c r="O76" s="264">
        <v>2200</v>
      </c>
      <c r="P76" s="264">
        <v>50</v>
      </c>
      <c r="Q76" s="264">
        <v>50</v>
      </c>
      <c r="R76" s="264">
        <v>1</v>
      </c>
      <c r="S76" s="264">
        <v>0</v>
      </c>
      <c r="T76" s="265">
        <v>0.015</v>
      </c>
      <c r="U76" s="266">
        <v>1894</v>
      </c>
      <c r="V76" s="266">
        <v>37</v>
      </c>
      <c r="W76" s="266">
        <v>21</v>
      </c>
      <c r="X76" s="266">
        <v>0</v>
      </c>
      <c r="Y76" s="264">
        <v>0</v>
      </c>
      <c r="Z76" s="267">
        <v>0.0195353748680042</v>
      </c>
      <c r="AA76" s="267">
        <v>0.0195353748680042</v>
      </c>
      <c r="AB76" s="267">
        <v>0.0191888355865678</v>
      </c>
      <c r="AC76" s="268">
        <v>0.0227272727272727</v>
      </c>
      <c r="AD76" s="269">
        <v>0.000346539281436409</v>
      </c>
      <c r="AE76" s="270">
        <v>15386</v>
      </c>
      <c r="AF76" s="271">
        <v>381</v>
      </c>
      <c r="AG76" s="271">
        <v>0</v>
      </c>
      <c r="AH76" s="271">
        <v>16991</v>
      </c>
      <c r="AI76" s="271">
        <v>455</v>
      </c>
      <c r="AJ76" s="271">
        <v>1</v>
      </c>
      <c r="AK76" s="268">
        <v>0.0247627713505784</v>
      </c>
      <c r="AL76" s="268">
        <v>0.0267200282502501</v>
      </c>
      <c r="AM76" s="269">
        <v>-0.00195725689967169</v>
      </c>
    </row>
    <row r="77" ht="19" spans="1:39">
      <c r="A77" s="260" t="s">
        <v>2708</v>
      </c>
      <c r="B77" s="261" t="s">
        <v>3374</v>
      </c>
      <c r="C77" s="262" t="s">
        <v>2932</v>
      </c>
      <c r="D77" s="278" t="s">
        <v>2933</v>
      </c>
      <c r="E77" s="263">
        <v>3362</v>
      </c>
      <c r="F77" s="263">
        <v>128</v>
      </c>
      <c r="G77" s="263">
        <v>80</v>
      </c>
      <c r="H77" s="263">
        <v>0</v>
      </c>
      <c r="I77" s="263">
        <v>0</v>
      </c>
      <c r="J77" s="264">
        <v>3717</v>
      </c>
      <c r="K77" s="264">
        <v>153</v>
      </c>
      <c r="L77" s="264">
        <v>153</v>
      </c>
      <c r="M77" s="264">
        <v>0</v>
      </c>
      <c r="N77" s="264">
        <v>0</v>
      </c>
      <c r="O77" s="264">
        <v>3597</v>
      </c>
      <c r="P77" s="264">
        <v>165</v>
      </c>
      <c r="Q77" s="264">
        <v>165</v>
      </c>
      <c r="R77" s="264">
        <v>4</v>
      </c>
      <c r="S77" s="264">
        <v>0</v>
      </c>
      <c r="T77" s="265">
        <v>0.015</v>
      </c>
      <c r="U77" s="266">
        <v>3362</v>
      </c>
      <c r="V77" s="266">
        <v>128</v>
      </c>
      <c r="W77" s="266">
        <v>80</v>
      </c>
      <c r="X77" s="266">
        <v>0</v>
      </c>
      <c r="Y77" s="264">
        <v>0</v>
      </c>
      <c r="Z77" s="267">
        <v>0.0380725758477097</v>
      </c>
      <c r="AA77" s="267">
        <v>0.0380725758477097</v>
      </c>
      <c r="AB77" s="267">
        <v>0.0411622276029056</v>
      </c>
      <c r="AC77" s="268">
        <v>0.0458715596330275</v>
      </c>
      <c r="AD77" s="269">
        <v>-0.00308965175519587</v>
      </c>
      <c r="AE77" s="270">
        <v>26154</v>
      </c>
      <c r="AF77" s="271">
        <v>1066</v>
      </c>
      <c r="AG77" s="271">
        <v>0</v>
      </c>
      <c r="AH77" s="271">
        <v>30136</v>
      </c>
      <c r="AI77" s="271">
        <v>1187</v>
      </c>
      <c r="AJ77" s="271">
        <v>0</v>
      </c>
      <c r="AK77" s="268">
        <v>0.0407585837730366</v>
      </c>
      <c r="AL77" s="268">
        <v>0.0393881072471463</v>
      </c>
      <c r="AM77" s="269">
        <v>0.00137047652589036</v>
      </c>
    </row>
    <row r="78" ht="19" spans="1:39">
      <c r="A78" s="260" t="s">
        <v>2708</v>
      </c>
      <c r="B78" s="261" t="s">
        <v>3374</v>
      </c>
      <c r="C78" s="262" t="s">
        <v>2934</v>
      </c>
      <c r="D78" s="278" t="s">
        <v>2935</v>
      </c>
      <c r="E78" s="263">
        <v>3306</v>
      </c>
      <c r="F78" s="263">
        <v>172</v>
      </c>
      <c r="G78" s="263">
        <v>137</v>
      </c>
      <c r="H78" s="263">
        <v>0</v>
      </c>
      <c r="I78" s="263">
        <v>0</v>
      </c>
      <c r="J78" s="264">
        <v>3788</v>
      </c>
      <c r="K78" s="264">
        <v>172</v>
      </c>
      <c r="L78" s="264">
        <v>169</v>
      </c>
      <c r="M78" s="264">
        <v>0</v>
      </c>
      <c r="N78" s="264">
        <v>0</v>
      </c>
      <c r="O78" s="264">
        <v>3386</v>
      </c>
      <c r="P78" s="264">
        <v>143</v>
      </c>
      <c r="Q78" s="264">
        <v>143</v>
      </c>
      <c r="R78" s="264">
        <v>1</v>
      </c>
      <c r="S78" s="264">
        <v>0</v>
      </c>
      <c r="T78" s="265">
        <v>0.015</v>
      </c>
      <c r="U78" s="266">
        <v>3306</v>
      </c>
      <c r="V78" s="266">
        <v>172</v>
      </c>
      <c r="W78" s="266">
        <v>137</v>
      </c>
      <c r="X78" s="266">
        <v>0</v>
      </c>
      <c r="Y78" s="264">
        <v>0</v>
      </c>
      <c r="Z78" s="267">
        <v>0.0520266182698125</v>
      </c>
      <c r="AA78" s="267">
        <v>0.0520266182698125</v>
      </c>
      <c r="AB78" s="267">
        <v>0.0454065469904963</v>
      </c>
      <c r="AC78" s="268">
        <v>0.042232722976964</v>
      </c>
      <c r="AD78" s="269">
        <v>0.00662007127931616</v>
      </c>
      <c r="AE78" s="270">
        <v>26022</v>
      </c>
      <c r="AF78" s="271">
        <v>1225</v>
      </c>
      <c r="AG78" s="271">
        <v>2</v>
      </c>
      <c r="AH78" s="271">
        <v>29747</v>
      </c>
      <c r="AI78" s="271">
        <v>1320</v>
      </c>
      <c r="AJ78" s="271">
        <v>3</v>
      </c>
      <c r="AK78" s="268">
        <v>0.0469986934132657</v>
      </c>
      <c r="AL78" s="268">
        <v>0.0442733721047501</v>
      </c>
      <c r="AM78" s="269">
        <v>0.00272532130851564</v>
      </c>
    </row>
    <row r="79" ht="19" spans="1:39">
      <c r="A79" s="260" t="s">
        <v>2708</v>
      </c>
      <c r="B79" s="261" t="s">
        <v>3374</v>
      </c>
      <c r="C79" s="262" t="s">
        <v>2936</v>
      </c>
      <c r="D79" s="278" t="s">
        <v>2937</v>
      </c>
      <c r="E79" s="263">
        <v>1254</v>
      </c>
      <c r="F79" s="263">
        <v>36</v>
      </c>
      <c r="G79" s="263">
        <v>27</v>
      </c>
      <c r="H79" s="263">
        <v>0</v>
      </c>
      <c r="I79" s="263">
        <v>0</v>
      </c>
      <c r="J79" s="264">
        <v>1518</v>
      </c>
      <c r="K79" s="264">
        <v>33</v>
      </c>
      <c r="L79" s="264">
        <v>33</v>
      </c>
      <c r="M79" s="264">
        <v>0</v>
      </c>
      <c r="N79" s="264">
        <v>0</v>
      </c>
      <c r="O79" s="264">
        <v>1270</v>
      </c>
      <c r="P79" s="264">
        <v>33</v>
      </c>
      <c r="Q79" s="264">
        <v>33</v>
      </c>
      <c r="R79" s="264">
        <v>1</v>
      </c>
      <c r="S79" s="264">
        <v>0</v>
      </c>
      <c r="T79" s="265">
        <v>0.015</v>
      </c>
      <c r="U79" s="266">
        <v>1254</v>
      </c>
      <c r="V79" s="266">
        <v>36</v>
      </c>
      <c r="W79" s="266">
        <v>27</v>
      </c>
      <c r="X79" s="266">
        <v>0</v>
      </c>
      <c r="Y79" s="264">
        <v>0</v>
      </c>
      <c r="Z79" s="267">
        <v>0.0287081339712919</v>
      </c>
      <c r="AA79" s="267">
        <v>0.0287081339712919</v>
      </c>
      <c r="AB79" s="267">
        <v>0.0217391304347826</v>
      </c>
      <c r="AC79" s="268">
        <v>0.0259842519685039</v>
      </c>
      <c r="AD79" s="269">
        <v>0.00696900353650926</v>
      </c>
      <c r="AE79" s="270">
        <v>9490</v>
      </c>
      <c r="AF79" s="271">
        <v>245</v>
      </c>
      <c r="AG79" s="271">
        <v>0</v>
      </c>
      <c r="AH79" s="271">
        <v>10698</v>
      </c>
      <c r="AI79" s="271">
        <v>215</v>
      </c>
      <c r="AJ79" s="271">
        <v>0</v>
      </c>
      <c r="AK79" s="268">
        <v>0.0258166491043203</v>
      </c>
      <c r="AL79" s="268">
        <v>0.0200972144326042</v>
      </c>
      <c r="AM79" s="269">
        <v>0.00571943467171611</v>
      </c>
    </row>
    <row r="80" ht="19" spans="1:39">
      <c r="A80" s="260" t="s">
        <v>2708</v>
      </c>
      <c r="B80" s="261" t="s">
        <v>3374</v>
      </c>
      <c r="C80" s="262" t="s">
        <v>2956</v>
      </c>
      <c r="D80" s="278" t="s">
        <v>2957</v>
      </c>
      <c r="E80" s="263">
        <v>1182</v>
      </c>
      <c r="F80" s="263">
        <v>12</v>
      </c>
      <c r="G80" s="263">
        <v>9</v>
      </c>
      <c r="H80" s="263">
        <v>0</v>
      </c>
      <c r="I80" s="263">
        <v>0</v>
      </c>
      <c r="J80" s="264">
        <v>1452</v>
      </c>
      <c r="K80" s="264">
        <v>30</v>
      </c>
      <c r="L80" s="264">
        <v>30</v>
      </c>
      <c r="M80" s="264">
        <v>0</v>
      </c>
      <c r="N80" s="264">
        <v>0</v>
      </c>
      <c r="O80" s="264">
        <v>1156</v>
      </c>
      <c r="P80" s="264">
        <v>30</v>
      </c>
      <c r="Q80" s="264">
        <v>30</v>
      </c>
      <c r="R80" s="264">
        <v>0</v>
      </c>
      <c r="S80" s="264">
        <v>0</v>
      </c>
      <c r="T80" s="265">
        <v>0.015</v>
      </c>
      <c r="U80" s="266">
        <v>1182</v>
      </c>
      <c r="V80" s="266">
        <v>12</v>
      </c>
      <c r="W80" s="266">
        <v>9</v>
      </c>
      <c r="X80" s="266">
        <v>0</v>
      </c>
      <c r="Y80" s="264">
        <v>0</v>
      </c>
      <c r="Z80" s="267">
        <v>0.0101522842639594</v>
      </c>
      <c r="AA80" s="267">
        <v>0.0101522842639594</v>
      </c>
      <c r="AB80" s="267">
        <v>0.0206611570247934</v>
      </c>
      <c r="AC80" s="268">
        <v>0.0259515570934256</v>
      </c>
      <c r="AD80" s="269">
        <v>-0.010508872760834</v>
      </c>
      <c r="AE80" s="270">
        <v>9013</v>
      </c>
      <c r="AF80" s="271">
        <v>204</v>
      </c>
      <c r="AG80" s="271">
        <v>0</v>
      </c>
      <c r="AH80" s="271">
        <v>10169</v>
      </c>
      <c r="AI80" s="271">
        <v>252</v>
      </c>
      <c r="AJ80" s="271">
        <v>0</v>
      </c>
      <c r="AK80" s="268">
        <v>0.0226339731498946</v>
      </c>
      <c r="AL80" s="268">
        <v>0.0247811977578916</v>
      </c>
      <c r="AM80" s="269">
        <v>-0.00214722460799703</v>
      </c>
    </row>
    <row r="81" ht="19" spans="1:39">
      <c r="A81" s="260" t="s">
        <v>2708</v>
      </c>
      <c r="B81" s="261" t="s">
        <v>3374</v>
      </c>
      <c r="C81" s="262" t="s">
        <v>2958</v>
      </c>
      <c r="D81" s="278" t="s">
        <v>2959</v>
      </c>
      <c r="E81" s="263">
        <v>2466</v>
      </c>
      <c r="F81" s="263">
        <v>56</v>
      </c>
      <c r="G81" s="263">
        <v>39</v>
      </c>
      <c r="H81" s="263">
        <v>0</v>
      </c>
      <c r="I81" s="263">
        <v>0</v>
      </c>
      <c r="J81" s="264">
        <v>2832</v>
      </c>
      <c r="K81" s="264">
        <v>59</v>
      </c>
      <c r="L81" s="264">
        <v>59</v>
      </c>
      <c r="M81" s="264">
        <v>0</v>
      </c>
      <c r="N81" s="264">
        <v>0</v>
      </c>
      <c r="O81" s="264">
        <v>2433</v>
      </c>
      <c r="P81" s="264">
        <v>89</v>
      </c>
      <c r="Q81" s="264">
        <v>89</v>
      </c>
      <c r="R81" s="264">
        <v>5</v>
      </c>
      <c r="S81" s="264">
        <v>0</v>
      </c>
      <c r="T81" s="265">
        <v>0.015</v>
      </c>
      <c r="U81" s="266">
        <v>2466</v>
      </c>
      <c r="V81" s="266">
        <v>56</v>
      </c>
      <c r="W81" s="266">
        <v>39</v>
      </c>
      <c r="X81" s="266">
        <v>0</v>
      </c>
      <c r="Y81" s="264">
        <v>0</v>
      </c>
      <c r="Z81" s="267">
        <v>0.0227088402270884</v>
      </c>
      <c r="AA81" s="267">
        <v>0.0227088402270884</v>
      </c>
      <c r="AB81" s="267">
        <v>0.0208333333333333</v>
      </c>
      <c r="AC81" s="268">
        <v>0.0365803534730785</v>
      </c>
      <c r="AD81" s="269">
        <v>0.00187550689375507</v>
      </c>
      <c r="AE81" s="270">
        <v>19278</v>
      </c>
      <c r="AF81" s="271">
        <v>555</v>
      </c>
      <c r="AG81" s="271">
        <v>0</v>
      </c>
      <c r="AH81" s="271">
        <v>21813</v>
      </c>
      <c r="AI81" s="271">
        <v>613</v>
      </c>
      <c r="AJ81" s="271">
        <v>0</v>
      </c>
      <c r="AK81" s="268">
        <v>0.0287892934951758</v>
      </c>
      <c r="AL81" s="268">
        <v>0.0281025076789071</v>
      </c>
      <c r="AM81" s="269">
        <v>0.000686785816268774</v>
      </c>
    </row>
    <row r="82" ht="19" spans="1:39">
      <c r="A82" s="260" t="s">
        <v>2708</v>
      </c>
      <c r="B82" s="261" t="s">
        <v>3374</v>
      </c>
      <c r="C82" s="262" t="s">
        <v>2962</v>
      </c>
      <c r="D82" s="278" t="s">
        <v>2963</v>
      </c>
      <c r="E82" s="263">
        <v>3314</v>
      </c>
      <c r="F82" s="263">
        <v>118</v>
      </c>
      <c r="G82" s="263">
        <v>84</v>
      </c>
      <c r="H82" s="263">
        <v>1</v>
      </c>
      <c r="I82" s="263">
        <v>0</v>
      </c>
      <c r="J82" s="264">
        <v>3689</v>
      </c>
      <c r="K82" s="264">
        <v>188</v>
      </c>
      <c r="L82" s="264">
        <v>187</v>
      </c>
      <c r="M82" s="264">
        <v>0</v>
      </c>
      <c r="N82" s="264">
        <v>0</v>
      </c>
      <c r="O82" s="264">
        <v>3593</v>
      </c>
      <c r="P82" s="264">
        <v>107</v>
      </c>
      <c r="Q82" s="264">
        <v>104</v>
      </c>
      <c r="R82" s="264">
        <v>9</v>
      </c>
      <c r="S82" s="264">
        <v>0</v>
      </c>
      <c r="T82" s="265">
        <v>0.015</v>
      </c>
      <c r="U82" s="266">
        <v>3314</v>
      </c>
      <c r="V82" s="266">
        <v>118</v>
      </c>
      <c r="W82" s="266">
        <v>84</v>
      </c>
      <c r="X82" s="266">
        <v>0</v>
      </c>
      <c r="Y82" s="264">
        <v>1</v>
      </c>
      <c r="Z82" s="267">
        <v>0.0356065178032589</v>
      </c>
      <c r="AA82" s="267">
        <v>0.0356065178032589</v>
      </c>
      <c r="AB82" s="267">
        <v>0.0509623204120358</v>
      </c>
      <c r="AC82" s="268">
        <v>0.0297801280267186</v>
      </c>
      <c r="AD82" s="269">
        <v>-0.0153558026087769</v>
      </c>
      <c r="AE82" s="270">
        <v>25563</v>
      </c>
      <c r="AF82" s="271">
        <v>935</v>
      </c>
      <c r="AG82" s="271">
        <v>0</v>
      </c>
      <c r="AH82" s="271">
        <v>29540</v>
      </c>
      <c r="AI82" s="271">
        <v>996</v>
      </c>
      <c r="AJ82" s="271">
        <v>0</v>
      </c>
      <c r="AK82" s="268">
        <v>0.0365763016860306</v>
      </c>
      <c r="AL82" s="268">
        <v>0.0337169939065674</v>
      </c>
      <c r="AM82" s="269">
        <v>0.00285930777946323</v>
      </c>
    </row>
    <row r="83" ht="19" spans="1:39">
      <c r="A83" s="260" t="s">
        <v>2708</v>
      </c>
      <c r="B83" s="261" t="s">
        <v>3374</v>
      </c>
      <c r="C83" s="262" t="s">
        <v>2888</v>
      </c>
      <c r="D83" s="278" t="s">
        <v>2889</v>
      </c>
      <c r="E83" s="263">
        <v>1981</v>
      </c>
      <c r="F83" s="263">
        <v>57</v>
      </c>
      <c r="G83" s="263">
        <v>37</v>
      </c>
      <c r="H83" s="263">
        <v>0</v>
      </c>
      <c r="I83" s="263">
        <v>0</v>
      </c>
      <c r="J83" s="264">
        <v>2740</v>
      </c>
      <c r="K83" s="264">
        <v>108</v>
      </c>
      <c r="L83" s="264">
        <v>107</v>
      </c>
      <c r="M83" s="264">
        <v>0</v>
      </c>
      <c r="N83" s="264">
        <v>0</v>
      </c>
      <c r="O83" s="264">
        <v>1351</v>
      </c>
      <c r="P83" s="264">
        <v>69</v>
      </c>
      <c r="Q83" s="264">
        <v>69</v>
      </c>
      <c r="R83" s="264">
        <v>0</v>
      </c>
      <c r="S83" s="264">
        <v>0</v>
      </c>
      <c r="T83" s="265">
        <v>0.015</v>
      </c>
      <c r="U83" s="266">
        <v>1981</v>
      </c>
      <c r="V83" s="266">
        <v>57</v>
      </c>
      <c r="W83" s="266">
        <v>37</v>
      </c>
      <c r="X83" s="266">
        <v>0</v>
      </c>
      <c r="Y83" s="264">
        <v>0</v>
      </c>
      <c r="Z83" s="267">
        <v>0.0287733467945482</v>
      </c>
      <c r="AA83" s="267">
        <v>0.0287733467945482</v>
      </c>
      <c r="AB83" s="267">
        <v>0.0394160583941606</v>
      </c>
      <c r="AC83" s="268">
        <v>0.0510732790525537</v>
      </c>
      <c r="AD83" s="269">
        <v>-0.0106427115996124</v>
      </c>
      <c r="AE83" s="270">
        <v>13604</v>
      </c>
      <c r="AF83" s="271">
        <v>459</v>
      </c>
      <c r="AG83" s="271">
        <v>0</v>
      </c>
      <c r="AH83" s="271">
        <v>15280</v>
      </c>
      <c r="AI83" s="271">
        <v>548</v>
      </c>
      <c r="AJ83" s="271">
        <v>0</v>
      </c>
      <c r="AK83" s="268">
        <v>0.0337400764481035</v>
      </c>
      <c r="AL83" s="268">
        <v>0.0358638743455497</v>
      </c>
      <c r="AM83" s="269">
        <v>-0.00212379789744624</v>
      </c>
    </row>
    <row r="84" ht="19" spans="1:39">
      <c r="A84" s="260" t="s">
        <v>2708</v>
      </c>
      <c r="B84" s="261" t="s">
        <v>3374</v>
      </c>
      <c r="C84" s="262" t="s">
        <v>2892</v>
      </c>
      <c r="D84" s="278" t="s">
        <v>2893</v>
      </c>
      <c r="E84" s="263">
        <v>1622</v>
      </c>
      <c r="F84" s="263">
        <v>63</v>
      </c>
      <c r="G84" s="263">
        <v>43</v>
      </c>
      <c r="H84" s="263">
        <v>4</v>
      </c>
      <c r="I84" s="263">
        <v>0</v>
      </c>
      <c r="J84" s="264">
        <v>1581</v>
      </c>
      <c r="K84" s="264">
        <v>59</v>
      </c>
      <c r="L84" s="264">
        <v>59</v>
      </c>
      <c r="M84" s="264">
        <v>1</v>
      </c>
      <c r="N84" s="264">
        <v>0</v>
      </c>
      <c r="O84" s="264">
        <v>1512</v>
      </c>
      <c r="P84" s="264">
        <v>79</v>
      </c>
      <c r="Q84" s="264">
        <v>79</v>
      </c>
      <c r="R84" s="264">
        <v>13</v>
      </c>
      <c r="S84" s="264">
        <v>0</v>
      </c>
      <c r="T84" s="265">
        <v>0.015</v>
      </c>
      <c r="U84" s="266">
        <v>1622</v>
      </c>
      <c r="V84" s="266">
        <v>63</v>
      </c>
      <c r="W84" s="266">
        <v>43</v>
      </c>
      <c r="X84" s="266">
        <v>0</v>
      </c>
      <c r="Y84" s="264">
        <v>4</v>
      </c>
      <c r="Z84" s="267">
        <v>0.0388409371146732</v>
      </c>
      <c r="AA84" s="267">
        <v>0.0388409371146732</v>
      </c>
      <c r="AB84" s="267">
        <v>0.0373181530676787</v>
      </c>
      <c r="AC84" s="268">
        <v>0.0522486772486772</v>
      </c>
      <c r="AD84" s="269">
        <v>0.00152278404699456</v>
      </c>
      <c r="AE84" s="270">
        <v>10703</v>
      </c>
      <c r="AF84" s="271">
        <v>400</v>
      </c>
      <c r="AG84" s="271">
        <v>0</v>
      </c>
      <c r="AH84" s="271">
        <v>13153</v>
      </c>
      <c r="AI84" s="271">
        <v>448</v>
      </c>
      <c r="AJ84" s="271">
        <v>0</v>
      </c>
      <c r="AK84" s="268">
        <v>0.0373726992432028</v>
      </c>
      <c r="AL84" s="268">
        <v>0.0340606705694518</v>
      </c>
      <c r="AM84" s="269">
        <v>0.00331202867375101</v>
      </c>
    </row>
    <row r="85" ht="19" spans="1:39">
      <c r="A85" s="260" t="s">
        <v>2708</v>
      </c>
      <c r="B85" s="261" t="s">
        <v>3374</v>
      </c>
      <c r="C85" s="262" t="s">
        <v>2960</v>
      </c>
      <c r="D85" s="278" t="s">
        <v>2961</v>
      </c>
      <c r="E85" s="263">
        <v>3125</v>
      </c>
      <c r="F85" s="263">
        <v>186</v>
      </c>
      <c r="G85" s="263">
        <v>119</v>
      </c>
      <c r="H85" s="263">
        <v>0</v>
      </c>
      <c r="I85" s="263">
        <v>0</v>
      </c>
      <c r="J85" s="264">
        <v>3211</v>
      </c>
      <c r="K85" s="264">
        <v>120</v>
      </c>
      <c r="L85" s="264">
        <v>119</v>
      </c>
      <c r="M85" s="264">
        <v>0</v>
      </c>
      <c r="N85" s="264">
        <v>0</v>
      </c>
      <c r="O85" s="264">
        <v>2904</v>
      </c>
      <c r="P85" s="264">
        <v>205</v>
      </c>
      <c r="Q85" s="264">
        <v>204</v>
      </c>
      <c r="R85" s="264">
        <v>1</v>
      </c>
      <c r="S85" s="264">
        <v>0</v>
      </c>
      <c r="T85" s="265">
        <v>0.015</v>
      </c>
      <c r="U85" s="266">
        <v>3125</v>
      </c>
      <c r="V85" s="266">
        <v>186</v>
      </c>
      <c r="W85" s="266">
        <v>119</v>
      </c>
      <c r="X85" s="266">
        <v>0</v>
      </c>
      <c r="Y85" s="264">
        <v>0</v>
      </c>
      <c r="Z85" s="267">
        <v>0.05952</v>
      </c>
      <c r="AA85" s="267">
        <v>0.05952</v>
      </c>
      <c r="AB85" s="267">
        <v>0.0373715353472438</v>
      </c>
      <c r="AC85" s="268">
        <v>0.0705922865013774</v>
      </c>
      <c r="AD85" s="269">
        <v>0.0221484646527562</v>
      </c>
      <c r="AE85" s="270">
        <v>20276</v>
      </c>
      <c r="AF85" s="271">
        <v>1171</v>
      </c>
      <c r="AG85" s="271">
        <v>2</v>
      </c>
      <c r="AH85" s="271">
        <v>22220</v>
      </c>
      <c r="AI85" s="271">
        <v>1434</v>
      </c>
      <c r="AJ85" s="271">
        <v>4</v>
      </c>
      <c r="AK85" s="268">
        <v>0.0576543696981653</v>
      </c>
      <c r="AL85" s="268">
        <v>0.0643564356435644</v>
      </c>
      <c r="AM85" s="269">
        <v>-0.00670206594539904</v>
      </c>
    </row>
    <row r="86" ht="19" spans="1:39">
      <c r="A86" s="260" t="s">
        <v>2708</v>
      </c>
      <c r="B86" s="261" t="s">
        <v>3374</v>
      </c>
      <c r="C86" s="262" t="s">
        <v>2987</v>
      </c>
      <c r="D86" s="278" t="s">
        <v>2988</v>
      </c>
      <c r="E86" s="263">
        <v>1640</v>
      </c>
      <c r="F86" s="263">
        <v>48</v>
      </c>
      <c r="G86" s="263">
        <v>31</v>
      </c>
      <c r="H86" s="263">
        <v>0</v>
      </c>
      <c r="I86" s="263">
        <v>0</v>
      </c>
      <c r="J86" s="264">
        <v>1795</v>
      </c>
      <c r="K86" s="264">
        <v>56</v>
      </c>
      <c r="L86" s="264">
        <v>55</v>
      </c>
      <c r="M86" s="264">
        <v>2</v>
      </c>
      <c r="N86" s="264">
        <v>0</v>
      </c>
      <c r="O86" s="264">
        <v>1430</v>
      </c>
      <c r="P86" s="264">
        <v>43</v>
      </c>
      <c r="Q86" s="264">
        <v>42</v>
      </c>
      <c r="R86" s="264">
        <v>3</v>
      </c>
      <c r="S86" s="264">
        <v>0</v>
      </c>
      <c r="T86" s="265">
        <v>0.015</v>
      </c>
      <c r="U86" s="266">
        <v>1640</v>
      </c>
      <c r="V86" s="266">
        <v>48</v>
      </c>
      <c r="W86" s="266">
        <v>31</v>
      </c>
      <c r="X86" s="266">
        <v>0</v>
      </c>
      <c r="Y86" s="264">
        <v>0</v>
      </c>
      <c r="Z86" s="267">
        <v>0.0292682926829268</v>
      </c>
      <c r="AA86" s="267">
        <v>0.0292682926829268</v>
      </c>
      <c r="AB86" s="267">
        <v>0.0311977715877437</v>
      </c>
      <c r="AC86" s="268">
        <v>0.0300699300699301</v>
      </c>
      <c r="AD86" s="269">
        <v>-0.0019294789048169</v>
      </c>
      <c r="AE86" s="270">
        <v>11226</v>
      </c>
      <c r="AF86" s="271">
        <v>383</v>
      </c>
      <c r="AG86" s="271">
        <v>0</v>
      </c>
      <c r="AH86" s="271">
        <v>13472</v>
      </c>
      <c r="AI86" s="271">
        <v>444</v>
      </c>
      <c r="AJ86" s="271">
        <v>1</v>
      </c>
      <c r="AK86" s="268">
        <v>0.0341172278638874</v>
      </c>
      <c r="AL86" s="268">
        <v>0.0328830166270784</v>
      </c>
      <c r="AM86" s="269">
        <v>0.00123421123680902</v>
      </c>
    </row>
    <row r="87" ht="19" spans="1:39">
      <c r="A87" s="260" t="s">
        <v>2708</v>
      </c>
      <c r="B87" s="261" t="s">
        <v>3374</v>
      </c>
      <c r="C87" s="262" t="s">
        <v>2993</v>
      </c>
      <c r="D87" s="278" t="s">
        <v>2994</v>
      </c>
      <c r="E87" s="263">
        <v>2566</v>
      </c>
      <c r="F87" s="263">
        <v>118</v>
      </c>
      <c r="G87" s="263">
        <v>89</v>
      </c>
      <c r="H87" s="263">
        <v>0</v>
      </c>
      <c r="I87" s="263">
        <v>0</v>
      </c>
      <c r="J87" s="264">
        <v>4127</v>
      </c>
      <c r="K87" s="264">
        <v>90</v>
      </c>
      <c r="L87" s="264">
        <v>90</v>
      </c>
      <c r="M87" s="264">
        <v>0</v>
      </c>
      <c r="N87" s="264">
        <v>0</v>
      </c>
      <c r="O87" s="264">
        <v>821</v>
      </c>
      <c r="P87" s="264">
        <v>69</v>
      </c>
      <c r="Q87" s="264">
        <v>68</v>
      </c>
      <c r="R87" s="264">
        <v>0</v>
      </c>
      <c r="S87" s="264">
        <v>0</v>
      </c>
      <c r="T87" s="265">
        <v>0.015</v>
      </c>
      <c r="U87" s="266">
        <v>2566</v>
      </c>
      <c r="V87" s="266">
        <v>118</v>
      </c>
      <c r="W87" s="266">
        <v>89</v>
      </c>
      <c r="X87" s="266">
        <v>0</v>
      </c>
      <c r="Y87" s="264">
        <v>0</v>
      </c>
      <c r="Z87" s="267">
        <v>0.0459859703819174</v>
      </c>
      <c r="AA87" s="267">
        <v>0.0459859703819174</v>
      </c>
      <c r="AB87" s="267">
        <v>0.0218076084322753</v>
      </c>
      <c r="AC87" s="268">
        <v>0.0840438489646772</v>
      </c>
      <c r="AD87" s="269">
        <v>0.0241783619496421</v>
      </c>
      <c r="AE87" s="270">
        <v>16561</v>
      </c>
      <c r="AF87" s="271">
        <v>729</v>
      </c>
      <c r="AG87" s="271">
        <v>0</v>
      </c>
      <c r="AH87" s="271">
        <v>17995</v>
      </c>
      <c r="AI87" s="271">
        <v>875</v>
      </c>
      <c r="AJ87" s="271">
        <v>1</v>
      </c>
      <c r="AK87" s="268">
        <v>0.0440190809733712</v>
      </c>
      <c r="AL87" s="268">
        <v>0.0485690469574882</v>
      </c>
      <c r="AM87" s="269">
        <v>-0.00454996598411702</v>
      </c>
    </row>
    <row r="88" ht="19" spans="1:39">
      <c r="A88" s="260" t="s">
        <v>2708</v>
      </c>
      <c r="B88" s="261" t="s">
        <v>3374</v>
      </c>
      <c r="C88" s="262" t="s">
        <v>3037</v>
      </c>
      <c r="D88" s="278" t="s">
        <v>3038</v>
      </c>
      <c r="E88" s="263">
        <v>2771</v>
      </c>
      <c r="F88" s="263">
        <v>86</v>
      </c>
      <c r="G88" s="263">
        <v>61</v>
      </c>
      <c r="H88" s="263">
        <v>0</v>
      </c>
      <c r="I88" s="263">
        <v>0</v>
      </c>
      <c r="J88" s="264">
        <v>3531</v>
      </c>
      <c r="K88" s="264">
        <v>123</v>
      </c>
      <c r="L88" s="264">
        <v>123</v>
      </c>
      <c r="M88" s="264">
        <v>0</v>
      </c>
      <c r="N88" s="264">
        <v>0</v>
      </c>
      <c r="O88" s="264">
        <v>3280</v>
      </c>
      <c r="P88" s="264">
        <v>111</v>
      </c>
      <c r="Q88" s="264">
        <v>111</v>
      </c>
      <c r="R88" s="264">
        <v>15</v>
      </c>
      <c r="S88" s="264">
        <v>0</v>
      </c>
      <c r="T88" s="265">
        <v>0.015</v>
      </c>
      <c r="U88" s="266">
        <v>2771</v>
      </c>
      <c r="V88" s="266">
        <v>86</v>
      </c>
      <c r="W88" s="266">
        <v>61</v>
      </c>
      <c r="X88" s="266">
        <v>0</v>
      </c>
      <c r="Y88" s="264">
        <v>0</v>
      </c>
      <c r="Z88" s="267">
        <v>0.0310357271743053</v>
      </c>
      <c r="AA88" s="267">
        <v>0.0310357271743053</v>
      </c>
      <c r="AB88" s="267">
        <v>0.0348343245539507</v>
      </c>
      <c r="AC88" s="268">
        <v>0.0338414634146341</v>
      </c>
      <c r="AD88" s="269">
        <v>-0.00379859737964542</v>
      </c>
      <c r="AE88" s="270">
        <v>22246</v>
      </c>
      <c r="AF88" s="271">
        <v>742</v>
      </c>
      <c r="AG88" s="271">
        <v>0</v>
      </c>
      <c r="AH88" s="271">
        <v>25203</v>
      </c>
      <c r="AI88" s="271">
        <v>831</v>
      </c>
      <c r="AJ88" s="271">
        <v>0</v>
      </c>
      <c r="AK88" s="268">
        <v>0.0333543108873505</v>
      </c>
      <c r="AL88" s="268">
        <v>0.032972265206523</v>
      </c>
      <c r="AM88" s="269">
        <v>0.000382045680827503</v>
      </c>
    </row>
    <row r="89" ht="19" spans="1:39">
      <c r="A89" s="260" t="s">
        <v>2708</v>
      </c>
      <c r="B89" s="261" t="s">
        <v>3374</v>
      </c>
      <c r="C89" s="262" t="s">
        <v>2973</v>
      </c>
      <c r="D89" s="278" t="s">
        <v>2974</v>
      </c>
      <c r="E89" s="263">
        <v>1424</v>
      </c>
      <c r="F89" s="263">
        <v>27</v>
      </c>
      <c r="G89" s="263">
        <v>24</v>
      </c>
      <c r="H89" s="263">
        <v>0</v>
      </c>
      <c r="I89" s="263">
        <v>0</v>
      </c>
      <c r="J89" s="264">
        <v>1604</v>
      </c>
      <c r="K89" s="264">
        <v>41</v>
      </c>
      <c r="L89" s="264">
        <v>41</v>
      </c>
      <c r="M89" s="264">
        <v>0</v>
      </c>
      <c r="N89" s="264">
        <v>0</v>
      </c>
      <c r="O89" s="264">
        <v>1488</v>
      </c>
      <c r="P89" s="264">
        <v>38</v>
      </c>
      <c r="Q89" s="264">
        <v>38</v>
      </c>
      <c r="R89" s="264">
        <v>2</v>
      </c>
      <c r="S89" s="264">
        <v>0</v>
      </c>
      <c r="T89" s="265">
        <v>0.015</v>
      </c>
      <c r="U89" s="266">
        <v>1424</v>
      </c>
      <c r="V89" s="266">
        <v>27</v>
      </c>
      <c r="W89" s="266">
        <v>24</v>
      </c>
      <c r="X89" s="266">
        <v>0</v>
      </c>
      <c r="Y89" s="264">
        <v>0</v>
      </c>
      <c r="Z89" s="267">
        <v>0.0189606741573034</v>
      </c>
      <c r="AA89" s="267">
        <v>0.0189606741573034</v>
      </c>
      <c r="AB89" s="267">
        <v>0.0255610972568579</v>
      </c>
      <c r="AC89" s="268">
        <v>0.0255376344086022</v>
      </c>
      <c r="AD89" s="269">
        <v>-0.00660042309955448</v>
      </c>
      <c r="AE89" s="270">
        <v>10991</v>
      </c>
      <c r="AF89" s="271">
        <v>305</v>
      </c>
      <c r="AG89" s="271">
        <v>0</v>
      </c>
      <c r="AH89" s="271">
        <v>12141</v>
      </c>
      <c r="AI89" s="271">
        <v>368</v>
      </c>
      <c r="AJ89" s="271">
        <v>0</v>
      </c>
      <c r="AK89" s="268">
        <v>0.027749977254117</v>
      </c>
      <c r="AL89" s="268">
        <v>0.0303105180792356</v>
      </c>
      <c r="AM89" s="269">
        <v>-0.00256054082511864</v>
      </c>
    </row>
    <row r="90" ht="19" spans="1:39">
      <c r="A90" s="260" t="s">
        <v>2708</v>
      </c>
      <c r="B90" s="261" t="s">
        <v>3374</v>
      </c>
      <c r="C90" s="262" t="s">
        <v>2997</v>
      </c>
      <c r="D90" s="278" t="s">
        <v>2998</v>
      </c>
      <c r="E90" s="263">
        <v>2114</v>
      </c>
      <c r="F90" s="263">
        <v>190</v>
      </c>
      <c r="G90" s="263">
        <v>138</v>
      </c>
      <c r="H90" s="263">
        <v>0</v>
      </c>
      <c r="I90" s="263">
        <v>0</v>
      </c>
      <c r="J90" s="264">
        <v>2867</v>
      </c>
      <c r="K90" s="264">
        <v>139</v>
      </c>
      <c r="L90" s="264">
        <v>137</v>
      </c>
      <c r="M90" s="264">
        <v>0</v>
      </c>
      <c r="N90" s="264">
        <v>0</v>
      </c>
      <c r="O90" s="264">
        <v>2154</v>
      </c>
      <c r="P90" s="264">
        <v>173</v>
      </c>
      <c r="Q90" s="264">
        <v>173</v>
      </c>
      <c r="R90" s="264">
        <v>3</v>
      </c>
      <c r="S90" s="264">
        <v>0</v>
      </c>
      <c r="T90" s="265">
        <v>0.015</v>
      </c>
      <c r="U90" s="266">
        <v>2114</v>
      </c>
      <c r="V90" s="266">
        <v>190</v>
      </c>
      <c r="W90" s="266">
        <v>138</v>
      </c>
      <c r="X90" s="266">
        <v>0</v>
      </c>
      <c r="Y90" s="264">
        <v>0</v>
      </c>
      <c r="Z90" s="267">
        <v>0.0898770104068117</v>
      </c>
      <c r="AA90" s="267">
        <v>0.0898770104068117</v>
      </c>
      <c r="AB90" s="267">
        <v>0.0484827345657482</v>
      </c>
      <c r="AC90" s="268">
        <v>0.0803156917363046</v>
      </c>
      <c r="AD90" s="269">
        <v>0.0413942758410636</v>
      </c>
      <c r="AE90" s="270">
        <v>17578</v>
      </c>
      <c r="AF90" s="271">
        <v>1178</v>
      </c>
      <c r="AG90" s="271">
        <v>0</v>
      </c>
      <c r="AH90" s="271">
        <v>20689</v>
      </c>
      <c r="AI90" s="271">
        <v>1353</v>
      </c>
      <c r="AJ90" s="271">
        <v>0</v>
      </c>
      <c r="AK90" s="268">
        <v>0.0670155876664012</v>
      </c>
      <c r="AL90" s="268">
        <v>0.0653970709072454</v>
      </c>
      <c r="AM90" s="269">
        <v>0.00161851675915579</v>
      </c>
    </row>
    <row r="91" ht="19" spans="1:39">
      <c r="A91" s="260" t="s">
        <v>2708</v>
      </c>
      <c r="B91" s="261" t="s">
        <v>3374</v>
      </c>
      <c r="C91" s="262" t="s">
        <v>3029</v>
      </c>
      <c r="D91" s="278" t="s">
        <v>3030</v>
      </c>
      <c r="E91" s="263">
        <v>1751</v>
      </c>
      <c r="F91" s="263">
        <v>41</v>
      </c>
      <c r="G91" s="263">
        <v>29</v>
      </c>
      <c r="H91" s="263">
        <v>0</v>
      </c>
      <c r="I91" s="263">
        <v>0</v>
      </c>
      <c r="J91" s="264">
        <v>1817</v>
      </c>
      <c r="K91" s="264">
        <v>55</v>
      </c>
      <c r="L91" s="264">
        <v>55</v>
      </c>
      <c r="M91" s="264">
        <v>0</v>
      </c>
      <c r="N91" s="264">
        <v>0</v>
      </c>
      <c r="O91" s="264">
        <v>1790</v>
      </c>
      <c r="P91" s="264">
        <v>57</v>
      </c>
      <c r="Q91" s="264">
        <v>57</v>
      </c>
      <c r="R91" s="264">
        <v>1</v>
      </c>
      <c r="S91" s="264">
        <v>0</v>
      </c>
      <c r="T91" s="265">
        <v>0.015</v>
      </c>
      <c r="U91" s="266">
        <v>1751</v>
      </c>
      <c r="V91" s="266">
        <v>41</v>
      </c>
      <c r="W91" s="266">
        <v>29</v>
      </c>
      <c r="X91" s="266">
        <v>0</v>
      </c>
      <c r="Y91" s="264">
        <v>0</v>
      </c>
      <c r="Z91" s="267">
        <v>0.0234151913192461</v>
      </c>
      <c r="AA91" s="267">
        <v>0.0234151913192461</v>
      </c>
      <c r="AB91" s="267">
        <v>0.0302696752889378</v>
      </c>
      <c r="AC91" s="268">
        <v>0.0318435754189944</v>
      </c>
      <c r="AD91" s="269">
        <v>-0.00685448396969167</v>
      </c>
      <c r="AE91" s="270">
        <v>12925</v>
      </c>
      <c r="AF91" s="271">
        <v>347</v>
      </c>
      <c r="AG91" s="271">
        <v>0</v>
      </c>
      <c r="AH91" s="271">
        <v>14069</v>
      </c>
      <c r="AI91" s="271">
        <v>340</v>
      </c>
      <c r="AJ91" s="271">
        <v>0</v>
      </c>
      <c r="AK91" s="268">
        <v>0.0268471953578337</v>
      </c>
      <c r="AL91" s="268">
        <v>0.0241666074347857</v>
      </c>
      <c r="AM91" s="269">
        <v>0.00268058792304796</v>
      </c>
    </row>
    <row r="92" ht="19" spans="1:39">
      <c r="A92" s="260" t="s">
        <v>2708</v>
      </c>
      <c r="B92" s="261" t="s">
        <v>3374</v>
      </c>
      <c r="C92" s="262" t="s">
        <v>3039</v>
      </c>
      <c r="D92" s="278" t="s">
        <v>3040</v>
      </c>
      <c r="E92" s="263">
        <v>2595</v>
      </c>
      <c r="F92" s="263">
        <v>95</v>
      </c>
      <c r="G92" s="263">
        <v>69</v>
      </c>
      <c r="H92" s="263">
        <v>0</v>
      </c>
      <c r="I92" s="263">
        <v>0</v>
      </c>
      <c r="J92" s="264">
        <v>2761</v>
      </c>
      <c r="K92" s="264">
        <v>73</v>
      </c>
      <c r="L92" s="264">
        <v>72</v>
      </c>
      <c r="M92" s="264">
        <v>0</v>
      </c>
      <c r="N92" s="264">
        <v>0</v>
      </c>
      <c r="O92" s="264">
        <v>2589</v>
      </c>
      <c r="P92" s="264">
        <v>84</v>
      </c>
      <c r="Q92" s="264">
        <v>83</v>
      </c>
      <c r="R92" s="264">
        <v>8</v>
      </c>
      <c r="S92" s="264">
        <v>0</v>
      </c>
      <c r="T92" s="265">
        <v>0.015</v>
      </c>
      <c r="U92" s="266">
        <v>2595</v>
      </c>
      <c r="V92" s="266">
        <v>95</v>
      </c>
      <c r="W92" s="266">
        <v>69</v>
      </c>
      <c r="X92" s="266">
        <v>0</v>
      </c>
      <c r="Y92" s="264">
        <v>0</v>
      </c>
      <c r="Z92" s="267">
        <v>0.0366088631984586</v>
      </c>
      <c r="AA92" s="267">
        <v>0.0366088631984586</v>
      </c>
      <c r="AB92" s="267">
        <v>0.0264396957624049</v>
      </c>
      <c r="AC92" s="268">
        <v>0.0324449594438007</v>
      </c>
      <c r="AD92" s="269">
        <v>0.0101691674360536</v>
      </c>
      <c r="AE92" s="270">
        <v>19203</v>
      </c>
      <c r="AF92" s="271">
        <v>711</v>
      </c>
      <c r="AG92" s="271">
        <v>0</v>
      </c>
      <c r="AH92" s="271">
        <v>20533</v>
      </c>
      <c r="AI92" s="271">
        <v>702</v>
      </c>
      <c r="AJ92" s="271">
        <v>0</v>
      </c>
      <c r="AK92" s="268">
        <v>0.0370254647711295</v>
      </c>
      <c r="AL92" s="268">
        <v>0.0341888667023815</v>
      </c>
      <c r="AM92" s="269">
        <v>0.00283659806874798</v>
      </c>
    </row>
    <row r="93" ht="19" spans="1:39">
      <c r="A93" s="260" t="s">
        <v>2708</v>
      </c>
      <c r="B93" s="261" t="s">
        <v>3374</v>
      </c>
      <c r="C93" s="262" t="s">
        <v>3205</v>
      </c>
      <c r="D93" s="278" t="s">
        <v>3205</v>
      </c>
      <c r="E93" s="263">
        <v>1964</v>
      </c>
      <c r="F93" s="263">
        <v>363</v>
      </c>
      <c r="G93" s="263">
        <v>253</v>
      </c>
      <c r="H93" s="263">
        <v>0</v>
      </c>
      <c r="I93" s="263">
        <v>0</v>
      </c>
      <c r="J93" s="264">
        <v>2542</v>
      </c>
      <c r="K93" s="264">
        <v>133</v>
      </c>
      <c r="L93" s="264">
        <v>132</v>
      </c>
      <c r="M93" s="264">
        <v>0</v>
      </c>
      <c r="N93" s="264">
        <v>0</v>
      </c>
      <c r="O93" s="264">
        <v>2845</v>
      </c>
      <c r="P93" s="264">
        <v>15</v>
      </c>
      <c r="Q93" s="264">
        <v>15</v>
      </c>
      <c r="R93" s="264">
        <v>0</v>
      </c>
      <c r="S93" s="264">
        <v>0</v>
      </c>
      <c r="T93" s="265">
        <v>0.015</v>
      </c>
      <c r="U93" s="266">
        <v>1964</v>
      </c>
      <c r="V93" s="266">
        <v>363</v>
      </c>
      <c r="W93" s="266">
        <v>253</v>
      </c>
      <c r="X93" s="266">
        <v>0</v>
      </c>
      <c r="Y93" s="264">
        <v>0</v>
      </c>
      <c r="Z93" s="267">
        <v>0.184826883910387</v>
      </c>
      <c r="AA93" s="267">
        <v>0.184826883910387</v>
      </c>
      <c r="AB93" s="267">
        <v>0.0523210070810386</v>
      </c>
      <c r="AC93" s="268">
        <v>0.00527240773286467</v>
      </c>
      <c r="AD93" s="269">
        <v>0.132505876829348</v>
      </c>
      <c r="AE93" s="270">
        <v>17064</v>
      </c>
      <c r="AF93" s="271">
        <v>1659</v>
      </c>
      <c r="AG93" s="271">
        <v>0</v>
      </c>
      <c r="AH93" s="271">
        <v>19167</v>
      </c>
      <c r="AI93" s="271">
        <v>1567</v>
      </c>
      <c r="AJ93" s="271">
        <v>0</v>
      </c>
      <c r="AK93" s="268">
        <v>0.0972222222222222</v>
      </c>
      <c r="AL93" s="268">
        <v>0.0817550999113059</v>
      </c>
      <c r="AM93" s="269">
        <v>0.0154671223109163</v>
      </c>
    </row>
    <row r="94" ht="19" spans="1:39">
      <c r="A94" s="260" t="s">
        <v>2708</v>
      </c>
      <c r="B94" s="261" t="s">
        <v>3374</v>
      </c>
      <c r="C94" s="262" t="s">
        <v>2894</v>
      </c>
      <c r="D94" s="278" t="s">
        <v>2895</v>
      </c>
      <c r="E94" s="263">
        <v>1961</v>
      </c>
      <c r="F94" s="263">
        <v>63</v>
      </c>
      <c r="G94" s="263">
        <v>49</v>
      </c>
      <c r="H94" s="263">
        <v>0</v>
      </c>
      <c r="I94" s="263">
        <v>0</v>
      </c>
      <c r="J94" s="264">
        <v>2413</v>
      </c>
      <c r="K94" s="264">
        <v>103</v>
      </c>
      <c r="L94" s="264">
        <v>102</v>
      </c>
      <c r="M94" s="264">
        <v>0</v>
      </c>
      <c r="N94" s="264">
        <v>0</v>
      </c>
      <c r="O94" s="264">
        <v>2076</v>
      </c>
      <c r="P94" s="264">
        <v>78</v>
      </c>
      <c r="Q94" s="264">
        <v>78</v>
      </c>
      <c r="R94" s="264">
        <v>3</v>
      </c>
      <c r="S94" s="264">
        <v>0</v>
      </c>
      <c r="T94" s="265">
        <v>0.015</v>
      </c>
      <c r="U94" s="266">
        <v>1961</v>
      </c>
      <c r="V94" s="266">
        <v>63</v>
      </c>
      <c r="W94" s="266">
        <v>49</v>
      </c>
      <c r="X94" s="266">
        <v>0</v>
      </c>
      <c r="Y94" s="264">
        <v>0</v>
      </c>
      <c r="Z94" s="267">
        <v>0.0321264660887302</v>
      </c>
      <c r="AA94" s="267">
        <v>0.0321264660887302</v>
      </c>
      <c r="AB94" s="267">
        <v>0.0426854537919602</v>
      </c>
      <c r="AC94" s="268">
        <v>0.0375722543352601</v>
      </c>
      <c r="AD94" s="269">
        <v>-0.01055898770323</v>
      </c>
      <c r="AE94" s="270">
        <v>15460</v>
      </c>
      <c r="AF94" s="271">
        <v>558</v>
      </c>
      <c r="AG94" s="271">
        <v>0</v>
      </c>
      <c r="AH94" s="271">
        <v>17606</v>
      </c>
      <c r="AI94" s="271">
        <v>591</v>
      </c>
      <c r="AJ94" s="271">
        <v>1</v>
      </c>
      <c r="AK94" s="268">
        <v>0.0360931435963777</v>
      </c>
      <c r="AL94" s="268">
        <v>0.0335113029648983</v>
      </c>
      <c r="AM94" s="269">
        <v>0.00258184063147942</v>
      </c>
    </row>
    <row r="95" ht="19" spans="1:39">
      <c r="A95" s="260" t="s">
        <v>2708</v>
      </c>
      <c r="B95" s="261" t="s">
        <v>3374</v>
      </c>
      <c r="C95" s="262" t="s">
        <v>2910</v>
      </c>
      <c r="D95" s="278" t="s">
        <v>2911</v>
      </c>
      <c r="E95" s="263">
        <v>3617</v>
      </c>
      <c r="F95" s="263">
        <v>157</v>
      </c>
      <c r="G95" s="263">
        <v>101</v>
      </c>
      <c r="H95" s="263">
        <v>0</v>
      </c>
      <c r="I95" s="263">
        <v>0</v>
      </c>
      <c r="J95" s="264">
        <v>4049</v>
      </c>
      <c r="K95" s="264">
        <v>155</v>
      </c>
      <c r="L95" s="264">
        <v>155</v>
      </c>
      <c r="M95" s="264">
        <v>2</v>
      </c>
      <c r="N95" s="264">
        <v>0</v>
      </c>
      <c r="O95" s="264">
        <v>3874</v>
      </c>
      <c r="P95" s="264">
        <v>173</v>
      </c>
      <c r="Q95" s="264">
        <v>173</v>
      </c>
      <c r="R95" s="264">
        <v>7</v>
      </c>
      <c r="S95" s="264">
        <v>0</v>
      </c>
      <c r="T95" s="265">
        <v>0.015</v>
      </c>
      <c r="U95" s="266">
        <v>3617</v>
      </c>
      <c r="V95" s="266">
        <v>157</v>
      </c>
      <c r="W95" s="266">
        <v>101</v>
      </c>
      <c r="X95" s="266">
        <v>0</v>
      </c>
      <c r="Y95" s="264">
        <v>0</v>
      </c>
      <c r="Z95" s="267">
        <v>0.0434061376831628</v>
      </c>
      <c r="AA95" s="267">
        <v>0.0434061376831628</v>
      </c>
      <c r="AB95" s="267">
        <v>0.0382810570511237</v>
      </c>
      <c r="AC95" s="268">
        <v>0.0446566855962829</v>
      </c>
      <c r="AD95" s="269">
        <v>0.00512508063203911</v>
      </c>
      <c r="AE95" s="270">
        <v>26913</v>
      </c>
      <c r="AF95" s="271">
        <v>1107</v>
      </c>
      <c r="AG95" s="271">
        <v>0</v>
      </c>
      <c r="AH95" s="271">
        <v>29855</v>
      </c>
      <c r="AI95" s="271">
        <v>1216</v>
      </c>
      <c r="AJ95" s="271">
        <v>0</v>
      </c>
      <c r="AK95" s="268">
        <v>0.0411325381785754</v>
      </c>
      <c r="AL95" s="268">
        <v>0.0407301959470775</v>
      </c>
      <c r="AM95" s="269">
        <v>0.000402342231497869</v>
      </c>
    </row>
    <row r="96" ht="19" spans="1:39">
      <c r="A96" s="260" t="s">
        <v>2708</v>
      </c>
      <c r="B96" s="261" t="s">
        <v>3374</v>
      </c>
      <c r="C96" s="262" t="s">
        <v>2918</v>
      </c>
      <c r="D96" s="278" t="s">
        <v>2919</v>
      </c>
      <c r="E96" s="263">
        <v>2140</v>
      </c>
      <c r="F96" s="263">
        <v>66</v>
      </c>
      <c r="G96" s="263">
        <v>49</v>
      </c>
      <c r="H96" s="263">
        <v>0</v>
      </c>
      <c r="I96" s="263">
        <v>0</v>
      </c>
      <c r="J96" s="264">
        <v>2438</v>
      </c>
      <c r="K96" s="264">
        <v>97</v>
      </c>
      <c r="L96" s="264">
        <v>97</v>
      </c>
      <c r="M96" s="264">
        <v>0</v>
      </c>
      <c r="N96" s="264">
        <v>0</v>
      </c>
      <c r="O96" s="264">
        <v>2052</v>
      </c>
      <c r="P96" s="264">
        <v>80</v>
      </c>
      <c r="Q96" s="264">
        <v>79</v>
      </c>
      <c r="R96" s="264">
        <v>3</v>
      </c>
      <c r="S96" s="264">
        <v>0</v>
      </c>
      <c r="T96" s="265">
        <v>0.015</v>
      </c>
      <c r="U96" s="266">
        <v>2140</v>
      </c>
      <c r="V96" s="266">
        <v>66</v>
      </c>
      <c r="W96" s="266">
        <v>49</v>
      </c>
      <c r="X96" s="266">
        <v>0</v>
      </c>
      <c r="Y96" s="264">
        <v>0</v>
      </c>
      <c r="Z96" s="267">
        <v>0.0308411214953271</v>
      </c>
      <c r="AA96" s="267">
        <v>0.0308411214953271</v>
      </c>
      <c r="AB96" s="267">
        <v>0.0397867104183757</v>
      </c>
      <c r="AC96" s="268">
        <v>0.0389863547758285</v>
      </c>
      <c r="AD96" s="269">
        <v>-0.00894558892304862</v>
      </c>
      <c r="AE96" s="270">
        <v>15337</v>
      </c>
      <c r="AF96" s="271">
        <v>534</v>
      </c>
      <c r="AG96" s="271">
        <v>0</v>
      </c>
      <c r="AH96" s="271">
        <v>17167</v>
      </c>
      <c r="AI96" s="271">
        <v>626</v>
      </c>
      <c r="AJ96" s="271">
        <v>0</v>
      </c>
      <c r="AK96" s="268">
        <v>0.0348177609702028</v>
      </c>
      <c r="AL96" s="268">
        <v>0.0364653113531776</v>
      </c>
      <c r="AM96" s="269">
        <v>-0.00164755038297483</v>
      </c>
    </row>
    <row r="97" ht="19" spans="1:39">
      <c r="A97" s="260" t="s">
        <v>2708</v>
      </c>
      <c r="B97" s="261" t="s">
        <v>3374</v>
      </c>
      <c r="C97" s="262" t="s">
        <v>2920</v>
      </c>
      <c r="D97" s="278" t="s">
        <v>2921</v>
      </c>
      <c r="E97" s="263">
        <v>2256</v>
      </c>
      <c r="F97" s="263">
        <v>72</v>
      </c>
      <c r="G97" s="263">
        <v>55</v>
      </c>
      <c r="H97" s="263">
        <v>0</v>
      </c>
      <c r="I97" s="263">
        <v>0</v>
      </c>
      <c r="J97" s="264">
        <v>2410</v>
      </c>
      <c r="K97" s="264">
        <v>87</v>
      </c>
      <c r="L97" s="264">
        <v>87</v>
      </c>
      <c r="M97" s="264">
        <v>0</v>
      </c>
      <c r="N97" s="264">
        <v>0</v>
      </c>
      <c r="O97" s="264">
        <v>2367</v>
      </c>
      <c r="P97" s="264">
        <v>74</v>
      </c>
      <c r="Q97" s="264">
        <v>74</v>
      </c>
      <c r="R97" s="264">
        <v>7</v>
      </c>
      <c r="S97" s="264">
        <v>0</v>
      </c>
      <c r="T97" s="265">
        <v>0.015</v>
      </c>
      <c r="U97" s="266">
        <v>2256</v>
      </c>
      <c r="V97" s="266">
        <v>72</v>
      </c>
      <c r="W97" s="266">
        <v>55</v>
      </c>
      <c r="X97" s="266">
        <v>0</v>
      </c>
      <c r="Y97" s="264">
        <v>0</v>
      </c>
      <c r="Z97" s="267">
        <v>0.0319148936170213</v>
      </c>
      <c r="AA97" s="267">
        <v>0.0319148936170213</v>
      </c>
      <c r="AB97" s="267">
        <v>0.0360995850622407</v>
      </c>
      <c r="AC97" s="268">
        <v>0.031263202365864</v>
      </c>
      <c r="AD97" s="269">
        <v>-0.00418469144521939</v>
      </c>
      <c r="AE97" s="270">
        <v>16622</v>
      </c>
      <c r="AF97" s="271">
        <v>537</v>
      </c>
      <c r="AG97" s="271">
        <v>0</v>
      </c>
      <c r="AH97" s="271">
        <v>18933</v>
      </c>
      <c r="AI97" s="271">
        <v>606</v>
      </c>
      <c r="AJ97" s="271">
        <v>0</v>
      </c>
      <c r="AK97" s="268">
        <v>0.032306581638792</v>
      </c>
      <c r="AL97" s="268">
        <v>0.0320076057677072</v>
      </c>
      <c r="AM97" s="269">
        <v>0.000298975871084788</v>
      </c>
    </row>
    <row r="98" ht="19" spans="1:39">
      <c r="A98" s="260" t="s">
        <v>2708</v>
      </c>
      <c r="B98" s="261" t="s">
        <v>3374</v>
      </c>
      <c r="C98" s="262" t="s">
        <v>2950</v>
      </c>
      <c r="D98" s="278" t="s">
        <v>2951</v>
      </c>
      <c r="E98" s="263">
        <v>1525</v>
      </c>
      <c r="F98" s="263">
        <v>36</v>
      </c>
      <c r="G98" s="263">
        <v>26</v>
      </c>
      <c r="H98" s="263">
        <v>0</v>
      </c>
      <c r="I98" s="263">
        <v>0</v>
      </c>
      <c r="J98" s="264">
        <v>1710</v>
      </c>
      <c r="K98" s="264">
        <v>50</v>
      </c>
      <c r="L98" s="264">
        <v>49</v>
      </c>
      <c r="M98" s="264">
        <v>0</v>
      </c>
      <c r="N98" s="264">
        <v>0</v>
      </c>
      <c r="O98" s="264">
        <v>1537</v>
      </c>
      <c r="P98" s="264">
        <v>44</v>
      </c>
      <c r="Q98" s="264">
        <v>44</v>
      </c>
      <c r="R98" s="264">
        <v>1</v>
      </c>
      <c r="S98" s="264">
        <v>0</v>
      </c>
      <c r="T98" s="265">
        <v>0.015</v>
      </c>
      <c r="U98" s="266">
        <v>1525</v>
      </c>
      <c r="V98" s="266">
        <v>36</v>
      </c>
      <c r="W98" s="266">
        <v>26</v>
      </c>
      <c r="X98" s="266">
        <v>0</v>
      </c>
      <c r="Y98" s="264">
        <v>0</v>
      </c>
      <c r="Z98" s="267">
        <v>0.0236065573770492</v>
      </c>
      <c r="AA98" s="267">
        <v>0.0236065573770492</v>
      </c>
      <c r="AB98" s="267">
        <v>0.0292397660818713</v>
      </c>
      <c r="AC98" s="268">
        <v>0.0286271958360442</v>
      </c>
      <c r="AD98" s="269">
        <v>-0.00563320870482216</v>
      </c>
      <c r="AE98" s="270">
        <v>11076</v>
      </c>
      <c r="AF98" s="271">
        <v>296</v>
      </c>
      <c r="AG98" s="271">
        <v>0</v>
      </c>
      <c r="AH98" s="271">
        <v>12223</v>
      </c>
      <c r="AI98" s="271">
        <v>321</v>
      </c>
      <c r="AJ98" s="271">
        <v>0</v>
      </c>
      <c r="AK98" s="268">
        <v>0.0267244492596605</v>
      </c>
      <c r="AL98" s="268">
        <v>0.0262619651476724</v>
      </c>
      <c r="AM98" s="269">
        <v>0.000462484111988105</v>
      </c>
    </row>
    <row r="99" ht="19" spans="1:39">
      <c r="A99" s="260" t="s">
        <v>2708</v>
      </c>
      <c r="B99" s="261" t="s">
        <v>3375</v>
      </c>
      <c r="C99" s="262" t="s">
        <v>2880</v>
      </c>
      <c r="D99" s="278" t="s">
        <v>2881</v>
      </c>
      <c r="E99" s="263">
        <v>1965</v>
      </c>
      <c r="F99" s="263">
        <v>89</v>
      </c>
      <c r="G99" s="263">
        <v>62</v>
      </c>
      <c r="H99" s="263">
        <v>0</v>
      </c>
      <c r="I99" s="263">
        <v>0</v>
      </c>
      <c r="J99" s="264">
        <v>2049</v>
      </c>
      <c r="K99" s="264">
        <v>94</v>
      </c>
      <c r="L99" s="264">
        <v>94</v>
      </c>
      <c r="M99" s="264">
        <v>0</v>
      </c>
      <c r="N99" s="264">
        <v>0</v>
      </c>
      <c r="O99" s="264">
        <v>1887</v>
      </c>
      <c r="P99" s="264">
        <v>97</v>
      </c>
      <c r="Q99" s="264">
        <v>97</v>
      </c>
      <c r="R99" s="264">
        <v>10</v>
      </c>
      <c r="S99" s="264">
        <v>0</v>
      </c>
      <c r="T99" s="265">
        <v>0.015</v>
      </c>
      <c r="U99" s="266">
        <v>1965</v>
      </c>
      <c r="V99" s="266">
        <v>89</v>
      </c>
      <c r="W99" s="266">
        <v>62</v>
      </c>
      <c r="X99" s="266">
        <v>0</v>
      </c>
      <c r="Y99" s="264">
        <v>0</v>
      </c>
      <c r="Z99" s="267">
        <v>0.04529262086514</v>
      </c>
      <c r="AA99" s="267">
        <v>0.04529262086514</v>
      </c>
      <c r="AB99" s="267">
        <v>0.045876037091264</v>
      </c>
      <c r="AC99" s="268">
        <v>0.0514043455219926</v>
      </c>
      <c r="AD99" s="269">
        <v>-0.000583416226124081</v>
      </c>
      <c r="AE99" s="270">
        <v>13664</v>
      </c>
      <c r="AF99" s="271">
        <v>635</v>
      </c>
      <c r="AG99" s="271">
        <v>0</v>
      </c>
      <c r="AH99" s="271">
        <v>14689</v>
      </c>
      <c r="AI99" s="271">
        <v>687</v>
      </c>
      <c r="AJ99" s="271">
        <v>0</v>
      </c>
      <c r="AK99" s="268">
        <v>0.0464724824355972</v>
      </c>
      <c r="AL99" s="268">
        <v>0.0467696916059636</v>
      </c>
      <c r="AM99" s="269">
        <v>-0.000297209170366457</v>
      </c>
    </row>
    <row r="100" ht="19" spans="1:39">
      <c r="A100" s="260" t="s">
        <v>2708</v>
      </c>
      <c r="B100" s="261" t="s">
        <v>3375</v>
      </c>
      <c r="C100" s="262" t="s">
        <v>2886</v>
      </c>
      <c r="D100" s="278" t="s">
        <v>2887</v>
      </c>
      <c r="E100" s="263">
        <v>4182</v>
      </c>
      <c r="F100" s="263">
        <v>170</v>
      </c>
      <c r="G100" s="263">
        <v>121</v>
      </c>
      <c r="H100" s="263">
        <v>0</v>
      </c>
      <c r="I100" s="263">
        <v>0</v>
      </c>
      <c r="J100" s="264">
        <v>4778</v>
      </c>
      <c r="K100" s="264">
        <v>78</v>
      </c>
      <c r="L100" s="264">
        <v>78</v>
      </c>
      <c r="M100" s="264">
        <v>0</v>
      </c>
      <c r="N100" s="264">
        <v>0</v>
      </c>
      <c r="O100" s="264">
        <v>4038</v>
      </c>
      <c r="P100" s="264">
        <v>141</v>
      </c>
      <c r="Q100" s="264">
        <v>141</v>
      </c>
      <c r="R100" s="264">
        <v>1</v>
      </c>
      <c r="S100" s="264">
        <v>0</v>
      </c>
      <c r="T100" s="265">
        <v>0.015</v>
      </c>
      <c r="U100" s="266">
        <v>4182</v>
      </c>
      <c r="V100" s="266">
        <v>170</v>
      </c>
      <c r="W100" s="266">
        <v>121</v>
      </c>
      <c r="X100" s="266">
        <v>0</v>
      </c>
      <c r="Y100" s="264">
        <v>0</v>
      </c>
      <c r="Z100" s="267">
        <v>0.040650406504065</v>
      </c>
      <c r="AA100" s="267">
        <v>0.040650406504065</v>
      </c>
      <c r="AB100" s="267">
        <v>0.0163248221012976</v>
      </c>
      <c r="AC100" s="268">
        <v>0.0349182763744428</v>
      </c>
      <c r="AD100" s="269">
        <v>0.0243255844027674</v>
      </c>
      <c r="AE100" s="270">
        <v>29346</v>
      </c>
      <c r="AF100" s="271">
        <v>918</v>
      </c>
      <c r="AG100" s="271">
        <v>0</v>
      </c>
      <c r="AH100" s="271">
        <v>30696</v>
      </c>
      <c r="AI100" s="271">
        <v>1173</v>
      </c>
      <c r="AJ100" s="271">
        <v>1</v>
      </c>
      <c r="AK100" s="268">
        <v>0.0312819464322225</v>
      </c>
      <c r="AL100" s="268">
        <v>0.0381808704717227</v>
      </c>
      <c r="AM100" s="269">
        <v>-0.00689892403950025</v>
      </c>
    </row>
    <row r="101" ht="19" spans="1:39">
      <c r="A101" s="260" t="s">
        <v>2708</v>
      </c>
      <c r="B101" s="261" t="s">
        <v>3375</v>
      </c>
      <c r="C101" s="262" t="s">
        <v>2912</v>
      </c>
      <c r="D101" s="278" t="s">
        <v>2913</v>
      </c>
      <c r="E101" s="263">
        <v>3579</v>
      </c>
      <c r="F101" s="263">
        <v>104</v>
      </c>
      <c r="G101" s="263">
        <v>70</v>
      </c>
      <c r="H101" s="263">
        <v>0</v>
      </c>
      <c r="I101" s="263">
        <v>0</v>
      </c>
      <c r="J101" s="264">
        <v>3603</v>
      </c>
      <c r="K101" s="264">
        <v>84</v>
      </c>
      <c r="L101" s="264">
        <v>84</v>
      </c>
      <c r="M101" s="264">
        <v>0</v>
      </c>
      <c r="N101" s="264">
        <v>1</v>
      </c>
      <c r="O101" s="264">
        <v>3590</v>
      </c>
      <c r="P101" s="264">
        <v>169</v>
      </c>
      <c r="Q101" s="264">
        <v>169</v>
      </c>
      <c r="R101" s="264">
        <v>3</v>
      </c>
      <c r="S101" s="264">
        <v>0</v>
      </c>
      <c r="T101" s="265">
        <v>0.015</v>
      </c>
      <c r="U101" s="266">
        <v>3579</v>
      </c>
      <c r="V101" s="266">
        <v>104</v>
      </c>
      <c r="W101" s="266">
        <v>70</v>
      </c>
      <c r="X101" s="266">
        <v>0</v>
      </c>
      <c r="Y101" s="264">
        <v>0</v>
      </c>
      <c r="Z101" s="267">
        <v>0.0290583962000559</v>
      </c>
      <c r="AA101" s="267">
        <v>0.0290583962000559</v>
      </c>
      <c r="AB101" s="267">
        <v>0.0230363585900638</v>
      </c>
      <c r="AC101" s="268">
        <v>0.047075208913649</v>
      </c>
      <c r="AD101" s="269">
        <v>0.00602203760999205</v>
      </c>
      <c r="AE101" s="270">
        <v>25784</v>
      </c>
      <c r="AF101" s="271">
        <v>732</v>
      </c>
      <c r="AG101" s="271">
        <v>1</v>
      </c>
      <c r="AH101" s="271">
        <v>31760</v>
      </c>
      <c r="AI101" s="271">
        <v>892</v>
      </c>
      <c r="AJ101" s="271">
        <v>0</v>
      </c>
      <c r="AK101" s="268">
        <v>0.0283509152963078</v>
      </c>
      <c r="AL101" s="268">
        <v>0.0280856423173804</v>
      </c>
      <c r="AM101" s="269">
        <v>0.000265272978927436</v>
      </c>
    </row>
    <row r="102" ht="19" spans="1:39">
      <c r="A102" s="260" t="s">
        <v>2708</v>
      </c>
      <c r="B102" s="261" t="s">
        <v>3375</v>
      </c>
      <c r="C102" s="262" t="s">
        <v>2916</v>
      </c>
      <c r="D102" s="278" t="s">
        <v>2917</v>
      </c>
      <c r="E102" s="263">
        <v>1540</v>
      </c>
      <c r="F102" s="263">
        <v>58</v>
      </c>
      <c r="G102" s="263">
        <v>47</v>
      </c>
      <c r="H102" s="263">
        <v>1</v>
      </c>
      <c r="I102" s="263">
        <v>0</v>
      </c>
      <c r="J102" s="264">
        <v>1939</v>
      </c>
      <c r="K102" s="264">
        <v>54</v>
      </c>
      <c r="L102" s="264">
        <v>53</v>
      </c>
      <c r="M102" s="264">
        <v>0</v>
      </c>
      <c r="N102" s="264">
        <v>0</v>
      </c>
      <c r="O102" s="264">
        <v>1627</v>
      </c>
      <c r="P102" s="264">
        <v>73</v>
      </c>
      <c r="Q102" s="264">
        <v>70</v>
      </c>
      <c r="R102" s="264">
        <v>9</v>
      </c>
      <c r="S102" s="264">
        <v>0</v>
      </c>
      <c r="T102" s="265">
        <v>0.015</v>
      </c>
      <c r="U102" s="266">
        <v>1540</v>
      </c>
      <c r="V102" s="266">
        <v>58</v>
      </c>
      <c r="W102" s="266">
        <v>47</v>
      </c>
      <c r="X102" s="266">
        <v>0</v>
      </c>
      <c r="Y102" s="264">
        <v>1</v>
      </c>
      <c r="Z102" s="267">
        <v>0.0376623376623377</v>
      </c>
      <c r="AA102" s="267">
        <v>0.0376623376623377</v>
      </c>
      <c r="AB102" s="267">
        <v>0.0278494069107788</v>
      </c>
      <c r="AC102" s="268">
        <v>0.0448678549477566</v>
      </c>
      <c r="AD102" s="269">
        <v>0.00981293075155891</v>
      </c>
      <c r="AE102" s="270">
        <v>12899</v>
      </c>
      <c r="AF102" s="271">
        <v>460</v>
      </c>
      <c r="AG102" s="271">
        <v>0</v>
      </c>
      <c r="AH102" s="271">
        <v>14829</v>
      </c>
      <c r="AI102" s="271">
        <v>580</v>
      </c>
      <c r="AJ102" s="271">
        <v>5</v>
      </c>
      <c r="AK102" s="268">
        <v>0.035661679199938</v>
      </c>
      <c r="AL102" s="268">
        <v>0.0387753725807539</v>
      </c>
      <c r="AM102" s="269">
        <v>-0.00311369338081595</v>
      </c>
    </row>
    <row r="103" ht="19" spans="1:39">
      <c r="A103" s="260" t="s">
        <v>2708</v>
      </c>
      <c r="B103" s="261" t="s">
        <v>3375</v>
      </c>
      <c r="C103" s="262" t="s">
        <v>3208</v>
      </c>
      <c r="D103" s="278" t="s">
        <v>3208</v>
      </c>
      <c r="E103" s="263">
        <v>3453</v>
      </c>
      <c r="F103" s="263">
        <v>146</v>
      </c>
      <c r="G103" s="263">
        <v>95</v>
      </c>
      <c r="H103" s="263">
        <v>0</v>
      </c>
      <c r="I103" s="263">
        <v>0</v>
      </c>
      <c r="J103" s="264">
        <v>4298</v>
      </c>
      <c r="K103" s="264">
        <v>122</v>
      </c>
      <c r="L103" s="264">
        <v>121</v>
      </c>
      <c r="M103" s="264">
        <v>0</v>
      </c>
      <c r="N103" s="264">
        <v>0</v>
      </c>
      <c r="O103" s="264">
        <v>3458</v>
      </c>
      <c r="P103" s="264">
        <v>94</v>
      </c>
      <c r="Q103" s="264">
        <v>93</v>
      </c>
      <c r="R103" s="264">
        <v>0</v>
      </c>
      <c r="S103" s="264">
        <v>0</v>
      </c>
      <c r="T103" s="265">
        <v>0.015</v>
      </c>
      <c r="U103" s="266">
        <v>3453</v>
      </c>
      <c r="V103" s="266">
        <v>146</v>
      </c>
      <c r="W103" s="266">
        <v>95</v>
      </c>
      <c r="X103" s="266">
        <v>0</v>
      </c>
      <c r="Y103" s="264">
        <v>0</v>
      </c>
      <c r="Z103" s="267">
        <v>0.0422820735592239</v>
      </c>
      <c r="AA103" s="267">
        <v>0.0422820735592239</v>
      </c>
      <c r="AB103" s="267">
        <v>0.0283852954862727</v>
      </c>
      <c r="AC103" s="268">
        <v>0.0271833429728167</v>
      </c>
      <c r="AD103" s="269">
        <v>0.0138967780729512</v>
      </c>
      <c r="AE103" s="270">
        <v>25460</v>
      </c>
      <c r="AF103" s="271">
        <v>839</v>
      </c>
      <c r="AG103" s="271">
        <v>0</v>
      </c>
      <c r="AH103" s="271">
        <v>28175</v>
      </c>
      <c r="AI103" s="271">
        <v>908</v>
      </c>
      <c r="AJ103" s="271">
        <v>1</v>
      </c>
      <c r="AK103" s="268">
        <v>0.0329536527886881</v>
      </c>
      <c r="AL103" s="268">
        <v>0.0321916592724046</v>
      </c>
      <c r="AM103" s="269">
        <v>0.000761993516283518</v>
      </c>
    </row>
    <row r="104" ht="19" spans="1:39">
      <c r="A104" s="260" t="s">
        <v>2708</v>
      </c>
      <c r="B104" s="261" t="s">
        <v>3375</v>
      </c>
      <c r="C104" s="262" t="s">
        <v>2877</v>
      </c>
      <c r="D104" s="278" t="s">
        <v>2877</v>
      </c>
      <c r="E104" s="263">
        <v>2726</v>
      </c>
      <c r="F104" s="263">
        <v>67</v>
      </c>
      <c r="G104" s="263">
        <v>43</v>
      </c>
      <c r="H104" s="263">
        <v>0</v>
      </c>
      <c r="I104" s="263">
        <v>0</v>
      </c>
      <c r="J104" s="264">
        <v>3355</v>
      </c>
      <c r="K104" s="264">
        <v>91</v>
      </c>
      <c r="L104" s="264">
        <v>91</v>
      </c>
      <c r="M104" s="264">
        <v>1</v>
      </c>
      <c r="N104" s="264">
        <v>0</v>
      </c>
      <c r="O104" s="264">
        <v>2997</v>
      </c>
      <c r="P104" s="264">
        <v>61</v>
      </c>
      <c r="Q104" s="264">
        <v>61</v>
      </c>
      <c r="R104" s="264">
        <v>1</v>
      </c>
      <c r="S104" s="264">
        <v>0</v>
      </c>
      <c r="T104" s="265">
        <v>0.015</v>
      </c>
      <c r="U104" s="266">
        <v>2726</v>
      </c>
      <c r="V104" s="266">
        <v>67</v>
      </c>
      <c r="W104" s="266">
        <v>43</v>
      </c>
      <c r="X104" s="266">
        <v>0</v>
      </c>
      <c r="Y104" s="264">
        <v>0</v>
      </c>
      <c r="Z104" s="267">
        <v>0.0245781364636831</v>
      </c>
      <c r="AA104" s="267">
        <v>0.0245781364636831</v>
      </c>
      <c r="AB104" s="267">
        <v>0.027123695976155</v>
      </c>
      <c r="AC104" s="268">
        <v>0.0203536870203537</v>
      </c>
      <c r="AD104" s="269">
        <v>-0.00254555951247194</v>
      </c>
      <c r="AE104" s="270">
        <v>21667</v>
      </c>
      <c r="AF104" s="271">
        <v>508</v>
      </c>
      <c r="AG104" s="271">
        <v>0</v>
      </c>
      <c r="AH104" s="271">
        <v>22324</v>
      </c>
      <c r="AI104" s="271">
        <v>501</v>
      </c>
      <c r="AJ104" s="271">
        <v>1</v>
      </c>
      <c r="AK104" s="268">
        <v>0.023445793141644</v>
      </c>
      <c r="AL104" s="268">
        <v>0.0223974198172371</v>
      </c>
      <c r="AM104" s="269">
        <v>0.00104837332440692</v>
      </c>
    </row>
    <row r="105" ht="19" spans="1:39">
      <c r="A105" s="260" t="s">
        <v>2708</v>
      </c>
      <c r="B105" s="261" t="s">
        <v>3375</v>
      </c>
      <c r="C105" s="262" t="s">
        <v>2896</v>
      </c>
      <c r="D105" s="278" t="s">
        <v>2897</v>
      </c>
      <c r="E105" s="263">
        <v>3445</v>
      </c>
      <c r="F105" s="263">
        <v>46</v>
      </c>
      <c r="G105" s="263">
        <v>29</v>
      </c>
      <c r="H105" s="263">
        <v>0</v>
      </c>
      <c r="I105" s="263">
        <v>0</v>
      </c>
      <c r="J105" s="264">
        <v>3837</v>
      </c>
      <c r="K105" s="264">
        <v>92</v>
      </c>
      <c r="L105" s="264">
        <v>92</v>
      </c>
      <c r="M105" s="264">
        <v>0</v>
      </c>
      <c r="N105" s="264">
        <v>0</v>
      </c>
      <c r="O105" s="264">
        <v>3634</v>
      </c>
      <c r="P105" s="264">
        <v>83</v>
      </c>
      <c r="Q105" s="264">
        <v>83</v>
      </c>
      <c r="R105" s="264">
        <v>4</v>
      </c>
      <c r="S105" s="264">
        <v>0</v>
      </c>
      <c r="T105" s="265">
        <v>0.015</v>
      </c>
      <c r="U105" s="266">
        <v>3445</v>
      </c>
      <c r="V105" s="266">
        <v>46</v>
      </c>
      <c r="W105" s="266">
        <v>29</v>
      </c>
      <c r="X105" s="266">
        <v>0</v>
      </c>
      <c r="Y105" s="264">
        <v>0</v>
      </c>
      <c r="Z105" s="267">
        <v>0.0133526850507983</v>
      </c>
      <c r="AA105" s="267">
        <v>0.0133526850507983</v>
      </c>
      <c r="AB105" s="267">
        <v>0.0239770654156893</v>
      </c>
      <c r="AC105" s="268">
        <v>0.0228398458998349</v>
      </c>
      <c r="AD105" s="269">
        <v>-0.0106243803648911</v>
      </c>
      <c r="AE105" s="270">
        <v>25880</v>
      </c>
      <c r="AF105" s="271">
        <v>521</v>
      </c>
      <c r="AG105" s="271">
        <v>0</v>
      </c>
      <c r="AH105" s="271">
        <v>29256</v>
      </c>
      <c r="AI105" s="271">
        <v>536</v>
      </c>
      <c r="AJ105" s="271">
        <v>0</v>
      </c>
      <c r="AK105" s="268">
        <v>0.0201313755795981</v>
      </c>
      <c r="AL105" s="268">
        <v>0.0183210281651627</v>
      </c>
      <c r="AM105" s="269">
        <v>0.00181034741443544</v>
      </c>
    </row>
    <row r="106" ht="19" spans="1:39">
      <c r="A106" s="260" t="s">
        <v>2708</v>
      </c>
      <c r="B106" s="261" t="s">
        <v>3375</v>
      </c>
      <c r="C106" s="262" t="s">
        <v>2898</v>
      </c>
      <c r="D106" s="278" t="s">
        <v>2899</v>
      </c>
      <c r="E106" s="263">
        <v>1944</v>
      </c>
      <c r="F106" s="263">
        <v>53</v>
      </c>
      <c r="G106" s="263">
        <v>32</v>
      </c>
      <c r="H106" s="263">
        <v>0</v>
      </c>
      <c r="I106" s="263">
        <v>0</v>
      </c>
      <c r="J106" s="264">
        <v>2143</v>
      </c>
      <c r="K106" s="264">
        <v>49</v>
      </c>
      <c r="L106" s="264">
        <v>49</v>
      </c>
      <c r="M106" s="264">
        <v>0</v>
      </c>
      <c r="N106" s="264">
        <v>0</v>
      </c>
      <c r="O106" s="264">
        <v>1981</v>
      </c>
      <c r="P106" s="264">
        <v>69</v>
      </c>
      <c r="Q106" s="264">
        <v>69</v>
      </c>
      <c r="R106" s="264">
        <v>9</v>
      </c>
      <c r="S106" s="264">
        <v>0</v>
      </c>
      <c r="T106" s="265">
        <v>0.015</v>
      </c>
      <c r="U106" s="266">
        <v>1944</v>
      </c>
      <c r="V106" s="266">
        <v>53</v>
      </c>
      <c r="W106" s="266">
        <v>32</v>
      </c>
      <c r="X106" s="266">
        <v>0</v>
      </c>
      <c r="Y106" s="264">
        <v>0</v>
      </c>
      <c r="Z106" s="267">
        <v>0.0272633744855967</v>
      </c>
      <c r="AA106" s="267">
        <v>0.0272633744855967</v>
      </c>
      <c r="AB106" s="267">
        <v>0.0228651423238451</v>
      </c>
      <c r="AC106" s="268">
        <v>0.0348308934881373</v>
      </c>
      <c r="AD106" s="269">
        <v>0.00439823216175163</v>
      </c>
      <c r="AE106" s="270">
        <v>14249</v>
      </c>
      <c r="AF106" s="271">
        <v>357</v>
      </c>
      <c r="AG106" s="271">
        <v>0</v>
      </c>
      <c r="AH106" s="271">
        <v>15990</v>
      </c>
      <c r="AI106" s="271">
        <v>378</v>
      </c>
      <c r="AJ106" s="271">
        <v>0</v>
      </c>
      <c r="AK106" s="268">
        <v>0.0250543897817391</v>
      </c>
      <c r="AL106" s="268">
        <v>0.0236397748592871</v>
      </c>
      <c r="AM106" s="269">
        <v>0.00141461492245202</v>
      </c>
    </row>
    <row r="107" ht="19" spans="1:39">
      <c r="A107" s="260" t="s">
        <v>2708</v>
      </c>
      <c r="B107" s="261" t="s">
        <v>3375</v>
      </c>
      <c r="C107" s="262" t="s">
        <v>2908</v>
      </c>
      <c r="D107" s="278" t="s">
        <v>2909</v>
      </c>
      <c r="E107" s="263">
        <v>2029</v>
      </c>
      <c r="F107" s="263">
        <v>52</v>
      </c>
      <c r="G107" s="263">
        <v>36</v>
      </c>
      <c r="H107" s="263">
        <v>0</v>
      </c>
      <c r="I107" s="263">
        <v>0</v>
      </c>
      <c r="J107" s="264">
        <v>1798</v>
      </c>
      <c r="K107" s="264">
        <v>48</v>
      </c>
      <c r="L107" s="264">
        <v>48</v>
      </c>
      <c r="M107" s="264">
        <v>1</v>
      </c>
      <c r="N107" s="264">
        <v>0</v>
      </c>
      <c r="O107" s="264">
        <v>2318</v>
      </c>
      <c r="P107" s="264">
        <v>36</v>
      </c>
      <c r="Q107" s="264">
        <v>36</v>
      </c>
      <c r="R107" s="264">
        <v>5</v>
      </c>
      <c r="S107" s="264">
        <v>0</v>
      </c>
      <c r="T107" s="265">
        <v>0.015</v>
      </c>
      <c r="U107" s="266">
        <v>2029</v>
      </c>
      <c r="V107" s="266">
        <v>52</v>
      </c>
      <c r="W107" s="266">
        <v>36</v>
      </c>
      <c r="X107" s="266">
        <v>0</v>
      </c>
      <c r="Y107" s="264">
        <v>0</v>
      </c>
      <c r="Z107" s="267">
        <v>0.0256283883686545</v>
      </c>
      <c r="AA107" s="267">
        <v>0.0256283883686545</v>
      </c>
      <c r="AB107" s="267">
        <v>0.0266963292547275</v>
      </c>
      <c r="AC107" s="268">
        <v>0.0155306298533218</v>
      </c>
      <c r="AD107" s="269">
        <v>-0.00106794088607297</v>
      </c>
      <c r="AE107" s="270">
        <v>14054</v>
      </c>
      <c r="AF107" s="271">
        <v>348</v>
      </c>
      <c r="AG107" s="271">
        <v>0</v>
      </c>
      <c r="AH107" s="271">
        <v>16455</v>
      </c>
      <c r="AI107" s="271">
        <v>379</v>
      </c>
      <c r="AJ107" s="271">
        <v>0</v>
      </c>
      <c r="AK107" s="268">
        <v>0.0247616336985911</v>
      </c>
      <c r="AL107" s="268">
        <v>0.0230325129140079</v>
      </c>
      <c r="AM107" s="269">
        <v>0.00172912078458325</v>
      </c>
    </row>
    <row r="108" ht="19" spans="1:39">
      <c r="A108" s="260" t="s">
        <v>2708</v>
      </c>
      <c r="B108" s="261" t="s">
        <v>3375</v>
      </c>
      <c r="C108" s="262" t="s">
        <v>2954</v>
      </c>
      <c r="D108" s="278" t="s">
        <v>2955</v>
      </c>
      <c r="E108" s="263">
        <v>2074</v>
      </c>
      <c r="F108" s="263">
        <v>32</v>
      </c>
      <c r="G108" s="263">
        <v>26</v>
      </c>
      <c r="H108" s="263">
        <v>0</v>
      </c>
      <c r="I108" s="263">
        <v>0</v>
      </c>
      <c r="J108" s="264">
        <v>2212</v>
      </c>
      <c r="K108" s="264">
        <v>35</v>
      </c>
      <c r="L108" s="264">
        <v>35</v>
      </c>
      <c r="M108" s="264">
        <v>0</v>
      </c>
      <c r="N108" s="264">
        <v>0</v>
      </c>
      <c r="O108" s="264">
        <v>2165</v>
      </c>
      <c r="P108" s="264">
        <v>64</v>
      </c>
      <c r="Q108" s="264">
        <v>64</v>
      </c>
      <c r="R108" s="264">
        <v>6</v>
      </c>
      <c r="S108" s="264">
        <v>0</v>
      </c>
      <c r="T108" s="265">
        <v>0.015</v>
      </c>
      <c r="U108" s="266">
        <v>2074</v>
      </c>
      <c r="V108" s="266">
        <v>32</v>
      </c>
      <c r="W108" s="266">
        <v>26</v>
      </c>
      <c r="X108" s="266">
        <v>0</v>
      </c>
      <c r="Y108" s="264">
        <v>0</v>
      </c>
      <c r="Z108" s="267">
        <v>0.0154291224686596</v>
      </c>
      <c r="AA108" s="267">
        <v>0.0154291224686596</v>
      </c>
      <c r="AB108" s="267">
        <v>0.0158227848101266</v>
      </c>
      <c r="AC108" s="268">
        <v>0.0295612009237875</v>
      </c>
      <c r="AD108" s="269">
        <v>-0.000393662341466988</v>
      </c>
      <c r="AE108" s="270">
        <v>14964</v>
      </c>
      <c r="AF108" s="271">
        <v>332</v>
      </c>
      <c r="AG108" s="271">
        <v>0</v>
      </c>
      <c r="AH108" s="271">
        <v>16458</v>
      </c>
      <c r="AI108" s="271">
        <v>382</v>
      </c>
      <c r="AJ108" s="271">
        <v>0</v>
      </c>
      <c r="AK108" s="268">
        <v>0.0221865811280406</v>
      </c>
      <c r="AL108" s="268">
        <v>0.0232105966703123</v>
      </c>
      <c r="AM108" s="269">
        <v>-0.00102401554227168</v>
      </c>
    </row>
    <row r="109" ht="19" spans="1:39">
      <c r="A109" s="260" t="s">
        <v>2708</v>
      </c>
      <c r="B109" s="261" t="s">
        <v>3375</v>
      </c>
      <c r="C109" s="262" t="s">
        <v>3051</v>
      </c>
      <c r="D109" s="278" t="s">
        <v>3052</v>
      </c>
      <c r="E109" s="263">
        <v>4190</v>
      </c>
      <c r="F109" s="263">
        <v>82</v>
      </c>
      <c r="G109" s="263">
        <v>63</v>
      </c>
      <c r="H109" s="263">
        <v>0</v>
      </c>
      <c r="I109" s="263">
        <v>0</v>
      </c>
      <c r="J109" s="264">
        <v>4357</v>
      </c>
      <c r="K109" s="264">
        <v>118</v>
      </c>
      <c r="L109" s="264">
        <v>109</v>
      </c>
      <c r="M109" s="264">
        <v>0</v>
      </c>
      <c r="N109" s="264">
        <v>0</v>
      </c>
      <c r="O109" s="264">
        <v>4583</v>
      </c>
      <c r="P109" s="264">
        <v>129</v>
      </c>
      <c r="Q109" s="264">
        <v>128</v>
      </c>
      <c r="R109" s="264">
        <v>18</v>
      </c>
      <c r="S109" s="264">
        <v>0</v>
      </c>
      <c r="T109" s="265">
        <v>0.015</v>
      </c>
      <c r="U109" s="266">
        <v>4190</v>
      </c>
      <c r="V109" s="266">
        <v>82</v>
      </c>
      <c r="W109" s="266">
        <v>63</v>
      </c>
      <c r="X109" s="266">
        <v>0</v>
      </c>
      <c r="Y109" s="264">
        <v>0</v>
      </c>
      <c r="Z109" s="267">
        <v>0.0195704057279236</v>
      </c>
      <c r="AA109" s="267">
        <v>0.0195704057279236</v>
      </c>
      <c r="AB109" s="267">
        <v>0.0270828551755795</v>
      </c>
      <c r="AC109" s="268">
        <v>0.0281475016364827</v>
      </c>
      <c r="AD109" s="269">
        <v>-0.0075124494476559</v>
      </c>
      <c r="AE109" s="270">
        <v>29383</v>
      </c>
      <c r="AF109" s="271">
        <v>863</v>
      </c>
      <c r="AG109" s="271">
        <v>0</v>
      </c>
      <c r="AH109" s="271">
        <v>34722</v>
      </c>
      <c r="AI109" s="271">
        <v>1151</v>
      </c>
      <c r="AJ109" s="271">
        <v>0</v>
      </c>
      <c r="AK109" s="268">
        <v>0.0293707245686281</v>
      </c>
      <c r="AL109" s="268">
        <v>0.0331490121536778</v>
      </c>
      <c r="AM109" s="269">
        <v>-0.00377828758504967</v>
      </c>
    </row>
    <row r="110" ht="19" spans="1:39">
      <c r="A110" s="260" t="s">
        <v>2708</v>
      </c>
      <c r="B110" s="261" t="s">
        <v>3375</v>
      </c>
      <c r="C110" s="262" t="s">
        <v>3063</v>
      </c>
      <c r="D110" s="278" t="s">
        <v>3064</v>
      </c>
      <c r="E110" s="263">
        <v>3475</v>
      </c>
      <c r="F110" s="263">
        <v>101</v>
      </c>
      <c r="G110" s="263">
        <v>67</v>
      </c>
      <c r="H110" s="263">
        <v>0</v>
      </c>
      <c r="I110" s="263">
        <v>0</v>
      </c>
      <c r="J110" s="264">
        <v>3776</v>
      </c>
      <c r="K110" s="264">
        <v>101</v>
      </c>
      <c r="L110" s="264">
        <v>100</v>
      </c>
      <c r="M110" s="264">
        <v>0</v>
      </c>
      <c r="N110" s="264">
        <v>0</v>
      </c>
      <c r="O110" s="264">
        <v>3947</v>
      </c>
      <c r="P110" s="264">
        <v>123</v>
      </c>
      <c r="Q110" s="264">
        <v>123</v>
      </c>
      <c r="R110" s="264">
        <v>8</v>
      </c>
      <c r="S110" s="264">
        <v>0</v>
      </c>
      <c r="T110" s="265">
        <v>0.015</v>
      </c>
      <c r="U110" s="266">
        <v>3475</v>
      </c>
      <c r="V110" s="266">
        <v>101</v>
      </c>
      <c r="W110" s="266">
        <v>67</v>
      </c>
      <c r="X110" s="266">
        <v>0</v>
      </c>
      <c r="Y110" s="264">
        <v>0</v>
      </c>
      <c r="Z110" s="267">
        <v>0.0290647482014388</v>
      </c>
      <c r="AA110" s="267">
        <v>0.0290647482014388</v>
      </c>
      <c r="AB110" s="267">
        <v>0.0267478813559322</v>
      </c>
      <c r="AC110" s="268">
        <v>0.0311629085381302</v>
      </c>
      <c r="AD110" s="269">
        <v>0.00231686684550664</v>
      </c>
      <c r="AE110" s="270">
        <v>25743</v>
      </c>
      <c r="AF110" s="271">
        <v>771</v>
      </c>
      <c r="AG110" s="271">
        <v>0</v>
      </c>
      <c r="AH110" s="271">
        <v>30821</v>
      </c>
      <c r="AI110" s="271">
        <v>974</v>
      </c>
      <c r="AJ110" s="271">
        <v>0</v>
      </c>
      <c r="AK110" s="268">
        <v>0.0299498892902925</v>
      </c>
      <c r="AL110" s="268">
        <v>0.0316018299211577</v>
      </c>
      <c r="AM110" s="269">
        <v>-0.00165194063086515</v>
      </c>
    </row>
    <row r="111" ht="19" spans="1:39">
      <c r="A111" s="260" t="s">
        <v>2708</v>
      </c>
      <c r="B111" s="261" t="s">
        <v>3375</v>
      </c>
      <c r="C111" s="262" t="s">
        <v>3067</v>
      </c>
      <c r="D111" s="278" t="s">
        <v>3068</v>
      </c>
      <c r="E111" s="263">
        <v>6007</v>
      </c>
      <c r="F111" s="263">
        <v>107</v>
      </c>
      <c r="G111" s="263">
        <v>65</v>
      </c>
      <c r="H111" s="263">
        <v>0</v>
      </c>
      <c r="I111" s="263">
        <v>0</v>
      </c>
      <c r="J111" s="264">
        <v>6089</v>
      </c>
      <c r="K111" s="264">
        <v>135</v>
      </c>
      <c r="L111" s="264">
        <v>135</v>
      </c>
      <c r="M111" s="264">
        <v>0</v>
      </c>
      <c r="N111" s="264">
        <v>0</v>
      </c>
      <c r="O111" s="264">
        <v>6414</v>
      </c>
      <c r="P111" s="264">
        <v>180</v>
      </c>
      <c r="Q111" s="264">
        <v>180</v>
      </c>
      <c r="R111" s="264">
        <v>5</v>
      </c>
      <c r="S111" s="264">
        <v>0</v>
      </c>
      <c r="T111" s="265">
        <v>0.015</v>
      </c>
      <c r="U111" s="266">
        <v>6007</v>
      </c>
      <c r="V111" s="266">
        <v>107</v>
      </c>
      <c r="W111" s="266">
        <v>65</v>
      </c>
      <c r="X111" s="266">
        <v>0</v>
      </c>
      <c r="Y111" s="264">
        <v>0</v>
      </c>
      <c r="Z111" s="267">
        <v>0.0178125520226403</v>
      </c>
      <c r="AA111" s="267">
        <v>0.0178125520226403</v>
      </c>
      <c r="AB111" s="267">
        <v>0.0221711282640828</v>
      </c>
      <c r="AC111" s="268">
        <v>0.0280636108512629</v>
      </c>
      <c r="AD111" s="269">
        <v>-0.00435857624144252</v>
      </c>
      <c r="AE111" s="270">
        <v>41510</v>
      </c>
      <c r="AF111" s="271">
        <v>948</v>
      </c>
      <c r="AG111" s="271">
        <v>0</v>
      </c>
      <c r="AH111" s="271">
        <v>49836</v>
      </c>
      <c r="AI111" s="271">
        <v>1154</v>
      </c>
      <c r="AJ111" s="271">
        <v>0</v>
      </c>
      <c r="AK111" s="268">
        <v>0.0228378703926765</v>
      </c>
      <c r="AL111" s="268">
        <v>0.0231559515209888</v>
      </c>
      <c r="AM111" s="269">
        <v>-0.000318081128312379</v>
      </c>
    </row>
    <row r="112" ht="19" spans="1:39">
      <c r="A112" s="260" t="s">
        <v>2708</v>
      </c>
      <c r="B112" s="261" t="s">
        <v>3375</v>
      </c>
      <c r="C112" s="262" t="s">
        <v>3123</v>
      </c>
      <c r="D112" s="278" t="s">
        <v>3124</v>
      </c>
      <c r="E112" s="263">
        <v>4127</v>
      </c>
      <c r="F112" s="263">
        <v>91</v>
      </c>
      <c r="G112" s="263">
        <v>60</v>
      </c>
      <c r="H112" s="263">
        <v>2</v>
      </c>
      <c r="I112" s="263">
        <v>0</v>
      </c>
      <c r="J112" s="264">
        <v>2743</v>
      </c>
      <c r="K112" s="264">
        <v>77</v>
      </c>
      <c r="L112" s="264">
        <v>77</v>
      </c>
      <c r="M112" s="264">
        <v>2</v>
      </c>
      <c r="N112" s="264">
        <v>0</v>
      </c>
      <c r="O112" s="264">
        <v>2768</v>
      </c>
      <c r="P112" s="264">
        <v>45</v>
      </c>
      <c r="Q112" s="264">
        <v>45</v>
      </c>
      <c r="R112" s="264">
        <v>6</v>
      </c>
      <c r="S112" s="264">
        <v>0</v>
      </c>
      <c r="T112" s="265">
        <v>0.015</v>
      </c>
      <c r="U112" s="266">
        <v>4127</v>
      </c>
      <c r="V112" s="266">
        <v>91</v>
      </c>
      <c r="W112" s="266">
        <v>60</v>
      </c>
      <c r="X112" s="266">
        <v>0</v>
      </c>
      <c r="Y112" s="264">
        <v>2</v>
      </c>
      <c r="Z112" s="267">
        <v>0.0220499151926339</v>
      </c>
      <c r="AA112" s="267">
        <v>0.0220499151926339</v>
      </c>
      <c r="AB112" s="267">
        <v>0.028071454611739</v>
      </c>
      <c r="AC112" s="268">
        <v>0.016257225433526</v>
      </c>
      <c r="AD112" s="269">
        <v>-0.0060215394191051</v>
      </c>
      <c r="AE112" s="270">
        <v>19920</v>
      </c>
      <c r="AF112" s="271">
        <v>515</v>
      </c>
      <c r="AG112" s="271">
        <v>0</v>
      </c>
      <c r="AH112" s="271">
        <v>22681</v>
      </c>
      <c r="AI112" s="271">
        <v>638</v>
      </c>
      <c r="AJ112" s="271">
        <v>0</v>
      </c>
      <c r="AK112" s="268">
        <v>0.0258534136546185</v>
      </c>
      <c r="AL112" s="268">
        <v>0.0281292711961554</v>
      </c>
      <c r="AM112" s="269">
        <v>-0.0022758575415369</v>
      </c>
    </row>
    <row r="113" ht="19" spans="1:39">
      <c r="A113" s="260" t="s">
        <v>2708</v>
      </c>
      <c r="B113" s="261" t="s">
        <v>3375</v>
      </c>
      <c r="C113" s="262" t="s">
        <v>3125</v>
      </c>
      <c r="D113" s="278" t="s">
        <v>3126</v>
      </c>
      <c r="E113" s="263">
        <v>2252</v>
      </c>
      <c r="F113" s="263">
        <v>84</v>
      </c>
      <c r="G113" s="263">
        <v>56</v>
      </c>
      <c r="H113" s="263">
        <v>0</v>
      </c>
      <c r="I113" s="263">
        <v>0</v>
      </c>
      <c r="J113" s="264">
        <v>2535</v>
      </c>
      <c r="K113" s="264">
        <v>60</v>
      </c>
      <c r="L113" s="264">
        <v>60</v>
      </c>
      <c r="M113" s="264">
        <v>0</v>
      </c>
      <c r="N113" s="264">
        <v>0</v>
      </c>
      <c r="O113" s="264">
        <v>2450</v>
      </c>
      <c r="P113" s="264">
        <v>58</v>
      </c>
      <c r="Q113" s="264">
        <v>58</v>
      </c>
      <c r="R113" s="264">
        <v>1</v>
      </c>
      <c r="S113" s="264">
        <v>0</v>
      </c>
      <c r="T113" s="265">
        <v>0.015</v>
      </c>
      <c r="U113" s="266">
        <v>2252</v>
      </c>
      <c r="V113" s="266">
        <v>84</v>
      </c>
      <c r="W113" s="266">
        <v>56</v>
      </c>
      <c r="X113" s="266">
        <v>0</v>
      </c>
      <c r="Y113" s="264">
        <v>0</v>
      </c>
      <c r="Z113" s="267">
        <v>0.0373001776198934</v>
      </c>
      <c r="AA113" s="267">
        <v>0.0373001776198934</v>
      </c>
      <c r="AB113" s="267">
        <v>0.0236686390532544</v>
      </c>
      <c r="AC113" s="268">
        <v>0.0236734693877551</v>
      </c>
      <c r="AD113" s="269">
        <v>0.013631538566639</v>
      </c>
      <c r="AE113" s="270">
        <v>16110</v>
      </c>
      <c r="AF113" s="271">
        <v>479</v>
      </c>
      <c r="AG113" s="271">
        <v>0</v>
      </c>
      <c r="AH113" s="271">
        <v>20414</v>
      </c>
      <c r="AI113" s="271">
        <v>578</v>
      </c>
      <c r="AJ113" s="271">
        <v>1</v>
      </c>
      <c r="AK113" s="268">
        <v>0.0297330850403476</v>
      </c>
      <c r="AL113" s="268">
        <v>0.0282649162339571</v>
      </c>
      <c r="AM113" s="269">
        <v>0.00146816880639052</v>
      </c>
    </row>
    <row r="114" ht="19" spans="1:39">
      <c r="A114" s="260" t="s">
        <v>2708</v>
      </c>
      <c r="B114" s="261" t="s">
        <v>3375</v>
      </c>
      <c r="C114" s="262" t="s">
        <v>3159</v>
      </c>
      <c r="D114" s="278" t="s">
        <v>3160</v>
      </c>
      <c r="E114" s="263">
        <v>5638</v>
      </c>
      <c r="F114" s="263">
        <v>145</v>
      </c>
      <c r="G114" s="263">
        <v>105</v>
      </c>
      <c r="H114" s="263">
        <v>0</v>
      </c>
      <c r="I114" s="263">
        <v>0</v>
      </c>
      <c r="J114" s="264">
        <v>5402</v>
      </c>
      <c r="K114" s="264">
        <v>112</v>
      </c>
      <c r="L114" s="264">
        <v>112</v>
      </c>
      <c r="M114" s="264">
        <v>0</v>
      </c>
      <c r="N114" s="264">
        <v>0</v>
      </c>
      <c r="O114" s="264">
        <v>5485</v>
      </c>
      <c r="P114" s="264">
        <v>109</v>
      </c>
      <c r="Q114" s="264">
        <v>109</v>
      </c>
      <c r="R114" s="264">
        <v>2</v>
      </c>
      <c r="S114" s="264">
        <v>0</v>
      </c>
      <c r="T114" s="265">
        <v>0.015</v>
      </c>
      <c r="U114" s="266">
        <v>5638</v>
      </c>
      <c r="V114" s="266">
        <v>145</v>
      </c>
      <c r="W114" s="266">
        <v>105</v>
      </c>
      <c r="X114" s="266">
        <v>0</v>
      </c>
      <c r="Y114" s="264">
        <v>0</v>
      </c>
      <c r="Z114" s="267">
        <v>0.0257183398368216</v>
      </c>
      <c r="AA114" s="267">
        <v>0.0257183398368216</v>
      </c>
      <c r="AB114" s="267">
        <v>0.0207330618289522</v>
      </c>
      <c r="AC114" s="268">
        <v>0.0198723792160438</v>
      </c>
      <c r="AD114" s="269">
        <v>0.00498527800786933</v>
      </c>
      <c r="AE114" s="270">
        <v>36397</v>
      </c>
      <c r="AF114" s="271">
        <v>1010</v>
      </c>
      <c r="AG114" s="271">
        <v>0</v>
      </c>
      <c r="AH114" s="271">
        <v>41930</v>
      </c>
      <c r="AI114" s="271">
        <v>1128</v>
      </c>
      <c r="AJ114" s="271">
        <v>1</v>
      </c>
      <c r="AK114" s="268">
        <v>0.027749539797236</v>
      </c>
      <c r="AL114" s="268">
        <v>0.0268781302170284</v>
      </c>
      <c r="AM114" s="269">
        <v>0.000871409580207653</v>
      </c>
    </row>
    <row r="115" ht="19" spans="1:39">
      <c r="A115" s="260" t="s">
        <v>2708</v>
      </c>
      <c r="B115" s="261" t="s">
        <v>3373</v>
      </c>
      <c r="C115" s="262" t="s">
        <v>3115</v>
      </c>
      <c r="D115" s="278" t="s">
        <v>3116</v>
      </c>
      <c r="E115" s="263">
        <v>4085</v>
      </c>
      <c r="F115" s="263">
        <v>650</v>
      </c>
      <c r="G115" s="263">
        <v>215</v>
      </c>
      <c r="H115" s="263">
        <v>0</v>
      </c>
      <c r="I115" s="263">
        <v>0</v>
      </c>
      <c r="J115" s="264">
        <v>2877</v>
      </c>
      <c r="K115" s="264">
        <v>319</v>
      </c>
      <c r="L115" s="264">
        <v>277</v>
      </c>
      <c r="M115" s="264">
        <v>0</v>
      </c>
      <c r="N115" s="264">
        <v>0</v>
      </c>
      <c r="O115" s="264">
        <v>3786</v>
      </c>
      <c r="P115" s="264">
        <v>448</v>
      </c>
      <c r="Q115" s="264">
        <v>448</v>
      </c>
      <c r="R115" s="264">
        <v>2</v>
      </c>
      <c r="S115" s="264">
        <v>0</v>
      </c>
      <c r="T115" s="265">
        <v>0.015</v>
      </c>
      <c r="U115" s="266">
        <v>4085</v>
      </c>
      <c r="V115" s="266">
        <v>650</v>
      </c>
      <c r="W115" s="266">
        <v>215</v>
      </c>
      <c r="X115" s="266">
        <v>0</v>
      </c>
      <c r="Y115" s="264">
        <v>0</v>
      </c>
      <c r="Z115" s="267">
        <v>0.159118727050184</v>
      </c>
      <c r="AA115" s="267">
        <v>0.159118727050184</v>
      </c>
      <c r="AB115" s="267">
        <v>0.110879388251651</v>
      </c>
      <c r="AC115" s="268">
        <v>0.118330692023244</v>
      </c>
      <c r="AD115" s="269">
        <v>0.0482393387985326</v>
      </c>
      <c r="AE115" s="270">
        <v>22079</v>
      </c>
      <c r="AF115" s="271">
        <v>2682</v>
      </c>
      <c r="AG115" s="271">
        <v>0</v>
      </c>
      <c r="AH115" s="271">
        <v>24437</v>
      </c>
      <c r="AI115" s="271">
        <v>2456</v>
      </c>
      <c r="AJ115" s="271">
        <v>5</v>
      </c>
      <c r="AK115" s="268">
        <v>0.121472892794058</v>
      </c>
      <c r="AL115" s="268">
        <v>0.10029872733969</v>
      </c>
      <c r="AM115" s="269">
        <v>0.0211741654543679</v>
      </c>
    </row>
    <row r="116" ht="19" spans="1:39">
      <c r="A116" s="260" t="s">
        <v>2708</v>
      </c>
      <c r="B116" s="261" t="s">
        <v>3373</v>
      </c>
      <c r="C116" s="262" t="s">
        <v>3141</v>
      </c>
      <c r="D116" s="278" t="s">
        <v>3142</v>
      </c>
      <c r="E116" s="263">
        <v>4668</v>
      </c>
      <c r="F116" s="263">
        <v>158</v>
      </c>
      <c r="G116" s="263">
        <v>109</v>
      </c>
      <c r="H116" s="263">
        <v>0</v>
      </c>
      <c r="I116" s="263">
        <v>0</v>
      </c>
      <c r="J116" s="264">
        <v>3787</v>
      </c>
      <c r="K116" s="264">
        <v>126</v>
      </c>
      <c r="L116" s="264">
        <v>126</v>
      </c>
      <c r="M116" s="264">
        <v>0</v>
      </c>
      <c r="N116" s="264">
        <v>0</v>
      </c>
      <c r="O116" s="264">
        <v>4078</v>
      </c>
      <c r="P116" s="264">
        <v>174</v>
      </c>
      <c r="Q116" s="264">
        <v>173</v>
      </c>
      <c r="R116" s="264">
        <v>4</v>
      </c>
      <c r="S116" s="264">
        <v>0</v>
      </c>
      <c r="T116" s="265">
        <v>0.015</v>
      </c>
      <c r="U116" s="266">
        <v>4668</v>
      </c>
      <c r="V116" s="266">
        <v>158</v>
      </c>
      <c r="W116" s="266">
        <v>109</v>
      </c>
      <c r="X116" s="266">
        <v>0</v>
      </c>
      <c r="Y116" s="264">
        <v>0</v>
      </c>
      <c r="Z116" s="267">
        <v>0.0338474721508141</v>
      </c>
      <c r="AA116" s="267">
        <v>0.0338474721508141</v>
      </c>
      <c r="AB116" s="267">
        <v>0.033271719038817</v>
      </c>
      <c r="AC116" s="268">
        <v>0.0426679744973026</v>
      </c>
      <c r="AD116" s="269">
        <v>0.000575753111997049</v>
      </c>
      <c r="AE116" s="270">
        <v>26401</v>
      </c>
      <c r="AF116" s="271">
        <v>1052</v>
      </c>
      <c r="AG116" s="271">
        <v>1</v>
      </c>
      <c r="AH116" s="271">
        <v>32472</v>
      </c>
      <c r="AI116" s="271">
        <v>1430</v>
      </c>
      <c r="AJ116" s="271">
        <v>2</v>
      </c>
      <c r="AK116" s="268">
        <v>0.039809098140222</v>
      </c>
      <c r="AL116" s="268">
        <v>0.0439763488543976</v>
      </c>
      <c r="AM116" s="269">
        <v>-0.00416725071417567</v>
      </c>
    </row>
    <row r="117" ht="19" spans="1:39">
      <c r="A117" s="260" t="s">
        <v>2708</v>
      </c>
      <c r="B117" s="261" t="s">
        <v>3373</v>
      </c>
      <c r="C117" s="262" t="s">
        <v>3147</v>
      </c>
      <c r="D117" s="278" t="s">
        <v>3148</v>
      </c>
      <c r="E117" s="263">
        <v>3371</v>
      </c>
      <c r="F117" s="263">
        <v>85</v>
      </c>
      <c r="G117" s="263">
        <v>54</v>
      </c>
      <c r="H117" s="263">
        <v>0</v>
      </c>
      <c r="I117" s="263">
        <v>0</v>
      </c>
      <c r="J117" s="264">
        <v>2661</v>
      </c>
      <c r="K117" s="264">
        <v>69</v>
      </c>
      <c r="L117" s="264">
        <v>62</v>
      </c>
      <c r="M117" s="264">
        <v>0</v>
      </c>
      <c r="N117" s="264">
        <v>0</v>
      </c>
      <c r="O117" s="264">
        <v>2910</v>
      </c>
      <c r="P117" s="264">
        <v>90</v>
      </c>
      <c r="Q117" s="264">
        <v>90</v>
      </c>
      <c r="R117" s="264">
        <v>4</v>
      </c>
      <c r="S117" s="264">
        <v>0</v>
      </c>
      <c r="T117" s="265">
        <v>0.015</v>
      </c>
      <c r="U117" s="266">
        <v>3371</v>
      </c>
      <c r="V117" s="266">
        <v>85</v>
      </c>
      <c r="W117" s="266">
        <v>54</v>
      </c>
      <c r="X117" s="266">
        <v>0</v>
      </c>
      <c r="Y117" s="264">
        <v>0</v>
      </c>
      <c r="Z117" s="267">
        <v>0.0252150697122516</v>
      </c>
      <c r="AA117" s="267">
        <v>0.0252150697122516</v>
      </c>
      <c r="AB117" s="267">
        <v>0.0259301014656144</v>
      </c>
      <c r="AC117" s="268">
        <v>0.0309278350515464</v>
      </c>
      <c r="AD117" s="269">
        <v>-0.000715031753362873</v>
      </c>
      <c r="AE117" s="270">
        <v>19118</v>
      </c>
      <c r="AF117" s="271">
        <v>522</v>
      </c>
      <c r="AG117" s="271">
        <v>0</v>
      </c>
      <c r="AH117" s="271">
        <v>22765</v>
      </c>
      <c r="AI117" s="271">
        <v>572</v>
      </c>
      <c r="AJ117" s="271">
        <v>0</v>
      </c>
      <c r="AK117" s="268">
        <v>0.0273041113087143</v>
      </c>
      <c r="AL117" s="268">
        <v>0.0251262903580057</v>
      </c>
      <c r="AM117" s="269">
        <v>0.00217782095070859</v>
      </c>
    </row>
    <row r="118" ht="19" spans="1:39">
      <c r="A118" s="260" t="s">
        <v>2708</v>
      </c>
      <c r="B118" s="261" t="s">
        <v>3373</v>
      </c>
      <c r="C118" s="262" t="s">
        <v>3161</v>
      </c>
      <c r="D118" s="278" t="s">
        <v>3162</v>
      </c>
      <c r="E118" s="263">
        <v>4336</v>
      </c>
      <c r="F118" s="263">
        <v>175</v>
      </c>
      <c r="G118" s="263">
        <v>130</v>
      </c>
      <c r="H118" s="263">
        <v>0</v>
      </c>
      <c r="I118" s="263">
        <v>0</v>
      </c>
      <c r="J118" s="264">
        <v>3359</v>
      </c>
      <c r="K118" s="264">
        <v>102</v>
      </c>
      <c r="L118" s="264">
        <v>102</v>
      </c>
      <c r="M118" s="264">
        <v>0</v>
      </c>
      <c r="N118" s="264">
        <v>0</v>
      </c>
      <c r="O118" s="264">
        <v>3700</v>
      </c>
      <c r="P118" s="264">
        <v>147</v>
      </c>
      <c r="Q118" s="264">
        <v>146</v>
      </c>
      <c r="R118" s="264">
        <v>3</v>
      </c>
      <c r="S118" s="264">
        <v>0</v>
      </c>
      <c r="T118" s="265">
        <v>0.015</v>
      </c>
      <c r="U118" s="266">
        <v>4336</v>
      </c>
      <c r="V118" s="266">
        <v>175</v>
      </c>
      <c r="W118" s="266">
        <v>130</v>
      </c>
      <c r="X118" s="266">
        <v>0</v>
      </c>
      <c r="Y118" s="264">
        <v>0</v>
      </c>
      <c r="Z118" s="267">
        <v>0.040359778597786</v>
      </c>
      <c r="AA118" s="267">
        <v>0.040359778597786</v>
      </c>
      <c r="AB118" s="267">
        <v>0.0303661804108366</v>
      </c>
      <c r="AC118" s="268">
        <v>0.0397297297297297</v>
      </c>
      <c r="AD118" s="269">
        <v>0.00999359818694942</v>
      </c>
      <c r="AE118" s="270">
        <v>23294</v>
      </c>
      <c r="AF118" s="271">
        <v>882</v>
      </c>
      <c r="AG118" s="271">
        <v>2</v>
      </c>
      <c r="AH118" s="271">
        <v>26805</v>
      </c>
      <c r="AI118" s="271">
        <v>968</v>
      </c>
      <c r="AJ118" s="271">
        <v>0</v>
      </c>
      <c r="AK118" s="268">
        <v>0.0377779685755989</v>
      </c>
      <c r="AL118" s="268">
        <v>0.0361126655474725</v>
      </c>
      <c r="AM118" s="269">
        <v>0.00166530302812638</v>
      </c>
    </row>
    <row r="119" ht="19" spans="1:39">
      <c r="A119" s="260" t="s">
        <v>2708</v>
      </c>
      <c r="B119" s="261" t="s">
        <v>3373</v>
      </c>
      <c r="C119" s="262" t="s">
        <v>3169</v>
      </c>
      <c r="D119" s="278" t="s">
        <v>3170</v>
      </c>
      <c r="E119" s="263">
        <v>3386</v>
      </c>
      <c r="F119" s="263">
        <v>175</v>
      </c>
      <c r="G119" s="263">
        <v>64</v>
      </c>
      <c r="H119" s="263">
        <v>0</v>
      </c>
      <c r="I119" s="263">
        <v>0</v>
      </c>
      <c r="J119" s="264">
        <v>2659</v>
      </c>
      <c r="K119" s="264">
        <v>117</v>
      </c>
      <c r="L119" s="264">
        <v>117</v>
      </c>
      <c r="M119" s="264">
        <v>0</v>
      </c>
      <c r="N119" s="264">
        <v>0</v>
      </c>
      <c r="O119" s="264">
        <v>2841</v>
      </c>
      <c r="P119" s="264">
        <v>146</v>
      </c>
      <c r="Q119" s="264">
        <v>145</v>
      </c>
      <c r="R119" s="264">
        <v>4</v>
      </c>
      <c r="S119" s="264">
        <v>0</v>
      </c>
      <c r="T119" s="265">
        <v>0.015</v>
      </c>
      <c r="U119" s="266">
        <v>3386</v>
      </c>
      <c r="V119" s="266">
        <v>175</v>
      </c>
      <c r="W119" s="266">
        <v>64</v>
      </c>
      <c r="X119" s="266">
        <v>0</v>
      </c>
      <c r="Y119" s="264">
        <v>0</v>
      </c>
      <c r="Z119" s="267">
        <v>0.0516834022445363</v>
      </c>
      <c r="AA119" s="267">
        <v>0.0516834022445363</v>
      </c>
      <c r="AB119" s="267">
        <v>0.0440015043249342</v>
      </c>
      <c r="AC119" s="268">
        <v>0.0513903555086237</v>
      </c>
      <c r="AD119" s="269">
        <v>0.00768189791960214</v>
      </c>
      <c r="AE119" s="270">
        <v>18433</v>
      </c>
      <c r="AF119" s="271">
        <v>989</v>
      </c>
      <c r="AG119" s="271">
        <v>0</v>
      </c>
      <c r="AH119" s="271">
        <v>22605</v>
      </c>
      <c r="AI119" s="271">
        <v>1083</v>
      </c>
      <c r="AJ119" s="271">
        <v>1</v>
      </c>
      <c r="AK119" s="268">
        <v>0.053653773124288</v>
      </c>
      <c r="AL119" s="268">
        <v>0.0478655164786552</v>
      </c>
      <c r="AM119" s="269">
        <v>0.0057882566456328</v>
      </c>
    </row>
    <row r="120" ht="19" spans="1:39">
      <c r="A120" s="260" t="s">
        <v>2708</v>
      </c>
      <c r="B120" s="261" t="s">
        <v>3373</v>
      </c>
      <c r="C120" s="262" t="s">
        <v>3069</v>
      </c>
      <c r="D120" s="278" t="s">
        <v>3070</v>
      </c>
      <c r="E120" s="263">
        <v>5734</v>
      </c>
      <c r="F120" s="263">
        <v>166</v>
      </c>
      <c r="G120" s="263">
        <v>130</v>
      </c>
      <c r="H120" s="263">
        <v>1</v>
      </c>
      <c r="I120" s="263">
        <v>0</v>
      </c>
      <c r="J120" s="264">
        <v>4469</v>
      </c>
      <c r="K120" s="264">
        <v>185</v>
      </c>
      <c r="L120" s="264">
        <v>185</v>
      </c>
      <c r="M120" s="264">
        <v>0</v>
      </c>
      <c r="N120" s="264">
        <v>0</v>
      </c>
      <c r="O120" s="264">
        <v>4779</v>
      </c>
      <c r="P120" s="264">
        <v>127</v>
      </c>
      <c r="Q120" s="264">
        <v>127</v>
      </c>
      <c r="R120" s="264">
        <v>21</v>
      </c>
      <c r="S120" s="264">
        <v>0</v>
      </c>
      <c r="T120" s="265">
        <v>0.015</v>
      </c>
      <c r="U120" s="266">
        <v>5734</v>
      </c>
      <c r="V120" s="266">
        <v>166</v>
      </c>
      <c r="W120" s="266">
        <v>130</v>
      </c>
      <c r="X120" s="266">
        <v>0</v>
      </c>
      <c r="Y120" s="264">
        <v>1</v>
      </c>
      <c r="Z120" s="267">
        <v>0.028950122078828</v>
      </c>
      <c r="AA120" s="267">
        <v>0.028950122078828</v>
      </c>
      <c r="AB120" s="267">
        <v>0.0413962855224883</v>
      </c>
      <c r="AC120" s="268">
        <v>0.0265745971960661</v>
      </c>
      <c r="AD120" s="269">
        <v>-0.0124461634436602</v>
      </c>
      <c r="AE120" s="270">
        <v>31076</v>
      </c>
      <c r="AF120" s="271">
        <v>1264</v>
      </c>
      <c r="AG120" s="271">
        <v>0</v>
      </c>
      <c r="AH120" s="271">
        <v>37261</v>
      </c>
      <c r="AI120" s="271">
        <v>1235</v>
      </c>
      <c r="AJ120" s="271">
        <v>1</v>
      </c>
      <c r="AK120" s="268">
        <v>0.0406744754794697</v>
      </c>
      <c r="AL120" s="268">
        <v>0.0331177370440944</v>
      </c>
      <c r="AM120" s="269">
        <v>0.00755673843537533</v>
      </c>
    </row>
    <row r="121" ht="19" spans="1:39">
      <c r="A121" s="260" t="s">
        <v>2708</v>
      </c>
      <c r="B121" s="261" t="s">
        <v>3373</v>
      </c>
      <c r="C121" s="262" t="s">
        <v>3095</v>
      </c>
      <c r="D121" s="278" t="s">
        <v>3096</v>
      </c>
      <c r="E121" s="263">
        <v>6686</v>
      </c>
      <c r="F121" s="263">
        <v>222</v>
      </c>
      <c r="G121" s="263">
        <v>156</v>
      </c>
      <c r="H121" s="263">
        <v>0</v>
      </c>
      <c r="I121" s="263">
        <v>0</v>
      </c>
      <c r="J121" s="264">
        <v>4722</v>
      </c>
      <c r="K121" s="264">
        <v>159</v>
      </c>
      <c r="L121" s="264">
        <v>158</v>
      </c>
      <c r="M121" s="264">
        <v>0</v>
      </c>
      <c r="N121" s="264">
        <v>0</v>
      </c>
      <c r="O121" s="264">
        <v>4924</v>
      </c>
      <c r="P121" s="264">
        <v>196</v>
      </c>
      <c r="Q121" s="264">
        <v>195</v>
      </c>
      <c r="R121" s="264">
        <v>2</v>
      </c>
      <c r="S121" s="264">
        <v>0</v>
      </c>
      <c r="T121" s="265">
        <v>0.015</v>
      </c>
      <c r="U121" s="266">
        <v>6686</v>
      </c>
      <c r="V121" s="266">
        <v>222</v>
      </c>
      <c r="W121" s="266">
        <v>156</v>
      </c>
      <c r="X121" s="266">
        <v>0</v>
      </c>
      <c r="Y121" s="264">
        <v>0</v>
      </c>
      <c r="Z121" s="267">
        <v>0.0332037092431947</v>
      </c>
      <c r="AA121" s="267">
        <v>0.0332037092431947</v>
      </c>
      <c r="AB121" s="267">
        <v>0.0336721728081321</v>
      </c>
      <c r="AC121" s="268">
        <v>0.0398050365556458</v>
      </c>
      <c r="AD121" s="269">
        <v>-0.000468463564937412</v>
      </c>
      <c r="AE121" s="270">
        <v>33769</v>
      </c>
      <c r="AF121" s="271">
        <v>1264</v>
      </c>
      <c r="AG121" s="271">
        <v>0</v>
      </c>
      <c r="AH121" s="271">
        <v>39279</v>
      </c>
      <c r="AI121" s="271">
        <v>1430</v>
      </c>
      <c r="AJ121" s="271">
        <v>0</v>
      </c>
      <c r="AK121" s="268">
        <v>0.0374307797092007</v>
      </c>
      <c r="AL121" s="268">
        <v>0.0364062221543318</v>
      </c>
      <c r="AM121" s="269">
        <v>0.00102455755486891</v>
      </c>
    </row>
    <row r="122" ht="19" spans="1:39">
      <c r="A122" s="260" t="s">
        <v>2708</v>
      </c>
      <c r="B122" s="261" t="s">
        <v>3373</v>
      </c>
      <c r="C122" s="262" t="s">
        <v>3121</v>
      </c>
      <c r="D122" s="278" t="s">
        <v>3122</v>
      </c>
      <c r="E122" s="263">
        <v>3473</v>
      </c>
      <c r="F122" s="263">
        <v>379</v>
      </c>
      <c r="G122" s="263">
        <v>253</v>
      </c>
      <c r="H122" s="263">
        <v>0</v>
      </c>
      <c r="I122" s="263">
        <v>0</v>
      </c>
      <c r="J122" s="264">
        <v>2868</v>
      </c>
      <c r="K122" s="264">
        <v>129</v>
      </c>
      <c r="L122" s="264">
        <v>127</v>
      </c>
      <c r="M122" s="264">
        <v>0</v>
      </c>
      <c r="N122" s="264">
        <v>0</v>
      </c>
      <c r="O122" s="264">
        <v>2997</v>
      </c>
      <c r="P122" s="264">
        <v>133</v>
      </c>
      <c r="Q122" s="264">
        <v>133</v>
      </c>
      <c r="R122" s="264">
        <v>2</v>
      </c>
      <c r="S122" s="264">
        <v>0</v>
      </c>
      <c r="T122" s="265">
        <v>0.015</v>
      </c>
      <c r="U122" s="266">
        <v>3473</v>
      </c>
      <c r="V122" s="266">
        <v>379</v>
      </c>
      <c r="W122" s="266">
        <v>253</v>
      </c>
      <c r="X122" s="266">
        <v>0</v>
      </c>
      <c r="Y122" s="264">
        <v>0</v>
      </c>
      <c r="Z122" s="267">
        <v>0.109127555427584</v>
      </c>
      <c r="AA122" s="267">
        <v>0.109127555427584</v>
      </c>
      <c r="AB122" s="267">
        <v>0.0449790794979079</v>
      </c>
      <c r="AC122" s="268">
        <v>0.0443777110443777</v>
      </c>
      <c r="AD122" s="269">
        <v>0.0641484759296763</v>
      </c>
      <c r="AE122" s="270">
        <v>19020</v>
      </c>
      <c r="AF122" s="271">
        <v>1226</v>
      </c>
      <c r="AG122" s="271">
        <v>0</v>
      </c>
      <c r="AH122" s="271">
        <v>22131</v>
      </c>
      <c r="AI122" s="271">
        <v>2334</v>
      </c>
      <c r="AJ122" s="271">
        <v>4</v>
      </c>
      <c r="AK122" s="268">
        <v>0.0644584647739222</v>
      </c>
      <c r="AL122" s="268">
        <v>0.105282183362704</v>
      </c>
      <c r="AM122" s="269">
        <v>-0.0408237185887817</v>
      </c>
    </row>
    <row r="123" ht="19" spans="1:39">
      <c r="A123" s="260" t="s">
        <v>2708</v>
      </c>
      <c r="B123" s="261" t="s">
        <v>3373</v>
      </c>
      <c r="C123" s="262" t="s">
        <v>3143</v>
      </c>
      <c r="D123" s="278" t="s">
        <v>3144</v>
      </c>
      <c r="E123" s="263">
        <v>4567</v>
      </c>
      <c r="F123" s="263">
        <v>166</v>
      </c>
      <c r="G123" s="263">
        <v>124</v>
      </c>
      <c r="H123" s="263">
        <v>0</v>
      </c>
      <c r="I123" s="263">
        <v>0</v>
      </c>
      <c r="J123" s="264">
        <v>3621</v>
      </c>
      <c r="K123" s="264">
        <v>116</v>
      </c>
      <c r="L123" s="264">
        <v>116</v>
      </c>
      <c r="M123" s="264">
        <v>0</v>
      </c>
      <c r="N123" s="264">
        <v>0</v>
      </c>
      <c r="O123" s="264">
        <v>3655</v>
      </c>
      <c r="P123" s="264">
        <v>140</v>
      </c>
      <c r="Q123" s="264">
        <v>140</v>
      </c>
      <c r="R123" s="264">
        <v>10</v>
      </c>
      <c r="S123" s="264">
        <v>1</v>
      </c>
      <c r="T123" s="265">
        <v>0.015</v>
      </c>
      <c r="U123" s="266">
        <v>4567</v>
      </c>
      <c r="V123" s="266">
        <v>166</v>
      </c>
      <c r="W123" s="266">
        <v>124</v>
      </c>
      <c r="X123" s="266">
        <v>0</v>
      </c>
      <c r="Y123" s="264">
        <v>0</v>
      </c>
      <c r="Z123" s="267">
        <v>0.0363477118458507</v>
      </c>
      <c r="AA123" s="267">
        <v>0.0363477118458507</v>
      </c>
      <c r="AB123" s="267">
        <v>0.032035349351008</v>
      </c>
      <c r="AC123" s="268">
        <v>0.0380300957592339</v>
      </c>
      <c r="AD123" s="269">
        <v>0.00431236249484265</v>
      </c>
      <c r="AE123" s="270">
        <v>24298</v>
      </c>
      <c r="AF123" s="271">
        <v>957</v>
      </c>
      <c r="AG123" s="271">
        <v>2</v>
      </c>
      <c r="AH123" s="271">
        <v>30156</v>
      </c>
      <c r="AI123" s="271">
        <v>1081</v>
      </c>
      <c r="AJ123" s="271">
        <v>0</v>
      </c>
      <c r="AK123" s="268">
        <v>0.0393036463906494</v>
      </c>
      <c r="AL123" s="268">
        <v>0.0358469293009683</v>
      </c>
      <c r="AM123" s="269">
        <v>0.00345671708968114</v>
      </c>
    </row>
    <row r="124" ht="19" spans="1:39">
      <c r="A124" s="260" t="s">
        <v>2708</v>
      </c>
      <c r="B124" s="261" t="s">
        <v>3373</v>
      </c>
      <c r="C124" s="262" t="s">
        <v>3153</v>
      </c>
      <c r="D124" s="278" t="s">
        <v>3154</v>
      </c>
      <c r="E124" s="263">
        <v>4128</v>
      </c>
      <c r="F124" s="263">
        <v>58</v>
      </c>
      <c r="G124" s="263">
        <v>35</v>
      </c>
      <c r="H124" s="263">
        <v>0</v>
      </c>
      <c r="I124" s="263">
        <v>0</v>
      </c>
      <c r="J124" s="264">
        <v>2976</v>
      </c>
      <c r="K124" s="264">
        <v>43</v>
      </c>
      <c r="L124" s="264">
        <v>43</v>
      </c>
      <c r="M124" s="264">
        <v>0</v>
      </c>
      <c r="N124" s="264">
        <v>0</v>
      </c>
      <c r="O124" s="264">
        <v>3448</v>
      </c>
      <c r="P124" s="264">
        <v>97</v>
      </c>
      <c r="Q124" s="264">
        <v>96</v>
      </c>
      <c r="R124" s="264">
        <v>1</v>
      </c>
      <c r="S124" s="264">
        <v>0</v>
      </c>
      <c r="T124" s="265">
        <v>0.015</v>
      </c>
      <c r="U124" s="266">
        <v>4128</v>
      </c>
      <c r="V124" s="266">
        <v>58</v>
      </c>
      <c r="W124" s="266">
        <v>35</v>
      </c>
      <c r="X124" s="266">
        <v>0</v>
      </c>
      <c r="Y124" s="264">
        <v>0</v>
      </c>
      <c r="Z124" s="267">
        <v>0.0140503875968992</v>
      </c>
      <c r="AA124" s="267">
        <v>0.0140503875968992</v>
      </c>
      <c r="AB124" s="267">
        <v>0.0144489247311828</v>
      </c>
      <c r="AC124" s="268">
        <v>0.0281322505800464</v>
      </c>
      <c r="AD124" s="269">
        <v>-0.00039853713428357</v>
      </c>
      <c r="AE124" s="270">
        <v>22194</v>
      </c>
      <c r="AF124" s="271">
        <v>722</v>
      </c>
      <c r="AG124" s="271">
        <v>0</v>
      </c>
      <c r="AH124" s="271">
        <v>26377</v>
      </c>
      <c r="AI124" s="271">
        <v>869</v>
      </c>
      <c r="AJ124" s="271">
        <v>1</v>
      </c>
      <c r="AK124" s="268">
        <v>0.0325313147697576</v>
      </c>
      <c r="AL124" s="268">
        <v>0.0329074572544262</v>
      </c>
      <c r="AM124" s="269">
        <v>-0.000376142484668614</v>
      </c>
    </row>
    <row r="125" ht="19" spans="1:39">
      <c r="A125" s="260" t="s">
        <v>2708</v>
      </c>
      <c r="B125" s="261" t="s">
        <v>3373</v>
      </c>
      <c r="C125" s="262" t="s">
        <v>3155</v>
      </c>
      <c r="D125" s="278" t="s">
        <v>3156</v>
      </c>
      <c r="E125" s="263">
        <v>4733</v>
      </c>
      <c r="F125" s="263">
        <v>491</v>
      </c>
      <c r="G125" s="263">
        <v>232</v>
      </c>
      <c r="H125" s="263">
        <v>0</v>
      </c>
      <c r="I125" s="263">
        <v>0</v>
      </c>
      <c r="J125" s="264">
        <v>3688</v>
      </c>
      <c r="K125" s="264">
        <v>322</v>
      </c>
      <c r="L125" s="264">
        <v>321</v>
      </c>
      <c r="M125" s="264">
        <v>0</v>
      </c>
      <c r="N125" s="264">
        <v>0</v>
      </c>
      <c r="O125" s="264">
        <v>3929</v>
      </c>
      <c r="P125" s="264">
        <v>342</v>
      </c>
      <c r="Q125" s="264">
        <v>342</v>
      </c>
      <c r="R125" s="264">
        <v>6</v>
      </c>
      <c r="S125" s="264">
        <v>0</v>
      </c>
      <c r="T125" s="265">
        <v>0.015</v>
      </c>
      <c r="U125" s="266">
        <v>4733</v>
      </c>
      <c r="V125" s="266">
        <v>491</v>
      </c>
      <c r="W125" s="266">
        <v>232</v>
      </c>
      <c r="X125" s="266">
        <v>0</v>
      </c>
      <c r="Y125" s="264">
        <v>0</v>
      </c>
      <c r="Z125" s="267">
        <v>0.103739699978872</v>
      </c>
      <c r="AA125" s="267">
        <v>0.103739699978872</v>
      </c>
      <c r="AB125" s="267">
        <v>0.0873101952277657</v>
      </c>
      <c r="AC125" s="268">
        <v>0.0870450496309493</v>
      </c>
      <c r="AD125" s="269">
        <v>0.016429504751106</v>
      </c>
      <c r="AE125" s="270">
        <v>26254</v>
      </c>
      <c r="AF125" s="271">
        <v>2591</v>
      </c>
      <c r="AG125" s="271">
        <v>2</v>
      </c>
      <c r="AH125" s="271">
        <v>29501</v>
      </c>
      <c r="AI125" s="271">
        <v>2909</v>
      </c>
      <c r="AJ125" s="271">
        <v>3</v>
      </c>
      <c r="AK125" s="268">
        <v>0.0986135446027272</v>
      </c>
      <c r="AL125" s="268">
        <v>0.0985051354191383</v>
      </c>
      <c r="AM125" s="269">
        <v>0.00010840918358887</v>
      </c>
    </row>
    <row r="126" ht="19" spans="1:39">
      <c r="A126" s="260" t="s">
        <v>2708</v>
      </c>
      <c r="B126" s="261" t="s">
        <v>3373</v>
      </c>
      <c r="C126" s="262" t="s">
        <v>3075</v>
      </c>
      <c r="D126" s="278" t="s">
        <v>3076</v>
      </c>
      <c r="E126" s="263">
        <v>3650</v>
      </c>
      <c r="F126" s="263">
        <v>94</v>
      </c>
      <c r="G126" s="263">
        <v>50</v>
      </c>
      <c r="H126" s="263">
        <v>0</v>
      </c>
      <c r="I126" s="263">
        <v>0</v>
      </c>
      <c r="J126" s="264">
        <v>2462</v>
      </c>
      <c r="K126" s="264">
        <v>64</v>
      </c>
      <c r="L126" s="264">
        <v>64</v>
      </c>
      <c r="M126" s="264">
        <v>0</v>
      </c>
      <c r="N126" s="264">
        <v>0</v>
      </c>
      <c r="O126" s="264">
        <v>2895</v>
      </c>
      <c r="P126" s="264">
        <v>71</v>
      </c>
      <c r="Q126" s="264">
        <v>71</v>
      </c>
      <c r="R126" s="264">
        <v>10</v>
      </c>
      <c r="S126" s="264">
        <v>0</v>
      </c>
      <c r="T126" s="265">
        <v>0.015</v>
      </c>
      <c r="U126" s="266">
        <v>3650</v>
      </c>
      <c r="V126" s="266">
        <v>94</v>
      </c>
      <c r="W126" s="266">
        <v>50</v>
      </c>
      <c r="X126" s="266">
        <v>0</v>
      </c>
      <c r="Y126" s="264">
        <v>0</v>
      </c>
      <c r="Z126" s="267">
        <v>0.0257534246575342</v>
      </c>
      <c r="AA126" s="267">
        <v>0.0257534246575342</v>
      </c>
      <c r="AB126" s="267">
        <v>0.0259951259138911</v>
      </c>
      <c r="AC126" s="268">
        <v>0.0245250431778929</v>
      </c>
      <c r="AD126" s="269">
        <v>-0.000241701256356898</v>
      </c>
      <c r="AE126" s="270">
        <v>18424</v>
      </c>
      <c r="AF126" s="271">
        <v>512</v>
      </c>
      <c r="AG126" s="271">
        <v>0</v>
      </c>
      <c r="AH126" s="271">
        <v>21258</v>
      </c>
      <c r="AI126" s="271">
        <v>603</v>
      </c>
      <c r="AJ126" s="271">
        <v>0</v>
      </c>
      <c r="AK126" s="268">
        <v>0.0277898393399913</v>
      </c>
      <c r="AL126" s="268">
        <v>0.0283657917019475</v>
      </c>
      <c r="AM126" s="269">
        <v>-0.000575952361956185</v>
      </c>
    </row>
    <row r="127" ht="19" spans="1:39">
      <c r="A127" s="260" t="s">
        <v>2708</v>
      </c>
      <c r="B127" s="261" t="s">
        <v>3373</v>
      </c>
      <c r="C127" s="262" t="s">
        <v>3139</v>
      </c>
      <c r="D127" s="278" t="s">
        <v>3140</v>
      </c>
      <c r="E127" s="263">
        <v>2927</v>
      </c>
      <c r="F127" s="263">
        <v>83</v>
      </c>
      <c r="G127" s="263">
        <v>57</v>
      </c>
      <c r="H127" s="263">
        <v>0</v>
      </c>
      <c r="I127" s="263">
        <v>0</v>
      </c>
      <c r="J127" s="264">
        <v>2252</v>
      </c>
      <c r="K127" s="264">
        <v>75</v>
      </c>
      <c r="L127" s="264">
        <v>75</v>
      </c>
      <c r="M127" s="264">
        <v>0</v>
      </c>
      <c r="N127" s="264">
        <v>0</v>
      </c>
      <c r="O127" s="264">
        <v>2441</v>
      </c>
      <c r="P127" s="264">
        <v>85</v>
      </c>
      <c r="Q127" s="264">
        <v>85</v>
      </c>
      <c r="R127" s="264">
        <v>4</v>
      </c>
      <c r="S127" s="264">
        <v>0</v>
      </c>
      <c r="T127" s="265">
        <v>0.015</v>
      </c>
      <c r="U127" s="266">
        <v>2927</v>
      </c>
      <c r="V127" s="266">
        <v>83</v>
      </c>
      <c r="W127" s="266">
        <v>57</v>
      </c>
      <c r="X127" s="266">
        <v>0</v>
      </c>
      <c r="Y127" s="264">
        <v>0</v>
      </c>
      <c r="Z127" s="267">
        <v>0.0283566791937137</v>
      </c>
      <c r="AA127" s="267">
        <v>0.0283566791937137</v>
      </c>
      <c r="AB127" s="267">
        <v>0.033303730017762</v>
      </c>
      <c r="AC127" s="268">
        <v>0.0348217943465793</v>
      </c>
      <c r="AD127" s="269">
        <v>-0.00494705082404829</v>
      </c>
      <c r="AE127" s="270">
        <v>15695</v>
      </c>
      <c r="AF127" s="271">
        <v>479</v>
      </c>
      <c r="AG127" s="271">
        <v>0</v>
      </c>
      <c r="AH127" s="271">
        <v>17902</v>
      </c>
      <c r="AI127" s="271">
        <v>554</v>
      </c>
      <c r="AJ127" s="271">
        <v>0</v>
      </c>
      <c r="AK127" s="268">
        <v>0.0305192736540299</v>
      </c>
      <c r="AL127" s="268">
        <v>0.0309462629873757</v>
      </c>
      <c r="AM127" s="269">
        <v>-0.000426989333345767</v>
      </c>
    </row>
    <row r="128" ht="19" spans="1:39">
      <c r="A128" s="260" t="s">
        <v>2708</v>
      </c>
      <c r="B128" s="261" t="s">
        <v>3373</v>
      </c>
      <c r="C128" s="262" t="s">
        <v>3149</v>
      </c>
      <c r="D128" s="278" t="s">
        <v>3150</v>
      </c>
      <c r="E128" s="263">
        <v>3191</v>
      </c>
      <c r="F128" s="263">
        <v>80</v>
      </c>
      <c r="G128" s="263">
        <v>61</v>
      </c>
      <c r="H128" s="263">
        <v>0</v>
      </c>
      <c r="I128" s="263">
        <v>0</v>
      </c>
      <c r="J128" s="264">
        <v>2657</v>
      </c>
      <c r="K128" s="264">
        <v>78</v>
      </c>
      <c r="L128" s="264">
        <v>78</v>
      </c>
      <c r="M128" s="264">
        <v>0</v>
      </c>
      <c r="N128" s="264">
        <v>0</v>
      </c>
      <c r="O128" s="264">
        <v>2855</v>
      </c>
      <c r="P128" s="264">
        <v>65</v>
      </c>
      <c r="Q128" s="264">
        <v>65</v>
      </c>
      <c r="R128" s="264">
        <v>5</v>
      </c>
      <c r="S128" s="264">
        <v>0</v>
      </c>
      <c r="T128" s="265">
        <v>0.015</v>
      </c>
      <c r="U128" s="266">
        <v>3191</v>
      </c>
      <c r="V128" s="266">
        <v>80</v>
      </c>
      <c r="W128" s="266">
        <v>61</v>
      </c>
      <c r="X128" s="266">
        <v>0</v>
      </c>
      <c r="Y128" s="264">
        <v>0</v>
      </c>
      <c r="Z128" s="267">
        <v>0.0250705108116578</v>
      </c>
      <c r="AA128" s="267">
        <v>0.0250705108116578</v>
      </c>
      <c r="AB128" s="267">
        <v>0.0293564170116673</v>
      </c>
      <c r="AC128" s="268">
        <v>0.0227670753064799</v>
      </c>
      <c r="AD128" s="269">
        <v>-0.00428590620000951</v>
      </c>
      <c r="AE128" s="270">
        <v>17673</v>
      </c>
      <c r="AF128" s="271">
        <v>481</v>
      </c>
      <c r="AG128" s="271">
        <v>0</v>
      </c>
      <c r="AH128" s="271">
        <v>20510</v>
      </c>
      <c r="AI128" s="271">
        <v>532</v>
      </c>
      <c r="AJ128" s="271">
        <v>1</v>
      </c>
      <c r="AK128" s="268">
        <v>0.0272166581791433</v>
      </c>
      <c r="AL128" s="268">
        <v>0.0258898098488542</v>
      </c>
      <c r="AM128" s="269">
        <v>0.00132684833028911</v>
      </c>
    </row>
    <row r="129" ht="19" spans="1:39">
      <c r="A129" s="260" t="s">
        <v>2708</v>
      </c>
      <c r="B129" s="261" t="s">
        <v>3373</v>
      </c>
      <c r="C129" s="262" t="s">
        <v>3151</v>
      </c>
      <c r="D129" s="278" t="s">
        <v>3152</v>
      </c>
      <c r="E129" s="263">
        <v>3621</v>
      </c>
      <c r="F129" s="263">
        <v>105</v>
      </c>
      <c r="G129" s="263">
        <v>67</v>
      </c>
      <c r="H129" s="263">
        <v>0</v>
      </c>
      <c r="I129" s="263">
        <v>0</v>
      </c>
      <c r="J129" s="264">
        <v>3300</v>
      </c>
      <c r="K129" s="264">
        <v>82</v>
      </c>
      <c r="L129" s="264">
        <v>82</v>
      </c>
      <c r="M129" s="264">
        <v>0</v>
      </c>
      <c r="N129" s="264">
        <v>0</v>
      </c>
      <c r="O129" s="264">
        <v>3135</v>
      </c>
      <c r="P129" s="264">
        <v>90</v>
      </c>
      <c r="Q129" s="264">
        <v>90</v>
      </c>
      <c r="R129" s="264">
        <v>3</v>
      </c>
      <c r="S129" s="264">
        <v>0</v>
      </c>
      <c r="T129" s="265">
        <v>0.015</v>
      </c>
      <c r="U129" s="266">
        <v>3621</v>
      </c>
      <c r="V129" s="266">
        <v>105</v>
      </c>
      <c r="W129" s="266">
        <v>67</v>
      </c>
      <c r="X129" s="266">
        <v>0</v>
      </c>
      <c r="Y129" s="264">
        <v>0</v>
      </c>
      <c r="Z129" s="267">
        <v>0.0289975144987572</v>
      </c>
      <c r="AA129" s="267">
        <v>0.0289975144987572</v>
      </c>
      <c r="AB129" s="267">
        <v>0.0248484848484848</v>
      </c>
      <c r="AC129" s="268">
        <v>0.0287081339712919</v>
      </c>
      <c r="AD129" s="269">
        <v>0.0041490296502724</v>
      </c>
      <c r="AE129" s="270">
        <v>20360</v>
      </c>
      <c r="AF129" s="271">
        <v>738</v>
      </c>
      <c r="AG129" s="271">
        <v>0</v>
      </c>
      <c r="AH129" s="271">
        <v>22615</v>
      </c>
      <c r="AI129" s="271">
        <v>1150</v>
      </c>
      <c r="AJ129" s="271">
        <v>0</v>
      </c>
      <c r="AK129" s="268">
        <v>0.0362475442043222</v>
      </c>
      <c r="AL129" s="268">
        <v>0.0508512049524652</v>
      </c>
      <c r="AM129" s="269">
        <v>-0.014603660748143</v>
      </c>
    </row>
    <row r="130" ht="19" spans="1:39">
      <c r="A130" s="260" t="s">
        <v>2708</v>
      </c>
      <c r="B130" s="261" t="s">
        <v>3373</v>
      </c>
      <c r="C130" s="262" t="s">
        <v>3103</v>
      </c>
      <c r="D130" s="278" t="s">
        <v>3104</v>
      </c>
      <c r="E130" s="263">
        <v>4960</v>
      </c>
      <c r="F130" s="263">
        <v>113</v>
      </c>
      <c r="G130" s="263">
        <v>74</v>
      </c>
      <c r="H130" s="263">
        <v>0</v>
      </c>
      <c r="I130" s="263">
        <v>0</v>
      </c>
      <c r="J130" s="264">
        <v>4416</v>
      </c>
      <c r="K130" s="264">
        <v>105</v>
      </c>
      <c r="L130" s="264">
        <v>105</v>
      </c>
      <c r="M130" s="264">
        <v>8</v>
      </c>
      <c r="N130" s="264">
        <v>0</v>
      </c>
      <c r="O130" s="264">
        <v>4796</v>
      </c>
      <c r="P130" s="264">
        <v>114</v>
      </c>
      <c r="Q130" s="264">
        <v>114</v>
      </c>
      <c r="R130" s="264">
        <v>16</v>
      </c>
      <c r="S130" s="264">
        <v>0</v>
      </c>
      <c r="T130" s="265">
        <v>0.015</v>
      </c>
      <c r="U130" s="266">
        <v>4960</v>
      </c>
      <c r="V130" s="266">
        <v>113</v>
      </c>
      <c r="W130" s="266">
        <v>74</v>
      </c>
      <c r="X130" s="266">
        <v>0</v>
      </c>
      <c r="Y130" s="264">
        <v>0</v>
      </c>
      <c r="Z130" s="267">
        <v>0.0227822580645161</v>
      </c>
      <c r="AA130" s="267">
        <v>0.0227822580645161</v>
      </c>
      <c r="AB130" s="267">
        <v>0.0237771739130435</v>
      </c>
      <c r="AC130" s="268">
        <v>0.0237698081734779</v>
      </c>
      <c r="AD130" s="269">
        <v>-0.000994915848527352</v>
      </c>
      <c r="AE130" s="270">
        <v>28622</v>
      </c>
      <c r="AF130" s="271">
        <v>734</v>
      </c>
      <c r="AG130" s="271">
        <v>0</v>
      </c>
      <c r="AH130" s="271">
        <v>33517</v>
      </c>
      <c r="AI130" s="271">
        <v>879</v>
      </c>
      <c r="AJ130" s="271">
        <v>0</v>
      </c>
      <c r="AK130" s="268">
        <v>0.0256446090419957</v>
      </c>
      <c r="AL130" s="268">
        <v>0.0262254975087269</v>
      </c>
      <c r="AM130" s="269">
        <v>-0.000580888466731249</v>
      </c>
    </row>
    <row r="131" ht="19" spans="1:39">
      <c r="A131" s="260" t="s">
        <v>2708</v>
      </c>
      <c r="B131" s="261" t="s">
        <v>3373</v>
      </c>
      <c r="C131" s="262" t="s">
        <v>3129</v>
      </c>
      <c r="D131" s="278" t="s">
        <v>3130</v>
      </c>
      <c r="E131" s="263">
        <v>3391</v>
      </c>
      <c r="F131" s="263">
        <v>77</v>
      </c>
      <c r="G131" s="263">
        <v>54</v>
      </c>
      <c r="H131" s="263">
        <v>0</v>
      </c>
      <c r="I131" s="263">
        <v>0</v>
      </c>
      <c r="J131" s="264">
        <v>2684</v>
      </c>
      <c r="K131" s="264">
        <v>65</v>
      </c>
      <c r="L131" s="264">
        <v>64</v>
      </c>
      <c r="M131" s="264">
        <v>0</v>
      </c>
      <c r="N131" s="264">
        <v>0</v>
      </c>
      <c r="O131" s="264">
        <v>2831</v>
      </c>
      <c r="P131" s="264">
        <v>69</v>
      </c>
      <c r="Q131" s="264">
        <v>69</v>
      </c>
      <c r="R131" s="264">
        <v>13</v>
      </c>
      <c r="S131" s="264">
        <v>0</v>
      </c>
      <c r="T131" s="265">
        <v>0.015</v>
      </c>
      <c r="U131" s="266">
        <v>3391</v>
      </c>
      <c r="V131" s="266">
        <v>77</v>
      </c>
      <c r="W131" s="266">
        <v>54</v>
      </c>
      <c r="X131" s="266">
        <v>0</v>
      </c>
      <c r="Y131" s="264">
        <v>0</v>
      </c>
      <c r="Z131" s="267">
        <v>0.0227071660277204</v>
      </c>
      <c r="AA131" s="267">
        <v>0.0227071660277204</v>
      </c>
      <c r="AB131" s="267">
        <v>0.0242175856929955</v>
      </c>
      <c r="AC131" s="268">
        <v>0.0243730130695867</v>
      </c>
      <c r="AD131" s="269">
        <v>-0.00151041966527509</v>
      </c>
      <c r="AE131" s="270">
        <v>17934</v>
      </c>
      <c r="AF131" s="271">
        <v>578</v>
      </c>
      <c r="AG131" s="271">
        <v>1</v>
      </c>
      <c r="AH131" s="271">
        <v>20518</v>
      </c>
      <c r="AI131" s="271">
        <v>1020</v>
      </c>
      <c r="AJ131" s="271">
        <v>3</v>
      </c>
      <c r="AK131" s="268">
        <v>0.032173525147764</v>
      </c>
      <c r="AL131" s="268">
        <v>0.0495662345257822</v>
      </c>
      <c r="AM131" s="269">
        <v>-0.0173927093780182</v>
      </c>
    </row>
    <row r="132" ht="19" spans="1:39">
      <c r="A132" s="260" t="s">
        <v>2708</v>
      </c>
      <c r="B132" s="261" t="s">
        <v>3373</v>
      </c>
      <c r="C132" s="262" t="s">
        <v>3131</v>
      </c>
      <c r="D132" s="278" t="s">
        <v>3132</v>
      </c>
      <c r="E132" s="263">
        <v>3216</v>
      </c>
      <c r="F132" s="263">
        <v>70</v>
      </c>
      <c r="G132" s="263">
        <v>54</v>
      </c>
      <c r="H132" s="263">
        <v>0</v>
      </c>
      <c r="I132" s="263">
        <v>0</v>
      </c>
      <c r="J132" s="264">
        <v>2481</v>
      </c>
      <c r="K132" s="264">
        <v>66</v>
      </c>
      <c r="L132" s="264">
        <v>66</v>
      </c>
      <c r="M132" s="264">
        <v>1</v>
      </c>
      <c r="N132" s="264">
        <v>0</v>
      </c>
      <c r="O132" s="264">
        <v>2744</v>
      </c>
      <c r="P132" s="264">
        <v>57</v>
      </c>
      <c r="Q132" s="264">
        <v>57</v>
      </c>
      <c r="R132" s="264">
        <v>1</v>
      </c>
      <c r="S132" s="264">
        <v>0</v>
      </c>
      <c r="T132" s="265">
        <v>0.015</v>
      </c>
      <c r="U132" s="266">
        <v>3216</v>
      </c>
      <c r="V132" s="266">
        <v>70</v>
      </c>
      <c r="W132" s="266">
        <v>54</v>
      </c>
      <c r="X132" s="266">
        <v>0</v>
      </c>
      <c r="Y132" s="264">
        <v>0</v>
      </c>
      <c r="Z132" s="267">
        <v>0.0217661691542289</v>
      </c>
      <c r="AA132" s="267">
        <v>0.0217661691542289</v>
      </c>
      <c r="AB132" s="267">
        <v>0.026602176541717</v>
      </c>
      <c r="AC132" s="268">
        <v>0.0207725947521866</v>
      </c>
      <c r="AD132" s="269">
        <v>-0.00483600738748819</v>
      </c>
      <c r="AE132" s="270">
        <v>17347</v>
      </c>
      <c r="AF132" s="271">
        <v>452</v>
      </c>
      <c r="AG132" s="271">
        <v>0</v>
      </c>
      <c r="AH132" s="271">
        <v>20623</v>
      </c>
      <c r="AI132" s="271">
        <v>606</v>
      </c>
      <c r="AJ132" s="271">
        <v>0</v>
      </c>
      <c r="AK132" s="268">
        <v>0.026056378624546</v>
      </c>
      <c r="AL132" s="268">
        <v>0.0293846676041313</v>
      </c>
      <c r="AM132" s="269">
        <v>-0.00332828897958528</v>
      </c>
    </row>
    <row r="133" ht="19" spans="1:39">
      <c r="A133" s="260" t="s">
        <v>2708</v>
      </c>
      <c r="B133" s="261" t="s">
        <v>3373</v>
      </c>
      <c r="C133" s="262" t="s">
        <v>3163</v>
      </c>
      <c r="D133" s="278" t="s">
        <v>3164</v>
      </c>
      <c r="E133" s="263">
        <v>4297</v>
      </c>
      <c r="F133" s="263">
        <v>88</v>
      </c>
      <c r="G133" s="263">
        <v>55</v>
      </c>
      <c r="H133" s="263">
        <v>0</v>
      </c>
      <c r="I133" s="263">
        <v>0</v>
      </c>
      <c r="J133" s="264">
        <v>3478</v>
      </c>
      <c r="K133" s="264">
        <v>83</v>
      </c>
      <c r="L133" s="264">
        <v>83</v>
      </c>
      <c r="M133" s="264">
        <v>0</v>
      </c>
      <c r="N133" s="264">
        <v>0</v>
      </c>
      <c r="O133" s="264">
        <v>3487</v>
      </c>
      <c r="P133" s="264">
        <v>84</v>
      </c>
      <c r="Q133" s="264">
        <v>84</v>
      </c>
      <c r="R133" s="264">
        <v>4</v>
      </c>
      <c r="S133" s="264">
        <v>0</v>
      </c>
      <c r="T133" s="265">
        <v>0.015</v>
      </c>
      <c r="U133" s="266">
        <v>4297</v>
      </c>
      <c r="V133" s="266">
        <v>88</v>
      </c>
      <c r="W133" s="266">
        <v>55</v>
      </c>
      <c r="X133" s="266">
        <v>0</v>
      </c>
      <c r="Y133" s="264">
        <v>0</v>
      </c>
      <c r="Z133" s="267">
        <v>0.0204794042355132</v>
      </c>
      <c r="AA133" s="267">
        <v>0.0204794042355132</v>
      </c>
      <c r="AB133" s="267">
        <v>0.0238642898217366</v>
      </c>
      <c r="AC133" s="268">
        <v>0.0240894751935761</v>
      </c>
      <c r="AD133" s="269">
        <v>-0.00338488558622348</v>
      </c>
      <c r="AE133" s="270">
        <v>23407</v>
      </c>
      <c r="AF133" s="271">
        <v>685</v>
      </c>
      <c r="AG133" s="271">
        <v>0</v>
      </c>
      <c r="AH133" s="271">
        <v>26597</v>
      </c>
      <c r="AI133" s="271">
        <v>814</v>
      </c>
      <c r="AJ133" s="271">
        <v>0</v>
      </c>
      <c r="AK133" s="268">
        <v>0.0292647498611526</v>
      </c>
      <c r="AL133" s="268">
        <v>0.0306049554461029</v>
      </c>
      <c r="AM133" s="269">
        <v>-0.0013402055849503</v>
      </c>
    </row>
    <row r="134" ht="19" spans="1:39">
      <c r="A134" s="260" t="s">
        <v>2708</v>
      </c>
      <c r="B134" s="261" t="s">
        <v>3373</v>
      </c>
      <c r="C134" s="262" t="s">
        <v>3175</v>
      </c>
      <c r="D134" s="278" t="s">
        <v>3176</v>
      </c>
      <c r="E134" s="263">
        <v>3402</v>
      </c>
      <c r="F134" s="263">
        <v>120</v>
      </c>
      <c r="G134" s="263">
        <v>69</v>
      </c>
      <c r="H134" s="263">
        <v>1</v>
      </c>
      <c r="I134" s="263">
        <v>0</v>
      </c>
      <c r="J134" s="264">
        <v>2916</v>
      </c>
      <c r="K134" s="264">
        <v>113</v>
      </c>
      <c r="L134" s="264">
        <v>113</v>
      </c>
      <c r="M134" s="264">
        <v>1</v>
      </c>
      <c r="N134" s="264">
        <v>0</v>
      </c>
      <c r="O134" s="264">
        <v>2920</v>
      </c>
      <c r="P134" s="264">
        <v>132</v>
      </c>
      <c r="Q134" s="264">
        <v>132</v>
      </c>
      <c r="R134" s="264">
        <v>7</v>
      </c>
      <c r="S134" s="264">
        <v>0</v>
      </c>
      <c r="T134" s="265">
        <v>0.015</v>
      </c>
      <c r="U134" s="266">
        <v>3402</v>
      </c>
      <c r="V134" s="266">
        <v>120</v>
      </c>
      <c r="W134" s="266">
        <v>69</v>
      </c>
      <c r="X134" s="266">
        <v>0</v>
      </c>
      <c r="Y134" s="264">
        <v>1</v>
      </c>
      <c r="Z134" s="267">
        <v>0.0352733686067019</v>
      </c>
      <c r="AA134" s="267">
        <v>0.0352733686067019</v>
      </c>
      <c r="AB134" s="267">
        <v>0.0387517146776406</v>
      </c>
      <c r="AC134" s="268">
        <v>0.0452054794520548</v>
      </c>
      <c r="AD134" s="269">
        <v>-0.00347834607093866</v>
      </c>
      <c r="AE134" s="270">
        <v>18712</v>
      </c>
      <c r="AF134" s="271">
        <v>758</v>
      </c>
      <c r="AG134" s="271">
        <v>0</v>
      </c>
      <c r="AH134" s="271">
        <v>20450</v>
      </c>
      <c r="AI134" s="271">
        <v>789</v>
      </c>
      <c r="AJ134" s="271">
        <v>0</v>
      </c>
      <c r="AK134" s="268">
        <v>0.0405087644292433</v>
      </c>
      <c r="AL134" s="268">
        <v>0.0385819070904646</v>
      </c>
      <c r="AM134" s="269">
        <v>0.00192685733877872</v>
      </c>
    </row>
    <row r="135" ht="19" spans="1:39">
      <c r="A135" s="260" t="s">
        <v>2708</v>
      </c>
      <c r="B135" s="261" t="s">
        <v>3376</v>
      </c>
      <c r="C135" s="262" t="s">
        <v>2890</v>
      </c>
      <c r="D135" s="278" t="s">
        <v>2891</v>
      </c>
      <c r="E135" s="263">
        <v>1391</v>
      </c>
      <c r="F135" s="263">
        <v>36</v>
      </c>
      <c r="G135" s="263">
        <v>27</v>
      </c>
      <c r="H135" s="263">
        <v>0</v>
      </c>
      <c r="I135" s="263">
        <v>0</v>
      </c>
      <c r="J135" s="264">
        <v>1600</v>
      </c>
      <c r="K135" s="264">
        <v>42</v>
      </c>
      <c r="L135" s="264">
        <v>42</v>
      </c>
      <c r="M135" s="264">
        <v>0</v>
      </c>
      <c r="N135" s="264">
        <v>0</v>
      </c>
      <c r="O135" s="264">
        <v>1418</v>
      </c>
      <c r="P135" s="264">
        <v>36</v>
      </c>
      <c r="Q135" s="264">
        <v>36</v>
      </c>
      <c r="R135" s="264">
        <v>7</v>
      </c>
      <c r="S135" s="264">
        <v>0</v>
      </c>
      <c r="T135" s="265">
        <v>0.015</v>
      </c>
      <c r="U135" s="266">
        <v>1391</v>
      </c>
      <c r="V135" s="266">
        <v>36</v>
      </c>
      <c r="W135" s="266">
        <v>27</v>
      </c>
      <c r="X135" s="266">
        <v>0</v>
      </c>
      <c r="Y135" s="264">
        <v>0</v>
      </c>
      <c r="Z135" s="267">
        <v>0.0258806613946801</v>
      </c>
      <c r="AA135" s="267">
        <v>0.0258806613946801</v>
      </c>
      <c r="AB135" s="267">
        <v>0.02625</v>
      </c>
      <c r="AC135" s="268">
        <v>0.0253878702397743</v>
      </c>
      <c r="AD135" s="269">
        <v>-0.000369338605319913</v>
      </c>
      <c r="AE135" s="270">
        <v>10521</v>
      </c>
      <c r="AF135" s="271">
        <v>338</v>
      </c>
      <c r="AG135" s="271">
        <v>0</v>
      </c>
      <c r="AH135" s="271">
        <v>11956</v>
      </c>
      <c r="AI135" s="271">
        <v>377</v>
      </c>
      <c r="AJ135" s="271">
        <v>0</v>
      </c>
      <c r="AK135" s="268">
        <v>0.0321262237429902</v>
      </c>
      <c r="AL135" s="268">
        <v>0.0315322850451656</v>
      </c>
      <c r="AM135" s="269">
        <v>0.000593938697824606</v>
      </c>
    </row>
    <row r="136" ht="19" spans="1:39">
      <c r="A136" s="260" t="s">
        <v>2708</v>
      </c>
      <c r="B136" s="261" t="s">
        <v>3376</v>
      </c>
      <c r="C136" s="262" t="s">
        <v>2926</v>
      </c>
      <c r="D136" s="278" t="s">
        <v>2927</v>
      </c>
      <c r="E136" s="263">
        <v>1125</v>
      </c>
      <c r="F136" s="263">
        <v>28</v>
      </c>
      <c r="G136" s="263">
        <v>17</v>
      </c>
      <c r="H136" s="263">
        <v>0</v>
      </c>
      <c r="I136" s="263">
        <v>0</v>
      </c>
      <c r="J136" s="264">
        <v>1295</v>
      </c>
      <c r="K136" s="264">
        <v>35</v>
      </c>
      <c r="L136" s="264">
        <v>35</v>
      </c>
      <c r="M136" s="264">
        <v>0</v>
      </c>
      <c r="N136" s="264">
        <v>0</v>
      </c>
      <c r="O136" s="264">
        <v>1079</v>
      </c>
      <c r="P136" s="264">
        <v>46</v>
      </c>
      <c r="Q136" s="264">
        <v>46</v>
      </c>
      <c r="R136" s="264">
        <v>8</v>
      </c>
      <c r="S136" s="264">
        <v>0</v>
      </c>
      <c r="T136" s="265">
        <v>0.015</v>
      </c>
      <c r="U136" s="266">
        <v>1125</v>
      </c>
      <c r="V136" s="266">
        <v>28</v>
      </c>
      <c r="W136" s="266">
        <v>17</v>
      </c>
      <c r="X136" s="266">
        <v>0</v>
      </c>
      <c r="Y136" s="264">
        <v>0</v>
      </c>
      <c r="Z136" s="267">
        <v>0.0248888888888889</v>
      </c>
      <c r="AA136" s="267">
        <v>0.0248888888888889</v>
      </c>
      <c r="AB136" s="267">
        <v>0.027027027027027</v>
      </c>
      <c r="AC136" s="268">
        <v>0.0426320667284523</v>
      </c>
      <c r="AD136" s="269">
        <v>-0.00213813813813814</v>
      </c>
      <c r="AE136" s="270">
        <v>8553</v>
      </c>
      <c r="AF136" s="271">
        <v>266</v>
      </c>
      <c r="AG136" s="271">
        <v>0</v>
      </c>
      <c r="AH136" s="271">
        <v>9553</v>
      </c>
      <c r="AI136" s="271">
        <v>294</v>
      </c>
      <c r="AJ136" s="271">
        <v>0</v>
      </c>
      <c r="AK136" s="268">
        <v>0.0311001987606688</v>
      </c>
      <c r="AL136" s="268">
        <v>0.0307756725635926</v>
      </c>
      <c r="AM136" s="269">
        <v>0.00032452619707618</v>
      </c>
    </row>
    <row r="137" ht="19" spans="1:39">
      <c r="A137" s="260" t="s">
        <v>2708</v>
      </c>
      <c r="B137" s="261" t="s">
        <v>3376</v>
      </c>
      <c r="C137" s="262" t="s">
        <v>2930</v>
      </c>
      <c r="D137" s="278" t="s">
        <v>2931</v>
      </c>
      <c r="E137" s="263">
        <v>2297</v>
      </c>
      <c r="F137" s="263">
        <v>79</v>
      </c>
      <c r="G137" s="263">
        <v>56</v>
      </c>
      <c r="H137" s="263">
        <v>0</v>
      </c>
      <c r="I137" s="263">
        <v>0</v>
      </c>
      <c r="J137" s="264">
        <v>2252</v>
      </c>
      <c r="K137" s="264">
        <v>40</v>
      </c>
      <c r="L137" s="264">
        <v>39</v>
      </c>
      <c r="M137" s="264">
        <v>0</v>
      </c>
      <c r="N137" s="264">
        <v>0</v>
      </c>
      <c r="O137" s="264">
        <v>2346</v>
      </c>
      <c r="P137" s="264">
        <v>46</v>
      </c>
      <c r="Q137" s="264">
        <v>46</v>
      </c>
      <c r="R137" s="264">
        <v>7</v>
      </c>
      <c r="S137" s="264">
        <v>0</v>
      </c>
      <c r="T137" s="265">
        <v>0.015</v>
      </c>
      <c r="U137" s="266">
        <v>2297</v>
      </c>
      <c r="V137" s="266">
        <v>79</v>
      </c>
      <c r="W137" s="266">
        <v>56</v>
      </c>
      <c r="X137" s="266">
        <v>0</v>
      </c>
      <c r="Y137" s="264">
        <v>0</v>
      </c>
      <c r="Z137" s="267">
        <v>0.0343926861123204</v>
      </c>
      <c r="AA137" s="267">
        <v>0.0343926861123204</v>
      </c>
      <c r="AB137" s="267">
        <v>0.0177619893428064</v>
      </c>
      <c r="AC137" s="268">
        <v>0.0196078431372549</v>
      </c>
      <c r="AD137" s="269">
        <v>0.016630696769514</v>
      </c>
      <c r="AE137" s="270">
        <v>17056</v>
      </c>
      <c r="AF137" s="271">
        <v>475</v>
      </c>
      <c r="AG137" s="271">
        <v>0</v>
      </c>
      <c r="AH137" s="271">
        <v>20241</v>
      </c>
      <c r="AI137" s="271">
        <v>527</v>
      </c>
      <c r="AJ137" s="271">
        <v>0</v>
      </c>
      <c r="AK137" s="268">
        <v>0.0278494371482176</v>
      </c>
      <c r="AL137" s="268">
        <v>0.0260362630304827</v>
      </c>
      <c r="AM137" s="269">
        <v>0.00181317411773495</v>
      </c>
    </row>
    <row r="138" ht="19" spans="1:39">
      <c r="A138" s="260" t="s">
        <v>2708</v>
      </c>
      <c r="B138" s="261" t="s">
        <v>3376</v>
      </c>
      <c r="C138" s="262" t="s">
        <v>3047</v>
      </c>
      <c r="D138" s="278" t="s">
        <v>3048</v>
      </c>
      <c r="E138" s="263">
        <v>1035</v>
      </c>
      <c r="F138" s="263">
        <v>31</v>
      </c>
      <c r="G138" s="263">
        <v>20</v>
      </c>
      <c r="H138" s="263">
        <v>0</v>
      </c>
      <c r="I138" s="263">
        <v>0</v>
      </c>
      <c r="J138" s="264">
        <v>1301</v>
      </c>
      <c r="K138" s="264">
        <v>59</v>
      </c>
      <c r="L138" s="264">
        <v>58</v>
      </c>
      <c r="M138" s="264">
        <v>0</v>
      </c>
      <c r="N138" s="264">
        <v>0</v>
      </c>
      <c r="O138" s="264">
        <v>1097</v>
      </c>
      <c r="P138" s="264">
        <v>36</v>
      </c>
      <c r="Q138" s="264">
        <v>36</v>
      </c>
      <c r="R138" s="264">
        <v>2</v>
      </c>
      <c r="S138" s="264">
        <v>0</v>
      </c>
      <c r="T138" s="265">
        <v>0.015</v>
      </c>
      <c r="U138" s="266">
        <v>1035</v>
      </c>
      <c r="V138" s="266">
        <v>31</v>
      </c>
      <c r="W138" s="266">
        <v>20</v>
      </c>
      <c r="X138" s="266">
        <v>0</v>
      </c>
      <c r="Y138" s="264">
        <v>0</v>
      </c>
      <c r="Z138" s="267">
        <v>0.029951690821256</v>
      </c>
      <c r="AA138" s="267">
        <v>0.029951690821256</v>
      </c>
      <c r="AB138" s="267">
        <v>0.0453497309761722</v>
      </c>
      <c r="AC138" s="268">
        <v>0.03281677301732</v>
      </c>
      <c r="AD138" s="269">
        <v>-0.0153980401549161</v>
      </c>
      <c r="AE138" s="270">
        <v>8982</v>
      </c>
      <c r="AF138" s="271">
        <v>331</v>
      </c>
      <c r="AG138" s="271">
        <v>0</v>
      </c>
      <c r="AH138" s="271">
        <v>11958</v>
      </c>
      <c r="AI138" s="271">
        <v>399</v>
      </c>
      <c r="AJ138" s="271">
        <v>0</v>
      </c>
      <c r="AK138" s="268">
        <v>0.0368514807392563</v>
      </c>
      <c r="AL138" s="268">
        <v>0.0333667837431009</v>
      </c>
      <c r="AM138" s="269">
        <v>0.00348469699615543</v>
      </c>
    </row>
    <row r="139" ht="19" spans="1:39">
      <c r="A139" s="260" t="s">
        <v>2708</v>
      </c>
      <c r="B139" s="261" t="s">
        <v>3376</v>
      </c>
      <c r="C139" s="262" t="s">
        <v>3119</v>
      </c>
      <c r="D139" s="278" t="s">
        <v>3120</v>
      </c>
      <c r="E139" s="263">
        <v>1152</v>
      </c>
      <c r="F139" s="263">
        <v>60</v>
      </c>
      <c r="G139" s="263">
        <v>41</v>
      </c>
      <c r="H139" s="263">
        <v>0</v>
      </c>
      <c r="I139" s="263">
        <v>0</v>
      </c>
      <c r="J139" s="264">
        <v>1401</v>
      </c>
      <c r="K139" s="264">
        <v>59</v>
      </c>
      <c r="L139" s="264">
        <v>58</v>
      </c>
      <c r="M139" s="264">
        <v>1</v>
      </c>
      <c r="N139" s="264">
        <v>0</v>
      </c>
      <c r="O139" s="264">
        <v>1194</v>
      </c>
      <c r="P139" s="264">
        <v>33</v>
      </c>
      <c r="Q139" s="264">
        <v>33</v>
      </c>
      <c r="R139" s="264">
        <v>2</v>
      </c>
      <c r="S139" s="264">
        <v>0</v>
      </c>
      <c r="T139" s="265">
        <v>0.015</v>
      </c>
      <c r="U139" s="266">
        <v>1152</v>
      </c>
      <c r="V139" s="266">
        <v>60</v>
      </c>
      <c r="W139" s="266">
        <v>41</v>
      </c>
      <c r="X139" s="266">
        <v>0</v>
      </c>
      <c r="Y139" s="264">
        <v>0</v>
      </c>
      <c r="Z139" s="267">
        <v>0.0520833333333333</v>
      </c>
      <c r="AA139" s="267">
        <v>0.0520833333333333</v>
      </c>
      <c r="AB139" s="267">
        <v>0.0421127765881513</v>
      </c>
      <c r="AC139" s="268">
        <v>0.0276381909547739</v>
      </c>
      <c r="AD139" s="269">
        <v>0.00997055674518201</v>
      </c>
      <c r="AE139" s="270">
        <v>9182</v>
      </c>
      <c r="AF139" s="271">
        <v>396</v>
      </c>
      <c r="AG139" s="271">
        <v>0</v>
      </c>
      <c r="AH139" s="271">
        <v>10434</v>
      </c>
      <c r="AI139" s="271">
        <v>428</v>
      </c>
      <c r="AJ139" s="271">
        <v>0</v>
      </c>
      <c r="AK139" s="268">
        <v>0.0431278588542801</v>
      </c>
      <c r="AL139" s="268">
        <v>0.0410197431474027</v>
      </c>
      <c r="AM139" s="269">
        <v>0.00210811570687739</v>
      </c>
    </row>
    <row r="140" ht="19" spans="1:39">
      <c r="A140" s="260" t="s">
        <v>2708</v>
      </c>
      <c r="B140" s="261" t="s">
        <v>3376</v>
      </c>
      <c r="C140" s="262" t="s">
        <v>3133</v>
      </c>
      <c r="D140" s="278" t="s">
        <v>3134</v>
      </c>
      <c r="E140" s="263">
        <v>1618</v>
      </c>
      <c r="F140" s="263">
        <v>46</v>
      </c>
      <c r="G140" s="263">
        <v>30</v>
      </c>
      <c r="H140" s="263">
        <v>0</v>
      </c>
      <c r="I140" s="263">
        <v>0</v>
      </c>
      <c r="J140" s="264">
        <v>1765</v>
      </c>
      <c r="K140" s="264">
        <v>60</v>
      </c>
      <c r="L140" s="264">
        <v>59</v>
      </c>
      <c r="M140" s="264">
        <v>0</v>
      </c>
      <c r="N140" s="264">
        <v>0</v>
      </c>
      <c r="O140" s="264">
        <v>1710</v>
      </c>
      <c r="P140" s="264">
        <v>39</v>
      </c>
      <c r="Q140" s="264">
        <v>38</v>
      </c>
      <c r="R140" s="264">
        <v>6</v>
      </c>
      <c r="S140" s="264">
        <v>0</v>
      </c>
      <c r="T140" s="265">
        <v>0.015</v>
      </c>
      <c r="U140" s="266">
        <v>1618</v>
      </c>
      <c r="V140" s="266">
        <v>46</v>
      </c>
      <c r="W140" s="266">
        <v>30</v>
      </c>
      <c r="X140" s="266">
        <v>0</v>
      </c>
      <c r="Y140" s="264">
        <v>0</v>
      </c>
      <c r="Z140" s="267">
        <v>0.0284301606922126</v>
      </c>
      <c r="AA140" s="267">
        <v>0.0284301606922126</v>
      </c>
      <c r="AB140" s="267">
        <v>0.0339943342776204</v>
      </c>
      <c r="AC140" s="268">
        <v>0.0228070175438597</v>
      </c>
      <c r="AD140" s="269">
        <v>-0.00556417358540779</v>
      </c>
      <c r="AE140" s="270">
        <v>12089</v>
      </c>
      <c r="AF140" s="271">
        <v>322</v>
      </c>
      <c r="AG140" s="271">
        <v>0</v>
      </c>
      <c r="AH140" s="271">
        <v>13528</v>
      </c>
      <c r="AI140" s="271">
        <v>366</v>
      </c>
      <c r="AJ140" s="271">
        <v>0</v>
      </c>
      <c r="AK140" s="268">
        <v>0.026635784597568</v>
      </c>
      <c r="AL140" s="268">
        <v>0.0270549970431697</v>
      </c>
      <c r="AM140" s="269">
        <v>-0.000419212445601686</v>
      </c>
    </row>
    <row r="141" ht="19" spans="1:39">
      <c r="A141" s="260" t="s">
        <v>2708</v>
      </c>
      <c r="B141" s="261" t="s">
        <v>3376</v>
      </c>
      <c r="C141" s="262" t="s">
        <v>3137</v>
      </c>
      <c r="D141" s="278" t="s">
        <v>3138</v>
      </c>
      <c r="E141" s="263">
        <v>2366</v>
      </c>
      <c r="F141" s="263">
        <v>71</v>
      </c>
      <c r="G141" s="263">
        <v>56</v>
      </c>
      <c r="H141" s="263">
        <v>1</v>
      </c>
      <c r="I141" s="263">
        <v>0</v>
      </c>
      <c r="J141" s="264">
        <v>2728</v>
      </c>
      <c r="K141" s="264">
        <v>99</v>
      </c>
      <c r="L141" s="264">
        <v>99</v>
      </c>
      <c r="M141" s="264">
        <v>1</v>
      </c>
      <c r="N141" s="264">
        <v>0</v>
      </c>
      <c r="O141" s="264">
        <v>2826</v>
      </c>
      <c r="P141" s="264">
        <v>92</v>
      </c>
      <c r="Q141" s="264">
        <v>92</v>
      </c>
      <c r="R141" s="264">
        <v>13</v>
      </c>
      <c r="S141" s="264">
        <v>0</v>
      </c>
      <c r="T141" s="265">
        <v>0.015</v>
      </c>
      <c r="U141" s="266">
        <v>2366</v>
      </c>
      <c r="V141" s="266">
        <v>71</v>
      </c>
      <c r="W141" s="266">
        <v>56</v>
      </c>
      <c r="X141" s="266">
        <v>0</v>
      </c>
      <c r="Y141" s="264">
        <v>1</v>
      </c>
      <c r="Z141" s="267">
        <v>0.0300084530853762</v>
      </c>
      <c r="AA141" s="267">
        <v>0.0300084530853762</v>
      </c>
      <c r="AB141" s="267">
        <v>0.0362903225806452</v>
      </c>
      <c r="AC141" s="268">
        <v>0.032554847841472</v>
      </c>
      <c r="AD141" s="269">
        <v>-0.006281869495269</v>
      </c>
      <c r="AE141" s="270">
        <v>19642</v>
      </c>
      <c r="AF141" s="271">
        <v>671</v>
      </c>
      <c r="AG141" s="271">
        <v>1</v>
      </c>
      <c r="AH141" s="271">
        <v>19817</v>
      </c>
      <c r="AI141" s="271">
        <v>764</v>
      </c>
      <c r="AJ141" s="271">
        <v>4</v>
      </c>
      <c r="AK141" s="268">
        <v>0.0341105793707362</v>
      </c>
      <c r="AL141" s="268">
        <v>0.0383509108341323</v>
      </c>
      <c r="AM141" s="269">
        <v>-0.00424033146339613</v>
      </c>
    </row>
    <row r="142" ht="19" spans="1:39">
      <c r="A142" s="260" t="s">
        <v>2708</v>
      </c>
      <c r="B142" s="261" t="s">
        <v>3376</v>
      </c>
      <c r="C142" s="262" t="s">
        <v>3145</v>
      </c>
      <c r="D142" s="278" t="s">
        <v>3146</v>
      </c>
      <c r="E142" s="263">
        <v>3677</v>
      </c>
      <c r="F142" s="263">
        <v>219</v>
      </c>
      <c r="G142" s="263">
        <v>157</v>
      </c>
      <c r="H142" s="263">
        <v>0</v>
      </c>
      <c r="I142" s="263">
        <v>0</v>
      </c>
      <c r="J142" s="264">
        <v>4310</v>
      </c>
      <c r="K142" s="264">
        <v>88</v>
      </c>
      <c r="L142" s="264">
        <v>80</v>
      </c>
      <c r="M142" s="264">
        <v>1</v>
      </c>
      <c r="N142" s="264">
        <v>0</v>
      </c>
      <c r="O142" s="264">
        <v>4513</v>
      </c>
      <c r="P142" s="264">
        <v>64</v>
      </c>
      <c r="Q142" s="264">
        <v>64</v>
      </c>
      <c r="R142" s="264">
        <v>1</v>
      </c>
      <c r="S142" s="264">
        <v>0</v>
      </c>
      <c r="T142" s="265">
        <v>0.015</v>
      </c>
      <c r="U142" s="266">
        <v>3677</v>
      </c>
      <c r="V142" s="266">
        <v>219</v>
      </c>
      <c r="W142" s="266">
        <v>157</v>
      </c>
      <c r="X142" s="266">
        <v>0</v>
      </c>
      <c r="Y142" s="264">
        <v>0</v>
      </c>
      <c r="Z142" s="267">
        <v>0.0595594234430242</v>
      </c>
      <c r="AA142" s="267">
        <v>0.0595594234430242</v>
      </c>
      <c r="AB142" s="267">
        <v>0.0204176334106729</v>
      </c>
      <c r="AC142" s="268">
        <v>0.0141812541546643</v>
      </c>
      <c r="AD142" s="269">
        <v>0.0391417900323514</v>
      </c>
      <c r="AE142" s="270">
        <v>30377</v>
      </c>
      <c r="AF142" s="271">
        <v>970</v>
      </c>
      <c r="AG142" s="271">
        <v>0</v>
      </c>
      <c r="AH142" s="271">
        <v>34230</v>
      </c>
      <c r="AI142" s="271">
        <v>1302</v>
      </c>
      <c r="AJ142" s="271">
        <v>2</v>
      </c>
      <c r="AK142" s="268">
        <v>0.0319320538565362</v>
      </c>
      <c r="AL142" s="268">
        <v>0.0379783815366637</v>
      </c>
      <c r="AM142" s="269">
        <v>-0.00604632768012755</v>
      </c>
    </row>
    <row r="143" ht="19" spans="1:39">
      <c r="A143" s="260" t="s">
        <v>2708</v>
      </c>
      <c r="B143" s="261" t="s">
        <v>3376</v>
      </c>
      <c r="C143" s="262" t="s">
        <v>3204</v>
      </c>
      <c r="D143" s="278" t="s">
        <v>3204</v>
      </c>
      <c r="E143" s="263">
        <v>2095</v>
      </c>
      <c r="F143" s="263">
        <v>77</v>
      </c>
      <c r="G143" s="263">
        <v>48</v>
      </c>
      <c r="H143" s="263">
        <v>0</v>
      </c>
      <c r="I143" s="263">
        <v>0</v>
      </c>
      <c r="J143" s="264">
        <v>2657</v>
      </c>
      <c r="K143" s="264">
        <v>61</v>
      </c>
      <c r="L143" s="264">
        <v>61</v>
      </c>
      <c r="M143" s="264">
        <v>0</v>
      </c>
      <c r="N143" s="264">
        <v>0</v>
      </c>
      <c r="O143" s="264">
        <v>2379</v>
      </c>
      <c r="P143" s="264">
        <v>56</v>
      </c>
      <c r="Q143" s="264">
        <v>56</v>
      </c>
      <c r="R143" s="264">
        <v>0</v>
      </c>
      <c r="S143" s="264">
        <v>0</v>
      </c>
      <c r="T143" s="265">
        <v>0.015</v>
      </c>
      <c r="U143" s="266">
        <v>2095</v>
      </c>
      <c r="V143" s="266">
        <v>77</v>
      </c>
      <c r="W143" s="266">
        <v>48</v>
      </c>
      <c r="X143" s="266">
        <v>0</v>
      </c>
      <c r="Y143" s="264">
        <v>0</v>
      </c>
      <c r="Z143" s="267">
        <v>0.0367541766109785</v>
      </c>
      <c r="AA143" s="267">
        <v>0.0367541766109785</v>
      </c>
      <c r="AB143" s="267">
        <v>0.0229582235604065</v>
      </c>
      <c r="AC143" s="268">
        <v>0.0235393022278268</v>
      </c>
      <c r="AD143" s="269">
        <v>0.013795953050572</v>
      </c>
      <c r="AE143" s="270">
        <v>17093</v>
      </c>
      <c r="AF143" s="271">
        <v>514</v>
      </c>
      <c r="AG143" s="271">
        <v>0</v>
      </c>
      <c r="AH143" s="271">
        <v>19275</v>
      </c>
      <c r="AI143" s="271">
        <v>626</v>
      </c>
      <c r="AJ143" s="271">
        <v>0</v>
      </c>
      <c r="AK143" s="268">
        <v>0.0300707892119581</v>
      </c>
      <c r="AL143" s="268">
        <v>0.0324773022049287</v>
      </c>
      <c r="AM143" s="269">
        <v>-0.00240651299297055</v>
      </c>
    </row>
    <row r="144" ht="19" spans="1:39">
      <c r="A144" s="260" t="s">
        <v>2708</v>
      </c>
      <c r="B144" s="261" t="s">
        <v>3376</v>
      </c>
      <c r="C144" s="262" t="s">
        <v>2948</v>
      </c>
      <c r="D144" s="278" t="s">
        <v>2949</v>
      </c>
      <c r="E144" s="263">
        <v>4763</v>
      </c>
      <c r="F144" s="263">
        <v>195</v>
      </c>
      <c r="G144" s="263">
        <v>96</v>
      </c>
      <c r="H144" s="263">
        <v>0</v>
      </c>
      <c r="I144" s="263">
        <v>0</v>
      </c>
      <c r="J144" s="264">
        <v>4084</v>
      </c>
      <c r="K144" s="264">
        <v>92</v>
      </c>
      <c r="L144" s="264">
        <v>91</v>
      </c>
      <c r="M144" s="264">
        <v>0</v>
      </c>
      <c r="N144" s="264">
        <v>0</v>
      </c>
      <c r="O144" s="264">
        <v>3857</v>
      </c>
      <c r="P144" s="264">
        <v>125</v>
      </c>
      <c r="Q144" s="264">
        <v>125</v>
      </c>
      <c r="R144" s="264">
        <v>4</v>
      </c>
      <c r="S144" s="264">
        <v>0</v>
      </c>
      <c r="T144" s="265">
        <v>0.015</v>
      </c>
      <c r="U144" s="266">
        <v>4763</v>
      </c>
      <c r="V144" s="266">
        <v>195</v>
      </c>
      <c r="W144" s="266">
        <v>96</v>
      </c>
      <c r="X144" s="266">
        <v>0</v>
      </c>
      <c r="Y144" s="264">
        <v>0</v>
      </c>
      <c r="Z144" s="267">
        <v>0.0409405836657569</v>
      </c>
      <c r="AA144" s="267">
        <v>0.0409405836657569</v>
      </c>
      <c r="AB144" s="267">
        <v>0.0225269343780607</v>
      </c>
      <c r="AC144" s="268">
        <v>0.0324086077262121</v>
      </c>
      <c r="AD144" s="269">
        <v>0.0184136492876962</v>
      </c>
      <c r="AE144" s="270">
        <v>27272</v>
      </c>
      <c r="AF144" s="271">
        <v>1056</v>
      </c>
      <c r="AG144" s="271">
        <v>0</v>
      </c>
      <c r="AH144" s="271">
        <v>28475</v>
      </c>
      <c r="AI144" s="271">
        <v>1027</v>
      </c>
      <c r="AJ144" s="271">
        <v>0</v>
      </c>
      <c r="AK144" s="268">
        <v>0.0387210325608683</v>
      </c>
      <c r="AL144" s="268">
        <v>0.0360667251975417</v>
      </c>
      <c r="AM144" s="269">
        <v>0.00265430736332659</v>
      </c>
    </row>
    <row r="145" ht="19" spans="1:39">
      <c r="A145" s="260" t="s">
        <v>2708</v>
      </c>
      <c r="B145" s="261" t="s">
        <v>3376</v>
      </c>
      <c r="C145" s="262" t="s">
        <v>3173</v>
      </c>
      <c r="D145" s="278" t="s">
        <v>3174</v>
      </c>
      <c r="E145" s="263">
        <v>4402</v>
      </c>
      <c r="F145" s="263">
        <v>638</v>
      </c>
      <c r="G145" s="263">
        <v>363</v>
      </c>
      <c r="H145" s="263">
        <v>0</v>
      </c>
      <c r="I145" s="263">
        <v>0</v>
      </c>
      <c r="J145" s="264">
        <v>4695</v>
      </c>
      <c r="K145" s="264">
        <v>259</v>
      </c>
      <c r="L145" s="264">
        <v>258</v>
      </c>
      <c r="M145" s="264">
        <v>0</v>
      </c>
      <c r="N145" s="264">
        <v>0</v>
      </c>
      <c r="O145" s="264">
        <v>4498</v>
      </c>
      <c r="P145" s="264">
        <v>284</v>
      </c>
      <c r="Q145" s="264">
        <v>277</v>
      </c>
      <c r="R145" s="264">
        <v>3</v>
      </c>
      <c r="S145" s="264">
        <v>0</v>
      </c>
      <c r="T145" s="265">
        <v>0.015</v>
      </c>
      <c r="U145" s="266">
        <v>4402</v>
      </c>
      <c r="V145" s="266">
        <v>638</v>
      </c>
      <c r="W145" s="266">
        <v>363</v>
      </c>
      <c r="X145" s="266">
        <v>0</v>
      </c>
      <c r="Y145" s="264">
        <v>0</v>
      </c>
      <c r="Z145" s="267">
        <v>0.144934120854157</v>
      </c>
      <c r="AA145" s="267">
        <v>0.144934120854157</v>
      </c>
      <c r="AB145" s="267">
        <v>0.0551650692225772</v>
      </c>
      <c r="AC145" s="268">
        <v>0.0631391729657626</v>
      </c>
      <c r="AD145" s="269">
        <v>0.08976905163158</v>
      </c>
      <c r="AE145" s="270">
        <v>30277</v>
      </c>
      <c r="AF145" s="271">
        <v>3455</v>
      </c>
      <c r="AG145" s="271">
        <v>0</v>
      </c>
      <c r="AH145" s="271">
        <v>37026</v>
      </c>
      <c r="AI145" s="271">
        <v>3081</v>
      </c>
      <c r="AJ145" s="271">
        <v>0</v>
      </c>
      <c r="AK145" s="268">
        <v>0.114113023086832</v>
      </c>
      <c r="AL145" s="268">
        <v>0.0832117971155404</v>
      </c>
      <c r="AM145" s="269">
        <v>0.0309012259712912</v>
      </c>
    </row>
    <row r="146" ht="19" spans="1:39">
      <c r="A146" s="260" t="s">
        <v>2708</v>
      </c>
      <c r="B146" s="261" t="s">
        <v>3376</v>
      </c>
      <c r="C146" s="262" t="s">
        <v>3181</v>
      </c>
      <c r="D146" s="278" t="s">
        <v>3182</v>
      </c>
      <c r="E146" s="263">
        <v>3783</v>
      </c>
      <c r="F146" s="263">
        <v>299</v>
      </c>
      <c r="G146" s="263">
        <v>200</v>
      </c>
      <c r="H146" s="263">
        <v>0</v>
      </c>
      <c r="I146" s="263">
        <v>0</v>
      </c>
      <c r="J146" s="264">
        <v>4867</v>
      </c>
      <c r="K146" s="264">
        <v>153</v>
      </c>
      <c r="L146" s="264">
        <v>143</v>
      </c>
      <c r="M146" s="264">
        <v>0</v>
      </c>
      <c r="N146" s="264">
        <v>0</v>
      </c>
      <c r="O146" s="264">
        <v>4927</v>
      </c>
      <c r="P146" s="264">
        <v>304</v>
      </c>
      <c r="Q146" s="264">
        <v>301</v>
      </c>
      <c r="R146" s="264">
        <v>26</v>
      </c>
      <c r="S146" s="264">
        <v>0</v>
      </c>
      <c r="T146" s="265">
        <v>0.015</v>
      </c>
      <c r="U146" s="266">
        <v>3783</v>
      </c>
      <c r="V146" s="266">
        <v>299</v>
      </c>
      <c r="W146" s="266">
        <v>200</v>
      </c>
      <c r="X146" s="266">
        <v>0</v>
      </c>
      <c r="Y146" s="264">
        <v>0</v>
      </c>
      <c r="Z146" s="267">
        <v>0.0790378006872852</v>
      </c>
      <c r="AA146" s="267">
        <v>0.0790378006872852</v>
      </c>
      <c r="AB146" s="267">
        <v>0.0314362029997945</v>
      </c>
      <c r="AC146" s="268">
        <v>0.061700832149381</v>
      </c>
      <c r="AD146" s="269">
        <v>0.0476015976874907</v>
      </c>
      <c r="AE146" s="270">
        <v>30025</v>
      </c>
      <c r="AF146" s="271">
        <v>2476</v>
      </c>
      <c r="AG146" s="271">
        <v>0</v>
      </c>
      <c r="AH146" s="271">
        <v>37971</v>
      </c>
      <c r="AI146" s="271">
        <v>2787</v>
      </c>
      <c r="AJ146" s="271">
        <v>2</v>
      </c>
      <c r="AK146" s="268">
        <v>0.0824646128226478</v>
      </c>
      <c r="AL146" s="268">
        <v>0.073345447841774</v>
      </c>
      <c r="AM146" s="269">
        <v>0.0091191649808738</v>
      </c>
    </row>
    <row r="147" ht="19" spans="1:39">
      <c r="A147" s="260" t="s">
        <v>2708</v>
      </c>
      <c r="B147" s="261" t="s">
        <v>3376</v>
      </c>
      <c r="C147" s="262" t="s">
        <v>2946</v>
      </c>
      <c r="D147" s="278" t="s">
        <v>2947</v>
      </c>
      <c r="E147" s="263">
        <v>5593</v>
      </c>
      <c r="F147" s="263">
        <v>147</v>
      </c>
      <c r="G147" s="263">
        <v>87</v>
      </c>
      <c r="H147" s="263">
        <v>0</v>
      </c>
      <c r="I147" s="263">
        <v>0</v>
      </c>
      <c r="J147" s="264">
        <v>4210</v>
      </c>
      <c r="K147" s="264">
        <v>144</v>
      </c>
      <c r="L147" s="264">
        <v>144</v>
      </c>
      <c r="M147" s="264">
        <v>1</v>
      </c>
      <c r="N147" s="264">
        <v>0</v>
      </c>
      <c r="O147" s="264">
        <v>4939</v>
      </c>
      <c r="P147" s="264">
        <v>157</v>
      </c>
      <c r="Q147" s="264">
        <v>157</v>
      </c>
      <c r="R147" s="264">
        <v>2</v>
      </c>
      <c r="S147" s="264">
        <v>0</v>
      </c>
      <c r="T147" s="265">
        <v>0.015</v>
      </c>
      <c r="U147" s="266">
        <v>5593</v>
      </c>
      <c r="V147" s="266">
        <v>147</v>
      </c>
      <c r="W147" s="266">
        <v>87</v>
      </c>
      <c r="X147" s="266">
        <v>0</v>
      </c>
      <c r="Y147" s="264">
        <v>0</v>
      </c>
      <c r="Z147" s="267">
        <v>0.0262828535669587</v>
      </c>
      <c r="AA147" s="267">
        <v>0.0262828535669587</v>
      </c>
      <c r="AB147" s="267">
        <v>0.0342042755344418</v>
      </c>
      <c r="AC147" s="268">
        <v>0.0317878112978336</v>
      </c>
      <c r="AD147" s="269">
        <v>-0.00792142196748311</v>
      </c>
      <c r="AE147" s="270">
        <v>30959</v>
      </c>
      <c r="AF147" s="271">
        <v>1088</v>
      </c>
      <c r="AG147" s="271">
        <v>0</v>
      </c>
      <c r="AH147" s="271">
        <v>34975</v>
      </c>
      <c r="AI147" s="271">
        <v>1386</v>
      </c>
      <c r="AJ147" s="271">
        <v>1</v>
      </c>
      <c r="AK147" s="268">
        <v>0.0351432539810717</v>
      </c>
      <c r="AL147" s="268">
        <v>0.0395997140814868</v>
      </c>
      <c r="AM147" s="269">
        <v>-0.00445646010041504</v>
      </c>
    </row>
    <row r="148" ht="19" spans="1:39">
      <c r="A148" s="260" t="s">
        <v>2708</v>
      </c>
      <c r="B148" s="261" t="s">
        <v>3376</v>
      </c>
      <c r="C148" s="262" t="s">
        <v>3127</v>
      </c>
      <c r="D148" s="278" t="s">
        <v>3128</v>
      </c>
      <c r="E148" s="263">
        <v>4401</v>
      </c>
      <c r="F148" s="263">
        <v>45</v>
      </c>
      <c r="G148" s="263">
        <v>36</v>
      </c>
      <c r="H148" s="263">
        <v>0</v>
      </c>
      <c r="I148" s="263">
        <v>0</v>
      </c>
      <c r="J148" s="264">
        <v>3610</v>
      </c>
      <c r="K148" s="264">
        <v>35</v>
      </c>
      <c r="L148" s="264">
        <v>35</v>
      </c>
      <c r="M148" s="264">
        <v>0</v>
      </c>
      <c r="N148" s="264">
        <v>0</v>
      </c>
      <c r="O148" s="264">
        <v>3800</v>
      </c>
      <c r="P148" s="264">
        <v>120</v>
      </c>
      <c r="Q148" s="264">
        <v>120</v>
      </c>
      <c r="R148" s="264">
        <v>1</v>
      </c>
      <c r="S148" s="264">
        <v>0</v>
      </c>
      <c r="T148" s="265">
        <v>0.015</v>
      </c>
      <c r="U148" s="266">
        <v>4401</v>
      </c>
      <c r="V148" s="266">
        <v>45</v>
      </c>
      <c r="W148" s="266">
        <v>36</v>
      </c>
      <c r="X148" s="266">
        <v>0</v>
      </c>
      <c r="Y148" s="264">
        <v>0</v>
      </c>
      <c r="Z148" s="267">
        <v>0.0102249488752556</v>
      </c>
      <c r="AA148" s="267">
        <v>0.0102249488752556</v>
      </c>
      <c r="AB148" s="267">
        <v>0.00969529085872576</v>
      </c>
      <c r="AC148" s="268">
        <v>0.0315789473684211</v>
      </c>
      <c r="AD148" s="269">
        <v>0.000529658016529863</v>
      </c>
      <c r="AE148" s="270">
        <v>25588</v>
      </c>
      <c r="AF148" s="271">
        <v>581</v>
      </c>
      <c r="AG148" s="271">
        <v>7</v>
      </c>
      <c r="AH148" s="271">
        <v>29485</v>
      </c>
      <c r="AI148" s="271">
        <v>968</v>
      </c>
      <c r="AJ148" s="271">
        <v>2</v>
      </c>
      <c r="AK148" s="268">
        <v>0.0224323901828982</v>
      </c>
      <c r="AL148" s="268">
        <v>0.03276242157029</v>
      </c>
      <c r="AM148" s="269">
        <v>-0.0103300313873917</v>
      </c>
    </row>
    <row r="149" ht="19" spans="1:39">
      <c r="A149" s="260" t="s">
        <v>2708</v>
      </c>
      <c r="B149" s="261" t="s">
        <v>3376</v>
      </c>
      <c r="C149" s="262" t="s">
        <v>3157</v>
      </c>
      <c r="D149" s="278" t="s">
        <v>3158</v>
      </c>
      <c r="E149" s="263">
        <v>7165</v>
      </c>
      <c r="F149" s="263">
        <v>230</v>
      </c>
      <c r="G149" s="263">
        <v>142</v>
      </c>
      <c r="H149" s="263">
        <v>0</v>
      </c>
      <c r="I149" s="263">
        <v>0</v>
      </c>
      <c r="J149" s="264">
        <v>5635</v>
      </c>
      <c r="K149" s="264">
        <v>145</v>
      </c>
      <c r="L149" s="264">
        <v>144</v>
      </c>
      <c r="M149" s="264">
        <v>0</v>
      </c>
      <c r="N149" s="264">
        <v>0</v>
      </c>
      <c r="O149" s="264">
        <v>6256</v>
      </c>
      <c r="P149" s="264">
        <v>91</v>
      </c>
      <c r="Q149" s="264">
        <v>90</v>
      </c>
      <c r="R149" s="264">
        <v>5</v>
      </c>
      <c r="S149" s="264">
        <v>0</v>
      </c>
      <c r="T149" s="265">
        <v>0.015</v>
      </c>
      <c r="U149" s="266">
        <v>7165</v>
      </c>
      <c r="V149" s="266">
        <v>230</v>
      </c>
      <c r="W149" s="266">
        <v>142</v>
      </c>
      <c r="X149" s="266">
        <v>0</v>
      </c>
      <c r="Y149" s="264">
        <v>0</v>
      </c>
      <c r="Z149" s="267">
        <v>0.0321004884856943</v>
      </c>
      <c r="AA149" s="267">
        <v>0.0321004884856943</v>
      </c>
      <c r="AB149" s="267">
        <v>0.0257320319432121</v>
      </c>
      <c r="AC149" s="268">
        <v>0.0145460358056266</v>
      </c>
      <c r="AD149" s="269">
        <v>0.00636845654248228</v>
      </c>
      <c r="AE149" s="270">
        <v>38438</v>
      </c>
      <c r="AF149" s="271">
        <v>1343</v>
      </c>
      <c r="AG149" s="271">
        <v>0</v>
      </c>
      <c r="AH149" s="271">
        <v>42072</v>
      </c>
      <c r="AI149" s="271">
        <v>1523</v>
      </c>
      <c r="AJ149" s="271">
        <v>0</v>
      </c>
      <c r="AK149" s="268">
        <v>0.0349393829023362</v>
      </c>
      <c r="AL149" s="268">
        <v>0.0361998478798251</v>
      </c>
      <c r="AM149" s="269">
        <v>-0.00126046497748883</v>
      </c>
    </row>
    <row r="150" ht="19" spans="1:39">
      <c r="A150" s="260" t="s">
        <v>2708</v>
      </c>
      <c r="B150" s="261" t="s">
        <v>3376</v>
      </c>
      <c r="C150" s="262" t="s">
        <v>2938</v>
      </c>
      <c r="D150" s="278" t="s">
        <v>2939</v>
      </c>
      <c r="E150" s="263">
        <v>3763</v>
      </c>
      <c r="F150" s="263">
        <v>83</v>
      </c>
      <c r="G150" s="263">
        <v>62</v>
      </c>
      <c r="H150" s="263">
        <v>0</v>
      </c>
      <c r="I150" s="263">
        <v>0</v>
      </c>
      <c r="J150" s="264">
        <v>4576</v>
      </c>
      <c r="K150" s="264">
        <v>67</v>
      </c>
      <c r="L150" s="264">
        <v>66</v>
      </c>
      <c r="M150" s="264">
        <v>0</v>
      </c>
      <c r="N150" s="264">
        <v>0</v>
      </c>
      <c r="O150" s="264">
        <v>4030</v>
      </c>
      <c r="P150" s="264">
        <v>539</v>
      </c>
      <c r="Q150" s="264">
        <v>522</v>
      </c>
      <c r="R150" s="264">
        <v>50</v>
      </c>
      <c r="S150" s="264">
        <v>0</v>
      </c>
      <c r="T150" s="265">
        <v>0.015</v>
      </c>
      <c r="U150" s="266">
        <v>3763</v>
      </c>
      <c r="V150" s="266">
        <v>83</v>
      </c>
      <c r="W150" s="266">
        <v>62</v>
      </c>
      <c r="X150" s="266">
        <v>0</v>
      </c>
      <c r="Y150" s="264">
        <v>0</v>
      </c>
      <c r="Z150" s="267">
        <v>0.0220568695190008</v>
      </c>
      <c r="AA150" s="267">
        <v>0.0220568695190008</v>
      </c>
      <c r="AB150" s="267">
        <v>0.0146416083916084</v>
      </c>
      <c r="AC150" s="268">
        <v>0.133746898263027</v>
      </c>
      <c r="AD150" s="269">
        <v>0.00741526112739241</v>
      </c>
      <c r="AE150" s="270">
        <v>26798</v>
      </c>
      <c r="AF150" s="271">
        <v>1658</v>
      </c>
      <c r="AG150" s="271">
        <v>0</v>
      </c>
      <c r="AH150" s="271">
        <v>29446</v>
      </c>
      <c r="AI150" s="271">
        <v>2363</v>
      </c>
      <c r="AJ150" s="271">
        <v>5</v>
      </c>
      <c r="AK150" s="268">
        <v>0.0618702888275244</v>
      </c>
      <c r="AL150" s="268">
        <v>0.0800787882904299</v>
      </c>
      <c r="AM150" s="269">
        <v>-0.0182084994629055</v>
      </c>
    </row>
    <row r="151" ht="19" spans="1:39">
      <c r="A151" s="260" t="s">
        <v>2708</v>
      </c>
      <c r="B151" s="261" t="s">
        <v>3376</v>
      </c>
      <c r="C151" s="262" t="s">
        <v>3049</v>
      </c>
      <c r="D151" s="278" t="s">
        <v>3050</v>
      </c>
      <c r="E151" s="263">
        <v>3177</v>
      </c>
      <c r="F151" s="263">
        <v>49</v>
      </c>
      <c r="G151" s="263">
        <v>28</v>
      </c>
      <c r="H151" s="263">
        <v>0</v>
      </c>
      <c r="I151" s="263">
        <v>0</v>
      </c>
      <c r="J151" s="264">
        <v>2844</v>
      </c>
      <c r="K151" s="264">
        <v>82</v>
      </c>
      <c r="L151" s="264">
        <v>79</v>
      </c>
      <c r="M151" s="264">
        <v>0</v>
      </c>
      <c r="N151" s="264">
        <v>0</v>
      </c>
      <c r="O151" s="264">
        <v>2892</v>
      </c>
      <c r="P151" s="264">
        <v>35</v>
      </c>
      <c r="Q151" s="264">
        <v>35</v>
      </c>
      <c r="R151" s="264">
        <v>3</v>
      </c>
      <c r="S151" s="264">
        <v>0</v>
      </c>
      <c r="T151" s="265">
        <v>0.015</v>
      </c>
      <c r="U151" s="266">
        <v>3177</v>
      </c>
      <c r="V151" s="266">
        <v>49</v>
      </c>
      <c r="W151" s="266">
        <v>28</v>
      </c>
      <c r="X151" s="266">
        <v>0</v>
      </c>
      <c r="Y151" s="264">
        <v>0</v>
      </c>
      <c r="Z151" s="267">
        <v>0.0154233553666981</v>
      </c>
      <c r="AA151" s="267">
        <v>0.0154233553666981</v>
      </c>
      <c r="AB151" s="267">
        <v>0.0288326300984529</v>
      </c>
      <c r="AC151" s="268">
        <v>0.0121023513139696</v>
      </c>
      <c r="AD151" s="269">
        <v>-0.0134092747317547</v>
      </c>
      <c r="AE151" s="270">
        <v>18251</v>
      </c>
      <c r="AF151" s="271">
        <v>709</v>
      </c>
      <c r="AG151" s="271">
        <v>0</v>
      </c>
      <c r="AH151" s="271">
        <v>20255</v>
      </c>
      <c r="AI151" s="271">
        <v>960</v>
      </c>
      <c r="AJ151" s="271">
        <v>0</v>
      </c>
      <c r="AK151" s="268">
        <v>0.0388471864555367</v>
      </c>
      <c r="AL151" s="268">
        <v>0.0473957047642557</v>
      </c>
      <c r="AM151" s="269">
        <v>-0.00854851830871906</v>
      </c>
    </row>
    <row r="152" ht="19" spans="1:39">
      <c r="A152" s="260" t="s">
        <v>2708</v>
      </c>
      <c r="B152" s="261" t="s">
        <v>3376</v>
      </c>
      <c r="C152" s="262" t="s">
        <v>3053</v>
      </c>
      <c r="D152" s="278" t="s">
        <v>3054</v>
      </c>
      <c r="E152" s="263">
        <v>5057</v>
      </c>
      <c r="F152" s="263">
        <v>124</v>
      </c>
      <c r="G152" s="263">
        <v>73</v>
      </c>
      <c r="H152" s="263">
        <v>0</v>
      </c>
      <c r="I152" s="263">
        <v>0</v>
      </c>
      <c r="J152" s="264">
        <v>4179</v>
      </c>
      <c r="K152" s="264">
        <v>195</v>
      </c>
      <c r="L152" s="264">
        <v>195</v>
      </c>
      <c r="M152" s="264">
        <v>2</v>
      </c>
      <c r="N152" s="264">
        <v>0</v>
      </c>
      <c r="O152" s="264">
        <v>4775</v>
      </c>
      <c r="P152" s="264">
        <v>127</v>
      </c>
      <c r="Q152" s="264">
        <v>127</v>
      </c>
      <c r="R152" s="264">
        <v>4</v>
      </c>
      <c r="S152" s="264">
        <v>0</v>
      </c>
      <c r="T152" s="265">
        <v>0.015</v>
      </c>
      <c r="U152" s="266">
        <v>5057</v>
      </c>
      <c r="V152" s="266">
        <v>124</v>
      </c>
      <c r="W152" s="266">
        <v>73</v>
      </c>
      <c r="X152" s="266">
        <v>0</v>
      </c>
      <c r="Y152" s="264">
        <v>0</v>
      </c>
      <c r="Z152" s="267">
        <v>0.0245204666798497</v>
      </c>
      <c r="AA152" s="267">
        <v>0.0245204666798497</v>
      </c>
      <c r="AB152" s="267">
        <v>0.0466618808327351</v>
      </c>
      <c r="AC152" s="268">
        <v>0.0265968586387435</v>
      </c>
      <c r="AD152" s="269">
        <v>-0.0221414141528854</v>
      </c>
      <c r="AE152" s="270">
        <v>30037</v>
      </c>
      <c r="AF152" s="271">
        <v>962</v>
      </c>
      <c r="AG152" s="271">
        <v>1</v>
      </c>
      <c r="AH152" s="271">
        <v>33768</v>
      </c>
      <c r="AI152" s="271">
        <v>1239</v>
      </c>
      <c r="AJ152" s="271">
        <v>3</v>
      </c>
      <c r="AK152" s="268">
        <v>0.0319938742217931</v>
      </c>
      <c r="AL152" s="268">
        <v>0.0366027007818053</v>
      </c>
      <c r="AM152" s="269">
        <v>-0.00460882656001214</v>
      </c>
    </row>
    <row r="153" ht="19" spans="1:39">
      <c r="A153" s="260" t="s">
        <v>2708</v>
      </c>
      <c r="B153" s="261" t="s">
        <v>3376</v>
      </c>
      <c r="C153" s="262" t="s">
        <v>3135</v>
      </c>
      <c r="D153" s="278" t="s">
        <v>3136</v>
      </c>
      <c r="E153" s="263">
        <v>3645</v>
      </c>
      <c r="F153" s="263">
        <v>35</v>
      </c>
      <c r="G153" s="263">
        <v>14</v>
      </c>
      <c r="H153" s="263">
        <v>5</v>
      </c>
      <c r="I153" s="263">
        <v>0</v>
      </c>
      <c r="J153" s="264">
        <v>4402</v>
      </c>
      <c r="K153" s="264">
        <v>58</v>
      </c>
      <c r="L153" s="264">
        <v>58</v>
      </c>
      <c r="M153" s="264">
        <v>3</v>
      </c>
      <c r="N153" s="264">
        <v>0</v>
      </c>
      <c r="O153" s="264">
        <v>3829</v>
      </c>
      <c r="P153" s="264">
        <v>96</v>
      </c>
      <c r="Q153" s="264">
        <v>95</v>
      </c>
      <c r="R153" s="264">
        <v>5</v>
      </c>
      <c r="S153" s="264">
        <v>0</v>
      </c>
      <c r="T153" s="265">
        <v>0.015</v>
      </c>
      <c r="U153" s="266">
        <v>3645</v>
      </c>
      <c r="V153" s="266">
        <v>35</v>
      </c>
      <c r="W153" s="266">
        <v>14</v>
      </c>
      <c r="X153" s="266">
        <v>0</v>
      </c>
      <c r="Y153" s="264">
        <v>5</v>
      </c>
      <c r="Z153" s="267">
        <v>0.00960219478737997</v>
      </c>
      <c r="AA153" s="267">
        <v>0.00960219478737997</v>
      </c>
      <c r="AB153" s="267">
        <v>0.0131758291685597</v>
      </c>
      <c r="AC153" s="268">
        <v>0.0250718203186211</v>
      </c>
      <c r="AD153" s="269">
        <v>-0.00357363438117977</v>
      </c>
      <c r="AE153" s="270">
        <v>27735</v>
      </c>
      <c r="AF153" s="271">
        <v>619</v>
      </c>
      <c r="AG153" s="271">
        <v>0</v>
      </c>
      <c r="AH153" s="271">
        <v>30814</v>
      </c>
      <c r="AI153" s="271">
        <v>759</v>
      </c>
      <c r="AJ153" s="271">
        <v>0</v>
      </c>
      <c r="AK153" s="268">
        <v>0.022318370290247</v>
      </c>
      <c r="AL153" s="268">
        <v>0.024631660933342</v>
      </c>
      <c r="AM153" s="269">
        <v>-0.00231329064309501</v>
      </c>
    </row>
    <row r="154" ht="19" spans="1:39">
      <c r="A154" s="260" t="s">
        <v>2708</v>
      </c>
      <c r="B154" s="261" t="s">
        <v>3378</v>
      </c>
      <c r="C154" s="262" t="s">
        <v>2823</v>
      </c>
      <c r="D154" s="278" t="s">
        <v>2824</v>
      </c>
      <c r="E154" s="263">
        <v>2287</v>
      </c>
      <c r="F154" s="263">
        <v>671</v>
      </c>
      <c r="G154" s="263">
        <v>438</v>
      </c>
      <c r="H154" s="263">
        <v>0</v>
      </c>
      <c r="I154" s="263">
        <v>0</v>
      </c>
      <c r="J154" s="264">
        <v>3346</v>
      </c>
      <c r="K154" s="264">
        <v>756</v>
      </c>
      <c r="L154" s="264">
        <v>753</v>
      </c>
      <c r="M154" s="264">
        <v>0</v>
      </c>
      <c r="N154" s="264">
        <v>0</v>
      </c>
      <c r="O154" s="264">
        <v>4459</v>
      </c>
      <c r="P154" s="264">
        <v>787</v>
      </c>
      <c r="Q154" s="264">
        <v>785</v>
      </c>
      <c r="R154" s="264">
        <v>0</v>
      </c>
      <c r="S154" s="264">
        <v>1</v>
      </c>
      <c r="T154" s="265">
        <v>0.015</v>
      </c>
      <c r="U154" s="266">
        <v>2287</v>
      </c>
      <c r="V154" s="266">
        <v>671</v>
      </c>
      <c r="W154" s="266">
        <v>438</v>
      </c>
      <c r="X154" s="266">
        <v>0</v>
      </c>
      <c r="Y154" s="264">
        <v>0</v>
      </c>
      <c r="Z154" s="267">
        <v>0.293397463926541</v>
      </c>
      <c r="AA154" s="267">
        <v>0.293397463926541</v>
      </c>
      <c r="AB154" s="267">
        <v>0.225941422594142</v>
      </c>
      <c r="AC154" s="268">
        <v>0.176272706884952</v>
      </c>
      <c r="AD154" s="269">
        <v>0.067456041332399</v>
      </c>
      <c r="AE154" s="270">
        <v>29594</v>
      </c>
      <c r="AF154" s="271">
        <v>5537</v>
      </c>
      <c r="AG154" s="271">
        <v>1</v>
      </c>
      <c r="AH154" s="271">
        <v>20466</v>
      </c>
      <c r="AI154" s="271">
        <v>2911</v>
      </c>
      <c r="AJ154" s="271">
        <v>6</v>
      </c>
      <c r="AK154" s="268">
        <v>0.18706494559708</v>
      </c>
      <c r="AL154" s="268">
        <v>0.141942734291019</v>
      </c>
      <c r="AM154" s="269">
        <v>0.0451222113060612</v>
      </c>
    </row>
    <row r="155" ht="19" spans="1:39">
      <c r="A155" s="260" t="s">
        <v>2708</v>
      </c>
      <c r="B155" s="261" t="s">
        <v>3378</v>
      </c>
      <c r="C155" s="262" t="s">
        <v>2807</v>
      </c>
      <c r="D155" s="278" t="s">
        <v>2808</v>
      </c>
      <c r="E155" s="263">
        <v>1884</v>
      </c>
      <c r="F155" s="263">
        <v>248</v>
      </c>
      <c r="G155" s="263">
        <v>169</v>
      </c>
      <c r="H155" s="263">
        <v>0</v>
      </c>
      <c r="I155" s="263">
        <v>0</v>
      </c>
      <c r="J155" s="264">
        <v>1641</v>
      </c>
      <c r="K155" s="264">
        <v>171</v>
      </c>
      <c r="L155" s="264">
        <v>170</v>
      </c>
      <c r="M155" s="264">
        <v>0</v>
      </c>
      <c r="N155" s="264">
        <v>0</v>
      </c>
      <c r="O155" s="264">
        <v>1181</v>
      </c>
      <c r="P155" s="264">
        <v>67</v>
      </c>
      <c r="Q155" s="264">
        <v>66</v>
      </c>
      <c r="R155" s="264">
        <v>0</v>
      </c>
      <c r="S155" s="264">
        <v>0</v>
      </c>
      <c r="T155" s="265">
        <v>0.015</v>
      </c>
      <c r="U155" s="266">
        <v>1884</v>
      </c>
      <c r="V155" s="266">
        <v>248</v>
      </c>
      <c r="W155" s="266">
        <v>169</v>
      </c>
      <c r="X155" s="266">
        <v>0</v>
      </c>
      <c r="Y155" s="264">
        <v>0</v>
      </c>
      <c r="Z155" s="267">
        <v>0.131634819532909</v>
      </c>
      <c r="AA155" s="267">
        <v>0.131634819532909</v>
      </c>
      <c r="AB155" s="267">
        <v>0.104204753199269</v>
      </c>
      <c r="AC155" s="268">
        <v>0.056731583403895</v>
      </c>
      <c r="AD155" s="269">
        <v>0.02743006633364</v>
      </c>
      <c r="AE155" s="270">
        <v>8025</v>
      </c>
      <c r="AF155" s="271">
        <v>966</v>
      </c>
      <c r="AG155" s="271">
        <v>0</v>
      </c>
      <c r="AH155" s="271">
        <v>6660</v>
      </c>
      <c r="AI155" s="271">
        <v>722</v>
      </c>
      <c r="AJ155" s="271">
        <v>0</v>
      </c>
      <c r="AK155" s="268">
        <v>0.120373831775701</v>
      </c>
      <c r="AL155" s="268">
        <v>0.108408408408408</v>
      </c>
      <c r="AM155" s="269">
        <v>0.0119654233672925</v>
      </c>
    </row>
    <row r="156" ht="19" spans="1:39">
      <c r="A156" s="260" t="s">
        <v>2708</v>
      </c>
      <c r="B156" s="261" t="s">
        <v>3378</v>
      </c>
      <c r="C156" s="262" t="s">
        <v>2855</v>
      </c>
      <c r="D156" s="278" t="s">
        <v>2856</v>
      </c>
      <c r="E156" s="263">
        <v>1651</v>
      </c>
      <c r="F156" s="263">
        <v>197</v>
      </c>
      <c r="G156" s="263">
        <v>122</v>
      </c>
      <c r="H156" s="263">
        <v>0</v>
      </c>
      <c r="I156" s="263">
        <v>0</v>
      </c>
      <c r="J156" s="264">
        <v>2406</v>
      </c>
      <c r="K156" s="264">
        <v>170</v>
      </c>
      <c r="L156" s="264">
        <v>167</v>
      </c>
      <c r="M156" s="264">
        <v>0</v>
      </c>
      <c r="N156" s="264">
        <v>0</v>
      </c>
      <c r="O156" s="264">
        <v>3009</v>
      </c>
      <c r="P156" s="264">
        <v>496</v>
      </c>
      <c r="Q156" s="264">
        <v>495</v>
      </c>
      <c r="R156" s="264">
        <v>0</v>
      </c>
      <c r="S156" s="264">
        <v>0</v>
      </c>
      <c r="T156" s="265">
        <v>0.015</v>
      </c>
      <c r="U156" s="266">
        <v>1651</v>
      </c>
      <c r="V156" s="266">
        <v>197</v>
      </c>
      <c r="W156" s="266">
        <v>122</v>
      </c>
      <c r="X156" s="266">
        <v>0</v>
      </c>
      <c r="Y156" s="264">
        <v>0</v>
      </c>
      <c r="Z156" s="267">
        <v>0.119321623258631</v>
      </c>
      <c r="AA156" s="267">
        <v>0.119321623258631</v>
      </c>
      <c r="AB156" s="267">
        <v>0.0706566916043225</v>
      </c>
      <c r="AC156" s="268">
        <v>0.164838816882685</v>
      </c>
      <c r="AD156" s="269">
        <v>0.0486649316543086</v>
      </c>
      <c r="AE156" s="270">
        <v>13525</v>
      </c>
      <c r="AF156" s="271">
        <v>2504</v>
      </c>
      <c r="AG156" s="271">
        <v>0</v>
      </c>
      <c r="AH156" s="271">
        <v>16071</v>
      </c>
      <c r="AI156" s="271">
        <v>3457</v>
      </c>
      <c r="AJ156" s="271">
        <v>0</v>
      </c>
      <c r="AK156" s="268">
        <v>0.185138632162662</v>
      </c>
      <c r="AL156" s="268">
        <v>0.215107958434447</v>
      </c>
      <c r="AM156" s="269">
        <v>-0.0299693262717854</v>
      </c>
    </row>
    <row r="157" ht="19" spans="1:39">
      <c r="A157" s="260" t="s">
        <v>2708</v>
      </c>
      <c r="B157" s="261" t="s">
        <v>3378</v>
      </c>
      <c r="C157" s="262" t="s">
        <v>2857</v>
      </c>
      <c r="D157" s="278" t="s">
        <v>2858</v>
      </c>
      <c r="E157" s="263">
        <v>909</v>
      </c>
      <c r="F157" s="263">
        <v>220</v>
      </c>
      <c r="G157" s="263">
        <v>135</v>
      </c>
      <c r="H157" s="263">
        <v>0</v>
      </c>
      <c r="I157" s="263">
        <v>0</v>
      </c>
      <c r="J157" s="264">
        <v>994</v>
      </c>
      <c r="K157" s="264">
        <v>442</v>
      </c>
      <c r="L157" s="264">
        <v>432</v>
      </c>
      <c r="M157" s="264">
        <v>0</v>
      </c>
      <c r="N157" s="264">
        <v>0</v>
      </c>
      <c r="O157" s="264">
        <v>1179</v>
      </c>
      <c r="P157" s="264">
        <v>76</v>
      </c>
      <c r="Q157" s="264">
        <v>76</v>
      </c>
      <c r="R157" s="264">
        <v>0</v>
      </c>
      <c r="S157" s="264">
        <v>0</v>
      </c>
      <c r="T157" s="265">
        <v>0.015</v>
      </c>
      <c r="U157" s="266">
        <v>909</v>
      </c>
      <c r="V157" s="266">
        <v>220</v>
      </c>
      <c r="W157" s="266">
        <v>135</v>
      </c>
      <c r="X157" s="266">
        <v>0</v>
      </c>
      <c r="Y157" s="264">
        <v>0</v>
      </c>
      <c r="Z157" s="267">
        <v>0.242024202420242</v>
      </c>
      <c r="AA157" s="267">
        <v>0.242024202420242</v>
      </c>
      <c r="AB157" s="267">
        <v>0.44466800804829</v>
      </c>
      <c r="AC157" s="268">
        <v>0.0644614079728583</v>
      </c>
      <c r="AD157" s="269">
        <v>-0.202643805628048</v>
      </c>
      <c r="AE157" s="270">
        <v>6226</v>
      </c>
      <c r="AF157" s="271">
        <v>1233</v>
      </c>
      <c r="AG157" s="271">
        <v>0</v>
      </c>
      <c r="AH157" s="271">
        <v>4720</v>
      </c>
      <c r="AI157" s="271">
        <v>904</v>
      </c>
      <c r="AJ157" s="271">
        <v>0</v>
      </c>
      <c r="AK157" s="268">
        <v>0.198040475425634</v>
      </c>
      <c r="AL157" s="268">
        <v>0.191525423728814</v>
      </c>
      <c r="AM157" s="269">
        <v>0.00651505169682087</v>
      </c>
    </row>
    <row r="158" ht="19" spans="1:39">
      <c r="A158" s="260" t="s">
        <v>2708</v>
      </c>
      <c r="B158" s="261" t="s">
        <v>3378</v>
      </c>
      <c r="C158" s="262" t="s">
        <v>2863</v>
      </c>
      <c r="D158" s="278" t="s">
        <v>2864</v>
      </c>
      <c r="E158" s="263">
        <v>1918</v>
      </c>
      <c r="F158" s="263">
        <v>302</v>
      </c>
      <c r="G158" s="263">
        <v>162</v>
      </c>
      <c r="H158" s="263">
        <v>0</v>
      </c>
      <c r="I158" s="263">
        <v>0</v>
      </c>
      <c r="J158" s="264">
        <v>2017</v>
      </c>
      <c r="K158" s="264">
        <v>340</v>
      </c>
      <c r="L158" s="264">
        <v>340</v>
      </c>
      <c r="M158" s="264">
        <v>0</v>
      </c>
      <c r="N158" s="264">
        <v>1</v>
      </c>
      <c r="O158" s="264">
        <v>2035</v>
      </c>
      <c r="P158" s="264">
        <v>299</v>
      </c>
      <c r="Q158" s="264">
        <v>298</v>
      </c>
      <c r="R158" s="264">
        <v>0</v>
      </c>
      <c r="S158" s="264">
        <v>0</v>
      </c>
      <c r="T158" s="265">
        <v>0.015</v>
      </c>
      <c r="U158" s="266">
        <v>1918</v>
      </c>
      <c r="V158" s="266">
        <v>302</v>
      </c>
      <c r="W158" s="266">
        <v>162</v>
      </c>
      <c r="X158" s="266">
        <v>0</v>
      </c>
      <c r="Y158" s="264">
        <v>0</v>
      </c>
      <c r="Z158" s="267">
        <v>0.157455683003128</v>
      </c>
      <c r="AA158" s="267">
        <v>0.157455683003128</v>
      </c>
      <c r="AB158" s="267">
        <v>0.168071393158156</v>
      </c>
      <c r="AC158" s="268">
        <v>0.146928746928747</v>
      </c>
      <c r="AD158" s="269">
        <v>-0.0106157101550274</v>
      </c>
      <c r="AE158" s="270">
        <v>11318</v>
      </c>
      <c r="AF158" s="271">
        <v>1531</v>
      </c>
      <c r="AG158" s="271">
        <v>1</v>
      </c>
      <c r="AH158" s="271">
        <v>10165</v>
      </c>
      <c r="AI158" s="271">
        <v>1685</v>
      </c>
      <c r="AJ158" s="271">
        <v>0</v>
      </c>
      <c r="AK158" s="268">
        <v>0.135182894504329</v>
      </c>
      <c r="AL158" s="268">
        <v>0.165764879488441</v>
      </c>
      <c r="AM158" s="269">
        <v>-0.0305819849841114</v>
      </c>
    </row>
    <row r="159" ht="19" spans="1:39">
      <c r="A159" s="260" t="s">
        <v>2708</v>
      </c>
      <c r="B159" s="261" t="s">
        <v>3378</v>
      </c>
      <c r="C159" s="262" t="s">
        <v>2873</v>
      </c>
      <c r="D159" s="278" t="s">
        <v>2874</v>
      </c>
      <c r="E159" s="263">
        <v>1636</v>
      </c>
      <c r="F159" s="263">
        <v>765</v>
      </c>
      <c r="G159" s="263">
        <v>401</v>
      </c>
      <c r="H159" s="263">
        <v>0</v>
      </c>
      <c r="I159" s="263">
        <v>0</v>
      </c>
      <c r="J159" s="264">
        <v>2793</v>
      </c>
      <c r="K159" s="264">
        <v>103</v>
      </c>
      <c r="L159" s="264">
        <v>102</v>
      </c>
      <c r="M159" s="264">
        <v>0</v>
      </c>
      <c r="N159" s="264">
        <v>0</v>
      </c>
      <c r="O159" s="264">
        <v>2607</v>
      </c>
      <c r="P159" s="264">
        <v>597</v>
      </c>
      <c r="Q159" s="264">
        <v>593</v>
      </c>
      <c r="R159" s="264">
        <v>0</v>
      </c>
      <c r="S159" s="264">
        <v>0</v>
      </c>
      <c r="T159" s="265">
        <v>0.015</v>
      </c>
      <c r="U159" s="266">
        <v>1636</v>
      </c>
      <c r="V159" s="266">
        <v>765</v>
      </c>
      <c r="W159" s="266">
        <v>401</v>
      </c>
      <c r="X159" s="266">
        <v>0</v>
      </c>
      <c r="Y159" s="264">
        <v>0</v>
      </c>
      <c r="Z159" s="267">
        <v>0.46760391198044</v>
      </c>
      <c r="AA159" s="267">
        <v>0.46760391198044</v>
      </c>
      <c r="AB159" s="267">
        <v>0.0368779090583602</v>
      </c>
      <c r="AC159" s="268">
        <v>0.228998849252014</v>
      </c>
      <c r="AD159" s="269">
        <v>0.43072600292208</v>
      </c>
      <c r="AE159" s="270">
        <v>15414</v>
      </c>
      <c r="AF159" s="271">
        <v>3053</v>
      </c>
      <c r="AG159" s="271">
        <v>0</v>
      </c>
      <c r="AH159" s="271">
        <v>16408</v>
      </c>
      <c r="AI159" s="271">
        <v>3701</v>
      </c>
      <c r="AJ159" s="271">
        <v>0</v>
      </c>
      <c r="AK159" s="268">
        <v>0.198066692617101</v>
      </c>
      <c r="AL159" s="268">
        <v>0.225560702096538</v>
      </c>
      <c r="AM159" s="269">
        <v>-0.0274940094794369</v>
      </c>
    </row>
    <row r="160" ht="19" spans="1:39">
      <c r="A160" s="260" t="s">
        <v>2708</v>
      </c>
      <c r="B160" s="261" t="s">
        <v>3378</v>
      </c>
      <c r="C160" s="262" t="s">
        <v>2839</v>
      </c>
      <c r="D160" s="278" t="s">
        <v>2840</v>
      </c>
      <c r="E160" s="263">
        <v>711</v>
      </c>
      <c r="F160" s="263">
        <v>155</v>
      </c>
      <c r="G160" s="263">
        <v>86</v>
      </c>
      <c r="H160" s="263">
        <v>0</v>
      </c>
      <c r="I160" s="263">
        <v>0</v>
      </c>
      <c r="J160" s="264">
        <v>443</v>
      </c>
      <c r="K160" s="264">
        <v>131</v>
      </c>
      <c r="L160" s="264">
        <v>96</v>
      </c>
      <c r="M160" s="264">
        <v>0</v>
      </c>
      <c r="N160" s="264">
        <v>0</v>
      </c>
      <c r="O160" s="264">
        <v>650</v>
      </c>
      <c r="P160" s="264">
        <v>416</v>
      </c>
      <c r="Q160" s="264">
        <v>415</v>
      </c>
      <c r="R160" s="264">
        <v>0</v>
      </c>
      <c r="S160" s="264">
        <v>0</v>
      </c>
      <c r="T160" s="265">
        <v>0.015</v>
      </c>
      <c r="U160" s="266">
        <v>711</v>
      </c>
      <c r="V160" s="266">
        <v>155</v>
      </c>
      <c r="W160" s="266">
        <v>86</v>
      </c>
      <c r="X160" s="266">
        <v>0</v>
      </c>
      <c r="Y160" s="264">
        <v>0</v>
      </c>
      <c r="Z160" s="267">
        <v>0.218002812939522</v>
      </c>
      <c r="AA160" s="267">
        <v>0.218002812939522</v>
      </c>
      <c r="AB160" s="267">
        <v>0.295711060948081</v>
      </c>
      <c r="AC160" s="268">
        <v>0.64</v>
      </c>
      <c r="AD160" s="269">
        <v>-0.0777082480085594</v>
      </c>
      <c r="AE160" s="270">
        <v>8528</v>
      </c>
      <c r="AF160" s="271">
        <v>1779</v>
      </c>
      <c r="AG160" s="271">
        <v>0</v>
      </c>
      <c r="AH160" s="271">
        <v>5308</v>
      </c>
      <c r="AI160" s="271">
        <v>936</v>
      </c>
      <c r="AJ160" s="271">
        <v>0</v>
      </c>
      <c r="AK160" s="268">
        <v>0.208606941838649</v>
      </c>
      <c r="AL160" s="268">
        <v>0.176337603617182</v>
      </c>
      <c r="AM160" s="269">
        <v>0.0322693382214675</v>
      </c>
    </row>
    <row r="161" ht="19" spans="1:39">
      <c r="A161" s="260" t="s">
        <v>2708</v>
      </c>
      <c r="B161" s="261" t="s">
        <v>3378</v>
      </c>
      <c r="C161" s="262" t="s">
        <v>2851</v>
      </c>
      <c r="D161" s="278" t="s">
        <v>2852</v>
      </c>
      <c r="E161" s="263">
        <v>378</v>
      </c>
      <c r="F161" s="263">
        <v>137</v>
      </c>
      <c r="G161" s="263">
        <v>68</v>
      </c>
      <c r="H161" s="263">
        <v>0</v>
      </c>
      <c r="I161" s="263">
        <v>0</v>
      </c>
      <c r="J161" s="264">
        <v>666</v>
      </c>
      <c r="K161" s="264">
        <v>106</v>
      </c>
      <c r="L161" s="264">
        <v>106</v>
      </c>
      <c r="M161" s="264">
        <v>0</v>
      </c>
      <c r="N161" s="264">
        <v>0</v>
      </c>
      <c r="O161" s="264">
        <v>870</v>
      </c>
      <c r="P161" s="264">
        <v>200</v>
      </c>
      <c r="Q161" s="264">
        <v>200</v>
      </c>
      <c r="R161" s="264">
        <v>0</v>
      </c>
      <c r="S161" s="264">
        <v>0</v>
      </c>
      <c r="T161" s="265">
        <v>0.015</v>
      </c>
      <c r="U161" s="266">
        <v>378</v>
      </c>
      <c r="V161" s="266">
        <v>137</v>
      </c>
      <c r="W161" s="266">
        <v>68</v>
      </c>
      <c r="X161" s="266">
        <v>0</v>
      </c>
      <c r="Y161" s="264">
        <v>0</v>
      </c>
      <c r="Z161" s="267">
        <v>0.362433862433862</v>
      </c>
      <c r="AA161" s="267">
        <v>0.362433862433862</v>
      </c>
      <c r="AB161" s="267">
        <v>0.159159159159159</v>
      </c>
      <c r="AC161" s="268">
        <v>0.229885057471264</v>
      </c>
      <c r="AD161" s="269">
        <v>0.203274703274703</v>
      </c>
      <c r="AE161" s="270">
        <v>6818</v>
      </c>
      <c r="AF161" s="271">
        <v>2476</v>
      </c>
      <c r="AG161" s="271">
        <v>0</v>
      </c>
      <c r="AH161" s="271">
        <v>12427</v>
      </c>
      <c r="AI161" s="271">
        <v>1501</v>
      </c>
      <c r="AJ161" s="271">
        <v>0</v>
      </c>
      <c r="AK161" s="268">
        <v>0.363156350836022</v>
      </c>
      <c r="AL161" s="268">
        <v>0.120785386658083</v>
      </c>
      <c r="AM161" s="269">
        <v>0.242370964177939</v>
      </c>
    </row>
    <row r="162" ht="19" spans="1:39">
      <c r="A162" s="260" t="s">
        <v>2708</v>
      </c>
      <c r="B162" s="261" t="s">
        <v>3378</v>
      </c>
      <c r="C162" s="262" t="s">
        <v>2861</v>
      </c>
      <c r="D162" s="278" t="s">
        <v>2862</v>
      </c>
      <c r="E162" s="263">
        <v>523</v>
      </c>
      <c r="F162" s="263">
        <v>170</v>
      </c>
      <c r="G162" s="263">
        <v>111</v>
      </c>
      <c r="H162" s="263">
        <v>0</v>
      </c>
      <c r="I162" s="263">
        <v>0</v>
      </c>
      <c r="J162" s="264">
        <v>1070</v>
      </c>
      <c r="K162" s="264">
        <v>1035</v>
      </c>
      <c r="L162" s="264">
        <v>1031</v>
      </c>
      <c r="M162" s="264">
        <v>0</v>
      </c>
      <c r="N162" s="264">
        <v>0</v>
      </c>
      <c r="O162" s="264">
        <v>2052</v>
      </c>
      <c r="P162" s="264">
        <v>605</v>
      </c>
      <c r="Q162" s="264">
        <v>599</v>
      </c>
      <c r="R162" s="264">
        <v>0</v>
      </c>
      <c r="S162" s="264">
        <v>0</v>
      </c>
      <c r="T162" s="265">
        <v>0.015</v>
      </c>
      <c r="U162" s="266">
        <v>523</v>
      </c>
      <c r="V162" s="266">
        <v>170</v>
      </c>
      <c r="W162" s="266">
        <v>111</v>
      </c>
      <c r="X162" s="266">
        <v>0</v>
      </c>
      <c r="Y162" s="264">
        <v>0</v>
      </c>
      <c r="Z162" s="267">
        <v>0.325047801147228</v>
      </c>
      <c r="AA162" s="267">
        <v>0.325047801147228</v>
      </c>
      <c r="AB162" s="267">
        <v>0.967289719626168</v>
      </c>
      <c r="AC162" s="268">
        <v>0.294834307992203</v>
      </c>
      <c r="AD162" s="269">
        <v>-0.642241918478941</v>
      </c>
      <c r="AE162" s="270">
        <v>12029</v>
      </c>
      <c r="AF162" s="271">
        <v>4278</v>
      </c>
      <c r="AG162" s="271">
        <v>0</v>
      </c>
      <c r="AH162" s="271">
        <v>12350</v>
      </c>
      <c r="AI162" s="271">
        <v>4042</v>
      </c>
      <c r="AJ162" s="271">
        <v>0</v>
      </c>
      <c r="AK162" s="268">
        <v>0.355640535372849</v>
      </c>
      <c r="AL162" s="268">
        <v>0.327287449392713</v>
      </c>
      <c r="AM162" s="269">
        <v>0.0283530859801364</v>
      </c>
    </row>
    <row r="163" ht="19" spans="1:39">
      <c r="A163" s="260" t="s">
        <v>2708</v>
      </c>
      <c r="B163" s="261" t="s">
        <v>3378</v>
      </c>
      <c r="C163" s="262" t="s">
        <v>2819</v>
      </c>
      <c r="D163" s="278" t="s">
        <v>2820</v>
      </c>
      <c r="E163" s="263">
        <v>2038</v>
      </c>
      <c r="F163" s="263">
        <v>482</v>
      </c>
      <c r="G163" s="263">
        <v>288</v>
      </c>
      <c r="H163" s="263">
        <v>0</v>
      </c>
      <c r="I163" s="263">
        <v>0</v>
      </c>
      <c r="J163" s="264">
        <v>2912</v>
      </c>
      <c r="K163" s="264">
        <v>721</v>
      </c>
      <c r="L163" s="264">
        <v>698</v>
      </c>
      <c r="M163" s="264">
        <v>0</v>
      </c>
      <c r="N163" s="264">
        <v>0</v>
      </c>
      <c r="O163" s="264">
        <v>2621</v>
      </c>
      <c r="P163" s="264">
        <v>413</v>
      </c>
      <c r="Q163" s="264">
        <v>408</v>
      </c>
      <c r="R163" s="264">
        <v>0</v>
      </c>
      <c r="S163" s="264">
        <v>0</v>
      </c>
      <c r="T163" s="265">
        <v>0.015</v>
      </c>
      <c r="U163" s="266">
        <v>2038</v>
      </c>
      <c r="V163" s="266">
        <v>482</v>
      </c>
      <c r="W163" s="266">
        <v>288</v>
      </c>
      <c r="X163" s="266">
        <v>0</v>
      </c>
      <c r="Y163" s="264">
        <v>0</v>
      </c>
      <c r="Z163" s="267">
        <v>0.236506378802748</v>
      </c>
      <c r="AA163" s="267">
        <v>0.236506378802748</v>
      </c>
      <c r="AB163" s="267">
        <v>0.247596153846154</v>
      </c>
      <c r="AC163" s="268">
        <v>0.157573445249905</v>
      </c>
      <c r="AD163" s="269">
        <v>-0.0110897750434061</v>
      </c>
      <c r="AE163" s="270">
        <v>18616</v>
      </c>
      <c r="AF163" s="271">
        <v>3552</v>
      </c>
      <c r="AG163" s="271">
        <v>0</v>
      </c>
      <c r="AH163" s="271">
        <v>11447</v>
      </c>
      <c r="AI163" s="271">
        <v>2176</v>
      </c>
      <c r="AJ163" s="271">
        <v>1</v>
      </c>
      <c r="AK163" s="268">
        <v>0.190803609798023</v>
      </c>
      <c r="AL163" s="268">
        <v>0.190006115139338</v>
      </c>
      <c r="AM163" s="269">
        <v>0.000797494658685394</v>
      </c>
    </row>
    <row r="164" ht="19" spans="1:39">
      <c r="A164" s="260" t="s">
        <v>2708</v>
      </c>
      <c r="B164" s="261" t="s">
        <v>3378</v>
      </c>
      <c r="C164" s="262" t="s">
        <v>2831</v>
      </c>
      <c r="D164" s="278" t="s">
        <v>2832</v>
      </c>
      <c r="E164" s="263">
        <v>1696</v>
      </c>
      <c r="F164" s="263">
        <v>376</v>
      </c>
      <c r="G164" s="263">
        <v>212</v>
      </c>
      <c r="H164" s="263">
        <v>0</v>
      </c>
      <c r="I164" s="263">
        <v>0</v>
      </c>
      <c r="J164" s="264">
        <v>1427</v>
      </c>
      <c r="K164" s="264">
        <v>226</v>
      </c>
      <c r="L164" s="264">
        <v>216</v>
      </c>
      <c r="M164" s="264">
        <v>0</v>
      </c>
      <c r="N164" s="264">
        <v>0</v>
      </c>
      <c r="O164" s="264">
        <v>1634</v>
      </c>
      <c r="P164" s="264">
        <v>383</v>
      </c>
      <c r="Q164" s="264">
        <v>347</v>
      </c>
      <c r="R164" s="264">
        <v>0</v>
      </c>
      <c r="S164" s="264">
        <v>0</v>
      </c>
      <c r="T164" s="265">
        <v>0.015</v>
      </c>
      <c r="U164" s="266">
        <v>1696</v>
      </c>
      <c r="V164" s="266">
        <v>376</v>
      </c>
      <c r="W164" s="266">
        <v>212</v>
      </c>
      <c r="X164" s="266">
        <v>0</v>
      </c>
      <c r="Y164" s="264">
        <v>0</v>
      </c>
      <c r="Z164" s="267">
        <v>0.221698113207547</v>
      </c>
      <c r="AA164" s="267">
        <v>0.221698113207547</v>
      </c>
      <c r="AB164" s="267">
        <v>0.158374211632796</v>
      </c>
      <c r="AC164" s="268">
        <v>0.234394124847001</v>
      </c>
      <c r="AD164" s="269">
        <v>0.0633239015747511</v>
      </c>
      <c r="AE164" s="270">
        <v>10371</v>
      </c>
      <c r="AF164" s="271">
        <v>2995</v>
      </c>
      <c r="AG164" s="271">
        <v>0</v>
      </c>
      <c r="AH164" s="271">
        <v>8723</v>
      </c>
      <c r="AI164" s="271">
        <v>3392</v>
      </c>
      <c r="AJ164" s="271">
        <v>0</v>
      </c>
      <c r="AK164" s="268">
        <v>0.288786037990551</v>
      </c>
      <c r="AL164" s="268">
        <v>0.38885704459475</v>
      </c>
      <c r="AM164" s="269">
        <v>-0.100071006604199</v>
      </c>
    </row>
    <row r="165" ht="19" spans="1:39">
      <c r="A165" s="260" t="s">
        <v>2708</v>
      </c>
      <c r="B165" s="261" t="s">
        <v>3378</v>
      </c>
      <c r="C165" s="262" t="s">
        <v>2867</v>
      </c>
      <c r="D165" s="278" t="s">
        <v>2868</v>
      </c>
      <c r="E165" s="263">
        <v>946</v>
      </c>
      <c r="F165" s="263">
        <v>224</v>
      </c>
      <c r="G165" s="263">
        <v>158</v>
      </c>
      <c r="H165" s="263">
        <v>0</v>
      </c>
      <c r="I165" s="263">
        <v>0</v>
      </c>
      <c r="J165" s="264">
        <v>1641</v>
      </c>
      <c r="K165" s="264">
        <v>120</v>
      </c>
      <c r="L165" s="264">
        <v>120</v>
      </c>
      <c r="M165" s="264">
        <v>0</v>
      </c>
      <c r="N165" s="264">
        <v>0</v>
      </c>
      <c r="O165" s="264">
        <v>1092</v>
      </c>
      <c r="P165" s="264">
        <v>60</v>
      </c>
      <c r="Q165" s="264">
        <v>60</v>
      </c>
      <c r="R165" s="264">
        <v>0</v>
      </c>
      <c r="S165" s="264">
        <v>0</v>
      </c>
      <c r="T165" s="265">
        <v>0.015</v>
      </c>
      <c r="U165" s="266">
        <v>946</v>
      </c>
      <c r="V165" s="266">
        <v>224</v>
      </c>
      <c r="W165" s="266">
        <v>158</v>
      </c>
      <c r="X165" s="266">
        <v>0</v>
      </c>
      <c r="Y165" s="264">
        <v>0</v>
      </c>
      <c r="Z165" s="267">
        <v>0.236786469344609</v>
      </c>
      <c r="AA165" s="267">
        <v>0.236786469344609</v>
      </c>
      <c r="AB165" s="267">
        <v>0.0731261425959781</v>
      </c>
      <c r="AC165" s="268">
        <v>0.0549450549450549</v>
      </c>
      <c r="AD165" s="269">
        <v>0.163660326748631</v>
      </c>
      <c r="AE165" s="270">
        <v>6589</v>
      </c>
      <c r="AF165" s="271">
        <v>613</v>
      </c>
      <c r="AG165" s="271">
        <v>0</v>
      </c>
      <c r="AH165" s="271">
        <v>5009</v>
      </c>
      <c r="AI165" s="271">
        <v>436</v>
      </c>
      <c r="AJ165" s="271">
        <v>0</v>
      </c>
      <c r="AK165" s="268">
        <v>0.0930338442859311</v>
      </c>
      <c r="AL165" s="268">
        <v>0.0870433220203633</v>
      </c>
      <c r="AM165" s="269">
        <v>0.00599052226556776</v>
      </c>
    </row>
    <row r="166" ht="19" spans="1:39">
      <c r="A166" s="260" t="s">
        <v>2708</v>
      </c>
      <c r="B166" s="261" t="s">
        <v>3378</v>
      </c>
      <c r="C166" s="262" t="s">
        <v>2805</v>
      </c>
      <c r="D166" s="278" t="s">
        <v>2806</v>
      </c>
      <c r="E166" s="263">
        <v>3640</v>
      </c>
      <c r="F166" s="263">
        <v>490</v>
      </c>
      <c r="G166" s="263">
        <v>330</v>
      </c>
      <c r="H166" s="263">
        <v>0</v>
      </c>
      <c r="I166" s="263">
        <v>0</v>
      </c>
      <c r="J166" s="264">
        <v>3701</v>
      </c>
      <c r="K166" s="264">
        <v>858</v>
      </c>
      <c r="L166" s="264">
        <v>849</v>
      </c>
      <c r="M166" s="264">
        <v>0</v>
      </c>
      <c r="N166" s="264">
        <v>0</v>
      </c>
      <c r="O166" s="264">
        <v>4207</v>
      </c>
      <c r="P166" s="264">
        <v>602</v>
      </c>
      <c r="Q166" s="264">
        <v>596</v>
      </c>
      <c r="R166" s="264">
        <v>0</v>
      </c>
      <c r="S166" s="264">
        <v>0</v>
      </c>
      <c r="T166" s="265">
        <v>0.015</v>
      </c>
      <c r="U166" s="266">
        <v>3640</v>
      </c>
      <c r="V166" s="266">
        <v>490</v>
      </c>
      <c r="W166" s="266">
        <v>330</v>
      </c>
      <c r="X166" s="266">
        <v>0</v>
      </c>
      <c r="Y166" s="264">
        <v>0</v>
      </c>
      <c r="Z166" s="267">
        <v>0.134615384615385</v>
      </c>
      <c r="AA166" s="267">
        <v>0.134615384615385</v>
      </c>
      <c r="AB166" s="267">
        <v>0.231829235341799</v>
      </c>
      <c r="AC166" s="268">
        <v>0.143094841930116</v>
      </c>
      <c r="AD166" s="269">
        <v>-0.0972138507264149</v>
      </c>
      <c r="AE166" s="270">
        <v>24290</v>
      </c>
      <c r="AF166" s="271">
        <v>4023</v>
      </c>
      <c r="AG166" s="271">
        <v>8</v>
      </c>
      <c r="AH166" s="271">
        <v>17757</v>
      </c>
      <c r="AI166" s="271">
        <v>4340</v>
      </c>
      <c r="AJ166" s="271">
        <v>49</v>
      </c>
      <c r="AK166" s="268">
        <v>0.165294359818855</v>
      </c>
      <c r="AL166" s="268">
        <v>0.24165117981641</v>
      </c>
      <c r="AM166" s="269">
        <v>-0.0763568199975549</v>
      </c>
    </row>
    <row r="167" ht="19" spans="1:39">
      <c r="A167" s="260" t="s">
        <v>2708</v>
      </c>
      <c r="B167" s="261" t="s">
        <v>3378</v>
      </c>
      <c r="C167" s="262" t="s">
        <v>2811</v>
      </c>
      <c r="D167" s="278" t="s">
        <v>2812</v>
      </c>
      <c r="E167" s="263">
        <v>4298</v>
      </c>
      <c r="F167" s="263">
        <v>734</v>
      </c>
      <c r="G167" s="263">
        <v>522</v>
      </c>
      <c r="H167" s="263">
        <v>0</v>
      </c>
      <c r="I167" s="263">
        <v>0</v>
      </c>
      <c r="J167" s="264">
        <v>4449</v>
      </c>
      <c r="K167" s="264">
        <v>595</v>
      </c>
      <c r="L167" s="264">
        <v>593</v>
      </c>
      <c r="M167" s="264">
        <v>0</v>
      </c>
      <c r="N167" s="264">
        <v>0</v>
      </c>
      <c r="O167" s="264">
        <v>4524</v>
      </c>
      <c r="P167" s="264">
        <v>530</v>
      </c>
      <c r="Q167" s="264">
        <v>526</v>
      </c>
      <c r="R167" s="264">
        <v>0</v>
      </c>
      <c r="S167" s="264">
        <v>0</v>
      </c>
      <c r="T167" s="265">
        <v>0.015</v>
      </c>
      <c r="U167" s="266">
        <v>4298</v>
      </c>
      <c r="V167" s="266">
        <v>734</v>
      </c>
      <c r="W167" s="266">
        <v>522</v>
      </c>
      <c r="X167" s="266">
        <v>0</v>
      </c>
      <c r="Y167" s="264">
        <v>0</v>
      </c>
      <c r="Z167" s="267">
        <v>0.170777105630526</v>
      </c>
      <c r="AA167" s="267">
        <v>0.170777105630526</v>
      </c>
      <c r="AB167" s="267">
        <v>0.133737918633401</v>
      </c>
      <c r="AC167" s="268">
        <v>0.117152961980548</v>
      </c>
      <c r="AD167" s="269">
        <v>0.0370391869971251</v>
      </c>
      <c r="AE167" s="270">
        <v>25246</v>
      </c>
      <c r="AF167" s="271">
        <v>4013</v>
      </c>
      <c r="AG167" s="271">
        <v>3</v>
      </c>
      <c r="AH167" s="271">
        <v>16498</v>
      </c>
      <c r="AI167" s="271">
        <v>2817</v>
      </c>
      <c r="AJ167" s="271">
        <v>4</v>
      </c>
      <c r="AK167" s="268">
        <v>0.158837043492038</v>
      </c>
      <c r="AL167" s="268">
        <v>0.170505515820099</v>
      </c>
      <c r="AM167" s="269">
        <v>-0.0116684723280611</v>
      </c>
    </row>
    <row r="168" ht="19" spans="1:39">
      <c r="A168" s="260" t="s">
        <v>2708</v>
      </c>
      <c r="B168" s="261" t="s">
        <v>3378</v>
      </c>
      <c r="C168" s="262" t="s">
        <v>2813</v>
      </c>
      <c r="D168" s="278" t="s">
        <v>2814</v>
      </c>
      <c r="E168" s="263">
        <v>2098</v>
      </c>
      <c r="F168" s="263">
        <v>320</v>
      </c>
      <c r="G168" s="263">
        <v>208</v>
      </c>
      <c r="H168" s="263">
        <v>0</v>
      </c>
      <c r="I168" s="263">
        <v>0</v>
      </c>
      <c r="J168" s="264">
        <v>2229</v>
      </c>
      <c r="K168" s="264">
        <v>377</v>
      </c>
      <c r="L168" s="264">
        <v>376</v>
      </c>
      <c r="M168" s="264">
        <v>0</v>
      </c>
      <c r="N168" s="264">
        <v>0</v>
      </c>
      <c r="O168" s="264">
        <v>2180</v>
      </c>
      <c r="P168" s="264">
        <v>337</v>
      </c>
      <c r="Q168" s="264">
        <v>336</v>
      </c>
      <c r="R168" s="264">
        <v>0</v>
      </c>
      <c r="S168" s="264">
        <v>1</v>
      </c>
      <c r="T168" s="265">
        <v>0.015</v>
      </c>
      <c r="U168" s="266">
        <v>2098</v>
      </c>
      <c r="V168" s="266">
        <v>320</v>
      </c>
      <c r="W168" s="266">
        <v>208</v>
      </c>
      <c r="X168" s="266">
        <v>0</v>
      </c>
      <c r="Y168" s="264">
        <v>0</v>
      </c>
      <c r="Z168" s="267">
        <v>0.152526215443279</v>
      </c>
      <c r="AA168" s="267">
        <v>0.152526215443279</v>
      </c>
      <c r="AB168" s="267">
        <v>0.169134140870345</v>
      </c>
      <c r="AC168" s="268">
        <v>0.154128440366972</v>
      </c>
      <c r="AD168" s="269">
        <v>-0.0166079254270661</v>
      </c>
      <c r="AE168" s="270">
        <v>13863</v>
      </c>
      <c r="AF168" s="271">
        <v>2172</v>
      </c>
      <c r="AG168" s="271">
        <v>2</v>
      </c>
      <c r="AH168" s="271">
        <v>10833</v>
      </c>
      <c r="AI168" s="271">
        <v>1735</v>
      </c>
      <c r="AJ168" s="271">
        <v>0</v>
      </c>
      <c r="AK168" s="268">
        <v>0.156531775229027</v>
      </c>
      <c r="AL168" s="268">
        <v>0.160158774116127</v>
      </c>
      <c r="AM168" s="269">
        <v>-0.00362699888709975</v>
      </c>
    </row>
    <row r="169" ht="19" spans="1:39">
      <c r="A169" s="260" t="s">
        <v>2708</v>
      </c>
      <c r="B169" s="261" t="s">
        <v>3378</v>
      </c>
      <c r="C169" s="262" t="s">
        <v>2843</v>
      </c>
      <c r="D169" s="278" t="s">
        <v>2844</v>
      </c>
      <c r="E169" s="263">
        <v>2036</v>
      </c>
      <c r="F169" s="263">
        <v>291</v>
      </c>
      <c r="G169" s="263">
        <v>222</v>
      </c>
      <c r="H169" s="263">
        <v>0</v>
      </c>
      <c r="I169" s="263">
        <v>0</v>
      </c>
      <c r="J169" s="264">
        <v>2097</v>
      </c>
      <c r="K169" s="264">
        <v>511</v>
      </c>
      <c r="L169" s="264">
        <v>509</v>
      </c>
      <c r="M169" s="264">
        <v>0</v>
      </c>
      <c r="N169" s="264">
        <v>0</v>
      </c>
      <c r="O169" s="264">
        <v>2766</v>
      </c>
      <c r="P169" s="264">
        <v>441</v>
      </c>
      <c r="Q169" s="264">
        <v>441</v>
      </c>
      <c r="R169" s="264">
        <v>0</v>
      </c>
      <c r="S169" s="264">
        <v>0</v>
      </c>
      <c r="T169" s="265">
        <v>0.015</v>
      </c>
      <c r="U169" s="266">
        <v>2036</v>
      </c>
      <c r="V169" s="266">
        <v>291</v>
      </c>
      <c r="W169" s="266">
        <v>222</v>
      </c>
      <c r="X169" s="266">
        <v>0</v>
      </c>
      <c r="Y169" s="264">
        <v>0</v>
      </c>
      <c r="Z169" s="267">
        <v>0.142927308447937</v>
      </c>
      <c r="AA169" s="267">
        <v>0.142927308447937</v>
      </c>
      <c r="AB169" s="267">
        <v>0.243681449690033</v>
      </c>
      <c r="AC169" s="268">
        <v>0.15943600867679</v>
      </c>
      <c r="AD169" s="269">
        <v>-0.100754141242096</v>
      </c>
      <c r="AE169" s="270">
        <v>15332</v>
      </c>
      <c r="AF169" s="271">
        <v>2399</v>
      </c>
      <c r="AG169" s="271">
        <v>0</v>
      </c>
      <c r="AH169" s="271">
        <v>11656</v>
      </c>
      <c r="AI169" s="271">
        <v>1915</v>
      </c>
      <c r="AJ169" s="271">
        <v>0</v>
      </c>
      <c r="AK169" s="268">
        <v>0.156470127837203</v>
      </c>
      <c r="AL169" s="268">
        <v>0.164293067947838</v>
      </c>
      <c r="AM169" s="269">
        <v>-0.00782294011063478</v>
      </c>
    </row>
    <row r="170" ht="19" spans="1:39">
      <c r="A170" s="260" t="s">
        <v>2708</v>
      </c>
      <c r="B170" s="261" t="s">
        <v>3378</v>
      </c>
      <c r="C170" s="262" t="s">
        <v>2803</v>
      </c>
      <c r="D170" s="278" t="s">
        <v>2804</v>
      </c>
      <c r="E170" s="263">
        <v>2126</v>
      </c>
      <c r="F170" s="263">
        <v>1136</v>
      </c>
      <c r="G170" s="263">
        <v>719</v>
      </c>
      <c r="H170" s="263">
        <v>0</v>
      </c>
      <c r="I170" s="263">
        <v>0</v>
      </c>
      <c r="J170" s="264">
        <v>3952</v>
      </c>
      <c r="K170" s="264">
        <v>698</v>
      </c>
      <c r="L170" s="264">
        <v>696</v>
      </c>
      <c r="M170" s="264">
        <v>0</v>
      </c>
      <c r="N170" s="264">
        <v>0</v>
      </c>
      <c r="O170" s="264">
        <v>3942</v>
      </c>
      <c r="P170" s="264">
        <v>728</v>
      </c>
      <c r="Q170" s="264">
        <v>727</v>
      </c>
      <c r="R170" s="264">
        <v>0</v>
      </c>
      <c r="S170" s="264">
        <v>0</v>
      </c>
      <c r="T170" s="265">
        <v>0.015</v>
      </c>
      <c r="U170" s="266">
        <v>2126</v>
      </c>
      <c r="V170" s="266">
        <v>1136</v>
      </c>
      <c r="W170" s="266">
        <v>719</v>
      </c>
      <c r="X170" s="266">
        <v>0</v>
      </c>
      <c r="Y170" s="264">
        <v>0</v>
      </c>
      <c r="Z170" s="267">
        <v>0.534336782690499</v>
      </c>
      <c r="AA170" s="267">
        <v>0.534336782690499</v>
      </c>
      <c r="AB170" s="267">
        <v>0.176619433198381</v>
      </c>
      <c r="AC170" s="268">
        <v>0.184677828513445</v>
      </c>
      <c r="AD170" s="269">
        <v>0.357717349492118</v>
      </c>
      <c r="AE170" s="270">
        <v>30723</v>
      </c>
      <c r="AF170" s="271">
        <v>5976</v>
      </c>
      <c r="AG170" s="271">
        <v>0</v>
      </c>
      <c r="AH170" s="271">
        <v>20750</v>
      </c>
      <c r="AI170" s="271">
        <v>3117</v>
      </c>
      <c r="AJ170" s="271">
        <v>0</v>
      </c>
      <c r="AK170" s="268">
        <v>0.194512254662631</v>
      </c>
      <c r="AL170" s="268">
        <v>0.15021686746988</v>
      </c>
      <c r="AM170" s="269">
        <v>0.0442953871927511</v>
      </c>
    </row>
    <row r="171" ht="19" spans="1:39">
      <c r="A171" s="260" t="s">
        <v>2708</v>
      </c>
      <c r="B171" s="261" t="s">
        <v>3378</v>
      </c>
      <c r="C171" s="262" t="s">
        <v>2835</v>
      </c>
      <c r="D171" s="278" t="s">
        <v>2836</v>
      </c>
      <c r="E171" s="263">
        <v>1967</v>
      </c>
      <c r="F171" s="263">
        <v>484</v>
      </c>
      <c r="G171" s="263">
        <v>352</v>
      </c>
      <c r="H171" s="263">
        <v>0</v>
      </c>
      <c r="I171" s="263">
        <v>0</v>
      </c>
      <c r="J171" s="264">
        <v>3549</v>
      </c>
      <c r="K171" s="264">
        <v>412</v>
      </c>
      <c r="L171" s="264">
        <v>412</v>
      </c>
      <c r="M171" s="264">
        <v>1</v>
      </c>
      <c r="N171" s="264">
        <v>0</v>
      </c>
      <c r="O171" s="264">
        <v>4196</v>
      </c>
      <c r="P171" s="264">
        <v>850</v>
      </c>
      <c r="Q171" s="264">
        <v>849</v>
      </c>
      <c r="R171" s="264">
        <v>0</v>
      </c>
      <c r="S171" s="264">
        <v>0</v>
      </c>
      <c r="T171" s="265">
        <v>0.015</v>
      </c>
      <c r="U171" s="266">
        <v>1967</v>
      </c>
      <c r="V171" s="266">
        <v>484</v>
      </c>
      <c r="W171" s="266">
        <v>352</v>
      </c>
      <c r="X171" s="266">
        <v>0</v>
      </c>
      <c r="Y171" s="264">
        <v>0</v>
      </c>
      <c r="Z171" s="267">
        <v>0.246059989832232</v>
      </c>
      <c r="AA171" s="267">
        <v>0.246059989832232</v>
      </c>
      <c r="AB171" s="267">
        <v>0.116089039165962</v>
      </c>
      <c r="AC171" s="268">
        <v>0.202573879885605</v>
      </c>
      <c r="AD171" s="269">
        <v>0.12997095066627</v>
      </c>
      <c r="AE171" s="270">
        <v>28750</v>
      </c>
      <c r="AF171" s="271">
        <v>4919</v>
      </c>
      <c r="AG171" s="271">
        <v>0</v>
      </c>
      <c r="AH171" s="271">
        <v>19596</v>
      </c>
      <c r="AI171" s="271">
        <v>2512</v>
      </c>
      <c r="AJ171" s="271">
        <v>0</v>
      </c>
      <c r="AK171" s="268">
        <v>0.171095652173913</v>
      </c>
      <c r="AL171" s="268">
        <v>0.128189426413554</v>
      </c>
      <c r="AM171" s="269">
        <v>0.0429062257603592</v>
      </c>
    </row>
    <row r="172" ht="19" spans="1:39">
      <c r="A172" s="260" t="s">
        <v>2708</v>
      </c>
      <c r="B172" s="261" t="s">
        <v>3378</v>
      </c>
      <c r="C172" s="262" t="s">
        <v>2853</v>
      </c>
      <c r="D172" s="278" t="s">
        <v>2854</v>
      </c>
      <c r="E172" s="263">
        <v>2078</v>
      </c>
      <c r="F172" s="263">
        <v>503</v>
      </c>
      <c r="G172" s="263">
        <v>297</v>
      </c>
      <c r="H172" s="263">
        <v>0</v>
      </c>
      <c r="I172" s="263">
        <v>0</v>
      </c>
      <c r="J172" s="264">
        <v>3496</v>
      </c>
      <c r="K172" s="264">
        <v>502</v>
      </c>
      <c r="L172" s="264">
        <v>501</v>
      </c>
      <c r="M172" s="264">
        <v>0</v>
      </c>
      <c r="N172" s="264">
        <v>0</v>
      </c>
      <c r="O172" s="264">
        <v>3528</v>
      </c>
      <c r="P172" s="264">
        <v>551</v>
      </c>
      <c r="Q172" s="264">
        <v>551</v>
      </c>
      <c r="R172" s="264">
        <v>0</v>
      </c>
      <c r="S172" s="264">
        <v>0</v>
      </c>
      <c r="T172" s="265">
        <v>0.015</v>
      </c>
      <c r="U172" s="266">
        <v>2078</v>
      </c>
      <c r="V172" s="266">
        <v>503</v>
      </c>
      <c r="W172" s="266">
        <v>297</v>
      </c>
      <c r="X172" s="266">
        <v>0</v>
      </c>
      <c r="Y172" s="264">
        <v>0</v>
      </c>
      <c r="Z172" s="267">
        <v>0.242059672762271</v>
      </c>
      <c r="AA172" s="267">
        <v>0.242059672762271</v>
      </c>
      <c r="AB172" s="267">
        <v>0.143592677345538</v>
      </c>
      <c r="AC172" s="268">
        <v>0.156179138321995</v>
      </c>
      <c r="AD172" s="269">
        <v>0.0984669954167336</v>
      </c>
      <c r="AE172" s="270">
        <v>27653</v>
      </c>
      <c r="AF172" s="271">
        <v>4363</v>
      </c>
      <c r="AG172" s="271">
        <v>0</v>
      </c>
      <c r="AH172" s="271">
        <v>19407</v>
      </c>
      <c r="AI172" s="271">
        <v>2333</v>
      </c>
      <c r="AJ172" s="271">
        <v>0</v>
      </c>
      <c r="AK172" s="268">
        <v>0.157776733085018</v>
      </c>
      <c r="AL172" s="268">
        <v>0.12021435564487</v>
      </c>
      <c r="AM172" s="269">
        <v>0.0375623774401475</v>
      </c>
    </row>
    <row r="173" ht="19" spans="1:39">
      <c r="A173" s="260" t="s">
        <v>2708</v>
      </c>
      <c r="B173" s="261" t="s">
        <v>3378</v>
      </c>
      <c r="C173" s="262" t="s">
        <v>2821</v>
      </c>
      <c r="D173" s="278" t="s">
        <v>2822</v>
      </c>
      <c r="E173" s="263">
        <v>2545</v>
      </c>
      <c r="F173" s="263">
        <v>794</v>
      </c>
      <c r="G173" s="263">
        <v>536</v>
      </c>
      <c r="H173" s="263">
        <v>0</v>
      </c>
      <c r="I173" s="263">
        <v>0</v>
      </c>
      <c r="J173" s="264">
        <v>3523</v>
      </c>
      <c r="K173" s="264">
        <v>1039</v>
      </c>
      <c r="L173" s="264">
        <v>1035</v>
      </c>
      <c r="M173" s="264">
        <v>0</v>
      </c>
      <c r="N173" s="264">
        <v>0</v>
      </c>
      <c r="O173" s="264">
        <v>3675</v>
      </c>
      <c r="P173" s="264">
        <v>735</v>
      </c>
      <c r="Q173" s="264">
        <v>734</v>
      </c>
      <c r="R173" s="264">
        <v>0</v>
      </c>
      <c r="S173" s="264">
        <v>0</v>
      </c>
      <c r="T173" s="265">
        <v>0.015</v>
      </c>
      <c r="U173" s="266">
        <v>2545</v>
      </c>
      <c r="V173" s="266">
        <v>794</v>
      </c>
      <c r="W173" s="266">
        <v>536</v>
      </c>
      <c r="X173" s="266">
        <v>0</v>
      </c>
      <c r="Y173" s="264">
        <v>0</v>
      </c>
      <c r="Z173" s="267">
        <v>0.311984282907662</v>
      </c>
      <c r="AA173" s="267">
        <v>0.311984282907662</v>
      </c>
      <c r="AB173" s="267">
        <v>0.294919103037184</v>
      </c>
      <c r="AC173" s="268">
        <v>0.2</v>
      </c>
      <c r="AD173" s="269">
        <v>0.0170651798704778</v>
      </c>
      <c r="AE173" s="270">
        <v>28294</v>
      </c>
      <c r="AF173" s="271">
        <v>5675</v>
      </c>
      <c r="AG173" s="271">
        <v>0</v>
      </c>
      <c r="AH173" s="271">
        <v>19336</v>
      </c>
      <c r="AI173" s="271">
        <v>3039</v>
      </c>
      <c r="AJ173" s="271">
        <v>0</v>
      </c>
      <c r="AK173" s="268">
        <v>0.200572559553262</v>
      </c>
      <c r="AL173" s="268">
        <v>0.157167976830782</v>
      </c>
      <c r="AM173" s="269">
        <v>0.0434045827224802</v>
      </c>
    </row>
    <row r="174" ht="19" spans="1:39">
      <c r="A174" s="260" t="s">
        <v>2708</v>
      </c>
      <c r="B174" s="261" t="s">
        <v>3378</v>
      </c>
      <c r="C174" s="262" t="s">
        <v>2785</v>
      </c>
      <c r="D174" s="278" t="s">
        <v>2786</v>
      </c>
      <c r="E174" s="263">
        <v>0</v>
      </c>
      <c r="F174" s="263">
        <v>219</v>
      </c>
      <c r="G174" s="263">
        <v>61</v>
      </c>
      <c r="H174" s="263">
        <v>0</v>
      </c>
      <c r="I174" s="263">
        <v>0</v>
      </c>
      <c r="J174" s="264">
        <v>12</v>
      </c>
      <c r="K174" s="264">
        <v>0</v>
      </c>
      <c r="L174" s="264">
        <v>0</v>
      </c>
      <c r="M174" s="264">
        <v>0</v>
      </c>
      <c r="N174" s="264">
        <v>0</v>
      </c>
      <c r="O174" s="264">
        <v>86</v>
      </c>
      <c r="P174" s="264">
        <v>177</v>
      </c>
      <c r="Q174" s="264">
        <v>175</v>
      </c>
      <c r="R174" s="264">
        <v>0</v>
      </c>
      <c r="S174" s="264">
        <v>0</v>
      </c>
      <c r="T174" s="265">
        <v>0.015</v>
      </c>
      <c r="U174" s="266">
        <v>0</v>
      </c>
      <c r="V174" s="266">
        <v>219</v>
      </c>
      <c r="W174" s="266">
        <v>61</v>
      </c>
      <c r="X174" s="266">
        <v>0</v>
      </c>
      <c r="Y174" s="264">
        <v>0</v>
      </c>
      <c r="Z174" s="267">
        <v>0</v>
      </c>
      <c r="AA174" s="267">
        <v>0</v>
      </c>
      <c r="AB174" s="267">
        <v>0</v>
      </c>
      <c r="AC174" s="268">
        <v>2.05813953488372</v>
      </c>
      <c r="AD174" s="269">
        <v>0</v>
      </c>
      <c r="AE174" s="270">
        <v>6256</v>
      </c>
      <c r="AF174" s="271">
        <v>1493</v>
      </c>
      <c r="AG174" s="271">
        <v>0</v>
      </c>
      <c r="AH174" s="271">
        <v>5144</v>
      </c>
      <c r="AI174" s="271">
        <v>655</v>
      </c>
      <c r="AJ174" s="271">
        <v>0</v>
      </c>
      <c r="AK174" s="268">
        <v>0.238650895140665</v>
      </c>
      <c r="AL174" s="268">
        <v>0.127332814930016</v>
      </c>
      <c r="AM174" s="269">
        <v>0.111318080210649</v>
      </c>
    </row>
    <row r="175" ht="19" spans="1:39">
      <c r="A175" s="260" t="s">
        <v>2708</v>
      </c>
      <c r="B175" s="261" t="s">
        <v>3378</v>
      </c>
      <c r="C175" s="262" t="s">
        <v>2815</v>
      </c>
      <c r="D175" s="278" t="s">
        <v>2816</v>
      </c>
      <c r="E175" s="263">
        <v>4887</v>
      </c>
      <c r="F175" s="263">
        <v>820</v>
      </c>
      <c r="G175" s="263">
        <v>521</v>
      </c>
      <c r="H175" s="263">
        <v>0</v>
      </c>
      <c r="I175" s="263">
        <v>0</v>
      </c>
      <c r="J175" s="264">
        <v>1799</v>
      </c>
      <c r="K175" s="264">
        <v>459</v>
      </c>
      <c r="L175" s="264">
        <v>450</v>
      </c>
      <c r="M175" s="264">
        <v>0</v>
      </c>
      <c r="N175" s="264">
        <v>0</v>
      </c>
      <c r="O175" s="264">
        <v>2310</v>
      </c>
      <c r="P175" s="264">
        <v>211</v>
      </c>
      <c r="Q175" s="264">
        <v>210</v>
      </c>
      <c r="R175" s="264">
        <v>0</v>
      </c>
      <c r="S175" s="264">
        <v>1</v>
      </c>
      <c r="T175" s="265">
        <v>0.015</v>
      </c>
      <c r="U175" s="266">
        <v>4887</v>
      </c>
      <c r="V175" s="266">
        <v>820</v>
      </c>
      <c r="W175" s="266">
        <v>521</v>
      </c>
      <c r="X175" s="266">
        <v>0</v>
      </c>
      <c r="Y175" s="264">
        <v>0</v>
      </c>
      <c r="Z175" s="267">
        <v>0.167792101493759</v>
      </c>
      <c r="AA175" s="267">
        <v>0.167792101493759</v>
      </c>
      <c r="AB175" s="267">
        <v>0.255141745414119</v>
      </c>
      <c r="AC175" s="268">
        <v>0.0909090909090909</v>
      </c>
      <c r="AD175" s="269">
        <v>-0.08734964392036</v>
      </c>
      <c r="AE175" s="270">
        <v>14936</v>
      </c>
      <c r="AF175" s="271">
        <v>2482</v>
      </c>
      <c r="AG175" s="271">
        <v>1</v>
      </c>
      <c r="AH175" s="271">
        <v>10281</v>
      </c>
      <c r="AI175" s="271">
        <v>1845</v>
      </c>
      <c r="AJ175" s="271">
        <v>5</v>
      </c>
      <c r="AK175" s="268">
        <v>0.166108730583824</v>
      </c>
      <c r="AL175" s="268">
        <v>0.178970917225951</v>
      </c>
      <c r="AM175" s="269">
        <v>-0.0128621866421265</v>
      </c>
    </row>
    <row r="176" ht="19" spans="1:39">
      <c r="A176" s="260" t="s">
        <v>2708</v>
      </c>
      <c r="B176" s="261" t="s">
        <v>3378</v>
      </c>
      <c r="C176" s="262" t="s">
        <v>2841</v>
      </c>
      <c r="D176" s="278" t="s">
        <v>2842</v>
      </c>
      <c r="E176" s="263">
        <v>4303</v>
      </c>
      <c r="F176" s="263">
        <v>212</v>
      </c>
      <c r="G176" s="263">
        <v>143</v>
      </c>
      <c r="H176" s="263">
        <v>0</v>
      </c>
      <c r="I176" s="263">
        <v>0</v>
      </c>
      <c r="J176" s="264">
        <v>3007</v>
      </c>
      <c r="K176" s="264">
        <v>626</v>
      </c>
      <c r="L176" s="264">
        <v>625</v>
      </c>
      <c r="M176" s="264">
        <v>0</v>
      </c>
      <c r="N176" s="264">
        <v>0</v>
      </c>
      <c r="O176" s="264">
        <v>3481</v>
      </c>
      <c r="P176" s="264">
        <v>1272</v>
      </c>
      <c r="Q176" s="264">
        <v>1268</v>
      </c>
      <c r="R176" s="264">
        <v>1</v>
      </c>
      <c r="S176" s="264">
        <v>0</v>
      </c>
      <c r="T176" s="265">
        <v>0.015</v>
      </c>
      <c r="U176" s="266">
        <v>4303</v>
      </c>
      <c r="V176" s="266">
        <v>212</v>
      </c>
      <c r="W176" s="266">
        <v>143</v>
      </c>
      <c r="X176" s="266">
        <v>0</v>
      </c>
      <c r="Y176" s="264">
        <v>0</v>
      </c>
      <c r="Z176" s="267">
        <v>0.0492679525912154</v>
      </c>
      <c r="AA176" s="267">
        <v>0.0492679525912154</v>
      </c>
      <c r="AB176" s="267">
        <v>0.208180911207183</v>
      </c>
      <c r="AC176" s="268">
        <v>0.365412237862683</v>
      </c>
      <c r="AD176" s="269">
        <v>-0.158912958615968</v>
      </c>
      <c r="AE176" s="270">
        <v>21534</v>
      </c>
      <c r="AF176" s="271">
        <v>3316</v>
      </c>
      <c r="AG176" s="271">
        <v>0</v>
      </c>
      <c r="AH176" s="271">
        <v>14377</v>
      </c>
      <c r="AI176" s="271">
        <v>2875</v>
      </c>
      <c r="AJ176" s="271">
        <v>0</v>
      </c>
      <c r="AK176" s="268">
        <v>0.153989040586979</v>
      </c>
      <c r="AL176" s="268">
        <v>0.19997217778396</v>
      </c>
      <c r="AM176" s="269">
        <v>-0.0459831371969817</v>
      </c>
    </row>
    <row r="177" ht="19" spans="1:39">
      <c r="A177" s="260" t="s">
        <v>2708</v>
      </c>
      <c r="B177" s="261" t="s">
        <v>3378</v>
      </c>
      <c r="C177" s="262" t="s">
        <v>2859</v>
      </c>
      <c r="D177" s="278" t="s">
        <v>2860</v>
      </c>
      <c r="E177" s="263">
        <v>189</v>
      </c>
      <c r="F177" s="263">
        <v>0</v>
      </c>
      <c r="G177" s="263">
        <v>0</v>
      </c>
      <c r="H177" s="263">
        <v>0</v>
      </c>
      <c r="I177" s="263">
        <v>0</v>
      </c>
      <c r="J177" s="264">
        <v>535</v>
      </c>
      <c r="K177" s="264">
        <v>0</v>
      </c>
      <c r="L177" s="264">
        <v>0</v>
      </c>
      <c r="M177" s="264">
        <v>0</v>
      </c>
      <c r="N177" s="264">
        <v>0</v>
      </c>
      <c r="O177" s="264">
        <v>1291</v>
      </c>
      <c r="P177" s="264">
        <v>0</v>
      </c>
      <c r="Q177" s="264">
        <v>0</v>
      </c>
      <c r="R177" s="264">
        <v>0</v>
      </c>
      <c r="S177" s="264">
        <v>0</v>
      </c>
      <c r="T177" s="265">
        <v>0.015</v>
      </c>
      <c r="U177" s="266">
        <v>189</v>
      </c>
      <c r="V177" s="266">
        <v>0</v>
      </c>
      <c r="W177" s="266">
        <v>0</v>
      </c>
      <c r="X177" s="266">
        <v>0</v>
      </c>
      <c r="Y177" s="264">
        <v>0</v>
      </c>
      <c r="Z177" s="267">
        <v>0</v>
      </c>
      <c r="AA177" s="267">
        <v>0</v>
      </c>
      <c r="AB177" s="267">
        <v>0</v>
      </c>
      <c r="AC177" s="268">
        <v>0</v>
      </c>
      <c r="AD177" s="269">
        <v>0</v>
      </c>
      <c r="AE177" s="270">
        <v>8316</v>
      </c>
      <c r="AF177" s="271">
        <v>876</v>
      </c>
      <c r="AG177" s="271">
        <v>0</v>
      </c>
      <c r="AH177" s="271">
        <v>6034</v>
      </c>
      <c r="AI177" s="271">
        <v>600</v>
      </c>
      <c r="AJ177" s="271">
        <v>0</v>
      </c>
      <c r="AK177" s="268">
        <v>0.105339105339105</v>
      </c>
      <c r="AL177" s="268">
        <v>0.0994365263506795</v>
      </c>
      <c r="AM177" s="269">
        <v>0.00590257898842586</v>
      </c>
    </row>
    <row r="178" ht="19" spans="1:39">
      <c r="A178" s="260" t="s">
        <v>2708</v>
      </c>
      <c r="B178" s="261" t="s">
        <v>3378</v>
      </c>
      <c r="C178" s="262" t="s">
        <v>2865</v>
      </c>
      <c r="D178" s="278" t="s">
        <v>2866</v>
      </c>
      <c r="E178" s="263">
        <v>2998</v>
      </c>
      <c r="F178" s="263">
        <v>387</v>
      </c>
      <c r="G178" s="263">
        <v>271</v>
      </c>
      <c r="H178" s="263">
        <v>0</v>
      </c>
      <c r="I178" s="263">
        <v>0</v>
      </c>
      <c r="J178" s="264">
        <v>4088</v>
      </c>
      <c r="K178" s="264">
        <v>225</v>
      </c>
      <c r="L178" s="264">
        <v>225</v>
      </c>
      <c r="M178" s="264">
        <v>0</v>
      </c>
      <c r="N178" s="264">
        <v>0</v>
      </c>
      <c r="O178" s="264">
        <v>1295</v>
      </c>
      <c r="P178" s="264">
        <v>405</v>
      </c>
      <c r="Q178" s="264">
        <v>400</v>
      </c>
      <c r="R178" s="264">
        <v>0</v>
      </c>
      <c r="S178" s="264">
        <v>0</v>
      </c>
      <c r="T178" s="265">
        <v>0.015</v>
      </c>
      <c r="U178" s="266">
        <v>2998</v>
      </c>
      <c r="V178" s="266">
        <v>387</v>
      </c>
      <c r="W178" s="266">
        <v>271</v>
      </c>
      <c r="X178" s="266">
        <v>0</v>
      </c>
      <c r="Y178" s="264">
        <v>0</v>
      </c>
      <c r="Z178" s="267">
        <v>0.129086057371581</v>
      </c>
      <c r="AA178" s="267">
        <v>0.129086057371581</v>
      </c>
      <c r="AB178" s="267">
        <v>0.0550391389432485</v>
      </c>
      <c r="AC178" s="268">
        <v>0.312741312741313</v>
      </c>
      <c r="AD178" s="269">
        <v>0.0740469184283325</v>
      </c>
      <c r="AE178" s="270">
        <v>17111</v>
      </c>
      <c r="AF178" s="271">
        <v>2589</v>
      </c>
      <c r="AG178" s="271">
        <v>0</v>
      </c>
      <c r="AH178" s="271">
        <v>8929</v>
      </c>
      <c r="AI178" s="271">
        <v>857</v>
      </c>
      <c r="AJ178" s="271">
        <v>1</v>
      </c>
      <c r="AK178" s="268">
        <v>0.15130617731284</v>
      </c>
      <c r="AL178" s="268">
        <v>0.0958673983648785</v>
      </c>
      <c r="AM178" s="269">
        <v>0.0554387789479612</v>
      </c>
    </row>
    <row r="179" ht="19" spans="1:39">
      <c r="A179" s="260" t="s">
        <v>2708</v>
      </c>
      <c r="B179" s="261" t="s">
        <v>3378</v>
      </c>
      <c r="C179" s="262" t="s">
        <v>2871</v>
      </c>
      <c r="D179" s="278" t="s">
        <v>2872</v>
      </c>
      <c r="E179" s="263">
        <v>124</v>
      </c>
      <c r="F179" s="263">
        <v>1701</v>
      </c>
      <c r="G179" s="263">
        <v>1043</v>
      </c>
      <c r="H179" s="263">
        <v>0</v>
      </c>
      <c r="I179" s="263">
        <v>0</v>
      </c>
      <c r="J179" s="264">
        <v>3025</v>
      </c>
      <c r="K179" s="264">
        <v>920</v>
      </c>
      <c r="L179" s="264">
        <v>919</v>
      </c>
      <c r="M179" s="264">
        <v>0</v>
      </c>
      <c r="N179" s="264">
        <v>0</v>
      </c>
      <c r="O179" s="264">
        <v>4596</v>
      </c>
      <c r="P179" s="264">
        <v>120</v>
      </c>
      <c r="Q179" s="264">
        <v>118</v>
      </c>
      <c r="R179" s="264">
        <v>0</v>
      </c>
      <c r="S179" s="264">
        <v>0</v>
      </c>
      <c r="T179" s="265">
        <v>0.015</v>
      </c>
      <c r="U179" s="266">
        <v>124</v>
      </c>
      <c r="V179" s="266">
        <v>1701</v>
      </c>
      <c r="W179" s="266">
        <v>1043</v>
      </c>
      <c r="X179" s="266">
        <v>0</v>
      </c>
      <c r="Y179" s="264">
        <v>0</v>
      </c>
      <c r="Z179" s="267">
        <v>13.7177419354839</v>
      </c>
      <c r="AA179" s="267">
        <v>13.7177419354839</v>
      </c>
      <c r="AB179" s="267">
        <v>0.304132231404959</v>
      </c>
      <c r="AC179" s="268">
        <v>0.0261096605744125</v>
      </c>
      <c r="AD179" s="269">
        <v>13.4136097040789</v>
      </c>
      <c r="AE179" s="270">
        <v>15756</v>
      </c>
      <c r="AF179" s="271">
        <v>3200</v>
      </c>
      <c r="AG179" s="271">
        <v>0</v>
      </c>
      <c r="AH179" s="271">
        <v>5381</v>
      </c>
      <c r="AI179" s="271">
        <v>921</v>
      </c>
      <c r="AJ179" s="271">
        <v>0</v>
      </c>
      <c r="AK179" s="268">
        <v>0.203097232800203</v>
      </c>
      <c r="AL179" s="268">
        <v>0.171157777364802</v>
      </c>
      <c r="AM179" s="269">
        <v>0.031939455435401</v>
      </c>
    </row>
    <row r="180" ht="19" spans="1:39">
      <c r="A180" s="260" t="s">
        <v>2708</v>
      </c>
      <c r="B180" s="261" t="s">
        <v>3378</v>
      </c>
      <c r="C180" s="262" t="s">
        <v>2847</v>
      </c>
      <c r="D180" s="278" t="s">
        <v>2848</v>
      </c>
      <c r="E180" s="263">
        <v>2077</v>
      </c>
      <c r="F180" s="263">
        <v>331</v>
      </c>
      <c r="G180" s="263">
        <v>246</v>
      </c>
      <c r="H180" s="263">
        <v>0</v>
      </c>
      <c r="I180" s="263">
        <v>0</v>
      </c>
      <c r="J180" s="264">
        <v>3338</v>
      </c>
      <c r="K180" s="264">
        <v>487</v>
      </c>
      <c r="L180" s="264">
        <v>482</v>
      </c>
      <c r="M180" s="264">
        <v>0</v>
      </c>
      <c r="N180" s="264">
        <v>0</v>
      </c>
      <c r="O180" s="264">
        <v>4050</v>
      </c>
      <c r="P180" s="264">
        <v>631</v>
      </c>
      <c r="Q180" s="264">
        <v>626</v>
      </c>
      <c r="R180" s="264">
        <v>0</v>
      </c>
      <c r="S180" s="264">
        <v>0</v>
      </c>
      <c r="T180" s="265">
        <v>0.015</v>
      </c>
      <c r="U180" s="266">
        <v>2077</v>
      </c>
      <c r="V180" s="266">
        <v>331</v>
      </c>
      <c r="W180" s="266">
        <v>246</v>
      </c>
      <c r="X180" s="266">
        <v>0</v>
      </c>
      <c r="Y180" s="264">
        <v>0</v>
      </c>
      <c r="Z180" s="267">
        <v>0.159364467982667</v>
      </c>
      <c r="AA180" s="267">
        <v>0.159364467982667</v>
      </c>
      <c r="AB180" s="267">
        <v>0.145895745955662</v>
      </c>
      <c r="AC180" s="268">
        <v>0.155802469135802</v>
      </c>
      <c r="AD180" s="269">
        <v>0.0134687220270052</v>
      </c>
      <c r="AE180" s="270">
        <v>29927</v>
      </c>
      <c r="AF180" s="271">
        <v>4450</v>
      </c>
      <c r="AG180" s="271">
        <v>0</v>
      </c>
      <c r="AH180" s="271">
        <v>20419</v>
      </c>
      <c r="AI180" s="271">
        <v>2319</v>
      </c>
      <c r="AJ180" s="271">
        <v>0</v>
      </c>
      <c r="AK180" s="268">
        <v>0.148695158218331</v>
      </c>
      <c r="AL180" s="268">
        <v>0.113570693961506</v>
      </c>
      <c r="AM180" s="269">
        <v>0.0351244642568248</v>
      </c>
    </row>
    <row r="181" ht="19" spans="1:39">
      <c r="A181" s="260" t="s">
        <v>2708</v>
      </c>
      <c r="B181" s="261" t="s">
        <v>3378</v>
      </c>
      <c r="C181" s="262" t="s">
        <v>3210</v>
      </c>
      <c r="D181" s="278" t="s">
        <v>3211</v>
      </c>
      <c r="E181" s="263">
        <v>1751</v>
      </c>
      <c r="F181" s="263">
        <v>473</v>
      </c>
      <c r="G181" s="263">
        <v>265</v>
      </c>
      <c r="H181" s="263">
        <v>0</v>
      </c>
      <c r="I181" s="263">
        <v>0</v>
      </c>
      <c r="J181" s="264">
        <v>2169</v>
      </c>
      <c r="K181" s="264">
        <v>397</v>
      </c>
      <c r="L181" s="264">
        <v>397</v>
      </c>
      <c r="M181" s="264">
        <v>0</v>
      </c>
      <c r="N181" s="264">
        <v>0</v>
      </c>
      <c r="O181" s="264">
        <v>2298</v>
      </c>
      <c r="P181" s="264">
        <v>409</v>
      </c>
      <c r="Q181" s="264">
        <v>408</v>
      </c>
      <c r="R181" s="264">
        <v>0</v>
      </c>
      <c r="S181" s="264">
        <v>0</v>
      </c>
      <c r="T181" s="265">
        <v>0.015</v>
      </c>
      <c r="U181" s="266">
        <v>1751</v>
      </c>
      <c r="V181" s="266">
        <v>473</v>
      </c>
      <c r="W181" s="266">
        <v>265</v>
      </c>
      <c r="X181" s="266">
        <v>0</v>
      </c>
      <c r="Y181" s="264">
        <v>0</v>
      </c>
      <c r="Z181" s="267">
        <v>0.270131353512279</v>
      </c>
      <c r="AA181" s="267">
        <v>0.270131353512279</v>
      </c>
      <c r="AB181" s="267">
        <v>0.183033656062702</v>
      </c>
      <c r="AC181" s="268">
        <v>0.177980852915579</v>
      </c>
      <c r="AD181" s="269">
        <v>0.087097697449577</v>
      </c>
      <c r="AE181" s="270">
        <v>15778</v>
      </c>
      <c r="AF181" s="271">
        <v>2855</v>
      </c>
      <c r="AG181" s="271">
        <v>0</v>
      </c>
      <c r="AH181" s="271">
        <v>9948</v>
      </c>
      <c r="AI181" s="271">
        <v>1555</v>
      </c>
      <c r="AJ181" s="271">
        <v>0</v>
      </c>
      <c r="AK181" s="268">
        <v>0.180948155659779</v>
      </c>
      <c r="AL181" s="268">
        <v>0.156312826698834</v>
      </c>
      <c r="AM181" s="269">
        <v>0.0246353289609455</v>
      </c>
    </row>
    <row r="182" spans="1:39">
      <c r="A182" s="279" t="s">
        <v>25</v>
      </c>
      <c r="B182" s="280" t="s">
        <v>3231</v>
      </c>
      <c r="C182" s="262" t="s">
        <v>3232</v>
      </c>
      <c r="D182" s="280" t="s">
        <v>3233</v>
      </c>
      <c r="E182" s="263">
        <v>13684</v>
      </c>
      <c r="F182" s="263">
        <v>79</v>
      </c>
      <c r="G182" s="263">
        <v>21</v>
      </c>
      <c r="H182" s="263">
        <v>0</v>
      </c>
      <c r="I182" s="263">
        <v>0</v>
      </c>
      <c r="J182" s="264">
        <v>0</v>
      </c>
      <c r="K182" s="264">
        <v>0</v>
      </c>
      <c r="L182" s="264">
        <v>0</v>
      </c>
      <c r="M182" s="264">
        <v>0</v>
      </c>
      <c r="N182" s="264">
        <v>0</v>
      </c>
      <c r="O182" s="264">
        <v>0</v>
      </c>
      <c r="P182" s="264">
        <v>0</v>
      </c>
      <c r="Q182" s="264">
        <v>0</v>
      </c>
      <c r="R182" s="264">
        <v>0</v>
      </c>
      <c r="S182" s="264">
        <v>0</v>
      </c>
      <c r="T182" s="265">
        <v>0.015</v>
      </c>
      <c r="U182" s="266">
        <v>13684</v>
      </c>
      <c r="V182" s="266">
        <v>79</v>
      </c>
      <c r="W182" s="266">
        <v>21</v>
      </c>
      <c r="X182" s="266">
        <v>0</v>
      </c>
      <c r="Y182" s="264">
        <v>0</v>
      </c>
      <c r="Z182" s="267">
        <v>0.0057731657410114</v>
      </c>
      <c r="AA182" s="267">
        <v>0.0057731657410114</v>
      </c>
      <c r="AB182" s="267">
        <v>0</v>
      </c>
      <c r="AC182" s="268">
        <v>0</v>
      </c>
      <c r="AD182" s="269">
        <v>0.0057731657410114</v>
      </c>
      <c r="AE182" s="270">
        <v>13684</v>
      </c>
      <c r="AF182" s="271">
        <v>79</v>
      </c>
      <c r="AG182" s="271">
        <v>0</v>
      </c>
      <c r="AH182" s="271">
        <v>0</v>
      </c>
      <c r="AI182" s="271">
        <v>0</v>
      </c>
      <c r="AJ182" s="271">
        <v>0</v>
      </c>
      <c r="AK182" s="268">
        <v>0.0057731657410114</v>
      </c>
      <c r="AL182" s="268">
        <v>0</v>
      </c>
      <c r="AM182" s="269">
        <v>0.0057731657410114</v>
      </c>
    </row>
    <row r="183" spans="1:39">
      <c r="A183" s="279" t="s">
        <v>25</v>
      </c>
      <c r="B183" s="280" t="s">
        <v>3231</v>
      </c>
      <c r="C183" s="262" t="s">
        <v>170</v>
      </c>
      <c r="D183" s="280" t="s">
        <v>171</v>
      </c>
      <c r="E183" s="263">
        <v>11788</v>
      </c>
      <c r="F183" s="263">
        <v>402</v>
      </c>
      <c r="G183" s="263">
        <v>202</v>
      </c>
      <c r="H183" s="263">
        <v>0</v>
      </c>
      <c r="I183" s="263">
        <v>0</v>
      </c>
      <c r="J183" s="264">
        <v>13008</v>
      </c>
      <c r="K183" s="264">
        <v>218</v>
      </c>
      <c r="L183" s="264">
        <v>218</v>
      </c>
      <c r="M183" s="264">
        <v>1</v>
      </c>
      <c r="N183" s="264">
        <v>0</v>
      </c>
      <c r="O183" s="264">
        <v>12216</v>
      </c>
      <c r="P183" s="264">
        <v>104</v>
      </c>
      <c r="Q183" s="264">
        <v>104</v>
      </c>
      <c r="R183" s="264">
        <v>25</v>
      </c>
      <c r="S183" s="264">
        <v>0</v>
      </c>
      <c r="T183" s="265">
        <v>0.015</v>
      </c>
      <c r="U183" s="266">
        <v>11788</v>
      </c>
      <c r="V183" s="266">
        <v>402</v>
      </c>
      <c r="W183" s="266">
        <v>202</v>
      </c>
      <c r="X183" s="266">
        <v>0</v>
      </c>
      <c r="Y183" s="264">
        <v>0</v>
      </c>
      <c r="Z183" s="267">
        <v>0.0341024770953512</v>
      </c>
      <c r="AA183" s="267">
        <v>0.0341024770953512</v>
      </c>
      <c r="AB183" s="267">
        <v>0.0167589175891759</v>
      </c>
      <c r="AC183" s="268">
        <v>0.00851342501637197</v>
      </c>
      <c r="AD183" s="269">
        <v>0.0173435595061753</v>
      </c>
      <c r="AE183" s="270">
        <v>74948</v>
      </c>
      <c r="AF183" s="271">
        <v>1726</v>
      </c>
      <c r="AG183" s="271">
        <v>0</v>
      </c>
      <c r="AH183" s="271">
        <v>69621</v>
      </c>
      <c r="AI183" s="271">
        <v>1312</v>
      </c>
      <c r="AJ183" s="271">
        <v>0</v>
      </c>
      <c r="AK183" s="268">
        <v>0.023029300314885</v>
      </c>
      <c r="AL183" s="268">
        <v>0.0188448887548297</v>
      </c>
      <c r="AM183" s="269">
        <v>0.00418441156005527</v>
      </c>
    </row>
    <row r="184" spans="1:39">
      <c r="A184" s="279" t="s">
        <v>25</v>
      </c>
      <c r="B184" s="280" t="s">
        <v>3231</v>
      </c>
      <c r="C184" s="262" t="s">
        <v>3234</v>
      </c>
      <c r="D184" s="280" t="s">
        <v>3235</v>
      </c>
      <c r="E184" s="263">
        <v>0</v>
      </c>
      <c r="F184" s="263">
        <v>0</v>
      </c>
      <c r="G184" s="263">
        <v>0</v>
      </c>
      <c r="H184" s="263">
        <v>0</v>
      </c>
      <c r="I184" s="263">
        <v>0</v>
      </c>
      <c r="J184" s="264">
        <v>0</v>
      </c>
      <c r="K184" s="264">
        <v>0</v>
      </c>
      <c r="L184" s="264">
        <v>0</v>
      </c>
      <c r="M184" s="264">
        <v>0</v>
      </c>
      <c r="N184" s="264">
        <v>0</v>
      </c>
      <c r="O184" s="264">
        <v>0</v>
      </c>
      <c r="P184" s="264">
        <v>0</v>
      </c>
      <c r="Q184" s="264">
        <v>0</v>
      </c>
      <c r="R184" s="264">
        <v>0</v>
      </c>
      <c r="S184" s="264">
        <v>0</v>
      </c>
      <c r="T184" s="265">
        <v>0.015</v>
      </c>
      <c r="U184" s="266">
        <v>0</v>
      </c>
      <c r="V184" s="266">
        <v>0</v>
      </c>
      <c r="W184" s="266">
        <v>0</v>
      </c>
      <c r="X184" s="266">
        <v>0</v>
      </c>
      <c r="Y184" s="264">
        <v>0</v>
      </c>
      <c r="Z184" s="267">
        <v>0</v>
      </c>
      <c r="AA184" s="267">
        <v>0</v>
      </c>
      <c r="AB184" s="267">
        <v>0</v>
      </c>
      <c r="AC184" s="268">
        <v>0</v>
      </c>
      <c r="AD184" s="269">
        <v>0</v>
      </c>
      <c r="AE184" s="270">
        <v>0</v>
      </c>
      <c r="AF184" s="271">
        <v>0</v>
      </c>
      <c r="AG184" s="271">
        <v>0</v>
      </c>
      <c r="AH184" s="271">
        <v>0</v>
      </c>
      <c r="AI184" s="271">
        <v>0</v>
      </c>
      <c r="AJ184" s="271">
        <v>0</v>
      </c>
      <c r="AK184" s="268">
        <v>0</v>
      </c>
      <c r="AL184" s="268">
        <v>0</v>
      </c>
      <c r="AM184" s="269">
        <v>0</v>
      </c>
    </row>
    <row r="185" spans="1:39">
      <c r="A185" s="279" t="s">
        <v>25</v>
      </c>
      <c r="B185" s="280" t="s">
        <v>3231</v>
      </c>
      <c r="C185" s="262" t="s">
        <v>28</v>
      </c>
      <c r="D185" s="280" t="s">
        <v>29</v>
      </c>
      <c r="E185" s="263">
        <v>14197</v>
      </c>
      <c r="F185" s="263">
        <v>185</v>
      </c>
      <c r="G185" s="263">
        <v>128</v>
      </c>
      <c r="H185" s="263">
        <v>13</v>
      </c>
      <c r="I185" s="263">
        <v>0</v>
      </c>
      <c r="J185" s="264">
        <v>13822</v>
      </c>
      <c r="K185" s="264">
        <v>220</v>
      </c>
      <c r="L185" s="264">
        <v>218</v>
      </c>
      <c r="M185" s="264">
        <v>26</v>
      </c>
      <c r="N185" s="264">
        <v>0</v>
      </c>
      <c r="O185" s="264">
        <v>13226</v>
      </c>
      <c r="P185" s="264">
        <v>167</v>
      </c>
      <c r="Q185" s="264">
        <v>167</v>
      </c>
      <c r="R185" s="264">
        <v>70</v>
      </c>
      <c r="S185" s="264">
        <v>0</v>
      </c>
      <c r="T185" s="265">
        <v>0.015</v>
      </c>
      <c r="U185" s="266">
        <v>14197</v>
      </c>
      <c r="V185" s="266">
        <v>185</v>
      </c>
      <c r="W185" s="266">
        <v>128</v>
      </c>
      <c r="X185" s="266">
        <v>0</v>
      </c>
      <c r="Y185" s="264">
        <v>13</v>
      </c>
      <c r="Z185" s="267">
        <v>0.0130309220257801</v>
      </c>
      <c r="AA185" s="267">
        <v>0.0130309220257801</v>
      </c>
      <c r="AB185" s="267">
        <v>0.015916654608595</v>
      </c>
      <c r="AC185" s="268">
        <v>0.0126266444881294</v>
      </c>
      <c r="AD185" s="269">
        <v>-0.0028857325828149</v>
      </c>
      <c r="AE185" s="270">
        <v>89442</v>
      </c>
      <c r="AF185" s="271">
        <v>1347</v>
      </c>
      <c r="AG185" s="271">
        <v>0</v>
      </c>
      <c r="AH185" s="271">
        <v>84943</v>
      </c>
      <c r="AI185" s="271">
        <v>1436</v>
      </c>
      <c r="AJ185" s="271">
        <v>3</v>
      </c>
      <c r="AK185" s="268">
        <v>0.0150600389078956</v>
      </c>
      <c r="AL185" s="268">
        <v>0.0168701364444392</v>
      </c>
      <c r="AM185" s="269">
        <v>-0.00181009753654359</v>
      </c>
    </row>
    <row r="186" spans="1:39">
      <c r="A186" s="279" t="s">
        <v>25</v>
      </c>
      <c r="B186" s="280" t="s">
        <v>3231</v>
      </c>
      <c r="C186" s="262" t="s">
        <v>39</v>
      </c>
      <c r="D186" s="280" t="s">
        <v>40</v>
      </c>
      <c r="E186" s="263">
        <v>0</v>
      </c>
      <c r="F186" s="263">
        <v>0</v>
      </c>
      <c r="G186" s="263">
        <v>0</v>
      </c>
      <c r="H186" s="263">
        <v>0</v>
      </c>
      <c r="I186" s="263">
        <v>0</v>
      </c>
      <c r="J186" s="264">
        <v>0</v>
      </c>
      <c r="K186" s="264">
        <v>0</v>
      </c>
      <c r="L186" s="264">
        <v>0</v>
      </c>
      <c r="M186" s="264">
        <v>0</v>
      </c>
      <c r="N186" s="264">
        <v>0</v>
      </c>
      <c r="O186" s="264">
        <v>0</v>
      </c>
      <c r="P186" s="264">
        <v>0</v>
      </c>
      <c r="Q186" s="264">
        <v>0</v>
      </c>
      <c r="R186" s="264">
        <v>0</v>
      </c>
      <c r="S186" s="264">
        <v>0</v>
      </c>
      <c r="T186" s="265">
        <v>0.015</v>
      </c>
      <c r="U186" s="266">
        <v>0</v>
      </c>
      <c r="V186" s="266">
        <v>0</v>
      </c>
      <c r="W186" s="266">
        <v>0</v>
      </c>
      <c r="X186" s="266">
        <v>0</v>
      </c>
      <c r="Y186" s="264">
        <v>0</v>
      </c>
      <c r="Z186" s="267">
        <v>0</v>
      </c>
      <c r="AA186" s="267">
        <v>0</v>
      </c>
      <c r="AB186" s="267">
        <v>0</v>
      </c>
      <c r="AC186" s="268">
        <v>0</v>
      </c>
      <c r="AD186" s="269">
        <v>0</v>
      </c>
      <c r="AE186" s="270">
        <v>0</v>
      </c>
      <c r="AF186" s="271">
        <v>0</v>
      </c>
      <c r="AG186" s="271">
        <v>0</v>
      </c>
      <c r="AH186" s="271">
        <v>0</v>
      </c>
      <c r="AI186" s="271">
        <v>0</v>
      </c>
      <c r="AJ186" s="271">
        <v>0</v>
      </c>
      <c r="AK186" s="268">
        <v>0</v>
      </c>
      <c r="AL186" s="268">
        <v>0</v>
      </c>
      <c r="AM186" s="269">
        <v>0</v>
      </c>
    </row>
    <row r="187" spans="1:39">
      <c r="A187" s="279" t="s">
        <v>25</v>
      </c>
      <c r="B187" s="280" t="s">
        <v>3231</v>
      </c>
      <c r="C187" s="262" t="s">
        <v>35</v>
      </c>
      <c r="D187" s="280" t="s">
        <v>36</v>
      </c>
      <c r="E187" s="263">
        <v>15506</v>
      </c>
      <c r="F187" s="263">
        <v>383</v>
      </c>
      <c r="G187" s="263">
        <v>271</v>
      </c>
      <c r="H187" s="263">
        <v>0</v>
      </c>
      <c r="I187" s="263">
        <v>0</v>
      </c>
      <c r="J187" s="264">
        <v>16561</v>
      </c>
      <c r="K187" s="264">
        <v>359</v>
      </c>
      <c r="L187" s="264">
        <v>356</v>
      </c>
      <c r="M187" s="264">
        <v>111</v>
      </c>
      <c r="N187" s="264">
        <v>0</v>
      </c>
      <c r="O187" s="264">
        <v>15837</v>
      </c>
      <c r="P187" s="264">
        <v>252</v>
      </c>
      <c r="Q187" s="264">
        <v>251</v>
      </c>
      <c r="R187" s="264">
        <v>133</v>
      </c>
      <c r="S187" s="264">
        <v>0</v>
      </c>
      <c r="T187" s="265">
        <v>0.015</v>
      </c>
      <c r="U187" s="266">
        <v>15506</v>
      </c>
      <c r="V187" s="266">
        <v>383</v>
      </c>
      <c r="W187" s="266">
        <v>271</v>
      </c>
      <c r="X187" s="266">
        <v>0</v>
      </c>
      <c r="Y187" s="264">
        <v>0</v>
      </c>
      <c r="Z187" s="267">
        <v>0.0247001160840965</v>
      </c>
      <c r="AA187" s="267">
        <v>0.0247001160840965</v>
      </c>
      <c r="AB187" s="267">
        <v>0.0216774349375038</v>
      </c>
      <c r="AC187" s="268">
        <v>0.0159121045652586</v>
      </c>
      <c r="AD187" s="269">
        <v>0.0030226811465927</v>
      </c>
      <c r="AE187" s="270">
        <v>97113</v>
      </c>
      <c r="AF187" s="271">
        <v>2537</v>
      </c>
      <c r="AG187" s="271">
        <v>0</v>
      </c>
      <c r="AH187" s="271">
        <v>93215</v>
      </c>
      <c r="AI187" s="271">
        <v>2528</v>
      </c>
      <c r="AJ187" s="271">
        <v>1</v>
      </c>
      <c r="AK187" s="268">
        <v>0.0261242058220836</v>
      </c>
      <c r="AL187" s="268">
        <v>0.0271093708094191</v>
      </c>
      <c r="AM187" s="269">
        <v>-0.000985164987335533</v>
      </c>
    </row>
    <row r="188" spans="1:39">
      <c r="A188" s="279" t="s">
        <v>25</v>
      </c>
      <c r="B188" s="280" t="s">
        <v>3231</v>
      </c>
      <c r="C188" s="262" t="s">
        <v>30</v>
      </c>
      <c r="D188" s="280" t="s">
        <v>31</v>
      </c>
      <c r="E188" s="263">
        <v>2512</v>
      </c>
      <c r="F188" s="263">
        <v>309</v>
      </c>
      <c r="G188" s="263">
        <v>247</v>
      </c>
      <c r="H188" s="263">
        <v>25</v>
      </c>
      <c r="I188" s="263">
        <v>0</v>
      </c>
      <c r="J188" s="264">
        <v>17339</v>
      </c>
      <c r="K188" s="264">
        <v>467</v>
      </c>
      <c r="L188" s="264">
        <v>465</v>
      </c>
      <c r="M188" s="264">
        <v>94</v>
      </c>
      <c r="N188" s="264">
        <v>0</v>
      </c>
      <c r="O188" s="264">
        <v>15751</v>
      </c>
      <c r="P188" s="264">
        <v>388</v>
      </c>
      <c r="Q188" s="264">
        <v>386</v>
      </c>
      <c r="R188" s="264">
        <v>213</v>
      </c>
      <c r="S188" s="264">
        <v>0</v>
      </c>
      <c r="T188" s="265">
        <v>0.015</v>
      </c>
      <c r="U188" s="266">
        <v>2512</v>
      </c>
      <c r="V188" s="266">
        <v>309</v>
      </c>
      <c r="W188" s="266">
        <v>247</v>
      </c>
      <c r="X188" s="266">
        <v>0</v>
      </c>
      <c r="Y188" s="264">
        <v>25</v>
      </c>
      <c r="Z188" s="267">
        <v>0.123009554140127</v>
      </c>
      <c r="AA188" s="267">
        <v>0.123009554140127</v>
      </c>
      <c r="AB188" s="267">
        <v>0.0269335025087952</v>
      </c>
      <c r="AC188" s="268">
        <v>0.0246333566122786</v>
      </c>
      <c r="AD188" s="269">
        <v>0.0960760516313322</v>
      </c>
      <c r="AE188" s="270">
        <v>88514</v>
      </c>
      <c r="AF188" s="271">
        <v>2247</v>
      </c>
      <c r="AG188" s="271">
        <v>0</v>
      </c>
      <c r="AH188" s="271">
        <v>96835</v>
      </c>
      <c r="AI188" s="271">
        <v>2395</v>
      </c>
      <c r="AJ188" s="271">
        <v>1</v>
      </c>
      <c r="AK188" s="268">
        <v>0.025385814673385</v>
      </c>
      <c r="AL188" s="268">
        <v>0.0247224660504983</v>
      </c>
      <c r="AM188" s="269">
        <v>0.000663348622886729</v>
      </c>
    </row>
    <row r="189" spans="1:39">
      <c r="A189" s="279" t="s">
        <v>25</v>
      </c>
      <c r="B189" s="280" t="s">
        <v>3231</v>
      </c>
      <c r="C189" s="262" t="s">
        <v>43</v>
      </c>
      <c r="D189" s="280" t="s">
        <v>44</v>
      </c>
      <c r="E189" s="263">
        <v>3869</v>
      </c>
      <c r="F189" s="263">
        <v>129</v>
      </c>
      <c r="G189" s="263">
        <v>37</v>
      </c>
      <c r="H189" s="263">
        <v>0</v>
      </c>
      <c r="I189" s="263">
        <v>0</v>
      </c>
      <c r="J189" s="264">
        <v>3960</v>
      </c>
      <c r="K189" s="264">
        <v>75</v>
      </c>
      <c r="L189" s="264">
        <v>75</v>
      </c>
      <c r="M189" s="264">
        <v>0</v>
      </c>
      <c r="N189" s="264">
        <v>0</v>
      </c>
      <c r="O189" s="264">
        <v>1881</v>
      </c>
      <c r="P189" s="264">
        <v>124</v>
      </c>
      <c r="Q189" s="264">
        <v>124</v>
      </c>
      <c r="R189" s="264">
        <v>25</v>
      </c>
      <c r="S189" s="264">
        <v>0</v>
      </c>
      <c r="T189" s="265">
        <v>0.015</v>
      </c>
      <c r="U189" s="266">
        <v>3869</v>
      </c>
      <c r="V189" s="266">
        <v>129</v>
      </c>
      <c r="W189" s="266">
        <v>37</v>
      </c>
      <c r="X189" s="266">
        <v>0</v>
      </c>
      <c r="Y189" s="264">
        <v>0</v>
      </c>
      <c r="Z189" s="267">
        <v>0.0333419488239855</v>
      </c>
      <c r="AA189" s="267">
        <v>0.0333419488239855</v>
      </c>
      <c r="AB189" s="267">
        <v>0.0189393939393939</v>
      </c>
      <c r="AC189" s="268">
        <v>0.0659223817118554</v>
      </c>
      <c r="AD189" s="269">
        <v>0.0144025548845916</v>
      </c>
      <c r="AE189" s="270">
        <v>21670</v>
      </c>
      <c r="AF189" s="271">
        <v>921</v>
      </c>
      <c r="AG189" s="271">
        <v>0</v>
      </c>
      <c r="AH189" s="271">
        <v>21723</v>
      </c>
      <c r="AI189" s="271">
        <v>969</v>
      </c>
      <c r="AJ189" s="271">
        <v>1</v>
      </c>
      <c r="AK189" s="268">
        <v>0.0425011536686664</v>
      </c>
      <c r="AL189" s="268">
        <v>0.0445610643097178</v>
      </c>
      <c r="AM189" s="269">
        <v>-0.00205991064105145</v>
      </c>
    </row>
    <row r="190" spans="1:39">
      <c r="A190" s="279" t="s">
        <v>25</v>
      </c>
      <c r="B190" s="280" t="s">
        <v>3231</v>
      </c>
      <c r="C190" s="262" t="s">
        <v>41</v>
      </c>
      <c r="D190" s="280" t="s">
        <v>42</v>
      </c>
      <c r="E190" s="263">
        <v>21505</v>
      </c>
      <c r="F190" s="263">
        <v>433</v>
      </c>
      <c r="G190" s="263">
        <v>315</v>
      </c>
      <c r="H190" s="263">
        <v>5</v>
      </c>
      <c r="I190" s="263">
        <v>0</v>
      </c>
      <c r="J190" s="264">
        <v>21694</v>
      </c>
      <c r="K190" s="264">
        <v>398</v>
      </c>
      <c r="L190" s="264">
        <v>396</v>
      </c>
      <c r="M190" s="264">
        <v>59</v>
      </c>
      <c r="N190" s="264">
        <v>0</v>
      </c>
      <c r="O190" s="264">
        <v>19308</v>
      </c>
      <c r="P190" s="264">
        <v>134</v>
      </c>
      <c r="Q190" s="264">
        <v>134</v>
      </c>
      <c r="R190" s="264">
        <v>72</v>
      </c>
      <c r="S190" s="264">
        <v>0</v>
      </c>
      <c r="T190" s="265">
        <v>0.015</v>
      </c>
      <c r="U190" s="266">
        <v>21505</v>
      </c>
      <c r="V190" s="266">
        <v>433</v>
      </c>
      <c r="W190" s="266">
        <v>315</v>
      </c>
      <c r="X190" s="266">
        <v>0</v>
      </c>
      <c r="Y190" s="264">
        <v>5</v>
      </c>
      <c r="Z190" s="267">
        <v>0.0201348523599163</v>
      </c>
      <c r="AA190" s="267">
        <v>0.0201348523599163</v>
      </c>
      <c r="AB190" s="267">
        <v>0.0183460864755232</v>
      </c>
      <c r="AC190" s="268">
        <v>0.00694012844416822</v>
      </c>
      <c r="AD190" s="269">
        <v>0.00178876588439311</v>
      </c>
      <c r="AE190" s="270">
        <v>130287</v>
      </c>
      <c r="AF190" s="271">
        <v>2343</v>
      </c>
      <c r="AG190" s="271">
        <v>0</v>
      </c>
      <c r="AH190" s="271">
        <v>121825</v>
      </c>
      <c r="AI190" s="271">
        <v>2369</v>
      </c>
      <c r="AJ190" s="271">
        <v>0</v>
      </c>
      <c r="AK190" s="268">
        <v>0.0179833751640609</v>
      </c>
      <c r="AL190" s="268">
        <v>0.0194459265339627</v>
      </c>
      <c r="AM190" s="269">
        <v>-0.00146255136990177</v>
      </c>
    </row>
    <row r="191" spans="1:39">
      <c r="A191" s="279" t="s">
        <v>25</v>
      </c>
      <c r="B191" s="280" t="s">
        <v>3231</v>
      </c>
      <c r="C191" s="262" t="s">
        <v>33</v>
      </c>
      <c r="D191" s="280" t="s">
        <v>34</v>
      </c>
      <c r="E191" s="263">
        <v>3040</v>
      </c>
      <c r="F191" s="263">
        <v>61</v>
      </c>
      <c r="G191" s="263">
        <v>32</v>
      </c>
      <c r="H191" s="263">
        <v>1</v>
      </c>
      <c r="I191" s="263">
        <v>0</v>
      </c>
      <c r="J191" s="264">
        <v>3109</v>
      </c>
      <c r="K191" s="264">
        <v>71</v>
      </c>
      <c r="L191" s="264">
        <v>71</v>
      </c>
      <c r="M191" s="264">
        <v>0</v>
      </c>
      <c r="N191" s="264">
        <v>0</v>
      </c>
      <c r="O191" s="264">
        <v>2942</v>
      </c>
      <c r="P191" s="264">
        <v>46</v>
      </c>
      <c r="Q191" s="264">
        <v>46</v>
      </c>
      <c r="R191" s="264">
        <v>14</v>
      </c>
      <c r="S191" s="264">
        <v>0</v>
      </c>
      <c r="T191" s="265">
        <v>0.015</v>
      </c>
      <c r="U191" s="266">
        <v>3040</v>
      </c>
      <c r="V191" s="266">
        <v>61</v>
      </c>
      <c r="W191" s="266">
        <v>32</v>
      </c>
      <c r="X191" s="266">
        <v>0</v>
      </c>
      <c r="Y191" s="264">
        <v>1</v>
      </c>
      <c r="Z191" s="267">
        <v>0.0200657894736842</v>
      </c>
      <c r="AA191" s="267">
        <v>0.0200657894736842</v>
      </c>
      <c r="AB191" s="267">
        <v>0.0228369250562882</v>
      </c>
      <c r="AC191" s="268">
        <v>0.0156356220258328</v>
      </c>
      <c r="AD191" s="269">
        <v>-0.00277113558260398</v>
      </c>
      <c r="AE191" s="270">
        <v>18559</v>
      </c>
      <c r="AF191" s="271">
        <v>370</v>
      </c>
      <c r="AG191" s="271">
        <v>0</v>
      </c>
      <c r="AH191" s="271">
        <v>17873</v>
      </c>
      <c r="AI191" s="271">
        <v>438</v>
      </c>
      <c r="AJ191" s="271">
        <v>0</v>
      </c>
      <c r="AK191" s="268">
        <v>0.019936418988092</v>
      </c>
      <c r="AL191" s="268">
        <v>0.0245062384602473</v>
      </c>
      <c r="AM191" s="269">
        <v>-0.00456981947215527</v>
      </c>
    </row>
    <row r="192" spans="1:39">
      <c r="A192" s="279" t="s">
        <v>25</v>
      </c>
      <c r="B192" s="280" t="s">
        <v>3231</v>
      </c>
      <c r="C192" s="262" t="s">
        <v>37</v>
      </c>
      <c r="D192" s="280" t="s">
        <v>38</v>
      </c>
      <c r="E192" s="263">
        <v>10672</v>
      </c>
      <c r="F192" s="263">
        <v>71</v>
      </c>
      <c r="G192" s="263">
        <v>51</v>
      </c>
      <c r="H192" s="263">
        <v>0</v>
      </c>
      <c r="I192" s="263">
        <v>0</v>
      </c>
      <c r="J192" s="264">
        <v>9691</v>
      </c>
      <c r="K192" s="264">
        <v>68</v>
      </c>
      <c r="L192" s="264">
        <v>68</v>
      </c>
      <c r="M192" s="264">
        <v>2</v>
      </c>
      <c r="N192" s="264">
        <v>0</v>
      </c>
      <c r="O192" s="264">
        <v>9776</v>
      </c>
      <c r="P192" s="264">
        <v>90</v>
      </c>
      <c r="Q192" s="264">
        <v>90</v>
      </c>
      <c r="R192" s="264">
        <v>32</v>
      </c>
      <c r="S192" s="264">
        <v>0</v>
      </c>
      <c r="T192" s="265">
        <v>0.015</v>
      </c>
      <c r="U192" s="266">
        <v>10672</v>
      </c>
      <c r="V192" s="266">
        <v>71</v>
      </c>
      <c r="W192" s="266">
        <v>51</v>
      </c>
      <c r="X192" s="266">
        <v>0</v>
      </c>
      <c r="Y192" s="264">
        <v>0</v>
      </c>
      <c r="Z192" s="267">
        <v>0.00665292353823088</v>
      </c>
      <c r="AA192" s="267">
        <v>0.00665292353823088</v>
      </c>
      <c r="AB192" s="267">
        <v>0.00701681972964606</v>
      </c>
      <c r="AC192" s="268">
        <v>0.00920621931260229</v>
      </c>
      <c r="AD192" s="269">
        <v>-0.00036389619141518</v>
      </c>
      <c r="AE192" s="270">
        <v>62072</v>
      </c>
      <c r="AF192" s="271">
        <v>540</v>
      </c>
      <c r="AG192" s="271">
        <v>0</v>
      </c>
      <c r="AH192" s="271">
        <v>61154</v>
      </c>
      <c r="AI192" s="271">
        <v>496</v>
      </c>
      <c r="AJ192" s="271">
        <v>0</v>
      </c>
      <c r="AK192" s="268">
        <v>0.00869957468745972</v>
      </c>
      <c r="AL192" s="268">
        <v>0.00811067141969454</v>
      </c>
      <c r="AM192" s="269">
        <v>0.000588903267765183</v>
      </c>
    </row>
    <row r="193" spans="1:39">
      <c r="A193" s="279" t="s">
        <v>25</v>
      </c>
      <c r="B193" s="280" t="s">
        <v>3236</v>
      </c>
      <c r="C193" s="262" t="s">
        <v>3237</v>
      </c>
      <c r="D193" s="280" t="s">
        <v>3238</v>
      </c>
      <c r="E193" s="263">
        <v>0</v>
      </c>
      <c r="F193" s="263">
        <v>0</v>
      </c>
      <c r="G193" s="263">
        <v>0</v>
      </c>
      <c r="H193" s="263">
        <v>0</v>
      </c>
      <c r="I193" s="263">
        <v>0</v>
      </c>
      <c r="J193" s="264">
        <v>0</v>
      </c>
      <c r="K193" s="264">
        <v>0</v>
      </c>
      <c r="L193" s="264">
        <v>0</v>
      </c>
      <c r="M193" s="264">
        <v>0</v>
      </c>
      <c r="N193" s="264">
        <v>0</v>
      </c>
      <c r="O193" s="264">
        <v>0</v>
      </c>
      <c r="P193" s="264">
        <v>0</v>
      </c>
      <c r="Q193" s="264">
        <v>0</v>
      </c>
      <c r="R193" s="264">
        <v>0</v>
      </c>
      <c r="S193" s="264">
        <v>0</v>
      </c>
      <c r="T193" s="265">
        <v>0.015</v>
      </c>
      <c r="U193" s="266">
        <v>0</v>
      </c>
      <c r="V193" s="266">
        <v>0</v>
      </c>
      <c r="W193" s="266">
        <v>0</v>
      </c>
      <c r="X193" s="266">
        <v>0</v>
      </c>
      <c r="Y193" s="264">
        <v>0</v>
      </c>
      <c r="Z193" s="267">
        <v>0</v>
      </c>
      <c r="AA193" s="267">
        <v>0</v>
      </c>
      <c r="AB193" s="267">
        <v>0</v>
      </c>
      <c r="AC193" s="268">
        <v>0</v>
      </c>
      <c r="AD193" s="269">
        <v>0</v>
      </c>
      <c r="AE193" s="270">
        <v>0</v>
      </c>
      <c r="AF193" s="271">
        <v>0</v>
      </c>
      <c r="AG193" s="271">
        <v>0</v>
      </c>
      <c r="AH193" s="271">
        <v>0</v>
      </c>
      <c r="AI193" s="271">
        <v>0</v>
      </c>
      <c r="AJ193" s="271">
        <v>0</v>
      </c>
      <c r="AK193" s="268">
        <v>0</v>
      </c>
      <c r="AL193" s="268">
        <v>0</v>
      </c>
      <c r="AM193" s="269">
        <v>0</v>
      </c>
    </row>
    <row r="194" spans="1:39">
      <c r="A194" s="279" t="s">
        <v>25</v>
      </c>
      <c r="B194" s="280" t="s">
        <v>3236</v>
      </c>
      <c r="C194" s="262" t="s">
        <v>45</v>
      </c>
      <c r="D194" s="280" t="s">
        <v>46</v>
      </c>
      <c r="E194" s="263">
        <v>14874</v>
      </c>
      <c r="F194" s="263">
        <v>361</v>
      </c>
      <c r="G194" s="263">
        <v>198</v>
      </c>
      <c r="H194" s="263">
        <v>0</v>
      </c>
      <c r="I194" s="263">
        <v>0</v>
      </c>
      <c r="J194" s="264">
        <v>15578</v>
      </c>
      <c r="K194" s="264">
        <v>386</v>
      </c>
      <c r="L194" s="264">
        <v>385</v>
      </c>
      <c r="M194" s="264">
        <v>75</v>
      </c>
      <c r="N194" s="264">
        <v>0</v>
      </c>
      <c r="O194" s="264">
        <v>14621</v>
      </c>
      <c r="P194" s="264">
        <v>356</v>
      </c>
      <c r="Q194" s="264">
        <v>356</v>
      </c>
      <c r="R194" s="264">
        <v>142</v>
      </c>
      <c r="S194" s="264">
        <v>0</v>
      </c>
      <c r="T194" s="265">
        <v>0.015</v>
      </c>
      <c r="U194" s="266">
        <v>14874</v>
      </c>
      <c r="V194" s="266">
        <v>361</v>
      </c>
      <c r="W194" s="266">
        <v>198</v>
      </c>
      <c r="X194" s="266">
        <v>0</v>
      </c>
      <c r="Y194" s="264">
        <v>0</v>
      </c>
      <c r="Z194" s="267">
        <v>0.0242705391959123</v>
      </c>
      <c r="AA194" s="267">
        <v>0.0242705391959123</v>
      </c>
      <c r="AB194" s="267">
        <v>0.0247785338297599</v>
      </c>
      <c r="AC194" s="268">
        <v>0.0243485397715615</v>
      </c>
      <c r="AD194" s="269">
        <v>-0.00050799463384759</v>
      </c>
      <c r="AE194" s="270">
        <v>93986</v>
      </c>
      <c r="AF194" s="271">
        <v>2648</v>
      </c>
      <c r="AG194" s="271">
        <v>0</v>
      </c>
      <c r="AH194" s="271">
        <v>85622</v>
      </c>
      <c r="AI194" s="271">
        <v>2451</v>
      </c>
      <c r="AJ194" s="271">
        <v>0</v>
      </c>
      <c r="AK194" s="268">
        <v>0.0281744089545251</v>
      </c>
      <c r="AL194" s="268">
        <v>0.0286258204667025</v>
      </c>
      <c r="AM194" s="269">
        <v>-0.000451411512177341</v>
      </c>
    </row>
    <row r="195" spans="1:39">
      <c r="A195" s="279" t="s">
        <v>25</v>
      </c>
      <c r="B195" s="280" t="s">
        <v>3236</v>
      </c>
      <c r="C195" s="262" t="s">
        <v>47</v>
      </c>
      <c r="D195" s="280" t="s">
        <v>48</v>
      </c>
      <c r="E195" s="263">
        <v>18561</v>
      </c>
      <c r="F195" s="263">
        <v>419</v>
      </c>
      <c r="G195" s="263">
        <v>251</v>
      </c>
      <c r="H195" s="263">
        <v>0</v>
      </c>
      <c r="I195" s="263">
        <v>0</v>
      </c>
      <c r="J195" s="264">
        <v>19403</v>
      </c>
      <c r="K195" s="264">
        <v>372</v>
      </c>
      <c r="L195" s="264">
        <v>371</v>
      </c>
      <c r="M195" s="264">
        <v>48</v>
      </c>
      <c r="N195" s="264">
        <v>0</v>
      </c>
      <c r="O195" s="264">
        <v>18706</v>
      </c>
      <c r="P195" s="264">
        <v>398</v>
      </c>
      <c r="Q195" s="264">
        <v>398</v>
      </c>
      <c r="R195" s="264">
        <v>151</v>
      </c>
      <c r="S195" s="264">
        <v>0</v>
      </c>
      <c r="T195" s="265">
        <v>0.015</v>
      </c>
      <c r="U195" s="266">
        <v>18561</v>
      </c>
      <c r="V195" s="266">
        <v>419</v>
      </c>
      <c r="W195" s="266">
        <v>251</v>
      </c>
      <c r="X195" s="266">
        <v>0</v>
      </c>
      <c r="Y195" s="264">
        <v>0</v>
      </c>
      <c r="Z195" s="267">
        <v>0.0225742147513604</v>
      </c>
      <c r="AA195" s="267">
        <v>0.0225742147513604</v>
      </c>
      <c r="AB195" s="267">
        <v>0.01917229294439</v>
      </c>
      <c r="AC195" s="268">
        <v>0.0212765957446809</v>
      </c>
      <c r="AD195" s="269">
        <v>0.00340192180697034</v>
      </c>
      <c r="AE195" s="270">
        <v>110621</v>
      </c>
      <c r="AF195" s="271">
        <v>2820</v>
      </c>
      <c r="AG195" s="271">
        <v>0</v>
      </c>
      <c r="AH195" s="271">
        <v>102809</v>
      </c>
      <c r="AI195" s="271">
        <v>2729</v>
      </c>
      <c r="AJ195" s="271">
        <v>0</v>
      </c>
      <c r="AK195" s="268">
        <v>0.025492447184531</v>
      </c>
      <c r="AL195" s="268">
        <v>0.0265443686836756</v>
      </c>
      <c r="AM195" s="269">
        <v>-0.00105192149914459</v>
      </c>
    </row>
    <row r="196" spans="1:39">
      <c r="A196" s="279" t="s">
        <v>25</v>
      </c>
      <c r="B196" s="280" t="s">
        <v>3236</v>
      </c>
      <c r="C196" s="262" t="s">
        <v>55</v>
      </c>
      <c r="D196" s="280" t="s">
        <v>56</v>
      </c>
      <c r="E196" s="263">
        <v>12469</v>
      </c>
      <c r="F196" s="263">
        <v>260</v>
      </c>
      <c r="G196" s="263">
        <v>125</v>
      </c>
      <c r="H196" s="263">
        <v>6</v>
      </c>
      <c r="I196" s="263">
        <v>0</v>
      </c>
      <c r="J196" s="264">
        <v>11646</v>
      </c>
      <c r="K196" s="264">
        <v>244</v>
      </c>
      <c r="L196" s="264">
        <v>242</v>
      </c>
      <c r="M196" s="264">
        <v>1</v>
      </c>
      <c r="N196" s="264">
        <v>0</v>
      </c>
      <c r="O196" s="264">
        <v>11176</v>
      </c>
      <c r="P196" s="264">
        <v>236</v>
      </c>
      <c r="Q196" s="264">
        <v>235</v>
      </c>
      <c r="R196" s="264">
        <v>71</v>
      </c>
      <c r="S196" s="264">
        <v>0</v>
      </c>
      <c r="T196" s="265">
        <v>0.015</v>
      </c>
      <c r="U196" s="266">
        <v>12469</v>
      </c>
      <c r="V196" s="266">
        <v>260</v>
      </c>
      <c r="W196" s="266">
        <v>125</v>
      </c>
      <c r="X196" s="266">
        <v>0</v>
      </c>
      <c r="Y196" s="264">
        <v>6</v>
      </c>
      <c r="Z196" s="267">
        <v>0.020851712246371</v>
      </c>
      <c r="AA196" s="267">
        <v>0.020851712246371</v>
      </c>
      <c r="AB196" s="267">
        <v>0.0209513996221879</v>
      </c>
      <c r="AC196" s="268">
        <v>0.0211166785969936</v>
      </c>
      <c r="AD196" s="269">
        <v>-9.96873758168752e-5</v>
      </c>
      <c r="AE196" s="270">
        <v>71412</v>
      </c>
      <c r="AF196" s="271">
        <v>1628</v>
      </c>
      <c r="AG196" s="271">
        <v>0</v>
      </c>
      <c r="AH196" s="271">
        <v>58532</v>
      </c>
      <c r="AI196" s="271">
        <v>1672</v>
      </c>
      <c r="AJ196" s="271">
        <v>0</v>
      </c>
      <c r="AK196" s="268">
        <v>0.0227972889710413</v>
      </c>
      <c r="AL196" s="268">
        <v>0.028565570969726</v>
      </c>
      <c r="AM196" s="269">
        <v>-0.00576828199868468</v>
      </c>
    </row>
    <row r="197" spans="1:39">
      <c r="A197" s="279" t="s">
        <v>25</v>
      </c>
      <c r="B197" s="280" t="s">
        <v>3236</v>
      </c>
      <c r="C197" s="262" t="s">
        <v>49</v>
      </c>
      <c r="D197" s="280" t="s">
        <v>50</v>
      </c>
      <c r="E197" s="263">
        <v>3880</v>
      </c>
      <c r="F197" s="263">
        <v>120</v>
      </c>
      <c r="G197" s="263">
        <v>66</v>
      </c>
      <c r="H197" s="263">
        <v>3</v>
      </c>
      <c r="I197" s="263">
        <v>0</v>
      </c>
      <c r="J197" s="264">
        <v>4008</v>
      </c>
      <c r="K197" s="264">
        <v>63</v>
      </c>
      <c r="L197" s="264">
        <v>63</v>
      </c>
      <c r="M197" s="264">
        <v>0</v>
      </c>
      <c r="N197" s="264">
        <v>0</v>
      </c>
      <c r="O197" s="264">
        <v>3526</v>
      </c>
      <c r="P197" s="264">
        <v>124</v>
      </c>
      <c r="Q197" s="264">
        <v>123</v>
      </c>
      <c r="R197" s="264">
        <v>25</v>
      </c>
      <c r="S197" s="264">
        <v>0</v>
      </c>
      <c r="T197" s="265">
        <v>0.015</v>
      </c>
      <c r="U197" s="266">
        <v>3880</v>
      </c>
      <c r="V197" s="266">
        <v>120</v>
      </c>
      <c r="W197" s="266">
        <v>66</v>
      </c>
      <c r="X197" s="266">
        <v>0</v>
      </c>
      <c r="Y197" s="264">
        <v>3</v>
      </c>
      <c r="Z197" s="267">
        <v>0.0309278350515464</v>
      </c>
      <c r="AA197" s="267">
        <v>0.0309278350515464</v>
      </c>
      <c r="AB197" s="267">
        <v>0.0157185628742515</v>
      </c>
      <c r="AC197" s="268">
        <v>0.0351673284174702</v>
      </c>
      <c r="AD197" s="269">
        <v>0.0152092721772949</v>
      </c>
      <c r="AE197" s="270">
        <v>24750</v>
      </c>
      <c r="AF197" s="271">
        <v>689</v>
      </c>
      <c r="AG197" s="271">
        <v>0</v>
      </c>
      <c r="AH197" s="271">
        <v>22690</v>
      </c>
      <c r="AI197" s="271">
        <v>739</v>
      </c>
      <c r="AJ197" s="271">
        <v>0</v>
      </c>
      <c r="AK197" s="268">
        <v>0.0278383838383838</v>
      </c>
      <c r="AL197" s="268">
        <v>0.0325694138386955</v>
      </c>
      <c r="AM197" s="269">
        <v>-0.00473103000031162</v>
      </c>
    </row>
    <row r="198" spans="1:39">
      <c r="A198" s="279" t="s">
        <v>25</v>
      </c>
      <c r="B198" s="280" t="s">
        <v>3236</v>
      </c>
      <c r="C198" s="262" t="s">
        <v>53</v>
      </c>
      <c r="D198" s="280" t="s">
        <v>54</v>
      </c>
      <c r="E198" s="263">
        <v>4686</v>
      </c>
      <c r="F198" s="263">
        <v>57</v>
      </c>
      <c r="G198" s="263">
        <v>20</v>
      </c>
      <c r="H198" s="263">
        <v>0</v>
      </c>
      <c r="I198" s="263">
        <v>0</v>
      </c>
      <c r="J198" s="264">
        <v>4049</v>
      </c>
      <c r="K198" s="264">
        <v>56</v>
      </c>
      <c r="L198" s="264">
        <v>56</v>
      </c>
      <c r="M198" s="264">
        <v>2</v>
      </c>
      <c r="N198" s="264">
        <v>0</v>
      </c>
      <c r="O198" s="264">
        <v>3313</v>
      </c>
      <c r="P198" s="264">
        <v>18</v>
      </c>
      <c r="Q198" s="264">
        <v>18</v>
      </c>
      <c r="R198" s="264">
        <v>7</v>
      </c>
      <c r="S198" s="264">
        <v>0</v>
      </c>
      <c r="T198" s="265">
        <v>0.015</v>
      </c>
      <c r="U198" s="266">
        <v>4686</v>
      </c>
      <c r="V198" s="266">
        <v>57</v>
      </c>
      <c r="W198" s="266">
        <v>20</v>
      </c>
      <c r="X198" s="266">
        <v>0</v>
      </c>
      <c r="Y198" s="264">
        <v>0</v>
      </c>
      <c r="Z198" s="267">
        <v>0.0121638924455826</v>
      </c>
      <c r="AA198" s="267">
        <v>0.0121638924455826</v>
      </c>
      <c r="AB198" s="267">
        <v>0.0138305754507286</v>
      </c>
      <c r="AC198" s="268">
        <v>0.00543314216722004</v>
      </c>
      <c r="AD198" s="269">
        <v>-0.00166668300514599</v>
      </c>
      <c r="AE198" s="270">
        <v>24382</v>
      </c>
      <c r="AF198" s="271">
        <v>367</v>
      </c>
      <c r="AG198" s="271">
        <v>0</v>
      </c>
      <c r="AH198" s="271">
        <v>23184</v>
      </c>
      <c r="AI198" s="271">
        <v>345</v>
      </c>
      <c r="AJ198" s="271">
        <v>0</v>
      </c>
      <c r="AK198" s="268">
        <v>0.0150520876056107</v>
      </c>
      <c r="AL198" s="268">
        <v>0.0148809523809524</v>
      </c>
      <c r="AM198" s="269">
        <v>0.000171135224658316</v>
      </c>
    </row>
    <row r="199" spans="1:39">
      <c r="A199" s="279" t="s">
        <v>25</v>
      </c>
      <c r="B199" s="280" t="s">
        <v>3236</v>
      </c>
      <c r="C199" s="262" t="s">
        <v>51</v>
      </c>
      <c r="D199" s="280" t="s">
        <v>52</v>
      </c>
      <c r="E199" s="263">
        <v>12619</v>
      </c>
      <c r="F199" s="263">
        <v>342</v>
      </c>
      <c r="G199" s="263">
        <v>214</v>
      </c>
      <c r="H199" s="263">
        <v>0</v>
      </c>
      <c r="I199" s="263">
        <v>0</v>
      </c>
      <c r="J199" s="264">
        <v>13577</v>
      </c>
      <c r="K199" s="264">
        <v>240</v>
      </c>
      <c r="L199" s="264">
        <v>240</v>
      </c>
      <c r="M199" s="264">
        <v>32</v>
      </c>
      <c r="N199" s="264">
        <v>0</v>
      </c>
      <c r="O199" s="264">
        <v>13815</v>
      </c>
      <c r="P199" s="264">
        <v>282</v>
      </c>
      <c r="Q199" s="264">
        <v>282</v>
      </c>
      <c r="R199" s="264">
        <v>173</v>
      </c>
      <c r="S199" s="264">
        <v>0</v>
      </c>
      <c r="T199" s="265">
        <v>0.015</v>
      </c>
      <c r="U199" s="266">
        <v>12619</v>
      </c>
      <c r="V199" s="266">
        <v>342</v>
      </c>
      <c r="W199" s="266">
        <v>214</v>
      </c>
      <c r="X199" s="266">
        <v>0</v>
      </c>
      <c r="Y199" s="264">
        <v>0</v>
      </c>
      <c r="Z199" s="267">
        <v>0.0271019890641097</v>
      </c>
      <c r="AA199" s="267">
        <v>0.0271019890641097</v>
      </c>
      <c r="AB199" s="267">
        <v>0.0176769536716506</v>
      </c>
      <c r="AC199" s="268">
        <v>0.0204125950054289</v>
      </c>
      <c r="AD199" s="269">
        <v>0.00942503539245909</v>
      </c>
      <c r="AE199" s="270">
        <v>81047</v>
      </c>
      <c r="AF199" s="271">
        <v>1987</v>
      </c>
      <c r="AG199" s="271">
        <v>0</v>
      </c>
      <c r="AH199" s="271">
        <v>74848</v>
      </c>
      <c r="AI199" s="271">
        <v>2025</v>
      </c>
      <c r="AJ199" s="271">
        <v>0</v>
      </c>
      <c r="AK199" s="268">
        <v>0.0245166384937135</v>
      </c>
      <c r="AL199" s="268">
        <v>0.0270548311244121</v>
      </c>
      <c r="AM199" s="269">
        <v>-0.00253819263069862</v>
      </c>
    </row>
    <row r="200" spans="1:39">
      <c r="A200" s="279" t="s">
        <v>25</v>
      </c>
      <c r="B200" s="280" t="s">
        <v>3239</v>
      </c>
      <c r="C200" s="262" t="s">
        <v>3240</v>
      </c>
      <c r="D200" s="280" t="s">
        <v>3241</v>
      </c>
      <c r="E200" s="263">
        <v>0</v>
      </c>
      <c r="F200" s="263">
        <v>0</v>
      </c>
      <c r="G200" s="263">
        <v>0</v>
      </c>
      <c r="H200" s="263">
        <v>0</v>
      </c>
      <c r="I200" s="263">
        <v>0</v>
      </c>
      <c r="J200" s="264">
        <v>0</v>
      </c>
      <c r="K200" s="264">
        <v>0</v>
      </c>
      <c r="L200" s="264">
        <v>0</v>
      </c>
      <c r="M200" s="264">
        <v>0</v>
      </c>
      <c r="N200" s="264">
        <v>0</v>
      </c>
      <c r="O200" s="264">
        <v>0</v>
      </c>
      <c r="P200" s="264">
        <v>0</v>
      </c>
      <c r="Q200" s="264">
        <v>0</v>
      </c>
      <c r="R200" s="264">
        <v>0</v>
      </c>
      <c r="S200" s="264">
        <v>0</v>
      </c>
      <c r="T200" s="265">
        <v>0.015</v>
      </c>
      <c r="U200" s="266">
        <v>0</v>
      </c>
      <c r="V200" s="266">
        <v>0</v>
      </c>
      <c r="W200" s="266">
        <v>0</v>
      </c>
      <c r="X200" s="266">
        <v>0</v>
      </c>
      <c r="Y200" s="264">
        <v>0</v>
      </c>
      <c r="Z200" s="267">
        <v>0</v>
      </c>
      <c r="AA200" s="267">
        <v>0</v>
      </c>
      <c r="AB200" s="267">
        <v>0</v>
      </c>
      <c r="AC200" s="268">
        <v>0</v>
      </c>
      <c r="AD200" s="269">
        <v>0</v>
      </c>
      <c r="AE200" s="270">
        <v>0</v>
      </c>
      <c r="AF200" s="271">
        <v>0</v>
      </c>
      <c r="AG200" s="271">
        <v>0</v>
      </c>
      <c r="AH200" s="271">
        <v>0</v>
      </c>
      <c r="AI200" s="271">
        <v>0</v>
      </c>
      <c r="AJ200" s="271">
        <v>0</v>
      </c>
      <c r="AK200" s="268">
        <v>0</v>
      </c>
      <c r="AL200" s="268">
        <v>0</v>
      </c>
      <c r="AM200" s="269">
        <v>0</v>
      </c>
    </row>
    <row r="201" spans="1:39">
      <c r="A201" s="279" t="s">
        <v>25</v>
      </c>
      <c r="B201" s="280" t="s">
        <v>3239</v>
      </c>
      <c r="C201" s="262" t="s">
        <v>3242</v>
      </c>
      <c r="D201" s="280" t="s">
        <v>3243</v>
      </c>
      <c r="E201" s="263">
        <v>0</v>
      </c>
      <c r="F201" s="263">
        <v>0</v>
      </c>
      <c r="G201" s="263">
        <v>0</v>
      </c>
      <c r="H201" s="263">
        <v>0</v>
      </c>
      <c r="I201" s="263">
        <v>0</v>
      </c>
      <c r="J201" s="264">
        <v>0</v>
      </c>
      <c r="K201" s="264">
        <v>0</v>
      </c>
      <c r="L201" s="264">
        <v>0</v>
      </c>
      <c r="M201" s="264">
        <v>0</v>
      </c>
      <c r="N201" s="264">
        <v>0</v>
      </c>
      <c r="O201" s="264">
        <v>0</v>
      </c>
      <c r="P201" s="264">
        <v>0</v>
      </c>
      <c r="Q201" s="264">
        <v>0</v>
      </c>
      <c r="R201" s="264">
        <v>0</v>
      </c>
      <c r="S201" s="264">
        <v>0</v>
      </c>
      <c r="T201" s="265">
        <v>0.015</v>
      </c>
      <c r="U201" s="266">
        <v>0</v>
      </c>
      <c r="V201" s="266">
        <v>0</v>
      </c>
      <c r="W201" s="266">
        <v>0</v>
      </c>
      <c r="X201" s="266">
        <v>0</v>
      </c>
      <c r="Y201" s="264">
        <v>0</v>
      </c>
      <c r="Z201" s="267">
        <v>0</v>
      </c>
      <c r="AA201" s="267">
        <v>0</v>
      </c>
      <c r="AB201" s="267">
        <v>0</v>
      </c>
      <c r="AC201" s="268">
        <v>0</v>
      </c>
      <c r="AD201" s="269">
        <v>0</v>
      </c>
      <c r="AE201" s="270">
        <v>0</v>
      </c>
      <c r="AF201" s="271">
        <v>0</v>
      </c>
      <c r="AG201" s="271">
        <v>0</v>
      </c>
      <c r="AH201" s="271">
        <v>0</v>
      </c>
      <c r="AI201" s="271">
        <v>0</v>
      </c>
      <c r="AJ201" s="271">
        <v>0</v>
      </c>
      <c r="AK201" s="268">
        <v>0</v>
      </c>
      <c r="AL201" s="268">
        <v>0</v>
      </c>
      <c r="AM201" s="269">
        <v>0</v>
      </c>
    </row>
    <row r="202" spans="1:39">
      <c r="A202" s="279" t="s">
        <v>25</v>
      </c>
      <c r="B202" s="280" t="s">
        <v>3239</v>
      </c>
      <c r="C202" s="262" t="s">
        <v>3244</v>
      </c>
      <c r="D202" s="280" t="s">
        <v>3245</v>
      </c>
      <c r="E202" s="263">
        <v>0</v>
      </c>
      <c r="F202" s="263">
        <v>0</v>
      </c>
      <c r="G202" s="263">
        <v>0</v>
      </c>
      <c r="H202" s="263">
        <v>0</v>
      </c>
      <c r="I202" s="263">
        <v>0</v>
      </c>
      <c r="J202" s="264">
        <v>0</v>
      </c>
      <c r="K202" s="264">
        <v>0</v>
      </c>
      <c r="L202" s="264">
        <v>0</v>
      </c>
      <c r="M202" s="264">
        <v>0</v>
      </c>
      <c r="N202" s="264">
        <v>0</v>
      </c>
      <c r="O202" s="264">
        <v>0</v>
      </c>
      <c r="P202" s="264">
        <v>0</v>
      </c>
      <c r="Q202" s="264">
        <v>0</v>
      </c>
      <c r="R202" s="264">
        <v>0</v>
      </c>
      <c r="S202" s="264">
        <v>0</v>
      </c>
      <c r="T202" s="265">
        <v>0.015</v>
      </c>
      <c r="U202" s="266">
        <v>0</v>
      </c>
      <c r="V202" s="266">
        <v>0</v>
      </c>
      <c r="W202" s="266">
        <v>0</v>
      </c>
      <c r="X202" s="266">
        <v>0</v>
      </c>
      <c r="Y202" s="264">
        <v>0</v>
      </c>
      <c r="Z202" s="267">
        <v>0</v>
      </c>
      <c r="AA202" s="267">
        <v>0</v>
      </c>
      <c r="AB202" s="267">
        <v>0</v>
      </c>
      <c r="AC202" s="268">
        <v>0</v>
      </c>
      <c r="AD202" s="269">
        <v>0</v>
      </c>
      <c r="AE202" s="270">
        <v>0</v>
      </c>
      <c r="AF202" s="271">
        <v>0</v>
      </c>
      <c r="AG202" s="271">
        <v>0</v>
      </c>
      <c r="AH202" s="271">
        <v>0</v>
      </c>
      <c r="AI202" s="271">
        <v>0</v>
      </c>
      <c r="AJ202" s="271">
        <v>0</v>
      </c>
      <c r="AK202" s="268">
        <v>0</v>
      </c>
      <c r="AL202" s="268">
        <v>0</v>
      </c>
      <c r="AM202" s="269">
        <v>0</v>
      </c>
    </row>
    <row r="203" spans="1:39">
      <c r="A203" s="279" t="s">
        <v>25</v>
      </c>
      <c r="B203" s="280" t="s">
        <v>3239</v>
      </c>
      <c r="C203" s="262" t="s">
        <v>3246</v>
      </c>
      <c r="D203" s="280" t="s">
        <v>3247</v>
      </c>
      <c r="E203" s="263">
        <v>0</v>
      </c>
      <c r="F203" s="263">
        <v>0</v>
      </c>
      <c r="G203" s="263">
        <v>0</v>
      </c>
      <c r="H203" s="263">
        <v>0</v>
      </c>
      <c r="I203" s="263">
        <v>0</v>
      </c>
      <c r="J203" s="264">
        <v>0</v>
      </c>
      <c r="K203" s="264">
        <v>0</v>
      </c>
      <c r="L203" s="264">
        <v>0</v>
      </c>
      <c r="M203" s="264">
        <v>0</v>
      </c>
      <c r="N203" s="264">
        <v>0</v>
      </c>
      <c r="O203" s="264">
        <v>0</v>
      </c>
      <c r="P203" s="264">
        <v>0</v>
      </c>
      <c r="Q203" s="264">
        <v>0</v>
      </c>
      <c r="R203" s="264">
        <v>0</v>
      </c>
      <c r="S203" s="264">
        <v>0</v>
      </c>
      <c r="T203" s="265">
        <v>0.015</v>
      </c>
      <c r="U203" s="266">
        <v>0</v>
      </c>
      <c r="V203" s="266">
        <v>0</v>
      </c>
      <c r="W203" s="266">
        <v>0</v>
      </c>
      <c r="X203" s="266">
        <v>0</v>
      </c>
      <c r="Y203" s="264">
        <v>0</v>
      </c>
      <c r="Z203" s="267">
        <v>0</v>
      </c>
      <c r="AA203" s="267">
        <v>0</v>
      </c>
      <c r="AB203" s="267">
        <v>0</v>
      </c>
      <c r="AC203" s="268">
        <v>0</v>
      </c>
      <c r="AD203" s="269">
        <v>0</v>
      </c>
      <c r="AE203" s="270">
        <v>0</v>
      </c>
      <c r="AF203" s="271">
        <v>0</v>
      </c>
      <c r="AG203" s="271">
        <v>0</v>
      </c>
      <c r="AH203" s="271">
        <v>0</v>
      </c>
      <c r="AI203" s="271">
        <v>0</v>
      </c>
      <c r="AJ203" s="271">
        <v>0</v>
      </c>
      <c r="AK203" s="268">
        <v>0</v>
      </c>
      <c r="AL203" s="268">
        <v>0</v>
      </c>
      <c r="AM203" s="269">
        <v>0</v>
      </c>
    </row>
    <row r="204" spans="1:39">
      <c r="A204" s="279" t="s">
        <v>25</v>
      </c>
      <c r="B204" s="280" t="s">
        <v>3239</v>
      </c>
      <c r="C204" s="262" t="s">
        <v>59</v>
      </c>
      <c r="D204" s="280" t="s">
        <v>60</v>
      </c>
      <c r="E204" s="263">
        <v>14682</v>
      </c>
      <c r="F204" s="263">
        <v>356</v>
      </c>
      <c r="G204" s="263">
        <v>236</v>
      </c>
      <c r="H204" s="263">
        <v>0</v>
      </c>
      <c r="I204" s="263">
        <v>0</v>
      </c>
      <c r="J204" s="264">
        <v>16542</v>
      </c>
      <c r="K204" s="264">
        <v>364</v>
      </c>
      <c r="L204" s="264">
        <v>364</v>
      </c>
      <c r="M204" s="264">
        <v>12</v>
      </c>
      <c r="N204" s="264">
        <v>0</v>
      </c>
      <c r="O204" s="264">
        <v>15547</v>
      </c>
      <c r="P204" s="264">
        <v>319</v>
      </c>
      <c r="Q204" s="264">
        <v>319</v>
      </c>
      <c r="R204" s="264">
        <v>127</v>
      </c>
      <c r="S204" s="264">
        <v>0</v>
      </c>
      <c r="T204" s="265">
        <v>0.015</v>
      </c>
      <c r="U204" s="266">
        <v>14682</v>
      </c>
      <c r="V204" s="266">
        <v>356</v>
      </c>
      <c r="W204" s="266">
        <v>236</v>
      </c>
      <c r="X204" s="266">
        <v>0</v>
      </c>
      <c r="Y204" s="264">
        <v>0</v>
      </c>
      <c r="Z204" s="267">
        <v>0.0242473777414521</v>
      </c>
      <c r="AA204" s="267">
        <v>0.0242473777414521</v>
      </c>
      <c r="AB204" s="267">
        <v>0.0220045943658566</v>
      </c>
      <c r="AC204" s="268">
        <v>0.0205184279925388</v>
      </c>
      <c r="AD204" s="269">
        <v>0.00224278337559551</v>
      </c>
      <c r="AE204" s="270">
        <v>93478</v>
      </c>
      <c r="AF204" s="271">
        <v>2403</v>
      </c>
      <c r="AG204" s="271">
        <v>0</v>
      </c>
      <c r="AH204" s="271">
        <v>85305</v>
      </c>
      <c r="AI204" s="271">
        <v>2549</v>
      </c>
      <c r="AJ204" s="271">
        <v>1</v>
      </c>
      <c r="AK204" s="268">
        <v>0.0257065833672094</v>
      </c>
      <c r="AL204" s="268">
        <v>0.0298692925385382</v>
      </c>
      <c r="AM204" s="269">
        <v>-0.00416270917132879</v>
      </c>
    </row>
    <row r="205" spans="1:39">
      <c r="A205" s="279" t="s">
        <v>25</v>
      </c>
      <c r="B205" s="280" t="s">
        <v>3239</v>
      </c>
      <c r="C205" s="262" t="s">
        <v>63</v>
      </c>
      <c r="D205" s="280" t="s">
        <v>64</v>
      </c>
      <c r="E205" s="263">
        <v>11921</v>
      </c>
      <c r="F205" s="263">
        <v>255</v>
      </c>
      <c r="G205" s="263">
        <v>108</v>
      </c>
      <c r="H205" s="263">
        <v>0</v>
      </c>
      <c r="I205" s="263">
        <v>0</v>
      </c>
      <c r="J205" s="264">
        <v>12785</v>
      </c>
      <c r="K205" s="264">
        <v>254</v>
      </c>
      <c r="L205" s="264">
        <v>254</v>
      </c>
      <c r="M205" s="264">
        <v>28</v>
      </c>
      <c r="N205" s="264">
        <v>0</v>
      </c>
      <c r="O205" s="264">
        <v>11993</v>
      </c>
      <c r="P205" s="264">
        <v>331</v>
      </c>
      <c r="Q205" s="264">
        <v>331</v>
      </c>
      <c r="R205" s="264">
        <v>214</v>
      </c>
      <c r="S205" s="264">
        <v>0</v>
      </c>
      <c r="T205" s="265">
        <v>0.015</v>
      </c>
      <c r="U205" s="266">
        <v>11921</v>
      </c>
      <c r="V205" s="266">
        <v>255</v>
      </c>
      <c r="W205" s="266">
        <v>108</v>
      </c>
      <c r="X205" s="266">
        <v>0</v>
      </c>
      <c r="Y205" s="264">
        <v>0</v>
      </c>
      <c r="Z205" s="267">
        <v>0.0213908229175405</v>
      </c>
      <c r="AA205" s="267">
        <v>0.0213908229175405</v>
      </c>
      <c r="AB205" s="267">
        <v>0.0198670316777474</v>
      </c>
      <c r="AC205" s="268">
        <v>0.0275994330025848</v>
      </c>
      <c r="AD205" s="269">
        <v>0.00152379123979312</v>
      </c>
      <c r="AE205" s="270">
        <v>72805</v>
      </c>
      <c r="AF205" s="271">
        <v>1813</v>
      </c>
      <c r="AG205" s="271">
        <v>0</v>
      </c>
      <c r="AH205" s="271">
        <v>68155</v>
      </c>
      <c r="AI205" s="271">
        <v>1984</v>
      </c>
      <c r="AJ205" s="271">
        <v>0</v>
      </c>
      <c r="AK205" s="268">
        <v>0.0249021358423185</v>
      </c>
      <c r="AL205" s="268">
        <v>0.0291101166458807</v>
      </c>
      <c r="AM205" s="269">
        <v>-0.00420798080356219</v>
      </c>
    </row>
    <row r="206" spans="1:39">
      <c r="A206" s="279" t="s">
        <v>25</v>
      </c>
      <c r="B206" s="280" t="s">
        <v>3239</v>
      </c>
      <c r="C206" s="262" t="s">
        <v>61</v>
      </c>
      <c r="D206" s="280" t="s">
        <v>62</v>
      </c>
      <c r="E206" s="263">
        <v>11426</v>
      </c>
      <c r="F206" s="263">
        <v>105</v>
      </c>
      <c r="G206" s="263">
        <v>58</v>
      </c>
      <c r="H206" s="263">
        <v>0</v>
      </c>
      <c r="I206" s="263">
        <v>0</v>
      </c>
      <c r="J206" s="264">
        <v>12315</v>
      </c>
      <c r="K206" s="264">
        <v>229</v>
      </c>
      <c r="L206" s="264">
        <v>229</v>
      </c>
      <c r="M206" s="264">
        <v>1</v>
      </c>
      <c r="N206" s="264">
        <v>0</v>
      </c>
      <c r="O206" s="264">
        <v>11839</v>
      </c>
      <c r="P206" s="264">
        <v>248</v>
      </c>
      <c r="Q206" s="264">
        <v>248</v>
      </c>
      <c r="R206" s="264">
        <v>11</v>
      </c>
      <c r="S206" s="264">
        <v>0</v>
      </c>
      <c r="T206" s="265">
        <v>0.015</v>
      </c>
      <c r="U206" s="266">
        <v>11426</v>
      </c>
      <c r="V206" s="266">
        <v>105</v>
      </c>
      <c r="W206" s="266">
        <v>58</v>
      </c>
      <c r="X206" s="266">
        <v>0</v>
      </c>
      <c r="Y206" s="264">
        <v>0</v>
      </c>
      <c r="Z206" s="267">
        <v>0.00918956765272186</v>
      </c>
      <c r="AA206" s="267">
        <v>0.00918956765272186</v>
      </c>
      <c r="AB206" s="267">
        <v>0.0185952090946001</v>
      </c>
      <c r="AC206" s="268">
        <v>0.0209477151786468</v>
      </c>
      <c r="AD206" s="269">
        <v>-0.00940564144187822</v>
      </c>
      <c r="AE206" s="270">
        <v>71334</v>
      </c>
      <c r="AF206" s="271">
        <v>1468</v>
      </c>
      <c r="AG206" s="271">
        <v>0</v>
      </c>
      <c r="AH206" s="271">
        <v>65548</v>
      </c>
      <c r="AI206" s="271">
        <v>1748</v>
      </c>
      <c r="AJ206" s="271">
        <v>2</v>
      </c>
      <c r="AK206" s="268">
        <v>0.020579246922926</v>
      </c>
      <c r="AL206" s="268">
        <v>0.0266369683285531</v>
      </c>
      <c r="AM206" s="269">
        <v>-0.00605772140562717</v>
      </c>
    </row>
    <row r="207" spans="1:39">
      <c r="A207" s="279" t="s">
        <v>25</v>
      </c>
      <c r="B207" s="280" t="s">
        <v>3239</v>
      </c>
      <c r="C207" s="262" t="s">
        <v>65</v>
      </c>
      <c r="D207" s="280" t="s">
        <v>66</v>
      </c>
      <c r="E207" s="263">
        <v>10114</v>
      </c>
      <c r="F207" s="263">
        <v>174</v>
      </c>
      <c r="G207" s="263">
        <v>116</v>
      </c>
      <c r="H207" s="263">
        <v>0</v>
      </c>
      <c r="I207" s="263">
        <v>0</v>
      </c>
      <c r="J207" s="264">
        <v>10777</v>
      </c>
      <c r="K207" s="264">
        <v>202</v>
      </c>
      <c r="L207" s="264">
        <v>201</v>
      </c>
      <c r="M207" s="264">
        <v>36</v>
      </c>
      <c r="N207" s="264">
        <v>0</v>
      </c>
      <c r="O207" s="264">
        <v>10829</v>
      </c>
      <c r="P207" s="264">
        <v>174</v>
      </c>
      <c r="Q207" s="264">
        <v>174</v>
      </c>
      <c r="R207" s="264">
        <v>104</v>
      </c>
      <c r="S207" s="264">
        <v>0</v>
      </c>
      <c r="T207" s="265">
        <v>0.015</v>
      </c>
      <c r="U207" s="266">
        <v>10114</v>
      </c>
      <c r="V207" s="266">
        <v>174</v>
      </c>
      <c r="W207" s="266">
        <v>116</v>
      </c>
      <c r="X207" s="266">
        <v>0</v>
      </c>
      <c r="Y207" s="264">
        <v>0</v>
      </c>
      <c r="Z207" s="267">
        <v>0.017203875815701</v>
      </c>
      <c r="AA207" s="267">
        <v>0.017203875815701</v>
      </c>
      <c r="AB207" s="267">
        <v>0.0187436206736569</v>
      </c>
      <c r="AC207" s="268">
        <v>0.0160679656477976</v>
      </c>
      <c r="AD207" s="269">
        <v>-0.00153974485795585</v>
      </c>
      <c r="AE207" s="270">
        <v>61809</v>
      </c>
      <c r="AF207" s="271">
        <v>1169</v>
      </c>
      <c r="AG207" s="271">
        <v>0</v>
      </c>
      <c r="AH207" s="271">
        <v>56672</v>
      </c>
      <c r="AI207" s="271">
        <v>1162</v>
      </c>
      <c r="AJ207" s="271">
        <v>0</v>
      </c>
      <c r="AK207" s="268">
        <v>0.0189131032697504</v>
      </c>
      <c r="AL207" s="268">
        <v>0.02050395256917</v>
      </c>
      <c r="AM207" s="269">
        <v>-0.0015908492994196</v>
      </c>
    </row>
    <row r="208" spans="1:39">
      <c r="A208" s="279" t="s">
        <v>25</v>
      </c>
      <c r="B208" s="280" t="s">
        <v>3239</v>
      </c>
      <c r="C208" s="262" t="s">
        <v>57</v>
      </c>
      <c r="D208" s="280" t="s">
        <v>58</v>
      </c>
      <c r="E208" s="263">
        <v>19865</v>
      </c>
      <c r="F208" s="263">
        <v>424</v>
      </c>
      <c r="G208" s="263">
        <v>283</v>
      </c>
      <c r="H208" s="263">
        <v>1</v>
      </c>
      <c r="I208" s="263">
        <v>0</v>
      </c>
      <c r="J208" s="264">
        <v>21457</v>
      </c>
      <c r="K208" s="264">
        <v>406</v>
      </c>
      <c r="L208" s="264">
        <v>402</v>
      </c>
      <c r="M208" s="264">
        <v>32</v>
      </c>
      <c r="N208" s="264">
        <v>0</v>
      </c>
      <c r="O208" s="264">
        <v>21465</v>
      </c>
      <c r="P208" s="264">
        <v>450</v>
      </c>
      <c r="Q208" s="264">
        <v>440</v>
      </c>
      <c r="R208" s="264">
        <v>149</v>
      </c>
      <c r="S208" s="264">
        <v>1</v>
      </c>
      <c r="T208" s="265">
        <v>0.015</v>
      </c>
      <c r="U208" s="266">
        <v>19865</v>
      </c>
      <c r="V208" s="266">
        <v>424</v>
      </c>
      <c r="W208" s="266">
        <v>283</v>
      </c>
      <c r="X208" s="266">
        <v>0</v>
      </c>
      <c r="Y208" s="264">
        <v>1</v>
      </c>
      <c r="Z208" s="267">
        <v>0.0213440724893028</v>
      </c>
      <c r="AA208" s="267">
        <v>0.0213440724893028</v>
      </c>
      <c r="AB208" s="267">
        <v>0.0189215640583493</v>
      </c>
      <c r="AC208" s="268">
        <v>0.020917773119031</v>
      </c>
      <c r="AD208" s="269">
        <v>0.00242250843095354</v>
      </c>
      <c r="AE208" s="270">
        <v>125115</v>
      </c>
      <c r="AF208" s="271">
        <v>2645</v>
      </c>
      <c r="AG208" s="271">
        <v>3</v>
      </c>
      <c r="AH208" s="271">
        <v>114837</v>
      </c>
      <c r="AI208" s="271">
        <v>2289</v>
      </c>
      <c r="AJ208" s="271">
        <v>0</v>
      </c>
      <c r="AK208" s="268">
        <v>0.0211165727530672</v>
      </c>
      <c r="AL208" s="268">
        <v>0.0199326001201703</v>
      </c>
      <c r="AM208" s="269">
        <v>0.00118397263289685</v>
      </c>
    </row>
    <row r="209" spans="1:39">
      <c r="A209" s="279" t="s">
        <v>25</v>
      </c>
      <c r="B209" s="280" t="s">
        <v>3239</v>
      </c>
      <c r="C209" s="262" t="s">
        <v>67</v>
      </c>
      <c r="D209" s="280" t="s">
        <v>68</v>
      </c>
      <c r="E209" s="263">
        <v>6273</v>
      </c>
      <c r="F209" s="263">
        <v>110</v>
      </c>
      <c r="G209" s="263">
        <v>66</v>
      </c>
      <c r="H209" s="263">
        <v>0</v>
      </c>
      <c r="I209" s="263">
        <v>0</v>
      </c>
      <c r="J209" s="264">
        <v>7458</v>
      </c>
      <c r="K209" s="264">
        <v>104</v>
      </c>
      <c r="L209" s="264">
        <v>103</v>
      </c>
      <c r="M209" s="264">
        <v>2</v>
      </c>
      <c r="N209" s="264">
        <v>0</v>
      </c>
      <c r="O209" s="264">
        <v>7303</v>
      </c>
      <c r="P209" s="264">
        <v>139</v>
      </c>
      <c r="Q209" s="264">
        <v>138</v>
      </c>
      <c r="R209" s="264">
        <v>35</v>
      </c>
      <c r="S209" s="264">
        <v>0</v>
      </c>
      <c r="T209" s="265">
        <v>0.015</v>
      </c>
      <c r="U209" s="266">
        <v>6273</v>
      </c>
      <c r="V209" s="266">
        <v>110</v>
      </c>
      <c r="W209" s="266">
        <v>66</v>
      </c>
      <c r="X209" s="266">
        <v>0</v>
      </c>
      <c r="Y209" s="264">
        <v>0</v>
      </c>
      <c r="Z209" s="267">
        <v>0.0175354694723418</v>
      </c>
      <c r="AA209" s="267">
        <v>0.0175354694723418</v>
      </c>
      <c r="AB209" s="267">
        <v>0.0139447573075892</v>
      </c>
      <c r="AC209" s="268">
        <v>0.0190332739969875</v>
      </c>
      <c r="AD209" s="269">
        <v>0.00359071216475262</v>
      </c>
      <c r="AE209" s="270">
        <v>40724</v>
      </c>
      <c r="AF209" s="271">
        <v>896</v>
      </c>
      <c r="AG209" s="271">
        <v>2</v>
      </c>
      <c r="AH209" s="271">
        <v>34593</v>
      </c>
      <c r="AI209" s="271">
        <v>861</v>
      </c>
      <c r="AJ209" s="271">
        <v>0</v>
      </c>
      <c r="AK209" s="268">
        <v>0.0219526569099303</v>
      </c>
      <c r="AL209" s="268">
        <v>0.0248894284970948</v>
      </c>
      <c r="AM209" s="269">
        <v>-0.00293677158716453</v>
      </c>
    </row>
    <row r="210" spans="1:39">
      <c r="A210" s="279" t="s">
        <v>25</v>
      </c>
      <c r="B210" s="280" t="s">
        <v>3239</v>
      </c>
      <c r="C210" s="262" t="s">
        <v>69</v>
      </c>
      <c r="D210" s="280" t="s">
        <v>70</v>
      </c>
      <c r="E210" s="263">
        <v>12722</v>
      </c>
      <c r="F210" s="263">
        <v>161</v>
      </c>
      <c r="G210" s="263">
        <v>89</v>
      </c>
      <c r="H210" s="263">
        <v>7</v>
      </c>
      <c r="I210" s="263">
        <v>0</v>
      </c>
      <c r="J210" s="264">
        <v>13716</v>
      </c>
      <c r="K210" s="264">
        <v>166</v>
      </c>
      <c r="L210" s="264">
        <v>166</v>
      </c>
      <c r="M210" s="264">
        <v>2</v>
      </c>
      <c r="N210" s="264">
        <v>0</v>
      </c>
      <c r="O210" s="264">
        <v>12741</v>
      </c>
      <c r="P210" s="264">
        <v>195</v>
      </c>
      <c r="Q210" s="264">
        <v>194</v>
      </c>
      <c r="R210" s="264">
        <v>96</v>
      </c>
      <c r="S210" s="264">
        <v>0</v>
      </c>
      <c r="T210" s="265">
        <v>0.015</v>
      </c>
      <c r="U210" s="266">
        <v>12722</v>
      </c>
      <c r="V210" s="266">
        <v>161</v>
      </c>
      <c r="W210" s="266">
        <v>89</v>
      </c>
      <c r="X210" s="266">
        <v>0</v>
      </c>
      <c r="Y210" s="264">
        <v>7</v>
      </c>
      <c r="Z210" s="267">
        <v>0.0126552428863386</v>
      </c>
      <c r="AA210" s="267">
        <v>0.0126552428863386</v>
      </c>
      <c r="AB210" s="267">
        <v>0.0121026538349373</v>
      </c>
      <c r="AC210" s="268">
        <v>0.0153049211207911</v>
      </c>
      <c r="AD210" s="269">
        <v>0.000552589051401327</v>
      </c>
      <c r="AE210" s="270">
        <v>84802</v>
      </c>
      <c r="AF210" s="271">
        <v>1031</v>
      </c>
      <c r="AG210" s="271">
        <v>0</v>
      </c>
      <c r="AH210" s="271">
        <v>78816</v>
      </c>
      <c r="AI210" s="271">
        <v>1105</v>
      </c>
      <c r="AJ210" s="271">
        <v>0</v>
      </c>
      <c r="AK210" s="268">
        <v>0.0121577321289592</v>
      </c>
      <c r="AL210" s="268">
        <v>0.0140199959399107</v>
      </c>
      <c r="AM210" s="269">
        <v>-0.00186226381095145</v>
      </c>
    </row>
    <row r="211" spans="1:39">
      <c r="A211" s="279" t="s">
        <v>25</v>
      </c>
      <c r="B211" s="280" t="s">
        <v>3248</v>
      </c>
      <c r="C211" s="262" t="s">
        <v>3249</v>
      </c>
      <c r="D211" s="280" t="s">
        <v>3250</v>
      </c>
      <c r="E211" s="263">
        <v>0</v>
      </c>
      <c r="F211" s="263">
        <v>0</v>
      </c>
      <c r="G211" s="263">
        <v>0</v>
      </c>
      <c r="H211" s="263">
        <v>0</v>
      </c>
      <c r="I211" s="263">
        <v>0</v>
      </c>
      <c r="J211" s="264">
        <v>0</v>
      </c>
      <c r="K211" s="264">
        <v>0</v>
      </c>
      <c r="L211" s="264">
        <v>0</v>
      </c>
      <c r="M211" s="264">
        <v>0</v>
      </c>
      <c r="N211" s="264">
        <v>0</v>
      </c>
      <c r="O211" s="264">
        <v>0</v>
      </c>
      <c r="P211" s="264">
        <v>0</v>
      </c>
      <c r="Q211" s="264">
        <v>0</v>
      </c>
      <c r="R211" s="264">
        <v>0</v>
      </c>
      <c r="S211" s="264">
        <v>0</v>
      </c>
      <c r="T211" s="265">
        <v>0.015</v>
      </c>
      <c r="U211" s="266">
        <v>0</v>
      </c>
      <c r="V211" s="266">
        <v>0</v>
      </c>
      <c r="W211" s="266">
        <v>0</v>
      </c>
      <c r="X211" s="266">
        <v>0</v>
      </c>
      <c r="Y211" s="264">
        <v>0</v>
      </c>
      <c r="Z211" s="267">
        <v>0</v>
      </c>
      <c r="AA211" s="267">
        <v>0</v>
      </c>
      <c r="AB211" s="267">
        <v>0</v>
      </c>
      <c r="AC211" s="268">
        <v>0</v>
      </c>
      <c r="AD211" s="269">
        <v>0</v>
      </c>
      <c r="AE211" s="270">
        <v>0</v>
      </c>
      <c r="AF211" s="271">
        <v>0</v>
      </c>
      <c r="AG211" s="271">
        <v>0</v>
      </c>
      <c r="AH211" s="271">
        <v>0</v>
      </c>
      <c r="AI211" s="271">
        <v>0</v>
      </c>
      <c r="AJ211" s="271">
        <v>0</v>
      </c>
      <c r="AK211" s="268">
        <v>0</v>
      </c>
      <c r="AL211" s="268">
        <v>0</v>
      </c>
      <c r="AM211" s="269">
        <v>0</v>
      </c>
    </row>
    <row r="212" spans="1:39">
      <c r="A212" s="279" t="s">
        <v>25</v>
      </c>
      <c r="B212" s="280" t="s">
        <v>3248</v>
      </c>
      <c r="C212" s="262" t="s">
        <v>3251</v>
      </c>
      <c r="D212" s="280" t="s">
        <v>3252</v>
      </c>
      <c r="E212" s="263">
        <v>0</v>
      </c>
      <c r="F212" s="263">
        <v>0</v>
      </c>
      <c r="G212" s="263">
        <v>0</v>
      </c>
      <c r="H212" s="263">
        <v>0</v>
      </c>
      <c r="I212" s="263">
        <v>0</v>
      </c>
      <c r="J212" s="264">
        <v>0</v>
      </c>
      <c r="K212" s="264">
        <v>0</v>
      </c>
      <c r="L212" s="264">
        <v>0</v>
      </c>
      <c r="M212" s="264">
        <v>0</v>
      </c>
      <c r="N212" s="264">
        <v>0</v>
      </c>
      <c r="O212" s="264">
        <v>0</v>
      </c>
      <c r="P212" s="264">
        <v>0</v>
      </c>
      <c r="Q212" s="264">
        <v>0</v>
      </c>
      <c r="R212" s="264">
        <v>0</v>
      </c>
      <c r="S212" s="264">
        <v>0</v>
      </c>
      <c r="T212" s="265">
        <v>0.015</v>
      </c>
      <c r="U212" s="266">
        <v>0</v>
      </c>
      <c r="V212" s="266">
        <v>0</v>
      </c>
      <c r="W212" s="266">
        <v>0</v>
      </c>
      <c r="X212" s="266">
        <v>0</v>
      </c>
      <c r="Y212" s="264">
        <v>0</v>
      </c>
      <c r="Z212" s="267">
        <v>0</v>
      </c>
      <c r="AA212" s="267">
        <v>0</v>
      </c>
      <c r="AB212" s="267">
        <v>0</v>
      </c>
      <c r="AC212" s="268">
        <v>0</v>
      </c>
      <c r="AD212" s="269">
        <v>0</v>
      </c>
      <c r="AE212" s="270">
        <v>0</v>
      </c>
      <c r="AF212" s="271">
        <v>0</v>
      </c>
      <c r="AG212" s="271">
        <v>0</v>
      </c>
      <c r="AH212" s="271">
        <v>0</v>
      </c>
      <c r="AI212" s="271">
        <v>0</v>
      </c>
      <c r="AJ212" s="271">
        <v>0</v>
      </c>
      <c r="AK212" s="268">
        <v>0</v>
      </c>
      <c r="AL212" s="268">
        <v>0</v>
      </c>
      <c r="AM212" s="269">
        <v>0</v>
      </c>
    </row>
    <row r="213" spans="1:39">
      <c r="A213" s="279" t="s">
        <v>25</v>
      </c>
      <c r="B213" s="280" t="s">
        <v>3248</v>
      </c>
      <c r="C213" s="262" t="s">
        <v>3253</v>
      </c>
      <c r="D213" s="280" t="s">
        <v>3254</v>
      </c>
      <c r="E213" s="263">
        <v>0</v>
      </c>
      <c r="F213" s="263">
        <v>0</v>
      </c>
      <c r="G213" s="263">
        <v>0</v>
      </c>
      <c r="H213" s="263">
        <v>0</v>
      </c>
      <c r="I213" s="263">
        <v>0</v>
      </c>
      <c r="J213" s="264">
        <v>0</v>
      </c>
      <c r="K213" s="264">
        <v>0</v>
      </c>
      <c r="L213" s="264">
        <v>0</v>
      </c>
      <c r="M213" s="264">
        <v>0</v>
      </c>
      <c r="N213" s="264">
        <v>0</v>
      </c>
      <c r="O213" s="264">
        <v>0</v>
      </c>
      <c r="P213" s="264">
        <v>0</v>
      </c>
      <c r="Q213" s="264">
        <v>0</v>
      </c>
      <c r="R213" s="264">
        <v>0</v>
      </c>
      <c r="S213" s="264">
        <v>0</v>
      </c>
      <c r="T213" s="265">
        <v>0.015</v>
      </c>
      <c r="U213" s="266">
        <v>0</v>
      </c>
      <c r="V213" s="266">
        <v>0</v>
      </c>
      <c r="W213" s="266">
        <v>0</v>
      </c>
      <c r="X213" s="266">
        <v>0</v>
      </c>
      <c r="Y213" s="264">
        <v>0</v>
      </c>
      <c r="Z213" s="267">
        <v>0</v>
      </c>
      <c r="AA213" s="267">
        <v>0</v>
      </c>
      <c r="AB213" s="267">
        <v>0</v>
      </c>
      <c r="AC213" s="268">
        <v>0</v>
      </c>
      <c r="AD213" s="269">
        <v>0</v>
      </c>
      <c r="AE213" s="270">
        <v>0</v>
      </c>
      <c r="AF213" s="271">
        <v>0</v>
      </c>
      <c r="AG213" s="271">
        <v>0</v>
      </c>
      <c r="AH213" s="271">
        <v>0</v>
      </c>
      <c r="AI213" s="271">
        <v>0</v>
      </c>
      <c r="AJ213" s="271">
        <v>0</v>
      </c>
      <c r="AK213" s="268">
        <v>0</v>
      </c>
      <c r="AL213" s="268">
        <v>0</v>
      </c>
      <c r="AM213" s="269">
        <v>0</v>
      </c>
    </row>
    <row r="214" spans="1:39">
      <c r="A214" s="279" t="s">
        <v>25</v>
      </c>
      <c r="B214" s="280" t="s">
        <v>3248</v>
      </c>
      <c r="C214" s="262" t="s">
        <v>3255</v>
      </c>
      <c r="D214" s="280" t="s">
        <v>3256</v>
      </c>
      <c r="E214" s="263">
        <v>0</v>
      </c>
      <c r="F214" s="263">
        <v>0</v>
      </c>
      <c r="G214" s="263">
        <v>0</v>
      </c>
      <c r="H214" s="263">
        <v>0</v>
      </c>
      <c r="I214" s="263">
        <v>0</v>
      </c>
      <c r="J214" s="264">
        <v>0</v>
      </c>
      <c r="K214" s="264">
        <v>0</v>
      </c>
      <c r="L214" s="264">
        <v>0</v>
      </c>
      <c r="M214" s="264">
        <v>0</v>
      </c>
      <c r="N214" s="264">
        <v>0</v>
      </c>
      <c r="O214" s="264">
        <v>0</v>
      </c>
      <c r="P214" s="264">
        <v>0</v>
      </c>
      <c r="Q214" s="264">
        <v>0</v>
      </c>
      <c r="R214" s="264">
        <v>0</v>
      </c>
      <c r="S214" s="264">
        <v>0</v>
      </c>
      <c r="T214" s="265">
        <v>0.015</v>
      </c>
      <c r="U214" s="266">
        <v>0</v>
      </c>
      <c r="V214" s="266">
        <v>0</v>
      </c>
      <c r="W214" s="266">
        <v>0</v>
      </c>
      <c r="X214" s="266">
        <v>0</v>
      </c>
      <c r="Y214" s="264">
        <v>0</v>
      </c>
      <c r="Z214" s="267">
        <v>0</v>
      </c>
      <c r="AA214" s="267">
        <v>0</v>
      </c>
      <c r="AB214" s="267">
        <v>0</v>
      </c>
      <c r="AC214" s="268">
        <v>0</v>
      </c>
      <c r="AD214" s="269">
        <v>0</v>
      </c>
      <c r="AE214" s="270">
        <v>0</v>
      </c>
      <c r="AF214" s="271">
        <v>0</v>
      </c>
      <c r="AG214" s="271">
        <v>0</v>
      </c>
      <c r="AH214" s="271">
        <v>0</v>
      </c>
      <c r="AI214" s="271">
        <v>0</v>
      </c>
      <c r="AJ214" s="271">
        <v>0</v>
      </c>
      <c r="AK214" s="268">
        <v>0</v>
      </c>
      <c r="AL214" s="268">
        <v>0</v>
      </c>
      <c r="AM214" s="269">
        <v>0</v>
      </c>
    </row>
    <row r="215" spans="1:39">
      <c r="A215" s="279" t="s">
        <v>25</v>
      </c>
      <c r="B215" s="280" t="s">
        <v>3248</v>
      </c>
      <c r="C215" s="262" t="s">
        <v>73</v>
      </c>
      <c r="D215" s="280" t="s">
        <v>74</v>
      </c>
      <c r="E215" s="263">
        <v>11313</v>
      </c>
      <c r="F215" s="263">
        <v>157</v>
      </c>
      <c r="G215" s="263">
        <v>107</v>
      </c>
      <c r="H215" s="263">
        <v>0</v>
      </c>
      <c r="I215" s="263">
        <v>0</v>
      </c>
      <c r="J215" s="264">
        <v>12509</v>
      </c>
      <c r="K215" s="264">
        <v>165</v>
      </c>
      <c r="L215" s="264">
        <v>164</v>
      </c>
      <c r="M215" s="264">
        <v>30</v>
      </c>
      <c r="N215" s="264">
        <v>0</v>
      </c>
      <c r="O215" s="264">
        <v>12825</v>
      </c>
      <c r="P215" s="264">
        <v>157</v>
      </c>
      <c r="Q215" s="264">
        <v>157</v>
      </c>
      <c r="R215" s="264">
        <v>94</v>
      </c>
      <c r="S215" s="264">
        <v>0</v>
      </c>
      <c r="T215" s="265">
        <v>0.015</v>
      </c>
      <c r="U215" s="266">
        <v>11313</v>
      </c>
      <c r="V215" s="266">
        <v>157</v>
      </c>
      <c r="W215" s="266">
        <v>107</v>
      </c>
      <c r="X215" s="266">
        <v>0</v>
      </c>
      <c r="Y215" s="264">
        <v>0</v>
      </c>
      <c r="Z215" s="267">
        <v>0.013877839653496</v>
      </c>
      <c r="AA215" s="267">
        <v>0.013877839653496</v>
      </c>
      <c r="AB215" s="267">
        <v>0.0131905028379567</v>
      </c>
      <c r="AC215" s="268">
        <v>0.0122417153996101</v>
      </c>
      <c r="AD215" s="269">
        <v>0.000687336815539306</v>
      </c>
      <c r="AE215" s="270">
        <v>75466</v>
      </c>
      <c r="AF215" s="271">
        <v>1114</v>
      </c>
      <c r="AG215" s="271">
        <v>1</v>
      </c>
      <c r="AH215" s="271">
        <v>67120</v>
      </c>
      <c r="AI215" s="271">
        <v>1149</v>
      </c>
      <c r="AJ215" s="271">
        <v>0</v>
      </c>
      <c r="AK215" s="268">
        <v>0.0147483635014444</v>
      </c>
      <c r="AL215" s="268">
        <v>0.0171185935637664</v>
      </c>
      <c r="AM215" s="269">
        <v>-0.00237023006232203</v>
      </c>
    </row>
    <row r="216" spans="1:39">
      <c r="A216" s="279" t="s">
        <v>25</v>
      </c>
      <c r="B216" s="280" t="s">
        <v>3248</v>
      </c>
      <c r="C216" s="262" t="s">
        <v>77</v>
      </c>
      <c r="D216" s="280" t="s">
        <v>78</v>
      </c>
      <c r="E216" s="263">
        <v>8965</v>
      </c>
      <c r="F216" s="263">
        <v>214</v>
      </c>
      <c r="G216" s="263">
        <v>141</v>
      </c>
      <c r="H216" s="263">
        <v>1</v>
      </c>
      <c r="I216" s="263">
        <v>0</v>
      </c>
      <c r="J216" s="264">
        <v>10591</v>
      </c>
      <c r="K216" s="264">
        <v>162</v>
      </c>
      <c r="L216" s="264">
        <v>162</v>
      </c>
      <c r="M216" s="264">
        <v>23</v>
      </c>
      <c r="N216" s="264">
        <v>0</v>
      </c>
      <c r="O216" s="264">
        <v>9513</v>
      </c>
      <c r="P216" s="264">
        <v>202</v>
      </c>
      <c r="Q216" s="264">
        <v>202</v>
      </c>
      <c r="R216" s="264">
        <v>101</v>
      </c>
      <c r="S216" s="264">
        <v>0</v>
      </c>
      <c r="T216" s="265">
        <v>0.015</v>
      </c>
      <c r="U216" s="266">
        <v>8965</v>
      </c>
      <c r="V216" s="266">
        <v>214</v>
      </c>
      <c r="W216" s="266">
        <v>141</v>
      </c>
      <c r="X216" s="266">
        <v>0</v>
      </c>
      <c r="Y216" s="264">
        <v>1</v>
      </c>
      <c r="Z216" s="267">
        <v>0.0238706079196877</v>
      </c>
      <c r="AA216" s="267">
        <v>0.0238706079196877</v>
      </c>
      <c r="AB216" s="267">
        <v>0.0152960060428666</v>
      </c>
      <c r="AC216" s="268">
        <v>0.0212341007042994</v>
      </c>
      <c r="AD216" s="269">
        <v>0.00857460187682109</v>
      </c>
      <c r="AE216" s="270">
        <v>56806</v>
      </c>
      <c r="AF216" s="271">
        <v>1264</v>
      </c>
      <c r="AG216" s="271">
        <v>0</v>
      </c>
      <c r="AH216" s="271">
        <v>53386</v>
      </c>
      <c r="AI216" s="271">
        <v>1183</v>
      </c>
      <c r="AJ216" s="271">
        <v>0</v>
      </c>
      <c r="AK216" s="268">
        <v>0.0222511706509876</v>
      </c>
      <c r="AL216" s="268">
        <v>0.0221593676244708</v>
      </c>
      <c r="AM216" s="269">
        <v>9.18030265167347e-5</v>
      </c>
    </row>
    <row r="217" spans="1:39">
      <c r="A217" s="279" t="s">
        <v>25</v>
      </c>
      <c r="B217" s="280" t="s">
        <v>3248</v>
      </c>
      <c r="C217" s="262" t="s">
        <v>71</v>
      </c>
      <c r="D217" s="280" t="s">
        <v>72</v>
      </c>
      <c r="E217" s="263">
        <v>6631</v>
      </c>
      <c r="F217" s="263">
        <v>131</v>
      </c>
      <c r="G217" s="263">
        <v>79</v>
      </c>
      <c r="H217" s="263">
        <v>0</v>
      </c>
      <c r="I217" s="263">
        <v>0</v>
      </c>
      <c r="J217" s="264">
        <v>7413</v>
      </c>
      <c r="K217" s="264">
        <v>93</v>
      </c>
      <c r="L217" s="264">
        <v>92</v>
      </c>
      <c r="M217" s="264">
        <v>1</v>
      </c>
      <c r="N217" s="264">
        <v>0</v>
      </c>
      <c r="O217" s="264">
        <v>7183</v>
      </c>
      <c r="P217" s="264">
        <v>145</v>
      </c>
      <c r="Q217" s="264">
        <v>145</v>
      </c>
      <c r="R217" s="264">
        <v>66</v>
      </c>
      <c r="S217" s="264">
        <v>0</v>
      </c>
      <c r="T217" s="265">
        <v>0.015</v>
      </c>
      <c r="U217" s="266">
        <v>6631</v>
      </c>
      <c r="V217" s="266">
        <v>131</v>
      </c>
      <c r="W217" s="266">
        <v>79</v>
      </c>
      <c r="X217" s="266">
        <v>0</v>
      </c>
      <c r="Y217" s="264">
        <v>0</v>
      </c>
      <c r="Z217" s="267">
        <v>0.0197556929573217</v>
      </c>
      <c r="AA217" s="267">
        <v>0.0197556929573217</v>
      </c>
      <c r="AB217" s="267">
        <v>0.0125455281262647</v>
      </c>
      <c r="AC217" s="268">
        <v>0.0201865515801197</v>
      </c>
      <c r="AD217" s="269">
        <v>0.007210164831057</v>
      </c>
      <c r="AE217" s="270">
        <v>42199</v>
      </c>
      <c r="AF217" s="271">
        <v>958</v>
      </c>
      <c r="AG217" s="271">
        <v>2</v>
      </c>
      <c r="AH217" s="271">
        <v>37619</v>
      </c>
      <c r="AI217" s="271">
        <v>1066</v>
      </c>
      <c r="AJ217" s="271">
        <v>4</v>
      </c>
      <c r="AK217" s="268">
        <v>0.0226545652740586</v>
      </c>
      <c r="AL217" s="268">
        <v>0.0282304154815386</v>
      </c>
      <c r="AM217" s="269">
        <v>-0.00557585020747996</v>
      </c>
    </row>
    <row r="218" spans="1:39">
      <c r="A218" s="279" t="s">
        <v>25</v>
      </c>
      <c r="B218" s="280" t="s">
        <v>3248</v>
      </c>
      <c r="C218" s="262" t="s">
        <v>79</v>
      </c>
      <c r="D218" s="280" t="s">
        <v>80</v>
      </c>
      <c r="E218" s="263">
        <v>11928</v>
      </c>
      <c r="F218" s="263">
        <v>236</v>
      </c>
      <c r="G218" s="263">
        <v>142</v>
      </c>
      <c r="H218" s="263">
        <v>2</v>
      </c>
      <c r="I218" s="263">
        <v>0</v>
      </c>
      <c r="J218" s="264">
        <v>12970</v>
      </c>
      <c r="K218" s="264">
        <v>196</v>
      </c>
      <c r="L218" s="264">
        <v>195</v>
      </c>
      <c r="M218" s="264">
        <v>37</v>
      </c>
      <c r="N218" s="264">
        <v>0</v>
      </c>
      <c r="O218" s="264">
        <v>12900</v>
      </c>
      <c r="P218" s="264">
        <v>160</v>
      </c>
      <c r="Q218" s="264">
        <v>159</v>
      </c>
      <c r="R218" s="264">
        <v>115</v>
      </c>
      <c r="S218" s="264">
        <v>0</v>
      </c>
      <c r="T218" s="265">
        <v>0.015</v>
      </c>
      <c r="U218" s="266">
        <v>11928</v>
      </c>
      <c r="V218" s="266">
        <v>236</v>
      </c>
      <c r="W218" s="266">
        <v>142</v>
      </c>
      <c r="X218" s="266">
        <v>0</v>
      </c>
      <c r="Y218" s="264">
        <v>2</v>
      </c>
      <c r="Z218" s="267">
        <v>0.0197853789403085</v>
      </c>
      <c r="AA218" s="267">
        <v>0.0197853789403085</v>
      </c>
      <c r="AB218" s="267">
        <v>0.0151117964533539</v>
      </c>
      <c r="AC218" s="268">
        <v>0.0124031007751938</v>
      </c>
      <c r="AD218" s="269">
        <v>0.00467358248695462</v>
      </c>
      <c r="AE218" s="270">
        <v>74846</v>
      </c>
      <c r="AF218" s="271">
        <v>1458</v>
      </c>
      <c r="AG218" s="271">
        <v>0</v>
      </c>
      <c r="AH218" s="271">
        <v>67186</v>
      </c>
      <c r="AI218" s="271">
        <v>1445</v>
      </c>
      <c r="AJ218" s="271">
        <v>0</v>
      </c>
      <c r="AK218" s="268">
        <v>0.0194799989311386</v>
      </c>
      <c r="AL218" s="268">
        <v>0.0215074569106659</v>
      </c>
      <c r="AM218" s="269">
        <v>-0.00202745797952731</v>
      </c>
    </row>
    <row r="219" spans="1:39">
      <c r="A219" s="279" t="s">
        <v>25</v>
      </c>
      <c r="B219" s="280" t="s">
        <v>3248</v>
      </c>
      <c r="C219" s="262" t="s">
        <v>81</v>
      </c>
      <c r="D219" s="280" t="s">
        <v>82</v>
      </c>
      <c r="E219" s="263">
        <v>11215</v>
      </c>
      <c r="F219" s="263">
        <v>210</v>
      </c>
      <c r="G219" s="263">
        <v>65</v>
      </c>
      <c r="H219" s="263">
        <v>13</v>
      </c>
      <c r="I219" s="263">
        <v>0</v>
      </c>
      <c r="J219" s="264">
        <v>11586</v>
      </c>
      <c r="K219" s="264">
        <v>256</v>
      </c>
      <c r="L219" s="264">
        <v>255</v>
      </c>
      <c r="M219" s="264">
        <v>26</v>
      </c>
      <c r="N219" s="264">
        <v>0</v>
      </c>
      <c r="O219" s="264">
        <v>10905</v>
      </c>
      <c r="P219" s="264">
        <v>152</v>
      </c>
      <c r="Q219" s="264">
        <v>152</v>
      </c>
      <c r="R219" s="264">
        <v>44</v>
      </c>
      <c r="S219" s="264">
        <v>0</v>
      </c>
      <c r="T219" s="265">
        <v>0.015</v>
      </c>
      <c r="U219" s="266">
        <v>11215</v>
      </c>
      <c r="V219" s="266">
        <v>210</v>
      </c>
      <c r="W219" s="266">
        <v>65</v>
      </c>
      <c r="X219" s="266">
        <v>0</v>
      </c>
      <c r="Y219" s="264">
        <v>13</v>
      </c>
      <c r="Z219" s="267">
        <v>0.0187249219794918</v>
      </c>
      <c r="AA219" s="267">
        <v>0.0187249219794918</v>
      </c>
      <c r="AB219" s="267">
        <v>0.022095632660107</v>
      </c>
      <c r="AC219" s="268">
        <v>0.0139385602934434</v>
      </c>
      <c r="AD219" s="269">
        <v>-0.00337071068061527</v>
      </c>
      <c r="AE219" s="270">
        <v>68101</v>
      </c>
      <c r="AF219" s="271">
        <v>1230</v>
      </c>
      <c r="AG219" s="271">
        <v>0</v>
      </c>
      <c r="AH219" s="271">
        <v>61423</v>
      </c>
      <c r="AI219" s="271">
        <v>1274</v>
      </c>
      <c r="AJ219" s="271">
        <v>1</v>
      </c>
      <c r="AK219" s="268">
        <v>0.0180614087898856</v>
      </c>
      <c r="AL219" s="268">
        <v>0.0207251355355486</v>
      </c>
      <c r="AM219" s="269">
        <v>-0.00266372674566296</v>
      </c>
    </row>
    <row r="220" spans="1:39">
      <c r="A220" s="279" t="s">
        <v>25</v>
      </c>
      <c r="B220" s="280" t="s">
        <v>3248</v>
      </c>
      <c r="C220" s="262" t="s">
        <v>75</v>
      </c>
      <c r="D220" s="280" t="s">
        <v>76</v>
      </c>
      <c r="E220" s="263">
        <v>7687</v>
      </c>
      <c r="F220" s="263">
        <v>137</v>
      </c>
      <c r="G220" s="263">
        <v>72</v>
      </c>
      <c r="H220" s="263">
        <v>0</v>
      </c>
      <c r="I220" s="263">
        <v>0</v>
      </c>
      <c r="J220" s="264">
        <v>8262</v>
      </c>
      <c r="K220" s="264">
        <v>217</v>
      </c>
      <c r="L220" s="264">
        <v>216</v>
      </c>
      <c r="M220" s="264">
        <v>47</v>
      </c>
      <c r="N220" s="264">
        <v>1</v>
      </c>
      <c r="O220" s="264">
        <v>7997</v>
      </c>
      <c r="P220" s="264">
        <v>193</v>
      </c>
      <c r="Q220" s="264">
        <v>190</v>
      </c>
      <c r="R220" s="264">
        <v>122</v>
      </c>
      <c r="S220" s="264">
        <v>1</v>
      </c>
      <c r="T220" s="265">
        <v>0.015</v>
      </c>
      <c r="U220" s="266">
        <v>7687</v>
      </c>
      <c r="V220" s="266">
        <v>137</v>
      </c>
      <c r="W220" s="266">
        <v>72</v>
      </c>
      <c r="X220" s="266">
        <v>0</v>
      </c>
      <c r="Y220" s="264">
        <v>0</v>
      </c>
      <c r="Z220" s="267">
        <v>0.0178222973851958</v>
      </c>
      <c r="AA220" s="267">
        <v>0.0178222973851958</v>
      </c>
      <c r="AB220" s="267">
        <v>0.0261437908496732</v>
      </c>
      <c r="AC220" s="268">
        <v>0.0240090033762661</v>
      </c>
      <c r="AD220" s="269">
        <v>-0.00832149346447742</v>
      </c>
      <c r="AE220" s="270">
        <v>47308</v>
      </c>
      <c r="AF220" s="271">
        <v>1024</v>
      </c>
      <c r="AG220" s="271">
        <v>2</v>
      </c>
      <c r="AH220" s="271">
        <v>42340</v>
      </c>
      <c r="AI220" s="271">
        <v>876</v>
      </c>
      <c r="AJ220" s="271">
        <v>0</v>
      </c>
      <c r="AK220" s="268">
        <v>0.0216031115244779</v>
      </c>
      <c r="AL220" s="268">
        <v>0.0206896551724138</v>
      </c>
      <c r="AM220" s="269">
        <v>0.000913456352064097</v>
      </c>
    </row>
    <row r="221" spans="1:39">
      <c r="A221" s="279" t="s">
        <v>25</v>
      </c>
      <c r="B221" s="280" t="s">
        <v>3257</v>
      </c>
      <c r="C221" s="262" t="s">
        <v>174</v>
      </c>
      <c r="D221" s="280" t="s">
        <v>175</v>
      </c>
      <c r="E221" s="263">
        <v>8314</v>
      </c>
      <c r="F221" s="263">
        <v>232</v>
      </c>
      <c r="G221" s="263">
        <v>138</v>
      </c>
      <c r="H221" s="263">
        <v>1</v>
      </c>
      <c r="I221" s="263">
        <v>0</v>
      </c>
      <c r="J221" s="264">
        <v>9601</v>
      </c>
      <c r="K221" s="264">
        <v>237</v>
      </c>
      <c r="L221" s="264">
        <v>237</v>
      </c>
      <c r="M221" s="264">
        <v>4</v>
      </c>
      <c r="N221" s="264">
        <v>0</v>
      </c>
      <c r="O221" s="264">
        <v>9530</v>
      </c>
      <c r="P221" s="264">
        <v>242</v>
      </c>
      <c r="Q221" s="264">
        <v>242</v>
      </c>
      <c r="R221" s="264">
        <v>90</v>
      </c>
      <c r="S221" s="264">
        <v>0</v>
      </c>
      <c r="T221" s="265">
        <v>0.015</v>
      </c>
      <c r="U221" s="266">
        <v>8314</v>
      </c>
      <c r="V221" s="266">
        <v>232</v>
      </c>
      <c r="W221" s="266">
        <v>138</v>
      </c>
      <c r="X221" s="266">
        <v>0</v>
      </c>
      <c r="Y221" s="264">
        <v>1</v>
      </c>
      <c r="Z221" s="267">
        <v>0.0279047389944672</v>
      </c>
      <c r="AA221" s="267">
        <v>0.0279047389944672</v>
      </c>
      <c r="AB221" s="267">
        <v>0.0246849286532653</v>
      </c>
      <c r="AC221" s="268">
        <v>0.0253934942287513</v>
      </c>
      <c r="AD221" s="269">
        <v>0.00321981034120188</v>
      </c>
      <c r="AE221" s="270">
        <v>54970</v>
      </c>
      <c r="AF221" s="271">
        <v>1459</v>
      </c>
      <c r="AG221" s="271">
        <v>1</v>
      </c>
      <c r="AH221" s="271">
        <v>50570</v>
      </c>
      <c r="AI221" s="271">
        <v>1156</v>
      </c>
      <c r="AJ221" s="271">
        <v>0</v>
      </c>
      <c r="AK221" s="268">
        <v>0.0265235583045297</v>
      </c>
      <c r="AL221" s="268">
        <v>0.0228594028079889</v>
      </c>
      <c r="AM221" s="269">
        <v>0.00366415549654082</v>
      </c>
    </row>
    <row r="222" spans="1:39">
      <c r="A222" s="279" t="s">
        <v>25</v>
      </c>
      <c r="B222" s="280" t="s">
        <v>3257</v>
      </c>
      <c r="C222" s="262" t="s">
        <v>3258</v>
      </c>
      <c r="D222" s="280" t="s">
        <v>3259</v>
      </c>
      <c r="E222" s="263">
        <v>0</v>
      </c>
      <c r="F222" s="263">
        <v>0</v>
      </c>
      <c r="G222" s="263">
        <v>0</v>
      </c>
      <c r="H222" s="263">
        <v>0</v>
      </c>
      <c r="I222" s="263">
        <v>0</v>
      </c>
      <c r="J222" s="264">
        <v>0</v>
      </c>
      <c r="K222" s="264">
        <v>0</v>
      </c>
      <c r="L222" s="264">
        <v>0</v>
      </c>
      <c r="M222" s="264">
        <v>0</v>
      </c>
      <c r="N222" s="264">
        <v>0</v>
      </c>
      <c r="O222" s="264">
        <v>0</v>
      </c>
      <c r="P222" s="264">
        <v>0</v>
      </c>
      <c r="Q222" s="264">
        <v>0</v>
      </c>
      <c r="R222" s="264">
        <v>0</v>
      </c>
      <c r="S222" s="264">
        <v>0</v>
      </c>
      <c r="T222" s="265">
        <v>0.015</v>
      </c>
      <c r="U222" s="266">
        <v>0</v>
      </c>
      <c r="V222" s="266">
        <v>0</v>
      </c>
      <c r="W222" s="266">
        <v>0</v>
      </c>
      <c r="X222" s="266">
        <v>0</v>
      </c>
      <c r="Y222" s="264">
        <v>0</v>
      </c>
      <c r="Z222" s="267">
        <v>0</v>
      </c>
      <c r="AA222" s="267">
        <v>0</v>
      </c>
      <c r="AB222" s="267">
        <v>0</v>
      </c>
      <c r="AC222" s="268">
        <v>0</v>
      </c>
      <c r="AD222" s="269">
        <v>0</v>
      </c>
      <c r="AE222" s="270">
        <v>0</v>
      </c>
      <c r="AF222" s="271">
        <v>0</v>
      </c>
      <c r="AG222" s="271">
        <v>0</v>
      </c>
      <c r="AH222" s="271">
        <v>0</v>
      </c>
      <c r="AI222" s="271">
        <v>0</v>
      </c>
      <c r="AJ222" s="271">
        <v>0</v>
      </c>
      <c r="AK222" s="268">
        <v>0</v>
      </c>
      <c r="AL222" s="268">
        <v>0</v>
      </c>
      <c r="AM222" s="269">
        <v>0</v>
      </c>
    </row>
    <row r="223" spans="1:39">
      <c r="A223" s="279" t="s">
        <v>25</v>
      </c>
      <c r="B223" s="280" t="s">
        <v>3257</v>
      </c>
      <c r="C223" s="262" t="e">
        <v>#N/A</v>
      </c>
      <c r="D223" s="280" t="s">
        <v>3260</v>
      </c>
      <c r="E223" s="263">
        <v>0</v>
      </c>
      <c r="F223" s="263">
        <v>0</v>
      </c>
      <c r="G223" s="263">
        <v>0</v>
      </c>
      <c r="H223" s="263">
        <v>0</v>
      </c>
      <c r="I223" s="263">
        <v>0</v>
      </c>
      <c r="J223" s="264">
        <v>0</v>
      </c>
      <c r="K223" s="264">
        <v>0</v>
      </c>
      <c r="L223" s="264">
        <v>0</v>
      </c>
      <c r="M223" s="264">
        <v>0</v>
      </c>
      <c r="N223" s="264">
        <v>0</v>
      </c>
      <c r="O223" s="264">
        <v>0</v>
      </c>
      <c r="P223" s="264">
        <v>0</v>
      </c>
      <c r="Q223" s="264">
        <v>0</v>
      </c>
      <c r="R223" s="264">
        <v>0</v>
      </c>
      <c r="S223" s="264">
        <v>0</v>
      </c>
      <c r="T223" s="265">
        <v>0.015</v>
      </c>
      <c r="U223" s="266">
        <v>0</v>
      </c>
      <c r="V223" s="266">
        <v>0</v>
      </c>
      <c r="W223" s="266">
        <v>0</v>
      </c>
      <c r="X223" s="266">
        <v>0</v>
      </c>
      <c r="Y223" s="264">
        <v>0</v>
      </c>
      <c r="Z223" s="267">
        <v>0</v>
      </c>
      <c r="AA223" s="267">
        <v>0</v>
      </c>
      <c r="AB223" s="267">
        <v>0</v>
      </c>
      <c r="AC223" s="268">
        <v>0</v>
      </c>
      <c r="AD223" s="269">
        <v>0</v>
      </c>
      <c r="AE223" s="270">
        <v>0</v>
      </c>
      <c r="AF223" s="271">
        <v>0</v>
      </c>
      <c r="AG223" s="271">
        <v>0</v>
      </c>
      <c r="AH223" s="271">
        <v>0</v>
      </c>
      <c r="AI223" s="271">
        <v>0</v>
      </c>
      <c r="AJ223" s="271">
        <v>0</v>
      </c>
      <c r="AK223" s="268">
        <v>0</v>
      </c>
      <c r="AL223" s="268">
        <v>0</v>
      </c>
      <c r="AM223" s="269">
        <v>0</v>
      </c>
    </row>
    <row r="224" spans="1:39">
      <c r="A224" s="279" t="s">
        <v>25</v>
      </c>
      <c r="B224" s="280" t="s">
        <v>3257</v>
      </c>
      <c r="C224" s="262" t="s">
        <v>3261</v>
      </c>
      <c r="D224" s="280" t="s">
        <v>3262</v>
      </c>
      <c r="E224" s="263">
        <v>0</v>
      </c>
      <c r="F224" s="263">
        <v>0</v>
      </c>
      <c r="G224" s="263">
        <v>0</v>
      </c>
      <c r="H224" s="263">
        <v>0</v>
      </c>
      <c r="I224" s="263">
        <v>0</v>
      </c>
      <c r="J224" s="264">
        <v>0</v>
      </c>
      <c r="K224" s="264">
        <v>0</v>
      </c>
      <c r="L224" s="264">
        <v>0</v>
      </c>
      <c r="M224" s="264">
        <v>0</v>
      </c>
      <c r="N224" s="264">
        <v>0</v>
      </c>
      <c r="O224" s="264">
        <v>0</v>
      </c>
      <c r="P224" s="264">
        <v>0</v>
      </c>
      <c r="Q224" s="264">
        <v>0</v>
      </c>
      <c r="R224" s="264">
        <v>0</v>
      </c>
      <c r="S224" s="264">
        <v>0</v>
      </c>
      <c r="T224" s="265">
        <v>0.015</v>
      </c>
      <c r="U224" s="266">
        <v>0</v>
      </c>
      <c r="V224" s="266">
        <v>0</v>
      </c>
      <c r="W224" s="266">
        <v>0</v>
      </c>
      <c r="X224" s="266">
        <v>0</v>
      </c>
      <c r="Y224" s="264">
        <v>0</v>
      </c>
      <c r="Z224" s="267">
        <v>0</v>
      </c>
      <c r="AA224" s="267">
        <v>0</v>
      </c>
      <c r="AB224" s="267">
        <v>0</v>
      </c>
      <c r="AC224" s="268">
        <v>0</v>
      </c>
      <c r="AD224" s="269">
        <v>0</v>
      </c>
      <c r="AE224" s="270">
        <v>0</v>
      </c>
      <c r="AF224" s="271">
        <v>0</v>
      </c>
      <c r="AG224" s="271">
        <v>0</v>
      </c>
      <c r="AH224" s="271">
        <v>0</v>
      </c>
      <c r="AI224" s="271">
        <v>0</v>
      </c>
      <c r="AJ224" s="271">
        <v>0</v>
      </c>
      <c r="AK224" s="268">
        <v>0</v>
      </c>
      <c r="AL224" s="268">
        <v>0</v>
      </c>
      <c r="AM224" s="269">
        <v>0</v>
      </c>
    </row>
    <row r="225" spans="1:39">
      <c r="A225" s="279" t="s">
        <v>25</v>
      </c>
      <c r="B225" s="280" t="s">
        <v>3257</v>
      </c>
      <c r="C225" s="262" t="s">
        <v>3263</v>
      </c>
      <c r="D225" s="280" t="s">
        <v>3264</v>
      </c>
      <c r="E225" s="263">
        <v>0</v>
      </c>
      <c r="F225" s="263">
        <v>0</v>
      </c>
      <c r="G225" s="263">
        <v>0</v>
      </c>
      <c r="H225" s="263">
        <v>0</v>
      </c>
      <c r="I225" s="263">
        <v>0</v>
      </c>
      <c r="J225" s="264">
        <v>0</v>
      </c>
      <c r="K225" s="264">
        <v>0</v>
      </c>
      <c r="L225" s="264">
        <v>0</v>
      </c>
      <c r="M225" s="264">
        <v>0</v>
      </c>
      <c r="N225" s="264">
        <v>0</v>
      </c>
      <c r="O225" s="264">
        <v>0</v>
      </c>
      <c r="P225" s="264">
        <v>0</v>
      </c>
      <c r="Q225" s="264">
        <v>0</v>
      </c>
      <c r="R225" s="264">
        <v>0</v>
      </c>
      <c r="S225" s="264">
        <v>0</v>
      </c>
      <c r="T225" s="265">
        <v>0.015</v>
      </c>
      <c r="U225" s="266">
        <v>0</v>
      </c>
      <c r="V225" s="266">
        <v>0</v>
      </c>
      <c r="W225" s="266">
        <v>0</v>
      </c>
      <c r="X225" s="266">
        <v>0</v>
      </c>
      <c r="Y225" s="264">
        <v>0</v>
      </c>
      <c r="Z225" s="267">
        <v>0</v>
      </c>
      <c r="AA225" s="267">
        <v>0</v>
      </c>
      <c r="AB225" s="267">
        <v>0</v>
      </c>
      <c r="AC225" s="268">
        <v>0</v>
      </c>
      <c r="AD225" s="269">
        <v>0</v>
      </c>
      <c r="AE225" s="270">
        <v>0</v>
      </c>
      <c r="AF225" s="271">
        <v>0</v>
      </c>
      <c r="AG225" s="271">
        <v>0</v>
      </c>
      <c r="AH225" s="271">
        <v>0</v>
      </c>
      <c r="AI225" s="271">
        <v>0</v>
      </c>
      <c r="AJ225" s="271">
        <v>0</v>
      </c>
      <c r="AK225" s="268">
        <v>0</v>
      </c>
      <c r="AL225" s="268">
        <v>0</v>
      </c>
      <c r="AM225" s="269">
        <v>0</v>
      </c>
    </row>
    <row r="226" spans="1:39">
      <c r="A226" s="279" t="s">
        <v>25</v>
      </c>
      <c r="B226" s="280" t="s">
        <v>3257</v>
      </c>
      <c r="C226" s="262" t="s">
        <v>3265</v>
      </c>
      <c r="D226" s="280" t="s">
        <v>3266</v>
      </c>
      <c r="E226" s="263">
        <v>0</v>
      </c>
      <c r="F226" s="263">
        <v>0</v>
      </c>
      <c r="G226" s="263">
        <v>0</v>
      </c>
      <c r="H226" s="263">
        <v>0</v>
      </c>
      <c r="I226" s="263">
        <v>0</v>
      </c>
      <c r="J226" s="264">
        <v>0</v>
      </c>
      <c r="K226" s="264">
        <v>0</v>
      </c>
      <c r="L226" s="264">
        <v>0</v>
      </c>
      <c r="M226" s="264">
        <v>0</v>
      </c>
      <c r="N226" s="264">
        <v>0</v>
      </c>
      <c r="O226" s="264">
        <v>0</v>
      </c>
      <c r="P226" s="264">
        <v>0</v>
      </c>
      <c r="Q226" s="264">
        <v>0</v>
      </c>
      <c r="R226" s="264">
        <v>0</v>
      </c>
      <c r="S226" s="264">
        <v>0</v>
      </c>
      <c r="T226" s="265">
        <v>0.015</v>
      </c>
      <c r="U226" s="266">
        <v>0</v>
      </c>
      <c r="V226" s="266">
        <v>0</v>
      </c>
      <c r="W226" s="266">
        <v>0</v>
      </c>
      <c r="X226" s="266">
        <v>0</v>
      </c>
      <c r="Y226" s="264">
        <v>0</v>
      </c>
      <c r="Z226" s="267">
        <v>0</v>
      </c>
      <c r="AA226" s="267">
        <v>0</v>
      </c>
      <c r="AB226" s="267">
        <v>0</v>
      </c>
      <c r="AC226" s="268">
        <v>0</v>
      </c>
      <c r="AD226" s="269">
        <v>0</v>
      </c>
      <c r="AE226" s="270">
        <v>0</v>
      </c>
      <c r="AF226" s="271">
        <v>0</v>
      </c>
      <c r="AG226" s="271">
        <v>0</v>
      </c>
      <c r="AH226" s="271">
        <v>0</v>
      </c>
      <c r="AI226" s="271">
        <v>0</v>
      </c>
      <c r="AJ226" s="271">
        <v>0</v>
      </c>
      <c r="AK226" s="268">
        <v>0</v>
      </c>
      <c r="AL226" s="268">
        <v>0</v>
      </c>
      <c r="AM226" s="269">
        <v>0</v>
      </c>
    </row>
    <row r="227" spans="1:39">
      <c r="A227" s="279" t="s">
        <v>25</v>
      </c>
      <c r="B227" s="280" t="s">
        <v>3257</v>
      </c>
      <c r="C227" s="262" t="s">
        <v>85</v>
      </c>
      <c r="D227" s="280" t="s">
        <v>86</v>
      </c>
      <c r="E227" s="263">
        <v>0</v>
      </c>
      <c r="F227" s="263">
        <v>0</v>
      </c>
      <c r="G227" s="263">
        <v>0</v>
      </c>
      <c r="H227" s="263">
        <v>0</v>
      </c>
      <c r="I227" s="263">
        <v>0</v>
      </c>
      <c r="J227" s="264">
        <v>0</v>
      </c>
      <c r="K227" s="264">
        <v>0</v>
      </c>
      <c r="L227" s="264">
        <v>0</v>
      </c>
      <c r="M227" s="264">
        <v>0</v>
      </c>
      <c r="N227" s="264">
        <v>0</v>
      </c>
      <c r="O227" s="264">
        <v>0</v>
      </c>
      <c r="P227" s="264">
        <v>0</v>
      </c>
      <c r="Q227" s="264">
        <v>0</v>
      </c>
      <c r="R227" s="264">
        <v>0</v>
      </c>
      <c r="S227" s="264">
        <v>0</v>
      </c>
      <c r="T227" s="265">
        <v>0.015</v>
      </c>
      <c r="U227" s="266">
        <v>0</v>
      </c>
      <c r="V227" s="266">
        <v>0</v>
      </c>
      <c r="W227" s="266">
        <v>0</v>
      </c>
      <c r="X227" s="266">
        <v>0</v>
      </c>
      <c r="Y227" s="264">
        <v>0</v>
      </c>
      <c r="Z227" s="267">
        <v>0</v>
      </c>
      <c r="AA227" s="267">
        <v>0</v>
      </c>
      <c r="AB227" s="267">
        <v>0</v>
      </c>
      <c r="AC227" s="268">
        <v>0</v>
      </c>
      <c r="AD227" s="269">
        <v>0</v>
      </c>
      <c r="AE227" s="270">
        <v>0</v>
      </c>
      <c r="AF227" s="271">
        <v>0</v>
      </c>
      <c r="AG227" s="271">
        <v>0</v>
      </c>
      <c r="AH227" s="271">
        <v>0</v>
      </c>
      <c r="AI227" s="271">
        <v>0</v>
      </c>
      <c r="AJ227" s="271">
        <v>0</v>
      </c>
      <c r="AK227" s="268">
        <v>0</v>
      </c>
      <c r="AL227" s="268">
        <v>0</v>
      </c>
      <c r="AM227" s="269">
        <v>0</v>
      </c>
    </row>
    <row r="228" spans="1:39">
      <c r="A228" s="279" t="s">
        <v>25</v>
      </c>
      <c r="B228" s="280" t="s">
        <v>3257</v>
      </c>
      <c r="C228" s="262" t="s">
        <v>83</v>
      </c>
      <c r="D228" s="280" t="s">
        <v>84</v>
      </c>
      <c r="E228" s="263">
        <v>18122</v>
      </c>
      <c r="F228" s="263">
        <v>358</v>
      </c>
      <c r="G228" s="263">
        <v>234</v>
      </c>
      <c r="H228" s="263">
        <v>0</v>
      </c>
      <c r="I228" s="263">
        <v>0</v>
      </c>
      <c r="J228" s="264">
        <v>19038</v>
      </c>
      <c r="K228" s="264">
        <v>363</v>
      </c>
      <c r="L228" s="264">
        <v>360</v>
      </c>
      <c r="M228" s="264">
        <v>52</v>
      </c>
      <c r="N228" s="264">
        <v>0</v>
      </c>
      <c r="O228" s="264">
        <v>20139</v>
      </c>
      <c r="P228" s="264">
        <v>265</v>
      </c>
      <c r="Q228" s="264">
        <v>263</v>
      </c>
      <c r="R228" s="264">
        <v>134</v>
      </c>
      <c r="S228" s="264">
        <v>0</v>
      </c>
      <c r="T228" s="265">
        <v>0.015</v>
      </c>
      <c r="U228" s="266">
        <v>18122</v>
      </c>
      <c r="V228" s="266">
        <v>358</v>
      </c>
      <c r="W228" s="266">
        <v>234</v>
      </c>
      <c r="X228" s="266">
        <v>0</v>
      </c>
      <c r="Y228" s="264">
        <v>0</v>
      </c>
      <c r="Z228" s="267">
        <v>0.0197549939300298</v>
      </c>
      <c r="AA228" s="267">
        <v>0.0197549939300298</v>
      </c>
      <c r="AB228" s="267">
        <v>0.0190671289000945</v>
      </c>
      <c r="AC228" s="268">
        <v>0.0131585480907692</v>
      </c>
      <c r="AD228" s="269">
        <v>0.000687865029935252</v>
      </c>
      <c r="AE228" s="270">
        <v>113349</v>
      </c>
      <c r="AF228" s="271">
        <v>2530</v>
      </c>
      <c r="AG228" s="271">
        <v>1</v>
      </c>
      <c r="AH228" s="271">
        <v>102900</v>
      </c>
      <c r="AI228" s="271">
        <v>2580</v>
      </c>
      <c r="AJ228" s="271">
        <v>0</v>
      </c>
      <c r="AK228" s="268">
        <v>0.0223116216287748</v>
      </c>
      <c r="AL228" s="268">
        <v>0.0250728862973761</v>
      </c>
      <c r="AM228" s="269">
        <v>-0.00276126466860125</v>
      </c>
    </row>
    <row r="229" spans="1:39">
      <c r="A229" s="279" t="s">
        <v>25</v>
      </c>
      <c r="B229" s="280" t="s">
        <v>3257</v>
      </c>
      <c r="C229" s="262" t="s">
        <v>172</v>
      </c>
      <c r="D229" s="280" t="s">
        <v>173</v>
      </c>
      <c r="E229" s="263">
        <v>17608</v>
      </c>
      <c r="F229" s="263">
        <v>264</v>
      </c>
      <c r="G229" s="263">
        <v>143</v>
      </c>
      <c r="H229" s="263">
        <v>2</v>
      </c>
      <c r="I229" s="263">
        <v>0</v>
      </c>
      <c r="J229" s="264">
        <v>18023</v>
      </c>
      <c r="K229" s="264">
        <v>274</v>
      </c>
      <c r="L229" s="264">
        <v>274</v>
      </c>
      <c r="M229" s="264">
        <v>36</v>
      </c>
      <c r="N229" s="264">
        <v>0</v>
      </c>
      <c r="O229" s="264">
        <v>18320</v>
      </c>
      <c r="P229" s="264">
        <v>304</v>
      </c>
      <c r="Q229" s="264">
        <v>304</v>
      </c>
      <c r="R229" s="264">
        <v>115</v>
      </c>
      <c r="S229" s="264">
        <v>0</v>
      </c>
      <c r="T229" s="265">
        <v>0.015</v>
      </c>
      <c r="U229" s="266">
        <v>17608</v>
      </c>
      <c r="V229" s="266">
        <v>264</v>
      </c>
      <c r="W229" s="266">
        <v>143</v>
      </c>
      <c r="X229" s="266">
        <v>0</v>
      </c>
      <c r="Y229" s="264">
        <v>2</v>
      </c>
      <c r="Z229" s="267">
        <v>0.0149931849159473</v>
      </c>
      <c r="AA229" s="267">
        <v>0.0149931849159473</v>
      </c>
      <c r="AB229" s="267">
        <v>0.015202796426788</v>
      </c>
      <c r="AC229" s="268">
        <v>0.0165938864628821</v>
      </c>
      <c r="AD229" s="269">
        <v>-0.000209611510840696</v>
      </c>
      <c r="AE229" s="270">
        <v>108643</v>
      </c>
      <c r="AF229" s="271">
        <v>1856</v>
      </c>
      <c r="AG229" s="271">
        <v>0</v>
      </c>
      <c r="AH229" s="271">
        <v>100094</v>
      </c>
      <c r="AI229" s="271">
        <v>1735</v>
      </c>
      <c r="AJ229" s="271">
        <v>0</v>
      </c>
      <c r="AK229" s="268">
        <v>0.017083475235404</v>
      </c>
      <c r="AL229" s="268">
        <v>0.0173337063160629</v>
      </c>
      <c r="AM229" s="269">
        <v>-0.000250231080658872</v>
      </c>
    </row>
    <row r="230" spans="1:39">
      <c r="A230" s="279" t="s">
        <v>25</v>
      </c>
      <c r="B230" s="280" t="s">
        <v>3257</v>
      </c>
      <c r="C230" s="262" t="s">
        <v>87</v>
      </c>
      <c r="D230" s="280" t="s">
        <v>88</v>
      </c>
      <c r="E230" s="263">
        <v>9261</v>
      </c>
      <c r="F230" s="263">
        <v>183</v>
      </c>
      <c r="G230" s="263">
        <v>98</v>
      </c>
      <c r="H230" s="263">
        <v>2</v>
      </c>
      <c r="I230" s="263">
        <v>0</v>
      </c>
      <c r="J230" s="264">
        <v>9963</v>
      </c>
      <c r="K230" s="264">
        <v>168</v>
      </c>
      <c r="L230" s="264">
        <v>167</v>
      </c>
      <c r="M230" s="264">
        <v>1</v>
      </c>
      <c r="N230" s="264">
        <v>0</v>
      </c>
      <c r="O230" s="264">
        <v>8994</v>
      </c>
      <c r="P230" s="264">
        <v>133</v>
      </c>
      <c r="Q230" s="264">
        <v>133</v>
      </c>
      <c r="R230" s="264">
        <v>50</v>
      </c>
      <c r="S230" s="264">
        <v>0</v>
      </c>
      <c r="T230" s="265">
        <v>0.015</v>
      </c>
      <c r="U230" s="266">
        <v>9261</v>
      </c>
      <c r="V230" s="266">
        <v>183</v>
      </c>
      <c r="W230" s="266">
        <v>98</v>
      </c>
      <c r="X230" s="266">
        <v>0</v>
      </c>
      <c r="Y230" s="264">
        <v>2</v>
      </c>
      <c r="Z230" s="267">
        <v>0.0197602850664075</v>
      </c>
      <c r="AA230" s="267">
        <v>0.0197602850664075</v>
      </c>
      <c r="AB230" s="267">
        <v>0.0168623908461307</v>
      </c>
      <c r="AC230" s="268">
        <v>0.0147876362019124</v>
      </c>
      <c r="AD230" s="269">
        <v>0.00289789422027683</v>
      </c>
      <c r="AE230" s="270">
        <v>56844</v>
      </c>
      <c r="AF230" s="271">
        <v>1182</v>
      </c>
      <c r="AG230" s="271">
        <v>0</v>
      </c>
      <c r="AH230" s="271">
        <v>52299</v>
      </c>
      <c r="AI230" s="271">
        <v>1180</v>
      </c>
      <c r="AJ230" s="271">
        <v>1</v>
      </c>
      <c r="AK230" s="268">
        <v>0.0207937513194005</v>
      </c>
      <c r="AL230" s="268">
        <v>0.0225434520736534</v>
      </c>
      <c r="AM230" s="269">
        <v>-0.00174970075425295</v>
      </c>
    </row>
    <row r="231" spans="1:39">
      <c r="A231" s="279" t="s">
        <v>25</v>
      </c>
      <c r="B231" s="280" t="s">
        <v>3257</v>
      </c>
      <c r="C231" s="262" t="s">
        <v>91</v>
      </c>
      <c r="D231" s="280" t="s">
        <v>92</v>
      </c>
      <c r="E231" s="263">
        <v>0</v>
      </c>
      <c r="F231" s="263">
        <v>0</v>
      </c>
      <c r="G231" s="263">
        <v>0</v>
      </c>
      <c r="H231" s="263">
        <v>0</v>
      </c>
      <c r="I231" s="263">
        <v>0</v>
      </c>
      <c r="J231" s="264">
        <v>0</v>
      </c>
      <c r="K231" s="264">
        <v>0</v>
      </c>
      <c r="L231" s="264">
        <v>0</v>
      </c>
      <c r="M231" s="264">
        <v>0</v>
      </c>
      <c r="N231" s="264">
        <v>0</v>
      </c>
      <c r="O231" s="264">
        <v>0</v>
      </c>
      <c r="P231" s="264">
        <v>0</v>
      </c>
      <c r="Q231" s="264">
        <v>0</v>
      </c>
      <c r="R231" s="264">
        <v>0</v>
      </c>
      <c r="S231" s="264">
        <v>0</v>
      </c>
      <c r="T231" s="265">
        <v>0.015</v>
      </c>
      <c r="U231" s="266">
        <v>0</v>
      </c>
      <c r="V231" s="266">
        <v>0</v>
      </c>
      <c r="W231" s="266">
        <v>0</v>
      </c>
      <c r="X231" s="266">
        <v>0</v>
      </c>
      <c r="Y231" s="264">
        <v>0</v>
      </c>
      <c r="Z231" s="267">
        <v>0</v>
      </c>
      <c r="AA231" s="267">
        <v>0</v>
      </c>
      <c r="AB231" s="267">
        <v>0</v>
      </c>
      <c r="AC231" s="268">
        <v>0</v>
      </c>
      <c r="AD231" s="269">
        <v>0</v>
      </c>
      <c r="AE231" s="270">
        <v>0</v>
      </c>
      <c r="AF231" s="271">
        <v>0</v>
      </c>
      <c r="AG231" s="271">
        <v>0</v>
      </c>
      <c r="AH231" s="271">
        <v>4</v>
      </c>
      <c r="AI231" s="271">
        <v>5</v>
      </c>
      <c r="AJ231" s="271">
        <v>0</v>
      </c>
      <c r="AK231" s="268">
        <v>0</v>
      </c>
      <c r="AL231" s="268">
        <v>1.25</v>
      </c>
      <c r="AM231" s="269">
        <v>-1.25</v>
      </c>
    </row>
    <row r="232" spans="1:39">
      <c r="A232" s="279" t="s">
        <v>25</v>
      </c>
      <c r="B232" s="280" t="s">
        <v>3257</v>
      </c>
      <c r="C232" s="262" t="s">
        <v>95</v>
      </c>
      <c r="D232" s="280" t="s">
        <v>96</v>
      </c>
      <c r="E232" s="263">
        <v>14187</v>
      </c>
      <c r="F232" s="263">
        <v>240</v>
      </c>
      <c r="G232" s="263">
        <v>125</v>
      </c>
      <c r="H232" s="263">
        <v>1</v>
      </c>
      <c r="I232" s="263">
        <v>0</v>
      </c>
      <c r="J232" s="264">
        <v>15302</v>
      </c>
      <c r="K232" s="264">
        <v>271</v>
      </c>
      <c r="L232" s="264">
        <v>271</v>
      </c>
      <c r="M232" s="264">
        <v>21</v>
      </c>
      <c r="N232" s="264">
        <v>0</v>
      </c>
      <c r="O232" s="264">
        <v>14137</v>
      </c>
      <c r="P232" s="264">
        <v>356</v>
      </c>
      <c r="Q232" s="264">
        <v>355</v>
      </c>
      <c r="R232" s="264">
        <v>231</v>
      </c>
      <c r="S232" s="264">
        <v>0</v>
      </c>
      <c r="T232" s="265">
        <v>0.015</v>
      </c>
      <c r="U232" s="266">
        <v>14187</v>
      </c>
      <c r="V232" s="266">
        <v>240</v>
      </c>
      <c r="W232" s="266">
        <v>125</v>
      </c>
      <c r="X232" s="266">
        <v>0</v>
      </c>
      <c r="Y232" s="264">
        <v>1</v>
      </c>
      <c r="Z232" s="267">
        <v>0.0169168957496299</v>
      </c>
      <c r="AA232" s="267">
        <v>0.0169168957496299</v>
      </c>
      <c r="AB232" s="267">
        <v>0.0177101032544765</v>
      </c>
      <c r="AC232" s="268">
        <v>0.0251821461413313</v>
      </c>
      <c r="AD232" s="269">
        <v>-0.000793207504846596</v>
      </c>
      <c r="AE232" s="270">
        <v>86751</v>
      </c>
      <c r="AF232" s="271">
        <v>1875</v>
      </c>
      <c r="AG232" s="271">
        <v>0</v>
      </c>
      <c r="AH232" s="271">
        <v>78156</v>
      </c>
      <c r="AI232" s="271">
        <v>1830</v>
      </c>
      <c r="AJ232" s="271">
        <v>0</v>
      </c>
      <c r="AK232" s="268">
        <v>0.021613583705087</v>
      </c>
      <c r="AL232" s="268">
        <v>0.0234147090434516</v>
      </c>
      <c r="AM232" s="269">
        <v>-0.00180112533836458</v>
      </c>
    </row>
    <row r="233" spans="1:39">
      <c r="A233" s="279" t="s">
        <v>25</v>
      </c>
      <c r="B233" s="280" t="s">
        <v>3257</v>
      </c>
      <c r="C233" s="262" t="s">
        <v>89</v>
      </c>
      <c r="D233" s="280" t="s">
        <v>90</v>
      </c>
      <c r="E233" s="263">
        <v>5750</v>
      </c>
      <c r="F233" s="263">
        <v>90</v>
      </c>
      <c r="G233" s="263">
        <v>61</v>
      </c>
      <c r="H233" s="263">
        <v>0</v>
      </c>
      <c r="I233" s="263">
        <v>0</v>
      </c>
      <c r="J233" s="264">
        <v>6530</v>
      </c>
      <c r="K233" s="264">
        <v>111</v>
      </c>
      <c r="L233" s="264">
        <v>110</v>
      </c>
      <c r="M233" s="264">
        <v>22</v>
      </c>
      <c r="N233" s="264">
        <v>0</v>
      </c>
      <c r="O233" s="264">
        <v>5935</v>
      </c>
      <c r="P233" s="264">
        <v>109</v>
      </c>
      <c r="Q233" s="264">
        <v>109</v>
      </c>
      <c r="R233" s="264">
        <v>59</v>
      </c>
      <c r="S233" s="264">
        <v>0</v>
      </c>
      <c r="T233" s="265">
        <v>0.015</v>
      </c>
      <c r="U233" s="266">
        <v>5750</v>
      </c>
      <c r="V233" s="266">
        <v>90</v>
      </c>
      <c r="W233" s="266">
        <v>61</v>
      </c>
      <c r="X233" s="266">
        <v>0</v>
      </c>
      <c r="Y233" s="264">
        <v>0</v>
      </c>
      <c r="Z233" s="267">
        <v>0.0156521739130435</v>
      </c>
      <c r="AA233" s="267">
        <v>0.0156521739130435</v>
      </c>
      <c r="AB233" s="267">
        <v>0.0169984686064319</v>
      </c>
      <c r="AC233" s="268">
        <v>0.0183656276326874</v>
      </c>
      <c r="AD233" s="269">
        <v>-0.00134629469338837</v>
      </c>
      <c r="AE233" s="270">
        <v>35782</v>
      </c>
      <c r="AF233" s="271">
        <v>630</v>
      </c>
      <c r="AG233" s="271">
        <v>0</v>
      </c>
      <c r="AH233" s="271">
        <v>34393</v>
      </c>
      <c r="AI233" s="271">
        <v>683</v>
      </c>
      <c r="AJ233" s="271">
        <v>1</v>
      </c>
      <c r="AK233" s="268">
        <v>0.0176066178525516</v>
      </c>
      <c r="AL233" s="268">
        <v>0.019829616491728</v>
      </c>
      <c r="AM233" s="269">
        <v>-0.00222299863917641</v>
      </c>
    </row>
    <row r="234" spans="1:39">
      <c r="A234" s="279" t="s">
        <v>25</v>
      </c>
      <c r="B234" s="280" t="s">
        <v>3257</v>
      </c>
      <c r="C234" s="262" t="s">
        <v>93</v>
      </c>
      <c r="D234" s="280" t="s">
        <v>94</v>
      </c>
      <c r="E234" s="263">
        <v>11778</v>
      </c>
      <c r="F234" s="263">
        <v>327</v>
      </c>
      <c r="G234" s="263">
        <v>214</v>
      </c>
      <c r="H234" s="263">
        <v>0</v>
      </c>
      <c r="I234" s="263">
        <v>0</v>
      </c>
      <c r="J234" s="264">
        <v>13061</v>
      </c>
      <c r="K234" s="264">
        <v>288</v>
      </c>
      <c r="L234" s="264">
        <v>288</v>
      </c>
      <c r="M234" s="264">
        <v>30</v>
      </c>
      <c r="N234" s="264">
        <v>0</v>
      </c>
      <c r="O234" s="264">
        <v>12095</v>
      </c>
      <c r="P234" s="264">
        <v>302</v>
      </c>
      <c r="Q234" s="264">
        <v>302</v>
      </c>
      <c r="R234" s="264">
        <v>157</v>
      </c>
      <c r="S234" s="264">
        <v>0</v>
      </c>
      <c r="T234" s="265">
        <v>0.015</v>
      </c>
      <c r="U234" s="266">
        <v>11778</v>
      </c>
      <c r="V234" s="266">
        <v>327</v>
      </c>
      <c r="W234" s="266">
        <v>214</v>
      </c>
      <c r="X234" s="266">
        <v>0</v>
      </c>
      <c r="Y234" s="264">
        <v>0</v>
      </c>
      <c r="Z234" s="267">
        <v>0.0277636271013754</v>
      </c>
      <c r="AA234" s="267">
        <v>0.0277636271013754</v>
      </c>
      <c r="AB234" s="267">
        <v>0.0220503789908889</v>
      </c>
      <c r="AC234" s="268">
        <v>0.0249689954526664</v>
      </c>
      <c r="AD234" s="269">
        <v>0.00571324811048654</v>
      </c>
      <c r="AE234" s="270">
        <v>74205</v>
      </c>
      <c r="AF234" s="271">
        <v>2022</v>
      </c>
      <c r="AG234" s="271">
        <v>1</v>
      </c>
      <c r="AH234" s="271">
        <v>70330</v>
      </c>
      <c r="AI234" s="271">
        <v>2092</v>
      </c>
      <c r="AJ234" s="271">
        <v>0</v>
      </c>
      <c r="AK234" s="268">
        <v>0.0272353614985513</v>
      </c>
      <c r="AL234" s="268">
        <v>0.0297454855680364</v>
      </c>
      <c r="AM234" s="269">
        <v>-0.00251012406948509</v>
      </c>
    </row>
    <row r="235" spans="1:39">
      <c r="A235" s="279" t="s">
        <v>25</v>
      </c>
      <c r="B235" s="280" t="s">
        <v>3267</v>
      </c>
      <c r="C235" s="262" t="s">
        <v>3268</v>
      </c>
      <c r="D235" s="280" t="s">
        <v>3269</v>
      </c>
      <c r="E235" s="263">
        <v>0</v>
      </c>
      <c r="F235" s="263">
        <v>0</v>
      </c>
      <c r="G235" s="263">
        <v>0</v>
      </c>
      <c r="H235" s="263">
        <v>0</v>
      </c>
      <c r="I235" s="263">
        <v>0</v>
      </c>
      <c r="J235" s="264">
        <v>0</v>
      </c>
      <c r="K235" s="264">
        <v>0</v>
      </c>
      <c r="L235" s="264">
        <v>0</v>
      </c>
      <c r="M235" s="264">
        <v>0</v>
      </c>
      <c r="N235" s="264">
        <v>0</v>
      </c>
      <c r="O235" s="264">
        <v>0</v>
      </c>
      <c r="P235" s="264">
        <v>0</v>
      </c>
      <c r="Q235" s="264">
        <v>0</v>
      </c>
      <c r="R235" s="264">
        <v>0</v>
      </c>
      <c r="S235" s="264">
        <v>0</v>
      </c>
      <c r="T235" s="265">
        <v>0.015</v>
      </c>
      <c r="U235" s="266">
        <v>0</v>
      </c>
      <c r="V235" s="266">
        <v>0</v>
      </c>
      <c r="W235" s="266">
        <v>0</v>
      </c>
      <c r="X235" s="266">
        <v>0</v>
      </c>
      <c r="Y235" s="264">
        <v>0</v>
      </c>
      <c r="Z235" s="267">
        <v>0</v>
      </c>
      <c r="AA235" s="267">
        <v>0</v>
      </c>
      <c r="AB235" s="267">
        <v>0</v>
      </c>
      <c r="AC235" s="268">
        <v>0</v>
      </c>
      <c r="AD235" s="269">
        <v>0</v>
      </c>
      <c r="AE235" s="270">
        <v>0</v>
      </c>
      <c r="AF235" s="271">
        <v>0</v>
      </c>
      <c r="AG235" s="271">
        <v>0</v>
      </c>
      <c r="AH235" s="271">
        <v>0</v>
      </c>
      <c r="AI235" s="271">
        <v>0</v>
      </c>
      <c r="AJ235" s="271">
        <v>0</v>
      </c>
      <c r="AK235" s="268">
        <v>0</v>
      </c>
      <c r="AL235" s="268">
        <v>0</v>
      </c>
      <c r="AM235" s="269">
        <v>0</v>
      </c>
    </row>
    <row r="236" spans="1:39">
      <c r="A236" s="279" t="s">
        <v>25</v>
      </c>
      <c r="B236" s="280" t="s">
        <v>3267</v>
      </c>
      <c r="C236" s="262" t="s">
        <v>3270</v>
      </c>
      <c r="D236" s="280" t="s">
        <v>3271</v>
      </c>
      <c r="E236" s="263">
        <v>0</v>
      </c>
      <c r="F236" s="263">
        <v>0</v>
      </c>
      <c r="G236" s="263">
        <v>0</v>
      </c>
      <c r="H236" s="263">
        <v>0</v>
      </c>
      <c r="I236" s="263">
        <v>0</v>
      </c>
      <c r="J236" s="264">
        <v>0</v>
      </c>
      <c r="K236" s="264">
        <v>0</v>
      </c>
      <c r="L236" s="264">
        <v>0</v>
      </c>
      <c r="M236" s="264">
        <v>0</v>
      </c>
      <c r="N236" s="264">
        <v>0</v>
      </c>
      <c r="O236" s="264">
        <v>0</v>
      </c>
      <c r="P236" s="264">
        <v>0</v>
      </c>
      <c r="Q236" s="264">
        <v>0</v>
      </c>
      <c r="R236" s="264">
        <v>0</v>
      </c>
      <c r="S236" s="264">
        <v>0</v>
      </c>
      <c r="T236" s="265">
        <v>0.015</v>
      </c>
      <c r="U236" s="266">
        <v>0</v>
      </c>
      <c r="V236" s="266">
        <v>0</v>
      </c>
      <c r="W236" s="266">
        <v>0</v>
      </c>
      <c r="X236" s="266">
        <v>0</v>
      </c>
      <c r="Y236" s="264">
        <v>0</v>
      </c>
      <c r="Z236" s="267">
        <v>0</v>
      </c>
      <c r="AA236" s="267">
        <v>0</v>
      </c>
      <c r="AB236" s="267">
        <v>0</v>
      </c>
      <c r="AC236" s="268">
        <v>0</v>
      </c>
      <c r="AD236" s="269">
        <v>0</v>
      </c>
      <c r="AE236" s="270">
        <v>0</v>
      </c>
      <c r="AF236" s="271">
        <v>0</v>
      </c>
      <c r="AG236" s="271">
        <v>0</v>
      </c>
      <c r="AH236" s="271">
        <v>0</v>
      </c>
      <c r="AI236" s="271">
        <v>0</v>
      </c>
      <c r="AJ236" s="271">
        <v>0</v>
      </c>
      <c r="AK236" s="268">
        <v>0</v>
      </c>
      <c r="AL236" s="268">
        <v>0</v>
      </c>
      <c r="AM236" s="269">
        <v>0</v>
      </c>
    </row>
    <row r="237" spans="1:39">
      <c r="A237" s="279" t="s">
        <v>25</v>
      </c>
      <c r="B237" s="280" t="s">
        <v>3267</v>
      </c>
      <c r="C237" s="262" t="s">
        <v>3272</v>
      </c>
      <c r="D237" s="280" t="s">
        <v>3273</v>
      </c>
      <c r="E237" s="263">
        <v>0</v>
      </c>
      <c r="F237" s="263">
        <v>0</v>
      </c>
      <c r="G237" s="263">
        <v>0</v>
      </c>
      <c r="H237" s="263">
        <v>0</v>
      </c>
      <c r="I237" s="263">
        <v>0</v>
      </c>
      <c r="J237" s="264">
        <v>0</v>
      </c>
      <c r="K237" s="264">
        <v>0</v>
      </c>
      <c r="L237" s="264">
        <v>0</v>
      </c>
      <c r="M237" s="264">
        <v>0</v>
      </c>
      <c r="N237" s="264">
        <v>0</v>
      </c>
      <c r="O237" s="264">
        <v>0</v>
      </c>
      <c r="P237" s="264">
        <v>0</v>
      </c>
      <c r="Q237" s="264">
        <v>0</v>
      </c>
      <c r="R237" s="264">
        <v>0</v>
      </c>
      <c r="S237" s="264">
        <v>0</v>
      </c>
      <c r="T237" s="265">
        <v>0.015</v>
      </c>
      <c r="U237" s="266">
        <v>0</v>
      </c>
      <c r="V237" s="266">
        <v>0</v>
      </c>
      <c r="W237" s="266">
        <v>0</v>
      </c>
      <c r="X237" s="266">
        <v>0</v>
      </c>
      <c r="Y237" s="264">
        <v>0</v>
      </c>
      <c r="Z237" s="267">
        <v>0</v>
      </c>
      <c r="AA237" s="267">
        <v>0</v>
      </c>
      <c r="AB237" s="267">
        <v>0</v>
      </c>
      <c r="AC237" s="268">
        <v>0</v>
      </c>
      <c r="AD237" s="269">
        <v>0</v>
      </c>
      <c r="AE237" s="270">
        <v>0</v>
      </c>
      <c r="AF237" s="271">
        <v>0</v>
      </c>
      <c r="AG237" s="271">
        <v>0</v>
      </c>
      <c r="AH237" s="271">
        <v>0</v>
      </c>
      <c r="AI237" s="271">
        <v>0</v>
      </c>
      <c r="AJ237" s="271">
        <v>0</v>
      </c>
      <c r="AK237" s="268">
        <v>0</v>
      </c>
      <c r="AL237" s="268">
        <v>0</v>
      </c>
      <c r="AM237" s="269">
        <v>0</v>
      </c>
    </row>
    <row r="238" spans="1:39">
      <c r="A238" s="279" t="s">
        <v>25</v>
      </c>
      <c r="B238" s="280" t="s">
        <v>3267</v>
      </c>
      <c r="C238" s="262" t="s">
        <v>3274</v>
      </c>
      <c r="D238" s="280" t="s">
        <v>3275</v>
      </c>
      <c r="E238" s="263">
        <v>0</v>
      </c>
      <c r="F238" s="263">
        <v>0</v>
      </c>
      <c r="G238" s="263">
        <v>0</v>
      </c>
      <c r="H238" s="263">
        <v>0</v>
      </c>
      <c r="I238" s="263">
        <v>0</v>
      </c>
      <c r="J238" s="264">
        <v>0</v>
      </c>
      <c r="K238" s="264">
        <v>0</v>
      </c>
      <c r="L238" s="264">
        <v>0</v>
      </c>
      <c r="M238" s="264">
        <v>0</v>
      </c>
      <c r="N238" s="264">
        <v>0</v>
      </c>
      <c r="O238" s="264">
        <v>0</v>
      </c>
      <c r="P238" s="264">
        <v>0</v>
      </c>
      <c r="Q238" s="264">
        <v>0</v>
      </c>
      <c r="R238" s="264">
        <v>0</v>
      </c>
      <c r="S238" s="264">
        <v>0</v>
      </c>
      <c r="T238" s="265">
        <v>0.015</v>
      </c>
      <c r="U238" s="266">
        <v>0</v>
      </c>
      <c r="V238" s="266">
        <v>0</v>
      </c>
      <c r="W238" s="266">
        <v>0</v>
      </c>
      <c r="X238" s="266">
        <v>0</v>
      </c>
      <c r="Y238" s="264">
        <v>0</v>
      </c>
      <c r="Z238" s="267">
        <v>0</v>
      </c>
      <c r="AA238" s="267">
        <v>0</v>
      </c>
      <c r="AB238" s="267">
        <v>0</v>
      </c>
      <c r="AC238" s="268">
        <v>0</v>
      </c>
      <c r="AD238" s="269">
        <v>0</v>
      </c>
      <c r="AE238" s="270">
        <v>0</v>
      </c>
      <c r="AF238" s="271">
        <v>0</v>
      </c>
      <c r="AG238" s="271">
        <v>0</v>
      </c>
      <c r="AH238" s="271">
        <v>0</v>
      </c>
      <c r="AI238" s="271">
        <v>0</v>
      </c>
      <c r="AJ238" s="271">
        <v>0</v>
      </c>
      <c r="AK238" s="268">
        <v>0</v>
      </c>
      <c r="AL238" s="268">
        <v>0</v>
      </c>
      <c r="AM238" s="269">
        <v>0</v>
      </c>
    </row>
    <row r="239" spans="1:39">
      <c r="A239" s="279" t="s">
        <v>25</v>
      </c>
      <c r="B239" s="280" t="s">
        <v>3267</v>
      </c>
      <c r="C239" s="262" t="s">
        <v>97</v>
      </c>
      <c r="D239" s="280" t="s">
        <v>98</v>
      </c>
      <c r="E239" s="263">
        <v>0</v>
      </c>
      <c r="F239" s="263">
        <v>0</v>
      </c>
      <c r="G239" s="263">
        <v>0</v>
      </c>
      <c r="H239" s="263">
        <v>0</v>
      </c>
      <c r="I239" s="263">
        <v>0</v>
      </c>
      <c r="J239" s="264">
        <v>0</v>
      </c>
      <c r="K239" s="264">
        <v>0</v>
      </c>
      <c r="L239" s="264">
        <v>0</v>
      </c>
      <c r="M239" s="264">
        <v>0</v>
      </c>
      <c r="N239" s="264">
        <v>0</v>
      </c>
      <c r="O239" s="264">
        <v>0</v>
      </c>
      <c r="P239" s="264">
        <v>0</v>
      </c>
      <c r="Q239" s="264">
        <v>0</v>
      </c>
      <c r="R239" s="264">
        <v>0</v>
      </c>
      <c r="S239" s="264">
        <v>0</v>
      </c>
      <c r="T239" s="265">
        <v>0.015</v>
      </c>
      <c r="U239" s="266">
        <v>0</v>
      </c>
      <c r="V239" s="266">
        <v>0</v>
      </c>
      <c r="W239" s="266">
        <v>0</v>
      </c>
      <c r="X239" s="266">
        <v>0</v>
      </c>
      <c r="Y239" s="264">
        <v>0</v>
      </c>
      <c r="Z239" s="267">
        <v>0</v>
      </c>
      <c r="AA239" s="267">
        <v>0</v>
      </c>
      <c r="AB239" s="267">
        <v>0</v>
      </c>
      <c r="AC239" s="268">
        <v>0</v>
      </c>
      <c r="AD239" s="269">
        <v>0</v>
      </c>
      <c r="AE239" s="270">
        <v>0</v>
      </c>
      <c r="AF239" s="271">
        <v>0</v>
      </c>
      <c r="AG239" s="271">
        <v>0</v>
      </c>
      <c r="AH239" s="271">
        <v>0</v>
      </c>
      <c r="AI239" s="271">
        <v>0</v>
      </c>
      <c r="AJ239" s="271">
        <v>0</v>
      </c>
      <c r="AK239" s="268">
        <v>0</v>
      </c>
      <c r="AL239" s="268">
        <v>0</v>
      </c>
      <c r="AM239" s="269">
        <v>0</v>
      </c>
    </row>
    <row r="240" spans="1:39">
      <c r="A240" s="279" t="s">
        <v>25</v>
      </c>
      <c r="B240" s="280" t="s">
        <v>3267</v>
      </c>
      <c r="C240" s="262" t="s">
        <v>99</v>
      </c>
      <c r="D240" s="280" t="s">
        <v>100</v>
      </c>
      <c r="E240" s="263">
        <v>8677</v>
      </c>
      <c r="F240" s="263">
        <v>284</v>
      </c>
      <c r="G240" s="263">
        <v>190</v>
      </c>
      <c r="H240" s="263">
        <v>0</v>
      </c>
      <c r="I240" s="263">
        <v>0</v>
      </c>
      <c r="J240" s="264">
        <v>8739</v>
      </c>
      <c r="K240" s="264">
        <v>305</v>
      </c>
      <c r="L240" s="264">
        <v>304</v>
      </c>
      <c r="M240" s="264">
        <v>19</v>
      </c>
      <c r="N240" s="264">
        <v>0</v>
      </c>
      <c r="O240" s="264">
        <v>8813</v>
      </c>
      <c r="P240" s="264">
        <v>293</v>
      </c>
      <c r="Q240" s="264">
        <v>293</v>
      </c>
      <c r="R240" s="264">
        <v>146</v>
      </c>
      <c r="S240" s="264">
        <v>0</v>
      </c>
      <c r="T240" s="265">
        <v>0.015</v>
      </c>
      <c r="U240" s="266">
        <v>8677</v>
      </c>
      <c r="V240" s="266">
        <v>284</v>
      </c>
      <c r="W240" s="266">
        <v>190</v>
      </c>
      <c r="X240" s="266">
        <v>0</v>
      </c>
      <c r="Y240" s="264">
        <v>0</v>
      </c>
      <c r="Z240" s="267">
        <v>0.0327302062924974</v>
      </c>
      <c r="AA240" s="267">
        <v>0.0327302062924974</v>
      </c>
      <c r="AB240" s="267">
        <v>0.0349010184231605</v>
      </c>
      <c r="AC240" s="268">
        <v>0.0332463406331556</v>
      </c>
      <c r="AD240" s="269">
        <v>-0.00217081213066314</v>
      </c>
      <c r="AE240" s="270">
        <v>54284</v>
      </c>
      <c r="AF240" s="271">
        <v>1789</v>
      </c>
      <c r="AG240" s="271">
        <v>1</v>
      </c>
      <c r="AH240" s="271">
        <v>51146</v>
      </c>
      <c r="AI240" s="271">
        <v>1740</v>
      </c>
      <c r="AJ240" s="271">
        <v>0</v>
      </c>
      <c r="AK240" s="268">
        <v>0.0329378822489131</v>
      </c>
      <c r="AL240" s="268">
        <v>0.0340202557384742</v>
      </c>
      <c r="AM240" s="269">
        <v>-0.00108237348956105</v>
      </c>
    </row>
    <row r="241" spans="1:39">
      <c r="A241" s="279" t="s">
        <v>25</v>
      </c>
      <c r="B241" s="280" t="s">
        <v>3267</v>
      </c>
      <c r="C241" s="262" t="s">
        <v>107</v>
      </c>
      <c r="D241" s="280" t="s">
        <v>108</v>
      </c>
      <c r="E241" s="263">
        <v>10420</v>
      </c>
      <c r="F241" s="263">
        <v>212</v>
      </c>
      <c r="G241" s="263">
        <v>105</v>
      </c>
      <c r="H241" s="263">
        <v>0</v>
      </c>
      <c r="I241" s="263">
        <v>0</v>
      </c>
      <c r="J241" s="264">
        <v>11719</v>
      </c>
      <c r="K241" s="264">
        <v>74</v>
      </c>
      <c r="L241" s="264">
        <v>74</v>
      </c>
      <c r="M241" s="264">
        <v>10</v>
      </c>
      <c r="N241" s="264">
        <v>0</v>
      </c>
      <c r="O241" s="264">
        <v>10642</v>
      </c>
      <c r="P241" s="264">
        <v>169</v>
      </c>
      <c r="Q241" s="264">
        <v>168</v>
      </c>
      <c r="R241" s="264">
        <v>80</v>
      </c>
      <c r="S241" s="264">
        <v>0</v>
      </c>
      <c r="T241" s="265">
        <v>0.015</v>
      </c>
      <c r="U241" s="266">
        <v>10420</v>
      </c>
      <c r="V241" s="266">
        <v>212</v>
      </c>
      <c r="W241" s="266">
        <v>105</v>
      </c>
      <c r="X241" s="266">
        <v>0</v>
      </c>
      <c r="Y241" s="264">
        <v>0</v>
      </c>
      <c r="Z241" s="267">
        <v>0.0203454894433781</v>
      </c>
      <c r="AA241" s="267">
        <v>0.0203454894433781</v>
      </c>
      <c r="AB241" s="267">
        <v>0.00631453195665159</v>
      </c>
      <c r="AC241" s="268">
        <v>0.0158804735951889</v>
      </c>
      <c r="AD241" s="269">
        <v>0.0140309574867265</v>
      </c>
      <c r="AE241" s="270">
        <v>68554</v>
      </c>
      <c r="AF241" s="271">
        <v>1019</v>
      </c>
      <c r="AG241" s="271">
        <v>0</v>
      </c>
      <c r="AH241" s="271">
        <v>64861</v>
      </c>
      <c r="AI241" s="271">
        <v>1152</v>
      </c>
      <c r="AJ241" s="271">
        <v>0</v>
      </c>
      <c r="AK241" s="268">
        <v>0.0148641946494734</v>
      </c>
      <c r="AL241" s="268">
        <v>0.0177610582630548</v>
      </c>
      <c r="AM241" s="269">
        <v>-0.00289686361358143</v>
      </c>
    </row>
    <row r="242" spans="1:39">
      <c r="A242" s="279" t="s">
        <v>25</v>
      </c>
      <c r="B242" s="280" t="s">
        <v>3267</v>
      </c>
      <c r="C242" s="262" t="s">
        <v>101</v>
      </c>
      <c r="D242" s="280" t="s">
        <v>102</v>
      </c>
      <c r="E242" s="263">
        <v>16512</v>
      </c>
      <c r="F242" s="263">
        <v>179</v>
      </c>
      <c r="G242" s="263">
        <v>97</v>
      </c>
      <c r="H242" s="263">
        <v>0</v>
      </c>
      <c r="I242" s="263">
        <v>0</v>
      </c>
      <c r="J242" s="264">
        <v>15247</v>
      </c>
      <c r="K242" s="264">
        <v>238</v>
      </c>
      <c r="L242" s="264">
        <v>237</v>
      </c>
      <c r="M242" s="264">
        <v>19</v>
      </c>
      <c r="N242" s="264">
        <v>1</v>
      </c>
      <c r="O242" s="264">
        <v>13684</v>
      </c>
      <c r="P242" s="264">
        <v>231</v>
      </c>
      <c r="Q242" s="264">
        <v>229</v>
      </c>
      <c r="R242" s="264">
        <v>92</v>
      </c>
      <c r="S242" s="264">
        <v>0</v>
      </c>
      <c r="T242" s="265">
        <v>0.015</v>
      </c>
      <c r="U242" s="266">
        <v>16512</v>
      </c>
      <c r="V242" s="266">
        <v>179</v>
      </c>
      <c r="W242" s="266">
        <v>97</v>
      </c>
      <c r="X242" s="266">
        <v>0</v>
      </c>
      <c r="Y242" s="264">
        <v>0</v>
      </c>
      <c r="Z242" s="267">
        <v>0.0108406007751938</v>
      </c>
      <c r="AA242" s="267">
        <v>0.0108406007751938</v>
      </c>
      <c r="AB242" s="267">
        <v>0.0155440414507772</v>
      </c>
      <c r="AC242" s="268">
        <v>0.0168810289389068</v>
      </c>
      <c r="AD242" s="269">
        <v>-0.0047034406755834</v>
      </c>
      <c r="AE242" s="270">
        <v>102080</v>
      </c>
      <c r="AF242" s="271">
        <v>1410</v>
      </c>
      <c r="AG242" s="271">
        <v>2</v>
      </c>
      <c r="AH242" s="271">
        <v>98942</v>
      </c>
      <c r="AI242" s="271">
        <v>1574</v>
      </c>
      <c r="AJ242" s="271">
        <v>0</v>
      </c>
      <c r="AK242" s="268">
        <v>0.0137931034482759</v>
      </c>
      <c r="AL242" s="268">
        <v>0.0159083099189424</v>
      </c>
      <c r="AM242" s="269">
        <v>-0.00211520647066655</v>
      </c>
    </row>
    <row r="243" spans="1:39">
      <c r="A243" s="279" t="s">
        <v>25</v>
      </c>
      <c r="B243" s="280" t="s">
        <v>3267</v>
      </c>
      <c r="C243" s="262" t="s">
        <v>178</v>
      </c>
      <c r="D243" s="280" t="s">
        <v>179</v>
      </c>
      <c r="E243" s="263">
        <v>8133</v>
      </c>
      <c r="F243" s="263">
        <v>157</v>
      </c>
      <c r="G243" s="263">
        <v>100</v>
      </c>
      <c r="H243" s="263">
        <v>0</v>
      </c>
      <c r="I243" s="263">
        <v>0</v>
      </c>
      <c r="J243" s="264">
        <v>8911</v>
      </c>
      <c r="K243" s="264">
        <v>181</v>
      </c>
      <c r="L243" s="264">
        <v>180</v>
      </c>
      <c r="M243" s="264">
        <v>3</v>
      </c>
      <c r="N243" s="264">
        <v>0</v>
      </c>
      <c r="O243" s="264">
        <v>8703</v>
      </c>
      <c r="P243" s="264">
        <v>125</v>
      </c>
      <c r="Q243" s="264">
        <v>125</v>
      </c>
      <c r="R243" s="264">
        <v>30</v>
      </c>
      <c r="S243" s="264">
        <v>0</v>
      </c>
      <c r="T243" s="265">
        <v>0.015</v>
      </c>
      <c r="U243" s="266">
        <v>8133</v>
      </c>
      <c r="V243" s="266">
        <v>157</v>
      </c>
      <c r="W243" s="266">
        <v>100</v>
      </c>
      <c r="X243" s="266">
        <v>0</v>
      </c>
      <c r="Y243" s="264">
        <v>0</v>
      </c>
      <c r="Z243" s="267">
        <v>0.0193040698389278</v>
      </c>
      <c r="AA243" s="267">
        <v>0.0193040698389278</v>
      </c>
      <c r="AB243" s="267">
        <v>0.0203119739647627</v>
      </c>
      <c r="AC243" s="268">
        <v>0.0143628633804435</v>
      </c>
      <c r="AD243" s="269">
        <v>-0.00100790412583483</v>
      </c>
      <c r="AE243" s="270">
        <v>52046</v>
      </c>
      <c r="AF243" s="271">
        <v>1007</v>
      </c>
      <c r="AG243" s="271">
        <v>0</v>
      </c>
      <c r="AH243" s="271">
        <v>50051</v>
      </c>
      <c r="AI243" s="271">
        <v>1120</v>
      </c>
      <c r="AJ243" s="271">
        <v>1</v>
      </c>
      <c r="AK243" s="268">
        <v>0.0193482688391039</v>
      </c>
      <c r="AL243" s="268">
        <v>0.0223571956604264</v>
      </c>
      <c r="AM243" s="269">
        <v>-0.0030089268213225</v>
      </c>
    </row>
    <row r="244" spans="1:39">
      <c r="A244" s="279" t="s">
        <v>25</v>
      </c>
      <c r="B244" s="280" t="s">
        <v>3267</v>
      </c>
      <c r="C244" s="262" t="s">
        <v>176</v>
      </c>
      <c r="D244" s="280" t="s">
        <v>177</v>
      </c>
      <c r="E244" s="263">
        <v>13556</v>
      </c>
      <c r="F244" s="263">
        <v>220</v>
      </c>
      <c r="G244" s="263">
        <v>121</v>
      </c>
      <c r="H244" s="263">
        <v>1</v>
      </c>
      <c r="I244" s="263">
        <v>0</v>
      </c>
      <c r="J244" s="264">
        <v>15121</v>
      </c>
      <c r="K244" s="264">
        <v>175</v>
      </c>
      <c r="L244" s="264">
        <v>175</v>
      </c>
      <c r="M244" s="264">
        <v>7</v>
      </c>
      <c r="N244" s="264">
        <v>0</v>
      </c>
      <c r="O244" s="264">
        <v>13901</v>
      </c>
      <c r="P244" s="264">
        <v>176</v>
      </c>
      <c r="Q244" s="264">
        <v>176</v>
      </c>
      <c r="R244" s="264">
        <v>58</v>
      </c>
      <c r="S244" s="264">
        <v>0</v>
      </c>
      <c r="T244" s="265">
        <v>0.015</v>
      </c>
      <c r="U244" s="266">
        <v>13556</v>
      </c>
      <c r="V244" s="266">
        <v>220</v>
      </c>
      <c r="W244" s="266">
        <v>121</v>
      </c>
      <c r="X244" s="266">
        <v>0</v>
      </c>
      <c r="Y244" s="264">
        <v>1</v>
      </c>
      <c r="Z244" s="267">
        <v>0.0162289760991443</v>
      </c>
      <c r="AA244" s="267">
        <v>0.0162289760991443</v>
      </c>
      <c r="AB244" s="267">
        <v>0.0115733086436082</v>
      </c>
      <c r="AC244" s="268">
        <v>0.0126609596431911</v>
      </c>
      <c r="AD244" s="269">
        <v>0.00465566745553606</v>
      </c>
      <c r="AE244" s="270">
        <v>84558</v>
      </c>
      <c r="AF244" s="271">
        <v>1419</v>
      </c>
      <c r="AG244" s="271">
        <v>0</v>
      </c>
      <c r="AH244" s="271">
        <v>77149</v>
      </c>
      <c r="AI244" s="271">
        <v>1253</v>
      </c>
      <c r="AJ244" s="271">
        <v>0</v>
      </c>
      <c r="AK244" s="268">
        <v>0.0167813808273611</v>
      </c>
      <c r="AL244" s="268">
        <v>0.0162412993039443</v>
      </c>
      <c r="AM244" s="269">
        <v>0.000540081523416787</v>
      </c>
    </row>
    <row r="245" spans="1:39">
      <c r="A245" s="279" t="s">
        <v>25</v>
      </c>
      <c r="B245" s="280" t="s">
        <v>3267</v>
      </c>
      <c r="C245" s="262" t="s">
        <v>105</v>
      </c>
      <c r="D245" s="280" t="s">
        <v>106</v>
      </c>
      <c r="E245" s="263">
        <v>14243</v>
      </c>
      <c r="F245" s="263">
        <v>171</v>
      </c>
      <c r="G245" s="263">
        <v>99</v>
      </c>
      <c r="H245" s="263">
        <v>0</v>
      </c>
      <c r="I245" s="263">
        <v>0</v>
      </c>
      <c r="J245" s="264">
        <v>15101</v>
      </c>
      <c r="K245" s="264">
        <v>134</v>
      </c>
      <c r="L245" s="264">
        <v>134</v>
      </c>
      <c r="M245" s="264">
        <v>7</v>
      </c>
      <c r="N245" s="264">
        <v>0</v>
      </c>
      <c r="O245" s="264">
        <v>13402</v>
      </c>
      <c r="P245" s="264">
        <v>242</v>
      </c>
      <c r="Q245" s="264">
        <v>242</v>
      </c>
      <c r="R245" s="264">
        <v>111</v>
      </c>
      <c r="S245" s="264">
        <v>0</v>
      </c>
      <c r="T245" s="265">
        <v>0.015</v>
      </c>
      <c r="U245" s="266">
        <v>14243</v>
      </c>
      <c r="V245" s="266">
        <v>171</v>
      </c>
      <c r="W245" s="266">
        <v>99</v>
      </c>
      <c r="X245" s="266">
        <v>0</v>
      </c>
      <c r="Y245" s="264">
        <v>0</v>
      </c>
      <c r="Z245" s="267">
        <v>0.0120058976339254</v>
      </c>
      <c r="AA245" s="267">
        <v>0.0120058976339254</v>
      </c>
      <c r="AB245" s="267">
        <v>0.00887358453082577</v>
      </c>
      <c r="AC245" s="268">
        <v>0.0180570064169527</v>
      </c>
      <c r="AD245" s="269">
        <v>0.00313231310309966</v>
      </c>
      <c r="AE245" s="270">
        <v>85454</v>
      </c>
      <c r="AF245" s="271">
        <v>1507</v>
      </c>
      <c r="AG245" s="271">
        <v>0</v>
      </c>
      <c r="AH245" s="271">
        <v>80807</v>
      </c>
      <c r="AI245" s="271">
        <v>1578</v>
      </c>
      <c r="AJ245" s="271">
        <v>1</v>
      </c>
      <c r="AK245" s="268">
        <v>0.0176352189482061</v>
      </c>
      <c r="AL245" s="268">
        <v>0.0195156360216318</v>
      </c>
      <c r="AM245" s="269">
        <v>-0.00188041707342574</v>
      </c>
    </row>
    <row r="246" spans="1:39">
      <c r="A246" s="279" t="s">
        <v>25</v>
      </c>
      <c r="B246" s="280" t="s">
        <v>3267</v>
      </c>
      <c r="C246" s="262" t="s">
        <v>109</v>
      </c>
      <c r="D246" s="280" t="s">
        <v>110</v>
      </c>
      <c r="E246" s="263">
        <v>15773</v>
      </c>
      <c r="F246" s="263">
        <v>337</v>
      </c>
      <c r="G246" s="263">
        <v>198</v>
      </c>
      <c r="H246" s="263">
        <v>17</v>
      </c>
      <c r="I246" s="263">
        <v>0</v>
      </c>
      <c r="J246" s="264">
        <v>15782</v>
      </c>
      <c r="K246" s="264">
        <v>187</v>
      </c>
      <c r="L246" s="264">
        <v>187</v>
      </c>
      <c r="M246" s="264">
        <v>48</v>
      </c>
      <c r="N246" s="264">
        <v>0</v>
      </c>
      <c r="O246" s="264">
        <v>21188</v>
      </c>
      <c r="P246" s="264">
        <v>197</v>
      </c>
      <c r="Q246" s="264">
        <v>197</v>
      </c>
      <c r="R246" s="264">
        <v>118</v>
      </c>
      <c r="S246" s="264">
        <v>0</v>
      </c>
      <c r="T246" s="265">
        <v>0.015</v>
      </c>
      <c r="U246" s="266">
        <v>15773</v>
      </c>
      <c r="V246" s="266">
        <v>337</v>
      </c>
      <c r="W246" s="266">
        <v>198</v>
      </c>
      <c r="X246" s="266">
        <v>0</v>
      </c>
      <c r="Y246" s="264">
        <v>17</v>
      </c>
      <c r="Z246" s="267">
        <v>0.0213656248018766</v>
      </c>
      <c r="AA246" s="267">
        <v>0.0213656248018766</v>
      </c>
      <c r="AB246" s="267">
        <v>0.0118489418324674</v>
      </c>
      <c r="AC246" s="268">
        <v>0.00929771568812535</v>
      </c>
      <c r="AD246" s="269">
        <v>0.00951668296940926</v>
      </c>
      <c r="AE246" s="270">
        <v>119915</v>
      </c>
      <c r="AF246" s="271">
        <v>1427</v>
      </c>
      <c r="AG246" s="271">
        <v>0</v>
      </c>
      <c r="AH246" s="271">
        <v>96399</v>
      </c>
      <c r="AI246" s="271">
        <v>1338</v>
      </c>
      <c r="AJ246" s="271">
        <v>2</v>
      </c>
      <c r="AK246" s="268">
        <v>0.0119000959012634</v>
      </c>
      <c r="AL246" s="268">
        <v>0.0138590649280594</v>
      </c>
      <c r="AM246" s="269">
        <v>-0.00195896902679603</v>
      </c>
    </row>
    <row r="247" spans="1:39">
      <c r="A247" s="279" t="s">
        <v>25</v>
      </c>
      <c r="B247" s="280" t="s">
        <v>3267</v>
      </c>
      <c r="C247" s="262" t="s">
        <v>103</v>
      </c>
      <c r="D247" s="280" t="s">
        <v>104</v>
      </c>
      <c r="E247" s="263">
        <v>0</v>
      </c>
      <c r="F247" s="263">
        <v>0</v>
      </c>
      <c r="G247" s="263">
        <v>0</v>
      </c>
      <c r="H247" s="263">
        <v>0</v>
      </c>
      <c r="I247" s="263">
        <v>0</v>
      </c>
      <c r="J247" s="264">
        <v>0</v>
      </c>
      <c r="K247" s="264">
        <v>0</v>
      </c>
      <c r="L247" s="264">
        <v>0</v>
      </c>
      <c r="M247" s="264">
        <v>0</v>
      </c>
      <c r="N247" s="264">
        <v>0</v>
      </c>
      <c r="O247" s="264">
        <v>0</v>
      </c>
      <c r="P247" s="264">
        <v>0</v>
      </c>
      <c r="Q247" s="264">
        <v>0</v>
      </c>
      <c r="R247" s="264">
        <v>0</v>
      </c>
      <c r="S247" s="264">
        <v>0</v>
      </c>
      <c r="T247" s="265">
        <v>0.015</v>
      </c>
      <c r="U247" s="266">
        <v>0</v>
      </c>
      <c r="V247" s="266">
        <v>0</v>
      </c>
      <c r="W247" s="266">
        <v>0</v>
      </c>
      <c r="X247" s="266">
        <v>0</v>
      </c>
      <c r="Y247" s="264">
        <v>0</v>
      </c>
      <c r="Z247" s="267">
        <v>0</v>
      </c>
      <c r="AA247" s="267">
        <v>0</v>
      </c>
      <c r="AB247" s="267">
        <v>0</v>
      </c>
      <c r="AC247" s="268">
        <v>0</v>
      </c>
      <c r="AD247" s="269">
        <v>0</v>
      </c>
      <c r="AE247" s="270">
        <v>0</v>
      </c>
      <c r="AF247" s="271">
        <v>0</v>
      </c>
      <c r="AG247" s="271">
        <v>0</v>
      </c>
      <c r="AH247" s="271">
        <v>0</v>
      </c>
      <c r="AI247" s="271">
        <v>0</v>
      </c>
      <c r="AJ247" s="271">
        <v>0</v>
      </c>
      <c r="AK247" s="268">
        <v>0</v>
      </c>
      <c r="AL247" s="268">
        <v>0</v>
      </c>
      <c r="AM247" s="269">
        <v>0</v>
      </c>
    </row>
    <row r="248" spans="1:39">
      <c r="A248" s="279" t="s">
        <v>25</v>
      </c>
      <c r="B248" s="280" t="s">
        <v>3276</v>
      </c>
      <c r="C248" s="262" t="s">
        <v>3277</v>
      </c>
      <c r="D248" s="280" t="s">
        <v>3278</v>
      </c>
      <c r="E248" s="263">
        <v>0</v>
      </c>
      <c r="F248" s="263">
        <v>0</v>
      </c>
      <c r="G248" s="263">
        <v>0</v>
      </c>
      <c r="H248" s="263">
        <v>0</v>
      </c>
      <c r="I248" s="263">
        <v>0</v>
      </c>
      <c r="J248" s="264">
        <v>0</v>
      </c>
      <c r="K248" s="264">
        <v>0</v>
      </c>
      <c r="L248" s="264">
        <v>0</v>
      </c>
      <c r="M248" s="264">
        <v>0</v>
      </c>
      <c r="N248" s="264">
        <v>0</v>
      </c>
      <c r="O248" s="264">
        <v>0</v>
      </c>
      <c r="P248" s="264">
        <v>0</v>
      </c>
      <c r="Q248" s="264">
        <v>0</v>
      </c>
      <c r="R248" s="264">
        <v>0</v>
      </c>
      <c r="S248" s="264">
        <v>0</v>
      </c>
      <c r="T248" s="265">
        <v>0.015</v>
      </c>
      <c r="U248" s="266">
        <v>0</v>
      </c>
      <c r="V248" s="266">
        <v>0</v>
      </c>
      <c r="W248" s="266">
        <v>0</v>
      </c>
      <c r="X248" s="266">
        <v>0</v>
      </c>
      <c r="Y248" s="264">
        <v>0</v>
      </c>
      <c r="Z248" s="267">
        <v>0</v>
      </c>
      <c r="AA248" s="267">
        <v>0</v>
      </c>
      <c r="AB248" s="267">
        <v>0</v>
      </c>
      <c r="AC248" s="268">
        <v>0</v>
      </c>
      <c r="AD248" s="269">
        <v>0</v>
      </c>
      <c r="AE248" s="270">
        <v>0</v>
      </c>
      <c r="AF248" s="271">
        <v>0</v>
      </c>
      <c r="AG248" s="271">
        <v>0</v>
      </c>
      <c r="AH248" s="271">
        <v>0</v>
      </c>
      <c r="AI248" s="271">
        <v>0</v>
      </c>
      <c r="AJ248" s="271">
        <v>0</v>
      </c>
      <c r="AK248" s="268">
        <v>0</v>
      </c>
      <c r="AL248" s="268">
        <v>0</v>
      </c>
      <c r="AM248" s="269">
        <v>0</v>
      </c>
    </row>
    <row r="249" spans="1:39">
      <c r="A249" s="279" t="s">
        <v>25</v>
      </c>
      <c r="B249" s="280" t="s">
        <v>3276</v>
      </c>
      <c r="C249" s="262" t="s">
        <v>182</v>
      </c>
      <c r="D249" s="280" t="s">
        <v>183</v>
      </c>
      <c r="E249" s="263">
        <v>9818</v>
      </c>
      <c r="F249" s="263">
        <v>143</v>
      </c>
      <c r="G249" s="263">
        <v>80</v>
      </c>
      <c r="H249" s="263">
        <v>0</v>
      </c>
      <c r="I249" s="263">
        <v>0</v>
      </c>
      <c r="J249" s="264">
        <v>11158</v>
      </c>
      <c r="K249" s="264">
        <v>123</v>
      </c>
      <c r="L249" s="264">
        <v>122</v>
      </c>
      <c r="M249" s="264">
        <v>21</v>
      </c>
      <c r="N249" s="264">
        <v>0</v>
      </c>
      <c r="O249" s="264">
        <v>10361</v>
      </c>
      <c r="P249" s="264">
        <v>149</v>
      </c>
      <c r="Q249" s="264">
        <v>149</v>
      </c>
      <c r="R249" s="264">
        <v>85</v>
      </c>
      <c r="S249" s="264">
        <v>0</v>
      </c>
      <c r="T249" s="265">
        <v>0.015</v>
      </c>
      <c r="U249" s="266">
        <v>9818</v>
      </c>
      <c r="V249" s="266">
        <v>143</v>
      </c>
      <c r="W249" s="266">
        <v>80</v>
      </c>
      <c r="X249" s="266">
        <v>0</v>
      </c>
      <c r="Y249" s="264">
        <v>0</v>
      </c>
      <c r="Z249" s="267">
        <v>0.0145650845386026</v>
      </c>
      <c r="AA249" s="267">
        <v>0.0145650845386026</v>
      </c>
      <c r="AB249" s="267">
        <v>0.0110234809105574</v>
      </c>
      <c r="AC249" s="268">
        <v>0.0143808512691825</v>
      </c>
      <c r="AD249" s="269">
        <v>0.00354160362804512</v>
      </c>
      <c r="AE249" s="270">
        <v>60901</v>
      </c>
      <c r="AF249" s="271">
        <v>961</v>
      </c>
      <c r="AG249" s="271">
        <v>1</v>
      </c>
      <c r="AH249" s="271">
        <v>54206</v>
      </c>
      <c r="AI249" s="271">
        <v>971</v>
      </c>
      <c r="AJ249" s="271">
        <v>1</v>
      </c>
      <c r="AK249" s="268">
        <v>0.0157632879591468</v>
      </c>
      <c r="AL249" s="268">
        <v>0.017894698003911</v>
      </c>
      <c r="AM249" s="269">
        <v>-0.0021314100447642</v>
      </c>
    </row>
    <row r="250" spans="1:39">
      <c r="A250" s="279" t="s">
        <v>25</v>
      </c>
      <c r="B250" s="280" t="s">
        <v>3276</v>
      </c>
      <c r="C250" s="262" t="s">
        <v>3279</v>
      </c>
      <c r="D250" s="280" t="s">
        <v>3280</v>
      </c>
      <c r="E250" s="263">
        <v>0</v>
      </c>
      <c r="F250" s="263">
        <v>0</v>
      </c>
      <c r="G250" s="263">
        <v>0</v>
      </c>
      <c r="H250" s="263">
        <v>0</v>
      </c>
      <c r="I250" s="263">
        <v>0</v>
      </c>
      <c r="J250" s="264">
        <v>0</v>
      </c>
      <c r="K250" s="264">
        <v>0</v>
      </c>
      <c r="L250" s="264">
        <v>0</v>
      </c>
      <c r="M250" s="264">
        <v>0</v>
      </c>
      <c r="N250" s="264">
        <v>0</v>
      </c>
      <c r="O250" s="264">
        <v>0</v>
      </c>
      <c r="P250" s="264">
        <v>0</v>
      </c>
      <c r="Q250" s="264">
        <v>0</v>
      </c>
      <c r="R250" s="264">
        <v>0</v>
      </c>
      <c r="S250" s="264">
        <v>0</v>
      </c>
      <c r="T250" s="265">
        <v>0.015</v>
      </c>
      <c r="U250" s="266">
        <v>0</v>
      </c>
      <c r="V250" s="266">
        <v>0</v>
      </c>
      <c r="W250" s="266">
        <v>0</v>
      </c>
      <c r="X250" s="266">
        <v>0</v>
      </c>
      <c r="Y250" s="264">
        <v>0</v>
      </c>
      <c r="Z250" s="267">
        <v>0</v>
      </c>
      <c r="AA250" s="267">
        <v>0</v>
      </c>
      <c r="AB250" s="267">
        <v>0</v>
      </c>
      <c r="AC250" s="268">
        <v>0</v>
      </c>
      <c r="AD250" s="269">
        <v>0</v>
      </c>
      <c r="AE250" s="270">
        <v>0</v>
      </c>
      <c r="AF250" s="271">
        <v>0</v>
      </c>
      <c r="AG250" s="271">
        <v>0</v>
      </c>
      <c r="AH250" s="271">
        <v>0</v>
      </c>
      <c r="AI250" s="271">
        <v>0</v>
      </c>
      <c r="AJ250" s="271">
        <v>0</v>
      </c>
      <c r="AK250" s="268">
        <v>0</v>
      </c>
      <c r="AL250" s="268">
        <v>0</v>
      </c>
      <c r="AM250" s="269">
        <v>0</v>
      </c>
    </row>
    <row r="251" spans="1:39">
      <c r="A251" s="279" t="s">
        <v>25</v>
      </c>
      <c r="B251" s="280" t="s">
        <v>3276</v>
      </c>
      <c r="C251" s="262" t="s">
        <v>3281</v>
      </c>
      <c r="D251" s="280" t="s">
        <v>3282</v>
      </c>
      <c r="E251" s="263">
        <v>0</v>
      </c>
      <c r="F251" s="263">
        <v>0</v>
      </c>
      <c r="G251" s="263">
        <v>0</v>
      </c>
      <c r="H251" s="263">
        <v>0</v>
      </c>
      <c r="I251" s="263">
        <v>0</v>
      </c>
      <c r="J251" s="264">
        <v>0</v>
      </c>
      <c r="K251" s="264">
        <v>0</v>
      </c>
      <c r="L251" s="264">
        <v>0</v>
      </c>
      <c r="M251" s="264">
        <v>0</v>
      </c>
      <c r="N251" s="264">
        <v>0</v>
      </c>
      <c r="O251" s="264">
        <v>0</v>
      </c>
      <c r="P251" s="264">
        <v>0</v>
      </c>
      <c r="Q251" s="264">
        <v>0</v>
      </c>
      <c r="R251" s="264">
        <v>0</v>
      </c>
      <c r="S251" s="264">
        <v>0</v>
      </c>
      <c r="T251" s="265">
        <v>0.015</v>
      </c>
      <c r="U251" s="266">
        <v>0</v>
      </c>
      <c r="V251" s="266">
        <v>0</v>
      </c>
      <c r="W251" s="266">
        <v>0</v>
      </c>
      <c r="X251" s="266">
        <v>0</v>
      </c>
      <c r="Y251" s="264">
        <v>0</v>
      </c>
      <c r="Z251" s="267">
        <v>0</v>
      </c>
      <c r="AA251" s="267">
        <v>0</v>
      </c>
      <c r="AB251" s="267">
        <v>0</v>
      </c>
      <c r="AC251" s="268">
        <v>0</v>
      </c>
      <c r="AD251" s="269">
        <v>0</v>
      </c>
      <c r="AE251" s="270">
        <v>0</v>
      </c>
      <c r="AF251" s="271">
        <v>0</v>
      </c>
      <c r="AG251" s="271">
        <v>0</v>
      </c>
      <c r="AH251" s="271">
        <v>0</v>
      </c>
      <c r="AI251" s="271">
        <v>0</v>
      </c>
      <c r="AJ251" s="271">
        <v>0</v>
      </c>
      <c r="AK251" s="268">
        <v>0</v>
      </c>
      <c r="AL251" s="268">
        <v>0</v>
      </c>
      <c r="AM251" s="269">
        <v>0</v>
      </c>
    </row>
    <row r="252" spans="1:39">
      <c r="A252" s="279" t="s">
        <v>25</v>
      </c>
      <c r="B252" s="280" t="s">
        <v>3276</v>
      </c>
      <c r="C252" s="262" t="s">
        <v>111</v>
      </c>
      <c r="D252" s="280" t="s">
        <v>112</v>
      </c>
      <c r="E252" s="263">
        <v>8182</v>
      </c>
      <c r="F252" s="263">
        <v>203</v>
      </c>
      <c r="G252" s="263">
        <v>121</v>
      </c>
      <c r="H252" s="263">
        <v>0</v>
      </c>
      <c r="I252" s="263">
        <v>0</v>
      </c>
      <c r="J252" s="264">
        <v>9186</v>
      </c>
      <c r="K252" s="264">
        <v>120</v>
      </c>
      <c r="L252" s="264">
        <v>119</v>
      </c>
      <c r="M252" s="264">
        <v>3</v>
      </c>
      <c r="N252" s="264">
        <v>0</v>
      </c>
      <c r="O252" s="264">
        <v>9037</v>
      </c>
      <c r="P252" s="264">
        <v>255</v>
      </c>
      <c r="Q252" s="264">
        <v>255</v>
      </c>
      <c r="R252" s="264">
        <v>152</v>
      </c>
      <c r="S252" s="264">
        <v>0</v>
      </c>
      <c r="T252" s="265">
        <v>0.015</v>
      </c>
      <c r="U252" s="266">
        <v>8182</v>
      </c>
      <c r="V252" s="266">
        <v>203</v>
      </c>
      <c r="W252" s="266">
        <v>121</v>
      </c>
      <c r="X252" s="266">
        <v>0</v>
      </c>
      <c r="Y252" s="264">
        <v>0</v>
      </c>
      <c r="Z252" s="267">
        <v>0.0248105597653385</v>
      </c>
      <c r="AA252" s="267">
        <v>0.0248105597653385</v>
      </c>
      <c r="AB252" s="267">
        <v>0.0130633572828217</v>
      </c>
      <c r="AC252" s="268">
        <v>0.0282173287595441</v>
      </c>
      <c r="AD252" s="269">
        <v>0.0117472024825169</v>
      </c>
      <c r="AE252" s="270">
        <v>51022</v>
      </c>
      <c r="AF252" s="271">
        <v>1070</v>
      </c>
      <c r="AG252" s="271">
        <v>0</v>
      </c>
      <c r="AH252" s="271">
        <v>47273</v>
      </c>
      <c r="AI252" s="271">
        <v>1032</v>
      </c>
      <c r="AJ252" s="271">
        <v>2</v>
      </c>
      <c r="AK252" s="268">
        <v>0.0209713456940143</v>
      </c>
      <c r="AL252" s="268">
        <v>0.021788335836524</v>
      </c>
      <c r="AM252" s="269">
        <v>-0.000816990142509671</v>
      </c>
    </row>
    <row r="253" spans="1:39">
      <c r="A253" s="279" t="s">
        <v>25</v>
      </c>
      <c r="B253" s="280" t="s">
        <v>3276</v>
      </c>
      <c r="C253" s="262" t="s">
        <v>123</v>
      </c>
      <c r="D253" s="280" t="s">
        <v>124</v>
      </c>
      <c r="E253" s="263">
        <v>10201</v>
      </c>
      <c r="F253" s="263">
        <v>169</v>
      </c>
      <c r="G253" s="263">
        <v>102</v>
      </c>
      <c r="H253" s="263">
        <v>1</v>
      </c>
      <c r="I253" s="263">
        <v>0</v>
      </c>
      <c r="J253" s="264">
        <v>11016</v>
      </c>
      <c r="K253" s="264">
        <v>175</v>
      </c>
      <c r="L253" s="264">
        <v>175</v>
      </c>
      <c r="M253" s="264">
        <v>45</v>
      </c>
      <c r="N253" s="264">
        <v>0</v>
      </c>
      <c r="O253" s="264">
        <v>11107</v>
      </c>
      <c r="P253" s="264">
        <v>157</v>
      </c>
      <c r="Q253" s="264">
        <v>157</v>
      </c>
      <c r="R253" s="264">
        <v>96</v>
      </c>
      <c r="S253" s="264">
        <v>0</v>
      </c>
      <c r="T253" s="265">
        <v>0.015</v>
      </c>
      <c r="U253" s="266">
        <v>10201</v>
      </c>
      <c r="V253" s="266">
        <v>169</v>
      </c>
      <c r="W253" s="266">
        <v>102</v>
      </c>
      <c r="X253" s="266">
        <v>0</v>
      </c>
      <c r="Y253" s="264">
        <v>1</v>
      </c>
      <c r="Z253" s="267">
        <v>0.016567003234977</v>
      </c>
      <c r="AA253" s="267">
        <v>0.016567003234977</v>
      </c>
      <c r="AB253" s="267">
        <v>0.0158859840232389</v>
      </c>
      <c r="AC253" s="268">
        <v>0.014135230035113</v>
      </c>
      <c r="AD253" s="269">
        <v>0.000681019211738038</v>
      </c>
      <c r="AE253" s="270">
        <v>63706</v>
      </c>
      <c r="AF253" s="271">
        <v>1046</v>
      </c>
      <c r="AG253" s="271">
        <v>0</v>
      </c>
      <c r="AH253" s="271">
        <v>57655</v>
      </c>
      <c r="AI253" s="271">
        <v>1090</v>
      </c>
      <c r="AJ253" s="271">
        <v>1</v>
      </c>
      <c r="AK253" s="268">
        <v>0.0164191755878567</v>
      </c>
      <c r="AL253" s="268">
        <v>0.0188882143786315</v>
      </c>
      <c r="AM253" s="269">
        <v>-0.0024690387907748</v>
      </c>
    </row>
    <row r="254" spans="1:39">
      <c r="A254" s="279" t="s">
        <v>25</v>
      </c>
      <c r="B254" s="280" t="s">
        <v>3276</v>
      </c>
      <c r="C254" s="262" t="s">
        <v>117</v>
      </c>
      <c r="D254" s="280" t="s">
        <v>118</v>
      </c>
      <c r="E254" s="263">
        <v>6622</v>
      </c>
      <c r="F254" s="263">
        <v>132</v>
      </c>
      <c r="G254" s="263">
        <v>79</v>
      </c>
      <c r="H254" s="263">
        <v>0</v>
      </c>
      <c r="I254" s="263">
        <v>0</v>
      </c>
      <c r="J254" s="264">
        <v>7022</v>
      </c>
      <c r="K254" s="264">
        <v>83</v>
      </c>
      <c r="L254" s="264">
        <v>83</v>
      </c>
      <c r="M254" s="264">
        <v>2</v>
      </c>
      <c r="N254" s="264">
        <v>0</v>
      </c>
      <c r="O254" s="264">
        <v>7061</v>
      </c>
      <c r="P254" s="264">
        <v>75</v>
      </c>
      <c r="Q254" s="264">
        <v>75</v>
      </c>
      <c r="R254" s="264">
        <v>27</v>
      </c>
      <c r="S254" s="264">
        <v>0</v>
      </c>
      <c r="T254" s="265">
        <v>0.015</v>
      </c>
      <c r="U254" s="266">
        <v>6622</v>
      </c>
      <c r="V254" s="266">
        <v>132</v>
      </c>
      <c r="W254" s="266">
        <v>79</v>
      </c>
      <c r="X254" s="266">
        <v>0</v>
      </c>
      <c r="Y254" s="264">
        <v>0</v>
      </c>
      <c r="Z254" s="267">
        <v>0.0199335548172757</v>
      </c>
      <c r="AA254" s="267">
        <v>0.0199335548172757</v>
      </c>
      <c r="AB254" s="267">
        <v>0.0118199943036172</v>
      </c>
      <c r="AC254" s="268">
        <v>0.0106217249681348</v>
      </c>
      <c r="AD254" s="269">
        <v>0.00811356051365854</v>
      </c>
      <c r="AE254" s="270">
        <v>40346</v>
      </c>
      <c r="AF254" s="271">
        <v>659</v>
      </c>
      <c r="AG254" s="271">
        <v>0</v>
      </c>
      <c r="AH254" s="271">
        <v>36698</v>
      </c>
      <c r="AI254" s="271">
        <v>611</v>
      </c>
      <c r="AJ254" s="271">
        <v>0</v>
      </c>
      <c r="AK254" s="268">
        <v>0.0163337133792693</v>
      </c>
      <c r="AL254" s="268">
        <v>0.0166494086871219</v>
      </c>
      <c r="AM254" s="269">
        <v>-0.000315695307852592</v>
      </c>
    </row>
    <row r="255" spans="1:39">
      <c r="A255" s="279" t="s">
        <v>25</v>
      </c>
      <c r="B255" s="280" t="s">
        <v>3276</v>
      </c>
      <c r="C255" s="262" t="s">
        <v>115</v>
      </c>
      <c r="D255" s="280" t="s">
        <v>116</v>
      </c>
      <c r="E255" s="263">
        <v>9350</v>
      </c>
      <c r="F255" s="263">
        <v>253</v>
      </c>
      <c r="G255" s="263">
        <v>154</v>
      </c>
      <c r="H255" s="263">
        <v>0</v>
      </c>
      <c r="I255" s="263">
        <v>0</v>
      </c>
      <c r="J255" s="264">
        <v>10865</v>
      </c>
      <c r="K255" s="264">
        <v>146</v>
      </c>
      <c r="L255" s="264">
        <v>146</v>
      </c>
      <c r="M255" s="264">
        <v>34</v>
      </c>
      <c r="N255" s="264">
        <v>0</v>
      </c>
      <c r="O255" s="264">
        <v>10862</v>
      </c>
      <c r="P255" s="264">
        <v>74</v>
      </c>
      <c r="Q255" s="264">
        <v>74</v>
      </c>
      <c r="R255" s="264">
        <v>43</v>
      </c>
      <c r="S255" s="264">
        <v>0</v>
      </c>
      <c r="T255" s="265">
        <v>0.015</v>
      </c>
      <c r="U255" s="266">
        <v>9350</v>
      </c>
      <c r="V255" s="266">
        <v>253</v>
      </c>
      <c r="W255" s="266">
        <v>154</v>
      </c>
      <c r="X255" s="266">
        <v>0</v>
      </c>
      <c r="Y255" s="264">
        <v>0</v>
      </c>
      <c r="Z255" s="267">
        <v>0.0270588235294118</v>
      </c>
      <c r="AA255" s="267">
        <v>0.0270588235294118</v>
      </c>
      <c r="AB255" s="267">
        <v>0.0134376438104004</v>
      </c>
      <c r="AC255" s="268">
        <v>0.00681274166820107</v>
      </c>
      <c r="AD255" s="269">
        <v>0.0136211797190114</v>
      </c>
      <c r="AE255" s="270">
        <v>61823</v>
      </c>
      <c r="AF255" s="271">
        <v>1088</v>
      </c>
      <c r="AG255" s="271">
        <v>0</v>
      </c>
      <c r="AH255" s="271">
        <v>54315</v>
      </c>
      <c r="AI255" s="271">
        <v>1003</v>
      </c>
      <c r="AJ255" s="271">
        <v>0</v>
      </c>
      <c r="AK255" s="268">
        <v>0.0175986283422027</v>
      </c>
      <c r="AL255" s="268">
        <v>0.0184663536776213</v>
      </c>
      <c r="AM255" s="269">
        <v>-0.000867725335418543</v>
      </c>
    </row>
    <row r="256" spans="1:39">
      <c r="A256" s="279" t="s">
        <v>25</v>
      </c>
      <c r="B256" s="280" t="s">
        <v>3276</v>
      </c>
      <c r="C256" s="262" t="s">
        <v>113</v>
      </c>
      <c r="D256" s="280" t="s">
        <v>114</v>
      </c>
      <c r="E256" s="263">
        <v>11075</v>
      </c>
      <c r="F256" s="263">
        <v>169</v>
      </c>
      <c r="G256" s="263">
        <v>110</v>
      </c>
      <c r="H256" s="263">
        <v>0</v>
      </c>
      <c r="I256" s="263">
        <v>0</v>
      </c>
      <c r="J256" s="264">
        <v>12124</v>
      </c>
      <c r="K256" s="264">
        <v>215</v>
      </c>
      <c r="L256" s="264">
        <v>214</v>
      </c>
      <c r="M256" s="264">
        <v>47</v>
      </c>
      <c r="N256" s="264">
        <v>0</v>
      </c>
      <c r="O256" s="264">
        <v>12096</v>
      </c>
      <c r="P256" s="264">
        <v>168</v>
      </c>
      <c r="Q256" s="264">
        <v>168</v>
      </c>
      <c r="R256" s="264">
        <v>102</v>
      </c>
      <c r="S256" s="264">
        <v>0</v>
      </c>
      <c r="T256" s="265">
        <v>0.015</v>
      </c>
      <c r="U256" s="266">
        <v>11075</v>
      </c>
      <c r="V256" s="266">
        <v>169</v>
      </c>
      <c r="W256" s="266">
        <v>110</v>
      </c>
      <c r="X256" s="266">
        <v>0</v>
      </c>
      <c r="Y256" s="264">
        <v>0</v>
      </c>
      <c r="Z256" s="267">
        <v>0.0152595936794582</v>
      </c>
      <c r="AA256" s="267">
        <v>0.0152595936794582</v>
      </c>
      <c r="AB256" s="267">
        <v>0.017733421313098</v>
      </c>
      <c r="AC256" s="268">
        <v>0.0138888888888889</v>
      </c>
      <c r="AD256" s="269">
        <v>-0.00247382763363975</v>
      </c>
      <c r="AE256" s="270">
        <v>70292</v>
      </c>
      <c r="AF256" s="271">
        <v>1209</v>
      </c>
      <c r="AG256" s="271">
        <v>2</v>
      </c>
      <c r="AH256" s="271">
        <v>63124</v>
      </c>
      <c r="AI256" s="271">
        <v>1329</v>
      </c>
      <c r="AJ256" s="271">
        <v>3</v>
      </c>
      <c r="AK256" s="268">
        <v>0.0171712285893132</v>
      </c>
      <c r="AL256" s="268">
        <v>0.0210062733667068</v>
      </c>
      <c r="AM256" s="269">
        <v>-0.00383504477739365</v>
      </c>
    </row>
    <row r="257" spans="1:39">
      <c r="A257" s="279" t="s">
        <v>25</v>
      </c>
      <c r="B257" s="280" t="s">
        <v>3276</v>
      </c>
      <c r="C257" s="262" t="s">
        <v>119</v>
      </c>
      <c r="D257" s="280" t="s">
        <v>120</v>
      </c>
      <c r="E257" s="263">
        <v>2882</v>
      </c>
      <c r="F257" s="263">
        <v>21</v>
      </c>
      <c r="G257" s="263">
        <v>9</v>
      </c>
      <c r="H257" s="263">
        <v>0</v>
      </c>
      <c r="I257" s="263">
        <v>0</v>
      </c>
      <c r="J257" s="264">
        <v>3275</v>
      </c>
      <c r="K257" s="264">
        <v>22</v>
      </c>
      <c r="L257" s="264">
        <v>22</v>
      </c>
      <c r="M257" s="264">
        <v>1</v>
      </c>
      <c r="N257" s="264">
        <v>0</v>
      </c>
      <c r="O257" s="264">
        <v>3653</v>
      </c>
      <c r="P257" s="264">
        <v>33</v>
      </c>
      <c r="Q257" s="264">
        <v>33</v>
      </c>
      <c r="R257" s="264">
        <v>9</v>
      </c>
      <c r="S257" s="264">
        <v>0</v>
      </c>
      <c r="T257" s="265">
        <v>0.015</v>
      </c>
      <c r="U257" s="266">
        <v>2882</v>
      </c>
      <c r="V257" s="266">
        <v>21</v>
      </c>
      <c r="W257" s="266">
        <v>9</v>
      </c>
      <c r="X257" s="266">
        <v>0</v>
      </c>
      <c r="Y257" s="264">
        <v>0</v>
      </c>
      <c r="Z257" s="267">
        <v>0.00728660652324774</v>
      </c>
      <c r="AA257" s="267">
        <v>0.00728660652324774</v>
      </c>
      <c r="AB257" s="267">
        <v>0.0067175572519084</v>
      </c>
      <c r="AC257" s="268">
        <v>0.00903367095537914</v>
      </c>
      <c r="AD257" s="269">
        <v>0.000569049271339348</v>
      </c>
      <c r="AE257" s="270">
        <v>19365</v>
      </c>
      <c r="AF257" s="271">
        <v>191</v>
      </c>
      <c r="AG257" s="271">
        <v>0</v>
      </c>
      <c r="AH257" s="271">
        <v>17834</v>
      </c>
      <c r="AI257" s="271">
        <v>184</v>
      </c>
      <c r="AJ257" s="271">
        <v>0</v>
      </c>
      <c r="AK257" s="268">
        <v>0.00986315517686548</v>
      </c>
      <c r="AL257" s="268">
        <v>0.0103173713132219</v>
      </c>
      <c r="AM257" s="269">
        <v>-0.000454216136356456</v>
      </c>
    </row>
    <row r="258" spans="1:39">
      <c r="A258" s="279" t="s">
        <v>25</v>
      </c>
      <c r="B258" s="280" t="s">
        <v>3276</v>
      </c>
      <c r="C258" s="262" t="s">
        <v>121</v>
      </c>
      <c r="D258" s="280" t="s">
        <v>122</v>
      </c>
      <c r="E258" s="263">
        <v>0</v>
      </c>
      <c r="F258" s="263">
        <v>0</v>
      </c>
      <c r="G258" s="263">
        <v>0</v>
      </c>
      <c r="H258" s="263">
        <v>0</v>
      </c>
      <c r="I258" s="263">
        <v>0</v>
      </c>
      <c r="J258" s="264">
        <v>0</v>
      </c>
      <c r="K258" s="264">
        <v>0</v>
      </c>
      <c r="L258" s="264">
        <v>0</v>
      </c>
      <c r="M258" s="264">
        <v>0</v>
      </c>
      <c r="N258" s="264">
        <v>0</v>
      </c>
      <c r="O258" s="264">
        <v>0</v>
      </c>
      <c r="P258" s="264">
        <v>0</v>
      </c>
      <c r="Q258" s="264">
        <v>0</v>
      </c>
      <c r="R258" s="264">
        <v>0</v>
      </c>
      <c r="S258" s="264">
        <v>0</v>
      </c>
      <c r="T258" s="265">
        <v>0.015</v>
      </c>
      <c r="U258" s="266">
        <v>0</v>
      </c>
      <c r="V258" s="266">
        <v>0</v>
      </c>
      <c r="W258" s="266">
        <v>0</v>
      </c>
      <c r="X258" s="266">
        <v>0</v>
      </c>
      <c r="Y258" s="264">
        <v>0</v>
      </c>
      <c r="Z258" s="267">
        <v>0</v>
      </c>
      <c r="AA258" s="267">
        <v>0</v>
      </c>
      <c r="AB258" s="267">
        <v>0</v>
      </c>
      <c r="AC258" s="268">
        <v>0</v>
      </c>
      <c r="AD258" s="269">
        <v>0</v>
      </c>
      <c r="AE258" s="270">
        <v>0</v>
      </c>
      <c r="AF258" s="271">
        <v>0</v>
      </c>
      <c r="AG258" s="271">
        <v>0</v>
      </c>
      <c r="AH258" s="271">
        <v>0</v>
      </c>
      <c r="AI258" s="271">
        <v>0</v>
      </c>
      <c r="AJ258" s="271">
        <v>0</v>
      </c>
      <c r="AK258" s="268">
        <v>0</v>
      </c>
      <c r="AL258" s="268">
        <v>0</v>
      </c>
      <c r="AM258" s="269">
        <v>0</v>
      </c>
    </row>
    <row r="259" spans="1:39">
      <c r="A259" s="279" t="s">
        <v>25</v>
      </c>
      <c r="B259" s="280" t="s">
        <v>3276</v>
      </c>
      <c r="C259" s="262" t="s">
        <v>127</v>
      </c>
      <c r="D259" s="280" t="s">
        <v>128</v>
      </c>
      <c r="E259" s="263">
        <v>4027</v>
      </c>
      <c r="F259" s="263">
        <v>55</v>
      </c>
      <c r="G259" s="263">
        <v>28</v>
      </c>
      <c r="H259" s="263">
        <v>0</v>
      </c>
      <c r="I259" s="263">
        <v>0</v>
      </c>
      <c r="J259" s="264">
        <v>4518</v>
      </c>
      <c r="K259" s="264">
        <v>40</v>
      </c>
      <c r="L259" s="264">
        <v>40</v>
      </c>
      <c r="M259" s="264">
        <v>5</v>
      </c>
      <c r="N259" s="264">
        <v>0</v>
      </c>
      <c r="O259" s="264">
        <v>4154</v>
      </c>
      <c r="P259" s="264">
        <v>48</v>
      </c>
      <c r="Q259" s="264">
        <v>47</v>
      </c>
      <c r="R259" s="264">
        <v>31</v>
      </c>
      <c r="S259" s="264">
        <v>0</v>
      </c>
      <c r="T259" s="265">
        <v>0.015</v>
      </c>
      <c r="U259" s="266">
        <v>4027</v>
      </c>
      <c r="V259" s="266">
        <v>55</v>
      </c>
      <c r="W259" s="266">
        <v>28</v>
      </c>
      <c r="X259" s="266">
        <v>0</v>
      </c>
      <c r="Y259" s="264">
        <v>0</v>
      </c>
      <c r="Z259" s="267">
        <v>0.0136578097839583</v>
      </c>
      <c r="AA259" s="267">
        <v>0.0136578097839583</v>
      </c>
      <c r="AB259" s="267">
        <v>0.00885347498893316</v>
      </c>
      <c r="AC259" s="268">
        <v>0.0115551275878671</v>
      </c>
      <c r="AD259" s="269">
        <v>0.00480433479502513</v>
      </c>
      <c r="AE259" s="270">
        <v>24769</v>
      </c>
      <c r="AF259" s="271">
        <v>315</v>
      </c>
      <c r="AG259" s="271">
        <v>0</v>
      </c>
      <c r="AH259" s="271">
        <v>22430</v>
      </c>
      <c r="AI259" s="271">
        <v>421</v>
      </c>
      <c r="AJ259" s="271">
        <v>0</v>
      </c>
      <c r="AK259" s="268">
        <v>0.0127175097904639</v>
      </c>
      <c r="AL259" s="268">
        <v>0.018769505127062</v>
      </c>
      <c r="AM259" s="269">
        <v>-0.00605199533659808</v>
      </c>
    </row>
    <row r="260" spans="1:39">
      <c r="A260" s="279" t="s">
        <v>25</v>
      </c>
      <c r="B260" s="280" t="s">
        <v>3276</v>
      </c>
      <c r="C260" s="262" t="s">
        <v>125</v>
      </c>
      <c r="D260" s="280" t="s">
        <v>126</v>
      </c>
      <c r="E260" s="263">
        <v>8943</v>
      </c>
      <c r="F260" s="263">
        <v>130</v>
      </c>
      <c r="G260" s="263">
        <v>58</v>
      </c>
      <c r="H260" s="263">
        <v>0</v>
      </c>
      <c r="I260" s="263">
        <v>0</v>
      </c>
      <c r="J260" s="264">
        <v>10083</v>
      </c>
      <c r="K260" s="264">
        <v>135</v>
      </c>
      <c r="L260" s="264">
        <v>134</v>
      </c>
      <c r="M260" s="264">
        <v>16</v>
      </c>
      <c r="N260" s="264">
        <v>0</v>
      </c>
      <c r="O260" s="264">
        <v>9826</v>
      </c>
      <c r="P260" s="264">
        <v>126</v>
      </c>
      <c r="Q260" s="264">
        <v>126</v>
      </c>
      <c r="R260" s="264">
        <v>72</v>
      </c>
      <c r="S260" s="264">
        <v>0</v>
      </c>
      <c r="T260" s="265">
        <v>0.015</v>
      </c>
      <c r="U260" s="266">
        <v>8943</v>
      </c>
      <c r="V260" s="266">
        <v>130</v>
      </c>
      <c r="W260" s="266">
        <v>58</v>
      </c>
      <c r="X260" s="266">
        <v>0</v>
      </c>
      <c r="Y260" s="264">
        <v>0</v>
      </c>
      <c r="Z260" s="267">
        <v>0.0145365090014537</v>
      </c>
      <c r="AA260" s="267">
        <v>0.0145365090014537</v>
      </c>
      <c r="AB260" s="267">
        <v>0.0133888723594168</v>
      </c>
      <c r="AC260" s="268">
        <v>0.0128231223285162</v>
      </c>
      <c r="AD260" s="269">
        <v>0.00114763664203681</v>
      </c>
      <c r="AE260" s="270">
        <v>57661</v>
      </c>
      <c r="AF260" s="271">
        <v>803</v>
      </c>
      <c r="AG260" s="271">
        <v>0</v>
      </c>
      <c r="AH260" s="271">
        <v>51280</v>
      </c>
      <c r="AI260" s="271">
        <v>694</v>
      </c>
      <c r="AJ260" s="271">
        <v>0</v>
      </c>
      <c r="AK260" s="268">
        <v>0.0139262239642046</v>
      </c>
      <c r="AL260" s="268">
        <v>0.0135335413416537</v>
      </c>
      <c r="AM260" s="269">
        <v>0.000392682622550908</v>
      </c>
    </row>
    <row r="261" spans="1:39">
      <c r="A261" s="279" t="s">
        <v>25</v>
      </c>
      <c r="B261" s="280" t="s">
        <v>3276</v>
      </c>
      <c r="C261" s="262" t="s">
        <v>180</v>
      </c>
      <c r="D261" s="281" t="s">
        <v>181</v>
      </c>
      <c r="E261" s="263">
        <v>7791</v>
      </c>
      <c r="F261" s="263">
        <v>179</v>
      </c>
      <c r="G261" s="263">
        <v>112</v>
      </c>
      <c r="H261" s="263">
        <v>0</v>
      </c>
      <c r="I261" s="263">
        <v>0</v>
      </c>
      <c r="J261" s="264">
        <v>8901</v>
      </c>
      <c r="K261" s="264">
        <v>195</v>
      </c>
      <c r="L261" s="264">
        <v>193</v>
      </c>
      <c r="M261" s="264">
        <v>32</v>
      </c>
      <c r="N261" s="264">
        <v>0</v>
      </c>
      <c r="O261" s="264">
        <v>8724</v>
      </c>
      <c r="P261" s="264">
        <v>126</v>
      </c>
      <c r="Q261" s="264">
        <v>126</v>
      </c>
      <c r="R261" s="264">
        <v>82</v>
      </c>
      <c r="S261" s="264">
        <v>0</v>
      </c>
      <c r="T261" s="265">
        <v>0.015</v>
      </c>
      <c r="U261" s="266">
        <v>7791</v>
      </c>
      <c r="V261" s="266">
        <v>179</v>
      </c>
      <c r="W261" s="266">
        <v>112</v>
      </c>
      <c r="X261" s="266">
        <v>0</v>
      </c>
      <c r="Y261" s="264">
        <v>0</v>
      </c>
      <c r="Z261" s="267">
        <v>0.0229752278269799</v>
      </c>
      <c r="AA261" s="267">
        <v>0.0229752278269799</v>
      </c>
      <c r="AB261" s="267">
        <v>0.0219076508257499</v>
      </c>
      <c r="AC261" s="268">
        <v>0.0144429160935351</v>
      </c>
      <c r="AD261" s="269">
        <v>0.00106757700122993</v>
      </c>
      <c r="AE261" s="270">
        <v>49765</v>
      </c>
      <c r="AF261" s="271">
        <v>1108</v>
      </c>
      <c r="AG261" s="271">
        <v>0</v>
      </c>
      <c r="AH261" s="271">
        <v>45432</v>
      </c>
      <c r="AI261" s="271">
        <v>1351</v>
      </c>
      <c r="AJ261" s="271">
        <v>1</v>
      </c>
      <c r="AK261" s="268">
        <v>0.0222646438259821</v>
      </c>
      <c r="AL261" s="268">
        <v>0.0297147385103011</v>
      </c>
      <c r="AM261" s="269">
        <v>-0.00745009468431899</v>
      </c>
    </row>
    <row r="262" spans="1:39">
      <c r="A262" s="279" t="s">
        <v>25</v>
      </c>
      <c r="B262" s="280" t="s">
        <v>3283</v>
      </c>
      <c r="C262" s="262" t="s">
        <v>3284</v>
      </c>
      <c r="D262" s="280" t="s">
        <v>3285</v>
      </c>
      <c r="E262" s="263">
        <v>0</v>
      </c>
      <c r="F262" s="263">
        <v>0</v>
      </c>
      <c r="G262" s="263">
        <v>0</v>
      </c>
      <c r="H262" s="263">
        <v>0</v>
      </c>
      <c r="I262" s="263">
        <v>0</v>
      </c>
      <c r="J262" s="264">
        <v>0</v>
      </c>
      <c r="K262" s="264">
        <v>0</v>
      </c>
      <c r="L262" s="264">
        <v>0</v>
      </c>
      <c r="M262" s="264">
        <v>0</v>
      </c>
      <c r="N262" s="264">
        <v>0</v>
      </c>
      <c r="O262" s="264">
        <v>0</v>
      </c>
      <c r="P262" s="264">
        <v>0</v>
      </c>
      <c r="Q262" s="264">
        <v>0</v>
      </c>
      <c r="R262" s="264">
        <v>0</v>
      </c>
      <c r="S262" s="264">
        <v>0</v>
      </c>
      <c r="T262" s="265">
        <v>0.015</v>
      </c>
      <c r="U262" s="266">
        <v>0</v>
      </c>
      <c r="V262" s="266">
        <v>0</v>
      </c>
      <c r="W262" s="266">
        <v>0</v>
      </c>
      <c r="X262" s="266">
        <v>0</v>
      </c>
      <c r="Y262" s="264">
        <v>0</v>
      </c>
      <c r="Z262" s="267">
        <v>0</v>
      </c>
      <c r="AA262" s="267">
        <v>0</v>
      </c>
      <c r="AB262" s="267">
        <v>0</v>
      </c>
      <c r="AC262" s="268">
        <v>0</v>
      </c>
      <c r="AD262" s="269">
        <v>0</v>
      </c>
      <c r="AE262" s="270">
        <v>0</v>
      </c>
      <c r="AF262" s="271">
        <v>0</v>
      </c>
      <c r="AG262" s="271">
        <v>0</v>
      </c>
      <c r="AH262" s="271">
        <v>0</v>
      </c>
      <c r="AI262" s="271">
        <v>0</v>
      </c>
      <c r="AJ262" s="271">
        <v>0</v>
      </c>
      <c r="AK262" s="268">
        <v>0</v>
      </c>
      <c r="AL262" s="268">
        <v>0</v>
      </c>
      <c r="AM262" s="269">
        <v>0</v>
      </c>
    </row>
    <row r="263" spans="1:39">
      <c r="A263" s="279" t="s">
        <v>25</v>
      </c>
      <c r="B263" s="280" t="s">
        <v>3283</v>
      </c>
      <c r="C263" s="262" t="s">
        <v>3286</v>
      </c>
      <c r="D263" s="280" t="s">
        <v>3287</v>
      </c>
      <c r="E263" s="263">
        <v>0</v>
      </c>
      <c r="F263" s="263">
        <v>0</v>
      </c>
      <c r="G263" s="263">
        <v>0</v>
      </c>
      <c r="H263" s="263">
        <v>0</v>
      </c>
      <c r="I263" s="263">
        <v>0</v>
      </c>
      <c r="J263" s="264">
        <v>0</v>
      </c>
      <c r="K263" s="264">
        <v>0</v>
      </c>
      <c r="L263" s="264">
        <v>0</v>
      </c>
      <c r="M263" s="264">
        <v>0</v>
      </c>
      <c r="N263" s="264">
        <v>0</v>
      </c>
      <c r="O263" s="264">
        <v>0</v>
      </c>
      <c r="P263" s="264">
        <v>0</v>
      </c>
      <c r="Q263" s="264">
        <v>0</v>
      </c>
      <c r="R263" s="264">
        <v>0</v>
      </c>
      <c r="S263" s="264">
        <v>0</v>
      </c>
      <c r="T263" s="265">
        <v>0.015</v>
      </c>
      <c r="U263" s="266">
        <v>0</v>
      </c>
      <c r="V263" s="266">
        <v>0</v>
      </c>
      <c r="W263" s="266">
        <v>0</v>
      </c>
      <c r="X263" s="266">
        <v>0</v>
      </c>
      <c r="Y263" s="264">
        <v>0</v>
      </c>
      <c r="Z263" s="267">
        <v>0</v>
      </c>
      <c r="AA263" s="267">
        <v>0</v>
      </c>
      <c r="AB263" s="267">
        <v>0</v>
      </c>
      <c r="AC263" s="268">
        <v>0</v>
      </c>
      <c r="AD263" s="269">
        <v>0</v>
      </c>
      <c r="AE263" s="270">
        <v>0</v>
      </c>
      <c r="AF263" s="271">
        <v>0</v>
      </c>
      <c r="AG263" s="271">
        <v>0</v>
      </c>
      <c r="AH263" s="271">
        <v>0</v>
      </c>
      <c r="AI263" s="271">
        <v>0</v>
      </c>
      <c r="AJ263" s="271">
        <v>0</v>
      </c>
      <c r="AK263" s="268">
        <v>0</v>
      </c>
      <c r="AL263" s="268">
        <v>0</v>
      </c>
      <c r="AM263" s="269">
        <v>0</v>
      </c>
    </row>
    <row r="264" spans="1:39">
      <c r="A264" s="279" t="s">
        <v>25</v>
      </c>
      <c r="B264" s="280" t="s">
        <v>3283</v>
      </c>
      <c r="C264" s="262" t="s">
        <v>3288</v>
      </c>
      <c r="D264" s="280" t="s">
        <v>3289</v>
      </c>
      <c r="E264" s="263">
        <v>0</v>
      </c>
      <c r="F264" s="263">
        <v>0</v>
      </c>
      <c r="G264" s="263">
        <v>0</v>
      </c>
      <c r="H264" s="263">
        <v>0</v>
      </c>
      <c r="I264" s="263">
        <v>0</v>
      </c>
      <c r="J264" s="264">
        <v>0</v>
      </c>
      <c r="K264" s="264">
        <v>0</v>
      </c>
      <c r="L264" s="264">
        <v>0</v>
      </c>
      <c r="M264" s="264">
        <v>0</v>
      </c>
      <c r="N264" s="264">
        <v>0</v>
      </c>
      <c r="O264" s="264">
        <v>0</v>
      </c>
      <c r="P264" s="264">
        <v>0</v>
      </c>
      <c r="Q264" s="264">
        <v>0</v>
      </c>
      <c r="R264" s="264">
        <v>0</v>
      </c>
      <c r="S264" s="264">
        <v>0</v>
      </c>
      <c r="T264" s="265">
        <v>0.015</v>
      </c>
      <c r="U264" s="266">
        <v>0</v>
      </c>
      <c r="V264" s="266">
        <v>0</v>
      </c>
      <c r="W264" s="266">
        <v>0</v>
      </c>
      <c r="X264" s="266">
        <v>0</v>
      </c>
      <c r="Y264" s="264">
        <v>0</v>
      </c>
      <c r="Z264" s="267">
        <v>0</v>
      </c>
      <c r="AA264" s="267">
        <v>0</v>
      </c>
      <c r="AB264" s="267">
        <v>0</v>
      </c>
      <c r="AC264" s="268">
        <v>0</v>
      </c>
      <c r="AD264" s="269">
        <v>0</v>
      </c>
      <c r="AE264" s="270">
        <v>0</v>
      </c>
      <c r="AF264" s="271">
        <v>0</v>
      </c>
      <c r="AG264" s="271">
        <v>0</v>
      </c>
      <c r="AH264" s="271">
        <v>0</v>
      </c>
      <c r="AI264" s="271">
        <v>0</v>
      </c>
      <c r="AJ264" s="271">
        <v>0</v>
      </c>
      <c r="AK264" s="268">
        <v>0</v>
      </c>
      <c r="AL264" s="268">
        <v>0</v>
      </c>
      <c r="AM264" s="269">
        <v>0</v>
      </c>
    </row>
    <row r="265" spans="1:39">
      <c r="A265" s="279" t="s">
        <v>25</v>
      </c>
      <c r="B265" s="280" t="s">
        <v>3283</v>
      </c>
      <c r="C265" s="262" t="s">
        <v>3290</v>
      </c>
      <c r="D265" s="280" t="s">
        <v>3291</v>
      </c>
      <c r="E265" s="263">
        <v>0</v>
      </c>
      <c r="F265" s="263">
        <v>0</v>
      </c>
      <c r="G265" s="263">
        <v>0</v>
      </c>
      <c r="H265" s="263">
        <v>0</v>
      </c>
      <c r="I265" s="263">
        <v>0</v>
      </c>
      <c r="J265" s="264">
        <v>0</v>
      </c>
      <c r="K265" s="264">
        <v>0</v>
      </c>
      <c r="L265" s="264">
        <v>0</v>
      </c>
      <c r="M265" s="264">
        <v>0</v>
      </c>
      <c r="N265" s="264">
        <v>0</v>
      </c>
      <c r="O265" s="264">
        <v>0</v>
      </c>
      <c r="P265" s="264">
        <v>0</v>
      </c>
      <c r="Q265" s="264">
        <v>0</v>
      </c>
      <c r="R265" s="264">
        <v>0</v>
      </c>
      <c r="S265" s="264">
        <v>0</v>
      </c>
      <c r="T265" s="265">
        <v>0.015</v>
      </c>
      <c r="U265" s="266">
        <v>0</v>
      </c>
      <c r="V265" s="266">
        <v>0</v>
      </c>
      <c r="W265" s="266">
        <v>0</v>
      </c>
      <c r="X265" s="266">
        <v>0</v>
      </c>
      <c r="Y265" s="264">
        <v>0</v>
      </c>
      <c r="Z265" s="267">
        <v>0</v>
      </c>
      <c r="AA265" s="267">
        <v>0</v>
      </c>
      <c r="AB265" s="267">
        <v>0</v>
      </c>
      <c r="AC265" s="268">
        <v>0</v>
      </c>
      <c r="AD265" s="269">
        <v>0</v>
      </c>
      <c r="AE265" s="270">
        <v>0</v>
      </c>
      <c r="AF265" s="271">
        <v>0</v>
      </c>
      <c r="AG265" s="271">
        <v>0</v>
      </c>
      <c r="AH265" s="271">
        <v>0</v>
      </c>
      <c r="AI265" s="271">
        <v>0</v>
      </c>
      <c r="AJ265" s="271">
        <v>0</v>
      </c>
      <c r="AK265" s="268">
        <v>0</v>
      </c>
      <c r="AL265" s="268">
        <v>0</v>
      </c>
      <c r="AM265" s="269">
        <v>0</v>
      </c>
    </row>
    <row r="266" spans="1:39">
      <c r="A266" s="279" t="s">
        <v>25</v>
      </c>
      <c r="B266" s="280" t="s">
        <v>3283</v>
      </c>
      <c r="C266" s="262" t="s">
        <v>136</v>
      </c>
      <c r="D266" s="280" t="s">
        <v>137</v>
      </c>
      <c r="E266" s="263">
        <v>5671</v>
      </c>
      <c r="F266" s="263">
        <v>96</v>
      </c>
      <c r="G266" s="263">
        <v>47</v>
      </c>
      <c r="H266" s="263">
        <v>0</v>
      </c>
      <c r="I266" s="263">
        <v>0</v>
      </c>
      <c r="J266" s="264">
        <v>6072</v>
      </c>
      <c r="K266" s="264">
        <v>123</v>
      </c>
      <c r="L266" s="264">
        <v>122</v>
      </c>
      <c r="M266" s="264">
        <v>18</v>
      </c>
      <c r="N266" s="264">
        <v>0</v>
      </c>
      <c r="O266" s="264">
        <v>5994</v>
      </c>
      <c r="P266" s="264">
        <v>69</v>
      </c>
      <c r="Q266" s="264">
        <v>69</v>
      </c>
      <c r="R266" s="264">
        <v>45</v>
      </c>
      <c r="S266" s="264">
        <v>0</v>
      </c>
      <c r="T266" s="265">
        <v>0.015</v>
      </c>
      <c r="U266" s="266">
        <v>5671</v>
      </c>
      <c r="V266" s="266">
        <v>96</v>
      </c>
      <c r="W266" s="266">
        <v>47</v>
      </c>
      <c r="X266" s="266">
        <v>0</v>
      </c>
      <c r="Y266" s="264">
        <v>0</v>
      </c>
      <c r="Z266" s="267">
        <v>0.0169282313524951</v>
      </c>
      <c r="AA266" s="267">
        <v>0.0169282313524951</v>
      </c>
      <c r="AB266" s="267">
        <v>0.0202569169960474</v>
      </c>
      <c r="AC266" s="268">
        <v>0.0115115115115115</v>
      </c>
      <c r="AD266" s="269">
        <v>-0.00332868564355228</v>
      </c>
      <c r="AE266" s="270">
        <v>35369</v>
      </c>
      <c r="AF266" s="271">
        <v>626</v>
      </c>
      <c r="AG266" s="271">
        <v>0</v>
      </c>
      <c r="AH266" s="271">
        <v>30890</v>
      </c>
      <c r="AI266" s="271">
        <v>505</v>
      </c>
      <c r="AJ266" s="271">
        <v>0</v>
      </c>
      <c r="AK266" s="268">
        <v>0.0176991150442478</v>
      </c>
      <c r="AL266" s="268">
        <v>0.0163483327937844</v>
      </c>
      <c r="AM266" s="269">
        <v>0.00135078225046339</v>
      </c>
    </row>
    <row r="267" spans="1:39">
      <c r="A267" s="279" t="s">
        <v>25</v>
      </c>
      <c r="B267" s="280" t="s">
        <v>3283</v>
      </c>
      <c r="C267" s="262" t="s">
        <v>129</v>
      </c>
      <c r="D267" s="280" t="s">
        <v>130</v>
      </c>
      <c r="E267" s="263">
        <v>11575</v>
      </c>
      <c r="F267" s="263">
        <v>205</v>
      </c>
      <c r="G267" s="263">
        <v>106</v>
      </c>
      <c r="H267" s="263">
        <v>0</v>
      </c>
      <c r="I267" s="263">
        <v>0</v>
      </c>
      <c r="J267" s="264">
        <v>12901</v>
      </c>
      <c r="K267" s="264">
        <v>262</v>
      </c>
      <c r="L267" s="264">
        <v>262</v>
      </c>
      <c r="M267" s="264">
        <v>11</v>
      </c>
      <c r="N267" s="264">
        <v>0</v>
      </c>
      <c r="O267" s="264">
        <v>12823</v>
      </c>
      <c r="P267" s="264">
        <v>126</v>
      </c>
      <c r="Q267" s="264">
        <v>126</v>
      </c>
      <c r="R267" s="264">
        <v>30</v>
      </c>
      <c r="S267" s="264">
        <v>0</v>
      </c>
      <c r="T267" s="265">
        <v>0.015</v>
      </c>
      <c r="U267" s="266">
        <v>11575</v>
      </c>
      <c r="V267" s="266">
        <v>205</v>
      </c>
      <c r="W267" s="266">
        <v>106</v>
      </c>
      <c r="X267" s="266">
        <v>0</v>
      </c>
      <c r="Y267" s="264">
        <v>0</v>
      </c>
      <c r="Z267" s="267">
        <v>0.0177105831533477</v>
      </c>
      <c r="AA267" s="267">
        <v>0.0177105831533477</v>
      </c>
      <c r="AB267" s="267">
        <v>0.0203085032168049</v>
      </c>
      <c r="AC267" s="268">
        <v>0.00982609373781486</v>
      </c>
      <c r="AD267" s="269">
        <v>-0.00259792006345717</v>
      </c>
      <c r="AE267" s="270">
        <v>75568</v>
      </c>
      <c r="AF267" s="271">
        <v>1498</v>
      </c>
      <c r="AG267" s="271">
        <v>0</v>
      </c>
      <c r="AH267" s="271">
        <v>71222</v>
      </c>
      <c r="AI267" s="271">
        <v>1612</v>
      </c>
      <c r="AJ267" s="271">
        <v>0</v>
      </c>
      <c r="AK267" s="268">
        <v>0.0198232055896676</v>
      </c>
      <c r="AL267" s="268">
        <v>0.0226334559546208</v>
      </c>
      <c r="AM267" s="269">
        <v>-0.00281025036495318</v>
      </c>
    </row>
    <row r="268" spans="1:39">
      <c r="A268" s="279" t="s">
        <v>25</v>
      </c>
      <c r="B268" s="280" t="s">
        <v>3283</v>
      </c>
      <c r="C268" s="262" t="s">
        <v>140</v>
      </c>
      <c r="D268" s="280" t="s">
        <v>141</v>
      </c>
      <c r="E268" s="263">
        <v>18554</v>
      </c>
      <c r="F268" s="263">
        <v>277</v>
      </c>
      <c r="G268" s="263">
        <v>185</v>
      </c>
      <c r="H268" s="263">
        <v>5</v>
      </c>
      <c r="I268" s="263">
        <v>1</v>
      </c>
      <c r="J268" s="264">
        <v>20326</v>
      </c>
      <c r="K268" s="264">
        <v>246</v>
      </c>
      <c r="L268" s="264">
        <v>246</v>
      </c>
      <c r="M268" s="264">
        <v>47</v>
      </c>
      <c r="N268" s="264">
        <v>0</v>
      </c>
      <c r="O268" s="264">
        <v>19687</v>
      </c>
      <c r="P268" s="264">
        <v>313</v>
      </c>
      <c r="Q268" s="264">
        <v>312</v>
      </c>
      <c r="R268" s="264">
        <v>188</v>
      </c>
      <c r="S268" s="264">
        <v>0</v>
      </c>
      <c r="T268" s="265">
        <v>0.015</v>
      </c>
      <c r="U268" s="266">
        <v>18554</v>
      </c>
      <c r="V268" s="266">
        <v>277</v>
      </c>
      <c r="W268" s="266">
        <v>185</v>
      </c>
      <c r="X268" s="266">
        <v>1</v>
      </c>
      <c r="Y268" s="264">
        <v>5</v>
      </c>
      <c r="Z268" s="267">
        <v>0.0148754985447882</v>
      </c>
      <c r="AA268" s="267">
        <v>0.0148754985447882</v>
      </c>
      <c r="AB268" s="267">
        <v>0.0121027255731575</v>
      </c>
      <c r="AC268" s="268">
        <v>0.0158988164778788</v>
      </c>
      <c r="AD268" s="269">
        <v>0.00277277297163065</v>
      </c>
      <c r="AE268" s="270">
        <v>116462</v>
      </c>
      <c r="AF268" s="271">
        <v>1877</v>
      </c>
      <c r="AG268" s="271">
        <v>3</v>
      </c>
      <c r="AH268" s="271">
        <v>107439</v>
      </c>
      <c r="AI268" s="271">
        <v>1849</v>
      </c>
      <c r="AJ268" s="271">
        <v>2</v>
      </c>
      <c r="AK268" s="268">
        <v>0.0160910855042847</v>
      </c>
      <c r="AL268" s="268">
        <v>0.0171911503271624</v>
      </c>
      <c r="AM268" s="269">
        <v>-0.00110006482287773</v>
      </c>
    </row>
    <row r="269" spans="1:39">
      <c r="A269" s="279" t="s">
        <v>25</v>
      </c>
      <c r="B269" s="280" t="s">
        <v>3283</v>
      </c>
      <c r="C269" s="262" t="s">
        <v>131</v>
      </c>
      <c r="D269" s="280" t="s">
        <v>132</v>
      </c>
      <c r="E269" s="263">
        <v>12285</v>
      </c>
      <c r="F269" s="263">
        <v>137</v>
      </c>
      <c r="G269" s="263">
        <v>88</v>
      </c>
      <c r="H269" s="263">
        <v>2</v>
      </c>
      <c r="I269" s="263">
        <v>0</v>
      </c>
      <c r="J269" s="264">
        <v>12494</v>
      </c>
      <c r="K269" s="264">
        <v>147</v>
      </c>
      <c r="L269" s="264">
        <v>147</v>
      </c>
      <c r="M269" s="264">
        <v>6</v>
      </c>
      <c r="N269" s="264">
        <v>0</v>
      </c>
      <c r="O269" s="264">
        <v>12025</v>
      </c>
      <c r="P269" s="264">
        <v>176</v>
      </c>
      <c r="Q269" s="264">
        <v>176</v>
      </c>
      <c r="R269" s="264">
        <v>79</v>
      </c>
      <c r="S269" s="264">
        <v>0</v>
      </c>
      <c r="T269" s="265">
        <v>0.015</v>
      </c>
      <c r="U269" s="266">
        <v>12285</v>
      </c>
      <c r="V269" s="266">
        <v>137</v>
      </c>
      <c r="W269" s="266">
        <v>88</v>
      </c>
      <c r="X269" s="266">
        <v>0</v>
      </c>
      <c r="Y269" s="264">
        <v>2</v>
      </c>
      <c r="Z269" s="267">
        <v>0.0111518111518112</v>
      </c>
      <c r="AA269" s="267">
        <v>0.0111518111518112</v>
      </c>
      <c r="AB269" s="267">
        <v>0.0117656475108052</v>
      </c>
      <c r="AC269" s="268">
        <v>0.0146361746361746</v>
      </c>
      <c r="AD269" s="269">
        <v>-0.000613836358994035</v>
      </c>
      <c r="AE269" s="270">
        <v>73833</v>
      </c>
      <c r="AF269" s="271">
        <v>1036</v>
      </c>
      <c r="AG269" s="271">
        <v>0</v>
      </c>
      <c r="AH269" s="271">
        <v>68524</v>
      </c>
      <c r="AI269" s="271">
        <v>1322</v>
      </c>
      <c r="AJ269" s="271">
        <v>1</v>
      </c>
      <c r="AK269" s="268">
        <v>0.0140316660571831</v>
      </c>
      <c r="AL269" s="268">
        <v>0.0192779172260814</v>
      </c>
      <c r="AM269" s="269">
        <v>-0.00524625116889827</v>
      </c>
    </row>
    <row r="270" spans="1:39">
      <c r="A270" s="279" t="s">
        <v>25</v>
      </c>
      <c r="B270" s="280" t="s">
        <v>3283</v>
      </c>
      <c r="C270" s="262" t="s">
        <v>138</v>
      </c>
      <c r="D270" s="280" t="s">
        <v>139</v>
      </c>
      <c r="E270" s="263">
        <v>4754</v>
      </c>
      <c r="F270" s="263">
        <v>131</v>
      </c>
      <c r="G270" s="263">
        <v>77</v>
      </c>
      <c r="H270" s="263">
        <v>0</v>
      </c>
      <c r="I270" s="263">
        <v>0</v>
      </c>
      <c r="J270" s="264">
        <v>9560</v>
      </c>
      <c r="K270" s="264">
        <v>204</v>
      </c>
      <c r="L270" s="264">
        <v>204</v>
      </c>
      <c r="M270" s="264">
        <v>18</v>
      </c>
      <c r="N270" s="264">
        <v>0</v>
      </c>
      <c r="O270" s="264">
        <v>11827</v>
      </c>
      <c r="P270" s="264">
        <v>236</v>
      </c>
      <c r="Q270" s="264">
        <v>236</v>
      </c>
      <c r="R270" s="264">
        <v>138</v>
      </c>
      <c r="S270" s="264">
        <v>1</v>
      </c>
      <c r="T270" s="265">
        <v>0.015</v>
      </c>
      <c r="U270" s="266">
        <v>4754</v>
      </c>
      <c r="V270" s="266">
        <v>131</v>
      </c>
      <c r="W270" s="266">
        <v>77</v>
      </c>
      <c r="X270" s="266">
        <v>0</v>
      </c>
      <c r="Y270" s="264">
        <v>0</v>
      </c>
      <c r="Z270" s="267">
        <v>0.0275557425326041</v>
      </c>
      <c r="AA270" s="267">
        <v>0.0275557425326041</v>
      </c>
      <c r="AB270" s="267">
        <v>0.0213389121338912</v>
      </c>
      <c r="AC270" s="268">
        <v>0.019869789464784</v>
      </c>
      <c r="AD270" s="269">
        <v>0.00621683039871291</v>
      </c>
      <c r="AE270" s="270">
        <v>61004</v>
      </c>
      <c r="AF270" s="271">
        <v>1366</v>
      </c>
      <c r="AG270" s="271">
        <v>2</v>
      </c>
      <c r="AH270" s="271">
        <v>61721</v>
      </c>
      <c r="AI270" s="271">
        <v>1579</v>
      </c>
      <c r="AJ270" s="271">
        <v>7</v>
      </c>
      <c r="AK270" s="268">
        <v>0.0223591895613402</v>
      </c>
      <c r="AL270" s="268">
        <v>0.0254694512402586</v>
      </c>
      <c r="AM270" s="269">
        <v>-0.00311026167891834</v>
      </c>
    </row>
    <row r="271" spans="1:39">
      <c r="A271" s="279" t="s">
        <v>25</v>
      </c>
      <c r="B271" s="280" t="s">
        <v>3283</v>
      </c>
      <c r="C271" s="262" t="s">
        <v>133</v>
      </c>
      <c r="D271" s="280" t="s">
        <v>134</v>
      </c>
      <c r="E271" s="263">
        <v>13141</v>
      </c>
      <c r="F271" s="263">
        <v>157</v>
      </c>
      <c r="G271" s="263">
        <v>79</v>
      </c>
      <c r="H271" s="263">
        <v>0</v>
      </c>
      <c r="I271" s="263">
        <v>0</v>
      </c>
      <c r="J271" s="264">
        <v>13999</v>
      </c>
      <c r="K271" s="264">
        <v>160</v>
      </c>
      <c r="L271" s="264">
        <v>159</v>
      </c>
      <c r="M271" s="264">
        <v>10</v>
      </c>
      <c r="N271" s="264">
        <v>0</v>
      </c>
      <c r="O271" s="264">
        <v>13994</v>
      </c>
      <c r="P271" s="264">
        <v>137</v>
      </c>
      <c r="Q271" s="264">
        <v>137</v>
      </c>
      <c r="R271" s="264">
        <v>41</v>
      </c>
      <c r="S271" s="264">
        <v>0</v>
      </c>
      <c r="T271" s="265">
        <v>0.015</v>
      </c>
      <c r="U271" s="266">
        <v>13141</v>
      </c>
      <c r="V271" s="266">
        <v>157</v>
      </c>
      <c r="W271" s="266">
        <v>79</v>
      </c>
      <c r="X271" s="266">
        <v>0</v>
      </c>
      <c r="Y271" s="264">
        <v>0</v>
      </c>
      <c r="Z271" s="267">
        <v>0.0119473403850544</v>
      </c>
      <c r="AA271" s="267">
        <v>0.0119473403850544</v>
      </c>
      <c r="AB271" s="267">
        <v>0.0114293878134152</v>
      </c>
      <c r="AC271" s="268">
        <v>0.00978990996141203</v>
      </c>
      <c r="AD271" s="269">
        <v>0.000517952571639165</v>
      </c>
      <c r="AE271" s="270">
        <v>82369</v>
      </c>
      <c r="AF271" s="271">
        <v>1022</v>
      </c>
      <c r="AG271" s="271">
        <v>1</v>
      </c>
      <c r="AH271" s="271">
        <v>77057</v>
      </c>
      <c r="AI271" s="271">
        <v>1341</v>
      </c>
      <c r="AJ271" s="271">
        <v>5</v>
      </c>
      <c r="AK271" s="268">
        <v>0.0123954400320509</v>
      </c>
      <c r="AL271" s="268">
        <v>0.0173378148643212</v>
      </c>
      <c r="AM271" s="269">
        <v>-0.00494237483227032</v>
      </c>
    </row>
    <row r="272" spans="1:39">
      <c r="A272" s="279" t="s">
        <v>25</v>
      </c>
      <c r="B272" s="280" t="s">
        <v>3283</v>
      </c>
      <c r="C272" s="262" t="s">
        <v>186</v>
      </c>
      <c r="D272" s="280" t="s">
        <v>187</v>
      </c>
      <c r="E272" s="263">
        <v>6566</v>
      </c>
      <c r="F272" s="263">
        <v>112</v>
      </c>
      <c r="G272" s="263">
        <v>64</v>
      </c>
      <c r="H272" s="263">
        <v>0</v>
      </c>
      <c r="I272" s="263">
        <v>0</v>
      </c>
      <c r="J272" s="264">
        <v>3173</v>
      </c>
      <c r="K272" s="264">
        <v>0</v>
      </c>
      <c r="L272" s="264">
        <v>0</v>
      </c>
      <c r="M272" s="264">
        <v>0</v>
      </c>
      <c r="N272" s="264">
        <v>0</v>
      </c>
      <c r="O272" s="264">
        <v>0</v>
      </c>
      <c r="P272" s="264">
        <v>0</v>
      </c>
      <c r="Q272" s="264">
        <v>0</v>
      </c>
      <c r="R272" s="264">
        <v>0</v>
      </c>
      <c r="S272" s="264">
        <v>0</v>
      </c>
      <c r="T272" s="265">
        <v>0.015</v>
      </c>
      <c r="U272" s="266">
        <v>6566</v>
      </c>
      <c r="V272" s="266">
        <v>112</v>
      </c>
      <c r="W272" s="266">
        <v>64</v>
      </c>
      <c r="X272" s="266">
        <v>0</v>
      </c>
      <c r="Y272" s="264">
        <v>0</v>
      </c>
      <c r="Z272" s="267">
        <v>0.0170575692963753</v>
      </c>
      <c r="AA272" s="267">
        <v>0.0170575692963753</v>
      </c>
      <c r="AB272" s="267">
        <v>0</v>
      </c>
      <c r="AC272" s="268">
        <v>0</v>
      </c>
      <c r="AD272" s="269">
        <v>0.0170575692963753</v>
      </c>
      <c r="AE272" s="270">
        <v>9739</v>
      </c>
      <c r="AF272" s="271">
        <v>112</v>
      </c>
      <c r="AG272" s="271">
        <v>0</v>
      </c>
      <c r="AH272" s="271">
        <v>0</v>
      </c>
      <c r="AI272" s="271">
        <v>0</v>
      </c>
      <c r="AJ272" s="271">
        <v>0</v>
      </c>
      <c r="AK272" s="268">
        <v>0.0115001540199199</v>
      </c>
      <c r="AL272" s="268">
        <v>0</v>
      </c>
      <c r="AM272" s="269">
        <v>0.0115001540199199</v>
      </c>
    </row>
    <row r="273" spans="1:39">
      <c r="A273" s="279" t="s">
        <v>25</v>
      </c>
      <c r="B273" s="280" t="s">
        <v>3292</v>
      </c>
      <c r="C273" s="262" t="s">
        <v>3293</v>
      </c>
      <c r="D273" s="280" t="s">
        <v>3294</v>
      </c>
      <c r="E273" s="263">
        <v>0</v>
      </c>
      <c r="F273" s="263">
        <v>0</v>
      </c>
      <c r="G273" s="263">
        <v>0</v>
      </c>
      <c r="H273" s="263">
        <v>0</v>
      </c>
      <c r="I273" s="263">
        <v>0</v>
      </c>
      <c r="J273" s="264">
        <v>0</v>
      </c>
      <c r="K273" s="264">
        <v>0</v>
      </c>
      <c r="L273" s="264">
        <v>0</v>
      </c>
      <c r="M273" s="264">
        <v>0</v>
      </c>
      <c r="N273" s="264">
        <v>0</v>
      </c>
      <c r="O273" s="264">
        <v>0</v>
      </c>
      <c r="P273" s="264">
        <v>0</v>
      </c>
      <c r="Q273" s="264">
        <v>0</v>
      </c>
      <c r="R273" s="264">
        <v>0</v>
      </c>
      <c r="S273" s="264">
        <v>0</v>
      </c>
      <c r="T273" s="265">
        <v>0.015</v>
      </c>
      <c r="U273" s="266">
        <v>0</v>
      </c>
      <c r="V273" s="266">
        <v>0</v>
      </c>
      <c r="W273" s="266">
        <v>0</v>
      </c>
      <c r="X273" s="266">
        <v>0</v>
      </c>
      <c r="Y273" s="264">
        <v>0</v>
      </c>
      <c r="Z273" s="267">
        <v>0</v>
      </c>
      <c r="AA273" s="267">
        <v>0</v>
      </c>
      <c r="AB273" s="267">
        <v>0</v>
      </c>
      <c r="AC273" s="268">
        <v>0</v>
      </c>
      <c r="AD273" s="269">
        <v>0</v>
      </c>
      <c r="AE273" s="270">
        <v>0</v>
      </c>
      <c r="AF273" s="271">
        <v>0</v>
      </c>
      <c r="AG273" s="271">
        <v>0</v>
      </c>
      <c r="AH273" s="271">
        <v>0</v>
      </c>
      <c r="AI273" s="271">
        <v>0</v>
      </c>
      <c r="AJ273" s="271">
        <v>0</v>
      </c>
      <c r="AK273" s="268">
        <v>0</v>
      </c>
      <c r="AL273" s="268">
        <v>0</v>
      </c>
      <c r="AM273" s="269">
        <v>0</v>
      </c>
    </row>
    <row r="274" spans="1:39">
      <c r="A274" s="279" t="s">
        <v>25</v>
      </c>
      <c r="B274" s="280" t="s">
        <v>3292</v>
      </c>
      <c r="C274" s="262" t="s">
        <v>3295</v>
      </c>
      <c r="D274" s="280" t="s">
        <v>3296</v>
      </c>
      <c r="E274" s="263">
        <v>0</v>
      </c>
      <c r="F274" s="263">
        <v>0</v>
      </c>
      <c r="G274" s="263">
        <v>0</v>
      </c>
      <c r="H274" s="263">
        <v>0</v>
      </c>
      <c r="I274" s="263">
        <v>0</v>
      </c>
      <c r="J274" s="264">
        <v>0</v>
      </c>
      <c r="K274" s="264">
        <v>0</v>
      </c>
      <c r="L274" s="264">
        <v>0</v>
      </c>
      <c r="M274" s="264">
        <v>0</v>
      </c>
      <c r="N274" s="264">
        <v>0</v>
      </c>
      <c r="O274" s="264">
        <v>0</v>
      </c>
      <c r="P274" s="264">
        <v>0</v>
      </c>
      <c r="Q274" s="264">
        <v>0</v>
      </c>
      <c r="R274" s="264">
        <v>0</v>
      </c>
      <c r="S274" s="264">
        <v>0</v>
      </c>
      <c r="T274" s="265">
        <v>0.015</v>
      </c>
      <c r="U274" s="266">
        <v>0</v>
      </c>
      <c r="V274" s="266">
        <v>0</v>
      </c>
      <c r="W274" s="266">
        <v>0</v>
      </c>
      <c r="X274" s="266">
        <v>0</v>
      </c>
      <c r="Y274" s="264">
        <v>0</v>
      </c>
      <c r="Z274" s="267">
        <v>0</v>
      </c>
      <c r="AA274" s="267">
        <v>0</v>
      </c>
      <c r="AB274" s="267">
        <v>0</v>
      </c>
      <c r="AC274" s="268">
        <v>0</v>
      </c>
      <c r="AD274" s="269">
        <v>0</v>
      </c>
      <c r="AE274" s="270">
        <v>0</v>
      </c>
      <c r="AF274" s="271">
        <v>0</v>
      </c>
      <c r="AG274" s="271">
        <v>0</v>
      </c>
      <c r="AH274" s="271">
        <v>0</v>
      </c>
      <c r="AI274" s="271">
        <v>0</v>
      </c>
      <c r="AJ274" s="271">
        <v>0</v>
      </c>
      <c r="AK274" s="268">
        <v>0</v>
      </c>
      <c r="AL274" s="268">
        <v>0</v>
      </c>
      <c r="AM274" s="269">
        <v>0</v>
      </c>
    </row>
    <row r="275" spans="1:39">
      <c r="A275" s="279" t="s">
        <v>25</v>
      </c>
      <c r="B275" s="280" t="s">
        <v>3292</v>
      </c>
      <c r="C275" s="262" t="s">
        <v>3297</v>
      </c>
      <c r="D275" s="280" t="s">
        <v>3298</v>
      </c>
      <c r="E275" s="263">
        <v>0</v>
      </c>
      <c r="F275" s="263">
        <v>0</v>
      </c>
      <c r="G275" s="263">
        <v>0</v>
      </c>
      <c r="H275" s="263">
        <v>0</v>
      </c>
      <c r="I275" s="263">
        <v>0</v>
      </c>
      <c r="J275" s="264">
        <v>0</v>
      </c>
      <c r="K275" s="264">
        <v>0</v>
      </c>
      <c r="L275" s="264">
        <v>0</v>
      </c>
      <c r="M275" s="264">
        <v>0</v>
      </c>
      <c r="N275" s="264">
        <v>0</v>
      </c>
      <c r="O275" s="264">
        <v>0</v>
      </c>
      <c r="P275" s="264">
        <v>0</v>
      </c>
      <c r="Q275" s="264">
        <v>0</v>
      </c>
      <c r="R275" s="264">
        <v>0</v>
      </c>
      <c r="S275" s="264">
        <v>0</v>
      </c>
      <c r="T275" s="265">
        <v>0.015</v>
      </c>
      <c r="U275" s="266">
        <v>0</v>
      </c>
      <c r="V275" s="266">
        <v>0</v>
      </c>
      <c r="W275" s="266">
        <v>0</v>
      </c>
      <c r="X275" s="266">
        <v>0</v>
      </c>
      <c r="Y275" s="264">
        <v>0</v>
      </c>
      <c r="Z275" s="267">
        <v>0</v>
      </c>
      <c r="AA275" s="267">
        <v>0</v>
      </c>
      <c r="AB275" s="267">
        <v>0</v>
      </c>
      <c r="AC275" s="268">
        <v>0</v>
      </c>
      <c r="AD275" s="269">
        <v>0</v>
      </c>
      <c r="AE275" s="270">
        <v>0</v>
      </c>
      <c r="AF275" s="271">
        <v>0</v>
      </c>
      <c r="AG275" s="271">
        <v>0</v>
      </c>
      <c r="AH275" s="271">
        <v>0</v>
      </c>
      <c r="AI275" s="271">
        <v>0</v>
      </c>
      <c r="AJ275" s="271">
        <v>0</v>
      </c>
      <c r="AK275" s="268">
        <v>0</v>
      </c>
      <c r="AL275" s="268">
        <v>0</v>
      </c>
      <c r="AM275" s="269">
        <v>0</v>
      </c>
    </row>
    <row r="276" spans="1:39">
      <c r="A276" s="279" t="s">
        <v>25</v>
      </c>
      <c r="B276" s="280" t="s">
        <v>3292</v>
      </c>
      <c r="C276" s="262" t="s">
        <v>3299</v>
      </c>
      <c r="D276" s="280" t="s">
        <v>3300</v>
      </c>
      <c r="E276" s="263">
        <v>0</v>
      </c>
      <c r="F276" s="263">
        <v>0</v>
      </c>
      <c r="G276" s="263">
        <v>0</v>
      </c>
      <c r="H276" s="263">
        <v>0</v>
      </c>
      <c r="I276" s="263">
        <v>0</v>
      </c>
      <c r="J276" s="264">
        <v>0</v>
      </c>
      <c r="K276" s="264">
        <v>0</v>
      </c>
      <c r="L276" s="264">
        <v>0</v>
      </c>
      <c r="M276" s="264">
        <v>0</v>
      </c>
      <c r="N276" s="264">
        <v>0</v>
      </c>
      <c r="O276" s="264">
        <v>0</v>
      </c>
      <c r="P276" s="264">
        <v>0</v>
      </c>
      <c r="Q276" s="264">
        <v>0</v>
      </c>
      <c r="R276" s="264">
        <v>0</v>
      </c>
      <c r="S276" s="264">
        <v>0</v>
      </c>
      <c r="T276" s="265">
        <v>0.015</v>
      </c>
      <c r="U276" s="266">
        <v>0</v>
      </c>
      <c r="V276" s="266">
        <v>0</v>
      </c>
      <c r="W276" s="266">
        <v>0</v>
      </c>
      <c r="X276" s="266">
        <v>0</v>
      </c>
      <c r="Y276" s="264">
        <v>0</v>
      </c>
      <c r="Z276" s="267">
        <v>0</v>
      </c>
      <c r="AA276" s="267">
        <v>0</v>
      </c>
      <c r="AB276" s="267">
        <v>0</v>
      </c>
      <c r="AC276" s="268">
        <v>0</v>
      </c>
      <c r="AD276" s="269">
        <v>0</v>
      </c>
      <c r="AE276" s="270">
        <v>0</v>
      </c>
      <c r="AF276" s="271">
        <v>0</v>
      </c>
      <c r="AG276" s="271">
        <v>0</v>
      </c>
      <c r="AH276" s="271">
        <v>0</v>
      </c>
      <c r="AI276" s="271">
        <v>0</v>
      </c>
      <c r="AJ276" s="271">
        <v>0</v>
      </c>
      <c r="AK276" s="268">
        <v>0</v>
      </c>
      <c r="AL276" s="268">
        <v>0</v>
      </c>
      <c r="AM276" s="269">
        <v>0</v>
      </c>
    </row>
    <row r="277" spans="1:39">
      <c r="A277" s="279" t="s">
        <v>25</v>
      </c>
      <c r="B277" s="280" t="s">
        <v>3292</v>
      </c>
      <c r="C277" s="262" t="s">
        <v>146</v>
      </c>
      <c r="D277" s="280" t="s">
        <v>147</v>
      </c>
      <c r="E277" s="263">
        <v>0</v>
      </c>
      <c r="F277" s="263">
        <v>0</v>
      </c>
      <c r="G277" s="263">
        <v>0</v>
      </c>
      <c r="H277" s="263">
        <v>0</v>
      </c>
      <c r="I277" s="263">
        <v>0</v>
      </c>
      <c r="J277" s="264">
        <v>0</v>
      </c>
      <c r="K277" s="264">
        <v>0</v>
      </c>
      <c r="L277" s="264">
        <v>0</v>
      </c>
      <c r="M277" s="264">
        <v>0</v>
      </c>
      <c r="N277" s="264">
        <v>0</v>
      </c>
      <c r="O277" s="264">
        <v>0</v>
      </c>
      <c r="P277" s="264">
        <v>0</v>
      </c>
      <c r="Q277" s="264">
        <v>0</v>
      </c>
      <c r="R277" s="264">
        <v>0</v>
      </c>
      <c r="S277" s="264">
        <v>0</v>
      </c>
      <c r="T277" s="265">
        <v>0.015</v>
      </c>
      <c r="U277" s="266">
        <v>0</v>
      </c>
      <c r="V277" s="266">
        <v>0</v>
      </c>
      <c r="W277" s="266">
        <v>0</v>
      </c>
      <c r="X277" s="266">
        <v>0</v>
      </c>
      <c r="Y277" s="264">
        <v>0</v>
      </c>
      <c r="Z277" s="267">
        <v>0</v>
      </c>
      <c r="AA277" s="267">
        <v>0</v>
      </c>
      <c r="AB277" s="267">
        <v>0</v>
      </c>
      <c r="AC277" s="268">
        <v>0</v>
      </c>
      <c r="AD277" s="269">
        <v>0</v>
      </c>
      <c r="AE277" s="270">
        <v>0</v>
      </c>
      <c r="AF277" s="271">
        <v>0</v>
      </c>
      <c r="AG277" s="271">
        <v>0</v>
      </c>
      <c r="AH277" s="271">
        <v>0</v>
      </c>
      <c r="AI277" s="271">
        <v>0</v>
      </c>
      <c r="AJ277" s="271">
        <v>0</v>
      </c>
      <c r="AK277" s="268">
        <v>0</v>
      </c>
      <c r="AL277" s="268">
        <v>0</v>
      </c>
      <c r="AM277" s="269">
        <v>0</v>
      </c>
    </row>
    <row r="278" spans="1:39">
      <c r="A278" s="279" t="s">
        <v>25</v>
      </c>
      <c r="B278" s="280" t="s">
        <v>3292</v>
      </c>
      <c r="C278" s="262" t="s">
        <v>142</v>
      </c>
      <c r="D278" s="280" t="s">
        <v>143</v>
      </c>
      <c r="E278" s="263">
        <v>10224</v>
      </c>
      <c r="F278" s="263">
        <v>223</v>
      </c>
      <c r="G278" s="263">
        <v>88</v>
      </c>
      <c r="H278" s="263">
        <v>0</v>
      </c>
      <c r="I278" s="263">
        <v>0</v>
      </c>
      <c r="J278" s="264">
        <v>10496</v>
      </c>
      <c r="K278" s="264">
        <v>185</v>
      </c>
      <c r="L278" s="264">
        <v>185</v>
      </c>
      <c r="M278" s="264">
        <v>3</v>
      </c>
      <c r="N278" s="264">
        <v>0</v>
      </c>
      <c r="O278" s="264">
        <v>9904</v>
      </c>
      <c r="P278" s="264">
        <v>241</v>
      </c>
      <c r="Q278" s="264">
        <v>241</v>
      </c>
      <c r="R278" s="264">
        <v>86</v>
      </c>
      <c r="S278" s="264">
        <v>0</v>
      </c>
      <c r="T278" s="265">
        <v>0.015</v>
      </c>
      <c r="U278" s="266">
        <v>10224</v>
      </c>
      <c r="V278" s="266">
        <v>223</v>
      </c>
      <c r="W278" s="266">
        <v>88</v>
      </c>
      <c r="X278" s="266">
        <v>0</v>
      </c>
      <c r="Y278" s="264">
        <v>0</v>
      </c>
      <c r="Z278" s="267">
        <v>0.0218114241001565</v>
      </c>
      <c r="AA278" s="267">
        <v>0.0218114241001565</v>
      </c>
      <c r="AB278" s="267">
        <v>0.0176257621951219</v>
      </c>
      <c r="AC278" s="268">
        <v>0.0243336025848142</v>
      </c>
      <c r="AD278" s="269">
        <v>0.00418566190503454</v>
      </c>
      <c r="AE278" s="270">
        <v>61433</v>
      </c>
      <c r="AF278" s="271">
        <v>1787</v>
      </c>
      <c r="AG278" s="271">
        <v>0</v>
      </c>
      <c r="AH278" s="271">
        <v>56386</v>
      </c>
      <c r="AI278" s="271">
        <v>1632</v>
      </c>
      <c r="AJ278" s="271">
        <v>0</v>
      </c>
      <c r="AK278" s="268">
        <v>0.0290886005892598</v>
      </c>
      <c r="AL278" s="268">
        <v>0.0289433547334445</v>
      </c>
      <c r="AM278" s="269">
        <v>0.000145245855815372</v>
      </c>
    </row>
    <row r="279" spans="1:39">
      <c r="A279" s="279" t="s">
        <v>25</v>
      </c>
      <c r="B279" s="280" t="s">
        <v>3292</v>
      </c>
      <c r="C279" s="262" t="s">
        <v>150</v>
      </c>
      <c r="D279" s="280" t="s">
        <v>151</v>
      </c>
      <c r="E279" s="263">
        <v>14916</v>
      </c>
      <c r="F279" s="263">
        <v>318</v>
      </c>
      <c r="G279" s="263">
        <v>149</v>
      </c>
      <c r="H279" s="263">
        <v>1</v>
      </c>
      <c r="I279" s="263">
        <v>0</v>
      </c>
      <c r="J279" s="264">
        <v>15420</v>
      </c>
      <c r="K279" s="264">
        <v>287</v>
      </c>
      <c r="L279" s="264">
        <v>287</v>
      </c>
      <c r="M279" s="264">
        <v>3</v>
      </c>
      <c r="N279" s="264">
        <v>0</v>
      </c>
      <c r="O279" s="264">
        <v>15377</v>
      </c>
      <c r="P279" s="264">
        <v>265</v>
      </c>
      <c r="Q279" s="264">
        <v>265</v>
      </c>
      <c r="R279" s="264">
        <v>74</v>
      </c>
      <c r="S279" s="264">
        <v>0</v>
      </c>
      <c r="T279" s="265">
        <v>0.015</v>
      </c>
      <c r="U279" s="266">
        <v>14916</v>
      </c>
      <c r="V279" s="266">
        <v>318</v>
      </c>
      <c r="W279" s="266">
        <v>149</v>
      </c>
      <c r="X279" s="266">
        <v>0</v>
      </c>
      <c r="Y279" s="264">
        <v>1</v>
      </c>
      <c r="Z279" s="267">
        <v>0.0213193885760257</v>
      </c>
      <c r="AA279" s="267">
        <v>0.0213193885760257</v>
      </c>
      <c r="AB279" s="267">
        <v>0.0186121919584955</v>
      </c>
      <c r="AC279" s="268">
        <v>0.0172335305976458</v>
      </c>
      <c r="AD279" s="269">
        <v>0.00270719661753028</v>
      </c>
      <c r="AE279" s="270">
        <v>91513</v>
      </c>
      <c r="AF279" s="271">
        <v>1902</v>
      </c>
      <c r="AG279" s="271">
        <v>0</v>
      </c>
      <c r="AH279" s="271">
        <v>85208</v>
      </c>
      <c r="AI279" s="271">
        <v>1912</v>
      </c>
      <c r="AJ279" s="271">
        <v>1</v>
      </c>
      <c r="AK279" s="268">
        <v>0.0207839323374821</v>
      </c>
      <c r="AL279" s="268">
        <v>0.0224274715989109</v>
      </c>
      <c r="AM279" s="269">
        <v>-0.00164353926142879</v>
      </c>
    </row>
    <row r="280" spans="1:39">
      <c r="A280" s="279" t="s">
        <v>25</v>
      </c>
      <c r="B280" s="280" t="s">
        <v>3292</v>
      </c>
      <c r="C280" s="262" t="s">
        <v>148</v>
      </c>
      <c r="D280" s="280" t="s">
        <v>149</v>
      </c>
      <c r="E280" s="263">
        <v>13113</v>
      </c>
      <c r="F280" s="263">
        <v>265</v>
      </c>
      <c r="G280" s="263">
        <v>123</v>
      </c>
      <c r="H280" s="263">
        <v>1</v>
      </c>
      <c r="I280" s="263">
        <v>0</v>
      </c>
      <c r="J280" s="264">
        <v>14651</v>
      </c>
      <c r="K280" s="264">
        <v>230</v>
      </c>
      <c r="L280" s="264">
        <v>230</v>
      </c>
      <c r="M280" s="264">
        <v>25</v>
      </c>
      <c r="N280" s="264">
        <v>0</v>
      </c>
      <c r="O280" s="264">
        <v>14975</v>
      </c>
      <c r="P280" s="264">
        <v>226</v>
      </c>
      <c r="Q280" s="264">
        <v>226</v>
      </c>
      <c r="R280" s="264">
        <v>95</v>
      </c>
      <c r="S280" s="264">
        <v>0</v>
      </c>
      <c r="T280" s="265">
        <v>0.015</v>
      </c>
      <c r="U280" s="266">
        <v>13113</v>
      </c>
      <c r="V280" s="266">
        <v>265</v>
      </c>
      <c r="W280" s="266">
        <v>123</v>
      </c>
      <c r="X280" s="266">
        <v>0</v>
      </c>
      <c r="Y280" s="264">
        <v>1</v>
      </c>
      <c r="Z280" s="267">
        <v>0.0202089529474567</v>
      </c>
      <c r="AA280" s="267">
        <v>0.0202089529474567</v>
      </c>
      <c r="AB280" s="267">
        <v>0.0156985871271586</v>
      </c>
      <c r="AC280" s="268">
        <v>0.0150918196994992</v>
      </c>
      <c r="AD280" s="269">
        <v>0.00451036582029817</v>
      </c>
      <c r="AE280" s="270">
        <v>84948</v>
      </c>
      <c r="AF280" s="271">
        <v>1321</v>
      </c>
      <c r="AG280" s="271">
        <v>2</v>
      </c>
      <c r="AH280" s="271">
        <v>77723</v>
      </c>
      <c r="AI280" s="271">
        <v>1501</v>
      </c>
      <c r="AJ280" s="271">
        <v>0</v>
      </c>
      <c r="AK280" s="268">
        <v>0.0155271460187409</v>
      </c>
      <c r="AL280" s="268">
        <v>0.0193121727159271</v>
      </c>
      <c r="AM280" s="269">
        <v>-0.0037850266971862</v>
      </c>
    </row>
    <row r="281" spans="1:39">
      <c r="A281" s="279" t="s">
        <v>25</v>
      </c>
      <c r="B281" s="280" t="s">
        <v>3292</v>
      </c>
      <c r="C281" s="262" t="s">
        <v>144</v>
      </c>
      <c r="D281" s="280" t="s">
        <v>145</v>
      </c>
      <c r="E281" s="263">
        <v>10629</v>
      </c>
      <c r="F281" s="263">
        <v>159</v>
      </c>
      <c r="G281" s="263">
        <v>84</v>
      </c>
      <c r="H281" s="263">
        <v>0</v>
      </c>
      <c r="I281" s="263">
        <v>0</v>
      </c>
      <c r="J281" s="264">
        <v>11327</v>
      </c>
      <c r="K281" s="264">
        <v>83</v>
      </c>
      <c r="L281" s="264">
        <v>83</v>
      </c>
      <c r="M281" s="264">
        <v>11</v>
      </c>
      <c r="N281" s="264">
        <v>0</v>
      </c>
      <c r="O281" s="264">
        <v>10925</v>
      </c>
      <c r="P281" s="264">
        <v>197</v>
      </c>
      <c r="Q281" s="264">
        <v>197</v>
      </c>
      <c r="R281" s="264">
        <v>54</v>
      </c>
      <c r="S281" s="264">
        <v>0</v>
      </c>
      <c r="T281" s="265">
        <v>0.015</v>
      </c>
      <c r="U281" s="266">
        <v>10629</v>
      </c>
      <c r="V281" s="266">
        <v>159</v>
      </c>
      <c r="W281" s="266">
        <v>84</v>
      </c>
      <c r="X281" s="266">
        <v>0</v>
      </c>
      <c r="Y281" s="264">
        <v>0</v>
      </c>
      <c r="Z281" s="267">
        <v>0.0149590742308778</v>
      </c>
      <c r="AA281" s="267">
        <v>0.0149590742308778</v>
      </c>
      <c r="AB281" s="267">
        <v>0.00732762426061623</v>
      </c>
      <c r="AC281" s="268">
        <v>0.0180320366132723</v>
      </c>
      <c r="AD281" s="269">
        <v>0.00763144997026156</v>
      </c>
      <c r="AE281" s="270">
        <v>72403</v>
      </c>
      <c r="AF281" s="271">
        <v>1055</v>
      </c>
      <c r="AG281" s="271">
        <v>0</v>
      </c>
      <c r="AH281" s="271">
        <v>71596</v>
      </c>
      <c r="AI281" s="271">
        <v>881</v>
      </c>
      <c r="AJ281" s="271">
        <v>0</v>
      </c>
      <c r="AK281" s="268">
        <v>0.0145712194246095</v>
      </c>
      <c r="AL281" s="268">
        <v>0.0123051567126655</v>
      </c>
      <c r="AM281" s="269">
        <v>0.00226606271194396</v>
      </c>
    </row>
    <row r="282" spans="1:39">
      <c r="A282" s="279" t="s">
        <v>25</v>
      </c>
      <c r="B282" s="280" t="s">
        <v>3292</v>
      </c>
      <c r="C282" s="262" t="s">
        <v>184</v>
      </c>
      <c r="D282" s="280" t="s">
        <v>185</v>
      </c>
      <c r="E282" s="263">
        <v>9609</v>
      </c>
      <c r="F282" s="263">
        <v>223</v>
      </c>
      <c r="G282" s="263">
        <v>137</v>
      </c>
      <c r="H282" s="263">
        <v>1</v>
      </c>
      <c r="I282" s="263">
        <v>0</v>
      </c>
      <c r="J282" s="264">
        <v>10443</v>
      </c>
      <c r="K282" s="264">
        <v>182</v>
      </c>
      <c r="L282" s="264">
        <v>180</v>
      </c>
      <c r="M282" s="264">
        <v>24</v>
      </c>
      <c r="N282" s="264">
        <v>0</v>
      </c>
      <c r="O282" s="264">
        <v>9870</v>
      </c>
      <c r="P282" s="264">
        <v>128</v>
      </c>
      <c r="Q282" s="264">
        <v>128</v>
      </c>
      <c r="R282" s="264">
        <v>56</v>
      </c>
      <c r="S282" s="264">
        <v>0</v>
      </c>
      <c r="T282" s="265">
        <v>0.015</v>
      </c>
      <c r="U282" s="266">
        <v>9609</v>
      </c>
      <c r="V282" s="266">
        <v>223</v>
      </c>
      <c r="W282" s="266">
        <v>137</v>
      </c>
      <c r="X282" s="266">
        <v>0</v>
      </c>
      <c r="Y282" s="264">
        <v>1</v>
      </c>
      <c r="Z282" s="267">
        <v>0.0232074097200541</v>
      </c>
      <c r="AA282" s="267">
        <v>0.0232074097200541</v>
      </c>
      <c r="AB282" s="267">
        <v>0.0174279421622139</v>
      </c>
      <c r="AC282" s="268">
        <v>0.0129685916919959</v>
      </c>
      <c r="AD282" s="269">
        <v>0.00577946755784019</v>
      </c>
      <c r="AE282" s="270">
        <v>60296</v>
      </c>
      <c r="AF282" s="271">
        <v>1259</v>
      </c>
      <c r="AG282" s="271">
        <v>0</v>
      </c>
      <c r="AH282" s="271">
        <v>56557</v>
      </c>
      <c r="AI282" s="271">
        <v>1535</v>
      </c>
      <c r="AJ282" s="271">
        <v>0</v>
      </c>
      <c r="AK282" s="268">
        <v>0.0208803237362346</v>
      </c>
      <c r="AL282" s="268">
        <v>0.0271407606485493</v>
      </c>
      <c r="AM282" s="269">
        <v>-0.00626043691231468</v>
      </c>
    </row>
    <row r="283" spans="1:39">
      <c r="A283" s="279" t="s">
        <v>25</v>
      </c>
      <c r="B283" s="280" t="s">
        <v>3292</v>
      </c>
      <c r="C283" s="262" t="s">
        <v>152</v>
      </c>
      <c r="D283" s="280" t="s">
        <v>153</v>
      </c>
      <c r="E283" s="263">
        <v>25298</v>
      </c>
      <c r="F283" s="263">
        <v>695</v>
      </c>
      <c r="G283" s="263">
        <v>405</v>
      </c>
      <c r="H283" s="263">
        <v>2</v>
      </c>
      <c r="I283" s="263">
        <v>0</v>
      </c>
      <c r="J283" s="264">
        <v>25963</v>
      </c>
      <c r="K283" s="264">
        <v>608</v>
      </c>
      <c r="L283" s="264">
        <v>607</v>
      </c>
      <c r="M283" s="264">
        <v>72</v>
      </c>
      <c r="N283" s="264">
        <v>0</v>
      </c>
      <c r="O283" s="264">
        <v>24519</v>
      </c>
      <c r="P283" s="264">
        <v>676</v>
      </c>
      <c r="Q283" s="264">
        <v>676</v>
      </c>
      <c r="R283" s="264">
        <v>308</v>
      </c>
      <c r="S283" s="264">
        <v>0</v>
      </c>
      <c r="T283" s="265">
        <v>0.015</v>
      </c>
      <c r="U283" s="266">
        <v>25298</v>
      </c>
      <c r="V283" s="266">
        <v>695</v>
      </c>
      <c r="W283" s="266">
        <v>405</v>
      </c>
      <c r="X283" s="266">
        <v>0</v>
      </c>
      <c r="Y283" s="264">
        <v>2</v>
      </c>
      <c r="Z283" s="267">
        <v>0.0274725274725275</v>
      </c>
      <c r="AA283" s="267">
        <v>0.0274725274725275</v>
      </c>
      <c r="AB283" s="267">
        <v>0.0234179409159188</v>
      </c>
      <c r="AC283" s="268">
        <v>0.027570455565072</v>
      </c>
      <c r="AD283" s="269">
        <v>0.00405458655660866</v>
      </c>
      <c r="AE283" s="270">
        <v>156500</v>
      </c>
      <c r="AF283" s="271">
        <v>4207</v>
      </c>
      <c r="AG283" s="271">
        <v>0</v>
      </c>
      <c r="AH283" s="271">
        <v>139399</v>
      </c>
      <c r="AI283" s="271">
        <v>3554</v>
      </c>
      <c r="AJ283" s="271">
        <v>0</v>
      </c>
      <c r="AK283" s="268">
        <v>0.0268817891373802</v>
      </c>
      <c r="AL283" s="268">
        <v>0.0254951613713154</v>
      </c>
      <c r="AM283" s="269">
        <v>0.00138662776606476</v>
      </c>
    </row>
    <row r="284" spans="1:39">
      <c r="A284" s="279" t="s">
        <v>25</v>
      </c>
      <c r="B284" s="280" t="s">
        <v>3292</v>
      </c>
      <c r="C284" s="262" t="s">
        <v>154</v>
      </c>
      <c r="D284" s="280" t="s">
        <v>155</v>
      </c>
      <c r="E284" s="263">
        <v>12574</v>
      </c>
      <c r="F284" s="263">
        <v>206</v>
      </c>
      <c r="G284" s="263">
        <v>121</v>
      </c>
      <c r="H284" s="263">
        <v>1</v>
      </c>
      <c r="I284" s="263">
        <v>0</v>
      </c>
      <c r="J284" s="264">
        <v>13350</v>
      </c>
      <c r="K284" s="264">
        <v>239</v>
      </c>
      <c r="L284" s="264">
        <v>239</v>
      </c>
      <c r="M284" s="264">
        <v>1</v>
      </c>
      <c r="N284" s="264">
        <v>0</v>
      </c>
      <c r="O284" s="264">
        <v>13016</v>
      </c>
      <c r="P284" s="264">
        <v>179</v>
      </c>
      <c r="Q284" s="264">
        <v>178</v>
      </c>
      <c r="R284" s="264">
        <v>62</v>
      </c>
      <c r="S284" s="264">
        <v>0</v>
      </c>
      <c r="T284" s="265">
        <v>0.015</v>
      </c>
      <c r="U284" s="266">
        <v>12574</v>
      </c>
      <c r="V284" s="266">
        <v>206</v>
      </c>
      <c r="W284" s="266">
        <v>121</v>
      </c>
      <c r="X284" s="266">
        <v>0</v>
      </c>
      <c r="Y284" s="264">
        <v>1</v>
      </c>
      <c r="Z284" s="267">
        <v>0.0163830125656116</v>
      </c>
      <c r="AA284" s="267">
        <v>0.0163830125656116</v>
      </c>
      <c r="AB284" s="267">
        <v>0.0179026217228464</v>
      </c>
      <c r="AC284" s="268">
        <v>0.0137523048555624</v>
      </c>
      <c r="AD284" s="269">
        <v>-0.00151960915723486</v>
      </c>
      <c r="AE284" s="270">
        <v>84959</v>
      </c>
      <c r="AF284" s="271">
        <v>1302</v>
      </c>
      <c r="AG284" s="271">
        <v>1</v>
      </c>
      <c r="AH284" s="271">
        <v>83381</v>
      </c>
      <c r="AI284" s="271">
        <v>1337</v>
      </c>
      <c r="AJ284" s="271">
        <v>0</v>
      </c>
      <c r="AK284" s="268">
        <v>0.0153132687531633</v>
      </c>
      <c r="AL284" s="268">
        <v>0.0160348280783392</v>
      </c>
      <c r="AM284" s="269">
        <v>-0.0007215593251759</v>
      </c>
    </row>
    <row r="285" spans="1:39">
      <c r="A285" s="279" t="s">
        <v>25</v>
      </c>
      <c r="B285" s="280" t="s">
        <v>3301</v>
      </c>
      <c r="C285" s="262" t="s">
        <v>3302</v>
      </c>
      <c r="D285" s="280" t="s">
        <v>3303</v>
      </c>
      <c r="E285" s="263">
        <v>0</v>
      </c>
      <c r="F285" s="263">
        <v>0</v>
      </c>
      <c r="G285" s="263">
        <v>0</v>
      </c>
      <c r="H285" s="263">
        <v>0</v>
      </c>
      <c r="I285" s="263">
        <v>0</v>
      </c>
      <c r="J285" s="264">
        <v>0</v>
      </c>
      <c r="K285" s="264">
        <v>0</v>
      </c>
      <c r="L285" s="264">
        <v>0</v>
      </c>
      <c r="M285" s="264">
        <v>0</v>
      </c>
      <c r="N285" s="264">
        <v>0</v>
      </c>
      <c r="O285" s="264">
        <v>0</v>
      </c>
      <c r="P285" s="264">
        <v>0</v>
      </c>
      <c r="Q285" s="264">
        <v>0</v>
      </c>
      <c r="R285" s="264">
        <v>0</v>
      </c>
      <c r="S285" s="264">
        <v>0</v>
      </c>
      <c r="T285" s="265">
        <v>0.015</v>
      </c>
      <c r="U285" s="266">
        <v>0</v>
      </c>
      <c r="V285" s="266">
        <v>0</v>
      </c>
      <c r="W285" s="266">
        <v>0</v>
      </c>
      <c r="X285" s="266">
        <v>0</v>
      </c>
      <c r="Y285" s="264">
        <v>0</v>
      </c>
      <c r="Z285" s="267">
        <v>0</v>
      </c>
      <c r="AA285" s="267">
        <v>0</v>
      </c>
      <c r="AB285" s="267">
        <v>0</v>
      </c>
      <c r="AC285" s="268">
        <v>0</v>
      </c>
      <c r="AD285" s="269">
        <v>0</v>
      </c>
      <c r="AE285" s="270">
        <v>0</v>
      </c>
      <c r="AF285" s="271">
        <v>0</v>
      </c>
      <c r="AG285" s="271">
        <v>0</v>
      </c>
      <c r="AH285" s="271">
        <v>0</v>
      </c>
      <c r="AI285" s="271">
        <v>0</v>
      </c>
      <c r="AJ285" s="271">
        <v>0</v>
      </c>
      <c r="AK285" s="268">
        <v>0</v>
      </c>
      <c r="AL285" s="268">
        <v>0</v>
      </c>
      <c r="AM285" s="269">
        <v>0</v>
      </c>
    </row>
    <row r="286" spans="1:39">
      <c r="A286" s="279" t="s">
        <v>25</v>
      </c>
      <c r="B286" s="280" t="s">
        <v>3301</v>
      </c>
      <c r="C286" s="262" t="s">
        <v>3304</v>
      </c>
      <c r="D286" s="280" t="s">
        <v>3305</v>
      </c>
      <c r="E286" s="263">
        <v>0</v>
      </c>
      <c r="F286" s="263">
        <v>0</v>
      </c>
      <c r="G286" s="263">
        <v>0</v>
      </c>
      <c r="H286" s="263">
        <v>0</v>
      </c>
      <c r="I286" s="263">
        <v>0</v>
      </c>
      <c r="J286" s="264">
        <v>0</v>
      </c>
      <c r="K286" s="264">
        <v>0</v>
      </c>
      <c r="L286" s="264">
        <v>0</v>
      </c>
      <c r="M286" s="264">
        <v>0</v>
      </c>
      <c r="N286" s="264">
        <v>0</v>
      </c>
      <c r="O286" s="264">
        <v>0</v>
      </c>
      <c r="P286" s="264">
        <v>0</v>
      </c>
      <c r="Q286" s="264">
        <v>0</v>
      </c>
      <c r="R286" s="264">
        <v>0</v>
      </c>
      <c r="S286" s="264">
        <v>0</v>
      </c>
      <c r="T286" s="265">
        <v>0.015</v>
      </c>
      <c r="U286" s="266">
        <v>0</v>
      </c>
      <c r="V286" s="266">
        <v>0</v>
      </c>
      <c r="W286" s="266">
        <v>0</v>
      </c>
      <c r="X286" s="266">
        <v>0</v>
      </c>
      <c r="Y286" s="264">
        <v>0</v>
      </c>
      <c r="Z286" s="267">
        <v>0</v>
      </c>
      <c r="AA286" s="267">
        <v>0</v>
      </c>
      <c r="AB286" s="267">
        <v>0</v>
      </c>
      <c r="AC286" s="268">
        <v>0</v>
      </c>
      <c r="AD286" s="269">
        <v>0</v>
      </c>
      <c r="AE286" s="270">
        <v>0</v>
      </c>
      <c r="AF286" s="271">
        <v>0</v>
      </c>
      <c r="AG286" s="271">
        <v>0</v>
      </c>
      <c r="AH286" s="271">
        <v>0</v>
      </c>
      <c r="AI286" s="271">
        <v>0</v>
      </c>
      <c r="AJ286" s="271">
        <v>0</v>
      </c>
      <c r="AK286" s="268">
        <v>0</v>
      </c>
      <c r="AL286" s="268">
        <v>0</v>
      </c>
      <c r="AM286" s="269">
        <v>0</v>
      </c>
    </row>
    <row r="287" spans="1:39">
      <c r="A287" s="279" t="s">
        <v>25</v>
      </c>
      <c r="B287" s="280" t="s">
        <v>3301</v>
      </c>
      <c r="C287" s="262" t="s">
        <v>156</v>
      </c>
      <c r="D287" s="280" t="s">
        <v>157</v>
      </c>
      <c r="E287" s="263">
        <v>12992</v>
      </c>
      <c r="F287" s="263">
        <v>281</v>
      </c>
      <c r="G287" s="263">
        <v>175</v>
      </c>
      <c r="H287" s="263">
        <v>1</v>
      </c>
      <c r="I287" s="263">
        <v>0</v>
      </c>
      <c r="J287" s="264">
        <v>13794</v>
      </c>
      <c r="K287" s="264">
        <v>310</v>
      </c>
      <c r="L287" s="264">
        <v>310</v>
      </c>
      <c r="M287" s="264">
        <v>26</v>
      </c>
      <c r="N287" s="264">
        <v>0</v>
      </c>
      <c r="O287" s="264">
        <v>12813</v>
      </c>
      <c r="P287" s="264">
        <v>303</v>
      </c>
      <c r="Q287" s="264">
        <v>302</v>
      </c>
      <c r="R287" s="264">
        <v>131</v>
      </c>
      <c r="S287" s="264">
        <v>0</v>
      </c>
      <c r="T287" s="265">
        <v>0.015</v>
      </c>
      <c r="U287" s="266">
        <v>12992</v>
      </c>
      <c r="V287" s="266">
        <v>281</v>
      </c>
      <c r="W287" s="266">
        <v>175</v>
      </c>
      <c r="X287" s="266">
        <v>0</v>
      </c>
      <c r="Y287" s="264">
        <v>1</v>
      </c>
      <c r="Z287" s="267">
        <v>0.0216286945812808</v>
      </c>
      <c r="AA287" s="267">
        <v>0.0216286945812808</v>
      </c>
      <c r="AB287" s="267">
        <v>0.0224735392199507</v>
      </c>
      <c r="AC287" s="268">
        <v>0.0236478576445797</v>
      </c>
      <c r="AD287" s="269">
        <v>-0.000844844638669916</v>
      </c>
      <c r="AE287" s="270">
        <v>81813</v>
      </c>
      <c r="AF287" s="271">
        <v>1860</v>
      </c>
      <c r="AG287" s="271">
        <v>0</v>
      </c>
      <c r="AH287" s="271">
        <v>76810</v>
      </c>
      <c r="AI287" s="271">
        <v>1921</v>
      </c>
      <c r="AJ287" s="271">
        <v>0</v>
      </c>
      <c r="AK287" s="268">
        <v>0.0227347732023028</v>
      </c>
      <c r="AL287" s="268">
        <v>0.0250097643535998</v>
      </c>
      <c r="AM287" s="269">
        <v>-0.00227499115129698</v>
      </c>
    </row>
    <row r="288" spans="1:39">
      <c r="A288" s="279" t="s">
        <v>25</v>
      </c>
      <c r="B288" s="280" t="s">
        <v>3301</v>
      </c>
      <c r="C288" s="262" t="s">
        <v>160</v>
      </c>
      <c r="D288" s="280" t="s">
        <v>161</v>
      </c>
      <c r="E288" s="263">
        <v>19139</v>
      </c>
      <c r="F288" s="263">
        <v>266</v>
      </c>
      <c r="G288" s="263">
        <v>162</v>
      </c>
      <c r="H288" s="263">
        <v>37</v>
      </c>
      <c r="I288" s="263">
        <v>0</v>
      </c>
      <c r="J288" s="264">
        <v>21337</v>
      </c>
      <c r="K288" s="264">
        <v>285</v>
      </c>
      <c r="L288" s="264">
        <v>284</v>
      </c>
      <c r="M288" s="264">
        <v>36</v>
      </c>
      <c r="N288" s="264">
        <v>0</v>
      </c>
      <c r="O288" s="264">
        <v>18221</v>
      </c>
      <c r="P288" s="264">
        <v>366</v>
      </c>
      <c r="Q288" s="264">
        <v>365</v>
      </c>
      <c r="R288" s="264">
        <v>234</v>
      </c>
      <c r="S288" s="264">
        <v>0</v>
      </c>
      <c r="T288" s="265">
        <v>0.015</v>
      </c>
      <c r="U288" s="266">
        <v>19139</v>
      </c>
      <c r="V288" s="266">
        <v>266</v>
      </c>
      <c r="W288" s="266">
        <v>162</v>
      </c>
      <c r="X288" s="266">
        <v>0</v>
      </c>
      <c r="Y288" s="264">
        <v>37</v>
      </c>
      <c r="Z288" s="267">
        <v>0.0138983227963843</v>
      </c>
      <c r="AA288" s="267">
        <v>0.0138983227963843</v>
      </c>
      <c r="AB288" s="267">
        <v>0.0133570792520036</v>
      </c>
      <c r="AC288" s="268">
        <v>0.020086713133198</v>
      </c>
      <c r="AD288" s="269">
        <v>0.000541243544380786</v>
      </c>
      <c r="AE288" s="270">
        <v>123553</v>
      </c>
      <c r="AF288" s="271">
        <v>2173</v>
      </c>
      <c r="AG288" s="271">
        <v>0</v>
      </c>
      <c r="AH288" s="271">
        <v>119555</v>
      </c>
      <c r="AI288" s="271">
        <v>2214</v>
      </c>
      <c r="AJ288" s="271">
        <v>0</v>
      </c>
      <c r="AK288" s="268">
        <v>0.0175875939880051</v>
      </c>
      <c r="AL288" s="268">
        <v>0.0185186734139099</v>
      </c>
      <c r="AM288" s="269">
        <v>-0.000931079425904768</v>
      </c>
    </row>
    <row r="289" spans="1:39">
      <c r="A289" s="279" t="s">
        <v>25</v>
      </c>
      <c r="B289" s="280" t="s">
        <v>3301</v>
      </c>
      <c r="C289" s="262" t="s">
        <v>164</v>
      </c>
      <c r="D289" s="280" t="s">
        <v>165</v>
      </c>
      <c r="E289" s="263">
        <v>15450</v>
      </c>
      <c r="F289" s="263">
        <v>354</v>
      </c>
      <c r="G289" s="263">
        <v>151</v>
      </c>
      <c r="H289" s="263">
        <v>4</v>
      </c>
      <c r="I289" s="263">
        <v>0</v>
      </c>
      <c r="J289" s="264">
        <v>15071</v>
      </c>
      <c r="K289" s="264">
        <v>370</v>
      </c>
      <c r="L289" s="264">
        <v>370</v>
      </c>
      <c r="M289" s="264">
        <v>3</v>
      </c>
      <c r="N289" s="264">
        <v>0</v>
      </c>
      <c r="O289" s="264">
        <v>14026</v>
      </c>
      <c r="P289" s="264">
        <v>289</v>
      </c>
      <c r="Q289" s="264">
        <v>289</v>
      </c>
      <c r="R289" s="264">
        <v>102</v>
      </c>
      <c r="S289" s="264">
        <v>0</v>
      </c>
      <c r="T289" s="265">
        <v>0.015</v>
      </c>
      <c r="U289" s="266">
        <v>15450</v>
      </c>
      <c r="V289" s="266">
        <v>354</v>
      </c>
      <c r="W289" s="266">
        <v>151</v>
      </c>
      <c r="X289" s="266">
        <v>0</v>
      </c>
      <c r="Y289" s="264">
        <v>4</v>
      </c>
      <c r="Z289" s="267">
        <v>0.0229126213592233</v>
      </c>
      <c r="AA289" s="267">
        <v>0.0229126213592233</v>
      </c>
      <c r="AB289" s="267">
        <v>0.024550461150554</v>
      </c>
      <c r="AC289" s="268">
        <v>0.0206045914729788</v>
      </c>
      <c r="AD289" s="269">
        <v>-0.00163783979133074</v>
      </c>
      <c r="AE289" s="270">
        <v>91997</v>
      </c>
      <c r="AF289" s="271">
        <v>2285</v>
      </c>
      <c r="AG289" s="271">
        <v>0</v>
      </c>
      <c r="AH289" s="271">
        <v>88166</v>
      </c>
      <c r="AI289" s="271">
        <v>2331</v>
      </c>
      <c r="AJ289" s="271">
        <v>1</v>
      </c>
      <c r="AK289" s="268">
        <v>0.0248377664489059</v>
      </c>
      <c r="AL289" s="268">
        <v>0.026427421001293</v>
      </c>
      <c r="AM289" s="269">
        <v>-0.00158965455238707</v>
      </c>
    </row>
    <row r="290" spans="1:39">
      <c r="A290" s="279" t="s">
        <v>25</v>
      </c>
      <c r="B290" s="280" t="s">
        <v>3301</v>
      </c>
      <c r="C290" s="262" t="s">
        <v>158</v>
      </c>
      <c r="D290" s="280" t="s">
        <v>159</v>
      </c>
      <c r="E290" s="263">
        <v>23442</v>
      </c>
      <c r="F290" s="263">
        <v>361</v>
      </c>
      <c r="G290" s="263">
        <v>254</v>
      </c>
      <c r="H290" s="263">
        <v>22</v>
      </c>
      <c r="I290" s="263">
        <v>0</v>
      </c>
      <c r="J290" s="264">
        <v>25576</v>
      </c>
      <c r="K290" s="264">
        <v>307</v>
      </c>
      <c r="L290" s="264">
        <v>307</v>
      </c>
      <c r="M290" s="264">
        <v>44</v>
      </c>
      <c r="N290" s="264">
        <v>0</v>
      </c>
      <c r="O290" s="264">
        <v>23225</v>
      </c>
      <c r="P290" s="264">
        <v>341</v>
      </c>
      <c r="Q290" s="264">
        <v>341</v>
      </c>
      <c r="R290" s="264">
        <v>192</v>
      </c>
      <c r="S290" s="264">
        <v>0</v>
      </c>
      <c r="T290" s="265">
        <v>0.015</v>
      </c>
      <c r="U290" s="266">
        <v>23442</v>
      </c>
      <c r="V290" s="266">
        <v>361</v>
      </c>
      <c r="W290" s="266">
        <v>254</v>
      </c>
      <c r="X290" s="266">
        <v>0</v>
      </c>
      <c r="Y290" s="264">
        <v>22</v>
      </c>
      <c r="Z290" s="267">
        <v>0.0153997099223616</v>
      </c>
      <c r="AA290" s="267">
        <v>0.0153997099223616</v>
      </c>
      <c r="AB290" s="267">
        <v>0.0120034407256803</v>
      </c>
      <c r="AC290" s="268">
        <v>0.0146824542518837</v>
      </c>
      <c r="AD290" s="269">
        <v>0.00339626919668125</v>
      </c>
      <c r="AE290" s="270">
        <v>157492</v>
      </c>
      <c r="AF290" s="271">
        <v>2319</v>
      </c>
      <c r="AG290" s="271">
        <v>0</v>
      </c>
      <c r="AH290" s="271">
        <v>153887</v>
      </c>
      <c r="AI290" s="271">
        <v>2603</v>
      </c>
      <c r="AJ290" s="271">
        <v>0</v>
      </c>
      <c r="AK290" s="268">
        <v>0.0147245574378381</v>
      </c>
      <c r="AL290" s="268">
        <v>0.0169150090650932</v>
      </c>
      <c r="AM290" s="269">
        <v>-0.00219045162725511</v>
      </c>
    </row>
    <row r="291" spans="1:39">
      <c r="A291" s="279" t="s">
        <v>25</v>
      </c>
      <c r="B291" s="280" t="s">
        <v>3301</v>
      </c>
      <c r="C291" s="262" t="s">
        <v>166</v>
      </c>
      <c r="D291" s="280" t="s">
        <v>167</v>
      </c>
      <c r="E291" s="263">
        <v>2527</v>
      </c>
      <c r="F291" s="263">
        <v>52</v>
      </c>
      <c r="G291" s="263">
        <v>20</v>
      </c>
      <c r="H291" s="263">
        <v>4</v>
      </c>
      <c r="I291" s="263">
        <v>0</v>
      </c>
      <c r="J291" s="264">
        <v>2522</v>
      </c>
      <c r="K291" s="264">
        <v>68</v>
      </c>
      <c r="L291" s="264">
        <v>68</v>
      </c>
      <c r="M291" s="264">
        <v>6</v>
      </c>
      <c r="N291" s="264">
        <v>0</v>
      </c>
      <c r="O291" s="264">
        <v>2427</v>
      </c>
      <c r="P291" s="264">
        <v>59</v>
      </c>
      <c r="Q291" s="264">
        <v>59</v>
      </c>
      <c r="R291" s="264">
        <v>30</v>
      </c>
      <c r="S291" s="264">
        <v>0</v>
      </c>
      <c r="T291" s="265">
        <v>0.015</v>
      </c>
      <c r="U291" s="266">
        <v>2527</v>
      </c>
      <c r="V291" s="266">
        <v>52</v>
      </c>
      <c r="W291" s="266">
        <v>20</v>
      </c>
      <c r="X291" s="266">
        <v>0</v>
      </c>
      <c r="Y291" s="264">
        <v>4</v>
      </c>
      <c r="Z291" s="267">
        <v>0.0205777601899486</v>
      </c>
      <c r="AA291" s="267">
        <v>0.0205777601899486</v>
      </c>
      <c r="AB291" s="267">
        <v>0.0269627279936558</v>
      </c>
      <c r="AC291" s="268">
        <v>0.0243098475484137</v>
      </c>
      <c r="AD291" s="269">
        <v>-0.00638496780370728</v>
      </c>
      <c r="AE291" s="270">
        <v>15084</v>
      </c>
      <c r="AF291" s="271">
        <v>478</v>
      </c>
      <c r="AG291" s="271">
        <v>0</v>
      </c>
      <c r="AH291" s="271">
        <v>14168</v>
      </c>
      <c r="AI291" s="271">
        <v>469</v>
      </c>
      <c r="AJ291" s="271">
        <v>0</v>
      </c>
      <c r="AK291" s="268">
        <v>0.0316892071068682</v>
      </c>
      <c r="AL291" s="268">
        <v>0.033102766798419</v>
      </c>
      <c r="AM291" s="269">
        <v>-0.00141355969155077</v>
      </c>
    </row>
    <row r="292" spans="1:39">
      <c r="A292" s="279" t="s">
        <v>25</v>
      </c>
      <c r="B292" s="280" t="s">
        <v>3301</v>
      </c>
      <c r="C292" s="262" t="s">
        <v>162</v>
      </c>
      <c r="D292" s="280" t="s">
        <v>163</v>
      </c>
      <c r="E292" s="263">
        <v>11250</v>
      </c>
      <c r="F292" s="263">
        <v>207</v>
      </c>
      <c r="G292" s="263">
        <v>132</v>
      </c>
      <c r="H292" s="263">
        <v>36</v>
      </c>
      <c r="I292" s="263">
        <v>0</v>
      </c>
      <c r="J292" s="264">
        <v>12290</v>
      </c>
      <c r="K292" s="264">
        <v>208</v>
      </c>
      <c r="L292" s="264">
        <v>208</v>
      </c>
      <c r="M292" s="264">
        <v>29</v>
      </c>
      <c r="N292" s="264">
        <v>0</v>
      </c>
      <c r="O292" s="264">
        <v>10982</v>
      </c>
      <c r="P292" s="264">
        <v>199</v>
      </c>
      <c r="Q292" s="264">
        <v>198</v>
      </c>
      <c r="R292" s="264">
        <v>72</v>
      </c>
      <c r="S292" s="264">
        <v>2</v>
      </c>
      <c r="T292" s="265">
        <v>0.015</v>
      </c>
      <c r="U292" s="266">
        <v>11250</v>
      </c>
      <c r="V292" s="266">
        <v>207</v>
      </c>
      <c r="W292" s="266">
        <v>132</v>
      </c>
      <c r="X292" s="266">
        <v>0</v>
      </c>
      <c r="Y292" s="264">
        <v>36</v>
      </c>
      <c r="Z292" s="267">
        <v>0.0184</v>
      </c>
      <c r="AA292" s="267">
        <v>0.0184</v>
      </c>
      <c r="AB292" s="267">
        <v>0.0169243287225386</v>
      </c>
      <c r="AC292" s="268">
        <v>0.0179384447277363</v>
      </c>
      <c r="AD292" s="269">
        <v>0.00147567127746135</v>
      </c>
      <c r="AE292" s="270">
        <v>72664</v>
      </c>
      <c r="AF292" s="271">
        <v>1461</v>
      </c>
      <c r="AG292" s="271">
        <v>2</v>
      </c>
      <c r="AH292" s="271">
        <v>71649</v>
      </c>
      <c r="AI292" s="271">
        <v>1531</v>
      </c>
      <c r="AJ292" s="271">
        <v>2</v>
      </c>
      <c r="AK292" s="268">
        <v>0.020078718485082</v>
      </c>
      <c r="AL292" s="268">
        <v>0.021340144314645</v>
      </c>
      <c r="AM292" s="269">
        <v>-0.00126142582956298</v>
      </c>
    </row>
    <row r="293" spans="1:39">
      <c r="A293" s="279" t="s">
        <v>25</v>
      </c>
      <c r="B293" s="280" t="s">
        <v>3301</v>
      </c>
      <c r="C293" s="262" t="s">
        <v>168</v>
      </c>
      <c r="D293" s="280" t="s">
        <v>169</v>
      </c>
      <c r="E293" s="263">
        <v>9381</v>
      </c>
      <c r="F293" s="263">
        <v>207</v>
      </c>
      <c r="G293" s="263">
        <v>115</v>
      </c>
      <c r="H293" s="263">
        <v>0</v>
      </c>
      <c r="I293" s="263">
        <v>0</v>
      </c>
      <c r="J293" s="264">
        <v>10398</v>
      </c>
      <c r="K293" s="264">
        <v>164</v>
      </c>
      <c r="L293" s="264">
        <v>163</v>
      </c>
      <c r="M293" s="264">
        <v>14</v>
      </c>
      <c r="N293" s="264">
        <v>0</v>
      </c>
      <c r="O293" s="264">
        <v>9570</v>
      </c>
      <c r="P293" s="264">
        <v>209</v>
      </c>
      <c r="Q293" s="264">
        <v>209</v>
      </c>
      <c r="R293" s="264">
        <v>102</v>
      </c>
      <c r="S293" s="264">
        <v>0</v>
      </c>
      <c r="T293" s="265">
        <v>0.015</v>
      </c>
      <c r="U293" s="266">
        <v>9381</v>
      </c>
      <c r="V293" s="266">
        <v>207</v>
      </c>
      <c r="W293" s="266">
        <v>115</v>
      </c>
      <c r="X293" s="266">
        <v>0</v>
      </c>
      <c r="Y293" s="264">
        <v>0</v>
      </c>
      <c r="Z293" s="267">
        <v>0.0220658778381836</v>
      </c>
      <c r="AA293" s="267">
        <v>0.0220658778381836</v>
      </c>
      <c r="AB293" s="267">
        <v>0.0157722638969033</v>
      </c>
      <c r="AC293" s="268">
        <v>0.0218390804597701</v>
      </c>
      <c r="AD293" s="269">
        <v>0.00629361394128031</v>
      </c>
      <c r="AE293" s="270">
        <v>58284</v>
      </c>
      <c r="AF293" s="271">
        <v>1295</v>
      </c>
      <c r="AG293" s="271">
        <v>0</v>
      </c>
      <c r="AH293" s="271">
        <v>55436</v>
      </c>
      <c r="AI293" s="271">
        <v>1369</v>
      </c>
      <c r="AJ293" s="271">
        <v>0</v>
      </c>
      <c r="AK293" s="268">
        <v>0.0222187907487475</v>
      </c>
      <c r="AL293" s="268">
        <v>0.0246951439497799</v>
      </c>
      <c r="AM293" s="269">
        <v>-0.00247635320103242</v>
      </c>
    </row>
    <row r="294" spans="1:39">
      <c r="A294" s="279" t="s">
        <v>188</v>
      </c>
      <c r="B294" s="280" t="s">
        <v>3306</v>
      </c>
      <c r="C294" s="262" t="s">
        <v>190</v>
      </c>
      <c r="D294" s="280" t="s">
        <v>191</v>
      </c>
      <c r="E294" s="263">
        <v>7019</v>
      </c>
      <c r="F294" s="263">
        <v>220</v>
      </c>
      <c r="G294" s="263">
        <v>114</v>
      </c>
      <c r="H294" s="263">
        <v>0</v>
      </c>
      <c r="I294" s="263">
        <v>0</v>
      </c>
      <c r="J294" s="264">
        <v>8468</v>
      </c>
      <c r="K294" s="264">
        <v>136</v>
      </c>
      <c r="L294" s="264">
        <v>136</v>
      </c>
      <c r="M294" s="264">
        <v>0</v>
      </c>
      <c r="N294" s="264">
        <v>0</v>
      </c>
      <c r="O294" s="264">
        <v>6494</v>
      </c>
      <c r="P294" s="264">
        <v>162</v>
      </c>
      <c r="Q294" s="264">
        <v>162</v>
      </c>
      <c r="R294" s="264">
        <v>62</v>
      </c>
      <c r="S294" s="264">
        <v>0</v>
      </c>
      <c r="T294" s="265">
        <v>0.015</v>
      </c>
      <c r="U294" s="266">
        <v>7019</v>
      </c>
      <c r="V294" s="266">
        <v>220</v>
      </c>
      <c r="W294" s="266">
        <v>114</v>
      </c>
      <c r="X294" s="266">
        <v>0</v>
      </c>
      <c r="Y294" s="264">
        <v>0</v>
      </c>
      <c r="Z294" s="267">
        <v>0.0313434962245334</v>
      </c>
      <c r="AA294" s="267">
        <v>0.0313434962245334</v>
      </c>
      <c r="AB294" s="267">
        <v>0.0160604629192253</v>
      </c>
      <c r="AC294" s="268">
        <v>0.0249461040960887</v>
      </c>
      <c r="AD294" s="269">
        <v>0.0152830333053081</v>
      </c>
      <c r="AE294" s="270">
        <v>46516</v>
      </c>
      <c r="AF294" s="271">
        <v>1423</v>
      </c>
      <c r="AG294" s="271">
        <v>2</v>
      </c>
      <c r="AH294" s="271">
        <v>45406</v>
      </c>
      <c r="AI294" s="271">
        <v>1555</v>
      </c>
      <c r="AJ294" s="271">
        <v>1</v>
      </c>
      <c r="AK294" s="268">
        <v>0.0305486284289277</v>
      </c>
      <c r="AL294" s="268">
        <v>0.0342245518213452</v>
      </c>
      <c r="AM294" s="269">
        <v>-0.00367592339241752</v>
      </c>
    </row>
    <row r="295" spans="1:39">
      <c r="A295" s="279" t="s">
        <v>188</v>
      </c>
      <c r="B295" s="280" t="s">
        <v>3306</v>
      </c>
      <c r="C295" s="262" t="s">
        <v>192</v>
      </c>
      <c r="D295" s="280" t="s">
        <v>193</v>
      </c>
      <c r="E295" s="263">
        <v>5529</v>
      </c>
      <c r="F295" s="263">
        <v>215</v>
      </c>
      <c r="G295" s="263">
        <v>71</v>
      </c>
      <c r="H295" s="263">
        <v>0</v>
      </c>
      <c r="I295" s="263">
        <v>0</v>
      </c>
      <c r="J295" s="264">
        <v>6353</v>
      </c>
      <c r="K295" s="264">
        <v>210</v>
      </c>
      <c r="L295" s="264">
        <v>208</v>
      </c>
      <c r="M295" s="264">
        <v>3</v>
      </c>
      <c r="N295" s="264">
        <v>0</v>
      </c>
      <c r="O295" s="264">
        <v>4903</v>
      </c>
      <c r="P295" s="264">
        <v>153</v>
      </c>
      <c r="Q295" s="264">
        <v>152</v>
      </c>
      <c r="R295" s="264">
        <v>83</v>
      </c>
      <c r="S295" s="264">
        <v>1</v>
      </c>
      <c r="T295" s="265">
        <v>0.015</v>
      </c>
      <c r="U295" s="266">
        <v>5529</v>
      </c>
      <c r="V295" s="266">
        <v>215</v>
      </c>
      <c r="W295" s="266">
        <v>71</v>
      </c>
      <c r="X295" s="266">
        <v>0</v>
      </c>
      <c r="Y295" s="264">
        <v>0</v>
      </c>
      <c r="Z295" s="267">
        <v>0.0388858744800145</v>
      </c>
      <c r="AA295" s="267">
        <v>0.0388858744800145</v>
      </c>
      <c r="AB295" s="267">
        <v>0.0330552494884307</v>
      </c>
      <c r="AC295" s="268">
        <v>0.0310014276973282</v>
      </c>
      <c r="AD295" s="269">
        <v>0.0058306249915838</v>
      </c>
      <c r="AE295" s="270">
        <v>36011</v>
      </c>
      <c r="AF295" s="271">
        <v>1369</v>
      </c>
      <c r="AG295" s="271">
        <v>5</v>
      </c>
      <c r="AH295" s="271">
        <v>36726</v>
      </c>
      <c r="AI295" s="271">
        <v>1240</v>
      </c>
      <c r="AJ295" s="271">
        <v>0</v>
      </c>
      <c r="AK295" s="268">
        <v>0.0378773152647802</v>
      </c>
      <c r="AL295" s="268">
        <v>0.0337635462615041</v>
      </c>
      <c r="AM295" s="269">
        <v>0.0041137690032761</v>
      </c>
    </row>
    <row r="296" spans="1:39">
      <c r="A296" s="279" t="s">
        <v>188</v>
      </c>
      <c r="B296" s="280" t="s">
        <v>3306</v>
      </c>
      <c r="C296" s="262" t="s">
        <v>194</v>
      </c>
      <c r="D296" s="280" t="s">
        <v>195</v>
      </c>
      <c r="E296" s="263">
        <v>11549</v>
      </c>
      <c r="F296" s="263">
        <v>400</v>
      </c>
      <c r="G296" s="263">
        <v>146</v>
      </c>
      <c r="H296" s="263">
        <v>0</v>
      </c>
      <c r="I296" s="263">
        <v>0</v>
      </c>
      <c r="J296" s="264">
        <v>13936</v>
      </c>
      <c r="K296" s="264">
        <v>331</v>
      </c>
      <c r="L296" s="264">
        <v>331</v>
      </c>
      <c r="M296" s="264">
        <v>4</v>
      </c>
      <c r="N296" s="264">
        <v>0</v>
      </c>
      <c r="O296" s="264">
        <v>10267</v>
      </c>
      <c r="P296" s="264">
        <v>301</v>
      </c>
      <c r="Q296" s="264">
        <v>298</v>
      </c>
      <c r="R296" s="264">
        <v>134</v>
      </c>
      <c r="S296" s="264">
        <v>3</v>
      </c>
      <c r="T296" s="265">
        <v>0.015</v>
      </c>
      <c r="U296" s="266">
        <v>11549</v>
      </c>
      <c r="V296" s="266">
        <v>400</v>
      </c>
      <c r="W296" s="266">
        <v>146</v>
      </c>
      <c r="X296" s="266">
        <v>0</v>
      </c>
      <c r="Y296" s="264">
        <v>0</v>
      </c>
      <c r="Z296" s="267">
        <v>0.0346350333362196</v>
      </c>
      <c r="AA296" s="267">
        <v>0.0346350333362196</v>
      </c>
      <c r="AB296" s="267">
        <v>0.0237514351320321</v>
      </c>
      <c r="AC296" s="268">
        <v>0.0290250316548164</v>
      </c>
      <c r="AD296" s="269">
        <v>0.0108835982041874</v>
      </c>
      <c r="AE296" s="270">
        <v>76744</v>
      </c>
      <c r="AF296" s="271">
        <v>2403</v>
      </c>
      <c r="AG296" s="271">
        <v>4</v>
      </c>
      <c r="AH296" s="271">
        <v>74681</v>
      </c>
      <c r="AI296" s="271">
        <v>2359</v>
      </c>
      <c r="AJ296" s="271">
        <v>18</v>
      </c>
      <c r="AK296" s="268">
        <v>0.0312597727509642</v>
      </c>
      <c r="AL296" s="268">
        <v>0.0313466611320148</v>
      </c>
      <c r="AM296" s="269">
        <v>-8.68883810505872e-5</v>
      </c>
    </row>
    <row r="297" spans="1:39">
      <c r="A297" s="279" t="s">
        <v>188</v>
      </c>
      <c r="B297" s="280" t="s">
        <v>3306</v>
      </c>
      <c r="C297" s="262" t="s">
        <v>196</v>
      </c>
      <c r="D297" s="280" t="s">
        <v>197</v>
      </c>
      <c r="E297" s="263">
        <v>14455</v>
      </c>
      <c r="F297" s="263">
        <v>58</v>
      </c>
      <c r="G297" s="263">
        <v>33</v>
      </c>
      <c r="H297" s="263">
        <v>0</v>
      </c>
      <c r="I297" s="263">
        <v>0</v>
      </c>
      <c r="J297" s="264">
        <v>17451</v>
      </c>
      <c r="K297" s="264">
        <v>412</v>
      </c>
      <c r="L297" s="264">
        <v>410</v>
      </c>
      <c r="M297" s="264">
        <v>16</v>
      </c>
      <c r="N297" s="264">
        <v>0</v>
      </c>
      <c r="O297" s="264">
        <v>13357</v>
      </c>
      <c r="P297" s="264">
        <v>589</v>
      </c>
      <c r="Q297" s="264">
        <v>589</v>
      </c>
      <c r="R297" s="264">
        <v>218</v>
      </c>
      <c r="S297" s="264">
        <v>0</v>
      </c>
      <c r="T297" s="265">
        <v>0.015</v>
      </c>
      <c r="U297" s="266">
        <v>14455</v>
      </c>
      <c r="V297" s="266">
        <v>58</v>
      </c>
      <c r="W297" s="266">
        <v>33</v>
      </c>
      <c r="X297" s="266">
        <v>0</v>
      </c>
      <c r="Y297" s="264">
        <v>0</v>
      </c>
      <c r="Z297" s="267">
        <v>0.00401245243860256</v>
      </c>
      <c r="AA297" s="267">
        <v>0.00401245243860256</v>
      </c>
      <c r="AB297" s="267">
        <v>0.0236089622371211</v>
      </c>
      <c r="AC297" s="268">
        <v>0.0440967283072546</v>
      </c>
      <c r="AD297" s="269">
        <v>-0.0195965097985185</v>
      </c>
      <c r="AE297" s="270">
        <v>95236</v>
      </c>
      <c r="AF297" s="271">
        <v>1846</v>
      </c>
      <c r="AG297" s="271">
        <v>2</v>
      </c>
      <c r="AH297" s="271">
        <v>93181</v>
      </c>
      <c r="AI297" s="271">
        <v>2114</v>
      </c>
      <c r="AJ297" s="271">
        <v>4</v>
      </c>
      <c r="AK297" s="268">
        <v>0.0193624259733714</v>
      </c>
      <c r="AL297" s="268">
        <v>0.0226441012652794</v>
      </c>
      <c r="AM297" s="269">
        <v>-0.00328167529190799</v>
      </c>
    </row>
    <row r="298" spans="1:39">
      <c r="A298" s="279" t="s">
        <v>188</v>
      </c>
      <c r="B298" s="280" t="s">
        <v>3306</v>
      </c>
      <c r="C298" s="262" t="s">
        <v>198</v>
      </c>
      <c r="D298" s="280" t="s">
        <v>199</v>
      </c>
      <c r="E298" s="263">
        <v>9650</v>
      </c>
      <c r="F298" s="263">
        <v>280</v>
      </c>
      <c r="G298" s="263">
        <v>138</v>
      </c>
      <c r="H298" s="263">
        <v>0</v>
      </c>
      <c r="I298" s="263">
        <v>0</v>
      </c>
      <c r="J298" s="264">
        <v>11957</v>
      </c>
      <c r="K298" s="264">
        <v>267</v>
      </c>
      <c r="L298" s="264">
        <v>267</v>
      </c>
      <c r="M298" s="264">
        <v>17</v>
      </c>
      <c r="N298" s="264">
        <v>0</v>
      </c>
      <c r="O298" s="264">
        <v>9271</v>
      </c>
      <c r="P298" s="264">
        <v>231</v>
      </c>
      <c r="Q298" s="264">
        <v>231</v>
      </c>
      <c r="R298" s="264">
        <v>108</v>
      </c>
      <c r="S298" s="264">
        <v>0</v>
      </c>
      <c r="T298" s="265">
        <v>0.015</v>
      </c>
      <c r="U298" s="266">
        <v>9650</v>
      </c>
      <c r="V298" s="266">
        <v>280</v>
      </c>
      <c r="W298" s="266">
        <v>138</v>
      </c>
      <c r="X298" s="266">
        <v>0</v>
      </c>
      <c r="Y298" s="264">
        <v>0</v>
      </c>
      <c r="Z298" s="267">
        <v>0.0290155440414508</v>
      </c>
      <c r="AA298" s="267">
        <v>0.0290155440414508</v>
      </c>
      <c r="AB298" s="267">
        <v>0.0223300158902735</v>
      </c>
      <c r="AC298" s="268">
        <v>0.0249164059971956</v>
      </c>
      <c r="AD298" s="269">
        <v>0.0066855281511773</v>
      </c>
      <c r="AE298" s="270">
        <v>64653</v>
      </c>
      <c r="AF298" s="271">
        <v>1711</v>
      </c>
      <c r="AG298" s="271">
        <v>4</v>
      </c>
      <c r="AH298" s="271">
        <v>60856</v>
      </c>
      <c r="AI298" s="271">
        <v>1747</v>
      </c>
      <c r="AJ298" s="271">
        <v>1</v>
      </c>
      <c r="AK298" s="268">
        <v>0.0264024871235674</v>
      </c>
      <c r="AL298" s="268">
        <v>0.0286906796371763</v>
      </c>
      <c r="AM298" s="269">
        <v>-0.00228819251360893</v>
      </c>
    </row>
    <row r="299" spans="1:39">
      <c r="A299" s="279" t="s">
        <v>188</v>
      </c>
      <c r="B299" s="280" t="s">
        <v>3306</v>
      </c>
      <c r="C299" s="262" t="s">
        <v>200</v>
      </c>
      <c r="D299" s="280" t="s">
        <v>201</v>
      </c>
      <c r="E299" s="263">
        <v>7138</v>
      </c>
      <c r="F299" s="263">
        <v>199</v>
      </c>
      <c r="G299" s="263">
        <v>120</v>
      </c>
      <c r="H299" s="263">
        <v>0</v>
      </c>
      <c r="I299" s="263">
        <v>0</v>
      </c>
      <c r="J299" s="264">
        <v>8663</v>
      </c>
      <c r="K299" s="264">
        <v>233</v>
      </c>
      <c r="L299" s="264">
        <v>233</v>
      </c>
      <c r="M299" s="264">
        <v>21</v>
      </c>
      <c r="N299" s="264">
        <v>0</v>
      </c>
      <c r="O299" s="264">
        <v>6345</v>
      </c>
      <c r="P299" s="264">
        <v>156</v>
      </c>
      <c r="Q299" s="264">
        <v>156</v>
      </c>
      <c r="R299" s="264">
        <v>57</v>
      </c>
      <c r="S299" s="264">
        <v>1</v>
      </c>
      <c r="T299" s="265">
        <v>0.015</v>
      </c>
      <c r="U299" s="266">
        <v>7138</v>
      </c>
      <c r="V299" s="266">
        <v>199</v>
      </c>
      <c r="W299" s="266">
        <v>120</v>
      </c>
      <c r="X299" s="266">
        <v>0</v>
      </c>
      <c r="Y299" s="264">
        <v>0</v>
      </c>
      <c r="Z299" s="267">
        <v>0.02787895769123</v>
      </c>
      <c r="AA299" s="267">
        <v>0.02787895769123</v>
      </c>
      <c r="AB299" s="267">
        <v>0.0268959944591943</v>
      </c>
      <c r="AC299" s="268">
        <v>0.0244286840031521</v>
      </c>
      <c r="AD299" s="269">
        <v>0.000982963232035762</v>
      </c>
      <c r="AE299" s="270">
        <v>46945</v>
      </c>
      <c r="AF299" s="271">
        <v>1344</v>
      </c>
      <c r="AG299" s="271">
        <v>1</v>
      </c>
      <c r="AH299" s="271">
        <v>45493</v>
      </c>
      <c r="AI299" s="271">
        <v>1320</v>
      </c>
      <c r="AJ299" s="271">
        <v>0</v>
      </c>
      <c r="AK299" s="268">
        <v>0.028607945468101</v>
      </c>
      <c r="AL299" s="268">
        <v>0.0290154529268239</v>
      </c>
      <c r="AM299" s="269">
        <v>-0.000407507458722936</v>
      </c>
    </row>
    <row r="300" spans="1:39">
      <c r="A300" s="279" t="s">
        <v>188</v>
      </c>
      <c r="B300" s="280" t="s">
        <v>3306</v>
      </c>
      <c r="C300" s="262" t="s">
        <v>202</v>
      </c>
      <c r="D300" s="280" t="s">
        <v>203</v>
      </c>
      <c r="E300" s="263">
        <v>7570</v>
      </c>
      <c r="F300" s="263">
        <v>216</v>
      </c>
      <c r="G300" s="263">
        <v>122</v>
      </c>
      <c r="H300" s="263">
        <v>0</v>
      </c>
      <c r="I300" s="263">
        <v>0</v>
      </c>
      <c r="J300" s="264">
        <v>9195</v>
      </c>
      <c r="K300" s="264">
        <v>226</v>
      </c>
      <c r="L300" s="264">
        <v>226</v>
      </c>
      <c r="M300" s="264">
        <v>27</v>
      </c>
      <c r="N300" s="264">
        <v>0</v>
      </c>
      <c r="O300" s="264">
        <v>7032</v>
      </c>
      <c r="P300" s="264">
        <v>161</v>
      </c>
      <c r="Q300" s="264">
        <v>161</v>
      </c>
      <c r="R300" s="264">
        <v>85</v>
      </c>
      <c r="S300" s="264">
        <v>1</v>
      </c>
      <c r="T300" s="265">
        <v>0.015</v>
      </c>
      <c r="U300" s="266">
        <v>7570</v>
      </c>
      <c r="V300" s="266">
        <v>216</v>
      </c>
      <c r="W300" s="266">
        <v>122</v>
      </c>
      <c r="X300" s="266">
        <v>0</v>
      </c>
      <c r="Y300" s="264">
        <v>0</v>
      </c>
      <c r="Z300" s="267">
        <v>0.0285336856010568</v>
      </c>
      <c r="AA300" s="267">
        <v>0.0285336856010568</v>
      </c>
      <c r="AB300" s="267">
        <v>0.0245785753126699</v>
      </c>
      <c r="AC300" s="268">
        <v>0.0227531285551763</v>
      </c>
      <c r="AD300" s="269">
        <v>0.00395511028838687</v>
      </c>
      <c r="AE300" s="270">
        <v>50417</v>
      </c>
      <c r="AF300" s="271">
        <v>1394</v>
      </c>
      <c r="AG300" s="271">
        <v>1</v>
      </c>
      <c r="AH300" s="271">
        <v>48630</v>
      </c>
      <c r="AI300" s="271">
        <v>1399</v>
      </c>
      <c r="AJ300" s="271">
        <v>2</v>
      </c>
      <c r="AK300" s="268">
        <v>0.0276295693912768</v>
      </c>
      <c r="AL300" s="268">
        <v>0.0287271231749949</v>
      </c>
      <c r="AM300" s="269">
        <v>-0.00109755378371811</v>
      </c>
    </row>
    <row r="301" spans="1:39">
      <c r="A301" s="279" t="s">
        <v>188</v>
      </c>
      <c r="B301" s="280" t="s">
        <v>3306</v>
      </c>
      <c r="C301" s="262" t="s">
        <v>204</v>
      </c>
      <c r="D301" s="280" t="s">
        <v>205</v>
      </c>
      <c r="E301" s="263">
        <v>8467</v>
      </c>
      <c r="F301" s="263">
        <v>140</v>
      </c>
      <c r="G301" s="263">
        <v>80</v>
      </c>
      <c r="H301" s="263">
        <v>0</v>
      </c>
      <c r="I301" s="263">
        <v>0</v>
      </c>
      <c r="J301" s="264">
        <v>10550</v>
      </c>
      <c r="K301" s="264">
        <v>113</v>
      </c>
      <c r="L301" s="264">
        <v>112</v>
      </c>
      <c r="M301" s="264">
        <v>9</v>
      </c>
      <c r="N301" s="264">
        <v>0</v>
      </c>
      <c r="O301" s="264">
        <v>7880</v>
      </c>
      <c r="P301" s="264">
        <v>97</v>
      </c>
      <c r="Q301" s="264">
        <v>97</v>
      </c>
      <c r="R301" s="264">
        <v>70</v>
      </c>
      <c r="S301" s="264">
        <v>0</v>
      </c>
      <c r="T301" s="265">
        <v>0.015</v>
      </c>
      <c r="U301" s="266">
        <v>8467</v>
      </c>
      <c r="V301" s="266">
        <v>140</v>
      </c>
      <c r="W301" s="266">
        <v>80</v>
      </c>
      <c r="X301" s="266">
        <v>0</v>
      </c>
      <c r="Y301" s="264">
        <v>0</v>
      </c>
      <c r="Z301" s="267">
        <v>0.0165347820951931</v>
      </c>
      <c r="AA301" s="267">
        <v>0.0165347820951931</v>
      </c>
      <c r="AB301" s="267">
        <v>0.0107109004739336</v>
      </c>
      <c r="AC301" s="268">
        <v>0.0123096446700508</v>
      </c>
      <c r="AD301" s="269">
        <v>0.00582388162125945</v>
      </c>
      <c r="AE301" s="270">
        <v>58156</v>
      </c>
      <c r="AF301" s="271">
        <v>856</v>
      </c>
      <c r="AG301" s="271">
        <v>0</v>
      </c>
      <c r="AH301" s="271">
        <v>59289</v>
      </c>
      <c r="AI301" s="271">
        <v>876</v>
      </c>
      <c r="AJ301" s="271">
        <v>1</v>
      </c>
      <c r="AK301" s="268">
        <v>0.0147190315702593</v>
      </c>
      <c r="AL301" s="268">
        <v>0.0147582182192312</v>
      </c>
      <c r="AM301" s="269">
        <v>-3.91866489719214e-5</v>
      </c>
    </row>
    <row r="302" spans="1:39">
      <c r="A302" s="279" t="s">
        <v>188</v>
      </c>
      <c r="B302" s="280" t="s">
        <v>3306</v>
      </c>
      <c r="C302" s="262" t="s">
        <v>206</v>
      </c>
      <c r="D302" s="280" t="s">
        <v>207</v>
      </c>
      <c r="E302" s="263">
        <v>4844</v>
      </c>
      <c r="F302" s="263">
        <v>105</v>
      </c>
      <c r="G302" s="263">
        <v>60</v>
      </c>
      <c r="H302" s="263">
        <v>0</v>
      </c>
      <c r="I302" s="263">
        <v>0</v>
      </c>
      <c r="J302" s="264">
        <v>5902</v>
      </c>
      <c r="K302" s="264">
        <v>99</v>
      </c>
      <c r="L302" s="264">
        <v>99</v>
      </c>
      <c r="M302" s="264">
        <v>9</v>
      </c>
      <c r="N302" s="264">
        <v>0</v>
      </c>
      <c r="O302" s="264">
        <v>4445</v>
      </c>
      <c r="P302" s="264">
        <v>73</v>
      </c>
      <c r="Q302" s="264">
        <v>73</v>
      </c>
      <c r="R302" s="264">
        <v>36</v>
      </c>
      <c r="S302" s="264">
        <v>0</v>
      </c>
      <c r="T302" s="265">
        <v>0.015</v>
      </c>
      <c r="U302" s="266">
        <v>4844</v>
      </c>
      <c r="V302" s="266">
        <v>105</v>
      </c>
      <c r="W302" s="266">
        <v>60</v>
      </c>
      <c r="X302" s="266">
        <v>0</v>
      </c>
      <c r="Y302" s="264">
        <v>0</v>
      </c>
      <c r="Z302" s="267">
        <v>0.0216763005780347</v>
      </c>
      <c r="AA302" s="267">
        <v>0.0216763005780347</v>
      </c>
      <c r="AB302" s="267">
        <v>0.0167739749237547</v>
      </c>
      <c r="AC302" s="268">
        <v>0.0164229471316085</v>
      </c>
      <c r="AD302" s="269">
        <v>0.00490232565428002</v>
      </c>
      <c r="AE302" s="270">
        <v>32449</v>
      </c>
      <c r="AF302" s="271">
        <v>709</v>
      </c>
      <c r="AG302" s="271">
        <v>0</v>
      </c>
      <c r="AH302" s="271">
        <v>30385</v>
      </c>
      <c r="AI302" s="271">
        <v>699</v>
      </c>
      <c r="AJ302" s="271">
        <v>0</v>
      </c>
      <c r="AK302" s="268">
        <v>0.0218496717926592</v>
      </c>
      <c r="AL302" s="268">
        <v>0.0230047720914925</v>
      </c>
      <c r="AM302" s="269">
        <v>-0.00115510029883326</v>
      </c>
    </row>
    <row r="303" spans="1:39">
      <c r="A303" s="279" t="s">
        <v>188</v>
      </c>
      <c r="B303" s="280" t="s">
        <v>3306</v>
      </c>
      <c r="C303" s="262" t="s">
        <v>208</v>
      </c>
      <c r="D303" s="280" t="s">
        <v>209</v>
      </c>
      <c r="E303" s="263">
        <v>6088</v>
      </c>
      <c r="F303" s="263">
        <v>215</v>
      </c>
      <c r="G303" s="263">
        <v>115</v>
      </c>
      <c r="H303" s="263">
        <v>0</v>
      </c>
      <c r="I303" s="263">
        <v>0</v>
      </c>
      <c r="J303" s="264">
        <v>7253</v>
      </c>
      <c r="K303" s="264">
        <v>213</v>
      </c>
      <c r="L303" s="264">
        <v>213</v>
      </c>
      <c r="M303" s="264">
        <v>24</v>
      </c>
      <c r="N303" s="264">
        <v>0</v>
      </c>
      <c r="O303" s="264">
        <v>5451</v>
      </c>
      <c r="P303" s="264">
        <v>152</v>
      </c>
      <c r="Q303" s="264">
        <v>152</v>
      </c>
      <c r="R303" s="264">
        <v>83</v>
      </c>
      <c r="S303" s="264">
        <v>1</v>
      </c>
      <c r="T303" s="265">
        <v>0.015</v>
      </c>
      <c r="U303" s="266">
        <v>6088</v>
      </c>
      <c r="V303" s="266">
        <v>215</v>
      </c>
      <c r="W303" s="266">
        <v>115</v>
      </c>
      <c r="X303" s="266">
        <v>0</v>
      </c>
      <c r="Y303" s="264">
        <v>0</v>
      </c>
      <c r="Z303" s="267">
        <v>0.0353153745072273</v>
      </c>
      <c r="AA303" s="267">
        <v>0.0353153745072273</v>
      </c>
      <c r="AB303" s="267">
        <v>0.0293671584172067</v>
      </c>
      <c r="AC303" s="268">
        <v>0.0277013392038158</v>
      </c>
      <c r="AD303" s="269">
        <v>0.00594821609002066</v>
      </c>
      <c r="AE303" s="270">
        <v>40450</v>
      </c>
      <c r="AF303" s="271">
        <v>1294</v>
      </c>
      <c r="AG303" s="271">
        <v>3</v>
      </c>
      <c r="AH303" s="271">
        <v>39070</v>
      </c>
      <c r="AI303" s="271">
        <v>1170</v>
      </c>
      <c r="AJ303" s="271">
        <v>7</v>
      </c>
      <c r="AK303" s="268">
        <v>0.0319159456118665</v>
      </c>
      <c r="AL303" s="268">
        <v>0.0297670847197338</v>
      </c>
      <c r="AM303" s="269">
        <v>0.00214886089213269</v>
      </c>
    </row>
    <row r="304" spans="1:39">
      <c r="A304" s="279" t="s">
        <v>188</v>
      </c>
      <c r="B304" s="280" t="s">
        <v>3306</v>
      </c>
      <c r="C304" s="262" t="s">
        <v>210</v>
      </c>
      <c r="D304" s="280" t="s">
        <v>211</v>
      </c>
      <c r="E304" s="263">
        <v>6665</v>
      </c>
      <c r="F304" s="263">
        <v>175</v>
      </c>
      <c r="G304" s="263">
        <v>71</v>
      </c>
      <c r="H304" s="263">
        <v>0</v>
      </c>
      <c r="I304" s="263">
        <v>0</v>
      </c>
      <c r="J304" s="264">
        <v>8431</v>
      </c>
      <c r="K304" s="264">
        <v>230</v>
      </c>
      <c r="L304" s="264">
        <v>230</v>
      </c>
      <c r="M304" s="264">
        <v>30</v>
      </c>
      <c r="N304" s="264">
        <v>0</v>
      </c>
      <c r="O304" s="264">
        <v>6490</v>
      </c>
      <c r="P304" s="264">
        <v>132</v>
      </c>
      <c r="Q304" s="264">
        <v>132</v>
      </c>
      <c r="R304" s="264">
        <v>75</v>
      </c>
      <c r="S304" s="264">
        <v>0</v>
      </c>
      <c r="T304" s="265">
        <v>0.015</v>
      </c>
      <c r="U304" s="266">
        <v>6665</v>
      </c>
      <c r="V304" s="266">
        <v>175</v>
      </c>
      <c r="W304" s="266">
        <v>71</v>
      </c>
      <c r="X304" s="266">
        <v>0</v>
      </c>
      <c r="Y304" s="264">
        <v>0</v>
      </c>
      <c r="Z304" s="267">
        <v>0.0262565641410353</v>
      </c>
      <c r="AA304" s="267">
        <v>0.0262565641410353</v>
      </c>
      <c r="AB304" s="267">
        <v>0.0272802751749496</v>
      </c>
      <c r="AC304" s="268">
        <v>0.0203389830508475</v>
      </c>
      <c r="AD304" s="269">
        <v>-0.00102371103391433</v>
      </c>
      <c r="AE304" s="270">
        <v>46155</v>
      </c>
      <c r="AF304" s="271">
        <v>1261</v>
      </c>
      <c r="AG304" s="271">
        <v>0</v>
      </c>
      <c r="AH304" s="271">
        <v>45554</v>
      </c>
      <c r="AI304" s="271">
        <v>1117</v>
      </c>
      <c r="AJ304" s="271">
        <v>0</v>
      </c>
      <c r="AK304" s="268">
        <v>0.0273209836420756</v>
      </c>
      <c r="AL304" s="268">
        <v>0.0245203494753479</v>
      </c>
      <c r="AM304" s="269">
        <v>0.00280063416672768</v>
      </c>
    </row>
    <row r="305" spans="1:39">
      <c r="A305" s="279" t="s">
        <v>188</v>
      </c>
      <c r="B305" s="280" t="s">
        <v>3306</v>
      </c>
      <c r="C305" s="262" t="s">
        <v>212</v>
      </c>
      <c r="D305" s="280" t="s">
        <v>212</v>
      </c>
      <c r="E305" s="263">
        <v>7256</v>
      </c>
      <c r="F305" s="263">
        <v>162</v>
      </c>
      <c r="G305" s="263">
        <v>85</v>
      </c>
      <c r="H305" s="263">
        <v>0</v>
      </c>
      <c r="I305" s="263">
        <v>0</v>
      </c>
      <c r="J305" s="264">
        <v>8967</v>
      </c>
      <c r="K305" s="264">
        <v>162</v>
      </c>
      <c r="L305" s="264">
        <v>162</v>
      </c>
      <c r="M305" s="264">
        <v>6</v>
      </c>
      <c r="N305" s="264">
        <v>0</v>
      </c>
      <c r="O305" s="264">
        <v>6642</v>
      </c>
      <c r="P305" s="264">
        <v>124</v>
      </c>
      <c r="Q305" s="264">
        <v>124</v>
      </c>
      <c r="R305" s="264">
        <v>54</v>
      </c>
      <c r="S305" s="264">
        <v>0</v>
      </c>
      <c r="T305" s="265">
        <v>0.015</v>
      </c>
      <c r="U305" s="266">
        <v>7256</v>
      </c>
      <c r="V305" s="266">
        <v>162</v>
      </c>
      <c r="W305" s="266">
        <v>85</v>
      </c>
      <c r="X305" s="266">
        <v>0</v>
      </c>
      <c r="Y305" s="264">
        <v>0</v>
      </c>
      <c r="Z305" s="267">
        <v>0.0223263506063947</v>
      </c>
      <c r="AA305" s="267">
        <v>0.0223263506063947</v>
      </c>
      <c r="AB305" s="267">
        <v>0.0180662428905989</v>
      </c>
      <c r="AC305" s="268">
        <v>0.0186690755796447</v>
      </c>
      <c r="AD305" s="269">
        <v>0.00426010771579585</v>
      </c>
      <c r="AE305" s="270">
        <v>47974</v>
      </c>
      <c r="AF305" s="271">
        <v>1110</v>
      </c>
      <c r="AG305" s="271">
        <v>0</v>
      </c>
      <c r="AH305" s="271">
        <v>45964</v>
      </c>
      <c r="AI305" s="271">
        <v>1275</v>
      </c>
      <c r="AJ305" s="271">
        <v>2</v>
      </c>
      <c r="AK305" s="268">
        <v>0.0231375328302831</v>
      </c>
      <c r="AL305" s="268">
        <v>0.0276955878513619</v>
      </c>
      <c r="AM305" s="269">
        <v>-0.00455805502107887</v>
      </c>
    </row>
    <row r="306" spans="1:39">
      <c r="A306" s="279" t="s">
        <v>188</v>
      </c>
      <c r="B306" s="280" t="s">
        <v>3306</v>
      </c>
      <c r="C306" s="262" t="s">
        <v>213</v>
      </c>
      <c r="D306" s="280" t="s">
        <v>214</v>
      </c>
      <c r="E306" s="263">
        <v>5779</v>
      </c>
      <c r="F306" s="263">
        <v>117</v>
      </c>
      <c r="G306" s="263">
        <v>52</v>
      </c>
      <c r="H306" s="263">
        <v>0</v>
      </c>
      <c r="I306" s="263">
        <v>0</v>
      </c>
      <c r="J306" s="264">
        <v>7069</v>
      </c>
      <c r="K306" s="264">
        <v>134</v>
      </c>
      <c r="L306" s="264">
        <v>132</v>
      </c>
      <c r="M306" s="264">
        <v>9</v>
      </c>
      <c r="N306" s="264">
        <v>0</v>
      </c>
      <c r="O306" s="264">
        <v>5114</v>
      </c>
      <c r="P306" s="264">
        <v>96</v>
      </c>
      <c r="Q306" s="264">
        <v>96</v>
      </c>
      <c r="R306" s="264">
        <v>40</v>
      </c>
      <c r="S306" s="264">
        <v>0</v>
      </c>
      <c r="T306" s="265">
        <v>0.015</v>
      </c>
      <c r="U306" s="266">
        <v>5779</v>
      </c>
      <c r="V306" s="266">
        <v>117</v>
      </c>
      <c r="W306" s="266">
        <v>52</v>
      </c>
      <c r="X306" s="266">
        <v>0</v>
      </c>
      <c r="Y306" s="264">
        <v>0</v>
      </c>
      <c r="Z306" s="267">
        <v>0.0202457172521197</v>
      </c>
      <c r="AA306" s="267">
        <v>0.0202457172521197</v>
      </c>
      <c r="AB306" s="267">
        <v>0.0189560050926581</v>
      </c>
      <c r="AC306" s="268">
        <v>0.0187719984356668</v>
      </c>
      <c r="AD306" s="269">
        <v>0.00128971215946166</v>
      </c>
      <c r="AE306" s="270">
        <v>37694</v>
      </c>
      <c r="AF306" s="271">
        <v>825</v>
      </c>
      <c r="AG306" s="271">
        <v>0</v>
      </c>
      <c r="AH306" s="271">
        <v>36091</v>
      </c>
      <c r="AI306" s="271">
        <v>805</v>
      </c>
      <c r="AJ306" s="271">
        <v>0</v>
      </c>
      <c r="AK306" s="268">
        <v>0.0218867724306256</v>
      </c>
      <c r="AL306" s="268">
        <v>0.0223047297110083</v>
      </c>
      <c r="AM306" s="269">
        <v>-0.000417957280382721</v>
      </c>
    </row>
    <row r="307" spans="1:39">
      <c r="A307" s="279" t="s">
        <v>188</v>
      </c>
      <c r="B307" s="280" t="s">
        <v>3306</v>
      </c>
      <c r="C307" s="262" t="s">
        <v>215</v>
      </c>
      <c r="D307" s="280" t="s">
        <v>216</v>
      </c>
      <c r="E307" s="263">
        <v>5946</v>
      </c>
      <c r="F307" s="263">
        <v>93</v>
      </c>
      <c r="G307" s="263">
        <v>59</v>
      </c>
      <c r="H307" s="263">
        <v>0</v>
      </c>
      <c r="I307" s="263">
        <v>0</v>
      </c>
      <c r="J307" s="264">
        <v>7153</v>
      </c>
      <c r="K307" s="264">
        <v>158</v>
      </c>
      <c r="L307" s="264">
        <v>158</v>
      </c>
      <c r="M307" s="264">
        <v>10</v>
      </c>
      <c r="N307" s="264">
        <v>0</v>
      </c>
      <c r="O307" s="264">
        <v>5333</v>
      </c>
      <c r="P307" s="264">
        <v>96</v>
      </c>
      <c r="Q307" s="264">
        <v>96</v>
      </c>
      <c r="R307" s="264">
        <v>40</v>
      </c>
      <c r="S307" s="264">
        <v>0</v>
      </c>
      <c r="T307" s="265">
        <v>0.015</v>
      </c>
      <c r="U307" s="266">
        <v>5946</v>
      </c>
      <c r="V307" s="266">
        <v>93</v>
      </c>
      <c r="W307" s="266">
        <v>59</v>
      </c>
      <c r="X307" s="266">
        <v>0</v>
      </c>
      <c r="Y307" s="264">
        <v>0</v>
      </c>
      <c r="Z307" s="267">
        <v>0.0156407669021191</v>
      </c>
      <c r="AA307" s="267">
        <v>0.0156407669021191</v>
      </c>
      <c r="AB307" s="267">
        <v>0.0220886341395219</v>
      </c>
      <c r="AC307" s="268">
        <v>0.0180011250703169</v>
      </c>
      <c r="AD307" s="269">
        <v>-0.00644786723740281</v>
      </c>
      <c r="AE307" s="270">
        <v>38513</v>
      </c>
      <c r="AF307" s="271">
        <v>825</v>
      </c>
      <c r="AG307" s="271">
        <v>1</v>
      </c>
      <c r="AH307" s="271">
        <v>37001</v>
      </c>
      <c r="AI307" s="271">
        <v>840</v>
      </c>
      <c r="AJ307" s="271">
        <v>5</v>
      </c>
      <c r="AK307" s="268">
        <v>0.0213953729909381</v>
      </c>
      <c r="AL307" s="268">
        <v>0.0225669576497932</v>
      </c>
      <c r="AM307" s="269">
        <v>-0.00117158465885512</v>
      </c>
    </row>
    <row r="308" spans="1:39">
      <c r="A308" s="279" t="s">
        <v>188</v>
      </c>
      <c r="B308" s="280" t="s">
        <v>3306</v>
      </c>
      <c r="C308" s="262" t="s">
        <v>217</v>
      </c>
      <c r="D308" s="280" t="s">
        <v>218</v>
      </c>
      <c r="E308" s="263">
        <v>7644</v>
      </c>
      <c r="F308" s="263">
        <v>185</v>
      </c>
      <c r="G308" s="263">
        <v>120</v>
      </c>
      <c r="H308" s="263">
        <v>0</v>
      </c>
      <c r="I308" s="263">
        <v>0</v>
      </c>
      <c r="J308" s="264">
        <v>9280</v>
      </c>
      <c r="K308" s="264">
        <v>235</v>
      </c>
      <c r="L308" s="264">
        <v>235</v>
      </c>
      <c r="M308" s="264">
        <v>29</v>
      </c>
      <c r="N308" s="264">
        <v>0</v>
      </c>
      <c r="O308" s="264">
        <v>6864</v>
      </c>
      <c r="P308" s="264">
        <v>137</v>
      </c>
      <c r="Q308" s="264">
        <v>137</v>
      </c>
      <c r="R308" s="264">
        <v>73</v>
      </c>
      <c r="S308" s="264">
        <v>0</v>
      </c>
      <c r="T308" s="265">
        <v>0.015</v>
      </c>
      <c r="U308" s="266">
        <v>7644</v>
      </c>
      <c r="V308" s="266">
        <v>185</v>
      </c>
      <c r="W308" s="266">
        <v>120</v>
      </c>
      <c r="X308" s="266">
        <v>0</v>
      </c>
      <c r="Y308" s="264">
        <v>0</v>
      </c>
      <c r="Z308" s="267">
        <v>0.0242019884877028</v>
      </c>
      <c r="AA308" s="267">
        <v>0.0242019884877028</v>
      </c>
      <c r="AB308" s="267">
        <v>0.025323275862069</v>
      </c>
      <c r="AC308" s="268">
        <v>0.0199592074592075</v>
      </c>
      <c r="AD308" s="269">
        <v>-0.00112128737436619</v>
      </c>
      <c r="AE308" s="270">
        <v>50655</v>
      </c>
      <c r="AF308" s="271">
        <v>1318</v>
      </c>
      <c r="AG308" s="271">
        <v>0</v>
      </c>
      <c r="AH308" s="271">
        <v>48433</v>
      </c>
      <c r="AI308" s="271">
        <v>1357</v>
      </c>
      <c r="AJ308" s="271">
        <v>0</v>
      </c>
      <c r="AK308" s="268">
        <v>0.026019149146185</v>
      </c>
      <c r="AL308" s="268">
        <v>0.0280180868416163</v>
      </c>
      <c r="AM308" s="269">
        <v>-0.00199893769543128</v>
      </c>
    </row>
    <row r="309" spans="1:39">
      <c r="A309" s="279" t="s">
        <v>188</v>
      </c>
      <c r="B309" s="280" t="s">
        <v>3306</v>
      </c>
      <c r="C309" s="262" t="s">
        <v>219</v>
      </c>
      <c r="D309" s="280" t="s">
        <v>220</v>
      </c>
      <c r="E309" s="263">
        <v>6210</v>
      </c>
      <c r="F309" s="263">
        <v>187</v>
      </c>
      <c r="G309" s="263">
        <v>82</v>
      </c>
      <c r="H309" s="263">
        <v>0</v>
      </c>
      <c r="I309" s="263">
        <v>0</v>
      </c>
      <c r="J309" s="264">
        <v>7513</v>
      </c>
      <c r="K309" s="264">
        <v>198</v>
      </c>
      <c r="L309" s="264">
        <v>197</v>
      </c>
      <c r="M309" s="264">
        <v>0</v>
      </c>
      <c r="N309" s="264">
        <v>0</v>
      </c>
      <c r="O309" s="264">
        <v>5396</v>
      </c>
      <c r="P309" s="264">
        <v>120</v>
      </c>
      <c r="Q309" s="264">
        <v>120</v>
      </c>
      <c r="R309" s="264">
        <v>46</v>
      </c>
      <c r="S309" s="264">
        <v>0</v>
      </c>
      <c r="T309" s="265">
        <v>0.015</v>
      </c>
      <c r="U309" s="266">
        <v>6210</v>
      </c>
      <c r="V309" s="266">
        <v>187</v>
      </c>
      <c r="W309" s="266">
        <v>82</v>
      </c>
      <c r="X309" s="266">
        <v>0</v>
      </c>
      <c r="Y309" s="264">
        <v>0</v>
      </c>
      <c r="Z309" s="267">
        <v>0.0301127214170692</v>
      </c>
      <c r="AA309" s="267">
        <v>0.0301127214170692</v>
      </c>
      <c r="AB309" s="267">
        <v>0.0263543191800878</v>
      </c>
      <c r="AC309" s="268">
        <v>0.022238695329874</v>
      </c>
      <c r="AD309" s="269">
        <v>0.00375840223698139</v>
      </c>
      <c r="AE309" s="270">
        <v>40322</v>
      </c>
      <c r="AF309" s="271">
        <v>1239</v>
      </c>
      <c r="AG309" s="271">
        <v>0</v>
      </c>
      <c r="AH309" s="271">
        <v>38972</v>
      </c>
      <c r="AI309" s="271">
        <v>1211</v>
      </c>
      <c r="AJ309" s="271">
        <v>0</v>
      </c>
      <c r="AK309" s="268">
        <v>0.0307276424780517</v>
      </c>
      <c r="AL309" s="268">
        <v>0.0310735912963153</v>
      </c>
      <c r="AM309" s="269">
        <v>-0.000345948818263619</v>
      </c>
    </row>
    <row r="310" spans="1:39">
      <c r="A310" s="279" t="s">
        <v>188</v>
      </c>
      <c r="B310" s="280" t="s">
        <v>3307</v>
      </c>
      <c r="C310" s="262" t="s">
        <v>221</v>
      </c>
      <c r="D310" s="280" t="s">
        <v>222</v>
      </c>
      <c r="E310" s="263">
        <v>0</v>
      </c>
      <c r="F310" s="263">
        <v>0</v>
      </c>
      <c r="G310" s="263">
        <v>0</v>
      </c>
      <c r="H310" s="263">
        <v>0</v>
      </c>
      <c r="I310" s="263">
        <v>0</v>
      </c>
      <c r="J310" s="264">
        <v>0</v>
      </c>
      <c r="K310" s="264">
        <v>0</v>
      </c>
      <c r="L310" s="264">
        <v>0</v>
      </c>
      <c r="M310" s="264">
        <v>0</v>
      </c>
      <c r="N310" s="264">
        <v>0</v>
      </c>
      <c r="O310" s="264">
        <v>0</v>
      </c>
      <c r="P310" s="264">
        <v>0</v>
      </c>
      <c r="Q310" s="264">
        <v>0</v>
      </c>
      <c r="R310" s="264">
        <v>0</v>
      </c>
      <c r="S310" s="264">
        <v>0</v>
      </c>
      <c r="T310" s="265">
        <v>0.015</v>
      </c>
      <c r="U310" s="266">
        <v>0</v>
      </c>
      <c r="V310" s="266">
        <v>0</v>
      </c>
      <c r="W310" s="266">
        <v>0</v>
      </c>
      <c r="X310" s="266">
        <v>0</v>
      </c>
      <c r="Y310" s="264">
        <v>0</v>
      </c>
      <c r="Z310" s="267">
        <v>0</v>
      </c>
      <c r="AA310" s="267">
        <v>0</v>
      </c>
      <c r="AB310" s="267">
        <v>0</v>
      </c>
      <c r="AC310" s="268">
        <v>0</v>
      </c>
      <c r="AD310" s="269">
        <v>0</v>
      </c>
      <c r="AE310" s="270">
        <v>0</v>
      </c>
      <c r="AF310" s="271">
        <v>0</v>
      </c>
      <c r="AG310" s="271">
        <v>0</v>
      </c>
      <c r="AH310" s="271">
        <v>0</v>
      </c>
      <c r="AI310" s="271">
        <v>0</v>
      </c>
      <c r="AJ310" s="271">
        <v>0</v>
      </c>
      <c r="AK310" s="268">
        <v>0</v>
      </c>
      <c r="AL310" s="268">
        <v>0</v>
      </c>
      <c r="AM310" s="269">
        <v>0</v>
      </c>
    </row>
    <row r="311" spans="1:39">
      <c r="A311" s="279" t="s">
        <v>188</v>
      </c>
      <c r="B311" s="280" t="s">
        <v>3307</v>
      </c>
      <c r="C311" s="262" t="s">
        <v>223</v>
      </c>
      <c r="D311" s="280" t="s">
        <v>224</v>
      </c>
      <c r="E311" s="263">
        <v>0</v>
      </c>
      <c r="F311" s="263">
        <v>0</v>
      </c>
      <c r="G311" s="263">
        <v>0</v>
      </c>
      <c r="H311" s="263">
        <v>0</v>
      </c>
      <c r="I311" s="263">
        <v>0</v>
      </c>
      <c r="J311" s="264">
        <v>0</v>
      </c>
      <c r="K311" s="264">
        <v>0</v>
      </c>
      <c r="L311" s="264">
        <v>0</v>
      </c>
      <c r="M311" s="264">
        <v>0</v>
      </c>
      <c r="N311" s="264">
        <v>0</v>
      </c>
      <c r="O311" s="264">
        <v>0</v>
      </c>
      <c r="P311" s="264">
        <v>0</v>
      </c>
      <c r="Q311" s="264">
        <v>0</v>
      </c>
      <c r="R311" s="264">
        <v>0</v>
      </c>
      <c r="S311" s="264">
        <v>0</v>
      </c>
      <c r="T311" s="265">
        <v>0.015</v>
      </c>
      <c r="U311" s="266">
        <v>0</v>
      </c>
      <c r="V311" s="266">
        <v>0</v>
      </c>
      <c r="W311" s="266">
        <v>0</v>
      </c>
      <c r="X311" s="266">
        <v>0</v>
      </c>
      <c r="Y311" s="264">
        <v>0</v>
      </c>
      <c r="Z311" s="267">
        <v>0</v>
      </c>
      <c r="AA311" s="267">
        <v>0</v>
      </c>
      <c r="AB311" s="267">
        <v>0</v>
      </c>
      <c r="AC311" s="268">
        <v>0</v>
      </c>
      <c r="AD311" s="269">
        <v>0</v>
      </c>
      <c r="AE311" s="270">
        <v>0</v>
      </c>
      <c r="AF311" s="271">
        <v>0</v>
      </c>
      <c r="AG311" s="271">
        <v>0</v>
      </c>
      <c r="AH311" s="271">
        <v>0</v>
      </c>
      <c r="AI311" s="271">
        <v>0</v>
      </c>
      <c r="AJ311" s="271">
        <v>0</v>
      </c>
      <c r="AK311" s="268">
        <v>0</v>
      </c>
      <c r="AL311" s="268">
        <v>0</v>
      </c>
      <c r="AM311" s="269">
        <v>0</v>
      </c>
    </row>
    <row r="312" spans="1:39">
      <c r="A312" s="279" t="s">
        <v>188</v>
      </c>
      <c r="B312" s="280" t="s">
        <v>3307</v>
      </c>
      <c r="C312" s="262" t="s">
        <v>225</v>
      </c>
      <c r="D312" s="280" t="s">
        <v>226</v>
      </c>
      <c r="E312" s="263">
        <v>5940</v>
      </c>
      <c r="F312" s="263">
        <v>108</v>
      </c>
      <c r="G312" s="263">
        <v>59</v>
      </c>
      <c r="H312" s="263">
        <v>0</v>
      </c>
      <c r="I312" s="263">
        <v>0</v>
      </c>
      <c r="J312" s="264">
        <v>7101</v>
      </c>
      <c r="K312" s="264">
        <v>151</v>
      </c>
      <c r="L312" s="264">
        <v>150</v>
      </c>
      <c r="M312" s="264">
        <v>23</v>
      </c>
      <c r="N312" s="264">
        <v>0</v>
      </c>
      <c r="O312" s="264">
        <v>6597</v>
      </c>
      <c r="P312" s="264">
        <v>109</v>
      </c>
      <c r="Q312" s="264">
        <v>109</v>
      </c>
      <c r="R312" s="264">
        <v>49</v>
      </c>
      <c r="S312" s="264">
        <v>0</v>
      </c>
      <c r="T312" s="265">
        <v>0.015</v>
      </c>
      <c r="U312" s="266">
        <v>5940</v>
      </c>
      <c r="V312" s="266">
        <v>108</v>
      </c>
      <c r="W312" s="266">
        <v>59</v>
      </c>
      <c r="X312" s="266">
        <v>0</v>
      </c>
      <c r="Y312" s="264">
        <v>0</v>
      </c>
      <c r="Z312" s="267">
        <v>0.0181818181818182</v>
      </c>
      <c r="AA312" s="267">
        <v>0.0181818181818182</v>
      </c>
      <c r="AB312" s="267">
        <v>0.0212646106182228</v>
      </c>
      <c r="AC312" s="268">
        <v>0.016522661815977</v>
      </c>
      <c r="AD312" s="269">
        <v>-0.0030827924364046</v>
      </c>
      <c r="AE312" s="270">
        <v>39406</v>
      </c>
      <c r="AF312" s="271">
        <v>818</v>
      </c>
      <c r="AG312" s="271">
        <v>1</v>
      </c>
      <c r="AH312" s="271">
        <v>35707</v>
      </c>
      <c r="AI312" s="271">
        <v>858</v>
      </c>
      <c r="AJ312" s="271">
        <v>2</v>
      </c>
      <c r="AK312" s="268">
        <v>0.0207328833172613</v>
      </c>
      <c r="AL312" s="268">
        <v>0.0239728904696558</v>
      </c>
      <c r="AM312" s="269">
        <v>-0.00324000715239448</v>
      </c>
    </row>
    <row r="313" spans="1:39">
      <c r="A313" s="279" t="s">
        <v>188</v>
      </c>
      <c r="B313" s="280" t="s">
        <v>3307</v>
      </c>
      <c r="C313" s="262" t="s">
        <v>227</v>
      </c>
      <c r="D313" s="280" t="s">
        <v>228</v>
      </c>
      <c r="E313" s="263">
        <v>7808</v>
      </c>
      <c r="F313" s="263">
        <v>140</v>
      </c>
      <c r="G313" s="263">
        <v>67</v>
      </c>
      <c r="H313" s="263">
        <v>0</v>
      </c>
      <c r="I313" s="263">
        <v>0</v>
      </c>
      <c r="J313" s="264">
        <v>8378</v>
      </c>
      <c r="K313" s="264">
        <v>136</v>
      </c>
      <c r="L313" s="264">
        <v>136</v>
      </c>
      <c r="M313" s="264">
        <v>3</v>
      </c>
      <c r="N313" s="264">
        <v>1</v>
      </c>
      <c r="O313" s="264">
        <v>7541</v>
      </c>
      <c r="P313" s="264">
        <v>74</v>
      </c>
      <c r="Q313" s="264">
        <v>74</v>
      </c>
      <c r="R313" s="264">
        <v>23</v>
      </c>
      <c r="S313" s="264">
        <v>0</v>
      </c>
      <c r="T313" s="265">
        <v>0.015</v>
      </c>
      <c r="U313" s="266">
        <v>7808</v>
      </c>
      <c r="V313" s="266">
        <v>140</v>
      </c>
      <c r="W313" s="266">
        <v>67</v>
      </c>
      <c r="X313" s="266">
        <v>0</v>
      </c>
      <c r="Y313" s="264">
        <v>0</v>
      </c>
      <c r="Z313" s="267">
        <v>0.0179303278688525</v>
      </c>
      <c r="AA313" s="267">
        <v>0.0179303278688525</v>
      </c>
      <c r="AB313" s="267">
        <v>0.0161136309381714</v>
      </c>
      <c r="AC313" s="268">
        <v>0.00981302214560403</v>
      </c>
      <c r="AD313" s="269">
        <v>0.00181669693068106</v>
      </c>
      <c r="AE313" s="270">
        <v>46918</v>
      </c>
      <c r="AF313" s="271">
        <v>815</v>
      </c>
      <c r="AG313" s="271">
        <v>3</v>
      </c>
      <c r="AH313" s="271">
        <v>41481</v>
      </c>
      <c r="AI313" s="271">
        <v>733</v>
      </c>
      <c r="AJ313" s="271">
        <v>4</v>
      </c>
      <c r="AK313" s="268">
        <v>0.0173067905707831</v>
      </c>
      <c r="AL313" s="268">
        <v>0.017574311130397</v>
      </c>
      <c r="AM313" s="269">
        <v>-0.00026752055961398</v>
      </c>
    </row>
    <row r="314" spans="1:39">
      <c r="A314" s="279" t="s">
        <v>188</v>
      </c>
      <c r="B314" s="280" t="s">
        <v>3307</v>
      </c>
      <c r="C314" s="262" t="s">
        <v>229</v>
      </c>
      <c r="D314" s="280" t="s">
        <v>230</v>
      </c>
      <c r="E314" s="263">
        <v>0</v>
      </c>
      <c r="F314" s="263">
        <v>0</v>
      </c>
      <c r="G314" s="263">
        <v>0</v>
      </c>
      <c r="H314" s="263">
        <v>0</v>
      </c>
      <c r="I314" s="263">
        <v>0</v>
      </c>
      <c r="J314" s="264">
        <v>0</v>
      </c>
      <c r="K314" s="264">
        <v>0</v>
      </c>
      <c r="L314" s="264">
        <v>0</v>
      </c>
      <c r="M314" s="264">
        <v>0</v>
      </c>
      <c r="N314" s="264">
        <v>0</v>
      </c>
      <c r="O314" s="264">
        <v>0</v>
      </c>
      <c r="P314" s="264">
        <v>0</v>
      </c>
      <c r="Q314" s="264">
        <v>0</v>
      </c>
      <c r="R314" s="264">
        <v>0</v>
      </c>
      <c r="S314" s="264">
        <v>0</v>
      </c>
      <c r="T314" s="265">
        <v>0.015</v>
      </c>
      <c r="U314" s="266">
        <v>0</v>
      </c>
      <c r="V314" s="266">
        <v>0</v>
      </c>
      <c r="W314" s="266">
        <v>0</v>
      </c>
      <c r="X314" s="266">
        <v>0</v>
      </c>
      <c r="Y314" s="264">
        <v>0</v>
      </c>
      <c r="Z314" s="267">
        <v>0</v>
      </c>
      <c r="AA314" s="267">
        <v>0</v>
      </c>
      <c r="AB314" s="267">
        <v>0</v>
      </c>
      <c r="AC314" s="268">
        <v>0</v>
      </c>
      <c r="AD314" s="269">
        <v>0</v>
      </c>
      <c r="AE314" s="270">
        <v>0</v>
      </c>
      <c r="AF314" s="271">
        <v>0</v>
      </c>
      <c r="AG314" s="271">
        <v>0</v>
      </c>
      <c r="AH314" s="271">
        <v>0</v>
      </c>
      <c r="AI314" s="271">
        <v>1</v>
      </c>
      <c r="AJ314" s="271">
        <v>0</v>
      </c>
      <c r="AK314" s="268">
        <v>0</v>
      </c>
      <c r="AL314" s="268">
        <v>0</v>
      </c>
      <c r="AM314" s="269">
        <v>0</v>
      </c>
    </row>
    <row r="315" spans="1:39">
      <c r="A315" s="279" t="s">
        <v>188</v>
      </c>
      <c r="B315" s="280" t="s">
        <v>3307</v>
      </c>
      <c r="C315" s="262" t="s">
        <v>231</v>
      </c>
      <c r="D315" s="280" t="s">
        <v>232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4">
        <v>0</v>
      </c>
      <c r="K315" s="264">
        <v>0</v>
      </c>
      <c r="L315" s="264">
        <v>0</v>
      </c>
      <c r="M315" s="264">
        <v>0</v>
      </c>
      <c r="N315" s="264">
        <v>0</v>
      </c>
      <c r="O315" s="264">
        <v>0</v>
      </c>
      <c r="P315" s="264">
        <v>0</v>
      </c>
      <c r="Q315" s="264">
        <v>0</v>
      </c>
      <c r="R315" s="264">
        <v>0</v>
      </c>
      <c r="S315" s="264">
        <v>0</v>
      </c>
      <c r="T315" s="265">
        <v>0.015</v>
      </c>
      <c r="U315" s="266">
        <v>0</v>
      </c>
      <c r="V315" s="266">
        <v>0</v>
      </c>
      <c r="W315" s="266">
        <v>0</v>
      </c>
      <c r="X315" s="266">
        <v>0</v>
      </c>
      <c r="Y315" s="264">
        <v>0</v>
      </c>
      <c r="Z315" s="267">
        <v>0</v>
      </c>
      <c r="AA315" s="267">
        <v>0</v>
      </c>
      <c r="AB315" s="267">
        <v>0</v>
      </c>
      <c r="AC315" s="268">
        <v>0</v>
      </c>
      <c r="AD315" s="269">
        <v>0</v>
      </c>
      <c r="AE315" s="270">
        <v>0</v>
      </c>
      <c r="AF315" s="271">
        <v>0</v>
      </c>
      <c r="AG315" s="271">
        <v>0</v>
      </c>
      <c r="AH315" s="271">
        <v>0</v>
      </c>
      <c r="AI315" s="271">
        <v>0</v>
      </c>
      <c r="AJ315" s="271">
        <v>0</v>
      </c>
      <c r="AK315" s="268">
        <v>0</v>
      </c>
      <c r="AL315" s="268">
        <v>0</v>
      </c>
      <c r="AM315" s="269">
        <v>0</v>
      </c>
    </row>
    <row r="316" spans="1:39">
      <c r="A316" s="279" t="s">
        <v>188</v>
      </c>
      <c r="B316" s="280" t="s">
        <v>3308</v>
      </c>
      <c r="C316" s="262" t="s">
        <v>233</v>
      </c>
      <c r="D316" s="280" t="s">
        <v>234</v>
      </c>
      <c r="E316" s="263">
        <v>0</v>
      </c>
      <c r="F316" s="263">
        <v>0</v>
      </c>
      <c r="G316" s="263">
        <v>0</v>
      </c>
      <c r="H316" s="263">
        <v>0</v>
      </c>
      <c r="I316" s="263">
        <v>0</v>
      </c>
      <c r="J316" s="264">
        <v>0</v>
      </c>
      <c r="K316" s="264">
        <v>0</v>
      </c>
      <c r="L316" s="264">
        <v>0</v>
      </c>
      <c r="M316" s="264">
        <v>0</v>
      </c>
      <c r="N316" s="264">
        <v>0</v>
      </c>
      <c r="O316" s="264">
        <v>0</v>
      </c>
      <c r="P316" s="264">
        <v>0</v>
      </c>
      <c r="Q316" s="264">
        <v>0</v>
      </c>
      <c r="R316" s="264">
        <v>0</v>
      </c>
      <c r="S316" s="264">
        <v>0</v>
      </c>
      <c r="T316" s="265">
        <v>0.015</v>
      </c>
      <c r="U316" s="266">
        <v>0</v>
      </c>
      <c r="V316" s="266">
        <v>0</v>
      </c>
      <c r="W316" s="266">
        <v>0</v>
      </c>
      <c r="X316" s="266">
        <v>0</v>
      </c>
      <c r="Y316" s="264">
        <v>0</v>
      </c>
      <c r="Z316" s="267">
        <v>0</v>
      </c>
      <c r="AA316" s="267">
        <v>0</v>
      </c>
      <c r="AB316" s="267">
        <v>0</v>
      </c>
      <c r="AC316" s="268">
        <v>0</v>
      </c>
      <c r="AD316" s="269">
        <v>0</v>
      </c>
      <c r="AE316" s="270">
        <v>0</v>
      </c>
      <c r="AF316" s="271">
        <v>0</v>
      </c>
      <c r="AG316" s="271">
        <v>0</v>
      </c>
      <c r="AH316" s="271">
        <v>0</v>
      </c>
      <c r="AI316" s="271">
        <v>0</v>
      </c>
      <c r="AJ316" s="271">
        <v>0</v>
      </c>
      <c r="AK316" s="268">
        <v>0</v>
      </c>
      <c r="AL316" s="268">
        <v>0</v>
      </c>
      <c r="AM316" s="269">
        <v>0</v>
      </c>
    </row>
    <row r="317" spans="1:39">
      <c r="A317" s="279" t="s">
        <v>188</v>
      </c>
      <c r="B317" s="280" t="s">
        <v>3308</v>
      </c>
      <c r="C317" s="262" t="s">
        <v>235</v>
      </c>
      <c r="D317" s="280" t="s">
        <v>236</v>
      </c>
      <c r="E317" s="263">
        <v>16930</v>
      </c>
      <c r="F317" s="263">
        <v>180</v>
      </c>
      <c r="G317" s="263">
        <v>126</v>
      </c>
      <c r="H317" s="263">
        <v>2</v>
      </c>
      <c r="I317" s="263">
        <v>0</v>
      </c>
      <c r="J317" s="264">
        <v>15656</v>
      </c>
      <c r="K317" s="264">
        <v>192</v>
      </c>
      <c r="L317" s="264">
        <v>192</v>
      </c>
      <c r="M317" s="264">
        <v>59</v>
      </c>
      <c r="N317" s="264">
        <v>0</v>
      </c>
      <c r="O317" s="264">
        <v>13999</v>
      </c>
      <c r="P317" s="264">
        <v>187</v>
      </c>
      <c r="Q317" s="264">
        <v>187</v>
      </c>
      <c r="R317" s="264">
        <v>147</v>
      </c>
      <c r="S317" s="264">
        <v>1</v>
      </c>
      <c r="T317" s="265">
        <v>0.015</v>
      </c>
      <c r="U317" s="266">
        <v>16930</v>
      </c>
      <c r="V317" s="266">
        <v>180</v>
      </c>
      <c r="W317" s="266">
        <v>126</v>
      </c>
      <c r="X317" s="266">
        <v>0</v>
      </c>
      <c r="Y317" s="264">
        <v>2</v>
      </c>
      <c r="Z317" s="267">
        <v>0.0106320141760189</v>
      </c>
      <c r="AA317" s="267">
        <v>0.0106320141760189</v>
      </c>
      <c r="AB317" s="267">
        <v>0.0122636688809402</v>
      </c>
      <c r="AC317" s="268">
        <v>0.0132866633330952</v>
      </c>
      <c r="AD317" s="269">
        <v>-0.00163165470492131</v>
      </c>
      <c r="AE317" s="270">
        <v>100675</v>
      </c>
      <c r="AF317" s="271">
        <v>1211</v>
      </c>
      <c r="AG317" s="271">
        <v>2</v>
      </c>
      <c r="AH317" s="271">
        <v>94722</v>
      </c>
      <c r="AI317" s="271">
        <v>1286</v>
      </c>
      <c r="AJ317" s="271">
        <v>1</v>
      </c>
      <c r="AK317" s="268">
        <v>0.0120089396573131</v>
      </c>
      <c r="AL317" s="268">
        <v>0.0135660142311184</v>
      </c>
      <c r="AM317" s="269">
        <v>-0.0015570745738053</v>
      </c>
    </row>
    <row r="318" spans="1:39">
      <c r="A318" s="279" t="s">
        <v>188</v>
      </c>
      <c r="B318" s="280" t="s">
        <v>3308</v>
      </c>
      <c r="C318" s="262" t="s">
        <v>238</v>
      </c>
      <c r="D318" s="280" t="s">
        <v>238</v>
      </c>
      <c r="E318" s="263">
        <v>0</v>
      </c>
      <c r="F318" s="263">
        <v>0</v>
      </c>
      <c r="G318" s="263">
        <v>0</v>
      </c>
      <c r="H318" s="263">
        <v>0</v>
      </c>
      <c r="I318" s="263">
        <v>0</v>
      </c>
      <c r="J318" s="264">
        <v>0</v>
      </c>
      <c r="K318" s="264">
        <v>0</v>
      </c>
      <c r="L318" s="264">
        <v>0</v>
      </c>
      <c r="M318" s="264">
        <v>0</v>
      </c>
      <c r="N318" s="264">
        <v>0</v>
      </c>
      <c r="O318" s="264">
        <v>0</v>
      </c>
      <c r="P318" s="264">
        <v>0</v>
      </c>
      <c r="Q318" s="264">
        <v>0</v>
      </c>
      <c r="R318" s="264">
        <v>0</v>
      </c>
      <c r="S318" s="264">
        <v>0</v>
      </c>
      <c r="T318" s="265">
        <v>0.015</v>
      </c>
      <c r="U318" s="266">
        <v>0</v>
      </c>
      <c r="V318" s="266">
        <v>0</v>
      </c>
      <c r="W318" s="266">
        <v>0</v>
      </c>
      <c r="X318" s="266">
        <v>0</v>
      </c>
      <c r="Y318" s="264">
        <v>0</v>
      </c>
      <c r="Z318" s="267">
        <v>0</v>
      </c>
      <c r="AA318" s="267">
        <v>0</v>
      </c>
      <c r="AB318" s="267">
        <v>0</v>
      </c>
      <c r="AC318" s="268">
        <v>0</v>
      </c>
      <c r="AD318" s="269">
        <v>0</v>
      </c>
      <c r="AE318" s="270">
        <v>0</v>
      </c>
      <c r="AF318" s="271">
        <v>0</v>
      </c>
      <c r="AG318" s="271">
        <v>0</v>
      </c>
      <c r="AH318" s="271">
        <v>0</v>
      </c>
      <c r="AI318" s="271">
        <v>0</v>
      </c>
      <c r="AJ318" s="271">
        <v>0</v>
      </c>
      <c r="AK318" s="268">
        <v>0</v>
      </c>
      <c r="AL318" s="268">
        <v>0</v>
      </c>
      <c r="AM318" s="269">
        <v>0</v>
      </c>
    </row>
    <row r="319" spans="1:39">
      <c r="A319" s="279" t="s">
        <v>188</v>
      </c>
      <c r="B319" s="280" t="s">
        <v>3308</v>
      </c>
      <c r="C319" s="262" t="s">
        <v>239</v>
      </c>
      <c r="D319" s="280" t="s">
        <v>240</v>
      </c>
      <c r="E319" s="263">
        <v>14141</v>
      </c>
      <c r="F319" s="263">
        <v>199</v>
      </c>
      <c r="G319" s="263">
        <v>114</v>
      </c>
      <c r="H319" s="263">
        <v>13</v>
      </c>
      <c r="I319" s="263">
        <v>0</v>
      </c>
      <c r="J319" s="264">
        <v>14839</v>
      </c>
      <c r="K319" s="264">
        <v>306</v>
      </c>
      <c r="L319" s="264">
        <v>306</v>
      </c>
      <c r="M319" s="264">
        <v>55</v>
      </c>
      <c r="N319" s="264">
        <v>0</v>
      </c>
      <c r="O319" s="264">
        <v>12959</v>
      </c>
      <c r="P319" s="264">
        <v>146</v>
      </c>
      <c r="Q319" s="264">
        <v>146</v>
      </c>
      <c r="R319" s="264">
        <v>86</v>
      </c>
      <c r="S319" s="264">
        <v>2</v>
      </c>
      <c r="T319" s="265">
        <v>0.015</v>
      </c>
      <c r="U319" s="266">
        <v>14141</v>
      </c>
      <c r="V319" s="266">
        <v>199</v>
      </c>
      <c r="W319" s="266">
        <v>114</v>
      </c>
      <c r="X319" s="266">
        <v>0</v>
      </c>
      <c r="Y319" s="264">
        <v>13</v>
      </c>
      <c r="Z319" s="267">
        <v>0.0140725549819673</v>
      </c>
      <c r="AA319" s="267">
        <v>0.0140725549819673</v>
      </c>
      <c r="AB319" s="267">
        <v>0.0206213356695195</v>
      </c>
      <c r="AC319" s="268">
        <v>0.0111119685160892</v>
      </c>
      <c r="AD319" s="269">
        <v>-0.00654878068755218</v>
      </c>
      <c r="AE319" s="270">
        <v>88388</v>
      </c>
      <c r="AF319" s="271">
        <v>1396</v>
      </c>
      <c r="AG319" s="271">
        <v>3</v>
      </c>
      <c r="AH319" s="271">
        <v>85291</v>
      </c>
      <c r="AI319" s="271">
        <v>1637</v>
      </c>
      <c r="AJ319" s="271">
        <v>0</v>
      </c>
      <c r="AK319" s="268">
        <v>0.0157600579264154</v>
      </c>
      <c r="AL319" s="268">
        <v>0.0191931153345605</v>
      </c>
      <c r="AM319" s="269">
        <v>-0.00343305740814515</v>
      </c>
    </row>
    <row r="320" spans="1:39">
      <c r="A320" s="279" t="s">
        <v>188</v>
      </c>
      <c r="B320" s="280" t="s">
        <v>3308</v>
      </c>
      <c r="C320" s="262" t="s">
        <v>241</v>
      </c>
      <c r="D320" s="280" t="s">
        <v>242</v>
      </c>
      <c r="E320" s="263">
        <v>0</v>
      </c>
      <c r="F320" s="263">
        <v>0</v>
      </c>
      <c r="G320" s="263">
        <v>0</v>
      </c>
      <c r="H320" s="263">
        <v>0</v>
      </c>
      <c r="I320" s="263">
        <v>0</v>
      </c>
      <c r="J320" s="264">
        <v>0</v>
      </c>
      <c r="K320" s="264">
        <v>0</v>
      </c>
      <c r="L320" s="264">
        <v>0</v>
      </c>
      <c r="M320" s="264">
        <v>0</v>
      </c>
      <c r="N320" s="264">
        <v>0</v>
      </c>
      <c r="O320" s="264">
        <v>0</v>
      </c>
      <c r="P320" s="264">
        <v>0</v>
      </c>
      <c r="Q320" s="264">
        <v>0</v>
      </c>
      <c r="R320" s="264">
        <v>0</v>
      </c>
      <c r="S320" s="264">
        <v>0</v>
      </c>
      <c r="T320" s="265">
        <v>0.015</v>
      </c>
      <c r="U320" s="266">
        <v>0</v>
      </c>
      <c r="V320" s="266">
        <v>0</v>
      </c>
      <c r="W320" s="266">
        <v>0</v>
      </c>
      <c r="X320" s="266">
        <v>0</v>
      </c>
      <c r="Y320" s="264">
        <v>0</v>
      </c>
      <c r="Z320" s="267">
        <v>0</v>
      </c>
      <c r="AA320" s="267">
        <v>0</v>
      </c>
      <c r="AB320" s="267">
        <v>0</v>
      </c>
      <c r="AC320" s="268">
        <v>0</v>
      </c>
      <c r="AD320" s="269">
        <v>0</v>
      </c>
      <c r="AE320" s="270">
        <v>0</v>
      </c>
      <c r="AF320" s="271">
        <v>0</v>
      </c>
      <c r="AG320" s="271">
        <v>0</v>
      </c>
      <c r="AH320" s="271">
        <v>0</v>
      </c>
      <c r="AI320" s="271">
        <v>0</v>
      </c>
      <c r="AJ320" s="271">
        <v>0</v>
      </c>
      <c r="AK320" s="268">
        <v>0</v>
      </c>
      <c r="AL320" s="268">
        <v>0</v>
      </c>
      <c r="AM320" s="269">
        <v>0</v>
      </c>
    </row>
    <row r="321" spans="1:39">
      <c r="A321" s="279" t="s">
        <v>188</v>
      </c>
      <c r="B321" s="280" t="s">
        <v>3308</v>
      </c>
      <c r="C321" s="262" t="s">
        <v>243</v>
      </c>
      <c r="D321" s="280" t="s">
        <v>244</v>
      </c>
      <c r="E321" s="263">
        <v>5695</v>
      </c>
      <c r="F321" s="263">
        <v>135</v>
      </c>
      <c r="G321" s="263">
        <v>56</v>
      </c>
      <c r="H321" s="263">
        <v>0</v>
      </c>
      <c r="I321" s="263">
        <v>0</v>
      </c>
      <c r="J321" s="264">
        <v>6614</v>
      </c>
      <c r="K321" s="264">
        <v>180</v>
      </c>
      <c r="L321" s="264">
        <v>180</v>
      </c>
      <c r="M321" s="264">
        <v>15</v>
      </c>
      <c r="N321" s="264">
        <v>0</v>
      </c>
      <c r="O321" s="264">
        <v>5903</v>
      </c>
      <c r="P321" s="264">
        <v>138</v>
      </c>
      <c r="Q321" s="264">
        <v>138</v>
      </c>
      <c r="R321" s="264">
        <v>83</v>
      </c>
      <c r="S321" s="264">
        <v>0</v>
      </c>
      <c r="T321" s="265">
        <v>0.015</v>
      </c>
      <c r="U321" s="266">
        <v>5695</v>
      </c>
      <c r="V321" s="266">
        <v>135</v>
      </c>
      <c r="W321" s="266">
        <v>56</v>
      </c>
      <c r="X321" s="266">
        <v>0</v>
      </c>
      <c r="Y321" s="264">
        <v>0</v>
      </c>
      <c r="Z321" s="267">
        <v>0.0237050043898156</v>
      </c>
      <c r="AA321" s="267">
        <v>0.0237050043898156</v>
      </c>
      <c r="AB321" s="267">
        <v>0.0272149984880556</v>
      </c>
      <c r="AC321" s="268">
        <v>0.0233779434186007</v>
      </c>
      <c r="AD321" s="269">
        <v>-0.00350999409824001</v>
      </c>
      <c r="AE321" s="270">
        <v>36723</v>
      </c>
      <c r="AF321" s="271">
        <v>1001</v>
      </c>
      <c r="AG321" s="271">
        <v>0</v>
      </c>
      <c r="AH321" s="271">
        <v>33925</v>
      </c>
      <c r="AI321" s="271">
        <v>987</v>
      </c>
      <c r="AJ321" s="271">
        <v>1</v>
      </c>
      <c r="AK321" s="268">
        <v>0.027258121613158</v>
      </c>
      <c r="AL321" s="268">
        <v>0.0290641120117907</v>
      </c>
      <c r="AM321" s="269">
        <v>-0.00180599039863275</v>
      </c>
    </row>
    <row r="322" spans="1:39">
      <c r="A322" s="279" t="s">
        <v>188</v>
      </c>
      <c r="B322" s="280" t="s">
        <v>3308</v>
      </c>
      <c r="C322" s="262" t="s">
        <v>245</v>
      </c>
      <c r="D322" s="280" t="s">
        <v>246</v>
      </c>
      <c r="E322" s="263">
        <v>8358</v>
      </c>
      <c r="F322" s="263">
        <v>228</v>
      </c>
      <c r="G322" s="263">
        <v>195</v>
      </c>
      <c r="H322" s="263">
        <v>94</v>
      </c>
      <c r="I322" s="263">
        <v>0</v>
      </c>
      <c r="J322" s="264">
        <v>8297</v>
      </c>
      <c r="K322" s="264">
        <v>158</v>
      </c>
      <c r="L322" s="264">
        <v>158</v>
      </c>
      <c r="M322" s="264">
        <v>68</v>
      </c>
      <c r="N322" s="264">
        <v>0</v>
      </c>
      <c r="O322" s="264">
        <v>7651</v>
      </c>
      <c r="P322" s="264">
        <v>84</v>
      </c>
      <c r="Q322" s="264">
        <v>84</v>
      </c>
      <c r="R322" s="264">
        <v>66</v>
      </c>
      <c r="S322" s="264">
        <v>0</v>
      </c>
      <c r="T322" s="265">
        <v>0.015</v>
      </c>
      <c r="U322" s="266">
        <v>8358</v>
      </c>
      <c r="V322" s="266">
        <v>228</v>
      </c>
      <c r="W322" s="266">
        <v>195</v>
      </c>
      <c r="X322" s="266">
        <v>0</v>
      </c>
      <c r="Y322" s="264">
        <v>94</v>
      </c>
      <c r="Z322" s="267">
        <v>0.0272792534099067</v>
      </c>
      <c r="AA322" s="267">
        <v>0.0272792534099067</v>
      </c>
      <c r="AB322" s="267">
        <v>0.0190430276003375</v>
      </c>
      <c r="AC322" s="268">
        <v>0.0109789569990851</v>
      </c>
      <c r="AD322" s="269">
        <v>0.00823622580956921</v>
      </c>
      <c r="AE322" s="270">
        <v>51430</v>
      </c>
      <c r="AF322" s="271">
        <v>1128</v>
      </c>
      <c r="AG322" s="271">
        <v>0</v>
      </c>
      <c r="AH322" s="271">
        <v>47613</v>
      </c>
      <c r="AI322" s="271">
        <v>886</v>
      </c>
      <c r="AJ322" s="271">
        <v>1</v>
      </c>
      <c r="AK322" s="268">
        <v>0.0219327240909975</v>
      </c>
      <c r="AL322" s="268">
        <v>0.0185873605947955</v>
      </c>
      <c r="AM322" s="269">
        <v>0.00334536349620193</v>
      </c>
    </row>
    <row r="323" spans="1:39">
      <c r="A323" s="279" t="s">
        <v>188</v>
      </c>
      <c r="B323" s="280" t="s">
        <v>3308</v>
      </c>
      <c r="C323" s="262" t="s">
        <v>247</v>
      </c>
      <c r="D323" s="280" t="s">
        <v>248</v>
      </c>
      <c r="E323" s="263">
        <v>10253</v>
      </c>
      <c r="F323" s="263">
        <v>138</v>
      </c>
      <c r="G323" s="263">
        <v>52</v>
      </c>
      <c r="H323" s="263">
        <v>0</v>
      </c>
      <c r="I323" s="263">
        <v>0</v>
      </c>
      <c r="J323" s="264">
        <v>11626</v>
      </c>
      <c r="K323" s="264">
        <v>212</v>
      </c>
      <c r="L323" s="264">
        <v>210</v>
      </c>
      <c r="M323" s="264">
        <v>27</v>
      </c>
      <c r="N323" s="264">
        <v>0</v>
      </c>
      <c r="O323" s="264">
        <v>9111</v>
      </c>
      <c r="P323" s="264">
        <v>69</v>
      </c>
      <c r="Q323" s="264">
        <v>69</v>
      </c>
      <c r="R323" s="264">
        <v>43</v>
      </c>
      <c r="S323" s="264">
        <v>0</v>
      </c>
      <c r="T323" s="265">
        <v>0.015</v>
      </c>
      <c r="U323" s="266">
        <v>10253</v>
      </c>
      <c r="V323" s="266">
        <v>138</v>
      </c>
      <c r="W323" s="266">
        <v>52</v>
      </c>
      <c r="X323" s="266">
        <v>0</v>
      </c>
      <c r="Y323" s="264">
        <v>0</v>
      </c>
      <c r="Z323" s="267">
        <v>0.0134594752755291</v>
      </c>
      <c r="AA323" s="267">
        <v>0.0134594752755291</v>
      </c>
      <c r="AB323" s="267">
        <v>0.0182349905384483</v>
      </c>
      <c r="AC323" s="268">
        <v>0.00757326308857425</v>
      </c>
      <c r="AD323" s="269">
        <v>-0.00477551526291919</v>
      </c>
      <c r="AE323" s="270">
        <v>63474</v>
      </c>
      <c r="AF323" s="271">
        <v>1032</v>
      </c>
      <c r="AG323" s="271">
        <v>0</v>
      </c>
      <c r="AH323" s="271">
        <v>58481</v>
      </c>
      <c r="AI323" s="271">
        <v>1049</v>
      </c>
      <c r="AJ323" s="271">
        <v>0</v>
      </c>
      <c r="AK323" s="268">
        <v>0.0162586255789772</v>
      </c>
      <c r="AL323" s="268">
        <v>0.0179374497700108</v>
      </c>
      <c r="AM323" s="269">
        <v>-0.00167882419103355</v>
      </c>
    </row>
    <row r="324" spans="1:39">
      <c r="A324" s="279" t="s">
        <v>188</v>
      </c>
      <c r="B324" s="280" t="s">
        <v>3308</v>
      </c>
      <c r="C324" s="262" t="s">
        <v>249</v>
      </c>
      <c r="D324" s="280" t="s">
        <v>250</v>
      </c>
      <c r="E324" s="263">
        <v>0</v>
      </c>
      <c r="F324" s="263">
        <v>0</v>
      </c>
      <c r="G324" s="263">
        <v>0</v>
      </c>
      <c r="H324" s="263">
        <v>0</v>
      </c>
      <c r="I324" s="263">
        <v>0</v>
      </c>
      <c r="J324" s="264">
        <v>0</v>
      </c>
      <c r="K324" s="264">
        <v>0</v>
      </c>
      <c r="L324" s="264">
        <v>0</v>
      </c>
      <c r="M324" s="264">
        <v>0</v>
      </c>
      <c r="N324" s="264">
        <v>0</v>
      </c>
      <c r="O324" s="264">
        <v>0</v>
      </c>
      <c r="P324" s="264">
        <v>0</v>
      </c>
      <c r="Q324" s="264">
        <v>0</v>
      </c>
      <c r="R324" s="264">
        <v>0</v>
      </c>
      <c r="S324" s="264">
        <v>0</v>
      </c>
      <c r="T324" s="265">
        <v>0.015</v>
      </c>
      <c r="U324" s="266">
        <v>0</v>
      </c>
      <c r="V324" s="266">
        <v>0</v>
      </c>
      <c r="W324" s="266">
        <v>0</v>
      </c>
      <c r="X324" s="266">
        <v>0</v>
      </c>
      <c r="Y324" s="264">
        <v>0</v>
      </c>
      <c r="Z324" s="267">
        <v>0</v>
      </c>
      <c r="AA324" s="267">
        <v>0</v>
      </c>
      <c r="AB324" s="267">
        <v>0</v>
      </c>
      <c r="AC324" s="268">
        <v>0</v>
      </c>
      <c r="AD324" s="269">
        <v>0</v>
      </c>
      <c r="AE324" s="270">
        <v>0</v>
      </c>
      <c r="AF324" s="271">
        <v>0</v>
      </c>
      <c r="AG324" s="271">
        <v>0</v>
      </c>
      <c r="AH324" s="271">
        <v>0</v>
      </c>
      <c r="AI324" s="271">
        <v>0</v>
      </c>
      <c r="AJ324" s="271">
        <v>0</v>
      </c>
      <c r="AK324" s="268">
        <v>0</v>
      </c>
      <c r="AL324" s="268">
        <v>0</v>
      </c>
      <c r="AM324" s="269">
        <v>0</v>
      </c>
    </row>
    <row r="325" spans="1:39">
      <c r="A325" s="279" t="s">
        <v>188</v>
      </c>
      <c r="B325" s="280" t="s">
        <v>3308</v>
      </c>
      <c r="C325" s="262" t="s">
        <v>251</v>
      </c>
      <c r="D325" s="280" t="s">
        <v>252</v>
      </c>
      <c r="E325" s="263">
        <v>18764</v>
      </c>
      <c r="F325" s="263">
        <v>394</v>
      </c>
      <c r="G325" s="263">
        <v>242</v>
      </c>
      <c r="H325" s="263">
        <v>87</v>
      </c>
      <c r="I325" s="263">
        <v>0</v>
      </c>
      <c r="J325" s="264">
        <v>18470</v>
      </c>
      <c r="K325" s="264">
        <v>367</v>
      </c>
      <c r="L325" s="264">
        <v>367</v>
      </c>
      <c r="M325" s="264">
        <v>89</v>
      </c>
      <c r="N325" s="264">
        <v>0</v>
      </c>
      <c r="O325" s="264">
        <v>16487</v>
      </c>
      <c r="P325" s="264">
        <v>420</v>
      </c>
      <c r="Q325" s="264">
        <v>419</v>
      </c>
      <c r="R325" s="264">
        <v>326</v>
      </c>
      <c r="S325" s="264">
        <v>0</v>
      </c>
      <c r="T325" s="265">
        <v>0.015</v>
      </c>
      <c r="U325" s="266">
        <v>18764</v>
      </c>
      <c r="V325" s="266">
        <v>394</v>
      </c>
      <c r="W325" s="266">
        <v>242</v>
      </c>
      <c r="X325" s="266">
        <v>0</v>
      </c>
      <c r="Y325" s="264">
        <v>87</v>
      </c>
      <c r="Z325" s="267">
        <v>0.0209976550842038</v>
      </c>
      <c r="AA325" s="267">
        <v>0.0209976550842038</v>
      </c>
      <c r="AB325" s="267">
        <v>0.0198700595560368</v>
      </c>
      <c r="AC325" s="268">
        <v>0.0254746163644083</v>
      </c>
      <c r="AD325" s="269">
        <v>0.00112759552816698</v>
      </c>
      <c r="AE325" s="270">
        <v>115731</v>
      </c>
      <c r="AF325" s="271">
        <v>2420</v>
      </c>
      <c r="AG325" s="271">
        <v>1</v>
      </c>
      <c r="AH325" s="271">
        <v>108178</v>
      </c>
      <c r="AI325" s="271">
        <v>2168</v>
      </c>
      <c r="AJ325" s="271">
        <v>6</v>
      </c>
      <c r="AK325" s="268">
        <v>0.0209019191055119</v>
      </c>
      <c r="AL325" s="268">
        <v>0.0199855793229677</v>
      </c>
      <c r="AM325" s="269">
        <v>0.000916339782544219</v>
      </c>
    </row>
    <row r="326" spans="1:39">
      <c r="A326" s="279" t="s">
        <v>188</v>
      </c>
      <c r="B326" s="280" t="s">
        <v>3308</v>
      </c>
      <c r="C326" s="262" t="s">
        <v>253</v>
      </c>
      <c r="D326" s="280" t="s">
        <v>253</v>
      </c>
      <c r="E326" s="263">
        <v>1096</v>
      </c>
      <c r="F326" s="263">
        <v>0</v>
      </c>
      <c r="G326" s="263">
        <v>0</v>
      </c>
      <c r="H326" s="263">
        <v>0</v>
      </c>
      <c r="I326" s="263">
        <v>0</v>
      </c>
      <c r="J326" s="264">
        <v>872</v>
      </c>
      <c r="K326" s="264">
        <v>0</v>
      </c>
      <c r="L326" s="264">
        <v>0</v>
      </c>
      <c r="M326" s="264">
        <v>0</v>
      </c>
      <c r="N326" s="264">
        <v>0</v>
      </c>
      <c r="O326" s="264">
        <v>773</v>
      </c>
      <c r="P326" s="264">
        <v>0</v>
      </c>
      <c r="Q326" s="264">
        <v>0</v>
      </c>
      <c r="R326" s="264">
        <v>0</v>
      </c>
      <c r="S326" s="264">
        <v>0</v>
      </c>
      <c r="T326" s="265">
        <v>0.015</v>
      </c>
      <c r="U326" s="266">
        <v>1096</v>
      </c>
      <c r="V326" s="266">
        <v>0</v>
      </c>
      <c r="W326" s="266">
        <v>0</v>
      </c>
      <c r="X326" s="266">
        <v>0</v>
      </c>
      <c r="Y326" s="264">
        <v>0</v>
      </c>
      <c r="Z326" s="267">
        <v>0</v>
      </c>
      <c r="AA326" s="267">
        <v>0</v>
      </c>
      <c r="AB326" s="267">
        <v>0</v>
      </c>
      <c r="AC326" s="268">
        <v>0</v>
      </c>
      <c r="AD326" s="269">
        <v>0</v>
      </c>
      <c r="AE326" s="270">
        <v>6352</v>
      </c>
      <c r="AF326" s="271">
        <v>0</v>
      </c>
      <c r="AG326" s="271">
        <v>0</v>
      </c>
      <c r="AH326" s="271">
        <v>6137</v>
      </c>
      <c r="AI326" s="271">
        <v>0</v>
      </c>
      <c r="AJ326" s="271">
        <v>0</v>
      </c>
      <c r="AK326" s="268">
        <v>0</v>
      </c>
      <c r="AL326" s="268">
        <v>0</v>
      </c>
      <c r="AM326" s="269">
        <v>0</v>
      </c>
    </row>
    <row r="327" spans="1:39">
      <c r="A327" s="279" t="s">
        <v>188</v>
      </c>
      <c r="B327" s="280" t="s">
        <v>3308</v>
      </c>
      <c r="C327" s="262" t="s">
        <v>254</v>
      </c>
      <c r="D327" s="280" t="s">
        <v>255</v>
      </c>
      <c r="E327" s="263">
        <v>12568</v>
      </c>
      <c r="F327" s="263">
        <v>266</v>
      </c>
      <c r="G327" s="263">
        <v>146</v>
      </c>
      <c r="H327" s="263">
        <v>22</v>
      </c>
      <c r="I327" s="263">
        <v>0</v>
      </c>
      <c r="J327" s="264">
        <v>14101</v>
      </c>
      <c r="K327" s="264">
        <v>261</v>
      </c>
      <c r="L327" s="264">
        <v>261</v>
      </c>
      <c r="M327" s="264">
        <v>62</v>
      </c>
      <c r="N327" s="264">
        <v>0</v>
      </c>
      <c r="O327" s="264">
        <v>10894</v>
      </c>
      <c r="P327" s="264">
        <v>254</v>
      </c>
      <c r="Q327" s="264">
        <v>252</v>
      </c>
      <c r="R327" s="264">
        <v>159</v>
      </c>
      <c r="S327" s="264">
        <v>0</v>
      </c>
      <c r="T327" s="265">
        <v>0.015</v>
      </c>
      <c r="U327" s="266">
        <v>12568</v>
      </c>
      <c r="V327" s="266">
        <v>266</v>
      </c>
      <c r="W327" s="266">
        <v>146</v>
      </c>
      <c r="X327" s="266">
        <v>0</v>
      </c>
      <c r="Y327" s="264">
        <v>22</v>
      </c>
      <c r="Z327" s="267">
        <v>0.021164863144494</v>
      </c>
      <c r="AA327" s="267">
        <v>0.021164863144494</v>
      </c>
      <c r="AB327" s="267">
        <v>0.0185093255797461</v>
      </c>
      <c r="AC327" s="268">
        <v>0.0233155865614099</v>
      </c>
      <c r="AD327" s="269">
        <v>0.00265553756474784</v>
      </c>
      <c r="AE327" s="270">
        <v>77743</v>
      </c>
      <c r="AF327" s="271">
        <v>1764</v>
      </c>
      <c r="AG327" s="271">
        <v>4</v>
      </c>
      <c r="AH327" s="271">
        <v>71586</v>
      </c>
      <c r="AI327" s="271">
        <v>1967</v>
      </c>
      <c r="AJ327" s="271">
        <v>9</v>
      </c>
      <c r="AK327" s="268">
        <v>0.0226386941589596</v>
      </c>
      <c r="AL327" s="268">
        <v>0.0273517168161372</v>
      </c>
      <c r="AM327" s="269">
        <v>-0.00471302265717758</v>
      </c>
    </row>
    <row r="328" spans="1:39">
      <c r="A328" s="279" t="s">
        <v>188</v>
      </c>
      <c r="B328" s="280" t="s">
        <v>3308</v>
      </c>
      <c r="C328" s="262" t="s">
        <v>256</v>
      </c>
      <c r="D328" s="280" t="s">
        <v>257</v>
      </c>
      <c r="E328" s="263">
        <v>20678</v>
      </c>
      <c r="F328" s="263">
        <v>274</v>
      </c>
      <c r="G328" s="263">
        <v>173</v>
      </c>
      <c r="H328" s="263">
        <v>21</v>
      </c>
      <c r="I328" s="263">
        <v>0</v>
      </c>
      <c r="J328" s="264">
        <v>21658</v>
      </c>
      <c r="K328" s="264">
        <v>282</v>
      </c>
      <c r="L328" s="264">
        <v>282</v>
      </c>
      <c r="M328" s="264">
        <v>140</v>
      </c>
      <c r="N328" s="264">
        <v>0</v>
      </c>
      <c r="O328" s="264">
        <v>20025</v>
      </c>
      <c r="P328" s="264">
        <v>160</v>
      </c>
      <c r="Q328" s="264">
        <v>159</v>
      </c>
      <c r="R328" s="264">
        <v>127</v>
      </c>
      <c r="S328" s="264">
        <v>0</v>
      </c>
      <c r="T328" s="265">
        <v>0.015</v>
      </c>
      <c r="U328" s="266">
        <v>20678</v>
      </c>
      <c r="V328" s="266">
        <v>274</v>
      </c>
      <c r="W328" s="266">
        <v>173</v>
      </c>
      <c r="X328" s="266">
        <v>0</v>
      </c>
      <c r="Y328" s="264">
        <v>21</v>
      </c>
      <c r="Z328" s="267">
        <v>0.0132507979495116</v>
      </c>
      <c r="AA328" s="267">
        <v>0.0132507979495116</v>
      </c>
      <c r="AB328" s="267">
        <v>0.0130205928525256</v>
      </c>
      <c r="AC328" s="268">
        <v>0.00799001248439451</v>
      </c>
      <c r="AD328" s="269">
        <v>0.000230205096985932</v>
      </c>
      <c r="AE328" s="270">
        <v>123993</v>
      </c>
      <c r="AF328" s="271">
        <v>1835</v>
      </c>
      <c r="AG328" s="271">
        <v>0</v>
      </c>
      <c r="AH328" s="271">
        <v>126685</v>
      </c>
      <c r="AI328" s="271">
        <v>2122</v>
      </c>
      <c r="AJ328" s="271">
        <v>1</v>
      </c>
      <c r="AK328" s="268">
        <v>0.0147992225367561</v>
      </c>
      <c r="AL328" s="268">
        <v>0.0167423136125035</v>
      </c>
      <c r="AM328" s="269">
        <v>-0.00194309107574735</v>
      </c>
    </row>
    <row r="329" spans="1:39">
      <c r="A329" s="279" t="s">
        <v>188</v>
      </c>
      <c r="B329" s="280" t="s">
        <v>3308</v>
      </c>
      <c r="C329" s="262" t="s">
        <v>258</v>
      </c>
      <c r="D329" s="280" t="s">
        <v>259</v>
      </c>
      <c r="E329" s="263">
        <v>10167</v>
      </c>
      <c r="F329" s="263">
        <v>298</v>
      </c>
      <c r="G329" s="263">
        <v>165</v>
      </c>
      <c r="H329" s="263">
        <v>0</v>
      </c>
      <c r="I329" s="263">
        <v>0</v>
      </c>
      <c r="J329" s="264">
        <v>11205</v>
      </c>
      <c r="K329" s="264">
        <v>160</v>
      </c>
      <c r="L329" s="264">
        <v>160</v>
      </c>
      <c r="M329" s="264">
        <v>26</v>
      </c>
      <c r="N329" s="264">
        <v>0</v>
      </c>
      <c r="O329" s="264">
        <v>9086</v>
      </c>
      <c r="P329" s="264">
        <v>231</v>
      </c>
      <c r="Q329" s="264">
        <v>227</v>
      </c>
      <c r="R329" s="264">
        <v>125</v>
      </c>
      <c r="S329" s="264">
        <v>0</v>
      </c>
      <c r="T329" s="265">
        <v>0.015</v>
      </c>
      <c r="U329" s="266">
        <v>10167</v>
      </c>
      <c r="V329" s="266">
        <v>298</v>
      </c>
      <c r="W329" s="266">
        <v>165</v>
      </c>
      <c r="X329" s="266">
        <v>0</v>
      </c>
      <c r="Y329" s="264">
        <v>0</v>
      </c>
      <c r="Z329" s="267">
        <v>0.0293105144093636</v>
      </c>
      <c r="AA329" s="267">
        <v>0.0293105144093636</v>
      </c>
      <c r="AB329" s="267">
        <v>0.0142793395805444</v>
      </c>
      <c r="AC329" s="268">
        <v>0.0254237288135593</v>
      </c>
      <c r="AD329" s="269">
        <v>0.0150311748288192</v>
      </c>
      <c r="AE329" s="270">
        <v>61207</v>
      </c>
      <c r="AF329" s="271">
        <v>1544</v>
      </c>
      <c r="AG329" s="271">
        <v>0</v>
      </c>
      <c r="AH329" s="271">
        <v>55854</v>
      </c>
      <c r="AI329" s="271">
        <v>1603</v>
      </c>
      <c r="AJ329" s="271">
        <v>0</v>
      </c>
      <c r="AK329" s="268">
        <v>0.0252258728576797</v>
      </c>
      <c r="AL329" s="268">
        <v>0.0286998245425574</v>
      </c>
      <c r="AM329" s="269">
        <v>-0.00347395168487771</v>
      </c>
    </row>
    <row r="330" spans="1:39">
      <c r="A330" s="279" t="s">
        <v>188</v>
      </c>
      <c r="B330" s="280" t="s">
        <v>1428</v>
      </c>
      <c r="C330" s="262" t="s">
        <v>260</v>
      </c>
      <c r="D330" s="280" t="s">
        <v>260</v>
      </c>
      <c r="E330" s="263">
        <v>9203</v>
      </c>
      <c r="F330" s="263">
        <v>214</v>
      </c>
      <c r="G330" s="263">
        <v>105</v>
      </c>
      <c r="H330" s="263">
        <v>0</v>
      </c>
      <c r="I330" s="263">
        <v>0</v>
      </c>
      <c r="J330" s="264">
        <v>10885</v>
      </c>
      <c r="K330" s="264">
        <v>131</v>
      </c>
      <c r="L330" s="264">
        <v>131</v>
      </c>
      <c r="M330" s="264">
        <v>12</v>
      </c>
      <c r="N330" s="264">
        <v>0</v>
      </c>
      <c r="O330" s="264">
        <v>7741</v>
      </c>
      <c r="P330" s="264">
        <v>166</v>
      </c>
      <c r="Q330" s="264">
        <v>166</v>
      </c>
      <c r="R330" s="264">
        <v>54</v>
      </c>
      <c r="S330" s="264">
        <v>0</v>
      </c>
      <c r="T330" s="265">
        <v>0.015</v>
      </c>
      <c r="U330" s="266">
        <v>9203</v>
      </c>
      <c r="V330" s="266">
        <v>214</v>
      </c>
      <c r="W330" s="266">
        <v>105</v>
      </c>
      <c r="X330" s="266">
        <v>0</v>
      </c>
      <c r="Y330" s="264">
        <v>0</v>
      </c>
      <c r="Z330" s="267">
        <v>0.0232532869716397</v>
      </c>
      <c r="AA330" s="267">
        <v>0.0232532869716397</v>
      </c>
      <c r="AB330" s="267">
        <v>0.0120349104271934</v>
      </c>
      <c r="AC330" s="268">
        <v>0.0214442578478233</v>
      </c>
      <c r="AD330" s="269">
        <v>0.0112183765444463</v>
      </c>
      <c r="AE330" s="270">
        <v>59938</v>
      </c>
      <c r="AF330" s="271">
        <v>1156</v>
      </c>
      <c r="AG330" s="271">
        <v>0</v>
      </c>
      <c r="AH330" s="271">
        <v>56746</v>
      </c>
      <c r="AI330" s="271">
        <v>1113</v>
      </c>
      <c r="AJ330" s="271">
        <v>1</v>
      </c>
      <c r="AK330" s="268">
        <v>0.0192865961493543</v>
      </c>
      <c r="AL330" s="268">
        <v>0.0195960948789342</v>
      </c>
      <c r="AM330" s="269">
        <v>-0.000309498729579864</v>
      </c>
    </row>
    <row r="331" spans="1:39">
      <c r="A331" s="279" t="s">
        <v>188</v>
      </c>
      <c r="B331" s="280" t="s">
        <v>1428</v>
      </c>
      <c r="C331" s="262" t="s">
        <v>261</v>
      </c>
      <c r="D331" s="280" t="s">
        <v>262</v>
      </c>
      <c r="E331" s="263">
        <v>8937</v>
      </c>
      <c r="F331" s="263">
        <v>149</v>
      </c>
      <c r="G331" s="263">
        <v>106</v>
      </c>
      <c r="H331" s="263">
        <v>0</v>
      </c>
      <c r="I331" s="263">
        <v>0</v>
      </c>
      <c r="J331" s="264">
        <v>9026</v>
      </c>
      <c r="K331" s="264">
        <v>190</v>
      </c>
      <c r="L331" s="264">
        <v>188</v>
      </c>
      <c r="M331" s="264">
        <v>13</v>
      </c>
      <c r="N331" s="264">
        <v>0</v>
      </c>
      <c r="O331" s="264">
        <v>4256</v>
      </c>
      <c r="P331" s="264">
        <v>136</v>
      </c>
      <c r="Q331" s="264">
        <v>136</v>
      </c>
      <c r="R331" s="264">
        <v>59</v>
      </c>
      <c r="S331" s="264">
        <v>0</v>
      </c>
      <c r="T331" s="265">
        <v>0.015</v>
      </c>
      <c r="U331" s="266">
        <v>8937</v>
      </c>
      <c r="V331" s="266">
        <v>149</v>
      </c>
      <c r="W331" s="266">
        <v>106</v>
      </c>
      <c r="X331" s="266">
        <v>0</v>
      </c>
      <c r="Y331" s="264">
        <v>0</v>
      </c>
      <c r="Z331" s="267">
        <v>0.0166722613852523</v>
      </c>
      <c r="AA331" s="267">
        <v>0.0166722613852523</v>
      </c>
      <c r="AB331" s="267">
        <v>0.0210502991358298</v>
      </c>
      <c r="AC331" s="268">
        <v>0.0319548872180451</v>
      </c>
      <c r="AD331" s="269">
        <v>-0.0043780377505775</v>
      </c>
      <c r="AE331" s="270">
        <v>53482</v>
      </c>
      <c r="AF331" s="271">
        <v>1147</v>
      </c>
      <c r="AG331" s="271">
        <v>0</v>
      </c>
      <c r="AH331" s="271">
        <v>52689</v>
      </c>
      <c r="AI331" s="271">
        <v>1089</v>
      </c>
      <c r="AJ331" s="271">
        <v>0</v>
      </c>
      <c r="AK331" s="268">
        <v>0.0214464679705321</v>
      </c>
      <c r="AL331" s="268">
        <v>0.0206684507202642</v>
      </c>
      <c r="AM331" s="269">
        <v>0.000778017250267948</v>
      </c>
    </row>
    <row r="332" spans="1:39">
      <c r="A332" s="279" t="s">
        <v>188</v>
      </c>
      <c r="B332" s="280" t="s">
        <v>1428</v>
      </c>
      <c r="C332" s="262" t="s">
        <v>263</v>
      </c>
      <c r="D332" s="280" t="s">
        <v>264</v>
      </c>
      <c r="E332" s="263">
        <v>10011</v>
      </c>
      <c r="F332" s="263">
        <v>121</v>
      </c>
      <c r="G332" s="263">
        <v>91</v>
      </c>
      <c r="H332" s="263">
        <v>0</v>
      </c>
      <c r="I332" s="263">
        <v>0</v>
      </c>
      <c r="J332" s="264">
        <v>10367</v>
      </c>
      <c r="K332" s="264">
        <v>103</v>
      </c>
      <c r="L332" s="264">
        <v>103</v>
      </c>
      <c r="M332" s="264">
        <v>12</v>
      </c>
      <c r="N332" s="264">
        <v>0</v>
      </c>
      <c r="O332" s="264">
        <v>5036</v>
      </c>
      <c r="P332" s="264">
        <v>197</v>
      </c>
      <c r="Q332" s="264">
        <v>197</v>
      </c>
      <c r="R332" s="264">
        <v>125</v>
      </c>
      <c r="S332" s="264">
        <v>0</v>
      </c>
      <c r="T332" s="265">
        <v>0.015</v>
      </c>
      <c r="U332" s="266">
        <v>10011</v>
      </c>
      <c r="V332" s="266">
        <v>121</v>
      </c>
      <c r="W332" s="266">
        <v>91</v>
      </c>
      <c r="X332" s="266">
        <v>0</v>
      </c>
      <c r="Y332" s="264">
        <v>0</v>
      </c>
      <c r="Z332" s="267">
        <v>0.0120867046249126</v>
      </c>
      <c r="AA332" s="267">
        <v>0.0120867046249126</v>
      </c>
      <c r="AB332" s="267">
        <v>0.00993537185299508</v>
      </c>
      <c r="AC332" s="268">
        <v>0.0391183478951549</v>
      </c>
      <c r="AD332" s="269">
        <v>0.00215133277191751</v>
      </c>
      <c r="AE332" s="270">
        <v>60184</v>
      </c>
      <c r="AF332" s="271">
        <v>914</v>
      </c>
      <c r="AG332" s="271">
        <v>1</v>
      </c>
      <c r="AH332" s="271">
        <v>59692</v>
      </c>
      <c r="AI332" s="271">
        <v>873</v>
      </c>
      <c r="AJ332" s="271">
        <v>4</v>
      </c>
      <c r="AK332" s="268">
        <v>0.015170144889007</v>
      </c>
      <c r="AL332" s="268">
        <v>0.0145580647322924</v>
      </c>
      <c r="AM332" s="269">
        <v>0.000612080156714611</v>
      </c>
    </row>
    <row r="333" spans="1:39">
      <c r="A333" s="279" t="s">
        <v>188</v>
      </c>
      <c r="B333" s="280" t="s">
        <v>1428</v>
      </c>
      <c r="C333" s="262" t="s">
        <v>265</v>
      </c>
      <c r="D333" s="280" t="s">
        <v>266</v>
      </c>
      <c r="E333" s="263">
        <v>8662</v>
      </c>
      <c r="F333" s="263">
        <v>144</v>
      </c>
      <c r="G333" s="263">
        <v>100</v>
      </c>
      <c r="H333" s="263">
        <v>0</v>
      </c>
      <c r="I333" s="263">
        <v>0</v>
      </c>
      <c r="J333" s="264">
        <v>8673</v>
      </c>
      <c r="K333" s="264">
        <v>85</v>
      </c>
      <c r="L333" s="264">
        <v>85</v>
      </c>
      <c r="M333" s="264">
        <v>16</v>
      </c>
      <c r="N333" s="264">
        <v>0</v>
      </c>
      <c r="O333" s="264">
        <v>4130</v>
      </c>
      <c r="P333" s="264">
        <v>121</v>
      </c>
      <c r="Q333" s="264">
        <v>120</v>
      </c>
      <c r="R333" s="264">
        <v>67</v>
      </c>
      <c r="S333" s="264">
        <v>0</v>
      </c>
      <c r="T333" s="265">
        <v>0.015</v>
      </c>
      <c r="U333" s="266">
        <v>8662</v>
      </c>
      <c r="V333" s="266">
        <v>144</v>
      </c>
      <c r="W333" s="266">
        <v>100</v>
      </c>
      <c r="X333" s="266">
        <v>0</v>
      </c>
      <c r="Y333" s="264">
        <v>0</v>
      </c>
      <c r="Z333" s="267">
        <v>0.0166243361810205</v>
      </c>
      <c r="AA333" s="267">
        <v>0.0166243361810205</v>
      </c>
      <c r="AB333" s="267">
        <v>0.00980053038164418</v>
      </c>
      <c r="AC333" s="268">
        <v>0.0292978208232446</v>
      </c>
      <c r="AD333" s="269">
        <v>0.00682380579937637</v>
      </c>
      <c r="AE333" s="270">
        <v>51987</v>
      </c>
      <c r="AF333" s="271">
        <v>1032</v>
      </c>
      <c r="AG333" s="271">
        <v>0</v>
      </c>
      <c r="AH333" s="271">
        <v>51982</v>
      </c>
      <c r="AI333" s="271">
        <v>861</v>
      </c>
      <c r="AJ333" s="271">
        <v>1</v>
      </c>
      <c r="AK333" s="268">
        <v>0.0198511166253102</v>
      </c>
      <c r="AL333" s="268">
        <v>0.0165441883728983</v>
      </c>
      <c r="AM333" s="269">
        <v>0.00330692825241186</v>
      </c>
    </row>
    <row r="334" spans="1:39">
      <c r="A334" s="279" t="s">
        <v>188</v>
      </c>
      <c r="B334" s="280" t="s">
        <v>32</v>
      </c>
      <c r="C334" s="262" t="s">
        <v>267</v>
      </c>
      <c r="D334" s="280" t="s">
        <v>268</v>
      </c>
      <c r="E334" s="263">
        <v>9250</v>
      </c>
      <c r="F334" s="263">
        <v>164</v>
      </c>
      <c r="G334" s="263">
        <v>103</v>
      </c>
      <c r="H334" s="263">
        <v>0</v>
      </c>
      <c r="I334" s="263">
        <v>0</v>
      </c>
      <c r="J334" s="264">
        <v>9806</v>
      </c>
      <c r="K334" s="264">
        <v>96</v>
      </c>
      <c r="L334" s="264">
        <v>96</v>
      </c>
      <c r="M334" s="264">
        <v>11</v>
      </c>
      <c r="N334" s="264">
        <v>0</v>
      </c>
      <c r="O334" s="264">
        <v>4533</v>
      </c>
      <c r="P334" s="264">
        <v>160</v>
      </c>
      <c r="Q334" s="264">
        <v>160</v>
      </c>
      <c r="R334" s="264">
        <v>92</v>
      </c>
      <c r="S334" s="264">
        <v>0</v>
      </c>
      <c r="T334" s="265">
        <v>0.015</v>
      </c>
      <c r="U334" s="266">
        <v>9250</v>
      </c>
      <c r="V334" s="266">
        <v>164</v>
      </c>
      <c r="W334" s="266">
        <v>103</v>
      </c>
      <c r="X334" s="266">
        <v>0</v>
      </c>
      <c r="Y334" s="264">
        <v>0</v>
      </c>
      <c r="Z334" s="267">
        <v>0.0177297297297297</v>
      </c>
      <c r="AA334" s="267">
        <v>0.0177297297297297</v>
      </c>
      <c r="AB334" s="267">
        <v>0.00978992453599837</v>
      </c>
      <c r="AC334" s="268">
        <v>0.0352967129936025</v>
      </c>
      <c r="AD334" s="269">
        <v>0.00793980519373136</v>
      </c>
      <c r="AE334" s="270">
        <v>55543</v>
      </c>
      <c r="AF334" s="271">
        <v>1012</v>
      </c>
      <c r="AG334" s="271">
        <v>1</v>
      </c>
      <c r="AH334" s="271">
        <v>56463</v>
      </c>
      <c r="AI334" s="271">
        <v>1116</v>
      </c>
      <c r="AJ334" s="271">
        <v>0</v>
      </c>
      <c r="AK334" s="268">
        <v>0.0182021136776912</v>
      </c>
      <c r="AL334" s="268">
        <v>0.0197651559428298</v>
      </c>
      <c r="AM334" s="269">
        <v>-0.00156304226513866</v>
      </c>
    </row>
    <row r="335" spans="1:39">
      <c r="A335" s="279" t="s">
        <v>188</v>
      </c>
      <c r="B335" s="280" t="s">
        <v>1428</v>
      </c>
      <c r="C335" s="262" t="s">
        <v>269</v>
      </c>
      <c r="D335" s="280" t="s">
        <v>270</v>
      </c>
      <c r="E335" s="263">
        <v>3023</v>
      </c>
      <c r="F335" s="263">
        <v>28</v>
      </c>
      <c r="G335" s="263">
        <v>20</v>
      </c>
      <c r="H335" s="263">
        <v>0</v>
      </c>
      <c r="I335" s="263">
        <v>0</v>
      </c>
      <c r="J335" s="264">
        <v>3297</v>
      </c>
      <c r="K335" s="264">
        <v>23</v>
      </c>
      <c r="L335" s="264">
        <v>23</v>
      </c>
      <c r="M335" s="264">
        <v>3</v>
      </c>
      <c r="N335" s="264">
        <v>0</v>
      </c>
      <c r="O335" s="264">
        <v>1521</v>
      </c>
      <c r="P335" s="264">
        <v>32</v>
      </c>
      <c r="Q335" s="264">
        <v>32</v>
      </c>
      <c r="R335" s="264">
        <v>20</v>
      </c>
      <c r="S335" s="264">
        <v>0</v>
      </c>
      <c r="T335" s="265">
        <v>0.015</v>
      </c>
      <c r="U335" s="266">
        <v>3023</v>
      </c>
      <c r="V335" s="266">
        <v>28</v>
      </c>
      <c r="W335" s="266">
        <v>20</v>
      </c>
      <c r="X335" s="266">
        <v>0</v>
      </c>
      <c r="Y335" s="264">
        <v>0</v>
      </c>
      <c r="Z335" s="267">
        <v>0.00926232219649355</v>
      </c>
      <c r="AA335" s="267">
        <v>0.00926232219649355</v>
      </c>
      <c r="AB335" s="267">
        <v>0.00697603882317258</v>
      </c>
      <c r="AC335" s="268">
        <v>0.0210387902695595</v>
      </c>
      <c r="AD335" s="269">
        <v>0.00228628337332097</v>
      </c>
      <c r="AE335" s="270">
        <v>19092</v>
      </c>
      <c r="AF335" s="271">
        <v>234</v>
      </c>
      <c r="AG335" s="271">
        <v>0</v>
      </c>
      <c r="AH335" s="271">
        <v>19295</v>
      </c>
      <c r="AI335" s="271">
        <v>304</v>
      </c>
      <c r="AJ335" s="271">
        <v>0</v>
      </c>
      <c r="AK335" s="268">
        <v>0.0122564424890006</v>
      </c>
      <c r="AL335" s="268">
        <v>0.0157553770406841</v>
      </c>
      <c r="AM335" s="269">
        <v>-0.00349893455168349</v>
      </c>
    </row>
    <row r="336" spans="1:39">
      <c r="A336" s="279" t="s">
        <v>188</v>
      </c>
      <c r="B336" s="280" t="s">
        <v>1428</v>
      </c>
      <c r="C336" s="262" t="s">
        <v>271</v>
      </c>
      <c r="D336" s="280" t="s">
        <v>272</v>
      </c>
      <c r="E336" s="263">
        <v>7982</v>
      </c>
      <c r="F336" s="263">
        <v>105</v>
      </c>
      <c r="G336" s="263">
        <v>72</v>
      </c>
      <c r="H336" s="263">
        <v>0</v>
      </c>
      <c r="I336" s="263">
        <v>0</v>
      </c>
      <c r="J336" s="264">
        <v>7959</v>
      </c>
      <c r="K336" s="264">
        <v>67</v>
      </c>
      <c r="L336" s="264">
        <v>67</v>
      </c>
      <c r="M336" s="264">
        <v>13</v>
      </c>
      <c r="N336" s="264">
        <v>0</v>
      </c>
      <c r="O336" s="264">
        <v>3585</v>
      </c>
      <c r="P336" s="264">
        <v>89</v>
      </c>
      <c r="Q336" s="264">
        <v>89</v>
      </c>
      <c r="R336" s="264">
        <v>65</v>
      </c>
      <c r="S336" s="264">
        <v>0</v>
      </c>
      <c r="T336" s="265">
        <v>0.015</v>
      </c>
      <c r="U336" s="266">
        <v>7982</v>
      </c>
      <c r="V336" s="266">
        <v>105</v>
      </c>
      <c r="W336" s="266">
        <v>72</v>
      </c>
      <c r="X336" s="266">
        <v>0</v>
      </c>
      <c r="Y336" s="264">
        <v>0</v>
      </c>
      <c r="Z336" s="267">
        <v>0.0131545978451516</v>
      </c>
      <c r="AA336" s="267">
        <v>0.0131545978451516</v>
      </c>
      <c r="AB336" s="267">
        <v>0.00841814298278678</v>
      </c>
      <c r="AC336" s="268">
        <v>0.0248256624825662</v>
      </c>
      <c r="AD336" s="269">
        <v>0.00473645486236481</v>
      </c>
      <c r="AE336" s="270">
        <v>46316</v>
      </c>
      <c r="AF336" s="271">
        <v>761</v>
      </c>
      <c r="AG336" s="271">
        <v>0</v>
      </c>
      <c r="AH336" s="271">
        <v>47092</v>
      </c>
      <c r="AI336" s="271">
        <v>796</v>
      </c>
      <c r="AJ336" s="271">
        <v>0</v>
      </c>
      <c r="AK336" s="268">
        <v>0.0164306071336039</v>
      </c>
      <c r="AL336" s="268">
        <v>0.016903083326255</v>
      </c>
      <c r="AM336" s="269">
        <v>-0.000472476192651054</v>
      </c>
    </row>
    <row r="337" spans="1:39">
      <c r="A337" s="279" t="s">
        <v>188</v>
      </c>
      <c r="B337" s="280" t="s">
        <v>1428</v>
      </c>
      <c r="C337" s="262" t="s">
        <v>273</v>
      </c>
      <c r="D337" s="280" t="s">
        <v>274</v>
      </c>
      <c r="E337" s="263">
        <v>7508</v>
      </c>
      <c r="F337" s="263">
        <v>119</v>
      </c>
      <c r="G337" s="263">
        <v>80</v>
      </c>
      <c r="H337" s="263">
        <v>0</v>
      </c>
      <c r="I337" s="263">
        <v>0</v>
      </c>
      <c r="J337" s="264">
        <v>7442</v>
      </c>
      <c r="K337" s="264">
        <v>86</v>
      </c>
      <c r="L337" s="264">
        <v>86</v>
      </c>
      <c r="M337" s="264">
        <v>9</v>
      </c>
      <c r="N337" s="264">
        <v>0</v>
      </c>
      <c r="O337" s="264">
        <v>3588</v>
      </c>
      <c r="P337" s="264">
        <v>147</v>
      </c>
      <c r="Q337" s="264">
        <v>147</v>
      </c>
      <c r="R337" s="264">
        <v>98</v>
      </c>
      <c r="S337" s="264">
        <v>0</v>
      </c>
      <c r="T337" s="265">
        <v>0.015</v>
      </c>
      <c r="U337" s="266">
        <v>7508</v>
      </c>
      <c r="V337" s="266">
        <v>119</v>
      </c>
      <c r="W337" s="266">
        <v>80</v>
      </c>
      <c r="X337" s="266">
        <v>0</v>
      </c>
      <c r="Y337" s="264">
        <v>0</v>
      </c>
      <c r="Z337" s="267">
        <v>0.0158497602557272</v>
      </c>
      <c r="AA337" s="267">
        <v>0.0158497602557272</v>
      </c>
      <c r="AB337" s="267">
        <v>0.0115560333243752</v>
      </c>
      <c r="AC337" s="268">
        <v>0.0409698996655518</v>
      </c>
      <c r="AD337" s="269">
        <v>0.00429372693135206</v>
      </c>
      <c r="AE337" s="270">
        <v>43987</v>
      </c>
      <c r="AF337" s="271">
        <v>801</v>
      </c>
      <c r="AG337" s="271">
        <v>0</v>
      </c>
      <c r="AH337" s="271">
        <v>44099</v>
      </c>
      <c r="AI337" s="271">
        <v>742</v>
      </c>
      <c r="AJ337" s="271">
        <v>1</v>
      </c>
      <c r="AK337" s="268">
        <v>0.018209925659854</v>
      </c>
      <c r="AL337" s="268">
        <v>0.016803102111159</v>
      </c>
      <c r="AM337" s="269">
        <v>0.00140682354869507</v>
      </c>
    </row>
    <row r="338" spans="1:39">
      <c r="A338" s="279" t="s">
        <v>188</v>
      </c>
      <c r="B338" s="280" t="s">
        <v>1428</v>
      </c>
      <c r="C338" s="262" t="s">
        <v>275</v>
      </c>
      <c r="D338" s="280" t="s">
        <v>276</v>
      </c>
      <c r="E338" s="263">
        <v>8913</v>
      </c>
      <c r="F338" s="263">
        <v>178</v>
      </c>
      <c r="G338" s="263">
        <v>98</v>
      </c>
      <c r="H338" s="263">
        <v>0</v>
      </c>
      <c r="I338" s="263">
        <v>0</v>
      </c>
      <c r="J338" s="264">
        <v>8917</v>
      </c>
      <c r="K338" s="264">
        <v>128</v>
      </c>
      <c r="L338" s="264">
        <v>128</v>
      </c>
      <c r="M338" s="264">
        <v>0</v>
      </c>
      <c r="N338" s="264">
        <v>0</v>
      </c>
      <c r="O338" s="264">
        <v>4450</v>
      </c>
      <c r="P338" s="264">
        <v>149</v>
      </c>
      <c r="Q338" s="264">
        <v>149</v>
      </c>
      <c r="R338" s="264">
        <v>37</v>
      </c>
      <c r="S338" s="264">
        <v>0</v>
      </c>
      <c r="T338" s="265">
        <v>0.015</v>
      </c>
      <c r="U338" s="266">
        <v>8913</v>
      </c>
      <c r="V338" s="266">
        <v>178</v>
      </c>
      <c r="W338" s="266">
        <v>98</v>
      </c>
      <c r="X338" s="266">
        <v>0</v>
      </c>
      <c r="Y338" s="264">
        <v>0</v>
      </c>
      <c r="Z338" s="267">
        <v>0.0199708291259957</v>
      </c>
      <c r="AA338" s="267">
        <v>0.0199708291259957</v>
      </c>
      <c r="AB338" s="267">
        <v>0.0143546035662218</v>
      </c>
      <c r="AC338" s="268">
        <v>0.0334831460674157</v>
      </c>
      <c r="AD338" s="269">
        <v>0.00561622555977391</v>
      </c>
      <c r="AE338" s="270">
        <v>52622</v>
      </c>
      <c r="AF338" s="271">
        <v>1123</v>
      </c>
      <c r="AG338" s="271">
        <v>0</v>
      </c>
      <c r="AH338" s="271">
        <v>53395</v>
      </c>
      <c r="AI338" s="271">
        <v>1244</v>
      </c>
      <c r="AJ338" s="271">
        <v>2</v>
      </c>
      <c r="AK338" s="268">
        <v>0.0213408840408954</v>
      </c>
      <c r="AL338" s="268">
        <v>0.0232606049255548</v>
      </c>
      <c r="AM338" s="269">
        <v>-0.00191972088465938</v>
      </c>
    </row>
    <row r="339" spans="1:39">
      <c r="A339" s="279" t="s">
        <v>188</v>
      </c>
      <c r="B339" s="280" t="s">
        <v>1428</v>
      </c>
      <c r="C339" s="262" t="s">
        <v>277</v>
      </c>
      <c r="D339" s="280" t="s">
        <v>278</v>
      </c>
      <c r="E339" s="263">
        <v>6589</v>
      </c>
      <c r="F339" s="263">
        <v>96</v>
      </c>
      <c r="G339" s="263">
        <v>72</v>
      </c>
      <c r="H339" s="263">
        <v>0</v>
      </c>
      <c r="I339" s="263">
        <v>0</v>
      </c>
      <c r="J339" s="264">
        <v>7092</v>
      </c>
      <c r="K339" s="264">
        <v>62</v>
      </c>
      <c r="L339" s="264">
        <v>62</v>
      </c>
      <c r="M339" s="264">
        <v>16</v>
      </c>
      <c r="N339" s="264">
        <v>0</v>
      </c>
      <c r="O339" s="264">
        <v>3883</v>
      </c>
      <c r="P339" s="264">
        <v>65</v>
      </c>
      <c r="Q339" s="264">
        <v>65</v>
      </c>
      <c r="R339" s="264">
        <v>48</v>
      </c>
      <c r="S339" s="264">
        <v>0</v>
      </c>
      <c r="T339" s="265">
        <v>0.015</v>
      </c>
      <c r="U339" s="266">
        <v>6589</v>
      </c>
      <c r="V339" s="266">
        <v>96</v>
      </c>
      <c r="W339" s="266">
        <v>72</v>
      </c>
      <c r="X339" s="266">
        <v>0</v>
      </c>
      <c r="Y339" s="264">
        <v>0</v>
      </c>
      <c r="Z339" s="267">
        <v>0.0145697374411899</v>
      </c>
      <c r="AA339" s="267">
        <v>0.0145697374411899</v>
      </c>
      <c r="AB339" s="267">
        <v>0.00874224478285392</v>
      </c>
      <c r="AC339" s="268">
        <v>0.0167396343033737</v>
      </c>
      <c r="AD339" s="269">
        <v>0.00582749265833594</v>
      </c>
      <c r="AE339" s="270">
        <v>40027</v>
      </c>
      <c r="AF339" s="271">
        <v>567</v>
      </c>
      <c r="AG339" s="271">
        <v>0</v>
      </c>
      <c r="AH339" s="271">
        <v>39661</v>
      </c>
      <c r="AI339" s="271">
        <v>609</v>
      </c>
      <c r="AJ339" s="271">
        <v>0</v>
      </c>
      <c r="AK339" s="268">
        <v>0.0141654383291278</v>
      </c>
      <c r="AL339" s="268">
        <v>0.0153551347671516</v>
      </c>
      <c r="AM339" s="269">
        <v>-0.00118969643802377</v>
      </c>
    </row>
    <row r="340" spans="1:39">
      <c r="A340" s="279" t="s">
        <v>188</v>
      </c>
      <c r="B340" s="280" t="s">
        <v>1428</v>
      </c>
      <c r="C340" s="262" t="s">
        <v>279</v>
      </c>
      <c r="D340" s="280" t="s">
        <v>280</v>
      </c>
      <c r="E340" s="263">
        <v>3758</v>
      </c>
      <c r="F340" s="263">
        <v>30</v>
      </c>
      <c r="G340" s="263">
        <v>18</v>
      </c>
      <c r="H340" s="263">
        <v>0</v>
      </c>
      <c r="I340" s="263">
        <v>0</v>
      </c>
      <c r="J340" s="264">
        <v>4789</v>
      </c>
      <c r="K340" s="264">
        <v>25</v>
      </c>
      <c r="L340" s="264">
        <v>25</v>
      </c>
      <c r="M340" s="264">
        <v>4</v>
      </c>
      <c r="N340" s="264">
        <v>0</v>
      </c>
      <c r="O340" s="264">
        <v>2214</v>
      </c>
      <c r="P340" s="264">
        <v>28</v>
      </c>
      <c r="Q340" s="264">
        <v>28</v>
      </c>
      <c r="R340" s="264">
        <v>12</v>
      </c>
      <c r="S340" s="264">
        <v>0</v>
      </c>
      <c r="T340" s="265">
        <v>0.015</v>
      </c>
      <c r="U340" s="266">
        <v>3758</v>
      </c>
      <c r="V340" s="266">
        <v>30</v>
      </c>
      <c r="W340" s="266">
        <v>18</v>
      </c>
      <c r="X340" s="266">
        <v>0</v>
      </c>
      <c r="Y340" s="264">
        <v>0</v>
      </c>
      <c r="Z340" s="267">
        <v>0.00798296966471527</v>
      </c>
      <c r="AA340" s="267">
        <v>0.00798296966471527</v>
      </c>
      <c r="AB340" s="267">
        <v>0.00522029651284193</v>
      </c>
      <c r="AC340" s="268">
        <v>0.012646793134598</v>
      </c>
      <c r="AD340" s="269">
        <v>0.00276267315187334</v>
      </c>
      <c r="AE340" s="270">
        <v>24954</v>
      </c>
      <c r="AF340" s="271">
        <v>183</v>
      </c>
      <c r="AG340" s="271">
        <v>0</v>
      </c>
      <c r="AH340" s="271">
        <v>26636</v>
      </c>
      <c r="AI340" s="271">
        <v>197</v>
      </c>
      <c r="AJ340" s="271">
        <v>0</v>
      </c>
      <c r="AK340" s="268">
        <v>0.00733349362827603</v>
      </c>
      <c r="AL340" s="268">
        <v>0.00739600540621715</v>
      </c>
      <c r="AM340" s="269">
        <v>-6.25117779411224e-5</v>
      </c>
    </row>
    <row r="341" spans="1:39">
      <c r="A341" s="279" t="s">
        <v>188</v>
      </c>
      <c r="B341" s="280" t="s">
        <v>1428</v>
      </c>
      <c r="C341" s="262" t="s">
        <v>281</v>
      </c>
      <c r="D341" s="280" t="s">
        <v>282</v>
      </c>
      <c r="E341" s="263">
        <v>9779</v>
      </c>
      <c r="F341" s="263">
        <v>127</v>
      </c>
      <c r="G341" s="263">
        <v>73</v>
      </c>
      <c r="H341" s="263">
        <v>0</v>
      </c>
      <c r="I341" s="263">
        <v>0</v>
      </c>
      <c r="J341" s="264">
        <v>10921</v>
      </c>
      <c r="K341" s="264">
        <v>126</v>
      </c>
      <c r="L341" s="264">
        <v>126</v>
      </c>
      <c r="M341" s="264">
        <v>21</v>
      </c>
      <c r="N341" s="264">
        <v>0</v>
      </c>
      <c r="O341" s="264">
        <v>7307</v>
      </c>
      <c r="P341" s="264">
        <v>162</v>
      </c>
      <c r="Q341" s="264">
        <v>162</v>
      </c>
      <c r="R341" s="264">
        <v>64</v>
      </c>
      <c r="S341" s="264">
        <v>0</v>
      </c>
      <c r="T341" s="265">
        <v>0.015</v>
      </c>
      <c r="U341" s="266">
        <v>9779</v>
      </c>
      <c r="V341" s="266">
        <v>127</v>
      </c>
      <c r="W341" s="266">
        <v>73</v>
      </c>
      <c r="X341" s="266">
        <v>0</v>
      </c>
      <c r="Y341" s="264">
        <v>0</v>
      </c>
      <c r="Z341" s="267">
        <v>0.012987012987013</v>
      </c>
      <c r="AA341" s="267">
        <v>0.012987012987013</v>
      </c>
      <c r="AB341" s="267">
        <v>0.0115374049995422</v>
      </c>
      <c r="AC341" s="268">
        <v>0.0221705214178185</v>
      </c>
      <c r="AD341" s="269">
        <v>0.00144960798747082</v>
      </c>
      <c r="AE341" s="270">
        <v>62160</v>
      </c>
      <c r="AF341" s="271">
        <v>1061</v>
      </c>
      <c r="AG341" s="271">
        <v>0</v>
      </c>
      <c r="AH341" s="271">
        <v>61889</v>
      </c>
      <c r="AI341" s="271">
        <v>1185</v>
      </c>
      <c r="AJ341" s="271">
        <v>0</v>
      </c>
      <c r="AK341" s="268">
        <v>0.0170688545688546</v>
      </c>
      <c r="AL341" s="268">
        <v>0.0191471828596358</v>
      </c>
      <c r="AM341" s="269">
        <v>-0.00207832829078123</v>
      </c>
    </row>
    <row r="342" spans="1:39">
      <c r="A342" s="279" t="s">
        <v>188</v>
      </c>
      <c r="B342" s="280" t="s">
        <v>1428</v>
      </c>
      <c r="C342" s="262" t="s">
        <v>283</v>
      </c>
      <c r="D342" s="280" t="s">
        <v>284</v>
      </c>
      <c r="E342" s="263">
        <v>5653</v>
      </c>
      <c r="F342" s="263">
        <v>133</v>
      </c>
      <c r="G342" s="263">
        <v>96</v>
      </c>
      <c r="H342" s="263">
        <v>0</v>
      </c>
      <c r="I342" s="263">
        <v>0</v>
      </c>
      <c r="J342" s="264">
        <v>5805</v>
      </c>
      <c r="K342" s="264">
        <v>55</v>
      </c>
      <c r="L342" s="264">
        <v>55</v>
      </c>
      <c r="M342" s="264">
        <v>7</v>
      </c>
      <c r="N342" s="264">
        <v>0</v>
      </c>
      <c r="O342" s="264">
        <v>2655</v>
      </c>
      <c r="P342" s="264">
        <v>104</v>
      </c>
      <c r="Q342" s="264">
        <v>104</v>
      </c>
      <c r="R342" s="264">
        <v>66</v>
      </c>
      <c r="S342" s="264">
        <v>0</v>
      </c>
      <c r="T342" s="265">
        <v>0.015</v>
      </c>
      <c r="U342" s="266">
        <v>5653</v>
      </c>
      <c r="V342" s="266">
        <v>133</v>
      </c>
      <c r="W342" s="266">
        <v>96</v>
      </c>
      <c r="X342" s="266">
        <v>0</v>
      </c>
      <c r="Y342" s="264">
        <v>0</v>
      </c>
      <c r="Z342" s="267">
        <v>0.0235273306209093</v>
      </c>
      <c r="AA342" s="267">
        <v>0.0235273306209093</v>
      </c>
      <c r="AB342" s="267">
        <v>0.00947459086993971</v>
      </c>
      <c r="AC342" s="268">
        <v>0.0391713747645951</v>
      </c>
      <c r="AD342" s="269">
        <v>0.0140527397509695</v>
      </c>
      <c r="AE342" s="270">
        <v>33503</v>
      </c>
      <c r="AF342" s="271">
        <v>717</v>
      </c>
      <c r="AG342" s="271">
        <v>0</v>
      </c>
      <c r="AH342" s="271">
        <v>34124</v>
      </c>
      <c r="AI342" s="271">
        <v>721</v>
      </c>
      <c r="AJ342" s="271">
        <v>1</v>
      </c>
      <c r="AK342" s="268">
        <v>0.0214010685610244</v>
      </c>
      <c r="AL342" s="268">
        <v>0.0210995193998359</v>
      </c>
      <c r="AM342" s="269">
        <v>0.000301549161188491</v>
      </c>
    </row>
    <row r="343" spans="1:39">
      <c r="A343" s="279" t="s">
        <v>188</v>
      </c>
      <c r="B343" s="280" t="s">
        <v>1428</v>
      </c>
      <c r="C343" s="262" t="s">
        <v>285</v>
      </c>
      <c r="D343" s="280" t="s">
        <v>286</v>
      </c>
      <c r="E343" s="263">
        <v>6711</v>
      </c>
      <c r="F343" s="263">
        <v>97</v>
      </c>
      <c r="G343" s="263">
        <v>72</v>
      </c>
      <c r="H343" s="263">
        <v>0</v>
      </c>
      <c r="I343" s="263">
        <v>0</v>
      </c>
      <c r="J343" s="264">
        <v>7593</v>
      </c>
      <c r="K343" s="264">
        <v>65</v>
      </c>
      <c r="L343" s="264">
        <v>65</v>
      </c>
      <c r="M343" s="264">
        <v>20</v>
      </c>
      <c r="N343" s="264">
        <v>0</v>
      </c>
      <c r="O343" s="264">
        <v>5670</v>
      </c>
      <c r="P343" s="264">
        <v>92</v>
      </c>
      <c r="Q343" s="264">
        <v>92</v>
      </c>
      <c r="R343" s="264">
        <v>55</v>
      </c>
      <c r="S343" s="264">
        <v>0</v>
      </c>
      <c r="T343" s="265">
        <v>0.015</v>
      </c>
      <c r="U343" s="266">
        <v>6711</v>
      </c>
      <c r="V343" s="266">
        <v>97</v>
      </c>
      <c r="W343" s="266">
        <v>72</v>
      </c>
      <c r="X343" s="266">
        <v>0</v>
      </c>
      <c r="Y343" s="264">
        <v>0</v>
      </c>
      <c r="Z343" s="267">
        <v>0.0144538816867829</v>
      </c>
      <c r="AA343" s="267">
        <v>0.0144538816867829</v>
      </c>
      <c r="AB343" s="267">
        <v>0.0085605162649809</v>
      </c>
      <c r="AC343" s="268">
        <v>0.0162257495590829</v>
      </c>
      <c r="AD343" s="269">
        <v>0.00589336542180199</v>
      </c>
      <c r="AE343" s="270">
        <v>42402</v>
      </c>
      <c r="AF343" s="271">
        <v>577</v>
      </c>
      <c r="AG343" s="271">
        <v>0</v>
      </c>
      <c r="AH343" s="271">
        <v>41635</v>
      </c>
      <c r="AI343" s="271">
        <v>621</v>
      </c>
      <c r="AJ343" s="271">
        <v>2</v>
      </c>
      <c r="AK343" s="268">
        <v>0.0136078486863827</v>
      </c>
      <c r="AL343" s="268">
        <v>0.014867299147352</v>
      </c>
      <c r="AM343" s="269">
        <v>-0.00125945046096927</v>
      </c>
    </row>
    <row r="344" spans="1:39">
      <c r="A344" s="279" t="s">
        <v>188</v>
      </c>
      <c r="B344" s="280" t="s">
        <v>1428</v>
      </c>
      <c r="C344" s="262" t="s">
        <v>287</v>
      </c>
      <c r="D344" s="280" t="s">
        <v>288</v>
      </c>
      <c r="E344" s="263">
        <v>6272</v>
      </c>
      <c r="F344" s="263">
        <v>71</v>
      </c>
      <c r="G344" s="263">
        <v>46</v>
      </c>
      <c r="H344" s="263">
        <v>0</v>
      </c>
      <c r="I344" s="263">
        <v>0</v>
      </c>
      <c r="J344" s="264">
        <v>6078</v>
      </c>
      <c r="K344" s="264">
        <v>60</v>
      </c>
      <c r="L344" s="264">
        <v>60</v>
      </c>
      <c r="M344" s="264">
        <v>9</v>
      </c>
      <c r="N344" s="264">
        <v>0</v>
      </c>
      <c r="O344" s="264">
        <v>3597</v>
      </c>
      <c r="P344" s="264">
        <v>59</v>
      </c>
      <c r="Q344" s="264">
        <v>59</v>
      </c>
      <c r="R344" s="264">
        <v>25</v>
      </c>
      <c r="S344" s="264">
        <v>0</v>
      </c>
      <c r="T344" s="265">
        <v>0.015</v>
      </c>
      <c r="U344" s="266">
        <v>6272</v>
      </c>
      <c r="V344" s="266">
        <v>71</v>
      </c>
      <c r="W344" s="266">
        <v>46</v>
      </c>
      <c r="X344" s="266">
        <v>0</v>
      </c>
      <c r="Y344" s="264">
        <v>0</v>
      </c>
      <c r="Z344" s="267">
        <v>0.0113201530612245</v>
      </c>
      <c r="AA344" s="267">
        <v>0.0113201530612245</v>
      </c>
      <c r="AB344" s="267">
        <v>0.00987166831194472</v>
      </c>
      <c r="AC344" s="268">
        <v>0.0164025576869614</v>
      </c>
      <c r="AD344" s="269">
        <v>0.00144848474927977</v>
      </c>
      <c r="AE344" s="270">
        <v>35420</v>
      </c>
      <c r="AF344" s="271">
        <v>504</v>
      </c>
      <c r="AG344" s="271">
        <v>0</v>
      </c>
      <c r="AH344" s="271">
        <v>34050</v>
      </c>
      <c r="AI344" s="271">
        <v>511</v>
      </c>
      <c r="AJ344" s="271">
        <v>0</v>
      </c>
      <c r="AK344" s="268">
        <v>0.0142292490118577</v>
      </c>
      <c r="AL344" s="268">
        <v>0.015007342143906</v>
      </c>
      <c r="AM344" s="269">
        <v>-0.000778093132048314</v>
      </c>
    </row>
    <row r="345" spans="1:39">
      <c r="A345" s="279" t="s">
        <v>188</v>
      </c>
      <c r="B345" s="280" t="s">
        <v>1428</v>
      </c>
      <c r="C345" s="262" t="s">
        <v>289</v>
      </c>
      <c r="D345" s="280" t="s">
        <v>290</v>
      </c>
      <c r="E345" s="263">
        <v>5838</v>
      </c>
      <c r="F345" s="263">
        <v>65</v>
      </c>
      <c r="G345" s="263">
        <v>44</v>
      </c>
      <c r="H345" s="263">
        <v>0</v>
      </c>
      <c r="I345" s="263">
        <v>0</v>
      </c>
      <c r="J345" s="264">
        <v>6185</v>
      </c>
      <c r="K345" s="264">
        <v>28</v>
      </c>
      <c r="L345" s="264">
        <v>28</v>
      </c>
      <c r="M345" s="264">
        <v>0</v>
      </c>
      <c r="N345" s="264">
        <v>0</v>
      </c>
      <c r="O345" s="264">
        <v>2684</v>
      </c>
      <c r="P345" s="264">
        <v>55</v>
      </c>
      <c r="Q345" s="264">
        <v>55</v>
      </c>
      <c r="R345" s="264">
        <v>35</v>
      </c>
      <c r="S345" s="264">
        <v>0</v>
      </c>
      <c r="T345" s="265">
        <v>0.015</v>
      </c>
      <c r="U345" s="266">
        <v>5838</v>
      </c>
      <c r="V345" s="266">
        <v>65</v>
      </c>
      <c r="W345" s="266">
        <v>44</v>
      </c>
      <c r="X345" s="266">
        <v>0</v>
      </c>
      <c r="Y345" s="264">
        <v>0</v>
      </c>
      <c r="Z345" s="267">
        <v>0.0111339499828708</v>
      </c>
      <c r="AA345" s="267">
        <v>0.0111339499828708</v>
      </c>
      <c r="AB345" s="267">
        <v>0.00452708164915117</v>
      </c>
      <c r="AC345" s="268">
        <v>0.0204918032786885</v>
      </c>
      <c r="AD345" s="269">
        <v>0.00660686833371967</v>
      </c>
      <c r="AE345" s="270">
        <v>35032</v>
      </c>
      <c r="AF345" s="271">
        <v>388</v>
      </c>
      <c r="AG345" s="271">
        <v>0</v>
      </c>
      <c r="AH345" s="271">
        <v>36587</v>
      </c>
      <c r="AI345" s="271">
        <v>377</v>
      </c>
      <c r="AJ345" s="271">
        <v>1</v>
      </c>
      <c r="AK345" s="268">
        <v>0.0110755880337977</v>
      </c>
      <c r="AL345" s="268">
        <v>0.0102768742996146</v>
      </c>
      <c r="AM345" s="269">
        <v>0.000798713734183052</v>
      </c>
    </row>
    <row r="346" spans="1:39">
      <c r="A346" s="279" t="s">
        <v>188</v>
      </c>
      <c r="B346" s="280" t="s">
        <v>1428</v>
      </c>
      <c r="C346" s="262" t="s">
        <v>291</v>
      </c>
      <c r="D346" s="280" t="s">
        <v>292</v>
      </c>
      <c r="E346" s="263">
        <v>4440</v>
      </c>
      <c r="F346" s="263">
        <v>30</v>
      </c>
      <c r="G346" s="263">
        <v>20</v>
      </c>
      <c r="H346" s="263">
        <v>0</v>
      </c>
      <c r="I346" s="263">
        <v>0</v>
      </c>
      <c r="J346" s="264">
        <v>4281</v>
      </c>
      <c r="K346" s="264">
        <v>48</v>
      </c>
      <c r="L346" s="264">
        <v>48</v>
      </c>
      <c r="M346" s="264">
        <v>12</v>
      </c>
      <c r="N346" s="264">
        <v>0</v>
      </c>
      <c r="O346" s="264">
        <v>1918</v>
      </c>
      <c r="P346" s="264">
        <v>51</v>
      </c>
      <c r="Q346" s="264">
        <v>51</v>
      </c>
      <c r="R346" s="264">
        <v>33</v>
      </c>
      <c r="S346" s="264">
        <v>0</v>
      </c>
      <c r="T346" s="265">
        <v>0.015</v>
      </c>
      <c r="U346" s="266">
        <v>4440</v>
      </c>
      <c r="V346" s="266">
        <v>30</v>
      </c>
      <c r="W346" s="266">
        <v>20</v>
      </c>
      <c r="X346" s="266">
        <v>0</v>
      </c>
      <c r="Y346" s="264">
        <v>0</v>
      </c>
      <c r="Z346" s="267">
        <v>0.00675675675675676</v>
      </c>
      <c r="AA346" s="267">
        <v>0.00675675675675676</v>
      </c>
      <c r="AB346" s="267">
        <v>0.0112123335669236</v>
      </c>
      <c r="AC346" s="268">
        <v>0.0265901981230448</v>
      </c>
      <c r="AD346" s="269">
        <v>-0.00445557681016686</v>
      </c>
      <c r="AE346" s="270">
        <v>24704</v>
      </c>
      <c r="AF346" s="271">
        <v>313</v>
      </c>
      <c r="AG346" s="271">
        <v>0</v>
      </c>
      <c r="AH346" s="271">
        <v>26263</v>
      </c>
      <c r="AI346" s="271">
        <v>371</v>
      </c>
      <c r="AJ346" s="271">
        <v>1</v>
      </c>
      <c r="AK346" s="268">
        <v>0.0126700129533679</v>
      </c>
      <c r="AL346" s="268">
        <v>0.0140882610516696</v>
      </c>
      <c r="AM346" s="269">
        <v>-0.00141824809830177</v>
      </c>
    </row>
    <row r="347" spans="1:39">
      <c r="A347" s="279" t="s">
        <v>188</v>
      </c>
      <c r="B347" s="280" t="s">
        <v>1428</v>
      </c>
      <c r="C347" s="262" t="s">
        <v>293</v>
      </c>
      <c r="D347" s="280" t="s">
        <v>294</v>
      </c>
      <c r="E347" s="263">
        <v>2493</v>
      </c>
      <c r="F347" s="263">
        <v>38</v>
      </c>
      <c r="G347" s="263">
        <v>23</v>
      </c>
      <c r="H347" s="263">
        <v>0</v>
      </c>
      <c r="I347" s="263">
        <v>0</v>
      </c>
      <c r="J347" s="264">
        <v>2614</v>
      </c>
      <c r="K347" s="264">
        <v>26</v>
      </c>
      <c r="L347" s="264">
        <v>25</v>
      </c>
      <c r="M347" s="264">
        <v>1</v>
      </c>
      <c r="N347" s="264">
        <v>0</v>
      </c>
      <c r="O347" s="264">
        <v>1181</v>
      </c>
      <c r="P347" s="264">
        <v>27</v>
      </c>
      <c r="Q347" s="264">
        <v>27</v>
      </c>
      <c r="R347" s="264">
        <v>12</v>
      </c>
      <c r="S347" s="264">
        <v>0</v>
      </c>
      <c r="T347" s="265">
        <v>0.015</v>
      </c>
      <c r="U347" s="266">
        <v>2493</v>
      </c>
      <c r="V347" s="266">
        <v>38</v>
      </c>
      <c r="W347" s="266">
        <v>23</v>
      </c>
      <c r="X347" s="266">
        <v>0</v>
      </c>
      <c r="Y347" s="264">
        <v>0</v>
      </c>
      <c r="Z347" s="267">
        <v>0.0152426795026073</v>
      </c>
      <c r="AA347" s="267">
        <v>0.0152426795026073</v>
      </c>
      <c r="AB347" s="267">
        <v>0.00994644223412395</v>
      </c>
      <c r="AC347" s="268">
        <v>0.0228619813717189</v>
      </c>
      <c r="AD347" s="269">
        <v>0.00529623726848335</v>
      </c>
      <c r="AE347" s="270">
        <v>15176</v>
      </c>
      <c r="AF347" s="271">
        <v>195</v>
      </c>
      <c r="AG347" s="271">
        <v>0</v>
      </c>
      <c r="AH347" s="271">
        <v>15483</v>
      </c>
      <c r="AI347" s="271">
        <v>166</v>
      </c>
      <c r="AJ347" s="271">
        <v>0</v>
      </c>
      <c r="AK347" s="268">
        <v>0.0128492356352135</v>
      </c>
      <c r="AL347" s="268">
        <v>0.0107214364141316</v>
      </c>
      <c r="AM347" s="269">
        <v>0.00212779922108187</v>
      </c>
    </row>
    <row r="348" spans="1:39">
      <c r="A348" s="279" t="s">
        <v>188</v>
      </c>
      <c r="B348" s="280" t="s">
        <v>1428</v>
      </c>
      <c r="C348" s="262" t="s">
        <v>295</v>
      </c>
      <c r="D348" s="280" t="s">
        <v>296</v>
      </c>
      <c r="E348" s="263">
        <v>7364</v>
      </c>
      <c r="F348" s="263">
        <v>133</v>
      </c>
      <c r="G348" s="263">
        <v>105</v>
      </c>
      <c r="H348" s="263">
        <v>0</v>
      </c>
      <c r="I348" s="263">
        <v>0</v>
      </c>
      <c r="J348" s="264">
        <v>8826</v>
      </c>
      <c r="K348" s="264">
        <v>139</v>
      </c>
      <c r="L348" s="264">
        <v>139</v>
      </c>
      <c r="M348" s="264">
        <v>23</v>
      </c>
      <c r="N348" s="264">
        <v>0</v>
      </c>
      <c r="O348" s="264">
        <v>6366</v>
      </c>
      <c r="P348" s="264">
        <v>124</v>
      </c>
      <c r="Q348" s="264">
        <v>124</v>
      </c>
      <c r="R348" s="264">
        <v>64</v>
      </c>
      <c r="S348" s="264">
        <v>0</v>
      </c>
      <c r="T348" s="265">
        <v>0.015</v>
      </c>
      <c r="U348" s="266">
        <v>7364</v>
      </c>
      <c r="V348" s="266">
        <v>133</v>
      </c>
      <c r="W348" s="266">
        <v>105</v>
      </c>
      <c r="X348" s="266">
        <v>0</v>
      </c>
      <c r="Y348" s="264">
        <v>0</v>
      </c>
      <c r="Z348" s="267">
        <v>0.0180608365019011</v>
      </c>
      <c r="AA348" s="267">
        <v>0.0180608365019011</v>
      </c>
      <c r="AB348" s="267">
        <v>0.0157489236347156</v>
      </c>
      <c r="AC348" s="268">
        <v>0.019478479421929</v>
      </c>
      <c r="AD348" s="269">
        <v>0.00231191286718553</v>
      </c>
      <c r="AE348" s="270">
        <v>48558</v>
      </c>
      <c r="AF348" s="271">
        <v>1006</v>
      </c>
      <c r="AG348" s="271">
        <v>0</v>
      </c>
      <c r="AH348" s="271">
        <v>48268</v>
      </c>
      <c r="AI348" s="271">
        <v>994</v>
      </c>
      <c r="AJ348" s="271">
        <v>6</v>
      </c>
      <c r="AK348" s="268">
        <v>0.0207174924832159</v>
      </c>
      <c r="AL348" s="268">
        <v>0.0204690478163587</v>
      </c>
      <c r="AM348" s="269">
        <v>0.000248444666857282</v>
      </c>
    </row>
    <row r="349" spans="1:39">
      <c r="A349" s="279" t="s">
        <v>188</v>
      </c>
      <c r="B349" s="280" t="s">
        <v>1428</v>
      </c>
      <c r="C349" s="262" t="s">
        <v>297</v>
      </c>
      <c r="D349" s="280" t="s">
        <v>298</v>
      </c>
      <c r="E349" s="263">
        <v>6430</v>
      </c>
      <c r="F349" s="263">
        <v>110</v>
      </c>
      <c r="G349" s="263">
        <v>74</v>
      </c>
      <c r="H349" s="263">
        <v>0</v>
      </c>
      <c r="I349" s="263">
        <v>0</v>
      </c>
      <c r="J349" s="264">
        <v>7888</v>
      </c>
      <c r="K349" s="264">
        <v>134</v>
      </c>
      <c r="L349" s="264">
        <v>134</v>
      </c>
      <c r="M349" s="264">
        <v>26</v>
      </c>
      <c r="N349" s="264">
        <v>0</v>
      </c>
      <c r="O349" s="264">
        <v>5711</v>
      </c>
      <c r="P349" s="264">
        <v>81</v>
      </c>
      <c r="Q349" s="264">
        <v>81</v>
      </c>
      <c r="R349" s="264">
        <v>51</v>
      </c>
      <c r="S349" s="264">
        <v>0</v>
      </c>
      <c r="T349" s="265">
        <v>0.015</v>
      </c>
      <c r="U349" s="266">
        <v>6430</v>
      </c>
      <c r="V349" s="266">
        <v>110</v>
      </c>
      <c r="W349" s="266">
        <v>74</v>
      </c>
      <c r="X349" s="266">
        <v>0</v>
      </c>
      <c r="Y349" s="264">
        <v>0</v>
      </c>
      <c r="Z349" s="267">
        <v>0.0171073094867807</v>
      </c>
      <c r="AA349" s="267">
        <v>0.0171073094867807</v>
      </c>
      <c r="AB349" s="267">
        <v>0.0169878296146045</v>
      </c>
      <c r="AC349" s="268">
        <v>0.0141831553143057</v>
      </c>
      <c r="AD349" s="269">
        <v>0.00011947987217625</v>
      </c>
      <c r="AE349" s="270">
        <v>43100</v>
      </c>
      <c r="AF349" s="271">
        <v>722</v>
      </c>
      <c r="AG349" s="271">
        <v>0</v>
      </c>
      <c r="AH349" s="271">
        <v>41978</v>
      </c>
      <c r="AI349" s="271">
        <v>712</v>
      </c>
      <c r="AJ349" s="271">
        <v>0</v>
      </c>
      <c r="AK349" s="268">
        <v>0.0167517401392111</v>
      </c>
      <c r="AL349" s="268">
        <v>0.0169612654247463</v>
      </c>
      <c r="AM349" s="269">
        <v>-0.00020952528553516</v>
      </c>
    </row>
    <row r="350" spans="1:39">
      <c r="A350" s="279" t="s">
        <v>188</v>
      </c>
      <c r="B350" s="280" t="s">
        <v>1428</v>
      </c>
      <c r="C350" s="262" t="s">
        <v>299</v>
      </c>
      <c r="D350" s="280" t="s">
        <v>300</v>
      </c>
      <c r="E350" s="263">
        <v>4165</v>
      </c>
      <c r="F350" s="263">
        <v>74</v>
      </c>
      <c r="G350" s="263">
        <v>51</v>
      </c>
      <c r="H350" s="263">
        <v>0</v>
      </c>
      <c r="I350" s="263">
        <v>0</v>
      </c>
      <c r="J350" s="264">
        <v>5199</v>
      </c>
      <c r="K350" s="264">
        <v>100</v>
      </c>
      <c r="L350" s="264">
        <v>100</v>
      </c>
      <c r="M350" s="264">
        <v>15</v>
      </c>
      <c r="N350" s="264">
        <v>0</v>
      </c>
      <c r="O350" s="264">
        <v>3600</v>
      </c>
      <c r="P350" s="264">
        <v>49</v>
      </c>
      <c r="Q350" s="264">
        <v>49</v>
      </c>
      <c r="R350" s="264">
        <v>25</v>
      </c>
      <c r="S350" s="264">
        <v>0</v>
      </c>
      <c r="T350" s="265">
        <v>0.015</v>
      </c>
      <c r="U350" s="266">
        <v>4165</v>
      </c>
      <c r="V350" s="266">
        <v>74</v>
      </c>
      <c r="W350" s="266">
        <v>51</v>
      </c>
      <c r="X350" s="266">
        <v>0</v>
      </c>
      <c r="Y350" s="264">
        <v>0</v>
      </c>
      <c r="Z350" s="267">
        <v>0.0177671068427371</v>
      </c>
      <c r="AA350" s="267">
        <v>0.0177671068427371</v>
      </c>
      <c r="AB350" s="267">
        <v>0.0192344681669552</v>
      </c>
      <c r="AC350" s="268">
        <v>0.0136111111111111</v>
      </c>
      <c r="AD350" s="269">
        <v>-0.00146736132421809</v>
      </c>
      <c r="AE350" s="270">
        <v>27880</v>
      </c>
      <c r="AF350" s="271">
        <v>493</v>
      </c>
      <c r="AG350" s="271">
        <v>0</v>
      </c>
      <c r="AH350" s="271">
        <v>27193</v>
      </c>
      <c r="AI350" s="271">
        <v>494</v>
      </c>
      <c r="AJ350" s="271">
        <v>1</v>
      </c>
      <c r="AK350" s="268">
        <v>0.0176829268292683</v>
      </c>
      <c r="AL350" s="268">
        <v>0.0181296657227963</v>
      </c>
      <c r="AM350" s="269">
        <v>-0.000446738893528018</v>
      </c>
    </row>
    <row r="351" spans="1:39">
      <c r="A351" s="279" t="s">
        <v>188</v>
      </c>
      <c r="B351" s="280" t="s">
        <v>1428</v>
      </c>
      <c r="C351" s="262" t="s">
        <v>301</v>
      </c>
      <c r="D351" s="280" t="s">
        <v>302</v>
      </c>
      <c r="E351" s="263">
        <v>3568</v>
      </c>
      <c r="F351" s="263">
        <v>58</v>
      </c>
      <c r="G351" s="263">
        <v>36</v>
      </c>
      <c r="H351" s="263">
        <v>0</v>
      </c>
      <c r="I351" s="263">
        <v>0</v>
      </c>
      <c r="J351" s="264">
        <v>3541</v>
      </c>
      <c r="K351" s="264">
        <v>35</v>
      </c>
      <c r="L351" s="264">
        <v>35</v>
      </c>
      <c r="M351" s="264">
        <v>7</v>
      </c>
      <c r="N351" s="264">
        <v>0</v>
      </c>
      <c r="O351" s="264">
        <v>1625</v>
      </c>
      <c r="P351" s="264">
        <v>59</v>
      </c>
      <c r="Q351" s="264">
        <v>59</v>
      </c>
      <c r="R351" s="264">
        <v>34</v>
      </c>
      <c r="S351" s="264">
        <v>0</v>
      </c>
      <c r="T351" s="265">
        <v>0.015</v>
      </c>
      <c r="U351" s="266">
        <v>3568</v>
      </c>
      <c r="V351" s="266">
        <v>58</v>
      </c>
      <c r="W351" s="266">
        <v>36</v>
      </c>
      <c r="X351" s="266">
        <v>0</v>
      </c>
      <c r="Y351" s="264">
        <v>0</v>
      </c>
      <c r="Z351" s="267">
        <v>0.0162556053811659</v>
      </c>
      <c r="AA351" s="267">
        <v>0.0162556053811659</v>
      </c>
      <c r="AB351" s="267">
        <v>0.00988421349901158</v>
      </c>
      <c r="AC351" s="268">
        <v>0.0363076923076923</v>
      </c>
      <c r="AD351" s="269">
        <v>0.00637139188215434</v>
      </c>
      <c r="AE351" s="270">
        <v>20988</v>
      </c>
      <c r="AF351" s="271">
        <v>359</v>
      </c>
      <c r="AG351" s="271">
        <v>0</v>
      </c>
      <c r="AH351" s="271">
        <v>21681</v>
      </c>
      <c r="AI351" s="271">
        <v>351</v>
      </c>
      <c r="AJ351" s="271">
        <v>0</v>
      </c>
      <c r="AK351" s="268">
        <v>0.0171050123880313</v>
      </c>
      <c r="AL351" s="268">
        <v>0.0161892901618929</v>
      </c>
      <c r="AM351" s="269">
        <v>0.000915722226138355</v>
      </c>
    </row>
    <row r="352" spans="1:39">
      <c r="A352" s="279" t="s">
        <v>188</v>
      </c>
      <c r="B352" s="280" t="s">
        <v>1428</v>
      </c>
      <c r="C352" s="262" t="s">
        <v>303</v>
      </c>
      <c r="D352" s="280" t="s">
        <v>304</v>
      </c>
      <c r="E352" s="263">
        <v>6374</v>
      </c>
      <c r="F352" s="263">
        <v>80</v>
      </c>
      <c r="G352" s="263">
        <v>31</v>
      </c>
      <c r="H352" s="263">
        <v>0</v>
      </c>
      <c r="I352" s="263">
        <v>0</v>
      </c>
      <c r="J352" s="264">
        <v>6357</v>
      </c>
      <c r="K352" s="264">
        <v>73</v>
      </c>
      <c r="L352" s="264">
        <v>73</v>
      </c>
      <c r="M352" s="264">
        <v>15</v>
      </c>
      <c r="N352" s="264">
        <v>0</v>
      </c>
      <c r="O352" s="264">
        <v>2916</v>
      </c>
      <c r="P352" s="264">
        <v>40</v>
      </c>
      <c r="Q352" s="264">
        <v>40</v>
      </c>
      <c r="R352" s="264">
        <v>25</v>
      </c>
      <c r="S352" s="264">
        <v>0</v>
      </c>
      <c r="T352" s="265">
        <v>0.015</v>
      </c>
      <c r="U352" s="266">
        <v>6374</v>
      </c>
      <c r="V352" s="266">
        <v>80</v>
      </c>
      <c r="W352" s="266">
        <v>31</v>
      </c>
      <c r="X352" s="266">
        <v>0</v>
      </c>
      <c r="Y352" s="264">
        <v>0</v>
      </c>
      <c r="Z352" s="267">
        <v>0.0125509883903357</v>
      </c>
      <c r="AA352" s="267">
        <v>0.0125509883903357</v>
      </c>
      <c r="AB352" s="267">
        <v>0.0114834041214409</v>
      </c>
      <c r="AC352" s="268">
        <v>0.0137174211248285</v>
      </c>
      <c r="AD352" s="269">
        <v>0.00106758426889481</v>
      </c>
      <c r="AE352" s="270">
        <v>37598</v>
      </c>
      <c r="AF352" s="271">
        <v>501</v>
      </c>
      <c r="AG352" s="271">
        <v>0</v>
      </c>
      <c r="AH352" s="271">
        <v>36975</v>
      </c>
      <c r="AI352" s="271">
        <v>468</v>
      </c>
      <c r="AJ352" s="271">
        <v>0</v>
      </c>
      <c r="AK352" s="268">
        <v>0.0133251768711102</v>
      </c>
      <c r="AL352" s="268">
        <v>0.012657200811359</v>
      </c>
      <c r="AM352" s="269">
        <v>0.000667976059751139</v>
      </c>
    </row>
    <row r="353" spans="1:39">
      <c r="A353" s="279" t="s">
        <v>188</v>
      </c>
      <c r="B353" s="280" t="s">
        <v>3309</v>
      </c>
      <c r="C353" s="262" t="s">
        <v>305</v>
      </c>
      <c r="D353" s="280" t="s">
        <v>306</v>
      </c>
      <c r="E353" s="263">
        <v>14990</v>
      </c>
      <c r="F353" s="263">
        <v>230</v>
      </c>
      <c r="G353" s="263">
        <v>147</v>
      </c>
      <c r="H353" s="263">
        <v>19</v>
      </c>
      <c r="I353" s="263">
        <v>0</v>
      </c>
      <c r="J353" s="264">
        <v>16146</v>
      </c>
      <c r="K353" s="264">
        <v>196</v>
      </c>
      <c r="L353" s="264">
        <v>196</v>
      </c>
      <c r="M353" s="264">
        <v>58</v>
      </c>
      <c r="N353" s="264">
        <v>1</v>
      </c>
      <c r="O353" s="264">
        <v>13785</v>
      </c>
      <c r="P353" s="264">
        <v>176</v>
      </c>
      <c r="Q353" s="264">
        <v>176</v>
      </c>
      <c r="R353" s="264">
        <v>96</v>
      </c>
      <c r="S353" s="264">
        <v>0</v>
      </c>
      <c r="T353" s="265">
        <v>0.015</v>
      </c>
      <c r="U353" s="266">
        <v>14990</v>
      </c>
      <c r="V353" s="266">
        <v>230</v>
      </c>
      <c r="W353" s="266">
        <v>147</v>
      </c>
      <c r="X353" s="266">
        <v>0</v>
      </c>
      <c r="Y353" s="264">
        <v>19</v>
      </c>
      <c r="Z353" s="267">
        <v>0.0153435623749166</v>
      </c>
      <c r="AA353" s="267">
        <v>0.0153435623749166</v>
      </c>
      <c r="AB353" s="267">
        <v>0.0120772946859903</v>
      </c>
      <c r="AC353" s="268">
        <v>0.0127675009067827</v>
      </c>
      <c r="AD353" s="269">
        <v>0.00326626768892627</v>
      </c>
      <c r="AE353" s="270">
        <v>93255</v>
      </c>
      <c r="AF353" s="271">
        <v>1455</v>
      </c>
      <c r="AG353" s="271">
        <v>1</v>
      </c>
      <c r="AH353" s="271">
        <v>86892</v>
      </c>
      <c r="AI353" s="271">
        <v>1469</v>
      </c>
      <c r="AJ353" s="271">
        <v>0</v>
      </c>
      <c r="AK353" s="268">
        <v>0.0155916572837918</v>
      </c>
      <c r="AL353" s="268">
        <v>0.0169060442848594</v>
      </c>
      <c r="AM353" s="269">
        <v>-0.00131438700106761</v>
      </c>
    </row>
    <row r="354" spans="1:39">
      <c r="A354" s="279" t="s">
        <v>188</v>
      </c>
      <c r="B354" s="280" t="s">
        <v>3309</v>
      </c>
      <c r="C354" s="262" t="s">
        <v>307</v>
      </c>
      <c r="D354" s="280" t="s">
        <v>308</v>
      </c>
      <c r="E354" s="263">
        <v>11984</v>
      </c>
      <c r="F354" s="263">
        <v>184</v>
      </c>
      <c r="G354" s="263">
        <v>112</v>
      </c>
      <c r="H354" s="263">
        <v>0</v>
      </c>
      <c r="I354" s="263">
        <v>0</v>
      </c>
      <c r="J354" s="264">
        <v>12695</v>
      </c>
      <c r="K354" s="264">
        <v>168</v>
      </c>
      <c r="L354" s="264">
        <v>168</v>
      </c>
      <c r="M354" s="264">
        <v>43</v>
      </c>
      <c r="N354" s="264">
        <v>0</v>
      </c>
      <c r="O354" s="264">
        <v>10928</v>
      </c>
      <c r="P354" s="264">
        <v>154</v>
      </c>
      <c r="Q354" s="264">
        <v>154</v>
      </c>
      <c r="R354" s="264">
        <v>108</v>
      </c>
      <c r="S354" s="264">
        <v>0</v>
      </c>
      <c r="T354" s="265">
        <v>0.015</v>
      </c>
      <c r="U354" s="266">
        <v>11984</v>
      </c>
      <c r="V354" s="266">
        <v>184</v>
      </c>
      <c r="W354" s="266">
        <v>112</v>
      </c>
      <c r="X354" s="266">
        <v>0</v>
      </c>
      <c r="Y354" s="264">
        <v>0</v>
      </c>
      <c r="Z354" s="267">
        <v>0.0153538050734312</v>
      </c>
      <c r="AA354" s="267">
        <v>0.0153538050734312</v>
      </c>
      <c r="AB354" s="267">
        <v>0.0132335565183143</v>
      </c>
      <c r="AC354" s="268">
        <v>0.0140922401171303</v>
      </c>
      <c r="AD354" s="269">
        <v>0.00212024855511695</v>
      </c>
      <c r="AE354" s="270">
        <v>73658</v>
      </c>
      <c r="AF354" s="271">
        <v>1133</v>
      </c>
      <c r="AG354" s="271">
        <v>0</v>
      </c>
      <c r="AH354" s="271">
        <v>71081</v>
      </c>
      <c r="AI354" s="271">
        <v>978</v>
      </c>
      <c r="AJ354" s="271">
        <v>0</v>
      </c>
      <c r="AK354" s="268">
        <v>0.0153819001330473</v>
      </c>
      <c r="AL354" s="268">
        <v>0.0137589510558377</v>
      </c>
      <c r="AM354" s="269">
        <v>0.00162294907720962</v>
      </c>
    </row>
    <row r="355" spans="1:39">
      <c r="A355" s="279" t="s">
        <v>188</v>
      </c>
      <c r="B355" s="280" t="s">
        <v>3309</v>
      </c>
      <c r="C355" s="262" t="s">
        <v>309</v>
      </c>
      <c r="D355" s="280" t="s">
        <v>310</v>
      </c>
      <c r="E355" s="263">
        <v>23628</v>
      </c>
      <c r="F355" s="263">
        <v>344</v>
      </c>
      <c r="G355" s="263">
        <v>217</v>
      </c>
      <c r="H355" s="263">
        <v>5</v>
      </c>
      <c r="I355" s="263">
        <v>0</v>
      </c>
      <c r="J355" s="264">
        <v>23006</v>
      </c>
      <c r="K355" s="264">
        <v>446</v>
      </c>
      <c r="L355" s="264">
        <v>444</v>
      </c>
      <c r="M355" s="264">
        <v>76</v>
      </c>
      <c r="N355" s="264">
        <v>0</v>
      </c>
      <c r="O355" s="264">
        <v>20202</v>
      </c>
      <c r="P355" s="264">
        <v>424</v>
      </c>
      <c r="Q355" s="264">
        <v>421</v>
      </c>
      <c r="R355" s="264">
        <v>168</v>
      </c>
      <c r="S355" s="264">
        <v>1</v>
      </c>
      <c r="T355" s="265">
        <v>0.015</v>
      </c>
      <c r="U355" s="266">
        <v>23628</v>
      </c>
      <c r="V355" s="266">
        <v>344</v>
      </c>
      <c r="W355" s="266">
        <v>217</v>
      </c>
      <c r="X355" s="266">
        <v>0</v>
      </c>
      <c r="Y355" s="264">
        <v>5</v>
      </c>
      <c r="Z355" s="267">
        <v>0.0145589977992213</v>
      </c>
      <c r="AA355" s="267">
        <v>0.0145589977992213</v>
      </c>
      <c r="AB355" s="267">
        <v>0.0193862470659828</v>
      </c>
      <c r="AC355" s="268">
        <v>0.0209385209385209</v>
      </c>
      <c r="AD355" s="269">
        <v>-0.00482724926676152</v>
      </c>
      <c r="AE355" s="270">
        <v>149312</v>
      </c>
      <c r="AF355" s="271">
        <v>2903</v>
      </c>
      <c r="AG355" s="271">
        <v>2</v>
      </c>
      <c r="AH355" s="271">
        <v>141795</v>
      </c>
      <c r="AI355" s="271">
        <v>2526</v>
      </c>
      <c r="AJ355" s="271">
        <v>5</v>
      </c>
      <c r="AK355" s="268">
        <v>0.0194291148735534</v>
      </c>
      <c r="AL355" s="268">
        <v>0.0177791882647484</v>
      </c>
      <c r="AM355" s="269">
        <v>0.00164992660880496</v>
      </c>
    </row>
    <row r="356" spans="1:39">
      <c r="A356" s="279" t="s">
        <v>188</v>
      </c>
      <c r="B356" s="280" t="s">
        <v>3309</v>
      </c>
      <c r="C356" s="262" t="s">
        <v>311</v>
      </c>
      <c r="D356" s="280" t="s">
        <v>312</v>
      </c>
      <c r="E356" s="263">
        <v>17192</v>
      </c>
      <c r="F356" s="263">
        <v>188</v>
      </c>
      <c r="G356" s="263">
        <v>116</v>
      </c>
      <c r="H356" s="263">
        <v>6</v>
      </c>
      <c r="I356" s="263">
        <v>0</v>
      </c>
      <c r="J356" s="264">
        <v>19844</v>
      </c>
      <c r="K356" s="264">
        <v>326</v>
      </c>
      <c r="L356" s="264">
        <v>326</v>
      </c>
      <c r="M356" s="264">
        <v>119</v>
      </c>
      <c r="N356" s="264">
        <v>0</v>
      </c>
      <c r="O356" s="264">
        <v>15800</v>
      </c>
      <c r="P356" s="264">
        <v>227</v>
      </c>
      <c r="Q356" s="264">
        <v>226</v>
      </c>
      <c r="R356" s="264">
        <v>171</v>
      </c>
      <c r="S356" s="264">
        <v>0</v>
      </c>
      <c r="T356" s="265">
        <v>0.015</v>
      </c>
      <c r="U356" s="266">
        <v>17192</v>
      </c>
      <c r="V356" s="266">
        <v>188</v>
      </c>
      <c r="W356" s="266">
        <v>116</v>
      </c>
      <c r="X356" s="266">
        <v>0</v>
      </c>
      <c r="Y356" s="264">
        <v>6</v>
      </c>
      <c r="Z356" s="267">
        <v>0.0109353187529083</v>
      </c>
      <c r="AA356" s="267">
        <v>0.0109353187529083</v>
      </c>
      <c r="AB356" s="267">
        <v>0.0164281394880064</v>
      </c>
      <c r="AC356" s="268">
        <v>0.0143670886075949</v>
      </c>
      <c r="AD356" s="269">
        <v>-0.00549282073509812</v>
      </c>
      <c r="AE356" s="270">
        <v>113116</v>
      </c>
      <c r="AF356" s="271">
        <v>1693</v>
      </c>
      <c r="AG356" s="271">
        <v>0</v>
      </c>
      <c r="AH356" s="271">
        <v>107549</v>
      </c>
      <c r="AI356" s="271">
        <v>1702</v>
      </c>
      <c r="AJ356" s="271">
        <v>1</v>
      </c>
      <c r="AK356" s="268">
        <v>0.0149669365960607</v>
      </c>
      <c r="AL356" s="268">
        <v>0.0158160466392063</v>
      </c>
      <c r="AM356" s="269">
        <v>-0.000849110043145635</v>
      </c>
    </row>
    <row r="357" spans="1:39">
      <c r="A357" s="279" t="s">
        <v>188</v>
      </c>
      <c r="B357" s="280" t="s">
        <v>3309</v>
      </c>
      <c r="C357" s="262" t="s">
        <v>313</v>
      </c>
      <c r="D357" s="280" t="s">
        <v>314</v>
      </c>
      <c r="E357" s="263">
        <v>21275</v>
      </c>
      <c r="F357" s="263">
        <v>223</v>
      </c>
      <c r="G357" s="263">
        <v>158</v>
      </c>
      <c r="H357" s="263">
        <v>16</v>
      </c>
      <c r="I357" s="263">
        <v>0</v>
      </c>
      <c r="J357" s="264">
        <v>21206</v>
      </c>
      <c r="K357" s="264">
        <v>153</v>
      </c>
      <c r="L357" s="264">
        <v>153</v>
      </c>
      <c r="M357" s="264">
        <v>37</v>
      </c>
      <c r="N357" s="264">
        <v>0</v>
      </c>
      <c r="O357" s="264">
        <v>17083</v>
      </c>
      <c r="P357" s="264">
        <v>187</v>
      </c>
      <c r="Q357" s="264">
        <v>187</v>
      </c>
      <c r="R357" s="264">
        <v>138</v>
      </c>
      <c r="S357" s="264">
        <v>0</v>
      </c>
      <c r="T357" s="265">
        <v>0.015</v>
      </c>
      <c r="U357" s="266">
        <v>21275</v>
      </c>
      <c r="V357" s="266">
        <v>223</v>
      </c>
      <c r="W357" s="266">
        <v>158</v>
      </c>
      <c r="X357" s="266">
        <v>0</v>
      </c>
      <c r="Y357" s="264">
        <v>16</v>
      </c>
      <c r="Z357" s="267">
        <v>0.01048178613396</v>
      </c>
      <c r="AA357" s="267">
        <v>0.01048178613396</v>
      </c>
      <c r="AB357" s="267">
        <v>0.00721493916815995</v>
      </c>
      <c r="AC357" s="268">
        <v>0.0109465550547328</v>
      </c>
      <c r="AD357" s="269">
        <v>0.00326684696580009</v>
      </c>
      <c r="AE357" s="270">
        <v>130127</v>
      </c>
      <c r="AF357" s="271">
        <v>1280</v>
      </c>
      <c r="AG357" s="271">
        <v>0</v>
      </c>
      <c r="AH357" s="271">
        <v>127700</v>
      </c>
      <c r="AI357" s="271">
        <v>1319</v>
      </c>
      <c r="AJ357" s="271">
        <v>0</v>
      </c>
      <c r="AK357" s="268">
        <v>0.00983654429903095</v>
      </c>
      <c r="AL357" s="268">
        <v>0.0103288958496476</v>
      </c>
      <c r="AM357" s="269">
        <v>-0.000492351550616665</v>
      </c>
    </row>
    <row r="358" spans="1:39">
      <c r="A358" s="279" t="s">
        <v>188</v>
      </c>
      <c r="B358" s="280" t="s">
        <v>3309</v>
      </c>
      <c r="C358" s="262" t="s">
        <v>315</v>
      </c>
      <c r="D358" s="280" t="s">
        <v>316</v>
      </c>
      <c r="E358" s="263">
        <v>8130</v>
      </c>
      <c r="F358" s="263">
        <v>136</v>
      </c>
      <c r="G358" s="263">
        <v>85</v>
      </c>
      <c r="H358" s="263">
        <v>3</v>
      </c>
      <c r="I358" s="263">
        <v>0</v>
      </c>
      <c r="J358" s="264">
        <v>8207</v>
      </c>
      <c r="K358" s="264">
        <v>146</v>
      </c>
      <c r="L358" s="264">
        <v>145</v>
      </c>
      <c r="M358" s="264">
        <v>43</v>
      </c>
      <c r="N358" s="264">
        <v>0</v>
      </c>
      <c r="O358" s="264">
        <v>6985</v>
      </c>
      <c r="P358" s="264">
        <v>123</v>
      </c>
      <c r="Q358" s="264">
        <v>123</v>
      </c>
      <c r="R358" s="264">
        <v>89</v>
      </c>
      <c r="S358" s="264">
        <v>0</v>
      </c>
      <c r="T358" s="265">
        <v>0.015</v>
      </c>
      <c r="U358" s="266">
        <v>8130</v>
      </c>
      <c r="V358" s="266">
        <v>136</v>
      </c>
      <c r="W358" s="266">
        <v>85</v>
      </c>
      <c r="X358" s="266">
        <v>0</v>
      </c>
      <c r="Y358" s="264">
        <v>3</v>
      </c>
      <c r="Z358" s="267">
        <v>0.0167281672816728</v>
      </c>
      <c r="AA358" s="267">
        <v>0.0167281672816728</v>
      </c>
      <c r="AB358" s="267">
        <v>0.0177896917265749</v>
      </c>
      <c r="AC358" s="268">
        <v>0.0176091624910523</v>
      </c>
      <c r="AD358" s="269">
        <v>-0.00106152444490206</v>
      </c>
      <c r="AE358" s="270">
        <v>49644</v>
      </c>
      <c r="AF358" s="271">
        <v>904</v>
      </c>
      <c r="AG358" s="271">
        <v>0</v>
      </c>
      <c r="AH358" s="271">
        <v>48766</v>
      </c>
      <c r="AI358" s="271">
        <v>1129</v>
      </c>
      <c r="AJ358" s="271">
        <v>1</v>
      </c>
      <c r="AK358" s="268">
        <v>0.0182096527274192</v>
      </c>
      <c r="AL358" s="268">
        <v>0.0231308698683509</v>
      </c>
      <c r="AM358" s="269">
        <v>-0.00492121714093167</v>
      </c>
    </row>
    <row r="359" spans="1:39">
      <c r="A359" s="279" t="s">
        <v>188</v>
      </c>
      <c r="B359" s="280" t="s">
        <v>3309</v>
      </c>
      <c r="C359" s="262" t="s">
        <v>317</v>
      </c>
      <c r="D359" s="280" t="s">
        <v>318</v>
      </c>
      <c r="E359" s="263">
        <v>21793</v>
      </c>
      <c r="F359" s="263">
        <v>334</v>
      </c>
      <c r="G359" s="263">
        <v>180</v>
      </c>
      <c r="H359" s="263">
        <v>21</v>
      </c>
      <c r="I359" s="263">
        <v>0</v>
      </c>
      <c r="J359" s="264">
        <v>19612</v>
      </c>
      <c r="K359" s="264">
        <v>220</v>
      </c>
      <c r="L359" s="264">
        <v>219</v>
      </c>
      <c r="M359" s="264">
        <v>41</v>
      </c>
      <c r="N359" s="264">
        <v>0</v>
      </c>
      <c r="O359" s="264">
        <v>16882</v>
      </c>
      <c r="P359" s="264">
        <v>168</v>
      </c>
      <c r="Q359" s="264">
        <v>167</v>
      </c>
      <c r="R359" s="264">
        <v>114</v>
      </c>
      <c r="S359" s="264">
        <v>0</v>
      </c>
      <c r="T359" s="265">
        <v>0.015</v>
      </c>
      <c r="U359" s="266">
        <v>21793</v>
      </c>
      <c r="V359" s="266">
        <v>334</v>
      </c>
      <c r="W359" s="266">
        <v>180</v>
      </c>
      <c r="X359" s="266">
        <v>0</v>
      </c>
      <c r="Y359" s="264">
        <v>21</v>
      </c>
      <c r="Z359" s="267">
        <v>0.0153260221171936</v>
      </c>
      <c r="AA359" s="267">
        <v>0.0153260221171936</v>
      </c>
      <c r="AB359" s="267">
        <v>0.0112176218641648</v>
      </c>
      <c r="AC359" s="268">
        <v>0.00995142755597678</v>
      </c>
      <c r="AD359" s="269">
        <v>0.0041084002530288</v>
      </c>
      <c r="AE359" s="270">
        <v>130288</v>
      </c>
      <c r="AF359" s="271">
        <v>1562</v>
      </c>
      <c r="AG359" s="271">
        <v>1</v>
      </c>
      <c r="AH359" s="271">
        <v>127056</v>
      </c>
      <c r="AI359" s="271">
        <v>1684</v>
      </c>
      <c r="AJ359" s="271">
        <v>1</v>
      </c>
      <c r="AK359" s="268">
        <v>0.0119811494535184</v>
      </c>
      <c r="AL359" s="268">
        <v>0.0132461276917265</v>
      </c>
      <c r="AM359" s="269">
        <v>-0.00126497823820812</v>
      </c>
    </row>
    <row r="360" spans="1:39">
      <c r="A360" s="279" t="s">
        <v>188</v>
      </c>
      <c r="B360" s="280" t="s">
        <v>3309</v>
      </c>
      <c r="C360" s="262" t="s">
        <v>319</v>
      </c>
      <c r="D360" s="280" t="s">
        <v>319</v>
      </c>
      <c r="E360" s="263">
        <v>12804</v>
      </c>
      <c r="F360" s="263">
        <v>246</v>
      </c>
      <c r="G360" s="263">
        <v>152</v>
      </c>
      <c r="H360" s="263">
        <v>3</v>
      </c>
      <c r="I360" s="263">
        <v>0</v>
      </c>
      <c r="J360" s="264">
        <v>14888</v>
      </c>
      <c r="K360" s="264">
        <v>232</v>
      </c>
      <c r="L360" s="264">
        <v>232</v>
      </c>
      <c r="M360" s="264">
        <v>30</v>
      </c>
      <c r="N360" s="264">
        <v>0</v>
      </c>
      <c r="O360" s="264">
        <v>12229</v>
      </c>
      <c r="P360" s="264">
        <v>199</v>
      </c>
      <c r="Q360" s="264">
        <v>199</v>
      </c>
      <c r="R360" s="264">
        <v>99</v>
      </c>
      <c r="S360" s="264">
        <v>0</v>
      </c>
      <c r="T360" s="265">
        <v>0.015</v>
      </c>
      <c r="U360" s="266">
        <v>12804</v>
      </c>
      <c r="V360" s="266">
        <v>246</v>
      </c>
      <c r="W360" s="266">
        <v>152</v>
      </c>
      <c r="X360" s="266">
        <v>0</v>
      </c>
      <c r="Y360" s="264">
        <v>3</v>
      </c>
      <c r="Z360" s="267">
        <v>0.0192127460168697</v>
      </c>
      <c r="AA360" s="267">
        <v>0.0192127460168697</v>
      </c>
      <c r="AB360" s="267">
        <v>0.015583019881784</v>
      </c>
      <c r="AC360" s="268">
        <v>0.0162727941777741</v>
      </c>
      <c r="AD360" s="269">
        <v>0.00362972613508574</v>
      </c>
      <c r="AE360" s="270">
        <v>81147</v>
      </c>
      <c r="AF360" s="271">
        <v>1614</v>
      </c>
      <c r="AG360" s="271">
        <v>0</v>
      </c>
      <c r="AH360" s="271">
        <v>78132</v>
      </c>
      <c r="AI360" s="271">
        <v>1697</v>
      </c>
      <c r="AJ360" s="271">
        <v>0</v>
      </c>
      <c r="AK360" s="268">
        <v>0.0198898295685608</v>
      </c>
      <c r="AL360" s="268">
        <v>0.0217196539190089</v>
      </c>
      <c r="AM360" s="269">
        <v>-0.0018298243504481</v>
      </c>
    </row>
    <row r="361" spans="1:39">
      <c r="A361" s="279" t="s">
        <v>188</v>
      </c>
      <c r="B361" s="280" t="s">
        <v>3309</v>
      </c>
      <c r="C361" s="262" t="s">
        <v>320</v>
      </c>
      <c r="D361" s="280" t="s">
        <v>320</v>
      </c>
      <c r="E361" s="263">
        <v>9860</v>
      </c>
      <c r="F361" s="263">
        <v>330</v>
      </c>
      <c r="G361" s="263">
        <v>206</v>
      </c>
      <c r="H361" s="263">
        <v>0</v>
      </c>
      <c r="I361" s="263">
        <v>0</v>
      </c>
      <c r="J361" s="264">
        <v>10186</v>
      </c>
      <c r="K361" s="264">
        <v>97</v>
      </c>
      <c r="L361" s="264">
        <v>97</v>
      </c>
      <c r="M361" s="264">
        <v>19</v>
      </c>
      <c r="N361" s="264">
        <v>0</v>
      </c>
      <c r="O361" s="264">
        <v>9050</v>
      </c>
      <c r="P361" s="264">
        <v>239</v>
      </c>
      <c r="Q361" s="264">
        <v>239</v>
      </c>
      <c r="R361" s="264">
        <v>125</v>
      </c>
      <c r="S361" s="264">
        <v>0</v>
      </c>
      <c r="T361" s="265">
        <v>0.015</v>
      </c>
      <c r="U361" s="266">
        <v>9860</v>
      </c>
      <c r="V361" s="266">
        <v>330</v>
      </c>
      <c r="W361" s="266">
        <v>206</v>
      </c>
      <c r="X361" s="266">
        <v>0</v>
      </c>
      <c r="Y361" s="264">
        <v>0</v>
      </c>
      <c r="Z361" s="267">
        <v>0.0334685598377282</v>
      </c>
      <c r="AA361" s="267">
        <v>0.0334685598377282</v>
      </c>
      <c r="AB361" s="267">
        <v>0.00952287453367367</v>
      </c>
      <c r="AC361" s="268">
        <v>0.0264088397790055</v>
      </c>
      <c r="AD361" s="269">
        <v>0.0239456853040545</v>
      </c>
      <c r="AE361" s="270">
        <v>59717</v>
      </c>
      <c r="AF361" s="271">
        <v>1476</v>
      </c>
      <c r="AG361" s="271">
        <v>3</v>
      </c>
      <c r="AH361" s="271">
        <v>59261</v>
      </c>
      <c r="AI361" s="271">
        <v>1616</v>
      </c>
      <c r="AJ361" s="271">
        <v>2</v>
      </c>
      <c r="AK361" s="268">
        <v>0.0246663429174272</v>
      </c>
      <c r="AL361" s="268">
        <v>0.0272354499586575</v>
      </c>
      <c r="AM361" s="269">
        <v>-0.00256910704123027</v>
      </c>
    </row>
    <row r="362" spans="1:39">
      <c r="A362" s="279" t="s">
        <v>188</v>
      </c>
      <c r="B362" s="280" t="s">
        <v>3309</v>
      </c>
      <c r="C362" s="262" t="s">
        <v>321</v>
      </c>
      <c r="D362" s="280" t="s">
        <v>322</v>
      </c>
      <c r="E362" s="263">
        <v>12221</v>
      </c>
      <c r="F362" s="263">
        <v>191</v>
      </c>
      <c r="G362" s="263">
        <v>102</v>
      </c>
      <c r="H362" s="263">
        <v>1</v>
      </c>
      <c r="I362" s="263">
        <v>0</v>
      </c>
      <c r="J362" s="264">
        <v>13013</v>
      </c>
      <c r="K362" s="264">
        <v>182</v>
      </c>
      <c r="L362" s="264">
        <v>182</v>
      </c>
      <c r="M362" s="264">
        <v>24</v>
      </c>
      <c r="N362" s="264">
        <v>0</v>
      </c>
      <c r="O362" s="264">
        <v>11395</v>
      </c>
      <c r="P362" s="264">
        <v>147</v>
      </c>
      <c r="Q362" s="264">
        <v>146</v>
      </c>
      <c r="R362" s="264">
        <v>45</v>
      </c>
      <c r="S362" s="264">
        <v>1</v>
      </c>
      <c r="T362" s="265">
        <v>0.015</v>
      </c>
      <c r="U362" s="266">
        <v>12221</v>
      </c>
      <c r="V362" s="266">
        <v>191</v>
      </c>
      <c r="W362" s="266">
        <v>102</v>
      </c>
      <c r="X362" s="266">
        <v>0</v>
      </c>
      <c r="Y362" s="264">
        <v>1</v>
      </c>
      <c r="Z362" s="267">
        <v>0.0156288356108338</v>
      </c>
      <c r="AA362" s="267">
        <v>0.0156288356108338</v>
      </c>
      <c r="AB362" s="267">
        <v>0.013986013986014</v>
      </c>
      <c r="AC362" s="268">
        <v>0.0128126371215445</v>
      </c>
      <c r="AD362" s="269">
        <v>0.00164282162481983</v>
      </c>
      <c r="AE362" s="270">
        <v>74475</v>
      </c>
      <c r="AF362" s="271">
        <v>1165</v>
      </c>
      <c r="AG362" s="271">
        <v>1</v>
      </c>
      <c r="AH362" s="271">
        <v>70049</v>
      </c>
      <c r="AI362" s="271">
        <v>1158</v>
      </c>
      <c r="AJ362" s="271">
        <v>1</v>
      </c>
      <c r="AK362" s="268">
        <v>0.0156294058408862</v>
      </c>
      <c r="AL362" s="268">
        <v>0.0165170095219061</v>
      </c>
      <c r="AM362" s="269">
        <v>-0.00088760368101989</v>
      </c>
    </row>
    <row r="363" spans="1:39">
      <c r="A363" s="279" t="s">
        <v>188</v>
      </c>
      <c r="B363" s="280" t="s">
        <v>3309</v>
      </c>
      <c r="C363" s="262" t="s">
        <v>323</v>
      </c>
      <c r="D363" s="280" t="s">
        <v>323</v>
      </c>
      <c r="E363" s="263">
        <v>13104</v>
      </c>
      <c r="F363" s="263">
        <v>263</v>
      </c>
      <c r="G363" s="263">
        <v>130</v>
      </c>
      <c r="H363" s="263">
        <v>7</v>
      </c>
      <c r="I363" s="263">
        <v>0</v>
      </c>
      <c r="J363" s="264">
        <v>13834</v>
      </c>
      <c r="K363" s="264">
        <v>284</v>
      </c>
      <c r="L363" s="264">
        <v>283</v>
      </c>
      <c r="M363" s="264">
        <v>69</v>
      </c>
      <c r="N363" s="264">
        <v>0</v>
      </c>
      <c r="O363" s="264">
        <v>12028</v>
      </c>
      <c r="P363" s="264">
        <v>265</v>
      </c>
      <c r="Q363" s="264">
        <v>264</v>
      </c>
      <c r="R363" s="264">
        <v>186</v>
      </c>
      <c r="S363" s="264">
        <v>1</v>
      </c>
      <c r="T363" s="265">
        <v>0.015</v>
      </c>
      <c r="U363" s="266">
        <v>13104</v>
      </c>
      <c r="V363" s="266">
        <v>263</v>
      </c>
      <c r="W363" s="266">
        <v>130</v>
      </c>
      <c r="X363" s="266">
        <v>0</v>
      </c>
      <c r="Y363" s="264">
        <v>7</v>
      </c>
      <c r="Z363" s="267">
        <v>0.0200702075702076</v>
      </c>
      <c r="AA363" s="267">
        <v>0.0200702075702076</v>
      </c>
      <c r="AB363" s="267">
        <v>0.0205291311262108</v>
      </c>
      <c r="AC363" s="268">
        <v>0.0219487861656136</v>
      </c>
      <c r="AD363" s="269">
        <v>-0.000458923556003212</v>
      </c>
      <c r="AE363" s="270">
        <v>80693</v>
      </c>
      <c r="AF363" s="271">
        <v>1854</v>
      </c>
      <c r="AG363" s="271">
        <v>3</v>
      </c>
      <c r="AH363" s="271">
        <v>76801</v>
      </c>
      <c r="AI363" s="271">
        <v>1774</v>
      </c>
      <c r="AJ363" s="271">
        <v>2</v>
      </c>
      <c r="AK363" s="268">
        <v>0.0229387927081655</v>
      </c>
      <c r="AL363" s="268">
        <v>0.023072616241976</v>
      </c>
      <c r="AM363" s="269">
        <v>-0.000133823533810501</v>
      </c>
    </row>
    <row r="364" spans="1:39">
      <c r="A364" s="279" t="s">
        <v>188</v>
      </c>
      <c r="B364" s="280" t="s">
        <v>3309</v>
      </c>
      <c r="C364" s="262" t="s">
        <v>324</v>
      </c>
      <c r="D364" s="280" t="s">
        <v>325</v>
      </c>
      <c r="E364" s="263">
        <v>5574</v>
      </c>
      <c r="F364" s="263">
        <v>41</v>
      </c>
      <c r="G364" s="263">
        <v>21</v>
      </c>
      <c r="H364" s="263">
        <v>3</v>
      </c>
      <c r="I364" s="263">
        <v>0</v>
      </c>
      <c r="J364" s="264">
        <v>5275</v>
      </c>
      <c r="K364" s="264">
        <v>188</v>
      </c>
      <c r="L364" s="264">
        <v>187</v>
      </c>
      <c r="M364" s="264">
        <v>14</v>
      </c>
      <c r="N364" s="264">
        <v>1</v>
      </c>
      <c r="O364" s="264">
        <v>4715</v>
      </c>
      <c r="P364" s="264">
        <v>32</v>
      </c>
      <c r="Q364" s="264">
        <v>32</v>
      </c>
      <c r="R364" s="264">
        <v>2</v>
      </c>
      <c r="S364" s="264">
        <v>0</v>
      </c>
      <c r="T364" s="265">
        <v>0.015</v>
      </c>
      <c r="U364" s="266">
        <v>5574</v>
      </c>
      <c r="V364" s="266">
        <v>41</v>
      </c>
      <c r="W364" s="266">
        <v>21</v>
      </c>
      <c r="X364" s="266">
        <v>0</v>
      </c>
      <c r="Y364" s="264">
        <v>3</v>
      </c>
      <c r="Z364" s="267">
        <v>0.00735557947613922</v>
      </c>
      <c r="AA364" s="267">
        <v>0.00735557947613922</v>
      </c>
      <c r="AB364" s="267">
        <v>0.0354502369668246</v>
      </c>
      <c r="AC364" s="268">
        <v>0.00678685047720042</v>
      </c>
      <c r="AD364" s="269">
        <v>-0.0280946574906854</v>
      </c>
      <c r="AE364" s="270">
        <v>31882</v>
      </c>
      <c r="AF364" s="271">
        <v>576</v>
      </c>
      <c r="AG364" s="271">
        <v>1</v>
      </c>
      <c r="AH364" s="271">
        <v>30564</v>
      </c>
      <c r="AI364" s="271">
        <v>601</v>
      </c>
      <c r="AJ364" s="271">
        <v>1</v>
      </c>
      <c r="AK364" s="268">
        <v>0.0180352550028229</v>
      </c>
      <c r="AL364" s="268">
        <v>0.0196309383588536</v>
      </c>
      <c r="AM364" s="269">
        <v>-0.00159568335603064</v>
      </c>
    </row>
    <row r="365" spans="1:39">
      <c r="A365" s="279" t="s">
        <v>188</v>
      </c>
      <c r="B365" s="280" t="s">
        <v>3309</v>
      </c>
      <c r="C365" s="262" t="s">
        <v>326</v>
      </c>
      <c r="D365" s="280" t="s">
        <v>327</v>
      </c>
      <c r="E365" s="263">
        <v>9725</v>
      </c>
      <c r="F365" s="263">
        <v>151</v>
      </c>
      <c r="G365" s="263">
        <v>65</v>
      </c>
      <c r="H365" s="263">
        <v>21</v>
      </c>
      <c r="I365" s="263">
        <v>0</v>
      </c>
      <c r="J365" s="264">
        <v>10510</v>
      </c>
      <c r="K365" s="264">
        <v>90</v>
      </c>
      <c r="L365" s="264">
        <v>90</v>
      </c>
      <c r="M365" s="264">
        <v>3</v>
      </c>
      <c r="N365" s="264">
        <v>0</v>
      </c>
      <c r="O365" s="264">
        <v>10028</v>
      </c>
      <c r="P365" s="264">
        <v>117</v>
      </c>
      <c r="Q365" s="264">
        <v>117</v>
      </c>
      <c r="R365" s="264">
        <v>59</v>
      </c>
      <c r="S365" s="264">
        <v>0</v>
      </c>
      <c r="T365" s="265">
        <v>0.015</v>
      </c>
      <c r="U365" s="266">
        <v>9725</v>
      </c>
      <c r="V365" s="266">
        <v>151</v>
      </c>
      <c r="W365" s="266">
        <v>65</v>
      </c>
      <c r="X365" s="266">
        <v>0</v>
      </c>
      <c r="Y365" s="264">
        <v>21</v>
      </c>
      <c r="Z365" s="267">
        <v>0.0155269922879177</v>
      </c>
      <c r="AA365" s="267">
        <v>0.0155269922879177</v>
      </c>
      <c r="AB365" s="267">
        <v>0.00856327307326356</v>
      </c>
      <c r="AC365" s="268">
        <v>0.0116673314718787</v>
      </c>
      <c r="AD365" s="269">
        <v>0.00696371921465418</v>
      </c>
      <c r="AE365" s="270">
        <v>64424</v>
      </c>
      <c r="AF365" s="271">
        <v>824</v>
      </c>
      <c r="AG365" s="271">
        <v>0</v>
      </c>
      <c r="AH365" s="271">
        <v>63486</v>
      </c>
      <c r="AI365" s="271">
        <v>829</v>
      </c>
      <c r="AJ365" s="271">
        <v>0</v>
      </c>
      <c r="AK365" s="268">
        <v>0.0127902644977027</v>
      </c>
      <c r="AL365" s="268">
        <v>0.0130579970387172</v>
      </c>
      <c r="AM365" s="269">
        <v>-0.000267732541014478</v>
      </c>
    </row>
    <row r="366" spans="1:39">
      <c r="A366" s="279" t="s">
        <v>188</v>
      </c>
      <c r="B366" s="280" t="s">
        <v>32</v>
      </c>
      <c r="C366" s="262" t="s">
        <v>328</v>
      </c>
      <c r="D366" s="280" t="s">
        <v>329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4">
        <v>0</v>
      </c>
      <c r="K366" s="264">
        <v>0</v>
      </c>
      <c r="L366" s="264">
        <v>0</v>
      </c>
      <c r="M366" s="264">
        <v>0</v>
      </c>
      <c r="N366" s="264">
        <v>0</v>
      </c>
      <c r="O366" s="264">
        <v>0</v>
      </c>
      <c r="P366" s="264">
        <v>0</v>
      </c>
      <c r="Q366" s="264">
        <v>0</v>
      </c>
      <c r="R366" s="264">
        <v>0</v>
      </c>
      <c r="S366" s="264">
        <v>0</v>
      </c>
      <c r="T366" s="265">
        <v>0.015</v>
      </c>
      <c r="U366" s="266">
        <v>0</v>
      </c>
      <c r="V366" s="266">
        <v>0</v>
      </c>
      <c r="W366" s="266">
        <v>0</v>
      </c>
      <c r="X366" s="266">
        <v>0</v>
      </c>
      <c r="Y366" s="264">
        <v>0</v>
      </c>
      <c r="Z366" s="267">
        <v>0</v>
      </c>
      <c r="AA366" s="267">
        <v>0</v>
      </c>
      <c r="AB366" s="267">
        <v>0</v>
      </c>
      <c r="AC366" s="268">
        <v>0</v>
      </c>
      <c r="AD366" s="269">
        <v>0</v>
      </c>
      <c r="AE366" s="270">
        <v>0</v>
      </c>
      <c r="AF366" s="271">
        <v>0</v>
      </c>
      <c r="AG366" s="271">
        <v>0</v>
      </c>
      <c r="AH366" s="271">
        <v>0</v>
      </c>
      <c r="AI366" s="271">
        <v>0</v>
      </c>
      <c r="AJ366" s="271">
        <v>0</v>
      </c>
      <c r="AK366" s="268">
        <v>0</v>
      </c>
      <c r="AL366" s="268">
        <v>0</v>
      </c>
      <c r="AM366" s="269">
        <v>0</v>
      </c>
    </row>
    <row r="367" spans="1:39">
      <c r="A367" s="279" t="s">
        <v>188</v>
      </c>
      <c r="B367" s="280" t="s">
        <v>3310</v>
      </c>
      <c r="C367" s="262" t="s">
        <v>330</v>
      </c>
      <c r="D367" s="280" t="s">
        <v>331</v>
      </c>
      <c r="E367" s="263">
        <v>14627</v>
      </c>
      <c r="F367" s="263">
        <v>206</v>
      </c>
      <c r="G367" s="263">
        <v>147</v>
      </c>
      <c r="H367" s="263">
        <v>26</v>
      </c>
      <c r="I367" s="263">
        <v>0</v>
      </c>
      <c r="J367" s="264">
        <v>14430</v>
      </c>
      <c r="K367" s="264">
        <v>213</v>
      </c>
      <c r="L367" s="264">
        <v>213</v>
      </c>
      <c r="M367" s="264">
        <v>47</v>
      </c>
      <c r="N367" s="264">
        <v>0</v>
      </c>
      <c r="O367" s="264">
        <v>11861</v>
      </c>
      <c r="P367" s="264">
        <v>154</v>
      </c>
      <c r="Q367" s="264">
        <v>154</v>
      </c>
      <c r="R367" s="264">
        <v>100</v>
      </c>
      <c r="S367" s="264">
        <v>0</v>
      </c>
      <c r="T367" s="265">
        <v>0.015</v>
      </c>
      <c r="U367" s="266">
        <v>14627</v>
      </c>
      <c r="V367" s="266">
        <v>206</v>
      </c>
      <c r="W367" s="266">
        <v>147</v>
      </c>
      <c r="X367" s="266">
        <v>0</v>
      </c>
      <c r="Y367" s="264">
        <v>26</v>
      </c>
      <c r="Z367" s="267">
        <v>0.0140835441307172</v>
      </c>
      <c r="AA367" s="267">
        <v>0.0140835441307172</v>
      </c>
      <c r="AB367" s="267">
        <v>0.0147609147609148</v>
      </c>
      <c r="AC367" s="268">
        <v>0.0129837281848074</v>
      </c>
      <c r="AD367" s="269">
        <v>-0.000677370630197596</v>
      </c>
      <c r="AE367" s="270">
        <v>97180</v>
      </c>
      <c r="AF367" s="271">
        <v>1350</v>
      </c>
      <c r="AG367" s="271">
        <v>0</v>
      </c>
      <c r="AH367" s="271">
        <v>103350</v>
      </c>
      <c r="AI367" s="271">
        <v>1560</v>
      </c>
      <c r="AJ367" s="271">
        <v>3</v>
      </c>
      <c r="AK367" s="268">
        <v>0.0138917472731015</v>
      </c>
      <c r="AL367" s="268">
        <v>0.0150653120464441</v>
      </c>
      <c r="AM367" s="269">
        <v>-0.00117356477334266</v>
      </c>
    </row>
    <row r="368" spans="1:39">
      <c r="A368" s="279" t="s">
        <v>188</v>
      </c>
      <c r="B368" s="280" t="s">
        <v>3310</v>
      </c>
      <c r="C368" s="262" t="s">
        <v>332</v>
      </c>
      <c r="D368" s="280" t="s">
        <v>333</v>
      </c>
      <c r="E368" s="263">
        <v>22994</v>
      </c>
      <c r="F368" s="263">
        <v>300</v>
      </c>
      <c r="G368" s="263">
        <v>251</v>
      </c>
      <c r="H368" s="263">
        <v>0</v>
      </c>
      <c r="I368" s="263">
        <v>0</v>
      </c>
      <c r="J368" s="264">
        <v>24183</v>
      </c>
      <c r="K368" s="264">
        <v>386</v>
      </c>
      <c r="L368" s="264">
        <v>385</v>
      </c>
      <c r="M368" s="264">
        <v>159</v>
      </c>
      <c r="N368" s="264">
        <v>0</v>
      </c>
      <c r="O368" s="264">
        <v>20218</v>
      </c>
      <c r="P368" s="264">
        <v>123</v>
      </c>
      <c r="Q368" s="264">
        <v>123</v>
      </c>
      <c r="R368" s="264">
        <v>94</v>
      </c>
      <c r="S368" s="264">
        <v>0</v>
      </c>
      <c r="T368" s="265">
        <v>0.015</v>
      </c>
      <c r="U368" s="266">
        <v>22994</v>
      </c>
      <c r="V368" s="266">
        <v>300</v>
      </c>
      <c r="W368" s="266">
        <v>251</v>
      </c>
      <c r="X368" s="266">
        <v>0</v>
      </c>
      <c r="Y368" s="264">
        <v>0</v>
      </c>
      <c r="Z368" s="267">
        <v>0.0130468817952509</v>
      </c>
      <c r="AA368" s="267">
        <v>0.0130468817952509</v>
      </c>
      <c r="AB368" s="267">
        <v>0.0159616259355746</v>
      </c>
      <c r="AC368" s="268">
        <v>0.00608368780294787</v>
      </c>
      <c r="AD368" s="269">
        <v>-0.00291474414032364</v>
      </c>
      <c r="AE368" s="270">
        <v>138467</v>
      </c>
      <c r="AF368" s="271">
        <v>2163</v>
      </c>
      <c r="AG368" s="271">
        <v>0</v>
      </c>
      <c r="AH368" s="271">
        <v>129527</v>
      </c>
      <c r="AI368" s="271">
        <v>1983</v>
      </c>
      <c r="AJ368" s="271">
        <v>2</v>
      </c>
      <c r="AK368" s="268">
        <v>0.0156210505030079</v>
      </c>
      <c r="AL368" s="268">
        <v>0.0152941085642376</v>
      </c>
      <c r="AM368" s="269">
        <v>0.000326941938770364</v>
      </c>
    </row>
    <row r="369" spans="1:39">
      <c r="A369" s="279" t="s">
        <v>188</v>
      </c>
      <c r="B369" s="280" t="s">
        <v>3310</v>
      </c>
      <c r="C369" s="262" t="s">
        <v>334</v>
      </c>
      <c r="D369" s="280" t="s">
        <v>335</v>
      </c>
      <c r="E369" s="263">
        <v>9764</v>
      </c>
      <c r="F369" s="263">
        <v>139</v>
      </c>
      <c r="G369" s="263">
        <v>67</v>
      </c>
      <c r="H369" s="263">
        <v>3</v>
      </c>
      <c r="I369" s="263">
        <v>0</v>
      </c>
      <c r="J369" s="264">
        <v>10119</v>
      </c>
      <c r="K369" s="264">
        <v>158</v>
      </c>
      <c r="L369" s="264">
        <v>157</v>
      </c>
      <c r="M369" s="264">
        <v>8</v>
      </c>
      <c r="N369" s="264">
        <v>0</v>
      </c>
      <c r="O369" s="264">
        <v>8714</v>
      </c>
      <c r="P369" s="264">
        <v>161</v>
      </c>
      <c r="Q369" s="264">
        <v>159</v>
      </c>
      <c r="R369" s="264">
        <v>69</v>
      </c>
      <c r="S369" s="264">
        <v>1</v>
      </c>
      <c r="T369" s="265">
        <v>0.015</v>
      </c>
      <c r="U369" s="266">
        <v>9764</v>
      </c>
      <c r="V369" s="266">
        <v>139</v>
      </c>
      <c r="W369" s="266">
        <v>67</v>
      </c>
      <c r="X369" s="266">
        <v>0</v>
      </c>
      <c r="Y369" s="264">
        <v>3</v>
      </c>
      <c r="Z369" s="267">
        <v>0.0142359688652192</v>
      </c>
      <c r="AA369" s="267">
        <v>0.0142359688652192</v>
      </c>
      <c r="AB369" s="267">
        <v>0.0156141911256053</v>
      </c>
      <c r="AC369" s="268">
        <v>0.0183612577461556</v>
      </c>
      <c r="AD369" s="269">
        <v>-0.00137822226038612</v>
      </c>
      <c r="AE369" s="270">
        <v>57326</v>
      </c>
      <c r="AF369" s="271">
        <v>1142</v>
      </c>
      <c r="AG369" s="271">
        <v>1</v>
      </c>
      <c r="AH369" s="271">
        <v>54836</v>
      </c>
      <c r="AI369" s="271">
        <v>1153</v>
      </c>
      <c r="AJ369" s="271">
        <v>1</v>
      </c>
      <c r="AK369" s="268">
        <v>0.0199037086138925</v>
      </c>
      <c r="AL369" s="268">
        <v>0.0210080968706689</v>
      </c>
      <c r="AM369" s="269">
        <v>-0.00110438825677643</v>
      </c>
    </row>
    <row r="370" spans="1:39">
      <c r="A370" s="279" t="s">
        <v>188</v>
      </c>
      <c r="B370" s="280" t="s">
        <v>3310</v>
      </c>
      <c r="C370" s="262" t="s">
        <v>336</v>
      </c>
      <c r="D370" s="280" t="s">
        <v>337</v>
      </c>
      <c r="E370" s="263">
        <v>9278</v>
      </c>
      <c r="F370" s="263">
        <v>104</v>
      </c>
      <c r="G370" s="263">
        <v>37</v>
      </c>
      <c r="H370" s="263">
        <v>0</v>
      </c>
      <c r="I370" s="263">
        <v>0</v>
      </c>
      <c r="J370" s="264">
        <v>9512</v>
      </c>
      <c r="K370" s="264">
        <v>108</v>
      </c>
      <c r="L370" s="264">
        <v>108</v>
      </c>
      <c r="M370" s="264">
        <v>12</v>
      </c>
      <c r="N370" s="264">
        <v>0</v>
      </c>
      <c r="O370" s="264">
        <v>8125</v>
      </c>
      <c r="P370" s="264">
        <v>83</v>
      </c>
      <c r="Q370" s="264">
        <v>83</v>
      </c>
      <c r="R370" s="264">
        <v>49</v>
      </c>
      <c r="S370" s="264">
        <v>0</v>
      </c>
      <c r="T370" s="265">
        <v>0.015</v>
      </c>
      <c r="U370" s="266">
        <v>9278</v>
      </c>
      <c r="V370" s="266">
        <v>104</v>
      </c>
      <c r="W370" s="266">
        <v>37</v>
      </c>
      <c r="X370" s="266">
        <v>0</v>
      </c>
      <c r="Y370" s="264">
        <v>0</v>
      </c>
      <c r="Z370" s="267">
        <v>0.0112093123518</v>
      </c>
      <c r="AA370" s="267">
        <v>0.0112093123518</v>
      </c>
      <c r="AB370" s="267">
        <v>0.011354079058032</v>
      </c>
      <c r="AC370" s="268">
        <v>0.0102153846153846</v>
      </c>
      <c r="AD370" s="269">
        <v>-0.000144766706232003</v>
      </c>
      <c r="AE370" s="270">
        <v>54144</v>
      </c>
      <c r="AF370" s="271">
        <v>771</v>
      </c>
      <c r="AG370" s="271">
        <v>0</v>
      </c>
      <c r="AH370" s="271">
        <v>51982</v>
      </c>
      <c r="AI370" s="271">
        <v>726</v>
      </c>
      <c r="AJ370" s="271">
        <v>0</v>
      </c>
      <c r="AK370" s="268">
        <v>0.014239804964539</v>
      </c>
      <c r="AL370" s="268">
        <v>0.0139663729752607</v>
      </c>
      <c r="AM370" s="269">
        <v>0.000273431989278341</v>
      </c>
    </row>
    <row r="371" spans="1:39">
      <c r="A371" s="279" t="s">
        <v>188</v>
      </c>
      <c r="B371" s="280" t="s">
        <v>3310</v>
      </c>
      <c r="C371" s="262" t="s">
        <v>338</v>
      </c>
      <c r="D371" s="280" t="s">
        <v>339</v>
      </c>
      <c r="E371" s="263">
        <v>10140</v>
      </c>
      <c r="F371" s="263">
        <v>161</v>
      </c>
      <c r="G371" s="263">
        <v>108</v>
      </c>
      <c r="H371" s="263">
        <v>0</v>
      </c>
      <c r="I371" s="263">
        <v>0</v>
      </c>
      <c r="J371" s="264">
        <v>12202</v>
      </c>
      <c r="K371" s="264">
        <v>289</v>
      </c>
      <c r="L371" s="264">
        <v>288</v>
      </c>
      <c r="M371" s="264">
        <v>20</v>
      </c>
      <c r="N371" s="264">
        <v>0</v>
      </c>
      <c r="O371" s="264">
        <v>9515</v>
      </c>
      <c r="P371" s="264">
        <v>135</v>
      </c>
      <c r="Q371" s="264">
        <v>135</v>
      </c>
      <c r="R371" s="264">
        <v>86</v>
      </c>
      <c r="S371" s="264">
        <v>0</v>
      </c>
      <c r="T371" s="265">
        <v>0.015</v>
      </c>
      <c r="U371" s="266">
        <v>10140</v>
      </c>
      <c r="V371" s="266">
        <v>161</v>
      </c>
      <c r="W371" s="266">
        <v>108</v>
      </c>
      <c r="X371" s="266">
        <v>0</v>
      </c>
      <c r="Y371" s="264">
        <v>0</v>
      </c>
      <c r="Z371" s="267">
        <v>0.0158777120315582</v>
      </c>
      <c r="AA371" s="267">
        <v>0.0158777120315582</v>
      </c>
      <c r="AB371" s="267">
        <v>0.0236846418619898</v>
      </c>
      <c r="AC371" s="268">
        <v>0.0141881240147136</v>
      </c>
      <c r="AD371" s="269">
        <v>-0.00780692983043165</v>
      </c>
      <c r="AE371" s="270">
        <v>67970</v>
      </c>
      <c r="AF371" s="271">
        <v>1512</v>
      </c>
      <c r="AG371" s="271">
        <v>0</v>
      </c>
      <c r="AH371" s="271">
        <v>70177</v>
      </c>
      <c r="AI371" s="271">
        <v>1587</v>
      </c>
      <c r="AJ371" s="271">
        <v>0</v>
      </c>
      <c r="AK371" s="268">
        <v>0.0222451081359423</v>
      </c>
      <c r="AL371" s="268">
        <v>0.022614246833008</v>
      </c>
      <c r="AM371" s="269">
        <v>-0.000369138697065639</v>
      </c>
    </row>
    <row r="372" spans="1:39">
      <c r="A372" s="279" t="s">
        <v>188</v>
      </c>
      <c r="B372" s="280" t="s">
        <v>3310</v>
      </c>
      <c r="C372" s="262" t="s">
        <v>340</v>
      </c>
      <c r="D372" s="280" t="s">
        <v>341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4">
        <v>0</v>
      </c>
      <c r="K372" s="264">
        <v>0</v>
      </c>
      <c r="L372" s="264">
        <v>0</v>
      </c>
      <c r="M372" s="264">
        <v>0</v>
      </c>
      <c r="N372" s="264">
        <v>0</v>
      </c>
      <c r="O372" s="264">
        <v>0</v>
      </c>
      <c r="P372" s="264">
        <v>0</v>
      </c>
      <c r="Q372" s="264">
        <v>0</v>
      </c>
      <c r="R372" s="264">
        <v>0</v>
      </c>
      <c r="S372" s="264">
        <v>0</v>
      </c>
      <c r="T372" s="265">
        <v>0.015</v>
      </c>
      <c r="U372" s="266">
        <v>0</v>
      </c>
      <c r="V372" s="266">
        <v>0</v>
      </c>
      <c r="W372" s="266">
        <v>0</v>
      </c>
      <c r="X372" s="266">
        <v>0</v>
      </c>
      <c r="Y372" s="264">
        <v>0</v>
      </c>
      <c r="Z372" s="267">
        <v>0</v>
      </c>
      <c r="AA372" s="267">
        <v>0</v>
      </c>
      <c r="AB372" s="267">
        <v>0</v>
      </c>
      <c r="AC372" s="268">
        <v>0</v>
      </c>
      <c r="AD372" s="269">
        <v>0</v>
      </c>
      <c r="AE372" s="270">
        <v>12</v>
      </c>
      <c r="AF372" s="271">
        <v>0</v>
      </c>
      <c r="AG372" s="271">
        <v>0</v>
      </c>
      <c r="AH372" s="271">
        <v>577</v>
      </c>
      <c r="AI372" s="271">
        <v>2</v>
      </c>
      <c r="AJ372" s="271">
        <v>0</v>
      </c>
      <c r="AK372" s="268">
        <v>0</v>
      </c>
      <c r="AL372" s="268">
        <v>0.00346620450606586</v>
      </c>
      <c r="AM372" s="269">
        <v>-0.00346620450606586</v>
      </c>
    </row>
    <row r="373" spans="1:39">
      <c r="A373" s="279" t="s">
        <v>188</v>
      </c>
      <c r="B373" s="280" t="s">
        <v>3310</v>
      </c>
      <c r="C373" s="262" t="s">
        <v>342</v>
      </c>
      <c r="D373" s="280" t="s">
        <v>343</v>
      </c>
      <c r="E373" s="263">
        <v>8984</v>
      </c>
      <c r="F373" s="263">
        <v>149</v>
      </c>
      <c r="G373" s="263">
        <v>102</v>
      </c>
      <c r="H373" s="263">
        <v>0</v>
      </c>
      <c r="I373" s="263">
        <v>0</v>
      </c>
      <c r="J373" s="264">
        <v>10026</v>
      </c>
      <c r="K373" s="264">
        <v>92</v>
      </c>
      <c r="L373" s="264">
        <v>91</v>
      </c>
      <c r="M373" s="264">
        <v>9</v>
      </c>
      <c r="N373" s="264">
        <v>0</v>
      </c>
      <c r="O373" s="264">
        <v>7379</v>
      </c>
      <c r="P373" s="264">
        <v>108</v>
      </c>
      <c r="Q373" s="264">
        <v>108</v>
      </c>
      <c r="R373" s="264">
        <v>50</v>
      </c>
      <c r="S373" s="264">
        <v>0</v>
      </c>
      <c r="T373" s="265">
        <v>0.015</v>
      </c>
      <c r="U373" s="266">
        <v>8984</v>
      </c>
      <c r="V373" s="266">
        <v>149</v>
      </c>
      <c r="W373" s="266">
        <v>102</v>
      </c>
      <c r="X373" s="266">
        <v>0</v>
      </c>
      <c r="Y373" s="264">
        <v>0</v>
      </c>
      <c r="Z373" s="267">
        <v>0.0165850400712378</v>
      </c>
      <c r="AA373" s="267">
        <v>0.0165850400712378</v>
      </c>
      <c r="AB373" s="267">
        <v>0.00917614203072013</v>
      </c>
      <c r="AC373" s="268">
        <v>0.0146361295568505</v>
      </c>
      <c r="AD373" s="269">
        <v>0.00740889804051763</v>
      </c>
      <c r="AE373" s="270">
        <v>54374</v>
      </c>
      <c r="AF373" s="271">
        <v>856</v>
      </c>
      <c r="AG373" s="271">
        <v>0</v>
      </c>
      <c r="AH373" s="271">
        <v>52766</v>
      </c>
      <c r="AI373" s="271">
        <v>901</v>
      </c>
      <c r="AJ373" s="271">
        <v>0</v>
      </c>
      <c r="AK373" s="268">
        <v>0.0157428182587266</v>
      </c>
      <c r="AL373" s="268">
        <v>0.0170753894553311</v>
      </c>
      <c r="AM373" s="269">
        <v>-0.00133257119660449</v>
      </c>
    </row>
    <row r="374" spans="1:39">
      <c r="A374" s="279" t="s">
        <v>188</v>
      </c>
      <c r="B374" s="280" t="s">
        <v>3310</v>
      </c>
      <c r="C374" s="262" t="s">
        <v>344</v>
      </c>
      <c r="D374" s="280" t="s">
        <v>345</v>
      </c>
      <c r="E374" s="263">
        <v>4267</v>
      </c>
      <c r="F374" s="263">
        <v>55</v>
      </c>
      <c r="G374" s="263">
        <v>31</v>
      </c>
      <c r="H374" s="263">
        <v>0</v>
      </c>
      <c r="I374" s="263">
        <v>0</v>
      </c>
      <c r="J374" s="264">
        <v>4980</v>
      </c>
      <c r="K374" s="264">
        <v>52</v>
      </c>
      <c r="L374" s="264">
        <v>51</v>
      </c>
      <c r="M374" s="264">
        <v>5</v>
      </c>
      <c r="N374" s="264">
        <v>0</v>
      </c>
      <c r="O374" s="264">
        <v>4060</v>
      </c>
      <c r="P374" s="264">
        <v>58</v>
      </c>
      <c r="Q374" s="264">
        <v>58</v>
      </c>
      <c r="R374" s="264">
        <v>28</v>
      </c>
      <c r="S374" s="264">
        <v>0</v>
      </c>
      <c r="T374" s="265">
        <v>0.015</v>
      </c>
      <c r="U374" s="266">
        <v>4267</v>
      </c>
      <c r="V374" s="266">
        <v>55</v>
      </c>
      <c r="W374" s="266">
        <v>31</v>
      </c>
      <c r="X374" s="266">
        <v>0</v>
      </c>
      <c r="Y374" s="264">
        <v>0</v>
      </c>
      <c r="Z374" s="267">
        <v>0.0128896179985939</v>
      </c>
      <c r="AA374" s="267">
        <v>0.0128896179985939</v>
      </c>
      <c r="AB374" s="267">
        <v>0.0104417670682731</v>
      </c>
      <c r="AC374" s="268">
        <v>0.0142857142857143</v>
      </c>
      <c r="AD374" s="269">
        <v>0.00244785093032077</v>
      </c>
      <c r="AE374" s="270">
        <v>26222</v>
      </c>
      <c r="AF374" s="271">
        <v>355</v>
      </c>
      <c r="AG374" s="271">
        <v>0</v>
      </c>
      <c r="AH374" s="271">
        <v>25178</v>
      </c>
      <c r="AI374" s="271">
        <v>396</v>
      </c>
      <c r="AJ374" s="271">
        <v>0</v>
      </c>
      <c r="AK374" s="268">
        <v>0.0135382503241553</v>
      </c>
      <c r="AL374" s="268">
        <v>0.0157280165223608</v>
      </c>
      <c r="AM374" s="269">
        <v>-0.0021897661982055</v>
      </c>
    </row>
    <row r="375" spans="1:39">
      <c r="A375" s="279" t="s">
        <v>188</v>
      </c>
      <c r="B375" s="280" t="s">
        <v>3310</v>
      </c>
      <c r="C375" s="262" t="s">
        <v>346</v>
      </c>
      <c r="D375" s="280" t="s">
        <v>347</v>
      </c>
      <c r="E375" s="263">
        <v>9831</v>
      </c>
      <c r="F375" s="263">
        <v>50</v>
      </c>
      <c r="G375" s="263">
        <v>24</v>
      </c>
      <c r="H375" s="263">
        <v>0</v>
      </c>
      <c r="I375" s="263">
        <v>0</v>
      </c>
      <c r="J375" s="264">
        <v>11690</v>
      </c>
      <c r="K375" s="264">
        <v>129</v>
      </c>
      <c r="L375" s="264">
        <v>129</v>
      </c>
      <c r="M375" s="264">
        <v>21</v>
      </c>
      <c r="N375" s="264">
        <v>0</v>
      </c>
      <c r="O375" s="264">
        <v>9026</v>
      </c>
      <c r="P375" s="264">
        <v>172</v>
      </c>
      <c r="Q375" s="264">
        <v>172</v>
      </c>
      <c r="R375" s="264">
        <v>108</v>
      </c>
      <c r="S375" s="264">
        <v>0</v>
      </c>
      <c r="T375" s="265">
        <v>0.015</v>
      </c>
      <c r="U375" s="266">
        <v>9831</v>
      </c>
      <c r="V375" s="266">
        <v>50</v>
      </c>
      <c r="W375" s="266">
        <v>24</v>
      </c>
      <c r="X375" s="266">
        <v>0</v>
      </c>
      <c r="Y375" s="264">
        <v>0</v>
      </c>
      <c r="Z375" s="267">
        <v>0.00508595259892178</v>
      </c>
      <c r="AA375" s="267">
        <v>0.00508595259892178</v>
      </c>
      <c r="AB375" s="267">
        <v>0.0110350727117194</v>
      </c>
      <c r="AC375" s="268">
        <v>0.0190560602703302</v>
      </c>
      <c r="AD375" s="269">
        <v>-0.00594912011279764</v>
      </c>
      <c r="AE375" s="270">
        <v>64952</v>
      </c>
      <c r="AF375" s="271">
        <v>960</v>
      </c>
      <c r="AG375" s="271">
        <v>0</v>
      </c>
      <c r="AH375" s="271">
        <v>64812</v>
      </c>
      <c r="AI375" s="271">
        <v>1019</v>
      </c>
      <c r="AJ375" s="271">
        <v>2</v>
      </c>
      <c r="AK375" s="268">
        <v>0.0147801453380958</v>
      </c>
      <c r="AL375" s="268">
        <v>0.0156915386039622</v>
      </c>
      <c r="AM375" s="269">
        <v>-0.000911393265866403</v>
      </c>
    </row>
    <row r="376" spans="1:39">
      <c r="A376" s="279" t="s">
        <v>188</v>
      </c>
      <c r="B376" s="280" t="s">
        <v>3310</v>
      </c>
      <c r="C376" s="262" t="s">
        <v>348</v>
      </c>
      <c r="D376" s="280" t="s">
        <v>349</v>
      </c>
      <c r="E376" s="263">
        <v>6306</v>
      </c>
      <c r="F376" s="263">
        <v>151</v>
      </c>
      <c r="G376" s="263">
        <v>53</v>
      </c>
      <c r="H376" s="263">
        <v>0</v>
      </c>
      <c r="I376" s="263">
        <v>0</v>
      </c>
      <c r="J376" s="264">
        <v>7708</v>
      </c>
      <c r="K376" s="264">
        <v>109</v>
      </c>
      <c r="L376" s="264">
        <v>108</v>
      </c>
      <c r="M376" s="264">
        <v>1</v>
      </c>
      <c r="N376" s="264">
        <v>0</v>
      </c>
      <c r="O376" s="264">
        <v>5620</v>
      </c>
      <c r="P376" s="264">
        <v>106</v>
      </c>
      <c r="Q376" s="264">
        <v>105</v>
      </c>
      <c r="R376" s="264">
        <v>36</v>
      </c>
      <c r="S376" s="264">
        <v>0</v>
      </c>
      <c r="T376" s="265">
        <v>0.015</v>
      </c>
      <c r="U376" s="266">
        <v>6306</v>
      </c>
      <c r="V376" s="266">
        <v>151</v>
      </c>
      <c r="W376" s="266">
        <v>53</v>
      </c>
      <c r="X376" s="266">
        <v>0</v>
      </c>
      <c r="Y376" s="264">
        <v>0</v>
      </c>
      <c r="Z376" s="267">
        <v>0.0239454487789407</v>
      </c>
      <c r="AA376" s="267">
        <v>0.0239454487789407</v>
      </c>
      <c r="AB376" s="267">
        <v>0.0141411520498184</v>
      </c>
      <c r="AC376" s="268">
        <v>0.0188612099644128</v>
      </c>
      <c r="AD376" s="269">
        <v>0.00980429672912232</v>
      </c>
      <c r="AE376" s="270">
        <v>42280</v>
      </c>
      <c r="AF376" s="271">
        <v>839</v>
      </c>
      <c r="AG376" s="271">
        <v>0</v>
      </c>
      <c r="AH376" s="271">
        <v>42778</v>
      </c>
      <c r="AI376" s="271">
        <v>782</v>
      </c>
      <c r="AJ376" s="271">
        <v>2</v>
      </c>
      <c r="AK376" s="268">
        <v>0.0198438978240303</v>
      </c>
      <c r="AL376" s="268">
        <v>0.0182336715133947</v>
      </c>
      <c r="AM376" s="269">
        <v>0.00161022631063554</v>
      </c>
    </row>
    <row r="377" spans="1:39">
      <c r="A377" s="279" t="s">
        <v>188</v>
      </c>
      <c r="B377" s="280" t="s">
        <v>3310</v>
      </c>
      <c r="C377" s="262" t="s">
        <v>350</v>
      </c>
      <c r="D377" s="280" t="s">
        <v>351</v>
      </c>
      <c r="E377" s="263">
        <v>7652</v>
      </c>
      <c r="F377" s="263">
        <v>98</v>
      </c>
      <c r="G377" s="263">
        <v>70</v>
      </c>
      <c r="H377" s="263">
        <v>0</v>
      </c>
      <c r="I377" s="263">
        <v>0</v>
      </c>
      <c r="J377" s="264">
        <v>7764</v>
      </c>
      <c r="K377" s="264">
        <v>71</v>
      </c>
      <c r="L377" s="264">
        <v>71</v>
      </c>
      <c r="M377" s="264">
        <v>14</v>
      </c>
      <c r="N377" s="264">
        <v>0</v>
      </c>
      <c r="O377" s="264">
        <v>6437</v>
      </c>
      <c r="P377" s="264">
        <v>69</v>
      </c>
      <c r="Q377" s="264">
        <v>69</v>
      </c>
      <c r="R377" s="264">
        <v>27</v>
      </c>
      <c r="S377" s="264">
        <v>0</v>
      </c>
      <c r="T377" s="265">
        <v>0.015</v>
      </c>
      <c r="U377" s="266">
        <v>7652</v>
      </c>
      <c r="V377" s="266">
        <v>98</v>
      </c>
      <c r="W377" s="266">
        <v>70</v>
      </c>
      <c r="X377" s="266">
        <v>0</v>
      </c>
      <c r="Y377" s="264">
        <v>0</v>
      </c>
      <c r="Z377" s="267">
        <v>0.012807109252483</v>
      </c>
      <c r="AA377" s="267">
        <v>0.012807109252483</v>
      </c>
      <c r="AB377" s="267">
        <v>0.00914477073673364</v>
      </c>
      <c r="AC377" s="268">
        <v>0.010719279167314</v>
      </c>
      <c r="AD377" s="269">
        <v>0.00366233851574937</v>
      </c>
      <c r="AE377" s="270">
        <v>44406</v>
      </c>
      <c r="AF377" s="271">
        <v>538</v>
      </c>
      <c r="AG377" s="271">
        <v>2</v>
      </c>
      <c r="AH377" s="271">
        <v>42628</v>
      </c>
      <c r="AI377" s="271">
        <v>526</v>
      </c>
      <c r="AJ377" s="271">
        <v>0</v>
      </c>
      <c r="AK377" s="268">
        <v>0.0120704409314057</v>
      </c>
      <c r="AL377" s="268">
        <v>0.0123393074974195</v>
      </c>
      <c r="AM377" s="269">
        <v>-0.000268866566013871</v>
      </c>
    </row>
    <row r="378" spans="1:39">
      <c r="A378" s="279" t="s">
        <v>188</v>
      </c>
      <c r="B378" s="280" t="s">
        <v>3310</v>
      </c>
      <c r="C378" s="262" t="s">
        <v>352</v>
      </c>
      <c r="D378" s="280" t="s">
        <v>353</v>
      </c>
      <c r="E378" s="263">
        <v>7380</v>
      </c>
      <c r="F378" s="263">
        <v>103</v>
      </c>
      <c r="G378" s="263">
        <v>58</v>
      </c>
      <c r="H378" s="263">
        <v>0</v>
      </c>
      <c r="I378" s="263">
        <v>0</v>
      </c>
      <c r="J378" s="264">
        <v>7564</v>
      </c>
      <c r="K378" s="264">
        <v>119</v>
      </c>
      <c r="L378" s="264">
        <v>119</v>
      </c>
      <c r="M378" s="264">
        <v>6</v>
      </c>
      <c r="N378" s="264">
        <v>0</v>
      </c>
      <c r="O378" s="264">
        <v>6369</v>
      </c>
      <c r="P378" s="264">
        <v>95</v>
      </c>
      <c r="Q378" s="264">
        <v>95</v>
      </c>
      <c r="R378" s="264">
        <v>31</v>
      </c>
      <c r="S378" s="264">
        <v>0</v>
      </c>
      <c r="T378" s="265">
        <v>0.015</v>
      </c>
      <c r="U378" s="266">
        <v>7380</v>
      </c>
      <c r="V378" s="266">
        <v>103</v>
      </c>
      <c r="W378" s="266">
        <v>58</v>
      </c>
      <c r="X378" s="266">
        <v>0</v>
      </c>
      <c r="Y378" s="264">
        <v>0</v>
      </c>
      <c r="Z378" s="267">
        <v>0.0139566395663957</v>
      </c>
      <c r="AA378" s="267">
        <v>0.0139566395663957</v>
      </c>
      <c r="AB378" s="267">
        <v>0.0157324167107351</v>
      </c>
      <c r="AC378" s="268">
        <v>0.0149159993719579</v>
      </c>
      <c r="AD378" s="269">
        <v>-0.0017757771443394</v>
      </c>
      <c r="AE378" s="270">
        <v>41591</v>
      </c>
      <c r="AF378" s="271">
        <v>698</v>
      </c>
      <c r="AG378" s="271">
        <v>0</v>
      </c>
      <c r="AH378" s="271">
        <v>38202</v>
      </c>
      <c r="AI378" s="271">
        <v>787</v>
      </c>
      <c r="AJ378" s="271">
        <v>0</v>
      </c>
      <c r="AK378" s="268">
        <v>0.0167824769781924</v>
      </c>
      <c r="AL378" s="268">
        <v>0.0206010156536307</v>
      </c>
      <c r="AM378" s="269">
        <v>-0.0038185386754383</v>
      </c>
    </row>
    <row r="379" spans="1:39">
      <c r="A379" s="279" t="s">
        <v>188</v>
      </c>
      <c r="B379" s="280" t="s">
        <v>3310</v>
      </c>
      <c r="C379" s="262" t="s">
        <v>354</v>
      </c>
      <c r="D379" s="280" t="s">
        <v>355</v>
      </c>
      <c r="E379" s="263">
        <v>15304</v>
      </c>
      <c r="F379" s="263">
        <v>230</v>
      </c>
      <c r="G379" s="263">
        <v>154</v>
      </c>
      <c r="H379" s="263">
        <v>5</v>
      </c>
      <c r="I379" s="263">
        <v>0</v>
      </c>
      <c r="J379" s="264">
        <v>15772</v>
      </c>
      <c r="K379" s="264">
        <v>210</v>
      </c>
      <c r="L379" s="264">
        <v>210</v>
      </c>
      <c r="M379" s="264">
        <v>39</v>
      </c>
      <c r="N379" s="264">
        <v>0</v>
      </c>
      <c r="O379" s="264">
        <v>15480</v>
      </c>
      <c r="P379" s="264">
        <v>157</v>
      </c>
      <c r="Q379" s="264">
        <v>157</v>
      </c>
      <c r="R379" s="264">
        <v>109</v>
      </c>
      <c r="S379" s="264">
        <v>0</v>
      </c>
      <c r="T379" s="265">
        <v>0.015</v>
      </c>
      <c r="U379" s="266">
        <v>15304</v>
      </c>
      <c r="V379" s="266">
        <v>230</v>
      </c>
      <c r="W379" s="266">
        <v>154</v>
      </c>
      <c r="X379" s="266">
        <v>0</v>
      </c>
      <c r="Y379" s="264">
        <v>5</v>
      </c>
      <c r="Z379" s="267">
        <v>0.0150287506534239</v>
      </c>
      <c r="AA379" s="267">
        <v>0.0150287506534239</v>
      </c>
      <c r="AB379" s="267">
        <v>0.0133147349733705</v>
      </c>
      <c r="AC379" s="268">
        <v>0.0101421188630491</v>
      </c>
      <c r="AD379" s="269">
        <v>0.00171401568005341</v>
      </c>
      <c r="AE379" s="270">
        <v>93500</v>
      </c>
      <c r="AF379" s="271">
        <v>1296</v>
      </c>
      <c r="AG379" s="271">
        <v>5</v>
      </c>
      <c r="AH379" s="271">
        <v>90373</v>
      </c>
      <c r="AI379" s="271">
        <v>1224</v>
      </c>
      <c r="AJ379" s="271">
        <v>1</v>
      </c>
      <c r="AK379" s="268">
        <v>0.013807486631016</v>
      </c>
      <c r="AL379" s="268">
        <v>0.0135328029389309</v>
      </c>
      <c r="AM379" s="269">
        <v>0.000274683692085166</v>
      </c>
    </row>
    <row r="380" spans="1:39">
      <c r="A380" s="279" t="s">
        <v>188</v>
      </c>
      <c r="B380" s="280" t="s">
        <v>3310</v>
      </c>
      <c r="C380" s="262" t="s">
        <v>356</v>
      </c>
      <c r="D380" s="280" t="s">
        <v>357</v>
      </c>
      <c r="E380" s="263">
        <v>5610</v>
      </c>
      <c r="F380" s="263">
        <v>68</v>
      </c>
      <c r="G380" s="263">
        <v>46</v>
      </c>
      <c r="H380" s="263">
        <v>0</v>
      </c>
      <c r="I380" s="263">
        <v>0</v>
      </c>
      <c r="J380" s="264">
        <v>6736</v>
      </c>
      <c r="K380" s="264">
        <v>64</v>
      </c>
      <c r="L380" s="264">
        <v>64</v>
      </c>
      <c r="M380" s="264">
        <v>19</v>
      </c>
      <c r="N380" s="264">
        <v>0</v>
      </c>
      <c r="O380" s="264">
        <v>5105</v>
      </c>
      <c r="P380" s="264">
        <v>56</v>
      </c>
      <c r="Q380" s="264">
        <v>56</v>
      </c>
      <c r="R380" s="264">
        <v>38</v>
      </c>
      <c r="S380" s="264">
        <v>0</v>
      </c>
      <c r="T380" s="265">
        <v>0.015</v>
      </c>
      <c r="U380" s="266">
        <v>5610</v>
      </c>
      <c r="V380" s="266">
        <v>68</v>
      </c>
      <c r="W380" s="266">
        <v>46</v>
      </c>
      <c r="X380" s="266">
        <v>0</v>
      </c>
      <c r="Y380" s="264">
        <v>0</v>
      </c>
      <c r="Z380" s="267">
        <v>0.0121212121212121</v>
      </c>
      <c r="AA380" s="267">
        <v>0.0121212121212121</v>
      </c>
      <c r="AB380" s="267">
        <v>0.00950118764845606</v>
      </c>
      <c r="AC380" s="268">
        <v>0.0109696376101861</v>
      </c>
      <c r="AD380" s="269">
        <v>0.00262002447275606</v>
      </c>
      <c r="AE380" s="270">
        <v>37112</v>
      </c>
      <c r="AF380" s="271">
        <v>465</v>
      </c>
      <c r="AG380" s="271">
        <v>0</v>
      </c>
      <c r="AH380" s="271">
        <v>36044</v>
      </c>
      <c r="AI380" s="271">
        <v>459</v>
      </c>
      <c r="AJ380" s="271">
        <v>0</v>
      </c>
      <c r="AK380" s="268">
        <v>0.0125296400086225</v>
      </c>
      <c r="AL380" s="268">
        <v>0.0127344356897126</v>
      </c>
      <c r="AM380" s="269">
        <v>-0.000204795681090025</v>
      </c>
    </row>
    <row r="381" spans="1:39">
      <c r="A381" s="279" t="s">
        <v>188</v>
      </c>
      <c r="B381" s="280" t="s">
        <v>3310</v>
      </c>
      <c r="C381" s="262" t="s">
        <v>358</v>
      </c>
      <c r="D381" s="280" t="s">
        <v>359</v>
      </c>
      <c r="E381" s="263">
        <v>7895</v>
      </c>
      <c r="F381" s="263">
        <v>83</v>
      </c>
      <c r="G381" s="263">
        <v>44</v>
      </c>
      <c r="H381" s="263">
        <v>1</v>
      </c>
      <c r="I381" s="263">
        <v>0</v>
      </c>
      <c r="J381" s="264">
        <v>8363</v>
      </c>
      <c r="K381" s="264">
        <v>117</v>
      </c>
      <c r="L381" s="264">
        <v>117</v>
      </c>
      <c r="M381" s="264">
        <v>18</v>
      </c>
      <c r="N381" s="264">
        <v>0</v>
      </c>
      <c r="O381" s="264">
        <v>6803</v>
      </c>
      <c r="P381" s="264">
        <v>98</v>
      </c>
      <c r="Q381" s="264">
        <v>98</v>
      </c>
      <c r="R381" s="264">
        <v>67</v>
      </c>
      <c r="S381" s="264">
        <v>0</v>
      </c>
      <c r="T381" s="265">
        <v>0.015</v>
      </c>
      <c r="U381" s="266">
        <v>7895</v>
      </c>
      <c r="V381" s="266">
        <v>83</v>
      </c>
      <c r="W381" s="266">
        <v>44</v>
      </c>
      <c r="X381" s="266">
        <v>0</v>
      </c>
      <c r="Y381" s="264">
        <v>1</v>
      </c>
      <c r="Z381" s="267">
        <v>0.01051298290057</v>
      </c>
      <c r="AA381" s="267">
        <v>0.01051298290057</v>
      </c>
      <c r="AB381" s="267">
        <v>0.0139901949061342</v>
      </c>
      <c r="AC381" s="268">
        <v>0.0144054093782155</v>
      </c>
      <c r="AD381" s="269">
        <v>-0.00347721200556418</v>
      </c>
      <c r="AE381" s="270">
        <v>46071</v>
      </c>
      <c r="AF381" s="271">
        <v>729</v>
      </c>
      <c r="AG381" s="271">
        <v>1</v>
      </c>
      <c r="AH381" s="271">
        <v>44187</v>
      </c>
      <c r="AI381" s="271">
        <v>731</v>
      </c>
      <c r="AJ381" s="271">
        <v>0</v>
      </c>
      <c r="AK381" s="268">
        <v>0.0158016973801307</v>
      </c>
      <c r="AL381" s="268">
        <v>0.0165433272229389</v>
      </c>
      <c r="AM381" s="269">
        <v>-0.000741629842808206</v>
      </c>
    </row>
    <row r="382" spans="1:39">
      <c r="A382" s="279" t="s">
        <v>188</v>
      </c>
      <c r="B382" s="280" t="s">
        <v>3310</v>
      </c>
      <c r="C382" s="262" t="s">
        <v>360</v>
      </c>
      <c r="D382" s="280" t="s">
        <v>361</v>
      </c>
      <c r="E382" s="263">
        <v>6377</v>
      </c>
      <c r="F382" s="263">
        <v>121</v>
      </c>
      <c r="G382" s="263">
        <v>64</v>
      </c>
      <c r="H382" s="263">
        <v>0</v>
      </c>
      <c r="I382" s="263">
        <v>0</v>
      </c>
      <c r="J382" s="264">
        <v>6762</v>
      </c>
      <c r="K382" s="264">
        <v>119</v>
      </c>
      <c r="L382" s="264">
        <v>119</v>
      </c>
      <c r="M382" s="264">
        <v>7</v>
      </c>
      <c r="N382" s="264">
        <v>0</v>
      </c>
      <c r="O382" s="264">
        <v>5703</v>
      </c>
      <c r="P382" s="264">
        <v>71</v>
      </c>
      <c r="Q382" s="264">
        <v>71</v>
      </c>
      <c r="R382" s="264">
        <v>37</v>
      </c>
      <c r="S382" s="264">
        <v>0</v>
      </c>
      <c r="T382" s="265">
        <v>0.015</v>
      </c>
      <c r="U382" s="266">
        <v>6377</v>
      </c>
      <c r="V382" s="266">
        <v>121</v>
      </c>
      <c r="W382" s="266">
        <v>64</v>
      </c>
      <c r="X382" s="266">
        <v>0</v>
      </c>
      <c r="Y382" s="264">
        <v>0</v>
      </c>
      <c r="Z382" s="267">
        <v>0.0189744393915634</v>
      </c>
      <c r="AA382" s="267">
        <v>0.0189744393915634</v>
      </c>
      <c r="AB382" s="267">
        <v>0.0175983436853002</v>
      </c>
      <c r="AC382" s="268">
        <v>0.0124495879361739</v>
      </c>
      <c r="AD382" s="269">
        <v>0.00137609570626322</v>
      </c>
      <c r="AE382" s="270">
        <v>37978</v>
      </c>
      <c r="AF382" s="271">
        <v>649</v>
      </c>
      <c r="AG382" s="271">
        <v>0</v>
      </c>
      <c r="AH382" s="271">
        <v>36239</v>
      </c>
      <c r="AI382" s="271">
        <v>684</v>
      </c>
      <c r="AJ382" s="271">
        <v>1</v>
      </c>
      <c r="AK382" s="268">
        <v>0.017088840907894</v>
      </c>
      <c r="AL382" s="268">
        <v>0.0188470984298684</v>
      </c>
      <c r="AM382" s="269">
        <v>-0.00175825752197433</v>
      </c>
    </row>
    <row r="383" spans="1:39">
      <c r="A383" s="279" t="s">
        <v>188</v>
      </c>
      <c r="B383" s="280" t="s">
        <v>3311</v>
      </c>
      <c r="C383" s="262" t="s">
        <v>362</v>
      </c>
      <c r="D383" s="280" t="s">
        <v>363</v>
      </c>
      <c r="E383" s="263">
        <v>9510</v>
      </c>
      <c r="F383" s="263">
        <v>237</v>
      </c>
      <c r="G383" s="263">
        <v>147</v>
      </c>
      <c r="H383" s="263">
        <v>4</v>
      </c>
      <c r="I383" s="263">
        <v>0</v>
      </c>
      <c r="J383" s="264">
        <v>11027</v>
      </c>
      <c r="K383" s="264">
        <v>271</v>
      </c>
      <c r="L383" s="264">
        <v>270</v>
      </c>
      <c r="M383" s="264">
        <v>51</v>
      </c>
      <c r="N383" s="264">
        <v>0</v>
      </c>
      <c r="O383" s="264">
        <v>10104</v>
      </c>
      <c r="P383" s="264">
        <v>191</v>
      </c>
      <c r="Q383" s="264">
        <v>190</v>
      </c>
      <c r="R383" s="264">
        <v>114</v>
      </c>
      <c r="S383" s="264">
        <v>1</v>
      </c>
      <c r="T383" s="265">
        <v>0.015</v>
      </c>
      <c r="U383" s="266">
        <v>9510</v>
      </c>
      <c r="V383" s="266">
        <v>237</v>
      </c>
      <c r="W383" s="266">
        <v>147</v>
      </c>
      <c r="X383" s="266">
        <v>0</v>
      </c>
      <c r="Y383" s="264">
        <v>4</v>
      </c>
      <c r="Z383" s="267">
        <v>0.0249211356466877</v>
      </c>
      <c r="AA383" s="267">
        <v>0.0249211356466877</v>
      </c>
      <c r="AB383" s="267">
        <v>0.0245760406275506</v>
      </c>
      <c r="AC383" s="268">
        <v>0.0188044338875693</v>
      </c>
      <c r="AD383" s="269">
        <v>0.00034509501913714</v>
      </c>
      <c r="AE383" s="270">
        <v>60339</v>
      </c>
      <c r="AF383" s="271">
        <v>1489</v>
      </c>
      <c r="AG383" s="271">
        <v>3</v>
      </c>
      <c r="AH383" s="271">
        <v>51372</v>
      </c>
      <c r="AI383" s="271">
        <v>1534</v>
      </c>
      <c r="AJ383" s="271">
        <v>3</v>
      </c>
      <c r="AK383" s="268">
        <v>0.0246275211720446</v>
      </c>
      <c r="AL383" s="268">
        <v>0.0298022268940279</v>
      </c>
      <c r="AM383" s="269">
        <v>-0.00517470572198326</v>
      </c>
    </row>
    <row r="384" spans="1:39">
      <c r="A384" s="279" t="s">
        <v>188</v>
      </c>
      <c r="B384" s="280" t="s">
        <v>3311</v>
      </c>
      <c r="C384" s="262" t="s">
        <v>364</v>
      </c>
      <c r="D384" s="280" t="s">
        <v>365</v>
      </c>
      <c r="E384" s="263">
        <v>11007</v>
      </c>
      <c r="F384" s="263">
        <v>216</v>
      </c>
      <c r="G384" s="263">
        <v>117</v>
      </c>
      <c r="H384" s="263">
        <v>0</v>
      </c>
      <c r="I384" s="263">
        <v>0</v>
      </c>
      <c r="J384" s="264">
        <v>12912</v>
      </c>
      <c r="K384" s="264">
        <v>210</v>
      </c>
      <c r="L384" s="264">
        <v>210</v>
      </c>
      <c r="M384" s="264">
        <v>15</v>
      </c>
      <c r="N384" s="264">
        <v>0</v>
      </c>
      <c r="O384" s="264">
        <v>11824</v>
      </c>
      <c r="P384" s="264">
        <v>160</v>
      </c>
      <c r="Q384" s="264">
        <v>157</v>
      </c>
      <c r="R384" s="264">
        <v>83</v>
      </c>
      <c r="S384" s="264">
        <v>0</v>
      </c>
      <c r="T384" s="265">
        <v>0.015</v>
      </c>
      <c r="U384" s="266">
        <v>11007</v>
      </c>
      <c r="V384" s="266">
        <v>216</v>
      </c>
      <c r="W384" s="266">
        <v>117</v>
      </c>
      <c r="X384" s="266">
        <v>0</v>
      </c>
      <c r="Y384" s="264">
        <v>0</v>
      </c>
      <c r="Z384" s="267">
        <v>0.0196238757154538</v>
      </c>
      <c r="AA384" s="267">
        <v>0.0196238757154538</v>
      </c>
      <c r="AB384" s="267">
        <v>0.0162639405204461</v>
      </c>
      <c r="AC384" s="268">
        <v>0.013531799729364</v>
      </c>
      <c r="AD384" s="269">
        <v>0.00335993519500771</v>
      </c>
      <c r="AE384" s="270">
        <v>70365</v>
      </c>
      <c r="AF384" s="271">
        <v>1328</v>
      </c>
      <c r="AG384" s="271">
        <v>1</v>
      </c>
      <c r="AH384" s="271">
        <v>60029</v>
      </c>
      <c r="AI384" s="271">
        <v>1341</v>
      </c>
      <c r="AJ384" s="271">
        <v>0</v>
      </c>
      <c r="AK384" s="268">
        <v>0.0188588076458467</v>
      </c>
      <c r="AL384" s="268">
        <v>0.022339202718686</v>
      </c>
      <c r="AM384" s="269">
        <v>-0.00348039507283931</v>
      </c>
    </row>
    <row r="385" spans="1:39">
      <c r="A385" s="279" t="s">
        <v>188</v>
      </c>
      <c r="B385" s="280" t="s">
        <v>3311</v>
      </c>
      <c r="C385" s="262" t="s">
        <v>366</v>
      </c>
      <c r="D385" s="280" t="s">
        <v>367</v>
      </c>
      <c r="E385" s="263">
        <v>12546</v>
      </c>
      <c r="F385" s="263">
        <v>212</v>
      </c>
      <c r="G385" s="263">
        <v>99</v>
      </c>
      <c r="H385" s="263">
        <v>0</v>
      </c>
      <c r="I385" s="263">
        <v>0</v>
      </c>
      <c r="J385" s="264">
        <v>14582</v>
      </c>
      <c r="K385" s="264">
        <v>236</v>
      </c>
      <c r="L385" s="264">
        <v>235</v>
      </c>
      <c r="M385" s="264">
        <v>17</v>
      </c>
      <c r="N385" s="264">
        <v>0</v>
      </c>
      <c r="O385" s="264">
        <v>13229</v>
      </c>
      <c r="P385" s="264">
        <v>205</v>
      </c>
      <c r="Q385" s="264">
        <v>204</v>
      </c>
      <c r="R385" s="264">
        <v>116</v>
      </c>
      <c r="S385" s="264">
        <v>0</v>
      </c>
      <c r="T385" s="265">
        <v>0.015</v>
      </c>
      <c r="U385" s="266">
        <v>12546</v>
      </c>
      <c r="V385" s="266">
        <v>212</v>
      </c>
      <c r="W385" s="266">
        <v>99</v>
      </c>
      <c r="X385" s="266">
        <v>0</v>
      </c>
      <c r="Y385" s="264">
        <v>0</v>
      </c>
      <c r="Z385" s="267">
        <v>0.0168978160369839</v>
      </c>
      <c r="AA385" s="267">
        <v>0.0168978160369839</v>
      </c>
      <c r="AB385" s="267">
        <v>0.0161843368536552</v>
      </c>
      <c r="AC385" s="268">
        <v>0.015496258220576</v>
      </c>
      <c r="AD385" s="269">
        <v>0.000713479183328706</v>
      </c>
      <c r="AE385" s="270">
        <v>78548</v>
      </c>
      <c r="AF385" s="271">
        <v>1355</v>
      </c>
      <c r="AG385" s="271">
        <v>0</v>
      </c>
      <c r="AH385" s="271">
        <v>67947</v>
      </c>
      <c r="AI385" s="271">
        <v>1425</v>
      </c>
      <c r="AJ385" s="271">
        <v>1</v>
      </c>
      <c r="AK385" s="268">
        <v>0.0172505983602383</v>
      </c>
      <c r="AL385" s="268">
        <v>0.0209575110012215</v>
      </c>
      <c r="AM385" s="269">
        <v>-0.00370691264098322</v>
      </c>
    </row>
    <row r="386" spans="1:39">
      <c r="A386" s="279" t="s">
        <v>188</v>
      </c>
      <c r="B386" s="280" t="s">
        <v>3311</v>
      </c>
      <c r="C386" s="262" t="s">
        <v>368</v>
      </c>
      <c r="D386" s="280" t="s">
        <v>369</v>
      </c>
      <c r="E386" s="263">
        <v>6974</v>
      </c>
      <c r="F386" s="263">
        <v>109</v>
      </c>
      <c r="G386" s="263">
        <v>64</v>
      </c>
      <c r="H386" s="263">
        <v>0</v>
      </c>
      <c r="I386" s="263">
        <v>0</v>
      </c>
      <c r="J386" s="264">
        <v>8152</v>
      </c>
      <c r="K386" s="264">
        <v>115</v>
      </c>
      <c r="L386" s="264">
        <v>115</v>
      </c>
      <c r="M386" s="264">
        <v>21</v>
      </c>
      <c r="N386" s="264">
        <v>0</v>
      </c>
      <c r="O386" s="264">
        <v>7618</v>
      </c>
      <c r="P386" s="264">
        <v>101</v>
      </c>
      <c r="Q386" s="264">
        <v>101</v>
      </c>
      <c r="R386" s="264">
        <v>67</v>
      </c>
      <c r="S386" s="264">
        <v>0</v>
      </c>
      <c r="T386" s="265">
        <v>0.015</v>
      </c>
      <c r="U386" s="266">
        <v>6974</v>
      </c>
      <c r="V386" s="266">
        <v>109</v>
      </c>
      <c r="W386" s="266">
        <v>64</v>
      </c>
      <c r="X386" s="266">
        <v>0</v>
      </c>
      <c r="Y386" s="264">
        <v>0</v>
      </c>
      <c r="Z386" s="267">
        <v>0.0156294809291655</v>
      </c>
      <c r="AA386" s="267">
        <v>0.0156294809291655</v>
      </c>
      <c r="AB386" s="267">
        <v>0.0141069676153091</v>
      </c>
      <c r="AC386" s="268">
        <v>0.0132580729850354</v>
      </c>
      <c r="AD386" s="269">
        <v>0.00152251331385635</v>
      </c>
      <c r="AE386" s="270">
        <v>44045</v>
      </c>
      <c r="AF386" s="271">
        <v>744</v>
      </c>
      <c r="AG386" s="271">
        <v>0</v>
      </c>
      <c r="AH386" s="271">
        <v>37649</v>
      </c>
      <c r="AI386" s="271">
        <v>705</v>
      </c>
      <c r="AJ386" s="271">
        <v>0</v>
      </c>
      <c r="AK386" s="268">
        <v>0.0168918151890112</v>
      </c>
      <c r="AL386" s="268">
        <v>0.0187255969614067</v>
      </c>
      <c r="AM386" s="269">
        <v>-0.00183378177239544</v>
      </c>
    </row>
    <row r="387" spans="1:39">
      <c r="A387" s="279" t="s">
        <v>188</v>
      </c>
      <c r="B387" s="280" t="s">
        <v>3311</v>
      </c>
      <c r="C387" s="262" t="s">
        <v>370</v>
      </c>
      <c r="D387" s="280" t="s">
        <v>371</v>
      </c>
      <c r="E387" s="263">
        <v>8409</v>
      </c>
      <c r="F387" s="263">
        <v>159</v>
      </c>
      <c r="G387" s="263">
        <v>81</v>
      </c>
      <c r="H387" s="263">
        <v>2</v>
      </c>
      <c r="I387" s="263">
        <v>0</v>
      </c>
      <c r="J387" s="264">
        <v>9523</v>
      </c>
      <c r="K387" s="264">
        <v>208</v>
      </c>
      <c r="L387" s="264">
        <v>207</v>
      </c>
      <c r="M387" s="264">
        <v>35</v>
      </c>
      <c r="N387" s="264">
        <v>0</v>
      </c>
      <c r="O387" s="264">
        <v>8510</v>
      </c>
      <c r="P387" s="264">
        <v>125</v>
      </c>
      <c r="Q387" s="264">
        <v>124</v>
      </c>
      <c r="R387" s="264">
        <v>72</v>
      </c>
      <c r="S387" s="264">
        <v>1</v>
      </c>
      <c r="T387" s="265">
        <v>0.015</v>
      </c>
      <c r="U387" s="266">
        <v>8409</v>
      </c>
      <c r="V387" s="266">
        <v>159</v>
      </c>
      <c r="W387" s="266">
        <v>81</v>
      </c>
      <c r="X387" s="266">
        <v>0</v>
      </c>
      <c r="Y387" s="264">
        <v>2</v>
      </c>
      <c r="Z387" s="267">
        <v>0.0189083125222975</v>
      </c>
      <c r="AA387" s="267">
        <v>0.0189083125222975</v>
      </c>
      <c r="AB387" s="267">
        <v>0.0218418565578074</v>
      </c>
      <c r="AC387" s="268">
        <v>0.0145710928319624</v>
      </c>
      <c r="AD387" s="269">
        <v>-0.00293354403550988</v>
      </c>
      <c r="AE387" s="270">
        <v>53667</v>
      </c>
      <c r="AF387" s="271">
        <v>1240</v>
      </c>
      <c r="AG387" s="271">
        <v>2</v>
      </c>
      <c r="AH387" s="271">
        <v>48338</v>
      </c>
      <c r="AI387" s="271">
        <v>1502</v>
      </c>
      <c r="AJ387" s="271">
        <v>4</v>
      </c>
      <c r="AK387" s="268">
        <v>0.0230681797007472</v>
      </c>
      <c r="AL387" s="268">
        <v>0.0309901112995987</v>
      </c>
      <c r="AM387" s="269">
        <v>-0.00792193159885146</v>
      </c>
    </row>
    <row r="388" spans="1:39">
      <c r="A388" s="279" t="s">
        <v>188</v>
      </c>
      <c r="B388" s="280" t="s">
        <v>3311</v>
      </c>
      <c r="C388" s="262" t="s">
        <v>372</v>
      </c>
      <c r="D388" s="280" t="s">
        <v>373</v>
      </c>
      <c r="E388" s="263">
        <v>10896</v>
      </c>
      <c r="F388" s="263">
        <v>261</v>
      </c>
      <c r="G388" s="263">
        <v>176</v>
      </c>
      <c r="H388" s="263">
        <v>24</v>
      </c>
      <c r="I388" s="263">
        <v>0</v>
      </c>
      <c r="J388" s="264">
        <v>11664</v>
      </c>
      <c r="K388" s="264">
        <v>291</v>
      </c>
      <c r="L388" s="264">
        <v>289</v>
      </c>
      <c r="M388" s="264">
        <v>39</v>
      </c>
      <c r="N388" s="264">
        <v>0</v>
      </c>
      <c r="O388" s="264">
        <v>9857</v>
      </c>
      <c r="P388" s="264">
        <v>141</v>
      </c>
      <c r="Q388" s="264">
        <v>141</v>
      </c>
      <c r="R388" s="264">
        <v>27</v>
      </c>
      <c r="S388" s="264">
        <v>0</v>
      </c>
      <c r="T388" s="265">
        <v>0.015</v>
      </c>
      <c r="U388" s="266">
        <v>10896</v>
      </c>
      <c r="V388" s="266">
        <v>261</v>
      </c>
      <c r="W388" s="266">
        <v>176</v>
      </c>
      <c r="X388" s="266">
        <v>0</v>
      </c>
      <c r="Y388" s="264">
        <v>24</v>
      </c>
      <c r="Z388" s="267">
        <v>0.0239537444933921</v>
      </c>
      <c r="AA388" s="267">
        <v>0.0239537444933921</v>
      </c>
      <c r="AB388" s="267">
        <v>0.0249485596707819</v>
      </c>
      <c r="AC388" s="268">
        <v>0.0143045551384803</v>
      </c>
      <c r="AD388" s="269">
        <v>-0.000994815177389825</v>
      </c>
      <c r="AE388" s="270">
        <v>66246</v>
      </c>
      <c r="AF388" s="271">
        <v>1712</v>
      </c>
      <c r="AG388" s="271">
        <v>1</v>
      </c>
      <c r="AH388" s="271">
        <v>61353</v>
      </c>
      <c r="AI388" s="271">
        <v>1479</v>
      </c>
      <c r="AJ388" s="271">
        <v>11</v>
      </c>
      <c r="AK388" s="268">
        <v>0.0258279745192163</v>
      </c>
      <c r="AL388" s="268">
        <v>0.0239271103287533</v>
      </c>
      <c r="AM388" s="269">
        <v>0.00190086419046297</v>
      </c>
    </row>
    <row r="389" spans="1:39">
      <c r="A389" s="279" t="s">
        <v>188</v>
      </c>
      <c r="B389" s="280" t="s">
        <v>3311</v>
      </c>
      <c r="C389" s="262" t="s">
        <v>374</v>
      </c>
      <c r="D389" s="280" t="s">
        <v>375</v>
      </c>
      <c r="E389" s="263">
        <v>10096</v>
      </c>
      <c r="F389" s="263">
        <v>316</v>
      </c>
      <c r="G389" s="263">
        <v>163</v>
      </c>
      <c r="H389" s="263">
        <v>0</v>
      </c>
      <c r="I389" s="263">
        <v>0</v>
      </c>
      <c r="J389" s="264">
        <v>10789</v>
      </c>
      <c r="K389" s="264">
        <v>314</v>
      </c>
      <c r="L389" s="264">
        <v>313</v>
      </c>
      <c r="M389" s="264">
        <v>92</v>
      </c>
      <c r="N389" s="264">
        <v>0</v>
      </c>
      <c r="O389" s="264">
        <v>9823</v>
      </c>
      <c r="P389" s="264">
        <v>222</v>
      </c>
      <c r="Q389" s="264">
        <v>221</v>
      </c>
      <c r="R389" s="264">
        <v>172</v>
      </c>
      <c r="S389" s="264">
        <v>1</v>
      </c>
      <c r="T389" s="265">
        <v>0.015</v>
      </c>
      <c r="U389" s="266">
        <v>10096</v>
      </c>
      <c r="V389" s="266">
        <v>316</v>
      </c>
      <c r="W389" s="266">
        <v>163</v>
      </c>
      <c r="X389" s="266">
        <v>0</v>
      </c>
      <c r="Y389" s="264">
        <v>0</v>
      </c>
      <c r="Z389" s="267">
        <v>0.0312995245641838</v>
      </c>
      <c r="AA389" s="267">
        <v>0.0312995245641838</v>
      </c>
      <c r="AB389" s="267">
        <v>0.0291037167485402</v>
      </c>
      <c r="AC389" s="268">
        <v>0.0224982184668635</v>
      </c>
      <c r="AD389" s="269">
        <v>0.00219580781564365</v>
      </c>
      <c r="AE389" s="270">
        <v>65158</v>
      </c>
      <c r="AF389" s="271">
        <v>1770</v>
      </c>
      <c r="AG389" s="271">
        <v>3</v>
      </c>
      <c r="AH389" s="271">
        <v>62301</v>
      </c>
      <c r="AI389" s="271">
        <v>1787</v>
      </c>
      <c r="AJ389" s="271">
        <v>3</v>
      </c>
      <c r="AK389" s="268">
        <v>0.027118696092575</v>
      </c>
      <c r="AL389" s="268">
        <v>0.0286351743952746</v>
      </c>
      <c r="AM389" s="269">
        <v>-0.00151647830269958</v>
      </c>
    </row>
    <row r="390" spans="1:39">
      <c r="A390" s="279" t="s">
        <v>188</v>
      </c>
      <c r="B390" s="280" t="s">
        <v>3311</v>
      </c>
      <c r="C390" s="262" t="s">
        <v>376</v>
      </c>
      <c r="D390" s="280" t="s">
        <v>377</v>
      </c>
      <c r="E390" s="263">
        <v>5488</v>
      </c>
      <c r="F390" s="263">
        <v>138</v>
      </c>
      <c r="G390" s="263">
        <v>85</v>
      </c>
      <c r="H390" s="263">
        <v>0</v>
      </c>
      <c r="I390" s="263">
        <v>0</v>
      </c>
      <c r="J390" s="264">
        <v>6337</v>
      </c>
      <c r="K390" s="264">
        <v>165</v>
      </c>
      <c r="L390" s="264">
        <v>165</v>
      </c>
      <c r="M390" s="264">
        <v>18</v>
      </c>
      <c r="N390" s="264">
        <v>0</v>
      </c>
      <c r="O390" s="264">
        <v>5816</v>
      </c>
      <c r="P390" s="264">
        <v>147</v>
      </c>
      <c r="Q390" s="264">
        <v>147</v>
      </c>
      <c r="R390" s="264">
        <v>73</v>
      </c>
      <c r="S390" s="264">
        <v>0</v>
      </c>
      <c r="T390" s="265">
        <v>0.015</v>
      </c>
      <c r="U390" s="266">
        <v>5488</v>
      </c>
      <c r="V390" s="266">
        <v>138</v>
      </c>
      <c r="W390" s="266">
        <v>85</v>
      </c>
      <c r="X390" s="266">
        <v>0</v>
      </c>
      <c r="Y390" s="264">
        <v>0</v>
      </c>
      <c r="Z390" s="267">
        <v>0.0251457725947522</v>
      </c>
      <c r="AA390" s="267">
        <v>0.0251457725947522</v>
      </c>
      <c r="AB390" s="267">
        <v>0.0260375572037242</v>
      </c>
      <c r="AC390" s="268">
        <v>0.0252751031636864</v>
      </c>
      <c r="AD390" s="269">
        <v>-0.000891784608971973</v>
      </c>
      <c r="AE390" s="270">
        <v>34571</v>
      </c>
      <c r="AF390" s="271">
        <v>894</v>
      </c>
      <c r="AG390" s="271">
        <v>4</v>
      </c>
      <c r="AH390" s="271">
        <v>30265</v>
      </c>
      <c r="AI390" s="271">
        <v>863</v>
      </c>
      <c r="AJ390" s="271">
        <v>1</v>
      </c>
      <c r="AK390" s="268">
        <v>0.0257441207948859</v>
      </c>
      <c r="AL390" s="268">
        <v>0.0284817445894598</v>
      </c>
      <c r="AM390" s="269">
        <v>-0.00273762379457388</v>
      </c>
    </row>
    <row r="391" spans="1:39">
      <c r="A391" s="279" t="s">
        <v>188</v>
      </c>
      <c r="B391" s="280" t="s">
        <v>3311</v>
      </c>
      <c r="C391" s="262" t="s">
        <v>378</v>
      </c>
      <c r="D391" s="280" t="s">
        <v>379</v>
      </c>
      <c r="E391" s="263">
        <v>11635</v>
      </c>
      <c r="F391" s="263">
        <v>151</v>
      </c>
      <c r="G391" s="263">
        <v>55</v>
      </c>
      <c r="H391" s="263">
        <v>0</v>
      </c>
      <c r="I391" s="263">
        <v>0</v>
      </c>
      <c r="J391" s="264">
        <v>12331</v>
      </c>
      <c r="K391" s="264">
        <v>208</v>
      </c>
      <c r="L391" s="264">
        <v>208</v>
      </c>
      <c r="M391" s="264">
        <v>42</v>
      </c>
      <c r="N391" s="264">
        <v>0</v>
      </c>
      <c r="O391" s="264">
        <v>11533</v>
      </c>
      <c r="P391" s="264">
        <v>176</v>
      </c>
      <c r="Q391" s="264">
        <v>175</v>
      </c>
      <c r="R391" s="264">
        <v>126</v>
      </c>
      <c r="S391" s="264">
        <v>0</v>
      </c>
      <c r="T391" s="265">
        <v>0.015</v>
      </c>
      <c r="U391" s="266">
        <v>11635</v>
      </c>
      <c r="V391" s="266">
        <v>151</v>
      </c>
      <c r="W391" s="266">
        <v>55</v>
      </c>
      <c r="X391" s="266">
        <v>0</v>
      </c>
      <c r="Y391" s="264">
        <v>0</v>
      </c>
      <c r="Z391" s="267">
        <v>0.0129780833691448</v>
      </c>
      <c r="AA391" s="267">
        <v>0.0129780833691448</v>
      </c>
      <c r="AB391" s="267">
        <v>0.0168680561187252</v>
      </c>
      <c r="AC391" s="268">
        <v>0.0152605566634874</v>
      </c>
      <c r="AD391" s="269">
        <v>-0.00388997274958034</v>
      </c>
      <c r="AE391" s="270">
        <v>69265</v>
      </c>
      <c r="AF391" s="271">
        <v>1337</v>
      </c>
      <c r="AG391" s="271">
        <v>5</v>
      </c>
      <c r="AH391" s="271">
        <v>59460</v>
      </c>
      <c r="AI391" s="271">
        <v>1465</v>
      </c>
      <c r="AJ391" s="271">
        <v>1</v>
      </c>
      <c r="AK391" s="268">
        <v>0.0192304915902693</v>
      </c>
      <c r="AL391" s="268">
        <v>0.0246215943491423</v>
      </c>
      <c r="AM391" s="269">
        <v>-0.00539110275887303</v>
      </c>
    </row>
    <row r="392" spans="1:39">
      <c r="A392" s="279" t="s">
        <v>188</v>
      </c>
      <c r="B392" s="280" t="s">
        <v>3312</v>
      </c>
      <c r="C392" s="262" t="s">
        <v>380</v>
      </c>
      <c r="D392" s="280" t="s">
        <v>381</v>
      </c>
      <c r="E392" s="263">
        <v>0</v>
      </c>
      <c r="F392" s="263">
        <v>0</v>
      </c>
      <c r="G392" s="263">
        <v>0</v>
      </c>
      <c r="H392" s="263">
        <v>0</v>
      </c>
      <c r="I392" s="263">
        <v>0</v>
      </c>
      <c r="J392" s="264">
        <v>0</v>
      </c>
      <c r="K392" s="264">
        <v>0</v>
      </c>
      <c r="L392" s="264">
        <v>0</v>
      </c>
      <c r="M392" s="264">
        <v>0</v>
      </c>
      <c r="N392" s="264">
        <v>0</v>
      </c>
      <c r="O392" s="264">
        <v>0</v>
      </c>
      <c r="P392" s="264">
        <v>0</v>
      </c>
      <c r="Q392" s="264">
        <v>0</v>
      </c>
      <c r="R392" s="264">
        <v>0</v>
      </c>
      <c r="S392" s="264">
        <v>0</v>
      </c>
      <c r="T392" s="265">
        <v>0.015</v>
      </c>
      <c r="U392" s="266">
        <v>0</v>
      </c>
      <c r="V392" s="266">
        <v>0</v>
      </c>
      <c r="W392" s="266">
        <v>0</v>
      </c>
      <c r="X392" s="266">
        <v>0</v>
      </c>
      <c r="Y392" s="264">
        <v>0</v>
      </c>
      <c r="Z392" s="267">
        <v>0</v>
      </c>
      <c r="AA392" s="267">
        <v>0</v>
      </c>
      <c r="AB392" s="267">
        <v>0</v>
      </c>
      <c r="AC392" s="268">
        <v>0</v>
      </c>
      <c r="AD392" s="269">
        <v>0</v>
      </c>
      <c r="AE392" s="270">
        <v>0</v>
      </c>
      <c r="AF392" s="271">
        <v>0</v>
      </c>
      <c r="AG392" s="271">
        <v>0</v>
      </c>
      <c r="AH392" s="271">
        <v>0</v>
      </c>
      <c r="AI392" s="271">
        <v>0</v>
      </c>
      <c r="AJ392" s="271">
        <v>0</v>
      </c>
      <c r="AK392" s="268">
        <v>0</v>
      </c>
      <c r="AL392" s="268">
        <v>0</v>
      </c>
      <c r="AM392" s="269">
        <v>0</v>
      </c>
    </row>
    <row r="393" spans="1:39">
      <c r="A393" s="279" t="s">
        <v>188</v>
      </c>
      <c r="B393" s="280" t="s">
        <v>3312</v>
      </c>
      <c r="C393" s="262" t="s">
        <v>382</v>
      </c>
      <c r="D393" s="280" t="s">
        <v>383</v>
      </c>
      <c r="E393" s="263">
        <v>11148</v>
      </c>
      <c r="F393" s="263">
        <v>213</v>
      </c>
      <c r="G393" s="263">
        <v>101</v>
      </c>
      <c r="H393" s="263">
        <v>0</v>
      </c>
      <c r="I393" s="263">
        <v>0</v>
      </c>
      <c r="J393" s="264">
        <v>12581</v>
      </c>
      <c r="K393" s="264">
        <v>165</v>
      </c>
      <c r="L393" s="264">
        <v>165</v>
      </c>
      <c r="M393" s="264">
        <v>50</v>
      </c>
      <c r="N393" s="264">
        <v>0</v>
      </c>
      <c r="O393" s="264">
        <v>11138</v>
      </c>
      <c r="P393" s="264">
        <v>221</v>
      </c>
      <c r="Q393" s="264">
        <v>220</v>
      </c>
      <c r="R393" s="264">
        <v>164</v>
      </c>
      <c r="S393" s="264">
        <v>0</v>
      </c>
      <c r="T393" s="265">
        <v>0.015</v>
      </c>
      <c r="U393" s="266">
        <v>11148</v>
      </c>
      <c r="V393" s="266">
        <v>213</v>
      </c>
      <c r="W393" s="266">
        <v>101</v>
      </c>
      <c r="X393" s="266">
        <v>0</v>
      </c>
      <c r="Y393" s="264">
        <v>0</v>
      </c>
      <c r="Z393" s="267">
        <v>0.0191065662002153</v>
      </c>
      <c r="AA393" s="267">
        <v>0.0191065662002153</v>
      </c>
      <c r="AB393" s="267">
        <v>0.0131150147047135</v>
      </c>
      <c r="AC393" s="268">
        <v>0.0198419824025857</v>
      </c>
      <c r="AD393" s="269">
        <v>0.00599155149550183</v>
      </c>
      <c r="AE393" s="270">
        <v>67761</v>
      </c>
      <c r="AF393" s="271">
        <v>1441</v>
      </c>
      <c r="AG393" s="271">
        <v>1</v>
      </c>
      <c r="AH393" s="271">
        <v>59911</v>
      </c>
      <c r="AI393" s="271">
        <v>1402</v>
      </c>
      <c r="AJ393" s="271">
        <v>9</v>
      </c>
      <c r="AK393" s="268">
        <v>0.0212511621729313</v>
      </c>
      <c r="AL393" s="268">
        <v>0.0232511558812238</v>
      </c>
      <c r="AM393" s="269">
        <v>-0.00199999370829248</v>
      </c>
    </row>
    <row r="394" spans="1:39">
      <c r="A394" s="279" t="s">
        <v>188</v>
      </c>
      <c r="B394" s="280" t="s">
        <v>3312</v>
      </c>
      <c r="C394" s="262" t="s">
        <v>384</v>
      </c>
      <c r="D394" s="280" t="s">
        <v>385</v>
      </c>
      <c r="E394" s="263">
        <v>0</v>
      </c>
      <c r="F394" s="263">
        <v>0</v>
      </c>
      <c r="G394" s="263">
        <v>0</v>
      </c>
      <c r="H394" s="263">
        <v>0</v>
      </c>
      <c r="I394" s="263">
        <v>0</v>
      </c>
      <c r="J394" s="264">
        <v>0</v>
      </c>
      <c r="K394" s="264">
        <v>0</v>
      </c>
      <c r="L394" s="264">
        <v>0</v>
      </c>
      <c r="M394" s="264">
        <v>0</v>
      </c>
      <c r="N394" s="264">
        <v>0</v>
      </c>
      <c r="O394" s="264">
        <v>0</v>
      </c>
      <c r="P394" s="264">
        <v>0</v>
      </c>
      <c r="Q394" s="264">
        <v>0</v>
      </c>
      <c r="R394" s="264">
        <v>0</v>
      </c>
      <c r="S394" s="264">
        <v>0</v>
      </c>
      <c r="T394" s="265">
        <v>0.015</v>
      </c>
      <c r="U394" s="266">
        <v>0</v>
      </c>
      <c r="V394" s="266">
        <v>0</v>
      </c>
      <c r="W394" s="266">
        <v>0</v>
      </c>
      <c r="X394" s="266">
        <v>0</v>
      </c>
      <c r="Y394" s="264">
        <v>0</v>
      </c>
      <c r="Z394" s="267">
        <v>0</v>
      </c>
      <c r="AA394" s="267">
        <v>0</v>
      </c>
      <c r="AB394" s="267">
        <v>0</v>
      </c>
      <c r="AC394" s="268">
        <v>0</v>
      </c>
      <c r="AD394" s="269">
        <v>0</v>
      </c>
      <c r="AE394" s="270">
        <v>0</v>
      </c>
      <c r="AF394" s="271">
        <v>0</v>
      </c>
      <c r="AG394" s="271">
        <v>0</v>
      </c>
      <c r="AH394" s="271">
        <v>0</v>
      </c>
      <c r="AI394" s="271">
        <v>0</v>
      </c>
      <c r="AJ394" s="271">
        <v>0</v>
      </c>
      <c r="AK394" s="268">
        <v>0</v>
      </c>
      <c r="AL394" s="268">
        <v>0</v>
      </c>
      <c r="AM394" s="269">
        <v>0</v>
      </c>
    </row>
    <row r="395" spans="1:39">
      <c r="A395" s="279" t="s">
        <v>188</v>
      </c>
      <c r="B395" s="280" t="s">
        <v>3312</v>
      </c>
      <c r="C395" s="262" t="s">
        <v>386</v>
      </c>
      <c r="D395" s="280" t="s">
        <v>387</v>
      </c>
      <c r="E395" s="263">
        <v>13483</v>
      </c>
      <c r="F395" s="263">
        <v>150</v>
      </c>
      <c r="G395" s="263">
        <v>88</v>
      </c>
      <c r="H395" s="263">
        <v>11</v>
      </c>
      <c r="I395" s="263">
        <v>0</v>
      </c>
      <c r="J395" s="264">
        <v>13087</v>
      </c>
      <c r="K395" s="264">
        <v>132</v>
      </c>
      <c r="L395" s="264">
        <v>132</v>
      </c>
      <c r="M395" s="264">
        <v>13</v>
      </c>
      <c r="N395" s="264">
        <v>0</v>
      </c>
      <c r="O395" s="264">
        <v>12408</v>
      </c>
      <c r="P395" s="264">
        <v>106</v>
      </c>
      <c r="Q395" s="264">
        <v>106</v>
      </c>
      <c r="R395" s="264">
        <v>49</v>
      </c>
      <c r="S395" s="264">
        <v>0</v>
      </c>
      <c r="T395" s="265">
        <v>0.015</v>
      </c>
      <c r="U395" s="266">
        <v>13483</v>
      </c>
      <c r="V395" s="266">
        <v>150</v>
      </c>
      <c r="W395" s="266">
        <v>88</v>
      </c>
      <c r="X395" s="266">
        <v>0</v>
      </c>
      <c r="Y395" s="264">
        <v>11</v>
      </c>
      <c r="Z395" s="267">
        <v>0.011125120522139</v>
      </c>
      <c r="AA395" s="267">
        <v>0.011125120522139</v>
      </c>
      <c r="AB395" s="267">
        <v>0.0100863452280889</v>
      </c>
      <c r="AC395" s="268">
        <v>0.00854287556415216</v>
      </c>
      <c r="AD395" s="269">
        <v>0.00103877529405005</v>
      </c>
      <c r="AE395" s="270">
        <v>81182</v>
      </c>
      <c r="AF395" s="271">
        <v>1137</v>
      </c>
      <c r="AG395" s="271">
        <v>1</v>
      </c>
      <c r="AH395" s="271">
        <v>76237</v>
      </c>
      <c r="AI395" s="271">
        <v>1205</v>
      </c>
      <c r="AJ395" s="271">
        <v>1</v>
      </c>
      <c r="AK395" s="268">
        <v>0.013993249735163</v>
      </c>
      <c r="AL395" s="268">
        <v>0.0157928564870076</v>
      </c>
      <c r="AM395" s="269">
        <v>-0.00179960675184465</v>
      </c>
    </row>
    <row r="396" spans="1:39">
      <c r="A396" s="279" t="s">
        <v>188</v>
      </c>
      <c r="B396" s="280" t="s">
        <v>3312</v>
      </c>
      <c r="C396" s="262" t="s">
        <v>388</v>
      </c>
      <c r="D396" s="280" t="s">
        <v>389</v>
      </c>
      <c r="E396" s="263">
        <v>9838</v>
      </c>
      <c r="F396" s="263">
        <v>145</v>
      </c>
      <c r="G396" s="263">
        <v>87</v>
      </c>
      <c r="H396" s="263">
        <v>2</v>
      </c>
      <c r="I396" s="263">
        <v>0</v>
      </c>
      <c r="J396" s="264">
        <v>10767</v>
      </c>
      <c r="K396" s="264">
        <v>127</v>
      </c>
      <c r="L396" s="264">
        <v>127</v>
      </c>
      <c r="M396" s="264">
        <v>32</v>
      </c>
      <c r="N396" s="264">
        <v>0</v>
      </c>
      <c r="O396" s="264">
        <v>9637</v>
      </c>
      <c r="P396" s="264">
        <v>92</v>
      </c>
      <c r="Q396" s="264">
        <v>92</v>
      </c>
      <c r="R396" s="264">
        <v>61</v>
      </c>
      <c r="S396" s="264">
        <v>0</v>
      </c>
      <c r="T396" s="265">
        <v>0.015</v>
      </c>
      <c r="U396" s="266">
        <v>9838</v>
      </c>
      <c r="V396" s="266">
        <v>145</v>
      </c>
      <c r="W396" s="266">
        <v>87</v>
      </c>
      <c r="X396" s="266">
        <v>0</v>
      </c>
      <c r="Y396" s="264">
        <v>2</v>
      </c>
      <c r="Z396" s="267">
        <v>0.014738768042285</v>
      </c>
      <c r="AA396" s="267">
        <v>0.014738768042285</v>
      </c>
      <c r="AB396" s="267">
        <v>0.0117953004550943</v>
      </c>
      <c r="AC396" s="268">
        <v>0.00954653937947494</v>
      </c>
      <c r="AD396" s="269">
        <v>0.00294346758719075</v>
      </c>
      <c r="AE396" s="270">
        <v>59735</v>
      </c>
      <c r="AF396" s="271">
        <v>891</v>
      </c>
      <c r="AG396" s="271">
        <v>0</v>
      </c>
      <c r="AH396" s="271">
        <v>54489</v>
      </c>
      <c r="AI396" s="271">
        <v>893</v>
      </c>
      <c r="AJ396" s="271">
        <v>0</v>
      </c>
      <c r="AK396" s="268">
        <v>0.0149158784632125</v>
      </c>
      <c r="AL396" s="268">
        <v>0.0163886288975757</v>
      </c>
      <c r="AM396" s="269">
        <v>-0.00147275043436314</v>
      </c>
    </row>
    <row r="397" spans="1:39">
      <c r="A397" s="279" t="s">
        <v>188</v>
      </c>
      <c r="B397" s="280" t="s">
        <v>3312</v>
      </c>
      <c r="C397" s="262" t="s">
        <v>390</v>
      </c>
      <c r="D397" s="280" t="s">
        <v>391</v>
      </c>
      <c r="E397" s="263">
        <v>7970</v>
      </c>
      <c r="F397" s="263">
        <v>111</v>
      </c>
      <c r="G397" s="263">
        <v>66</v>
      </c>
      <c r="H397" s="263">
        <v>0</v>
      </c>
      <c r="I397" s="263">
        <v>0</v>
      </c>
      <c r="J397" s="264">
        <v>8531</v>
      </c>
      <c r="K397" s="264">
        <v>127</v>
      </c>
      <c r="L397" s="264">
        <v>127</v>
      </c>
      <c r="M397" s="264">
        <v>33</v>
      </c>
      <c r="N397" s="264">
        <v>0</v>
      </c>
      <c r="O397" s="264">
        <v>7983</v>
      </c>
      <c r="P397" s="264">
        <v>71</v>
      </c>
      <c r="Q397" s="264">
        <v>71</v>
      </c>
      <c r="R397" s="264">
        <v>47</v>
      </c>
      <c r="S397" s="264">
        <v>0</v>
      </c>
      <c r="T397" s="265">
        <v>0.015</v>
      </c>
      <c r="U397" s="266">
        <v>7970</v>
      </c>
      <c r="V397" s="266">
        <v>111</v>
      </c>
      <c r="W397" s="266">
        <v>66</v>
      </c>
      <c r="X397" s="266">
        <v>0</v>
      </c>
      <c r="Y397" s="264">
        <v>0</v>
      </c>
      <c r="Z397" s="267">
        <v>0.0139272271016311</v>
      </c>
      <c r="AA397" s="267">
        <v>0.0139272271016311</v>
      </c>
      <c r="AB397" s="267">
        <v>0.0148868831321064</v>
      </c>
      <c r="AC397" s="268">
        <v>0.00889389953651509</v>
      </c>
      <c r="AD397" s="269">
        <v>-0.000959656030475318</v>
      </c>
      <c r="AE397" s="270">
        <v>48291</v>
      </c>
      <c r="AF397" s="271">
        <v>730</v>
      </c>
      <c r="AG397" s="271">
        <v>1</v>
      </c>
      <c r="AH397" s="271">
        <v>44566</v>
      </c>
      <c r="AI397" s="271">
        <v>763</v>
      </c>
      <c r="AJ397" s="271">
        <v>2</v>
      </c>
      <c r="AK397" s="268">
        <v>0.0150959806175064</v>
      </c>
      <c r="AL397" s="268">
        <v>0.0170757976933088</v>
      </c>
      <c r="AM397" s="269">
        <v>-0.00197981707580243</v>
      </c>
    </row>
    <row r="398" spans="1:39">
      <c r="A398" s="279" t="s">
        <v>188</v>
      </c>
      <c r="B398" s="280" t="s">
        <v>3312</v>
      </c>
      <c r="C398" s="262" t="s">
        <v>392</v>
      </c>
      <c r="D398" s="280" t="s">
        <v>393</v>
      </c>
      <c r="E398" s="263">
        <v>0</v>
      </c>
      <c r="F398" s="263">
        <v>0</v>
      </c>
      <c r="G398" s="263">
        <v>0</v>
      </c>
      <c r="H398" s="263">
        <v>0</v>
      </c>
      <c r="I398" s="263">
        <v>0</v>
      </c>
      <c r="J398" s="264">
        <v>0</v>
      </c>
      <c r="K398" s="264">
        <v>0</v>
      </c>
      <c r="L398" s="264">
        <v>0</v>
      </c>
      <c r="M398" s="264">
        <v>0</v>
      </c>
      <c r="N398" s="264">
        <v>0</v>
      </c>
      <c r="O398" s="264">
        <v>0</v>
      </c>
      <c r="P398" s="264">
        <v>0</v>
      </c>
      <c r="Q398" s="264">
        <v>0</v>
      </c>
      <c r="R398" s="264">
        <v>0</v>
      </c>
      <c r="S398" s="264">
        <v>0</v>
      </c>
      <c r="T398" s="265">
        <v>0.015</v>
      </c>
      <c r="U398" s="266">
        <v>0</v>
      </c>
      <c r="V398" s="266">
        <v>0</v>
      </c>
      <c r="W398" s="266">
        <v>0</v>
      </c>
      <c r="X398" s="266">
        <v>0</v>
      </c>
      <c r="Y398" s="264">
        <v>0</v>
      </c>
      <c r="Z398" s="267">
        <v>0</v>
      </c>
      <c r="AA398" s="267">
        <v>0</v>
      </c>
      <c r="AB398" s="267">
        <v>0</v>
      </c>
      <c r="AC398" s="268">
        <v>0</v>
      </c>
      <c r="AD398" s="269">
        <v>0</v>
      </c>
      <c r="AE398" s="270">
        <v>0</v>
      </c>
      <c r="AF398" s="271">
        <v>0</v>
      </c>
      <c r="AG398" s="271">
        <v>0</v>
      </c>
      <c r="AH398" s="271">
        <v>0</v>
      </c>
      <c r="AI398" s="271">
        <v>0</v>
      </c>
      <c r="AJ398" s="271">
        <v>0</v>
      </c>
      <c r="AK398" s="268">
        <v>0</v>
      </c>
      <c r="AL398" s="268">
        <v>0</v>
      </c>
      <c r="AM398" s="269">
        <v>0</v>
      </c>
    </row>
    <row r="399" spans="1:39">
      <c r="A399" s="279" t="s">
        <v>188</v>
      </c>
      <c r="B399" s="280" t="s">
        <v>3312</v>
      </c>
      <c r="C399" s="262" t="s">
        <v>394</v>
      </c>
      <c r="D399" s="280" t="s">
        <v>395</v>
      </c>
      <c r="E399" s="263">
        <v>0</v>
      </c>
      <c r="F399" s="263">
        <v>0</v>
      </c>
      <c r="G399" s="263">
        <v>0</v>
      </c>
      <c r="H399" s="263">
        <v>0</v>
      </c>
      <c r="I399" s="263">
        <v>0</v>
      </c>
      <c r="J399" s="264">
        <v>0</v>
      </c>
      <c r="K399" s="264">
        <v>0</v>
      </c>
      <c r="L399" s="264">
        <v>0</v>
      </c>
      <c r="M399" s="264">
        <v>0</v>
      </c>
      <c r="N399" s="264">
        <v>0</v>
      </c>
      <c r="O399" s="264">
        <v>0</v>
      </c>
      <c r="P399" s="264">
        <v>0</v>
      </c>
      <c r="Q399" s="264">
        <v>0</v>
      </c>
      <c r="R399" s="264">
        <v>0</v>
      </c>
      <c r="S399" s="264">
        <v>0</v>
      </c>
      <c r="T399" s="265">
        <v>0.015</v>
      </c>
      <c r="U399" s="266">
        <v>0</v>
      </c>
      <c r="V399" s="266">
        <v>0</v>
      </c>
      <c r="W399" s="266">
        <v>0</v>
      </c>
      <c r="X399" s="266">
        <v>0</v>
      </c>
      <c r="Y399" s="264">
        <v>0</v>
      </c>
      <c r="Z399" s="267">
        <v>0</v>
      </c>
      <c r="AA399" s="267">
        <v>0</v>
      </c>
      <c r="AB399" s="267">
        <v>0</v>
      </c>
      <c r="AC399" s="268">
        <v>0</v>
      </c>
      <c r="AD399" s="269">
        <v>0</v>
      </c>
      <c r="AE399" s="270">
        <v>0</v>
      </c>
      <c r="AF399" s="271">
        <v>0</v>
      </c>
      <c r="AG399" s="271">
        <v>0</v>
      </c>
      <c r="AH399" s="271">
        <v>0</v>
      </c>
      <c r="AI399" s="271">
        <v>1</v>
      </c>
      <c r="AJ399" s="271">
        <v>0</v>
      </c>
      <c r="AK399" s="268">
        <v>0</v>
      </c>
      <c r="AL399" s="268">
        <v>0</v>
      </c>
      <c r="AM399" s="269">
        <v>0</v>
      </c>
    </row>
    <row r="400" spans="1:39">
      <c r="A400" s="279" t="s">
        <v>188</v>
      </c>
      <c r="B400" s="280" t="s">
        <v>3312</v>
      </c>
      <c r="C400" s="262" t="s">
        <v>396</v>
      </c>
      <c r="D400" s="280" t="s">
        <v>397</v>
      </c>
      <c r="E400" s="263">
        <v>0</v>
      </c>
      <c r="F400" s="263">
        <v>0</v>
      </c>
      <c r="G400" s="263">
        <v>0</v>
      </c>
      <c r="H400" s="263">
        <v>0</v>
      </c>
      <c r="I400" s="263">
        <v>0</v>
      </c>
      <c r="J400" s="264">
        <v>0</v>
      </c>
      <c r="K400" s="264">
        <v>0</v>
      </c>
      <c r="L400" s="264">
        <v>0</v>
      </c>
      <c r="M400" s="264">
        <v>0</v>
      </c>
      <c r="N400" s="264">
        <v>0</v>
      </c>
      <c r="O400" s="264">
        <v>0</v>
      </c>
      <c r="P400" s="264">
        <v>0</v>
      </c>
      <c r="Q400" s="264">
        <v>0</v>
      </c>
      <c r="R400" s="264">
        <v>0</v>
      </c>
      <c r="S400" s="264">
        <v>0</v>
      </c>
      <c r="T400" s="265">
        <v>0.015</v>
      </c>
      <c r="U400" s="266">
        <v>0</v>
      </c>
      <c r="V400" s="266">
        <v>0</v>
      </c>
      <c r="W400" s="266">
        <v>0</v>
      </c>
      <c r="X400" s="266">
        <v>0</v>
      </c>
      <c r="Y400" s="264">
        <v>0</v>
      </c>
      <c r="Z400" s="267">
        <v>0</v>
      </c>
      <c r="AA400" s="267">
        <v>0</v>
      </c>
      <c r="AB400" s="267">
        <v>0</v>
      </c>
      <c r="AC400" s="268">
        <v>0</v>
      </c>
      <c r="AD400" s="269">
        <v>0</v>
      </c>
      <c r="AE400" s="270">
        <v>0</v>
      </c>
      <c r="AF400" s="271">
        <v>0</v>
      </c>
      <c r="AG400" s="271">
        <v>0</v>
      </c>
      <c r="AH400" s="271">
        <v>0</v>
      </c>
      <c r="AI400" s="271">
        <v>0</v>
      </c>
      <c r="AJ400" s="271">
        <v>0</v>
      </c>
      <c r="AK400" s="268">
        <v>0</v>
      </c>
      <c r="AL400" s="268">
        <v>0</v>
      </c>
      <c r="AM400" s="269">
        <v>0</v>
      </c>
    </row>
    <row r="401" spans="1:39">
      <c r="A401" s="279" t="s">
        <v>188</v>
      </c>
      <c r="B401" s="280" t="s">
        <v>32</v>
      </c>
      <c r="C401" s="262" t="s">
        <v>398</v>
      </c>
      <c r="D401" s="280" t="s">
        <v>399</v>
      </c>
      <c r="E401" s="263">
        <v>0</v>
      </c>
      <c r="F401" s="263">
        <v>0</v>
      </c>
      <c r="G401" s="263">
        <v>0</v>
      </c>
      <c r="H401" s="263">
        <v>0</v>
      </c>
      <c r="I401" s="263">
        <v>0</v>
      </c>
      <c r="J401" s="264">
        <v>0</v>
      </c>
      <c r="K401" s="264">
        <v>0</v>
      </c>
      <c r="L401" s="264">
        <v>0</v>
      </c>
      <c r="M401" s="264">
        <v>0</v>
      </c>
      <c r="N401" s="264">
        <v>0</v>
      </c>
      <c r="O401" s="264">
        <v>0</v>
      </c>
      <c r="P401" s="264">
        <v>0</v>
      </c>
      <c r="Q401" s="264">
        <v>0</v>
      </c>
      <c r="R401" s="264">
        <v>0</v>
      </c>
      <c r="S401" s="264">
        <v>0</v>
      </c>
      <c r="T401" s="265">
        <v>0.015</v>
      </c>
      <c r="U401" s="266">
        <v>0</v>
      </c>
      <c r="V401" s="266">
        <v>0</v>
      </c>
      <c r="W401" s="266">
        <v>0</v>
      </c>
      <c r="X401" s="266">
        <v>0</v>
      </c>
      <c r="Y401" s="264">
        <v>0</v>
      </c>
      <c r="Z401" s="267">
        <v>0</v>
      </c>
      <c r="AA401" s="267">
        <v>0</v>
      </c>
      <c r="AB401" s="267">
        <v>0</v>
      </c>
      <c r="AC401" s="268">
        <v>0</v>
      </c>
      <c r="AD401" s="269">
        <v>0</v>
      </c>
      <c r="AE401" s="270">
        <v>0</v>
      </c>
      <c r="AF401" s="271">
        <v>0</v>
      </c>
      <c r="AG401" s="271">
        <v>0</v>
      </c>
      <c r="AH401" s="271">
        <v>0</v>
      </c>
      <c r="AI401" s="271">
        <v>1</v>
      </c>
      <c r="AJ401" s="271">
        <v>0</v>
      </c>
      <c r="AK401" s="268">
        <v>0</v>
      </c>
      <c r="AL401" s="268">
        <v>0</v>
      </c>
      <c r="AM401" s="269">
        <v>0</v>
      </c>
    </row>
    <row r="402" spans="1:39">
      <c r="A402" s="279" t="s">
        <v>400</v>
      </c>
      <c r="B402" s="280" t="s">
        <v>3313</v>
      </c>
      <c r="C402" s="262" t="s">
        <v>402</v>
      </c>
      <c r="D402" s="280" t="s">
        <v>403</v>
      </c>
      <c r="E402" s="263">
        <v>0</v>
      </c>
      <c r="F402" s="263">
        <v>0</v>
      </c>
      <c r="G402" s="263">
        <v>0</v>
      </c>
      <c r="H402" s="263">
        <v>0</v>
      </c>
      <c r="I402" s="263">
        <v>0</v>
      </c>
      <c r="J402" s="264">
        <v>0</v>
      </c>
      <c r="K402" s="264">
        <v>1</v>
      </c>
      <c r="L402" s="264">
        <v>1</v>
      </c>
      <c r="M402" s="264">
        <v>0</v>
      </c>
      <c r="N402" s="264">
        <v>0</v>
      </c>
      <c r="O402" s="264">
        <v>0</v>
      </c>
      <c r="P402" s="264">
        <v>0</v>
      </c>
      <c r="Q402" s="264">
        <v>0</v>
      </c>
      <c r="R402" s="264">
        <v>0</v>
      </c>
      <c r="S402" s="264">
        <v>0</v>
      </c>
      <c r="T402" s="265">
        <v>0.015</v>
      </c>
      <c r="U402" s="266">
        <v>0</v>
      </c>
      <c r="V402" s="266">
        <v>0</v>
      </c>
      <c r="W402" s="266">
        <v>0</v>
      </c>
      <c r="X402" s="266">
        <v>0</v>
      </c>
      <c r="Y402" s="264">
        <v>0</v>
      </c>
      <c r="Z402" s="267">
        <v>0</v>
      </c>
      <c r="AA402" s="267">
        <v>0</v>
      </c>
      <c r="AB402" s="267">
        <v>0</v>
      </c>
      <c r="AC402" s="268">
        <v>0</v>
      </c>
      <c r="AD402" s="269">
        <v>0</v>
      </c>
      <c r="AE402" s="270">
        <v>0</v>
      </c>
      <c r="AF402" s="271">
        <v>1</v>
      </c>
      <c r="AG402" s="271">
        <v>0</v>
      </c>
      <c r="AH402" s="271">
        <v>0</v>
      </c>
      <c r="AI402" s="271">
        <v>1</v>
      </c>
      <c r="AJ402" s="271">
        <v>0</v>
      </c>
      <c r="AK402" s="268">
        <v>0</v>
      </c>
      <c r="AL402" s="268">
        <v>0</v>
      </c>
      <c r="AM402" s="269">
        <v>0</v>
      </c>
    </row>
    <row r="403" spans="1:39">
      <c r="A403" s="279" t="s">
        <v>400</v>
      </c>
      <c r="B403" s="280" t="s">
        <v>3314</v>
      </c>
      <c r="C403" s="262" t="s">
        <v>404</v>
      </c>
      <c r="D403" s="280" t="s">
        <v>405</v>
      </c>
      <c r="E403" s="263">
        <v>7529</v>
      </c>
      <c r="F403" s="263">
        <v>181</v>
      </c>
      <c r="G403" s="263">
        <v>81</v>
      </c>
      <c r="H403" s="263">
        <v>1</v>
      </c>
      <c r="I403" s="263">
        <v>0</v>
      </c>
      <c r="J403" s="264">
        <v>8074</v>
      </c>
      <c r="K403" s="264">
        <v>145</v>
      </c>
      <c r="L403" s="264">
        <v>145</v>
      </c>
      <c r="M403" s="264">
        <v>10</v>
      </c>
      <c r="N403" s="264">
        <v>0</v>
      </c>
      <c r="O403" s="264">
        <v>7796</v>
      </c>
      <c r="P403" s="264">
        <v>141</v>
      </c>
      <c r="Q403" s="264">
        <v>141</v>
      </c>
      <c r="R403" s="264">
        <v>75</v>
      </c>
      <c r="S403" s="264">
        <v>0</v>
      </c>
      <c r="T403" s="265">
        <v>0.015</v>
      </c>
      <c r="U403" s="266">
        <v>7529</v>
      </c>
      <c r="V403" s="266">
        <v>181</v>
      </c>
      <c r="W403" s="266">
        <v>81</v>
      </c>
      <c r="X403" s="266">
        <v>0</v>
      </c>
      <c r="Y403" s="264">
        <v>1</v>
      </c>
      <c r="Z403" s="267">
        <v>0.0240403772081286</v>
      </c>
      <c r="AA403" s="267">
        <v>0.0240403772081286</v>
      </c>
      <c r="AB403" s="267">
        <v>0.0179588803567005</v>
      </c>
      <c r="AC403" s="268">
        <v>0.0180861980502822</v>
      </c>
      <c r="AD403" s="269">
        <v>0.00608149685142805</v>
      </c>
      <c r="AE403" s="270">
        <v>47295</v>
      </c>
      <c r="AF403" s="271">
        <v>1003</v>
      </c>
      <c r="AG403" s="271">
        <v>0</v>
      </c>
      <c r="AH403" s="271">
        <v>43995</v>
      </c>
      <c r="AI403" s="271">
        <v>1028</v>
      </c>
      <c r="AJ403" s="271">
        <v>0</v>
      </c>
      <c r="AK403" s="268">
        <v>0.0212073157839095</v>
      </c>
      <c r="AL403" s="268">
        <v>0.0233662916240482</v>
      </c>
      <c r="AM403" s="269">
        <v>-0.00215897584013868</v>
      </c>
    </row>
    <row r="404" spans="1:39">
      <c r="A404" s="279" t="s">
        <v>400</v>
      </c>
      <c r="B404" s="280" t="s">
        <v>3314</v>
      </c>
      <c r="C404" s="262" t="s">
        <v>406</v>
      </c>
      <c r="D404" s="280" t="s">
        <v>407</v>
      </c>
      <c r="E404" s="263">
        <v>8399</v>
      </c>
      <c r="F404" s="263">
        <v>146</v>
      </c>
      <c r="G404" s="263">
        <v>83</v>
      </c>
      <c r="H404" s="263">
        <v>1</v>
      </c>
      <c r="I404" s="263">
        <v>0</v>
      </c>
      <c r="J404" s="264">
        <v>8783</v>
      </c>
      <c r="K404" s="264">
        <v>148</v>
      </c>
      <c r="L404" s="264">
        <v>148</v>
      </c>
      <c r="M404" s="264">
        <v>19</v>
      </c>
      <c r="N404" s="264">
        <v>0</v>
      </c>
      <c r="O404" s="264">
        <v>8499</v>
      </c>
      <c r="P404" s="264">
        <v>118</v>
      </c>
      <c r="Q404" s="264">
        <v>118</v>
      </c>
      <c r="R404" s="264">
        <v>50</v>
      </c>
      <c r="S404" s="264">
        <v>0</v>
      </c>
      <c r="T404" s="265">
        <v>0.015</v>
      </c>
      <c r="U404" s="266">
        <v>8399</v>
      </c>
      <c r="V404" s="266">
        <v>146</v>
      </c>
      <c r="W404" s="266">
        <v>83</v>
      </c>
      <c r="X404" s="266">
        <v>0</v>
      </c>
      <c r="Y404" s="264">
        <v>1</v>
      </c>
      <c r="Z404" s="267">
        <v>0.0173830217883081</v>
      </c>
      <c r="AA404" s="267">
        <v>0.0173830217883081</v>
      </c>
      <c r="AB404" s="267">
        <v>0.016850734373221</v>
      </c>
      <c r="AC404" s="268">
        <v>0.0138839863513355</v>
      </c>
      <c r="AD404" s="269">
        <v>0.000532287415087138</v>
      </c>
      <c r="AE404" s="270">
        <v>51859</v>
      </c>
      <c r="AF404" s="271">
        <v>1057</v>
      </c>
      <c r="AG404" s="271">
        <v>0</v>
      </c>
      <c r="AH404" s="271">
        <v>48026</v>
      </c>
      <c r="AI404" s="271">
        <v>970</v>
      </c>
      <c r="AJ404" s="271">
        <v>0</v>
      </c>
      <c r="AK404" s="268">
        <v>0.0203821901694981</v>
      </c>
      <c r="AL404" s="268">
        <v>0.020197393078749</v>
      </c>
      <c r="AM404" s="269">
        <v>0.000184797090749051</v>
      </c>
    </row>
    <row r="405" spans="1:39">
      <c r="A405" s="279" t="s">
        <v>400</v>
      </c>
      <c r="B405" s="280" t="s">
        <v>3314</v>
      </c>
      <c r="C405" s="262" t="s">
        <v>408</v>
      </c>
      <c r="D405" s="280" t="s">
        <v>409</v>
      </c>
      <c r="E405" s="263">
        <v>0</v>
      </c>
      <c r="F405" s="263">
        <v>26</v>
      </c>
      <c r="G405" s="263">
        <v>26</v>
      </c>
      <c r="H405" s="263">
        <v>26</v>
      </c>
      <c r="I405" s="263">
        <v>0</v>
      </c>
      <c r="J405" s="264">
        <v>0</v>
      </c>
      <c r="K405" s="264">
        <v>8</v>
      </c>
      <c r="L405" s="264">
        <v>8</v>
      </c>
      <c r="M405" s="264">
        <v>8</v>
      </c>
      <c r="N405" s="264">
        <v>0</v>
      </c>
      <c r="O405" s="264">
        <v>0</v>
      </c>
      <c r="P405" s="264">
        <v>24</v>
      </c>
      <c r="Q405" s="264">
        <v>24</v>
      </c>
      <c r="R405" s="264">
        <v>24</v>
      </c>
      <c r="S405" s="264">
        <v>0</v>
      </c>
      <c r="T405" s="265">
        <v>0.015</v>
      </c>
      <c r="U405" s="266">
        <v>0</v>
      </c>
      <c r="V405" s="266">
        <v>26</v>
      </c>
      <c r="W405" s="266">
        <v>26</v>
      </c>
      <c r="X405" s="266">
        <v>0</v>
      </c>
      <c r="Y405" s="264">
        <v>26</v>
      </c>
      <c r="Z405" s="267">
        <v>0</v>
      </c>
      <c r="AA405" s="267">
        <v>0</v>
      </c>
      <c r="AB405" s="267">
        <v>0</v>
      </c>
      <c r="AC405" s="268">
        <v>0</v>
      </c>
      <c r="AD405" s="269">
        <v>0</v>
      </c>
      <c r="AE405" s="270">
        <v>0</v>
      </c>
      <c r="AF405" s="271">
        <v>98</v>
      </c>
      <c r="AG405" s="271">
        <v>0</v>
      </c>
      <c r="AH405" s="271">
        <v>0</v>
      </c>
      <c r="AI405" s="271">
        <v>186</v>
      </c>
      <c r="AJ405" s="271">
        <v>0</v>
      </c>
      <c r="AK405" s="268">
        <v>0</v>
      </c>
      <c r="AL405" s="268">
        <v>0</v>
      </c>
      <c r="AM405" s="269">
        <v>0</v>
      </c>
    </row>
    <row r="406" spans="1:39">
      <c r="A406" s="279" t="s">
        <v>400</v>
      </c>
      <c r="B406" s="280" t="s">
        <v>3313</v>
      </c>
      <c r="C406" s="262" t="s">
        <v>410</v>
      </c>
      <c r="D406" s="280" t="s">
        <v>411</v>
      </c>
      <c r="E406" s="263">
        <v>14068</v>
      </c>
      <c r="F406" s="263">
        <v>308</v>
      </c>
      <c r="G406" s="263">
        <v>185</v>
      </c>
      <c r="H406" s="263">
        <v>0</v>
      </c>
      <c r="I406" s="263">
        <v>0</v>
      </c>
      <c r="J406" s="264">
        <v>15377</v>
      </c>
      <c r="K406" s="264">
        <v>259</v>
      </c>
      <c r="L406" s="264">
        <v>259</v>
      </c>
      <c r="M406" s="264">
        <v>55</v>
      </c>
      <c r="N406" s="264">
        <v>0</v>
      </c>
      <c r="O406" s="264">
        <v>15027</v>
      </c>
      <c r="P406" s="264">
        <v>239</v>
      </c>
      <c r="Q406" s="264">
        <v>239</v>
      </c>
      <c r="R406" s="264">
        <v>142</v>
      </c>
      <c r="S406" s="264">
        <v>0</v>
      </c>
      <c r="T406" s="265">
        <v>0.015</v>
      </c>
      <c r="U406" s="266">
        <v>14068</v>
      </c>
      <c r="V406" s="266">
        <v>308</v>
      </c>
      <c r="W406" s="266">
        <v>185</v>
      </c>
      <c r="X406" s="266">
        <v>0</v>
      </c>
      <c r="Y406" s="264">
        <v>0</v>
      </c>
      <c r="Z406" s="267">
        <v>0.0218936593687802</v>
      </c>
      <c r="AA406" s="267">
        <v>0.0218936593687802</v>
      </c>
      <c r="AB406" s="267">
        <v>0.0168433374520388</v>
      </c>
      <c r="AC406" s="268">
        <v>0.0159047048645771</v>
      </c>
      <c r="AD406" s="269">
        <v>0.00505032191674145</v>
      </c>
      <c r="AE406" s="270">
        <v>87370</v>
      </c>
      <c r="AF406" s="271">
        <v>1702</v>
      </c>
      <c r="AG406" s="271">
        <v>0</v>
      </c>
      <c r="AH406" s="271">
        <v>81213</v>
      </c>
      <c r="AI406" s="271">
        <v>1664</v>
      </c>
      <c r="AJ406" s="271">
        <v>1</v>
      </c>
      <c r="AK406" s="268">
        <v>0.0194803708366716</v>
      </c>
      <c r="AL406" s="268">
        <v>0.0204770172263061</v>
      </c>
      <c r="AM406" s="269">
        <v>-0.000996646389634506</v>
      </c>
    </row>
    <row r="407" spans="1:39">
      <c r="A407" s="279" t="s">
        <v>400</v>
      </c>
      <c r="B407" s="280" t="s">
        <v>3315</v>
      </c>
      <c r="C407" s="262" t="s">
        <v>412</v>
      </c>
      <c r="D407" s="280" t="s">
        <v>413</v>
      </c>
      <c r="E407" s="263">
        <v>9507</v>
      </c>
      <c r="F407" s="263">
        <v>204</v>
      </c>
      <c r="G407" s="263">
        <v>106</v>
      </c>
      <c r="H407" s="263">
        <v>0</v>
      </c>
      <c r="I407" s="263">
        <v>0</v>
      </c>
      <c r="J407" s="264">
        <v>10578</v>
      </c>
      <c r="K407" s="264">
        <v>204</v>
      </c>
      <c r="L407" s="264">
        <v>204</v>
      </c>
      <c r="M407" s="264">
        <v>32</v>
      </c>
      <c r="N407" s="264">
        <v>0</v>
      </c>
      <c r="O407" s="264">
        <v>10245</v>
      </c>
      <c r="P407" s="264">
        <v>177</v>
      </c>
      <c r="Q407" s="264">
        <v>177</v>
      </c>
      <c r="R407" s="264">
        <v>109</v>
      </c>
      <c r="S407" s="264">
        <v>0</v>
      </c>
      <c r="T407" s="265">
        <v>0.015</v>
      </c>
      <c r="U407" s="266">
        <v>9507</v>
      </c>
      <c r="V407" s="266">
        <v>204</v>
      </c>
      <c r="W407" s="266">
        <v>106</v>
      </c>
      <c r="X407" s="266">
        <v>0</v>
      </c>
      <c r="Y407" s="264">
        <v>0</v>
      </c>
      <c r="Z407" s="267">
        <v>0.0214578731461029</v>
      </c>
      <c r="AA407" s="267">
        <v>0.0214578731461029</v>
      </c>
      <c r="AB407" s="267">
        <v>0.0192853091321611</v>
      </c>
      <c r="AC407" s="268">
        <v>0.0172767203513909</v>
      </c>
      <c r="AD407" s="269">
        <v>0.00217256401394178</v>
      </c>
      <c r="AE407" s="270">
        <v>61560</v>
      </c>
      <c r="AF407" s="271">
        <v>1335</v>
      </c>
      <c r="AG407" s="271">
        <v>0</v>
      </c>
      <c r="AH407" s="271">
        <v>55124</v>
      </c>
      <c r="AI407" s="271">
        <v>1213</v>
      </c>
      <c r="AJ407" s="271">
        <v>0</v>
      </c>
      <c r="AK407" s="268">
        <v>0.0216861598440546</v>
      </c>
      <c r="AL407" s="268">
        <v>0.0220049343298745</v>
      </c>
      <c r="AM407" s="269">
        <v>-0.000318774485819885</v>
      </c>
    </row>
    <row r="408" spans="1:39">
      <c r="A408" s="279" t="s">
        <v>400</v>
      </c>
      <c r="B408" s="280" t="s">
        <v>3315</v>
      </c>
      <c r="C408" s="262" t="s">
        <v>414</v>
      </c>
      <c r="D408" s="280" t="s">
        <v>415</v>
      </c>
      <c r="E408" s="263">
        <v>7034</v>
      </c>
      <c r="F408" s="263">
        <v>126</v>
      </c>
      <c r="G408" s="263">
        <v>75</v>
      </c>
      <c r="H408" s="263">
        <v>0</v>
      </c>
      <c r="I408" s="263">
        <v>0</v>
      </c>
      <c r="J408" s="264">
        <v>7398</v>
      </c>
      <c r="K408" s="264">
        <v>105</v>
      </c>
      <c r="L408" s="264">
        <v>105</v>
      </c>
      <c r="M408" s="264">
        <v>6</v>
      </c>
      <c r="N408" s="264">
        <v>0</v>
      </c>
      <c r="O408" s="264">
        <v>6640</v>
      </c>
      <c r="P408" s="264">
        <v>94</v>
      </c>
      <c r="Q408" s="264">
        <v>93</v>
      </c>
      <c r="R408" s="264">
        <v>39</v>
      </c>
      <c r="S408" s="264">
        <v>1</v>
      </c>
      <c r="T408" s="265">
        <v>0.015</v>
      </c>
      <c r="U408" s="266">
        <v>7034</v>
      </c>
      <c r="V408" s="266">
        <v>126</v>
      </c>
      <c r="W408" s="266">
        <v>75</v>
      </c>
      <c r="X408" s="266">
        <v>0</v>
      </c>
      <c r="Y408" s="264">
        <v>0</v>
      </c>
      <c r="Z408" s="267">
        <v>0.017912994029002</v>
      </c>
      <c r="AA408" s="267">
        <v>0.017912994029002</v>
      </c>
      <c r="AB408" s="267">
        <v>0.0141930251419303</v>
      </c>
      <c r="AC408" s="268">
        <v>0.0140060240963855</v>
      </c>
      <c r="AD408" s="269">
        <v>0.00371996888707174</v>
      </c>
      <c r="AE408" s="270">
        <v>46125</v>
      </c>
      <c r="AF408" s="271">
        <v>680</v>
      </c>
      <c r="AG408" s="271">
        <v>1</v>
      </c>
      <c r="AH408" s="271">
        <v>43216</v>
      </c>
      <c r="AI408" s="271">
        <v>690</v>
      </c>
      <c r="AJ408" s="271">
        <v>1</v>
      </c>
      <c r="AK408" s="268">
        <v>0.0147208672086721</v>
      </c>
      <c r="AL408" s="268">
        <v>0.0159431691965939</v>
      </c>
      <c r="AM408" s="269">
        <v>-0.00122230198792177</v>
      </c>
    </row>
    <row r="409" spans="1:39">
      <c r="A409" s="279" t="s">
        <v>400</v>
      </c>
      <c r="B409" s="280" t="s">
        <v>3315</v>
      </c>
      <c r="C409" s="262" t="s">
        <v>416</v>
      </c>
      <c r="D409" s="280" t="s">
        <v>417</v>
      </c>
      <c r="E409" s="263">
        <v>0</v>
      </c>
      <c r="F409" s="263">
        <v>7</v>
      </c>
      <c r="G409" s="263">
        <v>7</v>
      </c>
      <c r="H409" s="263">
        <v>7</v>
      </c>
      <c r="I409" s="263">
        <v>0</v>
      </c>
      <c r="J409" s="264">
        <v>0</v>
      </c>
      <c r="K409" s="264">
        <v>15</v>
      </c>
      <c r="L409" s="264">
        <v>15</v>
      </c>
      <c r="M409" s="264">
        <v>14</v>
      </c>
      <c r="N409" s="264">
        <v>0</v>
      </c>
      <c r="O409" s="264">
        <v>0</v>
      </c>
      <c r="P409" s="264">
        <v>5</v>
      </c>
      <c r="Q409" s="264">
        <v>5</v>
      </c>
      <c r="R409" s="264">
        <v>5</v>
      </c>
      <c r="S409" s="264">
        <v>0</v>
      </c>
      <c r="T409" s="265">
        <v>0.015</v>
      </c>
      <c r="U409" s="266">
        <v>0</v>
      </c>
      <c r="V409" s="266">
        <v>7</v>
      </c>
      <c r="W409" s="266">
        <v>7</v>
      </c>
      <c r="X409" s="266">
        <v>0</v>
      </c>
      <c r="Y409" s="264">
        <v>7</v>
      </c>
      <c r="Z409" s="267">
        <v>0</v>
      </c>
      <c r="AA409" s="267">
        <v>0</v>
      </c>
      <c r="AB409" s="267">
        <v>0</v>
      </c>
      <c r="AC409" s="268">
        <v>0</v>
      </c>
      <c r="AD409" s="269">
        <v>0</v>
      </c>
      <c r="AE409" s="270">
        <v>0</v>
      </c>
      <c r="AF409" s="271">
        <v>42</v>
      </c>
      <c r="AG409" s="271">
        <v>0</v>
      </c>
      <c r="AH409" s="271">
        <v>0</v>
      </c>
      <c r="AI409" s="271">
        <v>80</v>
      </c>
      <c r="AJ409" s="271">
        <v>0</v>
      </c>
      <c r="AK409" s="268">
        <v>0</v>
      </c>
      <c r="AL409" s="268">
        <v>0</v>
      </c>
      <c r="AM409" s="269">
        <v>0</v>
      </c>
    </row>
    <row r="410" spans="1:39">
      <c r="A410" s="279" t="s">
        <v>400</v>
      </c>
      <c r="B410" s="280" t="s">
        <v>3315</v>
      </c>
      <c r="C410" s="262" t="s">
        <v>418</v>
      </c>
      <c r="D410" s="280" t="s">
        <v>419</v>
      </c>
      <c r="E410" s="263">
        <v>9746</v>
      </c>
      <c r="F410" s="263">
        <v>86</v>
      </c>
      <c r="G410" s="263">
        <v>46</v>
      </c>
      <c r="H410" s="263">
        <v>0</v>
      </c>
      <c r="I410" s="263">
        <v>0</v>
      </c>
      <c r="J410" s="264">
        <v>10439</v>
      </c>
      <c r="K410" s="264">
        <v>188</v>
      </c>
      <c r="L410" s="264">
        <v>187</v>
      </c>
      <c r="M410" s="264">
        <v>13</v>
      </c>
      <c r="N410" s="264">
        <v>0</v>
      </c>
      <c r="O410" s="264">
        <v>10105</v>
      </c>
      <c r="P410" s="264">
        <v>161</v>
      </c>
      <c r="Q410" s="264">
        <v>161</v>
      </c>
      <c r="R410" s="264">
        <v>77</v>
      </c>
      <c r="S410" s="264">
        <v>0</v>
      </c>
      <c r="T410" s="265">
        <v>0.015</v>
      </c>
      <c r="U410" s="266">
        <v>9746</v>
      </c>
      <c r="V410" s="266">
        <v>86</v>
      </c>
      <c r="W410" s="266">
        <v>46</v>
      </c>
      <c r="X410" s="266">
        <v>0</v>
      </c>
      <c r="Y410" s="264">
        <v>0</v>
      </c>
      <c r="Z410" s="267">
        <v>0.00882413297763185</v>
      </c>
      <c r="AA410" s="267">
        <v>0.00882413297763185</v>
      </c>
      <c r="AB410" s="267">
        <v>0.0180093878724016</v>
      </c>
      <c r="AC410" s="268">
        <v>0.0159327065809005</v>
      </c>
      <c r="AD410" s="269">
        <v>-0.00918525489476972</v>
      </c>
      <c r="AE410" s="270">
        <v>61573</v>
      </c>
      <c r="AF410" s="271">
        <v>1130</v>
      </c>
      <c r="AG410" s="271">
        <v>0</v>
      </c>
      <c r="AH410" s="271">
        <v>54771</v>
      </c>
      <c r="AI410" s="271">
        <v>1153</v>
      </c>
      <c r="AJ410" s="271">
        <v>0</v>
      </c>
      <c r="AK410" s="268">
        <v>0.0183521998278466</v>
      </c>
      <c r="AL410" s="268">
        <v>0.0210512862646291</v>
      </c>
      <c r="AM410" s="269">
        <v>-0.00269908643678247</v>
      </c>
    </row>
    <row r="411" spans="1:39">
      <c r="A411" s="279" t="s">
        <v>400</v>
      </c>
      <c r="B411" s="280" t="s">
        <v>3315</v>
      </c>
      <c r="C411" s="262" t="s">
        <v>420</v>
      </c>
      <c r="D411" s="280" t="s">
        <v>421</v>
      </c>
      <c r="E411" s="263">
        <v>5049</v>
      </c>
      <c r="F411" s="263">
        <v>110</v>
      </c>
      <c r="G411" s="263">
        <v>57</v>
      </c>
      <c r="H411" s="263">
        <v>0</v>
      </c>
      <c r="I411" s="263">
        <v>0</v>
      </c>
      <c r="J411" s="264">
        <v>5233</v>
      </c>
      <c r="K411" s="264">
        <v>90</v>
      </c>
      <c r="L411" s="264">
        <v>90</v>
      </c>
      <c r="M411" s="264">
        <v>0</v>
      </c>
      <c r="N411" s="264">
        <v>0</v>
      </c>
      <c r="O411" s="264">
        <v>5324</v>
      </c>
      <c r="P411" s="264">
        <v>80</v>
      </c>
      <c r="Q411" s="264">
        <v>80</v>
      </c>
      <c r="R411" s="264">
        <v>28</v>
      </c>
      <c r="S411" s="264">
        <v>0</v>
      </c>
      <c r="T411" s="265">
        <v>0.015</v>
      </c>
      <c r="U411" s="266">
        <v>5049</v>
      </c>
      <c r="V411" s="266">
        <v>110</v>
      </c>
      <c r="W411" s="266">
        <v>57</v>
      </c>
      <c r="X411" s="266">
        <v>0</v>
      </c>
      <c r="Y411" s="264">
        <v>0</v>
      </c>
      <c r="Z411" s="267">
        <v>0.0217864923747277</v>
      </c>
      <c r="AA411" s="267">
        <v>0.0217864923747277</v>
      </c>
      <c r="AB411" s="267">
        <v>0.0171985476781961</v>
      </c>
      <c r="AC411" s="268">
        <v>0.0150262960180316</v>
      </c>
      <c r="AD411" s="269">
        <v>0.00458794469653161</v>
      </c>
      <c r="AE411" s="270">
        <v>31608</v>
      </c>
      <c r="AF411" s="271">
        <v>681</v>
      </c>
      <c r="AG411" s="271">
        <v>0</v>
      </c>
      <c r="AH411" s="271">
        <v>27789</v>
      </c>
      <c r="AI411" s="271">
        <v>610</v>
      </c>
      <c r="AJ411" s="271">
        <v>0</v>
      </c>
      <c r="AK411" s="268">
        <v>0.021545178435839</v>
      </c>
      <c r="AL411" s="268">
        <v>0.0219511317427759</v>
      </c>
      <c r="AM411" s="269">
        <v>-0.00040595330693689</v>
      </c>
    </row>
    <row r="412" spans="1:39">
      <c r="A412" s="279" t="s">
        <v>400</v>
      </c>
      <c r="B412" s="280" t="s">
        <v>3316</v>
      </c>
      <c r="C412" s="262" t="s">
        <v>422</v>
      </c>
      <c r="D412" s="280" t="s">
        <v>423</v>
      </c>
      <c r="E412" s="263">
        <v>10520</v>
      </c>
      <c r="F412" s="263">
        <v>125</v>
      </c>
      <c r="G412" s="263">
        <v>77</v>
      </c>
      <c r="H412" s="263">
        <v>3</v>
      </c>
      <c r="I412" s="263">
        <v>0</v>
      </c>
      <c r="J412" s="264">
        <v>10903</v>
      </c>
      <c r="K412" s="264">
        <v>137</v>
      </c>
      <c r="L412" s="264">
        <v>137</v>
      </c>
      <c r="M412" s="264">
        <v>20</v>
      </c>
      <c r="N412" s="264">
        <v>0</v>
      </c>
      <c r="O412" s="264">
        <v>10432</v>
      </c>
      <c r="P412" s="264">
        <v>129</v>
      </c>
      <c r="Q412" s="264">
        <v>129</v>
      </c>
      <c r="R412" s="264">
        <v>91</v>
      </c>
      <c r="S412" s="264">
        <v>0</v>
      </c>
      <c r="T412" s="265">
        <v>0.015</v>
      </c>
      <c r="U412" s="266">
        <v>10520</v>
      </c>
      <c r="V412" s="266">
        <v>125</v>
      </c>
      <c r="W412" s="266">
        <v>77</v>
      </c>
      <c r="X412" s="266">
        <v>0</v>
      </c>
      <c r="Y412" s="264">
        <v>3</v>
      </c>
      <c r="Z412" s="267">
        <v>0.0118821292775665</v>
      </c>
      <c r="AA412" s="267">
        <v>0.0118821292775665</v>
      </c>
      <c r="AB412" s="267">
        <v>0.0125653489865175</v>
      </c>
      <c r="AC412" s="268">
        <v>0.0123657975460123</v>
      </c>
      <c r="AD412" s="269">
        <v>-0.000683219708950933</v>
      </c>
      <c r="AE412" s="270">
        <v>63071</v>
      </c>
      <c r="AF412" s="271">
        <v>888</v>
      </c>
      <c r="AG412" s="271">
        <v>0</v>
      </c>
      <c r="AH412" s="271">
        <v>58882</v>
      </c>
      <c r="AI412" s="271">
        <v>958</v>
      </c>
      <c r="AJ412" s="271">
        <v>0</v>
      </c>
      <c r="AK412" s="268">
        <v>0.0140793708677522</v>
      </c>
      <c r="AL412" s="268">
        <v>0.0162698277911756</v>
      </c>
      <c r="AM412" s="269">
        <v>-0.00219045692342335</v>
      </c>
    </row>
    <row r="413" spans="1:39">
      <c r="A413" s="279" t="s">
        <v>400</v>
      </c>
      <c r="B413" s="280" t="s">
        <v>3316</v>
      </c>
      <c r="C413" s="262" t="s">
        <v>424</v>
      </c>
      <c r="D413" s="280" t="s">
        <v>425</v>
      </c>
      <c r="E413" s="263">
        <v>9662</v>
      </c>
      <c r="F413" s="263">
        <v>149</v>
      </c>
      <c r="G413" s="263">
        <v>50</v>
      </c>
      <c r="H413" s="263">
        <v>1</v>
      </c>
      <c r="I413" s="263">
        <v>0</v>
      </c>
      <c r="J413" s="264">
        <v>9868</v>
      </c>
      <c r="K413" s="264">
        <v>108</v>
      </c>
      <c r="L413" s="264">
        <v>108</v>
      </c>
      <c r="M413" s="264">
        <v>0</v>
      </c>
      <c r="N413" s="264">
        <v>0</v>
      </c>
      <c r="O413" s="264">
        <v>9572</v>
      </c>
      <c r="P413" s="264">
        <v>115</v>
      </c>
      <c r="Q413" s="264">
        <v>115</v>
      </c>
      <c r="R413" s="264">
        <v>28</v>
      </c>
      <c r="S413" s="264">
        <v>0</v>
      </c>
      <c r="T413" s="265">
        <v>0.015</v>
      </c>
      <c r="U413" s="266">
        <v>9662</v>
      </c>
      <c r="V413" s="266">
        <v>149</v>
      </c>
      <c r="W413" s="266">
        <v>50</v>
      </c>
      <c r="X413" s="266">
        <v>0</v>
      </c>
      <c r="Y413" s="264">
        <v>1</v>
      </c>
      <c r="Z413" s="267">
        <v>0.0154212378389567</v>
      </c>
      <c r="AA413" s="267">
        <v>0.0154212378389567</v>
      </c>
      <c r="AB413" s="267">
        <v>0.0109444669639238</v>
      </c>
      <c r="AC413" s="268">
        <v>0.0120142081069787</v>
      </c>
      <c r="AD413" s="269">
        <v>0.00447677087503294</v>
      </c>
      <c r="AE413" s="270">
        <v>58026</v>
      </c>
      <c r="AF413" s="271">
        <v>894</v>
      </c>
      <c r="AG413" s="271">
        <v>0</v>
      </c>
      <c r="AH413" s="271">
        <v>51393</v>
      </c>
      <c r="AI413" s="271">
        <v>933</v>
      </c>
      <c r="AJ413" s="271">
        <v>0</v>
      </c>
      <c r="AK413" s="268">
        <v>0.0154068865680902</v>
      </c>
      <c r="AL413" s="268">
        <v>0.0181542233378086</v>
      </c>
      <c r="AM413" s="269">
        <v>-0.00274733676971848</v>
      </c>
    </row>
    <row r="414" spans="1:39">
      <c r="A414" s="279" t="s">
        <v>400</v>
      </c>
      <c r="B414" s="280" t="s">
        <v>3316</v>
      </c>
      <c r="C414" s="262" t="s">
        <v>426</v>
      </c>
      <c r="D414" s="280" t="s">
        <v>427</v>
      </c>
      <c r="E414" s="263">
        <v>0</v>
      </c>
      <c r="F414" s="263">
        <v>0</v>
      </c>
      <c r="G414" s="263">
        <v>0</v>
      </c>
      <c r="H414" s="263">
        <v>0</v>
      </c>
      <c r="I414" s="263">
        <v>0</v>
      </c>
      <c r="J414" s="264">
        <v>0</v>
      </c>
      <c r="K414" s="264">
        <v>0</v>
      </c>
      <c r="L414" s="264">
        <v>0</v>
      </c>
      <c r="M414" s="264">
        <v>0</v>
      </c>
      <c r="N414" s="264">
        <v>0</v>
      </c>
      <c r="O414" s="264">
        <v>0</v>
      </c>
      <c r="P414" s="264">
        <v>0</v>
      </c>
      <c r="Q414" s="264">
        <v>0</v>
      </c>
      <c r="R414" s="264">
        <v>0</v>
      </c>
      <c r="S414" s="264">
        <v>0</v>
      </c>
      <c r="T414" s="265">
        <v>0.015</v>
      </c>
      <c r="U414" s="266">
        <v>0</v>
      </c>
      <c r="V414" s="266">
        <v>0</v>
      </c>
      <c r="W414" s="266">
        <v>0</v>
      </c>
      <c r="X414" s="266">
        <v>0</v>
      </c>
      <c r="Y414" s="264">
        <v>0</v>
      </c>
      <c r="Z414" s="267">
        <v>0</v>
      </c>
      <c r="AA414" s="267">
        <v>0</v>
      </c>
      <c r="AB414" s="267">
        <v>0</v>
      </c>
      <c r="AC414" s="268">
        <v>0</v>
      </c>
      <c r="AD414" s="269">
        <v>0</v>
      </c>
      <c r="AE414" s="270">
        <v>0</v>
      </c>
      <c r="AF414" s="271">
        <v>0</v>
      </c>
      <c r="AG414" s="271">
        <v>0</v>
      </c>
      <c r="AH414" s="271">
        <v>0</v>
      </c>
      <c r="AI414" s="271">
        <v>0</v>
      </c>
      <c r="AJ414" s="271">
        <v>0</v>
      </c>
      <c r="AK414" s="268">
        <v>0</v>
      </c>
      <c r="AL414" s="268">
        <v>0</v>
      </c>
      <c r="AM414" s="269">
        <v>0</v>
      </c>
    </row>
    <row r="415" spans="1:39">
      <c r="A415" s="279" t="s">
        <v>400</v>
      </c>
      <c r="B415" s="280" t="s">
        <v>3317</v>
      </c>
      <c r="C415" s="262" t="s">
        <v>428</v>
      </c>
      <c r="D415" s="280" t="s">
        <v>429</v>
      </c>
      <c r="E415" s="263">
        <v>18011</v>
      </c>
      <c r="F415" s="263">
        <v>173</v>
      </c>
      <c r="G415" s="263">
        <v>106</v>
      </c>
      <c r="H415" s="263">
        <v>3</v>
      </c>
      <c r="I415" s="263">
        <v>0</v>
      </c>
      <c r="J415" s="264">
        <v>19567</v>
      </c>
      <c r="K415" s="264">
        <v>262</v>
      </c>
      <c r="L415" s="264">
        <v>262</v>
      </c>
      <c r="M415" s="264">
        <v>11</v>
      </c>
      <c r="N415" s="264">
        <v>0</v>
      </c>
      <c r="O415" s="264">
        <v>17849</v>
      </c>
      <c r="P415" s="264">
        <v>175</v>
      </c>
      <c r="Q415" s="264">
        <v>175</v>
      </c>
      <c r="R415" s="264">
        <v>29</v>
      </c>
      <c r="S415" s="264">
        <v>0</v>
      </c>
      <c r="T415" s="265">
        <v>0.015</v>
      </c>
      <c r="U415" s="266">
        <v>18011</v>
      </c>
      <c r="V415" s="266">
        <v>173</v>
      </c>
      <c r="W415" s="266">
        <v>106</v>
      </c>
      <c r="X415" s="266">
        <v>0</v>
      </c>
      <c r="Y415" s="264">
        <v>3</v>
      </c>
      <c r="Z415" s="267">
        <v>0.00960524124146355</v>
      </c>
      <c r="AA415" s="267">
        <v>0.00960524124146355</v>
      </c>
      <c r="AB415" s="267">
        <v>0.0133898911432514</v>
      </c>
      <c r="AC415" s="268">
        <v>0.00980447083870245</v>
      </c>
      <c r="AD415" s="269">
        <v>-0.00378464990178784</v>
      </c>
      <c r="AE415" s="270">
        <v>110345</v>
      </c>
      <c r="AF415" s="271">
        <v>1846</v>
      </c>
      <c r="AG415" s="271">
        <v>2</v>
      </c>
      <c r="AH415" s="271">
        <v>98759</v>
      </c>
      <c r="AI415" s="271">
        <v>2033</v>
      </c>
      <c r="AJ415" s="271">
        <v>13</v>
      </c>
      <c r="AK415" s="268">
        <v>0.0167112238887127</v>
      </c>
      <c r="AL415" s="268">
        <v>0.0204538320558126</v>
      </c>
      <c r="AM415" s="269">
        <v>-0.00374260816709996</v>
      </c>
    </row>
    <row r="416" spans="1:39">
      <c r="A416" s="279" t="s">
        <v>400</v>
      </c>
      <c r="B416" s="280" t="s">
        <v>3317</v>
      </c>
      <c r="C416" s="262" t="s">
        <v>430</v>
      </c>
      <c r="D416" s="280" t="s">
        <v>431</v>
      </c>
      <c r="E416" s="263">
        <v>0</v>
      </c>
      <c r="F416" s="263">
        <v>0</v>
      </c>
      <c r="G416" s="263">
        <v>0</v>
      </c>
      <c r="H416" s="263">
        <v>0</v>
      </c>
      <c r="I416" s="263">
        <v>0</v>
      </c>
      <c r="J416" s="264">
        <v>0</v>
      </c>
      <c r="K416" s="264">
        <v>34</v>
      </c>
      <c r="L416" s="264">
        <v>34</v>
      </c>
      <c r="M416" s="264">
        <v>34</v>
      </c>
      <c r="N416" s="264">
        <v>0</v>
      </c>
      <c r="O416" s="264">
        <v>0</v>
      </c>
      <c r="P416" s="264">
        <v>4</v>
      </c>
      <c r="Q416" s="264">
        <v>4</v>
      </c>
      <c r="R416" s="264">
        <v>4</v>
      </c>
      <c r="S416" s="264">
        <v>0</v>
      </c>
      <c r="T416" s="265">
        <v>0.015</v>
      </c>
      <c r="U416" s="266">
        <v>0</v>
      </c>
      <c r="V416" s="266">
        <v>0</v>
      </c>
      <c r="W416" s="266">
        <v>0</v>
      </c>
      <c r="X416" s="266">
        <v>0</v>
      </c>
      <c r="Y416" s="264">
        <v>0</v>
      </c>
      <c r="Z416" s="267">
        <v>0</v>
      </c>
      <c r="AA416" s="267">
        <v>0</v>
      </c>
      <c r="AB416" s="267">
        <v>0</v>
      </c>
      <c r="AC416" s="268">
        <v>0</v>
      </c>
      <c r="AD416" s="269">
        <v>0</v>
      </c>
      <c r="AE416" s="270">
        <v>0</v>
      </c>
      <c r="AF416" s="271">
        <v>96</v>
      </c>
      <c r="AG416" s="271">
        <v>0</v>
      </c>
      <c r="AH416" s="271">
        <v>0</v>
      </c>
      <c r="AI416" s="271">
        <v>88</v>
      </c>
      <c r="AJ416" s="271">
        <v>0</v>
      </c>
      <c r="AK416" s="268">
        <v>0</v>
      </c>
      <c r="AL416" s="268">
        <v>0</v>
      </c>
      <c r="AM416" s="269">
        <v>0</v>
      </c>
    </row>
    <row r="417" spans="1:39">
      <c r="A417" s="279" t="s">
        <v>400</v>
      </c>
      <c r="B417" s="280" t="s">
        <v>3317</v>
      </c>
      <c r="C417" s="262" t="s">
        <v>432</v>
      </c>
      <c r="D417" s="280" t="s">
        <v>433</v>
      </c>
      <c r="E417" s="263">
        <v>9281</v>
      </c>
      <c r="F417" s="263">
        <v>138</v>
      </c>
      <c r="G417" s="263">
        <v>75</v>
      </c>
      <c r="H417" s="263">
        <v>0</v>
      </c>
      <c r="I417" s="263">
        <v>0</v>
      </c>
      <c r="J417" s="264">
        <v>9557</v>
      </c>
      <c r="K417" s="264">
        <v>115</v>
      </c>
      <c r="L417" s="264">
        <v>115</v>
      </c>
      <c r="M417" s="264">
        <v>9</v>
      </c>
      <c r="N417" s="264">
        <v>0</v>
      </c>
      <c r="O417" s="264">
        <v>8758</v>
      </c>
      <c r="P417" s="264">
        <v>131</v>
      </c>
      <c r="Q417" s="264">
        <v>131</v>
      </c>
      <c r="R417" s="264">
        <v>54</v>
      </c>
      <c r="S417" s="264">
        <v>0</v>
      </c>
      <c r="T417" s="265">
        <v>0.015</v>
      </c>
      <c r="U417" s="266">
        <v>9281</v>
      </c>
      <c r="V417" s="266">
        <v>138</v>
      </c>
      <c r="W417" s="266">
        <v>75</v>
      </c>
      <c r="X417" s="266">
        <v>0</v>
      </c>
      <c r="Y417" s="264">
        <v>0</v>
      </c>
      <c r="Z417" s="267">
        <v>0.0148690873828251</v>
      </c>
      <c r="AA417" s="267">
        <v>0.0148690873828251</v>
      </c>
      <c r="AB417" s="267">
        <v>0.0120330647692791</v>
      </c>
      <c r="AC417" s="268">
        <v>0.0149577529116237</v>
      </c>
      <c r="AD417" s="269">
        <v>0.00283602261354607</v>
      </c>
      <c r="AE417" s="270">
        <v>54951</v>
      </c>
      <c r="AF417" s="271">
        <v>873</v>
      </c>
      <c r="AG417" s="271">
        <v>0</v>
      </c>
      <c r="AH417" s="271">
        <v>52752</v>
      </c>
      <c r="AI417" s="271">
        <v>935</v>
      </c>
      <c r="AJ417" s="271">
        <v>1</v>
      </c>
      <c r="AK417" s="268">
        <v>0.0158868810394715</v>
      </c>
      <c r="AL417" s="268">
        <v>0.0177054898392478</v>
      </c>
      <c r="AM417" s="269">
        <v>-0.00181860879977627</v>
      </c>
    </row>
    <row r="418" spans="1:39">
      <c r="A418" s="279" t="s">
        <v>400</v>
      </c>
      <c r="B418" s="280" t="s">
        <v>3314</v>
      </c>
      <c r="C418" s="262" t="s">
        <v>434</v>
      </c>
      <c r="D418" s="280" t="s">
        <v>435</v>
      </c>
      <c r="E418" s="263">
        <v>0</v>
      </c>
      <c r="F418" s="263">
        <v>0</v>
      </c>
      <c r="G418" s="263">
        <v>0</v>
      </c>
      <c r="H418" s="263">
        <v>0</v>
      </c>
      <c r="I418" s="263">
        <v>0</v>
      </c>
      <c r="J418" s="264">
        <v>0</v>
      </c>
      <c r="K418" s="264">
        <v>3</v>
      </c>
      <c r="L418" s="264">
        <v>3</v>
      </c>
      <c r="M418" s="264">
        <v>3</v>
      </c>
      <c r="N418" s="264">
        <v>0</v>
      </c>
      <c r="O418" s="264">
        <v>0</v>
      </c>
      <c r="P418" s="264">
        <v>0</v>
      </c>
      <c r="Q418" s="264">
        <v>0</v>
      </c>
      <c r="R418" s="264">
        <v>0</v>
      </c>
      <c r="S418" s="264">
        <v>0</v>
      </c>
      <c r="T418" s="265">
        <v>0.015</v>
      </c>
      <c r="U418" s="266">
        <v>0</v>
      </c>
      <c r="V418" s="266">
        <v>0</v>
      </c>
      <c r="W418" s="266">
        <v>0</v>
      </c>
      <c r="X418" s="266">
        <v>0</v>
      </c>
      <c r="Y418" s="264">
        <v>0</v>
      </c>
      <c r="Z418" s="267">
        <v>0</v>
      </c>
      <c r="AA418" s="267">
        <v>0</v>
      </c>
      <c r="AB418" s="267">
        <v>0</v>
      </c>
      <c r="AC418" s="268">
        <v>0</v>
      </c>
      <c r="AD418" s="269">
        <v>0</v>
      </c>
      <c r="AE418" s="270">
        <v>0</v>
      </c>
      <c r="AF418" s="271">
        <v>8</v>
      </c>
      <c r="AG418" s="271">
        <v>0</v>
      </c>
      <c r="AH418" s="271">
        <v>0</v>
      </c>
      <c r="AI418" s="271">
        <v>29</v>
      </c>
      <c r="AJ418" s="271">
        <v>0</v>
      </c>
      <c r="AK418" s="268">
        <v>0</v>
      </c>
      <c r="AL418" s="268">
        <v>0</v>
      </c>
      <c r="AM418" s="269">
        <v>0</v>
      </c>
    </row>
    <row r="419" spans="1:39">
      <c r="A419" s="279" t="s">
        <v>400</v>
      </c>
      <c r="B419" s="280" t="s">
        <v>3317</v>
      </c>
      <c r="C419" s="262" t="s">
        <v>436</v>
      </c>
      <c r="D419" s="280" t="s">
        <v>437</v>
      </c>
      <c r="E419" s="263">
        <v>7120</v>
      </c>
      <c r="F419" s="263">
        <v>126</v>
      </c>
      <c r="G419" s="263">
        <v>77</v>
      </c>
      <c r="H419" s="263">
        <v>0</v>
      </c>
      <c r="I419" s="263">
        <v>0</v>
      </c>
      <c r="J419" s="264">
        <v>7495</v>
      </c>
      <c r="K419" s="264">
        <v>136</v>
      </c>
      <c r="L419" s="264">
        <v>136</v>
      </c>
      <c r="M419" s="264">
        <v>2</v>
      </c>
      <c r="N419" s="264">
        <v>0</v>
      </c>
      <c r="O419" s="264">
        <v>7262</v>
      </c>
      <c r="P419" s="264">
        <v>137</v>
      </c>
      <c r="Q419" s="264">
        <v>137</v>
      </c>
      <c r="R419" s="264">
        <v>75</v>
      </c>
      <c r="S419" s="264">
        <v>0</v>
      </c>
      <c r="T419" s="265">
        <v>0.015</v>
      </c>
      <c r="U419" s="266">
        <v>7120</v>
      </c>
      <c r="V419" s="266">
        <v>126</v>
      </c>
      <c r="W419" s="266">
        <v>77</v>
      </c>
      <c r="X419" s="266">
        <v>0</v>
      </c>
      <c r="Y419" s="264">
        <v>0</v>
      </c>
      <c r="Z419" s="267">
        <v>0.0176966292134831</v>
      </c>
      <c r="AA419" s="267">
        <v>0.0176966292134831</v>
      </c>
      <c r="AB419" s="267">
        <v>0.0181454302868579</v>
      </c>
      <c r="AC419" s="268">
        <v>0.0188653263563757</v>
      </c>
      <c r="AD419" s="269">
        <v>-0.00044880107337476</v>
      </c>
      <c r="AE419" s="270">
        <v>44129</v>
      </c>
      <c r="AF419" s="271">
        <v>929</v>
      </c>
      <c r="AG419" s="271">
        <v>0</v>
      </c>
      <c r="AH419" s="271">
        <v>41601</v>
      </c>
      <c r="AI419" s="271">
        <v>822</v>
      </c>
      <c r="AJ419" s="271">
        <v>0</v>
      </c>
      <c r="AK419" s="268">
        <v>0.0210519159736228</v>
      </c>
      <c r="AL419" s="268">
        <v>0.0197591404052787</v>
      </c>
      <c r="AM419" s="269">
        <v>0.00129277556834407</v>
      </c>
    </row>
    <row r="420" spans="1:39">
      <c r="A420" s="279" t="s">
        <v>400</v>
      </c>
      <c r="B420" s="280" t="s">
        <v>3318</v>
      </c>
      <c r="C420" s="262" t="s">
        <v>438</v>
      </c>
      <c r="D420" s="280" t="s">
        <v>439</v>
      </c>
      <c r="E420" s="263">
        <v>14762</v>
      </c>
      <c r="F420" s="263">
        <v>252</v>
      </c>
      <c r="G420" s="263">
        <v>103</v>
      </c>
      <c r="H420" s="263">
        <v>1</v>
      </c>
      <c r="I420" s="263">
        <v>0</v>
      </c>
      <c r="J420" s="264">
        <v>15346</v>
      </c>
      <c r="K420" s="264">
        <v>197</v>
      </c>
      <c r="L420" s="264">
        <v>196</v>
      </c>
      <c r="M420" s="264">
        <v>0</v>
      </c>
      <c r="N420" s="264">
        <v>0</v>
      </c>
      <c r="O420" s="264">
        <v>13835</v>
      </c>
      <c r="P420" s="264">
        <v>331</v>
      </c>
      <c r="Q420" s="264">
        <v>330</v>
      </c>
      <c r="R420" s="264">
        <v>89</v>
      </c>
      <c r="S420" s="264">
        <v>1</v>
      </c>
      <c r="T420" s="265">
        <v>0.015</v>
      </c>
      <c r="U420" s="266">
        <v>14762</v>
      </c>
      <c r="V420" s="266">
        <v>252</v>
      </c>
      <c r="W420" s="266">
        <v>103</v>
      </c>
      <c r="X420" s="266">
        <v>0</v>
      </c>
      <c r="Y420" s="264">
        <v>1</v>
      </c>
      <c r="Z420" s="267">
        <v>0.0170708576073703</v>
      </c>
      <c r="AA420" s="267">
        <v>0.0170708576073703</v>
      </c>
      <c r="AB420" s="267">
        <v>0.0128372214257787</v>
      </c>
      <c r="AC420" s="268">
        <v>0.0238525478857969</v>
      </c>
      <c r="AD420" s="269">
        <v>0.00423363618159157</v>
      </c>
      <c r="AE420" s="270">
        <v>92773</v>
      </c>
      <c r="AF420" s="271">
        <v>1543</v>
      </c>
      <c r="AG420" s="271">
        <v>1</v>
      </c>
      <c r="AH420" s="271">
        <v>89020</v>
      </c>
      <c r="AI420" s="271">
        <v>1586</v>
      </c>
      <c r="AJ420" s="271">
        <v>3</v>
      </c>
      <c r="AK420" s="268">
        <v>0.0166212152242571</v>
      </c>
      <c r="AL420" s="268">
        <v>0.0177825207818468</v>
      </c>
      <c r="AM420" s="269">
        <v>-0.00116130555758972</v>
      </c>
    </row>
    <row r="421" spans="1:39">
      <c r="A421" s="279" t="s">
        <v>400</v>
      </c>
      <c r="B421" s="280" t="s">
        <v>3318</v>
      </c>
      <c r="C421" s="262" t="s">
        <v>440</v>
      </c>
      <c r="D421" s="280" t="s">
        <v>441</v>
      </c>
      <c r="E421" s="263">
        <v>2</v>
      </c>
      <c r="F421" s="263">
        <v>3</v>
      </c>
      <c r="G421" s="263">
        <v>3</v>
      </c>
      <c r="H421" s="263">
        <v>3</v>
      </c>
      <c r="I421" s="263">
        <v>0</v>
      </c>
      <c r="J421" s="264">
        <v>0</v>
      </c>
      <c r="K421" s="264">
        <v>12</v>
      </c>
      <c r="L421" s="264">
        <v>12</v>
      </c>
      <c r="M421" s="264">
        <v>12</v>
      </c>
      <c r="N421" s="264">
        <v>0</v>
      </c>
      <c r="O421" s="264">
        <v>1</v>
      </c>
      <c r="P421" s="264">
        <v>0</v>
      </c>
      <c r="Q421" s="264">
        <v>0</v>
      </c>
      <c r="R421" s="264">
        <v>0</v>
      </c>
      <c r="S421" s="264">
        <v>0</v>
      </c>
      <c r="T421" s="265">
        <v>0.015</v>
      </c>
      <c r="U421" s="266">
        <v>2</v>
      </c>
      <c r="V421" s="266">
        <v>3</v>
      </c>
      <c r="W421" s="266">
        <v>3</v>
      </c>
      <c r="X421" s="266">
        <v>0</v>
      </c>
      <c r="Y421" s="264">
        <v>3</v>
      </c>
      <c r="Z421" s="267">
        <v>1.5</v>
      </c>
      <c r="AA421" s="267">
        <v>1.5</v>
      </c>
      <c r="AB421" s="267">
        <v>0</v>
      </c>
      <c r="AC421" s="268">
        <v>0</v>
      </c>
      <c r="AD421" s="269">
        <v>1.5</v>
      </c>
      <c r="AE421" s="270">
        <v>24</v>
      </c>
      <c r="AF421" s="271">
        <v>42</v>
      </c>
      <c r="AG421" s="271">
        <v>0</v>
      </c>
      <c r="AH421" s="271">
        <v>14</v>
      </c>
      <c r="AI421" s="271">
        <v>37</v>
      </c>
      <c r="AJ421" s="271">
        <v>0</v>
      </c>
      <c r="AK421" s="268">
        <v>1.75</v>
      </c>
      <c r="AL421" s="268">
        <v>2.64285714285714</v>
      </c>
      <c r="AM421" s="269">
        <v>-0.892857142857143</v>
      </c>
    </row>
    <row r="422" spans="1:39">
      <c r="A422" s="279" t="s">
        <v>400</v>
      </c>
      <c r="B422" s="280" t="s">
        <v>3316</v>
      </c>
      <c r="C422" s="262" t="s">
        <v>442</v>
      </c>
      <c r="D422" s="280" t="s">
        <v>443</v>
      </c>
      <c r="E422" s="263">
        <v>19607</v>
      </c>
      <c r="F422" s="263">
        <v>353</v>
      </c>
      <c r="G422" s="263">
        <v>224</v>
      </c>
      <c r="H422" s="263">
        <v>1</v>
      </c>
      <c r="I422" s="263">
        <v>0</v>
      </c>
      <c r="J422" s="264">
        <v>20438</v>
      </c>
      <c r="K422" s="264">
        <v>328</v>
      </c>
      <c r="L422" s="264">
        <v>326</v>
      </c>
      <c r="M422" s="264">
        <v>42</v>
      </c>
      <c r="N422" s="264">
        <v>0</v>
      </c>
      <c r="O422" s="264">
        <v>19910</v>
      </c>
      <c r="P422" s="264">
        <v>347</v>
      </c>
      <c r="Q422" s="264">
        <v>346</v>
      </c>
      <c r="R422" s="264">
        <v>192</v>
      </c>
      <c r="S422" s="264">
        <v>0</v>
      </c>
      <c r="T422" s="265">
        <v>0.015</v>
      </c>
      <c r="U422" s="266">
        <v>19607</v>
      </c>
      <c r="V422" s="266">
        <v>353</v>
      </c>
      <c r="W422" s="266">
        <v>224</v>
      </c>
      <c r="X422" s="266">
        <v>0</v>
      </c>
      <c r="Y422" s="264">
        <v>1</v>
      </c>
      <c r="Z422" s="267">
        <v>0.018003774162289</v>
      </c>
      <c r="AA422" s="267">
        <v>0.018003774162289</v>
      </c>
      <c r="AB422" s="267">
        <v>0.0160485370388492</v>
      </c>
      <c r="AC422" s="268">
        <v>0.0174284279256655</v>
      </c>
      <c r="AD422" s="269">
        <v>0.00195523712343977</v>
      </c>
      <c r="AE422" s="270">
        <v>118354</v>
      </c>
      <c r="AF422" s="271">
        <v>2264</v>
      </c>
      <c r="AG422" s="271">
        <v>1</v>
      </c>
      <c r="AH422" s="271">
        <v>105765</v>
      </c>
      <c r="AI422" s="271">
        <v>2145</v>
      </c>
      <c r="AJ422" s="271">
        <v>3</v>
      </c>
      <c r="AK422" s="268">
        <v>0.0191206042888284</v>
      </c>
      <c r="AL422" s="268">
        <v>0.0202524464614948</v>
      </c>
      <c r="AM422" s="269">
        <v>-0.00113184217266639</v>
      </c>
    </row>
    <row r="423" spans="1:39">
      <c r="A423" s="279" t="s">
        <v>400</v>
      </c>
      <c r="B423" s="280" t="s">
        <v>3313</v>
      </c>
      <c r="C423" s="262" t="s">
        <v>444</v>
      </c>
      <c r="D423" s="280" t="s">
        <v>445</v>
      </c>
      <c r="E423" s="263">
        <v>15005</v>
      </c>
      <c r="F423" s="263">
        <v>271</v>
      </c>
      <c r="G423" s="263">
        <v>176</v>
      </c>
      <c r="H423" s="263">
        <v>11</v>
      </c>
      <c r="I423" s="263">
        <v>0</v>
      </c>
      <c r="J423" s="264">
        <v>16447</v>
      </c>
      <c r="K423" s="264">
        <v>263</v>
      </c>
      <c r="L423" s="264">
        <v>262</v>
      </c>
      <c r="M423" s="264">
        <v>53</v>
      </c>
      <c r="N423" s="264">
        <v>0</v>
      </c>
      <c r="O423" s="264">
        <v>15592</v>
      </c>
      <c r="P423" s="264">
        <v>221</v>
      </c>
      <c r="Q423" s="264">
        <v>221</v>
      </c>
      <c r="R423" s="264">
        <v>154</v>
      </c>
      <c r="S423" s="264">
        <v>0</v>
      </c>
      <c r="T423" s="265">
        <v>0.015</v>
      </c>
      <c r="U423" s="266">
        <v>15005</v>
      </c>
      <c r="V423" s="266">
        <v>271</v>
      </c>
      <c r="W423" s="266">
        <v>176</v>
      </c>
      <c r="X423" s="266">
        <v>0</v>
      </c>
      <c r="Y423" s="264">
        <v>11</v>
      </c>
      <c r="Z423" s="267">
        <v>0.0180606464511829</v>
      </c>
      <c r="AA423" s="267">
        <v>0.0180606464511829</v>
      </c>
      <c r="AB423" s="267">
        <v>0.0159907581929835</v>
      </c>
      <c r="AC423" s="268">
        <v>0.0141739353514623</v>
      </c>
      <c r="AD423" s="269">
        <v>0.00206988825819942</v>
      </c>
      <c r="AE423" s="270">
        <v>93781</v>
      </c>
      <c r="AF423" s="271">
        <v>1745</v>
      </c>
      <c r="AG423" s="271">
        <v>0</v>
      </c>
      <c r="AH423" s="271">
        <v>85682</v>
      </c>
      <c r="AI423" s="271">
        <v>1821</v>
      </c>
      <c r="AJ423" s="271">
        <v>0</v>
      </c>
      <c r="AK423" s="268">
        <v>0.0186071805589618</v>
      </c>
      <c r="AL423" s="268">
        <v>0.0212530052986625</v>
      </c>
      <c r="AM423" s="269">
        <v>-0.00264582473970066</v>
      </c>
    </row>
    <row r="424" spans="1:39">
      <c r="A424" s="279" t="s">
        <v>400</v>
      </c>
      <c r="B424" s="280" t="s">
        <v>3316</v>
      </c>
      <c r="C424" s="262" t="s">
        <v>446</v>
      </c>
      <c r="D424" s="280" t="s">
        <v>447</v>
      </c>
      <c r="E424" s="263">
        <v>16505</v>
      </c>
      <c r="F424" s="263">
        <v>184</v>
      </c>
      <c r="G424" s="263">
        <v>119</v>
      </c>
      <c r="H424" s="263">
        <v>5</v>
      </c>
      <c r="I424" s="263">
        <v>0</v>
      </c>
      <c r="J424" s="264">
        <v>17918</v>
      </c>
      <c r="K424" s="264">
        <v>305</v>
      </c>
      <c r="L424" s="264">
        <v>303</v>
      </c>
      <c r="M424" s="264">
        <v>4</v>
      </c>
      <c r="N424" s="264">
        <v>0</v>
      </c>
      <c r="O424" s="264">
        <v>17605</v>
      </c>
      <c r="P424" s="264">
        <v>115</v>
      </c>
      <c r="Q424" s="264">
        <v>115</v>
      </c>
      <c r="R424" s="264">
        <v>48</v>
      </c>
      <c r="S424" s="264">
        <v>0</v>
      </c>
      <c r="T424" s="265">
        <v>0.015</v>
      </c>
      <c r="U424" s="266">
        <v>16505</v>
      </c>
      <c r="V424" s="266">
        <v>184</v>
      </c>
      <c r="W424" s="266">
        <v>119</v>
      </c>
      <c r="X424" s="266">
        <v>0</v>
      </c>
      <c r="Y424" s="264">
        <v>5</v>
      </c>
      <c r="Z424" s="267">
        <v>0.0111481369282036</v>
      </c>
      <c r="AA424" s="267">
        <v>0.0111481369282036</v>
      </c>
      <c r="AB424" s="267">
        <v>0.0170219890612792</v>
      </c>
      <c r="AC424" s="268">
        <v>0.00653223516046578</v>
      </c>
      <c r="AD424" s="269">
        <v>-0.00587385213307559</v>
      </c>
      <c r="AE424" s="270">
        <v>101966</v>
      </c>
      <c r="AF424" s="271">
        <v>1387</v>
      </c>
      <c r="AG424" s="271">
        <v>0</v>
      </c>
      <c r="AH424" s="271">
        <v>93836</v>
      </c>
      <c r="AI424" s="271">
        <v>1517</v>
      </c>
      <c r="AJ424" s="271">
        <v>0</v>
      </c>
      <c r="AK424" s="268">
        <v>0.0136025734068219</v>
      </c>
      <c r="AL424" s="268">
        <v>0.0161665032610086</v>
      </c>
      <c r="AM424" s="269">
        <v>-0.00256392985418669</v>
      </c>
    </row>
    <row r="425" spans="1:39">
      <c r="A425" s="279" t="s">
        <v>400</v>
      </c>
      <c r="B425" s="280" t="s">
        <v>3313</v>
      </c>
      <c r="C425" s="262" t="s">
        <v>448</v>
      </c>
      <c r="D425" s="280" t="s">
        <v>449</v>
      </c>
      <c r="E425" s="263">
        <v>7428</v>
      </c>
      <c r="F425" s="263">
        <v>145</v>
      </c>
      <c r="G425" s="263">
        <v>97</v>
      </c>
      <c r="H425" s="263">
        <v>1</v>
      </c>
      <c r="I425" s="263">
        <v>0</v>
      </c>
      <c r="J425" s="264">
        <v>8121</v>
      </c>
      <c r="K425" s="264">
        <v>142</v>
      </c>
      <c r="L425" s="264">
        <v>140</v>
      </c>
      <c r="M425" s="264">
        <v>42</v>
      </c>
      <c r="N425" s="264">
        <v>1</v>
      </c>
      <c r="O425" s="264">
        <v>7928</v>
      </c>
      <c r="P425" s="264">
        <v>81</v>
      </c>
      <c r="Q425" s="264">
        <v>81</v>
      </c>
      <c r="R425" s="264">
        <v>55</v>
      </c>
      <c r="S425" s="264">
        <v>0</v>
      </c>
      <c r="T425" s="265">
        <v>0.015</v>
      </c>
      <c r="U425" s="266">
        <v>7428</v>
      </c>
      <c r="V425" s="266">
        <v>145</v>
      </c>
      <c r="W425" s="266">
        <v>97</v>
      </c>
      <c r="X425" s="266">
        <v>0</v>
      </c>
      <c r="Y425" s="264">
        <v>1</v>
      </c>
      <c r="Z425" s="267">
        <v>0.019520732364028</v>
      </c>
      <c r="AA425" s="267">
        <v>0.019520732364028</v>
      </c>
      <c r="AB425" s="267">
        <v>0.0173623937938677</v>
      </c>
      <c r="AC425" s="268">
        <v>0.0102169525731584</v>
      </c>
      <c r="AD425" s="269">
        <v>0.00215833857016025</v>
      </c>
      <c r="AE425" s="270">
        <v>47067</v>
      </c>
      <c r="AF425" s="271">
        <v>850</v>
      </c>
      <c r="AG425" s="271">
        <v>2</v>
      </c>
      <c r="AH425" s="271">
        <v>43127</v>
      </c>
      <c r="AI425" s="271">
        <v>892</v>
      </c>
      <c r="AJ425" s="271">
        <v>1</v>
      </c>
      <c r="AK425" s="268">
        <v>0.0180168695689124</v>
      </c>
      <c r="AL425" s="268">
        <v>0.0206599114243977</v>
      </c>
      <c r="AM425" s="269">
        <v>-0.00264304185548531</v>
      </c>
    </row>
    <row r="426" spans="1:39">
      <c r="A426" s="279" t="s">
        <v>400</v>
      </c>
      <c r="B426" s="280" t="s">
        <v>3316</v>
      </c>
      <c r="C426" s="262" t="s">
        <v>450</v>
      </c>
      <c r="D426" s="280" t="s">
        <v>451</v>
      </c>
      <c r="E426" s="263">
        <v>11491</v>
      </c>
      <c r="F426" s="263">
        <v>213</v>
      </c>
      <c r="G426" s="263">
        <v>98</v>
      </c>
      <c r="H426" s="263">
        <v>1</v>
      </c>
      <c r="I426" s="263">
        <v>0</v>
      </c>
      <c r="J426" s="264">
        <v>12586</v>
      </c>
      <c r="K426" s="264">
        <v>310</v>
      </c>
      <c r="L426" s="264">
        <v>309</v>
      </c>
      <c r="M426" s="264">
        <v>22</v>
      </c>
      <c r="N426" s="264">
        <v>1</v>
      </c>
      <c r="O426" s="264">
        <v>12100</v>
      </c>
      <c r="P426" s="264">
        <v>160</v>
      </c>
      <c r="Q426" s="264">
        <v>159</v>
      </c>
      <c r="R426" s="264">
        <v>84</v>
      </c>
      <c r="S426" s="264">
        <v>0</v>
      </c>
      <c r="T426" s="265">
        <v>0.015</v>
      </c>
      <c r="U426" s="266">
        <v>11491</v>
      </c>
      <c r="V426" s="266">
        <v>213</v>
      </c>
      <c r="W426" s="266">
        <v>98</v>
      </c>
      <c r="X426" s="266">
        <v>0</v>
      </c>
      <c r="Y426" s="264">
        <v>1</v>
      </c>
      <c r="Z426" s="267">
        <v>0.0185362457575494</v>
      </c>
      <c r="AA426" s="267">
        <v>0.0185362457575494</v>
      </c>
      <c r="AB426" s="267">
        <v>0.024551088511044</v>
      </c>
      <c r="AC426" s="268">
        <v>0.0132231404958678</v>
      </c>
      <c r="AD426" s="269">
        <v>-0.00601484275349463</v>
      </c>
      <c r="AE426" s="270">
        <v>72354</v>
      </c>
      <c r="AF426" s="271">
        <v>1562</v>
      </c>
      <c r="AG426" s="271">
        <v>2</v>
      </c>
      <c r="AH426" s="271">
        <v>65714</v>
      </c>
      <c r="AI426" s="271">
        <v>1596</v>
      </c>
      <c r="AJ426" s="271">
        <v>3</v>
      </c>
      <c r="AK426" s="268">
        <v>0.0215606600879012</v>
      </c>
      <c r="AL426" s="268">
        <v>0.0242414097452598</v>
      </c>
      <c r="AM426" s="269">
        <v>-0.00268074965735861</v>
      </c>
    </row>
    <row r="427" spans="1:39">
      <c r="A427" s="279" t="s">
        <v>400</v>
      </c>
      <c r="B427" s="280" t="s">
        <v>3314</v>
      </c>
      <c r="C427" s="262" t="s">
        <v>452</v>
      </c>
      <c r="D427" s="280" t="s">
        <v>453</v>
      </c>
      <c r="E427" s="263">
        <v>11057</v>
      </c>
      <c r="F427" s="263">
        <v>238</v>
      </c>
      <c r="G427" s="263">
        <v>148</v>
      </c>
      <c r="H427" s="263">
        <v>0</v>
      </c>
      <c r="I427" s="263">
        <v>0</v>
      </c>
      <c r="J427" s="264">
        <v>11509</v>
      </c>
      <c r="K427" s="264">
        <v>106</v>
      </c>
      <c r="L427" s="264">
        <v>106</v>
      </c>
      <c r="M427" s="264">
        <v>25</v>
      </c>
      <c r="N427" s="264">
        <v>0</v>
      </c>
      <c r="O427" s="264">
        <v>11340</v>
      </c>
      <c r="P427" s="264">
        <v>84</v>
      </c>
      <c r="Q427" s="264">
        <v>84</v>
      </c>
      <c r="R427" s="264">
        <v>32</v>
      </c>
      <c r="S427" s="264">
        <v>0</v>
      </c>
      <c r="T427" s="265">
        <v>0.015</v>
      </c>
      <c r="U427" s="266">
        <v>11057</v>
      </c>
      <c r="V427" s="266">
        <v>238</v>
      </c>
      <c r="W427" s="266">
        <v>148</v>
      </c>
      <c r="X427" s="266">
        <v>0</v>
      </c>
      <c r="Y427" s="264">
        <v>0</v>
      </c>
      <c r="Z427" s="267">
        <v>0.0215248259021434</v>
      </c>
      <c r="AA427" s="267">
        <v>0.0215248259021434</v>
      </c>
      <c r="AB427" s="267">
        <v>0.00921018333478148</v>
      </c>
      <c r="AC427" s="268">
        <v>0.00740740740740741</v>
      </c>
      <c r="AD427" s="269">
        <v>0.012314642567362</v>
      </c>
      <c r="AE427" s="270">
        <v>69436</v>
      </c>
      <c r="AF427" s="271">
        <v>1088</v>
      </c>
      <c r="AG427" s="271">
        <v>2</v>
      </c>
      <c r="AH427" s="271">
        <v>63873</v>
      </c>
      <c r="AI427" s="271">
        <v>1061</v>
      </c>
      <c r="AJ427" s="271">
        <v>0</v>
      </c>
      <c r="AK427" s="268">
        <v>0.0156403018607063</v>
      </c>
      <c r="AL427" s="268">
        <v>0.0166110876270098</v>
      </c>
      <c r="AM427" s="269">
        <v>-0.000970785766303585</v>
      </c>
    </row>
    <row r="428" spans="1:39">
      <c r="A428" s="279" t="s">
        <v>400</v>
      </c>
      <c r="B428" s="280" t="s">
        <v>3313</v>
      </c>
      <c r="C428" s="262" t="s">
        <v>454</v>
      </c>
      <c r="D428" s="280" t="s">
        <v>455</v>
      </c>
      <c r="E428" s="263">
        <v>13393</v>
      </c>
      <c r="F428" s="263">
        <v>265</v>
      </c>
      <c r="G428" s="263">
        <v>147</v>
      </c>
      <c r="H428" s="263">
        <v>1</v>
      </c>
      <c r="I428" s="263">
        <v>0</v>
      </c>
      <c r="J428" s="264">
        <v>14351</v>
      </c>
      <c r="K428" s="264">
        <v>279</v>
      </c>
      <c r="L428" s="264">
        <v>278</v>
      </c>
      <c r="M428" s="264">
        <v>0</v>
      </c>
      <c r="N428" s="264">
        <v>0</v>
      </c>
      <c r="O428" s="264">
        <v>13880</v>
      </c>
      <c r="P428" s="264">
        <v>247</v>
      </c>
      <c r="Q428" s="264">
        <v>247</v>
      </c>
      <c r="R428" s="264">
        <v>93</v>
      </c>
      <c r="S428" s="264">
        <v>0</v>
      </c>
      <c r="T428" s="265">
        <v>0.015</v>
      </c>
      <c r="U428" s="266">
        <v>13393</v>
      </c>
      <c r="V428" s="266">
        <v>265</v>
      </c>
      <c r="W428" s="266">
        <v>147</v>
      </c>
      <c r="X428" s="266">
        <v>0</v>
      </c>
      <c r="Y428" s="264">
        <v>1</v>
      </c>
      <c r="Z428" s="267">
        <v>0.0197864556111401</v>
      </c>
      <c r="AA428" s="267">
        <v>0.0197864556111401</v>
      </c>
      <c r="AB428" s="267">
        <v>0.0194411539265556</v>
      </c>
      <c r="AC428" s="268">
        <v>0.0177953890489914</v>
      </c>
      <c r="AD428" s="269">
        <v>0.000345301684584506</v>
      </c>
      <c r="AE428" s="270">
        <v>83446</v>
      </c>
      <c r="AF428" s="271">
        <v>1773</v>
      </c>
      <c r="AG428" s="271">
        <v>1</v>
      </c>
      <c r="AH428" s="271">
        <v>75621</v>
      </c>
      <c r="AI428" s="271">
        <v>1776</v>
      </c>
      <c r="AJ428" s="271">
        <v>3</v>
      </c>
      <c r="AK428" s="268">
        <v>0.0212352898880713</v>
      </c>
      <c r="AL428" s="268">
        <v>0.0234458682112112</v>
      </c>
      <c r="AM428" s="269">
        <v>-0.00221057832313984</v>
      </c>
    </row>
    <row r="429" spans="1:39">
      <c r="A429" s="279" t="s">
        <v>400</v>
      </c>
      <c r="B429" s="280" t="s">
        <v>3317</v>
      </c>
      <c r="C429" s="262" t="s">
        <v>456</v>
      </c>
      <c r="D429" s="280" t="s">
        <v>457</v>
      </c>
      <c r="E429" s="263">
        <v>11618</v>
      </c>
      <c r="F429" s="263">
        <v>259</v>
      </c>
      <c r="G429" s="263">
        <v>122</v>
      </c>
      <c r="H429" s="263">
        <v>0</v>
      </c>
      <c r="I429" s="263">
        <v>0</v>
      </c>
      <c r="J429" s="264">
        <v>12133</v>
      </c>
      <c r="K429" s="264">
        <v>193</v>
      </c>
      <c r="L429" s="264">
        <v>193</v>
      </c>
      <c r="M429" s="264">
        <v>12</v>
      </c>
      <c r="N429" s="264">
        <v>0</v>
      </c>
      <c r="O429" s="264">
        <v>11782</v>
      </c>
      <c r="P429" s="264">
        <v>157</v>
      </c>
      <c r="Q429" s="264">
        <v>157</v>
      </c>
      <c r="R429" s="264">
        <v>92</v>
      </c>
      <c r="S429" s="264">
        <v>0</v>
      </c>
      <c r="T429" s="265">
        <v>0.015</v>
      </c>
      <c r="U429" s="266">
        <v>11618</v>
      </c>
      <c r="V429" s="266">
        <v>259</v>
      </c>
      <c r="W429" s="266">
        <v>122</v>
      </c>
      <c r="X429" s="266">
        <v>0</v>
      </c>
      <c r="Y429" s="264">
        <v>0</v>
      </c>
      <c r="Z429" s="267">
        <v>0.0222929936305732</v>
      </c>
      <c r="AA429" s="267">
        <v>0.0222929936305732</v>
      </c>
      <c r="AB429" s="267">
        <v>0.0159070304129234</v>
      </c>
      <c r="AC429" s="268">
        <v>0.013325411644882</v>
      </c>
      <c r="AD429" s="269">
        <v>0.00638596321764982</v>
      </c>
      <c r="AE429" s="270">
        <v>70951</v>
      </c>
      <c r="AF429" s="271">
        <v>1234</v>
      </c>
      <c r="AG429" s="271">
        <v>0</v>
      </c>
      <c r="AH429" s="271">
        <v>62993</v>
      </c>
      <c r="AI429" s="271">
        <v>1127</v>
      </c>
      <c r="AJ429" s="271">
        <v>0</v>
      </c>
      <c r="AK429" s="268">
        <v>0.0173922848162817</v>
      </c>
      <c r="AL429" s="268">
        <v>0.0178908767640849</v>
      </c>
      <c r="AM429" s="269">
        <v>-0.000498591947803242</v>
      </c>
    </row>
    <row r="430" spans="1:39">
      <c r="A430" s="279" t="s">
        <v>400</v>
      </c>
      <c r="B430" s="280" t="s">
        <v>3318</v>
      </c>
      <c r="C430" s="262" t="s">
        <v>458</v>
      </c>
      <c r="D430" s="280" t="s">
        <v>459</v>
      </c>
      <c r="E430" s="263">
        <v>17770</v>
      </c>
      <c r="F430" s="263">
        <v>260</v>
      </c>
      <c r="G430" s="263">
        <v>134</v>
      </c>
      <c r="H430" s="263">
        <v>1</v>
      </c>
      <c r="I430" s="263">
        <v>0</v>
      </c>
      <c r="J430" s="264">
        <v>18649</v>
      </c>
      <c r="K430" s="264">
        <v>298</v>
      </c>
      <c r="L430" s="264">
        <v>296</v>
      </c>
      <c r="M430" s="264">
        <v>2</v>
      </c>
      <c r="N430" s="264">
        <v>0</v>
      </c>
      <c r="O430" s="264">
        <v>18130</v>
      </c>
      <c r="P430" s="264">
        <v>259</v>
      </c>
      <c r="Q430" s="264">
        <v>259</v>
      </c>
      <c r="R430" s="264">
        <v>95</v>
      </c>
      <c r="S430" s="264">
        <v>0</v>
      </c>
      <c r="T430" s="265">
        <v>0.015</v>
      </c>
      <c r="U430" s="266">
        <v>17770</v>
      </c>
      <c r="V430" s="266">
        <v>260</v>
      </c>
      <c r="W430" s="266">
        <v>134</v>
      </c>
      <c r="X430" s="266">
        <v>0</v>
      </c>
      <c r="Y430" s="264">
        <v>1</v>
      </c>
      <c r="Z430" s="267">
        <v>0.0146314012380416</v>
      </c>
      <c r="AA430" s="267">
        <v>0.0146314012380416</v>
      </c>
      <c r="AB430" s="267">
        <v>0.015979409083597</v>
      </c>
      <c r="AC430" s="268">
        <v>0.0142857142857143</v>
      </c>
      <c r="AD430" s="269">
        <v>-0.00134800784555533</v>
      </c>
      <c r="AE430" s="270">
        <v>111118</v>
      </c>
      <c r="AF430" s="271">
        <v>1781</v>
      </c>
      <c r="AG430" s="271">
        <v>0</v>
      </c>
      <c r="AH430" s="271">
        <v>106554</v>
      </c>
      <c r="AI430" s="271">
        <v>2048</v>
      </c>
      <c r="AJ430" s="271">
        <v>1</v>
      </c>
      <c r="AK430" s="268">
        <v>0.0160280062636117</v>
      </c>
      <c r="AL430" s="268">
        <v>0.0192109165305854</v>
      </c>
      <c r="AM430" s="269">
        <v>-0.00318291026697377</v>
      </c>
    </row>
    <row r="431" spans="1:39">
      <c r="A431" s="279" t="s">
        <v>400</v>
      </c>
      <c r="B431" s="280" t="s">
        <v>3318</v>
      </c>
      <c r="C431" s="262" t="s">
        <v>460</v>
      </c>
      <c r="D431" s="280" t="s">
        <v>461</v>
      </c>
      <c r="E431" s="263">
        <v>13740</v>
      </c>
      <c r="F431" s="263">
        <v>204</v>
      </c>
      <c r="G431" s="263">
        <v>138</v>
      </c>
      <c r="H431" s="263">
        <v>0</v>
      </c>
      <c r="I431" s="263">
        <v>0</v>
      </c>
      <c r="J431" s="264">
        <v>15304</v>
      </c>
      <c r="K431" s="264">
        <v>135</v>
      </c>
      <c r="L431" s="264">
        <v>135</v>
      </c>
      <c r="M431" s="264">
        <v>23</v>
      </c>
      <c r="N431" s="264">
        <v>0</v>
      </c>
      <c r="O431" s="264">
        <v>14389</v>
      </c>
      <c r="P431" s="264">
        <v>141</v>
      </c>
      <c r="Q431" s="264">
        <v>140</v>
      </c>
      <c r="R431" s="264">
        <v>41</v>
      </c>
      <c r="S431" s="264">
        <v>0</v>
      </c>
      <c r="T431" s="265">
        <v>0.015</v>
      </c>
      <c r="U431" s="266">
        <v>13740</v>
      </c>
      <c r="V431" s="266">
        <v>204</v>
      </c>
      <c r="W431" s="266">
        <v>138</v>
      </c>
      <c r="X431" s="266">
        <v>0</v>
      </c>
      <c r="Y431" s="264">
        <v>0</v>
      </c>
      <c r="Z431" s="267">
        <v>0.0148471615720524</v>
      </c>
      <c r="AA431" s="267">
        <v>0.0148471615720524</v>
      </c>
      <c r="AB431" s="267">
        <v>0.0088212232096184</v>
      </c>
      <c r="AC431" s="268">
        <v>0.00979915213009938</v>
      </c>
      <c r="AD431" s="269">
        <v>0.006025938362434</v>
      </c>
      <c r="AE431" s="270">
        <v>88068</v>
      </c>
      <c r="AF431" s="271">
        <v>1254</v>
      </c>
      <c r="AG431" s="271">
        <v>0</v>
      </c>
      <c r="AH431" s="271">
        <v>79188</v>
      </c>
      <c r="AI431" s="271">
        <v>1500</v>
      </c>
      <c r="AJ431" s="271">
        <v>1</v>
      </c>
      <c r="AK431" s="268">
        <v>0.0142389971385747</v>
      </c>
      <c r="AL431" s="268">
        <v>0.0189296358034046</v>
      </c>
      <c r="AM431" s="269">
        <v>-0.00469063866482982</v>
      </c>
    </row>
    <row r="432" spans="1:39">
      <c r="A432" s="279" t="s">
        <v>400</v>
      </c>
      <c r="B432" s="280" t="s">
        <v>3316</v>
      </c>
      <c r="C432" s="262" t="s">
        <v>462</v>
      </c>
      <c r="D432" s="280" t="s">
        <v>463</v>
      </c>
      <c r="E432" s="263">
        <v>20048</v>
      </c>
      <c r="F432" s="263">
        <v>249</v>
      </c>
      <c r="G432" s="263">
        <v>155</v>
      </c>
      <c r="H432" s="263">
        <v>3</v>
      </c>
      <c r="I432" s="263">
        <v>0</v>
      </c>
      <c r="J432" s="264">
        <v>21178</v>
      </c>
      <c r="K432" s="264">
        <v>242</v>
      </c>
      <c r="L432" s="264">
        <v>242</v>
      </c>
      <c r="M432" s="264">
        <v>39</v>
      </c>
      <c r="N432" s="264">
        <v>0</v>
      </c>
      <c r="O432" s="264">
        <v>20322</v>
      </c>
      <c r="P432" s="264">
        <v>236</v>
      </c>
      <c r="Q432" s="264">
        <v>236</v>
      </c>
      <c r="R432" s="264">
        <v>153</v>
      </c>
      <c r="S432" s="264">
        <v>0</v>
      </c>
      <c r="T432" s="265">
        <v>0.015</v>
      </c>
      <c r="U432" s="266">
        <v>20048</v>
      </c>
      <c r="V432" s="266">
        <v>249</v>
      </c>
      <c r="W432" s="266">
        <v>155</v>
      </c>
      <c r="X432" s="266">
        <v>0</v>
      </c>
      <c r="Y432" s="264">
        <v>3</v>
      </c>
      <c r="Z432" s="267">
        <v>0.0124201915403033</v>
      </c>
      <c r="AA432" s="267">
        <v>0.0124201915403033</v>
      </c>
      <c r="AB432" s="267">
        <v>0.0114269524978752</v>
      </c>
      <c r="AC432" s="268">
        <v>0.0116130302135617</v>
      </c>
      <c r="AD432" s="269">
        <v>0.000993239042428118</v>
      </c>
      <c r="AE432" s="270">
        <v>122231</v>
      </c>
      <c r="AF432" s="271">
        <v>1640</v>
      </c>
      <c r="AG432" s="271">
        <v>0</v>
      </c>
      <c r="AH432" s="271">
        <v>114117</v>
      </c>
      <c r="AI432" s="271">
        <v>1620</v>
      </c>
      <c r="AJ432" s="271">
        <v>1</v>
      </c>
      <c r="AK432" s="268">
        <v>0.0134172182179643</v>
      </c>
      <c r="AL432" s="268">
        <v>0.0141871938449136</v>
      </c>
      <c r="AM432" s="269">
        <v>-0.000769975626949207</v>
      </c>
    </row>
    <row r="433" spans="1:39">
      <c r="A433" s="279" t="s">
        <v>400</v>
      </c>
      <c r="B433" s="280" t="s">
        <v>3313</v>
      </c>
      <c r="C433" s="262" t="s">
        <v>464</v>
      </c>
      <c r="D433" s="280" t="s">
        <v>465</v>
      </c>
      <c r="E433" s="263">
        <v>11652</v>
      </c>
      <c r="F433" s="263">
        <v>224</v>
      </c>
      <c r="G433" s="263">
        <v>119</v>
      </c>
      <c r="H433" s="263">
        <v>2</v>
      </c>
      <c r="I433" s="263">
        <v>0</v>
      </c>
      <c r="J433" s="264">
        <v>12421</v>
      </c>
      <c r="K433" s="264">
        <v>268</v>
      </c>
      <c r="L433" s="264">
        <v>267</v>
      </c>
      <c r="M433" s="264">
        <v>7</v>
      </c>
      <c r="N433" s="264">
        <v>0</v>
      </c>
      <c r="O433" s="264">
        <v>11698</v>
      </c>
      <c r="P433" s="264">
        <v>188</v>
      </c>
      <c r="Q433" s="264">
        <v>188</v>
      </c>
      <c r="R433" s="264">
        <v>48</v>
      </c>
      <c r="S433" s="264">
        <v>0</v>
      </c>
      <c r="T433" s="265">
        <v>0.015</v>
      </c>
      <c r="U433" s="266">
        <v>11652</v>
      </c>
      <c r="V433" s="266">
        <v>224</v>
      </c>
      <c r="W433" s="266">
        <v>119</v>
      </c>
      <c r="X433" s="266">
        <v>0</v>
      </c>
      <c r="Y433" s="264">
        <v>2</v>
      </c>
      <c r="Z433" s="267">
        <v>0.0192241675248884</v>
      </c>
      <c r="AA433" s="267">
        <v>0.0192241675248884</v>
      </c>
      <c r="AB433" s="267">
        <v>0.021576362611706</v>
      </c>
      <c r="AC433" s="268">
        <v>0.0160711232689349</v>
      </c>
      <c r="AD433" s="269">
        <v>-0.00235219508681755</v>
      </c>
      <c r="AE433" s="270">
        <v>71595</v>
      </c>
      <c r="AF433" s="271">
        <v>1496</v>
      </c>
      <c r="AG433" s="271">
        <v>0</v>
      </c>
      <c r="AH433" s="271">
        <v>64837</v>
      </c>
      <c r="AI433" s="271">
        <v>1475</v>
      </c>
      <c r="AJ433" s="271">
        <v>0</v>
      </c>
      <c r="AK433" s="268">
        <v>0.0208953139185697</v>
      </c>
      <c r="AL433" s="268">
        <v>0.0227493560775483</v>
      </c>
      <c r="AM433" s="269">
        <v>-0.00185404215897858</v>
      </c>
    </row>
    <row r="434" spans="1:39">
      <c r="A434" s="279" t="s">
        <v>400</v>
      </c>
      <c r="B434" s="280" t="s">
        <v>3319</v>
      </c>
      <c r="C434" s="262" t="s">
        <v>466</v>
      </c>
      <c r="D434" s="280" t="s">
        <v>467</v>
      </c>
      <c r="E434" s="263">
        <v>10201</v>
      </c>
      <c r="F434" s="263">
        <v>145</v>
      </c>
      <c r="G434" s="263">
        <v>104</v>
      </c>
      <c r="H434" s="263">
        <v>1</v>
      </c>
      <c r="I434" s="263">
        <v>0</v>
      </c>
      <c r="J434" s="264">
        <v>10870</v>
      </c>
      <c r="K434" s="264">
        <v>107</v>
      </c>
      <c r="L434" s="264">
        <v>107</v>
      </c>
      <c r="M434" s="264">
        <v>27</v>
      </c>
      <c r="N434" s="264">
        <v>0</v>
      </c>
      <c r="O434" s="264">
        <v>10207</v>
      </c>
      <c r="P434" s="264">
        <v>91</v>
      </c>
      <c r="Q434" s="264">
        <v>91</v>
      </c>
      <c r="R434" s="264">
        <v>59</v>
      </c>
      <c r="S434" s="264">
        <v>0</v>
      </c>
      <c r="T434" s="265">
        <v>0.015</v>
      </c>
      <c r="U434" s="266">
        <v>10201</v>
      </c>
      <c r="V434" s="266">
        <v>145</v>
      </c>
      <c r="W434" s="266">
        <v>104</v>
      </c>
      <c r="X434" s="266">
        <v>0</v>
      </c>
      <c r="Y434" s="264">
        <v>1</v>
      </c>
      <c r="Z434" s="267">
        <v>0.0142142927164004</v>
      </c>
      <c r="AA434" s="267">
        <v>0.0142142927164004</v>
      </c>
      <c r="AB434" s="267">
        <v>0.00984360625574977</v>
      </c>
      <c r="AC434" s="268">
        <v>0.00891545018124816</v>
      </c>
      <c r="AD434" s="269">
        <v>0.00437068646065058</v>
      </c>
      <c r="AE434" s="270">
        <v>62857</v>
      </c>
      <c r="AF434" s="271">
        <v>814</v>
      </c>
      <c r="AG434" s="271">
        <v>0</v>
      </c>
      <c r="AH434" s="271">
        <v>61510</v>
      </c>
      <c r="AI434" s="271">
        <v>872</v>
      </c>
      <c r="AJ434" s="271">
        <v>0</v>
      </c>
      <c r="AK434" s="268">
        <v>0.0129500294318851</v>
      </c>
      <c r="AL434" s="268">
        <v>0.0141765566574541</v>
      </c>
      <c r="AM434" s="269">
        <v>-0.001226527225569</v>
      </c>
    </row>
    <row r="435" spans="1:39">
      <c r="A435" s="279" t="s">
        <v>400</v>
      </c>
      <c r="B435" s="280" t="s">
        <v>3319</v>
      </c>
      <c r="C435" s="262" t="s">
        <v>468</v>
      </c>
      <c r="D435" s="280" t="s">
        <v>469</v>
      </c>
      <c r="E435" s="263">
        <v>14215</v>
      </c>
      <c r="F435" s="263">
        <v>171</v>
      </c>
      <c r="G435" s="263">
        <v>81</v>
      </c>
      <c r="H435" s="263">
        <v>0</v>
      </c>
      <c r="I435" s="263">
        <v>0</v>
      </c>
      <c r="J435" s="264">
        <v>15020</v>
      </c>
      <c r="K435" s="264">
        <v>192</v>
      </c>
      <c r="L435" s="264">
        <v>192</v>
      </c>
      <c r="M435" s="264">
        <v>8</v>
      </c>
      <c r="N435" s="264">
        <v>0</v>
      </c>
      <c r="O435" s="264">
        <v>14988</v>
      </c>
      <c r="P435" s="264">
        <v>127</v>
      </c>
      <c r="Q435" s="264">
        <v>126</v>
      </c>
      <c r="R435" s="264">
        <v>58</v>
      </c>
      <c r="S435" s="264">
        <v>0</v>
      </c>
      <c r="T435" s="265">
        <v>0.015</v>
      </c>
      <c r="U435" s="266">
        <v>14215</v>
      </c>
      <c r="V435" s="266">
        <v>171</v>
      </c>
      <c r="W435" s="266">
        <v>81</v>
      </c>
      <c r="X435" s="266">
        <v>0</v>
      </c>
      <c r="Y435" s="264">
        <v>0</v>
      </c>
      <c r="Z435" s="267">
        <v>0.0120295462539571</v>
      </c>
      <c r="AA435" s="267">
        <v>0.0120295462539571</v>
      </c>
      <c r="AB435" s="267">
        <v>0.0127829560585885</v>
      </c>
      <c r="AC435" s="268">
        <v>0.00847344542300507</v>
      </c>
      <c r="AD435" s="269">
        <v>-0.00075340980463146</v>
      </c>
      <c r="AE435" s="270">
        <v>86152</v>
      </c>
      <c r="AF435" s="271">
        <v>1194</v>
      </c>
      <c r="AG435" s="271">
        <v>2</v>
      </c>
      <c r="AH435" s="271">
        <v>81211</v>
      </c>
      <c r="AI435" s="271">
        <v>1401</v>
      </c>
      <c r="AJ435" s="271">
        <v>0</v>
      </c>
      <c r="AK435" s="268">
        <v>0.0138360107716594</v>
      </c>
      <c r="AL435" s="268">
        <v>0.0172513575747128</v>
      </c>
      <c r="AM435" s="269">
        <v>-0.00341534680305339</v>
      </c>
    </row>
    <row r="436" spans="1:39">
      <c r="A436" s="279" t="s">
        <v>400</v>
      </c>
      <c r="B436" s="280" t="s">
        <v>3318</v>
      </c>
      <c r="C436" s="262" t="s">
        <v>470</v>
      </c>
      <c r="D436" s="280" t="s">
        <v>471</v>
      </c>
      <c r="E436" s="263">
        <v>10181</v>
      </c>
      <c r="F436" s="263">
        <v>181</v>
      </c>
      <c r="G436" s="263">
        <v>106</v>
      </c>
      <c r="H436" s="263">
        <v>0</v>
      </c>
      <c r="I436" s="263">
        <v>0</v>
      </c>
      <c r="J436" s="264">
        <v>11456</v>
      </c>
      <c r="K436" s="264">
        <v>201</v>
      </c>
      <c r="L436" s="264">
        <v>201</v>
      </c>
      <c r="M436" s="264">
        <v>39</v>
      </c>
      <c r="N436" s="264">
        <v>0</v>
      </c>
      <c r="O436" s="264">
        <v>10994</v>
      </c>
      <c r="P436" s="264">
        <v>137</v>
      </c>
      <c r="Q436" s="264">
        <v>137</v>
      </c>
      <c r="R436" s="264">
        <v>85</v>
      </c>
      <c r="S436" s="264">
        <v>0</v>
      </c>
      <c r="T436" s="265">
        <v>0.015</v>
      </c>
      <c r="U436" s="266">
        <v>10181</v>
      </c>
      <c r="V436" s="266">
        <v>181</v>
      </c>
      <c r="W436" s="266">
        <v>106</v>
      </c>
      <c r="X436" s="266">
        <v>0</v>
      </c>
      <c r="Y436" s="264">
        <v>0</v>
      </c>
      <c r="Z436" s="267">
        <v>0.0177782143207936</v>
      </c>
      <c r="AA436" s="267">
        <v>0.0177782143207936</v>
      </c>
      <c r="AB436" s="267">
        <v>0.0175453910614525</v>
      </c>
      <c r="AC436" s="268">
        <v>0.0124613425504821</v>
      </c>
      <c r="AD436" s="269">
        <v>0.000232823259341122</v>
      </c>
      <c r="AE436" s="270">
        <v>68067</v>
      </c>
      <c r="AF436" s="271">
        <v>1239</v>
      </c>
      <c r="AG436" s="271">
        <v>0</v>
      </c>
      <c r="AH436" s="271">
        <v>66196</v>
      </c>
      <c r="AI436" s="271">
        <v>988</v>
      </c>
      <c r="AJ436" s="271">
        <v>0</v>
      </c>
      <c r="AK436" s="268">
        <v>0.0182026532681035</v>
      </c>
      <c r="AL436" s="268">
        <v>0.0149253731343284</v>
      </c>
      <c r="AM436" s="269">
        <v>0.00327728013377513</v>
      </c>
    </row>
    <row r="437" spans="1:39">
      <c r="A437" s="279" t="s">
        <v>400</v>
      </c>
      <c r="B437" s="280" t="s">
        <v>3318</v>
      </c>
      <c r="C437" s="262" t="s">
        <v>472</v>
      </c>
      <c r="D437" s="280" t="s">
        <v>473</v>
      </c>
      <c r="E437" s="263">
        <v>12586</v>
      </c>
      <c r="F437" s="263">
        <v>221</v>
      </c>
      <c r="G437" s="263">
        <v>139</v>
      </c>
      <c r="H437" s="263">
        <v>0</v>
      </c>
      <c r="I437" s="263">
        <v>0</v>
      </c>
      <c r="J437" s="264">
        <v>14440</v>
      </c>
      <c r="K437" s="264">
        <v>194</v>
      </c>
      <c r="L437" s="264">
        <v>193</v>
      </c>
      <c r="M437" s="264">
        <v>5</v>
      </c>
      <c r="N437" s="264">
        <v>0</v>
      </c>
      <c r="O437" s="264">
        <v>13702</v>
      </c>
      <c r="P437" s="264">
        <v>172</v>
      </c>
      <c r="Q437" s="264">
        <v>172</v>
      </c>
      <c r="R437" s="264">
        <v>88</v>
      </c>
      <c r="S437" s="264">
        <v>0</v>
      </c>
      <c r="T437" s="265">
        <v>0.015</v>
      </c>
      <c r="U437" s="266">
        <v>12586</v>
      </c>
      <c r="V437" s="266">
        <v>221</v>
      </c>
      <c r="W437" s="266">
        <v>139</v>
      </c>
      <c r="X437" s="266">
        <v>0</v>
      </c>
      <c r="Y437" s="264">
        <v>0</v>
      </c>
      <c r="Z437" s="267">
        <v>0.0175591927538535</v>
      </c>
      <c r="AA437" s="267">
        <v>0.0175591927538535</v>
      </c>
      <c r="AB437" s="267">
        <v>0.0134349030470914</v>
      </c>
      <c r="AC437" s="268">
        <v>0.012552911983652</v>
      </c>
      <c r="AD437" s="269">
        <v>0.00412428970676208</v>
      </c>
      <c r="AE437" s="270">
        <v>82968</v>
      </c>
      <c r="AF437" s="271">
        <v>1232</v>
      </c>
      <c r="AG437" s="271">
        <v>0</v>
      </c>
      <c r="AH437" s="271">
        <v>79830</v>
      </c>
      <c r="AI437" s="271">
        <v>1168</v>
      </c>
      <c r="AJ437" s="271">
        <v>0</v>
      </c>
      <c r="AK437" s="268">
        <v>0.0148490984475943</v>
      </c>
      <c r="AL437" s="268">
        <v>0.0146310910685206</v>
      </c>
      <c r="AM437" s="269">
        <v>0.000218007379073647</v>
      </c>
    </row>
    <row r="438" spans="1:39">
      <c r="A438" s="279" t="s">
        <v>400</v>
      </c>
      <c r="B438" s="280" t="s">
        <v>3317</v>
      </c>
      <c r="C438" s="262" t="s">
        <v>474</v>
      </c>
      <c r="D438" s="280" t="s">
        <v>475</v>
      </c>
      <c r="E438" s="263">
        <v>17434</v>
      </c>
      <c r="F438" s="263">
        <v>271</v>
      </c>
      <c r="G438" s="263">
        <v>135</v>
      </c>
      <c r="H438" s="263">
        <v>0</v>
      </c>
      <c r="I438" s="263">
        <v>0</v>
      </c>
      <c r="J438" s="264">
        <v>18475</v>
      </c>
      <c r="K438" s="264">
        <v>198</v>
      </c>
      <c r="L438" s="264">
        <v>197</v>
      </c>
      <c r="M438" s="264">
        <v>19</v>
      </c>
      <c r="N438" s="264">
        <v>0</v>
      </c>
      <c r="O438" s="264">
        <v>17409</v>
      </c>
      <c r="P438" s="264">
        <v>162</v>
      </c>
      <c r="Q438" s="264">
        <v>162</v>
      </c>
      <c r="R438" s="264">
        <v>62</v>
      </c>
      <c r="S438" s="264">
        <v>0</v>
      </c>
      <c r="T438" s="265">
        <v>0.015</v>
      </c>
      <c r="U438" s="266">
        <v>17434</v>
      </c>
      <c r="V438" s="266">
        <v>271</v>
      </c>
      <c r="W438" s="266">
        <v>135</v>
      </c>
      <c r="X438" s="266">
        <v>0</v>
      </c>
      <c r="Y438" s="264">
        <v>0</v>
      </c>
      <c r="Z438" s="267">
        <v>0.0155443386486176</v>
      </c>
      <c r="AA438" s="267">
        <v>0.0155443386486176</v>
      </c>
      <c r="AB438" s="267">
        <v>0.0107171853856563</v>
      </c>
      <c r="AC438" s="268">
        <v>0.00930553162157505</v>
      </c>
      <c r="AD438" s="269">
        <v>0.00482715326296135</v>
      </c>
      <c r="AE438" s="270">
        <v>105084</v>
      </c>
      <c r="AF438" s="271">
        <v>1398</v>
      </c>
      <c r="AG438" s="271">
        <v>0</v>
      </c>
      <c r="AH438" s="271">
        <v>93187</v>
      </c>
      <c r="AI438" s="271">
        <v>1511</v>
      </c>
      <c r="AJ438" s="271">
        <v>0</v>
      </c>
      <c r="AK438" s="268">
        <v>0.0133036428000457</v>
      </c>
      <c r="AL438" s="268">
        <v>0.0162147080601371</v>
      </c>
      <c r="AM438" s="269">
        <v>-0.00291106526009146</v>
      </c>
    </row>
    <row r="439" spans="1:39">
      <c r="A439" s="279" t="s">
        <v>400</v>
      </c>
      <c r="B439" s="280" t="s">
        <v>3317</v>
      </c>
      <c r="C439" s="262" t="s">
        <v>476</v>
      </c>
      <c r="D439" s="280" t="s">
        <v>477</v>
      </c>
      <c r="E439" s="263">
        <v>2866</v>
      </c>
      <c r="F439" s="263">
        <v>11</v>
      </c>
      <c r="G439" s="263">
        <v>6</v>
      </c>
      <c r="H439" s="263">
        <v>0</v>
      </c>
      <c r="I439" s="263">
        <v>0</v>
      </c>
      <c r="J439" s="264">
        <v>2959</v>
      </c>
      <c r="K439" s="264">
        <v>31</v>
      </c>
      <c r="L439" s="264">
        <v>31</v>
      </c>
      <c r="M439" s="264">
        <v>1</v>
      </c>
      <c r="N439" s="264">
        <v>0</v>
      </c>
      <c r="O439" s="264">
        <v>2802</v>
      </c>
      <c r="P439" s="264">
        <v>24</v>
      </c>
      <c r="Q439" s="264">
        <v>24</v>
      </c>
      <c r="R439" s="264">
        <v>5</v>
      </c>
      <c r="S439" s="264">
        <v>0</v>
      </c>
      <c r="T439" s="265">
        <v>0.015</v>
      </c>
      <c r="U439" s="266">
        <v>2866</v>
      </c>
      <c r="V439" s="266">
        <v>11</v>
      </c>
      <c r="W439" s="266">
        <v>6</v>
      </c>
      <c r="X439" s="266">
        <v>0</v>
      </c>
      <c r="Y439" s="264">
        <v>0</v>
      </c>
      <c r="Z439" s="267">
        <v>0.00383810188415911</v>
      </c>
      <c r="AA439" s="267">
        <v>0.00383810188415911</v>
      </c>
      <c r="AB439" s="267">
        <v>0.0104765123352484</v>
      </c>
      <c r="AC439" s="268">
        <v>0.00856531049250535</v>
      </c>
      <c r="AD439" s="269">
        <v>-0.00663841045108929</v>
      </c>
      <c r="AE439" s="270">
        <v>17702</v>
      </c>
      <c r="AF439" s="271">
        <v>168</v>
      </c>
      <c r="AG439" s="271">
        <v>0</v>
      </c>
      <c r="AH439" s="271">
        <v>20169</v>
      </c>
      <c r="AI439" s="271">
        <v>153</v>
      </c>
      <c r="AJ439" s="271">
        <v>0</v>
      </c>
      <c r="AK439" s="268">
        <v>0.00949045305615185</v>
      </c>
      <c r="AL439" s="268">
        <v>0.00758589915216421</v>
      </c>
      <c r="AM439" s="269">
        <v>0.00190455390398763</v>
      </c>
    </row>
    <row r="440" spans="1:39">
      <c r="A440" s="279" t="s">
        <v>400</v>
      </c>
      <c r="B440" s="280" t="s">
        <v>3319</v>
      </c>
      <c r="C440" s="262" t="s">
        <v>478</v>
      </c>
      <c r="D440" s="280" t="s">
        <v>479</v>
      </c>
      <c r="E440" s="263">
        <v>11782</v>
      </c>
      <c r="F440" s="263">
        <v>159</v>
      </c>
      <c r="G440" s="263">
        <v>91</v>
      </c>
      <c r="H440" s="263">
        <v>0</v>
      </c>
      <c r="I440" s="263">
        <v>0</v>
      </c>
      <c r="J440" s="264">
        <v>11875</v>
      </c>
      <c r="K440" s="264">
        <v>118</v>
      </c>
      <c r="L440" s="264">
        <v>117</v>
      </c>
      <c r="M440" s="264">
        <v>3</v>
      </c>
      <c r="N440" s="264">
        <v>0</v>
      </c>
      <c r="O440" s="264">
        <v>10955</v>
      </c>
      <c r="P440" s="264">
        <v>193</v>
      </c>
      <c r="Q440" s="264">
        <v>191</v>
      </c>
      <c r="R440" s="264">
        <v>78</v>
      </c>
      <c r="S440" s="264">
        <v>0</v>
      </c>
      <c r="T440" s="265">
        <v>0.015</v>
      </c>
      <c r="U440" s="266">
        <v>11782</v>
      </c>
      <c r="V440" s="266">
        <v>159</v>
      </c>
      <c r="W440" s="266">
        <v>91</v>
      </c>
      <c r="X440" s="266">
        <v>0</v>
      </c>
      <c r="Y440" s="264">
        <v>0</v>
      </c>
      <c r="Z440" s="267">
        <v>0.0134951621116958</v>
      </c>
      <c r="AA440" s="267">
        <v>0.0134951621116958</v>
      </c>
      <c r="AB440" s="267">
        <v>0.00993684210526316</v>
      </c>
      <c r="AC440" s="268">
        <v>0.0176175262437243</v>
      </c>
      <c r="AD440" s="269">
        <v>0.00355832000643265</v>
      </c>
      <c r="AE440" s="270">
        <v>67981</v>
      </c>
      <c r="AF440" s="271">
        <v>1054</v>
      </c>
      <c r="AG440" s="271">
        <v>1</v>
      </c>
      <c r="AH440" s="271">
        <v>62038</v>
      </c>
      <c r="AI440" s="271">
        <v>1161</v>
      </c>
      <c r="AJ440" s="271">
        <v>2</v>
      </c>
      <c r="AK440" s="268">
        <v>0.0154896221002927</v>
      </c>
      <c r="AL440" s="268">
        <v>0.0186820980689255</v>
      </c>
      <c r="AM440" s="269">
        <v>-0.00319247596863277</v>
      </c>
    </row>
    <row r="441" spans="1:39">
      <c r="A441" s="279" t="s">
        <v>400</v>
      </c>
      <c r="B441" s="280" t="s">
        <v>3314</v>
      </c>
      <c r="C441" s="262" t="s">
        <v>480</v>
      </c>
      <c r="D441" s="280" t="s">
        <v>481</v>
      </c>
      <c r="E441" s="263">
        <v>0</v>
      </c>
      <c r="F441" s="263">
        <v>0</v>
      </c>
      <c r="G441" s="263">
        <v>0</v>
      </c>
      <c r="H441" s="263">
        <v>0</v>
      </c>
      <c r="I441" s="263">
        <v>0</v>
      </c>
      <c r="J441" s="264">
        <v>0</v>
      </c>
      <c r="K441" s="264">
        <v>0</v>
      </c>
      <c r="L441" s="264">
        <v>0</v>
      </c>
      <c r="M441" s="264">
        <v>0</v>
      </c>
      <c r="N441" s="264">
        <v>0</v>
      </c>
      <c r="O441" s="264">
        <v>0</v>
      </c>
      <c r="P441" s="264">
        <v>0</v>
      </c>
      <c r="Q441" s="264">
        <v>0</v>
      </c>
      <c r="R441" s="264">
        <v>0</v>
      </c>
      <c r="S441" s="264">
        <v>0</v>
      </c>
      <c r="T441" s="265">
        <v>0.015</v>
      </c>
      <c r="U441" s="266">
        <v>0</v>
      </c>
      <c r="V441" s="266">
        <v>0</v>
      </c>
      <c r="W441" s="266">
        <v>0</v>
      </c>
      <c r="X441" s="266">
        <v>0</v>
      </c>
      <c r="Y441" s="264">
        <v>0</v>
      </c>
      <c r="Z441" s="267">
        <v>0</v>
      </c>
      <c r="AA441" s="267">
        <v>0</v>
      </c>
      <c r="AB441" s="267">
        <v>0</v>
      </c>
      <c r="AC441" s="268">
        <v>0</v>
      </c>
      <c r="AD441" s="269">
        <v>0</v>
      </c>
      <c r="AE441" s="270">
        <v>0</v>
      </c>
      <c r="AF441" s="271">
        <v>0</v>
      </c>
      <c r="AG441" s="271">
        <v>0</v>
      </c>
      <c r="AH441" s="271">
        <v>0</v>
      </c>
      <c r="AI441" s="271">
        <v>0</v>
      </c>
      <c r="AJ441" s="271">
        <v>0</v>
      </c>
      <c r="AK441" s="268">
        <v>0</v>
      </c>
      <c r="AL441" s="268">
        <v>0</v>
      </c>
      <c r="AM441" s="269">
        <v>0</v>
      </c>
    </row>
    <row r="442" spans="1:39">
      <c r="A442" s="279" t="s">
        <v>400</v>
      </c>
      <c r="B442" s="280" t="s">
        <v>3318</v>
      </c>
      <c r="C442" s="262" t="s">
        <v>482</v>
      </c>
      <c r="D442" s="280" t="s">
        <v>483</v>
      </c>
      <c r="E442" s="263">
        <v>18649</v>
      </c>
      <c r="F442" s="263">
        <v>276</v>
      </c>
      <c r="G442" s="263">
        <v>160</v>
      </c>
      <c r="H442" s="263">
        <v>51</v>
      </c>
      <c r="I442" s="263">
        <v>0</v>
      </c>
      <c r="J442" s="264">
        <v>20699</v>
      </c>
      <c r="K442" s="264">
        <v>276</v>
      </c>
      <c r="L442" s="264">
        <v>276</v>
      </c>
      <c r="M442" s="264">
        <v>26</v>
      </c>
      <c r="N442" s="264">
        <v>0</v>
      </c>
      <c r="O442" s="264">
        <v>18882</v>
      </c>
      <c r="P442" s="264">
        <v>236</v>
      </c>
      <c r="Q442" s="264">
        <v>236</v>
      </c>
      <c r="R442" s="264">
        <v>97</v>
      </c>
      <c r="S442" s="264">
        <v>0</v>
      </c>
      <c r="T442" s="265">
        <v>0.015</v>
      </c>
      <c r="U442" s="266">
        <v>18649</v>
      </c>
      <c r="V442" s="266">
        <v>276</v>
      </c>
      <c r="W442" s="266">
        <v>160</v>
      </c>
      <c r="X442" s="266">
        <v>0</v>
      </c>
      <c r="Y442" s="264">
        <v>51</v>
      </c>
      <c r="Z442" s="267">
        <v>0.0147997211646737</v>
      </c>
      <c r="AA442" s="267">
        <v>0.0147997211646737</v>
      </c>
      <c r="AB442" s="267">
        <v>0.0133339774868351</v>
      </c>
      <c r="AC442" s="268">
        <v>0.0124986759877132</v>
      </c>
      <c r="AD442" s="269">
        <v>0.0014657436778386</v>
      </c>
      <c r="AE442" s="270">
        <v>119944</v>
      </c>
      <c r="AF442" s="271">
        <v>1943</v>
      </c>
      <c r="AG442" s="271">
        <v>0</v>
      </c>
      <c r="AH442" s="271">
        <v>111651</v>
      </c>
      <c r="AI442" s="271">
        <v>1749</v>
      </c>
      <c r="AJ442" s="271">
        <v>0</v>
      </c>
      <c r="AK442" s="268">
        <v>0.0161992263056093</v>
      </c>
      <c r="AL442" s="268">
        <v>0.0156648843270548</v>
      </c>
      <c r="AM442" s="269">
        <v>0.000534341978554443</v>
      </c>
    </row>
    <row r="443" spans="1:39">
      <c r="A443" s="279" t="s">
        <v>400</v>
      </c>
      <c r="B443" s="280" t="s">
        <v>3319</v>
      </c>
      <c r="C443" s="262" t="s">
        <v>484</v>
      </c>
      <c r="D443" s="280" t="s">
        <v>485</v>
      </c>
      <c r="E443" s="263">
        <v>15259</v>
      </c>
      <c r="F443" s="263">
        <v>161</v>
      </c>
      <c r="G443" s="263">
        <v>45</v>
      </c>
      <c r="H443" s="263">
        <v>1</v>
      </c>
      <c r="I443" s="263">
        <v>0</v>
      </c>
      <c r="J443" s="264">
        <v>16120</v>
      </c>
      <c r="K443" s="264">
        <v>188</v>
      </c>
      <c r="L443" s="264">
        <v>188</v>
      </c>
      <c r="M443" s="264">
        <v>4</v>
      </c>
      <c r="N443" s="264">
        <v>0</v>
      </c>
      <c r="O443" s="264">
        <v>15285</v>
      </c>
      <c r="P443" s="264">
        <v>178</v>
      </c>
      <c r="Q443" s="264">
        <v>178</v>
      </c>
      <c r="R443" s="264">
        <v>108</v>
      </c>
      <c r="S443" s="264">
        <v>0</v>
      </c>
      <c r="T443" s="265">
        <v>0.015</v>
      </c>
      <c r="U443" s="266">
        <v>15259</v>
      </c>
      <c r="V443" s="266">
        <v>161</v>
      </c>
      <c r="W443" s="266">
        <v>45</v>
      </c>
      <c r="X443" s="266">
        <v>0</v>
      </c>
      <c r="Y443" s="264">
        <v>1</v>
      </c>
      <c r="Z443" s="267">
        <v>0.0105511501409005</v>
      </c>
      <c r="AA443" s="267">
        <v>0.0105511501409005</v>
      </c>
      <c r="AB443" s="267">
        <v>0.0116625310173697</v>
      </c>
      <c r="AC443" s="268">
        <v>0.0116454039908407</v>
      </c>
      <c r="AD443" s="269">
        <v>-0.00111138087646928</v>
      </c>
      <c r="AE443" s="270">
        <v>90851</v>
      </c>
      <c r="AF443" s="271">
        <v>1100</v>
      </c>
      <c r="AG443" s="271">
        <v>0</v>
      </c>
      <c r="AH443" s="271">
        <v>77526</v>
      </c>
      <c r="AI443" s="271">
        <v>1108</v>
      </c>
      <c r="AJ443" s="271">
        <v>0</v>
      </c>
      <c r="AK443" s="268">
        <v>0.0121077368438432</v>
      </c>
      <c r="AL443" s="268">
        <v>0.0142919794649537</v>
      </c>
      <c r="AM443" s="269">
        <v>-0.00218424262111048</v>
      </c>
    </row>
    <row r="444" spans="1:39">
      <c r="A444" s="279" t="s">
        <v>400</v>
      </c>
      <c r="B444" s="280" t="s">
        <v>3314</v>
      </c>
      <c r="C444" s="262" t="s">
        <v>486</v>
      </c>
      <c r="D444" s="280" t="s">
        <v>487</v>
      </c>
      <c r="E444" s="263">
        <v>11922</v>
      </c>
      <c r="F444" s="263">
        <v>197</v>
      </c>
      <c r="G444" s="263">
        <v>121</v>
      </c>
      <c r="H444" s="263">
        <v>2</v>
      </c>
      <c r="I444" s="263">
        <v>0</v>
      </c>
      <c r="J444" s="264">
        <v>12557</v>
      </c>
      <c r="K444" s="264">
        <v>205</v>
      </c>
      <c r="L444" s="264">
        <v>205</v>
      </c>
      <c r="M444" s="264">
        <v>5</v>
      </c>
      <c r="N444" s="264">
        <v>0</v>
      </c>
      <c r="O444" s="264">
        <v>11530</v>
      </c>
      <c r="P444" s="264">
        <v>154</v>
      </c>
      <c r="Q444" s="264">
        <v>154</v>
      </c>
      <c r="R444" s="264">
        <v>62</v>
      </c>
      <c r="S444" s="264">
        <v>0</v>
      </c>
      <c r="T444" s="265">
        <v>0.015</v>
      </c>
      <c r="U444" s="266">
        <v>11922</v>
      </c>
      <c r="V444" s="266">
        <v>197</v>
      </c>
      <c r="W444" s="266">
        <v>121</v>
      </c>
      <c r="X444" s="266">
        <v>0</v>
      </c>
      <c r="Y444" s="264">
        <v>2</v>
      </c>
      <c r="Z444" s="267">
        <v>0.0165240731420903</v>
      </c>
      <c r="AA444" s="267">
        <v>0.0165240731420903</v>
      </c>
      <c r="AB444" s="267">
        <v>0.0163255554670702</v>
      </c>
      <c r="AC444" s="268">
        <v>0.0133564614050304</v>
      </c>
      <c r="AD444" s="269">
        <v>0.000198517675020094</v>
      </c>
      <c r="AE444" s="270">
        <v>71176</v>
      </c>
      <c r="AF444" s="271">
        <v>1319</v>
      </c>
      <c r="AG444" s="271">
        <v>0</v>
      </c>
      <c r="AH444" s="271">
        <v>63464</v>
      </c>
      <c r="AI444" s="271">
        <v>1390</v>
      </c>
      <c r="AJ444" s="271">
        <v>0</v>
      </c>
      <c r="AK444" s="268">
        <v>0.0185315274811734</v>
      </c>
      <c r="AL444" s="268">
        <v>0.0219021807638976</v>
      </c>
      <c r="AM444" s="269">
        <v>-0.00337065328272421</v>
      </c>
    </row>
    <row r="445" spans="1:39">
      <c r="A445" s="279" t="s">
        <v>400</v>
      </c>
      <c r="B445" s="280" t="s">
        <v>3319</v>
      </c>
      <c r="C445" s="262" t="s">
        <v>488</v>
      </c>
      <c r="D445" s="280" t="s">
        <v>489</v>
      </c>
      <c r="E445" s="263">
        <v>15913</v>
      </c>
      <c r="F445" s="263">
        <v>312</v>
      </c>
      <c r="G445" s="263">
        <v>158</v>
      </c>
      <c r="H445" s="263">
        <v>0</v>
      </c>
      <c r="I445" s="263">
        <v>0</v>
      </c>
      <c r="J445" s="264">
        <v>17484</v>
      </c>
      <c r="K445" s="264">
        <v>241</v>
      </c>
      <c r="L445" s="264">
        <v>241</v>
      </c>
      <c r="M445" s="264">
        <v>28</v>
      </c>
      <c r="N445" s="264">
        <v>0</v>
      </c>
      <c r="O445" s="264">
        <v>15755</v>
      </c>
      <c r="P445" s="264">
        <v>228</v>
      </c>
      <c r="Q445" s="264">
        <v>227</v>
      </c>
      <c r="R445" s="264">
        <v>105</v>
      </c>
      <c r="S445" s="264">
        <v>0</v>
      </c>
      <c r="T445" s="265">
        <v>0.015</v>
      </c>
      <c r="U445" s="266">
        <v>15913</v>
      </c>
      <c r="V445" s="266">
        <v>312</v>
      </c>
      <c r="W445" s="266">
        <v>158</v>
      </c>
      <c r="X445" s="266">
        <v>0</v>
      </c>
      <c r="Y445" s="264">
        <v>0</v>
      </c>
      <c r="Z445" s="267">
        <v>0.0196066109470244</v>
      </c>
      <c r="AA445" s="267">
        <v>0.0196066109470244</v>
      </c>
      <c r="AB445" s="267">
        <v>0.0137840311141615</v>
      </c>
      <c r="AC445" s="268">
        <v>0.014471596318629</v>
      </c>
      <c r="AD445" s="269">
        <v>0.00582257983286293</v>
      </c>
      <c r="AE445" s="270">
        <v>97657</v>
      </c>
      <c r="AF445" s="271">
        <v>1724</v>
      </c>
      <c r="AG445" s="271">
        <v>0</v>
      </c>
      <c r="AH445" s="271">
        <v>90301</v>
      </c>
      <c r="AI445" s="271">
        <v>1750</v>
      </c>
      <c r="AJ445" s="271">
        <v>0</v>
      </c>
      <c r="AK445" s="268">
        <v>0.0176536244201645</v>
      </c>
      <c r="AL445" s="268">
        <v>0.0193796303473937</v>
      </c>
      <c r="AM445" s="269">
        <v>-0.00172600592722926</v>
      </c>
    </row>
    <row r="446" spans="1:39">
      <c r="A446" s="279" t="s">
        <v>400</v>
      </c>
      <c r="B446" s="280" t="s">
        <v>3317</v>
      </c>
      <c r="C446" s="262" t="s">
        <v>490</v>
      </c>
      <c r="D446" s="280" t="s">
        <v>491</v>
      </c>
      <c r="E446" s="263">
        <v>7824</v>
      </c>
      <c r="F446" s="263">
        <v>120</v>
      </c>
      <c r="G446" s="263">
        <v>60</v>
      </c>
      <c r="H446" s="263">
        <v>1</v>
      </c>
      <c r="I446" s="263">
        <v>0</v>
      </c>
      <c r="J446" s="264">
        <v>8595</v>
      </c>
      <c r="K446" s="264">
        <v>145</v>
      </c>
      <c r="L446" s="264">
        <v>144</v>
      </c>
      <c r="M446" s="264">
        <v>9</v>
      </c>
      <c r="N446" s="264">
        <v>0</v>
      </c>
      <c r="O446" s="264">
        <v>8107</v>
      </c>
      <c r="P446" s="264">
        <v>64</v>
      </c>
      <c r="Q446" s="264">
        <v>63</v>
      </c>
      <c r="R446" s="264">
        <v>39</v>
      </c>
      <c r="S446" s="264">
        <v>0</v>
      </c>
      <c r="T446" s="265">
        <v>0.015</v>
      </c>
      <c r="U446" s="266">
        <v>7824</v>
      </c>
      <c r="V446" s="266">
        <v>120</v>
      </c>
      <c r="W446" s="266">
        <v>60</v>
      </c>
      <c r="X446" s="266">
        <v>0</v>
      </c>
      <c r="Y446" s="264">
        <v>1</v>
      </c>
      <c r="Z446" s="267">
        <v>0.0153374233128834</v>
      </c>
      <c r="AA446" s="267">
        <v>0.0153374233128834</v>
      </c>
      <c r="AB446" s="267">
        <v>0.016870273414776</v>
      </c>
      <c r="AC446" s="268">
        <v>0.00789441223633897</v>
      </c>
      <c r="AD446" s="269">
        <v>-0.0015328501018926</v>
      </c>
      <c r="AE446" s="270">
        <v>49127</v>
      </c>
      <c r="AF446" s="271">
        <v>747</v>
      </c>
      <c r="AG446" s="271">
        <v>0</v>
      </c>
      <c r="AH446" s="271">
        <v>45884</v>
      </c>
      <c r="AI446" s="271">
        <v>632</v>
      </c>
      <c r="AJ446" s="271">
        <v>0</v>
      </c>
      <c r="AK446" s="268">
        <v>0.0152054878172899</v>
      </c>
      <c r="AL446" s="268">
        <v>0.01377386452794</v>
      </c>
      <c r="AM446" s="269">
        <v>0.00143162328934986</v>
      </c>
    </row>
    <row r="447" spans="1:39">
      <c r="A447" s="279" t="s">
        <v>400</v>
      </c>
      <c r="B447" s="280" t="s">
        <v>3319</v>
      </c>
      <c r="C447" s="262" t="s">
        <v>492</v>
      </c>
      <c r="D447" s="280" t="s">
        <v>493</v>
      </c>
      <c r="E447" s="263">
        <v>12513</v>
      </c>
      <c r="F447" s="263">
        <v>159</v>
      </c>
      <c r="G447" s="263">
        <v>97</v>
      </c>
      <c r="H447" s="263">
        <v>5</v>
      </c>
      <c r="I447" s="263">
        <v>0</v>
      </c>
      <c r="J447" s="264">
        <v>13262</v>
      </c>
      <c r="K447" s="264">
        <v>181</v>
      </c>
      <c r="L447" s="264">
        <v>180</v>
      </c>
      <c r="M447" s="264">
        <v>8</v>
      </c>
      <c r="N447" s="264">
        <v>0</v>
      </c>
      <c r="O447" s="264">
        <v>12578</v>
      </c>
      <c r="P447" s="264">
        <v>138</v>
      </c>
      <c r="Q447" s="264">
        <v>138</v>
      </c>
      <c r="R447" s="264">
        <v>66</v>
      </c>
      <c r="S447" s="264">
        <v>0</v>
      </c>
      <c r="T447" s="265">
        <v>0.015</v>
      </c>
      <c r="U447" s="266">
        <v>12513</v>
      </c>
      <c r="V447" s="266">
        <v>159</v>
      </c>
      <c r="W447" s="266">
        <v>97</v>
      </c>
      <c r="X447" s="266">
        <v>0</v>
      </c>
      <c r="Y447" s="264">
        <v>5</v>
      </c>
      <c r="Z447" s="267">
        <v>0.0127067849436586</v>
      </c>
      <c r="AA447" s="267">
        <v>0.0127067849436586</v>
      </c>
      <c r="AB447" s="267">
        <v>0.0136480168903634</v>
      </c>
      <c r="AC447" s="268">
        <v>0.0109715376053427</v>
      </c>
      <c r="AD447" s="269">
        <v>-0.000941231946704851</v>
      </c>
      <c r="AE447" s="270">
        <v>75844</v>
      </c>
      <c r="AF447" s="271">
        <v>1174</v>
      </c>
      <c r="AG447" s="271">
        <v>0</v>
      </c>
      <c r="AH447" s="271">
        <v>71251</v>
      </c>
      <c r="AI447" s="271">
        <v>1105</v>
      </c>
      <c r="AJ447" s="271">
        <v>0</v>
      </c>
      <c r="AK447" s="268">
        <v>0.015479141395496</v>
      </c>
      <c r="AL447" s="268">
        <v>0.015508554265905</v>
      </c>
      <c r="AM447" s="269">
        <v>-2.94128704090221e-5</v>
      </c>
    </row>
    <row r="448" spans="1:39">
      <c r="A448" s="279" t="s">
        <v>400</v>
      </c>
      <c r="B448" s="280" t="s">
        <v>3314</v>
      </c>
      <c r="C448" s="262" t="s">
        <v>494</v>
      </c>
      <c r="D448" s="280" t="s">
        <v>495</v>
      </c>
      <c r="E448" s="263">
        <v>10005</v>
      </c>
      <c r="F448" s="263">
        <v>97</v>
      </c>
      <c r="G448" s="263">
        <v>66</v>
      </c>
      <c r="H448" s="263">
        <v>0</v>
      </c>
      <c r="I448" s="263">
        <v>0</v>
      </c>
      <c r="J448" s="264">
        <v>10398</v>
      </c>
      <c r="K448" s="264">
        <v>118</v>
      </c>
      <c r="L448" s="264">
        <v>118</v>
      </c>
      <c r="M448" s="264">
        <v>0</v>
      </c>
      <c r="N448" s="264">
        <v>0</v>
      </c>
      <c r="O448" s="264">
        <v>9810</v>
      </c>
      <c r="P448" s="264">
        <v>104</v>
      </c>
      <c r="Q448" s="264">
        <v>104</v>
      </c>
      <c r="R448" s="264">
        <v>26</v>
      </c>
      <c r="S448" s="264">
        <v>0</v>
      </c>
      <c r="T448" s="265">
        <v>0.015</v>
      </c>
      <c r="U448" s="266">
        <v>10005</v>
      </c>
      <c r="V448" s="266">
        <v>97</v>
      </c>
      <c r="W448" s="266">
        <v>66</v>
      </c>
      <c r="X448" s="266">
        <v>0</v>
      </c>
      <c r="Y448" s="264">
        <v>0</v>
      </c>
      <c r="Z448" s="267">
        <v>0.00969515242378811</v>
      </c>
      <c r="AA448" s="267">
        <v>0.00969515242378811</v>
      </c>
      <c r="AB448" s="267">
        <v>0.0113483362185036</v>
      </c>
      <c r="AC448" s="268">
        <v>0.0106014271151886</v>
      </c>
      <c r="AD448" s="269">
        <v>-0.00165318379471545</v>
      </c>
      <c r="AE448" s="270">
        <v>57911</v>
      </c>
      <c r="AF448" s="271">
        <v>707</v>
      </c>
      <c r="AG448" s="271">
        <v>0</v>
      </c>
      <c r="AH448" s="271">
        <v>49615</v>
      </c>
      <c r="AI448" s="271">
        <v>822</v>
      </c>
      <c r="AJ448" s="271">
        <v>0</v>
      </c>
      <c r="AK448" s="268">
        <v>0.0122083887344373</v>
      </c>
      <c r="AL448" s="268">
        <v>0.0165675702912426</v>
      </c>
      <c r="AM448" s="269">
        <v>-0.00435918155680524</v>
      </c>
    </row>
    <row r="449" spans="1:39">
      <c r="A449" s="279" t="s">
        <v>400</v>
      </c>
      <c r="B449" s="280" t="s">
        <v>3318</v>
      </c>
      <c r="C449" s="262" t="s">
        <v>496</v>
      </c>
      <c r="D449" s="280" t="s">
        <v>497</v>
      </c>
      <c r="E449" s="263">
        <v>6087</v>
      </c>
      <c r="F449" s="263">
        <v>110</v>
      </c>
      <c r="G449" s="263">
        <v>71</v>
      </c>
      <c r="H449" s="263">
        <v>0</v>
      </c>
      <c r="I449" s="263">
        <v>0</v>
      </c>
      <c r="J449" s="264">
        <v>6716</v>
      </c>
      <c r="K449" s="264">
        <v>110</v>
      </c>
      <c r="L449" s="264">
        <v>109</v>
      </c>
      <c r="M449" s="264">
        <v>9</v>
      </c>
      <c r="N449" s="264">
        <v>0</v>
      </c>
      <c r="O449" s="264">
        <v>7145</v>
      </c>
      <c r="P449" s="264">
        <v>78</v>
      </c>
      <c r="Q449" s="264">
        <v>78</v>
      </c>
      <c r="R449" s="264">
        <v>51</v>
      </c>
      <c r="S449" s="264">
        <v>0</v>
      </c>
      <c r="T449" s="265">
        <v>0.015</v>
      </c>
      <c r="U449" s="266">
        <v>6087</v>
      </c>
      <c r="V449" s="266">
        <v>110</v>
      </c>
      <c r="W449" s="266">
        <v>71</v>
      </c>
      <c r="X449" s="266">
        <v>0</v>
      </c>
      <c r="Y449" s="264">
        <v>0</v>
      </c>
      <c r="Z449" s="267">
        <v>0.0180712994907179</v>
      </c>
      <c r="AA449" s="267">
        <v>0.0180712994907179</v>
      </c>
      <c r="AB449" s="267">
        <v>0.0163787969029184</v>
      </c>
      <c r="AC449" s="268">
        <v>0.0109167249825052</v>
      </c>
      <c r="AD449" s="269">
        <v>0.00169250258779952</v>
      </c>
      <c r="AE449" s="270">
        <v>43514</v>
      </c>
      <c r="AF449" s="271">
        <v>727</v>
      </c>
      <c r="AG449" s="271">
        <v>0</v>
      </c>
      <c r="AH449" s="271">
        <v>44120</v>
      </c>
      <c r="AI449" s="271">
        <v>620</v>
      </c>
      <c r="AJ449" s="271">
        <v>0</v>
      </c>
      <c r="AK449" s="268">
        <v>0.0167072666268327</v>
      </c>
      <c r="AL449" s="268">
        <v>0.014052583862194</v>
      </c>
      <c r="AM449" s="269">
        <v>0.00265468276463873</v>
      </c>
    </row>
    <row r="450" spans="1:39">
      <c r="A450" s="279" t="s">
        <v>498</v>
      </c>
      <c r="B450" s="280" t="s">
        <v>3320</v>
      </c>
      <c r="C450" s="262" t="s">
        <v>500</v>
      </c>
      <c r="D450" s="280" t="s">
        <v>500</v>
      </c>
      <c r="E450" s="263">
        <v>8847</v>
      </c>
      <c r="F450" s="263">
        <v>119</v>
      </c>
      <c r="G450" s="263">
        <v>74</v>
      </c>
      <c r="H450" s="263">
        <v>0</v>
      </c>
      <c r="I450" s="263">
        <v>0</v>
      </c>
      <c r="J450" s="264">
        <v>10023</v>
      </c>
      <c r="K450" s="264">
        <v>110</v>
      </c>
      <c r="L450" s="264">
        <v>110</v>
      </c>
      <c r="M450" s="264">
        <v>23</v>
      </c>
      <c r="N450" s="264">
        <v>0</v>
      </c>
      <c r="O450" s="264">
        <v>9029</v>
      </c>
      <c r="P450" s="264">
        <v>102</v>
      </c>
      <c r="Q450" s="264">
        <v>102</v>
      </c>
      <c r="R450" s="264">
        <v>83</v>
      </c>
      <c r="S450" s="264">
        <v>0</v>
      </c>
      <c r="T450" s="265">
        <v>0.015</v>
      </c>
      <c r="U450" s="266">
        <v>8847</v>
      </c>
      <c r="V450" s="266">
        <v>119</v>
      </c>
      <c r="W450" s="266">
        <v>74</v>
      </c>
      <c r="X450" s="266">
        <v>0</v>
      </c>
      <c r="Y450" s="264">
        <v>0</v>
      </c>
      <c r="Z450" s="267">
        <v>0.0134508873064316</v>
      </c>
      <c r="AA450" s="267">
        <v>0.0134508873064316</v>
      </c>
      <c r="AB450" s="267">
        <v>0.0109747580564701</v>
      </c>
      <c r="AC450" s="268">
        <v>0.0112969321076531</v>
      </c>
      <c r="AD450" s="269">
        <v>0.00247612924996144</v>
      </c>
      <c r="AE450" s="270">
        <v>56917</v>
      </c>
      <c r="AF450" s="271">
        <v>759</v>
      </c>
      <c r="AG450" s="271">
        <v>0</v>
      </c>
      <c r="AH450" s="271">
        <v>55767</v>
      </c>
      <c r="AI450" s="271">
        <v>877</v>
      </c>
      <c r="AJ450" s="271">
        <v>0</v>
      </c>
      <c r="AK450" s="268">
        <v>0.0133352074072773</v>
      </c>
      <c r="AL450" s="268">
        <v>0.0157261462872308</v>
      </c>
      <c r="AM450" s="269">
        <v>-0.00239093887995353</v>
      </c>
    </row>
    <row r="451" spans="1:39">
      <c r="A451" s="279" t="s">
        <v>498</v>
      </c>
      <c r="B451" s="280" t="s">
        <v>3320</v>
      </c>
      <c r="C451" s="262" t="s">
        <v>501</v>
      </c>
      <c r="D451" s="280" t="s">
        <v>502</v>
      </c>
      <c r="E451" s="263">
        <v>6639</v>
      </c>
      <c r="F451" s="263">
        <v>117</v>
      </c>
      <c r="G451" s="263">
        <v>59</v>
      </c>
      <c r="H451" s="263">
        <v>0</v>
      </c>
      <c r="I451" s="263">
        <v>0</v>
      </c>
      <c r="J451" s="264">
        <v>7010</v>
      </c>
      <c r="K451" s="264">
        <v>95</v>
      </c>
      <c r="L451" s="264">
        <v>95</v>
      </c>
      <c r="M451" s="264">
        <v>16</v>
      </c>
      <c r="N451" s="264">
        <v>0</v>
      </c>
      <c r="O451" s="264">
        <v>6815</v>
      </c>
      <c r="P451" s="264">
        <v>85</v>
      </c>
      <c r="Q451" s="264">
        <v>85</v>
      </c>
      <c r="R451" s="264">
        <v>49</v>
      </c>
      <c r="S451" s="264">
        <v>0</v>
      </c>
      <c r="T451" s="265">
        <v>0.015</v>
      </c>
      <c r="U451" s="266">
        <v>6639</v>
      </c>
      <c r="V451" s="266">
        <v>117</v>
      </c>
      <c r="W451" s="266">
        <v>59</v>
      </c>
      <c r="X451" s="266">
        <v>0</v>
      </c>
      <c r="Y451" s="264">
        <v>0</v>
      </c>
      <c r="Z451" s="267">
        <v>0.01762313601446</v>
      </c>
      <c r="AA451" s="267">
        <v>0.01762313601446</v>
      </c>
      <c r="AB451" s="267">
        <v>0.0135520684736091</v>
      </c>
      <c r="AC451" s="268">
        <v>0.012472487160675</v>
      </c>
      <c r="AD451" s="269">
        <v>0.00407106754085088</v>
      </c>
      <c r="AE451" s="270">
        <v>41221</v>
      </c>
      <c r="AF451" s="271">
        <v>676</v>
      </c>
      <c r="AG451" s="271">
        <v>0</v>
      </c>
      <c r="AH451" s="271">
        <v>40983</v>
      </c>
      <c r="AI451" s="271">
        <v>673</v>
      </c>
      <c r="AJ451" s="271">
        <v>0</v>
      </c>
      <c r="AK451" s="268">
        <v>0.0163994080687028</v>
      </c>
      <c r="AL451" s="268">
        <v>0.016421443037357</v>
      </c>
      <c r="AM451" s="269">
        <v>-2.20349686541055e-5</v>
      </c>
    </row>
    <row r="452" spans="1:39">
      <c r="A452" s="279" t="s">
        <v>498</v>
      </c>
      <c r="B452" s="280" t="s">
        <v>3320</v>
      </c>
      <c r="C452" s="262" t="s">
        <v>503</v>
      </c>
      <c r="D452" s="280" t="s">
        <v>504</v>
      </c>
      <c r="E452" s="263">
        <v>8719</v>
      </c>
      <c r="F452" s="263">
        <v>126</v>
      </c>
      <c r="G452" s="263">
        <v>71</v>
      </c>
      <c r="H452" s="263">
        <v>0</v>
      </c>
      <c r="I452" s="263">
        <v>0</v>
      </c>
      <c r="J452" s="264">
        <v>9648</v>
      </c>
      <c r="K452" s="264">
        <v>149</v>
      </c>
      <c r="L452" s="264">
        <v>146</v>
      </c>
      <c r="M452" s="264">
        <v>0</v>
      </c>
      <c r="N452" s="264">
        <v>0</v>
      </c>
      <c r="O452" s="264">
        <v>8457</v>
      </c>
      <c r="P452" s="264">
        <v>132</v>
      </c>
      <c r="Q452" s="264">
        <v>131</v>
      </c>
      <c r="R452" s="264">
        <v>57</v>
      </c>
      <c r="S452" s="264">
        <v>0</v>
      </c>
      <c r="T452" s="265">
        <v>0.015</v>
      </c>
      <c r="U452" s="266">
        <v>8719</v>
      </c>
      <c r="V452" s="266">
        <v>126</v>
      </c>
      <c r="W452" s="266">
        <v>71</v>
      </c>
      <c r="X452" s="266">
        <v>0</v>
      </c>
      <c r="Y452" s="264">
        <v>0</v>
      </c>
      <c r="Z452" s="267">
        <v>0.0144511985319417</v>
      </c>
      <c r="AA452" s="267">
        <v>0.0144511985319417</v>
      </c>
      <c r="AB452" s="267">
        <v>0.0154436152570481</v>
      </c>
      <c r="AC452" s="268">
        <v>0.0156083717630365</v>
      </c>
      <c r="AD452" s="269">
        <v>-0.000992416725106358</v>
      </c>
      <c r="AE452" s="270">
        <v>55789</v>
      </c>
      <c r="AF452" s="271">
        <v>944</v>
      </c>
      <c r="AG452" s="271">
        <v>0</v>
      </c>
      <c r="AH452" s="271">
        <v>56176</v>
      </c>
      <c r="AI452" s="271">
        <v>1057</v>
      </c>
      <c r="AJ452" s="271">
        <v>0</v>
      </c>
      <c r="AK452" s="268">
        <v>0.0169208983849863</v>
      </c>
      <c r="AL452" s="268">
        <v>0.0188158644260894</v>
      </c>
      <c r="AM452" s="269">
        <v>-0.00189496604110315</v>
      </c>
    </row>
    <row r="453" spans="1:39">
      <c r="A453" s="279" t="s">
        <v>498</v>
      </c>
      <c r="B453" s="280" t="s">
        <v>3320</v>
      </c>
      <c r="C453" s="262" t="s">
        <v>505</v>
      </c>
      <c r="D453" s="280" t="s">
        <v>506</v>
      </c>
      <c r="E453" s="263">
        <v>13529</v>
      </c>
      <c r="F453" s="263">
        <v>177</v>
      </c>
      <c r="G453" s="263">
        <v>83</v>
      </c>
      <c r="H453" s="263">
        <v>0</v>
      </c>
      <c r="I453" s="263">
        <v>0</v>
      </c>
      <c r="J453" s="264">
        <v>14032</v>
      </c>
      <c r="K453" s="264">
        <v>193</v>
      </c>
      <c r="L453" s="264">
        <v>193</v>
      </c>
      <c r="M453" s="264">
        <v>0</v>
      </c>
      <c r="N453" s="264">
        <v>0</v>
      </c>
      <c r="O453" s="264">
        <v>13116</v>
      </c>
      <c r="P453" s="264">
        <v>202</v>
      </c>
      <c r="Q453" s="264">
        <v>202</v>
      </c>
      <c r="R453" s="264">
        <v>67</v>
      </c>
      <c r="S453" s="264">
        <v>0</v>
      </c>
      <c r="T453" s="265">
        <v>0.015</v>
      </c>
      <c r="U453" s="266">
        <v>13529</v>
      </c>
      <c r="V453" s="266">
        <v>177</v>
      </c>
      <c r="W453" s="266">
        <v>83</v>
      </c>
      <c r="X453" s="266">
        <v>0</v>
      </c>
      <c r="Y453" s="264">
        <v>0</v>
      </c>
      <c r="Z453" s="267">
        <v>0.0130830068741223</v>
      </c>
      <c r="AA453" s="267">
        <v>0.0130830068741223</v>
      </c>
      <c r="AB453" s="267">
        <v>0.013754275940707</v>
      </c>
      <c r="AC453" s="268">
        <v>0.0154010369014944</v>
      </c>
      <c r="AD453" s="269">
        <v>-0.000671269066584698</v>
      </c>
      <c r="AE453" s="270">
        <v>82176</v>
      </c>
      <c r="AF453" s="271">
        <v>1365</v>
      </c>
      <c r="AG453" s="271">
        <v>0</v>
      </c>
      <c r="AH453" s="271">
        <v>76744</v>
      </c>
      <c r="AI453" s="271">
        <v>1403</v>
      </c>
      <c r="AJ453" s="271">
        <v>0</v>
      </c>
      <c r="AK453" s="268">
        <v>0.0166106892523364</v>
      </c>
      <c r="AL453" s="268">
        <v>0.0182815594704472</v>
      </c>
      <c r="AM453" s="269">
        <v>-0.00167087021811075</v>
      </c>
    </row>
    <row r="454" spans="1:39">
      <c r="A454" s="279" t="s">
        <v>498</v>
      </c>
      <c r="B454" s="280" t="s">
        <v>3320</v>
      </c>
      <c r="C454" s="262" t="s">
        <v>507</v>
      </c>
      <c r="D454" s="280" t="s">
        <v>508</v>
      </c>
      <c r="E454" s="263">
        <v>11542</v>
      </c>
      <c r="F454" s="263">
        <v>203</v>
      </c>
      <c r="G454" s="263">
        <v>128</v>
      </c>
      <c r="H454" s="263">
        <v>0</v>
      </c>
      <c r="I454" s="263">
        <v>0</v>
      </c>
      <c r="J454" s="264">
        <v>12367</v>
      </c>
      <c r="K454" s="264">
        <v>246</v>
      </c>
      <c r="L454" s="264">
        <v>246</v>
      </c>
      <c r="M454" s="264">
        <v>34</v>
      </c>
      <c r="N454" s="264">
        <v>0</v>
      </c>
      <c r="O454" s="264">
        <v>11703</v>
      </c>
      <c r="P454" s="264">
        <v>190</v>
      </c>
      <c r="Q454" s="264">
        <v>190</v>
      </c>
      <c r="R454" s="264">
        <v>124</v>
      </c>
      <c r="S454" s="264">
        <v>0</v>
      </c>
      <c r="T454" s="265">
        <v>0.015</v>
      </c>
      <c r="U454" s="266">
        <v>11542</v>
      </c>
      <c r="V454" s="266">
        <v>203</v>
      </c>
      <c r="W454" s="266">
        <v>128</v>
      </c>
      <c r="X454" s="266">
        <v>0</v>
      </c>
      <c r="Y454" s="264">
        <v>0</v>
      </c>
      <c r="Z454" s="267">
        <v>0.0175879396984925</v>
      </c>
      <c r="AA454" s="267">
        <v>0.0175879396984925</v>
      </c>
      <c r="AB454" s="267">
        <v>0.0198916471254144</v>
      </c>
      <c r="AC454" s="268">
        <v>0.0162351533794753</v>
      </c>
      <c r="AD454" s="269">
        <v>-0.00230370742692195</v>
      </c>
      <c r="AE454" s="270">
        <v>71703</v>
      </c>
      <c r="AF454" s="271">
        <v>1351</v>
      </c>
      <c r="AG454" s="271">
        <v>0</v>
      </c>
      <c r="AH454" s="271">
        <v>69077</v>
      </c>
      <c r="AI454" s="271">
        <v>1338</v>
      </c>
      <c r="AJ454" s="271">
        <v>2</v>
      </c>
      <c r="AK454" s="268">
        <v>0.0188416105323348</v>
      </c>
      <c r="AL454" s="268">
        <v>0.0193407357007398</v>
      </c>
      <c r="AM454" s="269">
        <v>-0.000499125168404987</v>
      </c>
    </row>
    <row r="455" spans="1:39">
      <c r="A455" s="279" t="s">
        <v>498</v>
      </c>
      <c r="B455" s="280" t="s">
        <v>3320</v>
      </c>
      <c r="C455" s="262" t="s">
        <v>509</v>
      </c>
      <c r="D455" s="280" t="s">
        <v>510</v>
      </c>
      <c r="E455" s="263">
        <v>12561</v>
      </c>
      <c r="F455" s="263">
        <v>256</v>
      </c>
      <c r="G455" s="263">
        <v>138</v>
      </c>
      <c r="H455" s="263">
        <v>0</v>
      </c>
      <c r="I455" s="263">
        <v>0</v>
      </c>
      <c r="J455" s="264">
        <v>12724</v>
      </c>
      <c r="K455" s="264">
        <v>268</v>
      </c>
      <c r="L455" s="264">
        <v>268</v>
      </c>
      <c r="M455" s="264">
        <v>0</v>
      </c>
      <c r="N455" s="264">
        <v>0</v>
      </c>
      <c r="O455" s="264">
        <v>12216</v>
      </c>
      <c r="P455" s="264">
        <v>204</v>
      </c>
      <c r="Q455" s="264">
        <v>204</v>
      </c>
      <c r="R455" s="264">
        <v>66</v>
      </c>
      <c r="S455" s="264">
        <v>0</v>
      </c>
      <c r="T455" s="265">
        <v>0.015</v>
      </c>
      <c r="U455" s="266">
        <v>12561</v>
      </c>
      <c r="V455" s="266">
        <v>256</v>
      </c>
      <c r="W455" s="266">
        <v>138</v>
      </c>
      <c r="X455" s="266">
        <v>0</v>
      </c>
      <c r="Y455" s="264">
        <v>0</v>
      </c>
      <c r="Z455" s="267">
        <v>0.020380542950402</v>
      </c>
      <c r="AA455" s="267">
        <v>0.020380542950402</v>
      </c>
      <c r="AB455" s="267">
        <v>0.0210625589437284</v>
      </c>
      <c r="AC455" s="268">
        <v>0.0166994106090373</v>
      </c>
      <c r="AD455" s="269">
        <v>-0.000682015993326349</v>
      </c>
      <c r="AE455" s="270">
        <v>76971</v>
      </c>
      <c r="AF455" s="271">
        <v>1546</v>
      </c>
      <c r="AG455" s="271">
        <v>0</v>
      </c>
      <c r="AH455" s="271">
        <v>71534</v>
      </c>
      <c r="AI455" s="271">
        <v>1670</v>
      </c>
      <c r="AJ455" s="271">
        <v>5</v>
      </c>
      <c r="AK455" s="268">
        <v>0.0200854867417599</v>
      </c>
      <c r="AL455" s="268">
        <v>0.0232756451477619</v>
      </c>
      <c r="AM455" s="269">
        <v>-0.00319015840600202</v>
      </c>
    </row>
    <row r="456" spans="1:39">
      <c r="A456" s="279" t="s">
        <v>498</v>
      </c>
      <c r="B456" s="280" t="s">
        <v>3320</v>
      </c>
      <c r="C456" s="262" t="s">
        <v>511</v>
      </c>
      <c r="D456" s="280" t="s">
        <v>512</v>
      </c>
      <c r="E456" s="263">
        <v>13219</v>
      </c>
      <c r="F456" s="263">
        <v>105</v>
      </c>
      <c r="G456" s="263">
        <v>52</v>
      </c>
      <c r="H456" s="263">
        <v>0</v>
      </c>
      <c r="I456" s="263">
        <v>0</v>
      </c>
      <c r="J456" s="264">
        <v>15107</v>
      </c>
      <c r="K456" s="264">
        <v>125</v>
      </c>
      <c r="L456" s="264">
        <v>123</v>
      </c>
      <c r="M456" s="264">
        <v>18</v>
      </c>
      <c r="N456" s="264">
        <v>0</v>
      </c>
      <c r="O456" s="264">
        <v>14317</v>
      </c>
      <c r="P456" s="264">
        <v>115</v>
      </c>
      <c r="Q456" s="264">
        <v>115</v>
      </c>
      <c r="R456" s="264">
        <v>75</v>
      </c>
      <c r="S456" s="264">
        <v>0</v>
      </c>
      <c r="T456" s="265">
        <v>0.015</v>
      </c>
      <c r="U456" s="266">
        <v>13219</v>
      </c>
      <c r="V456" s="266">
        <v>105</v>
      </c>
      <c r="W456" s="266">
        <v>52</v>
      </c>
      <c r="X456" s="266">
        <v>0</v>
      </c>
      <c r="Y456" s="264">
        <v>0</v>
      </c>
      <c r="Z456" s="267">
        <v>0.00794311218700356</v>
      </c>
      <c r="AA456" s="267">
        <v>0.00794311218700356</v>
      </c>
      <c r="AB456" s="267">
        <v>0.00827430992255246</v>
      </c>
      <c r="AC456" s="268">
        <v>0.00803240902423692</v>
      </c>
      <c r="AD456" s="269">
        <v>-0.000331197735548903</v>
      </c>
      <c r="AE456" s="270">
        <v>87641</v>
      </c>
      <c r="AF456" s="271">
        <v>860</v>
      </c>
      <c r="AG456" s="271">
        <v>0</v>
      </c>
      <c r="AH456" s="271">
        <v>87643</v>
      </c>
      <c r="AI456" s="271">
        <v>837</v>
      </c>
      <c r="AJ456" s="271">
        <v>0</v>
      </c>
      <c r="AK456" s="268">
        <v>0.00981275886856608</v>
      </c>
      <c r="AL456" s="268">
        <v>0.00955010668279269</v>
      </c>
      <c r="AM456" s="269">
        <v>0.000262652185773388</v>
      </c>
    </row>
    <row r="457" spans="1:39">
      <c r="A457" s="279" t="s">
        <v>498</v>
      </c>
      <c r="B457" s="280" t="s">
        <v>3320</v>
      </c>
      <c r="C457" s="262" t="s">
        <v>513</v>
      </c>
      <c r="D457" s="280" t="s">
        <v>514</v>
      </c>
      <c r="E457" s="263">
        <v>10281</v>
      </c>
      <c r="F457" s="263">
        <v>115</v>
      </c>
      <c r="G457" s="263">
        <v>68</v>
      </c>
      <c r="H457" s="263">
        <v>0</v>
      </c>
      <c r="I457" s="263">
        <v>0</v>
      </c>
      <c r="J457" s="264">
        <v>10969</v>
      </c>
      <c r="K457" s="264">
        <v>102</v>
      </c>
      <c r="L457" s="264">
        <v>102</v>
      </c>
      <c r="M457" s="264">
        <v>7</v>
      </c>
      <c r="N457" s="264">
        <v>0</v>
      </c>
      <c r="O457" s="264">
        <v>10583</v>
      </c>
      <c r="P457" s="264">
        <v>99</v>
      </c>
      <c r="Q457" s="264">
        <v>99</v>
      </c>
      <c r="R457" s="264">
        <v>63</v>
      </c>
      <c r="S457" s="264">
        <v>0</v>
      </c>
      <c r="T457" s="265">
        <v>0.015</v>
      </c>
      <c r="U457" s="266">
        <v>10281</v>
      </c>
      <c r="V457" s="266">
        <v>115</v>
      </c>
      <c r="W457" s="266">
        <v>68</v>
      </c>
      <c r="X457" s="266">
        <v>0</v>
      </c>
      <c r="Y457" s="264">
        <v>0</v>
      </c>
      <c r="Z457" s="267">
        <v>0.0111856823266219</v>
      </c>
      <c r="AA457" s="267">
        <v>0.0111856823266219</v>
      </c>
      <c r="AB457" s="267">
        <v>0.00929893335764427</v>
      </c>
      <c r="AC457" s="268">
        <v>0.00935462534253047</v>
      </c>
      <c r="AD457" s="269">
        <v>0.00188674896897765</v>
      </c>
      <c r="AE457" s="270">
        <v>63919</v>
      </c>
      <c r="AF457" s="271">
        <v>767</v>
      </c>
      <c r="AG457" s="271">
        <v>0</v>
      </c>
      <c r="AH457" s="271">
        <v>59192</v>
      </c>
      <c r="AI457" s="271">
        <v>721</v>
      </c>
      <c r="AJ457" s="271">
        <v>0</v>
      </c>
      <c r="AK457" s="268">
        <v>0.0119995619455874</v>
      </c>
      <c r="AL457" s="268">
        <v>0.0121807000946074</v>
      </c>
      <c r="AM457" s="269">
        <v>-0.000181138149019997</v>
      </c>
    </row>
    <row r="458" spans="1:39">
      <c r="A458" s="279" t="s">
        <v>498</v>
      </c>
      <c r="B458" s="280" t="s">
        <v>3320</v>
      </c>
      <c r="C458" s="262" t="s">
        <v>515</v>
      </c>
      <c r="D458" s="280" t="s">
        <v>516</v>
      </c>
      <c r="E458" s="263">
        <v>0</v>
      </c>
      <c r="F458" s="263">
        <v>0</v>
      </c>
      <c r="G458" s="263">
        <v>0</v>
      </c>
      <c r="H458" s="263">
        <v>0</v>
      </c>
      <c r="I458" s="263">
        <v>0</v>
      </c>
      <c r="J458" s="264">
        <v>0</v>
      </c>
      <c r="K458" s="264">
        <v>0</v>
      </c>
      <c r="L458" s="264">
        <v>0</v>
      </c>
      <c r="M458" s="264">
        <v>0</v>
      </c>
      <c r="N458" s="264">
        <v>0</v>
      </c>
      <c r="O458" s="264">
        <v>0</v>
      </c>
      <c r="P458" s="264">
        <v>0</v>
      </c>
      <c r="Q458" s="264">
        <v>0</v>
      </c>
      <c r="R458" s="264">
        <v>0</v>
      </c>
      <c r="S458" s="264">
        <v>0</v>
      </c>
      <c r="T458" s="265">
        <v>0.015</v>
      </c>
      <c r="U458" s="266">
        <v>0</v>
      </c>
      <c r="V458" s="266">
        <v>0</v>
      </c>
      <c r="W458" s="266">
        <v>0</v>
      </c>
      <c r="X458" s="266">
        <v>0</v>
      </c>
      <c r="Y458" s="264">
        <v>0</v>
      </c>
      <c r="Z458" s="267">
        <v>0</v>
      </c>
      <c r="AA458" s="267">
        <v>0</v>
      </c>
      <c r="AB458" s="267">
        <v>0</v>
      </c>
      <c r="AC458" s="268">
        <v>0</v>
      </c>
      <c r="AD458" s="269">
        <v>0</v>
      </c>
      <c r="AE458" s="270">
        <v>0</v>
      </c>
      <c r="AF458" s="271">
        <v>0</v>
      </c>
      <c r="AG458" s="271">
        <v>0</v>
      </c>
      <c r="AH458" s="271">
        <v>0</v>
      </c>
      <c r="AI458" s="271">
        <v>1</v>
      </c>
      <c r="AJ458" s="271">
        <v>0</v>
      </c>
      <c r="AK458" s="268">
        <v>0</v>
      </c>
      <c r="AL458" s="268">
        <v>0</v>
      </c>
      <c r="AM458" s="269">
        <v>0</v>
      </c>
    </row>
    <row r="459" spans="1:39">
      <c r="A459" s="279" t="s">
        <v>498</v>
      </c>
      <c r="B459" s="280" t="s">
        <v>3320</v>
      </c>
      <c r="C459" s="262" t="s">
        <v>517</v>
      </c>
      <c r="D459" s="280" t="s">
        <v>518</v>
      </c>
      <c r="E459" s="263">
        <v>2667</v>
      </c>
      <c r="F459" s="263">
        <v>28</v>
      </c>
      <c r="G459" s="263">
        <v>16</v>
      </c>
      <c r="H459" s="263">
        <v>0</v>
      </c>
      <c r="I459" s="263">
        <v>0</v>
      </c>
      <c r="J459" s="264">
        <v>2697</v>
      </c>
      <c r="K459" s="264">
        <v>50</v>
      </c>
      <c r="L459" s="264">
        <v>50</v>
      </c>
      <c r="M459" s="264">
        <v>9</v>
      </c>
      <c r="N459" s="264">
        <v>0</v>
      </c>
      <c r="O459" s="264">
        <v>2586</v>
      </c>
      <c r="P459" s="264">
        <v>45</v>
      </c>
      <c r="Q459" s="264">
        <v>45</v>
      </c>
      <c r="R459" s="264">
        <v>29</v>
      </c>
      <c r="S459" s="264">
        <v>0</v>
      </c>
      <c r="T459" s="265">
        <v>0.015</v>
      </c>
      <c r="U459" s="266">
        <v>2667</v>
      </c>
      <c r="V459" s="266">
        <v>28</v>
      </c>
      <c r="W459" s="266">
        <v>16</v>
      </c>
      <c r="X459" s="266">
        <v>0</v>
      </c>
      <c r="Y459" s="264">
        <v>0</v>
      </c>
      <c r="Z459" s="267">
        <v>0.010498687664042</v>
      </c>
      <c r="AA459" s="267">
        <v>0.010498687664042</v>
      </c>
      <c r="AB459" s="267">
        <v>0.0185391175380052</v>
      </c>
      <c r="AC459" s="268">
        <v>0.0174013921113689</v>
      </c>
      <c r="AD459" s="269">
        <v>-0.0080404298739632</v>
      </c>
      <c r="AE459" s="270">
        <v>16297</v>
      </c>
      <c r="AF459" s="271">
        <v>298</v>
      </c>
      <c r="AG459" s="271">
        <v>0</v>
      </c>
      <c r="AH459" s="271">
        <v>15436</v>
      </c>
      <c r="AI459" s="271">
        <v>300</v>
      </c>
      <c r="AJ459" s="271">
        <v>0</v>
      </c>
      <c r="AK459" s="268">
        <v>0.0182855740320304</v>
      </c>
      <c r="AL459" s="268">
        <v>0.0194350868100544</v>
      </c>
      <c r="AM459" s="269">
        <v>-0.00114951277802398</v>
      </c>
    </row>
    <row r="460" spans="1:39">
      <c r="A460" s="279" t="s">
        <v>498</v>
      </c>
      <c r="B460" s="280" t="s">
        <v>3320</v>
      </c>
      <c r="C460" s="262" t="s">
        <v>519</v>
      </c>
      <c r="D460" s="280" t="s">
        <v>520</v>
      </c>
      <c r="E460" s="263">
        <v>381</v>
      </c>
      <c r="F460" s="263">
        <v>0</v>
      </c>
      <c r="G460" s="263">
        <v>0</v>
      </c>
      <c r="H460" s="263">
        <v>0</v>
      </c>
      <c r="I460" s="263">
        <v>0</v>
      </c>
      <c r="J460" s="264">
        <v>831</v>
      </c>
      <c r="K460" s="264">
        <v>0</v>
      </c>
      <c r="L460" s="264">
        <v>0</v>
      </c>
      <c r="M460" s="264">
        <v>0</v>
      </c>
      <c r="N460" s="264">
        <v>0</v>
      </c>
      <c r="O460" s="264">
        <v>0</v>
      </c>
      <c r="P460" s="264">
        <v>0</v>
      </c>
      <c r="Q460" s="264">
        <v>0</v>
      </c>
      <c r="R460" s="264">
        <v>0</v>
      </c>
      <c r="S460" s="264">
        <v>0</v>
      </c>
      <c r="T460" s="265">
        <v>0.015</v>
      </c>
      <c r="U460" s="266">
        <v>381</v>
      </c>
      <c r="V460" s="266">
        <v>0</v>
      </c>
      <c r="W460" s="266">
        <v>0</v>
      </c>
      <c r="X460" s="266">
        <v>0</v>
      </c>
      <c r="Y460" s="264">
        <v>0</v>
      </c>
      <c r="Z460" s="267">
        <v>0</v>
      </c>
      <c r="AA460" s="267">
        <v>0</v>
      </c>
      <c r="AB460" s="267">
        <v>0</v>
      </c>
      <c r="AC460" s="268">
        <v>0</v>
      </c>
      <c r="AD460" s="269">
        <v>0</v>
      </c>
      <c r="AE460" s="270">
        <v>3002</v>
      </c>
      <c r="AF460" s="271">
        <v>0</v>
      </c>
      <c r="AG460" s="271">
        <v>0</v>
      </c>
      <c r="AH460" s="271">
        <v>2729</v>
      </c>
      <c r="AI460" s="271">
        <v>0</v>
      </c>
      <c r="AJ460" s="271">
        <v>0</v>
      </c>
      <c r="AK460" s="268">
        <v>0</v>
      </c>
      <c r="AL460" s="268">
        <v>0</v>
      </c>
      <c r="AM460" s="269">
        <v>0</v>
      </c>
    </row>
    <row r="461" spans="1:39">
      <c r="A461" s="279" t="s">
        <v>498</v>
      </c>
      <c r="B461" s="280" t="s">
        <v>3320</v>
      </c>
      <c r="C461" s="262" t="s">
        <v>521</v>
      </c>
      <c r="D461" s="280" t="s">
        <v>522</v>
      </c>
      <c r="E461" s="263">
        <v>161</v>
      </c>
      <c r="F461" s="263">
        <v>2</v>
      </c>
      <c r="G461" s="263">
        <v>2</v>
      </c>
      <c r="H461" s="263">
        <v>2</v>
      </c>
      <c r="I461" s="263">
        <v>0</v>
      </c>
      <c r="J461" s="264">
        <v>76</v>
      </c>
      <c r="K461" s="264">
        <v>0</v>
      </c>
      <c r="L461" s="264">
        <v>0</v>
      </c>
      <c r="M461" s="264">
        <v>0</v>
      </c>
      <c r="N461" s="264">
        <v>0</v>
      </c>
      <c r="O461" s="264">
        <v>10</v>
      </c>
      <c r="P461" s="264">
        <v>0</v>
      </c>
      <c r="Q461" s="264">
        <v>0</v>
      </c>
      <c r="R461" s="264">
        <v>0</v>
      </c>
      <c r="S461" s="264">
        <v>0</v>
      </c>
      <c r="T461" s="265">
        <v>0.015</v>
      </c>
      <c r="U461" s="266">
        <v>161</v>
      </c>
      <c r="V461" s="266">
        <v>2</v>
      </c>
      <c r="W461" s="266">
        <v>2</v>
      </c>
      <c r="X461" s="266">
        <v>0</v>
      </c>
      <c r="Y461" s="264">
        <v>2</v>
      </c>
      <c r="Z461" s="267">
        <v>0.0124223602484472</v>
      </c>
      <c r="AA461" s="267">
        <v>0.0124223602484472</v>
      </c>
      <c r="AB461" s="267">
        <v>0</v>
      </c>
      <c r="AC461" s="268">
        <v>0</v>
      </c>
      <c r="AD461" s="269">
        <v>0.0124223602484472</v>
      </c>
      <c r="AE461" s="270">
        <v>704</v>
      </c>
      <c r="AF461" s="271">
        <v>2</v>
      </c>
      <c r="AG461" s="271">
        <v>0</v>
      </c>
      <c r="AH461" s="271">
        <v>780</v>
      </c>
      <c r="AI461" s="271">
        <v>2</v>
      </c>
      <c r="AJ461" s="271">
        <v>0</v>
      </c>
      <c r="AK461" s="268">
        <v>0.00284090909090909</v>
      </c>
      <c r="AL461" s="268">
        <v>0.00256410256410256</v>
      </c>
      <c r="AM461" s="269">
        <v>0.000276806526806527</v>
      </c>
    </row>
    <row r="462" spans="1:39">
      <c r="A462" s="279" t="s">
        <v>498</v>
      </c>
      <c r="B462" s="280" t="s">
        <v>3320</v>
      </c>
      <c r="C462" s="262" t="s">
        <v>523</v>
      </c>
      <c r="D462" s="280" t="s">
        <v>524</v>
      </c>
      <c r="E462" s="263">
        <v>0</v>
      </c>
      <c r="F462" s="263">
        <v>3</v>
      </c>
      <c r="G462" s="263">
        <v>3</v>
      </c>
      <c r="H462" s="263">
        <v>2</v>
      </c>
      <c r="I462" s="263">
        <v>0</v>
      </c>
      <c r="J462" s="264">
        <v>0</v>
      </c>
      <c r="K462" s="264">
        <v>8</v>
      </c>
      <c r="L462" s="264">
        <v>8</v>
      </c>
      <c r="M462" s="264">
        <v>8</v>
      </c>
      <c r="N462" s="264">
        <v>0</v>
      </c>
      <c r="O462" s="264">
        <v>0</v>
      </c>
      <c r="P462" s="264">
        <v>24</v>
      </c>
      <c r="Q462" s="264">
        <v>24</v>
      </c>
      <c r="R462" s="264">
        <v>24</v>
      </c>
      <c r="S462" s="264">
        <v>0</v>
      </c>
      <c r="T462" s="265">
        <v>0.015</v>
      </c>
      <c r="U462" s="266">
        <v>0</v>
      </c>
      <c r="V462" s="266">
        <v>3</v>
      </c>
      <c r="W462" s="266">
        <v>3</v>
      </c>
      <c r="X462" s="266">
        <v>0</v>
      </c>
      <c r="Y462" s="264">
        <v>2</v>
      </c>
      <c r="Z462" s="267">
        <v>0</v>
      </c>
      <c r="AA462" s="267">
        <v>0</v>
      </c>
      <c r="AB462" s="267">
        <v>0</v>
      </c>
      <c r="AC462" s="268">
        <v>0</v>
      </c>
      <c r="AD462" s="269">
        <v>0</v>
      </c>
      <c r="AE462" s="270">
        <v>0</v>
      </c>
      <c r="AF462" s="271">
        <v>56</v>
      </c>
      <c r="AG462" s="271">
        <v>0</v>
      </c>
      <c r="AH462" s="271">
        <v>0</v>
      </c>
      <c r="AI462" s="271">
        <v>141</v>
      </c>
      <c r="AJ462" s="271">
        <v>0</v>
      </c>
      <c r="AK462" s="268">
        <v>0</v>
      </c>
      <c r="AL462" s="268">
        <v>0</v>
      </c>
      <c r="AM462" s="269">
        <v>0</v>
      </c>
    </row>
    <row r="463" spans="1:39">
      <c r="A463" s="279" t="s">
        <v>498</v>
      </c>
      <c r="B463" s="280" t="s">
        <v>3320</v>
      </c>
      <c r="C463" s="262" t="s">
        <v>525</v>
      </c>
      <c r="D463" s="280" t="s">
        <v>526</v>
      </c>
      <c r="E463" s="263">
        <v>142</v>
      </c>
      <c r="F463" s="263">
        <v>1</v>
      </c>
      <c r="G463" s="263">
        <v>1</v>
      </c>
      <c r="H463" s="263">
        <v>1</v>
      </c>
      <c r="I463" s="263">
        <v>0</v>
      </c>
      <c r="J463" s="264">
        <v>209</v>
      </c>
      <c r="K463" s="264">
        <v>0</v>
      </c>
      <c r="L463" s="264">
        <v>0</v>
      </c>
      <c r="M463" s="264">
        <v>0</v>
      </c>
      <c r="N463" s="264">
        <v>0</v>
      </c>
      <c r="O463" s="264">
        <v>114</v>
      </c>
      <c r="P463" s="264">
        <v>0</v>
      </c>
      <c r="Q463" s="264">
        <v>0</v>
      </c>
      <c r="R463" s="264">
        <v>0</v>
      </c>
      <c r="S463" s="264">
        <v>0</v>
      </c>
      <c r="T463" s="265">
        <v>0.015</v>
      </c>
      <c r="U463" s="266">
        <v>142</v>
      </c>
      <c r="V463" s="266">
        <v>1</v>
      </c>
      <c r="W463" s="266">
        <v>1</v>
      </c>
      <c r="X463" s="266">
        <v>0</v>
      </c>
      <c r="Y463" s="264">
        <v>1</v>
      </c>
      <c r="Z463" s="267">
        <v>0.00704225352112676</v>
      </c>
      <c r="AA463" s="267">
        <v>0.00704225352112676</v>
      </c>
      <c r="AB463" s="267">
        <v>0</v>
      </c>
      <c r="AC463" s="268">
        <v>0</v>
      </c>
      <c r="AD463" s="269">
        <v>0.00704225352112676</v>
      </c>
      <c r="AE463" s="270">
        <v>752</v>
      </c>
      <c r="AF463" s="271">
        <v>3</v>
      </c>
      <c r="AG463" s="271">
        <v>0</v>
      </c>
      <c r="AH463" s="271">
        <v>931</v>
      </c>
      <c r="AI463" s="271">
        <v>2</v>
      </c>
      <c r="AJ463" s="271">
        <v>0</v>
      </c>
      <c r="AK463" s="268">
        <v>0.00398936170212766</v>
      </c>
      <c r="AL463" s="268">
        <v>0.00214822771213749</v>
      </c>
      <c r="AM463" s="269">
        <v>0.00184113398999017</v>
      </c>
    </row>
    <row r="464" spans="1:39">
      <c r="A464" s="279" t="s">
        <v>498</v>
      </c>
      <c r="B464" s="280" t="s">
        <v>3321</v>
      </c>
      <c r="C464" s="262" t="s">
        <v>527</v>
      </c>
      <c r="D464" s="280" t="s">
        <v>527</v>
      </c>
      <c r="E464" s="263">
        <v>9364</v>
      </c>
      <c r="F464" s="263">
        <v>247</v>
      </c>
      <c r="G464" s="263">
        <v>146</v>
      </c>
      <c r="H464" s="263">
        <v>0</v>
      </c>
      <c r="I464" s="263">
        <v>0</v>
      </c>
      <c r="J464" s="264">
        <v>9952</v>
      </c>
      <c r="K464" s="264">
        <v>244</v>
      </c>
      <c r="L464" s="264">
        <v>244</v>
      </c>
      <c r="M464" s="264">
        <v>44</v>
      </c>
      <c r="N464" s="264">
        <v>0</v>
      </c>
      <c r="O464" s="264">
        <v>9820</v>
      </c>
      <c r="P464" s="264">
        <v>209</v>
      </c>
      <c r="Q464" s="264">
        <v>209</v>
      </c>
      <c r="R464" s="264">
        <v>132</v>
      </c>
      <c r="S464" s="264">
        <v>0</v>
      </c>
      <c r="T464" s="265">
        <v>0.015</v>
      </c>
      <c r="U464" s="266">
        <v>9364</v>
      </c>
      <c r="V464" s="266">
        <v>247</v>
      </c>
      <c r="W464" s="266">
        <v>146</v>
      </c>
      <c r="X464" s="266">
        <v>0</v>
      </c>
      <c r="Y464" s="264">
        <v>0</v>
      </c>
      <c r="Z464" s="267">
        <v>0.0263776164032465</v>
      </c>
      <c r="AA464" s="267">
        <v>0.0263776164032465</v>
      </c>
      <c r="AB464" s="267">
        <v>0.0245176848874598</v>
      </c>
      <c r="AC464" s="268">
        <v>0.0212830957230143</v>
      </c>
      <c r="AD464" s="269">
        <v>0.00185993151578667</v>
      </c>
      <c r="AE464" s="270">
        <v>57135</v>
      </c>
      <c r="AF464" s="271">
        <v>1391</v>
      </c>
      <c r="AG464" s="271">
        <v>0</v>
      </c>
      <c r="AH464" s="271">
        <v>52080</v>
      </c>
      <c r="AI464" s="271">
        <v>1270</v>
      </c>
      <c r="AJ464" s="271">
        <v>0</v>
      </c>
      <c r="AK464" s="268">
        <v>0.0243458475540387</v>
      </c>
      <c r="AL464" s="268">
        <v>0.0243855606758833</v>
      </c>
      <c r="AM464" s="269">
        <v>-3.97131218445763e-5</v>
      </c>
    </row>
    <row r="465" spans="1:39">
      <c r="A465" s="279" t="s">
        <v>498</v>
      </c>
      <c r="B465" s="280" t="s">
        <v>3321</v>
      </c>
      <c r="C465" s="262" t="s">
        <v>528</v>
      </c>
      <c r="D465" s="280" t="s">
        <v>529</v>
      </c>
      <c r="E465" s="263">
        <v>12930</v>
      </c>
      <c r="F465" s="263">
        <v>277</v>
      </c>
      <c r="G465" s="263">
        <v>173</v>
      </c>
      <c r="H465" s="263">
        <v>0</v>
      </c>
      <c r="I465" s="263">
        <v>0</v>
      </c>
      <c r="J465" s="264">
        <v>13376</v>
      </c>
      <c r="K465" s="264">
        <v>287</v>
      </c>
      <c r="L465" s="264">
        <v>286</v>
      </c>
      <c r="M465" s="264">
        <v>2</v>
      </c>
      <c r="N465" s="264">
        <v>0</v>
      </c>
      <c r="O465" s="264">
        <v>13260</v>
      </c>
      <c r="P465" s="264">
        <v>219</v>
      </c>
      <c r="Q465" s="264">
        <v>219</v>
      </c>
      <c r="R465" s="264">
        <v>80</v>
      </c>
      <c r="S465" s="264">
        <v>0</v>
      </c>
      <c r="T465" s="265">
        <v>0.015</v>
      </c>
      <c r="U465" s="266">
        <v>12930</v>
      </c>
      <c r="V465" s="266">
        <v>277</v>
      </c>
      <c r="W465" s="266">
        <v>173</v>
      </c>
      <c r="X465" s="266">
        <v>0</v>
      </c>
      <c r="Y465" s="264">
        <v>0</v>
      </c>
      <c r="Z465" s="267">
        <v>0.0214230471771075</v>
      </c>
      <c r="AA465" s="267">
        <v>0.0214230471771075</v>
      </c>
      <c r="AB465" s="267">
        <v>0.0214563397129187</v>
      </c>
      <c r="AC465" s="268">
        <v>0.0165158371040724</v>
      </c>
      <c r="AD465" s="269">
        <v>-3.32925358111566e-5</v>
      </c>
      <c r="AE465" s="270">
        <v>78791</v>
      </c>
      <c r="AF465" s="271">
        <v>1682</v>
      </c>
      <c r="AG465" s="271">
        <v>0</v>
      </c>
      <c r="AH465" s="271">
        <v>71984</v>
      </c>
      <c r="AI465" s="271">
        <v>1657</v>
      </c>
      <c r="AJ465" s="271">
        <v>0</v>
      </c>
      <c r="AK465" s="268">
        <v>0.0213476158444492</v>
      </c>
      <c r="AL465" s="268">
        <v>0.0230190042231607</v>
      </c>
      <c r="AM465" s="269">
        <v>-0.00167138837871146</v>
      </c>
    </row>
    <row r="466" spans="1:39">
      <c r="A466" s="279" t="s">
        <v>498</v>
      </c>
      <c r="B466" s="280" t="s">
        <v>3321</v>
      </c>
      <c r="C466" s="262" t="s">
        <v>530</v>
      </c>
      <c r="D466" s="280" t="s">
        <v>531</v>
      </c>
      <c r="E466" s="263">
        <v>9576</v>
      </c>
      <c r="F466" s="263">
        <v>213</v>
      </c>
      <c r="G466" s="263">
        <v>93</v>
      </c>
      <c r="H466" s="263">
        <v>0</v>
      </c>
      <c r="I466" s="263">
        <v>0</v>
      </c>
      <c r="J466" s="264">
        <v>10508</v>
      </c>
      <c r="K466" s="264">
        <v>270</v>
      </c>
      <c r="L466" s="264">
        <v>270</v>
      </c>
      <c r="M466" s="264">
        <v>0</v>
      </c>
      <c r="N466" s="264">
        <v>0</v>
      </c>
      <c r="O466" s="264">
        <v>10729</v>
      </c>
      <c r="P466" s="264">
        <v>222</v>
      </c>
      <c r="Q466" s="264">
        <v>222</v>
      </c>
      <c r="R466" s="264">
        <v>89</v>
      </c>
      <c r="S466" s="264">
        <v>0</v>
      </c>
      <c r="T466" s="265">
        <v>0.015</v>
      </c>
      <c r="U466" s="266">
        <v>9576</v>
      </c>
      <c r="V466" s="266">
        <v>213</v>
      </c>
      <c r="W466" s="266">
        <v>93</v>
      </c>
      <c r="X466" s="266">
        <v>0</v>
      </c>
      <c r="Y466" s="264">
        <v>0</v>
      </c>
      <c r="Z466" s="267">
        <v>0.0222431077694236</v>
      </c>
      <c r="AA466" s="267">
        <v>0.0222431077694236</v>
      </c>
      <c r="AB466" s="267">
        <v>0.0256947087933003</v>
      </c>
      <c r="AC466" s="268">
        <v>0.0206915835585796</v>
      </c>
      <c r="AD466" s="269">
        <v>-0.00345160102387678</v>
      </c>
      <c r="AE466" s="270">
        <v>61000</v>
      </c>
      <c r="AF466" s="271">
        <v>1469</v>
      </c>
      <c r="AG466" s="271">
        <v>0</v>
      </c>
      <c r="AH466" s="271">
        <v>55179</v>
      </c>
      <c r="AI466" s="271">
        <v>1404</v>
      </c>
      <c r="AJ466" s="271">
        <v>3</v>
      </c>
      <c r="AK466" s="268">
        <v>0.0240819672131148</v>
      </c>
      <c r="AL466" s="268">
        <v>0.0253900940575219</v>
      </c>
      <c r="AM466" s="269">
        <v>-0.00130812684440713</v>
      </c>
    </row>
    <row r="467" spans="1:39">
      <c r="A467" s="279" t="s">
        <v>498</v>
      </c>
      <c r="B467" s="280" t="s">
        <v>3321</v>
      </c>
      <c r="C467" s="262" t="s">
        <v>532</v>
      </c>
      <c r="D467" s="280" t="s">
        <v>533</v>
      </c>
      <c r="E467" s="263">
        <v>0</v>
      </c>
      <c r="F467" s="263">
        <v>0</v>
      </c>
      <c r="G467" s="263">
        <v>0</v>
      </c>
      <c r="H467" s="263">
        <v>0</v>
      </c>
      <c r="I467" s="263">
        <v>0</v>
      </c>
      <c r="J467" s="264">
        <v>0</v>
      </c>
      <c r="K467" s="264">
        <v>1</v>
      </c>
      <c r="L467" s="264">
        <v>1</v>
      </c>
      <c r="M467" s="264">
        <v>1</v>
      </c>
      <c r="N467" s="264">
        <v>0</v>
      </c>
      <c r="O467" s="264">
        <v>0</v>
      </c>
      <c r="P467" s="264">
        <v>0</v>
      </c>
      <c r="Q467" s="264">
        <v>0</v>
      </c>
      <c r="R467" s="264">
        <v>0</v>
      </c>
      <c r="S467" s="264">
        <v>0</v>
      </c>
      <c r="T467" s="265">
        <v>0.015</v>
      </c>
      <c r="U467" s="266">
        <v>0</v>
      </c>
      <c r="V467" s="266">
        <v>0</v>
      </c>
      <c r="W467" s="266">
        <v>0</v>
      </c>
      <c r="X467" s="266">
        <v>0</v>
      </c>
      <c r="Y467" s="264">
        <v>0</v>
      </c>
      <c r="Z467" s="267">
        <v>0</v>
      </c>
      <c r="AA467" s="267">
        <v>0</v>
      </c>
      <c r="AB467" s="267">
        <v>0</v>
      </c>
      <c r="AC467" s="268">
        <v>0</v>
      </c>
      <c r="AD467" s="269">
        <v>0</v>
      </c>
      <c r="AE467" s="270">
        <v>0</v>
      </c>
      <c r="AF467" s="271">
        <v>2</v>
      </c>
      <c r="AG467" s="271">
        <v>0</v>
      </c>
      <c r="AH467" s="271">
        <v>0</v>
      </c>
      <c r="AI467" s="271">
        <v>2</v>
      </c>
      <c r="AJ467" s="271">
        <v>0</v>
      </c>
      <c r="AK467" s="268">
        <v>0</v>
      </c>
      <c r="AL467" s="268">
        <v>0</v>
      </c>
      <c r="AM467" s="269">
        <v>0</v>
      </c>
    </row>
    <row r="468" spans="1:39">
      <c r="A468" s="279" t="s">
        <v>498</v>
      </c>
      <c r="B468" s="280" t="s">
        <v>3321</v>
      </c>
      <c r="C468" s="262" t="s">
        <v>534</v>
      </c>
      <c r="D468" s="280" t="s">
        <v>535</v>
      </c>
      <c r="E468" s="263">
        <v>0</v>
      </c>
      <c r="F468" s="263">
        <v>0</v>
      </c>
      <c r="G468" s="263">
        <v>0</v>
      </c>
      <c r="H468" s="263">
        <v>0</v>
      </c>
      <c r="I468" s="263">
        <v>0</v>
      </c>
      <c r="J468" s="264">
        <v>0</v>
      </c>
      <c r="K468" s="264">
        <v>0</v>
      </c>
      <c r="L468" s="264">
        <v>0</v>
      </c>
      <c r="M468" s="264">
        <v>0</v>
      </c>
      <c r="N468" s="264">
        <v>0</v>
      </c>
      <c r="O468" s="264">
        <v>0</v>
      </c>
      <c r="P468" s="264">
        <v>0</v>
      </c>
      <c r="Q468" s="264">
        <v>0</v>
      </c>
      <c r="R468" s="264">
        <v>0</v>
      </c>
      <c r="S468" s="264">
        <v>0</v>
      </c>
      <c r="T468" s="265">
        <v>0.015</v>
      </c>
      <c r="U468" s="266">
        <v>0</v>
      </c>
      <c r="V468" s="266">
        <v>0</v>
      </c>
      <c r="W468" s="266">
        <v>0</v>
      </c>
      <c r="X468" s="266">
        <v>0</v>
      </c>
      <c r="Y468" s="264">
        <v>0</v>
      </c>
      <c r="Z468" s="267">
        <v>0</v>
      </c>
      <c r="AA468" s="267">
        <v>0</v>
      </c>
      <c r="AB468" s="267">
        <v>0</v>
      </c>
      <c r="AC468" s="268">
        <v>0</v>
      </c>
      <c r="AD468" s="269">
        <v>0</v>
      </c>
      <c r="AE468" s="270">
        <v>0</v>
      </c>
      <c r="AF468" s="271">
        <v>0</v>
      </c>
      <c r="AG468" s="271">
        <v>0</v>
      </c>
      <c r="AH468" s="271">
        <v>0</v>
      </c>
      <c r="AI468" s="271">
        <v>0</v>
      </c>
      <c r="AJ468" s="271">
        <v>0</v>
      </c>
      <c r="AK468" s="268">
        <v>0</v>
      </c>
      <c r="AL468" s="268">
        <v>0</v>
      </c>
      <c r="AM468" s="269">
        <v>0</v>
      </c>
    </row>
    <row r="469" spans="1:39">
      <c r="A469" s="279" t="s">
        <v>498</v>
      </c>
      <c r="B469" s="280" t="s">
        <v>3321</v>
      </c>
      <c r="C469" s="262" t="s">
        <v>536</v>
      </c>
      <c r="D469" s="280" t="s">
        <v>537</v>
      </c>
      <c r="E469" s="263">
        <v>4676</v>
      </c>
      <c r="F469" s="263">
        <v>59</v>
      </c>
      <c r="G469" s="263">
        <v>33</v>
      </c>
      <c r="H469" s="263">
        <v>0</v>
      </c>
      <c r="I469" s="263">
        <v>0</v>
      </c>
      <c r="J469" s="264">
        <v>4880</v>
      </c>
      <c r="K469" s="264">
        <v>69</v>
      </c>
      <c r="L469" s="264">
        <v>69</v>
      </c>
      <c r="M469" s="264">
        <v>0</v>
      </c>
      <c r="N469" s="264">
        <v>0</v>
      </c>
      <c r="O469" s="264">
        <v>4777</v>
      </c>
      <c r="P469" s="264">
        <v>86</v>
      </c>
      <c r="Q469" s="264">
        <v>85</v>
      </c>
      <c r="R469" s="264">
        <v>25</v>
      </c>
      <c r="S469" s="264">
        <v>0</v>
      </c>
      <c r="T469" s="265">
        <v>0.015</v>
      </c>
      <c r="U469" s="266">
        <v>4676</v>
      </c>
      <c r="V469" s="266">
        <v>59</v>
      </c>
      <c r="W469" s="266">
        <v>33</v>
      </c>
      <c r="X469" s="266">
        <v>0</v>
      </c>
      <c r="Y469" s="264">
        <v>0</v>
      </c>
      <c r="Z469" s="267">
        <v>0.012617621899059</v>
      </c>
      <c r="AA469" s="267">
        <v>0.012617621899059</v>
      </c>
      <c r="AB469" s="267">
        <v>0.0141393442622951</v>
      </c>
      <c r="AC469" s="268">
        <v>0.0180029307096504</v>
      </c>
      <c r="AD469" s="269">
        <v>-0.00152172236323606</v>
      </c>
      <c r="AE469" s="270">
        <v>28973</v>
      </c>
      <c r="AF469" s="271">
        <v>514</v>
      </c>
      <c r="AG469" s="271">
        <v>0</v>
      </c>
      <c r="AH469" s="271">
        <v>25654</v>
      </c>
      <c r="AI469" s="271">
        <v>461</v>
      </c>
      <c r="AJ469" s="271">
        <v>0</v>
      </c>
      <c r="AK469" s="268">
        <v>0.0177406550926725</v>
      </c>
      <c r="AL469" s="268">
        <v>0.0179699072269432</v>
      </c>
      <c r="AM469" s="269">
        <v>-0.000229252134270677</v>
      </c>
    </row>
    <row r="470" spans="1:39">
      <c r="A470" s="279" t="s">
        <v>498</v>
      </c>
      <c r="B470" s="280" t="s">
        <v>3321</v>
      </c>
      <c r="C470" s="262" t="s">
        <v>538</v>
      </c>
      <c r="D470" s="280" t="s">
        <v>539</v>
      </c>
      <c r="E470" s="263">
        <v>5347</v>
      </c>
      <c r="F470" s="263">
        <v>103</v>
      </c>
      <c r="G470" s="263">
        <v>57</v>
      </c>
      <c r="H470" s="263">
        <v>0</v>
      </c>
      <c r="I470" s="263">
        <v>0</v>
      </c>
      <c r="J470" s="264">
        <v>5331</v>
      </c>
      <c r="K470" s="264">
        <v>115</v>
      </c>
      <c r="L470" s="264">
        <v>115</v>
      </c>
      <c r="M470" s="264">
        <v>0</v>
      </c>
      <c r="N470" s="264">
        <v>0</v>
      </c>
      <c r="O470" s="264">
        <v>5269</v>
      </c>
      <c r="P470" s="264">
        <v>112</v>
      </c>
      <c r="Q470" s="264">
        <v>112</v>
      </c>
      <c r="R470" s="264">
        <v>35</v>
      </c>
      <c r="S470" s="264">
        <v>0</v>
      </c>
      <c r="T470" s="265">
        <v>0.015</v>
      </c>
      <c r="U470" s="266">
        <v>5347</v>
      </c>
      <c r="V470" s="266">
        <v>103</v>
      </c>
      <c r="W470" s="266">
        <v>57</v>
      </c>
      <c r="X470" s="266">
        <v>0</v>
      </c>
      <c r="Y470" s="264">
        <v>0</v>
      </c>
      <c r="Z470" s="267">
        <v>0.0192631382083411</v>
      </c>
      <c r="AA470" s="267">
        <v>0.0192631382083411</v>
      </c>
      <c r="AB470" s="267">
        <v>0.0215719377227537</v>
      </c>
      <c r="AC470" s="268">
        <v>0.0212564053900171</v>
      </c>
      <c r="AD470" s="269">
        <v>-0.00230879951441258</v>
      </c>
      <c r="AE470" s="270">
        <v>31279</v>
      </c>
      <c r="AF470" s="271">
        <v>734</v>
      </c>
      <c r="AG470" s="271">
        <v>0</v>
      </c>
      <c r="AH470" s="271">
        <v>29063</v>
      </c>
      <c r="AI470" s="271">
        <v>755</v>
      </c>
      <c r="AJ470" s="271">
        <v>0</v>
      </c>
      <c r="AK470" s="268">
        <v>0.0234662233447361</v>
      </c>
      <c r="AL470" s="268">
        <v>0.0259780476895021</v>
      </c>
      <c r="AM470" s="269">
        <v>-0.00251182434476603</v>
      </c>
    </row>
    <row r="471" spans="1:39">
      <c r="A471" s="279" t="s">
        <v>498</v>
      </c>
      <c r="B471" s="280" t="s">
        <v>3321</v>
      </c>
      <c r="C471" s="262" t="s">
        <v>540</v>
      </c>
      <c r="D471" s="280" t="s">
        <v>541</v>
      </c>
      <c r="E471" s="263">
        <v>297</v>
      </c>
      <c r="F471" s="263">
        <v>0</v>
      </c>
      <c r="G471" s="263">
        <v>0</v>
      </c>
      <c r="H471" s="263">
        <v>0</v>
      </c>
      <c r="I471" s="263">
        <v>0</v>
      </c>
      <c r="J471" s="264">
        <v>189</v>
      </c>
      <c r="K471" s="264">
        <v>2</v>
      </c>
      <c r="L471" s="264">
        <v>2</v>
      </c>
      <c r="M471" s="264">
        <v>1</v>
      </c>
      <c r="N471" s="264">
        <v>0</v>
      </c>
      <c r="O471" s="264">
        <v>184</v>
      </c>
      <c r="P471" s="264">
        <v>1</v>
      </c>
      <c r="Q471" s="264">
        <v>1</v>
      </c>
      <c r="R471" s="264">
        <v>1</v>
      </c>
      <c r="S471" s="264">
        <v>0</v>
      </c>
      <c r="T471" s="265">
        <v>0.015</v>
      </c>
      <c r="U471" s="266">
        <v>297</v>
      </c>
      <c r="V471" s="266">
        <v>0</v>
      </c>
      <c r="W471" s="266">
        <v>0</v>
      </c>
      <c r="X471" s="266">
        <v>0</v>
      </c>
      <c r="Y471" s="264">
        <v>0</v>
      </c>
      <c r="Z471" s="267">
        <v>0</v>
      </c>
      <c r="AA471" s="267">
        <v>0</v>
      </c>
      <c r="AB471" s="267">
        <v>0.0105820105820106</v>
      </c>
      <c r="AC471" s="268">
        <v>0.00543478260869565</v>
      </c>
      <c r="AD471" s="269">
        <v>-0.0105820105820106</v>
      </c>
      <c r="AE471" s="270">
        <v>1666</v>
      </c>
      <c r="AF471" s="271">
        <v>18</v>
      </c>
      <c r="AG471" s="271">
        <v>0</v>
      </c>
      <c r="AH471" s="271">
        <v>1614</v>
      </c>
      <c r="AI471" s="271">
        <v>30</v>
      </c>
      <c r="AJ471" s="271">
        <v>0</v>
      </c>
      <c r="AK471" s="268">
        <v>0.0108043217286915</v>
      </c>
      <c r="AL471" s="268">
        <v>0.0185873605947955</v>
      </c>
      <c r="AM471" s="269">
        <v>-0.00778303886610406</v>
      </c>
    </row>
    <row r="472" spans="1:39">
      <c r="A472" s="279" t="s">
        <v>498</v>
      </c>
      <c r="B472" s="280" t="s">
        <v>3321</v>
      </c>
      <c r="C472" s="262" t="s">
        <v>542</v>
      </c>
      <c r="D472" s="280" t="s">
        <v>543</v>
      </c>
      <c r="E472" s="263">
        <v>29</v>
      </c>
      <c r="F472" s="263">
        <v>0</v>
      </c>
      <c r="G472" s="263">
        <v>0</v>
      </c>
      <c r="H472" s="263">
        <v>0</v>
      </c>
      <c r="I472" s="263">
        <v>0</v>
      </c>
      <c r="J472" s="264">
        <v>43</v>
      </c>
      <c r="K472" s="264">
        <v>0</v>
      </c>
      <c r="L472" s="264">
        <v>0</v>
      </c>
      <c r="M472" s="264">
        <v>0</v>
      </c>
      <c r="N472" s="264">
        <v>0</v>
      </c>
      <c r="O472" s="264">
        <v>68</v>
      </c>
      <c r="P472" s="264">
        <v>0</v>
      </c>
      <c r="Q472" s="264">
        <v>0</v>
      </c>
      <c r="R472" s="264">
        <v>0</v>
      </c>
      <c r="S472" s="264">
        <v>0</v>
      </c>
      <c r="T472" s="265">
        <v>0.015</v>
      </c>
      <c r="U472" s="266">
        <v>29</v>
      </c>
      <c r="V472" s="266">
        <v>0</v>
      </c>
      <c r="W472" s="266">
        <v>0</v>
      </c>
      <c r="X472" s="266">
        <v>0</v>
      </c>
      <c r="Y472" s="264">
        <v>0</v>
      </c>
      <c r="Z472" s="267">
        <v>0</v>
      </c>
      <c r="AA472" s="267">
        <v>0</v>
      </c>
      <c r="AB472" s="267">
        <v>0</v>
      </c>
      <c r="AC472" s="268">
        <v>0</v>
      </c>
      <c r="AD472" s="269">
        <v>0</v>
      </c>
      <c r="AE472" s="270">
        <v>250</v>
      </c>
      <c r="AF472" s="271">
        <v>0</v>
      </c>
      <c r="AG472" s="271">
        <v>0</v>
      </c>
      <c r="AH472" s="271">
        <v>466</v>
      </c>
      <c r="AI472" s="271">
        <v>0</v>
      </c>
      <c r="AJ472" s="271">
        <v>0</v>
      </c>
      <c r="AK472" s="268">
        <v>0</v>
      </c>
      <c r="AL472" s="268">
        <v>0</v>
      </c>
      <c r="AM472" s="269">
        <v>0</v>
      </c>
    </row>
    <row r="473" spans="1:39">
      <c r="A473" s="279" t="s">
        <v>498</v>
      </c>
      <c r="B473" s="280" t="s">
        <v>3321</v>
      </c>
      <c r="C473" s="262" t="s">
        <v>544</v>
      </c>
      <c r="D473" s="280" t="s">
        <v>545</v>
      </c>
      <c r="E473" s="263">
        <v>746</v>
      </c>
      <c r="F473" s="263">
        <v>4</v>
      </c>
      <c r="G473" s="263">
        <v>4</v>
      </c>
      <c r="H473" s="263">
        <v>4</v>
      </c>
      <c r="I473" s="263">
        <v>0</v>
      </c>
      <c r="J473" s="264">
        <v>660</v>
      </c>
      <c r="K473" s="264">
        <v>0</v>
      </c>
      <c r="L473" s="264">
        <v>0</v>
      </c>
      <c r="M473" s="264">
        <v>0</v>
      </c>
      <c r="N473" s="264">
        <v>0</v>
      </c>
      <c r="O473" s="264">
        <v>559</v>
      </c>
      <c r="P473" s="264">
        <v>1</v>
      </c>
      <c r="Q473" s="264">
        <v>1</v>
      </c>
      <c r="R473" s="264">
        <v>1</v>
      </c>
      <c r="S473" s="264">
        <v>0</v>
      </c>
      <c r="T473" s="265">
        <v>0.015</v>
      </c>
      <c r="U473" s="266">
        <v>746</v>
      </c>
      <c r="V473" s="266">
        <v>4</v>
      </c>
      <c r="W473" s="266">
        <v>4</v>
      </c>
      <c r="X473" s="266">
        <v>0</v>
      </c>
      <c r="Y473" s="264">
        <v>4</v>
      </c>
      <c r="Z473" s="267">
        <v>0.00536193029490617</v>
      </c>
      <c r="AA473" s="267">
        <v>0.00536193029490617</v>
      </c>
      <c r="AB473" s="267">
        <v>0</v>
      </c>
      <c r="AC473" s="268">
        <v>0.00178890876565295</v>
      </c>
      <c r="AD473" s="269">
        <v>0.00536193029490617</v>
      </c>
      <c r="AE473" s="270">
        <v>4575</v>
      </c>
      <c r="AF473" s="271">
        <v>40</v>
      </c>
      <c r="AG473" s="271">
        <v>0</v>
      </c>
      <c r="AH473" s="271">
        <v>4660</v>
      </c>
      <c r="AI473" s="271">
        <v>17</v>
      </c>
      <c r="AJ473" s="271">
        <v>0</v>
      </c>
      <c r="AK473" s="268">
        <v>0.0087431693989071</v>
      </c>
      <c r="AL473" s="268">
        <v>0.0036480686695279</v>
      </c>
      <c r="AM473" s="269">
        <v>0.00509510072937921</v>
      </c>
    </row>
    <row r="474" spans="1:39">
      <c r="A474" s="279" t="s">
        <v>498</v>
      </c>
      <c r="B474" s="280" t="s">
        <v>3321</v>
      </c>
      <c r="C474" s="262" t="s">
        <v>546</v>
      </c>
      <c r="D474" s="280" t="s">
        <v>547</v>
      </c>
      <c r="E474" s="263">
        <v>3</v>
      </c>
      <c r="F474" s="263">
        <v>0</v>
      </c>
      <c r="G474" s="263">
        <v>0</v>
      </c>
      <c r="H474" s="263">
        <v>0</v>
      </c>
      <c r="I474" s="263">
        <v>0</v>
      </c>
      <c r="J474" s="264">
        <v>27</v>
      </c>
      <c r="K474" s="264">
        <v>0</v>
      </c>
      <c r="L474" s="264">
        <v>0</v>
      </c>
      <c r="M474" s="264">
        <v>0</v>
      </c>
      <c r="N474" s="264">
        <v>0</v>
      </c>
      <c r="O474" s="264">
        <v>20</v>
      </c>
      <c r="P474" s="264">
        <v>0</v>
      </c>
      <c r="Q474" s="264">
        <v>0</v>
      </c>
      <c r="R474" s="264">
        <v>0</v>
      </c>
      <c r="S474" s="264">
        <v>0</v>
      </c>
      <c r="T474" s="265">
        <v>0.015</v>
      </c>
      <c r="U474" s="266">
        <v>3</v>
      </c>
      <c r="V474" s="266">
        <v>0</v>
      </c>
      <c r="W474" s="266">
        <v>0</v>
      </c>
      <c r="X474" s="266">
        <v>0</v>
      </c>
      <c r="Y474" s="264">
        <v>0</v>
      </c>
      <c r="Z474" s="267">
        <v>0</v>
      </c>
      <c r="AA474" s="267">
        <v>0</v>
      </c>
      <c r="AB474" s="267">
        <v>0</v>
      </c>
      <c r="AC474" s="268">
        <v>0</v>
      </c>
      <c r="AD474" s="269">
        <v>0</v>
      </c>
      <c r="AE474" s="270">
        <v>115</v>
      </c>
      <c r="AF474" s="271">
        <v>0</v>
      </c>
      <c r="AG474" s="271">
        <v>0</v>
      </c>
      <c r="AH474" s="271">
        <v>147</v>
      </c>
      <c r="AI474" s="271">
        <v>0</v>
      </c>
      <c r="AJ474" s="271">
        <v>0</v>
      </c>
      <c r="AK474" s="268">
        <v>0</v>
      </c>
      <c r="AL474" s="268">
        <v>0</v>
      </c>
      <c r="AM474" s="269">
        <v>0</v>
      </c>
    </row>
    <row r="475" spans="1:39">
      <c r="A475" s="279" t="s">
        <v>498</v>
      </c>
      <c r="B475" s="280" t="s">
        <v>3321</v>
      </c>
      <c r="C475" s="262" t="s">
        <v>548</v>
      </c>
      <c r="D475" s="280" t="s">
        <v>549</v>
      </c>
      <c r="E475" s="263">
        <v>101</v>
      </c>
      <c r="F475" s="263">
        <v>0</v>
      </c>
      <c r="G475" s="263">
        <v>0</v>
      </c>
      <c r="H475" s="263">
        <v>0</v>
      </c>
      <c r="I475" s="263">
        <v>0</v>
      </c>
      <c r="J475" s="264">
        <v>61</v>
      </c>
      <c r="K475" s="264">
        <v>0</v>
      </c>
      <c r="L475" s="264">
        <v>0</v>
      </c>
      <c r="M475" s="264">
        <v>0</v>
      </c>
      <c r="N475" s="264">
        <v>0</v>
      </c>
      <c r="O475" s="264">
        <v>71</v>
      </c>
      <c r="P475" s="264">
        <v>0</v>
      </c>
      <c r="Q475" s="264">
        <v>0</v>
      </c>
      <c r="R475" s="264">
        <v>0</v>
      </c>
      <c r="S475" s="264">
        <v>0</v>
      </c>
      <c r="T475" s="265">
        <v>0.015</v>
      </c>
      <c r="U475" s="266">
        <v>101</v>
      </c>
      <c r="V475" s="266">
        <v>0</v>
      </c>
      <c r="W475" s="266">
        <v>0</v>
      </c>
      <c r="X475" s="266">
        <v>0</v>
      </c>
      <c r="Y475" s="264">
        <v>0</v>
      </c>
      <c r="Z475" s="267">
        <v>0</v>
      </c>
      <c r="AA475" s="267">
        <v>0</v>
      </c>
      <c r="AB475" s="267">
        <v>0</v>
      </c>
      <c r="AC475" s="268">
        <v>0</v>
      </c>
      <c r="AD475" s="269">
        <v>0</v>
      </c>
      <c r="AE475" s="270">
        <v>578</v>
      </c>
      <c r="AF475" s="271">
        <v>0</v>
      </c>
      <c r="AG475" s="271">
        <v>0</v>
      </c>
      <c r="AH475" s="271">
        <v>591</v>
      </c>
      <c r="AI475" s="271">
        <v>1</v>
      </c>
      <c r="AJ475" s="271">
        <v>0</v>
      </c>
      <c r="AK475" s="268">
        <v>0</v>
      </c>
      <c r="AL475" s="268">
        <v>0.00169204737732657</v>
      </c>
      <c r="AM475" s="269">
        <v>-0.00169204737732657</v>
      </c>
    </row>
    <row r="476" spans="1:39">
      <c r="A476" s="279" t="s">
        <v>498</v>
      </c>
      <c r="B476" s="280" t="s">
        <v>3321</v>
      </c>
      <c r="C476" s="262" t="s">
        <v>550</v>
      </c>
      <c r="D476" s="280" t="s">
        <v>551</v>
      </c>
      <c r="E476" s="263">
        <v>357</v>
      </c>
      <c r="F476" s="263">
        <v>0</v>
      </c>
      <c r="G476" s="263">
        <v>0</v>
      </c>
      <c r="H476" s="263">
        <v>0</v>
      </c>
      <c r="I476" s="263">
        <v>0</v>
      </c>
      <c r="J476" s="264">
        <v>280</v>
      </c>
      <c r="K476" s="264">
        <v>4</v>
      </c>
      <c r="L476" s="264">
        <v>4</v>
      </c>
      <c r="M476" s="264">
        <v>4</v>
      </c>
      <c r="N476" s="264">
        <v>0</v>
      </c>
      <c r="O476" s="264">
        <v>216</v>
      </c>
      <c r="P476" s="264">
        <v>1</v>
      </c>
      <c r="Q476" s="264">
        <v>1</v>
      </c>
      <c r="R476" s="264">
        <v>1</v>
      </c>
      <c r="S476" s="264">
        <v>0</v>
      </c>
      <c r="T476" s="265">
        <v>0.015</v>
      </c>
      <c r="U476" s="266">
        <v>357</v>
      </c>
      <c r="V476" s="266">
        <v>0</v>
      </c>
      <c r="W476" s="266">
        <v>0</v>
      </c>
      <c r="X476" s="266">
        <v>0</v>
      </c>
      <c r="Y476" s="264">
        <v>0</v>
      </c>
      <c r="Z476" s="267">
        <v>0</v>
      </c>
      <c r="AA476" s="267">
        <v>0</v>
      </c>
      <c r="AB476" s="267">
        <v>0.0142857142857143</v>
      </c>
      <c r="AC476" s="268">
        <v>0.00462962962962963</v>
      </c>
      <c r="AD476" s="269">
        <v>-0.0142857142857143</v>
      </c>
      <c r="AE476" s="270">
        <v>2164</v>
      </c>
      <c r="AF476" s="271">
        <v>6</v>
      </c>
      <c r="AG476" s="271">
        <v>0</v>
      </c>
      <c r="AH476" s="271">
        <v>2043</v>
      </c>
      <c r="AI476" s="271">
        <v>16</v>
      </c>
      <c r="AJ476" s="271">
        <v>0</v>
      </c>
      <c r="AK476" s="268">
        <v>0.00277264325323475</v>
      </c>
      <c r="AL476" s="268">
        <v>0.00783162016642193</v>
      </c>
      <c r="AM476" s="269">
        <v>-0.00505897691318718</v>
      </c>
    </row>
    <row r="477" spans="1:39">
      <c r="A477" s="279" t="s">
        <v>498</v>
      </c>
      <c r="B477" s="280" t="s">
        <v>3321</v>
      </c>
      <c r="C477" s="262" t="s">
        <v>552</v>
      </c>
      <c r="D477" s="280" t="s">
        <v>553</v>
      </c>
      <c r="E477" s="263">
        <v>1173</v>
      </c>
      <c r="F477" s="263">
        <v>14</v>
      </c>
      <c r="G477" s="263">
        <v>14</v>
      </c>
      <c r="H477" s="263">
        <v>14</v>
      </c>
      <c r="I477" s="263">
        <v>0</v>
      </c>
      <c r="J477" s="264">
        <v>144</v>
      </c>
      <c r="K477" s="264">
        <v>0</v>
      </c>
      <c r="L477" s="264">
        <v>0</v>
      </c>
      <c r="M477" s="264">
        <v>0</v>
      </c>
      <c r="N477" s="264">
        <v>0</v>
      </c>
      <c r="O477" s="264">
        <v>1534</v>
      </c>
      <c r="P477" s="264">
        <v>9</v>
      </c>
      <c r="Q477" s="264">
        <v>9</v>
      </c>
      <c r="R477" s="264">
        <v>6</v>
      </c>
      <c r="S477" s="264">
        <v>0</v>
      </c>
      <c r="T477" s="265">
        <v>0.015</v>
      </c>
      <c r="U477" s="266">
        <v>1173</v>
      </c>
      <c r="V477" s="266">
        <v>14</v>
      </c>
      <c r="W477" s="266">
        <v>14</v>
      </c>
      <c r="X477" s="266">
        <v>0</v>
      </c>
      <c r="Y477" s="264">
        <v>14</v>
      </c>
      <c r="Z477" s="267">
        <v>0.0119352088661552</v>
      </c>
      <c r="AA477" s="267">
        <v>0.0119352088661552</v>
      </c>
      <c r="AB477" s="267">
        <v>0</v>
      </c>
      <c r="AC477" s="268">
        <v>0.00586701434159061</v>
      </c>
      <c r="AD477" s="269">
        <v>0.0119352088661552</v>
      </c>
      <c r="AE477" s="270">
        <v>5090</v>
      </c>
      <c r="AF477" s="271">
        <v>45</v>
      </c>
      <c r="AG477" s="271">
        <v>0</v>
      </c>
      <c r="AH477" s="271">
        <v>4476</v>
      </c>
      <c r="AI477" s="271">
        <v>25</v>
      </c>
      <c r="AJ477" s="271">
        <v>0</v>
      </c>
      <c r="AK477" s="268">
        <v>0.00884086444007859</v>
      </c>
      <c r="AL477" s="268">
        <v>0.00558534405719392</v>
      </c>
      <c r="AM477" s="269">
        <v>0.00325552038288466</v>
      </c>
    </row>
    <row r="478" spans="1:39">
      <c r="A478" s="279" t="s">
        <v>498</v>
      </c>
      <c r="B478" s="280" t="s">
        <v>3321</v>
      </c>
      <c r="C478" s="262" t="s">
        <v>554</v>
      </c>
      <c r="D478" s="280" t="s">
        <v>555</v>
      </c>
      <c r="E478" s="263">
        <v>0</v>
      </c>
      <c r="F478" s="263">
        <v>0</v>
      </c>
      <c r="G478" s="263">
        <v>0</v>
      </c>
      <c r="H478" s="263">
        <v>0</v>
      </c>
      <c r="I478" s="263">
        <v>0</v>
      </c>
      <c r="J478" s="264">
        <v>0</v>
      </c>
      <c r="K478" s="264">
        <v>0</v>
      </c>
      <c r="L478" s="264">
        <v>0</v>
      </c>
      <c r="M478" s="264">
        <v>0</v>
      </c>
      <c r="N478" s="264">
        <v>0</v>
      </c>
      <c r="O478" s="264">
        <v>0</v>
      </c>
      <c r="P478" s="264">
        <v>0</v>
      </c>
      <c r="Q478" s="264">
        <v>0</v>
      </c>
      <c r="R478" s="264">
        <v>0</v>
      </c>
      <c r="S478" s="264">
        <v>0</v>
      </c>
      <c r="T478" s="265">
        <v>0.015</v>
      </c>
      <c r="U478" s="266">
        <v>0</v>
      </c>
      <c r="V478" s="266">
        <v>0</v>
      </c>
      <c r="W478" s="266">
        <v>0</v>
      </c>
      <c r="X478" s="266">
        <v>0</v>
      </c>
      <c r="Y478" s="264">
        <v>0</v>
      </c>
      <c r="Z478" s="267">
        <v>0</v>
      </c>
      <c r="AA478" s="267">
        <v>0</v>
      </c>
      <c r="AB478" s="267">
        <v>0</v>
      </c>
      <c r="AC478" s="268">
        <v>0</v>
      </c>
      <c r="AD478" s="269">
        <v>0</v>
      </c>
      <c r="AE478" s="270">
        <v>0</v>
      </c>
      <c r="AF478" s="271">
        <v>0</v>
      </c>
      <c r="AG478" s="271">
        <v>0</v>
      </c>
      <c r="AH478" s="271">
        <v>0</v>
      </c>
      <c r="AI478" s="271">
        <v>0</v>
      </c>
      <c r="AJ478" s="271">
        <v>0</v>
      </c>
      <c r="AK478" s="268">
        <v>0</v>
      </c>
      <c r="AL478" s="268">
        <v>0</v>
      </c>
      <c r="AM478" s="269">
        <v>0</v>
      </c>
    </row>
    <row r="479" spans="1:39">
      <c r="A479" s="279" t="s">
        <v>498</v>
      </c>
      <c r="B479" s="280" t="s">
        <v>3321</v>
      </c>
      <c r="C479" s="262" t="s">
        <v>556</v>
      </c>
      <c r="D479" s="280" t="s">
        <v>557</v>
      </c>
      <c r="E479" s="263">
        <v>11243</v>
      </c>
      <c r="F479" s="263">
        <v>248</v>
      </c>
      <c r="G479" s="263">
        <v>164</v>
      </c>
      <c r="H479" s="263">
        <v>0</v>
      </c>
      <c r="I479" s="263">
        <v>0</v>
      </c>
      <c r="J479" s="264">
        <v>11487</v>
      </c>
      <c r="K479" s="264">
        <v>191</v>
      </c>
      <c r="L479" s="264">
        <v>187</v>
      </c>
      <c r="M479" s="264">
        <v>38</v>
      </c>
      <c r="N479" s="264">
        <v>0</v>
      </c>
      <c r="O479" s="264">
        <v>10989</v>
      </c>
      <c r="P479" s="264">
        <v>172</v>
      </c>
      <c r="Q479" s="264">
        <v>170</v>
      </c>
      <c r="R479" s="264">
        <v>132</v>
      </c>
      <c r="S479" s="264">
        <v>0</v>
      </c>
      <c r="T479" s="265">
        <v>0.015</v>
      </c>
      <c r="U479" s="266">
        <v>11243</v>
      </c>
      <c r="V479" s="266">
        <v>248</v>
      </c>
      <c r="W479" s="266">
        <v>164</v>
      </c>
      <c r="X479" s="266">
        <v>0</v>
      </c>
      <c r="Y479" s="264">
        <v>0</v>
      </c>
      <c r="Z479" s="267">
        <v>0.0220581695277061</v>
      </c>
      <c r="AA479" s="267">
        <v>0.0220581695277061</v>
      </c>
      <c r="AB479" s="267">
        <v>0.0166274919474188</v>
      </c>
      <c r="AC479" s="268">
        <v>0.0156520156520157</v>
      </c>
      <c r="AD479" s="269">
        <v>0.00543067758028731</v>
      </c>
      <c r="AE479" s="270">
        <v>67898</v>
      </c>
      <c r="AF479" s="271">
        <v>1240</v>
      </c>
      <c r="AG479" s="271">
        <v>1</v>
      </c>
      <c r="AH479" s="271">
        <v>63067</v>
      </c>
      <c r="AI479" s="271">
        <v>1206</v>
      </c>
      <c r="AJ479" s="271">
        <v>0</v>
      </c>
      <c r="AK479" s="268">
        <v>0.0182479601755575</v>
      </c>
      <c r="AL479" s="268">
        <v>0.0191225204940777</v>
      </c>
      <c r="AM479" s="269">
        <v>-0.000874560318520273</v>
      </c>
    </row>
    <row r="480" spans="1:39">
      <c r="A480" s="279" t="s">
        <v>498</v>
      </c>
      <c r="B480" s="280" t="s">
        <v>3321</v>
      </c>
      <c r="C480" s="262" t="s">
        <v>558</v>
      </c>
      <c r="D480" s="280" t="s">
        <v>559</v>
      </c>
      <c r="E480" s="263">
        <v>11703</v>
      </c>
      <c r="F480" s="263">
        <v>299</v>
      </c>
      <c r="G480" s="263">
        <v>178</v>
      </c>
      <c r="H480" s="263">
        <v>0</v>
      </c>
      <c r="I480" s="263">
        <v>0</v>
      </c>
      <c r="J480" s="264">
        <v>12013</v>
      </c>
      <c r="K480" s="264">
        <v>274</v>
      </c>
      <c r="L480" s="264">
        <v>274</v>
      </c>
      <c r="M480" s="264">
        <v>62</v>
      </c>
      <c r="N480" s="264">
        <v>0</v>
      </c>
      <c r="O480" s="264">
        <v>11670</v>
      </c>
      <c r="P480" s="264">
        <v>262</v>
      </c>
      <c r="Q480" s="264">
        <v>261</v>
      </c>
      <c r="R480" s="264">
        <v>181</v>
      </c>
      <c r="S480" s="264">
        <v>0</v>
      </c>
      <c r="T480" s="265">
        <v>0.015</v>
      </c>
      <c r="U480" s="266">
        <v>11703</v>
      </c>
      <c r="V480" s="266">
        <v>299</v>
      </c>
      <c r="W480" s="266">
        <v>178</v>
      </c>
      <c r="X480" s="266">
        <v>0</v>
      </c>
      <c r="Y480" s="264">
        <v>0</v>
      </c>
      <c r="Z480" s="267">
        <v>0.0255490045287533</v>
      </c>
      <c r="AA480" s="267">
        <v>0.0255490045287533</v>
      </c>
      <c r="AB480" s="267">
        <v>0.0228086239906768</v>
      </c>
      <c r="AC480" s="268">
        <v>0.0224507283633248</v>
      </c>
      <c r="AD480" s="269">
        <v>0.00274038053807655</v>
      </c>
      <c r="AE480" s="270">
        <v>69927</v>
      </c>
      <c r="AF480" s="271">
        <v>1624</v>
      </c>
      <c r="AG480" s="271">
        <v>1</v>
      </c>
      <c r="AH480" s="271">
        <v>65674</v>
      </c>
      <c r="AI480" s="271">
        <v>1505</v>
      </c>
      <c r="AJ480" s="271">
        <v>0</v>
      </c>
      <c r="AK480" s="268">
        <v>0.0232099189154404</v>
      </c>
      <c r="AL480" s="268">
        <v>0.0229162225538265</v>
      </c>
      <c r="AM480" s="269">
        <v>0.000293696361613908</v>
      </c>
    </row>
    <row r="481" spans="1:39">
      <c r="A481" s="279" t="s">
        <v>498</v>
      </c>
      <c r="B481" s="280" t="s">
        <v>3321</v>
      </c>
      <c r="C481" s="262" t="s">
        <v>560</v>
      </c>
      <c r="D481" s="280" t="s">
        <v>561</v>
      </c>
      <c r="E481" s="263">
        <v>1622</v>
      </c>
      <c r="F481" s="263">
        <v>2</v>
      </c>
      <c r="G481" s="263">
        <v>0</v>
      </c>
      <c r="H481" s="263">
        <v>0</v>
      </c>
      <c r="I481" s="263">
        <v>0</v>
      </c>
      <c r="J481" s="264">
        <v>1184</v>
      </c>
      <c r="K481" s="264">
        <v>1</v>
      </c>
      <c r="L481" s="264">
        <v>1</v>
      </c>
      <c r="M481" s="264">
        <v>1</v>
      </c>
      <c r="N481" s="264">
        <v>0</v>
      </c>
      <c r="O481" s="264">
        <v>1466</v>
      </c>
      <c r="P481" s="264">
        <v>3</v>
      </c>
      <c r="Q481" s="264">
        <v>3</v>
      </c>
      <c r="R481" s="264">
        <v>1</v>
      </c>
      <c r="S481" s="264">
        <v>0</v>
      </c>
      <c r="T481" s="265">
        <v>0.015</v>
      </c>
      <c r="U481" s="266">
        <v>1622</v>
      </c>
      <c r="V481" s="266">
        <v>2</v>
      </c>
      <c r="W481" s="266">
        <v>0</v>
      </c>
      <c r="X481" s="266">
        <v>0</v>
      </c>
      <c r="Y481" s="264">
        <v>0</v>
      </c>
      <c r="Z481" s="267">
        <v>0.00123304562268804</v>
      </c>
      <c r="AA481" s="267">
        <v>0.00123304562268804</v>
      </c>
      <c r="AB481" s="267">
        <v>0.000844594594594595</v>
      </c>
      <c r="AC481" s="268">
        <v>0.00204638472032742</v>
      </c>
      <c r="AD481" s="269">
        <v>0.000388451028093445</v>
      </c>
      <c r="AE481" s="270">
        <v>9836</v>
      </c>
      <c r="AF481" s="271">
        <v>12</v>
      </c>
      <c r="AG481" s="271">
        <v>0</v>
      </c>
      <c r="AH481" s="271">
        <v>9597</v>
      </c>
      <c r="AI481" s="271">
        <v>2</v>
      </c>
      <c r="AJ481" s="271">
        <v>0</v>
      </c>
      <c r="AK481" s="268">
        <v>0.00122000813338756</v>
      </c>
      <c r="AL481" s="268">
        <v>0.000208398457851412</v>
      </c>
      <c r="AM481" s="269">
        <v>0.00101160967553614</v>
      </c>
    </row>
    <row r="482" spans="1:39">
      <c r="A482" s="279" t="s">
        <v>498</v>
      </c>
      <c r="B482" s="280" t="s">
        <v>3322</v>
      </c>
      <c r="C482" s="262" t="s">
        <v>562</v>
      </c>
      <c r="D482" s="280" t="s">
        <v>563</v>
      </c>
      <c r="E482" s="263">
        <v>13580</v>
      </c>
      <c r="F482" s="263">
        <v>126</v>
      </c>
      <c r="G482" s="263">
        <v>53</v>
      </c>
      <c r="H482" s="263">
        <v>1</v>
      </c>
      <c r="I482" s="263">
        <v>0</v>
      </c>
      <c r="J482" s="264">
        <v>13856</v>
      </c>
      <c r="K482" s="264">
        <v>169</v>
      </c>
      <c r="L482" s="264">
        <v>168</v>
      </c>
      <c r="M482" s="264">
        <v>3</v>
      </c>
      <c r="N482" s="264">
        <v>0</v>
      </c>
      <c r="O482" s="264">
        <v>12697</v>
      </c>
      <c r="P482" s="264">
        <v>115</v>
      </c>
      <c r="Q482" s="264">
        <v>115</v>
      </c>
      <c r="R482" s="264">
        <v>42</v>
      </c>
      <c r="S482" s="264">
        <v>0</v>
      </c>
      <c r="T482" s="265">
        <v>0.015</v>
      </c>
      <c r="U482" s="266">
        <v>13580</v>
      </c>
      <c r="V482" s="266">
        <v>126</v>
      </c>
      <c r="W482" s="266">
        <v>53</v>
      </c>
      <c r="X482" s="266">
        <v>0</v>
      </c>
      <c r="Y482" s="264">
        <v>1</v>
      </c>
      <c r="Z482" s="267">
        <v>0.00927835051546392</v>
      </c>
      <c r="AA482" s="267">
        <v>0.00927835051546392</v>
      </c>
      <c r="AB482" s="267">
        <v>0.0121968822170901</v>
      </c>
      <c r="AC482" s="268">
        <v>0.00905725761991021</v>
      </c>
      <c r="AD482" s="269">
        <v>-0.00291853170162615</v>
      </c>
      <c r="AE482" s="270">
        <v>78504</v>
      </c>
      <c r="AF482" s="271">
        <v>964</v>
      </c>
      <c r="AG482" s="271">
        <v>0</v>
      </c>
      <c r="AH482" s="271">
        <v>73038</v>
      </c>
      <c r="AI482" s="271">
        <v>1064</v>
      </c>
      <c r="AJ482" s="271">
        <v>0</v>
      </c>
      <c r="AK482" s="268">
        <v>0.0122796290634872</v>
      </c>
      <c r="AL482" s="268">
        <v>0.0145677592486103</v>
      </c>
      <c r="AM482" s="269">
        <v>-0.0022881301851231</v>
      </c>
    </row>
    <row r="483" spans="1:39">
      <c r="A483" s="279" t="s">
        <v>498</v>
      </c>
      <c r="B483" s="280" t="s">
        <v>3322</v>
      </c>
      <c r="C483" s="262" t="s">
        <v>564</v>
      </c>
      <c r="D483" s="280" t="s">
        <v>565</v>
      </c>
      <c r="E483" s="263">
        <v>18855</v>
      </c>
      <c r="F483" s="263">
        <v>278</v>
      </c>
      <c r="G483" s="263">
        <v>149</v>
      </c>
      <c r="H483" s="263">
        <v>2</v>
      </c>
      <c r="I483" s="263">
        <v>0</v>
      </c>
      <c r="J483" s="264">
        <v>17018</v>
      </c>
      <c r="K483" s="264">
        <v>265</v>
      </c>
      <c r="L483" s="264">
        <v>265</v>
      </c>
      <c r="M483" s="264">
        <v>3</v>
      </c>
      <c r="N483" s="264">
        <v>0</v>
      </c>
      <c r="O483" s="264">
        <v>16178</v>
      </c>
      <c r="P483" s="264">
        <v>243</v>
      </c>
      <c r="Q483" s="264">
        <v>240</v>
      </c>
      <c r="R483" s="264">
        <v>102</v>
      </c>
      <c r="S483" s="264">
        <v>0</v>
      </c>
      <c r="T483" s="265">
        <v>0.015</v>
      </c>
      <c r="U483" s="266">
        <v>18855</v>
      </c>
      <c r="V483" s="266">
        <v>278</v>
      </c>
      <c r="W483" s="266">
        <v>149</v>
      </c>
      <c r="X483" s="266">
        <v>0</v>
      </c>
      <c r="Y483" s="264">
        <v>2</v>
      </c>
      <c r="Z483" s="267">
        <v>0.0147440997083002</v>
      </c>
      <c r="AA483" s="267">
        <v>0.0147440997083002</v>
      </c>
      <c r="AB483" s="267">
        <v>0.0155717475614056</v>
      </c>
      <c r="AC483" s="268">
        <v>0.0150203980714551</v>
      </c>
      <c r="AD483" s="269">
        <v>-0.000827647853105384</v>
      </c>
      <c r="AE483" s="270">
        <v>100332</v>
      </c>
      <c r="AF483" s="271">
        <v>1740</v>
      </c>
      <c r="AG483" s="271">
        <v>0</v>
      </c>
      <c r="AH483" s="271">
        <v>89717</v>
      </c>
      <c r="AI483" s="271">
        <v>1868</v>
      </c>
      <c r="AJ483" s="271">
        <v>0</v>
      </c>
      <c r="AK483" s="268">
        <v>0.017342423155125</v>
      </c>
      <c r="AL483" s="268">
        <v>0.0208210261154519</v>
      </c>
      <c r="AM483" s="269">
        <v>-0.00347860296032694</v>
      </c>
    </row>
    <row r="484" spans="1:39">
      <c r="A484" s="279" t="s">
        <v>498</v>
      </c>
      <c r="B484" s="280" t="s">
        <v>3322</v>
      </c>
      <c r="C484" s="262" t="s">
        <v>566</v>
      </c>
      <c r="D484" s="280" t="s">
        <v>567</v>
      </c>
      <c r="E484" s="263">
        <v>16191</v>
      </c>
      <c r="F484" s="263">
        <v>219</v>
      </c>
      <c r="G484" s="263">
        <v>128</v>
      </c>
      <c r="H484" s="263">
        <v>0</v>
      </c>
      <c r="I484" s="263">
        <v>0</v>
      </c>
      <c r="J484" s="264">
        <v>17915</v>
      </c>
      <c r="K484" s="264">
        <v>259</v>
      </c>
      <c r="L484" s="264">
        <v>259</v>
      </c>
      <c r="M484" s="264">
        <v>16</v>
      </c>
      <c r="N484" s="264">
        <v>0</v>
      </c>
      <c r="O484" s="264">
        <v>17611</v>
      </c>
      <c r="P484" s="264">
        <v>224</v>
      </c>
      <c r="Q484" s="264">
        <v>224</v>
      </c>
      <c r="R484" s="264">
        <v>133</v>
      </c>
      <c r="S484" s="264">
        <v>0</v>
      </c>
      <c r="T484" s="265">
        <v>0.015</v>
      </c>
      <c r="U484" s="266">
        <v>16191</v>
      </c>
      <c r="V484" s="266">
        <v>219</v>
      </c>
      <c r="W484" s="266">
        <v>128</v>
      </c>
      <c r="X484" s="266">
        <v>0</v>
      </c>
      <c r="Y484" s="264">
        <v>0</v>
      </c>
      <c r="Z484" s="267">
        <v>0.0135260329812859</v>
      </c>
      <c r="AA484" s="267">
        <v>0.0135260329812859</v>
      </c>
      <c r="AB484" s="267">
        <v>0.0144571588054703</v>
      </c>
      <c r="AC484" s="268">
        <v>0.0127193231503038</v>
      </c>
      <c r="AD484" s="269">
        <v>-0.000931125824184377</v>
      </c>
      <c r="AE484" s="270">
        <v>104153</v>
      </c>
      <c r="AF484" s="271">
        <v>1379</v>
      </c>
      <c r="AG484" s="271">
        <v>0</v>
      </c>
      <c r="AH484" s="271">
        <v>96437</v>
      </c>
      <c r="AI484" s="271">
        <v>1415</v>
      </c>
      <c r="AJ484" s="271">
        <v>1</v>
      </c>
      <c r="AK484" s="268">
        <v>0.0132401371059883</v>
      </c>
      <c r="AL484" s="268">
        <v>0.0146624220994017</v>
      </c>
      <c r="AM484" s="269">
        <v>-0.00142228499341338</v>
      </c>
    </row>
    <row r="485" spans="1:39">
      <c r="A485" s="279" t="s">
        <v>498</v>
      </c>
      <c r="B485" s="280" t="s">
        <v>3322</v>
      </c>
      <c r="C485" s="262" t="s">
        <v>568</v>
      </c>
      <c r="D485" s="280" t="s">
        <v>569</v>
      </c>
      <c r="E485" s="263">
        <v>14403</v>
      </c>
      <c r="F485" s="263">
        <v>171</v>
      </c>
      <c r="G485" s="263">
        <v>111</v>
      </c>
      <c r="H485" s="263">
        <v>0</v>
      </c>
      <c r="I485" s="263">
        <v>0</v>
      </c>
      <c r="J485" s="264">
        <v>14481</v>
      </c>
      <c r="K485" s="264">
        <v>216</v>
      </c>
      <c r="L485" s="264">
        <v>215</v>
      </c>
      <c r="M485" s="264">
        <v>53</v>
      </c>
      <c r="N485" s="264">
        <v>0</v>
      </c>
      <c r="O485" s="264">
        <v>14133</v>
      </c>
      <c r="P485" s="264">
        <v>188</v>
      </c>
      <c r="Q485" s="264">
        <v>188</v>
      </c>
      <c r="R485" s="264">
        <v>132</v>
      </c>
      <c r="S485" s="264">
        <v>0</v>
      </c>
      <c r="T485" s="265">
        <v>0.015</v>
      </c>
      <c r="U485" s="266">
        <v>14403</v>
      </c>
      <c r="V485" s="266">
        <v>171</v>
      </c>
      <c r="W485" s="266">
        <v>111</v>
      </c>
      <c r="X485" s="266">
        <v>0</v>
      </c>
      <c r="Y485" s="264">
        <v>0</v>
      </c>
      <c r="Z485" s="267">
        <v>0.0118725265569673</v>
      </c>
      <c r="AA485" s="267">
        <v>0.0118725265569673</v>
      </c>
      <c r="AB485" s="267">
        <v>0.0149160969546302</v>
      </c>
      <c r="AC485" s="268">
        <v>0.0133022005235973</v>
      </c>
      <c r="AD485" s="269">
        <v>-0.00304357039766291</v>
      </c>
      <c r="AE485" s="270">
        <v>85119</v>
      </c>
      <c r="AF485" s="271">
        <v>1196</v>
      </c>
      <c r="AG485" s="271">
        <v>0</v>
      </c>
      <c r="AH485" s="271">
        <v>79157</v>
      </c>
      <c r="AI485" s="271">
        <v>1178</v>
      </c>
      <c r="AJ485" s="271">
        <v>1</v>
      </c>
      <c r="AK485" s="268">
        <v>0.0140509169515619</v>
      </c>
      <c r="AL485" s="268">
        <v>0.0148691840266812</v>
      </c>
      <c r="AM485" s="269">
        <v>-0.000818267075119221</v>
      </c>
    </row>
    <row r="486" spans="1:39">
      <c r="A486" s="279" t="s">
        <v>498</v>
      </c>
      <c r="B486" s="280" t="s">
        <v>3322</v>
      </c>
      <c r="C486" s="262" t="s">
        <v>570</v>
      </c>
      <c r="D486" s="280" t="s">
        <v>571</v>
      </c>
      <c r="E486" s="263">
        <v>10303</v>
      </c>
      <c r="F486" s="263">
        <v>189</v>
      </c>
      <c r="G486" s="263">
        <v>97</v>
      </c>
      <c r="H486" s="263">
        <v>4</v>
      </c>
      <c r="I486" s="263">
        <v>0</v>
      </c>
      <c r="J486" s="264">
        <v>10740</v>
      </c>
      <c r="K486" s="264">
        <v>190</v>
      </c>
      <c r="L486" s="264">
        <v>189</v>
      </c>
      <c r="M486" s="264">
        <v>6</v>
      </c>
      <c r="N486" s="264">
        <v>0</v>
      </c>
      <c r="O486" s="264">
        <v>10502</v>
      </c>
      <c r="P486" s="264">
        <v>181</v>
      </c>
      <c r="Q486" s="264">
        <v>179</v>
      </c>
      <c r="R486" s="264">
        <v>91</v>
      </c>
      <c r="S486" s="264">
        <v>0</v>
      </c>
      <c r="T486" s="265">
        <v>0.015</v>
      </c>
      <c r="U486" s="266">
        <v>10303</v>
      </c>
      <c r="V486" s="266">
        <v>189</v>
      </c>
      <c r="W486" s="266">
        <v>97</v>
      </c>
      <c r="X486" s="266">
        <v>0</v>
      </c>
      <c r="Y486" s="264">
        <v>4</v>
      </c>
      <c r="Z486" s="267">
        <v>0.0183441716005047</v>
      </c>
      <c r="AA486" s="267">
        <v>0.0183441716005047</v>
      </c>
      <c r="AB486" s="267">
        <v>0.0176908752327747</v>
      </c>
      <c r="AC486" s="268">
        <v>0.0172348124166825</v>
      </c>
      <c r="AD486" s="269">
        <v>0.000653296367730035</v>
      </c>
      <c r="AE486" s="270">
        <v>62912</v>
      </c>
      <c r="AF486" s="271">
        <v>1210</v>
      </c>
      <c r="AG486" s="271">
        <v>0</v>
      </c>
      <c r="AH486" s="271">
        <v>57936</v>
      </c>
      <c r="AI486" s="271">
        <v>1102</v>
      </c>
      <c r="AJ486" s="271">
        <v>0</v>
      </c>
      <c r="AK486" s="268">
        <v>0.0192332146490336</v>
      </c>
      <c r="AL486" s="268">
        <v>0.019020988677161</v>
      </c>
      <c r="AM486" s="269">
        <v>0.000212225971872565</v>
      </c>
    </row>
    <row r="487" spans="1:39">
      <c r="A487" s="279" t="s">
        <v>498</v>
      </c>
      <c r="B487" s="280" t="s">
        <v>3322</v>
      </c>
      <c r="C487" s="262" t="s">
        <v>572</v>
      </c>
      <c r="D487" s="280" t="s">
        <v>573</v>
      </c>
      <c r="E487" s="263">
        <v>6463</v>
      </c>
      <c r="F487" s="263">
        <v>91</v>
      </c>
      <c r="G487" s="263">
        <v>61</v>
      </c>
      <c r="H487" s="263">
        <v>0</v>
      </c>
      <c r="I487" s="263">
        <v>0</v>
      </c>
      <c r="J487" s="264">
        <v>7315</v>
      </c>
      <c r="K487" s="264">
        <v>112</v>
      </c>
      <c r="L487" s="264">
        <v>111</v>
      </c>
      <c r="M487" s="264">
        <v>0</v>
      </c>
      <c r="N487" s="264">
        <v>0</v>
      </c>
      <c r="O487" s="264">
        <v>6931</v>
      </c>
      <c r="P487" s="264">
        <v>97</v>
      </c>
      <c r="Q487" s="264">
        <v>97</v>
      </c>
      <c r="R487" s="264">
        <v>54</v>
      </c>
      <c r="S487" s="264">
        <v>0</v>
      </c>
      <c r="T487" s="265">
        <v>0.015</v>
      </c>
      <c r="U487" s="266">
        <v>6463</v>
      </c>
      <c r="V487" s="266">
        <v>91</v>
      </c>
      <c r="W487" s="266">
        <v>61</v>
      </c>
      <c r="X487" s="266">
        <v>0</v>
      </c>
      <c r="Y487" s="264">
        <v>0</v>
      </c>
      <c r="Z487" s="267">
        <v>0.0140801485378307</v>
      </c>
      <c r="AA487" s="267">
        <v>0.0140801485378307</v>
      </c>
      <c r="AB487" s="267">
        <v>0.015311004784689</v>
      </c>
      <c r="AC487" s="268">
        <v>0.0139950945029577</v>
      </c>
      <c r="AD487" s="269">
        <v>-0.00123085624685827</v>
      </c>
      <c r="AE487" s="270">
        <v>41888</v>
      </c>
      <c r="AF487" s="271">
        <v>611</v>
      </c>
      <c r="AG487" s="271">
        <v>0</v>
      </c>
      <c r="AH487" s="271">
        <v>40468</v>
      </c>
      <c r="AI487" s="271">
        <v>589</v>
      </c>
      <c r="AJ487" s="271">
        <v>0</v>
      </c>
      <c r="AK487" s="268">
        <v>0.0145865164247517</v>
      </c>
      <c r="AL487" s="268">
        <v>0.0145547098942374</v>
      </c>
      <c r="AM487" s="269">
        <v>3.18065305142962e-5</v>
      </c>
    </row>
    <row r="488" spans="1:39">
      <c r="A488" s="279" t="s">
        <v>498</v>
      </c>
      <c r="B488" s="280" t="s">
        <v>3322</v>
      </c>
      <c r="C488" s="262" t="s">
        <v>574</v>
      </c>
      <c r="D488" s="280" t="s">
        <v>575</v>
      </c>
      <c r="E488" s="263">
        <v>18360</v>
      </c>
      <c r="F488" s="263">
        <v>309</v>
      </c>
      <c r="G488" s="263">
        <v>164</v>
      </c>
      <c r="H488" s="263">
        <v>0</v>
      </c>
      <c r="I488" s="263">
        <v>0</v>
      </c>
      <c r="J488" s="264">
        <v>19391</v>
      </c>
      <c r="K488" s="264">
        <v>309</v>
      </c>
      <c r="L488" s="264">
        <v>309</v>
      </c>
      <c r="M488" s="264">
        <v>1</v>
      </c>
      <c r="N488" s="264">
        <v>0</v>
      </c>
      <c r="O488" s="264">
        <v>19169</v>
      </c>
      <c r="P488" s="264">
        <v>230</v>
      </c>
      <c r="Q488" s="264">
        <v>230</v>
      </c>
      <c r="R488" s="264">
        <v>107</v>
      </c>
      <c r="S488" s="264">
        <v>1</v>
      </c>
      <c r="T488" s="265">
        <v>0.015</v>
      </c>
      <c r="U488" s="266">
        <v>18360</v>
      </c>
      <c r="V488" s="266">
        <v>309</v>
      </c>
      <c r="W488" s="266">
        <v>164</v>
      </c>
      <c r="X488" s="266">
        <v>0</v>
      </c>
      <c r="Y488" s="264">
        <v>0</v>
      </c>
      <c r="Z488" s="267">
        <v>0.0168300653594771</v>
      </c>
      <c r="AA488" s="267">
        <v>0.0168300653594771</v>
      </c>
      <c r="AB488" s="267">
        <v>0.0159352276829457</v>
      </c>
      <c r="AC488" s="268">
        <v>0.0119463717460483</v>
      </c>
      <c r="AD488" s="269">
        <v>0.000894837676531427</v>
      </c>
      <c r="AE488" s="270">
        <v>111587</v>
      </c>
      <c r="AF488" s="271">
        <v>1871</v>
      </c>
      <c r="AG488" s="271">
        <v>1</v>
      </c>
      <c r="AH488" s="271">
        <v>103943</v>
      </c>
      <c r="AI488" s="271">
        <v>1984</v>
      </c>
      <c r="AJ488" s="271">
        <v>0</v>
      </c>
      <c r="AK488" s="268">
        <v>0.0167582245243622</v>
      </c>
      <c r="AL488" s="268">
        <v>0.0190873844318521</v>
      </c>
      <c r="AM488" s="269">
        <v>-0.00232915990748992</v>
      </c>
    </row>
    <row r="489" spans="1:39">
      <c r="A489" s="279" t="s">
        <v>498</v>
      </c>
      <c r="B489" s="280" t="s">
        <v>3322</v>
      </c>
      <c r="C489" s="262" t="s">
        <v>576</v>
      </c>
      <c r="D489" s="280" t="s">
        <v>577</v>
      </c>
      <c r="E489" s="263">
        <v>0</v>
      </c>
      <c r="F489" s="263">
        <v>0</v>
      </c>
      <c r="G489" s="263">
        <v>0</v>
      </c>
      <c r="H489" s="263">
        <v>0</v>
      </c>
      <c r="I489" s="263">
        <v>0</v>
      </c>
      <c r="J489" s="264">
        <v>0</v>
      </c>
      <c r="K489" s="264">
        <v>0</v>
      </c>
      <c r="L489" s="264">
        <v>0</v>
      </c>
      <c r="M489" s="264">
        <v>0</v>
      </c>
      <c r="N489" s="264">
        <v>0</v>
      </c>
      <c r="O489" s="264">
        <v>0</v>
      </c>
      <c r="P489" s="264">
        <v>0</v>
      </c>
      <c r="Q489" s="264">
        <v>0</v>
      </c>
      <c r="R489" s="264">
        <v>0</v>
      </c>
      <c r="S489" s="264">
        <v>0</v>
      </c>
      <c r="T489" s="265">
        <v>0.015</v>
      </c>
      <c r="U489" s="266">
        <v>0</v>
      </c>
      <c r="V489" s="266">
        <v>0</v>
      </c>
      <c r="W489" s="266">
        <v>0</v>
      </c>
      <c r="X489" s="266">
        <v>0</v>
      </c>
      <c r="Y489" s="264">
        <v>0</v>
      </c>
      <c r="Z489" s="267">
        <v>0</v>
      </c>
      <c r="AA489" s="267">
        <v>0</v>
      </c>
      <c r="AB489" s="267">
        <v>0</v>
      </c>
      <c r="AC489" s="268">
        <v>0</v>
      </c>
      <c r="AD489" s="269">
        <v>0</v>
      </c>
      <c r="AE489" s="270">
        <v>0</v>
      </c>
      <c r="AF489" s="271">
        <v>0</v>
      </c>
      <c r="AG489" s="271">
        <v>0</v>
      </c>
      <c r="AH489" s="271">
        <v>0</v>
      </c>
      <c r="AI489" s="271">
        <v>0</v>
      </c>
      <c r="AJ489" s="271">
        <v>0</v>
      </c>
      <c r="AK489" s="268">
        <v>0</v>
      </c>
      <c r="AL489" s="268">
        <v>0</v>
      </c>
      <c r="AM489" s="269">
        <v>0</v>
      </c>
    </row>
    <row r="490" spans="1:39">
      <c r="A490" s="279" t="s">
        <v>498</v>
      </c>
      <c r="B490" s="280" t="s">
        <v>3322</v>
      </c>
      <c r="C490" s="262" t="s">
        <v>578</v>
      </c>
      <c r="D490" s="280" t="s">
        <v>579</v>
      </c>
      <c r="E490" s="263">
        <v>0</v>
      </c>
      <c r="F490" s="263">
        <v>0</v>
      </c>
      <c r="G490" s="263">
        <v>0</v>
      </c>
      <c r="H490" s="263">
        <v>0</v>
      </c>
      <c r="I490" s="263">
        <v>0</v>
      </c>
      <c r="J490" s="264">
        <v>0</v>
      </c>
      <c r="K490" s="264">
        <v>0</v>
      </c>
      <c r="L490" s="264">
        <v>0</v>
      </c>
      <c r="M490" s="264">
        <v>0</v>
      </c>
      <c r="N490" s="264">
        <v>0</v>
      </c>
      <c r="O490" s="264">
        <v>0</v>
      </c>
      <c r="P490" s="264">
        <v>0</v>
      </c>
      <c r="Q490" s="264">
        <v>0</v>
      </c>
      <c r="R490" s="264">
        <v>0</v>
      </c>
      <c r="S490" s="264">
        <v>0</v>
      </c>
      <c r="T490" s="265">
        <v>0.015</v>
      </c>
      <c r="U490" s="266">
        <v>0</v>
      </c>
      <c r="V490" s="266">
        <v>0</v>
      </c>
      <c r="W490" s="266">
        <v>0</v>
      </c>
      <c r="X490" s="266">
        <v>0</v>
      </c>
      <c r="Y490" s="264">
        <v>0</v>
      </c>
      <c r="Z490" s="267">
        <v>0</v>
      </c>
      <c r="AA490" s="267">
        <v>0</v>
      </c>
      <c r="AB490" s="267">
        <v>0</v>
      </c>
      <c r="AC490" s="268">
        <v>0</v>
      </c>
      <c r="AD490" s="269">
        <v>0</v>
      </c>
      <c r="AE490" s="270">
        <v>0</v>
      </c>
      <c r="AF490" s="271">
        <v>0</v>
      </c>
      <c r="AG490" s="271">
        <v>0</v>
      </c>
      <c r="AH490" s="271">
        <v>0</v>
      </c>
      <c r="AI490" s="271">
        <v>2</v>
      </c>
      <c r="AJ490" s="271">
        <v>0</v>
      </c>
      <c r="AK490" s="268">
        <v>0</v>
      </c>
      <c r="AL490" s="268">
        <v>0</v>
      </c>
      <c r="AM490" s="269">
        <v>0</v>
      </c>
    </row>
    <row r="491" spans="1:39">
      <c r="A491" s="279" t="s">
        <v>498</v>
      </c>
      <c r="B491" s="280" t="s">
        <v>3322</v>
      </c>
      <c r="C491" s="262" t="s">
        <v>580</v>
      </c>
      <c r="D491" s="280" t="s">
        <v>581</v>
      </c>
      <c r="E491" s="263">
        <v>0</v>
      </c>
      <c r="F491" s="263">
        <v>0</v>
      </c>
      <c r="G491" s="263">
        <v>0</v>
      </c>
      <c r="H491" s="263">
        <v>0</v>
      </c>
      <c r="I491" s="263">
        <v>0</v>
      </c>
      <c r="J491" s="264">
        <v>0</v>
      </c>
      <c r="K491" s="264">
        <v>0</v>
      </c>
      <c r="L491" s="264">
        <v>0</v>
      </c>
      <c r="M491" s="264">
        <v>0</v>
      </c>
      <c r="N491" s="264">
        <v>0</v>
      </c>
      <c r="O491" s="264">
        <v>0</v>
      </c>
      <c r="P491" s="264">
        <v>0</v>
      </c>
      <c r="Q491" s="264">
        <v>0</v>
      </c>
      <c r="R491" s="264">
        <v>0</v>
      </c>
      <c r="S491" s="264">
        <v>0</v>
      </c>
      <c r="T491" s="265">
        <v>0.015</v>
      </c>
      <c r="U491" s="266">
        <v>0</v>
      </c>
      <c r="V491" s="266">
        <v>0</v>
      </c>
      <c r="W491" s="266">
        <v>0</v>
      </c>
      <c r="X491" s="266">
        <v>0</v>
      </c>
      <c r="Y491" s="264">
        <v>0</v>
      </c>
      <c r="Z491" s="267">
        <v>0</v>
      </c>
      <c r="AA491" s="267">
        <v>0</v>
      </c>
      <c r="AB491" s="267">
        <v>0</v>
      </c>
      <c r="AC491" s="268">
        <v>0</v>
      </c>
      <c r="AD491" s="269">
        <v>0</v>
      </c>
      <c r="AE491" s="270">
        <v>0</v>
      </c>
      <c r="AF491" s="271">
        <v>0</v>
      </c>
      <c r="AG491" s="271">
        <v>0</v>
      </c>
      <c r="AH491" s="271">
        <v>0</v>
      </c>
      <c r="AI491" s="271">
        <v>0</v>
      </c>
      <c r="AJ491" s="271">
        <v>0</v>
      </c>
      <c r="AK491" s="268">
        <v>0</v>
      </c>
      <c r="AL491" s="268">
        <v>0</v>
      </c>
      <c r="AM491" s="269">
        <v>0</v>
      </c>
    </row>
    <row r="492" spans="1:39">
      <c r="A492" s="279" t="s">
        <v>498</v>
      </c>
      <c r="B492" s="280" t="s">
        <v>3322</v>
      </c>
      <c r="C492" s="262" t="s">
        <v>582</v>
      </c>
      <c r="D492" s="280" t="s">
        <v>583</v>
      </c>
      <c r="E492" s="263">
        <v>0</v>
      </c>
      <c r="F492" s="263">
        <v>0</v>
      </c>
      <c r="G492" s="263">
        <v>0</v>
      </c>
      <c r="H492" s="263">
        <v>0</v>
      </c>
      <c r="I492" s="263">
        <v>0</v>
      </c>
      <c r="J492" s="264">
        <v>0</v>
      </c>
      <c r="K492" s="264">
        <v>0</v>
      </c>
      <c r="L492" s="264">
        <v>0</v>
      </c>
      <c r="M492" s="264">
        <v>0</v>
      </c>
      <c r="N492" s="264">
        <v>0</v>
      </c>
      <c r="O492" s="264">
        <v>0</v>
      </c>
      <c r="P492" s="264">
        <v>0</v>
      </c>
      <c r="Q492" s="264">
        <v>0</v>
      </c>
      <c r="R492" s="264">
        <v>0</v>
      </c>
      <c r="S492" s="264">
        <v>0</v>
      </c>
      <c r="T492" s="265">
        <v>0.015</v>
      </c>
      <c r="U492" s="266">
        <v>0</v>
      </c>
      <c r="V492" s="266">
        <v>0</v>
      </c>
      <c r="W492" s="266">
        <v>0</v>
      </c>
      <c r="X492" s="266">
        <v>0</v>
      </c>
      <c r="Y492" s="264">
        <v>0</v>
      </c>
      <c r="Z492" s="267">
        <v>0</v>
      </c>
      <c r="AA492" s="267">
        <v>0</v>
      </c>
      <c r="AB492" s="267">
        <v>0</v>
      </c>
      <c r="AC492" s="268">
        <v>0</v>
      </c>
      <c r="AD492" s="269">
        <v>0</v>
      </c>
      <c r="AE492" s="270">
        <v>0</v>
      </c>
      <c r="AF492" s="271">
        <v>0</v>
      </c>
      <c r="AG492" s="271">
        <v>0</v>
      </c>
      <c r="AH492" s="271">
        <v>0</v>
      </c>
      <c r="AI492" s="271">
        <v>0</v>
      </c>
      <c r="AJ492" s="271">
        <v>0</v>
      </c>
      <c r="AK492" s="268">
        <v>0</v>
      </c>
      <c r="AL492" s="268">
        <v>0</v>
      </c>
      <c r="AM492" s="269">
        <v>0</v>
      </c>
    </row>
    <row r="493" spans="1:39">
      <c r="A493" s="279" t="s">
        <v>498</v>
      </c>
      <c r="B493" s="280" t="s">
        <v>3322</v>
      </c>
      <c r="C493" s="262" t="s">
        <v>584</v>
      </c>
      <c r="D493" s="280" t="s">
        <v>585</v>
      </c>
      <c r="E493" s="263">
        <v>0</v>
      </c>
      <c r="F493" s="263">
        <v>0</v>
      </c>
      <c r="G493" s="263">
        <v>0</v>
      </c>
      <c r="H493" s="263">
        <v>0</v>
      </c>
      <c r="I493" s="263">
        <v>0</v>
      </c>
      <c r="J493" s="264">
        <v>2719</v>
      </c>
      <c r="K493" s="264">
        <v>38</v>
      </c>
      <c r="L493" s="264">
        <v>38</v>
      </c>
      <c r="M493" s="264">
        <v>5</v>
      </c>
      <c r="N493" s="264">
        <v>0</v>
      </c>
      <c r="O493" s="264">
        <v>2647</v>
      </c>
      <c r="P493" s="264">
        <v>39</v>
      </c>
      <c r="Q493" s="264">
        <v>39</v>
      </c>
      <c r="R493" s="264">
        <v>21</v>
      </c>
      <c r="S493" s="264">
        <v>0</v>
      </c>
      <c r="T493" s="265">
        <v>0.015</v>
      </c>
      <c r="U493" s="266">
        <v>0</v>
      </c>
      <c r="V493" s="266">
        <v>0</v>
      </c>
      <c r="W493" s="266">
        <v>0</v>
      </c>
      <c r="X493" s="266">
        <v>0</v>
      </c>
      <c r="Y493" s="264">
        <v>0</v>
      </c>
      <c r="Z493" s="267">
        <v>0</v>
      </c>
      <c r="AA493" s="267">
        <v>0</v>
      </c>
      <c r="AB493" s="267">
        <v>0.013975726369989</v>
      </c>
      <c r="AC493" s="268">
        <v>0.0147336607480166</v>
      </c>
      <c r="AD493" s="269">
        <v>-0.013975726369989</v>
      </c>
      <c r="AE493" s="270">
        <v>13699</v>
      </c>
      <c r="AF493" s="271">
        <v>172</v>
      </c>
      <c r="AG493" s="271">
        <v>0</v>
      </c>
      <c r="AH493" s="271">
        <v>15224</v>
      </c>
      <c r="AI493" s="271">
        <v>200</v>
      </c>
      <c r="AJ493" s="271">
        <v>0</v>
      </c>
      <c r="AK493" s="268">
        <v>0.0125556609971531</v>
      </c>
      <c r="AL493" s="268">
        <v>0.0131371518654756</v>
      </c>
      <c r="AM493" s="269">
        <v>-0.000581490868322487</v>
      </c>
    </row>
    <row r="494" spans="1:39">
      <c r="A494" s="279" t="s">
        <v>498</v>
      </c>
      <c r="B494" s="280" t="s">
        <v>3322</v>
      </c>
      <c r="C494" s="262" t="s">
        <v>586</v>
      </c>
      <c r="D494" s="280" t="s">
        <v>587</v>
      </c>
      <c r="E494" s="263">
        <v>9</v>
      </c>
      <c r="F494" s="263">
        <v>0</v>
      </c>
      <c r="G494" s="263">
        <v>0</v>
      </c>
      <c r="H494" s="263">
        <v>0</v>
      </c>
      <c r="I494" s="263">
        <v>0</v>
      </c>
      <c r="J494" s="264">
        <v>215</v>
      </c>
      <c r="K494" s="264">
        <v>0</v>
      </c>
      <c r="L494" s="264">
        <v>0</v>
      </c>
      <c r="M494" s="264">
        <v>0</v>
      </c>
      <c r="N494" s="264">
        <v>0</v>
      </c>
      <c r="O494" s="264">
        <v>172</v>
      </c>
      <c r="P494" s="264">
        <v>0</v>
      </c>
      <c r="Q494" s="264">
        <v>0</v>
      </c>
      <c r="R494" s="264">
        <v>0</v>
      </c>
      <c r="S494" s="264">
        <v>0</v>
      </c>
      <c r="T494" s="265">
        <v>0.015</v>
      </c>
      <c r="U494" s="266">
        <v>9</v>
      </c>
      <c r="V494" s="266">
        <v>0</v>
      </c>
      <c r="W494" s="266">
        <v>0</v>
      </c>
      <c r="X494" s="266">
        <v>0</v>
      </c>
      <c r="Y494" s="264">
        <v>0</v>
      </c>
      <c r="Z494" s="267">
        <v>0</v>
      </c>
      <c r="AA494" s="267">
        <v>0</v>
      </c>
      <c r="AB494" s="267">
        <v>0</v>
      </c>
      <c r="AC494" s="268">
        <v>0</v>
      </c>
      <c r="AD494" s="269">
        <v>0</v>
      </c>
      <c r="AE494" s="270">
        <v>856</v>
      </c>
      <c r="AF494" s="271">
        <v>2</v>
      </c>
      <c r="AG494" s="271">
        <v>0</v>
      </c>
      <c r="AH494" s="271">
        <v>837</v>
      </c>
      <c r="AI494" s="271">
        <v>2</v>
      </c>
      <c r="AJ494" s="271">
        <v>0</v>
      </c>
      <c r="AK494" s="268">
        <v>0.00233644859813084</v>
      </c>
      <c r="AL494" s="268">
        <v>0.002389486260454</v>
      </c>
      <c r="AM494" s="269">
        <v>-5.30376623231613e-5</v>
      </c>
    </row>
    <row r="495" spans="1:39">
      <c r="A495" s="279" t="s">
        <v>498</v>
      </c>
      <c r="B495" s="280" t="s">
        <v>3322</v>
      </c>
      <c r="C495" s="262" t="s">
        <v>588</v>
      </c>
      <c r="D495" s="280" t="s">
        <v>589</v>
      </c>
      <c r="E495" s="263">
        <v>18513</v>
      </c>
      <c r="F495" s="263">
        <v>324</v>
      </c>
      <c r="G495" s="263">
        <v>191</v>
      </c>
      <c r="H495" s="263">
        <v>0</v>
      </c>
      <c r="I495" s="263">
        <v>0</v>
      </c>
      <c r="J495" s="264">
        <v>18171</v>
      </c>
      <c r="K495" s="264">
        <v>328</v>
      </c>
      <c r="L495" s="264">
        <v>328</v>
      </c>
      <c r="M495" s="264">
        <v>80</v>
      </c>
      <c r="N495" s="264">
        <v>0</v>
      </c>
      <c r="O495" s="264">
        <v>17312</v>
      </c>
      <c r="P495" s="264">
        <v>236</v>
      </c>
      <c r="Q495" s="264">
        <v>236</v>
      </c>
      <c r="R495" s="264">
        <v>116</v>
      </c>
      <c r="S495" s="264">
        <v>0</v>
      </c>
      <c r="T495" s="265">
        <v>0.015</v>
      </c>
      <c r="U495" s="266">
        <v>18513</v>
      </c>
      <c r="V495" s="266">
        <v>324</v>
      </c>
      <c r="W495" s="266">
        <v>191</v>
      </c>
      <c r="X495" s="266">
        <v>0</v>
      </c>
      <c r="Y495" s="264">
        <v>0</v>
      </c>
      <c r="Z495" s="267">
        <v>0.0175012153621779</v>
      </c>
      <c r="AA495" s="267">
        <v>0.0175012153621779</v>
      </c>
      <c r="AB495" s="267">
        <v>0.0180507401904133</v>
      </c>
      <c r="AC495" s="268">
        <v>0.0136321626617375</v>
      </c>
      <c r="AD495" s="269">
        <v>-0.000549524828235365</v>
      </c>
      <c r="AE495" s="270">
        <v>109725</v>
      </c>
      <c r="AF495" s="271">
        <v>1765</v>
      </c>
      <c r="AG495" s="271">
        <v>0</v>
      </c>
      <c r="AH495" s="271">
        <v>99468</v>
      </c>
      <c r="AI495" s="271">
        <v>1711</v>
      </c>
      <c r="AJ495" s="271">
        <v>0</v>
      </c>
      <c r="AK495" s="268">
        <v>0.0160856687172477</v>
      </c>
      <c r="AL495" s="268">
        <v>0.0172015120440745</v>
      </c>
      <c r="AM495" s="269">
        <v>-0.00111584332682681</v>
      </c>
    </row>
    <row r="496" spans="1:39">
      <c r="A496" s="279" t="s">
        <v>498</v>
      </c>
      <c r="B496" s="280" t="s">
        <v>3323</v>
      </c>
      <c r="C496" s="262" t="s">
        <v>590</v>
      </c>
      <c r="D496" s="280" t="s">
        <v>591</v>
      </c>
      <c r="E496" s="263">
        <v>7149</v>
      </c>
      <c r="F496" s="263">
        <v>86</v>
      </c>
      <c r="G496" s="263">
        <v>43</v>
      </c>
      <c r="H496" s="263">
        <v>0</v>
      </c>
      <c r="I496" s="263">
        <v>0</v>
      </c>
      <c r="J496" s="264">
        <v>7218</v>
      </c>
      <c r="K496" s="264">
        <v>72</v>
      </c>
      <c r="L496" s="264">
        <v>72</v>
      </c>
      <c r="M496" s="264">
        <v>1</v>
      </c>
      <c r="N496" s="264">
        <v>0</v>
      </c>
      <c r="O496" s="264">
        <v>7062</v>
      </c>
      <c r="P496" s="264">
        <v>186</v>
      </c>
      <c r="Q496" s="264">
        <v>186</v>
      </c>
      <c r="R496" s="264">
        <v>48</v>
      </c>
      <c r="S496" s="264">
        <v>0</v>
      </c>
      <c r="T496" s="265">
        <v>0.015</v>
      </c>
      <c r="U496" s="266">
        <v>7149</v>
      </c>
      <c r="V496" s="266">
        <v>86</v>
      </c>
      <c r="W496" s="266">
        <v>43</v>
      </c>
      <c r="X496" s="266">
        <v>0</v>
      </c>
      <c r="Y496" s="264">
        <v>0</v>
      </c>
      <c r="Z496" s="267">
        <v>0.0120296544971325</v>
      </c>
      <c r="AA496" s="267">
        <v>0.0120296544971325</v>
      </c>
      <c r="AB496" s="267">
        <v>0.00997506234413965</v>
      </c>
      <c r="AC496" s="268">
        <v>0.0263381478334749</v>
      </c>
      <c r="AD496" s="269">
        <v>0.00205459215299282</v>
      </c>
      <c r="AE496" s="270">
        <v>41504</v>
      </c>
      <c r="AF496" s="271">
        <v>746</v>
      </c>
      <c r="AG496" s="271">
        <v>0</v>
      </c>
      <c r="AH496" s="271">
        <v>37810</v>
      </c>
      <c r="AI496" s="271">
        <v>839</v>
      </c>
      <c r="AJ496" s="271">
        <v>0</v>
      </c>
      <c r="AK496" s="268">
        <v>0.0179741711642251</v>
      </c>
      <c r="AL496" s="268">
        <v>0.0221898968526845</v>
      </c>
      <c r="AM496" s="269">
        <v>-0.00421572568845934</v>
      </c>
    </row>
    <row r="497" spans="1:39">
      <c r="A497" s="279" t="s">
        <v>498</v>
      </c>
      <c r="B497" s="280" t="s">
        <v>3323</v>
      </c>
      <c r="C497" s="262" t="s">
        <v>592</v>
      </c>
      <c r="D497" s="280" t="s">
        <v>593</v>
      </c>
      <c r="E497" s="263">
        <v>12126</v>
      </c>
      <c r="F497" s="263">
        <v>216</v>
      </c>
      <c r="G497" s="263">
        <v>106</v>
      </c>
      <c r="H497" s="263">
        <v>0</v>
      </c>
      <c r="I497" s="263">
        <v>0</v>
      </c>
      <c r="J497" s="264">
        <v>12850</v>
      </c>
      <c r="K497" s="264">
        <v>258</v>
      </c>
      <c r="L497" s="264">
        <v>256</v>
      </c>
      <c r="M497" s="264">
        <v>12</v>
      </c>
      <c r="N497" s="264">
        <v>0</v>
      </c>
      <c r="O497" s="264">
        <v>12205</v>
      </c>
      <c r="P497" s="264">
        <v>232</v>
      </c>
      <c r="Q497" s="264">
        <v>231</v>
      </c>
      <c r="R497" s="264">
        <v>65</v>
      </c>
      <c r="S497" s="264">
        <v>0</v>
      </c>
      <c r="T497" s="265">
        <v>0.015</v>
      </c>
      <c r="U497" s="266">
        <v>12126</v>
      </c>
      <c r="V497" s="266">
        <v>216</v>
      </c>
      <c r="W497" s="266">
        <v>106</v>
      </c>
      <c r="X497" s="266">
        <v>0</v>
      </c>
      <c r="Y497" s="264">
        <v>0</v>
      </c>
      <c r="Z497" s="267">
        <v>0.0178129638792677</v>
      </c>
      <c r="AA497" s="267">
        <v>0.0178129638792677</v>
      </c>
      <c r="AB497" s="267">
        <v>0.0200778210116732</v>
      </c>
      <c r="AC497" s="268">
        <v>0.0190086030315445</v>
      </c>
      <c r="AD497" s="269">
        <v>-0.00226485713240546</v>
      </c>
      <c r="AE497" s="270">
        <v>73399</v>
      </c>
      <c r="AF497" s="271">
        <v>1544</v>
      </c>
      <c r="AG497" s="271">
        <v>0</v>
      </c>
      <c r="AH497" s="271">
        <v>66849</v>
      </c>
      <c r="AI497" s="271">
        <v>1610</v>
      </c>
      <c r="AJ497" s="271">
        <v>0</v>
      </c>
      <c r="AK497" s="268">
        <v>0.0210357089333642</v>
      </c>
      <c r="AL497" s="268">
        <v>0.0240841299047106</v>
      </c>
      <c r="AM497" s="269">
        <v>-0.0030484209713464</v>
      </c>
    </row>
    <row r="498" spans="1:39">
      <c r="A498" s="279" t="s">
        <v>498</v>
      </c>
      <c r="B498" s="280" t="s">
        <v>3323</v>
      </c>
      <c r="C498" s="262" t="s">
        <v>594</v>
      </c>
      <c r="D498" s="280" t="s">
        <v>595</v>
      </c>
      <c r="E498" s="263">
        <v>10850</v>
      </c>
      <c r="F498" s="263">
        <v>246</v>
      </c>
      <c r="G498" s="263">
        <v>133</v>
      </c>
      <c r="H498" s="263">
        <v>0</v>
      </c>
      <c r="I498" s="263">
        <v>0</v>
      </c>
      <c r="J498" s="264">
        <v>11417</v>
      </c>
      <c r="K498" s="264">
        <v>211</v>
      </c>
      <c r="L498" s="264">
        <v>210</v>
      </c>
      <c r="M498" s="264">
        <v>4</v>
      </c>
      <c r="N498" s="264">
        <v>0</v>
      </c>
      <c r="O498" s="264">
        <v>10921</v>
      </c>
      <c r="P498" s="264">
        <v>161</v>
      </c>
      <c r="Q498" s="264">
        <v>161</v>
      </c>
      <c r="R498" s="264">
        <v>71</v>
      </c>
      <c r="S498" s="264">
        <v>0</v>
      </c>
      <c r="T498" s="265">
        <v>0.015</v>
      </c>
      <c r="U498" s="266">
        <v>10850</v>
      </c>
      <c r="V498" s="266">
        <v>246</v>
      </c>
      <c r="W498" s="266">
        <v>133</v>
      </c>
      <c r="X498" s="266">
        <v>0</v>
      </c>
      <c r="Y498" s="264">
        <v>0</v>
      </c>
      <c r="Z498" s="267">
        <v>0.0226728110599078</v>
      </c>
      <c r="AA498" s="267">
        <v>0.0226728110599078</v>
      </c>
      <c r="AB498" s="267">
        <v>0.0184812122273802</v>
      </c>
      <c r="AC498" s="268">
        <v>0.0147422397216372</v>
      </c>
      <c r="AD498" s="269">
        <v>0.00419159883252761</v>
      </c>
      <c r="AE498" s="270">
        <v>66181</v>
      </c>
      <c r="AF498" s="271">
        <v>1355</v>
      </c>
      <c r="AG498" s="271">
        <v>0</v>
      </c>
      <c r="AH498" s="271">
        <v>59869</v>
      </c>
      <c r="AI498" s="271">
        <v>1385</v>
      </c>
      <c r="AJ498" s="271">
        <v>0</v>
      </c>
      <c r="AK498" s="268">
        <v>0.0204741542134449</v>
      </c>
      <c r="AL498" s="268">
        <v>0.0231338422221851</v>
      </c>
      <c r="AM498" s="269">
        <v>-0.00265968800874016</v>
      </c>
    </row>
    <row r="499" spans="1:39">
      <c r="A499" s="279" t="s">
        <v>498</v>
      </c>
      <c r="B499" s="280" t="s">
        <v>3323</v>
      </c>
      <c r="C499" s="262" t="s">
        <v>596</v>
      </c>
      <c r="D499" s="280" t="s">
        <v>597</v>
      </c>
      <c r="E499" s="263">
        <v>11271</v>
      </c>
      <c r="F499" s="263">
        <v>225</v>
      </c>
      <c r="G499" s="263">
        <v>120</v>
      </c>
      <c r="H499" s="263">
        <v>0</v>
      </c>
      <c r="I499" s="263">
        <v>0</v>
      </c>
      <c r="J499" s="264">
        <v>11745</v>
      </c>
      <c r="K499" s="264">
        <v>230</v>
      </c>
      <c r="L499" s="264">
        <v>230</v>
      </c>
      <c r="M499" s="264">
        <v>5</v>
      </c>
      <c r="N499" s="264">
        <v>0</v>
      </c>
      <c r="O499" s="264">
        <v>11336</v>
      </c>
      <c r="P499" s="264">
        <v>172</v>
      </c>
      <c r="Q499" s="264">
        <v>172</v>
      </c>
      <c r="R499" s="264">
        <v>68</v>
      </c>
      <c r="S499" s="264">
        <v>0</v>
      </c>
      <c r="T499" s="265">
        <v>0.015</v>
      </c>
      <c r="U499" s="266">
        <v>11271</v>
      </c>
      <c r="V499" s="266">
        <v>225</v>
      </c>
      <c r="W499" s="266">
        <v>120</v>
      </c>
      <c r="X499" s="266">
        <v>0</v>
      </c>
      <c r="Y499" s="264">
        <v>0</v>
      </c>
      <c r="Z499" s="267">
        <v>0.019962736225712</v>
      </c>
      <c r="AA499" s="267">
        <v>0.019962736225712</v>
      </c>
      <c r="AB499" s="267">
        <v>0.0195828011919966</v>
      </c>
      <c r="AC499" s="268">
        <v>0.0151729004940014</v>
      </c>
      <c r="AD499" s="269">
        <v>0.00037993503371541</v>
      </c>
      <c r="AE499" s="270">
        <v>67995</v>
      </c>
      <c r="AF499" s="271">
        <v>1320</v>
      </c>
      <c r="AG499" s="271">
        <v>0</v>
      </c>
      <c r="AH499" s="271">
        <v>62478</v>
      </c>
      <c r="AI499" s="271">
        <v>1292</v>
      </c>
      <c r="AJ499" s="271">
        <v>0</v>
      </c>
      <c r="AK499" s="268">
        <v>0.0194131921464814</v>
      </c>
      <c r="AL499" s="268">
        <v>0.0206792791062454</v>
      </c>
      <c r="AM499" s="269">
        <v>-0.00126608695976404</v>
      </c>
    </row>
    <row r="500" spans="1:39">
      <c r="A500" s="279" t="s">
        <v>498</v>
      </c>
      <c r="B500" s="280" t="s">
        <v>3323</v>
      </c>
      <c r="C500" s="262" t="s">
        <v>598</v>
      </c>
      <c r="D500" s="280" t="s">
        <v>599</v>
      </c>
      <c r="E500" s="263">
        <v>10310</v>
      </c>
      <c r="F500" s="263">
        <v>187</v>
      </c>
      <c r="G500" s="263">
        <v>115</v>
      </c>
      <c r="H500" s="263">
        <v>0</v>
      </c>
      <c r="I500" s="263">
        <v>0</v>
      </c>
      <c r="J500" s="264">
        <v>11973</v>
      </c>
      <c r="K500" s="264">
        <v>173</v>
      </c>
      <c r="L500" s="264">
        <v>172</v>
      </c>
      <c r="M500" s="264">
        <v>6</v>
      </c>
      <c r="N500" s="264">
        <v>0</v>
      </c>
      <c r="O500" s="264">
        <v>10845</v>
      </c>
      <c r="P500" s="264">
        <v>162</v>
      </c>
      <c r="Q500" s="264">
        <v>162</v>
      </c>
      <c r="R500" s="264">
        <v>67</v>
      </c>
      <c r="S500" s="264">
        <v>0</v>
      </c>
      <c r="T500" s="265">
        <v>0.015</v>
      </c>
      <c r="U500" s="266">
        <v>10310</v>
      </c>
      <c r="V500" s="266">
        <v>187</v>
      </c>
      <c r="W500" s="266">
        <v>115</v>
      </c>
      <c r="X500" s="266">
        <v>0</v>
      </c>
      <c r="Y500" s="264">
        <v>0</v>
      </c>
      <c r="Z500" s="267">
        <v>0.0181377303588749</v>
      </c>
      <c r="AA500" s="267">
        <v>0.0181377303588749</v>
      </c>
      <c r="AB500" s="267">
        <v>0.0144491773156268</v>
      </c>
      <c r="AC500" s="268">
        <v>0.0149377593360996</v>
      </c>
      <c r="AD500" s="269">
        <v>0.00368855304324805</v>
      </c>
      <c r="AE500" s="270">
        <v>66565</v>
      </c>
      <c r="AF500" s="271">
        <v>1059</v>
      </c>
      <c r="AG500" s="271">
        <v>0</v>
      </c>
      <c r="AH500" s="271">
        <v>63313</v>
      </c>
      <c r="AI500" s="271">
        <v>1019</v>
      </c>
      <c r="AJ500" s="271">
        <v>0</v>
      </c>
      <c r="AK500" s="268">
        <v>0.0159092616239766</v>
      </c>
      <c r="AL500" s="268">
        <v>0.0160946409110293</v>
      </c>
      <c r="AM500" s="269">
        <v>-0.000185379287052766</v>
      </c>
    </row>
    <row r="501" spans="1:39">
      <c r="A501" s="279" t="s">
        <v>498</v>
      </c>
      <c r="B501" s="280" t="s">
        <v>3323</v>
      </c>
      <c r="C501" s="262" t="s">
        <v>600</v>
      </c>
      <c r="D501" s="280" t="s">
        <v>601</v>
      </c>
      <c r="E501" s="263">
        <v>12190</v>
      </c>
      <c r="F501" s="263">
        <v>220</v>
      </c>
      <c r="G501" s="263">
        <v>128</v>
      </c>
      <c r="H501" s="263">
        <v>0</v>
      </c>
      <c r="I501" s="263">
        <v>0</v>
      </c>
      <c r="J501" s="264">
        <v>12640</v>
      </c>
      <c r="K501" s="264">
        <v>222</v>
      </c>
      <c r="L501" s="264">
        <v>220</v>
      </c>
      <c r="M501" s="264">
        <v>41</v>
      </c>
      <c r="N501" s="264">
        <v>1</v>
      </c>
      <c r="O501" s="264">
        <v>12308</v>
      </c>
      <c r="P501" s="264">
        <v>243</v>
      </c>
      <c r="Q501" s="264">
        <v>243</v>
      </c>
      <c r="R501" s="264">
        <v>174</v>
      </c>
      <c r="S501" s="264">
        <v>0</v>
      </c>
      <c r="T501" s="265">
        <v>0.015</v>
      </c>
      <c r="U501" s="266">
        <v>12190</v>
      </c>
      <c r="V501" s="266">
        <v>220</v>
      </c>
      <c r="W501" s="266">
        <v>128</v>
      </c>
      <c r="X501" s="266">
        <v>0</v>
      </c>
      <c r="Y501" s="264">
        <v>0</v>
      </c>
      <c r="Z501" s="267">
        <v>0.0180475799835931</v>
      </c>
      <c r="AA501" s="267">
        <v>0.0180475799835931</v>
      </c>
      <c r="AB501" s="267">
        <v>0.0174841772151899</v>
      </c>
      <c r="AC501" s="268">
        <v>0.0197432564185895</v>
      </c>
      <c r="AD501" s="269">
        <v>0.000563402768403238</v>
      </c>
      <c r="AE501" s="270">
        <v>73154</v>
      </c>
      <c r="AF501" s="271">
        <v>1433</v>
      </c>
      <c r="AG501" s="271">
        <v>1</v>
      </c>
      <c r="AH501" s="271">
        <v>65688</v>
      </c>
      <c r="AI501" s="271">
        <v>1457</v>
      </c>
      <c r="AJ501" s="271">
        <v>2</v>
      </c>
      <c r="AK501" s="268">
        <v>0.0195751428493315</v>
      </c>
      <c r="AL501" s="268">
        <v>0.0221501644135915</v>
      </c>
      <c r="AM501" s="269">
        <v>-0.00257502156425998</v>
      </c>
    </row>
    <row r="502" spans="1:39">
      <c r="A502" s="279" t="s">
        <v>498</v>
      </c>
      <c r="B502" s="280" t="s">
        <v>3323</v>
      </c>
      <c r="C502" s="262" t="s">
        <v>602</v>
      </c>
      <c r="D502" s="280" t="s">
        <v>603</v>
      </c>
      <c r="E502" s="263">
        <v>0</v>
      </c>
      <c r="F502" s="263">
        <v>0</v>
      </c>
      <c r="G502" s="263">
        <v>0</v>
      </c>
      <c r="H502" s="263">
        <v>0</v>
      </c>
      <c r="I502" s="263">
        <v>0</v>
      </c>
      <c r="J502" s="264">
        <v>0</v>
      </c>
      <c r="K502" s="264">
        <v>0</v>
      </c>
      <c r="L502" s="264">
        <v>0</v>
      </c>
      <c r="M502" s="264">
        <v>0</v>
      </c>
      <c r="N502" s="264">
        <v>0</v>
      </c>
      <c r="O502" s="264">
        <v>0</v>
      </c>
      <c r="P502" s="264">
        <v>0</v>
      </c>
      <c r="Q502" s="264">
        <v>0</v>
      </c>
      <c r="R502" s="264">
        <v>0</v>
      </c>
      <c r="S502" s="264">
        <v>0</v>
      </c>
      <c r="T502" s="265">
        <v>0.015</v>
      </c>
      <c r="U502" s="266">
        <v>0</v>
      </c>
      <c r="V502" s="266">
        <v>0</v>
      </c>
      <c r="W502" s="266">
        <v>0</v>
      </c>
      <c r="X502" s="266">
        <v>0</v>
      </c>
      <c r="Y502" s="264">
        <v>0</v>
      </c>
      <c r="Z502" s="267">
        <v>0</v>
      </c>
      <c r="AA502" s="267">
        <v>0</v>
      </c>
      <c r="AB502" s="267">
        <v>0</v>
      </c>
      <c r="AC502" s="268">
        <v>0</v>
      </c>
      <c r="AD502" s="269">
        <v>0</v>
      </c>
      <c r="AE502" s="270">
        <v>0</v>
      </c>
      <c r="AF502" s="271">
        <v>0</v>
      </c>
      <c r="AG502" s="271">
        <v>0</v>
      </c>
      <c r="AH502" s="271">
        <v>0</v>
      </c>
      <c r="AI502" s="271">
        <v>2</v>
      </c>
      <c r="AJ502" s="271">
        <v>0</v>
      </c>
      <c r="AK502" s="268">
        <v>0</v>
      </c>
      <c r="AL502" s="268">
        <v>0</v>
      </c>
      <c r="AM502" s="269">
        <v>0</v>
      </c>
    </row>
    <row r="503" spans="1:39">
      <c r="A503" s="279" t="s">
        <v>498</v>
      </c>
      <c r="B503" s="280" t="s">
        <v>3323</v>
      </c>
      <c r="C503" s="262" t="s">
        <v>604</v>
      </c>
      <c r="D503" s="280" t="s">
        <v>605</v>
      </c>
      <c r="E503" s="263">
        <v>148</v>
      </c>
      <c r="F503" s="263">
        <v>0</v>
      </c>
      <c r="G503" s="263">
        <v>0</v>
      </c>
      <c r="H503" s="263">
        <v>0</v>
      </c>
      <c r="I503" s="263">
        <v>0</v>
      </c>
      <c r="J503" s="264">
        <v>65</v>
      </c>
      <c r="K503" s="264">
        <v>1</v>
      </c>
      <c r="L503" s="264">
        <v>1</v>
      </c>
      <c r="M503" s="264">
        <v>0</v>
      </c>
      <c r="N503" s="264">
        <v>0</v>
      </c>
      <c r="O503" s="264">
        <v>127</v>
      </c>
      <c r="P503" s="264">
        <v>0</v>
      </c>
      <c r="Q503" s="264">
        <v>0</v>
      </c>
      <c r="R503" s="264">
        <v>0</v>
      </c>
      <c r="S503" s="264">
        <v>0</v>
      </c>
      <c r="T503" s="265">
        <v>0.015</v>
      </c>
      <c r="U503" s="266">
        <v>148</v>
      </c>
      <c r="V503" s="266">
        <v>0</v>
      </c>
      <c r="W503" s="266">
        <v>0</v>
      </c>
      <c r="X503" s="266">
        <v>0</v>
      </c>
      <c r="Y503" s="264">
        <v>0</v>
      </c>
      <c r="Z503" s="267">
        <v>0</v>
      </c>
      <c r="AA503" s="267">
        <v>0</v>
      </c>
      <c r="AB503" s="267">
        <v>0.0153846153846154</v>
      </c>
      <c r="AC503" s="268">
        <v>0</v>
      </c>
      <c r="AD503" s="269">
        <v>-0.0153846153846154</v>
      </c>
      <c r="AE503" s="270">
        <v>604</v>
      </c>
      <c r="AF503" s="271">
        <v>1</v>
      </c>
      <c r="AG503" s="271">
        <v>0</v>
      </c>
      <c r="AH503" s="271">
        <v>444</v>
      </c>
      <c r="AI503" s="271">
        <v>2</v>
      </c>
      <c r="AJ503" s="271">
        <v>0</v>
      </c>
      <c r="AK503" s="268">
        <v>0.00165562913907285</v>
      </c>
      <c r="AL503" s="268">
        <v>0.0045045045045045</v>
      </c>
      <c r="AM503" s="269">
        <v>-0.00284887536543166</v>
      </c>
    </row>
    <row r="504" spans="1:39">
      <c r="A504" s="279" t="s">
        <v>498</v>
      </c>
      <c r="B504" s="280" t="s">
        <v>3323</v>
      </c>
      <c r="C504" s="262" t="s">
        <v>606</v>
      </c>
      <c r="D504" s="280" t="s">
        <v>607</v>
      </c>
      <c r="E504" s="263">
        <v>1645</v>
      </c>
      <c r="F504" s="263">
        <v>3</v>
      </c>
      <c r="G504" s="263">
        <v>1</v>
      </c>
      <c r="H504" s="263">
        <v>0</v>
      </c>
      <c r="I504" s="263">
        <v>0</v>
      </c>
      <c r="J504" s="264">
        <v>229</v>
      </c>
      <c r="K504" s="264">
        <v>23</v>
      </c>
      <c r="L504" s="264">
        <v>23</v>
      </c>
      <c r="M504" s="264">
        <v>23</v>
      </c>
      <c r="N504" s="264">
        <v>0</v>
      </c>
      <c r="O504" s="264">
        <v>1408</v>
      </c>
      <c r="P504" s="264">
        <v>3</v>
      </c>
      <c r="Q504" s="264">
        <v>3</v>
      </c>
      <c r="R504" s="264">
        <v>1</v>
      </c>
      <c r="S504" s="264">
        <v>0</v>
      </c>
      <c r="T504" s="265">
        <v>0.015</v>
      </c>
      <c r="U504" s="266">
        <v>1645</v>
      </c>
      <c r="V504" s="266">
        <v>3</v>
      </c>
      <c r="W504" s="266">
        <v>1</v>
      </c>
      <c r="X504" s="266">
        <v>0</v>
      </c>
      <c r="Y504" s="264">
        <v>0</v>
      </c>
      <c r="Z504" s="267">
        <v>0.00182370820668693</v>
      </c>
      <c r="AA504" s="267">
        <v>0.00182370820668693</v>
      </c>
      <c r="AB504" s="267">
        <v>0.100436681222707</v>
      </c>
      <c r="AC504" s="268">
        <v>0.00213068181818182</v>
      </c>
      <c r="AD504" s="269">
        <v>-0.0986129730160205</v>
      </c>
      <c r="AE504" s="270">
        <v>4260</v>
      </c>
      <c r="AF504" s="271">
        <v>95</v>
      </c>
      <c r="AG504" s="271">
        <v>0</v>
      </c>
      <c r="AH504" s="271">
        <v>5332</v>
      </c>
      <c r="AI504" s="271">
        <v>86</v>
      </c>
      <c r="AJ504" s="271">
        <v>0</v>
      </c>
      <c r="AK504" s="268">
        <v>0.0223004694835681</v>
      </c>
      <c r="AL504" s="268">
        <v>0.0161290322580645</v>
      </c>
      <c r="AM504" s="269">
        <v>0.00617143722550356</v>
      </c>
    </row>
    <row r="505" spans="1:39">
      <c r="A505" s="279" t="s">
        <v>498</v>
      </c>
      <c r="B505" s="280" t="s">
        <v>3323</v>
      </c>
      <c r="C505" s="262" t="s">
        <v>608</v>
      </c>
      <c r="D505" s="280" t="s">
        <v>609</v>
      </c>
      <c r="E505" s="263">
        <v>0</v>
      </c>
      <c r="F505" s="263">
        <v>0</v>
      </c>
      <c r="G505" s="263">
        <v>0</v>
      </c>
      <c r="H505" s="263">
        <v>0</v>
      </c>
      <c r="I505" s="263">
        <v>0</v>
      </c>
      <c r="J505" s="264">
        <v>0</v>
      </c>
      <c r="K505" s="264">
        <v>0</v>
      </c>
      <c r="L505" s="264">
        <v>0</v>
      </c>
      <c r="M505" s="264">
        <v>0</v>
      </c>
      <c r="N505" s="264">
        <v>0</v>
      </c>
      <c r="O505" s="264">
        <v>0</v>
      </c>
      <c r="P505" s="264">
        <v>0</v>
      </c>
      <c r="Q505" s="264">
        <v>0</v>
      </c>
      <c r="R505" s="264">
        <v>0</v>
      </c>
      <c r="S505" s="264">
        <v>0</v>
      </c>
      <c r="T505" s="265">
        <v>0.015</v>
      </c>
      <c r="U505" s="266">
        <v>0</v>
      </c>
      <c r="V505" s="266">
        <v>0</v>
      </c>
      <c r="W505" s="266">
        <v>0</v>
      </c>
      <c r="X505" s="266">
        <v>0</v>
      </c>
      <c r="Y505" s="264">
        <v>0</v>
      </c>
      <c r="Z505" s="267">
        <v>0</v>
      </c>
      <c r="AA505" s="267">
        <v>0</v>
      </c>
      <c r="AB505" s="267">
        <v>0</v>
      </c>
      <c r="AC505" s="268">
        <v>0</v>
      </c>
      <c r="AD505" s="269">
        <v>0</v>
      </c>
      <c r="AE505" s="270">
        <v>0</v>
      </c>
      <c r="AF505" s="271">
        <v>0</v>
      </c>
      <c r="AG505" s="271">
        <v>0</v>
      </c>
      <c r="AH505" s="271">
        <v>0</v>
      </c>
      <c r="AI505" s="271">
        <v>1</v>
      </c>
      <c r="AJ505" s="271">
        <v>0</v>
      </c>
      <c r="AK505" s="268">
        <v>0</v>
      </c>
      <c r="AL505" s="268">
        <v>0</v>
      </c>
      <c r="AM505" s="269">
        <v>0</v>
      </c>
    </row>
    <row r="506" spans="1:39">
      <c r="A506" s="279" t="s">
        <v>498</v>
      </c>
      <c r="B506" s="280" t="s">
        <v>3323</v>
      </c>
      <c r="C506" s="262" t="s">
        <v>610</v>
      </c>
      <c r="D506" s="280" t="s">
        <v>611</v>
      </c>
      <c r="E506" s="263">
        <v>0</v>
      </c>
      <c r="F506" s="263">
        <v>0</v>
      </c>
      <c r="G506" s="263">
        <v>0</v>
      </c>
      <c r="H506" s="263">
        <v>0</v>
      </c>
      <c r="I506" s="263">
        <v>0</v>
      </c>
      <c r="J506" s="264">
        <v>0</v>
      </c>
      <c r="K506" s="264">
        <v>0</v>
      </c>
      <c r="L506" s="264">
        <v>0</v>
      </c>
      <c r="M506" s="264">
        <v>0</v>
      </c>
      <c r="N506" s="264">
        <v>0</v>
      </c>
      <c r="O506" s="264">
        <v>0</v>
      </c>
      <c r="P506" s="264">
        <v>0</v>
      </c>
      <c r="Q506" s="264">
        <v>0</v>
      </c>
      <c r="R506" s="264">
        <v>0</v>
      </c>
      <c r="S506" s="264">
        <v>0</v>
      </c>
      <c r="T506" s="265">
        <v>0.015</v>
      </c>
      <c r="U506" s="266">
        <v>0</v>
      </c>
      <c r="V506" s="266">
        <v>0</v>
      </c>
      <c r="W506" s="266">
        <v>0</v>
      </c>
      <c r="X506" s="266">
        <v>0</v>
      </c>
      <c r="Y506" s="264">
        <v>0</v>
      </c>
      <c r="Z506" s="267">
        <v>0</v>
      </c>
      <c r="AA506" s="267">
        <v>0</v>
      </c>
      <c r="AB506" s="267">
        <v>0</v>
      </c>
      <c r="AC506" s="268">
        <v>0</v>
      </c>
      <c r="AD506" s="269">
        <v>0</v>
      </c>
      <c r="AE506" s="270">
        <v>0</v>
      </c>
      <c r="AF506" s="271">
        <v>0</v>
      </c>
      <c r="AG506" s="271">
        <v>0</v>
      </c>
      <c r="AH506" s="271">
        <v>61</v>
      </c>
      <c r="AI506" s="271">
        <v>0</v>
      </c>
      <c r="AJ506" s="271">
        <v>0</v>
      </c>
      <c r="AK506" s="268">
        <v>0</v>
      </c>
      <c r="AL506" s="268">
        <v>0</v>
      </c>
      <c r="AM506" s="269">
        <v>0</v>
      </c>
    </row>
    <row r="507" spans="1:39">
      <c r="A507" s="279" t="s">
        <v>498</v>
      </c>
      <c r="B507" s="280" t="s">
        <v>3323</v>
      </c>
      <c r="C507" s="262" t="s">
        <v>612</v>
      </c>
      <c r="D507" s="280" t="s">
        <v>613</v>
      </c>
      <c r="E507" s="263">
        <v>86</v>
      </c>
      <c r="F507" s="263">
        <v>6</v>
      </c>
      <c r="G507" s="263">
        <v>6</v>
      </c>
      <c r="H507" s="263">
        <v>6</v>
      </c>
      <c r="I507" s="263">
        <v>0</v>
      </c>
      <c r="J507" s="264">
        <v>68</v>
      </c>
      <c r="K507" s="264">
        <v>0</v>
      </c>
      <c r="L507" s="264">
        <v>0</v>
      </c>
      <c r="M507" s="264">
        <v>0</v>
      </c>
      <c r="N507" s="264">
        <v>0</v>
      </c>
      <c r="O507" s="264">
        <v>326</v>
      </c>
      <c r="P507" s="264">
        <v>9</v>
      </c>
      <c r="Q507" s="264">
        <v>9</v>
      </c>
      <c r="R507" s="264">
        <v>9</v>
      </c>
      <c r="S507" s="264">
        <v>0</v>
      </c>
      <c r="T507" s="265">
        <v>0.015</v>
      </c>
      <c r="U507" s="266">
        <v>86</v>
      </c>
      <c r="V507" s="266">
        <v>6</v>
      </c>
      <c r="W507" s="266">
        <v>6</v>
      </c>
      <c r="X507" s="266">
        <v>0</v>
      </c>
      <c r="Y507" s="264">
        <v>6</v>
      </c>
      <c r="Z507" s="267">
        <v>0.0697674418604651</v>
      </c>
      <c r="AA507" s="267">
        <v>0.0697674418604651</v>
      </c>
      <c r="AB507" s="267">
        <v>0</v>
      </c>
      <c r="AC507" s="268">
        <v>0.0276073619631902</v>
      </c>
      <c r="AD507" s="269">
        <v>0.0697674418604651</v>
      </c>
      <c r="AE507" s="270">
        <v>708</v>
      </c>
      <c r="AF507" s="271">
        <v>28</v>
      </c>
      <c r="AG507" s="271">
        <v>0</v>
      </c>
      <c r="AH507" s="271">
        <v>845</v>
      </c>
      <c r="AI507" s="271">
        <v>47</v>
      </c>
      <c r="AJ507" s="271">
        <v>0</v>
      </c>
      <c r="AK507" s="268">
        <v>0.0395480225988701</v>
      </c>
      <c r="AL507" s="268">
        <v>0.0556213017751479</v>
      </c>
      <c r="AM507" s="269">
        <v>-0.0160732791762779</v>
      </c>
    </row>
    <row r="508" spans="1:39">
      <c r="A508" s="279" t="s">
        <v>498</v>
      </c>
      <c r="B508" s="280" t="s">
        <v>3323</v>
      </c>
      <c r="C508" s="262" t="s">
        <v>614</v>
      </c>
      <c r="D508" s="280" t="s">
        <v>615</v>
      </c>
      <c r="E508" s="263">
        <v>9458</v>
      </c>
      <c r="F508" s="263">
        <v>145</v>
      </c>
      <c r="G508" s="263">
        <v>102</v>
      </c>
      <c r="H508" s="263">
        <v>0</v>
      </c>
      <c r="I508" s="263">
        <v>0</v>
      </c>
      <c r="J508" s="264">
        <v>10660</v>
      </c>
      <c r="K508" s="264">
        <v>128</v>
      </c>
      <c r="L508" s="264">
        <v>128</v>
      </c>
      <c r="M508" s="264">
        <v>1</v>
      </c>
      <c r="N508" s="264">
        <v>0</v>
      </c>
      <c r="O508" s="264">
        <v>8808</v>
      </c>
      <c r="P508" s="264">
        <v>130</v>
      </c>
      <c r="Q508" s="264">
        <v>130</v>
      </c>
      <c r="R508" s="264">
        <v>34</v>
      </c>
      <c r="S508" s="264">
        <v>0</v>
      </c>
      <c r="T508" s="265">
        <v>0.015</v>
      </c>
      <c r="U508" s="266">
        <v>9458</v>
      </c>
      <c r="V508" s="266">
        <v>145</v>
      </c>
      <c r="W508" s="266">
        <v>102</v>
      </c>
      <c r="X508" s="266">
        <v>0</v>
      </c>
      <c r="Y508" s="264">
        <v>0</v>
      </c>
      <c r="Z508" s="267">
        <v>0.0153309367731021</v>
      </c>
      <c r="AA508" s="267">
        <v>0.0153309367731021</v>
      </c>
      <c r="AB508" s="267">
        <v>0.0120075046904315</v>
      </c>
      <c r="AC508" s="268">
        <v>0.0147593097184378</v>
      </c>
      <c r="AD508" s="269">
        <v>0.00332343208267062</v>
      </c>
      <c r="AE508" s="270">
        <v>60610</v>
      </c>
      <c r="AF508" s="271">
        <v>981</v>
      </c>
      <c r="AG508" s="271">
        <v>0</v>
      </c>
      <c r="AH508" s="271">
        <v>58501</v>
      </c>
      <c r="AI508" s="271">
        <v>926</v>
      </c>
      <c r="AJ508" s="271">
        <v>0</v>
      </c>
      <c r="AK508" s="268">
        <v>0.0161854479458835</v>
      </c>
      <c r="AL508" s="268">
        <v>0.0158287892514658</v>
      </c>
      <c r="AM508" s="269">
        <v>0.000356658694417727</v>
      </c>
    </row>
    <row r="509" spans="1:39">
      <c r="A509" s="279" t="s">
        <v>498</v>
      </c>
      <c r="B509" s="280" t="s">
        <v>3324</v>
      </c>
      <c r="C509" s="262" t="s">
        <v>616</v>
      </c>
      <c r="D509" s="280" t="s">
        <v>617</v>
      </c>
      <c r="E509" s="263">
        <v>0</v>
      </c>
      <c r="F509" s="263">
        <v>0</v>
      </c>
      <c r="G509" s="263">
        <v>0</v>
      </c>
      <c r="H509" s="263">
        <v>0</v>
      </c>
      <c r="I509" s="263">
        <v>0</v>
      </c>
      <c r="J509" s="264">
        <v>0</v>
      </c>
      <c r="K509" s="264">
        <v>0</v>
      </c>
      <c r="L509" s="264">
        <v>0</v>
      </c>
      <c r="M509" s="264">
        <v>0</v>
      </c>
      <c r="N509" s="264">
        <v>0</v>
      </c>
      <c r="O509" s="264">
        <v>0</v>
      </c>
      <c r="P509" s="264">
        <v>0</v>
      </c>
      <c r="Q509" s="264">
        <v>0</v>
      </c>
      <c r="R509" s="264">
        <v>0</v>
      </c>
      <c r="S509" s="264">
        <v>0</v>
      </c>
      <c r="T509" s="265">
        <v>0.015</v>
      </c>
      <c r="U509" s="266">
        <v>0</v>
      </c>
      <c r="V509" s="266">
        <v>0</v>
      </c>
      <c r="W509" s="266">
        <v>0</v>
      </c>
      <c r="X509" s="266">
        <v>0</v>
      </c>
      <c r="Y509" s="264">
        <v>0</v>
      </c>
      <c r="Z509" s="267">
        <v>0</v>
      </c>
      <c r="AA509" s="267">
        <v>0</v>
      </c>
      <c r="AB509" s="267">
        <v>0</v>
      </c>
      <c r="AC509" s="268">
        <v>0</v>
      </c>
      <c r="AD509" s="269">
        <v>0</v>
      </c>
      <c r="AE509" s="270">
        <v>0</v>
      </c>
      <c r="AF509" s="271">
        <v>0</v>
      </c>
      <c r="AG509" s="271">
        <v>0</v>
      </c>
      <c r="AH509" s="271">
        <v>0</v>
      </c>
      <c r="AI509" s="271">
        <v>0</v>
      </c>
      <c r="AJ509" s="271">
        <v>0</v>
      </c>
      <c r="AK509" s="268">
        <v>0</v>
      </c>
      <c r="AL509" s="268">
        <v>0</v>
      </c>
      <c r="AM509" s="269">
        <v>0</v>
      </c>
    </row>
    <row r="510" spans="1:39">
      <c r="A510" s="279" t="s">
        <v>498</v>
      </c>
      <c r="B510" s="280" t="s">
        <v>3324</v>
      </c>
      <c r="C510" s="262" t="s">
        <v>618</v>
      </c>
      <c r="D510" s="280" t="s">
        <v>619</v>
      </c>
      <c r="E510" s="263">
        <v>14531</v>
      </c>
      <c r="F510" s="263">
        <v>268</v>
      </c>
      <c r="G510" s="263">
        <v>116</v>
      </c>
      <c r="H510" s="263">
        <v>1</v>
      </c>
      <c r="I510" s="263">
        <v>0</v>
      </c>
      <c r="J510" s="264">
        <v>15166</v>
      </c>
      <c r="K510" s="264">
        <v>310</v>
      </c>
      <c r="L510" s="264">
        <v>307</v>
      </c>
      <c r="M510" s="264">
        <v>0</v>
      </c>
      <c r="N510" s="264">
        <v>0</v>
      </c>
      <c r="O510" s="264">
        <v>14701</v>
      </c>
      <c r="P510" s="264">
        <v>227</v>
      </c>
      <c r="Q510" s="264">
        <v>227</v>
      </c>
      <c r="R510" s="264">
        <v>92</v>
      </c>
      <c r="S510" s="264">
        <v>0</v>
      </c>
      <c r="T510" s="265">
        <v>0.015</v>
      </c>
      <c r="U510" s="266">
        <v>14531</v>
      </c>
      <c r="V510" s="266">
        <v>268</v>
      </c>
      <c r="W510" s="266">
        <v>116</v>
      </c>
      <c r="X510" s="266">
        <v>0</v>
      </c>
      <c r="Y510" s="264">
        <v>1</v>
      </c>
      <c r="Z510" s="267">
        <v>0.0184433280572569</v>
      </c>
      <c r="AA510" s="267">
        <v>0.0184433280572569</v>
      </c>
      <c r="AB510" s="267">
        <v>0.0204404589212713</v>
      </c>
      <c r="AC510" s="268">
        <v>0.0154411264539827</v>
      </c>
      <c r="AD510" s="269">
        <v>-0.00199713086401437</v>
      </c>
      <c r="AE510" s="270">
        <v>86932</v>
      </c>
      <c r="AF510" s="271">
        <v>1758</v>
      </c>
      <c r="AG510" s="271">
        <v>0</v>
      </c>
      <c r="AH510" s="271">
        <v>78326</v>
      </c>
      <c r="AI510" s="271">
        <v>1705</v>
      </c>
      <c r="AJ510" s="271">
        <v>1</v>
      </c>
      <c r="AK510" s="268">
        <v>0.0202227028021902</v>
      </c>
      <c r="AL510" s="268">
        <v>0.0217552281490182</v>
      </c>
      <c r="AM510" s="269">
        <v>-0.00153252534682799</v>
      </c>
    </row>
    <row r="511" spans="1:39">
      <c r="A511" s="279" t="s">
        <v>498</v>
      </c>
      <c r="B511" s="280" t="s">
        <v>3324</v>
      </c>
      <c r="C511" s="262" t="s">
        <v>620</v>
      </c>
      <c r="D511" s="280" t="s">
        <v>621</v>
      </c>
      <c r="E511" s="263">
        <v>20156</v>
      </c>
      <c r="F511" s="263">
        <v>382</v>
      </c>
      <c r="G511" s="263">
        <v>217</v>
      </c>
      <c r="H511" s="263">
        <v>10</v>
      </c>
      <c r="I511" s="263">
        <v>0</v>
      </c>
      <c r="J511" s="264">
        <v>21619</v>
      </c>
      <c r="K511" s="264">
        <v>402</v>
      </c>
      <c r="L511" s="264">
        <v>401</v>
      </c>
      <c r="M511" s="264">
        <v>79</v>
      </c>
      <c r="N511" s="264">
        <v>0</v>
      </c>
      <c r="O511" s="264">
        <v>21106</v>
      </c>
      <c r="P511" s="264">
        <v>404</v>
      </c>
      <c r="Q511" s="264">
        <v>404</v>
      </c>
      <c r="R511" s="264">
        <v>251</v>
      </c>
      <c r="S511" s="264">
        <v>0</v>
      </c>
      <c r="T511" s="265">
        <v>0.015</v>
      </c>
      <c r="U511" s="266">
        <v>20156</v>
      </c>
      <c r="V511" s="266">
        <v>382</v>
      </c>
      <c r="W511" s="266">
        <v>217</v>
      </c>
      <c r="X511" s="266">
        <v>0</v>
      </c>
      <c r="Y511" s="264">
        <v>10</v>
      </c>
      <c r="Z511" s="267">
        <v>0.0189521730502084</v>
      </c>
      <c r="AA511" s="267">
        <v>0.0189521730502084</v>
      </c>
      <c r="AB511" s="267">
        <v>0.0185947546139969</v>
      </c>
      <c r="AC511" s="268">
        <v>0.0191414763574339</v>
      </c>
      <c r="AD511" s="269">
        <v>0.000357418436211426</v>
      </c>
      <c r="AE511" s="270">
        <v>124771</v>
      </c>
      <c r="AF511" s="271">
        <v>2577</v>
      </c>
      <c r="AG511" s="271">
        <v>1</v>
      </c>
      <c r="AH511" s="271">
        <v>113740</v>
      </c>
      <c r="AI511" s="271">
        <v>2381</v>
      </c>
      <c r="AJ511" s="271">
        <v>4</v>
      </c>
      <c r="AK511" s="268">
        <v>0.0206458231480071</v>
      </c>
      <c r="AL511" s="268">
        <v>0.0208985405310357</v>
      </c>
      <c r="AM511" s="269">
        <v>-0.000252717383028546</v>
      </c>
    </row>
    <row r="512" spans="1:39">
      <c r="A512" s="279" t="s">
        <v>498</v>
      </c>
      <c r="B512" s="280" t="s">
        <v>3324</v>
      </c>
      <c r="C512" s="262" t="s">
        <v>622</v>
      </c>
      <c r="D512" s="280" t="s">
        <v>623</v>
      </c>
      <c r="E512" s="263">
        <v>0</v>
      </c>
      <c r="F512" s="263">
        <v>0</v>
      </c>
      <c r="G512" s="263">
        <v>0</v>
      </c>
      <c r="H512" s="263">
        <v>0</v>
      </c>
      <c r="I512" s="263">
        <v>0</v>
      </c>
      <c r="J512" s="264">
        <v>0</v>
      </c>
      <c r="K512" s="264">
        <v>0</v>
      </c>
      <c r="L512" s="264">
        <v>0</v>
      </c>
      <c r="M512" s="264">
        <v>0</v>
      </c>
      <c r="N512" s="264">
        <v>0</v>
      </c>
      <c r="O512" s="264">
        <v>0</v>
      </c>
      <c r="P512" s="264">
        <v>0</v>
      </c>
      <c r="Q512" s="264">
        <v>0</v>
      </c>
      <c r="R512" s="264">
        <v>0</v>
      </c>
      <c r="S512" s="264">
        <v>0</v>
      </c>
      <c r="T512" s="265">
        <v>0.015</v>
      </c>
      <c r="U512" s="266">
        <v>0</v>
      </c>
      <c r="V512" s="266">
        <v>0</v>
      </c>
      <c r="W512" s="266">
        <v>0</v>
      </c>
      <c r="X512" s="266">
        <v>0</v>
      </c>
      <c r="Y512" s="264">
        <v>0</v>
      </c>
      <c r="Z512" s="267">
        <v>0</v>
      </c>
      <c r="AA512" s="267">
        <v>0</v>
      </c>
      <c r="AB512" s="267">
        <v>0</v>
      </c>
      <c r="AC512" s="268">
        <v>0</v>
      </c>
      <c r="AD512" s="269">
        <v>0</v>
      </c>
      <c r="AE512" s="270">
        <v>0</v>
      </c>
      <c r="AF512" s="271">
        <v>0</v>
      </c>
      <c r="AG512" s="271">
        <v>0</v>
      </c>
      <c r="AH512" s="271">
        <v>0</v>
      </c>
      <c r="AI512" s="271">
        <v>1</v>
      </c>
      <c r="AJ512" s="271">
        <v>0</v>
      </c>
      <c r="AK512" s="268">
        <v>0</v>
      </c>
      <c r="AL512" s="268">
        <v>0</v>
      </c>
      <c r="AM512" s="269">
        <v>0</v>
      </c>
    </row>
    <row r="513" spans="1:39">
      <c r="A513" s="279" t="s">
        <v>498</v>
      </c>
      <c r="B513" s="280" t="s">
        <v>3324</v>
      </c>
      <c r="C513" s="262" t="s">
        <v>624</v>
      </c>
      <c r="D513" s="280" t="s">
        <v>625</v>
      </c>
      <c r="E513" s="263">
        <v>0</v>
      </c>
      <c r="F513" s="263">
        <v>0</v>
      </c>
      <c r="G513" s="263">
        <v>0</v>
      </c>
      <c r="H513" s="263">
        <v>0</v>
      </c>
      <c r="I513" s="263">
        <v>0</v>
      </c>
      <c r="J513" s="264">
        <v>0</v>
      </c>
      <c r="K513" s="264">
        <v>0</v>
      </c>
      <c r="L513" s="264">
        <v>0</v>
      </c>
      <c r="M513" s="264">
        <v>0</v>
      </c>
      <c r="N513" s="264">
        <v>0</v>
      </c>
      <c r="O513" s="264">
        <v>0</v>
      </c>
      <c r="P513" s="264">
        <v>0</v>
      </c>
      <c r="Q513" s="264">
        <v>0</v>
      </c>
      <c r="R513" s="264">
        <v>0</v>
      </c>
      <c r="S513" s="264">
        <v>0</v>
      </c>
      <c r="T513" s="265">
        <v>0.015</v>
      </c>
      <c r="U513" s="266">
        <v>0</v>
      </c>
      <c r="V513" s="266">
        <v>0</v>
      </c>
      <c r="W513" s="266">
        <v>0</v>
      </c>
      <c r="X513" s="266">
        <v>0</v>
      </c>
      <c r="Y513" s="264">
        <v>0</v>
      </c>
      <c r="Z513" s="267">
        <v>0</v>
      </c>
      <c r="AA513" s="267">
        <v>0</v>
      </c>
      <c r="AB513" s="267">
        <v>0</v>
      </c>
      <c r="AC513" s="268">
        <v>0</v>
      </c>
      <c r="AD513" s="269">
        <v>0</v>
      </c>
      <c r="AE513" s="270">
        <v>0</v>
      </c>
      <c r="AF513" s="271">
        <v>0</v>
      </c>
      <c r="AG513" s="271">
        <v>0</v>
      </c>
      <c r="AH513" s="271">
        <v>0</v>
      </c>
      <c r="AI513" s="271">
        <v>0</v>
      </c>
      <c r="AJ513" s="271">
        <v>0</v>
      </c>
      <c r="AK513" s="268">
        <v>0</v>
      </c>
      <c r="AL513" s="268">
        <v>0</v>
      </c>
      <c r="AM513" s="269">
        <v>0</v>
      </c>
    </row>
    <row r="514" spans="1:39">
      <c r="A514" s="279" t="s">
        <v>498</v>
      </c>
      <c r="B514" s="280" t="s">
        <v>3324</v>
      </c>
      <c r="C514" s="262" t="s">
        <v>626</v>
      </c>
      <c r="D514" s="280" t="s">
        <v>627</v>
      </c>
      <c r="E514" s="263">
        <v>4</v>
      </c>
      <c r="F514" s="263">
        <v>0</v>
      </c>
      <c r="G514" s="263">
        <v>0</v>
      </c>
      <c r="H514" s="263">
        <v>0</v>
      </c>
      <c r="I514" s="263">
        <v>0</v>
      </c>
      <c r="J514" s="264">
        <v>95</v>
      </c>
      <c r="K514" s="264">
        <v>1</v>
      </c>
      <c r="L514" s="264">
        <v>1</v>
      </c>
      <c r="M514" s="264">
        <v>0</v>
      </c>
      <c r="N514" s="264">
        <v>0</v>
      </c>
      <c r="O514" s="264">
        <v>7</v>
      </c>
      <c r="P514" s="264">
        <v>0</v>
      </c>
      <c r="Q514" s="264">
        <v>0</v>
      </c>
      <c r="R514" s="264">
        <v>0</v>
      </c>
      <c r="S514" s="264">
        <v>0</v>
      </c>
      <c r="T514" s="265">
        <v>0.015</v>
      </c>
      <c r="U514" s="266">
        <v>4</v>
      </c>
      <c r="V514" s="266">
        <v>0</v>
      </c>
      <c r="W514" s="266">
        <v>0</v>
      </c>
      <c r="X514" s="266">
        <v>0</v>
      </c>
      <c r="Y514" s="264">
        <v>0</v>
      </c>
      <c r="Z514" s="267">
        <v>0</v>
      </c>
      <c r="AA514" s="267">
        <v>0</v>
      </c>
      <c r="AB514" s="267">
        <v>0.0105263157894737</v>
      </c>
      <c r="AC514" s="268">
        <v>0</v>
      </c>
      <c r="AD514" s="269">
        <v>-0.0105263157894737</v>
      </c>
      <c r="AE514" s="270">
        <v>406</v>
      </c>
      <c r="AF514" s="271">
        <v>4</v>
      </c>
      <c r="AG514" s="271">
        <v>0</v>
      </c>
      <c r="AH514" s="271">
        <v>287</v>
      </c>
      <c r="AI514" s="271">
        <v>1</v>
      </c>
      <c r="AJ514" s="271">
        <v>0</v>
      </c>
      <c r="AK514" s="268">
        <v>0.00985221674876847</v>
      </c>
      <c r="AL514" s="268">
        <v>0.00348432055749129</v>
      </c>
      <c r="AM514" s="269">
        <v>0.00636789619127718</v>
      </c>
    </row>
    <row r="515" spans="1:39">
      <c r="A515" s="279" t="s">
        <v>498</v>
      </c>
      <c r="B515" s="280" t="s">
        <v>3324</v>
      </c>
      <c r="C515" s="262" t="s">
        <v>628</v>
      </c>
      <c r="D515" s="280" t="s">
        <v>628</v>
      </c>
      <c r="E515" s="263">
        <v>136</v>
      </c>
      <c r="F515" s="263">
        <v>0</v>
      </c>
      <c r="G515" s="263">
        <v>0</v>
      </c>
      <c r="H515" s="263">
        <v>0</v>
      </c>
      <c r="I515" s="263">
        <v>0</v>
      </c>
      <c r="J515" s="264">
        <v>67</v>
      </c>
      <c r="K515" s="264">
        <v>0</v>
      </c>
      <c r="L515" s="264">
        <v>0</v>
      </c>
      <c r="M515" s="264">
        <v>0</v>
      </c>
      <c r="N515" s="264">
        <v>0</v>
      </c>
      <c r="O515" s="264">
        <v>190</v>
      </c>
      <c r="P515" s="264">
        <v>0</v>
      </c>
      <c r="Q515" s="264">
        <v>0</v>
      </c>
      <c r="R515" s="264">
        <v>0</v>
      </c>
      <c r="S515" s="264">
        <v>0</v>
      </c>
      <c r="T515" s="265">
        <v>0.015</v>
      </c>
      <c r="U515" s="266">
        <v>136</v>
      </c>
      <c r="V515" s="266">
        <v>0</v>
      </c>
      <c r="W515" s="266">
        <v>0</v>
      </c>
      <c r="X515" s="266">
        <v>0</v>
      </c>
      <c r="Y515" s="264">
        <v>0</v>
      </c>
      <c r="Z515" s="267">
        <v>0</v>
      </c>
      <c r="AA515" s="267">
        <v>0</v>
      </c>
      <c r="AB515" s="267">
        <v>0</v>
      </c>
      <c r="AC515" s="268">
        <v>0</v>
      </c>
      <c r="AD515" s="269">
        <v>0</v>
      </c>
      <c r="AE515" s="270">
        <v>718</v>
      </c>
      <c r="AF515" s="271">
        <v>1</v>
      </c>
      <c r="AG515" s="271">
        <v>0</v>
      </c>
      <c r="AH515" s="271">
        <v>675</v>
      </c>
      <c r="AI515" s="271">
        <v>0</v>
      </c>
      <c r="AJ515" s="271">
        <v>0</v>
      </c>
      <c r="AK515" s="268">
        <v>0.00139275766016713</v>
      </c>
      <c r="AL515" s="268">
        <v>0</v>
      </c>
      <c r="AM515" s="269">
        <v>0.00139275766016713</v>
      </c>
    </row>
    <row r="516" spans="1:39">
      <c r="A516" s="279" t="s">
        <v>498</v>
      </c>
      <c r="B516" s="280" t="s">
        <v>3324</v>
      </c>
      <c r="C516" s="262" t="s">
        <v>629</v>
      </c>
      <c r="D516" s="280" t="s">
        <v>630</v>
      </c>
      <c r="E516" s="263">
        <v>111</v>
      </c>
      <c r="F516" s="263">
        <v>0</v>
      </c>
      <c r="G516" s="263">
        <v>0</v>
      </c>
      <c r="H516" s="263">
        <v>0</v>
      </c>
      <c r="I516" s="263">
        <v>0</v>
      </c>
      <c r="J516" s="264">
        <v>102</v>
      </c>
      <c r="K516" s="264">
        <v>1</v>
      </c>
      <c r="L516" s="264">
        <v>1</v>
      </c>
      <c r="M516" s="264">
        <v>1</v>
      </c>
      <c r="N516" s="264">
        <v>0</v>
      </c>
      <c r="O516" s="264">
        <v>193</v>
      </c>
      <c r="P516" s="264">
        <v>8</v>
      </c>
      <c r="Q516" s="264">
        <v>8</v>
      </c>
      <c r="R516" s="264">
        <v>8</v>
      </c>
      <c r="S516" s="264">
        <v>0</v>
      </c>
      <c r="T516" s="265">
        <v>0.015</v>
      </c>
      <c r="U516" s="266">
        <v>111</v>
      </c>
      <c r="V516" s="266">
        <v>0</v>
      </c>
      <c r="W516" s="266">
        <v>0</v>
      </c>
      <c r="X516" s="266">
        <v>0</v>
      </c>
      <c r="Y516" s="264">
        <v>0</v>
      </c>
      <c r="Z516" s="267">
        <v>0</v>
      </c>
      <c r="AA516" s="267">
        <v>0</v>
      </c>
      <c r="AB516" s="267">
        <v>0.00980392156862745</v>
      </c>
      <c r="AC516" s="268">
        <v>0.0414507772020725</v>
      </c>
      <c r="AD516" s="269">
        <v>-0.00980392156862745</v>
      </c>
      <c r="AE516" s="270">
        <v>868</v>
      </c>
      <c r="AF516" s="271">
        <v>9</v>
      </c>
      <c r="AG516" s="271">
        <v>0</v>
      </c>
      <c r="AH516" s="271">
        <v>1093</v>
      </c>
      <c r="AI516" s="271">
        <v>12</v>
      </c>
      <c r="AJ516" s="271">
        <v>0</v>
      </c>
      <c r="AK516" s="268">
        <v>0.01036866359447</v>
      </c>
      <c r="AL516" s="268">
        <v>0.0109789569990851</v>
      </c>
      <c r="AM516" s="269">
        <v>-0.000610293404615041</v>
      </c>
    </row>
    <row r="517" spans="1:39">
      <c r="A517" s="279" t="s">
        <v>498</v>
      </c>
      <c r="B517" s="280" t="s">
        <v>3324</v>
      </c>
      <c r="C517" s="262" t="s">
        <v>631</v>
      </c>
      <c r="D517" s="280" t="s">
        <v>632</v>
      </c>
      <c r="E517" s="263">
        <v>187</v>
      </c>
      <c r="F517" s="263">
        <v>0</v>
      </c>
      <c r="G517" s="263">
        <v>0</v>
      </c>
      <c r="H517" s="263">
        <v>0</v>
      </c>
      <c r="I517" s="263">
        <v>0</v>
      </c>
      <c r="J517" s="264">
        <v>186</v>
      </c>
      <c r="K517" s="264">
        <v>0</v>
      </c>
      <c r="L517" s="264">
        <v>0</v>
      </c>
      <c r="M517" s="264">
        <v>0</v>
      </c>
      <c r="N517" s="264">
        <v>0</v>
      </c>
      <c r="O517" s="264">
        <v>439</v>
      </c>
      <c r="P517" s="264">
        <v>0</v>
      </c>
      <c r="Q517" s="264">
        <v>0</v>
      </c>
      <c r="R517" s="264">
        <v>0</v>
      </c>
      <c r="S517" s="264">
        <v>0</v>
      </c>
      <c r="T517" s="265">
        <v>0.015</v>
      </c>
      <c r="U517" s="266">
        <v>187</v>
      </c>
      <c r="V517" s="266">
        <v>0</v>
      </c>
      <c r="W517" s="266">
        <v>0</v>
      </c>
      <c r="X517" s="266">
        <v>0</v>
      </c>
      <c r="Y517" s="264">
        <v>0</v>
      </c>
      <c r="Z517" s="267">
        <v>0</v>
      </c>
      <c r="AA517" s="267">
        <v>0</v>
      </c>
      <c r="AB517" s="267">
        <v>0</v>
      </c>
      <c r="AC517" s="268">
        <v>0</v>
      </c>
      <c r="AD517" s="269">
        <v>0</v>
      </c>
      <c r="AE517" s="270">
        <v>1593</v>
      </c>
      <c r="AF517" s="271">
        <v>1</v>
      </c>
      <c r="AG517" s="271">
        <v>0</v>
      </c>
      <c r="AH517" s="271">
        <v>2123</v>
      </c>
      <c r="AI517" s="271">
        <v>1</v>
      </c>
      <c r="AJ517" s="271">
        <v>0</v>
      </c>
      <c r="AK517" s="268">
        <v>0.000627746390458255</v>
      </c>
      <c r="AL517" s="268">
        <v>0.000471031559114461</v>
      </c>
      <c r="AM517" s="269">
        <v>0.000156714831343794</v>
      </c>
    </row>
    <row r="518" spans="1:39">
      <c r="A518" s="279" t="s">
        <v>498</v>
      </c>
      <c r="B518" s="280" t="s">
        <v>3324</v>
      </c>
      <c r="C518" s="262" t="s">
        <v>633</v>
      </c>
      <c r="D518" s="280" t="s">
        <v>634</v>
      </c>
      <c r="E518" s="263">
        <v>0</v>
      </c>
      <c r="F518" s="263">
        <v>0</v>
      </c>
      <c r="G518" s="263">
        <v>0</v>
      </c>
      <c r="H518" s="263">
        <v>0</v>
      </c>
      <c r="I518" s="263">
        <v>0</v>
      </c>
      <c r="J518" s="264">
        <v>0</v>
      </c>
      <c r="K518" s="264">
        <v>0</v>
      </c>
      <c r="L518" s="264">
        <v>0</v>
      </c>
      <c r="M518" s="264">
        <v>0</v>
      </c>
      <c r="N518" s="264">
        <v>0</v>
      </c>
      <c r="O518" s="264">
        <v>0</v>
      </c>
      <c r="P518" s="264">
        <v>0</v>
      </c>
      <c r="Q518" s="264">
        <v>0</v>
      </c>
      <c r="R518" s="264">
        <v>0</v>
      </c>
      <c r="S518" s="264">
        <v>0</v>
      </c>
      <c r="T518" s="265">
        <v>0.015</v>
      </c>
      <c r="U518" s="266">
        <v>0</v>
      </c>
      <c r="V518" s="266">
        <v>0</v>
      </c>
      <c r="W518" s="266">
        <v>0</v>
      </c>
      <c r="X518" s="266">
        <v>0</v>
      </c>
      <c r="Y518" s="264">
        <v>0</v>
      </c>
      <c r="Z518" s="267">
        <v>0</v>
      </c>
      <c r="AA518" s="267">
        <v>0</v>
      </c>
      <c r="AB518" s="267">
        <v>0</v>
      </c>
      <c r="AC518" s="268">
        <v>0</v>
      </c>
      <c r="AD518" s="269">
        <v>0</v>
      </c>
      <c r="AE518" s="270">
        <v>0</v>
      </c>
      <c r="AF518" s="271">
        <v>0</v>
      </c>
      <c r="AG518" s="271">
        <v>0</v>
      </c>
      <c r="AH518" s="271">
        <v>65</v>
      </c>
      <c r="AI518" s="271">
        <v>2</v>
      </c>
      <c r="AJ518" s="271">
        <v>0</v>
      </c>
      <c r="AK518" s="268">
        <v>0</v>
      </c>
      <c r="AL518" s="268">
        <v>0.0307692307692308</v>
      </c>
      <c r="AM518" s="269">
        <v>-0.0307692307692308</v>
      </c>
    </row>
    <row r="519" spans="1:39">
      <c r="A519" s="279" t="s">
        <v>498</v>
      </c>
      <c r="B519" s="280" t="s">
        <v>3324</v>
      </c>
      <c r="C519" s="262" t="s">
        <v>635</v>
      </c>
      <c r="D519" s="280" t="s">
        <v>636</v>
      </c>
      <c r="E519" s="263">
        <v>12171</v>
      </c>
      <c r="F519" s="263">
        <v>225</v>
      </c>
      <c r="G519" s="263">
        <v>118</v>
      </c>
      <c r="H519" s="263">
        <v>0</v>
      </c>
      <c r="I519" s="263">
        <v>0</v>
      </c>
      <c r="J519" s="264">
        <v>12708</v>
      </c>
      <c r="K519" s="264">
        <v>246</v>
      </c>
      <c r="L519" s="264">
        <v>245</v>
      </c>
      <c r="M519" s="264">
        <v>28</v>
      </c>
      <c r="N519" s="264">
        <v>0</v>
      </c>
      <c r="O519" s="264">
        <v>12031</v>
      </c>
      <c r="P519" s="264">
        <v>155</v>
      </c>
      <c r="Q519" s="264">
        <v>155</v>
      </c>
      <c r="R519" s="264">
        <v>84</v>
      </c>
      <c r="S519" s="264">
        <v>0</v>
      </c>
      <c r="T519" s="265">
        <v>0.015</v>
      </c>
      <c r="U519" s="266">
        <v>12171</v>
      </c>
      <c r="V519" s="266">
        <v>225</v>
      </c>
      <c r="W519" s="266">
        <v>118</v>
      </c>
      <c r="X519" s="266">
        <v>0</v>
      </c>
      <c r="Y519" s="264">
        <v>0</v>
      </c>
      <c r="Z519" s="267">
        <v>0.0184865664283954</v>
      </c>
      <c r="AA519" s="267">
        <v>0.0184865664283954</v>
      </c>
      <c r="AB519" s="267">
        <v>0.0193578847969783</v>
      </c>
      <c r="AC519" s="268">
        <v>0.0128833845898097</v>
      </c>
      <c r="AD519" s="269">
        <v>-0.000871318368582914</v>
      </c>
      <c r="AE519" s="270">
        <v>70851</v>
      </c>
      <c r="AF519" s="271">
        <v>1259</v>
      </c>
      <c r="AG519" s="271">
        <v>0</v>
      </c>
      <c r="AH519" s="271">
        <v>63304</v>
      </c>
      <c r="AI519" s="271">
        <v>1189</v>
      </c>
      <c r="AJ519" s="271">
        <v>0</v>
      </c>
      <c r="AK519" s="268">
        <v>0.0177696856783955</v>
      </c>
      <c r="AL519" s="268">
        <v>0.0187823834196891</v>
      </c>
      <c r="AM519" s="269">
        <v>-0.00101269774129361</v>
      </c>
    </row>
    <row r="520" spans="1:39">
      <c r="A520" s="279" t="s">
        <v>498</v>
      </c>
      <c r="B520" s="280" t="s">
        <v>3324</v>
      </c>
      <c r="C520" s="262" t="s">
        <v>637</v>
      </c>
      <c r="D520" s="280" t="s">
        <v>638</v>
      </c>
      <c r="E520" s="263">
        <v>0</v>
      </c>
      <c r="F520" s="263">
        <v>0</v>
      </c>
      <c r="G520" s="263">
        <v>0</v>
      </c>
      <c r="H520" s="263">
        <v>0</v>
      </c>
      <c r="I520" s="263">
        <v>0</v>
      </c>
      <c r="J520" s="264">
        <v>0</v>
      </c>
      <c r="K520" s="264">
        <v>0</v>
      </c>
      <c r="L520" s="264">
        <v>0</v>
      </c>
      <c r="M520" s="264">
        <v>0</v>
      </c>
      <c r="N520" s="264">
        <v>0</v>
      </c>
      <c r="O520" s="264">
        <v>0</v>
      </c>
      <c r="P520" s="264">
        <v>0</v>
      </c>
      <c r="Q520" s="264">
        <v>0</v>
      </c>
      <c r="R520" s="264">
        <v>0</v>
      </c>
      <c r="S520" s="264">
        <v>0</v>
      </c>
      <c r="T520" s="265">
        <v>0.015</v>
      </c>
      <c r="U520" s="266">
        <v>0</v>
      </c>
      <c r="V520" s="266">
        <v>0</v>
      </c>
      <c r="W520" s="266">
        <v>0</v>
      </c>
      <c r="X520" s="266">
        <v>0</v>
      </c>
      <c r="Y520" s="264">
        <v>0</v>
      </c>
      <c r="Z520" s="267">
        <v>0</v>
      </c>
      <c r="AA520" s="267">
        <v>0</v>
      </c>
      <c r="AB520" s="267">
        <v>0</v>
      </c>
      <c r="AC520" s="268">
        <v>0</v>
      </c>
      <c r="AD520" s="269">
        <v>0</v>
      </c>
      <c r="AE520" s="270">
        <v>0</v>
      </c>
      <c r="AF520" s="271">
        <v>0</v>
      </c>
      <c r="AG520" s="271">
        <v>0</v>
      </c>
      <c r="AH520" s="271">
        <v>0</v>
      </c>
      <c r="AI520" s="271">
        <v>0</v>
      </c>
      <c r="AJ520" s="271">
        <v>0</v>
      </c>
      <c r="AK520" s="268">
        <v>0</v>
      </c>
      <c r="AL520" s="268">
        <v>0</v>
      </c>
      <c r="AM520" s="269">
        <v>0</v>
      </c>
    </row>
    <row r="521" spans="1:39">
      <c r="A521" s="279" t="s">
        <v>498</v>
      </c>
      <c r="B521" s="280" t="s">
        <v>3324</v>
      </c>
      <c r="C521" s="262" t="s">
        <v>639</v>
      </c>
      <c r="D521" s="280" t="s">
        <v>640</v>
      </c>
      <c r="E521" s="263">
        <v>129</v>
      </c>
      <c r="F521" s="263">
        <v>2</v>
      </c>
      <c r="G521" s="263">
        <v>2</v>
      </c>
      <c r="H521" s="263">
        <v>2</v>
      </c>
      <c r="I521" s="263">
        <v>0</v>
      </c>
      <c r="J521" s="264">
        <v>148</v>
      </c>
      <c r="K521" s="264">
        <v>0</v>
      </c>
      <c r="L521" s="264">
        <v>0</v>
      </c>
      <c r="M521" s="264">
        <v>0</v>
      </c>
      <c r="N521" s="264">
        <v>0</v>
      </c>
      <c r="O521" s="264">
        <v>154</v>
      </c>
      <c r="P521" s="264">
        <v>2</v>
      </c>
      <c r="Q521" s="264">
        <v>2</v>
      </c>
      <c r="R521" s="264">
        <v>2</v>
      </c>
      <c r="S521" s="264">
        <v>0</v>
      </c>
      <c r="T521" s="265">
        <v>0.015</v>
      </c>
      <c r="U521" s="266">
        <v>129</v>
      </c>
      <c r="V521" s="266">
        <v>2</v>
      </c>
      <c r="W521" s="266">
        <v>2</v>
      </c>
      <c r="X521" s="266">
        <v>0</v>
      </c>
      <c r="Y521" s="264">
        <v>2</v>
      </c>
      <c r="Z521" s="267">
        <v>0.0155038759689922</v>
      </c>
      <c r="AA521" s="267">
        <v>0.0155038759689922</v>
      </c>
      <c r="AB521" s="267">
        <v>0</v>
      </c>
      <c r="AC521" s="268">
        <v>0.012987012987013</v>
      </c>
      <c r="AD521" s="269">
        <v>0.0155038759689922</v>
      </c>
      <c r="AE521" s="270">
        <v>1256</v>
      </c>
      <c r="AF521" s="271">
        <v>9</v>
      </c>
      <c r="AG521" s="271">
        <v>0</v>
      </c>
      <c r="AH521" s="271">
        <v>1133</v>
      </c>
      <c r="AI521" s="271">
        <v>10</v>
      </c>
      <c r="AJ521" s="271">
        <v>0</v>
      </c>
      <c r="AK521" s="268">
        <v>0.0071656050955414</v>
      </c>
      <c r="AL521" s="268">
        <v>0.0088261253309797</v>
      </c>
      <c r="AM521" s="269">
        <v>-0.0016605202354383</v>
      </c>
    </row>
    <row r="522" spans="1:39">
      <c r="A522" s="279" t="s">
        <v>498</v>
      </c>
      <c r="B522" s="280" t="s">
        <v>3324</v>
      </c>
      <c r="C522" s="262" t="s">
        <v>641</v>
      </c>
      <c r="D522" s="280" t="s">
        <v>642</v>
      </c>
      <c r="E522" s="263">
        <v>9337</v>
      </c>
      <c r="F522" s="263">
        <v>208</v>
      </c>
      <c r="G522" s="263">
        <v>115</v>
      </c>
      <c r="H522" s="263">
        <v>0</v>
      </c>
      <c r="I522" s="263">
        <v>0</v>
      </c>
      <c r="J522" s="264">
        <v>10016</v>
      </c>
      <c r="K522" s="264">
        <v>218</v>
      </c>
      <c r="L522" s="264">
        <v>218</v>
      </c>
      <c r="M522" s="264">
        <v>28</v>
      </c>
      <c r="N522" s="264">
        <v>0</v>
      </c>
      <c r="O522" s="264">
        <v>9775</v>
      </c>
      <c r="P522" s="264">
        <v>189</v>
      </c>
      <c r="Q522" s="264">
        <v>188</v>
      </c>
      <c r="R522" s="264">
        <v>107</v>
      </c>
      <c r="S522" s="264">
        <v>0</v>
      </c>
      <c r="T522" s="265">
        <v>0.015</v>
      </c>
      <c r="U522" s="266">
        <v>9337</v>
      </c>
      <c r="V522" s="266">
        <v>208</v>
      </c>
      <c r="W522" s="266">
        <v>115</v>
      </c>
      <c r="X522" s="266">
        <v>0</v>
      </c>
      <c r="Y522" s="264">
        <v>0</v>
      </c>
      <c r="Z522" s="267">
        <v>0.0222769626218271</v>
      </c>
      <c r="AA522" s="267">
        <v>0.0222769626218271</v>
      </c>
      <c r="AB522" s="267">
        <v>0.0217651757188498</v>
      </c>
      <c r="AC522" s="268">
        <v>0.0193350383631714</v>
      </c>
      <c r="AD522" s="269">
        <v>0.000511786902977297</v>
      </c>
      <c r="AE522" s="270">
        <v>58429</v>
      </c>
      <c r="AF522" s="271">
        <v>1327</v>
      </c>
      <c r="AG522" s="271">
        <v>0</v>
      </c>
      <c r="AH522" s="271">
        <v>55029</v>
      </c>
      <c r="AI522" s="271">
        <v>1263</v>
      </c>
      <c r="AJ522" s="271">
        <v>0</v>
      </c>
      <c r="AK522" s="268">
        <v>0.0227113248558079</v>
      </c>
      <c r="AL522" s="268">
        <v>0.0229515346453688</v>
      </c>
      <c r="AM522" s="269">
        <v>-0.000240209789560901</v>
      </c>
    </row>
    <row r="523" spans="1:39">
      <c r="A523" s="279" t="s">
        <v>498</v>
      </c>
      <c r="B523" s="280" t="s">
        <v>3325</v>
      </c>
      <c r="C523" s="262" t="s">
        <v>643</v>
      </c>
      <c r="D523" s="280" t="s">
        <v>644</v>
      </c>
      <c r="E523" s="263">
        <v>10001</v>
      </c>
      <c r="F523" s="263">
        <v>123</v>
      </c>
      <c r="G523" s="263">
        <v>73</v>
      </c>
      <c r="H523" s="263">
        <v>0</v>
      </c>
      <c r="I523" s="263">
        <v>0</v>
      </c>
      <c r="J523" s="264">
        <v>10584</v>
      </c>
      <c r="K523" s="264">
        <v>140</v>
      </c>
      <c r="L523" s="264">
        <v>140</v>
      </c>
      <c r="M523" s="264">
        <v>1</v>
      </c>
      <c r="N523" s="264">
        <v>0</v>
      </c>
      <c r="O523" s="264">
        <v>9996</v>
      </c>
      <c r="P523" s="264">
        <v>137</v>
      </c>
      <c r="Q523" s="264">
        <v>134</v>
      </c>
      <c r="R523" s="264">
        <v>63</v>
      </c>
      <c r="S523" s="264">
        <v>0</v>
      </c>
      <c r="T523" s="265">
        <v>0.015</v>
      </c>
      <c r="U523" s="266">
        <v>10001</v>
      </c>
      <c r="V523" s="266">
        <v>123</v>
      </c>
      <c r="W523" s="266">
        <v>73</v>
      </c>
      <c r="X523" s="266">
        <v>0</v>
      </c>
      <c r="Y523" s="264">
        <v>0</v>
      </c>
      <c r="Z523" s="267">
        <v>0.0122987701229877</v>
      </c>
      <c r="AA523" s="267">
        <v>0.0122987701229877</v>
      </c>
      <c r="AB523" s="267">
        <v>0.0132275132275132</v>
      </c>
      <c r="AC523" s="268">
        <v>0.0137054821928772</v>
      </c>
      <c r="AD523" s="269">
        <v>-0.000928743104525526</v>
      </c>
      <c r="AE523" s="270">
        <v>60669</v>
      </c>
      <c r="AF523" s="271">
        <v>934</v>
      </c>
      <c r="AG523" s="271">
        <v>0</v>
      </c>
      <c r="AH523" s="271">
        <v>58262</v>
      </c>
      <c r="AI523" s="271">
        <v>961</v>
      </c>
      <c r="AJ523" s="271">
        <v>0</v>
      </c>
      <c r="AK523" s="268">
        <v>0.0153950122797475</v>
      </c>
      <c r="AL523" s="268">
        <v>0.0164944560777179</v>
      </c>
      <c r="AM523" s="269">
        <v>-0.00109944379797041</v>
      </c>
    </row>
    <row r="524" spans="1:39">
      <c r="A524" s="279" t="s">
        <v>498</v>
      </c>
      <c r="B524" s="280" t="s">
        <v>3325</v>
      </c>
      <c r="C524" s="262" t="s">
        <v>645</v>
      </c>
      <c r="D524" s="280" t="s">
        <v>646</v>
      </c>
      <c r="E524" s="263">
        <v>18327</v>
      </c>
      <c r="F524" s="263">
        <v>234</v>
      </c>
      <c r="G524" s="263">
        <v>155</v>
      </c>
      <c r="H524" s="263">
        <v>1</v>
      </c>
      <c r="I524" s="263">
        <v>0</v>
      </c>
      <c r="J524" s="264">
        <v>18993</v>
      </c>
      <c r="K524" s="264">
        <v>232</v>
      </c>
      <c r="L524" s="264">
        <v>231</v>
      </c>
      <c r="M524" s="264">
        <v>49</v>
      </c>
      <c r="N524" s="264">
        <v>0</v>
      </c>
      <c r="O524" s="264">
        <v>18155</v>
      </c>
      <c r="P524" s="264">
        <v>226</v>
      </c>
      <c r="Q524" s="264">
        <v>225</v>
      </c>
      <c r="R524" s="264">
        <v>148</v>
      </c>
      <c r="S524" s="264">
        <v>0</v>
      </c>
      <c r="T524" s="265">
        <v>0.015</v>
      </c>
      <c r="U524" s="266">
        <v>18327</v>
      </c>
      <c r="V524" s="266">
        <v>234</v>
      </c>
      <c r="W524" s="266">
        <v>155</v>
      </c>
      <c r="X524" s="266">
        <v>0</v>
      </c>
      <c r="Y524" s="264">
        <v>1</v>
      </c>
      <c r="Z524" s="267">
        <v>0.0127680471435587</v>
      </c>
      <c r="AA524" s="267">
        <v>0.0127680471435587</v>
      </c>
      <c r="AB524" s="267">
        <v>0.0122150265887432</v>
      </c>
      <c r="AC524" s="268">
        <v>0.0124483613329661</v>
      </c>
      <c r="AD524" s="269">
        <v>0.000553020554815462</v>
      </c>
      <c r="AE524" s="270">
        <v>110890</v>
      </c>
      <c r="AF524" s="271">
        <v>1535</v>
      </c>
      <c r="AG524" s="271">
        <v>2</v>
      </c>
      <c r="AH524" s="271">
        <v>105395</v>
      </c>
      <c r="AI524" s="271">
        <v>1399</v>
      </c>
      <c r="AJ524" s="271">
        <v>0</v>
      </c>
      <c r="AK524" s="268">
        <v>0.0138245107764451</v>
      </c>
      <c r="AL524" s="268">
        <v>0.0132738744722235</v>
      </c>
      <c r="AM524" s="269">
        <v>0.000550636304221586</v>
      </c>
    </row>
    <row r="525" spans="1:39">
      <c r="A525" s="279" t="s">
        <v>498</v>
      </c>
      <c r="B525" s="280" t="s">
        <v>3325</v>
      </c>
      <c r="C525" s="262" t="s">
        <v>647</v>
      </c>
      <c r="D525" s="280" t="s">
        <v>648</v>
      </c>
      <c r="E525" s="263">
        <v>9731</v>
      </c>
      <c r="F525" s="263">
        <v>132</v>
      </c>
      <c r="G525" s="263">
        <v>99</v>
      </c>
      <c r="H525" s="263">
        <v>0</v>
      </c>
      <c r="I525" s="263">
        <v>0</v>
      </c>
      <c r="J525" s="264">
        <v>10337</v>
      </c>
      <c r="K525" s="264">
        <v>167</v>
      </c>
      <c r="L525" s="264">
        <v>167</v>
      </c>
      <c r="M525" s="264">
        <v>26</v>
      </c>
      <c r="N525" s="264">
        <v>0</v>
      </c>
      <c r="O525" s="264">
        <v>9773</v>
      </c>
      <c r="P525" s="264">
        <v>158</v>
      </c>
      <c r="Q525" s="264">
        <v>157</v>
      </c>
      <c r="R525" s="264">
        <v>110</v>
      </c>
      <c r="S525" s="264">
        <v>0</v>
      </c>
      <c r="T525" s="265">
        <v>0.015</v>
      </c>
      <c r="U525" s="266">
        <v>9731</v>
      </c>
      <c r="V525" s="266">
        <v>132</v>
      </c>
      <c r="W525" s="266">
        <v>99</v>
      </c>
      <c r="X525" s="266">
        <v>0</v>
      </c>
      <c r="Y525" s="264">
        <v>0</v>
      </c>
      <c r="Z525" s="267">
        <v>0.0135648956941733</v>
      </c>
      <c r="AA525" s="267">
        <v>0.0135648956941733</v>
      </c>
      <c r="AB525" s="267">
        <v>0.0161555577053304</v>
      </c>
      <c r="AC525" s="268">
        <v>0.0161669906886319</v>
      </c>
      <c r="AD525" s="269">
        <v>-0.00259066201115711</v>
      </c>
      <c r="AE525" s="270">
        <v>59102</v>
      </c>
      <c r="AF525" s="271">
        <v>973</v>
      </c>
      <c r="AG525" s="271">
        <v>0</v>
      </c>
      <c r="AH525" s="271">
        <v>55708</v>
      </c>
      <c r="AI525" s="271">
        <v>1077</v>
      </c>
      <c r="AJ525" s="271">
        <v>2</v>
      </c>
      <c r="AK525" s="268">
        <v>0.0164630638557071</v>
      </c>
      <c r="AL525" s="268">
        <v>0.0192970488978244</v>
      </c>
      <c r="AM525" s="269">
        <v>-0.00283398504211729</v>
      </c>
    </row>
    <row r="526" spans="1:39">
      <c r="A526" s="279" t="s">
        <v>498</v>
      </c>
      <c r="B526" s="280" t="s">
        <v>3325</v>
      </c>
      <c r="C526" s="262" t="s">
        <v>649</v>
      </c>
      <c r="D526" s="280" t="s">
        <v>650</v>
      </c>
      <c r="E526" s="263">
        <v>7788</v>
      </c>
      <c r="F526" s="263">
        <v>120</v>
      </c>
      <c r="G526" s="263">
        <v>75</v>
      </c>
      <c r="H526" s="263">
        <v>0</v>
      </c>
      <c r="I526" s="263">
        <v>0</v>
      </c>
      <c r="J526" s="264">
        <v>8316</v>
      </c>
      <c r="K526" s="264">
        <v>115</v>
      </c>
      <c r="L526" s="264">
        <v>115</v>
      </c>
      <c r="M526" s="264">
        <v>27</v>
      </c>
      <c r="N526" s="264">
        <v>0</v>
      </c>
      <c r="O526" s="264">
        <v>7843</v>
      </c>
      <c r="P526" s="264">
        <v>109</v>
      </c>
      <c r="Q526" s="264">
        <v>109</v>
      </c>
      <c r="R526" s="264">
        <v>69</v>
      </c>
      <c r="S526" s="264">
        <v>0</v>
      </c>
      <c r="T526" s="265">
        <v>0.015</v>
      </c>
      <c r="U526" s="266">
        <v>7788</v>
      </c>
      <c r="V526" s="266">
        <v>120</v>
      </c>
      <c r="W526" s="266">
        <v>75</v>
      </c>
      <c r="X526" s="266">
        <v>0</v>
      </c>
      <c r="Y526" s="264">
        <v>0</v>
      </c>
      <c r="Z526" s="267">
        <v>0.0154083204930663</v>
      </c>
      <c r="AA526" s="267">
        <v>0.0154083204930663</v>
      </c>
      <c r="AB526" s="267">
        <v>0.0138287638287638</v>
      </c>
      <c r="AC526" s="268">
        <v>0.0138977432105062</v>
      </c>
      <c r="AD526" s="269">
        <v>0.00157955666430243</v>
      </c>
      <c r="AE526" s="270">
        <v>47076</v>
      </c>
      <c r="AF526" s="271">
        <v>721</v>
      </c>
      <c r="AG526" s="271">
        <v>1</v>
      </c>
      <c r="AH526" s="271">
        <v>44356</v>
      </c>
      <c r="AI526" s="271">
        <v>628</v>
      </c>
      <c r="AJ526" s="271">
        <v>0</v>
      </c>
      <c r="AK526" s="268">
        <v>0.0152944175375988</v>
      </c>
      <c r="AL526" s="268">
        <v>0.0141581747677879</v>
      </c>
      <c r="AM526" s="269">
        <v>0.00113624276981088</v>
      </c>
    </row>
    <row r="527" spans="1:39">
      <c r="A527" s="279" t="s">
        <v>498</v>
      </c>
      <c r="B527" s="280" t="s">
        <v>3325</v>
      </c>
      <c r="C527" s="262" t="s">
        <v>651</v>
      </c>
      <c r="D527" s="280" t="s">
        <v>652</v>
      </c>
      <c r="E527" s="263">
        <v>0</v>
      </c>
      <c r="F527" s="263">
        <v>0</v>
      </c>
      <c r="G527" s="263">
        <v>0</v>
      </c>
      <c r="H527" s="263">
        <v>0</v>
      </c>
      <c r="I527" s="263">
        <v>0</v>
      </c>
      <c r="J527" s="264">
        <v>0</v>
      </c>
      <c r="K527" s="264">
        <v>0</v>
      </c>
      <c r="L527" s="264">
        <v>0</v>
      </c>
      <c r="M527" s="264">
        <v>0</v>
      </c>
      <c r="N527" s="264">
        <v>0</v>
      </c>
      <c r="O527" s="264">
        <v>0</v>
      </c>
      <c r="P527" s="264">
        <v>0</v>
      </c>
      <c r="Q527" s="264">
        <v>0</v>
      </c>
      <c r="R527" s="264">
        <v>0</v>
      </c>
      <c r="S527" s="264">
        <v>0</v>
      </c>
      <c r="T527" s="265">
        <v>0.015</v>
      </c>
      <c r="U527" s="266">
        <v>0</v>
      </c>
      <c r="V527" s="266">
        <v>0</v>
      </c>
      <c r="W527" s="266">
        <v>0</v>
      </c>
      <c r="X527" s="266">
        <v>0</v>
      </c>
      <c r="Y527" s="264">
        <v>0</v>
      </c>
      <c r="Z527" s="267">
        <v>0</v>
      </c>
      <c r="AA527" s="267">
        <v>0</v>
      </c>
      <c r="AB527" s="267">
        <v>0</v>
      </c>
      <c r="AC527" s="268">
        <v>0</v>
      </c>
      <c r="AD527" s="269">
        <v>0</v>
      </c>
      <c r="AE527" s="270">
        <v>0</v>
      </c>
      <c r="AF527" s="271">
        <v>0</v>
      </c>
      <c r="AG527" s="271">
        <v>0</v>
      </c>
      <c r="AH527" s="271">
        <v>0</v>
      </c>
      <c r="AI527" s="271">
        <v>0</v>
      </c>
      <c r="AJ527" s="271">
        <v>0</v>
      </c>
      <c r="AK527" s="268">
        <v>0</v>
      </c>
      <c r="AL527" s="268">
        <v>0</v>
      </c>
      <c r="AM527" s="269">
        <v>0</v>
      </c>
    </row>
    <row r="528" spans="1:39">
      <c r="A528" s="279" t="s">
        <v>498</v>
      </c>
      <c r="B528" s="280" t="s">
        <v>3325</v>
      </c>
      <c r="C528" s="262" t="s">
        <v>653</v>
      </c>
      <c r="D528" s="280" t="s">
        <v>654</v>
      </c>
      <c r="E528" s="263">
        <v>455</v>
      </c>
      <c r="F528" s="263">
        <v>0</v>
      </c>
      <c r="G528" s="263">
        <v>0</v>
      </c>
      <c r="H528" s="263">
        <v>0</v>
      </c>
      <c r="I528" s="263">
        <v>0</v>
      </c>
      <c r="J528" s="264">
        <v>467</v>
      </c>
      <c r="K528" s="264">
        <v>0</v>
      </c>
      <c r="L528" s="264">
        <v>0</v>
      </c>
      <c r="M528" s="264">
        <v>0</v>
      </c>
      <c r="N528" s="264">
        <v>0</v>
      </c>
      <c r="O528" s="264">
        <v>494</v>
      </c>
      <c r="P528" s="264">
        <v>0</v>
      </c>
      <c r="Q528" s="264">
        <v>0</v>
      </c>
      <c r="R528" s="264">
        <v>0</v>
      </c>
      <c r="S528" s="264">
        <v>0</v>
      </c>
      <c r="T528" s="265">
        <v>0.015</v>
      </c>
      <c r="U528" s="266">
        <v>455</v>
      </c>
      <c r="V528" s="266">
        <v>0</v>
      </c>
      <c r="W528" s="266">
        <v>0</v>
      </c>
      <c r="X528" s="266">
        <v>0</v>
      </c>
      <c r="Y528" s="264">
        <v>0</v>
      </c>
      <c r="Z528" s="267">
        <v>0</v>
      </c>
      <c r="AA528" s="267">
        <v>0</v>
      </c>
      <c r="AB528" s="267">
        <v>0</v>
      </c>
      <c r="AC528" s="268">
        <v>0</v>
      </c>
      <c r="AD528" s="269">
        <v>0</v>
      </c>
      <c r="AE528" s="270">
        <v>3772</v>
      </c>
      <c r="AF528" s="271">
        <v>4</v>
      </c>
      <c r="AG528" s="271">
        <v>0</v>
      </c>
      <c r="AH528" s="271">
        <v>3522</v>
      </c>
      <c r="AI528" s="271">
        <v>3</v>
      </c>
      <c r="AJ528" s="271">
        <v>0</v>
      </c>
      <c r="AK528" s="268">
        <v>0.00106044538706257</v>
      </c>
      <c r="AL528" s="268">
        <v>0.000851788756388416</v>
      </c>
      <c r="AM528" s="269">
        <v>0.000208656630674151</v>
      </c>
    </row>
    <row r="529" spans="1:39">
      <c r="A529" s="279" t="s">
        <v>498</v>
      </c>
      <c r="B529" s="280" t="s">
        <v>3325</v>
      </c>
      <c r="C529" s="262" t="s">
        <v>655</v>
      </c>
      <c r="D529" s="280" t="s">
        <v>656</v>
      </c>
      <c r="E529" s="263">
        <v>352</v>
      </c>
      <c r="F529" s="263">
        <v>0</v>
      </c>
      <c r="G529" s="263">
        <v>0</v>
      </c>
      <c r="H529" s="263">
        <v>0</v>
      </c>
      <c r="I529" s="263">
        <v>0</v>
      </c>
      <c r="J529" s="264">
        <v>146</v>
      </c>
      <c r="K529" s="264">
        <v>1</v>
      </c>
      <c r="L529" s="264">
        <v>1</v>
      </c>
      <c r="M529" s="264">
        <v>1</v>
      </c>
      <c r="N529" s="264">
        <v>0</v>
      </c>
      <c r="O529" s="264">
        <v>205</v>
      </c>
      <c r="P529" s="264">
        <v>0</v>
      </c>
      <c r="Q529" s="264">
        <v>0</v>
      </c>
      <c r="R529" s="264">
        <v>0</v>
      </c>
      <c r="S529" s="264">
        <v>0</v>
      </c>
      <c r="T529" s="265">
        <v>0.015</v>
      </c>
      <c r="U529" s="266">
        <v>352</v>
      </c>
      <c r="V529" s="266">
        <v>0</v>
      </c>
      <c r="W529" s="266">
        <v>0</v>
      </c>
      <c r="X529" s="266">
        <v>0</v>
      </c>
      <c r="Y529" s="264">
        <v>0</v>
      </c>
      <c r="Z529" s="267">
        <v>0</v>
      </c>
      <c r="AA529" s="267">
        <v>0</v>
      </c>
      <c r="AB529" s="267">
        <v>0.00684931506849315</v>
      </c>
      <c r="AC529" s="268">
        <v>0</v>
      </c>
      <c r="AD529" s="269">
        <v>-0.00684931506849315</v>
      </c>
      <c r="AE529" s="270">
        <v>1811</v>
      </c>
      <c r="AF529" s="271">
        <v>7</v>
      </c>
      <c r="AG529" s="271">
        <v>0</v>
      </c>
      <c r="AH529" s="271">
        <v>1607</v>
      </c>
      <c r="AI529" s="271">
        <v>0</v>
      </c>
      <c r="AJ529" s="271">
        <v>0</v>
      </c>
      <c r="AK529" s="268">
        <v>0.00386526780784097</v>
      </c>
      <c r="AL529" s="268">
        <v>0</v>
      </c>
      <c r="AM529" s="269">
        <v>0.00386526780784097</v>
      </c>
    </row>
    <row r="530" spans="1:39">
      <c r="A530" s="279" t="s">
        <v>498</v>
      </c>
      <c r="B530" s="280" t="s">
        <v>3325</v>
      </c>
      <c r="C530" s="262" t="s">
        <v>657</v>
      </c>
      <c r="D530" s="280" t="s">
        <v>658</v>
      </c>
      <c r="E530" s="263">
        <v>79</v>
      </c>
      <c r="F530" s="263">
        <v>0</v>
      </c>
      <c r="G530" s="263">
        <v>0</v>
      </c>
      <c r="H530" s="263">
        <v>0</v>
      </c>
      <c r="I530" s="263">
        <v>0</v>
      </c>
      <c r="J530" s="264">
        <v>133</v>
      </c>
      <c r="K530" s="264">
        <v>0</v>
      </c>
      <c r="L530" s="264">
        <v>0</v>
      </c>
      <c r="M530" s="264">
        <v>0</v>
      </c>
      <c r="N530" s="264">
        <v>0</v>
      </c>
      <c r="O530" s="264">
        <v>208</v>
      </c>
      <c r="P530" s="264">
        <v>0</v>
      </c>
      <c r="Q530" s="264">
        <v>0</v>
      </c>
      <c r="R530" s="264">
        <v>0</v>
      </c>
      <c r="S530" s="264">
        <v>0</v>
      </c>
      <c r="T530" s="265">
        <v>0.015</v>
      </c>
      <c r="U530" s="266">
        <v>79</v>
      </c>
      <c r="V530" s="266">
        <v>0</v>
      </c>
      <c r="W530" s="266">
        <v>0</v>
      </c>
      <c r="X530" s="266">
        <v>0</v>
      </c>
      <c r="Y530" s="264">
        <v>0</v>
      </c>
      <c r="Z530" s="267">
        <v>0</v>
      </c>
      <c r="AA530" s="267">
        <v>0</v>
      </c>
      <c r="AB530" s="267">
        <v>0</v>
      </c>
      <c r="AC530" s="268">
        <v>0</v>
      </c>
      <c r="AD530" s="269">
        <v>0</v>
      </c>
      <c r="AE530" s="270">
        <v>712</v>
      </c>
      <c r="AF530" s="271">
        <v>0</v>
      </c>
      <c r="AG530" s="271">
        <v>0</v>
      </c>
      <c r="AH530" s="271">
        <v>674</v>
      </c>
      <c r="AI530" s="271">
        <v>1</v>
      </c>
      <c r="AJ530" s="271">
        <v>0</v>
      </c>
      <c r="AK530" s="268">
        <v>0</v>
      </c>
      <c r="AL530" s="268">
        <v>0.00148367952522255</v>
      </c>
      <c r="AM530" s="269">
        <v>-0.00148367952522255</v>
      </c>
    </row>
    <row r="531" spans="1:39">
      <c r="A531" s="279" t="s">
        <v>498</v>
      </c>
      <c r="B531" s="280" t="s">
        <v>3325</v>
      </c>
      <c r="C531" s="262" t="s">
        <v>659</v>
      </c>
      <c r="D531" s="280" t="s">
        <v>660</v>
      </c>
      <c r="E531" s="263">
        <v>359</v>
      </c>
      <c r="F531" s="263">
        <v>0</v>
      </c>
      <c r="G531" s="263">
        <v>0</v>
      </c>
      <c r="H531" s="263">
        <v>0</v>
      </c>
      <c r="I531" s="263">
        <v>0</v>
      </c>
      <c r="J531" s="264">
        <v>330</v>
      </c>
      <c r="K531" s="264">
        <v>0</v>
      </c>
      <c r="L531" s="264">
        <v>0</v>
      </c>
      <c r="M531" s="264">
        <v>0</v>
      </c>
      <c r="N531" s="264">
        <v>0</v>
      </c>
      <c r="O531" s="264">
        <v>782</v>
      </c>
      <c r="P531" s="264">
        <v>0</v>
      </c>
      <c r="Q531" s="264">
        <v>0</v>
      </c>
      <c r="R531" s="264">
        <v>0</v>
      </c>
      <c r="S531" s="264">
        <v>0</v>
      </c>
      <c r="T531" s="265">
        <v>0.015</v>
      </c>
      <c r="U531" s="266">
        <v>359</v>
      </c>
      <c r="V531" s="266">
        <v>0</v>
      </c>
      <c r="W531" s="266">
        <v>0</v>
      </c>
      <c r="X531" s="266">
        <v>0</v>
      </c>
      <c r="Y531" s="264">
        <v>0</v>
      </c>
      <c r="Z531" s="267">
        <v>0</v>
      </c>
      <c r="AA531" s="267">
        <v>0</v>
      </c>
      <c r="AB531" s="267">
        <v>0</v>
      </c>
      <c r="AC531" s="268">
        <v>0</v>
      </c>
      <c r="AD531" s="269">
        <v>0</v>
      </c>
      <c r="AE531" s="270">
        <v>2016</v>
      </c>
      <c r="AF531" s="271">
        <v>0</v>
      </c>
      <c r="AG531" s="271">
        <v>0</v>
      </c>
      <c r="AH531" s="271">
        <v>2006</v>
      </c>
      <c r="AI531" s="271">
        <v>3</v>
      </c>
      <c r="AJ531" s="271">
        <v>0</v>
      </c>
      <c r="AK531" s="268">
        <v>0</v>
      </c>
      <c r="AL531" s="268">
        <v>0.00149551345962114</v>
      </c>
      <c r="AM531" s="269">
        <v>-0.00149551345962114</v>
      </c>
    </row>
    <row r="532" spans="1:39">
      <c r="A532" s="279" t="s">
        <v>498</v>
      </c>
      <c r="B532" s="280" t="s">
        <v>3325</v>
      </c>
      <c r="C532" s="262" t="s">
        <v>661</v>
      </c>
      <c r="D532" s="280" t="s">
        <v>662</v>
      </c>
      <c r="E532" s="263">
        <v>294</v>
      </c>
      <c r="F532" s="263">
        <v>1</v>
      </c>
      <c r="G532" s="263">
        <v>1</v>
      </c>
      <c r="H532" s="263">
        <v>1</v>
      </c>
      <c r="I532" s="263">
        <v>0</v>
      </c>
      <c r="J532" s="264">
        <v>232</v>
      </c>
      <c r="K532" s="264">
        <v>1</v>
      </c>
      <c r="L532" s="264">
        <v>1</v>
      </c>
      <c r="M532" s="264">
        <v>1</v>
      </c>
      <c r="N532" s="264">
        <v>0</v>
      </c>
      <c r="O532" s="264">
        <v>567</v>
      </c>
      <c r="P532" s="264">
        <v>0</v>
      </c>
      <c r="Q532" s="264">
        <v>0</v>
      </c>
      <c r="R532" s="264">
        <v>0</v>
      </c>
      <c r="S532" s="264">
        <v>0</v>
      </c>
      <c r="T532" s="265">
        <v>0.015</v>
      </c>
      <c r="U532" s="266">
        <v>294</v>
      </c>
      <c r="V532" s="266">
        <v>1</v>
      </c>
      <c r="W532" s="266">
        <v>1</v>
      </c>
      <c r="X532" s="266">
        <v>0</v>
      </c>
      <c r="Y532" s="264">
        <v>1</v>
      </c>
      <c r="Z532" s="267">
        <v>0.00340136054421769</v>
      </c>
      <c r="AA532" s="267">
        <v>0.00340136054421769</v>
      </c>
      <c r="AB532" s="267">
        <v>0.00431034482758621</v>
      </c>
      <c r="AC532" s="268">
        <v>0</v>
      </c>
      <c r="AD532" s="269">
        <v>-0.00090898428336852</v>
      </c>
      <c r="AE532" s="270">
        <v>2035</v>
      </c>
      <c r="AF532" s="271">
        <v>4</v>
      </c>
      <c r="AG532" s="271">
        <v>0</v>
      </c>
      <c r="AH532" s="271">
        <v>1913</v>
      </c>
      <c r="AI532" s="271">
        <v>4</v>
      </c>
      <c r="AJ532" s="271">
        <v>0</v>
      </c>
      <c r="AK532" s="268">
        <v>0.00196560196560197</v>
      </c>
      <c r="AL532" s="268">
        <v>0.00209095661265029</v>
      </c>
      <c r="AM532" s="269">
        <v>-0.000125354647048322</v>
      </c>
    </row>
    <row r="533" spans="1:39">
      <c r="A533" s="279" t="s">
        <v>498</v>
      </c>
      <c r="B533" s="280" t="s">
        <v>3325</v>
      </c>
      <c r="C533" s="262" t="s">
        <v>663</v>
      </c>
      <c r="D533" s="280" t="s">
        <v>664</v>
      </c>
      <c r="E533" s="263">
        <v>12647</v>
      </c>
      <c r="F533" s="263">
        <v>182</v>
      </c>
      <c r="G533" s="263">
        <v>123</v>
      </c>
      <c r="H533" s="263">
        <v>1</v>
      </c>
      <c r="I533" s="263">
        <v>0</v>
      </c>
      <c r="J533" s="264">
        <v>12477</v>
      </c>
      <c r="K533" s="264">
        <v>176</v>
      </c>
      <c r="L533" s="264">
        <v>176</v>
      </c>
      <c r="M533" s="264">
        <v>31</v>
      </c>
      <c r="N533" s="264">
        <v>0</v>
      </c>
      <c r="O533" s="264">
        <v>11891</v>
      </c>
      <c r="P533" s="264">
        <v>142</v>
      </c>
      <c r="Q533" s="264">
        <v>142</v>
      </c>
      <c r="R533" s="264">
        <v>84</v>
      </c>
      <c r="S533" s="264">
        <v>0</v>
      </c>
      <c r="T533" s="265">
        <v>0.015</v>
      </c>
      <c r="U533" s="266">
        <v>12647</v>
      </c>
      <c r="V533" s="266">
        <v>182</v>
      </c>
      <c r="W533" s="266">
        <v>123</v>
      </c>
      <c r="X533" s="266">
        <v>0</v>
      </c>
      <c r="Y533" s="264">
        <v>1</v>
      </c>
      <c r="Z533" s="267">
        <v>0.0143907646082075</v>
      </c>
      <c r="AA533" s="267">
        <v>0.0143907646082075</v>
      </c>
      <c r="AB533" s="267">
        <v>0.0141059549571211</v>
      </c>
      <c r="AC533" s="268">
        <v>0.0119418047262636</v>
      </c>
      <c r="AD533" s="269">
        <v>0.000284809651086376</v>
      </c>
      <c r="AE533" s="270">
        <v>76848</v>
      </c>
      <c r="AF533" s="271">
        <v>1106</v>
      </c>
      <c r="AG533" s="271">
        <v>0</v>
      </c>
      <c r="AH533" s="271">
        <v>72269</v>
      </c>
      <c r="AI533" s="271">
        <v>999</v>
      </c>
      <c r="AJ533" s="271">
        <v>1</v>
      </c>
      <c r="AK533" s="268">
        <v>0.0143920466375182</v>
      </c>
      <c r="AL533" s="268">
        <v>0.013809517220385</v>
      </c>
      <c r="AM533" s="269">
        <v>0.000582529417133267</v>
      </c>
    </row>
    <row r="534" spans="1:39">
      <c r="A534" s="279" t="s">
        <v>498</v>
      </c>
      <c r="B534" s="280" t="s">
        <v>3325</v>
      </c>
      <c r="C534" s="262" t="s">
        <v>665</v>
      </c>
      <c r="D534" s="280" t="s">
        <v>666</v>
      </c>
      <c r="E534" s="263">
        <v>181</v>
      </c>
      <c r="F534" s="263">
        <v>0</v>
      </c>
      <c r="G534" s="263">
        <v>0</v>
      </c>
      <c r="H534" s="263">
        <v>0</v>
      </c>
      <c r="I534" s="263">
        <v>0</v>
      </c>
      <c r="J534" s="264">
        <v>118</v>
      </c>
      <c r="K534" s="264">
        <v>0</v>
      </c>
      <c r="L534" s="264">
        <v>0</v>
      </c>
      <c r="M534" s="264">
        <v>0</v>
      </c>
      <c r="N534" s="264">
        <v>0</v>
      </c>
      <c r="O534" s="264">
        <v>121</v>
      </c>
      <c r="P534" s="264">
        <v>0</v>
      </c>
      <c r="Q534" s="264">
        <v>0</v>
      </c>
      <c r="R534" s="264">
        <v>0</v>
      </c>
      <c r="S534" s="264">
        <v>0</v>
      </c>
      <c r="T534" s="265">
        <v>0.015</v>
      </c>
      <c r="U534" s="266">
        <v>181</v>
      </c>
      <c r="V534" s="266">
        <v>0</v>
      </c>
      <c r="W534" s="266">
        <v>0</v>
      </c>
      <c r="X534" s="266">
        <v>0</v>
      </c>
      <c r="Y534" s="264">
        <v>0</v>
      </c>
      <c r="Z534" s="267">
        <v>0</v>
      </c>
      <c r="AA534" s="267">
        <v>0</v>
      </c>
      <c r="AB534" s="267">
        <v>0</v>
      </c>
      <c r="AC534" s="268">
        <v>0</v>
      </c>
      <c r="AD534" s="269">
        <v>0</v>
      </c>
      <c r="AE534" s="270">
        <v>653</v>
      </c>
      <c r="AF534" s="271">
        <v>0</v>
      </c>
      <c r="AG534" s="271">
        <v>0</v>
      </c>
      <c r="AH534" s="271">
        <v>348</v>
      </c>
      <c r="AI534" s="271">
        <v>1</v>
      </c>
      <c r="AJ534" s="271">
        <v>0</v>
      </c>
      <c r="AK534" s="268">
        <v>0</v>
      </c>
      <c r="AL534" s="268">
        <v>0.0028735632183908</v>
      </c>
      <c r="AM534" s="269">
        <v>-0.0028735632183908</v>
      </c>
    </row>
    <row r="535" spans="1:39">
      <c r="A535" s="279" t="s">
        <v>498</v>
      </c>
      <c r="B535" s="280" t="s">
        <v>3325</v>
      </c>
      <c r="C535" s="262" t="s">
        <v>667</v>
      </c>
      <c r="D535" s="280" t="s">
        <v>668</v>
      </c>
      <c r="E535" s="263">
        <v>4748</v>
      </c>
      <c r="F535" s="263">
        <v>72</v>
      </c>
      <c r="G535" s="263">
        <v>43</v>
      </c>
      <c r="H535" s="263">
        <v>0</v>
      </c>
      <c r="I535" s="263">
        <v>0</v>
      </c>
      <c r="J535" s="264">
        <v>4959</v>
      </c>
      <c r="K535" s="264">
        <v>66</v>
      </c>
      <c r="L535" s="264">
        <v>66</v>
      </c>
      <c r="M535" s="264">
        <v>11</v>
      </c>
      <c r="N535" s="264">
        <v>1</v>
      </c>
      <c r="O535" s="264">
        <v>4627</v>
      </c>
      <c r="P535" s="264">
        <v>66</v>
      </c>
      <c r="Q535" s="264">
        <v>66</v>
      </c>
      <c r="R535" s="264">
        <v>36</v>
      </c>
      <c r="S535" s="264">
        <v>0</v>
      </c>
      <c r="T535" s="265">
        <v>0.015</v>
      </c>
      <c r="U535" s="266">
        <v>4748</v>
      </c>
      <c r="V535" s="266">
        <v>72</v>
      </c>
      <c r="W535" s="266">
        <v>43</v>
      </c>
      <c r="X535" s="266">
        <v>0</v>
      </c>
      <c r="Y535" s="264">
        <v>0</v>
      </c>
      <c r="Z535" s="267">
        <v>0.0151642796967144</v>
      </c>
      <c r="AA535" s="267">
        <v>0.0151642796967144</v>
      </c>
      <c r="AB535" s="267">
        <v>0.0131074813470458</v>
      </c>
      <c r="AC535" s="268">
        <v>0.0142641020099416</v>
      </c>
      <c r="AD535" s="269">
        <v>0.00205679834966863</v>
      </c>
      <c r="AE535" s="270">
        <v>29954</v>
      </c>
      <c r="AF535" s="271">
        <v>434</v>
      </c>
      <c r="AG535" s="271">
        <v>1</v>
      </c>
      <c r="AH535" s="271">
        <v>27337</v>
      </c>
      <c r="AI535" s="271">
        <v>416</v>
      </c>
      <c r="AJ535" s="271">
        <v>0</v>
      </c>
      <c r="AK535" s="268">
        <v>0.0144554984309274</v>
      </c>
      <c r="AL535" s="268">
        <v>0.0152174708270842</v>
      </c>
      <c r="AM535" s="269">
        <v>-0.000761972396156749</v>
      </c>
    </row>
    <row r="536" spans="1:39">
      <c r="A536" s="279" t="s">
        <v>498</v>
      </c>
      <c r="B536" s="280" t="s">
        <v>3325</v>
      </c>
      <c r="C536" s="262" t="s">
        <v>669</v>
      </c>
      <c r="D536" s="280" t="s">
        <v>670</v>
      </c>
      <c r="E536" s="263">
        <v>3518</v>
      </c>
      <c r="F536" s="263">
        <v>63</v>
      </c>
      <c r="G536" s="263">
        <v>38</v>
      </c>
      <c r="H536" s="263">
        <v>0</v>
      </c>
      <c r="I536" s="263">
        <v>0</v>
      </c>
      <c r="J536" s="264">
        <v>3517</v>
      </c>
      <c r="K536" s="264">
        <v>47</v>
      </c>
      <c r="L536" s="264">
        <v>47</v>
      </c>
      <c r="M536" s="264">
        <v>6</v>
      </c>
      <c r="N536" s="264">
        <v>0</v>
      </c>
      <c r="O536" s="264">
        <v>3110</v>
      </c>
      <c r="P536" s="264">
        <v>59</v>
      </c>
      <c r="Q536" s="264">
        <v>59</v>
      </c>
      <c r="R536" s="264">
        <v>32</v>
      </c>
      <c r="S536" s="264">
        <v>0</v>
      </c>
      <c r="T536" s="265">
        <v>0.015</v>
      </c>
      <c r="U536" s="266">
        <v>3518</v>
      </c>
      <c r="V536" s="266">
        <v>63</v>
      </c>
      <c r="W536" s="266">
        <v>38</v>
      </c>
      <c r="X536" s="266">
        <v>0</v>
      </c>
      <c r="Y536" s="264">
        <v>0</v>
      </c>
      <c r="Z536" s="267">
        <v>0.0179079022171688</v>
      </c>
      <c r="AA536" s="267">
        <v>0.0179079022171688</v>
      </c>
      <c r="AB536" s="267">
        <v>0.0133636622121126</v>
      </c>
      <c r="AC536" s="268">
        <v>0.0189710610932476</v>
      </c>
      <c r="AD536" s="269">
        <v>0.00454424000505625</v>
      </c>
      <c r="AE536" s="270">
        <v>19578</v>
      </c>
      <c r="AF536" s="271">
        <v>334</v>
      </c>
      <c r="AG536" s="271">
        <v>0</v>
      </c>
      <c r="AH536" s="271">
        <v>18352</v>
      </c>
      <c r="AI536" s="271">
        <v>377</v>
      </c>
      <c r="AJ536" s="271">
        <v>0</v>
      </c>
      <c r="AK536" s="268">
        <v>0.0170599652671366</v>
      </c>
      <c r="AL536" s="268">
        <v>0.0205427201394943</v>
      </c>
      <c r="AM536" s="269">
        <v>-0.00348275487235775</v>
      </c>
    </row>
    <row r="537" spans="1:39">
      <c r="A537" s="279" t="s">
        <v>498</v>
      </c>
      <c r="B537" s="280" t="s">
        <v>3325</v>
      </c>
      <c r="C537" s="262" t="s">
        <v>671</v>
      </c>
      <c r="D537" s="280" t="s">
        <v>672</v>
      </c>
      <c r="E537" s="263">
        <v>456</v>
      </c>
      <c r="F537" s="263">
        <v>2</v>
      </c>
      <c r="G537" s="263">
        <v>1</v>
      </c>
      <c r="H537" s="263">
        <v>0</v>
      </c>
      <c r="I537" s="263">
        <v>0</v>
      </c>
      <c r="J537" s="264">
        <v>412</v>
      </c>
      <c r="K537" s="264">
        <v>0</v>
      </c>
      <c r="L537" s="264">
        <v>0</v>
      </c>
      <c r="M537" s="264">
        <v>0</v>
      </c>
      <c r="N537" s="264">
        <v>0</v>
      </c>
      <c r="O537" s="264">
        <v>434</v>
      </c>
      <c r="P537" s="264">
        <v>0</v>
      </c>
      <c r="Q537" s="264">
        <v>0</v>
      </c>
      <c r="R537" s="264">
        <v>0</v>
      </c>
      <c r="S537" s="264">
        <v>0</v>
      </c>
      <c r="T537" s="265">
        <v>0.015</v>
      </c>
      <c r="U537" s="266">
        <v>456</v>
      </c>
      <c r="V537" s="266">
        <v>2</v>
      </c>
      <c r="W537" s="266">
        <v>1</v>
      </c>
      <c r="X537" s="266">
        <v>0</v>
      </c>
      <c r="Y537" s="264">
        <v>0</v>
      </c>
      <c r="Z537" s="267">
        <v>0.0043859649122807</v>
      </c>
      <c r="AA537" s="267">
        <v>0.0043859649122807</v>
      </c>
      <c r="AB537" s="267">
        <v>0</v>
      </c>
      <c r="AC537" s="268">
        <v>0</v>
      </c>
      <c r="AD537" s="269">
        <v>0.0043859649122807</v>
      </c>
      <c r="AE537" s="270">
        <v>3134</v>
      </c>
      <c r="AF537" s="271">
        <v>3</v>
      </c>
      <c r="AG537" s="271">
        <v>0</v>
      </c>
      <c r="AH537" s="271">
        <v>2916</v>
      </c>
      <c r="AI537" s="271">
        <v>2</v>
      </c>
      <c r="AJ537" s="271">
        <v>0</v>
      </c>
      <c r="AK537" s="268">
        <v>0.000957243139757498</v>
      </c>
      <c r="AL537" s="268">
        <v>0.000685871056241427</v>
      </c>
      <c r="AM537" s="269">
        <v>0.000271372083516072</v>
      </c>
    </row>
    <row r="538" spans="1:39">
      <c r="A538" s="279" t="s">
        <v>673</v>
      </c>
      <c r="B538" s="280" t="s">
        <v>3326</v>
      </c>
      <c r="C538" s="262" t="s">
        <v>675</v>
      </c>
      <c r="D538" s="280" t="s">
        <v>676</v>
      </c>
      <c r="E538" s="263">
        <v>12039</v>
      </c>
      <c r="F538" s="263">
        <v>183</v>
      </c>
      <c r="G538" s="263">
        <v>84</v>
      </c>
      <c r="H538" s="263">
        <v>0</v>
      </c>
      <c r="I538" s="263">
        <v>0</v>
      </c>
      <c r="J538" s="264">
        <v>13522</v>
      </c>
      <c r="K538" s="264">
        <v>181</v>
      </c>
      <c r="L538" s="264">
        <v>181</v>
      </c>
      <c r="M538" s="264">
        <v>2</v>
      </c>
      <c r="N538" s="264">
        <v>0</v>
      </c>
      <c r="O538" s="264">
        <v>11588</v>
      </c>
      <c r="P538" s="264">
        <v>208</v>
      </c>
      <c r="Q538" s="264">
        <v>208</v>
      </c>
      <c r="R538" s="264">
        <v>44</v>
      </c>
      <c r="S538" s="264">
        <v>0</v>
      </c>
      <c r="T538" s="265">
        <v>0.015</v>
      </c>
      <c r="U538" s="266">
        <v>12039</v>
      </c>
      <c r="V538" s="266">
        <v>183</v>
      </c>
      <c r="W538" s="266">
        <v>84</v>
      </c>
      <c r="X538" s="266">
        <v>0</v>
      </c>
      <c r="Y538" s="264">
        <v>0</v>
      </c>
      <c r="Z538" s="267">
        <v>0.015200598056317</v>
      </c>
      <c r="AA538" s="267">
        <v>0.015200598056317</v>
      </c>
      <c r="AB538" s="267">
        <v>0.013385593847064</v>
      </c>
      <c r="AC538" s="268">
        <v>0.0179496030376251</v>
      </c>
      <c r="AD538" s="269">
        <v>0.00181500420925293</v>
      </c>
      <c r="AE538" s="270">
        <v>75207</v>
      </c>
      <c r="AF538" s="271">
        <v>1426</v>
      </c>
      <c r="AG538" s="271">
        <v>2</v>
      </c>
      <c r="AH538" s="271">
        <v>65051</v>
      </c>
      <c r="AI538" s="271">
        <v>1357</v>
      </c>
      <c r="AJ538" s="271">
        <v>0</v>
      </c>
      <c r="AK538" s="268">
        <v>0.0189344077014108</v>
      </c>
      <c r="AL538" s="268">
        <v>0.0208605555640959</v>
      </c>
      <c r="AM538" s="269">
        <v>-0.00192614786268509</v>
      </c>
    </row>
    <row r="539" spans="1:39">
      <c r="A539" s="279" t="s">
        <v>673</v>
      </c>
      <c r="B539" s="280" t="s">
        <v>3326</v>
      </c>
      <c r="C539" s="262" t="s">
        <v>677</v>
      </c>
      <c r="D539" s="280" t="s">
        <v>678</v>
      </c>
      <c r="E539" s="263">
        <v>0</v>
      </c>
      <c r="F539" s="263">
        <v>0</v>
      </c>
      <c r="G539" s="263">
        <v>0</v>
      </c>
      <c r="H539" s="263">
        <v>0</v>
      </c>
      <c r="I539" s="263">
        <v>0</v>
      </c>
      <c r="J539" s="264">
        <v>0</v>
      </c>
      <c r="K539" s="264">
        <v>0</v>
      </c>
      <c r="L539" s="264">
        <v>0</v>
      </c>
      <c r="M539" s="264">
        <v>0</v>
      </c>
      <c r="N539" s="264">
        <v>0</v>
      </c>
      <c r="O539" s="264">
        <v>0</v>
      </c>
      <c r="P539" s="264">
        <v>0</v>
      </c>
      <c r="Q539" s="264">
        <v>0</v>
      </c>
      <c r="R539" s="264">
        <v>0</v>
      </c>
      <c r="S539" s="264">
        <v>0</v>
      </c>
      <c r="T539" s="265">
        <v>0.015</v>
      </c>
      <c r="U539" s="266">
        <v>0</v>
      </c>
      <c r="V539" s="266">
        <v>0</v>
      </c>
      <c r="W539" s="266">
        <v>0</v>
      </c>
      <c r="X539" s="266">
        <v>0</v>
      </c>
      <c r="Y539" s="264">
        <v>0</v>
      </c>
      <c r="Z539" s="267">
        <v>0</v>
      </c>
      <c r="AA539" s="267">
        <v>0</v>
      </c>
      <c r="AB539" s="267">
        <v>0</v>
      </c>
      <c r="AC539" s="268">
        <v>0</v>
      </c>
      <c r="AD539" s="269">
        <v>0</v>
      </c>
      <c r="AE539" s="270">
        <v>0</v>
      </c>
      <c r="AF539" s="271">
        <v>0</v>
      </c>
      <c r="AG539" s="271">
        <v>0</v>
      </c>
      <c r="AH539" s="271">
        <v>0</v>
      </c>
      <c r="AI539" s="271">
        <v>0</v>
      </c>
      <c r="AJ539" s="271">
        <v>0</v>
      </c>
      <c r="AK539" s="268">
        <v>0</v>
      </c>
      <c r="AL539" s="268">
        <v>0</v>
      </c>
      <c r="AM539" s="269">
        <v>0</v>
      </c>
    </row>
    <row r="540" spans="1:39">
      <c r="A540" s="279" t="s">
        <v>673</v>
      </c>
      <c r="B540" s="280" t="s">
        <v>3326</v>
      </c>
      <c r="C540" s="262" t="s">
        <v>679</v>
      </c>
      <c r="D540" s="280" t="s">
        <v>680</v>
      </c>
      <c r="E540" s="263">
        <v>15064</v>
      </c>
      <c r="F540" s="263">
        <v>290</v>
      </c>
      <c r="G540" s="263">
        <v>126</v>
      </c>
      <c r="H540" s="263">
        <v>0</v>
      </c>
      <c r="I540" s="263">
        <v>0</v>
      </c>
      <c r="J540" s="264">
        <v>16278</v>
      </c>
      <c r="K540" s="264">
        <v>317</v>
      </c>
      <c r="L540" s="264">
        <v>315</v>
      </c>
      <c r="M540" s="264">
        <v>1</v>
      </c>
      <c r="N540" s="264">
        <v>0</v>
      </c>
      <c r="O540" s="264">
        <v>14145</v>
      </c>
      <c r="P540" s="264">
        <v>278</v>
      </c>
      <c r="Q540" s="264">
        <v>278</v>
      </c>
      <c r="R540" s="264">
        <v>121</v>
      </c>
      <c r="S540" s="264">
        <v>1</v>
      </c>
      <c r="T540" s="265">
        <v>0.015</v>
      </c>
      <c r="U540" s="266">
        <v>15064</v>
      </c>
      <c r="V540" s="266">
        <v>290</v>
      </c>
      <c r="W540" s="266">
        <v>126</v>
      </c>
      <c r="X540" s="266">
        <v>0</v>
      </c>
      <c r="Y540" s="264">
        <v>0</v>
      </c>
      <c r="Z540" s="267">
        <v>0.0192511949017525</v>
      </c>
      <c r="AA540" s="267">
        <v>0.0192511949017525</v>
      </c>
      <c r="AB540" s="267">
        <v>0.0194741368718516</v>
      </c>
      <c r="AC540" s="268">
        <v>0.0195828914810887</v>
      </c>
      <c r="AD540" s="269">
        <v>-0.000222941970099057</v>
      </c>
      <c r="AE540" s="270">
        <v>92643</v>
      </c>
      <c r="AF540" s="271">
        <v>1807</v>
      </c>
      <c r="AG540" s="271">
        <v>1</v>
      </c>
      <c r="AH540" s="271">
        <v>82011</v>
      </c>
      <c r="AI540" s="271">
        <v>1832</v>
      </c>
      <c r="AJ540" s="271">
        <v>0</v>
      </c>
      <c r="AK540" s="268">
        <v>0.0194941873643988</v>
      </c>
      <c r="AL540" s="268">
        <v>0.0223384667910402</v>
      </c>
      <c r="AM540" s="269">
        <v>-0.00284427942664141</v>
      </c>
    </row>
    <row r="541" spans="1:39">
      <c r="A541" s="279" t="s">
        <v>673</v>
      </c>
      <c r="B541" s="280" t="s">
        <v>3326</v>
      </c>
      <c r="C541" s="262" t="s">
        <v>681</v>
      </c>
      <c r="D541" s="280" t="s">
        <v>682</v>
      </c>
      <c r="E541" s="263">
        <v>0</v>
      </c>
      <c r="F541" s="263">
        <v>0</v>
      </c>
      <c r="G541" s="263">
        <v>0</v>
      </c>
      <c r="H541" s="263">
        <v>0</v>
      </c>
      <c r="I541" s="263">
        <v>0</v>
      </c>
      <c r="J541" s="264">
        <v>0</v>
      </c>
      <c r="K541" s="264">
        <v>0</v>
      </c>
      <c r="L541" s="264">
        <v>0</v>
      </c>
      <c r="M541" s="264">
        <v>0</v>
      </c>
      <c r="N541" s="264">
        <v>0</v>
      </c>
      <c r="O541" s="264">
        <v>0</v>
      </c>
      <c r="P541" s="264">
        <v>3</v>
      </c>
      <c r="Q541" s="264">
        <v>3</v>
      </c>
      <c r="R541" s="264">
        <v>3</v>
      </c>
      <c r="S541" s="264">
        <v>0</v>
      </c>
      <c r="T541" s="265">
        <v>0.015</v>
      </c>
      <c r="U541" s="266">
        <v>0</v>
      </c>
      <c r="V541" s="266">
        <v>0</v>
      </c>
      <c r="W541" s="266">
        <v>0</v>
      </c>
      <c r="X541" s="266">
        <v>0</v>
      </c>
      <c r="Y541" s="264">
        <v>0</v>
      </c>
      <c r="Z541" s="267">
        <v>0</v>
      </c>
      <c r="AA541" s="267">
        <v>0</v>
      </c>
      <c r="AB541" s="267">
        <v>0</v>
      </c>
      <c r="AC541" s="268">
        <v>0</v>
      </c>
      <c r="AD541" s="269">
        <v>0</v>
      </c>
      <c r="AE541" s="270">
        <v>0</v>
      </c>
      <c r="AF541" s="271">
        <v>5</v>
      </c>
      <c r="AG541" s="271">
        <v>0</v>
      </c>
      <c r="AH541" s="271">
        <v>0</v>
      </c>
      <c r="AI541" s="271">
        <v>1</v>
      </c>
      <c r="AJ541" s="271">
        <v>0</v>
      </c>
      <c r="AK541" s="268">
        <v>0</v>
      </c>
      <c r="AL541" s="268">
        <v>0</v>
      </c>
      <c r="AM541" s="269">
        <v>0</v>
      </c>
    </row>
    <row r="542" spans="1:39">
      <c r="A542" s="279" t="s">
        <v>673</v>
      </c>
      <c r="B542" s="280" t="s">
        <v>3326</v>
      </c>
      <c r="C542" s="262" t="s">
        <v>683</v>
      </c>
      <c r="D542" s="280" t="s">
        <v>684</v>
      </c>
      <c r="E542" s="263">
        <v>12009</v>
      </c>
      <c r="F542" s="263">
        <v>164</v>
      </c>
      <c r="G542" s="263">
        <v>88</v>
      </c>
      <c r="H542" s="263">
        <v>4</v>
      </c>
      <c r="I542" s="263">
        <v>0</v>
      </c>
      <c r="J542" s="264">
        <v>13193</v>
      </c>
      <c r="K542" s="264">
        <v>203</v>
      </c>
      <c r="L542" s="264">
        <v>203</v>
      </c>
      <c r="M542" s="264">
        <v>36</v>
      </c>
      <c r="N542" s="264">
        <v>0</v>
      </c>
      <c r="O542" s="264">
        <v>11062</v>
      </c>
      <c r="P542" s="264">
        <v>198</v>
      </c>
      <c r="Q542" s="264">
        <v>196</v>
      </c>
      <c r="R542" s="264">
        <v>128</v>
      </c>
      <c r="S542" s="264">
        <v>0</v>
      </c>
      <c r="T542" s="265">
        <v>0.015</v>
      </c>
      <c r="U542" s="266">
        <v>12009</v>
      </c>
      <c r="V542" s="266">
        <v>164</v>
      </c>
      <c r="W542" s="266">
        <v>88</v>
      </c>
      <c r="X542" s="266">
        <v>0</v>
      </c>
      <c r="Y542" s="264">
        <v>4</v>
      </c>
      <c r="Z542" s="267">
        <v>0.0136564243484054</v>
      </c>
      <c r="AA542" s="267">
        <v>0.0136564243484054</v>
      </c>
      <c r="AB542" s="267">
        <v>0.0153869476237399</v>
      </c>
      <c r="AC542" s="268">
        <v>0.0178991140842524</v>
      </c>
      <c r="AD542" s="269">
        <v>-0.0017305232753345</v>
      </c>
      <c r="AE542" s="270">
        <v>72695</v>
      </c>
      <c r="AF542" s="271">
        <v>1186</v>
      </c>
      <c r="AG542" s="271">
        <v>0</v>
      </c>
      <c r="AH542" s="271">
        <v>63496</v>
      </c>
      <c r="AI542" s="271">
        <v>1173</v>
      </c>
      <c r="AJ542" s="271">
        <v>1</v>
      </c>
      <c r="AK542" s="268">
        <v>0.0163147396657267</v>
      </c>
      <c r="AL542" s="268">
        <v>0.018457855612952</v>
      </c>
      <c r="AM542" s="269">
        <v>-0.00214311594722533</v>
      </c>
    </row>
    <row r="543" spans="1:39">
      <c r="A543" s="279" t="s">
        <v>673</v>
      </c>
      <c r="B543" s="280" t="s">
        <v>3326</v>
      </c>
      <c r="C543" s="262" t="s">
        <v>685</v>
      </c>
      <c r="D543" s="280" t="s">
        <v>686</v>
      </c>
      <c r="E543" s="263">
        <v>5891</v>
      </c>
      <c r="F543" s="263">
        <v>68</v>
      </c>
      <c r="G543" s="263">
        <v>23</v>
      </c>
      <c r="H543" s="263">
        <v>0</v>
      </c>
      <c r="I543" s="263">
        <v>0</v>
      </c>
      <c r="J543" s="264">
        <v>6554</v>
      </c>
      <c r="K543" s="264">
        <v>151</v>
      </c>
      <c r="L543" s="264">
        <v>148</v>
      </c>
      <c r="M543" s="264">
        <v>1</v>
      </c>
      <c r="N543" s="264">
        <v>0</v>
      </c>
      <c r="O543" s="264">
        <v>5910</v>
      </c>
      <c r="P543" s="264">
        <v>62</v>
      </c>
      <c r="Q543" s="264">
        <v>62</v>
      </c>
      <c r="R543" s="264">
        <v>20</v>
      </c>
      <c r="S543" s="264">
        <v>0</v>
      </c>
      <c r="T543" s="265">
        <v>0.015</v>
      </c>
      <c r="U543" s="266">
        <v>5891</v>
      </c>
      <c r="V543" s="266">
        <v>68</v>
      </c>
      <c r="W543" s="266">
        <v>23</v>
      </c>
      <c r="X543" s="266">
        <v>0</v>
      </c>
      <c r="Y543" s="264">
        <v>0</v>
      </c>
      <c r="Z543" s="267">
        <v>0.0115430317433373</v>
      </c>
      <c r="AA543" s="267">
        <v>0.0115430317433373</v>
      </c>
      <c r="AB543" s="267">
        <v>0.0230393652731157</v>
      </c>
      <c r="AC543" s="268">
        <v>0.0104906937394247</v>
      </c>
      <c r="AD543" s="269">
        <v>-0.0114963335297784</v>
      </c>
      <c r="AE543" s="270">
        <v>37028</v>
      </c>
      <c r="AF543" s="271">
        <v>632</v>
      </c>
      <c r="AG543" s="271">
        <v>0</v>
      </c>
      <c r="AH543" s="271">
        <v>32688</v>
      </c>
      <c r="AI543" s="271">
        <v>590</v>
      </c>
      <c r="AJ543" s="271">
        <v>0</v>
      </c>
      <c r="AK543" s="268">
        <v>0.0170681646321703</v>
      </c>
      <c r="AL543" s="268">
        <v>0.0180494371023005</v>
      </c>
      <c r="AM543" s="269">
        <v>-0.000981272470130287</v>
      </c>
    </row>
    <row r="544" spans="1:39">
      <c r="A544" s="279" t="s">
        <v>673</v>
      </c>
      <c r="B544" s="280" t="s">
        <v>3326</v>
      </c>
      <c r="C544" s="262" t="s">
        <v>687</v>
      </c>
      <c r="D544" s="280" t="s">
        <v>688</v>
      </c>
      <c r="E544" s="263">
        <v>5159</v>
      </c>
      <c r="F544" s="263">
        <v>115</v>
      </c>
      <c r="G544" s="263">
        <v>68</v>
      </c>
      <c r="H544" s="263">
        <v>0</v>
      </c>
      <c r="I544" s="263">
        <v>0</v>
      </c>
      <c r="J544" s="264">
        <v>5776</v>
      </c>
      <c r="K544" s="264">
        <v>107</v>
      </c>
      <c r="L544" s="264">
        <v>107</v>
      </c>
      <c r="M544" s="264">
        <v>5</v>
      </c>
      <c r="N544" s="264">
        <v>0</v>
      </c>
      <c r="O544" s="264">
        <v>5114</v>
      </c>
      <c r="P544" s="264">
        <v>85</v>
      </c>
      <c r="Q544" s="264">
        <v>85</v>
      </c>
      <c r="R544" s="264">
        <v>31</v>
      </c>
      <c r="S544" s="264">
        <v>0</v>
      </c>
      <c r="T544" s="265">
        <v>0.015</v>
      </c>
      <c r="U544" s="266">
        <v>5159</v>
      </c>
      <c r="V544" s="266">
        <v>115</v>
      </c>
      <c r="W544" s="266">
        <v>68</v>
      </c>
      <c r="X544" s="266">
        <v>0</v>
      </c>
      <c r="Y544" s="264">
        <v>0</v>
      </c>
      <c r="Z544" s="267">
        <v>0.0222911416941268</v>
      </c>
      <c r="AA544" s="267">
        <v>0.0222911416941268</v>
      </c>
      <c r="AB544" s="267">
        <v>0.0185249307479224</v>
      </c>
      <c r="AC544" s="268">
        <v>0.01662104028158</v>
      </c>
      <c r="AD544" s="269">
        <v>0.00376621094620433</v>
      </c>
      <c r="AE544" s="270">
        <v>32579</v>
      </c>
      <c r="AF544" s="271">
        <v>666</v>
      </c>
      <c r="AG544" s="271">
        <v>0</v>
      </c>
      <c r="AH544" s="271">
        <v>29028</v>
      </c>
      <c r="AI544" s="271">
        <v>694</v>
      </c>
      <c r="AJ544" s="271">
        <v>0</v>
      </c>
      <c r="AK544" s="268">
        <v>0.0204426164093434</v>
      </c>
      <c r="AL544" s="268">
        <v>0.0239079509439162</v>
      </c>
      <c r="AM544" s="269">
        <v>-0.00346533453457278</v>
      </c>
    </row>
    <row r="545" spans="1:39">
      <c r="A545" s="279" t="s">
        <v>673</v>
      </c>
      <c r="B545" s="280" t="s">
        <v>3326</v>
      </c>
      <c r="C545" s="262" t="s">
        <v>689</v>
      </c>
      <c r="D545" s="280" t="s">
        <v>690</v>
      </c>
      <c r="E545" s="263">
        <v>7385</v>
      </c>
      <c r="F545" s="263">
        <v>140</v>
      </c>
      <c r="G545" s="263">
        <v>93</v>
      </c>
      <c r="H545" s="263">
        <v>8</v>
      </c>
      <c r="I545" s="263">
        <v>0</v>
      </c>
      <c r="J545" s="264">
        <v>8000</v>
      </c>
      <c r="K545" s="264">
        <v>108</v>
      </c>
      <c r="L545" s="264">
        <v>108</v>
      </c>
      <c r="M545" s="264">
        <v>23</v>
      </c>
      <c r="N545" s="264">
        <v>0</v>
      </c>
      <c r="O545" s="264">
        <v>7051</v>
      </c>
      <c r="P545" s="264">
        <v>102</v>
      </c>
      <c r="Q545" s="264">
        <v>101</v>
      </c>
      <c r="R545" s="264">
        <v>73</v>
      </c>
      <c r="S545" s="264">
        <v>1</v>
      </c>
      <c r="T545" s="265">
        <v>0.015</v>
      </c>
      <c r="U545" s="266">
        <v>7385</v>
      </c>
      <c r="V545" s="266">
        <v>140</v>
      </c>
      <c r="W545" s="266">
        <v>93</v>
      </c>
      <c r="X545" s="266">
        <v>0</v>
      </c>
      <c r="Y545" s="264">
        <v>8</v>
      </c>
      <c r="Z545" s="267">
        <v>0.018957345971564</v>
      </c>
      <c r="AA545" s="267">
        <v>0.018957345971564</v>
      </c>
      <c r="AB545" s="267">
        <v>0.0135</v>
      </c>
      <c r="AC545" s="268">
        <v>0.0143242093320096</v>
      </c>
      <c r="AD545" s="269">
        <v>0.00545734597156398</v>
      </c>
      <c r="AE545" s="270">
        <v>44850</v>
      </c>
      <c r="AF545" s="271">
        <v>713</v>
      </c>
      <c r="AG545" s="271">
        <v>2</v>
      </c>
      <c r="AH545" s="271">
        <v>39401</v>
      </c>
      <c r="AI545" s="271">
        <v>733</v>
      </c>
      <c r="AJ545" s="271">
        <v>2</v>
      </c>
      <c r="AK545" s="268">
        <v>0.0158528428093646</v>
      </c>
      <c r="AL545" s="268">
        <v>0.018552828608411</v>
      </c>
      <c r="AM545" s="269">
        <v>-0.0026999857990464</v>
      </c>
    </row>
    <row r="546" spans="1:39">
      <c r="A546" s="279" t="s">
        <v>673</v>
      </c>
      <c r="B546" s="280" t="s">
        <v>3326</v>
      </c>
      <c r="C546" s="262" t="s">
        <v>691</v>
      </c>
      <c r="D546" s="280" t="s">
        <v>692</v>
      </c>
      <c r="E546" s="263">
        <v>11288</v>
      </c>
      <c r="F546" s="263">
        <v>111</v>
      </c>
      <c r="G546" s="263">
        <v>69</v>
      </c>
      <c r="H546" s="263">
        <v>0</v>
      </c>
      <c r="I546" s="263">
        <v>0</v>
      </c>
      <c r="J546" s="264">
        <v>12424</v>
      </c>
      <c r="K546" s="264">
        <v>138</v>
      </c>
      <c r="L546" s="264">
        <v>137</v>
      </c>
      <c r="M546" s="264">
        <v>7</v>
      </c>
      <c r="N546" s="264">
        <v>0</v>
      </c>
      <c r="O546" s="264">
        <v>11219</v>
      </c>
      <c r="P546" s="264">
        <v>123</v>
      </c>
      <c r="Q546" s="264">
        <v>123</v>
      </c>
      <c r="R546" s="264">
        <v>38</v>
      </c>
      <c r="S546" s="264">
        <v>1</v>
      </c>
      <c r="T546" s="265">
        <v>0.015</v>
      </c>
      <c r="U546" s="266">
        <v>11288</v>
      </c>
      <c r="V546" s="266">
        <v>111</v>
      </c>
      <c r="W546" s="266">
        <v>69</v>
      </c>
      <c r="X546" s="266">
        <v>0</v>
      </c>
      <c r="Y546" s="264">
        <v>0</v>
      </c>
      <c r="Z546" s="267">
        <v>0.00983345145287031</v>
      </c>
      <c r="AA546" s="267">
        <v>0.00983345145287031</v>
      </c>
      <c r="AB546" s="267">
        <v>0.0111075338055377</v>
      </c>
      <c r="AC546" s="268">
        <v>0.0108744094839112</v>
      </c>
      <c r="AD546" s="269">
        <v>-0.00127408235266736</v>
      </c>
      <c r="AE546" s="270">
        <v>70489</v>
      </c>
      <c r="AF546" s="271">
        <v>928</v>
      </c>
      <c r="AG546" s="271">
        <v>3</v>
      </c>
      <c r="AH546" s="271">
        <v>61423</v>
      </c>
      <c r="AI546" s="271">
        <v>909</v>
      </c>
      <c r="AJ546" s="271">
        <v>1</v>
      </c>
      <c r="AK546" s="268">
        <v>0.01312261487608</v>
      </c>
      <c r="AL546" s="268">
        <v>0.0147827361086238</v>
      </c>
      <c r="AM546" s="269">
        <v>-0.00166012123254385</v>
      </c>
    </row>
    <row r="547" spans="1:39">
      <c r="A547" s="279" t="s">
        <v>673</v>
      </c>
      <c r="B547" s="280" t="s">
        <v>3326</v>
      </c>
      <c r="C547" s="262" t="s">
        <v>693</v>
      </c>
      <c r="D547" s="280" t="s">
        <v>694</v>
      </c>
      <c r="E547" s="263">
        <v>0</v>
      </c>
      <c r="F547" s="263">
        <v>0</v>
      </c>
      <c r="G547" s="263">
        <v>0</v>
      </c>
      <c r="H547" s="263">
        <v>0</v>
      </c>
      <c r="I547" s="263">
        <v>0</v>
      </c>
      <c r="J547" s="264">
        <v>0</v>
      </c>
      <c r="K547" s="264">
        <v>0</v>
      </c>
      <c r="L547" s="264">
        <v>0</v>
      </c>
      <c r="M547" s="264">
        <v>0</v>
      </c>
      <c r="N547" s="264">
        <v>0</v>
      </c>
      <c r="O547" s="264">
        <v>0</v>
      </c>
      <c r="P547" s="264">
        <v>1</v>
      </c>
      <c r="Q547" s="264">
        <v>1</v>
      </c>
      <c r="R547" s="264">
        <v>1</v>
      </c>
      <c r="S547" s="264">
        <v>0</v>
      </c>
      <c r="T547" s="265">
        <v>0.015</v>
      </c>
      <c r="U547" s="266">
        <v>0</v>
      </c>
      <c r="V547" s="266">
        <v>0</v>
      </c>
      <c r="W547" s="266">
        <v>0</v>
      </c>
      <c r="X547" s="266">
        <v>0</v>
      </c>
      <c r="Y547" s="264">
        <v>0</v>
      </c>
      <c r="Z547" s="267">
        <v>0</v>
      </c>
      <c r="AA547" s="267">
        <v>0</v>
      </c>
      <c r="AB547" s="267">
        <v>0</v>
      </c>
      <c r="AC547" s="268">
        <v>0</v>
      </c>
      <c r="AD547" s="269">
        <v>0</v>
      </c>
      <c r="AE547" s="270">
        <v>0</v>
      </c>
      <c r="AF547" s="271">
        <v>1</v>
      </c>
      <c r="AG547" s="271">
        <v>0</v>
      </c>
      <c r="AH547" s="271">
        <v>0</v>
      </c>
      <c r="AI547" s="271">
        <v>0</v>
      </c>
      <c r="AJ547" s="271">
        <v>0</v>
      </c>
      <c r="AK547" s="268">
        <v>0</v>
      </c>
      <c r="AL547" s="268">
        <v>0</v>
      </c>
      <c r="AM547" s="269">
        <v>0</v>
      </c>
    </row>
    <row r="548" spans="1:39">
      <c r="A548" s="279" t="s">
        <v>673</v>
      </c>
      <c r="B548" s="280" t="s">
        <v>3326</v>
      </c>
      <c r="C548" s="262" t="s">
        <v>695</v>
      </c>
      <c r="D548" s="280" t="s">
        <v>696</v>
      </c>
      <c r="E548" s="263">
        <v>18826</v>
      </c>
      <c r="F548" s="263">
        <v>247</v>
      </c>
      <c r="G548" s="263">
        <v>127</v>
      </c>
      <c r="H548" s="263">
        <v>0</v>
      </c>
      <c r="I548" s="263">
        <v>0</v>
      </c>
      <c r="J548" s="264">
        <v>21172</v>
      </c>
      <c r="K548" s="264">
        <v>281</v>
      </c>
      <c r="L548" s="264">
        <v>280</v>
      </c>
      <c r="M548" s="264">
        <v>2</v>
      </c>
      <c r="N548" s="264">
        <v>0</v>
      </c>
      <c r="O548" s="264">
        <v>18466</v>
      </c>
      <c r="P548" s="264">
        <v>248</v>
      </c>
      <c r="Q548" s="264">
        <v>248</v>
      </c>
      <c r="R548" s="264">
        <v>118</v>
      </c>
      <c r="S548" s="264">
        <v>0</v>
      </c>
      <c r="T548" s="265">
        <v>0.015</v>
      </c>
      <c r="U548" s="266">
        <v>18826</v>
      </c>
      <c r="V548" s="266">
        <v>247</v>
      </c>
      <c r="W548" s="266">
        <v>127</v>
      </c>
      <c r="X548" s="266">
        <v>0</v>
      </c>
      <c r="Y548" s="264">
        <v>0</v>
      </c>
      <c r="Z548" s="267">
        <v>0.0131201529799214</v>
      </c>
      <c r="AA548" s="267">
        <v>0.0131201529799214</v>
      </c>
      <c r="AB548" s="267">
        <v>0.0132722463631211</v>
      </c>
      <c r="AC548" s="268">
        <v>0.0134300877287989</v>
      </c>
      <c r="AD548" s="269">
        <v>-0.000152093383199719</v>
      </c>
      <c r="AE548" s="270">
        <v>116843</v>
      </c>
      <c r="AF548" s="271">
        <v>1665</v>
      </c>
      <c r="AG548" s="271">
        <v>1</v>
      </c>
      <c r="AH548" s="271">
        <v>102146</v>
      </c>
      <c r="AI548" s="271">
        <v>1551</v>
      </c>
      <c r="AJ548" s="271">
        <v>1</v>
      </c>
      <c r="AK548" s="268">
        <v>0.0142413323861934</v>
      </c>
      <c r="AL548" s="268">
        <v>0.0151743582714937</v>
      </c>
      <c r="AM548" s="269">
        <v>-0.000933025885300306</v>
      </c>
    </row>
    <row r="549" spans="1:39">
      <c r="A549" s="279" t="s">
        <v>673</v>
      </c>
      <c r="B549" s="280" t="s">
        <v>3326</v>
      </c>
      <c r="C549" s="262" t="s">
        <v>697</v>
      </c>
      <c r="D549" s="280" t="s">
        <v>698</v>
      </c>
      <c r="E549" s="263">
        <v>7724</v>
      </c>
      <c r="F549" s="263">
        <v>76</v>
      </c>
      <c r="G549" s="263">
        <v>36</v>
      </c>
      <c r="H549" s="263">
        <v>0</v>
      </c>
      <c r="I549" s="263">
        <v>0</v>
      </c>
      <c r="J549" s="264">
        <v>8193</v>
      </c>
      <c r="K549" s="264">
        <v>98</v>
      </c>
      <c r="L549" s="264">
        <v>97</v>
      </c>
      <c r="M549" s="264">
        <v>2</v>
      </c>
      <c r="N549" s="264">
        <v>0</v>
      </c>
      <c r="O549" s="264">
        <v>7322</v>
      </c>
      <c r="P549" s="264">
        <v>105</v>
      </c>
      <c r="Q549" s="264">
        <v>104</v>
      </c>
      <c r="R549" s="264">
        <v>45</v>
      </c>
      <c r="S549" s="264">
        <v>0</v>
      </c>
      <c r="T549" s="265">
        <v>0.015</v>
      </c>
      <c r="U549" s="266">
        <v>7724</v>
      </c>
      <c r="V549" s="266">
        <v>76</v>
      </c>
      <c r="W549" s="266">
        <v>36</v>
      </c>
      <c r="X549" s="266">
        <v>0</v>
      </c>
      <c r="Y549" s="264">
        <v>0</v>
      </c>
      <c r="Z549" s="267">
        <v>0.00983946141895391</v>
      </c>
      <c r="AA549" s="267">
        <v>0.00983946141895391</v>
      </c>
      <c r="AB549" s="267">
        <v>0.0119614304894422</v>
      </c>
      <c r="AC549" s="268">
        <v>0.01434034416826</v>
      </c>
      <c r="AD549" s="269">
        <v>-0.0021219690704883</v>
      </c>
      <c r="AE549" s="270">
        <v>46311</v>
      </c>
      <c r="AF549" s="271">
        <v>674</v>
      </c>
      <c r="AG549" s="271">
        <v>0</v>
      </c>
      <c r="AH549" s="271">
        <v>41285</v>
      </c>
      <c r="AI549" s="271">
        <v>788</v>
      </c>
      <c r="AJ549" s="271">
        <v>1</v>
      </c>
      <c r="AK549" s="268">
        <v>0.0145537777201961</v>
      </c>
      <c r="AL549" s="268">
        <v>0.0190626135400266</v>
      </c>
      <c r="AM549" s="269">
        <v>-0.00450883581983058</v>
      </c>
    </row>
    <row r="550" spans="1:39">
      <c r="A550" s="279" t="s">
        <v>673</v>
      </c>
      <c r="B550" s="280" t="s">
        <v>3326</v>
      </c>
      <c r="C550" s="262" t="s">
        <v>699</v>
      </c>
      <c r="D550" s="280" t="s">
        <v>700</v>
      </c>
      <c r="E550" s="263">
        <v>4</v>
      </c>
      <c r="F550" s="263">
        <v>0</v>
      </c>
      <c r="G550" s="263">
        <v>0</v>
      </c>
      <c r="H550" s="263">
        <v>0</v>
      </c>
      <c r="I550" s="263">
        <v>0</v>
      </c>
      <c r="J550" s="264">
        <v>7</v>
      </c>
      <c r="K550" s="264">
        <v>0</v>
      </c>
      <c r="L550" s="264">
        <v>0</v>
      </c>
      <c r="M550" s="264">
        <v>0</v>
      </c>
      <c r="N550" s="264">
        <v>0</v>
      </c>
      <c r="O550" s="264">
        <v>0</v>
      </c>
      <c r="P550" s="264">
        <v>0</v>
      </c>
      <c r="Q550" s="264">
        <v>0</v>
      </c>
      <c r="R550" s="264">
        <v>0</v>
      </c>
      <c r="S550" s="264">
        <v>0</v>
      </c>
      <c r="T550" s="265">
        <v>0.015</v>
      </c>
      <c r="U550" s="266">
        <v>4</v>
      </c>
      <c r="V550" s="266">
        <v>0</v>
      </c>
      <c r="W550" s="266">
        <v>0</v>
      </c>
      <c r="X550" s="266">
        <v>0</v>
      </c>
      <c r="Y550" s="264">
        <v>0</v>
      </c>
      <c r="Z550" s="267">
        <v>0</v>
      </c>
      <c r="AA550" s="267">
        <v>0</v>
      </c>
      <c r="AB550" s="267">
        <v>0</v>
      </c>
      <c r="AC550" s="268">
        <v>0</v>
      </c>
      <c r="AD550" s="269">
        <v>0</v>
      </c>
      <c r="AE550" s="270">
        <v>30</v>
      </c>
      <c r="AF550" s="271">
        <v>0</v>
      </c>
      <c r="AG550" s="271">
        <v>0</v>
      </c>
      <c r="AH550" s="271">
        <v>14</v>
      </c>
      <c r="AI550" s="271">
        <v>0</v>
      </c>
      <c r="AJ550" s="271">
        <v>0</v>
      </c>
      <c r="AK550" s="268">
        <v>0</v>
      </c>
      <c r="AL550" s="268">
        <v>0</v>
      </c>
      <c r="AM550" s="269">
        <v>0</v>
      </c>
    </row>
    <row r="551" spans="1:39">
      <c r="A551" s="279" t="s">
        <v>673</v>
      </c>
      <c r="B551" s="280" t="s">
        <v>3326</v>
      </c>
      <c r="C551" s="262" t="s">
        <v>701</v>
      </c>
      <c r="D551" s="280" t="s">
        <v>702</v>
      </c>
      <c r="E551" s="263">
        <v>13364</v>
      </c>
      <c r="F551" s="263">
        <v>186</v>
      </c>
      <c r="G551" s="263">
        <v>96</v>
      </c>
      <c r="H551" s="263">
        <v>4</v>
      </c>
      <c r="I551" s="263">
        <v>0</v>
      </c>
      <c r="J551" s="264">
        <v>14627</v>
      </c>
      <c r="K551" s="264">
        <v>219</v>
      </c>
      <c r="L551" s="264">
        <v>216</v>
      </c>
      <c r="M551" s="264">
        <v>29</v>
      </c>
      <c r="N551" s="264">
        <v>0</v>
      </c>
      <c r="O551" s="264">
        <v>12613</v>
      </c>
      <c r="P551" s="264">
        <v>184</v>
      </c>
      <c r="Q551" s="264">
        <v>182</v>
      </c>
      <c r="R551" s="264">
        <v>120</v>
      </c>
      <c r="S551" s="264">
        <v>0</v>
      </c>
      <c r="T551" s="265">
        <v>0.015</v>
      </c>
      <c r="U551" s="266">
        <v>13364</v>
      </c>
      <c r="V551" s="266">
        <v>186</v>
      </c>
      <c r="W551" s="266">
        <v>96</v>
      </c>
      <c r="X551" s="266">
        <v>0</v>
      </c>
      <c r="Y551" s="264">
        <v>4</v>
      </c>
      <c r="Z551" s="267">
        <v>0.0139179886261598</v>
      </c>
      <c r="AA551" s="267">
        <v>0.0139179886261598</v>
      </c>
      <c r="AB551" s="267">
        <v>0.0149723114787721</v>
      </c>
      <c r="AC551" s="268">
        <v>0.0145881233647824</v>
      </c>
      <c r="AD551" s="269">
        <v>-0.0010543228526123</v>
      </c>
      <c r="AE551" s="270">
        <v>82188</v>
      </c>
      <c r="AF551" s="271">
        <v>1408</v>
      </c>
      <c r="AG551" s="271">
        <v>0</v>
      </c>
      <c r="AH551" s="271">
        <v>73348</v>
      </c>
      <c r="AI551" s="271">
        <v>1348</v>
      </c>
      <c r="AJ551" s="271">
        <v>0</v>
      </c>
      <c r="AK551" s="268">
        <v>0.0171314547135835</v>
      </c>
      <c r="AL551" s="268">
        <v>0.0183781425533075</v>
      </c>
      <c r="AM551" s="269">
        <v>-0.00124668783972403</v>
      </c>
    </row>
    <row r="552" spans="1:39">
      <c r="A552" s="279" t="s">
        <v>673</v>
      </c>
      <c r="B552" s="280" t="s">
        <v>3326</v>
      </c>
      <c r="C552" s="262" t="s">
        <v>703</v>
      </c>
      <c r="D552" s="280" t="s">
        <v>704</v>
      </c>
      <c r="E552" s="263">
        <v>0</v>
      </c>
      <c r="F552" s="263">
        <v>0</v>
      </c>
      <c r="G552" s="263">
        <v>0</v>
      </c>
      <c r="H552" s="263">
        <v>0</v>
      </c>
      <c r="I552" s="263">
        <v>0</v>
      </c>
      <c r="J552" s="264">
        <v>0</v>
      </c>
      <c r="K552" s="264">
        <v>0</v>
      </c>
      <c r="L552" s="264">
        <v>0</v>
      </c>
      <c r="M552" s="264">
        <v>0</v>
      </c>
      <c r="N552" s="264">
        <v>0</v>
      </c>
      <c r="O552" s="264">
        <v>0</v>
      </c>
      <c r="P552" s="264">
        <v>0</v>
      </c>
      <c r="Q552" s="264">
        <v>0</v>
      </c>
      <c r="R552" s="264">
        <v>0</v>
      </c>
      <c r="S552" s="264">
        <v>0</v>
      </c>
      <c r="T552" s="265">
        <v>0.015</v>
      </c>
      <c r="U552" s="266">
        <v>0</v>
      </c>
      <c r="V552" s="266">
        <v>0</v>
      </c>
      <c r="W552" s="266">
        <v>0</v>
      </c>
      <c r="X552" s="266">
        <v>0</v>
      </c>
      <c r="Y552" s="264">
        <v>0</v>
      </c>
      <c r="Z552" s="267">
        <v>0</v>
      </c>
      <c r="AA552" s="267">
        <v>0</v>
      </c>
      <c r="AB552" s="267">
        <v>0</v>
      </c>
      <c r="AC552" s="268">
        <v>0</v>
      </c>
      <c r="AD552" s="269">
        <v>0</v>
      </c>
      <c r="AE552" s="270">
        <v>0</v>
      </c>
      <c r="AF552" s="271">
        <v>0</v>
      </c>
      <c r="AG552" s="271">
        <v>0</v>
      </c>
      <c r="AH552" s="271">
        <v>0</v>
      </c>
      <c r="AI552" s="271">
        <v>0</v>
      </c>
      <c r="AJ552" s="271">
        <v>0</v>
      </c>
      <c r="AK552" s="268">
        <v>0</v>
      </c>
      <c r="AL552" s="268">
        <v>0</v>
      </c>
      <c r="AM552" s="269">
        <v>0</v>
      </c>
    </row>
    <row r="553" spans="1:39">
      <c r="A553" s="279" t="s">
        <v>673</v>
      </c>
      <c r="B553" s="280" t="s">
        <v>3326</v>
      </c>
      <c r="C553" s="262" t="s">
        <v>705</v>
      </c>
      <c r="D553" s="280" t="s">
        <v>706</v>
      </c>
      <c r="E553" s="263">
        <v>9310</v>
      </c>
      <c r="F553" s="263">
        <v>134</v>
      </c>
      <c r="G553" s="263">
        <v>65</v>
      </c>
      <c r="H553" s="263">
        <v>0</v>
      </c>
      <c r="I553" s="263">
        <v>0</v>
      </c>
      <c r="J553" s="264">
        <v>9822</v>
      </c>
      <c r="K553" s="264">
        <v>129</v>
      </c>
      <c r="L553" s="264">
        <v>129</v>
      </c>
      <c r="M553" s="264">
        <v>5</v>
      </c>
      <c r="N553" s="264">
        <v>0</v>
      </c>
      <c r="O553" s="264">
        <v>9020</v>
      </c>
      <c r="P553" s="264">
        <v>153</v>
      </c>
      <c r="Q553" s="264">
        <v>152</v>
      </c>
      <c r="R553" s="264">
        <v>70</v>
      </c>
      <c r="S553" s="264">
        <v>0</v>
      </c>
      <c r="T553" s="265">
        <v>0.015</v>
      </c>
      <c r="U553" s="266">
        <v>9310</v>
      </c>
      <c r="V553" s="266">
        <v>134</v>
      </c>
      <c r="W553" s="266">
        <v>65</v>
      </c>
      <c r="X553" s="266">
        <v>0</v>
      </c>
      <c r="Y553" s="264">
        <v>0</v>
      </c>
      <c r="Z553" s="267">
        <v>0.0143931256713212</v>
      </c>
      <c r="AA553" s="267">
        <v>0.0143931256713212</v>
      </c>
      <c r="AB553" s="267">
        <v>0.0131337813072694</v>
      </c>
      <c r="AC553" s="268">
        <v>0.0169623059866962</v>
      </c>
      <c r="AD553" s="269">
        <v>0.00125934436405177</v>
      </c>
      <c r="AE553" s="270">
        <v>56223</v>
      </c>
      <c r="AF553" s="271">
        <v>935</v>
      </c>
      <c r="AG553" s="271">
        <v>0</v>
      </c>
      <c r="AH553" s="271">
        <v>50278</v>
      </c>
      <c r="AI553" s="271">
        <v>976</v>
      </c>
      <c r="AJ553" s="271">
        <v>1</v>
      </c>
      <c r="AK553" s="268">
        <v>0.0166302047204881</v>
      </c>
      <c r="AL553" s="268">
        <v>0.0193921794820796</v>
      </c>
      <c r="AM553" s="269">
        <v>-0.00276197476159158</v>
      </c>
    </row>
    <row r="554" spans="1:39">
      <c r="A554" s="279" t="s">
        <v>673</v>
      </c>
      <c r="B554" s="280" t="s">
        <v>3326</v>
      </c>
      <c r="C554" s="262" t="s">
        <v>707</v>
      </c>
      <c r="D554" s="280" t="s">
        <v>708</v>
      </c>
      <c r="E554" s="263">
        <v>0</v>
      </c>
      <c r="F554" s="263">
        <v>0</v>
      </c>
      <c r="G554" s="263">
        <v>0</v>
      </c>
      <c r="H554" s="263">
        <v>0</v>
      </c>
      <c r="I554" s="263">
        <v>0</v>
      </c>
      <c r="J554" s="264">
        <v>0</v>
      </c>
      <c r="K554" s="264">
        <v>0</v>
      </c>
      <c r="L554" s="264">
        <v>0</v>
      </c>
      <c r="M554" s="264">
        <v>0</v>
      </c>
      <c r="N554" s="264">
        <v>0</v>
      </c>
      <c r="O554" s="264">
        <v>0</v>
      </c>
      <c r="P554" s="264">
        <v>0</v>
      </c>
      <c r="Q554" s="264">
        <v>0</v>
      </c>
      <c r="R554" s="264">
        <v>0</v>
      </c>
      <c r="S554" s="264">
        <v>0</v>
      </c>
      <c r="T554" s="265">
        <v>0.015</v>
      </c>
      <c r="U554" s="266">
        <v>0</v>
      </c>
      <c r="V554" s="266">
        <v>0</v>
      </c>
      <c r="W554" s="266">
        <v>0</v>
      </c>
      <c r="X554" s="266">
        <v>0</v>
      </c>
      <c r="Y554" s="264">
        <v>0</v>
      </c>
      <c r="Z554" s="267">
        <v>0</v>
      </c>
      <c r="AA554" s="267">
        <v>0</v>
      </c>
      <c r="AB554" s="267">
        <v>0</v>
      </c>
      <c r="AC554" s="268">
        <v>0</v>
      </c>
      <c r="AD554" s="269">
        <v>0</v>
      </c>
      <c r="AE554" s="270">
        <v>0</v>
      </c>
      <c r="AF554" s="271">
        <v>0</v>
      </c>
      <c r="AG554" s="271">
        <v>0</v>
      </c>
      <c r="AH554" s="271">
        <v>1</v>
      </c>
      <c r="AI554" s="271">
        <v>1</v>
      </c>
      <c r="AJ554" s="271">
        <v>0</v>
      </c>
      <c r="AK554" s="268">
        <v>0</v>
      </c>
      <c r="AL554" s="268">
        <v>1</v>
      </c>
      <c r="AM554" s="269">
        <v>-1</v>
      </c>
    </row>
    <row r="555" spans="1:39">
      <c r="A555" s="279" t="s">
        <v>673</v>
      </c>
      <c r="B555" s="280" t="s">
        <v>3326</v>
      </c>
      <c r="C555" s="262" t="s">
        <v>709</v>
      </c>
      <c r="D555" s="280" t="s">
        <v>710</v>
      </c>
      <c r="E555" s="263">
        <v>12721</v>
      </c>
      <c r="F555" s="263">
        <v>181</v>
      </c>
      <c r="G555" s="263">
        <v>105</v>
      </c>
      <c r="H555" s="263">
        <v>0</v>
      </c>
      <c r="I555" s="263">
        <v>0</v>
      </c>
      <c r="J555" s="264">
        <v>13802</v>
      </c>
      <c r="K555" s="264">
        <v>206</v>
      </c>
      <c r="L555" s="264">
        <v>205</v>
      </c>
      <c r="M555" s="264">
        <v>43</v>
      </c>
      <c r="N555" s="264">
        <v>1</v>
      </c>
      <c r="O555" s="264">
        <v>11515</v>
      </c>
      <c r="P555" s="264">
        <v>183</v>
      </c>
      <c r="Q555" s="264">
        <v>183</v>
      </c>
      <c r="R555" s="264">
        <v>118</v>
      </c>
      <c r="S555" s="264">
        <v>0</v>
      </c>
      <c r="T555" s="265">
        <v>0.015</v>
      </c>
      <c r="U555" s="266">
        <v>12721</v>
      </c>
      <c r="V555" s="266">
        <v>181</v>
      </c>
      <c r="W555" s="266">
        <v>105</v>
      </c>
      <c r="X555" s="266">
        <v>0</v>
      </c>
      <c r="Y555" s="264">
        <v>0</v>
      </c>
      <c r="Z555" s="267">
        <v>0.0142284411602861</v>
      </c>
      <c r="AA555" s="267">
        <v>0.0142284411602861</v>
      </c>
      <c r="AB555" s="267">
        <v>0.014852919866686</v>
      </c>
      <c r="AC555" s="268">
        <v>0.0158923143725575</v>
      </c>
      <c r="AD555" s="269">
        <v>-0.000624478706399846</v>
      </c>
      <c r="AE555" s="270">
        <v>75164</v>
      </c>
      <c r="AF555" s="271">
        <v>1309</v>
      </c>
      <c r="AG555" s="271">
        <v>1</v>
      </c>
      <c r="AH555" s="271">
        <v>65721</v>
      </c>
      <c r="AI555" s="271">
        <v>1251</v>
      </c>
      <c r="AJ555" s="271">
        <v>1</v>
      </c>
      <c r="AK555" s="268">
        <v>0.0174019477409398</v>
      </c>
      <c r="AL555" s="268">
        <v>0.0190197958034723</v>
      </c>
      <c r="AM555" s="269">
        <v>-0.00161784806253244</v>
      </c>
    </row>
    <row r="556" spans="1:39">
      <c r="A556" s="279" t="s">
        <v>673</v>
      </c>
      <c r="B556" s="280" t="s">
        <v>3326</v>
      </c>
      <c r="C556" s="262" t="s">
        <v>711</v>
      </c>
      <c r="D556" s="280" t="s">
        <v>712</v>
      </c>
      <c r="E556" s="263">
        <v>349</v>
      </c>
      <c r="F556" s="263">
        <v>0</v>
      </c>
      <c r="G556" s="263">
        <v>0</v>
      </c>
      <c r="H556" s="263">
        <v>0</v>
      </c>
      <c r="I556" s="263">
        <v>0</v>
      </c>
      <c r="J556" s="264">
        <v>0</v>
      </c>
      <c r="K556" s="264">
        <v>1</v>
      </c>
      <c r="L556" s="264">
        <v>1</v>
      </c>
      <c r="M556" s="264">
        <v>1</v>
      </c>
      <c r="N556" s="264">
        <v>0</v>
      </c>
      <c r="O556" s="264">
        <v>177</v>
      </c>
      <c r="P556" s="264">
        <v>15</v>
      </c>
      <c r="Q556" s="264">
        <v>15</v>
      </c>
      <c r="R556" s="264">
        <v>15</v>
      </c>
      <c r="S556" s="264">
        <v>0</v>
      </c>
      <c r="T556" s="265">
        <v>0.015</v>
      </c>
      <c r="U556" s="266">
        <v>349</v>
      </c>
      <c r="V556" s="266">
        <v>0</v>
      </c>
      <c r="W556" s="266">
        <v>0</v>
      </c>
      <c r="X556" s="266">
        <v>0</v>
      </c>
      <c r="Y556" s="264">
        <v>0</v>
      </c>
      <c r="Z556" s="267">
        <v>0</v>
      </c>
      <c r="AA556" s="267">
        <v>0</v>
      </c>
      <c r="AB556" s="267">
        <v>0</v>
      </c>
      <c r="AC556" s="268">
        <v>0.0847457627118644</v>
      </c>
      <c r="AD556" s="269">
        <v>0</v>
      </c>
      <c r="AE556" s="270">
        <v>1237</v>
      </c>
      <c r="AF556" s="271">
        <v>19</v>
      </c>
      <c r="AG556" s="271">
        <v>0</v>
      </c>
      <c r="AH556" s="271">
        <v>1179</v>
      </c>
      <c r="AI556" s="271">
        <v>47</v>
      </c>
      <c r="AJ556" s="271">
        <v>0</v>
      </c>
      <c r="AK556" s="268">
        <v>0.01535974130962</v>
      </c>
      <c r="AL556" s="268">
        <v>0.0398642917726887</v>
      </c>
      <c r="AM556" s="269">
        <v>-0.0245045504630687</v>
      </c>
    </row>
    <row r="557" spans="1:39">
      <c r="A557" s="279" t="s">
        <v>673</v>
      </c>
      <c r="B557" s="280" t="s">
        <v>3326</v>
      </c>
      <c r="C557" s="262" t="s">
        <v>713</v>
      </c>
      <c r="D557" s="280" t="s">
        <v>714</v>
      </c>
      <c r="E557" s="263">
        <v>0</v>
      </c>
      <c r="F557" s="263">
        <v>0</v>
      </c>
      <c r="G557" s="263">
        <v>0</v>
      </c>
      <c r="H557" s="263">
        <v>0</v>
      </c>
      <c r="I557" s="263">
        <v>0</v>
      </c>
      <c r="J557" s="264">
        <v>0</v>
      </c>
      <c r="K557" s="264">
        <v>0</v>
      </c>
      <c r="L557" s="264">
        <v>0</v>
      </c>
      <c r="M557" s="264">
        <v>0</v>
      </c>
      <c r="N557" s="264">
        <v>0</v>
      </c>
      <c r="O557" s="264">
        <v>31</v>
      </c>
      <c r="P557" s="264">
        <v>0</v>
      </c>
      <c r="Q557" s="264">
        <v>0</v>
      </c>
      <c r="R557" s="264">
        <v>0</v>
      </c>
      <c r="S557" s="264">
        <v>0</v>
      </c>
      <c r="T557" s="265">
        <v>0.015</v>
      </c>
      <c r="U557" s="266">
        <v>0</v>
      </c>
      <c r="V557" s="266">
        <v>0</v>
      </c>
      <c r="W557" s="266">
        <v>0</v>
      </c>
      <c r="X557" s="266">
        <v>0</v>
      </c>
      <c r="Y557" s="264">
        <v>0</v>
      </c>
      <c r="Z557" s="267">
        <v>0</v>
      </c>
      <c r="AA557" s="267">
        <v>0</v>
      </c>
      <c r="AB557" s="267">
        <v>0</v>
      </c>
      <c r="AC557" s="268">
        <v>0</v>
      </c>
      <c r="AD557" s="269">
        <v>0</v>
      </c>
      <c r="AE557" s="270">
        <v>59</v>
      </c>
      <c r="AF557" s="271">
        <v>0</v>
      </c>
      <c r="AG557" s="271">
        <v>0</v>
      </c>
      <c r="AH557" s="271">
        <v>103</v>
      </c>
      <c r="AI557" s="271">
        <v>2</v>
      </c>
      <c r="AJ557" s="271">
        <v>0</v>
      </c>
      <c r="AK557" s="268">
        <v>0</v>
      </c>
      <c r="AL557" s="268">
        <v>0.0194174757281553</v>
      </c>
      <c r="AM557" s="269">
        <v>-0.0194174757281553</v>
      </c>
    </row>
    <row r="558" spans="1:39">
      <c r="A558" s="279" t="s">
        <v>673</v>
      </c>
      <c r="B558" s="280" t="s">
        <v>3326</v>
      </c>
      <c r="C558" s="262" t="s">
        <v>715</v>
      </c>
      <c r="D558" s="280" t="s">
        <v>716</v>
      </c>
      <c r="E558" s="263">
        <v>0</v>
      </c>
      <c r="F558" s="263">
        <v>0</v>
      </c>
      <c r="G558" s="263">
        <v>0</v>
      </c>
      <c r="H558" s="263">
        <v>0</v>
      </c>
      <c r="I558" s="263">
        <v>0</v>
      </c>
      <c r="J558" s="264">
        <v>119</v>
      </c>
      <c r="K558" s="264">
        <v>0</v>
      </c>
      <c r="L558" s="264">
        <v>0</v>
      </c>
      <c r="M558" s="264">
        <v>0</v>
      </c>
      <c r="N558" s="264">
        <v>0</v>
      </c>
      <c r="O558" s="264">
        <v>0</v>
      </c>
      <c r="P558" s="264">
        <v>0</v>
      </c>
      <c r="Q558" s="264">
        <v>0</v>
      </c>
      <c r="R558" s="264">
        <v>0</v>
      </c>
      <c r="S558" s="264">
        <v>0</v>
      </c>
      <c r="T558" s="265">
        <v>0.015</v>
      </c>
      <c r="U558" s="266">
        <v>0</v>
      </c>
      <c r="V558" s="266">
        <v>0</v>
      </c>
      <c r="W558" s="266">
        <v>0</v>
      </c>
      <c r="X558" s="266">
        <v>0</v>
      </c>
      <c r="Y558" s="264">
        <v>0</v>
      </c>
      <c r="Z558" s="267">
        <v>0</v>
      </c>
      <c r="AA558" s="267">
        <v>0</v>
      </c>
      <c r="AB558" s="267">
        <v>0</v>
      </c>
      <c r="AC558" s="268">
        <v>0</v>
      </c>
      <c r="AD558" s="269">
        <v>0</v>
      </c>
      <c r="AE558" s="270">
        <v>459</v>
      </c>
      <c r="AF558" s="271">
        <v>1</v>
      </c>
      <c r="AG558" s="271">
        <v>0</v>
      </c>
      <c r="AH558" s="271">
        <v>497</v>
      </c>
      <c r="AI558" s="271">
        <v>0</v>
      </c>
      <c r="AJ558" s="271">
        <v>0</v>
      </c>
      <c r="AK558" s="268">
        <v>0.00217864923747277</v>
      </c>
      <c r="AL558" s="268">
        <v>0</v>
      </c>
      <c r="AM558" s="269">
        <v>0.00217864923747277</v>
      </c>
    </row>
    <row r="559" spans="1:39">
      <c r="A559" s="279" t="s">
        <v>673</v>
      </c>
      <c r="B559" s="280" t="s">
        <v>3326</v>
      </c>
      <c r="C559" s="262" t="s">
        <v>717</v>
      </c>
      <c r="D559" s="280" t="s">
        <v>718</v>
      </c>
      <c r="E559" s="263">
        <v>494</v>
      </c>
      <c r="F559" s="263">
        <v>8</v>
      </c>
      <c r="G559" s="263">
        <v>8</v>
      </c>
      <c r="H559" s="263">
        <v>8</v>
      </c>
      <c r="I559" s="263">
        <v>0</v>
      </c>
      <c r="J559" s="264">
        <v>0</v>
      </c>
      <c r="K559" s="264">
        <v>5</v>
      </c>
      <c r="L559" s="264">
        <v>5</v>
      </c>
      <c r="M559" s="264">
        <v>5</v>
      </c>
      <c r="N559" s="264">
        <v>0</v>
      </c>
      <c r="O559" s="264">
        <v>1099</v>
      </c>
      <c r="P559" s="264">
        <v>2</v>
      </c>
      <c r="Q559" s="264">
        <v>2</v>
      </c>
      <c r="R559" s="264">
        <v>2</v>
      </c>
      <c r="S559" s="264">
        <v>0</v>
      </c>
      <c r="T559" s="265">
        <v>0.015</v>
      </c>
      <c r="U559" s="266">
        <v>494</v>
      </c>
      <c r="V559" s="266">
        <v>8</v>
      </c>
      <c r="W559" s="266">
        <v>8</v>
      </c>
      <c r="X559" s="266">
        <v>0</v>
      </c>
      <c r="Y559" s="264">
        <v>8</v>
      </c>
      <c r="Z559" s="267">
        <v>0.0161943319838057</v>
      </c>
      <c r="AA559" s="267">
        <v>0.0161943319838057</v>
      </c>
      <c r="AB559" s="267">
        <v>0</v>
      </c>
      <c r="AC559" s="268">
        <v>0.00181983621474067</v>
      </c>
      <c r="AD559" s="269">
        <v>0.0161943319838057</v>
      </c>
      <c r="AE559" s="270">
        <v>2936</v>
      </c>
      <c r="AF559" s="271">
        <v>20</v>
      </c>
      <c r="AG559" s="271">
        <v>0</v>
      </c>
      <c r="AH559" s="271">
        <v>2456</v>
      </c>
      <c r="AI559" s="271">
        <v>30</v>
      </c>
      <c r="AJ559" s="271">
        <v>0</v>
      </c>
      <c r="AK559" s="268">
        <v>0.00681198910081744</v>
      </c>
      <c r="AL559" s="268">
        <v>0.012214983713355</v>
      </c>
      <c r="AM559" s="269">
        <v>-0.00540299461253761</v>
      </c>
    </row>
    <row r="560" spans="1:39">
      <c r="A560" s="279" t="s">
        <v>673</v>
      </c>
      <c r="B560" s="280" t="s">
        <v>3326</v>
      </c>
      <c r="C560" s="262" t="s">
        <v>719</v>
      </c>
      <c r="D560" s="280" t="s">
        <v>720</v>
      </c>
      <c r="E560" s="263">
        <v>798</v>
      </c>
      <c r="F560" s="263">
        <v>4</v>
      </c>
      <c r="G560" s="263">
        <v>4</v>
      </c>
      <c r="H560" s="263">
        <v>4</v>
      </c>
      <c r="I560" s="263">
        <v>0</v>
      </c>
      <c r="J560" s="264">
        <v>314</v>
      </c>
      <c r="K560" s="264">
        <v>5</v>
      </c>
      <c r="L560" s="264">
        <v>5</v>
      </c>
      <c r="M560" s="264">
        <v>5</v>
      </c>
      <c r="N560" s="264">
        <v>0</v>
      </c>
      <c r="O560" s="264">
        <v>728</v>
      </c>
      <c r="P560" s="264">
        <v>0</v>
      </c>
      <c r="Q560" s="264">
        <v>0</v>
      </c>
      <c r="R560" s="264">
        <v>0</v>
      </c>
      <c r="S560" s="264">
        <v>0</v>
      </c>
      <c r="T560" s="265">
        <v>0.015</v>
      </c>
      <c r="U560" s="266">
        <v>798</v>
      </c>
      <c r="V560" s="266">
        <v>4</v>
      </c>
      <c r="W560" s="266">
        <v>4</v>
      </c>
      <c r="X560" s="266">
        <v>0</v>
      </c>
      <c r="Y560" s="264">
        <v>4</v>
      </c>
      <c r="Z560" s="267">
        <v>0.0050125313283208</v>
      </c>
      <c r="AA560" s="267">
        <v>0.0050125313283208</v>
      </c>
      <c r="AB560" s="267">
        <v>0.0159235668789809</v>
      </c>
      <c r="AC560" s="268">
        <v>0</v>
      </c>
      <c r="AD560" s="269">
        <v>-0.0109110355506601</v>
      </c>
      <c r="AE560" s="270">
        <v>4084</v>
      </c>
      <c r="AF560" s="271">
        <v>15</v>
      </c>
      <c r="AG560" s="271">
        <v>0</v>
      </c>
      <c r="AH560" s="271">
        <v>4548</v>
      </c>
      <c r="AI560" s="271">
        <v>14</v>
      </c>
      <c r="AJ560" s="271">
        <v>0</v>
      </c>
      <c r="AK560" s="268">
        <v>0.00367286973555338</v>
      </c>
      <c r="AL560" s="268">
        <v>0.00307827616534741</v>
      </c>
      <c r="AM560" s="269">
        <v>0.000594593570205974</v>
      </c>
    </row>
    <row r="561" spans="1:39">
      <c r="A561" s="279" t="s">
        <v>721</v>
      </c>
      <c r="B561" s="280" t="s">
        <v>3327</v>
      </c>
      <c r="C561" s="262" t="s">
        <v>723</v>
      </c>
      <c r="D561" s="280" t="s">
        <v>724</v>
      </c>
      <c r="E561" s="263">
        <v>4240</v>
      </c>
      <c r="F561" s="263">
        <v>80</v>
      </c>
      <c r="G561" s="263">
        <v>50</v>
      </c>
      <c r="H561" s="263">
        <v>0</v>
      </c>
      <c r="I561" s="263">
        <v>0</v>
      </c>
      <c r="J561" s="264">
        <v>5542</v>
      </c>
      <c r="K561" s="264">
        <v>92</v>
      </c>
      <c r="L561" s="264">
        <v>92</v>
      </c>
      <c r="M561" s="264">
        <v>7</v>
      </c>
      <c r="N561" s="264">
        <v>0</v>
      </c>
      <c r="O561" s="264">
        <v>2507</v>
      </c>
      <c r="P561" s="264">
        <v>40</v>
      </c>
      <c r="Q561" s="264">
        <v>40</v>
      </c>
      <c r="R561" s="264">
        <v>14</v>
      </c>
      <c r="S561" s="264">
        <v>0</v>
      </c>
      <c r="T561" s="265">
        <v>0.015</v>
      </c>
      <c r="U561" s="266">
        <v>4240</v>
      </c>
      <c r="V561" s="266">
        <v>80</v>
      </c>
      <c r="W561" s="266">
        <v>50</v>
      </c>
      <c r="X561" s="266">
        <v>0</v>
      </c>
      <c r="Y561" s="264">
        <v>0</v>
      </c>
      <c r="Z561" s="267">
        <v>0.0188679245283019</v>
      </c>
      <c r="AA561" s="267">
        <v>0.0188679245283019</v>
      </c>
      <c r="AB561" s="267">
        <v>0.016600505232768</v>
      </c>
      <c r="AC561" s="268">
        <v>0.0159553250897487</v>
      </c>
      <c r="AD561" s="269">
        <v>0.00226741929553393</v>
      </c>
      <c r="AE561" s="270">
        <v>27423</v>
      </c>
      <c r="AF561" s="271">
        <v>524</v>
      </c>
      <c r="AG561" s="271">
        <v>0</v>
      </c>
      <c r="AH561" s="271">
        <v>27595</v>
      </c>
      <c r="AI561" s="271">
        <v>483</v>
      </c>
      <c r="AJ561" s="271">
        <v>0</v>
      </c>
      <c r="AK561" s="268">
        <v>0.0191080479889144</v>
      </c>
      <c r="AL561" s="268">
        <v>0.017503170864287</v>
      </c>
      <c r="AM561" s="269">
        <v>0.00160487712462741</v>
      </c>
    </row>
    <row r="562" spans="1:39">
      <c r="A562" s="279" t="s">
        <v>721</v>
      </c>
      <c r="B562" s="280" t="s">
        <v>3327</v>
      </c>
      <c r="C562" s="262" t="s">
        <v>725</v>
      </c>
      <c r="D562" s="280" t="s">
        <v>725</v>
      </c>
      <c r="E562" s="263">
        <v>3136</v>
      </c>
      <c r="F562" s="263">
        <v>48</v>
      </c>
      <c r="G562" s="263">
        <v>37</v>
      </c>
      <c r="H562" s="263">
        <v>1</v>
      </c>
      <c r="I562" s="263">
        <v>0</v>
      </c>
      <c r="J562" s="264">
        <v>3991</v>
      </c>
      <c r="K562" s="264">
        <v>57</v>
      </c>
      <c r="L562" s="264">
        <v>55</v>
      </c>
      <c r="M562" s="264">
        <v>18</v>
      </c>
      <c r="N562" s="264">
        <v>0</v>
      </c>
      <c r="O562" s="264">
        <v>1996</v>
      </c>
      <c r="P562" s="264">
        <v>38</v>
      </c>
      <c r="Q562" s="264">
        <v>38</v>
      </c>
      <c r="R562" s="264">
        <v>33</v>
      </c>
      <c r="S562" s="264">
        <v>0</v>
      </c>
      <c r="T562" s="265">
        <v>0.015</v>
      </c>
      <c r="U562" s="266">
        <v>3136</v>
      </c>
      <c r="V562" s="266">
        <v>48</v>
      </c>
      <c r="W562" s="266">
        <v>37</v>
      </c>
      <c r="X562" s="266">
        <v>0</v>
      </c>
      <c r="Y562" s="264">
        <v>1</v>
      </c>
      <c r="Z562" s="267">
        <v>0.0153061224489796</v>
      </c>
      <c r="AA562" s="267">
        <v>0.0153061224489796</v>
      </c>
      <c r="AB562" s="267">
        <v>0.0142821348033074</v>
      </c>
      <c r="AC562" s="268">
        <v>0.0190380761523046</v>
      </c>
      <c r="AD562" s="269">
        <v>0.00102398764567215</v>
      </c>
      <c r="AE562" s="270">
        <v>19978</v>
      </c>
      <c r="AF562" s="271">
        <v>320</v>
      </c>
      <c r="AG562" s="271">
        <v>0</v>
      </c>
      <c r="AH562" s="271">
        <v>20744</v>
      </c>
      <c r="AI562" s="271">
        <v>344</v>
      </c>
      <c r="AJ562" s="271">
        <v>0</v>
      </c>
      <c r="AK562" s="268">
        <v>0.0160176193813195</v>
      </c>
      <c r="AL562" s="268">
        <v>0.0165831083686849</v>
      </c>
      <c r="AM562" s="269">
        <v>-0.00056548898736547</v>
      </c>
    </row>
    <row r="563" spans="1:39">
      <c r="A563" s="279" t="s">
        <v>721</v>
      </c>
      <c r="B563" s="280" t="s">
        <v>3327</v>
      </c>
      <c r="C563" s="262" t="s">
        <v>726</v>
      </c>
      <c r="D563" s="280" t="s">
        <v>726</v>
      </c>
      <c r="E563" s="263">
        <v>3919</v>
      </c>
      <c r="F563" s="263">
        <v>71</v>
      </c>
      <c r="G563" s="263">
        <v>45</v>
      </c>
      <c r="H563" s="263">
        <v>2</v>
      </c>
      <c r="I563" s="263">
        <v>0</v>
      </c>
      <c r="J563" s="264">
        <v>5166</v>
      </c>
      <c r="K563" s="264">
        <v>90</v>
      </c>
      <c r="L563" s="264">
        <v>90</v>
      </c>
      <c r="M563" s="264">
        <v>5</v>
      </c>
      <c r="N563" s="264">
        <v>0</v>
      </c>
      <c r="O563" s="264">
        <v>2445</v>
      </c>
      <c r="P563" s="264">
        <v>27</v>
      </c>
      <c r="Q563" s="264">
        <v>27</v>
      </c>
      <c r="R563" s="264">
        <v>10</v>
      </c>
      <c r="S563" s="264">
        <v>0</v>
      </c>
      <c r="T563" s="265">
        <v>0.015</v>
      </c>
      <c r="U563" s="266">
        <v>3919</v>
      </c>
      <c r="V563" s="266">
        <v>71</v>
      </c>
      <c r="W563" s="266">
        <v>45</v>
      </c>
      <c r="X563" s="266">
        <v>0</v>
      </c>
      <c r="Y563" s="264">
        <v>2</v>
      </c>
      <c r="Z563" s="267">
        <v>0.0181168665475887</v>
      </c>
      <c r="AA563" s="267">
        <v>0.0181168665475887</v>
      </c>
      <c r="AB563" s="267">
        <v>0.0174216027874564</v>
      </c>
      <c r="AC563" s="268">
        <v>0.0110429447852761</v>
      </c>
      <c r="AD563" s="269">
        <v>0.000695263760132226</v>
      </c>
      <c r="AE563" s="270">
        <v>25768</v>
      </c>
      <c r="AF563" s="271">
        <v>414</v>
      </c>
      <c r="AG563" s="271">
        <v>0</v>
      </c>
      <c r="AH563" s="271">
        <v>25393</v>
      </c>
      <c r="AI563" s="271">
        <v>399</v>
      </c>
      <c r="AJ563" s="271">
        <v>0</v>
      </c>
      <c r="AK563" s="268">
        <v>0.0160664389941012</v>
      </c>
      <c r="AL563" s="268">
        <v>0.0157129917693853</v>
      </c>
      <c r="AM563" s="269">
        <v>0.000353447224715947</v>
      </c>
    </row>
    <row r="564" spans="1:39">
      <c r="A564" s="279" t="s">
        <v>721</v>
      </c>
      <c r="B564" s="280" t="s">
        <v>3327</v>
      </c>
      <c r="C564" s="262" t="s">
        <v>727</v>
      </c>
      <c r="D564" s="280" t="s">
        <v>728</v>
      </c>
      <c r="E564" s="263">
        <v>5035</v>
      </c>
      <c r="F564" s="263">
        <v>107</v>
      </c>
      <c r="G564" s="263">
        <v>79</v>
      </c>
      <c r="H564" s="263">
        <v>0</v>
      </c>
      <c r="I564" s="263">
        <v>0</v>
      </c>
      <c r="J564" s="264">
        <v>6645</v>
      </c>
      <c r="K564" s="264">
        <v>127</v>
      </c>
      <c r="L564" s="264">
        <v>127</v>
      </c>
      <c r="M564" s="264">
        <v>22</v>
      </c>
      <c r="N564" s="264">
        <v>0</v>
      </c>
      <c r="O564" s="264">
        <v>3137</v>
      </c>
      <c r="P564" s="264">
        <v>0</v>
      </c>
      <c r="Q564" s="264">
        <v>0</v>
      </c>
      <c r="R564" s="264">
        <v>0</v>
      </c>
      <c r="S564" s="264">
        <v>0</v>
      </c>
      <c r="T564" s="265">
        <v>0.015</v>
      </c>
      <c r="U564" s="266">
        <v>5035</v>
      </c>
      <c r="V564" s="266">
        <v>107</v>
      </c>
      <c r="W564" s="266">
        <v>79</v>
      </c>
      <c r="X564" s="266">
        <v>0</v>
      </c>
      <c r="Y564" s="264">
        <v>0</v>
      </c>
      <c r="Z564" s="267">
        <v>0.0212512413108242</v>
      </c>
      <c r="AA564" s="267">
        <v>0.0212512413108242</v>
      </c>
      <c r="AB564" s="267">
        <v>0.0191121143717081</v>
      </c>
      <c r="AC564" s="268">
        <v>0</v>
      </c>
      <c r="AD564" s="269">
        <v>0.00213912693911618</v>
      </c>
      <c r="AE564" s="270">
        <v>32882</v>
      </c>
      <c r="AF564" s="271">
        <v>535</v>
      </c>
      <c r="AG564" s="271">
        <v>1</v>
      </c>
      <c r="AH564" s="271">
        <v>34395</v>
      </c>
      <c r="AI564" s="271">
        <v>559</v>
      </c>
      <c r="AJ564" s="271">
        <v>0</v>
      </c>
      <c r="AK564" s="268">
        <v>0.0162398880846664</v>
      </c>
      <c r="AL564" s="268">
        <v>0.0162523622619567</v>
      </c>
      <c r="AM564" s="269">
        <v>-1.24741772902989e-5</v>
      </c>
    </row>
    <row r="565" spans="1:39">
      <c r="A565" s="279" t="s">
        <v>721</v>
      </c>
      <c r="B565" s="280" t="s">
        <v>3327</v>
      </c>
      <c r="C565" s="262" t="s">
        <v>729</v>
      </c>
      <c r="D565" s="280" t="s">
        <v>730</v>
      </c>
      <c r="E565" s="263">
        <v>3233</v>
      </c>
      <c r="F565" s="263">
        <v>41</v>
      </c>
      <c r="G565" s="263">
        <v>24</v>
      </c>
      <c r="H565" s="263">
        <v>2</v>
      </c>
      <c r="I565" s="263">
        <v>0</v>
      </c>
      <c r="J565" s="264">
        <v>4171</v>
      </c>
      <c r="K565" s="264">
        <v>40</v>
      </c>
      <c r="L565" s="264">
        <v>40</v>
      </c>
      <c r="M565" s="264">
        <v>0</v>
      </c>
      <c r="N565" s="264">
        <v>0</v>
      </c>
      <c r="O565" s="264">
        <v>2136</v>
      </c>
      <c r="P565" s="264">
        <v>26</v>
      </c>
      <c r="Q565" s="264">
        <v>26</v>
      </c>
      <c r="R565" s="264">
        <v>13</v>
      </c>
      <c r="S565" s="264">
        <v>0</v>
      </c>
      <c r="T565" s="265">
        <v>0.015</v>
      </c>
      <c r="U565" s="266">
        <v>3233</v>
      </c>
      <c r="V565" s="266">
        <v>41</v>
      </c>
      <c r="W565" s="266">
        <v>24</v>
      </c>
      <c r="X565" s="266">
        <v>0</v>
      </c>
      <c r="Y565" s="264">
        <v>2</v>
      </c>
      <c r="Z565" s="267">
        <v>0.0126817197649242</v>
      </c>
      <c r="AA565" s="267">
        <v>0.0126817197649242</v>
      </c>
      <c r="AB565" s="267">
        <v>0.00959002637257252</v>
      </c>
      <c r="AC565" s="268">
        <v>0.0121722846441948</v>
      </c>
      <c r="AD565" s="269">
        <v>0.00309169339235169</v>
      </c>
      <c r="AE565" s="270">
        <v>20979</v>
      </c>
      <c r="AF565" s="271">
        <v>266</v>
      </c>
      <c r="AG565" s="271">
        <v>0</v>
      </c>
      <c r="AH565" s="271">
        <v>21067</v>
      </c>
      <c r="AI565" s="271">
        <v>279</v>
      </c>
      <c r="AJ565" s="271">
        <v>0</v>
      </c>
      <c r="AK565" s="268">
        <v>0.0126793460126793</v>
      </c>
      <c r="AL565" s="268">
        <v>0.0132434613376371</v>
      </c>
      <c r="AM565" s="269">
        <v>-0.000564115324957716</v>
      </c>
    </row>
    <row r="566" spans="1:39">
      <c r="A566" s="279" t="s">
        <v>721</v>
      </c>
      <c r="B566" s="280" t="s">
        <v>3327</v>
      </c>
      <c r="C566" s="262" t="s">
        <v>731</v>
      </c>
      <c r="D566" s="280" t="s">
        <v>731</v>
      </c>
      <c r="E566" s="263">
        <v>4378</v>
      </c>
      <c r="F566" s="263">
        <v>110</v>
      </c>
      <c r="G566" s="263">
        <v>75</v>
      </c>
      <c r="H566" s="263">
        <v>0</v>
      </c>
      <c r="I566" s="263">
        <v>0</v>
      </c>
      <c r="J566" s="264">
        <v>5791</v>
      </c>
      <c r="K566" s="264">
        <v>81</v>
      </c>
      <c r="L566" s="264">
        <v>81</v>
      </c>
      <c r="M566" s="264">
        <v>14</v>
      </c>
      <c r="N566" s="264">
        <v>0</v>
      </c>
      <c r="O566" s="264">
        <v>3072</v>
      </c>
      <c r="P566" s="264">
        <v>59</v>
      </c>
      <c r="Q566" s="264">
        <v>59</v>
      </c>
      <c r="R566" s="264">
        <v>43</v>
      </c>
      <c r="S566" s="264">
        <v>0</v>
      </c>
      <c r="T566" s="265">
        <v>0.015</v>
      </c>
      <c r="U566" s="266">
        <v>4378</v>
      </c>
      <c r="V566" s="266">
        <v>110</v>
      </c>
      <c r="W566" s="266">
        <v>75</v>
      </c>
      <c r="X566" s="266">
        <v>0</v>
      </c>
      <c r="Y566" s="264">
        <v>0</v>
      </c>
      <c r="Z566" s="267">
        <v>0.0251256281407035</v>
      </c>
      <c r="AA566" s="267">
        <v>0.0251256281407035</v>
      </c>
      <c r="AB566" s="267">
        <v>0.0139872215506821</v>
      </c>
      <c r="AC566" s="268">
        <v>0.0192057291666667</v>
      </c>
      <c r="AD566" s="269">
        <v>0.0111384065900214</v>
      </c>
      <c r="AE566" s="270">
        <v>28788</v>
      </c>
      <c r="AF566" s="271">
        <v>540</v>
      </c>
      <c r="AG566" s="271">
        <v>0</v>
      </c>
      <c r="AH566" s="271">
        <v>28837</v>
      </c>
      <c r="AI566" s="271">
        <v>462</v>
      </c>
      <c r="AJ566" s="271">
        <v>0</v>
      </c>
      <c r="AK566" s="268">
        <v>0.0187578157565652</v>
      </c>
      <c r="AL566" s="268">
        <v>0.0160210840239969</v>
      </c>
      <c r="AM566" s="269">
        <v>0.00273673173256829</v>
      </c>
    </row>
    <row r="567" spans="1:39">
      <c r="A567" s="279" t="s">
        <v>721</v>
      </c>
      <c r="B567" s="280" t="s">
        <v>3327</v>
      </c>
      <c r="C567" s="262" t="s">
        <v>732</v>
      </c>
      <c r="D567" s="280" t="s">
        <v>732</v>
      </c>
      <c r="E567" s="263">
        <v>3260</v>
      </c>
      <c r="F567" s="263">
        <v>47</v>
      </c>
      <c r="G567" s="263">
        <v>29</v>
      </c>
      <c r="H567" s="263">
        <v>0</v>
      </c>
      <c r="I567" s="263">
        <v>0</v>
      </c>
      <c r="J567" s="264">
        <v>4586</v>
      </c>
      <c r="K567" s="264">
        <v>64</v>
      </c>
      <c r="L567" s="264">
        <v>64</v>
      </c>
      <c r="M567" s="264">
        <v>4</v>
      </c>
      <c r="N567" s="264">
        <v>0</v>
      </c>
      <c r="O567" s="264">
        <v>2159</v>
      </c>
      <c r="P567" s="264">
        <v>32</v>
      </c>
      <c r="Q567" s="264">
        <v>32</v>
      </c>
      <c r="R567" s="264">
        <v>12</v>
      </c>
      <c r="S567" s="264">
        <v>0</v>
      </c>
      <c r="T567" s="265">
        <v>0.015</v>
      </c>
      <c r="U567" s="266">
        <v>3260</v>
      </c>
      <c r="V567" s="266">
        <v>47</v>
      </c>
      <c r="W567" s="266">
        <v>29</v>
      </c>
      <c r="X567" s="266">
        <v>0</v>
      </c>
      <c r="Y567" s="264">
        <v>0</v>
      </c>
      <c r="Z567" s="267">
        <v>0.0144171779141104</v>
      </c>
      <c r="AA567" s="267">
        <v>0.0144171779141104</v>
      </c>
      <c r="AB567" s="267">
        <v>0.0139555167902311</v>
      </c>
      <c r="AC567" s="268">
        <v>0.0148216767021769</v>
      </c>
      <c r="AD567" s="269">
        <v>0.000461661123879291</v>
      </c>
      <c r="AE567" s="270">
        <v>22339</v>
      </c>
      <c r="AF567" s="271">
        <v>321</v>
      </c>
      <c r="AG567" s="271">
        <v>1</v>
      </c>
      <c r="AH567" s="271">
        <v>22391</v>
      </c>
      <c r="AI567" s="271">
        <v>289</v>
      </c>
      <c r="AJ567" s="271">
        <v>0</v>
      </c>
      <c r="AK567" s="268">
        <v>0.0143247235775997</v>
      </c>
      <c r="AL567" s="268">
        <v>0.0129069715510696</v>
      </c>
      <c r="AM567" s="269">
        <v>0.00141775202653009</v>
      </c>
    </row>
    <row r="568" spans="1:39">
      <c r="A568" s="279" t="s">
        <v>721</v>
      </c>
      <c r="B568" s="280" t="s">
        <v>3327</v>
      </c>
      <c r="C568" s="262" t="s">
        <v>733</v>
      </c>
      <c r="D568" s="280" t="s">
        <v>733</v>
      </c>
      <c r="E568" s="263">
        <v>2173</v>
      </c>
      <c r="F568" s="263">
        <v>25</v>
      </c>
      <c r="G568" s="263">
        <v>21</v>
      </c>
      <c r="H568" s="263">
        <v>0</v>
      </c>
      <c r="I568" s="263">
        <v>0</v>
      </c>
      <c r="J568" s="264">
        <v>3103</v>
      </c>
      <c r="K568" s="264">
        <v>40</v>
      </c>
      <c r="L568" s="264">
        <v>40</v>
      </c>
      <c r="M568" s="264">
        <v>7</v>
      </c>
      <c r="N568" s="264">
        <v>0</v>
      </c>
      <c r="O568" s="264">
        <v>1425</v>
      </c>
      <c r="P568" s="264">
        <v>19</v>
      </c>
      <c r="Q568" s="264">
        <v>19</v>
      </c>
      <c r="R568" s="264">
        <v>12</v>
      </c>
      <c r="S568" s="264">
        <v>0</v>
      </c>
      <c r="T568" s="265">
        <v>0.015</v>
      </c>
      <c r="U568" s="266">
        <v>2173</v>
      </c>
      <c r="V568" s="266">
        <v>25</v>
      </c>
      <c r="W568" s="266">
        <v>21</v>
      </c>
      <c r="X568" s="266">
        <v>0</v>
      </c>
      <c r="Y568" s="264">
        <v>0</v>
      </c>
      <c r="Z568" s="267">
        <v>0.0115048320294524</v>
      </c>
      <c r="AA568" s="267">
        <v>0.0115048320294524</v>
      </c>
      <c r="AB568" s="267">
        <v>0.0128907508862391</v>
      </c>
      <c r="AC568" s="268">
        <v>0.0133333333333333</v>
      </c>
      <c r="AD568" s="269">
        <v>-0.00138591885678675</v>
      </c>
      <c r="AE568" s="270">
        <v>14113</v>
      </c>
      <c r="AF568" s="271">
        <v>209</v>
      </c>
      <c r="AG568" s="271">
        <v>0</v>
      </c>
      <c r="AH568" s="271">
        <v>13739</v>
      </c>
      <c r="AI568" s="271">
        <v>227</v>
      </c>
      <c r="AJ568" s="271">
        <v>1</v>
      </c>
      <c r="AK568" s="268">
        <v>0.014809041309431</v>
      </c>
      <c r="AL568" s="268">
        <v>0.0164495232549676</v>
      </c>
      <c r="AM568" s="269">
        <v>-0.00164048194553659</v>
      </c>
    </row>
    <row r="569" spans="1:39">
      <c r="A569" s="279" t="s">
        <v>721</v>
      </c>
      <c r="B569" s="280" t="s">
        <v>3327</v>
      </c>
      <c r="C569" s="262" t="s">
        <v>734</v>
      </c>
      <c r="D569" s="280" t="s">
        <v>735</v>
      </c>
      <c r="E569" s="263">
        <v>3023</v>
      </c>
      <c r="F569" s="263">
        <v>79</v>
      </c>
      <c r="G569" s="263">
        <v>59</v>
      </c>
      <c r="H569" s="263">
        <v>0</v>
      </c>
      <c r="I569" s="263">
        <v>0</v>
      </c>
      <c r="J569" s="264">
        <v>4155</v>
      </c>
      <c r="K569" s="264">
        <v>37</v>
      </c>
      <c r="L569" s="264">
        <v>37</v>
      </c>
      <c r="M569" s="264">
        <v>9</v>
      </c>
      <c r="N569" s="264">
        <v>0</v>
      </c>
      <c r="O569" s="264">
        <v>2062</v>
      </c>
      <c r="P569" s="264">
        <v>48</v>
      </c>
      <c r="Q569" s="264">
        <v>48</v>
      </c>
      <c r="R569" s="264">
        <v>31</v>
      </c>
      <c r="S569" s="264">
        <v>0</v>
      </c>
      <c r="T569" s="265">
        <v>0.015</v>
      </c>
      <c r="U569" s="266">
        <v>3023</v>
      </c>
      <c r="V569" s="266">
        <v>79</v>
      </c>
      <c r="W569" s="266">
        <v>59</v>
      </c>
      <c r="X569" s="266">
        <v>0</v>
      </c>
      <c r="Y569" s="264">
        <v>0</v>
      </c>
      <c r="Z569" s="267">
        <v>0.0261329804829639</v>
      </c>
      <c r="AA569" s="267">
        <v>0.0261329804829639</v>
      </c>
      <c r="AB569" s="267">
        <v>0.00890493381468111</v>
      </c>
      <c r="AC569" s="268">
        <v>0.023278370514064</v>
      </c>
      <c r="AD569" s="269">
        <v>0.0172280466682828</v>
      </c>
      <c r="AE569" s="270">
        <v>20011</v>
      </c>
      <c r="AF569" s="271">
        <v>393</v>
      </c>
      <c r="AG569" s="271">
        <v>0</v>
      </c>
      <c r="AH569" s="271">
        <v>19844</v>
      </c>
      <c r="AI569" s="271">
        <v>411</v>
      </c>
      <c r="AJ569" s="271">
        <v>1</v>
      </c>
      <c r="AK569" s="268">
        <v>0.0196391984408575</v>
      </c>
      <c r="AL569" s="268">
        <v>0.0206611570247934</v>
      </c>
      <c r="AM569" s="269">
        <v>-0.00102195858393586</v>
      </c>
    </row>
    <row r="570" spans="1:39">
      <c r="A570" s="279" t="s">
        <v>721</v>
      </c>
      <c r="B570" s="280" t="s">
        <v>3327</v>
      </c>
      <c r="C570" s="262" t="s">
        <v>736</v>
      </c>
      <c r="D570" s="280" t="s">
        <v>737</v>
      </c>
      <c r="E570" s="263">
        <v>5157</v>
      </c>
      <c r="F570" s="263">
        <v>86</v>
      </c>
      <c r="G570" s="263">
        <v>64</v>
      </c>
      <c r="H570" s="263">
        <v>6</v>
      </c>
      <c r="I570" s="263">
        <v>0</v>
      </c>
      <c r="J570" s="264">
        <v>6323</v>
      </c>
      <c r="K570" s="264">
        <v>96</v>
      </c>
      <c r="L570" s="264">
        <v>96</v>
      </c>
      <c r="M570" s="264">
        <v>13</v>
      </c>
      <c r="N570" s="264">
        <v>0</v>
      </c>
      <c r="O570" s="264">
        <v>3239</v>
      </c>
      <c r="P570" s="264">
        <v>62</v>
      </c>
      <c r="Q570" s="264">
        <v>62</v>
      </c>
      <c r="R570" s="264">
        <v>36</v>
      </c>
      <c r="S570" s="264">
        <v>0</v>
      </c>
      <c r="T570" s="265">
        <v>0.015</v>
      </c>
      <c r="U570" s="266">
        <v>5157</v>
      </c>
      <c r="V570" s="266">
        <v>86</v>
      </c>
      <c r="W570" s="266">
        <v>64</v>
      </c>
      <c r="X570" s="266">
        <v>0</v>
      </c>
      <c r="Y570" s="264">
        <v>6</v>
      </c>
      <c r="Z570" s="267">
        <v>0.0166763622261004</v>
      </c>
      <c r="AA570" s="267">
        <v>0.0166763622261004</v>
      </c>
      <c r="AB570" s="267">
        <v>0.0151826664557963</v>
      </c>
      <c r="AC570" s="268">
        <v>0.0191417104044458</v>
      </c>
      <c r="AD570" s="269">
        <v>0.00149369577030415</v>
      </c>
      <c r="AE570" s="270">
        <v>32783</v>
      </c>
      <c r="AF570" s="271">
        <v>608</v>
      </c>
      <c r="AG570" s="271">
        <v>0</v>
      </c>
      <c r="AH570" s="271">
        <v>32483</v>
      </c>
      <c r="AI570" s="271">
        <v>586</v>
      </c>
      <c r="AJ570" s="271">
        <v>0</v>
      </c>
      <c r="AK570" s="268">
        <v>0.0185461977244303</v>
      </c>
      <c r="AL570" s="268">
        <v>0.0180402056460302</v>
      </c>
      <c r="AM570" s="269">
        <v>0.000505992078400113</v>
      </c>
    </row>
    <row r="571" spans="1:39">
      <c r="A571" s="279" t="s">
        <v>721</v>
      </c>
      <c r="B571" s="280" t="s">
        <v>3327</v>
      </c>
      <c r="C571" s="262" t="s">
        <v>738</v>
      </c>
      <c r="D571" s="280" t="s">
        <v>738</v>
      </c>
      <c r="E571" s="263">
        <v>5436</v>
      </c>
      <c r="F571" s="263">
        <v>111</v>
      </c>
      <c r="G571" s="263">
        <v>81</v>
      </c>
      <c r="H571" s="263">
        <v>1</v>
      </c>
      <c r="I571" s="263">
        <v>0</v>
      </c>
      <c r="J571" s="264">
        <v>7124</v>
      </c>
      <c r="K571" s="264">
        <v>41</v>
      </c>
      <c r="L571" s="264">
        <v>41</v>
      </c>
      <c r="M571" s="264">
        <v>9</v>
      </c>
      <c r="N571" s="264">
        <v>0</v>
      </c>
      <c r="O571" s="264">
        <v>3551</v>
      </c>
      <c r="P571" s="264">
        <v>41</v>
      </c>
      <c r="Q571" s="264">
        <v>41</v>
      </c>
      <c r="R571" s="264">
        <v>23</v>
      </c>
      <c r="S571" s="264">
        <v>0</v>
      </c>
      <c r="T571" s="265">
        <v>0.015</v>
      </c>
      <c r="U571" s="266">
        <v>5436</v>
      </c>
      <c r="V571" s="266">
        <v>111</v>
      </c>
      <c r="W571" s="266">
        <v>81</v>
      </c>
      <c r="X571" s="266">
        <v>0</v>
      </c>
      <c r="Y571" s="264">
        <v>1</v>
      </c>
      <c r="Z571" s="267">
        <v>0.0204194260485651</v>
      </c>
      <c r="AA571" s="267">
        <v>0.0204194260485651</v>
      </c>
      <c r="AB571" s="267">
        <v>0.00575519371139809</v>
      </c>
      <c r="AC571" s="268">
        <v>0.0115460433680653</v>
      </c>
      <c r="AD571" s="269">
        <v>0.014664232337167</v>
      </c>
      <c r="AE571" s="270">
        <v>36957</v>
      </c>
      <c r="AF571" s="271">
        <v>446</v>
      </c>
      <c r="AG571" s="271">
        <v>0</v>
      </c>
      <c r="AH571" s="271">
        <v>37433</v>
      </c>
      <c r="AI571" s="271">
        <v>424</v>
      </c>
      <c r="AJ571" s="271">
        <v>0</v>
      </c>
      <c r="AK571" s="268">
        <v>0.0120680791189761</v>
      </c>
      <c r="AL571" s="268">
        <v>0.0113269040686026</v>
      </c>
      <c r="AM571" s="269">
        <v>0.000741175050373537</v>
      </c>
    </row>
    <row r="572" spans="1:39">
      <c r="A572" s="279" t="s">
        <v>721</v>
      </c>
      <c r="B572" s="280" t="s">
        <v>3327</v>
      </c>
      <c r="C572" s="262" t="s">
        <v>739</v>
      </c>
      <c r="D572" s="280" t="s">
        <v>740</v>
      </c>
      <c r="E572" s="263">
        <v>5279</v>
      </c>
      <c r="F572" s="263">
        <v>62</v>
      </c>
      <c r="G572" s="263">
        <v>49</v>
      </c>
      <c r="H572" s="263">
        <v>0</v>
      </c>
      <c r="I572" s="263">
        <v>0</v>
      </c>
      <c r="J572" s="264">
        <v>6865</v>
      </c>
      <c r="K572" s="264">
        <v>56</v>
      </c>
      <c r="L572" s="264">
        <v>55</v>
      </c>
      <c r="M572" s="264">
        <v>18</v>
      </c>
      <c r="N572" s="264">
        <v>0</v>
      </c>
      <c r="O572" s="264">
        <v>3251</v>
      </c>
      <c r="P572" s="264">
        <v>75</v>
      </c>
      <c r="Q572" s="264">
        <v>75</v>
      </c>
      <c r="R572" s="264">
        <v>57</v>
      </c>
      <c r="S572" s="264">
        <v>0</v>
      </c>
      <c r="T572" s="265">
        <v>0.015</v>
      </c>
      <c r="U572" s="266">
        <v>5279</v>
      </c>
      <c r="V572" s="266">
        <v>62</v>
      </c>
      <c r="W572" s="266">
        <v>49</v>
      </c>
      <c r="X572" s="266">
        <v>0</v>
      </c>
      <c r="Y572" s="264">
        <v>0</v>
      </c>
      <c r="Z572" s="267">
        <v>0.0117446486076909</v>
      </c>
      <c r="AA572" s="267">
        <v>0.0117446486076909</v>
      </c>
      <c r="AB572" s="267">
        <v>0.00815731973780044</v>
      </c>
      <c r="AC572" s="268">
        <v>0.0230698246693325</v>
      </c>
      <c r="AD572" s="269">
        <v>0.00358732886989041</v>
      </c>
      <c r="AE572" s="270">
        <v>34120</v>
      </c>
      <c r="AF572" s="271">
        <v>484</v>
      </c>
      <c r="AG572" s="271">
        <v>0</v>
      </c>
      <c r="AH572" s="271">
        <v>34922</v>
      </c>
      <c r="AI572" s="271">
        <v>443</v>
      </c>
      <c r="AJ572" s="271">
        <v>0</v>
      </c>
      <c r="AK572" s="268">
        <v>0.0141852286049238</v>
      </c>
      <c r="AL572" s="268">
        <v>0.0126854132065747</v>
      </c>
      <c r="AM572" s="269">
        <v>0.00149981539834915</v>
      </c>
    </row>
    <row r="573" spans="1:39">
      <c r="A573" s="279" t="s">
        <v>721</v>
      </c>
      <c r="B573" s="280" t="s">
        <v>3327</v>
      </c>
      <c r="C573" s="262" t="s">
        <v>741</v>
      </c>
      <c r="D573" s="280" t="s">
        <v>741</v>
      </c>
      <c r="E573" s="263">
        <v>4833</v>
      </c>
      <c r="F573" s="263">
        <v>56</v>
      </c>
      <c r="G573" s="263">
        <v>42</v>
      </c>
      <c r="H573" s="263">
        <v>0</v>
      </c>
      <c r="I573" s="263">
        <v>0</v>
      </c>
      <c r="J573" s="264">
        <v>6501</v>
      </c>
      <c r="K573" s="264">
        <v>96</v>
      </c>
      <c r="L573" s="264">
        <v>96</v>
      </c>
      <c r="M573" s="264">
        <v>5</v>
      </c>
      <c r="N573" s="264">
        <v>0</v>
      </c>
      <c r="O573" s="264">
        <v>3015</v>
      </c>
      <c r="P573" s="264">
        <v>63</v>
      </c>
      <c r="Q573" s="264">
        <v>63</v>
      </c>
      <c r="R573" s="264">
        <v>40</v>
      </c>
      <c r="S573" s="264">
        <v>0</v>
      </c>
      <c r="T573" s="265">
        <v>0.015</v>
      </c>
      <c r="U573" s="266">
        <v>4833</v>
      </c>
      <c r="V573" s="266">
        <v>56</v>
      </c>
      <c r="W573" s="266">
        <v>42</v>
      </c>
      <c r="X573" s="266">
        <v>0</v>
      </c>
      <c r="Y573" s="264">
        <v>0</v>
      </c>
      <c r="Z573" s="267">
        <v>0.0115870060004138</v>
      </c>
      <c r="AA573" s="267">
        <v>0.0115870060004138</v>
      </c>
      <c r="AB573" s="267">
        <v>0.0147669589293955</v>
      </c>
      <c r="AC573" s="268">
        <v>0.0208955223880597</v>
      </c>
      <c r="AD573" s="269">
        <v>-0.00317995292898166</v>
      </c>
      <c r="AE573" s="270">
        <v>31864</v>
      </c>
      <c r="AF573" s="271">
        <v>490</v>
      </c>
      <c r="AG573" s="271">
        <v>0</v>
      </c>
      <c r="AH573" s="271">
        <v>31826</v>
      </c>
      <c r="AI573" s="271">
        <v>565</v>
      </c>
      <c r="AJ573" s="271">
        <v>0</v>
      </c>
      <c r="AK573" s="268">
        <v>0.015377855887522</v>
      </c>
      <c r="AL573" s="268">
        <v>0.0177527807453026</v>
      </c>
      <c r="AM573" s="269">
        <v>-0.00237492485778061</v>
      </c>
    </row>
    <row r="574" spans="1:39">
      <c r="A574" s="279" t="s">
        <v>721</v>
      </c>
      <c r="B574" s="280" t="s">
        <v>3328</v>
      </c>
      <c r="C574" s="262" t="s">
        <v>742</v>
      </c>
      <c r="D574" s="280" t="s">
        <v>743</v>
      </c>
      <c r="E574" s="263">
        <v>8916</v>
      </c>
      <c r="F574" s="263">
        <v>154</v>
      </c>
      <c r="G574" s="263">
        <v>101</v>
      </c>
      <c r="H574" s="263">
        <v>7</v>
      </c>
      <c r="I574" s="263">
        <v>0</v>
      </c>
      <c r="J574" s="264">
        <v>10536</v>
      </c>
      <c r="K574" s="264">
        <v>150</v>
      </c>
      <c r="L574" s="264">
        <v>150</v>
      </c>
      <c r="M574" s="264">
        <v>44</v>
      </c>
      <c r="N574" s="264">
        <v>0</v>
      </c>
      <c r="O574" s="264">
        <v>9717</v>
      </c>
      <c r="P574" s="264">
        <v>122</v>
      </c>
      <c r="Q574" s="264">
        <v>122</v>
      </c>
      <c r="R574" s="264">
        <v>55</v>
      </c>
      <c r="S574" s="264">
        <v>1</v>
      </c>
      <c r="T574" s="265">
        <v>0.015</v>
      </c>
      <c r="U574" s="266">
        <v>8916</v>
      </c>
      <c r="V574" s="266">
        <v>154</v>
      </c>
      <c r="W574" s="266">
        <v>101</v>
      </c>
      <c r="X574" s="266">
        <v>0</v>
      </c>
      <c r="Y574" s="264">
        <v>7</v>
      </c>
      <c r="Z574" s="267">
        <v>0.0172723194257515</v>
      </c>
      <c r="AA574" s="267">
        <v>0.0172723194257515</v>
      </c>
      <c r="AB574" s="267">
        <v>0.0142369020501139</v>
      </c>
      <c r="AC574" s="268">
        <v>0.0124524030050427</v>
      </c>
      <c r="AD574" s="269">
        <v>0.00303541737563756</v>
      </c>
      <c r="AE574" s="270">
        <v>59380</v>
      </c>
      <c r="AF574" s="271">
        <v>1126</v>
      </c>
      <c r="AG574" s="271">
        <v>11</v>
      </c>
      <c r="AH574" s="271">
        <v>55369</v>
      </c>
      <c r="AI574" s="271">
        <v>1928</v>
      </c>
      <c r="AJ574" s="271">
        <v>13</v>
      </c>
      <c r="AK574" s="268">
        <v>0.0187773661165376</v>
      </c>
      <c r="AL574" s="268">
        <v>0.0345861402589897</v>
      </c>
      <c r="AM574" s="269">
        <v>-0.0158087741424521</v>
      </c>
    </row>
    <row r="575" spans="1:39">
      <c r="A575" s="279" t="s">
        <v>721</v>
      </c>
      <c r="B575" s="280" t="s">
        <v>3328</v>
      </c>
      <c r="C575" s="262" t="s">
        <v>744</v>
      </c>
      <c r="D575" s="280" t="s">
        <v>745</v>
      </c>
      <c r="E575" s="263">
        <v>6559</v>
      </c>
      <c r="F575" s="263">
        <v>259</v>
      </c>
      <c r="G575" s="263">
        <v>111</v>
      </c>
      <c r="H575" s="263">
        <v>28</v>
      </c>
      <c r="I575" s="263">
        <v>0</v>
      </c>
      <c r="J575" s="264">
        <v>7309</v>
      </c>
      <c r="K575" s="264">
        <v>153</v>
      </c>
      <c r="L575" s="264">
        <v>152</v>
      </c>
      <c r="M575" s="264">
        <v>31</v>
      </c>
      <c r="N575" s="264">
        <v>0</v>
      </c>
      <c r="O575" s="264">
        <v>6495</v>
      </c>
      <c r="P575" s="264">
        <v>83</v>
      </c>
      <c r="Q575" s="264">
        <v>83</v>
      </c>
      <c r="R575" s="264">
        <v>53</v>
      </c>
      <c r="S575" s="264">
        <v>0</v>
      </c>
      <c r="T575" s="265">
        <v>0.015</v>
      </c>
      <c r="U575" s="266">
        <v>6559</v>
      </c>
      <c r="V575" s="266">
        <v>259</v>
      </c>
      <c r="W575" s="266">
        <v>111</v>
      </c>
      <c r="X575" s="266">
        <v>0</v>
      </c>
      <c r="Y575" s="264">
        <v>28</v>
      </c>
      <c r="Z575" s="267">
        <v>0.0394877267876201</v>
      </c>
      <c r="AA575" s="267">
        <v>0.0394877267876201</v>
      </c>
      <c r="AB575" s="267">
        <v>0.0209330961827883</v>
      </c>
      <c r="AC575" s="268">
        <v>0.0127790608160123</v>
      </c>
      <c r="AD575" s="269">
        <v>0.0185546306048317</v>
      </c>
      <c r="AE575" s="270">
        <v>41133</v>
      </c>
      <c r="AF575" s="271">
        <v>996</v>
      </c>
      <c r="AG575" s="271">
        <v>0</v>
      </c>
      <c r="AH575" s="271">
        <v>37931</v>
      </c>
      <c r="AI575" s="271">
        <v>1238</v>
      </c>
      <c r="AJ575" s="271">
        <v>3</v>
      </c>
      <c r="AK575" s="268">
        <v>0.0242141346364233</v>
      </c>
      <c r="AL575" s="268">
        <v>0.0325591205082914</v>
      </c>
      <c r="AM575" s="269">
        <v>-0.00834498587186806</v>
      </c>
    </row>
    <row r="576" spans="1:39">
      <c r="A576" s="279" t="s">
        <v>721</v>
      </c>
      <c r="B576" s="280" t="s">
        <v>3328</v>
      </c>
      <c r="C576" s="262" t="s">
        <v>746</v>
      </c>
      <c r="D576" s="280" t="s">
        <v>747</v>
      </c>
      <c r="E576" s="263">
        <v>8832</v>
      </c>
      <c r="F576" s="263">
        <v>96</v>
      </c>
      <c r="G576" s="263">
        <v>70</v>
      </c>
      <c r="H576" s="263">
        <v>4</v>
      </c>
      <c r="I576" s="263">
        <v>0</v>
      </c>
      <c r="J576" s="264">
        <v>9295</v>
      </c>
      <c r="K576" s="264">
        <v>205</v>
      </c>
      <c r="L576" s="264">
        <v>204</v>
      </c>
      <c r="M576" s="264">
        <v>76</v>
      </c>
      <c r="N576" s="264">
        <v>0</v>
      </c>
      <c r="O576" s="264">
        <v>9154</v>
      </c>
      <c r="P576" s="264">
        <v>197</v>
      </c>
      <c r="Q576" s="264">
        <v>196</v>
      </c>
      <c r="R576" s="264">
        <v>141</v>
      </c>
      <c r="S576" s="264">
        <v>0</v>
      </c>
      <c r="T576" s="265">
        <v>0.015</v>
      </c>
      <c r="U576" s="266">
        <v>8832</v>
      </c>
      <c r="V576" s="266">
        <v>96</v>
      </c>
      <c r="W576" s="266">
        <v>70</v>
      </c>
      <c r="X576" s="266">
        <v>0</v>
      </c>
      <c r="Y576" s="264">
        <v>4</v>
      </c>
      <c r="Z576" s="267">
        <v>0.0108695652173913</v>
      </c>
      <c r="AA576" s="267">
        <v>0.0108695652173913</v>
      </c>
      <c r="AB576" s="267">
        <v>0.0220548682087144</v>
      </c>
      <c r="AC576" s="268">
        <v>0.02152064671182</v>
      </c>
      <c r="AD576" s="269">
        <v>-0.0111853029913231</v>
      </c>
      <c r="AE576" s="270">
        <v>54088</v>
      </c>
      <c r="AF576" s="271">
        <v>1039</v>
      </c>
      <c r="AG576" s="271">
        <v>0</v>
      </c>
      <c r="AH576" s="271">
        <v>49234</v>
      </c>
      <c r="AI576" s="271">
        <v>1080</v>
      </c>
      <c r="AJ576" s="271">
        <v>0</v>
      </c>
      <c r="AK576" s="268">
        <v>0.0192094364738944</v>
      </c>
      <c r="AL576" s="268">
        <v>0.0219360604460332</v>
      </c>
      <c r="AM576" s="269">
        <v>-0.00272662397213883</v>
      </c>
    </row>
    <row r="577" spans="1:39">
      <c r="A577" s="279" t="s">
        <v>721</v>
      </c>
      <c r="B577" s="280" t="s">
        <v>3328</v>
      </c>
      <c r="C577" s="262" t="s">
        <v>748</v>
      </c>
      <c r="D577" s="280" t="s">
        <v>749</v>
      </c>
      <c r="E577" s="263">
        <v>8151</v>
      </c>
      <c r="F577" s="263">
        <v>198</v>
      </c>
      <c r="G577" s="263">
        <v>115</v>
      </c>
      <c r="H577" s="263">
        <v>11</v>
      </c>
      <c r="I577" s="263">
        <v>0</v>
      </c>
      <c r="J577" s="264">
        <v>10578</v>
      </c>
      <c r="K577" s="264">
        <v>993</v>
      </c>
      <c r="L577" s="264">
        <v>991</v>
      </c>
      <c r="M577" s="264">
        <v>315</v>
      </c>
      <c r="N577" s="264">
        <v>10</v>
      </c>
      <c r="O577" s="264">
        <v>9956</v>
      </c>
      <c r="P577" s="264">
        <v>212</v>
      </c>
      <c r="Q577" s="264">
        <v>210</v>
      </c>
      <c r="R577" s="264">
        <v>140</v>
      </c>
      <c r="S577" s="264">
        <v>1</v>
      </c>
      <c r="T577" s="265">
        <v>0.015</v>
      </c>
      <c r="U577" s="266">
        <v>8151</v>
      </c>
      <c r="V577" s="266">
        <v>198</v>
      </c>
      <c r="W577" s="266">
        <v>115</v>
      </c>
      <c r="X577" s="266">
        <v>0</v>
      </c>
      <c r="Y577" s="264">
        <v>11</v>
      </c>
      <c r="Z577" s="267">
        <v>0.0242914979757085</v>
      </c>
      <c r="AA577" s="267">
        <v>0.0242914979757085</v>
      </c>
      <c r="AB577" s="267">
        <v>0.0929287199848743</v>
      </c>
      <c r="AC577" s="268">
        <v>0.0211932503013258</v>
      </c>
      <c r="AD577" s="269">
        <v>-0.0686372220091658</v>
      </c>
      <c r="AE577" s="270">
        <v>60505</v>
      </c>
      <c r="AF577" s="271">
        <v>2881</v>
      </c>
      <c r="AG577" s="271">
        <v>20</v>
      </c>
      <c r="AH577" s="271">
        <v>57826</v>
      </c>
      <c r="AI577" s="271">
        <v>2484</v>
      </c>
      <c r="AJ577" s="271">
        <v>26</v>
      </c>
      <c r="AK577" s="268">
        <v>0.0472853483183208</v>
      </c>
      <c r="AL577" s="268">
        <v>0.0425068308373396</v>
      </c>
      <c r="AM577" s="269">
        <v>0.0047785174809812</v>
      </c>
    </row>
    <row r="578" spans="1:39">
      <c r="A578" s="279" t="s">
        <v>721</v>
      </c>
      <c r="B578" s="280" t="s">
        <v>3328</v>
      </c>
      <c r="C578" s="262" t="s">
        <v>750</v>
      </c>
      <c r="D578" s="280" t="s">
        <v>751</v>
      </c>
      <c r="E578" s="263">
        <v>7024</v>
      </c>
      <c r="F578" s="263">
        <v>98</v>
      </c>
      <c r="G578" s="263">
        <v>69</v>
      </c>
      <c r="H578" s="263">
        <v>0</v>
      </c>
      <c r="I578" s="263">
        <v>0</v>
      </c>
      <c r="J578" s="264">
        <v>7843</v>
      </c>
      <c r="K578" s="264">
        <v>112</v>
      </c>
      <c r="L578" s="264">
        <v>111</v>
      </c>
      <c r="M578" s="264">
        <v>30</v>
      </c>
      <c r="N578" s="264">
        <v>0</v>
      </c>
      <c r="O578" s="264">
        <v>7422</v>
      </c>
      <c r="P578" s="264">
        <v>123</v>
      </c>
      <c r="Q578" s="264">
        <v>123</v>
      </c>
      <c r="R578" s="264">
        <v>76</v>
      </c>
      <c r="S578" s="264">
        <v>0</v>
      </c>
      <c r="T578" s="265">
        <v>0.015</v>
      </c>
      <c r="U578" s="266">
        <v>7024</v>
      </c>
      <c r="V578" s="266">
        <v>98</v>
      </c>
      <c r="W578" s="266">
        <v>69</v>
      </c>
      <c r="X578" s="266">
        <v>0</v>
      </c>
      <c r="Y578" s="264">
        <v>0</v>
      </c>
      <c r="Z578" s="267">
        <v>0.0139521640091116</v>
      </c>
      <c r="AA578" s="267">
        <v>0.0139521640091116</v>
      </c>
      <c r="AB578" s="267">
        <v>0.0142802499043733</v>
      </c>
      <c r="AC578" s="268">
        <v>0.0165723524656427</v>
      </c>
      <c r="AD578" s="269">
        <v>-0.000328085895261709</v>
      </c>
      <c r="AE578" s="270">
        <v>45675</v>
      </c>
      <c r="AF578" s="271">
        <v>693</v>
      </c>
      <c r="AG578" s="271">
        <v>0</v>
      </c>
      <c r="AH578" s="271">
        <v>42296</v>
      </c>
      <c r="AI578" s="271">
        <v>865</v>
      </c>
      <c r="AJ578" s="271">
        <v>2</v>
      </c>
      <c r="AK578" s="268">
        <v>0.0151724137931034</v>
      </c>
      <c r="AL578" s="268">
        <v>0.020403820692264</v>
      </c>
      <c r="AM578" s="269">
        <v>-0.0052314068991606</v>
      </c>
    </row>
    <row r="579" spans="1:39">
      <c r="A579" s="279" t="s">
        <v>721</v>
      </c>
      <c r="B579" s="280" t="s">
        <v>3328</v>
      </c>
      <c r="C579" s="262" t="s">
        <v>752</v>
      </c>
      <c r="D579" s="280" t="s">
        <v>753</v>
      </c>
      <c r="E579" s="263">
        <v>9555</v>
      </c>
      <c r="F579" s="263">
        <v>560</v>
      </c>
      <c r="G579" s="263">
        <v>132</v>
      </c>
      <c r="H579" s="263">
        <v>1</v>
      </c>
      <c r="I579" s="263">
        <v>0</v>
      </c>
      <c r="J579" s="264">
        <v>9949</v>
      </c>
      <c r="K579" s="264">
        <v>965</v>
      </c>
      <c r="L579" s="264">
        <v>963</v>
      </c>
      <c r="M579" s="264">
        <v>264</v>
      </c>
      <c r="N579" s="264">
        <v>0</v>
      </c>
      <c r="O579" s="264">
        <v>9430</v>
      </c>
      <c r="P579" s="264">
        <v>247</v>
      </c>
      <c r="Q579" s="264">
        <v>247</v>
      </c>
      <c r="R579" s="264">
        <v>202</v>
      </c>
      <c r="S579" s="264">
        <v>0</v>
      </c>
      <c r="T579" s="265">
        <v>0.015</v>
      </c>
      <c r="U579" s="266">
        <v>9555</v>
      </c>
      <c r="V579" s="266">
        <v>560</v>
      </c>
      <c r="W579" s="266">
        <v>132</v>
      </c>
      <c r="X579" s="266">
        <v>0</v>
      </c>
      <c r="Y579" s="264">
        <v>1</v>
      </c>
      <c r="Z579" s="267">
        <v>0.0586080586080586</v>
      </c>
      <c r="AA579" s="267">
        <v>0.0586080586080586</v>
      </c>
      <c r="AB579" s="267">
        <v>0.0969946728314404</v>
      </c>
      <c r="AC579" s="268">
        <v>0.0261930010604454</v>
      </c>
      <c r="AD579" s="269">
        <v>-0.0383866142233817</v>
      </c>
      <c r="AE579" s="270">
        <v>57544</v>
      </c>
      <c r="AF579" s="271">
        <v>3240</v>
      </c>
      <c r="AG579" s="271">
        <v>8</v>
      </c>
      <c r="AH579" s="271">
        <v>50894</v>
      </c>
      <c r="AI579" s="271">
        <v>2331</v>
      </c>
      <c r="AJ579" s="271">
        <v>22</v>
      </c>
      <c r="AK579" s="268">
        <v>0.0561657166689837</v>
      </c>
      <c r="AL579" s="268">
        <v>0.045368805753134</v>
      </c>
      <c r="AM579" s="269">
        <v>0.0107969109158498</v>
      </c>
    </row>
    <row r="580" spans="1:39">
      <c r="A580" s="279" t="s">
        <v>721</v>
      </c>
      <c r="B580" s="280" t="s">
        <v>3328</v>
      </c>
      <c r="C580" s="262" t="s">
        <v>754</v>
      </c>
      <c r="D580" s="280" t="s">
        <v>755</v>
      </c>
      <c r="E580" s="263">
        <v>13926</v>
      </c>
      <c r="F580" s="263">
        <v>285</v>
      </c>
      <c r="G580" s="263">
        <v>208</v>
      </c>
      <c r="H580" s="263">
        <v>38</v>
      </c>
      <c r="I580" s="263">
        <v>0</v>
      </c>
      <c r="J580" s="264">
        <v>14644</v>
      </c>
      <c r="K580" s="264">
        <v>222</v>
      </c>
      <c r="L580" s="264">
        <v>222</v>
      </c>
      <c r="M580" s="264">
        <v>72</v>
      </c>
      <c r="N580" s="264">
        <v>0</v>
      </c>
      <c r="O580" s="264">
        <v>12466</v>
      </c>
      <c r="P580" s="264">
        <v>119</v>
      </c>
      <c r="Q580" s="264">
        <v>119</v>
      </c>
      <c r="R580" s="264">
        <v>95</v>
      </c>
      <c r="S580" s="264">
        <v>0</v>
      </c>
      <c r="T580" s="265">
        <v>0.015</v>
      </c>
      <c r="U580" s="266">
        <v>13926</v>
      </c>
      <c r="V580" s="266">
        <v>285</v>
      </c>
      <c r="W580" s="266">
        <v>208</v>
      </c>
      <c r="X580" s="266">
        <v>0</v>
      </c>
      <c r="Y580" s="264">
        <v>38</v>
      </c>
      <c r="Z580" s="267">
        <v>0.0204653166738475</v>
      </c>
      <c r="AA580" s="267">
        <v>0.0204653166738475</v>
      </c>
      <c r="AB580" s="267">
        <v>0.0151597924064463</v>
      </c>
      <c r="AC580" s="268">
        <v>0.00954596502486764</v>
      </c>
      <c r="AD580" s="269">
        <v>0.00530552426740115</v>
      </c>
      <c r="AE580" s="270">
        <v>88975</v>
      </c>
      <c r="AF580" s="271">
        <v>1528</v>
      </c>
      <c r="AG580" s="271">
        <v>0</v>
      </c>
      <c r="AH580" s="271">
        <v>78944</v>
      </c>
      <c r="AI580" s="271">
        <v>1913</v>
      </c>
      <c r="AJ580" s="271">
        <v>1</v>
      </c>
      <c r="AK580" s="268">
        <v>0.017173363304299</v>
      </c>
      <c r="AL580" s="268">
        <v>0.0242197000405351</v>
      </c>
      <c r="AM580" s="269">
        <v>-0.0070463367362361</v>
      </c>
    </row>
    <row r="581" spans="1:39">
      <c r="A581" s="279" t="s">
        <v>721</v>
      </c>
      <c r="B581" s="280" t="s">
        <v>3329</v>
      </c>
      <c r="C581" s="262" t="s">
        <v>756</v>
      </c>
      <c r="D581" s="280" t="s">
        <v>756</v>
      </c>
      <c r="E581" s="263">
        <v>5649</v>
      </c>
      <c r="F581" s="263">
        <v>108</v>
      </c>
      <c r="G581" s="263">
        <v>75</v>
      </c>
      <c r="H581" s="263">
        <v>0</v>
      </c>
      <c r="I581" s="263">
        <v>0</v>
      </c>
      <c r="J581" s="264">
        <v>7165</v>
      </c>
      <c r="K581" s="264">
        <v>90</v>
      </c>
      <c r="L581" s="264">
        <v>90</v>
      </c>
      <c r="M581" s="264">
        <v>5</v>
      </c>
      <c r="N581" s="264">
        <v>0</v>
      </c>
      <c r="O581" s="264">
        <v>3925</v>
      </c>
      <c r="P581" s="264">
        <v>77</v>
      </c>
      <c r="Q581" s="264">
        <v>77</v>
      </c>
      <c r="R581" s="264">
        <v>28</v>
      </c>
      <c r="S581" s="264">
        <v>0</v>
      </c>
      <c r="T581" s="265">
        <v>0.015</v>
      </c>
      <c r="U581" s="266">
        <v>5649</v>
      </c>
      <c r="V581" s="266">
        <v>108</v>
      </c>
      <c r="W581" s="266">
        <v>75</v>
      </c>
      <c r="X581" s="266">
        <v>0</v>
      </c>
      <c r="Y581" s="264">
        <v>0</v>
      </c>
      <c r="Z581" s="267">
        <v>0.0191184280403611</v>
      </c>
      <c r="AA581" s="267">
        <v>0.0191184280403611</v>
      </c>
      <c r="AB581" s="267">
        <v>0.0125610607117934</v>
      </c>
      <c r="AC581" s="268">
        <v>0.0196178343949045</v>
      </c>
      <c r="AD581" s="269">
        <v>0.00655736732856769</v>
      </c>
      <c r="AE581" s="270">
        <v>36041</v>
      </c>
      <c r="AF581" s="271">
        <v>659</v>
      </c>
      <c r="AG581" s="271">
        <v>0</v>
      </c>
      <c r="AH581" s="271">
        <v>36157</v>
      </c>
      <c r="AI581" s="271">
        <v>614</v>
      </c>
      <c r="AJ581" s="271">
        <v>0</v>
      </c>
      <c r="AK581" s="268">
        <v>0.0182847312782664</v>
      </c>
      <c r="AL581" s="268">
        <v>0.016981497358741</v>
      </c>
      <c r="AM581" s="269">
        <v>0.00130323391952537</v>
      </c>
    </row>
    <row r="582" spans="1:39">
      <c r="A582" s="279" t="s">
        <v>721</v>
      </c>
      <c r="B582" s="280" t="s">
        <v>3329</v>
      </c>
      <c r="C582" s="262" t="s">
        <v>757</v>
      </c>
      <c r="D582" s="280" t="s">
        <v>757</v>
      </c>
      <c r="E582" s="263">
        <v>9450</v>
      </c>
      <c r="F582" s="263">
        <v>483</v>
      </c>
      <c r="G582" s="263">
        <v>280</v>
      </c>
      <c r="H582" s="263">
        <v>1</v>
      </c>
      <c r="I582" s="263">
        <v>0</v>
      </c>
      <c r="J582" s="264">
        <v>11263</v>
      </c>
      <c r="K582" s="264">
        <v>700</v>
      </c>
      <c r="L582" s="264">
        <v>698</v>
      </c>
      <c r="M582" s="264">
        <v>10</v>
      </c>
      <c r="N582" s="264">
        <v>0</v>
      </c>
      <c r="O582" s="264">
        <v>6485</v>
      </c>
      <c r="P582" s="264">
        <v>269</v>
      </c>
      <c r="Q582" s="264">
        <v>269</v>
      </c>
      <c r="R582" s="264">
        <v>110</v>
      </c>
      <c r="S582" s="264">
        <v>0</v>
      </c>
      <c r="T582" s="265">
        <v>0.015</v>
      </c>
      <c r="U582" s="266">
        <v>9450</v>
      </c>
      <c r="V582" s="266">
        <v>483</v>
      </c>
      <c r="W582" s="266">
        <v>280</v>
      </c>
      <c r="X582" s="266">
        <v>0</v>
      </c>
      <c r="Y582" s="264">
        <v>1</v>
      </c>
      <c r="Z582" s="267">
        <v>0.0511111111111111</v>
      </c>
      <c r="AA582" s="267">
        <v>0.0511111111111111</v>
      </c>
      <c r="AB582" s="267">
        <v>0.0621504039776259</v>
      </c>
      <c r="AC582" s="268">
        <v>0.0414803392444102</v>
      </c>
      <c r="AD582" s="269">
        <v>-0.0110392928665147</v>
      </c>
      <c r="AE582" s="270">
        <v>59801</v>
      </c>
      <c r="AF582" s="271">
        <v>3078</v>
      </c>
      <c r="AG582" s="271">
        <v>0</v>
      </c>
      <c r="AH582" s="271">
        <v>61478</v>
      </c>
      <c r="AI582" s="271">
        <v>2773</v>
      </c>
      <c r="AJ582" s="271">
        <v>2</v>
      </c>
      <c r="AK582" s="268">
        <v>0.0514707111921205</v>
      </c>
      <c r="AL582" s="268">
        <v>0.0450730342561567</v>
      </c>
      <c r="AM582" s="269">
        <v>0.00639767693596385</v>
      </c>
    </row>
    <row r="583" spans="1:39">
      <c r="A583" s="279" t="s">
        <v>721</v>
      </c>
      <c r="B583" s="280" t="s">
        <v>3329</v>
      </c>
      <c r="C583" s="262" t="s">
        <v>758</v>
      </c>
      <c r="D583" s="280" t="s">
        <v>758</v>
      </c>
      <c r="E583" s="263">
        <v>3659</v>
      </c>
      <c r="F583" s="263">
        <v>203</v>
      </c>
      <c r="G583" s="263">
        <v>133</v>
      </c>
      <c r="H583" s="263">
        <v>0</v>
      </c>
      <c r="I583" s="263">
        <v>0</v>
      </c>
      <c r="J583" s="264">
        <v>4821</v>
      </c>
      <c r="K583" s="264">
        <v>286</v>
      </c>
      <c r="L583" s="264">
        <v>283</v>
      </c>
      <c r="M583" s="264">
        <v>26</v>
      </c>
      <c r="N583" s="264">
        <v>0</v>
      </c>
      <c r="O583" s="264">
        <v>2924</v>
      </c>
      <c r="P583" s="264">
        <v>94</v>
      </c>
      <c r="Q583" s="264">
        <v>94</v>
      </c>
      <c r="R583" s="264">
        <v>34</v>
      </c>
      <c r="S583" s="264">
        <v>0</v>
      </c>
      <c r="T583" s="265">
        <v>0.015</v>
      </c>
      <c r="U583" s="266">
        <v>3659</v>
      </c>
      <c r="V583" s="266">
        <v>203</v>
      </c>
      <c r="W583" s="266">
        <v>133</v>
      </c>
      <c r="X583" s="266">
        <v>0</v>
      </c>
      <c r="Y583" s="264">
        <v>0</v>
      </c>
      <c r="Z583" s="267">
        <v>0.0554796392456955</v>
      </c>
      <c r="AA583" s="267">
        <v>0.0554796392456955</v>
      </c>
      <c r="AB583" s="267">
        <v>0.0593237917444514</v>
      </c>
      <c r="AC583" s="268">
        <v>0.0321477428180575</v>
      </c>
      <c r="AD583" s="269">
        <v>-0.00384415249875581</v>
      </c>
      <c r="AE583" s="270">
        <v>25017</v>
      </c>
      <c r="AF583" s="271">
        <v>891</v>
      </c>
      <c r="AG583" s="271">
        <v>0</v>
      </c>
      <c r="AH583" s="271">
        <v>24058</v>
      </c>
      <c r="AI583" s="271">
        <v>954</v>
      </c>
      <c r="AJ583" s="271">
        <v>1</v>
      </c>
      <c r="AK583" s="268">
        <v>0.0356157812687373</v>
      </c>
      <c r="AL583" s="268">
        <v>0.0396126028763821</v>
      </c>
      <c r="AM583" s="269">
        <v>-0.00399682160764481</v>
      </c>
    </row>
    <row r="584" spans="1:39">
      <c r="A584" s="279" t="s">
        <v>721</v>
      </c>
      <c r="B584" s="280" t="s">
        <v>3329</v>
      </c>
      <c r="C584" s="262" t="s">
        <v>759</v>
      </c>
      <c r="D584" s="280" t="s">
        <v>759</v>
      </c>
      <c r="E584" s="263">
        <v>4888</v>
      </c>
      <c r="F584" s="263">
        <v>116</v>
      </c>
      <c r="G584" s="263">
        <v>71</v>
      </c>
      <c r="H584" s="263">
        <v>1</v>
      </c>
      <c r="I584" s="263">
        <v>0</v>
      </c>
      <c r="J584" s="264">
        <v>6337</v>
      </c>
      <c r="K584" s="264">
        <v>74</v>
      </c>
      <c r="L584" s="264">
        <v>74</v>
      </c>
      <c r="M584" s="264">
        <v>5</v>
      </c>
      <c r="N584" s="264">
        <v>0</v>
      </c>
      <c r="O584" s="264">
        <v>2933</v>
      </c>
      <c r="P584" s="264">
        <v>99</v>
      </c>
      <c r="Q584" s="264">
        <v>99</v>
      </c>
      <c r="R584" s="264">
        <v>57</v>
      </c>
      <c r="S584" s="264">
        <v>0</v>
      </c>
      <c r="T584" s="265">
        <v>0.015</v>
      </c>
      <c r="U584" s="266">
        <v>4888</v>
      </c>
      <c r="V584" s="266">
        <v>116</v>
      </c>
      <c r="W584" s="266">
        <v>71</v>
      </c>
      <c r="X584" s="266">
        <v>0</v>
      </c>
      <c r="Y584" s="264">
        <v>1</v>
      </c>
      <c r="Z584" s="267">
        <v>0.0237315875613748</v>
      </c>
      <c r="AA584" s="267">
        <v>0.0237315875613748</v>
      </c>
      <c r="AB584" s="267">
        <v>0.0116774498974278</v>
      </c>
      <c r="AC584" s="268">
        <v>0.0337538356631435</v>
      </c>
      <c r="AD584" s="269">
        <v>0.012054137663947</v>
      </c>
      <c r="AE584" s="270">
        <v>31145</v>
      </c>
      <c r="AF584" s="271">
        <v>667</v>
      </c>
      <c r="AG584" s="271">
        <v>2</v>
      </c>
      <c r="AH584" s="271">
        <v>31865</v>
      </c>
      <c r="AI584" s="271">
        <v>820</v>
      </c>
      <c r="AJ584" s="271">
        <v>7</v>
      </c>
      <c r="AK584" s="268">
        <v>0.0213517418526248</v>
      </c>
      <c r="AL584" s="268">
        <v>0.0255138867095559</v>
      </c>
      <c r="AM584" s="269">
        <v>-0.00416214485693112</v>
      </c>
    </row>
    <row r="585" spans="1:39">
      <c r="A585" s="279" t="s">
        <v>721</v>
      </c>
      <c r="B585" s="280" t="s">
        <v>3329</v>
      </c>
      <c r="C585" s="262" t="s">
        <v>760</v>
      </c>
      <c r="D585" s="280" t="s">
        <v>760</v>
      </c>
      <c r="E585" s="263">
        <v>6706</v>
      </c>
      <c r="F585" s="263">
        <v>269</v>
      </c>
      <c r="G585" s="263">
        <v>187</v>
      </c>
      <c r="H585" s="263">
        <v>1</v>
      </c>
      <c r="I585" s="263">
        <v>0</v>
      </c>
      <c r="J585" s="264">
        <v>8508</v>
      </c>
      <c r="K585" s="264">
        <v>273</v>
      </c>
      <c r="L585" s="264">
        <v>272</v>
      </c>
      <c r="M585" s="264">
        <v>33</v>
      </c>
      <c r="N585" s="264">
        <v>2</v>
      </c>
      <c r="O585" s="264">
        <v>4686</v>
      </c>
      <c r="P585" s="264">
        <v>302</v>
      </c>
      <c r="Q585" s="264">
        <v>302</v>
      </c>
      <c r="R585" s="264">
        <v>171</v>
      </c>
      <c r="S585" s="264">
        <v>1</v>
      </c>
      <c r="T585" s="265">
        <v>0.015</v>
      </c>
      <c r="U585" s="266">
        <v>6706</v>
      </c>
      <c r="V585" s="266">
        <v>269</v>
      </c>
      <c r="W585" s="266">
        <v>187</v>
      </c>
      <c r="X585" s="266">
        <v>0</v>
      </c>
      <c r="Y585" s="264">
        <v>1</v>
      </c>
      <c r="Z585" s="267">
        <v>0.0401133313450641</v>
      </c>
      <c r="AA585" s="267">
        <v>0.0401133313450641</v>
      </c>
      <c r="AB585" s="267">
        <v>0.0318523742360132</v>
      </c>
      <c r="AC585" s="268">
        <v>0.0642338881775501</v>
      </c>
      <c r="AD585" s="269">
        <v>0.00826095710905096</v>
      </c>
      <c r="AE585" s="270">
        <v>42943</v>
      </c>
      <c r="AF585" s="271">
        <v>1907</v>
      </c>
      <c r="AG585" s="271">
        <v>5</v>
      </c>
      <c r="AH585" s="271">
        <v>42624</v>
      </c>
      <c r="AI585" s="271">
        <v>1678</v>
      </c>
      <c r="AJ585" s="271">
        <v>2</v>
      </c>
      <c r="AK585" s="268">
        <v>0.0442912698227883</v>
      </c>
      <c r="AL585" s="268">
        <v>0.0393205705705706</v>
      </c>
      <c r="AM585" s="269">
        <v>0.00497069925221778</v>
      </c>
    </row>
    <row r="586" spans="1:39">
      <c r="A586" s="279" t="s">
        <v>721</v>
      </c>
      <c r="B586" s="280" t="s">
        <v>3329</v>
      </c>
      <c r="C586" s="262" t="s">
        <v>761</v>
      </c>
      <c r="D586" s="280" t="s">
        <v>761</v>
      </c>
      <c r="E586" s="263">
        <v>6237</v>
      </c>
      <c r="F586" s="263">
        <v>110</v>
      </c>
      <c r="G586" s="263">
        <v>62</v>
      </c>
      <c r="H586" s="263">
        <v>0</v>
      </c>
      <c r="I586" s="263">
        <v>0</v>
      </c>
      <c r="J586" s="264">
        <v>8192</v>
      </c>
      <c r="K586" s="264">
        <v>129</v>
      </c>
      <c r="L586" s="264">
        <v>127</v>
      </c>
      <c r="M586" s="264">
        <v>0</v>
      </c>
      <c r="N586" s="264">
        <v>0</v>
      </c>
      <c r="O586" s="264">
        <v>4173</v>
      </c>
      <c r="P586" s="264">
        <v>112</v>
      </c>
      <c r="Q586" s="264">
        <v>112</v>
      </c>
      <c r="R586" s="264">
        <v>49</v>
      </c>
      <c r="S586" s="264">
        <v>0</v>
      </c>
      <c r="T586" s="265">
        <v>0.015</v>
      </c>
      <c r="U586" s="266">
        <v>6237</v>
      </c>
      <c r="V586" s="266">
        <v>110</v>
      </c>
      <c r="W586" s="266">
        <v>62</v>
      </c>
      <c r="X586" s="266">
        <v>0</v>
      </c>
      <c r="Y586" s="264">
        <v>0</v>
      </c>
      <c r="Z586" s="267">
        <v>0.017636684303351</v>
      </c>
      <c r="AA586" s="267">
        <v>0.017636684303351</v>
      </c>
      <c r="AB586" s="267">
        <v>0.0157470703125</v>
      </c>
      <c r="AC586" s="268">
        <v>0.0268392044092979</v>
      </c>
      <c r="AD586" s="269">
        <v>0.00188961399085097</v>
      </c>
      <c r="AE586" s="270">
        <v>41401</v>
      </c>
      <c r="AF586" s="271">
        <v>821</v>
      </c>
      <c r="AG586" s="271">
        <v>0</v>
      </c>
      <c r="AH586" s="271">
        <v>42033</v>
      </c>
      <c r="AI586" s="271">
        <v>809</v>
      </c>
      <c r="AJ586" s="271">
        <v>0</v>
      </c>
      <c r="AK586" s="268">
        <v>0.019830438878288</v>
      </c>
      <c r="AL586" s="268">
        <v>0.0192467822901054</v>
      </c>
      <c r="AM586" s="269">
        <v>0.00058365658818257</v>
      </c>
    </row>
    <row r="587" spans="1:39">
      <c r="A587" s="279" t="s">
        <v>721</v>
      </c>
      <c r="B587" s="280" t="s">
        <v>3329</v>
      </c>
      <c r="C587" s="262" t="s">
        <v>762</v>
      </c>
      <c r="D587" s="280" t="s">
        <v>762</v>
      </c>
      <c r="E587" s="263">
        <v>7164</v>
      </c>
      <c r="F587" s="263">
        <v>247</v>
      </c>
      <c r="G587" s="263">
        <v>149</v>
      </c>
      <c r="H587" s="263">
        <v>1</v>
      </c>
      <c r="I587" s="263">
        <v>0</v>
      </c>
      <c r="J587" s="264">
        <v>9437</v>
      </c>
      <c r="K587" s="264">
        <v>140</v>
      </c>
      <c r="L587" s="264">
        <v>140</v>
      </c>
      <c r="M587" s="264">
        <v>2</v>
      </c>
      <c r="N587" s="264">
        <v>0</v>
      </c>
      <c r="O587" s="264">
        <v>4330</v>
      </c>
      <c r="P587" s="264">
        <v>96</v>
      </c>
      <c r="Q587" s="264">
        <v>96</v>
      </c>
      <c r="R587" s="264">
        <v>54</v>
      </c>
      <c r="S587" s="264">
        <v>0</v>
      </c>
      <c r="T587" s="265">
        <v>0.015</v>
      </c>
      <c r="U587" s="266">
        <v>7164</v>
      </c>
      <c r="V587" s="266">
        <v>247</v>
      </c>
      <c r="W587" s="266">
        <v>149</v>
      </c>
      <c r="X587" s="266">
        <v>0</v>
      </c>
      <c r="Y587" s="264">
        <v>1</v>
      </c>
      <c r="Z587" s="267">
        <v>0.0344779452819654</v>
      </c>
      <c r="AA587" s="267">
        <v>0.0344779452819654</v>
      </c>
      <c r="AB587" s="267">
        <v>0.0148352230581753</v>
      </c>
      <c r="AC587" s="268">
        <v>0.0221709006928406</v>
      </c>
      <c r="AD587" s="269">
        <v>0.0196427222237901</v>
      </c>
      <c r="AE587" s="270">
        <v>46519</v>
      </c>
      <c r="AF587" s="271">
        <v>1259</v>
      </c>
      <c r="AG587" s="271">
        <v>1</v>
      </c>
      <c r="AH587" s="271">
        <v>46965</v>
      </c>
      <c r="AI587" s="271">
        <v>1067</v>
      </c>
      <c r="AJ587" s="271">
        <v>4</v>
      </c>
      <c r="AK587" s="268">
        <v>0.0270427137298738</v>
      </c>
      <c r="AL587" s="268">
        <v>0.0226338762908549</v>
      </c>
      <c r="AM587" s="269">
        <v>0.00440883743901892</v>
      </c>
    </row>
    <row r="588" spans="1:39">
      <c r="A588" s="279" t="s">
        <v>721</v>
      </c>
      <c r="B588" s="280" t="s">
        <v>3329</v>
      </c>
      <c r="C588" s="262" t="s">
        <v>763</v>
      </c>
      <c r="D588" s="280" t="s">
        <v>763</v>
      </c>
      <c r="E588" s="263">
        <v>9055</v>
      </c>
      <c r="F588" s="263">
        <v>248</v>
      </c>
      <c r="G588" s="263">
        <v>156</v>
      </c>
      <c r="H588" s="263">
        <v>0</v>
      </c>
      <c r="I588" s="263">
        <v>0</v>
      </c>
      <c r="J588" s="264">
        <v>12222</v>
      </c>
      <c r="K588" s="264">
        <v>260</v>
      </c>
      <c r="L588" s="264">
        <v>258</v>
      </c>
      <c r="M588" s="264">
        <v>15</v>
      </c>
      <c r="N588" s="264">
        <v>0</v>
      </c>
      <c r="O588" s="264">
        <v>5994</v>
      </c>
      <c r="P588" s="264">
        <v>163</v>
      </c>
      <c r="Q588" s="264">
        <v>162</v>
      </c>
      <c r="R588" s="264">
        <v>59</v>
      </c>
      <c r="S588" s="264">
        <v>2</v>
      </c>
      <c r="T588" s="265">
        <v>0.015</v>
      </c>
      <c r="U588" s="266">
        <v>9055</v>
      </c>
      <c r="V588" s="266">
        <v>248</v>
      </c>
      <c r="W588" s="266">
        <v>156</v>
      </c>
      <c r="X588" s="266">
        <v>0</v>
      </c>
      <c r="Y588" s="264">
        <v>0</v>
      </c>
      <c r="Z588" s="267">
        <v>0.0273881833241303</v>
      </c>
      <c r="AA588" s="267">
        <v>0.0273881833241303</v>
      </c>
      <c r="AB588" s="267">
        <v>0.0212731140566192</v>
      </c>
      <c r="AC588" s="268">
        <v>0.0268601935268602</v>
      </c>
      <c r="AD588" s="269">
        <v>0.0061150692675111</v>
      </c>
      <c r="AE588" s="270">
        <v>60579</v>
      </c>
      <c r="AF588" s="271">
        <v>1568</v>
      </c>
      <c r="AG588" s="271">
        <v>2</v>
      </c>
      <c r="AH588" s="271">
        <v>61142</v>
      </c>
      <c r="AI588" s="271">
        <v>1510</v>
      </c>
      <c r="AJ588" s="271">
        <v>2</v>
      </c>
      <c r="AK588" s="268">
        <v>0.0258505422671223</v>
      </c>
      <c r="AL588" s="268">
        <v>0.0246638971574368</v>
      </c>
      <c r="AM588" s="269">
        <v>0.00118664510968548</v>
      </c>
    </row>
    <row r="589" spans="1:39">
      <c r="A589" s="279" t="s">
        <v>721</v>
      </c>
      <c r="B589" s="280" t="s">
        <v>3329</v>
      </c>
      <c r="C589" s="262" t="s">
        <v>764</v>
      </c>
      <c r="D589" s="280" t="s">
        <v>764</v>
      </c>
      <c r="E589" s="263">
        <v>4242</v>
      </c>
      <c r="F589" s="263">
        <v>91</v>
      </c>
      <c r="G589" s="263">
        <v>52</v>
      </c>
      <c r="H589" s="263">
        <v>0</v>
      </c>
      <c r="I589" s="263">
        <v>0</v>
      </c>
      <c r="J589" s="264">
        <v>5250</v>
      </c>
      <c r="K589" s="264">
        <v>140</v>
      </c>
      <c r="L589" s="264">
        <v>140</v>
      </c>
      <c r="M589" s="264">
        <v>1</v>
      </c>
      <c r="N589" s="264">
        <v>0</v>
      </c>
      <c r="O589" s="264">
        <v>2398</v>
      </c>
      <c r="P589" s="264">
        <v>86</v>
      </c>
      <c r="Q589" s="264">
        <v>86</v>
      </c>
      <c r="R589" s="264">
        <v>44</v>
      </c>
      <c r="S589" s="264">
        <v>0</v>
      </c>
      <c r="T589" s="265">
        <v>0.015</v>
      </c>
      <c r="U589" s="266">
        <v>4242</v>
      </c>
      <c r="V589" s="266">
        <v>91</v>
      </c>
      <c r="W589" s="266">
        <v>52</v>
      </c>
      <c r="X589" s="266">
        <v>0</v>
      </c>
      <c r="Y589" s="264">
        <v>0</v>
      </c>
      <c r="Z589" s="267">
        <v>0.0214521452145215</v>
      </c>
      <c r="AA589" s="267">
        <v>0.0214521452145215</v>
      </c>
      <c r="AB589" s="267">
        <v>0.0266666666666667</v>
      </c>
      <c r="AC589" s="268">
        <v>0.0358632193494579</v>
      </c>
      <c r="AD589" s="269">
        <v>-0.00521452145214522</v>
      </c>
      <c r="AE589" s="270">
        <v>26156</v>
      </c>
      <c r="AF589" s="271">
        <v>702</v>
      </c>
      <c r="AG589" s="271">
        <v>0</v>
      </c>
      <c r="AH589" s="271">
        <v>26894</v>
      </c>
      <c r="AI589" s="271">
        <v>820</v>
      </c>
      <c r="AJ589" s="271">
        <v>0</v>
      </c>
      <c r="AK589" s="268">
        <v>0.0268389662027833</v>
      </c>
      <c r="AL589" s="268">
        <v>0.0304900721350487</v>
      </c>
      <c r="AM589" s="269">
        <v>-0.00365110593226541</v>
      </c>
    </row>
    <row r="590" spans="1:39">
      <c r="A590" s="279" t="s">
        <v>721</v>
      </c>
      <c r="B590" s="280" t="s">
        <v>3329</v>
      </c>
      <c r="C590" s="262" t="s">
        <v>765</v>
      </c>
      <c r="D590" s="280" t="s">
        <v>765</v>
      </c>
      <c r="E590" s="263">
        <v>4667</v>
      </c>
      <c r="F590" s="263">
        <v>132</v>
      </c>
      <c r="G590" s="263">
        <v>111</v>
      </c>
      <c r="H590" s="263">
        <v>0</v>
      </c>
      <c r="I590" s="263">
        <v>0</v>
      </c>
      <c r="J590" s="264">
        <v>6279</v>
      </c>
      <c r="K590" s="264">
        <v>80</v>
      </c>
      <c r="L590" s="264">
        <v>80</v>
      </c>
      <c r="M590" s="264">
        <v>17</v>
      </c>
      <c r="N590" s="264">
        <v>0</v>
      </c>
      <c r="O590" s="264">
        <v>3341</v>
      </c>
      <c r="P590" s="264">
        <v>63</v>
      </c>
      <c r="Q590" s="264">
        <v>63</v>
      </c>
      <c r="R590" s="264">
        <v>37</v>
      </c>
      <c r="S590" s="264">
        <v>0</v>
      </c>
      <c r="T590" s="265">
        <v>0.015</v>
      </c>
      <c r="U590" s="266">
        <v>4667</v>
      </c>
      <c r="V590" s="266">
        <v>132</v>
      </c>
      <c r="W590" s="266">
        <v>111</v>
      </c>
      <c r="X590" s="266">
        <v>0</v>
      </c>
      <c r="Y590" s="264">
        <v>0</v>
      </c>
      <c r="Z590" s="267">
        <v>0.0282836940218556</v>
      </c>
      <c r="AA590" s="267">
        <v>0.0282836940218556</v>
      </c>
      <c r="AB590" s="267">
        <v>0.0127408823060997</v>
      </c>
      <c r="AC590" s="268">
        <v>0.0188566297515714</v>
      </c>
      <c r="AD590" s="269">
        <v>0.0155428117157559</v>
      </c>
      <c r="AE590" s="270">
        <v>31482</v>
      </c>
      <c r="AF590" s="271">
        <v>708</v>
      </c>
      <c r="AG590" s="271">
        <v>0</v>
      </c>
      <c r="AH590" s="271">
        <v>31431</v>
      </c>
      <c r="AI590" s="271">
        <v>716</v>
      </c>
      <c r="AJ590" s="271">
        <v>0</v>
      </c>
      <c r="AK590" s="268">
        <v>0.0224890413569659</v>
      </c>
      <c r="AL590" s="268">
        <v>0.0227800579046165</v>
      </c>
      <c r="AM590" s="269">
        <v>-0.000291016547650576</v>
      </c>
    </row>
    <row r="591" spans="1:39">
      <c r="A591" s="279" t="s">
        <v>721</v>
      </c>
      <c r="B591" s="280" t="s">
        <v>3329</v>
      </c>
      <c r="C591" s="262" t="s">
        <v>766</v>
      </c>
      <c r="D591" s="280" t="s">
        <v>766</v>
      </c>
      <c r="E591" s="263">
        <v>5062</v>
      </c>
      <c r="F591" s="263">
        <v>378</v>
      </c>
      <c r="G591" s="263">
        <v>242</v>
      </c>
      <c r="H591" s="263">
        <v>0</v>
      </c>
      <c r="I591" s="263">
        <v>0</v>
      </c>
      <c r="J591" s="264">
        <v>6715</v>
      </c>
      <c r="K591" s="264">
        <v>90</v>
      </c>
      <c r="L591" s="264">
        <v>90</v>
      </c>
      <c r="M591" s="264">
        <v>2</v>
      </c>
      <c r="N591" s="264">
        <v>0</v>
      </c>
      <c r="O591" s="264">
        <v>3418</v>
      </c>
      <c r="P591" s="264">
        <v>186</v>
      </c>
      <c r="Q591" s="264">
        <v>186</v>
      </c>
      <c r="R591" s="264">
        <v>77</v>
      </c>
      <c r="S591" s="264">
        <v>0</v>
      </c>
      <c r="T591" s="265">
        <v>0.015</v>
      </c>
      <c r="U591" s="266">
        <v>5062</v>
      </c>
      <c r="V591" s="266">
        <v>378</v>
      </c>
      <c r="W591" s="266">
        <v>242</v>
      </c>
      <c r="X591" s="266">
        <v>0</v>
      </c>
      <c r="Y591" s="264">
        <v>0</v>
      </c>
      <c r="Z591" s="267">
        <v>0.0746740418806796</v>
      </c>
      <c r="AA591" s="267">
        <v>0.0746740418806796</v>
      </c>
      <c r="AB591" s="267">
        <v>0.0134028294862249</v>
      </c>
      <c r="AC591" s="268">
        <v>0.0544177881802224</v>
      </c>
      <c r="AD591" s="269">
        <v>0.0612712123944547</v>
      </c>
      <c r="AE591" s="270">
        <v>34364</v>
      </c>
      <c r="AF591" s="271">
        <v>1394</v>
      </c>
      <c r="AG591" s="271">
        <v>0</v>
      </c>
      <c r="AH591" s="271">
        <v>34189</v>
      </c>
      <c r="AI591" s="271">
        <v>1300</v>
      </c>
      <c r="AJ591" s="271">
        <v>1</v>
      </c>
      <c r="AK591" s="268">
        <v>0.0405657082993831</v>
      </c>
      <c r="AL591" s="268">
        <v>0.0379946766503846</v>
      </c>
      <c r="AM591" s="269">
        <v>0.00257103164899845</v>
      </c>
    </row>
    <row r="592" spans="1:39">
      <c r="A592" s="279" t="s">
        <v>721</v>
      </c>
      <c r="B592" s="280" t="s">
        <v>3329</v>
      </c>
      <c r="C592" s="262" t="s">
        <v>767</v>
      </c>
      <c r="D592" s="280" t="s">
        <v>767</v>
      </c>
      <c r="E592" s="263">
        <v>8814</v>
      </c>
      <c r="F592" s="263">
        <v>290</v>
      </c>
      <c r="G592" s="263">
        <v>182</v>
      </c>
      <c r="H592" s="263">
        <v>4</v>
      </c>
      <c r="I592" s="263">
        <v>0</v>
      </c>
      <c r="J592" s="264">
        <v>11303</v>
      </c>
      <c r="K592" s="264">
        <v>470</v>
      </c>
      <c r="L592" s="264">
        <v>469</v>
      </c>
      <c r="M592" s="264">
        <v>86</v>
      </c>
      <c r="N592" s="264">
        <v>2</v>
      </c>
      <c r="O592" s="264">
        <v>6334</v>
      </c>
      <c r="P592" s="264">
        <v>338</v>
      </c>
      <c r="Q592" s="264">
        <v>338</v>
      </c>
      <c r="R592" s="264">
        <v>182</v>
      </c>
      <c r="S592" s="264">
        <v>1</v>
      </c>
      <c r="T592" s="265">
        <v>0.015</v>
      </c>
      <c r="U592" s="266">
        <v>8814</v>
      </c>
      <c r="V592" s="266">
        <v>290</v>
      </c>
      <c r="W592" s="266">
        <v>182</v>
      </c>
      <c r="X592" s="266">
        <v>0</v>
      </c>
      <c r="Y592" s="264">
        <v>4</v>
      </c>
      <c r="Z592" s="267">
        <v>0.032902201043794</v>
      </c>
      <c r="AA592" s="267">
        <v>0.032902201043794</v>
      </c>
      <c r="AB592" s="267">
        <v>0.0414049367424578</v>
      </c>
      <c r="AC592" s="268">
        <v>0.0532049257972845</v>
      </c>
      <c r="AD592" s="269">
        <v>-0.00850273569866378</v>
      </c>
      <c r="AE592" s="270">
        <v>57413</v>
      </c>
      <c r="AF592" s="271">
        <v>2335</v>
      </c>
      <c r="AG592" s="271">
        <v>4</v>
      </c>
      <c r="AH592" s="271">
        <v>54665</v>
      </c>
      <c r="AI592" s="271">
        <v>1785</v>
      </c>
      <c r="AJ592" s="271">
        <v>7</v>
      </c>
      <c r="AK592" s="268">
        <v>0.0406005608485883</v>
      </c>
      <c r="AL592" s="268">
        <v>0.0325253818713985</v>
      </c>
      <c r="AM592" s="269">
        <v>0.00807517897718978</v>
      </c>
    </row>
    <row r="593" spans="1:39">
      <c r="A593" s="279" t="s">
        <v>721</v>
      </c>
      <c r="B593" s="280" t="s">
        <v>3330</v>
      </c>
      <c r="C593" s="262" t="s">
        <v>768</v>
      </c>
      <c r="D593" s="280" t="s">
        <v>769</v>
      </c>
      <c r="E593" s="263">
        <v>34</v>
      </c>
      <c r="F593" s="263">
        <v>3</v>
      </c>
      <c r="G593" s="263">
        <v>0</v>
      </c>
      <c r="H593" s="263">
        <v>0</v>
      </c>
      <c r="I593" s="263">
        <v>0</v>
      </c>
      <c r="J593" s="264">
        <v>9</v>
      </c>
      <c r="K593" s="264">
        <v>0</v>
      </c>
      <c r="L593" s="264">
        <v>0</v>
      </c>
      <c r="M593" s="264">
        <v>0</v>
      </c>
      <c r="N593" s="264">
        <v>0</v>
      </c>
      <c r="O593" s="264">
        <v>22</v>
      </c>
      <c r="P593" s="264">
        <v>0</v>
      </c>
      <c r="Q593" s="264">
        <v>0</v>
      </c>
      <c r="R593" s="264">
        <v>0</v>
      </c>
      <c r="S593" s="264">
        <v>0</v>
      </c>
      <c r="T593" s="265">
        <v>0.015</v>
      </c>
      <c r="U593" s="266">
        <v>34</v>
      </c>
      <c r="V593" s="266">
        <v>3</v>
      </c>
      <c r="W593" s="266">
        <v>0</v>
      </c>
      <c r="X593" s="266">
        <v>0</v>
      </c>
      <c r="Y593" s="264">
        <v>0</v>
      </c>
      <c r="Z593" s="267">
        <v>0.0882352941176471</v>
      </c>
      <c r="AA593" s="267">
        <v>0.0882352941176471</v>
      </c>
      <c r="AB593" s="267">
        <v>0</v>
      </c>
      <c r="AC593" s="268">
        <v>0</v>
      </c>
      <c r="AD593" s="269">
        <v>0.0882352941176471</v>
      </c>
      <c r="AE593" s="270">
        <v>123</v>
      </c>
      <c r="AF593" s="271">
        <v>3</v>
      </c>
      <c r="AG593" s="271">
        <v>0</v>
      </c>
      <c r="AH593" s="271">
        <v>112</v>
      </c>
      <c r="AI593" s="271">
        <v>0</v>
      </c>
      <c r="AJ593" s="271">
        <v>0</v>
      </c>
      <c r="AK593" s="268">
        <v>0.024390243902439</v>
      </c>
      <c r="AL593" s="268">
        <v>0</v>
      </c>
      <c r="AM593" s="269">
        <v>0.024390243902439</v>
      </c>
    </row>
    <row r="594" spans="1:39">
      <c r="A594" s="279" t="s">
        <v>721</v>
      </c>
      <c r="B594" s="280" t="s">
        <v>3331</v>
      </c>
      <c r="C594" s="262" t="s">
        <v>770</v>
      </c>
      <c r="D594" s="280" t="s">
        <v>770</v>
      </c>
      <c r="E594" s="263">
        <v>3725</v>
      </c>
      <c r="F594" s="263">
        <v>95</v>
      </c>
      <c r="G594" s="263">
        <v>62</v>
      </c>
      <c r="H594" s="263">
        <v>16</v>
      </c>
      <c r="I594" s="263">
        <v>0</v>
      </c>
      <c r="J594" s="264">
        <v>4451</v>
      </c>
      <c r="K594" s="264">
        <v>53</v>
      </c>
      <c r="L594" s="264">
        <v>53</v>
      </c>
      <c r="M594" s="264">
        <v>14</v>
      </c>
      <c r="N594" s="264">
        <v>0</v>
      </c>
      <c r="O594" s="264">
        <v>2317</v>
      </c>
      <c r="P594" s="264">
        <v>33</v>
      </c>
      <c r="Q594" s="264">
        <v>33</v>
      </c>
      <c r="R594" s="264">
        <v>22</v>
      </c>
      <c r="S594" s="264">
        <v>0</v>
      </c>
      <c r="T594" s="265">
        <v>0.015</v>
      </c>
      <c r="U594" s="266">
        <v>3725</v>
      </c>
      <c r="V594" s="266">
        <v>95</v>
      </c>
      <c r="W594" s="266">
        <v>62</v>
      </c>
      <c r="X594" s="266">
        <v>0</v>
      </c>
      <c r="Y594" s="264">
        <v>16</v>
      </c>
      <c r="Z594" s="267">
        <v>0.025503355704698</v>
      </c>
      <c r="AA594" s="267">
        <v>0.025503355704698</v>
      </c>
      <c r="AB594" s="267">
        <v>0.0119074365311166</v>
      </c>
      <c r="AC594" s="268">
        <v>0.0142425550280535</v>
      </c>
      <c r="AD594" s="269">
        <v>0.0135959191735814</v>
      </c>
      <c r="AE594" s="270">
        <v>22584</v>
      </c>
      <c r="AF594" s="271">
        <v>454</v>
      </c>
      <c r="AG594" s="271">
        <v>0</v>
      </c>
      <c r="AH594" s="271">
        <v>22827</v>
      </c>
      <c r="AI594" s="271">
        <v>453</v>
      </c>
      <c r="AJ594" s="271">
        <v>0</v>
      </c>
      <c r="AK594" s="268">
        <v>0.0201027275947574</v>
      </c>
      <c r="AL594" s="268">
        <v>0.0198449204888947</v>
      </c>
      <c r="AM594" s="269">
        <v>0.000257807105862623</v>
      </c>
    </row>
    <row r="595" spans="1:39">
      <c r="A595" s="279" t="s">
        <v>721</v>
      </c>
      <c r="B595" s="280" t="s">
        <v>3331</v>
      </c>
      <c r="C595" s="262" t="s">
        <v>771</v>
      </c>
      <c r="D595" s="280" t="s">
        <v>771</v>
      </c>
      <c r="E595" s="263">
        <v>3639</v>
      </c>
      <c r="F595" s="263">
        <v>53</v>
      </c>
      <c r="G595" s="263">
        <v>53</v>
      </c>
      <c r="H595" s="263">
        <v>0</v>
      </c>
      <c r="I595" s="263">
        <v>0</v>
      </c>
      <c r="J595" s="264">
        <v>4097</v>
      </c>
      <c r="K595" s="264">
        <v>47</v>
      </c>
      <c r="L595" s="264">
        <v>47</v>
      </c>
      <c r="M595" s="264">
        <v>19</v>
      </c>
      <c r="N595" s="264">
        <v>0</v>
      </c>
      <c r="O595" s="264">
        <v>1746</v>
      </c>
      <c r="P595" s="264">
        <v>37</v>
      </c>
      <c r="Q595" s="264">
        <v>37</v>
      </c>
      <c r="R595" s="264">
        <v>32</v>
      </c>
      <c r="S595" s="264">
        <v>0</v>
      </c>
      <c r="T595" s="265">
        <v>0.015</v>
      </c>
      <c r="U595" s="266">
        <v>3639</v>
      </c>
      <c r="V595" s="266">
        <v>53</v>
      </c>
      <c r="W595" s="266">
        <v>53</v>
      </c>
      <c r="X595" s="266">
        <v>0</v>
      </c>
      <c r="Y595" s="264">
        <v>0</v>
      </c>
      <c r="Z595" s="267">
        <v>0.0145644407804342</v>
      </c>
      <c r="AA595" s="267">
        <v>0.0145644407804342</v>
      </c>
      <c r="AB595" s="267">
        <v>0.0114718086404686</v>
      </c>
      <c r="AC595" s="268">
        <v>0.0211912943871707</v>
      </c>
      <c r="AD595" s="269">
        <v>0.00309263213996555</v>
      </c>
      <c r="AE595" s="270">
        <v>22071</v>
      </c>
      <c r="AF595" s="271">
        <v>332</v>
      </c>
      <c r="AG595" s="271">
        <v>0</v>
      </c>
      <c r="AH595" s="271">
        <v>22682</v>
      </c>
      <c r="AI595" s="271">
        <v>336</v>
      </c>
      <c r="AJ595" s="271">
        <v>0</v>
      </c>
      <c r="AK595" s="268">
        <v>0.0150423632821349</v>
      </c>
      <c r="AL595" s="268">
        <v>0.0148135085089498</v>
      </c>
      <c r="AM595" s="269">
        <v>0.0002288547731851</v>
      </c>
    </row>
    <row r="596" spans="1:39">
      <c r="A596" s="279" t="s">
        <v>721</v>
      </c>
      <c r="B596" s="280" t="s">
        <v>3331</v>
      </c>
      <c r="C596" s="262" t="s">
        <v>772</v>
      </c>
      <c r="D596" s="280" t="s">
        <v>772</v>
      </c>
      <c r="E596" s="263">
        <v>2652</v>
      </c>
      <c r="F596" s="263">
        <v>38</v>
      </c>
      <c r="G596" s="263">
        <v>17</v>
      </c>
      <c r="H596" s="263">
        <v>0</v>
      </c>
      <c r="I596" s="263">
        <v>0</v>
      </c>
      <c r="J596" s="264">
        <v>3111</v>
      </c>
      <c r="K596" s="264">
        <v>51</v>
      </c>
      <c r="L596" s="264">
        <v>51</v>
      </c>
      <c r="M596" s="264">
        <v>1</v>
      </c>
      <c r="N596" s="264">
        <v>0</v>
      </c>
      <c r="O596" s="264">
        <v>1497</v>
      </c>
      <c r="P596" s="264">
        <v>48</v>
      </c>
      <c r="Q596" s="264">
        <v>48</v>
      </c>
      <c r="R596" s="264">
        <v>18</v>
      </c>
      <c r="S596" s="264">
        <v>0</v>
      </c>
      <c r="T596" s="265">
        <v>0.015</v>
      </c>
      <c r="U596" s="266">
        <v>2652</v>
      </c>
      <c r="V596" s="266">
        <v>38</v>
      </c>
      <c r="W596" s="266">
        <v>17</v>
      </c>
      <c r="X596" s="266">
        <v>0</v>
      </c>
      <c r="Y596" s="264">
        <v>0</v>
      </c>
      <c r="Z596" s="267">
        <v>0.0143288084464555</v>
      </c>
      <c r="AA596" s="267">
        <v>0.0143288084464555</v>
      </c>
      <c r="AB596" s="267">
        <v>0.0163934426229508</v>
      </c>
      <c r="AC596" s="268">
        <v>0.032064128256513</v>
      </c>
      <c r="AD596" s="269">
        <v>-0.00206463417649532</v>
      </c>
      <c r="AE596" s="270">
        <v>16506</v>
      </c>
      <c r="AF596" s="271">
        <v>329</v>
      </c>
      <c r="AG596" s="271">
        <v>0</v>
      </c>
      <c r="AH596" s="271">
        <v>17574</v>
      </c>
      <c r="AI596" s="271">
        <v>328</v>
      </c>
      <c r="AJ596" s="271">
        <v>0</v>
      </c>
      <c r="AK596" s="268">
        <v>0.0199321458863444</v>
      </c>
      <c r="AL596" s="268">
        <v>0.0186639353590531</v>
      </c>
      <c r="AM596" s="269">
        <v>0.00126821052729121</v>
      </c>
    </row>
    <row r="597" spans="1:39">
      <c r="A597" s="279" t="s">
        <v>721</v>
      </c>
      <c r="B597" s="280" t="s">
        <v>3331</v>
      </c>
      <c r="C597" s="262" t="s">
        <v>773</v>
      </c>
      <c r="D597" s="280" t="s">
        <v>773</v>
      </c>
      <c r="E597" s="263">
        <v>4401</v>
      </c>
      <c r="F597" s="263">
        <v>62</v>
      </c>
      <c r="G597" s="263">
        <v>37</v>
      </c>
      <c r="H597" s="263">
        <v>0</v>
      </c>
      <c r="I597" s="263">
        <v>0</v>
      </c>
      <c r="J597" s="264">
        <v>5004</v>
      </c>
      <c r="K597" s="264">
        <v>98</v>
      </c>
      <c r="L597" s="264">
        <v>98</v>
      </c>
      <c r="M597" s="264">
        <v>24</v>
      </c>
      <c r="N597" s="264">
        <v>0</v>
      </c>
      <c r="O597" s="264">
        <v>2790</v>
      </c>
      <c r="P597" s="264">
        <v>47</v>
      </c>
      <c r="Q597" s="264">
        <v>47</v>
      </c>
      <c r="R597" s="264">
        <v>28</v>
      </c>
      <c r="S597" s="264">
        <v>0</v>
      </c>
      <c r="T597" s="265">
        <v>0.015</v>
      </c>
      <c r="U597" s="266">
        <v>4401</v>
      </c>
      <c r="V597" s="266">
        <v>62</v>
      </c>
      <c r="W597" s="266">
        <v>37</v>
      </c>
      <c r="X597" s="266">
        <v>0</v>
      </c>
      <c r="Y597" s="264">
        <v>0</v>
      </c>
      <c r="Z597" s="267">
        <v>0.0140877073392411</v>
      </c>
      <c r="AA597" s="267">
        <v>0.0140877073392411</v>
      </c>
      <c r="AB597" s="267">
        <v>0.0195843325339728</v>
      </c>
      <c r="AC597" s="268">
        <v>0.0168458781362007</v>
      </c>
      <c r="AD597" s="269">
        <v>-0.00549662519473174</v>
      </c>
      <c r="AE597" s="270">
        <v>27450</v>
      </c>
      <c r="AF597" s="271">
        <v>475</v>
      </c>
      <c r="AG597" s="271">
        <v>0</v>
      </c>
      <c r="AH597" s="271">
        <v>27711</v>
      </c>
      <c r="AI597" s="271">
        <v>475</v>
      </c>
      <c r="AJ597" s="271">
        <v>0</v>
      </c>
      <c r="AK597" s="268">
        <v>0.017304189435337</v>
      </c>
      <c r="AL597" s="268">
        <v>0.0171412074627404</v>
      </c>
      <c r="AM597" s="269">
        <v>0.000162981972596548</v>
      </c>
    </row>
    <row r="598" spans="1:39">
      <c r="A598" s="279" t="s">
        <v>721</v>
      </c>
      <c r="B598" s="280" t="s">
        <v>3331</v>
      </c>
      <c r="C598" s="262" t="s">
        <v>774</v>
      </c>
      <c r="D598" s="280" t="s">
        <v>774</v>
      </c>
      <c r="E598" s="263">
        <v>4576</v>
      </c>
      <c r="F598" s="263">
        <v>78</v>
      </c>
      <c r="G598" s="263">
        <v>65</v>
      </c>
      <c r="H598" s="263">
        <v>1</v>
      </c>
      <c r="I598" s="263">
        <v>0</v>
      </c>
      <c r="J598" s="264">
        <v>6058</v>
      </c>
      <c r="K598" s="264">
        <v>46</v>
      </c>
      <c r="L598" s="264">
        <v>45</v>
      </c>
      <c r="M598" s="264">
        <v>16</v>
      </c>
      <c r="N598" s="264">
        <v>0</v>
      </c>
      <c r="O598" s="264">
        <v>3073</v>
      </c>
      <c r="P598" s="264">
        <v>72</v>
      </c>
      <c r="Q598" s="264">
        <v>72</v>
      </c>
      <c r="R598" s="264">
        <v>46</v>
      </c>
      <c r="S598" s="264">
        <v>0</v>
      </c>
      <c r="T598" s="265">
        <v>0.015</v>
      </c>
      <c r="U598" s="266">
        <v>4576</v>
      </c>
      <c r="V598" s="266">
        <v>78</v>
      </c>
      <c r="W598" s="266">
        <v>65</v>
      </c>
      <c r="X598" s="266">
        <v>0</v>
      </c>
      <c r="Y598" s="264">
        <v>1</v>
      </c>
      <c r="Z598" s="267">
        <v>0.0170454545454545</v>
      </c>
      <c r="AA598" s="267">
        <v>0.0170454545454545</v>
      </c>
      <c r="AB598" s="267">
        <v>0.00759326510399472</v>
      </c>
      <c r="AC598" s="268">
        <v>0.0234298730881874</v>
      </c>
      <c r="AD598" s="269">
        <v>0.00945218944145983</v>
      </c>
      <c r="AE598" s="270">
        <v>31422</v>
      </c>
      <c r="AF598" s="271">
        <v>398</v>
      </c>
      <c r="AG598" s="271">
        <v>0</v>
      </c>
      <c r="AH598" s="271">
        <v>32223</v>
      </c>
      <c r="AI598" s="271">
        <v>398</v>
      </c>
      <c r="AJ598" s="271">
        <v>1</v>
      </c>
      <c r="AK598" s="268">
        <v>0.0126662847686334</v>
      </c>
      <c r="AL598" s="268">
        <v>0.0123203922663936</v>
      </c>
      <c r="AM598" s="269">
        <v>0.000345892502239872</v>
      </c>
    </row>
    <row r="599" spans="1:39">
      <c r="A599" s="279" t="s">
        <v>721</v>
      </c>
      <c r="B599" s="280" t="s">
        <v>3331</v>
      </c>
      <c r="C599" s="262" t="s">
        <v>775</v>
      </c>
      <c r="D599" s="280" t="s">
        <v>775</v>
      </c>
      <c r="E599" s="263">
        <v>4189</v>
      </c>
      <c r="F599" s="263">
        <v>86</v>
      </c>
      <c r="G599" s="263">
        <v>63</v>
      </c>
      <c r="H599" s="263">
        <v>1</v>
      </c>
      <c r="I599" s="263">
        <v>0</v>
      </c>
      <c r="J599" s="264">
        <v>4985</v>
      </c>
      <c r="K599" s="264">
        <v>71</v>
      </c>
      <c r="L599" s="264">
        <v>71</v>
      </c>
      <c r="M599" s="264">
        <v>1</v>
      </c>
      <c r="N599" s="264">
        <v>0</v>
      </c>
      <c r="O599" s="264">
        <v>2005</v>
      </c>
      <c r="P599" s="264">
        <v>63</v>
      </c>
      <c r="Q599" s="264">
        <v>63</v>
      </c>
      <c r="R599" s="264">
        <v>24</v>
      </c>
      <c r="S599" s="264">
        <v>0</v>
      </c>
      <c r="T599" s="265">
        <v>0.015</v>
      </c>
      <c r="U599" s="266">
        <v>4189</v>
      </c>
      <c r="V599" s="266">
        <v>86</v>
      </c>
      <c r="W599" s="266">
        <v>63</v>
      </c>
      <c r="X599" s="266">
        <v>0</v>
      </c>
      <c r="Y599" s="264">
        <v>1</v>
      </c>
      <c r="Z599" s="267">
        <v>0.0205299594175221</v>
      </c>
      <c r="AA599" s="267">
        <v>0.0205299594175221</v>
      </c>
      <c r="AB599" s="267">
        <v>0.0142427281845537</v>
      </c>
      <c r="AC599" s="268">
        <v>0.0314214463840399</v>
      </c>
      <c r="AD599" s="269">
        <v>0.00628723123296842</v>
      </c>
      <c r="AE599" s="270">
        <v>26083</v>
      </c>
      <c r="AF599" s="271">
        <v>531</v>
      </c>
      <c r="AG599" s="271">
        <v>0</v>
      </c>
      <c r="AH599" s="271">
        <v>26841</v>
      </c>
      <c r="AI599" s="271">
        <v>500</v>
      </c>
      <c r="AJ599" s="271">
        <v>2</v>
      </c>
      <c r="AK599" s="268">
        <v>0.0203580876432926</v>
      </c>
      <c r="AL599" s="268">
        <v>0.0185537051525651</v>
      </c>
      <c r="AM599" s="269">
        <v>0.00180438249072746</v>
      </c>
    </row>
    <row r="600" spans="1:39">
      <c r="A600" s="279" t="s">
        <v>721</v>
      </c>
      <c r="B600" s="280" t="s">
        <v>3331</v>
      </c>
      <c r="C600" s="262" t="s">
        <v>776</v>
      </c>
      <c r="D600" s="280" t="s">
        <v>776</v>
      </c>
      <c r="E600" s="263">
        <v>5511</v>
      </c>
      <c r="F600" s="263">
        <v>121</v>
      </c>
      <c r="G600" s="263">
        <v>78</v>
      </c>
      <c r="H600" s="263">
        <v>1</v>
      </c>
      <c r="I600" s="263">
        <v>0</v>
      </c>
      <c r="J600" s="264">
        <v>6780</v>
      </c>
      <c r="K600" s="264">
        <v>126</v>
      </c>
      <c r="L600" s="264">
        <v>126</v>
      </c>
      <c r="M600" s="264">
        <v>15</v>
      </c>
      <c r="N600" s="264">
        <v>0</v>
      </c>
      <c r="O600" s="264">
        <v>3058</v>
      </c>
      <c r="P600" s="264">
        <v>75</v>
      </c>
      <c r="Q600" s="264">
        <v>75</v>
      </c>
      <c r="R600" s="264">
        <v>40</v>
      </c>
      <c r="S600" s="264">
        <v>0</v>
      </c>
      <c r="T600" s="265">
        <v>0.015</v>
      </c>
      <c r="U600" s="266">
        <v>5511</v>
      </c>
      <c r="V600" s="266">
        <v>121</v>
      </c>
      <c r="W600" s="266">
        <v>78</v>
      </c>
      <c r="X600" s="266">
        <v>0</v>
      </c>
      <c r="Y600" s="264">
        <v>1</v>
      </c>
      <c r="Z600" s="267">
        <v>0.0219560878243513</v>
      </c>
      <c r="AA600" s="267">
        <v>0.0219560878243513</v>
      </c>
      <c r="AB600" s="267">
        <v>0.0185840707964602</v>
      </c>
      <c r="AC600" s="268">
        <v>0.0245258338783519</v>
      </c>
      <c r="AD600" s="269">
        <v>0.00337201702789112</v>
      </c>
      <c r="AE600" s="270">
        <v>34448</v>
      </c>
      <c r="AF600" s="271">
        <v>687</v>
      </c>
      <c r="AG600" s="271">
        <v>0</v>
      </c>
      <c r="AH600" s="271">
        <v>34725</v>
      </c>
      <c r="AI600" s="271">
        <v>747</v>
      </c>
      <c r="AJ600" s="271">
        <v>4</v>
      </c>
      <c r="AK600" s="268">
        <v>0.0199431026474686</v>
      </c>
      <c r="AL600" s="268">
        <v>0.0213966882649388</v>
      </c>
      <c r="AM600" s="269">
        <v>-0.00145358561747016</v>
      </c>
    </row>
    <row r="601" spans="1:39">
      <c r="A601" s="279" t="s">
        <v>721</v>
      </c>
      <c r="B601" s="280" t="s">
        <v>3331</v>
      </c>
      <c r="C601" s="262" t="s">
        <v>777</v>
      </c>
      <c r="D601" s="280" t="s">
        <v>777</v>
      </c>
      <c r="E601" s="263">
        <v>4917</v>
      </c>
      <c r="F601" s="263">
        <v>107</v>
      </c>
      <c r="G601" s="263">
        <v>81</v>
      </c>
      <c r="H601" s="263">
        <v>2</v>
      </c>
      <c r="I601" s="263">
        <v>0</v>
      </c>
      <c r="J601" s="264">
        <v>5588</v>
      </c>
      <c r="K601" s="264">
        <v>109</v>
      </c>
      <c r="L601" s="264">
        <v>109</v>
      </c>
      <c r="M601" s="264">
        <v>19</v>
      </c>
      <c r="N601" s="264">
        <v>0</v>
      </c>
      <c r="O601" s="264">
        <v>3577</v>
      </c>
      <c r="P601" s="264">
        <v>74</v>
      </c>
      <c r="Q601" s="264">
        <v>74</v>
      </c>
      <c r="R601" s="264">
        <v>56</v>
      </c>
      <c r="S601" s="264">
        <v>0</v>
      </c>
      <c r="T601" s="265">
        <v>0.015</v>
      </c>
      <c r="U601" s="266">
        <v>4917</v>
      </c>
      <c r="V601" s="266">
        <v>107</v>
      </c>
      <c r="W601" s="266">
        <v>81</v>
      </c>
      <c r="X601" s="266">
        <v>0</v>
      </c>
      <c r="Y601" s="264">
        <v>2</v>
      </c>
      <c r="Z601" s="267">
        <v>0.0217612365263372</v>
      </c>
      <c r="AA601" s="267">
        <v>0.0217612365263372</v>
      </c>
      <c r="AB601" s="267">
        <v>0.0195060844667144</v>
      </c>
      <c r="AC601" s="268">
        <v>0.0206877271456528</v>
      </c>
      <c r="AD601" s="269">
        <v>0.00225515205962281</v>
      </c>
      <c r="AE601" s="270">
        <v>30758</v>
      </c>
      <c r="AF601" s="271">
        <v>674</v>
      </c>
      <c r="AG601" s="271">
        <v>0</v>
      </c>
      <c r="AH601" s="271">
        <v>29829</v>
      </c>
      <c r="AI601" s="271">
        <v>718</v>
      </c>
      <c r="AJ601" s="271">
        <v>0</v>
      </c>
      <c r="AK601" s="268">
        <v>0.0219129982443592</v>
      </c>
      <c r="AL601" s="268">
        <v>0.024070535385028</v>
      </c>
      <c r="AM601" s="269">
        <v>-0.0021575371406688</v>
      </c>
    </row>
    <row r="602" spans="1:39">
      <c r="A602" s="279" t="s">
        <v>721</v>
      </c>
      <c r="B602" s="280" t="s">
        <v>3331</v>
      </c>
      <c r="C602" s="262" t="s">
        <v>778</v>
      </c>
      <c r="D602" s="280" t="s">
        <v>778</v>
      </c>
      <c r="E602" s="263">
        <v>3941</v>
      </c>
      <c r="F602" s="263">
        <v>97</v>
      </c>
      <c r="G602" s="263">
        <v>75</v>
      </c>
      <c r="H602" s="263">
        <v>0</v>
      </c>
      <c r="I602" s="263">
        <v>0</v>
      </c>
      <c r="J602" s="264">
        <v>4565</v>
      </c>
      <c r="K602" s="264">
        <v>60</v>
      </c>
      <c r="L602" s="264">
        <v>60</v>
      </c>
      <c r="M602" s="264">
        <v>2</v>
      </c>
      <c r="N602" s="264">
        <v>0</v>
      </c>
      <c r="O602" s="264">
        <v>1763</v>
      </c>
      <c r="P602" s="264">
        <v>46</v>
      </c>
      <c r="Q602" s="264">
        <v>46</v>
      </c>
      <c r="R602" s="264">
        <v>21</v>
      </c>
      <c r="S602" s="264">
        <v>0</v>
      </c>
      <c r="T602" s="265">
        <v>0.015</v>
      </c>
      <c r="U602" s="266">
        <v>3941</v>
      </c>
      <c r="V602" s="266">
        <v>97</v>
      </c>
      <c r="W602" s="266">
        <v>75</v>
      </c>
      <c r="X602" s="266">
        <v>0</v>
      </c>
      <c r="Y602" s="264">
        <v>0</v>
      </c>
      <c r="Z602" s="267">
        <v>0.0246130423750317</v>
      </c>
      <c r="AA602" s="267">
        <v>0.0246130423750317</v>
      </c>
      <c r="AB602" s="267">
        <v>0.0131434830230011</v>
      </c>
      <c r="AC602" s="268">
        <v>0.026091888825865</v>
      </c>
      <c r="AD602" s="269">
        <v>0.0114695593520306</v>
      </c>
      <c r="AE602" s="270">
        <v>24399</v>
      </c>
      <c r="AF602" s="271">
        <v>468</v>
      </c>
      <c r="AG602" s="271">
        <v>0</v>
      </c>
      <c r="AH602" s="271">
        <v>24589</v>
      </c>
      <c r="AI602" s="271">
        <v>471</v>
      </c>
      <c r="AJ602" s="271">
        <v>1</v>
      </c>
      <c r="AK602" s="268">
        <v>0.0191811139800812</v>
      </c>
      <c r="AL602" s="268">
        <v>0.0191142380739355</v>
      </c>
      <c r="AM602" s="269">
        <v>6.68759061456525e-5</v>
      </c>
    </row>
    <row r="603" spans="1:39">
      <c r="A603" s="279" t="s">
        <v>721</v>
      </c>
      <c r="B603" s="280" t="s">
        <v>3331</v>
      </c>
      <c r="C603" s="262" t="s">
        <v>779</v>
      </c>
      <c r="D603" s="280" t="s">
        <v>779</v>
      </c>
      <c r="E603" s="263">
        <v>4649</v>
      </c>
      <c r="F603" s="263">
        <v>35</v>
      </c>
      <c r="G603" s="263">
        <v>22</v>
      </c>
      <c r="H603" s="263">
        <v>0</v>
      </c>
      <c r="I603" s="263">
        <v>0</v>
      </c>
      <c r="J603" s="264">
        <v>5210</v>
      </c>
      <c r="K603" s="264">
        <v>53</v>
      </c>
      <c r="L603" s="264">
        <v>53</v>
      </c>
      <c r="M603" s="264">
        <v>10</v>
      </c>
      <c r="N603" s="264">
        <v>0</v>
      </c>
      <c r="O603" s="264">
        <v>2668</v>
      </c>
      <c r="P603" s="264">
        <v>41</v>
      </c>
      <c r="Q603" s="264">
        <v>41</v>
      </c>
      <c r="R603" s="264">
        <v>22</v>
      </c>
      <c r="S603" s="264">
        <v>0</v>
      </c>
      <c r="T603" s="265">
        <v>0.015</v>
      </c>
      <c r="U603" s="266">
        <v>4649</v>
      </c>
      <c r="V603" s="266">
        <v>35</v>
      </c>
      <c r="W603" s="266">
        <v>22</v>
      </c>
      <c r="X603" s="266">
        <v>0</v>
      </c>
      <c r="Y603" s="264">
        <v>0</v>
      </c>
      <c r="Z603" s="267">
        <v>0.00752850075285008</v>
      </c>
      <c r="AA603" s="267">
        <v>0.00752850075285008</v>
      </c>
      <c r="AB603" s="267">
        <v>0.0101727447216891</v>
      </c>
      <c r="AC603" s="268">
        <v>0.0153673163418291</v>
      </c>
      <c r="AD603" s="269">
        <v>-0.00264424396883898</v>
      </c>
      <c r="AE603" s="270">
        <v>27258</v>
      </c>
      <c r="AF603" s="271">
        <v>321</v>
      </c>
      <c r="AG603" s="271">
        <v>0</v>
      </c>
      <c r="AH603" s="271">
        <v>27721</v>
      </c>
      <c r="AI603" s="271">
        <v>382</v>
      </c>
      <c r="AJ603" s="271">
        <v>0</v>
      </c>
      <c r="AK603" s="268">
        <v>0.0117763592339864</v>
      </c>
      <c r="AL603" s="268">
        <v>0.0137801666606544</v>
      </c>
      <c r="AM603" s="269">
        <v>-0.00200380742666803</v>
      </c>
    </row>
    <row r="604" spans="1:39">
      <c r="A604" s="279" t="s">
        <v>721</v>
      </c>
      <c r="B604" s="280" t="s">
        <v>3331</v>
      </c>
      <c r="C604" s="262" t="s">
        <v>780</v>
      </c>
      <c r="D604" s="280" t="s">
        <v>780</v>
      </c>
      <c r="E604" s="263">
        <v>4335</v>
      </c>
      <c r="F604" s="263">
        <v>55</v>
      </c>
      <c r="G604" s="263">
        <v>47</v>
      </c>
      <c r="H604" s="263">
        <v>9</v>
      </c>
      <c r="I604" s="263">
        <v>0</v>
      </c>
      <c r="J604" s="264">
        <v>4747</v>
      </c>
      <c r="K604" s="264">
        <v>58</v>
      </c>
      <c r="L604" s="264">
        <v>57</v>
      </c>
      <c r="M604" s="264">
        <v>13</v>
      </c>
      <c r="N604" s="264">
        <v>0</v>
      </c>
      <c r="O604" s="264">
        <v>2616</v>
      </c>
      <c r="P604" s="264">
        <v>47</v>
      </c>
      <c r="Q604" s="264">
        <v>47</v>
      </c>
      <c r="R604" s="264">
        <v>24</v>
      </c>
      <c r="S604" s="264">
        <v>0</v>
      </c>
      <c r="T604" s="265">
        <v>0.015</v>
      </c>
      <c r="U604" s="266">
        <v>4335</v>
      </c>
      <c r="V604" s="266">
        <v>55</v>
      </c>
      <c r="W604" s="266">
        <v>47</v>
      </c>
      <c r="X604" s="266">
        <v>0</v>
      </c>
      <c r="Y604" s="264">
        <v>9</v>
      </c>
      <c r="Z604" s="267">
        <v>0.0126874279123414</v>
      </c>
      <c r="AA604" s="267">
        <v>0.0126874279123414</v>
      </c>
      <c r="AB604" s="267">
        <v>0.0122182431009058</v>
      </c>
      <c r="AC604" s="268">
        <v>0.0179663608562691</v>
      </c>
      <c r="AD604" s="269">
        <v>0.000469184811435571</v>
      </c>
      <c r="AE604" s="270">
        <v>26032</v>
      </c>
      <c r="AF604" s="271">
        <v>420</v>
      </c>
      <c r="AG604" s="271">
        <v>0</v>
      </c>
      <c r="AH604" s="271">
        <v>26400</v>
      </c>
      <c r="AI604" s="271">
        <v>429</v>
      </c>
      <c r="AJ604" s="271">
        <v>2</v>
      </c>
      <c r="AK604" s="268">
        <v>0.0161339889366933</v>
      </c>
      <c r="AL604" s="268">
        <v>0.0161742424242424</v>
      </c>
      <c r="AM604" s="269">
        <v>-4.02534875491231e-5</v>
      </c>
    </row>
    <row r="605" spans="1:39">
      <c r="A605" s="279" t="s">
        <v>721</v>
      </c>
      <c r="B605" s="280" t="s">
        <v>3331</v>
      </c>
      <c r="C605" s="262" t="s">
        <v>781</v>
      </c>
      <c r="D605" s="280" t="s">
        <v>781</v>
      </c>
      <c r="E605" s="263">
        <v>3465</v>
      </c>
      <c r="F605" s="263">
        <v>43</v>
      </c>
      <c r="G605" s="263">
        <v>28</v>
      </c>
      <c r="H605" s="263">
        <v>0</v>
      </c>
      <c r="I605" s="263">
        <v>0</v>
      </c>
      <c r="J605" s="264">
        <v>3785</v>
      </c>
      <c r="K605" s="264">
        <v>26</v>
      </c>
      <c r="L605" s="264">
        <v>26</v>
      </c>
      <c r="M605" s="264">
        <v>10</v>
      </c>
      <c r="N605" s="264">
        <v>0</v>
      </c>
      <c r="O605" s="264">
        <v>1973</v>
      </c>
      <c r="P605" s="264">
        <v>50</v>
      </c>
      <c r="Q605" s="264">
        <v>50</v>
      </c>
      <c r="R605" s="264">
        <v>45</v>
      </c>
      <c r="S605" s="264">
        <v>0</v>
      </c>
      <c r="T605" s="265">
        <v>0.015</v>
      </c>
      <c r="U605" s="266">
        <v>3465</v>
      </c>
      <c r="V605" s="266">
        <v>43</v>
      </c>
      <c r="W605" s="266">
        <v>28</v>
      </c>
      <c r="X605" s="266">
        <v>0</v>
      </c>
      <c r="Y605" s="264">
        <v>0</v>
      </c>
      <c r="Z605" s="267">
        <v>0.0124098124098124</v>
      </c>
      <c r="AA605" s="267">
        <v>0.0124098124098124</v>
      </c>
      <c r="AB605" s="267">
        <v>0.00686922060766182</v>
      </c>
      <c r="AC605" s="268">
        <v>0.0253421186011151</v>
      </c>
      <c r="AD605" s="269">
        <v>0.00554059180215059</v>
      </c>
      <c r="AE605" s="270">
        <v>20928</v>
      </c>
      <c r="AF605" s="271">
        <v>338</v>
      </c>
      <c r="AG605" s="271">
        <v>1</v>
      </c>
      <c r="AH605" s="271">
        <v>20904</v>
      </c>
      <c r="AI605" s="271">
        <v>296</v>
      </c>
      <c r="AJ605" s="271">
        <v>0</v>
      </c>
      <c r="AK605" s="268">
        <v>0.0161028287461774</v>
      </c>
      <c r="AL605" s="268">
        <v>0.01415996938385</v>
      </c>
      <c r="AM605" s="269">
        <v>0.00194285936232739</v>
      </c>
    </row>
    <row r="606" spans="1:39">
      <c r="A606" s="279" t="s">
        <v>721</v>
      </c>
      <c r="B606" s="280" t="s">
        <v>3331</v>
      </c>
      <c r="C606" s="262" t="s">
        <v>782</v>
      </c>
      <c r="D606" s="280" t="s">
        <v>782</v>
      </c>
      <c r="E606" s="263">
        <v>4488</v>
      </c>
      <c r="F606" s="263">
        <v>79</v>
      </c>
      <c r="G606" s="263">
        <v>46</v>
      </c>
      <c r="H606" s="263">
        <v>0</v>
      </c>
      <c r="I606" s="263">
        <v>0</v>
      </c>
      <c r="J606" s="264">
        <v>6015</v>
      </c>
      <c r="K606" s="264">
        <v>84</v>
      </c>
      <c r="L606" s="264">
        <v>84</v>
      </c>
      <c r="M606" s="264">
        <v>11</v>
      </c>
      <c r="N606" s="264">
        <v>0</v>
      </c>
      <c r="O606" s="264">
        <v>2458</v>
      </c>
      <c r="P606" s="264">
        <v>68</v>
      </c>
      <c r="Q606" s="264">
        <v>68</v>
      </c>
      <c r="R606" s="264">
        <v>50</v>
      </c>
      <c r="S606" s="264">
        <v>0</v>
      </c>
      <c r="T606" s="265">
        <v>0.015</v>
      </c>
      <c r="U606" s="266">
        <v>4488</v>
      </c>
      <c r="V606" s="266">
        <v>79</v>
      </c>
      <c r="W606" s="266">
        <v>46</v>
      </c>
      <c r="X606" s="266">
        <v>0</v>
      </c>
      <c r="Y606" s="264">
        <v>0</v>
      </c>
      <c r="Z606" s="267">
        <v>0.017602495543672</v>
      </c>
      <c r="AA606" s="267">
        <v>0.017602495543672</v>
      </c>
      <c r="AB606" s="267">
        <v>0.0139650872817955</v>
      </c>
      <c r="AC606" s="268">
        <v>0.0276647681041497</v>
      </c>
      <c r="AD606" s="269">
        <v>0.0036374082618765</v>
      </c>
      <c r="AE606" s="270">
        <v>29961</v>
      </c>
      <c r="AF606" s="271">
        <v>531</v>
      </c>
      <c r="AG606" s="271">
        <v>2</v>
      </c>
      <c r="AH606" s="271">
        <v>31674</v>
      </c>
      <c r="AI606" s="271">
        <v>559</v>
      </c>
      <c r="AJ606" s="271">
        <v>0</v>
      </c>
      <c r="AK606" s="268">
        <v>0.0176562865057909</v>
      </c>
      <c r="AL606" s="268">
        <v>0.0176485445475785</v>
      </c>
      <c r="AM606" s="269">
        <v>7.74195821240387e-6</v>
      </c>
    </row>
    <row r="607" spans="1:39">
      <c r="A607" s="279" t="s">
        <v>721</v>
      </c>
      <c r="B607" s="280" t="s">
        <v>3331</v>
      </c>
      <c r="C607" s="262" t="s">
        <v>783</v>
      </c>
      <c r="D607" s="280" t="s">
        <v>783</v>
      </c>
      <c r="E607" s="263">
        <v>2655</v>
      </c>
      <c r="F607" s="263">
        <v>25</v>
      </c>
      <c r="G607" s="263">
        <v>18</v>
      </c>
      <c r="H607" s="263">
        <v>1</v>
      </c>
      <c r="I607" s="263">
        <v>0</v>
      </c>
      <c r="J607" s="264">
        <v>3274</v>
      </c>
      <c r="K607" s="264">
        <v>29</v>
      </c>
      <c r="L607" s="264">
        <v>29</v>
      </c>
      <c r="M607" s="264">
        <v>6</v>
      </c>
      <c r="N607" s="264">
        <v>0</v>
      </c>
      <c r="O607" s="264">
        <v>1832</v>
      </c>
      <c r="P607" s="264">
        <v>28</v>
      </c>
      <c r="Q607" s="264">
        <v>28</v>
      </c>
      <c r="R607" s="264">
        <v>15</v>
      </c>
      <c r="S607" s="264">
        <v>0</v>
      </c>
      <c r="T607" s="265">
        <v>0.015</v>
      </c>
      <c r="U607" s="266">
        <v>2655</v>
      </c>
      <c r="V607" s="266">
        <v>25</v>
      </c>
      <c r="W607" s="266">
        <v>18</v>
      </c>
      <c r="X607" s="266">
        <v>0</v>
      </c>
      <c r="Y607" s="264">
        <v>1</v>
      </c>
      <c r="Z607" s="267">
        <v>0.00941619585687382</v>
      </c>
      <c r="AA607" s="267">
        <v>0.00941619585687382</v>
      </c>
      <c r="AB607" s="267">
        <v>0.00885766646304215</v>
      </c>
      <c r="AC607" s="268">
        <v>0.0152838427947598</v>
      </c>
      <c r="AD607" s="269">
        <v>0.000558529393831672</v>
      </c>
      <c r="AE607" s="270">
        <v>16986</v>
      </c>
      <c r="AF607" s="271">
        <v>187</v>
      </c>
      <c r="AG607" s="271">
        <v>0</v>
      </c>
      <c r="AH607" s="271">
        <v>16960</v>
      </c>
      <c r="AI607" s="271">
        <v>185</v>
      </c>
      <c r="AJ607" s="271">
        <v>0</v>
      </c>
      <c r="AK607" s="268">
        <v>0.0110090662898858</v>
      </c>
      <c r="AL607" s="268">
        <v>0.0109080188679245</v>
      </c>
      <c r="AM607" s="269">
        <v>0.000101047421961261</v>
      </c>
    </row>
    <row r="608" spans="1:39">
      <c r="A608" s="279" t="s">
        <v>721</v>
      </c>
      <c r="B608" s="280" t="s">
        <v>3331</v>
      </c>
      <c r="C608" s="262" t="s">
        <v>784</v>
      </c>
      <c r="D608" s="280" t="s">
        <v>784</v>
      </c>
      <c r="E608" s="263">
        <v>4034</v>
      </c>
      <c r="F608" s="263">
        <v>96</v>
      </c>
      <c r="G608" s="263">
        <v>70</v>
      </c>
      <c r="H608" s="263">
        <v>2</v>
      </c>
      <c r="I608" s="263">
        <v>0</v>
      </c>
      <c r="J608" s="264">
        <v>4586</v>
      </c>
      <c r="K608" s="264">
        <v>118</v>
      </c>
      <c r="L608" s="264">
        <v>117</v>
      </c>
      <c r="M608" s="264">
        <v>27</v>
      </c>
      <c r="N608" s="264">
        <v>0</v>
      </c>
      <c r="O608" s="264">
        <v>2542</v>
      </c>
      <c r="P608" s="264">
        <v>61</v>
      </c>
      <c r="Q608" s="264">
        <v>61</v>
      </c>
      <c r="R608" s="264">
        <v>42</v>
      </c>
      <c r="S608" s="264">
        <v>0</v>
      </c>
      <c r="T608" s="265">
        <v>0.015</v>
      </c>
      <c r="U608" s="266">
        <v>4034</v>
      </c>
      <c r="V608" s="266">
        <v>96</v>
      </c>
      <c r="W608" s="266">
        <v>70</v>
      </c>
      <c r="X608" s="266">
        <v>0</v>
      </c>
      <c r="Y608" s="264">
        <v>2</v>
      </c>
      <c r="Z608" s="267">
        <v>0.0237977193852256</v>
      </c>
      <c r="AA608" s="267">
        <v>0.0237977193852256</v>
      </c>
      <c r="AB608" s="267">
        <v>0.0257304840819887</v>
      </c>
      <c r="AC608" s="268">
        <v>0.0239968528717545</v>
      </c>
      <c r="AD608" s="269">
        <v>-0.00193276469676308</v>
      </c>
      <c r="AE608" s="270">
        <v>24545</v>
      </c>
      <c r="AF608" s="271">
        <v>661</v>
      </c>
      <c r="AG608" s="271">
        <v>2</v>
      </c>
      <c r="AH608" s="271">
        <v>24839</v>
      </c>
      <c r="AI608" s="271">
        <v>626</v>
      </c>
      <c r="AJ608" s="271">
        <v>0</v>
      </c>
      <c r="AK608" s="268">
        <v>0.0268486453452842</v>
      </c>
      <c r="AL608" s="268">
        <v>0.0252023028302267</v>
      </c>
      <c r="AM608" s="269">
        <v>0.00164634251505751</v>
      </c>
    </row>
    <row r="609" spans="1:39">
      <c r="A609" s="279" t="s">
        <v>721</v>
      </c>
      <c r="B609" s="280" t="s">
        <v>3331</v>
      </c>
      <c r="C609" s="262" t="s">
        <v>785</v>
      </c>
      <c r="D609" s="280" t="s">
        <v>785</v>
      </c>
      <c r="E609" s="263">
        <v>2192</v>
      </c>
      <c r="F609" s="263">
        <v>43</v>
      </c>
      <c r="G609" s="263">
        <v>30</v>
      </c>
      <c r="H609" s="263">
        <v>0</v>
      </c>
      <c r="I609" s="263">
        <v>0</v>
      </c>
      <c r="J609" s="264">
        <v>2602</v>
      </c>
      <c r="K609" s="264">
        <v>51</v>
      </c>
      <c r="L609" s="264">
        <v>51</v>
      </c>
      <c r="M609" s="264">
        <v>11</v>
      </c>
      <c r="N609" s="264">
        <v>0</v>
      </c>
      <c r="O609" s="264">
        <v>1022</v>
      </c>
      <c r="P609" s="264">
        <v>34</v>
      </c>
      <c r="Q609" s="264">
        <v>34</v>
      </c>
      <c r="R609" s="264">
        <v>21</v>
      </c>
      <c r="S609" s="264">
        <v>0</v>
      </c>
      <c r="T609" s="265">
        <v>0.015</v>
      </c>
      <c r="U609" s="266">
        <v>2192</v>
      </c>
      <c r="V609" s="266">
        <v>43</v>
      </c>
      <c r="W609" s="266">
        <v>30</v>
      </c>
      <c r="X609" s="266">
        <v>0</v>
      </c>
      <c r="Y609" s="264">
        <v>0</v>
      </c>
      <c r="Z609" s="267">
        <v>0.0196167883211679</v>
      </c>
      <c r="AA609" s="267">
        <v>0.0196167883211679</v>
      </c>
      <c r="AB609" s="267">
        <v>0.0196003074558032</v>
      </c>
      <c r="AC609" s="268">
        <v>0.0332681017612524</v>
      </c>
      <c r="AD609" s="269">
        <v>1.64808653646542e-5</v>
      </c>
      <c r="AE609" s="270">
        <v>13552</v>
      </c>
      <c r="AF609" s="271">
        <v>268</v>
      </c>
      <c r="AG609" s="271">
        <v>1</v>
      </c>
      <c r="AH609" s="271">
        <v>13970</v>
      </c>
      <c r="AI609" s="271">
        <v>260</v>
      </c>
      <c r="AJ609" s="271">
        <v>2</v>
      </c>
      <c r="AK609" s="268">
        <v>0.0197018890200708</v>
      </c>
      <c r="AL609" s="268">
        <v>0.0184681460272011</v>
      </c>
      <c r="AM609" s="269">
        <v>0.00123374299286969</v>
      </c>
    </row>
    <row r="610" spans="1:39">
      <c r="A610" s="279" t="s">
        <v>721</v>
      </c>
      <c r="B610" s="280" t="s">
        <v>3331</v>
      </c>
      <c r="C610" s="262" t="s">
        <v>786</v>
      </c>
      <c r="D610" s="280" t="s">
        <v>786</v>
      </c>
      <c r="E610" s="263">
        <v>2366</v>
      </c>
      <c r="F610" s="263">
        <v>36</v>
      </c>
      <c r="G610" s="263">
        <v>29</v>
      </c>
      <c r="H610" s="263">
        <v>0</v>
      </c>
      <c r="I610" s="263">
        <v>0</v>
      </c>
      <c r="J610" s="264">
        <v>2519</v>
      </c>
      <c r="K610" s="264">
        <v>37</v>
      </c>
      <c r="L610" s="264">
        <v>37</v>
      </c>
      <c r="M610" s="264">
        <v>12</v>
      </c>
      <c r="N610" s="264">
        <v>0</v>
      </c>
      <c r="O610" s="264">
        <v>817</v>
      </c>
      <c r="P610" s="264">
        <v>32</v>
      </c>
      <c r="Q610" s="264">
        <v>32</v>
      </c>
      <c r="R610" s="264">
        <v>21</v>
      </c>
      <c r="S610" s="264">
        <v>0</v>
      </c>
      <c r="T610" s="265">
        <v>0.015</v>
      </c>
      <c r="U610" s="266">
        <v>2366</v>
      </c>
      <c r="V610" s="266">
        <v>36</v>
      </c>
      <c r="W610" s="266">
        <v>29</v>
      </c>
      <c r="X610" s="266">
        <v>0</v>
      </c>
      <c r="Y610" s="264">
        <v>0</v>
      </c>
      <c r="Z610" s="267">
        <v>0.0152155536770921</v>
      </c>
      <c r="AA610" s="267">
        <v>0.0152155536770921</v>
      </c>
      <c r="AB610" s="267">
        <v>0.0146883684001588</v>
      </c>
      <c r="AC610" s="268">
        <v>0.0391676866585067</v>
      </c>
      <c r="AD610" s="269">
        <v>0.000527185276933346</v>
      </c>
      <c r="AE610" s="270">
        <v>12861</v>
      </c>
      <c r="AF610" s="271">
        <v>304</v>
      </c>
      <c r="AG610" s="271">
        <v>0</v>
      </c>
      <c r="AH610" s="271">
        <v>14130</v>
      </c>
      <c r="AI610" s="271">
        <v>316</v>
      </c>
      <c r="AJ610" s="271">
        <v>0</v>
      </c>
      <c r="AK610" s="268">
        <v>0.0236373532384729</v>
      </c>
      <c r="AL610" s="268">
        <v>0.0223637650389243</v>
      </c>
      <c r="AM610" s="269">
        <v>0.00127358819954863</v>
      </c>
    </row>
    <row r="611" spans="1:39">
      <c r="A611" s="279" t="s">
        <v>721</v>
      </c>
      <c r="B611" s="280" t="s">
        <v>3331</v>
      </c>
      <c r="C611" s="262" t="s">
        <v>787</v>
      </c>
      <c r="D611" s="280" t="s">
        <v>787</v>
      </c>
      <c r="E611" s="263">
        <v>4268</v>
      </c>
      <c r="F611" s="263">
        <v>113</v>
      </c>
      <c r="G611" s="263">
        <v>80</v>
      </c>
      <c r="H611" s="263">
        <v>5</v>
      </c>
      <c r="I611" s="263">
        <v>0</v>
      </c>
      <c r="J611" s="264">
        <v>4915</v>
      </c>
      <c r="K611" s="264">
        <v>154</v>
      </c>
      <c r="L611" s="264">
        <v>154</v>
      </c>
      <c r="M611" s="264">
        <v>31</v>
      </c>
      <c r="N611" s="264">
        <v>0</v>
      </c>
      <c r="O611" s="264">
        <v>2930</v>
      </c>
      <c r="P611" s="264">
        <v>84</v>
      </c>
      <c r="Q611" s="264">
        <v>84</v>
      </c>
      <c r="R611" s="264">
        <v>59</v>
      </c>
      <c r="S611" s="264">
        <v>0</v>
      </c>
      <c r="T611" s="265">
        <v>0.015</v>
      </c>
      <c r="U611" s="266">
        <v>4268</v>
      </c>
      <c r="V611" s="266">
        <v>113</v>
      </c>
      <c r="W611" s="266">
        <v>80</v>
      </c>
      <c r="X611" s="266">
        <v>0</v>
      </c>
      <c r="Y611" s="264">
        <v>5</v>
      </c>
      <c r="Z611" s="267">
        <v>0.0264761012183693</v>
      </c>
      <c r="AA611" s="267">
        <v>0.0264761012183693</v>
      </c>
      <c r="AB611" s="267">
        <v>0.0313326551373347</v>
      </c>
      <c r="AC611" s="268">
        <v>0.0286689419795222</v>
      </c>
      <c r="AD611" s="269">
        <v>-0.00485655391896543</v>
      </c>
      <c r="AE611" s="270">
        <v>26704</v>
      </c>
      <c r="AF611" s="271">
        <v>814</v>
      </c>
      <c r="AG611" s="271">
        <v>1</v>
      </c>
      <c r="AH611" s="271">
        <v>26998</v>
      </c>
      <c r="AI611" s="271">
        <v>872</v>
      </c>
      <c r="AJ611" s="271">
        <v>0</v>
      </c>
      <c r="AK611" s="268">
        <v>0.0304448771719593</v>
      </c>
      <c r="AL611" s="268">
        <v>0.0322986887917624</v>
      </c>
      <c r="AM611" s="269">
        <v>-0.0018538116198031</v>
      </c>
    </row>
    <row r="612" spans="1:39">
      <c r="A612" s="279" t="s">
        <v>721</v>
      </c>
      <c r="B612" s="280" t="s">
        <v>3331</v>
      </c>
      <c r="C612" s="262" t="s">
        <v>788</v>
      </c>
      <c r="D612" s="280" t="s">
        <v>788</v>
      </c>
      <c r="E612" s="263">
        <v>5174</v>
      </c>
      <c r="F612" s="263">
        <v>141</v>
      </c>
      <c r="G612" s="263">
        <v>92</v>
      </c>
      <c r="H612" s="263">
        <v>33</v>
      </c>
      <c r="I612" s="263">
        <v>0</v>
      </c>
      <c r="J612" s="264">
        <v>6014</v>
      </c>
      <c r="K612" s="264">
        <v>156</v>
      </c>
      <c r="L612" s="264">
        <v>156</v>
      </c>
      <c r="M612" s="264">
        <v>14</v>
      </c>
      <c r="N612" s="264">
        <v>0</v>
      </c>
      <c r="O612" s="264">
        <v>3596</v>
      </c>
      <c r="P612" s="264">
        <v>98</v>
      </c>
      <c r="Q612" s="264">
        <v>98</v>
      </c>
      <c r="R612" s="264">
        <v>37</v>
      </c>
      <c r="S612" s="264">
        <v>0</v>
      </c>
      <c r="T612" s="265">
        <v>0.015</v>
      </c>
      <c r="U612" s="266">
        <v>5174</v>
      </c>
      <c r="V612" s="266">
        <v>141</v>
      </c>
      <c r="W612" s="266">
        <v>92</v>
      </c>
      <c r="X612" s="266">
        <v>0</v>
      </c>
      <c r="Y612" s="264">
        <v>33</v>
      </c>
      <c r="Z612" s="267">
        <v>0.0272516428295323</v>
      </c>
      <c r="AA612" s="267">
        <v>0.0272516428295323</v>
      </c>
      <c r="AB612" s="267">
        <v>0.0259394745593615</v>
      </c>
      <c r="AC612" s="268">
        <v>0.0272525027808676</v>
      </c>
      <c r="AD612" s="269">
        <v>0.00131216827017079</v>
      </c>
      <c r="AE612" s="270">
        <v>32661</v>
      </c>
      <c r="AF612" s="271">
        <v>906</v>
      </c>
      <c r="AG612" s="271">
        <v>0</v>
      </c>
      <c r="AH612" s="271">
        <v>31710</v>
      </c>
      <c r="AI612" s="271">
        <v>865</v>
      </c>
      <c r="AJ612" s="271">
        <v>2</v>
      </c>
      <c r="AK612" s="268">
        <v>0.0277395058326444</v>
      </c>
      <c r="AL612" s="268">
        <v>0.0272153894670451</v>
      </c>
      <c r="AM612" s="269">
        <v>0.000524116365599341</v>
      </c>
    </row>
    <row r="613" spans="1:39">
      <c r="A613" s="279" t="s">
        <v>721</v>
      </c>
      <c r="B613" s="280" t="s">
        <v>3331</v>
      </c>
      <c r="C613" s="262" t="s">
        <v>789</v>
      </c>
      <c r="D613" s="280" t="s">
        <v>789</v>
      </c>
      <c r="E613" s="263">
        <v>5429</v>
      </c>
      <c r="F613" s="263">
        <v>75</v>
      </c>
      <c r="G613" s="263">
        <v>50</v>
      </c>
      <c r="H613" s="263">
        <v>0</v>
      </c>
      <c r="I613" s="263">
        <v>2</v>
      </c>
      <c r="J613" s="264">
        <v>6541</v>
      </c>
      <c r="K613" s="264">
        <v>58</v>
      </c>
      <c r="L613" s="264">
        <v>58</v>
      </c>
      <c r="M613" s="264">
        <v>10</v>
      </c>
      <c r="N613" s="264">
        <v>0</v>
      </c>
      <c r="O613" s="264">
        <v>3485</v>
      </c>
      <c r="P613" s="264">
        <v>65</v>
      </c>
      <c r="Q613" s="264">
        <v>65</v>
      </c>
      <c r="R613" s="264">
        <v>39</v>
      </c>
      <c r="S613" s="264">
        <v>0</v>
      </c>
      <c r="T613" s="265">
        <v>0.015</v>
      </c>
      <c r="U613" s="266">
        <v>5429</v>
      </c>
      <c r="V613" s="266">
        <v>75</v>
      </c>
      <c r="W613" s="266">
        <v>50</v>
      </c>
      <c r="X613" s="266">
        <v>2</v>
      </c>
      <c r="Y613" s="264">
        <v>0</v>
      </c>
      <c r="Z613" s="267">
        <v>0.0134463068705102</v>
      </c>
      <c r="AA613" s="267">
        <v>0.0134463068705102</v>
      </c>
      <c r="AB613" s="267">
        <v>0.0088671456963767</v>
      </c>
      <c r="AC613" s="268">
        <v>0.0186513629842181</v>
      </c>
      <c r="AD613" s="269">
        <v>0.00457916117413352</v>
      </c>
      <c r="AE613" s="270">
        <v>34808</v>
      </c>
      <c r="AF613" s="271">
        <v>471</v>
      </c>
      <c r="AG613" s="271">
        <v>4</v>
      </c>
      <c r="AH613" s="271">
        <v>34046</v>
      </c>
      <c r="AI613" s="271">
        <v>391</v>
      </c>
      <c r="AJ613" s="271">
        <v>2</v>
      </c>
      <c r="AK613" s="268">
        <v>0.0134164559871294</v>
      </c>
      <c r="AL613" s="268">
        <v>0.0114257181460377</v>
      </c>
      <c r="AM613" s="269">
        <v>0.00199073784109168</v>
      </c>
    </row>
    <row r="614" spans="1:39">
      <c r="A614" s="279" t="s">
        <v>721</v>
      </c>
      <c r="B614" s="280" t="s">
        <v>3331</v>
      </c>
      <c r="C614" s="262" t="s">
        <v>790</v>
      </c>
      <c r="D614" s="280" t="s">
        <v>790</v>
      </c>
      <c r="E614" s="263">
        <v>3161</v>
      </c>
      <c r="F614" s="263">
        <v>50</v>
      </c>
      <c r="G614" s="263">
        <v>43</v>
      </c>
      <c r="H614" s="263">
        <v>1</v>
      </c>
      <c r="I614" s="263">
        <v>0</v>
      </c>
      <c r="J614" s="264">
        <v>3843</v>
      </c>
      <c r="K614" s="264">
        <v>49</v>
      </c>
      <c r="L614" s="264">
        <v>49</v>
      </c>
      <c r="M614" s="264">
        <v>12</v>
      </c>
      <c r="N614" s="264">
        <v>0</v>
      </c>
      <c r="O614" s="264">
        <v>2122</v>
      </c>
      <c r="P614" s="264">
        <v>37</v>
      </c>
      <c r="Q614" s="264">
        <v>37</v>
      </c>
      <c r="R614" s="264">
        <v>29</v>
      </c>
      <c r="S614" s="264">
        <v>0</v>
      </c>
      <c r="T614" s="265">
        <v>0.015</v>
      </c>
      <c r="U614" s="266">
        <v>3161</v>
      </c>
      <c r="V614" s="266">
        <v>50</v>
      </c>
      <c r="W614" s="266">
        <v>43</v>
      </c>
      <c r="X614" s="266">
        <v>0</v>
      </c>
      <c r="Y614" s="264">
        <v>1</v>
      </c>
      <c r="Z614" s="267">
        <v>0.0158177791838026</v>
      </c>
      <c r="AA614" s="267">
        <v>0.0158177791838026</v>
      </c>
      <c r="AB614" s="267">
        <v>0.0127504553734062</v>
      </c>
      <c r="AC614" s="268">
        <v>0.0174363807728558</v>
      </c>
      <c r="AD614" s="269">
        <v>0.0030673238103964</v>
      </c>
      <c r="AE614" s="270">
        <v>19560</v>
      </c>
      <c r="AF614" s="271">
        <v>304</v>
      </c>
      <c r="AG614" s="271">
        <v>0</v>
      </c>
      <c r="AH614" s="271">
        <v>18836</v>
      </c>
      <c r="AI614" s="271">
        <v>328</v>
      </c>
      <c r="AJ614" s="271">
        <v>0</v>
      </c>
      <c r="AK614" s="268">
        <v>0.0155419222903885</v>
      </c>
      <c r="AL614" s="268">
        <v>0.017413463580378</v>
      </c>
      <c r="AM614" s="269">
        <v>-0.00187154128998945</v>
      </c>
    </row>
    <row r="615" spans="1:39">
      <c r="A615" s="279" t="s">
        <v>721</v>
      </c>
      <c r="B615" s="280" t="s">
        <v>3331</v>
      </c>
      <c r="C615" s="262" t="s">
        <v>791</v>
      </c>
      <c r="D615" s="280" t="s">
        <v>791</v>
      </c>
      <c r="E615" s="263">
        <v>2090</v>
      </c>
      <c r="F615" s="263">
        <v>32</v>
      </c>
      <c r="G615" s="263">
        <v>27</v>
      </c>
      <c r="H615" s="263">
        <v>0</v>
      </c>
      <c r="I615" s="263">
        <v>0</v>
      </c>
      <c r="J615" s="264">
        <v>2388</v>
      </c>
      <c r="K615" s="264">
        <v>32</v>
      </c>
      <c r="L615" s="264">
        <v>32</v>
      </c>
      <c r="M615" s="264">
        <v>5</v>
      </c>
      <c r="N615" s="264">
        <v>0</v>
      </c>
      <c r="O615" s="264">
        <v>892</v>
      </c>
      <c r="P615" s="264">
        <v>12</v>
      </c>
      <c r="Q615" s="264">
        <v>12</v>
      </c>
      <c r="R615" s="264">
        <v>9</v>
      </c>
      <c r="S615" s="264">
        <v>0</v>
      </c>
      <c r="T615" s="265">
        <v>0.015</v>
      </c>
      <c r="U615" s="266">
        <v>2090</v>
      </c>
      <c r="V615" s="266">
        <v>32</v>
      </c>
      <c r="W615" s="266">
        <v>27</v>
      </c>
      <c r="X615" s="266">
        <v>0</v>
      </c>
      <c r="Y615" s="264">
        <v>0</v>
      </c>
      <c r="Z615" s="267">
        <v>0.015311004784689</v>
      </c>
      <c r="AA615" s="267">
        <v>0.015311004784689</v>
      </c>
      <c r="AB615" s="267">
        <v>0.0134003350083752</v>
      </c>
      <c r="AC615" s="268">
        <v>0.0134529147982063</v>
      </c>
      <c r="AD615" s="269">
        <v>0.00191066977631379</v>
      </c>
      <c r="AE615" s="270">
        <v>11873</v>
      </c>
      <c r="AF615" s="271">
        <v>161</v>
      </c>
      <c r="AG615" s="271">
        <v>0</v>
      </c>
      <c r="AH615" s="271">
        <v>11542</v>
      </c>
      <c r="AI615" s="271">
        <v>173</v>
      </c>
      <c r="AJ615" s="271">
        <v>2</v>
      </c>
      <c r="AK615" s="268">
        <v>0.0135601785563884</v>
      </c>
      <c r="AL615" s="268">
        <v>0.0148154565933114</v>
      </c>
      <c r="AM615" s="269">
        <v>-0.00125527803692294</v>
      </c>
    </row>
    <row r="616" spans="1:39">
      <c r="A616" s="279" t="s">
        <v>721</v>
      </c>
      <c r="B616" s="280" t="s">
        <v>3331</v>
      </c>
      <c r="C616" s="262" t="s">
        <v>792</v>
      </c>
      <c r="D616" s="280" t="s">
        <v>792</v>
      </c>
      <c r="E616" s="263">
        <v>2413</v>
      </c>
      <c r="F616" s="263">
        <v>31</v>
      </c>
      <c r="G616" s="263">
        <v>25</v>
      </c>
      <c r="H616" s="263">
        <v>0</v>
      </c>
      <c r="I616" s="263">
        <v>0</v>
      </c>
      <c r="J616" s="264">
        <v>2644</v>
      </c>
      <c r="K616" s="264">
        <v>25</v>
      </c>
      <c r="L616" s="264">
        <v>25</v>
      </c>
      <c r="M616" s="264">
        <v>6</v>
      </c>
      <c r="N616" s="264">
        <v>0</v>
      </c>
      <c r="O616" s="264">
        <v>1097</v>
      </c>
      <c r="P616" s="264">
        <v>30</v>
      </c>
      <c r="Q616" s="264">
        <v>30</v>
      </c>
      <c r="R616" s="264">
        <v>17</v>
      </c>
      <c r="S616" s="264">
        <v>0</v>
      </c>
      <c r="T616" s="265">
        <v>0.015</v>
      </c>
      <c r="U616" s="266">
        <v>2413</v>
      </c>
      <c r="V616" s="266">
        <v>31</v>
      </c>
      <c r="W616" s="266">
        <v>25</v>
      </c>
      <c r="X616" s="266">
        <v>0</v>
      </c>
      <c r="Y616" s="264">
        <v>0</v>
      </c>
      <c r="Z616" s="267">
        <v>0.0128470783257356</v>
      </c>
      <c r="AA616" s="267">
        <v>0.0128470783257356</v>
      </c>
      <c r="AB616" s="267">
        <v>0.0094553706505295</v>
      </c>
      <c r="AC616" s="268">
        <v>0.0273473108477666</v>
      </c>
      <c r="AD616" s="269">
        <v>0.0033917076752061</v>
      </c>
      <c r="AE616" s="270">
        <v>14406</v>
      </c>
      <c r="AF616" s="271">
        <v>237</v>
      </c>
      <c r="AG616" s="271">
        <v>0</v>
      </c>
      <c r="AH616" s="271">
        <v>14012</v>
      </c>
      <c r="AI616" s="271">
        <v>286</v>
      </c>
      <c r="AJ616" s="271">
        <v>0</v>
      </c>
      <c r="AK616" s="268">
        <v>0.0164514785506039</v>
      </c>
      <c r="AL616" s="268">
        <v>0.0204110762203825</v>
      </c>
      <c r="AM616" s="269">
        <v>-0.00395959766977861</v>
      </c>
    </row>
    <row r="617" spans="1:39">
      <c r="A617" s="279" t="s">
        <v>721</v>
      </c>
      <c r="B617" s="280" t="s">
        <v>3331</v>
      </c>
      <c r="C617" s="262" t="s">
        <v>793</v>
      </c>
      <c r="D617" s="280" t="s">
        <v>793</v>
      </c>
      <c r="E617" s="263">
        <v>6330</v>
      </c>
      <c r="F617" s="263">
        <v>150</v>
      </c>
      <c r="G617" s="263">
        <v>103</v>
      </c>
      <c r="H617" s="263">
        <v>3</v>
      </c>
      <c r="I617" s="263">
        <v>0</v>
      </c>
      <c r="J617" s="264">
        <v>7747</v>
      </c>
      <c r="K617" s="264">
        <v>82</v>
      </c>
      <c r="L617" s="264">
        <v>82</v>
      </c>
      <c r="M617" s="264">
        <v>30</v>
      </c>
      <c r="N617" s="264">
        <v>0</v>
      </c>
      <c r="O617" s="264">
        <v>3531</v>
      </c>
      <c r="P617" s="264">
        <v>129</v>
      </c>
      <c r="Q617" s="264">
        <v>129</v>
      </c>
      <c r="R617" s="264">
        <v>72</v>
      </c>
      <c r="S617" s="264">
        <v>0</v>
      </c>
      <c r="T617" s="265">
        <v>0.015</v>
      </c>
      <c r="U617" s="266">
        <v>6330</v>
      </c>
      <c r="V617" s="266">
        <v>150</v>
      </c>
      <c r="W617" s="266">
        <v>103</v>
      </c>
      <c r="X617" s="266">
        <v>0</v>
      </c>
      <c r="Y617" s="264">
        <v>3</v>
      </c>
      <c r="Z617" s="267">
        <v>0.023696682464455</v>
      </c>
      <c r="AA617" s="267">
        <v>0.023696682464455</v>
      </c>
      <c r="AB617" s="267">
        <v>0.0105847424809604</v>
      </c>
      <c r="AC617" s="268">
        <v>0.0365335598980459</v>
      </c>
      <c r="AD617" s="269">
        <v>0.0131119399834946</v>
      </c>
      <c r="AE617" s="270">
        <v>40647</v>
      </c>
      <c r="AF617" s="271">
        <v>860</v>
      </c>
      <c r="AG617" s="271">
        <v>1</v>
      </c>
      <c r="AH617" s="271">
        <v>42585</v>
      </c>
      <c r="AI617" s="271">
        <v>1060</v>
      </c>
      <c r="AJ617" s="271">
        <v>2</v>
      </c>
      <c r="AK617" s="268">
        <v>0.0211331709597264</v>
      </c>
      <c r="AL617" s="268">
        <v>0.0248444287894799</v>
      </c>
      <c r="AM617" s="269">
        <v>-0.00371125782975344</v>
      </c>
    </row>
    <row r="618" spans="1:39">
      <c r="A618" s="279" t="s">
        <v>721</v>
      </c>
      <c r="B618" s="280" t="s">
        <v>3332</v>
      </c>
      <c r="C618" s="262" t="s">
        <v>794</v>
      </c>
      <c r="D618" s="280" t="s">
        <v>794</v>
      </c>
      <c r="E618" s="263">
        <v>3348</v>
      </c>
      <c r="F618" s="263">
        <v>40</v>
      </c>
      <c r="G618" s="263">
        <v>27</v>
      </c>
      <c r="H618" s="263">
        <v>4</v>
      </c>
      <c r="I618" s="263">
        <v>0</v>
      </c>
      <c r="J618" s="264">
        <v>3405</v>
      </c>
      <c r="K618" s="264">
        <v>34</v>
      </c>
      <c r="L618" s="264">
        <v>34</v>
      </c>
      <c r="M618" s="264">
        <v>11</v>
      </c>
      <c r="N618" s="264">
        <v>0</v>
      </c>
      <c r="O618" s="264">
        <v>3194</v>
      </c>
      <c r="P618" s="264">
        <v>19</v>
      </c>
      <c r="Q618" s="264">
        <v>19</v>
      </c>
      <c r="R618" s="264">
        <v>11</v>
      </c>
      <c r="S618" s="264">
        <v>0</v>
      </c>
      <c r="T618" s="265">
        <v>0.015</v>
      </c>
      <c r="U618" s="266">
        <v>3348</v>
      </c>
      <c r="V618" s="266">
        <v>40</v>
      </c>
      <c r="W618" s="266">
        <v>27</v>
      </c>
      <c r="X618" s="266">
        <v>0</v>
      </c>
      <c r="Y618" s="264">
        <v>4</v>
      </c>
      <c r="Z618" s="267">
        <v>0.01194743130227</v>
      </c>
      <c r="AA618" s="267">
        <v>0.01194743130227</v>
      </c>
      <c r="AB618" s="267">
        <v>0.00998531571218796</v>
      </c>
      <c r="AC618" s="268">
        <v>0.00594865372573575</v>
      </c>
      <c r="AD618" s="269">
        <v>0.00196211559008205</v>
      </c>
      <c r="AE618" s="270">
        <v>20933</v>
      </c>
      <c r="AF618" s="271">
        <v>192</v>
      </c>
      <c r="AG618" s="271">
        <v>0</v>
      </c>
      <c r="AH618" s="271">
        <v>20382</v>
      </c>
      <c r="AI618" s="271">
        <v>213</v>
      </c>
      <c r="AJ618" s="271">
        <v>0</v>
      </c>
      <c r="AK618" s="268">
        <v>0.00917212057516839</v>
      </c>
      <c r="AL618" s="268">
        <v>0.010450397409479</v>
      </c>
      <c r="AM618" s="269">
        <v>-0.00127827683431056</v>
      </c>
    </row>
    <row r="619" spans="1:39">
      <c r="A619" s="279" t="s">
        <v>721</v>
      </c>
      <c r="B619" s="280" t="s">
        <v>3332</v>
      </c>
      <c r="C619" s="262" t="s">
        <v>795</v>
      </c>
      <c r="D619" s="280" t="s">
        <v>796</v>
      </c>
      <c r="E619" s="263">
        <v>6795</v>
      </c>
      <c r="F619" s="263">
        <v>160</v>
      </c>
      <c r="G619" s="263">
        <v>103</v>
      </c>
      <c r="H619" s="263">
        <v>4</v>
      </c>
      <c r="I619" s="263">
        <v>0</v>
      </c>
      <c r="J619" s="264">
        <v>6946</v>
      </c>
      <c r="K619" s="264">
        <v>165</v>
      </c>
      <c r="L619" s="264">
        <v>165</v>
      </c>
      <c r="M619" s="264">
        <v>26</v>
      </c>
      <c r="N619" s="264">
        <v>0</v>
      </c>
      <c r="O619" s="264">
        <v>6610</v>
      </c>
      <c r="P619" s="264">
        <v>143</v>
      </c>
      <c r="Q619" s="264">
        <v>142</v>
      </c>
      <c r="R619" s="264">
        <v>82</v>
      </c>
      <c r="S619" s="264">
        <v>0</v>
      </c>
      <c r="T619" s="265">
        <v>0.015</v>
      </c>
      <c r="U619" s="266">
        <v>6795</v>
      </c>
      <c r="V619" s="266">
        <v>160</v>
      </c>
      <c r="W619" s="266">
        <v>103</v>
      </c>
      <c r="X619" s="266">
        <v>0</v>
      </c>
      <c r="Y619" s="264">
        <v>4</v>
      </c>
      <c r="Z619" s="267">
        <v>0.0235467255334805</v>
      </c>
      <c r="AA619" s="267">
        <v>0.0235467255334805</v>
      </c>
      <c r="AB619" s="267">
        <v>0.0237546789519148</v>
      </c>
      <c r="AC619" s="268">
        <v>0.0216338880484115</v>
      </c>
      <c r="AD619" s="269">
        <v>-0.00020795341843427</v>
      </c>
      <c r="AE619" s="270">
        <v>42774</v>
      </c>
      <c r="AF619" s="271">
        <v>969</v>
      </c>
      <c r="AG619" s="271">
        <v>1</v>
      </c>
      <c r="AH619" s="271">
        <v>40397</v>
      </c>
      <c r="AI619" s="271">
        <v>1026</v>
      </c>
      <c r="AJ619" s="271">
        <v>0</v>
      </c>
      <c r="AK619" s="268">
        <v>0.0226305699724131</v>
      </c>
      <c r="AL619" s="268">
        <v>0.0253979255885338</v>
      </c>
      <c r="AM619" s="269">
        <v>-0.00276735561612065</v>
      </c>
    </row>
    <row r="620" spans="1:39">
      <c r="A620" s="279" t="s">
        <v>721</v>
      </c>
      <c r="B620" s="280" t="s">
        <v>3332</v>
      </c>
      <c r="C620" s="262" t="s">
        <v>797</v>
      </c>
      <c r="D620" s="280" t="s">
        <v>798</v>
      </c>
      <c r="E620" s="263">
        <v>7282</v>
      </c>
      <c r="F620" s="263">
        <v>102</v>
      </c>
      <c r="G620" s="263">
        <v>66</v>
      </c>
      <c r="H620" s="263">
        <v>0</v>
      </c>
      <c r="I620" s="263">
        <v>0</v>
      </c>
      <c r="J620" s="264">
        <v>8181</v>
      </c>
      <c r="K620" s="264">
        <v>96</v>
      </c>
      <c r="L620" s="264">
        <v>96</v>
      </c>
      <c r="M620" s="264">
        <v>32</v>
      </c>
      <c r="N620" s="264">
        <v>0</v>
      </c>
      <c r="O620" s="264">
        <v>6835</v>
      </c>
      <c r="P620" s="264">
        <v>83</v>
      </c>
      <c r="Q620" s="264">
        <v>83</v>
      </c>
      <c r="R620" s="264">
        <v>57</v>
      </c>
      <c r="S620" s="264">
        <v>0</v>
      </c>
      <c r="T620" s="265">
        <v>0.015</v>
      </c>
      <c r="U620" s="266">
        <v>7282</v>
      </c>
      <c r="V620" s="266">
        <v>102</v>
      </c>
      <c r="W620" s="266">
        <v>66</v>
      </c>
      <c r="X620" s="266">
        <v>0</v>
      </c>
      <c r="Y620" s="264">
        <v>0</v>
      </c>
      <c r="Z620" s="267">
        <v>0.0140071408953584</v>
      </c>
      <c r="AA620" s="267">
        <v>0.0140071408953584</v>
      </c>
      <c r="AB620" s="267">
        <v>0.0117345067840117</v>
      </c>
      <c r="AC620" s="268">
        <v>0.0121433796634967</v>
      </c>
      <c r="AD620" s="269">
        <v>0.00227263411134668</v>
      </c>
      <c r="AE620" s="270">
        <v>48700</v>
      </c>
      <c r="AF620" s="271">
        <v>735</v>
      </c>
      <c r="AG620" s="271">
        <v>1</v>
      </c>
      <c r="AH620" s="271">
        <v>47238</v>
      </c>
      <c r="AI620" s="271">
        <v>805</v>
      </c>
      <c r="AJ620" s="271">
        <v>1</v>
      </c>
      <c r="AK620" s="268">
        <v>0.0150718685831622</v>
      </c>
      <c r="AL620" s="268">
        <v>0.0170201956052331</v>
      </c>
      <c r="AM620" s="269">
        <v>-0.00194832702207086</v>
      </c>
    </row>
    <row r="621" spans="1:39">
      <c r="A621" s="279" t="s">
        <v>721</v>
      </c>
      <c r="B621" s="280" t="s">
        <v>3332</v>
      </c>
      <c r="C621" s="262" t="s">
        <v>799</v>
      </c>
      <c r="D621" s="280" t="s">
        <v>800</v>
      </c>
      <c r="E621" s="263">
        <v>7484</v>
      </c>
      <c r="F621" s="263">
        <v>98</v>
      </c>
      <c r="G621" s="263">
        <v>72</v>
      </c>
      <c r="H621" s="263">
        <v>8</v>
      </c>
      <c r="I621" s="263">
        <v>0</v>
      </c>
      <c r="J621" s="264">
        <v>7754</v>
      </c>
      <c r="K621" s="264">
        <v>79</v>
      </c>
      <c r="L621" s="264">
        <v>79</v>
      </c>
      <c r="M621" s="264">
        <v>18</v>
      </c>
      <c r="N621" s="264">
        <v>0</v>
      </c>
      <c r="O621" s="264">
        <v>7125</v>
      </c>
      <c r="P621" s="264">
        <v>89</v>
      </c>
      <c r="Q621" s="264">
        <v>88</v>
      </c>
      <c r="R621" s="264">
        <v>41</v>
      </c>
      <c r="S621" s="264">
        <v>0</v>
      </c>
      <c r="T621" s="265">
        <v>0.015</v>
      </c>
      <c r="U621" s="266">
        <v>7484</v>
      </c>
      <c r="V621" s="266">
        <v>98</v>
      </c>
      <c r="W621" s="266">
        <v>72</v>
      </c>
      <c r="X621" s="266">
        <v>0</v>
      </c>
      <c r="Y621" s="264">
        <v>8</v>
      </c>
      <c r="Z621" s="267">
        <v>0.01309460181721</v>
      </c>
      <c r="AA621" s="267">
        <v>0.01309460181721</v>
      </c>
      <c r="AB621" s="267">
        <v>0.0101882899148826</v>
      </c>
      <c r="AC621" s="268">
        <v>0.0124912280701754</v>
      </c>
      <c r="AD621" s="269">
        <v>0.00290631190232741</v>
      </c>
      <c r="AE621" s="270">
        <v>48229</v>
      </c>
      <c r="AF621" s="271">
        <v>708</v>
      </c>
      <c r="AG621" s="271">
        <v>1</v>
      </c>
      <c r="AH621" s="271">
        <v>44182</v>
      </c>
      <c r="AI621" s="271">
        <v>706</v>
      </c>
      <c r="AJ621" s="271">
        <v>1</v>
      </c>
      <c r="AK621" s="268">
        <v>0.0146592299239047</v>
      </c>
      <c r="AL621" s="268">
        <v>0.015956724457924</v>
      </c>
      <c r="AM621" s="269">
        <v>-0.00129749453401934</v>
      </c>
    </row>
    <row r="622" spans="1:39">
      <c r="A622" s="279" t="s">
        <v>721</v>
      </c>
      <c r="B622" s="280" t="s">
        <v>3332</v>
      </c>
      <c r="C622" s="262" t="s">
        <v>801</v>
      </c>
      <c r="D622" s="280" t="s">
        <v>802</v>
      </c>
      <c r="E622" s="263">
        <v>7129</v>
      </c>
      <c r="F622" s="263">
        <v>83</v>
      </c>
      <c r="G622" s="263">
        <v>62</v>
      </c>
      <c r="H622" s="263">
        <v>2</v>
      </c>
      <c r="I622" s="263">
        <v>0</v>
      </c>
      <c r="J622" s="264">
        <v>7548</v>
      </c>
      <c r="K622" s="264">
        <v>89</v>
      </c>
      <c r="L622" s="264">
        <v>89</v>
      </c>
      <c r="M622" s="264">
        <v>20</v>
      </c>
      <c r="N622" s="264">
        <v>0</v>
      </c>
      <c r="O622" s="264">
        <v>6060</v>
      </c>
      <c r="P622" s="264">
        <v>70</v>
      </c>
      <c r="Q622" s="264">
        <v>70</v>
      </c>
      <c r="R622" s="264">
        <v>48</v>
      </c>
      <c r="S622" s="264">
        <v>0</v>
      </c>
      <c r="T622" s="265">
        <v>0.015</v>
      </c>
      <c r="U622" s="266">
        <v>7129</v>
      </c>
      <c r="V622" s="266">
        <v>83</v>
      </c>
      <c r="W622" s="266">
        <v>62</v>
      </c>
      <c r="X622" s="266">
        <v>0</v>
      </c>
      <c r="Y622" s="264">
        <v>2</v>
      </c>
      <c r="Z622" s="267">
        <v>0.011642586618039</v>
      </c>
      <c r="AA622" s="267">
        <v>0.011642586618039</v>
      </c>
      <c r="AB622" s="267">
        <v>0.0117912029676736</v>
      </c>
      <c r="AC622" s="268">
        <v>0.0115511551155116</v>
      </c>
      <c r="AD622" s="269">
        <v>-0.000148616349634562</v>
      </c>
      <c r="AE622" s="270">
        <v>43973</v>
      </c>
      <c r="AF622" s="271">
        <v>595</v>
      </c>
      <c r="AG622" s="271">
        <v>0</v>
      </c>
      <c r="AH622" s="271">
        <v>41358</v>
      </c>
      <c r="AI622" s="271">
        <v>537</v>
      </c>
      <c r="AJ622" s="271">
        <v>0</v>
      </c>
      <c r="AK622" s="268">
        <v>0.0135310304050213</v>
      </c>
      <c r="AL622" s="268">
        <v>0.012984186856231</v>
      </c>
      <c r="AM622" s="269">
        <v>0.000546843548790303</v>
      </c>
    </row>
    <row r="623" spans="1:39">
      <c r="A623" s="279" t="s">
        <v>721</v>
      </c>
      <c r="B623" s="280" t="s">
        <v>3332</v>
      </c>
      <c r="C623" s="262" t="s">
        <v>803</v>
      </c>
      <c r="D623" s="280" t="s">
        <v>804</v>
      </c>
      <c r="E623" s="263">
        <v>5121</v>
      </c>
      <c r="F623" s="263">
        <v>87</v>
      </c>
      <c r="G623" s="263">
        <v>50</v>
      </c>
      <c r="H623" s="263">
        <v>1</v>
      </c>
      <c r="I623" s="263">
        <v>0</v>
      </c>
      <c r="J623" s="264">
        <v>5071</v>
      </c>
      <c r="K623" s="264">
        <v>77</v>
      </c>
      <c r="L623" s="264">
        <v>77</v>
      </c>
      <c r="M623" s="264">
        <v>12</v>
      </c>
      <c r="N623" s="264">
        <v>0</v>
      </c>
      <c r="O623" s="264">
        <v>4952</v>
      </c>
      <c r="P623" s="264">
        <v>66</v>
      </c>
      <c r="Q623" s="264">
        <v>66</v>
      </c>
      <c r="R623" s="264">
        <v>48</v>
      </c>
      <c r="S623" s="264">
        <v>0</v>
      </c>
      <c r="T623" s="265">
        <v>0.015</v>
      </c>
      <c r="U623" s="266">
        <v>5121</v>
      </c>
      <c r="V623" s="266">
        <v>87</v>
      </c>
      <c r="W623" s="266">
        <v>50</v>
      </c>
      <c r="X623" s="266">
        <v>0</v>
      </c>
      <c r="Y623" s="264">
        <v>1</v>
      </c>
      <c r="Z623" s="267">
        <v>0.0169888693614528</v>
      </c>
      <c r="AA623" s="267">
        <v>0.0169888693614528</v>
      </c>
      <c r="AB623" s="267">
        <v>0.0151843817787419</v>
      </c>
      <c r="AC623" s="268">
        <v>0.0133279483037157</v>
      </c>
      <c r="AD623" s="269">
        <v>0.00180448758271098</v>
      </c>
      <c r="AE623" s="270">
        <v>31799</v>
      </c>
      <c r="AF623" s="271">
        <v>509</v>
      </c>
      <c r="AG623" s="271">
        <v>0</v>
      </c>
      <c r="AH623" s="271">
        <v>30468</v>
      </c>
      <c r="AI623" s="271">
        <v>476</v>
      </c>
      <c r="AJ623" s="271">
        <v>0</v>
      </c>
      <c r="AK623" s="268">
        <v>0.0160067926664361</v>
      </c>
      <c r="AL623" s="268">
        <v>0.0156229486674544</v>
      </c>
      <c r="AM623" s="269">
        <v>0.000383843998981673</v>
      </c>
    </row>
    <row r="624" spans="1:39">
      <c r="A624" s="279" t="s">
        <v>721</v>
      </c>
      <c r="B624" s="280" t="s">
        <v>3332</v>
      </c>
      <c r="C624" s="262" t="s">
        <v>805</v>
      </c>
      <c r="D624" s="280" t="s">
        <v>806</v>
      </c>
      <c r="E624" s="263">
        <v>7774</v>
      </c>
      <c r="F624" s="263">
        <v>121</v>
      </c>
      <c r="G624" s="263">
        <v>93</v>
      </c>
      <c r="H624" s="263">
        <v>26</v>
      </c>
      <c r="I624" s="263">
        <v>0</v>
      </c>
      <c r="J624" s="264">
        <v>8369</v>
      </c>
      <c r="K624" s="264">
        <v>99</v>
      </c>
      <c r="L624" s="264">
        <v>99</v>
      </c>
      <c r="M624" s="264">
        <v>24</v>
      </c>
      <c r="N624" s="264">
        <v>0</v>
      </c>
      <c r="O624" s="264">
        <v>7190</v>
      </c>
      <c r="P624" s="264">
        <v>77</v>
      </c>
      <c r="Q624" s="264">
        <v>77</v>
      </c>
      <c r="R624" s="264">
        <v>52</v>
      </c>
      <c r="S624" s="264">
        <v>0</v>
      </c>
      <c r="T624" s="265">
        <v>0.015</v>
      </c>
      <c r="U624" s="266">
        <v>7774</v>
      </c>
      <c r="V624" s="266">
        <v>121</v>
      </c>
      <c r="W624" s="266">
        <v>93</v>
      </c>
      <c r="X624" s="266">
        <v>0</v>
      </c>
      <c r="Y624" s="264">
        <v>26</v>
      </c>
      <c r="Z624" s="267">
        <v>0.0155647028556728</v>
      </c>
      <c r="AA624" s="267">
        <v>0.0155647028556728</v>
      </c>
      <c r="AB624" s="267">
        <v>0.0118293702951368</v>
      </c>
      <c r="AC624" s="268">
        <v>0.0107093184979138</v>
      </c>
      <c r="AD624" s="269">
        <v>0.00373533256053594</v>
      </c>
      <c r="AE624" s="270">
        <v>50409</v>
      </c>
      <c r="AF624" s="271">
        <v>662</v>
      </c>
      <c r="AG624" s="271">
        <v>0</v>
      </c>
      <c r="AH624" s="271">
        <v>45906</v>
      </c>
      <c r="AI624" s="271">
        <v>727</v>
      </c>
      <c r="AJ624" s="271">
        <v>0</v>
      </c>
      <c r="AK624" s="268">
        <v>0.013132575532147</v>
      </c>
      <c r="AL624" s="268">
        <v>0.0158367097982834</v>
      </c>
      <c r="AM624" s="269">
        <v>-0.00270413426613641</v>
      </c>
    </row>
    <row r="625" spans="1:39">
      <c r="A625" s="279" t="s">
        <v>721</v>
      </c>
      <c r="B625" s="280" t="s">
        <v>3332</v>
      </c>
      <c r="C625" s="262" t="s">
        <v>807</v>
      </c>
      <c r="D625" s="280" t="s">
        <v>808</v>
      </c>
      <c r="E625" s="263">
        <v>4782</v>
      </c>
      <c r="F625" s="263">
        <v>116</v>
      </c>
      <c r="G625" s="263">
        <v>73</v>
      </c>
      <c r="H625" s="263">
        <v>2</v>
      </c>
      <c r="I625" s="263">
        <v>0</v>
      </c>
      <c r="J625" s="264">
        <v>5243</v>
      </c>
      <c r="K625" s="264">
        <v>95</v>
      </c>
      <c r="L625" s="264">
        <v>95</v>
      </c>
      <c r="M625" s="264">
        <v>20</v>
      </c>
      <c r="N625" s="264">
        <v>0</v>
      </c>
      <c r="O625" s="264">
        <v>5053</v>
      </c>
      <c r="P625" s="264">
        <v>63</v>
      </c>
      <c r="Q625" s="264">
        <v>63</v>
      </c>
      <c r="R625" s="264">
        <v>34</v>
      </c>
      <c r="S625" s="264">
        <v>0</v>
      </c>
      <c r="T625" s="265">
        <v>0.015</v>
      </c>
      <c r="U625" s="266">
        <v>4782</v>
      </c>
      <c r="V625" s="266">
        <v>116</v>
      </c>
      <c r="W625" s="266">
        <v>73</v>
      </c>
      <c r="X625" s="266">
        <v>0</v>
      </c>
      <c r="Y625" s="264">
        <v>2</v>
      </c>
      <c r="Z625" s="267">
        <v>0.0242576327896278</v>
      </c>
      <c r="AA625" s="267">
        <v>0.0242576327896278</v>
      </c>
      <c r="AB625" s="267">
        <v>0.0181193972916269</v>
      </c>
      <c r="AC625" s="268">
        <v>0.012467840886602</v>
      </c>
      <c r="AD625" s="269">
        <v>0.00613823549800084</v>
      </c>
      <c r="AE625" s="270">
        <v>32112</v>
      </c>
      <c r="AF625" s="271">
        <v>684</v>
      </c>
      <c r="AG625" s="271">
        <v>0</v>
      </c>
      <c r="AH625" s="271">
        <v>29557</v>
      </c>
      <c r="AI625" s="271">
        <v>608</v>
      </c>
      <c r="AJ625" s="271">
        <v>1</v>
      </c>
      <c r="AK625" s="268">
        <v>0.0213004484304933</v>
      </c>
      <c r="AL625" s="268">
        <v>0.0205365903170146</v>
      </c>
      <c r="AM625" s="269">
        <v>0.000763858113478691</v>
      </c>
    </row>
    <row r="626" spans="1:39">
      <c r="A626" s="279" t="s">
        <v>721</v>
      </c>
      <c r="B626" s="280" t="s">
        <v>3332</v>
      </c>
      <c r="C626" s="262" t="s">
        <v>809</v>
      </c>
      <c r="D626" s="280" t="s">
        <v>810</v>
      </c>
      <c r="E626" s="263">
        <v>6692</v>
      </c>
      <c r="F626" s="263">
        <v>94</v>
      </c>
      <c r="G626" s="263">
        <v>63</v>
      </c>
      <c r="H626" s="263">
        <v>13</v>
      </c>
      <c r="I626" s="263">
        <v>0</v>
      </c>
      <c r="J626" s="264">
        <v>6453</v>
      </c>
      <c r="K626" s="264">
        <v>75</v>
      </c>
      <c r="L626" s="264">
        <v>75</v>
      </c>
      <c r="M626" s="264">
        <v>27</v>
      </c>
      <c r="N626" s="264">
        <v>1</v>
      </c>
      <c r="O626" s="264">
        <v>5897</v>
      </c>
      <c r="P626" s="264">
        <v>112</v>
      </c>
      <c r="Q626" s="264">
        <v>112</v>
      </c>
      <c r="R626" s="264">
        <v>64</v>
      </c>
      <c r="S626" s="264">
        <v>0</v>
      </c>
      <c r="T626" s="265">
        <v>0.015</v>
      </c>
      <c r="U626" s="266">
        <v>6692</v>
      </c>
      <c r="V626" s="266">
        <v>94</v>
      </c>
      <c r="W626" s="266">
        <v>63</v>
      </c>
      <c r="X626" s="266">
        <v>0</v>
      </c>
      <c r="Y626" s="264">
        <v>13</v>
      </c>
      <c r="Z626" s="267">
        <v>0.0140466228332337</v>
      </c>
      <c r="AA626" s="267">
        <v>0.0140466228332337</v>
      </c>
      <c r="AB626" s="267">
        <v>0.0114675344800868</v>
      </c>
      <c r="AC626" s="268">
        <v>0.0189927081566898</v>
      </c>
      <c r="AD626" s="269">
        <v>0.00257908835314693</v>
      </c>
      <c r="AE626" s="270">
        <v>40743</v>
      </c>
      <c r="AF626" s="271">
        <v>676</v>
      </c>
      <c r="AG626" s="271">
        <v>1</v>
      </c>
      <c r="AH626" s="271">
        <v>37728</v>
      </c>
      <c r="AI626" s="271">
        <v>800</v>
      </c>
      <c r="AJ626" s="271">
        <v>1</v>
      </c>
      <c r="AK626" s="268">
        <v>0.0165672630881378</v>
      </c>
      <c r="AL626" s="268">
        <v>0.0211779050042409</v>
      </c>
      <c r="AM626" s="269">
        <v>-0.00461064191610304</v>
      </c>
    </row>
    <row r="627" spans="1:39">
      <c r="A627" s="279" t="s">
        <v>721</v>
      </c>
      <c r="B627" s="280" t="s">
        <v>3332</v>
      </c>
      <c r="C627" s="262" t="s">
        <v>811</v>
      </c>
      <c r="D627" s="280" t="s">
        <v>812</v>
      </c>
      <c r="E627" s="263">
        <v>11822</v>
      </c>
      <c r="F627" s="263">
        <v>189</v>
      </c>
      <c r="G627" s="263">
        <v>128</v>
      </c>
      <c r="H627" s="263">
        <v>1</v>
      </c>
      <c r="I627" s="263">
        <v>0</v>
      </c>
      <c r="J627" s="264">
        <v>13232</v>
      </c>
      <c r="K627" s="264">
        <v>218</v>
      </c>
      <c r="L627" s="264">
        <v>218</v>
      </c>
      <c r="M627" s="264">
        <v>0</v>
      </c>
      <c r="N627" s="264">
        <v>0</v>
      </c>
      <c r="O627" s="264">
        <v>11166</v>
      </c>
      <c r="P627" s="264">
        <v>199</v>
      </c>
      <c r="Q627" s="264">
        <v>198</v>
      </c>
      <c r="R627" s="264">
        <v>88</v>
      </c>
      <c r="S627" s="264">
        <v>0</v>
      </c>
      <c r="T627" s="265">
        <v>0.015</v>
      </c>
      <c r="U627" s="266">
        <v>11822</v>
      </c>
      <c r="V627" s="266">
        <v>189</v>
      </c>
      <c r="W627" s="266">
        <v>128</v>
      </c>
      <c r="X627" s="266">
        <v>0</v>
      </c>
      <c r="Y627" s="264">
        <v>1</v>
      </c>
      <c r="Z627" s="267">
        <v>0.0159871426154627</v>
      </c>
      <c r="AA627" s="267">
        <v>0.0159871426154627</v>
      </c>
      <c r="AB627" s="267">
        <v>0.0164752116082225</v>
      </c>
      <c r="AC627" s="268">
        <v>0.0178219595199713</v>
      </c>
      <c r="AD627" s="269">
        <v>-0.000488068992759792</v>
      </c>
      <c r="AE627" s="270">
        <v>76077</v>
      </c>
      <c r="AF627" s="271">
        <v>1274</v>
      </c>
      <c r="AG627" s="271">
        <v>0</v>
      </c>
      <c r="AH627" s="271">
        <v>68624</v>
      </c>
      <c r="AI627" s="271">
        <v>1164</v>
      </c>
      <c r="AJ627" s="271">
        <v>0</v>
      </c>
      <c r="AK627" s="268">
        <v>0.0167461913587549</v>
      </c>
      <c r="AL627" s="268">
        <v>0.0169619958032175</v>
      </c>
      <c r="AM627" s="269">
        <v>-0.000215804444462588</v>
      </c>
    </row>
    <row r="628" spans="1:39">
      <c r="A628" s="279" t="s">
        <v>721</v>
      </c>
      <c r="B628" s="280" t="s">
        <v>3332</v>
      </c>
      <c r="C628" s="262" t="s">
        <v>813</v>
      </c>
      <c r="D628" s="280" t="s">
        <v>814</v>
      </c>
      <c r="E628" s="263">
        <v>7235</v>
      </c>
      <c r="F628" s="263">
        <v>80</v>
      </c>
      <c r="G628" s="263">
        <v>42</v>
      </c>
      <c r="H628" s="263">
        <v>1</v>
      </c>
      <c r="I628" s="263">
        <v>0</v>
      </c>
      <c r="J628" s="264">
        <v>7504</v>
      </c>
      <c r="K628" s="264">
        <v>81</v>
      </c>
      <c r="L628" s="264">
        <v>81</v>
      </c>
      <c r="M628" s="264">
        <v>10</v>
      </c>
      <c r="N628" s="264">
        <v>0</v>
      </c>
      <c r="O628" s="264">
        <v>7040</v>
      </c>
      <c r="P628" s="264">
        <v>72</v>
      </c>
      <c r="Q628" s="264">
        <v>72</v>
      </c>
      <c r="R628" s="264">
        <v>37</v>
      </c>
      <c r="S628" s="264">
        <v>0</v>
      </c>
      <c r="T628" s="265">
        <v>0.015</v>
      </c>
      <c r="U628" s="266">
        <v>7235</v>
      </c>
      <c r="V628" s="266">
        <v>80</v>
      </c>
      <c r="W628" s="266">
        <v>42</v>
      </c>
      <c r="X628" s="266">
        <v>0</v>
      </c>
      <c r="Y628" s="264">
        <v>1</v>
      </c>
      <c r="Z628" s="267">
        <v>0.0110573600552868</v>
      </c>
      <c r="AA628" s="267">
        <v>0.0110573600552868</v>
      </c>
      <c r="AB628" s="267">
        <v>0.0107942430703625</v>
      </c>
      <c r="AC628" s="268">
        <v>0.0102272727272727</v>
      </c>
      <c r="AD628" s="269">
        <v>0.000263116984924327</v>
      </c>
      <c r="AE628" s="270">
        <v>45743</v>
      </c>
      <c r="AF628" s="271">
        <v>550</v>
      </c>
      <c r="AG628" s="271">
        <v>0</v>
      </c>
      <c r="AH628" s="271">
        <v>45860</v>
      </c>
      <c r="AI628" s="271">
        <v>606</v>
      </c>
      <c r="AJ628" s="271">
        <v>0</v>
      </c>
      <c r="AK628" s="268">
        <v>0.0120236976149356</v>
      </c>
      <c r="AL628" s="268">
        <v>0.0132141299607501</v>
      </c>
      <c r="AM628" s="269">
        <v>-0.00119043234581449</v>
      </c>
    </row>
    <row r="629" spans="1:39">
      <c r="A629" s="279" t="s">
        <v>721</v>
      </c>
      <c r="B629" s="280" t="s">
        <v>3332</v>
      </c>
      <c r="C629" s="262" t="s">
        <v>815</v>
      </c>
      <c r="D629" s="280" t="s">
        <v>816</v>
      </c>
      <c r="E629" s="263">
        <v>14046</v>
      </c>
      <c r="F629" s="263">
        <v>200</v>
      </c>
      <c r="G629" s="263">
        <v>159</v>
      </c>
      <c r="H629" s="263">
        <v>67</v>
      </c>
      <c r="I629" s="263">
        <v>0</v>
      </c>
      <c r="J629" s="264">
        <v>13334</v>
      </c>
      <c r="K629" s="264">
        <v>211</v>
      </c>
      <c r="L629" s="264">
        <v>211</v>
      </c>
      <c r="M629" s="264">
        <v>90</v>
      </c>
      <c r="N629" s="264">
        <v>0</v>
      </c>
      <c r="O629" s="264">
        <v>11497</v>
      </c>
      <c r="P629" s="264">
        <v>63</v>
      </c>
      <c r="Q629" s="264">
        <v>63</v>
      </c>
      <c r="R629" s="264">
        <v>39</v>
      </c>
      <c r="S629" s="264">
        <v>0</v>
      </c>
      <c r="T629" s="265">
        <v>0.015</v>
      </c>
      <c r="U629" s="266">
        <v>14046</v>
      </c>
      <c r="V629" s="266">
        <v>200</v>
      </c>
      <c r="W629" s="266">
        <v>159</v>
      </c>
      <c r="X629" s="266">
        <v>0</v>
      </c>
      <c r="Y629" s="264">
        <v>67</v>
      </c>
      <c r="Z629" s="267">
        <v>0.0142389292325217</v>
      </c>
      <c r="AA629" s="267">
        <v>0.0142389292325217</v>
      </c>
      <c r="AB629" s="267">
        <v>0.0158242087895605</v>
      </c>
      <c r="AC629" s="268">
        <v>0.00547969035400539</v>
      </c>
      <c r="AD629" s="269">
        <v>-0.00158527955703881</v>
      </c>
      <c r="AE629" s="270">
        <v>86219</v>
      </c>
      <c r="AF629" s="271">
        <v>977</v>
      </c>
      <c r="AG629" s="271">
        <v>3</v>
      </c>
      <c r="AH629" s="271">
        <v>76392</v>
      </c>
      <c r="AI629" s="271">
        <v>1091</v>
      </c>
      <c r="AJ629" s="271">
        <v>3</v>
      </c>
      <c r="AK629" s="268">
        <v>0.0112968139273246</v>
      </c>
      <c r="AL629" s="268">
        <v>0.01424232903969</v>
      </c>
      <c r="AM629" s="269">
        <v>-0.00294551511236542</v>
      </c>
    </row>
    <row r="630" spans="1:39">
      <c r="A630" s="279" t="s">
        <v>721</v>
      </c>
      <c r="B630" s="280" t="s">
        <v>3332</v>
      </c>
      <c r="C630" s="262" t="s">
        <v>817</v>
      </c>
      <c r="D630" s="280" t="s">
        <v>818</v>
      </c>
      <c r="E630" s="263">
        <v>7006</v>
      </c>
      <c r="F630" s="263">
        <v>116</v>
      </c>
      <c r="G630" s="263">
        <v>71</v>
      </c>
      <c r="H630" s="263">
        <v>7</v>
      </c>
      <c r="I630" s="263">
        <v>0</v>
      </c>
      <c r="J630" s="264">
        <v>7248</v>
      </c>
      <c r="K630" s="264">
        <v>132</v>
      </c>
      <c r="L630" s="264">
        <v>132</v>
      </c>
      <c r="M630" s="264">
        <v>38</v>
      </c>
      <c r="N630" s="264">
        <v>0</v>
      </c>
      <c r="O630" s="264">
        <v>6808</v>
      </c>
      <c r="P630" s="264">
        <v>89</v>
      </c>
      <c r="Q630" s="264">
        <v>89</v>
      </c>
      <c r="R630" s="264">
        <v>63</v>
      </c>
      <c r="S630" s="264">
        <v>0</v>
      </c>
      <c r="T630" s="265">
        <v>0.015</v>
      </c>
      <c r="U630" s="266">
        <v>7006</v>
      </c>
      <c r="V630" s="266">
        <v>116</v>
      </c>
      <c r="W630" s="266">
        <v>71</v>
      </c>
      <c r="X630" s="266">
        <v>0</v>
      </c>
      <c r="Y630" s="264">
        <v>7</v>
      </c>
      <c r="Z630" s="267">
        <v>0.0165572366542963</v>
      </c>
      <c r="AA630" s="267">
        <v>0.0165572366542963</v>
      </c>
      <c r="AB630" s="267">
        <v>0.0182119205298013</v>
      </c>
      <c r="AC630" s="268">
        <v>0.0130728554641598</v>
      </c>
      <c r="AD630" s="269">
        <v>-0.00165468387550501</v>
      </c>
      <c r="AE630" s="270">
        <v>44624</v>
      </c>
      <c r="AF630" s="271">
        <v>813</v>
      </c>
      <c r="AG630" s="271">
        <v>1</v>
      </c>
      <c r="AH630" s="271">
        <v>42624</v>
      </c>
      <c r="AI630" s="271">
        <v>839</v>
      </c>
      <c r="AJ630" s="271">
        <v>2</v>
      </c>
      <c r="AK630" s="268">
        <v>0.0181964861957691</v>
      </c>
      <c r="AL630" s="268">
        <v>0.0196368243243243</v>
      </c>
      <c r="AM630" s="269">
        <v>-0.00144033812855523</v>
      </c>
    </row>
    <row r="631" spans="1:39">
      <c r="A631" s="279" t="s">
        <v>721</v>
      </c>
      <c r="B631" s="280" t="s">
        <v>3332</v>
      </c>
      <c r="C631" s="262" t="s">
        <v>819</v>
      </c>
      <c r="D631" s="280" t="s">
        <v>819</v>
      </c>
      <c r="E631" s="263">
        <v>5012</v>
      </c>
      <c r="F631" s="263">
        <v>61</v>
      </c>
      <c r="G631" s="263">
        <v>38</v>
      </c>
      <c r="H631" s="263">
        <v>0</v>
      </c>
      <c r="I631" s="263">
        <v>0</v>
      </c>
      <c r="J631" s="264">
        <v>4906</v>
      </c>
      <c r="K631" s="264">
        <v>31</v>
      </c>
      <c r="L631" s="264">
        <v>31</v>
      </c>
      <c r="M631" s="264">
        <v>8</v>
      </c>
      <c r="N631" s="264">
        <v>0</v>
      </c>
      <c r="O631" s="264">
        <v>4557</v>
      </c>
      <c r="P631" s="264">
        <v>17</v>
      </c>
      <c r="Q631" s="264">
        <v>17</v>
      </c>
      <c r="R631" s="264">
        <v>9</v>
      </c>
      <c r="S631" s="264">
        <v>0</v>
      </c>
      <c r="T631" s="265">
        <v>0.015</v>
      </c>
      <c r="U631" s="266">
        <v>5012</v>
      </c>
      <c r="V631" s="266">
        <v>61</v>
      </c>
      <c r="W631" s="266">
        <v>38</v>
      </c>
      <c r="X631" s="266">
        <v>0</v>
      </c>
      <c r="Y631" s="264">
        <v>0</v>
      </c>
      <c r="Z631" s="267">
        <v>0.012170790103751</v>
      </c>
      <c r="AA631" s="267">
        <v>0.012170790103751</v>
      </c>
      <c r="AB631" s="267">
        <v>0.00631879331430901</v>
      </c>
      <c r="AC631" s="268">
        <v>0.00373052446785166</v>
      </c>
      <c r="AD631" s="269">
        <v>0.00585199678944199</v>
      </c>
      <c r="AE631" s="270">
        <v>30818</v>
      </c>
      <c r="AF631" s="271">
        <v>275</v>
      </c>
      <c r="AG631" s="271">
        <v>0</v>
      </c>
      <c r="AH631" s="271">
        <v>29277</v>
      </c>
      <c r="AI631" s="271">
        <v>279</v>
      </c>
      <c r="AJ631" s="271">
        <v>1</v>
      </c>
      <c r="AK631" s="268">
        <v>0.00892335647997923</v>
      </c>
      <c r="AL631" s="268">
        <v>0.00949550841957851</v>
      </c>
      <c r="AM631" s="269">
        <v>-0.000572151939599277</v>
      </c>
    </row>
    <row r="632" spans="1:39">
      <c r="A632" s="279" t="s">
        <v>721</v>
      </c>
      <c r="B632" s="280" t="s">
        <v>3332</v>
      </c>
      <c r="C632" s="262" t="s">
        <v>820</v>
      </c>
      <c r="D632" s="280" t="s">
        <v>821</v>
      </c>
      <c r="E632" s="263">
        <v>5012</v>
      </c>
      <c r="F632" s="263">
        <v>46</v>
      </c>
      <c r="G632" s="263">
        <v>32</v>
      </c>
      <c r="H632" s="263">
        <v>2</v>
      </c>
      <c r="I632" s="263">
        <v>0</v>
      </c>
      <c r="J632" s="264">
        <v>4815</v>
      </c>
      <c r="K632" s="264">
        <v>33</v>
      </c>
      <c r="L632" s="264">
        <v>33</v>
      </c>
      <c r="M632" s="264">
        <v>17</v>
      </c>
      <c r="N632" s="264">
        <v>0</v>
      </c>
      <c r="O632" s="264">
        <v>4498</v>
      </c>
      <c r="P632" s="264">
        <v>21</v>
      </c>
      <c r="Q632" s="264">
        <v>21</v>
      </c>
      <c r="R632" s="264">
        <v>15</v>
      </c>
      <c r="S632" s="264">
        <v>0</v>
      </c>
      <c r="T632" s="265">
        <v>0.015</v>
      </c>
      <c r="U632" s="266">
        <v>5012</v>
      </c>
      <c r="V632" s="266">
        <v>46</v>
      </c>
      <c r="W632" s="266">
        <v>32</v>
      </c>
      <c r="X632" s="266">
        <v>0</v>
      </c>
      <c r="Y632" s="264">
        <v>2</v>
      </c>
      <c r="Z632" s="267">
        <v>0.0091779728651237</v>
      </c>
      <c r="AA632" s="267">
        <v>0.0091779728651237</v>
      </c>
      <c r="AB632" s="267">
        <v>0.00685358255451713</v>
      </c>
      <c r="AC632" s="268">
        <v>0.00466874166296132</v>
      </c>
      <c r="AD632" s="269">
        <v>0.00232439031060657</v>
      </c>
      <c r="AE632" s="270">
        <v>30776</v>
      </c>
      <c r="AF632" s="271">
        <v>253</v>
      </c>
      <c r="AG632" s="271">
        <v>0</v>
      </c>
      <c r="AH632" s="271">
        <v>29181</v>
      </c>
      <c r="AI632" s="271">
        <v>242</v>
      </c>
      <c r="AJ632" s="271">
        <v>0</v>
      </c>
      <c r="AK632" s="268">
        <v>0.00822069144788147</v>
      </c>
      <c r="AL632" s="268">
        <v>0.00829306740687434</v>
      </c>
      <c r="AM632" s="269">
        <v>-7.2375958992869e-5</v>
      </c>
    </row>
    <row r="633" spans="1:39">
      <c r="A633" s="279" t="s">
        <v>721</v>
      </c>
      <c r="B633" s="280" t="s">
        <v>3332</v>
      </c>
      <c r="C633" s="262" t="s">
        <v>822</v>
      </c>
      <c r="D633" s="280" t="s">
        <v>823</v>
      </c>
      <c r="E633" s="263">
        <v>6620</v>
      </c>
      <c r="F633" s="263">
        <v>122</v>
      </c>
      <c r="G633" s="263">
        <v>96</v>
      </c>
      <c r="H633" s="263">
        <v>30</v>
      </c>
      <c r="I633" s="263">
        <v>0</v>
      </c>
      <c r="J633" s="264">
        <v>6526</v>
      </c>
      <c r="K633" s="264">
        <v>88</v>
      </c>
      <c r="L633" s="264">
        <v>88</v>
      </c>
      <c r="M633" s="264">
        <v>23</v>
      </c>
      <c r="N633" s="264">
        <v>0</v>
      </c>
      <c r="O633" s="264">
        <v>5541</v>
      </c>
      <c r="P633" s="264">
        <v>76</v>
      </c>
      <c r="Q633" s="264">
        <v>76</v>
      </c>
      <c r="R633" s="264">
        <v>28</v>
      </c>
      <c r="S633" s="264">
        <v>0</v>
      </c>
      <c r="T633" s="265">
        <v>0.015</v>
      </c>
      <c r="U633" s="266">
        <v>6620</v>
      </c>
      <c r="V633" s="266">
        <v>122</v>
      </c>
      <c r="W633" s="266">
        <v>96</v>
      </c>
      <c r="X633" s="266">
        <v>0</v>
      </c>
      <c r="Y633" s="264">
        <v>30</v>
      </c>
      <c r="Z633" s="267">
        <v>0.018429003021148</v>
      </c>
      <c r="AA633" s="267">
        <v>0.018429003021148</v>
      </c>
      <c r="AB633" s="267">
        <v>0.0134845234446828</v>
      </c>
      <c r="AC633" s="268">
        <v>0.0137159357516694</v>
      </c>
      <c r="AD633" s="269">
        <v>0.00494447957646523</v>
      </c>
      <c r="AE633" s="270">
        <v>42990</v>
      </c>
      <c r="AF633" s="271">
        <v>589</v>
      </c>
      <c r="AG633" s="271">
        <v>0</v>
      </c>
      <c r="AH633" s="271">
        <v>39609</v>
      </c>
      <c r="AI633" s="271">
        <v>480</v>
      </c>
      <c r="AJ633" s="271">
        <v>2</v>
      </c>
      <c r="AK633" s="268">
        <v>0.013700860665271</v>
      </c>
      <c r="AL633" s="268">
        <v>0.0120679643515363</v>
      </c>
      <c r="AM633" s="269">
        <v>0.00163289631373473</v>
      </c>
    </row>
    <row r="634" spans="1:39">
      <c r="A634" s="279" t="s">
        <v>721</v>
      </c>
      <c r="B634" s="280" t="s">
        <v>3332</v>
      </c>
      <c r="C634" s="262" t="s">
        <v>824</v>
      </c>
      <c r="D634" s="280" t="s">
        <v>824</v>
      </c>
      <c r="E634" s="263">
        <v>6280</v>
      </c>
      <c r="F634" s="263">
        <v>114</v>
      </c>
      <c r="G634" s="263">
        <v>79</v>
      </c>
      <c r="H634" s="263">
        <v>12</v>
      </c>
      <c r="I634" s="263">
        <v>0</v>
      </c>
      <c r="J634" s="264">
        <v>6716</v>
      </c>
      <c r="K634" s="264">
        <v>108</v>
      </c>
      <c r="L634" s="264">
        <v>107</v>
      </c>
      <c r="M634" s="264">
        <v>8</v>
      </c>
      <c r="N634" s="264">
        <v>1</v>
      </c>
      <c r="O634" s="264">
        <v>5731</v>
      </c>
      <c r="P634" s="264">
        <v>78</v>
      </c>
      <c r="Q634" s="264">
        <v>78</v>
      </c>
      <c r="R634" s="264">
        <v>35</v>
      </c>
      <c r="S634" s="264">
        <v>0</v>
      </c>
      <c r="T634" s="265">
        <v>0.015</v>
      </c>
      <c r="U634" s="266">
        <v>6280</v>
      </c>
      <c r="V634" s="266">
        <v>114</v>
      </c>
      <c r="W634" s="266">
        <v>79</v>
      </c>
      <c r="X634" s="266">
        <v>0</v>
      </c>
      <c r="Y634" s="264">
        <v>12</v>
      </c>
      <c r="Z634" s="267">
        <v>0.0181528662420382</v>
      </c>
      <c r="AA634" s="267">
        <v>0.0181528662420382</v>
      </c>
      <c r="AB634" s="267">
        <v>0.0159321024419297</v>
      </c>
      <c r="AC634" s="268">
        <v>0.0136101901936835</v>
      </c>
      <c r="AD634" s="269">
        <v>0.0022207638001085</v>
      </c>
      <c r="AE634" s="270">
        <v>41714</v>
      </c>
      <c r="AF634" s="271">
        <v>668</v>
      </c>
      <c r="AG634" s="271">
        <v>3</v>
      </c>
      <c r="AH634" s="271">
        <v>39201</v>
      </c>
      <c r="AI634" s="271">
        <v>581</v>
      </c>
      <c r="AJ634" s="271">
        <v>0</v>
      </c>
      <c r="AK634" s="268">
        <v>0.0159418900129453</v>
      </c>
      <c r="AL634" s="268">
        <v>0.014821050483406</v>
      </c>
      <c r="AM634" s="269">
        <v>0.00112083952953926</v>
      </c>
    </row>
    <row r="635" spans="1:39">
      <c r="A635" s="279" t="s">
        <v>721</v>
      </c>
      <c r="B635" s="280" t="s">
        <v>3332</v>
      </c>
      <c r="C635" s="262" t="s">
        <v>825</v>
      </c>
      <c r="D635" s="280" t="s">
        <v>826</v>
      </c>
      <c r="E635" s="263">
        <v>4341</v>
      </c>
      <c r="F635" s="263">
        <v>85</v>
      </c>
      <c r="G635" s="263">
        <v>60</v>
      </c>
      <c r="H635" s="263">
        <v>4</v>
      </c>
      <c r="I635" s="263">
        <v>0</v>
      </c>
      <c r="J635" s="264">
        <v>4640</v>
      </c>
      <c r="K635" s="264">
        <v>49</v>
      </c>
      <c r="L635" s="264">
        <v>49</v>
      </c>
      <c r="M635" s="264">
        <v>30</v>
      </c>
      <c r="N635" s="264">
        <v>0</v>
      </c>
      <c r="O635" s="264">
        <v>4266</v>
      </c>
      <c r="P635" s="264">
        <v>53</v>
      </c>
      <c r="Q635" s="264">
        <v>53</v>
      </c>
      <c r="R635" s="264">
        <v>46</v>
      </c>
      <c r="S635" s="264">
        <v>0</v>
      </c>
      <c r="T635" s="265">
        <v>0.015</v>
      </c>
      <c r="U635" s="266">
        <v>4341</v>
      </c>
      <c r="V635" s="266">
        <v>85</v>
      </c>
      <c r="W635" s="266">
        <v>60</v>
      </c>
      <c r="X635" s="266">
        <v>0</v>
      </c>
      <c r="Y635" s="264">
        <v>4</v>
      </c>
      <c r="Z635" s="267">
        <v>0.0195807417645704</v>
      </c>
      <c r="AA635" s="267">
        <v>0.0195807417645704</v>
      </c>
      <c r="AB635" s="267">
        <v>0.0105603448275862</v>
      </c>
      <c r="AC635" s="268">
        <v>0.0124238162212846</v>
      </c>
      <c r="AD635" s="269">
        <v>0.00902039693698417</v>
      </c>
      <c r="AE635" s="270">
        <v>27949</v>
      </c>
      <c r="AF635" s="271">
        <v>473</v>
      </c>
      <c r="AG635" s="271">
        <v>0</v>
      </c>
      <c r="AH635" s="271">
        <v>25078</v>
      </c>
      <c r="AI635" s="271">
        <v>415</v>
      </c>
      <c r="AJ635" s="271">
        <v>0</v>
      </c>
      <c r="AK635" s="268">
        <v>0.0169236824215535</v>
      </c>
      <c r="AL635" s="268">
        <v>0.0165483690884441</v>
      </c>
      <c r="AM635" s="269">
        <v>0.00037531333310949</v>
      </c>
    </row>
    <row r="636" spans="1:39">
      <c r="A636" s="279" t="s">
        <v>721</v>
      </c>
      <c r="B636" s="280" t="s">
        <v>3333</v>
      </c>
      <c r="C636" s="262" t="s">
        <v>827</v>
      </c>
      <c r="D636" s="280" t="s">
        <v>828</v>
      </c>
      <c r="E636" s="263">
        <v>5307</v>
      </c>
      <c r="F636" s="263">
        <v>84</v>
      </c>
      <c r="G636" s="263">
        <v>55</v>
      </c>
      <c r="H636" s="263">
        <v>1</v>
      </c>
      <c r="I636" s="263">
        <v>0</v>
      </c>
      <c r="J636" s="264">
        <v>5710</v>
      </c>
      <c r="K636" s="264">
        <v>64</v>
      </c>
      <c r="L636" s="264">
        <v>64</v>
      </c>
      <c r="M636" s="264">
        <v>5</v>
      </c>
      <c r="N636" s="264">
        <v>0</v>
      </c>
      <c r="O636" s="264">
        <v>4510</v>
      </c>
      <c r="P636" s="264">
        <v>76</v>
      </c>
      <c r="Q636" s="264">
        <v>75</v>
      </c>
      <c r="R636" s="264">
        <v>39</v>
      </c>
      <c r="S636" s="264">
        <v>0</v>
      </c>
      <c r="T636" s="265">
        <v>0.015</v>
      </c>
      <c r="U636" s="266">
        <v>5307</v>
      </c>
      <c r="V636" s="266">
        <v>84</v>
      </c>
      <c r="W636" s="266">
        <v>55</v>
      </c>
      <c r="X636" s="266">
        <v>0</v>
      </c>
      <c r="Y636" s="264">
        <v>1</v>
      </c>
      <c r="Z636" s="267">
        <v>0.0158281514980215</v>
      </c>
      <c r="AA636" s="267">
        <v>0.0158281514980215</v>
      </c>
      <c r="AB636" s="267">
        <v>0.0112084063047285</v>
      </c>
      <c r="AC636" s="268">
        <v>0.0168514412416851</v>
      </c>
      <c r="AD636" s="269">
        <v>0.00461974519329293</v>
      </c>
      <c r="AE636" s="270">
        <v>30794</v>
      </c>
      <c r="AF636" s="271">
        <v>534</v>
      </c>
      <c r="AG636" s="271">
        <v>0</v>
      </c>
      <c r="AH636" s="271">
        <v>27302</v>
      </c>
      <c r="AI636" s="271">
        <v>656</v>
      </c>
      <c r="AJ636" s="271">
        <v>1</v>
      </c>
      <c r="AK636" s="268">
        <v>0.0173410404624277</v>
      </c>
      <c r="AL636" s="268">
        <v>0.0239909164163798</v>
      </c>
      <c r="AM636" s="269">
        <v>-0.00664987595395201</v>
      </c>
    </row>
    <row r="637" spans="1:39">
      <c r="A637" s="279" t="s">
        <v>721</v>
      </c>
      <c r="B637" s="280" t="s">
        <v>3333</v>
      </c>
      <c r="C637" s="262" t="s">
        <v>829</v>
      </c>
      <c r="D637" s="280" t="s">
        <v>830</v>
      </c>
      <c r="E637" s="263">
        <v>10399</v>
      </c>
      <c r="F637" s="263">
        <v>176</v>
      </c>
      <c r="G637" s="263">
        <v>138</v>
      </c>
      <c r="H637" s="263">
        <v>0</v>
      </c>
      <c r="I637" s="263">
        <v>0</v>
      </c>
      <c r="J637" s="264">
        <v>11772</v>
      </c>
      <c r="K637" s="264">
        <v>141</v>
      </c>
      <c r="L637" s="264">
        <v>140</v>
      </c>
      <c r="M637" s="264">
        <v>71</v>
      </c>
      <c r="N637" s="264">
        <v>0</v>
      </c>
      <c r="O637" s="264">
        <v>8685</v>
      </c>
      <c r="P637" s="264">
        <v>159</v>
      </c>
      <c r="Q637" s="264">
        <v>159</v>
      </c>
      <c r="R637" s="264">
        <v>124</v>
      </c>
      <c r="S637" s="264">
        <v>0</v>
      </c>
      <c r="T637" s="265">
        <v>0.015</v>
      </c>
      <c r="U637" s="266">
        <v>10399</v>
      </c>
      <c r="V637" s="266">
        <v>176</v>
      </c>
      <c r="W637" s="266">
        <v>138</v>
      </c>
      <c r="X637" s="266">
        <v>0</v>
      </c>
      <c r="Y637" s="264">
        <v>0</v>
      </c>
      <c r="Z637" s="267">
        <v>0.0169247042984902</v>
      </c>
      <c r="AA637" s="267">
        <v>0.0169247042984902</v>
      </c>
      <c r="AB637" s="267">
        <v>0.0119775739041794</v>
      </c>
      <c r="AC637" s="268">
        <v>0.018307426597582</v>
      </c>
      <c r="AD637" s="269">
        <v>0.00494713039431083</v>
      </c>
      <c r="AE637" s="270">
        <v>63783</v>
      </c>
      <c r="AF637" s="271">
        <v>1155</v>
      </c>
      <c r="AG637" s="271">
        <v>0</v>
      </c>
      <c r="AH637" s="271">
        <v>61632</v>
      </c>
      <c r="AI637" s="271">
        <v>1203</v>
      </c>
      <c r="AJ637" s="271">
        <v>0</v>
      </c>
      <c r="AK637" s="268">
        <v>0.0181082733643761</v>
      </c>
      <c r="AL637" s="268">
        <v>0.0195190809968847</v>
      </c>
      <c r="AM637" s="269">
        <v>-0.00141080763250865</v>
      </c>
    </row>
    <row r="638" spans="1:39">
      <c r="A638" s="279" t="s">
        <v>721</v>
      </c>
      <c r="B638" s="280" t="s">
        <v>3333</v>
      </c>
      <c r="C638" s="262" t="s">
        <v>831</v>
      </c>
      <c r="D638" s="280" t="s">
        <v>832</v>
      </c>
      <c r="E638" s="263">
        <v>5757</v>
      </c>
      <c r="F638" s="263">
        <v>93</v>
      </c>
      <c r="G638" s="263">
        <v>77</v>
      </c>
      <c r="H638" s="263">
        <v>0</v>
      </c>
      <c r="I638" s="263">
        <v>0</v>
      </c>
      <c r="J638" s="264">
        <v>6775</v>
      </c>
      <c r="K638" s="264">
        <v>87</v>
      </c>
      <c r="L638" s="264">
        <v>87</v>
      </c>
      <c r="M638" s="264">
        <v>18</v>
      </c>
      <c r="N638" s="264">
        <v>0</v>
      </c>
      <c r="O638" s="264">
        <v>4783</v>
      </c>
      <c r="P638" s="264">
        <v>71</v>
      </c>
      <c r="Q638" s="264">
        <v>70</v>
      </c>
      <c r="R638" s="264">
        <v>42</v>
      </c>
      <c r="S638" s="264">
        <v>0</v>
      </c>
      <c r="T638" s="265">
        <v>0.015</v>
      </c>
      <c r="U638" s="266">
        <v>5757</v>
      </c>
      <c r="V638" s="266">
        <v>93</v>
      </c>
      <c r="W638" s="266">
        <v>77</v>
      </c>
      <c r="X638" s="266">
        <v>0</v>
      </c>
      <c r="Y638" s="264">
        <v>0</v>
      </c>
      <c r="Z638" s="267">
        <v>0.0161542470036477</v>
      </c>
      <c r="AA638" s="267">
        <v>0.0161542470036477</v>
      </c>
      <c r="AB638" s="267">
        <v>0.0128413284132841</v>
      </c>
      <c r="AC638" s="268">
        <v>0.0148442400167259</v>
      </c>
      <c r="AD638" s="269">
        <v>0.0033129185903636</v>
      </c>
      <c r="AE638" s="270">
        <v>36199</v>
      </c>
      <c r="AF638" s="271">
        <v>722</v>
      </c>
      <c r="AG638" s="271">
        <v>0</v>
      </c>
      <c r="AH638" s="271">
        <v>36038</v>
      </c>
      <c r="AI638" s="271">
        <v>803</v>
      </c>
      <c r="AJ638" s="271">
        <v>0</v>
      </c>
      <c r="AK638" s="268">
        <v>0.0199453023564187</v>
      </c>
      <c r="AL638" s="268">
        <v>0.0222820356290582</v>
      </c>
      <c r="AM638" s="269">
        <v>-0.00233673327263953</v>
      </c>
    </row>
    <row r="639" spans="1:39">
      <c r="A639" s="279" t="s">
        <v>721</v>
      </c>
      <c r="B639" s="280" t="s">
        <v>3333</v>
      </c>
      <c r="C639" s="262" t="s">
        <v>833</v>
      </c>
      <c r="D639" s="280" t="s">
        <v>834</v>
      </c>
      <c r="E639" s="263">
        <v>4018</v>
      </c>
      <c r="F639" s="263">
        <v>13</v>
      </c>
      <c r="G639" s="263">
        <v>9</v>
      </c>
      <c r="H639" s="263">
        <v>0</v>
      </c>
      <c r="I639" s="263">
        <v>0</v>
      </c>
      <c r="J639" s="264">
        <v>4317</v>
      </c>
      <c r="K639" s="264">
        <v>54</v>
      </c>
      <c r="L639" s="264">
        <v>54</v>
      </c>
      <c r="M639" s="264">
        <v>8</v>
      </c>
      <c r="N639" s="264">
        <v>0</v>
      </c>
      <c r="O639" s="264">
        <v>3399</v>
      </c>
      <c r="P639" s="264">
        <v>79</v>
      </c>
      <c r="Q639" s="264">
        <v>79</v>
      </c>
      <c r="R639" s="264">
        <v>27</v>
      </c>
      <c r="S639" s="264">
        <v>0</v>
      </c>
      <c r="T639" s="265">
        <v>0.015</v>
      </c>
      <c r="U639" s="266">
        <v>4018</v>
      </c>
      <c r="V639" s="266">
        <v>13</v>
      </c>
      <c r="W639" s="266">
        <v>9</v>
      </c>
      <c r="X639" s="266">
        <v>0</v>
      </c>
      <c r="Y639" s="264">
        <v>0</v>
      </c>
      <c r="Z639" s="267">
        <v>0.00323544051767048</v>
      </c>
      <c r="AA639" s="267">
        <v>0.00323544051767048</v>
      </c>
      <c r="AB639" s="267">
        <v>0.0125086865879083</v>
      </c>
      <c r="AC639" s="268">
        <v>0.0232421300382465</v>
      </c>
      <c r="AD639" s="269">
        <v>-0.00927324607023779</v>
      </c>
      <c r="AE639" s="270">
        <v>23806</v>
      </c>
      <c r="AF639" s="271">
        <v>474</v>
      </c>
      <c r="AG639" s="271">
        <v>0</v>
      </c>
      <c r="AH639" s="271">
        <v>22468</v>
      </c>
      <c r="AI639" s="271">
        <v>540</v>
      </c>
      <c r="AJ639" s="271">
        <v>0</v>
      </c>
      <c r="AK639" s="268">
        <v>0.0199109468201294</v>
      </c>
      <c r="AL639" s="268">
        <v>0.0240341819476589</v>
      </c>
      <c r="AM639" s="269">
        <v>-0.00412323512752951</v>
      </c>
    </row>
    <row r="640" spans="1:39">
      <c r="A640" s="279" t="s">
        <v>721</v>
      </c>
      <c r="B640" s="280" t="s">
        <v>3333</v>
      </c>
      <c r="C640" s="262" t="s">
        <v>835</v>
      </c>
      <c r="D640" s="280" t="s">
        <v>836</v>
      </c>
      <c r="E640" s="263">
        <v>6128</v>
      </c>
      <c r="F640" s="263">
        <v>76</v>
      </c>
      <c r="G640" s="263">
        <v>60</v>
      </c>
      <c r="H640" s="263">
        <v>8</v>
      </c>
      <c r="I640" s="263">
        <v>0</v>
      </c>
      <c r="J640" s="264">
        <v>6499</v>
      </c>
      <c r="K640" s="264">
        <v>52</v>
      </c>
      <c r="L640" s="264">
        <v>52</v>
      </c>
      <c r="M640" s="264">
        <v>21</v>
      </c>
      <c r="N640" s="264">
        <v>0</v>
      </c>
      <c r="O640" s="264">
        <v>5425</v>
      </c>
      <c r="P640" s="264">
        <v>71</v>
      </c>
      <c r="Q640" s="264">
        <v>71</v>
      </c>
      <c r="R640" s="264">
        <v>50</v>
      </c>
      <c r="S640" s="264">
        <v>0</v>
      </c>
      <c r="T640" s="265">
        <v>0.015</v>
      </c>
      <c r="U640" s="266">
        <v>6128</v>
      </c>
      <c r="V640" s="266">
        <v>76</v>
      </c>
      <c r="W640" s="266">
        <v>60</v>
      </c>
      <c r="X640" s="266">
        <v>0</v>
      </c>
      <c r="Y640" s="264">
        <v>8</v>
      </c>
      <c r="Z640" s="267">
        <v>0.012402088772846</v>
      </c>
      <c r="AA640" s="267">
        <v>0.012402088772846</v>
      </c>
      <c r="AB640" s="267">
        <v>0.00800123095860902</v>
      </c>
      <c r="AC640" s="268">
        <v>0.0130875576036866</v>
      </c>
      <c r="AD640" s="269">
        <v>0.00440085781423694</v>
      </c>
      <c r="AE640" s="270">
        <v>36319</v>
      </c>
      <c r="AF640" s="271">
        <v>483</v>
      </c>
      <c r="AG640" s="271">
        <v>0</v>
      </c>
      <c r="AH640" s="271">
        <v>30908</v>
      </c>
      <c r="AI640" s="271">
        <v>502</v>
      </c>
      <c r="AJ640" s="271">
        <v>0</v>
      </c>
      <c r="AK640" s="268">
        <v>0.0132988243068366</v>
      </c>
      <c r="AL640" s="268">
        <v>0.0162417497088133</v>
      </c>
      <c r="AM640" s="269">
        <v>-0.00294292540197661</v>
      </c>
    </row>
    <row r="641" spans="1:39">
      <c r="A641" s="279" t="s">
        <v>721</v>
      </c>
      <c r="B641" s="280" t="s">
        <v>3333</v>
      </c>
      <c r="C641" s="262" t="s">
        <v>837</v>
      </c>
      <c r="D641" s="280" t="s">
        <v>838</v>
      </c>
      <c r="E641" s="263">
        <v>6271</v>
      </c>
      <c r="F641" s="263">
        <v>155</v>
      </c>
      <c r="G641" s="263">
        <v>72</v>
      </c>
      <c r="H641" s="263">
        <v>0</v>
      </c>
      <c r="I641" s="263">
        <v>0</v>
      </c>
      <c r="J641" s="264">
        <v>7261</v>
      </c>
      <c r="K641" s="264">
        <v>123</v>
      </c>
      <c r="L641" s="264">
        <v>123</v>
      </c>
      <c r="M641" s="264">
        <v>1</v>
      </c>
      <c r="N641" s="264">
        <v>0</v>
      </c>
      <c r="O641" s="264">
        <v>4985</v>
      </c>
      <c r="P641" s="264">
        <v>107</v>
      </c>
      <c r="Q641" s="264">
        <v>107</v>
      </c>
      <c r="R641" s="264">
        <v>27</v>
      </c>
      <c r="S641" s="264">
        <v>2</v>
      </c>
      <c r="T641" s="265">
        <v>0.015</v>
      </c>
      <c r="U641" s="266">
        <v>6271</v>
      </c>
      <c r="V641" s="266">
        <v>155</v>
      </c>
      <c r="W641" s="266">
        <v>72</v>
      </c>
      <c r="X641" s="266">
        <v>0</v>
      </c>
      <c r="Y641" s="264">
        <v>0</v>
      </c>
      <c r="Z641" s="267">
        <v>0.0247169510444905</v>
      </c>
      <c r="AA641" s="267">
        <v>0.0247169510444905</v>
      </c>
      <c r="AB641" s="267">
        <v>0.016939815452417</v>
      </c>
      <c r="AC641" s="268">
        <v>0.0210631895687061</v>
      </c>
      <c r="AD641" s="269">
        <v>0.00777713559207349</v>
      </c>
      <c r="AE641" s="270">
        <v>39019</v>
      </c>
      <c r="AF641" s="271">
        <v>943</v>
      </c>
      <c r="AG641" s="271">
        <v>2</v>
      </c>
      <c r="AH641" s="271">
        <v>39351</v>
      </c>
      <c r="AI641" s="271">
        <v>946</v>
      </c>
      <c r="AJ641" s="271">
        <v>0</v>
      </c>
      <c r="AK641" s="268">
        <v>0.0241164560854968</v>
      </c>
      <c r="AL641" s="268">
        <v>0.024040049808137</v>
      </c>
      <c r="AM641" s="269">
        <v>7.64062773597855e-5</v>
      </c>
    </row>
    <row r="642" spans="1:39">
      <c r="A642" s="279" t="s">
        <v>721</v>
      </c>
      <c r="B642" s="280" t="s">
        <v>3333</v>
      </c>
      <c r="C642" s="262" t="s">
        <v>839</v>
      </c>
      <c r="D642" s="280" t="s">
        <v>840</v>
      </c>
      <c r="E642" s="263">
        <v>5063</v>
      </c>
      <c r="F642" s="263">
        <v>70</v>
      </c>
      <c r="G642" s="263">
        <v>44</v>
      </c>
      <c r="H642" s="263">
        <v>0</v>
      </c>
      <c r="I642" s="263">
        <v>0</v>
      </c>
      <c r="J642" s="264">
        <v>6094</v>
      </c>
      <c r="K642" s="264">
        <v>40</v>
      </c>
      <c r="L642" s="264">
        <v>40</v>
      </c>
      <c r="M642" s="264">
        <v>1</v>
      </c>
      <c r="N642" s="264">
        <v>0</v>
      </c>
      <c r="O642" s="264">
        <v>3936</v>
      </c>
      <c r="P642" s="264">
        <v>98</v>
      </c>
      <c r="Q642" s="264">
        <v>98</v>
      </c>
      <c r="R642" s="264">
        <v>38</v>
      </c>
      <c r="S642" s="264">
        <v>0</v>
      </c>
      <c r="T642" s="265">
        <v>0.015</v>
      </c>
      <c r="U642" s="266">
        <v>5063</v>
      </c>
      <c r="V642" s="266">
        <v>70</v>
      </c>
      <c r="W642" s="266">
        <v>44</v>
      </c>
      <c r="X642" s="266">
        <v>0</v>
      </c>
      <c r="Y642" s="264">
        <v>0</v>
      </c>
      <c r="Z642" s="267">
        <v>0.0138257949832115</v>
      </c>
      <c r="AA642" s="267">
        <v>0.0138257949832115</v>
      </c>
      <c r="AB642" s="267">
        <v>0.00656383327863472</v>
      </c>
      <c r="AC642" s="268">
        <v>0.0248983739837398</v>
      </c>
      <c r="AD642" s="269">
        <v>0.00726196170457681</v>
      </c>
      <c r="AE642" s="270">
        <v>31556</v>
      </c>
      <c r="AF642" s="271">
        <v>496</v>
      </c>
      <c r="AG642" s="271">
        <v>0</v>
      </c>
      <c r="AH642" s="271">
        <v>29710</v>
      </c>
      <c r="AI642" s="271">
        <v>595</v>
      </c>
      <c r="AJ642" s="271">
        <v>0</v>
      </c>
      <c r="AK642" s="268">
        <v>0.0157180884776271</v>
      </c>
      <c r="AL642" s="268">
        <v>0.0200269269606193</v>
      </c>
      <c r="AM642" s="269">
        <v>-0.00430883848299225</v>
      </c>
    </row>
    <row r="643" spans="1:39">
      <c r="A643" s="279" t="s">
        <v>721</v>
      </c>
      <c r="B643" s="280" t="s">
        <v>3333</v>
      </c>
      <c r="C643" s="262" t="s">
        <v>841</v>
      </c>
      <c r="D643" s="280" t="s">
        <v>842</v>
      </c>
      <c r="E643" s="263">
        <v>11241</v>
      </c>
      <c r="F643" s="263">
        <v>157</v>
      </c>
      <c r="G643" s="263">
        <v>118</v>
      </c>
      <c r="H643" s="263">
        <v>0</v>
      </c>
      <c r="I643" s="263">
        <v>0</v>
      </c>
      <c r="J643" s="264">
        <v>11980</v>
      </c>
      <c r="K643" s="264">
        <v>144</v>
      </c>
      <c r="L643" s="264">
        <v>144</v>
      </c>
      <c r="M643" s="264">
        <v>45</v>
      </c>
      <c r="N643" s="264">
        <v>0</v>
      </c>
      <c r="O643" s="264">
        <v>9732</v>
      </c>
      <c r="P643" s="264">
        <v>90</v>
      </c>
      <c r="Q643" s="264">
        <v>90</v>
      </c>
      <c r="R643" s="264">
        <v>64</v>
      </c>
      <c r="S643" s="264">
        <v>0</v>
      </c>
      <c r="T643" s="265">
        <v>0.015</v>
      </c>
      <c r="U643" s="266">
        <v>11241</v>
      </c>
      <c r="V643" s="266">
        <v>157</v>
      </c>
      <c r="W643" s="266">
        <v>118</v>
      </c>
      <c r="X643" s="266">
        <v>0</v>
      </c>
      <c r="Y643" s="264">
        <v>0</v>
      </c>
      <c r="Z643" s="267">
        <v>0.0139667289387065</v>
      </c>
      <c r="AA643" s="267">
        <v>0.0139667289387065</v>
      </c>
      <c r="AB643" s="267">
        <v>0.0120200333889816</v>
      </c>
      <c r="AC643" s="268">
        <v>0.0092478421701603</v>
      </c>
      <c r="AD643" s="269">
        <v>0.00194669554972488</v>
      </c>
      <c r="AE643" s="270">
        <v>66197</v>
      </c>
      <c r="AF643" s="271">
        <v>897</v>
      </c>
      <c r="AG643" s="271">
        <v>0</v>
      </c>
      <c r="AH643" s="271">
        <v>57259</v>
      </c>
      <c r="AI643" s="271">
        <v>880</v>
      </c>
      <c r="AJ643" s="271">
        <v>0</v>
      </c>
      <c r="AK643" s="268">
        <v>0.013550463011919</v>
      </c>
      <c r="AL643" s="268">
        <v>0.0153687629892244</v>
      </c>
      <c r="AM643" s="269">
        <v>-0.00181829997730543</v>
      </c>
    </row>
    <row r="644" spans="1:39">
      <c r="A644" s="279" t="s">
        <v>721</v>
      </c>
      <c r="B644" s="280" t="s">
        <v>3333</v>
      </c>
      <c r="C644" s="262" t="s">
        <v>843</v>
      </c>
      <c r="D644" s="280" t="s">
        <v>844</v>
      </c>
      <c r="E644" s="263">
        <v>5718</v>
      </c>
      <c r="F644" s="263">
        <v>90</v>
      </c>
      <c r="G644" s="263">
        <v>57</v>
      </c>
      <c r="H644" s="263">
        <v>13</v>
      </c>
      <c r="I644" s="263">
        <v>0</v>
      </c>
      <c r="J644" s="264">
        <v>6271</v>
      </c>
      <c r="K644" s="264">
        <v>105</v>
      </c>
      <c r="L644" s="264">
        <v>105</v>
      </c>
      <c r="M644" s="264">
        <v>19</v>
      </c>
      <c r="N644" s="264">
        <v>0</v>
      </c>
      <c r="O644" s="264">
        <v>4762</v>
      </c>
      <c r="P644" s="264">
        <v>80</v>
      </c>
      <c r="Q644" s="264">
        <v>80</v>
      </c>
      <c r="R644" s="264">
        <v>52</v>
      </c>
      <c r="S644" s="264">
        <v>0</v>
      </c>
      <c r="T644" s="265">
        <v>0.015</v>
      </c>
      <c r="U644" s="266">
        <v>5718</v>
      </c>
      <c r="V644" s="266">
        <v>90</v>
      </c>
      <c r="W644" s="266">
        <v>57</v>
      </c>
      <c r="X644" s="266">
        <v>0</v>
      </c>
      <c r="Y644" s="264">
        <v>13</v>
      </c>
      <c r="Z644" s="267">
        <v>0.0157397691500525</v>
      </c>
      <c r="AA644" s="267">
        <v>0.0157397691500525</v>
      </c>
      <c r="AB644" s="267">
        <v>0.0167437410301387</v>
      </c>
      <c r="AC644" s="268">
        <v>0.0167996640067199</v>
      </c>
      <c r="AD644" s="269">
        <v>-0.00100397188008627</v>
      </c>
      <c r="AE644" s="270">
        <v>33817</v>
      </c>
      <c r="AF644" s="271">
        <v>671</v>
      </c>
      <c r="AG644" s="271">
        <v>0</v>
      </c>
      <c r="AH644" s="271">
        <v>31975</v>
      </c>
      <c r="AI644" s="271">
        <v>615</v>
      </c>
      <c r="AJ644" s="271">
        <v>0</v>
      </c>
      <c r="AK644" s="268">
        <v>0.0198420912558772</v>
      </c>
      <c r="AL644" s="268">
        <v>0.019233776387803</v>
      </c>
      <c r="AM644" s="269">
        <v>0.00060831486807425</v>
      </c>
    </row>
    <row r="645" spans="1:39">
      <c r="A645" s="279" t="s">
        <v>721</v>
      </c>
      <c r="B645" s="280" t="s">
        <v>3333</v>
      </c>
      <c r="C645" s="262" t="s">
        <v>845</v>
      </c>
      <c r="D645" s="280" t="s">
        <v>846</v>
      </c>
      <c r="E645" s="263">
        <v>7915</v>
      </c>
      <c r="F645" s="263">
        <v>224</v>
      </c>
      <c r="G645" s="263">
        <v>141</v>
      </c>
      <c r="H645" s="263">
        <v>5</v>
      </c>
      <c r="I645" s="263">
        <v>0</v>
      </c>
      <c r="J645" s="264">
        <v>8784</v>
      </c>
      <c r="K645" s="264">
        <v>124</v>
      </c>
      <c r="L645" s="264">
        <v>123</v>
      </c>
      <c r="M645" s="264">
        <v>8</v>
      </c>
      <c r="N645" s="264">
        <v>0</v>
      </c>
      <c r="O645" s="264">
        <v>6612</v>
      </c>
      <c r="P645" s="264">
        <v>129</v>
      </c>
      <c r="Q645" s="264">
        <v>129</v>
      </c>
      <c r="R645" s="264">
        <v>24</v>
      </c>
      <c r="S645" s="264">
        <v>0</v>
      </c>
      <c r="T645" s="265">
        <v>0.015</v>
      </c>
      <c r="U645" s="266">
        <v>7915</v>
      </c>
      <c r="V645" s="266">
        <v>224</v>
      </c>
      <c r="W645" s="266">
        <v>141</v>
      </c>
      <c r="X645" s="266">
        <v>0</v>
      </c>
      <c r="Y645" s="264">
        <v>5</v>
      </c>
      <c r="Z645" s="267">
        <v>0.0283006948831333</v>
      </c>
      <c r="AA645" s="267">
        <v>0.0283006948831333</v>
      </c>
      <c r="AB645" s="267">
        <v>0.0141165755919854</v>
      </c>
      <c r="AC645" s="268">
        <v>0.0195099818511797</v>
      </c>
      <c r="AD645" s="269">
        <v>0.0141841192911479</v>
      </c>
      <c r="AE645" s="270">
        <v>47229</v>
      </c>
      <c r="AF645" s="271">
        <v>1047</v>
      </c>
      <c r="AG645" s="271">
        <v>2</v>
      </c>
      <c r="AH645" s="271">
        <v>41461</v>
      </c>
      <c r="AI645" s="271">
        <v>1194</v>
      </c>
      <c r="AJ645" s="271">
        <v>0</v>
      </c>
      <c r="AK645" s="268">
        <v>0.0221262359990684</v>
      </c>
      <c r="AL645" s="268">
        <v>0.0287981476568341</v>
      </c>
      <c r="AM645" s="269">
        <v>-0.00667191165776576</v>
      </c>
    </row>
    <row r="646" spans="1:39">
      <c r="A646" s="279" t="s">
        <v>721</v>
      </c>
      <c r="B646" s="280" t="s">
        <v>3333</v>
      </c>
      <c r="C646" s="262" t="s">
        <v>847</v>
      </c>
      <c r="D646" s="280" t="s">
        <v>848</v>
      </c>
      <c r="E646" s="263">
        <v>6683</v>
      </c>
      <c r="F646" s="263">
        <v>107</v>
      </c>
      <c r="G646" s="263">
        <v>56</v>
      </c>
      <c r="H646" s="263">
        <v>8</v>
      </c>
      <c r="I646" s="263">
        <v>0</v>
      </c>
      <c r="J646" s="264">
        <v>7421</v>
      </c>
      <c r="K646" s="264">
        <v>76</v>
      </c>
      <c r="L646" s="264">
        <v>76</v>
      </c>
      <c r="M646" s="264">
        <v>8</v>
      </c>
      <c r="N646" s="264">
        <v>0</v>
      </c>
      <c r="O646" s="264">
        <v>5594</v>
      </c>
      <c r="P646" s="264">
        <v>82</v>
      </c>
      <c r="Q646" s="264">
        <v>82</v>
      </c>
      <c r="R646" s="264">
        <v>43</v>
      </c>
      <c r="S646" s="264">
        <v>0</v>
      </c>
      <c r="T646" s="265">
        <v>0.015</v>
      </c>
      <c r="U646" s="266">
        <v>6683</v>
      </c>
      <c r="V646" s="266">
        <v>107</v>
      </c>
      <c r="W646" s="266">
        <v>56</v>
      </c>
      <c r="X646" s="266">
        <v>0</v>
      </c>
      <c r="Y646" s="264">
        <v>8</v>
      </c>
      <c r="Z646" s="267">
        <v>0.0160107736046686</v>
      </c>
      <c r="AA646" s="267">
        <v>0.0160107736046686</v>
      </c>
      <c r="AB646" s="267">
        <v>0.0102412073844495</v>
      </c>
      <c r="AC646" s="268">
        <v>0.0146585627457991</v>
      </c>
      <c r="AD646" s="269">
        <v>0.00576956622021903</v>
      </c>
      <c r="AE646" s="270">
        <v>39460</v>
      </c>
      <c r="AF646" s="271">
        <v>545</v>
      </c>
      <c r="AG646" s="271">
        <v>0</v>
      </c>
      <c r="AH646" s="271">
        <v>36676</v>
      </c>
      <c r="AI646" s="271">
        <v>645</v>
      </c>
      <c r="AJ646" s="271">
        <v>0</v>
      </c>
      <c r="AK646" s="268">
        <v>0.0138114546376077</v>
      </c>
      <c r="AL646" s="268">
        <v>0.0175864325444432</v>
      </c>
      <c r="AM646" s="269">
        <v>-0.00377497790683553</v>
      </c>
    </row>
    <row r="647" spans="1:39">
      <c r="A647" s="279" t="s">
        <v>721</v>
      </c>
      <c r="B647" s="280" t="s">
        <v>3333</v>
      </c>
      <c r="C647" s="262" t="s">
        <v>849</v>
      </c>
      <c r="D647" s="280" t="s">
        <v>850</v>
      </c>
      <c r="E647" s="263">
        <v>7891</v>
      </c>
      <c r="F647" s="263">
        <v>151</v>
      </c>
      <c r="G647" s="263">
        <v>102</v>
      </c>
      <c r="H647" s="263">
        <v>0</v>
      </c>
      <c r="I647" s="263">
        <v>0</v>
      </c>
      <c r="J647" s="264">
        <v>8679</v>
      </c>
      <c r="K647" s="264">
        <v>118</v>
      </c>
      <c r="L647" s="264">
        <v>118</v>
      </c>
      <c r="M647" s="264">
        <v>35</v>
      </c>
      <c r="N647" s="264">
        <v>0</v>
      </c>
      <c r="O647" s="264">
        <v>6934</v>
      </c>
      <c r="P647" s="264">
        <v>100</v>
      </c>
      <c r="Q647" s="264">
        <v>100</v>
      </c>
      <c r="R647" s="264">
        <v>64</v>
      </c>
      <c r="S647" s="264">
        <v>0</v>
      </c>
      <c r="T647" s="265">
        <v>0.015</v>
      </c>
      <c r="U647" s="266">
        <v>7891</v>
      </c>
      <c r="V647" s="266">
        <v>151</v>
      </c>
      <c r="W647" s="266">
        <v>102</v>
      </c>
      <c r="X647" s="266">
        <v>0</v>
      </c>
      <c r="Y647" s="264">
        <v>0</v>
      </c>
      <c r="Z647" s="267">
        <v>0.0191357242428083</v>
      </c>
      <c r="AA647" s="267">
        <v>0.0191357242428083</v>
      </c>
      <c r="AB647" s="267">
        <v>0.0135960364097246</v>
      </c>
      <c r="AC647" s="268">
        <v>0.014421690222094</v>
      </c>
      <c r="AD647" s="269">
        <v>0.00553968783308364</v>
      </c>
      <c r="AE647" s="270">
        <v>48016</v>
      </c>
      <c r="AF647" s="271">
        <v>919</v>
      </c>
      <c r="AG647" s="271">
        <v>0</v>
      </c>
      <c r="AH647" s="271">
        <v>42798</v>
      </c>
      <c r="AI647" s="271">
        <v>1086</v>
      </c>
      <c r="AJ647" s="271">
        <v>0</v>
      </c>
      <c r="AK647" s="268">
        <v>0.0191394535154948</v>
      </c>
      <c r="AL647" s="268">
        <v>0.0253750175241834</v>
      </c>
      <c r="AM647" s="269">
        <v>-0.00623556400868854</v>
      </c>
    </row>
    <row r="648" spans="1:39">
      <c r="A648" s="279" t="s">
        <v>721</v>
      </c>
      <c r="B648" s="280" t="s">
        <v>3333</v>
      </c>
      <c r="C648" s="262" t="s">
        <v>851</v>
      </c>
      <c r="D648" s="280" t="s">
        <v>851</v>
      </c>
      <c r="E648" s="263">
        <v>8237</v>
      </c>
      <c r="F648" s="263">
        <v>105</v>
      </c>
      <c r="G648" s="263">
        <v>75</v>
      </c>
      <c r="H648" s="263">
        <v>1</v>
      </c>
      <c r="I648" s="263">
        <v>0</v>
      </c>
      <c r="J648" s="264">
        <v>8532</v>
      </c>
      <c r="K648" s="264">
        <v>99</v>
      </c>
      <c r="L648" s="264">
        <v>99</v>
      </c>
      <c r="M648" s="264">
        <v>24</v>
      </c>
      <c r="N648" s="264">
        <v>0</v>
      </c>
      <c r="O648" s="264">
        <v>6340</v>
      </c>
      <c r="P648" s="264">
        <v>62</v>
      </c>
      <c r="Q648" s="264">
        <v>62</v>
      </c>
      <c r="R648" s="264">
        <v>37</v>
      </c>
      <c r="S648" s="264">
        <v>1</v>
      </c>
      <c r="T648" s="265">
        <v>0.015</v>
      </c>
      <c r="U648" s="266">
        <v>8237</v>
      </c>
      <c r="V648" s="266">
        <v>105</v>
      </c>
      <c r="W648" s="266">
        <v>75</v>
      </c>
      <c r="X648" s="266">
        <v>0</v>
      </c>
      <c r="Y648" s="264">
        <v>1</v>
      </c>
      <c r="Z648" s="267">
        <v>0.0127473594755372</v>
      </c>
      <c r="AA648" s="267">
        <v>0.0127473594755372</v>
      </c>
      <c r="AB648" s="267">
        <v>0.0116033755274262</v>
      </c>
      <c r="AC648" s="268">
        <v>0.00962145110410095</v>
      </c>
      <c r="AD648" s="269">
        <v>0.00114398394811105</v>
      </c>
      <c r="AE648" s="270">
        <v>45864</v>
      </c>
      <c r="AF648" s="271">
        <v>630</v>
      </c>
      <c r="AG648" s="271">
        <v>1</v>
      </c>
      <c r="AH648" s="271">
        <v>41941</v>
      </c>
      <c r="AI648" s="271">
        <v>661</v>
      </c>
      <c r="AJ648" s="271">
        <v>0</v>
      </c>
      <c r="AK648" s="268">
        <v>0.0137144601430316</v>
      </c>
      <c r="AL648" s="268">
        <v>0.0157602346152929</v>
      </c>
      <c r="AM648" s="269">
        <v>-0.00204577447226134</v>
      </c>
    </row>
    <row r="649" spans="1:39">
      <c r="A649" s="279" t="s">
        <v>721</v>
      </c>
      <c r="B649" s="280" t="s">
        <v>3333</v>
      </c>
      <c r="C649" s="262" t="s">
        <v>852</v>
      </c>
      <c r="D649" s="280" t="s">
        <v>853</v>
      </c>
      <c r="E649" s="263">
        <v>8785</v>
      </c>
      <c r="F649" s="263">
        <v>50</v>
      </c>
      <c r="G649" s="263">
        <v>38</v>
      </c>
      <c r="H649" s="263">
        <v>2</v>
      </c>
      <c r="I649" s="263">
        <v>0</v>
      </c>
      <c r="J649" s="264">
        <v>9507</v>
      </c>
      <c r="K649" s="264">
        <v>77</v>
      </c>
      <c r="L649" s="264">
        <v>77</v>
      </c>
      <c r="M649" s="264">
        <v>16</v>
      </c>
      <c r="N649" s="264">
        <v>0</v>
      </c>
      <c r="O649" s="264">
        <v>7662</v>
      </c>
      <c r="P649" s="264">
        <v>64</v>
      </c>
      <c r="Q649" s="264">
        <v>64</v>
      </c>
      <c r="R649" s="264">
        <v>33</v>
      </c>
      <c r="S649" s="264">
        <v>0</v>
      </c>
      <c r="T649" s="265">
        <v>0.015</v>
      </c>
      <c r="U649" s="266">
        <v>8785</v>
      </c>
      <c r="V649" s="266">
        <v>50</v>
      </c>
      <c r="W649" s="266">
        <v>38</v>
      </c>
      <c r="X649" s="266">
        <v>0</v>
      </c>
      <c r="Y649" s="264">
        <v>2</v>
      </c>
      <c r="Z649" s="267">
        <v>0.00569151963574274</v>
      </c>
      <c r="AA649" s="267">
        <v>0.00569151963574274</v>
      </c>
      <c r="AB649" s="267">
        <v>0.00809929525612706</v>
      </c>
      <c r="AC649" s="268">
        <v>0.00835291046724093</v>
      </c>
      <c r="AD649" s="269">
        <v>-0.00240777562038432</v>
      </c>
      <c r="AE649" s="270">
        <v>51054</v>
      </c>
      <c r="AF649" s="271">
        <v>619</v>
      </c>
      <c r="AG649" s="271">
        <v>2</v>
      </c>
      <c r="AH649" s="271">
        <v>43178</v>
      </c>
      <c r="AI649" s="271">
        <v>754</v>
      </c>
      <c r="AJ649" s="271">
        <v>0</v>
      </c>
      <c r="AK649" s="268">
        <v>0.0120852430759588</v>
      </c>
      <c r="AL649" s="268">
        <v>0.0174625966927602</v>
      </c>
      <c r="AM649" s="269">
        <v>-0.00537735361680141</v>
      </c>
    </row>
    <row r="650" spans="1:39">
      <c r="A650" s="279" t="s">
        <v>721</v>
      </c>
      <c r="B650" s="280" t="s">
        <v>3333</v>
      </c>
      <c r="C650" s="262" t="s">
        <v>854</v>
      </c>
      <c r="D650" s="280" t="s">
        <v>855</v>
      </c>
      <c r="E650" s="263">
        <v>7942</v>
      </c>
      <c r="F650" s="263">
        <v>137</v>
      </c>
      <c r="G650" s="263">
        <v>81</v>
      </c>
      <c r="H650" s="263">
        <v>4</v>
      </c>
      <c r="I650" s="263">
        <v>0</v>
      </c>
      <c r="J650" s="264">
        <v>8674</v>
      </c>
      <c r="K650" s="264">
        <v>96</v>
      </c>
      <c r="L650" s="264">
        <v>96</v>
      </c>
      <c r="M650" s="264">
        <v>14</v>
      </c>
      <c r="N650" s="264">
        <v>0</v>
      </c>
      <c r="O650" s="264">
        <v>7494</v>
      </c>
      <c r="P650" s="264">
        <v>135</v>
      </c>
      <c r="Q650" s="264">
        <v>135</v>
      </c>
      <c r="R650" s="264">
        <v>84</v>
      </c>
      <c r="S650" s="264">
        <v>0</v>
      </c>
      <c r="T650" s="265">
        <v>0.015</v>
      </c>
      <c r="U650" s="266">
        <v>7942</v>
      </c>
      <c r="V650" s="266">
        <v>137</v>
      </c>
      <c r="W650" s="266">
        <v>81</v>
      </c>
      <c r="X650" s="266">
        <v>0</v>
      </c>
      <c r="Y650" s="264">
        <v>4</v>
      </c>
      <c r="Z650" s="267">
        <v>0.0172500629564341</v>
      </c>
      <c r="AA650" s="267">
        <v>0.0172500629564341</v>
      </c>
      <c r="AB650" s="267">
        <v>0.0110675582199677</v>
      </c>
      <c r="AC650" s="268">
        <v>0.0180144115292234</v>
      </c>
      <c r="AD650" s="269">
        <v>0.00618250473646643</v>
      </c>
      <c r="AE650" s="270">
        <v>49067</v>
      </c>
      <c r="AF650" s="271">
        <v>805</v>
      </c>
      <c r="AG650" s="271">
        <v>0</v>
      </c>
      <c r="AH650" s="271">
        <v>41574</v>
      </c>
      <c r="AI650" s="271">
        <v>1017</v>
      </c>
      <c r="AJ650" s="271">
        <v>1</v>
      </c>
      <c r="AK650" s="268">
        <v>0.0164061385452544</v>
      </c>
      <c r="AL650" s="268">
        <v>0.0244383508923847</v>
      </c>
      <c r="AM650" s="269">
        <v>-0.00803221234713022</v>
      </c>
    </row>
    <row r="651" spans="1:39">
      <c r="A651" s="279" t="s">
        <v>721</v>
      </c>
      <c r="B651" s="280" t="s">
        <v>3333</v>
      </c>
      <c r="C651" s="262" t="s">
        <v>856</v>
      </c>
      <c r="D651" s="280" t="s">
        <v>857</v>
      </c>
      <c r="E651" s="263">
        <v>9782</v>
      </c>
      <c r="F651" s="263">
        <v>127</v>
      </c>
      <c r="G651" s="263">
        <v>94</v>
      </c>
      <c r="H651" s="263">
        <v>0</v>
      </c>
      <c r="I651" s="263">
        <v>0</v>
      </c>
      <c r="J651" s="264">
        <v>11071</v>
      </c>
      <c r="K651" s="264">
        <v>127</v>
      </c>
      <c r="L651" s="264">
        <v>127</v>
      </c>
      <c r="M651" s="264">
        <v>45</v>
      </c>
      <c r="N651" s="264">
        <v>0</v>
      </c>
      <c r="O651" s="264">
        <v>7919</v>
      </c>
      <c r="P651" s="264">
        <v>88</v>
      </c>
      <c r="Q651" s="264">
        <v>88</v>
      </c>
      <c r="R651" s="264">
        <v>56</v>
      </c>
      <c r="S651" s="264">
        <v>0</v>
      </c>
      <c r="T651" s="265">
        <v>0.015</v>
      </c>
      <c r="U651" s="266">
        <v>9782</v>
      </c>
      <c r="V651" s="266">
        <v>127</v>
      </c>
      <c r="W651" s="266">
        <v>94</v>
      </c>
      <c r="X651" s="266">
        <v>0</v>
      </c>
      <c r="Y651" s="264">
        <v>0</v>
      </c>
      <c r="Z651" s="267">
        <v>0.0129830300552034</v>
      </c>
      <c r="AA651" s="267">
        <v>0.0129830300552034</v>
      </c>
      <c r="AB651" s="267">
        <v>0.0114714117965857</v>
      </c>
      <c r="AC651" s="268">
        <v>0.0111125142063392</v>
      </c>
      <c r="AD651" s="269">
        <v>0.00151161825861776</v>
      </c>
      <c r="AE651" s="270">
        <v>60711</v>
      </c>
      <c r="AF651" s="271">
        <v>967</v>
      </c>
      <c r="AG651" s="271">
        <v>1</v>
      </c>
      <c r="AH651" s="271">
        <v>60186</v>
      </c>
      <c r="AI651" s="271">
        <v>984</v>
      </c>
      <c r="AJ651" s="271">
        <v>1</v>
      </c>
      <c r="AK651" s="268">
        <v>0.0159114493254929</v>
      </c>
      <c r="AL651" s="268">
        <v>0.0163327019572658</v>
      </c>
      <c r="AM651" s="269">
        <v>-0.000421252631772902</v>
      </c>
    </row>
    <row r="652" spans="1:39">
      <c r="A652" s="279" t="s">
        <v>721</v>
      </c>
      <c r="B652" s="280" t="s">
        <v>3333</v>
      </c>
      <c r="C652" s="262" t="s">
        <v>858</v>
      </c>
      <c r="D652" s="280" t="s">
        <v>858</v>
      </c>
      <c r="E652" s="263">
        <v>1884</v>
      </c>
      <c r="F652" s="263">
        <v>45</v>
      </c>
      <c r="G652" s="263">
        <v>29</v>
      </c>
      <c r="H652" s="263">
        <v>0</v>
      </c>
      <c r="I652" s="263">
        <v>0</v>
      </c>
      <c r="J652" s="264">
        <v>2202</v>
      </c>
      <c r="K652" s="264">
        <v>41</v>
      </c>
      <c r="L652" s="264">
        <v>41</v>
      </c>
      <c r="M652" s="264">
        <v>1</v>
      </c>
      <c r="N652" s="264">
        <v>0</v>
      </c>
      <c r="O652" s="264">
        <v>1481</v>
      </c>
      <c r="P652" s="264">
        <v>51</v>
      </c>
      <c r="Q652" s="264">
        <v>51</v>
      </c>
      <c r="R652" s="264">
        <v>24</v>
      </c>
      <c r="S652" s="264">
        <v>0</v>
      </c>
      <c r="T652" s="265">
        <v>0.015</v>
      </c>
      <c r="U652" s="266">
        <v>1884</v>
      </c>
      <c r="V652" s="266">
        <v>45</v>
      </c>
      <c r="W652" s="266">
        <v>29</v>
      </c>
      <c r="X652" s="266">
        <v>0</v>
      </c>
      <c r="Y652" s="264">
        <v>0</v>
      </c>
      <c r="Z652" s="267">
        <v>0.0238853503184713</v>
      </c>
      <c r="AA652" s="267">
        <v>0.0238853503184713</v>
      </c>
      <c r="AB652" s="267">
        <v>0.0186194368755677</v>
      </c>
      <c r="AC652" s="268">
        <v>0.0344361917623228</v>
      </c>
      <c r="AD652" s="269">
        <v>0.00526591344290367</v>
      </c>
      <c r="AE652" s="270">
        <v>11492</v>
      </c>
      <c r="AF652" s="271">
        <v>280</v>
      </c>
      <c r="AG652" s="271">
        <v>0</v>
      </c>
      <c r="AH652" s="271">
        <v>11216</v>
      </c>
      <c r="AI652" s="271">
        <v>322</v>
      </c>
      <c r="AJ652" s="271">
        <v>0</v>
      </c>
      <c r="AK652" s="268">
        <v>0.0243647754959972</v>
      </c>
      <c r="AL652" s="268">
        <v>0.0287089871611983</v>
      </c>
      <c r="AM652" s="269">
        <v>-0.00434421166520108</v>
      </c>
    </row>
    <row r="653" spans="1:39">
      <c r="A653" s="279" t="s">
        <v>721</v>
      </c>
      <c r="B653" s="280" t="s">
        <v>3333</v>
      </c>
      <c r="C653" s="262" t="s">
        <v>859</v>
      </c>
      <c r="D653" s="280" t="s">
        <v>860</v>
      </c>
      <c r="E653" s="263">
        <v>7628</v>
      </c>
      <c r="F653" s="263">
        <v>115</v>
      </c>
      <c r="G653" s="263">
        <v>81</v>
      </c>
      <c r="H653" s="263">
        <v>1</v>
      </c>
      <c r="I653" s="263">
        <v>0</v>
      </c>
      <c r="J653" s="264">
        <v>8223</v>
      </c>
      <c r="K653" s="264">
        <v>86</v>
      </c>
      <c r="L653" s="264">
        <v>86</v>
      </c>
      <c r="M653" s="264">
        <v>18</v>
      </c>
      <c r="N653" s="264">
        <v>0</v>
      </c>
      <c r="O653" s="264">
        <v>6670</v>
      </c>
      <c r="P653" s="264">
        <v>92</v>
      </c>
      <c r="Q653" s="264">
        <v>92</v>
      </c>
      <c r="R653" s="264">
        <v>54</v>
      </c>
      <c r="S653" s="264">
        <v>0</v>
      </c>
      <c r="T653" s="265">
        <v>0.015</v>
      </c>
      <c r="U653" s="266">
        <v>7628</v>
      </c>
      <c r="V653" s="266">
        <v>115</v>
      </c>
      <c r="W653" s="266">
        <v>81</v>
      </c>
      <c r="X653" s="266">
        <v>0</v>
      </c>
      <c r="Y653" s="264">
        <v>1</v>
      </c>
      <c r="Z653" s="267">
        <v>0.0150760356581017</v>
      </c>
      <c r="AA653" s="267">
        <v>0.0150760356581017</v>
      </c>
      <c r="AB653" s="267">
        <v>0.010458470144716</v>
      </c>
      <c r="AC653" s="268">
        <v>0.0137931034482759</v>
      </c>
      <c r="AD653" s="269">
        <v>0.00461756551338569</v>
      </c>
      <c r="AE653" s="270">
        <v>46476</v>
      </c>
      <c r="AF653" s="271">
        <v>714</v>
      </c>
      <c r="AG653" s="271">
        <v>0</v>
      </c>
      <c r="AH653" s="271">
        <v>44214</v>
      </c>
      <c r="AI653" s="271">
        <v>747</v>
      </c>
      <c r="AJ653" s="271">
        <v>0</v>
      </c>
      <c r="AK653" s="268">
        <v>0.0153627678801962</v>
      </c>
      <c r="AL653" s="268">
        <v>0.0168951010991993</v>
      </c>
      <c r="AM653" s="269">
        <v>-0.00153233321900312</v>
      </c>
    </row>
    <row r="654" spans="1:39">
      <c r="A654" s="279" t="s">
        <v>721</v>
      </c>
      <c r="B654" s="280" t="s">
        <v>3333</v>
      </c>
      <c r="C654" s="262" t="s">
        <v>861</v>
      </c>
      <c r="D654" s="280" t="s">
        <v>862</v>
      </c>
      <c r="E654" s="263">
        <v>8069</v>
      </c>
      <c r="F654" s="263">
        <v>120</v>
      </c>
      <c r="G654" s="263">
        <v>69</v>
      </c>
      <c r="H654" s="263">
        <v>1</v>
      </c>
      <c r="I654" s="263">
        <v>0</v>
      </c>
      <c r="J654" s="264">
        <v>8761</v>
      </c>
      <c r="K654" s="264">
        <v>111</v>
      </c>
      <c r="L654" s="264">
        <v>111</v>
      </c>
      <c r="M654" s="264">
        <v>2</v>
      </c>
      <c r="N654" s="264">
        <v>0</v>
      </c>
      <c r="O654" s="264">
        <v>6686</v>
      </c>
      <c r="P654" s="264">
        <v>0</v>
      </c>
      <c r="Q654" s="264">
        <v>0</v>
      </c>
      <c r="R654" s="264">
        <v>0</v>
      </c>
      <c r="S654" s="264">
        <v>0</v>
      </c>
      <c r="T654" s="265">
        <v>0.015</v>
      </c>
      <c r="U654" s="266">
        <v>8069</v>
      </c>
      <c r="V654" s="266">
        <v>120</v>
      </c>
      <c r="W654" s="266">
        <v>69</v>
      </c>
      <c r="X654" s="266">
        <v>0</v>
      </c>
      <c r="Y654" s="264">
        <v>1</v>
      </c>
      <c r="Z654" s="267">
        <v>0.0148717313173875</v>
      </c>
      <c r="AA654" s="267">
        <v>0.0148717313173875</v>
      </c>
      <c r="AB654" s="267">
        <v>0.0126697865540463</v>
      </c>
      <c r="AC654" s="268">
        <v>0</v>
      </c>
      <c r="AD654" s="269">
        <v>0.00220194476334119</v>
      </c>
      <c r="AE654" s="270">
        <v>46734</v>
      </c>
      <c r="AF654" s="271">
        <v>649</v>
      </c>
      <c r="AG654" s="271">
        <v>0</v>
      </c>
      <c r="AH654" s="271">
        <v>41457</v>
      </c>
      <c r="AI654" s="271">
        <v>780</v>
      </c>
      <c r="AJ654" s="271">
        <v>0</v>
      </c>
      <c r="AK654" s="268">
        <v>0.0138871057474216</v>
      </c>
      <c r="AL654" s="268">
        <v>0.0188146754468485</v>
      </c>
      <c r="AM654" s="269">
        <v>-0.00492756969942696</v>
      </c>
    </row>
    <row r="655" spans="1:39">
      <c r="A655" s="279" t="s">
        <v>721</v>
      </c>
      <c r="B655" s="280" t="s">
        <v>3333</v>
      </c>
      <c r="C655" s="262" t="s">
        <v>863</v>
      </c>
      <c r="D655" s="280" t="s">
        <v>864</v>
      </c>
      <c r="E655" s="263">
        <v>8307</v>
      </c>
      <c r="F655" s="263">
        <v>92</v>
      </c>
      <c r="G655" s="263">
        <v>69</v>
      </c>
      <c r="H655" s="263">
        <v>0</v>
      </c>
      <c r="I655" s="263">
        <v>0</v>
      </c>
      <c r="J655" s="264">
        <v>8957</v>
      </c>
      <c r="K655" s="264">
        <v>82</v>
      </c>
      <c r="L655" s="264">
        <v>82</v>
      </c>
      <c r="M655" s="264">
        <v>17</v>
      </c>
      <c r="N655" s="264">
        <v>0</v>
      </c>
      <c r="O655" s="264">
        <v>7160</v>
      </c>
      <c r="P655" s="264">
        <v>81</v>
      </c>
      <c r="Q655" s="264">
        <v>81</v>
      </c>
      <c r="R655" s="264">
        <v>55</v>
      </c>
      <c r="S655" s="264">
        <v>0</v>
      </c>
      <c r="T655" s="265">
        <v>0.015</v>
      </c>
      <c r="U655" s="266">
        <v>8307</v>
      </c>
      <c r="V655" s="266">
        <v>92</v>
      </c>
      <c r="W655" s="266">
        <v>69</v>
      </c>
      <c r="X655" s="266">
        <v>0</v>
      </c>
      <c r="Y655" s="264">
        <v>0</v>
      </c>
      <c r="Z655" s="267">
        <v>0.0110749969904899</v>
      </c>
      <c r="AA655" s="267">
        <v>0.0110749969904899</v>
      </c>
      <c r="AB655" s="267">
        <v>0.00915485095456068</v>
      </c>
      <c r="AC655" s="268">
        <v>0.0113128491620112</v>
      </c>
      <c r="AD655" s="269">
        <v>0.00192014603592927</v>
      </c>
      <c r="AE655" s="270">
        <v>49478</v>
      </c>
      <c r="AF655" s="271">
        <v>647</v>
      </c>
      <c r="AG655" s="271">
        <v>0</v>
      </c>
      <c r="AH655" s="271">
        <v>42272</v>
      </c>
      <c r="AI655" s="271">
        <v>653</v>
      </c>
      <c r="AJ655" s="271">
        <v>0</v>
      </c>
      <c r="AK655" s="268">
        <v>0.0130765188568657</v>
      </c>
      <c r="AL655" s="268">
        <v>0.0154475775927328</v>
      </c>
      <c r="AM655" s="269">
        <v>-0.0023710587358671</v>
      </c>
    </row>
    <row r="656" spans="1:39">
      <c r="A656" s="279" t="s">
        <v>721</v>
      </c>
      <c r="B656" s="280" t="s">
        <v>3334</v>
      </c>
      <c r="C656" s="262" t="s">
        <v>865</v>
      </c>
      <c r="D656" s="280" t="s">
        <v>866</v>
      </c>
      <c r="E656" s="263">
        <v>7539</v>
      </c>
      <c r="F656" s="263">
        <v>125</v>
      </c>
      <c r="G656" s="263">
        <v>77</v>
      </c>
      <c r="H656" s="263">
        <v>1</v>
      </c>
      <c r="I656" s="263">
        <v>0</v>
      </c>
      <c r="J656" s="264">
        <v>9280</v>
      </c>
      <c r="K656" s="264">
        <v>102</v>
      </c>
      <c r="L656" s="264">
        <v>102</v>
      </c>
      <c r="M656" s="264">
        <v>39</v>
      </c>
      <c r="N656" s="264">
        <v>0</v>
      </c>
      <c r="O656" s="264">
        <v>7622</v>
      </c>
      <c r="P656" s="264">
        <v>56</v>
      </c>
      <c r="Q656" s="264">
        <v>56</v>
      </c>
      <c r="R656" s="264">
        <v>37</v>
      </c>
      <c r="S656" s="264">
        <v>0</v>
      </c>
      <c r="T656" s="265">
        <v>0.015</v>
      </c>
      <c r="U656" s="266">
        <v>7539</v>
      </c>
      <c r="V656" s="266">
        <v>125</v>
      </c>
      <c r="W656" s="266">
        <v>77</v>
      </c>
      <c r="X656" s="266">
        <v>0</v>
      </c>
      <c r="Y656" s="264">
        <v>1</v>
      </c>
      <c r="Z656" s="267">
        <v>0.016580448335323</v>
      </c>
      <c r="AA656" s="267">
        <v>0.016580448335323</v>
      </c>
      <c r="AB656" s="267">
        <v>0.0109913793103448</v>
      </c>
      <c r="AC656" s="268">
        <v>0.00734715297822094</v>
      </c>
      <c r="AD656" s="269">
        <v>0.00558906902497816</v>
      </c>
      <c r="AE656" s="270">
        <v>51209</v>
      </c>
      <c r="AF656" s="271">
        <v>669</v>
      </c>
      <c r="AG656" s="271">
        <v>0</v>
      </c>
      <c r="AH656" s="271">
        <v>49173</v>
      </c>
      <c r="AI656" s="271">
        <v>638</v>
      </c>
      <c r="AJ656" s="271">
        <v>0</v>
      </c>
      <c r="AK656" s="268">
        <v>0.0130641098244449</v>
      </c>
      <c r="AL656" s="268">
        <v>0.0129745998820491</v>
      </c>
      <c r="AM656" s="269">
        <v>8.95099423958295e-5</v>
      </c>
    </row>
    <row r="657" spans="1:39">
      <c r="A657" s="279" t="s">
        <v>721</v>
      </c>
      <c r="B657" s="280" t="s">
        <v>3334</v>
      </c>
      <c r="C657" s="262" t="s">
        <v>867</v>
      </c>
      <c r="D657" s="280" t="s">
        <v>868</v>
      </c>
      <c r="E657" s="263">
        <v>6312</v>
      </c>
      <c r="F657" s="263">
        <v>97</v>
      </c>
      <c r="G657" s="263">
        <v>64</v>
      </c>
      <c r="H657" s="263">
        <v>1</v>
      </c>
      <c r="I657" s="263">
        <v>0</v>
      </c>
      <c r="J657" s="264">
        <v>7445</v>
      </c>
      <c r="K657" s="264">
        <v>82</v>
      </c>
      <c r="L657" s="264">
        <v>81</v>
      </c>
      <c r="M657" s="264">
        <v>14</v>
      </c>
      <c r="N657" s="264">
        <v>0</v>
      </c>
      <c r="O657" s="264">
        <v>6375</v>
      </c>
      <c r="P657" s="264">
        <v>64</v>
      </c>
      <c r="Q657" s="264">
        <v>64</v>
      </c>
      <c r="R657" s="264">
        <v>43</v>
      </c>
      <c r="S657" s="264">
        <v>0</v>
      </c>
      <c r="T657" s="265">
        <v>0.015</v>
      </c>
      <c r="U657" s="266">
        <v>6312</v>
      </c>
      <c r="V657" s="266">
        <v>97</v>
      </c>
      <c r="W657" s="266">
        <v>64</v>
      </c>
      <c r="X657" s="266">
        <v>0</v>
      </c>
      <c r="Y657" s="264">
        <v>1</v>
      </c>
      <c r="Z657" s="267">
        <v>0.0153675538656527</v>
      </c>
      <c r="AA657" s="267">
        <v>0.0153675538656527</v>
      </c>
      <c r="AB657" s="267">
        <v>0.0110141034251175</v>
      </c>
      <c r="AC657" s="268">
        <v>0.0100392156862745</v>
      </c>
      <c r="AD657" s="269">
        <v>0.0043534504405352</v>
      </c>
      <c r="AE657" s="270">
        <v>42133</v>
      </c>
      <c r="AF657" s="271">
        <v>554</v>
      </c>
      <c r="AG657" s="271">
        <v>1</v>
      </c>
      <c r="AH657" s="271">
        <v>40735</v>
      </c>
      <c r="AI657" s="271">
        <v>481</v>
      </c>
      <c r="AJ657" s="271">
        <v>0</v>
      </c>
      <c r="AK657" s="268">
        <v>0.0131251038378468</v>
      </c>
      <c r="AL657" s="268">
        <v>0.0118080274947834</v>
      </c>
      <c r="AM657" s="269">
        <v>0.00131707634306346</v>
      </c>
    </row>
    <row r="658" spans="1:39">
      <c r="A658" s="279" t="s">
        <v>721</v>
      </c>
      <c r="B658" s="280" t="s">
        <v>3334</v>
      </c>
      <c r="C658" s="262" t="s">
        <v>869</v>
      </c>
      <c r="D658" s="280" t="s">
        <v>869</v>
      </c>
      <c r="E658" s="263">
        <v>7211</v>
      </c>
      <c r="F658" s="263">
        <v>110</v>
      </c>
      <c r="G658" s="263">
        <v>71</v>
      </c>
      <c r="H658" s="263">
        <v>2</v>
      </c>
      <c r="I658" s="263">
        <v>0</v>
      </c>
      <c r="J658" s="264">
        <v>8343</v>
      </c>
      <c r="K658" s="264">
        <v>108</v>
      </c>
      <c r="L658" s="264">
        <v>108</v>
      </c>
      <c r="M658" s="264">
        <v>41</v>
      </c>
      <c r="N658" s="264">
        <v>0</v>
      </c>
      <c r="O658" s="264">
        <v>6940</v>
      </c>
      <c r="P658" s="264">
        <v>74</v>
      </c>
      <c r="Q658" s="264">
        <v>74</v>
      </c>
      <c r="R658" s="264">
        <v>52</v>
      </c>
      <c r="S658" s="264">
        <v>1</v>
      </c>
      <c r="T658" s="265">
        <v>0.015</v>
      </c>
      <c r="U658" s="266">
        <v>7211</v>
      </c>
      <c r="V658" s="266">
        <v>110</v>
      </c>
      <c r="W658" s="266">
        <v>71</v>
      </c>
      <c r="X658" s="266">
        <v>0</v>
      </c>
      <c r="Y658" s="264">
        <v>2</v>
      </c>
      <c r="Z658" s="267">
        <v>0.0152544723339343</v>
      </c>
      <c r="AA658" s="267">
        <v>0.0152544723339343</v>
      </c>
      <c r="AB658" s="267">
        <v>0.0129449838187702</v>
      </c>
      <c r="AC658" s="268">
        <v>0.0105187319884726</v>
      </c>
      <c r="AD658" s="269">
        <v>0.00230948851516404</v>
      </c>
      <c r="AE658" s="270">
        <v>46162</v>
      </c>
      <c r="AF658" s="271">
        <v>669</v>
      </c>
      <c r="AG658" s="271">
        <v>1</v>
      </c>
      <c r="AH658" s="271">
        <v>42152</v>
      </c>
      <c r="AI658" s="271">
        <v>652</v>
      </c>
      <c r="AJ658" s="271">
        <v>1</v>
      </c>
      <c r="AK658" s="268">
        <v>0.0144707768294268</v>
      </c>
      <c r="AL658" s="268">
        <v>0.0154441070411843</v>
      </c>
      <c r="AM658" s="269">
        <v>-0.000973330211757484</v>
      </c>
    </row>
    <row r="659" spans="1:39">
      <c r="A659" s="279" t="s">
        <v>721</v>
      </c>
      <c r="B659" s="280" t="s">
        <v>3334</v>
      </c>
      <c r="C659" s="262" t="s">
        <v>870</v>
      </c>
      <c r="D659" s="280" t="s">
        <v>870</v>
      </c>
      <c r="E659" s="263">
        <v>1741</v>
      </c>
      <c r="F659" s="263">
        <v>15</v>
      </c>
      <c r="G659" s="263">
        <v>9</v>
      </c>
      <c r="H659" s="263">
        <v>0</v>
      </c>
      <c r="I659" s="263">
        <v>0</v>
      </c>
      <c r="J659" s="264">
        <v>1824</v>
      </c>
      <c r="K659" s="264">
        <v>14</v>
      </c>
      <c r="L659" s="264">
        <v>14</v>
      </c>
      <c r="M659" s="264">
        <v>0</v>
      </c>
      <c r="N659" s="264">
        <v>0</v>
      </c>
      <c r="O659" s="264">
        <v>1692</v>
      </c>
      <c r="P659" s="264">
        <v>17</v>
      </c>
      <c r="Q659" s="264">
        <v>17</v>
      </c>
      <c r="R659" s="264">
        <v>8</v>
      </c>
      <c r="S659" s="264">
        <v>0</v>
      </c>
      <c r="T659" s="265">
        <v>0.015</v>
      </c>
      <c r="U659" s="266">
        <v>1741</v>
      </c>
      <c r="V659" s="266">
        <v>15</v>
      </c>
      <c r="W659" s="266">
        <v>9</v>
      </c>
      <c r="X659" s="266">
        <v>0</v>
      </c>
      <c r="Y659" s="264">
        <v>0</v>
      </c>
      <c r="Z659" s="267">
        <v>0.00861573808156232</v>
      </c>
      <c r="AA659" s="267">
        <v>0.00861573808156232</v>
      </c>
      <c r="AB659" s="267">
        <v>0.00767543859649123</v>
      </c>
      <c r="AC659" s="268">
        <v>0.0100472813238771</v>
      </c>
      <c r="AD659" s="269">
        <v>0.000940299485071093</v>
      </c>
      <c r="AE659" s="270">
        <v>11479</v>
      </c>
      <c r="AF659" s="271">
        <v>99</v>
      </c>
      <c r="AG659" s="271">
        <v>0</v>
      </c>
      <c r="AH659" s="271">
        <v>11558</v>
      </c>
      <c r="AI659" s="271">
        <v>100</v>
      </c>
      <c r="AJ659" s="271">
        <v>0</v>
      </c>
      <c r="AK659" s="268">
        <v>0.00862444463803467</v>
      </c>
      <c r="AL659" s="268">
        <v>0.00865201591970929</v>
      </c>
      <c r="AM659" s="269">
        <v>-2.75712816746199e-5</v>
      </c>
    </row>
    <row r="660" spans="1:39">
      <c r="A660" s="279" t="s">
        <v>721</v>
      </c>
      <c r="B660" s="280" t="s">
        <v>3334</v>
      </c>
      <c r="C660" s="262" t="s">
        <v>871</v>
      </c>
      <c r="D660" s="280" t="s">
        <v>872</v>
      </c>
      <c r="E660" s="263">
        <v>5072</v>
      </c>
      <c r="F660" s="263">
        <v>75</v>
      </c>
      <c r="G660" s="263">
        <v>54</v>
      </c>
      <c r="H660" s="263">
        <v>2</v>
      </c>
      <c r="I660" s="263">
        <v>0</v>
      </c>
      <c r="J660" s="264">
        <v>5742</v>
      </c>
      <c r="K660" s="264">
        <v>44</v>
      </c>
      <c r="L660" s="264">
        <v>44</v>
      </c>
      <c r="M660" s="264">
        <v>5</v>
      </c>
      <c r="N660" s="264">
        <v>0</v>
      </c>
      <c r="O660" s="264">
        <v>4687</v>
      </c>
      <c r="P660" s="264">
        <v>59</v>
      </c>
      <c r="Q660" s="264">
        <v>59</v>
      </c>
      <c r="R660" s="264">
        <v>32</v>
      </c>
      <c r="S660" s="264">
        <v>0</v>
      </c>
      <c r="T660" s="265">
        <v>0.015</v>
      </c>
      <c r="U660" s="266">
        <v>5072</v>
      </c>
      <c r="V660" s="266">
        <v>75</v>
      </c>
      <c r="W660" s="266">
        <v>54</v>
      </c>
      <c r="X660" s="266">
        <v>0</v>
      </c>
      <c r="Y660" s="264">
        <v>2</v>
      </c>
      <c r="Z660" s="267">
        <v>0.0147870662460568</v>
      </c>
      <c r="AA660" s="267">
        <v>0.0147870662460568</v>
      </c>
      <c r="AB660" s="267">
        <v>0.00766283524904215</v>
      </c>
      <c r="AC660" s="268">
        <v>0.012588009387668</v>
      </c>
      <c r="AD660" s="269">
        <v>0.00712423099701464</v>
      </c>
      <c r="AE660" s="270">
        <v>32816</v>
      </c>
      <c r="AF660" s="271">
        <v>469</v>
      </c>
      <c r="AG660" s="271">
        <v>0</v>
      </c>
      <c r="AH660" s="271">
        <v>32657</v>
      </c>
      <c r="AI660" s="271">
        <v>369</v>
      </c>
      <c r="AJ660" s="271">
        <v>1</v>
      </c>
      <c r="AK660" s="268">
        <v>0.0142918088737201</v>
      </c>
      <c r="AL660" s="268">
        <v>0.0112686407202131</v>
      </c>
      <c r="AM660" s="269">
        <v>0.00302316815350701</v>
      </c>
    </row>
    <row r="661" spans="1:39">
      <c r="A661" s="279" t="s">
        <v>721</v>
      </c>
      <c r="B661" s="280" t="s">
        <v>3334</v>
      </c>
      <c r="C661" s="262" t="s">
        <v>873</v>
      </c>
      <c r="D661" s="280" t="s">
        <v>874</v>
      </c>
      <c r="E661" s="263">
        <v>5296</v>
      </c>
      <c r="F661" s="263">
        <v>67</v>
      </c>
      <c r="G661" s="263">
        <v>45</v>
      </c>
      <c r="H661" s="263">
        <v>0</v>
      </c>
      <c r="I661" s="263">
        <v>0</v>
      </c>
      <c r="J661" s="264">
        <v>6166</v>
      </c>
      <c r="K661" s="264">
        <v>41</v>
      </c>
      <c r="L661" s="264">
        <v>41</v>
      </c>
      <c r="M661" s="264">
        <v>8</v>
      </c>
      <c r="N661" s="264">
        <v>0</v>
      </c>
      <c r="O661" s="264">
        <v>5539</v>
      </c>
      <c r="P661" s="264">
        <v>42</v>
      </c>
      <c r="Q661" s="264">
        <v>42</v>
      </c>
      <c r="R661" s="264">
        <v>27</v>
      </c>
      <c r="S661" s="264">
        <v>0</v>
      </c>
      <c r="T661" s="265">
        <v>0.015</v>
      </c>
      <c r="U661" s="266">
        <v>5296</v>
      </c>
      <c r="V661" s="266">
        <v>67</v>
      </c>
      <c r="W661" s="266">
        <v>45</v>
      </c>
      <c r="X661" s="266">
        <v>0</v>
      </c>
      <c r="Y661" s="264">
        <v>0</v>
      </c>
      <c r="Z661" s="267">
        <v>0.0126510574018127</v>
      </c>
      <c r="AA661" s="267">
        <v>0.0126510574018127</v>
      </c>
      <c r="AB661" s="267">
        <v>0.0066493674991891</v>
      </c>
      <c r="AC661" s="268">
        <v>0.00758259613648673</v>
      </c>
      <c r="AD661" s="269">
        <v>0.00600168990262359</v>
      </c>
      <c r="AE661" s="270">
        <v>36157</v>
      </c>
      <c r="AF661" s="271">
        <v>313</v>
      </c>
      <c r="AG661" s="271">
        <v>0</v>
      </c>
      <c r="AH661" s="271">
        <v>37498</v>
      </c>
      <c r="AI661" s="271">
        <v>323</v>
      </c>
      <c r="AJ661" s="271">
        <v>0</v>
      </c>
      <c r="AK661" s="268">
        <v>0.00865669165030285</v>
      </c>
      <c r="AL661" s="268">
        <v>0.00861379273561257</v>
      </c>
      <c r="AM661" s="269">
        <v>4.28989146902797e-5</v>
      </c>
    </row>
    <row r="662" spans="1:39">
      <c r="A662" s="279" t="s">
        <v>721</v>
      </c>
      <c r="B662" s="280" t="s">
        <v>3334</v>
      </c>
      <c r="C662" s="262" t="s">
        <v>875</v>
      </c>
      <c r="D662" s="280" t="s">
        <v>876</v>
      </c>
      <c r="E662" s="263">
        <v>12514</v>
      </c>
      <c r="F662" s="263">
        <v>190</v>
      </c>
      <c r="G662" s="263">
        <v>144</v>
      </c>
      <c r="H662" s="263">
        <v>52</v>
      </c>
      <c r="I662" s="263">
        <v>0</v>
      </c>
      <c r="J662" s="264">
        <v>13178</v>
      </c>
      <c r="K662" s="264">
        <v>148</v>
      </c>
      <c r="L662" s="264">
        <v>148</v>
      </c>
      <c r="M662" s="264">
        <v>39</v>
      </c>
      <c r="N662" s="264">
        <v>0</v>
      </c>
      <c r="O662" s="264">
        <v>11732</v>
      </c>
      <c r="P662" s="264">
        <v>156</v>
      </c>
      <c r="Q662" s="264">
        <v>155</v>
      </c>
      <c r="R662" s="264">
        <v>104</v>
      </c>
      <c r="S662" s="264">
        <v>0</v>
      </c>
      <c r="T662" s="265">
        <v>0.015</v>
      </c>
      <c r="U662" s="266">
        <v>12514</v>
      </c>
      <c r="V662" s="266">
        <v>190</v>
      </c>
      <c r="W662" s="266">
        <v>144</v>
      </c>
      <c r="X662" s="266">
        <v>0</v>
      </c>
      <c r="Y662" s="264">
        <v>52</v>
      </c>
      <c r="Z662" s="267">
        <v>0.015182995045549</v>
      </c>
      <c r="AA662" s="267">
        <v>0.015182995045549</v>
      </c>
      <c r="AB662" s="267">
        <v>0.0112308392775839</v>
      </c>
      <c r="AC662" s="268">
        <v>0.0132969655642687</v>
      </c>
      <c r="AD662" s="269">
        <v>0.00395215576796513</v>
      </c>
      <c r="AE662" s="270">
        <v>78576</v>
      </c>
      <c r="AF662" s="271">
        <v>1085</v>
      </c>
      <c r="AG662" s="271">
        <v>0</v>
      </c>
      <c r="AH662" s="271">
        <v>75078</v>
      </c>
      <c r="AI662" s="271">
        <v>1032</v>
      </c>
      <c r="AJ662" s="271">
        <v>0</v>
      </c>
      <c r="AK662" s="268">
        <v>0.0138082875178171</v>
      </c>
      <c r="AL662" s="268">
        <v>0.013745704467354</v>
      </c>
      <c r="AM662" s="269">
        <v>6.25830504631941e-5</v>
      </c>
    </row>
    <row r="663" spans="1:39">
      <c r="A663" s="279" t="s">
        <v>721</v>
      </c>
      <c r="B663" s="280" t="s">
        <v>3334</v>
      </c>
      <c r="C663" s="262" t="s">
        <v>877</v>
      </c>
      <c r="D663" s="280" t="s">
        <v>878</v>
      </c>
      <c r="E663" s="263">
        <v>7305</v>
      </c>
      <c r="F663" s="263">
        <v>84</v>
      </c>
      <c r="G663" s="263">
        <v>42</v>
      </c>
      <c r="H663" s="263">
        <v>3</v>
      </c>
      <c r="I663" s="263">
        <v>0</v>
      </c>
      <c r="J663" s="264">
        <v>8141</v>
      </c>
      <c r="K663" s="264">
        <v>84</v>
      </c>
      <c r="L663" s="264">
        <v>84</v>
      </c>
      <c r="M663" s="264">
        <v>7</v>
      </c>
      <c r="N663" s="264">
        <v>0</v>
      </c>
      <c r="O663" s="264">
        <v>6892</v>
      </c>
      <c r="P663" s="264">
        <v>67</v>
      </c>
      <c r="Q663" s="264">
        <v>67</v>
      </c>
      <c r="R663" s="264">
        <v>37</v>
      </c>
      <c r="S663" s="264">
        <v>0</v>
      </c>
      <c r="T663" s="265">
        <v>0.015</v>
      </c>
      <c r="U663" s="266">
        <v>7305</v>
      </c>
      <c r="V663" s="266">
        <v>84</v>
      </c>
      <c r="W663" s="266">
        <v>42</v>
      </c>
      <c r="X663" s="266">
        <v>0</v>
      </c>
      <c r="Y663" s="264">
        <v>3</v>
      </c>
      <c r="Z663" s="267">
        <v>0.0114989733059548</v>
      </c>
      <c r="AA663" s="267">
        <v>0.0114989733059548</v>
      </c>
      <c r="AB663" s="267">
        <v>0.0103181427343078</v>
      </c>
      <c r="AC663" s="268">
        <v>0.00972141613464887</v>
      </c>
      <c r="AD663" s="269">
        <v>0.001180830571647</v>
      </c>
      <c r="AE663" s="270">
        <v>46118</v>
      </c>
      <c r="AF663" s="271">
        <v>610</v>
      </c>
      <c r="AG663" s="271">
        <v>0</v>
      </c>
      <c r="AH663" s="271">
        <v>43945</v>
      </c>
      <c r="AI663" s="271">
        <v>641</v>
      </c>
      <c r="AJ663" s="271">
        <v>0</v>
      </c>
      <c r="AK663" s="268">
        <v>0.013226939589748</v>
      </c>
      <c r="AL663" s="268">
        <v>0.0145864148367277</v>
      </c>
      <c r="AM663" s="269">
        <v>-0.00135947524697969</v>
      </c>
    </row>
    <row r="664" spans="1:39">
      <c r="A664" s="279" t="s">
        <v>721</v>
      </c>
      <c r="B664" s="280" t="s">
        <v>3334</v>
      </c>
      <c r="C664" s="262" t="s">
        <v>879</v>
      </c>
      <c r="D664" s="280" t="s">
        <v>880</v>
      </c>
      <c r="E664" s="263">
        <v>5258</v>
      </c>
      <c r="F664" s="263">
        <v>33</v>
      </c>
      <c r="G664" s="263">
        <v>19</v>
      </c>
      <c r="H664" s="263">
        <v>0</v>
      </c>
      <c r="I664" s="263">
        <v>0</v>
      </c>
      <c r="J664" s="264">
        <v>5974</v>
      </c>
      <c r="K664" s="264">
        <v>43</v>
      </c>
      <c r="L664" s="264">
        <v>43</v>
      </c>
      <c r="M664" s="264">
        <v>6</v>
      </c>
      <c r="N664" s="264">
        <v>0</v>
      </c>
      <c r="O664" s="264">
        <v>5086</v>
      </c>
      <c r="P664" s="264">
        <v>34</v>
      </c>
      <c r="Q664" s="264">
        <v>34</v>
      </c>
      <c r="R664" s="264">
        <v>23</v>
      </c>
      <c r="S664" s="264">
        <v>0</v>
      </c>
      <c r="T664" s="265">
        <v>0.015</v>
      </c>
      <c r="U664" s="266">
        <v>5258</v>
      </c>
      <c r="V664" s="266">
        <v>33</v>
      </c>
      <c r="W664" s="266">
        <v>19</v>
      </c>
      <c r="X664" s="266">
        <v>0</v>
      </c>
      <c r="Y664" s="264">
        <v>0</v>
      </c>
      <c r="Z664" s="267">
        <v>0.00627615062761506</v>
      </c>
      <c r="AA664" s="267">
        <v>0.00627615062761506</v>
      </c>
      <c r="AB664" s="267">
        <v>0.00719785738198862</v>
      </c>
      <c r="AC664" s="268">
        <v>0.00668501769563508</v>
      </c>
      <c r="AD664" s="269">
        <v>-0.000921706754373555</v>
      </c>
      <c r="AE664" s="270">
        <v>32962</v>
      </c>
      <c r="AF664" s="271">
        <v>261</v>
      </c>
      <c r="AG664" s="271">
        <v>0</v>
      </c>
      <c r="AH664" s="271">
        <v>30881</v>
      </c>
      <c r="AI664" s="271">
        <v>276</v>
      </c>
      <c r="AJ664" s="271">
        <v>0</v>
      </c>
      <c r="AK664" s="268">
        <v>0.00791820884655057</v>
      </c>
      <c r="AL664" s="268">
        <v>0.00893753440626923</v>
      </c>
      <c r="AM664" s="269">
        <v>-0.00101932555971865</v>
      </c>
    </row>
    <row r="665" spans="1:39">
      <c r="A665" s="279" t="s">
        <v>721</v>
      </c>
      <c r="B665" s="280" t="s">
        <v>3334</v>
      </c>
      <c r="C665" s="262" t="s">
        <v>881</v>
      </c>
      <c r="D665" s="280" t="s">
        <v>881</v>
      </c>
      <c r="E665" s="263">
        <v>4831</v>
      </c>
      <c r="F665" s="263">
        <v>71</v>
      </c>
      <c r="G665" s="263">
        <v>42</v>
      </c>
      <c r="H665" s="263">
        <v>2</v>
      </c>
      <c r="I665" s="263">
        <v>0</v>
      </c>
      <c r="J665" s="264">
        <v>5623</v>
      </c>
      <c r="K665" s="264">
        <v>79</v>
      </c>
      <c r="L665" s="264">
        <v>79</v>
      </c>
      <c r="M665" s="264">
        <v>15</v>
      </c>
      <c r="N665" s="264">
        <v>0</v>
      </c>
      <c r="O665" s="264">
        <v>4991</v>
      </c>
      <c r="P665" s="264">
        <v>61</v>
      </c>
      <c r="Q665" s="264">
        <v>61</v>
      </c>
      <c r="R665" s="264">
        <v>43</v>
      </c>
      <c r="S665" s="264">
        <v>0</v>
      </c>
      <c r="T665" s="265">
        <v>0.015</v>
      </c>
      <c r="U665" s="266">
        <v>4831</v>
      </c>
      <c r="V665" s="266">
        <v>71</v>
      </c>
      <c r="W665" s="266">
        <v>42</v>
      </c>
      <c r="X665" s="266">
        <v>0</v>
      </c>
      <c r="Y665" s="264">
        <v>2</v>
      </c>
      <c r="Z665" s="267">
        <v>0.0146967501552474</v>
      </c>
      <c r="AA665" s="267">
        <v>0.0146967501552474</v>
      </c>
      <c r="AB665" s="267">
        <v>0.0140494398008181</v>
      </c>
      <c r="AC665" s="268">
        <v>0.0122219995992787</v>
      </c>
      <c r="AD665" s="269">
        <v>0.000647310354429293</v>
      </c>
      <c r="AE665" s="270">
        <v>31952</v>
      </c>
      <c r="AF665" s="271">
        <v>496</v>
      </c>
      <c r="AG665" s="271">
        <v>0</v>
      </c>
      <c r="AH665" s="271">
        <v>30393</v>
      </c>
      <c r="AI665" s="271">
        <v>478</v>
      </c>
      <c r="AJ665" s="271">
        <v>0</v>
      </c>
      <c r="AK665" s="268">
        <v>0.0155232849273911</v>
      </c>
      <c r="AL665" s="268">
        <v>0.0157273056295858</v>
      </c>
      <c r="AM665" s="269">
        <v>-0.000204020702194673</v>
      </c>
    </row>
    <row r="666" spans="1:39">
      <c r="A666" s="279" t="s">
        <v>721</v>
      </c>
      <c r="B666" s="280" t="s">
        <v>3334</v>
      </c>
      <c r="C666" s="262" t="s">
        <v>882</v>
      </c>
      <c r="D666" s="280" t="s">
        <v>882</v>
      </c>
      <c r="E666" s="263">
        <v>4315</v>
      </c>
      <c r="F666" s="263">
        <v>37</v>
      </c>
      <c r="G666" s="263">
        <v>31</v>
      </c>
      <c r="H666" s="263">
        <v>10</v>
      </c>
      <c r="I666" s="263">
        <v>0</v>
      </c>
      <c r="J666" s="264">
        <v>4372</v>
      </c>
      <c r="K666" s="264">
        <v>36</v>
      </c>
      <c r="L666" s="264">
        <v>36</v>
      </c>
      <c r="M666" s="264">
        <v>11</v>
      </c>
      <c r="N666" s="264">
        <v>0</v>
      </c>
      <c r="O666" s="264">
        <v>3969</v>
      </c>
      <c r="P666" s="264">
        <v>31</v>
      </c>
      <c r="Q666" s="264">
        <v>31</v>
      </c>
      <c r="R666" s="264">
        <v>22</v>
      </c>
      <c r="S666" s="264">
        <v>0</v>
      </c>
      <c r="T666" s="265">
        <v>0.015</v>
      </c>
      <c r="U666" s="266">
        <v>4315</v>
      </c>
      <c r="V666" s="266">
        <v>37</v>
      </c>
      <c r="W666" s="266">
        <v>31</v>
      </c>
      <c r="X666" s="266">
        <v>0</v>
      </c>
      <c r="Y666" s="264">
        <v>10</v>
      </c>
      <c r="Z666" s="267">
        <v>0.0085747392815759</v>
      </c>
      <c r="AA666" s="267">
        <v>0.0085747392815759</v>
      </c>
      <c r="AB666" s="267">
        <v>0.00823421774931381</v>
      </c>
      <c r="AC666" s="268">
        <v>0.00781053162005543</v>
      </c>
      <c r="AD666" s="269">
        <v>0.000340521532262083</v>
      </c>
      <c r="AE666" s="270">
        <v>26547</v>
      </c>
      <c r="AF666" s="271">
        <v>247</v>
      </c>
      <c r="AG666" s="271">
        <v>0</v>
      </c>
      <c r="AH666" s="271">
        <v>25973</v>
      </c>
      <c r="AI666" s="271">
        <v>268</v>
      </c>
      <c r="AJ666" s="271">
        <v>0</v>
      </c>
      <c r="AK666" s="268">
        <v>0.00930425283459525</v>
      </c>
      <c r="AL666" s="268">
        <v>0.0103184075770993</v>
      </c>
      <c r="AM666" s="269">
        <v>-0.00101415474250405</v>
      </c>
    </row>
    <row r="667" spans="1:39">
      <c r="A667" s="279" t="s">
        <v>721</v>
      </c>
      <c r="B667" s="280" t="s">
        <v>3334</v>
      </c>
      <c r="C667" s="262" t="s">
        <v>883</v>
      </c>
      <c r="D667" s="280" t="s">
        <v>884</v>
      </c>
      <c r="E667" s="263">
        <v>6490</v>
      </c>
      <c r="F667" s="263">
        <v>78</v>
      </c>
      <c r="G667" s="263">
        <v>60</v>
      </c>
      <c r="H667" s="263">
        <v>1</v>
      </c>
      <c r="I667" s="263">
        <v>0</v>
      </c>
      <c r="J667" s="264">
        <v>7450</v>
      </c>
      <c r="K667" s="264">
        <v>91</v>
      </c>
      <c r="L667" s="264">
        <v>91</v>
      </c>
      <c r="M667" s="264">
        <v>14</v>
      </c>
      <c r="N667" s="264">
        <v>0</v>
      </c>
      <c r="O667" s="264">
        <v>6440</v>
      </c>
      <c r="P667" s="264">
        <v>50</v>
      </c>
      <c r="Q667" s="264">
        <v>50</v>
      </c>
      <c r="R667" s="264">
        <v>41</v>
      </c>
      <c r="S667" s="264">
        <v>0</v>
      </c>
      <c r="T667" s="265">
        <v>0.015</v>
      </c>
      <c r="U667" s="266">
        <v>6490</v>
      </c>
      <c r="V667" s="266">
        <v>78</v>
      </c>
      <c r="W667" s="266">
        <v>60</v>
      </c>
      <c r="X667" s="266">
        <v>0</v>
      </c>
      <c r="Y667" s="264">
        <v>1</v>
      </c>
      <c r="Z667" s="267">
        <v>0.0120184899845917</v>
      </c>
      <c r="AA667" s="267">
        <v>0.0120184899845917</v>
      </c>
      <c r="AB667" s="267">
        <v>0.0122147651006711</v>
      </c>
      <c r="AC667" s="268">
        <v>0.0077639751552795</v>
      </c>
      <c r="AD667" s="269">
        <v>-0.000196275116079461</v>
      </c>
      <c r="AE667" s="270">
        <v>44276</v>
      </c>
      <c r="AF667" s="271">
        <v>494</v>
      </c>
      <c r="AG667" s="271">
        <v>0</v>
      </c>
      <c r="AH667" s="271">
        <v>43568</v>
      </c>
      <c r="AI667" s="271">
        <v>471</v>
      </c>
      <c r="AJ667" s="271">
        <v>1</v>
      </c>
      <c r="AK667" s="268">
        <v>0.0111572861143735</v>
      </c>
      <c r="AL667" s="268">
        <v>0.010787734116783</v>
      </c>
      <c r="AM667" s="269">
        <v>0.000369551997590515</v>
      </c>
    </row>
    <row r="668" spans="1:39">
      <c r="A668" s="279" t="s">
        <v>721</v>
      </c>
      <c r="B668" s="280" t="s">
        <v>3334</v>
      </c>
      <c r="C668" s="262" t="s">
        <v>885</v>
      </c>
      <c r="D668" s="280" t="s">
        <v>886</v>
      </c>
      <c r="E668" s="263">
        <v>7251</v>
      </c>
      <c r="F668" s="263">
        <v>91</v>
      </c>
      <c r="G668" s="263">
        <v>66</v>
      </c>
      <c r="H668" s="263">
        <v>1</v>
      </c>
      <c r="I668" s="263">
        <v>0</v>
      </c>
      <c r="J668" s="264">
        <v>8686</v>
      </c>
      <c r="K668" s="264">
        <v>125</v>
      </c>
      <c r="L668" s="264">
        <v>125</v>
      </c>
      <c r="M668" s="264">
        <v>33</v>
      </c>
      <c r="N668" s="264">
        <v>0</v>
      </c>
      <c r="O668" s="264">
        <v>7667</v>
      </c>
      <c r="P668" s="264">
        <v>87</v>
      </c>
      <c r="Q668" s="264">
        <v>87</v>
      </c>
      <c r="R668" s="264">
        <v>65</v>
      </c>
      <c r="S668" s="264">
        <v>0</v>
      </c>
      <c r="T668" s="265">
        <v>0.015</v>
      </c>
      <c r="U668" s="266">
        <v>7251</v>
      </c>
      <c r="V668" s="266">
        <v>91</v>
      </c>
      <c r="W668" s="266">
        <v>66</v>
      </c>
      <c r="X668" s="266">
        <v>0</v>
      </c>
      <c r="Y668" s="264">
        <v>1</v>
      </c>
      <c r="Z668" s="267">
        <v>0.0125499931043994</v>
      </c>
      <c r="AA668" s="267">
        <v>0.0125499931043994</v>
      </c>
      <c r="AB668" s="267">
        <v>0.014390973981119</v>
      </c>
      <c r="AC668" s="268">
        <v>0.0113473327246641</v>
      </c>
      <c r="AD668" s="269">
        <v>-0.00184098087671965</v>
      </c>
      <c r="AE668" s="270">
        <v>50311</v>
      </c>
      <c r="AF668" s="271">
        <v>749</v>
      </c>
      <c r="AG668" s="271">
        <v>0</v>
      </c>
      <c r="AH668" s="271">
        <v>48937</v>
      </c>
      <c r="AI668" s="271">
        <v>788</v>
      </c>
      <c r="AJ668" s="271">
        <v>0</v>
      </c>
      <c r="AK668" s="268">
        <v>0.0148874003697005</v>
      </c>
      <c r="AL668" s="268">
        <v>0.0161023356560476</v>
      </c>
      <c r="AM668" s="269">
        <v>-0.00121493528634711</v>
      </c>
    </row>
    <row r="669" spans="1:39">
      <c r="A669" s="279" t="s">
        <v>721</v>
      </c>
      <c r="B669" s="280" t="s">
        <v>3334</v>
      </c>
      <c r="C669" s="262" t="s">
        <v>887</v>
      </c>
      <c r="D669" s="280" t="s">
        <v>887</v>
      </c>
      <c r="E669" s="263">
        <v>6856</v>
      </c>
      <c r="F669" s="263">
        <v>110</v>
      </c>
      <c r="G669" s="263">
        <v>62</v>
      </c>
      <c r="H669" s="263">
        <v>2</v>
      </c>
      <c r="I669" s="263">
        <v>0</v>
      </c>
      <c r="J669" s="264">
        <v>7450</v>
      </c>
      <c r="K669" s="264">
        <v>94</v>
      </c>
      <c r="L669" s="264">
        <v>94</v>
      </c>
      <c r="M669" s="264">
        <v>23</v>
      </c>
      <c r="N669" s="264">
        <v>0</v>
      </c>
      <c r="O669" s="264">
        <v>6566</v>
      </c>
      <c r="P669" s="264">
        <v>90</v>
      </c>
      <c r="Q669" s="264">
        <v>90</v>
      </c>
      <c r="R669" s="264">
        <v>59</v>
      </c>
      <c r="S669" s="264">
        <v>0</v>
      </c>
      <c r="T669" s="265">
        <v>0.015</v>
      </c>
      <c r="U669" s="266">
        <v>6856</v>
      </c>
      <c r="V669" s="266">
        <v>110</v>
      </c>
      <c r="W669" s="266">
        <v>62</v>
      </c>
      <c r="X669" s="266">
        <v>0</v>
      </c>
      <c r="Y669" s="264">
        <v>2</v>
      </c>
      <c r="Z669" s="267">
        <v>0.0160443407234539</v>
      </c>
      <c r="AA669" s="267">
        <v>0.0160443407234539</v>
      </c>
      <c r="AB669" s="267">
        <v>0.0126174496644295</v>
      </c>
      <c r="AC669" s="268">
        <v>0.0137069753274444</v>
      </c>
      <c r="AD669" s="269">
        <v>0.00342689105902438</v>
      </c>
      <c r="AE669" s="270">
        <v>43700</v>
      </c>
      <c r="AF669" s="271">
        <v>671</v>
      </c>
      <c r="AG669" s="271">
        <v>1</v>
      </c>
      <c r="AH669" s="271">
        <v>41550</v>
      </c>
      <c r="AI669" s="271">
        <v>701</v>
      </c>
      <c r="AJ669" s="271">
        <v>4</v>
      </c>
      <c r="AK669" s="268">
        <v>0.0153318077803204</v>
      </c>
      <c r="AL669" s="268">
        <v>0.0167749699157641</v>
      </c>
      <c r="AM669" s="269">
        <v>-0.00144316213544377</v>
      </c>
    </row>
    <row r="670" spans="1:39">
      <c r="A670" s="279" t="s">
        <v>721</v>
      </c>
      <c r="B670" s="280" t="s">
        <v>3334</v>
      </c>
      <c r="C670" s="262" t="s">
        <v>888</v>
      </c>
      <c r="D670" s="280" t="s">
        <v>889</v>
      </c>
      <c r="E670" s="263">
        <v>3044</v>
      </c>
      <c r="F670" s="263">
        <v>37</v>
      </c>
      <c r="G670" s="263">
        <v>22</v>
      </c>
      <c r="H670" s="263">
        <v>0</v>
      </c>
      <c r="I670" s="263">
        <v>0</v>
      </c>
      <c r="J670" s="264">
        <v>3391</v>
      </c>
      <c r="K670" s="264">
        <v>32</v>
      </c>
      <c r="L670" s="264">
        <v>32</v>
      </c>
      <c r="M670" s="264">
        <v>7</v>
      </c>
      <c r="N670" s="264">
        <v>0</v>
      </c>
      <c r="O670" s="264">
        <v>3056</v>
      </c>
      <c r="P670" s="264">
        <v>24</v>
      </c>
      <c r="Q670" s="264">
        <v>24</v>
      </c>
      <c r="R670" s="264">
        <v>14</v>
      </c>
      <c r="S670" s="264">
        <v>0</v>
      </c>
      <c r="T670" s="265">
        <v>0.015</v>
      </c>
      <c r="U670" s="266">
        <v>3044</v>
      </c>
      <c r="V670" s="266">
        <v>37</v>
      </c>
      <c r="W670" s="266">
        <v>22</v>
      </c>
      <c r="X670" s="266">
        <v>0</v>
      </c>
      <c r="Y670" s="264">
        <v>0</v>
      </c>
      <c r="Z670" s="267">
        <v>0.0121550591327201</v>
      </c>
      <c r="AA670" s="267">
        <v>0.0121550591327201</v>
      </c>
      <c r="AB670" s="267">
        <v>0.00943674432320849</v>
      </c>
      <c r="AC670" s="268">
        <v>0.00785340314136126</v>
      </c>
      <c r="AD670" s="269">
        <v>0.00271831480951161</v>
      </c>
      <c r="AE670" s="270">
        <v>19908</v>
      </c>
      <c r="AF670" s="271">
        <v>205</v>
      </c>
      <c r="AG670" s="271">
        <v>0</v>
      </c>
      <c r="AH670" s="271">
        <v>18685</v>
      </c>
      <c r="AI670" s="271">
        <v>192</v>
      </c>
      <c r="AJ670" s="271">
        <v>0</v>
      </c>
      <c r="AK670" s="268">
        <v>0.0102973678923046</v>
      </c>
      <c r="AL670" s="268">
        <v>0.0102756221568103</v>
      </c>
      <c r="AM670" s="269">
        <v>2.17457354943253e-5</v>
      </c>
    </row>
    <row r="671" spans="1:39">
      <c r="A671" s="279" t="s">
        <v>721</v>
      </c>
      <c r="B671" s="280" t="s">
        <v>3335</v>
      </c>
      <c r="C671" s="262" t="s">
        <v>890</v>
      </c>
      <c r="D671" s="280" t="s">
        <v>891</v>
      </c>
      <c r="E671" s="263">
        <v>6782</v>
      </c>
      <c r="F671" s="263">
        <v>55</v>
      </c>
      <c r="G671" s="263">
        <v>41</v>
      </c>
      <c r="H671" s="263">
        <v>3</v>
      </c>
      <c r="I671" s="263">
        <v>0</v>
      </c>
      <c r="J671" s="264">
        <v>8134</v>
      </c>
      <c r="K671" s="264">
        <v>74</v>
      </c>
      <c r="L671" s="264">
        <v>74</v>
      </c>
      <c r="M671" s="264">
        <v>15</v>
      </c>
      <c r="N671" s="264">
        <v>0</v>
      </c>
      <c r="O671" s="264">
        <v>3630</v>
      </c>
      <c r="P671" s="264">
        <v>46</v>
      </c>
      <c r="Q671" s="264">
        <v>46</v>
      </c>
      <c r="R671" s="264">
        <v>30</v>
      </c>
      <c r="S671" s="264">
        <v>0</v>
      </c>
      <c r="T671" s="265">
        <v>0.015</v>
      </c>
      <c r="U671" s="266">
        <v>6782</v>
      </c>
      <c r="V671" s="266">
        <v>55</v>
      </c>
      <c r="W671" s="266">
        <v>41</v>
      </c>
      <c r="X671" s="266">
        <v>0</v>
      </c>
      <c r="Y671" s="264">
        <v>3</v>
      </c>
      <c r="Z671" s="267">
        <v>0.0081097021527573</v>
      </c>
      <c r="AA671" s="267">
        <v>0.0081097021527573</v>
      </c>
      <c r="AB671" s="267">
        <v>0.0090976149495943</v>
      </c>
      <c r="AC671" s="268">
        <v>0.0126721763085399</v>
      </c>
      <c r="AD671" s="269">
        <v>-0.000987912796836998</v>
      </c>
      <c r="AE671" s="270">
        <v>42372</v>
      </c>
      <c r="AF671" s="271">
        <v>491</v>
      </c>
      <c r="AG671" s="271">
        <v>0</v>
      </c>
      <c r="AH671" s="271">
        <v>41772</v>
      </c>
      <c r="AI671" s="271">
        <v>540</v>
      </c>
      <c r="AJ671" s="271">
        <v>0</v>
      </c>
      <c r="AK671" s="268">
        <v>0.0115878410270934</v>
      </c>
      <c r="AL671" s="268">
        <v>0.0129273197357081</v>
      </c>
      <c r="AM671" s="269">
        <v>-0.00133947870861477</v>
      </c>
    </row>
    <row r="672" spans="1:39">
      <c r="A672" s="279" t="s">
        <v>721</v>
      </c>
      <c r="B672" s="280" t="s">
        <v>3335</v>
      </c>
      <c r="C672" s="262" t="s">
        <v>892</v>
      </c>
      <c r="D672" s="280" t="s">
        <v>892</v>
      </c>
      <c r="E672" s="263">
        <v>5592</v>
      </c>
      <c r="F672" s="263">
        <v>69</v>
      </c>
      <c r="G672" s="263">
        <v>52</v>
      </c>
      <c r="H672" s="263">
        <v>1</v>
      </c>
      <c r="I672" s="263">
        <v>0</v>
      </c>
      <c r="J672" s="264">
        <v>6661</v>
      </c>
      <c r="K672" s="264">
        <v>72</v>
      </c>
      <c r="L672" s="264">
        <v>72</v>
      </c>
      <c r="M672" s="264">
        <v>17</v>
      </c>
      <c r="N672" s="264">
        <v>0</v>
      </c>
      <c r="O672" s="264">
        <v>2868</v>
      </c>
      <c r="P672" s="264">
        <v>51</v>
      </c>
      <c r="Q672" s="264">
        <v>51</v>
      </c>
      <c r="R672" s="264">
        <v>34</v>
      </c>
      <c r="S672" s="264">
        <v>0</v>
      </c>
      <c r="T672" s="265">
        <v>0.015</v>
      </c>
      <c r="U672" s="266">
        <v>5592</v>
      </c>
      <c r="V672" s="266">
        <v>69</v>
      </c>
      <c r="W672" s="266">
        <v>52</v>
      </c>
      <c r="X672" s="266">
        <v>0</v>
      </c>
      <c r="Y672" s="264">
        <v>1</v>
      </c>
      <c r="Z672" s="267">
        <v>0.0123390557939914</v>
      </c>
      <c r="AA672" s="267">
        <v>0.0123390557939914</v>
      </c>
      <c r="AB672" s="267">
        <v>0.0108091878096382</v>
      </c>
      <c r="AC672" s="268">
        <v>0.0177824267782427</v>
      </c>
      <c r="AD672" s="269">
        <v>0.00152986798435322</v>
      </c>
      <c r="AE672" s="270">
        <v>35263</v>
      </c>
      <c r="AF672" s="271">
        <v>476</v>
      </c>
      <c r="AG672" s="271">
        <v>1</v>
      </c>
      <c r="AH672" s="271">
        <v>35738</v>
      </c>
      <c r="AI672" s="271">
        <v>420</v>
      </c>
      <c r="AJ672" s="271">
        <v>0</v>
      </c>
      <c r="AK672" s="268">
        <v>0.0134702095681025</v>
      </c>
      <c r="AL672" s="268">
        <v>0.0117521965414964</v>
      </c>
      <c r="AM672" s="269">
        <v>0.0017180130266061</v>
      </c>
    </row>
    <row r="673" spans="1:39">
      <c r="A673" s="279" t="s">
        <v>721</v>
      </c>
      <c r="B673" s="280" t="s">
        <v>3335</v>
      </c>
      <c r="C673" s="262" t="s">
        <v>893</v>
      </c>
      <c r="D673" s="280" t="s">
        <v>894</v>
      </c>
      <c r="E673" s="263">
        <v>5263</v>
      </c>
      <c r="F673" s="263">
        <v>59</v>
      </c>
      <c r="G673" s="263">
        <v>43</v>
      </c>
      <c r="H673" s="263">
        <v>1</v>
      </c>
      <c r="I673" s="263">
        <v>0</v>
      </c>
      <c r="J673" s="264">
        <v>6306</v>
      </c>
      <c r="K673" s="264">
        <v>60</v>
      </c>
      <c r="L673" s="264">
        <v>60</v>
      </c>
      <c r="M673" s="264">
        <v>17</v>
      </c>
      <c r="N673" s="264">
        <v>0</v>
      </c>
      <c r="O673" s="264">
        <v>3030</v>
      </c>
      <c r="P673" s="264">
        <v>52</v>
      </c>
      <c r="Q673" s="264">
        <v>52</v>
      </c>
      <c r="R673" s="264">
        <v>37</v>
      </c>
      <c r="S673" s="264">
        <v>0</v>
      </c>
      <c r="T673" s="265">
        <v>0.015</v>
      </c>
      <c r="U673" s="266">
        <v>5263</v>
      </c>
      <c r="V673" s="266">
        <v>59</v>
      </c>
      <c r="W673" s="266">
        <v>43</v>
      </c>
      <c r="X673" s="266">
        <v>0</v>
      </c>
      <c r="Y673" s="264">
        <v>1</v>
      </c>
      <c r="Z673" s="267">
        <v>0.0112103363100893</v>
      </c>
      <c r="AA673" s="267">
        <v>0.0112103363100893</v>
      </c>
      <c r="AB673" s="267">
        <v>0.00951474785918173</v>
      </c>
      <c r="AC673" s="268">
        <v>0.0171617161716172</v>
      </c>
      <c r="AD673" s="269">
        <v>0.00169558845090757</v>
      </c>
      <c r="AE673" s="270">
        <v>33743</v>
      </c>
      <c r="AF673" s="271">
        <v>410</v>
      </c>
      <c r="AG673" s="271">
        <v>0</v>
      </c>
      <c r="AH673" s="271">
        <v>33779</v>
      </c>
      <c r="AI673" s="271">
        <v>397</v>
      </c>
      <c r="AJ673" s="271">
        <v>0</v>
      </c>
      <c r="AK673" s="268">
        <v>0.0121506682867558</v>
      </c>
      <c r="AL673" s="268">
        <v>0.0117528642055715</v>
      </c>
      <c r="AM673" s="269">
        <v>0.000397804081184262</v>
      </c>
    </row>
    <row r="674" spans="1:39">
      <c r="A674" s="279" t="s">
        <v>721</v>
      </c>
      <c r="B674" s="280" t="s">
        <v>3335</v>
      </c>
      <c r="C674" s="262" t="s">
        <v>895</v>
      </c>
      <c r="D674" s="280" t="s">
        <v>895</v>
      </c>
      <c r="E674" s="263">
        <v>5295</v>
      </c>
      <c r="F674" s="263">
        <v>77</v>
      </c>
      <c r="G674" s="263">
        <v>55</v>
      </c>
      <c r="H674" s="263">
        <v>1</v>
      </c>
      <c r="I674" s="263">
        <v>0</v>
      </c>
      <c r="J674" s="264">
        <v>6035</v>
      </c>
      <c r="K674" s="264">
        <v>75</v>
      </c>
      <c r="L674" s="264">
        <v>75</v>
      </c>
      <c r="M674" s="264">
        <v>5</v>
      </c>
      <c r="N674" s="264">
        <v>0</v>
      </c>
      <c r="O674" s="264">
        <v>2696</v>
      </c>
      <c r="P674" s="264">
        <v>45</v>
      </c>
      <c r="Q674" s="264">
        <v>45</v>
      </c>
      <c r="R674" s="264">
        <v>22</v>
      </c>
      <c r="S674" s="264">
        <v>0</v>
      </c>
      <c r="T674" s="265">
        <v>0.015</v>
      </c>
      <c r="U674" s="266">
        <v>5295</v>
      </c>
      <c r="V674" s="266">
        <v>77</v>
      </c>
      <c r="W674" s="266">
        <v>55</v>
      </c>
      <c r="X674" s="266">
        <v>0</v>
      </c>
      <c r="Y674" s="264">
        <v>1</v>
      </c>
      <c r="Z674" s="267">
        <v>0.0145420207743154</v>
      </c>
      <c r="AA674" s="267">
        <v>0.0145420207743154</v>
      </c>
      <c r="AB674" s="267">
        <v>0.0124275062137531</v>
      </c>
      <c r="AC674" s="268">
        <v>0.0166913946587537</v>
      </c>
      <c r="AD674" s="269">
        <v>0.00211451456056229</v>
      </c>
      <c r="AE674" s="270">
        <v>32265</v>
      </c>
      <c r="AF674" s="271">
        <v>463</v>
      </c>
      <c r="AG674" s="271">
        <v>0</v>
      </c>
      <c r="AH674" s="271">
        <v>31707</v>
      </c>
      <c r="AI674" s="271">
        <v>431</v>
      </c>
      <c r="AJ674" s="271">
        <v>0</v>
      </c>
      <c r="AK674" s="268">
        <v>0.0143499147683248</v>
      </c>
      <c r="AL674" s="268">
        <v>0.0135932128552055</v>
      </c>
      <c r="AM674" s="269">
        <v>0.000756701913119336</v>
      </c>
    </row>
    <row r="675" spans="1:39">
      <c r="A675" s="279" t="s">
        <v>721</v>
      </c>
      <c r="B675" s="280" t="s">
        <v>3335</v>
      </c>
      <c r="C675" s="262" t="s">
        <v>896</v>
      </c>
      <c r="D675" s="280" t="s">
        <v>897</v>
      </c>
      <c r="E675" s="263">
        <v>5968</v>
      </c>
      <c r="F675" s="263">
        <v>106</v>
      </c>
      <c r="G675" s="263">
        <v>66</v>
      </c>
      <c r="H675" s="263">
        <v>0</v>
      </c>
      <c r="I675" s="263">
        <v>0</v>
      </c>
      <c r="J675" s="264">
        <v>6771</v>
      </c>
      <c r="K675" s="264">
        <v>65</v>
      </c>
      <c r="L675" s="264">
        <v>65</v>
      </c>
      <c r="M675" s="264">
        <v>16</v>
      </c>
      <c r="N675" s="264">
        <v>0</v>
      </c>
      <c r="O675" s="264">
        <v>3494</v>
      </c>
      <c r="P675" s="264">
        <v>72</v>
      </c>
      <c r="Q675" s="264">
        <v>72</v>
      </c>
      <c r="R675" s="264">
        <v>46</v>
      </c>
      <c r="S675" s="264">
        <v>0</v>
      </c>
      <c r="T675" s="265">
        <v>0.015</v>
      </c>
      <c r="U675" s="266">
        <v>5968</v>
      </c>
      <c r="V675" s="266">
        <v>106</v>
      </c>
      <c r="W675" s="266">
        <v>66</v>
      </c>
      <c r="X675" s="266">
        <v>0</v>
      </c>
      <c r="Y675" s="264">
        <v>0</v>
      </c>
      <c r="Z675" s="267">
        <v>0.0177613941018767</v>
      </c>
      <c r="AA675" s="267">
        <v>0.0177613941018767</v>
      </c>
      <c r="AB675" s="267">
        <v>0.00959976369812435</v>
      </c>
      <c r="AC675" s="268">
        <v>0.0206067544361763</v>
      </c>
      <c r="AD675" s="269">
        <v>0.00816163040375232</v>
      </c>
      <c r="AE675" s="270">
        <v>36864</v>
      </c>
      <c r="AF675" s="271">
        <v>597</v>
      </c>
      <c r="AG675" s="271">
        <v>0</v>
      </c>
      <c r="AH675" s="271">
        <v>36416</v>
      </c>
      <c r="AI675" s="271">
        <v>666</v>
      </c>
      <c r="AJ675" s="271">
        <v>0</v>
      </c>
      <c r="AK675" s="268">
        <v>0.0161946614583333</v>
      </c>
      <c r="AL675" s="268">
        <v>0.0182886643233743</v>
      </c>
      <c r="AM675" s="269">
        <v>-0.00209400286504101</v>
      </c>
    </row>
    <row r="676" spans="1:39">
      <c r="A676" s="279" t="s">
        <v>721</v>
      </c>
      <c r="B676" s="280" t="s">
        <v>3335</v>
      </c>
      <c r="C676" s="262" t="s">
        <v>898</v>
      </c>
      <c r="D676" s="280" t="s">
        <v>898</v>
      </c>
      <c r="E676" s="263">
        <v>3350</v>
      </c>
      <c r="F676" s="263">
        <v>42</v>
      </c>
      <c r="G676" s="263">
        <v>32</v>
      </c>
      <c r="H676" s="263">
        <v>1</v>
      </c>
      <c r="I676" s="263">
        <v>0</v>
      </c>
      <c r="J676" s="264">
        <v>3892</v>
      </c>
      <c r="K676" s="264">
        <v>53</v>
      </c>
      <c r="L676" s="264">
        <v>53</v>
      </c>
      <c r="M676" s="264">
        <v>0</v>
      </c>
      <c r="N676" s="264">
        <v>0</v>
      </c>
      <c r="O676" s="264">
        <v>1941</v>
      </c>
      <c r="P676" s="264">
        <v>38</v>
      </c>
      <c r="Q676" s="264">
        <v>38</v>
      </c>
      <c r="R676" s="264">
        <v>11</v>
      </c>
      <c r="S676" s="264">
        <v>0</v>
      </c>
      <c r="T676" s="265">
        <v>0.015</v>
      </c>
      <c r="U676" s="266">
        <v>3350</v>
      </c>
      <c r="V676" s="266">
        <v>42</v>
      </c>
      <c r="W676" s="266">
        <v>32</v>
      </c>
      <c r="X676" s="266">
        <v>0</v>
      </c>
      <c r="Y676" s="264">
        <v>1</v>
      </c>
      <c r="Z676" s="267">
        <v>0.0125373134328358</v>
      </c>
      <c r="AA676" s="267">
        <v>0.0125373134328358</v>
      </c>
      <c r="AB676" s="267">
        <v>0.013617677286742</v>
      </c>
      <c r="AC676" s="268">
        <v>0.0195775373518805</v>
      </c>
      <c r="AD676" s="269">
        <v>-0.00108036385390621</v>
      </c>
      <c r="AE676" s="270">
        <v>20928</v>
      </c>
      <c r="AF676" s="271">
        <v>340</v>
      </c>
      <c r="AG676" s="271">
        <v>0</v>
      </c>
      <c r="AH676" s="271">
        <v>20526</v>
      </c>
      <c r="AI676" s="271">
        <v>344</v>
      </c>
      <c r="AJ676" s="271">
        <v>0</v>
      </c>
      <c r="AK676" s="268">
        <v>0.0162461773700306</v>
      </c>
      <c r="AL676" s="268">
        <v>0.0167592321933158</v>
      </c>
      <c r="AM676" s="269">
        <v>-0.000513054823285217</v>
      </c>
    </row>
    <row r="677" spans="1:39">
      <c r="A677" s="279" t="s">
        <v>721</v>
      </c>
      <c r="B677" s="280" t="s">
        <v>3335</v>
      </c>
      <c r="C677" s="262" t="s">
        <v>899</v>
      </c>
      <c r="D677" s="280" t="s">
        <v>900</v>
      </c>
      <c r="E677" s="263">
        <v>4722</v>
      </c>
      <c r="F677" s="263">
        <v>56</v>
      </c>
      <c r="G677" s="263">
        <v>41</v>
      </c>
      <c r="H677" s="263">
        <v>1</v>
      </c>
      <c r="I677" s="263">
        <v>0</v>
      </c>
      <c r="J677" s="264">
        <v>5417</v>
      </c>
      <c r="K677" s="264">
        <v>60</v>
      </c>
      <c r="L677" s="264">
        <v>60</v>
      </c>
      <c r="M677" s="264">
        <v>13</v>
      </c>
      <c r="N677" s="264">
        <v>0</v>
      </c>
      <c r="O677" s="264">
        <v>2683</v>
      </c>
      <c r="P677" s="264">
        <v>42</v>
      </c>
      <c r="Q677" s="264">
        <v>42</v>
      </c>
      <c r="R677" s="264">
        <v>31</v>
      </c>
      <c r="S677" s="264">
        <v>0</v>
      </c>
      <c r="T677" s="265">
        <v>0.015</v>
      </c>
      <c r="U677" s="266">
        <v>4722</v>
      </c>
      <c r="V677" s="266">
        <v>56</v>
      </c>
      <c r="W677" s="266">
        <v>41</v>
      </c>
      <c r="X677" s="266">
        <v>0</v>
      </c>
      <c r="Y677" s="264">
        <v>1</v>
      </c>
      <c r="Z677" s="267">
        <v>0.0118593816179585</v>
      </c>
      <c r="AA677" s="267">
        <v>0.0118593816179585</v>
      </c>
      <c r="AB677" s="267">
        <v>0.0110762414620639</v>
      </c>
      <c r="AC677" s="268">
        <v>0.0156541185240403</v>
      </c>
      <c r="AD677" s="269">
        <v>0.000783140155894618</v>
      </c>
      <c r="AE677" s="270">
        <v>29475</v>
      </c>
      <c r="AF677" s="271">
        <v>369</v>
      </c>
      <c r="AG677" s="271">
        <v>1</v>
      </c>
      <c r="AH677" s="271">
        <v>28848</v>
      </c>
      <c r="AI677" s="271">
        <v>422</v>
      </c>
      <c r="AJ677" s="271">
        <v>1</v>
      </c>
      <c r="AK677" s="268">
        <v>0.0124851569126378</v>
      </c>
      <c r="AL677" s="268">
        <v>0.0145937326677759</v>
      </c>
      <c r="AM677" s="269">
        <v>-0.0021085757551381</v>
      </c>
    </row>
    <row r="678" spans="1:39">
      <c r="A678" s="279" t="s">
        <v>721</v>
      </c>
      <c r="B678" s="280" t="s">
        <v>3335</v>
      </c>
      <c r="C678" s="262" t="s">
        <v>901</v>
      </c>
      <c r="D678" s="280" t="s">
        <v>902</v>
      </c>
      <c r="E678" s="263">
        <v>4494</v>
      </c>
      <c r="F678" s="263">
        <v>64</v>
      </c>
      <c r="G678" s="263">
        <v>46</v>
      </c>
      <c r="H678" s="263">
        <v>0</v>
      </c>
      <c r="I678" s="263">
        <v>0</v>
      </c>
      <c r="J678" s="264">
        <v>5512</v>
      </c>
      <c r="K678" s="264">
        <v>79</v>
      </c>
      <c r="L678" s="264">
        <v>79</v>
      </c>
      <c r="M678" s="264">
        <v>17</v>
      </c>
      <c r="N678" s="264">
        <v>0</v>
      </c>
      <c r="O678" s="264">
        <v>2573</v>
      </c>
      <c r="P678" s="264">
        <v>46</v>
      </c>
      <c r="Q678" s="264">
        <v>46</v>
      </c>
      <c r="R678" s="264">
        <v>33</v>
      </c>
      <c r="S678" s="264">
        <v>0</v>
      </c>
      <c r="T678" s="265">
        <v>0.015</v>
      </c>
      <c r="U678" s="266">
        <v>4494</v>
      </c>
      <c r="V678" s="266">
        <v>64</v>
      </c>
      <c r="W678" s="266">
        <v>46</v>
      </c>
      <c r="X678" s="266">
        <v>0</v>
      </c>
      <c r="Y678" s="264">
        <v>0</v>
      </c>
      <c r="Z678" s="267">
        <v>0.0142412105028927</v>
      </c>
      <c r="AA678" s="267">
        <v>0.0142412105028927</v>
      </c>
      <c r="AB678" s="267">
        <v>0.0143323657474601</v>
      </c>
      <c r="AC678" s="268">
        <v>0.0178779634667703</v>
      </c>
      <c r="AD678" s="269">
        <v>-9.11552445673411e-5</v>
      </c>
      <c r="AE678" s="270">
        <v>28735</v>
      </c>
      <c r="AF678" s="271">
        <v>448</v>
      </c>
      <c r="AG678" s="271">
        <v>0</v>
      </c>
      <c r="AH678" s="271">
        <v>29447</v>
      </c>
      <c r="AI678" s="271">
        <v>376</v>
      </c>
      <c r="AJ678" s="271">
        <v>0</v>
      </c>
      <c r="AK678" s="268">
        <v>0.0155907429963459</v>
      </c>
      <c r="AL678" s="268">
        <v>0.0127687030936938</v>
      </c>
      <c r="AM678" s="269">
        <v>0.00282203990265216</v>
      </c>
    </row>
    <row r="679" spans="1:39">
      <c r="A679" s="279" t="s">
        <v>721</v>
      </c>
      <c r="B679" s="280" t="s">
        <v>3335</v>
      </c>
      <c r="C679" s="262" t="s">
        <v>903</v>
      </c>
      <c r="D679" s="280" t="s">
        <v>904</v>
      </c>
      <c r="E679" s="263">
        <v>5384</v>
      </c>
      <c r="F679" s="263">
        <v>91</v>
      </c>
      <c r="G679" s="263">
        <v>64</v>
      </c>
      <c r="H679" s="263">
        <v>0</v>
      </c>
      <c r="I679" s="263">
        <v>0</v>
      </c>
      <c r="J679" s="264">
        <v>6359</v>
      </c>
      <c r="K679" s="264">
        <v>81</v>
      </c>
      <c r="L679" s="264">
        <v>81</v>
      </c>
      <c r="M679" s="264">
        <v>14</v>
      </c>
      <c r="N679" s="264">
        <v>0</v>
      </c>
      <c r="O679" s="264">
        <v>3126</v>
      </c>
      <c r="P679" s="264">
        <v>71</v>
      </c>
      <c r="Q679" s="264">
        <v>71</v>
      </c>
      <c r="R679" s="264">
        <v>58</v>
      </c>
      <c r="S679" s="264">
        <v>0</v>
      </c>
      <c r="T679" s="265">
        <v>0.015</v>
      </c>
      <c r="U679" s="266">
        <v>5384</v>
      </c>
      <c r="V679" s="266">
        <v>91</v>
      </c>
      <c r="W679" s="266">
        <v>64</v>
      </c>
      <c r="X679" s="266">
        <v>0</v>
      </c>
      <c r="Y679" s="264">
        <v>0</v>
      </c>
      <c r="Z679" s="267">
        <v>0.0169019316493314</v>
      </c>
      <c r="AA679" s="267">
        <v>0.0169019316493314</v>
      </c>
      <c r="AB679" s="267">
        <v>0.0127378518635006</v>
      </c>
      <c r="AC679" s="268">
        <v>0.0227127319257837</v>
      </c>
      <c r="AD679" s="269">
        <v>0.0041640797858308</v>
      </c>
      <c r="AE679" s="270">
        <v>33666</v>
      </c>
      <c r="AF679" s="271">
        <v>523</v>
      </c>
      <c r="AG679" s="271">
        <v>0</v>
      </c>
      <c r="AH679" s="271">
        <v>33474</v>
      </c>
      <c r="AI679" s="271">
        <v>558</v>
      </c>
      <c r="AJ679" s="271">
        <v>0</v>
      </c>
      <c r="AK679" s="268">
        <v>0.0155349610883384</v>
      </c>
      <c r="AL679" s="268">
        <v>0.0166696540598674</v>
      </c>
      <c r="AM679" s="269">
        <v>-0.00113469297152898</v>
      </c>
    </row>
    <row r="680" spans="1:39">
      <c r="A680" s="279" t="s">
        <v>721</v>
      </c>
      <c r="B680" s="280" t="s">
        <v>3335</v>
      </c>
      <c r="C680" s="262" t="s">
        <v>905</v>
      </c>
      <c r="D680" s="280" t="s">
        <v>906</v>
      </c>
      <c r="E680" s="263">
        <v>6110</v>
      </c>
      <c r="F680" s="263">
        <v>60</v>
      </c>
      <c r="G680" s="263">
        <v>39</v>
      </c>
      <c r="H680" s="263">
        <v>0</v>
      </c>
      <c r="I680" s="263">
        <v>0</v>
      </c>
      <c r="J680" s="264">
        <v>7216</v>
      </c>
      <c r="K680" s="264">
        <v>93</v>
      </c>
      <c r="L680" s="264">
        <v>93</v>
      </c>
      <c r="M680" s="264">
        <v>5</v>
      </c>
      <c r="N680" s="264">
        <v>0</v>
      </c>
      <c r="O680" s="264">
        <v>3292</v>
      </c>
      <c r="P680" s="264">
        <v>34</v>
      </c>
      <c r="Q680" s="264">
        <v>34</v>
      </c>
      <c r="R680" s="264">
        <v>23</v>
      </c>
      <c r="S680" s="264">
        <v>0</v>
      </c>
      <c r="T680" s="265">
        <v>0.015</v>
      </c>
      <c r="U680" s="266">
        <v>6110</v>
      </c>
      <c r="V680" s="266">
        <v>60</v>
      </c>
      <c r="W680" s="266">
        <v>39</v>
      </c>
      <c r="X680" s="266">
        <v>0</v>
      </c>
      <c r="Y680" s="264">
        <v>0</v>
      </c>
      <c r="Z680" s="267">
        <v>0.00981996726677578</v>
      </c>
      <c r="AA680" s="267">
        <v>0.00981996726677578</v>
      </c>
      <c r="AB680" s="267">
        <v>0.0128880266075388</v>
      </c>
      <c r="AC680" s="268">
        <v>0.0103280680437424</v>
      </c>
      <c r="AD680" s="269">
        <v>-0.00306805934076303</v>
      </c>
      <c r="AE680" s="270">
        <v>38285</v>
      </c>
      <c r="AF680" s="271">
        <v>518</v>
      </c>
      <c r="AG680" s="271">
        <v>0</v>
      </c>
      <c r="AH680" s="271">
        <v>38246</v>
      </c>
      <c r="AI680" s="271">
        <v>513</v>
      </c>
      <c r="AJ680" s="271">
        <v>3</v>
      </c>
      <c r="AK680" s="268">
        <v>0.0135301031735667</v>
      </c>
      <c r="AL680" s="268">
        <v>0.0133347278146734</v>
      </c>
      <c r="AM680" s="269">
        <v>0.000195375358893241</v>
      </c>
    </row>
    <row r="681" spans="1:39">
      <c r="A681" s="279" t="s">
        <v>721</v>
      </c>
      <c r="B681" s="280" t="s">
        <v>3335</v>
      </c>
      <c r="C681" s="262" t="s">
        <v>907</v>
      </c>
      <c r="D681" s="280" t="s">
        <v>907</v>
      </c>
      <c r="E681" s="263">
        <v>1502</v>
      </c>
      <c r="F681" s="263">
        <v>14</v>
      </c>
      <c r="G681" s="263">
        <v>9</v>
      </c>
      <c r="H681" s="263">
        <v>0</v>
      </c>
      <c r="I681" s="263">
        <v>0</v>
      </c>
      <c r="J681" s="264">
        <v>1795</v>
      </c>
      <c r="K681" s="264">
        <v>9</v>
      </c>
      <c r="L681" s="264">
        <v>9</v>
      </c>
      <c r="M681" s="264">
        <v>0</v>
      </c>
      <c r="N681" s="264">
        <v>0</v>
      </c>
      <c r="O681" s="264">
        <v>757</v>
      </c>
      <c r="P681" s="264">
        <v>15</v>
      </c>
      <c r="Q681" s="264">
        <v>15</v>
      </c>
      <c r="R681" s="264">
        <v>9</v>
      </c>
      <c r="S681" s="264">
        <v>0</v>
      </c>
      <c r="T681" s="265">
        <v>0.015</v>
      </c>
      <c r="U681" s="266">
        <v>1502</v>
      </c>
      <c r="V681" s="266">
        <v>14</v>
      </c>
      <c r="W681" s="266">
        <v>9</v>
      </c>
      <c r="X681" s="266">
        <v>0</v>
      </c>
      <c r="Y681" s="264">
        <v>0</v>
      </c>
      <c r="Z681" s="267">
        <v>0.00932090545938748</v>
      </c>
      <c r="AA681" s="267">
        <v>0.00932090545938748</v>
      </c>
      <c r="AB681" s="267">
        <v>0.00501392757660167</v>
      </c>
      <c r="AC681" s="268">
        <v>0.0198150594451783</v>
      </c>
      <c r="AD681" s="269">
        <v>0.00430697788278581</v>
      </c>
      <c r="AE681" s="270">
        <v>9178</v>
      </c>
      <c r="AF681" s="271">
        <v>105</v>
      </c>
      <c r="AG681" s="271">
        <v>0</v>
      </c>
      <c r="AH681" s="271">
        <v>9262</v>
      </c>
      <c r="AI681" s="271">
        <v>133</v>
      </c>
      <c r="AJ681" s="271">
        <v>0</v>
      </c>
      <c r="AK681" s="268">
        <v>0.0114404009588146</v>
      </c>
      <c r="AL681" s="268">
        <v>0.0143597495141438</v>
      </c>
      <c r="AM681" s="269">
        <v>-0.00291934855532926</v>
      </c>
    </row>
    <row r="682" spans="1:39">
      <c r="A682" s="279" t="s">
        <v>721</v>
      </c>
      <c r="B682" s="280" t="s">
        <v>3335</v>
      </c>
      <c r="C682" s="262" t="s">
        <v>908</v>
      </c>
      <c r="D682" s="280" t="s">
        <v>908</v>
      </c>
      <c r="E682" s="263">
        <v>6392</v>
      </c>
      <c r="F682" s="263">
        <v>81</v>
      </c>
      <c r="G682" s="263">
        <v>61</v>
      </c>
      <c r="H682" s="263">
        <v>0</v>
      </c>
      <c r="I682" s="263">
        <v>0</v>
      </c>
      <c r="J682" s="264">
        <v>7373</v>
      </c>
      <c r="K682" s="264">
        <v>85</v>
      </c>
      <c r="L682" s="264">
        <v>85</v>
      </c>
      <c r="M682" s="264">
        <v>29</v>
      </c>
      <c r="N682" s="264">
        <v>0</v>
      </c>
      <c r="O682" s="264">
        <v>3373</v>
      </c>
      <c r="P682" s="264">
        <v>50</v>
      </c>
      <c r="Q682" s="264">
        <v>50</v>
      </c>
      <c r="R682" s="264">
        <v>34</v>
      </c>
      <c r="S682" s="264">
        <v>0</v>
      </c>
      <c r="T682" s="265">
        <v>0.015</v>
      </c>
      <c r="U682" s="266">
        <v>6392</v>
      </c>
      <c r="V682" s="266">
        <v>81</v>
      </c>
      <c r="W682" s="266">
        <v>61</v>
      </c>
      <c r="X682" s="266">
        <v>0</v>
      </c>
      <c r="Y682" s="264">
        <v>0</v>
      </c>
      <c r="Z682" s="267">
        <v>0.0126720901126408</v>
      </c>
      <c r="AA682" s="267">
        <v>0.0126720901126408</v>
      </c>
      <c r="AB682" s="267">
        <v>0.0115285501152855</v>
      </c>
      <c r="AC682" s="268">
        <v>0.0148235991698784</v>
      </c>
      <c r="AD682" s="269">
        <v>0.0011435399973553</v>
      </c>
      <c r="AE682" s="270">
        <v>39172</v>
      </c>
      <c r="AF682" s="271">
        <v>577</v>
      </c>
      <c r="AG682" s="271">
        <v>0</v>
      </c>
      <c r="AH682" s="271">
        <v>38498</v>
      </c>
      <c r="AI682" s="271">
        <v>538</v>
      </c>
      <c r="AJ682" s="271">
        <v>0</v>
      </c>
      <c r="AK682" s="268">
        <v>0.0147299091187583</v>
      </c>
      <c r="AL682" s="268">
        <v>0.0139747519351655</v>
      </c>
      <c r="AM682" s="269">
        <v>0.000755157183592833</v>
      </c>
    </row>
    <row r="683" spans="1:39">
      <c r="A683" s="279" t="s">
        <v>721</v>
      </c>
      <c r="B683" s="280" t="s">
        <v>3335</v>
      </c>
      <c r="C683" s="262" t="s">
        <v>909</v>
      </c>
      <c r="D683" s="280" t="s">
        <v>910</v>
      </c>
      <c r="E683" s="263">
        <v>5521</v>
      </c>
      <c r="F683" s="263">
        <v>48</v>
      </c>
      <c r="G683" s="263">
        <v>32</v>
      </c>
      <c r="H683" s="263">
        <v>0</v>
      </c>
      <c r="I683" s="263">
        <v>0</v>
      </c>
      <c r="J683" s="264">
        <v>6238</v>
      </c>
      <c r="K683" s="264">
        <v>69</v>
      </c>
      <c r="L683" s="264">
        <v>69</v>
      </c>
      <c r="M683" s="264">
        <v>11</v>
      </c>
      <c r="N683" s="264">
        <v>0</v>
      </c>
      <c r="O683" s="264">
        <v>3305</v>
      </c>
      <c r="P683" s="264">
        <v>34</v>
      </c>
      <c r="Q683" s="264">
        <v>34</v>
      </c>
      <c r="R683" s="264">
        <v>19</v>
      </c>
      <c r="S683" s="264">
        <v>0</v>
      </c>
      <c r="T683" s="265">
        <v>0.015</v>
      </c>
      <c r="U683" s="266">
        <v>5521</v>
      </c>
      <c r="V683" s="266">
        <v>48</v>
      </c>
      <c r="W683" s="266">
        <v>32</v>
      </c>
      <c r="X683" s="266">
        <v>0</v>
      </c>
      <c r="Y683" s="264">
        <v>0</v>
      </c>
      <c r="Z683" s="267">
        <v>0.00869407715993479</v>
      </c>
      <c r="AA683" s="267">
        <v>0.00869407715993479</v>
      </c>
      <c r="AB683" s="267">
        <v>0.0110612375761462</v>
      </c>
      <c r="AC683" s="268">
        <v>0.0102874432677761</v>
      </c>
      <c r="AD683" s="269">
        <v>-0.00236716041621141</v>
      </c>
      <c r="AE683" s="270">
        <v>33745</v>
      </c>
      <c r="AF683" s="271">
        <v>360</v>
      </c>
      <c r="AG683" s="271">
        <v>0</v>
      </c>
      <c r="AH683" s="271">
        <v>33547</v>
      </c>
      <c r="AI683" s="271">
        <v>403</v>
      </c>
      <c r="AJ683" s="271">
        <v>0</v>
      </c>
      <c r="AK683" s="268">
        <v>0.0106682471477256</v>
      </c>
      <c r="AL683" s="268">
        <v>0.0120129966912093</v>
      </c>
      <c r="AM683" s="269">
        <v>-0.00134474954348376</v>
      </c>
    </row>
    <row r="684" spans="1:39">
      <c r="A684" s="279" t="s">
        <v>721</v>
      </c>
      <c r="B684" s="280" t="s">
        <v>3335</v>
      </c>
      <c r="C684" s="262" t="s">
        <v>911</v>
      </c>
      <c r="D684" s="280" t="s">
        <v>911</v>
      </c>
      <c r="E684" s="263">
        <v>3603</v>
      </c>
      <c r="F684" s="263">
        <v>50</v>
      </c>
      <c r="G684" s="263">
        <v>38</v>
      </c>
      <c r="H684" s="263">
        <v>0</v>
      </c>
      <c r="I684" s="263">
        <v>0</v>
      </c>
      <c r="J684" s="264">
        <v>4398</v>
      </c>
      <c r="K684" s="264">
        <v>56</v>
      </c>
      <c r="L684" s="264">
        <v>56</v>
      </c>
      <c r="M684" s="264">
        <v>10</v>
      </c>
      <c r="N684" s="264">
        <v>0</v>
      </c>
      <c r="O684" s="264">
        <v>1838</v>
      </c>
      <c r="P684" s="264">
        <v>49</v>
      </c>
      <c r="Q684" s="264">
        <v>49</v>
      </c>
      <c r="R684" s="264">
        <v>31</v>
      </c>
      <c r="S684" s="264">
        <v>0</v>
      </c>
      <c r="T684" s="265">
        <v>0.015</v>
      </c>
      <c r="U684" s="266">
        <v>3603</v>
      </c>
      <c r="V684" s="266">
        <v>50</v>
      </c>
      <c r="W684" s="266">
        <v>38</v>
      </c>
      <c r="X684" s="266">
        <v>0</v>
      </c>
      <c r="Y684" s="264">
        <v>0</v>
      </c>
      <c r="Z684" s="267">
        <v>0.0138773244518457</v>
      </c>
      <c r="AA684" s="267">
        <v>0.0138773244518457</v>
      </c>
      <c r="AB684" s="267">
        <v>0.0127330604820373</v>
      </c>
      <c r="AC684" s="268">
        <v>0.0266594124047878</v>
      </c>
      <c r="AD684" s="269">
        <v>0.00114426396980839</v>
      </c>
      <c r="AE684" s="270">
        <v>22645</v>
      </c>
      <c r="AF684" s="271">
        <v>367</v>
      </c>
      <c r="AG684" s="271">
        <v>0</v>
      </c>
      <c r="AH684" s="271">
        <v>22059</v>
      </c>
      <c r="AI684" s="271">
        <v>391</v>
      </c>
      <c r="AJ684" s="271">
        <v>0</v>
      </c>
      <c r="AK684" s="268">
        <v>0.016206668138662</v>
      </c>
      <c r="AL684" s="268">
        <v>0.0177251915318011</v>
      </c>
      <c r="AM684" s="269">
        <v>-0.00151852339313912</v>
      </c>
    </row>
    <row r="685" spans="1:39">
      <c r="A685" s="279" t="s">
        <v>721</v>
      </c>
      <c r="B685" s="280" t="s">
        <v>3335</v>
      </c>
      <c r="C685" s="262" t="s">
        <v>912</v>
      </c>
      <c r="D685" s="280" t="s">
        <v>912</v>
      </c>
      <c r="E685" s="263">
        <v>1948</v>
      </c>
      <c r="F685" s="263">
        <v>21</v>
      </c>
      <c r="G685" s="263">
        <v>19</v>
      </c>
      <c r="H685" s="263">
        <v>2</v>
      </c>
      <c r="I685" s="263">
        <v>0</v>
      </c>
      <c r="J685" s="264">
        <v>2223</v>
      </c>
      <c r="K685" s="264">
        <v>29</v>
      </c>
      <c r="L685" s="264">
        <v>29</v>
      </c>
      <c r="M685" s="264">
        <v>3</v>
      </c>
      <c r="N685" s="264">
        <v>0</v>
      </c>
      <c r="O685" s="264">
        <v>940</v>
      </c>
      <c r="P685" s="264">
        <v>19</v>
      </c>
      <c r="Q685" s="264">
        <v>19</v>
      </c>
      <c r="R685" s="264">
        <v>10</v>
      </c>
      <c r="S685" s="264">
        <v>0</v>
      </c>
      <c r="T685" s="265">
        <v>0.015</v>
      </c>
      <c r="U685" s="266">
        <v>1948</v>
      </c>
      <c r="V685" s="266">
        <v>21</v>
      </c>
      <c r="W685" s="266">
        <v>19</v>
      </c>
      <c r="X685" s="266">
        <v>0</v>
      </c>
      <c r="Y685" s="264">
        <v>2</v>
      </c>
      <c r="Z685" s="267">
        <v>0.0107802874743326</v>
      </c>
      <c r="AA685" s="267">
        <v>0.0107802874743326</v>
      </c>
      <c r="AB685" s="267">
        <v>0.0130454340980657</v>
      </c>
      <c r="AC685" s="268">
        <v>0.0202127659574468</v>
      </c>
      <c r="AD685" s="269">
        <v>-0.00226514662373303</v>
      </c>
      <c r="AE685" s="270">
        <v>11681</v>
      </c>
      <c r="AF685" s="271">
        <v>164</v>
      </c>
      <c r="AG685" s="271">
        <v>0</v>
      </c>
      <c r="AH685" s="271">
        <v>11868</v>
      </c>
      <c r="AI685" s="271">
        <v>172</v>
      </c>
      <c r="AJ685" s="271">
        <v>0</v>
      </c>
      <c r="AK685" s="268">
        <v>0.0140398938447051</v>
      </c>
      <c r="AL685" s="268">
        <v>0.0144927536231884</v>
      </c>
      <c r="AM685" s="269">
        <v>-0.00045285977848333</v>
      </c>
    </row>
    <row r="686" spans="1:39">
      <c r="A686" s="279" t="s">
        <v>721</v>
      </c>
      <c r="B686" s="280" t="s">
        <v>3335</v>
      </c>
      <c r="C686" s="262" t="s">
        <v>913</v>
      </c>
      <c r="D686" s="280" t="s">
        <v>913</v>
      </c>
      <c r="E686" s="263">
        <v>3238</v>
      </c>
      <c r="F686" s="263">
        <v>35</v>
      </c>
      <c r="G686" s="263">
        <v>26</v>
      </c>
      <c r="H686" s="263">
        <v>0</v>
      </c>
      <c r="I686" s="263">
        <v>0</v>
      </c>
      <c r="J686" s="264">
        <v>3632</v>
      </c>
      <c r="K686" s="264">
        <v>44</v>
      </c>
      <c r="L686" s="264">
        <v>44</v>
      </c>
      <c r="M686" s="264">
        <v>18</v>
      </c>
      <c r="N686" s="264">
        <v>0</v>
      </c>
      <c r="O686" s="264">
        <v>2050</v>
      </c>
      <c r="P686" s="264">
        <v>28</v>
      </c>
      <c r="Q686" s="264">
        <v>28</v>
      </c>
      <c r="R686" s="264">
        <v>20</v>
      </c>
      <c r="S686" s="264">
        <v>0</v>
      </c>
      <c r="T686" s="265">
        <v>0.015</v>
      </c>
      <c r="U686" s="266">
        <v>3238</v>
      </c>
      <c r="V686" s="266">
        <v>35</v>
      </c>
      <c r="W686" s="266">
        <v>26</v>
      </c>
      <c r="X686" s="266">
        <v>0</v>
      </c>
      <c r="Y686" s="264">
        <v>0</v>
      </c>
      <c r="Z686" s="267">
        <v>0.0108091414453366</v>
      </c>
      <c r="AA686" s="267">
        <v>0.0108091414453366</v>
      </c>
      <c r="AB686" s="267">
        <v>0.0121145374449339</v>
      </c>
      <c r="AC686" s="268">
        <v>0.0136585365853659</v>
      </c>
      <c r="AD686" s="269">
        <v>-0.00130539599959729</v>
      </c>
      <c r="AE686" s="270">
        <v>20334</v>
      </c>
      <c r="AF686" s="271">
        <v>284</v>
      </c>
      <c r="AG686" s="271">
        <v>0</v>
      </c>
      <c r="AH686" s="271">
        <v>19261</v>
      </c>
      <c r="AI686" s="271">
        <v>244</v>
      </c>
      <c r="AJ686" s="271">
        <v>0</v>
      </c>
      <c r="AK686" s="268">
        <v>0.0139667551883545</v>
      </c>
      <c r="AL686" s="268">
        <v>0.0126680857691709</v>
      </c>
      <c r="AM686" s="269">
        <v>0.00129866941918362</v>
      </c>
    </row>
    <row r="687" spans="1:39">
      <c r="A687" s="279" t="s">
        <v>721</v>
      </c>
      <c r="B687" s="280" t="s">
        <v>3335</v>
      </c>
      <c r="C687" s="262" t="s">
        <v>914</v>
      </c>
      <c r="D687" s="280" t="s">
        <v>914</v>
      </c>
      <c r="E687" s="263">
        <v>4067</v>
      </c>
      <c r="F687" s="263">
        <v>42</v>
      </c>
      <c r="G687" s="263">
        <v>30</v>
      </c>
      <c r="H687" s="263">
        <v>0</v>
      </c>
      <c r="I687" s="263">
        <v>0</v>
      </c>
      <c r="J687" s="264">
        <v>4839</v>
      </c>
      <c r="K687" s="264">
        <v>68</v>
      </c>
      <c r="L687" s="264">
        <v>67</v>
      </c>
      <c r="M687" s="264">
        <v>13</v>
      </c>
      <c r="N687" s="264">
        <v>0</v>
      </c>
      <c r="O687" s="264">
        <v>1952</v>
      </c>
      <c r="P687" s="264">
        <v>54</v>
      </c>
      <c r="Q687" s="264">
        <v>54</v>
      </c>
      <c r="R687" s="264">
        <v>28</v>
      </c>
      <c r="S687" s="264">
        <v>0</v>
      </c>
      <c r="T687" s="265">
        <v>0.015</v>
      </c>
      <c r="U687" s="266">
        <v>4067</v>
      </c>
      <c r="V687" s="266">
        <v>42</v>
      </c>
      <c r="W687" s="266">
        <v>30</v>
      </c>
      <c r="X687" s="266">
        <v>0</v>
      </c>
      <c r="Y687" s="264">
        <v>0</v>
      </c>
      <c r="Z687" s="267">
        <v>0.0103270223752151</v>
      </c>
      <c r="AA687" s="267">
        <v>0.0103270223752151</v>
      </c>
      <c r="AB687" s="267">
        <v>0.0140524901839223</v>
      </c>
      <c r="AC687" s="268">
        <v>0.0276639344262295</v>
      </c>
      <c r="AD687" s="269">
        <v>-0.00372546780870715</v>
      </c>
      <c r="AE687" s="270">
        <v>25194</v>
      </c>
      <c r="AF687" s="271">
        <v>382</v>
      </c>
      <c r="AG687" s="271">
        <v>0</v>
      </c>
      <c r="AH687" s="271">
        <v>25287</v>
      </c>
      <c r="AI687" s="271">
        <v>393</v>
      </c>
      <c r="AJ687" s="271">
        <v>0</v>
      </c>
      <c r="AK687" s="268">
        <v>0.0151623402397396</v>
      </c>
      <c r="AL687" s="268">
        <v>0.0155415826313916</v>
      </c>
      <c r="AM687" s="269">
        <v>-0.000379242391652004</v>
      </c>
    </row>
    <row r="688" spans="1:39">
      <c r="A688" s="279" t="s">
        <v>721</v>
      </c>
      <c r="B688" s="280" t="s">
        <v>3336</v>
      </c>
      <c r="C688" s="262" t="s">
        <v>915</v>
      </c>
      <c r="D688" s="280" t="s">
        <v>915</v>
      </c>
      <c r="E688" s="263">
        <v>3329</v>
      </c>
      <c r="F688" s="263">
        <v>55</v>
      </c>
      <c r="G688" s="263">
        <v>39</v>
      </c>
      <c r="H688" s="263">
        <v>0</v>
      </c>
      <c r="I688" s="263">
        <v>0</v>
      </c>
      <c r="J688" s="264">
        <v>3670</v>
      </c>
      <c r="K688" s="264">
        <v>51</v>
      </c>
      <c r="L688" s="264">
        <v>50</v>
      </c>
      <c r="M688" s="264">
        <v>6</v>
      </c>
      <c r="N688" s="264">
        <v>0</v>
      </c>
      <c r="O688" s="264">
        <v>2986</v>
      </c>
      <c r="P688" s="264">
        <v>35</v>
      </c>
      <c r="Q688" s="264">
        <v>35</v>
      </c>
      <c r="R688" s="264">
        <v>22</v>
      </c>
      <c r="S688" s="264">
        <v>0</v>
      </c>
      <c r="T688" s="265">
        <v>0.015</v>
      </c>
      <c r="U688" s="266">
        <v>3329</v>
      </c>
      <c r="V688" s="266">
        <v>55</v>
      </c>
      <c r="W688" s="266">
        <v>39</v>
      </c>
      <c r="X688" s="266">
        <v>0</v>
      </c>
      <c r="Y688" s="264">
        <v>0</v>
      </c>
      <c r="Z688" s="267">
        <v>0.0165214779212977</v>
      </c>
      <c r="AA688" s="267">
        <v>0.0165214779212977</v>
      </c>
      <c r="AB688" s="267">
        <v>0.0138964577656676</v>
      </c>
      <c r="AC688" s="268">
        <v>0.0117213663764233</v>
      </c>
      <c r="AD688" s="269">
        <v>0.00262502015563011</v>
      </c>
      <c r="AE688" s="270">
        <v>20798</v>
      </c>
      <c r="AF688" s="271">
        <v>353</v>
      </c>
      <c r="AG688" s="271">
        <v>0</v>
      </c>
      <c r="AH688" s="271">
        <v>20291</v>
      </c>
      <c r="AI688" s="271">
        <v>291</v>
      </c>
      <c r="AJ688" s="271">
        <v>0</v>
      </c>
      <c r="AK688" s="268">
        <v>0.0169727858447928</v>
      </c>
      <c r="AL688" s="268">
        <v>0.0143413335961756</v>
      </c>
      <c r="AM688" s="269">
        <v>0.00263145224861712</v>
      </c>
    </row>
    <row r="689" spans="1:39">
      <c r="A689" s="279" t="s">
        <v>721</v>
      </c>
      <c r="B689" s="280" t="s">
        <v>3336</v>
      </c>
      <c r="C689" s="262" t="s">
        <v>916</v>
      </c>
      <c r="D689" s="280" t="s">
        <v>916</v>
      </c>
      <c r="E689" s="263">
        <v>2642</v>
      </c>
      <c r="F689" s="263">
        <v>40</v>
      </c>
      <c r="G689" s="263">
        <v>22</v>
      </c>
      <c r="H689" s="263">
        <v>0</v>
      </c>
      <c r="I689" s="263">
        <v>0</v>
      </c>
      <c r="J689" s="264">
        <v>2987</v>
      </c>
      <c r="K689" s="264">
        <v>46</v>
      </c>
      <c r="L689" s="264">
        <v>45</v>
      </c>
      <c r="M689" s="264">
        <v>1</v>
      </c>
      <c r="N689" s="264">
        <v>0</v>
      </c>
      <c r="O689" s="264">
        <v>2371</v>
      </c>
      <c r="P689" s="264">
        <v>40</v>
      </c>
      <c r="Q689" s="264">
        <v>40</v>
      </c>
      <c r="R689" s="264">
        <v>19</v>
      </c>
      <c r="S689" s="264">
        <v>0</v>
      </c>
      <c r="T689" s="265">
        <v>0.015</v>
      </c>
      <c r="U689" s="266">
        <v>2642</v>
      </c>
      <c r="V689" s="266">
        <v>40</v>
      </c>
      <c r="W689" s="266">
        <v>22</v>
      </c>
      <c r="X689" s="266">
        <v>0</v>
      </c>
      <c r="Y689" s="264">
        <v>0</v>
      </c>
      <c r="Z689" s="267">
        <v>0.0151400454201363</v>
      </c>
      <c r="AA689" s="267">
        <v>0.0151400454201363</v>
      </c>
      <c r="AB689" s="267">
        <v>0.0154000669568129</v>
      </c>
      <c r="AC689" s="268">
        <v>0.0168705187684521</v>
      </c>
      <c r="AD689" s="269">
        <v>-0.000260021536676595</v>
      </c>
      <c r="AE689" s="270">
        <v>16754</v>
      </c>
      <c r="AF689" s="271">
        <v>283</v>
      </c>
      <c r="AG689" s="271">
        <v>0</v>
      </c>
      <c r="AH689" s="271">
        <v>17013</v>
      </c>
      <c r="AI689" s="271">
        <v>271</v>
      </c>
      <c r="AJ689" s="271">
        <v>0</v>
      </c>
      <c r="AK689" s="268">
        <v>0.0168914885997374</v>
      </c>
      <c r="AL689" s="268">
        <v>0.0159289954740493</v>
      </c>
      <c r="AM689" s="269">
        <v>0.000962493125688121</v>
      </c>
    </row>
    <row r="690" spans="1:39">
      <c r="A690" s="279" t="s">
        <v>721</v>
      </c>
      <c r="B690" s="280" t="s">
        <v>3336</v>
      </c>
      <c r="C690" s="262" t="s">
        <v>917</v>
      </c>
      <c r="D690" s="280" t="s">
        <v>917</v>
      </c>
      <c r="E690" s="263">
        <v>4273</v>
      </c>
      <c r="F690" s="263">
        <v>37</v>
      </c>
      <c r="G690" s="263">
        <v>25</v>
      </c>
      <c r="H690" s="263">
        <v>0</v>
      </c>
      <c r="I690" s="263">
        <v>0</v>
      </c>
      <c r="J690" s="264">
        <v>4620</v>
      </c>
      <c r="K690" s="264">
        <v>55</v>
      </c>
      <c r="L690" s="264">
        <v>55</v>
      </c>
      <c r="M690" s="264">
        <v>5</v>
      </c>
      <c r="N690" s="264">
        <v>0</v>
      </c>
      <c r="O690" s="264">
        <v>4253</v>
      </c>
      <c r="P690" s="264">
        <v>52</v>
      </c>
      <c r="Q690" s="264">
        <v>52</v>
      </c>
      <c r="R690" s="264">
        <v>26</v>
      </c>
      <c r="S690" s="264">
        <v>0</v>
      </c>
      <c r="T690" s="265">
        <v>0.015</v>
      </c>
      <c r="U690" s="266">
        <v>4273</v>
      </c>
      <c r="V690" s="266">
        <v>37</v>
      </c>
      <c r="W690" s="266">
        <v>25</v>
      </c>
      <c r="X690" s="266">
        <v>0</v>
      </c>
      <c r="Y690" s="264">
        <v>0</v>
      </c>
      <c r="Z690" s="267">
        <v>0.00865902176456822</v>
      </c>
      <c r="AA690" s="267">
        <v>0.00865902176456822</v>
      </c>
      <c r="AB690" s="267">
        <v>0.0119047619047619</v>
      </c>
      <c r="AC690" s="268">
        <v>0.0122266635316247</v>
      </c>
      <c r="AD690" s="269">
        <v>-0.00324574014019369</v>
      </c>
      <c r="AE690" s="270">
        <v>27631</v>
      </c>
      <c r="AF690" s="271">
        <v>316</v>
      </c>
      <c r="AG690" s="271">
        <v>0</v>
      </c>
      <c r="AH690" s="271">
        <v>28053</v>
      </c>
      <c r="AI690" s="271">
        <v>369</v>
      </c>
      <c r="AJ690" s="271">
        <v>0</v>
      </c>
      <c r="AK690" s="268">
        <v>0.0114364300966306</v>
      </c>
      <c r="AL690" s="268">
        <v>0.013153673403914</v>
      </c>
      <c r="AM690" s="269">
        <v>-0.00171724330728342</v>
      </c>
    </row>
    <row r="691" spans="1:39">
      <c r="A691" s="279" t="s">
        <v>721</v>
      </c>
      <c r="B691" s="280" t="s">
        <v>3336</v>
      </c>
      <c r="C691" s="262" t="s">
        <v>918</v>
      </c>
      <c r="D691" s="280" t="s">
        <v>918</v>
      </c>
      <c r="E691" s="263">
        <v>3080</v>
      </c>
      <c r="F691" s="263">
        <v>58</v>
      </c>
      <c r="G691" s="263">
        <v>41</v>
      </c>
      <c r="H691" s="263">
        <v>0</v>
      </c>
      <c r="I691" s="263">
        <v>0</v>
      </c>
      <c r="J691" s="264">
        <v>3367</v>
      </c>
      <c r="K691" s="264">
        <v>42</v>
      </c>
      <c r="L691" s="264">
        <v>42</v>
      </c>
      <c r="M691" s="264">
        <v>8</v>
      </c>
      <c r="N691" s="264">
        <v>0</v>
      </c>
      <c r="O691" s="264">
        <v>3149</v>
      </c>
      <c r="P691" s="264">
        <v>58</v>
      </c>
      <c r="Q691" s="264">
        <v>58</v>
      </c>
      <c r="R691" s="264">
        <v>43</v>
      </c>
      <c r="S691" s="264">
        <v>0</v>
      </c>
      <c r="T691" s="265">
        <v>0.015</v>
      </c>
      <c r="U691" s="266">
        <v>3080</v>
      </c>
      <c r="V691" s="266">
        <v>58</v>
      </c>
      <c r="W691" s="266">
        <v>41</v>
      </c>
      <c r="X691" s="266">
        <v>0</v>
      </c>
      <c r="Y691" s="264">
        <v>0</v>
      </c>
      <c r="Z691" s="267">
        <v>0.0188311688311688</v>
      </c>
      <c r="AA691" s="267">
        <v>0.0188311688311688</v>
      </c>
      <c r="AB691" s="267">
        <v>0.0124740124740125</v>
      </c>
      <c r="AC691" s="268">
        <v>0.0184185455700222</v>
      </c>
      <c r="AD691" s="269">
        <v>0.00635715635715636</v>
      </c>
      <c r="AE691" s="270">
        <v>19803</v>
      </c>
      <c r="AF691" s="271">
        <v>329</v>
      </c>
      <c r="AG691" s="271">
        <v>0</v>
      </c>
      <c r="AH691" s="271">
        <v>19187</v>
      </c>
      <c r="AI691" s="271">
        <v>389</v>
      </c>
      <c r="AJ691" s="271">
        <v>0</v>
      </c>
      <c r="AK691" s="268">
        <v>0.0166136443973135</v>
      </c>
      <c r="AL691" s="268">
        <v>0.0202741439516339</v>
      </c>
      <c r="AM691" s="269">
        <v>-0.00366049955432038</v>
      </c>
    </row>
    <row r="692" spans="1:39">
      <c r="A692" s="279" t="s">
        <v>721</v>
      </c>
      <c r="B692" s="280" t="s">
        <v>3336</v>
      </c>
      <c r="C692" s="262" t="s">
        <v>919</v>
      </c>
      <c r="D692" s="280" t="s">
        <v>919</v>
      </c>
      <c r="E692" s="263">
        <v>1680</v>
      </c>
      <c r="F692" s="263">
        <v>22</v>
      </c>
      <c r="G692" s="263">
        <v>21</v>
      </c>
      <c r="H692" s="263">
        <v>0</v>
      </c>
      <c r="I692" s="263">
        <v>0</v>
      </c>
      <c r="J692" s="264">
        <v>1958</v>
      </c>
      <c r="K692" s="264">
        <v>31</v>
      </c>
      <c r="L692" s="264">
        <v>31</v>
      </c>
      <c r="M692" s="264">
        <v>2</v>
      </c>
      <c r="N692" s="264">
        <v>0</v>
      </c>
      <c r="O692" s="264">
        <v>1570</v>
      </c>
      <c r="P692" s="264">
        <v>25</v>
      </c>
      <c r="Q692" s="264">
        <v>25</v>
      </c>
      <c r="R692" s="264">
        <v>12</v>
      </c>
      <c r="S692" s="264">
        <v>0</v>
      </c>
      <c r="T692" s="265">
        <v>0.015</v>
      </c>
      <c r="U692" s="266">
        <v>1680</v>
      </c>
      <c r="V692" s="266">
        <v>22</v>
      </c>
      <c r="W692" s="266">
        <v>21</v>
      </c>
      <c r="X692" s="266">
        <v>0</v>
      </c>
      <c r="Y692" s="264">
        <v>0</v>
      </c>
      <c r="Z692" s="267">
        <v>0.0130952380952381</v>
      </c>
      <c r="AA692" s="267">
        <v>0.0130952380952381</v>
      </c>
      <c r="AB692" s="267">
        <v>0.015832482124617</v>
      </c>
      <c r="AC692" s="268">
        <v>0.0159235668789809</v>
      </c>
      <c r="AD692" s="269">
        <v>-0.00273724402937886</v>
      </c>
      <c r="AE692" s="270">
        <v>10769</v>
      </c>
      <c r="AF692" s="271">
        <v>170</v>
      </c>
      <c r="AG692" s="271">
        <v>0</v>
      </c>
      <c r="AH692" s="271">
        <v>10995</v>
      </c>
      <c r="AI692" s="271">
        <v>178</v>
      </c>
      <c r="AJ692" s="271">
        <v>0</v>
      </c>
      <c r="AK692" s="268">
        <v>0.0157860525582691</v>
      </c>
      <c r="AL692" s="268">
        <v>0.0161891768985903</v>
      </c>
      <c r="AM692" s="269">
        <v>-0.000403124340321161</v>
      </c>
    </row>
    <row r="693" spans="1:39">
      <c r="A693" s="279" t="s">
        <v>721</v>
      </c>
      <c r="B693" s="280" t="s">
        <v>3336</v>
      </c>
      <c r="C693" s="262" t="s">
        <v>920</v>
      </c>
      <c r="D693" s="280" t="s">
        <v>920</v>
      </c>
      <c r="E693" s="263">
        <v>5380</v>
      </c>
      <c r="F693" s="263">
        <v>69</v>
      </c>
      <c r="G693" s="263">
        <v>57</v>
      </c>
      <c r="H693" s="263">
        <v>3</v>
      </c>
      <c r="I693" s="263">
        <v>0</v>
      </c>
      <c r="J693" s="264">
        <v>6064</v>
      </c>
      <c r="K693" s="264">
        <v>78</v>
      </c>
      <c r="L693" s="264">
        <v>78</v>
      </c>
      <c r="M693" s="264">
        <v>12</v>
      </c>
      <c r="N693" s="264">
        <v>0</v>
      </c>
      <c r="O693" s="264">
        <v>5211</v>
      </c>
      <c r="P693" s="264">
        <v>73</v>
      </c>
      <c r="Q693" s="264">
        <v>73</v>
      </c>
      <c r="R693" s="264">
        <v>48</v>
      </c>
      <c r="S693" s="264">
        <v>0</v>
      </c>
      <c r="T693" s="265">
        <v>0.015</v>
      </c>
      <c r="U693" s="266">
        <v>5380</v>
      </c>
      <c r="V693" s="266">
        <v>69</v>
      </c>
      <c r="W693" s="266">
        <v>57</v>
      </c>
      <c r="X693" s="266">
        <v>0</v>
      </c>
      <c r="Y693" s="264">
        <v>3</v>
      </c>
      <c r="Z693" s="267">
        <v>0.0128252788104089</v>
      </c>
      <c r="AA693" s="267">
        <v>0.0128252788104089</v>
      </c>
      <c r="AB693" s="267">
        <v>0.0128627968337731</v>
      </c>
      <c r="AC693" s="268">
        <v>0.0140088274803301</v>
      </c>
      <c r="AD693" s="269">
        <v>-3.7518023364165e-5</v>
      </c>
      <c r="AE693" s="270">
        <v>35307</v>
      </c>
      <c r="AF693" s="271">
        <v>505</v>
      </c>
      <c r="AG693" s="271">
        <v>0</v>
      </c>
      <c r="AH693" s="271">
        <v>35057</v>
      </c>
      <c r="AI693" s="271">
        <v>461</v>
      </c>
      <c r="AJ693" s="271">
        <v>0</v>
      </c>
      <c r="AK693" s="268">
        <v>0.0143031126971989</v>
      </c>
      <c r="AL693" s="268">
        <v>0.0131500128362381</v>
      </c>
      <c r="AM693" s="269">
        <v>0.00115309986096073</v>
      </c>
    </row>
    <row r="694" spans="1:39">
      <c r="A694" s="279" t="s">
        <v>721</v>
      </c>
      <c r="B694" s="280" t="s">
        <v>3336</v>
      </c>
      <c r="C694" s="262" t="s">
        <v>921</v>
      </c>
      <c r="D694" s="280" t="s">
        <v>921</v>
      </c>
      <c r="E694" s="263">
        <v>3189</v>
      </c>
      <c r="F694" s="263">
        <v>45</v>
      </c>
      <c r="G694" s="263">
        <v>33</v>
      </c>
      <c r="H694" s="263">
        <v>3</v>
      </c>
      <c r="I694" s="263">
        <v>0</v>
      </c>
      <c r="J694" s="264">
        <v>3476</v>
      </c>
      <c r="K694" s="264">
        <v>57</v>
      </c>
      <c r="L694" s="264">
        <v>57</v>
      </c>
      <c r="M694" s="264">
        <v>11</v>
      </c>
      <c r="N694" s="264">
        <v>0</v>
      </c>
      <c r="O694" s="264">
        <v>3163</v>
      </c>
      <c r="P694" s="264">
        <v>39</v>
      </c>
      <c r="Q694" s="264">
        <v>39</v>
      </c>
      <c r="R694" s="264">
        <v>31</v>
      </c>
      <c r="S694" s="264">
        <v>0</v>
      </c>
      <c r="T694" s="265">
        <v>0.015</v>
      </c>
      <c r="U694" s="266">
        <v>3189</v>
      </c>
      <c r="V694" s="266">
        <v>45</v>
      </c>
      <c r="W694" s="266">
        <v>33</v>
      </c>
      <c r="X694" s="266">
        <v>0</v>
      </c>
      <c r="Y694" s="264">
        <v>3</v>
      </c>
      <c r="Z694" s="267">
        <v>0.0141110065851364</v>
      </c>
      <c r="AA694" s="267">
        <v>0.0141110065851364</v>
      </c>
      <c r="AB694" s="267">
        <v>0.0163981588032221</v>
      </c>
      <c r="AC694" s="268">
        <v>0.0123300663926652</v>
      </c>
      <c r="AD694" s="269">
        <v>-0.00228715221808569</v>
      </c>
      <c r="AE694" s="270">
        <v>20679</v>
      </c>
      <c r="AF694" s="271">
        <v>393</v>
      </c>
      <c r="AG694" s="271">
        <v>0</v>
      </c>
      <c r="AH694" s="271">
        <v>20663</v>
      </c>
      <c r="AI694" s="271">
        <v>403</v>
      </c>
      <c r="AJ694" s="271">
        <v>1</v>
      </c>
      <c r="AK694" s="268">
        <v>0.0190047874655448</v>
      </c>
      <c r="AL694" s="268">
        <v>0.0194550646082369</v>
      </c>
      <c r="AM694" s="269">
        <v>-0.00045027714269219</v>
      </c>
    </row>
    <row r="695" spans="1:39">
      <c r="A695" s="279" t="s">
        <v>721</v>
      </c>
      <c r="B695" s="280" t="s">
        <v>3336</v>
      </c>
      <c r="C695" s="262" t="s">
        <v>922</v>
      </c>
      <c r="D695" s="280" t="s">
        <v>922</v>
      </c>
      <c r="E695" s="263">
        <v>5564</v>
      </c>
      <c r="F695" s="263">
        <v>94</v>
      </c>
      <c r="G695" s="263">
        <v>62</v>
      </c>
      <c r="H695" s="263">
        <v>0</v>
      </c>
      <c r="I695" s="263">
        <v>0</v>
      </c>
      <c r="J695" s="264">
        <v>6179</v>
      </c>
      <c r="K695" s="264">
        <v>94</v>
      </c>
      <c r="L695" s="264">
        <v>94</v>
      </c>
      <c r="M695" s="264">
        <v>24</v>
      </c>
      <c r="N695" s="264">
        <v>1</v>
      </c>
      <c r="O695" s="264">
        <v>5548</v>
      </c>
      <c r="P695" s="264">
        <v>59</v>
      </c>
      <c r="Q695" s="264">
        <v>59</v>
      </c>
      <c r="R695" s="264">
        <v>45</v>
      </c>
      <c r="S695" s="264">
        <v>0</v>
      </c>
      <c r="T695" s="265">
        <v>0.015</v>
      </c>
      <c r="U695" s="266">
        <v>5564</v>
      </c>
      <c r="V695" s="266">
        <v>94</v>
      </c>
      <c r="W695" s="266">
        <v>62</v>
      </c>
      <c r="X695" s="266">
        <v>0</v>
      </c>
      <c r="Y695" s="264">
        <v>0</v>
      </c>
      <c r="Z695" s="267">
        <v>0.0168943206326384</v>
      </c>
      <c r="AA695" s="267">
        <v>0.0168943206326384</v>
      </c>
      <c r="AB695" s="267">
        <v>0.0150509791228354</v>
      </c>
      <c r="AC695" s="268">
        <v>0.0106344628695025</v>
      </c>
      <c r="AD695" s="269">
        <v>0.00184334150980298</v>
      </c>
      <c r="AE695" s="270">
        <v>35736</v>
      </c>
      <c r="AF695" s="271">
        <v>565</v>
      </c>
      <c r="AG695" s="271">
        <v>1</v>
      </c>
      <c r="AH695" s="271">
        <v>35727</v>
      </c>
      <c r="AI695" s="271">
        <v>584</v>
      </c>
      <c r="AJ695" s="271">
        <v>1</v>
      </c>
      <c r="AK695" s="268">
        <v>0.0157824042981867</v>
      </c>
      <c r="AL695" s="268">
        <v>0.0163181907241022</v>
      </c>
      <c r="AM695" s="269">
        <v>-0.000535786425915518</v>
      </c>
    </row>
    <row r="696" spans="1:39">
      <c r="A696" s="279" t="s">
        <v>721</v>
      </c>
      <c r="B696" s="280" t="s">
        <v>3336</v>
      </c>
      <c r="C696" s="262" t="s">
        <v>923</v>
      </c>
      <c r="D696" s="280" t="s">
        <v>923</v>
      </c>
      <c r="E696" s="263">
        <v>3627</v>
      </c>
      <c r="F696" s="263">
        <v>49</v>
      </c>
      <c r="G696" s="263">
        <v>26</v>
      </c>
      <c r="H696" s="263">
        <v>0</v>
      </c>
      <c r="I696" s="263">
        <v>0</v>
      </c>
      <c r="J696" s="264">
        <v>4082</v>
      </c>
      <c r="K696" s="264">
        <v>61</v>
      </c>
      <c r="L696" s="264">
        <v>61</v>
      </c>
      <c r="M696" s="264">
        <v>1</v>
      </c>
      <c r="N696" s="264">
        <v>0</v>
      </c>
      <c r="O696" s="264">
        <v>3613</v>
      </c>
      <c r="P696" s="264">
        <v>49</v>
      </c>
      <c r="Q696" s="264">
        <v>49</v>
      </c>
      <c r="R696" s="264">
        <v>19</v>
      </c>
      <c r="S696" s="264">
        <v>0</v>
      </c>
      <c r="T696" s="265">
        <v>0.015</v>
      </c>
      <c r="U696" s="266">
        <v>3627</v>
      </c>
      <c r="V696" s="266">
        <v>49</v>
      </c>
      <c r="W696" s="266">
        <v>26</v>
      </c>
      <c r="X696" s="266">
        <v>0</v>
      </c>
      <c r="Y696" s="264">
        <v>0</v>
      </c>
      <c r="Z696" s="267">
        <v>0.0135097877033361</v>
      </c>
      <c r="AA696" s="267">
        <v>0.0135097877033361</v>
      </c>
      <c r="AB696" s="267">
        <v>0.0149436550710436</v>
      </c>
      <c r="AC696" s="268">
        <v>0.0135621367284805</v>
      </c>
      <c r="AD696" s="269">
        <v>-0.00143386736770752</v>
      </c>
      <c r="AE696" s="270">
        <v>23671</v>
      </c>
      <c r="AF696" s="271">
        <v>350</v>
      </c>
      <c r="AG696" s="271">
        <v>0</v>
      </c>
      <c r="AH696" s="271">
        <v>23347</v>
      </c>
      <c r="AI696" s="271">
        <v>388</v>
      </c>
      <c r="AJ696" s="271">
        <v>0</v>
      </c>
      <c r="AK696" s="268">
        <v>0.0147860250939969</v>
      </c>
      <c r="AL696" s="268">
        <v>0.0166188375380135</v>
      </c>
      <c r="AM696" s="269">
        <v>-0.00183281244401658</v>
      </c>
    </row>
    <row r="697" spans="1:39">
      <c r="A697" s="279" t="s">
        <v>721</v>
      </c>
      <c r="B697" s="280" t="s">
        <v>3336</v>
      </c>
      <c r="C697" s="262" t="s">
        <v>924</v>
      </c>
      <c r="D697" s="280" t="s">
        <v>924</v>
      </c>
      <c r="E697" s="263">
        <v>2090</v>
      </c>
      <c r="F697" s="263">
        <v>27</v>
      </c>
      <c r="G697" s="263">
        <v>18</v>
      </c>
      <c r="H697" s="263">
        <v>0</v>
      </c>
      <c r="I697" s="263">
        <v>0</v>
      </c>
      <c r="J697" s="264">
        <v>2449</v>
      </c>
      <c r="K697" s="264">
        <v>22</v>
      </c>
      <c r="L697" s="264">
        <v>22</v>
      </c>
      <c r="M697" s="264">
        <v>4</v>
      </c>
      <c r="N697" s="264">
        <v>0</v>
      </c>
      <c r="O697" s="264">
        <v>1860</v>
      </c>
      <c r="P697" s="264">
        <v>26</v>
      </c>
      <c r="Q697" s="264">
        <v>26</v>
      </c>
      <c r="R697" s="264">
        <v>19</v>
      </c>
      <c r="S697" s="264">
        <v>0</v>
      </c>
      <c r="T697" s="265">
        <v>0.015</v>
      </c>
      <c r="U697" s="266">
        <v>2090</v>
      </c>
      <c r="V697" s="266">
        <v>27</v>
      </c>
      <c r="W697" s="266">
        <v>18</v>
      </c>
      <c r="X697" s="266">
        <v>0</v>
      </c>
      <c r="Y697" s="264">
        <v>0</v>
      </c>
      <c r="Z697" s="267">
        <v>0.0129186602870813</v>
      </c>
      <c r="AA697" s="267">
        <v>0.0129186602870813</v>
      </c>
      <c r="AB697" s="267">
        <v>0.00898325847284606</v>
      </c>
      <c r="AC697" s="268">
        <v>0.0139784946236559</v>
      </c>
      <c r="AD697" s="269">
        <v>0.00393540181423528</v>
      </c>
      <c r="AE697" s="270">
        <v>13372</v>
      </c>
      <c r="AF697" s="271">
        <v>193</v>
      </c>
      <c r="AG697" s="271">
        <v>0</v>
      </c>
      <c r="AH697" s="271">
        <v>13889</v>
      </c>
      <c r="AI697" s="271">
        <v>183</v>
      </c>
      <c r="AJ697" s="271">
        <v>0</v>
      </c>
      <c r="AK697" s="268">
        <v>0.0144331438827401</v>
      </c>
      <c r="AL697" s="268">
        <v>0.0131758945928433</v>
      </c>
      <c r="AM697" s="269">
        <v>0.0012572492898968</v>
      </c>
    </row>
    <row r="698" spans="1:39">
      <c r="A698" s="279" t="s">
        <v>721</v>
      </c>
      <c r="B698" s="280" t="s">
        <v>3336</v>
      </c>
      <c r="C698" s="262" t="s">
        <v>925</v>
      </c>
      <c r="D698" s="280" t="s">
        <v>925</v>
      </c>
      <c r="E698" s="263">
        <v>3171</v>
      </c>
      <c r="F698" s="263">
        <v>65</v>
      </c>
      <c r="G698" s="263">
        <v>26</v>
      </c>
      <c r="H698" s="263">
        <v>0</v>
      </c>
      <c r="I698" s="263">
        <v>0</v>
      </c>
      <c r="J698" s="264">
        <v>3679</v>
      </c>
      <c r="K698" s="264">
        <v>64</v>
      </c>
      <c r="L698" s="264">
        <v>63</v>
      </c>
      <c r="M698" s="264">
        <v>6</v>
      </c>
      <c r="N698" s="264">
        <v>0</v>
      </c>
      <c r="O698" s="264">
        <v>2865</v>
      </c>
      <c r="P698" s="264">
        <v>44</v>
      </c>
      <c r="Q698" s="264">
        <v>44</v>
      </c>
      <c r="R698" s="264">
        <v>21</v>
      </c>
      <c r="S698" s="264">
        <v>0</v>
      </c>
      <c r="T698" s="265">
        <v>0.015</v>
      </c>
      <c r="U698" s="266">
        <v>3171</v>
      </c>
      <c r="V698" s="266">
        <v>65</v>
      </c>
      <c r="W698" s="266">
        <v>26</v>
      </c>
      <c r="X698" s="266">
        <v>0</v>
      </c>
      <c r="Y698" s="264">
        <v>0</v>
      </c>
      <c r="Z698" s="267">
        <v>0.0204982655313781</v>
      </c>
      <c r="AA698" s="267">
        <v>0.0204982655313781</v>
      </c>
      <c r="AB698" s="267">
        <v>0.0173960315303071</v>
      </c>
      <c r="AC698" s="268">
        <v>0.0153577661431065</v>
      </c>
      <c r="AD698" s="269">
        <v>0.00310223400107097</v>
      </c>
      <c r="AE698" s="270">
        <v>20828</v>
      </c>
      <c r="AF698" s="271">
        <v>392</v>
      </c>
      <c r="AG698" s="271">
        <v>0</v>
      </c>
      <c r="AH698" s="271">
        <v>20584</v>
      </c>
      <c r="AI698" s="271">
        <v>402</v>
      </c>
      <c r="AJ698" s="271">
        <v>0</v>
      </c>
      <c r="AK698" s="268">
        <v>0.0188208181294411</v>
      </c>
      <c r="AL698" s="268">
        <v>0.019529731830548</v>
      </c>
      <c r="AM698" s="269">
        <v>-0.000708913701106862</v>
      </c>
    </row>
    <row r="699" spans="1:39">
      <c r="A699" s="279" t="s">
        <v>721</v>
      </c>
      <c r="B699" s="280" t="s">
        <v>3336</v>
      </c>
      <c r="C699" s="262" t="s">
        <v>926</v>
      </c>
      <c r="D699" s="280" t="s">
        <v>926</v>
      </c>
      <c r="E699" s="263">
        <v>3882</v>
      </c>
      <c r="F699" s="263">
        <v>43</v>
      </c>
      <c r="G699" s="263">
        <v>31</v>
      </c>
      <c r="H699" s="263">
        <v>0</v>
      </c>
      <c r="I699" s="263">
        <v>0</v>
      </c>
      <c r="J699" s="264">
        <v>4149</v>
      </c>
      <c r="K699" s="264">
        <v>78</v>
      </c>
      <c r="L699" s="264">
        <v>77</v>
      </c>
      <c r="M699" s="264">
        <v>5</v>
      </c>
      <c r="N699" s="264">
        <v>0</v>
      </c>
      <c r="O699" s="264">
        <v>3723</v>
      </c>
      <c r="P699" s="264">
        <v>75</v>
      </c>
      <c r="Q699" s="264">
        <v>75</v>
      </c>
      <c r="R699" s="264">
        <v>59</v>
      </c>
      <c r="S699" s="264">
        <v>0</v>
      </c>
      <c r="T699" s="265">
        <v>0.015</v>
      </c>
      <c r="U699" s="266">
        <v>3882</v>
      </c>
      <c r="V699" s="266">
        <v>43</v>
      </c>
      <c r="W699" s="266">
        <v>31</v>
      </c>
      <c r="X699" s="266">
        <v>0</v>
      </c>
      <c r="Y699" s="264">
        <v>0</v>
      </c>
      <c r="Z699" s="267">
        <v>0.0110767645543534</v>
      </c>
      <c r="AA699" s="267">
        <v>0.0110767645543534</v>
      </c>
      <c r="AB699" s="267">
        <v>0.0187997107736804</v>
      </c>
      <c r="AC699" s="268">
        <v>0.0201450443190975</v>
      </c>
      <c r="AD699" s="269">
        <v>-0.00772294621932698</v>
      </c>
      <c r="AE699" s="270">
        <v>24537</v>
      </c>
      <c r="AF699" s="271">
        <v>483</v>
      </c>
      <c r="AG699" s="271">
        <v>0</v>
      </c>
      <c r="AH699" s="271">
        <v>24286</v>
      </c>
      <c r="AI699" s="271">
        <v>533</v>
      </c>
      <c r="AJ699" s="271">
        <v>0</v>
      </c>
      <c r="AK699" s="268">
        <v>0.0196845580144272</v>
      </c>
      <c r="AL699" s="268">
        <v>0.021946800625875</v>
      </c>
      <c r="AM699" s="269">
        <v>-0.0022622426114478</v>
      </c>
    </row>
    <row r="700" spans="1:39">
      <c r="A700" s="279" t="s">
        <v>721</v>
      </c>
      <c r="B700" s="280" t="s">
        <v>3337</v>
      </c>
      <c r="C700" s="262" t="s">
        <v>927</v>
      </c>
      <c r="D700" s="280" t="s">
        <v>928</v>
      </c>
      <c r="E700" s="263">
        <v>4661</v>
      </c>
      <c r="F700" s="263">
        <v>113</v>
      </c>
      <c r="G700" s="263">
        <v>69</v>
      </c>
      <c r="H700" s="263">
        <v>0</v>
      </c>
      <c r="I700" s="263">
        <v>0</v>
      </c>
      <c r="J700" s="264">
        <v>4982</v>
      </c>
      <c r="K700" s="264">
        <v>132</v>
      </c>
      <c r="L700" s="264">
        <v>132</v>
      </c>
      <c r="M700" s="264">
        <v>18</v>
      </c>
      <c r="N700" s="264">
        <v>0</v>
      </c>
      <c r="O700" s="264">
        <v>3091</v>
      </c>
      <c r="P700" s="264">
        <v>80</v>
      </c>
      <c r="Q700" s="264">
        <v>80</v>
      </c>
      <c r="R700" s="264">
        <v>55</v>
      </c>
      <c r="S700" s="264">
        <v>0</v>
      </c>
      <c r="T700" s="265">
        <v>0.015</v>
      </c>
      <c r="U700" s="266">
        <v>4661</v>
      </c>
      <c r="V700" s="266">
        <v>113</v>
      </c>
      <c r="W700" s="266">
        <v>69</v>
      </c>
      <c r="X700" s="266">
        <v>0</v>
      </c>
      <c r="Y700" s="264">
        <v>0</v>
      </c>
      <c r="Z700" s="267">
        <v>0.0242437245226346</v>
      </c>
      <c r="AA700" s="267">
        <v>0.0242437245226346</v>
      </c>
      <c r="AB700" s="267">
        <v>0.0264953833801686</v>
      </c>
      <c r="AC700" s="268">
        <v>0.0258815917178906</v>
      </c>
      <c r="AD700" s="269">
        <v>-0.00225165885753398</v>
      </c>
      <c r="AE700" s="270">
        <v>28749</v>
      </c>
      <c r="AF700" s="271">
        <v>753</v>
      </c>
      <c r="AG700" s="271">
        <v>1</v>
      </c>
      <c r="AH700" s="271">
        <v>28192</v>
      </c>
      <c r="AI700" s="271">
        <v>688</v>
      </c>
      <c r="AJ700" s="271">
        <v>1</v>
      </c>
      <c r="AK700" s="268">
        <v>0.026157431562837</v>
      </c>
      <c r="AL700" s="268">
        <v>0.0243686152099886</v>
      </c>
      <c r="AM700" s="269">
        <v>0.00178881635284832</v>
      </c>
    </row>
    <row r="701" spans="1:39">
      <c r="A701" s="279" t="s">
        <v>721</v>
      </c>
      <c r="B701" s="280" t="s">
        <v>3337</v>
      </c>
      <c r="C701" s="262" t="s">
        <v>929</v>
      </c>
      <c r="D701" s="280" t="s">
        <v>930</v>
      </c>
      <c r="E701" s="263">
        <v>4004</v>
      </c>
      <c r="F701" s="263">
        <v>60</v>
      </c>
      <c r="G701" s="263">
        <v>46</v>
      </c>
      <c r="H701" s="263">
        <v>2</v>
      </c>
      <c r="I701" s="263">
        <v>0</v>
      </c>
      <c r="J701" s="264">
        <v>4577</v>
      </c>
      <c r="K701" s="264">
        <v>103</v>
      </c>
      <c r="L701" s="264">
        <v>102</v>
      </c>
      <c r="M701" s="264">
        <v>13</v>
      </c>
      <c r="N701" s="264">
        <v>0</v>
      </c>
      <c r="O701" s="264">
        <v>2685</v>
      </c>
      <c r="P701" s="264">
        <v>48</v>
      </c>
      <c r="Q701" s="264">
        <v>48</v>
      </c>
      <c r="R701" s="264">
        <v>20</v>
      </c>
      <c r="S701" s="264">
        <v>0</v>
      </c>
      <c r="T701" s="265">
        <v>0.015</v>
      </c>
      <c r="U701" s="266">
        <v>4004</v>
      </c>
      <c r="V701" s="266">
        <v>60</v>
      </c>
      <c r="W701" s="266">
        <v>46</v>
      </c>
      <c r="X701" s="266">
        <v>0</v>
      </c>
      <c r="Y701" s="264">
        <v>2</v>
      </c>
      <c r="Z701" s="267">
        <v>0.014985014985015</v>
      </c>
      <c r="AA701" s="267">
        <v>0.014985014985015</v>
      </c>
      <c r="AB701" s="267">
        <v>0.0225038234651518</v>
      </c>
      <c r="AC701" s="268">
        <v>0.017877094972067</v>
      </c>
      <c r="AD701" s="269">
        <v>-0.00751880848013686</v>
      </c>
      <c r="AE701" s="270">
        <v>25445</v>
      </c>
      <c r="AF701" s="271">
        <v>542</v>
      </c>
      <c r="AG701" s="271">
        <v>1</v>
      </c>
      <c r="AH701" s="271">
        <v>24303</v>
      </c>
      <c r="AI701" s="271">
        <v>562</v>
      </c>
      <c r="AJ701" s="271">
        <v>1</v>
      </c>
      <c r="AK701" s="268">
        <v>0.0212615445077618</v>
      </c>
      <c r="AL701" s="268">
        <v>0.0230835699296383</v>
      </c>
      <c r="AM701" s="269">
        <v>-0.00182202542187648</v>
      </c>
    </row>
    <row r="702" spans="1:39">
      <c r="A702" s="279" t="s">
        <v>721</v>
      </c>
      <c r="B702" s="280" t="s">
        <v>3337</v>
      </c>
      <c r="C702" s="262" t="s">
        <v>931</v>
      </c>
      <c r="D702" s="280" t="s">
        <v>932</v>
      </c>
      <c r="E702" s="263">
        <v>4680</v>
      </c>
      <c r="F702" s="263">
        <v>72</v>
      </c>
      <c r="G702" s="263">
        <v>52</v>
      </c>
      <c r="H702" s="263">
        <v>0</v>
      </c>
      <c r="I702" s="263">
        <v>0</v>
      </c>
      <c r="J702" s="264">
        <v>5009</v>
      </c>
      <c r="K702" s="264">
        <v>78</v>
      </c>
      <c r="L702" s="264">
        <v>78</v>
      </c>
      <c r="M702" s="264">
        <v>6</v>
      </c>
      <c r="N702" s="264">
        <v>0</v>
      </c>
      <c r="O702" s="264">
        <v>3100</v>
      </c>
      <c r="P702" s="264">
        <v>44</v>
      </c>
      <c r="Q702" s="264">
        <v>44</v>
      </c>
      <c r="R702" s="264">
        <v>17</v>
      </c>
      <c r="S702" s="264">
        <v>0</v>
      </c>
      <c r="T702" s="265">
        <v>0.015</v>
      </c>
      <c r="U702" s="266">
        <v>4680</v>
      </c>
      <c r="V702" s="266">
        <v>72</v>
      </c>
      <c r="W702" s="266">
        <v>52</v>
      </c>
      <c r="X702" s="266">
        <v>0</v>
      </c>
      <c r="Y702" s="264">
        <v>0</v>
      </c>
      <c r="Z702" s="267">
        <v>0.0153846153846154</v>
      </c>
      <c r="AA702" s="267">
        <v>0.0153846153846154</v>
      </c>
      <c r="AB702" s="267">
        <v>0.0155719704531843</v>
      </c>
      <c r="AC702" s="268">
        <v>0.0141935483870968</v>
      </c>
      <c r="AD702" s="269">
        <v>-0.000187355068568883</v>
      </c>
      <c r="AE702" s="270">
        <v>28744</v>
      </c>
      <c r="AF702" s="271">
        <v>453</v>
      </c>
      <c r="AG702" s="271">
        <v>0</v>
      </c>
      <c r="AH702" s="271">
        <v>28612</v>
      </c>
      <c r="AI702" s="271">
        <v>442</v>
      </c>
      <c r="AJ702" s="271">
        <v>1</v>
      </c>
      <c r="AK702" s="268">
        <v>0.0157598107431116</v>
      </c>
      <c r="AL702" s="268">
        <v>0.0154131133790018</v>
      </c>
      <c r="AM702" s="269">
        <v>0.000346697364109789</v>
      </c>
    </row>
    <row r="703" spans="1:39">
      <c r="A703" s="279" t="s">
        <v>721</v>
      </c>
      <c r="B703" s="280" t="s">
        <v>3337</v>
      </c>
      <c r="C703" s="262" t="s">
        <v>933</v>
      </c>
      <c r="D703" s="280" t="s">
        <v>933</v>
      </c>
      <c r="E703" s="263">
        <v>4739</v>
      </c>
      <c r="F703" s="263">
        <v>110</v>
      </c>
      <c r="G703" s="263">
        <v>80</v>
      </c>
      <c r="H703" s="263">
        <v>3</v>
      </c>
      <c r="I703" s="263">
        <v>0</v>
      </c>
      <c r="J703" s="264">
        <v>5215</v>
      </c>
      <c r="K703" s="264">
        <v>100</v>
      </c>
      <c r="L703" s="264">
        <v>100</v>
      </c>
      <c r="M703" s="264">
        <v>14</v>
      </c>
      <c r="N703" s="264">
        <v>0</v>
      </c>
      <c r="O703" s="264">
        <v>2552</v>
      </c>
      <c r="P703" s="264">
        <v>66</v>
      </c>
      <c r="Q703" s="264">
        <v>66</v>
      </c>
      <c r="R703" s="264">
        <v>17</v>
      </c>
      <c r="S703" s="264">
        <v>0</v>
      </c>
      <c r="T703" s="265">
        <v>0.015</v>
      </c>
      <c r="U703" s="266">
        <v>4739</v>
      </c>
      <c r="V703" s="266">
        <v>110</v>
      </c>
      <c r="W703" s="266">
        <v>80</v>
      </c>
      <c r="X703" s="266">
        <v>0</v>
      </c>
      <c r="Y703" s="264">
        <v>3</v>
      </c>
      <c r="Z703" s="267">
        <v>0.0232116480270099</v>
      </c>
      <c r="AA703" s="267">
        <v>0.0232116480270099</v>
      </c>
      <c r="AB703" s="267">
        <v>0.0191754554170662</v>
      </c>
      <c r="AC703" s="268">
        <v>0.0258620689655172</v>
      </c>
      <c r="AD703" s="269">
        <v>0.00403619260994376</v>
      </c>
      <c r="AE703" s="270">
        <v>29169</v>
      </c>
      <c r="AF703" s="271">
        <v>808</v>
      </c>
      <c r="AG703" s="271">
        <v>3</v>
      </c>
      <c r="AH703" s="271">
        <v>30084</v>
      </c>
      <c r="AI703" s="271">
        <v>604</v>
      </c>
      <c r="AJ703" s="271">
        <v>1</v>
      </c>
      <c r="AK703" s="268">
        <v>0.0275977921766259</v>
      </c>
      <c r="AL703" s="268">
        <v>0.0200438771439968</v>
      </c>
      <c r="AM703" s="269">
        <v>0.00755391503262906</v>
      </c>
    </row>
    <row r="704" spans="1:39">
      <c r="A704" s="279" t="s">
        <v>721</v>
      </c>
      <c r="B704" s="280" t="s">
        <v>3337</v>
      </c>
      <c r="C704" s="262" t="s">
        <v>934</v>
      </c>
      <c r="D704" s="280" t="s">
        <v>935</v>
      </c>
      <c r="E704" s="263">
        <v>3671</v>
      </c>
      <c r="F704" s="263">
        <v>68</v>
      </c>
      <c r="G704" s="263">
        <v>24</v>
      </c>
      <c r="H704" s="263">
        <v>1</v>
      </c>
      <c r="I704" s="263">
        <v>0</v>
      </c>
      <c r="J704" s="264">
        <v>3995</v>
      </c>
      <c r="K704" s="264">
        <v>41</v>
      </c>
      <c r="L704" s="264">
        <v>41</v>
      </c>
      <c r="M704" s="264">
        <v>7</v>
      </c>
      <c r="N704" s="264">
        <v>0</v>
      </c>
      <c r="O704" s="264">
        <v>2015</v>
      </c>
      <c r="P704" s="264">
        <v>44</v>
      </c>
      <c r="Q704" s="264">
        <v>44</v>
      </c>
      <c r="R704" s="264">
        <v>26</v>
      </c>
      <c r="S704" s="264">
        <v>0</v>
      </c>
      <c r="T704" s="265">
        <v>0.015</v>
      </c>
      <c r="U704" s="266">
        <v>3671</v>
      </c>
      <c r="V704" s="266">
        <v>68</v>
      </c>
      <c r="W704" s="266">
        <v>24</v>
      </c>
      <c r="X704" s="266">
        <v>0</v>
      </c>
      <c r="Y704" s="264">
        <v>1</v>
      </c>
      <c r="Z704" s="267">
        <v>0.018523563061836</v>
      </c>
      <c r="AA704" s="267">
        <v>0.018523563061836</v>
      </c>
      <c r="AB704" s="267">
        <v>0.0102628285356696</v>
      </c>
      <c r="AC704" s="268">
        <v>0.0218362282878412</v>
      </c>
      <c r="AD704" s="269">
        <v>0.00826073452616643</v>
      </c>
      <c r="AE704" s="270">
        <v>22097</v>
      </c>
      <c r="AF704" s="271">
        <v>360</v>
      </c>
      <c r="AG704" s="271">
        <v>0</v>
      </c>
      <c r="AH704" s="271">
        <v>22445</v>
      </c>
      <c r="AI704" s="271">
        <v>348</v>
      </c>
      <c r="AJ704" s="271">
        <v>6</v>
      </c>
      <c r="AK704" s="268">
        <v>0.0162918043173281</v>
      </c>
      <c r="AL704" s="268">
        <v>0.0152372466028069</v>
      </c>
      <c r="AM704" s="269">
        <v>0.00105455771452128</v>
      </c>
    </row>
    <row r="705" spans="1:39">
      <c r="A705" s="279" t="s">
        <v>721</v>
      </c>
      <c r="B705" s="280" t="s">
        <v>3337</v>
      </c>
      <c r="C705" s="262" t="s">
        <v>936</v>
      </c>
      <c r="D705" s="280" t="s">
        <v>936</v>
      </c>
      <c r="E705" s="263">
        <v>4933</v>
      </c>
      <c r="F705" s="263">
        <v>118</v>
      </c>
      <c r="G705" s="263">
        <v>79</v>
      </c>
      <c r="H705" s="263">
        <v>2</v>
      </c>
      <c r="I705" s="263">
        <v>0</v>
      </c>
      <c r="J705" s="264">
        <v>5387</v>
      </c>
      <c r="K705" s="264">
        <v>98</v>
      </c>
      <c r="L705" s="264">
        <v>98</v>
      </c>
      <c r="M705" s="264">
        <v>12</v>
      </c>
      <c r="N705" s="264">
        <v>0</v>
      </c>
      <c r="O705" s="264">
        <v>3230</v>
      </c>
      <c r="P705" s="264">
        <v>60</v>
      </c>
      <c r="Q705" s="264">
        <v>60</v>
      </c>
      <c r="R705" s="264">
        <v>27</v>
      </c>
      <c r="S705" s="264">
        <v>0</v>
      </c>
      <c r="T705" s="265">
        <v>0.015</v>
      </c>
      <c r="U705" s="266">
        <v>4933</v>
      </c>
      <c r="V705" s="266">
        <v>118</v>
      </c>
      <c r="W705" s="266">
        <v>79</v>
      </c>
      <c r="X705" s="266">
        <v>0</v>
      </c>
      <c r="Y705" s="264">
        <v>2</v>
      </c>
      <c r="Z705" s="267">
        <v>0.0239205351712954</v>
      </c>
      <c r="AA705" s="267">
        <v>0.0239205351712954</v>
      </c>
      <c r="AB705" s="267">
        <v>0.0181919435678485</v>
      </c>
      <c r="AC705" s="268">
        <v>0.0185758513931889</v>
      </c>
      <c r="AD705" s="269">
        <v>0.00572859160344683</v>
      </c>
      <c r="AE705" s="270">
        <v>30282</v>
      </c>
      <c r="AF705" s="271">
        <v>703</v>
      </c>
      <c r="AG705" s="271">
        <v>0</v>
      </c>
      <c r="AH705" s="271">
        <v>29912</v>
      </c>
      <c r="AI705" s="271">
        <v>682</v>
      </c>
      <c r="AJ705" s="271">
        <v>0</v>
      </c>
      <c r="AK705" s="268">
        <v>0.0232151112872333</v>
      </c>
      <c r="AL705" s="268">
        <v>0.0228002139609521</v>
      </c>
      <c r="AM705" s="269">
        <v>0.000414897326281215</v>
      </c>
    </row>
    <row r="706" spans="1:39">
      <c r="A706" s="279" t="s">
        <v>721</v>
      </c>
      <c r="B706" s="280" t="s">
        <v>3337</v>
      </c>
      <c r="C706" s="262" t="s">
        <v>937</v>
      </c>
      <c r="D706" s="280" t="s">
        <v>938</v>
      </c>
      <c r="E706" s="263">
        <v>4297</v>
      </c>
      <c r="F706" s="263">
        <v>70</v>
      </c>
      <c r="G706" s="263">
        <v>47</v>
      </c>
      <c r="H706" s="263">
        <v>1</v>
      </c>
      <c r="I706" s="263">
        <v>0</v>
      </c>
      <c r="J706" s="264">
        <v>4535</v>
      </c>
      <c r="K706" s="264">
        <v>53</v>
      </c>
      <c r="L706" s="264">
        <v>53</v>
      </c>
      <c r="M706" s="264">
        <v>10</v>
      </c>
      <c r="N706" s="264">
        <v>0</v>
      </c>
      <c r="O706" s="264">
        <v>2588</v>
      </c>
      <c r="P706" s="264">
        <v>43</v>
      </c>
      <c r="Q706" s="264">
        <v>43</v>
      </c>
      <c r="R706" s="264">
        <v>23</v>
      </c>
      <c r="S706" s="264">
        <v>0</v>
      </c>
      <c r="T706" s="265">
        <v>0.015</v>
      </c>
      <c r="U706" s="266">
        <v>4297</v>
      </c>
      <c r="V706" s="266">
        <v>70</v>
      </c>
      <c r="W706" s="266">
        <v>47</v>
      </c>
      <c r="X706" s="266">
        <v>0</v>
      </c>
      <c r="Y706" s="264">
        <v>1</v>
      </c>
      <c r="Z706" s="267">
        <v>0.01629043518734</v>
      </c>
      <c r="AA706" s="267">
        <v>0.01629043518734</v>
      </c>
      <c r="AB706" s="267">
        <v>0.0116868798235943</v>
      </c>
      <c r="AC706" s="268">
        <v>0.0166151468315301</v>
      </c>
      <c r="AD706" s="269">
        <v>0.00460355536374574</v>
      </c>
      <c r="AE706" s="270">
        <v>25770</v>
      </c>
      <c r="AF706" s="271">
        <v>412</v>
      </c>
      <c r="AG706" s="271">
        <v>0</v>
      </c>
      <c r="AH706" s="271">
        <v>25571</v>
      </c>
      <c r="AI706" s="271">
        <v>375</v>
      </c>
      <c r="AJ706" s="271">
        <v>1</v>
      </c>
      <c r="AK706" s="268">
        <v>0.0159875824602251</v>
      </c>
      <c r="AL706" s="268">
        <v>0.0146259434515662</v>
      </c>
      <c r="AM706" s="269">
        <v>0.00136163900865884</v>
      </c>
    </row>
    <row r="707" spans="1:39">
      <c r="A707" s="279" t="s">
        <v>721</v>
      </c>
      <c r="B707" s="280" t="s">
        <v>3337</v>
      </c>
      <c r="C707" s="262" t="s">
        <v>939</v>
      </c>
      <c r="D707" s="280" t="s">
        <v>939</v>
      </c>
      <c r="E707" s="263">
        <v>8221</v>
      </c>
      <c r="F707" s="263">
        <v>222</v>
      </c>
      <c r="G707" s="263">
        <v>151</v>
      </c>
      <c r="H707" s="263">
        <v>0</v>
      </c>
      <c r="I707" s="263">
        <v>0</v>
      </c>
      <c r="J707" s="264">
        <v>9082</v>
      </c>
      <c r="K707" s="264">
        <v>122</v>
      </c>
      <c r="L707" s="264">
        <v>121</v>
      </c>
      <c r="M707" s="264">
        <v>4</v>
      </c>
      <c r="N707" s="264">
        <v>0</v>
      </c>
      <c r="O707" s="264">
        <v>5244</v>
      </c>
      <c r="P707" s="264">
        <v>110</v>
      </c>
      <c r="Q707" s="264">
        <v>110</v>
      </c>
      <c r="R707" s="264">
        <v>50</v>
      </c>
      <c r="S707" s="264">
        <v>0</v>
      </c>
      <c r="T707" s="265">
        <v>0.015</v>
      </c>
      <c r="U707" s="266">
        <v>8221</v>
      </c>
      <c r="V707" s="266">
        <v>222</v>
      </c>
      <c r="W707" s="266">
        <v>151</v>
      </c>
      <c r="X707" s="266">
        <v>0</v>
      </c>
      <c r="Y707" s="264">
        <v>0</v>
      </c>
      <c r="Z707" s="267">
        <v>0.0270040141102056</v>
      </c>
      <c r="AA707" s="267">
        <v>0.0270040141102056</v>
      </c>
      <c r="AB707" s="267">
        <v>0.0134331645012112</v>
      </c>
      <c r="AC707" s="268">
        <v>0.020976353928299</v>
      </c>
      <c r="AD707" s="269">
        <v>0.0135708496089944</v>
      </c>
      <c r="AE707" s="270">
        <v>51835</v>
      </c>
      <c r="AF707" s="271">
        <v>1143</v>
      </c>
      <c r="AG707" s="271">
        <v>0</v>
      </c>
      <c r="AH707" s="271">
        <v>51365</v>
      </c>
      <c r="AI707" s="271">
        <v>1156</v>
      </c>
      <c r="AJ707" s="271">
        <v>2</v>
      </c>
      <c r="AK707" s="268">
        <v>0.0220507379183949</v>
      </c>
      <c r="AL707" s="268">
        <v>0.0224666601771634</v>
      </c>
      <c r="AM707" s="269">
        <v>-0.000415922258768534</v>
      </c>
    </row>
    <row r="708" spans="1:39">
      <c r="A708" s="279" t="s">
        <v>721</v>
      </c>
      <c r="B708" s="280" t="s">
        <v>3337</v>
      </c>
      <c r="C708" s="262" t="s">
        <v>940</v>
      </c>
      <c r="D708" s="280" t="s">
        <v>940</v>
      </c>
      <c r="E708" s="263">
        <v>2973</v>
      </c>
      <c r="F708" s="263">
        <v>26</v>
      </c>
      <c r="G708" s="263">
        <v>16</v>
      </c>
      <c r="H708" s="263">
        <v>0</v>
      </c>
      <c r="I708" s="263">
        <v>1</v>
      </c>
      <c r="J708" s="264">
        <v>3291</v>
      </c>
      <c r="K708" s="264">
        <v>53</v>
      </c>
      <c r="L708" s="264">
        <v>53</v>
      </c>
      <c r="M708" s="264">
        <v>12</v>
      </c>
      <c r="N708" s="264">
        <v>0</v>
      </c>
      <c r="O708" s="264">
        <v>2185</v>
      </c>
      <c r="P708" s="264">
        <v>37</v>
      </c>
      <c r="Q708" s="264">
        <v>37</v>
      </c>
      <c r="R708" s="264">
        <v>18</v>
      </c>
      <c r="S708" s="264">
        <v>0</v>
      </c>
      <c r="T708" s="265">
        <v>0.015</v>
      </c>
      <c r="U708" s="266">
        <v>2973</v>
      </c>
      <c r="V708" s="266">
        <v>26</v>
      </c>
      <c r="W708" s="266">
        <v>16</v>
      </c>
      <c r="X708" s="266">
        <v>1</v>
      </c>
      <c r="Y708" s="264">
        <v>0</v>
      </c>
      <c r="Z708" s="267">
        <v>0.00840901446350488</v>
      </c>
      <c r="AA708" s="267">
        <v>0.00840901446350488</v>
      </c>
      <c r="AB708" s="267">
        <v>0.0161045274992404</v>
      </c>
      <c r="AC708" s="268">
        <v>0.0169336384439359</v>
      </c>
      <c r="AD708" s="269">
        <v>-0.00769551303573547</v>
      </c>
      <c r="AE708" s="270">
        <v>18773</v>
      </c>
      <c r="AF708" s="271">
        <v>275</v>
      </c>
      <c r="AG708" s="271">
        <v>1</v>
      </c>
      <c r="AH708" s="271">
        <v>19169</v>
      </c>
      <c r="AI708" s="271">
        <v>347</v>
      </c>
      <c r="AJ708" s="271">
        <v>1</v>
      </c>
      <c r="AK708" s="268">
        <v>0.0145954296063495</v>
      </c>
      <c r="AL708" s="268">
        <v>0.018049976524597</v>
      </c>
      <c r="AM708" s="269">
        <v>-0.00345454691824746</v>
      </c>
    </row>
    <row r="709" spans="1:39">
      <c r="A709" s="279" t="s">
        <v>721</v>
      </c>
      <c r="B709" s="280" t="s">
        <v>3337</v>
      </c>
      <c r="C709" s="262" t="s">
        <v>941</v>
      </c>
      <c r="D709" s="280" t="s">
        <v>942</v>
      </c>
      <c r="E709" s="263">
        <v>4550</v>
      </c>
      <c r="F709" s="263">
        <v>57</v>
      </c>
      <c r="G709" s="263">
        <v>30</v>
      </c>
      <c r="H709" s="263">
        <v>0</v>
      </c>
      <c r="I709" s="263">
        <v>0</v>
      </c>
      <c r="J709" s="264">
        <v>5324</v>
      </c>
      <c r="K709" s="264">
        <v>47</v>
      </c>
      <c r="L709" s="264">
        <v>46</v>
      </c>
      <c r="M709" s="264">
        <v>7</v>
      </c>
      <c r="N709" s="264">
        <v>0</v>
      </c>
      <c r="O709" s="264">
        <v>2449</v>
      </c>
      <c r="P709" s="264">
        <v>59</v>
      </c>
      <c r="Q709" s="264">
        <v>59</v>
      </c>
      <c r="R709" s="264">
        <v>33</v>
      </c>
      <c r="S709" s="264">
        <v>0</v>
      </c>
      <c r="T709" s="265">
        <v>0.015</v>
      </c>
      <c r="U709" s="266">
        <v>4550</v>
      </c>
      <c r="V709" s="266">
        <v>57</v>
      </c>
      <c r="W709" s="266">
        <v>30</v>
      </c>
      <c r="X709" s="266">
        <v>0</v>
      </c>
      <c r="Y709" s="264">
        <v>0</v>
      </c>
      <c r="Z709" s="267">
        <v>0.0125274725274725</v>
      </c>
      <c r="AA709" s="267">
        <v>0.0125274725274725</v>
      </c>
      <c r="AB709" s="267">
        <v>0.00882794891059354</v>
      </c>
      <c r="AC709" s="268">
        <v>0.0240914659044508</v>
      </c>
      <c r="AD709" s="269">
        <v>0.00369952361687899</v>
      </c>
      <c r="AE709" s="270">
        <v>26556</v>
      </c>
      <c r="AF709" s="271">
        <v>387</v>
      </c>
      <c r="AG709" s="271">
        <v>0</v>
      </c>
      <c r="AH709" s="271">
        <v>26890</v>
      </c>
      <c r="AI709" s="271">
        <v>428</v>
      </c>
      <c r="AJ709" s="271">
        <v>0</v>
      </c>
      <c r="AK709" s="268">
        <v>0.0145729778581112</v>
      </c>
      <c r="AL709" s="268">
        <v>0.0159166976571216</v>
      </c>
      <c r="AM709" s="269">
        <v>-0.00134371979901045</v>
      </c>
    </row>
    <row r="710" spans="1:39">
      <c r="A710" s="279" t="s">
        <v>721</v>
      </c>
      <c r="B710" s="280" t="s">
        <v>3337</v>
      </c>
      <c r="C710" s="262" t="s">
        <v>943</v>
      </c>
      <c r="D710" s="280" t="s">
        <v>943</v>
      </c>
      <c r="E710" s="263">
        <v>2228</v>
      </c>
      <c r="F710" s="263">
        <v>54</v>
      </c>
      <c r="G710" s="263">
        <v>40</v>
      </c>
      <c r="H710" s="263">
        <v>1</v>
      </c>
      <c r="I710" s="263">
        <v>0</v>
      </c>
      <c r="J710" s="264">
        <v>2533</v>
      </c>
      <c r="K710" s="264">
        <v>48</v>
      </c>
      <c r="L710" s="264">
        <v>48</v>
      </c>
      <c r="M710" s="264">
        <v>11</v>
      </c>
      <c r="N710" s="264">
        <v>0</v>
      </c>
      <c r="O710" s="264">
        <v>1443</v>
      </c>
      <c r="P710" s="264">
        <v>14</v>
      </c>
      <c r="Q710" s="264">
        <v>14</v>
      </c>
      <c r="R710" s="264">
        <v>10</v>
      </c>
      <c r="S710" s="264">
        <v>0</v>
      </c>
      <c r="T710" s="265">
        <v>0.015</v>
      </c>
      <c r="U710" s="266">
        <v>2228</v>
      </c>
      <c r="V710" s="266">
        <v>54</v>
      </c>
      <c r="W710" s="266">
        <v>40</v>
      </c>
      <c r="X710" s="266">
        <v>0</v>
      </c>
      <c r="Y710" s="264">
        <v>1</v>
      </c>
      <c r="Z710" s="267">
        <v>0.0242369838420108</v>
      </c>
      <c r="AA710" s="267">
        <v>0.0242369838420108</v>
      </c>
      <c r="AB710" s="267">
        <v>0.0189498618239242</v>
      </c>
      <c r="AC710" s="268">
        <v>0.0097020097020097</v>
      </c>
      <c r="AD710" s="269">
        <v>0.00528712201808657</v>
      </c>
      <c r="AE710" s="270">
        <v>13868</v>
      </c>
      <c r="AF710" s="271">
        <v>228</v>
      </c>
      <c r="AG710" s="271">
        <v>0</v>
      </c>
      <c r="AH710" s="271">
        <v>13352</v>
      </c>
      <c r="AI710" s="271">
        <v>232</v>
      </c>
      <c r="AJ710" s="271">
        <v>0</v>
      </c>
      <c r="AK710" s="268">
        <v>0.0164407268531872</v>
      </c>
      <c r="AL710" s="268">
        <v>0.0173756740563211</v>
      </c>
      <c r="AM710" s="269">
        <v>-0.000934947203133956</v>
      </c>
    </row>
    <row r="711" spans="1:39">
      <c r="A711" s="279" t="s">
        <v>721</v>
      </c>
      <c r="B711" s="280" t="s">
        <v>3337</v>
      </c>
      <c r="C711" s="262" t="s">
        <v>944</v>
      </c>
      <c r="D711" s="280" t="s">
        <v>945</v>
      </c>
      <c r="E711" s="263">
        <v>6117</v>
      </c>
      <c r="F711" s="263">
        <v>141</v>
      </c>
      <c r="G711" s="263">
        <v>82</v>
      </c>
      <c r="H711" s="263">
        <v>1</v>
      </c>
      <c r="I711" s="263">
        <v>0</v>
      </c>
      <c r="J711" s="264">
        <v>6632</v>
      </c>
      <c r="K711" s="264">
        <v>170</v>
      </c>
      <c r="L711" s="264">
        <v>170</v>
      </c>
      <c r="M711" s="264">
        <v>30</v>
      </c>
      <c r="N711" s="264">
        <v>0</v>
      </c>
      <c r="O711" s="264">
        <v>3796</v>
      </c>
      <c r="P711" s="264">
        <v>145</v>
      </c>
      <c r="Q711" s="264">
        <v>145</v>
      </c>
      <c r="R711" s="264">
        <v>98</v>
      </c>
      <c r="S711" s="264">
        <v>1</v>
      </c>
      <c r="T711" s="265">
        <v>0.015</v>
      </c>
      <c r="U711" s="266">
        <v>6117</v>
      </c>
      <c r="V711" s="266">
        <v>141</v>
      </c>
      <c r="W711" s="266">
        <v>82</v>
      </c>
      <c r="X711" s="266">
        <v>0</v>
      </c>
      <c r="Y711" s="264">
        <v>1</v>
      </c>
      <c r="Z711" s="267">
        <v>0.0230505149583129</v>
      </c>
      <c r="AA711" s="267">
        <v>0.0230505149583129</v>
      </c>
      <c r="AB711" s="267">
        <v>0.0256332931242461</v>
      </c>
      <c r="AC711" s="268">
        <v>0.0379346680716544</v>
      </c>
      <c r="AD711" s="269">
        <v>-0.00258277816593318</v>
      </c>
      <c r="AE711" s="270">
        <v>36768</v>
      </c>
      <c r="AF711" s="271">
        <v>909</v>
      </c>
      <c r="AG711" s="271">
        <v>1</v>
      </c>
      <c r="AH711" s="271">
        <v>34767</v>
      </c>
      <c r="AI711" s="271">
        <v>771</v>
      </c>
      <c r="AJ711" s="271">
        <v>3</v>
      </c>
      <c r="AK711" s="268">
        <v>0.0246953872932985</v>
      </c>
      <c r="AL711" s="268">
        <v>0.0220899128483907</v>
      </c>
      <c r="AM711" s="269">
        <v>0.00260547444490781</v>
      </c>
    </row>
    <row r="712" spans="1:39">
      <c r="A712" s="279" t="s">
        <v>721</v>
      </c>
      <c r="B712" s="280" t="s">
        <v>3337</v>
      </c>
      <c r="C712" s="262" t="s">
        <v>946</v>
      </c>
      <c r="D712" s="280" t="s">
        <v>947</v>
      </c>
      <c r="E712" s="263">
        <v>3097</v>
      </c>
      <c r="F712" s="263">
        <v>61</v>
      </c>
      <c r="G712" s="263">
        <v>55</v>
      </c>
      <c r="H712" s="263">
        <v>0</v>
      </c>
      <c r="I712" s="263">
        <v>0</v>
      </c>
      <c r="J712" s="264">
        <v>3383</v>
      </c>
      <c r="K712" s="264">
        <v>29</v>
      </c>
      <c r="L712" s="264">
        <v>29</v>
      </c>
      <c r="M712" s="264">
        <v>6</v>
      </c>
      <c r="N712" s="264">
        <v>0</v>
      </c>
      <c r="O712" s="264">
        <v>2035</v>
      </c>
      <c r="P712" s="264">
        <v>42</v>
      </c>
      <c r="Q712" s="264">
        <v>42</v>
      </c>
      <c r="R712" s="264">
        <v>10</v>
      </c>
      <c r="S712" s="264">
        <v>0</v>
      </c>
      <c r="T712" s="265">
        <v>0.015</v>
      </c>
      <c r="U712" s="266">
        <v>3097</v>
      </c>
      <c r="V712" s="266">
        <v>61</v>
      </c>
      <c r="W712" s="266">
        <v>55</v>
      </c>
      <c r="X712" s="266">
        <v>0</v>
      </c>
      <c r="Y712" s="264">
        <v>0</v>
      </c>
      <c r="Z712" s="267">
        <v>0.0196964804649661</v>
      </c>
      <c r="AA712" s="267">
        <v>0.0196964804649661</v>
      </c>
      <c r="AB712" s="267">
        <v>0.00857227313035767</v>
      </c>
      <c r="AC712" s="268">
        <v>0.0206388206388206</v>
      </c>
      <c r="AD712" s="269">
        <v>0.0111242073346084</v>
      </c>
      <c r="AE712" s="270">
        <v>19448</v>
      </c>
      <c r="AF712" s="271">
        <v>271</v>
      </c>
      <c r="AG712" s="271">
        <v>0</v>
      </c>
      <c r="AH712" s="271">
        <v>19691</v>
      </c>
      <c r="AI712" s="271">
        <v>265</v>
      </c>
      <c r="AJ712" s="271">
        <v>0</v>
      </c>
      <c r="AK712" s="268">
        <v>0.0139345948169478</v>
      </c>
      <c r="AL712" s="268">
        <v>0.0134579249403281</v>
      </c>
      <c r="AM712" s="269">
        <v>0.000476669876619689</v>
      </c>
    </row>
    <row r="713" spans="1:39">
      <c r="A713" s="279" t="s">
        <v>721</v>
      </c>
      <c r="B713" s="280" t="s">
        <v>3337</v>
      </c>
      <c r="C713" s="262" t="s">
        <v>948</v>
      </c>
      <c r="D713" s="280" t="s">
        <v>948</v>
      </c>
      <c r="E713" s="263">
        <v>2623</v>
      </c>
      <c r="F713" s="263">
        <v>63</v>
      </c>
      <c r="G713" s="263">
        <v>41</v>
      </c>
      <c r="H713" s="263">
        <v>1</v>
      </c>
      <c r="I713" s="263">
        <v>0</v>
      </c>
      <c r="J713" s="264">
        <v>2912</v>
      </c>
      <c r="K713" s="264">
        <v>32</v>
      </c>
      <c r="L713" s="264">
        <v>32</v>
      </c>
      <c r="M713" s="264">
        <v>6</v>
      </c>
      <c r="N713" s="264">
        <v>0</v>
      </c>
      <c r="O713" s="264">
        <v>1765</v>
      </c>
      <c r="P713" s="264">
        <v>34</v>
      </c>
      <c r="Q713" s="264">
        <v>34</v>
      </c>
      <c r="R713" s="264">
        <v>12</v>
      </c>
      <c r="S713" s="264">
        <v>0</v>
      </c>
      <c r="T713" s="265">
        <v>0.015</v>
      </c>
      <c r="U713" s="266">
        <v>2623</v>
      </c>
      <c r="V713" s="266">
        <v>63</v>
      </c>
      <c r="W713" s="266">
        <v>41</v>
      </c>
      <c r="X713" s="266">
        <v>0</v>
      </c>
      <c r="Y713" s="264">
        <v>1</v>
      </c>
      <c r="Z713" s="267">
        <v>0.0240182996568814</v>
      </c>
      <c r="AA713" s="267">
        <v>0.0240182996568814</v>
      </c>
      <c r="AB713" s="267">
        <v>0.010989010989011</v>
      </c>
      <c r="AC713" s="268">
        <v>0.0192634560906516</v>
      </c>
      <c r="AD713" s="269">
        <v>0.0130292886678704</v>
      </c>
      <c r="AE713" s="270">
        <v>16313</v>
      </c>
      <c r="AF713" s="271">
        <v>287</v>
      </c>
      <c r="AG713" s="271">
        <v>0</v>
      </c>
      <c r="AH713" s="271">
        <v>16262</v>
      </c>
      <c r="AI713" s="271">
        <v>295</v>
      </c>
      <c r="AJ713" s="271">
        <v>0</v>
      </c>
      <c r="AK713" s="268">
        <v>0.0175933304726292</v>
      </c>
      <c r="AL713" s="268">
        <v>0.0181404501291354</v>
      </c>
      <c r="AM713" s="269">
        <v>-0.000547119656506216</v>
      </c>
    </row>
    <row r="714" spans="1:39">
      <c r="A714" s="279" t="s">
        <v>721</v>
      </c>
      <c r="B714" s="280" t="s">
        <v>3337</v>
      </c>
      <c r="C714" s="262" t="s">
        <v>949</v>
      </c>
      <c r="D714" s="280" t="s">
        <v>949</v>
      </c>
      <c r="E714" s="263">
        <v>3714</v>
      </c>
      <c r="F714" s="263">
        <v>68</v>
      </c>
      <c r="G714" s="263">
        <v>50</v>
      </c>
      <c r="H714" s="263">
        <v>0</v>
      </c>
      <c r="I714" s="263">
        <v>0</v>
      </c>
      <c r="J714" s="264">
        <v>4286</v>
      </c>
      <c r="K714" s="264">
        <v>90</v>
      </c>
      <c r="L714" s="264">
        <v>90</v>
      </c>
      <c r="M714" s="264">
        <v>14</v>
      </c>
      <c r="N714" s="264">
        <v>0</v>
      </c>
      <c r="O714" s="264">
        <v>2144</v>
      </c>
      <c r="P714" s="264">
        <v>28</v>
      </c>
      <c r="Q714" s="264">
        <v>28</v>
      </c>
      <c r="R714" s="264">
        <v>21</v>
      </c>
      <c r="S714" s="264">
        <v>0</v>
      </c>
      <c r="T714" s="265">
        <v>0.015</v>
      </c>
      <c r="U714" s="266">
        <v>3714</v>
      </c>
      <c r="V714" s="266">
        <v>68</v>
      </c>
      <c r="W714" s="266">
        <v>50</v>
      </c>
      <c r="X714" s="266">
        <v>0</v>
      </c>
      <c r="Y714" s="264">
        <v>0</v>
      </c>
      <c r="Z714" s="267">
        <v>0.0183091007000538</v>
      </c>
      <c r="AA714" s="267">
        <v>0.0183091007000538</v>
      </c>
      <c r="AB714" s="267">
        <v>0.0209986000933271</v>
      </c>
      <c r="AC714" s="268">
        <v>0.0130597014925373</v>
      </c>
      <c r="AD714" s="269">
        <v>-0.00268949939327326</v>
      </c>
      <c r="AE714" s="270">
        <v>23232</v>
      </c>
      <c r="AF714" s="271">
        <v>424</v>
      </c>
      <c r="AG714" s="271">
        <v>0</v>
      </c>
      <c r="AH714" s="271">
        <v>23657</v>
      </c>
      <c r="AI714" s="271">
        <v>445</v>
      </c>
      <c r="AJ714" s="271">
        <v>0</v>
      </c>
      <c r="AK714" s="268">
        <v>0.0182506887052342</v>
      </c>
      <c r="AL714" s="268">
        <v>0.0188105000634062</v>
      </c>
      <c r="AM714" s="269">
        <v>-0.00055981135817202</v>
      </c>
    </row>
    <row r="715" spans="1:39">
      <c r="A715" s="279" t="s">
        <v>721</v>
      </c>
      <c r="B715" s="280" t="s">
        <v>3337</v>
      </c>
      <c r="C715" s="262" t="s">
        <v>950</v>
      </c>
      <c r="D715" s="280" t="s">
        <v>950</v>
      </c>
      <c r="E715" s="263">
        <v>4655</v>
      </c>
      <c r="F715" s="263">
        <v>64</v>
      </c>
      <c r="G715" s="263">
        <v>53</v>
      </c>
      <c r="H715" s="263">
        <v>0</v>
      </c>
      <c r="I715" s="263">
        <v>0</v>
      </c>
      <c r="J715" s="264">
        <v>5283</v>
      </c>
      <c r="K715" s="264">
        <v>21</v>
      </c>
      <c r="L715" s="264">
        <v>21</v>
      </c>
      <c r="M715" s="264">
        <v>5</v>
      </c>
      <c r="N715" s="264">
        <v>0</v>
      </c>
      <c r="O715" s="264">
        <v>2061</v>
      </c>
      <c r="P715" s="264">
        <v>46</v>
      </c>
      <c r="Q715" s="264">
        <v>46</v>
      </c>
      <c r="R715" s="264">
        <v>31</v>
      </c>
      <c r="S715" s="264">
        <v>0</v>
      </c>
      <c r="T715" s="265">
        <v>0.015</v>
      </c>
      <c r="U715" s="266">
        <v>4655</v>
      </c>
      <c r="V715" s="266">
        <v>64</v>
      </c>
      <c r="W715" s="266">
        <v>53</v>
      </c>
      <c r="X715" s="266">
        <v>0</v>
      </c>
      <c r="Y715" s="264">
        <v>0</v>
      </c>
      <c r="Z715" s="267">
        <v>0.0137486573576799</v>
      </c>
      <c r="AA715" s="267">
        <v>0.0137486573576799</v>
      </c>
      <c r="AB715" s="267">
        <v>0.00397501419647927</v>
      </c>
      <c r="AC715" s="268">
        <v>0.022319262493935</v>
      </c>
      <c r="AD715" s="269">
        <v>0.00977364316120064</v>
      </c>
      <c r="AE715" s="270">
        <v>28248</v>
      </c>
      <c r="AF715" s="271">
        <v>309</v>
      </c>
      <c r="AG715" s="271">
        <v>0</v>
      </c>
      <c r="AH715" s="271">
        <v>28590</v>
      </c>
      <c r="AI715" s="271">
        <v>335</v>
      </c>
      <c r="AJ715" s="271">
        <v>1</v>
      </c>
      <c r="AK715" s="268">
        <v>0.0109388275276126</v>
      </c>
      <c r="AL715" s="268">
        <v>0.0116824064358167</v>
      </c>
      <c r="AM715" s="269">
        <v>-0.000743578908204144</v>
      </c>
    </row>
    <row r="716" spans="1:39">
      <c r="A716" s="279" t="s">
        <v>721</v>
      </c>
      <c r="B716" s="280" t="s">
        <v>3337</v>
      </c>
      <c r="C716" s="262" t="s">
        <v>951</v>
      </c>
      <c r="D716" s="280" t="s">
        <v>951</v>
      </c>
      <c r="E716" s="263">
        <v>2996</v>
      </c>
      <c r="F716" s="263">
        <v>18</v>
      </c>
      <c r="G716" s="263">
        <v>15</v>
      </c>
      <c r="H716" s="263">
        <v>0</v>
      </c>
      <c r="I716" s="263">
        <v>0</v>
      </c>
      <c r="J716" s="264">
        <v>3348</v>
      </c>
      <c r="K716" s="264">
        <v>13</v>
      </c>
      <c r="L716" s="264">
        <v>12</v>
      </c>
      <c r="M716" s="264">
        <v>3</v>
      </c>
      <c r="N716" s="264">
        <v>0</v>
      </c>
      <c r="O716" s="264">
        <v>1939</v>
      </c>
      <c r="P716" s="264">
        <v>24</v>
      </c>
      <c r="Q716" s="264">
        <v>24</v>
      </c>
      <c r="R716" s="264">
        <v>14</v>
      </c>
      <c r="S716" s="264">
        <v>0</v>
      </c>
      <c r="T716" s="265">
        <v>0.015</v>
      </c>
      <c r="U716" s="266">
        <v>2996</v>
      </c>
      <c r="V716" s="266">
        <v>18</v>
      </c>
      <c r="W716" s="266">
        <v>15</v>
      </c>
      <c r="X716" s="266">
        <v>0</v>
      </c>
      <c r="Y716" s="264">
        <v>0</v>
      </c>
      <c r="Z716" s="267">
        <v>0.00600801068090788</v>
      </c>
      <c r="AA716" s="267">
        <v>0.00600801068090788</v>
      </c>
      <c r="AB716" s="267">
        <v>0.00388291517323775</v>
      </c>
      <c r="AC716" s="268">
        <v>0.0123775141825683</v>
      </c>
      <c r="AD716" s="269">
        <v>0.00212509550767012</v>
      </c>
      <c r="AE716" s="270">
        <v>18896</v>
      </c>
      <c r="AF716" s="271">
        <v>151</v>
      </c>
      <c r="AG716" s="271">
        <v>0</v>
      </c>
      <c r="AH716" s="271">
        <v>18966</v>
      </c>
      <c r="AI716" s="271">
        <v>191</v>
      </c>
      <c r="AJ716" s="271">
        <v>0</v>
      </c>
      <c r="AK716" s="268">
        <v>0.00799110922946655</v>
      </c>
      <c r="AL716" s="268">
        <v>0.010070652747021</v>
      </c>
      <c r="AM716" s="269">
        <v>-0.00207954351755443</v>
      </c>
    </row>
    <row r="717" spans="1:39">
      <c r="A717" s="279" t="s">
        <v>721</v>
      </c>
      <c r="B717" s="280" t="s">
        <v>3337</v>
      </c>
      <c r="C717" s="262" t="s">
        <v>952</v>
      </c>
      <c r="D717" s="280" t="s">
        <v>952</v>
      </c>
      <c r="E717" s="263">
        <v>4251</v>
      </c>
      <c r="F717" s="263">
        <v>28</v>
      </c>
      <c r="G717" s="263">
        <v>18</v>
      </c>
      <c r="H717" s="263">
        <v>0</v>
      </c>
      <c r="I717" s="263">
        <v>0</v>
      </c>
      <c r="J717" s="264">
        <v>4848</v>
      </c>
      <c r="K717" s="264">
        <v>25</v>
      </c>
      <c r="L717" s="264">
        <v>25</v>
      </c>
      <c r="M717" s="264">
        <v>1</v>
      </c>
      <c r="N717" s="264">
        <v>0</v>
      </c>
      <c r="O717" s="264">
        <v>2861</v>
      </c>
      <c r="P717" s="264">
        <v>46</v>
      </c>
      <c r="Q717" s="264">
        <v>46</v>
      </c>
      <c r="R717" s="264">
        <v>25</v>
      </c>
      <c r="S717" s="264">
        <v>0</v>
      </c>
      <c r="T717" s="265">
        <v>0.015</v>
      </c>
      <c r="U717" s="266">
        <v>4251</v>
      </c>
      <c r="V717" s="266">
        <v>28</v>
      </c>
      <c r="W717" s="266">
        <v>18</v>
      </c>
      <c r="X717" s="266">
        <v>0</v>
      </c>
      <c r="Y717" s="264">
        <v>0</v>
      </c>
      <c r="Z717" s="267">
        <v>0.00658668548576805</v>
      </c>
      <c r="AA717" s="267">
        <v>0.00658668548576805</v>
      </c>
      <c r="AB717" s="267">
        <v>0.00515676567656766</v>
      </c>
      <c r="AC717" s="268">
        <v>0.0160782943026914</v>
      </c>
      <c r="AD717" s="269">
        <v>0.0014299198092004</v>
      </c>
      <c r="AE717" s="270">
        <v>28104</v>
      </c>
      <c r="AF717" s="271">
        <v>228</v>
      </c>
      <c r="AG717" s="271">
        <v>0</v>
      </c>
      <c r="AH717" s="271">
        <v>28319</v>
      </c>
      <c r="AI717" s="271">
        <v>210</v>
      </c>
      <c r="AJ717" s="271">
        <v>1</v>
      </c>
      <c r="AK717" s="268">
        <v>0.00811272416737831</v>
      </c>
      <c r="AL717" s="268">
        <v>0.00738020410325223</v>
      </c>
      <c r="AM717" s="269">
        <v>0.000732520064126076</v>
      </c>
    </row>
    <row r="718" spans="1:39">
      <c r="A718" s="279" t="s">
        <v>721</v>
      </c>
      <c r="B718" s="280" t="s">
        <v>3337</v>
      </c>
      <c r="C718" s="262" t="s">
        <v>953</v>
      </c>
      <c r="D718" s="280" t="s">
        <v>953</v>
      </c>
      <c r="E718" s="263">
        <v>1827</v>
      </c>
      <c r="F718" s="263">
        <v>29</v>
      </c>
      <c r="G718" s="263">
        <v>23</v>
      </c>
      <c r="H718" s="263">
        <v>0</v>
      </c>
      <c r="I718" s="263">
        <v>0</v>
      </c>
      <c r="J718" s="264">
        <v>1981</v>
      </c>
      <c r="K718" s="264">
        <v>14</v>
      </c>
      <c r="L718" s="264">
        <v>14</v>
      </c>
      <c r="M718" s="264">
        <v>4</v>
      </c>
      <c r="N718" s="264">
        <v>0</v>
      </c>
      <c r="O718" s="264">
        <v>1205</v>
      </c>
      <c r="P718" s="264">
        <v>19</v>
      </c>
      <c r="Q718" s="264">
        <v>19</v>
      </c>
      <c r="R718" s="264">
        <v>16</v>
      </c>
      <c r="S718" s="264">
        <v>0</v>
      </c>
      <c r="T718" s="265">
        <v>0.015</v>
      </c>
      <c r="U718" s="266">
        <v>1827</v>
      </c>
      <c r="V718" s="266">
        <v>29</v>
      </c>
      <c r="W718" s="266">
        <v>23</v>
      </c>
      <c r="X718" s="266">
        <v>0</v>
      </c>
      <c r="Y718" s="264">
        <v>0</v>
      </c>
      <c r="Z718" s="267">
        <v>0.0158730158730159</v>
      </c>
      <c r="AA718" s="267">
        <v>0.0158730158730159</v>
      </c>
      <c r="AB718" s="267">
        <v>0.00706713780918728</v>
      </c>
      <c r="AC718" s="268">
        <v>0.0157676348547718</v>
      </c>
      <c r="AD718" s="269">
        <v>0.00880587806382859</v>
      </c>
      <c r="AE718" s="270">
        <v>11500</v>
      </c>
      <c r="AF718" s="271">
        <v>144</v>
      </c>
      <c r="AG718" s="271">
        <v>0</v>
      </c>
      <c r="AH718" s="271">
        <v>11991</v>
      </c>
      <c r="AI718" s="271">
        <v>145</v>
      </c>
      <c r="AJ718" s="271">
        <v>0</v>
      </c>
      <c r="AK718" s="268">
        <v>0.0125217391304348</v>
      </c>
      <c r="AL718" s="268">
        <v>0.0120924026353098</v>
      </c>
      <c r="AM718" s="269">
        <v>0.000429336495124968</v>
      </c>
    </row>
    <row r="719" spans="1:39">
      <c r="A719" s="279" t="s">
        <v>721</v>
      </c>
      <c r="B719" s="280" t="s">
        <v>3337</v>
      </c>
      <c r="C719" s="262" t="s">
        <v>954</v>
      </c>
      <c r="D719" s="280" t="s">
        <v>954</v>
      </c>
      <c r="E719" s="263">
        <v>3627</v>
      </c>
      <c r="F719" s="263">
        <v>45</v>
      </c>
      <c r="G719" s="263">
        <v>34</v>
      </c>
      <c r="H719" s="263">
        <v>0</v>
      </c>
      <c r="I719" s="263">
        <v>0</v>
      </c>
      <c r="J719" s="264">
        <v>4104</v>
      </c>
      <c r="K719" s="264">
        <v>42</v>
      </c>
      <c r="L719" s="264">
        <v>42</v>
      </c>
      <c r="M719" s="264">
        <v>5</v>
      </c>
      <c r="N719" s="264">
        <v>0</v>
      </c>
      <c r="O719" s="264">
        <v>1770</v>
      </c>
      <c r="P719" s="264">
        <v>38</v>
      </c>
      <c r="Q719" s="264">
        <v>38</v>
      </c>
      <c r="R719" s="264">
        <v>24</v>
      </c>
      <c r="S719" s="264">
        <v>0</v>
      </c>
      <c r="T719" s="265">
        <v>0.015</v>
      </c>
      <c r="U719" s="266">
        <v>3627</v>
      </c>
      <c r="V719" s="266">
        <v>45</v>
      </c>
      <c r="W719" s="266">
        <v>34</v>
      </c>
      <c r="X719" s="266">
        <v>0</v>
      </c>
      <c r="Y719" s="264">
        <v>0</v>
      </c>
      <c r="Z719" s="267">
        <v>0.0124069478908189</v>
      </c>
      <c r="AA719" s="267">
        <v>0.0124069478908189</v>
      </c>
      <c r="AB719" s="267">
        <v>0.010233918128655</v>
      </c>
      <c r="AC719" s="268">
        <v>0.0214689265536723</v>
      </c>
      <c r="AD719" s="269">
        <v>0.00217302976216389</v>
      </c>
      <c r="AE719" s="270">
        <v>22065</v>
      </c>
      <c r="AF719" s="271">
        <v>292</v>
      </c>
      <c r="AG719" s="271">
        <v>0</v>
      </c>
      <c r="AH719" s="271">
        <v>21426</v>
      </c>
      <c r="AI719" s="271">
        <v>250</v>
      </c>
      <c r="AJ719" s="271">
        <v>0</v>
      </c>
      <c r="AK719" s="268">
        <v>0.0132336279175164</v>
      </c>
      <c r="AL719" s="268">
        <v>0.0116680668346868</v>
      </c>
      <c r="AM719" s="269">
        <v>0.0015655610828296</v>
      </c>
    </row>
    <row r="720" spans="1:39">
      <c r="A720" s="279" t="s">
        <v>721</v>
      </c>
      <c r="B720" s="280" t="s">
        <v>3337</v>
      </c>
      <c r="C720" s="262" t="s">
        <v>955</v>
      </c>
      <c r="D720" s="280" t="s">
        <v>955</v>
      </c>
      <c r="E720" s="263">
        <v>5702</v>
      </c>
      <c r="F720" s="263">
        <v>107</v>
      </c>
      <c r="G720" s="263">
        <v>85</v>
      </c>
      <c r="H720" s="263">
        <v>0</v>
      </c>
      <c r="I720" s="263">
        <v>0</v>
      </c>
      <c r="J720" s="264">
        <v>6495</v>
      </c>
      <c r="K720" s="264">
        <v>106</v>
      </c>
      <c r="L720" s="264">
        <v>106</v>
      </c>
      <c r="M720" s="264">
        <v>13</v>
      </c>
      <c r="N720" s="264">
        <v>0</v>
      </c>
      <c r="O720" s="264">
        <v>2611</v>
      </c>
      <c r="P720" s="264">
        <v>45</v>
      </c>
      <c r="Q720" s="264">
        <v>45</v>
      </c>
      <c r="R720" s="264">
        <v>28</v>
      </c>
      <c r="S720" s="264">
        <v>0</v>
      </c>
      <c r="T720" s="265">
        <v>0.015</v>
      </c>
      <c r="U720" s="266">
        <v>5702</v>
      </c>
      <c r="V720" s="266">
        <v>107</v>
      </c>
      <c r="W720" s="266">
        <v>85</v>
      </c>
      <c r="X720" s="266">
        <v>0</v>
      </c>
      <c r="Y720" s="264">
        <v>0</v>
      </c>
      <c r="Z720" s="267">
        <v>0.0187653454928095</v>
      </c>
      <c r="AA720" s="267">
        <v>0.0187653454928095</v>
      </c>
      <c r="AB720" s="267">
        <v>0.016320246343341</v>
      </c>
      <c r="AC720" s="268">
        <v>0.0172347759479127</v>
      </c>
      <c r="AD720" s="269">
        <v>0.00244509914946851</v>
      </c>
      <c r="AE720" s="270">
        <v>34197</v>
      </c>
      <c r="AF720" s="271">
        <v>610</v>
      </c>
      <c r="AG720" s="271">
        <v>0</v>
      </c>
      <c r="AH720" s="271">
        <v>34531</v>
      </c>
      <c r="AI720" s="271">
        <v>644</v>
      </c>
      <c r="AJ720" s="271">
        <v>0</v>
      </c>
      <c r="AK720" s="268">
        <v>0.0178378220311723</v>
      </c>
      <c r="AL720" s="268">
        <v>0.0186499087776201</v>
      </c>
      <c r="AM720" s="269">
        <v>-0.000812086746447786</v>
      </c>
    </row>
    <row r="721" spans="1:39">
      <c r="A721" s="279" t="s">
        <v>721</v>
      </c>
      <c r="B721" s="280" t="s">
        <v>3337</v>
      </c>
      <c r="C721" s="262" t="s">
        <v>956</v>
      </c>
      <c r="D721" s="280" t="s">
        <v>956</v>
      </c>
      <c r="E721" s="263">
        <v>5521</v>
      </c>
      <c r="F721" s="263">
        <v>122</v>
      </c>
      <c r="G721" s="263">
        <v>90</v>
      </c>
      <c r="H721" s="263">
        <v>0</v>
      </c>
      <c r="I721" s="263">
        <v>0</v>
      </c>
      <c r="J721" s="264">
        <v>6272</v>
      </c>
      <c r="K721" s="264">
        <v>82</v>
      </c>
      <c r="L721" s="264">
        <v>82</v>
      </c>
      <c r="M721" s="264">
        <v>17</v>
      </c>
      <c r="N721" s="264">
        <v>0</v>
      </c>
      <c r="O721" s="264">
        <v>3767</v>
      </c>
      <c r="P721" s="264">
        <v>83</v>
      </c>
      <c r="Q721" s="264">
        <v>83</v>
      </c>
      <c r="R721" s="264">
        <v>61</v>
      </c>
      <c r="S721" s="264">
        <v>0</v>
      </c>
      <c r="T721" s="265">
        <v>0.015</v>
      </c>
      <c r="U721" s="266">
        <v>5521</v>
      </c>
      <c r="V721" s="266">
        <v>122</v>
      </c>
      <c r="W721" s="266">
        <v>90</v>
      </c>
      <c r="X721" s="266">
        <v>0</v>
      </c>
      <c r="Y721" s="264">
        <v>0</v>
      </c>
      <c r="Z721" s="267">
        <v>0.0220974461148343</v>
      </c>
      <c r="AA721" s="267">
        <v>0.0220974461148343</v>
      </c>
      <c r="AB721" s="267">
        <v>0.0130739795918367</v>
      </c>
      <c r="AC721" s="268">
        <v>0.0220334483674011</v>
      </c>
      <c r="AD721" s="269">
        <v>0.00902346652299753</v>
      </c>
      <c r="AE721" s="270">
        <v>35649</v>
      </c>
      <c r="AF721" s="271">
        <v>731</v>
      </c>
      <c r="AG721" s="271">
        <v>1</v>
      </c>
      <c r="AH721" s="271">
        <v>35921</v>
      </c>
      <c r="AI721" s="271">
        <v>645</v>
      </c>
      <c r="AJ721" s="271">
        <v>0</v>
      </c>
      <c r="AK721" s="268">
        <v>0.0204774327470616</v>
      </c>
      <c r="AL721" s="268">
        <v>0.0179560702653044</v>
      </c>
      <c r="AM721" s="269">
        <v>0.00252136248175721</v>
      </c>
    </row>
    <row r="722" spans="1:39">
      <c r="A722" s="279" t="s">
        <v>721</v>
      </c>
      <c r="B722" s="280" t="s">
        <v>3337</v>
      </c>
      <c r="C722" s="262" t="s">
        <v>957</v>
      </c>
      <c r="D722" s="280" t="s">
        <v>957</v>
      </c>
      <c r="E722" s="263">
        <v>2763</v>
      </c>
      <c r="F722" s="263">
        <v>30</v>
      </c>
      <c r="G722" s="263">
        <v>17</v>
      </c>
      <c r="H722" s="263">
        <v>0</v>
      </c>
      <c r="I722" s="263">
        <v>0</v>
      </c>
      <c r="J722" s="264">
        <v>3049</v>
      </c>
      <c r="K722" s="264">
        <v>23</v>
      </c>
      <c r="L722" s="264">
        <v>23</v>
      </c>
      <c r="M722" s="264">
        <v>2</v>
      </c>
      <c r="N722" s="264">
        <v>0</v>
      </c>
      <c r="O722" s="264">
        <v>1524</v>
      </c>
      <c r="P722" s="264">
        <v>10</v>
      </c>
      <c r="Q722" s="264">
        <v>10</v>
      </c>
      <c r="R722" s="264">
        <v>7</v>
      </c>
      <c r="S722" s="264">
        <v>0</v>
      </c>
      <c r="T722" s="265">
        <v>0.015</v>
      </c>
      <c r="U722" s="266">
        <v>2763</v>
      </c>
      <c r="V722" s="266">
        <v>30</v>
      </c>
      <c r="W722" s="266">
        <v>17</v>
      </c>
      <c r="X722" s="266">
        <v>0</v>
      </c>
      <c r="Y722" s="264">
        <v>0</v>
      </c>
      <c r="Z722" s="267">
        <v>0.01085776330076</v>
      </c>
      <c r="AA722" s="267">
        <v>0.01085776330076</v>
      </c>
      <c r="AB722" s="267">
        <v>0.00754345687110528</v>
      </c>
      <c r="AC722" s="268">
        <v>0.00656167979002625</v>
      </c>
      <c r="AD722" s="269">
        <v>0.00331430642965476</v>
      </c>
      <c r="AE722" s="270">
        <v>17030</v>
      </c>
      <c r="AF722" s="271">
        <v>137</v>
      </c>
      <c r="AG722" s="271">
        <v>0</v>
      </c>
      <c r="AH722" s="271">
        <v>17194</v>
      </c>
      <c r="AI722" s="271">
        <v>159</v>
      </c>
      <c r="AJ722" s="271">
        <v>0</v>
      </c>
      <c r="AK722" s="268">
        <v>0.00804462712859659</v>
      </c>
      <c r="AL722" s="268">
        <v>0.00924741188786786</v>
      </c>
      <c r="AM722" s="269">
        <v>-0.00120278475927127</v>
      </c>
    </row>
    <row r="723" spans="1:39">
      <c r="A723" s="279" t="s">
        <v>721</v>
      </c>
      <c r="B723" s="280" t="s">
        <v>3337</v>
      </c>
      <c r="C723" s="262" t="s">
        <v>958</v>
      </c>
      <c r="D723" s="280" t="s">
        <v>958</v>
      </c>
      <c r="E723" s="263">
        <v>1857</v>
      </c>
      <c r="F723" s="263">
        <v>22</v>
      </c>
      <c r="G723" s="263">
        <v>16</v>
      </c>
      <c r="H723" s="263">
        <v>1</v>
      </c>
      <c r="I723" s="263">
        <v>0</v>
      </c>
      <c r="J723" s="264">
        <v>2140</v>
      </c>
      <c r="K723" s="264">
        <v>30</v>
      </c>
      <c r="L723" s="264">
        <v>30</v>
      </c>
      <c r="M723" s="264">
        <v>4</v>
      </c>
      <c r="N723" s="264">
        <v>0</v>
      </c>
      <c r="O723" s="264">
        <v>1262</v>
      </c>
      <c r="P723" s="264">
        <v>24</v>
      </c>
      <c r="Q723" s="264">
        <v>24</v>
      </c>
      <c r="R723" s="264">
        <v>17</v>
      </c>
      <c r="S723" s="264">
        <v>0</v>
      </c>
      <c r="T723" s="265">
        <v>0.015</v>
      </c>
      <c r="U723" s="266">
        <v>1857</v>
      </c>
      <c r="V723" s="266">
        <v>22</v>
      </c>
      <c r="W723" s="266">
        <v>16</v>
      </c>
      <c r="X723" s="266">
        <v>0</v>
      </c>
      <c r="Y723" s="264">
        <v>1</v>
      </c>
      <c r="Z723" s="267">
        <v>0.0118470651588584</v>
      </c>
      <c r="AA723" s="267">
        <v>0.0118470651588584</v>
      </c>
      <c r="AB723" s="267">
        <v>0.014018691588785</v>
      </c>
      <c r="AC723" s="268">
        <v>0.0190174326465927</v>
      </c>
      <c r="AD723" s="269">
        <v>-0.00217162642992667</v>
      </c>
      <c r="AE723" s="270">
        <v>11849</v>
      </c>
      <c r="AF723" s="271">
        <v>143</v>
      </c>
      <c r="AG723" s="271">
        <v>0</v>
      </c>
      <c r="AH723" s="271">
        <v>12127</v>
      </c>
      <c r="AI723" s="271">
        <v>163</v>
      </c>
      <c r="AJ723" s="271">
        <v>0</v>
      </c>
      <c r="AK723" s="268">
        <v>0.0120685289897882</v>
      </c>
      <c r="AL723" s="268">
        <v>0.0134410818834007</v>
      </c>
      <c r="AM723" s="269">
        <v>-0.00137255289361251</v>
      </c>
    </row>
    <row r="724" spans="1:39">
      <c r="A724" s="279" t="s">
        <v>721</v>
      </c>
      <c r="B724" s="280" t="s">
        <v>3337</v>
      </c>
      <c r="C724" s="262" t="s">
        <v>959</v>
      </c>
      <c r="D724" s="280" t="s">
        <v>959</v>
      </c>
      <c r="E724" s="263">
        <v>5317</v>
      </c>
      <c r="F724" s="263">
        <v>92</v>
      </c>
      <c r="G724" s="263">
        <v>64</v>
      </c>
      <c r="H724" s="263">
        <v>0</v>
      </c>
      <c r="I724" s="263">
        <v>0</v>
      </c>
      <c r="J724" s="264">
        <v>5759</v>
      </c>
      <c r="K724" s="264">
        <v>66</v>
      </c>
      <c r="L724" s="264">
        <v>66</v>
      </c>
      <c r="M724" s="264">
        <v>13</v>
      </c>
      <c r="N724" s="264">
        <v>0</v>
      </c>
      <c r="O724" s="264">
        <v>3305</v>
      </c>
      <c r="P724" s="264">
        <v>69</v>
      </c>
      <c r="Q724" s="264">
        <v>69</v>
      </c>
      <c r="R724" s="264">
        <v>36</v>
      </c>
      <c r="S724" s="264">
        <v>0</v>
      </c>
      <c r="T724" s="265">
        <v>0.015</v>
      </c>
      <c r="U724" s="266">
        <v>5317</v>
      </c>
      <c r="V724" s="266">
        <v>92</v>
      </c>
      <c r="W724" s="266">
        <v>64</v>
      </c>
      <c r="X724" s="266">
        <v>0</v>
      </c>
      <c r="Y724" s="264">
        <v>0</v>
      </c>
      <c r="Z724" s="267">
        <v>0.0173029904081249</v>
      </c>
      <c r="AA724" s="267">
        <v>0.0173029904081249</v>
      </c>
      <c r="AB724" s="267">
        <v>0.0114603229727383</v>
      </c>
      <c r="AC724" s="268">
        <v>0.0208774583963691</v>
      </c>
      <c r="AD724" s="269">
        <v>0.00584266743538656</v>
      </c>
      <c r="AE724" s="270">
        <v>32577</v>
      </c>
      <c r="AF724" s="271">
        <v>508</v>
      </c>
      <c r="AG724" s="271">
        <v>0</v>
      </c>
      <c r="AH724" s="271">
        <v>32332</v>
      </c>
      <c r="AI724" s="271">
        <v>510</v>
      </c>
      <c r="AJ724" s="271">
        <v>0</v>
      </c>
      <c r="AK724" s="268">
        <v>0.015593823863462</v>
      </c>
      <c r="AL724" s="268">
        <v>0.0157738463441791</v>
      </c>
      <c r="AM724" s="269">
        <v>-0.00018002248071719</v>
      </c>
    </row>
    <row r="725" spans="1:39">
      <c r="A725" s="279" t="s">
        <v>721</v>
      </c>
      <c r="B725" s="280" t="s">
        <v>3337</v>
      </c>
      <c r="C725" s="262" t="s">
        <v>960</v>
      </c>
      <c r="D725" s="280" t="s">
        <v>961</v>
      </c>
      <c r="E725" s="263">
        <v>6066</v>
      </c>
      <c r="F725" s="263">
        <v>142</v>
      </c>
      <c r="G725" s="263">
        <v>107</v>
      </c>
      <c r="H725" s="263">
        <v>3</v>
      </c>
      <c r="I725" s="263">
        <v>0</v>
      </c>
      <c r="J725" s="264">
        <v>6365</v>
      </c>
      <c r="K725" s="264">
        <v>105</v>
      </c>
      <c r="L725" s="264">
        <v>105</v>
      </c>
      <c r="M725" s="264">
        <v>17</v>
      </c>
      <c r="N725" s="264">
        <v>0</v>
      </c>
      <c r="O725" s="264">
        <v>3758</v>
      </c>
      <c r="P725" s="264">
        <v>50</v>
      </c>
      <c r="Q725" s="264">
        <v>50</v>
      </c>
      <c r="R725" s="264">
        <v>34</v>
      </c>
      <c r="S725" s="264">
        <v>0</v>
      </c>
      <c r="T725" s="265">
        <v>0.015</v>
      </c>
      <c r="U725" s="266">
        <v>6066</v>
      </c>
      <c r="V725" s="266">
        <v>142</v>
      </c>
      <c r="W725" s="266">
        <v>107</v>
      </c>
      <c r="X725" s="266">
        <v>0</v>
      </c>
      <c r="Y725" s="264">
        <v>3</v>
      </c>
      <c r="Z725" s="267">
        <v>0.0234091658424003</v>
      </c>
      <c r="AA725" s="267">
        <v>0.0234091658424003</v>
      </c>
      <c r="AB725" s="267">
        <v>0.016496465043205</v>
      </c>
      <c r="AC725" s="268">
        <v>0.0133049494411921</v>
      </c>
      <c r="AD725" s="269">
        <v>0.00691270079919524</v>
      </c>
      <c r="AE725" s="270">
        <v>36856</v>
      </c>
      <c r="AF725" s="271">
        <v>787</v>
      </c>
      <c r="AG725" s="271">
        <v>1</v>
      </c>
      <c r="AH725" s="271">
        <v>35451</v>
      </c>
      <c r="AI725" s="271">
        <v>712</v>
      </c>
      <c r="AJ725" s="271">
        <v>0</v>
      </c>
      <c r="AK725" s="268">
        <v>0.0213262426741914</v>
      </c>
      <c r="AL725" s="268">
        <v>0.0200840596880201</v>
      </c>
      <c r="AM725" s="269">
        <v>0.00124218298617136</v>
      </c>
    </row>
    <row r="726" spans="1:39">
      <c r="A726" s="279" t="s">
        <v>721</v>
      </c>
      <c r="B726" s="280" t="s">
        <v>3337</v>
      </c>
      <c r="C726" s="262" t="s">
        <v>962</v>
      </c>
      <c r="D726" s="280" t="s">
        <v>962</v>
      </c>
      <c r="E726" s="263">
        <v>2143</v>
      </c>
      <c r="F726" s="263">
        <v>35</v>
      </c>
      <c r="G726" s="263">
        <v>24</v>
      </c>
      <c r="H726" s="263">
        <v>0</v>
      </c>
      <c r="I726" s="263">
        <v>0</v>
      </c>
      <c r="J726" s="264">
        <v>2398</v>
      </c>
      <c r="K726" s="264">
        <v>24</v>
      </c>
      <c r="L726" s="264">
        <v>23</v>
      </c>
      <c r="M726" s="264">
        <v>4</v>
      </c>
      <c r="N726" s="264">
        <v>0</v>
      </c>
      <c r="O726" s="264">
        <v>1355</v>
      </c>
      <c r="P726" s="264">
        <v>34</v>
      </c>
      <c r="Q726" s="264">
        <v>34</v>
      </c>
      <c r="R726" s="264">
        <v>24</v>
      </c>
      <c r="S726" s="264">
        <v>0</v>
      </c>
      <c r="T726" s="265">
        <v>0.015</v>
      </c>
      <c r="U726" s="266">
        <v>2143</v>
      </c>
      <c r="V726" s="266">
        <v>35</v>
      </c>
      <c r="W726" s="266">
        <v>24</v>
      </c>
      <c r="X726" s="266">
        <v>0</v>
      </c>
      <c r="Y726" s="264">
        <v>0</v>
      </c>
      <c r="Z726" s="267">
        <v>0.0163322445170322</v>
      </c>
      <c r="AA726" s="267">
        <v>0.0163322445170322</v>
      </c>
      <c r="AB726" s="267">
        <v>0.0100083402835696</v>
      </c>
      <c r="AC726" s="268">
        <v>0.0250922509225092</v>
      </c>
      <c r="AD726" s="269">
        <v>0.00632390423346256</v>
      </c>
      <c r="AE726" s="270">
        <v>13121</v>
      </c>
      <c r="AF726" s="271">
        <v>208</v>
      </c>
      <c r="AG726" s="271">
        <v>0</v>
      </c>
      <c r="AH726" s="271">
        <v>13466</v>
      </c>
      <c r="AI726" s="271">
        <v>239</v>
      </c>
      <c r="AJ726" s="271">
        <v>0</v>
      </c>
      <c r="AK726" s="268">
        <v>0.0158524502705586</v>
      </c>
      <c r="AL726" s="268">
        <v>0.0177484033863063</v>
      </c>
      <c r="AM726" s="269">
        <v>-0.00189595311574761</v>
      </c>
    </row>
    <row r="727" spans="1:39">
      <c r="A727" s="279" t="s">
        <v>721</v>
      </c>
      <c r="B727" s="280" t="s">
        <v>3337</v>
      </c>
      <c r="C727" s="262" t="s">
        <v>963</v>
      </c>
      <c r="D727" s="280" t="s">
        <v>963</v>
      </c>
      <c r="E727" s="263">
        <v>3810</v>
      </c>
      <c r="F727" s="263">
        <v>30</v>
      </c>
      <c r="G727" s="263">
        <v>19</v>
      </c>
      <c r="H727" s="263">
        <v>0</v>
      </c>
      <c r="I727" s="263">
        <v>0</v>
      </c>
      <c r="J727" s="264">
        <v>4513</v>
      </c>
      <c r="K727" s="264">
        <v>52</v>
      </c>
      <c r="L727" s="264">
        <v>52</v>
      </c>
      <c r="M727" s="264">
        <v>4</v>
      </c>
      <c r="N727" s="264">
        <v>0</v>
      </c>
      <c r="O727" s="264">
        <v>2620</v>
      </c>
      <c r="P727" s="264">
        <v>10</v>
      </c>
      <c r="Q727" s="264">
        <v>10</v>
      </c>
      <c r="R727" s="264">
        <v>4</v>
      </c>
      <c r="S727" s="264">
        <v>0</v>
      </c>
      <c r="T727" s="265">
        <v>0.015</v>
      </c>
      <c r="U727" s="266">
        <v>3810</v>
      </c>
      <c r="V727" s="266">
        <v>30</v>
      </c>
      <c r="W727" s="266">
        <v>19</v>
      </c>
      <c r="X727" s="266">
        <v>0</v>
      </c>
      <c r="Y727" s="264">
        <v>0</v>
      </c>
      <c r="Z727" s="267">
        <v>0.0078740157480315</v>
      </c>
      <c r="AA727" s="267">
        <v>0.0078740157480315</v>
      </c>
      <c r="AB727" s="267">
        <v>0.0115222690006647</v>
      </c>
      <c r="AC727" s="268">
        <v>0.00381679389312977</v>
      </c>
      <c r="AD727" s="269">
        <v>-0.00364825325263325</v>
      </c>
      <c r="AE727" s="270">
        <v>25040</v>
      </c>
      <c r="AF727" s="271">
        <v>210</v>
      </c>
      <c r="AG727" s="271">
        <v>0</v>
      </c>
      <c r="AH727" s="271">
        <v>25170</v>
      </c>
      <c r="AI727" s="271">
        <v>210</v>
      </c>
      <c r="AJ727" s="271">
        <v>0</v>
      </c>
      <c r="AK727" s="268">
        <v>0.00838658146964856</v>
      </c>
      <c r="AL727" s="268">
        <v>0.00834326579261025</v>
      </c>
      <c r="AM727" s="269">
        <v>4.33156770383112e-5</v>
      </c>
    </row>
    <row r="728" spans="1:39">
      <c r="A728" s="279" t="s">
        <v>721</v>
      </c>
      <c r="B728" s="280" t="s">
        <v>3338</v>
      </c>
      <c r="C728" s="262" t="s">
        <v>964</v>
      </c>
      <c r="D728" s="280" t="s">
        <v>965</v>
      </c>
      <c r="E728" s="263">
        <v>3754</v>
      </c>
      <c r="F728" s="263">
        <v>93</v>
      </c>
      <c r="G728" s="263">
        <v>55</v>
      </c>
      <c r="H728" s="263">
        <v>0</v>
      </c>
      <c r="I728" s="263">
        <v>0</v>
      </c>
      <c r="J728" s="264">
        <v>4393</v>
      </c>
      <c r="K728" s="264">
        <v>56</v>
      </c>
      <c r="L728" s="264">
        <v>56</v>
      </c>
      <c r="M728" s="264">
        <v>5</v>
      </c>
      <c r="N728" s="264">
        <v>0</v>
      </c>
      <c r="O728" s="264">
        <v>2901</v>
      </c>
      <c r="P728" s="264">
        <v>90</v>
      </c>
      <c r="Q728" s="264">
        <v>90</v>
      </c>
      <c r="R728" s="264">
        <v>47</v>
      </c>
      <c r="S728" s="264">
        <v>0</v>
      </c>
      <c r="T728" s="265">
        <v>0.015</v>
      </c>
      <c r="U728" s="266">
        <v>3754</v>
      </c>
      <c r="V728" s="266">
        <v>93</v>
      </c>
      <c r="W728" s="266">
        <v>55</v>
      </c>
      <c r="X728" s="266">
        <v>0</v>
      </c>
      <c r="Y728" s="264">
        <v>0</v>
      </c>
      <c r="Z728" s="267">
        <v>0.0247735748534896</v>
      </c>
      <c r="AA728" s="267">
        <v>0.0247735748534896</v>
      </c>
      <c r="AB728" s="267">
        <v>0.0127475529251081</v>
      </c>
      <c r="AC728" s="268">
        <v>0.031023784901758</v>
      </c>
      <c r="AD728" s="269">
        <v>0.0120260219283815</v>
      </c>
      <c r="AE728" s="270">
        <v>22329</v>
      </c>
      <c r="AF728" s="271">
        <v>536</v>
      </c>
      <c r="AG728" s="271">
        <v>1</v>
      </c>
      <c r="AH728" s="271">
        <v>22154</v>
      </c>
      <c r="AI728" s="271">
        <v>435</v>
      </c>
      <c r="AJ728" s="271">
        <v>0</v>
      </c>
      <c r="AK728" s="268">
        <v>0.0239598728111425</v>
      </c>
      <c r="AL728" s="268">
        <v>0.0196352803105534</v>
      </c>
      <c r="AM728" s="269">
        <v>0.00432459250058906</v>
      </c>
    </row>
    <row r="729" spans="1:39">
      <c r="A729" s="279" t="s">
        <v>721</v>
      </c>
      <c r="B729" s="280" t="s">
        <v>3338</v>
      </c>
      <c r="C729" s="262" t="s">
        <v>966</v>
      </c>
      <c r="D729" s="280" t="s">
        <v>966</v>
      </c>
      <c r="E729" s="263">
        <v>2462</v>
      </c>
      <c r="F729" s="263">
        <v>34</v>
      </c>
      <c r="G729" s="263">
        <v>22</v>
      </c>
      <c r="H729" s="263">
        <v>0</v>
      </c>
      <c r="I729" s="263">
        <v>0</v>
      </c>
      <c r="J729" s="264">
        <v>2879</v>
      </c>
      <c r="K729" s="264">
        <v>31</v>
      </c>
      <c r="L729" s="264">
        <v>30</v>
      </c>
      <c r="M729" s="264">
        <v>7</v>
      </c>
      <c r="N729" s="264">
        <v>0</v>
      </c>
      <c r="O729" s="264">
        <v>1833</v>
      </c>
      <c r="P729" s="264">
        <v>6</v>
      </c>
      <c r="Q729" s="264">
        <v>6</v>
      </c>
      <c r="R729" s="264">
        <v>4</v>
      </c>
      <c r="S729" s="264">
        <v>0</v>
      </c>
      <c r="T729" s="265">
        <v>0.015</v>
      </c>
      <c r="U729" s="266">
        <v>2462</v>
      </c>
      <c r="V729" s="266">
        <v>34</v>
      </c>
      <c r="W729" s="266">
        <v>22</v>
      </c>
      <c r="X729" s="266">
        <v>0</v>
      </c>
      <c r="Y729" s="264">
        <v>0</v>
      </c>
      <c r="Z729" s="267">
        <v>0.0138099106417547</v>
      </c>
      <c r="AA729" s="267">
        <v>0.0138099106417547</v>
      </c>
      <c r="AB729" s="267">
        <v>0.0107676276484891</v>
      </c>
      <c r="AC729" s="268">
        <v>0.00327332242225859</v>
      </c>
      <c r="AD729" s="269">
        <v>0.00304228299326561</v>
      </c>
      <c r="AE729" s="270">
        <v>15333</v>
      </c>
      <c r="AF729" s="271">
        <v>202</v>
      </c>
      <c r="AG729" s="271">
        <v>0</v>
      </c>
      <c r="AH729" s="271">
        <v>15115</v>
      </c>
      <c r="AI729" s="271">
        <v>232</v>
      </c>
      <c r="AJ729" s="271">
        <v>0</v>
      </c>
      <c r="AK729" s="268">
        <v>0.0131741994391182</v>
      </c>
      <c r="AL729" s="268">
        <v>0.015348991068475</v>
      </c>
      <c r="AM729" s="269">
        <v>-0.00217479162935678</v>
      </c>
    </row>
    <row r="730" spans="1:39">
      <c r="A730" s="279" t="s">
        <v>721</v>
      </c>
      <c r="B730" s="280" t="s">
        <v>3338</v>
      </c>
      <c r="C730" s="262" t="s">
        <v>967</v>
      </c>
      <c r="D730" s="280" t="s">
        <v>968</v>
      </c>
      <c r="E730" s="263">
        <v>7647</v>
      </c>
      <c r="F730" s="263">
        <v>79</v>
      </c>
      <c r="G730" s="263">
        <v>56</v>
      </c>
      <c r="H730" s="263">
        <v>0</v>
      </c>
      <c r="I730" s="263">
        <v>0</v>
      </c>
      <c r="J730" s="264">
        <v>8807</v>
      </c>
      <c r="K730" s="264">
        <v>175</v>
      </c>
      <c r="L730" s="264">
        <v>175</v>
      </c>
      <c r="M730" s="264">
        <v>1</v>
      </c>
      <c r="N730" s="264">
        <v>0</v>
      </c>
      <c r="O730" s="264">
        <v>6111</v>
      </c>
      <c r="P730" s="264">
        <v>128</v>
      </c>
      <c r="Q730" s="264">
        <v>128</v>
      </c>
      <c r="R730" s="264">
        <v>45</v>
      </c>
      <c r="S730" s="264">
        <v>0</v>
      </c>
      <c r="T730" s="265">
        <v>0.015</v>
      </c>
      <c r="U730" s="266">
        <v>7647</v>
      </c>
      <c r="V730" s="266">
        <v>79</v>
      </c>
      <c r="W730" s="266">
        <v>56</v>
      </c>
      <c r="X730" s="266">
        <v>0</v>
      </c>
      <c r="Y730" s="264">
        <v>0</v>
      </c>
      <c r="Z730" s="267">
        <v>0.0103308486988361</v>
      </c>
      <c r="AA730" s="267">
        <v>0.0103308486988361</v>
      </c>
      <c r="AB730" s="267">
        <v>0.0198705575110707</v>
      </c>
      <c r="AC730" s="268">
        <v>0.0209458353788251</v>
      </c>
      <c r="AD730" s="269">
        <v>-0.00953970881223459</v>
      </c>
      <c r="AE730" s="270">
        <v>47033</v>
      </c>
      <c r="AF730" s="271">
        <v>1090</v>
      </c>
      <c r="AG730" s="271">
        <v>1</v>
      </c>
      <c r="AH730" s="271">
        <v>46627</v>
      </c>
      <c r="AI730" s="271">
        <v>1132</v>
      </c>
      <c r="AJ730" s="271">
        <v>0</v>
      </c>
      <c r="AK730" s="268">
        <v>0.0231539557332086</v>
      </c>
      <c r="AL730" s="268">
        <v>0.0242777789692667</v>
      </c>
      <c r="AM730" s="269">
        <v>-0.00112382323605813</v>
      </c>
    </row>
    <row r="731" spans="1:39">
      <c r="A731" s="279" t="s">
        <v>721</v>
      </c>
      <c r="B731" s="280" t="s">
        <v>3338</v>
      </c>
      <c r="C731" s="262" t="s">
        <v>969</v>
      </c>
      <c r="D731" s="280" t="s">
        <v>970</v>
      </c>
      <c r="E731" s="263">
        <v>7406</v>
      </c>
      <c r="F731" s="263">
        <v>158</v>
      </c>
      <c r="G731" s="263">
        <v>83</v>
      </c>
      <c r="H731" s="263">
        <v>0</v>
      </c>
      <c r="I731" s="263">
        <v>0</v>
      </c>
      <c r="J731" s="264">
        <v>8431</v>
      </c>
      <c r="K731" s="264">
        <v>120</v>
      </c>
      <c r="L731" s="264">
        <v>120</v>
      </c>
      <c r="M731" s="264">
        <v>8</v>
      </c>
      <c r="N731" s="264">
        <v>0</v>
      </c>
      <c r="O731" s="264">
        <v>6007</v>
      </c>
      <c r="P731" s="264">
        <v>44</v>
      </c>
      <c r="Q731" s="264">
        <v>44</v>
      </c>
      <c r="R731" s="264">
        <v>19</v>
      </c>
      <c r="S731" s="264">
        <v>0</v>
      </c>
      <c r="T731" s="265">
        <v>0.015</v>
      </c>
      <c r="U731" s="266">
        <v>7406</v>
      </c>
      <c r="V731" s="266">
        <v>158</v>
      </c>
      <c r="W731" s="266">
        <v>83</v>
      </c>
      <c r="X731" s="266">
        <v>0</v>
      </c>
      <c r="Y731" s="264">
        <v>0</v>
      </c>
      <c r="Z731" s="267">
        <v>0.0213340534701593</v>
      </c>
      <c r="AA731" s="267">
        <v>0.0213340534701593</v>
      </c>
      <c r="AB731" s="267">
        <v>0.0142331870477998</v>
      </c>
      <c r="AC731" s="268">
        <v>0.00732478774762777</v>
      </c>
      <c r="AD731" s="269">
        <v>0.00710086642235954</v>
      </c>
      <c r="AE731" s="270">
        <v>47019</v>
      </c>
      <c r="AF731" s="271">
        <v>718</v>
      </c>
      <c r="AG731" s="271">
        <v>0</v>
      </c>
      <c r="AH731" s="271">
        <v>47204</v>
      </c>
      <c r="AI731" s="271">
        <v>755</v>
      </c>
      <c r="AJ731" s="271">
        <v>0</v>
      </c>
      <c r="AK731" s="268">
        <v>0.0152704225951211</v>
      </c>
      <c r="AL731" s="268">
        <v>0.0159944072536226</v>
      </c>
      <c r="AM731" s="269">
        <v>-0.000723984658501452</v>
      </c>
    </row>
    <row r="732" spans="1:39">
      <c r="A732" s="279" t="s">
        <v>721</v>
      </c>
      <c r="B732" s="280" t="s">
        <v>3338</v>
      </c>
      <c r="C732" s="262" t="s">
        <v>971</v>
      </c>
      <c r="D732" s="280" t="s">
        <v>972</v>
      </c>
      <c r="E732" s="263">
        <v>5838</v>
      </c>
      <c r="F732" s="263">
        <v>49</v>
      </c>
      <c r="G732" s="263">
        <v>35</v>
      </c>
      <c r="H732" s="263">
        <v>0</v>
      </c>
      <c r="I732" s="263">
        <v>0</v>
      </c>
      <c r="J732" s="264">
        <v>6872</v>
      </c>
      <c r="K732" s="264">
        <v>122</v>
      </c>
      <c r="L732" s="264">
        <v>122</v>
      </c>
      <c r="M732" s="264">
        <v>0</v>
      </c>
      <c r="N732" s="264">
        <v>0</v>
      </c>
      <c r="O732" s="264">
        <v>5060</v>
      </c>
      <c r="P732" s="264">
        <v>99</v>
      </c>
      <c r="Q732" s="264">
        <v>99</v>
      </c>
      <c r="R732" s="264">
        <v>36</v>
      </c>
      <c r="S732" s="264">
        <v>0</v>
      </c>
      <c r="T732" s="265">
        <v>0.015</v>
      </c>
      <c r="U732" s="266">
        <v>5838</v>
      </c>
      <c r="V732" s="266">
        <v>49</v>
      </c>
      <c r="W732" s="266">
        <v>35</v>
      </c>
      <c r="X732" s="266">
        <v>0</v>
      </c>
      <c r="Y732" s="264">
        <v>0</v>
      </c>
      <c r="Z732" s="267">
        <v>0.00839328537170264</v>
      </c>
      <c r="AA732" s="267">
        <v>0.00839328537170264</v>
      </c>
      <c r="AB732" s="267">
        <v>0.0177532013969732</v>
      </c>
      <c r="AC732" s="268">
        <v>0.0195652173913043</v>
      </c>
      <c r="AD732" s="269">
        <v>-0.00935991602527059</v>
      </c>
      <c r="AE732" s="270">
        <v>36745</v>
      </c>
      <c r="AF732" s="271">
        <v>788</v>
      </c>
      <c r="AG732" s="271">
        <v>0</v>
      </c>
      <c r="AH732" s="271">
        <v>36162</v>
      </c>
      <c r="AI732" s="271">
        <v>748</v>
      </c>
      <c r="AJ732" s="271">
        <v>1</v>
      </c>
      <c r="AK732" s="268">
        <v>0.0214450945706899</v>
      </c>
      <c r="AL732" s="268">
        <v>0.0206570433051269</v>
      </c>
      <c r="AM732" s="269">
        <v>0.000788051265562962</v>
      </c>
    </row>
    <row r="733" spans="1:39">
      <c r="A733" s="279" t="s">
        <v>721</v>
      </c>
      <c r="B733" s="280" t="s">
        <v>3338</v>
      </c>
      <c r="C733" s="262" t="s">
        <v>973</v>
      </c>
      <c r="D733" s="280" t="s">
        <v>974</v>
      </c>
      <c r="E733" s="263">
        <v>7715</v>
      </c>
      <c r="F733" s="263">
        <v>133</v>
      </c>
      <c r="G733" s="263">
        <v>98</v>
      </c>
      <c r="H733" s="263">
        <v>0</v>
      </c>
      <c r="I733" s="263">
        <v>0</v>
      </c>
      <c r="J733" s="264">
        <v>8743</v>
      </c>
      <c r="K733" s="264">
        <v>111</v>
      </c>
      <c r="L733" s="264">
        <v>111</v>
      </c>
      <c r="M733" s="264">
        <v>16</v>
      </c>
      <c r="N733" s="264">
        <v>0</v>
      </c>
      <c r="O733" s="264">
        <v>6611</v>
      </c>
      <c r="P733" s="264">
        <v>85</v>
      </c>
      <c r="Q733" s="264">
        <v>85</v>
      </c>
      <c r="R733" s="264">
        <v>61</v>
      </c>
      <c r="S733" s="264">
        <v>0</v>
      </c>
      <c r="T733" s="265">
        <v>0.015</v>
      </c>
      <c r="U733" s="266">
        <v>7715</v>
      </c>
      <c r="V733" s="266">
        <v>133</v>
      </c>
      <c r="W733" s="266">
        <v>98</v>
      </c>
      <c r="X733" s="266">
        <v>0</v>
      </c>
      <c r="Y733" s="264">
        <v>0</v>
      </c>
      <c r="Z733" s="267">
        <v>0.0172391445236552</v>
      </c>
      <c r="AA733" s="267">
        <v>0.0172391445236552</v>
      </c>
      <c r="AB733" s="267">
        <v>0.0126958709825003</v>
      </c>
      <c r="AC733" s="268">
        <v>0.0128573589472092</v>
      </c>
      <c r="AD733" s="269">
        <v>0.00454327354115493</v>
      </c>
      <c r="AE733" s="270">
        <v>48432</v>
      </c>
      <c r="AF733" s="271">
        <v>817</v>
      </c>
      <c r="AG733" s="271">
        <v>0</v>
      </c>
      <c r="AH733" s="271">
        <v>48604</v>
      </c>
      <c r="AI733" s="271">
        <v>828</v>
      </c>
      <c r="AJ733" s="271">
        <v>0</v>
      </c>
      <c r="AK733" s="268">
        <v>0.0168690122233234</v>
      </c>
      <c r="AL733" s="268">
        <v>0.0170356349271665</v>
      </c>
      <c r="AM733" s="269">
        <v>-0.000166622703843065</v>
      </c>
    </row>
    <row r="734" spans="1:39">
      <c r="A734" s="279" t="s">
        <v>721</v>
      </c>
      <c r="B734" s="280" t="s">
        <v>3338</v>
      </c>
      <c r="C734" s="262" t="s">
        <v>975</v>
      </c>
      <c r="D734" s="280" t="s">
        <v>975</v>
      </c>
      <c r="E734" s="263">
        <v>1854</v>
      </c>
      <c r="F734" s="263">
        <v>21</v>
      </c>
      <c r="G734" s="263">
        <v>11</v>
      </c>
      <c r="H734" s="263">
        <v>0</v>
      </c>
      <c r="I734" s="263">
        <v>0</v>
      </c>
      <c r="J734" s="264">
        <v>2279</v>
      </c>
      <c r="K734" s="264">
        <v>37</v>
      </c>
      <c r="L734" s="264">
        <v>37</v>
      </c>
      <c r="M734" s="264">
        <v>1</v>
      </c>
      <c r="N734" s="264">
        <v>0</v>
      </c>
      <c r="O734" s="264">
        <v>1442</v>
      </c>
      <c r="P734" s="264">
        <v>14</v>
      </c>
      <c r="Q734" s="264">
        <v>14</v>
      </c>
      <c r="R734" s="264">
        <v>6</v>
      </c>
      <c r="S734" s="264">
        <v>0</v>
      </c>
      <c r="T734" s="265">
        <v>0.015</v>
      </c>
      <c r="U734" s="266">
        <v>1854</v>
      </c>
      <c r="V734" s="266">
        <v>21</v>
      </c>
      <c r="W734" s="266">
        <v>11</v>
      </c>
      <c r="X734" s="266">
        <v>0</v>
      </c>
      <c r="Y734" s="264">
        <v>0</v>
      </c>
      <c r="Z734" s="267">
        <v>0.0113268608414239</v>
      </c>
      <c r="AA734" s="267">
        <v>0.0113268608414239</v>
      </c>
      <c r="AB734" s="267">
        <v>0.01623519087319</v>
      </c>
      <c r="AC734" s="268">
        <v>0.00970873786407767</v>
      </c>
      <c r="AD734" s="269">
        <v>-0.00490833003176605</v>
      </c>
      <c r="AE734" s="270">
        <v>11737</v>
      </c>
      <c r="AF734" s="271">
        <v>173</v>
      </c>
      <c r="AG734" s="271">
        <v>0</v>
      </c>
      <c r="AH734" s="271">
        <v>11911</v>
      </c>
      <c r="AI734" s="271">
        <v>151</v>
      </c>
      <c r="AJ734" s="271">
        <v>0</v>
      </c>
      <c r="AK734" s="268">
        <v>0.0147397120218114</v>
      </c>
      <c r="AL734" s="268">
        <v>0.012677357064898</v>
      </c>
      <c r="AM734" s="269">
        <v>0.00206235495691337</v>
      </c>
    </row>
    <row r="735" spans="1:39">
      <c r="A735" s="279" t="s">
        <v>721</v>
      </c>
      <c r="B735" s="280" t="s">
        <v>3338</v>
      </c>
      <c r="C735" s="262" t="s">
        <v>976</v>
      </c>
      <c r="D735" s="280" t="s">
        <v>977</v>
      </c>
      <c r="E735" s="263">
        <v>6389</v>
      </c>
      <c r="F735" s="263">
        <v>108</v>
      </c>
      <c r="G735" s="263">
        <v>63</v>
      </c>
      <c r="H735" s="263">
        <v>0</v>
      </c>
      <c r="I735" s="263">
        <v>0</v>
      </c>
      <c r="J735" s="264">
        <v>6967</v>
      </c>
      <c r="K735" s="264">
        <v>55</v>
      </c>
      <c r="L735" s="264">
        <v>55</v>
      </c>
      <c r="M735" s="264">
        <v>3</v>
      </c>
      <c r="N735" s="264">
        <v>0</v>
      </c>
      <c r="O735" s="264">
        <v>5040</v>
      </c>
      <c r="P735" s="264">
        <v>96</v>
      </c>
      <c r="Q735" s="264">
        <v>96</v>
      </c>
      <c r="R735" s="264">
        <v>54</v>
      </c>
      <c r="S735" s="264">
        <v>0</v>
      </c>
      <c r="T735" s="265">
        <v>0.015</v>
      </c>
      <c r="U735" s="266">
        <v>6389</v>
      </c>
      <c r="V735" s="266">
        <v>108</v>
      </c>
      <c r="W735" s="266">
        <v>63</v>
      </c>
      <c r="X735" s="266">
        <v>0</v>
      </c>
      <c r="Y735" s="264">
        <v>0</v>
      </c>
      <c r="Z735" s="267">
        <v>0.0169040538425419</v>
      </c>
      <c r="AA735" s="267">
        <v>0.0169040538425419</v>
      </c>
      <c r="AB735" s="267">
        <v>0.00789435912157313</v>
      </c>
      <c r="AC735" s="268">
        <v>0.019047619047619</v>
      </c>
      <c r="AD735" s="269">
        <v>0.00900969472096874</v>
      </c>
      <c r="AE735" s="270">
        <v>38246</v>
      </c>
      <c r="AF735" s="271">
        <v>651</v>
      </c>
      <c r="AG735" s="271">
        <v>0</v>
      </c>
      <c r="AH735" s="271">
        <v>37639</v>
      </c>
      <c r="AI735" s="271">
        <v>722</v>
      </c>
      <c r="AJ735" s="271">
        <v>1</v>
      </c>
      <c r="AK735" s="268">
        <v>0.0170213878575537</v>
      </c>
      <c r="AL735" s="268">
        <v>0.0191556630091129</v>
      </c>
      <c r="AM735" s="269">
        <v>-0.00213427515155916</v>
      </c>
    </row>
    <row r="736" spans="1:39">
      <c r="A736" s="279" t="s">
        <v>721</v>
      </c>
      <c r="B736" s="280" t="s">
        <v>3338</v>
      </c>
      <c r="C736" s="262" t="s">
        <v>978</v>
      </c>
      <c r="D736" s="280" t="s">
        <v>978</v>
      </c>
      <c r="E736" s="263">
        <v>1590</v>
      </c>
      <c r="F736" s="263">
        <v>15</v>
      </c>
      <c r="G736" s="263">
        <v>7</v>
      </c>
      <c r="H736" s="263">
        <v>0</v>
      </c>
      <c r="I736" s="263">
        <v>0</v>
      </c>
      <c r="J736" s="264">
        <v>1787</v>
      </c>
      <c r="K736" s="264">
        <v>13</v>
      </c>
      <c r="L736" s="264">
        <v>13</v>
      </c>
      <c r="M736" s="264">
        <v>2</v>
      </c>
      <c r="N736" s="264">
        <v>0</v>
      </c>
      <c r="O736" s="264">
        <v>1146</v>
      </c>
      <c r="P736" s="264">
        <v>18</v>
      </c>
      <c r="Q736" s="264">
        <v>18</v>
      </c>
      <c r="R736" s="264">
        <v>9</v>
      </c>
      <c r="S736" s="264">
        <v>0</v>
      </c>
      <c r="T736" s="265">
        <v>0.015</v>
      </c>
      <c r="U736" s="266">
        <v>1590</v>
      </c>
      <c r="V736" s="266">
        <v>15</v>
      </c>
      <c r="W736" s="266">
        <v>7</v>
      </c>
      <c r="X736" s="266">
        <v>0</v>
      </c>
      <c r="Y736" s="264">
        <v>0</v>
      </c>
      <c r="Z736" s="267">
        <v>0.00943396226415094</v>
      </c>
      <c r="AA736" s="267">
        <v>0.00943396226415094</v>
      </c>
      <c r="AB736" s="267">
        <v>0.00727476217123671</v>
      </c>
      <c r="AC736" s="268">
        <v>0.0157068062827225</v>
      </c>
      <c r="AD736" s="269">
        <v>0.00215920009291423</v>
      </c>
      <c r="AE736" s="270">
        <v>9497</v>
      </c>
      <c r="AF736" s="271">
        <v>113</v>
      </c>
      <c r="AG736" s="271">
        <v>0</v>
      </c>
      <c r="AH736" s="271">
        <v>9609</v>
      </c>
      <c r="AI736" s="271">
        <v>129</v>
      </c>
      <c r="AJ736" s="271">
        <v>0</v>
      </c>
      <c r="AK736" s="268">
        <v>0.0118984942613457</v>
      </c>
      <c r="AL736" s="268">
        <v>0.0134249141429909</v>
      </c>
      <c r="AM736" s="269">
        <v>-0.00152641988164526</v>
      </c>
    </row>
    <row r="737" spans="1:39">
      <c r="A737" s="279" t="s">
        <v>721</v>
      </c>
      <c r="B737" s="280" t="s">
        <v>3338</v>
      </c>
      <c r="C737" s="262" t="s">
        <v>979</v>
      </c>
      <c r="D737" s="280" t="s">
        <v>979</v>
      </c>
      <c r="E737" s="263">
        <v>4486</v>
      </c>
      <c r="F737" s="263">
        <v>39</v>
      </c>
      <c r="G737" s="263">
        <v>22</v>
      </c>
      <c r="H737" s="263">
        <v>0</v>
      </c>
      <c r="I737" s="263">
        <v>0</v>
      </c>
      <c r="J737" s="264">
        <v>4925</v>
      </c>
      <c r="K737" s="264">
        <v>52</v>
      </c>
      <c r="L737" s="264">
        <v>52</v>
      </c>
      <c r="M737" s="264">
        <v>7</v>
      </c>
      <c r="N737" s="264">
        <v>0</v>
      </c>
      <c r="O737" s="264">
        <v>3397</v>
      </c>
      <c r="P737" s="264">
        <v>39</v>
      </c>
      <c r="Q737" s="264">
        <v>39</v>
      </c>
      <c r="R737" s="264">
        <v>22</v>
      </c>
      <c r="S737" s="264">
        <v>0</v>
      </c>
      <c r="T737" s="265">
        <v>0.015</v>
      </c>
      <c r="U737" s="266">
        <v>4486</v>
      </c>
      <c r="V737" s="266">
        <v>39</v>
      </c>
      <c r="W737" s="266">
        <v>22</v>
      </c>
      <c r="X737" s="266">
        <v>0</v>
      </c>
      <c r="Y737" s="264">
        <v>0</v>
      </c>
      <c r="Z737" s="267">
        <v>0.0086937137761926</v>
      </c>
      <c r="AA737" s="267">
        <v>0.0086937137761926</v>
      </c>
      <c r="AB737" s="267">
        <v>0.0105583756345178</v>
      </c>
      <c r="AC737" s="268">
        <v>0.011480718280836</v>
      </c>
      <c r="AD737" s="269">
        <v>-0.00186466185832517</v>
      </c>
      <c r="AE737" s="270">
        <v>26183</v>
      </c>
      <c r="AF737" s="271">
        <v>342</v>
      </c>
      <c r="AG737" s="271">
        <v>0</v>
      </c>
      <c r="AH737" s="271">
        <v>26762</v>
      </c>
      <c r="AI737" s="271">
        <v>415</v>
      </c>
      <c r="AJ737" s="271">
        <v>1</v>
      </c>
      <c r="AK737" s="268">
        <v>0.0130619103998778</v>
      </c>
      <c r="AL737" s="268">
        <v>0.0154696958373814</v>
      </c>
      <c r="AM737" s="269">
        <v>-0.00240778543750358</v>
      </c>
    </row>
    <row r="738" spans="1:39">
      <c r="A738" s="279" t="s">
        <v>721</v>
      </c>
      <c r="B738" s="280" t="s">
        <v>3338</v>
      </c>
      <c r="C738" s="262" t="s">
        <v>980</v>
      </c>
      <c r="D738" s="280" t="s">
        <v>980</v>
      </c>
      <c r="E738" s="263">
        <v>2951</v>
      </c>
      <c r="F738" s="263">
        <v>42</v>
      </c>
      <c r="G738" s="263">
        <v>17</v>
      </c>
      <c r="H738" s="263">
        <v>1</v>
      </c>
      <c r="I738" s="263">
        <v>0</v>
      </c>
      <c r="J738" s="264">
        <v>3405</v>
      </c>
      <c r="K738" s="264">
        <v>37</v>
      </c>
      <c r="L738" s="264">
        <v>37</v>
      </c>
      <c r="M738" s="264">
        <v>4</v>
      </c>
      <c r="N738" s="264">
        <v>0</v>
      </c>
      <c r="O738" s="264">
        <v>2273</v>
      </c>
      <c r="P738" s="264">
        <v>31</v>
      </c>
      <c r="Q738" s="264">
        <v>31</v>
      </c>
      <c r="R738" s="264">
        <v>16</v>
      </c>
      <c r="S738" s="264">
        <v>0</v>
      </c>
      <c r="T738" s="265">
        <v>0.015</v>
      </c>
      <c r="U738" s="266">
        <v>2951</v>
      </c>
      <c r="V738" s="266">
        <v>42</v>
      </c>
      <c r="W738" s="266">
        <v>17</v>
      </c>
      <c r="X738" s="266">
        <v>0</v>
      </c>
      <c r="Y738" s="264">
        <v>1</v>
      </c>
      <c r="Z738" s="267">
        <v>0.0142324635716706</v>
      </c>
      <c r="AA738" s="267">
        <v>0.0142324635716706</v>
      </c>
      <c r="AB738" s="267">
        <v>0.0108663729809104</v>
      </c>
      <c r="AC738" s="268">
        <v>0.0136383633963924</v>
      </c>
      <c r="AD738" s="269">
        <v>0.00336609059076019</v>
      </c>
      <c r="AE738" s="270">
        <v>17899</v>
      </c>
      <c r="AF738" s="271">
        <v>314</v>
      </c>
      <c r="AG738" s="271">
        <v>0</v>
      </c>
      <c r="AH738" s="271">
        <v>17501</v>
      </c>
      <c r="AI738" s="271">
        <v>342</v>
      </c>
      <c r="AJ738" s="271">
        <v>0</v>
      </c>
      <c r="AK738" s="268">
        <v>0.0175428794904743</v>
      </c>
      <c r="AL738" s="268">
        <v>0.019541740471973</v>
      </c>
      <c r="AM738" s="269">
        <v>-0.0019988609814987</v>
      </c>
    </row>
    <row r="739" spans="1:39">
      <c r="A739" s="279" t="s">
        <v>721</v>
      </c>
      <c r="B739" s="280" t="s">
        <v>3338</v>
      </c>
      <c r="C739" s="262" t="s">
        <v>981</v>
      </c>
      <c r="D739" s="280" t="s">
        <v>982</v>
      </c>
      <c r="E739" s="263">
        <v>3583</v>
      </c>
      <c r="F739" s="263">
        <v>79</v>
      </c>
      <c r="G739" s="263">
        <v>43</v>
      </c>
      <c r="H739" s="263">
        <v>0</v>
      </c>
      <c r="I739" s="263">
        <v>0</v>
      </c>
      <c r="J739" s="264">
        <v>4147</v>
      </c>
      <c r="K739" s="264">
        <v>69</v>
      </c>
      <c r="L739" s="264">
        <v>69</v>
      </c>
      <c r="M739" s="264">
        <v>4</v>
      </c>
      <c r="N739" s="264">
        <v>0</v>
      </c>
      <c r="O739" s="264">
        <v>2750</v>
      </c>
      <c r="P739" s="264">
        <v>80</v>
      </c>
      <c r="Q739" s="264">
        <v>80</v>
      </c>
      <c r="R739" s="264">
        <v>18</v>
      </c>
      <c r="S739" s="264">
        <v>0</v>
      </c>
      <c r="T739" s="265">
        <v>0.015</v>
      </c>
      <c r="U739" s="266">
        <v>3583</v>
      </c>
      <c r="V739" s="266">
        <v>79</v>
      </c>
      <c r="W739" s="266">
        <v>43</v>
      </c>
      <c r="X739" s="266">
        <v>0</v>
      </c>
      <c r="Y739" s="264">
        <v>0</v>
      </c>
      <c r="Z739" s="267">
        <v>0.0220485626569913</v>
      </c>
      <c r="AA739" s="267">
        <v>0.0220485626569913</v>
      </c>
      <c r="AB739" s="267">
        <v>0.0166385338799132</v>
      </c>
      <c r="AC739" s="268">
        <v>0.0290909090909091</v>
      </c>
      <c r="AD739" s="269">
        <v>0.00541002877707816</v>
      </c>
      <c r="AE739" s="270">
        <v>21854</v>
      </c>
      <c r="AF739" s="271">
        <v>452</v>
      </c>
      <c r="AG739" s="271">
        <v>0</v>
      </c>
      <c r="AH739" s="271">
        <v>22459</v>
      </c>
      <c r="AI739" s="271">
        <v>389</v>
      </c>
      <c r="AJ739" s="271">
        <v>0</v>
      </c>
      <c r="AK739" s="268">
        <v>0.0206827125469022</v>
      </c>
      <c r="AL739" s="268">
        <v>0.017320450598869</v>
      </c>
      <c r="AM739" s="269">
        <v>0.00336226194803312</v>
      </c>
    </row>
    <row r="740" spans="1:39">
      <c r="A740" s="279" t="s">
        <v>721</v>
      </c>
      <c r="B740" s="280" t="s">
        <v>3338</v>
      </c>
      <c r="C740" s="262" t="s">
        <v>983</v>
      </c>
      <c r="D740" s="280" t="s">
        <v>984</v>
      </c>
      <c r="E740" s="263">
        <v>6019</v>
      </c>
      <c r="F740" s="263">
        <v>83</v>
      </c>
      <c r="G740" s="263">
        <v>35</v>
      </c>
      <c r="H740" s="263">
        <v>1</v>
      </c>
      <c r="I740" s="263">
        <v>0</v>
      </c>
      <c r="J740" s="264">
        <v>6917</v>
      </c>
      <c r="K740" s="264">
        <v>124</v>
      </c>
      <c r="L740" s="264">
        <v>124</v>
      </c>
      <c r="M740" s="264">
        <v>0</v>
      </c>
      <c r="N740" s="264">
        <v>0</v>
      </c>
      <c r="O740" s="264">
        <v>4771</v>
      </c>
      <c r="P740" s="264">
        <v>92</v>
      </c>
      <c r="Q740" s="264">
        <v>92</v>
      </c>
      <c r="R740" s="264">
        <v>44</v>
      </c>
      <c r="S740" s="264">
        <v>0</v>
      </c>
      <c r="T740" s="265">
        <v>0.015</v>
      </c>
      <c r="U740" s="266">
        <v>6019</v>
      </c>
      <c r="V740" s="266">
        <v>83</v>
      </c>
      <c r="W740" s="266">
        <v>35</v>
      </c>
      <c r="X740" s="266">
        <v>0</v>
      </c>
      <c r="Y740" s="264">
        <v>1</v>
      </c>
      <c r="Z740" s="267">
        <v>0.0137896660574846</v>
      </c>
      <c r="AA740" s="267">
        <v>0.0137896660574846</v>
      </c>
      <c r="AB740" s="267">
        <v>0.0179268468989446</v>
      </c>
      <c r="AC740" s="268">
        <v>0.0192831691469294</v>
      </c>
      <c r="AD740" s="269">
        <v>-0.00413718084146</v>
      </c>
      <c r="AE740" s="270">
        <v>37042</v>
      </c>
      <c r="AF740" s="271">
        <v>753</v>
      </c>
      <c r="AG740" s="271">
        <v>0</v>
      </c>
      <c r="AH740" s="271">
        <v>36234</v>
      </c>
      <c r="AI740" s="271">
        <v>803</v>
      </c>
      <c r="AJ740" s="271">
        <v>1</v>
      </c>
      <c r="AK740" s="268">
        <v>0.0203282760110145</v>
      </c>
      <c r="AL740" s="268">
        <v>0.022133907379809</v>
      </c>
      <c r="AM740" s="269">
        <v>-0.00180563136879449</v>
      </c>
    </row>
    <row r="741" spans="1:39">
      <c r="A741" s="279" t="s">
        <v>721</v>
      </c>
      <c r="B741" s="280" t="s">
        <v>3338</v>
      </c>
      <c r="C741" s="262" t="s">
        <v>985</v>
      </c>
      <c r="D741" s="280" t="s">
        <v>986</v>
      </c>
      <c r="E741" s="263">
        <v>3962</v>
      </c>
      <c r="F741" s="263">
        <v>66</v>
      </c>
      <c r="G741" s="263">
        <v>38</v>
      </c>
      <c r="H741" s="263">
        <v>0</v>
      </c>
      <c r="I741" s="263">
        <v>0</v>
      </c>
      <c r="J741" s="264">
        <v>4675</v>
      </c>
      <c r="K741" s="264">
        <v>72</v>
      </c>
      <c r="L741" s="264">
        <v>72</v>
      </c>
      <c r="M741" s="264">
        <v>7</v>
      </c>
      <c r="N741" s="264">
        <v>0</v>
      </c>
      <c r="O741" s="264">
        <v>3119</v>
      </c>
      <c r="P741" s="264">
        <v>52</v>
      </c>
      <c r="Q741" s="264">
        <v>52</v>
      </c>
      <c r="R741" s="264">
        <v>29</v>
      </c>
      <c r="S741" s="264">
        <v>0</v>
      </c>
      <c r="T741" s="265">
        <v>0.015</v>
      </c>
      <c r="U741" s="266">
        <v>3962</v>
      </c>
      <c r="V741" s="266">
        <v>66</v>
      </c>
      <c r="W741" s="266">
        <v>38</v>
      </c>
      <c r="X741" s="266">
        <v>0</v>
      </c>
      <c r="Y741" s="264">
        <v>0</v>
      </c>
      <c r="Z741" s="267">
        <v>0.01665825340737</v>
      </c>
      <c r="AA741" s="267">
        <v>0.01665825340737</v>
      </c>
      <c r="AB741" s="267">
        <v>0.0154010695187166</v>
      </c>
      <c r="AC741" s="268">
        <v>0.0166720102596986</v>
      </c>
      <c r="AD741" s="269">
        <v>0.00125718388865344</v>
      </c>
      <c r="AE741" s="270">
        <v>24911</v>
      </c>
      <c r="AF741" s="271">
        <v>405</v>
      </c>
      <c r="AG741" s="271">
        <v>0</v>
      </c>
      <c r="AH741" s="271">
        <v>25136</v>
      </c>
      <c r="AI741" s="271">
        <v>423</v>
      </c>
      <c r="AJ741" s="271">
        <v>0</v>
      </c>
      <c r="AK741" s="268">
        <v>0.0162578780458432</v>
      </c>
      <c r="AL741" s="268">
        <v>0.016828453214513</v>
      </c>
      <c r="AM741" s="269">
        <v>-0.000570575168669849</v>
      </c>
    </row>
    <row r="742" spans="1:39">
      <c r="A742" s="279" t="s">
        <v>721</v>
      </c>
      <c r="B742" s="280" t="s">
        <v>3338</v>
      </c>
      <c r="C742" s="262" t="s">
        <v>987</v>
      </c>
      <c r="D742" s="280" t="s">
        <v>988</v>
      </c>
      <c r="E742" s="263">
        <v>6079</v>
      </c>
      <c r="F742" s="263">
        <v>73</v>
      </c>
      <c r="G742" s="263">
        <v>52</v>
      </c>
      <c r="H742" s="263">
        <v>0</v>
      </c>
      <c r="I742" s="263">
        <v>0</v>
      </c>
      <c r="J742" s="264">
        <v>6962</v>
      </c>
      <c r="K742" s="264">
        <v>72</v>
      </c>
      <c r="L742" s="264">
        <v>72</v>
      </c>
      <c r="M742" s="264">
        <v>3</v>
      </c>
      <c r="N742" s="264">
        <v>0</v>
      </c>
      <c r="O742" s="264">
        <v>4784</v>
      </c>
      <c r="P742" s="264">
        <v>56</v>
      </c>
      <c r="Q742" s="264">
        <v>56</v>
      </c>
      <c r="R742" s="264">
        <v>17</v>
      </c>
      <c r="S742" s="264">
        <v>0</v>
      </c>
      <c r="T742" s="265">
        <v>0.015</v>
      </c>
      <c r="U742" s="266">
        <v>6079</v>
      </c>
      <c r="V742" s="266">
        <v>73</v>
      </c>
      <c r="W742" s="266">
        <v>52</v>
      </c>
      <c r="X742" s="266">
        <v>0</v>
      </c>
      <c r="Y742" s="264">
        <v>0</v>
      </c>
      <c r="Z742" s="267">
        <v>0.0120085540384932</v>
      </c>
      <c r="AA742" s="267">
        <v>0.0120085540384932</v>
      </c>
      <c r="AB742" s="267">
        <v>0.0103418557885665</v>
      </c>
      <c r="AC742" s="268">
        <v>0.0117056856187291</v>
      </c>
      <c r="AD742" s="269">
        <v>0.00166669824992667</v>
      </c>
      <c r="AE742" s="270">
        <v>38442</v>
      </c>
      <c r="AF742" s="271">
        <v>482</v>
      </c>
      <c r="AG742" s="271">
        <v>1</v>
      </c>
      <c r="AH742" s="271">
        <v>39146</v>
      </c>
      <c r="AI742" s="271">
        <v>518</v>
      </c>
      <c r="AJ742" s="271">
        <v>0</v>
      </c>
      <c r="AK742" s="268">
        <v>0.0125123562769887</v>
      </c>
      <c r="AL742" s="268">
        <v>0.0132325141776938</v>
      </c>
      <c r="AM742" s="269">
        <v>-0.000720157900705051</v>
      </c>
    </row>
    <row r="743" spans="1:39">
      <c r="A743" s="279" t="s">
        <v>721</v>
      </c>
      <c r="B743" s="280" t="s">
        <v>3338</v>
      </c>
      <c r="C743" s="262" t="s">
        <v>989</v>
      </c>
      <c r="D743" s="280" t="s">
        <v>990</v>
      </c>
      <c r="E743" s="263">
        <v>7080</v>
      </c>
      <c r="F743" s="263">
        <v>84</v>
      </c>
      <c r="G743" s="263">
        <v>46</v>
      </c>
      <c r="H743" s="263">
        <v>0</v>
      </c>
      <c r="I743" s="263">
        <v>0</v>
      </c>
      <c r="J743" s="264">
        <v>8227</v>
      </c>
      <c r="K743" s="264">
        <v>84</v>
      </c>
      <c r="L743" s="264">
        <v>84</v>
      </c>
      <c r="M743" s="264">
        <v>6</v>
      </c>
      <c r="N743" s="264">
        <v>0</v>
      </c>
      <c r="O743" s="264">
        <v>5581</v>
      </c>
      <c r="P743" s="264">
        <v>86</v>
      </c>
      <c r="Q743" s="264">
        <v>86</v>
      </c>
      <c r="R743" s="264">
        <v>39</v>
      </c>
      <c r="S743" s="264">
        <v>0</v>
      </c>
      <c r="T743" s="265">
        <v>0.015</v>
      </c>
      <c r="U743" s="266">
        <v>7080</v>
      </c>
      <c r="V743" s="266">
        <v>84</v>
      </c>
      <c r="W743" s="266">
        <v>46</v>
      </c>
      <c r="X743" s="266">
        <v>0</v>
      </c>
      <c r="Y743" s="264">
        <v>0</v>
      </c>
      <c r="Z743" s="267">
        <v>0.011864406779661</v>
      </c>
      <c r="AA743" s="267">
        <v>0.011864406779661</v>
      </c>
      <c r="AB743" s="267">
        <v>0.0102102832138082</v>
      </c>
      <c r="AC743" s="268">
        <v>0.0154094248342591</v>
      </c>
      <c r="AD743" s="269">
        <v>0.00165412356585283</v>
      </c>
      <c r="AE743" s="270">
        <v>43630</v>
      </c>
      <c r="AF743" s="271">
        <v>624</v>
      </c>
      <c r="AG743" s="271">
        <v>0</v>
      </c>
      <c r="AH743" s="271">
        <v>43886</v>
      </c>
      <c r="AI743" s="271">
        <v>695</v>
      </c>
      <c r="AJ743" s="271">
        <v>0</v>
      </c>
      <c r="AK743" s="268">
        <v>0.0143020857208343</v>
      </c>
      <c r="AL743" s="268">
        <v>0.0158364854395479</v>
      </c>
      <c r="AM743" s="269">
        <v>-0.00153439971871363</v>
      </c>
    </row>
    <row r="744" spans="1:39">
      <c r="A744" s="279" t="s">
        <v>721</v>
      </c>
      <c r="B744" s="280" t="s">
        <v>3338</v>
      </c>
      <c r="C744" s="262" t="s">
        <v>991</v>
      </c>
      <c r="D744" s="280" t="s">
        <v>991</v>
      </c>
      <c r="E744" s="263">
        <v>5093</v>
      </c>
      <c r="F744" s="263">
        <v>66</v>
      </c>
      <c r="G744" s="263">
        <v>37</v>
      </c>
      <c r="H744" s="263">
        <v>1</v>
      </c>
      <c r="I744" s="263">
        <v>0</v>
      </c>
      <c r="J744" s="264">
        <v>5553</v>
      </c>
      <c r="K744" s="264">
        <v>83</v>
      </c>
      <c r="L744" s="264">
        <v>83</v>
      </c>
      <c r="M744" s="264">
        <v>14</v>
      </c>
      <c r="N744" s="264">
        <v>0</v>
      </c>
      <c r="O744" s="264">
        <v>3853</v>
      </c>
      <c r="P744" s="264">
        <v>50</v>
      </c>
      <c r="Q744" s="264">
        <v>50</v>
      </c>
      <c r="R744" s="264">
        <v>27</v>
      </c>
      <c r="S744" s="264">
        <v>0</v>
      </c>
      <c r="T744" s="265">
        <v>0.015</v>
      </c>
      <c r="U744" s="266">
        <v>5093</v>
      </c>
      <c r="V744" s="266">
        <v>66</v>
      </c>
      <c r="W744" s="266">
        <v>37</v>
      </c>
      <c r="X744" s="266">
        <v>0</v>
      </c>
      <c r="Y744" s="264">
        <v>1</v>
      </c>
      <c r="Z744" s="267">
        <v>0.0129589632829374</v>
      </c>
      <c r="AA744" s="267">
        <v>0.0129589632829374</v>
      </c>
      <c r="AB744" s="267">
        <v>0.0149468755627589</v>
      </c>
      <c r="AC744" s="268">
        <v>0.0129769011160135</v>
      </c>
      <c r="AD744" s="269">
        <v>-0.0019879122798215</v>
      </c>
      <c r="AE744" s="270">
        <v>29549</v>
      </c>
      <c r="AF744" s="271">
        <v>455</v>
      </c>
      <c r="AG744" s="271">
        <v>0</v>
      </c>
      <c r="AH744" s="271">
        <v>27758</v>
      </c>
      <c r="AI744" s="271">
        <v>541</v>
      </c>
      <c r="AJ744" s="271">
        <v>0</v>
      </c>
      <c r="AK744" s="268">
        <v>0.0153981522217334</v>
      </c>
      <c r="AL744" s="268">
        <v>0.0194898767922761</v>
      </c>
      <c r="AM744" s="269">
        <v>-0.00409172457054271</v>
      </c>
    </row>
    <row r="745" spans="1:39">
      <c r="A745" s="279" t="s">
        <v>721</v>
      </c>
      <c r="B745" s="280" t="s">
        <v>3339</v>
      </c>
      <c r="C745" s="262" t="s">
        <v>992</v>
      </c>
      <c r="D745" s="280" t="s">
        <v>993</v>
      </c>
      <c r="E745" s="263">
        <v>5124</v>
      </c>
      <c r="F745" s="263">
        <v>87</v>
      </c>
      <c r="G745" s="263">
        <v>63</v>
      </c>
      <c r="H745" s="263">
        <v>1</v>
      </c>
      <c r="I745" s="263">
        <v>0</v>
      </c>
      <c r="J745" s="264">
        <v>7662</v>
      </c>
      <c r="K745" s="264">
        <v>84</v>
      </c>
      <c r="L745" s="264">
        <v>84</v>
      </c>
      <c r="M745" s="264">
        <v>8</v>
      </c>
      <c r="N745" s="264">
        <v>0</v>
      </c>
      <c r="O745" s="264">
        <v>5068</v>
      </c>
      <c r="P745" s="264">
        <v>64</v>
      </c>
      <c r="Q745" s="264">
        <v>64</v>
      </c>
      <c r="R745" s="264">
        <v>37</v>
      </c>
      <c r="S745" s="264">
        <v>0</v>
      </c>
      <c r="T745" s="265">
        <v>0.015</v>
      </c>
      <c r="U745" s="266">
        <v>5124</v>
      </c>
      <c r="V745" s="266">
        <v>87</v>
      </c>
      <c r="W745" s="266">
        <v>63</v>
      </c>
      <c r="X745" s="266">
        <v>0</v>
      </c>
      <c r="Y745" s="264">
        <v>1</v>
      </c>
      <c r="Z745" s="267">
        <v>0.0169789227166276</v>
      </c>
      <c r="AA745" s="267">
        <v>0.0169789227166276</v>
      </c>
      <c r="AB745" s="267">
        <v>0.0109631949882537</v>
      </c>
      <c r="AC745" s="268">
        <v>0.0126282557221784</v>
      </c>
      <c r="AD745" s="269">
        <v>0.00601572772837392</v>
      </c>
      <c r="AE745" s="270">
        <v>38288</v>
      </c>
      <c r="AF745" s="271">
        <v>533</v>
      </c>
      <c r="AG745" s="271">
        <v>3</v>
      </c>
      <c r="AH745" s="271">
        <v>39739</v>
      </c>
      <c r="AI745" s="271">
        <v>596</v>
      </c>
      <c r="AJ745" s="271">
        <v>0</v>
      </c>
      <c r="AK745" s="268">
        <v>0.0138424571667363</v>
      </c>
      <c r="AL745" s="268">
        <v>0.0149978610433076</v>
      </c>
      <c r="AM745" s="269">
        <v>-0.00115540387657127</v>
      </c>
    </row>
    <row r="746" spans="1:39">
      <c r="A746" s="279" t="s">
        <v>721</v>
      </c>
      <c r="B746" s="280" t="s">
        <v>3339</v>
      </c>
      <c r="C746" s="262" t="s">
        <v>994</v>
      </c>
      <c r="D746" s="280" t="s">
        <v>994</v>
      </c>
      <c r="E746" s="263">
        <v>2331</v>
      </c>
      <c r="F746" s="263">
        <v>82</v>
      </c>
      <c r="G746" s="263">
        <v>60</v>
      </c>
      <c r="H746" s="263">
        <v>0</v>
      </c>
      <c r="I746" s="263">
        <v>0</v>
      </c>
      <c r="J746" s="264">
        <v>3339</v>
      </c>
      <c r="K746" s="264">
        <v>34</v>
      </c>
      <c r="L746" s="264">
        <v>34</v>
      </c>
      <c r="M746" s="264">
        <v>8</v>
      </c>
      <c r="N746" s="264">
        <v>0</v>
      </c>
      <c r="O746" s="264">
        <v>1417</v>
      </c>
      <c r="P746" s="264">
        <v>34</v>
      </c>
      <c r="Q746" s="264">
        <v>34</v>
      </c>
      <c r="R746" s="264">
        <v>18</v>
      </c>
      <c r="S746" s="264">
        <v>0</v>
      </c>
      <c r="T746" s="265">
        <v>0.015</v>
      </c>
      <c r="U746" s="266">
        <v>2331</v>
      </c>
      <c r="V746" s="266">
        <v>82</v>
      </c>
      <c r="W746" s="266">
        <v>60</v>
      </c>
      <c r="X746" s="266">
        <v>0</v>
      </c>
      <c r="Y746" s="264">
        <v>0</v>
      </c>
      <c r="Z746" s="267">
        <v>0.0351780351780352</v>
      </c>
      <c r="AA746" s="267">
        <v>0.0351780351780352</v>
      </c>
      <c r="AB746" s="267">
        <v>0.0101826894279724</v>
      </c>
      <c r="AC746" s="268">
        <v>0.0239943542695836</v>
      </c>
      <c r="AD746" s="269">
        <v>0.0249953457500627</v>
      </c>
      <c r="AE746" s="270">
        <v>16517</v>
      </c>
      <c r="AF746" s="271">
        <v>367</v>
      </c>
      <c r="AG746" s="271">
        <v>0</v>
      </c>
      <c r="AH746" s="271">
        <v>17327</v>
      </c>
      <c r="AI746" s="271">
        <v>380</v>
      </c>
      <c r="AJ746" s="271">
        <v>0</v>
      </c>
      <c r="AK746" s="268">
        <v>0.0222195313918993</v>
      </c>
      <c r="AL746" s="268">
        <v>0.0219310902060368</v>
      </c>
      <c r="AM746" s="269">
        <v>0.000288441185862437</v>
      </c>
    </row>
    <row r="747" spans="1:39">
      <c r="A747" s="279" t="s">
        <v>721</v>
      </c>
      <c r="B747" s="280" t="s">
        <v>3339</v>
      </c>
      <c r="C747" s="262" t="s">
        <v>995</v>
      </c>
      <c r="D747" s="280" t="s">
        <v>995</v>
      </c>
      <c r="E747" s="263">
        <v>3090</v>
      </c>
      <c r="F747" s="263">
        <v>67</v>
      </c>
      <c r="G747" s="263">
        <v>47</v>
      </c>
      <c r="H747" s="263">
        <v>1</v>
      </c>
      <c r="I747" s="263">
        <v>0</v>
      </c>
      <c r="J747" s="264">
        <v>3761</v>
      </c>
      <c r="K747" s="264">
        <v>28</v>
      </c>
      <c r="L747" s="264">
        <v>28</v>
      </c>
      <c r="M747" s="264">
        <v>3</v>
      </c>
      <c r="N747" s="264">
        <v>0</v>
      </c>
      <c r="O747" s="264">
        <v>1350</v>
      </c>
      <c r="P747" s="264">
        <v>61</v>
      </c>
      <c r="Q747" s="264">
        <v>61</v>
      </c>
      <c r="R747" s="264">
        <v>30</v>
      </c>
      <c r="S747" s="264">
        <v>0</v>
      </c>
      <c r="T747" s="265">
        <v>0.015</v>
      </c>
      <c r="U747" s="266">
        <v>3090</v>
      </c>
      <c r="V747" s="266">
        <v>67</v>
      </c>
      <c r="W747" s="266">
        <v>47</v>
      </c>
      <c r="X747" s="266">
        <v>0</v>
      </c>
      <c r="Y747" s="264">
        <v>1</v>
      </c>
      <c r="Z747" s="267">
        <v>0.0216828478964401</v>
      </c>
      <c r="AA747" s="267">
        <v>0.0216828478964401</v>
      </c>
      <c r="AB747" s="267">
        <v>0.0074448285030577</v>
      </c>
      <c r="AC747" s="268">
        <v>0.0451851851851852</v>
      </c>
      <c r="AD747" s="269">
        <v>0.0142380193933824</v>
      </c>
      <c r="AE747" s="270">
        <v>18470</v>
      </c>
      <c r="AF747" s="271">
        <v>365</v>
      </c>
      <c r="AG747" s="271">
        <v>0</v>
      </c>
      <c r="AH747" s="271">
        <v>19480</v>
      </c>
      <c r="AI747" s="271">
        <v>487</v>
      </c>
      <c r="AJ747" s="271">
        <v>0</v>
      </c>
      <c r="AK747" s="268">
        <v>0.0197617758527342</v>
      </c>
      <c r="AL747" s="268">
        <v>0.025</v>
      </c>
      <c r="AM747" s="269">
        <v>-0.00523822414726584</v>
      </c>
    </row>
    <row r="748" spans="1:39">
      <c r="A748" s="279" t="s">
        <v>721</v>
      </c>
      <c r="B748" s="280" t="s">
        <v>3339</v>
      </c>
      <c r="C748" s="262" t="s">
        <v>996</v>
      </c>
      <c r="D748" s="280" t="s">
        <v>997</v>
      </c>
      <c r="E748" s="263">
        <v>5081</v>
      </c>
      <c r="F748" s="263">
        <v>102</v>
      </c>
      <c r="G748" s="263">
        <v>82</v>
      </c>
      <c r="H748" s="263">
        <v>0</v>
      </c>
      <c r="I748" s="263">
        <v>0</v>
      </c>
      <c r="J748" s="264">
        <v>7897</v>
      </c>
      <c r="K748" s="264">
        <v>74</v>
      </c>
      <c r="L748" s="264">
        <v>74</v>
      </c>
      <c r="M748" s="264">
        <v>18</v>
      </c>
      <c r="N748" s="264">
        <v>0</v>
      </c>
      <c r="O748" s="264">
        <v>4698</v>
      </c>
      <c r="P748" s="264">
        <v>55</v>
      </c>
      <c r="Q748" s="264">
        <v>55</v>
      </c>
      <c r="R748" s="264">
        <v>25</v>
      </c>
      <c r="S748" s="264">
        <v>0</v>
      </c>
      <c r="T748" s="265">
        <v>0.015</v>
      </c>
      <c r="U748" s="266">
        <v>5081</v>
      </c>
      <c r="V748" s="266">
        <v>102</v>
      </c>
      <c r="W748" s="266">
        <v>82</v>
      </c>
      <c r="X748" s="266">
        <v>0</v>
      </c>
      <c r="Y748" s="264">
        <v>0</v>
      </c>
      <c r="Z748" s="267">
        <v>0.0200747884274749</v>
      </c>
      <c r="AA748" s="267">
        <v>0.0200747884274749</v>
      </c>
      <c r="AB748" s="267">
        <v>0.00937064708117006</v>
      </c>
      <c r="AC748" s="268">
        <v>0.0117071094082588</v>
      </c>
      <c r="AD748" s="269">
        <v>0.0107041413463048</v>
      </c>
      <c r="AE748" s="270">
        <v>37629</v>
      </c>
      <c r="AF748" s="271">
        <v>548</v>
      </c>
      <c r="AG748" s="271">
        <v>0</v>
      </c>
      <c r="AH748" s="271">
        <v>37094</v>
      </c>
      <c r="AI748" s="271">
        <v>523</v>
      </c>
      <c r="AJ748" s="271">
        <v>0</v>
      </c>
      <c r="AK748" s="268">
        <v>0.0145632358021739</v>
      </c>
      <c r="AL748" s="268">
        <v>0.0140993152531407</v>
      </c>
      <c r="AM748" s="269">
        <v>0.000463920549033187</v>
      </c>
    </row>
    <row r="749" spans="1:39">
      <c r="A749" s="279" t="s">
        <v>721</v>
      </c>
      <c r="B749" s="280" t="s">
        <v>3339</v>
      </c>
      <c r="C749" s="262" t="s">
        <v>998</v>
      </c>
      <c r="D749" s="280" t="s">
        <v>998</v>
      </c>
      <c r="E749" s="263">
        <v>2648</v>
      </c>
      <c r="F749" s="263">
        <v>88</v>
      </c>
      <c r="G749" s="263">
        <v>60</v>
      </c>
      <c r="H749" s="263">
        <v>1</v>
      </c>
      <c r="I749" s="263">
        <v>0</v>
      </c>
      <c r="J749" s="264">
        <v>4136</v>
      </c>
      <c r="K749" s="264">
        <v>15</v>
      </c>
      <c r="L749" s="264">
        <v>15</v>
      </c>
      <c r="M749" s="264">
        <v>3</v>
      </c>
      <c r="N749" s="264">
        <v>1</v>
      </c>
      <c r="O749" s="264">
        <v>2479</v>
      </c>
      <c r="P749" s="264">
        <v>48</v>
      </c>
      <c r="Q749" s="264">
        <v>48</v>
      </c>
      <c r="R749" s="264">
        <v>27</v>
      </c>
      <c r="S749" s="264">
        <v>0</v>
      </c>
      <c r="T749" s="265">
        <v>0.015</v>
      </c>
      <c r="U749" s="266">
        <v>2648</v>
      </c>
      <c r="V749" s="266">
        <v>88</v>
      </c>
      <c r="W749" s="266">
        <v>60</v>
      </c>
      <c r="X749" s="266">
        <v>0</v>
      </c>
      <c r="Y749" s="264">
        <v>1</v>
      </c>
      <c r="Z749" s="267">
        <v>0.0332326283987915</v>
      </c>
      <c r="AA749" s="267">
        <v>0.0332326283987915</v>
      </c>
      <c r="AB749" s="267">
        <v>0.00338491295938104</v>
      </c>
      <c r="AC749" s="268">
        <v>0.0193626462283179</v>
      </c>
      <c r="AD749" s="269">
        <v>0.0298477154394105</v>
      </c>
      <c r="AE749" s="270">
        <v>19889</v>
      </c>
      <c r="AF749" s="271">
        <v>280</v>
      </c>
      <c r="AG749" s="271">
        <v>1</v>
      </c>
      <c r="AH749" s="271">
        <v>20417</v>
      </c>
      <c r="AI749" s="271">
        <v>288</v>
      </c>
      <c r="AJ749" s="271">
        <v>2</v>
      </c>
      <c r="AK749" s="268">
        <v>0.0140278545929911</v>
      </c>
      <c r="AL749" s="268">
        <v>0.0140079345643336</v>
      </c>
      <c r="AM749" s="269">
        <v>1.99200286574563e-5</v>
      </c>
    </row>
    <row r="750" spans="1:39">
      <c r="A750" s="279" t="s">
        <v>721</v>
      </c>
      <c r="B750" s="280" t="s">
        <v>3339</v>
      </c>
      <c r="C750" s="262" t="s">
        <v>999</v>
      </c>
      <c r="D750" s="280" t="s">
        <v>999</v>
      </c>
      <c r="E750" s="263">
        <v>5636</v>
      </c>
      <c r="F750" s="263">
        <v>69</v>
      </c>
      <c r="G750" s="263">
        <v>50</v>
      </c>
      <c r="H750" s="263">
        <v>1</v>
      </c>
      <c r="I750" s="263">
        <v>0</v>
      </c>
      <c r="J750" s="264">
        <v>6178</v>
      </c>
      <c r="K750" s="264">
        <v>37</v>
      </c>
      <c r="L750" s="264">
        <v>37</v>
      </c>
      <c r="M750" s="264">
        <v>7</v>
      </c>
      <c r="N750" s="264">
        <v>0</v>
      </c>
      <c r="O750" s="264">
        <v>3380</v>
      </c>
      <c r="P750" s="264">
        <v>57</v>
      </c>
      <c r="Q750" s="264">
        <v>57</v>
      </c>
      <c r="R750" s="264">
        <v>32</v>
      </c>
      <c r="S750" s="264">
        <v>0</v>
      </c>
      <c r="T750" s="265">
        <v>0.015</v>
      </c>
      <c r="U750" s="266">
        <v>5636</v>
      </c>
      <c r="V750" s="266">
        <v>69</v>
      </c>
      <c r="W750" s="266">
        <v>50</v>
      </c>
      <c r="X750" s="266">
        <v>0</v>
      </c>
      <c r="Y750" s="264">
        <v>1</v>
      </c>
      <c r="Z750" s="267">
        <v>0.0122427253371185</v>
      </c>
      <c r="AA750" s="267">
        <v>0.0122427253371185</v>
      </c>
      <c r="AB750" s="267">
        <v>0.00598899320168339</v>
      </c>
      <c r="AC750" s="268">
        <v>0.0168639053254438</v>
      </c>
      <c r="AD750" s="269">
        <v>0.00625373213543513</v>
      </c>
      <c r="AE750" s="270">
        <v>33524</v>
      </c>
      <c r="AF750" s="271">
        <v>357</v>
      </c>
      <c r="AG750" s="271">
        <v>0</v>
      </c>
      <c r="AH750" s="271">
        <v>34014</v>
      </c>
      <c r="AI750" s="271">
        <v>406</v>
      </c>
      <c r="AJ750" s="271">
        <v>0</v>
      </c>
      <c r="AK750" s="268">
        <v>0.0106490872210953</v>
      </c>
      <c r="AL750" s="268">
        <v>0.0119362615393661</v>
      </c>
      <c r="AM750" s="269">
        <v>-0.00128717431827081</v>
      </c>
    </row>
    <row r="751" spans="1:39">
      <c r="A751" s="279" t="s">
        <v>721</v>
      </c>
      <c r="B751" s="280" t="s">
        <v>3339</v>
      </c>
      <c r="C751" s="262" t="s">
        <v>1000</v>
      </c>
      <c r="D751" s="280" t="s">
        <v>1000</v>
      </c>
      <c r="E751" s="263">
        <v>3420</v>
      </c>
      <c r="F751" s="263">
        <v>33</v>
      </c>
      <c r="G751" s="263">
        <v>21</v>
      </c>
      <c r="H751" s="263">
        <v>0</v>
      </c>
      <c r="I751" s="263">
        <v>0</v>
      </c>
      <c r="J751" s="264">
        <v>4058</v>
      </c>
      <c r="K751" s="264">
        <v>44</v>
      </c>
      <c r="L751" s="264">
        <v>44</v>
      </c>
      <c r="M751" s="264">
        <v>6</v>
      </c>
      <c r="N751" s="264">
        <v>0</v>
      </c>
      <c r="O751" s="264">
        <v>2356</v>
      </c>
      <c r="P751" s="264">
        <v>23</v>
      </c>
      <c r="Q751" s="264">
        <v>23</v>
      </c>
      <c r="R751" s="264">
        <v>11</v>
      </c>
      <c r="S751" s="264">
        <v>0</v>
      </c>
      <c r="T751" s="265">
        <v>0.015</v>
      </c>
      <c r="U751" s="266">
        <v>3420</v>
      </c>
      <c r="V751" s="266">
        <v>33</v>
      </c>
      <c r="W751" s="266">
        <v>21</v>
      </c>
      <c r="X751" s="266">
        <v>0</v>
      </c>
      <c r="Y751" s="264">
        <v>0</v>
      </c>
      <c r="Z751" s="267">
        <v>0.00964912280701754</v>
      </c>
      <c r="AA751" s="267">
        <v>0.00964912280701754</v>
      </c>
      <c r="AB751" s="267">
        <v>0.0108427796944308</v>
      </c>
      <c r="AC751" s="268">
        <v>0.00976230899830221</v>
      </c>
      <c r="AD751" s="269">
        <v>-0.00119365688741321</v>
      </c>
      <c r="AE751" s="270">
        <v>21904</v>
      </c>
      <c r="AF751" s="271">
        <v>260</v>
      </c>
      <c r="AG751" s="271">
        <v>0</v>
      </c>
      <c r="AH751" s="271">
        <v>22646</v>
      </c>
      <c r="AI751" s="271">
        <v>233</v>
      </c>
      <c r="AJ751" s="271">
        <v>0</v>
      </c>
      <c r="AK751" s="268">
        <v>0.0118699780861943</v>
      </c>
      <c r="AL751" s="268">
        <v>0.0102887927227766</v>
      </c>
      <c r="AM751" s="269">
        <v>0.00158118536341765</v>
      </c>
    </row>
    <row r="752" spans="1:39">
      <c r="A752" s="279" t="s">
        <v>721</v>
      </c>
      <c r="B752" s="280" t="s">
        <v>3339</v>
      </c>
      <c r="C752" s="262" t="s">
        <v>1001</v>
      </c>
      <c r="D752" s="280" t="s">
        <v>1002</v>
      </c>
      <c r="E752" s="263">
        <v>2933</v>
      </c>
      <c r="F752" s="263">
        <v>87</v>
      </c>
      <c r="G752" s="263">
        <v>59</v>
      </c>
      <c r="H752" s="263">
        <v>0</v>
      </c>
      <c r="I752" s="263">
        <v>0</v>
      </c>
      <c r="J752" s="264">
        <v>4502</v>
      </c>
      <c r="K752" s="264">
        <v>46</v>
      </c>
      <c r="L752" s="264">
        <v>46</v>
      </c>
      <c r="M752" s="264">
        <v>4</v>
      </c>
      <c r="N752" s="264">
        <v>1</v>
      </c>
      <c r="O752" s="264">
        <v>2716</v>
      </c>
      <c r="P752" s="264">
        <v>65</v>
      </c>
      <c r="Q752" s="264">
        <v>65</v>
      </c>
      <c r="R752" s="264">
        <v>22</v>
      </c>
      <c r="S752" s="264">
        <v>0</v>
      </c>
      <c r="T752" s="265">
        <v>0.015</v>
      </c>
      <c r="U752" s="266">
        <v>2933</v>
      </c>
      <c r="V752" s="266">
        <v>87</v>
      </c>
      <c r="W752" s="266">
        <v>59</v>
      </c>
      <c r="X752" s="266">
        <v>0</v>
      </c>
      <c r="Y752" s="264">
        <v>0</v>
      </c>
      <c r="Z752" s="267">
        <v>0.0296624616433686</v>
      </c>
      <c r="AA752" s="267">
        <v>0.0296624616433686</v>
      </c>
      <c r="AB752" s="267">
        <v>0.00999555752998667</v>
      </c>
      <c r="AC752" s="268">
        <v>0.0239322533136966</v>
      </c>
      <c r="AD752" s="269">
        <v>0.0196669041133819</v>
      </c>
      <c r="AE752" s="270">
        <v>22025</v>
      </c>
      <c r="AF752" s="271">
        <v>413</v>
      </c>
      <c r="AG752" s="271">
        <v>2</v>
      </c>
      <c r="AH752" s="271">
        <v>21491</v>
      </c>
      <c r="AI752" s="271">
        <v>425</v>
      </c>
      <c r="AJ752" s="271">
        <v>4</v>
      </c>
      <c r="AK752" s="268">
        <v>0.0186606129398411</v>
      </c>
      <c r="AL752" s="268">
        <v>0.0195895956446885</v>
      </c>
      <c r="AM752" s="269">
        <v>-0.000928982704847384</v>
      </c>
    </row>
    <row r="753" spans="1:39">
      <c r="A753" s="279" t="s">
        <v>721</v>
      </c>
      <c r="B753" s="280" t="s">
        <v>3339</v>
      </c>
      <c r="C753" s="262" t="s">
        <v>1003</v>
      </c>
      <c r="D753" s="280" t="s">
        <v>1003</v>
      </c>
      <c r="E753" s="263">
        <v>4536</v>
      </c>
      <c r="F753" s="263">
        <v>82</v>
      </c>
      <c r="G753" s="263">
        <v>69</v>
      </c>
      <c r="H753" s="263">
        <v>0</v>
      </c>
      <c r="I753" s="263">
        <v>0</v>
      </c>
      <c r="J753" s="264">
        <v>6269</v>
      </c>
      <c r="K753" s="264">
        <v>41</v>
      </c>
      <c r="L753" s="264">
        <v>41</v>
      </c>
      <c r="M753" s="264">
        <v>14</v>
      </c>
      <c r="N753" s="264">
        <v>0</v>
      </c>
      <c r="O753" s="264">
        <v>3777</v>
      </c>
      <c r="P753" s="264">
        <v>57</v>
      </c>
      <c r="Q753" s="264">
        <v>57</v>
      </c>
      <c r="R753" s="264">
        <v>42</v>
      </c>
      <c r="S753" s="264">
        <v>0</v>
      </c>
      <c r="T753" s="265">
        <v>0.015</v>
      </c>
      <c r="U753" s="266">
        <v>4536</v>
      </c>
      <c r="V753" s="266">
        <v>82</v>
      </c>
      <c r="W753" s="266">
        <v>69</v>
      </c>
      <c r="X753" s="266">
        <v>0</v>
      </c>
      <c r="Y753" s="264">
        <v>0</v>
      </c>
      <c r="Z753" s="267">
        <v>0.0180776014109347</v>
      </c>
      <c r="AA753" s="267">
        <v>0.0180776014109347</v>
      </c>
      <c r="AB753" s="267">
        <v>0.00654011804115489</v>
      </c>
      <c r="AC753" s="268">
        <v>0.0150913423351867</v>
      </c>
      <c r="AD753" s="269">
        <v>0.0115374833697799</v>
      </c>
      <c r="AE753" s="270">
        <v>30820</v>
      </c>
      <c r="AF753" s="271">
        <v>436</v>
      </c>
      <c r="AG753" s="271">
        <v>0</v>
      </c>
      <c r="AH753" s="271">
        <v>31013</v>
      </c>
      <c r="AI753" s="271">
        <v>458</v>
      </c>
      <c r="AJ753" s="271">
        <v>0</v>
      </c>
      <c r="AK753" s="268">
        <v>0.0141466580142764</v>
      </c>
      <c r="AL753" s="268">
        <v>0.0147680005159127</v>
      </c>
      <c r="AM753" s="269">
        <v>-0.000621342501636238</v>
      </c>
    </row>
    <row r="754" spans="1:39">
      <c r="A754" s="279" t="s">
        <v>721</v>
      </c>
      <c r="B754" s="280" t="s">
        <v>3339</v>
      </c>
      <c r="C754" s="262" t="s">
        <v>1004</v>
      </c>
      <c r="D754" s="280" t="s">
        <v>1004</v>
      </c>
      <c r="E754" s="263">
        <v>2490</v>
      </c>
      <c r="F754" s="263">
        <v>45</v>
      </c>
      <c r="G754" s="263">
        <v>36</v>
      </c>
      <c r="H754" s="263">
        <v>0</v>
      </c>
      <c r="I754" s="263">
        <v>0</v>
      </c>
      <c r="J754" s="264">
        <v>2853</v>
      </c>
      <c r="K754" s="264">
        <v>33</v>
      </c>
      <c r="L754" s="264">
        <v>33</v>
      </c>
      <c r="M754" s="264">
        <v>10</v>
      </c>
      <c r="N754" s="264">
        <v>0</v>
      </c>
      <c r="O754" s="264">
        <v>1859</v>
      </c>
      <c r="P754" s="264">
        <v>24</v>
      </c>
      <c r="Q754" s="264">
        <v>24</v>
      </c>
      <c r="R754" s="264">
        <v>18</v>
      </c>
      <c r="S754" s="264">
        <v>0</v>
      </c>
      <c r="T754" s="265">
        <v>0.015</v>
      </c>
      <c r="U754" s="266">
        <v>2490</v>
      </c>
      <c r="V754" s="266">
        <v>45</v>
      </c>
      <c r="W754" s="266">
        <v>36</v>
      </c>
      <c r="X754" s="266">
        <v>0</v>
      </c>
      <c r="Y754" s="264">
        <v>0</v>
      </c>
      <c r="Z754" s="267">
        <v>0.0180722891566265</v>
      </c>
      <c r="AA754" s="267">
        <v>0.0180722891566265</v>
      </c>
      <c r="AB754" s="267">
        <v>0.0115667718191377</v>
      </c>
      <c r="AC754" s="268">
        <v>0.0129101667563206</v>
      </c>
      <c r="AD754" s="269">
        <v>0.00650551733748876</v>
      </c>
      <c r="AE754" s="270">
        <v>16101</v>
      </c>
      <c r="AF754" s="271">
        <v>210</v>
      </c>
      <c r="AG754" s="271">
        <v>0</v>
      </c>
      <c r="AH754" s="271">
        <v>16546</v>
      </c>
      <c r="AI754" s="271">
        <v>189</v>
      </c>
      <c r="AJ754" s="271">
        <v>0</v>
      </c>
      <c r="AK754" s="268">
        <v>0.0130426681572573</v>
      </c>
      <c r="AL754" s="268">
        <v>0.0114227003505379</v>
      </c>
      <c r="AM754" s="269">
        <v>0.00161996780671942</v>
      </c>
    </row>
    <row r="755" spans="1:39">
      <c r="A755" s="279" t="s">
        <v>721</v>
      </c>
      <c r="B755" s="280" t="s">
        <v>3339</v>
      </c>
      <c r="C755" s="262" t="s">
        <v>1005</v>
      </c>
      <c r="D755" s="280" t="s">
        <v>1006</v>
      </c>
      <c r="E755" s="263">
        <v>5842</v>
      </c>
      <c r="F755" s="263">
        <v>102</v>
      </c>
      <c r="G755" s="263">
        <v>70</v>
      </c>
      <c r="H755" s="263">
        <v>3</v>
      </c>
      <c r="I755" s="263">
        <v>0</v>
      </c>
      <c r="J755" s="264">
        <v>7497</v>
      </c>
      <c r="K755" s="264">
        <v>81</v>
      </c>
      <c r="L755" s="264">
        <v>81</v>
      </c>
      <c r="M755" s="264">
        <v>22</v>
      </c>
      <c r="N755" s="264">
        <v>0</v>
      </c>
      <c r="O755" s="264">
        <v>5137</v>
      </c>
      <c r="P755" s="264">
        <v>79</v>
      </c>
      <c r="Q755" s="264">
        <v>79</v>
      </c>
      <c r="R755" s="264">
        <v>46</v>
      </c>
      <c r="S755" s="264">
        <v>0</v>
      </c>
      <c r="T755" s="265">
        <v>0.015</v>
      </c>
      <c r="U755" s="266">
        <v>5842</v>
      </c>
      <c r="V755" s="266">
        <v>102</v>
      </c>
      <c r="W755" s="266">
        <v>70</v>
      </c>
      <c r="X755" s="266">
        <v>0</v>
      </c>
      <c r="Y755" s="264">
        <v>3</v>
      </c>
      <c r="Z755" s="267">
        <v>0.0174597740499829</v>
      </c>
      <c r="AA755" s="267">
        <v>0.0174597740499829</v>
      </c>
      <c r="AB755" s="267">
        <v>0.0108043217286915</v>
      </c>
      <c r="AC755" s="268">
        <v>0.0153786256569982</v>
      </c>
      <c r="AD755" s="269">
        <v>0.00665545232129141</v>
      </c>
      <c r="AE755" s="270">
        <v>39236</v>
      </c>
      <c r="AF755" s="271">
        <v>729</v>
      </c>
      <c r="AG755" s="271">
        <v>0</v>
      </c>
      <c r="AH755" s="271">
        <v>39230</v>
      </c>
      <c r="AI755" s="271">
        <v>681</v>
      </c>
      <c r="AJ755" s="271">
        <v>0</v>
      </c>
      <c r="AK755" s="268">
        <v>0.0185798756244265</v>
      </c>
      <c r="AL755" s="268">
        <v>0.0173591639051746</v>
      </c>
      <c r="AM755" s="269">
        <v>0.00122071171925194</v>
      </c>
    </row>
    <row r="756" spans="1:39">
      <c r="A756" s="279" t="s">
        <v>721</v>
      </c>
      <c r="B756" s="280" t="s">
        <v>3339</v>
      </c>
      <c r="C756" s="262" t="s">
        <v>1007</v>
      </c>
      <c r="D756" s="280" t="s">
        <v>1007</v>
      </c>
      <c r="E756" s="263">
        <v>2566</v>
      </c>
      <c r="F756" s="263">
        <v>100</v>
      </c>
      <c r="G756" s="263">
        <v>72</v>
      </c>
      <c r="H756" s="263">
        <v>0</v>
      </c>
      <c r="I756" s="263">
        <v>0</v>
      </c>
      <c r="J756" s="264">
        <v>3137</v>
      </c>
      <c r="K756" s="264">
        <v>42</v>
      </c>
      <c r="L756" s="264">
        <v>42</v>
      </c>
      <c r="M756" s="264">
        <v>8</v>
      </c>
      <c r="N756" s="264">
        <v>0</v>
      </c>
      <c r="O756" s="264">
        <v>1315</v>
      </c>
      <c r="P756" s="264">
        <v>40</v>
      </c>
      <c r="Q756" s="264">
        <v>40</v>
      </c>
      <c r="R756" s="264">
        <v>28</v>
      </c>
      <c r="S756" s="264">
        <v>0</v>
      </c>
      <c r="T756" s="265">
        <v>0.015</v>
      </c>
      <c r="U756" s="266">
        <v>2566</v>
      </c>
      <c r="V756" s="266">
        <v>100</v>
      </c>
      <c r="W756" s="266">
        <v>72</v>
      </c>
      <c r="X756" s="266">
        <v>0</v>
      </c>
      <c r="Y756" s="264">
        <v>0</v>
      </c>
      <c r="Z756" s="267">
        <v>0.0389711613406079</v>
      </c>
      <c r="AA756" s="267">
        <v>0.0389711613406079</v>
      </c>
      <c r="AB756" s="267">
        <v>0.0133885878227606</v>
      </c>
      <c r="AC756" s="268">
        <v>0.0304182509505703</v>
      </c>
      <c r="AD756" s="269">
        <v>0.0255825735178473</v>
      </c>
      <c r="AE756" s="270">
        <v>16631</v>
      </c>
      <c r="AF756" s="271">
        <v>416</v>
      </c>
      <c r="AG756" s="271">
        <v>0</v>
      </c>
      <c r="AH756" s="271">
        <v>16389</v>
      </c>
      <c r="AI756" s="271">
        <v>368</v>
      </c>
      <c r="AJ756" s="271">
        <v>0</v>
      </c>
      <c r="AK756" s="268">
        <v>0.0250135289519572</v>
      </c>
      <c r="AL756" s="268">
        <v>0.0224540850570505</v>
      </c>
      <c r="AM756" s="269">
        <v>0.00255944389490673</v>
      </c>
    </row>
    <row r="757" spans="1:39">
      <c r="A757" s="279" t="s">
        <v>721</v>
      </c>
      <c r="B757" s="280" t="s">
        <v>3339</v>
      </c>
      <c r="C757" s="262" t="s">
        <v>1008</v>
      </c>
      <c r="D757" s="280" t="s">
        <v>1008</v>
      </c>
      <c r="E757" s="263">
        <v>4119</v>
      </c>
      <c r="F757" s="263">
        <v>88</v>
      </c>
      <c r="G757" s="263">
        <v>58</v>
      </c>
      <c r="H757" s="263">
        <v>0</v>
      </c>
      <c r="I757" s="263">
        <v>0</v>
      </c>
      <c r="J757" s="264">
        <v>4547</v>
      </c>
      <c r="K757" s="264">
        <v>56</v>
      </c>
      <c r="L757" s="264">
        <v>56</v>
      </c>
      <c r="M757" s="264">
        <v>5</v>
      </c>
      <c r="N757" s="264">
        <v>0</v>
      </c>
      <c r="O757" s="264">
        <v>2214</v>
      </c>
      <c r="P757" s="264">
        <v>87</v>
      </c>
      <c r="Q757" s="264">
        <v>87</v>
      </c>
      <c r="R757" s="264">
        <v>60</v>
      </c>
      <c r="S757" s="264">
        <v>0</v>
      </c>
      <c r="T757" s="265">
        <v>0.015</v>
      </c>
      <c r="U757" s="266">
        <v>4119</v>
      </c>
      <c r="V757" s="266">
        <v>88</v>
      </c>
      <c r="W757" s="266">
        <v>58</v>
      </c>
      <c r="X757" s="266">
        <v>0</v>
      </c>
      <c r="Y757" s="264">
        <v>0</v>
      </c>
      <c r="Z757" s="267">
        <v>0.0213644088370964</v>
      </c>
      <c r="AA757" s="267">
        <v>0.0213644088370964</v>
      </c>
      <c r="AB757" s="267">
        <v>0.0123158126237079</v>
      </c>
      <c r="AC757" s="268">
        <v>0.0392953929539295</v>
      </c>
      <c r="AD757" s="269">
        <v>0.00904859621338844</v>
      </c>
      <c r="AE757" s="270">
        <v>23836</v>
      </c>
      <c r="AF757" s="271">
        <v>487</v>
      </c>
      <c r="AG757" s="271">
        <v>0</v>
      </c>
      <c r="AH757" s="271">
        <v>23873</v>
      </c>
      <c r="AI757" s="271">
        <v>490</v>
      </c>
      <c r="AJ757" s="271">
        <v>1</v>
      </c>
      <c r="AK757" s="268">
        <v>0.0204312804161772</v>
      </c>
      <c r="AL757" s="268">
        <v>0.0204833912788506</v>
      </c>
      <c r="AM757" s="269">
        <v>-5.21108626733748e-5</v>
      </c>
    </row>
    <row r="758" spans="1:39">
      <c r="A758" s="279" t="s">
        <v>721</v>
      </c>
      <c r="B758" s="280" t="s">
        <v>3339</v>
      </c>
      <c r="C758" s="262" t="s">
        <v>1009</v>
      </c>
      <c r="D758" s="280" t="s">
        <v>1010</v>
      </c>
      <c r="E758" s="263">
        <v>4690</v>
      </c>
      <c r="F758" s="263">
        <v>49</v>
      </c>
      <c r="G758" s="263">
        <v>33</v>
      </c>
      <c r="H758" s="263">
        <v>0</v>
      </c>
      <c r="I758" s="263">
        <v>0</v>
      </c>
      <c r="J758" s="264">
        <v>6482</v>
      </c>
      <c r="K758" s="264">
        <v>48</v>
      </c>
      <c r="L758" s="264">
        <v>48</v>
      </c>
      <c r="M758" s="264">
        <v>7</v>
      </c>
      <c r="N758" s="264">
        <v>0</v>
      </c>
      <c r="O758" s="264">
        <v>3866</v>
      </c>
      <c r="P758" s="264">
        <v>27</v>
      </c>
      <c r="Q758" s="264">
        <v>27</v>
      </c>
      <c r="R758" s="264">
        <v>16</v>
      </c>
      <c r="S758" s="264">
        <v>0</v>
      </c>
      <c r="T758" s="265">
        <v>0.015</v>
      </c>
      <c r="U758" s="266">
        <v>4690</v>
      </c>
      <c r="V758" s="266">
        <v>49</v>
      </c>
      <c r="W758" s="266">
        <v>33</v>
      </c>
      <c r="X758" s="266">
        <v>0</v>
      </c>
      <c r="Y758" s="264">
        <v>0</v>
      </c>
      <c r="Z758" s="267">
        <v>0.0104477611940299</v>
      </c>
      <c r="AA758" s="267">
        <v>0.0104477611940299</v>
      </c>
      <c r="AB758" s="267">
        <v>0.00740512187596421</v>
      </c>
      <c r="AC758" s="268">
        <v>0.00698396275219865</v>
      </c>
      <c r="AD758" s="269">
        <v>0.00304263931806564</v>
      </c>
      <c r="AE758" s="270">
        <v>33083</v>
      </c>
      <c r="AF758" s="271">
        <v>294</v>
      </c>
      <c r="AG758" s="271">
        <v>0</v>
      </c>
      <c r="AH758" s="271">
        <v>33688</v>
      </c>
      <c r="AI758" s="271">
        <v>323</v>
      </c>
      <c r="AJ758" s="271">
        <v>0</v>
      </c>
      <c r="AK758" s="268">
        <v>0.00888673941299157</v>
      </c>
      <c r="AL758" s="268">
        <v>0.00958798385181667</v>
      </c>
      <c r="AM758" s="269">
        <v>-0.000701244438825103</v>
      </c>
    </row>
    <row r="759" spans="1:39">
      <c r="A759" s="279" t="s">
        <v>721</v>
      </c>
      <c r="B759" s="280" t="s">
        <v>3339</v>
      </c>
      <c r="C759" s="262" t="s">
        <v>1011</v>
      </c>
      <c r="D759" s="280" t="s">
        <v>1012</v>
      </c>
      <c r="E759" s="263">
        <v>5451</v>
      </c>
      <c r="F759" s="263">
        <v>72</v>
      </c>
      <c r="G759" s="263">
        <v>58</v>
      </c>
      <c r="H759" s="263">
        <v>5</v>
      </c>
      <c r="I759" s="263">
        <v>0</v>
      </c>
      <c r="J759" s="264">
        <v>8164</v>
      </c>
      <c r="K759" s="264">
        <v>105</v>
      </c>
      <c r="L759" s="264">
        <v>105</v>
      </c>
      <c r="M759" s="264">
        <v>22</v>
      </c>
      <c r="N759" s="264">
        <v>0</v>
      </c>
      <c r="O759" s="264">
        <v>5354</v>
      </c>
      <c r="P759" s="264">
        <v>35</v>
      </c>
      <c r="Q759" s="264">
        <v>35</v>
      </c>
      <c r="R759" s="264">
        <v>14</v>
      </c>
      <c r="S759" s="264">
        <v>0</v>
      </c>
      <c r="T759" s="265">
        <v>0.015</v>
      </c>
      <c r="U759" s="266">
        <v>5451</v>
      </c>
      <c r="V759" s="266">
        <v>72</v>
      </c>
      <c r="W759" s="266">
        <v>58</v>
      </c>
      <c r="X759" s="266">
        <v>0</v>
      </c>
      <c r="Y759" s="264">
        <v>5</v>
      </c>
      <c r="Z759" s="267">
        <v>0.0132085855806274</v>
      </c>
      <c r="AA759" s="267">
        <v>0.0132085855806274</v>
      </c>
      <c r="AB759" s="267">
        <v>0.0128613424791769</v>
      </c>
      <c r="AC759" s="268">
        <v>0.00653716847217034</v>
      </c>
      <c r="AD759" s="269">
        <v>0.000347243101450533</v>
      </c>
      <c r="AE759" s="270">
        <v>41116</v>
      </c>
      <c r="AF759" s="271">
        <v>571</v>
      </c>
      <c r="AG759" s="271">
        <v>0</v>
      </c>
      <c r="AH759" s="271">
        <v>40573</v>
      </c>
      <c r="AI759" s="271">
        <v>539</v>
      </c>
      <c r="AJ759" s="271">
        <v>0</v>
      </c>
      <c r="AK759" s="268">
        <v>0.0138875376982197</v>
      </c>
      <c r="AL759" s="268">
        <v>0.0132846967194933</v>
      </c>
      <c r="AM759" s="269">
        <v>0.000602840978726413</v>
      </c>
    </row>
    <row r="760" spans="1:39">
      <c r="A760" s="279" t="s">
        <v>721</v>
      </c>
      <c r="B760" s="280" t="s">
        <v>3339</v>
      </c>
      <c r="C760" s="262" t="s">
        <v>1013</v>
      </c>
      <c r="D760" s="280" t="s">
        <v>1014</v>
      </c>
      <c r="E760" s="263">
        <v>7176</v>
      </c>
      <c r="F760" s="263">
        <v>130</v>
      </c>
      <c r="G760" s="263">
        <v>105</v>
      </c>
      <c r="H760" s="263">
        <v>0</v>
      </c>
      <c r="I760" s="263">
        <v>0</v>
      </c>
      <c r="J760" s="264">
        <v>9516</v>
      </c>
      <c r="K760" s="264">
        <v>124</v>
      </c>
      <c r="L760" s="264">
        <v>123</v>
      </c>
      <c r="M760" s="264">
        <v>19</v>
      </c>
      <c r="N760" s="264">
        <v>0</v>
      </c>
      <c r="O760" s="264">
        <v>4691</v>
      </c>
      <c r="P760" s="264">
        <v>105</v>
      </c>
      <c r="Q760" s="264">
        <v>105</v>
      </c>
      <c r="R760" s="264">
        <v>86</v>
      </c>
      <c r="S760" s="264">
        <v>0</v>
      </c>
      <c r="T760" s="265">
        <v>0.015</v>
      </c>
      <c r="U760" s="266">
        <v>7176</v>
      </c>
      <c r="V760" s="266">
        <v>130</v>
      </c>
      <c r="W760" s="266">
        <v>105</v>
      </c>
      <c r="X760" s="266">
        <v>0</v>
      </c>
      <c r="Y760" s="264">
        <v>0</v>
      </c>
      <c r="Z760" s="267">
        <v>0.0181159420289855</v>
      </c>
      <c r="AA760" s="267">
        <v>0.0181159420289855</v>
      </c>
      <c r="AB760" s="267">
        <v>0.0130306851618327</v>
      </c>
      <c r="AC760" s="268">
        <v>0.022383287145598</v>
      </c>
      <c r="AD760" s="269">
        <v>0.0050852568671528</v>
      </c>
      <c r="AE760" s="270">
        <v>46517</v>
      </c>
      <c r="AF760" s="271">
        <v>924</v>
      </c>
      <c r="AG760" s="271">
        <v>0</v>
      </c>
      <c r="AH760" s="271">
        <v>46900</v>
      </c>
      <c r="AI760" s="271">
        <v>963</v>
      </c>
      <c r="AJ760" s="271">
        <v>0</v>
      </c>
      <c r="AK760" s="268">
        <v>0.0198637057419868</v>
      </c>
      <c r="AL760" s="268">
        <v>0.0205330490405117</v>
      </c>
      <c r="AM760" s="269">
        <v>-0.000669343298524926</v>
      </c>
    </row>
    <row r="761" spans="1:39">
      <c r="A761" s="279" t="s">
        <v>721</v>
      </c>
      <c r="B761" s="280" t="s">
        <v>3339</v>
      </c>
      <c r="C761" s="262" t="s">
        <v>1015</v>
      </c>
      <c r="D761" s="280" t="s">
        <v>1016</v>
      </c>
      <c r="E761" s="263">
        <v>2666</v>
      </c>
      <c r="F761" s="263">
        <v>43</v>
      </c>
      <c r="G761" s="263">
        <v>31</v>
      </c>
      <c r="H761" s="263">
        <v>0</v>
      </c>
      <c r="I761" s="263">
        <v>0</v>
      </c>
      <c r="J761" s="264">
        <v>4158</v>
      </c>
      <c r="K761" s="264">
        <v>57</v>
      </c>
      <c r="L761" s="264">
        <v>57</v>
      </c>
      <c r="M761" s="264">
        <v>4</v>
      </c>
      <c r="N761" s="264">
        <v>0</v>
      </c>
      <c r="O761" s="264">
        <v>2550</v>
      </c>
      <c r="P761" s="264">
        <v>33</v>
      </c>
      <c r="Q761" s="264">
        <v>33</v>
      </c>
      <c r="R761" s="264">
        <v>24</v>
      </c>
      <c r="S761" s="264">
        <v>0</v>
      </c>
      <c r="T761" s="265">
        <v>0.015</v>
      </c>
      <c r="U761" s="266">
        <v>2666</v>
      </c>
      <c r="V761" s="266">
        <v>43</v>
      </c>
      <c r="W761" s="266">
        <v>31</v>
      </c>
      <c r="X761" s="266">
        <v>0</v>
      </c>
      <c r="Y761" s="264">
        <v>0</v>
      </c>
      <c r="Z761" s="267">
        <v>0.0161290322580645</v>
      </c>
      <c r="AA761" s="267">
        <v>0.0161290322580645</v>
      </c>
      <c r="AB761" s="267">
        <v>0.0137085137085137</v>
      </c>
      <c r="AC761" s="268">
        <v>0.0129411764705882</v>
      </c>
      <c r="AD761" s="269">
        <v>0.00242051854955081</v>
      </c>
      <c r="AE761" s="270">
        <v>20411</v>
      </c>
      <c r="AF761" s="271">
        <v>313</v>
      </c>
      <c r="AG761" s="271">
        <v>0</v>
      </c>
      <c r="AH761" s="271">
        <v>20783</v>
      </c>
      <c r="AI761" s="271">
        <v>298</v>
      </c>
      <c r="AJ761" s="271">
        <v>0</v>
      </c>
      <c r="AK761" s="268">
        <v>0.015334868453285</v>
      </c>
      <c r="AL761" s="268">
        <v>0.0143386421594572</v>
      </c>
      <c r="AM761" s="269">
        <v>0.000996226293827744</v>
      </c>
    </row>
    <row r="762" spans="1:39">
      <c r="A762" s="279" t="s">
        <v>721</v>
      </c>
      <c r="B762" s="280" t="s">
        <v>3339</v>
      </c>
      <c r="C762" s="262" t="s">
        <v>1017</v>
      </c>
      <c r="D762" s="280" t="s">
        <v>1017</v>
      </c>
      <c r="E762" s="263">
        <v>5078</v>
      </c>
      <c r="F762" s="263">
        <v>56</v>
      </c>
      <c r="G762" s="263">
        <v>42</v>
      </c>
      <c r="H762" s="263">
        <v>0</v>
      </c>
      <c r="I762" s="263">
        <v>0</v>
      </c>
      <c r="J762" s="264">
        <v>5185</v>
      </c>
      <c r="K762" s="264">
        <v>60</v>
      </c>
      <c r="L762" s="264">
        <v>59</v>
      </c>
      <c r="M762" s="264">
        <v>2</v>
      </c>
      <c r="N762" s="264">
        <v>0</v>
      </c>
      <c r="O762" s="264">
        <v>2374</v>
      </c>
      <c r="P762" s="264">
        <v>65</v>
      </c>
      <c r="Q762" s="264">
        <v>65</v>
      </c>
      <c r="R762" s="264">
        <v>36</v>
      </c>
      <c r="S762" s="264">
        <v>0</v>
      </c>
      <c r="T762" s="265">
        <v>0.015</v>
      </c>
      <c r="U762" s="266">
        <v>5078</v>
      </c>
      <c r="V762" s="266">
        <v>56</v>
      </c>
      <c r="W762" s="266">
        <v>42</v>
      </c>
      <c r="X762" s="266">
        <v>0</v>
      </c>
      <c r="Y762" s="264">
        <v>0</v>
      </c>
      <c r="Z762" s="267">
        <v>0.0110279637652619</v>
      </c>
      <c r="AA762" s="267">
        <v>0.0110279637652619</v>
      </c>
      <c r="AB762" s="267">
        <v>0.0115718418514947</v>
      </c>
      <c r="AC762" s="268">
        <v>0.027379949452401</v>
      </c>
      <c r="AD762" s="269">
        <v>-0.000543878086232782</v>
      </c>
      <c r="AE762" s="270">
        <v>27967</v>
      </c>
      <c r="AF762" s="271">
        <v>512</v>
      </c>
      <c r="AG762" s="271">
        <v>0</v>
      </c>
      <c r="AH762" s="271">
        <v>27489</v>
      </c>
      <c r="AI762" s="271">
        <v>552</v>
      </c>
      <c r="AJ762" s="271">
        <v>4</v>
      </c>
      <c r="AK762" s="268">
        <v>0.0183072907355097</v>
      </c>
      <c r="AL762" s="268">
        <v>0.0199352468260031</v>
      </c>
      <c r="AM762" s="269">
        <v>-0.00162795609049342</v>
      </c>
    </row>
    <row r="763" spans="1:39">
      <c r="A763" s="279" t="s">
        <v>721</v>
      </c>
      <c r="B763" s="280" t="s">
        <v>3339</v>
      </c>
      <c r="C763" s="262" t="s">
        <v>1018</v>
      </c>
      <c r="D763" s="280" t="s">
        <v>1018</v>
      </c>
      <c r="E763" s="263">
        <v>5304</v>
      </c>
      <c r="F763" s="263">
        <v>63</v>
      </c>
      <c r="G763" s="263">
        <v>36</v>
      </c>
      <c r="H763" s="263">
        <v>0</v>
      </c>
      <c r="I763" s="263">
        <v>0</v>
      </c>
      <c r="J763" s="264">
        <v>7407</v>
      </c>
      <c r="K763" s="264">
        <v>86</v>
      </c>
      <c r="L763" s="264">
        <v>86</v>
      </c>
      <c r="M763" s="264">
        <v>2</v>
      </c>
      <c r="N763" s="264">
        <v>0</v>
      </c>
      <c r="O763" s="264">
        <v>4441</v>
      </c>
      <c r="P763" s="264">
        <v>43</v>
      </c>
      <c r="Q763" s="264">
        <v>43</v>
      </c>
      <c r="R763" s="264">
        <v>13</v>
      </c>
      <c r="S763" s="264">
        <v>0</v>
      </c>
      <c r="T763" s="265">
        <v>0.015</v>
      </c>
      <c r="U763" s="266">
        <v>5304</v>
      </c>
      <c r="V763" s="266">
        <v>63</v>
      </c>
      <c r="W763" s="266">
        <v>36</v>
      </c>
      <c r="X763" s="266">
        <v>0</v>
      </c>
      <c r="Y763" s="264">
        <v>0</v>
      </c>
      <c r="Z763" s="267">
        <v>0.0118778280542986</v>
      </c>
      <c r="AA763" s="267">
        <v>0.0118778280542986</v>
      </c>
      <c r="AB763" s="267">
        <v>0.0116106385851222</v>
      </c>
      <c r="AC763" s="268">
        <v>0.00968250394055393</v>
      </c>
      <c r="AD763" s="269">
        <v>0.000267189469176461</v>
      </c>
      <c r="AE763" s="270">
        <v>36927</v>
      </c>
      <c r="AF763" s="271">
        <v>444</v>
      </c>
      <c r="AG763" s="271">
        <v>0</v>
      </c>
      <c r="AH763" s="271">
        <v>36862</v>
      </c>
      <c r="AI763" s="271">
        <v>439</v>
      </c>
      <c r="AJ763" s="271">
        <v>0</v>
      </c>
      <c r="AK763" s="268">
        <v>0.0120237224794866</v>
      </c>
      <c r="AL763" s="268">
        <v>0.011909283272747</v>
      </c>
      <c r="AM763" s="269">
        <v>0.000114439206739553</v>
      </c>
    </row>
    <row r="764" spans="1:39">
      <c r="A764" s="279" t="s">
        <v>721</v>
      </c>
      <c r="B764" s="280" t="s">
        <v>3340</v>
      </c>
      <c r="C764" s="262" t="s">
        <v>1019</v>
      </c>
      <c r="D764" s="280" t="s">
        <v>1019</v>
      </c>
      <c r="E764" s="263">
        <v>4848</v>
      </c>
      <c r="F764" s="263">
        <v>63</v>
      </c>
      <c r="G764" s="263">
        <v>43</v>
      </c>
      <c r="H764" s="263">
        <v>0</v>
      </c>
      <c r="I764" s="263">
        <v>0</v>
      </c>
      <c r="J764" s="264">
        <v>5870</v>
      </c>
      <c r="K764" s="264">
        <v>69</v>
      </c>
      <c r="L764" s="264">
        <v>69</v>
      </c>
      <c r="M764" s="264">
        <v>7</v>
      </c>
      <c r="N764" s="264">
        <v>0</v>
      </c>
      <c r="O764" s="264">
        <v>4195</v>
      </c>
      <c r="P764" s="264">
        <v>49</v>
      </c>
      <c r="Q764" s="264">
        <v>49</v>
      </c>
      <c r="R764" s="264">
        <v>32</v>
      </c>
      <c r="S764" s="264">
        <v>0</v>
      </c>
      <c r="T764" s="265">
        <v>0.015</v>
      </c>
      <c r="U764" s="266">
        <v>4848</v>
      </c>
      <c r="V764" s="266">
        <v>63</v>
      </c>
      <c r="W764" s="266">
        <v>43</v>
      </c>
      <c r="X764" s="266">
        <v>0</v>
      </c>
      <c r="Y764" s="264">
        <v>0</v>
      </c>
      <c r="Z764" s="267">
        <v>0.0129950495049505</v>
      </c>
      <c r="AA764" s="267">
        <v>0.0129950495049505</v>
      </c>
      <c r="AB764" s="267">
        <v>0.0117546848381601</v>
      </c>
      <c r="AC764" s="268">
        <v>0.0116805721096543</v>
      </c>
      <c r="AD764" s="269">
        <v>0.00124036466679036</v>
      </c>
      <c r="AE764" s="270">
        <v>30988</v>
      </c>
      <c r="AF764" s="271">
        <v>417</v>
      </c>
      <c r="AG764" s="271">
        <v>0</v>
      </c>
      <c r="AH764" s="271">
        <v>30398</v>
      </c>
      <c r="AI764" s="271">
        <v>437</v>
      </c>
      <c r="AJ764" s="271">
        <v>0</v>
      </c>
      <c r="AK764" s="268">
        <v>0.0134568219956112</v>
      </c>
      <c r="AL764" s="268">
        <v>0.014375945785907</v>
      </c>
      <c r="AM764" s="269">
        <v>-0.000919123790295764</v>
      </c>
    </row>
    <row r="765" spans="1:39">
      <c r="A765" s="279" t="s">
        <v>721</v>
      </c>
      <c r="B765" s="280" t="s">
        <v>3340</v>
      </c>
      <c r="C765" s="262" t="s">
        <v>1020</v>
      </c>
      <c r="D765" s="280" t="s">
        <v>1021</v>
      </c>
      <c r="E765" s="263">
        <v>7962</v>
      </c>
      <c r="F765" s="263">
        <v>67</v>
      </c>
      <c r="G765" s="263">
        <v>27</v>
      </c>
      <c r="H765" s="263">
        <v>0</v>
      </c>
      <c r="I765" s="263">
        <v>0</v>
      </c>
      <c r="J765" s="264">
        <v>8681</v>
      </c>
      <c r="K765" s="264">
        <v>143</v>
      </c>
      <c r="L765" s="264">
        <v>143</v>
      </c>
      <c r="M765" s="264">
        <v>13</v>
      </c>
      <c r="N765" s="264">
        <v>0</v>
      </c>
      <c r="O765" s="264">
        <v>7069</v>
      </c>
      <c r="P765" s="264">
        <v>101</v>
      </c>
      <c r="Q765" s="264">
        <v>101</v>
      </c>
      <c r="R765" s="264">
        <v>26</v>
      </c>
      <c r="S765" s="264">
        <v>0</v>
      </c>
      <c r="T765" s="265">
        <v>0.015</v>
      </c>
      <c r="U765" s="266">
        <v>7962</v>
      </c>
      <c r="V765" s="266">
        <v>67</v>
      </c>
      <c r="W765" s="266">
        <v>27</v>
      </c>
      <c r="X765" s="266">
        <v>0</v>
      </c>
      <c r="Y765" s="264">
        <v>0</v>
      </c>
      <c r="Z765" s="267">
        <v>0.00841497111278573</v>
      </c>
      <c r="AA765" s="267">
        <v>0.00841497111278573</v>
      </c>
      <c r="AB765" s="267">
        <v>0.0164727565948623</v>
      </c>
      <c r="AC765" s="268">
        <v>0.0142877351817796</v>
      </c>
      <c r="AD765" s="269">
        <v>-0.00805778548207661</v>
      </c>
      <c r="AE765" s="270">
        <v>48139</v>
      </c>
      <c r="AF765" s="271">
        <v>716</v>
      </c>
      <c r="AG765" s="271">
        <v>0</v>
      </c>
      <c r="AH765" s="271">
        <v>45842</v>
      </c>
      <c r="AI765" s="271">
        <v>774</v>
      </c>
      <c r="AJ765" s="271">
        <v>0</v>
      </c>
      <c r="AK765" s="268">
        <v>0.0148735952138599</v>
      </c>
      <c r="AL765" s="268">
        <v>0.0168840801012172</v>
      </c>
      <c r="AM765" s="269">
        <v>-0.00201048488735736</v>
      </c>
    </row>
    <row r="766" spans="1:39">
      <c r="A766" s="279" t="s">
        <v>721</v>
      </c>
      <c r="B766" s="280" t="s">
        <v>3340</v>
      </c>
      <c r="C766" s="262" t="s">
        <v>1022</v>
      </c>
      <c r="D766" s="280" t="s">
        <v>1022</v>
      </c>
      <c r="E766" s="263">
        <v>6114</v>
      </c>
      <c r="F766" s="263">
        <v>104</v>
      </c>
      <c r="G766" s="263">
        <v>57</v>
      </c>
      <c r="H766" s="263">
        <v>0</v>
      </c>
      <c r="I766" s="263">
        <v>0</v>
      </c>
      <c r="J766" s="264">
        <v>6731</v>
      </c>
      <c r="K766" s="264">
        <v>131</v>
      </c>
      <c r="L766" s="264">
        <v>131</v>
      </c>
      <c r="M766" s="264">
        <v>21</v>
      </c>
      <c r="N766" s="264">
        <v>0</v>
      </c>
      <c r="O766" s="264">
        <v>4513</v>
      </c>
      <c r="P766" s="264">
        <v>85</v>
      </c>
      <c r="Q766" s="264">
        <v>85</v>
      </c>
      <c r="R766" s="264">
        <v>55</v>
      </c>
      <c r="S766" s="264">
        <v>2</v>
      </c>
      <c r="T766" s="265">
        <v>0.015</v>
      </c>
      <c r="U766" s="266">
        <v>6114</v>
      </c>
      <c r="V766" s="266">
        <v>104</v>
      </c>
      <c r="W766" s="266">
        <v>57</v>
      </c>
      <c r="X766" s="266">
        <v>0</v>
      </c>
      <c r="Y766" s="264">
        <v>0</v>
      </c>
      <c r="Z766" s="267">
        <v>0.0170101406607785</v>
      </c>
      <c r="AA766" s="267">
        <v>0.0170101406607785</v>
      </c>
      <c r="AB766" s="267">
        <v>0.019462189867776</v>
      </c>
      <c r="AC766" s="268">
        <v>0.0183913139818303</v>
      </c>
      <c r="AD766" s="269">
        <v>-0.00245204920699742</v>
      </c>
      <c r="AE766" s="270">
        <v>35742</v>
      </c>
      <c r="AF766" s="271">
        <v>710</v>
      </c>
      <c r="AG766" s="271">
        <v>3</v>
      </c>
      <c r="AH766" s="271">
        <v>34607</v>
      </c>
      <c r="AI766" s="271">
        <v>734</v>
      </c>
      <c r="AJ766" s="271">
        <v>0</v>
      </c>
      <c r="AK766" s="268">
        <v>0.0197806502154328</v>
      </c>
      <c r="AL766" s="268">
        <v>0.021209581876499</v>
      </c>
      <c r="AM766" s="269">
        <v>-0.00142893166106615</v>
      </c>
    </row>
    <row r="767" spans="1:39">
      <c r="A767" s="279" t="s">
        <v>721</v>
      </c>
      <c r="B767" s="280" t="s">
        <v>3340</v>
      </c>
      <c r="C767" s="262" t="s">
        <v>1023</v>
      </c>
      <c r="D767" s="280" t="s">
        <v>1024</v>
      </c>
      <c r="E767" s="263">
        <v>10201</v>
      </c>
      <c r="F767" s="263">
        <v>214</v>
      </c>
      <c r="G767" s="263">
        <v>147</v>
      </c>
      <c r="H767" s="263">
        <v>0</v>
      </c>
      <c r="I767" s="263">
        <v>0</v>
      </c>
      <c r="J767" s="264">
        <v>10515</v>
      </c>
      <c r="K767" s="264">
        <v>115</v>
      </c>
      <c r="L767" s="264">
        <v>115</v>
      </c>
      <c r="M767" s="264">
        <v>38</v>
      </c>
      <c r="N767" s="264">
        <v>0</v>
      </c>
      <c r="O767" s="264">
        <v>8533</v>
      </c>
      <c r="P767" s="264">
        <v>102</v>
      </c>
      <c r="Q767" s="264">
        <v>102</v>
      </c>
      <c r="R767" s="264">
        <v>75</v>
      </c>
      <c r="S767" s="264">
        <v>0</v>
      </c>
      <c r="T767" s="265">
        <v>0.015</v>
      </c>
      <c r="U767" s="266">
        <v>10201</v>
      </c>
      <c r="V767" s="266">
        <v>214</v>
      </c>
      <c r="W767" s="266">
        <v>147</v>
      </c>
      <c r="X767" s="266">
        <v>0</v>
      </c>
      <c r="Y767" s="264">
        <v>0</v>
      </c>
      <c r="Z767" s="267">
        <v>0.0209783354573081</v>
      </c>
      <c r="AA767" s="267">
        <v>0.0209783354573081</v>
      </c>
      <c r="AB767" s="267">
        <v>0.0109367570137898</v>
      </c>
      <c r="AC767" s="268">
        <v>0.011953591937185</v>
      </c>
      <c r="AD767" s="269">
        <v>0.0100415784435183</v>
      </c>
      <c r="AE767" s="270">
        <v>57789</v>
      </c>
      <c r="AF767" s="271">
        <v>1068</v>
      </c>
      <c r="AG767" s="271">
        <v>0</v>
      </c>
      <c r="AH767" s="271">
        <v>51670</v>
      </c>
      <c r="AI767" s="271">
        <v>1054</v>
      </c>
      <c r="AJ767" s="271">
        <v>0</v>
      </c>
      <c r="AK767" s="268">
        <v>0.0184810258007579</v>
      </c>
      <c r="AL767" s="268">
        <v>0.0203986839558738</v>
      </c>
      <c r="AM767" s="269">
        <v>-0.00191765815511588</v>
      </c>
    </row>
    <row r="768" spans="1:39">
      <c r="A768" s="279" t="s">
        <v>721</v>
      </c>
      <c r="B768" s="280" t="s">
        <v>3340</v>
      </c>
      <c r="C768" s="262" t="s">
        <v>1025</v>
      </c>
      <c r="D768" s="280" t="s">
        <v>1026</v>
      </c>
      <c r="E768" s="263">
        <v>7554</v>
      </c>
      <c r="F768" s="263">
        <v>169</v>
      </c>
      <c r="G768" s="263">
        <v>127</v>
      </c>
      <c r="H768" s="263">
        <v>0</v>
      </c>
      <c r="I768" s="263">
        <v>0</v>
      </c>
      <c r="J768" s="264">
        <v>8717</v>
      </c>
      <c r="K768" s="264">
        <v>190</v>
      </c>
      <c r="L768" s="264">
        <v>190</v>
      </c>
      <c r="M768" s="264">
        <v>4</v>
      </c>
      <c r="N768" s="264">
        <v>0</v>
      </c>
      <c r="O768" s="264">
        <v>6307</v>
      </c>
      <c r="P768" s="264">
        <v>62</v>
      </c>
      <c r="Q768" s="264">
        <v>62</v>
      </c>
      <c r="R768" s="264">
        <v>20</v>
      </c>
      <c r="S768" s="264">
        <v>0</v>
      </c>
      <c r="T768" s="265">
        <v>0.015</v>
      </c>
      <c r="U768" s="266">
        <v>7554</v>
      </c>
      <c r="V768" s="266">
        <v>169</v>
      </c>
      <c r="W768" s="266">
        <v>127</v>
      </c>
      <c r="X768" s="266">
        <v>0</v>
      </c>
      <c r="Y768" s="264">
        <v>0</v>
      </c>
      <c r="Z768" s="267">
        <v>0.0223722531109346</v>
      </c>
      <c r="AA768" s="267">
        <v>0.0223722531109346</v>
      </c>
      <c r="AB768" s="267">
        <v>0.0217964896179878</v>
      </c>
      <c r="AC768" s="268">
        <v>0.00983034723323292</v>
      </c>
      <c r="AD768" s="269">
        <v>0.000575763492946763</v>
      </c>
      <c r="AE768" s="270">
        <v>47978</v>
      </c>
      <c r="AF768" s="271">
        <v>1015</v>
      </c>
      <c r="AG768" s="271">
        <v>1</v>
      </c>
      <c r="AH768" s="271">
        <v>47163</v>
      </c>
      <c r="AI768" s="271">
        <v>967</v>
      </c>
      <c r="AJ768" s="271">
        <v>0</v>
      </c>
      <c r="AK768" s="268">
        <v>0.0211346867314186</v>
      </c>
      <c r="AL768" s="268">
        <v>0.020503360685283</v>
      </c>
      <c r="AM768" s="269">
        <v>0.000631326046135614</v>
      </c>
    </row>
    <row r="769" spans="1:39">
      <c r="A769" s="279" t="s">
        <v>721</v>
      </c>
      <c r="B769" s="280" t="s">
        <v>3340</v>
      </c>
      <c r="C769" s="262" t="s">
        <v>1027</v>
      </c>
      <c r="D769" s="280" t="s">
        <v>1027</v>
      </c>
      <c r="E769" s="263">
        <v>4782</v>
      </c>
      <c r="F769" s="263">
        <v>51</v>
      </c>
      <c r="G769" s="263">
        <v>38</v>
      </c>
      <c r="H769" s="263">
        <v>0</v>
      </c>
      <c r="I769" s="263">
        <v>0</v>
      </c>
      <c r="J769" s="264">
        <v>5467</v>
      </c>
      <c r="K769" s="264">
        <v>46</v>
      </c>
      <c r="L769" s="264">
        <v>46</v>
      </c>
      <c r="M769" s="264">
        <v>11</v>
      </c>
      <c r="N769" s="264">
        <v>0</v>
      </c>
      <c r="O769" s="264">
        <v>3972</v>
      </c>
      <c r="P769" s="264">
        <v>39</v>
      </c>
      <c r="Q769" s="264">
        <v>39</v>
      </c>
      <c r="R769" s="264">
        <v>27</v>
      </c>
      <c r="S769" s="264">
        <v>0</v>
      </c>
      <c r="T769" s="265">
        <v>0.015</v>
      </c>
      <c r="U769" s="266">
        <v>4782</v>
      </c>
      <c r="V769" s="266">
        <v>51</v>
      </c>
      <c r="W769" s="266">
        <v>38</v>
      </c>
      <c r="X769" s="266">
        <v>0</v>
      </c>
      <c r="Y769" s="264">
        <v>0</v>
      </c>
      <c r="Z769" s="267">
        <v>0.0106649937264743</v>
      </c>
      <c r="AA769" s="267">
        <v>0.0106649937264743</v>
      </c>
      <c r="AB769" s="267">
        <v>0.00841412109017743</v>
      </c>
      <c r="AC769" s="268">
        <v>0.00981873111782477</v>
      </c>
      <c r="AD769" s="269">
        <v>0.00225087263629685</v>
      </c>
      <c r="AE769" s="270">
        <v>29695</v>
      </c>
      <c r="AF769" s="271">
        <v>427</v>
      </c>
      <c r="AG769" s="271">
        <v>0</v>
      </c>
      <c r="AH769" s="271">
        <v>29169</v>
      </c>
      <c r="AI769" s="271">
        <v>422</v>
      </c>
      <c r="AJ769" s="271">
        <v>0</v>
      </c>
      <c r="AK769" s="268">
        <v>0.014379525172588</v>
      </c>
      <c r="AL769" s="268">
        <v>0.0144674140354486</v>
      </c>
      <c r="AM769" s="269">
        <v>-8.78888628606158e-5</v>
      </c>
    </row>
    <row r="770" spans="1:39">
      <c r="A770" s="279" t="s">
        <v>721</v>
      </c>
      <c r="B770" s="280" t="s">
        <v>3340</v>
      </c>
      <c r="C770" s="262" t="s">
        <v>1028</v>
      </c>
      <c r="D770" s="280" t="s">
        <v>1028</v>
      </c>
      <c r="E770" s="263">
        <v>4571</v>
      </c>
      <c r="F770" s="263">
        <v>67</v>
      </c>
      <c r="G770" s="263">
        <v>31</v>
      </c>
      <c r="H770" s="263">
        <v>2</v>
      </c>
      <c r="I770" s="263">
        <v>0</v>
      </c>
      <c r="J770" s="264">
        <v>5052</v>
      </c>
      <c r="K770" s="264">
        <v>62</v>
      </c>
      <c r="L770" s="264">
        <v>62</v>
      </c>
      <c r="M770" s="264">
        <v>1</v>
      </c>
      <c r="N770" s="264">
        <v>0</v>
      </c>
      <c r="O770" s="264">
        <v>3743</v>
      </c>
      <c r="P770" s="264">
        <v>56</v>
      </c>
      <c r="Q770" s="264">
        <v>55</v>
      </c>
      <c r="R770" s="264">
        <v>14</v>
      </c>
      <c r="S770" s="264">
        <v>0</v>
      </c>
      <c r="T770" s="265">
        <v>0.015</v>
      </c>
      <c r="U770" s="266">
        <v>4571</v>
      </c>
      <c r="V770" s="266">
        <v>67</v>
      </c>
      <c r="W770" s="266">
        <v>31</v>
      </c>
      <c r="X770" s="266">
        <v>0</v>
      </c>
      <c r="Y770" s="264">
        <v>2</v>
      </c>
      <c r="Z770" s="267">
        <v>0.0146576241522643</v>
      </c>
      <c r="AA770" s="267">
        <v>0.0146576241522643</v>
      </c>
      <c r="AB770" s="267">
        <v>0.0122723673792557</v>
      </c>
      <c r="AC770" s="268">
        <v>0.0149612610205717</v>
      </c>
      <c r="AD770" s="269">
        <v>0.00238525677300853</v>
      </c>
      <c r="AE770" s="270">
        <v>26460</v>
      </c>
      <c r="AF770" s="271">
        <v>411</v>
      </c>
      <c r="AG770" s="271">
        <v>0</v>
      </c>
      <c r="AH770" s="271">
        <v>23610</v>
      </c>
      <c r="AI770" s="271">
        <v>327</v>
      </c>
      <c r="AJ770" s="271">
        <v>0</v>
      </c>
      <c r="AK770" s="268">
        <v>0.0155328798185941</v>
      </c>
      <c r="AL770" s="268">
        <v>0.0138500635324015</v>
      </c>
      <c r="AM770" s="269">
        <v>0.00168281628619258</v>
      </c>
    </row>
    <row r="771" spans="1:39">
      <c r="A771" s="279" t="s">
        <v>721</v>
      </c>
      <c r="B771" s="280" t="s">
        <v>3340</v>
      </c>
      <c r="C771" s="262" t="s">
        <v>1029</v>
      </c>
      <c r="D771" s="280" t="s">
        <v>1029</v>
      </c>
      <c r="E771" s="263">
        <v>3531</v>
      </c>
      <c r="F771" s="263">
        <v>39</v>
      </c>
      <c r="G771" s="263">
        <v>24</v>
      </c>
      <c r="H771" s="263">
        <v>0</v>
      </c>
      <c r="I771" s="263">
        <v>0</v>
      </c>
      <c r="J771" s="264">
        <v>4591</v>
      </c>
      <c r="K771" s="264">
        <v>35</v>
      </c>
      <c r="L771" s="264">
        <v>35</v>
      </c>
      <c r="M771" s="264">
        <v>1</v>
      </c>
      <c r="N771" s="264">
        <v>0</v>
      </c>
      <c r="O771" s="264">
        <v>3042</v>
      </c>
      <c r="P771" s="264">
        <v>45</v>
      </c>
      <c r="Q771" s="264">
        <v>45</v>
      </c>
      <c r="R771" s="264">
        <v>22</v>
      </c>
      <c r="S771" s="264">
        <v>0</v>
      </c>
      <c r="T771" s="265">
        <v>0.015</v>
      </c>
      <c r="U771" s="266">
        <v>3531</v>
      </c>
      <c r="V771" s="266">
        <v>39</v>
      </c>
      <c r="W771" s="266">
        <v>24</v>
      </c>
      <c r="X771" s="266">
        <v>0</v>
      </c>
      <c r="Y771" s="264">
        <v>0</v>
      </c>
      <c r="Z771" s="267">
        <v>0.0110450297366185</v>
      </c>
      <c r="AA771" s="267">
        <v>0.0110450297366185</v>
      </c>
      <c r="AB771" s="267">
        <v>0.00762361141363537</v>
      </c>
      <c r="AC771" s="268">
        <v>0.014792899408284</v>
      </c>
      <c r="AD771" s="269">
        <v>0.00342141832298315</v>
      </c>
      <c r="AE771" s="270">
        <v>23226</v>
      </c>
      <c r="AF771" s="271">
        <v>209</v>
      </c>
      <c r="AG771" s="271">
        <v>0</v>
      </c>
      <c r="AH771" s="271">
        <v>22535</v>
      </c>
      <c r="AI771" s="271">
        <v>186</v>
      </c>
      <c r="AJ771" s="271">
        <v>0</v>
      </c>
      <c r="AK771" s="268">
        <v>0.00899853612331008</v>
      </c>
      <c r="AL771" s="268">
        <v>0.00825382737963168</v>
      </c>
      <c r="AM771" s="269">
        <v>0.0007447087436784</v>
      </c>
    </row>
    <row r="772" spans="1:39">
      <c r="A772" s="279" t="s">
        <v>721</v>
      </c>
      <c r="B772" s="280" t="s">
        <v>3340</v>
      </c>
      <c r="C772" s="262" t="s">
        <v>1030</v>
      </c>
      <c r="D772" s="280" t="s">
        <v>1030</v>
      </c>
      <c r="E772" s="263">
        <v>2457</v>
      </c>
      <c r="F772" s="263">
        <v>27</v>
      </c>
      <c r="G772" s="263">
        <v>20</v>
      </c>
      <c r="H772" s="263">
        <v>0</v>
      </c>
      <c r="I772" s="263">
        <v>0</v>
      </c>
      <c r="J772" s="264">
        <v>2793</v>
      </c>
      <c r="K772" s="264">
        <v>21</v>
      </c>
      <c r="L772" s="264">
        <v>21</v>
      </c>
      <c r="M772" s="264">
        <v>3</v>
      </c>
      <c r="N772" s="264">
        <v>0</v>
      </c>
      <c r="O772" s="264">
        <v>2135</v>
      </c>
      <c r="P772" s="264">
        <v>30</v>
      </c>
      <c r="Q772" s="264">
        <v>30</v>
      </c>
      <c r="R772" s="264">
        <v>22</v>
      </c>
      <c r="S772" s="264">
        <v>0</v>
      </c>
      <c r="T772" s="265">
        <v>0.015</v>
      </c>
      <c r="U772" s="266">
        <v>2457</v>
      </c>
      <c r="V772" s="266">
        <v>27</v>
      </c>
      <c r="W772" s="266">
        <v>20</v>
      </c>
      <c r="X772" s="266">
        <v>0</v>
      </c>
      <c r="Y772" s="264">
        <v>0</v>
      </c>
      <c r="Z772" s="267">
        <v>0.010989010989011</v>
      </c>
      <c r="AA772" s="267">
        <v>0.010989010989011</v>
      </c>
      <c r="AB772" s="267">
        <v>0.0075187969924812</v>
      </c>
      <c r="AC772" s="268">
        <v>0.0140515222482436</v>
      </c>
      <c r="AD772" s="269">
        <v>0.00347021399652979</v>
      </c>
      <c r="AE772" s="270">
        <v>15390</v>
      </c>
      <c r="AF772" s="271">
        <v>194</v>
      </c>
      <c r="AG772" s="271">
        <v>0</v>
      </c>
      <c r="AH772" s="271">
        <v>14707</v>
      </c>
      <c r="AI772" s="271">
        <v>184</v>
      </c>
      <c r="AJ772" s="271">
        <v>0</v>
      </c>
      <c r="AK772" s="268">
        <v>0.0126055880441845</v>
      </c>
      <c r="AL772" s="268">
        <v>0.0125110491602638</v>
      </c>
      <c r="AM772" s="269">
        <v>9.4538883920716e-5</v>
      </c>
    </row>
    <row r="773" spans="1:39">
      <c r="A773" s="279" t="s">
        <v>721</v>
      </c>
      <c r="B773" s="280" t="s">
        <v>3340</v>
      </c>
      <c r="C773" s="262" t="s">
        <v>1031</v>
      </c>
      <c r="D773" s="280" t="s">
        <v>1031</v>
      </c>
      <c r="E773" s="263">
        <v>8866</v>
      </c>
      <c r="F773" s="263">
        <v>131</v>
      </c>
      <c r="G773" s="263">
        <v>73</v>
      </c>
      <c r="H773" s="263">
        <v>0</v>
      </c>
      <c r="I773" s="263">
        <v>0</v>
      </c>
      <c r="J773" s="264">
        <v>9957</v>
      </c>
      <c r="K773" s="264">
        <v>146</v>
      </c>
      <c r="L773" s="264">
        <v>146</v>
      </c>
      <c r="M773" s="264">
        <v>13</v>
      </c>
      <c r="N773" s="264">
        <v>0</v>
      </c>
      <c r="O773" s="264">
        <v>7353</v>
      </c>
      <c r="P773" s="264">
        <v>115</v>
      </c>
      <c r="Q773" s="264">
        <v>115</v>
      </c>
      <c r="R773" s="264">
        <v>65</v>
      </c>
      <c r="S773" s="264">
        <v>0</v>
      </c>
      <c r="T773" s="265">
        <v>0.015</v>
      </c>
      <c r="U773" s="266">
        <v>8866</v>
      </c>
      <c r="V773" s="266">
        <v>131</v>
      </c>
      <c r="W773" s="266">
        <v>73</v>
      </c>
      <c r="X773" s="266">
        <v>0</v>
      </c>
      <c r="Y773" s="264">
        <v>0</v>
      </c>
      <c r="Z773" s="267">
        <v>0.0147755470336115</v>
      </c>
      <c r="AA773" s="267">
        <v>0.0147755470336115</v>
      </c>
      <c r="AB773" s="267">
        <v>0.0146630511198152</v>
      </c>
      <c r="AC773" s="268">
        <v>0.015639874881001</v>
      </c>
      <c r="AD773" s="269">
        <v>0.000112495913796343</v>
      </c>
      <c r="AE773" s="270">
        <v>53762</v>
      </c>
      <c r="AF773" s="271">
        <v>833</v>
      </c>
      <c r="AG773" s="271">
        <v>0</v>
      </c>
      <c r="AH773" s="271">
        <v>53260</v>
      </c>
      <c r="AI773" s="271">
        <v>784</v>
      </c>
      <c r="AJ773" s="271">
        <v>0</v>
      </c>
      <c r="AK773" s="268">
        <v>0.0154942152449686</v>
      </c>
      <c r="AL773" s="268">
        <v>0.0147202403304544</v>
      </c>
      <c r="AM773" s="269">
        <v>0.00077397491451419</v>
      </c>
    </row>
    <row r="774" spans="1:39">
      <c r="A774" s="279" t="s">
        <v>721</v>
      </c>
      <c r="B774" s="280" t="s">
        <v>3340</v>
      </c>
      <c r="C774" s="262" t="s">
        <v>1032</v>
      </c>
      <c r="D774" s="280" t="s">
        <v>1032</v>
      </c>
      <c r="E774" s="263">
        <v>6032</v>
      </c>
      <c r="F774" s="263">
        <v>78</v>
      </c>
      <c r="G774" s="263">
        <v>46</v>
      </c>
      <c r="H774" s="263">
        <v>0</v>
      </c>
      <c r="I774" s="263">
        <v>0</v>
      </c>
      <c r="J774" s="264">
        <v>7027</v>
      </c>
      <c r="K774" s="264">
        <v>61</v>
      </c>
      <c r="L774" s="264">
        <v>61</v>
      </c>
      <c r="M774" s="264">
        <v>6</v>
      </c>
      <c r="N774" s="264">
        <v>0</v>
      </c>
      <c r="O774" s="264">
        <v>5017</v>
      </c>
      <c r="P774" s="264">
        <v>30</v>
      </c>
      <c r="Q774" s="264">
        <v>30</v>
      </c>
      <c r="R774" s="264">
        <v>13</v>
      </c>
      <c r="S774" s="264">
        <v>0</v>
      </c>
      <c r="T774" s="265">
        <v>0.015</v>
      </c>
      <c r="U774" s="266">
        <v>6032</v>
      </c>
      <c r="V774" s="266">
        <v>78</v>
      </c>
      <c r="W774" s="266">
        <v>46</v>
      </c>
      <c r="X774" s="266">
        <v>0</v>
      </c>
      <c r="Y774" s="264">
        <v>0</v>
      </c>
      <c r="Z774" s="267">
        <v>0.0129310344827586</v>
      </c>
      <c r="AA774" s="267">
        <v>0.0129310344827586</v>
      </c>
      <c r="AB774" s="267">
        <v>0.00868080261847161</v>
      </c>
      <c r="AC774" s="268">
        <v>0.00597966912497508</v>
      </c>
      <c r="AD774" s="269">
        <v>0.00425023186428701</v>
      </c>
      <c r="AE774" s="270">
        <v>37462</v>
      </c>
      <c r="AF774" s="271">
        <v>402</v>
      </c>
      <c r="AG774" s="271">
        <v>0</v>
      </c>
      <c r="AH774" s="271">
        <v>36575</v>
      </c>
      <c r="AI774" s="271">
        <v>420</v>
      </c>
      <c r="AJ774" s="271">
        <v>0</v>
      </c>
      <c r="AK774" s="268">
        <v>0.0107308739522716</v>
      </c>
      <c r="AL774" s="268">
        <v>0.0114832535885167</v>
      </c>
      <c r="AM774" s="269">
        <v>-0.000752379636245111</v>
      </c>
    </row>
    <row r="775" spans="1:39">
      <c r="A775" s="279" t="s">
        <v>721</v>
      </c>
      <c r="B775" s="280" t="s">
        <v>3340</v>
      </c>
      <c r="C775" s="262" t="s">
        <v>1033</v>
      </c>
      <c r="D775" s="280" t="s">
        <v>1033</v>
      </c>
      <c r="E775" s="263">
        <v>2959</v>
      </c>
      <c r="F775" s="263">
        <v>43</v>
      </c>
      <c r="G775" s="263">
        <v>35</v>
      </c>
      <c r="H775" s="263">
        <v>0</v>
      </c>
      <c r="I775" s="263">
        <v>0</v>
      </c>
      <c r="J775" s="264">
        <v>3721</v>
      </c>
      <c r="K775" s="264">
        <v>37</v>
      </c>
      <c r="L775" s="264">
        <v>37</v>
      </c>
      <c r="M775" s="264">
        <v>8</v>
      </c>
      <c r="N775" s="264">
        <v>0</v>
      </c>
      <c r="O775" s="264">
        <v>2686</v>
      </c>
      <c r="P775" s="264">
        <v>20</v>
      </c>
      <c r="Q775" s="264">
        <v>20</v>
      </c>
      <c r="R775" s="264">
        <v>16</v>
      </c>
      <c r="S775" s="264">
        <v>0</v>
      </c>
      <c r="T775" s="265">
        <v>0.015</v>
      </c>
      <c r="U775" s="266">
        <v>2959</v>
      </c>
      <c r="V775" s="266">
        <v>43</v>
      </c>
      <c r="W775" s="266">
        <v>35</v>
      </c>
      <c r="X775" s="266">
        <v>0</v>
      </c>
      <c r="Y775" s="264">
        <v>0</v>
      </c>
      <c r="Z775" s="267">
        <v>0.014531936465022</v>
      </c>
      <c r="AA775" s="267">
        <v>0.014531936465022</v>
      </c>
      <c r="AB775" s="267">
        <v>0.00994356355818328</v>
      </c>
      <c r="AC775" s="268">
        <v>0.00744601638123604</v>
      </c>
      <c r="AD775" s="269">
        <v>0.00458837290683868</v>
      </c>
      <c r="AE775" s="270">
        <v>19315</v>
      </c>
      <c r="AF775" s="271">
        <v>244</v>
      </c>
      <c r="AG775" s="271">
        <v>0</v>
      </c>
      <c r="AH775" s="271">
        <v>18855</v>
      </c>
      <c r="AI775" s="271">
        <v>200</v>
      </c>
      <c r="AJ775" s="271">
        <v>0</v>
      </c>
      <c r="AK775" s="268">
        <v>0.0126326689101734</v>
      </c>
      <c r="AL775" s="268">
        <v>0.0106072659771944</v>
      </c>
      <c r="AM775" s="269">
        <v>0.00202540293297906</v>
      </c>
    </row>
    <row r="776" spans="1:39">
      <c r="A776" s="279" t="s">
        <v>721</v>
      </c>
      <c r="B776" s="280" t="s">
        <v>3340</v>
      </c>
      <c r="C776" s="262" t="s">
        <v>1034</v>
      </c>
      <c r="D776" s="280" t="s">
        <v>1034</v>
      </c>
      <c r="E776" s="263">
        <v>5777</v>
      </c>
      <c r="F776" s="263">
        <v>74</v>
      </c>
      <c r="G776" s="263">
        <v>40</v>
      </c>
      <c r="H776" s="263">
        <v>0</v>
      </c>
      <c r="I776" s="263">
        <v>0</v>
      </c>
      <c r="J776" s="264">
        <v>6796</v>
      </c>
      <c r="K776" s="264">
        <v>86</v>
      </c>
      <c r="L776" s="264">
        <v>85</v>
      </c>
      <c r="M776" s="264">
        <v>23</v>
      </c>
      <c r="N776" s="264">
        <v>0</v>
      </c>
      <c r="O776" s="264">
        <v>4969</v>
      </c>
      <c r="P776" s="264">
        <v>78</v>
      </c>
      <c r="Q776" s="264">
        <v>78</v>
      </c>
      <c r="R776" s="264">
        <v>46</v>
      </c>
      <c r="S776" s="264">
        <v>0</v>
      </c>
      <c r="T776" s="265">
        <v>0.015</v>
      </c>
      <c r="U776" s="266">
        <v>5777</v>
      </c>
      <c r="V776" s="266">
        <v>74</v>
      </c>
      <c r="W776" s="266">
        <v>40</v>
      </c>
      <c r="X776" s="266">
        <v>0</v>
      </c>
      <c r="Y776" s="264">
        <v>0</v>
      </c>
      <c r="Z776" s="267">
        <v>0.0128094166522416</v>
      </c>
      <c r="AA776" s="267">
        <v>0.0128094166522416</v>
      </c>
      <c r="AB776" s="267">
        <v>0.0126545026486168</v>
      </c>
      <c r="AC776" s="268">
        <v>0.0156973234051117</v>
      </c>
      <c r="AD776" s="269">
        <v>0.000154914003624815</v>
      </c>
      <c r="AE776" s="270">
        <v>35107</v>
      </c>
      <c r="AF776" s="271">
        <v>545</v>
      </c>
      <c r="AG776" s="271">
        <v>0</v>
      </c>
      <c r="AH776" s="271">
        <v>32610</v>
      </c>
      <c r="AI776" s="271">
        <v>569</v>
      </c>
      <c r="AJ776" s="271">
        <v>1</v>
      </c>
      <c r="AK776" s="268">
        <v>0.0155239695787165</v>
      </c>
      <c r="AL776" s="268">
        <v>0.0174179699478688</v>
      </c>
      <c r="AM776" s="269">
        <v>-0.00189400036915226</v>
      </c>
    </row>
    <row r="777" spans="1:39">
      <c r="A777" s="279" t="s">
        <v>721</v>
      </c>
      <c r="B777" s="280" t="s">
        <v>3340</v>
      </c>
      <c r="C777" s="262" t="s">
        <v>1035</v>
      </c>
      <c r="D777" s="280" t="s">
        <v>1035</v>
      </c>
      <c r="E777" s="263">
        <v>6590</v>
      </c>
      <c r="F777" s="263">
        <v>46</v>
      </c>
      <c r="G777" s="263">
        <v>23</v>
      </c>
      <c r="H777" s="263">
        <v>0</v>
      </c>
      <c r="I777" s="263">
        <v>0</v>
      </c>
      <c r="J777" s="264">
        <v>7085</v>
      </c>
      <c r="K777" s="264">
        <v>96</v>
      </c>
      <c r="L777" s="264">
        <v>96</v>
      </c>
      <c r="M777" s="264">
        <v>11</v>
      </c>
      <c r="N777" s="264">
        <v>0</v>
      </c>
      <c r="O777" s="264">
        <v>5335</v>
      </c>
      <c r="P777" s="264">
        <v>43</v>
      </c>
      <c r="Q777" s="264">
        <v>43</v>
      </c>
      <c r="R777" s="264">
        <v>23</v>
      </c>
      <c r="S777" s="264">
        <v>0</v>
      </c>
      <c r="T777" s="265">
        <v>0.015</v>
      </c>
      <c r="U777" s="266">
        <v>6590</v>
      </c>
      <c r="V777" s="266">
        <v>46</v>
      </c>
      <c r="W777" s="266">
        <v>23</v>
      </c>
      <c r="X777" s="266">
        <v>0</v>
      </c>
      <c r="Y777" s="264">
        <v>0</v>
      </c>
      <c r="Z777" s="267">
        <v>0.00698027314112291</v>
      </c>
      <c r="AA777" s="267">
        <v>0.00698027314112291</v>
      </c>
      <c r="AB777" s="267">
        <v>0.0135497529992943</v>
      </c>
      <c r="AC777" s="268">
        <v>0.00805998125585754</v>
      </c>
      <c r="AD777" s="269">
        <v>-0.00656947985817137</v>
      </c>
      <c r="AE777" s="270">
        <v>37809</v>
      </c>
      <c r="AF777" s="271">
        <v>515</v>
      </c>
      <c r="AG777" s="271">
        <v>0</v>
      </c>
      <c r="AH777" s="271">
        <v>33895</v>
      </c>
      <c r="AI777" s="271">
        <v>469</v>
      </c>
      <c r="AJ777" s="271">
        <v>0</v>
      </c>
      <c r="AK777" s="268">
        <v>0.0136210955063609</v>
      </c>
      <c r="AL777" s="268">
        <v>0.0138368490927865</v>
      </c>
      <c r="AM777" s="269">
        <v>-0.000215753586425626</v>
      </c>
    </row>
    <row r="778" spans="1:39">
      <c r="A778" s="279" t="s">
        <v>721</v>
      </c>
      <c r="B778" s="280" t="s">
        <v>3340</v>
      </c>
      <c r="C778" s="262" t="s">
        <v>1036</v>
      </c>
      <c r="D778" s="280" t="s">
        <v>1037</v>
      </c>
      <c r="E778" s="263">
        <v>9336</v>
      </c>
      <c r="F778" s="263">
        <v>171</v>
      </c>
      <c r="G778" s="263">
        <v>124</v>
      </c>
      <c r="H778" s="263">
        <v>2</v>
      </c>
      <c r="I778" s="263">
        <v>0</v>
      </c>
      <c r="J778" s="264">
        <v>10350</v>
      </c>
      <c r="K778" s="264">
        <v>183</v>
      </c>
      <c r="L778" s="264">
        <v>183</v>
      </c>
      <c r="M778" s="264">
        <v>4</v>
      </c>
      <c r="N778" s="264">
        <v>0</v>
      </c>
      <c r="O778" s="264">
        <v>8242</v>
      </c>
      <c r="P778" s="264">
        <v>106</v>
      </c>
      <c r="Q778" s="264">
        <v>106</v>
      </c>
      <c r="R778" s="264">
        <v>39</v>
      </c>
      <c r="S778" s="264">
        <v>0</v>
      </c>
      <c r="T778" s="265">
        <v>0.015</v>
      </c>
      <c r="U778" s="266">
        <v>9336</v>
      </c>
      <c r="V778" s="266">
        <v>171</v>
      </c>
      <c r="W778" s="266">
        <v>124</v>
      </c>
      <c r="X778" s="266">
        <v>0</v>
      </c>
      <c r="Y778" s="264">
        <v>2</v>
      </c>
      <c r="Z778" s="267">
        <v>0.0183161953727506</v>
      </c>
      <c r="AA778" s="267">
        <v>0.0183161953727506</v>
      </c>
      <c r="AB778" s="267">
        <v>0.0176811594202899</v>
      </c>
      <c r="AC778" s="268">
        <v>0.0128609560786217</v>
      </c>
      <c r="AD778" s="269">
        <v>0.00063503595246079</v>
      </c>
      <c r="AE778" s="270">
        <v>57762</v>
      </c>
      <c r="AF778" s="271">
        <v>1104</v>
      </c>
      <c r="AG778" s="271">
        <v>0</v>
      </c>
      <c r="AH778" s="271">
        <v>52332</v>
      </c>
      <c r="AI778" s="271">
        <v>1095</v>
      </c>
      <c r="AJ778" s="271">
        <v>0</v>
      </c>
      <c r="AK778" s="268">
        <v>0.0191129116027838</v>
      </c>
      <c r="AL778" s="268">
        <v>0.0209240999770695</v>
      </c>
      <c r="AM778" s="269">
        <v>-0.00181118837428564</v>
      </c>
    </row>
    <row r="779" spans="1:39">
      <c r="A779" s="279" t="s">
        <v>721</v>
      </c>
      <c r="B779" s="280" t="s">
        <v>3340</v>
      </c>
      <c r="C779" s="262" t="s">
        <v>1038</v>
      </c>
      <c r="D779" s="280" t="s">
        <v>1038</v>
      </c>
      <c r="E779" s="263">
        <v>6245</v>
      </c>
      <c r="F779" s="263">
        <v>116</v>
      </c>
      <c r="G779" s="263">
        <v>77</v>
      </c>
      <c r="H779" s="263">
        <v>1</v>
      </c>
      <c r="I779" s="263">
        <v>0</v>
      </c>
      <c r="J779" s="264">
        <v>6759</v>
      </c>
      <c r="K779" s="264">
        <v>63</v>
      </c>
      <c r="L779" s="264">
        <v>62</v>
      </c>
      <c r="M779" s="264">
        <v>8</v>
      </c>
      <c r="N779" s="264">
        <v>0</v>
      </c>
      <c r="O779" s="264">
        <v>5188</v>
      </c>
      <c r="P779" s="264">
        <v>92</v>
      </c>
      <c r="Q779" s="264">
        <v>92</v>
      </c>
      <c r="R779" s="264">
        <v>61</v>
      </c>
      <c r="S779" s="264">
        <v>0</v>
      </c>
      <c r="T779" s="265">
        <v>0.015</v>
      </c>
      <c r="U779" s="266">
        <v>6245</v>
      </c>
      <c r="V779" s="266">
        <v>116</v>
      </c>
      <c r="W779" s="266">
        <v>77</v>
      </c>
      <c r="X779" s="266">
        <v>0</v>
      </c>
      <c r="Y779" s="264">
        <v>1</v>
      </c>
      <c r="Z779" s="267">
        <v>0.0185748598879103</v>
      </c>
      <c r="AA779" s="267">
        <v>0.0185748598879103</v>
      </c>
      <c r="AB779" s="267">
        <v>0.00932090545938748</v>
      </c>
      <c r="AC779" s="268">
        <v>0.0177332305319969</v>
      </c>
      <c r="AD779" s="269">
        <v>0.00925395442852284</v>
      </c>
      <c r="AE779" s="270">
        <v>36471</v>
      </c>
      <c r="AF779" s="271">
        <v>645</v>
      </c>
      <c r="AG779" s="271">
        <v>0</v>
      </c>
      <c r="AH779" s="271">
        <v>33116</v>
      </c>
      <c r="AI779" s="271">
        <v>793</v>
      </c>
      <c r="AJ779" s="271">
        <v>0</v>
      </c>
      <c r="AK779" s="268">
        <v>0.0176852841984042</v>
      </c>
      <c r="AL779" s="268">
        <v>0.023946128759512</v>
      </c>
      <c r="AM779" s="269">
        <v>-0.00626084456110781</v>
      </c>
    </row>
    <row r="780" spans="1:39">
      <c r="A780" s="279" t="s">
        <v>721</v>
      </c>
      <c r="B780" s="280" t="s">
        <v>3340</v>
      </c>
      <c r="C780" s="262" t="s">
        <v>1039</v>
      </c>
      <c r="D780" s="280" t="s">
        <v>1039</v>
      </c>
      <c r="E780" s="263">
        <v>2037</v>
      </c>
      <c r="F780" s="263">
        <v>8</v>
      </c>
      <c r="G780" s="263">
        <v>2</v>
      </c>
      <c r="H780" s="263">
        <v>0</v>
      </c>
      <c r="I780" s="263">
        <v>0</v>
      </c>
      <c r="J780" s="264">
        <v>2517</v>
      </c>
      <c r="K780" s="264">
        <v>20</v>
      </c>
      <c r="L780" s="264">
        <v>20</v>
      </c>
      <c r="M780" s="264">
        <v>1</v>
      </c>
      <c r="N780" s="264">
        <v>0</v>
      </c>
      <c r="O780" s="264">
        <v>1561</v>
      </c>
      <c r="P780" s="264">
        <v>31</v>
      </c>
      <c r="Q780" s="264">
        <v>31</v>
      </c>
      <c r="R780" s="264">
        <v>14</v>
      </c>
      <c r="S780" s="264">
        <v>0</v>
      </c>
      <c r="T780" s="265">
        <v>0.015</v>
      </c>
      <c r="U780" s="266">
        <v>2037</v>
      </c>
      <c r="V780" s="266">
        <v>8</v>
      </c>
      <c r="W780" s="266">
        <v>2</v>
      </c>
      <c r="X780" s="266">
        <v>0</v>
      </c>
      <c r="Y780" s="264">
        <v>0</v>
      </c>
      <c r="Z780" s="267">
        <v>0.0039273441335297</v>
      </c>
      <c r="AA780" s="267">
        <v>0.0039273441335297</v>
      </c>
      <c r="AB780" s="267">
        <v>0.00794596742153357</v>
      </c>
      <c r="AC780" s="268">
        <v>0.019859064702114</v>
      </c>
      <c r="AD780" s="269">
        <v>-0.00401862328800387</v>
      </c>
      <c r="AE780" s="270">
        <v>12763</v>
      </c>
      <c r="AF780" s="271">
        <v>151</v>
      </c>
      <c r="AG780" s="271">
        <v>0</v>
      </c>
      <c r="AH780" s="271">
        <v>13184</v>
      </c>
      <c r="AI780" s="271">
        <v>146</v>
      </c>
      <c r="AJ780" s="271">
        <v>2</v>
      </c>
      <c r="AK780" s="268">
        <v>0.0118310741988561</v>
      </c>
      <c r="AL780" s="268">
        <v>0.0109223300970874</v>
      </c>
      <c r="AM780" s="269">
        <v>0.000908744101768688</v>
      </c>
    </row>
    <row r="781" spans="1:39">
      <c r="A781" s="279" t="s">
        <v>721</v>
      </c>
      <c r="B781" s="280" t="s">
        <v>3340</v>
      </c>
      <c r="C781" s="262" t="s">
        <v>1040</v>
      </c>
      <c r="D781" s="280" t="s">
        <v>1040</v>
      </c>
      <c r="E781" s="263">
        <v>6410</v>
      </c>
      <c r="F781" s="263">
        <v>88</v>
      </c>
      <c r="G781" s="263">
        <v>60</v>
      </c>
      <c r="H781" s="263">
        <v>0</v>
      </c>
      <c r="I781" s="263">
        <v>0</v>
      </c>
      <c r="J781" s="264">
        <v>6945</v>
      </c>
      <c r="K781" s="264">
        <v>94</v>
      </c>
      <c r="L781" s="264">
        <v>93</v>
      </c>
      <c r="M781" s="264">
        <v>14</v>
      </c>
      <c r="N781" s="264">
        <v>0</v>
      </c>
      <c r="O781" s="264">
        <v>5220</v>
      </c>
      <c r="P781" s="264">
        <v>80</v>
      </c>
      <c r="Q781" s="264">
        <v>80</v>
      </c>
      <c r="R781" s="264">
        <v>52</v>
      </c>
      <c r="S781" s="264">
        <v>0</v>
      </c>
      <c r="T781" s="265">
        <v>0.015</v>
      </c>
      <c r="U781" s="266">
        <v>6410</v>
      </c>
      <c r="V781" s="266">
        <v>88</v>
      </c>
      <c r="W781" s="266">
        <v>60</v>
      </c>
      <c r="X781" s="266">
        <v>0</v>
      </c>
      <c r="Y781" s="264">
        <v>0</v>
      </c>
      <c r="Z781" s="267">
        <v>0.0137285491419657</v>
      </c>
      <c r="AA781" s="267">
        <v>0.0137285491419657</v>
      </c>
      <c r="AB781" s="267">
        <v>0.0135349172066235</v>
      </c>
      <c r="AC781" s="268">
        <v>0.0153256704980843</v>
      </c>
      <c r="AD781" s="269">
        <v>0.000193631935342208</v>
      </c>
      <c r="AE781" s="270">
        <v>37508</v>
      </c>
      <c r="AF781" s="271">
        <v>611</v>
      </c>
      <c r="AG781" s="271">
        <v>0</v>
      </c>
      <c r="AH781" s="271">
        <v>35542</v>
      </c>
      <c r="AI781" s="271">
        <v>723</v>
      </c>
      <c r="AJ781" s="271">
        <v>2</v>
      </c>
      <c r="AK781" s="268">
        <v>0.0162898581635918</v>
      </c>
      <c r="AL781" s="268">
        <v>0.0202858589837376</v>
      </c>
      <c r="AM781" s="269">
        <v>-0.00399600082014578</v>
      </c>
    </row>
    <row r="782" spans="1:39">
      <c r="A782" s="279" t="s">
        <v>721</v>
      </c>
      <c r="B782" s="280" t="s">
        <v>3341</v>
      </c>
      <c r="C782" s="262" t="s">
        <v>1041</v>
      </c>
      <c r="D782" s="280" t="s">
        <v>1042</v>
      </c>
      <c r="E782" s="263">
        <v>5979</v>
      </c>
      <c r="F782" s="263">
        <v>108</v>
      </c>
      <c r="G782" s="263">
        <v>54</v>
      </c>
      <c r="H782" s="263">
        <v>2</v>
      </c>
      <c r="I782" s="263">
        <v>0</v>
      </c>
      <c r="J782" s="264">
        <v>6869</v>
      </c>
      <c r="K782" s="264">
        <v>76</v>
      </c>
      <c r="L782" s="264">
        <v>76</v>
      </c>
      <c r="M782" s="264">
        <v>23</v>
      </c>
      <c r="N782" s="264">
        <v>0</v>
      </c>
      <c r="O782" s="264">
        <v>3106</v>
      </c>
      <c r="P782" s="264">
        <v>51</v>
      </c>
      <c r="Q782" s="264">
        <v>51</v>
      </c>
      <c r="R782" s="264">
        <v>34</v>
      </c>
      <c r="S782" s="264">
        <v>0</v>
      </c>
      <c r="T782" s="265">
        <v>0.015</v>
      </c>
      <c r="U782" s="266">
        <v>5979</v>
      </c>
      <c r="V782" s="266">
        <v>108</v>
      </c>
      <c r="W782" s="266">
        <v>54</v>
      </c>
      <c r="X782" s="266">
        <v>0</v>
      </c>
      <c r="Y782" s="264">
        <v>2</v>
      </c>
      <c r="Z782" s="267">
        <v>0.0180632212744606</v>
      </c>
      <c r="AA782" s="267">
        <v>0.0180632212744606</v>
      </c>
      <c r="AB782" s="267">
        <v>0.0110642014849323</v>
      </c>
      <c r="AC782" s="268">
        <v>0.0164198325820992</v>
      </c>
      <c r="AD782" s="269">
        <v>0.00699901978952831</v>
      </c>
      <c r="AE782" s="270">
        <v>36743</v>
      </c>
      <c r="AF782" s="271">
        <v>551</v>
      </c>
      <c r="AG782" s="271">
        <v>0</v>
      </c>
      <c r="AH782" s="271">
        <v>35966</v>
      </c>
      <c r="AI782" s="271">
        <v>538</v>
      </c>
      <c r="AJ782" s="271">
        <v>0</v>
      </c>
      <c r="AK782" s="268">
        <v>0.0149960536700868</v>
      </c>
      <c r="AL782" s="268">
        <v>0.0149585719846522</v>
      </c>
      <c r="AM782" s="269">
        <v>3.74816854346489e-5</v>
      </c>
    </row>
    <row r="783" spans="1:39">
      <c r="A783" s="279" t="s">
        <v>721</v>
      </c>
      <c r="B783" s="280" t="s">
        <v>3341</v>
      </c>
      <c r="C783" s="262" t="s">
        <v>1043</v>
      </c>
      <c r="D783" s="280" t="s">
        <v>1043</v>
      </c>
      <c r="E783" s="263">
        <v>2490</v>
      </c>
      <c r="F783" s="263">
        <v>27</v>
      </c>
      <c r="G783" s="263">
        <v>21</v>
      </c>
      <c r="H783" s="263">
        <v>0</v>
      </c>
      <c r="I783" s="263">
        <v>0</v>
      </c>
      <c r="J783" s="264">
        <v>2914</v>
      </c>
      <c r="K783" s="264">
        <v>26</v>
      </c>
      <c r="L783" s="264">
        <v>26</v>
      </c>
      <c r="M783" s="264">
        <v>5</v>
      </c>
      <c r="N783" s="264">
        <v>0</v>
      </c>
      <c r="O783" s="264">
        <v>1391</v>
      </c>
      <c r="P783" s="264">
        <v>20</v>
      </c>
      <c r="Q783" s="264">
        <v>20</v>
      </c>
      <c r="R783" s="264">
        <v>16</v>
      </c>
      <c r="S783" s="264">
        <v>0</v>
      </c>
      <c r="T783" s="265">
        <v>0.015</v>
      </c>
      <c r="U783" s="266">
        <v>2490</v>
      </c>
      <c r="V783" s="266">
        <v>27</v>
      </c>
      <c r="W783" s="266">
        <v>21</v>
      </c>
      <c r="X783" s="266">
        <v>0</v>
      </c>
      <c r="Y783" s="264">
        <v>0</v>
      </c>
      <c r="Z783" s="267">
        <v>0.0108433734939759</v>
      </c>
      <c r="AA783" s="267">
        <v>0.0108433734939759</v>
      </c>
      <c r="AB783" s="267">
        <v>0.00892244337680165</v>
      </c>
      <c r="AC783" s="268">
        <v>0.0143781452192667</v>
      </c>
      <c r="AD783" s="269">
        <v>0.00192093011717426</v>
      </c>
      <c r="AE783" s="270">
        <v>15638</v>
      </c>
      <c r="AF783" s="271">
        <v>212</v>
      </c>
      <c r="AG783" s="271">
        <v>0</v>
      </c>
      <c r="AH783" s="271">
        <v>15326</v>
      </c>
      <c r="AI783" s="271">
        <v>196</v>
      </c>
      <c r="AJ783" s="271">
        <v>0</v>
      </c>
      <c r="AK783" s="268">
        <v>0.0135567208082875</v>
      </c>
      <c r="AL783" s="268">
        <v>0.0127887250424116</v>
      </c>
      <c r="AM783" s="269">
        <v>0.000767995765875915</v>
      </c>
    </row>
    <row r="784" spans="1:39">
      <c r="A784" s="279" t="s">
        <v>721</v>
      </c>
      <c r="B784" s="280" t="s">
        <v>3341</v>
      </c>
      <c r="C784" s="262" t="s">
        <v>1044</v>
      </c>
      <c r="D784" s="280" t="s">
        <v>1044</v>
      </c>
      <c r="E784" s="263">
        <v>2710</v>
      </c>
      <c r="F784" s="263">
        <v>44</v>
      </c>
      <c r="G784" s="263">
        <v>39</v>
      </c>
      <c r="H784" s="263">
        <v>13</v>
      </c>
      <c r="I784" s="263">
        <v>0</v>
      </c>
      <c r="J784" s="264">
        <v>2991</v>
      </c>
      <c r="K784" s="264">
        <v>27</v>
      </c>
      <c r="L784" s="264">
        <v>27</v>
      </c>
      <c r="M784" s="264">
        <v>9</v>
      </c>
      <c r="N784" s="264">
        <v>0</v>
      </c>
      <c r="O784" s="264">
        <v>1650</v>
      </c>
      <c r="P784" s="264">
        <v>13</v>
      </c>
      <c r="Q784" s="264">
        <v>13</v>
      </c>
      <c r="R784" s="264">
        <v>9</v>
      </c>
      <c r="S784" s="264">
        <v>0</v>
      </c>
      <c r="T784" s="265">
        <v>0.015</v>
      </c>
      <c r="U784" s="266">
        <v>2710</v>
      </c>
      <c r="V784" s="266">
        <v>44</v>
      </c>
      <c r="W784" s="266">
        <v>39</v>
      </c>
      <c r="X784" s="266">
        <v>0</v>
      </c>
      <c r="Y784" s="264">
        <v>13</v>
      </c>
      <c r="Z784" s="267">
        <v>0.0162361623616236</v>
      </c>
      <c r="AA784" s="267">
        <v>0.0162361623616236</v>
      </c>
      <c r="AB784" s="267">
        <v>0.00902708124373119</v>
      </c>
      <c r="AC784" s="268">
        <v>0.00787878787878788</v>
      </c>
      <c r="AD784" s="269">
        <v>0.00720908111789242</v>
      </c>
      <c r="AE784" s="270">
        <v>17130</v>
      </c>
      <c r="AF784" s="271">
        <v>203</v>
      </c>
      <c r="AG784" s="271">
        <v>1</v>
      </c>
      <c r="AH784" s="271">
        <v>16619</v>
      </c>
      <c r="AI784" s="271">
        <v>197</v>
      </c>
      <c r="AJ784" s="271">
        <v>0</v>
      </c>
      <c r="AK784" s="268">
        <v>0.0117921774664332</v>
      </c>
      <c r="AL784" s="268">
        <v>0.0118539021601781</v>
      </c>
      <c r="AM784" s="269">
        <v>-6.17246937449512e-5</v>
      </c>
    </row>
    <row r="785" spans="1:39">
      <c r="A785" s="279" t="s">
        <v>721</v>
      </c>
      <c r="B785" s="280" t="s">
        <v>3341</v>
      </c>
      <c r="C785" s="262" t="s">
        <v>1045</v>
      </c>
      <c r="D785" s="280" t="s">
        <v>1046</v>
      </c>
      <c r="E785" s="263">
        <v>4113</v>
      </c>
      <c r="F785" s="263">
        <v>62</v>
      </c>
      <c r="G785" s="263">
        <v>45</v>
      </c>
      <c r="H785" s="263">
        <v>0</v>
      </c>
      <c r="I785" s="263">
        <v>0</v>
      </c>
      <c r="J785" s="264">
        <v>5360</v>
      </c>
      <c r="K785" s="264">
        <v>66</v>
      </c>
      <c r="L785" s="264">
        <v>66</v>
      </c>
      <c r="M785" s="264">
        <v>4</v>
      </c>
      <c r="N785" s="264">
        <v>0</v>
      </c>
      <c r="O785" s="264">
        <v>1999</v>
      </c>
      <c r="P785" s="264">
        <v>55</v>
      </c>
      <c r="Q785" s="264">
        <v>55</v>
      </c>
      <c r="R785" s="264">
        <v>30</v>
      </c>
      <c r="S785" s="264">
        <v>0</v>
      </c>
      <c r="T785" s="265">
        <v>0.015</v>
      </c>
      <c r="U785" s="266">
        <v>4113</v>
      </c>
      <c r="V785" s="266">
        <v>62</v>
      </c>
      <c r="W785" s="266">
        <v>45</v>
      </c>
      <c r="X785" s="266">
        <v>0</v>
      </c>
      <c r="Y785" s="264">
        <v>0</v>
      </c>
      <c r="Z785" s="267">
        <v>0.0150741551179188</v>
      </c>
      <c r="AA785" s="267">
        <v>0.0150741551179188</v>
      </c>
      <c r="AB785" s="267">
        <v>0.0123134328358209</v>
      </c>
      <c r="AC785" s="268">
        <v>0.0275137568784392</v>
      </c>
      <c r="AD785" s="269">
        <v>0.0027607222820979</v>
      </c>
      <c r="AE785" s="270">
        <v>27235</v>
      </c>
      <c r="AF785" s="271">
        <v>445</v>
      </c>
      <c r="AG785" s="271">
        <v>1</v>
      </c>
      <c r="AH785" s="271">
        <v>27644</v>
      </c>
      <c r="AI785" s="271">
        <v>445</v>
      </c>
      <c r="AJ785" s="271">
        <v>0</v>
      </c>
      <c r="AK785" s="268">
        <v>0.0163025518634111</v>
      </c>
      <c r="AL785" s="268">
        <v>0.0160975256836927</v>
      </c>
      <c r="AM785" s="269">
        <v>0.00020502617971839</v>
      </c>
    </row>
    <row r="786" spans="1:39">
      <c r="A786" s="279" t="s">
        <v>721</v>
      </c>
      <c r="B786" s="280" t="s">
        <v>3341</v>
      </c>
      <c r="C786" s="262" t="s">
        <v>1047</v>
      </c>
      <c r="D786" s="280" t="s">
        <v>1047</v>
      </c>
      <c r="E786" s="263">
        <v>1891</v>
      </c>
      <c r="F786" s="263">
        <v>27</v>
      </c>
      <c r="G786" s="263">
        <v>22</v>
      </c>
      <c r="H786" s="263">
        <v>1</v>
      </c>
      <c r="I786" s="263">
        <v>0</v>
      </c>
      <c r="J786" s="264">
        <v>1997</v>
      </c>
      <c r="K786" s="264">
        <v>46</v>
      </c>
      <c r="L786" s="264">
        <v>46</v>
      </c>
      <c r="M786" s="264">
        <v>12</v>
      </c>
      <c r="N786" s="264">
        <v>0</v>
      </c>
      <c r="O786" s="264">
        <v>1390</v>
      </c>
      <c r="P786" s="264">
        <v>27</v>
      </c>
      <c r="Q786" s="264">
        <v>27</v>
      </c>
      <c r="R786" s="264">
        <v>16</v>
      </c>
      <c r="S786" s="264">
        <v>0</v>
      </c>
      <c r="T786" s="265">
        <v>0.015</v>
      </c>
      <c r="U786" s="266">
        <v>1891</v>
      </c>
      <c r="V786" s="266">
        <v>27</v>
      </c>
      <c r="W786" s="266">
        <v>22</v>
      </c>
      <c r="X786" s="266">
        <v>0</v>
      </c>
      <c r="Y786" s="264">
        <v>1</v>
      </c>
      <c r="Z786" s="267">
        <v>0.0142781597038604</v>
      </c>
      <c r="AA786" s="267">
        <v>0.0142781597038604</v>
      </c>
      <c r="AB786" s="267">
        <v>0.0230345518277416</v>
      </c>
      <c r="AC786" s="268">
        <v>0.0194244604316547</v>
      </c>
      <c r="AD786" s="269">
        <v>-0.00875639212388122</v>
      </c>
      <c r="AE786" s="270">
        <v>11991</v>
      </c>
      <c r="AF786" s="271">
        <v>209</v>
      </c>
      <c r="AG786" s="271">
        <v>0</v>
      </c>
      <c r="AH786" s="271">
        <v>11037</v>
      </c>
      <c r="AI786" s="271">
        <v>177</v>
      </c>
      <c r="AJ786" s="271">
        <v>0</v>
      </c>
      <c r="AK786" s="268">
        <v>0.0174297389708948</v>
      </c>
      <c r="AL786" s="268">
        <v>0.0160369665670019</v>
      </c>
      <c r="AM786" s="269">
        <v>0.00139277240389293</v>
      </c>
    </row>
    <row r="787" spans="1:39">
      <c r="A787" s="279" t="s">
        <v>721</v>
      </c>
      <c r="B787" s="280" t="s">
        <v>3341</v>
      </c>
      <c r="C787" s="262" t="s">
        <v>1048</v>
      </c>
      <c r="D787" s="280" t="s">
        <v>1049</v>
      </c>
      <c r="E787" s="263">
        <v>2798</v>
      </c>
      <c r="F787" s="263">
        <v>45</v>
      </c>
      <c r="G787" s="263">
        <v>40</v>
      </c>
      <c r="H787" s="263">
        <v>5</v>
      </c>
      <c r="I787" s="263">
        <v>0</v>
      </c>
      <c r="J787" s="264">
        <v>2957</v>
      </c>
      <c r="K787" s="264">
        <v>66</v>
      </c>
      <c r="L787" s="264">
        <v>66</v>
      </c>
      <c r="M787" s="264">
        <v>31</v>
      </c>
      <c r="N787" s="264">
        <v>0</v>
      </c>
      <c r="O787" s="264">
        <v>2091</v>
      </c>
      <c r="P787" s="264">
        <v>24</v>
      </c>
      <c r="Q787" s="264">
        <v>24</v>
      </c>
      <c r="R787" s="264">
        <v>15</v>
      </c>
      <c r="S787" s="264">
        <v>0</v>
      </c>
      <c r="T787" s="265">
        <v>0.015</v>
      </c>
      <c r="U787" s="266">
        <v>2798</v>
      </c>
      <c r="V787" s="266">
        <v>45</v>
      </c>
      <c r="W787" s="266">
        <v>40</v>
      </c>
      <c r="X787" s="266">
        <v>0</v>
      </c>
      <c r="Y787" s="264">
        <v>5</v>
      </c>
      <c r="Z787" s="267">
        <v>0.0160829163688349</v>
      </c>
      <c r="AA787" s="267">
        <v>0.0160829163688349</v>
      </c>
      <c r="AB787" s="267">
        <v>0.0223199188366588</v>
      </c>
      <c r="AC787" s="268">
        <v>0.0114777618364419</v>
      </c>
      <c r="AD787" s="269">
        <v>-0.00623700246782389</v>
      </c>
      <c r="AE787" s="270">
        <v>18399</v>
      </c>
      <c r="AF787" s="271">
        <v>286</v>
      </c>
      <c r="AG787" s="271">
        <v>0</v>
      </c>
      <c r="AH787" s="271">
        <v>17233</v>
      </c>
      <c r="AI787" s="271">
        <v>274</v>
      </c>
      <c r="AJ787" s="271">
        <v>0</v>
      </c>
      <c r="AK787" s="268">
        <v>0.0155443230610359</v>
      </c>
      <c r="AL787" s="268">
        <v>0.015899727267452</v>
      </c>
      <c r="AM787" s="269">
        <v>-0.000355404206416058</v>
      </c>
    </row>
    <row r="788" spans="1:39">
      <c r="A788" s="279" t="s">
        <v>721</v>
      </c>
      <c r="B788" s="280" t="s">
        <v>3341</v>
      </c>
      <c r="C788" s="262" t="s">
        <v>1050</v>
      </c>
      <c r="D788" s="280" t="s">
        <v>1051</v>
      </c>
      <c r="E788" s="263">
        <v>5332</v>
      </c>
      <c r="F788" s="263">
        <v>65</v>
      </c>
      <c r="G788" s="263">
        <v>52</v>
      </c>
      <c r="H788" s="263">
        <v>10</v>
      </c>
      <c r="I788" s="263">
        <v>0</v>
      </c>
      <c r="J788" s="264">
        <v>6361</v>
      </c>
      <c r="K788" s="264">
        <v>62</v>
      </c>
      <c r="L788" s="264">
        <v>62</v>
      </c>
      <c r="M788" s="264">
        <v>35</v>
      </c>
      <c r="N788" s="264">
        <v>0</v>
      </c>
      <c r="O788" s="264">
        <v>3500</v>
      </c>
      <c r="P788" s="264">
        <v>47</v>
      </c>
      <c r="Q788" s="264">
        <v>47</v>
      </c>
      <c r="R788" s="264">
        <v>34</v>
      </c>
      <c r="S788" s="264">
        <v>0</v>
      </c>
      <c r="T788" s="265">
        <v>0.015</v>
      </c>
      <c r="U788" s="266">
        <v>5332</v>
      </c>
      <c r="V788" s="266">
        <v>65</v>
      </c>
      <c r="W788" s="266">
        <v>52</v>
      </c>
      <c r="X788" s="266">
        <v>0</v>
      </c>
      <c r="Y788" s="264">
        <v>10</v>
      </c>
      <c r="Z788" s="267">
        <v>0.0121905476369092</v>
      </c>
      <c r="AA788" s="267">
        <v>0.0121905476369092</v>
      </c>
      <c r="AB788" s="267">
        <v>0.00974689514227323</v>
      </c>
      <c r="AC788" s="268">
        <v>0.0134285714285714</v>
      </c>
      <c r="AD788" s="269">
        <v>0.002443652494636</v>
      </c>
      <c r="AE788" s="270">
        <v>34394</v>
      </c>
      <c r="AF788" s="271">
        <v>422</v>
      </c>
      <c r="AG788" s="271">
        <v>0</v>
      </c>
      <c r="AH788" s="271">
        <v>32346</v>
      </c>
      <c r="AI788" s="271">
        <v>474</v>
      </c>
      <c r="AJ788" s="271">
        <v>0</v>
      </c>
      <c r="AK788" s="268">
        <v>0.0122695819038204</v>
      </c>
      <c r="AL788" s="268">
        <v>0.0146540530513819</v>
      </c>
      <c r="AM788" s="269">
        <v>-0.0023844711475615</v>
      </c>
    </row>
    <row r="789" spans="1:39">
      <c r="A789" s="279" t="s">
        <v>721</v>
      </c>
      <c r="B789" s="280" t="s">
        <v>3341</v>
      </c>
      <c r="C789" s="262" t="s">
        <v>1052</v>
      </c>
      <c r="D789" s="280" t="s">
        <v>1053</v>
      </c>
      <c r="E789" s="263">
        <v>2974</v>
      </c>
      <c r="F789" s="263">
        <v>53</v>
      </c>
      <c r="G789" s="263">
        <v>41</v>
      </c>
      <c r="H789" s="263">
        <v>5</v>
      </c>
      <c r="I789" s="263">
        <v>0</v>
      </c>
      <c r="J789" s="264">
        <v>3593</v>
      </c>
      <c r="K789" s="264">
        <v>35</v>
      </c>
      <c r="L789" s="264">
        <v>35</v>
      </c>
      <c r="M789" s="264">
        <v>9</v>
      </c>
      <c r="N789" s="264">
        <v>0</v>
      </c>
      <c r="O789" s="264">
        <v>1961</v>
      </c>
      <c r="P789" s="264">
        <v>55</v>
      </c>
      <c r="Q789" s="264">
        <v>55</v>
      </c>
      <c r="R789" s="264">
        <v>34</v>
      </c>
      <c r="S789" s="264">
        <v>0</v>
      </c>
      <c r="T789" s="265">
        <v>0.015</v>
      </c>
      <c r="U789" s="266">
        <v>2974</v>
      </c>
      <c r="V789" s="266">
        <v>53</v>
      </c>
      <c r="W789" s="266">
        <v>41</v>
      </c>
      <c r="X789" s="266">
        <v>0</v>
      </c>
      <c r="Y789" s="264">
        <v>5</v>
      </c>
      <c r="Z789" s="267">
        <v>0.0178211163416274</v>
      </c>
      <c r="AA789" s="267">
        <v>0.0178211163416274</v>
      </c>
      <c r="AB789" s="267">
        <v>0.00974116337322572</v>
      </c>
      <c r="AC789" s="268">
        <v>0.0280469148393677</v>
      </c>
      <c r="AD789" s="269">
        <v>0.00807995296840172</v>
      </c>
      <c r="AE789" s="270">
        <v>19460</v>
      </c>
      <c r="AF789" s="271">
        <v>335</v>
      </c>
      <c r="AG789" s="271">
        <v>1</v>
      </c>
      <c r="AH789" s="271">
        <v>18449</v>
      </c>
      <c r="AI789" s="271">
        <v>262</v>
      </c>
      <c r="AJ789" s="271">
        <v>2</v>
      </c>
      <c r="AK789" s="268">
        <v>0.0171634121274409</v>
      </c>
      <c r="AL789" s="268">
        <v>0.0140929047644859</v>
      </c>
      <c r="AM789" s="269">
        <v>0.00307050736295502</v>
      </c>
    </row>
    <row r="790" spans="1:39">
      <c r="A790" s="279" t="s">
        <v>721</v>
      </c>
      <c r="B790" s="280" t="s">
        <v>3341</v>
      </c>
      <c r="C790" s="262" t="s">
        <v>1054</v>
      </c>
      <c r="D790" s="280" t="s">
        <v>1055</v>
      </c>
      <c r="E790" s="263">
        <v>4196</v>
      </c>
      <c r="F790" s="263">
        <v>52</v>
      </c>
      <c r="G790" s="263">
        <v>43</v>
      </c>
      <c r="H790" s="263">
        <v>1</v>
      </c>
      <c r="I790" s="263">
        <v>0</v>
      </c>
      <c r="J790" s="264">
        <v>5169</v>
      </c>
      <c r="K790" s="264">
        <v>39</v>
      </c>
      <c r="L790" s="264">
        <v>39</v>
      </c>
      <c r="M790" s="264">
        <v>6</v>
      </c>
      <c r="N790" s="264">
        <v>1</v>
      </c>
      <c r="O790" s="264">
        <v>2211</v>
      </c>
      <c r="P790" s="264">
        <v>53</v>
      </c>
      <c r="Q790" s="264">
        <v>53</v>
      </c>
      <c r="R790" s="264">
        <v>44</v>
      </c>
      <c r="S790" s="264">
        <v>0</v>
      </c>
      <c r="T790" s="265">
        <v>0.015</v>
      </c>
      <c r="U790" s="266">
        <v>4196</v>
      </c>
      <c r="V790" s="266">
        <v>52</v>
      </c>
      <c r="W790" s="266">
        <v>43</v>
      </c>
      <c r="X790" s="266">
        <v>0</v>
      </c>
      <c r="Y790" s="264">
        <v>1</v>
      </c>
      <c r="Z790" s="267">
        <v>0.0123927550047664</v>
      </c>
      <c r="AA790" s="267">
        <v>0.0123927550047664</v>
      </c>
      <c r="AB790" s="267">
        <v>0.0073515186689882</v>
      </c>
      <c r="AC790" s="268">
        <v>0.0239710538218001</v>
      </c>
      <c r="AD790" s="269">
        <v>0.00504123633577825</v>
      </c>
      <c r="AE790" s="270">
        <v>27523</v>
      </c>
      <c r="AF790" s="271">
        <v>342</v>
      </c>
      <c r="AG790" s="271">
        <v>1</v>
      </c>
      <c r="AH790" s="271">
        <v>26500</v>
      </c>
      <c r="AI790" s="271">
        <v>367</v>
      </c>
      <c r="AJ790" s="271">
        <v>0</v>
      </c>
      <c r="AK790" s="268">
        <v>0.0123896377575119</v>
      </c>
      <c r="AL790" s="268">
        <v>0.0138490566037736</v>
      </c>
      <c r="AM790" s="269">
        <v>-0.00145941884626169</v>
      </c>
    </row>
    <row r="791" spans="1:39">
      <c r="A791" s="279" t="s">
        <v>721</v>
      </c>
      <c r="B791" s="280" t="s">
        <v>3341</v>
      </c>
      <c r="C791" s="262" t="s">
        <v>1056</v>
      </c>
      <c r="D791" s="280" t="s">
        <v>1057</v>
      </c>
      <c r="E791" s="263">
        <v>7024</v>
      </c>
      <c r="F791" s="263">
        <v>100</v>
      </c>
      <c r="G791" s="263">
        <v>82</v>
      </c>
      <c r="H791" s="263">
        <v>4</v>
      </c>
      <c r="I791" s="263">
        <v>0</v>
      </c>
      <c r="J791" s="264">
        <v>8663</v>
      </c>
      <c r="K791" s="264">
        <v>110</v>
      </c>
      <c r="L791" s="264">
        <v>110</v>
      </c>
      <c r="M791" s="264">
        <v>38</v>
      </c>
      <c r="N791" s="264">
        <v>0</v>
      </c>
      <c r="O791" s="264">
        <v>4310</v>
      </c>
      <c r="P791" s="264">
        <v>77</v>
      </c>
      <c r="Q791" s="264">
        <v>77</v>
      </c>
      <c r="R791" s="264">
        <v>57</v>
      </c>
      <c r="S791" s="264">
        <v>1</v>
      </c>
      <c r="T791" s="265">
        <v>0.015</v>
      </c>
      <c r="U791" s="266">
        <v>7024</v>
      </c>
      <c r="V791" s="266">
        <v>100</v>
      </c>
      <c r="W791" s="266">
        <v>82</v>
      </c>
      <c r="X791" s="266">
        <v>0</v>
      </c>
      <c r="Y791" s="264">
        <v>4</v>
      </c>
      <c r="Z791" s="267">
        <v>0.0142369020501139</v>
      </c>
      <c r="AA791" s="267">
        <v>0.0142369020501139</v>
      </c>
      <c r="AB791" s="267">
        <v>0.0126976797876024</v>
      </c>
      <c r="AC791" s="268">
        <v>0.0176334106728538</v>
      </c>
      <c r="AD791" s="269">
        <v>0.00153922226251145</v>
      </c>
      <c r="AE791" s="270">
        <v>45244</v>
      </c>
      <c r="AF791" s="271">
        <v>679</v>
      </c>
      <c r="AG791" s="271">
        <v>2</v>
      </c>
      <c r="AH791" s="271">
        <v>44995</v>
      </c>
      <c r="AI791" s="271">
        <v>620</v>
      </c>
      <c r="AJ791" s="271">
        <v>1</v>
      </c>
      <c r="AK791" s="268">
        <v>0.0149633100521616</v>
      </c>
      <c r="AL791" s="268">
        <v>0.0137570841204578</v>
      </c>
      <c r="AM791" s="269">
        <v>0.00120622593170378</v>
      </c>
    </row>
    <row r="792" spans="1:39">
      <c r="A792" s="279" t="s">
        <v>721</v>
      </c>
      <c r="B792" s="280" t="s">
        <v>3341</v>
      </c>
      <c r="C792" s="262" t="s">
        <v>1058</v>
      </c>
      <c r="D792" s="280" t="s">
        <v>1059</v>
      </c>
      <c r="E792" s="263">
        <v>2729</v>
      </c>
      <c r="F792" s="263">
        <v>39</v>
      </c>
      <c r="G792" s="263">
        <v>28</v>
      </c>
      <c r="H792" s="263">
        <v>0</v>
      </c>
      <c r="I792" s="263">
        <v>0</v>
      </c>
      <c r="J792" s="264">
        <v>3444</v>
      </c>
      <c r="K792" s="264">
        <v>27</v>
      </c>
      <c r="L792" s="264">
        <v>27</v>
      </c>
      <c r="M792" s="264">
        <v>8</v>
      </c>
      <c r="N792" s="264">
        <v>0</v>
      </c>
      <c r="O792" s="264">
        <v>1442</v>
      </c>
      <c r="P792" s="264">
        <v>28</v>
      </c>
      <c r="Q792" s="264">
        <v>28</v>
      </c>
      <c r="R792" s="264">
        <v>18</v>
      </c>
      <c r="S792" s="264">
        <v>0</v>
      </c>
      <c r="T792" s="265">
        <v>0.015</v>
      </c>
      <c r="U792" s="266">
        <v>2729</v>
      </c>
      <c r="V792" s="266">
        <v>39</v>
      </c>
      <c r="W792" s="266">
        <v>28</v>
      </c>
      <c r="X792" s="266">
        <v>0</v>
      </c>
      <c r="Y792" s="264">
        <v>0</v>
      </c>
      <c r="Z792" s="267">
        <v>0.0142909490655918</v>
      </c>
      <c r="AA792" s="267">
        <v>0.0142909490655918</v>
      </c>
      <c r="AB792" s="267">
        <v>0.0078397212543554</v>
      </c>
      <c r="AC792" s="268">
        <v>0.0194174757281553</v>
      </c>
      <c r="AD792" s="269">
        <v>0.00645122781123639</v>
      </c>
      <c r="AE792" s="270">
        <v>18041</v>
      </c>
      <c r="AF792" s="271">
        <v>216</v>
      </c>
      <c r="AG792" s="271">
        <v>0</v>
      </c>
      <c r="AH792" s="271">
        <v>18278</v>
      </c>
      <c r="AI792" s="271">
        <v>259</v>
      </c>
      <c r="AJ792" s="271">
        <v>0</v>
      </c>
      <c r="AK792" s="268">
        <v>0.0119727287844355</v>
      </c>
      <c r="AL792" s="268">
        <v>0.01417004048583</v>
      </c>
      <c r="AM792" s="269">
        <v>-0.00219731170139451</v>
      </c>
    </row>
    <row r="793" spans="1:39">
      <c r="A793" s="279" t="s">
        <v>721</v>
      </c>
      <c r="B793" s="280" t="s">
        <v>3341</v>
      </c>
      <c r="C793" s="262" t="s">
        <v>1060</v>
      </c>
      <c r="D793" s="280" t="s">
        <v>1061</v>
      </c>
      <c r="E793" s="263">
        <v>5586</v>
      </c>
      <c r="F793" s="263">
        <v>96</v>
      </c>
      <c r="G793" s="263">
        <v>70</v>
      </c>
      <c r="H793" s="263">
        <v>4</v>
      </c>
      <c r="I793" s="263">
        <v>1</v>
      </c>
      <c r="J793" s="264">
        <v>5711</v>
      </c>
      <c r="K793" s="264">
        <v>74</v>
      </c>
      <c r="L793" s="264">
        <v>74</v>
      </c>
      <c r="M793" s="264">
        <v>20</v>
      </c>
      <c r="N793" s="264">
        <v>0</v>
      </c>
      <c r="O793" s="264">
        <v>3565</v>
      </c>
      <c r="P793" s="264">
        <v>60</v>
      </c>
      <c r="Q793" s="264">
        <v>60</v>
      </c>
      <c r="R793" s="264">
        <v>39</v>
      </c>
      <c r="S793" s="264">
        <v>0</v>
      </c>
      <c r="T793" s="265">
        <v>0.015</v>
      </c>
      <c r="U793" s="266">
        <v>5586</v>
      </c>
      <c r="V793" s="266">
        <v>96</v>
      </c>
      <c r="W793" s="266">
        <v>70</v>
      </c>
      <c r="X793" s="266">
        <v>1</v>
      </c>
      <c r="Y793" s="264">
        <v>4</v>
      </c>
      <c r="Z793" s="267">
        <v>0.0170068027210884</v>
      </c>
      <c r="AA793" s="267">
        <v>0.0170068027210884</v>
      </c>
      <c r="AB793" s="267">
        <v>0.0129574505340571</v>
      </c>
      <c r="AC793" s="268">
        <v>0.0168302945301543</v>
      </c>
      <c r="AD793" s="269">
        <v>0.00404935218703135</v>
      </c>
      <c r="AE793" s="270">
        <v>33710</v>
      </c>
      <c r="AF793" s="271">
        <v>517</v>
      </c>
      <c r="AG793" s="271">
        <v>2</v>
      </c>
      <c r="AH793" s="271">
        <v>31369</v>
      </c>
      <c r="AI793" s="271">
        <v>526</v>
      </c>
      <c r="AJ793" s="271">
        <v>1</v>
      </c>
      <c r="AK793" s="268">
        <v>0.0152773657668348</v>
      </c>
      <c r="AL793" s="268">
        <v>0.0167362682903503</v>
      </c>
      <c r="AM793" s="269">
        <v>-0.00145890252351558</v>
      </c>
    </row>
    <row r="794" spans="1:39">
      <c r="A794" s="279" t="s">
        <v>721</v>
      </c>
      <c r="B794" s="280" t="s">
        <v>3341</v>
      </c>
      <c r="C794" s="262" t="s">
        <v>1062</v>
      </c>
      <c r="D794" s="280" t="s">
        <v>1063</v>
      </c>
      <c r="E794" s="263">
        <v>4903</v>
      </c>
      <c r="F794" s="263">
        <v>50</v>
      </c>
      <c r="G794" s="263">
        <v>39</v>
      </c>
      <c r="H794" s="263">
        <v>1</v>
      </c>
      <c r="I794" s="263">
        <v>0</v>
      </c>
      <c r="J794" s="264">
        <v>5497</v>
      </c>
      <c r="K794" s="264">
        <v>80</v>
      </c>
      <c r="L794" s="264">
        <v>80</v>
      </c>
      <c r="M794" s="264">
        <v>22</v>
      </c>
      <c r="N794" s="264">
        <v>0</v>
      </c>
      <c r="O794" s="264">
        <v>3014</v>
      </c>
      <c r="P794" s="264">
        <v>40</v>
      </c>
      <c r="Q794" s="264">
        <v>40</v>
      </c>
      <c r="R794" s="264">
        <v>33</v>
      </c>
      <c r="S794" s="264">
        <v>0</v>
      </c>
      <c r="T794" s="265">
        <v>0.015</v>
      </c>
      <c r="U794" s="266">
        <v>4903</v>
      </c>
      <c r="V794" s="266">
        <v>50</v>
      </c>
      <c r="W794" s="266">
        <v>39</v>
      </c>
      <c r="X794" s="266">
        <v>0</v>
      </c>
      <c r="Y794" s="264">
        <v>1</v>
      </c>
      <c r="Z794" s="267">
        <v>0.0101978380583316</v>
      </c>
      <c r="AA794" s="267">
        <v>0.0101978380583316</v>
      </c>
      <c r="AB794" s="267">
        <v>0.0145533927596871</v>
      </c>
      <c r="AC794" s="268">
        <v>0.013271400132714</v>
      </c>
      <c r="AD794" s="269">
        <v>-0.00435555470135547</v>
      </c>
      <c r="AE794" s="270">
        <v>30835</v>
      </c>
      <c r="AF794" s="271">
        <v>421</v>
      </c>
      <c r="AG794" s="271">
        <v>0</v>
      </c>
      <c r="AH794" s="271">
        <v>28674</v>
      </c>
      <c r="AI794" s="271">
        <v>393</v>
      </c>
      <c r="AJ794" s="271">
        <v>0</v>
      </c>
      <c r="AK794" s="268">
        <v>0.013653316036971</v>
      </c>
      <c r="AL794" s="268">
        <v>0.0137057961916719</v>
      </c>
      <c r="AM794" s="269">
        <v>-5.24801547009228e-5</v>
      </c>
    </row>
    <row r="795" spans="1:39">
      <c r="A795" s="279" t="s">
        <v>721</v>
      </c>
      <c r="B795" s="280" t="s">
        <v>3341</v>
      </c>
      <c r="C795" s="262" t="s">
        <v>1064</v>
      </c>
      <c r="D795" s="280" t="s">
        <v>1065</v>
      </c>
      <c r="E795" s="263">
        <v>6378</v>
      </c>
      <c r="F795" s="263">
        <v>87</v>
      </c>
      <c r="G795" s="263">
        <v>71</v>
      </c>
      <c r="H795" s="263">
        <v>0</v>
      </c>
      <c r="I795" s="263">
        <v>0</v>
      </c>
      <c r="J795" s="264">
        <v>7515</v>
      </c>
      <c r="K795" s="264">
        <v>60</v>
      </c>
      <c r="L795" s="264">
        <v>59</v>
      </c>
      <c r="M795" s="264">
        <v>23</v>
      </c>
      <c r="N795" s="264">
        <v>0</v>
      </c>
      <c r="O795" s="264">
        <v>3607</v>
      </c>
      <c r="P795" s="264">
        <v>88</v>
      </c>
      <c r="Q795" s="264">
        <v>88</v>
      </c>
      <c r="R795" s="264">
        <v>64</v>
      </c>
      <c r="S795" s="264">
        <v>0</v>
      </c>
      <c r="T795" s="265">
        <v>0.015</v>
      </c>
      <c r="U795" s="266">
        <v>6378</v>
      </c>
      <c r="V795" s="266">
        <v>87</v>
      </c>
      <c r="W795" s="266">
        <v>71</v>
      </c>
      <c r="X795" s="266">
        <v>0</v>
      </c>
      <c r="Y795" s="264">
        <v>0</v>
      </c>
      <c r="Z795" s="267">
        <v>0.0136406396989652</v>
      </c>
      <c r="AA795" s="267">
        <v>0.0136406396989652</v>
      </c>
      <c r="AB795" s="267">
        <v>0.00798403193612774</v>
      </c>
      <c r="AC795" s="268">
        <v>0.0243970058220128</v>
      </c>
      <c r="AD795" s="269">
        <v>0.00565660776283745</v>
      </c>
      <c r="AE795" s="270">
        <v>40964</v>
      </c>
      <c r="AF795" s="271">
        <v>619</v>
      </c>
      <c r="AG795" s="271">
        <v>0</v>
      </c>
      <c r="AH795" s="271">
        <v>41853</v>
      </c>
      <c r="AI795" s="271">
        <v>562</v>
      </c>
      <c r="AJ795" s="271">
        <v>0</v>
      </c>
      <c r="AK795" s="268">
        <v>0.0151108290206035</v>
      </c>
      <c r="AL795" s="268">
        <v>0.0134279502066757</v>
      </c>
      <c r="AM795" s="269">
        <v>0.00168287881392771</v>
      </c>
    </row>
    <row r="796" spans="1:39">
      <c r="A796" s="279" t="s">
        <v>721</v>
      </c>
      <c r="B796" s="280" t="s">
        <v>3341</v>
      </c>
      <c r="C796" s="262" t="s">
        <v>1066</v>
      </c>
      <c r="D796" s="280" t="s">
        <v>1067</v>
      </c>
      <c r="E796" s="263">
        <v>3095</v>
      </c>
      <c r="F796" s="263">
        <v>51</v>
      </c>
      <c r="G796" s="263">
        <v>35</v>
      </c>
      <c r="H796" s="263">
        <v>2</v>
      </c>
      <c r="I796" s="263">
        <v>0</v>
      </c>
      <c r="J796" s="264">
        <v>3375</v>
      </c>
      <c r="K796" s="264">
        <v>43</v>
      </c>
      <c r="L796" s="264">
        <v>43</v>
      </c>
      <c r="M796" s="264">
        <v>0</v>
      </c>
      <c r="N796" s="264">
        <v>0</v>
      </c>
      <c r="O796" s="264">
        <v>2089</v>
      </c>
      <c r="P796" s="264">
        <v>46</v>
      </c>
      <c r="Q796" s="264">
        <v>45</v>
      </c>
      <c r="R796" s="264">
        <v>28</v>
      </c>
      <c r="S796" s="264">
        <v>0</v>
      </c>
      <c r="T796" s="265">
        <v>0.015</v>
      </c>
      <c r="U796" s="266">
        <v>3095</v>
      </c>
      <c r="V796" s="266">
        <v>51</v>
      </c>
      <c r="W796" s="266">
        <v>35</v>
      </c>
      <c r="X796" s="266">
        <v>0</v>
      </c>
      <c r="Y796" s="264">
        <v>2</v>
      </c>
      <c r="Z796" s="267">
        <v>0.0164781906300485</v>
      </c>
      <c r="AA796" s="267">
        <v>0.0164781906300485</v>
      </c>
      <c r="AB796" s="267">
        <v>0.0127407407407407</v>
      </c>
      <c r="AC796" s="268">
        <v>0.0220201053135472</v>
      </c>
      <c r="AD796" s="269">
        <v>0.00373744988930773</v>
      </c>
      <c r="AE796" s="270">
        <v>19424</v>
      </c>
      <c r="AF796" s="271">
        <v>311</v>
      </c>
      <c r="AG796" s="271">
        <v>0</v>
      </c>
      <c r="AH796" s="271">
        <v>18821</v>
      </c>
      <c r="AI796" s="271">
        <v>342</v>
      </c>
      <c r="AJ796" s="271">
        <v>0</v>
      </c>
      <c r="AK796" s="268">
        <v>0.0160111202635914</v>
      </c>
      <c r="AL796" s="268">
        <v>0.0181711917538919</v>
      </c>
      <c r="AM796" s="269">
        <v>-0.00216007149030049</v>
      </c>
    </row>
    <row r="797" spans="1:39">
      <c r="A797" s="279" t="s">
        <v>721</v>
      </c>
      <c r="B797" s="280" t="s">
        <v>3341</v>
      </c>
      <c r="C797" s="262" t="s">
        <v>1068</v>
      </c>
      <c r="D797" s="280" t="s">
        <v>1068</v>
      </c>
      <c r="E797" s="263">
        <v>3595</v>
      </c>
      <c r="F797" s="263">
        <v>93</v>
      </c>
      <c r="G797" s="263">
        <v>71</v>
      </c>
      <c r="H797" s="263">
        <v>0</v>
      </c>
      <c r="I797" s="263">
        <v>0</v>
      </c>
      <c r="J797" s="264">
        <v>4463</v>
      </c>
      <c r="K797" s="264">
        <v>46</v>
      </c>
      <c r="L797" s="264">
        <v>46</v>
      </c>
      <c r="M797" s="264">
        <v>11</v>
      </c>
      <c r="N797" s="264">
        <v>0</v>
      </c>
      <c r="O797" s="264">
        <v>1767</v>
      </c>
      <c r="P797" s="264">
        <v>62</v>
      </c>
      <c r="Q797" s="264">
        <v>62</v>
      </c>
      <c r="R797" s="264">
        <v>49</v>
      </c>
      <c r="S797" s="264">
        <v>0</v>
      </c>
      <c r="T797" s="265">
        <v>0.015</v>
      </c>
      <c r="U797" s="266">
        <v>3595</v>
      </c>
      <c r="V797" s="266">
        <v>93</v>
      </c>
      <c r="W797" s="266">
        <v>71</v>
      </c>
      <c r="X797" s="266">
        <v>0</v>
      </c>
      <c r="Y797" s="264">
        <v>0</v>
      </c>
      <c r="Z797" s="267">
        <v>0.0258692628650904</v>
      </c>
      <c r="AA797" s="267">
        <v>0.0258692628650904</v>
      </c>
      <c r="AB797" s="267">
        <v>0.0103069684069012</v>
      </c>
      <c r="AC797" s="268">
        <v>0.0350877192982456</v>
      </c>
      <c r="AD797" s="269">
        <v>0.0155622944581892</v>
      </c>
      <c r="AE797" s="270">
        <v>22831</v>
      </c>
      <c r="AF797" s="271">
        <v>464</v>
      </c>
      <c r="AG797" s="271">
        <v>0</v>
      </c>
      <c r="AH797" s="271">
        <v>23640</v>
      </c>
      <c r="AI797" s="271">
        <v>440</v>
      </c>
      <c r="AJ797" s="271">
        <v>0</v>
      </c>
      <c r="AK797" s="268">
        <v>0.0203232447111384</v>
      </c>
      <c r="AL797" s="268">
        <v>0.0186125211505922</v>
      </c>
      <c r="AM797" s="269">
        <v>0.00171072356054615</v>
      </c>
    </row>
    <row r="798" spans="1:39">
      <c r="A798" s="279" t="s">
        <v>721</v>
      </c>
      <c r="B798" s="280" t="s">
        <v>3341</v>
      </c>
      <c r="C798" s="262" t="s">
        <v>1069</v>
      </c>
      <c r="D798" s="280" t="s">
        <v>1069</v>
      </c>
      <c r="E798" s="263">
        <v>2524</v>
      </c>
      <c r="F798" s="263">
        <v>27</v>
      </c>
      <c r="G798" s="263">
        <v>22</v>
      </c>
      <c r="H798" s="263">
        <v>0</v>
      </c>
      <c r="I798" s="263">
        <v>0</v>
      </c>
      <c r="J798" s="264">
        <v>2982</v>
      </c>
      <c r="K798" s="264">
        <v>7</v>
      </c>
      <c r="L798" s="264">
        <v>7</v>
      </c>
      <c r="M798" s="264">
        <v>1</v>
      </c>
      <c r="N798" s="264">
        <v>0</v>
      </c>
      <c r="O798" s="264">
        <v>1512</v>
      </c>
      <c r="P798" s="264">
        <v>18</v>
      </c>
      <c r="Q798" s="264">
        <v>18</v>
      </c>
      <c r="R798" s="264">
        <v>5</v>
      </c>
      <c r="S798" s="264">
        <v>0</v>
      </c>
      <c r="T798" s="265">
        <v>0.015</v>
      </c>
      <c r="U798" s="266">
        <v>2524</v>
      </c>
      <c r="V798" s="266">
        <v>27</v>
      </c>
      <c r="W798" s="266">
        <v>22</v>
      </c>
      <c r="X798" s="266">
        <v>0</v>
      </c>
      <c r="Y798" s="264">
        <v>0</v>
      </c>
      <c r="Z798" s="267">
        <v>0.0106973058637084</v>
      </c>
      <c r="AA798" s="267">
        <v>0.0106973058637084</v>
      </c>
      <c r="AB798" s="267">
        <v>0.00234741784037559</v>
      </c>
      <c r="AC798" s="268">
        <v>0.0119047619047619</v>
      </c>
      <c r="AD798" s="269">
        <v>0.00834988802333281</v>
      </c>
      <c r="AE798" s="270">
        <v>16007</v>
      </c>
      <c r="AF798" s="271">
        <v>147</v>
      </c>
      <c r="AG798" s="271">
        <v>0</v>
      </c>
      <c r="AH798" s="271">
        <v>16253</v>
      </c>
      <c r="AI798" s="271">
        <v>153</v>
      </c>
      <c r="AJ798" s="271">
        <v>0</v>
      </c>
      <c r="AK798" s="268">
        <v>0.00918348222652589</v>
      </c>
      <c r="AL798" s="268">
        <v>0.00941364671137636</v>
      </c>
      <c r="AM798" s="269">
        <v>-0.000230164484850467</v>
      </c>
    </row>
    <row r="799" spans="1:39">
      <c r="A799" s="279" t="s">
        <v>721</v>
      </c>
      <c r="B799" s="280" t="s">
        <v>3341</v>
      </c>
      <c r="C799" s="262" t="s">
        <v>1070</v>
      </c>
      <c r="D799" s="280" t="s">
        <v>1070</v>
      </c>
      <c r="E799" s="263">
        <v>4017</v>
      </c>
      <c r="F799" s="263">
        <v>47</v>
      </c>
      <c r="G799" s="263">
        <v>40</v>
      </c>
      <c r="H799" s="263">
        <v>0</v>
      </c>
      <c r="I799" s="263">
        <v>0</v>
      </c>
      <c r="J799" s="264">
        <v>5228</v>
      </c>
      <c r="K799" s="264">
        <v>51</v>
      </c>
      <c r="L799" s="264">
        <v>51</v>
      </c>
      <c r="M799" s="264">
        <v>15</v>
      </c>
      <c r="N799" s="264">
        <v>0</v>
      </c>
      <c r="O799" s="264">
        <v>2101</v>
      </c>
      <c r="P799" s="264">
        <v>43</v>
      </c>
      <c r="Q799" s="264">
        <v>43</v>
      </c>
      <c r="R799" s="264">
        <v>27</v>
      </c>
      <c r="S799" s="264">
        <v>0</v>
      </c>
      <c r="T799" s="265">
        <v>0.015</v>
      </c>
      <c r="U799" s="266">
        <v>4017</v>
      </c>
      <c r="V799" s="266">
        <v>47</v>
      </c>
      <c r="W799" s="266">
        <v>40</v>
      </c>
      <c r="X799" s="266">
        <v>0</v>
      </c>
      <c r="Y799" s="264">
        <v>0</v>
      </c>
      <c r="Z799" s="267">
        <v>0.0117002738361962</v>
      </c>
      <c r="AA799" s="267">
        <v>0.0117002738361962</v>
      </c>
      <c r="AB799" s="267">
        <v>0.00975516449885233</v>
      </c>
      <c r="AC799" s="268">
        <v>0.0204664445502142</v>
      </c>
      <c r="AD799" s="269">
        <v>0.00194510933734383</v>
      </c>
      <c r="AE799" s="270">
        <v>26448</v>
      </c>
      <c r="AF799" s="271">
        <v>304</v>
      </c>
      <c r="AG799" s="271">
        <v>0</v>
      </c>
      <c r="AH799" s="271">
        <v>26206</v>
      </c>
      <c r="AI799" s="271">
        <v>367</v>
      </c>
      <c r="AJ799" s="271">
        <v>0</v>
      </c>
      <c r="AK799" s="268">
        <v>0.0114942528735632</v>
      </c>
      <c r="AL799" s="268">
        <v>0.0140044264672212</v>
      </c>
      <c r="AM799" s="269">
        <v>-0.00251017359365803</v>
      </c>
    </row>
    <row r="800" spans="1:39">
      <c r="A800" s="279" t="s">
        <v>721</v>
      </c>
      <c r="B800" s="280" t="s">
        <v>3341</v>
      </c>
      <c r="C800" s="262" t="s">
        <v>1071</v>
      </c>
      <c r="D800" s="280" t="s">
        <v>1072</v>
      </c>
      <c r="E800" s="263">
        <v>3412</v>
      </c>
      <c r="F800" s="263">
        <v>42</v>
      </c>
      <c r="G800" s="263">
        <v>31</v>
      </c>
      <c r="H800" s="263">
        <v>3</v>
      </c>
      <c r="I800" s="263">
        <v>0</v>
      </c>
      <c r="J800" s="264">
        <v>3564</v>
      </c>
      <c r="K800" s="264">
        <v>52</v>
      </c>
      <c r="L800" s="264">
        <v>52</v>
      </c>
      <c r="M800" s="264">
        <v>11</v>
      </c>
      <c r="N800" s="264">
        <v>0</v>
      </c>
      <c r="O800" s="264">
        <v>2201</v>
      </c>
      <c r="P800" s="264">
        <v>55</v>
      </c>
      <c r="Q800" s="264">
        <v>55</v>
      </c>
      <c r="R800" s="264">
        <v>39</v>
      </c>
      <c r="S800" s="264">
        <v>0</v>
      </c>
      <c r="T800" s="265">
        <v>0.015</v>
      </c>
      <c r="U800" s="266">
        <v>3412</v>
      </c>
      <c r="V800" s="266">
        <v>42</v>
      </c>
      <c r="W800" s="266">
        <v>31</v>
      </c>
      <c r="X800" s="266">
        <v>0</v>
      </c>
      <c r="Y800" s="264">
        <v>3</v>
      </c>
      <c r="Z800" s="267">
        <v>0.0123094958968347</v>
      </c>
      <c r="AA800" s="267">
        <v>0.0123094958968347</v>
      </c>
      <c r="AB800" s="267">
        <v>0.0145903479236813</v>
      </c>
      <c r="AC800" s="268">
        <v>0.0249886415265788</v>
      </c>
      <c r="AD800" s="269">
        <v>-0.00228085202684656</v>
      </c>
      <c r="AE800" s="270">
        <v>21026</v>
      </c>
      <c r="AF800" s="271">
        <v>356</v>
      </c>
      <c r="AG800" s="271">
        <v>0</v>
      </c>
      <c r="AH800" s="271">
        <v>20358</v>
      </c>
      <c r="AI800" s="271">
        <v>322</v>
      </c>
      <c r="AJ800" s="271">
        <v>1</v>
      </c>
      <c r="AK800" s="268">
        <v>0.0169314182440788</v>
      </c>
      <c r="AL800" s="268">
        <v>0.0157677571470675</v>
      </c>
      <c r="AM800" s="269">
        <v>0.00116366109701127</v>
      </c>
    </row>
    <row r="801" spans="1:39">
      <c r="A801" s="279" t="s">
        <v>721</v>
      </c>
      <c r="B801" s="280" t="s">
        <v>3341</v>
      </c>
      <c r="C801" s="262" t="s">
        <v>1073</v>
      </c>
      <c r="D801" s="280" t="s">
        <v>1074</v>
      </c>
      <c r="E801" s="263">
        <v>5085</v>
      </c>
      <c r="F801" s="263">
        <v>57</v>
      </c>
      <c r="G801" s="263">
        <v>36</v>
      </c>
      <c r="H801" s="263">
        <v>2</v>
      </c>
      <c r="I801" s="263">
        <v>0</v>
      </c>
      <c r="J801" s="264">
        <v>6331</v>
      </c>
      <c r="K801" s="264">
        <v>64</v>
      </c>
      <c r="L801" s="264">
        <v>64</v>
      </c>
      <c r="M801" s="264">
        <v>20</v>
      </c>
      <c r="N801" s="264">
        <v>0</v>
      </c>
      <c r="O801" s="264">
        <v>2886</v>
      </c>
      <c r="P801" s="264">
        <v>35</v>
      </c>
      <c r="Q801" s="264">
        <v>35</v>
      </c>
      <c r="R801" s="264">
        <v>24</v>
      </c>
      <c r="S801" s="264">
        <v>0</v>
      </c>
      <c r="T801" s="265">
        <v>0.015</v>
      </c>
      <c r="U801" s="266">
        <v>5085</v>
      </c>
      <c r="V801" s="266">
        <v>57</v>
      </c>
      <c r="W801" s="266">
        <v>36</v>
      </c>
      <c r="X801" s="266">
        <v>0</v>
      </c>
      <c r="Y801" s="264">
        <v>2</v>
      </c>
      <c r="Z801" s="267">
        <v>0.0112094395280236</v>
      </c>
      <c r="AA801" s="267">
        <v>0.0112094395280236</v>
      </c>
      <c r="AB801" s="267">
        <v>0.0101089875217185</v>
      </c>
      <c r="AC801" s="268">
        <v>0.0121275121275121</v>
      </c>
      <c r="AD801" s="269">
        <v>0.00110045200630507</v>
      </c>
      <c r="AE801" s="270">
        <v>32561</v>
      </c>
      <c r="AF801" s="271">
        <v>387</v>
      </c>
      <c r="AG801" s="271">
        <v>0</v>
      </c>
      <c r="AH801" s="271">
        <v>31295</v>
      </c>
      <c r="AI801" s="271">
        <v>427</v>
      </c>
      <c r="AJ801" s="271">
        <v>1</v>
      </c>
      <c r="AK801" s="268">
        <v>0.0118853843555173</v>
      </c>
      <c r="AL801" s="268">
        <v>0.0136123981466688</v>
      </c>
      <c r="AM801" s="269">
        <v>-0.00172701379115146</v>
      </c>
    </row>
    <row r="802" spans="1:39">
      <c r="A802" s="279" t="s">
        <v>721</v>
      </c>
      <c r="B802" s="280" t="s">
        <v>3341</v>
      </c>
      <c r="C802" s="262" t="s">
        <v>1075</v>
      </c>
      <c r="D802" s="280" t="s">
        <v>1076</v>
      </c>
      <c r="E802" s="263">
        <v>6851</v>
      </c>
      <c r="F802" s="263">
        <v>120</v>
      </c>
      <c r="G802" s="263">
        <v>86</v>
      </c>
      <c r="H802" s="263">
        <v>4</v>
      </c>
      <c r="I802" s="263">
        <v>0</v>
      </c>
      <c r="J802" s="264">
        <v>7752</v>
      </c>
      <c r="K802" s="264">
        <v>150</v>
      </c>
      <c r="L802" s="264">
        <v>150</v>
      </c>
      <c r="M802" s="264">
        <v>45</v>
      </c>
      <c r="N802" s="264">
        <v>0</v>
      </c>
      <c r="O802" s="264">
        <v>4164</v>
      </c>
      <c r="P802" s="264">
        <v>87</v>
      </c>
      <c r="Q802" s="264">
        <v>86</v>
      </c>
      <c r="R802" s="264">
        <v>60</v>
      </c>
      <c r="S802" s="264">
        <v>0</v>
      </c>
      <c r="T802" s="265">
        <v>0.015</v>
      </c>
      <c r="U802" s="266">
        <v>6851</v>
      </c>
      <c r="V802" s="266">
        <v>120</v>
      </c>
      <c r="W802" s="266">
        <v>86</v>
      </c>
      <c r="X802" s="266">
        <v>0</v>
      </c>
      <c r="Y802" s="264">
        <v>4</v>
      </c>
      <c r="Z802" s="267">
        <v>0.0175156911399796</v>
      </c>
      <c r="AA802" s="267">
        <v>0.0175156911399796</v>
      </c>
      <c r="AB802" s="267">
        <v>0.0193498452012384</v>
      </c>
      <c r="AC802" s="268">
        <v>0.0208933717579251</v>
      </c>
      <c r="AD802" s="269">
        <v>-0.00183415406125883</v>
      </c>
      <c r="AE802" s="270">
        <v>43341</v>
      </c>
      <c r="AF802" s="271">
        <v>871</v>
      </c>
      <c r="AG802" s="271">
        <v>0</v>
      </c>
      <c r="AH802" s="271">
        <v>41724</v>
      </c>
      <c r="AI802" s="271">
        <v>863</v>
      </c>
      <c r="AJ802" s="271">
        <v>0</v>
      </c>
      <c r="AK802" s="268">
        <v>0.0200964444752082</v>
      </c>
      <c r="AL802" s="268">
        <v>0.0206835394497172</v>
      </c>
      <c r="AM802" s="269">
        <v>-0.000587094974508956</v>
      </c>
    </row>
    <row r="803" spans="1:39">
      <c r="A803" s="279" t="s">
        <v>721</v>
      </c>
      <c r="B803" s="280" t="s">
        <v>3341</v>
      </c>
      <c r="C803" s="262" t="s">
        <v>1077</v>
      </c>
      <c r="D803" s="280" t="s">
        <v>1077</v>
      </c>
      <c r="E803" s="263">
        <v>3435</v>
      </c>
      <c r="F803" s="263">
        <v>44</v>
      </c>
      <c r="G803" s="263">
        <v>31</v>
      </c>
      <c r="H803" s="263">
        <v>0</v>
      </c>
      <c r="I803" s="263">
        <v>0</v>
      </c>
      <c r="J803" s="264">
        <v>4232</v>
      </c>
      <c r="K803" s="264">
        <v>57</v>
      </c>
      <c r="L803" s="264">
        <v>57</v>
      </c>
      <c r="M803" s="264">
        <v>13</v>
      </c>
      <c r="N803" s="264">
        <v>1</v>
      </c>
      <c r="O803" s="264">
        <v>1850</v>
      </c>
      <c r="P803" s="264">
        <v>13</v>
      </c>
      <c r="Q803" s="264">
        <v>13</v>
      </c>
      <c r="R803" s="264">
        <v>10</v>
      </c>
      <c r="S803" s="264">
        <v>0</v>
      </c>
      <c r="T803" s="265">
        <v>0.015</v>
      </c>
      <c r="U803" s="266">
        <v>3435</v>
      </c>
      <c r="V803" s="266">
        <v>44</v>
      </c>
      <c r="W803" s="266">
        <v>31</v>
      </c>
      <c r="X803" s="266">
        <v>0</v>
      </c>
      <c r="Y803" s="264">
        <v>0</v>
      </c>
      <c r="Z803" s="267">
        <v>0.0128093158660844</v>
      </c>
      <c r="AA803" s="267">
        <v>0.0128093158660844</v>
      </c>
      <c r="AB803" s="267">
        <v>0.0132325141776938</v>
      </c>
      <c r="AC803" s="268">
        <v>0.00702702702702703</v>
      </c>
      <c r="AD803" s="269">
        <v>-0.000423198311609337</v>
      </c>
      <c r="AE803" s="270">
        <v>22151</v>
      </c>
      <c r="AF803" s="271">
        <v>331</v>
      </c>
      <c r="AG803" s="271">
        <v>1</v>
      </c>
      <c r="AH803" s="271">
        <v>21565</v>
      </c>
      <c r="AI803" s="271">
        <v>249</v>
      </c>
      <c r="AJ803" s="271">
        <v>0</v>
      </c>
      <c r="AK803" s="268">
        <v>0.0148977472800325</v>
      </c>
      <c r="AL803" s="268">
        <v>0.0115464873637839</v>
      </c>
      <c r="AM803" s="269">
        <v>0.00335125991624859</v>
      </c>
    </row>
    <row r="804" spans="1:39">
      <c r="A804" s="279" t="s">
        <v>721</v>
      </c>
      <c r="B804" s="280" t="s">
        <v>3342</v>
      </c>
      <c r="C804" s="262" t="s">
        <v>1078</v>
      </c>
      <c r="D804" s="280" t="s">
        <v>1079</v>
      </c>
      <c r="E804" s="263">
        <v>6001</v>
      </c>
      <c r="F804" s="263">
        <v>124</v>
      </c>
      <c r="G804" s="263">
        <v>70</v>
      </c>
      <c r="H804" s="263">
        <v>9</v>
      </c>
      <c r="I804" s="263">
        <v>0</v>
      </c>
      <c r="J804" s="264">
        <v>6219</v>
      </c>
      <c r="K804" s="264">
        <v>99</v>
      </c>
      <c r="L804" s="264">
        <v>99</v>
      </c>
      <c r="M804" s="264">
        <v>13</v>
      </c>
      <c r="N804" s="264">
        <v>0</v>
      </c>
      <c r="O804" s="264">
        <v>5933</v>
      </c>
      <c r="P804" s="264">
        <v>122</v>
      </c>
      <c r="Q804" s="264">
        <v>122</v>
      </c>
      <c r="R804" s="264">
        <v>69</v>
      </c>
      <c r="S804" s="264">
        <v>0</v>
      </c>
      <c r="T804" s="265">
        <v>0.015</v>
      </c>
      <c r="U804" s="266">
        <v>6001</v>
      </c>
      <c r="V804" s="266">
        <v>124</v>
      </c>
      <c r="W804" s="266">
        <v>70</v>
      </c>
      <c r="X804" s="266">
        <v>0</v>
      </c>
      <c r="Y804" s="264">
        <v>9</v>
      </c>
      <c r="Z804" s="267">
        <v>0.0206632227962006</v>
      </c>
      <c r="AA804" s="267">
        <v>0.0206632227962006</v>
      </c>
      <c r="AB804" s="267">
        <v>0.0159189580318379</v>
      </c>
      <c r="AC804" s="268">
        <v>0.0205629529748862</v>
      </c>
      <c r="AD804" s="269">
        <v>0.00474426476436272</v>
      </c>
      <c r="AE804" s="270">
        <v>38720</v>
      </c>
      <c r="AF804" s="271">
        <v>790</v>
      </c>
      <c r="AG804" s="271">
        <v>1</v>
      </c>
      <c r="AH804" s="271">
        <v>37453</v>
      </c>
      <c r="AI804" s="271">
        <v>732</v>
      </c>
      <c r="AJ804" s="271">
        <v>2</v>
      </c>
      <c r="AK804" s="268">
        <v>0.0203770661157025</v>
      </c>
      <c r="AL804" s="268">
        <v>0.019491095506368</v>
      </c>
      <c r="AM804" s="269">
        <v>0.000885970609334496</v>
      </c>
    </row>
    <row r="805" spans="1:39">
      <c r="A805" s="279" t="s">
        <v>721</v>
      </c>
      <c r="B805" s="280" t="s">
        <v>3342</v>
      </c>
      <c r="C805" s="262" t="s">
        <v>1080</v>
      </c>
      <c r="D805" s="280" t="s">
        <v>1081</v>
      </c>
      <c r="E805" s="263">
        <v>7474</v>
      </c>
      <c r="F805" s="263">
        <v>116</v>
      </c>
      <c r="G805" s="263">
        <v>75</v>
      </c>
      <c r="H805" s="263">
        <v>6</v>
      </c>
      <c r="I805" s="263">
        <v>0</v>
      </c>
      <c r="J805" s="264">
        <v>7750</v>
      </c>
      <c r="K805" s="264">
        <v>103</v>
      </c>
      <c r="L805" s="264">
        <v>102</v>
      </c>
      <c r="M805" s="264">
        <v>23</v>
      </c>
      <c r="N805" s="264">
        <v>0</v>
      </c>
      <c r="O805" s="264">
        <v>7409</v>
      </c>
      <c r="P805" s="264">
        <v>77</v>
      </c>
      <c r="Q805" s="264">
        <v>77</v>
      </c>
      <c r="R805" s="264">
        <v>62</v>
      </c>
      <c r="S805" s="264">
        <v>0</v>
      </c>
      <c r="T805" s="265">
        <v>0.015</v>
      </c>
      <c r="U805" s="266">
        <v>7474</v>
      </c>
      <c r="V805" s="266">
        <v>116</v>
      </c>
      <c r="W805" s="266">
        <v>75</v>
      </c>
      <c r="X805" s="266">
        <v>0</v>
      </c>
      <c r="Y805" s="264">
        <v>6</v>
      </c>
      <c r="Z805" s="267">
        <v>0.0155204709660155</v>
      </c>
      <c r="AA805" s="267">
        <v>0.0155204709660155</v>
      </c>
      <c r="AB805" s="267">
        <v>0.0132903225806452</v>
      </c>
      <c r="AC805" s="268">
        <v>0.0103927655554056</v>
      </c>
      <c r="AD805" s="269">
        <v>0.00223014838537036</v>
      </c>
      <c r="AE805" s="270">
        <v>47280</v>
      </c>
      <c r="AF805" s="271">
        <v>647</v>
      </c>
      <c r="AG805" s="271">
        <v>0</v>
      </c>
      <c r="AH805" s="271">
        <v>44417</v>
      </c>
      <c r="AI805" s="271">
        <v>619</v>
      </c>
      <c r="AJ805" s="271">
        <v>0</v>
      </c>
      <c r="AK805" s="268">
        <v>0.0136844331641286</v>
      </c>
      <c r="AL805" s="268">
        <v>0.0139361055451741</v>
      </c>
      <c r="AM805" s="269">
        <v>-0.000251672381045549</v>
      </c>
    </row>
    <row r="806" spans="1:39">
      <c r="A806" s="279" t="s">
        <v>721</v>
      </c>
      <c r="B806" s="280" t="s">
        <v>3328</v>
      </c>
      <c r="C806" s="262" t="s">
        <v>1082</v>
      </c>
      <c r="D806" s="280" t="s">
        <v>1083</v>
      </c>
      <c r="E806" s="263">
        <v>12852</v>
      </c>
      <c r="F806" s="263">
        <v>287</v>
      </c>
      <c r="G806" s="263">
        <v>200</v>
      </c>
      <c r="H806" s="263">
        <v>22</v>
      </c>
      <c r="I806" s="263">
        <v>0</v>
      </c>
      <c r="J806" s="264">
        <v>13702</v>
      </c>
      <c r="K806" s="264">
        <v>419</v>
      </c>
      <c r="L806" s="264">
        <v>419</v>
      </c>
      <c r="M806" s="264">
        <v>111</v>
      </c>
      <c r="N806" s="264">
        <v>1</v>
      </c>
      <c r="O806" s="264">
        <v>12915</v>
      </c>
      <c r="P806" s="264">
        <v>259</v>
      </c>
      <c r="Q806" s="264">
        <v>257</v>
      </c>
      <c r="R806" s="264">
        <v>99</v>
      </c>
      <c r="S806" s="264">
        <v>0</v>
      </c>
      <c r="T806" s="265">
        <v>0.015</v>
      </c>
      <c r="U806" s="266">
        <v>12852</v>
      </c>
      <c r="V806" s="266">
        <v>287</v>
      </c>
      <c r="W806" s="266">
        <v>200</v>
      </c>
      <c r="X806" s="266">
        <v>0</v>
      </c>
      <c r="Y806" s="264">
        <v>22</v>
      </c>
      <c r="Z806" s="267">
        <v>0.0223311546840959</v>
      </c>
      <c r="AA806" s="267">
        <v>0.0223311546840959</v>
      </c>
      <c r="AB806" s="267">
        <v>0.0305064954021311</v>
      </c>
      <c r="AC806" s="268">
        <v>0.0200542005420054</v>
      </c>
      <c r="AD806" s="269">
        <v>-0.00817534071803521</v>
      </c>
      <c r="AE806" s="270">
        <v>77337</v>
      </c>
      <c r="AF806" s="271">
        <v>1653</v>
      </c>
      <c r="AG806" s="271">
        <v>4</v>
      </c>
      <c r="AH806" s="271">
        <v>69311</v>
      </c>
      <c r="AI806" s="271">
        <v>1444</v>
      </c>
      <c r="AJ806" s="271">
        <v>1</v>
      </c>
      <c r="AK806" s="268">
        <v>0.0213222648926128</v>
      </c>
      <c r="AL806" s="268">
        <v>0.0208192061866082</v>
      </c>
      <c r="AM806" s="269">
        <v>0.000503058706004662</v>
      </c>
    </row>
    <row r="807" spans="1:39">
      <c r="A807" s="279" t="s">
        <v>721</v>
      </c>
      <c r="B807" s="280" t="s">
        <v>3328</v>
      </c>
      <c r="C807" s="262" t="s">
        <v>1084</v>
      </c>
      <c r="D807" s="280" t="s">
        <v>1085</v>
      </c>
      <c r="E807" s="263">
        <v>0</v>
      </c>
      <c r="F807" s="263">
        <v>0</v>
      </c>
      <c r="G807" s="263">
        <v>0</v>
      </c>
      <c r="H807" s="263">
        <v>0</v>
      </c>
      <c r="I807" s="263">
        <v>0</v>
      </c>
      <c r="J807" s="264">
        <v>0</v>
      </c>
      <c r="K807" s="264">
        <v>0</v>
      </c>
      <c r="L807" s="264">
        <v>0</v>
      </c>
      <c r="M807" s="264">
        <v>0</v>
      </c>
      <c r="N807" s="264">
        <v>0</v>
      </c>
      <c r="O807" s="264">
        <v>0</v>
      </c>
      <c r="P807" s="264">
        <v>1</v>
      </c>
      <c r="Q807" s="264">
        <v>1</v>
      </c>
      <c r="R807" s="264">
        <v>1</v>
      </c>
      <c r="S807" s="264">
        <v>0</v>
      </c>
      <c r="T807" s="265">
        <v>0.015</v>
      </c>
      <c r="U807" s="266">
        <v>0</v>
      </c>
      <c r="V807" s="266">
        <v>0</v>
      </c>
      <c r="W807" s="266">
        <v>0</v>
      </c>
      <c r="X807" s="266">
        <v>0</v>
      </c>
      <c r="Y807" s="264">
        <v>0</v>
      </c>
      <c r="Z807" s="267">
        <v>0</v>
      </c>
      <c r="AA807" s="267">
        <v>0</v>
      </c>
      <c r="AB807" s="267">
        <v>0</v>
      </c>
      <c r="AC807" s="268">
        <v>0</v>
      </c>
      <c r="AD807" s="269">
        <v>0</v>
      </c>
      <c r="AE807" s="270">
        <v>0</v>
      </c>
      <c r="AF807" s="271">
        <v>2</v>
      </c>
      <c r="AG807" s="271">
        <v>0</v>
      </c>
      <c r="AH807" s="271">
        <v>0</v>
      </c>
      <c r="AI807" s="271">
        <v>4</v>
      </c>
      <c r="AJ807" s="271">
        <v>0</v>
      </c>
      <c r="AK807" s="268">
        <v>0</v>
      </c>
      <c r="AL807" s="268">
        <v>0</v>
      </c>
      <c r="AM807" s="269">
        <v>0</v>
      </c>
    </row>
    <row r="808" spans="1:39">
      <c r="A808" s="279" t="s">
        <v>721</v>
      </c>
      <c r="B808" s="280" t="s">
        <v>3328</v>
      </c>
      <c r="C808" s="262" t="s">
        <v>1086</v>
      </c>
      <c r="D808" s="280" t="s">
        <v>1087</v>
      </c>
      <c r="E808" s="263">
        <v>11772</v>
      </c>
      <c r="F808" s="263">
        <v>134</v>
      </c>
      <c r="G808" s="263">
        <v>94</v>
      </c>
      <c r="H808" s="263">
        <v>10</v>
      </c>
      <c r="I808" s="263">
        <v>0</v>
      </c>
      <c r="J808" s="264">
        <v>12206</v>
      </c>
      <c r="K808" s="264">
        <v>151</v>
      </c>
      <c r="L808" s="264">
        <v>151</v>
      </c>
      <c r="M808" s="264">
        <v>54</v>
      </c>
      <c r="N808" s="264">
        <v>0</v>
      </c>
      <c r="O808" s="264">
        <v>11745</v>
      </c>
      <c r="P808" s="264">
        <v>138</v>
      </c>
      <c r="Q808" s="264">
        <v>137</v>
      </c>
      <c r="R808" s="264">
        <v>91</v>
      </c>
      <c r="S808" s="264">
        <v>1</v>
      </c>
      <c r="T808" s="265">
        <v>0.015</v>
      </c>
      <c r="U808" s="266">
        <v>11772</v>
      </c>
      <c r="V808" s="266">
        <v>134</v>
      </c>
      <c r="W808" s="266">
        <v>94</v>
      </c>
      <c r="X808" s="266">
        <v>0</v>
      </c>
      <c r="Y808" s="264">
        <v>10</v>
      </c>
      <c r="Z808" s="267">
        <v>0.0113829425756031</v>
      </c>
      <c r="AA808" s="267">
        <v>0.0113829425756031</v>
      </c>
      <c r="AB808" s="267">
        <v>0.0123709650991316</v>
      </c>
      <c r="AC808" s="268">
        <v>0.0116645381013197</v>
      </c>
      <c r="AD808" s="269">
        <v>-0.000988022523528448</v>
      </c>
      <c r="AE808" s="270">
        <v>74367</v>
      </c>
      <c r="AF808" s="271">
        <v>1172</v>
      </c>
      <c r="AG808" s="271">
        <v>1</v>
      </c>
      <c r="AH808" s="271">
        <v>71050</v>
      </c>
      <c r="AI808" s="271">
        <v>1108</v>
      </c>
      <c r="AJ808" s="271">
        <v>0</v>
      </c>
      <c r="AK808" s="268">
        <v>0.0157462315274248</v>
      </c>
      <c r="AL808" s="268">
        <v>0.015594651653765</v>
      </c>
      <c r="AM808" s="269">
        <v>0.000151579873659843</v>
      </c>
    </row>
    <row r="809" spans="1:39">
      <c r="A809" s="279" t="s">
        <v>721</v>
      </c>
      <c r="B809" s="280" t="s">
        <v>3342</v>
      </c>
      <c r="C809" s="262" t="s">
        <v>1088</v>
      </c>
      <c r="D809" s="280" t="s">
        <v>1088</v>
      </c>
      <c r="E809" s="263">
        <v>7052</v>
      </c>
      <c r="F809" s="263">
        <v>116</v>
      </c>
      <c r="G809" s="263">
        <v>80</v>
      </c>
      <c r="H809" s="263">
        <v>11</v>
      </c>
      <c r="I809" s="263">
        <v>1</v>
      </c>
      <c r="J809" s="264">
        <v>7198</v>
      </c>
      <c r="K809" s="264">
        <v>88</v>
      </c>
      <c r="L809" s="264">
        <v>88</v>
      </c>
      <c r="M809" s="264">
        <v>28</v>
      </c>
      <c r="N809" s="264">
        <v>0</v>
      </c>
      <c r="O809" s="264">
        <v>6406</v>
      </c>
      <c r="P809" s="264">
        <v>95</v>
      </c>
      <c r="Q809" s="264">
        <v>95</v>
      </c>
      <c r="R809" s="264">
        <v>63</v>
      </c>
      <c r="S809" s="264">
        <v>0</v>
      </c>
      <c r="T809" s="265">
        <v>0.015</v>
      </c>
      <c r="U809" s="266">
        <v>7052</v>
      </c>
      <c r="V809" s="266">
        <v>116</v>
      </c>
      <c r="W809" s="266">
        <v>80</v>
      </c>
      <c r="X809" s="266">
        <v>1</v>
      </c>
      <c r="Y809" s="264">
        <v>11</v>
      </c>
      <c r="Z809" s="267">
        <v>0.0163074305161656</v>
      </c>
      <c r="AA809" s="267">
        <v>0.0163074305161656</v>
      </c>
      <c r="AB809" s="267">
        <v>0.0122256182272854</v>
      </c>
      <c r="AC809" s="268">
        <v>0.0148298470184202</v>
      </c>
      <c r="AD809" s="269">
        <v>0.00408181228888027</v>
      </c>
      <c r="AE809" s="270">
        <v>44930</v>
      </c>
      <c r="AF809" s="271">
        <v>673</v>
      </c>
      <c r="AG809" s="271">
        <v>1</v>
      </c>
      <c r="AH809" s="271">
        <v>44171</v>
      </c>
      <c r="AI809" s="271">
        <v>746</v>
      </c>
      <c r="AJ809" s="271">
        <v>1</v>
      </c>
      <c r="AK809" s="268">
        <v>0.0149565991542399</v>
      </c>
      <c r="AL809" s="268">
        <v>0.0168662697244799</v>
      </c>
      <c r="AM809" s="269">
        <v>-0.00190967057023993</v>
      </c>
    </row>
    <row r="810" spans="1:39">
      <c r="A810" s="279" t="s">
        <v>721</v>
      </c>
      <c r="B810" s="280" t="s">
        <v>3342</v>
      </c>
      <c r="C810" s="262" t="s">
        <v>1089</v>
      </c>
      <c r="D810" s="280" t="s">
        <v>1090</v>
      </c>
      <c r="E810" s="263">
        <v>9616</v>
      </c>
      <c r="F810" s="263">
        <v>183</v>
      </c>
      <c r="G810" s="263">
        <v>129</v>
      </c>
      <c r="H810" s="263">
        <v>7</v>
      </c>
      <c r="I810" s="263">
        <v>0</v>
      </c>
      <c r="J810" s="264">
        <v>10315</v>
      </c>
      <c r="K810" s="264">
        <v>155</v>
      </c>
      <c r="L810" s="264">
        <v>153</v>
      </c>
      <c r="M810" s="264">
        <v>43</v>
      </c>
      <c r="N810" s="264">
        <v>0</v>
      </c>
      <c r="O810" s="264">
        <v>9866</v>
      </c>
      <c r="P810" s="264">
        <v>142</v>
      </c>
      <c r="Q810" s="264">
        <v>142</v>
      </c>
      <c r="R810" s="264">
        <v>96</v>
      </c>
      <c r="S810" s="264">
        <v>0</v>
      </c>
      <c r="T810" s="265">
        <v>0.015</v>
      </c>
      <c r="U810" s="266">
        <v>9616</v>
      </c>
      <c r="V810" s="266">
        <v>183</v>
      </c>
      <c r="W810" s="266">
        <v>129</v>
      </c>
      <c r="X810" s="266">
        <v>0</v>
      </c>
      <c r="Y810" s="264">
        <v>7</v>
      </c>
      <c r="Z810" s="267">
        <v>0.0190307820299501</v>
      </c>
      <c r="AA810" s="267">
        <v>0.0190307820299501</v>
      </c>
      <c r="AB810" s="267">
        <v>0.015026660203587</v>
      </c>
      <c r="AC810" s="268">
        <v>0.0143928643827286</v>
      </c>
      <c r="AD810" s="269">
        <v>0.00400412182636307</v>
      </c>
      <c r="AE810" s="270">
        <v>61301</v>
      </c>
      <c r="AF810" s="271">
        <v>1078</v>
      </c>
      <c r="AG810" s="271">
        <v>0</v>
      </c>
      <c r="AH810" s="271">
        <v>59835</v>
      </c>
      <c r="AI810" s="271">
        <v>1014</v>
      </c>
      <c r="AJ810" s="271">
        <v>0</v>
      </c>
      <c r="AK810" s="268">
        <v>0.0175853574982464</v>
      </c>
      <c r="AL810" s="268">
        <v>0.0169466031586864</v>
      </c>
      <c r="AM810" s="269">
        <v>0.000638754339559969</v>
      </c>
    </row>
    <row r="811" spans="1:39">
      <c r="A811" s="279" t="s">
        <v>721</v>
      </c>
      <c r="B811" s="280" t="s">
        <v>3342</v>
      </c>
      <c r="C811" s="262" t="s">
        <v>1091</v>
      </c>
      <c r="D811" s="280" t="s">
        <v>1092</v>
      </c>
      <c r="E811" s="263">
        <v>13264</v>
      </c>
      <c r="F811" s="263">
        <v>257</v>
      </c>
      <c r="G811" s="263">
        <v>184</v>
      </c>
      <c r="H811" s="263">
        <v>36</v>
      </c>
      <c r="I811" s="263">
        <v>0</v>
      </c>
      <c r="J811" s="264">
        <v>13441</v>
      </c>
      <c r="K811" s="264">
        <v>343</v>
      </c>
      <c r="L811" s="264">
        <v>341</v>
      </c>
      <c r="M811" s="264">
        <v>64</v>
      </c>
      <c r="N811" s="264">
        <v>0</v>
      </c>
      <c r="O811" s="264">
        <v>12352</v>
      </c>
      <c r="P811" s="264">
        <v>195</v>
      </c>
      <c r="Q811" s="264">
        <v>195</v>
      </c>
      <c r="R811" s="264">
        <v>121</v>
      </c>
      <c r="S811" s="264">
        <v>0</v>
      </c>
      <c r="T811" s="265">
        <v>0.015</v>
      </c>
      <c r="U811" s="266">
        <v>13264</v>
      </c>
      <c r="V811" s="266">
        <v>257</v>
      </c>
      <c r="W811" s="266">
        <v>184</v>
      </c>
      <c r="X811" s="266">
        <v>0</v>
      </c>
      <c r="Y811" s="264">
        <v>36</v>
      </c>
      <c r="Z811" s="267">
        <v>0.019375753920386</v>
      </c>
      <c r="AA811" s="267">
        <v>0.019375753920386</v>
      </c>
      <c r="AB811" s="267">
        <v>0.0255189346030801</v>
      </c>
      <c r="AC811" s="268">
        <v>0.0157869170984456</v>
      </c>
      <c r="AD811" s="269">
        <v>-0.00614318068269412</v>
      </c>
      <c r="AE811" s="270">
        <v>84198</v>
      </c>
      <c r="AF811" s="271">
        <v>1670</v>
      </c>
      <c r="AG811" s="271">
        <v>0</v>
      </c>
      <c r="AH811" s="271">
        <v>83630</v>
      </c>
      <c r="AI811" s="271">
        <v>1791</v>
      </c>
      <c r="AJ811" s="271">
        <v>0</v>
      </c>
      <c r="AK811" s="268">
        <v>0.0198342003373002</v>
      </c>
      <c r="AL811" s="268">
        <v>0.0214157598947746</v>
      </c>
      <c r="AM811" s="269">
        <v>-0.00158155955747443</v>
      </c>
    </row>
    <row r="812" spans="1:39">
      <c r="A812" s="279" t="s">
        <v>721</v>
      </c>
      <c r="B812" s="280" t="s">
        <v>3342</v>
      </c>
      <c r="C812" s="262" t="s">
        <v>1093</v>
      </c>
      <c r="D812" s="280" t="s">
        <v>1093</v>
      </c>
      <c r="E812" s="263">
        <v>3327</v>
      </c>
      <c r="F812" s="263">
        <v>86</v>
      </c>
      <c r="G812" s="263">
        <v>45</v>
      </c>
      <c r="H812" s="263">
        <v>1</v>
      </c>
      <c r="I812" s="263">
        <v>0</v>
      </c>
      <c r="J812" s="264">
        <v>3402</v>
      </c>
      <c r="K812" s="264">
        <v>12</v>
      </c>
      <c r="L812" s="264">
        <v>12</v>
      </c>
      <c r="M812" s="264">
        <v>2</v>
      </c>
      <c r="N812" s="264">
        <v>0</v>
      </c>
      <c r="O812" s="264">
        <v>2804</v>
      </c>
      <c r="P812" s="264">
        <v>26</v>
      </c>
      <c r="Q812" s="264">
        <v>26</v>
      </c>
      <c r="R812" s="264">
        <v>12</v>
      </c>
      <c r="S812" s="264">
        <v>0</v>
      </c>
      <c r="T812" s="265">
        <v>0.015</v>
      </c>
      <c r="U812" s="266">
        <v>3327</v>
      </c>
      <c r="V812" s="266">
        <v>86</v>
      </c>
      <c r="W812" s="266">
        <v>45</v>
      </c>
      <c r="X812" s="266">
        <v>0</v>
      </c>
      <c r="Y812" s="264">
        <v>1</v>
      </c>
      <c r="Z812" s="267">
        <v>0.0258491133152991</v>
      </c>
      <c r="AA812" s="267">
        <v>0.0258491133152991</v>
      </c>
      <c r="AB812" s="267">
        <v>0.00352733686067019</v>
      </c>
      <c r="AC812" s="268">
        <v>0.00927246790299572</v>
      </c>
      <c r="AD812" s="269">
        <v>0.0223217764546289</v>
      </c>
      <c r="AE812" s="270">
        <v>20061</v>
      </c>
      <c r="AF812" s="271">
        <v>324</v>
      </c>
      <c r="AG812" s="271">
        <v>0</v>
      </c>
      <c r="AH812" s="271">
        <v>20239</v>
      </c>
      <c r="AI812" s="271">
        <v>307</v>
      </c>
      <c r="AJ812" s="271">
        <v>0</v>
      </c>
      <c r="AK812" s="268">
        <v>0.0161507402422611</v>
      </c>
      <c r="AL812" s="268">
        <v>0.0151687336330846</v>
      </c>
      <c r="AM812" s="269">
        <v>0.000982006609176465</v>
      </c>
    </row>
    <row r="813" spans="1:39">
      <c r="A813" s="279" t="s">
        <v>721</v>
      </c>
      <c r="B813" s="280" t="s">
        <v>3342</v>
      </c>
      <c r="C813" s="262" t="s">
        <v>1094</v>
      </c>
      <c r="D813" s="280" t="s">
        <v>1095</v>
      </c>
      <c r="E813" s="263">
        <v>5448</v>
      </c>
      <c r="F813" s="263">
        <v>74</v>
      </c>
      <c r="G813" s="263">
        <v>45</v>
      </c>
      <c r="H813" s="263">
        <v>8</v>
      </c>
      <c r="I813" s="263">
        <v>0</v>
      </c>
      <c r="J813" s="264">
        <v>5683</v>
      </c>
      <c r="K813" s="264">
        <v>85</v>
      </c>
      <c r="L813" s="264">
        <v>83</v>
      </c>
      <c r="M813" s="264">
        <v>12</v>
      </c>
      <c r="N813" s="264">
        <v>0</v>
      </c>
      <c r="O813" s="264">
        <v>5306</v>
      </c>
      <c r="P813" s="264">
        <v>82</v>
      </c>
      <c r="Q813" s="264">
        <v>82</v>
      </c>
      <c r="R813" s="264">
        <v>60</v>
      </c>
      <c r="S813" s="264">
        <v>0</v>
      </c>
      <c r="T813" s="265">
        <v>0.015</v>
      </c>
      <c r="U813" s="266">
        <v>5448</v>
      </c>
      <c r="V813" s="266">
        <v>74</v>
      </c>
      <c r="W813" s="266">
        <v>45</v>
      </c>
      <c r="X813" s="266">
        <v>0</v>
      </c>
      <c r="Y813" s="264">
        <v>8</v>
      </c>
      <c r="Z813" s="267">
        <v>0.013582966226138</v>
      </c>
      <c r="AA813" s="267">
        <v>0.013582966226138</v>
      </c>
      <c r="AB813" s="267">
        <v>0.0149568889670948</v>
      </c>
      <c r="AC813" s="268">
        <v>0.0154542027892951</v>
      </c>
      <c r="AD813" s="269">
        <v>-0.00137392274095681</v>
      </c>
      <c r="AE813" s="270">
        <v>35388</v>
      </c>
      <c r="AF813" s="271">
        <v>495</v>
      </c>
      <c r="AG813" s="271">
        <v>0</v>
      </c>
      <c r="AH813" s="271">
        <v>35149</v>
      </c>
      <c r="AI813" s="271">
        <v>464</v>
      </c>
      <c r="AJ813" s="271">
        <v>0</v>
      </c>
      <c r="AK813" s="268">
        <v>0.0139877924720244</v>
      </c>
      <c r="AL813" s="268">
        <v>0.0132009445503428</v>
      </c>
      <c r="AM813" s="269">
        <v>0.000786847921681589</v>
      </c>
    </row>
    <row r="814" spans="1:39">
      <c r="A814" s="279" t="s">
        <v>721</v>
      </c>
      <c r="B814" s="280" t="s">
        <v>3328</v>
      </c>
      <c r="C814" s="262" t="s">
        <v>1096</v>
      </c>
      <c r="D814" s="280" t="s">
        <v>1097</v>
      </c>
      <c r="E814" s="263">
        <v>8254</v>
      </c>
      <c r="F814" s="263">
        <v>150</v>
      </c>
      <c r="G814" s="263">
        <v>106</v>
      </c>
      <c r="H814" s="263">
        <v>15</v>
      </c>
      <c r="I814" s="263">
        <v>0</v>
      </c>
      <c r="J814" s="264">
        <v>8568</v>
      </c>
      <c r="K814" s="264">
        <v>121</v>
      </c>
      <c r="L814" s="264">
        <v>121</v>
      </c>
      <c r="M814" s="264">
        <v>49</v>
      </c>
      <c r="N814" s="264">
        <v>0</v>
      </c>
      <c r="O814" s="264">
        <v>8297</v>
      </c>
      <c r="P814" s="264">
        <v>131</v>
      </c>
      <c r="Q814" s="264">
        <v>131</v>
      </c>
      <c r="R814" s="264">
        <v>86</v>
      </c>
      <c r="S814" s="264">
        <v>0</v>
      </c>
      <c r="T814" s="265">
        <v>0.015</v>
      </c>
      <c r="U814" s="266">
        <v>8254</v>
      </c>
      <c r="V814" s="266">
        <v>150</v>
      </c>
      <c r="W814" s="266">
        <v>106</v>
      </c>
      <c r="X814" s="266">
        <v>0</v>
      </c>
      <c r="Y814" s="264">
        <v>15</v>
      </c>
      <c r="Z814" s="267">
        <v>0.018173007026896</v>
      </c>
      <c r="AA814" s="267">
        <v>0.018173007026896</v>
      </c>
      <c r="AB814" s="267">
        <v>0.0141223155929038</v>
      </c>
      <c r="AC814" s="268">
        <v>0.0157888393395203</v>
      </c>
      <c r="AD814" s="269">
        <v>0.00405069143399222</v>
      </c>
      <c r="AE814" s="270">
        <v>50790</v>
      </c>
      <c r="AF814" s="271">
        <v>997</v>
      </c>
      <c r="AG814" s="271">
        <v>1</v>
      </c>
      <c r="AH814" s="271">
        <v>46214</v>
      </c>
      <c r="AI814" s="271">
        <v>1080</v>
      </c>
      <c r="AJ814" s="271">
        <v>7</v>
      </c>
      <c r="AK814" s="268">
        <v>0.0196101594802126</v>
      </c>
      <c r="AL814" s="268">
        <v>0.0232180724455793</v>
      </c>
      <c r="AM814" s="269">
        <v>-0.00360791296536662</v>
      </c>
    </row>
    <row r="815" spans="1:39">
      <c r="A815" s="279" t="s">
        <v>721</v>
      </c>
      <c r="B815" s="280" t="s">
        <v>3342</v>
      </c>
      <c r="C815" s="262" t="s">
        <v>1098</v>
      </c>
      <c r="D815" s="280" t="s">
        <v>1099</v>
      </c>
      <c r="E815" s="263">
        <v>6656</v>
      </c>
      <c r="F815" s="263">
        <v>107</v>
      </c>
      <c r="G815" s="263">
        <v>75</v>
      </c>
      <c r="H815" s="263">
        <v>4</v>
      </c>
      <c r="I815" s="263">
        <v>0</v>
      </c>
      <c r="J815" s="264">
        <v>6962</v>
      </c>
      <c r="K815" s="264">
        <v>119</v>
      </c>
      <c r="L815" s="264">
        <v>119</v>
      </c>
      <c r="M815" s="264">
        <v>25</v>
      </c>
      <c r="N815" s="264">
        <v>0</v>
      </c>
      <c r="O815" s="264">
        <v>6673</v>
      </c>
      <c r="P815" s="264">
        <v>77</v>
      </c>
      <c r="Q815" s="264">
        <v>77</v>
      </c>
      <c r="R815" s="264">
        <v>51</v>
      </c>
      <c r="S815" s="264">
        <v>0</v>
      </c>
      <c r="T815" s="265">
        <v>0.015</v>
      </c>
      <c r="U815" s="266">
        <v>6656</v>
      </c>
      <c r="V815" s="266">
        <v>107</v>
      </c>
      <c r="W815" s="266">
        <v>75</v>
      </c>
      <c r="X815" s="266">
        <v>0</v>
      </c>
      <c r="Y815" s="264">
        <v>4</v>
      </c>
      <c r="Z815" s="267">
        <v>0.0160757211538462</v>
      </c>
      <c r="AA815" s="267">
        <v>0.0160757211538462</v>
      </c>
      <c r="AB815" s="267">
        <v>0.0170927894283252</v>
      </c>
      <c r="AC815" s="268">
        <v>0.0115390379139817</v>
      </c>
      <c r="AD815" s="269">
        <v>-0.00101706827447904</v>
      </c>
      <c r="AE815" s="270">
        <v>41641</v>
      </c>
      <c r="AF815" s="271">
        <v>683</v>
      </c>
      <c r="AG815" s="271">
        <v>1</v>
      </c>
      <c r="AH815" s="271">
        <v>38435</v>
      </c>
      <c r="AI815" s="271">
        <v>630</v>
      </c>
      <c r="AJ815" s="271">
        <v>0</v>
      </c>
      <c r="AK815" s="268">
        <v>0.0163780889027641</v>
      </c>
      <c r="AL815" s="268">
        <v>0.0163913100039027</v>
      </c>
      <c r="AM815" s="269">
        <v>-1.32211011385913e-5</v>
      </c>
    </row>
    <row r="816" spans="1:39">
      <c r="A816" s="279" t="s">
        <v>721</v>
      </c>
      <c r="B816" s="280" t="s">
        <v>3328</v>
      </c>
      <c r="C816" s="262" t="s">
        <v>1100</v>
      </c>
      <c r="D816" s="280" t="s">
        <v>1101</v>
      </c>
      <c r="E816" s="263">
        <v>4837</v>
      </c>
      <c r="F816" s="263">
        <v>125</v>
      </c>
      <c r="G816" s="263">
        <v>102</v>
      </c>
      <c r="H816" s="263">
        <v>3</v>
      </c>
      <c r="I816" s="263">
        <v>0</v>
      </c>
      <c r="J816" s="264">
        <v>4811</v>
      </c>
      <c r="K816" s="264">
        <v>89</v>
      </c>
      <c r="L816" s="264">
        <v>89</v>
      </c>
      <c r="M816" s="264">
        <v>33</v>
      </c>
      <c r="N816" s="264">
        <v>0</v>
      </c>
      <c r="O816" s="264">
        <v>4811</v>
      </c>
      <c r="P816" s="264">
        <v>83</v>
      </c>
      <c r="Q816" s="264">
        <v>83</v>
      </c>
      <c r="R816" s="264">
        <v>61</v>
      </c>
      <c r="S816" s="264">
        <v>0</v>
      </c>
      <c r="T816" s="265">
        <v>0.015</v>
      </c>
      <c r="U816" s="266">
        <v>4837</v>
      </c>
      <c r="V816" s="266">
        <v>125</v>
      </c>
      <c r="W816" s="266">
        <v>102</v>
      </c>
      <c r="X816" s="266">
        <v>0</v>
      </c>
      <c r="Y816" s="264">
        <v>3</v>
      </c>
      <c r="Z816" s="267">
        <v>0.0258424643373992</v>
      </c>
      <c r="AA816" s="267">
        <v>0.0258424643373992</v>
      </c>
      <c r="AB816" s="267">
        <v>0.0184992725005196</v>
      </c>
      <c r="AC816" s="268">
        <v>0.0172521305341925</v>
      </c>
      <c r="AD816" s="269">
        <v>0.00734319183687957</v>
      </c>
      <c r="AE816" s="270">
        <v>30012</v>
      </c>
      <c r="AF816" s="271">
        <v>654</v>
      </c>
      <c r="AG816" s="271">
        <v>0</v>
      </c>
      <c r="AH816" s="271">
        <v>26626</v>
      </c>
      <c r="AI816" s="271">
        <v>739</v>
      </c>
      <c r="AJ816" s="271">
        <v>0</v>
      </c>
      <c r="AK816" s="268">
        <v>0.0217912834866054</v>
      </c>
      <c r="AL816" s="268">
        <v>0.0277548261098175</v>
      </c>
      <c r="AM816" s="269">
        <v>-0.00596354262321211</v>
      </c>
    </row>
    <row r="817" spans="1:39">
      <c r="A817" s="279" t="s">
        <v>721</v>
      </c>
      <c r="B817" s="280" t="s">
        <v>3328</v>
      </c>
      <c r="C817" s="262" t="s">
        <v>1102</v>
      </c>
      <c r="D817" s="280" t="s">
        <v>1103</v>
      </c>
      <c r="E817" s="263">
        <v>8234</v>
      </c>
      <c r="F817" s="263">
        <v>143</v>
      </c>
      <c r="G817" s="263">
        <v>87</v>
      </c>
      <c r="H817" s="263">
        <v>5</v>
      </c>
      <c r="I817" s="263">
        <v>0</v>
      </c>
      <c r="J817" s="264">
        <v>8604</v>
      </c>
      <c r="K817" s="264">
        <v>130</v>
      </c>
      <c r="L817" s="264">
        <v>130</v>
      </c>
      <c r="M817" s="264">
        <v>45</v>
      </c>
      <c r="N817" s="264">
        <v>0</v>
      </c>
      <c r="O817" s="264">
        <v>8738</v>
      </c>
      <c r="P817" s="264">
        <v>142</v>
      </c>
      <c r="Q817" s="264">
        <v>141</v>
      </c>
      <c r="R817" s="264">
        <v>103</v>
      </c>
      <c r="S817" s="264">
        <v>1</v>
      </c>
      <c r="T817" s="265">
        <v>0.015</v>
      </c>
      <c r="U817" s="266">
        <v>8234</v>
      </c>
      <c r="V817" s="266">
        <v>143</v>
      </c>
      <c r="W817" s="266">
        <v>87</v>
      </c>
      <c r="X817" s="266">
        <v>0</v>
      </c>
      <c r="Y817" s="264">
        <v>5</v>
      </c>
      <c r="Z817" s="267">
        <v>0.017367014816614</v>
      </c>
      <c r="AA817" s="267">
        <v>0.017367014816614</v>
      </c>
      <c r="AB817" s="267">
        <v>0.0151092515109252</v>
      </c>
      <c r="AC817" s="268">
        <v>0.0161364156557565</v>
      </c>
      <c r="AD817" s="269">
        <v>0.00225776330568889</v>
      </c>
      <c r="AE817" s="270">
        <v>52987</v>
      </c>
      <c r="AF817" s="271">
        <v>995</v>
      </c>
      <c r="AG817" s="271">
        <v>2</v>
      </c>
      <c r="AH817" s="271">
        <v>49094</v>
      </c>
      <c r="AI817" s="271">
        <v>955</v>
      </c>
      <c r="AJ817" s="271">
        <v>4</v>
      </c>
      <c r="AK817" s="268">
        <v>0.0187404457697171</v>
      </c>
      <c r="AL817" s="268">
        <v>0.0193710025665051</v>
      </c>
      <c r="AM817" s="269">
        <v>-0.00063055679678797</v>
      </c>
    </row>
    <row r="818" spans="1:39">
      <c r="A818" s="279" t="s">
        <v>721</v>
      </c>
      <c r="B818" s="280" t="s">
        <v>3342</v>
      </c>
      <c r="C818" s="262" t="s">
        <v>1104</v>
      </c>
      <c r="D818" s="280" t="s">
        <v>1105</v>
      </c>
      <c r="E818" s="263">
        <v>9684</v>
      </c>
      <c r="F818" s="263">
        <v>208</v>
      </c>
      <c r="G818" s="263">
        <v>152</v>
      </c>
      <c r="H818" s="263">
        <v>12</v>
      </c>
      <c r="I818" s="263">
        <v>0</v>
      </c>
      <c r="J818" s="264">
        <v>10292</v>
      </c>
      <c r="K818" s="264">
        <v>144</v>
      </c>
      <c r="L818" s="264">
        <v>143</v>
      </c>
      <c r="M818" s="264">
        <v>29</v>
      </c>
      <c r="N818" s="264">
        <v>0</v>
      </c>
      <c r="O818" s="264">
        <v>9453</v>
      </c>
      <c r="P818" s="264">
        <v>175</v>
      </c>
      <c r="Q818" s="264">
        <v>175</v>
      </c>
      <c r="R818" s="264">
        <v>82</v>
      </c>
      <c r="S818" s="264">
        <v>0</v>
      </c>
      <c r="T818" s="265">
        <v>0.015</v>
      </c>
      <c r="U818" s="266">
        <v>9684</v>
      </c>
      <c r="V818" s="266">
        <v>208</v>
      </c>
      <c r="W818" s="266">
        <v>152</v>
      </c>
      <c r="X818" s="266">
        <v>0</v>
      </c>
      <c r="Y818" s="264">
        <v>12</v>
      </c>
      <c r="Z818" s="267">
        <v>0.0214787277984304</v>
      </c>
      <c r="AA818" s="267">
        <v>0.0214787277984304</v>
      </c>
      <c r="AB818" s="267">
        <v>0.0139914496696463</v>
      </c>
      <c r="AC818" s="268">
        <v>0.0185126414894742</v>
      </c>
      <c r="AD818" s="269">
        <v>0.00748727812878407</v>
      </c>
      <c r="AE818" s="270">
        <v>62954</v>
      </c>
      <c r="AF818" s="271">
        <v>1250</v>
      </c>
      <c r="AG818" s="271">
        <v>4</v>
      </c>
      <c r="AH818" s="271">
        <v>61125</v>
      </c>
      <c r="AI818" s="271">
        <v>1419</v>
      </c>
      <c r="AJ818" s="271">
        <v>1</v>
      </c>
      <c r="AK818" s="268">
        <v>0.0197922292467516</v>
      </c>
      <c r="AL818" s="268">
        <v>0.02319836400818</v>
      </c>
      <c r="AM818" s="269">
        <v>-0.00340613476142836</v>
      </c>
    </row>
    <row r="819" spans="1:39">
      <c r="A819" s="279" t="s">
        <v>721</v>
      </c>
      <c r="B819" s="280" t="s">
        <v>3343</v>
      </c>
      <c r="C819" s="262" t="s">
        <v>1106</v>
      </c>
      <c r="D819" s="280" t="s">
        <v>1107</v>
      </c>
      <c r="E819" s="263">
        <v>7847</v>
      </c>
      <c r="F819" s="263">
        <v>124</v>
      </c>
      <c r="G819" s="263">
        <v>68</v>
      </c>
      <c r="H819" s="263">
        <v>2</v>
      </c>
      <c r="I819" s="263">
        <v>0</v>
      </c>
      <c r="J819" s="264">
        <v>10081</v>
      </c>
      <c r="K819" s="264">
        <v>121</v>
      </c>
      <c r="L819" s="264">
        <v>121</v>
      </c>
      <c r="M819" s="264">
        <v>6</v>
      </c>
      <c r="N819" s="264">
        <v>0</v>
      </c>
      <c r="O819" s="264">
        <v>5075</v>
      </c>
      <c r="P819" s="264">
        <v>70</v>
      </c>
      <c r="Q819" s="264">
        <v>70</v>
      </c>
      <c r="R819" s="264">
        <v>35</v>
      </c>
      <c r="S819" s="264">
        <v>0</v>
      </c>
      <c r="T819" s="265">
        <v>0.015</v>
      </c>
      <c r="U819" s="266">
        <v>7847</v>
      </c>
      <c r="V819" s="266">
        <v>124</v>
      </c>
      <c r="W819" s="266">
        <v>68</v>
      </c>
      <c r="X819" s="266">
        <v>0</v>
      </c>
      <c r="Y819" s="264">
        <v>2</v>
      </c>
      <c r="Z819" s="267">
        <v>0.0158022174079266</v>
      </c>
      <c r="AA819" s="267">
        <v>0.0158022174079266</v>
      </c>
      <c r="AB819" s="267">
        <v>0.0120027775022319</v>
      </c>
      <c r="AC819" s="268">
        <v>0.0137931034482759</v>
      </c>
      <c r="AD819" s="269">
        <v>0.00379943990569467</v>
      </c>
      <c r="AE819" s="270">
        <v>50234</v>
      </c>
      <c r="AF819" s="271">
        <v>751</v>
      </c>
      <c r="AG819" s="271">
        <v>0</v>
      </c>
      <c r="AH819" s="271">
        <v>49296</v>
      </c>
      <c r="AI819" s="271">
        <v>741</v>
      </c>
      <c r="AJ819" s="271">
        <v>0</v>
      </c>
      <c r="AK819" s="268">
        <v>0.0149500338416212</v>
      </c>
      <c r="AL819" s="268">
        <v>0.0150316455696203</v>
      </c>
      <c r="AM819" s="269">
        <v>-8.16117279990401e-5</v>
      </c>
    </row>
    <row r="820" spans="1:39">
      <c r="A820" s="279" t="s">
        <v>721</v>
      </c>
      <c r="B820" s="280" t="s">
        <v>3343</v>
      </c>
      <c r="C820" s="262" t="s">
        <v>1108</v>
      </c>
      <c r="D820" s="280" t="s">
        <v>1109</v>
      </c>
      <c r="E820" s="263">
        <v>5858</v>
      </c>
      <c r="F820" s="263">
        <v>107</v>
      </c>
      <c r="G820" s="263">
        <v>79</v>
      </c>
      <c r="H820" s="263">
        <v>0</v>
      </c>
      <c r="I820" s="263">
        <v>0</v>
      </c>
      <c r="J820" s="264">
        <v>7627</v>
      </c>
      <c r="K820" s="264">
        <v>111</v>
      </c>
      <c r="L820" s="264">
        <v>111</v>
      </c>
      <c r="M820" s="264">
        <v>2</v>
      </c>
      <c r="N820" s="264">
        <v>0</v>
      </c>
      <c r="O820" s="264">
        <v>3741</v>
      </c>
      <c r="P820" s="264">
        <v>96</v>
      </c>
      <c r="Q820" s="264">
        <v>96</v>
      </c>
      <c r="R820" s="264">
        <v>50</v>
      </c>
      <c r="S820" s="264">
        <v>0</v>
      </c>
      <c r="T820" s="265">
        <v>0.015</v>
      </c>
      <c r="U820" s="266">
        <v>5858</v>
      </c>
      <c r="V820" s="266">
        <v>107</v>
      </c>
      <c r="W820" s="266">
        <v>79</v>
      </c>
      <c r="X820" s="266">
        <v>0</v>
      </c>
      <c r="Y820" s="264">
        <v>0</v>
      </c>
      <c r="Z820" s="267">
        <v>0.0182656196654148</v>
      </c>
      <c r="AA820" s="267">
        <v>0.0182656196654148</v>
      </c>
      <c r="AB820" s="267">
        <v>0.0145535597220401</v>
      </c>
      <c r="AC820" s="268">
        <v>0.0256615878107458</v>
      </c>
      <c r="AD820" s="269">
        <v>0.0037120599433747</v>
      </c>
      <c r="AE820" s="270">
        <v>38094</v>
      </c>
      <c r="AF820" s="271">
        <v>629</v>
      </c>
      <c r="AG820" s="271">
        <v>0</v>
      </c>
      <c r="AH820" s="271">
        <v>38861</v>
      </c>
      <c r="AI820" s="271">
        <v>588</v>
      </c>
      <c r="AJ820" s="271">
        <v>0</v>
      </c>
      <c r="AK820" s="268">
        <v>0.0165117866330656</v>
      </c>
      <c r="AL820" s="268">
        <v>0.015130850981704</v>
      </c>
      <c r="AM820" s="269">
        <v>0.00138093565136155</v>
      </c>
    </row>
    <row r="821" spans="1:39">
      <c r="A821" s="279" t="s">
        <v>721</v>
      </c>
      <c r="B821" s="280" t="s">
        <v>3343</v>
      </c>
      <c r="C821" s="262" t="s">
        <v>1110</v>
      </c>
      <c r="D821" s="280" t="s">
        <v>1111</v>
      </c>
      <c r="E821" s="263">
        <v>4701</v>
      </c>
      <c r="F821" s="263">
        <v>81</v>
      </c>
      <c r="G821" s="263">
        <v>27</v>
      </c>
      <c r="H821" s="263">
        <v>0</v>
      </c>
      <c r="I821" s="263">
        <v>0</v>
      </c>
      <c r="J821" s="264">
        <v>5847</v>
      </c>
      <c r="K821" s="264">
        <v>144</v>
      </c>
      <c r="L821" s="264">
        <v>144</v>
      </c>
      <c r="M821" s="264">
        <v>0</v>
      </c>
      <c r="N821" s="264">
        <v>0</v>
      </c>
      <c r="O821" s="264">
        <v>2937</v>
      </c>
      <c r="P821" s="264">
        <v>0</v>
      </c>
      <c r="Q821" s="264">
        <v>0</v>
      </c>
      <c r="R821" s="264">
        <v>0</v>
      </c>
      <c r="S821" s="264">
        <v>0</v>
      </c>
      <c r="T821" s="265">
        <v>0.015</v>
      </c>
      <c r="U821" s="266">
        <v>4701</v>
      </c>
      <c r="V821" s="266">
        <v>81</v>
      </c>
      <c r="W821" s="266">
        <v>27</v>
      </c>
      <c r="X821" s="266">
        <v>0</v>
      </c>
      <c r="Y821" s="264">
        <v>0</v>
      </c>
      <c r="Z821" s="267">
        <v>0.017230376515635</v>
      </c>
      <c r="AA821" s="267">
        <v>0.017230376515635</v>
      </c>
      <c r="AB821" s="267">
        <v>0.0246280143663417</v>
      </c>
      <c r="AC821" s="268">
        <v>0</v>
      </c>
      <c r="AD821" s="269">
        <v>-0.00739763785070674</v>
      </c>
      <c r="AE821" s="270">
        <v>29391</v>
      </c>
      <c r="AF821" s="271">
        <v>492</v>
      </c>
      <c r="AG821" s="271">
        <v>0</v>
      </c>
      <c r="AH821" s="271">
        <v>29629</v>
      </c>
      <c r="AI821" s="271">
        <v>567</v>
      </c>
      <c r="AJ821" s="271">
        <v>1</v>
      </c>
      <c r="AK821" s="268">
        <v>0.0167398183117281</v>
      </c>
      <c r="AL821" s="268">
        <v>0.0191029059367512</v>
      </c>
      <c r="AM821" s="269">
        <v>-0.00236308762502307</v>
      </c>
    </row>
    <row r="822" spans="1:39">
      <c r="A822" s="279" t="s">
        <v>721</v>
      </c>
      <c r="B822" s="280" t="s">
        <v>3343</v>
      </c>
      <c r="C822" s="262" t="s">
        <v>1112</v>
      </c>
      <c r="D822" s="280" t="s">
        <v>1112</v>
      </c>
      <c r="E822" s="263">
        <v>4331</v>
      </c>
      <c r="F822" s="263">
        <v>72</v>
      </c>
      <c r="G822" s="263">
        <v>35</v>
      </c>
      <c r="H822" s="263">
        <v>0</v>
      </c>
      <c r="I822" s="263">
        <v>0</v>
      </c>
      <c r="J822" s="264">
        <v>5820</v>
      </c>
      <c r="K822" s="264">
        <v>94</v>
      </c>
      <c r="L822" s="264">
        <v>94</v>
      </c>
      <c r="M822" s="264">
        <v>0</v>
      </c>
      <c r="N822" s="264">
        <v>0</v>
      </c>
      <c r="O822" s="264">
        <v>2959</v>
      </c>
      <c r="P822" s="264">
        <v>49</v>
      </c>
      <c r="Q822" s="264">
        <v>49</v>
      </c>
      <c r="R822" s="264">
        <v>19</v>
      </c>
      <c r="S822" s="264">
        <v>0</v>
      </c>
      <c r="T822" s="265">
        <v>0.015</v>
      </c>
      <c r="U822" s="266">
        <v>4331</v>
      </c>
      <c r="V822" s="266">
        <v>72</v>
      </c>
      <c r="W822" s="266">
        <v>35</v>
      </c>
      <c r="X822" s="266">
        <v>0</v>
      </c>
      <c r="Y822" s="264">
        <v>0</v>
      </c>
      <c r="Z822" s="267">
        <v>0.0166243361810205</v>
      </c>
      <c r="AA822" s="267">
        <v>0.0166243361810205</v>
      </c>
      <c r="AB822" s="267">
        <v>0.0161512027491409</v>
      </c>
      <c r="AC822" s="268">
        <v>0.0165596485299088</v>
      </c>
      <c r="AD822" s="269">
        <v>0.000473133431879654</v>
      </c>
      <c r="AE822" s="270">
        <v>27909</v>
      </c>
      <c r="AF822" s="271">
        <v>493</v>
      </c>
      <c r="AG822" s="271">
        <v>0</v>
      </c>
      <c r="AH822" s="271">
        <v>27490</v>
      </c>
      <c r="AI822" s="271">
        <v>520</v>
      </c>
      <c r="AJ822" s="271">
        <v>0</v>
      </c>
      <c r="AK822" s="268">
        <v>0.017664552653266</v>
      </c>
      <c r="AL822" s="268">
        <v>0.018915969443434</v>
      </c>
      <c r="AM822" s="269">
        <v>-0.001251416790168</v>
      </c>
    </row>
    <row r="823" spans="1:39">
      <c r="A823" s="279" t="s">
        <v>721</v>
      </c>
      <c r="B823" s="280" t="s">
        <v>3343</v>
      </c>
      <c r="C823" s="262" t="s">
        <v>1113</v>
      </c>
      <c r="D823" s="280" t="s">
        <v>1113</v>
      </c>
      <c r="E823" s="263">
        <v>2668</v>
      </c>
      <c r="F823" s="263">
        <v>34</v>
      </c>
      <c r="G823" s="263">
        <v>27</v>
      </c>
      <c r="H823" s="263">
        <v>1</v>
      </c>
      <c r="I823" s="263">
        <v>0</v>
      </c>
      <c r="J823" s="264">
        <v>3530</v>
      </c>
      <c r="K823" s="264">
        <v>34</v>
      </c>
      <c r="L823" s="264">
        <v>34</v>
      </c>
      <c r="M823" s="264">
        <v>3</v>
      </c>
      <c r="N823" s="264">
        <v>0</v>
      </c>
      <c r="O823" s="264">
        <v>1702</v>
      </c>
      <c r="P823" s="264">
        <v>37</v>
      </c>
      <c r="Q823" s="264">
        <v>37</v>
      </c>
      <c r="R823" s="264">
        <v>18</v>
      </c>
      <c r="S823" s="264">
        <v>0</v>
      </c>
      <c r="T823" s="265">
        <v>0.015</v>
      </c>
      <c r="U823" s="266">
        <v>2668</v>
      </c>
      <c r="V823" s="266">
        <v>34</v>
      </c>
      <c r="W823" s="266">
        <v>27</v>
      </c>
      <c r="X823" s="266">
        <v>0</v>
      </c>
      <c r="Y823" s="264">
        <v>1</v>
      </c>
      <c r="Z823" s="267">
        <v>0.012743628185907</v>
      </c>
      <c r="AA823" s="267">
        <v>0.012743628185907</v>
      </c>
      <c r="AB823" s="267">
        <v>0.00963172804532578</v>
      </c>
      <c r="AC823" s="268">
        <v>0.0217391304347826</v>
      </c>
      <c r="AD823" s="269">
        <v>0.00311190014058127</v>
      </c>
      <c r="AE823" s="270">
        <v>17504</v>
      </c>
      <c r="AF823" s="271">
        <v>235</v>
      </c>
      <c r="AG823" s="271">
        <v>0</v>
      </c>
      <c r="AH823" s="271">
        <v>18348</v>
      </c>
      <c r="AI823" s="271">
        <v>257</v>
      </c>
      <c r="AJ823" s="271">
        <v>0</v>
      </c>
      <c r="AK823" s="268">
        <v>0.0134255027422303</v>
      </c>
      <c r="AL823" s="268">
        <v>0.0140069762371921</v>
      </c>
      <c r="AM823" s="269">
        <v>-0.000581473494961716</v>
      </c>
    </row>
    <row r="824" spans="1:39">
      <c r="A824" s="279" t="s">
        <v>721</v>
      </c>
      <c r="B824" s="280" t="s">
        <v>3343</v>
      </c>
      <c r="C824" s="262" t="s">
        <v>1114</v>
      </c>
      <c r="D824" s="280" t="s">
        <v>1115</v>
      </c>
      <c r="E824" s="263">
        <v>8238</v>
      </c>
      <c r="F824" s="263">
        <v>154</v>
      </c>
      <c r="G824" s="263">
        <v>97</v>
      </c>
      <c r="H824" s="263">
        <v>3</v>
      </c>
      <c r="I824" s="263">
        <v>0</v>
      </c>
      <c r="J824" s="264">
        <v>10832</v>
      </c>
      <c r="K824" s="264">
        <v>134</v>
      </c>
      <c r="L824" s="264">
        <v>133</v>
      </c>
      <c r="M824" s="264">
        <v>10</v>
      </c>
      <c r="N824" s="264">
        <v>0</v>
      </c>
      <c r="O824" s="264">
        <v>5261</v>
      </c>
      <c r="P824" s="264">
        <v>136</v>
      </c>
      <c r="Q824" s="264">
        <v>136</v>
      </c>
      <c r="R824" s="264">
        <v>84</v>
      </c>
      <c r="S824" s="264">
        <v>0</v>
      </c>
      <c r="T824" s="265">
        <v>0.015</v>
      </c>
      <c r="U824" s="266">
        <v>8238</v>
      </c>
      <c r="V824" s="266">
        <v>154</v>
      </c>
      <c r="W824" s="266">
        <v>97</v>
      </c>
      <c r="X824" s="266">
        <v>0</v>
      </c>
      <c r="Y824" s="264">
        <v>3</v>
      </c>
      <c r="Z824" s="267">
        <v>0.0186938577324593</v>
      </c>
      <c r="AA824" s="267">
        <v>0.0186938577324593</v>
      </c>
      <c r="AB824" s="267">
        <v>0.012370753323486</v>
      </c>
      <c r="AC824" s="268">
        <v>0.0258505987454856</v>
      </c>
      <c r="AD824" s="269">
        <v>0.00632310440897337</v>
      </c>
      <c r="AE824" s="270">
        <v>53480</v>
      </c>
      <c r="AF824" s="271">
        <v>935</v>
      </c>
      <c r="AG824" s="271">
        <v>0</v>
      </c>
      <c r="AH824" s="271">
        <v>54349</v>
      </c>
      <c r="AI824" s="271">
        <v>964</v>
      </c>
      <c r="AJ824" s="271">
        <v>0</v>
      </c>
      <c r="AK824" s="268">
        <v>0.0174831712789828</v>
      </c>
      <c r="AL824" s="268">
        <v>0.0177372168761155</v>
      </c>
      <c r="AM824" s="269">
        <v>-0.000254045597132678</v>
      </c>
    </row>
    <row r="825" spans="1:39">
      <c r="A825" s="279" t="s">
        <v>721</v>
      </c>
      <c r="B825" s="280" t="s">
        <v>3343</v>
      </c>
      <c r="C825" s="262" t="s">
        <v>1116</v>
      </c>
      <c r="D825" s="280" t="s">
        <v>1116</v>
      </c>
      <c r="E825" s="263">
        <v>1958</v>
      </c>
      <c r="F825" s="263">
        <v>1</v>
      </c>
      <c r="G825" s="263">
        <v>1</v>
      </c>
      <c r="H825" s="263">
        <v>0</v>
      </c>
      <c r="I825" s="263">
        <v>0</v>
      </c>
      <c r="J825" s="264">
        <v>2541</v>
      </c>
      <c r="K825" s="264">
        <v>36</v>
      </c>
      <c r="L825" s="264">
        <v>36</v>
      </c>
      <c r="M825" s="264">
        <v>0</v>
      </c>
      <c r="N825" s="264">
        <v>0</v>
      </c>
      <c r="O825" s="264">
        <v>1319</v>
      </c>
      <c r="P825" s="264">
        <v>14</v>
      </c>
      <c r="Q825" s="264">
        <v>14</v>
      </c>
      <c r="R825" s="264">
        <v>4</v>
      </c>
      <c r="S825" s="264">
        <v>0</v>
      </c>
      <c r="T825" s="265">
        <v>0.015</v>
      </c>
      <c r="U825" s="266">
        <v>1958</v>
      </c>
      <c r="V825" s="266">
        <v>1</v>
      </c>
      <c r="W825" s="266">
        <v>1</v>
      </c>
      <c r="X825" s="266">
        <v>0</v>
      </c>
      <c r="Y825" s="264">
        <v>0</v>
      </c>
      <c r="Z825" s="267">
        <v>0.000510725229826353</v>
      </c>
      <c r="AA825" s="267">
        <v>0.000510725229826353</v>
      </c>
      <c r="AB825" s="267">
        <v>0.0141676505312869</v>
      </c>
      <c r="AC825" s="268">
        <v>0.0106141015921152</v>
      </c>
      <c r="AD825" s="269">
        <v>-0.0136569253014605</v>
      </c>
      <c r="AE825" s="270">
        <v>13013</v>
      </c>
      <c r="AF825" s="271">
        <v>178</v>
      </c>
      <c r="AG825" s="271">
        <v>0</v>
      </c>
      <c r="AH825" s="271">
        <v>12961</v>
      </c>
      <c r="AI825" s="271">
        <v>194</v>
      </c>
      <c r="AJ825" s="271">
        <v>0</v>
      </c>
      <c r="AK825" s="268">
        <v>0.0136786290632444</v>
      </c>
      <c r="AL825" s="268">
        <v>0.0149679808656739</v>
      </c>
      <c r="AM825" s="269">
        <v>-0.0012893518024295</v>
      </c>
    </row>
    <row r="826" spans="1:39">
      <c r="A826" s="279" t="s">
        <v>721</v>
      </c>
      <c r="B826" s="280" t="s">
        <v>3343</v>
      </c>
      <c r="C826" s="262" t="s">
        <v>1117</v>
      </c>
      <c r="D826" s="280" t="s">
        <v>1118</v>
      </c>
      <c r="E826" s="263">
        <v>10730</v>
      </c>
      <c r="F826" s="263">
        <v>208</v>
      </c>
      <c r="G826" s="263">
        <v>114</v>
      </c>
      <c r="H826" s="263">
        <v>1</v>
      </c>
      <c r="I826" s="263">
        <v>0</v>
      </c>
      <c r="J826" s="264">
        <v>12928</v>
      </c>
      <c r="K826" s="264">
        <v>199</v>
      </c>
      <c r="L826" s="264">
        <v>198</v>
      </c>
      <c r="M826" s="264">
        <v>16</v>
      </c>
      <c r="N826" s="264">
        <v>0</v>
      </c>
      <c r="O826" s="264">
        <v>7379</v>
      </c>
      <c r="P826" s="264">
        <v>186</v>
      </c>
      <c r="Q826" s="264">
        <v>186</v>
      </c>
      <c r="R826" s="264">
        <v>91</v>
      </c>
      <c r="S826" s="264">
        <v>0</v>
      </c>
      <c r="T826" s="265">
        <v>0.015</v>
      </c>
      <c r="U826" s="266">
        <v>10730</v>
      </c>
      <c r="V826" s="266">
        <v>208</v>
      </c>
      <c r="W826" s="266">
        <v>114</v>
      </c>
      <c r="X826" s="266">
        <v>0</v>
      </c>
      <c r="Y826" s="264">
        <v>1</v>
      </c>
      <c r="Z826" s="267">
        <v>0.0193849021435228</v>
      </c>
      <c r="AA826" s="267">
        <v>0.0193849021435228</v>
      </c>
      <c r="AB826" s="267">
        <v>0.0153929455445545</v>
      </c>
      <c r="AC826" s="268">
        <v>0.0252066675701315</v>
      </c>
      <c r="AD826" s="269">
        <v>0.00399195659896838</v>
      </c>
      <c r="AE826" s="270">
        <v>67267</v>
      </c>
      <c r="AF826" s="271">
        <v>1397</v>
      </c>
      <c r="AG826" s="271">
        <v>0</v>
      </c>
      <c r="AH826" s="271">
        <v>66033</v>
      </c>
      <c r="AI826" s="271">
        <v>1108</v>
      </c>
      <c r="AJ826" s="271">
        <v>2</v>
      </c>
      <c r="AK826" s="268">
        <v>0.0207679843013662</v>
      </c>
      <c r="AL826" s="268">
        <v>0.0167492011569973</v>
      </c>
      <c r="AM826" s="269">
        <v>0.00401878314436894</v>
      </c>
    </row>
    <row r="827" spans="1:39">
      <c r="A827" s="279" t="s">
        <v>721</v>
      </c>
      <c r="B827" s="280" t="s">
        <v>3344</v>
      </c>
      <c r="C827" s="262" t="s">
        <v>1119</v>
      </c>
      <c r="D827" s="280" t="s">
        <v>1119</v>
      </c>
      <c r="E827" s="263">
        <v>11093</v>
      </c>
      <c r="F827" s="263">
        <v>182</v>
      </c>
      <c r="G827" s="263">
        <v>134</v>
      </c>
      <c r="H827" s="263">
        <v>3</v>
      </c>
      <c r="I827" s="263">
        <v>0</v>
      </c>
      <c r="J827" s="264">
        <v>11461</v>
      </c>
      <c r="K827" s="264">
        <v>152</v>
      </c>
      <c r="L827" s="264">
        <v>152</v>
      </c>
      <c r="M827" s="264">
        <v>53</v>
      </c>
      <c r="N827" s="264">
        <v>0</v>
      </c>
      <c r="O827" s="264">
        <v>10758</v>
      </c>
      <c r="P827" s="264">
        <v>129</v>
      </c>
      <c r="Q827" s="264">
        <v>129</v>
      </c>
      <c r="R827" s="264">
        <v>101</v>
      </c>
      <c r="S827" s="264">
        <v>0</v>
      </c>
      <c r="T827" s="265">
        <v>0.015</v>
      </c>
      <c r="U827" s="266">
        <v>11093</v>
      </c>
      <c r="V827" s="266">
        <v>182</v>
      </c>
      <c r="W827" s="266">
        <v>134</v>
      </c>
      <c r="X827" s="266">
        <v>0</v>
      </c>
      <c r="Y827" s="264">
        <v>3</v>
      </c>
      <c r="Z827" s="267">
        <v>0.0164067429910755</v>
      </c>
      <c r="AA827" s="267">
        <v>0.0164067429910755</v>
      </c>
      <c r="AB827" s="267">
        <v>0.0132623680307129</v>
      </c>
      <c r="AC827" s="268">
        <v>0.0119910764082543</v>
      </c>
      <c r="AD827" s="269">
        <v>0.0031443749603626</v>
      </c>
      <c r="AE827" s="270">
        <v>68409</v>
      </c>
      <c r="AF827" s="271">
        <v>1173</v>
      </c>
      <c r="AG827" s="271">
        <v>0</v>
      </c>
      <c r="AH827" s="271">
        <v>67568</v>
      </c>
      <c r="AI827" s="271">
        <v>1133</v>
      </c>
      <c r="AJ827" s="271">
        <v>0</v>
      </c>
      <c r="AK827" s="268">
        <v>0.0171468666403543</v>
      </c>
      <c r="AL827" s="268">
        <v>0.0167682926829268</v>
      </c>
      <c r="AM827" s="269">
        <v>0.000378573957427509</v>
      </c>
    </row>
    <row r="828" spans="1:39">
      <c r="A828" s="279" t="s">
        <v>721</v>
      </c>
      <c r="B828" s="280" t="s">
        <v>3344</v>
      </c>
      <c r="C828" s="262" t="s">
        <v>1120</v>
      </c>
      <c r="D828" s="280" t="s">
        <v>1121</v>
      </c>
      <c r="E828" s="263">
        <v>7155</v>
      </c>
      <c r="F828" s="263">
        <v>144</v>
      </c>
      <c r="G828" s="263">
        <v>122</v>
      </c>
      <c r="H828" s="263">
        <v>10</v>
      </c>
      <c r="I828" s="263">
        <v>0</v>
      </c>
      <c r="J828" s="264">
        <v>7633</v>
      </c>
      <c r="K828" s="264">
        <v>113</v>
      </c>
      <c r="L828" s="264">
        <v>113</v>
      </c>
      <c r="M828" s="264">
        <v>49</v>
      </c>
      <c r="N828" s="264">
        <v>0</v>
      </c>
      <c r="O828" s="264">
        <v>7363</v>
      </c>
      <c r="P828" s="264">
        <v>104</v>
      </c>
      <c r="Q828" s="264">
        <v>104</v>
      </c>
      <c r="R828" s="264">
        <v>83</v>
      </c>
      <c r="S828" s="264">
        <v>0</v>
      </c>
      <c r="T828" s="265">
        <v>0.015</v>
      </c>
      <c r="U828" s="266">
        <v>7155</v>
      </c>
      <c r="V828" s="266">
        <v>144</v>
      </c>
      <c r="W828" s="266">
        <v>122</v>
      </c>
      <c r="X828" s="266">
        <v>0</v>
      </c>
      <c r="Y828" s="264">
        <v>10</v>
      </c>
      <c r="Z828" s="267">
        <v>0.020125786163522</v>
      </c>
      <c r="AA828" s="267">
        <v>0.020125786163522</v>
      </c>
      <c r="AB828" s="267">
        <v>0.0148041399187737</v>
      </c>
      <c r="AC828" s="268">
        <v>0.0141246774412604</v>
      </c>
      <c r="AD828" s="269">
        <v>0.00532164624474827</v>
      </c>
      <c r="AE828" s="270">
        <v>46254</v>
      </c>
      <c r="AF828" s="271">
        <v>855</v>
      </c>
      <c r="AG828" s="271">
        <v>0</v>
      </c>
      <c r="AH828" s="271">
        <v>42760</v>
      </c>
      <c r="AI828" s="271">
        <v>836</v>
      </c>
      <c r="AJ828" s="271">
        <v>2</v>
      </c>
      <c r="AK828" s="268">
        <v>0.0184848877934881</v>
      </c>
      <c r="AL828" s="268">
        <v>0.0195042095416277</v>
      </c>
      <c r="AM828" s="269">
        <v>-0.00101932174813956</v>
      </c>
    </row>
    <row r="829" spans="1:39">
      <c r="A829" s="279" t="s">
        <v>721</v>
      </c>
      <c r="B829" s="280" t="s">
        <v>3344</v>
      </c>
      <c r="C829" s="262" t="s">
        <v>1122</v>
      </c>
      <c r="D829" s="280" t="s">
        <v>1123</v>
      </c>
      <c r="E829" s="263">
        <v>11277</v>
      </c>
      <c r="F829" s="263">
        <v>167</v>
      </c>
      <c r="G829" s="263">
        <v>124</v>
      </c>
      <c r="H829" s="263">
        <v>7</v>
      </c>
      <c r="I829" s="263">
        <v>0</v>
      </c>
      <c r="J829" s="264">
        <v>11844</v>
      </c>
      <c r="K829" s="264">
        <v>188</v>
      </c>
      <c r="L829" s="264">
        <v>187</v>
      </c>
      <c r="M829" s="264">
        <v>27</v>
      </c>
      <c r="N829" s="264">
        <v>0</v>
      </c>
      <c r="O829" s="264">
        <v>11201</v>
      </c>
      <c r="P829" s="264">
        <v>145</v>
      </c>
      <c r="Q829" s="264">
        <v>145</v>
      </c>
      <c r="R829" s="264">
        <v>98</v>
      </c>
      <c r="S829" s="264">
        <v>0</v>
      </c>
      <c r="T829" s="265">
        <v>0.015</v>
      </c>
      <c r="U829" s="266">
        <v>11277</v>
      </c>
      <c r="V829" s="266">
        <v>167</v>
      </c>
      <c r="W829" s="266">
        <v>124</v>
      </c>
      <c r="X829" s="266">
        <v>0</v>
      </c>
      <c r="Y829" s="264">
        <v>7</v>
      </c>
      <c r="Z829" s="267">
        <v>0.0148089030770595</v>
      </c>
      <c r="AA829" s="267">
        <v>0.0148089030770595</v>
      </c>
      <c r="AB829" s="267">
        <v>0.0158730158730159</v>
      </c>
      <c r="AC829" s="268">
        <v>0.012945272743505</v>
      </c>
      <c r="AD829" s="269">
        <v>-0.00106411279595637</v>
      </c>
      <c r="AE829" s="270">
        <v>70706</v>
      </c>
      <c r="AF829" s="271">
        <v>1166</v>
      </c>
      <c r="AG829" s="271">
        <v>3</v>
      </c>
      <c r="AH829" s="271">
        <v>66121</v>
      </c>
      <c r="AI829" s="271">
        <v>1191</v>
      </c>
      <c r="AJ829" s="271">
        <v>1</v>
      </c>
      <c r="AK829" s="268">
        <v>0.0164483919327921</v>
      </c>
      <c r="AL829" s="268">
        <v>0.0179973079656992</v>
      </c>
      <c r="AM829" s="269">
        <v>-0.00154891603290712</v>
      </c>
    </row>
    <row r="830" spans="1:39">
      <c r="A830" s="279" t="s">
        <v>721</v>
      </c>
      <c r="B830" s="280" t="s">
        <v>3342</v>
      </c>
      <c r="C830" s="262" t="s">
        <v>1124</v>
      </c>
      <c r="D830" s="280" t="s">
        <v>1124</v>
      </c>
      <c r="E830" s="263">
        <v>5127</v>
      </c>
      <c r="F830" s="263">
        <v>115</v>
      </c>
      <c r="G830" s="263">
        <v>91</v>
      </c>
      <c r="H830" s="263">
        <v>33</v>
      </c>
      <c r="I830" s="263">
        <v>0</v>
      </c>
      <c r="J830" s="264">
        <v>5567</v>
      </c>
      <c r="K830" s="264">
        <v>81</v>
      </c>
      <c r="L830" s="264">
        <v>81</v>
      </c>
      <c r="M830" s="264">
        <v>33</v>
      </c>
      <c r="N830" s="264">
        <v>0</v>
      </c>
      <c r="O830" s="264">
        <v>4629</v>
      </c>
      <c r="P830" s="264">
        <v>52</v>
      </c>
      <c r="Q830" s="264">
        <v>52</v>
      </c>
      <c r="R830" s="264">
        <v>11</v>
      </c>
      <c r="S830" s="264">
        <v>0</v>
      </c>
      <c r="T830" s="265">
        <v>0.015</v>
      </c>
      <c r="U830" s="266">
        <v>5127</v>
      </c>
      <c r="V830" s="266">
        <v>115</v>
      </c>
      <c r="W830" s="266">
        <v>91</v>
      </c>
      <c r="X830" s="266">
        <v>0</v>
      </c>
      <c r="Y830" s="264">
        <v>33</v>
      </c>
      <c r="Z830" s="267">
        <v>0.0224302711137117</v>
      </c>
      <c r="AA830" s="267">
        <v>0.0224302711137117</v>
      </c>
      <c r="AB830" s="267">
        <v>0.0145500269444943</v>
      </c>
      <c r="AC830" s="268">
        <v>0.0112335277597753</v>
      </c>
      <c r="AD830" s="269">
        <v>0.00788024416921738</v>
      </c>
      <c r="AE830" s="270">
        <v>32327</v>
      </c>
      <c r="AF830" s="271">
        <v>506</v>
      </c>
      <c r="AG830" s="271">
        <v>0</v>
      </c>
      <c r="AH830" s="271">
        <v>30953</v>
      </c>
      <c r="AI830" s="271">
        <v>458</v>
      </c>
      <c r="AJ830" s="271">
        <v>0</v>
      </c>
      <c r="AK830" s="268">
        <v>0.0156525504995824</v>
      </c>
      <c r="AL830" s="268">
        <v>0.0147966271443802</v>
      </c>
      <c r="AM830" s="269">
        <v>0.000855923355202204</v>
      </c>
    </row>
    <row r="831" spans="1:39">
      <c r="A831" s="279" t="s">
        <v>721</v>
      </c>
      <c r="B831" s="280" t="s">
        <v>3342</v>
      </c>
      <c r="C831" s="262" t="s">
        <v>1125</v>
      </c>
      <c r="D831" s="280" t="s">
        <v>1125</v>
      </c>
      <c r="E831" s="263">
        <v>5913</v>
      </c>
      <c r="F831" s="263">
        <v>63</v>
      </c>
      <c r="G831" s="263">
        <v>31</v>
      </c>
      <c r="H831" s="263">
        <v>6</v>
      </c>
      <c r="I831" s="263">
        <v>0</v>
      </c>
      <c r="J831" s="264">
        <v>6502</v>
      </c>
      <c r="K831" s="264">
        <v>72</v>
      </c>
      <c r="L831" s="264">
        <v>72</v>
      </c>
      <c r="M831" s="264">
        <v>20</v>
      </c>
      <c r="N831" s="264">
        <v>0</v>
      </c>
      <c r="O831" s="264">
        <v>5954</v>
      </c>
      <c r="P831" s="264">
        <v>66</v>
      </c>
      <c r="Q831" s="264">
        <v>66</v>
      </c>
      <c r="R831" s="264">
        <v>42</v>
      </c>
      <c r="S831" s="264">
        <v>0</v>
      </c>
      <c r="T831" s="265">
        <v>0.015</v>
      </c>
      <c r="U831" s="266">
        <v>5913</v>
      </c>
      <c r="V831" s="266">
        <v>63</v>
      </c>
      <c r="W831" s="266">
        <v>31</v>
      </c>
      <c r="X831" s="266">
        <v>0</v>
      </c>
      <c r="Y831" s="264">
        <v>6</v>
      </c>
      <c r="Z831" s="267">
        <v>0.0106544901065449</v>
      </c>
      <c r="AA831" s="267">
        <v>0.0106544901065449</v>
      </c>
      <c r="AB831" s="267">
        <v>0.0110735158412796</v>
      </c>
      <c r="AC831" s="268">
        <v>0.0110849848841115</v>
      </c>
      <c r="AD831" s="269">
        <v>-0.000419025734734705</v>
      </c>
      <c r="AE831" s="270">
        <v>39422</v>
      </c>
      <c r="AF831" s="271">
        <v>501</v>
      </c>
      <c r="AG831" s="271">
        <v>0</v>
      </c>
      <c r="AH831" s="271">
        <v>39309</v>
      </c>
      <c r="AI831" s="271">
        <v>659</v>
      </c>
      <c r="AJ831" s="271">
        <v>0</v>
      </c>
      <c r="AK831" s="268">
        <v>0.0127086398457714</v>
      </c>
      <c r="AL831" s="268">
        <v>0.0167646086138035</v>
      </c>
      <c r="AM831" s="269">
        <v>-0.00405596876803206</v>
      </c>
    </row>
    <row r="832" spans="1:39">
      <c r="A832" s="279" t="s">
        <v>721</v>
      </c>
      <c r="B832" s="280" t="s">
        <v>3344</v>
      </c>
      <c r="C832" s="262" t="s">
        <v>1126</v>
      </c>
      <c r="D832" s="280" t="s">
        <v>1127</v>
      </c>
      <c r="E832" s="263">
        <v>7479</v>
      </c>
      <c r="F832" s="263">
        <v>120</v>
      </c>
      <c r="G832" s="263">
        <v>90</v>
      </c>
      <c r="H832" s="263">
        <v>10</v>
      </c>
      <c r="I832" s="263">
        <v>0</v>
      </c>
      <c r="J832" s="264">
        <v>8231</v>
      </c>
      <c r="K832" s="264">
        <v>128</v>
      </c>
      <c r="L832" s="264">
        <v>128</v>
      </c>
      <c r="M832" s="264">
        <v>44</v>
      </c>
      <c r="N832" s="264">
        <v>0</v>
      </c>
      <c r="O832" s="264">
        <v>8037</v>
      </c>
      <c r="P832" s="264">
        <v>46</v>
      </c>
      <c r="Q832" s="264">
        <v>46</v>
      </c>
      <c r="R832" s="264">
        <v>37</v>
      </c>
      <c r="S832" s="264">
        <v>0</v>
      </c>
      <c r="T832" s="265">
        <v>0.015</v>
      </c>
      <c r="U832" s="266">
        <v>7479</v>
      </c>
      <c r="V832" s="266">
        <v>120</v>
      </c>
      <c r="W832" s="266">
        <v>90</v>
      </c>
      <c r="X832" s="266">
        <v>0</v>
      </c>
      <c r="Y832" s="264">
        <v>10</v>
      </c>
      <c r="Z832" s="267">
        <v>0.0160449257922182</v>
      </c>
      <c r="AA832" s="267">
        <v>0.0160449257922182</v>
      </c>
      <c r="AB832" s="267">
        <v>0.0155509658607703</v>
      </c>
      <c r="AC832" s="268">
        <v>0.00572352867985567</v>
      </c>
      <c r="AD832" s="269">
        <v>0.000493959931447954</v>
      </c>
      <c r="AE832" s="270">
        <v>48593</v>
      </c>
      <c r="AF832" s="271">
        <v>748</v>
      </c>
      <c r="AG832" s="271">
        <v>1</v>
      </c>
      <c r="AH832" s="271">
        <v>45107</v>
      </c>
      <c r="AI832" s="271">
        <v>813</v>
      </c>
      <c r="AJ832" s="271">
        <v>1</v>
      </c>
      <c r="AK832" s="268">
        <v>0.0153725845286358</v>
      </c>
      <c r="AL832" s="268">
        <v>0.0180016405435963</v>
      </c>
      <c r="AM832" s="269">
        <v>-0.00262905601496053</v>
      </c>
    </row>
    <row r="833" spans="1:39">
      <c r="A833" s="279" t="s">
        <v>721</v>
      </c>
      <c r="B833" s="280" t="s">
        <v>3344</v>
      </c>
      <c r="C833" s="262" t="s">
        <v>1128</v>
      </c>
      <c r="D833" s="280" t="s">
        <v>1129</v>
      </c>
      <c r="E833" s="263">
        <v>5810</v>
      </c>
      <c r="F833" s="263">
        <v>69</v>
      </c>
      <c r="G833" s="263">
        <v>56</v>
      </c>
      <c r="H833" s="263">
        <v>17</v>
      </c>
      <c r="I833" s="263">
        <v>0</v>
      </c>
      <c r="J833" s="264">
        <v>5767</v>
      </c>
      <c r="K833" s="264">
        <v>101</v>
      </c>
      <c r="L833" s="264">
        <v>101</v>
      </c>
      <c r="M833" s="264">
        <v>29</v>
      </c>
      <c r="N833" s="264">
        <v>0</v>
      </c>
      <c r="O833" s="264">
        <v>5539</v>
      </c>
      <c r="P833" s="264">
        <v>64</v>
      </c>
      <c r="Q833" s="264">
        <v>64</v>
      </c>
      <c r="R833" s="264">
        <v>49</v>
      </c>
      <c r="S833" s="264">
        <v>0</v>
      </c>
      <c r="T833" s="265">
        <v>0.015</v>
      </c>
      <c r="U833" s="266">
        <v>5810</v>
      </c>
      <c r="V833" s="266">
        <v>69</v>
      </c>
      <c r="W833" s="266">
        <v>56</v>
      </c>
      <c r="X833" s="266">
        <v>0</v>
      </c>
      <c r="Y833" s="264">
        <v>17</v>
      </c>
      <c r="Z833" s="267">
        <v>0.0118760757314974</v>
      </c>
      <c r="AA833" s="267">
        <v>0.0118760757314974</v>
      </c>
      <c r="AB833" s="267">
        <v>0.0175134385295648</v>
      </c>
      <c r="AC833" s="268">
        <v>0.0115544322079798</v>
      </c>
      <c r="AD833" s="269">
        <v>-0.00563736279806735</v>
      </c>
      <c r="AE833" s="270">
        <v>36597</v>
      </c>
      <c r="AF833" s="271">
        <v>537</v>
      </c>
      <c r="AG833" s="271">
        <v>0</v>
      </c>
      <c r="AH833" s="271">
        <v>34567</v>
      </c>
      <c r="AI833" s="271">
        <v>585</v>
      </c>
      <c r="AJ833" s="271">
        <v>0</v>
      </c>
      <c r="AK833" s="268">
        <v>0.0146733338798262</v>
      </c>
      <c r="AL833" s="268">
        <v>0.0169236555095901</v>
      </c>
      <c r="AM833" s="269">
        <v>-0.00225032162976386</v>
      </c>
    </row>
    <row r="834" spans="1:39">
      <c r="A834" s="279" t="s">
        <v>721</v>
      </c>
      <c r="B834" s="280" t="s">
        <v>3344</v>
      </c>
      <c r="C834" s="262" t="s">
        <v>1130</v>
      </c>
      <c r="D834" s="280" t="s">
        <v>1130</v>
      </c>
      <c r="E834" s="263">
        <v>3752</v>
      </c>
      <c r="F834" s="263">
        <v>88</v>
      </c>
      <c r="G834" s="263">
        <v>63</v>
      </c>
      <c r="H834" s="263">
        <v>0</v>
      </c>
      <c r="I834" s="263">
        <v>0</v>
      </c>
      <c r="J834" s="264">
        <v>3751</v>
      </c>
      <c r="K834" s="264">
        <v>60</v>
      </c>
      <c r="L834" s="264">
        <v>60</v>
      </c>
      <c r="M834" s="264">
        <v>5</v>
      </c>
      <c r="N834" s="264">
        <v>0</v>
      </c>
      <c r="O834" s="264">
        <v>3782</v>
      </c>
      <c r="P834" s="264">
        <v>58</v>
      </c>
      <c r="Q834" s="264">
        <v>58</v>
      </c>
      <c r="R834" s="264">
        <v>26</v>
      </c>
      <c r="S834" s="264">
        <v>0</v>
      </c>
      <c r="T834" s="265">
        <v>0.015</v>
      </c>
      <c r="U834" s="266">
        <v>3752</v>
      </c>
      <c r="V834" s="266">
        <v>88</v>
      </c>
      <c r="W834" s="266">
        <v>63</v>
      </c>
      <c r="X834" s="266">
        <v>0</v>
      </c>
      <c r="Y834" s="264">
        <v>0</v>
      </c>
      <c r="Z834" s="267">
        <v>0.023454157782516</v>
      </c>
      <c r="AA834" s="267">
        <v>0.023454157782516</v>
      </c>
      <c r="AB834" s="267">
        <v>0.0159957344708078</v>
      </c>
      <c r="AC834" s="268">
        <v>0.0153358011634056</v>
      </c>
      <c r="AD834" s="269">
        <v>0.00745842331170821</v>
      </c>
      <c r="AE834" s="270">
        <v>23153</v>
      </c>
      <c r="AF834" s="271">
        <v>512</v>
      </c>
      <c r="AG834" s="271">
        <v>0</v>
      </c>
      <c r="AH834" s="271">
        <v>22060</v>
      </c>
      <c r="AI834" s="271">
        <v>520</v>
      </c>
      <c r="AJ834" s="271">
        <v>1</v>
      </c>
      <c r="AK834" s="268">
        <v>0.0221137649548655</v>
      </c>
      <c r="AL834" s="268">
        <v>0.0235267452402539</v>
      </c>
      <c r="AM834" s="269">
        <v>-0.00141298028538839</v>
      </c>
    </row>
    <row r="835" spans="1:39">
      <c r="A835" s="279" t="s">
        <v>721</v>
      </c>
      <c r="B835" s="280" t="s">
        <v>3342</v>
      </c>
      <c r="C835" s="262" t="s">
        <v>1131</v>
      </c>
      <c r="D835" s="280" t="s">
        <v>1132</v>
      </c>
      <c r="E835" s="263">
        <v>8114</v>
      </c>
      <c r="F835" s="263">
        <v>164</v>
      </c>
      <c r="G835" s="263">
        <v>112</v>
      </c>
      <c r="H835" s="263">
        <v>4</v>
      </c>
      <c r="I835" s="263">
        <v>0</v>
      </c>
      <c r="J835" s="264">
        <v>8336</v>
      </c>
      <c r="K835" s="264">
        <v>90</v>
      </c>
      <c r="L835" s="264">
        <v>90</v>
      </c>
      <c r="M835" s="264">
        <v>39</v>
      </c>
      <c r="N835" s="264">
        <v>0</v>
      </c>
      <c r="O835" s="264">
        <v>7887</v>
      </c>
      <c r="P835" s="264">
        <v>122</v>
      </c>
      <c r="Q835" s="264">
        <v>122</v>
      </c>
      <c r="R835" s="264">
        <v>96</v>
      </c>
      <c r="S835" s="264">
        <v>0</v>
      </c>
      <c r="T835" s="265">
        <v>0.015</v>
      </c>
      <c r="U835" s="266">
        <v>8114</v>
      </c>
      <c r="V835" s="266">
        <v>164</v>
      </c>
      <c r="W835" s="266">
        <v>112</v>
      </c>
      <c r="X835" s="266">
        <v>0</v>
      </c>
      <c r="Y835" s="264">
        <v>4</v>
      </c>
      <c r="Z835" s="267">
        <v>0.0202119792950456</v>
      </c>
      <c r="AA835" s="267">
        <v>0.0202119792950456</v>
      </c>
      <c r="AB835" s="267">
        <v>0.0107965451055662</v>
      </c>
      <c r="AC835" s="268">
        <v>0.0154684924559402</v>
      </c>
      <c r="AD835" s="269">
        <v>0.00941543418947938</v>
      </c>
      <c r="AE835" s="270">
        <v>55184</v>
      </c>
      <c r="AF835" s="271">
        <v>843</v>
      </c>
      <c r="AG835" s="271">
        <v>1</v>
      </c>
      <c r="AH835" s="271">
        <v>57933</v>
      </c>
      <c r="AI835" s="271">
        <v>807</v>
      </c>
      <c r="AJ835" s="271">
        <v>1</v>
      </c>
      <c r="AK835" s="268">
        <v>0.0152580458103798</v>
      </c>
      <c r="AL835" s="268">
        <v>0.0139126232026651</v>
      </c>
      <c r="AM835" s="269">
        <v>0.00134542260771467</v>
      </c>
    </row>
    <row r="836" spans="1:39">
      <c r="A836" s="279" t="s">
        <v>721</v>
      </c>
      <c r="B836" s="280" t="s">
        <v>3344</v>
      </c>
      <c r="C836" s="262" t="s">
        <v>1133</v>
      </c>
      <c r="D836" s="280" t="s">
        <v>1134</v>
      </c>
      <c r="E836" s="263">
        <v>9450</v>
      </c>
      <c r="F836" s="263">
        <v>133</v>
      </c>
      <c r="G836" s="263">
        <v>82</v>
      </c>
      <c r="H836" s="263">
        <v>17</v>
      </c>
      <c r="I836" s="263">
        <v>0</v>
      </c>
      <c r="J836" s="264">
        <v>9665</v>
      </c>
      <c r="K836" s="264">
        <v>165</v>
      </c>
      <c r="L836" s="264">
        <v>165</v>
      </c>
      <c r="M836" s="264">
        <v>42</v>
      </c>
      <c r="N836" s="264">
        <v>1</v>
      </c>
      <c r="O836" s="264">
        <v>9287</v>
      </c>
      <c r="P836" s="264">
        <v>91</v>
      </c>
      <c r="Q836" s="264">
        <v>91</v>
      </c>
      <c r="R836" s="264">
        <v>43</v>
      </c>
      <c r="S836" s="264">
        <v>0</v>
      </c>
      <c r="T836" s="265">
        <v>0.015</v>
      </c>
      <c r="U836" s="266">
        <v>9450</v>
      </c>
      <c r="V836" s="266">
        <v>133</v>
      </c>
      <c r="W836" s="266">
        <v>82</v>
      </c>
      <c r="X836" s="266">
        <v>0</v>
      </c>
      <c r="Y836" s="264">
        <v>17</v>
      </c>
      <c r="Z836" s="267">
        <v>0.0140740740740741</v>
      </c>
      <c r="AA836" s="267">
        <v>0.0140740740740741</v>
      </c>
      <c r="AB836" s="267">
        <v>0.0169684428349715</v>
      </c>
      <c r="AC836" s="268">
        <v>0.00979864326477872</v>
      </c>
      <c r="AD836" s="269">
        <v>-0.00289436876089747</v>
      </c>
      <c r="AE836" s="270">
        <v>59968</v>
      </c>
      <c r="AF836" s="271">
        <v>976</v>
      </c>
      <c r="AG836" s="271">
        <v>3</v>
      </c>
      <c r="AH836" s="271">
        <v>54377</v>
      </c>
      <c r="AI836" s="271">
        <v>1124</v>
      </c>
      <c r="AJ836" s="271">
        <v>3</v>
      </c>
      <c r="AK836" s="268">
        <v>0.0162253201707577</v>
      </c>
      <c r="AL836" s="268">
        <v>0.0206153336888758</v>
      </c>
      <c r="AM836" s="269">
        <v>-0.00439001351811807</v>
      </c>
    </row>
    <row r="837" spans="1:39">
      <c r="A837" s="279" t="s">
        <v>721</v>
      </c>
      <c r="B837" s="280" t="s">
        <v>3340</v>
      </c>
      <c r="C837" s="262" t="s">
        <v>1135</v>
      </c>
      <c r="D837" s="280" t="s">
        <v>1135</v>
      </c>
      <c r="E837" s="263">
        <v>4207</v>
      </c>
      <c r="F837" s="263">
        <v>68</v>
      </c>
      <c r="G837" s="263">
        <v>48</v>
      </c>
      <c r="H837" s="263">
        <v>0</v>
      </c>
      <c r="I837" s="263">
        <v>0</v>
      </c>
      <c r="J837" s="264">
        <v>5818</v>
      </c>
      <c r="K837" s="264">
        <v>64</v>
      </c>
      <c r="L837" s="264">
        <v>64</v>
      </c>
      <c r="M837" s="264">
        <v>10</v>
      </c>
      <c r="N837" s="264">
        <v>0</v>
      </c>
      <c r="O837" s="264">
        <v>2770</v>
      </c>
      <c r="P837" s="264">
        <v>65</v>
      </c>
      <c r="Q837" s="264">
        <v>65</v>
      </c>
      <c r="R837" s="264">
        <v>44</v>
      </c>
      <c r="S837" s="264">
        <v>0</v>
      </c>
      <c r="T837" s="265">
        <v>0.015</v>
      </c>
      <c r="U837" s="266">
        <v>4207</v>
      </c>
      <c r="V837" s="266">
        <v>68</v>
      </c>
      <c r="W837" s="266">
        <v>48</v>
      </c>
      <c r="X837" s="266">
        <v>0</v>
      </c>
      <c r="Y837" s="264">
        <v>0</v>
      </c>
      <c r="Z837" s="267">
        <v>0.0161635369622058</v>
      </c>
      <c r="AA837" s="267">
        <v>0.0161635369622058</v>
      </c>
      <c r="AB837" s="267">
        <v>0.0110003437607425</v>
      </c>
      <c r="AC837" s="268">
        <v>0.0234657039711191</v>
      </c>
      <c r="AD837" s="269">
        <v>0.00516319320146333</v>
      </c>
      <c r="AE837" s="270">
        <v>27512</v>
      </c>
      <c r="AF837" s="271">
        <v>464</v>
      </c>
      <c r="AG837" s="271">
        <v>0</v>
      </c>
      <c r="AH837" s="271">
        <v>28650</v>
      </c>
      <c r="AI837" s="271">
        <v>379</v>
      </c>
      <c r="AJ837" s="271">
        <v>0</v>
      </c>
      <c r="AK837" s="268">
        <v>0.0168653678394882</v>
      </c>
      <c r="AL837" s="268">
        <v>0.0132286212914485</v>
      </c>
      <c r="AM837" s="269">
        <v>0.00363674654803971</v>
      </c>
    </row>
    <row r="838" spans="1:39">
      <c r="A838" s="279" t="s">
        <v>721</v>
      </c>
      <c r="B838" s="280" t="s">
        <v>3340</v>
      </c>
      <c r="C838" s="262" t="s">
        <v>1136</v>
      </c>
      <c r="D838" s="280" t="s">
        <v>1136</v>
      </c>
      <c r="E838" s="263">
        <v>7719</v>
      </c>
      <c r="F838" s="263">
        <v>152</v>
      </c>
      <c r="G838" s="263">
        <v>92</v>
      </c>
      <c r="H838" s="263">
        <v>1</v>
      </c>
      <c r="I838" s="263">
        <v>0</v>
      </c>
      <c r="J838" s="264">
        <v>10851</v>
      </c>
      <c r="K838" s="264">
        <v>200</v>
      </c>
      <c r="L838" s="264">
        <v>200</v>
      </c>
      <c r="M838" s="264">
        <v>30</v>
      </c>
      <c r="N838" s="264">
        <v>0</v>
      </c>
      <c r="O838" s="264">
        <v>5627</v>
      </c>
      <c r="P838" s="264">
        <v>142</v>
      </c>
      <c r="Q838" s="264">
        <v>142</v>
      </c>
      <c r="R838" s="264">
        <v>81</v>
      </c>
      <c r="S838" s="264">
        <v>0</v>
      </c>
      <c r="T838" s="265">
        <v>0.015</v>
      </c>
      <c r="U838" s="266">
        <v>7719</v>
      </c>
      <c r="V838" s="266">
        <v>152</v>
      </c>
      <c r="W838" s="266">
        <v>92</v>
      </c>
      <c r="X838" s="266">
        <v>0</v>
      </c>
      <c r="Y838" s="264">
        <v>1</v>
      </c>
      <c r="Z838" s="267">
        <v>0.0196916699054282</v>
      </c>
      <c r="AA838" s="267">
        <v>0.0196916699054282</v>
      </c>
      <c r="AB838" s="267">
        <v>0.0184314809694959</v>
      </c>
      <c r="AC838" s="268">
        <v>0.0252354718322374</v>
      </c>
      <c r="AD838" s="269">
        <v>0.00126018893593226</v>
      </c>
      <c r="AE838" s="270">
        <v>52664</v>
      </c>
      <c r="AF838" s="271">
        <v>1235</v>
      </c>
      <c r="AG838" s="271">
        <v>0</v>
      </c>
      <c r="AH838" s="271">
        <v>56406</v>
      </c>
      <c r="AI838" s="271">
        <v>1221</v>
      </c>
      <c r="AJ838" s="271">
        <v>2</v>
      </c>
      <c r="AK838" s="268">
        <v>0.0234505544584536</v>
      </c>
      <c r="AL838" s="268">
        <v>0.021611176116016</v>
      </c>
      <c r="AM838" s="269">
        <v>0.00183937834243757</v>
      </c>
    </row>
    <row r="839" spans="1:39">
      <c r="A839" s="279" t="s">
        <v>721</v>
      </c>
      <c r="B839" s="280" t="s">
        <v>3340</v>
      </c>
      <c r="C839" s="262" t="s">
        <v>1137</v>
      </c>
      <c r="D839" s="280" t="s">
        <v>1137</v>
      </c>
      <c r="E839" s="263">
        <v>8890</v>
      </c>
      <c r="F839" s="263">
        <v>255</v>
      </c>
      <c r="G839" s="263">
        <v>178</v>
      </c>
      <c r="H839" s="263">
        <v>0</v>
      </c>
      <c r="I839" s="263">
        <v>0</v>
      </c>
      <c r="J839" s="264">
        <v>11253</v>
      </c>
      <c r="K839" s="264">
        <v>205</v>
      </c>
      <c r="L839" s="264">
        <v>205</v>
      </c>
      <c r="M839" s="264">
        <v>0</v>
      </c>
      <c r="N839" s="264">
        <v>0</v>
      </c>
      <c r="O839" s="264">
        <v>5926</v>
      </c>
      <c r="P839" s="264">
        <v>204</v>
      </c>
      <c r="Q839" s="264">
        <v>204</v>
      </c>
      <c r="R839" s="264">
        <v>105</v>
      </c>
      <c r="S839" s="264">
        <v>0</v>
      </c>
      <c r="T839" s="265">
        <v>0.015</v>
      </c>
      <c r="U839" s="266">
        <v>8890</v>
      </c>
      <c r="V839" s="266">
        <v>255</v>
      </c>
      <c r="W839" s="266">
        <v>178</v>
      </c>
      <c r="X839" s="266">
        <v>0</v>
      </c>
      <c r="Y839" s="264">
        <v>0</v>
      </c>
      <c r="Z839" s="267">
        <v>0.0286839145106862</v>
      </c>
      <c r="AA839" s="267">
        <v>0.0286839145106862</v>
      </c>
      <c r="AB839" s="267">
        <v>0.01821736425842</v>
      </c>
      <c r="AC839" s="268">
        <v>0.0344245696928788</v>
      </c>
      <c r="AD839" s="269">
        <v>0.0104665502522662</v>
      </c>
      <c r="AE839" s="270">
        <v>56601</v>
      </c>
      <c r="AF839" s="271">
        <v>1469</v>
      </c>
      <c r="AG839" s="271">
        <v>0</v>
      </c>
      <c r="AH839" s="271">
        <v>55347</v>
      </c>
      <c r="AI839" s="271">
        <v>1508</v>
      </c>
      <c r="AJ839" s="271">
        <v>1</v>
      </c>
      <c r="AK839" s="268">
        <v>0.0259536050599813</v>
      </c>
      <c r="AL839" s="268">
        <v>0.0272282147180516</v>
      </c>
      <c r="AM839" s="269">
        <v>-0.0012746096580703</v>
      </c>
    </row>
    <row r="840" spans="1:39">
      <c r="A840" s="279" t="s">
        <v>721</v>
      </c>
      <c r="B840" s="280" t="s">
        <v>3340</v>
      </c>
      <c r="C840" s="262" t="s">
        <v>1138</v>
      </c>
      <c r="D840" s="280" t="s">
        <v>1138</v>
      </c>
      <c r="E840" s="263">
        <v>6546</v>
      </c>
      <c r="F840" s="263">
        <v>206</v>
      </c>
      <c r="G840" s="263">
        <v>149</v>
      </c>
      <c r="H840" s="263">
        <v>1</v>
      </c>
      <c r="I840" s="263">
        <v>0</v>
      </c>
      <c r="J840" s="264">
        <v>8634</v>
      </c>
      <c r="K840" s="264">
        <v>109</v>
      </c>
      <c r="L840" s="264">
        <v>109</v>
      </c>
      <c r="M840" s="264">
        <v>33</v>
      </c>
      <c r="N840" s="264">
        <v>0</v>
      </c>
      <c r="O840" s="264">
        <v>4396</v>
      </c>
      <c r="P840" s="264">
        <v>243</v>
      </c>
      <c r="Q840" s="264">
        <v>242</v>
      </c>
      <c r="R840" s="264">
        <v>166</v>
      </c>
      <c r="S840" s="264">
        <v>0</v>
      </c>
      <c r="T840" s="265">
        <v>0.015</v>
      </c>
      <c r="U840" s="266">
        <v>6546</v>
      </c>
      <c r="V840" s="266">
        <v>206</v>
      </c>
      <c r="W840" s="266">
        <v>149</v>
      </c>
      <c r="X840" s="266">
        <v>0</v>
      </c>
      <c r="Y840" s="264">
        <v>1</v>
      </c>
      <c r="Z840" s="267">
        <v>0.0314695997555759</v>
      </c>
      <c r="AA840" s="267">
        <v>0.0314695997555759</v>
      </c>
      <c r="AB840" s="267">
        <v>0.0126245077600185</v>
      </c>
      <c r="AC840" s="268">
        <v>0.055277525022748</v>
      </c>
      <c r="AD840" s="269">
        <v>0.0188450919955574</v>
      </c>
      <c r="AE840" s="270">
        <v>42804</v>
      </c>
      <c r="AF840" s="271">
        <v>1302</v>
      </c>
      <c r="AG840" s="271">
        <v>0</v>
      </c>
      <c r="AH840" s="271">
        <v>42765</v>
      </c>
      <c r="AI840" s="271">
        <v>1266</v>
      </c>
      <c r="AJ840" s="271">
        <v>1</v>
      </c>
      <c r="AK840" s="268">
        <v>0.0304177179702832</v>
      </c>
      <c r="AL840" s="268">
        <v>0.0295802642347714</v>
      </c>
      <c r="AM840" s="269">
        <v>0.000837453735511726</v>
      </c>
    </row>
    <row r="841" spans="1:39">
      <c r="A841" s="279" t="s">
        <v>721</v>
      </c>
      <c r="B841" s="280" t="s">
        <v>3340</v>
      </c>
      <c r="C841" s="262" t="s">
        <v>1139</v>
      </c>
      <c r="D841" s="280" t="s">
        <v>1139</v>
      </c>
      <c r="E841" s="263">
        <v>8681</v>
      </c>
      <c r="F841" s="263">
        <v>85</v>
      </c>
      <c r="G841" s="263">
        <v>50</v>
      </c>
      <c r="H841" s="263">
        <v>0</v>
      </c>
      <c r="I841" s="263">
        <v>0</v>
      </c>
      <c r="J841" s="264">
        <v>11462</v>
      </c>
      <c r="K841" s="264">
        <v>121</v>
      </c>
      <c r="L841" s="264">
        <v>119</v>
      </c>
      <c r="M841" s="264">
        <v>17</v>
      </c>
      <c r="N841" s="264">
        <v>0</v>
      </c>
      <c r="O841" s="264">
        <v>5672</v>
      </c>
      <c r="P841" s="264">
        <v>69</v>
      </c>
      <c r="Q841" s="264">
        <v>69</v>
      </c>
      <c r="R841" s="264">
        <v>32</v>
      </c>
      <c r="S841" s="264">
        <v>0</v>
      </c>
      <c r="T841" s="265">
        <v>0.015</v>
      </c>
      <c r="U841" s="266">
        <v>8681</v>
      </c>
      <c r="V841" s="266">
        <v>85</v>
      </c>
      <c r="W841" s="266">
        <v>50</v>
      </c>
      <c r="X841" s="266">
        <v>0</v>
      </c>
      <c r="Y841" s="264">
        <v>0</v>
      </c>
      <c r="Z841" s="267">
        <v>0.00979149867526783</v>
      </c>
      <c r="AA841" s="267">
        <v>0.00979149867526783</v>
      </c>
      <c r="AB841" s="267">
        <v>0.0105566218809981</v>
      </c>
      <c r="AC841" s="268">
        <v>0.0121650211565585</v>
      </c>
      <c r="AD841" s="269">
        <v>-0.000765123205730254</v>
      </c>
      <c r="AE841" s="270">
        <v>56020</v>
      </c>
      <c r="AF841" s="271">
        <v>747</v>
      </c>
      <c r="AG841" s="271">
        <v>0</v>
      </c>
      <c r="AH841" s="271">
        <v>57061</v>
      </c>
      <c r="AI841" s="271">
        <v>823</v>
      </c>
      <c r="AJ841" s="271">
        <v>1</v>
      </c>
      <c r="AK841" s="268">
        <v>0.0133345233845055</v>
      </c>
      <c r="AL841" s="268">
        <v>0.0144056360736755</v>
      </c>
      <c r="AM841" s="269">
        <v>-0.00107111268917001</v>
      </c>
    </row>
    <row r="842" spans="1:39">
      <c r="A842" s="279" t="s">
        <v>721</v>
      </c>
      <c r="B842" s="280" t="s">
        <v>3340</v>
      </c>
      <c r="C842" s="262" t="s">
        <v>1140</v>
      </c>
      <c r="D842" s="280" t="s">
        <v>1140</v>
      </c>
      <c r="E842" s="263">
        <v>3648</v>
      </c>
      <c r="F842" s="263">
        <v>47</v>
      </c>
      <c r="G842" s="263">
        <v>32</v>
      </c>
      <c r="H842" s="263">
        <v>0</v>
      </c>
      <c r="I842" s="263">
        <v>0</v>
      </c>
      <c r="J842" s="264">
        <v>5159</v>
      </c>
      <c r="K842" s="264">
        <v>45</v>
      </c>
      <c r="L842" s="264">
        <v>45</v>
      </c>
      <c r="M842" s="264">
        <v>5</v>
      </c>
      <c r="N842" s="264">
        <v>0</v>
      </c>
      <c r="O842" s="264">
        <v>2299</v>
      </c>
      <c r="P842" s="264">
        <v>27</v>
      </c>
      <c r="Q842" s="264">
        <v>27</v>
      </c>
      <c r="R842" s="264">
        <v>13</v>
      </c>
      <c r="S842" s="264">
        <v>0</v>
      </c>
      <c r="T842" s="265">
        <v>0.015</v>
      </c>
      <c r="U842" s="266">
        <v>3648</v>
      </c>
      <c r="V842" s="266">
        <v>47</v>
      </c>
      <c r="W842" s="266">
        <v>32</v>
      </c>
      <c r="X842" s="266">
        <v>0</v>
      </c>
      <c r="Y842" s="264">
        <v>0</v>
      </c>
      <c r="Z842" s="267">
        <v>0.0128837719298246</v>
      </c>
      <c r="AA842" s="267">
        <v>0.0128837719298246</v>
      </c>
      <c r="AB842" s="267">
        <v>0.00872262066291917</v>
      </c>
      <c r="AC842" s="268">
        <v>0.0117442366246194</v>
      </c>
      <c r="AD842" s="269">
        <v>0.00416115126690539</v>
      </c>
      <c r="AE842" s="270">
        <v>23911</v>
      </c>
      <c r="AF842" s="271">
        <v>298</v>
      </c>
      <c r="AG842" s="271">
        <v>0</v>
      </c>
      <c r="AH842" s="271">
        <v>24058</v>
      </c>
      <c r="AI842" s="271">
        <v>337</v>
      </c>
      <c r="AJ842" s="271">
        <v>0</v>
      </c>
      <c r="AK842" s="268">
        <v>0.0124628831918364</v>
      </c>
      <c r="AL842" s="268">
        <v>0.0140078144484163</v>
      </c>
      <c r="AM842" s="269">
        <v>-0.00154493125657993</v>
      </c>
    </row>
    <row r="843" spans="1:39">
      <c r="A843" s="279" t="s">
        <v>721</v>
      </c>
      <c r="B843" s="280" t="s">
        <v>3340</v>
      </c>
      <c r="C843" s="262" t="s">
        <v>1141</v>
      </c>
      <c r="D843" s="280" t="s">
        <v>1141</v>
      </c>
      <c r="E843" s="263">
        <v>9843</v>
      </c>
      <c r="F843" s="263">
        <v>329</v>
      </c>
      <c r="G843" s="263">
        <v>201</v>
      </c>
      <c r="H843" s="263">
        <v>0</v>
      </c>
      <c r="I843" s="263">
        <v>0</v>
      </c>
      <c r="J843" s="264">
        <v>12843</v>
      </c>
      <c r="K843" s="264">
        <v>240</v>
      </c>
      <c r="L843" s="264">
        <v>237</v>
      </c>
      <c r="M843" s="264">
        <v>28</v>
      </c>
      <c r="N843" s="264">
        <v>0</v>
      </c>
      <c r="O843" s="264">
        <v>6948</v>
      </c>
      <c r="P843" s="264">
        <v>192</v>
      </c>
      <c r="Q843" s="264">
        <v>192</v>
      </c>
      <c r="R843" s="264">
        <v>113</v>
      </c>
      <c r="S843" s="264">
        <v>0</v>
      </c>
      <c r="T843" s="265">
        <v>0.015</v>
      </c>
      <c r="U843" s="266">
        <v>9843</v>
      </c>
      <c r="V843" s="266">
        <v>329</v>
      </c>
      <c r="W843" s="266">
        <v>201</v>
      </c>
      <c r="X843" s="266">
        <v>0</v>
      </c>
      <c r="Y843" s="264">
        <v>0</v>
      </c>
      <c r="Z843" s="267">
        <v>0.0334247688712791</v>
      </c>
      <c r="AA843" s="267">
        <v>0.0334247688712791</v>
      </c>
      <c r="AB843" s="267">
        <v>0.0186872226115394</v>
      </c>
      <c r="AC843" s="268">
        <v>0.0276338514680484</v>
      </c>
      <c r="AD843" s="269">
        <v>0.0147375462597397</v>
      </c>
      <c r="AE843" s="270">
        <v>64355</v>
      </c>
      <c r="AF843" s="271">
        <v>1757</v>
      </c>
      <c r="AG843" s="271">
        <v>4</v>
      </c>
      <c r="AH843" s="271">
        <v>67272</v>
      </c>
      <c r="AI843" s="271">
        <v>1784</v>
      </c>
      <c r="AJ843" s="271">
        <v>0</v>
      </c>
      <c r="AK843" s="268">
        <v>0.0272395307279932</v>
      </c>
      <c r="AL843" s="268">
        <v>0.0265192056130337</v>
      </c>
      <c r="AM843" s="269">
        <v>0.000720325114959508</v>
      </c>
    </row>
    <row r="844" spans="1:39">
      <c r="A844" s="279" t="s">
        <v>721</v>
      </c>
      <c r="B844" s="280" t="s">
        <v>3340</v>
      </c>
      <c r="C844" s="262" t="s">
        <v>1142</v>
      </c>
      <c r="D844" s="280" t="s">
        <v>1142</v>
      </c>
      <c r="E844" s="263">
        <v>4446</v>
      </c>
      <c r="F844" s="263">
        <v>145</v>
      </c>
      <c r="G844" s="263">
        <v>81</v>
      </c>
      <c r="H844" s="263">
        <v>0</v>
      </c>
      <c r="I844" s="263">
        <v>0</v>
      </c>
      <c r="J844" s="264">
        <v>5812</v>
      </c>
      <c r="K844" s="264">
        <v>173</v>
      </c>
      <c r="L844" s="264">
        <v>173</v>
      </c>
      <c r="M844" s="264">
        <v>1</v>
      </c>
      <c r="N844" s="264">
        <v>0</v>
      </c>
      <c r="O844" s="264">
        <v>2952</v>
      </c>
      <c r="P844" s="264">
        <v>169</v>
      </c>
      <c r="Q844" s="264">
        <v>169</v>
      </c>
      <c r="R844" s="264">
        <v>72</v>
      </c>
      <c r="S844" s="264">
        <v>1</v>
      </c>
      <c r="T844" s="265">
        <v>0.015</v>
      </c>
      <c r="U844" s="266">
        <v>4446</v>
      </c>
      <c r="V844" s="266">
        <v>145</v>
      </c>
      <c r="W844" s="266">
        <v>81</v>
      </c>
      <c r="X844" s="266">
        <v>0</v>
      </c>
      <c r="Y844" s="264">
        <v>0</v>
      </c>
      <c r="Z844" s="267">
        <v>0.0326135852451642</v>
      </c>
      <c r="AA844" s="267">
        <v>0.0326135852451642</v>
      </c>
      <c r="AB844" s="267">
        <v>0.0297660013764625</v>
      </c>
      <c r="AC844" s="268">
        <v>0.0569105691056911</v>
      </c>
      <c r="AD844" s="269">
        <v>0.00284758386870171</v>
      </c>
      <c r="AE844" s="270">
        <v>28892</v>
      </c>
      <c r="AF844" s="271">
        <v>1201</v>
      </c>
      <c r="AG844" s="271">
        <v>2</v>
      </c>
      <c r="AH844" s="271">
        <v>28407</v>
      </c>
      <c r="AI844" s="271">
        <v>1267</v>
      </c>
      <c r="AJ844" s="271">
        <v>0</v>
      </c>
      <c r="AK844" s="268">
        <v>0.0414993769901703</v>
      </c>
      <c r="AL844" s="268">
        <v>0.0446016826838455</v>
      </c>
      <c r="AM844" s="269">
        <v>-0.00310230569367524</v>
      </c>
    </row>
    <row r="845" spans="1:39">
      <c r="A845" s="279" t="s">
        <v>721</v>
      </c>
      <c r="B845" s="280" t="s">
        <v>3340</v>
      </c>
      <c r="C845" s="262" t="s">
        <v>1143</v>
      </c>
      <c r="D845" s="280" t="s">
        <v>1143</v>
      </c>
      <c r="E845" s="263">
        <v>10317</v>
      </c>
      <c r="F845" s="263">
        <v>184</v>
      </c>
      <c r="G845" s="263">
        <v>122</v>
      </c>
      <c r="H845" s="263">
        <v>1</v>
      </c>
      <c r="I845" s="263">
        <v>0</v>
      </c>
      <c r="J845" s="264">
        <v>13368</v>
      </c>
      <c r="K845" s="264">
        <v>155</v>
      </c>
      <c r="L845" s="264">
        <v>154</v>
      </c>
      <c r="M845" s="264">
        <v>13</v>
      </c>
      <c r="N845" s="264">
        <v>0</v>
      </c>
      <c r="O845" s="264">
        <v>7245</v>
      </c>
      <c r="P845" s="264">
        <v>108</v>
      </c>
      <c r="Q845" s="264">
        <v>108</v>
      </c>
      <c r="R845" s="264">
        <v>54</v>
      </c>
      <c r="S845" s="264">
        <v>0</v>
      </c>
      <c r="T845" s="265">
        <v>0.015</v>
      </c>
      <c r="U845" s="266">
        <v>10317</v>
      </c>
      <c r="V845" s="266">
        <v>184</v>
      </c>
      <c r="W845" s="266">
        <v>122</v>
      </c>
      <c r="X845" s="266">
        <v>0</v>
      </c>
      <c r="Y845" s="264">
        <v>1</v>
      </c>
      <c r="Z845" s="267">
        <v>0.0178346418532519</v>
      </c>
      <c r="AA845" s="267">
        <v>0.0178346418532519</v>
      </c>
      <c r="AB845" s="267">
        <v>0.0115948533812089</v>
      </c>
      <c r="AC845" s="268">
        <v>0.0149068322981366</v>
      </c>
      <c r="AD845" s="269">
        <v>0.00623978847204306</v>
      </c>
      <c r="AE845" s="270">
        <v>70165</v>
      </c>
      <c r="AF845" s="271">
        <v>1138</v>
      </c>
      <c r="AG845" s="271">
        <v>0</v>
      </c>
      <c r="AH845" s="271">
        <v>67387</v>
      </c>
      <c r="AI845" s="271">
        <v>1250</v>
      </c>
      <c r="AJ845" s="271">
        <v>0</v>
      </c>
      <c r="AK845" s="268">
        <v>0.0162189125632438</v>
      </c>
      <c r="AL845" s="268">
        <v>0.0185495718758811</v>
      </c>
      <c r="AM845" s="269">
        <v>-0.00233065931263732</v>
      </c>
    </row>
    <row r="846" spans="1:39">
      <c r="A846" s="279" t="s">
        <v>721</v>
      </c>
      <c r="B846" s="280" t="s">
        <v>3340</v>
      </c>
      <c r="C846" s="262" t="s">
        <v>1144</v>
      </c>
      <c r="D846" s="280" t="s">
        <v>1144</v>
      </c>
      <c r="E846" s="263">
        <v>10803</v>
      </c>
      <c r="F846" s="263">
        <v>218</v>
      </c>
      <c r="G846" s="263">
        <v>162</v>
      </c>
      <c r="H846" s="263">
        <v>5</v>
      </c>
      <c r="I846" s="263">
        <v>0</v>
      </c>
      <c r="J846" s="264">
        <v>13824</v>
      </c>
      <c r="K846" s="264">
        <v>154</v>
      </c>
      <c r="L846" s="264">
        <v>153</v>
      </c>
      <c r="M846" s="264">
        <v>33</v>
      </c>
      <c r="N846" s="264">
        <v>0</v>
      </c>
      <c r="O846" s="264">
        <v>6966</v>
      </c>
      <c r="P846" s="264">
        <v>221</v>
      </c>
      <c r="Q846" s="264">
        <v>221</v>
      </c>
      <c r="R846" s="264">
        <v>162</v>
      </c>
      <c r="S846" s="264">
        <v>0</v>
      </c>
      <c r="T846" s="265">
        <v>0.015</v>
      </c>
      <c r="U846" s="266">
        <v>10803</v>
      </c>
      <c r="V846" s="266">
        <v>218</v>
      </c>
      <c r="W846" s="266">
        <v>162</v>
      </c>
      <c r="X846" s="266">
        <v>0</v>
      </c>
      <c r="Y846" s="264">
        <v>5</v>
      </c>
      <c r="Z846" s="267">
        <v>0.0201795797463667</v>
      </c>
      <c r="AA846" s="267">
        <v>0.0201795797463667</v>
      </c>
      <c r="AB846" s="267">
        <v>0.0111400462962963</v>
      </c>
      <c r="AC846" s="268">
        <v>0.031725523973586</v>
      </c>
      <c r="AD846" s="269">
        <v>0.00903953345007045</v>
      </c>
      <c r="AE846" s="270">
        <v>68902</v>
      </c>
      <c r="AF846" s="271">
        <v>1414</v>
      </c>
      <c r="AG846" s="271">
        <v>0</v>
      </c>
      <c r="AH846" s="271">
        <v>66746</v>
      </c>
      <c r="AI846" s="271">
        <v>1404</v>
      </c>
      <c r="AJ846" s="271">
        <v>1</v>
      </c>
      <c r="AK846" s="268">
        <v>0.0205219006705175</v>
      </c>
      <c r="AL846" s="268">
        <v>0.0210199862164025</v>
      </c>
      <c r="AM846" s="269">
        <v>-0.000498085545884933</v>
      </c>
    </row>
    <row r="847" spans="1:39">
      <c r="A847" s="279" t="s">
        <v>721</v>
      </c>
      <c r="B847" s="280" t="s">
        <v>3340</v>
      </c>
      <c r="C847" s="262" t="s">
        <v>1145</v>
      </c>
      <c r="D847" s="280" t="s">
        <v>1145</v>
      </c>
      <c r="E847" s="263">
        <v>9144</v>
      </c>
      <c r="F847" s="263">
        <v>488</v>
      </c>
      <c r="G847" s="263">
        <v>296</v>
      </c>
      <c r="H847" s="263">
        <v>3</v>
      </c>
      <c r="I847" s="263">
        <v>0</v>
      </c>
      <c r="J847" s="264">
        <v>11869</v>
      </c>
      <c r="K847" s="264">
        <v>207</v>
      </c>
      <c r="L847" s="264">
        <v>207</v>
      </c>
      <c r="M847" s="264">
        <v>10</v>
      </c>
      <c r="N847" s="264">
        <v>0</v>
      </c>
      <c r="O847" s="264">
        <v>6612</v>
      </c>
      <c r="P847" s="264">
        <v>472</v>
      </c>
      <c r="Q847" s="264">
        <v>472</v>
      </c>
      <c r="R847" s="264">
        <v>183</v>
      </c>
      <c r="S847" s="264">
        <v>0</v>
      </c>
      <c r="T847" s="265">
        <v>0.015</v>
      </c>
      <c r="U847" s="266">
        <v>9144</v>
      </c>
      <c r="V847" s="266">
        <v>488</v>
      </c>
      <c r="W847" s="266">
        <v>296</v>
      </c>
      <c r="X847" s="266">
        <v>0</v>
      </c>
      <c r="Y847" s="264">
        <v>3</v>
      </c>
      <c r="Z847" s="267">
        <v>0.0533683289588801</v>
      </c>
      <c r="AA847" s="267">
        <v>0.0533683289588801</v>
      </c>
      <c r="AB847" s="267">
        <v>0.0174403909343668</v>
      </c>
      <c r="AC847" s="268">
        <v>0.0713853599516031</v>
      </c>
      <c r="AD847" s="269">
        <v>0.0359279380245133</v>
      </c>
      <c r="AE847" s="270">
        <v>59531</v>
      </c>
      <c r="AF847" s="271">
        <v>2429</v>
      </c>
      <c r="AG847" s="271">
        <v>1</v>
      </c>
      <c r="AH847" s="271">
        <v>58372</v>
      </c>
      <c r="AI847" s="271">
        <v>2332</v>
      </c>
      <c r="AJ847" s="271">
        <v>2</v>
      </c>
      <c r="AK847" s="268">
        <v>0.0407854731148477</v>
      </c>
      <c r="AL847" s="268">
        <v>0.0399163982731447</v>
      </c>
      <c r="AM847" s="269">
        <v>0.000869074841703066</v>
      </c>
    </row>
    <row r="848" spans="1:39">
      <c r="A848" s="279" t="s">
        <v>721</v>
      </c>
      <c r="B848" s="280" t="s">
        <v>3340</v>
      </c>
      <c r="C848" s="262" t="s">
        <v>1146</v>
      </c>
      <c r="D848" s="280" t="s">
        <v>1146</v>
      </c>
      <c r="E848" s="263">
        <v>7583</v>
      </c>
      <c r="F848" s="263">
        <v>178</v>
      </c>
      <c r="G848" s="263">
        <v>106</v>
      </c>
      <c r="H848" s="263">
        <v>0</v>
      </c>
      <c r="I848" s="263">
        <v>0</v>
      </c>
      <c r="J848" s="264">
        <v>9736</v>
      </c>
      <c r="K848" s="264">
        <v>241</v>
      </c>
      <c r="L848" s="264">
        <v>241</v>
      </c>
      <c r="M848" s="264">
        <v>19</v>
      </c>
      <c r="N848" s="264">
        <v>0</v>
      </c>
      <c r="O848" s="264">
        <v>4873</v>
      </c>
      <c r="P848" s="264">
        <v>201</v>
      </c>
      <c r="Q848" s="264">
        <v>201</v>
      </c>
      <c r="R848" s="264">
        <v>133</v>
      </c>
      <c r="S848" s="264">
        <v>0</v>
      </c>
      <c r="T848" s="265">
        <v>0.015</v>
      </c>
      <c r="U848" s="266">
        <v>7583</v>
      </c>
      <c r="V848" s="266">
        <v>178</v>
      </c>
      <c r="W848" s="266">
        <v>106</v>
      </c>
      <c r="X848" s="266">
        <v>0</v>
      </c>
      <c r="Y848" s="264">
        <v>0</v>
      </c>
      <c r="Z848" s="267">
        <v>0.0234735592773309</v>
      </c>
      <c r="AA848" s="267">
        <v>0.0234735592773309</v>
      </c>
      <c r="AB848" s="267">
        <v>0.0247534921939195</v>
      </c>
      <c r="AC848" s="268">
        <v>0.0412476913605582</v>
      </c>
      <c r="AD848" s="269">
        <v>-0.0012799329165886</v>
      </c>
      <c r="AE848" s="270">
        <v>49252</v>
      </c>
      <c r="AF848" s="271">
        <v>1549</v>
      </c>
      <c r="AG848" s="271">
        <v>0</v>
      </c>
      <c r="AH848" s="271">
        <v>50325</v>
      </c>
      <c r="AI848" s="271">
        <v>1647</v>
      </c>
      <c r="AJ848" s="271">
        <v>1</v>
      </c>
      <c r="AK848" s="268">
        <v>0.0314504994721027</v>
      </c>
      <c r="AL848" s="268">
        <v>0.0327074018877298</v>
      </c>
      <c r="AM848" s="269">
        <v>-0.0012569024156271</v>
      </c>
    </row>
    <row r="849" spans="1:39">
      <c r="A849" s="279" t="s">
        <v>721</v>
      </c>
      <c r="B849" s="280" t="s">
        <v>3340</v>
      </c>
      <c r="C849" s="262" t="s">
        <v>1147</v>
      </c>
      <c r="D849" s="280" t="s">
        <v>1148</v>
      </c>
      <c r="E849" s="263">
        <v>17029</v>
      </c>
      <c r="F849" s="263">
        <v>272</v>
      </c>
      <c r="G849" s="263">
        <v>216</v>
      </c>
      <c r="H849" s="263">
        <v>4</v>
      </c>
      <c r="I849" s="263">
        <v>0</v>
      </c>
      <c r="J849" s="264">
        <v>28779</v>
      </c>
      <c r="K849" s="264">
        <v>371</v>
      </c>
      <c r="L849" s="264">
        <v>371</v>
      </c>
      <c r="M849" s="264">
        <v>16</v>
      </c>
      <c r="N849" s="264">
        <v>0</v>
      </c>
      <c r="O849" s="264">
        <v>22184</v>
      </c>
      <c r="P849" s="264">
        <v>361</v>
      </c>
      <c r="Q849" s="264">
        <v>360</v>
      </c>
      <c r="R849" s="264">
        <v>162</v>
      </c>
      <c r="S849" s="264">
        <v>0</v>
      </c>
      <c r="T849" s="265">
        <v>0.015</v>
      </c>
      <c r="U849" s="266">
        <v>17029</v>
      </c>
      <c r="V849" s="266">
        <v>272</v>
      </c>
      <c r="W849" s="266">
        <v>216</v>
      </c>
      <c r="X849" s="266">
        <v>0</v>
      </c>
      <c r="Y849" s="264">
        <v>4</v>
      </c>
      <c r="Z849" s="267">
        <v>0.015972752363615</v>
      </c>
      <c r="AA849" s="267">
        <v>0.015972752363615</v>
      </c>
      <c r="AB849" s="267">
        <v>0.0128913443830571</v>
      </c>
      <c r="AC849" s="268">
        <v>0.0162729895420123</v>
      </c>
      <c r="AD849" s="269">
        <v>0.00308140798055792</v>
      </c>
      <c r="AE849" s="270">
        <v>124862</v>
      </c>
      <c r="AF849" s="271">
        <v>2913</v>
      </c>
      <c r="AG849" s="271">
        <v>2</v>
      </c>
      <c r="AH849" s="271">
        <v>96814</v>
      </c>
      <c r="AI849" s="271">
        <v>4533</v>
      </c>
      <c r="AJ849" s="271">
        <v>1</v>
      </c>
      <c r="AK849" s="268">
        <v>0.0233137383671573</v>
      </c>
      <c r="AL849" s="268">
        <v>0.0468114115727064</v>
      </c>
      <c r="AM849" s="269">
        <v>-0.0234976732055491</v>
      </c>
    </row>
    <row r="850" spans="1:39">
      <c r="A850" s="279" t="s">
        <v>721</v>
      </c>
      <c r="B850" s="280" t="s">
        <v>3340</v>
      </c>
      <c r="C850" s="262" t="s">
        <v>1149</v>
      </c>
      <c r="D850" s="280" t="s">
        <v>1149</v>
      </c>
      <c r="E850" s="263">
        <v>5755</v>
      </c>
      <c r="F850" s="263">
        <v>132</v>
      </c>
      <c r="G850" s="263">
        <v>82</v>
      </c>
      <c r="H850" s="263">
        <v>0</v>
      </c>
      <c r="I850" s="263">
        <v>0</v>
      </c>
      <c r="J850" s="264">
        <v>7388</v>
      </c>
      <c r="K850" s="264">
        <v>86</v>
      </c>
      <c r="L850" s="264">
        <v>86</v>
      </c>
      <c r="M850" s="264">
        <v>8</v>
      </c>
      <c r="N850" s="264">
        <v>0</v>
      </c>
      <c r="O850" s="264">
        <v>3793</v>
      </c>
      <c r="P850" s="264">
        <v>71</v>
      </c>
      <c r="Q850" s="264">
        <v>71</v>
      </c>
      <c r="R850" s="264">
        <v>22</v>
      </c>
      <c r="S850" s="264">
        <v>0</v>
      </c>
      <c r="T850" s="265">
        <v>0.015</v>
      </c>
      <c r="U850" s="266">
        <v>5755</v>
      </c>
      <c r="V850" s="266">
        <v>132</v>
      </c>
      <c r="W850" s="266">
        <v>82</v>
      </c>
      <c r="X850" s="266">
        <v>0</v>
      </c>
      <c r="Y850" s="264">
        <v>0</v>
      </c>
      <c r="Z850" s="267">
        <v>0.0229365768896612</v>
      </c>
      <c r="AA850" s="267">
        <v>0.0229365768896612</v>
      </c>
      <c r="AB850" s="267">
        <v>0.0116404981050352</v>
      </c>
      <c r="AC850" s="268">
        <v>0.0187186923279726</v>
      </c>
      <c r="AD850" s="269">
        <v>0.011296078784626</v>
      </c>
      <c r="AE850" s="270">
        <v>36433</v>
      </c>
      <c r="AF850" s="271">
        <v>714</v>
      </c>
      <c r="AG850" s="271">
        <v>0</v>
      </c>
      <c r="AH850" s="271">
        <v>34727</v>
      </c>
      <c r="AI850" s="271">
        <v>728</v>
      </c>
      <c r="AJ850" s="271">
        <v>0</v>
      </c>
      <c r="AK850" s="268">
        <v>0.0195976175445338</v>
      </c>
      <c r="AL850" s="268">
        <v>0.0209635154202782</v>
      </c>
      <c r="AM850" s="269">
        <v>-0.00136589787574437</v>
      </c>
    </row>
    <row r="851" spans="1:39">
      <c r="A851" s="279" t="s">
        <v>721</v>
      </c>
      <c r="B851" s="280" t="s">
        <v>3340</v>
      </c>
      <c r="C851" s="262" t="s">
        <v>1150</v>
      </c>
      <c r="D851" s="280" t="s">
        <v>1150</v>
      </c>
      <c r="E851" s="263">
        <v>5922</v>
      </c>
      <c r="F851" s="263">
        <v>150</v>
      </c>
      <c r="G851" s="263">
        <v>111</v>
      </c>
      <c r="H851" s="263">
        <v>1</v>
      </c>
      <c r="I851" s="263">
        <v>0</v>
      </c>
      <c r="J851" s="264">
        <v>7640</v>
      </c>
      <c r="K851" s="264">
        <v>163</v>
      </c>
      <c r="L851" s="264">
        <v>162</v>
      </c>
      <c r="M851" s="264">
        <v>23</v>
      </c>
      <c r="N851" s="264">
        <v>0</v>
      </c>
      <c r="O851" s="264">
        <v>4547</v>
      </c>
      <c r="P851" s="264">
        <v>170</v>
      </c>
      <c r="Q851" s="264">
        <v>170</v>
      </c>
      <c r="R851" s="264">
        <v>113</v>
      </c>
      <c r="S851" s="264">
        <v>0</v>
      </c>
      <c r="T851" s="265">
        <v>0.015</v>
      </c>
      <c r="U851" s="266">
        <v>5922</v>
      </c>
      <c r="V851" s="266">
        <v>150</v>
      </c>
      <c r="W851" s="266">
        <v>111</v>
      </c>
      <c r="X851" s="266">
        <v>0</v>
      </c>
      <c r="Y851" s="264">
        <v>1</v>
      </c>
      <c r="Z851" s="267">
        <v>0.0253292806484296</v>
      </c>
      <c r="AA851" s="267">
        <v>0.0253292806484296</v>
      </c>
      <c r="AB851" s="267">
        <v>0.0213350785340314</v>
      </c>
      <c r="AC851" s="268">
        <v>0.0373872883219705</v>
      </c>
      <c r="AD851" s="269">
        <v>0.00399420211439817</v>
      </c>
      <c r="AE851" s="270">
        <v>41878</v>
      </c>
      <c r="AF851" s="271">
        <v>943</v>
      </c>
      <c r="AG851" s="271">
        <v>0</v>
      </c>
      <c r="AH851" s="271">
        <v>41725</v>
      </c>
      <c r="AI851" s="271">
        <v>1061</v>
      </c>
      <c r="AJ851" s="271">
        <v>0</v>
      </c>
      <c r="AK851" s="268">
        <v>0.0225177897702851</v>
      </c>
      <c r="AL851" s="268">
        <v>0.0254284002396645</v>
      </c>
      <c r="AM851" s="269">
        <v>-0.00291061046937936</v>
      </c>
    </row>
    <row r="852" spans="1:39">
      <c r="A852" s="279" t="s">
        <v>721</v>
      </c>
      <c r="B852" s="280" t="s">
        <v>3342</v>
      </c>
      <c r="C852" s="262" t="s">
        <v>1151</v>
      </c>
      <c r="D852" s="282" t="s">
        <v>1152</v>
      </c>
      <c r="E852" s="263">
        <v>4638</v>
      </c>
      <c r="F852" s="263">
        <v>52</v>
      </c>
      <c r="G852" s="263">
        <v>44</v>
      </c>
      <c r="H852" s="263">
        <v>1</v>
      </c>
      <c r="I852" s="263">
        <v>0</v>
      </c>
      <c r="J852" s="264">
        <v>4803</v>
      </c>
      <c r="K852" s="264">
        <v>43</v>
      </c>
      <c r="L852" s="264">
        <v>43</v>
      </c>
      <c r="M852" s="264">
        <v>20</v>
      </c>
      <c r="N852" s="264">
        <v>0</v>
      </c>
      <c r="O852" s="264">
        <v>4147</v>
      </c>
      <c r="P852" s="264">
        <v>48</v>
      </c>
      <c r="Q852" s="264">
        <v>47</v>
      </c>
      <c r="R852" s="264">
        <v>39</v>
      </c>
      <c r="S852" s="264">
        <v>0</v>
      </c>
      <c r="T852" s="265">
        <v>0.015</v>
      </c>
      <c r="U852" s="266">
        <v>4638</v>
      </c>
      <c r="V852" s="266">
        <v>52</v>
      </c>
      <c r="W852" s="266">
        <v>44</v>
      </c>
      <c r="X852" s="266">
        <v>0</v>
      </c>
      <c r="Y852" s="264">
        <v>1</v>
      </c>
      <c r="Z852" s="267">
        <v>0.0112117291936179</v>
      </c>
      <c r="AA852" s="267">
        <v>0.0112117291936179</v>
      </c>
      <c r="AB852" s="267">
        <v>0.00895273787216323</v>
      </c>
      <c r="AC852" s="268">
        <v>0.0115746322642874</v>
      </c>
      <c r="AD852" s="269">
        <v>0.00225899132145471</v>
      </c>
      <c r="AE852" s="270">
        <v>29140</v>
      </c>
      <c r="AF852" s="271">
        <v>296</v>
      </c>
      <c r="AG852" s="271">
        <v>1</v>
      </c>
      <c r="AH852" s="271">
        <v>29997</v>
      </c>
      <c r="AI852" s="271">
        <v>328</v>
      </c>
      <c r="AJ852" s="271">
        <v>0</v>
      </c>
      <c r="AK852" s="268">
        <v>0.0101235415236788</v>
      </c>
      <c r="AL852" s="268">
        <v>0.0109344267760109</v>
      </c>
      <c r="AM852" s="269">
        <v>-0.000810885252332142</v>
      </c>
    </row>
    <row r="853" spans="1:39">
      <c r="A853" s="279" t="s">
        <v>721</v>
      </c>
      <c r="B853" s="280" t="s">
        <v>3337</v>
      </c>
      <c r="C853" s="262" t="s">
        <v>1153</v>
      </c>
      <c r="D853" s="282" t="s">
        <v>1153</v>
      </c>
      <c r="E853" s="263">
        <v>1495</v>
      </c>
      <c r="F853" s="263">
        <v>22</v>
      </c>
      <c r="G853" s="263">
        <v>16</v>
      </c>
      <c r="H853" s="263">
        <v>1</v>
      </c>
      <c r="I853" s="263">
        <v>0</v>
      </c>
      <c r="J853" s="264">
        <v>1731</v>
      </c>
      <c r="K853" s="264">
        <v>17</v>
      </c>
      <c r="L853" s="264">
        <v>17</v>
      </c>
      <c r="M853" s="264">
        <v>2</v>
      </c>
      <c r="N853" s="264">
        <v>0</v>
      </c>
      <c r="O853" s="264">
        <v>1173</v>
      </c>
      <c r="P853" s="264">
        <v>23</v>
      </c>
      <c r="Q853" s="264">
        <v>23</v>
      </c>
      <c r="R853" s="264">
        <v>8</v>
      </c>
      <c r="S853" s="264">
        <v>0</v>
      </c>
      <c r="T853" s="265">
        <v>0.015</v>
      </c>
      <c r="U853" s="266">
        <v>1495</v>
      </c>
      <c r="V853" s="266">
        <v>22</v>
      </c>
      <c r="W853" s="266">
        <v>16</v>
      </c>
      <c r="X853" s="266">
        <v>0</v>
      </c>
      <c r="Y853" s="264">
        <v>1</v>
      </c>
      <c r="Z853" s="267">
        <v>0.0147157190635452</v>
      </c>
      <c r="AA853" s="267">
        <v>0.0147157190635452</v>
      </c>
      <c r="AB853" s="267">
        <v>0.0098209127671866</v>
      </c>
      <c r="AC853" s="268">
        <v>0.0196078431372549</v>
      </c>
      <c r="AD853" s="269">
        <v>0.00489480629635855</v>
      </c>
      <c r="AE853" s="270">
        <v>10087</v>
      </c>
      <c r="AF853" s="271">
        <v>169</v>
      </c>
      <c r="AG853" s="271">
        <v>0</v>
      </c>
      <c r="AH853" s="271">
        <v>10296</v>
      </c>
      <c r="AI853" s="271">
        <v>147</v>
      </c>
      <c r="AJ853" s="271">
        <v>0</v>
      </c>
      <c r="AK853" s="268">
        <v>0.0167542381282839</v>
      </c>
      <c r="AL853" s="268">
        <v>0.0142773892773893</v>
      </c>
      <c r="AM853" s="269">
        <v>0.00247684885089465</v>
      </c>
    </row>
    <row r="854" spans="1:39">
      <c r="A854" s="279" t="s">
        <v>721</v>
      </c>
      <c r="B854" s="280" t="s">
        <v>3337</v>
      </c>
      <c r="C854" s="262" t="s">
        <v>1154</v>
      </c>
      <c r="D854" s="282" t="s">
        <v>1155</v>
      </c>
      <c r="E854" s="263">
        <v>2706</v>
      </c>
      <c r="F854" s="263">
        <v>35</v>
      </c>
      <c r="G854" s="263">
        <v>26</v>
      </c>
      <c r="H854" s="263">
        <v>0</v>
      </c>
      <c r="I854" s="263">
        <v>0</v>
      </c>
      <c r="J854" s="264">
        <v>3113</v>
      </c>
      <c r="K854" s="264">
        <v>26</v>
      </c>
      <c r="L854" s="264">
        <v>26</v>
      </c>
      <c r="M854" s="264">
        <v>4</v>
      </c>
      <c r="N854" s="264">
        <v>0</v>
      </c>
      <c r="O854" s="264">
        <v>1391</v>
      </c>
      <c r="P854" s="264">
        <v>29</v>
      </c>
      <c r="Q854" s="264">
        <v>29</v>
      </c>
      <c r="R854" s="264">
        <v>20</v>
      </c>
      <c r="S854" s="264">
        <v>0</v>
      </c>
      <c r="T854" s="265">
        <v>0.015</v>
      </c>
      <c r="U854" s="266">
        <v>2706</v>
      </c>
      <c r="V854" s="266">
        <v>35</v>
      </c>
      <c r="W854" s="266">
        <v>26</v>
      </c>
      <c r="X854" s="266">
        <v>0</v>
      </c>
      <c r="Y854" s="264">
        <v>0</v>
      </c>
      <c r="Z854" s="267">
        <v>0.0129342202512934</v>
      </c>
      <c r="AA854" s="267">
        <v>0.0129342202512934</v>
      </c>
      <c r="AB854" s="267">
        <v>0.00835207195631224</v>
      </c>
      <c r="AC854" s="268">
        <v>0.0208483105679367</v>
      </c>
      <c r="AD854" s="269">
        <v>0.00458214829498118</v>
      </c>
      <c r="AE854" s="270">
        <v>16864</v>
      </c>
      <c r="AF854" s="271">
        <v>221</v>
      </c>
      <c r="AG854" s="271">
        <v>0</v>
      </c>
      <c r="AH854" s="271">
        <v>17116</v>
      </c>
      <c r="AI854" s="271">
        <v>153</v>
      </c>
      <c r="AJ854" s="271">
        <v>0</v>
      </c>
      <c r="AK854" s="268">
        <v>0.0131048387096774</v>
      </c>
      <c r="AL854" s="268">
        <v>0.00893900444028979</v>
      </c>
      <c r="AM854" s="269">
        <v>0.00416583426938763</v>
      </c>
    </row>
    <row r="855" spans="1:39">
      <c r="A855" s="279" t="s">
        <v>721</v>
      </c>
      <c r="B855" s="280" t="s">
        <v>3337</v>
      </c>
      <c r="C855" s="262" t="s">
        <v>1156</v>
      </c>
      <c r="D855" s="282" t="s">
        <v>1157</v>
      </c>
      <c r="E855" s="263">
        <v>2308</v>
      </c>
      <c r="F855" s="263">
        <v>27</v>
      </c>
      <c r="G855" s="263">
        <v>21</v>
      </c>
      <c r="H855" s="263">
        <v>0</v>
      </c>
      <c r="I855" s="263">
        <v>0</v>
      </c>
      <c r="J855" s="264">
        <v>2667</v>
      </c>
      <c r="K855" s="264">
        <v>39</v>
      </c>
      <c r="L855" s="264">
        <v>39</v>
      </c>
      <c r="M855" s="264">
        <v>7</v>
      </c>
      <c r="N855" s="264">
        <v>0</v>
      </c>
      <c r="O855" s="264">
        <v>1123</v>
      </c>
      <c r="P855" s="264">
        <v>37</v>
      </c>
      <c r="Q855" s="264">
        <v>37</v>
      </c>
      <c r="R855" s="264">
        <v>19</v>
      </c>
      <c r="S855" s="264">
        <v>1</v>
      </c>
      <c r="T855" s="265">
        <v>0.015</v>
      </c>
      <c r="U855" s="266">
        <v>2308</v>
      </c>
      <c r="V855" s="266">
        <v>27</v>
      </c>
      <c r="W855" s="266">
        <v>21</v>
      </c>
      <c r="X855" s="266">
        <v>0</v>
      </c>
      <c r="Y855" s="264">
        <v>0</v>
      </c>
      <c r="Z855" s="267">
        <v>0.0116984402079723</v>
      </c>
      <c r="AA855" s="267">
        <v>0.0116984402079723</v>
      </c>
      <c r="AB855" s="267">
        <v>0.0146231721034871</v>
      </c>
      <c r="AC855" s="268">
        <v>0.0320569902048085</v>
      </c>
      <c r="AD855" s="269">
        <v>-0.00292473189551479</v>
      </c>
      <c r="AE855" s="270">
        <v>14235</v>
      </c>
      <c r="AF855" s="271">
        <v>221</v>
      </c>
      <c r="AG855" s="271">
        <v>1</v>
      </c>
      <c r="AH855" s="271">
        <v>14415</v>
      </c>
      <c r="AI855" s="271">
        <v>229</v>
      </c>
      <c r="AJ855" s="271">
        <v>0</v>
      </c>
      <c r="AK855" s="268">
        <v>0.0154548647699333</v>
      </c>
      <c r="AL855" s="268">
        <v>0.0158862296219216</v>
      </c>
      <c r="AM855" s="269">
        <v>-0.000431364851988346</v>
      </c>
    </row>
    <row r="856" spans="1:39">
      <c r="A856" s="279" t="s">
        <v>721</v>
      </c>
      <c r="B856" s="280" t="s">
        <v>3339</v>
      </c>
      <c r="C856" s="262" t="s">
        <v>1158</v>
      </c>
      <c r="D856" s="282" t="s">
        <v>1159</v>
      </c>
      <c r="E856" s="263">
        <v>1100</v>
      </c>
      <c r="F856" s="263">
        <v>20</v>
      </c>
      <c r="G856" s="263">
        <v>14</v>
      </c>
      <c r="H856" s="263">
        <v>0</v>
      </c>
      <c r="I856" s="263">
        <v>0</v>
      </c>
      <c r="J856" s="264">
        <v>1431</v>
      </c>
      <c r="K856" s="264">
        <v>8</v>
      </c>
      <c r="L856" s="264">
        <v>8</v>
      </c>
      <c r="M856" s="264">
        <v>0</v>
      </c>
      <c r="N856" s="264">
        <v>0</v>
      </c>
      <c r="O856" s="264">
        <v>664</v>
      </c>
      <c r="P856" s="264">
        <v>12</v>
      </c>
      <c r="Q856" s="264">
        <v>12</v>
      </c>
      <c r="R856" s="264">
        <v>7</v>
      </c>
      <c r="S856" s="264">
        <v>0</v>
      </c>
      <c r="T856" s="265">
        <v>0.015</v>
      </c>
      <c r="U856" s="266">
        <v>1100</v>
      </c>
      <c r="V856" s="266">
        <v>20</v>
      </c>
      <c r="W856" s="266">
        <v>14</v>
      </c>
      <c r="X856" s="266">
        <v>0</v>
      </c>
      <c r="Y856" s="264">
        <v>0</v>
      </c>
      <c r="Z856" s="267">
        <v>0.0181818181818182</v>
      </c>
      <c r="AA856" s="267">
        <v>0.0181818181818182</v>
      </c>
      <c r="AB856" s="267">
        <v>0.00559049615653389</v>
      </c>
      <c r="AC856" s="268">
        <v>0.0180722891566265</v>
      </c>
      <c r="AD856" s="269">
        <v>0.0125913220252843</v>
      </c>
      <c r="AE856" s="270">
        <v>6985</v>
      </c>
      <c r="AF856" s="271">
        <v>145</v>
      </c>
      <c r="AG856" s="271">
        <v>0</v>
      </c>
      <c r="AH856" s="271">
        <v>7302</v>
      </c>
      <c r="AI856" s="271">
        <v>183</v>
      </c>
      <c r="AJ856" s="271">
        <v>0</v>
      </c>
      <c r="AK856" s="268">
        <v>0.0207587687902649</v>
      </c>
      <c r="AL856" s="268">
        <v>0.0250616269515201</v>
      </c>
      <c r="AM856" s="269">
        <v>-0.00430285816125528</v>
      </c>
    </row>
    <row r="857" spans="1:39">
      <c r="A857" s="279" t="s">
        <v>1160</v>
      </c>
      <c r="B857" s="280" t="s">
        <v>3345</v>
      </c>
      <c r="C857" s="262" t="s">
        <v>1162</v>
      </c>
      <c r="D857" s="280" t="s">
        <v>1163</v>
      </c>
      <c r="E857" s="263">
        <v>3204</v>
      </c>
      <c r="F857" s="263">
        <v>44</v>
      </c>
      <c r="G857" s="263">
        <v>31</v>
      </c>
      <c r="H857" s="263">
        <v>0</v>
      </c>
      <c r="I857" s="263">
        <v>0</v>
      </c>
      <c r="J857" s="264">
        <v>3750</v>
      </c>
      <c r="K857" s="264">
        <v>42</v>
      </c>
      <c r="L857" s="264">
        <v>42</v>
      </c>
      <c r="M857" s="264">
        <v>3</v>
      </c>
      <c r="N857" s="264">
        <v>0</v>
      </c>
      <c r="O857" s="264">
        <v>1370</v>
      </c>
      <c r="P857" s="264">
        <v>37</v>
      </c>
      <c r="Q857" s="264">
        <v>37</v>
      </c>
      <c r="R857" s="264">
        <v>6</v>
      </c>
      <c r="S857" s="264">
        <v>0</v>
      </c>
      <c r="T857" s="265">
        <v>0.015</v>
      </c>
      <c r="U857" s="266">
        <v>3204</v>
      </c>
      <c r="V857" s="266">
        <v>44</v>
      </c>
      <c r="W857" s="266">
        <v>31</v>
      </c>
      <c r="X857" s="266">
        <v>0</v>
      </c>
      <c r="Y857" s="264">
        <v>0</v>
      </c>
      <c r="Z857" s="267">
        <v>0.0137328339575531</v>
      </c>
      <c r="AA857" s="267">
        <v>0.0137328339575531</v>
      </c>
      <c r="AB857" s="267">
        <v>0.0112</v>
      </c>
      <c r="AC857" s="268">
        <v>0.027007299270073</v>
      </c>
      <c r="AD857" s="269">
        <v>0.00253283395755306</v>
      </c>
      <c r="AE857" s="270">
        <v>19511</v>
      </c>
      <c r="AF857" s="271">
        <v>296</v>
      </c>
      <c r="AG857" s="271">
        <v>0</v>
      </c>
      <c r="AH857" s="271">
        <v>19909</v>
      </c>
      <c r="AI857" s="271">
        <v>336</v>
      </c>
      <c r="AJ857" s="271">
        <v>0</v>
      </c>
      <c r="AK857" s="268">
        <v>0.0151709292194147</v>
      </c>
      <c r="AL857" s="268">
        <v>0.0168767893917324</v>
      </c>
      <c r="AM857" s="269">
        <v>-0.00170586017231769</v>
      </c>
    </row>
    <row r="858" spans="1:39">
      <c r="A858" s="279" t="s">
        <v>1160</v>
      </c>
      <c r="B858" s="280" t="s">
        <v>3345</v>
      </c>
      <c r="C858" s="262" t="s">
        <v>1164</v>
      </c>
      <c r="D858" s="280" t="s">
        <v>1165</v>
      </c>
      <c r="E858" s="263">
        <v>2808</v>
      </c>
      <c r="F858" s="263">
        <v>36</v>
      </c>
      <c r="G858" s="263">
        <v>22</v>
      </c>
      <c r="H858" s="263">
        <v>0</v>
      </c>
      <c r="I858" s="263">
        <v>0</v>
      </c>
      <c r="J858" s="264">
        <v>3162</v>
      </c>
      <c r="K858" s="264">
        <v>47</v>
      </c>
      <c r="L858" s="264">
        <v>46</v>
      </c>
      <c r="M858" s="264">
        <v>1</v>
      </c>
      <c r="N858" s="264">
        <v>0</v>
      </c>
      <c r="O858" s="264">
        <v>1220</v>
      </c>
      <c r="P858" s="264">
        <v>24</v>
      </c>
      <c r="Q858" s="264">
        <v>24</v>
      </c>
      <c r="R858" s="264">
        <v>10</v>
      </c>
      <c r="S858" s="264">
        <v>0</v>
      </c>
      <c r="T858" s="265">
        <v>0.015</v>
      </c>
      <c r="U858" s="266">
        <v>2808</v>
      </c>
      <c r="V858" s="266">
        <v>36</v>
      </c>
      <c r="W858" s="266">
        <v>22</v>
      </c>
      <c r="X858" s="266">
        <v>0</v>
      </c>
      <c r="Y858" s="264">
        <v>0</v>
      </c>
      <c r="Z858" s="267">
        <v>0.0128205128205128</v>
      </c>
      <c r="AA858" s="267">
        <v>0.0128205128205128</v>
      </c>
      <c r="AB858" s="267">
        <v>0.0148640101201771</v>
      </c>
      <c r="AC858" s="268">
        <v>0.019672131147541</v>
      </c>
      <c r="AD858" s="269">
        <v>-0.00204349729966428</v>
      </c>
      <c r="AE858" s="270">
        <v>16902</v>
      </c>
      <c r="AF858" s="271">
        <v>282</v>
      </c>
      <c r="AG858" s="271">
        <v>0</v>
      </c>
      <c r="AH858" s="271">
        <v>16385</v>
      </c>
      <c r="AI858" s="271">
        <v>254</v>
      </c>
      <c r="AJ858" s="271">
        <v>0</v>
      </c>
      <c r="AK858" s="268">
        <v>0.0166844160454384</v>
      </c>
      <c r="AL858" s="268">
        <v>0.0155019835215136</v>
      </c>
      <c r="AM858" s="269">
        <v>0.00118243252392483</v>
      </c>
    </row>
    <row r="859" spans="1:39">
      <c r="A859" s="279" t="s">
        <v>1160</v>
      </c>
      <c r="B859" s="280" t="s">
        <v>3345</v>
      </c>
      <c r="C859" s="262" t="s">
        <v>1166</v>
      </c>
      <c r="D859" s="280" t="s">
        <v>1167</v>
      </c>
      <c r="E859" s="263">
        <v>4436</v>
      </c>
      <c r="F859" s="263">
        <v>65</v>
      </c>
      <c r="G859" s="263">
        <v>38</v>
      </c>
      <c r="H859" s="263">
        <v>0</v>
      </c>
      <c r="I859" s="263">
        <v>0</v>
      </c>
      <c r="J859" s="264">
        <v>4960</v>
      </c>
      <c r="K859" s="264">
        <v>53</v>
      </c>
      <c r="L859" s="264">
        <v>53</v>
      </c>
      <c r="M859" s="264">
        <v>0</v>
      </c>
      <c r="N859" s="264">
        <v>0</v>
      </c>
      <c r="O859" s="264">
        <v>1669</v>
      </c>
      <c r="P859" s="264">
        <v>52</v>
      </c>
      <c r="Q859" s="264">
        <v>52</v>
      </c>
      <c r="R859" s="264">
        <v>3</v>
      </c>
      <c r="S859" s="264">
        <v>0</v>
      </c>
      <c r="T859" s="265">
        <v>0.015</v>
      </c>
      <c r="U859" s="266">
        <v>4436</v>
      </c>
      <c r="V859" s="266">
        <v>65</v>
      </c>
      <c r="W859" s="266">
        <v>38</v>
      </c>
      <c r="X859" s="266">
        <v>0</v>
      </c>
      <c r="Y859" s="264">
        <v>0</v>
      </c>
      <c r="Z859" s="267">
        <v>0.0146528403967538</v>
      </c>
      <c r="AA859" s="267">
        <v>0.0146528403967538</v>
      </c>
      <c r="AB859" s="267">
        <v>0.0106854838709677</v>
      </c>
      <c r="AC859" s="268">
        <v>0.0311563810665069</v>
      </c>
      <c r="AD859" s="269">
        <v>0.00396735652578609</v>
      </c>
      <c r="AE859" s="270">
        <v>25993</v>
      </c>
      <c r="AF859" s="271">
        <v>451</v>
      </c>
      <c r="AG859" s="271">
        <v>0</v>
      </c>
      <c r="AH859" s="271">
        <v>26547</v>
      </c>
      <c r="AI859" s="271">
        <v>400</v>
      </c>
      <c r="AJ859" s="271">
        <v>0</v>
      </c>
      <c r="AK859" s="268">
        <v>0.0173508252221752</v>
      </c>
      <c r="AL859" s="268">
        <v>0.01506761592647</v>
      </c>
      <c r="AM859" s="269">
        <v>0.00228320929570517</v>
      </c>
    </row>
    <row r="860" spans="1:39">
      <c r="A860" s="279" t="s">
        <v>1160</v>
      </c>
      <c r="B860" s="280" t="s">
        <v>3345</v>
      </c>
      <c r="C860" s="262" t="s">
        <v>1168</v>
      </c>
      <c r="D860" s="280" t="s">
        <v>1169</v>
      </c>
      <c r="E860" s="263">
        <v>4686</v>
      </c>
      <c r="F860" s="263">
        <v>45</v>
      </c>
      <c r="G860" s="263">
        <v>26</v>
      </c>
      <c r="H860" s="263">
        <v>0</v>
      </c>
      <c r="I860" s="263">
        <v>0</v>
      </c>
      <c r="J860" s="264">
        <v>5395</v>
      </c>
      <c r="K860" s="264">
        <v>75</v>
      </c>
      <c r="L860" s="264">
        <v>75</v>
      </c>
      <c r="M860" s="264">
        <v>4</v>
      </c>
      <c r="N860" s="264">
        <v>0</v>
      </c>
      <c r="O860" s="264">
        <v>1953</v>
      </c>
      <c r="P860" s="264">
        <v>29</v>
      </c>
      <c r="Q860" s="264">
        <v>29</v>
      </c>
      <c r="R860" s="264">
        <v>11</v>
      </c>
      <c r="S860" s="264">
        <v>0</v>
      </c>
      <c r="T860" s="265">
        <v>0.015</v>
      </c>
      <c r="U860" s="266">
        <v>4686</v>
      </c>
      <c r="V860" s="266">
        <v>45</v>
      </c>
      <c r="W860" s="266">
        <v>26</v>
      </c>
      <c r="X860" s="266">
        <v>0</v>
      </c>
      <c r="Y860" s="264">
        <v>0</v>
      </c>
      <c r="Z860" s="267">
        <v>0.00960307298335467</v>
      </c>
      <c r="AA860" s="267">
        <v>0.00960307298335467</v>
      </c>
      <c r="AB860" s="267">
        <v>0.0139017608897127</v>
      </c>
      <c r="AC860" s="268">
        <v>0.0148489503328213</v>
      </c>
      <c r="AD860" s="269">
        <v>-0.00429868790635802</v>
      </c>
      <c r="AE860" s="270">
        <v>28465</v>
      </c>
      <c r="AF860" s="271">
        <v>396</v>
      </c>
      <c r="AG860" s="271">
        <v>0</v>
      </c>
      <c r="AH860" s="271">
        <v>27922</v>
      </c>
      <c r="AI860" s="271">
        <v>402</v>
      </c>
      <c r="AJ860" s="271">
        <v>0</v>
      </c>
      <c r="AK860" s="268">
        <v>0.0139118215352187</v>
      </c>
      <c r="AL860" s="268">
        <v>0.0143972494806962</v>
      </c>
      <c r="AM860" s="269">
        <v>-0.000485427945477535</v>
      </c>
    </row>
    <row r="861" spans="1:39">
      <c r="A861" s="279" t="s">
        <v>1160</v>
      </c>
      <c r="B861" s="280" t="s">
        <v>3345</v>
      </c>
      <c r="C861" s="262" t="s">
        <v>1170</v>
      </c>
      <c r="D861" s="280" t="s">
        <v>1171</v>
      </c>
      <c r="E861" s="263">
        <v>2033</v>
      </c>
      <c r="F861" s="263">
        <v>34</v>
      </c>
      <c r="G861" s="263">
        <v>22</v>
      </c>
      <c r="H861" s="263">
        <v>0</v>
      </c>
      <c r="I861" s="263">
        <v>0</v>
      </c>
      <c r="J861" s="264">
        <v>2355</v>
      </c>
      <c r="K861" s="264">
        <v>31</v>
      </c>
      <c r="L861" s="264">
        <v>31</v>
      </c>
      <c r="M861" s="264">
        <v>0</v>
      </c>
      <c r="N861" s="264">
        <v>0</v>
      </c>
      <c r="O861" s="264">
        <v>813</v>
      </c>
      <c r="P861" s="264">
        <v>17</v>
      </c>
      <c r="Q861" s="264">
        <v>17</v>
      </c>
      <c r="R861" s="264">
        <v>6</v>
      </c>
      <c r="S861" s="264">
        <v>0</v>
      </c>
      <c r="T861" s="265">
        <v>0.015</v>
      </c>
      <c r="U861" s="266">
        <v>2033</v>
      </c>
      <c r="V861" s="266">
        <v>34</v>
      </c>
      <c r="W861" s="266">
        <v>22</v>
      </c>
      <c r="X861" s="266">
        <v>0</v>
      </c>
      <c r="Y861" s="264">
        <v>0</v>
      </c>
      <c r="Z861" s="267">
        <v>0.0167240531234629</v>
      </c>
      <c r="AA861" s="267">
        <v>0.0167240531234629</v>
      </c>
      <c r="AB861" s="267">
        <v>0.0131634819532909</v>
      </c>
      <c r="AC861" s="268">
        <v>0.020910209102091</v>
      </c>
      <c r="AD861" s="269">
        <v>0.00356057117017199</v>
      </c>
      <c r="AE861" s="270">
        <v>12036</v>
      </c>
      <c r="AF861" s="271">
        <v>184</v>
      </c>
      <c r="AG861" s="271">
        <v>0</v>
      </c>
      <c r="AH861" s="271">
        <v>12022</v>
      </c>
      <c r="AI861" s="271">
        <v>167</v>
      </c>
      <c r="AJ861" s="271">
        <v>0</v>
      </c>
      <c r="AK861" s="268">
        <v>0.0152874709205716</v>
      </c>
      <c r="AL861" s="268">
        <v>0.0138911994676427</v>
      </c>
      <c r="AM861" s="269">
        <v>0.00139627145292896</v>
      </c>
    </row>
    <row r="862" spans="1:39">
      <c r="A862" s="279" t="s">
        <v>1160</v>
      </c>
      <c r="B862" s="280" t="s">
        <v>3345</v>
      </c>
      <c r="C862" s="262" t="s">
        <v>1172</v>
      </c>
      <c r="D862" s="280" t="s">
        <v>1173</v>
      </c>
      <c r="E862" s="263">
        <v>3346</v>
      </c>
      <c r="F862" s="263">
        <v>46</v>
      </c>
      <c r="G862" s="263">
        <v>27</v>
      </c>
      <c r="H862" s="263">
        <v>0</v>
      </c>
      <c r="I862" s="263">
        <v>0</v>
      </c>
      <c r="J862" s="264">
        <v>3611</v>
      </c>
      <c r="K862" s="264">
        <v>44</v>
      </c>
      <c r="L862" s="264">
        <v>44</v>
      </c>
      <c r="M862" s="264">
        <v>3</v>
      </c>
      <c r="N862" s="264">
        <v>0</v>
      </c>
      <c r="O862" s="264">
        <v>1425</v>
      </c>
      <c r="P862" s="264">
        <v>46</v>
      </c>
      <c r="Q862" s="264">
        <v>46</v>
      </c>
      <c r="R862" s="264">
        <v>14</v>
      </c>
      <c r="S862" s="264">
        <v>0</v>
      </c>
      <c r="T862" s="265">
        <v>0.015</v>
      </c>
      <c r="U862" s="266">
        <v>3346</v>
      </c>
      <c r="V862" s="266">
        <v>46</v>
      </c>
      <c r="W862" s="266">
        <v>27</v>
      </c>
      <c r="X862" s="266">
        <v>0</v>
      </c>
      <c r="Y862" s="264">
        <v>0</v>
      </c>
      <c r="Z862" s="267">
        <v>0.013747758517633</v>
      </c>
      <c r="AA862" s="267">
        <v>0.013747758517633</v>
      </c>
      <c r="AB862" s="267">
        <v>0.0121849903073941</v>
      </c>
      <c r="AC862" s="268">
        <v>0.032280701754386</v>
      </c>
      <c r="AD862" s="269">
        <v>0.00156276821023892</v>
      </c>
      <c r="AE862" s="270">
        <v>19646</v>
      </c>
      <c r="AF862" s="271">
        <v>283</v>
      </c>
      <c r="AG862" s="271">
        <v>0</v>
      </c>
      <c r="AH862" s="271">
        <v>19105</v>
      </c>
      <c r="AI862" s="271">
        <v>253</v>
      </c>
      <c r="AJ862" s="271">
        <v>0</v>
      </c>
      <c r="AK862" s="268">
        <v>0.0144049679324035</v>
      </c>
      <c r="AL862" s="268">
        <v>0.0132426066474745</v>
      </c>
      <c r="AM862" s="269">
        <v>0.00116236128492906</v>
      </c>
    </row>
    <row r="863" spans="1:39">
      <c r="A863" s="279" t="s">
        <v>1160</v>
      </c>
      <c r="B863" s="280" t="s">
        <v>3345</v>
      </c>
      <c r="C863" s="262" t="s">
        <v>1174</v>
      </c>
      <c r="D863" s="280" t="s">
        <v>1175</v>
      </c>
      <c r="E863" s="263">
        <v>2254</v>
      </c>
      <c r="F863" s="263">
        <v>27</v>
      </c>
      <c r="G863" s="263">
        <v>21</v>
      </c>
      <c r="H863" s="263">
        <v>0</v>
      </c>
      <c r="I863" s="263">
        <v>0</v>
      </c>
      <c r="J863" s="264">
        <v>2617</v>
      </c>
      <c r="K863" s="264">
        <v>29</v>
      </c>
      <c r="L863" s="264">
        <v>29</v>
      </c>
      <c r="M863" s="264">
        <v>0</v>
      </c>
      <c r="N863" s="264">
        <v>0</v>
      </c>
      <c r="O863" s="264">
        <v>972</v>
      </c>
      <c r="P863" s="264">
        <v>13</v>
      </c>
      <c r="Q863" s="264">
        <v>13</v>
      </c>
      <c r="R863" s="264">
        <v>7</v>
      </c>
      <c r="S863" s="264">
        <v>0</v>
      </c>
      <c r="T863" s="265">
        <v>0.015</v>
      </c>
      <c r="U863" s="266">
        <v>2254</v>
      </c>
      <c r="V863" s="266">
        <v>27</v>
      </c>
      <c r="W863" s="266">
        <v>21</v>
      </c>
      <c r="X863" s="266">
        <v>0</v>
      </c>
      <c r="Y863" s="264">
        <v>0</v>
      </c>
      <c r="Z863" s="267">
        <v>0.0119787045252884</v>
      </c>
      <c r="AA863" s="267">
        <v>0.0119787045252884</v>
      </c>
      <c r="AB863" s="267">
        <v>0.0110813909056171</v>
      </c>
      <c r="AC863" s="268">
        <v>0.0133744855967078</v>
      </c>
      <c r="AD863" s="269">
        <v>0.000897313619671257</v>
      </c>
      <c r="AE863" s="270">
        <v>13768</v>
      </c>
      <c r="AF863" s="271">
        <v>192</v>
      </c>
      <c r="AG863" s="271">
        <v>0</v>
      </c>
      <c r="AH863" s="271">
        <v>13701</v>
      </c>
      <c r="AI863" s="271">
        <v>170</v>
      </c>
      <c r="AJ863" s="271">
        <v>0</v>
      </c>
      <c r="AK863" s="268">
        <v>0.0139453805926787</v>
      </c>
      <c r="AL863" s="268">
        <v>0.0124078534413546</v>
      </c>
      <c r="AM863" s="269">
        <v>0.00153752715132403</v>
      </c>
    </row>
    <row r="864" spans="1:39">
      <c r="A864" s="279" t="s">
        <v>1160</v>
      </c>
      <c r="B864" s="280" t="s">
        <v>3345</v>
      </c>
      <c r="C864" s="262" t="s">
        <v>1176</v>
      </c>
      <c r="D864" s="280" t="s">
        <v>1177</v>
      </c>
      <c r="E864" s="263">
        <v>3083</v>
      </c>
      <c r="F864" s="263">
        <v>36</v>
      </c>
      <c r="G864" s="263">
        <v>26</v>
      </c>
      <c r="H864" s="263">
        <v>0</v>
      </c>
      <c r="I864" s="263">
        <v>0</v>
      </c>
      <c r="J864" s="264">
        <v>3537</v>
      </c>
      <c r="K864" s="264">
        <v>33</v>
      </c>
      <c r="L864" s="264">
        <v>33</v>
      </c>
      <c r="M864" s="264">
        <v>0</v>
      </c>
      <c r="N864" s="264">
        <v>0</v>
      </c>
      <c r="O864" s="264">
        <v>1279</v>
      </c>
      <c r="P864" s="264">
        <v>27</v>
      </c>
      <c r="Q864" s="264">
        <v>27</v>
      </c>
      <c r="R864" s="264">
        <v>6</v>
      </c>
      <c r="S864" s="264">
        <v>0</v>
      </c>
      <c r="T864" s="265">
        <v>0.015</v>
      </c>
      <c r="U864" s="266">
        <v>3083</v>
      </c>
      <c r="V864" s="266">
        <v>36</v>
      </c>
      <c r="W864" s="266">
        <v>26</v>
      </c>
      <c r="X864" s="266">
        <v>0</v>
      </c>
      <c r="Y864" s="264">
        <v>0</v>
      </c>
      <c r="Z864" s="267">
        <v>0.0116769380473565</v>
      </c>
      <c r="AA864" s="267">
        <v>0.0116769380473565</v>
      </c>
      <c r="AB864" s="267">
        <v>0.00932994062765055</v>
      </c>
      <c r="AC864" s="268">
        <v>0.0211102423768569</v>
      </c>
      <c r="AD864" s="269">
        <v>0.00234699741970592</v>
      </c>
      <c r="AE864" s="270">
        <v>18481</v>
      </c>
      <c r="AF864" s="271">
        <v>239</v>
      </c>
      <c r="AG864" s="271">
        <v>0</v>
      </c>
      <c r="AH864" s="271">
        <v>18068</v>
      </c>
      <c r="AI864" s="271">
        <v>213</v>
      </c>
      <c r="AJ864" s="271">
        <v>0</v>
      </c>
      <c r="AK864" s="268">
        <v>0.0129322006384936</v>
      </c>
      <c r="AL864" s="268">
        <v>0.0117887978746956</v>
      </c>
      <c r="AM864" s="269">
        <v>0.00114340276379799</v>
      </c>
    </row>
    <row r="865" spans="1:39">
      <c r="A865" s="279" t="s">
        <v>1160</v>
      </c>
      <c r="B865" s="280" t="s">
        <v>3345</v>
      </c>
      <c r="C865" s="262" t="s">
        <v>1178</v>
      </c>
      <c r="D865" s="280" t="s">
        <v>1179</v>
      </c>
      <c r="E865" s="263">
        <v>3782</v>
      </c>
      <c r="F865" s="263">
        <v>84</v>
      </c>
      <c r="G865" s="263">
        <v>64</v>
      </c>
      <c r="H865" s="263">
        <v>1</v>
      </c>
      <c r="I865" s="263">
        <v>0</v>
      </c>
      <c r="J865" s="264">
        <v>4336</v>
      </c>
      <c r="K865" s="264">
        <v>40</v>
      </c>
      <c r="L865" s="264">
        <v>40</v>
      </c>
      <c r="M865" s="264">
        <v>0</v>
      </c>
      <c r="N865" s="264">
        <v>0</v>
      </c>
      <c r="O865" s="264">
        <v>1754</v>
      </c>
      <c r="P865" s="264">
        <v>57</v>
      </c>
      <c r="Q865" s="264">
        <v>57</v>
      </c>
      <c r="R865" s="264">
        <v>15</v>
      </c>
      <c r="S865" s="264">
        <v>0</v>
      </c>
      <c r="T865" s="265">
        <v>0.015</v>
      </c>
      <c r="U865" s="266">
        <v>3782</v>
      </c>
      <c r="V865" s="266">
        <v>84</v>
      </c>
      <c r="W865" s="266">
        <v>64</v>
      </c>
      <c r="X865" s="266">
        <v>0</v>
      </c>
      <c r="Y865" s="264">
        <v>1</v>
      </c>
      <c r="Z865" s="267">
        <v>0.0222104706504495</v>
      </c>
      <c r="AA865" s="267">
        <v>0.0222104706504495</v>
      </c>
      <c r="AB865" s="267">
        <v>0.00922509225092251</v>
      </c>
      <c r="AC865" s="268">
        <v>0.032497149372862</v>
      </c>
      <c r="AD865" s="269">
        <v>0.012985378399527</v>
      </c>
      <c r="AE865" s="270">
        <v>23328</v>
      </c>
      <c r="AF865" s="271">
        <v>437</v>
      </c>
      <c r="AG865" s="271">
        <v>0</v>
      </c>
      <c r="AH865" s="271">
        <v>22963</v>
      </c>
      <c r="AI865" s="271">
        <v>404</v>
      </c>
      <c r="AJ865" s="271">
        <v>0</v>
      </c>
      <c r="AK865" s="268">
        <v>0.018732853223594</v>
      </c>
      <c r="AL865" s="268">
        <v>0.0175935200104516</v>
      </c>
      <c r="AM865" s="269">
        <v>0.00113933321314237</v>
      </c>
    </row>
    <row r="866" spans="1:39">
      <c r="A866" s="279" t="s">
        <v>1160</v>
      </c>
      <c r="B866" s="280" t="s">
        <v>3346</v>
      </c>
      <c r="C866" s="262" t="s">
        <v>1180</v>
      </c>
      <c r="D866" s="280" t="s">
        <v>1181</v>
      </c>
      <c r="E866" s="263">
        <v>3049</v>
      </c>
      <c r="F866" s="263">
        <v>48</v>
      </c>
      <c r="G866" s="263">
        <v>33</v>
      </c>
      <c r="H866" s="263">
        <v>0</v>
      </c>
      <c r="I866" s="263">
        <v>0</v>
      </c>
      <c r="J866" s="264">
        <v>3709</v>
      </c>
      <c r="K866" s="264">
        <v>47</v>
      </c>
      <c r="L866" s="264">
        <v>47</v>
      </c>
      <c r="M866" s="264">
        <v>0</v>
      </c>
      <c r="N866" s="264">
        <v>0</v>
      </c>
      <c r="O866" s="264">
        <v>1806</v>
      </c>
      <c r="P866" s="264">
        <v>28</v>
      </c>
      <c r="Q866" s="264">
        <v>28</v>
      </c>
      <c r="R866" s="264">
        <v>11</v>
      </c>
      <c r="S866" s="264">
        <v>0</v>
      </c>
      <c r="T866" s="265">
        <v>0.015</v>
      </c>
      <c r="U866" s="266">
        <v>3049</v>
      </c>
      <c r="V866" s="266">
        <v>48</v>
      </c>
      <c r="W866" s="266">
        <v>33</v>
      </c>
      <c r="X866" s="266">
        <v>0</v>
      </c>
      <c r="Y866" s="264">
        <v>0</v>
      </c>
      <c r="Z866" s="267">
        <v>0.015742866513611</v>
      </c>
      <c r="AA866" s="267">
        <v>0.015742866513611</v>
      </c>
      <c r="AB866" s="267">
        <v>0.0126718792127258</v>
      </c>
      <c r="AC866" s="268">
        <v>0.0155038759689922</v>
      </c>
      <c r="AD866" s="269">
        <v>0.00307098730088522</v>
      </c>
      <c r="AE866" s="270">
        <v>19834</v>
      </c>
      <c r="AF866" s="271">
        <v>335</v>
      </c>
      <c r="AG866" s="271">
        <v>0</v>
      </c>
      <c r="AH866" s="271">
        <v>19208</v>
      </c>
      <c r="AI866" s="271">
        <v>327</v>
      </c>
      <c r="AJ866" s="271">
        <v>0</v>
      </c>
      <c r="AK866" s="268">
        <v>0.0168901885650902</v>
      </c>
      <c r="AL866" s="268">
        <v>0.0170241566014161</v>
      </c>
      <c r="AM866" s="269">
        <v>-0.000133968036325826</v>
      </c>
    </row>
    <row r="867" spans="1:39">
      <c r="A867" s="279" t="s">
        <v>1160</v>
      </c>
      <c r="B867" s="280" t="s">
        <v>3346</v>
      </c>
      <c r="C867" s="262" t="s">
        <v>1182</v>
      </c>
      <c r="D867" s="280" t="s">
        <v>1183</v>
      </c>
      <c r="E867" s="263">
        <v>5590</v>
      </c>
      <c r="F867" s="263">
        <v>85</v>
      </c>
      <c r="G867" s="263">
        <v>71</v>
      </c>
      <c r="H867" s="263">
        <v>9</v>
      </c>
      <c r="I867" s="263">
        <v>0</v>
      </c>
      <c r="J867" s="264">
        <v>7273</v>
      </c>
      <c r="K867" s="264">
        <v>87</v>
      </c>
      <c r="L867" s="264">
        <v>87</v>
      </c>
      <c r="M867" s="264">
        <v>15</v>
      </c>
      <c r="N867" s="264">
        <v>0</v>
      </c>
      <c r="O867" s="264">
        <v>4229</v>
      </c>
      <c r="P867" s="264">
        <v>42</v>
      </c>
      <c r="Q867" s="264">
        <v>42</v>
      </c>
      <c r="R867" s="264">
        <v>30</v>
      </c>
      <c r="S867" s="264">
        <v>0</v>
      </c>
      <c r="T867" s="265">
        <v>0.015</v>
      </c>
      <c r="U867" s="266">
        <v>5590</v>
      </c>
      <c r="V867" s="266">
        <v>85</v>
      </c>
      <c r="W867" s="266">
        <v>71</v>
      </c>
      <c r="X867" s="266">
        <v>0</v>
      </c>
      <c r="Y867" s="264">
        <v>9</v>
      </c>
      <c r="Z867" s="267">
        <v>0.0152057245080501</v>
      </c>
      <c r="AA867" s="267">
        <v>0.0152057245080501</v>
      </c>
      <c r="AB867" s="267">
        <v>0.0119620514230716</v>
      </c>
      <c r="AC867" s="268">
        <v>0.00993142586899976</v>
      </c>
      <c r="AD867" s="269">
        <v>0.00324367308497846</v>
      </c>
      <c r="AE867" s="270">
        <v>41249</v>
      </c>
      <c r="AF867" s="271">
        <v>469</v>
      </c>
      <c r="AG867" s="271">
        <v>0</v>
      </c>
      <c r="AH867" s="271">
        <v>40409</v>
      </c>
      <c r="AI867" s="271">
        <v>442</v>
      </c>
      <c r="AJ867" s="271">
        <v>0</v>
      </c>
      <c r="AK867" s="268">
        <v>0.0113699726053965</v>
      </c>
      <c r="AL867" s="268">
        <v>0.0109381573411864</v>
      </c>
      <c r="AM867" s="269">
        <v>0.000431815264210125</v>
      </c>
    </row>
    <row r="868" spans="1:39">
      <c r="A868" s="279" t="s">
        <v>1160</v>
      </c>
      <c r="B868" s="280" t="s">
        <v>3346</v>
      </c>
      <c r="C868" s="262" t="s">
        <v>1184</v>
      </c>
      <c r="D868" s="280" t="s">
        <v>1185</v>
      </c>
      <c r="E868" s="263">
        <v>2115</v>
      </c>
      <c r="F868" s="263">
        <v>25</v>
      </c>
      <c r="G868" s="263">
        <v>19</v>
      </c>
      <c r="H868" s="263">
        <v>0</v>
      </c>
      <c r="I868" s="263">
        <v>0</v>
      </c>
      <c r="J868" s="264">
        <v>2548</v>
      </c>
      <c r="K868" s="264">
        <v>24</v>
      </c>
      <c r="L868" s="264">
        <v>24</v>
      </c>
      <c r="M868" s="264">
        <v>4</v>
      </c>
      <c r="N868" s="264">
        <v>0</v>
      </c>
      <c r="O868" s="264">
        <v>1228</v>
      </c>
      <c r="P868" s="264">
        <v>23</v>
      </c>
      <c r="Q868" s="264">
        <v>23</v>
      </c>
      <c r="R868" s="264">
        <v>10</v>
      </c>
      <c r="S868" s="264">
        <v>0</v>
      </c>
      <c r="T868" s="265">
        <v>0.015</v>
      </c>
      <c r="U868" s="266">
        <v>2115</v>
      </c>
      <c r="V868" s="266">
        <v>25</v>
      </c>
      <c r="W868" s="266">
        <v>19</v>
      </c>
      <c r="X868" s="266">
        <v>0</v>
      </c>
      <c r="Y868" s="264">
        <v>0</v>
      </c>
      <c r="Z868" s="267">
        <v>0.0118203309692671</v>
      </c>
      <c r="AA868" s="267">
        <v>0.0118203309692671</v>
      </c>
      <c r="AB868" s="267">
        <v>0.00941915227629513</v>
      </c>
      <c r="AC868" s="268">
        <v>0.0187296416938111</v>
      </c>
      <c r="AD868" s="269">
        <v>0.00240117869297201</v>
      </c>
      <c r="AE868" s="270">
        <v>13904</v>
      </c>
      <c r="AF868" s="271">
        <v>214</v>
      </c>
      <c r="AG868" s="271">
        <v>0</v>
      </c>
      <c r="AH868" s="271">
        <v>13538</v>
      </c>
      <c r="AI868" s="271">
        <v>163</v>
      </c>
      <c r="AJ868" s="271">
        <v>0</v>
      </c>
      <c r="AK868" s="268">
        <v>0.0153912543153049</v>
      </c>
      <c r="AL868" s="268">
        <v>0.0120401831880632</v>
      </c>
      <c r="AM868" s="269">
        <v>0.00335107112724172</v>
      </c>
    </row>
    <row r="869" spans="1:39">
      <c r="A869" s="279" t="s">
        <v>1160</v>
      </c>
      <c r="B869" s="280" t="s">
        <v>3346</v>
      </c>
      <c r="C869" s="262" t="s">
        <v>1186</v>
      </c>
      <c r="D869" s="280" t="s">
        <v>1187</v>
      </c>
      <c r="E869" s="263">
        <v>5314</v>
      </c>
      <c r="F869" s="263">
        <v>65</v>
      </c>
      <c r="G869" s="263">
        <v>40</v>
      </c>
      <c r="H869" s="263">
        <v>0</v>
      </c>
      <c r="I869" s="263">
        <v>0</v>
      </c>
      <c r="J869" s="264">
        <v>6703</v>
      </c>
      <c r="K869" s="264">
        <v>110</v>
      </c>
      <c r="L869" s="264">
        <v>110</v>
      </c>
      <c r="M869" s="264">
        <v>7</v>
      </c>
      <c r="N869" s="264">
        <v>0</v>
      </c>
      <c r="O869" s="264">
        <v>4588</v>
      </c>
      <c r="P869" s="264">
        <v>81</v>
      </c>
      <c r="Q869" s="264">
        <v>81</v>
      </c>
      <c r="R869" s="264">
        <v>40</v>
      </c>
      <c r="S869" s="264">
        <v>0</v>
      </c>
      <c r="T869" s="265">
        <v>0.015</v>
      </c>
      <c r="U869" s="266">
        <v>5314</v>
      </c>
      <c r="V869" s="266">
        <v>65</v>
      </c>
      <c r="W869" s="266">
        <v>40</v>
      </c>
      <c r="X869" s="266">
        <v>0</v>
      </c>
      <c r="Y869" s="264">
        <v>0</v>
      </c>
      <c r="Z869" s="267">
        <v>0.012231840421528</v>
      </c>
      <c r="AA869" s="267">
        <v>0.012231840421528</v>
      </c>
      <c r="AB869" s="267">
        <v>0.0164105624347307</v>
      </c>
      <c r="AC869" s="268">
        <v>0.0176547515257193</v>
      </c>
      <c r="AD869" s="269">
        <v>-0.00417872201320268</v>
      </c>
      <c r="AE869" s="270">
        <v>41167</v>
      </c>
      <c r="AF869" s="271">
        <v>605</v>
      </c>
      <c r="AG869" s="271">
        <v>0</v>
      </c>
      <c r="AH869" s="271">
        <v>39173</v>
      </c>
      <c r="AI869" s="271">
        <v>624</v>
      </c>
      <c r="AJ869" s="271">
        <v>0</v>
      </c>
      <c r="AK869" s="268">
        <v>0.014696237277431</v>
      </c>
      <c r="AL869" s="268">
        <v>0.0159293390855947</v>
      </c>
      <c r="AM869" s="269">
        <v>-0.00123310180816372</v>
      </c>
    </row>
    <row r="870" spans="1:39">
      <c r="A870" s="279" t="s">
        <v>1160</v>
      </c>
      <c r="B870" s="280" t="s">
        <v>3346</v>
      </c>
      <c r="C870" s="262" t="s">
        <v>1188</v>
      </c>
      <c r="D870" s="280" t="s">
        <v>1189</v>
      </c>
      <c r="E870" s="263">
        <v>1240</v>
      </c>
      <c r="F870" s="263">
        <v>30</v>
      </c>
      <c r="G870" s="263">
        <v>17</v>
      </c>
      <c r="H870" s="263">
        <v>0</v>
      </c>
      <c r="I870" s="263">
        <v>0</v>
      </c>
      <c r="J870" s="264">
        <v>1608</v>
      </c>
      <c r="K870" s="264">
        <v>18</v>
      </c>
      <c r="L870" s="264">
        <v>18</v>
      </c>
      <c r="M870" s="264">
        <v>0</v>
      </c>
      <c r="N870" s="264">
        <v>0</v>
      </c>
      <c r="O870" s="264">
        <v>663</v>
      </c>
      <c r="P870" s="264">
        <v>14</v>
      </c>
      <c r="Q870" s="264">
        <v>14</v>
      </c>
      <c r="R870" s="264">
        <v>6</v>
      </c>
      <c r="S870" s="264">
        <v>0</v>
      </c>
      <c r="T870" s="265">
        <v>0.015</v>
      </c>
      <c r="U870" s="266">
        <v>1240</v>
      </c>
      <c r="V870" s="266">
        <v>30</v>
      </c>
      <c r="W870" s="266">
        <v>17</v>
      </c>
      <c r="X870" s="266">
        <v>0</v>
      </c>
      <c r="Y870" s="264">
        <v>0</v>
      </c>
      <c r="Z870" s="267">
        <v>0.0241935483870968</v>
      </c>
      <c r="AA870" s="267">
        <v>0.0241935483870968</v>
      </c>
      <c r="AB870" s="267">
        <v>0.0111940298507463</v>
      </c>
      <c r="AC870" s="268">
        <v>0.0211161387631976</v>
      </c>
      <c r="AD870" s="269">
        <v>0.0129995185363505</v>
      </c>
      <c r="AE870" s="270">
        <v>7902</v>
      </c>
      <c r="AF870" s="271">
        <v>119</v>
      </c>
      <c r="AG870" s="271">
        <v>0</v>
      </c>
      <c r="AH870" s="271">
        <v>7912</v>
      </c>
      <c r="AI870" s="271">
        <v>110</v>
      </c>
      <c r="AJ870" s="271">
        <v>0</v>
      </c>
      <c r="AK870" s="268">
        <v>0.0150594786130094</v>
      </c>
      <c r="AL870" s="268">
        <v>0.0139029322548028</v>
      </c>
      <c r="AM870" s="269">
        <v>0.00115654635820653</v>
      </c>
    </row>
    <row r="871" spans="1:39">
      <c r="A871" s="279" t="s">
        <v>1160</v>
      </c>
      <c r="B871" s="280" t="s">
        <v>3346</v>
      </c>
      <c r="C871" s="262" t="s">
        <v>1190</v>
      </c>
      <c r="D871" s="280" t="s">
        <v>1191</v>
      </c>
      <c r="E871" s="263">
        <v>3353</v>
      </c>
      <c r="F871" s="263">
        <v>23</v>
      </c>
      <c r="G871" s="263">
        <v>21</v>
      </c>
      <c r="H871" s="263">
        <v>0</v>
      </c>
      <c r="I871" s="263">
        <v>0</v>
      </c>
      <c r="J871" s="264">
        <v>3784</v>
      </c>
      <c r="K871" s="264">
        <v>33</v>
      </c>
      <c r="L871" s="264">
        <v>33</v>
      </c>
      <c r="M871" s="264">
        <v>3</v>
      </c>
      <c r="N871" s="264">
        <v>0</v>
      </c>
      <c r="O871" s="264">
        <v>2183</v>
      </c>
      <c r="P871" s="264">
        <v>32</v>
      </c>
      <c r="Q871" s="264">
        <v>32</v>
      </c>
      <c r="R871" s="264">
        <v>21</v>
      </c>
      <c r="S871" s="264">
        <v>0</v>
      </c>
      <c r="T871" s="265">
        <v>0.015</v>
      </c>
      <c r="U871" s="266">
        <v>3353</v>
      </c>
      <c r="V871" s="266">
        <v>23</v>
      </c>
      <c r="W871" s="266">
        <v>21</v>
      </c>
      <c r="X871" s="266">
        <v>0</v>
      </c>
      <c r="Y871" s="264">
        <v>0</v>
      </c>
      <c r="Z871" s="267">
        <v>0.00685952878019684</v>
      </c>
      <c r="AA871" s="267">
        <v>0.00685952878019684</v>
      </c>
      <c r="AB871" s="267">
        <v>0.00872093023255814</v>
      </c>
      <c r="AC871" s="268">
        <v>0.0146587265231333</v>
      </c>
      <c r="AD871" s="269">
        <v>-0.0018614014523613</v>
      </c>
      <c r="AE871" s="270">
        <v>21415</v>
      </c>
      <c r="AF871" s="271">
        <v>227</v>
      </c>
      <c r="AG871" s="271">
        <v>0</v>
      </c>
      <c r="AH871" s="271">
        <v>20178</v>
      </c>
      <c r="AI871" s="271">
        <v>253</v>
      </c>
      <c r="AJ871" s="271">
        <v>0</v>
      </c>
      <c r="AK871" s="268">
        <v>0.010600046696241</v>
      </c>
      <c r="AL871" s="268">
        <v>0.0125384081673109</v>
      </c>
      <c r="AM871" s="269">
        <v>-0.00193836147106998</v>
      </c>
    </row>
    <row r="872" spans="1:39">
      <c r="A872" s="279" t="s">
        <v>1160</v>
      </c>
      <c r="B872" s="280" t="s">
        <v>3346</v>
      </c>
      <c r="C872" s="262" t="s">
        <v>1192</v>
      </c>
      <c r="D872" s="280" t="s">
        <v>1193</v>
      </c>
      <c r="E872" s="263">
        <v>3268</v>
      </c>
      <c r="F872" s="263">
        <v>62</v>
      </c>
      <c r="G872" s="263">
        <v>46</v>
      </c>
      <c r="H872" s="263">
        <v>0</v>
      </c>
      <c r="I872" s="263">
        <v>0</v>
      </c>
      <c r="J872" s="264">
        <v>4311</v>
      </c>
      <c r="K872" s="264">
        <v>31</v>
      </c>
      <c r="L872" s="264">
        <v>31</v>
      </c>
      <c r="M872" s="264">
        <v>0</v>
      </c>
      <c r="N872" s="264">
        <v>0</v>
      </c>
      <c r="O872" s="264">
        <v>1756</v>
      </c>
      <c r="P872" s="264">
        <v>40</v>
      </c>
      <c r="Q872" s="264">
        <v>40</v>
      </c>
      <c r="R872" s="264">
        <v>16</v>
      </c>
      <c r="S872" s="264">
        <v>0</v>
      </c>
      <c r="T872" s="265">
        <v>0.015</v>
      </c>
      <c r="U872" s="266">
        <v>3268</v>
      </c>
      <c r="V872" s="266">
        <v>62</v>
      </c>
      <c r="W872" s="266">
        <v>46</v>
      </c>
      <c r="X872" s="266">
        <v>0</v>
      </c>
      <c r="Y872" s="264">
        <v>0</v>
      </c>
      <c r="Z872" s="267">
        <v>0.0189718482252142</v>
      </c>
      <c r="AA872" s="267">
        <v>0.0189718482252142</v>
      </c>
      <c r="AB872" s="267">
        <v>0.00719090698213871</v>
      </c>
      <c r="AC872" s="268">
        <v>0.0227790432801822</v>
      </c>
      <c r="AD872" s="269">
        <v>0.0117809412430755</v>
      </c>
      <c r="AE872" s="270">
        <v>21932</v>
      </c>
      <c r="AF872" s="271">
        <v>312</v>
      </c>
      <c r="AG872" s="271">
        <v>0</v>
      </c>
      <c r="AH872" s="271">
        <v>22253</v>
      </c>
      <c r="AI872" s="271">
        <v>371</v>
      </c>
      <c r="AJ872" s="271">
        <v>4</v>
      </c>
      <c r="AK872" s="268">
        <v>0.0142257888017509</v>
      </c>
      <c r="AL872" s="268">
        <v>0.0164921583606705</v>
      </c>
      <c r="AM872" s="269">
        <v>-0.00226636955891961</v>
      </c>
    </row>
    <row r="873" spans="1:39">
      <c r="A873" s="279" t="s">
        <v>1160</v>
      </c>
      <c r="B873" s="280" t="s">
        <v>3346</v>
      </c>
      <c r="C873" s="262" t="s">
        <v>1194</v>
      </c>
      <c r="D873" s="280" t="s">
        <v>1195</v>
      </c>
      <c r="E873" s="263">
        <v>3411</v>
      </c>
      <c r="F873" s="263">
        <v>23</v>
      </c>
      <c r="G873" s="263">
        <v>18</v>
      </c>
      <c r="H873" s="263">
        <v>0</v>
      </c>
      <c r="I873" s="263">
        <v>0</v>
      </c>
      <c r="J873" s="264">
        <v>3928</v>
      </c>
      <c r="K873" s="264">
        <v>35</v>
      </c>
      <c r="L873" s="264">
        <v>35</v>
      </c>
      <c r="M873" s="264">
        <v>12</v>
      </c>
      <c r="N873" s="264">
        <v>0</v>
      </c>
      <c r="O873" s="264">
        <v>2952</v>
      </c>
      <c r="P873" s="264">
        <v>16</v>
      </c>
      <c r="Q873" s="264">
        <v>16</v>
      </c>
      <c r="R873" s="264">
        <v>10</v>
      </c>
      <c r="S873" s="264">
        <v>0</v>
      </c>
      <c r="T873" s="265">
        <v>0.015</v>
      </c>
      <c r="U873" s="266">
        <v>3411</v>
      </c>
      <c r="V873" s="266">
        <v>23</v>
      </c>
      <c r="W873" s="266">
        <v>18</v>
      </c>
      <c r="X873" s="266">
        <v>0</v>
      </c>
      <c r="Y873" s="264">
        <v>0</v>
      </c>
      <c r="Z873" s="267">
        <v>0.00674289064790384</v>
      </c>
      <c r="AA873" s="267">
        <v>0.00674289064790384</v>
      </c>
      <c r="AB873" s="267">
        <v>0.00891038696537678</v>
      </c>
      <c r="AC873" s="268">
        <v>0.00542005420054201</v>
      </c>
      <c r="AD873" s="269">
        <v>-0.00216749631747294</v>
      </c>
      <c r="AE873" s="270">
        <v>24757</v>
      </c>
      <c r="AF873" s="271">
        <v>197</v>
      </c>
      <c r="AG873" s="271">
        <v>0</v>
      </c>
      <c r="AH873" s="271">
        <v>24404</v>
      </c>
      <c r="AI873" s="271">
        <v>161</v>
      </c>
      <c r="AJ873" s="271">
        <v>0</v>
      </c>
      <c r="AK873" s="268">
        <v>0.00795734539726138</v>
      </c>
      <c r="AL873" s="268">
        <v>0.0065972791345681</v>
      </c>
      <c r="AM873" s="269">
        <v>0.00136006626269328</v>
      </c>
    </row>
    <row r="874" spans="1:39">
      <c r="A874" s="279" t="s">
        <v>1160</v>
      </c>
      <c r="B874" s="280" t="s">
        <v>3346</v>
      </c>
      <c r="C874" s="262" t="s">
        <v>1196</v>
      </c>
      <c r="D874" s="280" t="s">
        <v>1197</v>
      </c>
      <c r="E874" s="263">
        <v>7951</v>
      </c>
      <c r="F874" s="263">
        <v>90</v>
      </c>
      <c r="G874" s="263">
        <v>64</v>
      </c>
      <c r="H874" s="263">
        <v>9</v>
      </c>
      <c r="I874" s="263">
        <v>0</v>
      </c>
      <c r="J874" s="264">
        <v>9320</v>
      </c>
      <c r="K874" s="264">
        <v>120</v>
      </c>
      <c r="L874" s="264">
        <v>120</v>
      </c>
      <c r="M874" s="264">
        <v>35</v>
      </c>
      <c r="N874" s="264">
        <v>0</v>
      </c>
      <c r="O874" s="264">
        <v>6621</v>
      </c>
      <c r="P874" s="264">
        <v>77</v>
      </c>
      <c r="Q874" s="264">
        <v>77</v>
      </c>
      <c r="R874" s="264">
        <v>41</v>
      </c>
      <c r="S874" s="264">
        <v>0</v>
      </c>
      <c r="T874" s="265">
        <v>0.015</v>
      </c>
      <c r="U874" s="266">
        <v>7951</v>
      </c>
      <c r="V874" s="266">
        <v>90</v>
      </c>
      <c r="W874" s="266">
        <v>64</v>
      </c>
      <c r="X874" s="266">
        <v>0</v>
      </c>
      <c r="Y874" s="264">
        <v>9</v>
      </c>
      <c r="Z874" s="267">
        <v>0.0113193309017734</v>
      </c>
      <c r="AA874" s="267">
        <v>0.0113193309017734</v>
      </c>
      <c r="AB874" s="267">
        <v>0.0128755364806867</v>
      </c>
      <c r="AC874" s="268">
        <v>0.0116296631928712</v>
      </c>
      <c r="AD874" s="269">
        <v>-0.00155620557891333</v>
      </c>
      <c r="AE874" s="270">
        <v>58716</v>
      </c>
      <c r="AF874" s="271">
        <v>699</v>
      </c>
      <c r="AG874" s="271">
        <v>0</v>
      </c>
      <c r="AH874" s="271">
        <v>56515</v>
      </c>
      <c r="AI874" s="271">
        <v>735</v>
      </c>
      <c r="AJ874" s="271">
        <v>0</v>
      </c>
      <c r="AK874" s="268">
        <v>0.0119047619047619</v>
      </c>
      <c r="AL874" s="268">
        <v>0.0130053967973104</v>
      </c>
      <c r="AM874" s="269">
        <v>-0.00110063489254855</v>
      </c>
    </row>
    <row r="875" spans="1:39">
      <c r="A875" s="279" t="s">
        <v>1160</v>
      </c>
      <c r="B875" s="280" t="s">
        <v>3346</v>
      </c>
      <c r="C875" s="262" t="s">
        <v>1198</v>
      </c>
      <c r="D875" s="280" t="s">
        <v>1199</v>
      </c>
      <c r="E875" s="263">
        <v>5878</v>
      </c>
      <c r="F875" s="263">
        <v>48</v>
      </c>
      <c r="G875" s="263">
        <v>44</v>
      </c>
      <c r="H875" s="263">
        <v>12</v>
      </c>
      <c r="I875" s="263">
        <v>0</v>
      </c>
      <c r="J875" s="264">
        <v>7209</v>
      </c>
      <c r="K875" s="264">
        <v>47</v>
      </c>
      <c r="L875" s="264">
        <v>47</v>
      </c>
      <c r="M875" s="264">
        <v>19</v>
      </c>
      <c r="N875" s="264">
        <v>0</v>
      </c>
      <c r="O875" s="264">
        <v>6878</v>
      </c>
      <c r="P875" s="264">
        <v>60</v>
      </c>
      <c r="Q875" s="264">
        <v>60</v>
      </c>
      <c r="R875" s="264">
        <v>48</v>
      </c>
      <c r="S875" s="264">
        <v>0</v>
      </c>
      <c r="T875" s="265">
        <v>0.015</v>
      </c>
      <c r="U875" s="266">
        <v>5878</v>
      </c>
      <c r="V875" s="266">
        <v>48</v>
      </c>
      <c r="W875" s="266">
        <v>44</v>
      </c>
      <c r="X875" s="266">
        <v>0</v>
      </c>
      <c r="Y875" s="264">
        <v>12</v>
      </c>
      <c r="Z875" s="267">
        <v>0.00816604287172508</v>
      </c>
      <c r="AA875" s="267">
        <v>0.00816604287172508</v>
      </c>
      <c r="AB875" s="267">
        <v>0.00651962824247468</v>
      </c>
      <c r="AC875" s="268">
        <v>0.00872346612387322</v>
      </c>
      <c r="AD875" s="269">
        <v>0.00164641462925039</v>
      </c>
      <c r="AE875" s="270">
        <v>51584</v>
      </c>
      <c r="AF875" s="271">
        <v>378</v>
      </c>
      <c r="AG875" s="271">
        <v>0</v>
      </c>
      <c r="AH875" s="271">
        <v>48410</v>
      </c>
      <c r="AI875" s="271">
        <v>397</v>
      </c>
      <c r="AJ875" s="271">
        <v>0</v>
      </c>
      <c r="AK875" s="268">
        <v>0.00732785359801489</v>
      </c>
      <c r="AL875" s="268">
        <v>0.00820078496178476</v>
      </c>
      <c r="AM875" s="269">
        <v>-0.000872931363769867</v>
      </c>
    </row>
    <row r="876" spans="1:39">
      <c r="A876" s="279" t="s">
        <v>1160</v>
      </c>
      <c r="B876" s="280" t="s">
        <v>3345</v>
      </c>
      <c r="C876" s="262" t="s">
        <v>1200</v>
      </c>
      <c r="D876" s="280" t="s">
        <v>1201</v>
      </c>
      <c r="E876" s="263">
        <v>3424</v>
      </c>
      <c r="F876" s="263">
        <v>58</v>
      </c>
      <c r="G876" s="263">
        <v>36</v>
      </c>
      <c r="H876" s="263">
        <v>1</v>
      </c>
      <c r="I876" s="263">
        <v>0</v>
      </c>
      <c r="J876" s="264">
        <v>4368</v>
      </c>
      <c r="K876" s="264">
        <v>39</v>
      </c>
      <c r="L876" s="264">
        <v>39</v>
      </c>
      <c r="M876" s="264">
        <v>5</v>
      </c>
      <c r="N876" s="264">
        <v>0</v>
      </c>
      <c r="O876" s="264">
        <v>1854</v>
      </c>
      <c r="P876" s="264">
        <v>32</v>
      </c>
      <c r="Q876" s="264">
        <v>32</v>
      </c>
      <c r="R876" s="264">
        <v>14</v>
      </c>
      <c r="S876" s="264">
        <v>0</v>
      </c>
      <c r="T876" s="265">
        <v>0.015</v>
      </c>
      <c r="U876" s="266">
        <v>3424</v>
      </c>
      <c r="V876" s="266">
        <v>58</v>
      </c>
      <c r="W876" s="266">
        <v>36</v>
      </c>
      <c r="X876" s="266">
        <v>0</v>
      </c>
      <c r="Y876" s="264">
        <v>1</v>
      </c>
      <c r="Z876" s="267">
        <v>0.0169392523364486</v>
      </c>
      <c r="AA876" s="267">
        <v>0.0169392523364486</v>
      </c>
      <c r="AB876" s="267">
        <v>0.00892857142857143</v>
      </c>
      <c r="AC876" s="268">
        <v>0.017259978425027</v>
      </c>
      <c r="AD876" s="269">
        <v>0.00801068090787717</v>
      </c>
      <c r="AE876" s="270">
        <v>21720</v>
      </c>
      <c r="AF876" s="271">
        <v>342</v>
      </c>
      <c r="AG876" s="271">
        <v>0</v>
      </c>
      <c r="AH876" s="271">
        <v>21147</v>
      </c>
      <c r="AI876" s="271">
        <v>366</v>
      </c>
      <c r="AJ876" s="271">
        <v>0</v>
      </c>
      <c r="AK876" s="268">
        <v>0.0157458563535912</v>
      </c>
      <c r="AL876" s="268">
        <v>0.0173074194921265</v>
      </c>
      <c r="AM876" s="269">
        <v>-0.00156156313853538</v>
      </c>
    </row>
    <row r="877" spans="1:39">
      <c r="A877" s="279" t="s">
        <v>1160</v>
      </c>
      <c r="B877" s="280" t="s">
        <v>3345</v>
      </c>
      <c r="C877" s="262" t="s">
        <v>1202</v>
      </c>
      <c r="D877" s="280" t="s">
        <v>1203</v>
      </c>
      <c r="E877" s="263">
        <v>2243</v>
      </c>
      <c r="F877" s="263">
        <v>15</v>
      </c>
      <c r="G877" s="263">
        <v>12</v>
      </c>
      <c r="H877" s="263">
        <v>0</v>
      </c>
      <c r="I877" s="263">
        <v>0</v>
      </c>
      <c r="J877" s="264">
        <v>2602</v>
      </c>
      <c r="K877" s="264">
        <v>16</v>
      </c>
      <c r="L877" s="264">
        <v>16</v>
      </c>
      <c r="M877" s="264">
        <v>3</v>
      </c>
      <c r="N877" s="264">
        <v>0</v>
      </c>
      <c r="O877" s="264">
        <v>1215</v>
      </c>
      <c r="P877" s="264">
        <v>28</v>
      </c>
      <c r="Q877" s="264">
        <v>28</v>
      </c>
      <c r="R877" s="264">
        <v>14</v>
      </c>
      <c r="S877" s="264">
        <v>0</v>
      </c>
      <c r="T877" s="265">
        <v>0.015</v>
      </c>
      <c r="U877" s="266">
        <v>2243</v>
      </c>
      <c r="V877" s="266">
        <v>15</v>
      </c>
      <c r="W877" s="266">
        <v>12</v>
      </c>
      <c r="X877" s="266">
        <v>0</v>
      </c>
      <c r="Y877" s="264">
        <v>0</v>
      </c>
      <c r="Z877" s="267">
        <v>0.00668747213553277</v>
      </c>
      <c r="AA877" s="267">
        <v>0.00668747213553277</v>
      </c>
      <c r="AB877" s="267">
        <v>0.00614911606456572</v>
      </c>
      <c r="AC877" s="268">
        <v>0.0230452674897119</v>
      </c>
      <c r="AD877" s="269">
        <v>0.00053835607096705</v>
      </c>
      <c r="AE877" s="270">
        <v>13646</v>
      </c>
      <c r="AF877" s="271">
        <v>142</v>
      </c>
      <c r="AG877" s="271">
        <v>1</v>
      </c>
      <c r="AH877" s="271">
        <v>13424</v>
      </c>
      <c r="AI877" s="271">
        <v>146</v>
      </c>
      <c r="AJ877" s="271">
        <v>0</v>
      </c>
      <c r="AK877" s="268">
        <v>0.0103326982265865</v>
      </c>
      <c r="AL877" s="268">
        <v>0.0108760429082241</v>
      </c>
      <c r="AM877" s="269">
        <v>-0.000543344681637531</v>
      </c>
    </row>
    <row r="878" spans="1:39">
      <c r="A878" s="279" t="s">
        <v>1160</v>
      </c>
      <c r="B878" s="280" t="s">
        <v>3345</v>
      </c>
      <c r="C878" s="262" t="s">
        <v>1204</v>
      </c>
      <c r="D878" s="280" t="s">
        <v>1205</v>
      </c>
      <c r="E878" s="263">
        <v>2280</v>
      </c>
      <c r="F878" s="263">
        <v>15</v>
      </c>
      <c r="G878" s="263">
        <v>10</v>
      </c>
      <c r="H878" s="263">
        <v>0</v>
      </c>
      <c r="I878" s="263">
        <v>0</v>
      </c>
      <c r="J878" s="264">
        <v>2725</v>
      </c>
      <c r="K878" s="264">
        <v>22</v>
      </c>
      <c r="L878" s="264">
        <v>22</v>
      </c>
      <c r="M878" s="264">
        <v>4</v>
      </c>
      <c r="N878" s="264">
        <v>0</v>
      </c>
      <c r="O878" s="264">
        <v>1229</v>
      </c>
      <c r="P878" s="264">
        <v>26</v>
      </c>
      <c r="Q878" s="264">
        <v>26</v>
      </c>
      <c r="R878" s="264">
        <v>15</v>
      </c>
      <c r="S878" s="264">
        <v>0</v>
      </c>
      <c r="T878" s="265">
        <v>0.015</v>
      </c>
      <c r="U878" s="266">
        <v>2280</v>
      </c>
      <c r="V878" s="266">
        <v>15</v>
      </c>
      <c r="W878" s="266">
        <v>10</v>
      </c>
      <c r="X878" s="266">
        <v>0</v>
      </c>
      <c r="Y878" s="264">
        <v>0</v>
      </c>
      <c r="Z878" s="267">
        <v>0.00657894736842105</v>
      </c>
      <c r="AA878" s="267">
        <v>0.00657894736842105</v>
      </c>
      <c r="AB878" s="267">
        <v>0.00807339449541284</v>
      </c>
      <c r="AC878" s="268">
        <v>0.0211554109031733</v>
      </c>
      <c r="AD878" s="269">
        <v>-0.00149444712699179</v>
      </c>
      <c r="AE878" s="270">
        <v>14097</v>
      </c>
      <c r="AF878" s="271">
        <v>183</v>
      </c>
      <c r="AG878" s="271">
        <v>0</v>
      </c>
      <c r="AH878" s="271">
        <v>13876</v>
      </c>
      <c r="AI878" s="271">
        <v>223</v>
      </c>
      <c r="AJ878" s="271">
        <v>0</v>
      </c>
      <c r="AK878" s="268">
        <v>0.0129814854224303</v>
      </c>
      <c r="AL878" s="268">
        <v>0.0160709138080138</v>
      </c>
      <c r="AM878" s="269">
        <v>-0.00308942838558353</v>
      </c>
    </row>
    <row r="879" spans="1:39">
      <c r="A879" s="279" t="s">
        <v>1160</v>
      </c>
      <c r="B879" s="280" t="s">
        <v>3345</v>
      </c>
      <c r="C879" s="262" t="s">
        <v>1206</v>
      </c>
      <c r="D879" s="280" t="s">
        <v>1207</v>
      </c>
      <c r="E879" s="263">
        <v>3299</v>
      </c>
      <c r="F879" s="263">
        <v>40</v>
      </c>
      <c r="G879" s="263">
        <v>28</v>
      </c>
      <c r="H879" s="263">
        <v>0</v>
      </c>
      <c r="I879" s="263">
        <v>0</v>
      </c>
      <c r="J879" s="264">
        <v>3837</v>
      </c>
      <c r="K879" s="264">
        <v>35</v>
      </c>
      <c r="L879" s="264">
        <v>35</v>
      </c>
      <c r="M879" s="264">
        <v>5</v>
      </c>
      <c r="N879" s="264">
        <v>0</v>
      </c>
      <c r="O879" s="264">
        <v>1722</v>
      </c>
      <c r="P879" s="264">
        <v>41</v>
      </c>
      <c r="Q879" s="264">
        <v>41</v>
      </c>
      <c r="R879" s="264">
        <v>19</v>
      </c>
      <c r="S879" s="264">
        <v>0</v>
      </c>
      <c r="T879" s="265">
        <v>0.015</v>
      </c>
      <c r="U879" s="266">
        <v>3299</v>
      </c>
      <c r="V879" s="266">
        <v>40</v>
      </c>
      <c r="W879" s="266">
        <v>28</v>
      </c>
      <c r="X879" s="266">
        <v>0</v>
      </c>
      <c r="Y879" s="264">
        <v>0</v>
      </c>
      <c r="Z879" s="267">
        <v>0.0121248863291907</v>
      </c>
      <c r="AA879" s="267">
        <v>0.0121248863291907</v>
      </c>
      <c r="AB879" s="267">
        <v>0.00912170966901225</v>
      </c>
      <c r="AC879" s="268">
        <v>0.0238095238095238</v>
      </c>
      <c r="AD879" s="269">
        <v>0.00300317666017842</v>
      </c>
      <c r="AE879" s="270">
        <v>19331</v>
      </c>
      <c r="AF879" s="271">
        <v>280</v>
      </c>
      <c r="AG879" s="271">
        <v>0</v>
      </c>
      <c r="AH879" s="271">
        <v>17827</v>
      </c>
      <c r="AI879" s="271">
        <v>244</v>
      </c>
      <c r="AJ879" s="271">
        <v>0</v>
      </c>
      <c r="AK879" s="268">
        <v>0.0144845067508148</v>
      </c>
      <c r="AL879" s="268">
        <v>0.0136871038312672</v>
      </c>
      <c r="AM879" s="269">
        <v>0.000797402919547574</v>
      </c>
    </row>
    <row r="880" spans="1:39">
      <c r="A880" s="279" t="s">
        <v>1160</v>
      </c>
      <c r="B880" s="280" t="s">
        <v>3345</v>
      </c>
      <c r="C880" s="262" t="s">
        <v>1208</v>
      </c>
      <c r="D880" s="280" t="s">
        <v>1209</v>
      </c>
      <c r="E880" s="263">
        <v>2731</v>
      </c>
      <c r="F880" s="263">
        <v>37</v>
      </c>
      <c r="G880" s="263">
        <v>24</v>
      </c>
      <c r="H880" s="263">
        <v>0</v>
      </c>
      <c r="I880" s="263">
        <v>0</v>
      </c>
      <c r="J880" s="264">
        <v>3472</v>
      </c>
      <c r="K880" s="264">
        <v>28</v>
      </c>
      <c r="L880" s="264">
        <v>28</v>
      </c>
      <c r="M880" s="264">
        <v>4</v>
      </c>
      <c r="N880" s="264">
        <v>0</v>
      </c>
      <c r="O880" s="264">
        <v>1500</v>
      </c>
      <c r="P880" s="264">
        <v>51</v>
      </c>
      <c r="Q880" s="264">
        <v>51</v>
      </c>
      <c r="R880" s="264">
        <v>26</v>
      </c>
      <c r="S880" s="264">
        <v>0</v>
      </c>
      <c r="T880" s="265">
        <v>0.015</v>
      </c>
      <c r="U880" s="266">
        <v>2731</v>
      </c>
      <c r="V880" s="266">
        <v>37</v>
      </c>
      <c r="W880" s="266">
        <v>24</v>
      </c>
      <c r="X880" s="266">
        <v>0</v>
      </c>
      <c r="Y880" s="264">
        <v>0</v>
      </c>
      <c r="Z880" s="267">
        <v>0.0135481508604907</v>
      </c>
      <c r="AA880" s="267">
        <v>0.0135481508604907</v>
      </c>
      <c r="AB880" s="267">
        <v>0.00806451612903226</v>
      </c>
      <c r="AC880" s="268">
        <v>0.034</v>
      </c>
      <c r="AD880" s="269">
        <v>0.00548363473145841</v>
      </c>
      <c r="AE880" s="270">
        <v>17819</v>
      </c>
      <c r="AF880" s="271">
        <v>257</v>
      </c>
      <c r="AG880" s="271">
        <v>0</v>
      </c>
      <c r="AH880" s="271">
        <v>17019</v>
      </c>
      <c r="AI880" s="271">
        <v>202</v>
      </c>
      <c r="AJ880" s="271">
        <v>0</v>
      </c>
      <c r="AK880" s="268">
        <v>0.0144228071159998</v>
      </c>
      <c r="AL880" s="268">
        <v>0.0118690874904518</v>
      </c>
      <c r="AM880" s="269">
        <v>0.00255371962554793</v>
      </c>
    </row>
    <row r="881" spans="1:39">
      <c r="A881" s="279" t="s">
        <v>1160</v>
      </c>
      <c r="B881" s="280" t="s">
        <v>3345</v>
      </c>
      <c r="C881" s="262" t="s">
        <v>1210</v>
      </c>
      <c r="D881" s="280" t="s">
        <v>1211</v>
      </c>
      <c r="E881" s="263">
        <v>3831</v>
      </c>
      <c r="F881" s="263">
        <v>122</v>
      </c>
      <c r="G881" s="263">
        <v>113</v>
      </c>
      <c r="H881" s="263">
        <v>90</v>
      </c>
      <c r="I881" s="263">
        <v>0</v>
      </c>
      <c r="J881" s="264">
        <v>4628</v>
      </c>
      <c r="K881" s="264">
        <v>62</v>
      </c>
      <c r="L881" s="264">
        <v>62</v>
      </c>
      <c r="M881" s="264">
        <v>30</v>
      </c>
      <c r="N881" s="264">
        <v>0</v>
      </c>
      <c r="O881" s="264">
        <v>2232</v>
      </c>
      <c r="P881" s="264">
        <v>81</v>
      </c>
      <c r="Q881" s="264">
        <v>81</v>
      </c>
      <c r="R881" s="264">
        <v>69</v>
      </c>
      <c r="S881" s="264">
        <v>0</v>
      </c>
      <c r="T881" s="265">
        <v>0.015</v>
      </c>
      <c r="U881" s="266">
        <v>3831</v>
      </c>
      <c r="V881" s="266">
        <v>122</v>
      </c>
      <c r="W881" s="266">
        <v>113</v>
      </c>
      <c r="X881" s="266">
        <v>0</v>
      </c>
      <c r="Y881" s="264">
        <v>90</v>
      </c>
      <c r="Z881" s="267">
        <v>0.031845471156356</v>
      </c>
      <c r="AA881" s="267">
        <v>0.031845471156356</v>
      </c>
      <c r="AB881" s="267">
        <v>0.0133967156439067</v>
      </c>
      <c r="AC881" s="268">
        <v>0.0362903225806452</v>
      </c>
      <c r="AD881" s="269">
        <v>0.0184487555124494</v>
      </c>
      <c r="AE881" s="270">
        <v>24491</v>
      </c>
      <c r="AF881" s="271">
        <v>627</v>
      </c>
      <c r="AG881" s="271">
        <v>0</v>
      </c>
      <c r="AH881" s="271">
        <v>23333</v>
      </c>
      <c r="AI881" s="271">
        <v>687</v>
      </c>
      <c r="AJ881" s="271">
        <v>0</v>
      </c>
      <c r="AK881" s="268">
        <v>0.0256012412723041</v>
      </c>
      <c r="AL881" s="268">
        <v>0.0294432777611109</v>
      </c>
      <c r="AM881" s="269">
        <v>-0.00384203648880676</v>
      </c>
    </row>
    <row r="882" spans="1:39">
      <c r="A882" s="279" t="s">
        <v>1160</v>
      </c>
      <c r="B882" s="280" t="s">
        <v>3345</v>
      </c>
      <c r="C882" s="262" t="s">
        <v>1212</v>
      </c>
      <c r="D882" s="280" t="s">
        <v>1213</v>
      </c>
      <c r="E882" s="263">
        <v>3711</v>
      </c>
      <c r="F882" s="263">
        <v>28</v>
      </c>
      <c r="G882" s="263">
        <v>21</v>
      </c>
      <c r="H882" s="263">
        <v>8</v>
      </c>
      <c r="I882" s="263">
        <v>0</v>
      </c>
      <c r="J882" s="264">
        <v>4462</v>
      </c>
      <c r="K882" s="264">
        <v>45</v>
      </c>
      <c r="L882" s="264">
        <v>45</v>
      </c>
      <c r="M882" s="264">
        <v>7</v>
      </c>
      <c r="N882" s="264">
        <v>0</v>
      </c>
      <c r="O882" s="264">
        <v>2081</v>
      </c>
      <c r="P882" s="264">
        <v>40</v>
      </c>
      <c r="Q882" s="264">
        <v>40</v>
      </c>
      <c r="R882" s="264">
        <v>19</v>
      </c>
      <c r="S882" s="264">
        <v>0</v>
      </c>
      <c r="T882" s="265">
        <v>0.015</v>
      </c>
      <c r="U882" s="266">
        <v>3711</v>
      </c>
      <c r="V882" s="266">
        <v>28</v>
      </c>
      <c r="W882" s="266">
        <v>21</v>
      </c>
      <c r="X882" s="266">
        <v>0</v>
      </c>
      <c r="Y882" s="264">
        <v>8</v>
      </c>
      <c r="Z882" s="267">
        <v>0.00754513608191862</v>
      </c>
      <c r="AA882" s="267">
        <v>0.00754513608191862</v>
      </c>
      <c r="AB882" s="267">
        <v>0.0100851636037651</v>
      </c>
      <c r="AC882" s="268">
        <v>0.0192215281114849</v>
      </c>
      <c r="AD882" s="269">
        <v>-0.00254002752184651</v>
      </c>
      <c r="AE882" s="270">
        <v>22961</v>
      </c>
      <c r="AF882" s="271">
        <v>281</v>
      </c>
      <c r="AG882" s="271">
        <v>0</v>
      </c>
      <c r="AH882" s="271">
        <v>22843</v>
      </c>
      <c r="AI882" s="271">
        <v>248</v>
      </c>
      <c r="AJ882" s="271">
        <v>0</v>
      </c>
      <c r="AK882" s="268">
        <v>0.0122381429380253</v>
      </c>
      <c r="AL882" s="268">
        <v>0.0108567175940113</v>
      </c>
      <c r="AM882" s="269">
        <v>0.00138142534401405</v>
      </c>
    </row>
    <row r="883" spans="1:39">
      <c r="A883" s="279" t="s">
        <v>1160</v>
      </c>
      <c r="B883" s="280" t="s">
        <v>3345</v>
      </c>
      <c r="C883" s="262" t="s">
        <v>1214</v>
      </c>
      <c r="D883" s="280" t="s">
        <v>1215</v>
      </c>
      <c r="E883" s="263">
        <v>1583</v>
      </c>
      <c r="F883" s="263">
        <v>12</v>
      </c>
      <c r="G883" s="263">
        <v>7</v>
      </c>
      <c r="H883" s="263">
        <v>0</v>
      </c>
      <c r="I883" s="263">
        <v>0</v>
      </c>
      <c r="J883" s="264">
        <v>1778</v>
      </c>
      <c r="K883" s="264">
        <v>11</v>
      </c>
      <c r="L883" s="264">
        <v>11</v>
      </c>
      <c r="M883" s="264">
        <v>2</v>
      </c>
      <c r="N883" s="264">
        <v>0</v>
      </c>
      <c r="O883" s="264">
        <v>827</v>
      </c>
      <c r="P883" s="264">
        <v>16</v>
      </c>
      <c r="Q883" s="264">
        <v>16</v>
      </c>
      <c r="R883" s="264">
        <v>5</v>
      </c>
      <c r="S883" s="264">
        <v>0</v>
      </c>
      <c r="T883" s="265">
        <v>0.015</v>
      </c>
      <c r="U883" s="266">
        <v>1583</v>
      </c>
      <c r="V883" s="266">
        <v>12</v>
      </c>
      <c r="W883" s="266">
        <v>7</v>
      </c>
      <c r="X883" s="266">
        <v>0</v>
      </c>
      <c r="Y883" s="264">
        <v>0</v>
      </c>
      <c r="Z883" s="267">
        <v>0.00758054327226785</v>
      </c>
      <c r="AA883" s="267">
        <v>0.00758054327226785</v>
      </c>
      <c r="AB883" s="267">
        <v>0.0061867266591676</v>
      </c>
      <c r="AC883" s="268">
        <v>0.0193470374848851</v>
      </c>
      <c r="AD883" s="269">
        <v>0.00139381661310024</v>
      </c>
      <c r="AE883" s="270">
        <v>9658</v>
      </c>
      <c r="AF883" s="271">
        <v>107</v>
      </c>
      <c r="AG883" s="271">
        <v>0</v>
      </c>
      <c r="AH883" s="271">
        <v>9846</v>
      </c>
      <c r="AI883" s="271">
        <v>112</v>
      </c>
      <c r="AJ883" s="271">
        <v>0</v>
      </c>
      <c r="AK883" s="268">
        <v>0.0110788983226341</v>
      </c>
      <c r="AL883" s="268">
        <v>0.0113751777371521</v>
      </c>
      <c r="AM883" s="269">
        <v>-0.000296279414518057</v>
      </c>
    </row>
    <row r="884" spans="1:39">
      <c r="A884" s="279" t="s">
        <v>1160</v>
      </c>
      <c r="B884" s="280" t="s">
        <v>32</v>
      </c>
      <c r="C884" s="262" t="e">
        <v>#N/A</v>
      </c>
      <c r="D884" s="280" t="s">
        <v>1216</v>
      </c>
      <c r="E884" s="263">
        <v>0</v>
      </c>
      <c r="F884" s="263">
        <v>0</v>
      </c>
      <c r="G884" s="263">
        <v>0</v>
      </c>
      <c r="H884" s="263">
        <v>0</v>
      </c>
      <c r="I884" s="263">
        <v>0</v>
      </c>
      <c r="J884" s="264">
        <v>0</v>
      </c>
      <c r="K884" s="264">
        <v>0</v>
      </c>
      <c r="L884" s="264">
        <v>0</v>
      </c>
      <c r="M884" s="264">
        <v>0</v>
      </c>
      <c r="N884" s="264">
        <v>0</v>
      </c>
      <c r="O884" s="264">
        <v>0</v>
      </c>
      <c r="P884" s="264">
        <v>0</v>
      </c>
      <c r="Q884" s="264">
        <v>0</v>
      </c>
      <c r="R884" s="264">
        <v>0</v>
      </c>
      <c r="S884" s="264">
        <v>0</v>
      </c>
      <c r="T884" s="265">
        <v>0.015</v>
      </c>
      <c r="U884" s="266">
        <v>0</v>
      </c>
      <c r="V884" s="266">
        <v>0</v>
      </c>
      <c r="W884" s="266">
        <v>0</v>
      </c>
      <c r="X884" s="266">
        <v>0</v>
      </c>
      <c r="Y884" s="264">
        <v>0</v>
      </c>
      <c r="Z884" s="267">
        <v>0</v>
      </c>
      <c r="AA884" s="267">
        <v>0</v>
      </c>
      <c r="AB884" s="267">
        <v>0</v>
      </c>
      <c r="AC884" s="268">
        <v>0</v>
      </c>
      <c r="AD884" s="269">
        <v>0</v>
      </c>
      <c r="AE884" s="270">
        <v>0</v>
      </c>
      <c r="AF884" s="271">
        <v>0</v>
      </c>
      <c r="AG884" s="271">
        <v>0</v>
      </c>
      <c r="AH884" s="271">
        <v>0</v>
      </c>
      <c r="AI884" s="271">
        <v>0</v>
      </c>
      <c r="AJ884" s="271">
        <v>0</v>
      </c>
      <c r="AK884" s="268">
        <v>0</v>
      </c>
      <c r="AL884" s="268">
        <v>0</v>
      </c>
      <c r="AM884" s="269">
        <v>0</v>
      </c>
    </row>
    <row r="885" spans="1:39">
      <c r="A885" s="279" t="s">
        <v>1160</v>
      </c>
      <c r="B885" s="280" t="s">
        <v>3347</v>
      </c>
      <c r="C885" s="262" t="s">
        <v>1217</v>
      </c>
      <c r="D885" s="280" t="s">
        <v>1218</v>
      </c>
      <c r="E885" s="263">
        <v>3025</v>
      </c>
      <c r="F885" s="263">
        <v>50</v>
      </c>
      <c r="G885" s="263">
        <v>33</v>
      </c>
      <c r="H885" s="263">
        <v>0</v>
      </c>
      <c r="I885" s="263">
        <v>0</v>
      </c>
      <c r="J885" s="264">
        <v>3982</v>
      </c>
      <c r="K885" s="264">
        <v>23</v>
      </c>
      <c r="L885" s="264">
        <v>23</v>
      </c>
      <c r="M885" s="264">
        <v>1</v>
      </c>
      <c r="N885" s="264">
        <v>0</v>
      </c>
      <c r="O885" s="264">
        <v>1689</v>
      </c>
      <c r="P885" s="264">
        <v>15</v>
      </c>
      <c r="Q885" s="264">
        <v>15</v>
      </c>
      <c r="R885" s="264">
        <v>6</v>
      </c>
      <c r="S885" s="264">
        <v>0</v>
      </c>
      <c r="T885" s="265">
        <v>0.015</v>
      </c>
      <c r="U885" s="266">
        <v>3025</v>
      </c>
      <c r="V885" s="266">
        <v>50</v>
      </c>
      <c r="W885" s="266">
        <v>33</v>
      </c>
      <c r="X885" s="266">
        <v>0</v>
      </c>
      <c r="Y885" s="264">
        <v>0</v>
      </c>
      <c r="Z885" s="267">
        <v>0.0165289256198347</v>
      </c>
      <c r="AA885" s="267">
        <v>0.0165289256198347</v>
      </c>
      <c r="AB885" s="267">
        <v>0.00577599196383727</v>
      </c>
      <c r="AC885" s="268">
        <v>0.0088809946714032</v>
      </c>
      <c r="AD885" s="269">
        <v>0.0107529336559974</v>
      </c>
      <c r="AE885" s="270">
        <v>20194</v>
      </c>
      <c r="AF885" s="271">
        <v>219</v>
      </c>
      <c r="AG885" s="271">
        <v>0</v>
      </c>
      <c r="AH885" s="271">
        <v>19338</v>
      </c>
      <c r="AI885" s="271">
        <v>225</v>
      </c>
      <c r="AJ885" s="271">
        <v>0</v>
      </c>
      <c r="AK885" s="268">
        <v>0.0108448053877389</v>
      </c>
      <c r="AL885" s="268">
        <v>0.0116351225566243</v>
      </c>
      <c r="AM885" s="269">
        <v>-0.000790317168885332</v>
      </c>
    </row>
    <row r="886" spans="1:39">
      <c r="A886" s="279" t="s">
        <v>1160</v>
      </c>
      <c r="B886" s="280" t="s">
        <v>3347</v>
      </c>
      <c r="C886" s="262" t="s">
        <v>1219</v>
      </c>
      <c r="D886" s="280" t="s">
        <v>1220</v>
      </c>
      <c r="E886" s="263">
        <v>3002</v>
      </c>
      <c r="F886" s="263">
        <v>41</v>
      </c>
      <c r="G886" s="263">
        <v>28</v>
      </c>
      <c r="H886" s="263">
        <v>0</v>
      </c>
      <c r="I886" s="263">
        <v>0</v>
      </c>
      <c r="J886" s="264">
        <v>3787</v>
      </c>
      <c r="K886" s="264">
        <v>62</v>
      </c>
      <c r="L886" s="264">
        <v>62</v>
      </c>
      <c r="M886" s="264">
        <v>5</v>
      </c>
      <c r="N886" s="264">
        <v>0</v>
      </c>
      <c r="O886" s="264">
        <v>1375</v>
      </c>
      <c r="P886" s="264">
        <v>30</v>
      </c>
      <c r="Q886" s="264">
        <v>30</v>
      </c>
      <c r="R886" s="264">
        <v>13</v>
      </c>
      <c r="S886" s="264">
        <v>0</v>
      </c>
      <c r="T886" s="265">
        <v>0.015</v>
      </c>
      <c r="U886" s="266">
        <v>3002</v>
      </c>
      <c r="V886" s="266">
        <v>41</v>
      </c>
      <c r="W886" s="266">
        <v>28</v>
      </c>
      <c r="X886" s="266">
        <v>0</v>
      </c>
      <c r="Y886" s="264">
        <v>0</v>
      </c>
      <c r="Z886" s="267">
        <v>0.0136575616255829</v>
      </c>
      <c r="AA886" s="267">
        <v>0.0136575616255829</v>
      </c>
      <c r="AB886" s="267">
        <v>0.0163717982571957</v>
      </c>
      <c r="AC886" s="268">
        <v>0.0218181818181818</v>
      </c>
      <c r="AD886" s="269">
        <v>-0.00271423663161273</v>
      </c>
      <c r="AE886" s="270">
        <v>19286</v>
      </c>
      <c r="AF886" s="271">
        <v>300</v>
      </c>
      <c r="AG886" s="271">
        <v>0</v>
      </c>
      <c r="AH886" s="271">
        <v>19295</v>
      </c>
      <c r="AI886" s="271">
        <v>319</v>
      </c>
      <c r="AJ886" s="271">
        <v>0</v>
      </c>
      <c r="AK886" s="268">
        <v>0.0155553251062947</v>
      </c>
      <c r="AL886" s="268">
        <v>0.0165327805130863</v>
      </c>
      <c r="AM886" s="269">
        <v>-0.000977455406791571</v>
      </c>
    </row>
    <row r="887" spans="1:39">
      <c r="A887" s="279" t="s">
        <v>1160</v>
      </c>
      <c r="B887" s="280" t="s">
        <v>3347</v>
      </c>
      <c r="C887" s="262" t="s">
        <v>1221</v>
      </c>
      <c r="D887" s="280" t="s">
        <v>1222</v>
      </c>
      <c r="E887" s="263">
        <v>5057</v>
      </c>
      <c r="F887" s="263">
        <v>70</v>
      </c>
      <c r="G887" s="263">
        <v>57</v>
      </c>
      <c r="H887" s="263">
        <v>0</v>
      </c>
      <c r="I887" s="263">
        <v>0</v>
      </c>
      <c r="J887" s="264">
        <v>6730</v>
      </c>
      <c r="K887" s="264">
        <v>40</v>
      </c>
      <c r="L887" s="264">
        <v>40</v>
      </c>
      <c r="M887" s="264">
        <v>0</v>
      </c>
      <c r="N887" s="264">
        <v>0</v>
      </c>
      <c r="O887" s="264">
        <v>2713</v>
      </c>
      <c r="P887" s="264">
        <v>51</v>
      </c>
      <c r="Q887" s="264">
        <v>51</v>
      </c>
      <c r="R887" s="264">
        <v>13</v>
      </c>
      <c r="S887" s="264">
        <v>0</v>
      </c>
      <c r="T887" s="265">
        <v>0.015</v>
      </c>
      <c r="U887" s="266">
        <v>5057</v>
      </c>
      <c r="V887" s="266">
        <v>70</v>
      </c>
      <c r="W887" s="266">
        <v>57</v>
      </c>
      <c r="X887" s="266">
        <v>0</v>
      </c>
      <c r="Y887" s="264">
        <v>0</v>
      </c>
      <c r="Z887" s="267">
        <v>0.0138421989321732</v>
      </c>
      <c r="AA887" s="267">
        <v>0.0138421989321732</v>
      </c>
      <c r="AB887" s="267">
        <v>0.00594353640416048</v>
      </c>
      <c r="AC887" s="268">
        <v>0.0187983781791375</v>
      </c>
      <c r="AD887" s="269">
        <v>0.00789866252801275</v>
      </c>
      <c r="AE887" s="270">
        <v>33411</v>
      </c>
      <c r="AF887" s="271">
        <v>350</v>
      </c>
      <c r="AG887" s="271">
        <v>0</v>
      </c>
      <c r="AH887" s="271">
        <v>33068</v>
      </c>
      <c r="AI887" s="271">
        <v>356</v>
      </c>
      <c r="AJ887" s="271">
        <v>0</v>
      </c>
      <c r="AK887" s="268">
        <v>0.0104755918709407</v>
      </c>
      <c r="AL887" s="268">
        <v>0.010765694931656</v>
      </c>
      <c r="AM887" s="269">
        <v>-0.000290103060715273</v>
      </c>
    </row>
    <row r="888" spans="1:39">
      <c r="A888" s="279" t="s">
        <v>1160</v>
      </c>
      <c r="B888" s="280" t="s">
        <v>3347</v>
      </c>
      <c r="C888" s="262" t="s">
        <v>1223</v>
      </c>
      <c r="D888" s="280" t="s">
        <v>1224</v>
      </c>
      <c r="E888" s="263">
        <v>3536</v>
      </c>
      <c r="F888" s="263">
        <v>44</v>
      </c>
      <c r="G888" s="263">
        <v>32</v>
      </c>
      <c r="H888" s="263">
        <v>0</v>
      </c>
      <c r="I888" s="263">
        <v>0</v>
      </c>
      <c r="J888" s="264">
        <v>4357</v>
      </c>
      <c r="K888" s="264">
        <v>50</v>
      </c>
      <c r="L888" s="264">
        <v>50</v>
      </c>
      <c r="M888" s="264">
        <v>2</v>
      </c>
      <c r="N888" s="264">
        <v>0</v>
      </c>
      <c r="O888" s="264">
        <v>1638</v>
      </c>
      <c r="P888" s="264">
        <v>37</v>
      </c>
      <c r="Q888" s="264">
        <v>37</v>
      </c>
      <c r="R888" s="264">
        <v>6</v>
      </c>
      <c r="S888" s="264">
        <v>0</v>
      </c>
      <c r="T888" s="265">
        <v>0.015</v>
      </c>
      <c r="U888" s="266">
        <v>3536</v>
      </c>
      <c r="V888" s="266">
        <v>44</v>
      </c>
      <c r="W888" s="266">
        <v>32</v>
      </c>
      <c r="X888" s="266">
        <v>0</v>
      </c>
      <c r="Y888" s="264">
        <v>0</v>
      </c>
      <c r="Z888" s="267">
        <v>0.0124434389140271</v>
      </c>
      <c r="AA888" s="267">
        <v>0.0124434389140271</v>
      </c>
      <c r="AB888" s="267">
        <v>0.0114757860913473</v>
      </c>
      <c r="AC888" s="268">
        <v>0.0225885225885226</v>
      </c>
      <c r="AD888" s="269">
        <v>0.000967652822679891</v>
      </c>
      <c r="AE888" s="270">
        <v>21991</v>
      </c>
      <c r="AF888" s="271">
        <v>413</v>
      </c>
      <c r="AG888" s="271">
        <v>0</v>
      </c>
      <c r="AH888" s="271">
        <v>21326</v>
      </c>
      <c r="AI888" s="271">
        <v>486</v>
      </c>
      <c r="AJ888" s="271">
        <v>1</v>
      </c>
      <c r="AK888" s="268">
        <v>0.0187804101677959</v>
      </c>
      <c r="AL888" s="268">
        <v>0.0227421926287161</v>
      </c>
      <c r="AM888" s="269">
        <v>-0.00396178246092021</v>
      </c>
    </row>
    <row r="889" spans="1:39">
      <c r="A889" s="279" t="s">
        <v>1160</v>
      </c>
      <c r="B889" s="280" t="s">
        <v>3347</v>
      </c>
      <c r="C889" s="262" t="s">
        <v>1225</v>
      </c>
      <c r="D889" s="280" t="s">
        <v>1226</v>
      </c>
      <c r="E889" s="263">
        <v>2579</v>
      </c>
      <c r="F889" s="263">
        <v>26</v>
      </c>
      <c r="G889" s="263">
        <v>18</v>
      </c>
      <c r="H889" s="263">
        <v>0</v>
      </c>
      <c r="I889" s="263">
        <v>0</v>
      </c>
      <c r="J889" s="264">
        <v>3304</v>
      </c>
      <c r="K889" s="264">
        <v>33</v>
      </c>
      <c r="L889" s="264">
        <v>33</v>
      </c>
      <c r="M889" s="264">
        <v>1</v>
      </c>
      <c r="N889" s="264">
        <v>0</v>
      </c>
      <c r="O889" s="264">
        <v>1218</v>
      </c>
      <c r="P889" s="264">
        <v>20</v>
      </c>
      <c r="Q889" s="264">
        <v>20</v>
      </c>
      <c r="R889" s="264">
        <v>9</v>
      </c>
      <c r="S889" s="264">
        <v>0</v>
      </c>
      <c r="T889" s="265">
        <v>0.015</v>
      </c>
      <c r="U889" s="266">
        <v>2579</v>
      </c>
      <c r="V889" s="266">
        <v>26</v>
      </c>
      <c r="W889" s="266">
        <v>18</v>
      </c>
      <c r="X889" s="266">
        <v>0</v>
      </c>
      <c r="Y889" s="264">
        <v>0</v>
      </c>
      <c r="Z889" s="267">
        <v>0.0100814269096549</v>
      </c>
      <c r="AA889" s="267">
        <v>0.0100814269096549</v>
      </c>
      <c r="AB889" s="267">
        <v>0.00998789346246973</v>
      </c>
      <c r="AC889" s="268">
        <v>0.0164203612479475</v>
      </c>
      <c r="AD889" s="269">
        <v>9.35334471851706e-5</v>
      </c>
      <c r="AE889" s="270">
        <v>16048</v>
      </c>
      <c r="AF889" s="271">
        <v>188</v>
      </c>
      <c r="AG889" s="271">
        <v>0</v>
      </c>
      <c r="AH889" s="271">
        <v>15834</v>
      </c>
      <c r="AI889" s="271">
        <v>171</v>
      </c>
      <c r="AJ889" s="271">
        <v>0</v>
      </c>
      <c r="AK889" s="268">
        <v>0.0117148554336989</v>
      </c>
      <c r="AL889" s="268">
        <v>0.0107995452823039</v>
      </c>
      <c r="AM889" s="269">
        <v>0.000915310151395</v>
      </c>
    </row>
    <row r="890" spans="1:39">
      <c r="A890" s="279" t="s">
        <v>1160</v>
      </c>
      <c r="B890" s="280" t="s">
        <v>3347</v>
      </c>
      <c r="C890" s="262" t="s">
        <v>1227</v>
      </c>
      <c r="D890" s="280" t="s">
        <v>1228</v>
      </c>
      <c r="E890" s="263">
        <v>2741</v>
      </c>
      <c r="F890" s="263">
        <v>41</v>
      </c>
      <c r="G890" s="263">
        <v>28</v>
      </c>
      <c r="H890" s="263">
        <v>0</v>
      </c>
      <c r="I890" s="263">
        <v>0</v>
      </c>
      <c r="J890" s="264">
        <v>3748</v>
      </c>
      <c r="K890" s="264">
        <v>30</v>
      </c>
      <c r="L890" s="264">
        <v>29</v>
      </c>
      <c r="M890" s="264">
        <v>0</v>
      </c>
      <c r="N890" s="264">
        <v>0</v>
      </c>
      <c r="O890" s="264">
        <v>1320</v>
      </c>
      <c r="P890" s="264">
        <v>10</v>
      </c>
      <c r="Q890" s="264">
        <v>10</v>
      </c>
      <c r="R890" s="264">
        <v>5</v>
      </c>
      <c r="S890" s="264">
        <v>0</v>
      </c>
      <c r="T890" s="265">
        <v>0.015</v>
      </c>
      <c r="U890" s="266">
        <v>2741</v>
      </c>
      <c r="V890" s="266">
        <v>41</v>
      </c>
      <c r="W890" s="266">
        <v>28</v>
      </c>
      <c r="X890" s="266">
        <v>0</v>
      </c>
      <c r="Y890" s="264">
        <v>0</v>
      </c>
      <c r="Z890" s="267">
        <v>0.0149580445093032</v>
      </c>
      <c r="AA890" s="267">
        <v>0.0149580445093032</v>
      </c>
      <c r="AB890" s="267">
        <v>0.0080042689434365</v>
      </c>
      <c r="AC890" s="268">
        <v>0.00757575757575758</v>
      </c>
      <c r="AD890" s="269">
        <v>0.00695377556586668</v>
      </c>
      <c r="AE890" s="270">
        <v>17839</v>
      </c>
      <c r="AF890" s="271">
        <v>179</v>
      </c>
      <c r="AG890" s="271">
        <v>0</v>
      </c>
      <c r="AH890" s="271">
        <v>17749</v>
      </c>
      <c r="AI890" s="271">
        <v>155</v>
      </c>
      <c r="AJ890" s="271">
        <v>0</v>
      </c>
      <c r="AK890" s="268">
        <v>0.0100341947418577</v>
      </c>
      <c r="AL890" s="268">
        <v>0.00873288635979492</v>
      </c>
      <c r="AM890" s="269">
        <v>0.00130130838206281</v>
      </c>
    </row>
    <row r="891" spans="1:39">
      <c r="A891" s="279" t="s">
        <v>1160</v>
      </c>
      <c r="B891" s="280" t="s">
        <v>3347</v>
      </c>
      <c r="C891" s="262" t="s">
        <v>1229</v>
      </c>
      <c r="D891" s="280" t="s">
        <v>1230</v>
      </c>
      <c r="E891" s="263">
        <v>8068</v>
      </c>
      <c r="F891" s="263">
        <v>137</v>
      </c>
      <c r="G891" s="263">
        <v>98</v>
      </c>
      <c r="H891" s="263">
        <v>0</v>
      </c>
      <c r="I891" s="263">
        <v>0</v>
      </c>
      <c r="J891" s="264">
        <v>9809</v>
      </c>
      <c r="K891" s="264">
        <v>150</v>
      </c>
      <c r="L891" s="264">
        <v>150</v>
      </c>
      <c r="M891" s="264">
        <v>1</v>
      </c>
      <c r="N891" s="264">
        <v>0</v>
      </c>
      <c r="O891" s="264">
        <v>3751</v>
      </c>
      <c r="P891" s="264">
        <v>95</v>
      </c>
      <c r="Q891" s="264">
        <v>95</v>
      </c>
      <c r="R891" s="264">
        <v>19</v>
      </c>
      <c r="S891" s="264">
        <v>0</v>
      </c>
      <c r="T891" s="265">
        <v>0.015</v>
      </c>
      <c r="U891" s="266">
        <v>8068</v>
      </c>
      <c r="V891" s="266">
        <v>137</v>
      </c>
      <c r="W891" s="266">
        <v>98</v>
      </c>
      <c r="X891" s="266">
        <v>0</v>
      </c>
      <c r="Y891" s="264">
        <v>0</v>
      </c>
      <c r="Z891" s="267">
        <v>0.0169806643529995</v>
      </c>
      <c r="AA891" s="267">
        <v>0.0169806643529995</v>
      </c>
      <c r="AB891" s="267">
        <v>0.0152920787032317</v>
      </c>
      <c r="AC891" s="268">
        <v>0.025326579578779</v>
      </c>
      <c r="AD891" s="269">
        <v>0.00168858564976778</v>
      </c>
      <c r="AE891" s="270">
        <v>50117</v>
      </c>
      <c r="AF891" s="271">
        <v>934</v>
      </c>
      <c r="AG891" s="271">
        <v>1</v>
      </c>
      <c r="AH891" s="271">
        <v>48668</v>
      </c>
      <c r="AI891" s="271">
        <v>800</v>
      </c>
      <c r="AJ891" s="271">
        <v>1</v>
      </c>
      <c r="AK891" s="268">
        <v>0.0186164375361654</v>
      </c>
      <c r="AL891" s="268">
        <v>0.0164173584285362</v>
      </c>
      <c r="AM891" s="269">
        <v>0.00219907910762917</v>
      </c>
    </row>
    <row r="892" spans="1:39">
      <c r="A892" s="279" t="s">
        <v>1160</v>
      </c>
      <c r="B892" s="280" t="s">
        <v>3347</v>
      </c>
      <c r="C892" s="262" t="s">
        <v>1231</v>
      </c>
      <c r="D892" s="280" t="s">
        <v>1232</v>
      </c>
      <c r="E892" s="263">
        <v>1773</v>
      </c>
      <c r="F892" s="263">
        <v>21</v>
      </c>
      <c r="G892" s="263">
        <v>12</v>
      </c>
      <c r="H892" s="263">
        <v>0</v>
      </c>
      <c r="I892" s="263">
        <v>0</v>
      </c>
      <c r="J892" s="264">
        <v>2387</v>
      </c>
      <c r="K892" s="264">
        <v>13</v>
      </c>
      <c r="L892" s="264">
        <v>13</v>
      </c>
      <c r="M892" s="264">
        <v>0</v>
      </c>
      <c r="N892" s="264">
        <v>0</v>
      </c>
      <c r="O892" s="264">
        <v>905</v>
      </c>
      <c r="P892" s="264">
        <v>11</v>
      </c>
      <c r="Q892" s="264">
        <v>11</v>
      </c>
      <c r="R892" s="264">
        <v>2</v>
      </c>
      <c r="S892" s="264">
        <v>0</v>
      </c>
      <c r="T892" s="265">
        <v>0.015</v>
      </c>
      <c r="U892" s="266">
        <v>1773</v>
      </c>
      <c r="V892" s="266">
        <v>21</v>
      </c>
      <c r="W892" s="266">
        <v>12</v>
      </c>
      <c r="X892" s="266">
        <v>0</v>
      </c>
      <c r="Y892" s="264">
        <v>0</v>
      </c>
      <c r="Z892" s="267">
        <v>0.011844331641286</v>
      </c>
      <c r="AA892" s="267">
        <v>0.011844331641286</v>
      </c>
      <c r="AB892" s="267">
        <v>0.00544616673648932</v>
      </c>
      <c r="AC892" s="268">
        <v>0.0121546961325967</v>
      </c>
      <c r="AD892" s="269">
        <v>0.00639816490479664</v>
      </c>
      <c r="AE892" s="270">
        <v>11304</v>
      </c>
      <c r="AF892" s="271">
        <v>149</v>
      </c>
      <c r="AG892" s="271">
        <v>0</v>
      </c>
      <c r="AH892" s="271">
        <v>10867</v>
      </c>
      <c r="AI892" s="271">
        <v>87</v>
      </c>
      <c r="AJ892" s="271">
        <v>0</v>
      </c>
      <c r="AK892" s="268">
        <v>0.0131811748053786</v>
      </c>
      <c r="AL892" s="268">
        <v>0.00800588938989602</v>
      </c>
      <c r="AM892" s="269">
        <v>0.00517528541548261</v>
      </c>
    </row>
    <row r="893" spans="1:39">
      <c r="A893" s="279" t="s">
        <v>1160</v>
      </c>
      <c r="B893" s="280" t="s">
        <v>3347</v>
      </c>
      <c r="C893" s="262" t="s">
        <v>1233</v>
      </c>
      <c r="D893" s="280" t="s">
        <v>1234</v>
      </c>
      <c r="E893" s="263">
        <v>2263</v>
      </c>
      <c r="F893" s="263">
        <v>15</v>
      </c>
      <c r="G893" s="263">
        <v>11</v>
      </c>
      <c r="H893" s="263">
        <v>1</v>
      </c>
      <c r="I893" s="263">
        <v>0</v>
      </c>
      <c r="J893" s="264">
        <v>2966</v>
      </c>
      <c r="K893" s="264">
        <v>18</v>
      </c>
      <c r="L893" s="264">
        <v>18</v>
      </c>
      <c r="M893" s="264">
        <v>0</v>
      </c>
      <c r="N893" s="264">
        <v>0</v>
      </c>
      <c r="O893" s="264">
        <v>1133</v>
      </c>
      <c r="P893" s="264">
        <v>22</v>
      </c>
      <c r="Q893" s="264">
        <v>22</v>
      </c>
      <c r="R893" s="264">
        <v>9</v>
      </c>
      <c r="S893" s="264">
        <v>0</v>
      </c>
      <c r="T893" s="265">
        <v>0.015</v>
      </c>
      <c r="U893" s="266">
        <v>2263</v>
      </c>
      <c r="V893" s="266">
        <v>15</v>
      </c>
      <c r="W893" s="266">
        <v>11</v>
      </c>
      <c r="X893" s="266">
        <v>0</v>
      </c>
      <c r="Y893" s="264">
        <v>1</v>
      </c>
      <c r="Z893" s="267">
        <v>0.0066283694211224</v>
      </c>
      <c r="AA893" s="267">
        <v>0.0066283694211224</v>
      </c>
      <c r="AB893" s="267">
        <v>0.00606877950101146</v>
      </c>
      <c r="AC893" s="268">
        <v>0.0194174757281553</v>
      </c>
      <c r="AD893" s="269">
        <v>0.000559589920110941</v>
      </c>
      <c r="AE893" s="270">
        <v>14788</v>
      </c>
      <c r="AF893" s="271">
        <v>206</v>
      </c>
      <c r="AG893" s="271">
        <v>0</v>
      </c>
      <c r="AH893" s="271">
        <v>14273</v>
      </c>
      <c r="AI893" s="271">
        <v>189</v>
      </c>
      <c r="AJ893" s="271">
        <v>0</v>
      </c>
      <c r="AK893" s="268">
        <v>0.0139302136867731</v>
      </c>
      <c r="AL893" s="268">
        <v>0.013241785188818</v>
      </c>
      <c r="AM893" s="269">
        <v>0.00068842849795501</v>
      </c>
    </row>
    <row r="894" spans="1:39">
      <c r="A894" s="279" t="s">
        <v>1160</v>
      </c>
      <c r="B894" s="280" t="s">
        <v>3348</v>
      </c>
      <c r="C894" s="262" t="s">
        <v>1235</v>
      </c>
      <c r="D894" s="280" t="s">
        <v>1236</v>
      </c>
      <c r="E894" s="263">
        <v>2946</v>
      </c>
      <c r="F894" s="263">
        <v>37</v>
      </c>
      <c r="G894" s="263">
        <v>31</v>
      </c>
      <c r="H894" s="263">
        <v>0</v>
      </c>
      <c r="I894" s="263">
        <v>0</v>
      </c>
      <c r="J894" s="264">
        <v>3709</v>
      </c>
      <c r="K894" s="264">
        <v>69</v>
      </c>
      <c r="L894" s="264">
        <v>69</v>
      </c>
      <c r="M894" s="264">
        <v>12</v>
      </c>
      <c r="N894" s="264">
        <v>0</v>
      </c>
      <c r="O894" s="264">
        <v>1808</v>
      </c>
      <c r="P894" s="264">
        <v>48</v>
      </c>
      <c r="Q894" s="264">
        <v>46</v>
      </c>
      <c r="R894" s="264">
        <v>18</v>
      </c>
      <c r="S894" s="264">
        <v>0</v>
      </c>
      <c r="T894" s="265">
        <v>0.015</v>
      </c>
      <c r="U894" s="266">
        <v>2946</v>
      </c>
      <c r="V894" s="266">
        <v>37</v>
      </c>
      <c r="W894" s="266">
        <v>31</v>
      </c>
      <c r="X894" s="266">
        <v>0</v>
      </c>
      <c r="Y894" s="264">
        <v>0</v>
      </c>
      <c r="Z894" s="267">
        <v>0.0125594025797692</v>
      </c>
      <c r="AA894" s="267">
        <v>0.0125594025797692</v>
      </c>
      <c r="AB894" s="267">
        <v>0.0186033971420868</v>
      </c>
      <c r="AC894" s="268">
        <v>0.0265486725663717</v>
      </c>
      <c r="AD894" s="269">
        <v>-0.00604399456231764</v>
      </c>
      <c r="AE894" s="270">
        <v>19092</v>
      </c>
      <c r="AF894" s="271">
        <v>351</v>
      </c>
      <c r="AG894" s="271">
        <v>0</v>
      </c>
      <c r="AH894" s="271">
        <v>19124</v>
      </c>
      <c r="AI894" s="271">
        <v>321</v>
      </c>
      <c r="AJ894" s="271">
        <v>0</v>
      </c>
      <c r="AK894" s="268">
        <v>0.0183846637335009</v>
      </c>
      <c r="AL894" s="268">
        <v>0.016785191382556</v>
      </c>
      <c r="AM894" s="269">
        <v>0.00159947235094499</v>
      </c>
    </row>
    <row r="895" spans="1:39">
      <c r="A895" s="279" t="s">
        <v>1160</v>
      </c>
      <c r="B895" s="280" t="s">
        <v>3348</v>
      </c>
      <c r="C895" s="262" t="s">
        <v>1237</v>
      </c>
      <c r="D895" s="280" t="s">
        <v>1238</v>
      </c>
      <c r="E895" s="263">
        <v>1906</v>
      </c>
      <c r="F895" s="263">
        <v>39</v>
      </c>
      <c r="G895" s="263">
        <v>32</v>
      </c>
      <c r="H895" s="263">
        <v>0</v>
      </c>
      <c r="I895" s="263">
        <v>0</v>
      </c>
      <c r="J895" s="264">
        <v>2242</v>
      </c>
      <c r="K895" s="264">
        <v>44</v>
      </c>
      <c r="L895" s="264">
        <v>44</v>
      </c>
      <c r="M895" s="264">
        <v>9</v>
      </c>
      <c r="N895" s="264">
        <v>0</v>
      </c>
      <c r="O895" s="264">
        <v>1286</v>
      </c>
      <c r="P895" s="264">
        <v>31</v>
      </c>
      <c r="Q895" s="264">
        <v>31</v>
      </c>
      <c r="R895" s="264">
        <v>15</v>
      </c>
      <c r="S895" s="264">
        <v>0</v>
      </c>
      <c r="T895" s="265">
        <v>0.015</v>
      </c>
      <c r="U895" s="266">
        <v>1906</v>
      </c>
      <c r="V895" s="266">
        <v>39</v>
      </c>
      <c r="W895" s="266">
        <v>32</v>
      </c>
      <c r="X895" s="266">
        <v>0</v>
      </c>
      <c r="Y895" s="264">
        <v>0</v>
      </c>
      <c r="Z895" s="267">
        <v>0.0204616998950682</v>
      </c>
      <c r="AA895" s="267">
        <v>0.0204616998950682</v>
      </c>
      <c r="AB895" s="267">
        <v>0.0196253345227475</v>
      </c>
      <c r="AC895" s="268">
        <v>0.0241057542768274</v>
      </c>
      <c r="AD895" s="269">
        <v>0.000836365372320659</v>
      </c>
      <c r="AE895" s="270">
        <v>11854</v>
      </c>
      <c r="AF895" s="271">
        <v>236</v>
      </c>
      <c r="AG895" s="271">
        <v>0</v>
      </c>
      <c r="AH895" s="271">
        <v>11795</v>
      </c>
      <c r="AI895" s="271">
        <v>230</v>
      </c>
      <c r="AJ895" s="271">
        <v>0</v>
      </c>
      <c r="AK895" s="268">
        <v>0.0199088915134132</v>
      </c>
      <c r="AL895" s="268">
        <v>0.0194997880457821</v>
      </c>
      <c r="AM895" s="269">
        <v>0.000409103467631084</v>
      </c>
    </row>
    <row r="896" spans="1:39">
      <c r="A896" s="279" t="s">
        <v>1160</v>
      </c>
      <c r="B896" s="280" t="s">
        <v>3348</v>
      </c>
      <c r="C896" s="262" t="s">
        <v>1239</v>
      </c>
      <c r="D896" s="280" t="s">
        <v>1240</v>
      </c>
      <c r="E896" s="263">
        <v>4373</v>
      </c>
      <c r="F896" s="263">
        <v>115</v>
      </c>
      <c r="G896" s="263">
        <v>88</v>
      </c>
      <c r="H896" s="263">
        <v>5</v>
      </c>
      <c r="I896" s="263">
        <v>0</v>
      </c>
      <c r="J896" s="264">
        <v>5115</v>
      </c>
      <c r="K896" s="264">
        <v>102</v>
      </c>
      <c r="L896" s="264">
        <v>102</v>
      </c>
      <c r="M896" s="264">
        <v>12</v>
      </c>
      <c r="N896" s="264">
        <v>0</v>
      </c>
      <c r="O896" s="264">
        <v>2341</v>
      </c>
      <c r="P896" s="264">
        <v>89</v>
      </c>
      <c r="Q896" s="264">
        <v>89</v>
      </c>
      <c r="R896" s="264">
        <v>52</v>
      </c>
      <c r="S896" s="264">
        <v>0</v>
      </c>
      <c r="T896" s="265">
        <v>0.015</v>
      </c>
      <c r="U896" s="266">
        <v>4373</v>
      </c>
      <c r="V896" s="266">
        <v>115</v>
      </c>
      <c r="W896" s="266">
        <v>88</v>
      </c>
      <c r="X896" s="266">
        <v>0</v>
      </c>
      <c r="Y896" s="264">
        <v>5</v>
      </c>
      <c r="Z896" s="267">
        <v>0.0262977361079351</v>
      </c>
      <c r="AA896" s="267">
        <v>0.0262977361079351</v>
      </c>
      <c r="AB896" s="267">
        <v>0.019941348973607</v>
      </c>
      <c r="AC896" s="268">
        <v>0.038017941050833</v>
      </c>
      <c r="AD896" s="269">
        <v>0.00635638713432802</v>
      </c>
      <c r="AE896" s="270">
        <v>26551</v>
      </c>
      <c r="AF896" s="271">
        <v>611</v>
      </c>
      <c r="AG896" s="271">
        <v>0</v>
      </c>
      <c r="AH896" s="271">
        <v>25389</v>
      </c>
      <c r="AI896" s="271">
        <v>547</v>
      </c>
      <c r="AJ896" s="271">
        <v>0</v>
      </c>
      <c r="AK896" s="268">
        <v>0.0230123159203043</v>
      </c>
      <c r="AL896" s="268">
        <v>0.0215447634802474</v>
      </c>
      <c r="AM896" s="269">
        <v>0.00146755244005697</v>
      </c>
    </row>
    <row r="897" spans="1:39">
      <c r="A897" s="279" t="s">
        <v>1160</v>
      </c>
      <c r="B897" s="280" t="s">
        <v>3348</v>
      </c>
      <c r="C897" s="262" t="s">
        <v>1241</v>
      </c>
      <c r="D897" s="280" t="s">
        <v>1242</v>
      </c>
      <c r="E897" s="263">
        <v>2326</v>
      </c>
      <c r="F897" s="263">
        <v>33</v>
      </c>
      <c r="G897" s="263">
        <v>21</v>
      </c>
      <c r="H897" s="263">
        <v>1</v>
      </c>
      <c r="I897" s="263">
        <v>0</v>
      </c>
      <c r="J897" s="264">
        <v>2786</v>
      </c>
      <c r="K897" s="264">
        <v>48</v>
      </c>
      <c r="L897" s="264">
        <v>48</v>
      </c>
      <c r="M897" s="264">
        <v>11</v>
      </c>
      <c r="N897" s="264">
        <v>0</v>
      </c>
      <c r="O897" s="264">
        <v>1375</v>
      </c>
      <c r="P897" s="264">
        <v>45</v>
      </c>
      <c r="Q897" s="264">
        <v>45</v>
      </c>
      <c r="R897" s="264">
        <v>30</v>
      </c>
      <c r="S897" s="264">
        <v>0</v>
      </c>
      <c r="T897" s="265">
        <v>0.015</v>
      </c>
      <c r="U897" s="266">
        <v>2326</v>
      </c>
      <c r="V897" s="266">
        <v>33</v>
      </c>
      <c r="W897" s="266">
        <v>21</v>
      </c>
      <c r="X897" s="266">
        <v>0</v>
      </c>
      <c r="Y897" s="264">
        <v>1</v>
      </c>
      <c r="Z897" s="267">
        <v>0.0141874462596733</v>
      </c>
      <c r="AA897" s="267">
        <v>0.0141874462596733</v>
      </c>
      <c r="AB897" s="267">
        <v>0.0172290021536253</v>
      </c>
      <c r="AC897" s="268">
        <v>0.0327272727272727</v>
      </c>
      <c r="AD897" s="269">
        <v>-0.00304155589395201</v>
      </c>
      <c r="AE897" s="270">
        <v>14573</v>
      </c>
      <c r="AF897" s="271">
        <v>296</v>
      </c>
      <c r="AG897" s="271">
        <v>0</v>
      </c>
      <c r="AH897" s="271">
        <v>15077</v>
      </c>
      <c r="AI897" s="271">
        <v>261</v>
      </c>
      <c r="AJ897" s="271">
        <v>0</v>
      </c>
      <c r="AK897" s="268">
        <v>0.0203115350305359</v>
      </c>
      <c r="AL897" s="268">
        <v>0.0173111361676726</v>
      </c>
      <c r="AM897" s="269">
        <v>0.00300039886286331</v>
      </c>
    </row>
    <row r="898" spans="1:39">
      <c r="A898" s="279" t="s">
        <v>1160</v>
      </c>
      <c r="B898" s="280" t="s">
        <v>3348</v>
      </c>
      <c r="C898" s="262" t="s">
        <v>1243</v>
      </c>
      <c r="D898" s="280" t="s">
        <v>1244</v>
      </c>
      <c r="E898" s="263">
        <v>2943</v>
      </c>
      <c r="F898" s="263">
        <v>55</v>
      </c>
      <c r="G898" s="263">
        <v>40</v>
      </c>
      <c r="H898" s="263">
        <v>0</v>
      </c>
      <c r="I898" s="263">
        <v>0</v>
      </c>
      <c r="J898" s="264">
        <v>3486</v>
      </c>
      <c r="K898" s="264">
        <v>89</v>
      </c>
      <c r="L898" s="264">
        <v>89</v>
      </c>
      <c r="M898" s="264">
        <v>0</v>
      </c>
      <c r="N898" s="264">
        <v>0</v>
      </c>
      <c r="O898" s="264">
        <v>1700</v>
      </c>
      <c r="P898" s="264">
        <v>42</v>
      </c>
      <c r="Q898" s="264">
        <v>42</v>
      </c>
      <c r="R898" s="264">
        <v>17</v>
      </c>
      <c r="S898" s="264">
        <v>0</v>
      </c>
      <c r="T898" s="265">
        <v>0.015</v>
      </c>
      <c r="U898" s="266">
        <v>2943</v>
      </c>
      <c r="V898" s="266">
        <v>55</v>
      </c>
      <c r="W898" s="266">
        <v>40</v>
      </c>
      <c r="X898" s="266">
        <v>0</v>
      </c>
      <c r="Y898" s="264">
        <v>0</v>
      </c>
      <c r="Z898" s="267">
        <v>0.018688413183826</v>
      </c>
      <c r="AA898" s="267">
        <v>0.018688413183826</v>
      </c>
      <c r="AB898" s="267">
        <v>0.025530694205393</v>
      </c>
      <c r="AC898" s="268">
        <v>0.0247058823529412</v>
      </c>
      <c r="AD898" s="269">
        <v>-0.00684228102156697</v>
      </c>
      <c r="AE898" s="270">
        <v>17841</v>
      </c>
      <c r="AF898" s="271">
        <v>430</v>
      </c>
      <c r="AG898" s="271">
        <v>0</v>
      </c>
      <c r="AH898" s="271">
        <v>17806</v>
      </c>
      <c r="AI898" s="271">
        <v>357</v>
      </c>
      <c r="AJ898" s="271">
        <v>0</v>
      </c>
      <c r="AK898" s="268">
        <v>0.0241017880163668</v>
      </c>
      <c r="AL898" s="268">
        <v>0.0200494215433</v>
      </c>
      <c r="AM898" s="269">
        <v>0.00405236647306679</v>
      </c>
    </row>
    <row r="899" spans="1:39">
      <c r="A899" s="279" t="s">
        <v>1160</v>
      </c>
      <c r="B899" s="280" t="s">
        <v>3348</v>
      </c>
      <c r="C899" s="262" t="s">
        <v>1245</v>
      </c>
      <c r="D899" s="280" t="s">
        <v>1246</v>
      </c>
      <c r="E899" s="263">
        <v>1977</v>
      </c>
      <c r="F899" s="263">
        <v>39</v>
      </c>
      <c r="G899" s="263">
        <v>30</v>
      </c>
      <c r="H899" s="263">
        <v>0</v>
      </c>
      <c r="I899" s="263">
        <v>0</v>
      </c>
      <c r="J899" s="264">
        <v>2352</v>
      </c>
      <c r="K899" s="264">
        <v>30</v>
      </c>
      <c r="L899" s="264">
        <v>30</v>
      </c>
      <c r="M899" s="264">
        <v>6</v>
      </c>
      <c r="N899" s="264">
        <v>0</v>
      </c>
      <c r="O899" s="264">
        <v>1140</v>
      </c>
      <c r="P899" s="264">
        <v>29</v>
      </c>
      <c r="Q899" s="264">
        <v>29</v>
      </c>
      <c r="R899" s="264">
        <v>15</v>
      </c>
      <c r="S899" s="264">
        <v>0</v>
      </c>
      <c r="T899" s="265">
        <v>0.015</v>
      </c>
      <c r="U899" s="266">
        <v>1977</v>
      </c>
      <c r="V899" s="266">
        <v>39</v>
      </c>
      <c r="W899" s="266">
        <v>30</v>
      </c>
      <c r="X899" s="266">
        <v>0</v>
      </c>
      <c r="Y899" s="264">
        <v>0</v>
      </c>
      <c r="Z899" s="267">
        <v>0.0197268588770865</v>
      </c>
      <c r="AA899" s="267">
        <v>0.0197268588770865</v>
      </c>
      <c r="AB899" s="267">
        <v>0.0127551020408163</v>
      </c>
      <c r="AC899" s="268">
        <v>0.0254385964912281</v>
      </c>
      <c r="AD899" s="269">
        <v>0.00697175683627017</v>
      </c>
      <c r="AE899" s="270">
        <v>12071</v>
      </c>
      <c r="AF899" s="271">
        <v>254</v>
      </c>
      <c r="AG899" s="271">
        <v>0</v>
      </c>
      <c r="AH899" s="271">
        <v>11944</v>
      </c>
      <c r="AI899" s="271">
        <v>220</v>
      </c>
      <c r="AJ899" s="271">
        <v>0</v>
      </c>
      <c r="AK899" s="268">
        <v>0.0210421671775329</v>
      </c>
      <c r="AL899" s="268">
        <v>0.0184192900200938</v>
      </c>
      <c r="AM899" s="269">
        <v>0.00262287715743916</v>
      </c>
    </row>
    <row r="900" spans="1:39">
      <c r="A900" s="279" t="s">
        <v>1160</v>
      </c>
      <c r="B900" s="280" t="s">
        <v>3348</v>
      </c>
      <c r="C900" s="262" t="s">
        <v>1247</v>
      </c>
      <c r="D900" s="280" t="s">
        <v>1248</v>
      </c>
      <c r="E900" s="263">
        <v>4590</v>
      </c>
      <c r="F900" s="263">
        <v>93</v>
      </c>
      <c r="G900" s="263">
        <v>56</v>
      </c>
      <c r="H900" s="263">
        <v>0</v>
      </c>
      <c r="I900" s="263">
        <v>0</v>
      </c>
      <c r="J900" s="264">
        <v>5421</v>
      </c>
      <c r="K900" s="264">
        <v>86</v>
      </c>
      <c r="L900" s="264">
        <v>86</v>
      </c>
      <c r="M900" s="264">
        <v>15</v>
      </c>
      <c r="N900" s="264">
        <v>0</v>
      </c>
      <c r="O900" s="264">
        <v>2423</v>
      </c>
      <c r="P900" s="264">
        <v>89</v>
      </c>
      <c r="Q900" s="264">
        <v>88</v>
      </c>
      <c r="R900" s="264">
        <v>39</v>
      </c>
      <c r="S900" s="264">
        <v>0</v>
      </c>
      <c r="T900" s="265">
        <v>0.015</v>
      </c>
      <c r="U900" s="266">
        <v>4590</v>
      </c>
      <c r="V900" s="266">
        <v>93</v>
      </c>
      <c r="W900" s="266">
        <v>56</v>
      </c>
      <c r="X900" s="266">
        <v>0</v>
      </c>
      <c r="Y900" s="264">
        <v>0</v>
      </c>
      <c r="Z900" s="267">
        <v>0.0202614379084967</v>
      </c>
      <c r="AA900" s="267">
        <v>0.0202614379084967</v>
      </c>
      <c r="AB900" s="267">
        <v>0.0158642316915698</v>
      </c>
      <c r="AC900" s="268">
        <v>0.036731324803962</v>
      </c>
      <c r="AD900" s="269">
        <v>0.00439720621692691</v>
      </c>
      <c r="AE900" s="270">
        <v>27588</v>
      </c>
      <c r="AF900" s="271">
        <v>629</v>
      </c>
      <c r="AG900" s="271">
        <v>0</v>
      </c>
      <c r="AH900" s="271">
        <v>26449</v>
      </c>
      <c r="AI900" s="271">
        <v>550</v>
      </c>
      <c r="AJ900" s="271">
        <v>0</v>
      </c>
      <c r="AK900" s="268">
        <v>0.022799768015079</v>
      </c>
      <c r="AL900" s="268">
        <v>0.020794737041098</v>
      </c>
      <c r="AM900" s="269">
        <v>0.00200503097398106</v>
      </c>
    </row>
    <row r="901" spans="1:39">
      <c r="A901" s="279" t="s">
        <v>1160</v>
      </c>
      <c r="B901" s="280" t="s">
        <v>3348</v>
      </c>
      <c r="C901" s="262" t="s">
        <v>1249</v>
      </c>
      <c r="D901" s="280" t="s">
        <v>1250</v>
      </c>
      <c r="E901" s="263">
        <v>3260</v>
      </c>
      <c r="F901" s="263">
        <v>43</v>
      </c>
      <c r="G901" s="263">
        <v>25</v>
      </c>
      <c r="H901" s="263">
        <v>1</v>
      </c>
      <c r="I901" s="263">
        <v>0</v>
      </c>
      <c r="J901" s="264">
        <v>3614</v>
      </c>
      <c r="K901" s="264">
        <v>43</v>
      </c>
      <c r="L901" s="264">
        <v>43</v>
      </c>
      <c r="M901" s="264">
        <v>6</v>
      </c>
      <c r="N901" s="264">
        <v>0</v>
      </c>
      <c r="O901" s="264">
        <v>1629</v>
      </c>
      <c r="P901" s="264">
        <v>39</v>
      </c>
      <c r="Q901" s="264">
        <v>39</v>
      </c>
      <c r="R901" s="264">
        <v>25</v>
      </c>
      <c r="S901" s="264">
        <v>0</v>
      </c>
      <c r="T901" s="265">
        <v>0.015</v>
      </c>
      <c r="U901" s="266">
        <v>3260</v>
      </c>
      <c r="V901" s="266">
        <v>43</v>
      </c>
      <c r="W901" s="266">
        <v>25</v>
      </c>
      <c r="X901" s="266">
        <v>0</v>
      </c>
      <c r="Y901" s="264">
        <v>1</v>
      </c>
      <c r="Z901" s="267">
        <v>0.0131901840490798</v>
      </c>
      <c r="AA901" s="267">
        <v>0.0131901840490798</v>
      </c>
      <c r="AB901" s="267">
        <v>0.0118981737686774</v>
      </c>
      <c r="AC901" s="268">
        <v>0.0239410681399632</v>
      </c>
      <c r="AD901" s="269">
        <v>0.00129201028040239</v>
      </c>
      <c r="AE901" s="270">
        <v>18629</v>
      </c>
      <c r="AF901" s="271">
        <v>277</v>
      </c>
      <c r="AG901" s="271">
        <v>0</v>
      </c>
      <c r="AH901" s="271">
        <v>19061</v>
      </c>
      <c r="AI901" s="271">
        <v>230</v>
      </c>
      <c r="AJ901" s="271">
        <v>0</v>
      </c>
      <c r="AK901" s="268">
        <v>0.0148692898169521</v>
      </c>
      <c r="AL901" s="268">
        <v>0.0120665232674046</v>
      </c>
      <c r="AM901" s="269">
        <v>0.00280276654954742</v>
      </c>
    </row>
    <row r="902" spans="1:39">
      <c r="A902" s="279" t="s">
        <v>1160</v>
      </c>
      <c r="B902" s="280" t="s">
        <v>3348</v>
      </c>
      <c r="C902" s="262" t="s">
        <v>1251</v>
      </c>
      <c r="D902" s="280" t="s">
        <v>1252</v>
      </c>
      <c r="E902" s="263">
        <v>6323</v>
      </c>
      <c r="F902" s="263">
        <v>163</v>
      </c>
      <c r="G902" s="263">
        <v>120</v>
      </c>
      <c r="H902" s="263">
        <v>40</v>
      </c>
      <c r="I902" s="263">
        <v>0</v>
      </c>
      <c r="J902" s="264">
        <v>8091</v>
      </c>
      <c r="K902" s="264">
        <v>124</v>
      </c>
      <c r="L902" s="264">
        <v>124</v>
      </c>
      <c r="M902" s="264">
        <v>46</v>
      </c>
      <c r="N902" s="264">
        <v>0</v>
      </c>
      <c r="O902" s="264">
        <v>3941</v>
      </c>
      <c r="P902" s="264">
        <v>185</v>
      </c>
      <c r="Q902" s="264">
        <v>185</v>
      </c>
      <c r="R902" s="264">
        <v>111</v>
      </c>
      <c r="S902" s="264">
        <v>0</v>
      </c>
      <c r="T902" s="265">
        <v>0.015</v>
      </c>
      <c r="U902" s="266">
        <v>6323</v>
      </c>
      <c r="V902" s="266">
        <v>163</v>
      </c>
      <c r="W902" s="266">
        <v>120</v>
      </c>
      <c r="X902" s="266">
        <v>0</v>
      </c>
      <c r="Y902" s="264">
        <v>40</v>
      </c>
      <c r="Z902" s="267">
        <v>0.0257789024197375</v>
      </c>
      <c r="AA902" s="267">
        <v>0.0257789024197375</v>
      </c>
      <c r="AB902" s="267">
        <v>0.0153256704980843</v>
      </c>
      <c r="AC902" s="268">
        <v>0.0469424004059883</v>
      </c>
      <c r="AD902" s="269">
        <v>0.0104532319216532</v>
      </c>
      <c r="AE902" s="270">
        <v>40263</v>
      </c>
      <c r="AF902" s="271">
        <v>964</v>
      </c>
      <c r="AG902" s="271">
        <v>0</v>
      </c>
      <c r="AH902" s="271">
        <v>38495</v>
      </c>
      <c r="AI902" s="271">
        <v>893</v>
      </c>
      <c r="AJ902" s="271">
        <v>0</v>
      </c>
      <c r="AK902" s="268">
        <v>0.0239425775525917</v>
      </c>
      <c r="AL902" s="268">
        <v>0.0231978178984284</v>
      </c>
      <c r="AM902" s="269">
        <v>0.000744759654163339</v>
      </c>
    </row>
    <row r="903" spans="1:39">
      <c r="A903" s="279" t="s">
        <v>1160</v>
      </c>
      <c r="B903" s="280" t="s">
        <v>3348</v>
      </c>
      <c r="C903" s="262" t="s">
        <v>1253</v>
      </c>
      <c r="D903" s="280" t="s">
        <v>1254</v>
      </c>
      <c r="E903" s="263">
        <v>2722</v>
      </c>
      <c r="F903" s="263">
        <v>43</v>
      </c>
      <c r="G903" s="263">
        <v>34</v>
      </c>
      <c r="H903" s="263">
        <v>0</v>
      </c>
      <c r="I903" s="263">
        <v>0</v>
      </c>
      <c r="J903" s="264">
        <v>3538</v>
      </c>
      <c r="K903" s="264">
        <v>63</v>
      </c>
      <c r="L903" s="264">
        <v>63</v>
      </c>
      <c r="M903" s="264">
        <v>1</v>
      </c>
      <c r="N903" s="264">
        <v>0</v>
      </c>
      <c r="O903" s="264">
        <v>1715</v>
      </c>
      <c r="P903" s="264">
        <v>30</v>
      </c>
      <c r="Q903" s="264">
        <v>30</v>
      </c>
      <c r="R903" s="264">
        <v>11</v>
      </c>
      <c r="S903" s="264">
        <v>0</v>
      </c>
      <c r="T903" s="265">
        <v>0.015</v>
      </c>
      <c r="U903" s="266">
        <v>2722</v>
      </c>
      <c r="V903" s="266">
        <v>43</v>
      </c>
      <c r="W903" s="266">
        <v>34</v>
      </c>
      <c r="X903" s="266">
        <v>0</v>
      </c>
      <c r="Y903" s="264">
        <v>0</v>
      </c>
      <c r="Z903" s="267">
        <v>0.0157972079353417</v>
      </c>
      <c r="AA903" s="267">
        <v>0.0157972079353417</v>
      </c>
      <c r="AB903" s="267">
        <v>0.0178066704352742</v>
      </c>
      <c r="AC903" s="268">
        <v>0.0174927113702624</v>
      </c>
      <c r="AD903" s="269">
        <v>-0.00200946249993251</v>
      </c>
      <c r="AE903" s="270">
        <v>17601</v>
      </c>
      <c r="AF903" s="271">
        <v>326</v>
      </c>
      <c r="AG903" s="271">
        <v>0</v>
      </c>
      <c r="AH903" s="271">
        <v>17845</v>
      </c>
      <c r="AI903" s="271">
        <v>291</v>
      </c>
      <c r="AJ903" s="271">
        <v>0</v>
      </c>
      <c r="AK903" s="268">
        <v>0.018521674904835</v>
      </c>
      <c r="AL903" s="268">
        <v>0.0163070888203979</v>
      </c>
      <c r="AM903" s="269">
        <v>0.00221458608443708</v>
      </c>
    </row>
    <row r="904" spans="1:39">
      <c r="A904" s="279" t="s">
        <v>1160</v>
      </c>
      <c r="B904" s="280" t="s">
        <v>3348</v>
      </c>
      <c r="C904" s="262" t="s">
        <v>1255</v>
      </c>
      <c r="D904" s="280" t="s">
        <v>1256</v>
      </c>
      <c r="E904" s="263">
        <v>3649</v>
      </c>
      <c r="F904" s="263">
        <v>83</v>
      </c>
      <c r="G904" s="263">
        <v>62</v>
      </c>
      <c r="H904" s="263">
        <v>0</v>
      </c>
      <c r="I904" s="263">
        <v>0</v>
      </c>
      <c r="J904" s="264">
        <v>4511</v>
      </c>
      <c r="K904" s="264">
        <v>23</v>
      </c>
      <c r="L904" s="264">
        <v>23</v>
      </c>
      <c r="M904" s="264">
        <v>3</v>
      </c>
      <c r="N904" s="264">
        <v>0</v>
      </c>
      <c r="O904" s="264">
        <v>2129</v>
      </c>
      <c r="P904" s="264">
        <v>53</v>
      </c>
      <c r="Q904" s="264">
        <v>53</v>
      </c>
      <c r="R904" s="264">
        <v>26</v>
      </c>
      <c r="S904" s="264">
        <v>0</v>
      </c>
      <c r="T904" s="265">
        <v>0.015</v>
      </c>
      <c r="U904" s="266">
        <v>3649</v>
      </c>
      <c r="V904" s="266">
        <v>83</v>
      </c>
      <c r="W904" s="266">
        <v>62</v>
      </c>
      <c r="X904" s="266">
        <v>0</v>
      </c>
      <c r="Y904" s="264">
        <v>0</v>
      </c>
      <c r="Z904" s="267">
        <v>0.0227459577966566</v>
      </c>
      <c r="AA904" s="267">
        <v>0.0227459577966566</v>
      </c>
      <c r="AB904" s="267">
        <v>0.00509864774994458</v>
      </c>
      <c r="AC904" s="268">
        <v>0.0248943165805543</v>
      </c>
      <c r="AD904" s="269">
        <v>0.017647310046712</v>
      </c>
      <c r="AE904" s="270">
        <v>23308</v>
      </c>
      <c r="AF904" s="271">
        <v>366</v>
      </c>
      <c r="AG904" s="271">
        <v>0</v>
      </c>
      <c r="AH904" s="271">
        <v>22199</v>
      </c>
      <c r="AI904" s="271">
        <v>399</v>
      </c>
      <c r="AJ904" s="271">
        <v>0</v>
      </c>
      <c r="AK904" s="268">
        <v>0.0157027629998284</v>
      </c>
      <c r="AL904" s="268">
        <v>0.0179737826028199</v>
      </c>
      <c r="AM904" s="269">
        <v>-0.00227101960299156</v>
      </c>
    </row>
    <row r="905" spans="1:39">
      <c r="A905" s="279" t="s">
        <v>1160</v>
      </c>
      <c r="B905" s="280" t="s">
        <v>3348</v>
      </c>
      <c r="C905" s="262" t="s">
        <v>1257</v>
      </c>
      <c r="D905" s="280" t="s">
        <v>1258</v>
      </c>
      <c r="E905" s="263">
        <v>3021</v>
      </c>
      <c r="F905" s="263">
        <v>57</v>
      </c>
      <c r="G905" s="263">
        <v>39</v>
      </c>
      <c r="H905" s="263">
        <v>1</v>
      </c>
      <c r="I905" s="263">
        <v>0</v>
      </c>
      <c r="J905" s="264">
        <v>3861</v>
      </c>
      <c r="K905" s="264">
        <v>82</v>
      </c>
      <c r="L905" s="264">
        <v>82</v>
      </c>
      <c r="M905" s="264">
        <v>9</v>
      </c>
      <c r="N905" s="264">
        <v>0</v>
      </c>
      <c r="O905" s="264">
        <v>1950</v>
      </c>
      <c r="P905" s="264">
        <v>39</v>
      </c>
      <c r="Q905" s="264">
        <v>39</v>
      </c>
      <c r="R905" s="264">
        <v>22</v>
      </c>
      <c r="S905" s="264">
        <v>0</v>
      </c>
      <c r="T905" s="265">
        <v>0.015</v>
      </c>
      <c r="U905" s="266">
        <v>3021</v>
      </c>
      <c r="V905" s="266">
        <v>57</v>
      </c>
      <c r="W905" s="266">
        <v>39</v>
      </c>
      <c r="X905" s="266">
        <v>0</v>
      </c>
      <c r="Y905" s="264">
        <v>1</v>
      </c>
      <c r="Z905" s="267">
        <v>0.0188679245283019</v>
      </c>
      <c r="AA905" s="267">
        <v>0.0188679245283019</v>
      </c>
      <c r="AB905" s="267">
        <v>0.0212380212380212</v>
      </c>
      <c r="AC905" s="268">
        <v>0.02</v>
      </c>
      <c r="AD905" s="269">
        <v>-0.00237009670971935</v>
      </c>
      <c r="AE905" s="270">
        <v>20432</v>
      </c>
      <c r="AF905" s="271">
        <v>409</v>
      </c>
      <c r="AG905" s="271">
        <v>0</v>
      </c>
      <c r="AH905" s="271">
        <v>20006</v>
      </c>
      <c r="AI905" s="271">
        <v>395</v>
      </c>
      <c r="AJ905" s="271">
        <v>0</v>
      </c>
      <c r="AK905" s="268">
        <v>0.0200176194205168</v>
      </c>
      <c r="AL905" s="268">
        <v>0.0197440767769669</v>
      </c>
      <c r="AM905" s="269">
        <v>0.000273542643549927</v>
      </c>
    </row>
    <row r="906" spans="1:39">
      <c r="A906" s="279" t="s">
        <v>1160</v>
      </c>
      <c r="B906" s="280" t="s">
        <v>3348</v>
      </c>
      <c r="C906" s="262" t="s">
        <v>1259</v>
      </c>
      <c r="D906" s="280" t="s">
        <v>1260</v>
      </c>
      <c r="E906" s="263">
        <v>2783</v>
      </c>
      <c r="F906" s="263">
        <v>68</v>
      </c>
      <c r="G906" s="263">
        <v>53</v>
      </c>
      <c r="H906" s="263">
        <v>0</v>
      </c>
      <c r="I906" s="263">
        <v>0</v>
      </c>
      <c r="J906" s="264">
        <v>3599</v>
      </c>
      <c r="K906" s="264">
        <v>61</v>
      </c>
      <c r="L906" s="264">
        <v>61</v>
      </c>
      <c r="M906" s="264">
        <v>11</v>
      </c>
      <c r="N906" s="264">
        <v>0</v>
      </c>
      <c r="O906" s="264">
        <v>1699</v>
      </c>
      <c r="P906" s="264">
        <v>45</v>
      </c>
      <c r="Q906" s="264">
        <v>45</v>
      </c>
      <c r="R906" s="264">
        <v>31</v>
      </c>
      <c r="S906" s="264">
        <v>0</v>
      </c>
      <c r="T906" s="265">
        <v>0.015</v>
      </c>
      <c r="U906" s="266">
        <v>2783</v>
      </c>
      <c r="V906" s="266">
        <v>68</v>
      </c>
      <c r="W906" s="266">
        <v>53</v>
      </c>
      <c r="X906" s="266">
        <v>0</v>
      </c>
      <c r="Y906" s="264">
        <v>0</v>
      </c>
      <c r="Z906" s="267">
        <v>0.0244340639597557</v>
      </c>
      <c r="AA906" s="267">
        <v>0.0244340639597557</v>
      </c>
      <c r="AB906" s="267">
        <v>0.0169491525423729</v>
      </c>
      <c r="AC906" s="268">
        <v>0.0264861683343143</v>
      </c>
      <c r="AD906" s="269">
        <v>0.00748491141738278</v>
      </c>
      <c r="AE906" s="270">
        <v>18234</v>
      </c>
      <c r="AF906" s="271">
        <v>423</v>
      </c>
      <c r="AG906" s="271">
        <v>0</v>
      </c>
      <c r="AH906" s="271">
        <v>18489</v>
      </c>
      <c r="AI906" s="271">
        <v>366</v>
      </c>
      <c r="AJ906" s="271">
        <v>0</v>
      </c>
      <c r="AK906" s="268">
        <v>0.0231984205330701</v>
      </c>
      <c r="AL906" s="268">
        <v>0.0197955541132565</v>
      </c>
      <c r="AM906" s="269">
        <v>0.00340286641981356</v>
      </c>
    </row>
    <row r="907" spans="1:39">
      <c r="A907" s="279" t="s">
        <v>1160</v>
      </c>
      <c r="B907" s="280" t="s">
        <v>3345</v>
      </c>
      <c r="C907" s="262" t="s">
        <v>1261</v>
      </c>
      <c r="D907" s="280" t="s">
        <v>1262</v>
      </c>
      <c r="E907" s="263">
        <v>3019</v>
      </c>
      <c r="F907" s="263">
        <v>66</v>
      </c>
      <c r="G907" s="263">
        <v>40</v>
      </c>
      <c r="H907" s="263">
        <v>0</v>
      </c>
      <c r="I907" s="263">
        <v>0</v>
      </c>
      <c r="J907" s="264">
        <v>3627</v>
      </c>
      <c r="K907" s="264">
        <v>81</v>
      </c>
      <c r="L907" s="264">
        <v>81</v>
      </c>
      <c r="M907" s="264">
        <v>0</v>
      </c>
      <c r="N907" s="264">
        <v>0</v>
      </c>
      <c r="O907" s="264">
        <v>1588</v>
      </c>
      <c r="P907" s="264">
        <v>46</v>
      </c>
      <c r="Q907" s="264">
        <v>46</v>
      </c>
      <c r="R907" s="264">
        <v>6</v>
      </c>
      <c r="S907" s="264">
        <v>0</v>
      </c>
      <c r="T907" s="265">
        <v>0.015</v>
      </c>
      <c r="U907" s="266">
        <v>3019</v>
      </c>
      <c r="V907" s="266">
        <v>66</v>
      </c>
      <c r="W907" s="266">
        <v>40</v>
      </c>
      <c r="X907" s="266">
        <v>0</v>
      </c>
      <c r="Y907" s="264">
        <v>0</v>
      </c>
      <c r="Z907" s="267">
        <v>0.0218615435574694</v>
      </c>
      <c r="AA907" s="267">
        <v>0.0218615435574694</v>
      </c>
      <c r="AB907" s="267">
        <v>0.0223325062034739</v>
      </c>
      <c r="AC907" s="268">
        <v>0.0289672544080605</v>
      </c>
      <c r="AD907" s="269">
        <v>-0.000470962646004585</v>
      </c>
      <c r="AE907" s="270">
        <v>18932</v>
      </c>
      <c r="AF907" s="271">
        <v>405</v>
      </c>
      <c r="AG907" s="271">
        <v>0</v>
      </c>
      <c r="AH907" s="271">
        <v>18451</v>
      </c>
      <c r="AI907" s="271">
        <v>407</v>
      </c>
      <c r="AJ907" s="271">
        <v>0</v>
      </c>
      <c r="AK907" s="268">
        <v>0.0213923515740545</v>
      </c>
      <c r="AL907" s="268">
        <v>0.0220584250176142</v>
      </c>
      <c r="AM907" s="269">
        <v>-0.000666073443559713</v>
      </c>
    </row>
    <row r="908" spans="1:39">
      <c r="A908" s="279" t="s">
        <v>1160</v>
      </c>
      <c r="B908" s="280" t="s">
        <v>3345</v>
      </c>
      <c r="C908" s="262" t="s">
        <v>1263</v>
      </c>
      <c r="D908" s="280" t="s">
        <v>1264</v>
      </c>
      <c r="E908" s="263">
        <v>4849</v>
      </c>
      <c r="F908" s="263">
        <v>76</v>
      </c>
      <c r="G908" s="263">
        <v>55</v>
      </c>
      <c r="H908" s="263">
        <v>1</v>
      </c>
      <c r="I908" s="263">
        <v>0</v>
      </c>
      <c r="J908" s="264">
        <v>5894</v>
      </c>
      <c r="K908" s="264">
        <v>100</v>
      </c>
      <c r="L908" s="264">
        <v>100</v>
      </c>
      <c r="M908" s="264">
        <v>1</v>
      </c>
      <c r="N908" s="264">
        <v>0</v>
      </c>
      <c r="O908" s="264">
        <v>2561</v>
      </c>
      <c r="P908" s="264">
        <v>69</v>
      </c>
      <c r="Q908" s="264">
        <v>69</v>
      </c>
      <c r="R908" s="264">
        <v>14</v>
      </c>
      <c r="S908" s="264">
        <v>0</v>
      </c>
      <c r="T908" s="265">
        <v>0.015</v>
      </c>
      <c r="U908" s="266">
        <v>4849</v>
      </c>
      <c r="V908" s="266">
        <v>76</v>
      </c>
      <c r="W908" s="266">
        <v>55</v>
      </c>
      <c r="X908" s="266">
        <v>0</v>
      </c>
      <c r="Y908" s="264">
        <v>1</v>
      </c>
      <c r="Z908" s="267">
        <v>0.0156733347081873</v>
      </c>
      <c r="AA908" s="267">
        <v>0.0156733347081873</v>
      </c>
      <c r="AB908" s="267">
        <v>0.0169664065151001</v>
      </c>
      <c r="AC908" s="268">
        <v>0.0269426005466615</v>
      </c>
      <c r="AD908" s="269">
        <v>-0.00129307180691285</v>
      </c>
      <c r="AE908" s="270">
        <v>30452</v>
      </c>
      <c r="AF908" s="271">
        <v>593</v>
      </c>
      <c r="AG908" s="271">
        <v>0</v>
      </c>
      <c r="AH908" s="271">
        <v>29886</v>
      </c>
      <c r="AI908" s="271">
        <v>538</v>
      </c>
      <c r="AJ908" s="271">
        <v>0</v>
      </c>
      <c r="AK908" s="268">
        <v>0.0194732694075923</v>
      </c>
      <c r="AL908" s="268">
        <v>0.0180017399451248</v>
      </c>
      <c r="AM908" s="269">
        <v>0.00147152946246747</v>
      </c>
    </row>
    <row r="909" spans="1:39">
      <c r="A909" s="279" t="s">
        <v>1160</v>
      </c>
      <c r="B909" s="280" t="s">
        <v>3345</v>
      </c>
      <c r="C909" s="262" t="s">
        <v>1265</v>
      </c>
      <c r="D909" s="280" t="s">
        <v>1266</v>
      </c>
      <c r="E909" s="263">
        <v>1888</v>
      </c>
      <c r="F909" s="263">
        <v>16</v>
      </c>
      <c r="G909" s="263">
        <v>6</v>
      </c>
      <c r="H909" s="263">
        <v>0</v>
      </c>
      <c r="I909" s="263">
        <v>0</v>
      </c>
      <c r="J909" s="264">
        <v>2152</v>
      </c>
      <c r="K909" s="264">
        <v>54</v>
      </c>
      <c r="L909" s="264">
        <v>54</v>
      </c>
      <c r="M909" s="264">
        <v>9</v>
      </c>
      <c r="N909" s="264">
        <v>0</v>
      </c>
      <c r="O909" s="264">
        <v>976</v>
      </c>
      <c r="P909" s="264">
        <v>13</v>
      </c>
      <c r="Q909" s="264">
        <v>13</v>
      </c>
      <c r="R909" s="264">
        <v>2</v>
      </c>
      <c r="S909" s="264">
        <v>0</v>
      </c>
      <c r="T909" s="265">
        <v>0.015</v>
      </c>
      <c r="U909" s="266">
        <v>1888</v>
      </c>
      <c r="V909" s="266">
        <v>16</v>
      </c>
      <c r="W909" s="266">
        <v>6</v>
      </c>
      <c r="X909" s="266">
        <v>0</v>
      </c>
      <c r="Y909" s="264">
        <v>0</v>
      </c>
      <c r="Z909" s="267">
        <v>0.00847457627118644</v>
      </c>
      <c r="AA909" s="267">
        <v>0.00847457627118644</v>
      </c>
      <c r="AB909" s="267">
        <v>0.025092936802974</v>
      </c>
      <c r="AC909" s="268">
        <v>0.0133196721311475</v>
      </c>
      <c r="AD909" s="269">
        <v>-0.0166183605317875</v>
      </c>
      <c r="AE909" s="270">
        <v>11368</v>
      </c>
      <c r="AF909" s="271">
        <v>231</v>
      </c>
      <c r="AG909" s="271">
        <v>0</v>
      </c>
      <c r="AH909" s="271">
        <v>11190</v>
      </c>
      <c r="AI909" s="271">
        <v>219</v>
      </c>
      <c r="AJ909" s="271">
        <v>0</v>
      </c>
      <c r="AK909" s="268">
        <v>0.020320197044335</v>
      </c>
      <c r="AL909" s="268">
        <v>0.0195710455764075</v>
      </c>
      <c r="AM909" s="269">
        <v>0.000749151467927468</v>
      </c>
    </row>
    <row r="910" spans="1:39">
      <c r="A910" s="279" t="s">
        <v>1160</v>
      </c>
      <c r="B910" s="280" t="s">
        <v>3345</v>
      </c>
      <c r="C910" s="262" t="s">
        <v>1267</v>
      </c>
      <c r="D910" s="280" t="s">
        <v>1268</v>
      </c>
      <c r="E910" s="263">
        <v>2747</v>
      </c>
      <c r="F910" s="263">
        <v>26</v>
      </c>
      <c r="G910" s="263">
        <v>19</v>
      </c>
      <c r="H910" s="263">
        <v>0</v>
      </c>
      <c r="I910" s="263">
        <v>0</v>
      </c>
      <c r="J910" s="264">
        <v>3168</v>
      </c>
      <c r="K910" s="264">
        <v>44</v>
      </c>
      <c r="L910" s="264">
        <v>44</v>
      </c>
      <c r="M910" s="264">
        <v>2</v>
      </c>
      <c r="N910" s="264">
        <v>0</v>
      </c>
      <c r="O910" s="264">
        <v>1343</v>
      </c>
      <c r="P910" s="264">
        <v>17</v>
      </c>
      <c r="Q910" s="264">
        <v>17</v>
      </c>
      <c r="R910" s="264">
        <v>9</v>
      </c>
      <c r="S910" s="264">
        <v>0</v>
      </c>
      <c r="T910" s="265">
        <v>0.015</v>
      </c>
      <c r="U910" s="266">
        <v>2747</v>
      </c>
      <c r="V910" s="266">
        <v>26</v>
      </c>
      <c r="W910" s="266">
        <v>19</v>
      </c>
      <c r="X910" s="266">
        <v>0</v>
      </c>
      <c r="Y910" s="264">
        <v>0</v>
      </c>
      <c r="Z910" s="267">
        <v>0.00946487076811067</v>
      </c>
      <c r="AA910" s="267">
        <v>0.00946487076811067</v>
      </c>
      <c r="AB910" s="267">
        <v>0.0138888888888889</v>
      </c>
      <c r="AC910" s="268">
        <v>0.0126582278481013</v>
      </c>
      <c r="AD910" s="269">
        <v>-0.00442401812077822</v>
      </c>
      <c r="AE910" s="270">
        <v>16802</v>
      </c>
      <c r="AF910" s="271">
        <v>199</v>
      </c>
      <c r="AG910" s="271">
        <v>0</v>
      </c>
      <c r="AH910" s="271">
        <v>17180</v>
      </c>
      <c r="AI910" s="271">
        <v>189</v>
      </c>
      <c r="AJ910" s="271">
        <v>0</v>
      </c>
      <c r="AK910" s="268">
        <v>0.0118438281157005</v>
      </c>
      <c r="AL910" s="268">
        <v>0.0110011641443539</v>
      </c>
      <c r="AM910" s="269">
        <v>0.000842663971346613</v>
      </c>
    </row>
    <row r="911" spans="1:39">
      <c r="A911" s="279" t="s">
        <v>1160</v>
      </c>
      <c r="B911" s="280" t="s">
        <v>3345</v>
      </c>
      <c r="C911" s="262" t="s">
        <v>1269</v>
      </c>
      <c r="D911" s="280" t="s">
        <v>1270</v>
      </c>
      <c r="E911" s="263">
        <v>3907</v>
      </c>
      <c r="F911" s="263">
        <v>48</v>
      </c>
      <c r="G911" s="263">
        <v>33</v>
      </c>
      <c r="H911" s="263">
        <v>0</v>
      </c>
      <c r="I911" s="263">
        <v>0</v>
      </c>
      <c r="J911" s="264">
        <v>4630</v>
      </c>
      <c r="K911" s="264">
        <v>34</v>
      </c>
      <c r="L911" s="264">
        <v>34</v>
      </c>
      <c r="M911" s="264">
        <v>0</v>
      </c>
      <c r="N911" s="264">
        <v>0</v>
      </c>
      <c r="O911" s="264">
        <v>1879</v>
      </c>
      <c r="P911" s="264">
        <v>48</v>
      </c>
      <c r="Q911" s="264">
        <v>48</v>
      </c>
      <c r="R911" s="264">
        <v>11</v>
      </c>
      <c r="S911" s="264">
        <v>0</v>
      </c>
      <c r="T911" s="265">
        <v>0.015</v>
      </c>
      <c r="U911" s="266">
        <v>3907</v>
      </c>
      <c r="V911" s="266">
        <v>48</v>
      </c>
      <c r="W911" s="266">
        <v>33</v>
      </c>
      <c r="X911" s="266">
        <v>0</v>
      </c>
      <c r="Y911" s="264">
        <v>0</v>
      </c>
      <c r="Z911" s="267">
        <v>0.0122856411568979</v>
      </c>
      <c r="AA911" s="267">
        <v>0.0122856411568979</v>
      </c>
      <c r="AB911" s="267">
        <v>0.00734341252699784</v>
      </c>
      <c r="AC911" s="268">
        <v>0.0255455029270889</v>
      </c>
      <c r="AD911" s="269">
        <v>0.00494222862990003</v>
      </c>
      <c r="AE911" s="270">
        <v>24238</v>
      </c>
      <c r="AF911" s="271">
        <v>365</v>
      </c>
      <c r="AG911" s="271">
        <v>0</v>
      </c>
      <c r="AH911" s="271">
        <v>23916</v>
      </c>
      <c r="AI911" s="271">
        <v>306</v>
      </c>
      <c r="AJ911" s="271">
        <v>1</v>
      </c>
      <c r="AK911" s="268">
        <v>0.0150589982671838</v>
      </c>
      <c r="AL911" s="268">
        <v>0.0127529687238669</v>
      </c>
      <c r="AM911" s="269">
        <v>0.00230602954331689</v>
      </c>
    </row>
    <row r="912" spans="1:39">
      <c r="A912" s="279" t="s">
        <v>1160</v>
      </c>
      <c r="B912" s="280" t="s">
        <v>3345</v>
      </c>
      <c r="C912" s="262" t="s">
        <v>1271</v>
      </c>
      <c r="D912" s="280" t="s">
        <v>1272</v>
      </c>
      <c r="E912" s="263">
        <v>9259</v>
      </c>
      <c r="F912" s="263">
        <v>236</v>
      </c>
      <c r="G912" s="263">
        <v>145</v>
      </c>
      <c r="H912" s="263">
        <v>1</v>
      </c>
      <c r="I912" s="263">
        <v>0</v>
      </c>
      <c r="J912" s="264">
        <v>11256</v>
      </c>
      <c r="K912" s="264">
        <v>175</v>
      </c>
      <c r="L912" s="264">
        <v>174</v>
      </c>
      <c r="M912" s="264">
        <v>1</v>
      </c>
      <c r="N912" s="264">
        <v>0</v>
      </c>
      <c r="O912" s="264">
        <v>4719</v>
      </c>
      <c r="P912" s="264">
        <v>108</v>
      </c>
      <c r="Q912" s="264">
        <v>108</v>
      </c>
      <c r="R912" s="264">
        <v>32</v>
      </c>
      <c r="S912" s="264">
        <v>0</v>
      </c>
      <c r="T912" s="265">
        <v>0.015</v>
      </c>
      <c r="U912" s="266">
        <v>9259</v>
      </c>
      <c r="V912" s="266">
        <v>236</v>
      </c>
      <c r="W912" s="266">
        <v>145</v>
      </c>
      <c r="X912" s="266">
        <v>0</v>
      </c>
      <c r="Y912" s="264">
        <v>1</v>
      </c>
      <c r="Z912" s="267">
        <v>0.0254887136839832</v>
      </c>
      <c r="AA912" s="267">
        <v>0.0254887136839832</v>
      </c>
      <c r="AB912" s="267">
        <v>0.015547263681592</v>
      </c>
      <c r="AC912" s="268">
        <v>0.0228862047043865</v>
      </c>
      <c r="AD912" s="269">
        <v>0.00994145000239111</v>
      </c>
      <c r="AE912" s="270">
        <v>56919</v>
      </c>
      <c r="AF912" s="271">
        <v>1246</v>
      </c>
      <c r="AG912" s="271">
        <v>0</v>
      </c>
      <c r="AH912" s="271">
        <v>57309</v>
      </c>
      <c r="AI912" s="271">
        <v>1208</v>
      </c>
      <c r="AJ912" s="271">
        <v>0</v>
      </c>
      <c r="AK912" s="268">
        <v>0.021890757040707</v>
      </c>
      <c r="AL912" s="268">
        <v>0.0210787136400914</v>
      </c>
      <c r="AM912" s="269">
        <v>0.000812043400615536</v>
      </c>
    </row>
    <row r="913" spans="1:39">
      <c r="A913" s="279" t="s">
        <v>1160</v>
      </c>
      <c r="B913" s="280" t="s">
        <v>3345</v>
      </c>
      <c r="C913" s="262" t="s">
        <v>1273</v>
      </c>
      <c r="D913" s="280" t="s">
        <v>1274</v>
      </c>
      <c r="E913" s="263">
        <v>5599</v>
      </c>
      <c r="F913" s="263">
        <v>104</v>
      </c>
      <c r="G913" s="263">
        <v>47</v>
      </c>
      <c r="H913" s="263">
        <v>0</v>
      </c>
      <c r="I913" s="263">
        <v>0</v>
      </c>
      <c r="J913" s="264">
        <v>6917</v>
      </c>
      <c r="K913" s="264">
        <v>113</v>
      </c>
      <c r="L913" s="264">
        <v>113</v>
      </c>
      <c r="M913" s="264">
        <v>1</v>
      </c>
      <c r="N913" s="264">
        <v>0</v>
      </c>
      <c r="O913" s="264">
        <v>2847</v>
      </c>
      <c r="P913" s="264">
        <v>63</v>
      </c>
      <c r="Q913" s="264">
        <v>63</v>
      </c>
      <c r="R913" s="264">
        <v>11</v>
      </c>
      <c r="S913" s="264">
        <v>0</v>
      </c>
      <c r="T913" s="265">
        <v>0.015</v>
      </c>
      <c r="U913" s="266">
        <v>5599</v>
      </c>
      <c r="V913" s="266">
        <v>104</v>
      </c>
      <c r="W913" s="266">
        <v>47</v>
      </c>
      <c r="X913" s="266">
        <v>0</v>
      </c>
      <c r="Y913" s="264">
        <v>0</v>
      </c>
      <c r="Z913" s="267">
        <v>0.0185747454902661</v>
      </c>
      <c r="AA913" s="267">
        <v>0.0185747454902661</v>
      </c>
      <c r="AB913" s="267">
        <v>0.0163365620933931</v>
      </c>
      <c r="AC913" s="268">
        <v>0.0221285563751317</v>
      </c>
      <c r="AD913" s="269">
        <v>0.00223818339687303</v>
      </c>
      <c r="AE913" s="270">
        <v>34695</v>
      </c>
      <c r="AF913" s="271">
        <v>666</v>
      </c>
      <c r="AG913" s="271">
        <v>0</v>
      </c>
      <c r="AH913" s="271">
        <v>34021</v>
      </c>
      <c r="AI913" s="271">
        <v>578</v>
      </c>
      <c r="AJ913" s="271">
        <v>0</v>
      </c>
      <c r="AK913" s="268">
        <v>0.0191958495460441</v>
      </c>
      <c r="AL913" s="268">
        <v>0.016989506481291</v>
      </c>
      <c r="AM913" s="269">
        <v>0.00220634306475313</v>
      </c>
    </row>
    <row r="914" spans="1:39">
      <c r="A914" s="279" t="s">
        <v>1160</v>
      </c>
      <c r="B914" s="280" t="s">
        <v>3345</v>
      </c>
      <c r="C914" s="262" t="s">
        <v>1275</v>
      </c>
      <c r="D914" s="280" t="s">
        <v>1276</v>
      </c>
      <c r="E914" s="263">
        <v>4051</v>
      </c>
      <c r="F914" s="263">
        <v>54</v>
      </c>
      <c r="G914" s="263">
        <v>42</v>
      </c>
      <c r="H914" s="263">
        <v>5</v>
      </c>
      <c r="I914" s="263">
        <v>0</v>
      </c>
      <c r="J914" s="264">
        <v>5068</v>
      </c>
      <c r="K914" s="264">
        <v>69</v>
      </c>
      <c r="L914" s="264">
        <v>69</v>
      </c>
      <c r="M914" s="264">
        <v>13</v>
      </c>
      <c r="N914" s="264">
        <v>0</v>
      </c>
      <c r="O914" s="264">
        <v>2148</v>
      </c>
      <c r="P914" s="264">
        <v>83</v>
      </c>
      <c r="Q914" s="264">
        <v>83</v>
      </c>
      <c r="R914" s="264">
        <v>39</v>
      </c>
      <c r="S914" s="264">
        <v>0</v>
      </c>
      <c r="T914" s="265">
        <v>0.015</v>
      </c>
      <c r="U914" s="266">
        <v>4051</v>
      </c>
      <c r="V914" s="266">
        <v>54</v>
      </c>
      <c r="W914" s="266">
        <v>42</v>
      </c>
      <c r="X914" s="266">
        <v>0</v>
      </c>
      <c r="Y914" s="264">
        <v>5</v>
      </c>
      <c r="Z914" s="267">
        <v>0.0133300419649469</v>
      </c>
      <c r="AA914" s="267">
        <v>0.0133300419649469</v>
      </c>
      <c r="AB914" s="267">
        <v>0.0136148382004736</v>
      </c>
      <c r="AC914" s="268">
        <v>0.0386405959031657</v>
      </c>
      <c r="AD914" s="269">
        <v>-0.000284796235526633</v>
      </c>
      <c r="AE914" s="270">
        <v>25766</v>
      </c>
      <c r="AF914" s="271">
        <v>480</v>
      </c>
      <c r="AG914" s="271">
        <v>0</v>
      </c>
      <c r="AH914" s="271">
        <v>24872</v>
      </c>
      <c r="AI914" s="271">
        <v>431</v>
      </c>
      <c r="AJ914" s="271">
        <v>0</v>
      </c>
      <c r="AK914" s="268">
        <v>0.0186292012729954</v>
      </c>
      <c r="AL914" s="268">
        <v>0.0173287230620778</v>
      </c>
      <c r="AM914" s="269">
        <v>0.00130047821091758</v>
      </c>
    </row>
    <row r="915" spans="1:39">
      <c r="A915" s="279" t="s">
        <v>1160</v>
      </c>
      <c r="B915" s="280" t="s">
        <v>3345</v>
      </c>
      <c r="C915" s="262" t="s">
        <v>1277</v>
      </c>
      <c r="D915" s="280" t="s">
        <v>1278</v>
      </c>
      <c r="E915" s="263">
        <v>5066</v>
      </c>
      <c r="F915" s="263">
        <v>74</v>
      </c>
      <c r="G915" s="263">
        <v>54</v>
      </c>
      <c r="H915" s="263">
        <v>0</v>
      </c>
      <c r="I915" s="263">
        <v>0</v>
      </c>
      <c r="J915" s="264">
        <v>5937</v>
      </c>
      <c r="K915" s="264">
        <v>50</v>
      </c>
      <c r="L915" s="264">
        <v>49</v>
      </c>
      <c r="M915" s="264">
        <v>4</v>
      </c>
      <c r="N915" s="264">
        <v>0</v>
      </c>
      <c r="O915" s="264">
        <v>2626</v>
      </c>
      <c r="P915" s="264">
        <v>80</v>
      </c>
      <c r="Q915" s="264">
        <v>80</v>
      </c>
      <c r="R915" s="264">
        <v>46</v>
      </c>
      <c r="S915" s="264">
        <v>0</v>
      </c>
      <c r="T915" s="265">
        <v>0.015</v>
      </c>
      <c r="U915" s="266">
        <v>5066</v>
      </c>
      <c r="V915" s="266">
        <v>74</v>
      </c>
      <c r="W915" s="266">
        <v>54</v>
      </c>
      <c r="X915" s="266">
        <v>0</v>
      </c>
      <c r="Y915" s="264">
        <v>0</v>
      </c>
      <c r="Z915" s="267">
        <v>0.0146071851559416</v>
      </c>
      <c r="AA915" s="267">
        <v>0.0146071851559416</v>
      </c>
      <c r="AB915" s="267">
        <v>0.00842176183257537</v>
      </c>
      <c r="AC915" s="268">
        <v>0.0304645849200305</v>
      </c>
      <c r="AD915" s="269">
        <v>0.0061854233233662</v>
      </c>
      <c r="AE915" s="270">
        <v>31257</v>
      </c>
      <c r="AF915" s="271">
        <v>444</v>
      </c>
      <c r="AG915" s="271">
        <v>0</v>
      </c>
      <c r="AH915" s="271">
        <v>31293</v>
      </c>
      <c r="AI915" s="271">
        <v>386</v>
      </c>
      <c r="AJ915" s="271">
        <v>0</v>
      </c>
      <c r="AK915" s="268">
        <v>0.014204818120741</v>
      </c>
      <c r="AL915" s="268">
        <v>0.0123350270028441</v>
      </c>
      <c r="AM915" s="269">
        <v>0.00186979111789687</v>
      </c>
    </row>
    <row r="916" spans="1:39">
      <c r="A916" s="279" t="s">
        <v>1160</v>
      </c>
      <c r="B916" s="280" t="s">
        <v>3345</v>
      </c>
      <c r="C916" s="262" t="s">
        <v>1279</v>
      </c>
      <c r="D916" s="280" t="s">
        <v>1280</v>
      </c>
      <c r="E916" s="263">
        <v>2385</v>
      </c>
      <c r="F916" s="263">
        <v>35</v>
      </c>
      <c r="G916" s="263">
        <v>21</v>
      </c>
      <c r="H916" s="263">
        <v>1</v>
      </c>
      <c r="I916" s="263">
        <v>0</v>
      </c>
      <c r="J916" s="264">
        <v>2903</v>
      </c>
      <c r="K916" s="264">
        <v>34</v>
      </c>
      <c r="L916" s="264">
        <v>34</v>
      </c>
      <c r="M916" s="264">
        <v>4</v>
      </c>
      <c r="N916" s="264">
        <v>0</v>
      </c>
      <c r="O916" s="264">
        <v>1117</v>
      </c>
      <c r="P916" s="264">
        <v>20</v>
      </c>
      <c r="Q916" s="264">
        <v>20</v>
      </c>
      <c r="R916" s="264">
        <v>10</v>
      </c>
      <c r="S916" s="264">
        <v>0</v>
      </c>
      <c r="T916" s="265">
        <v>0.015</v>
      </c>
      <c r="U916" s="266">
        <v>2385</v>
      </c>
      <c r="V916" s="266">
        <v>35</v>
      </c>
      <c r="W916" s="266">
        <v>21</v>
      </c>
      <c r="X916" s="266">
        <v>0</v>
      </c>
      <c r="Y916" s="264">
        <v>1</v>
      </c>
      <c r="Z916" s="267">
        <v>0.0146750524109015</v>
      </c>
      <c r="AA916" s="267">
        <v>0.0146750524109015</v>
      </c>
      <c r="AB916" s="267">
        <v>0.0117120220461591</v>
      </c>
      <c r="AC916" s="268">
        <v>0.017905102954342</v>
      </c>
      <c r="AD916" s="269">
        <v>0.00296303036474232</v>
      </c>
      <c r="AE916" s="270">
        <v>14583</v>
      </c>
      <c r="AF916" s="271">
        <v>184</v>
      </c>
      <c r="AG916" s="271">
        <v>0</v>
      </c>
      <c r="AH916" s="271">
        <v>14410</v>
      </c>
      <c r="AI916" s="271">
        <v>189</v>
      </c>
      <c r="AJ916" s="271">
        <v>0</v>
      </c>
      <c r="AK916" s="268">
        <v>0.0126174312555716</v>
      </c>
      <c r="AL916" s="268">
        <v>0.0131158917418459</v>
      </c>
      <c r="AM916" s="269">
        <v>-0.000498460486274385</v>
      </c>
    </row>
    <row r="917" spans="1:39">
      <c r="A917" s="279" t="s">
        <v>1160</v>
      </c>
      <c r="B917" s="280" t="s">
        <v>3345</v>
      </c>
      <c r="C917" s="262" t="s">
        <v>1281</v>
      </c>
      <c r="D917" s="280" t="s">
        <v>1282</v>
      </c>
      <c r="E917" s="263">
        <v>5278</v>
      </c>
      <c r="F917" s="263">
        <v>83</v>
      </c>
      <c r="G917" s="263">
        <v>45</v>
      </c>
      <c r="H917" s="263">
        <v>0</v>
      </c>
      <c r="I917" s="263">
        <v>0</v>
      </c>
      <c r="J917" s="264">
        <v>6273</v>
      </c>
      <c r="K917" s="264">
        <v>130</v>
      </c>
      <c r="L917" s="264">
        <v>130</v>
      </c>
      <c r="M917" s="264">
        <v>4</v>
      </c>
      <c r="N917" s="264">
        <v>0</v>
      </c>
      <c r="O917" s="264">
        <v>2685</v>
      </c>
      <c r="P917" s="264">
        <v>43</v>
      </c>
      <c r="Q917" s="264">
        <v>43</v>
      </c>
      <c r="R917" s="264">
        <v>7</v>
      </c>
      <c r="S917" s="264">
        <v>0</v>
      </c>
      <c r="T917" s="265">
        <v>0.015</v>
      </c>
      <c r="U917" s="266">
        <v>5278</v>
      </c>
      <c r="V917" s="266">
        <v>83</v>
      </c>
      <c r="W917" s="266">
        <v>45</v>
      </c>
      <c r="X917" s="266">
        <v>0</v>
      </c>
      <c r="Y917" s="264">
        <v>0</v>
      </c>
      <c r="Z917" s="267">
        <v>0.0157256536566881</v>
      </c>
      <c r="AA917" s="267">
        <v>0.0157256536566881</v>
      </c>
      <c r="AB917" s="267">
        <v>0.0207237366491312</v>
      </c>
      <c r="AC917" s="268">
        <v>0.0160148975791434</v>
      </c>
      <c r="AD917" s="269">
        <v>-0.00499808299244306</v>
      </c>
      <c r="AE917" s="270">
        <v>32219</v>
      </c>
      <c r="AF917" s="271">
        <v>679</v>
      </c>
      <c r="AG917" s="271">
        <v>0</v>
      </c>
      <c r="AH917" s="271">
        <v>32361</v>
      </c>
      <c r="AI917" s="271">
        <v>751</v>
      </c>
      <c r="AJ917" s="271">
        <v>0</v>
      </c>
      <c r="AK917" s="268">
        <v>0.021074521245228</v>
      </c>
      <c r="AL917" s="268">
        <v>0.0232069466332932</v>
      </c>
      <c r="AM917" s="269">
        <v>-0.00213242538806519</v>
      </c>
    </row>
    <row r="918" spans="1:39">
      <c r="A918" s="279" t="s">
        <v>1160</v>
      </c>
      <c r="B918" s="280" t="s">
        <v>3345</v>
      </c>
      <c r="C918" s="262" t="s">
        <v>1283</v>
      </c>
      <c r="D918" s="280" t="s">
        <v>1284</v>
      </c>
      <c r="E918" s="263">
        <v>3187</v>
      </c>
      <c r="F918" s="263">
        <v>52</v>
      </c>
      <c r="G918" s="263">
        <v>43</v>
      </c>
      <c r="H918" s="263">
        <v>5</v>
      </c>
      <c r="I918" s="263">
        <v>0</v>
      </c>
      <c r="J918" s="264">
        <v>3868</v>
      </c>
      <c r="K918" s="264">
        <v>49</v>
      </c>
      <c r="L918" s="264">
        <v>49</v>
      </c>
      <c r="M918" s="264">
        <v>0</v>
      </c>
      <c r="N918" s="264">
        <v>0</v>
      </c>
      <c r="O918" s="264">
        <v>1658</v>
      </c>
      <c r="P918" s="264">
        <v>50</v>
      </c>
      <c r="Q918" s="264">
        <v>50</v>
      </c>
      <c r="R918" s="264">
        <v>17</v>
      </c>
      <c r="S918" s="264">
        <v>0</v>
      </c>
      <c r="T918" s="265">
        <v>0.015</v>
      </c>
      <c r="U918" s="266">
        <v>3187</v>
      </c>
      <c r="V918" s="266">
        <v>52</v>
      </c>
      <c r="W918" s="266">
        <v>43</v>
      </c>
      <c r="X918" s="266">
        <v>0</v>
      </c>
      <c r="Y918" s="264">
        <v>5</v>
      </c>
      <c r="Z918" s="267">
        <v>0.0163162849074365</v>
      </c>
      <c r="AA918" s="267">
        <v>0.0163162849074365</v>
      </c>
      <c r="AB918" s="267">
        <v>0.0126680455015512</v>
      </c>
      <c r="AC918" s="268">
        <v>0.0301568154402895</v>
      </c>
      <c r="AD918" s="269">
        <v>0.00364823940588527</v>
      </c>
      <c r="AE918" s="270">
        <v>20375</v>
      </c>
      <c r="AF918" s="271">
        <v>351</v>
      </c>
      <c r="AG918" s="271">
        <v>0</v>
      </c>
      <c r="AH918" s="271">
        <v>20451</v>
      </c>
      <c r="AI918" s="271">
        <v>295</v>
      </c>
      <c r="AJ918" s="271">
        <v>0</v>
      </c>
      <c r="AK918" s="268">
        <v>0.0172269938650307</v>
      </c>
      <c r="AL918" s="268">
        <v>0.0144247225074568</v>
      </c>
      <c r="AM918" s="269">
        <v>0.00280227135757383</v>
      </c>
    </row>
    <row r="919" spans="1:39">
      <c r="A919" s="279" t="s">
        <v>1160</v>
      </c>
      <c r="B919" s="280" t="s">
        <v>3345</v>
      </c>
      <c r="C919" s="262" t="s">
        <v>1285</v>
      </c>
      <c r="D919" s="280" t="s">
        <v>1286</v>
      </c>
      <c r="E919" s="263">
        <v>2715</v>
      </c>
      <c r="F919" s="263">
        <v>38</v>
      </c>
      <c r="G919" s="263">
        <v>29</v>
      </c>
      <c r="H919" s="263">
        <v>0</v>
      </c>
      <c r="I919" s="263">
        <v>0</v>
      </c>
      <c r="J919" s="264">
        <v>3415</v>
      </c>
      <c r="K919" s="264">
        <v>50</v>
      </c>
      <c r="L919" s="264">
        <v>50</v>
      </c>
      <c r="M919" s="264">
        <v>8</v>
      </c>
      <c r="N919" s="264">
        <v>0</v>
      </c>
      <c r="O919" s="264">
        <v>1378</v>
      </c>
      <c r="P919" s="264">
        <v>42</v>
      </c>
      <c r="Q919" s="264">
        <v>42</v>
      </c>
      <c r="R919" s="264">
        <v>32</v>
      </c>
      <c r="S919" s="264">
        <v>0</v>
      </c>
      <c r="T919" s="265">
        <v>0.015</v>
      </c>
      <c r="U919" s="266">
        <v>2715</v>
      </c>
      <c r="V919" s="266">
        <v>38</v>
      </c>
      <c r="W919" s="266">
        <v>29</v>
      </c>
      <c r="X919" s="266">
        <v>0</v>
      </c>
      <c r="Y919" s="264">
        <v>0</v>
      </c>
      <c r="Z919" s="267">
        <v>0.0139963167587477</v>
      </c>
      <c r="AA919" s="267">
        <v>0.0139963167587477</v>
      </c>
      <c r="AB919" s="267">
        <v>0.0146412884333821</v>
      </c>
      <c r="AC919" s="268">
        <v>0.0304789550072569</v>
      </c>
      <c r="AD919" s="269">
        <v>-0.00064497167463444</v>
      </c>
      <c r="AE919" s="270">
        <v>17435</v>
      </c>
      <c r="AF919" s="271">
        <v>335</v>
      </c>
      <c r="AG919" s="271">
        <v>0</v>
      </c>
      <c r="AH919" s="271">
        <v>17536</v>
      </c>
      <c r="AI919" s="271">
        <v>238</v>
      </c>
      <c r="AJ919" s="271">
        <v>0</v>
      </c>
      <c r="AK919" s="268">
        <v>0.0192142242615429</v>
      </c>
      <c r="AL919" s="268">
        <v>0.0135720802919708</v>
      </c>
      <c r="AM919" s="269">
        <v>0.00564214396957207</v>
      </c>
    </row>
    <row r="920" spans="1:39">
      <c r="A920" s="279" t="s">
        <v>1160</v>
      </c>
      <c r="B920" s="280" t="s">
        <v>3345</v>
      </c>
      <c r="C920" s="262" t="s">
        <v>1287</v>
      </c>
      <c r="D920" s="280" t="s">
        <v>1288</v>
      </c>
      <c r="E920" s="263">
        <v>1824</v>
      </c>
      <c r="F920" s="263">
        <v>15</v>
      </c>
      <c r="G920" s="263">
        <v>9</v>
      </c>
      <c r="H920" s="263">
        <v>0</v>
      </c>
      <c r="I920" s="263">
        <v>0</v>
      </c>
      <c r="J920" s="264">
        <v>2264</v>
      </c>
      <c r="K920" s="264">
        <v>18</v>
      </c>
      <c r="L920" s="264">
        <v>17</v>
      </c>
      <c r="M920" s="264">
        <v>0</v>
      </c>
      <c r="N920" s="264">
        <v>0</v>
      </c>
      <c r="O920" s="264">
        <v>936</v>
      </c>
      <c r="P920" s="264">
        <v>16</v>
      </c>
      <c r="Q920" s="264">
        <v>16</v>
      </c>
      <c r="R920" s="264">
        <v>7</v>
      </c>
      <c r="S920" s="264">
        <v>0</v>
      </c>
      <c r="T920" s="265">
        <v>0.015</v>
      </c>
      <c r="U920" s="266">
        <v>1824</v>
      </c>
      <c r="V920" s="266">
        <v>15</v>
      </c>
      <c r="W920" s="266">
        <v>9</v>
      </c>
      <c r="X920" s="266">
        <v>0</v>
      </c>
      <c r="Y920" s="264">
        <v>0</v>
      </c>
      <c r="Z920" s="267">
        <v>0.00822368421052632</v>
      </c>
      <c r="AA920" s="267">
        <v>0.00822368421052632</v>
      </c>
      <c r="AB920" s="267">
        <v>0.00795053003533569</v>
      </c>
      <c r="AC920" s="268">
        <v>0.0170940170940171</v>
      </c>
      <c r="AD920" s="269">
        <v>0.000273154175190627</v>
      </c>
      <c r="AE920" s="270">
        <v>11635</v>
      </c>
      <c r="AF920" s="271">
        <v>112</v>
      </c>
      <c r="AG920" s="271">
        <v>0</v>
      </c>
      <c r="AH920" s="271">
        <v>11228</v>
      </c>
      <c r="AI920" s="271">
        <v>114</v>
      </c>
      <c r="AJ920" s="271">
        <v>0</v>
      </c>
      <c r="AK920" s="268">
        <v>0.00962612806188225</v>
      </c>
      <c r="AL920" s="268">
        <v>0.0101531884574279</v>
      </c>
      <c r="AM920" s="269">
        <v>-0.000527060395545606</v>
      </c>
    </row>
    <row r="921" spans="1:39">
      <c r="A921" s="279" t="s">
        <v>1160</v>
      </c>
      <c r="B921" s="280" t="s">
        <v>3347</v>
      </c>
      <c r="C921" s="262" t="s">
        <v>1289</v>
      </c>
      <c r="D921" s="280" t="s">
        <v>1290</v>
      </c>
      <c r="E921" s="263">
        <v>3263</v>
      </c>
      <c r="F921" s="263">
        <v>53</v>
      </c>
      <c r="G921" s="263">
        <v>43</v>
      </c>
      <c r="H921" s="263">
        <v>0</v>
      </c>
      <c r="I921" s="263">
        <v>0</v>
      </c>
      <c r="J921" s="264">
        <v>3973</v>
      </c>
      <c r="K921" s="264">
        <v>53</v>
      </c>
      <c r="L921" s="264">
        <v>53</v>
      </c>
      <c r="M921" s="264">
        <v>0</v>
      </c>
      <c r="N921" s="264">
        <v>0</v>
      </c>
      <c r="O921" s="264">
        <v>1623</v>
      </c>
      <c r="P921" s="264">
        <v>33</v>
      </c>
      <c r="Q921" s="264">
        <v>33</v>
      </c>
      <c r="R921" s="264">
        <v>16</v>
      </c>
      <c r="S921" s="264">
        <v>0</v>
      </c>
      <c r="T921" s="265">
        <v>0.015</v>
      </c>
      <c r="U921" s="266">
        <v>3263</v>
      </c>
      <c r="V921" s="266">
        <v>53</v>
      </c>
      <c r="W921" s="266">
        <v>43</v>
      </c>
      <c r="X921" s="266">
        <v>0</v>
      </c>
      <c r="Y921" s="264">
        <v>0</v>
      </c>
      <c r="Z921" s="267">
        <v>0.0162427214220043</v>
      </c>
      <c r="AA921" s="267">
        <v>0.0162427214220043</v>
      </c>
      <c r="AB921" s="267">
        <v>0.0133400453058142</v>
      </c>
      <c r="AC921" s="268">
        <v>0.0203327171903882</v>
      </c>
      <c r="AD921" s="269">
        <v>0.00290267611619005</v>
      </c>
      <c r="AE921" s="270">
        <v>20949</v>
      </c>
      <c r="AF921" s="271">
        <v>346</v>
      </c>
      <c r="AG921" s="271">
        <v>0</v>
      </c>
      <c r="AH921" s="271">
        <v>20966</v>
      </c>
      <c r="AI921" s="271">
        <v>289</v>
      </c>
      <c r="AJ921" s="271">
        <v>0</v>
      </c>
      <c r="AK921" s="268">
        <v>0.0165163014941047</v>
      </c>
      <c r="AL921" s="268">
        <v>0.0137842220738338</v>
      </c>
      <c r="AM921" s="269">
        <v>0.0027320794202709</v>
      </c>
    </row>
    <row r="922" spans="1:39">
      <c r="A922" s="279" t="s">
        <v>1160</v>
      </c>
      <c r="B922" s="280" t="s">
        <v>3347</v>
      </c>
      <c r="C922" s="262" t="s">
        <v>1291</v>
      </c>
      <c r="D922" s="280" t="s">
        <v>1292</v>
      </c>
      <c r="E922" s="263">
        <v>6548</v>
      </c>
      <c r="F922" s="263">
        <v>137</v>
      </c>
      <c r="G922" s="263">
        <v>86</v>
      </c>
      <c r="H922" s="263">
        <v>0</v>
      </c>
      <c r="I922" s="263">
        <v>0</v>
      </c>
      <c r="J922" s="264">
        <v>8200</v>
      </c>
      <c r="K922" s="264">
        <v>116</v>
      </c>
      <c r="L922" s="264">
        <v>116</v>
      </c>
      <c r="M922" s="264">
        <v>0</v>
      </c>
      <c r="N922" s="264">
        <v>0</v>
      </c>
      <c r="O922" s="264">
        <v>3012</v>
      </c>
      <c r="P922" s="264">
        <v>64</v>
      </c>
      <c r="Q922" s="264">
        <v>64</v>
      </c>
      <c r="R922" s="264">
        <v>16</v>
      </c>
      <c r="S922" s="264">
        <v>0</v>
      </c>
      <c r="T922" s="265">
        <v>0.015</v>
      </c>
      <c r="U922" s="266">
        <v>6548</v>
      </c>
      <c r="V922" s="266">
        <v>137</v>
      </c>
      <c r="W922" s="266">
        <v>86</v>
      </c>
      <c r="X922" s="266">
        <v>0</v>
      </c>
      <c r="Y922" s="264">
        <v>0</v>
      </c>
      <c r="Z922" s="267">
        <v>0.0209224190592547</v>
      </c>
      <c r="AA922" s="267">
        <v>0.0209224190592547</v>
      </c>
      <c r="AB922" s="267">
        <v>0.0141463414634146</v>
      </c>
      <c r="AC922" s="268">
        <v>0.0212483399734396</v>
      </c>
      <c r="AD922" s="269">
        <v>0.0067760775958401</v>
      </c>
      <c r="AE922" s="270">
        <v>40234</v>
      </c>
      <c r="AF922" s="271">
        <v>726</v>
      </c>
      <c r="AG922" s="271">
        <v>0</v>
      </c>
      <c r="AH922" s="271">
        <v>40227</v>
      </c>
      <c r="AI922" s="271">
        <v>666</v>
      </c>
      <c r="AJ922" s="271">
        <v>0</v>
      </c>
      <c r="AK922" s="268">
        <v>0.0180444400258488</v>
      </c>
      <c r="AL922" s="268">
        <v>0.016556044447759</v>
      </c>
      <c r="AM922" s="269">
        <v>0.00148839557808982</v>
      </c>
    </row>
    <row r="923" spans="1:39">
      <c r="A923" s="279" t="s">
        <v>1160</v>
      </c>
      <c r="B923" s="280" t="s">
        <v>3347</v>
      </c>
      <c r="C923" s="262" t="s">
        <v>1293</v>
      </c>
      <c r="D923" s="280" t="s">
        <v>1294</v>
      </c>
      <c r="E923" s="263">
        <v>4852</v>
      </c>
      <c r="F923" s="263">
        <v>75</v>
      </c>
      <c r="G923" s="263">
        <v>50</v>
      </c>
      <c r="H923" s="263">
        <v>0</v>
      </c>
      <c r="I923" s="263">
        <v>0</v>
      </c>
      <c r="J923" s="264">
        <v>6016</v>
      </c>
      <c r="K923" s="264">
        <v>81</v>
      </c>
      <c r="L923" s="264">
        <v>81</v>
      </c>
      <c r="M923" s="264">
        <v>4</v>
      </c>
      <c r="N923" s="264">
        <v>0</v>
      </c>
      <c r="O923" s="264">
        <v>2312</v>
      </c>
      <c r="P923" s="264">
        <v>74</v>
      </c>
      <c r="Q923" s="264">
        <v>72</v>
      </c>
      <c r="R923" s="264">
        <v>25</v>
      </c>
      <c r="S923" s="264">
        <v>0</v>
      </c>
      <c r="T923" s="265">
        <v>0.015</v>
      </c>
      <c r="U923" s="266">
        <v>4852</v>
      </c>
      <c r="V923" s="266">
        <v>75</v>
      </c>
      <c r="W923" s="266">
        <v>50</v>
      </c>
      <c r="X923" s="266">
        <v>0</v>
      </c>
      <c r="Y923" s="264">
        <v>0</v>
      </c>
      <c r="Z923" s="267">
        <v>0.0154575432811212</v>
      </c>
      <c r="AA923" s="267">
        <v>0.0154575432811212</v>
      </c>
      <c r="AB923" s="267">
        <v>0.0134640957446809</v>
      </c>
      <c r="AC923" s="268">
        <v>0.0320069204152249</v>
      </c>
      <c r="AD923" s="269">
        <v>0.00199344753644034</v>
      </c>
      <c r="AE923" s="270">
        <v>30304</v>
      </c>
      <c r="AF923" s="271">
        <v>554</v>
      </c>
      <c r="AG923" s="271">
        <v>0</v>
      </c>
      <c r="AH923" s="271">
        <v>30772</v>
      </c>
      <c r="AI923" s="271">
        <v>426</v>
      </c>
      <c r="AJ923" s="271">
        <v>0</v>
      </c>
      <c r="AK923" s="268">
        <v>0.0182814149947202</v>
      </c>
      <c r="AL923" s="268">
        <v>0.0138437540621344</v>
      </c>
      <c r="AM923" s="269">
        <v>0.00443766093258576</v>
      </c>
    </row>
    <row r="924" spans="1:39">
      <c r="A924" s="279" t="s">
        <v>1160</v>
      </c>
      <c r="B924" s="280" t="s">
        <v>3347</v>
      </c>
      <c r="C924" s="262" t="s">
        <v>1295</v>
      </c>
      <c r="D924" s="280" t="s">
        <v>1296</v>
      </c>
      <c r="E924" s="263">
        <v>5712</v>
      </c>
      <c r="F924" s="263">
        <v>90</v>
      </c>
      <c r="G924" s="263">
        <v>59</v>
      </c>
      <c r="H924" s="263">
        <v>0</v>
      </c>
      <c r="I924" s="263">
        <v>0</v>
      </c>
      <c r="J924" s="264">
        <v>7404</v>
      </c>
      <c r="K924" s="264">
        <v>74</v>
      </c>
      <c r="L924" s="264">
        <v>74</v>
      </c>
      <c r="M924" s="264">
        <v>2</v>
      </c>
      <c r="N924" s="264">
        <v>0</v>
      </c>
      <c r="O924" s="264">
        <v>2899</v>
      </c>
      <c r="P924" s="264">
        <v>40</v>
      </c>
      <c r="Q924" s="264">
        <v>40</v>
      </c>
      <c r="R924" s="264">
        <v>19</v>
      </c>
      <c r="S924" s="264">
        <v>0</v>
      </c>
      <c r="T924" s="265">
        <v>0.015</v>
      </c>
      <c r="U924" s="266">
        <v>5712</v>
      </c>
      <c r="V924" s="266">
        <v>90</v>
      </c>
      <c r="W924" s="266">
        <v>59</v>
      </c>
      <c r="X924" s="266">
        <v>0</v>
      </c>
      <c r="Y924" s="264">
        <v>0</v>
      </c>
      <c r="Z924" s="267">
        <v>0.0157563025210084</v>
      </c>
      <c r="AA924" s="267">
        <v>0.0157563025210084</v>
      </c>
      <c r="AB924" s="267">
        <v>0.00999459751485683</v>
      </c>
      <c r="AC924" s="268">
        <v>0.0137978613314936</v>
      </c>
      <c r="AD924" s="269">
        <v>0.00576170500615157</v>
      </c>
      <c r="AE924" s="270">
        <v>37345</v>
      </c>
      <c r="AF924" s="271">
        <v>500</v>
      </c>
      <c r="AG924" s="271">
        <v>0</v>
      </c>
      <c r="AH924" s="271">
        <v>37312</v>
      </c>
      <c r="AI924" s="271">
        <v>367</v>
      </c>
      <c r="AJ924" s="271">
        <v>0</v>
      </c>
      <c r="AK924" s="268">
        <v>0.0133886731824876</v>
      </c>
      <c r="AL924" s="268">
        <v>0.00983597770154374</v>
      </c>
      <c r="AM924" s="269">
        <v>0.00355269548094388</v>
      </c>
    </row>
    <row r="925" spans="1:39">
      <c r="A925" s="279" t="s">
        <v>1160</v>
      </c>
      <c r="B925" s="280" t="s">
        <v>3347</v>
      </c>
      <c r="C925" s="262" t="s">
        <v>1297</v>
      </c>
      <c r="D925" s="280" t="s">
        <v>1298</v>
      </c>
      <c r="E925" s="263">
        <v>3447</v>
      </c>
      <c r="F925" s="263">
        <v>48</v>
      </c>
      <c r="G925" s="263">
        <v>36</v>
      </c>
      <c r="H925" s="263">
        <v>0</v>
      </c>
      <c r="I925" s="263">
        <v>0</v>
      </c>
      <c r="J925" s="264">
        <v>4624</v>
      </c>
      <c r="K925" s="264">
        <v>47</v>
      </c>
      <c r="L925" s="264">
        <v>47</v>
      </c>
      <c r="M925" s="264">
        <v>0</v>
      </c>
      <c r="N925" s="264">
        <v>0</v>
      </c>
      <c r="O925" s="264">
        <v>1744</v>
      </c>
      <c r="P925" s="264">
        <v>38</v>
      </c>
      <c r="Q925" s="264">
        <v>38</v>
      </c>
      <c r="R925" s="264">
        <v>4</v>
      </c>
      <c r="S925" s="264">
        <v>0</v>
      </c>
      <c r="T925" s="265">
        <v>0.015</v>
      </c>
      <c r="U925" s="266">
        <v>3447</v>
      </c>
      <c r="V925" s="266">
        <v>48</v>
      </c>
      <c r="W925" s="266">
        <v>36</v>
      </c>
      <c r="X925" s="266">
        <v>0</v>
      </c>
      <c r="Y925" s="264">
        <v>0</v>
      </c>
      <c r="Z925" s="267">
        <v>0.0139251523063534</v>
      </c>
      <c r="AA925" s="267">
        <v>0.0139251523063534</v>
      </c>
      <c r="AB925" s="267">
        <v>0.0101643598615917</v>
      </c>
      <c r="AC925" s="268">
        <v>0.0217889908256881</v>
      </c>
      <c r="AD925" s="269">
        <v>0.00376079244476166</v>
      </c>
      <c r="AE925" s="270">
        <v>22337</v>
      </c>
      <c r="AF925" s="271">
        <v>348</v>
      </c>
      <c r="AG925" s="271">
        <v>0</v>
      </c>
      <c r="AH925" s="271">
        <v>21735</v>
      </c>
      <c r="AI925" s="271">
        <v>322</v>
      </c>
      <c r="AJ925" s="271">
        <v>0</v>
      </c>
      <c r="AK925" s="268">
        <v>0.0155795317186731</v>
      </c>
      <c r="AL925" s="268">
        <v>0.0148148148148148</v>
      </c>
      <c r="AM925" s="269">
        <v>0.000764716903858239</v>
      </c>
    </row>
    <row r="926" spans="1:39">
      <c r="A926" s="279" t="s">
        <v>1160</v>
      </c>
      <c r="B926" s="280" t="s">
        <v>3347</v>
      </c>
      <c r="C926" s="262" t="s">
        <v>1299</v>
      </c>
      <c r="D926" s="280" t="s">
        <v>1300</v>
      </c>
      <c r="E926" s="263">
        <v>4926</v>
      </c>
      <c r="F926" s="263">
        <v>78</v>
      </c>
      <c r="G926" s="263">
        <v>38</v>
      </c>
      <c r="H926" s="263">
        <v>0</v>
      </c>
      <c r="I926" s="263">
        <v>0</v>
      </c>
      <c r="J926" s="264">
        <v>6156</v>
      </c>
      <c r="K926" s="264">
        <v>49</v>
      </c>
      <c r="L926" s="264">
        <v>49</v>
      </c>
      <c r="M926" s="264">
        <v>0</v>
      </c>
      <c r="N926" s="264">
        <v>0</v>
      </c>
      <c r="O926" s="264">
        <v>2418</v>
      </c>
      <c r="P926" s="264">
        <v>32</v>
      </c>
      <c r="Q926" s="264">
        <v>32</v>
      </c>
      <c r="R926" s="264">
        <v>10</v>
      </c>
      <c r="S926" s="264">
        <v>0</v>
      </c>
      <c r="T926" s="265">
        <v>0.015</v>
      </c>
      <c r="U926" s="266">
        <v>4926</v>
      </c>
      <c r="V926" s="266">
        <v>78</v>
      </c>
      <c r="W926" s="266">
        <v>38</v>
      </c>
      <c r="X926" s="266">
        <v>0</v>
      </c>
      <c r="Y926" s="264">
        <v>0</v>
      </c>
      <c r="Z926" s="267">
        <v>0.0158343483556638</v>
      </c>
      <c r="AA926" s="267">
        <v>0.0158343483556638</v>
      </c>
      <c r="AB926" s="267">
        <v>0.00795971410006498</v>
      </c>
      <c r="AC926" s="268">
        <v>0.0132340777502068</v>
      </c>
      <c r="AD926" s="269">
        <v>0.00787463425559885</v>
      </c>
      <c r="AE926" s="270">
        <v>31092</v>
      </c>
      <c r="AF926" s="271">
        <v>431</v>
      </c>
      <c r="AG926" s="271">
        <v>0</v>
      </c>
      <c r="AH926" s="271">
        <v>30496</v>
      </c>
      <c r="AI926" s="271">
        <v>297</v>
      </c>
      <c r="AJ926" s="271">
        <v>0</v>
      </c>
      <c r="AK926" s="268">
        <v>0.0138620867104078</v>
      </c>
      <c r="AL926" s="268">
        <v>0.00973898216159496</v>
      </c>
      <c r="AM926" s="269">
        <v>0.00412310454881286</v>
      </c>
    </row>
    <row r="927" spans="1:39">
      <c r="A927" s="279" t="s">
        <v>1160</v>
      </c>
      <c r="B927" s="280" t="s">
        <v>3347</v>
      </c>
      <c r="C927" s="262" t="s">
        <v>1301</v>
      </c>
      <c r="D927" s="280" t="s">
        <v>1302</v>
      </c>
      <c r="E927" s="263">
        <v>4337</v>
      </c>
      <c r="F927" s="263">
        <v>93</v>
      </c>
      <c r="G927" s="263">
        <v>63</v>
      </c>
      <c r="H927" s="263">
        <v>0</v>
      </c>
      <c r="I927" s="263">
        <v>0</v>
      </c>
      <c r="J927" s="264">
        <v>5689</v>
      </c>
      <c r="K927" s="264">
        <v>83</v>
      </c>
      <c r="L927" s="264">
        <v>83</v>
      </c>
      <c r="M927" s="264">
        <v>7</v>
      </c>
      <c r="N927" s="264">
        <v>0</v>
      </c>
      <c r="O927" s="264">
        <v>2137</v>
      </c>
      <c r="P927" s="264">
        <v>30</v>
      </c>
      <c r="Q927" s="264">
        <v>30</v>
      </c>
      <c r="R927" s="264">
        <v>5</v>
      </c>
      <c r="S927" s="264">
        <v>0</v>
      </c>
      <c r="T927" s="265">
        <v>0.015</v>
      </c>
      <c r="U927" s="266">
        <v>4337</v>
      </c>
      <c r="V927" s="266">
        <v>93</v>
      </c>
      <c r="W927" s="266">
        <v>63</v>
      </c>
      <c r="X927" s="266">
        <v>0</v>
      </c>
      <c r="Y927" s="264">
        <v>0</v>
      </c>
      <c r="Z927" s="267">
        <v>0.0214433940511875</v>
      </c>
      <c r="AA927" s="267">
        <v>0.0214433940511875</v>
      </c>
      <c r="AB927" s="267">
        <v>0.0145895587976797</v>
      </c>
      <c r="AC927" s="268">
        <v>0.0140383715489003</v>
      </c>
      <c r="AD927" s="269">
        <v>0.00685383525350773</v>
      </c>
      <c r="AE927" s="270">
        <v>27756</v>
      </c>
      <c r="AF927" s="271">
        <v>515</v>
      </c>
      <c r="AG927" s="271">
        <v>0</v>
      </c>
      <c r="AH927" s="271">
        <v>27426</v>
      </c>
      <c r="AI927" s="271">
        <v>473</v>
      </c>
      <c r="AJ927" s="271">
        <v>0</v>
      </c>
      <c r="AK927" s="268">
        <v>0.0185545467646635</v>
      </c>
      <c r="AL927" s="268">
        <v>0.0172464085174652</v>
      </c>
      <c r="AM927" s="269">
        <v>0.00130813824719832</v>
      </c>
    </row>
    <row r="928" spans="1:39">
      <c r="A928" s="279" t="s">
        <v>1160</v>
      </c>
      <c r="B928" s="280" t="s">
        <v>3347</v>
      </c>
      <c r="C928" s="262" t="s">
        <v>1303</v>
      </c>
      <c r="D928" s="280" t="s">
        <v>1304</v>
      </c>
      <c r="E928" s="263">
        <v>3850</v>
      </c>
      <c r="F928" s="263">
        <v>58</v>
      </c>
      <c r="G928" s="263">
        <v>36</v>
      </c>
      <c r="H928" s="263">
        <v>1</v>
      </c>
      <c r="I928" s="263">
        <v>0</v>
      </c>
      <c r="J928" s="264">
        <v>5090</v>
      </c>
      <c r="K928" s="264">
        <v>51</v>
      </c>
      <c r="L928" s="264">
        <v>51</v>
      </c>
      <c r="M928" s="264">
        <v>1</v>
      </c>
      <c r="N928" s="264">
        <v>0</v>
      </c>
      <c r="O928" s="264">
        <v>1874</v>
      </c>
      <c r="P928" s="264">
        <v>59</v>
      </c>
      <c r="Q928" s="264">
        <v>59</v>
      </c>
      <c r="R928" s="264">
        <v>13</v>
      </c>
      <c r="S928" s="264">
        <v>0</v>
      </c>
      <c r="T928" s="265">
        <v>0.015</v>
      </c>
      <c r="U928" s="266">
        <v>3850</v>
      </c>
      <c r="V928" s="266">
        <v>58</v>
      </c>
      <c r="W928" s="266">
        <v>36</v>
      </c>
      <c r="X928" s="266">
        <v>0</v>
      </c>
      <c r="Y928" s="264">
        <v>1</v>
      </c>
      <c r="Z928" s="267">
        <v>0.0150649350649351</v>
      </c>
      <c r="AA928" s="267">
        <v>0.0150649350649351</v>
      </c>
      <c r="AB928" s="267">
        <v>0.0100196463654224</v>
      </c>
      <c r="AC928" s="268">
        <v>0.0314834578441836</v>
      </c>
      <c r="AD928" s="269">
        <v>0.00504528869951267</v>
      </c>
      <c r="AE928" s="270">
        <v>24991</v>
      </c>
      <c r="AF928" s="271">
        <v>393</v>
      </c>
      <c r="AG928" s="271">
        <v>0</v>
      </c>
      <c r="AH928" s="271">
        <v>24856</v>
      </c>
      <c r="AI928" s="271">
        <v>371</v>
      </c>
      <c r="AJ928" s="271">
        <v>1</v>
      </c>
      <c r="AK928" s="268">
        <v>0.0157256612380457</v>
      </c>
      <c r="AL928" s="268">
        <v>0.0148857418731896</v>
      </c>
      <c r="AM928" s="269">
        <v>0.000839919364856124</v>
      </c>
    </row>
    <row r="929" spans="1:39">
      <c r="A929" s="279" t="s">
        <v>1160</v>
      </c>
      <c r="B929" s="280" t="s">
        <v>3347</v>
      </c>
      <c r="C929" s="262" t="s">
        <v>1305</v>
      </c>
      <c r="D929" s="280" t="s">
        <v>1306</v>
      </c>
      <c r="E929" s="263">
        <v>5214</v>
      </c>
      <c r="F929" s="263">
        <v>60</v>
      </c>
      <c r="G929" s="263">
        <v>38</v>
      </c>
      <c r="H929" s="263">
        <v>0</v>
      </c>
      <c r="I929" s="263">
        <v>0</v>
      </c>
      <c r="J929" s="264">
        <v>6800</v>
      </c>
      <c r="K929" s="264">
        <v>59</v>
      </c>
      <c r="L929" s="264">
        <v>59</v>
      </c>
      <c r="M929" s="264">
        <v>0</v>
      </c>
      <c r="N929" s="264">
        <v>0</v>
      </c>
      <c r="O929" s="264">
        <v>2525</v>
      </c>
      <c r="P929" s="264">
        <v>56</v>
      </c>
      <c r="Q929" s="264">
        <v>56</v>
      </c>
      <c r="R929" s="264">
        <v>12</v>
      </c>
      <c r="S929" s="264">
        <v>0</v>
      </c>
      <c r="T929" s="265">
        <v>0.015</v>
      </c>
      <c r="U929" s="266">
        <v>5214</v>
      </c>
      <c r="V929" s="266">
        <v>60</v>
      </c>
      <c r="W929" s="266">
        <v>38</v>
      </c>
      <c r="X929" s="266">
        <v>0</v>
      </c>
      <c r="Y929" s="264">
        <v>0</v>
      </c>
      <c r="Z929" s="267">
        <v>0.0115074798619102</v>
      </c>
      <c r="AA929" s="267">
        <v>0.0115074798619102</v>
      </c>
      <c r="AB929" s="267">
        <v>0.00867647058823529</v>
      </c>
      <c r="AC929" s="268">
        <v>0.0221782178217822</v>
      </c>
      <c r="AD929" s="269">
        <v>0.00283100927367495</v>
      </c>
      <c r="AE929" s="270">
        <v>33149</v>
      </c>
      <c r="AF929" s="271">
        <v>395</v>
      </c>
      <c r="AG929" s="271">
        <v>0</v>
      </c>
      <c r="AH929" s="271">
        <v>33101</v>
      </c>
      <c r="AI929" s="271">
        <v>374</v>
      </c>
      <c r="AJ929" s="271">
        <v>0</v>
      </c>
      <c r="AK929" s="268">
        <v>0.0119158948987903</v>
      </c>
      <c r="AL929" s="268">
        <v>0.0112987523035558</v>
      </c>
      <c r="AM929" s="269">
        <v>0.000617142595234528</v>
      </c>
    </row>
    <row r="930" spans="1:39">
      <c r="A930" s="279" t="s">
        <v>1160</v>
      </c>
      <c r="B930" s="280" t="s">
        <v>3347</v>
      </c>
      <c r="C930" s="262" t="s">
        <v>1307</v>
      </c>
      <c r="D930" s="280" t="s">
        <v>1308</v>
      </c>
      <c r="E930" s="263">
        <v>2327</v>
      </c>
      <c r="F930" s="263">
        <v>61</v>
      </c>
      <c r="G930" s="263">
        <v>49</v>
      </c>
      <c r="H930" s="263">
        <v>1</v>
      </c>
      <c r="I930" s="263">
        <v>0</v>
      </c>
      <c r="J930" s="264">
        <v>2922</v>
      </c>
      <c r="K930" s="264">
        <v>38</v>
      </c>
      <c r="L930" s="264">
        <v>38</v>
      </c>
      <c r="M930" s="264">
        <v>2</v>
      </c>
      <c r="N930" s="264">
        <v>0</v>
      </c>
      <c r="O930" s="264">
        <v>999</v>
      </c>
      <c r="P930" s="264">
        <v>22</v>
      </c>
      <c r="Q930" s="264">
        <v>22</v>
      </c>
      <c r="R930" s="264">
        <v>16</v>
      </c>
      <c r="S930" s="264">
        <v>0</v>
      </c>
      <c r="T930" s="265">
        <v>0.015</v>
      </c>
      <c r="U930" s="266">
        <v>2327</v>
      </c>
      <c r="V930" s="266">
        <v>61</v>
      </c>
      <c r="W930" s="266">
        <v>49</v>
      </c>
      <c r="X930" s="266">
        <v>0</v>
      </c>
      <c r="Y930" s="264">
        <v>1</v>
      </c>
      <c r="Z930" s="267">
        <v>0.0262140094542329</v>
      </c>
      <c r="AA930" s="267">
        <v>0.0262140094542329</v>
      </c>
      <c r="AB930" s="267">
        <v>0.0130047912388775</v>
      </c>
      <c r="AC930" s="268">
        <v>0.022022022022022</v>
      </c>
      <c r="AD930" s="269">
        <v>0.0132092182153554</v>
      </c>
      <c r="AE930" s="270">
        <v>14738</v>
      </c>
      <c r="AF930" s="271">
        <v>290</v>
      </c>
      <c r="AG930" s="271">
        <v>0</v>
      </c>
      <c r="AH930" s="271">
        <v>15150</v>
      </c>
      <c r="AI930" s="271">
        <v>282</v>
      </c>
      <c r="AJ930" s="271">
        <v>0</v>
      </c>
      <c r="AK930" s="268">
        <v>0.0196770253765776</v>
      </c>
      <c r="AL930" s="268">
        <v>0.0186138613861386</v>
      </c>
      <c r="AM930" s="269">
        <v>0.00106316399043894</v>
      </c>
    </row>
    <row r="931" spans="1:39">
      <c r="A931" s="279" t="s">
        <v>1160</v>
      </c>
      <c r="B931" s="280" t="s">
        <v>3347</v>
      </c>
      <c r="C931" s="262" t="s">
        <v>1309</v>
      </c>
      <c r="D931" s="280" t="s">
        <v>1310</v>
      </c>
      <c r="E931" s="263">
        <v>1295</v>
      </c>
      <c r="F931" s="263">
        <v>19</v>
      </c>
      <c r="G931" s="263">
        <v>13</v>
      </c>
      <c r="H931" s="263">
        <v>0</v>
      </c>
      <c r="I931" s="263">
        <v>0</v>
      </c>
      <c r="J931" s="264">
        <v>1667</v>
      </c>
      <c r="K931" s="264">
        <v>17</v>
      </c>
      <c r="L931" s="264">
        <v>17</v>
      </c>
      <c r="M931" s="264">
        <v>1</v>
      </c>
      <c r="N931" s="264">
        <v>0</v>
      </c>
      <c r="O931" s="264">
        <v>662</v>
      </c>
      <c r="P931" s="264">
        <v>17</v>
      </c>
      <c r="Q931" s="264">
        <v>17</v>
      </c>
      <c r="R931" s="264">
        <v>10</v>
      </c>
      <c r="S931" s="264">
        <v>0</v>
      </c>
      <c r="T931" s="265">
        <v>0.015</v>
      </c>
      <c r="U931" s="266">
        <v>1295</v>
      </c>
      <c r="V931" s="266">
        <v>19</v>
      </c>
      <c r="W931" s="266">
        <v>13</v>
      </c>
      <c r="X931" s="266">
        <v>0</v>
      </c>
      <c r="Y931" s="264">
        <v>0</v>
      </c>
      <c r="Z931" s="267">
        <v>0.0146718146718147</v>
      </c>
      <c r="AA931" s="267">
        <v>0.0146718146718147</v>
      </c>
      <c r="AB931" s="267">
        <v>0.0101979604079184</v>
      </c>
      <c r="AC931" s="268">
        <v>0.0256797583081571</v>
      </c>
      <c r="AD931" s="269">
        <v>0.00447385426389625</v>
      </c>
      <c r="AE931" s="270">
        <v>8554</v>
      </c>
      <c r="AF931" s="271">
        <v>125</v>
      </c>
      <c r="AG931" s="271">
        <v>0</v>
      </c>
      <c r="AH931" s="271">
        <v>8564</v>
      </c>
      <c r="AI931" s="271">
        <v>115</v>
      </c>
      <c r="AJ931" s="271">
        <v>0</v>
      </c>
      <c r="AK931" s="268">
        <v>0.0146130465279401</v>
      </c>
      <c r="AL931" s="268">
        <v>0.0134283045305932</v>
      </c>
      <c r="AM931" s="269">
        <v>0.00118474199734697</v>
      </c>
    </row>
    <row r="932" spans="1:39">
      <c r="A932" s="279" t="s">
        <v>1160</v>
      </c>
      <c r="B932" s="280" t="s">
        <v>3347</v>
      </c>
      <c r="C932" s="262" t="s">
        <v>1311</v>
      </c>
      <c r="D932" s="280" t="s">
        <v>1312</v>
      </c>
      <c r="E932" s="263">
        <v>6098</v>
      </c>
      <c r="F932" s="263">
        <v>103</v>
      </c>
      <c r="G932" s="263">
        <v>70</v>
      </c>
      <c r="H932" s="263">
        <v>0</v>
      </c>
      <c r="I932" s="263">
        <v>0</v>
      </c>
      <c r="J932" s="264">
        <v>7903</v>
      </c>
      <c r="K932" s="264">
        <v>80</v>
      </c>
      <c r="L932" s="264">
        <v>80</v>
      </c>
      <c r="M932" s="264">
        <v>1</v>
      </c>
      <c r="N932" s="264">
        <v>0</v>
      </c>
      <c r="O932" s="264">
        <v>2868</v>
      </c>
      <c r="P932" s="264">
        <v>40</v>
      </c>
      <c r="Q932" s="264">
        <v>40</v>
      </c>
      <c r="R932" s="264">
        <v>15</v>
      </c>
      <c r="S932" s="264">
        <v>0</v>
      </c>
      <c r="T932" s="265">
        <v>0.015</v>
      </c>
      <c r="U932" s="266">
        <v>6098</v>
      </c>
      <c r="V932" s="266">
        <v>103</v>
      </c>
      <c r="W932" s="266">
        <v>70</v>
      </c>
      <c r="X932" s="266">
        <v>0</v>
      </c>
      <c r="Y932" s="264">
        <v>0</v>
      </c>
      <c r="Z932" s="267">
        <v>0.0168907838635618</v>
      </c>
      <c r="AA932" s="267">
        <v>0.0168907838635618</v>
      </c>
      <c r="AB932" s="267">
        <v>0.0101227382006833</v>
      </c>
      <c r="AC932" s="268">
        <v>0.0139470013947001</v>
      </c>
      <c r="AD932" s="269">
        <v>0.00676804566287854</v>
      </c>
      <c r="AE932" s="270">
        <v>38335</v>
      </c>
      <c r="AF932" s="271">
        <v>497</v>
      </c>
      <c r="AG932" s="271">
        <v>0</v>
      </c>
      <c r="AH932" s="271">
        <v>38345</v>
      </c>
      <c r="AI932" s="271">
        <v>360</v>
      </c>
      <c r="AJ932" s="271">
        <v>0</v>
      </c>
      <c r="AK932" s="268">
        <v>0.0129646537107082</v>
      </c>
      <c r="AL932" s="268">
        <v>0.00938844699439301</v>
      </c>
      <c r="AM932" s="269">
        <v>0.00357620671631522</v>
      </c>
    </row>
    <row r="933" spans="1:39">
      <c r="A933" s="279" t="s">
        <v>1160</v>
      </c>
      <c r="B933" s="280" t="s">
        <v>3348</v>
      </c>
      <c r="C933" s="262" t="s">
        <v>1313</v>
      </c>
      <c r="D933" s="280" t="s">
        <v>1314</v>
      </c>
      <c r="E933" s="263">
        <v>4730</v>
      </c>
      <c r="F933" s="263">
        <v>47</v>
      </c>
      <c r="G933" s="263">
        <v>34</v>
      </c>
      <c r="H933" s="263">
        <v>1</v>
      </c>
      <c r="I933" s="263">
        <v>0</v>
      </c>
      <c r="J933" s="264">
        <v>5791</v>
      </c>
      <c r="K933" s="264">
        <v>51</v>
      </c>
      <c r="L933" s="264">
        <v>51</v>
      </c>
      <c r="M933" s="264">
        <v>4</v>
      </c>
      <c r="N933" s="264">
        <v>0</v>
      </c>
      <c r="O933" s="264">
        <v>2600</v>
      </c>
      <c r="P933" s="264">
        <v>47</v>
      </c>
      <c r="Q933" s="264">
        <v>46</v>
      </c>
      <c r="R933" s="264">
        <v>24</v>
      </c>
      <c r="S933" s="264">
        <v>0</v>
      </c>
      <c r="T933" s="265">
        <v>0.015</v>
      </c>
      <c r="U933" s="266">
        <v>4730</v>
      </c>
      <c r="V933" s="266">
        <v>47</v>
      </c>
      <c r="W933" s="266">
        <v>34</v>
      </c>
      <c r="X933" s="266">
        <v>0</v>
      </c>
      <c r="Y933" s="264">
        <v>1</v>
      </c>
      <c r="Z933" s="267">
        <v>0.00993657505285412</v>
      </c>
      <c r="AA933" s="267">
        <v>0.00993657505285412</v>
      </c>
      <c r="AB933" s="267">
        <v>0.00880676912450354</v>
      </c>
      <c r="AC933" s="268">
        <v>0.0180769230769231</v>
      </c>
      <c r="AD933" s="269">
        <v>0.00112980592835058</v>
      </c>
      <c r="AE933" s="270">
        <v>30176</v>
      </c>
      <c r="AF933" s="271">
        <v>374</v>
      </c>
      <c r="AG933" s="271">
        <v>0</v>
      </c>
      <c r="AH933" s="271">
        <v>29797</v>
      </c>
      <c r="AI933" s="271">
        <v>302</v>
      </c>
      <c r="AJ933" s="271">
        <v>0</v>
      </c>
      <c r="AK933" s="268">
        <v>0.0123939554612937</v>
      </c>
      <c r="AL933" s="268">
        <v>0.0101352485149512</v>
      </c>
      <c r="AM933" s="269">
        <v>0.00225870694634257</v>
      </c>
    </row>
    <row r="934" spans="1:39">
      <c r="A934" s="279" t="s">
        <v>1160</v>
      </c>
      <c r="B934" s="280" t="s">
        <v>3348</v>
      </c>
      <c r="C934" s="262" t="s">
        <v>1315</v>
      </c>
      <c r="D934" s="280" t="s">
        <v>1316</v>
      </c>
      <c r="E934" s="263">
        <v>8505</v>
      </c>
      <c r="F934" s="263">
        <v>105</v>
      </c>
      <c r="G934" s="263">
        <v>80</v>
      </c>
      <c r="H934" s="263">
        <v>0</v>
      </c>
      <c r="I934" s="263">
        <v>0</v>
      </c>
      <c r="J934" s="264">
        <v>10400</v>
      </c>
      <c r="K934" s="264">
        <v>116</v>
      </c>
      <c r="L934" s="264">
        <v>115</v>
      </c>
      <c r="M934" s="264">
        <v>17</v>
      </c>
      <c r="N934" s="264">
        <v>0</v>
      </c>
      <c r="O934" s="264">
        <v>4559</v>
      </c>
      <c r="P934" s="264">
        <v>87</v>
      </c>
      <c r="Q934" s="264">
        <v>87</v>
      </c>
      <c r="R934" s="264">
        <v>60</v>
      </c>
      <c r="S934" s="264">
        <v>0</v>
      </c>
      <c r="T934" s="265">
        <v>0.015</v>
      </c>
      <c r="U934" s="266">
        <v>8505</v>
      </c>
      <c r="V934" s="266">
        <v>105</v>
      </c>
      <c r="W934" s="266">
        <v>80</v>
      </c>
      <c r="X934" s="266">
        <v>0</v>
      </c>
      <c r="Y934" s="264">
        <v>0</v>
      </c>
      <c r="Z934" s="267">
        <v>0.0123456790123457</v>
      </c>
      <c r="AA934" s="267">
        <v>0.0123456790123457</v>
      </c>
      <c r="AB934" s="267">
        <v>0.0111538461538462</v>
      </c>
      <c r="AC934" s="268">
        <v>0.0190831322658478</v>
      </c>
      <c r="AD934" s="269">
        <v>0.00119183285849953</v>
      </c>
      <c r="AE934" s="270">
        <v>52859</v>
      </c>
      <c r="AF934" s="271">
        <v>746</v>
      </c>
      <c r="AG934" s="271">
        <v>0</v>
      </c>
      <c r="AH934" s="271">
        <v>51979</v>
      </c>
      <c r="AI934" s="271">
        <v>684</v>
      </c>
      <c r="AJ934" s="271">
        <v>0</v>
      </c>
      <c r="AK934" s="268">
        <v>0.0141130176507312</v>
      </c>
      <c r="AL934" s="268">
        <v>0.0131591604301737</v>
      </c>
      <c r="AM934" s="269">
        <v>0.000953857220557465</v>
      </c>
    </row>
    <row r="935" spans="1:39">
      <c r="A935" s="279" t="s">
        <v>1160</v>
      </c>
      <c r="B935" s="280" t="s">
        <v>3348</v>
      </c>
      <c r="C935" s="262" t="s">
        <v>1317</v>
      </c>
      <c r="D935" s="280" t="s">
        <v>1318</v>
      </c>
      <c r="E935" s="263">
        <v>4558</v>
      </c>
      <c r="F935" s="263">
        <v>96</v>
      </c>
      <c r="G935" s="263">
        <v>70</v>
      </c>
      <c r="H935" s="263">
        <v>0</v>
      </c>
      <c r="I935" s="263">
        <v>0</v>
      </c>
      <c r="J935" s="264">
        <v>5356</v>
      </c>
      <c r="K935" s="264">
        <v>28</v>
      </c>
      <c r="L935" s="264">
        <v>28</v>
      </c>
      <c r="M935" s="264">
        <v>0</v>
      </c>
      <c r="N935" s="264">
        <v>0</v>
      </c>
      <c r="O935" s="264">
        <v>2463</v>
      </c>
      <c r="P935" s="264">
        <v>39</v>
      </c>
      <c r="Q935" s="264">
        <v>39</v>
      </c>
      <c r="R935" s="264">
        <v>11</v>
      </c>
      <c r="S935" s="264">
        <v>0</v>
      </c>
      <c r="T935" s="265">
        <v>0.015</v>
      </c>
      <c r="U935" s="266">
        <v>4558</v>
      </c>
      <c r="V935" s="266">
        <v>96</v>
      </c>
      <c r="W935" s="266">
        <v>70</v>
      </c>
      <c r="X935" s="266">
        <v>0</v>
      </c>
      <c r="Y935" s="264">
        <v>0</v>
      </c>
      <c r="Z935" s="267">
        <v>0.0210618692408951</v>
      </c>
      <c r="AA935" s="267">
        <v>0.0210618692408951</v>
      </c>
      <c r="AB935" s="267">
        <v>0.00522778192681105</v>
      </c>
      <c r="AC935" s="268">
        <v>0.0158343483556638</v>
      </c>
      <c r="AD935" s="269">
        <v>0.0158340873140841</v>
      </c>
      <c r="AE935" s="270">
        <v>27661</v>
      </c>
      <c r="AF935" s="271">
        <v>435</v>
      </c>
      <c r="AG935" s="271">
        <v>0</v>
      </c>
      <c r="AH935" s="271">
        <v>26921</v>
      </c>
      <c r="AI935" s="271">
        <v>418</v>
      </c>
      <c r="AJ935" s="271">
        <v>0</v>
      </c>
      <c r="AK935" s="268">
        <v>0.0157261125772749</v>
      </c>
      <c r="AL935" s="268">
        <v>0.0155269120760744</v>
      </c>
      <c r="AM935" s="269">
        <v>0.000199200501200423</v>
      </c>
    </row>
    <row r="936" spans="1:39">
      <c r="A936" s="279" t="s">
        <v>1160</v>
      </c>
      <c r="B936" s="280" t="s">
        <v>3348</v>
      </c>
      <c r="C936" s="262" t="s">
        <v>1319</v>
      </c>
      <c r="D936" s="280" t="s">
        <v>1320</v>
      </c>
      <c r="E936" s="263">
        <v>4471</v>
      </c>
      <c r="F936" s="263">
        <v>67</v>
      </c>
      <c r="G936" s="263">
        <v>49</v>
      </c>
      <c r="H936" s="263">
        <v>0</v>
      </c>
      <c r="I936" s="263">
        <v>0</v>
      </c>
      <c r="J936" s="264">
        <v>5215</v>
      </c>
      <c r="K936" s="264">
        <v>57</v>
      </c>
      <c r="L936" s="264">
        <v>57</v>
      </c>
      <c r="M936" s="264">
        <v>0</v>
      </c>
      <c r="N936" s="264">
        <v>0</v>
      </c>
      <c r="O936" s="264">
        <v>2239</v>
      </c>
      <c r="P936" s="264">
        <v>52</v>
      </c>
      <c r="Q936" s="264">
        <v>52</v>
      </c>
      <c r="R936" s="264">
        <v>13</v>
      </c>
      <c r="S936" s="264">
        <v>0</v>
      </c>
      <c r="T936" s="265">
        <v>0.015</v>
      </c>
      <c r="U936" s="266">
        <v>4471</v>
      </c>
      <c r="V936" s="266">
        <v>67</v>
      </c>
      <c r="W936" s="266">
        <v>49</v>
      </c>
      <c r="X936" s="266">
        <v>0</v>
      </c>
      <c r="Y936" s="264">
        <v>0</v>
      </c>
      <c r="Z936" s="267">
        <v>0.0149854618653545</v>
      </c>
      <c r="AA936" s="267">
        <v>0.0149854618653545</v>
      </c>
      <c r="AB936" s="267">
        <v>0.0109300095877277</v>
      </c>
      <c r="AC936" s="268">
        <v>0.0232246538633318</v>
      </c>
      <c r="AD936" s="269">
        <v>0.0040554522776268</v>
      </c>
      <c r="AE936" s="270">
        <v>26966</v>
      </c>
      <c r="AF936" s="271">
        <v>406</v>
      </c>
      <c r="AG936" s="271">
        <v>0</v>
      </c>
      <c r="AH936" s="271">
        <v>25761</v>
      </c>
      <c r="AI936" s="271">
        <v>368</v>
      </c>
      <c r="AJ936" s="271">
        <v>0</v>
      </c>
      <c r="AK936" s="268">
        <v>0.0150559964399614</v>
      </c>
      <c r="AL936" s="268">
        <v>0.0142851597375878</v>
      </c>
      <c r="AM936" s="269">
        <v>0.000770836702373606</v>
      </c>
    </row>
    <row r="937" spans="1:39">
      <c r="A937" s="279" t="s">
        <v>1160</v>
      </c>
      <c r="B937" s="280" t="s">
        <v>3348</v>
      </c>
      <c r="C937" s="262" t="s">
        <v>1321</v>
      </c>
      <c r="D937" s="280" t="s">
        <v>1322</v>
      </c>
      <c r="E937" s="263">
        <v>3606</v>
      </c>
      <c r="F937" s="263">
        <v>70</v>
      </c>
      <c r="G937" s="263">
        <v>51</v>
      </c>
      <c r="H937" s="263">
        <v>9</v>
      </c>
      <c r="I937" s="263">
        <v>0</v>
      </c>
      <c r="J937" s="264">
        <v>4599</v>
      </c>
      <c r="K937" s="264">
        <v>61</v>
      </c>
      <c r="L937" s="264">
        <v>60</v>
      </c>
      <c r="M937" s="264">
        <v>6</v>
      </c>
      <c r="N937" s="264">
        <v>0</v>
      </c>
      <c r="O937" s="264">
        <v>2153</v>
      </c>
      <c r="P937" s="264">
        <v>59</v>
      </c>
      <c r="Q937" s="264">
        <v>59</v>
      </c>
      <c r="R937" s="264">
        <v>32</v>
      </c>
      <c r="S937" s="264">
        <v>1</v>
      </c>
      <c r="T937" s="265">
        <v>0.015</v>
      </c>
      <c r="U937" s="266">
        <v>3606</v>
      </c>
      <c r="V937" s="266">
        <v>70</v>
      </c>
      <c r="W937" s="266">
        <v>51</v>
      </c>
      <c r="X937" s="266">
        <v>0</v>
      </c>
      <c r="Y937" s="264">
        <v>9</v>
      </c>
      <c r="Z937" s="267">
        <v>0.0194120909595119</v>
      </c>
      <c r="AA937" s="267">
        <v>0.0194120909595119</v>
      </c>
      <c r="AB937" s="267">
        <v>0.0132637529897804</v>
      </c>
      <c r="AC937" s="268">
        <v>0.0269391546679052</v>
      </c>
      <c r="AD937" s="269">
        <v>0.00614833796973154</v>
      </c>
      <c r="AE937" s="270">
        <v>23923</v>
      </c>
      <c r="AF937" s="271">
        <v>409</v>
      </c>
      <c r="AG937" s="271">
        <v>1</v>
      </c>
      <c r="AH937" s="271">
        <v>22841</v>
      </c>
      <c r="AI937" s="271">
        <v>322</v>
      </c>
      <c r="AJ937" s="271">
        <v>0</v>
      </c>
      <c r="AK937" s="268">
        <v>0.0170547172177402</v>
      </c>
      <c r="AL937" s="268">
        <v>0.014097456328532</v>
      </c>
      <c r="AM937" s="269">
        <v>0.00295726088920822</v>
      </c>
    </row>
    <row r="938" spans="1:39">
      <c r="A938" s="279" t="s">
        <v>1160</v>
      </c>
      <c r="B938" s="280" t="s">
        <v>3348</v>
      </c>
      <c r="C938" s="262" t="s">
        <v>1323</v>
      </c>
      <c r="D938" s="280" t="s">
        <v>1324</v>
      </c>
      <c r="E938" s="263">
        <v>7579</v>
      </c>
      <c r="F938" s="263">
        <v>120</v>
      </c>
      <c r="G938" s="263">
        <v>88</v>
      </c>
      <c r="H938" s="263">
        <v>0</v>
      </c>
      <c r="I938" s="263">
        <v>0</v>
      </c>
      <c r="J938" s="264">
        <v>9203</v>
      </c>
      <c r="K938" s="264">
        <v>96</v>
      </c>
      <c r="L938" s="264">
        <v>96</v>
      </c>
      <c r="M938" s="264">
        <v>8</v>
      </c>
      <c r="N938" s="264">
        <v>0</v>
      </c>
      <c r="O938" s="264">
        <v>4398</v>
      </c>
      <c r="P938" s="264">
        <v>43</v>
      </c>
      <c r="Q938" s="264">
        <v>43</v>
      </c>
      <c r="R938" s="264">
        <v>16</v>
      </c>
      <c r="S938" s="264">
        <v>0</v>
      </c>
      <c r="T938" s="265">
        <v>0.015</v>
      </c>
      <c r="U938" s="266">
        <v>7579</v>
      </c>
      <c r="V938" s="266">
        <v>120</v>
      </c>
      <c r="W938" s="266">
        <v>88</v>
      </c>
      <c r="X938" s="266">
        <v>0</v>
      </c>
      <c r="Y938" s="264">
        <v>0</v>
      </c>
      <c r="Z938" s="267">
        <v>0.0158332233803932</v>
      </c>
      <c r="AA938" s="267">
        <v>0.0158332233803932</v>
      </c>
      <c r="AB938" s="267">
        <v>0.0104313810713898</v>
      </c>
      <c r="AC938" s="268">
        <v>0.00977717144156435</v>
      </c>
      <c r="AD938" s="269">
        <v>0.00540184230900343</v>
      </c>
      <c r="AE938" s="270">
        <v>44144</v>
      </c>
      <c r="AF938" s="271">
        <v>739</v>
      </c>
      <c r="AG938" s="271">
        <v>0</v>
      </c>
      <c r="AH938" s="271">
        <v>48302</v>
      </c>
      <c r="AI938" s="271">
        <v>753</v>
      </c>
      <c r="AJ938" s="271">
        <v>0</v>
      </c>
      <c r="AK938" s="268">
        <v>0.0167406669083001</v>
      </c>
      <c r="AL938" s="268">
        <v>0.0155894165873049</v>
      </c>
      <c r="AM938" s="269">
        <v>0.00115125032099524</v>
      </c>
    </row>
    <row r="939" spans="1:39">
      <c r="A939" s="279" t="s">
        <v>1160</v>
      </c>
      <c r="B939" s="280" t="s">
        <v>3348</v>
      </c>
      <c r="C939" s="262" t="s">
        <v>1325</v>
      </c>
      <c r="D939" s="280" t="s">
        <v>1326</v>
      </c>
      <c r="E939" s="263">
        <v>3641</v>
      </c>
      <c r="F939" s="263">
        <v>86</v>
      </c>
      <c r="G939" s="263">
        <v>60</v>
      </c>
      <c r="H939" s="263">
        <v>0</v>
      </c>
      <c r="I939" s="263">
        <v>0</v>
      </c>
      <c r="J939" s="264">
        <v>4407</v>
      </c>
      <c r="K939" s="264">
        <v>11</v>
      </c>
      <c r="L939" s="264">
        <v>11</v>
      </c>
      <c r="M939" s="264">
        <v>2</v>
      </c>
      <c r="N939" s="264">
        <v>0</v>
      </c>
      <c r="O939" s="264">
        <v>1813</v>
      </c>
      <c r="P939" s="264">
        <v>49</v>
      </c>
      <c r="Q939" s="264">
        <v>49</v>
      </c>
      <c r="R939" s="264">
        <v>16</v>
      </c>
      <c r="S939" s="264">
        <v>0</v>
      </c>
      <c r="T939" s="265">
        <v>0.015</v>
      </c>
      <c r="U939" s="266">
        <v>3641</v>
      </c>
      <c r="V939" s="266">
        <v>86</v>
      </c>
      <c r="W939" s="266">
        <v>60</v>
      </c>
      <c r="X939" s="266">
        <v>0</v>
      </c>
      <c r="Y939" s="264">
        <v>0</v>
      </c>
      <c r="Z939" s="267">
        <v>0.023619884647075</v>
      </c>
      <c r="AA939" s="267">
        <v>0.023619884647075</v>
      </c>
      <c r="AB939" s="267">
        <v>0.00249602904470161</v>
      </c>
      <c r="AC939" s="268">
        <v>0.027027027027027</v>
      </c>
      <c r="AD939" s="269">
        <v>0.0211238556023734</v>
      </c>
      <c r="AE939" s="270">
        <v>21130</v>
      </c>
      <c r="AF939" s="271">
        <v>357</v>
      </c>
      <c r="AG939" s="271">
        <v>0</v>
      </c>
      <c r="AH939" s="271">
        <v>20204</v>
      </c>
      <c r="AI939" s="271">
        <v>255</v>
      </c>
      <c r="AJ939" s="271">
        <v>1</v>
      </c>
      <c r="AK939" s="268">
        <v>0.0168954093705632</v>
      </c>
      <c r="AL939" s="268">
        <v>0.0125717679667393</v>
      </c>
      <c r="AM939" s="269">
        <v>0.00432364140382392</v>
      </c>
    </row>
    <row r="940" spans="1:39">
      <c r="A940" s="279" t="s">
        <v>1160</v>
      </c>
      <c r="B940" s="280" t="s">
        <v>3348</v>
      </c>
      <c r="C940" s="262" t="s">
        <v>1327</v>
      </c>
      <c r="D940" s="280" t="s">
        <v>1328</v>
      </c>
      <c r="E940" s="263">
        <v>4178</v>
      </c>
      <c r="F940" s="263">
        <v>46</v>
      </c>
      <c r="G940" s="263">
        <v>27</v>
      </c>
      <c r="H940" s="263">
        <v>0</v>
      </c>
      <c r="I940" s="263">
        <v>0</v>
      </c>
      <c r="J940" s="264">
        <v>5163</v>
      </c>
      <c r="K940" s="264">
        <v>51</v>
      </c>
      <c r="L940" s="264">
        <v>51</v>
      </c>
      <c r="M940" s="264">
        <v>7</v>
      </c>
      <c r="N940" s="264">
        <v>0</v>
      </c>
      <c r="O940" s="264">
        <v>2371</v>
      </c>
      <c r="P940" s="264">
        <v>38</v>
      </c>
      <c r="Q940" s="264">
        <v>38</v>
      </c>
      <c r="R940" s="264">
        <v>20</v>
      </c>
      <c r="S940" s="264">
        <v>0</v>
      </c>
      <c r="T940" s="265">
        <v>0.015</v>
      </c>
      <c r="U940" s="266">
        <v>4178</v>
      </c>
      <c r="V940" s="266">
        <v>46</v>
      </c>
      <c r="W940" s="266">
        <v>27</v>
      </c>
      <c r="X940" s="266">
        <v>0</v>
      </c>
      <c r="Y940" s="264">
        <v>0</v>
      </c>
      <c r="Z940" s="267">
        <v>0.0110100526567736</v>
      </c>
      <c r="AA940" s="267">
        <v>0.0110100526567736</v>
      </c>
      <c r="AB940" s="267">
        <v>0.00987797791981406</v>
      </c>
      <c r="AC940" s="268">
        <v>0.0160269928300295</v>
      </c>
      <c r="AD940" s="269">
        <v>0.00113207473695951</v>
      </c>
      <c r="AE940" s="270">
        <v>26479</v>
      </c>
      <c r="AF940" s="271">
        <v>321</v>
      </c>
      <c r="AG940" s="271">
        <v>0</v>
      </c>
      <c r="AH940" s="271">
        <v>24970</v>
      </c>
      <c r="AI940" s="271">
        <v>310</v>
      </c>
      <c r="AJ940" s="271">
        <v>0</v>
      </c>
      <c r="AK940" s="268">
        <v>0.0121228143056762</v>
      </c>
      <c r="AL940" s="268">
        <v>0.0124148978774529</v>
      </c>
      <c r="AM940" s="269">
        <v>-0.000292083571776746</v>
      </c>
    </row>
    <row r="941" spans="1:39">
      <c r="A941" s="279" t="s">
        <v>1160</v>
      </c>
      <c r="B941" s="280" t="s">
        <v>3348</v>
      </c>
      <c r="C941" s="262" t="s">
        <v>1329</v>
      </c>
      <c r="D941" s="280" t="s">
        <v>1330</v>
      </c>
      <c r="E941" s="263">
        <v>1882</v>
      </c>
      <c r="F941" s="263">
        <v>26</v>
      </c>
      <c r="G941" s="263">
        <v>15</v>
      </c>
      <c r="H941" s="263">
        <v>0</v>
      </c>
      <c r="I941" s="263">
        <v>0</v>
      </c>
      <c r="J941" s="264">
        <v>2425</v>
      </c>
      <c r="K941" s="264">
        <v>16</v>
      </c>
      <c r="L941" s="264">
        <v>16</v>
      </c>
      <c r="M941" s="264">
        <v>1</v>
      </c>
      <c r="N941" s="264">
        <v>0</v>
      </c>
      <c r="O941" s="264">
        <v>1045</v>
      </c>
      <c r="P941" s="264">
        <v>9</v>
      </c>
      <c r="Q941" s="264">
        <v>9</v>
      </c>
      <c r="R941" s="264">
        <v>3</v>
      </c>
      <c r="S941" s="264">
        <v>0</v>
      </c>
      <c r="T941" s="265">
        <v>0.015</v>
      </c>
      <c r="U941" s="266">
        <v>1882</v>
      </c>
      <c r="V941" s="266">
        <v>26</v>
      </c>
      <c r="W941" s="266">
        <v>15</v>
      </c>
      <c r="X941" s="266">
        <v>0</v>
      </c>
      <c r="Y941" s="264">
        <v>0</v>
      </c>
      <c r="Z941" s="267">
        <v>0.0138150903294368</v>
      </c>
      <c r="AA941" s="267">
        <v>0.0138150903294368</v>
      </c>
      <c r="AB941" s="267">
        <v>0.0065979381443299</v>
      </c>
      <c r="AC941" s="268">
        <v>0.00861244019138756</v>
      </c>
      <c r="AD941" s="269">
        <v>0.00721715218510687</v>
      </c>
      <c r="AE941" s="270">
        <v>12428</v>
      </c>
      <c r="AF941" s="271">
        <v>109</v>
      </c>
      <c r="AG941" s="271">
        <v>0</v>
      </c>
      <c r="AH941" s="271">
        <v>11881</v>
      </c>
      <c r="AI941" s="271">
        <v>105</v>
      </c>
      <c r="AJ941" s="271">
        <v>0</v>
      </c>
      <c r="AK941" s="268">
        <v>0.00877051818474413</v>
      </c>
      <c r="AL941" s="268">
        <v>0.00883763992929888</v>
      </c>
      <c r="AM941" s="269">
        <v>-6.71217445547545e-5</v>
      </c>
    </row>
    <row r="942" spans="1:39">
      <c r="A942" s="279" t="s">
        <v>1160</v>
      </c>
      <c r="B942" s="280" t="s">
        <v>3349</v>
      </c>
      <c r="C942" s="262" t="s">
        <v>1331</v>
      </c>
      <c r="D942" s="280" t="s">
        <v>1332</v>
      </c>
      <c r="E942" s="263">
        <v>3316</v>
      </c>
      <c r="F942" s="263">
        <v>74</v>
      </c>
      <c r="G942" s="263">
        <v>55</v>
      </c>
      <c r="H942" s="263">
        <v>2</v>
      </c>
      <c r="I942" s="263">
        <v>0</v>
      </c>
      <c r="J942" s="264">
        <v>4097</v>
      </c>
      <c r="K942" s="264">
        <v>58</v>
      </c>
      <c r="L942" s="264">
        <v>58</v>
      </c>
      <c r="M942" s="264">
        <v>5</v>
      </c>
      <c r="N942" s="264">
        <v>0</v>
      </c>
      <c r="O942" s="264">
        <v>2215</v>
      </c>
      <c r="P942" s="264">
        <v>47</v>
      </c>
      <c r="Q942" s="264">
        <v>47</v>
      </c>
      <c r="R942" s="264">
        <v>21</v>
      </c>
      <c r="S942" s="264">
        <v>0</v>
      </c>
      <c r="T942" s="265">
        <v>0.015</v>
      </c>
      <c r="U942" s="266">
        <v>3316</v>
      </c>
      <c r="V942" s="266">
        <v>74</v>
      </c>
      <c r="W942" s="266">
        <v>55</v>
      </c>
      <c r="X942" s="266">
        <v>0</v>
      </c>
      <c r="Y942" s="264">
        <v>2</v>
      </c>
      <c r="Z942" s="267">
        <v>0.0223160434258142</v>
      </c>
      <c r="AA942" s="267">
        <v>0.0223160434258142</v>
      </c>
      <c r="AB942" s="267">
        <v>0.0141567000244081</v>
      </c>
      <c r="AC942" s="268">
        <v>0.0212189616252822</v>
      </c>
      <c r="AD942" s="269">
        <v>0.00815934340140613</v>
      </c>
      <c r="AE942" s="270">
        <v>21713</v>
      </c>
      <c r="AF942" s="271">
        <v>444</v>
      </c>
      <c r="AG942" s="271">
        <v>0</v>
      </c>
      <c r="AH942" s="271">
        <v>21224</v>
      </c>
      <c r="AI942" s="271">
        <v>508</v>
      </c>
      <c r="AJ942" s="271">
        <v>0</v>
      </c>
      <c r="AK942" s="268">
        <v>0.020448579192189</v>
      </c>
      <c r="AL942" s="268">
        <v>0.02393516773464</v>
      </c>
      <c r="AM942" s="269">
        <v>-0.00348658854245102</v>
      </c>
    </row>
    <row r="943" spans="1:39">
      <c r="A943" s="279" t="s">
        <v>1160</v>
      </c>
      <c r="B943" s="280" t="s">
        <v>3349</v>
      </c>
      <c r="C943" s="262" t="s">
        <v>1333</v>
      </c>
      <c r="D943" s="280" t="s">
        <v>1334</v>
      </c>
      <c r="E943" s="263">
        <v>9001</v>
      </c>
      <c r="F943" s="263">
        <v>204</v>
      </c>
      <c r="G943" s="263">
        <v>151</v>
      </c>
      <c r="H943" s="263">
        <v>22</v>
      </c>
      <c r="I943" s="263">
        <v>0</v>
      </c>
      <c r="J943" s="264">
        <v>11128</v>
      </c>
      <c r="K943" s="264">
        <v>191</v>
      </c>
      <c r="L943" s="264">
        <v>191</v>
      </c>
      <c r="M943" s="264">
        <v>12</v>
      </c>
      <c r="N943" s="264">
        <v>0</v>
      </c>
      <c r="O943" s="264">
        <v>5520</v>
      </c>
      <c r="P943" s="264">
        <v>126</v>
      </c>
      <c r="Q943" s="264">
        <v>126</v>
      </c>
      <c r="R943" s="264">
        <v>49</v>
      </c>
      <c r="S943" s="264">
        <v>0</v>
      </c>
      <c r="T943" s="265">
        <v>0.015</v>
      </c>
      <c r="U943" s="266">
        <v>9001</v>
      </c>
      <c r="V943" s="266">
        <v>204</v>
      </c>
      <c r="W943" s="266">
        <v>151</v>
      </c>
      <c r="X943" s="266">
        <v>0</v>
      </c>
      <c r="Y943" s="264">
        <v>22</v>
      </c>
      <c r="Z943" s="267">
        <v>0.0226641484279524</v>
      </c>
      <c r="AA943" s="267">
        <v>0.0226641484279524</v>
      </c>
      <c r="AB943" s="267">
        <v>0.0171639108554996</v>
      </c>
      <c r="AC943" s="268">
        <v>0.0228260869565217</v>
      </c>
      <c r="AD943" s="269">
        <v>0.00550023757245281</v>
      </c>
      <c r="AE943" s="270">
        <v>57528</v>
      </c>
      <c r="AF943" s="271">
        <v>1289</v>
      </c>
      <c r="AG943" s="271">
        <v>0</v>
      </c>
      <c r="AH943" s="271">
        <v>56750</v>
      </c>
      <c r="AI943" s="271">
        <v>1201</v>
      </c>
      <c r="AJ943" s="271">
        <v>0</v>
      </c>
      <c r="AK943" s="268">
        <v>0.0224064803226255</v>
      </c>
      <c r="AL943" s="268">
        <v>0.0211629955947137</v>
      </c>
      <c r="AM943" s="269">
        <v>0.00124348472791185</v>
      </c>
    </row>
    <row r="944" spans="1:39">
      <c r="A944" s="279" t="s">
        <v>1160</v>
      </c>
      <c r="B944" s="280" t="s">
        <v>3349</v>
      </c>
      <c r="C944" s="262" t="s">
        <v>1335</v>
      </c>
      <c r="D944" s="280" t="s">
        <v>1336</v>
      </c>
      <c r="E944" s="263">
        <v>4882</v>
      </c>
      <c r="F944" s="263">
        <v>64</v>
      </c>
      <c r="G944" s="263">
        <v>50</v>
      </c>
      <c r="H944" s="263">
        <v>2</v>
      </c>
      <c r="I944" s="263">
        <v>0</v>
      </c>
      <c r="J944" s="264">
        <v>6287</v>
      </c>
      <c r="K944" s="264">
        <v>80</v>
      </c>
      <c r="L944" s="264">
        <v>80</v>
      </c>
      <c r="M944" s="264">
        <v>7</v>
      </c>
      <c r="N944" s="264">
        <v>0</v>
      </c>
      <c r="O944" s="264">
        <v>3165</v>
      </c>
      <c r="P944" s="264">
        <v>49</v>
      </c>
      <c r="Q944" s="264">
        <v>49</v>
      </c>
      <c r="R944" s="264">
        <v>22</v>
      </c>
      <c r="S944" s="264">
        <v>0</v>
      </c>
      <c r="T944" s="265">
        <v>0.015</v>
      </c>
      <c r="U944" s="266">
        <v>4882</v>
      </c>
      <c r="V944" s="266">
        <v>64</v>
      </c>
      <c r="W944" s="266">
        <v>50</v>
      </c>
      <c r="X944" s="266">
        <v>0</v>
      </c>
      <c r="Y944" s="264">
        <v>2</v>
      </c>
      <c r="Z944" s="267">
        <v>0.0131093814010651</v>
      </c>
      <c r="AA944" s="267">
        <v>0.0131093814010651</v>
      </c>
      <c r="AB944" s="267">
        <v>0.0127246699538731</v>
      </c>
      <c r="AC944" s="268">
        <v>0.0154818325434439</v>
      </c>
      <c r="AD944" s="269">
        <v>0.000384711447192066</v>
      </c>
      <c r="AE944" s="270">
        <v>32196</v>
      </c>
      <c r="AF944" s="271">
        <v>537</v>
      </c>
      <c r="AG944" s="271">
        <v>0</v>
      </c>
      <c r="AH944" s="271">
        <v>31846</v>
      </c>
      <c r="AI944" s="271">
        <v>484</v>
      </c>
      <c r="AJ944" s="271">
        <v>0</v>
      </c>
      <c r="AK944" s="268">
        <v>0.0166790905702572</v>
      </c>
      <c r="AL944" s="268">
        <v>0.0151981410538215</v>
      </c>
      <c r="AM944" s="269">
        <v>0.00148094951643566</v>
      </c>
    </row>
    <row r="945" spans="1:39">
      <c r="A945" s="279" t="s">
        <v>1160</v>
      </c>
      <c r="B945" s="280" t="s">
        <v>3349</v>
      </c>
      <c r="C945" s="262" t="s">
        <v>1337</v>
      </c>
      <c r="D945" s="280" t="s">
        <v>1338</v>
      </c>
      <c r="E945" s="263">
        <v>6184</v>
      </c>
      <c r="F945" s="263">
        <v>175</v>
      </c>
      <c r="G945" s="263">
        <v>114</v>
      </c>
      <c r="H945" s="263">
        <v>0</v>
      </c>
      <c r="I945" s="263">
        <v>0</v>
      </c>
      <c r="J945" s="264">
        <v>7625</v>
      </c>
      <c r="K945" s="264">
        <v>194</v>
      </c>
      <c r="L945" s="264">
        <v>192</v>
      </c>
      <c r="M945" s="264">
        <v>17</v>
      </c>
      <c r="N945" s="264">
        <v>0</v>
      </c>
      <c r="O945" s="264">
        <v>3899</v>
      </c>
      <c r="P945" s="264">
        <v>52</v>
      </c>
      <c r="Q945" s="264">
        <v>52</v>
      </c>
      <c r="R945" s="264">
        <v>10</v>
      </c>
      <c r="S945" s="264">
        <v>0</v>
      </c>
      <c r="T945" s="265">
        <v>0.015</v>
      </c>
      <c r="U945" s="266">
        <v>6184</v>
      </c>
      <c r="V945" s="266">
        <v>175</v>
      </c>
      <c r="W945" s="266">
        <v>114</v>
      </c>
      <c r="X945" s="266">
        <v>0</v>
      </c>
      <c r="Y945" s="264">
        <v>0</v>
      </c>
      <c r="Z945" s="267">
        <v>0.0282988357050453</v>
      </c>
      <c r="AA945" s="267">
        <v>0.0282988357050453</v>
      </c>
      <c r="AB945" s="267">
        <v>0.0254426229508197</v>
      </c>
      <c r="AC945" s="268">
        <v>0.0133367530135932</v>
      </c>
      <c r="AD945" s="269">
        <v>0.00285621275422561</v>
      </c>
      <c r="AE945" s="270">
        <v>39809</v>
      </c>
      <c r="AF945" s="271">
        <v>902</v>
      </c>
      <c r="AG945" s="271">
        <v>0</v>
      </c>
      <c r="AH945" s="271">
        <v>38014</v>
      </c>
      <c r="AI945" s="271">
        <v>878</v>
      </c>
      <c r="AJ945" s="271">
        <v>0</v>
      </c>
      <c r="AK945" s="268">
        <v>0.0226581928709588</v>
      </c>
      <c r="AL945" s="268">
        <v>0.0230967538275372</v>
      </c>
      <c r="AM945" s="269">
        <v>-0.000438560956578394</v>
      </c>
    </row>
    <row r="946" spans="1:39">
      <c r="A946" s="279" t="s">
        <v>1160</v>
      </c>
      <c r="B946" s="280" t="s">
        <v>3349</v>
      </c>
      <c r="C946" s="262" t="s">
        <v>1339</v>
      </c>
      <c r="D946" s="280" t="s">
        <v>1340</v>
      </c>
      <c r="E946" s="263">
        <v>3244</v>
      </c>
      <c r="F946" s="263">
        <v>45</v>
      </c>
      <c r="G946" s="263">
        <v>28</v>
      </c>
      <c r="H946" s="263">
        <v>2</v>
      </c>
      <c r="I946" s="263">
        <v>0</v>
      </c>
      <c r="J946" s="264">
        <v>3862</v>
      </c>
      <c r="K946" s="264">
        <v>35</v>
      </c>
      <c r="L946" s="264">
        <v>35</v>
      </c>
      <c r="M946" s="264">
        <v>1</v>
      </c>
      <c r="N946" s="264">
        <v>0</v>
      </c>
      <c r="O946" s="264">
        <v>2478</v>
      </c>
      <c r="P946" s="264">
        <v>20</v>
      </c>
      <c r="Q946" s="264">
        <v>20</v>
      </c>
      <c r="R946" s="264">
        <v>6</v>
      </c>
      <c r="S946" s="264">
        <v>0</v>
      </c>
      <c r="T946" s="265">
        <v>0.015</v>
      </c>
      <c r="U946" s="266">
        <v>3244</v>
      </c>
      <c r="V946" s="266">
        <v>45</v>
      </c>
      <c r="W946" s="266">
        <v>28</v>
      </c>
      <c r="X946" s="266">
        <v>0</v>
      </c>
      <c r="Y946" s="264">
        <v>2</v>
      </c>
      <c r="Z946" s="267">
        <v>0.0138717632552404</v>
      </c>
      <c r="AA946" s="267">
        <v>0.0138717632552404</v>
      </c>
      <c r="AB946" s="267">
        <v>0.00906266183324702</v>
      </c>
      <c r="AC946" s="268">
        <v>0.00807102502017756</v>
      </c>
      <c r="AD946" s="269">
        <v>0.00480910142199342</v>
      </c>
      <c r="AE946" s="270">
        <v>22836</v>
      </c>
      <c r="AF946" s="271">
        <v>238</v>
      </c>
      <c r="AG946" s="271">
        <v>0</v>
      </c>
      <c r="AH946" s="271">
        <v>22565</v>
      </c>
      <c r="AI946" s="271">
        <v>288</v>
      </c>
      <c r="AJ946" s="271">
        <v>0</v>
      </c>
      <c r="AK946" s="268">
        <v>0.0104221404799439</v>
      </c>
      <c r="AL946" s="268">
        <v>0.0127631287391979</v>
      </c>
      <c r="AM946" s="269">
        <v>-0.00234098825925393</v>
      </c>
    </row>
    <row r="947" spans="1:39">
      <c r="A947" s="279" t="s">
        <v>1160</v>
      </c>
      <c r="B947" s="280" t="s">
        <v>3349</v>
      </c>
      <c r="C947" s="262" t="s">
        <v>1341</v>
      </c>
      <c r="D947" s="280" t="s">
        <v>1342</v>
      </c>
      <c r="E947" s="263">
        <v>3127</v>
      </c>
      <c r="F947" s="263">
        <v>39</v>
      </c>
      <c r="G947" s="263">
        <v>29</v>
      </c>
      <c r="H947" s="263">
        <v>0</v>
      </c>
      <c r="I947" s="263">
        <v>0</v>
      </c>
      <c r="J947" s="264">
        <v>3981</v>
      </c>
      <c r="K947" s="264">
        <v>50</v>
      </c>
      <c r="L947" s="264">
        <v>50</v>
      </c>
      <c r="M947" s="264">
        <v>0</v>
      </c>
      <c r="N947" s="264">
        <v>0</v>
      </c>
      <c r="O947" s="264">
        <v>2035</v>
      </c>
      <c r="P947" s="264">
        <v>28</v>
      </c>
      <c r="Q947" s="264">
        <v>27</v>
      </c>
      <c r="R947" s="264">
        <v>12</v>
      </c>
      <c r="S947" s="264">
        <v>0</v>
      </c>
      <c r="T947" s="265">
        <v>0.015</v>
      </c>
      <c r="U947" s="266">
        <v>3127</v>
      </c>
      <c r="V947" s="266">
        <v>39</v>
      </c>
      <c r="W947" s="266">
        <v>29</v>
      </c>
      <c r="X947" s="266">
        <v>0</v>
      </c>
      <c r="Y947" s="264">
        <v>0</v>
      </c>
      <c r="Z947" s="267">
        <v>0.0124720179085385</v>
      </c>
      <c r="AA947" s="267">
        <v>0.0124720179085385</v>
      </c>
      <c r="AB947" s="267">
        <v>0.0125596583772921</v>
      </c>
      <c r="AC947" s="268">
        <v>0.0137592137592138</v>
      </c>
      <c r="AD947" s="269">
        <v>-8.76404687536036e-5</v>
      </c>
      <c r="AE947" s="270">
        <v>20940</v>
      </c>
      <c r="AF947" s="271">
        <v>314</v>
      </c>
      <c r="AG947" s="271">
        <v>0</v>
      </c>
      <c r="AH947" s="271">
        <v>21146</v>
      </c>
      <c r="AI947" s="271">
        <v>276</v>
      </c>
      <c r="AJ947" s="271">
        <v>0</v>
      </c>
      <c r="AK947" s="268">
        <v>0.0149952244508118</v>
      </c>
      <c r="AL947" s="268">
        <v>0.0130521138749645</v>
      </c>
      <c r="AM947" s="269">
        <v>0.00194311057584731</v>
      </c>
    </row>
    <row r="948" spans="1:39">
      <c r="A948" s="279" t="s">
        <v>1160</v>
      </c>
      <c r="B948" s="280" t="s">
        <v>3349</v>
      </c>
      <c r="C948" s="262" t="s">
        <v>1343</v>
      </c>
      <c r="D948" s="280" t="s">
        <v>1344</v>
      </c>
      <c r="E948" s="263">
        <v>4820</v>
      </c>
      <c r="F948" s="263">
        <v>83</v>
      </c>
      <c r="G948" s="263">
        <v>60</v>
      </c>
      <c r="H948" s="263">
        <v>2</v>
      </c>
      <c r="I948" s="263">
        <v>0</v>
      </c>
      <c r="J948" s="264">
        <v>5964</v>
      </c>
      <c r="K948" s="264">
        <v>113</v>
      </c>
      <c r="L948" s="264">
        <v>113</v>
      </c>
      <c r="M948" s="264">
        <v>30</v>
      </c>
      <c r="N948" s="264">
        <v>0</v>
      </c>
      <c r="O948" s="264">
        <v>3106</v>
      </c>
      <c r="P948" s="264">
        <v>57</v>
      </c>
      <c r="Q948" s="264">
        <v>57</v>
      </c>
      <c r="R948" s="264">
        <v>31</v>
      </c>
      <c r="S948" s="264">
        <v>0</v>
      </c>
      <c r="T948" s="265">
        <v>0.015</v>
      </c>
      <c r="U948" s="266">
        <v>4820</v>
      </c>
      <c r="V948" s="266">
        <v>83</v>
      </c>
      <c r="W948" s="266">
        <v>60</v>
      </c>
      <c r="X948" s="266">
        <v>0</v>
      </c>
      <c r="Y948" s="264">
        <v>2</v>
      </c>
      <c r="Z948" s="267">
        <v>0.0172199170124481</v>
      </c>
      <c r="AA948" s="267">
        <v>0.0172199170124481</v>
      </c>
      <c r="AB948" s="267">
        <v>0.0189470154258887</v>
      </c>
      <c r="AC948" s="268">
        <v>0.0183515775917579</v>
      </c>
      <c r="AD948" s="269">
        <v>-0.00172709841344053</v>
      </c>
      <c r="AE948" s="270">
        <v>30657</v>
      </c>
      <c r="AF948" s="271">
        <v>600</v>
      </c>
      <c r="AG948" s="271">
        <v>0</v>
      </c>
      <c r="AH948" s="271">
        <v>30299</v>
      </c>
      <c r="AI948" s="271">
        <v>599</v>
      </c>
      <c r="AJ948" s="271">
        <v>0</v>
      </c>
      <c r="AK948" s="268">
        <v>0.0195713866327429</v>
      </c>
      <c r="AL948" s="268">
        <v>0.019769629360705</v>
      </c>
      <c r="AM948" s="269">
        <v>-0.000198242727962043</v>
      </c>
    </row>
    <row r="949" spans="1:39">
      <c r="A949" s="279" t="s">
        <v>1160</v>
      </c>
      <c r="B949" s="280" t="s">
        <v>3349</v>
      </c>
      <c r="C949" s="262" t="s">
        <v>1345</v>
      </c>
      <c r="D949" s="280" t="s">
        <v>1346</v>
      </c>
      <c r="E949" s="263">
        <v>4023</v>
      </c>
      <c r="F949" s="263">
        <v>52</v>
      </c>
      <c r="G949" s="263">
        <v>39</v>
      </c>
      <c r="H949" s="263">
        <v>3</v>
      </c>
      <c r="I949" s="263">
        <v>0</v>
      </c>
      <c r="J949" s="264">
        <v>5040</v>
      </c>
      <c r="K949" s="264">
        <v>58</v>
      </c>
      <c r="L949" s="264">
        <v>58</v>
      </c>
      <c r="M949" s="264">
        <v>8</v>
      </c>
      <c r="N949" s="264">
        <v>0</v>
      </c>
      <c r="O949" s="264">
        <v>2598</v>
      </c>
      <c r="P949" s="264">
        <v>30</v>
      </c>
      <c r="Q949" s="264">
        <v>30</v>
      </c>
      <c r="R949" s="264">
        <v>19</v>
      </c>
      <c r="S949" s="264">
        <v>0</v>
      </c>
      <c r="T949" s="265">
        <v>0.015</v>
      </c>
      <c r="U949" s="266">
        <v>4023</v>
      </c>
      <c r="V949" s="266">
        <v>52</v>
      </c>
      <c r="W949" s="266">
        <v>39</v>
      </c>
      <c r="X949" s="266">
        <v>0</v>
      </c>
      <c r="Y949" s="264">
        <v>3</v>
      </c>
      <c r="Z949" s="267">
        <v>0.0129256773552076</v>
      </c>
      <c r="AA949" s="267">
        <v>0.0129256773552076</v>
      </c>
      <c r="AB949" s="267">
        <v>0.0115079365079365</v>
      </c>
      <c r="AC949" s="268">
        <v>0.0115473441108545</v>
      </c>
      <c r="AD949" s="269">
        <v>0.00141774084727105</v>
      </c>
      <c r="AE949" s="270">
        <v>26083</v>
      </c>
      <c r="AF949" s="271">
        <v>358</v>
      </c>
      <c r="AG949" s="271">
        <v>0</v>
      </c>
      <c r="AH949" s="271">
        <v>25638</v>
      </c>
      <c r="AI949" s="271">
        <v>312</v>
      </c>
      <c r="AJ949" s="271">
        <v>0</v>
      </c>
      <c r="AK949" s="268">
        <v>0.0137254150212782</v>
      </c>
      <c r="AL949" s="268">
        <v>0.0121694359934472</v>
      </c>
      <c r="AM949" s="269">
        <v>0.001555979027831</v>
      </c>
    </row>
    <row r="950" spans="1:39">
      <c r="A950" s="279" t="s">
        <v>1160</v>
      </c>
      <c r="B950" s="280" t="s">
        <v>3349</v>
      </c>
      <c r="C950" s="262" t="s">
        <v>1347</v>
      </c>
      <c r="D950" s="280" t="s">
        <v>1348</v>
      </c>
      <c r="E950" s="263">
        <v>2238</v>
      </c>
      <c r="F950" s="263">
        <v>34</v>
      </c>
      <c r="G950" s="263">
        <v>26</v>
      </c>
      <c r="H950" s="263">
        <v>0</v>
      </c>
      <c r="I950" s="263">
        <v>0</v>
      </c>
      <c r="J950" s="264">
        <v>2800</v>
      </c>
      <c r="K950" s="264">
        <v>41</v>
      </c>
      <c r="L950" s="264">
        <v>41</v>
      </c>
      <c r="M950" s="264">
        <v>0</v>
      </c>
      <c r="N950" s="264">
        <v>0</v>
      </c>
      <c r="O950" s="264">
        <v>1433</v>
      </c>
      <c r="P950" s="264">
        <v>25</v>
      </c>
      <c r="Q950" s="264">
        <v>25</v>
      </c>
      <c r="R950" s="264">
        <v>4</v>
      </c>
      <c r="S950" s="264">
        <v>0</v>
      </c>
      <c r="T950" s="265">
        <v>0.015</v>
      </c>
      <c r="U950" s="266">
        <v>2238</v>
      </c>
      <c r="V950" s="266">
        <v>34</v>
      </c>
      <c r="W950" s="266">
        <v>26</v>
      </c>
      <c r="X950" s="266">
        <v>0</v>
      </c>
      <c r="Y950" s="264">
        <v>0</v>
      </c>
      <c r="Z950" s="267">
        <v>0.0151921358355675</v>
      </c>
      <c r="AA950" s="267">
        <v>0.0151921358355675</v>
      </c>
      <c r="AB950" s="267">
        <v>0.0146428571428571</v>
      </c>
      <c r="AC950" s="268">
        <v>0.0174459176552687</v>
      </c>
      <c r="AD950" s="269">
        <v>0.000549278692710327</v>
      </c>
      <c r="AE950" s="270">
        <v>14650</v>
      </c>
      <c r="AF950" s="271">
        <v>238</v>
      </c>
      <c r="AG950" s="271">
        <v>0</v>
      </c>
      <c r="AH950" s="271">
        <v>14348</v>
      </c>
      <c r="AI950" s="271">
        <v>265</v>
      </c>
      <c r="AJ950" s="271">
        <v>0</v>
      </c>
      <c r="AK950" s="268">
        <v>0.0162457337883959</v>
      </c>
      <c r="AL950" s="268">
        <v>0.0184694730972958</v>
      </c>
      <c r="AM950" s="269">
        <v>-0.00222373930889988</v>
      </c>
    </row>
    <row r="951" spans="1:39">
      <c r="A951" s="279" t="s">
        <v>1160</v>
      </c>
      <c r="B951" s="280" t="s">
        <v>3349</v>
      </c>
      <c r="C951" s="262" t="s">
        <v>1349</v>
      </c>
      <c r="D951" s="280" t="s">
        <v>1350</v>
      </c>
      <c r="E951" s="263">
        <v>2168</v>
      </c>
      <c r="F951" s="263">
        <v>47</v>
      </c>
      <c r="G951" s="263">
        <v>33</v>
      </c>
      <c r="H951" s="263">
        <v>1</v>
      </c>
      <c r="I951" s="263">
        <v>0</v>
      </c>
      <c r="J951" s="264">
        <v>2712</v>
      </c>
      <c r="K951" s="264">
        <v>78</v>
      </c>
      <c r="L951" s="264">
        <v>78</v>
      </c>
      <c r="M951" s="264">
        <v>14</v>
      </c>
      <c r="N951" s="264">
        <v>0</v>
      </c>
      <c r="O951" s="264">
        <v>1219</v>
      </c>
      <c r="P951" s="264">
        <v>48</v>
      </c>
      <c r="Q951" s="264">
        <v>47</v>
      </c>
      <c r="R951" s="264">
        <v>32</v>
      </c>
      <c r="S951" s="264">
        <v>0</v>
      </c>
      <c r="T951" s="265">
        <v>0.015</v>
      </c>
      <c r="U951" s="266">
        <v>2168</v>
      </c>
      <c r="V951" s="266">
        <v>47</v>
      </c>
      <c r="W951" s="266">
        <v>33</v>
      </c>
      <c r="X951" s="266">
        <v>0</v>
      </c>
      <c r="Y951" s="264">
        <v>1</v>
      </c>
      <c r="Z951" s="267">
        <v>0.0216789667896679</v>
      </c>
      <c r="AA951" s="267">
        <v>0.0216789667896679</v>
      </c>
      <c r="AB951" s="267">
        <v>0.0287610619469027</v>
      </c>
      <c r="AC951" s="268">
        <v>0.0393765381460213</v>
      </c>
      <c r="AD951" s="269">
        <v>-0.00708209515723476</v>
      </c>
      <c r="AE951" s="270">
        <v>14164</v>
      </c>
      <c r="AF951" s="271">
        <v>349</v>
      </c>
      <c r="AG951" s="271">
        <v>0</v>
      </c>
      <c r="AH951" s="271">
        <v>13984</v>
      </c>
      <c r="AI951" s="271">
        <v>376</v>
      </c>
      <c r="AJ951" s="271">
        <v>0</v>
      </c>
      <c r="AK951" s="268">
        <v>0.024639932222536</v>
      </c>
      <c r="AL951" s="268">
        <v>0.0268878718535469</v>
      </c>
      <c r="AM951" s="269">
        <v>-0.0022479396310109</v>
      </c>
    </row>
    <row r="952" spans="1:39">
      <c r="A952" s="279" t="s">
        <v>1160</v>
      </c>
      <c r="B952" s="280" t="s">
        <v>3349</v>
      </c>
      <c r="C952" s="262" t="s">
        <v>1351</v>
      </c>
      <c r="D952" s="280" t="s">
        <v>1352</v>
      </c>
      <c r="E952" s="263">
        <v>4301</v>
      </c>
      <c r="F952" s="263">
        <v>128</v>
      </c>
      <c r="G952" s="263">
        <v>87</v>
      </c>
      <c r="H952" s="263">
        <v>2</v>
      </c>
      <c r="I952" s="263">
        <v>0</v>
      </c>
      <c r="J952" s="264">
        <v>5304</v>
      </c>
      <c r="K952" s="264">
        <v>195</v>
      </c>
      <c r="L952" s="264">
        <v>194</v>
      </c>
      <c r="M952" s="264">
        <v>0</v>
      </c>
      <c r="N952" s="264">
        <v>0</v>
      </c>
      <c r="O952" s="264">
        <v>2361</v>
      </c>
      <c r="P952" s="264">
        <v>86</v>
      </c>
      <c r="Q952" s="264">
        <v>86</v>
      </c>
      <c r="R952" s="264">
        <v>18</v>
      </c>
      <c r="S952" s="264">
        <v>1</v>
      </c>
      <c r="T952" s="265">
        <v>0.015</v>
      </c>
      <c r="U952" s="266">
        <v>4301</v>
      </c>
      <c r="V952" s="266">
        <v>128</v>
      </c>
      <c r="W952" s="266">
        <v>87</v>
      </c>
      <c r="X952" s="266">
        <v>0</v>
      </c>
      <c r="Y952" s="264">
        <v>2</v>
      </c>
      <c r="Z952" s="267">
        <v>0.0297605208091142</v>
      </c>
      <c r="AA952" s="267">
        <v>0.0297605208091142</v>
      </c>
      <c r="AB952" s="267">
        <v>0.0367647058823529</v>
      </c>
      <c r="AC952" s="268">
        <v>0.036001694197374</v>
      </c>
      <c r="AD952" s="269">
        <v>-0.00700418507323878</v>
      </c>
      <c r="AE952" s="270">
        <v>27166</v>
      </c>
      <c r="AF952" s="271">
        <v>911</v>
      </c>
      <c r="AG952" s="271">
        <v>2</v>
      </c>
      <c r="AH952" s="271">
        <v>26875</v>
      </c>
      <c r="AI952" s="271">
        <v>945</v>
      </c>
      <c r="AJ952" s="271">
        <v>2</v>
      </c>
      <c r="AK952" s="268">
        <v>0.0334609438268424</v>
      </c>
      <c r="AL952" s="268">
        <v>0.0350883720930233</v>
      </c>
      <c r="AM952" s="269">
        <v>-0.00162742826618088</v>
      </c>
    </row>
    <row r="953" spans="1:39">
      <c r="A953" s="279" t="s">
        <v>1160</v>
      </c>
      <c r="B953" s="280" t="s">
        <v>3349</v>
      </c>
      <c r="C953" s="262" t="s">
        <v>1353</v>
      </c>
      <c r="D953" s="280" t="s">
        <v>1354</v>
      </c>
      <c r="E953" s="263">
        <v>7140</v>
      </c>
      <c r="F953" s="263">
        <v>154</v>
      </c>
      <c r="G953" s="263">
        <v>103</v>
      </c>
      <c r="H953" s="263">
        <v>1</v>
      </c>
      <c r="I953" s="263">
        <v>0</v>
      </c>
      <c r="J953" s="264">
        <v>8826</v>
      </c>
      <c r="K953" s="264">
        <v>145</v>
      </c>
      <c r="L953" s="264">
        <v>145</v>
      </c>
      <c r="M953" s="264">
        <v>0</v>
      </c>
      <c r="N953" s="264">
        <v>0</v>
      </c>
      <c r="O953" s="264">
        <v>3822</v>
      </c>
      <c r="P953" s="264">
        <v>108</v>
      </c>
      <c r="Q953" s="264">
        <v>108</v>
      </c>
      <c r="R953" s="264">
        <v>29</v>
      </c>
      <c r="S953" s="264">
        <v>0</v>
      </c>
      <c r="T953" s="265">
        <v>0.015</v>
      </c>
      <c r="U953" s="266">
        <v>7140</v>
      </c>
      <c r="V953" s="266">
        <v>154</v>
      </c>
      <c r="W953" s="266">
        <v>103</v>
      </c>
      <c r="X953" s="266">
        <v>0</v>
      </c>
      <c r="Y953" s="264">
        <v>1</v>
      </c>
      <c r="Z953" s="267">
        <v>0.0215686274509804</v>
      </c>
      <c r="AA953" s="267">
        <v>0.0215686274509804</v>
      </c>
      <c r="AB953" s="267">
        <v>0.0164287332880127</v>
      </c>
      <c r="AC953" s="268">
        <v>0.0282574568288854</v>
      </c>
      <c r="AD953" s="269">
        <v>0.0051398941629677</v>
      </c>
      <c r="AE953" s="270">
        <v>46703</v>
      </c>
      <c r="AF953" s="271">
        <v>981</v>
      </c>
      <c r="AG953" s="271">
        <v>0</v>
      </c>
      <c r="AH953" s="271">
        <v>44774</v>
      </c>
      <c r="AI953" s="271">
        <v>903</v>
      </c>
      <c r="AJ953" s="271">
        <v>0</v>
      </c>
      <c r="AK953" s="268">
        <v>0.0210050746204741</v>
      </c>
      <c r="AL953" s="268">
        <v>0.0201679546165185</v>
      </c>
      <c r="AM953" s="269">
        <v>0.000837120003955544</v>
      </c>
    </row>
    <row r="954" spans="1:39">
      <c r="A954" s="279" t="s">
        <v>1160</v>
      </c>
      <c r="B954" s="280" t="s">
        <v>3349</v>
      </c>
      <c r="C954" s="262" t="s">
        <v>1355</v>
      </c>
      <c r="D954" s="280" t="s">
        <v>1356</v>
      </c>
      <c r="E954" s="263">
        <v>3357</v>
      </c>
      <c r="F954" s="263">
        <v>82</v>
      </c>
      <c r="G954" s="263">
        <v>62</v>
      </c>
      <c r="H954" s="263">
        <v>2</v>
      </c>
      <c r="I954" s="263">
        <v>0</v>
      </c>
      <c r="J954" s="264">
        <v>4272</v>
      </c>
      <c r="K954" s="264">
        <v>103</v>
      </c>
      <c r="L954" s="264">
        <v>103</v>
      </c>
      <c r="M954" s="264">
        <v>6</v>
      </c>
      <c r="N954" s="264">
        <v>0</v>
      </c>
      <c r="O954" s="264">
        <v>2142</v>
      </c>
      <c r="P954" s="264">
        <v>45</v>
      </c>
      <c r="Q954" s="264">
        <v>45</v>
      </c>
      <c r="R954" s="264">
        <v>17</v>
      </c>
      <c r="S954" s="264">
        <v>0</v>
      </c>
      <c r="T954" s="265">
        <v>0.015</v>
      </c>
      <c r="U954" s="266">
        <v>3357</v>
      </c>
      <c r="V954" s="266">
        <v>82</v>
      </c>
      <c r="W954" s="266">
        <v>62</v>
      </c>
      <c r="X954" s="266">
        <v>0</v>
      </c>
      <c r="Y954" s="264">
        <v>2</v>
      </c>
      <c r="Z954" s="267">
        <v>0.0244265713434614</v>
      </c>
      <c r="AA954" s="267">
        <v>0.0244265713434614</v>
      </c>
      <c r="AB954" s="267">
        <v>0.0241104868913858</v>
      </c>
      <c r="AC954" s="268">
        <v>0.0210084033613445</v>
      </c>
      <c r="AD954" s="269">
        <v>0.000316084452075656</v>
      </c>
      <c r="AE954" s="270">
        <v>22732</v>
      </c>
      <c r="AF954" s="271">
        <v>534</v>
      </c>
      <c r="AG954" s="271">
        <v>0</v>
      </c>
      <c r="AH954" s="271">
        <v>22780</v>
      </c>
      <c r="AI954" s="271">
        <v>483</v>
      </c>
      <c r="AJ954" s="271">
        <v>2</v>
      </c>
      <c r="AK954" s="268">
        <v>0.0234911138483196</v>
      </c>
      <c r="AL954" s="268">
        <v>0.0211150131694469</v>
      </c>
      <c r="AM954" s="269">
        <v>0.00237610067887267</v>
      </c>
    </row>
    <row r="955" spans="1:39">
      <c r="A955" s="279" t="s">
        <v>1160</v>
      </c>
      <c r="B955" s="280" t="s">
        <v>3349</v>
      </c>
      <c r="C955" s="262" t="s">
        <v>1357</v>
      </c>
      <c r="D955" s="280" t="s">
        <v>1358</v>
      </c>
      <c r="E955" s="263">
        <v>6171</v>
      </c>
      <c r="F955" s="263">
        <v>177</v>
      </c>
      <c r="G955" s="263">
        <v>110</v>
      </c>
      <c r="H955" s="263">
        <v>0</v>
      </c>
      <c r="I955" s="263">
        <v>0</v>
      </c>
      <c r="J955" s="264">
        <v>7464</v>
      </c>
      <c r="K955" s="264">
        <v>219</v>
      </c>
      <c r="L955" s="264">
        <v>216</v>
      </c>
      <c r="M955" s="264">
        <v>22</v>
      </c>
      <c r="N955" s="264">
        <v>0</v>
      </c>
      <c r="O955" s="264">
        <v>3335</v>
      </c>
      <c r="P955" s="264">
        <v>109</v>
      </c>
      <c r="Q955" s="264">
        <v>109</v>
      </c>
      <c r="R955" s="264">
        <v>56</v>
      </c>
      <c r="S955" s="264">
        <v>0</v>
      </c>
      <c r="T955" s="265">
        <v>0.015</v>
      </c>
      <c r="U955" s="266">
        <v>6171</v>
      </c>
      <c r="V955" s="266">
        <v>177</v>
      </c>
      <c r="W955" s="266">
        <v>110</v>
      </c>
      <c r="X955" s="266">
        <v>0</v>
      </c>
      <c r="Y955" s="264">
        <v>0</v>
      </c>
      <c r="Z955" s="267">
        <v>0.0286825473991249</v>
      </c>
      <c r="AA955" s="267">
        <v>0.0286825473991249</v>
      </c>
      <c r="AB955" s="267">
        <v>0.0293408360128617</v>
      </c>
      <c r="AC955" s="268">
        <v>0.0326836581709145</v>
      </c>
      <c r="AD955" s="269">
        <v>-0.000658288613736797</v>
      </c>
      <c r="AE955" s="270">
        <v>38978</v>
      </c>
      <c r="AF955" s="271">
        <v>1148</v>
      </c>
      <c r="AG955" s="271">
        <v>0</v>
      </c>
      <c r="AH955" s="271">
        <v>36450</v>
      </c>
      <c r="AI955" s="271">
        <v>1008</v>
      </c>
      <c r="AJ955" s="271">
        <v>0</v>
      </c>
      <c r="AK955" s="268">
        <v>0.0294525116732516</v>
      </c>
      <c r="AL955" s="268">
        <v>0.0276543209876543</v>
      </c>
      <c r="AM955" s="269">
        <v>0.00179819068559725</v>
      </c>
    </row>
    <row r="956" spans="1:39">
      <c r="A956" s="279" t="s">
        <v>1160</v>
      </c>
      <c r="B956" s="280" t="s">
        <v>3349</v>
      </c>
      <c r="C956" s="262" t="s">
        <v>1359</v>
      </c>
      <c r="D956" s="280" t="s">
        <v>1360</v>
      </c>
      <c r="E956" s="263">
        <v>4352</v>
      </c>
      <c r="F956" s="263">
        <v>127</v>
      </c>
      <c r="G956" s="263">
        <v>80</v>
      </c>
      <c r="H956" s="263">
        <v>3</v>
      </c>
      <c r="I956" s="263">
        <v>0</v>
      </c>
      <c r="J956" s="264">
        <v>5525</v>
      </c>
      <c r="K956" s="264">
        <v>148</v>
      </c>
      <c r="L956" s="264">
        <v>147</v>
      </c>
      <c r="M956" s="264">
        <v>3</v>
      </c>
      <c r="N956" s="264">
        <v>0</v>
      </c>
      <c r="O956" s="264">
        <v>2620</v>
      </c>
      <c r="P956" s="264">
        <v>61</v>
      </c>
      <c r="Q956" s="264">
        <v>61</v>
      </c>
      <c r="R956" s="264">
        <v>22</v>
      </c>
      <c r="S956" s="264">
        <v>0</v>
      </c>
      <c r="T956" s="265">
        <v>0.015</v>
      </c>
      <c r="U956" s="266">
        <v>4352</v>
      </c>
      <c r="V956" s="266">
        <v>127</v>
      </c>
      <c r="W956" s="266">
        <v>80</v>
      </c>
      <c r="X956" s="266">
        <v>0</v>
      </c>
      <c r="Y956" s="264">
        <v>3</v>
      </c>
      <c r="Z956" s="267">
        <v>0.0291819852941176</v>
      </c>
      <c r="AA956" s="267">
        <v>0.0291819852941176</v>
      </c>
      <c r="AB956" s="267">
        <v>0.0267873303167421</v>
      </c>
      <c r="AC956" s="268">
        <v>0.0232824427480916</v>
      </c>
      <c r="AD956" s="269">
        <v>0.00239465497737557</v>
      </c>
      <c r="AE956" s="270">
        <v>27704</v>
      </c>
      <c r="AF956" s="271">
        <v>704</v>
      </c>
      <c r="AG956" s="271">
        <v>0</v>
      </c>
      <c r="AH956" s="271">
        <v>28331</v>
      </c>
      <c r="AI956" s="271">
        <v>633</v>
      </c>
      <c r="AJ956" s="271">
        <v>0</v>
      </c>
      <c r="AK956" s="268">
        <v>0.0254114929252094</v>
      </c>
      <c r="AL956" s="268">
        <v>0.0223430164837104</v>
      </c>
      <c r="AM956" s="269">
        <v>0.00306847644149893</v>
      </c>
    </row>
    <row r="957" spans="1:39">
      <c r="A957" s="279" t="s">
        <v>1160</v>
      </c>
      <c r="B957" s="280" t="s">
        <v>3349</v>
      </c>
      <c r="C957" s="262" t="s">
        <v>1361</v>
      </c>
      <c r="D957" s="280" t="s">
        <v>1362</v>
      </c>
      <c r="E957" s="263">
        <v>3807</v>
      </c>
      <c r="F957" s="263">
        <v>143</v>
      </c>
      <c r="G957" s="263">
        <v>93</v>
      </c>
      <c r="H957" s="263">
        <v>1</v>
      </c>
      <c r="I957" s="263">
        <v>0</v>
      </c>
      <c r="J957" s="264">
        <v>4839</v>
      </c>
      <c r="K957" s="264">
        <v>80</v>
      </c>
      <c r="L957" s="264">
        <v>80</v>
      </c>
      <c r="M957" s="264">
        <v>3</v>
      </c>
      <c r="N957" s="264">
        <v>0</v>
      </c>
      <c r="O957" s="264">
        <v>2194</v>
      </c>
      <c r="P957" s="264">
        <v>88</v>
      </c>
      <c r="Q957" s="264">
        <v>88</v>
      </c>
      <c r="R957" s="264">
        <v>23</v>
      </c>
      <c r="S957" s="264">
        <v>0</v>
      </c>
      <c r="T957" s="265">
        <v>0.015</v>
      </c>
      <c r="U957" s="266">
        <v>3807</v>
      </c>
      <c r="V957" s="266">
        <v>143</v>
      </c>
      <c r="W957" s="266">
        <v>93</v>
      </c>
      <c r="X957" s="266">
        <v>0</v>
      </c>
      <c r="Y957" s="264">
        <v>1</v>
      </c>
      <c r="Z957" s="267">
        <v>0.0375623850801156</v>
      </c>
      <c r="AA957" s="267">
        <v>0.0375623850801156</v>
      </c>
      <c r="AB957" s="267">
        <v>0.0165323413928498</v>
      </c>
      <c r="AC957" s="268">
        <v>0.0401093892433911</v>
      </c>
      <c r="AD957" s="269">
        <v>0.0210300436872658</v>
      </c>
      <c r="AE957" s="270">
        <v>24844</v>
      </c>
      <c r="AF957" s="271">
        <v>648</v>
      </c>
      <c r="AG957" s="271">
        <v>0</v>
      </c>
      <c r="AH957" s="271">
        <v>24656</v>
      </c>
      <c r="AI957" s="271">
        <v>702</v>
      </c>
      <c r="AJ957" s="271">
        <v>2</v>
      </c>
      <c r="AK957" s="268">
        <v>0.0260827563999356</v>
      </c>
      <c r="AL957" s="268">
        <v>0.0283906554185594</v>
      </c>
      <c r="AM957" s="269">
        <v>-0.00230789901862378</v>
      </c>
    </row>
    <row r="958" spans="1:39">
      <c r="A958" s="279" t="s">
        <v>1160</v>
      </c>
      <c r="B958" s="280" t="s">
        <v>3349</v>
      </c>
      <c r="C958" s="262" t="s">
        <v>1363</v>
      </c>
      <c r="D958" s="280" t="s">
        <v>1364</v>
      </c>
      <c r="E958" s="263">
        <v>4698</v>
      </c>
      <c r="F958" s="263">
        <v>61</v>
      </c>
      <c r="G958" s="263">
        <v>45</v>
      </c>
      <c r="H958" s="263">
        <v>0</v>
      </c>
      <c r="I958" s="263">
        <v>0</v>
      </c>
      <c r="J958" s="264">
        <v>5905</v>
      </c>
      <c r="K958" s="264">
        <v>69</v>
      </c>
      <c r="L958" s="264">
        <v>69</v>
      </c>
      <c r="M958" s="264">
        <v>15</v>
      </c>
      <c r="N958" s="264">
        <v>0</v>
      </c>
      <c r="O958" s="264">
        <v>2768</v>
      </c>
      <c r="P958" s="264">
        <v>47</v>
      </c>
      <c r="Q958" s="264">
        <v>47</v>
      </c>
      <c r="R958" s="264">
        <v>20</v>
      </c>
      <c r="S958" s="264">
        <v>0</v>
      </c>
      <c r="T958" s="265">
        <v>0.015</v>
      </c>
      <c r="U958" s="266">
        <v>4698</v>
      </c>
      <c r="V958" s="266">
        <v>61</v>
      </c>
      <c r="W958" s="266">
        <v>45</v>
      </c>
      <c r="X958" s="266">
        <v>0</v>
      </c>
      <c r="Y958" s="264">
        <v>0</v>
      </c>
      <c r="Z958" s="267">
        <v>0.0129842486164325</v>
      </c>
      <c r="AA958" s="267">
        <v>0.0129842486164325</v>
      </c>
      <c r="AB958" s="267">
        <v>0.0116850127011008</v>
      </c>
      <c r="AC958" s="268">
        <v>0.0169797687861272</v>
      </c>
      <c r="AD958" s="269">
        <v>0.00129923591533176</v>
      </c>
      <c r="AE958" s="270">
        <v>30785</v>
      </c>
      <c r="AF958" s="271">
        <v>454</v>
      </c>
      <c r="AG958" s="271">
        <v>1</v>
      </c>
      <c r="AH958" s="271">
        <v>30566</v>
      </c>
      <c r="AI958" s="271">
        <v>496</v>
      </c>
      <c r="AJ958" s="271">
        <v>0</v>
      </c>
      <c r="AK958" s="268">
        <v>0.0147149585837258</v>
      </c>
      <c r="AL958" s="268">
        <v>0.0162271805273834</v>
      </c>
      <c r="AM958" s="269">
        <v>-0.00151222194365753</v>
      </c>
    </row>
    <row r="959" spans="1:39">
      <c r="A959" s="279" t="s">
        <v>1160</v>
      </c>
      <c r="B959" s="280" t="s">
        <v>3349</v>
      </c>
      <c r="C959" s="262" t="s">
        <v>1365</v>
      </c>
      <c r="D959" s="280" t="s">
        <v>1366</v>
      </c>
      <c r="E959" s="263">
        <v>2921</v>
      </c>
      <c r="F959" s="263">
        <v>80</v>
      </c>
      <c r="G959" s="263">
        <v>51</v>
      </c>
      <c r="H959" s="263">
        <v>1</v>
      </c>
      <c r="I959" s="263">
        <v>0</v>
      </c>
      <c r="J959" s="264">
        <v>3958</v>
      </c>
      <c r="K959" s="264">
        <v>72</v>
      </c>
      <c r="L959" s="264">
        <v>72</v>
      </c>
      <c r="M959" s="264">
        <v>13</v>
      </c>
      <c r="N959" s="264">
        <v>0</v>
      </c>
      <c r="O959" s="264">
        <v>2461</v>
      </c>
      <c r="P959" s="264">
        <v>42</v>
      </c>
      <c r="Q959" s="264">
        <v>42</v>
      </c>
      <c r="R959" s="264">
        <v>27</v>
      </c>
      <c r="S959" s="264">
        <v>0</v>
      </c>
      <c r="T959" s="265">
        <v>0.015</v>
      </c>
      <c r="U959" s="266">
        <v>2921</v>
      </c>
      <c r="V959" s="266">
        <v>80</v>
      </c>
      <c r="W959" s="266">
        <v>51</v>
      </c>
      <c r="X959" s="266">
        <v>0</v>
      </c>
      <c r="Y959" s="264">
        <v>1</v>
      </c>
      <c r="Z959" s="267">
        <v>0.0273878808627182</v>
      </c>
      <c r="AA959" s="267">
        <v>0.0273878808627182</v>
      </c>
      <c r="AB959" s="267">
        <v>0.0181910055583628</v>
      </c>
      <c r="AC959" s="268">
        <v>0.0170662332385209</v>
      </c>
      <c r="AD959" s="269">
        <v>0.00919687530435544</v>
      </c>
      <c r="AE959" s="270">
        <v>22715</v>
      </c>
      <c r="AF959" s="271">
        <v>446</v>
      </c>
      <c r="AG959" s="271">
        <v>0</v>
      </c>
      <c r="AH959" s="271">
        <v>22291</v>
      </c>
      <c r="AI959" s="271">
        <v>450</v>
      </c>
      <c r="AJ959" s="271">
        <v>0</v>
      </c>
      <c r="AK959" s="268">
        <v>0.0196346026854501</v>
      </c>
      <c r="AL959" s="268">
        <v>0.0201875196267552</v>
      </c>
      <c r="AM959" s="269">
        <v>-0.000552916941305052</v>
      </c>
    </row>
    <row r="960" spans="1:39">
      <c r="A960" s="279" t="s">
        <v>1160</v>
      </c>
      <c r="B960" s="280" t="s">
        <v>3349</v>
      </c>
      <c r="C960" s="262" t="s">
        <v>1367</v>
      </c>
      <c r="D960" s="280" t="s">
        <v>1368</v>
      </c>
      <c r="E960" s="263">
        <v>3391</v>
      </c>
      <c r="F960" s="263">
        <v>82</v>
      </c>
      <c r="G960" s="263">
        <v>60</v>
      </c>
      <c r="H960" s="263">
        <v>5</v>
      </c>
      <c r="I960" s="263">
        <v>0</v>
      </c>
      <c r="J960" s="264">
        <v>4142</v>
      </c>
      <c r="K960" s="264">
        <v>83</v>
      </c>
      <c r="L960" s="264">
        <v>83</v>
      </c>
      <c r="M960" s="264">
        <v>15</v>
      </c>
      <c r="N960" s="264">
        <v>0</v>
      </c>
      <c r="O960" s="264">
        <v>2278</v>
      </c>
      <c r="P960" s="264">
        <v>51</v>
      </c>
      <c r="Q960" s="264">
        <v>51</v>
      </c>
      <c r="R960" s="264">
        <v>23</v>
      </c>
      <c r="S960" s="264">
        <v>0</v>
      </c>
      <c r="T960" s="265">
        <v>0.015</v>
      </c>
      <c r="U960" s="266">
        <v>3391</v>
      </c>
      <c r="V960" s="266">
        <v>82</v>
      </c>
      <c r="W960" s="266">
        <v>60</v>
      </c>
      <c r="X960" s="266">
        <v>0</v>
      </c>
      <c r="Y960" s="264">
        <v>5</v>
      </c>
      <c r="Z960" s="267">
        <v>0.0241816573282218</v>
      </c>
      <c r="AA960" s="267">
        <v>0.0241816573282218</v>
      </c>
      <c r="AB960" s="267">
        <v>0.0200386286817962</v>
      </c>
      <c r="AC960" s="268">
        <v>0.0223880597014925</v>
      </c>
      <c r="AD960" s="269">
        <v>0.00414302864642553</v>
      </c>
      <c r="AE960" s="270">
        <v>23092</v>
      </c>
      <c r="AF960" s="271">
        <v>593</v>
      </c>
      <c r="AG960" s="271">
        <v>0</v>
      </c>
      <c r="AH960" s="271">
        <v>23362</v>
      </c>
      <c r="AI960" s="271">
        <v>525</v>
      </c>
      <c r="AJ960" s="271">
        <v>0</v>
      </c>
      <c r="AK960" s="268">
        <v>0.0256798891390958</v>
      </c>
      <c r="AL960" s="268">
        <v>0.022472391062409</v>
      </c>
      <c r="AM960" s="269">
        <v>0.00320749807668675</v>
      </c>
    </row>
    <row r="961" spans="1:39">
      <c r="A961" s="279" t="s">
        <v>1160</v>
      </c>
      <c r="B961" s="280" t="s">
        <v>3349</v>
      </c>
      <c r="C961" s="262" t="s">
        <v>1369</v>
      </c>
      <c r="D961" s="280" t="s">
        <v>1370</v>
      </c>
      <c r="E961" s="263">
        <v>3629</v>
      </c>
      <c r="F961" s="263">
        <v>110</v>
      </c>
      <c r="G961" s="263">
        <v>79</v>
      </c>
      <c r="H961" s="263">
        <v>3</v>
      </c>
      <c r="I961" s="263">
        <v>0</v>
      </c>
      <c r="J961" s="264">
        <v>4435</v>
      </c>
      <c r="K961" s="264">
        <v>136</v>
      </c>
      <c r="L961" s="264">
        <v>136</v>
      </c>
      <c r="M961" s="264">
        <v>10</v>
      </c>
      <c r="N961" s="264">
        <v>0</v>
      </c>
      <c r="O961" s="264">
        <v>2001</v>
      </c>
      <c r="P961" s="264">
        <v>56</v>
      </c>
      <c r="Q961" s="264">
        <v>56</v>
      </c>
      <c r="R961" s="264">
        <v>25</v>
      </c>
      <c r="S961" s="264">
        <v>0</v>
      </c>
      <c r="T961" s="265">
        <v>0.015</v>
      </c>
      <c r="U961" s="266">
        <v>3629</v>
      </c>
      <c r="V961" s="266">
        <v>110</v>
      </c>
      <c r="W961" s="266">
        <v>79</v>
      </c>
      <c r="X961" s="266">
        <v>0</v>
      </c>
      <c r="Y961" s="264">
        <v>3</v>
      </c>
      <c r="Z961" s="267">
        <v>0.0303113805456048</v>
      </c>
      <c r="AA961" s="267">
        <v>0.0303113805456048</v>
      </c>
      <c r="AB961" s="267">
        <v>0.0306651634723788</v>
      </c>
      <c r="AC961" s="268">
        <v>0.0279860069965017</v>
      </c>
      <c r="AD961" s="269">
        <v>-0.000353782926773957</v>
      </c>
      <c r="AE961" s="270">
        <v>23110</v>
      </c>
      <c r="AF961" s="271">
        <v>652</v>
      </c>
      <c r="AG961" s="271">
        <v>0</v>
      </c>
      <c r="AH961" s="271">
        <v>22128</v>
      </c>
      <c r="AI961" s="271">
        <v>579</v>
      </c>
      <c r="AJ961" s="271">
        <v>0</v>
      </c>
      <c r="AK961" s="268">
        <v>0.028212894850714</v>
      </c>
      <c r="AL961" s="268">
        <v>0.0261659436008677</v>
      </c>
      <c r="AM961" s="269">
        <v>0.0020469512498463</v>
      </c>
    </row>
    <row r="962" spans="1:39">
      <c r="A962" s="279" t="s">
        <v>1160</v>
      </c>
      <c r="B962" s="280" t="s">
        <v>3349</v>
      </c>
      <c r="C962" s="262" t="s">
        <v>1371</v>
      </c>
      <c r="D962" s="280" t="s">
        <v>1372</v>
      </c>
      <c r="E962" s="263">
        <v>2645</v>
      </c>
      <c r="F962" s="263">
        <v>46</v>
      </c>
      <c r="G962" s="263">
        <v>36</v>
      </c>
      <c r="H962" s="263">
        <v>0</v>
      </c>
      <c r="I962" s="263">
        <v>0</v>
      </c>
      <c r="J962" s="264">
        <v>3149</v>
      </c>
      <c r="K962" s="264">
        <v>68</v>
      </c>
      <c r="L962" s="264">
        <v>68</v>
      </c>
      <c r="M962" s="264">
        <v>1</v>
      </c>
      <c r="N962" s="264">
        <v>0</v>
      </c>
      <c r="O962" s="264">
        <v>1635</v>
      </c>
      <c r="P962" s="264">
        <v>33</v>
      </c>
      <c r="Q962" s="264">
        <v>33</v>
      </c>
      <c r="R962" s="264">
        <v>15</v>
      </c>
      <c r="S962" s="264">
        <v>0</v>
      </c>
      <c r="T962" s="265">
        <v>0.015</v>
      </c>
      <c r="U962" s="266">
        <v>2645</v>
      </c>
      <c r="V962" s="266">
        <v>46</v>
      </c>
      <c r="W962" s="266">
        <v>36</v>
      </c>
      <c r="X962" s="266">
        <v>0</v>
      </c>
      <c r="Y962" s="264">
        <v>0</v>
      </c>
      <c r="Z962" s="267">
        <v>0.0173913043478261</v>
      </c>
      <c r="AA962" s="267">
        <v>0.0173913043478261</v>
      </c>
      <c r="AB962" s="267">
        <v>0.0215941568751985</v>
      </c>
      <c r="AC962" s="268">
        <v>0.0201834862385321</v>
      </c>
      <c r="AD962" s="269">
        <v>-0.00420285252737239</v>
      </c>
      <c r="AE962" s="270">
        <v>17216</v>
      </c>
      <c r="AF962" s="271">
        <v>325</v>
      </c>
      <c r="AG962" s="271">
        <v>0</v>
      </c>
      <c r="AH962" s="271">
        <v>17071</v>
      </c>
      <c r="AI962" s="271">
        <v>398</v>
      </c>
      <c r="AJ962" s="271">
        <v>0</v>
      </c>
      <c r="AK962" s="268">
        <v>0.0188777881040892</v>
      </c>
      <c r="AL962" s="268">
        <v>0.0233143928299455</v>
      </c>
      <c r="AM962" s="269">
        <v>-0.0044366047258563</v>
      </c>
    </row>
    <row r="963" spans="1:39">
      <c r="A963" s="279" t="s">
        <v>1160</v>
      </c>
      <c r="B963" s="280" t="s">
        <v>3346</v>
      </c>
      <c r="C963" s="262" t="s">
        <v>1373</v>
      </c>
      <c r="D963" s="280" t="s">
        <v>1374</v>
      </c>
      <c r="E963" s="263">
        <v>3582</v>
      </c>
      <c r="F963" s="263">
        <v>84</v>
      </c>
      <c r="G963" s="263">
        <v>68</v>
      </c>
      <c r="H963" s="263">
        <v>0</v>
      </c>
      <c r="I963" s="263">
        <v>0</v>
      </c>
      <c r="J963" s="264">
        <v>4667</v>
      </c>
      <c r="K963" s="264">
        <v>34</v>
      </c>
      <c r="L963" s="264">
        <v>34</v>
      </c>
      <c r="M963" s="264">
        <v>3</v>
      </c>
      <c r="N963" s="264">
        <v>0</v>
      </c>
      <c r="O963" s="264">
        <v>2038</v>
      </c>
      <c r="P963" s="264">
        <v>44</v>
      </c>
      <c r="Q963" s="264">
        <v>44</v>
      </c>
      <c r="R963" s="264">
        <v>25</v>
      </c>
      <c r="S963" s="264">
        <v>0</v>
      </c>
      <c r="T963" s="265">
        <v>0.015</v>
      </c>
      <c r="U963" s="266">
        <v>3582</v>
      </c>
      <c r="V963" s="266">
        <v>84</v>
      </c>
      <c r="W963" s="266">
        <v>68</v>
      </c>
      <c r="X963" s="266">
        <v>0</v>
      </c>
      <c r="Y963" s="264">
        <v>0</v>
      </c>
      <c r="Z963" s="267">
        <v>0.0234505862646566</v>
      </c>
      <c r="AA963" s="267">
        <v>0.0234505862646566</v>
      </c>
      <c r="AB963" s="267">
        <v>0.00728519391472038</v>
      </c>
      <c r="AC963" s="268">
        <v>0.0215897939156035</v>
      </c>
      <c r="AD963" s="269">
        <v>0.0161653923499362</v>
      </c>
      <c r="AE963" s="270">
        <v>23461</v>
      </c>
      <c r="AF963" s="271">
        <v>403</v>
      </c>
      <c r="AG963" s="271">
        <v>0</v>
      </c>
      <c r="AH963" s="271">
        <v>24377</v>
      </c>
      <c r="AI963" s="271">
        <v>391</v>
      </c>
      <c r="AJ963" s="271">
        <v>0</v>
      </c>
      <c r="AK963" s="268">
        <v>0.0171774434167342</v>
      </c>
      <c r="AL963" s="268">
        <v>0.0160397095622923</v>
      </c>
      <c r="AM963" s="269">
        <v>0.00113773385444183</v>
      </c>
    </row>
    <row r="964" spans="1:39">
      <c r="A964" s="279" t="s">
        <v>1160</v>
      </c>
      <c r="B964" s="280" t="s">
        <v>3346</v>
      </c>
      <c r="C964" s="262" t="s">
        <v>1375</v>
      </c>
      <c r="D964" s="280" t="s">
        <v>1376</v>
      </c>
      <c r="E964" s="263">
        <v>3330</v>
      </c>
      <c r="F964" s="263">
        <v>46</v>
      </c>
      <c r="G964" s="263">
        <v>36</v>
      </c>
      <c r="H964" s="263">
        <v>0</v>
      </c>
      <c r="I964" s="263">
        <v>0</v>
      </c>
      <c r="J964" s="264">
        <v>4378</v>
      </c>
      <c r="K964" s="264">
        <v>41</v>
      </c>
      <c r="L964" s="264">
        <v>41</v>
      </c>
      <c r="M964" s="264">
        <v>6</v>
      </c>
      <c r="N964" s="264">
        <v>0</v>
      </c>
      <c r="O964" s="264">
        <v>2058</v>
      </c>
      <c r="P964" s="264">
        <v>37</v>
      </c>
      <c r="Q964" s="264">
        <v>37</v>
      </c>
      <c r="R964" s="264">
        <v>18</v>
      </c>
      <c r="S964" s="264">
        <v>0</v>
      </c>
      <c r="T964" s="265">
        <v>0.015</v>
      </c>
      <c r="U964" s="266">
        <v>3330</v>
      </c>
      <c r="V964" s="266">
        <v>46</v>
      </c>
      <c r="W964" s="266">
        <v>36</v>
      </c>
      <c r="X964" s="266">
        <v>0</v>
      </c>
      <c r="Y964" s="264">
        <v>0</v>
      </c>
      <c r="Z964" s="267">
        <v>0.0138138138138138</v>
      </c>
      <c r="AA964" s="267">
        <v>0.0138138138138138</v>
      </c>
      <c r="AB964" s="267">
        <v>0.00936500685244404</v>
      </c>
      <c r="AC964" s="268">
        <v>0.0179786200194363</v>
      </c>
      <c r="AD964" s="269">
        <v>0.00444880696136978</v>
      </c>
      <c r="AE964" s="270">
        <v>22705</v>
      </c>
      <c r="AF964" s="271">
        <v>321</v>
      </c>
      <c r="AG964" s="271">
        <v>0</v>
      </c>
      <c r="AH964" s="271">
        <v>22363</v>
      </c>
      <c r="AI964" s="271">
        <v>318</v>
      </c>
      <c r="AJ964" s="271">
        <v>0</v>
      </c>
      <c r="AK964" s="268">
        <v>0.014137855097996</v>
      </c>
      <c r="AL964" s="268">
        <v>0.0142199168269016</v>
      </c>
      <c r="AM964" s="269">
        <v>-8.20617289055432e-5</v>
      </c>
    </row>
    <row r="965" spans="1:39">
      <c r="A965" s="279" t="s">
        <v>1160</v>
      </c>
      <c r="B965" s="280" t="s">
        <v>3346</v>
      </c>
      <c r="C965" s="262" t="s">
        <v>1377</v>
      </c>
      <c r="D965" s="280" t="s">
        <v>1378</v>
      </c>
      <c r="E965" s="263">
        <v>3268</v>
      </c>
      <c r="F965" s="263">
        <v>39</v>
      </c>
      <c r="G965" s="263">
        <v>26</v>
      </c>
      <c r="H965" s="263">
        <v>0</v>
      </c>
      <c r="I965" s="263">
        <v>0</v>
      </c>
      <c r="J965" s="264">
        <v>3874</v>
      </c>
      <c r="K965" s="264">
        <v>58</v>
      </c>
      <c r="L965" s="264">
        <v>58</v>
      </c>
      <c r="M965" s="264">
        <v>3</v>
      </c>
      <c r="N965" s="264">
        <v>0</v>
      </c>
      <c r="O965" s="264">
        <v>1616</v>
      </c>
      <c r="P965" s="264">
        <v>21</v>
      </c>
      <c r="Q965" s="264">
        <v>21</v>
      </c>
      <c r="R965" s="264">
        <v>12</v>
      </c>
      <c r="S965" s="264">
        <v>0</v>
      </c>
      <c r="T965" s="265">
        <v>0.015</v>
      </c>
      <c r="U965" s="266">
        <v>3268</v>
      </c>
      <c r="V965" s="266">
        <v>39</v>
      </c>
      <c r="W965" s="266">
        <v>26</v>
      </c>
      <c r="X965" s="266">
        <v>0</v>
      </c>
      <c r="Y965" s="264">
        <v>0</v>
      </c>
      <c r="Z965" s="267">
        <v>0.0119339045287638</v>
      </c>
      <c r="AA965" s="267">
        <v>0.0119339045287638</v>
      </c>
      <c r="AB965" s="267">
        <v>0.0149716055756324</v>
      </c>
      <c r="AC965" s="268">
        <v>0.0129950495049505</v>
      </c>
      <c r="AD965" s="269">
        <v>-0.00303770104686865</v>
      </c>
      <c r="AE965" s="270">
        <v>20114</v>
      </c>
      <c r="AF965" s="271">
        <v>298</v>
      </c>
      <c r="AG965" s="271">
        <v>0</v>
      </c>
      <c r="AH965" s="271">
        <v>20775</v>
      </c>
      <c r="AI965" s="271">
        <v>273</v>
      </c>
      <c r="AJ965" s="271">
        <v>0</v>
      </c>
      <c r="AK965" s="268">
        <v>0.0148155513572636</v>
      </c>
      <c r="AL965" s="268">
        <v>0.0131407942238267</v>
      </c>
      <c r="AM965" s="269">
        <v>0.00167475713343688</v>
      </c>
    </row>
    <row r="966" spans="1:39">
      <c r="A966" s="279" t="s">
        <v>1160</v>
      </c>
      <c r="B966" s="280" t="s">
        <v>3346</v>
      </c>
      <c r="C966" s="262" t="s">
        <v>1379</v>
      </c>
      <c r="D966" s="280" t="s">
        <v>1380</v>
      </c>
      <c r="E966" s="263">
        <v>3065</v>
      </c>
      <c r="F966" s="263">
        <v>39</v>
      </c>
      <c r="G966" s="263">
        <v>22</v>
      </c>
      <c r="H966" s="263">
        <v>0</v>
      </c>
      <c r="I966" s="263">
        <v>0</v>
      </c>
      <c r="J966" s="264">
        <v>3742</v>
      </c>
      <c r="K966" s="264">
        <v>37</v>
      </c>
      <c r="L966" s="264">
        <v>37</v>
      </c>
      <c r="M966" s="264">
        <v>7</v>
      </c>
      <c r="N966" s="264">
        <v>0</v>
      </c>
      <c r="O966" s="264">
        <v>1667</v>
      </c>
      <c r="P966" s="264">
        <v>42</v>
      </c>
      <c r="Q966" s="264">
        <v>42</v>
      </c>
      <c r="R966" s="264">
        <v>25</v>
      </c>
      <c r="S966" s="264">
        <v>0</v>
      </c>
      <c r="T966" s="265">
        <v>0.015</v>
      </c>
      <c r="U966" s="266">
        <v>3065</v>
      </c>
      <c r="V966" s="266">
        <v>39</v>
      </c>
      <c r="W966" s="266">
        <v>22</v>
      </c>
      <c r="X966" s="266">
        <v>0</v>
      </c>
      <c r="Y966" s="264">
        <v>0</v>
      </c>
      <c r="Z966" s="267">
        <v>0.0127243066884176</v>
      </c>
      <c r="AA966" s="267">
        <v>0.0127243066884176</v>
      </c>
      <c r="AB966" s="267">
        <v>0.00988776055585248</v>
      </c>
      <c r="AC966" s="268">
        <v>0.0251949610077984</v>
      </c>
      <c r="AD966" s="269">
        <v>0.00283654613256513</v>
      </c>
      <c r="AE966" s="270">
        <v>18966</v>
      </c>
      <c r="AF966" s="271">
        <v>293</v>
      </c>
      <c r="AG966" s="271">
        <v>0</v>
      </c>
      <c r="AH966" s="271">
        <v>18882</v>
      </c>
      <c r="AI966" s="271">
        <v>250</v>
      </c>
      <c r="AJ966" s="271">
        <v>2</v>
      </c>
      <c r="AK966" s="268">
        <v>0.0154486976695139</v>
      </c>
      <c r="AL966" s="268">
        <v>0.0131342018853935</v>
      </c>
      <c r="AM966" s="269">
        <v>0.00231449578412037</v>
      </c>
    </row>
    <row r="967" spans="1:39">
      <c r="A967" s="279" t="s">
        <v>1160</v>
      </c>
      <c r="B967" s="280" t="s">
        <v>3346</v>
      </c>
      <c r="C967" s="262" t="s">
        <v>1381</v>
      </c>
      <c r="D967" s="280" t="s">
        <v>1382</v>
      </c>
      <c r="E967" s="263">
        <v>3123</v>
      </c>
      <c r="F967" s="263">
        <v>82</v>
      </c>
      <c r="G967" s="263">
        <v>65</v>
      </c>
      <c r="H967" s="263">
        <v>0</v>
      </c>
      <c r="I967" s="263">
        <v>0</v>
      </c>
      <c r="J967" s="264">
        <v>3920</v>
      </c>
      <c r="K967" s="264">
        <v>103</v>
      </c>
      <c r="L967" s="264">
        <v>103</v>
      </c>
      <c r="M967" s="264">
        <v>8</v>
      </c>
      <c r="N967" s="264">
        <v>0</v>
      </c>
      <c r="O967" s="264">
        <v>1786</v>
      </c>
      <c r="P967" s="264">
        <v>54</v>
      </c>
      <c r="Q967" s="264">
        <v>54</v>
      </c>
      <c r="R967" s="264">
        <v>23</v>
      </c>
      <c r="S967" s="264">
        <v>0</v>
      </c>
      <c r="T967" s="265">
        <v>0.015</v>
      </c>
      <c r="U967" s="266">
        <v>3123</v>
      </c>
      <c r="V967" s="266">
        <v>82</v>
      </c>
      <c r="W967" s="266">
        <v>65</v>
      </c>
      <c r="X967" s="266">
        <v>0</v>
      </c>
      <c r="Y967" s="264">
        <v>0</v>
      </c>
      <c r="Z967" s="267">
        <v>0.0262568043547871</v>
      </c>
      <c r="AA967" s="267">
        <v>0.0262568043547871</v>
      </c>
      <c r="AB967" s="267">
        <v>0.0262755102040816</v>
      </c>
      <c r="AC967" s="268">
        <v>0.0302351623740202</v>
      </c>
      <c r="AD967" s="269">
        <v>-1.87058492945695e-5</v>
      </c>
      <c r="AE967" s="270">
        <v>20402</v>
      </c>
      <c r="AF967" s="271">
        <v>619</v>
      </c>
      <c r="AG967" s="271">
        <v>0</v>
      </c>
      <c r="AH967" s="271">
        <v>20725</v>
      </c>
      <c r="AI967" s="271">
        <v>645</v>
      </c>
      <c r="AJ967" s="271">
        <v>0</v>
      </c>
      <c r="AK967" s="268">
        <v>0.0303401627291442</v>
      </c>
      <c r="AL967" s="268">
        <v>0.0311218335343788</v>
      </c>
      <c r="AM967" s="269">
        <v>-0.000781670805234568</v>
      </c>
    </row>
    <row r="968" spans="1:39">
      <c r="A968" s="279" t="s">
        <v>1160</v>
      </c>
      <c r="B968" s="280" t="s">
        <v>3346</v>
      </c>
      <c r="C968" s="262" t="s">
        <v>1383</v>
      </c>
      <c r="D968" s="280" t="s">
        <v>1384</v>
      </c>
      <c r="E968" s="263">
        <v>3781</v>
      </c>
      <c r="F968" s="263">
        <v>85</v>
      </c>
      <c r="G968" s="263">
        <v>55</v>
      </c>
      <c r="H968" s="263">
        <v>0</v>
      </c>
      <c r="I968" s="263">
        <v>0</v>
      </c>
      <c r="J968" s="264">
        <v>4359</v>
      </c>
      <c r="K968" s="264">
        <v>52</v>
      </c>
      <c r="L968" s="264">
        <v>52</v>
      </c>
      <c r="M968" s="264">
        <v>4</v>
      </c>
      <c r="N968" s="264">
        <v>0</v>
      </c>
      <c r="O968" s="264">
        <v>2416</v>
      </c>
      <c r="P968" s="264">
        <v>56</v>
      </c>
      <c r="Q968" s="264">
        <v>56</v>
      </c>
      <c r="R968" s="264">
        <v>29</v>
      </c>
      <c r="S968" s="264">
        <v>0</v>
      </c>
      <c r="T968" s="265">
        <v>0.015</v>
      </c>
      <c r="U968" s="266">
        <v>3781</v>
      </c>
      <c r="V968" s="266">
        <v>85</v>
      </c>
      <c r="W968" s="266">
        <v>55</v>
      </c>
      <c r="X968" s="266">
        <v>0</v>
      </c>
      <c r="Y968" s="264">
        <v>0</v>
      </c>
      <c r="Z968" s="267">
        <v>0.0224808251785242</v>
      </c>
      <c r="AA968" s="267">
        <v>0.0224808251785242</v>
      </c>
      <c r="AB968" s="267">
        <v>0.0119293415921083</v>
      </c>
      <c r="AC968" s="268">
        <v>0.0231788079470199</v>
      </c>
      <c r="AD968" s="269">
        <v>0.0105514835864159</v>
      </c>
      <c r="AE968" s="270">
        <v>24716</v>
      </c>
      <c r="AF968" s="271">
        <v>544</v>
      </c>
      <c r="AG968" s="271">
        <v>0</v>
      </c>
      <c r="AH968" s="271">
        <v>23170</v>
      </c>
      <c r="AI968" s="271">
        <v>484</v>
      </c>
      <c r="AJ968" s="271">
        <v>0</v>
      </c>
      <c r="AK968" s="268">
        <v>0.0220100339860819</v>
      </c>
      <c r="AL968" s="268">
        <v>0.0208890807078118</v>
      </c>
      <c r="AM968" s="269">
        <v>0.00112095327827006</v>
      </c>
    </row>
    <row r="969" spans="1:39">
      <c r="A969" s="279" t="s">
        <v>1160</v>
      </c>
      <c r="B969" s="280" t="s">
        <v>3346</v>
      </c>
      <c r="C969" s="262" t="s">
        <v>1385</v>
      </c>
      <c r="D969" s="280" t="s">
        <v>1386</v>
      </c>
      <c r="E969" s="263">
        <v>3866</v>
      </c>
      <c r="F969" s="263">
        <v>67</v>
      </c>
      <c r="G969" s="263">
        <v>50</v>
      </c>
      <c r="H969" s="263">
        <v>1</v>
      </c>
      <c r="I969" s="263">
        <v>0</v>
      </c>
      <c r="J969" s="264">
        <v>4850</v>
      </c>
      <c r="K969" s="264">
        <v>55</v>
      </c>
      <c r="L969" s="264">
        <v>55</v>
      </c>
      <c r="M969" s="264">
        <v>3</v>
      </c>
      <c r="N969" s="264">
        <v>0</v>
      </c>
      <c r="O969" s="264">
        <v>2119</v>
      </c>
      <c r="P969" s="264">
        <v>30</v>
      </c>
      <c r="Q969" s="264">
        <v>30</v>
      </c>
      <c r="R969" s="264">
        <v>13</v>
      </c>
      <c r="S969" s="264">
        <v>0</v>
      </c>
      <c r="T969" s="265">
        <v>0.015</v>
      </c>
      <c r="U969" s="266">
        <v>3866</v>
      </c>
      <c r="V969" s="266">
        <v>67</v>
      </c>
      <c r="W969" s="266">
        <v>50</v>
      </c>
      <c r="X969" s="266">
        <v>0</v>
      </c>
      <c r="Y969" s="264">
        <v>1</v>
      </c>
      <c r="Z969" s="267">
        <v>0.0173305742369374</v>
      </c>
      <c r="AA969" s="267">
        <v>0.0173305742369374</v>
      </c>
      <c r="AB969" s="267">
        <v>0.011340206185567</v>
      </c>
      <c r="AC969" s="268">
        <v>0.0141576215195847</v>
      </c>
      <c r="AD969" s="269">
        <v>0.00599036805137039</v>
      </c>
      <c r="AE969" s="270">
        <v>24915</v>
      </c>
      <c r="AF969" s="271">
        <v>388</v>
      </c>
      <c r="AG969" s="271">
        <v>0</v>
      </c>
      <c r="AH969" s="271">
        <v>25234</v>
      </c>
      <c r="AI969" s="271">
        <v>414</v>
      </c>
      <c r="AJ969" s="271">
        <v>0</v>
      </c>
      <c r="AK969" s="268">
        <v>0.0155729480232791</v>
      </c>
      <c r="AL969" s="268">
        <v>0.0164064357612745</v>
      </c>
      <c r="AM969" s="269">
        <v>-0.000833487737995322</v>
      </c>
    </row>
    <row r="970" spans="1:39">
      <c r="A970" s="279" t="s">
        <v>1160</v>
      </c>
      <c r="B970" s="280" t="s">
        <v>3346</v>
      </c>
      <c r="C970" s="262" t="s">
        <v>1387</v>
      </c>
      <c r="D970" s="280" t="s">
        <v>1388</v>
      </c>
      <c r="E970" s="263">
        <v>3922</v>
      </c>
      <c r="F970" s="263">
        <v>64</v>
      </c>
      <c r="G970" s="263">
        <v>43</v>
      </c>
      <c r="H970" s="263">
        <v>0</v>
      </c>
      <c r="I970" s="263">
        <v>0</v>
      </c>
      <c r="J970" s="264">
        <v>4594</v>
      </c>
      <c r="K970" s="264">
        <v>66</v>
      </c>
      <c r="L970" s="264">
        <v>66</v>
      </c>
      <c r="M970" s="264">
        <v>7</v>
      </c>
      <c r="N970" s="264">
        <v>0</v>
      </c>
      <c r="O970" s="264">
        <v>2013</v>
      </c>
      <c r="P970" s="264">
        <v>33</v>
      </c>
      <c r="Q970" s="264">
        <v>33</v>
      </c>
      <c r="R970" s="264">
        <v>18</v>
      </c>
      <c r="S970" s="264">
        <v>0</v>
      </c>
      <c r="T970" s="265">
        <v>0.015</v>
      </c>
      <c r="U970" s="266">
        <v>3922</v>
      </c>
      <c r="V970" s="266">
        <v>64</v>
      </c>
      <c r="W970" s="266">
        <v>43</v>
      </c>
      <c r="X970" s="266">
        <v>0</v>
      </c>
      <c r="Y970" s="264">
        <v>0</v>
      </c>
      <c r="Z970" s="267">
        <v>0.0163182049974503</v>
      </c>
      <c r="AA970" s="267">
        <v>0.0163182049974503</v>
      </c>
      <c r="AB970" s="267">
        <v>0.0143665650848933</v>
      </c>
      <c r="AC970" s="268">
        <v>0.0163934426229508</v>
      </c>
      <c r="AD970" s="269">
        <v>0.00195163991255694</v>
      </c>
      <c r="AE970" s="270">
        <v>23892</v>
      </c>
      <c r="AF970" s="271">
        <v>409</v>
      </c>
      <c r="AG970" s="271">
        <v>0</v>
      </c>
      <c r="AH970" s="271">
        <v>23830</v>
      </c>
      <c r="AI970" s="271">
        <v>424</v>
      </c>
      <c r="AJ970" s="271">
        <v>0</v>
      </c>
      <c r="AK970" s="268">
        <v>0.0171187008203583</v>
      </c>
      <c r="AL970" s="268">
        <v>0.0177926982794796</v>
      </c>
      <c r="AM970" s="269">
        <v>-0.000673997459121368</v>
      </c>
    </row>
    <row r="971" spans="1:39">
      <c r="A971" s="279" t="s">
        <v>1160</v>
      </c>
      <c r="B971" s="280" t="s">
        <v>3346</v>
      </c>
      <c r="C971" s="262" t="s">
        <v>1389</v>
      </c>
      <c r="D971" s="280" t="s">
        <v>1390</v>
      </c>
      <c r="E971" s="263">
        <v>2136</v>
      </c>
      <c r="F971" s="263">
        <v>38</v>
      </c>
      <c r="G971" s="263">
        <v>25</v>
      </c>
      <c r="H971" s="263">
        <v>0</v>
      </c>
      <c r="I971" s="263">
        <v>0</v>
      </c>
      <c r="J971" s="264">
        <v>2814</v>
      </c>
      <c r="K971" s="264">
        <v>23</v>
      </c>
      <c r="L971" s="264">
        <v>23</v>
      </c>
      <c r="M971" s="264">
        <v>0</v>
      </c>
      <c r="N971" s="264">
        <v>0</v>
      </c>
      <c r="O971" s="264">
        <v>1282</v>
      </c>
      <c r="P971" s="264">
        <v>22</v>
      </c>
      <c r="Q971" s="264">
        <v>22</v>
      </c>
      <c r="R971" s="264">
        <v>15</v>
      </c>
      <c r="S971" s="264">
        <v>0</v>
      </c>
      <c r="T971" s="265">
        <v>0.015</v>
      </c>
      <c r="U971" s="266">
        <v>2136</v>
      </c>
      <c r="V971" s="266">
        <v>38</v>
      </c>
      <c r="W971" s="266">
        <v>25</v>
      </c>
      <c r="X971" s="266">
        <v>0</v>
      </c>
      <c r="Y971" s="264">
        <v>0</v>
      </c>
      <c r="Z971" s="267">
        <v>0.0177902621722846</v>
      </c>
      <c r="AA971" s="267">
        <v>0.0177902621722846</v>
      </c>
      <c r="AB971" s="267">
        <v>0.00817341862117982</v>
      </c>
      <c r="AC971" s="268">
        <v>0.0171606864274571</v>
      </c>
      <c r="AD971" s="269">
        <v>0.00961684355110483</v>
      </c>
      <c r="AE971" s="270">
        <v>14340</v>
      </c>
      <c r="AF971" s="271">
        <v>186</v>
      </c>
      <c r="AG971" s="271">
        <v>0</v>
      </c>
      <c r="AH971" s="271">
        <v>14719</v>
      </c>
      <c r="AI971" s="271">
        <v>231</v>
      </c>
      <c r="AJ971" s="271">
        <v>0</v>
      </c>
      <c r="AK971" s="268">
        <v>0.0129707112970711</v>
      </c>
      <c r="AL971" s="268">
        <v>0.0156940009511516</v>
      </c>
      <c r="AM971" s="269">
        <v>-0.00272328965408044</v>
      </c>
    </row>
    <row r="972" spans="1:39">
      <c r="A972" s="279" t="s">
        <v>1160</v>
      </c>
      <c r="B972" s="280" t="s">
        <v>3346</v>
      </c>
      <c r="C972" s="262" t="s">
        <v>1391</v>
      </c>
      <c r="D972" s="280" t="s">
        <v>1392</v>
      </c>
      <c r="E972" s="263">
        <v>1250</v>
      </c>
      <c r="F972" s="263">
        <v>12</v>
      </c>
      <c r="G972" s="263">
        <v>10</v>
      </c>
      <c r="H972" s="263">
        <v>0</v>
      </c>
      <c r="I972" s="263">
        <v>0</v>
      </c>
      <c r="J972" s="264">
        <v>1522</v>
      </c>
      <c r="K972" s="264">
        <v>20</v>
      </c>
      <c r="L972" s="264">
        <v>20</v>
      </c>
      <c r="M972" s="264">
        <v>1</v>
      </c>
      <c r="N972" s="264">
        <v>0</v>
      </c>
      <c r="O972" s="264">
        <v>658</v>
      </c>
      <c r="P972" s="264">
        <v>13</v>
      </c>
      <c r="Q972" s="264">
        <v>13</v>
      </c>
      <c r="R972" s="264">
        <v>6</v>
      </c>
      <c r="S972" s="264">
        <v>0</v>
      </c>
      <c r="T972" s="265">
        <v>0.015</v>
      </c>
      <c r="U972" s="266">
        <v>1250</v>
      </c>
      <c r="V972" s="266">
        <v>12</v>
      </c>
      <c r="W972" s="266">
        <v>10</v>
      </c>
      <c r="X972" s="266">
        <v>0</v>
      </c>
      <c r="Y972" s="264">
        <v>0</v>
      </c>
      <c r="Z972" s="267">
        <v>0.0096</v>
      </c>
      <c r="AA972" s="267">
        <v>0.0096</v>
      </c>
      <c r="AB972" s="267">
        <v>0.0131406044678055</v>
      </c>
      <c r="AC972" s="268">
        <v>0.0197568389057751</v>
      </c>
      <c r="AD972" s="269">
        <v>-0.00354060446780552</v>
      </c>
      <c r="AE972" s="270">
        <v>7798</v>
      </c>
      <c r="AF972" s="271">
        <v>110</v>
      </c>
      <c r="AG972" s="271">
        <v>0</v>
      </c>
      <c r="AH972" s="271">
        <v>8069</v>
      </c>
      <c r="AI972" s="271">
        <v>109</v>
      </c>
      <c r="AJ972" s="271">
        <v>0</v>
      </c>
      <c r="AK972" s="268">
        <v>0.0141061810720698</v>
      </c>
      <c r="AL972" s="268">
        <v>0.0135084892799603</v>
      </c>
      <c r="AM972" s="269">
        <v>0.000597691792109421</v>
      </c>
    </row>
    <row r="973" spans="1:39">
      <c r="A973" s="279" t="s">
        <v>1160</v>
      </c>
      <c r="B973" s="280" t="s">
        <v>3346</v>
      </c>
      <c r="C973" s="262" t="s">
        <v>1393</v>
      </c>
      <c r="D973" s="280" t="s">
        <v>1394</v>
      </c>
      <c r="E973" s="263">
        <v>1521</v>
      </c>
      <c r="F973" s="263">
        <v>29</v>
      </c>
      <c r="G973" s="263">
        <v>22</v>
      </c>
      <c r="H973" s="263">
        <v>0</v>
      </c>
      <c r="I973" s="263">
        <v>0</v>
      </c>
      <c r="J973" s="264">
        <v>1894</v>
      </c>
      <c r="K973" s="264">
        <v>12</v>
      </c>
      <c r="L973" s="264">
        <v>11</v>
      </c>
      <c r="M973" s="264">
        <v>0</v>
      </c>
      <c r="N973" s="264">
        <v>0</v>
      </c>
      <c r="O973" s="264">
        <v>928</v>
      </c>
      <c r="P973" s="264">
        <v>15</v>
      </c>
      <c r="Q973" s="264">
        <v>15</v>
      </c>
      <c r="R973" s="264">
        <v>5</v>
      </c>
      <c r="S973" s="264">
        <v>0</v>
      </c>
      <c r="T973" s="265">
        <v>0.015</v>
      </c>
      <c r="U973" s="266">
        <v>1521</v>
      </c>
      <c r="V973" s="266">
        <v>29</v>
      </c>
      <c r="W973" s="266">
        <v>22</v>
      </c>
      <c r="X973" s="266">
        <v>0</v>
      </c>
      <c r="Y973" s="264">
        <v>0</v>
      </c>
      <c r="Z973" s="267">
        <v>0.0190664036817883</v>
      </c>
      <c r="AA973" s="267">
        <v>0.0190664036817883</v>
      </c>
      <c r="AB973" s="267">
        <v>0.00633579725448786</v>
      </c>
      <c r="AC973" s="268">
        <v>0.0161637931034483</v>
      </c>
      <c r="AD973" s="269">
        <v>0.0127306064273004</v>
      </c>
      <c r="AE973" s="270">
        <v>9860</v>
      </c>
      <c r="AF973" s="271">
        <v>132</v>
      </c>
      <c r="AG973" s="271">
        <v>0</v>
      </c>
      <c r="AH973" s="271">
        <v>9844</v>
      </c>
      <c r="AI973" s="271">
        <v>126</v>
      </c>
      <c r="AJ973" s="271">
        <v>0</v>
      </c>
      <c r="AK973" s="268">
        <v>0.0133874239350913</v>
      </c>
      <c r="AL973" s="268">
        <v>0.0127996749288907</v>
      </c>
      <c r="AM973" s="269">
        <v>0.000587749006200584</v>
      </c>
    </row>
    <row r="974" spans="1:39">
      <c r="A974" s="279" t="s">
        <v>1160</v>
      </c>
      <c r="B974" s="280" t="s">
        <v>3346</v>
      </c>
      <c r="C974" s="262" t="s">
        <v>1395</v>
      </c>
      <c r="D974" s="280" t="s">
        <v>1396</v>
      </c>
      <c r="E974" s="263">
        <v>3691</v>
      </c>
      <c r="F974" s="263">
        <v>78</v>
      </c>
      <c r="G974" s="263">
        <v>48</v>
      </c>
      <c r="H974" s="263">
        <v>1</v>
      </c>
      <c r="I974" s="263">
        <v>0</v>
      </c>
      <c r="J974" s="264">
        <v>4142</v>
      </c>
      <c r="K974" s="264">
        <v>57</v>
      </c>
      <c r="L974" s="264">
        <v>57</v>
      </c>
      <c r="M974" s="264">
        <v>8</v>
      </c>
      <c r="N974" s="264">
        <v>0</v>
      </c>
      <c r="O974" s="264">
        <v>2491</v>
      </c>
      <c r="P974" s="264">
        <v>44</v>
      </c>
      <c r="Q974" s="264">
        <v>44</v>
      </c>
      <c r="R974" s="264">
        <v>9</v>
      </c>
      <c r="S974" s="264">
        <v>0</v>
      </c>
      <c r="T974" s="265">
        <v>0.015</v>
      </c>
      <c r="U974" s="266">
        <v>3691</v>
      </c>
      <c r="V974" s="266">
        <v>78</v>
      </c>
      <c r="W974" s="266">
        <v>48</v>
      </c>
      <c r="X974" s="266">
        <v>0</v>
      </c>
      <c r="Y974" s="264">
        <v>1</v>
      </c>
      <c r="Z974" s="267">
        <v>0.021132484421566</v>
      </c>
      <c r="AA974" s="267">
        <v>0.021132484421566</v>
      </c>
      <c r="AB974" s="267">
        <v>0.0137614678899083</v>
      </c>
      <c r="AC974" s="268">
        <v>0.0176635889201124</v>
      </c>
      <c r="AD974" s="269">
        <v>0.00737101653165771</v>
      </c>
      <c r="AE974" s="270">
        <v>23963</v>
      </c>
      <c r="AF974" s="271">
        <v>427</v>
      </c>
      <c r="AG974" s="271">
        <v>0</v>
      </c>
      <c r="AH974" s="271">
        <v>21884</v>
      </c>
      <c r="AI974" s="271">
        <v>433</v>
      </c>
      <c r="AJ974" s="271">
        <v>0</v>
      </c>
      <c r="AK974" s="268">
        <v>0.0178191378374995</v>
      </c>
      <c r="AL974" s="268">
        <v>0.0197861451288613</v>
      </c>
      <c r="AM974" s="269">
        <v>-0.00196700729136179</v>
      </c>
    </row>
    <row r="975" spans="1:39">
      <c r="A975" s="279" t="s">
        <v>1160</v>
      </c>
      <c r="B975" s="280" t="s">
        <v>3346</v>
      </c>
      <c r="C975" s="262" t="s">
        <v>1397</v>
      </c>
      <c r="D975" s="280" t="s">
        <v>1398</v>
      </c>
      <c r="E975" s="263">
        <v>2773</v>
      </c>
      <c r="F975" s="263">
        <v>51</v>
      </c>
      <c r="G975" s="263">
        <v>36</v>
      </c>
      <c r="H975" s="263">
        <v>1</v>
      </c>
      <c r="I975" s="263">
        <v>0</v>
      </c>
      <c r="J975" s="264">
        <v>3299</v>
      </c>
      <c r="K975" s="264">
        <v>42</v>
      </c>
      <c r="L975" s="264">
        <v>42</v>
      </c>
      <c r="M975" s="264">
        <v>15</v>
      </c>
      <c r="N975" s="264">
        <v>0</v>
      </c>
      <c r="O975" s="264">
        <v>2101</v>
      </c>
      <c r="P975" s="264">
        <v>30</v>
      </c>
      <c r="Q975" s="264">
        <v>30</v>
      </c>
      <c r="R975" s="264">
        <v>20</v>
      </c>
      <c r="S975" s="264">
        <v>0</v>
      </c>
      <c r="T975" s="265">
        <v>0.015</v>
      </c>
      <c r="U975" s="266">
        <v>2773</v>
      </c>
      <c r="V975" s="266">
        <v>51</v>
      </c>
      <c r="W975" s="266">
        <v>36</v>
      </c>
      <c r="X975" s="266">
        <v>0</v>
      </c>
      <c r="Y975" s="264">
        <v>1</v>
      </c>
      <c r="Z975" s="267">
        <v>0.0183916336098089</v>
      </c>
      <c r="AA975" s="267">
        <v>0.0183916336098089</v>
      </c>
      <c r="AB975" s="267">
        <v>0.0127311306456502</v>
      </c>
      <c r="AC975" s="268">
        <v>0.014278914802475</v>
      </c>
      <c r="AD975" s="269">
        <v>0.00566050296415867</v>
      </c>
      <c r="AE975" s="270">
        <v>19735</v>
      </c>
      <c r="AF975" s="271">
        <v>310</v>
      </c>
      <c r="AG975" s="271">
        <v>0</v>
      </c>
      <c r="AH975" s="271">
        <v>18730</v>
      </c>
      <c r="AI975" s="271">
        <v>283</v>
      </c>
      <c r="AJ975" s="271">
        <v>0</v>
      </c>
      <c r="AK975" s="268">
        <v>0.0157081327590575</v>
      </c>
      <c r="AL975" s="268">
        <v>0.0151094500800854</v>
      </c>
      <c r="AM975" s="269">
        <v>0.000598682678972087</v>
      </c>
    </row>
    <row r="976" spans="1:39">
      <c r="A976" s="279" t="s">
        <v>1160</v>
      </c>
      <c r="B976" s="280" t="s">
        <v>3346</v>
      </c>
      <c r="C976" s="262" t="s">
        <v>1399</v>
      </c>
      <c r="D976" s="280" t="s">
        <v>1400</v>
      </c>
      <c r="E976" s="263">
        <v>5917</v>
      </c>
      <c r="F976" s="263">
        <v>56</v>
      </c>
      <c r="G976" s="263">
        <v>46</v>
      </c>
      <c r="H976" s="263">
        <v>0</v>
      </c>
      <c r="I976" s="263">
        <v>0</v>
      </c>
      <c r="J976" s="264">
        <v>6950</v>
      </c>
      <c r="K976" s="264">
        <v>58</v>
      </c>
      <c r="L976" s="264">
        <v>58</v>
      </c>
      <c r="M976" s="264">
        <v>20</v>
      </c>
      <c r="N976" s="264">
        <v>0</v>
      </c>
      <c r="O976" s="264">
        <v>5232</v>
      </c>
      <c r="P976" s="264">
        <v>26</v>
      </c>
      <c r="Q976" s="264">
        <v>26</v>
      </c>
      <c r="R976" s="264">
        <v>9</v>
      </c>
      <c r="S976" s="264">
        <v>0</v>
      </c>
      <c r="T976" s="265">
        <v>0.015</v>
      </c>
      <c r="U976" s="266">
        <v>5917</v>
      </c>
      <c r="V976" s="266">
        <v>56</v>
      </c>
      <c r="W976" s="266">
        <v>46</v>
      </c>
      <c r="X976" s="266">
        <v>0</v>
      </c>
      <c r="Y976" s="264">
        <v>0</v>
      </c>
      <c r="Z976" s="267">
        <v>0.00946425553489944</v>
      </c>
      <c r="AA976" s="267">
        <v>0.00946425553489944</v>
      </c>
      <c r="AB976" s="267">
        <v>0.00834532374100719</v>
      </c>
      <c r="AC976" s="268">
        <v>0.00496941896024465</v>
      </c>
      <c r="AD976" s="269">
        <v>0.00111893179389225</v>
      </c>
      <c r="AE976" s="270">
        <v>44416</v>
      </c>
      <c r="AF976" s="271">
        <v>345</v>
      </c>
      <c r="AG976" s="271">
        <v>0</v>
      </c>
      <c r="AH976" s="271">
        <v>42489</v>
      </c>
      <c r="AI976" s="271">
        <v>407</v>
      </c>
      <c r="AJ976" s="271">
        <v>0</v>
      </c>
      <c r="AK976" s="268">
        <v>0.0077674711815562</v>
      </c>
      <c r="AL976" s="268">
        <v>0.00957894984584245</v>
      </c>
      <c r="AM976" s="269">
        <v>-0.00181147866428626</v>
      </c>
    </row>
    <row r="977" spans="1:39">
      <c r="A977" s="279" t="s">
        <v>1160</v>
      </c>
      <c r="B977" s="280" t="s">
        <v>3346</v>
      </c>
      <c r="C977" s="262" t="s">
        <v>1401</v>
      </c>
      <c r="D977" s="280" t="s">
        <v>1402</v>
      </c>
      <c r="E977" s="263">
        <v>2228</v>
      </c>
      <c r="F977" s="263">
        <v>19</v>
      </c>
      <c r="G977" s="263">
        <v>15</v>
      </c>
      <c r="H977" s="263">
        <v>1</v>
      </c>
      <c r="I977" s="263">
        <v>0</v>
      </c>
      <c r="J977" s="264">
        <v>2435</v>
      </c>
      <c r="K977" s="264">
        <v>32</v>
      </c>
      <c r="L977" s="264">
        <v>32</v>
      </c>
      <c r="M977" s="264">
        <v>6</v>
      </c>
      <c r="N977" s="264">
        <v>0</v>
      </c>
      <c r="O977" s="264">
        <v>1901</v>
      </c>
      <c r="P977" s="264">
        <v>14</v>
      </c>
      <c r="Q977" s="264">
        <v>14</v>
      </c>
      <c r="R977" s="264">
        <v>8</v>
      </c>
      <c r="S977" s="264">
        <v>0</v>
      </c>
      <c r="T977" s="265">
        <v>0.015</v>
      </c>
      <c r="U977" s="266">
        <v>2228</v>
      </c>
      <c r="V977" s="266">
        <v>19</v>
      </c>
      <c r="W977" s="266">
        <v>15</v>
      </c>
      <c r="X977" s="266">
        <v>0</v>
      </c>
      <c r="Y977" s="264">
        <v>1</v>
      </c>
      <c r="Z977" s="267">
        <v>0.0085278276481149</v>
      </c>
      <c r="AA977" s="267">
        <v>0.0085278276481149</v>
      </c>
      <c r="AB977" s="267">
        <v>0.0131416837782341</v>
      </c>
      <c r="AC977" s="268">
        <v>0.00736454497632825</v>
      </c>
      <c r="AD977" s="269">
        <v>-0.00461385613011918</v>
      </c>
      <c r="AE977" s="270">
        <v>16095</v>
      </c>
      <c r="AF977" s="271">
        <v>154</v>
      </c>
      <c r="AG977" s="271">
        <v>0</v>
      </c>
      <c r="AH977" s="271">
        <v>15415</v>
      </c>
      <c r="AI977" s="271">
        <v>120</v>
      </c>
      <c r="AJ977" s="271">
        <v>0</v>
      </c>
      <c r="AK977" s="268">
        <v>0.00956818887853371</v>
      </c>
      <c r="AL977" s="268">
        <v>0.00778462536490431</v>
      </c>
      <c r="AM977" s="269">
        <v>0.00178356351362939</v>
      </c>
    </row>
    <row r="978" spans="1:39">
      <c r="A978" s="279" t="s">
        <v>1160</v>
      </c>
      <c r="B978" s="280" t="s">
        <v>3346</v>
      </c>
      <c r="C978" s="262" t="s">
        <v>1403</v>
      </c>
      <c r="D978" s="280" t="s">
        <v>1404</v>
      </c>
      <c r="E978" s="263">
        <v>2984</v>
      </c>
      <c r="F978" s="263">
        <v>33</v>
      </c>
      <c r="G978" s="263">
        <v>21</v>
      </c>
      <c r="H978" s="263">
        <v>1</v>
      </c>
      <c r="I978" s="263">
        <v>0</v>
      </c>
      <c r="J978" s="264">
        <v>3824</v>
      </c>
      <c r="K978" s="264">
        <v>49</v>
      </c>
      <c r="L978" s="264">
        <v>49</v>
      </c>
      <c r="M978" s="264">
        <v>8</v>
      </c>
      <c r="N978" s="264">
        <v>0</v>
      </c>
      <c r="O978" s="264">
        <v>1864</v>
      </c>
      <c r="P978" s="264">
        <v>30</v>
      </c>
      <c r="Q978" s="264">
        <v>30</v>
      </c>
      <c r="R978" s="264">
        <v>15</v>
      </c>
      <c r="S978" s="264">
        <v>0</v>
      </c>
      <c r="T978" s="265">
        <v>0.015</v>
      </c>
      <c r="U978" s="266">
        <v>2984</v>
      </c>
      <c r="V978" s="266">
        <v>33</v>
      </c>
      <c r="W978" s="266">
        <v>21</v>
      </c>
      <c r="X978" s="266">
        <v>0</v>
      </c>
      <c r="Y978" s="264">
        <v>1</v>
      </c>
      <c r="Z978" s="267">
        <v>0.011058981233244</v>
      </c>
      <c r="AA978" s="267">
        <v>0.011058981233244</v>
      </c>
      <c r="AB978" s="267">
        <v>0.0128138075313808</v>
      </c>
      <c r="AC978" s="268">
        <v>0.0160944206008584</v>
      </c>
      <c r="AD978" s="269">
        <v>-0.00175482629813679</v>
      </c>
      <c r="AE978" s="270">
        <v>20686</v>
      </c>
      <c r="AF978" s="271">
        <v>329</v>
      </c>
      <c r="AG978" s="271">
        <v>0</v>
      </c>
      <c r="AH978" s="271">
        <v>20123</v>
      </c>
      <c r="AI978" s="271">
        <v>336</v>
      </c>
      <c r="AJ978" s="271">
        <v>0</v>
      </c>
      <c r="AK978" s="268">
        <v>0.0159044764575075</v>
      </c>
      <c r="AL978" s="268">
        <v>0.0166973115340655</v>
      </c>
      <c r="AM978" s="269">
        <v>-0.000792835076558002</v>
      </c>
    </row>
    <row r="979" spans="1:39">
      <c r="A979" s="279" t="s">
        <v>1160</v>
      </c>
      <c r="B979" s="280" t="s">
        <v>3346</v>
      </c>
      <c r="C979" s="262" t="s">
        <v>1405</v>
      </c>
      <c r="D979" s="280" t="s">
        <v>1406</v>
      </c>
      <c r="E979" s="263">
        <v>2449</v>
      </c>
      <c r="F979" s="263">
        <v>71</v>
      </c>
      <c r="G979" s="263">
        <v>49</v>
      </c>
      <c r="H979" s="263">
        <v>0</v>
      </c>
      <c r="I979" s="263">
        <v>0</v>
      </c>
      <c r="J979" s="264">
        <v>3002</v>
      </c>
      <c r="K979" s="264">
        <v>57</v>
      </c>
      <c r="L979" s="264">
        <v>57</v>
      </c>
      <c r="M979" s="264">
        <v>8</v>
      </c>
      <c r="N979" s="264">
        <v>0</v>
      </c>
      <c r="O979" s="264">
        <v>1584</v>
      </c>
      <c r="P979" s="264">
        <v>46</v>
      </c>
      <c r="Q979" s="264">
        <v>46</v>
      </c>
      <c r="R979" s="264">
        <v>21</v>
      </c>
      <c r="S979" s="264">
        <v>0</v>
      </c>
      <c r="T979" s="265">
        <v>0.015</v>
      </c>
      <c r="U979" s="266">
        <v>2449</v>
      </c>
      <c r="V979" s="266">
        <v>71</v>
      </c>
      <c r="W979" s="266">
        <v>49</v>
      </c>
      <c r="X979" s="266">
        <v>0</v>
      </c>
      <c r="Y979" s="264">
        <v>0</v>
      </c>
      <c r="Z979" s="267">
        <v>0.0289914250714577</v>
      </c>
      <c r="AA979" s="267">
        <v>0.0289914250714577</v>
      </c>
      <c r="AB979" s="267">
        <v>0.0189873417721519</v>
      </c>
      <c r="AC979" s="268">
        <v>0.029040404040404</v>
      </c>
      <c r="AD979" s="269">
        <v>0.0100040832993058</v>
      </c>
      <c r="AE979" s="270">
        <v>16588</v>
      </c>
      <c r="AF979" s="271">
        <v>379</v>
      </c>
      <c r="AG979" s="271">
        <v>0</v>
      </c>
      <c r="AH979" s="271">
        <v>15527</v>
      </c>
      <c r="AI979" s="271">
        <v>383</v>
      </c>
      <c r="AJ979" s="271">
        <v>0</v>
      </c>
      <c r="AK979" s="268">
        <v>0.0228478418133591</v>
      </c>
      <c r="AL979" s="268">
        <v>0.0246667096026277</v>
      </c>
      <c r="AM979" s="269">
        <v>-0.00181886778926863</v>
      </c>
    </row>
    <row r="980" spans="1:39">
      <c r="A980" s="279" t="s">
        <v>1160</v>
      </c>
      <c r="B980" s="280" t="s">
        <v>3346</v>
      </c>
      <c r="C980" s="262" t="s">
        <v>1407</v>
      </c>
      <c r="D980" s="280" t="s">
        <v>1408</v>
      </c>
      <c r="E980" s="263">
        <v>4391</v>
      </c>
      <c r="F980" s="263">
        <v>81</v>
      </c>
      <c r="G980" s="263">
        <v>66</v>
      </c>
      <c r="H980" s="263">
        <v>0</v>
      </c>
      <c r="I980" s="263">
        <v>0</v>
      </c>
      <c r="J980" s="264">
        <v>5695</v>
      </c>
      <c r="K980" s="264">
        <v>66</v>
      </c>
      <c r="L980" s="264">
        <v>66</v>
      </c>
      <c r="M980" s="264">
        <v>6</v>
      </c>
      <c r="N980" s="264">
        <v>0</v>
      </c>
      <c r="O980" s="264">
        <v>3901</v>
      </c>
      <c r="P980" s="264">
        <v>32</v>
      </c>
      <c r="Q980" s="264">
        <v>32</v>
      </c>
      <c r="R980" s="264">
        <v>18</v>
      </c>
      <c r="S980" s="264">
        <v>0</v>
      </c>
      <c r="T980" s="265">
        <v>0.015</v>
      </c>
      <c r="U980" s="266">
        <v>4391</v>
      </c>
      <c r="V980" s="266">
        <v>81</v>
      </c>
      <c r="W980" s="266">
        <v>66</v>
      </c>
      <c r="X980" s="266">
        <v>0</v>
      </c>
      <c r="Y980" s="264">
        <v>0</v>
      </c>
      <c r="Z980" s="267">
        <v>0.0184468230471419</v>
      </c>
      <c r="AA980" s="267">
        <v>0.0184468230471419</v>
      </c>
      <c r="AB980" s="267">
        <v>0.0115891132572432</v>
      </c>
      <c r="AC980" s="268">
        <v>0.00820302486541912</v>
      </c>
      <c r="AD980" s="269">
        <v>0.00685770978989869</v>
      </c>
      <c r="AE980" s="270">
        <v>34645</v>
      </c>
      <c r="AF980" s="271">
        <v>421</v>
      </c>
      <c r="AG980" s="271">
        <v>0</v>
      </c>
      <c r="AH980" s="271">
        <v>33191</v>
      </c>
      <c r="AI980" s="271">
        <v>408</v>
      </c>
      <c r="AJ980" s="271">
        <v>0</v>
      </c>
      <c r="AK980" s="268">
        <v>0.0121518256602684</v>
      </c>
      <c r="AL980" s="268">
        <v>0.0122924889277214</v>
      </c>
      <c r="AM980" s="269">
        <v>-0.000140663267452934</v>
      </c>
    </row>
    <row r="981" spans="1:39">
      <c r="A981" s="279" t="s">
        <v>1160</v>
      </c>
      <c r="B981" s="280" t="s">
        <v>32</v>
      </c>
      <c r="C981" s="262" t="s">
        <v>1409</v>
      </c>
      <c r="D981" s="280" t="s">
        <v>1410</v>
      </c>
      <c r="E981" s="263">
        <v>0</v>
      </c>
      <c r="F981" s="263">
        <v>0</v>
      </c>
      <c r="G981" s="263">
        <v>0</v>
      </c>
      <c r="H981" s="263">
        <v>0</v>
      </c>
      <c r="I981" s="263">
        <v>0</v>
      </c>
      <c r="J981" s="264">
        <v>0</v>
      </c>
      <c r="K981" s="264">
        <v>0</v>
      </c>
      <c r="L981" s="264">
        <v>0</v>
      </c>
      <c r="M981" s="264">
        <v>0</v>
      </c>
      <c r="N981" s="264">
        <v>0</v>
      </c>
      <c r="O981" s="264">
        <v>0</v>
      </c>
      <c r="P981" s="264">
        <v>0</v>
      </c>
      <c r="Q981" s="264">
        <v>0</v>
      </c>
      <c r="R981" s="264">
        <v>0</v>
      </c>
      <c r="S981" s="264">
        <v>0</v>
      </c>
      <c r="T981" s="265">
        <v>0.015</v>
      </c>
      <c r="U981" s="266">
        <v>0</v>
      </c>
      <c r="V981" s="266">
        <v>0</v>
      </c>
      <c r="W981" s="266">
        <v>0</v>
      </c>
      <c r="X981" s="266">
        <v>0</v>
      </c>
      <c r="Y981" s="264">
        <v>0</v>
      </c>
      <c r="Z981" s="267">
        <v>0</v>
      </c>
      <c r="AA981" s="267">
        <v>0</v>
      </c>
      <c r="AB981" s="267">
        <v>0</v>
      </c>
      <c r="AC981" s="268">
        <v>0</v>
      </c>
      <c r="AD981" s="269">
        <v>0</v>
      </c>
      <c r="AE981" s="270">
        <v>0</v>
      </c>
      <c r="AF981" s="271">
        <v>0</v>
      </c>
      <c r="AG981" s="271">
        <v>0</v>
      </c>
      <c r="AH981" s="271">
        <v>0</v>
      </c>
      <c r="AI981" s="271">
        <v>0</v>
      </c>
      <c r="AJ981" s="271">
        <v>0</v>
      </c>
      <c r="AK981" s="268">
        <v>0</v>
      </c>
      <c r="AL981" s="268">
        <v>0</v>
      </c>
      <c r="AM981" s="269">
        <v>0</v>
      </c>
    </row>
    <row r="982" spans="1:39">
      <c r="A982" s="279" t="s">
        <v>1160</v>
      </c>
      <c r="B982" s="280" t="s">
        <v>3346</v>
      </c>
      <c r="C982" s="262" t="s">
        <v>1411</v>
      </c>
      <c r="D982" s="280" t="s">
        <v>1412</v>
      </c>
      <c r="E982" s="263">
        <v>1700</v>
      </c>
      <c r="F982" s="263">
        <v>32</v>
      </c>
      <c r="G982" s="263">
        <v>20</v>
      </c>
      <c r="H982" s="263">
        <v>0</v>
      </c>
      <c r="I982" s="263">
        <v>0</v>
      </c>
      <c r="J982" s="264">
        <v>2046</v>
      </c>
      <c r="K982" s="264">
        <v>39</v>
      </c>
      <c r="L982" s="264">
        <v>38</v>
      </c>
      <c r="M982" s="264">
        <v>18</v>
      </c>
      <c r="N982" s="264">
        <v>0</v>
      </c>
      <c r="O982" s="264">
        <v>989</v>
      </c>
      <c r="P982" s="264">
        <v>22</v>
      </c>
      <c r="Q982" s="264">
        <v>22</v>
      </c>
      <c r="R982" s="264">
        <v>15</v>
      </c>
      <c r="S982" s="264">
        <v>0</v>
      </c>
      <c r="T982" s="265">
        <v>0.015</v>
      </c>
      <c r="U982" s="266">
        <v>1700</v>
      </c>
      <c r="V982" s="266">
        <v>32</v>
      </c>
      <c r="W982" s="266">
        <v>20</v>
      </c>
      <c r="X982" s="266">
        <v>0</v>
      </c>
      <c r="Y982" s="264">
        <v>0</v>
      </c>
      <c r="Z982" s="267">
        <v>0.0188235294117647</v>
      </c>
      <c r="AA982" s="267">
        <v>0.0188235294117647</v>
      </c>
      <c r="AB982" s="267">
        <v>0.0190615835777126</v>
      </c>
      <c r="AC982" s="268">
        <v>0.0222446916076845</v>
      </c>
      <c r="AD982" s="269">
        <v>-0.000238054165947906</v>
      </c>
      <c r="AE982" s="270">
        <v>11159</v>
      </c>
      <c r="AF982" s="271">
        <v>252</v>
      </c>
      <c r="AG982" s="271">
        <v>0</v>
      </c>
      <c r="AH982" s="271">
        <v>10804</v>
      </c>
      <c r="AI982" s="271">
        <v>275</v>
      </c>
      <c r="AJ982" s="271">
        <v>0</v>
      </c>
      <c r="AK982" s="268">
        <v>0.022582668697912</v>
      </c>
      <c r="AL982" s="268">
        <v>0.0254535357275083</v>
      </c>
      <c r="AM982" s="269">
        <v>-0.00287086702959633</v>
      </c>
    </row>
    <row r="983" spans="1:39">
      <c r="A983" s="279" t="s">
        <v>1160</v>
      </c>
      <c r="B983" s="280" t="s">
        <v>3348</v>
      </c>
      <c r="C983" s="262" t="s">
        <v>1413</v>
      </c>
      <c r="D983" s="280" t="s">
        <v>1414</v>
      </c>
      <c r="E983" s="263">
        <v>2197</v>
      </c>
      <c r="F983" s="263">
        <v>45</v>
      </c>
      <c r="G983" s="263">
        <v>25</v>
      </c>
      <c r="H983" s="263">
        <v>0</v>
      </c>
      <c r="I983" s="263">
        <v>0</v>
      </c>
      <c r="J983" s="264">
        <v>2812</v>
      </c>
      <c r="K983" s="264">
        <v>36</v>
      </c>
      <c r="L983" s="264">
        <v>36</v>
      </c>
      <c r="M983" s="264">
        <v>0</v>
      </c>
      <c r="N983" s="264">
        <v>0</v>
      </c>
      <c r="O983" s="264">
        <v>1349</v>
      </c>
      <c r="P983" s="264">
        <v>25</v>
      </c>
      <c r="Q983" s="264">
        <v>25</v>
      </c>
      <c r="R983" s="264">
        <v>8</v>
      </c>
      <c r="S983" s="264">
        <v>0</v>
      </c>
      <c r="T983" s="265">
        <v>0.015</v>
      </c>
      <c r="U983" s="266">
        <v>2197</v>
      </c>
      <c r="V983" s="266">
        <v>45</v>
      </c>
      <c r="W983" s="266">
        <v>25</v>
      </c>
      <c r="X983" s="266">
        <v>0</v>
      </c>
      <c r="Y983" s="264">
        <v>0</v>
      </c>
      <c r="Z983" s="267">
        <v>0.0204824761037779</v>
      </c>
      <c r="AA983" s="267">
        <v>0.0204824761037779</v>
      </c>
      <c r="AB983" s="267">
        <v>0.0128022759601707</v>
      </c>
      <c r="AC983" s="268">
        <v>0.0185322461082283</v>
      </c>
      <c r="AD983" s="269">
        <v>0.00768020014360718</v>
      </c>
      <c r="AE983" s="270">
        <v>13658</v>
      </c>
      <c r="AF983" s="271">
        <v>330</v>
      </c>
      <c r="AG983" s="271">
        <v>0</v>
      </c>
      <c r="AH983" s="271">
        <v>13131</v>
      </c>
      <c r="AI983" s="271">
        <v>273</v>
      </c>
      <c r="AJ983" s="271">
        <v>0</v>
      </c>
      <c r="AK983" s="268">
        <v>0.024161663493923</v>
      </c>
      <c r="AL983" s="268">
        <v>0.0207904957733607</v>
      </c>
      <c r="AM983" s="269">
        <v>0.00337116772056223</v>
      </c>
    </row>
    <row r="984" spans="1:39">
      <c r="A984" s="279" t="s">
        <v>1160</v>
      </c>
      <c r="B984" s="280" t="s">
        <v>3348</v>
      </c>
      <c r="C984" s="262" t="s">
        <v>1415</v>
      </c>
      <c r="D984" s="280" t="s">
        <v>1416</v>
      </c>
      <c r="E984" s="263">
        <v>1852</v>
      </c>
      <c r="F984" s="263">
        <v>59</v>
      </c>
      <c r="G984" s="263">
        <v>37</v>
      </c>
      <c r="H984" s="263">
        <v>0</v>
      </c>
      <c r="I984" s="263">
        <v>0</v>
      </c>
      <c r="J984" s="264">
        <v>2349</v>
      </c>
      <c r="K984" s="264">
        <v>25</v>
      </c>
      <c r="L984" s="264">
        <v>25</v>
      </c>
      <c r="M984" s="264">
        <v>0</v>
      </c>
      <c r="N984" s="264">
        <v>0</v>
      </c>
      <c r="O984" s="264">
        <v>1144</v>
      </c>
      <c r="P984" s="264">
        <v>40</v>
      </c>
      <c r="Q984" s="264">
        <v>40</v>
      </c>
      <c r="R984" s="264">
        <v>16</v>
      </c>
      <c r="S984" s="264">
        <v>0</v>
      </c>
      <c r="T984" s="265">
        <v>0.015</v>
      </c>
      <c r="U984" s="266">
        <v>1852</v>
      </c>
      <c r="V984" s="266">
        <v>59</v>
      </c>
      <c r="W984" s="266">
        <v>37</v>
      </c>
      <c r="X984" s="266">
        <v>0</v>
      </c>
      <c r="Y984" s="264">
        <v>0</v>
      </c>
      <c r="Z984" s="267">
        <v>0.0318574514038877</v>
      </c>
      <c r="AA984" s="267">
        <v>0.0318574514038877</v>
      </c>
      <c r="AB984" s="267">
        <v>0.0106428267347808</v>
      </c>
      <c r="AC984" s="268">
        <v>0.034965034965035</v>
      </c>
      <c r="AD984" s="269">
        <v>0.0212146246691069</v>
      </c>
      <c r="AE984" s="270">
        <v>11272</v>
      </c>
      <c r="AF984" s="271">
        <v>288</v>
      </c>
      <c r="AG984" s="271">
        <v>0</v>
      </c>
      <c r="AH984" s="271">
        <v>10699</v>
      </c>
      <c r="AI984" s="271">
        <v>236</v>
      </c>
      <c r="AJ984" s="271">
        <v>1</v>
      </c>
      <c r="AK984" s="268">
        <v>0.0255500354861604</v>
      </c>
      <c r="AL984" s="268">
        <v>0.0219646695952893</v>
      </c>
      <c r="AM984" s="269">
        <v>0.00358536589087112</v>
      </c>
    </row>
    <row r="985" spans="1:39">
      <c r="A985" s="279" t="s">
        <v>1160</v>
      </c>
      <c r="B985" s="280" t="s">
        <v>3348</v>
      </c>
      <c r="C985" s="262" t="s">
        <v>1417</v>
      </c>
      <c r="D985" s="280" t="s">
        <v>1418</v>
      </c>
      <c r="E985" s="263">
        <v>4007</v>
      </c>
      <c r="F985" s="263">
        <v>76</v>
      </c>
      <c r="G985" s="263">
        <v>25</v>
      </c>
      <c r="H985" s="263">
        <v>5</v>
      </c>
      <c r="I985" s="263">
        <v>0</v>
      </c>
      <c r="J985" s="264">
        <v>5307</v>
      </c>
      <c r="K985" s="264">
        <v>21</v>
      </c>
      <c r="L985" s="264">
        <v>21</v>
      </c>
      <c r="M985" s="264">
        <v>0</v>
      </c>
      <c r="N985" s="264">
        <v>0</v>
      </c>
      <c r="O985" s="264">
        <v>2566</v>
      </c>
      <c r="P985" s="264">
        <v>109</v>
      </c>
      <c r="Q985" s="264">
        <v>109</v>
      </c>
      <c r="R985" s="264">
        <v>11</v>
      </c>
      <c r="S985" s="264">
        <v>0</v>
      </c>
      <c r="T985" s="265">
        <v>0.015</v>
      </c>
      <c r="U985" s="266">
        <v>4007</v>
      </c>
      <c r="V985" s="266">
        <v>76</v>
      </c>
      <c r="W985" s="266">
        <v>25</v>
      </c>
      <c r="X985" s="266">
        <v>0</v>
      </c>
      <c r="Y985" s="264">
        <v>5</v>
      </c>
      <c r="Z985" s="267">
        <v>0.0189668080858498</v>
      </c>
      <c r="AA985" s="267">
        <v>0.0189668080858498</v>
      </c>
      <c r="AB985" s="267">
        <v>0.00395703787450537</v>
      </c>
      <c r="AC985" s="268">
        <v>0.0424785658612627</v>
      </c>
      <c r="AD985" s="269">
        <v>0.0150097702113444</v>
      </c>
      <c r="AE985" s="270">
        <v>25592</v>
      </c>
      <c r="AF985" s="271">
        <v>519</v>
      </c>
      <c r="AG985" s="271">
        <v>0</v>
      </c>
      <c r="AH985" s="271">
        <v>23989</v>
      </c>
      <c r="AI985" s="271">
        <v>377</v>
      </c>
      <c r="AJ985" s="271">
        <v>0</v>
      </c>
      <c r="AK985" s="268">
        <v>0.0202797749296655</v>
      </c>
      <c r="AL985" s="268">
        <v>0.0157155362874651</v>
      </c>
      <c r="AM985" s="269">
        <v>0.00456423864220043</v>
      </c>
    </row>
    <row r="986" spans="1:39">
      <c r="A986" s="279" t="s">
        <v>1160</v>
      </c>
      <c r="B986" s="280" t="s">
        <v>3348</v>
      </c>
      <c r="C986" s="262" t="s">
        <v>1419</v>
      </c>
      <c r="D986" s="280" t="s">
        <v>1420</v>
      </c>
      <c r="E986" s="263">
        <v>2939</v>
      </c>
      <c r="F986" s="263">
        <v>70</v>
      </c>
      <c r="G986" s="263">
        <v>51</v>
      </c>
      <c r="H986" s="263">
        <v>3</v>
      </c>
      <c r="I986" s="263">
        <v>0</v>
      </c>
      <c r="J986" s="264">
        <v>4022</v>
      </c>
      <c r="K986" s="264">
        <v>42</v>
      </c>
      <c r="L986" s="264">
        <v>42</v>
      </c>
      <c r="M986" s="264">
        <v>6</v>
      </c>
      <c r="N986" s="264">
        <v>0</v>
      </c>
      <c r="O986" s="264">
        <v>1908</v>
      </c>
      <c r="P986" s="264">
        <v>46</v>
      </c>
      <c r="Q986" s="264">
        <v>46</v>
      </c>
      <c r="R986" s="264">
        <v>19</v>
      </c>
      <c r="S986" s="264">
        <v>0</v>
      </c>
      <c r="T986" s="265">
        <v>0.015</v>
      </c>
      <c r="U986" s="266">
        <v>2939</v>
      </c>
      <c r="V986" s="266">
        <v>70</v>
      </c>
      <c r="W986" s="266">
        <v>51</v>
      </c>
      <c r="X986" s="266">
        <v>0</v>
      </c>
      <c r="Y986" s="264">
        <v>3</v>
      </c>
      <c r="Z986" s="267">
        <v>0.0238176250425315</v>
      </c>
      <c r="AA986" s="267">
        <v>0.0238176250425315</v>
      </c>
      <c r="AB986" s="267">
        <v>0.0104425658876181</v>
      </c>
      <c r="AC986" s="268">
        <v>0.0241090146750524</v>
      </c>
      <c r="AD986" s="269">
        <v>0.0133750591549134</v>
      </c>
      <c r="AE986" s="270">
        <v>18972</v>
      </c>
      <c r="AF986" s="271">
        <v>372</v>
      </c>
      <c r="AG986" s="271">
        <v>0</v>
      </c>
      <c r="AH986" s="271">
        <v>18030</v>
      </c>
      <c r="AI986" s="271">
        <v>382</v>
      </c>
      <c r="AJ986" s="271">
        <v>0</v>
      </c>
      <c r="AK986" s="268">
        <v>0.0196078431372549</v>
      </c>
      <c r="AL986" s="268">
        <v>0.0211869107043816</v>
      </c>
      <c r="AM986" s="269">
        <v>-0.00157906756712669</v>
      </c>
    </row>
    <row r="987" spans="1:39">
      <c r="A987" s="279" t="s">
        <v>1160</v>
      </c>
      <c r="B987" s="280" t="s">
        <v>3348</v>
      </c>
      <c r="C987" s="262" t="s">
        <v>1421</v>
      </c>
      <c r="D987" s="280" t="s">
        <v>1422</v>
      </c>
      <c r="E987" s="263">
        <v>4382</v>
      </c>
      <c r="F987" s="263">
        <v>75</v>
      </c>
      <c r="G987" s="263">
        <v>40</v>
      </c>
      <c r="H987" s="263">
        <v>0</v>
      </c>
      <c r="I987" s="263">
        <v>0</v>
      </c>
      <c r="J987" s="264">
        <v>4973</v>
      </c>
      <c r="K987" s="264">
        <v>72</v>
      </c>
      <c r="L987" s="264">
        <v>72</v>
      </c>
      <c r="M987" s="264">
        <v>0</v>
      </c>
      <c r="N987" s="264">
        <v>0</v>
      </c>
      <c r="O987" s="264">
        <v>2897</v>
      </c>
      <c r="P987" s="264">
        <v>107</v>
      </c>
      <c r="Q987" s="264">
        <v>107</v>
      </c>
      <c r="R987" s="264">
        <v>36</v>
      </c>
      <c r="S987" s="264">
        <v>0</v>
      </c>
      <c r="T987" s="265">
        <v>0.015</v>
      </c>
      <c r="U987" s="266">
        <v>4382</v>
      </c>
      <c r="V987" s="266">
        <v>75</v>
      </c>
      <c r="W987" s="266">
        <v>40</v>
      </c>
      <c r="X987" s="266">
        <v>0</v>
      </c>
      <c r="Y987" s="264">
        <v>0</v>
      </c>
      <c r="Z987" s="267">
        <v>0.0171154723870379</v>
      </c>
      <c r="AA987" s="267">
        <v>0.0171154723870379</v>
      </c>
      <c r="AB987" s="267">
        <v>0.0144781821837925</v>
      </c>
      <c r="AC987" s="268">
        <v>0.0369347600966517</v>
      </c>
      <c r="AD987" s="269">
        <v>0.0026372902032454</v>
      </c>
      <c r="AE987" s="270">
        <v>26033</v>
      </c>
      <c r="AF987" s="271">
        <v>575</v>
      </c>
      <c r="AG987" s="271">
        <v>0</v>
      </c>
      <c r="AH987" s="271">
        <v>24856</v>
      </c>
      <c r="AI987" s="271">
        <v>553</v>
      </c>
      <c r="AJ987" s="271">
        <v>0</v>
      </c>
      <c r="AK987" s="268">
        <v>0.0220873506703031</v>
      </c>
      <c r="AL987" s="268">
        <v>0.0222481493401996</v>
      </c>
      <c r="AM987" s="269">
        <v>-0.000160798669896475</v>
      </c>
    </row>
    <row r="988" spans="1:39">
      <c r="A988" s="279" t="s">
        <v>1160</v>
      </c>
      <c r="B988" s="280" t="s">
        <v>3348</v>
      </c>
      <c r="C988" s="262" t="s">
        <v>1423</v>
      </c>
      <c r="D988" s="280" t="s">
        <v>1424</v>
      </c>
      <c r="E988" s="263">
        <v>3235</v>
      </c>
      <c r="F988" s="263">
        <v>75</v>
      </c>
      <c r="G988" s="263">
        <v>43</v>
      </c>
      <c r="H988" s="263">
        <v>0</v>
      </c>
      <c r="I988" s="263">
        <v>0</v>
      </c>
      <c r="J988" s="264">
        <v>4630</v>
      </c>
      <c r="K988" s="264">
        <v>124</v>
      </c>
      <c r="L988" s="264">
        <v>124</v>
      </c>
      <c r="M988" s="264">
        <v>13</v>
      </c>
      <c r="N988" s="264">
        <v>0</v>
      </c>
      <c r="O988" s="264">
        <v>2322</v>
      </c>
      <c r="P988" s="264">
        <v>61</v>
      </c>
      <c r="Q988" s="264">
        <v>60</v>
      </c>
      <c r="R988" s="264">
        <v>22</v>
      </c>
      <c r="S988" s="264">
        <v>0</v>
      </c>
      <c r="T988" s="265">
        <v>0.015</v>
      </c>
      <c r="U988" s="266">
        <v>3235</v>
      </c>
      <c r="V988" s="266">
        <v>75</v>
      </c>
      <c r="W988" s="266">
        <v>43</v>
      </c>
      <c r="X988" s="266">
        <v>0</v>
      </c>
      <c r="Y988" s="264">
        <v>0</v>
      </c>
      <c r="Z988" s="267">
        <v>0.0231839258114374</v>
      </c>
      <c r="AA988" s="267">
        <v>0.0231839258114374</v>
      </c>
      <c r="AB988" s="267">
        <v>0.0267818574514039</v>
      </c>
      <c r="AC988" s="268">
        <v>0.0262704565030146</v>
      </c>
      <c r="AD988" s="269">
        <v>-0.00359793163996648</v>
      </c>
      <c r="AE988" s="270">
        <v>22129</v>
      </c>
      <c r="AF988" s="271">
        <v>545</v>
      </c>
      <c r="AG988" s="271">
        <v>0</v>
      </c>
      <c r="AH988" s="271">
        <v>21721</v>
      </c>
      <c r="AI988" s="271">
        <v>557</v>
      </c>
      <c r="AJ988" s="271">
        <v>0</v>
      </c>
      <c r="AK988" s="268">
        <v>0.0246283157847169</v>
      </c>
      <c r="AL988" s="268">
        <v>0.0256433865844114</v>
      </c>
      <c r="AM988" s="269">
        <v>-0.00101507079969451</v>
      </c>
    </row>
    <row r="989" spans="1:39">
      <c r="A989" s="279" t="s">
        <v>1160</v>
      </c>
      <c r="B989" s="280" t="s">
        <v>3348</v>
      </c>
      <c r="C989" s="262" t="s">
        <v>1425</v>
      </c>
      <c r="D989" s="280" t="s">
        <v>1426</v>
      </c>
      <c r="E989" s="263">
        <v>2944</v>
      </c>
      <c r="F989" s="263">
        <v>95</v>
      </c>
      <c r="G989" s="263">
        <v>54</v>
      </c>
      <c r="H989" s="263">
        <v>14</v>
      </c>
      <c r="I989" s="263">
        <v>0</v>
      </c>
      <c r="J989" s="264">
        <v>3865</v>
      </c>
      <c r="K989" s="264">
        <v>86</v>
      </c>
      <c r="L989" s="264">
        <v>86</v>
      </c>
      <c r="M989" s="264">
        <v>1</v>
      </c>
      <c r="N989" s="264">
        <v>0</v>
      </c>
      <c r="O989" s="264">
        <v>1734</v>
      </c>
      <c r="P989" s="264">
        <v>75</v>
      </c>
      <c r="Q989" s="264">
        <v>74</v>
      </c>
      <c r="R989" s="264">
        <v>36</v>
      </c>
      <c r="S989" s="264">
        <v>0</v>
      </c>
      <c r="T989" s="265">
        <v>0.015</v>
      </c>
      <c r="U989" s="266">
        <v>2944</v>
      </c>
      <c r="V989" s="266">
        <v>95</v>
      </c>
      <c r="W989" s="266">
        <v>54</v>
      </c>
      <c r="X989" s="266">
        <v>0</v>
      </c>
      <c r="Y989" s="264">
        <v>14</v>
      </c>
      <c r="Z989" s="267">
        <v>0.0322690217391304</v>
      </c>
      <c r="AA989" s="267">
        <v>0.0322690217391304</v>
      </c>
      <c r="AB989" s="267">
        <v>0.0222509702457956</v>
      </c>
      <c r="AC989" s="268">
        <v>0.0432525951557093</v>
      </c>
      <c r="AD989" s="269">
        <v>0.0100180514933348</v>
      </c>
      <c r="AE989" s="270">
        <v>18891</v>
      </c>
      <c r="AF989" s="271">
        <v>607</v>
      </c>
      <c r="AG989" s="271">
        <v>0</v>
      </c>
      <c r="AH989" s="271">
        <v>18052</v>
      </c>
      <c r="AI989" s="271">
        <v>598</v>
      </c>
      <c r="AJ989" s="271">
        <v>0</v>
      </c>
      <c r="AK989" s="268">
        <v>0.0321317029273199</v>
      </c>
      <c r="AL989" s="268">
        <v>0.0331265233769111</v>
      </c>
      <c r="AM989" s="269">
        <v>-0.00099482044959126</v>
      </c>
    </row>
    <row r="990" spans="1:39">
      <c r="A990" s="279" t="s">
        <v>1160</v>
      </c>
      <c r="B990" s="280" t="s">
        <v>3348</v>
      </c>
      <c r="C990" s="262" t="s">
        <v>1427</v>
      </c>
      <c r="D990" s="280" t="s">
        <v>1428</v>
      </c>
      <c r="E990" s="263">
        <v>3710</v>
      </c>
      <c r="F990" s="263">
        <v>133</v>
      </c>
      <c r="G990" s="263">
        <v>82</v>
      </c>
      <c r="H990" s="263">
        <v>1</v>
      </c>
      <c r="I990" s="263">
        <v>0</v>
      </c>
      <c r="J990" s="264">
        <v>4513</v>
      </c>
      <c r="K990" s="264">
        <v>162</v>
      </c>
      <c r="L990" s="264">
        <v>162</v>
      </c>
      <c r="M990" s="264">
        <v>10</v>
      </c>
      <c r="N990" s="264">
        <v>0</v>
      </c>
      <c r="O990" s="264">
        <v>2749</v>
      </c>
      <c r="P990" s="264">
        <v>87</v>
      </c>
      <c r="Q990" s="264">
        <v>87</v>
      </c>
      <c r="R990" s="264">
        <v>46</v>
      </c>
      <c r="S990" s="264">
        <v>0</v>
      </c>
      <c r="T990" s="265">
        <v>0.015</v>
      </c>
      <c r="U990" s="266">
        <v>3710</v>
      </c>
      <c r="V990" s="266">
        <v>133</v>
      </c>
      <c r="W990" s="266">
        <v>82</v>
      </c>
      <c r="X990" s="266">
        <v>0</v>
      </c>
      <c r="Y990" s="264">
        <v>1</v>
      </c>
      <c r="Z990" s="267">
        <v>0.0358490566037736</v>
      </c>
      <c r="AA990" s="267">
        <v>0.0358490566037736</v>
      </c>
      <c r="AB990" s="267">
        <v>0.035896299578994</v>
      </c>
      <c r="AC990" s="268">
        <v>0.0316478719534376</v>
      </c>
      <c r="AD990" s="269">
        <v>-4.72429752204351e-5</v>
      </c>
      <c r="AE990" s="270">
        <v>23581</v>
      </c>
      <c r="AF990" s="271">
        <v>919</v>
      </c>
      <c r="AG990" s="271">
        <v>0</v>
      </c>
      <c r="AH990" s="271">
        <v>22270</v>
      </c>
      <c r="AI990" s="271">
        <v>715</v>
      </c>
      <c r="AJ990" s="271">
        <v>0</v>
      </c>
      <c r="AK990" s="268">
        <v>0.0389720537721047</v>
      </c>
      <c r="AL990" s="268">
        <v>0.0321059721598563</v>
      </c>
      <c r="AM990" s="269">
        <v>0.00686608161224835</v>
      </c>
    </row>
    <row r="991" spans="1:39">
      <c r="A991" s="279" t="s">
        <v>1160</v>
      </c>
      <c r="B991" s="280" t="s">
        <v>3348</v>
      </c>
      <c r="C991" s="262" t="s">
        <v>1429</v>
      </c>
      <c r="D991" s="280" t="s">
        <v>1430</v>
      </c>
      <c r="E991" s="263">
        <v>5815</v>
      </c>
      <c r="F991" s="263">
        <v>213</v>
      </c>
      <c r="G991" s="263">
        <v>140</v>
      </c>
      <c r="H991" s="263">
        <v>0</v>
      </c>
      <c r="I991" s="263">
        <v>0</v>
      </c>
      <c r="J991" s="264">
        <v>7891</v>
      </c>
      <c r="K991" s="264">
        <v>140</v>
      </c>
      <c r="L991" s="264">
        <v>139</v>
      </c>
      <c r="M991" s="264">
        <v>6</v>
      </c>
      <c r="N991" s="264">
        <v>0</v>
      </c>
      <c r="O991" s="264">
        <v>3821</v>
      </c>
      <c r="P991" s="264">
        <v>297</v>
      </c>
      <c r="Q991" s="264">
        <v>297</v>
      </c>
      <c r="R991" s="264">
        <v>117</v>
      </c>
      <c r="S991" s="264">
        <v>0</v>
      </c>
      <c r="T991" s="265">
        <v>0.015</v>
      </c>
      <c r="U991" s="266">
        <v>5815</v>
      </c>
      <c r="V991" s="266">
        <v>213</v>
      </c>
      <c r="W991" s="266">
        <v>140</v>
      </c>
      <c r="X991" s="266">
        <v>0</v>
      </c>
      <c r="Y991" s="264">
        <v>0</v>
      </c>
      <c r="Z991" s="267">
        <v>0.0366294067067928</v>
      </c>
      <c r="AA991" s="267">
        <v>0.0366294067067928</v>
      </c>
      <c r="AB991" s="267">
        <v>0.0177417310860474</v>
      </c>
      <c r="AC991" s="268">
        <v>0.0777283433656111</v>
      </c>
      <c r="AD991" s="269">
        <v>0.0188876756207454</v>
      </c>
      <c r="AE991" s="270">
        <v>37620</v>
      </c>
      <c r="AF991" s="271">
        <v>1278</v>
      </c>
      <c r="AG991" s="271">
        <v>0</v>
      </c>
      <c r="AH991" s="271">
        <v>36171</v>
      </c>
      <c r="AI991" s="271">
        <v>1098</v>
      </c>
      <c r="AJ991" s="271">
        <v>4</v>
      </c>
      <c r="AK991" s="268">
        <v>0.0339712918660287</v>
      </c>
      <c r="AL991" s="268">
        <v>0.0302452240745348</v>
      </c>
      <c r="AM991" s="269">
        <v>0.00372606779149386</v>
      </c>
    </row>
    <row r="992" spans="1:39">
      <c r="A992" s="279" t="s">
        <v>1160</v>
      </c>
      <c r="B992" s="280" t="s">
        <v>3348</v>
      </c>
      <c r="C992" s="262" t="s">
        <v>1431</v>
      </c>
      <c r="D992" s="280" t="s">
        <v>1432</v>
      </c>
      <c r="E992" s="263">
        <v>3099</v>
      </c>
      <c r="F992" s="263">
        <v>99</v>
      </c>
      <c r="G992" s="263">
        <v>70</v>
      </c>
      <c r="H992" s="263">
        <v>0</v>
      </c>
      <c r="I992" s="263">
        <v>0</v>
      </c>
      <c r="J992" s="264">
        <v>3676</v>
      </c>
      <c r="K992" s="264">
        <v>66</v>
      </c>
      <c r="L992" s="264">
        <v>66</v>
      </c>
      <c r="M992" s="264">
        <v>10</v>
      </c>
      <c r="N992" s="264">
        <v>0</v>
      </c>
      <c r="O992" s="264">
        <v>2053</v>
      </c>
      <c r="P992" s="264">
        <v>52</v>
      </c>
      <c r="Q992" s="264">
        <v>52</v>
      </c>
      <c r="R992" s="264">
        <v>27</v>
      </c>
      <c r="S992" s="264">
        <v>0</v>
      </c>
      <c r="T992" s="265">
        <v>0.015</v>
      </c>
      <c r="U992" s="266">
        <v>3099</v>
      </c>
      <c r="V992" s="266">
        <v>99</v>
      </c>
      <c r="W992" s="266">
        <v>70</v>
      </c>
      <c r="X992" s="266">
        <v>0</v>
      </c>
      <c r="Y992" s="264">
        <v>0</v>
      </c>
      <c r="Z992" s="267">
        <v>0.031945788964182</v>
      </c>
      <c r="AA992" s="267">
        <v>0.031945788964182</v>
      </c>
      <c r="AB992" s="267">
        <v>0.0179542981501632</v>
      </c>
      <c r="AC992" s="268">
        <v>0.0253287871407696</v>
      </c>
      <c r="AD992" s="269">
        <v>0.0139914908140188</v>
      </c>
      <c r="AE992" s="270">
        <v>19057</v>
      </c>
      <c r="AF992" s="271">
        <v>504</v>
      </c>
      <c r="AG992" s="271">
        <v>0</v>
      </c>
      <c r="AH992" s="271">
        <v>17818</v>
      </c>
      <c r="AI992" s="271">
        <v>439</v>
      </c>
      <c r="AJ992" s="271">
        <v>0</v>
      </c>
      <c r="AK992" s="268">
        <v>0.026446974864879</v>
      </c>
      <c r="AL992" s="268">
        <v>0.0246380065102705</v>
      </c>
      <c r="AM992" s="269">
        <v>0.00180896835460853</v>
      </c>
    </row>
    <row r="993" spans="1:39">
      <c r="A993" s="279" t="s">
        <v>1160</v>
      </c>
      <c r="B993" s="280" t="s">
        <v>3348</v>
      </c>
      <c r="C993" s="262" t="s">
        <v>1433</v>
      </c>
      <c r="D993" s="280" t="s">
        <v>1434</v>
      </c>
      <c r="E993" s="263">
        <v>0</v>
      </c>
      <c r="F993" s="263">
        <v>0</v>
      </c>
      <c r="G993" s="263">
        <v>0</v>
      </c>
      <c r="H993" s="263">
        <v>0</v>
      </c>
      <c r="I993" s="263">
        <v>0</v>
      </c>
      <c r="J993" s="264">
        <v>0</v>
      </c>
      <c r="K993" s="264">
        <v>0</v>
      </c>
      <c r="L993" s="264">
        <v>0</v>
      </c>
      <c r="M993" s="264">
        <v>0</v>
      </c>
      <c r="N993" s="264">
        <v>0</v>
      </c>
      <c r="O993" s="264">
        <v>0</v>
      </c>
      <c r="P993" s="264">
        <v>2</v>
      </c>
      <c r="Q993" s="264">
        <v>2</v>
      </c>
      <c r="R993" s="264">
        <v>2</v>
      </c>
      <c r="S993" s="264">
        <v>0</v>
      </c>
      <c r="T993" s="265">
        <v>0.015</v>
      </c>
      <c r="U993" s="266">
        <v>0</v>
      </c>
      <c r="V993" s="266">
        <v>0</v>
      </c>
      <c r="W993" s="266">
        <v>0</v>
      </c>
      <c r="X993" s="266">
        <v>0</v>
      </c>
      <c r="Y993" s="264">
        <v>0</v>
      </c>
      <c r="Z993" s="267">
        <v>0</v>
      </c>
      <c r="AA993" s="267">
        <v>0</v>
      </c>
      <c r="AB993" s="267">
        <v>0</v>
      </c>
      <c r="AC993" s="268">
        <v>0</v>
      </c>
      <c r="AD993" s="269">
        <v>0</v>
      </c>
      <c r="AE993" s="270">
        <v>0</v>
      </c>
      <c r="AF993" s="271">
        <v>3</v>
      </c>
      <c r="AG993" s="271">
        <v>0</v>
      </c>
      <c r="AH993" s="271">
        <v>0</v>
      </c>
      <c r="AI993" s="271">
        <v>4</v>
      </c>
      <c r="AJ993" s="271">
        <v>0</v>
      </c>
      <c r="AK993" s="268">
        <v>0</v>
      </c>
      <c r="AL993" s="268">
        <v>0</v>
      </c>
      <c r="AM993" s="269">
        <v>0</v>
      </c>
    </row>
    <row r="994" spans="1:39">
      <c r="A994" s="279" t="s">
        <v>1160</v>
      </c>
      <c r="B994" s="280" t="s">
        <v>3348</v>
      </c>
      <c r="C994" s="262" t="s">
        <v>1435</v>
      </c>
      <c r="D994" s="280" t="s">
        <v>1436</v>
      </c>
      <c r="E994" s="263">
        <v>0</v>
      </c>
      <c r="F994" s="263">
        <v>0</v>
      </c>
      <c r="G994" s="263">
        <v>0</v>
      </c>
      <c r="H994" s="263">
        <v>0</v>
      </c>
      <c r="I994" s="263">
        <v>0</v>
      </c>
      <c r="J994" s="264">
        <v>0</v>
      </c>
      <c r="K994" s="264">
        <v>0</v>
      </c>
      <c r="L994" s="264">
        <v>0</v>
      </c>
      <c r="M994" s="264">
        <v>0</v>
      </c>
      <c r="N994" s="264">
        <v>0</v>
      </c>
      <c r="O994" s="264">
        <v>0</v>
      </c>
      <c r="P994" s="264">
        <v>0</v>
      </c>
      <c r="Q994" s="264">
        <v>0</v>
      </c>
      <c r="R994" s="264">
        <v>0</v>
      </c>
      <c r="S994" s="264">
        <v>0</v>
      </c>
      <c r="T994" s="265">
        <v>0.015</v>
      </c>
      <c r="U994" s="266">
        <v>0</v>
      </c>
      <c r="V994" s="266">
        <v>0</v>
      </c>
      <c r="W994" s="266">
        <v>0</v>
      </c>
      <c r="X994" s="266">
        <v>0</v>
      </c>
      <c r="Y994" s="264">
        <v>0</v>
      </c>
      <c r="Z994" s="267">
        <v>0</v>
      </c>
      <c r="AA994" s="267">
        <v>0</v>
      </c>
      <c r="AB994" s="267">
        <v>0</v>
      </c>
      <c r="AC994" s="268">
        <v>0</v>
      </c>
      <c r="AD994" s="269">
        <v>0</v>
      </c>
      <c r="AE994" s="270">
        <v>0</v>
      </c>
      <c r="AF994" s="271">
        <v>0</v>
      </c>
      <c r="AG994" s="271">
        <v>0</v>
      </c>
      <c r="AH994" s="271">
        <v>0</v>
      </c>
      <c r="AI994" s="271">
        <v>0</v>
      </c>
      <c r="AJ994" s="271">
        <v>0</v>
      </c>
      <c r="AK994" s="268">
        <v>0</v>
      </c>
      <c r="AL994" s="268">
        <v>0</v>
      </c>
      <c r="AM994" s="269">
        <v>0</v>
      </c>
    </row>
    <row r="995" spans="1:39">
      <c r="A995" s="279" t="s">
        <v>1160</v>
      </c>
      <c r="B995" s="280" t="s">
        <v>3347</v>
      </c>
      <c r="C995" s="262" t="s">
        <v>1437</v>
      </c>
      <c r="D995" s="280" t="s">
        <v>1438</v>
      </c>
      <c r="E995" s="263">
        <v>7462</v>
      </c>
      <c r="F995" s="263">
        <v>142</v>
      </c>
      <c r="G995" s="263">
        <v>66</v>
      </c>
      <c r="H995" s="263">
        <v>3</v>
      </c>
      <c r="I995" s="263">
        <v>0</v>
      </c>
      <c r="J995" s="264">
        <v>9210</v>
      </c>
      <c r="K995" s="264">
        <v>183</v>
      </c>
      <c r="L995" s="264">
        <v>182</v>
      </c>
      <c r="M995" s="264">
        <v>2</v>
      </c>
      <c r="N995" s="264">
        <v>0</v>
      </c>
      <c r="O995" s="264">
        <v>3519</v>
      </c>
      <c r="P995" s="264">
        <v>116</v>
      </c>
      <c r="Q995" s="264">
        <v>116</v>
      </c>
      <c r="R995" s="264">
        <v>33</v>
      </c>
      <c r="S995" s="264">
        <v>0</v>
      </c>
      <c r="T995" s="265">
        <v>0.015</v>
      </c>
      <c r="U995" s="266">
        <v>7462</v>
      </c>
      <c r="V995" s="266">
        <v>142</v>
      </c>
      <c r="W995" s="266">
        <v>66</v>
      </c>
      <c r="X995" s="266">
        <v>0</v>
      </c>
      <c r="Y995" s="264">
        <v>3</v>
      </c>
      <c r="Z995" s="267">
        <v>0.0190297507370678</v>
      </c>
      <c r="AA995" s="267">
        <v>0.0190297507370678</v>
      </c>
      <c r="AB995" s="267">
        <v>0.0198697068403909</v>
      </c>
      <c r="AC995" s="268">
        <v>0.0329639102017619</v>
      </c>
      <c r="AD995" s="269">
        <v>-0.000839956103323068</v>
      </c>
      <c r="AE995" s="270">
        <v>46543</v>
      </c>
      <c r="AF995" s="271">
        <v>1120</v>
      </c>
      <c r="AG995" s="271">
        <v>0</v>
      </c>
      <c r="AH995" s="271">
        <v>45331</v>
      </c>
      <c r="AI995" s="271">
        <v>1124</v>
      </c>
      <c r="AJ995" s="271">
        <v>1</v>
      </c>
      <c r="AK995" s="268">
        <v>0.0240637689878177</v>
      </c>
      <c r="AL995" s="268">
        <v>0.0247733339215989</v>
      </c>
      <c r="AM995" s="269">
        <v>-0.000709564933781191</v>
      </c>
    </row>
    <row r="996" spans="1:39">
      <c r="A996" s="279" t="s">
        <v>1160</v>
      </c>
      <c r="B996" s="280" t="s">
        <v>3347</v>
      </c>
      <c r="C996" s="262" t="s">
        <v>1439</v>
      </c>
      <c r="D996" s="280" t="s">
        <v>1440</v>
      </c>
      <c r="E996" s="263">
        <v>3731</v>
      </c>
      <c r="F996" s="263">
        <v>63</v>
      </c>
      <c r="G996" s="263">
        <v>50</v>
      </c>
      <c r="H996" s="263">
        <v>0</v>
      </c>
      <c r="I996" s="263">
        <v>0</v>
      </c>
      <c r="J996" s="264">
        <v>4675</v>
      </c>
      <c r="K996" s="264">
        <v>39</v>
      </c>
      <c r="L996" s="264">
        <v>39</v>
      </c>
      <c r="M996" s="264">
        <v>2</v>
      </c>
      <c r="N996" s="264">
        <v>0</v>
      </c>
      <c r="O996" s="264">
        <v>1941</v>
      </c>
      <c r="P996" s="264">
        <v>80</v>
      </c>
      <c r="Q996" s="264">
        <v>80</v>
      </c>
      <c r="R996" s="264">
        <v>14</v>
      </c>
      <c r="S996" s="264">
        <v>0</v>
      </c>
      <c r="T996" s="265">
        <v>0.015</v>
      </c>
      <c r="U996" s="266">
        <v>3731</v>
      </c>
      <c r="V996" s="266">
        <v>63</v>
      </c>
      <c r="W996" s="266">
        <v>50</v>
      </c>
      <c r="X996" s="266">
        <v>0</v>
      </c>
      <c r="Y996" s="264">
        <v>0</v>
      </c>
      <c r="Z996" s="267">
        <v>0.0168855534709193</v>
      </c>
      <c r="AA996" s="267">
        <v>0.0168855534709193</v>
      </c>
      <c r="AB996" s="267">
        <v>0.00834224598930481</v>
      </c>
      <c r="AC996" s="268">
        <v>0.0412158681092221</v>
      </c>
      <c r="AD996" s="269">
        <v>0.00854330748161451</v>
      </c>
      <c r="AE996" s="270">
        <v>24094</v>
      </c>
      <c r="AF996" s="271">
        <v>434</v>
      </c>
      <c r="AG996" s="271">
        <v>0</v>
      </c>
      <c r="AH996" s="271">
        <v>23514</v>
      </c>
      <c r="AI996" s="271">
        <v>416</v>
      </c>
      <c r="AJ996" s="271">
        <v>0</v>
      </c>
      <c r="AK996" s="268">
        <v>0.0180127832655433</v>
      </c>
      <c r="AL996" s="268">
        <v>0.0176915879901335</v>
      </c>
      <c r="AM996" s="269">
        <v>0.000321195275409754</v>
      </c>
    </row>
    <row r="997" spans="1:39">
      <c r="A997" s="279" t="s">
        <v>1160</v>
      </c>
      <c r="B997" s="280" t="s">
        <v>3347</v>
      </c>
      <c r="C997" s="262" t="s">
        <v>1441</v>
      </c>
      <c r="D997" s="280" t="s">
        <v>1442</v>
      </c>
      <c r="E997" s="263">
        <v>2714</v>
      </c>
      <c r="F997" s="263">
        <v>69</v>
      </c>
      <c r="G997" s="263">
        <v>25</v>
      </c>
      <c r="H997" s="263">
        <v>0</v>
      </c>
      <c r="I997" s="263">
        <v>0</v>
      </c>
      <c r="J997" s="264">
        <v>3446</v>
      </c>
      <c r="K997" s="264">
        <v>54</v>
      </c>
      <c r="L997" s="264">
        <v>54</v>
      </c>
      <c r="M997" s="264">
        <v>1</v>
      </c>
      <c r="N997" s="264">
        <v>0</v>
      </c>
      <c r="O997" s="264">
        <v>1477</v>
      </c>
      <c r="P997" s="264">
        <v>22</v>
      </c>
      <c r="Q997" s="264">
        <v>22</v>
      </c>
      <c r="R997" s="264">
        <v>5</v>
      </c>
      <c r="S997" s="264">
        <v>0</v>
      </c>
      <c r="T997" s="265">
        <v>0.015</v>
      </c>
      <c r="U997" s="266">
        <v>2714</v>
      </c>
      <c r="V997" s="266">
        <v>69</v>
      </c>
      <c r="W997" s="266">
        <v>25</v>
      </c>
      <c r="X997" s="266">
        <v>0</v>
      </c>
      <c r="Y997" s="264">
        <v>0</v>
      </c>
      <c r="Z997" s="267">
        <v>0.0254237288135593</v>
      </c>
      <c r="AA997" s="267">
        <v>0.0254237288135593</v>
      </c>
      <c r="AB997" s="267">
        <v>0.0156703424260012</v>
      </c>
      <c r="AC997" s="268">
        <v>0.014895057549086</v>
      </c>
      <c r="AD997" s="269">
        <v>0.00975338638755816</v>
      </c>
      <c r="AE997" s="270">
        <v>17944</v>
      </c>
      <c r="AF997" s="271">
        <v>297</v>
      </c>
      <c r="AG997" s="271">
        <v>0</v>
      </c>
      <c r="AH997" s="271">
        <v>17968</v>
      </c>
      <c r="AI997" s="271">
        <v>268</v>
      </c>
      <c r="AJ997" s="271">
        <v>0</v>
      </c>
      <c r="AK997" s="268">
        <v>0.0165514935354436</v>
      </c>
      <c r="AL997" s="268">
        <v>0.0149154051647373</v>
      </c>
      <c r="AM997" s="269">
        <v>0.00163608837070629</v>
      </c>
    </row>
    <row r="998" spans="1:39">
      <c r="A998" s="279" t="s">
        <v>1160</v>
      </c>
      <c r="B998" s="280" t="s">
        <v>3347</v>
      </c>
      <c r="C998" s="262" t="s">
        <v>1443</v>
      </c>
      <c r="D998" s="280" t="s">
        <v>1444</v>
      </c>
      <c r="E998" s="263">
        <v>5053</v>
      </c>
      <c r="F998" s="263">
        <v>88</v>
      </c>
      <c r="G998" s="263">
        <v>66</v>
      </c>
      <c r="H998" s="263">
        <v>6</v>
      </c>
      <c r="I998" s="263">
        <v>0</v>
      </c>
      <c r="J998" s="264">
        <v>6660</v>
      </c>
      <c r="K998" s="264">
        <v>50</v>
      </c>
      <c r="L998" s="264">
        <v>50</v>
      </c>
      <c r="M998" s="264">
        <v>0</v>
      </c>
      <c r="N998" s="264">
        <v>0</v>
      </c>
      <c r="O998" s="264">
        <v>2395</v>
      </c>
      <c r="P998" s="264">
        <v>66</v>
      </c>
      <c r="Q998" s="264">
        <v>66</v>
      </c>
      <c r="R998" s="264">
        <v>14</v>
      </c>
      <c r="S998" s="264">
        <v>0</v>
      </c>
      <c r="T998" s="265">
        <v>0.015</v>
      </c>
      <c r="U998" s="266">
        <v>5053</v>
      </c>
      <c r="V998" s="266">
        <v>88</v>
      </c>
      <c r="W998" s="266">
        <v>66</v>
      </c>
      <c r="X998" s="266">
        <v>0</v>
      </c>
      <c r="Y998" s="264">
        <v>6</v>
      </c>
      <c r="Z998" s="267">
        <v>0.0174153967939838</v>
      </c>
      <c r="AA998" s="267">
        <v>0.0174153967939838</v>
      </c>
      <c r="AB998" s="267">
        <v>0.00750750750750751</v>
      </c>
      <c r="AC998" s="268">
        <v>0.0275574112734864</v>
      </c>
      <c r="AD998" s="269">
        <v>0.00990788928647626</v>
      </c>
      <c r="AE998" s="270">
        <v>32691</v>
      </c>
      <c r="AF998" s="271">
        <v>485</v>
      </c>
      <c r="AG998" s="271">
        <v>0</v>
      </c>
      <c r="AH998" s="271">
        <v>31968</v>
      </c>
      <c r="AI998" s="271">
        <v>475</v>
      </c>
      <c r="AJ998" s="271">
        <v>1</v>
      </c>
      <c r="AK998" s="268">
        <v>0.0148358875531492</v>
      </c>
      <c r="AL998" s="268">
        <v>0.0148273273273273</v>
      </c>
      <c r="AM998" s="269">
        <v>8.56022582185721e-6</v>
      </c>
    </row>
    <row r="999" spans="1:39">
      <c r="A999" s="279" t="s">
        <v>1160</v>
      </c>
      <c r="B999" s="280" t="s">
        <v>3347</v>
      </c>
      <c r="C999" s="262" t="s">
        <v>1445</v>
      </c>
      <c r="D999" s="280" t="s">
        <v>1446</v>
      </c>
      <c r="E999" s="263">
        <v>3260</v>
      </c>
      <c r="F999" s="263">
        <v>45</v>
      </c>
      <c r="G999" s="263">
        <v>30</v>
      </c>
      <c r="H999" s="263">
        <v>5</v>
      </c>
      <c r="I999" s="263">
        <v>0</v>
      </c>
      <c r="J999" s="264">
        <v>3917</v>
      </c>
      <c r="K999" s="264">
        <v>49</v>
      </c>
      <c r="L999" s="264">
        <v>49</v>
      </c>
      <c r="M999" s="264">
        <v>2</v>
      </c>
      <c r="N999" s="264">
        <v>0</v>
      </c>
      <c r="O999" s="264">
        <v>1662</v>
      </c>
      <c r="P999" s="264">
        <v>40</v>
      </c>
      <c r="Q999" s="264">
        <v>40</v>
      </c>
      <c r="R999" s="264">
        <v>2</v>
      </c>
      <c r="S999" s="264">
        <v>0</v>
      </c>
      <c r="T999" s="265">
        <v>0.015</v>
      </c>
      <c r="U999" s="266">
        <v>3260</v>
      </c>
      <c r="V999" s="266">
        <v>45</v>
      </c>
      <c r="W999" s="266">
        <v>30</v>
      </c>
      <c r="X999" s="266">
        <v>0</v>
      </c>
      <c r="Y999" s="264">
        <v>5</v>
      </c>
      <c r="Z999" s="267">
        <v>0.0138036809815951</v>
      </c>
      <c r="AA999" s="267">
        <v>0.0138036809815951</v>
      </c>
      <c r="AB999" s="267">
        <v>0.0125095736533061</v>
      </c>
      <c r="AC999" s="268">
        <v>0.0240673886883273</v>
      </c>
      <c r="AD999" s="269">
        <v>0.00129410732828899</v>
      </c>
      <c r="AE999" s="270">
        <v>20604</v>
      </c>
      <c r="AF999" s="271">
        <v>293</v>
      </c>
      <c r="AG999" s="271">
        <v>0</v>
      </c>
      <c r="AH999" s="271">
        <v>20426</v>
      </c>
      <c r="AI999" s="271">
        <v>284</v>
      </c>
      <c r="AJ999" s="271">
        <v>0</v>
      </c>
      <c r="AK999" s="268">
        <v>0.0142205397010289</v>
      </c>
      <c r="AL999" s="268">
        <v>0.0139038480368158</v>
      </c>
      <c r="AM999" s="269">
        <v>0.000316691664213104</v>
      </c>
    </row>
    <row r="1000" spans="1:39">
      <c r="A1000" s="279" t="s">
        <v>1160</v>
      </c>
      <c r="B1000" s="280" t="s">
        <v>3347</v>
      </c>
      <c r="C1000" s="262" t="s">
        <v>1447</v>
      </c>
      <c r="D1000" s="280" t="s">
        <v>1448</v>
      </c>
      <c r="E1000" s="263">
        <v>5190</v>
      </c>
      <c r="F1000" s="263">
        <v>77</v>
      </c>
      <c r="G1000" s="263">
        <v>55</v>
      </c>
      <c r="H1000" s="263">
        <v>1</v>
      </c>
      <c r="I1000" s="263">
        <v>0</v>
      </c>
      <c r="J1000" s="264">
        <v>6434</v>
      </c>
      <c r="K1000" s="264">
        <v>38</v>
      </c>
      <c r="L1000" s="264">
        <v>38</v>
      </c>
      <c r="M1000" s="264">
        <v>0</v>
      </c>
      <c r="N1000" s="264">
        <v>0</v>
      </c>
      <c r="O1000" s="264">
        <v>3108</v>
      </c>
      <c r="P1000" s="264">
        <v>44</v>
      </c>
      <c r="Q1000" s="264">
        <v>44</v>
      </c>
      <c r="R1000" s="264">
        <v>8</v>
      </c>
      <c r="S1000" s="264">
        <v>0</v>
      </c>
      <c r="T1000" s="265">
        <v>0.015</v>
      </c>
      <c r="U1000" s="266">
        <v>5190</v>
      </c>
      <c r="V1000" s="266">
        <v>77</v>
      </c>
      <c r="W1000" s="266">
        <v>55</v>
      </c>
      <c r="X1000" s="266">
        <v>0</v>
      </c>
      <c r="Y1000" s="264">
        <v>1</v>
      </c>
      <c r="Z1000" s="267">
        <v>0.0148362235067437</v>
      </c>
      <c r="AA1000" s="267">
        <v>0.0148362235067437</v>
      </c>
      <c r="AB1000" s="267">
        <v>0.00590612371774946</v>
      </c>
      <c r="AC1000" s="268">
        <v>0.0141570141570142</v>
      </c>
      <c r="AD1000" s="269">
        <v>0.00893009978899428</v>
      </c>
      <c r="AE1000" s="270">
        <v>32310</v>
      </c>
      <c r="AF1000" s="271">
        <v>415</v>
      </c>
      <c r="AG1000" s="271">
        <v>1</v>
      </c>
      <c r="AH1000" s="271">
        <v>31366</v>
      </c>
      <c r="AI1000" s="271">
        <v>426</v>
      </c>
      <c r="AJ1000" s="271">
        <v>1</v>
      </c>
      <c r="AK1000" s="268">
        <v>0.0128133704735376</v>
      </c>
      <c r="AL1000" s="268">
        <v>0.0135497035006058</v>
      </c>
      <c r="AM1000" s="269">
        <v>-0.000736333027068147</v>
      </c>
    </row>
    <row r="1001" spans="1:39">
      <c r="A1001" s="279" t="s">
        <v>1160</v>
      </c>
      <c r="B1001" s="280" t="s">
        <v>3347</v>
      </c>
      <c r="C1001" s="262" t="s">
        <v>1449</v>
      </c>
      <c r="D1001" s="280" t="s">
        <v>1450</v>
      </c>
      <c r="E1001" s="263">
        <v>3842</v>
      </c>
      <c r="F1001" s="263">
        <v>66</v>
      </c>
      <c r="G1001" s="263">
        <v>43</v>
      </c>
      <c r="H1001" s="263">
        <v>2</v>
      </c>
      <c r="I1001" s="263">
        <v>0</v>
      </c>
      <c r="J1001" s="264">
        <v>4656</v>
      </c>
      <c r="K1001" s="264">
        <v>49</v>
      </c>
      <c r="L1001" s="264">
        <v>49</v>
      </c>
      <c r="M1001" s="264">
        <v>1</v>
      </c>
      <c r="N1001" s="264">
        <v>0</v>
      </c>
      <c r="O1001" s="264">
        <v>1838</v>
      </c>
      <c r="P1001" s="264">
        <v>51</v>
      </c>
      <c r="Q1001" s="264">
        <v>51</v>
      </c>
      <c r="R1001" s="264">
        <v>12</v>
      </c>
      <c r="S1001" s="264">
        <v>0</v>
      </c>
      <c r="T1001" s="265">
        <v>0.015</v>
      </c>
      <c r="U1001" s="266">
        <v>3842</v>
      </c>
      <c r="V1001" s="266">
        <v>66</v>
      </c>
      <c r="W1001" s="266">
        <v>43</v>
      </c>
      <c r="X1001" s="266">
        <v>0</v>
      </c>
      <c r="Y1001" s="264">
        <v>2</v>
      </c>
      <c r="Z1001" s="267">
        <v>0.017178552837064</v>
      </c>
      <c r="AA1001" s="267">
        <v>0.017178552837064</v>
      </c>
      <c r="AB1001" s="267">
        <v>0.0105240549828179</v>
      </c>
      <c r="AC1001" s="268">
        <v>0.0277475516866159</v>
      </c>
      <c r="AD1001" s="269">
        <v>0.00665449785424616</v>
      </c>
      <c r="AE1001" s="270">
        <v>23847</v>
      </c>
      <c r="AF1001" s="271">
        <v>367</v>
      </c>
      <c r="AG1001" s="271">
        <v>0</v>
      </c>
      <c r="AH1001" s="271">
        <v>23489</v>
      </c>
      <c r="AI1001" s="271">
        <v>394</v>
      </c>
      <c r="AJ1001" s="271">
        <v>0</v>
      </c>
      <c r="AK1001" s="268">
        <v>0.0153897764918019</v>
      </c>
      <c r="AL1001" s="268">
        <v>0.0167738090169867</v>
      </c>
      <c r="AM1001" s="269">
        <v>-0.00138403252518477</v>
      </c>
    </row>
    <row r="1002" spans="1:39">
      <c r="A1002" s="279" t="s">
        <v>1160</v>
      </c>
      <c r="B1002" s="280" t="s">
        <v>3347</v>
      </c>
      <c r="C1002" s="262" t="s">
        <v>1451</v>
      </c>
      <c r="D1002" s="280" t="s">
        <v>1452</v>
      </c>
      <c r="E1002" s="263">
        <v>2682</v>
      </c>
      <c r="F1002" s="263">
        <v>47</v>
      </c>
      <c r="G1002" s="263">
        <v>34</v>
      </c>
      <c r="H1002" s="263">
        <v>1</v>
      </c>
      <c r="I1002" s="263">
        <v>0</v>
      </c>
      <c r="J1002" s="264">
        <v>3529</v>
      </c>
      <c r="K1002" s="264">
        <v>53</v>
      </c>
      <c r="L1002" s="264">
        <v>53</v>
      </c>
      <c r="M1002" s="264">
        <v>3</v>
      </c>
      <c r="N1002" s="264">
        <v>0</v>
      </c>
      <c r="O1002" s="264">
        <v>1439</v>
      </c>
      <c r="P1002" s="264">
        <v>37</v>
      </c>
      <c r="Q1002" s="264">
        <v>37</v>
      </c>
      <c r="R1002" s="264">
        <v>25</v>
      </c>
      <c r="S1002" s="264">
        <v>0</v>
      </c>
      <c r="T1002" s="265">
        <v>0.015</v>
      </c>
      <c r="U1002" s="266">
        <v>2682</v>
      </c>
      <c r="V1002" s="266">
        <v>47</v>
      </c>
      <c r="W1002" s="266">
        <v>34</v>
      </c>
      <c r="X1002" s="266">
        <v>0</v>
      </c>
      <c r="Y1002" s="264">
        <v>1</v>
      </c>
      <c r="Z1002" s="267">
        <v>0.017524235645041</v>
      </c>
      <c r="AA1002" s="267">
        <v>0.017524235645041</v>
      </c>
      <c r="AB1002" s="267">
        <v>0.0150184188155285</v>
      </c>
      <c r="AC1002" s="268">
        <v>0.0257123002084781</v>
      </c>
      <c r="AD1002" s="269">
        <v>0.00250581682951253</v>
      </c>
      <c r="AE1002" s="270">
        <v>17613</v>
      </c>
      <c r="AF1002" s="271">
        <v>326</v>
      </c>
      <c r="AG1002" s="271">
        <v>0</v>
      </c>
      <c r="AH1002" s="271">
        <v>16848</v>
      </c>
      <c r="AI1002" s="271">
        <v>296</v>
      </c>
      <c r="AJ1002" s="271">
        <v>0</v>
      </c>
      <c r="AK1002" s="268">
        <v>0.0185090558110487</v>
      </c>
      <c r="AL1002" s="268">
        <v>0.0175688509021842</v>
      </c>
      <c r="AM1002" s="269">
        <v>0.000940204908864425</v>
      </c>
    </row>
    <row r="1003" spans="1:39">
      <c r="A1003" s="279" t="s">
        <v>1160</v>
      </c>
      <c r="B1003" s="280" t="s">
        <v>3347</v>
      </c>
      <c r="C1003" s="262" t="s">
        <v>1453</v>
      </c>
      <c r="D1003" s="280" t="s">
        <v>1454</v>
      </c>
      <c r="E1003" s="263">
        <v>4056</v>
      </c>
      <c r="F1003" s="263">
        <v>37</v>
      </c>
      <c r="G1003" s="263">
        <v>25</v>
      </c>
      <c r="H1003" s="263">
        <v>4</v>
      </c>
      <c r="I1003" s="263">
        <v>0</v>
      </c>
      <c r="J1003" s="264">
        <v>5321</v>
      </c>
      <c r="K1003" s="264">
        <v>46</v>
      </c>
      <c r="L1003" s="264">
        <v>46</v>
      </c>
      <c r="M1003" s="264">
        <v>4</v>
      </c>
      <c r="N1003" s="264">
        <v>0</v>
      </c>
      <c r="O1003" s="264">
        <v>2181</v>
      </c>
      <c r="P1003" s="264">
        <v>21</v>
      </c>
      <c r="Q1003" s="264">
        <v>21</v>
      </c>
      <c r="R1003" s="264">
        <v>10</v>
      </c>
      <c r="S1003" s="264">
        <v>0</v>
      </c>
      <c r="T1003" s="265">
        <v>0.015</v>
      </c>
      <c r="U1003" s="266">
        <v>4056</v>
      </c>
      <c r="V1003" s="266">
        <v>37</v>
      </c>
      <c r="W1003" s="266">
        <v>25</v>
      </c>
      <c r="X1003" s="266">
        <v>0</v>
      </c>
      <c r="Y1003" s="264">
        <v>4</v>
      </c>
      <c r="Z1003" s="267">
        <v>0.00912228796844181</v>
      </c>
      <c r="AA1003" s="267">
        <v>0.00912228796844181</v>
      </c>
      <c r="AB1003" s="267">
        <v>0.00864499154294306</v>
      </c>
      <c r="AC1003" s="268">
        <v>0.00962861072902338</v>
      </c>
      <c r="AD1003" s="269">
        <v>0.000477296425498758</v>
      </c>
      <c r="AE1003" s="270">
        <v>27137</v>
      </c>
      <c r="AF1003" s="271">
        <v>319</v>
      </c>
      <c r="AG1003" s="271">
        <v>0</v>
      </c>
      <c r="AH1003" s="271">
        <v>25352</v>
      </c>
      <c r="AI1003" s="271">
        <v>269</v>
      </c>
      <c r="AJ1003" s="271">
        <v>0</v>
      </c>
      <c r="AK1003" s="268">
        <v>0.0117551682205107</v>
      </c>
      <c r="AL1003" s="268">
        <v>0.0106106027137898</v>
      </c>
      <c r="AM1003" s="269">
        <v>0.0011445655067209</v>
      </c>
    </row>
    <row r="1004" spans="1:39">
      <c r="A1004" s="279" t="s">
        <v>1160</v>
      </c>
      <c r="B1004" s="280" t="s">
        <v>3347</v>
      </c>
      <c r="C1004" s="262" t="s">
        <v>1455</v>
      </c>
      <c r="D1004" s="280" t="s">
        <v>1456</v>
      </c>
      <c r="E1004" s="263">
        <v>4845</v>
      </c>
      <c r="F1004" s="263">
        <v>81</v>
      </c>
      <c r="G1004" s="263">
        <v>60</v>
      </c>
      <c r="H1004" s="263">
        <v>0</v>
      </c>
      <c r="I1004" s="263">
        <v>0</v>
      </c>
      <c r="J1004" s="264">
        <v>6069</v>
      </c>
      <c r="K1004" s="264">
        <v>59</v>
      </c>
      <c r="L1004" s="264">
        <v>59</v>
      </c>
      <c r="M1004" s="264">
        <v>2</v>
      </c>
      <c r="N1004" s="264">
        <v>0</v>
      </c>
      <c r="O1004" s="264">
        <v>2482</v>
      </c>
      <c r="P1004" s="264">
        <v>44</v>
      </c>
      <c r="Q1004" s="264">
        <v>44</v>
      </c>
      <c r="R1004" s="264">
        <v>25</v>
      </c>
      <c r="S1004" s="264">
        <v>0</v>
      </c>
      <c r="T1004" s="265">
        <v>0.015</v>
      </c>
      <c r="U1004" s="266">
        <v>4845</v>
      </c>
      <c r="V1004" s="266">
        <v>81</v>
      </c>
      <c r="W1004" s="266">
        <v>60</v>
      </c>
      <c r="X1004" s="266">
        <v>0</v>
      </c>
      <c r="Y1004" s="264">
        <v>0</v>
      </c>
      <c r="Z1004" s="267">
        <v>0.01671826625387</v>
      </c>
      <c r="AA1004" s="267">
        <v>0.01671826625387</v>
      </c>
      <c r="AB1004" s="267">
        <v>0.00972153567309277</v>
      </c>
      <c r="AC1004" s="268">
        <v>0.0177276390008058</v>
      </c>
      <c r="AD1004" s="269">
        <v>0.0069967305807772</v>
      </c>
      <c r="AE1004" s="270">
        <v>30134</v>
      </c>
      <c r="AF1004" s="271">
        <v>432</v>
      </c>
      <c r="AG1004" s="271">
        <v>0</v>
      </c>
      <c r="AH1004" s="271">
        <v>28949</v>
      </c>
      <c r="AI1004" s="271">
        <v>388</v>
      </c>
      <c r="AJ1004" s="271">
        <v>0</v>
      </c>
      <c r="AK1004" s="268">
        <v>0.0143359660184509</v>
      </c>
      <c r="AL1004" s="268">
        <v>0.0134028809285295</v>
      </c>
      <c r="AM1004" s="269">
        <v>0.000933085089921437</v>
      </c>
    </row>
    <row r="1005" spans="1:39">
      <c r="A1005" s="279" t="s">
        <v>1160</v>
      </c>
      <c r="B1005" s="280" t="s">
        <v>3347</v>
      </c>
      <c r="C1005" s="262" t="s">
        <v>1457</v>
      </c>
      <c r="D1005" s="280" t="s">
        <v>1458</v>
      </c>
      <c r="E1005" s="263">
        <v>2982</v>
      </c>
      <c r="F1005" s="263">
        <v>23</v>
      </c>
      <c r="G1005" s="263">
        <v>17</v>
      </c>
      <c r="H1005" s="263">
        <v>2</v>
      </c>
      <c r="I1005" s="263">
        <v>0</v>
      </c>
      <c r="J1005" s="264">
        <v>3808</v>
      </c>
      <c r="K1005" s="264">
        <v>25</v>
      </c>
      <c r="L1005" s="264">
        <v>25</v>
      </c>
      <c r="M1005" s="264">
        <v>1</v>
      </c>
      <c r="N1005" s="264">
        <v>0</v>
      </c>
      <c r="O1005" s="264">
        <v>1779</v>
      </c>
      <c r="P1005" s="264">
        <v>21</v>
      </c>
      <c r="Q1005" s="264">
        <v>21</v>
      </c>
      <c r="R1005" s="264">
        <v>6</v>
      </c>
      <c r="S1005" s="264">
        <v>0</v>
      </c>
      <c r="T1005" s="265">
        <v>0.015</v>
      </c>
      <c r="U1005" s="266">
        <v>2982</v>
      </c>
      <c r="V1005" s="266">
        <v>23</v>
      </c>
      <c r="W1005" s="266">
        <v>17</v>
      </c>
      <c r="X1005" s="266">
        <v>0</v>
      </c>
      <c r="Y1005" s="264">
        <v>2</v>
      </c>
      <c r="Z1005" s="267">
        <v>0.00771294433266264</v>
      </c>
      <c r="AA1005" s="267">
        <v>0.00771294433266264</v>
      </c>
      <c r="AB1005" s="267">
        <v>0.00656512605042017</v>
      </c>
      <c r="AC1005" s="268">
        <v>0.0118043844856661</v>
      </c>
      <c r="AD1005" s="269">
        <v>0.00114781828224247</v>
      </c>
      <c r="AE1005" s="270">
        <v>20560</v>
      </c>
      <c r="AF1005" s="271">
        <v>210</v>
      </c>
      <c r="AG1005" s="271">
        <v>0</v>
      </c>
      <c r="AH1005" s="271">
        <v>20188</v>
      </c>
      <c r="AI1005" s="271">
        <v>163</v>
      </c>
      <c r="AJ1005" s="271">
        <v>0</v>
      </c>
      <c r="AK1005" s="268">
        <v>0.0102140077821012</v>
      </c>
      <c r="AL1005" s="268">
        <v>0.00807410342777888</v>
      </c>
      <c r="AM1005" s="269">
        <v>0.00213990435432229</v>
      </c>
    </row>
    <row r="1006" spans="1:39">
      <c r="A1006" s="279" t="s">
        <v>1160</v>
      </c>
      <c r="B1006" s="280" t="s">
        <v>3347</v>
      </c>
      <c r="C1006" s="262" t="s">
        <v>1459</v>
      </c>
      <c r="D1006" s="280" t="s">
        <v>1460</v>
      </c>
      <c r="E1006" s="263">
        <v>2474</v>
      </c>
      <c r="F1006" s="263">
        <v>42</v>
      </c>
      <c r="G1006" s="263">
        <v>30</v>
      </c>
      <c r="H1006" s="263">
        <v>1</v>
      </c>
      <c r="I1006" s="263">
        <v>0</v>
      </c>
      <c r="J1006" s="264">
        <v>3188</v>
      </c>
      <c r="K1006" s="264">
        <v>18</v>
      </c>
      <c r="L1006" s="264">
        <v>18</v>
      </c>
      <c r="M1006" s="264">
        <v>2</v>
      </c>
      <c r="N1006" s="264">
        <v>0</v>
      </c>
      <c r="O1006" s="264">
        <v>1177</v>
      </c>
      <c r="P1006" s="264">
        <v>21</v>
      </c>
      <c r="Q1006" s="264">
        <v>21</v>
      </c>
      <c r="R1006" s="264">
        <v>15</v>
      </c>
      <c r="S1006" s="264">
        <v>0</v>
      </c>
      <c r="T1006" s="265">
        <v>0.015</v>
      </c>
      <c r="U1006" s="266">
        <v>2474</v>
      </c>
      <c r="V1006" s="266">
        <v>42</v>
      </c>
      <c r="W1006" s="266">
        <v>30</v>
      </c>
      <c r="X1006" s="266">
        <v>0</v>
      </c>
      <c r="Y1006" s="264">
        <v>1</v>
      </c>
      <c r="Z1006" s="267">
        <v>0.0169765561843169</v>
      </c>
      <c r="AA1006" s="267">
        <v>0.0169765561843169</v>
      </c>
      <c r="AB1006" s="267">
        <v>0.00564617314930991</v>
      </c>
      <c r="AC1006" s="268">
        <v>0.0178419711129991</v>
      </c>
      <c r="AD1006" s="269">
        <v>0.011330383035007</v>
      </c>
      <c r="AE1006" s="270">
        <v>15840</v>
      </c>
      <c r="AF1006" s="271">
        <v>202</v>
      </c>
      <c r="AG1006" s="271">
        <v>0</v>
      </c>
      <c r="AH1006" s="271">
        <v>15547</v>
      </c>
      <c r="AI1006" s="271">
        <v>218</v>
      </c>
      <c r="AJ1006" s="271">
        <v>0</v>
      </c>
      <c r="AK1006" s="268">
        <v>0.0127525252525253</v>
      </c>
      <c r="AL1006" s="268">
        <v>0.0140219978130829</v>
      </c>
      <c r="AM1006" s="269">
        <v>-0.00126947256055766</v>
      </c>
    </row>
    <row r="1007" spans="1:39">
      <c r="A1007" s="279" t="s">
        <v>1160</v>
      </c>
      <c r="B1007" s="280" t="s">
        <v>3347</v>
      </c>
      <c r="C1007" s="262" t="s">
        <v>1461</v>
      </c>
      <c r="D1007" s="280" t="s">
        <v>1462</v>
      </c>
      <c r="E1007" s="263">
        <v>2746</v>
      </c>
      <c r="F1007" s="263">
        <v>105</v>
      </c>
      <c r="G1007" s="263">
        <v>66</v>
      </c>
      <c r="H1007" s="263">
        <v>0</v>
      </c>
      <c r="I1007" s="263">
        <v>0</v>
      </c>
      <c r="J1007" s="264">
        <v>3411</v>
      </c>
      <c r="K1007" s="264">
        <v>87</v>
      </c>
      <c r="L1007" s="264">
        <v>87</v>
      </c>
      <c r="M1007" s="264">
        <v>0</v>
      </c>
      <c r="N1007" s="264">
        <v>0</v>
      </c>
      <c r="O1007" s="264">
        <v>1320</v>
      </c>
      <c r="P1007" s="264">
        <v>48</v>
      </c>
      <c r="Q1007" s="264">
        <v>48</v>
      </c>
      <c r="R1007" s="264">
        <v>9</v>
      </c>
      <c r="S1007" s="264">
        <v>0</v>
      </c>
      <c r="T1007" s="265">
        <v>0.015</v>
      </c>
      <c r="U1007" s="266">
        <v>2746</v>
      </c>
      <c r="V1007" s="266">
        <v>105</v>
      </c>
      <c r="W1007" s="266">
        <v>66</v>
      </c>
      <c r="X1007" s="266">
        <v>0</v>
      </c>
      <c r="Y1007" s="264">
        <v>0</v>
      </c>
      <c r="Z1007" s="267">
        <v>0.0382374362709395</v>
      </c>
      <c r="AA1007" s="267">
        <v>0.0382374362709395</v>
      </c>
      <c r="AB1007" s="267">
        <v>0.0255057167985928</v>
      </c>
      <c r="AC1007" s="268">
        <v>0.0363636363636364</v>
      </c>
      <c r="AD1007" s="269">
        <v>0.0127317194723468</v>
      </c>
      <c r="AE1007" s="270">
        <v>17346</v>
      </c>
      <c r="AF1007" s="271">
        <v>533</v>
      </c>
      <c r="AG1007" s="271">
        <v>0</v>
      </c>
      <c r="AH1007" s="271">
        <v>16731</v>
      </c>
      <c r="AI1007" s="271">
        <v>521</v>
      </c>
      <c r="AJ1007" s="271">
        <v>1</v>
      </c>
      <c r="AK1007" s="268">
        <v>0.0307275452553903</v>
      </c>
      <c r="AL1007" s="268">
        <v>0.0310800310800311</v>
      </c>
      <c r="AM1007" s="269">
        <v>-0.000352485824640789</v>
      </c>
    </row>
    <row r="1008" spans="1:39">
      <c r="A1008" s="279" t="s">
        <v>1160</v>
      </c>
      <c r="B1008" s="280" t="s">
        <v>3347</v>
      </c>
      <c r="C1008" s="262" t="s">
        <v>1463</v>
      </c>
      <c r="D1008" s="280" t="s">
        <v>1464</v>
      </c>
      <c r="E1008" s="263">
        <v>3628</v>
      </c>
      <c r="F1008" s="263">
        <v>76</v>
      </c>
      <c r="G1008" s="263">
        <v>54</v>
      </c>
      <c r="H1008" s="263">
        <v>0</v>
      </c>
      <c r="I1008" s="263">
        <v>0</v>
      </c>
      <c r="J1008" s="264">
        <v>4526</v>
      </c>
      <c r="K1008" s="264">
        <v>42</v>
      </c>
      <c r="L1008" s="264">
        <v>42</v>
      </c>
      <c r="M1008" s="264">
        <v>5</v>
      </c>
      <c r="N1008" s="264">
        <v>0</v>
      </c>
      <c r="O1008" s="264">
        <v>1688</v>
      </c>
      <c r="P1008" s="264">
        <v>40</v>
      </c>
      <c r="Q1008" s="264">
        <v>40</v>
      </c>
      <c r="R1008" s="264">
        <v>17</v>
      </c>
      <c r="S1008" s="264">
        <v>0</v>
      </c>
      <c r="T1008" s="265">
        <v>0.015</v>
      </c>
      <c r="U1008" s="266">
        <v>3628</v>
      </c>
      <c r="V1008" s="266">
        <v>76</v>
      </c>
      <c r="W1008" s="266">
        <v>54</v>
      </c>
      <c r="X1008" s="266">
        <v>0</v>
      </c>
      <c r="Y1008" s="264">
        <v>0</v>
      </c>
      <c r="Z1008" s="267">
        <v>0.0209481808158765</v>
      </c>
      <c r="AA1008" s="267">
        <v>0.0209481808158765</v>
      </c>
      <c r="AB1008" s="267">
        <v>0.00927971718957137</v>
      </c>
      <c r="AC1008" s="268">
        <v>0.023696682464455</v>
      </c>
      <c r="AD1008" s="269">
        <v>0.0116684636263052</v>
      </c>
      <c r="AE1008" s="270">
        <v>22301</v>
      </c>
      <c r="AF1008" s="271">
        <v>353</v>
      </c>
      <c r="AG1008" s="271">
        <v>0</v>
      </c>
      <c r="AH1008" s="271">
        <v>22006</v>
      </c>
      <c r="AI1008" s="271">
        <v>353</v>
      </c>
      <c r="AJ1008" s="271">
        <v>0</v>
      </c>
      <c r="AK1008" s="268">
        <v>0.0158288865970136</v>
      </c>
      <c r="AL1008" s="268">
        <v>0.0160410797055349</v>
      </c>
      <c r="AM1008" s="269">
        <v>-0.000212193108521264</v>
      </c>
    </row>
    <row r="1009" spans="1:39">
      <c r="A1009" s="279" t="s">
        <v>1160</v>
      </c>
      <c r="B1009" s="280" t="s">
        <v>3347</v>
      </c>
      <c r="C1009" s="262" t="s">
        <v>1465</v>
      </c>
      <c r="D1009" s="280" t="s">
        <v>1466</v>
      </c>
      <c r="E1009" s="263">
        <v>2959</v>
      </c>
      <c r="F1009" s="263">
        <v>49</v>
      </c>
      <c r="G1009" s="263">
        <v>25</v>
      </c>
      <c r="H1009" s="263">
        <v>0</v>
      </c>
      <c r="I1009" s="263">
        <v>0</v>
      </c>
      <c r="J1009" s="264">
        <v>3674</v>
      </c>
      <c r="K1009" s="264">
        <v>23</v>
      </c>
      <c r="L1009" s="264">
        <v>23</v>
      </c>
      <c r="M1009" s="264">
        <v>2</v>
      </c>
      <c r="N1009" s="264">
        <v>0</v>
      </c>
      <c r="O1009" s="264">
        <v>1487</v>
      </c>
      <c r="P1009" s="264">
        <v>42</v>
      </c>
      <c r="Q1009" s="264">
        <v>42</v>
      </c>
      <c r="R1009" s="264">
        <v>26</v>
      </c>
      <c r="S1009" s="264">
        <v>0</v>
      </c>
      <c r="T1009" s="265">
        <v>0.015</v>
      </c>
      <c r="U1009" s="266">
        <v>2959</v>
      </c>
      <c r="V1009" s="266">
        <v>49</v>
      </c>
      <c r="W1009" s="266">
        <v>25</v>
      </c>
      <c r="X1009" s="266">
        <v>0</v>
      </c>
      <c r="Y1009" s="264">
        <v>0</v>
      </c>
      <c r="Z1009" s="267">
        <v>0.0165596485299088</v>
      </c>
      <c r="AA1009" s="267">
        <v>0.0165596485299088</v>
      </c>
      <c r="AB1009" s="267">
        <v>0.00626020685900925</v>
      </c>
      <c r="AC1009" s="268">
        <v>0.0282447881640888</v>
      </c>
      <c r="AD1009" s="269">
        <v>0.0102994416708995</v>
      </c>
      <c r="AE1009" s="270">
        <v>18530</v>
      </c>
      <c r="AF1009" s="271">
        <v>237</v>
      </c>
      <c r="AG1009" s="271">
        <v>0</v>
      </c>
      <c r="AH1009" s="271">
        <v>17586</v>
      </c>
      <c r="AI1009" s="271">
        <v>261</v>
      </c>
      <c r="AJ1009" s="271">
        <v>0</v>
      </c>
      <c r="AK1009" s="268">
        <v>0.012790070156503</v>
      </c>
      <c r="AL1009" s="268">
        <v>0.0148413510747185</v>
      </c>
      <c r="AM1009" s="269">
        <v>-0.00205128091821556</v>
      </c>
    </row>
    <row r="1010" spans="1:39">
      <c r="A1010" s="279" t="s">
        <v>1160</v>
      </c>
      <c r="B1010" s="280" t="s">
        <v>3347</v>
      </c>
      <c r="C1010" s="262" t="s">
        <v>1467</v>
      </c>
      <c r="D1010" s="280" t="s">
        <v>1468</v>
      </c>
      <c r="E1010" s="263">
        <v>2656</v>
      </c>
      <c r="F1010" s="263">
        <v>29</v>
      </c>
      <c r="G1010" s="263">
        <v>21</v>
      </c>
      <c r="H1010" s="263">
        <v>2</v>
      </c>
      <c r="I1010" s="263">
        <v>0</v>
      </c>
      <c r="J1010" s="264">
        <v>3410</v>
      </c>
      <c r="K1010" s="264">
        <v>44</v>
      </c>
      <c r="L1010" s="264">
        <v>44</v>
      </c>
      <c r="M1010" s="264">
        <v>0</v>
      </c>
      <c r="N1010" s="264">
        <v>0</v>
      </c>
      <c r="O1010" s="264">
        <v>1585</v>
      </c>
      <c r="P1010" s="264">
        <v>26</v>
      </c>
      <c r="Q1010" s="264">
        <v>26</v>
      </c>
      <c r="R1010" s="264">
        <v>5</v>
      </c>
      <c r="S1010" s="264">
        <v>0</v>
      </c>
      <c r="T1010" s="265">
        <v>0.015</v>
      </c>
      <c r="U1010" s="266">
        <v>2656</v>
      </c>
      <c r="V1010" s="266">
        <v>29</v>
      </c>
      <c r="W1010" s="266">
        <v>21</v>
      </c>
      <c r="X1010" s="266">
        <v>0</v>
      </c>
      <c r="Y1010" s="264">
        <v>2</v>
      </c>
      <c r="Z1010" s="267">
        <v>0.0109186746987952</v>
      </c>
      <c r="AA1010" s="267">
        <v>0.0109186746987952</v>
      </c>
      <c r="AB1010" s="267">
        <v>0.0129032258064516</v>
      </c>
      <c r="AC1010" s="268">
        <v>0.016403785488959</v>
      </c>
      <c r="AD1010" s="269">
        <v>-0.00198455110765643</v>
      </c>
      <c r="AE1010" s="270">
        <v>18095</v>
      </c>
      <c r="AF1010" s="271">
        <v>261</v>
      </c>
      <c r="AG1010" s="271">
        <v>0</v>
      </c>
      <c r="AH1010" s="271">
        <v>17324</v>
      </c>
      <c r="AI1010" s="271">
        <v>245</v>
      </c>
      <c r="AJ1010" s="271">
        <v>0</v>
      </c>
      <c r="AK1010" s="268">
        <v>0.0144238739983421</v>
      </c>
      <c r="AL1010" s="268">
        <v>0.014142230431771</v>
      </c>
      <c r="AM1010" s="269">
        <v>0.00028164356657113</v>
      </c>
    </row>
    <row r="1011" spans="1:39">
      <c r="A1011" s="279" t="s">
        <v>1160</v>
      </c>
      <c r="B1011" s="280" t="s">
        <v>3347</v>
      </c>
      <c r="C1011" s="262" t="s">
        <v>1469</v>
      </c>
      <c r="D1011" s="280" t="s">
        <v>1470</v>
      </c>
      <c r="E1011" s="263">
        <v>1849</v>
      </c>
      <c r="F1011" s="263">
        <v>22</v>
      </c>
      <c r="G1011" s="263">
        <v>16</v>
      </c>
      <c r="H1011" s="263">
        <v>0</v>
      </c>
      <c r="I1011" s="263">
        <v>0</v>
      </c>
      <c r="J1011" s="264">
        <v>2334</v>
      </c>
      <c r="K1011" s="264">
        <v>25</v>
      </c>
      <c r="L1011" s="264">
        <v>25</v>
      </c>
      <c r="M1011" s="264">
        <v>4</v>
      </c>
      <c r="N1011" s="264">
        <v>0</v>
      </c>
      <c r="O1011" s="264">
        <v>987</v>
      </c>
      <c r="P1011" s="264">
        <v>10</v>
      </c>
      <c r="Q1011" s="264">
        <v>10</v>
      </c>
      <c r="R1011" s="264">
        <v>4</v>
      </c>
      <c r="S1011" s="264">
        <v>0</v>
      </c>
      <c r="T1011" s="265">
        <v>0.015</v>
      </c>
      <c r="U1011" s="266">
        <v>1849</v>
      </c>
      <c r="V1011" s="266">
        <v>22</v>
      </c>
      <c r="W1011" s="266">
        <v>16</v>
      </c>
      <c r="X1011" s="266">
        <v>0</v>
      </c>
      <c r="Y1011" s="264">
        <v>0</v>
      </c>
      <c r="Z1011" s="267">
        <v>0.0118983234180638</v>
      </c>
      <c r="AA1011" s="267">
        <v>0.0118983234180638</v>
      </c>
      <c r="AB1011" s="267">
        <v>0.0107112253641817</v>
      </c>
      <c r="AC1011" s="268">
        <v>0.0101317122593718</v>
      </c>
      <c r="AD1011" s="269">
        <v>0.00118709805388216</v>
      </c>
      <c r="AE1011" s="270">
        <v>12054</v>
      </c>
      <c r="AF1011" s="271">
        <v>179</v>
      </c>
      <c r="AG1011" s="271">
        <v>0</v>
      </c>
      <c r="AH1011" s="271">
        <v>11619</v>
      </c>
      <c r="AI1011" s="271">
        <v>150</v>
      </c>
      <c r="AJ1011" s="271">
        <v>0</v>
      </c>
      <c r="AK1011" s="268">
        <v>0.0148498423759748</v>
      </c>
      <c r="AL1011" s="268">
        <v>0.0129098889749548</v>
      </c>
      <c r="AM1011" s="269">
        <v>0.00193995340101996</v>
      </c>
    </row>
    <row r="1012" spans="1:39">
      <c r="A1012" s="279" t="s">
        <v>1160</v>
      </c>
      <c r="B1012" s="280" t="s">
        <v>3347</v>
      </c>
      <c r="C1012" s="262" t="s">
        <v>1471</v>
      </c>
      <c r="D1012" s="280" t="s">
        <v>1472</v>
      </c>
      <c r="E1012" s="263">
        <v>1872</v>
      </c>
      <c r="F1012" s="263">
        <v>59</v>
      </c>
      <c r="G1012" s="263">
        <v>43</v>
      </c>
      <c r="H1012" s="263">
        <v>0</v>
      </c>
      <c r="I1012" s="263">
        <v>0</v>
      </c>
      <c r="J1012" s="264">
        <v>2455</v>
      </c>
      <c r="K1012" s="264">
        <v>29</v>
      </c>
      <c r="L1012" s="264">
        <v>29</v>
      </c>
      <c r="M1012" s="264">
        <v>2</v>
      </c>
      <c r="N1012" s="264">
        <v>0</v>
      </c>
      <c r="O1012" s="264">
        <v>1040</v>
      </c>
      <c r="P1012" s="264">
        <v>37</v>
      </c>
      <c r="Q1012" s="264">
        <v>37</v>
      </c>
      <c r="R1012" s="264">
        <v>26</v>
      </c>
      <c r="S1012" s="264">
        <v>0</v>
      </c>
      <c r="T1012" s="265">
        <v>0.015</v>
      </c>
      <c r="U1012" s="266">
        <v>1872</v>
      </c>
      <c r="V1012" s="266">
        <v>59</v>
      </c>
      <c r="W1012" s="266">
        <v>43</v>
      </c>
      <c r="X1012" s="266">
        <v>0</v>
      </c>
      <c r="Y1012" s="264">
        <v>0</v>
      </c>
      <c r="Z1012" s="267">
        <v>0.031517094017094</v>
      </c>
      <c r="AA1012" s="267">
        <v>0.031517094017094</v>
      </c>
      <c r="AB1012" s="267">
        <v>0.0118126272912424</v>
      </c>
      <c r="AC1012" s="268">
        <v>0.0355769230769231</v>
      </c>
      <c r="AD1012" s="269">
        <v>0.0197044667258517</v>
      </c>
      <c r="AE1012" s="270">
        <v>12592</v>
      </c>
      <c r="AF1012" s="271">
        <v>280</v>
      </c>
      <c r="AG1012" s="271">
        <v>0</v>
      </c>
      <c r="AH1012" s="271">
        <v>11847</v>
      </c>
      <c r="AI1012" s="271">
        <v>232</v>
      </c>
      <c r="AJ1012" s="271">
        <v>0</v>
      </c>
      <c r="AK1012" s="268">
        <v>0.0222363405336722</v>
      </c>
      <c r="AL1012" s="268">
        <v>0.0195830167975015</v>
      </c>
      <c r="AM1012" s="269">
        <v>0.0026533237361707</v>
      </c>
    </row>
    <row r="1013" spans="1:39">
      <c r="A1013" s="279" t="s">
        <v>1160</v>
      </c>
      <c r="B1013" s="280" t="s">
        <v>3347</v>
      </c>
      <c r="C1013" s="262" t="s">
        <v>1473</v>
      </c>
      <c r="D1013" s="280" t="s">
        <v>1474</v>
      </c>
      <c r="E1013" s="263">
        <v>8250</v>
      </c>
      <c r="F1013" s="263">
        <v>168</v>
      </c>
      <c r="G1013" s="263">
        <v>111</v>
      </c>
      <c r="H1013" s="263">
        <v>0</v>
      </c>
      <c r="I1013" s="263">
        <v>0</v>
      </c>
      <c r="J1013" s="264">
        <v>10660</v>
      </c>
      <c r="K1013" s="264">
        <v>103</v>
      </c>
      <c r="L1013" s="264">
        <v>103</v>
      </c>
      <c r="M1013" s="264">
        <v>8</v>
      </c>
      <c r="N1013" s="264">
        <v>0</v>
      </c>
      <c r="O1013" s="264">
        <v>4168</v>
      </c>
      <c r="P1013" s="264">
        <v>185</v>
      </c>
      <c r="Q1013" s="264">
        <v>185</v>
      </c>
      <c r="R1013" s="264">
        <v>44</v>
      </c>
      <c r="S1013" s="264">
        <v>0</v>
      </c>
      <c r="T1013" s="265">
        <v>0.015</v>
      </c>
      <c r="U1013" s="266">
        <v>8250</v>
      </c>
      <c r="V1013" s="266">
        <v>168</v>
      </c>
      <c r="W1013" s="266">
        <v>111</v>
      </c>
      <c r="X1013" s="266">
        <v>0</v>
      </c>
      <c r="Y1013" s="264">
        <v>0</v>
      </c>
      <c r="Z1013" s="267">
        <v>0.0203636363636364</v>
      </c>
      <c r="AA1013" s="267">
        <v>0.0203636363636364</v>
      </c>
      <c r="AB1013" s="267">
        <v>0.00966228893058161</v>
      </c>
      <c r="AC1013" s="268">
        <v>0.0443857965451056</v>
      </c>
      <c r="AD1013" s="269">
        <v>0.0107013474330548</v>
      </c>
      <c r="AE1013" s="270">
        <v>53499</v>
      </c>
      <c r="AF1013" s="271">
        <v>986</v>
      </c>
      <c r="AG1013" s="271">
        <v>0</v>
      </c>
      <c r="AH1013" s="271">
        <v>52114</v>
      </c>
      <c r="AI1013" s="271">
        <v>996</v>
      </c>
      <c r="AJ1013" s="271">
        <v>0</v>
      </c>
      <c r="AK1013" s="268">
        <v>0.0184302510327296</v>
      </c>
      <c r="AL1013" s="268">
        <v>0.0191119468856737</v>
      </c>
      <c r="AM1013" s="269">
        <v>-0.000681695852944132</v>
      </c>
    </row>
    <row r="1014" spans="1:39">
      <c r="A1014" s="279" t="s">
        <v>1160</v>
      </c>
      <c r="B1014" s="280" t="s">
        <v>3347</v>
      </c>
      <c r="C1014" s="262" t="s">
        <v>1475</v>
      </c>
      <c r="D1014" s="280" t="s">
        <v>1476</v>
      </c>
      <c r="E1014" s="263">
        <v>2583</v>
      </c>
      <c r="F1014" s="263">
        <v>31</v>
      </c>
      <c r="G1014" s="263">
        <v>23</v>
      </c>
      <c r="H1014" s="263">
        <v>1</v>
      </c>
      <c r="I1014" s="263">
        <v>0</v>
      </c>
      <c r="J1014" s="264">
        <v>3190</v>
      </c>
      <c r="K1014" s="264">
        <v>31</v>
      </c>
      <c r="L1014" s="264">
        <v>31</v>
      </c>
      <c r="M1014" s="264">
        <v>2</v>
      </c>
      <c r="N1014" s="264">
        <v>0</v>
      </c>
      <c r="O1014" s="264">
        <v>1258</v>
      </c>
      <c r="P1014" s="264">
        <v>26</v>
      </c>
      <c r="Q1014" s="264">
        <v>26</v>
      </c>
      <c r="R1014" s="264">
        <v>14</v>
      </c>
      <c r="S1014" s="264">
        <v>0</v>
      </c>
      <c r="T1014" s="265">
        <v>0.015</v>
      </c>
      <c r="U1014" s="266">
        <v>2583</v>
      </c>
      <c r="V1014" s="266">
        <v>31</v>
      </c>
      <c r="W1014" s="266">
        <v>23</v>
      </c>
      <c r="X1014" s="266">
        <v>0</v>
      </c>
      <c r="Y1014" s="264">
        <v>1</v>
      </c>
      <c r="Z1014" s="267">
        <v>0.0120015485869144</v>
      </c>
      <c r="AA1014" s="267">
        <v>0.0120015485869144</v>
      </c>
      <c r="AB1014" s="267">
        <v>0.00971786833855799</v>
      </c>
      <c r="AC1014" s="268">
        <v>0.0206677265500795</v>
      </c>
      <c r="AD1014" s="269">
        <v>0.00228368024835645</v>
      </c>
      <c r="AE1014" s="270">
        <v>15966</v>
      </c>
      <c r="AF1014" s="271">
        <v>224</v>
      </c>
      <c r="AG1014" s="271">
        <v>0</v>
      </c>
      <c r="AH1014" s="271">
        <v>15647</v>
      </c>
      <c r="AI1014" s="271">
        <v>186</v>
      </c>
      <c r="AJ1014" s="271">
        <v>2</v>
      </c>
      <c r="AK1014" s="268">
        <v>0.0140298133533759</v>
      </c>
      <c r="AL1014" s="268">
        <v>0.0117594427046718</v>
      </c>
      <c r="AM1014" s="269">
        <v>0.0022703706487041</v>
      </c>
    </row>
    <row r="1015" spans="1:39">
      <c r="A1015" s="279" t="s">
        <v>1160</v>
      </c>
      <c r="B1015" s="280" t="s">
        <v>3347</v>
      </c>
      <c r="C1015" s="262" t="s">
        <v>1477</v>
      </c>
      <c r="D1015" s="280" t="s">
        <v>1478</v>
      </c>
      <c r="E1015" s="263">
        <v>2831</v>
      </c>
      <c r="F1015" s="263">
        <v>68</v>
      </c>
      <c r="G1015" s="263">
        <v>47</v>
      </c>
      <c r="H1015" s="263">
        <v>0</v>
      </c>
      <c r="I1015" s="263">
        <v>0</v>
      </c>
      <c r="J1015" s="264">
        <v>3725</v>
      </c>
      <c r="K1015" s="264">
        <v>104</v>
      </c>
      <c r="L1015" s="264">
        <v>104</v>
      </c>
      <c r="M1015" s="264">
        <v>0</v>
      </c>
      <c r="N1015" s="264">
        <v>0</v>
      </c>
      <c r="O1015" s="264">
        <v>1411</v>
      </c>
      <c r="P1015" s="264">
        <v>40</v>
      </c>
      <c r="Q1015" s="264">
        <v>40</v>
      </c>
      <c r="R1015" s="264">
        <v>8</v>
      </c>
      <c r="S1015" s="264">
        <v>0</v>
      </c>
      <c r="T1015" s="265">
        <v>0.015</v>
      </c>
      <c r="U1015" s="266">
        <v>2831</v>
      </c>
      <c r="V1015" s="266">
        <v>68</v>
      </c>
      <c r="W1015" s="266">
        <v>47</v>
      </c>
      <c r="X1015" s="266">
        <v>0</v>
      </c>
      <c r="Y1015" s="264">
        <v>0</v>
      </c>
      <c r="Z1015" s="267">
        <v>0.0240197809961144</v>
      </c>
      <c r="AA1015" s="267">
        <v>0.0240197809961144</v>
      </c>
      <c r="AB1015" s="267">
        <v>0.0279194630872483</v>
      </c>
      <c r="AC1015" s="268">
        <v>0.0283486888731396</v>
      </c>
      <c r="AD1015" s="269">
        <v>-0.00389968209113387</v>
      </c>
      <c r="AE1015" s="270">
        <v>18843</v>
      </c>
      <c r="AF1015" s="271">
        <v>499</v>
      </c>
      <c r="AG1015" s="271">
        <v>0</v>
      </c>
      <c r="AH1015" s="271">
        <v>18876</v>
      </c>
      <c r="AI1015" s="271">
        <v>468</v>
      </c>
      <c r="AJ1015" s="271">
        <v>0</v>
      </c>
      <c r="AK1015" s="268">
        <v>0.0264819826991456</v>
      </c>
      <c r="AL1015" s="268">
        <v>0.0247933884297521</v>
      </c>
      <c r="AM1015" s="269">
        <v>0.00168859426939351</v>
      </c>
    </row>
    <row r="1016" spans="1:39">
      <c r="A1016" s="279" t="s">
        <v>1160</v>
      </c>
      <c r="B1016" s="280" t="s">
        <v>3347</v>
      </c>
      <c r="C1016" s="262" t="s">
        <v>1479</v>
      </c>
      <c r="D1016" s="280" t="s">
        <v>1480</v>
      </c>
      <c r="E1016" s="263">
        <v>3387</v>
      </c>
      <c r="F1016" s="263">
        <v>52</v>
      </c>
      <c r="G1016" s="263">
        <v>38</v>
      </c>
      <c r="H1016" s="263">
        <v>0</v>
      </c>
      <c r="I1016" s="263">
        <v>0</v>
      </c>
      <c r="J1016" s="264">
        <v>4228</v>
      </c>
      <c r="K1016" s="264">
        <v>41</v>
      </c>
      <c r="L1016" s="264">
        <v>41</v>
      </c>
      <c r="M1016" s="264">
        <v>1</v>
      </c>
      <c r="N1016" s="264">
        <v>0</v>
      </c>
      <c r="O1016" s="264">
        <v>1740</v>
      </c>
      <c r="P1016" s="264">
        <v>34</v>
      </c>
      <c r="Q1016" s="264">
        <v>34</v>
      </c>
      <c r="R1016" s="264">
        <v>10</v>
      </c>
      <c r="S1016" s="264">
        <v>0</v>
      </c>
      <c r="T1016" s="265">
        <v>0.015</v>
      </c>
      <c r="U1016" s="266">
        <v>3387</v>
      </c>
      <c r="V1016" s="266">
        <v>52</v>
      </c>
      <c r="W1016" s="266">
        <v>38</v>
      </c>
      <c r="X1016" s="266">
        <v>0</v>
      </c>
      <c r="Y1016" s="264">
        <v>0</v>
      </c>
      <c r="Z1016" s="267">
        <v>0.0153528196043696</v>
      </c>
      <c r="AA1016" s="267">
        <v>0.0153528196043696</v>
      </c>
      <c r="AB1016" s="267">
        <v>0.00969725638599811</v>
      </c>
      <c r="AC1016" s="268">
        <v>0.0195402298850575</v>
      </c>
      <c r="AD1016" s="269">
        <v>0.00565556321837154</v>
      </c>
      <c r="AE1016" s="270">
        <v>21256</v>
      </c>
      <c r="AF1016" s="271">
        <v>288</v>
      </c>
      <c r="AG1016" s="271">
        <v>0</v>
      </c>
      <c r="AH1016" s="271">
        <v>20375</v>
      </c>
      <c r="AI1016" s="271">
        <v>239</v>
      </c>
      <c r="AJ1016" s="271">
        <v>0</v>
      </c>
      <c r="AK1016" s="268">
        <v>0.0135491155438464</v>
      </c>
      <c r="AL1016" s="268">
        <v>0.0117300613496933</v>
      </c>
      <c r="AM1016" s="269">
        <v>0.00181905419415319</v>
      </c>
    </row>
    <row r="1017" spans="1:39">
      <c r="A1017" s="279" t="s">
        <v>1160</v>
      </c>
      <c r="B1017" s="280" t="s">
        <v>3347</v>
      </c>
      <c r="C1017" s="262" t="s">
        <v>1481</v>
      </c>
      <c r="D1017" s="280" t="s">
        <v>1482</v>
      </c>
      <c r="E1017" s="263">
        <v>3636</v>
      </c>
      <c r="F1017" s="263">
        <v>42</v>
      </c>
      <c r="G1017" s="263">
        <v>31</v>
      </c>
      <c r="H1017" s="263">
        <v>3</v>
      </c>
      <c r="I1017" s="263">
        <v>0</v>
      </c>
      <c r="J1017" s="264">
        <v>4540</v>
      </c>
      <c r="K1017" s="264">
        <v>24</v>
      </c>
      <c r="L1017" s="264">
        <v>24</v>
      </c>
      <c r="M1017" s="264">
        <v>0</v>
      </c>
      <c r="N1017" s="264">
        <v>0</v>
      </c>
      <c r="O1017" s="264">
        <v>1842</v>
      </c>
      <c r="P1017" s="264">
        <v>30</v>
      </c>
      <c r="Q1017" s="264">
        <v>30</v>
      </c>
      <c r="R1017" s="264">
        <v>10</v>
      </c>
      <c r="S1017" s="264">
        <v>0</v>
      </c>
      <c r="T1017" s="265">
        <v>0.015</v>
      </c>
      <c r="U1017" s="266">
        <v>3636</v>
      </c>
      <c r="V1017" s="266">
        <v>42</v>
      </c>
      <c r="W1017" s="266">
        <v>31</v>
      </c>
      <c r="X1017" s="266">
        <v>0</v>
      </c>
      <c r="Y1017" s="264">
        <v>3</v>
      </c>
      <c r="Z1017" s="267">
        <v>0.0115511551155116</v>
      </c>
      <c r="AA1017" s="267">
        <v>0.0115511551155116</v>
      </c>
      <c r="AB1017" s="267">
        <v>0.0052863436123348</v>
      </c>
      <c r="AC1017" s="268">
        <v>0.0162866449511401</v>
      </c>
      <c r="AD1017" s="269">
        <v>0.00626481150317675</v>
      </c>
      <c r="AE1017" s="270">
        <v>22940</v>
      </c>
      <c r="AF1017" s="271">
        <v>304</v>
      </c>
      <c r="AG1017" s="271">
        <v>0</v>
      </c>
      <c r="AH1017" s="271">
        <v>21849</v>
      </c>
      <c r="AI1017" s="271">
        <v>274</v>
      </c>
      <c r="AJ1017" s="271">
        <v>0</v>
      </c>
      <c r="AK1017" s="268">
        <v>0.0132519616390584</v>
      </c>
      <c r="AL1017" s="268">
        <v>0.0125406197079958</v>
      </c>
      <c r="AM1017" s="269">
        <v>0.000711341931062624</v>
      </c>
    </row>
    <row r="1018" spans="1:39">
      <c r="A1018" s="279" t="s">
        <v>1160</v>
      </c>
      <c r="B1018" s="280" t="s">
        <v>3347</v>
      </c>
      <c r="C1018" s="262" t="s">
        <v>1483</v>
      </c>
      <c r="D1018" s="280" t="s">
        <v>1484</v>
      </c>
      <c r="E1018" s="263">
        <v>2691</v>
      </c>
      <c r="F1018" s="263">
        <v>39</v>
      </c>
      <c r="G1018" s="263">
        <v>35</v>
      </c>
      <c r="H1018" s="263">
        <v>0</v>
      </c>
      <c r="I1018" s="263">
        <v>0</v>
      </c>
      <c r="J1018" s="264">
        <v>3679</v>
      </c>
      <c r="K1018" s="264">
        <v>29</v>
      </c>
      <c r="L1018" s="264">
        <v>29</v>
      </c>
      <c r="M1018" s="264">
        <v>0</v>
      </c>
      <c r="N1018" s="264">
        <v>0</v>
      </c>
      <c r="O1018" s="264">
        <v>1450</v>
      </c>
      <c r="P1018" s="264">
        <v>37</v>
      </c>
      <c r="Q1018" s="264">
        <v>37</v>
      </c>
      <c r="R1018" s="264">
        <v>11</v>
      </c>
      <c r="S1018" s="264">
        <v>0</v>
      </c>
      <c r="T1018" s="265">
        <v>0.015</v>
      </c>
      <c r="U1018" s="266">
        <v>2691</v>
      </c>
      <c r="V1018" s="266">
        <v>39</v>
      </c>
      <c r="W1018" s="266">
        <v>35</v>
      </c>
      <c r="X1018" s="266">
        <v>0</v>
      </c>
      <c r="Y1018" s="264">
        <v>0</v>
      </c>
      <c r="Z1018" s="267">
        <v>0.0144927536231884</v>
      </c>
      <c r="AA1018" s="267">
        <v>0.0144927536231884</v>
      </c>
      <c r="AB1018" s="267">
        <v>0.00788257678717043</v>
      </c>
      <c r="AC1018" s="268">
        <v>0.0255172413793103</v>
      </c>
      <c r="AD1018" s="269">
        <v>0.00661017683601798</v>
      </c>
      <c r="AE1018" s="270">
        <v>17309</v>
      </c>
      <c r="AF1018" s="271">
        <v>223</v>
      </c>
      <c r="AG1018" s="271">
        <v>0</v>
      </c>
      <c r="AH1018" s="271">
        <v>16632</v>
      </c>
      <c r="AI1018" s="271">
        <v>214</v>
      </c>
      <c r="AJ1018" s="271">
        <v>0</v>
      </c>
      <c r="AK1018" s="268">
        <v>0.0128834710266335</v>
      </c>
      <c r="AL1018" s="268">
        <v>0.0128667628667629</v>
      </c>
      <c r="AM1018" s="269">
        <v>1.67081598706764e-5</v>
      </c>
    </row>
    <row r="1019" spans="1:39">
      <c r="A1019" s="279" t="s">
        <v>1160</v>
      </c>
      <c r="B1019" s="280" t="s">
        <v>3347</v>
      </c>
      <c r="C1019" s="262" t="s">
        <v>1485</v>
      </c>
      <c r="D1019" s="280" t="s">
        <v>1486</v>
      </c>
      <c r="E1019" s="263">
        <v>1226</v>
      </c>
      <c r="F1019" s="263">
        <v>22</v>
      </c>
      <c r="G1019" s="263">
        <v>15</v>
      </c>
      <c r="H1019" s="263">
        <v>0</v>
      </c>
      <c r="I1019" s="263">
        <v>0</v>
      </c>
      <c r="J1019" s="264">
        <v>1499</v>
      </c>
      <c r="K1019" s="264">
        <v>9</v>
      </c>
      <c r="L1019" s="264">
        <v>9</v>
      </c>
      <c r="M1019" s="264">
        <v>1</v>
      </c>
      <c r="N1019" s="264">
        <v>0</v>
      </c>
      <c r="O1019" s="264">
        <v>566</v>
      </c>
      <c r="P1019" s="264">
        <v>10</v>
      </c>
      <c r="Q1019" s="264">
        <v>10</v>
      </c>
      <c r="R1019" s="264">
        <v>6</v>
      </c>
      <c r="S1019" s="264">
        <v>0</v>
      </c>
      <c r="T1019" s="265">
        <v>0.015</v>
      </c>
      <c r="U1019" s="266">
        <v>1226</v>
      </c>
      <c r="V1019" s="266">
        <v>22</v>
      </c>
      <c r="W1019" s="266">
        <v>15</v>
      </c>
      <c r="X1019" s="266">
        <v>0</v>
      </c>
      <c r="Y1019" s="264">
        <v>0</v>
      </c>
      <c r="Z1019" s="267">
        <v>0.0179445350734095</v>
      </c>
      <c r="AA1019" s="267">
        <v>0.0179445350734095</v>
      </c>
      <c r="AB1019" s="267">
        <v>0.00600400266844563</v>
      </c>
      <c r="AC1019" s="268">
        <v>0.0176678445229682</v>
      </c>
      <c r="AD1019" s="269">
        <v>0.0119405324049638</v>
      </c>
      <c r="AE1019" s="270">
        <v>7747</v>
      </c>
      <c r="AF1019" s="271">
        <v>111</v>
      </c>
      <c r="AG1019" s="271">
        <v>0</v>
      </c>
      <c r="AH1019" s="271">
        <v>7410</v>
      </c>
      <c r="AI1019" s="271">
        <v>106</v>
      </c>
      <c r="AJ1019" s="271">
        <v>0</v>
      </c>
      <c r="AK1019" s="268">
        <v>0.0143281270169098</v>
      </c>
      <c r="AL1019" s="268">
        <v>0.0143049932523617</v>
      </c>
      <c r="AM1019" s="269">
        <v>2.31337645480983e-5</v>
      </c>
    </row>
    <row r="1020" spans="1:39">
      <c r="A1020" s="279" t="s">
        <v>1160</v>
      </c>
      <c r="B1020" s="280" t="s">
        <v>3347</v>
      </c>
      <c r="C1020" s="262" t="s">
        <v>1487</v>
      </c>
      <c r="D1020" s="280" t="s">
        <v>1488</v>
      </c>
      <c r="E1020" s="263">
        <v>2613</v>
      </c>
      <c r="F1020" s="263">
        <v>15</v>
      </c>
      <c r="G1020" s="263">
        <v>11</v>
      </c>
      <c r="H1020" s="263">
        <v>0</v>
      </c>
      <c r="I1020" s="263">
        <v>0</v>
      </c>
      <c r="J1020" s="264">
        <v>3151</v>
      </c>
      <c r="K1020" s="264">
        <v>57</v>
      </c>
      <c r="L1020" s="264">
        <v>57</v>
      </c>
      <c r="M1020" s="264">
        <v>4</v>
      </c>
      <c r="N1020" s="264">
        <v>0</v>
      </c>
      <c r="O1020" s="264">
        <v>1231</v>
      </c>
      <c r="P1020" s="264">
        <v>16</v>
      </c>
      <c r="Q1020" s="264">
        <v>16</v>
      </c>
      <c r="R1020" s="264">
        <v>6</v>
      </c>
      <c r="S1020" s="264">
        <v>0</v>
      </c>
      <c r="T1020" s="265">
        <v>0.015</v>
      </c>
      <c r="U1020" s="266">
        <v>2613</v>
      </c>
      <c r="V1020" s="266">
        <v>15</v>
      </c>
      <c r="W1020" s="266">
        <v>11</v>
      </c>
      <c r="X1020" s="266">
        <v>0</v>
      </c>
      <c r="Y1020" s="264">
        <v>0</v>
      </c>
      <c r="Z1020" s="267">
        <v>0.00574052812858783</v>
      </c>
      <c r="AA1020" s="267">
        <v>0.00574052812858783</v>
      </c>
      <c r="AB1020" s="267">
        <v>0.0180894953982863</v>
      </c>
      <c r="AC1020" s="268">
        <v>0.0129975629569456</v>
      </c>
      <c r="AD1020" s="269">
        <v>-0.0123489672696984</v>
      </c>
      <c r="AE1020" s="270">
        <v>16098</v>
      </c>
      <c r="AF1020" s="271">
        <v>303</v>
      </c>
      <c r="AG1020" s="271">
        <v>0</v>
      </c>
      <c r="AH1020" s="271">
        <v>15397</v>
      </c>
      <c r="AI1020" s="271">
        <v>338</v>
      </c>
      <c r="AJ1020" s="271">
        <v>0</v>
      </c>
      <c r="AK1020" s="268">
        <v>0.0188222139396198</v>
      </c>
      <c r="AL1020" s="268">
        <v>0.0219523283756576</v>
      </c>
      <c r="AM1020" s="269">
        <v>-0.00313011443603777</v>
      </c>
    </row>
    <row r="1021" spans="1:39">
      <c r="A1021" s="279" t="s">
        <v>1160</v>
      </c>
      <c r="B1021" s="280" t="s">
        <v>3347</v>
      </c>
      <c r="C1021" s="262" t="s">
        <v>1489</v>
      </c>
      <c r="D1021" s="280" t="s">
        <v>1490</v>
      </c>
      <c r="E1021" s="263">
        <v>1384</v>
      </c>
      <c r="F1021" s="263">
        <v>6</v>
      </c>
      <c r="G1021" s="263">
        <v>4</v>
      </c>
      <c r="H1021" s="263">
        <v>0</v>
      </c>
      <c r="I1021" s="263">
        <v>0</v>
      </c>
      <c r="J1021" s="264">
        <v>1804</v>
      </c>
      <c r="K1021" s="264">
        <v>21</v>
      </c>
      <c r="L1021" s="264">
        <v>21</v>
      </c>
      <c r="M1021" s="264">
        <v>1</v>
      </c>
      <c r="N1021" s="264">
        <v>0</v>
      </c>
      <c r="O1021" s="264">
        <v>661</v>
      </c>
      <c r="P1021" s="264">
        <v>6</v>
      </c>
      <c r="Q1021" s="264">
        <v>6</v>
      </c>
      <c r="R1021" s="264">
        <v>1</v>
      </c>
      <c r="S1021" s="264">
        <v>0</v>
      </c>
      <c r="T1021" s="265">
        <v>0.015</v>
      </c>
      <c r="U1021" s="266">
        <v>1384</v>
      </c>
      <c r="V1021" s="266">
        <v>6</v>
      </c>
      <c r="W1021" s="266">
        <v>4</v>
      </c>
      <c r="X1021" s="266">
        <v>0</v>
      </c>
      <c r="Y1021" s="264">
        <v>0</v>
      </c>
      <c r="Z1021" s="267">
        <v>0.00433526011560694</v>
      </c>
      <c r="AA1021" s="267">
        <v>0.00433526011560694</v>
      </c>
      <c r="AB1021" s="267">
        <v>0.0116407982261641</v>
      </c>
      <c r="AC1021" s="268">
        <v>0.00907715582450832</v>
      </c>
      <c r="AD1021" s="269">
        <v>-0.00730553811055714</v>
      </c>
      <c r="AE1021" s="270">
        <v>8793</v>
      </c>
      <c r="AF1021" s="271">
        <v>91</v>
      </c>
      <c r="AG1021" s="271">
        <v>0</v>
      </c>
      <c r="AH1021" s="271">
        <v>8680</v>
      </c>
      <c r="AI1021" s="271">
        <v>69</v>
      </c>
      <c r="AJ1021" s="271">
        <v>0</v>
      </c>
      <c r="AK1021" s="268">
        <v>0.0103491413624474</v>
      </c>
      <c r="AL1021" s="268">
        <v>0.00794930875576037</v>
      </c>
      <c r="AM1021" s="269">
        <v>0.00239983260668703</v>
      </c>
    </row>
    <row r="1022" spans="1:39">
      <c r="A1022" s="279" t="s">
        <v>1160</v>
      </c>
      <c r="B1022" s="280" t="s">
        <v>3348</v>
      </c>
      <c r="C1022" s="262" t="s">
        <v>1491</v>
      </c>
      <c r="D1022" s="280" t="s">
        <v>1492</v>
      </c>
      <c r="E1022" s="263">
        <v>5927</v>
      </c>
      <c r="F1022" s="263">
        <v>102</v>
      </c>
      <c r="G1022" s="263">
        <v>62</v>
      </c>
      <c r="H1022" s="263">
        <v>1</v>
      </c>
      <c r="I1022" s="263">
        <v>0</v>
      </c>
      <c r="J1022" s="264">
        <v>7849</v>
      </c>
      <c r="K1022" s="264">
        <v>150</v>
      </c>
      <c r="L1022" s="264">
        <v>149</v>
      </c>
      <c r="M1022" s="264">
        <v>5</v>
      </c>
      <c r="N1022" s="264">
        <v>0</v>
      </c>
      <c r="O1022" s="264">
        <v>3601</v>
      </c>
      <c r="P1022" s="264">
        <v>148</v>
      </c>
      <c r="Q1022" s="264">
        <v>148</v>
      </c>
      <c r="R1022" s="264">
        <v>55</v>
      </c>
      <c r="S1022" s="264">
        <v>0</v>
      </c>
      <c r="T1022" s="265">
        <v>0.015</v>
      </c>
      <c r="U1022" s="266">
        <v>5927</v>
      </c>
      <c r="V1022" s="266">
        <v>102</v>
      </c>
      <c r="W1022" s="266">
        <v>62</v>
      </c>
      <c r="X1022" s="266">
        <v>0</v>
      </c>
      <c r="Y1022" s="264">
        <v>1</v>
      </c>
      <c r="Z1022" s="267">
        <v>0.01720938079973</v>
      </c>
      <c r="AA1022" s="267">
        <v>0.01720938079973</v>
      </c>
      <c r="AB1022" s="267">
        <v>0.0191107147407313</v>
      </c>
      <c r="AC1022" s="268">
        <v>0.0410996945292974</v>
      </c>
      <c r="AD1022" s="269">
        <v>-0.00190133394100125</v>
      </c>
      <c r="AE1022" s="270">
        <v>37837</v>
      </c>
      <c r="AF1022" s="271">
        <v>929</v>
      </c>
      <c r="AG1022" s="271">
        <v>0</v>
      </c>
      <c r="AH1022" s="271">
        <v>36349</v>
      </c>
      <c r="AI1022" s="271">
        <v>983</v>
      </c>
      <c r="AJ1022" s="271">
        <v>0</v>
      </c>
      <c r="AK1022" s="268">
        <v>0.024552686523773</v>
      </c>
      <c r="AL1022" s="268">
        <v>0.0270433849624474</v>
      </c>
      <c r="AM1022" s="269">
        <v>-0.00249069843867436</v>
      </c>
    </row>
    <row r="1023" spans="1:39">
      <c r="A1023" s="279" t="s">
        <v>1160</v>
      </c>
      <c r="B1023" s="280" t="s">
        <v>3348</v>
      </c>
      <c r="C1023" s="262" t="s">
        <v>1493</v>
      </c>
      <c r="D1023" s="280" t="s">
        <v>1494</v>
      </c>
      <c r="E1023" s="263">
        <v>2656</v>
      </c>
      <c r="F1023" s="263">
        <v>86</v>
      </c>
      <c r="G1023" s="263">
        <v>64</v>
      </c>
      <c r="H1023" s="263">
        <v>0</v>
      </c>
      <c r="I1023" s="263">
        <v>0</v>
      </c>
      <c r="J1023" s="264">
        <v>3408</v>
      </c>
      <c r="K1023" s="264">
        <v>69</v>
      </c>
      <c r="L1023" s="264">
        <v>69</v>
      </c>
      <c r="M1023" s="264">
        <v>2</v>
      </c>
      <c r="N1023" s="264">
        <v>0</v>
      </c>
      <c r="O1023" s="264">
        <v>1570</v>
      </c>
      <c r="P1023" s="264">
        <v>65</v>
      </c>
      <c r="Q1023" s="264">
        <v>65</v>
      </c>
      <c r="R1023" s="264">
        <v>39</v>
      </c>
      <c r="S1023" s="264">
        <v>0</v>
      </c>
      <c r="T1023" s="265">
        <v>0.015</v>
      </c>
      <c r="U1023" s="266">
        <v>2656</v>
      </c>
      <c r="V1023" s="266">
        <v>86</v>
      </c>
      <c r="W1023" s="266">
        <v>64</v>
      </c>
      <c r="X1023" s="266">
        <v>0</v>
      </c>
      <c r="Y1023" s="264">
        <v>0</v>
      </c>
      <c r="Z1023" s="267">
        <v>0.0323795180722892</v>
      </c>
      <c r="AA1023" s="267">
        <v>0.0323795180722892</v>
      </c>
      <c r="AB1023" s="267">
        <v>0.0202464788732394</v>
      </c>
      <c r="AC1023" s="268">
        <v>0.0414012738853503</v>
      </c>
      <c r="AD1023" s="269">
        <v>0.0121330391990497</v>
      </c>
      <c r="AE1023" s="270">
        <v>16966</v>
      </c>
      <c r="AF1023" s="271">
        <v>564</v>
      </c>
      <c r="AG1023" s="271">
        <v>0</v>
      </c>
      <c r="AH1023" s="271">
        <v>15863</v>
      </c>
      <c r="AI1023" s="271">
        <v>402</v>
      </c>
      <c r="AJ1023" s="271">
        <v>0</v>
      </c>
      <c r="AK1023" s="268">
        <v>0.0332429565012378</v>
      </c>
      <c r="AL1023" s="268">
        <v>0.0253419907961924</v>
      </c>
      <c r="AM1023" s="269">
        <v>0.00790096570504537</v>
      </c>
    </row>
    <row r="1024" spans="1:39">
      <c r="A1024" s="279" t="s">
        <v>1160</v>
      </c>
      <c r="B1024" s="280" t="s">
        <v>3348</v>
      </c>
      <c r="C1024" s="262" t="s">
        <v>1495</v>
      </c>
      <c r="D1024" s="280" t="s">
        <v>1496</v>
      </c>
      <c r="E1024" s="263">
        <v>2546</v>
      </c>
      <c r="F1024" s="263">
        <v>75</v>
      </c>
      <c r="G1024" s="263">
        <v>50</v>
      </c>
      <c r="H1024" s="263">
        <v>2</v>
      </c>
      <c r="I1024" s="263">
        <v>0</v>
      </c>
      <c r="J1024" s="264">
        <v>3481</v>
      </c>
      <c r="K1024" s="264">
        <v>94</v>
      </c>
      <c r="L1024" s="264">
        <v>94</v>
      </c>
      <c r="M1024" s="264">
        <v>3</v>
      </c>
      <c r="N1024" s="264">
        <v>0</v>
      </c>
      <c r="O1024" s="264">
        <v>1596</v>
      </c>
      <c r="P1024" s="264">
        <v>52</v>
      </c>
      <c r="Q1024" s="264">
        <v>52</v>
      </c>
      <c r="R1024" s="264">
        <v>22</v>
      </c>
      <c r="S1024" s="264">
        <v>0</v>
      </c>
      <c r="T1024" s="265">
        <v>0.015</v>
      </c>
      <c r="U1024" s="266">
        <v>2546</v>
      </c>
      <c r="V1024" s="266">
        <v>75</v>
      </c>
      <c r="W1024" s="266">
        <v>50</v>
      </c>
      <c r="X1024" s="266">
        <v>0</v>
      </c>
      <c r="Y1024" s="264">
        <v>2</v>
      </c>
      <c r="Z1024" s="267">
        <v>0.0294579732914375</v>
      </c>
      <c r="AA1024" s="267">
        <v>0.0294579732914375</v>
      </c>
      <c r="AB1024" s="267">
        <v>0.0270037345590348</v>
      </c>
      <c r="AC1024" s="268">
        <v>0.0325814536340852</v>
      </c>
      <c r="AD1024" s="269">
        <v>0.00245423873240279</v>
      </c>
      <c r="AE1024" s="270">
        <v>16680</v>
      </c>
      <c r="AF1024" s="271">
        <v>515</v>
      </c>
      <c r="AG1024" s="271">
        <v>0</v>
      </c>
      <c r="AH1024" s="271">
        <v>15574</v>
      </c>
      <c r="AI1024" s="271">
        <v>473</v>
      </c>
      <c r="AJ1024" s="271">
        <v>0</v>
      </c>
      <c r="AK1024" s="268">
        <v>0.0308752997601918</v>
      </c>
      <c r="AL1024" s="268">
        <v>0.0303711313728008</v>
      </c>
      <c r="AM1024" s="269">
        <v>0.000504168387391025</v>
      </c>
    </row>
    <row r="1025" spans="1:39">
      <c r="A1025" s="279" t="s">
        <v>1160</v>
      </c>
      <c r="B1025" s="280" t="s">
        <v>3348</v>
      </c>
      <c r="C1025" s="262" t="s">
        <v>1497</v>
      </c>
      <c r="D1025" s="280" t="s">
        <v>1498</v>
      </c>
      <c r="E1025" s="263">
        <v>5326</v>
      </c>
      <c r="F1025" s="263">
        <v>99</v>
      </c>
      <c r="G1025" s="263">
        <v>73</v>
      </c>
      <c r="H1025" s="263">
        <v>1</v>
      </c>
      <c r="I1025" s="263">
        <v>0</v>
      </c>
      <c r="J1025" s="264">
        <v>7240</v>
      </c>
      <c r="K1025" s="264">
        <v>90</v>
      </c>
      <c r="L1025" s="264">
        <v>90</v>
      </c>
      <c r="M1025" s="264">
        <v>1</v>
      </c>
      <c r="N1025" s="264">
        <v>0</v>
      </c>
      <c r="O1025" s="264">
        <v>3553</v>
      </c>
      <c r="P1025" s="264">
        <v>90</v>
      </c>
      <c r="Q1025" s="264">
        <v>90</v>
      </c>
      <c r="R1025" s="264">
        <v>28</v>
      </c>
      <c r="S1025" s="264">
        <v>0</v>
      </c>
      <c r="T1025" s="265">
        <v>0.015</v>
      </c>
      <c r="U1025" s="266">
        <v>5326</v>
      </c>
      <c r="V1025" s="266">
        <v>99</v>
      </c>
      <c r="W1025" s="266">
        <v>73</v>
      </c>
      <c r="X1025" s="266">
        <v>0</v>
      </c>
      <c r="Y1025" s="264">
        <v>1</v>
      </c>
      <c r="Z1025" s="267">
        <v>0.0185880585805483</v>
      </c>
      <c r="AA1025" s="267">
        <v>0.0185880585805483</v>
      </c>
      <c r="AB1025" s="267">
        <v>0.0124309392265193</v>
      </c>
      <c r="AC1025" s="268">
        <v>0.0253307064452575</v>
      </c>
      <c r="AD1025" s="269">
        <v>0.00615711935402892</v>
      </c>
      <c r="AE1025" s="270">
        <v>35487</v>
      </c>
      <c r="AF1025" s="271">
        <v>716</v>
      </c>
      <c r="AG1025" s="271">
        <v>0</v>
      </c>
      <c r="AH1025" s="271">
        <v>35035</v>
      </c>
      <c r="AI1025" s="271">
        <v>508</v>
      </c>
      <c r="AJ1025" s="271">
        <v>0</v>
      </c>
      <c r="AK1025" s="268">
        <v>0.0201764026263139</v>
      </c>
      <c r="AL1025" s="268">
        <v>0.0144997859283574</v>
      </c>
      <c r="AM1025" s="269">
        <v>0.0056766166979565</v>
      </c>
    </row>
    <row r="1026" spans="1:39">
      <c r="A1026" s="279" t="s">
        <v>1160</v>
      </c>
      <c r="B1026" s="280" t="s">
        <v>3348</v>
      </c>
      <c r="C1026" s="262" t="s">
        <v>1499</v>
      </c>
      <c r="D1026" s="280" t="s">
        <v>1500</v>
      </c>
      <c r="E1026" s="263">
        <v>4358</v>
      </c>
      <c r="F1026" s="263">
        <v>113</v>
      </c>
      <c r="G1026" s="263">
        <v>71</v>
      </c>
      <c r="H1026" s="263">
        <v>4</v>
      </c>
      <c r="I1026" s="263">
        <v>0</v>
      </c>
      <c r="J1026" s="264">
        <v>5369</v>
      </c>
      <c r="K1026" s="264">
        <v>102</v>
      </c>
      <c r="L1026" s="264">
        <v>102</v>
      </c>
      <c r="M1026" s="264">
        <v>13</v>
      </c>
      <c r="N1026" s="264">
        <v>0</v>
      </c>
      <c r="O1026" s="264">
        <v>2598</v>
      </c>
      <c r="P1026" s="264">
        <v>92</v>
      </c>
      <c r="Q1026" s="264">
        <v>92</v>
      </c>
      <c r="R1026" s="264">
        <v>54</v>
      </c>
      <c r="S1026" s="264">
        <v>0</v>
      </c>
      <c r="T1026" s="265">
        <v>0.015</v>
      </c>
      <c r="U1026" s="266">
        <v>4358</v>
      </c>
      <c r="V1026" s="266">
        <v>113</v>
      </c>
      <c r="W1026" s="266">
        <v>71</v>
      </c>
      <c r="X1026" s="266">
        <v>0</v>
      </c>
      <c r="Y1026" s="264">
        <v>4</v>
      </c>
      <c r="Z1026" s="267">
        <v>0.025929325378614</v>
      </c>
      <c r="AA1026" s="267">
        <v>0.025929325378614</v>
      </c>
      <c r="AB1026" s="267">
        <v>0.018997951201341</v>
      </c>
      <c r="AC1026" s="268">
        <v>0.0354118552732871</v>
      </c>
      <c r="AD1026" s="269">
        <v>0.00693137417727301</v>
      </c>
      <c r="AE1026" s="270">
        <v>26862</v>
      </c>
      <c r="AF1026" s="271">
        <v>715</v>
      </c>
      <c r="AG1026" s="271">
        <v>0</v>
      </c>
      <c r="AH1026" s="271">
        <v>25231</v>
      </c>
      <c r="AI1026" s="271">
        <v>592</v>
      </c>
      <c r="AJ1026" s="271">
        <v>0</v>
      </c>
      <c r="AK1026" s="268">
        <v>0.0266175266175266</v>
      </c>
      <c r="AL1026" s="268">
        <v>0.023463200031707</v>
      </c>
      <c r="AM1026" s="269">
        <v>0.00315432658581959</v>
      </c>
    </row>
    <row r="1027" spans="1:39">
      <c r="A1027" s="279" t="s">
        <v>1160</v>
      </c>
      <c r="B1027" s="280" t="s">
        <v>3348</v>
      </c>
      <c r="C1027" s="262" t="s">
        <v>1501</v>
      </c>
      <c r="D1027" s="280" t="s">
        <v>1502</v>
      </c>
      <c r="E1027" s="263">
        <v>4318</v>
      </c>
      <c r="F1027" s="263">
        <v>48</v>
      </c>
      <c r="G1027" s="263">
        <v>15</v>
      </c>
      <c r="H1027" s="263">
        <v>1</v>
      </c>
      <c r="I1027" s="263">
        <v>0</v>
      </c>
      <c r="J1027" s="264">
        <v>5714</v>
      </c>
      <c r="K1027" s="264">
        <v>151</v>
      </c>
      <c r="L1027" s="264">
        <v>151</v>
      </c>
      <c r="M1027" s="264">
        <v>13</v>
      </c>
      <c r="N1027" s="264">
        <v>0</v>
      </c>
      <c r="O1027" s="264">
        <v>2943</v>
      </c>
      <c r="P1027" s="264">
        <v>134</v>
      </c>
      <c r="Q1027" s="264">
        <v>134</v>
      </c>
      <c r="R1027" s="264">
        <v>49</v>
      </c>
      <c r="S1027" s="264">
        <v>0</v>
      </c>
      <c r="T1027" s="265">
        <v>0.015</v>
      </c>
      <c r="U1027" s="266">
        <v>4318</v>
      </c>
      <c r="V1027" s="266">
        <v>48</v>
      </c>
      <c r="W1027" s="266">
        <v>15</v>
      </c>
      <c r="X1027" s="266">
        <v>0</v>
      </c>
      <c r="Y1027" s="264">
        <v>1</v>
      </c>
      <c r="Z1027" s="267">
        <v>0.0111162575266327</v>
      </c>
      <c r="AA1027" s="267">
        <v>0.0111162575266327</v>
      </c>
      <c r="AB1027" s="267">
        <v>0.0264263213160658</v>
      </c>
      <c r="AC1027" s="268">
        <v>0.0455317703024125</v>
      </c>
      <c r="AD1027" s="269">
        <v>-0.0153100637894331</v>
      </c>
      <c r="AE1027" s="270">
        <v>28711</v>
      </c>
      <c r="AF1027" s="271">
        <v>861</v>
      </c>
      <c r="AG1027" s="271">
        <v>0</v>
      </c>
      <c r="AH1027" s="271">
        <v>25877</v>
      </c>
      <c r="AI1027" s="271">
        <v>572</v>
      </c>
      <c r="AJ1027" s="271">
        <v>1</v>
      </c>
      <c r="AK1027" s="268">
        <v>0.0299885061474696</v>
      </c>
      <c r="AL1027" s="268">
        <v>0.022065927271322</v>
      </c>
      <c r="AM1027" s="269">
        <v>0.00792257887614759</v>
      </c>
    </row>
    <row r="1028" spans="1:39">
      <c r="A1028" s="279" t="s">
        <v>1160</v>
      </c>
      <c r="B1028" s="280" t="s">
        <v>3348</v>
      </c>
      <c r="C1028" s="262" t="s">
        <v>1503</v>
      </c>
      <c r="D1028" s="280" t="s">
        <v>1504</v>
      </c>
      <c r="E1028" s="263">
        <v>2725</v>
      </c>
      <c r="F1028" s="263">
        <v>74</v>
      </c>
      <c r="G1028" s="263">
        <v>47</v>
      </c>
      <c r="H1028" s="263">
        <v>1</v>
      </c>
      <c r="I1028" s="263">
        <v>0</v>
      </c>
      <c r="J1028" s="264">
        <v>3495</v>
      </c>
      <c r="K1028" s="264">
        <v>85</v>
      </c>
      <c r="L1028" s="264">
        <v>84</v>
      </c>
      <c r="M1028" s="264">
        <v>11</v>
      </c>
      <c r="N1028" s="264">
        <v>0</v>
      </c>
      <c r="O1028" s="264">
        <v>1731</v>
      </c>
      <c r="P1028" s="264">
        <v>76</v>
      </c>
      <c r="Q1028" s="264">
        <v>76</v>
      </c>
      <c r="R1028" s="264">
        <v>45</v>
      </c>
      <c r="S1028" s="264">
        <v>0</v>
      </c>
      <c r="T1028" s="265">
        <v>0.015</v>
      </c>
      <c r="U1028" s="266">
        <v>2725</v>
      </c>
      <c r="V1028" s="266">
        <v>74</v>
      </c>
      <c r="W1028" s="266">
        <v>47</v>
      </c>
      <c r="X1028" s="266">
        <v>0</v>
      </c>
      <c r="Y1028" s="264">
        <v>1</v>
      </c>
      <c r="Z1028" s="267">
        <v>0.0271559633027523</v>
      </c>
      <c r="AA1028" s="267">
        <v>0.0271559633027523</v>
      </c>
      <c r="AB1028" s="267">
        <v>0.0243204577968526</v>
      </c>
      <c r="AC1028" s="268">
        <v>0.0439052570768342</v>
      </c>
      <c r="AD1028" s="269">
        <v>0.00283550550589965</v>
      </c>
      <c r="AE1028" s="270">
        <v>18093</v>
      </c>
      <c r="AF1028" s="271">
        <v>552</v>
      </c>
      <c r="AG1028" s="271">
        <v>0</v>
      </c>
      <c r="AH1028" s="271">
        <v>17212</v>
      </c>
      <c r="AI1028" s="271">
        <v>424</v>
      </c>
      <c r="AJ1028" s="271">
        <v>0</v>
      </c>
      <c r="AK1028" s="268">
        <v>0.030509036644006</v>
      </c>
      <c r="AL1028" s="268">
        <v>0.0246339762956077</v>
      </c>
      <c r="AM1028" s="269">
        <v>0.00587506034839825</v>
      </c>
    </row>
    <row r="1029" spans="1:39">
      <c r="A1029" s="279" t="s">
        <v>1160</v>
      </c>
      <c r="B1029" s="280" t="s">
        <v>3348</v>
      </c>
      <c r="C1029" s="262" t="s">
        <v>1505</v>
      </c>
      <c r="D1029" s="280" t="s">
        <v>1506</v>
      </c>
      <c r="E1029" s="263">
        <v>1453</v>
      </c>
      <c r="F1029" s="263">
        <v>43</v>
      </c>
      <c r="G1029" s="263">
        <v>32</v>
      </c>
      <c r="H1029" s="263">
        <v>11</v>
      </c>
      <c r="I1029" s="263">
        <v>0</v>
      </c>
      <c r="J1029" s="264">
        <v>1886</v>
      </c>
      <c r="K1029" s="264">
        <v>38</v>
      </c>
      <c r="L1029" s="264">
        <v>38</v>
      </c>
      <c r="M1029" s="264">
        <v>8</v>
      </c>
      <c r="N1029" s="264">
        <v>0</v>
      </c>
      <c r="O1029" s="264">
        <v>941</v>
      </c>
      <c r="P1029" s="264">
        <v>31</v>
      </c>
      <c r="Q1029" s="264">
        <v>31</v>
      </c>
      <c r="R1029" s="264">
        <v>24</v>
      </c>
      <c r="S1029" s="264">
        <v>0</v>
      </c>
      <c r="T1029" s="265">
        <v>0.015</v>
      </c>
      <c r="U1029" s="266">
        <v>1453</v>
      </c>
      <c r="V1029" s="266">
        <v>43</v>
      </c>
      <c r="W1029" s="266">
        <v>32</v>
      </c>
      <c r="X1029" s="266">
        <v>0</v>
      </c>
      <c r="Y1029" s="264">
        <v>11</v>
      </c>
      <c r="Z1029" s="267">
        <v>0.0295939435650379</v>
      </c>
      <c r="AA1029" s="267">
        <v>0.0295939435650379</v>
      </c>
      <c r="AB1029" s="267">
        <v>0.0201484623541888</v>
      </c>
      <c r="AC1029" s="268">
        <v>0.0329436769394261</v>
      </c>
      <c r="AD1029" s="269">
        <v>0.00944548121084909</v>
      </c>
      <c r="AE1029" s="270">
        <v>9509</v>
      </c>
      <c r="AF1029" s="271">
        <v>252</v>
      </c>
      <c r="AG1029" s="271">
        <v>0</v>
      </c>
      <c r="AH1029" s="271">
        <v>9045</v>
      </c>
      <c r="AI1029" s="271">
        <v>214</v>
      </c>
      <c r="AJ1029" s="271">
        <v>0</v>
      </c>
      <c r="AK1029" s="268">
        <v>0.0265012093805868</v>
      </c>
      <c r="AL1029" s="268">
        <v>0.0236594803758983</v>
      </c>
      <c r="AM1029" s="269">
        <v>0.00284172900468853</v>
      </c>
    </row>
    <row r="1030" spans="1:39">
      <c r="A1030" s="279" t="s">
        <v>1160</v>
      </c>
      <c r="B1030" s="280" t="s">
        <v>3348</v>
      </c>
      <c r="C1030" s="262" t="s">
        <v>1507</v>
      </c>
      <c r="D1030" s="280" t="s">
        <v>1508</v>
      </c>
      <c r="E1030" s="263">
        <v>4779</v>
      </c>
      <c r="F1030" s="263">
        <v>135</v>
      </c>
      <c r="G1030" s="263">
        <v>86</v>
      </c>
      <c r="H1030" s="263">
        <v>1</v>
      </c>
      <c r="I1030" s="263">
        <v>0</v>
      </c>
      <c r="J1030" s="264">
        <v>6355</v>
      </c>
      <c r="K1030" s="264">
        <v>122</v>
      </c>
      <c r="L1030" s="264">
        <v>121</v>
      </c>
      <c r="M1030" s="264">
        <v>2</v>
      </c>
      <c r="N1030" s="264">
        <v>0</v>
      </c>
      <c r="O1030" s="264">
        <v>2983</v>
      </c>
      <c r="P1030" s="264">
        <v>116</v>
      </c>
      <c r="Q1030" s="264">
        <v>116</v>
      </c>
      <c r="R1030" s="264">
        <v>50</v>
      </c>
      <c r="S1030" s="264">
        <v>0</v>
      </c>
      <c r="T1030" s="265">
        <v>0.015</v>
      </c>
      <c r="U1030" s="266">
        <v>4779</v>
      </c>
      <c r="V1030" s="266">
        <v>135</v>
      </c>
      <c r="W1030" s="266">
        <v>86</v>
      </c>
      <c r="X1030" s="266">
        <v>0</v>
      </c>
      <c r="Y1030" s="264">
        <v>1</v>
      </c>
      <c r="Z1030" s="267">
        <v>0.0282485875706215</v>
      </c>
      <c r="AA1030" s="267">
        <v>0.0282485875706215</v>
      </c>
      <c r="AB1030" s="267">
        <v>0.0191974822974036</v>
      </c>
      <c r="AC1030" s="268">
        <v>0.038887026483406</v>
      </c>
      <c r="AD1030" s="269">
        <v>0.00905110527321785</v>
      </c>
      <c r="AE1030" s="270">
        <v>32396</v>
      </c>
      <c r="AF1030" s="271">
        <v>893</v>
      </c>
      <c r="AG1030" s="271">
        <v>0</v>
      </c>
      <c r="AH1030" s="271">
        <v>31585</v>
      </c>
      <c r="AI1030" s="271">
        <v>872</v>
      </c>
      <c r="AJ1030" s="271">
        <v>0</v>
      </c>
      <c r="AK1030" s="268">
        <v>0.0275651314977158</v>
      </c>
      <c r="AL1030" s="268">
        <v>0.0276080417919899</v>
      </c>
      <c r="AM1030" s="269">
        <v>-4.29102942741018e-5</v>
      </c>
    </row>
    <row r="1031" spans="1:39">
      <c r="A1031" s="279" t="s">
        <v>1160</v>
      </c>
      <c r="B1031" s="280" t="s">
        <v>3348</v>
      </c>
      <c r="C1031" s="262" t="s">
        <v>1509</v>
      </c>
      <c r="D1031" s="280" t="s">
        <v>1510</v>
      </c>
      <c r="E1031" s="263">
        <v>6015</v>
      </c>
      <c r="F1031" s="263">
        <v>121</v>
      </c>
      <c r="G1031" s="263">
        <v>94</v>
      </c>
      <c r="H1031" s="263">
        <v>14</v>
      </c>
      <c r="I1031" s="263">
        <v>0</v>
      </c>
      <c r="J1031" s="264">
        <v>7912</v>
      </c>
      <c r="K1031" s="264">
        <v>157</v>
      </c>
      <c r="L1031" s="264">
        <v>156</v>
      </c>
      <c r="M1031" s="264">
        <v>8</v>
      </c>
      <c r="N1031" s="264">
        <v>0</v>
      </c>
      <c r="O1031" s="264">
        <v>3553</v>
      </c>
      <c r="P1031" s="264">
        <v>190</v>
      </c>
      <c r="Q1031" s="264">
        <v>190</v>
      </c>
      <c r="R1031" s="264">
        <v>65</v>
      </c>
      <c r="S1031" s="264">
        <v>0</v>
      </c>
      <c r="T1031" s="265">
        <v>0.015</v>
      </c>
      <c r="U1031" s="266">
        <v>6015</v>
      </c>
      <c r="V1031" s="266">
        <v>121</v>
      </c>
      <c r="W1031" s="266">
        <v>94</v>
      </c>
      <c r="X1031" s="266">
        <v>0</v>
      </c>
      <c r="Y1031" s="264">
        <v>14</v>
      </c>
      <c r="Z1031" s="267">
        <v>0.0201163757273483</v>
      </c>
      <c r="AA1031" s="267">
        <v>0.0201163757273483</v>
      </c>
      <c r="AB1031" s="267">
        <v>0.0198432760364004</v>
      </c>
      <c r="AC1031" s="268">
        <v>0.053475935828877</v>
      </c>
      <c r="AD1031" s="269">
        <v>0.000273099690947892</v>
      </c>
      <c r="AE1031" s="270">
        <v>39248</v>
      </c>
      <c r="AF1031" s="271">
        <v>995</v>
      </c>
      <c r="AG1031" s="271">
        <v>0</v>
      </c>
      <c r="AH1031" s="271">
        <v>37760</v>
      </c>
      <c r="AI1031" s="271">
        <v>1015</v>
      </c>
      <c r="AJ1031" s="271">
        <v>2</v>
      </c>
      <c r="AK1031" s="268">
        <v>0.0253516102731349</v>
      </c>
      <c r="AL1031" s="268">
        <v>0.0268273305084746</v>
      </c>
      <c r="AM1031" s="269">
        <v>-0.00147572023533964</v>
      </c>
    </row>
    <row r="1032" spans="1:39">
      <c r="A1032" s="279" t="s">
        <v>1160</v>
      </c>
      <c r="B1032" s="280" t="s">
        <v>3345</v>
      </c>
      <c r="C1032" s="262" t="s">
        <v>1511</v>
      </c>
      <c r="D1032" s="280" t="s">
        <v>1512</v>
      </c>
      <c r="E1032" s="263">
        <v>3485</v>
      </c>
      <c r="F1032" s="263">
        <v>88</v>
      </c>
      <c r="G1032" s="263">
        <v>54</v>
      </c>
      <c r="H1032" s="263">
        <v>0</v>
      </c>
      <c r="I1032" s="263">
        <v>0</v>
      </c>
      <c r="J1032" s="264">
        <v>4194</v>
      </c>
      <c r="K1032" s="264">
        <v>47</v>
      </c>
      <c r="L1032" s="264">
        <v>47</v>
      </c>
      <c r="M1032" s="264">
        <v>18</v>
      </c>
      <c r="N1032" s="264">
        <v>0</v>
      </c>
      <c r="O1032" s="264">
        <v>1971</v>
      </c>
      <c r="P1032" s="264">
        <v>71</v>
      </c>
      <c r="Q1032" s="264">
        <v>71</v>
      </c>
      <c r="R1032" s="264">
        <v>48</v>
      </c>
      <c r="S1032" s="264">
        <v>0</v>
      </c>
      <c r="T1032" s="265">
        <v>0.015</v>
      </c>
      <c r="U1032" s="266">
        <v>3485</v>
      </c>
      <c r="V1032" s="266">
        <v>88</v>
      </c>
      <c r="W1032" s="266">
        <v>54</v>
      </c>
      <c r="X1032" s="266">
        <v>0</v>
      </c>
      <c r="Y1032" s="264">
        <v>0</v>
      </c>
      <c r="Z1032" s="267">
        <v>0.0252510760401722</v>
      </c>
      <c r="AA1032" s="267">
        <v>0.0252510760401722</v>
      </c>
      <c r="AB1032" s="267">
        <v>0.0112064854554125</v>
      </c>
      <c r="AC1032" s="268">
        <v>0.0360223236935566</v>
      </c>
      <c r="AD1032" s="269">
        <v>0.0140445905847597</v>
      </c>
      <c r="AE1032" s="270">
        <v>23641</v>
      </c>
      <c r="AF1032" s="271">
        <v>428</v>
      </c>
      <c r="AG1032" s="271">
        <v>0</v>
      </c>
      <c r="AH1032" s="271">
        <v>22758</v>
      </c>
      <c r="AI1032" s="271">
        <v>444</v>
      </c>
      <c r="AJ1032" s="271">
        <v>0</v>
      </c>
      <c r="AK1032" s="268">
        <v>0.0181041411107821</v>
      </c>
      <c r="AL1032" s="268">
        <v>0.0195096229897179</v>
      </c>
      <c r="AM1032" s="269">
        <v>-0.00140548187893579</v>
      </c>
    </row>
    <row r="1033" spans="1:39">
      <c r="A1033" s="279" t="s">
        <v>1160</v>
      </c>
      <c r="B1033" s="280" t="s">
        <v>3345</v>
      </c>
      <c r="C1033" s="262" t="s">
        <v>1513</v>
      </c>
      <c r="D1033" s="280" t="s">
        <v>1514</v>
      </c>
      <c r="E1033" s="263">
        <v>2368</v>
      </c>
      <c r="F1033" s="263">
        <v>44</v>
      </c>
      <c r="G1033" s="263">
        <v>29</v>
      </c>
      <c r="H1033" s="263">
        <v>0</v>
      </c>
      <c r="I1033" s="263">
        <v>0</v>
      </c>
      <c r="J1033" s="264">
        <v>2945</v>
      </c>
      <c r="K1033" s="264">
        <v>38</v>
      </c>
      <c r="L1033" s="264">
        <v>38</v>
      </c>
      <c r="M1033" s="264">
        <v>0</v>
      </c>
      <c r="N1033" s="264">
        <v>0</v>
      </c>
      <c r="O1033" s="264">
        <v>1223</v>
      </c>
      <c r="P1033" s="264">
        <v>47</v>
      </c>
      <c r="Q1033" s="264">
        <v>47</v>
      </c>
      <c r="R1033" s="264">
        <v>15</v>
      </c>
      <c r="S1033" s="264">
        <v>0</v>
      </c>
      <c r="T1033" s="265">
        <v>0.015</v>
      </c>
      <c r="U1033" s="266">
        <v>2368</v>
      </c>
      <c r="V1033" s="266">
        <v>44</v>
      </c>
      <c r="W1033" s="266">
        <v>29</v>
      </c>
      <c r="X1033" s="266">
        <v>0</v>
      </c>
      <c r="Y1033" s="264">
        <v>0</v>
      </c>
      <c r="Z1033" s="267">
        <v>0.0185810810810811</v>
      </c>
      <c r="AA1033" s="267">
        <v>0.0185810810810811</v>
      </c>
      <c r="AB1033" s="267">
        <v>0.0129032258064516</v>
      </c>
      <c r="AC1033" s="268">
        <v>0.0384300899427637</v>
      </c>
      <c r="AD1033" s="269">
        <v>0.00567785527462947</v>
      </c>
      <c r="AE1033" s="270">
        <v>15093</v>
      </c>
      <c r="AF1033" s="271">
        <v>331</v>
      </c>
      <c r="AG1033" s="271">
        <v>0</v>
      </c>
      <c r="AH1033" s="271">
        <v>14693</v>
      </c>
      <c r="AI1033" s="271">
        <v>191</v>
      </c>
      <c r="AJ1033" s="271">
        <v>0</v>
      </c>
      <c r="AK1033" s="268">
        <v>0.021930696349301</v>
      </c>
      <c r="AL1033" s="268">
        <v>0.012999387463418</v>
      </c>
      <c r="AM1033" s="269">
        <v>0.00893130888588305</v>
      </c>
    </row>
    <row r="1034" spans="1:39">
      <c r="A1034" s="279" t="s">
        <v>1160</v>
      </c>
      <c r="B1034" s="280" t="s">
        <v>3345</v>
      </c>
      <c r="C1034" s="262" t="s">
        <v>1515</v>
      </c>
      <c r="D1034" s="280" t="s">
        <v>1516</v>
      </c>
      <c r="E1034" s="263">
        <v>4230</v>
      </c>
      <c r="F1034" s="263">
        <v>58</v>
      </c>
      <c r="G1034" s="263">
        <v>40</v>
      </c>
      <c r="H1034" s="263">
        <v>1</v>
      </c>
      <c r="I1034" s="263">
        <v>0</v>
      </c>
      <c r="J1034" s="264">
        <v>5087</v>
      </c>
      <c r="K1034" s="264">
        <v>110</v>
      </c>
      <c r="L1034" s="264">
        <v>110</v>
      </c>
      <c r="M1034" s="264">
        <v>14</v>
      </c>
      <c r="N1034" s="264">
        <v>0</v>
      </c>
      <c r="O1034" s="264">
        <v>2234</v>
      </c>
      <c r="P1034" s="264">
        <v>39</v>
      </c>
      <c r="Q1034" s="264">
        <v>39</v>
      </c>
      <c r="R1034" s="264">
        <v>16</v>
      </c>
      <c r="S1034" s="264">
        <v>0</v>
      </c>
      <c r="T1034" s="265">
        <v>0.015</v>
      </c>
      <c r="U1034" s="266">
        <v>4230</v>
      </c>
      <c r="V1034" s="266">
        <v>58</v>
      </c>
      <c r="W1034" s="266">
        <v>40</v>
      </c>
      <c r="X1034" s="266">
        <v>0</v>
      </c>
      <c r="Y1034" s="264">
        <v>1</v>
      </c>
      <c r="Z1034" s="267">
        <v>0.0137115839243499</v>
      </c>
      <c r="AA1034" s="267">
        <v>0.0137115839243499</v>
      </c>
      <c r="AB1034" s="267">
        <v>0.0216237468055829</v>
      </c>
      <c r="AC1034" s="268">
        <v>0.0174574753804834</v>
      </c>
      <c r="AD1034" s="269">
        <v>-0.00791216288123297</v>
      </c>
      <c r="AE1034" s="270">
        <v>26928</v>
      </c>
      <c r="AF1034" s="271">
        <v>391</v>
      </c>
      <c r="AG1034" s="271">
        <v>0</v>
      </c>
      <c r="AH1034" s="271">
        <v>26579</v>
      </c>
      <c r="AI1034" s="271">
        <v>300</v>
      </c>
      <c r="AJ1034" s="271">
        <v>0</v>
      </c>
      <c r="AK1034" s="268">
        <v>0.014520202020202</v>
      </c>
      <c r="AL1034" s="268">
        <v>0.0112871063621656</v>
      </c>
      <c r="AM1034" s="269">
        <v>0.0032330956580364</v>
      </c>
    </row>
    <row r="1035" spans="1:39">
      <c r="A1035" s="279" t="s">
        <v>1160</v>
      </c>
      <c r="B1035" s="280" t="s">
        <v>3345</v>
      </c>
      <c r="C1035" s="262" t="s">
        <v>1517</v>
      </c>
      <c r="D1035" s="280" t="s">
        <v>1518</v>
      </c>
      <c r="E1035" s="263">
        <v>3888</v>
      </c>
      <c r="F1035" s="263">
        <v>49</v>
      </c>
      <c r="G1035" s="263">
        <v>37</v>
      </c>
      <c r="H1035" s="263">
        <v>1</v>
      </c>
      <c r="I1035" s="263">
        <v>0</v>
      </c>
      <c r="J1035" s="264">
        <v>4824</v>
      </c>
      <c r="K1035" s="264">
        <v>45</v>
      </c>
      <c r="L1035" s="264">
        <v>45</v>
      </c>
      <c r="M1035" s="264">
        <v>3</v>
      </c>
      <c r="N1035" s="264">
        <v>0</v>
      </c>
      <c r="O1035" s="264">
        <v>2159</v>
      </c>
      <c r="P1035" s="264">
        <v>55</v>
      </c>
      <c r="Q1035" s="264">
        <v>55</v>
      </c>
      <c r="R1035" s="264">
        <v>23</v>
      </c>
      <c r="S1035" s="264">
        <v>0</v>
      </c>
      <c r="T1035" s="265">
        <v>0.015</v>
      </c>
      <c r="U1035" s="266">
        <v>3888</v>
      </c>
      <c r="V1035" s="266">
        <v>49</v>
      </c>
      <c r="W1035" s="266">
        <v>37</v>
      </c>
      <c r="X1035" s="266">
        <v>0</v>
      </c>
      <c r="Y1035" s="264">
        <v>1</v>
      </c>
      <c r="Z1035" s="267">
        <v>0.0126028806584362</v>
      </c>
      <c r="AA1035" s="267">
        <v>0.0126028806584362</v>
      </c>
      <c r="AB1035" s="267">
        <v>0.00932835820895522</v>
      </c>
      <c r="AC1035" s="268">
        <v>0.0254747568318666</v>
      </c>
      <c r="AD1035" s="269">
        <v>0.00327452244948099</v>
      </c>
      <c r="AE1035" s="270">
        <v>25499</v>
      </c>
      <c r="AF1035" s="271">
        <v>371</v>
      </c>
      <c r="AG1035" s="271">
        <v>1</v>
      </c>
      <c r="AH1035" s="271">
        <v>25419</v>
      </c>
      <c r="AI1035" s="271">
        <v>313</v>
      </c>
      <c r="AJ1035" s="271">
        <v>5</v>
      </c>
      <c r="AK1035" s="268">
        <v>0.0145103729558022</v>
      </c>
      <c r="AL1035" s="268">
        <v>0.0121169204138636</v>
      </c>
      <c r="AM1035" s="269">
        <v>0.00239345254193854</v>
      </c>
    </row>
    <row r="1036" spans="1:39">
      <c r="A1036" s="279" t="s">
        <v>1160</v>
      </c>
      <c r="B1036" s="280" t="s">
        <v>3345</v>
      </c>
      <c r="C1036" s="262" t="s">
        <v>1519</v>
      </c>
      <c r="D1036" s="280" t="s">
        <v>1520</v>
      </c>
      <c r="E1036" s="263">
        <v>3874</v>
      </c>
      <c r="F1036" s="263">
        <v>40</v>
      </c>
      <c r="G1036" s="263">
        <v>27</v>
      </c>
      <c r="H1036" s="263">
        <v>0</v>
      </c>
      <c r="I1036" s="263">
        <v>0</v>
      </c>
      <c r="J1036" s="264">
        <v>4694</v>
      </c>
      <c r="K1036" s="264">
        <v>32</v>
      </c>
      <c r="L1036" s="264">
        <v>31</v>
      </c>
      <c r="M1036" s="264">
        <v>2</v>
      </c>
      <c r="N1036" s="264">
        <v>0</v>
      </c>
      <c r="O1036" s="264">
        <v>2004</v>
      </c>
      <c r="P1036" s="264">
        <v>28</v>
      </c>
      <c r="Q1036" s="264">
        <v>28</v>
      </c>
      <c r="R1036" s="264">
        <v>20</v>
      </c>
      <c r="S1036" s="264">
        <v>0</v>
      </c>
      <c r="T1036" s="265">
        <v>0.015</v>
      </c>
      <c r="U1036" s="266">
        <v>3874</v>
      </c>
      <c r="V1036" s="266">
        <v>40</v>
      </c>
      <c r="W1036" s="266">
        <v>27</v>
      </c>
      <c r="X1036" s="266">
        <v>0</v>
      </c>
      <c r="Y1036" s="264">
        <v>0</v>
      </c>
      <c r="Z1036" s="267">
        <v>0.0103252452245741</v>
      </c>
      <c r="AA1036" s="267">
        <v>0.0103252452245741</v>
      </c>
      <c r="AB1036" s="267">
        <v>0.00681721346399659</v>
      </c>
      <c r="AC1036" s="268">
        <v>0.0139720558882236</v>
      </c>
      <c r="AD1036" s="269">
        <v>0.00350803176057749</v>
      </c>
      <c r="AE1036" s="270">
        <v>24772</v>
      </c>
      <c r="AF1036" s="271">
        <v>265</v>
      </c>
      <c r="AG1036" s="271">
        <v>0</v>
      </c>
      <c r="AH1036" s="271">
        <v>24525</v>
      </c>
      <c r="AI1036" s="271">
        <v>246</v>
      </c>
      <c r="AJ1036" s="271">
        <v>0</v>
      </c>
      <c r="AK1036" s="268">
        <v>0.0106975617632811</v>
      </c>
      <c r="AL1036" s="268">
        <v>0.0100305810397554</v>
      </c>
      <c r="AM1036" s="269">
        <v>0.000666980723525772</v>
      </c>
    </row>
    <row r="1037" spans="1:39">
      <c r="A1037" s="279" t="s">
        <v>1160</v>
      </c>
      <c r="B1037" s="280" t="s">
        <v>3345</v>
      </c>
      <c r="C1037" s="262" t="s">
        <v>1521</v>
      </c>
      <c r="D1037" s="280" t="s">
        <v>1522</v>
      </c>
      <c r="E1037" s="263">
        <v>4654</v>
      </c>
      <c r="F1037" s="263">
        <v>105</v>
      </c>
      <c r="G1037" s="263">
        <v>71</v>
      </c>
      <c r="H1037" s="263">
        <v>1</v>
      </c>
      <c r="I1037" s="263">
        <v>0</v>
      </c>
      <c r="J1037" s="264">
        <v>5576</v>
      </c>
      <c r="K1037" s="264">
        <v>142</v>
      </c>
      <c r="L1037" s="264">
        <v>142</v>
      </c>
      <c r="M1037" s="264">
        <v>4</v>
      </c>
      <c r="N1037" s="264">
        <v>0</v>
      </c>
      <c r="O1037" s="264">
        <v>2456</v>
      </c>
      <c r="P1037" s="264">
        <v>72</v>
      </c>
      <c r="Q1037" s="264">
        <v>72</v>
      </c>
      <c r="R1037" s="264">
        <v>22</v>
      </c>
      <c r="S1037" s="264">
        <v>0</v>
      </c>
      <c r="T1037" s="265">
        <v>0.015</v>
      </c>
      <c r="U1037" s="266">
        <v>4654</v>
      </c>
      <c r="V1037" s="266">
        <v>105</v>
      </c>
      <c r="W1037" s="266">
        <v>71</v>
      </c>
      <c r="X1037" s="266">
        <v>0</v>
      </c>
      <c r="Y1037" s="264">
        <v>1</v>
      </c>
      <c r="Z1037" s="267">
        <v>0.0225612376450365</v>
      </c>
      <c r="AA1037" s="267">
        <v>0.0225612376450365</v>
      </c>
      <c r="AB1037" s="267">
        <v>0.0254662840746055</v>
      </c>
      <c r="AC1037" s="268">
        <v>0.0293159609120521</v>
      </c>
      <c r="AD1037" s="269">
        <v>-0.00290504642956892</v>
      </c>
      <c r="AE1037" s="270">
        <v>29598</v>
      </c>
      <c r="AF1037" s="271">
        <v>836</v>
      </c>
      <c r="AG1037" s="271">
        <v>0</v>
      </c>
      <c r="AH1037" s="271">
        <v>29469</v>
      </c>
      <c r="AI1037" s="271">
        <v>726</v>
      </c>
      <c r="AJ1037" s="271">
        <v>1</v>
      </c>
      <c r="AK1037" s="268">
        <v>0.0282451516994392</v>
      </c>
      <c r="AL1037" s="268">
        <v>0.024602124266178</v>
      </c>
      <c r="AM1037" s="269">
        <v>0.00364302743326114</v>
      </c>
    </row>
    <row r="1038" spans="1:39">
      <c r="A1038" s="279" t="s">
        <v>1160</v>
      </c>
      <c r="B1038" s="280" t="s">
        <v>3345</v>
      </c>
      <c r="C1038" s="262" t="s">
        <v>1523</v>
      </c>
      <c r="D1038" s="280" t="s">
        <v>1524</v>
      </c>
      <c r="E1038" s="263">
        <v>3881</v>
      </c>
      <c r="F1038" s="263">
        <v>39</v>
      </c>
      <c r="G1038" s="263">
        <v>31</v>
      </c>
      <c r="H1038" s="263">
        <v>0</v>
      </c>
      <c r="I1038" s="263">
        <v>0</v>
      </c>
      <c r="J1038" s="264">
        <v>4870</v>
      </c>
      <c r="K1038" s="264">
        <v>30</v>
      </c>
      <c r="L1038" s="264">
        <v>30</v>
      </c>
      <c r="M1038" s="264">
        <v>2</v>
      </c>
      <c r="N1038" s="264">
        <v>0</v>
      </c>
      <c r="O1038" s="264">
        <v>2058</v>
      </c>
      <c r="P1038" s="264">
        <v>48</v>
      </c>
      <c r="Q1038" s="264">
        <v>48</v>
      </c>
      <c r="R1038" s="264">
        <v>20</v>
      </c>
      <c r="S1038" s="264">
        <v>0</v>
      </c>
      <c r="T1038" s="265">
        <v>0.015</v>
      </c>
      <c r="U1038" s="266">
        <v>3881</v>
      </c>
      <c r="V1038" s="266">
        <v>39</v>
      </c>
      <c r="W1038" s="266">
        <v>31</v>
      </c>
      <c r="X1038" s="266">
        <v>0</v>
      </c>
      <c r="Y1038" s="264">
        <v>0</v>
      </c>
      <c r="Z1038" s="267">
        <v>0.010048956454522</v>
      </c>
      <c r="AA1038" s="267">
        <v>0.010048956454522</v>
      </c>
      <c r="AB1038" s="267">
        <v>0.00616016427104723</v>
      </c>
      <c r="AC1038" s="268">
        <v>0.0233236151603499</v>
      </c>
      <c r="AD1038" s="269">
        <v>0.0038887921834748</v>
      </c>
      <c r="AE1038" s="270">
        <v>24565</v>
      </c>
      <c r="AF1038" s="271">
        <v>358</v>
      </c>
      <c r="AG1038" s="271">
        <v>0</v>
      </c>
      <c r="AH1038" s="271">
        <v>23978</v>
      </c>
      <c r="AI1038" s="271">
        <v>331</v>
      </c>
      <c r="AJ1038" s="271">
        <v>0</v>
      </c>
      <c r="AK1038" s="268">
        <v>0.0145735802971708</v>
      </c>
      <c r="AL1038" s="268">
        <v>0.0138043206272416</v>
      </c>
      <c r="AM1038" s="269">
        <v>0.000769259669929133</v>
      </c>
    </row>
    <row r="1039" spans="1:39">
      <c r="A1039" s="279" t="s">
        <v>1160</v>
      </c>
      <c r="B1039" s="280" t="s">
        <v>3345</v>
      </c>
      <c r="C1039" s="262" t="s">
        <v>1525</v>
      </c>
      <c r="D1039" s="280" t="s">
        <v>1526</v>
      </c>
      <c r="E1039" s="263">
        <v>2131</v>
      </c>
      <c r="F1039" s="263">
        <v>29</v>
      </c>
      <c r="G1039" s="263">
        <v>19</v>
      </c>
      <c r="H1039" s="263">
        <v>0</v>
      </c>
      <c r="I1039" s="263">
        <v>0</v>
      </c>
      <c r="J1039" s="264">
        <v>2742</v>
      </c>
      <c r="K1039" s="264">
        <v>39</v>
      </c>
      <c r="L1039" s="264">
        <v>39</v>
      </c>
      <c r="M1039" s="264">
        <v>0</v>
      </c>
      <c r="N1039" s="264">
        <v>0</v>
      </c>
      <c r="O1039" s="264">
        <v>1177</v>
      </c>
      <c r="P1039" s="264">
        <v>23</v>
      </c>
      <c r="Q1039" s="264">
        <v>23</v>
      </c>
      <c r="R1039" s="264">
        <v>8</v>
      </c>
      <c r="S1039" s="264">
        <v>0</v>
      </c>
      <c r="T1039" s="265">
        <v>0.015</v>
      </c>
      <c r="U1039" s="266">
        <v>2131</v>
      </c>
      <c r="V1039" s="266">
        <v>29</v>
      </c>
      <c r="W1039" s="266">
        <v>19</v>
      </c>
      <c r="X1039" s="266">
        <v>0</v>
      </c>
      <c r="Y1039" s="264">
        <v>0</v>
      </c>
      <c r="Z1039" s="267">
        <v>0.013608634443923</v>
      </c>
      <c r="AA1039" s="267">
        <v>0.013608634443923</v>
      </c>
      <c r="AB1039" s="267">
        <v>0.0142231947483589</v>
      </c>
      <c r="AC1039" s="268">
        <v>0.0195412064570943</v>
      </c>
      <c r="AD1039" s="269">
        <v>-0.000614560304435822</v>
      </c>
      <c r="AE1039" s="270">
        <v>14287</v>
      </c>
      <c r="AF1039" s="271">
        <v>246</v>
      </c>
      <c r="AG1039" s="271">
        <v>0</v>
      </c>
      <c r="AH1039" s="271">
        <v>13524</v>
      </c>
      <c r="AI1039" s="271">
        <v>182</v>
      </c>
      <c r="AJ1039" s="271">
        <v>0</v>
      </c>
      <c r="AK1039" s="268">
        <v>0.0172184503394694</v>
      </c>
      <c r="AL1039" s="268">
        <v>0.0134575569358178</v>
      </c>
      <c r="AM1039" s="269">
        <v>0.00376089340365164</v>
      </c>
    </row>
    <row r="1040" spans="1:39">
      <c r="A1040" s="279" t="s">
        <v>1160</v>
      </c>
      <c r="B1040" s="280" t="s">
        <v>3345</v>
      </c>
      <c r="C1040" s="262" t="s">
        <v>1527</v>
      </c>
      <c r="D1040" s="280" t="s">
        <v>1528</v>
      </c>
      <c r="E1040" s="263">
        <v>3831</v>
      </c>
      <c r="F1040" s="263">
        <v>36</v>
      </c>
      <c r="G1040" s="263">
        <v>23</v>
      </c>
      <c r="H1040" s="263">
        <v>1</v>
      </c>
      <c r="I1040" s="263">
        <v>0</v>
      </c>
      <c r="J1040" s="264">
        <v>4049</v>
      </c>
      <c r="K1040" s="264">
        <v>31</v>
      </c>
      <c r="L1040" s="264">
        <v>31</v>
      </c>
      <c r="M1040" s="264">
        <v>2</v>
      </c>
      <c r="N1040" s="264">
        <v>0</v>
      </c>
      <c r="O1040" s="264">
        <v>1718</v>
      </c>
      <c r="P1040" s="264">
        <v>43</v>
      </c>
      <c r="Q1040" s="264">
        <v>43</v>
      </c>
      <c r="R1040" s="264">
        <v>12</v>
      </c>
      <c r="S1040" s="264">
        <v>0</v>
      </c>
      <c r="T1040" s="265">
        <v>0.015</v>
      </c>
      <c r="U1040" s="266">
        <v>3831</v>
      </c>
      <c r="V1040" s="266">
        <v>36</v>
      </c>
      <c r="W1040" s="266">
        <v>23</v>
      </c>
      <c r="X1040" s="266">
        <v>0</v>
      </c>
      <c r="Y1040" s="264">
        <v>1</v>
      </c>
      <c r="Z1040" s="267">
        <v>0.00939702427564605</v>
      </c>
      <c r="AA1040" s="267">
        <v>0.00939702427564605</v>
      </c>
      <c r="AB1040" s="267">
        <v>0.00765621141022475</v>
      </c>
      <c r="AC1040" s="268">
        <v>0.0250291036088475</v>
      </c>
      <c r="AD1040" s="269">
        <v>0.0017408128654213</v>
      </c>
      <c r="AE1040" s="270">
        <v>22322</v>
      </c>
      <c r="AF1040" s="271">
        <v>302</v>
      </c>
      <c r="AG1040" s="271">
        <v>0</v>
      </c>
      <c r="AH1040" s="271">
        <v>22366</v>
      </c>
      <c r="AI1040" s="271">
        <v>288</v>
      </c>
      <c r="AJ1040" s="271">
        <v>0</v>
      </c>
      <c r="AK1040" s="268">
        <v>0.0135292536511065</v>
      </c>
      <c r="AL1040" s="268">
        <v>0.0128766878297416</v>
      </c>
      <c r="AM1040" s="269">
        <v>0.000652565821364959</v>
      </c>
    </row>
    <row r="1041" spans="1:39">
      <c r="A1041" s="279" t="s">
        <v>1160</v>
      </c>
      <c r="B1041" s="280" t="s">
        <v>3345</v>
      </c>
      <c r="C1041" s="262" t="s">
        <v>1529</v>
      </c>
      <c r="D1041" s="280" t="s">
        <v>1530</v>
      </c>
      <c r="E1041" s="263">
        <v>2727</v>
      </c>
      <c r="F1041" s="263">
        <v>33</v>
      </c>
      <c r="G1041" s="263">
        <v>26</v>
      </c>
      <c r="H1041" s="263">
        <v>0</v>
      </c>
      <c r="I1041" s="263">
        <v>0</v>
      </c>
      <c r="J1041" s="264">
        <v>2918</v>
      </c>
      <c r="K1041" s="264">
        <v>50</v>
      </c>
      <c r="L1041" s="264">
        <v>50</v>
      </c>
      <c r="M1041" s="264">
        <v>0</v>
      </c>
      <c r="N1041" s="264">
        <v>0</v>
      </c>
      <c r="O1041" s="264">
        <v>1161</v>
      </c>
      <c r="P1041" s="264">
        <v>50</v>
      </c>
      <c r="Q1041" s="264">
        <v>50</v>
      </c>
      <c r="R1041" s="264">
        <v>1</v>
      </c>
      <c r="S1041" s="264">
        <v>0</v>
      </c>
      <c r="T1041" s="265">
        <v>0.015</v>
      </c>
      <c r="U1041" s="266">
        <v>2727</v>
      </c>
      <c r="V1041" s="266">
        <v>33</v>
      </c>
      <c r="W1041" s="266">
        <v>26</v>
      </c>
      <c r="X1041" s="266">
        <v>0</v>
      </c>
      <c r="Y1041" s="264">
        <v>0</v>
      </c>
      <c r="Z1041" s="267">
        <v>0.0121012101210121</v>
      </c>
      <c r="AA1041" s="267">
        <v>0.0121012101210121</v>
      </c>
      <c r="AB1041" s="267">
        <v>0.0171350239890336</v>
      </c>
      <c r="AC1041" s="268">
        <v>0.0430663221360896</v>
      </c>
      <c r="AD1041" s="269">
        <v>-0.00503381386802148</v>
      </c>
      <c r="AE1041" s="270">
        <v>16129</v>
      </c>
      <c r="AF1041" s="271">
        <v>352</v>
      </c>
      <c r="AG1041" s="271">
        <v>0</v>
      </c>
      <c r="AH1041" s="271">
        <v>16192</v>
      </c>
      <c r="AI1041" s="271">
        <v>355</v>
      </c>
      <c r="AJ1041" s="271">
        <v>0</v>
      </c>
      <c r="AK1041" s="268">
        <v>0.0218240436480873</v>
      </c>
      <c r="AL1041" s="268">
        <v>0.0219244071146245</v>
      </c>
      <c r="AM1041" s="269">
        <v>-0.000100363466537207</v>
      </c>
    </row>
    <row r="1042" spans="1:39">
      <c r="A1042" s="279" t="s">
        <v>1160</v>
      </c>
      <c r="B1042" s="280" t="s">
        <v>3345</v>
      </c>
      <c r="C1042" s="262" t="s">
        <v>1531</v>
      </c>
      <c r="D1042" s="280" t="s">
        <v>1532</v>
      </c>
      <c r="E1042" s="263">
        <v>2972</v>
      </c>
      <c r="F1042" s="263">
        <v>25</v>
      </c>
      <c r="G1042" s="263">
        <v>15</v>
      </c>
      <c r="H1042" s="263">
        <v>0</v>
      </c>
      <c r="I1042" s="263">
        <v>0</v>
      </c>
      <c r="J1042" s="264">
        <v>3071</v>
      </c>
      <c r="K1042" s="264">
        <v>47</v>
      </c>
      <c r="L1042" s="264">
        <v>47</v>
      </c>
      <c r="M1042" s="264">
        <v>3</v>
      </c>
      <c r="N1042" s="264">
        <v>0</v>
      </c>
      <c r="O1042" s="264">
        <v>1310</v>
      </c>
      <c r="P1042" s="264">
        <v>26</v>
      </c>
      <c r="Q1042" s="264">
        <v>26</v>
      </c>
      <c r="R1042" s="264">
        <v>5</v>
      </c>
      <c r="S1042" s="264">
        <v>0</v>
      </c>
      <c r="T1042" s="265">
        <v>0.015</v>
      </c>
      <c r="U1042" s="266">
        <v>2972</v>
      </c>
      <c r="V1042" s="266">
        <v>25</v>
      </c>
      <c r="W1042" s="266">
        <v>15</v>
      </c>
      <c r="X1042" s="266">
        <v>0</v>
      </c>
      <c r="Y1042" s="264">
        <v>0</v>
      </c>
      <c r="Z1042" s="267">
        <v>0.00841184387617766</v>
      </c>
      <c r="AA1042" s="267">
        <v>0.00841184387617766</v>
      </c>
      <c r="AB1042" s="267">
        <v>0.0153044610875936</v>
      </c>
      <c r="AC1042" s="268">
        <v>0.0198473282442748</v>
      </c>
      <c r="AD1042" s="269">
        <v>-0.00689261721141596</v>
      </c>
      <c r="AE1042" s="270">
        <v>17038</v>
      </c>
      <c r="AF1042" s="271">
        <v>226</v>
      </c>
      <c r="AG1042" s="271">
        <v>0</v>
      </c>
      <c r="AH1042" s="271">
        <v>17163</v>
      </c>
      <c r="AI1042" s="271">
        <v>207</v>
      </c>
      <c r="AJ1042" s="271">
        <v>1</v>
      </c>
      <c r="AK1042" s="268">
        <v>0.0132644676605235</v>
      </c>
      <c r="AL1042" s="268">
        <v>0.0120025636543728</v>
      </c>
      <c r="AM1042" s="269">
        <v>0.00126190400615076</v>
      </c>
    </row>
    <row r="1043" spans="1:39">
      <c r="A1043" s="279" t="s">
        <v>1160</v>
      </c>
      <c r="B1043" s="280" t="s">
        <v>3345</v>
      </c>
      <c r="C1043" s="262" t="s">
        <v>1533</v>
      </c>
      <c r="D1043" s="280" t="s">
        <v>1534</v>
      </c>
      <c r="E1043" s="263">
        <v>5009</v>
      </c>
      <c r="F1043" s="263">
        <v>80</v>
      </c>
      <c r="G1043" s="263">
        <v>68</v>
      </c>
      <c r="H1043" s="263">
        <v>3</v>
      </c>
      <c r="I1043" s="263">
        <v>0</v>
      </c>
      <c r="J1043" s="264">
        <v>5207</v>
      </c>
      <c r="K1043" s="264">
        <v>60</v>
      </c>
      <c r="L1043" s="264">
        <v>60</v>
      </c>
      <c r="M1043" s="264">
        <v>6</v>
      </c>
      <c r="N1043" s="264">
        <v>0</v>
      </c>
      <c r="O1043" s="264">
        <v>2199</v>
      </c>
      <c r="P1043" s="264">
        <v>80</v>
      </c>
      <c r="Q1043" s="264">
        <v>80</v>
      </c>
      <c r="R1043" s="264">
        <v>27</v>
      </c>
      <c r="S1043" s="264">
        <v>0</v>
      </c>
      <c r="T1043" s="265">
        <v>0.015</v>
      </c>
      <c r="U1043" s="266">
        <v>5009</v>
      </c>
      <c r="V1043" s="266">
        <v>80</v>
      </c>
      <c r="W1043" s="266">
        <v>68</v>
      </c>
      <c r="X1043" s="266">
        <v>0</v>
      </c>
      <c r="Y1043" s="264">
        <v>3</v>
      </c>
      <c r="Z1043" s="267">
        <v>0.0159712517468557</v>
      </c>
      <c r="AA1043" s="267">
        <v>0.0159712517468557</v>
      </c>
      <c r="AB1043" s="267">
        <v>0.011522949875168</v>
      </c>
      <c r="AC1043" s="268">
        <v>0.0363801728058208</v>
      </c>
      <c r="AD1043" s="269">
        <v>0.00444830187168762</v>
      </c>
      <c r="AE1043" s="270">
        <v>28760</v>
      </c>
      <c r="AF1043" s="271">
        <v>511</v>
      </c>
      <c r="AG1043" s="271">
        <v>0</v>
      </c>
      <c r="AH1043" s="271">
        <v>27671</v>
      </c>
      <c r="AI1043" s="271">
        <v>566</v>
      </c>
      <c r="AJ1043" s="271">
        <v>1</v>
      </c>
      <c r="AK1043" s="268">
        <v>0.0177677329624478</v>
      </c>
      <c r="AL1043" s="268">
        <v>0.0204184886704492</v>
      </c>
      <c r="AM1043" s="269">
        <v>-0.00265075570800136</v>
      </c>
    </row>
    <row r="1044" spans="1:39">
      <c r="A1044" s="279" t="s">
        <v>1160</v>
      </c>
      <c r="B1044" s="280" t="s">
        <v>3345</v>
      </c>
      <c r="C1044" s="262" t="s">
        <v>1535</v>
      </c>
      <c r="D1044" s="280" t="s">
        <v>1536</v>
      </c>
      <c r="E1044" s="263">
        <v>3197</v>
      </c>
      <c r="F1044" s="263">
        <v>72</v>
      </c>
      <c r="G1044" s="263">
        <v>49</v>
      </c>
      <c r="H1044" s="263">
        <v>0</v>
      </c>
      <c r="I1044" s="263">
        <v>0</v>
      </c>
      <c r="J1044" s="264">
        <v>3330</v>
      </c>
      <c r="K1044" s="264">
        <v>50</v>
      </c>
      <c r="L1044" s="264">
        <v>50</v>
      </c>
      <c r="M1044" s="264">
        <v>3</v>
      </c>
      <c r="N1044" s="264">
        <v>0</v>
      </c>
      <c r="O1044" s="264">
        <v>1460</v>
      </c>
      <c r="P1044" s="264">
        <v>41</v>
      </c>
      <c r="Q1044" s="264">
        <v>41</v>
      </c>
      <c r="R1044" s="264">
        <v>18</v>
      </c>
      <c r="S1044" s="264">
        <v>0</v>
      </c>
      <c r="T1044" s="265">
        <v>0.015</v>
      </c>
      <c r="U1044" s="266">
        <v>3197</v>
      </c>
      <c r="V1044" s="266">
        <v>72</v>
      </c>
      <c r="W1044" s="266">
        <v>49</v>
      </c>
      <c r="X1044" s="266">
        <v>0</v>
      </c>
      <c r="Y1044" s="264">
        <v>0</v>
      </c>
      <c r="Z1044" s="267">
        <v>0.0225211135439475</v>
      </c>
      <c r="AA1044" s="267">
        <v>0.0225211135439475</v>
      </c>
      <c r="AB1044" s="267">
        <v>0.015015015015015</v>
      </c>
      <c r="AC1044" s="268">
        <v>0.0280821917808219</v>
      </c>
      <c r="AD1044" s="269">
        <v>0.00750609852893244</v>
      </c>
      <c r="AE1044" s="270">
        <v>18859</v>
      </c>
      <c r="AF1044" s="271">
        <v>357</v>
      </c>
      <c r="AG1044" s="271">
        <v>0</v>
      </c>
      <c r="AH1044" s="271">
        <v>19018</v>
      </c>
      <c r="AI1044" s="271">
        <v>326</v>
      </c>
      <c r="AJ1044" s="271">
        <v>0</v>
      </c>
      <c r="AK1044" s="268">
        <v>0.0189299538681796</v>
      </c>
      <c r="AL1044" s="268">
        <v>0.017141655273951</v>
      </c>
      <c r="AM1044" s="269">
        <v>0.00178829859422866</v>
      </c>
    </row>
    <row r="1045" spans="1:39">
      <c r="A1045" s="279" t="s">
        <v>1160</v>
      </c>
      <c r="B1045" s="280" t="s">
        <v>3345</v>
      </c>
      <c r="C1045" s="262" t="s">
        <v>1537</v>
      </c>
      <c r="D1045" s="280" t="s">
        <v>1538</v>
      </c>
      <c r="E1045" s="263">
        <v>3581</v>
      </c>
      <c r="F1045" s="263">
        <v>45</v>
      </c>
      <c r="G1045" s="263">
        <v>34</v>
      </c>
      <c r="H1045" s="263">
        <v>0</v>
      </c>
      <c r="I1045" s="263">
        <v>0</v>
      </c>
      <c r="J1045" s="264">
        <v>3765</v>
      </c>
      <c r="K1045" s="264">
        <v>54</v>
      </c>
      <c r="L1045" s="264">
        <v>54</v>
      </c>
      <c r="M1045" s="264">
        <v>1</v>
      </c>
      <c r="N1045" s="264">
        <v>0</v>
      </c>
      <c r="O1045" s="264">
        <v>1523</v>
      </c>
      <c r="P1045" s="264">
        <v>36</v>
      </c>
      <c r="Q1045" s="264">
        <v>36</v>
      </c>
      <c r="R1045" s="264">
        <v>12</v>
      </c>
      <c r="S1045" s="264">
        <v>0</v>
      </c>
      <c r="T1045" s="265">
        <v>0.015</v>
      </c>
      <c r="U1045" s="266">
        <v>3581</v>
      </c>
      <c r="V1045" s="266">
        <v>45</v>
      </c>
      <c r="W1045" s="266">
        <v>34</v>
      </c>
      <c r="X1045" s="266">
        <v>0</v>
      </c>
      <c r="Y1045" s="264">
        <v>0</v>
      </c>
      <c r="Z1045" s="267">
        <v>0.012566322256353</v>
      </c>
      <c r="AA1045" s="267">
        <v>0.012566322256353</v>
      </c>
      <c r="AB1045" s="267">
        <v>0.0143426294820717</v>
      </c>
      <c r="AC1045" s="268">
        <v>0.0236375574523966</v>
      </c>
      <c r="AD1045" s="269">
        <v>-0.00177630722571874</v>
      </c>
      <c r="AE1045" s="270">
        <v>21099</v>
      </c>
      <c r="AF1045" s="271">
        <v>351</v>
      </c>
      <c r="AG1045" s="271">
        <v>0</v>
      </c>
      <c r="AH1045" s="271">
        <v>21916</v>
      </c>
      <c r="AI1045" s="271">
        <v>304</v>
      </c>
      <c r="AJ1045" s="271">
        <v>0</v>
      </c>
      <c r="AK1045" s="268">
        <v>0.0166358595194085</v>
      </c>
      <c r="AL1045" s="268">
        <v>0.0138711443694105</v>
      </c>
      <c r="AM1045" s="269">
        <v>0.00276471514999803</v>
      </c>
    </row>
    <row r="1046" spans="1:39">
      <c r="A1046" s="279" t="s">
        <v>1160</v>
      </c>
      <c r="B1046" s="280" t="s">
        <v>3345</v>
      </c>
      <c r="C1046" s="262" t="s">
        <v>1539</v>
      </c>
      <c r="D1046" s="280" t="s">
        <v>1540</v>
      </c>
      <c r="E1046" s="263">
        <v>4174</v>
      </c>
      <c r="F1046" s="263">
        <v>29</v>
      </c>
      <c r="G1046" s="263">
        <v>22</v>
      </c>
      <c r="H1046" s="263">
        <v>0</v>
      </c>
      <c r="I1046" s="263">
        <v>0</v>
      </c>
      <c r="J1046" s="264">
        <v>4370</v>
      </c>
      <c r="K1046" s="264">
        <v>55</v>
      </c>
      <c r="L1046" s="264">
        <v>55</v>
      </c>
      <c r="M1046" s="264">
        <v>1</v>
      </c>
      <c r="N1046" s="264">
        <v>0</v>
      </c>
      <c r="O1046" s="264">
        <v>1793</v>
      </c>
      <c r="P1046" s="264">
        <v>25</v>
      </c>
      <c r="Q1046" s="264">
        <v>25</v>
      </c>
      <c r="R1046" s="264">
        <v>14</v>
      </c>
      <c r="S1046" s="264">
        <v>0</v>
      </c>
      <c r="T1046" s="265">
        <v>0.015</v>
      </c>
      <c r="U1046" s="266">
        <v>4174</v>
      </c>
      <c r="V1046" s="266">
        <v>29</v>
      </c>
      <c r="W1046" s="266">
        <v>22</v>
      </c>
      <c r="X1046" s="266">
        <v>0</v>
      </c>
      <c r="Y1046" s="264">
        <v>0</v>
      </c>
      <c r="Z1046" s="267">
        <v>0.0069477719214183</v>
      </c>
      <c r="AA1046" s="267">
        <v>0.0069477719214183</v>
      </c>
      <c r="AB1046" s="267">
        <v>0.0125858123569794</v>
      </c>
      <c r="AC1046" s="268">
        <v>0.0139431121026213</v>
      </c>
      <c r="AD1046" s="269">
        <v>-0.0056380404355611</v>
      </c>
      <c r="AE1046" s="270">
        <v>24588</v>
      </c>
      <c r="AF1046" s="271">
        <v>311</v>
      </c>
      <c r="AG1046" s="271">
        <v>0</v>
      </c>
      <c r="AH1046" s="271">
        <v>24934</v>
      </c>
      <c r="AI1046" s="271">
        <v>371</v>
      </c>
      <c r="AJ1046" s="271">
        <v>0</v>
      </c>
      <c r="AK1046" s="268">
        <v>0.0126484463966162</v>
      </c>
      <c r="AL1046" s="268">
        <v>0.014879281302639</v>
      </c>
      <c r="AM1046" s="269">
        <v>-0.00223083490602273</v>
      </c>
    </row>
    <row r="1047" spans="1:39">
      <c r="A1047" s="279" t="s">
        <v>1160</v>
      </c>
      <c r="B1047" s="280" t="s">
        <v>3350</v>
      </c>
      <c r="C1047" s="262" t="s">
        <v>1541</v>
      </c>
      <c r="D1047" s="280" t="s">
        <v>1542</v>
      </c>
      <c r="E1047" s="263">
        <v>8233</v>
      </c>
      <c r="F1047" s="263">
        <v>268</v>
      </c>
      <c r="G1047" s="263">
        <v>184</v>
      </c>
      <c r="H1047" s="263">
        <v>3</v>
      </c>
      <c r="I1047" s="263">
        <v>0</v>
      </c>
      <c r="J1047" s="264">
        <v>10095</v>
      </c>
      <c r="K1047" s="264">
        <v>123</v>
      </c>
      <c r="L1047" s="264">
        <v>123</v>
      </c>
      <c r="M1047" s="264">
        <v>6</v>
      </c>
      <c r="N1047" s="264">
        <v>0</v>
      </c>
      <c r="O1047" s="264">
        <v>4366</v>
      </c>
      <c r="P1047" s="264">
        <v>128</v>
      </c>
      <c r="Q1047" s="264">
        <v>128</v>
      </c>
      <c r="R1047" s="264">
        <v>74</v>
      </c>
      <c r="S1047" s="264">
        <v>0</v>
      </c>
      <c r="T1047" s="265">
        <v>0.015</v>
      </c>
      <c r="U1047" s="266">
        <v>8233</v>
      </c>
      <c r="V1047" s="266">
        <v>268</v>
      </c>
      <c r="W1047" s="266">
        <v>184</v>
      </c>
      <c r="X1047" s="266">
        <v>0</v>
      </c>
      <c r="Y1047" s="264">
        <v>3</v>
      </c>
      <c r="Z1047" s="267">
        <v>0.0325519251791571</v>
      </c>
      <c r="AA1047" s="267">
        <v>0.0325519251791571</v>
      </c>
      <c r="AB1047" s="267">
        <v>0.012184249628529</v>
      </c>
      <c r="AC1047" s="268">
        <v>0.0293174530462666</v>
      </c>
      <c r="AD1047" s="269">
        <v>0.0203676755506281</v>
      </c>
      <c r="AE1047" s="270">
        <v>52885</v>
      </c>
      <c r="AF1047" s="271">
        <v>1246</v>
      </c>
      <c r="AG1047" s="271">
        <v>0</v>
      </c>
      <c r="AH1047" s="271">
        <v>50121</v>
      </c>
      <c r="AI1047" s="271">
        <v>1183</v>
      </c>
      <c r="AJ1047" s="271">
        <v>0</v>
      </c>
      <c r="AK1047" s="268">
        <v>0.0235605559232296</v>
      </c>
      <c r="AL1047" s="268">
        <v>0.0236028810279125</v>
      </c>
      <c r="AM1047" s="269">
        <v>-4.23251046828034e-5</v>
      </c>
    </row>
    <row r="1048" spans="1:39">
      <c r="A1048" s="279" t="s">
        <v>1160</v>
      </c>
      <c r="B1048" s="280" t="s">
        <v>3350</v>
      </c>
      <c r="C1048" s="262" t="s">
        <v>1543</v>
      </c>
      <c r="D1048" s="280" t="s">
        <v>1544</v>
      </c>
      <c r="E1048" s="263">
        <v>5225</v>
      </c>
      <c r="F1048" s="263">
        <v>119</v>
      </c>
      <c r="G1048" s="263">
        <v>93</v>
      </c>
      <c r="H1048" s="263">
        <v>0</v>
      </c>
      <c r="I1048" s="263">
        <v>0</v>
      </c>
      <c r="J1048" s="264">
        <v>6545</v>
      </c>
      <c r="K1048" s="264">
        <v>121</v>
      </c>
      <c r="L1048" s="264">
        <v>120</v>
      </c>
      <c r="M1048" s="264">
        <v>12</v>
      </c>
      <c r="N1048" s="264">
        <v>0</v>
      </c>
      <c r="O1048" s="264">
        <v>2615</v>
      </c>
      <c r="P1048" s="264">
        <v>69</v>
      </c>
      <c r="Q1048" s="264">
        <v>69</v>
      </c>
      <c r="R1048" s="264">
        <v>40</v>
      </c>
      <c r="S1048" s="264">
        <v>0</v>
      </c>
      <c r="T1048" s="265">
        <v>0.015</v>
      </c>
      <c r="U1048" s="266">
        <v>5225</v>
      </c>
      <c r="V1048" s="266">
        <v>119</v>
      </c>
      <c r="W1048" s="266">
        <v>93</v>
      </c>
      <c r="X1048" s="266">
        <v>0</v>
      </c>
      <c r="Y1048" s="264">
        <v>0</v>
      </c>
      <c r="Z1048" s="267">
        <v>0.0227751196172249</v>
      </c>
      <c r="AA1048" s="267">
        <v>0.0227751196172249</v>
      </c>
      <c r="AB1048" s="267">
        <v>0.0184873949579832</v>
      </c>
      <c r="AC1048" s="268">
        <v>0.0263862332695985</v>
      </c>
      <c r="AD1048" s="269">
        <v>0.00428772465924169</v>
      </c>
      <c r="AE1048" s="270">
        <v>33707</v>
      </c>
      <c r="AF1048" s="271">
        <v>741</v>
      </c>
      <c r="AG1048" s="271">
        <v>0</v>
      </c>
      <c r="AH1048" s="271">
        <v>34297</v>
      </c>
      <c r="AI1048" s="271">
        <v>613</v>
      </c>
      <c r="AJ1048" s="271">
        <v>0</v>
      </c>
      <c r="AK1048" s="268">
        <v>0.0219835642448156</v>
      </c>
      <c r="AL1048" s="268">
        <v>0.0178732833775549</v>
      </c>
      <c r="AM1048" s="269">
        <v>0.00411028086726073</v>
      </c>
    </row>
    <row r="1049" spans="1:39">
      <c r="A1049" s="279" t="s">
        <v>1160</v>
      </c>
      <c r="B1049" s="280" t="s">
        <v>3350</v>
      </c>
      <c r="C1049" s="262" t="s">
        <v>1545</v>
      </c>
      <c r="D1049" s="280" t="s">
        <v>1546</v>
      </c>
      <c r="E1049" s="263">
        <v>2263</v>
      </c>
      <c r="F1049" s="263">
        <v>64</v>
      </c>
      <c r="G1049" s="263">
        <v>47</v>
      </c>
      <c r="H1049" s="263">
        <v>0</v>
      </c>
      <c r="I1049" s="263">
        <v>0</v>
      </c>
      <c r="J1049" s="264">
        <v>3005</v>
      </c>
      <c r="K1049" s="264">
        <v>19</v>
      </c>
      <c r="L1049" s="264">
        <v>19</v>
      </c>
      <c r="M1049" s="264">
        <v>6</v>
      </c>
      <c r="N1049" s="264">
        <v>0</v>
      </c>
      <c r="O1049" s="264">
        <v>1084</v>
      </c>
      <c r="P1049" s="264">
        <v>49</v>
      </c>
      <c r="Q1049" s="264">
        <v>49</v>
      </c>
      <c r="R1049" s="264">
        <v>41</v>
      </c>
      <c r="S1049" s="264">
        <v>0</v>
      </c>
      <c r="T1049" s="265">
        <v>0.015</v>
      </c>
      <c r="U1049" s="266">
        <v>2263</v>
      </c>
      <c r="V1049" s="266">
        <v>64</v>
      </c>
      <c r="W1049" s="266">
        <v>47</v>
      </c>
      <c r="X1049" s="266">
        <v>0</v>
      </c>
      <c r="Y1049" s="264">
        <v>0</v>
      </c>
      <c r="Z1049" s="267">
        <v>0.0282810428634556</v>
      </c>
      <c r="AA1049" s="267">
        <v>0.0282810428634556</v>
      </c>
      <c r="AB1049" s="267">
        <v>0.00632279534109817</v>
      </c>
      <c r="AC1049" s="268">
        <v>0.0452029520295203</v>
      </c>
      <c r="AD1049" s="269">
        <v>0.0219582475223574</v>
      </c>
      <c r="AE1049" s="270">
        <v>15066</v>
      </c>
      <c r="AF1049" s="271">
        <v>296</v>
      </c>
      <c r="AG1049" s="271">
        <v>0</v>
      </c>
      <c r="AH1049" s="271">
        <v>15510</v>
      </c>
      <c r="AI1049" s="271">
        <v>298</v>
      </c>
      <c r="AJ1049" s="271">
        <v>1</v>
      </c>
      <c r="AK1049" s="268">
        <v>0.0196468870303996</v>
      </c>
      <c r="AL1049" s="268">
        <v>0.0191489361702128</v>
      </c>
      <c r="AM1049" s="269">
        <v>0.000497950860186808</v>
      </c>
    </row>
    <row r="1050" spans="1:39">
      <c r="A1050" s="279" t="s">
        <v>1160</v>
      </c>
      <c r="B1050" s="280" t="s">
        <v>3350</v>
      </c>
      <c r="C1050" s="262" t="s">
        <v>1547</v>
      </c>
      <c r="D1050" s="280" t="s">
        <v>1548</v>
      </c>
      <c r="E1050" s="263">
        <v>4301</v>
      </c>
      <c r="F1050" s="263">
        <v>109</v>
      </c>
      <c r="G1050" s="263">
        <v>83</v>
      </c>
      <c r="H1050" s="263">
        <v>0</v>
      </c>
      <c r="I1050" s="263">
        <v>0</v>
      </c>
      <c r="J1050" s="264">
        <v>5392</v>
      </c>
      <c r="K1050" s="264">
        <v>78</v>
      </c>
      <c r="L1050" s="264">
        <v>78</v>
      </c>
      <c r="M1050" s="264">
        <v>17</v>
      </c>
      <c r="N1050" s="264">
        <v>0</v>
      </c>
      <c r="O1050" s="264">
        <v>1965</v>
      </c>
      <c r="P1050" s="264">
        <v>54</v>
      </c>
      <c r="Q1050" s="264">
        <v>54</v>
      </c>
      <c r="R1050" s="264">
        <v>41</v>
      </c>
      <c r="S1050" s="264">
        <v>0</v>
      </c>
      <c r="T1050" s="265">
        <v>0.015</v>
      </c>
      <c r="U1050" s="266">
        <v>4301</v>
      </c>
      <c r="V1050" s="266">
        <v>109</v>
      </c>
      <c r="W1050" s="266">
        <v>83</v>
      </c>
      <c r="X1050" s="266">
        <v>0</v>
      </c>
      <c r="Y1050" s="264">
        <v>0</v>
      </c>
      <c r="Z1050" s="267">
        <v>0.0253429435015113</v>
      </c>
      <c r="AA1050" s="267">
        <v>0.0253429435015113</v>
      </c>
      <c r="AB1050" s="267">
        <v>0.0144658753709199</v>
      </c>
      <c r="AC1050" s="268">
        <v>0.0274809160305344</v>
      </c>
      <c r="AD1050" s="269">
        <v>0.0108770681305914</v>
      </c>
      <c r="AE1050" s="270">
        <v>27018</v>
      </c>
      <c r="AF1050" s="271">
        <v>548</v>
      </c>
      <c r="AG1050" s="271">
        <v>0</v>
      </c>
      <c r="AH1050" s="271">
        <v>26801</v>
      </c>
      <c r="AI1050" s="271">
        <v>497</v>
      </c>
      <c r="AJ1050" s="271">
        <v>0</v>
      </c>
      <c r="AK1050" s="268">
        <v>0.0202827744466652</v>
      </c>
      <c r="AL1050" s="268">
        <v>0.0185440841759636</v>
      </c>
      <c r="AM1050" s="269">
        <v>0.0017386902707016</v>
      </c>
    </row>
    <row r="1051" spans="1:39">
      <c r="A1051" s="279" t="s">
        <v>1160</v>
      </c>
      <c r="B1051" s="280" t="s">
        <v>3350</v>
      </c>
      <c r="C1051" s="262" t="s">
        <v>1549</v>
      </c>
      <c r="D1051" s="280" t="s">
        <v>1550</v>
      </c>
      <c r="E1051" s="263">
        <v>5180</v>
      </c>
      <c r="F1051" s="263">
        <v>122</v>
      </c>
      <c r="G1051" s="263">
        <v>93</v>
      </c>
      <c r="H1051" s="263">
        <v>0</v>
      </c>
      <c r="I1051" s="263">
        <v>0</v>
      </c>
      <c r="J1051" s="264">
        <v>6259</v>
      </c>
      <c r="K1051" s="264">
        <v>93</v>
      </c>
      <c r="L1051" s="264">
        <v>93</v>
      </c>
      <c r="M1051" s="264">
        <v>1</v>
      </c>
      <c r="N1051" s="264">
        <v>0</v>
      </c>
      <c r="O1051" s="264">
        <v>2625</v>
      </c>
      <c r="P1051" s="264">
        <v>70</v>
      </c>
      <c r="Q1051" s="264">
        <v>70</v>
      </c>
      <c r="R1051" s="264">
        <v>37</v>
      </c>
      <c r="S1051" s="264">
        <v>0</v>
      </c>
      <c r="T1051" s="265">
        <v>0.015</v>
      </c>
      <c r="U1051" s="266">
        <v>5180</v>
      </c>
      <c r="V1051" s="266">
        <v>122</v>
      </c>
      <c r="W1051" s="266">
        <v>93</v>
      </c>
      <c r="X1051" s="266">
        <v>0</v>
      </c>
      <c r="Y1051" s="264">
        <v>0</v>
      </c>
      <c r="Z1051" s="267">
        <v>0.0235521235521236</v>
      </c>
      <c r="AA1051" s="267">
        <v>0.0235521235521236</v>
      </c>
      <c r="AB1051" s="267">
        <v>0.0148586036108004</v>
      </c>
      <c r="AC1051" s="268">
        <v>0.0266666666666667</v>
      </c>
      <c r="AD1051" s="269">
        <v>0.0086935199413231</v>
      </c>
      <c r="AE1051" s="270">
        <v>32346</v>
      </c>
      <c r="AF1051" s="271">
        <v>682</v>
      </c>
      <c r="AG1051" s="271">
        <v>0</v>
      </c>
      <c r="AH1051" s="271">
        <v>33833</v>
      </c>
      <c r="AI1051" s="271">
        <v>681</v>
      </c>
      <c r="AJ1051" s="271">
        <v>0</v>
      </c>
      <c r="AK1051" s="268">
        <v>0.0210845235886972</v>
      </c>
      <c r="AL1051" s="268">
        <v>0.020128277125883</v>
      </c>
      <c r="AM1051" s="269">
        <v>0.000956246462814198</v>
      </c>
    </row>
    <row r="1052" spans="1:39">
      <c r="A1052" s="279" t="s">
        <v>1160</v>
      </c>
      <c r="B1052" s="280" t="s">
        <v>3350</v>
      </c>
      <c r="C1052" s="262" t="s">
        <v>1551</v>
      </c>
      <c r="D1052" s="280" t="s">
        <v>1552</v>
      </c>
      <c r="E1052" s="263">
        <v>5003</v>
      </c>
      <c r="F1052" s="263">
        <v>122</v>
      </c>
      <c r="G1052" s="263">
        <v>82</v>
      </c>
      <c r="H1052" s="263">
        <v>0</v>
      </c>
      <c r="I1052" s="263">
        <v>0</v>
      </c>
      <c r="J1052" s="264">
        <v>5935</v>
      </c>
      <c r="K1052" s="264">
        <v>117</v>
      </c>
      <c r="L1052" s="264">
        <v>117</v>
      </c>
      <c r="M1052" s="264">
        <v>1</v>
      </c>
      <c r="N1052" s="264">
        <v>0</v>
      </c>
      <c r="O1052" s="264">
        <v>2246</v>
      </c>
      <c r="P1052" s="264">
        <v>67</v>
      </c>
      <c r="Q1052" s="264">
        <v>66</v>
      </c>
      <c r="R1052" s="264">
        <v>33</v>
      </c>
      <c r="S1052" s="264">
        <v>0</v>
      </c>
      <c r="T1052" s="265">
        <v>0.015</v>
      </c>
      <c r="U1052" s="266">
        <v>5003</v>
      </c>
      <c r="V1052" s="266">
        <v>122</v>
      </c>
      <c r="W1052" s="266">
        <v>82</v>
      </c>
      <c r="X1052" s="266">
        <v>0</v>
      </c>
      <c r="Y1052" s="264">
        <v>0</v>
      </c>
      <c r="Z1052" s="267">
        <v>0.0243853687787328</v>
      </c>
      <c r="AA1052" s="267">
        <v>0.0243853687787328</v>
      </c>
      <c r="AB1052" s="267">
        <v>0.0197135636057287</v>
      </c>
      <c r="AC1052" s="268">
        <v>0.0298308103294746</v>
      </c>
      <c r="AD1052" s="269">
        <v>0.00467180517300403</v>
      </c>
      <c r="AE1052" s="270">
        <v>31157</v>
      </c>
      <c r="AF1052" s="271">
        <v>713</v>
      </c>
      <c r="AG1052" s="271">
        <v>0</v>
      </c>
      <c r="AH1052" s="271">
        <v>30556</v>
      </c>
      <c r="AI1052" s="271">
        <v>723</v>
      </c>
      <c r="AJ1052" s="271">
        <v>1</v>
      </c>
      <c r="AK1052" s="268">
        <v>0.0228841030907982</v>
      </c>
      <c r="AL1052" s="268">
        <v>0.0236287472182223</v>
      </c>
      <c r="AM1052" s="269">
        <v>-0.000744644127424064</v>
      </c>
    </row>
    <row r="1053" spans="1:39">
      <c r="A1053" s="279" t="s">
        <v>1160</v>
      </c>
      <c r="B1053" s="280" t="s">
        <v>3350</v>
      </c>
      <c r="C1053" s="262" t="s">
        <v>1553</v>
      </c>
      <c r="D1053" s="280" t="s">
        <v>1554</v>
      </c>
      <c r="E1053" s="263">
        <v>4761</v>
      </c>
      <c r="F1053" s="263">
        <v>80</v>
      </c>
      <c r="G1053" s="263">
        <v>55</v>
      </c>
      <c r="H1053" s="263">
        <v>0</v>
      </c>
      <c r="I1053" s="263">
        <v>0</v>
      </c>
      <c r="J1053" s="264">
        <v>6197</v>
      </c>
      <c r="K1053" s="264">
        <v>71</v>
      </c>
      <c r="L1053" s="264">
        <v>71</v>
      </c>
      <c r="M1053" s="264">
        <v>15</v>
      </c>
      <c r="N1053" s="264">
        <v>0</v>
      </c>
      <c r="O1053" s="264">
        <v>2179</v>
      </c>
      <c r="P1053" s="264">
        <v>35</v>
      </c>
      <c r="Q1053" s="264">
        <v>35</v>
      </c>
      <c r="R1053" s="264">
        <v>24</v>
      </c>
      <c r="S1053" s="264">
        <v>0</v>
      </c>
      <c r="T1053" s="265">
        <v>0.015</v>
      </c>
      <c r="U1053" s="266">
        <v>4761</v>
      </c>
      <c r="V1053" s="266">
        <v>80</v>
      </c>
      <c r="W1053" s="266">
        <v>55</v>
      </c>
      <c r="X1053" s="266">
        <v>0</v>
      </c>
      <c r="Y1053" s="264">
        <v>0</v>
      </c>
      <c r="Z1053" s="267">
        <v>0.0168031926065953</v>
      </c>
      <c r="AA1053" s="267">
        <v>0.0168031926065953</v>
      </c>
      <c r="AB1053" s="267">
        <v>0.0114571566887203</v>
      </c>
      <c r="AC1053" s="268">
        <v>0.0160624139513538</v>
      </c>
      <c r="AD1053" s="269">
        <v>0.00534603591787491</v>
      </c>
      <c r="AE1053" s="270">
        <v>30180</v>
      </c>
      <c r="AF1053" s="271">
        <v>529</v>
      </c>
      <c r="AG1053" s="271">
        <v>0</v>
      </c>
      <c r="AH1053" s="271">
        <v>30355</v>
      </c>
      <c r="AI1053" s="271">
        <v>541</v>
      </c>
      <c r="AJ1053" s="271">
        <v>0</v>
      </c>
      <c r="AK1053" s="268">
        <v>0.0175281643472498</v>
      </c>
      <c r="AL1053" s="268">
        <v>0.01782243452479</v>
      </c>
      <c r="AM1053" s="269">
        <v>-0.000294270177540149</v>
      </c>
    </row>
    <row r="1054" spans="1:39">
      <c r="A1054" s="279" t="s">
        <v>1160</v>
      </c>
      <c r="B1054" s="280" t="s">
        <v>3350</v>
      </c>
      <c r="C1054" s="262" t="s">
        <v>1555</v>
      </c>
      <c r="D1054" s="280" t="s">
        <v>1556</v>
      </c>
      <c r="E1054" s="263">
        <v>3726</v>
      </c>
      <c r="F1054" s="263">
        <v>90</v>
      </c>
      <c r="G1054" s="263">
        <v>62</v>
      </c>
      <c r="H1054" s="263">
        <v>4</v>
      </c>
      <c r="I1054" s="263">
        <v>0</v>
      </c>
      <c r="J1054" s="264">
        <v>4486</v>
      </c>
      <c r="K1054" s="264">
        <v>60</v>
      </c>
      <c r="L1054" s="264">
        <v>59</v>
      </c>
      <c r="M1054" s="264">
        <v>6</v>
      </c>
      <c r="N1054" s="264">
        <v>0</v>
      </c>
      <c r="O1054" s="264">
        <v>2044</v>
      </c>
      <c r="P1054" s="264">
        <v>72</v>
      </c>
      <c r="Q1054" s="264">
        <v>72</v>
      </c>
      <c r="R1054" s="264">
        <v>50</v>
      </c>
      <c r="S1054" s="264">
        <v>0</v>
      </c>
      <c r="T1054" s="265">
        <v>0.015</v>
      </c>
      <c r="U1054" s="266">
        <v>3726</v>
      </c>
      <c r="V1054" s="266">
        <v>90</v>
      </c>
      <c r="W1054" s="266">
        <v>62</v>
      </c>
      <c r="X1054" s="266">
        <v>0</v>
      </c>
      <c r="Y1054" s="264">
        <v>4</v>
      </c>
      <c r="Z1054" s="267">
        <v>0.0241545893719807</v>
      </c>
      <c r="AA1054" s="267">
        <v>0.0241545893719807</v>
      </c>
      <c r="AB1054" s="267">
        <v>0.0133749442710655</v>
      </c>
      <c r="AC1054" s="268">
        <v>0.0352250489236791</v>
      </c>
      <c r="AD1054" s="269">
        <v>0.0107796451009151</v>
      </c>
      <c r="AE1054" s="270">
        <v>24368</v>
      </c>
      <c r="AF1054" s="271">
        <v>470</v>
      </c>
      <c r="AG1054" s="271">
        <v>0</v>
      </c>
      <c r="AH1054" s="271">
        <v>23982</v>
      </c>
      <c r="AI1054" s="271">
        <v>459</v>
      </c>
      <c r="AJ1054" s="271">
        <v>0</v>
      </c>
      <c r="AK1054" s="268">
        <v>0.0192875902823375</v>
      </c>
      <c r="AL1054" s="268">
        <v>0.0191393545158869</v>
      </c>
      <c r="AM1054" s="269">
        <v>0.000148235766450577</v>
      </c>
    </row>
    <row r="1055" spans="1:39">
      <c r="A1055" s="279" t="s">
        <v>1160</v>
      </c>
      <c r="B1055" s="280" t="s">
        <v>3350</v>
      </c>
      <c r="C1055" s="262" t="s">
        <v>1557</v>
      </c>
      <c r="D1055" s="280" t="s">
        <v>1558</v>
      </c>
      <c r="E1055" s="263">
        <v>2439</v>
      </c>
      <c r="F1055" s="263">
        <v>61</v>
      </c>
      <c r="G1055" s="263">
        <v>46</v>
      </c>
      <c r="H1055" s="263">
        <v>1</v>
      </c>
      <c r="I1055" s="263">
        <v>0</v>
      </c>
      <c r="J1055" s="264">
        <v>2986</v>
      </c>
      <c r="K1055" s="264">
        <v>56</v>
      </c>
      <c r="L1055" s="264">
        <v>56</v>
      </c>
      <c r="M1055" s="264">
        <v>14</v>
      </c>
      <c r="N1055" s="264">
        <v>0</v>
      </c>
      <c r="O1055" s="264">
        <v>1204</v>
      </c>
      <c r="P1055" s="264">
        <v>34</v>
      </c>
      <c r="Q1055" s="264">
        <v>34</v>
      </c>
      <c r="R1055" s="264">
        <v>31</v>
      </c>
      <c r="S1055" s="264">
        <v>0</v>
      </c>
      <c r="T1055" s="265">
        <v>0.015</v>
      </c>
      <c r="U1055" s="266">
        <v>2439</v>
      </c>
      <c r="V1055" s="266">
        <v>61</v>
      </c>
      <c r="W1055" s="266">
        <v>46</v>
      </c>
      <c r="X1055" s="266">
        <v>0</v>
      </c>
      <c r="Y1055" s="264">
        <v>1</v>
      </c>
      <c r="Z1055" s="267">
        <v>0.025010250102501</v>
      </c>
      <c r="AA1055" s="267">
        <v>0.025010250102501</v>
      </c>
      <c r="AB1055" s="267">
        <v>0.0187541862022773</v>
      </c>
      <c r="AC1055" s="268">
        <v>0.0282392026578073</v>
      </c>
      <c r="AD1055" s="269">
        <v>0.00625606390022373</v>
      </c>
      <c r="AE1055" s="270">
        <v>15238</v>
      </c>
      <c r="AF1055" s="271">
        <v>317</v>
      </c>
      <c r="AG1055" s="271">
        <v>0</v>
      </c>
      <c r="AH1055" s="271">
        <v>15246</v>
      </c>
      <c r="AI1055" s="271">
        <v>324</v>
      </c>
      <c r="AJ1055" s="271">
        <v>0</v>
      </c>
      <c r="AK1055" s="268">
        <v>0.0208032550203439</v>
      </c>
      <c r="AL1055" s="268">
        <v>0.0212514757969303</v>
      </c>
      <c r="AM1055" s="269">
        <v>-0.000448220776586468</v>
      </c>
    </row>
    <row r="1056" spans="1:39">
      <c r="A1056" s="279" t="s">
        <v>1160</v>
      </c>
      <c r="B1056" s="280" t="s">
        <v>3350</v>
      </c>
      <c r="C1056" s="262" t="s">
        <v>1559</v>
      </c>
      <c r="D1056" s="280" t="s">
        <v>1560</v>
      </c>
      <c r="E1056" s="263">
        <v>2173</v>
      </c>
      <c r="F1056" s="263">
        <v>50</v>
      </c>
      <c r="G1056" s="263">
        <v>35</v>
      </c>
      <c r="H1056" s="263">
        <v>1</v>
      </c>
      <c r="I1056" s="263">
        <v>0</v>
      </c>
      <c r="J1056" s="264">
        <v>2511</v>
      </c>
      <c r="K1056" s="264">
        <v>33</v>
      </c>
      <c r="L1056" s="264">
        <v>33</v>
      </c>
      <c r="M1056" s="264">
        <v>0</v>
      </c>
      <c r="N1056" s="264">
        <v>0</v>
      </c>
      <c r="O1056" s="264">
        <v>970</v>
      </c>
      <c r="P1056" s="264">
        <v>24</v>
      </c>
      <c r="Q1056" s="264">
        <v>24</v>
      </c>
      <c r="R1056" s="264">
        <v>12</v>
      </c>
      <c r="S1056" s="264">
        <v>0</v>
      </c>
      <c r="T1056" s="265">
        <v>0.015</v>
      </c>
      <c r="U1056" s="266">
        <v>2173</v>
      </c>
      <c r="V1056" s="266">
        <v>50</v>
      </c>
      <c r="W1056" s="266">
        <v>35</v>
      </c>
      <c r="X1056" s="266">
        <v>0</v>
      </c>
      <c r="Y1056" s="264">
        <v>1</v>
      </c>
      <c r="Z1056" s="267">
        <v>0.0230096640589047</v>
      </c>
      <c r="AA1056" s="267">
        <v>0.0230096640589047</v>
      </c>
      <c r="AB1056" s="267">
        <v>0.013142174432497</v>
      </c>
      <c r="AC1056" s="268">
        <v>0.0247422680412371</v>
      </c>
      <c r="AD1056" s="269">
        <v>0.00986748962640773</v>
      </c>
      <c r="AE1056" s="270">
        <v>13483</v>
      </c>
      <c r="AF1056" s="271">
        <v>233</v>
      </c>
      <c r="AG1056" s="271">
        <v>0</v>
      </c>
      <c r="AH1056" s="271">
        <v>13132</v>
      </c>
      <c r="AI1056" s="271">
        <v>208</v>
      </c>
      <c r="AJ1056" s="271">
        <v>0</v>
      </c>
      <c r="AK1056" s="268">
        <v>0.0172810205443892</v>
      </c>
      <c r="AL1056" s="268">
        <v>0.0158391714894913</v>
      </c>
      <c r="AM1056" s="269">
        <v>0.00144184905489791</v>
      </c>
    </row>
    <row r="1057" spans="1:39">
      <c r="A1057" s="279" t="s">
        <v>1160</v>
      </c>
      <c r="B1057" s="280" t="s">
        <v>3350</v>
      </c>
      <c r="C1057" s="262" t="s">
        <v>1561</v>
      </c>
      <c r="D1057" s="280" t="s">
        <v>1562</v>
      </c>
      <c r="E1057" s="263">
        <v>1396</v>
      </c>
      <c r="F1057" s="263">
        <v>28</v>
      </c>
      <c r="G1057" s="263">
        <v>22</v>
      </c>
      <c r="H1057" s="263">
        <v>0</v>
      </c>
      <c r="I1057" s="263">
        <v>0</v>
      </c>
      <c r="J1057" s="264">
        <v>1802</v>
      </c>
      <c r="K1057" s="264">
        <v>16</v>
      </c>
      <c r="L1057" s="264">
        <v>16</v>
      </c>
      <c r="M1057" s="264">
        <v>2</v>
      </c>
      <c r="N1057" s="264">
        <v>0</v>
      </c>
      <c r="O1057" s="264">
        <v>562</v>
      </c>
      <c r="P1057" s="264">
        <v>14</v>
      </c>
      <c r="Q1057" s="264">
        <v>14</v>
      </c>
      <c r="R1057" s="264">
        <v>10</v>
      </c>
      <c r="S1057" s="264">
        <v>0</v>
      </c>
      <c r="T1057" s="265">
        <v>0.015</v>
      </c>
      <c r="U1057" s="266">
        <v>1396</v>
      </c>
      <c r="V1057" s="266">
        <v>28</v>
      </c>
      <c r="W1057" s="266">
        <v>22</v>
      </c>
      <c r="X1057" s="266">
        <v>0</v>
      </c>
      <c r="Y1057" s="264">
        <v>0</v>
      </c>
      <c r="Z1057" s="267">
        <v>0.0200573065902579</v>
      </c>
      <c r="AA1057" s="267">
        <v>0.0200573065902579</v>
      </c>
      <c r="AB1057" s="267">
        <v>0.00887902330743618</v>
      </c>
      <c r="AC1057" s="268">
        <v>0.0249110320284698</v>
      </c>
      <c r="AD1057" s="269">
        <v>0.0111782832828217</v>
      </c>
      <c r="AE1057" s="270">
        <v>9109</v>
      </c>
      <c r="AF1057" s="271">
        <v>194</v>
      </c>
      <c r="AG1057" s="271">
        <v>0</v>
      </c>
      <c r="AH1057" s="271">
        <v>9189</v>
      </c>
      <c r="AI1057" s="271">
        <v>167</v>
      </c>
      <c r="AJ1057" s="271">
        <v>0</v>
      </c>
      <c r="AK1057" s="268">
        <v>0.021297617740696</v>
      </c>
      <c r="AL1057" s="268">
        <v>0.0181739035803678</v>
      </c>
      <c r="AM1057" s="269">
        <v>0.00312371416032818</v>
      </c>
    </row>
    <row r="1058" spans="1:39">
      <c r="A1058" s="279" t="s">
        <v>1160</v>
      </c>
      <c r="B1058" s="280" t="s">
        <v>3350</v>
      </c>
      <c r="C1058" s="262" t="s">
        <v>1563</v>
      </c>
      <c r="D1058" s="280" t="s">
        <v>1564</v>
      </c>
      <c r="E1058" s="263">
        <v>2681</v>
      </c>
      <c r="F1058" s="263">
        <v>38</v>
      </c>
      <c r="G1058" s="263">
        <v>26</v>
      </c>
      <c r="H1058" s="263">
        <v>0</v>
      </c>
      <c r="I1058" s="263">
        <v>0</v>
      </c>
      <c r="J1058" s="264">
        <v>3377</v>
      </c>
      <c r="K1058" s="264">
        <v>48</v>
      </c>
      <c r="L1058" s="264">
        <v>48</v>
      </c>
      <c r="M1058" s="264">
        <v>6</v>
      </c>
      <c r="N1058" s="264">
        <v>0</v>
      </c>
      <c r="O1058" s="264">
        <v>1244</v>
      </c>
      <c r="P1058" s="264">
        <v>34</v>
      </c>
      <c r="Q1058" s="264">
        <v>34</v>
      </c>
      <c r="R1058" s="264">
        <v>26</v>
      </c>
      <c r="S1058" s="264">
        <v>0</v>
      </c>
      <c r="T1058" s="265">
        <v>0.015</v>
      </c>
      <c r="U1058" s="266">
        <v>2681</v>
      </c>
      <c r="V1058" s="266">
        <v>38</v>
      </c>
      <c r="W1058" s="266">
        <v>26</v>
      </c>
      <c r="X1058" s="266">
        <v>0</v>
      </c>
      <c r="Y1058" s="264">
        <v>0</v>
      </c>
      <c r="Z1058" s="267">
        <v>0.0141738157403954</v>
      </c>
      <c r="AA1058" s="267">
        <v>0.0141738157403954</v>
      </c>
      <c r="AB1058" s="267">
        <v>0.0142137992300859</v>
      </c>
      <c r="AC1058" s="268">
        <v>0.0273311897106109</v>
      </c>
      <c r="AD1058" s="269">
        <v>-3.99834896905003e-5</v>
      </c>
      <c r="AE1058" s="270">
        <v>17331</v>
      </c>
      <c r="AF1058" s="271">
        <v>308</v>
      </c>
      <c r="AG1058" s="271">
        <v>0</v>
      </c>
      <c r="AH1058" s="271">
        <v>17248</v>
      </c>
      <c r="AI1058" s="271">
        <v>263</v>
      </c>
      <c r="AJ1058" s="271">
        <v>0</v>
      </c>
      <c r="AK1058" s="268">
        <v>0.01777162310311</v>
      </c>
      <c r="AL1058" s="268">
        <v>0.0152481447124304</v>
      </c>
      <c r="AM1058" s="269">
        <v>0.00252347839067961</v>
      </c>
    </row>
    <row r="1059" spans="1:39">
      <c r="A1059" s="279" t="s">
        <v>1160</v>
      </c>
      <c r="B1059" s="280" t="s">
        <v>3349</v>
      </c>
      <c r="C1059" s="262" t="s">
        <v>1565</v>
      </c>
      <c r="D1059" s="280" t="s">
        <v>1566</v>
      </c>
      <c r="E1059" s="263">
        <v>4195</v>
      </c>
      <c r="F1059" s="263">
        <v>140</v>
      </c>
      <c r="G1059" s="263">
        <v>104</v>
      </c>
      <c r="H1059" s="263">
        <v>1</v>
      </c>
      <c r="I1059" s="263">
        <v>0</v>
      </c>
      <c r="J1059" s="264">
        <v>5307</v>
      </c>
      <c r="K1059" s="264">
        <v>73</v>
      </c>
      <c r="L1059" s="264">
        <v>73</v>
      </c>
      <c r="M1059" s="264">
        <v>4</v>
      </c>
      <c r="N1059" s="264">
        <v>0</v>
      </c>
      <c r="O1059" s="264">
        <v>2590</v>
      </c>
      <c r="P1059" s="264">
        <v>85</v>
      </c>
      <c r="Q1059" s="264">
        <v>85</v>
      </c>
      <c r="R1059" s="264">
        <v>35</v>
      </c>
      <c r="S1059" s="264">
        <v>0</v>
      </c>
      <c r="T1059" s="265">
        <v>0.015</v>
      </c>
      <c r="U1059" s="266">
        <v>4195</v>
      </c>
      <c r="V1059" s="266">
        <v>140</v>
      </c>
      <c r="W1059" s="266">
        <v>104</v>
      </c>
      <c r="X1059" s="266">
        <v>0</v>
      </c>
      <c r="Y1059" s="264">
        <v>1</v>
      </c>
      <c r="Z1059" s="267">
        <v>0.033373063170441</v>
      </c>
      <c r="AA1059" s="267">
        <v>0.033373063170441</v>
      </c>
      <c r="AB1059" s="267">
        <v>0.0137554173732806</v>
      </c>
      <c r="AC1059" s="268">
        <v>0.0328185328185328</v>
      </c>
      <c r="AD1059" s="269">
        <v>0.0196176457971604</v>
      </c>
      <c r="AE1059" s="270">
        <v>27409</v>
      </c>
      <c r="AF1059" s="271">
        <v>661</v>
      </c>
      <c r="AG1059" s="271">
        <v>0</v>
      </c>
      <c r="AH1059" s="271">
        <v>27290</v>
      </c>
      <c r="AI1059" s="271">
        <v>691</v>
      </c>
      <c r="AJ1059" s="271">
        <v>1</v>
      </c>
      <c r="AK1059" s="268">
        <v>0.0241161662227735</v>
      </c>
      <c r="AL1059" s="268">
        <v>0.0252839868083547</v>
      </c>
      <c r="AM1059" s="269">
        <v>-0.00116782058558117</v>
      </c>
    </row>
    <row r="1060" spans="1:39">
      <c r="A1060" s="279" t="s">
        <v>1160</v>
      </c>
      <c r="B1060" s="280" t="s">
        <v>3349</v>
      </c>
      <c r="C1060" s="262" t="s">
        <v>1567</v>
      </c>
      <c r="D1060" s="280" t="s">
        <v>1568</v>
      </c>
      <c r="E1060" s="263">
        <v>3669</v>
      </c>
      <c r="F1060" s="263">
        <v>105</v>
      </c>
      <c r="G1060" s="263">
        <v>76</v>
      </c>
      <c r="H1060" s="263">
        <v>4</v>
      </c>
      <c r="I1060" s="263">
        <v>0</v>
      </c>
      <c r="J1060" s="264">
        <v>4487</v>
      </c>
      <c r="K1060" s="264">
        <v>82</v>
      </c>
      <c r="L1060" s="264">
        <v>82</v>
      </c>
      <c r="M1060" s="264">
        <v>21</v>
      </c>
      <c r="N1060" s="264">
        <v>0</v>
      </c>
      <c r="O1060" s="264">
        <v>2252</v>
      </c>
      <c r="P1060" s="264">
        <v>58</v>
      </c>
      <c r="Q1060" s="264">
        <v>58</v>
      </c>
      <c r="R1060" s="264">
        <v>28</v>
      </c>
      <c r="S1060" s="264">
        <v>0</v>
      </c>
      <c r="T1060" s="265">
        <v>0.015</v>
      </c>
      <c r="U1060" s="266">
        <v>3669</v>
      </c>
      <c r="V1060" s="266">
        <v>105</v>
      </c>
      <c r="W1060" s="266">
        <v>76</v>
      </c>
      <c r="X1060" s="266">
        <v>0</v>
      </c>
      <c r="Y1060" s="264">
        <v>4</v>
      </c>
      <c r="Z1060" s="267">
        <v>0.0286181520850368</v>
      </c>
      <c r="AA1060" s="267">
        <v>0.0286181520850368</v>
      </c>
      <c r="AB1060" s="267">
        <v>0.0182750167149543</v>
      </c>
      <c r="AC1060" s="268">
        <v>0.0257548845470693</v>
      </c>
      <c r="AD1060" s="269">
        <v>0.0103431353700825</v>
      </c>
      <c r="AE1060" s="270">
        <v>23312</v>
      </c>
      <c r="AF1060" s="271">
        <v>587</v>
      </c>
      <c r="AG1060" s="271">
        <v>0</v>
      </c>
      <c r="AH1060" s="271">
        <v>22695</v>
      </c>
      <c r="AI1060" s="271">
        <v>542</v>
      </c>
      <c r="AJ1060" s="271">
        <v>0</v>
      </c>
      <c r="AK1060" s="268">
        <v>0.0251801647220316</v>
      </c>
      <c r="AL1060" s="268">
        <v>0.023881912315488</v>
      </c>
      <c r="AM1060" s="269">
        <v>0.00129825240654358</v>
      </c>
    </row>
    <row r="1061" spans="1:39">
      <c r="A1061" s="279" t="s">
        <v>1160</v>
      </c>
      <c r="B1061" s="280" t="s">
        <v>3349</v>
      </c>
      <c r="C1061" s="262" t="s">
        <v>1569</v>
      </c>
      <c r="D1061" s="280" t="s">
        <v>1570</v>
      </c>
      <c r="E1061" s="263">
        <v>5086</v>
      </c>
      <c r="F1061" s="263">
        <v>144</v>
      </c>
      <c r="G1061" s="263">
        <v>99</v>
      </c>
      <c r="H1061" s="263">
        <v>0</v>
      </c>
      <c r="I1061" s="263">
        <v>0</v>
      </c>
      <c r="J1061" s="264">
        <v>6267</v>
      </c>
      <c r="K1061" s="264">
        <v>135</v>
      </c>
      <c r="L1061" s="264">
        <v>134</v>
      </c>
      <c r="M1061" s="264">
        <v>1</v>
      </c>
      <c r="N1061" s="264">
        <v>0</v>
      </c>
      <c r="O1061" s="264">
        <v>3097</v>
      </c>
      <c r="P1061" s="264">
        <v>76</v>
      </c>
      <c r="Q1061" s="264">
        <v>76</v>
      </c>
      <c r="R1061" s="264">
        <v>34</v>
      </c>
      <c r="S1061" s="264">
        <v>0</v>
      </c>
      <c r="T1061" s="265">
        <v>0.015</v>
      </c>
      <c r="U1061" s="266">
        <v>5086</v>
      </c>
      <c r="V1061" s="266">
        <v>144</v>
      </c>
      <c r="W1061" s="266">
        <v>99</v>
      </c>
      <c r="X1061" s="266">
        <v>0</v>
      </c>
      <c r="Y1061" s="264">
        <v>0</v>
      </c>
      <c r="Z1061" s="267">
        <v>0.0283130161226897</v>
      </c>
      <c r="AA1061" s="267">
        <v>0.0283130161226897</v>
      </c>
      <c r="AB1061" s="267">
        <v>0.0215414073719483</v>
      </c>
      <c r="AC1061" s="268">
        <v>0.0245398773006135</v>
      </c>
      <c r="AD1061" s="269">
        <v>0.00677160875074144</v>
      </c>
      <c r="AE1061" s="270">
        <v>32643</v>
      </c>
      <c r="AF1061" s="271">
        <v>931</v>
      </c>
      <c r="AG1061" s="271">
        <v>1</v>
      </c>
      <c r="AH1061" s="271">
        <v>31578</v>
      </c>
      <c r="AI1061" s="271">
        <v>855</v>
      </c>
      <c r="AJ1061" s="271">
        <v>2</v>
      </c>
      <c r="AK1061" s="268">
        <v>0.0284900284900285</v>
      </c>
      <c r="AL1061" s="268">
        <v>0.0270124770409779</v>
      </c>
      <c r="AM1061" s="269">
        <v>0.0014775514490506</v>
      </c>
    </row>
    <row r="1062" spans="1:39">
      <c r="A1062" s="279" t="s">
        <v>1160</v>
      </c>
      <c r="B1062" s="280" t="s">
        <v>3349</v>
      </c>
      <c r="C1062" s="262" t="s">
        <v>1571</v>
      </c>
      <c r="D1062" s="280" t="s">
        <v>1572</v>
      </c>
      <c r="E1062" s="263">
        <v>3539</v>
      </c>
      <c r="F1062" s="263">
        <v>70</v>
      </c>
      <c r="G1062" s="263">
        <v>51</v>
      </c>
      <c r="H1062" s="263">
        <v>1</v>
      </c>
      <c r="I1062" s="263">
        <v>0</v>
      </c>
      <c r="J1062" s="264">
        <v>4614</v>
      </c>
      <c r="K1062" s="264">
        <v>71</v>
      </c>
      <c r="L1062" s="264">
        <v>71</v>
      </c>
      <c r="M1062" s="264">
        <v>2</v>
      </c>
      <c r="N1062" s="264">
        <v>0</v>
      </c>
      <c r="O1062" s="264">
        <v>2109</v>
      </c>
      <c r="P1062" s="264">
        <v>36</v>
      </c>
      <c r="Q1062" s="264">
        <v>36</v>
      </c>
      <c r="R1062" s="264">
        <v>15</v>
      </c>
      <c r="S1062" s="264">
        <v>0</v>
      </c>
      <c r="T1062" s="265">
        <v>0.015</v>
      </c>
      <c r="U1062" s="266">
        <v>3539</v>
      </c>
      <c r="V1062" s="266">
        <v>70</v>
      </c>
      <c r="W1062" s="266">
        <v>51</v>
      </c>
      <c r="X1062" s="266">
        <v>0</v>
      </c>
      <c r="Y1062" s="264">
        <v>1</v>
      </c>
      <c r="Z1062" s="267">
        <v>0.0197795987567109</v>
      </c>
      <c r="AA1062" s="267">
        <v>0.0197795987567109</v>
      </c>
      <c r="AB1062" s="267">
        <v>0.0153879497182488</v>
      </c>
      <c r="AC1062" s="268">
        <v>0.0170697012802276</v>
      </c>
      <c r="AD1062" s="269">
        <v>0.00439164903846213</v>
      </c>
      <c r="AE1062" s="270">
        <v>23423</v>
      </c>
      <c r="AF1062" s="271">
        <v>394</v>
      </c>
      <c r="AG1062" s="271">
        <v>0</v>
      </c>
      <c r="AH1062" s="271">
        <v>22660</v>
      </c>
      <c r="AI1062" s="271">
        <v>348</v>
      </c>
      <c r="AJ1062" s="271">
        <v>0</v>
      </c>
      <c r="AK1062" s="268">
        <v>0.0168210733040174</v>
      </c>
      <c r="AL1062" s="268">
        <v>0.0153574580759047</v>
      </c>
      <c r="AM1062" s="269">
        <v>0.00146361522811274</v>
      </c>
    </row>
    <row r="1063" spans="1:39">
      <c r="A1063" s="279" t="s">
        <v>1160</v>
      </c>
      <c r="B1063" s="280" t="s">
        <v>3349</v>
      </c>
      <c r="C1063" s="262" t="s">
        <v>1573</v>
      </c>
      <c r="D1063" s="280" t="s">
        <v>1574</v>
      </c>
      <c r="E1063" s="263">
        <v>2225</v>
      </c>
      <c r="F1063" s="263">
        <v>30</v>
      </c>
      <c r="G1063" s="263">
        <v>25</v>
      </c>
      <c r="H1063" s="263">
        <v>0</v>
      </c>
      <c r="I1063" s="263">
        <v>0</v>
      </c>
      <c r="J1063" s="264">
        <v>2708</v>
      </c>
      <c r="K1063" s="264">
        <v>35</v>
      </c>
      <c r="L1063" s="264">
        <v>34</v>
      </c>
      <c r="M1063" s="264">
        <v>6</v>
      </c>
      <c r="N1063" s="264">
        <v>0</v>
      </c>
      <c r="O1063" s="264">
        <v>1229</v>
      </c>
      <c r="P1063" s="264">
        <v>39</v>
      </c>
      <c r="Q1063" s="264">
        <v>39</v>
      </c>
      <c r="R1063" s="264">
        <v>29</v>
      </c>
      <c r="S1063" s="264">
        <v>0</v>
      </c>
      <c r="T1063" s="265">
        <v>0.015</v>
      </c>
      <c r="U1063" s="266">
        <v>2225</v>
      </c>
      <c r="V1063" s="266">
        <v>30</v>
      </c>
      <c r="W1063" s="266">
        <v>25</v>
      </c>
      <c r="X1063" s="266">
        <v>0</v>
      </c>
      <c r="Y1063" s="264">
        <v>0</v>
      </c>
      <c r="Z1063" s="267">
        <v>0.0134831460674157</v>
      </c>
      <c r="AA1063" s="267">
        <v>0.0134831460674157</v>
      </c>
      <c r="AB1063" s="267">
        <v>0.0129246676514032</v>
      </c>
      <c r="AC1063" s="268">
        <v>0.03173311635476</v>
      </c>
      <c r="AD1063" s="269">
        <v>0.000558478416012481</v>
      </c>
      <c r="AE1063" s="270">
        <v>14091</v>
      </c>
      <c r="AF1063" s="271">
        <v>242</v>
      </c>
      <c r="AG1063" s="271">
        <v>0</v>
      </c>
      <c r="AH1063" s="271">
        <v>14283</v>
      </c>
      <c r="AI1063" s="271">
        <v>266</v>
      </c>
      <c r="AJ1063" s="271">
        <v>0</v>
      </c>
      <c r="AK1063" s="268">
        <v>0.0171740827478532</v>
      </c>
      <c r="AL1063" s="268">
        <v>0.0186235384723097</v>
      </c>
      <c r="AM1063" s="269">
        <v>-0.0014494557244565</v>
      </c>
    </row>
    <row r="1064" spans="1:39">
      <c r="A1064" s="279" t="s">
        <v>1160</v>
      </c>
      <c r="B1064" s="280" t="s">
        <v>3349</v>
      </c>
      <c r="C1064" s="262" t="s">
        <v>1575</v>
      </c>
      <c r="D1064" s="280" t="s">
        <v>1576</v>
      </c>
      <c r="E1064" s="263">
        <v>3606</v>
      </c>
      <c r="F1064" s="263">
        <v>73</v>
      </c>
      <c r="G1064" s="263">
        <v>53</v>
      </c>
      <c r="H1064" s="263">
        <v>5</v>
      </c>
      <c r="I1064" s="263">
        <v>0</v>
      </c>
      <c r="J1064" s="264">
        <v>4662</v>
      </c>
      <c r="K1064" s="264">
        <v>81</v>
      </c>
      <c r="L1064" s="264">
        <v>81</v>
      </c>
      <c r="M1064" s="264">
        <v>13</v>
      </c>
      <c r="N1064" s="264">
        <v>0</v>
      </c>
      <c r="O1064" s="264">
        <v>1963</v>
      </c>
      <c r="P1064" s="264">
        <v>29</v>
      </c>
      <c r="Q1064" s="264">
        <v>29</v>
      </c>
      <c r="R1064" s="264">
        <v>12</v>
      </c>
      <c r="S1064" s="264">
        <v>0</v>
      </c>
      <c r="T1064" s="265">
        <v>0.015</v>
      </c>
      <c r="U1064" s="266">
        <v>3606</v>
      </c>
      <c r="V1064" s="266">
        <v>73</v>
      </c>
      <c r="W1064" s="266">
        <v>53</v>
      </c>
      <c r="X1064" s="266">
        <v>0</v>
      </c>
      <c r="Y1064" s="264">
        <v>5</v>
      </c>
      <c r="Z1064" s="267">
        <v>0.0202440377149196</v>
      </c>
      <c r="AA1064" s="267">
        <v>0.0202440377149196</v>
      </c>
      <c r="AB1064" s="267">
        <v>0.0173745173745174</v>
      </c>
      <c r="AC1064" s="268">
        <v>0.0147733061640346</v>
      </c>
      <c r="AD1064" s="269">
        <v>0.0028695203404022</v>
      </c>
      <c r="AE1064" s="270">
        <v>23155</v>
      </c>
      <c r="AF1064" s="271">
        <v>431</v>
      </c>
      <c r="AG1064" s="271">
        <v>0</v>
      </c>
      <c r="AH1064" s="271">
        <v>22323</v>
      </c>
      <c r="AI1064" s="271">
        <v>455</v>
      </c>
      <c r="AJ1064" s="271">
        <v>0</v>
      </c>
      <c r="AK1064" s="268">
        <v>0.0186136903476571</v>
      </c>
      <c r="AL1064" s="268">
        <v>0.0203825650674193</v>
      </c>
      <c r="AM1064" s="269">
        <v>-0.00176887471976216</v>
      </c>
    </row>
    <row r="1065" spans="1:39">
      <c r="A1065" s="279" t="s">
        <v>1160</v>
      </c>
      <c r="B1065" s="280" t="s">
        <v>3349</v>
      </c>
      <c r="C1065" s="262" t="s">
        <v>1577</v>
      </c>
      <c r="D1065" s="280" t="s">
        <v>1578</v>
      </c>
      <c r="E1065" s="263">
        <v>4411</v>
      </c>
      <c r="F1065" s="263">
        <v>149</v>
      </c>
      <c r="G1065" s="263">
        <v>102</v>
      </c>
      <c r="H1065" s="263">
        <v>1</v>
      </c>
      <c r="I1065" s="263">
        <v>0</v>
      </c>
      <c r="J1065" s="264">
        <v>5972</v>
      </c>
      <c r="K1065" s="264">
        <v>121</v>
      </c>
      <c r="L1065" s="264">
        <v>121</v>
      </c>
      <c r="M1065" s="264">
        <v>10</v>
      </c>
      <c r="N1065" s="264">
        <v>0</v>
      </c>
      <c r="O1065" s="264">
        <v>2754</v>
      </c>
      <c r="P1065" s="264">
        <v>101</v>
      </c>
      <c r="Q1065" s="264">
        <v>101</v>
      </c>
      <c r="R1065" s="264">
        <v>38</v>
      </c>
      <c r="S1065" s="264">
        <v>0</v>
      </c>
      <c r="T1065" s="265">
        <v>0.015</v>
      </c>
      <c r="U1065" s="266">
        <v>4411</v>
      </c>
      <c r="V1065" s="266">
        <v>149</v>
      </c>
      <c r="W1065" s="266">
        <v>102</v>
      </c>
      <c r="X1065" s="266">
        <v>0</v>
      </c>
      <c r="Y1065" s="264">
        <v>1</v>
      </c>
      <c r="Z1065" s="267">
        <v>0.0337791883926547</v>
      </c>
      <c r="AA1065" s="267">
        <v>0.0337791883926547</v>
      </c>
      <c r="AB1065" s="267">
        <v>0.0202612190221031</v>
      </c>
      <c r="AC1065" s="268">
        <v>0.0366739288307916</v>
      </c>
      <c r="AD1065" s="269">
        <v>0.0135179693705516</v>
      </c>
      <c r="AE1065" s="270">
        <v>30543</v>
      </c>
      <c r="AF1065" s="271">
        <v>783</v>
      </c>
      <c r="AG1065" s="271">
        <v>0</v>
      </c>
      <c r="AH1065" s="271">
        <v>31421</v>
      </c>
      <c r="AI1065" s="271">
        <v>664</v>
      </c>
      <c r="AJ1065" s="271">
        <v>0</v>
      </c>
      <c r="AK1065" s="268">
        <v>0.0256359886062273</v>
      </c>
      <c r="AL1065" s="268">
        <v>0.0211323637058019</v>
      </c>
      <c r="AM1065" s="269">
        <v>0.00450362490042543</v>
      </c>
    </row>
    <row r="1066" spans="1:39">
      <c r="A1066" s="279" t="s">
        <v>1160</v>
      </c>
      <c r="B1066" s="280" t="s">
        <v>32</v>
      </c>
      <c r="C1066" s="262" t="s">
        <v>1579</v>
      </c>
      <c r="D1066" s="280" t="s">
        <v>1580</v>
      </c>
      <c r="E1066" s="263">
        <v>0</v>
      </c>
      <c r="F1066" s="263">
        <v>0</v>
      </c>
      <c r="G1066" s="263">
        <v>0</v>
      </c>
      <c r="H1066" s="263">
        <v>0</v>
      </c>
      <c r="I1066" s="263">
        <v>0</v>
      </c>
      <c r="J1066" s="264">
        <v>0</v>
      </c>
      <c r="K1066" s="264">
        <v>0</v>
      </c>
      <c r="L1066" s="264">
        <v>0</v>
      </c>
      <c r="M1066" s="264">
        <v>0</v>
      </c>
      <c r="N1066" s="264">
        <v>0</v>
      </c>
      <c r="O1066" s="264">
        <v>0</v>
      </c>
      <c r="P1066" s="264">
        <v>0</v>
      </c>
      <c r="Q1066" s="264">
        <v>0</v>
      </c>
      <c r="R1066" s="264">
        <v>0</v>
      </c>
      <c r="S1066" s="264">
        <v>0</v>
      </c>
      <c r="T1066" s="265">
        <v>0.015</v>
      </c>
      <c r="U1066" s="266">
        <v>0</v>
      </c>
      <c r="V1066" s="266">
        <v>0</v>
      </c>
      <c r="W1066" s="266">
        <v>0</v>
      </c>
      <c r="X1066" s="266">
        <v>0</v>
      </c>
      <c r="Y1066" s="264">
        <v>0</v>
      </c>
      <c r="Z1066" s="267">
        <v>0</v>
      </c>
      <c r="AA1066" s="267">
        <v>0</v>
      </c>
      <c r="AB1066" s="267">
        <v>0</v>
      </c>
      <c r="AC1066" s="268">
        <v>0</v>
      </c>
      <c r="AD1066" s="269">
        <v>0</v>
      </c>
      <c r="AE1066" s="270">
        <v>0</v>
      </c>
      <c r="AF1066" s="271">
        <v>0</v>
      </c>
      <c r="AG1066" s="271">
        <v>0</v>
      </c>
      <c r="AH1066" s="271">
        <v>0</v>
      </c>
      <c r="AI1066" s="271">
        <v>0</v>
      </c>
      <c r="AJ1066" s="271">
        <v>0</v>
      </c>
      <c r="AK1066" s="268">
        <v>0</v>
      </c>
      <c r="AL1066" s="268">
        <v>0</v>
      </c>
      <c r="AM1066" s="269">
        <v>0</v>
      </c>
    </row>
    <row r="1067" spans="1:39">
      <c r="A1067" s="279" t="s">
        <v>1160</v>
      </c>
      <c r="B1067" s="280" t="s">
        <v>3349</v>
      </c>
      <c r="C1067" s="262" t="s">
        <v>1581</v>
      </c>
      <c r="D1067" s="280" t="s">
        <v>1582</v>
      </c>
      <c r="E1067" s="263">
        <v>4857</v>
      </c>
      <c r="F1067" s="263">
        <v>115</v>
      </c>
      <c r="G1067" s="263">
        <v>87</v>
      </c>
      <c r="H1067" s="263">
        <v>0</v>
      </c>
      <c r="I1067" s="263">
        <v>0</v>
      </c>
      <c r="J1067" s="264">
        <v>6625</v>
      </c>
      <c r="K1067" s="264">
        <v>61</v>
      </c>
      <c r="L1067" s="264">
        <v>61</v>
      </c>
      <c r="M1067" s="264">
        <v>9</v>
      </c>
      <c r="N1067" s="264">
        <v>0</v>
      </c>
      <c r="O1067" s="264">
        <v>3138</v>
      </c>
      <c r="P1067" s="264">
        <v>66</v>
      </c>
      <c r="Q1067" s="264">
        <v>66</v>
      </c>
      <c r="R1067" s="264">
        <v>32</v>
      </c>
      <c r="S1067" s="264">
        <v>0</v>
      </c>
      <c r="T1067" s="265">
        <v>0.015</v>
      </c>
      <c r="U1067" s="266">
        <v>4857</v>
      </c>
      <c r="V1067" s="266">
        <v>115</v>
      </c>
      <c r="W1067" s="266">
        <v>87</v>
      </c>
      <c r="X1067" s="266">
        <v>0</v>
      </c>
      <c r="Y1067" s="264">
        <v>0</v>
      </c>
      <c r="Z1067" s="267">
        <v>0.0236771669754993</v>
      </c>
      <c r="AA1067" s="267">
        <v>0.0236771669754993</v>
      </c>
      <c r="AB1067" s="267">
        <v>0.00920754716981132</v>
      </c>
      <c r="AC1067" s="268">
        <v>0.0210325047801147</v>
      </c>
      <c r="AD1067" s="269">
        <v>0.014469619805688</v>
      </c>
      <c r="AE1067" s="270">
        <v>32378</v>
      </c>
      <c r="AF1067" s="271">
        <v>541</v>
      </c>
      <c r="AG1067" s="271">
        <v>0</v>
      </c>
      <c r="AH1067" s="271">
        <v>31735</v>
      </c>
      <c r="AI1067" s="271">
        <v>556</v>
      </c>
      <c r="AJ1067" s="271">
        <v>0</v>
      </c>
      <c r="AK1067" s="268">
        <v>0.0167088763975539</v>
      </c>
      <c r="AL1067" s="268">
        <v>0.0175200882306602</v>
      </c>
      <c r="AM1067" s="269">
        <v>-0.00081121183310626</v>
      </c>
    </row>
    <row r="1068" spans="1:39">
      <c r="A1068" s="279" t="s">
        <v>1160</v>
      </c>
      <c r="B1068" s="280" t="s">
        <v>3349</v>
      </c>
      <c r="C1068" s="262" t="s">
        <v>1583</v>
      </c>
      <c r="D1068" s="280" t="s">
        <v>1584</v>
      </c>
      <c r="E1068" s="263">
        <v>3034</v>
      </c>
      <c r="F1068" s="263">
        <v>137</v>
      </c>
      <c r="G1068" s="263">
        <v>104</v>
      </c>
      <c r="H1068" s="263">
        <v>1</v>
      </c>
      <c r="I1068" s="263">
        <v>0</v>
      </c>
      <c r="J1068" s="264">
        <v>3764</v>
      </c>
      <c r="K1068" s="264">
        <v>99</v>
      </c>
      <c r="L1068" s="264">
        <v>98</v>
      </c>
      <c r="M1068" s="264">
        <v>14</v>
      </c>
      <c r="N1068" s="264">
        <v>0</v>
      </c>
      <c r="O1068" s="264">
        <v>1741</v>
      </c>
      <c r="P1068" s="264">
        <v>64</v>
      </c>
      <c r="Q1068" s="264">
        <v>64</v>
      </c>
      <c r="R1068" s="264">
        <v>26</v>
      </c>
      <c r="S1068" s="264">
        <v>0</v>
      </c>
      <c r="T1068" s="265">
        <v>0.015</v>
      </c>
      <c r="U1068" s="266">
        <v>3034</v>
      </c>
      <c r="V1068" s="266">
        <v>137</v>
      </c>
      <c r="W1068" s="266">
        <v>104</v>
      </c>
      <c r="X1068" s="266">
        <v>0</v>
      </c>
      <c r="Y1068" s="264">
        <v>1</v>
      </c>
      <c r="Z1068" s="267">
        <v>0.0451549110085695</v>
      </c>
      <c r="AA1068" s="267">
        <v>0.0451549110085695</v>
      </c>
      <c r="AB1068" s="267">
        <v>0.0263018065887354</v>
      </c>
      <c r="AC1068" s="268">
        <v>0.0367604824813326</v>
      </c>
      <c r="AD1068" s="269">
        <v>0.0188531044198342</v>
      </c>
      <c r="AE1068" s="270">
        <v>19282</v>
      </c>
      <c r="AF1068" s="271">
        <v>632</v>
      </c>
      <c r="AG1068" s="271">
        <v>1</v>
      </c>
      <c r="AH1068" s="271">
        <v>19398</v>
      </c>
      <c r="AI1068" s="271">
        <v>635</v>
      </c>
      <c r="AJ1068" s="271">
        <v>1</v>
      </c>
      <c r="AK1068" s="268">
        <v>0.0327248210766518</v>
      </c>
      <c r="AL1068" s="268">
        <v>0.0326837818331787</v>
      </c>
      <c r="AM1068" s="269">
        <v>4.10392434731163e-5</v>
      </c>
    </row>
    <row r="1069" spans="1:39">
      <c r="A1069" s="279" t="s">
        <v>1160</v>
      </c>
      <c r="B1069" s="280" t="s">
        <v>3349</v>
      </c>
      <c r="C1069" s="262" t="s">
        <v>1585</v>
      </c>
      <c r="D1069" s="280" t="s">
        <v>1586</v>
      </c>
      <c r="E1069" s="263">
        <v>2925</v>
      </c>
      <c r="F1069" s="263">
        <v>53</v>
      </c>
      <c r="G1069" s="263">
        <v>33</v>
      </c>
      <c r="H1069" s="263">
        <v>1</v>
      </c>
      <c r="I1069" s="263">
        <v>0</v>
      </c>
      <c r="J1069" s="264">
        <v>3913</v>
      </c>
      <c r="K1069" s="264">
        <v>60</v>
      </c>
      <c r="L1069" s="264">
        <v>60</v>
      </c>
      <c r="M1069" s="264">
        <v>10</v>
      </c>
      <c r="N1069" s="264">
        <v>0</v>
      </c>
      <c r="O1069" s="264">
        <v>1860</v>
      </c>
      <c r="P1069" s="264">
        <v>41</v>
      </c>
      <c r="Q1069" s="264">
        <v>41</v>
      </c>
      <c r="R1069" s="264">
        <v>24</v>
      </c>
      <c r="S1069" s="264">
        <v>0</v>
      </c>
      <c r="T1069" s="265">
        <v>0.015</v>
      </c>
      <c r="U1069" s="266">
        <v>2925</v>
      </c>
      <c r="V1069" s="266">
        <v>53</v>
      </c>
      <c r="W1069" s="266">
        <v>33</v>
      </c>
      <c r="X1069" s="266">
        <v>0</v>
      </c>
      <c r="Y1069" s="264">
        <v>1</v>
      </c>
      <c r="Z1069" s="267">
        <v>0.0181196581196581</v>
      </c>
      <c r="AA1069" s="267">
        <v>0.0181196581196581</v>
      </c>
      <c r="AB1069" s="267">
        <v>0.0153335037055967</v>
      </c>
      <c r="AC1069" s="268">
        <v>0.0220430107526882</v>
      </c>
      <c r="AD1069" s="269">
        <v>0.00278615441406139</v>
      </c>
      <c r="AE1069" s="270">
        <v>19689</v>
      </c>
      <c r="AF1069" s="271">
        <v>411</v>
      </c>
      <c r="AG1069" s="271">
        <v>0</v>
      </c>
      <c r="AH1069" s="271">
        <v>19508</v>
      </c>
      <c r="AI1069" s="271">
        <v>342</v>
      </c>
      <c r="AJ1069" s="271">
        <v>0</v>
      </c>
      <c r="AK1069" s="268">
        <v>0.0208746000304739</v>
      </c>
      <c r="AL1069" s="268">
        <v>0.0175312692228829</v>
      </c>
      <c r="AM1069" s="269">
        <v>0.00334333080759095</v>
      </c>
    </row>
    <row r="1070" spans="1:39">
      <c r="A1070" s="279" t="s">
        <v>1160</v>
      </c>
      <c r="B1070" s="280" t="s">
        <v>3350</v>
      </c>
      <c r="C1070" s="262" t="s">
        <v>1587</v>
      </c>
      <c r="D1070" s="280" t="s">
        <v>1588</v>
      </c>
      <c r="E1070" s="263">
        <v>5826</v>
      </c>
      <c r="F1070" s="263">
        <v>177</v>
      </c>
      <c r="G1070" s="263">
        <v>49</v>
      </c>
      <c r="H1070" s="263">
        <v>0</v>
      </c>
      <c r="I1070" s="263">
        <v>0</v>
      </c>
      <c r="J1070" s="264">
        <v>7593</v>
      </c>
      <c r="K1070" s="264">
        <v>153</v>
      </c>
      <c r="L1070" s="264">
        <v>151</v>
      </c>
      <c r="M1070" s="264">
        <v>0</v>
      </c>
      <c r="N1070" s="264">
        <v>0</v>
      </c>
      <c r="O1070" s="264">
        <v>2892</v>
      </c>
      <c r="P1070" s="264">
        <v>148</v>
      </c>
      <c r="Q1070" s="264">
        <v>148</v>
      </c>
      <c r="R1070" s="264">
        <v>10</v>
      </c>
      <c r="S1070" s="264">
        <v>0</v>
      </c>
      <c r="T1070" s="265">
        <v>0.015</v>
      </c>
      <c r="U1070" s="266">
        <v>5826</v>
      </c>
      <c r="V1070" s="266">
        <v>177</v>
      </c>
      <c r="W1070" s="266">
        <v>49</v>
      </c>
      <c r="X1070" s="266">
        <v>0</v>
      </c>
      <c r="Y1070" s="264">
        <v>0</v>
      </c>
      <c r="Z1070" s="267">
        <v>0.0303810504634398</v>
      </c>
      <c r="AA1070" s="267">
        <v>0.0303810504634398</v>
      </c>
      <c r="AB1070" s="267">
        <v>0.0201501382852627</v>
      </c>
      <c r="AC1070" s="268">
        <v>0.0511756569847856</v>
      </c>
      <c r="AD1070" s="269">
        <v>0.010230912178177</v>
      </c>
      <c r="AE1070" s="270">
        <v>38203</v>
      </c>
      <c r="AF1070" s="271">
        <v>1147</v>
      </c>
      <c r="AG1070" s="271">
        <v>1</v>
      </c>
      <c r="AH1070" s="271">
        <v>38619</v>
      </c>
      <c r="AI1070" s="271">
        <v>1078</v>
      </c>
      <c r="AJ1070" s="271">
        <v>2</v>
      </c>
      <c r="AK1070" s="268">
        <v>0.0299976441640709</v>
      </c>
      <c r="AL1070" s="268">
        <v>0.0278619332452938</v>
      </c>
      <c r="AM1070" s="269">
        <v>0.00213571091877712</v>
      </c>
    </row>
    <row r="1071" spans="1:39">
      <c r="A1071" s="279" t="s">
        <v>1160</v>
      </c>
      <c r="B1071" s="280" t="s">
        <v>3350</v>
      </c>
      <c r="C1071" s="262" t="s">
        <v>1589</v>
      </c>
      <c r="D1071" s="280" t="s">
        <v>1590</v>
      </c>
      <c r="E1071" s="263">
        <v>3120</v>
      </c>
      <c r="F1071" s="263">
        <v>45</v>
      </c>
      <c r="G1071" s="263">
        <v>36</v>
      </c>
      <c r="H1071" s="263">
        <v>0</v>
      </c>
      <c r="I1071" s="263">
        <v>0</v>
      </c>
      <c r="J1071" s="264">
        <v>3797</v>
      </c>
      <c r="K1071" s="264">
        <v>75</v>
      </c>
      <c r="L1071" s="264">
        <v>74</v>
      </c>
      <c r="M1071" s="264">
        <v>10</v>
      </c>
      <c r="N1071" s="264">
        <v>0</v>
      </c>
      <c r="O1071" s="264">
        <v>1470</v>
      </c>
      <c r="P1071" s="264">
        <v>41</v>
      </c>
      <c r="Q1071" s="264">
        <v>41</v>
      </c>
      <c r="R1071" s="264">
        <v>31</v>
      </c>
      <c r="S1071" s="264">
        <v>0</v>
      </c>
      <c r="T1071" s="265">
        <v>0.015</v>
      </c>
      <c r="U1071" s="266">
        <v>3120</v>
      </c>
      <c r="V1071" s="266">
        <v>45</v>
      </c>
      <c r="W1071" s="266">
        <v>36</v>
      </c>
      <c r="X1071" s="266">
        <v>0</v>
      </c>
      <c r="Y1071" s="264">
        <v>0</v>
      </c>
      <c r="Z1071" s="267">
        <v>0.0144230769230769</v>
      </c>
      <c r="AA1071" s="267">
        <v>0.0144230769230769</v>
      </c>
      <c r="AB1071" s="267">
        <v>0.0197524361337898</v>
      </c>
      <c r="AC1071" s="268">
        <v>0.027891156462585</v>
      </c>
      <c r="AD1071" s="269">
        <v>-0.00532935921071291</v>
      </c>
      <c r="AE1071" s="270">
        <v>19431</v>
      </c>
      <c r="AF1071" s="271">
        <v>349</v>
      </c>
      <c r="AG1071" s="271">
        <v>0</v>
      </c>
      <c r="AH1071" s="271">
        <v>19159</v>
      </c>
      <c r="AI1071" s="271">
        <v>372</v>
      </c>
      <c r="AJ1071" s="271">
        <v>0</v>
      </c>
      <c r="AK1071" s="268">
        <v>0.0179609901703464</v>
      </c>
      <c r="AL1071" s="268">
        <v>0.0194164622370687</v>
      </c>
      <c r="AM1071" s="269">
        <v>-0.00145547206672239</v>
      </c>
    </row>
    <row r="1072" spans="1:39">
      <c r="A1072" s="279" t="s">
        <v>1160</v>
      </c>
      <c r="B1072" s="280" t="s">
        <v>3350</v>
      </c>
      <c r="C1072" s="262" t="s">
        <v>1591</v>
      </c>
      <c r="D1072" s="280" t="s">
        <v>1592</v>
      </c>
      <c r="E1072" s="263">
        <v>4212</v>
      </c>
      <c r="F1072" s="263">
        <v>71</v>
      </c>
      <c r="G1072" s="263">
        <v>52</v>
      </c>
      <c r="H1072" s="263">
        <v>0</v>
      </c>
      <c r="I1072" s="263">
        <v>0</v>
      </c>
      <c r="J1072" s="264">
        <v>5233</v>
      </c>
      <c r="K1072" s="264">
        <v>70</v>
      </c>
      <c r="L1072" s="264">
        <v>69</v>
      </c>
      <c r="M1072" s="264">
        <v>0</v>
      </c>
      <c r="N1072" s="264">
        <v>0</v>
      </c>
      <c r="O1072" s="264">
        <v>2704</v>
      </c>
      <c r="P1072" s="264">
        <v>52</v>
      </c>
      <c r="Q1072" s="264">
        <v>52</v>
      </c>
      <c r="R1072" s="264">
        <v>23</v>
      </c>
      <c r="S1072" s="264">
        <v>0</v>
      </c>
      <c r="T1072" s="265">
        <v>0.015</v>
      </c>
      <c r="U1072" s="266">
        <v>4212</v>
      </c>
      <c r="V1072" s="266">
        <v>71</v>
      </c>
      <c r="W1072" s="266">
        <v>52</v>
      </c>
      <c r="X1072" s="266">
        <v>0</v>
      </c>
      <c r="Y1072" s="264">
        <v>0</v>
      </c>
      <c r="Z1072" s="267">
        <v>0.0168566001899335</v>
      </c>
      <c r="AA1072" s="267">
        <v>0.0168566001899335</v>
      </c>
      <c r="AB1072" s="267">
        <v>0.0133766481941525</v>
      </c>
      <c r="AC1072" s="268">
        <v>0.0192307692307692</v>
      </c>
      <c r="AD1072" s="269">
        <v>0.00347995199578103</v>
      </c>
      <c r="AE1072" s="270">
        <v>27705</v>
      </c>
      <c r="AF1072" s="271">
        <v>500</v>
      </c>
      <c r="AG1072" s="271">
        <v>0</v>
      </c>
      <c r="AH1072" s="271">
        <v>26066</v>
      </c>
      <c r="AI1072" s="271">
        <v>473</v>
      </c>
      <c r="AJ1072" s="271">
        <v>1</v>
      </c>
      <c r="AK1072" s="268">
        <v>0.0180472838837755</v>
      </c>
      <c r="AL1072" s="268">
        <v>0.0181078799969309</v>
      </c>
      <c r="AM1072" s="269">
        <v>-6.0596113155377e-5</v>
      </c>
    </row>
    <row r="1073" spans="1:39">
      <c r="A1073" s="279" t="s">
        <v>1160</v>
      </c>
      <c r="B1073" s="280" t="s">
        <v>3350</v>
      </c>
      <c r="C1073" s="262" t="s">
        <v>1593</v>
      </c>
      <c r="D1073" s="280" t="s">
        <v>1594</v>
      </c>
      <c r="E1073" s="263">
        <v>4076</v>
      </c>
      <c r="F1073" s="263">
        <v>77</v>
      </c>
      <c r="G1073" s="263">
        <v>52</v>
      </c>
      <c r="H1073" s="263">
        <v>0</v>
      </c>
      <c r="I1073" s="263">
        <v>0</v>
      </c>
      <c r="J1073" s="264">
        <v>5387</v>
      </c>
      <c r="K1073" s="264">
        <v>63</v>
      </c>
      <c r="L1073" s="264">
        <v>63</v>
      </c>
      <c r="M1073" s="264">
        <v>0</v>
      </c>
      <c r="N1073" s="264">
        <v>0</v>
      </c>
      <c r="O1073" s="264">
        <v>1991</v>
      </c>
      <c r="P1073" s="264">
        <v>35</v>
      </c>
      <c r="Q1073" s="264">
        <v>35</v>
      </c>
      <c r="R1073" s="264">
        <v>24</v>
      </c>
      <c r="S1073" s="264">
        <v>0</v>
      </c>
      <c r="T1073" s="265">
        <v>0.015</v>
      </c>
      <c r="U1073" s="266">
        <v>4076</v>
      </c>
      <c r="V1073" s="266">
        <v>77</v>
      </c>
      <c r="W1073" s="266">
        <v>52</v>
      </c>
      <c r="X1073" s="266">
        <v>0</v>
      </c>
      <c r="Y1073" s="264">
        <v>0</v>
      </c>
      <c r="Z1073" s="267">
        <v>0.0188910696761531</v>
      </c>
      <c r="AA1073" s="267">
        <v>0.0188910696761531</v>
      </c>
      <c r="AB1073" s="267">
        <v>0.0116948208650455</v>
      </c>
      <c r="AC1073" s="268">
        <v>0.017579105976896</v>
      </c>
      <c r="AD1073" s="269">
        <v>0.00719624881110761</v>
      </c>
      <c r="AE1073" s="270">
        <v>26598</v>
      </c>
      <c r="AF1073" s="271">
        <v>506</v>
      </c>
      <c r="AG1073" s="271">
        <v>0</v>
      </c>
      <c r="AH1073" s="271">
        <v>27000</v>
      </c>
      <c r="AI1073" s="271">
        <v>502</v>
      </c>
      <c r="AJ1073" s="271">
        <v>0</v>
      </c>
      <c r="AK1073" s="268">
        <v>0.0190239867659222</v>
      </c>
      <c r="AL1073" s="268">
        <v>0.0185925925925926</v>
      </c>
      <c r="AM1073" s="269">
        <v>0.000431394173329658</v>
      </c>
    </row>
    <row r="1074" spans="1:39">
      <c r="A1074" s="279" t="s">
        <v>1160</v>
      </c>
      <c r="B1074" s="280" t="s">
        <v>3350</v>
      </c>
      <c r="C1074" s="262" t="s">
        <v>1595</v>
      </c>
      <c r="D1074" s="280" t="s">
        <v>1596</v>
      </c>
      <c r="E1074" s="263">
        <v>4777</v>
      </c>
      <c r="F1074" s="263">
        <v>79</v>
      </c>
      <c r="G1074" s="263">
        <v>49</v>
      </c>
      <c r="H1074" s="263">
        <v>0</v>
      </c>
      <c r="I1074" s="263">
        <v>0</v>
      </c>
      <c r="J1074" s="264">
        <v>6118</v>
      </c>
      <c r="K1074" s="264">
        <v>76</v>
      </c>
      <c r="L1074" s="264">
        <v>75</v>
      </c>
      <c r="M1074" s="264">
        <v>0</v>
      </c>
      <c r="N1074" s="264">
        <v>0</v>
      </c>
      <c r="O1074" s="264">
        <v>2338</v>
      </c>
      <c r="P1074" s="264">
        <v>70</v>
      </c>
      <c r="Q1074" s="264">
        <v>70</v>
      </c>
      <c r="R1074" s="264">
        <v>33</v>
      </c>
      <c r="S1074" s="264">
        <v>0</v>
      </c>
      <c r="T1074" s="265">
        <v>0.015</v>
      </c>
      <c r="U1074" s="266">
        <v>4777</v>
      </c>
      <c r="V1074" s="266">
        <v>79</v>
      </c>
      <c r="W1074" s="266">
        <v>49</v>
      </c>
      <c r="X1074" s="266">
        <v>0</v>
      </c>
      <c r="Y1074" s="264">
        <v>0</v>
      </c>
      <c r="Z1074" s="267">
        <v>0.0165375758844463</v>
      </c>
      <c r="AA1074" s="267">
        <v>0.0165375758844463</v>
      </c>
      <c r="AB1074" s="267">
        <v>0.0124223602484472</v>
      </c>
      <c r="AC1074" s="268">
        <v>0.029940119760479</v>
      </c>
      <c r="AD1074" s="269">
        <v>0.0041152156359991</v>
      </c>
      <c r="AE1074" s="270">
        <v>31139</v>
      </c>
      <c r="AF1074" s="271">
        <v>556</v>
      </c>
      <c r="AG1074" s="271">
        <v>1</v>
      </c>
      <c r="AH1074" s="271">
        <v>30815</v>
      </c>
      <c r="AI1074" s="271">
        <v>576</v>
      </c>
      <c r="AJ1074" s="271">
        <v>1</v>
      </c>
      <c r="AK1074" s="268">
        <v>0.0178233083914063</v>
      </c>
      <c r="AL1074" s="268">
        <v>0.0186597436313484</v>
      </c>
      <c r="AM1074" s="269">
        <v>-0.000836435239942094</v>
      </c>
    </row>
    <row r="1075" spans="1:39">
      <c r="A1075" s="279" t="s">
        <v>1160</v>
      </c>
      <c r="B1075" s="280" t="s">
        <v>3350</v>
      </c>
      <c r="C1075" s="262" t="s">
        <v>1597</v>
      </c>
      <c r="D1075" s="280" t="s">
        <v>1598</v>
      </c>
      <c r="E1075" s="263">
        <v>5413</v>
      </c>
      <c r="F1075" s="263">
        <v>126</v>
      </c>
      <c r="G1075" s="263">
        <v>96</v>
      </c>
      <c r="H1075" s="263">
        <v>0</v>
      </c>
      <c r="I1075" s="263">
        <v>0</v>
      </c>
      <c r="J1075" s="264">
        <v>6919</v>
      </c>
      <c r="K1075" s="264">
        <v>116</v>
      </c>
      <c r="L1075" s="264">
        <v>116</v>
      </c>
      <c r="M1075" s="264">
        <v>8</v>
      </c>
      <c r="N1075" s="264">
        <v>0</v>
      </c>
      <c r="O1075" s="264">
        <v>2710</v>
      </c>
      <c r="P1075" s="264">
        <v>67</v>
      </c>
      <c r="Q1075" s="264">
        <v>67</v>
      </c>
      <c r="R1075" s="264">
        <v>46</v>
      </c>
      <c r="S1075" s="264">
        <v>0</v>
      </c>
      <c r="T1075" s="265">
        <v>0.015</v>
      </c>
      <c r="U1075" s="266">
        <v>5413</v>
      </c>
      <c r="V1075" s="266">
        <v>126</v>
      </c>
      <c r="W1075" s="266">
        <v>96</v>
      </c>
      <c r="X1075" s="266">
        <v>0</v>
      </c>
      <c r="Y1075" s="264">
        <v>0</v>
      </c>
      <c r="Z1075" s="267">
        <v>0.0232772953999631</v>
      </c>
      <c r="AA1075" s="267">
        <v>0.0232772953999631</v>
      </c>
      <c r="AB1075" s="267">
        <v>0.0167654285301344</v>
      </c>
      <c r="AC1075" s="268">
        <v>0.0247232472324723</v>
      </c>
      <c r="AD1075" s="269">
        <v>0.00651186686982864</v>
      </c>
      <c r="AE1075" s="270">
        <v>35168</v>
      </c>
      <c r="AF1075" s="271">
        <v>710</v>
      </c>
      <c r="AG1075" s="271">
        <v>0</v>
      </c>
      <c r="AH1075" s="271">
        <v>35744</v>
      </c>
      <c r="AI1075" s="271">
        <v>740</v>
      </c>
      <c r="AJ1075" s="271">
        <v>0</v>
      </c>
      <c r="AK1075" s="268">
        <v>0.0201888080072793</v>
      </c>
      <c r="AL1075" s="268">
        <v>0.0207027752909579</v>
      </c>
      <c r="AM1075" s="269">
        <v>-0.000513967283678578</v>
      </c>
    </row>
    <row r="1076" spans="1:39">
      <c r="A1076" s="279" t="s">
        <v>1160</v>
      </c>
      <c r="B1076" s="280" t="s">
        <v>3350</v>
      </c>
      <c r="C1076" s="262" t="s">
        <v>1599</v>
      </c>
      <c r="D1076" s="280" t="s">
        <v>1600</v>
      </c>
      <c r="E1076" s="263">
        <v>4251</v>
      </c>
      <c r="F1076" s="263">
        <v>83</v>
      </c>
      <c r="G1076" s="263">
        <v>54</v>
      </c>
      <c r="H1076" s="263">
        <v>0</v>
      </c>
      <c r="I1076" s="263">
        <v>0</v>
      </c>
      <c r="J1076" s="264">
        <v>5485</v>
      </c>
      <c r="K1076" s="264">
        <v>83</v>
      </c>
      <c r="L1076" s="264">
        <v>82</v>
      </c>
      <c r="M1076" s="264">
        <v>0</v>
      </c>
      <c r="N1076" s="264">
        <v>0</v>
      </c>
      <c r="O1076" s="264">
        <v>1988</v>
      </c>
      <c r="P1076" s="264">
        <v>59</v>
      </c>
      <c r="Q1076" s="264">
        <v>59</v>
      </c>
      <c r="R1076" s="264">
        <v>29</v>
      </c>
      <c r="S1076" s="264">
        <v>0</v>
      </c>
      <c r="T1076" s="265">
        <v>0.015</v>
      </c>
      <c r="U1076" s="266">
        <v>4251</v>
      </c>
      <c r="V1076" s="266">
        <v>83</v>
      </c>
      <c r="W1076" s="266">
        <v>54</v>
      </c>
      <c r="X1076" s="266">
        <v>0</v>
      </c>
      <c r="Y1076" s="264">
        <v>0</v>
      </c>
      <c r="Z1076" s="267">
        <v>0.0195248176899553</v>
      </c>
      <c r="AA1076" s="267">
        <v>0.0195248176899553</v>
      </c>
      <c r="AB1076" s="267">
        <v>0.0151321786690975</v>
      </c>
      <c r="AC1076" s="268">
        <v>0.0296780684104628</v>
      </c>
      <c r="AD1076" s="269">
        <v>0.00439263902085777</v>
      </c>
      <c r="AE1076" s="270">
        <v>27311</v>
      </c>
      <c r="AF1076" s="271">
        <v>553</v>
      </c>
      <c r="AG1076" s="271">
        <v>0</v>
      </c>
      <c r="AH1076" s="271">
        <v>27002</v>
      </c>
      <c r="AI1076" s="271">
        <v>455</v>
      </c>
      <c r="AJ1076" s="271">
        <v>5</v>
      </c>
      <c r="AK1076" s="268">
        <v>0.0202482516202263</v>
      </c>
      <c r="AL1076" s="268">
        <v>0.0166654321902081</v>
      </c>
      <c r="AM1076" s="269">
        <v>0.00358281943001815</v>
      </c>
    </row>
    <row r="1077" spans="1:39">
      <c r="A1077" s="279" t="s">
        <v>1160</v>
      </c>
      <c r="B1077" s="280" t="s">
        <v>3350</v>
      </c>
      <c r="C1077" s="262" t="s">
        <v>1601</v>
      </c>
      <c r="D1077" s="280" t="s">
        <v>1602</v>
      </c>
      <c r="E1077" s="263">
        <v>4834</v>
      </c>
      <c r="F1077" s="263">
        <v>87</v>
      </c>
      <c r="G1077" s="263">
        <v>61</v>
      </c>
      <c r="H1077" s="263">
        <v>0</v>
      </c>
      <c r="I1077" s="263">
        <v>0</v>
      </c>
      <c r="J1077" s="264">
        <v>6514</v>
      </c>
      <c r="K1077" s="264">
        <v>68</v>
      </c>
      <c r="L1077" s="264">
        <v>68</v>
      </c>
      <c r="M1077" s="264">
        <v>15</v>
      </c>
      <c r="N1077" s="264">
        <v>0</v>
      </c>
      <c r="O1077" s="264">
        <v>2424</v>
      </c>
      <c r="P1077" s="264">
        <v>106</v>
      </c>
      <c r="Q1077" s="264">
        <v>106</v>
      </c>
      <c r="R1077" s="264">
        <v>76</v>
      </c>
      <c r="S1077" s="264">
        <v>0</v>
      </c>
      <c r="T1077" s="265">
        <v>0.015</v>
      </c>
      <c r="U1077" s="266">
        <v>4834</v>
      </c>
      <c r="V1077" s="266">
        <v>87</v>
      </c>
      <c r="W1077" s="266">
        <v>61</v>
      </c>
      <c r="X1077" s="266">
        <v>0</v>
      </c>
      <c r="Y1077" s="264">
        <v>0</v>
      </c>
      <c r="Z1077" s="267">
        <v>0.0179975175837815</v>
      </c>
      <c r="AA1077" s="267">
        <v>0.0179975175837815</v>
      </c>
      <c r="AB1077" s="267">
        <v>0.0104390543444888</v>
      </c>
      <c r="AC1077" s="268">
        <v>0.0437293729372937</v>
      </c>
      <c r="AD1077" s="269">
        <v>0.00755846323929276</v>
      </c>
      <c r="AE1077" s="270">
        <v>32738</v>
      </c>
      <c r="AF1077" s="271">
        <v>603</v>
      </c>
      <c r="AG1077" s="271">
        <v>0</v>
      </c>
      <c r="AH1077" s="271">
        <v>32795</v>
      </c>
      <c r="AI1077" s="271">
        <v>665</v>
      </c>
      <c r="AJ1077" s="271">
        <v>0</v>
      </c>
      <c r="AK1077" s="268">
        <v>0.018418962673346</v>
      </c>
      <c r="AL1077" s="268">
        <v>0.0202774813233725</v>
      </c>
      <c r="AM1077" s="269">
        <v>-0.0018585186500265</v>
      </c>
    </row>
    <row r="1078" spans="1:39">
      <c r="A1078" s="279" t="s">
        <v>1160</v>
      </c>
      <c r="B1078" s="280" t="s">
        <v>3350</v>
      </c>
      <c r="C1078" s="262" t="s">
        <v>1603</v>
      </c>
      <c r="D1078" s="280" t="s">
        <v>1604</v>
      </c>
      <c r="E1078" s="263">
        <v>5928</v>
      </c>
      <c r="F1078" s="263">
        <v>98</v>
      </c>
      <c r="G1078" s="263">
        <v>77</v>
      </c>
      <c r="H1078" s="263">
        <v>0</v>
      </c>
      <c r="I1078" s="263">
        <v>0</v>
      </c>
      <c r="J1078" s="264">
        <v>7638</v>
      </c>
      <c r="K1078" s="264">
        <v>61</v>
      </c>
      <c r="L1078" s="264">
        <v>61</v>
      </c>
      <c r="M1078" s="264">
        <v>6</v>
      </c>
      <c r="N1078" s="264">
        <v>0</v>
      </c>
      <c r="O1078" s="264">
        <v>2723</v>
      </c>
      <c r="P1078" s="264">
        <v>114</v>
      </c>
      <c r="Q1078" s="264">
        <v>114</v>
      </c>
      <c r="R1078" s="264">
        <v>65</v>
      </c>
      <c r="S1078" s="264">
        <v>0</v>
      </c>
      <c r="T1078" s="265">
        <v>0.015</v>
      </c>
      <c r="U1078" s="266">
        <v>5928</v>
      </c>
      <c r="V1078" s="266">
        <v>98</v>
      </c>
      <c r="W1078" s="266">
        <v>77</v>
      </c>
      <c r="X1078" s="266">
        <v>0</v>
      </c>
      <c r="Y1078" s="264">
        <v>0</v>
      </c>
      <c r="Z1078" s="267">
        <v>0.016531713900135</v>
      </c>
      <c r="AA1078" s="267">
        <v>0.016531713900135</v>
      </c>
      <c r="AB1078" s="267">
        <v>0.00798638387012307</v>
      </c>
      <c r="AC1078" s="268">
        <v>0.04186558942343</v>
      </c>
      <c r="AD1078" s="269">
        <v>0.00854533003001188</v>
      </c>
      <c r="AE1078" s="270">
        <v>38018</v>
      </c>
      <c r="AF1078" s="271">
        <v>564</v>
      </c>
      <c r="AG1078" s="271">
        <v>0</v>
      </c>
      <c r="AH1078" s="271">
        <v>37132</v>
      </c>
      <c r="AI1078" s="271">
        <v>586</v>
      </c>
      <c r="AJ1078" s="271">
        <v>0</v>
      </c>
      <c r="AK1078" s="268">
        <v>0.0148350781208901</v>
      </c>
      <c r="AL1078" s="268">
        <v>0.0157815361413336</v>
      </c>
      <c r="AM1078" s="269">
        <v>-0.000946458020443516</v>
      </c>
    </row>
    <row r="1079" spans="1:39">
      <c r="A1079" s="279" t="s">
        <v>1160</v>
      </c>
      <c r="B1079" s="280" t="s">
        <v>3350</v>
      </c>
      <c r="C1079" s="262" t="s">
        <v>1605</v>
      </c>
      <c r="D1079" s="280" t="s">
        <v>1606</v>
      </c>
      <c r="E1079" s="263">
        <v>2027</v>
      </c>
      <c r="F1079" s="263">
        <v>37</v>
      </c>
      <c r="G1079" s="263">
        <v>25</v>
      </c>
      <c r="H1079" s="263">
        <v>0</v>
      </c>
      <c r="I1079" s="263">
        <v>0</v>
      </c>
      <c r="J1079" s="264">
        <v>2531</v>
      </c>
      <c r="K1079" s="264">
        <v>34</v>
      </c>
      <c r="L1079" s="264">
        <v>34</v>
      </c>
      <c r="M1079" s="264">
        <v>0</v>
      </c>
      <c r="N1079" s="264">
        <v>0</v>
      </c>
      <c r="O1079" s="264">
        <v>1002</v>
      </c>
      <c r="P1079" s="264">
        <v>16</v>
      </c>
      <c r="Q1079" s="264">
        <v>16</v>
      </c>
      <c r="R1079" s="264">
        <v>9</v>
      </c>
      <c r="S1079" s="264">
        <v>0</v>
      </c>
      <c r="T1079" s="265">
        <v>0.015</v>
      </c>
      <c r="U1079" s="266">
        <v>2027</v>
      </c>
      <c r="V1079" s="266">
        <v>37</v>
      </c>
      <c r="W1079" s="266">
        <v>25</v>
      </c>
      <c r="X1079" s="266">
        <v>0</v>
      </c>
      <c r="Y1079" s="264">
        <v>0</v>
      </c>
      <c r="Z1079" s="267">
        <v>0.0182535767143562</v>
      </c>
      <c r="AA1079" s="267">
        <v>0.0182535767143562</v>
      </c>
      <c r="AB1079" s="267">
        <v>0.0134334255235085</v>
      </c>
      <c r="AC1079" s="268">
        <v>0.0159680638722555</v>
      </c>
      <c r="AD1079" s="269">
        <v>0.0048201511908477</v>
      </c>
      <c r="AE1079" s="270">
        <v>13013</v>
      </c>
      <c r="AF1079" s="271">
        <v>211</v>
      </c>
      <c r="AG1079" s="271">
        <v>0</v>
      </c>
      <c r="AH1079" s="271">
        <v>12840</v>
      </c>
      <c r="AI1079" s="271">
        <v>201</v>
      </c>
      <c r="AJ1079" s="271">
        <v>0</v>
      </c>
      <c r="AK1079" s="268">
        <v>0.0162145546760931</v>
      </c>
      <c r="AL1079" s="268">
        <v>0.0156542056074766</v>
      </c>
      <c r="AM1079" s="269">
        <v>0.000560349068616503</v>
      </c>
    </row>
    <row r="1080" spans="1:39">
      <c r="A1080" s="279" t="s">
        <v>1160</v>
      </c>
      <c r="B1080" s="280" t="s">
        <v>3350</v>
      </c>
      <c r="C1080" s="262" t="s">
        <v>1607</v>
      </c>
      <c r="D1080" s="280" t="s">
        <v>1608</v>
      </c>
      <c r="E1080" s="263">
        <v>2169</v>
      </c>
      <c r="F1080" s="263">
        <v>26</v>
      </c>
      <c r="G1080" s="263">
        <v>18</v>
      </c>
      <c r="H1080" s="263">
        <v>0</v>
      </c>
      <c r="I1080" s="263">
        <v>0</v>
      </c>
      <c r="J1080" s="264">
        <v>2905</v>
      </c>
      <c r="K1080" s="264">
        <v>55</v>
      </c>
      <c r="L1080" s="264">
        <v>55</v>
      </c>
      <c r="M1080" s="264">
        <v>0</v>
      </c>
      <c r="N1080" s="264">
        <v>0</v>
      </c>
      <c r="O1080" s="264">
        <v>1038</v>
      </c>
      <c r="P1080" s="264">
        <v>21</v>
      </c>
      <c r="Q1080" s="264">
        <v>21</v>
      </c>
      <c r="R1080" s="264">
        <v>12</v>
      </c>
      <c r="S1080" s="264">
        <v>0</v>
      </c>
      <c r="T1080" s="265">
        <v>0.015</v>
      </c>
      <c r="U1080" s="266">
        <v>2169</v>
      </c>
      <c r="V1080" s="266">
        <v>26</v>
      </c>
      <c r="W1080" s="266">
        <v>18</v>
      </c>
      <c r="X1080" s="266">
        <v>0</v>
      </c>
      <c r="Y1080" s="264">
        <v>0</v>
      </c>
      <c r="Z1080" s="267">
        <v>0.0119870908252651</v>
      </c>
      <c r="AA1080" s="267">
        <v>0.0119870908252651</v>
      </c>
      <c r="AB1080" s="267">
        <v>0.0189328743545611</v>
      </c>
      <c r="AC1080" s="268">
        <v>0.0202312138728324</v>
      </c>
      <c r="AD1080" s="269">
        <v>-0.006945783529296</v>
      </c>
      <c r="AE1080" s="270">
        <v>14559</v>
      </c>
      <c r="AF1080" s="271">
        <v>241</v>
      </c>
      <c r="AG1080" s="271">
        <v>0</v>
      </c>
      <c r="AH1080" s="271">
        <v>14573</v>
      </c>
      <c r="AI1080" s="271">
        <v>217</v>
      </c>
      <c r="AJ1080" s="271">
        <v>1</v>
      </c>
      <c r="AK1080" s="268">
        <v>0.0165533347070541</v>
      </c>
      <c r="AL1080" s="268">
        <v>0.0148219309682289</v>
      </c>
      <c r="AM1080" s="269">
        <v>0.00173140373882514</v>
      </c>
    </row>
    <row r="1081" spans="1:39">
      <c r="A1081" s="279" t="s">
        <v>1160</v>
      </c>
      <c r="B1081" s="280" t="s">
        <v>3350</v>
      </c>
      <c r="C1081" s="262" t="s">
        <v>1609</v>
      </c>
      <c r="D1081" s="280" t="s">
        <v>1610</v>
      </c>
      <c r="E1081" s="263">
        <v>2672</v>
      </c>
      <c r="F1081" s="263">
        <v>30</v>
      </c>
      <c r="G1081" s="263">
        <v>19</v>
      </c>
      <c r="H1081" s="263">
        <v>0</v>
      </c>
      <c r="I1081" s="263">
        <v>0</v>
      </c>
      <c r="J1081" s="264">
        <v>3416</v>
      </c>
      <c r="K1081" s="264">
        <v>47</v>
      </c>
      <c r="L1081" s="264">
        <v>47</v>
      </c>
      <c r="M1081" s="264">
        <v>3</v>
      </c>
      <c r="N1081" s="264">
        <v>0</v>
      </c>
      <c r="O1081" s="264">
        <v>1304</v>
      </c>
      <c r="P1081" s="264">
        <v>36</v>
      </c>
      <c r="Q1081" s="264">
        <v>36</v>
      </c>
      <c r="R1081" s="264">
        <v>20</v>
      </c>
      <c r="S1081" s="264">
        <v>0</v>
      </c>
      <c r="T1081" s="265">
        <v>0.015</v>
      </c>
      <c r="U1081" s="266">
        <v>2672</v>
      </c>
      <c r="V1081" s="266">
        <v>30</v>
      </c>
      <c r="W1081" s="266">
        <v>19</v>
      </c>
      <c r="X1081" s="266">
        <v>0</v>
      </c>
      <c r="Y1081" s="264">
        <v>0</v>
      </c>
      <c r="Z1081" s="267">
        <v>0.0112275449101796</v>
      </c>
      <c r="AA1081" s="267">
        <v>0.0112275449101796</v>
      </c>
      <c r="AB1081" s="267">
        <v>0.0137587822014052</v>
      </c>
      <c r="AC1081" s="268">
        <v>0.0276073619631902</v>
      </c>
      <c r="AD1081" s="269">
        <v>-0.00253123729122551</v>
      </c>
      <c r="AE1081" s="270">
        <v>17193</v>
      </c>
      <c r="AF1081" s="271">
        <v>256</v>
      </c>
      <c r="AG1081" s="271">
        <v>0</v>
      </c>
      <c r="AH1081" s="271">
        <v>16513</v>
      </c>
      <c r="AI1081" s="271">
        <v>249</v>
      </c>
      <c r="AJ1081" s="271">
        <v>0</v>
      </c>
      <c r="AK1081" s="268">
        <v>0.0148897807247135</v>
      </c>
      <c r="AL1081" s="268">
        <v>0.0150790286440986</v>
      </c>
      <c r="AM1081" s="269">
        <v>-0.000189247919385042</v>
      </c>
    </row>
    <row r="1082" spans="1:39">
      <c r="A1082" s="279" t="s">
        <v>1160</v>
      </c>
      <c r="B1082" s="280" t="s">
        <v>3350</v>
      </c>
      <c r="C1082" s="262" t="s">
        <v>1611</v>
      </c>
      <c r="D1082" s="280" t="s">
        <v>1612</v>
      </c>
      <c r="E1082" s="263">
        <v>2945</v>
      </c>
      <c r="F1082" s="263">
        <v>42</v>
      </c>
      <c r="G1082" s="263">
        <v>19</v>
      </c>
      <c r="H1082" s="263">
        <v>0</v>
      </c>
      <c r="I1082" s="263">
        <v>0</v>
      </c>
      <c r="J1082" s="264">
        <v>3693</v>
      </c>
      <c r="K1082" s="264">
        <v>30</v>
      </c>
      <c r="L1082" s="264">
        <v>29</v>
      </c>
      <c r="M1082" s="264">
        <v>0</v>
      </c>
      <c r="N1082" s="264">
        <v>0</v>
      </c>
      <c r="O1082" s="264">
        <v>1368</v>
      </c>
      <c r="P1082" s="264">
        <v>25</v>
      </c>
      <c r="Q1082" s="264">
        <v>25</v>
      </c>
      <c r="R1082" s="264">
        <v>14</v>
      </c>
      <c r="S1082" s="264">
        <v>0</v>
      </c>
      <c r="T1082" s="265">
        <v>0.015</v>
      </c>
      <c r="U1082" s="266">
        <v>2945</v>
      </c>
      <c r="V1082" s="266">
        <v>42</v>
      </c>
      <c r="W1082" s="266">
        <v>19</v>
      </c>
      <c r="X1082" s="266">
        <v>0</v>
      </c>
      <c r="Y1082" s="264">
        <v>0</v>
      </c>
      <c r="Z1082" s="267">
        <v>0.0142614601018676</v>
      </c>
      <c r="AA1082" s="267">
        <v>0.0142614601018676</v>
      </c>
      <c r="AB1082" s="267">
        <v>0.00812347684809098</v>
      </c>
      <c r="AC1082" s="268">
        <v>0.0182748538011696</v>
      </c>
      <c r="AD1082" s="269">
        <v>0.00613798325377659</v>
      </c>
      <c r="AE1082" s="270">
        <v>18866</v>
      </c>
      <c r="AF1082" s="271">
        <v>276</v>
      </c>
      <c r="AG1082" s="271">
        <v>0</v>
      </c>
      <c r="AH1082" s="271">
        <v>18566</v>
      </c>
      <c r="AI1082" s="271">
        <v>256</v>
      </c>
      <c r="AJ1082" s="271">
        <v>0</v>
      </c>
      <c r="AK1082" s="268">
        <v>0.0146294922082052</v>
      </c>
      <c r="AL1082" s="268">
        <v>0.0137886459118819</v>
      </c>
      <c r="AM1082" s="269">
        <v>0.000840846296323302</v>
      </c>
    </row>
    <row r="1083" spans="1:39">
      <c r="A1083" s="279" t="s">
        <v>1160</v>
      </c>
      <c r="B1083" s="280" t="s">
        <v>3350</v>
      </c>
      <c r="C1083" s="262" t="s">
        <v>1613</v>
      </c>
      <c r="D1083" s="280" t="s">
        <v>1614</v>
      </c>
      <c r="E1083" s="263">
        <v>3633</v>
      </c>
      <c r="F1083" s="263">
        <v>108</v>
      </c>
      <c r="G1083" s="263">
        <v>81</v>
      </c>
      <c r="H1083" s="263">
        <v>1</v>
      </c>
      <c r="I1083" s="263">
        <v>0</v>
      </c>
      <c r="J1083" s="264">
        <v>4802</v>
      </c>
      <c r="K1083" s="264">
        <v>40</v>
      </c>
      <c r="L1083" s="264">
        <v>40</v>
      </c>
      <c r="M1083" s="264">
        <v>0</v>
      </c>
      <c r="N1083" s="264">
        <v>0</v>
      </c>
      <c r="O1083" s="264">
        <v>1817</v>
      </c>
      <c r="P1083" s="264">
        <v>74</v>
      </c>
      <c r="Q1083" s="264">
        <v>73</v>
      </c>
      <c r="R1083" s="264">
        <v>29</v>
      </c>
      <c r="S1083" s="264">
        <v>0</v>
      </c>
      <c r="T1083" s="265">
        <v>0.015</v>
      </c>
      <c r="U1083" s="266">
        <v>3633</v>
      </c>
      <c r="V1083" s="266">
        <v>108</v>
      </c>
      <c r="W1083" s="266">
        <v>81</v>
      </c>
      <c r="X1083" s="266">
        <v>0</v>
      </c>
      <c r="Y1083" s="264">
        <v>1</v>
      </c>
      <c r="Z1083" s="267">
        <v>0.0297274979355904</v>
      </c>
      <c r="AA1083" s="267">
        <v>0.0297274979355904</v>
      </c>
      <c r="AB1083" s="267">
        <v>0.00832986255726781</v>
      </c>
      <c r="AC1083" s="268">
        <v>0.0407264722069345</v>
      </c>
      <c r="AD1083" s="269">
        <v>0.0213976353783226</v>
      </c>
      <c r="AE1083" s="270">
        <v>23468</v>
      </c>
      <c r="AF1083" s="271">
        <v>512</v>
      </c>
      <c r="AG1083" s="271">
        <v>0</v>
      </c>
      <c r="AH1083" s="271">
        <v>24581</v>
      </c>
      <c r="AI1083" s="271">
        <v>543</v>
      </c>
      <c r="AJ1083" s="271">
        <v>0</v>
      </c>
      <c r="AK1083" s="268">
        <v>0.0218169422191921</v>
      </c>
      <c r="AL1083" s="268">
        <v>0.0220902322932346</v>
      </c>
      <c r="AM1083" s="269">
        <v>-0.000273290074042521</v>
      </c>
    </row>
    <row r="1084" spans="1:39">
      <c r="A1084" s="279" t="s">
        <v>1160</v>
      </c>
      <c r="B1084" s="280" t="s">
        <v>3350</v>
      </c>
      <c r="C1084" s="262" t="s">
        <v>1615</v>
      </c>
      <c r="D1084" s="280" t="s">
        <v>1616</v>
      </c>
      <c r="E1084" s="263">
        <v>2122</v>
      </c>
      <c r="F1084" s="263">
        <v>11</v>
      </c>
      <c r="G1084" s="263">
        <v>9</v>
      </c>
      <c r="H1084" s="263">
        <v>0</v>
      </c>
      <c r="I1084" s="263">
        <v>0</v>
      </c>
      <c r="J1084" s="264">
        <v>2623</v>
      </c>
      <c r="K1084" s="264">
        <v>25</v>
      </c>
      <c r="L1084" s="264">
        <v>25</v>
      </c>
      <c r="M1084" s="264">
        <v>0</v>
      </c>
      <c r="N1084" s="264">
        <v>0</v>
      </c>
      <c r="O1084" s="264">
        <v>976</v>
      </c>
      <c r="P1084" s="264">
        <v>29</v>
      </c>
      <c r="Q1084" s="264">
        <v>29</v>
      </c>
      <c r="R1084" s="264">
        <v>22</v>
      </c>
      <c r="S1084" s="264">
        <v>0</v>
      </c>
      <c r="T1084" s="265">
        <v>0.015</v>
      </c>
      <c r="U1084" s="266">
        <v>2122</v>
      </c>
      <c r="V1084" s="266">
        <v>11</v>
      </c>
      <c r="W1084" s="266">
        <v>9</v>
      </c>
      <c r="X1084" s="266">
        <v>0</v>
      </c>
      <c r="Y1084" s="264">
        <v>0</v>
      </c>
      <c r="Z1084" s="267">
        <v>0.00518378887841659</v>
      </c>
      <c r="AA1084" s="267">
        <v>0.00518378887841659</v>
      </c>
      <c r="AB1084" s="267">
        <v>0.00953107129241327</v>
      </c>
      <c r="AC1084" s="268">
        <v>0.0297131147540984</v>
      </c>
      <c r="AD1084" s="269">
        <v>-0.00434728241399668</v>
      </c>
      <c r="AE1084" s="270">
        <v>13401</v>
      </c>
      <c r="AF1084" s="271">
        <v>218</v>
      </c>
      <c r="AG1084" s="271">
        <v>0</v>
      </c>
      <c r="AH1084" s="271">
        <v>13431</v>
      </c>
      <c r="AI1084" s="271">
        <v>243</v>
      </c>
      <c r="AJ1084" s="271">
        <v>0</v>
      </c>
      <c r="AK1084" s="268">
        <v>0.0162674427281546</v>
      </c>
      <c r="AL1084" s="268">
        <v>0.0180924726379272</v>
      </c>
      <c r="AM1084" s="269">
        <v>-0.00182502990977257</v>
      </c>
    </row>
    <row r="1085" spans="1:39">
      <c r="A1085" s="279" t="s">
        <v>1160</v>
      </c>
      <c r="B1085" s="280" t="s">
        <v>3346</v>
      </c>
      <c r="C1085" s="262" t="s">
        <v>1617</v>
      </c>
      <c r="D1085" s="280" t="s">
        <v>1618</v>
      </c>
      <c r="E1085" s="263">
        <v>4567</v>
      </c>
      <c r="F1085" s="263">
        <v>184</v>
      </c>
      <c r="G1085" s="263">
        <v>82</v>
      </c>
      <c r="H1085" s="263">
        <v>0</v>
      </c>
      <c r="I1085" s="263">
        <v>0</v>
      </c>
      <c r="J1085" s="264">
        <v>5391</v>
      </c>
      <c r="K1085" s="264">
        <v>16</v>
      </c>
      <c r="L1085" s="264">
        <v>16</v>
      </c>
      <c r="M1085" s="264">
        <v>0</v>
      </c>
      <c r="N1085" s="264">
        <v>0</v>
      </c>
      <c r="O1085" s="264">
        <v>2077</v>
      </c>
      <c r="P1085" s="264">
        <v>109</v>
      </c>
      <c r="Q1085" s="264">
        <v>109</v>
      </c>
      <c r="R1085" s="264">
        <v>13</v>
      </c>
      <c r="S1085" s="264">
        <v>0</v>
      </c>
      <c r="T1085" s="265">
        <v>0.015</v>
      </c>
      <c r="U1085" s="266">
        <v>4567</v>
      </c>
      <c r="V1085" s="266">
        <v>184</v>
      </c>
      <c r="W1085" s="266">
        <v>82</v>
      </c>
      <c r="X1085" s="266">
        <v>0</v>
      </c>
      <c r="Y1085" s="264">
        <v>0</v>
      </c>
      <c r="Z1085" s="267">
        <v>0.0402890299978104</v>
      </c>
      <c r="AA1085" s="267">
        <v>0.0402890299978104</v>
      </c>
      <c r="AB1085" s="267">
        <v>0.0029679094787609</v>
      </c>
      <c r="AC1085" s="268">
        <v>0.0524795377948965</v>
      </c>
      <c r="AD1085" s="269">
        <v>0.0373211205190495</v>
      </c>
      <c r="AE1085" s="270">
        <v>28013</v>
      </c>
      <c r="AF1085" s="271">
        <v>763</v>
      </c>
      <c r="AG1085" s="271">
        <v>0</v>
      </c>
      <c r="AH1085" s="271">
        <v>28568</v>
      </c>
      <c r="AI1085" s="271">
        <v>706</v>
      </c>
      <c r="AJ1085" s="271">
        <v>0</v>
      </c>
      <c r="AK1085" s="268">
        <v>0.0272373540856031</v>
      </c>
      <c r="AL1085" s="268">
        <v>0.0247129655558667</v>
      </c>
      <c r="AM1085" s="269">
        <v>0.00252438852973641</v>
      </c>
    </row>
    <row r="1086" spans="1:39">
      <c r="A1086" s="279" t="s">
        <v>1160</v>
      </c>
      <c r="B1086" s="280" t="s">
        <v>3346</v>
      </c>
      <c r="C1086" s="262" t="s">
        <v>1619</v>
      </c>
      <c r="D1086" s="280" t="s">
        <v>1620</v>
      </c>
      <c r="E1086" s="263">
        <v>4719</v>
      </c>
      <c r="F1086" s="263">
        <v>63</v>
      </c>
      <c r="G1086" s="263">
        <v>49</v>
      </c>
      <c r="H1086" s="263">
        <v>0</v>
      </c>
      <c r="I1086" s="263">
        <v>0</v>
      </c>
      <c r="J1086" s="264">
        <v>5603</v>
      </c>
      <c r="K1086" s="264">
        <v>37</v>
      </c>
      <c r="L1086" s="264">
        <v>37</v>
      </c>
      <c r="M1086" s="264">
        <v>1</v>
      </c>
      <c r="N1086" s="264">
        <v>0</v>
      </c>
      <c r="O1086" s="264">
        <v>2255</v>
      </c>
      <c r="P1086" s="264">
        <v>58</v>
      </c>
      <c r="Q1086" s="264">
        <v>58</v>
      </c>
      <c r="R1086" s="264">
        <v>27</v>
      </c>
      <c r="S1086" s="264">
        <v>0</v>
      </c>
      <c r="T1086" s="265">
        <v>0.015</v>
      </c>
      <c r="U1086" s="266">
        <v>4719</v>
      </c>
      <c r="V1086" s="266">
        <v>63</v>
      </c>
      <c r="W1086" s="266">
        <v>49</v>
      </c>
      <c r="X1086" s="266">
        <v>0</v>
      </c>
      <c r="Y1086" s="264">
        <v>0</v>
      </c>
      <c r="Z1086" s="267">
        <v>0.0133502860775588</v>
      </c>
      <c r="AA1086" s="267">
        <v>0.0133502860775588</v>
      </c>
      <c r="AB1086" s="267">
        <v>0.00660360521149384</v>
      </c>
      <c r="AC1086" s="268">
        <v>0.0257206208425721</v>
      </c>
      <c r="AD1086" s="269">
        <v>0.00674668086606496</v>
      </c>
      <c r="AE1086" s="270">
        <v>29356</v>
      </c>
      <c r="AF1086" s="271">
        <v>423</v>
      </c>
      <c r="AG1086" s="271">
        <v>0</v>
      </c>
      <c r="AH1086" s="271">
        <v>28943</v>
      </c>
      <c r="AI1086" s="271">
        <v>531</v>
      </c>
      <c r="AJ1086" s="271">
        <v>0</v>
      </c>
      <c r="AK1086" s="268">
        <v>0.0144093200708543</v>
      </c>
      <c r="AL1086" s="268">
        <v>0.0183464050029368</v>
      </c>
      <c r="AM1086" s="269">
        <v>-0.00393708493208247</v>
      </c>
    </row>
    <row r="1087" spans="1:39">
      <c r="A1087" s="279" t="s">
        <v>1160</v>
      </c>
      <c r="B1087" s="280" t="s">
        <v>3346</v>
      </c>
      <c r="C1087" s="262" t="s">
        <v>1621</v>
      </c>
      <c r="D1087" s="280" t="s">
        <v>1622</v>
      </c>
      <c r="E1087" s="263">
        <v>5241</v>
      </c>
      <c r="F1087" s="263">
        <v>75</v>
      </c>
      <c r="G1087" s="263">
        <v>53</v>
      </c>
      <c r="H1087" s="263">
        <v>0</v>
      </c>
      <c r="I1087" s="263">
        <v>0</v>
      </c>
      <c r="J1087" s="264">
        <v>6393</v>
      </c>
      <c r="K1087" s="264">
        <v>79</v>
      </c>
      <c r="L1087" s="264">
        <v>79</v>
      </c>
      <c r="M1087" s="264">
        <v>15</v>
      </c>
      <c r="N1087" s="264">
        <v>0</v>
      </c>
      <c r="O1087" s="264">
        <v>2695</v>
      </c>
      <c r="P1087" s="264">
        <v>44</v>
      </c>
      <c r="Q1087" s="264">
        <v>44</v>
      </c>
      <c r="R1087" s="264">
        <v>25</v>
      </c>
      <c r="S1087" s="264">
        <v>0</v>
      </c>
      <c r="T1087" s="265">
        <v>0.015</v>
      </c>
      <c r="U1087" s="266">
        <v>5241</v>
      </c>
      <c r="V1087" s="266">
        <v>75</v>
      </c>
      <c r="W1087" s="266">
        <v>53</v>
      </c>
      <c r="X1087" s="266">
        <v>0</v>
      </c>
      <c r="Y1087" s="264">
        <v>0</v>
      </c>
      <c r="Z1087" s="267">
        <v>0.0143102461362335</v>
      </c>
      <c r="AA1087" s="267">
        <v>0.0143102461362335</v>
      </c>
      <c r="AB1087" s="267">
        <v>0.0123572657594244</v>
      </c>
      <c r="AC1087" s="268">
        <v>0.0163265306122449</v>
      </c>
      <c r="AD1087" s="269">
        <v>0.00195298037680917</v>
      </c>
      <c r="AE1087" s="270">
        <v>34038</v>
      </c>
      <c r="AF1087" s="271">
        <v>475</v>
      </c>
      <c r="AG1087" s="271">
        <v>0</v>
      </c>
      <c r="AH1087" s="271">
        <v>33187</v>
      </c>
      <c r="AI1087" s="271">
        <v>475</v>
      </c>
      <c r="AJ1087" s="271">
        <v>1</v>
      </c>
      <c r="AK1087" s="268">
        <v>0.0139549914801105</v>
      </c>
      <c r="AL1087" s="268">
        <v>0.0142827010576431</v>
      </c>
      <c r="AM1087" s="269">
        <v>-0.000327709577532588</v>
      </c>
    </row>
    <row r="1088" spans="1:39">
      <c r="A1088" s="279" t="s">
        <v>1160</v>
      </c>
      <c r="B1088" s="280" t="s">
        <v>3346</v>
      </c>
      <c r="C1088" s="262" t="s">
        <v>1623</v>
      </c>
      <c r="D1088" s="280" t="s">
        <v>1624</v>
      </c>
      <c r="E1088" s="263">
        <v>5096</v>
      </c>
      <c r="F1088" s="263">
        <v>77</v>
      </c>
      <c r="G1088" s="263">
        <v>59</v>
      </c>
      <c r="H1088" s="263">
        <v>2</v>
      </c>
      <c r="I1088" s="263">
        <v>0</v>
      </c>
      <c r="J1088" s="264">
        <v>5881</v>
      </c>
      <c r="K1088" s="264">
        <v>55</v>
      </c>
      <c r="L1088" s="264">
        <v>55</v>
      </c>
      <c r="M1088" s="264">
        <v>5</v>
      </c>
      <c r="N1088" s="264">
        <v>0</v>
      </c>
      <c r="O1088" s="264">
        <v>3100</v>
      </c>
      <c r="P1088" s="264">
        <v>32</v>
      </c>
      <c r="Q1088" s="264">
        <v>32</v>
      </c>
      <c r="R1088" s="264">
        <v>11</v>
      </c>
      <c r="S1088" s="264">
        <v>0</v>
      </c>
      <c r="T1088" s="265">
        <v>0.015</v>
      </c>
      <c r="U1088" s="266">
        <v>5096</v>
      </c>
      <c r="V1088" s="266">
        <v>77</v>
      </c>
      <c r="W1088" s="266">
        <v>59</v>
      </c>
      <c r="X1088" s="266">
        <v>0</v>
      </c>
      <c r="Y1088" s="264">
        <v>2</v>
      </c>
      <c r="Z1088" s="267">
        <v>0.0151098901098901</v>
      </c>
      <c r="AA1088" s="267">
        <v>0.0151098901098901</v>
      </c>
      <c r="AB1088" s="267">
        <v>0.00935215099472879</v>
      </c>
      <c r="AC1088" s="268">
        <v>0.0103225806451613</v>
      </c>
      <c r="AD1088" s="269">
        <v>0.00575773911516132</v>
      </c>
      <c r="AE1088" s="270">
        <v>33561</v>
      </c>
      <c r="AF1088" s="271">
        <v>463</v>
      </c>
      <c r="AG1088" s="271">
        <v>0</v>
      </c>
      <c r="AH1088" s="271">
        <v>32973</v>
      </c>
      <c r="AI1088" s="271">
        <v>489</v>
      </c>
      <c r="AJ1088" s="271">
        <v>0</v>
      </c>
      <c r="AK1088" s="268">
        <v>0.0137957748577218</v>
      </c>
      <c r="AL1088" s="268">
        <v>0.014830315712856</v>
      </c>
      <c r="AM1088" s="269">
        <v>-0.00103454085513421</v>
      </c>
    </row>
    <row r="1089" spans="1:39">
      <c r="A1089" s="279" t="s">
        <v>1160</v>
      </c>
      <c r="B1089" s="280" t="s">
        <v>3346</v>
      </c>
      <c r="C1089" s="262" t="s">
        <v>1625</v>
      </c>
      <c r="D1089" s="280" t="s">
        <v>1626</v>
      </c>
      <c r="E1089" s="263">
        <v>3635</v>
      </c>
      <c r="F1089" s="263">
        <v>45</v>
      </c>
      <c r="G1089" s="263">
        <v>33</v>
      </c>
      <c r="H1089" s="263">
        <v>0</v>
      </c>
      <c r="I1089" s="263">
        <v>0</v>
      </c>
      <c r="J1089" s="264">
        <v>4612</v>
      </c>
      <c r="K1089" s="264">
        <v>24</v>
      </c>
      <c r="L1089" s="264">
        <v>24</v>
      </c>
      <c r="M1089" s="264">
        <v>7</v>
      </c>
      <c r="N1089" s="264">
        <v>0</v>
      </c>
      <c r="O1089" s="264">
        <v>1687</v>
      </c>
      <c r="P1089" s="264">
        <v>38</v>
      </c>
      <c r="Q1089" s="264">
        <v>38</v>
      </c>
      <c r="R1089" s="264">
        <v>20</v>
      </c>
      <c r="S1089" s="264">
        <v>0</v>
      </c>
      <c r="T1089" s="265">
        <v>0.015</v>
      </c>
      <c r="U1089" s="266">
        <v>3635</v>
      </c>
      <c r="V1089" s="266">
        <v>45</v>
      </c>
      <c r="W1089" s="266">
        <v>33</v>
      </c>
      <c r="X1089" s="266">
        <v>0</v>
      </c>
      <c r="Y1089" s="264">
        <v>0</v>
      </c>
      <c r="Z1089" s="267">
        <v>0.0123796423658872</v>
      </c>
      <c r="AA1089" s="267">
        <v>0.0123796423658872</v>
      </c>
      <c r="AB1089" s="267">
        <v>0.00520381613183001</v>
      </c>
      <c r="AC1089" s="268">
        <v>0.022525192649674</v>
      </c>
      <c r="AD1089" s="269">
        <v>0.0071758262340572</v>
      </c>
      <c r="AE1089" s="270">
        <v>23235</v>
      </c>
      <c r="AF1089" s="271">
        <v>313</v>
      </c>
      <c r="AG1089" s="271">
        <v>0</v>
      </c>
      <c r="AH1089" s="271">
        <v>23569</v>
      </c>
      <c r="AI1089" s="271">
        <v>346</v>
      </c>
      <c r="AJ1089" s="271">
        <v>0</v>
      </c>
      <c r="AK1089" s="268">
        <v>0.0134710565956531</v>
      </c>
      <c r="AL1089" s="268">
        <v>0.0146803003945861</v>
      </c>
      <c r="AM1089" s="269">
        <v>-0.001209243798933</v>
      </c>
    </row>
    <row r="1090" spans="1:39">
      <c r="A1090" s="279" t="s">
        <v>1160</v>
      </c>
      <c r="B1090" s="280" t="s">
        <v>3346</v>
      </c>
      <c r="C1090" s="262" t="s">
        <v>1627</v>
      </c>
      <c r="D1090" s="280" t="s">
        <v>1628</v>
      </c>
      <c r="E1090" s="263">
        <v>6170</v>
      </c>
      <c r="F1090" s="263">
        <v>118</v>
      </c>
      <c r="G1090" s="263">
        <v>75</v>
      </c>
      <c r="H1090" s="263">
        <v>1</v>
      </c>
      <c r="I1090" s="263">
        <v>0</v>
      </c>
      <c r="J1090" s="264">
        <v>7826</v>
      </c>
      <c r="K1090" s="264">
        <v>120</v>
      </c>
      <c r="L1090" s="264">
        <v>120</v>
      </c>
      <c r="M1090" s="264">
        <v>0</v>
      </c>
      <c r="N1090" s="264">
        <v>0</v>
      </c>
      <c r="O1090" s="264">
        <v>2822</v>
      </c>
      <c r="P1090" s="264">
        <v>48</v>
      </c>
      <c r="Q1090" s="264">
        <v>48</v>
      </c>
      <c r="R1090" s="264">
        <v>23</v>
      </c>
      <c r="S1090" s="264">
        <v>0</v>
      </c>
      <c r="T1090" s="265">
        <v>0.015</v>
      </c>
      <c r="U1090" s="266">
        <v>6170</v>
      </c>
      <c r="V1090" s="266">
        <v>118</v>
      </c>
      <c r="W1090" s="266">
        <v>75</v>
      </c>
      <c r="X1090" s="266">
        <v>0</v>
      </c>
      <c r="Y1090" s="264">
        <v>1</v>
      </c>
      <c r="Z1090" s="267">
        <v>0.0191247974068071</v>
      </c>
      <c r="AA1090" s="267">
        <v>0.0191247974068071</v>
      </c>
      <c r="AB1090" s="267">
        <v>0.0153335037055967</v>
      </c>
      <c r="AC1090" s="268">
        <v>0.0170092133238838</v>
      </c>
      <c r="AD1090" s="269">
        <v>0.0037912937012104</v>
      </c>
      <c r="AE1090" s="270">
        <v>40176</v>
      </c>
      <c r="AF1090" s="271">
        <v>790</v>
      </c>
      <c r="AG1090" s="271">
        <v>0</v>
      </c>
      <c r="AH1090" s="271">
        <v>40387</v>
      </c>
      <c r="AI1090" s="271">
        <v>861</v>
      </c>
      <c r="AJ1090" s="271">
        <v>0</v>
      </c>
      <c r="AK1090" s="268">
        <v>0.0196634806849861</v>
      </c>
      <c r="AL1090" s="268">
        <v>0.0213187411790923</v>
      </c>
      <c r="AM1090" s="269">
        <v>-0.00165526049410622</v>
      </c>
    </row>
    <row r="1091" spans="1:39">
      <c r="A1091" s="279" t="s">
        <v>1160</v>
      </c>
      <c r="B1091" s="280" t="s">
        <v>3346</v>
      </c>
      <c r="C1091" s="262" t="s">
        <v>1629</v>
      </c>
      <c r="D1091" s="280" t="s">
        <v>1630</v>
      </c>
      <c r="E1091" s="263">
        <v>5101</v>
      </c>
      <c r="F1091" s="263">
        <v>98</v>
      </c>
      <c r="G1091" s="263">
        <v>73</v>
      </c>
      <c r="H1091" s="263">
        <v>0</v>
      </c>
      <c r="I1091" s="263">
        <v>0</v>
      </c>
      <c r="J1091" s="264">
        <v>6532</v>
      </c>
      <c r="K1091" s="264">
        <v>120</v>
      </c>
      <c r="L1091" s="264">
        <v>119</v>
      </c>
      <c r="M1091" s="264">
        <v>18</v>
      </c>
      <c r="N1091" s="264">
        <v>0</v>
      </c>
      <c r="O1091" s="264">
        <v>2445</v>
      </c>
      <c r="P1091" s="264">
        <v>47</v>
      </c>
      <c r="Q1091" s="264">
        <v>47</v>
      </c>
      <c r="R1091" s="264">
        <v>30</v>
      </c>
      <c r="S1091" s="264">
        <v>0</v>
      </c>
      <c r="T1091" s="265">
        <v>0.015</v>
      </c>
      <c r="U1091" s="266">
        <v>5101</v>
      </c>
      <c r="V1091" s="266">
        <v>98</v>
      </c>
      <c r="W1091" s="266">
        <v>73</v>
      </c>
      <c r="X1091" s="266">
        <v>0</v>
      </c>
      <c r="Y1091" s="264">
        <v>0</v>
      </c>
      <c r="Z1091" s="267">
        <v>0.0192119192315232</v>
      </c>
      <c r="AA1091" s="267">
        <v>0.0192119192315232</v>
      </c>
      <c r="AB1091" s="267">
        <v>0.0183710961420698</v>
      </c>
      <c r="AC1091" s="268">
        <v>0.0192229038854806</v>
      </c>
      <c r="AD1091" s="269">
        <v>0.000840823089453421</v>
      </c>
      <c r="AE1091" s="270">
        <v>32720</v>
      </c>
      <c r="AF1091" s="271">
        <v>665</v>
      </c>
      <c r="AG1091" s="271">
        <v>0</v>
      </c>
      <c r="AH1091" s="271">
        <v>32705</v>
      </c>
      <c r="AI1091" s="271">
        <v>613</v>
      </c>
      <c r="AJ1091" s="271">
        <v>0</v>
      </c>
      <c r="AK1091" s="268">
        <v>0.0203239608801956</v>
      </c>
      <c r="AL1091" s="268">
        <v>0.0187433114202721</v>
      </c>
      <c r="AM1091" s="269">
        <v>0.00158064945992347</v>
      </c>
    </row>
    <row r="1092" spans="1:39">
      <c r="A1092" s="279" t="s">
        <v>1160</v>
      </c>
      <c r="B1092" s="280" t="s">
        <v>3346</v>
      </c>
      <c r="C1092" s="262" t="s">
        <v>1631</v>
      </c>
      <c r="D1092" s="280" t="s">
        <v>1632</v>
      </c>
      <c r="E1092" s="263">
        <v>1662</v>
      </c>
      <c r="F1092" s="263">
        <v>20</v>
      </c>
      <c r="G1092" s="263">
        <v>15</v>
      </c>
      <c r="H1092" s="263">
        <v>0</v>
      </c>
      <c r="I1092" s="263">
        <v>0</v>
      </c>
      <c r="J1092" s="264">
        <v>2055</v>
      </c>
      <c r="K1092" s="264">
        <v>29</v>
      </c>
      <c r="L1092" s="264">
        <v>29</v>
      </c>
      <c r="M1092" s="264">
        <v>9</v>
      </c>
      <c r="N1092" s="264">
        <v>0</v>
      </c>
      <c r="O1092" s="264">
        <v>776</v>
      </c>
      <c r="P1092" s="264">
        <v>9</v>
      </c>
      <c r="Q1092" s="264">
        <v>9</v>
      </c>
      <c r="R1092" s="264">
        <v>5</v>
      </c>
      <c r="S1092" s="264">
        <v>0</v>
      </c>
      <c r="T1092" s="265">
        <v>0.015</v>
      </c>
      <c r="U1092" s="266">
        <v>1662</v>
      </c>
      <c r="V1092" s="266">
        <v>20</v>
      </c>
      <c r="W1092" s="266">
        <v>15</v>
      </c>
      <c r="X1092" s="266">
        <v>0</v>
      </c>
      <c r="Y1092" s="264">
        <v>0</v>
      </c>
      <c r="Z1092" s="267">
        <v>0.0120336943441637</v>
      </c>
      <c r="AA1092" s="267">
        <v>0.0120336943441637</v>
      </c>
      <c r="AB1092" s="267">
        <v>0.0141119221411192</v>
      </c>
      <c r="AC1092" s="268">
        <v>0.0115979381443299</v>
      </c>
      <c r="AD1092" s="269">
        <v>-0.00207822779695556</v>
      </c>
      <c r="AE1092" s="270">
        <v>10630</v>
      </c>
      <c r="AF1092" s="271">
        <v>161</v>
      </c>
      <c r="AG1092" s="271">
        <v>0</v>
      </c>
      <c r="AH1092" s="271">
        <v>10600</v>
      </c>
      <c r="AI1092" s="271">
        <v>182</v>
      </c>
      <c r="AJ1092" s="271">
        <v>0</v>
      </c>
      <c r="AK1092" s="268">
        <v>0.0151458137347131</v>
      </c>
      <c r="AL1092" s="268">
        <v>0.0171698113207547</v>
      </c>
      <c r="AM1092" s="269">
        <v>-0.00202399758604164</v>
      </c>
    </row>
    <row r="1093" spans="1:39">
      <c r="A1093" s="279" t="s">
        <v>1160</v>
      </c>
      <c r="B1093" s="280" t="s">
        <v>3346</v>
      </c>
      <c r="C1093" s="262" t="s">
        <v>1633</v>
      </c>
      <c r="D1093" s="280" t="s">
        <v>1634</v>
      </c>
      <c r="E1093" s="263">
        <v>3474</v>
      </c>
      <c r="F1093" s="263">
        <v>38</v>
      </c>
      <c r="G1093" s="263">
        <v>30</v>
      </c>
      <c r="H1093" s="263">
        <v>0</v>
      </c>
      <c r="I1093" s="263">
        <v>0</v>
      </c>
      <c r="J1093" s="264">
        <v>4424</v>
      </c>
      <c r="K1093" s="264">
        <v>52</v>
      </c>
      <c r="L1093" s="264">
        <v>52</v>
      </c>
      <c r="M1093" s="264">
        <v>9</v>
      </c>
      <c r="N1093" s="264">
        <v>0</v>
      </c>
      <c r="O1093" s="264">
        <v>1615</v>
      </c>
      <c r="P1093" s="264">
        <v>22</v>
      </c>
      <c r="Q1093" s="264">
        <v>22</v>
      </c>
      <c r="R1093" s="264">
        <v>15</v>
      </c>
      <c r="S1093" s="264">
        <v>0</v>
      </c>
      <c r="T1093" s="265">
        <v>0.015</v>
      </c>
      <c r="U1093" s="266">
        <v>3474</v>
      </c>
      <c r="V1093" s="266">
        <v>38</v>
      </c>
      <c r="W1093" s="266">
        <v>30</v>
      </c>
      <c r="X1093" s="266">
        <v>0</v>
      </c>
      <c r="Y1093" s="264">
        <v>0</v>
      </c>
      <c r="Z1093" s="267">
        <v>0.0109383995394358</v>
      </c>
      <c r="AA1093" s="267">
        <v>0.0109383995394358</v>
      </c>
      <c r="AB1093" s="267">
        <v>0.011754068716094</v>
      </c>
      <c r="AC1093" s="268">
        <v>0.0136222910216718</v>
      </c>
      <c r="AD1093" s="269">
        <v>-0.000815669176658224</v>
      </c>
      <c r="AE1093" s="270">
        <v>22171</v>
      </c>
      <c r="AF1093" s="271">
        <v>256</v>
      </c>
      <c r="AG1093" s="271">
        <v>0</v>
      </c>
      <c r="AH1093" s="271">
        <v>22567</v>
      </c>
      <c r="AI1093" s="271">
        <v>300</v>
      </c>
      <c r="AJ1093" s="271">
        <v>0</v>
      </c>
      <c r="AK1093" s="268">
        <v>0.0115466149474539</v>
      </c>
      <c r="AL1093" s="268">
        <v>0.0132937475074223</v>
      </c>
      <c r="AM1093" s="269">
        <v>-0.00174713255996846</v>
      </c>
    </row>
    <row r="1094" spans="1:39">
      <c r="A1094" s="279" t="s">
        <v>1160</v>
      </c>
      <c r="B1094" s="280" t="s">
        <v>3346</v>
      </c>
      <c r="C1094" s="262" t="s">
        <v>1635</v>
      </c>
      <c r="D1094" s="280" t="s">
        <v>1636</v>
      </c>
      <c r="E1094" s="263">
        <v>2205</v>
      </c>
      <c r="F1094" s="263">
        <v>35</v>
      </c>
      <c r="G1094" s="263">
        <v>24</v>
      </c>
      <c r="H1094" s="263">
        <v>0</v>
      </c>
      <c r="I1094" s="263">
        <v>0</v>
      </c>
      <c r="J1094" s="264">
        <v>2907</v>
      </c>
      <c r="K1094" s="264">
        <v>15</v>
      </c>
      <c r="L1094" s="264">
        <v>15</v>
      </c>
      <c r="M1094" s="264">
        <v>0</v>
      </c>
      <c r="N1094" s="264">
        <v>0</v>
      </c>
      <c r="O1094" s="264">
        <v>953</v>
      </c>
      <c r="P1094" s="264">
        <v>22</v>
      </c>
      <c r="Q1094" s="264">
        <v>22</v>
      </c>
      <c r="R1094" s="264">
        <v>10</v>
      </c>
      <c r="S1094" s="264">
        <v>0</v>
      </c>
      <c r="T1094" s="265">
        <v>0.015</v>
      </c>
      <c r="U1094" s="266">
        <v>2205</v>
      </c>
      <c r="V1094" s="266">
        <v>35</v>
      </c>
      <c r="W1094" s="266">
        <v>24</v>
      </c>
      <c r="X1094" s="266">
        <v>0</v>
      </c>
      <c r="Y1094" s="264">
        <v>0</v>
      </c>
      <c r="Z1094" s="267">
        <v>0.0158730158730159</v>
      </c>
      <c r="AA1094" s="267">
        <v>0.0158730158730159</v>
      </c>
      <c r="AB1094" s="267">
        <v>0.00515995872033024</v>
      </c>
      <c r="AC1094" s="268">
        <v>0.0230849947534103</v>
      </c>
      <c r="AD1094" s="269">
        <v>0.0107130571526856</v>
      </c>
      <c r="AE1094" s="270">
        <v>14061</v>
      </c>
      <c r="AF1094" s="271">
        <v>198</v>
      </c>
      <c r="AG1094" s="271">
        <v>1</v>
      </c>
      <c r="AH1094" s="271">
        <v>14191</v>
      </c>
      <c r="AI1094" s="271">
        <v>238</v>
      </c>
      <c r="AJ1094" s="271">
        <v>0</v>
      </c>
      <c r="AK1094" s="268">
        <v>0.0140103833297774</v>
      </c>
      <c r="AL1094" s="268">
        <v>0.016771193009654</v>
      </c>
      <c r="AM1094" s="269">
        <v>-0.00276080967987661</v>
      </c>
    </row>
    <row r="1095" spans="1:39">
      <c r="A1095" s="279" t="s">
        <v>1160</v>
      </c>
      <c r="B1095" s="280" t="s">
        <v>3346</v>
      </c>
      <c r="C1095" s="262" t="s">
        <v>1637</v>
      </c>
      <c r="D1095" s="280" t="s">
        <v>1638</v>
      </c>
      <c r="E1095" s="263">
        <v>2309</v>
      </c>
      <c r="F1095" s="263">
        <v>35</v>
      </c>
      <c r="G1095" s="263">
        <v>18</v>
      </c>
      <c r="H1095" s="263">
        <v>0</v>
      </c>
      <c r="I1095" s="263">
        <v>0</v>
      </c>
      <c r="J1095" s="264">
        <v>2842</v>
      </c>
      <c r="K1095" s="264">
        <v>39</v>
      </c>
      <c r="L1095" s="264">
        <v>39</v>
      </c>
      <c r="M1095" s="264">
        <v>8</v>
      </c>
      <c r="N1095" s="264">
        <v>0</v>
      </c>
      <c r="O1095" s="264">
        <v>1090</v>
      </c>
      <c r="P1095" s="264">
        <v>19</v>
      </c>
      <c r="Q1095" s="264">
        <v>19</v>
      </c>
      <c r="R1095" s="264">
        <v>10</v>
      </c>
      <c r="S1095" s="264">
        <v>0</v>
      </c>
      <c r="T1095" s="265">
        <v>0.015</v>
      </c>
      <c r="U1095" s="266">
        <v>2309</v>
      </c>
      <c r="V1095" s="266">
        <v>35</v>
      </c>
      <c r="W1095" s="266">
        <v>18</v>
      </c>
      <c r="X1095" s="266">
        <v>0</v>
      </c>
      <c r="Y1095" s="264">
        <v>0</v>
      </c>
      <c r="Z1095" s="267">
        <v>0.0151580770896492</v>
      </c>
      <c r="AA1095" s="267">
        <v>0.0151580770896492</v>
      </c>
      <c r="AB1095" s="267">
        <v>0.0137227304714989</v>
      </c>
      <c r="AC1095" s="268">
        <v>0.0174311926605505</v>
      </c>
      <c r="AD1095" s="269">
        <v>0.00143534661815025</v>
      </c>
      <c r="AE1095" s="270">
        <v>14457</v>
      </c>
      <c r="AF1095" s="271">
        <v>229</v>
      </c>
      <c r="AG1095" s="271">
        <v>0</v>
      </c>
      <c r="AH1095" s="271">
        <v>14727</v>
      </c>
      <c r="AI1095" s="271">
        <v>217</v>
      </c>
      <c r="AJ1095" s="271">
        <v>0</v>
      </c>
      <c r="AK1095" s="268">
        <v>0.0158400774711213</v>
      </c>
      <c r="AL1095" s="268">
        <v>0.0147348407686562</v>
      </c>
      <c r="AM1095" s="269">
        <v>0.00110523670246505</v>
      </c>
    </row>
    <row r="1096" spans="1:39">
      <c r="A1096" s="279" t="s">
        <v>1160</v>
      </c>
      <c r="B1096" s="280" t="s">
        <v>3346</v>
      </c>
      <c r="C1096" s="262" t="s">
        <v>1639</v>
      </c>
      <c r="D1096" s="280" t="s">
        <v>1640</v>
      </c>
      <c r="E1096" s="263">
        <v>3192</v>
      </c>
      <c r="F1096" s="263">
        <v>54</v>
      </c>
      <c r="G1096" s="263">
        <v>37</v>
      </c>
      <c r="H1096" s="263">
        <v>0</v>
      </c>
      <c r="I1096" s="263">
        <v>0</v>
      </c>
      <c r="J1096" s="264">
        <v>3948</v>
      </c>
      <c r="K1096" s="264">
        <v>48</v>
      </c>
      <c r="L1096" s="264">
        <v>48</v>
      </c>
      <c r="M1096" s="264">
        <v>17</v>
      </c>
      <c r="N1096" s="264">
        <v>0</v>
      </c>
      <c r="O1096" s="264">
        <v>1445</v>
      </c>
      <c r="P1096" s="264">
        <v>69</v>
      </c>
      <c r="Q1096" s="264">
        <v>68</v>
      </c>
      <c r="R1096" s="264">
        <v>49</v>
      </c>
      <c r="S1096" s="264">
        <v>0</v>
      </c>
      <c r="T1096" s="265">
        <v>0.015</v>
      </c>
      <c r="U1096" s="266">
        <v>3192</v>
      </c>
      <c r="V1096" s="266">
        <v>54</v>
      </c>
      <c r="W1096" s="266">
        <v>37</v>
      </c>
      <c r="X1096" s="266">
        <v>0</v>
      </c>
      <c r="Y1096" s="264">
        <v>0</v>
      </c>
      <c r="Z1096" s="267">
        <v>0.0169172932330827</v>
      </c>
      <c r="AA1096" s="267">
        <v>0.0169172932330827</v>
      </c>
      <c r="AB1096" s="267">
        <v>0.0121580547112462</v>
      </c>
      <c r="AC1096" s="268">
        <v>0.0477508650519031</v>
      </c>
      <c r="AD1096" s="269">
        <v>0.00475923852183651</v>
      </c>
      <c r="AE1096" s="270">
        <v>19979</v>
      </c>
      <c r="AF1096" s="271">
        <v>367</v>
      </c>
      <c r="AG1096" s="271">
        <v>0</v>
      </c>
      <c r="AH1096" s="271">
        <v>20024</v>
      </c>
      <c r="AI1096" s="271">
        <v>385</v>
      </c>
      <c r="AJ1096" s="271">
        <v>0</v>
      </c>
      <c r="AK1096" s="268">
        <v>0.0183692877521397</v>
      </c>
      <c r="AL1096" s="268">
        <v>0.0192269276867759</v>
      </c>
      <c r="AM1096" s="269">
        <v>-0.000857639934636122</v>
      </c>
    </row>
    <row r="1097" spans="1:39">
      <c r="A1097" s="279" t="s">
        <v>1160</v>
      </c>
      <c r="B1097" s="280" t="s">
        <v>3350</v>
      </c>
      <c r="C1097" s="262" t="s">
        <v>1641</v>
      </c>
      <c r="D1097" s="280" t="s">
        <v>1642</v>
      </c>
      <c r="E1097" s="263">
        <v>6891</v>
      </c>
      <c r="F1097" s="263">
        <v>198</v>
      </c>
      <c r="G1097" s="263">
        <v>134</v>
      </c>
      <c r="H1097" s="263">
        <v>1</v>
      </c>
      <c r="I1097" s="263">
        <v>0</v>
      </c>
      <c r="J1097" s="264">
        <v>8460</v>
      </c>
      <c r="K1097" s="264">
        <v>248</v>
      </c>
      <c r="L1097" s="264">
        <v>247</v>
      </c>
      <c r="M1097" s="264">
        <v>33</v>
      </c>
      <c r="N1097" s="264">
        <v>0</v>
      </c>
      <c r="O1097" s="264">
        <v>4844</v>
      </c>
      <c r="P1097" s="264">
        <v>132</v>
      </c>
      <c r="Q1097" s="264">
        <v>132</v>
      </c>
      <c r="R1097" s="264">
        <v>90</v>
      </c>
      <c r="S1097" s="264">
        <v>0</v>
      </c>
      <c r="T1097" s="265">
        <v>0.015</v>
      </c>
      <c r="U1097" s="266">
        <v>6891</v>
      </c>
      <c r="V1097" s="266">
        <v>198</v>
      </c>
      <c r="W1097" s="266">
        <v>134</v>
      </c>
      <c r="X1097" s="266">
        <v>0</v>
      </c>
      <c r="Y1097" s="264">
        <v>1</v>
      </c>
      <c r="Z1097" s="267">
        <v>0.0287331301697867</v>
      </c>
      <c r="AA1097" s="267">
        <v>0.0287331301697867</v>
      </c>
      <c r="AB1097" s="267">
        <v>0.0293144208037825</v>
      </c>
      <c r="AC1097" s="268">
        <v>0.0272502064409579</v>
      </c>
      <c r="AD1097" s="269">
        <v>-0.00058129063399583</v>
      </c>
      <c r="AE1097" s="270">
        <v>44499</v>
      </c>
      <c r="AF1097" s="271">
        <v>1262</v>
      </c>
      <c r="AG1097" s="271">
        <v>0</v>
      </c>
      <c r="AH1097" s="271">
        <v>43992</v>
      </c>
      <c r="AI1097" s="271">
        <v>1202</v>
      </c>
      <c r="AJ1097" s="271">
        <v>0</v>
      </c>
      <c r="AK1097" s="268">
        <v>0.0283601878693903</v>
      </c>
      <c r="AL1097" s="268">
        <v>0.0273231496635752</v>
      </c>
      <c r="AM1097" s="269">
        <v>0.00103703820581513</v>
      </c>
    </row>
    <row r="1098" spans="1:39">
      <c r="A1098" s="279" t="s">
        <v>1160</v>
      </c>
      <c r="B1098" s="280" t="s">
        <v>32</v>
      </c>
      <c r="C1098" s="262" t="s">
        <v>1643</v>
      </c>
      <c r="D1098" s="280" t="s">
        <v>1644</v>
      </c>
      <c r="E1098" s="263">
        <v>0</v>
      </c>
      <c r="F1098" s="263">
        <v>0</v>
      </c>
      <c r="G1098" s="263">
        <v>0</v>
      </c>
      <c r="H1098" s="263">
        <v>0</v>
      </c>
      <c r="I1098" s="263">
        <v>0</v>
      </c>
      <c r="J1098" s="264">
        <v>0</v>
      </c>
      <c r="K1098" s="264">
        <v>0</v>
      </c>
      <c r="L1098" s="264">
        <v>0</v>
      </c>
      <c r="M1098" s="264">
        <v>0</v>
      </c>
      <c r="N1098" s="264">
        <v>0</v>
      </c>
      <c r="O1098" s="264">
        <v>0</v>
      </c>
      <c r="P1098" s="264">
        <v>0</v>
      </c>
      <c r="Q1098" s="264">
        <v>0</v>
      </c>
      <c r="R1098" s="264">
        <v>0</v>
      </c>
      <c r="S1098" s="264">
        <v>0</v>
      </c>
      <c r="T1098" s="265">
        <v>0.015</v>
      </c>
      <c r="U1098" s="266">
        <v>0</v>
      </c>
      <c r="V1098" s="266">
        <v>0</v>
      </c>
      <c r="W1098" s="266">
        <v>0</v>
      </c>
      <c r="X1098" s="266">
        <v>0</v>
      </c>
      <c r="Y1098" s="264">
        <v>0</v>
      </c>
      <c r="Z1098" s="267">
        <v>0</v>
      </c>
      <c r="AA1098" s="267">
        <v>0</v>
      </c>
      <c r="AB1098" s="267">
        <v>0</v>
      </c>
      <c r="AC1098" s="268">
        <v>0</v>
      </c>
      <c r="AD1098" s="269">
        <v>0</v>
      </c>
      <c r="AE1098" s="270">
        <v>0</v>
      </c>
      <c r="AF1098" s="271">
        <v>0</v>
      </c>
      <c r="AG1098" s="271">
        <v>0</v>
      </c>
      <c r="AH1098" s="271">
        <v>0</v>
      </c>
      <c r="AI1098" s="271">
        <v>0</v>
      </c>
      <c r="AJ1098" s="271">
        <v>0</v>
      </c>
      <c r="AK1098" s="268">
        <v>0</v>
      </c>
      <c r="AL1098" s="268">
        <v>0</v>
      </c>
      <c r="AM1098" s="269">
        <v>0</v>
      </c>
    </row>
    <row r="1099" spans="1:39">
      <c r="A1099" s="279" t="s">
        <v>1160</v>
      </c>
      <c r="B1099" s="280" t="s">
        <v>3350</v>
      </c>
      <c r="C1099" s="262" t="s">
        <v>1645</v>
      </c>
      <c r="D1099" s="280" t="s">
        <v>1646</v>
      </c>
      <c r="E1099" s="263">
        <v>2115</v>
      </c>
      <c r="F1099" s="263">
        <v>45</v>
      </c>
      <c r="G1099" s="263">
        <v>28</v>
      </c>
      <c r="H1099" s="263">
        <v>0</v>
      </c>
      <c r="I1099" s="263">
        <v>0</v>
      </c>
      <c r="J1099" s="264">
        <v>2577</v>
      </c>
      <c r="K1099" s="264">
        <v>58</v>
      </c>
      <c r="L1099" s="264">
        <v>58</v>
      </c>
      <c r="M1099" s="264">
        <v>14</v>
      </c>
      <c r="N1099" s="264">
        <v>0</v>
      </c>
      <c r="O1099" s="264">
        <v>1450</v>
      </c>
      <c r="P1099" s="264">
        <v>32</v>
      </c>
      <c r="Q1099" s="264">
        <v>32</v>
      </c>
      <c r="R1099" s="264">
        <v>23</v>
      </c>
      <c r="S1099" s="264">
        <v>0</v>
      </c>
      <c r="T1099" s="265">
        <v>0.015</v>
      </c>
      <c r="U1099" s="266">
        <v>2115</v>
      </c>
      <c r="V1099" s="266">
        <v>45</v>
      </c>
      <c r="W1099" s="266">
        <v>28</v>
      </c>
      <c r="X1099" s="266">
        <v>0</v>
      </c>
      <c r="Y1099" s="264">
        <v>0</v>
      </c>
      <c r="Z1099" s="267">
        <v>0.0212765957446809</v>
      </c>
      <c r="AA1099" s="267">
        <v>0.0212765957446809</v>
      </c>
      <c r="AB1099" s="267">
        <v>0.0225067908420644</v>
      </c>
      <c r="AC1099" s="268">
        <v>0.0220689655172414</v>
      </c>
      <c r="AD1099" s="269">
        <v>-0.00123019509738357</v>
      </c>
      <c r="AE1099" s="270">
        <v>13729</v>
      </c>
      <c r="AF1099" s="271">
        <v>369</v>
      </c>
      <c r="AG1099" s="271">
        <v>0</v>
      </c>
      <c r="AH1099" s="271">
        <v>13598</v>
      </c>
      <c r="AI1099" s="271">
        <v>407</v>
      </c>
      <c r="AJ1099" s="271">
        <v>0</v>
      </c>
      <c r="AK1099" s="268">
        <v>0.0268774127758759</v>
      </c>
      <c r="AL1099" s="268">
        <v>0.0299308721870863</v>
      </c>
      <c r="AM1099" s="269">
        <v>-0.00305345941121045</v>
      </c>
    </row>
    <row r="1100" spans="1:39">
      <c r="A1100" s="279" t="s">
        <v>1160</v>
      </c>
      <c r="B1100" s="280" t="s">
        <v>3350</v>
      </c>
      <c r="C1100" s="262" t="s">
        <v>1647</v>
      </c>
      <c r="D1100" s="280" t="s">
        <v>1648</v>
      </c>
      <c r="E1100" s="263">
        <v>5279</v>
      </c>
      <c r="F1100" s="263">
        <v>114</v>
      </c>
      <c r="G1100" s="263">
        <v>69</v>
      </c>
      <c r="H1100" s="263">
        <v>0</v>
      </c>
      <c r="I1100" s="263">
        <v>0</v>
      </c>
      <c r="J1100" s="264">
        <v>6230</v>
      </c>
      <c r="K1100" s="264">
        <v>128</v>
      </c>
      <c r="L1100" s="264">
        <v>126</v>
      </c>
      <c r="M1100" s="264">
        <v>1</v>
      </c>
      <c r="N1100" s="264">
        <v>0</v>
      </c>
      <c r="O1100" s="264">
        <v>3604</v>
      </c>
      <c r="P1100" s="264">
        <v>112</v>
      </c>
      <c r="Q1100" s="264">
        <v>111</v>
      </c>
      <c r="R1100" s="264">
        <v>41</v>
      </c>
      <c r="S1100" s="264">
        <v>0</v>
      </c>
      <c r="T1100" s="265">
        <v>0.015</v>
      </c>
      <c r="U1100" s="266">
        <v>5279</v>
      </c>
      <c r="V1100" s="266">
        <v>114</v>
      </c>
      <c r="W1100" s="266">
        <v>69</v>
      </c>
      <c r="X1100" s="266">
        <v>0</v>
      </c>
      <c r="Y1100" s="264">
        <v>0</v>
      </c>
      <c r="Z1100" s="267">
        <v>0.0215949990528509</v>
      </c>
      <c r="AA1100" s="267">
        <v>0.0215949990528509</v>
      </c>
      <c r="AB1100" s="267">
        <v>0.020545746388443</v>
      </c>
      <c r="AC1100" s="268">
        <v>0.0310765815760266</v>
      </c>
      <c r="AD1100" s="269">
        <v>0.0010492526644079</v>
      </c>
      <c r="AE1100" s="270">
        <v>33335</v>
      </c>
      <c r="AF1100" s="271">
        <v>831</v>
      </c>
      <c r="AG1100" s="271">
        <v>0</v>
      </c>
      <c r="AH1100" s="271">
        <v>32935</v>
      </c>
      <c r="AI1100" s="271">
        <v>801</v>
      </c>
      <c r="AJ1100" s="271">
        <v>0</v>
      </c>
      <c r="AK1100" s="268">
        <v>0.0249287535623219</v>
      </c>
      <c r="AL1100" s="268">
        <v>0.0243206315469865</v>
      </c>
      <c r="AM1100" s="269">
        <v>0.000608122015335395</v>
      </c>
    </row>
    <row r="1101" spans="1:39">
      <c r="A1101" s="279" t="s">
        <v>1160</v>
      </c>
      <c r="B1101" s="280" t="s">
        <v>3345</v>
      </c>
      <c r="C1101" s="262" t="s">
        <v>1649</v>
      </c>
      <c r="D1101" s="280" t="s">
        <v>1650</v>
      </c>
      <c r="E1101" s="263">
        <v>0</v>
      </c>
      <c r="F1101" s="263">
        <v>0</v>
      </c>
      <c r="G1101" s="263">
        <v>0</v>
      </c>
      <c r="H1101" s="263">
        <v>0</v>
      </c>
      <c r="I1101" s="263">
        <v>0</v>
      </c>
      <c r="J1101" s="264">
        <v>0</v>
      </c>
      <c r="K1101" s="264">
        <v>0</v>
      </c>
      <c r="L1101" s="264">
        <v>0</v>
      </c>
      <c r="M1101" s="264">
        <v>0</v>
      </c>
      <c r="N1101" s="264">
        <v>0</v>
      </c>
      <c r="O1101" s="264">
        <v>0</v>
      </c>
      <c r="P1101" s="264">
        <v>0</v>
      </c>
      <c r="Q1101" s="264">
        <v>0</v>
      </c>
      <c r="R1101" s="264">
        <v>0</v>
      </c>
      <c r="S1101" s="264">
        <v>0</v>
      </c>
      <c r="T1101" s="265">
        <v>0.015</v>
      </c>
      <c r="U1101" s="266">
        <v>0</v>
      </c>
      <c r="V1101" s="266">
        <v>0</v>
      </c>
      <c r="W1101" s="266">
        <v>0</v>
      </c>
      <c r="X1101" s="266">
        <v>0</v>
      </c>
      <c r="Y1101" s="264">
        <v>0</v>
      </c>
      <c r="Z1101" s="267">
        <v>0</v>
      </c>
      <c r="AA1101" s="267">
        <v>0</v>
      </c>
      <c r="AB1101" s="267">
        <v>0</v>
      </c>
      <c r="AC1101" s="268">
        <v>0</v>
      </c>
      <c r="AD1101" s="269">
        <v>0</v>
      </c>
      <c r="AE1101" s="270">
        <v>0</v>
      </c>
      <c r="AF1101" s="271">
        <v>0</v>
      </c>
      <c r="AG1101" s="271">
        <v>0</v>
      </c>
      <c r="AH1101" s="271">
        <v>0</v>
      </c>
      <c r="AI1101" s="271">
        <v>3</v>
      </c>
      <c r="AJ1101" s="271">
        <v>0</v>
      </c>
      <c r="AK1101" s="268">
        <v>0</v>
      </c>
      <c r="AL1101" s="268">
        <v>0</v>
      </c>
      <c r="AM1101" s="269">
        <v>0</v>
      </c>
    </row>
    <row r="1102" spans="1:39">
      <c r="A1102" s="279" t="s">
        <v>1160</v>
      </c>
      <c r="B1102" s="280" t="s">
        <v>3345</v>
      </c>
      <c r="C1102" s="262" t="s">
        <v>1651</v>
      </c>
      <c r="D1102" s="280" t="s">
        <v>1652</v>
      </c>
      <c r="E1102" s="263">
        <v>0</v>
      </c>
      <c r="F1102" s="263">
        <v>0</v>
      </c>
      <c r="G1102" s="263">
        <v>0</v>
      </c>
      <c r="H1102" s="263">
        <v>0</v>
      </c>
      <c r="I1102" s="263">
        <v>0</v>
      </c>
      <c r="J1102" s="264">
        <v>3</v>
      </c>
      <c r="K1102" s="264">
        <v>1</v>
      </c>
      <c r="L1102" s="264">
        <v>1</v>
      </c>
      <c r="M1102" s="264">
        <v>1</v>
      </c>
      <c r="N1102" s="264">
        <v>0</v>
      </c>
      <c r="O1102" s="264">
        <v>3</v>
      </c>
      <c r="P1102" s="264">
        <v>3</v>
      </c>
      <c r="Q1102" s="264">
        <v>3</v>
      </c>
      <c r="R1102" s="264">
        <v>3</v>
      </c>
      <c r="S1102" s="264">
        <v>0</v>
      </c>
      <c r="T1102" s="265">
        <v>0.015</v>
      </c>
      <c r="U1102" s="266">
        <v>0</v>
      </c>
      <c r="V1102" s="266">
        <v>0</v>
      </c>
      <c r="W1102" s="266">
        <v>0</v>
      </c>
      <c r="X1102" s="266">
        <v>0</v>
      </c>
      <c r="Y1102" s="264">
        <v>0</v>
      </c>
      <c r="Z1102" s="267">
        <v>0</v>
      </c>
      <c r="AA1102" s="267">
        <v>0</v>
      </c>
      <c r="AB1102" s="267">
        <v>0.333333333333333</v>
      </c>
      <c r="AC1102" s="268">
        <v>1</v>
      </c>
      <c r="AD1102" s="269">
        <v>-0.333333333333333</v>
      </c>
      <c r="AE1102" s="270">
        <v>7</v>
      </c>
      <c r="AF1102" s="271">
        <v>4</v>
      </c>
      <c r="AG1102" s="271">
        <v>0</v>
      </c>
      <c r="AH1102" s="271">
        <v>28</v>
      </c>
      <c r="AI1102" s="271">
        <v>3</v>
      </c>
      <c r="AJ1102" s="271">
        <v>0</v>
      </c>
      <c r="AK1102" s="268">
        <v>0.571428571428571</v>
      </c>
      <c r="AL1102" s="268">
        <v>0.107142857142857</v>
      </c>
      <c r="AM1102" s="269">
        <v>0.464285714285714</v>
      </c>
    </row>
    <row r="1103" spans="1:39">
      <c r="A1103" s="279" t="s">
        <v>1160</v>
      </c>
      <c r="B1103" s="280" t="s">
        <v>3348</v>
      </c>
      <c r="C1103" s="262" t="s">
        <v>1653</v>
      </c>
      <c r="D1103" s="280" t="s">
        <v>1654</v>
      </c>
      <c r="E1103" s="263">
        <v>0</v>
      </c>
      <c r="F1103" s="263">
        <v>41</v>
      </c>
      <c r="G1103" s="263">
        <v>36</v>
      </c>
      <c r="H1103" s="263">
        <v>33</v>
      </c>
      <c r="I1103" s="263">
        <v>0</v>
      </c>
      <c r="J1103" s="264">
        <v>0</v>
      </c>
      <c r="K1103" s="264">
        <v>29</v>
      </c>
      <c r="L1103" s="264">
        <v>29</v>
      </c>
      <c r="M1103" s="264">
        <v>29</v>
      </c>
      <c r="N1103" s="264">
        <v>0</v>
      </c>
      <c r="O1103" s="264">
        <v>0</v>
      </c>
      <c r="P1103" s="264">
        <v>42</v>
      </c>
      <c r="Q1103" s="264">
        <v>42</v>
      </c>
      <c r="R1103" s="264">
        <v>42</v>
      </c>
      <c r="S1103" s="264">
        <v>0</v>
      </c>
      <c r="T1103" s="265">
        <v>0.015</v>
      </c>
      <c r="U1103" s="266">
        <v>0</v>
      </c>
      <c r="V1103" s="266">
        <v>41</v>
      </c>
      <c r="W1103" s="266">
        <v>36</v>
      </c>
      <c r="X1103" s="266">
        <v>0</v>
      </c>
      <c r="Y1103" s="264">
        <v>33</v>
      </c>
      <c r="Z1103" s="267">
        <v>0</v>
      </c>
      <c r="AA1103" s="267">
        <v>0</v>
      </c>
      <c r="AB1103" s="267">
        <v>0</v>
      </c>
      <c r="AC1103" s="268">
        <v>0</v>
      </c>
      <c r="AD1103" s="269">
        <v>0</v>
      </c>
      <c r="AE1103" s="270">
        <v>0</v>
      </c>
      <c r="AF1103" s="271">
        <v>183</v>
      </c>
      <c r="AG1103" s="271">
        <v>0</v>
      </c>
      <c r="AH1103" s="271">
        <v>0</v>
      </c>
      <c r="AI1103" s="271">
        <v>254</v>
      </c>
      <c r="AJ1103" s="271">
        <v>0</v>
      </c>
      <c r="AK1103" s="268">
        <v>0</v>
      </c>
      <c r="AL1103" s="268">
        <v>0</v>
      </c>
      <c r="AM1103" s="269">
        <v>0</v>
      </c>
    </row>
    <row r="1104" spans="1:39">
      <c r="A1104" s="279" t="s">
        <v>1160</v>
      </c>
      <c r="B1104" s="280" t="s">
        <v>32</v>
      </c>
      <c r="C1104" s="262" t="s">
        <v>1655</v>
      </c>
      <c r="D1104" s="280" t="s">
        <v>1656</v>
      </c>
      <c r="E1104" s="263">
        <v>0</v>
      </c>
      <c r="F1104" s="263">
        <v>0</v>
      </c>
      <c r="G1104" s="263">
        <v>0</v>
      </c>
      <c r="H1104" s="263">
        <v>0</v>
      </c>
      <c r="I1104" s="263">
        <v>0</v>
      </c>
      <c r="J1104" s="264">
        <v>0</v>
      </c>
      <c r="K1104" s="264">
        <v>0</v>
      </c>
      <c r="L1104" s="264">
        <v>0</v>
      </c>
      <c r="M1104" s="264">
        <v>0</v>
      </c>
      <c r="N1104" s="264">
        <v>0</v>
      </c>
      <c r="O1104" s="264">
        <v>0</v>
      </c>
      <c r="P1104" s="264">
        <v>0</v>
      </c>
      <c r="Q1104" s="264">
        <v>0</v>
      </c>
      <c r="R1104" s="264">
        <v>0</v>
      </c>
      <c r="S1104" s="264">
        <v>0</v>
      </c>
      <c r="T1104" s="265">
        <v>0.015</v>
      </c>
      <c r="U1104" s="266">
        <v>0</v>
      </c>
      <c r="V1104" s="266">
        <v>0</v>
      </c>
      <c r="W1104" s="266">
        <v>0</v>
      </c>
      <c r="X1104" s="266">
        <v>0</v>
      </c>
      <c r="Y1104" s="264">
        <v>0</v>
      </c>
      <c r="Z1104" s="267">
        <v>0</v>
      </c>
      <c r="AA1104" s="267">
        <v>0</v>
      </c>
      <c r="AB1104" s="267">
        <v>0</v>
      </c>
      <c r="AC1104" s="268">
        <v>0</v>
      </c>
      <c r="AD1104" s="269">
        <v>0</v>
      </c>
      <c r="AE1104" s="270">
        <v>0</v>
      </c>
      <c r="AF1104" s="271">
        <v>0</v>
      </c>
      <c r="AG1104" s="271">
        <v>0</v>
      </c>
      <c r="AH1104" s="271">
        <v>0</v>
      </c>
      <c r="AI1104" s="271">
        <v>0</v>
      </c>
      <c r="AJ1104" s="271">
        <v>0</v>
      </c>
      <c r="AK1104" s="268">
        <v>0</v>
      </c>
      <c r="AL1104" s="268">
        <v>0</v>
      </c>
      <c r="AM1104" s="269">
        <v>0</v>
      </c>
    </row>
    <row r="1105" spans="1:39">
      <c r="A1105" s="279" t="s">
        <v>1160</v>
      </c>
      <c r="B1105" s="280" t="s">
        <v>3348</v>
      </c>
      <c r="C1105" s="262" t="s">
        <v>1657</v>
      </c>
      <c r="D1105" s="280" t="s">
        <v>1658</v>
      </c>
      <c r="E1105" s="263">
        <v>0</v>
      </c>
      <c r="F1105" s="263">
        <v>0</v>
      </c>
      <c r="G1105" s="263">
        <v>0</v>
      </c>
      <c r="H1105" s="263">
        <v>0</v>
      </c>
      <c r="I1105" s="263">
        <v>0</v>
      </c>
      <c r="J1105" s="264">
        <v>0</v>
      </c>
      <c r="K1105" s="264">
        <v>0</v>
      </c>
      <c r="L1105" s="264">
        <v>0</v>
      </c>
      <c r="M1105" s="264">
        <v>0</v>
      </c>
      <c r="N1105" s="264">
        <v>0</v>
      </c>
      <c r="O1105" s="264">
        <v>0</v>
      </c>
      <c r="P1105" s="264">
        <v>0</v>
      </c>
      <c r="Q1105" s="264">
        <v>0</v>
      </c>
      <c r="R1105" s="264">
        <v>0</v>
      </c>
      <c r="S1105" s="264">
        <v>0</v>
      </c>
      <c r="T1105" s="265">
        <v>0.015</v>
      </c>
      <c r="U1105" s="266">
        <v>0</v>
      </c>
      <c r="V1105" s="266">
        <v>0</v>
      </c>
      <c r="W1105" s="266">
        <v>0</v>
      </c>
      <c r="X1105" s="266">
        <v>0</v>
      </c>
      <c r="Y1105" s="264">
        <v>0</v>
      </c>
      <c r="Z1105" s="267">
        <v>0</v>
      </c>
      <c r="AA1105" s="267">
        <v>0</v>
      </c>
      <c r="AB1105" s="267">
        <v>0</v>
      </c>
      <c r="AC1105" s="268">
        <v>0</v>
      </c>
      <c r="AD1105" s="269">
        <v>0</v>
      </c>
      <c r="AE1105" s="270">
        <v>0</v>
      </c>
      <c r="AF1105" s="271">
        <v>0</v>
      </c>
      <c r="AG1105" s="271">
        <v>0</v>
      </c>
      <c r="AH1105" s="271">
        <v>0</v>
      </c>
      <c r="AI1105" s="271">
        <v>0</v>
      </c>
      <c r="AJ1105" s="271">
        <v>0</v>
      </c>
      <c r="AK1105" s="268">
        <v>0</v>
      </c>
      <c r="AL1105" s="268">
        <v>0</v>
      </c>
      <c r="AM1105" s="269">
        <v>0</v>
      </c>
    </row>
    <row r="1106" spans="1:39">
      <c r="A1106" s="279" t="s">
        <v>1160</v>
      </c>
      <c r="B1106" s="280" t="s">
        <v>3348</v>
      </c>
      <c r="C1106" s="262" t="s">
        <v>1659</v>
      </c>
      <c r="D1106" s="280" t="s">
        <v>1660</v>
      </c>
      <c r="E1106" s="263">
        <v>0</v>
      </c>
      <c r="F1106" s="263">
        <v>0</v>
      </c>
      <c r="G1106" s="263">
        <v>0</v>
      </c>
      <c r="H1106" s="263">
        <v>0</v>
      </c>
      <c r="I1106" s="263">
        <v>0</v>
      </c>
      <c r="J1106" s="264">
        <v>0</v>
      </c>
      <c r="K1106" s="264">
        <v>0</v>
      </c>
      <c r="L1106" s="264">
        <v>0</v>
      </c>
      <c r="M1106" s="264">
        <v>0</v>
      </c>
      <c r="N1106" s="264">
        <v>0</v>
      </c>
      <c r="O1106" s="264">
        <v>0</v>
      </c>
      <c r="P1106" s="264">
        <v>0</v>
      </c>
      <c r="Q1106" s="264">
        <v>0</v>
      </c>
      <c r="R1106" s="264">
        <v>0</v>
      </c>
      <c r="S1106" s="264">
        <v>0</v>
      </c>
      <c r="T1106" s="265">
        <v>0.015</v>
      </c>
      <c r="U1106" s="266">
        <v>0</v>
      </c>
      <c r="V1106" s="266">
        <v>0</v>
      </c>
      <c r="W1106" s="266">
        <v>0</v>
      </c>
      <c r="X1106" s="266">
        <v>0</v>
      </c>
      <c r="Y1106" s="264">
        <v>0</v>
      </c>
      <c r="Z1106" s="267">
        <v>0</v>
      </c>
      <c r="AA1106" s="267">
        <v>0</v>
      </c>
      <c r="AB1106" s="267">
        <v>0</v>
      </c>
      <c r="AC1106" s="268">
        <v>0</v>
      </c>
      <c r="AD1106" s="269">
        <v>0</v>
      </c>
      <c r="AE1106" s="270">
        <v>0</v>
      </c>
      <c r="AF1106" s="271">
        <v>0</v>
      </c>
      <c r="AG1106" s="271">
        <v>0</v>
      </c>
      <c r="AH1106" s="271">
        <v>0</v>
      </c>
      <c r="AI1106" s="271">
        <v>0</v>
      </c>
      <c r="AJ1106" s="271">
        <v>0</v>
      </c>
      <c r="AK1106" s="268">
        <v>0</v>
      </c>
      <c r="AL1106" s="268">
        <v>0</v>
      </c>
      <c r="AM1106" s="269">
        <v>0</v>
      </c>
    </row>
    <row r="1107" spans="1:39">
      <c r="A1107" s="279" t="s">
        <v>1160</v>
      </c>
      <c r="B1107" s="280" t="s">
        <v>3348</v>
      </c>
      <c r="C1107" s="262" t="s">
        <v>1661</v>
      </c>
      <c r="D1107" s="280" t="s">
        <v>1662</v>
      </c>
      <c r="E1107" s="263">
        <v>0</v>
      </c>
      <c r="F1107" s="263">
        <v>0</v>
      </c>
      <c r="G1107" s="263">
        <v>0</v>
      </c>
      <c r="H1107" s="263">
        <v>0</v>
      </c>
      <c r="I1107" s="263">
        <v>0</v>
      </c>
      <c r="J1107" s="264">
        <v>0</v>
      </c>
      <c r="K1107" s="264">
        <v>0</v>
      </c>
      <c r="L1107" s="264">
        <v>0</v>
      </c>
      <c r="M1107" s="264">
        <v>0</v>
      </c>
      <c r="N1107" s="264">
        <v>0</v>
      </c>
      <c r="O1107" s="264">
        <v>0</v>
      </c>
      <c r="P1107" s="264">
        <v>0</v>
      </c>
      <c r="Q1107" s="264">
        <v>0</v>
      </c>
      <c r="R1107" s="264">
        <v>0</v>
      </c>
      <c r="S1107" s="264">
        <v>0</v>
      </c>
      <c r="T1107" s="265">
        <v>0.015</v>
      </c>
      <c r="U1107" s="266">
        <v>0</v>
      </c>
      <c r="V1107" s="266">
        <v>0</v>
      </c>
      <c r="W1107" s="266">
        <v>0</v>
      </c>
      <c r="X1107" s="266">
        <v>0</v>
      </c>
      <c r="Y1107" s="264">
        <v>0</v>
      </c>
      <c r="Z1107" s="267">
        <v>0</v>
      </c>
      <c r="AA1107" s="267">
        <v>0</v>
      </c>
      <c r="AB1107" s="267">
        <v>0</v>
      </c>
      <c r="AC1107" s="268">
        <v>0</v>
      </c>
      <c r="AD1107" s="269">
        <v>0</v>
      </c>
      <c r="AE1107" s="270">
        <v>0</v>
      </c>
      <c r="AF1107" s="271">
        <v>0</v>
      </c>
      <c r="AG1107" s="271">
        <v>0</v>
      </c>
      <c r="AH1107" s="271">
        <v>0</v>
      </c>
      <c r="AI1107" s="271">
        <v>0</v>
      </c>
      <c r="AJ1107" s="271">
        <v>0</v>
      </c>
      <c r="AK1107" s="268">
        <v>0</v>
      </c>
      <c r="AL1107" s="268">
        <v>0</v>
      </c>
      <c r="AM1107" s="269">
        <v>0</v>
      </c>
    </row>
    <row r="1108" spans="1:39">
      <c r="A1108" s="279" t="s">
        <v>1160</v>
      </c>
      <c r="B1108" s="280" t="s">
        <v>3348</v>
      </c>
      <c r="C1108" s="262" t="s">
        <v>1663</v>
      </c>
      <c r="D1108" s="280" t="s">
        <v>1664</v>
      </c>
      <c r="E1108" s="263">
        <v>0</v>
      </c>
      <c r="F1108" s="263">
        <v>0</v>
      </c>
      <c r="G1108" s="263">
        <v>0</v>
      </c>
      <c r="H1108" s="263">
        <v>0</v>
      </c>
      <c r="I1108" s="263">
        <v>0</v>
      </c>
      <c r="J1108" s="264">
        <v>0</v>
      </c>
      <c r="K1108" s="264">
        <v>0</v>
      </c>
      <c r="L1108" s="264">
        <v>0</v>
      </c>
      <c r="M1108" s="264">
        <v>0</v>
      </c>
      <c r="N1108" s="264">
        <v>0</v>
      </c>
      <c r="O1108" s="264">
        <v>0</v>
      </c>
      <c r="P1108" s="264">
        <v>0</v>
      </c>
      <c r="Q1108" s="264">
        <v>0</v>
      </c>
      <c r="R1108" s="264">
        <v>0</v>
      </c>
      <c r="S1108" s="264">
        <v>0</v>
      </c>
      <c r="T1108" s="265">
        <v>0.015</v>
      </c>
      <c r="U1108" s="266">
        <v>0</v>
      </c>
      <c r="V1108" s="266">
        <v>0</v>
      </c>
      <c r="W1108" s="266">
        <v>0</v>
      </c>
      <c r="X1108" s="266">
        <v>0</v>
      </c>
      <c r="Y1108" s="264">
        <v>0</v>
      </c>
      <c r="Z1108" s="267">
        <v>0</v>
      </c>
      <c r="AA1108" s="267">
        <v>0</v>
      </c>
      <c r="AB1108" s="267">
        <v>0</v>
      </c>
      <c r="AC1108" s="268">
        <v>0</v>
      </c>
      <c r="AD1108" s="269">
        <v>0</v>
      </c>
      <c r="AE1108" s="270">
        <v>0</v>
      </c>
      <c r="AF1108" s="271">
        <v>0</v>
      </c>
      <c r="AG1108" s="271">
        <v>0</v>
      </c>
      <c r="AH1108" s="271">
        <v>0</v>
      </c>
      <c r="AI1108" s="271">
        <v>1</v>
      </c>
      <c r="AJ1108" s="271">
        <v>0</v>
      </c>
      <c r="AK1108" s="268">
        <v>0</v>
      </c>
      <c r="AL1108" s="268">
        <v>0</v>
      </c>
      <c r="AM1108" s="269">
        <v>0</v>
      </c>
    </row>
    <row r="1109" spans="1:39">
      <c r="A1109" s="279" t="s">
        <v>1160</v>
      </c>
      <c r="B1109" s="280" t="s">
        <v>32</v>
      </c>
      <c r="C1109" s="262" t="e">
        <v>#N/A</v>
      </c>
      <c r="D1109" s="280" t="s">
        <v>1666</v>
      </c>
      <c r="E1109" s="263">
        <v>0</v>
      </c>
      <c r="F1109" s="263">
        <v>0</v>
      </c>
      <c r="G1109" s="263">
        <v>0</v>
      </c>
      <c r="H1109" s="263">
        <v>0</v>
      </c>
      <c r="I1109" s="263">
        <v>0</v>
      </c>
      <c r="J1109" s="264">
        <v>0</v>
      </c>
      <c r="K1109" s="264">
        <v>0</v>
      </c>
      <c r="L1109" s="264">
        <v>0</v>
      </c>
      <c r="M1109" s="264">
        <v>0</v>
      </c>
      <c r="N1109" s="264">
        <v>0</v>
      </c>
      <c r="O1109" s="264">
        <v>0</v>
      </c>
      <c r="P1109" s="264">
        <v>0</v>
      </c>
      <c r="Q1109" s="264">
        <v>0</v>
      </c>
      <c r="R1109" s="264">
        <v>0</v>
      </c>
      <c r="S1109" s="264">
        <v>0</v>
      </c>
      <c r="T1109" s="265">
        <v>0.015</v>
      </c>
      <c r="U1109" s="266">
        <v>0</v>
      </c>
      <c r="V1109" s="266">
        <v>0</v>
      </c>
      <c r="W1109" s="266">
        <v>0</v>
      </c>
      <c r="X1109" s="266">
        <v>0</v>
      </c>
      <c r="Y1109" s="264">
        <v>0</v>
      </c>
      <c r="Z1109" s="267">
        <v>0</v>
      </c>
      <c r="AA1109" s="267">
        <v>0</v>
      </c>
      <c r="AB1109" s="267">
        <v>0</v>
      </c>
      <c r="AC1109" s="268">
        <v>0</v>
      </c>
      <c r="AD1109" s="269">
        <v>0</v>
      </c>
      <c r="AE1109" s="270">
        <v>0</v>
      </c>
      <c r="AF1109" s="271">
        <v>0</v>
      </c>
      <c r="AG1109" s="271">
        <v>0</v>
      </c>
      <c r="AH1109" s="271">
        <v>0</v>
      </c>
      <c r="AI1109" s="271">
        <v>0</v>
      </c>
      <c r="AJ1109" s="271">
        <v>0</v>
      </c>
      <c r="AK1109" s="268">
        <v>0</v>
      </c>
      <c r="AL1109" s="268">
        <v>0</v>
      </c>
      <c r="AM1109" s="269">
        <v>0</v>
      </c>
    </row>
    <row r="1110" spans="1:39">
      <c r="A1110" s="279" t="s">
        <v>1160</v>
      </c>
      <c r="B1110" s="280" t="s">
        <v>32</v>
      </c>
      <c r="C1110" s="262" t="e">
        <v>#N/A</v>
      </c>
      <c r="D1110" s="280" t="s">
        <v>1667</v>
      </c>
      <c r="E1110" s="263">
        <v>0</v>
      </c>
      <c r="F1110" s="263">
        <v>0</v>
      </c>
      <c r="G1110" s="263">
        <v>0</v>
      </c>
      <c r="H1110" s="263">
        <v>0</v>
      </c>
      <c r="I1110" s="263">
        <v>0</v>
      </c>
      <c r="J1110" s="264">
        <v>0</v>
      </c>
      <c r="K1110" s="264">
        <v>0</v>
      </c>
      <c r="L1110" s="264">
        <v>0</v>
      </c>
      <c r="M1110" s="264">
        <v>0</v>
      </c>
      <c r="N1110" s="264">
        <v>0</v>
      </c>
      <c r="O1110" s="264">
        <v>0</v>
      </c>
      <c r="P1110" s="264">
        <v>0</v>
      </c>
      <c r="Q1110" s="264">
        <v>0</v>
      </c>
      <c r="R1110" s="264">
        <v>0</v>
      </c>
      <c r="S1110" s="264">
        <v>0</v>
      </c>
      <c r="T1110" s="265">
        <v>0.015</v>
      </c>
      <c r="U1110" s="266">
        <v>0</v>
      </c>
      <c r="V1110" s="266">
        <v>0</v>
      </c>
      <c r="W1110" s="266">
        <v>0</v>
      </c>
      <c r="X1110" s="266">
        <v>0</v>
      </c>
      <c r="Y1110" s="264">
        <v>0</v>
      </c>
      <c r="Z1110" s="267">
        <v>0</v>
      </c>
      <c r="AA1110" s="267">
        <v>0</v>
      </c>
      <c r="AB1110" s="267">
        <v>0</v>
      </c>
      <c r="AC1110" s="268">
        <v>0</v>
      </c>
      <c r="AD1110" s="269">
        <v>0</v>
      </c>
      <c r="AE1110" s="270">
        <v>0</v>
      </c>
      <c r="AF1110" s="271">
        <v>0</v>
      </c>
      <c r="AG1110" s="271">
        <v>0</v>
      </c>
      <c r="AH1110" s="271">
        <v>0</v>
      </c>
      <c r="AI1110" s="271">
        <v>0</v>
      </c>
      <c r="AJ1110" s="271">
        <v>0</v>
      </c>
      <c r="AK1110" s="268">
        <v>0</v>
      </c>
      <c r="AL1110" s="268">
        <v>0</v>
      </c>
      <c r="AM1110" s="269">
        <v>0</v>
      </c>
    </row>
    <row r="1111" spans="1:39">
      <c r="A1111" s="279" t="s">
        <v>1160</v>
      </c>
      <c r="B1111" s="280" t="s">
        <v>32</v>
      </c>
      <c r="C1111" s="262" t="e">
        <v>#N/A</v>
      </c>
      <c r="D1111" s="280" t="s">
        <v>1668</v>
      </c>
      <c r="E1111" s="263">
        <v>0</v>
      </c>
      <c r="F1111" s="263">
        <v>0</v>
      </c>
      <c r="G1111" s="263">
        <v>0</v>
      </c>
      <c r="H1111" s="263">
        <v>0</v>
      </c>
      <c r="I1111" s="263">
        <v>0</v>
      </c>
      <c r="J1111" s="264">
        <v>0</v>
      </c>
      <c r="K1111" s="264">
        <v>0</v>
      </c>
      <c r="L1111" s="264">
        <v>0</v>
      </c>
      <c r="M1111" s="264">
        <v>0</v>
      </c>
      <c r="N1111" s="264">
        <v>0</v>
      </c>
      <c r="O1111" s="264">
        <v>0</v>
      </c>
      <c r="P1111" s="264">
        <v>0</v>
      </c>
      <c r="Q1111" s="264">
        <v>0</v>
      </c>
      <c r="R1111" s="264">
        <v>0</v>
      </c>
      <c r="S1111" s="264">
        <v>0</v>
      </c>
      <c r="T1111" s="265">
        <v>0.015</v>
      </c>
      <c r="U1111" s="266">
        <v>0</v>
      </c>
      <c r="V1111" s="266">
        <v>0</v>
      </c>
      <c r="W1111" s="266">
        <v>0</v>
      </c>
      <c r="X1111" s="266">
        <v>0</v>
      </c>
      <c r="Y1111" s="264">
        <v>0</v>
      </c>
      <c r="Z1111" s="267">
        <v>0</v>
      </c>
      <c r="AA1111" s="267">
        <v>0</v>
      </c>
      <c r="AB1111" s="267">
        <v>0</v>
      </c>
      <c r="AC1111" s="268">
        <v>0</v>
      </c>
      <c r="AD1111" s="269">
        <v>0</v>
      </c>
      <c r="AE1111" s="270">
        <v>0</v>
      </c>
      <c r="AF1111" s="271">
        <v>0</v>
      </c>
      <c r="AG1111" s="271">
        <v>0</v>
      </c>
      <c r="AH1111" s="271">
        <v>0</v>
      </c>
      <c r="AI1111" s="271">
        <v>0</v>
      </c>
      <c r="AJ1111" s="271">
        <v>0</v>
      </c>
      <c r="AK1111" s="268">
        <v>0</v>
      </c>
      <c r="AL1111" s="268">
        <v>0</v>
      </c>
      <c r="AM1111" s="269">
        <v>0</v>
      </c>
    </row>
    <row r="1112" spans="1:39">
      <c r="A1112" s="279" t="s">
        <v>1160</v>
      </c>
      <c r="B1112" s="280" t="s">
        <v>3350</v>
      </c>
      <c r="C1112" s="262" t="s">
        <v>1669</v>
      </c>
      <c r="D1112" s="280" t="s">
        <v>1670</v>
      </c>
      <c r="E1112" s="263">
        <v>0</v>
      </c>
      <c r="F1112" s="263">
        <v>0</v>
      </c>
      <c r="G1112" s="263">
        <v>0</v>
      </c>
      <c r="H1112" s="263">
        <v>0</v>
      </c>
      <c r="I1112" s="263">
        <v>0</v>
      </c>
      <c r="J1112" s="264">
        <v>0</v>
      </c>
      <c r="K1112" s="264">
        <v>0</v>
      </c>
      <c r="L1112" s="264">
        <v>0</v>
      </c>
      <c r="M1112" s="264">
        <v>0</v>
      </c>
      <c r="N1112" s="264">
        <v>0</v>
      </c>
      <c r="O1112" s="264">
        <v>0</v>
      </c>
      <c r="P1112" s="264">
        <v>0</v>
      </c>
      <c r="Q1112" s="264">
        <v>0</v>
      </c>
      <c r="R1112" s="264">
        <v>0</v>
      </c>
      <c r="S1112" s="264">
        <v>0</v>
      </c>
      <c r="T1112" s="265">
        <v>0.015</v>
      </c>
      <c r="U1112" s="266">
        <v>0</v>
      </c>
      <c r="V1112" s="266">
        <v>0</v>
      </c>
      <c r="W1112" s="266">
        <v>0</v>
      </c>
      <c r="X1112" s="266">
        <v>0</v>
      </c>
      <c r="Y1112" s="264">
        <v>0</v>
      </c>
      <c r="Z1112" s="267">
        <v>0</v>
      </c>
      <c r="AA1112" s="267">
        <v>0</v>
      </c>
      <c r="AB1112" s="267">
        <v>0</v>
      </c>
      <c r="AC1112" s="268">
        <v>0</v>
      </c>
      <c r="AD1112" s="269">
        <v>0</v>
      </c>
      <c r="AE1112" s="270">
        <v>0</v>
      </c>
      <c r="AF1112" s="271">
        <v>0</v>
      </c>
      <c r="AG1112" s="271">
        <v>0</v>
      </c>
      <c r="AH1112" s="271">
        <v>0</v>
      </c>
      <c r="AI1112" s="271">
        <v>0</v>
      </c>
      <c r="AJ1112" s="271">
        <v>0</v>
      </c>
      <c r="AK1112" s="268">
        <v>0</v>
      </c>
      <c r="AL1112" s="268">
        <v>0</v>
      </c>
      <c r="AM1112" s="269">
        <v>0</v>
      </c>
    </row>
    <row r="1113" spans="1:39">
      <c r="A1113" s="279" t="s">
        <v>1671</v>
      </c>
      <c r="B1113" s="280" t="s">
        <v>3351</v>
      </c>
      <c r="C1113" s="262" t="s">
        <v>1673</v>
      </c>
      <c r="D1113" s="280" t="s">
        <v>1674</v>
      </c>
      <c r="E1113" s="263">
        <v>2008</v>
      </c>
      <c r="F1113" s="263">
        <v>45</v>
      </c>
      <c r="G1113" s="263">
        <v>36</v>
      </c>
      <c r="H1113" s="263">
        <v>3</v>
      </c>
      <c r="I1113" s="263">
        <v>0</v>
      </c>
      <c r="J1113" s="264">
        <v>2018</v>
      </c>
      <c r="K1113" s="264">
        <v>43</v>
      </c>
      <c r="L1113" s="264">
        <v>43</v>
      </c>
      <c r="M1113" s="264">
        <v>6</v>
      </c>
      <c r="N1113" s="264">
        <v>0</v>
      </c>
      <c r="O1113" s="264">
        <v>1234</v>
      </c>
      <c r="P1113" s="264">
        <v>34</v>
      </c>
      <c r="Q1113" s="264">
        <v>34</v>
      </c>
      <c r="R1113" s="264">
        <v>9</v>
      </c>
      <c r="S1113" s="264">
        <v>0</v>
      </c>
      <c r="T1113" s="265">
        <v>0.015</v>
      </c>
      <c r="U1113" s="266">
        <v>2008</v>
      </c>
      <c r="V1113" s="266">
        <v>45</v>
      </c>
      <c r="W1113" s="266">
        <v>36</v>
      </c>
      <c r="X1113" s="266">
        <v>0</v>
      </c>
      <c r="Y1113" s="264">
        <v>3</v>
      </c>
      <c r="Z1113" s="267">
        <v>0.0224103585657371</v>
      </c>
      <c r="AA1113" s="267">
        <v>0.0224103585657371</v>
      </c>
      <c r="AB1113" s="267">
        <v>0.0213082259663033</v>
      </c>
      <c r="AC1113" s="268">
        <v>0.0275526742301459</v>
      </c>
      <c r="AD1113" s="269">
        <v>0.00110213259943378</v>
      </c>
      <c r="AE1113" s="270">
        <v>11690</v>
      </c>
      <c r="AF1113" s="271">
        <v>293</v>
      </c>
      <c r="AG1113" s="271">
        <v>0</v>
      </c>
      <c r="AH1113" s="271">
        <v>11200</v>
      </c>
      <c r="AI1113" s="271">
        <v>263</v>
      </c>
      <c r="AJ1113" s="271">
        <v>0</v>
      </c>
      <c r="AK1113" s="268">
        <v>0.0250641573994867</v>
      </c>
      <c r="AL1113" s="268">
        <v>0.0234821428571429</v>
      </c>
      <c r="AM1113" s="269">
        <v>0.00158201454234388</v>
      </c>
    </row>
    <row r="1114" spans="1:39">
      <c r="A1114" s="279" t="s">
        <v>1671</v>
      </c>
      <c r="B1114" s="280" t="s">
        <v>3351</v>
      </c>
      <c r="C1114" s="262" t="s">
        <v>1675</v>
      </c>
      <c r="D1114" s="280" t="s">
        <v>1676</v>
      </c>
      <c r="E1114" s="263">
        <v>7990</v>
      </c>
      <c r="F1114" s="263">
        <v>176</v>
      </c>
      <c r="G1114" s="263">
        <v>110</v>
      </c>
      <c r="H1114" s="263">
        <v>2</v>
      </c>
      <c r="I1114" s="263">
        <v>1</v>
      </c>
      <c r="J1114" s="264">
        <v>6851</v>
      </c>
      <c r="K1114" s="264">
        <v>195</v>
      </c>
      <c r="L1114" s="264">
        <v>189</v>
      </c>
      <c r="M1114" s="264">
        <v>5</v>
      </c>
      <c r="N1114" s="264">
        <v>0</v>
      </c>
      <c r="O1114" s="264">
        <v>4388</v>
      </c>
      <c r="P1114" s="264">
        <v>196</v>
      </c>
      <c r="Q1114" s="264">
        <v>194</v>
      </c>
      <c r="R1114" s="264">
        <v>45</v>
      </c>
      <c r="S1114" s="264">
        <v>0</v>
      </c>
      <c r="T1114" s="265">
        <v>0.015</v>
      </c>
      <c r="U1114" s="266">
        <v>7990</v>
      </c>
      <c r="V1114" s="266">
        <v>176</v>
      </c>
      <c r="W1114" s="266">
        <v>110</v>
      </c>
      <c r="X1114" s="266">
        <v>1</v>
      </c>
      <c r="Y1114" s="264">
        <v>2</v>
      </c>
      <c r="Z1114" s="267">
        <v>0.0219023779724656</v>
      </c>
      <c r="AA1114" s="267">
        <v>0.0219023779724656</v>
      </c>
      <c r="AB1114" s="267">
        <v>0.0284629981024668</v>
      </c>
      <c r="AC1114" s="268">
        <v>0.0446672743846855</v>
      </c>
      <c r="AD1114" s="269">
        <v>-0.00656062013000121</v>
      </c>
      <c r="AE1114" s="270">
        <v>42085</v>
      </c>
      <c r="AF1114" s="271">
        <v>1292</v>
      </c>
      <c r="AG1114" s="271">
        <v>2</v>
      </c>
      <c r="AH1114" s="271">
        <v>41829</v>
      </c>
      <c r="AI1114" s="271">
        <v>1109</v>
      </c>
      <c r="AJ1114" s="271">
        <v>4</v>
      </c>
      <c r="AK1114" s="268">
        <v>0.0306522513959843</v>
      </c>
      <c r="AL1114" s="268">
        <v>0.0264170790599823</v>
      </c>
      <c r="AM1114" s="269">
        <v>0.00423517233600201</v>
      </c>
    </row>
    <row r="1115" spans="1:39">
      <c r="A1115" s="279" t="s">
        <v>1671</v>
      </c>
      <c r="B1115" s="280" t="s">
        <v>3351</v>
      </c>
      <c r="C1115" s="262" t="s">
        <v>1677</v>
      </c>
      <c r="D1115" s="280" t="s">
        <v>1678</v>
      </c>
      <c r="E1115" s="263">
        <v>4896</v>
      </c>
      <c r="F1115" s="263">
        <v>61</v>
      </c>
      <c r="G1115" s="263">
        <v>41</v>
      </c>
      <c r="H1115" s="263">
        <v>0</v>
      </c>
      <c r="I1115" s="263">
        <v>0</v>
      </c>
      <c r="J1115" s="264">
        <v>4356</v>
      </c>
      <c r="K1115" s="264">
        <v>69</v>
      </c>
      <c r="L1115" s="264">
        <v>69</v>
      </c>
      <c r="M1115" s="264">
        <v>0</v>
      </c>
      <c r="N1115" s="264">
        <v>0</v>
      </c>
      <c r="O1115" s="264">
        <v>2811</v>
      </c>
      <c r="P1115" s="264">
        <v>63</v>
      </c>
      <c r="Q1115" s="264">
        <v>63</v>
      </c>
      <c r="R1115" s="264">
        <v>6</v>
      </c>
      <c r="S1115" s="264">
        <v>0</v>
      </c>
      <c r="T1115" s="265">
        <v>0.015</v>
      </c>
      <c r="U1115" s="266">
        <v>4896</v>
      </c>
      <c r="V1115" s="266">
        <v>61</v>
      </c>
      <c r="W1115" s="266">
        <v>41</v>
      </c>
      <c r="X1115" s="266">
        <v>0</v>
      </c>
      <c r="Y1115" s="264">
        <v>0</v>
      </c>
      <c r="Z1115" s="267">
        <v>0.0124591503267974</v>
      </c>
      <c r="AA1115" s="267">
        <v>0.0124591503267974</v>
      </c>
      <c r="AB1115" s="267">
        <v>0.0158402203856749</v>
      </c>
      <c r="AC1115" s="268">
        <v>0.0224119530416222</v>
      </c>
      <c r="AD1115" s="269">
        <v>-0.00338107005887755</v>
      </c>
      <c r="AE1115" s="270">
        <v>27123</v>
      </c>
      <c r="AF1115" s="271">
        <v>483</v>
      </c>
      <c r="AG1115" s="271">
        <v>0</v>
      </c>
      <c r="AH1115" s="271">
        <v>27052</v>
      </c>
      <c r="AI1115" s="271">
        <v>541</v>
      </c>
      <c r="AJ1115" s="271">
        <v>0</v>
      </c>
      <c r="AK1115" s="268">
        <v>0.0178077646278067</v>
      </c>
      <c r="AL1115" s="268">
        <v>0.0199985213662576</v>
      </c>
      <c r="AM1115" s="269">
        <v>-0.00219075673845092</v>
      </c>
    </row>
    <row r="1116" spans="1:39">
      <c r="A1116" s="279" t="s">
        <v>1671</v>
      </c>
      <c r="B1116" s="280" t="s">
        <v>3351</v>
      </c>
      <c r="C1116" s="262" t="s">
        <v>1679</v>
      </c>
      <c r="D1116" s="280" t="s">
        <v>1680</v>
      </c>
      <c r="E1116" s="263">
        <v>5904</v>
      </c>
      <c r="F1116" s="263">
        <v>86</v>
      </c>
      <c r="G1116" s="263">
        <v>65</v>
      </c>
      <c r="H1116" s="263">
        <v>0</v>
      </c>
      <c r="I1116" s="263">
        <v>0</v>
      </c>
      <c r="J1116" s="264">
        <v>4913</v>
      </c>
      <c r="K1116" s="264">
        <v>115</v>
      </c>
      <c r="L1116" s="264">
        <v>114</v>
      </c>
      <c r="M1116" s="264">
        <v>12</v>
      </c>
      <c r="N1116" s="264">
        <v>0</v>
      </c>
      <c r="O1116" s="264">
        <v>3646</v>
      </c>
      <c r="P1116" s="264">
        <v>65</v>
      </c>
      <c r="Q1116" s="264">
        <v>65</v>
      </c>
      <c r="R1116" s="264">
        <v>35</v>
      </c>
      <c r="S1116" s="264">
        <v>0</v>
      </c>
      <c r="T1116" s="265">
        <v>0.015</v>
      </c>
      <c r="U1116" s="266">
        <v>5904</v>
      </c>
      <c r="V1116" s="266">
        <v>86</v>
      </c>
      <c r="W1116" s="266">
        <v>65</v>
      </c>
      <c r="X1116" s="266">
        <v>0</v>
      </c>
      <c r="Y1116" s="264">
        <v>0</v>
      </c>
      <c r="Z1116" s="267">
        <v>0.0145663956639566</v>
      </c>
      <c r="AA1116" s="267">
        <v>0.0145663956639566</v>
      </c>
      <c r="AB1116" s="267">
        <v>0.0234072867901486</v>
      </c>
      <c r="AC1116" s="268">
        <v>0.0178277564454196</v>
      </c>
      <c r="AD1116" s="269">
        <v>-0.00884089112619195</v>
      </c>
      <c r="AE1116" s="270">
        <v>32164</v>
      </c>
      <c r="AF1116" s="271">
        <v>616</v>
      </c>
      <c r="AG1116" s="271">
        <v>1</v>
      </c>
      <c r="AH1116" s="271">
        <v>27205</v>
      </c>
      <c r="AI1116" s="271">
        <v>489</v>
      </c>
      <c r="AJ1116" s="271">
        <v>1</v>
      </c>
      <c r="AK1116" s="268">
        <v>0.0191207561248601</v>
      </c>
      <c r="AL1116" s="268">
        <v>0.0179378790663481</v>
      </c>
      <c r="AM1116" s="269">
        <v>0.001182877058512</v>
      </c>
    </row>
    <row r="1117" spans="1:39">
      <c r="A1117" s="279" t="s">
        <v>1671</v>
      </c>
      <c r="B1117" s="280" t="s">
        <v>3351</v>
      </c>
      <c r="C1117" s="262" t="s">
        <v>1681</v>
      </c>
      <c r="D1117" s="280" t="s">
        <v>1682</v>
      </c>
      <c r="E1117" s="263">
        <v>5116</v>
      </c>
      <c r="F1117" s="263">
        <v>82</v>
      </c>
      <c r="G1117" s="263">
        <v>62</v>
      </c>
      <c r="H1117" s="263">
        <v>0</v>
      </c>
      <c r="I1117" s="263">
        <v>0</v>
      </c>
      <c r="J1117" s="264">
        <v>4212</v>
      </c>
      <c r="K1117" s="264">
        <v>77</v>
      </c>
      <c r="L1117" s="264">
        <v>77</v>
      </c>
      <c r="M1117" s="264">
        <v>1</v>
      </c>
      <c r="N1117" s="264">
        <v>0</v>
      </c>
      <c r="O1117" s="264">
        <v>2539</v>
      </c>
      <c r="P1117" s="264">
        <v>81</v>
      </c>
      <c r="Q1117" s="264">
        <v>81</v>
      </c>
      <c r="R1117" s="264">
        <v>23</v>
      </c>
      <c r="S1117" s="264">
        <v>0</v>
      </c>
      <c r="T1117" s="265">
        <v>0.015</v>
      </c>
      <c r="U1117" s="266">
        <v>5116</v>
      </c>
      <c r="V1117" s="266">
        <v>82</v>
      </c>
      <c r="W1117" s="266">
        <v>62</v>
      </c>
      <c r="X1117" s="266">
        <v>0</v>
      </c>
      <c r="Y1117" s="264">
        <v>0</v>
      </c>
      <c r="Z1117" s="267">
        <v>0.0160281469898358</v>
      </c>
      <c r="AA1117" s="267">
        <v>0.0160281469898358</v>
      </c>
      <c r="AB1117" s="267">
        <v>0.0182811016144349</v>
      </c>
      <c r="AC1117" s="268">
        <v>0.0319023237495077</v>
      </c>
      <c r="AD1117" s="269">
        <v>-0.00225295462459914</v>
      </c>
      <c r="AE1117" s="270">
        <v>25587</v>
      </c>
      <c r="AF1117" s="271">
        <v>512</v>
      </c>
      <c r="AG1117" s="271">
        <v>2</v>
      </c>
      <c r="AH1117" s="271">
        <v>24199</v>
      </c>
      <c r="AI1117" s="271">
        <v>476</v>
      </c>
      <c r="AJ1117" s="271">
        <v>0</v>
      </c>
      <c r="AK1117" s="268">
        <v>0.0199319967170829</v>
      </c>
      <c r="AL1117" s="268">
        <v>0.0196702343072028</v>
      </c>
      <c r="AM1117" s="269">
        <v>0.000261762409880118</v>
      </c>
    </row>
    <row r="1118" spans="1:39">
      <c r="A1118" s="279" t="s">
        <v>1671</v>
      </c>
      <c r="B1118" s="280" t="s">
        <v>3351</v>
      </c>
      <c r="C1118" s="262" t="s">
        <v>1683</v>
      </c>
      <c r="D1118" s="280" t="s">
        <v>1684</v>
      </c>
      <c r="E1118" s="263">
        <v>0</v>
      </c>
      <c r="F1118" s="263">
        <v>0</v>
      </c>
      <c r="G1118" s="263">
        <v>0</v>
      </c>
      <c r="H1118" s="263">
        <v>0</v>
      </c>
      <c r="I1118" s="263">
        <v>0</v>
      </c>
      <c r="J1118" s="264">
        <v>0</v>
      </c>
      <c r="K1118" s="264">
        <v>0</v>
      </c>
      <c r="L1118" s="264">
        <v>0</v>
      </c>
      <c r="M1118" s="264">
        <v>0</v>
      </c>
      <c r="N1118" s="264">
        <v>0</v>
      </c>
      <c r="O1118" s="264">
        <v>0</v>
      </c>
      <c r="P1118" s="264">
        <v>1</v>
      </c>
      <c r="Q1118" s="264">
        <v>1</v>
      </c>
      <c r="R1118" s="264">
        <v>1</v>
      </c>
      <c r="S1118" s="264">
        <v>0</v>
      </c>
      <c r="T1118" s="265">
        <v>0.015</v>
      </c>
      <c r="U1118" s="266">
        <v>0</v>
      </c>
      <c r="V1118" s="266">
        <v>0</v>
      </c>
      <c r="W1118" s="266">
        <v>0</v>
      </c>
      <c r="X1118" s="266">
        <v>0</v>
      </c>
      <c r="Y1118" s="264">
        <v>0</v>
      </c>
      <c r="Z1118" s="267">
        <v>0</v>
      </c>
      <c r="AA1118" s="267">
        <v>0</v>
      </c>
      <c r="AB1118" s="267">
        <v>0</v>
      </c>
      <c r="AC1118" s="268">
        <v>0</v>
      </c>
      <c r="AD1118" s="269">
        <v>0</v>
      </c>
      <c r="AE1118" s="270">
        <v>0</v>
      </c>
      <c r="AF1118" s="271">
        <v>1</v>
      </c>
      <c r="AG1118" s="271">
        <v>0</v>
      </c>
      <c r="AH1118" s="271">
        <v>0</v>
      </c>
      <c r="AI1118" s="271">
        <v>2</v>
      </c>
      <c r="AJ1118" s="271">
        <v>0</v>
      </c>
      <c r="AK1118" s="268">
        <v>0</v>
      </c>
      <c r="AL1118" s="268">
        <v>0</v>
      </c>
      <c r="AM1118" s="269">
        <v>0</v>
      </c>
    </row>
    <row r="1119" spans="1:39">
      <c r="A1119" s="279" t="s">
        <v>1671</v>
      </c>
      <c r="B1119" s="280" t="s">
        <v>3351</v>
      </c>
      <c r="C1119" s="262" t="s">
        <v>1685</v>
      </c>
      <c r="D1119" s="280" t="s">
        <v>1686</v>
      </c>
      <c r="E1119" s="263">
        <v>7802</v>
      </c>
      <c r="F1119" s="263">
        <v>132</v>
      </c>
      <c r="G1119" s="263">
        <v>87</v>
      </c>
      <c r="H1119" s="263">
        <v>1</v>
      </c>
      <c r="I1119" s="263">
        <v>0</v>
      </c>
      <c r="J1119" s="264">
        <v>6349</v>
      </c>
      <c r="K1119" s="264">
        <v>139</v>
      </c>
      <c r="L1119" s="264">
        <v>139</v>
      </c>
      <c r="M1119" s="264">
        <v>3</v>
      </c>
      <c r="N1119" s="264">
        <v>0</v>
      </c>
      <c r="O1119" s="264">
        <v>3755</v>
      </c>
      <c r="P1119" s="264">
        <v>162</v>
      </c>
      <c r="Q1119" s="264">
        <v>162</v>
      </c>
      <c r="R1119" s="264">
        <v>72</v>
      </c>
      <c r="S1119" s="264">
        <v>0</v>
      </c>
      <c r="T1119" s="265">
        <v>0.015</v>
      </c>
      <c r="U1119" s="266">
        <v>7802</v>
      </c>
      <c r="V1119" s="266">
        <v>132</v>
      </c>
      <c r="W1119" s="266">
        <v>87</v>
      </c>
      <c r="X1119" s="266">
        <v>0</v>
      </c>
      <c r="Y1119" s="264">
        <v>1</v>
      </c>
      <c r="Z1119" s="267">
        <v>0.0169187387849269</v>
      </c>
      <c r="AA1119" s="267">
        <v>0.0169187387849269</v>
      </c>
      <c r="AB1119" s="267">
        <v>0.0218932115293747</v>
      </c>
      <c r="AC1119" s="268">
        <v>0.0431424766977364</v>
      </c>
      <c r="AD1119" s="269">
        <v>-0.00497447274444776</v>
      </c>
      <c r="AE1119" s="270">
        <v>39453</v>
      </c>
      <c r="AF1119" s="271">
        <v>922</v>
      </c>
      <c r="AG1119" s="271">
        <v>0</v>
      </c>
      <c r="AH1119" s="271">
        <v>38517</v>
      </c>
      <c r="AI1119" s="271">
        <v>934</v>
      </c>
      <c r="AJ1119" s="271">
        <v>0</v>
      </c>
      <c r="AK1119" s="268">
        <v>0.0233695789927255</v>
      </c>
      <c r="AL1119" s="268">
        <v>0.024249032894566</v>
      </c>
      <c r="AM1119" s="269">
        <v>-0.000879453901840514</v>
      </c>
    </row>
    <row r="1120" spans="1:39">
      <c r="A1120" s="279" t="s">
        <v>1671</v>
      </c>
      <c r="B1120" s="280" t="s">
        <v>3351</v>
      </c>
      <c r="C1120" s="262" t="s">
        <v>1687</v>
      </c>
      <c r="D1120" s="280" t="s">
        <v>1688</v>
      </c>
      <c r="E1120" s="263">
        <v>0</v>
      </c>
      <c r="F1120" s="263">
        <v>0</v>
      </c>
      <c r="G1120" s="263">
        <v>0</v>
      </c>
      <c r="H1120" s="263">
        <v>0</v>
      </c>
      <c r="I1120" s="263">
        <v>0</v>
      </c>
      <c r="J1120" s="264">
        <v>0</v>
      </c>
      <c r="K1120" s="264">
        <v>0</v>
      </c>
      <c r="L1120" s="264">
        <v>0</v>
      </c>
      <c r="M1120" s="264">
        <v>0</v>
      </c>
      <c r="N1120" s="264">
        <v>0</v>
      </c>
      <c r="O1120" s="264">
        <v>0</v>
      </c>
      <c r="P1120" s="264">
        <v>0</v>
      </c>
      <c r="Q1120" s="264">
        <v>0</v>
      </c>
      <c r="R1120" s="264">
        <v>0</v>
      </c>
      <c r="S1120" s="264">
        <v>0</v>
      </c>
      <c r="T1120" s="265">
        <v>0.015</v>
      </c>
      <c r="U1120" s="266">
        <v>0</v>
      </c>
      <c r="V1120" s="266">
        <v>0</v>
      </c>
      <c r="W1120" s="266">
        <v>0</v>
      </c>
      <c r="X1120" s="266">
        <v>0</v>
      </c>
      <c r="Y1120" s="264">
        <v>0</v>
      </c>
      <c r="Z1120" s="267">
        <v>0</v>
      </c>
      <c r="AA1120" s="267">
        <v>0</v>
      </c>
      <c r="AB1120" s="267">
        <v>0</v>
      </c>
      <c r="AC1120" s="268">
        <v>0</v>
      </c>
      <c r="AD1120" s="269">
        <v>0</v>
      </c>
      <c r="AE1120" s="270">
        <v>0</v>
      </c>
      <c r="AF1120" s="271">
        <v>3</v>
      </c>
      <c r="AG1120" s="271">
        <v>0</v>
      </c>
      <c r="AH1120" s="271">
        <v>0</v>
      </c>
      <c r="AI1120" s="271">
        <v>0</v>
      </c>
      <c r="AJ1120" s="271">
        <v>0</v>
      </c>
      <c r="AK1120" s="268">
        <v>0</v>
      </c>
      <c r="AL1120" s="268">
        <v>0</v>
      </c>
      <c r="AM1120" s="269">
        <v>0</v>
      </c>
    </row>
    <row r="1121" spans="1:39">
      <c r="A1121" s="279" t="s">
        <v>1671</v>
      </c>
      <c r="B1121" s="280" t="s">
        <v>3351</v>
      </c>
      <c r="C1121" s="262" t="s">
        <v>1689</v>
      </c>
      <c r="D1121" s="280" t="s">
        <v>1690</v>
      </c>
      <c r="E1121" s="263">
        <v>3906</v>
      </c>
      <c r="F1121" s="263">
        <v>74</v>
      </c>
      <c r="G1121" s="263">
        <v>45</v>
      </c>
      <c r="H1121" s="263">
        <v>0</v>
      </c>
      <c r="I1121" s="263">
        <v>0</v>
      </c>
      <c r="J1121" s="264">
        <v>2691</v>
      </c>
      <c r="K1121" s="264">
        <v>59</v>
      </c>
      <c r="L1121" s="264">
        <v>59</v>
      </c>
      <c r="M1121" s="264">
        <v>0</v>
      </c>
      <c r="N1121" s="264">
        <v>0</v>
      </c>
      <c r="O1121" s="264">
        <v>1641</v>
      </c>
      <c r="P1121" s="264">
        <v>53</v>
      </c>
      <c r="Q1121" s="264">
        <v>53</v>
      </c>
      <c r="R1121" s="264">
        <v>27</v>
      </c>
      <c r="S1121" s="264">
        <v>0</v>
      </c>
      <c r="T1121" s="265">
        <v>0.015</v>
      </c>
      <c r="U1121" s="266">
        <v>3906</v>
      </c>
      <c r="V1121" s="266">
        <v>74</v>
      </c>
      <c r="W1121" s="266">
        <v>45</v>
      </c>
      <c r="X1121" s="266">
        <v>0</v>
      </c>
      <c r="Y1121" s="264">
        <v>0</v>
      </c>
      <c r="Z1121" s="267">
        <v>0.0189452124935996</v>
      </c>
      <c r="AA1121" s="267">
        <v>0.0189452124935996</v>
      </c>
      <c r="AB1121" s="267">
        <v>0.0219249349684132</v>
      </c>
      <c r="AC1121" s="268">
        <v>0.032297379646557</v>
      </c>
      <c r="AD1121" s="269">
        <v>-0.00297972247481364</v>
      </c>
      <c r="AE1121" s="270">
        <v>18512</v>
      </c>
      <c r="AF1121" s="271">
        <v>410</v>
      </c>
      <c r="AG1121" s="271">
        <v>0</v>
      </c>
      <c r="AH1121" s="271">
        <v>18021</v>
      </c>
      <c r="AI1121" s="271">
        <v>304</v>
      </c>
      <c r="AJ1121" s="271">
        <v>0</v>
      </c>
      <c r="AK1121" s="268">
        <v>0.0221477960242005</v>
      </c>
      <c r="AL1121" s="268">
        <v>0.0168692081460518</v>
      </c>
      <c r="AM1121" s="269">
        <v>0.00527858787814869</v>
      </c>
    </row>
    <row r="1122" spans="1:39">
      <c r="A1122" s="279" t="s">
        <v>1671</v>
      </c>
      <c r="B1122" s="280" t="s">
        <v>3352</v>
      </c>
      <c r="C1122" s="262" t="s">
        <v>1691</v>
      </c>
      <c r="D1122" s="280" t="s">
        <v>1692</v>
      </c>
      <c r="E1122" s="263">
        <v>0</v>
      </c>
      <c r="F1122" s="263">
        <v>0</v>
      </c>
      <c r="G1122" s="263">
        <v>0</v>
      </c>
      <c r="H1122" s="263">
        <v>0</v>
      </c>
      <c r="I1122" s="263">
        <v>0</v>
      </c>
      <c r="J1122" s="264">
        <v>0</v>
      </c>
      <c r="K1122" s="264">
        <v>0</v>
      </c>
      <c r="L1122" s="264">
        <v>0</v>
      </c>
      <c r="M1122" s="264">
        <v>0</v>
      </c>
      <c r="N1122" s="264">
        <v>0</v>
      </c>
      <c r="O1122" s="264">
        <v>0</v>
      </c>
      <c r="P1122" s="264">
        <v>0</v>
      </c>
      <c r="Q1122" s="264">
        <v>0</v>
      </c>
      <c r="R1122" s="264">
        <v>0</v>
      </c>
      <c r="S1122" s="264">
        <v>0</v>
      </c>
      <c r="T1122" s="265">
        <v>0.015</v>
      </c>
      <c r="U1122" s="266">
        <v>0</v>
      </c>
      <c r="V1122" s="266">
        <v>0</v>
      </c>
      <c r="W1122" s="266">
        <v>0</v>
      </c>
      <c r="X1122" s="266">
        <v>0</v>
      </c>
      <c r="Y1122" s="264">
        <v>0</v>
      </c>
      <c r="Z1122" s="267">
        <v>0</v>
      </c>
      <c r="AA1122" s="267">
        <v>0</v>
      </c>
      <c r="AB1122" s="267">
        <v>0</v>
      </c>
      <c r="AC1122" s="268">
        <v>0</v>
      </c>
      <c r="AD1122" s="269">
        <v>0</v>
      </c>
      <c r="AE1122" s="270">
        <v>0</v>
      </c>
      <c r="AF1122" s="271">
        <v>1</v>
      </c>
      <c r="AG1122" s="271">
        <v>0</v>
      </c>
      <c r="AH1122" s="271">
        <v>0</v>
      </c>
      <c r="AI1122" s="271">
        <v>0</v>
      </c>
      <c r="AJ1122" s="271">
        <v>0</v>
      </c>
      <c r="AK1122" s="268">
        <v>0</v>
      </c>
      <c r="AL1122" s="268">
        <v>0</v>
      </c>
      <c r="AM1122" s="269">
        <v>0</v>
      </c>
    </row>
    <row r="1123" spans="1:39">
      <c r="A1123" s="279" t="s">
        <v>1671</v>
      </c>
      <c r="B1123" s="280" t="s">
        <v>3352</v>
      </c>
      <c r="C1123" s="262" t="s">
        <v>1693</v>
      </c>
      <c r="D1123" s="280" t="s">
        <v>1694</v>
      </c>
      <c r="E1123" s="263">
        <v>2678</v>
      </c>
      <c r="F1123" s="263">
        <v>52</v>
      </c>
      <c r="G1123" s="263">
        <v>32</v>
      </c>
      <c r="H1123" s="263">
        <v>3</v>
      </c>
      <c r="I1123" s="263">
        <v>0</v>
      </c>
      <c r="J1123" s="264">
        <v>3089</v>
      </c>
      <c r="K1123" s="264">
        <v>50</v>
      </c>
      <c r="L1123" s="264">
        <v>48</v>
      </c>
      <c r="M1123" s="264">
        <v>5</v>
      </c>
      <c r="N1123" s="264">
        <v>0</v>
      </c>
      <c r="O1123" s="264">
        <v>1918</v>
      </c>
      <c r="P1123" s="264">
        <v>47</v>
      </c>
      <c r="Q1123" s="264">
        <v>47</v>
      </c>
      <c r="R1123" s="264">
        <v>27</v>
      </c>
      <c r="S1123" s="264">
        <v>0</v>
      </c>
      <c r="T1123" s="265">
        <v>0.015</v>
      </c>
      <c r="U1123" s="266">
        <v>2678</v>
      </c>
      <c r="V1123" s="266">
        <v>52</v>
      </c>
      <c r="W1123" s="266">
        <v>32</v>
      </c>
      <c r="X1123" s="266">
        <v>0</v>
      </c>
      <c r="Y1123" s="264">
        <v>3</v>
      </c>
      <c r="Z1123" s="267">
        <v>0.0194174757281553</v>
      </c>
      <c r="AA1123" s="267">
        <v>0.0194174757281553</v>
      </c>
      <c r="AB1123" s="267">
        <v>0.0161864681126578</v>
      </c>
      <c r="AC1123" s="268">
        <v>0.0245046923879041</v>
      </c>
      <c r="AD1123" s="269">
        <v>0.00323100761549752</v>
      </c>
      <c r="AE1123" s="270">
        <v>18921</v>
      </c>
      <c r="AF1123" s="271">
        <v>375</v>
      </c>
      <c r="AG1123" s="271">
        <v>0</v>
      </c>
      <c r="AH1123" s="271">
        <v>17894</v>
      </c>
      <c r="AI1123" s="271">
        <v>350</v>
      </c>
      <c r="AJ1123" s="271">
        <v>1</v>
      </c>
      <c r="AK1123" s="268">
        <v>0.0198192484540986</v>
      </c>
      <c r="AL1123" s="268">
        <v>0.019503744271823</v>
      </c>
      <c r="AM1123" s="269">
        <v>0.000315504182275664</v>
      </c>
    </row>
    <row r="1124" spans="1:39">
      <c r="A1124" s="279" t="s">
        <v>1671</v>
      </c>
      <c r="B1124" s="280" t="s">
        <v>3352</v>
      </c>
      <c r="C1124" s="262" t="s">
        <v>1695</v>
      </c>
      <c r="D1124" s="280" t="s">
        <v>1696</v>
      </c>
      <c r="E1124" s="263">
        <v>3550</v>
      </c>
      <c r="F1124" s="263">
        <v>65</v>
      </c>
      <c r="G1124" s="263">
        <v>45</v>
      </c>
      <c r="H1124" s="263">
        <v>13</v>
      </c>
      <c r="I1124" s="263">
        <v>0</v>
      </c>
      <c r="J1124" s="264">
        <v>3718</v>
      </c>
      <c r="K1124" s="264">
        <v>51</v>
      </c>
      <c r="L1124" s="264">
        <v>51</v>
      </c>
      <c r="M1124" s="264">
        <v>13</v>
      </c>
      <c r="N1124" s="264">
        <v>0</v>
      </c>
      <c r="O1124" s="264">
        <v>1739</v>
      </c>
      <c r="P1124" s="264">
        <v>47</v>
      </c>
      <c r="Q1124" s="264">
        <v>47</v>
      </c>
      <c r="R1124" s="264">
        <v>31</v>
      </c>
      <c r="S1124" s="264">
        <v>0</v>
      </c>
      <c r="T1124" s="265">
        <v>0.015</v>
      </c>
      <c r="U1124" s="266">
        <v>3550</v>
      </c>
      <c r="V1124" s="266">
        <v>65</v>
      </c>
      <c r="W1124" s="266">
        <v>45</v>
      </c>
      <c r="X1124" s="266">
        <v>0</v>
      </c>
      <c r="Y1124" s="264">
        <v>13</v>
      </c>
      <c r="Z1124" s="267">
        <v>0.0183098591549296</v>
      </c>
      <c r="AA1124" s="267">
        <v>0.0183098591549296</v>
      </c>
      <c r="AB1124" s="267">
        <v>0.0137170521785906</v>
      </c>
      <c r="AC1124" s="268">
        <v>0.027027027027027</v>
      </c>
      <c r="AD1124" s="269">
        <v>0.00459280697633894</v>
      </c>
      <c r="AE1124" s="270">
        <v>20855</v>
      </c>
      <c r="AF1124" s="271">
        <v>389</v>
      </c>
      <c r="AG1124" s="271">
        <v>0</v>
      </c>
      <c r="AH1124" s="271">
        <v>21633</v>
      </c>
      <c r="AI1124" s="271">
        <v>416</v>
      </c>
      <c r="AJ1124" s="271">
        <v>0</v>
      </c>
      <c r="AK1124" s="268">
        <v>0.0186526012946536</v>
      </c>
      <c r="AL1124" s="268">
        <v>0.019229880275505</v>
      </c>
      <c r="AM1124" s="269">
        <v>-0.000577278980851456</v>
      </c>
    </row>
    <row r="1125" spans="1:39">
      <c r="A1125" s="279" t="s">
        <v>1671</v>
      </c>
      <c r="B1125" s="280" t="s">
        <v>3352</v>
      </c>
      <c r="C1125" s="262" t="s">
        <v>1697</v>
      </c>
      <c r="D1125" s="280" t="s">
        <v>1697</v>
      </c>
      <c r="E1125" s="263">
        <v>2206</v>
      </c>
      <c r="F1125" s="263">
        <v>28</v>
      </c>
      <c r="G1125" s="263">
        <v>19</v>
      </c>
      <c r="H1125" s="263">
        <v>1</v>
      </c>
      <c r="I1125" s="263">
        <v>0</v>
      </c>
      <c r="J1125" s="264">
        <v>2480</v>
      </c>
      <c r="K1125" s="264">
        <v>50</v>
      </c>
      <c r="L1125" s="264">
        <v>50</v>
      </c>
      <c r="M1125" s="264">
        <v>10</v>
      </c>
      <c r="N1125" s="264">
        <v>0</v>
      </c>
      <c r="O1125" s="264">
        <v>1100</v>
      </c>
      <c r="P1125" s="264">
        <v>26</v>
      </c>
      <c r="Q1125" s="264">
        <v>26</v>
      </c>
      <c r="R1125" s="264">
        <v>18</v>
      </c>
      <c r="S1125" s="264">
        <v>0</v>
      </c>
      <c r="T1125" s="265">
        <v>0.015</v>
      </c>
      <c r="U1125" s="266">
        <v>2206</v>
      </c>
      <c r="V1125" s="266">
        <v>28</v>
      </c>
      <c r="W1125" s="266">
        <v>19</v>
      </c>
      <c r="X1125" s="266">
        <v>0</v>
      </c>
      <c r="Y1125" s="264">
        <v>1</v>
      </c>
      <c r="Z1125" s="267">
        <v>0.0126926563916591</v>
      </c>
      <c r="AA1125" s="267">
        <v>0.0126926563916591</v>
      </c>
      <c r="AB1125" s="267">
        <v>0.0201612903225806</v>
      </c>
      <c r="AC1125" s="268">
        <v>0.0236363636363636</v>
      </c>
      <c r="AD1125" s="269">
        <v>-0.00746863393092153</v>
      </c>
      <c r="AE1125" s="270">
        <v>13273</v>
      </c>
      <c r="AF1125" s="271">
        <v>256</v>
      </c>
      <c r="AG1125" s="271">
        <v>1</v>
      </c>
      <c r="AH1125" s="271">
        <v>13807</v>
      </c>
      <c r="AI1125" s="271">
        <v>290</v>
      </c>
      <c r="AJ1125" s="271">
        <v>1</v>
      </c>
      <c r="AK1125" s="268">
        <v>0.0192119340013561</v>
      </c>
      <c r="AL1125" s="268">
        <v>0.0209314116028102</v>
      </c>
      <c r="AM1125" s="269">
        <v>-0.00171947760145403</v>
      </c>
    </row>
    <row r="1126" spans="1:39">
      <c r="A1126" s="279" t="s">
        <v>1671</v>
      </c>
      <c r="B1126" s="280" t="s">
        <v>3352</v>
      </c>
      <c r="C1126" s="262" t="s">
        <v>1698</v>
      </c>
      <c r="D1126" s="280" t="s">
        <v>1699</v>
      </c>
      <c r="E1126" s="263">
        <v>3964</v>
      </c>
      <c r="F1126" s="263">
        <v>79</v>
      </c>
      <c r="G1126" s="263">
        <v>62</v>
      </c>
      <c r="H1126" s="263">
        <v>1</v>
      </c>
      <c r="I1126" s="263">
        <v>0</v>
      </c>
      <c r="J1126" s="264">
        <v>4278</v>
      </c>
      <c r="K1126" s="264">
        <v>15</v>
      </c>
      <c r="L1126" s="264">
        <v>14</v>
      </c>
      <c r="M1126" s="264">
        <v>0</v>
      </c>
      <c r="N1126" s="264">
        <v>0</v>
      </c>
      <c r="O1126" s="264">
        <v>2162</v>
      </c>
      <c r="P1126" s="264">
        <v>65</v>
      </c>
      <c r="Q1126" s="264">
        <v>65</v>
      </c>
      <c r="R1126" s="264">
        <v>18</v>
      </c>
      <c r="S1126" s="264">
        <v>0</v>
      </c>
      <c r="T1126" s="265">
        <v>0.015</v>
      </c>
      <c r="U1126" s="266">
        <v>3964</v>
      </c>
      <c r="V1126" s="266">
        <v>79</v>
      </c>
      <c r="W1126" s="266">
        <v>62</v>
      </c>
      <c r="X1126" s="266">
        <v>0</v>
      </c>
      <c r="Y1126" s="264">
        <v>1</v>
      </c>
      <c r="Z1126" s="267">
        <v>0.0199293642785066</v>
      </c>
      <c r="AA1126" s="267">
        <v>0.0199293642785066</v>
      </c>
      <c r="AB1126" s="267">
        <v>0.00350631136044881</v>
      </c>
      <c r="AC1126" s="268">
        <v>0.0300647548566142</v>
      </c>
      <c r="AD1126" s="269">
        <v>0.0164230529180578</v>
      </c>
      <c r="AE1126" s="270">
        <v>23434</v>
      </c>
      <c r="AF1126" s="271">
        <v>349</v>
      </c>
      <c r="AG1126" s="271">
        <v>0</v>
      </c>
      <c r="AH1126" s="271">
        <v>24299</v>
      </c>
      <c r="AI1126" s="271">
        <v>360</v>
      </c>
      <c r="AJ1126" s="271">
        <v>1</v>
      </c>
      <c r="AK1126" s="268">
        <v>0.0148928906716736</v>
      </c>
      <c r="AL1126" s="268">
        <v>0.014774270546113</v>
      </c>
      <c r="AM1126" s="269">
        <v>0.000118620125560628</v>
      </c>
    </row>
    <row r="1127" spans="1:39">
      <c r="A1127" s="279" t="s">
        <v>1671</v>
      </c>
      <c r="B1127" s="280" t="s">
        <v>3352</v>
      </c>
      <c r="C1127" s="262" t="s">
        <v>1700</v>
      </c>
      <c r="D1127" s="280" t="s">
        <v>1700</v>
      </c>
      <c r="E1127" s="263">
        <v>1795</v>
      </c>
      <c r="F1127" s="263">
        <v>21</v>
      </c>
      <c r="G1127" s="263">
        <v>15</v>
      </c>
      <c r="H1127" s="263">
        <v>0</v>
      </c>
      <c r="I1127" s="263">
        <v>0</v>
      </c>
      <c r="J1127" s="264">
        <v>1968</v>
      </c>
      <c r="K1127" s="264">
        <v>29</v>
      </c>
      <c r="L1127" s="264">
        <v>29</v>
      </c>
      <c r="M1127" s="264">
        <v>0</v>
      </c>
      <c r="N1127" s="264">
        <v>0</v>
      </c>
      <c r="O1127" s="264">
        <v>1210</v>
      </c>
      <c r="P1127" s="264">
        <v>29</v>
      </c>
      <c r="Q1127" s="264">
        <v>29</v>
      </c>
      <c r="R1127" s="264">
        <v>11</v>
      </c>
      <c r="S1127" s="264">
        <v>0</v>
      </c>
      <c r="T1127" s="265">
        <v>0.015</v>
      </c>
      <c r="U1127" s="266">
        <v>1795</v>
      </c>
      <c r="V1127" s="266">
        <v>21</v>
      </c>
      <c r="W1127" s="266">
        <v>15</v>
      </c>
      <c r="X1127" s="266">
        <v>0</v>
      </c>
      <c r="Y1127" s="264">
        <v>0</v>
      </c>
      <c r="Z1127" s="267">
        <v>0.0116991643454039</v>
      </c>
      <c r="AA1127" s="267">
        <v>0.0116991643454039</v>
      </c>
      <c r="AB1127" s="267">
        <v>0.0147357723577236</v>
      </c>
      <c r="AC1127" s="268">
        <v>0.0239669421487603</v>
      </c>
      <c r="AD1127" s="269">
        <v>-0.00303660801231968</v>
      </c>
      <c r="AE1127" s="270">
        <v>10832</v>
      </c>
      <c r="AF1127" s="271">
        <v>182</v>
      </c>
      <c r="AG1127" s="271">
        <v>0</v>
      </c>
      <c r="AH1127" s="271">
        <v>10717</v>
      </c>
      <c r="AI1127" s="271">
        <v>152</v>
      </c>
      <c r="AJ1127" s="271">
        <v>0</v>
      </c>
      <c r="AK1127" s="268">
        <v>0.0168020679468242</v>
      </c>
      <c r="AL1127" s="268">
        <v>0.0141830736213493</v>
      </c>
      <c r="AM1127" s="269">
        <v>0.00261899432547497</v>
      </c>
    </row>
    <row r="1128" spans="1:39">
      <c r="A1128" s="279" t="s">
        <v>1671</v>
      </c>
      <c r="B1128" s="280" t="s">
        <v>3352</v>
      </c>
      <c r="C1128" s="262" t="s">
        <v>1701</v>
      </c>
      <c r="D1128" s="280" t="s">
        <v>1702</v>
      </c>
      <c r="E1128" s="263">
        <v>2635</v>
      </c>
      <c r="F1128" s="263">
        <v>38</v>
      </c>
      <c r="G1128" s="263">
        <v>28</v>
      </c>
      <c r="H1128" s="263">
        <v>3</v>
      </c>
      <c r="I1128" s="263">
        <v>0</v>
      </c>
      <c r="J1128" s="264">
        <v>3223</v>
      </c>
      <c r="K1128" s="264">
        <v>65</v>
      </c>
      <c r="L1128" s="264">
        <v>65</v>
      </c>
      <c r="M1128" s="264">
        <v>2</v>
      </c>
      <c r="N1128" s="264">
        <v>0</v>
      </c>
      <c r="O1128" s="264">
        <v>2181</v>
      </c>
      <c r="P1128" s="264">
        <v>45</v>
      </c>
      <c r="Q1128" s="264">
        <v>45</v>
      </c>
      <c r="R1128" s="264">
        <v>21</v>
      </c>
      <c r="S1128" s="264">
        <v>0</v>
      </c>
      <c r="T1128" s="265">
        <v>0.015</v>
      </c>
      <c r="U1128" s="266">
        <v>2635</v>
      </c>
      <c r="V1128" s="266">
        <v>38</v>
      </c>
      <c r="W1128" s="266">
        <v>28</v>
      </c>
      <c r="X1128" s="266">
        <v>0</v>
      </c>
      <c r="Y1128" s="264">
        <v>3</v>
      </c>
      <c r="Z1128" s="267">
        <v>0.0144212523719165</v>
      </c>
      <c r="AA1128" s="267">
        <v>0.0144212523719165</v>
      </c>
      <c r="AB1128" s="267">
        <v>0.0201675457648154</v>
      </c>
      <c r="AC1128" s="268">
        <v>0.0206327372764787</v>
      </c>
      <c r="AD1128" s="269">
        <v>-0.00574629339289888</v>
      </c>
      <c r="AE1128" s="270">
        <v>17998</v>
      </c>
      <c r="AF1128" s="271">
        <v>344</v>
      </c>
      <c r="AG1128" s="271">
        <v>2</v>
      </c>
      <c r="AH1128" s="271">
        <v>17410</v>
      </c>
      <c r="AI1128" s="271">
        <v>293</v>
      </c>
      <c r="AJ1128" s="271">
        <v>0</v>
      </c>
      <c r="AK1128" s="268">
        <v>0.0190021113457051</v>
      </c>
      <c r="AL1128" s="268">
        <v>0.0168294083859851</v>
      </c>
      <c r="AM1128" s="269">
        <v>0.00217270295972001</v>
      </c>
    </row>
    <row r="1129" spans="1:39">
      <c r="A1129" s="279" t="s">
        <v>1671</v>
      </c>
      <c r="B1129" s="280" t="s">
        <v>3352</v>
      </c>
      <c r="C1129" s="262" t="s">
        <v>1703</v>
      </c>
      <c r="D1129" s="280" t="s">
        <v>1704</v>
      </c>
      <c r="E1129" s="263">
        <v>4098</v>
      </c>
      <c r="F1129" s="263">
        <v>98</v>
      </c>
      <c r="G1129" s="263">
        <v>74</v>
      </c>
      <c r="H1129" s="263">
        <v>6</v>
      </c>
      <c r="I1129" s="263">
        <v>0</v>
      </c>
      <c r="J1129" s="264">
        <v>4704</v>
      </c>
      <c r="K1129" s="264">
        <v>91</v>
      </c>
      <c r="L1129" s="264">
        <v>91</v>
      </c>
      <c r="M1129" s="264">
        <v>9</v>
      </c>
      <c r="N1129" s="264">
        <v>0</v>
      </c>
      <c r="O1129" s="264">
        <v>2715</v>
      </c>
      <c r="P1129" s="264">
        <v>84</v>
      </c>
      <c r="Q1129" s="264">
        <v>84</v>
      </c>
      <c r="R1129" s="264">
        <v>26</v>
      </c>
      <c r="S1129" s="264">
        <v>0</v>
      </c>
      <c r="T1129" s="265">
        <v>0.015</v>
      </c>
      <c r="U1129" s="266">
        <v>4098</v>
      </c>
      <c r="V1129" s="266">
        <v>98</v>
      </c>
      <c r="W1129" s="266">
        <v>74</v>
      </c>
      <c r="X1129" s="266">
        <v>0</v>
      </c>
      <c r="Y1129" s="264">
        <v>6</v>
      </c>
      <c r="Z1129" s="267">
        <v>0.0239141044411908</v>
      </c>
      <c r="AA1129" s="267">
        <v>0.0239141044411908</v>
      </c>
      <c r="AB1129" s="267">
        <v>0.0193452380952381</v>
      </c>
      <c r="AC1129" s="268">
        <v>0.030939226519337</v>
      </c>
      <c r="AD1129" s="269">
        <v>0.00456886634595273</v>
      </c>
      <c r="AE1129" s="270">
        <v>26181</v>
      </c>
      <c r="AF1129" s="271">
        <v>599</v>
      </c>
      <c r="AG1129" s="271">
        <v>0</v>
      </c>
      <c r="AH1129" s="271">
        <v>26174</v>
      </c>
      <c r="AI1129" s="271">
        <v>603</v>
      </c>
      <c r="AJ1129" s="271">
        <v>0</v>
      </c>
      <c r="AK1129" s="268">
        <v>0.0228791871968221</v>
      </c>
      <c r="AL1129" s="268">
        <v>0.0230381294414304</v>
      </c>
      <c r="AM1129" s="269">
        <v>-0.000158942244608305</v>
      </c>
    </row>
    <row r="1130" spans="1:39">
      <c r="A1130" s="279" t="s">
        <v>1671</v>
      </c>
      <c r="B1130" s="280" t="s">
        <v>3352</v>
      </c>
      <c r="C1130" s="262" t="s">
        <v>1705</v>
      </c>
      <c r="D1130" s="280" t="s">
        <v>1706</v>
      </c>
      <c r="E1130" s="263">
        <v>4421</v>
      </c>
      <c r="F1130" s="263">
        <v>54</v>
      </c>
      <c r="G1130" s="263">
        <v>44</v>
      </c>
      <c r="H1130" s="263">
        <v>0</v>
      </c>
      <c r="I1130" s="263">
        <v>0</v>
      </c>
      <c r="J1130" s="264">
        <v>4636</v>
      </c>
      <c r="K1130" s="264">
        <v>48</v>
      </c>
      <c r="L1130" s="264">
        <v>48</v>
      </c>
      <c r="M1130" s="264">
        <v>4</v>
      </c>
      <c r="N1130" s="264">
        <v>0</v>
      </c>
      <c r="O1130" s="264">
        <v>2879</v>
      </c>
      <c r="P1130" s="264">
        <v>53</v>
      </c>
      <c r="Q1130" s="264">
        <v>53</v>
      </c>
      <c r="R1130" s="264">
        <v>18</v>
      </c>
      <c r="S1130" s="264">
        <v>0</v>
      </c>
      <c r="T1130" s="265">
        <v>0.015</v>
      </c>
      <c r="U1130" s="266">
        <v>4421</v>
      </c>
      <c r="V1130" s="266">
        <v>54</v>
      </c>
      <c r="W1130" s="266">
        <v>44</v>
      </c>
      <c r="X1130" s="266">
        <v>0</v>
      </c>
      <c r="Y1130" s="264">
        <v>0</v>
      </c>
      <c r="Z1130" s="267">
        <v>0.01221443112418</v>
      </c>
      <c r="AA1130" s="267">
        <v>0.01221443112418</v>
      </c>
      <c r="AB1130" s="267">
        <v>0.0103537532355479</v>
      </c>
      <c r="AC1130" s="268">
        <v>0.0184091698506426</v>
      </c>
      <c r="AD1130" s="269">
        <v>0.00186067788863216</v>
      </c>
      <c r="AE1130" s="270">
        <v>27040</v>
      </c>
      <c r="AF1130" s="271">
        <v>390</v>
      </c>
      <c r="AG1130" s="271">
        <v>0</v>
      </c>
      <c r="AH1130" s="271">
        <v>26444</v>
      </c>
      <c r="AI1130" s="271">
        <v>386</v>
      </c>
      <c r="AJ1130" s="271">
        <v>1</v>
      </c>
      <c r="AK1130" s="268">
        <v>0.0144230769230769</v>
      </c>
      <c r="AL1130" s="268">
        <v>0.0145590682196339</v>
      </c>
      <c r="AM1130" s="269">
        <v>-0.000135991296557019</v>
      </c>
    </row>
    <row r="1131" spans="1:39">
      <c r="A1131" s="279" t="s">
        <v>1671</v>
      </c>
      <c r="B1131" s="280" t="s">
        <v>3352</v>
      </c>
      <c r="C1131" s="262" t="s">
        <v>1707</v>
      </c>
      <c r="D1131" s="280" t="s">
        <v>1708</v>
      </c>
      <c r="E1131" s="263">
        <v>594</v>
      </c>
      <c r="F1131" s="263">
        <v>5</v>
      </c>
      <c r="G1131" s="263">
        <v>4</v>
      </c>
      <c r="H1131" s="263">
        <v>0</v>
      </c>
      <c r="I1131" s="263">
        <v>0</v>
      </c>
      <c r="J1131" s="264">
        <v>789</v>
      </c>
      <c r="K1131" s="264">
        <v>9</v>
      </c>
      <c r="L1131" s="264">
        <v>9</v>
      </c>
      <c r="M1131" s="264">
        <v>2</v>
      </c>
      <c r="N1131" s="264">
        <v>0</v>
      </c>
      <c r="O1131" s="264">
        <v>445</v>
      </c>
      <c r="P1131" s="264">
        <v>9</v>
      </c>
      <c r="Q1131" s="264">
        <v>9</v>
      </c>
      <c r="R1131" s="264">
        <v>7</v>
      </c>
      <c r="S1131" s="264">
        <v>0</v>
      </c>
      <c r="T1131" s="265">
        <v>0.015</v>
      </c>
      <c r="U1131" s="266">
        <v>594</v>
      </c>
      <c r="V1131" s="266">
        <v>5</v>
      </c>
      <c r="W1131" s="266">
        <v>4</v>
      </c>
      <c r="X1131" s="266">
        <v>0</v>
      </c>
      <c r="Y1131" s="264">
        <v>0</v>
      </c>
      <c r="Z1131" s="267">
        <v>0.00841750841750842</v>
      </c>
      <c r="AA1131" s="267">
        <v>0.00841750841750842</v>
      </c>
      <c r="AB1131" s="267">
        <v>0.0114068441064639</v>
      </c>
      <c r="AC1131" s="268">
        <v>0.0202247191011236</v>
      </c>
      <c r="AD1131" s="269">
        <v>-0.00298933568895546</v>
      </c>
      <c r="AE1131" s="270">
        <v>4211</v>
      </c>
      <c r="AF1131" s="271">
        <v>52</v>
      </c>
      <c r="AG1131" s="271">
        <v>0</v>
      </c>
      <c r="AH1131" s="271">
        <v>4187</v>
      </c>
      <c r="AI1131" s="271">
        <v>69</v>
      </c>
      <c r="AJ1131" s="271">
        <v>0</v>
      </c>
      <c r="AK1131" s="268">
        <v>0.0123486107812871</v>
      </c>
      <c r="AL1131" s="268">
        <v>0.0164795796513016</v>
      </c>
      <c r="AM1131" s="269">
        <v>-0.00413096887001454</v>
      </c>
    </row>
    <row r="1132" spans="1:39">
      <c r="A1132" s="279" t="s">
        <v>1671</v>
      </c>
      <c r="B1132" s="280" t="s">
        <v>3352</v>
      </c>
      <c r="C1132" s="262" t="s">
        <v>1709</v>
      </c>
      <c r="D1132" s="280" t="s">
        <v>1710</v>
      </c>
      <c r="E1132" s="263">
        <v>3374</v>
      </c>
      <c r="F1132" s="263">
        <v>47</v>
      </c>
      <c r="G1132" s="263">
        <v>36</v>
      </c>
      <c r="H1132" s="263">
        <v>0</v>
      </c>
      <c r="I1132" s="263">
        <v>0</v>
      </c>
      <c r="J1132" s="264">
        <v>3435</v>
      </c>
      <c r="K1132" s="264">
        <v>44</v>
      </c>
      <c r="L1132" s="264">
        <v>44</v>
      </c>
      <c r="M1132" s="264">
        <v>3</v>
      </c>
      <c r="N1132" s="264">
        <v>0</v>
      </c>
      <c r="O1132" s="264">
        <v>1750</v>
      </c>
      <c r="P1132" s="264">
        <v>33</v>
      </c>
      <c r="Q1132" s="264">
        <v>33</v>
      </c>
      <c r="R1132" s="264">
        <v>7</v>
      </c>
      <c r="S1132" s="264">
        <v>0</v>
      </c>
      <c r="T1132" s="265">
        <v>0.015</v>
      </c>
      <c r="U1132" s="266">
        <v>3374</v>
      </c>
      <c r="V1132" s="266">
        <v>47</v>
      </c>
      <c r="W1132" s="266">
        <v>36</v>
      </c>
      <c r="X1132" s="266">
        <v>0</v>
      </c>
      <c r="Y1132" s="264">
        <v>0</v>
      </c>
      <c r="Z1132" s="267">
        <v>0.0139300533491405</v>
      </c>
      <c r="AA1132" s="267">
        <v>0.0139300533491405</v>
      </c>
      <c r="AB1132" s="267">
        <v>0.0128093158660844</v>
      </c>
      <c r="AC1132" s="268">
        <v>0.0188571428571429</v>
      </c>
      <c r="AD1132" s="269">
        <v>0.00112073748305606</v>
      </c>
      <c r="AE1132" s="270">
        <v>20297</v>
      </c>
      <c r="AF1132" s="271">
        <v>267</v>
      </c>
      <c r="AG1132" s="271">
        <v>1</v>
      </c>
      <c r="AH1132" s="271">
        <v>20416</v>
      </c>
      <c r="AI1132" s="271">
        <v>323</v>
      </c>
      <c r="AJ1132" s="271">
        <v>0</v>
      </c>
      <c r="AK1132" s="268">
        <v>0.0131053850322708</v>
      </c>
      <c r="AL1132" s="268">
        <v>0.0158209247648903</v>
      </c>
      <c r="AM1132" s="269">
        <v>-0.0027155397326195</v>
      </c>
    </row>
    <row r="1133" spans="1:39">
      <c r="A1133" s="279" t="s">
        <v>1671</v>
      </c>
      <c r="B1133" s="280" t="s">
        <v>3352</v>
      </c>
      <c r="C1133" s="262" t="s">
        <v>1711</v>
      </c>
      <c r="D1133" s="280" t="s">
        <v>1711</v>
      </c>
      <c r="E1133" s="263">
        <v>2347</v>
      </c>
      <c r="F1133" s="263">
        <v>51</v>
      </c>
      <c r="G1133" s="263">
        <v>42</v>
      </c>
      <c r="H1133" s="263">
        <v>3</v>
      </c>
      <c r="I1133" s="263">
        <v>0</v>
      </c>
      <c r="J1133" s="264">
        <v>2716</v>
      </c>
      <c r="K1133" s="264">
        <v>33</v>
      </c>
      <c r="L1133" s="264">
        <v>33</v>
      </c>
      <c r="M1133" s="264">
        <v>3</v>
      </c>
      <c r="N1133" s="264">
        <v>0</v>
      </c>
      <c r="O1133" s="264">
        <v>1668</v>
      </c>
      <c r="P1133" s="264">
        <v>27</v>
      </c>
      <c r="Q1133" s="264">
        <v>26</v>
      </c>
      <c r="R1133" s="264">
        <v>22</v>
      </c>
      <c r="S1133" s="264">
        <v>0</v>
      </c>
      <c r="T1133" s="265">
        <v>0.015</v>
      </c>
      <c r="U1133" s="266">
        <v>2347</v>
      </c>
      <c r="V1133" s="266">
        <v>51</v>
      </c>
      <c r="W1133" s="266">
        <v>42</v>
      </c>
      <c r="X1133" s="266">
        <v>0</v>
      </c>
      <c r="Y1133" s="264">
        <v>3</v>
      </c>
      <c r="Z1133" s="267">
        <v>0.0217298679164891</v>
      </c>
      <c r="AA1133" s="267">
        <v>0.0217298679164891</v>
      </c>
      <c r="AB1133" s="267">
        <v>0.0121502209131075</v>
      </c>
      <c r="AC1133" s="268">
        <v>0.0161870503597122</v>
      </c>
      <c r="AD1133" s="269">
        <v>0.00957964700338162</v>
      </c>
      <c r="AE1133" s="270">
        <v>14856</v>
      </c>
      <c r="AF1133" s="271">
        <v>227</v>
      </c>
      <c r="AG1133" s="271">
        <v>0</v>
      </c>
      <c r="AH1133" s="271">
        <v>14727</v>
      </c>
      <c r="AI1133" s="271">
        <v>214</v>
      </c>
      <c r="AJ1133" s="271">
        <v>1</v>
      </c>
      <c r="AK1133" s="268">
        <v>0.0152800215401185</v>
      </c>
      <c r="AL1133" s="268">
        <v>0.0144632308005704</v>
      </c>
      <c r="AM1133" s="269">
        <v>0.000816790739548089</v>
      </c>
    </row>
    <row r="1134" spans="1:39">
      <c r="A1134" s="279" t="s">
        <v>1671</v>
      </c>
      <c r="B1134" s="280" t="s">
        <v>3353</v>
      </c>
      <c r="C1134" s="262" t="s">
        <v>1712</v>
      </c>
      <c r="D1134" s="280" t="s">
        <v>1713</v>
      </c>
      <c r="E1134" s="263">
        <v>8257</v>
      </c>
      <c r="F1134" s="263">
        <v>195</v>
      </c>
      <c r="G1134" s="263">
        <v>69</v>
      </c>
      <c r="H1134" s="263">
        <v>0</v>
      </c>
      <c r="I1134" s="263">
        <v>0</v>
      </c>
      <c r="J1134" s="264">
        <v>6084</v>
      </c>
      <c r="K1134" s="264">
        <v>208</v>
      </c>
      <c r="L1134" s="264">
        <v>207</v>
      </c>
      <c r="M1134" s="264">
        <v>0</v>
      </c>
      <c r="N1134" s="264">
        <v>0</v>
      </c>
      <c r="O1134" s="264">
        <v>4388</v>
      </c>
      <c r="P1134" s="264">
        <v>125</v>
      </c>
      <c r="Q1134" s="264">
        <v>124</v>
      </c>
      <c r="R1134" s="264">
        <v>5</v>
      </c>
      <c r="S1134" s="264">
        <v>0</v>
      </c>
      <c r="T1134" s="265">
        <v>0.015</v>
      </c>
      <c r="U1134" s="266">
        <v>8257</v>
      </c>
      <c r="V1134" s="266">
        <v>195</v>
      </c>
      <c r="W1134" s="266">
        <v>69</v>
      </c>
      <c r="X1134" s="266">
        <v>0</v>
      </c>
      <c r="Y1134" s="264">
        <v>0</v>
      </c>
      <c r="Z1134" s="267">
        <v>0.0236163255419644</v>
      </c>
      <c r="AA1134" s="267">
        <v>0.0236163255419644</v>
      </c>
      <c r="AB1134" s="267">
        <v>0.0341880341880342</v>
      </c>
      <c r="AC1134" s="268">
        <v>0.0284867821330902</v>
      </c>
      <c r="AD1134" s="269">
        <v>-0.0105717086460698</v>
      </c>
      <c r="AE1134" s="270">
        <v>44649</v>
      </c>
      <c r="AF1134" s="271">
        <v>1382</v>
      </c>
      <c r="AG1134" s="271">
        <v>0</v>
      </c>
      <c r="AH1134" s="271">
        <v>44204</v>
      </c>
      <c r="AI1134" s="271">
        <v>1443</v>
      </c>
      <c r="AJ1134" s="271">
        <v>0</v>
      </c>
      <c r="AK1134" s="268">
        <v>0.030952540930368</v>
      </c>
      <c r="AL1134" s="268">
        <v>0.032644104605918</v>
      </c>
      <c r="AM1134" s="269">
        <v>-0.00169156367555004</v>
      </c>
    </row>
    <row r="1135" spans="1:39">
      <c r="A1135" s="279" t="s">
        <v>1671</v>
      </c>
      <c r="B1135" s="280" t="s">
        <v>3353</v>
      </c>
      <c r="C1135" s="262" t="s">
        <v>1714</v>
      </c>
      <c r="D1135" s="280" t="s">
        <v>1715</v>
      </c>
      <c r="E1135" s="263">
        <v>5331</v>
      </c>
      <c r="F1135" s="263">
        <v>56</v>
      </c>
      <c r="G1135" s="263">
        <v>36</v>
      </c>
      <c r="H1135" s="263">
        <v>1</v>
      </c>
      <c r="I1135" s="263">
        <v>0</v>
      </c>
      <c r="J1135" s="264">
        <v>4232</v>
      </c>
      <c r="K1135" s="264">
        <v>48</v>
      </c>
      <c r="L1135" s="264">
        <v>48</v>
      </c>
      <c r="M1135" s="264">
        <v>2</v>
      </c>
      <c r="N1135" s="264">
        <v>0</v>
      </c>
      <c r="O1135" s="264">
        <v>2723</v>
      </c>
      <c r="P1135" s="264">
        <v>56</v>
      </c>
      <c r="Q1135" s="264">
        <v>56</v>
      </c>
      <c r="R1135" s="264">
        <v>23</v>
      </c>
      <c r="S1135" s="264">
        <v>0</v>
      </c>
      <c r="T1135" s="265">
        <v>0.015</v>
      </c>
      <c r="U1135" s="266">
        <v>5331</v>
      </c>
      <c r="V1135" s="266">
        <v>56</v>
      </c>
      <c r="W1135" s="266">
        <v>36</v>
      </c>
      <c r="X1135" s="266">
        <v>0</v>
      </c>
      <c r="Y1135" s="264">
        <v>1</v>
      </c>
      <c r="Z1135" s="267">
        <v>0.0105045957606453</v>
      </c>
      <c r="AA1135" s="267">
        <v>0.0105045957606453</v>
      </c>
      <c r="AB1135" s="267">
        <v>0.0113421550094518</v>
      </c>
      <c r="AC1135" s="268">
        <v>0.0205655526992288</v>
      </c>
      <c r="AD1135" s="269">
        <v>-0.000837559248806513</v>
      </c>
      <c r="AE1135" s="270">
        <v>29866</v>
      </c>
      <c r="AF1135" s="271">
        <v>383</v>
      </c>
      <c r="AG1135" s="271">
        <v>0</v>
      </c>
      <c r="AH1135" s="271">
        <v>30495</v>
      </c>
      <c r="AI1135" s="271">
        <v>394</v>
      </c>
      <c r="AJ1135" s="271">
        <v>0</v>
      </c>
      <c r="AK1135" s="268">
        <v>0.0128239469631019</v>
      </c>
      <c r="AL1135" s="268">
        <v>0.0129201508444007</v>
      </c>
      <c r="AM1135" s="269">
        <v>-9.62038812988668e-5</v>
      </c>
    </row>
    <row r="1136" spans="1:39">
      <c r="A1136" s="279" t="s">
        <v>1671</v>
      </c>
      <c r="B1136" s="280" t="s">
        <v>3353</v>
      </c>
      <c r="C1136" s="262" t="s">
        <v>1716</v>
      </c>
      <c r="D1136" s="280" t="s">
        <v>1717</v>
      </c>
      <c r="E1136" s="263">
        <v>4623</v>
      </c>
      <c r="F1136" s="263">
        <v>69</v>
      </c>
      <c r="G1136" s="263">
        <v>45</v>
      </c>
      <c r="H1136" s="263">
        <v>0</v>
      </c>
      <c r="I1136" s="263">
        <v>0</v>
      </c>
      <c r="J1136" s="264">
        <v>4066</v>
      </c>
      <c r="K1136" s="264">
        <v>49</v>
      </c>
      <c r="L1136" s="264">
        <v>49</v>
      </c>
      <c r="M1136" s="264">
        <v>0</v>
      </c>
      <c r="N1136" s="264">
        <v>0</v>
      </c>
      <c r="O1136" s="264">
        <v>2458</v>
      </c>
      <c r="P1136" s="264">
        <v>51</v>
      </c>
      <c r="Q1136" s="264">
        <v>50</v>
      </c>
      <c r="R1136" s="264">
        <v>4</v>
      </c>
      <c r="S1136" s="264">
        <v>0</v>
      </c>
      <c r="T1136" s="265">
        <v>0.015</v>
      </c>
      <c r="U1136" s="266">
        <v>4623</v>
      </c>
      <c r="V1136" s="266">
        <v>69</v>
      </c>
      <c r="W1136" s="266">
        <v>45</v>
      </c>
      <c r="X1136" s="266">
        <v>0</v>
      </c>
      <c r="Y1136" s="264">
        <v>0</v>
      </c>
      <c r="Z1136" s="267">
        <v>0.0149253731343284</v>
      </c>
      <c r="AA1136" s="267">
        <v>0.0149253731343284</v>
      </c>
      <c r="AB1136" s="267">
        <v>0.0120511559272012</v>
      </c>
      <c r="AC1136" s="268">
        <v>0.0207485760781123</v>
      </c>
      <c r="AD1136" s="269">
        <v>0.00287421720712718</v>
      </c>
      <c r="AE1136" s="270">
        <v>25537</v>
      </c>
      <c r="AF1136" s="271">
        <v>421</v>
      </c>
      <c r="AG1136" s="271">
        <v>0</v>
      </c>
      <c r="AH1136" s="271">
        <v>23722</v>
      </c>
      <c r="AI1136" s="271">
        <v>408</v>
      </c>
      <c r="AJ1136" s="271">
        <v>0</v>
      </c>
      <c r="AK1136" s="268">
        <v>0.016485883228257</v>
      </c>
      <c r="AL1136" s="268">
        <v>0.0171992243487058</v>
      </c>
      <c r="AM1136" s="269">
        <v>-0.000713341120448803</v>
      </c>
    </row>
    <row r="1137" spans="1:39">
      <c r="A1137" s="279" t="s">
        <v>1671</v>
      </c>
      <c r="B1137" s="280" t="s">
        <v>3353</v>
      </c>
      <c r="C1137" s="262" t="s">
        <v>1718</v>
      </c>
      <c r="D1137" s="280" t="s">
        <v>1718</v>
      </c>
      <c r="E1137" s="263">
        <v>5033</v>
      </c>
      <c r="F1137" s="263">
        <v>102</v>
      </c>
      <c r="G1137" s="263">
        <v>62</v>
      </c>
      <c r="H1137" s="263">
        <v>0</v>
      </c>
      <c r="I1137" s="263">
        <v>0</v>
      </c>
      <c r="J1137" s="264">
        <v>3763</v>
      </c>
      <c r="K1137" s="264">
        <v>52</v>
      </c>
      <c r="L1137" s="264">
        <v>52</v>
      </c>
      <c r="M1137" s="264">
        <v>1</v>
      </c>
      <c r="N1137" s="264">
        <v>0</v>
      </c>
      <c r="O1137" s="264">
        <v>2290</v>
      </c>
      <c r="P1137" s="264">
        <v>64</v>
      </c>
      <c r="Q1137" s="264">
        <v>64</v>
      </c>
      <c r="R1137" s="264">
        <v>1</v>
      </c>
      <c r="S1137" s="264">
        <v>0</v>
      </c>
      <c r="T1137" s="265">
        <v>0.015</v>
      </c>
      <c r="U1137" s="266">
        <v>5033</v>
      </c>
      <c r="V1137" s="266">
        <v>102</v>
      </c>
      <c r="W1137" s="266">
        <v>62</v>
      </c>
      <c r="X1137" s="266">
        <v>0</v>
      </c>
      <c r="Y1137" s="264">
        <v>0</v>
      </c>
      <c r="Z1137" s="267">
        <v>0.0202662427975363</v>
      </c>
      <c r="AA1137" s="267">
        <v>0.0202662427975363</v>
      </c>
      <c r="AB1137" s="267">
        <v>0.0138187616263619</v>
      </c>
      <c r="AC1137" s="268">
        <v>0.0279475982532751</v>
      </c>
      <c r="AD1137" s="269">
        <v>0.00644748117117431</v>
      </c>
      <c r="AE1137" s="270">
        <v>26243</v>
      </c>
      <c r="AF1137" s="271">
        <v>575</v>
      </c>
      <c r="AG1137" s="271">
        <v>0</v>
      </c>
      <c r="AH1137" s="271">
        <v>25590</v>
      </c>
      <c r="AI1137" s="271">
        <v>573</v>
      </c>
      <c r="AJ1137" s="271">
        <v>0</v>
      </c>
      <c r="AK1137" s="268">
        <v>0.0219106047326906</v>
      </c>
      <c r="AL1137" s="268">
        <v>0.0223915592028136</v>
      </c>
      <c r="AM1137" s="269">
        <v>-0.000480954470122974</v>
      </c>
    </row>
    <row r="1138" spans="1:39">
      <c r="A1138" s="279" t="s">
        <v>1671</v>
      </c>
      <c r="B1138" s="280" t="s">
        <v>3353</v>
      </c>
      <c r="C1138" s="262" t="s">
        <v>1719</v>
      </c>
      <c r="D1138" s="280" t="s">
        <v>1720</v>
      </c>
      <c r="E1138" s="263">
        <v>7837</v>
      </c>
      <c r="F1138" s="263">
        <v>104</v>
      </c>
      <c r="G1138" s="263">
        <v>69</v>
      </c>
      <c r="H1138" s="263">
        <v>0</v>
      </c>
      <c r="I1138" s="263">
        <v>0</v>
      </c>
      <c r="J1138" s="264">
        <v>6450</v>
      </c>
      <c r="K1138" s="264">
        <v>58</v>
      </c>
      <c r="L1138" s="264">
        <v>58</v>
      </c>
      <c r="M1138" s="264">
        <v>9</v>
      </c>
      <c r="N1138" s="264">
        <v>0</v>
      </c>
      <c r="O1138" s="264">
        <v>3963</v>
      </c>
      <c r="P1138" s="264">
        <v>50</v>
      </c>
      <c r="Q1138" s="264">
        <v>50</v>
      </c>
      <c r="R1138" s="264">
        <v>8</v>
      </c>
      <c r="S1138" s="264">
        <v>0</v>
      </c>
      <c r="T1138" s="265">
        <v>0.015</v>
      </c>
      <c r="U1138" s="266">
        <v>7837</v>
      </c>
      <c r="V1138" s="266">
        <v>104</v>
      </c>
      <c r="W1138" s="266">
        <v>69</v>
      </c>
      <c r="X1138" s="266">
        <v>0</v>
      </c>
      <c r="Y1138" s="264">
        <v>0</v>
      </c>
      <c r="Z1138" s="267">
        <v>0.0132703840755391</v>
      </c>
      <c r="AA1138" s="267">
        <v>0.0132703840755391</v>
      </c>
      <c r="AB1138" s="267">
        <v>0.0089922480620155</v>
      </c>
      <c r="AC1138" s="268">
        <v>0.0126167045167802</v>
      </c>
      <c r="AD1138" s="269">
        <v>0.00427813601352361</v>
      </c>
      <c r="AE1138" s="270">
        <v>44342</v>
      </c>
      <c r="AF1138" s="271">
        <v>547</v>
      </c>
      <c r="AG1138" s="271">
        <v>0</v>
      </c>
      <c r="AH1138" s="271">
        <v>46476</v>
      </c>
      <c r="AI1138" s="271">
        <v>565</v>
      </c>
      <c r="AJ1138" s="271">
        <v>0</v>
      </c>
      <c r="AK1138" s="268">
        <v>0.0123359343286275</v>
      </c>
      <c r="AL1138" s="268">
        <v>0.0121568121180825</v>
      </c>
      <c r="AM1138" s="269">
        <v>0.000179122210545035</v>
      </c>
    </row>
    <row r="1139" spans="1:39">
      <c r="A1139" s="279" t="s">
        <v>1671</v>
      </c>
      <c r="B1139" s="280" t="s">
        <v>3353</v>
      </c>
      <c r="C1139" s="262" t="s">
        <v>1721</v>
      </c>
      <c r="D1139" s="280" t="s">
        <v>1722</v>
      </c>
      <c r="E1139" s="263">
        <v>6520</v>
      </c>
      <c r="F1139" s="263">
        <v>108</v>
      </c>
      <c r="G1139" s="263">
        <v>66</v>
      </c>
      <c r="H1139" s="263">
        <v>1</v>
      </c>
      <c r="I1139" s="263">
        <v>0</v>
      </c>
      <c r="J1139" s="264">
        <v>5260</v>
      </c>
      <c r="K1139" s="264">
        <v>85</v>
      </c>
      <c r="L1139" s="264">
        <v>85</v>
      </c>
      <c r="M1139" s="264">
        <v>5</v>
      </c>
      <c r="N1139" s="264">
        <v>0</v>
      </c>
      <c r="O1139" s="264">
        <v>3377</v>
      </c>
      <c r="P1139" s="264">
        <v>93</v>
      </c>
      <c r="Q1139" s="264">
        <v>93</v>
      </c>
      <c r="R1139" s="264">
        <v>32</v>
      </c>
      <c r="S1139" s="264">
        <v>0</v>
      </c>
      <c r="T1139" s="265">
        <v>0.015</v>
      </c>
      <c r="U1139" s="266">
        <v>6520</v>
      </c>
      <c r="V1139" s="266">
        <v>108</v>
      </c>
      <c r="W1139" s="266">
        <v>66</v>
      </c>
      <c r="X1139" s="266">
        <v>0</v>
      </c>
      <c r="Y1139" s="264">
        <v>1</v>
      </c>
      <c r="Z1139" s="267">
        <v>0.0165644171779141</v>
      </c>
      <c r="AA1139" s="267">
        <v>0.0165644171779141</v>
      </c>
      <c r="AB1139" s="267">
        <v>0.0161596958174905</v>
      </c>
      <c r="AC1139" s="268">
        <v>0.0275392360082914</v>
      </c>
      <c r="AD1139" s="269">
        <v>0.000404721360423618</v>
      </c>
      <c r="AE1139" s="270">
        <v>36320</v>
      </c>
      <c r="AF1139" s="271">
        <v>735</v>
      </c>
      <c r="AG1139" s="271">
        <v>1</v>
      </c>
      <c r="AH1139" s="271">
        <v>37299</v>
      </c>
      <c r="AI1139" s="271">
        <v>745</v>
      </c>
      <c r="AJ1139" s="271">
        <v>1</v>
      </c>
      <c r="AK1139" s="268">
        <v>0.0202092511013216</v>
      </c>
      <c r="AL1139" s="268">
        <v>0.0199469154669026</v>
      </c>
      <c r="AM1139" s="269">
        <v>0.000262335634418989</v>
      </c>
    </row>
    <row r="1140" spans="1:39">
      <c r="A1140" s="279" t="s">
        <v>1671</v>
      </c>
      <c r="B1140" s="280" t="s">
        <v>3353</v>
      </c>
      <c r="C1140" s="262" t="s">
        <v>1723</v>
      </c>
      <c r="D1140" s="280" t="s">
        <v>1724</v>
      </c>
      <c r="E1140" s="263">
        <v>5413</v>
      </c>
      <c r="F1140" s="263">
        <v>59</v>
      </c>
      <c r="G1140" s="263">
        <v>37</v>
      </c>
      <c r="H1140" s="263">
        <v>3</v>
      </c>
      <c r="I1140" s="263">
        <v>0</v>
      </c>
      <c r="J1140" s="264">
        <v>4420</v>
      </c>
      <c r="K1140" s="264">
        <v>53</v>
      </c>
      <c r="L1140" s="264">
        <v>53</v>
      </c>
      <c r="M1140" s="264">
        <v>6</v>
      </c>
      <c r="N1140" s="264">
        <v>0</v>
      </c>
      <c r="O1140" s="264">
        <v>2654</v>
      </c>
      <c r="P1140" s="264">
        <v>33</v>
      </c>
      <c r="Q1140" s="264">
        <v>33</v>
      </c>
      <c r="R1140" s="264">
        <v>2</v>
      </c>
      <c r="S1140" s="264">
        <v>0</v>
      </c>
      <c r="T1140" s="265">
        <v>0.015</v>
      </c>
      <c r="U1140" s="266">
        <v>5413</v>
      </c>
      <c r="V1140" s="266">
        <v>59</v>
      </c>
      <c r="W1140" s="266">
        <v>37</v>
      </c>
      <c r="X1140" s="266">
        <v>0</v>
      </c>
      <c r="Y1140" s="264">
        <v>3</v>
      </c>
      <c r="Z1140" s="267">
        <v>0.0108996859412525</v>
      </c>
      <c r="AA1140" s="267">
        <v>0.0108996859412525</v>
      </c>
      <c r="AB1140" s="267">
        <v>0.0119909502262443</v>
      </c>
      <c r="AC1140" s="268">
        <v>0.0124340617935192</v>
      </c>
      <c r="AD1140" s="269">
        <v>-0.0010912642849918</v>
      </c>
      <c r="AE1140" s="270">
        <v>30774</v>
      </c>
      <c r="AF1140" s="271">
        <v>379</v>
      </c>
      <c r="AG1140" s="271">
        <v>0</v>
      </c>
      <c r="AH1140" s="271">
        <v>32238</v>
      </c>
      <c r="AI1140" s="271">
        <v>359</v>
      </c>
      <c r="AJ1140" s="271">
        <v>0</v>
      </c>
      <c r="AK1140" s="268">
        <v>0.0123155910833821</v>
      </c>
      <c r="AL1140" s="268">
        <v>0.0111359265463118</v>
      </c>
      <c r="AM1140" s="269">
        <v>0.00117966453707027</v>
      </c>
    </row>
    <row r="1141" spans="1:39">
      <c r="A1141" s="279" t="s">
        <v>1671</v>
      </c>
      <c r="B1141" s="280" t="s">
        <v>3353</v>
      </c>
      <c r="C1141" s="262" t="s">
        <v>1725</v>
      </c>
      <c r="D1141" s="280" t="s">
        <v>1726</v>
      </c>
      <c r="E1141" s="263">
        <v>5044</v>
      </c>
      <c r="F1141" s="263">
        <v>44</v>
      </c>
      <c r="G1141" s="263">
        <v>26</v>
      </c>
      <c r="H1141" s="263">
        <v>0</v>
      </c>
      <c r="I1141" s="263">
        <v>0</v>
      </c>
      <c r="J1141" s="264">
        <v>3771</v>
      </c>
      <c r="K1141" s="264">
        <v>55</v>
      </c>
      <c r="L1141" s="264">
        <v>55</v>
      </c>
      <c r="M1141" s="264">
        <v>0</v>
      </c>
      <c r="N1141" s="264">
        <v>0</v>
      </c>
      <c r="O1141" s="264">
        <v>2754</v>
      </c>
      <c r="P1141" s="264">
        <v>50</v>
      </c>
      <c r="Q1141" s="264">
        <v>50</v>
      </c>
      <c r="R1141" s="264">
        <v>21</v>
      </c>
      <c r="S1141" s="264">
        <v>0</v>
      </c>
      <c r="T1141" s="265">
        <v>0.015</v>
      </c>
      <c r="U1141" s="266">
        <v>5044</v>
      </c>
      <c r="V1141" s="266">
        <v>44</v>
      </c>
      <c r="W1141" s="266">
        <v>26</v>
      </c>
      <c r="X1141" s="266">
        <v>0</v>
      </c>
      <c r="Y1141" s="264">
        <v>0</v>
      </c>
      <c r="Z1141" s="267">
        <v>0.00872323552735924</v>
      </c>
      <c r="AA1141" s="267">
        <v>0.00872323552735924</v>
      </c>
      <c r="AB1141" s="267">
        <v>0.0145849907186423</v>
      </c>
      <c r="AC1141" s="268">
        <v>0.0181554103122731</v>
      </c>
      <c r="AD1141" s="269">
        <v>-0.00586175519128303</v>
      </c>
      <c r="AE1141" s="270">
        <v>27633</v>
      </c>
      <c r="AF1141" s="271">
        <v>376</v>
      </c>
      <c r="AG1141" s="271">
        <v>0</v>
      </c>
      <c r="AH1141" s="271">
        <v>27373</v>
      </c>
      <c r="AI1141" s="271">
        <v>378</v>
      </c>
      <c r="AJ1141" s="271">
        <v>2</v>
      </c>
      <c r="AK1141" s="268">
        <v>0.0136069192631998</v>
      </c>
      <c r="AL1141" s="268">
        <v>0.0137361633726665</v>
      </c>
      <c r="AM1141" s="269">
        <v>-0.000129244109466698</v>
      </c>
    </row>
    <row r="1142" spans="1:39">
      <c r="A1142" s="279" t="s">
        <v>1671</v>
      </c>
      <c r="B1142" s="280" t="s">
        <v>3353</v>
      </c>
      <c r="C1142" s="262" t="s">
        <v>1727</v>
      </c>
      <c r="D1142" s="280" t="s">
        <v>1728</v>
      </c>
      <c r="E1142" s="263">
        <v>4707</v>
      </c>
      <c r="F1142" s="263">
        <v>72</v>
      </c>
      <c r="G1142" s="263">
        <v>49</v>
      </c>
      <c r="H1142" s="263">
        <v>2</v>
      </c>
      <c r="I1142" s="263">
        <v>0</v>
      </c>
      <c r="J1142" s="264">
        <v>3933</v>
      </c>
      <c r="K1142" s="264">
        <v>23</v>
      </c>
      <c r="L1142" s="264">
        <v>21</v>
      </c>
      <c r="M1142" s="264">
        <v>1</v>
      </c>
      <c r="N1142" s="264">
        <v>0</v>
      </c>
      <c r="O1142" s="264">
        <v>2580</v>
      </c>
      <c r="P1142" s="264">
        <v>50</v>
      </c>
      <c r="Q1142" s="264">
        <v>50</v>
      </c>
      <c r="R1142" s="264">
        <v>9</v>
      </c>
      <c r="S1142" s="264">
        <v>0</v>
      </c>
      <c r="T1142" s="265">
        <v>0.015</v>
      </c>
      <c r="U1142" s="266">
        <v>4707</v>
      </c>
      <c r="V1142" s="266">
        <v>72</v>
      </c>
      <c r="W1142" s="266">
        <v>49</v>
      </c>
      <c r="X1142" s="266">
        <v>0</v>
      </c>
      <c r="Y1142" s="264">
        <v>2</v>
      </c>
      <c r="Z1142" s="267">
        <v>0.0152963671128107</v>
      </c>
      <c r="AA1142" s="267">
        <v>0.0152963671128107</v>
      </c>
      <c r="AB1142" s="267">
        <v>0.00584795321637427</v>
      </c>
      <c r="AC1142" s="268">
        <v>0.0193798449612403</v>
      </c>
      <c r="AD1142" s="269">
        <v>0.00944841389643644</v>
      </c>
      <c r="AE1142" s="270">
        <v>27637</v>
      </c>
      <c r="AF1142" s="271">
        <v>457</v>
      </c>
      <c r="AG1142" s="271">
        <v>0</v>
      </c>
      <c r="AH1142" s="271">
        <v>28167</v>
      </c>
      <c r="AI1142" s="271">
        <v>446</v>
      </c>
      <c r="AJ1142" s="271">
        <v>0</v>
      </c>
      <c r="AK1142" s="268">
        <v>0.0165358034518942</v>
      </c>
      <c r="AL1142" s="268">
        <v>0.015834132140448</v>
      </c>
      <c r="AM1142" s="269">
        <v>0.000701671311446158</v>
      </c>
    </row>
    <row r="1143" spans="1:39">
      <c r="A1143" s="279" t="s">
        <v>1671</v>
      </c>
      <c r="B1143" s="280" t="s">
        <v>3353</v>
      </c>
      <c r="C1143" s="262" t="s">
        <v>1729</v>
      </c>
      <c r="D1143" s="280" t="s">
        <v>1730</v>
      </c>
      <c r="E1143" s="263">
        <v>3108</v>
      </c>
      <c r="F1143" s="263">
        <v>46</v>
      </c>
      <c r="G1143" s="263">
        <v>28</v>
      </c>
      <c r="H1143" s="263">
        <v>0</v>
      </c>
      <c r="I1143" s="263">
        <v>0</v>
      </c>
      <c r="J1143" s="264">
        <v>2550</v>
      </c>
      <c r="K1143" s="264">
        <v>51</v>
      </c>
      <c r="L1143" s="264">
        <v>51</v>
      </c>
      <c r="M1143" s="264">
        <v>0</v>
      </c>
      <c r="N1143" s="264">
        <v>0</v>
      </c>
      <c r="O1143" s="264">
        <v>1624</v>
      </c>
      <c r="P1143" s="264">
        <v>39</v>
      </c>
      <c r="Q1143" s="264">
        <v>39</v>
      </c>
      <c r="R1143" s="264">
        <v>14</v>
      </c>
      <c r="S1143" s="264">
        <v>0</v>
      </c>
      <c r="T1143" s="265">
        <v>0.015</v>
      </c>
      <c r="U1143" s="266">
        <v>3108</v>
      </c>
      <c r="V1143" s="266">
        <v>46</v>
      </c>
      <c r="W1143" s="266">
        <v>28</v>
      </c>
      <c r="X1143" s="266">
        <v>0</v>
      </c>
      <c r="Y1143" s="264">
        <v>0</v>
      </c>
      <c r="Z1143" s="267">
        <v>0.0148005148005148</v>
      </c>
      <c r="AA1143" s="267">
        <v>0.0148005148005148</v>
      </c>
      <c r="AB1143" s="267">
        <v>0.02</v>
      </c>
      <c r="AC1143" s="268">
        <v>0.0240147783251232</v>
      </c>
      <c r="AD1143" s="269">
        <v>-0.0051994851994852</v>
      </c>
      <c r="AE1143" s="270">
        <v>17732</v>
      </c>
      <c r="AF1143" s="271">
        <v>272</v>
      </c>
      <c r="AG1143" s="271">
        <v>0</v>
      </c>
      <c r="AH1143" s="271">
        <v>17357</v>
      </c>
      <c r="AI1143" s="271">
        <v>275</v>
      </c>
      <c r="AJ1143" s="271">
        <v>0</v>
      </c>
      <c r="AK1143" s="268">
        <v>0.015339499210467</v>
      </c>
      <c r="AL1143" s="268">
        <v>0.0158437518004263</v>
      </c>
      <c r="AM1143" s="269">
        <v>-0.000504252589959387</v>
      </c>
    </row>
    <row r="1144" spans="1:39">
      <c r="A1144" s="279" t="s">
        <v>1671</v>
      </c>
      <c r="B1144" s="280" t="s">
        <v>3353</v>
      </c>
      <c r="C1144" s="262" t="s">
        <v>1731</v>
      </c>
      <c r="D1144" s="280" t="s">
        <v>1732</v>
      </c>
      <c r="E1144" s="263">
        <v>5749</v>
      </c>
      <c r="F1144" s="263">
        <v>48</v>
      </c>
      <c r="G1144" s="263">
        <v>37</v>
      </c>
      <c r="H1144" s="263">
        <v>5</v>
      </c>
      <c r="I1144" s="263">
        <v>0</v>
      </c>
      <c r="J1144" s="264">
        <v>4606</v>
      </c>
      <c r="K1144" s="264">
        <v>42</v>
      </c>
      <c r="L1144" s="264">
        <v>42</v>
      </c>
      <c r="M1144" s="264">
        <v>2</v>
      </c>
      <c r="N1144" s="264">
        <v>0</v>
      </c>
      <c r="O1144" s="264">
        <v>3136</v>
      </c>
      <c r="P1144" s="264">
        <v>47</v>
      </c>
      <c r="Q1144" s="264">
        <v>47</v>
      </c>
      <c r="R1144" s="264">
        <v>12</v>
      </c>
      <c r="S1144" s="264">
        <v>0</v>
      </c>
      <c r="T1144" s="265">
        <v>0.015</v>
      </c>
      <c r="U1144" s="266">
        <v>5749</v>
      </c>
      <c r="V1144" s="266">
        <v>48</v>
      </c>
      <c r="W1144" s="266">
        <v>37</v>
      </c>
      <c r="X1144" s="266">
        <v>0</v>
      </c>
      <c r="Y1144" s="264">
        <v>5</v>
      </c>
      <c r="Z1144" s="267">
        <v>0.00834927813532788</v>
      </c>
      <c r="AA1144" s="267">
        <v>0.00834927813532788</v>
      </c>
      <c r="AB1144" s="267">
        <v>0.00911854103343465</v>
      </c>
      <c r="AC1144" s="268">
        <v>0.0149872448979592</v>
      </c>
      <c r="AD1144" s="269">
        <v>-0.000769262898106767</v>
      </c>
      <c r="AE1144" s="270">
        <v>32066</v>
      </c>
      <c r="AF1144" s="271">
        <v>364</v>
      </c>
      <c r="AG1144" s="271">
        <v>0</v>
      </c>
      <c r="AH1144" s="271">
        <v>32463</v>
      </c>
      <c r="AI1144" s="271">
        <v>429</v>
      </c>
      <c r="AJ1144" s="271">
        <v>1</v>
      </c>
      <c r="AK1144" s="268">
        <v>0.0113515873510884</v>
      </c>
      <c r="AL1144" s="268">
        <v>0.0131842405199766</v>
      </c>
      <c r="AM1144" s="269">
        <v>-0.00183265316888821</v>
      </c>
    </row>
    <row r="1145" spans="1:39">
      <c r="A1145" s="279" t="s">
        <v>1671</v>
      </c>
      <c r="B1145" s="280" t="s">
        <v>3353</v>
      </c>
      <c r="C1145" s="262" t="s">
        <v>1733</v>
      </c>
      <c r="D1145" s="280" t="s">
        <v>1733</v>
      </c>
      <c r="E1145" s="263">
        <v>3226</v>
      </c>
      <c r="F1145" s="263">
        <v>42</v>
      </c>
      <c r="G1145" s="263">
        <v>20</v>
      </c>
      <c r="H1145" s="263">
        <v>0</v>
      </c>
      <c r="I1145" s="263">
        <v>0</v>
      </c>
      <c r="J1145" s="264">
        <v>2542</v>
      </c>
      <c r="K1145" s="264">
        <v>30</v>
      </c>
      <c r="L1145" s="264">
        <v>30</v>
      </c>
      <c r="M1145" s="264">
        <v>5</v>
      </c>
      <c r="N1145" s="264">
        <v>0</v>
      </c>
      <c r="O1145" s="264">
        <v>1634</v>
      </c>
      <c r="P1145" s="264">
        <v>27</v>
      </c>
      <c r="Q1145" s="264">
        <v>27</v>
      </c>
      <c r="R1145" s="264">
        <v>0</v>
      </c>
      <c r="S1145" s="264">
        <v>0</v>
      </c>
      <c r="T1145" s="265">
        <v>0.015</v>
      </c>
      <c r="U1145" s="266">
        <v>3226</v>
      </c>
      <c r="V1145" s="266">
        <v>42</v>
      </c>
      <c r="W1145" s="266">
        <v>20</v>
      </c>
      <c r="X1145" s="266">
        <v>0</v>
      </c>
      <c r="Y1145" s="264">
        <v>0</v>
      </c>
      <c r="Z1145" s="267">
        <v>0.0130192188468692</v>
      </c>
      <c r="AA1145" s="267">
        <v>0.0130192188468692</v>
      </c>
      <c r="AB1145" s="267">
        <v>0.011801730920535</v>
      </c>
      <c r="AC1145" s="268">
        <v>0.0165238678090575</v>
      </c>
      <c r="AD1145" s="269">
        <v>0.00121748792633418</v>
      </c>
      <c r="AE1145" s="270">
        <v>18105</v>
      </c>
      <c r="AF1145" s="271">
        <v>257</v>
      </c>
      <c r="AG1145" s="271">
        <v>0</v>
      </c>
      <c r="AH1145" s="271">
        <v>18724</v>
      </c>
      <c r="AI1145" s="271">
        <v>262</v>
      </c>
      <c r="AJ1145" s="271">
        <v>0</v>
      </c>
      <c r="AK1145" s="268">
        <v>0.0141949737641535</v>
      </c>
      <c r="AL1145" s="268">
        <v>0.0139927365947447</v>
      </c>
      <c r="AM1145" s="269">
        <v>0.000202237169408837</v>
      </c>
    </row>
    <row r="1146" spans="1:39">
      <c r="A1146" s="279" t="s">
        <v>1671</v>
      </c>
      <c r="B1146" s="280" t="s">
        <v>3353</v>
      </c>
      <c r="C1146" s="262" t="s">
        <v>1734</v>
      </c>
      <c r="D1146" s="280" t="s">
        <v>1735</v>
      </c>
      <c r="E1146" s="263">
        <v>5794</v>
      </c>
      <c r="F1146" s="263">
        <v>73</v>
      </c>
      <c r="G1146" s="263">
        <v>62</v>
      </c>
      <c r="H1146" s="263">
        <v>1</v>
      </c>
      <c r="I1146" s="263">
        <v>0</v>
      </c>
      <c r="J1146" s="264">
        <v>4023</v>
      </c>
      <c r="K1146" s="264">
        <v>62</v>
      </c>
      <c r="L1146" s="264">
        <v>62</v>
      </c>
      <c r="M1146" s="264">
        <v>0</v>
      </c>
      <c r="N1146" s="264">
        <v>0</v>
      </c>
      <c r="O1146" s="264">
        <v>3391</v>
      </c>
      <c r="P1146" s="264">
        <v>59</v>
      </c>
      <c r="Q1146" s="264">
        <v>59</v>
      </c>
      <c r="R1146" s="264">
        <v>9</v>
      </c>
      <c r="S1146" s="264">
        <v>0</v>
      </c>
      <c r="T1146" s="265">
        <v>0.015</v>
      </c>
      <c r="U1146" s="266">
        <v>5794</v>
      </c>
      <c r="V1146" s="266">
        <v>73</v>
      </c>
      <c r="W1146" s="266">
        <v>62</v>
      </c>
      <c r="X1146" s="266">
        <v>0</v>
      </c>
      <c r="Y1146" s="264">
        <v>1</v>
      </c>
      <c r="Z1146" s="267">
        <v>0.0125992405937176</v>
      </c>
      <c r="AA1146" s="267">
        <v>0.0125992405937176</v>
      </c>
      <c r="AB1146" s="267">
        <v>0.0154113845389013</v>
      </c>
      <c r="AC1146" s="268">
        <v>0.0173989973459157</v>
      </c>
      <c r="AD1146" s="269">
        <v>-0.00281214394518368</v>
      </c>
      <c r="AE1146" s="270">
        <v>31704</v>
      </c>
      <c r="AF1146" s="271">
        <v>476</v>
      </c>
      <c r="AG1146" s="271">
        <v>0</v>
      </c>
      <c r="AH1146" s="271">
        <v>31726</v>
      </c>
      <c r="AI1146" s="271">
        <v>508</v>
      </c>
      <c r="AJ1146" s="271">
        <v>0</v>
      </c>
      <c r="AK1146" s="268">
        <v>0.0150138783749685</v>
      </c>
      <c r="AL1146" s="268">
        <v>0.0160121036373952</v>
      </c>
      <c r="AM1146" s="269">
        <v>-0.000998225262426737</v>
      </c>
    </row>
    <row r="1147" spans="1:39">
      <c r="A1147" s="279" t="s">
        <v>1671</v>
      </c>
      <c r="B1147" s="280" t="s">
        <v>3351</v>
      </c>
      <c r="C1147" s="262" t="s">
        <v>1736</v>
      </c>
      <c r="D1147" s="280" t="s">
        <v>1737</v>
      </c>
      <c r="E1147" s="263">
        <v>4520</v>
      </c>
      <c r="F1147" s="263">
        <v>91</v>
      </c>
      <c r="G1147" s="263">
        <v>63</v>
      </c>
      <c r="H1147" s="263">
        <v>0</v>
      </c>
      <c r="I1147" s="263">
        <v>0</v>
      </c>
      <c r="J1147" s="264">
        <v>4339</v>
      </c>
      <c r="K1147" s="264">
        <v>131</v>
      </c>
      <c r="L1147" s="264">
        <v>131</v>
      </c>
      <c r="M1147" s="264">
        <v>2</v>
      </c>
      <c r="N1147" s="264">
        <v>0</v>
      </c>
      <c r="O1147" s="264">
        <v>2716</v>
      </c>
      <c r="P1147" s="264">
        <v>107</v>
      </c>
      <c r="Q1147" s="264">
        <v>107</v>
      </c>
      <c r="R1147" s="264">
        <v>36</v>
      </c>
      <c r="S1147" s="264">
        <v>0</v>
      </c>
      <c r="T1147" s="265">
        <v>0.015</v>
      </c>
      <c r="U1147" s="266">
        <v>4520</v>
      </c>
      <c r="V1147" s="266">
        <v>91</v>
      </c>
      <c r="W1147" s="266">
        <v>63</v>
      </c>
      <c r="X1147" s="266">
        <v>0</v>
      </c>
      <c r="Y1147" s="264">
        <v>0</v>
      </c>
      <c r="Z1147" s="267">
        <v>0.0201327433628319</v>
      </c>
      <c r="AA1147" s="267">
        <v>0.0201327433628319</v>
      </c>
      <c r="AB1147" s="267">
        <v>0.03019128831528</v>
      </c>
      <c r="AC1147" s="268">
        <v>0.0393961708394698</v>
      </c>
      <c r="AD1147" s="269">
        <v>-0.0100585449524482</v>
      </c>
      <c r="AE1147" s="270">
        <v>25658</v>
      </c>
      <c r="AF1147" s="271">
        <v>870</v>
      </c>
      <c r="AG1147" s="271">
        <v>0</v>
      </c>
      <c r="AH1147" s="271">
        <v>23437</v>
      </c>
      <c r="AI1147" s="271">
        <v>754</v>
      </c>
      <c r="AJ1147" s="271">
        <v>0</v>
      </c>
      <c r="AK1147" s="268">
        <v>0.0339075531997817</v>
      </c>
      <c r="AL1147" s="268">
        <v>0.0321713529888638</v>
      </c>
      <c r="AM1147" s="269">
        <v>0.00173620021091798</v>
      </c>
    </row>
    <row r="1148" spans="1:39">
      <c r="A1148" s="279" t="s">
        <v>1671</v>
      </c>
      <c r="B1148" s="280" t="s">
        <v>3351</v>
      </c>
      <c r="C1148" s="262" t="s">
        <v>1738</v>
      </c>
      <c r="D1148" s="280" t="s">
        <v>1739</v>
      </c>
      <c r="E1148" s="263">
        <v>2709</v>
      </c>
      <c r="F1148" s="263">
        <v>58</v>
      </c>
      <c r="G1148" s="263">
        <v>36</v>
      </c>
      <c r="H1148" s="263">
        <v>0</v>
      </c>
      <c r="I1148" s="263">
        <v>0</v>
      </c>
      <c r="J1148" s="264">
        <v>2471</v>
      </c>
      <c r="K1148" s="264">
        <v>65</v>
      </c>
      <c r="L1148" s="264">
        <v>65</v>
      </c>
      <c r="M1148" s="264">
        <v>5</v>
      </c>
      <c r="N1148" s="264">
        <v>0</v>
      </c>
      <c r="O1148" s="264">
        <v>1411</v>
      </c>
      <c r="P1148" s="264">
        <v>67</v>
      </c>
      <c r="Q1148" s="264">
        <v>67</v>
      </c>
      <c r="R1148" s="264">
        <v>38</v>
      </c>
      <c r="S1148" s="264">
        <v>0</v>
      </c>
      <c r="T1148" s="265">
        <v>0.015</v>
      </c>
      <c r="U1148" s="266">
        <v>2709</v>
      </c>
      <c r="V1148" s="266">
        <v>58</v>
      </c>
      <c r="W1148" s="266">
        <v>36</v>
      </c>
      <c r="X1148" s="266">
        <v>0</v>
      </c>
      <c r="Y1148" s="264">
        <v>0</v>
      </c>
      <c r="Z1148" s="267">
        <v>0.0214101144333702</v>
      </c>
      <c r="AA1148" s="267">
        <v>0.0214101144333702</v>
      </c>
      <c r="AB1148" s="267">
        <v>0.0263051396195872</v>
      </c>
      <c r="AC1148" s="268">
        <v>0.0474840538625089</v>
      </c>
      <c r="AD1148" s="269">
        <v>-0.00489502518621697</v>
      </c>
      <c r="AE1148" s="270">
        <v>15299</v>
      </c>
      <c r="AF1148" s="271">
        <v>456</v>
      </c>
      <c r="AG1148" s="271">
        <v>0</v>
      </c>
      <c r="AH1148" s="271">
        <v>14115</v>
      </c>
      <c r="AI1148" s="271">
        <v>502</v>
      </c>
      <c r="AJ1148" s="271">
        <v>0</v>
      </c>
      <c r="AK1148" s="268">
        <v>0.029805869664684</v>
      </c>
      <c r="AL1148" s="268">
        <v>0.0355650017711654</v>
      </c>
      <c r="AM1148" s="269">
        <v>-0.00575913210648146</v>
      </c>
    </row>
    <row r="1149" spans="1:39">
      <c r="A1149" s="279" t="s">
        <v>1671</v>
      </c>
      <c r="B1149" s="280" t="s">
        <v>3351</v>
      </c>
      <c r="C1149" s="262" t="s">
        <v>1740</v>
      </c>
      <c r="D1149" s="280" t="s">
        <v>1741</v>
      </c>
      <c r="E1149" s="263">
        <v>0</v>
      </c>
      <c r="F1149" s="263">
        <v>0</v>
      </c>
      <c r="G1149" s="263">
        <v>0</v>
      </c>
      <c r="H1149" s="263">
        <v>0</v>
      </c>
      <c r="I1149" s="263">
        <v>0</v>
      </c>
      <c r="J1149" s="264">
        <v>0</v>
      </c>
      <c r="K1149" s="264">
        <v>0</v>
      </c>
      <c r="L1149" s="264">
        <v>0</v>
      </c>
      <c r="M1149" s="264">
        <v>0</v>
      </c>
      <c r="N1149" s="264">
        <v>0</v>
      </c>
      <c r="O1149" s="264">
        <v>0</v>
      </c>
      <c r="P1149" s="264">
        <v>0</v>
      </c>
      <c r="Q1149" s="264">
        <v>0</v>
      </c>
      <c r="R1149" s="264">
        <v>0</v>
      </c>
      <c r="S1149" s="264">
        <v>0</v>
      </c>
      <c r="T1149" s="265">
        <v>0.015</v>
      </c>
      <c r="U1149" s="266">
        <v>0</v>
      </c>
      <c r="V1149" s="266">
        <v>0</v>
      </c>
      <c r="W1149" s="266">
        <v>0</v>
      </c>
      <c r="X1149" s="266">
        <v>0</v>
      </c>
      <c r="Y1149" s="264">
        <v>0</v>
      </c>
      <c r="Z1149" s="267">
        <v>0</v>
      </c>
      <c r="AA1149" s="267">
        <v>0</v>
      </c>
      <c r="AB1149" s="267">
        <v>0</v>
      </c>
      <c r="AC1149" s="268">
        <v>0</v>
      </c>
      <c r="AD1149" s="269">
        <v>0</v>
      </c>
      <c r="AE1149" s="270">
        <v>0</v>
      </c>
      <c r="AF1149" s="271">
        <v>1</v>
      </c>
      <c r="AG1149" s="271">
        <v>0</v>
      </c>
      <c r="AH1149" s="271">
        <v>0</v>
      </c>
      <c r="AI1149" s="271">
        <v>1</v>
      </c>
      <c r="AJ1149" s="271">
        <v>0</v>
      </c>
      <c r="AK1149" s="268">
        <v>0</v>
      </c>
      <c r="AL1149" s="268">
        <v>0</v>
      </c>
      <c r="AM1149" s="269">
        <v>0</v>
      </c>
    </row>
    <row r="1150" spans="1:39">
      <c r="A1150" s="279" t="s">
        <v>1671</v>
      </c>
      <c r="B1150" s="280" t="s">
        <v>3351</v>
      </c>
      <c r="C1150" s="262" t="s">
        <v>1742</v>
      </c>
      <c r="D1150" s="280" t="s">
        <v>1743</v>
      </c>
      <c r="E1150" s="263">
        <v>5384</v>
      </c>
      <c r="F1150" s="263">
        <v>86</v>
      </c>
      <c r="G1150" s="263">
        <v>71</v>
      </c>
      <c r="H1150" s="263">
        <v>1</v>
      </c>
      <c r="I1150" s="263">
        <v>0</v>
      </c>
      <c r="J1150" s="264">
        <v>5046</v>
      </c>
      <c r="K1150" s="264">
        <v>74</v>
      </c>
      <c r="L1150" s="264">
        <v>74</v>
      </c>
      <c r="M1150" s="264">
        <v>6</v>
      </c>
      <c r="N1150" s="264">
        <v>0</v>
      </c>
      <c r="O1150" s="264">
        <v>3501</v>
      </c>
      <c r="P1150" s="264">
        <v>58</v>
      </c>
      <c r="Q1150" s="264">
        <v>58</v>
      </c>
      <c r="R1150" s="264">
        <v>23</v>
      </c>
      <c r="S1150" s="264">
        <v>1</v>
      </c>
      <c r="T1150" s="265">
        <v>0.015</v>
      </c>
      <c r="U1150" s="266">
        <v>5384</v>
      </c>
      <c r="V1150" s="266">
        <v>86</v>
      </c>
      <c r="W1150" s="266">
        <v>71</v>
      </c>
      <c r="X1150" s="266">
        <v>0</v>
      </c>
      <c r="Y1150" s="264">
        <v>1</v>
      </c>
      <c r="Z1150" s="267">
        <v>0.0159732540861813</v>
      </c>
      <c r="AA1150" s="267">
        <v>0.0159732540861813</v>
      </c>
      <c r="AB1150" s="267">
        <v>0.0146650812524772</v>
      </c>
      <c r="AC1150" s="268">
        <v>0.0162810625535561</v>
      </c>
      <c r="AD1150" s="269">
        <v>0.00130817283370407</v>
      </c>
      <c r="AE1150" s="270">
        <v>30325</v>
      </c>
      <c r="AF1150" s="271">
        <v>519</v>
      </c>
      <c r="AG1150" s="271">
        <v>1</v>
      </c>
      <c r="AH1150" s="271">
        <v>25995</v>
      </c>
      <c r="AI1150" s="271">
        <v>575</v>
      </c>
      <c r="AJ1150" s="271">
        <v>2</v>
      </c>
      <c r="AK1150" s="268">
        <v>0.0170816158285243</v>
      </c>
      <c r="AL1150" s="268">
        <v>0.0220427005193306</v>
      </c>
      <c r="AM1150" s="269">
        <v>-0.00496108469080632</v>
      </c>
    </row>
    <row r="1151" spans="1:39">
      <c r="A1151" s="279" t="s">
        <v>1671</v>
      </c>
      <c r="B1151" s="280" t="s">
        <v>3351</v>
      </c>
      <c r="C1151" s="262" t="s">
        <v>1744</v>
      </c>
      <c r="D1151" s="280" t="s">
        <v>1745</v>
      </c>
      <c r="E1151" s="263">
        <v>4369</v>
      </c>
      <c r="F1151" s="263">
        <v>71</v>
      </c>
      <c r="G1151" s="263">
        <v>53</v>
      </c>
      <c r="H1151" s="263">
        <v>0</v>
      </c>
      <c r="I1151" s="263">
        <v>0</v>
      </c>
      <c r="J1151" s="264">
        <v>3219</v>
      </c>
      <c r="K1151" s="264">
        <v>61</v>
      </c>
      <c r="L1151" s="264">
        <v>61</v>
      </c>
      <c r="M1151" s="264">
        <v>0</v>
      </c>
      <c r="N1151" s="264">
        <v>0</v>
      </c>
      <c r="O1151" s="264">
        <v>2057</v>
      </c>
      <c r="P1151" s="264">
        <v>64</v>
      </c>
      <c r="Q1151" s="264">
        <v>64</v>
      </c>
      <c r="R1151" s="264">
        <v>39</v>
      </c>
      <c r="S1151" s="264">
        <v>0</v>
      </c>
      <c r="T1151" s="265">
        <v>0.015</v>
      </c>
      <c r="U1151" s="266">
        <v>4369</v>
      </c>
      <c r="V1151" s="266">
        <v>71</v>
      </c>
      <c r="W1151" s="266">
        <v>53</v>
      </c>
      <c r="X1151" s="266">
        <v>0</v>
      </c>
      <c r="Y1151" s="264">
        <v>0</v>
      </c>
      <c r="Z1151" s="267">
        <v>0.0162508583199817</v>
      </c>
      <c r="AA1151" s="267">
        <v>0.0162508583199817</v>
      </c>
      <c r="AB1151" s="267">
        <v>0.0189499844672258</v>
      </c>
      <c r="AC1151" s="268">
        <v>0.031113271754983</v>
      </c>
      <c r="AD1151" s="269">
        <v>-0.00269912614724416</v>
      </c>
      <c r="AE1151" s="270">
        <v>19570</v>
      </c>
      <c r="AF1151" s="271">
        <v>481</v>
      </c>
      <c r="AG1151" s="271">
        <v>1</v>
      </c>
      <c r="AH1151" s="271">
        <v>15949</v>
      </c>
      <c r="AI1151" s="271">
        <v>428</v>
      </c>
      <c r="AJ1151" s="271">
        <v>1</v>
      </c>
      <c r="AK1151" s="268">
        <v>0.0245273377618804</v>
      </c>
      <c r="AL1151" s="268">
        <v>0.0267728384224716</v>
      </c>
      <c r="AM1151" s="269">
        <v>-0.0022455006605912</v>
      </c>
    </row>
    <row r="1152" spans="1:39">
      <c r="A1152" s="279" t="s">
        <v>1671</v>
      </c>
      <c r="B1152" s="280" t="s">
        <v>3351</v>
      </c>
      <c r="C1152" s="262" t="s">
        <v>1746</v>
      </c>
      <c r="D1152" s="280" t="s">
        <v>1747</v>
      </c>
      <c r="E1152" s="263">
        <v>0</v>
      </c>
      <c r="F1152" s="263">
        <v>0</v>
      </c>
      <c r="G1152" s="263">
        <v>0</v>
      </c>
      <c r="H1152" s="263">
        <v>0</v>
      </c>
      <c r="I1152" s="263">
        <v>0</v>
      </c>
      <c r="J1152" s="264">
        <v>0</v>
      </c>
      <c r="K1152" s="264">
        <v>0</v>
      </c>
      <c r="L1152" s="264">
        <v>0</v>
      </c>
      <c r="M1152" s="264">
        <v>0</v>
      </c>
      <c r="N1152" s="264">
        <v>0</v>
      </c>
      <c r="O1152" s="264">
        <v>0</v>
      </c>
      <c r="P1152" s="264">
        <v>0</v>
      </c>
      <c r="Q1152" s="264">
        <v>0</v>
      </c>
      <c r="R1152" s="264">
        <v>0</v>
      </c>
      <c r="S1152" s="264">
        <v>0</v>
      </c>
      <c r="T1152" s="265">
        <v>0.015</v>
      </c>
      <c r="U1152" s="266">
        <v>0</v>
      </c>
      <c r="V1152" s="266">
        <v>0</v>
      </c>
      <c r="W1152" s="266">
        <v>0</v>
      </c>
      <c r="X1152" s="266">
        <v>0</v>
      </c>
      <c r="Y1152" s="264">
        <v>0</v>
      </c>
      <c r="Z1152" s="267">
        <v>0</v>
      </c>
      <c r="AA1152" s="267">
        <v>0</v>
      </c>
      <c r="AB1152" s="267">
        <v>0</v>
      </c>
      <c r="AC1152" s="268">
        <v>0</v>
      </c>
      <c r="AD1152" s="269">
        <v>0</v>
      </c>
      <c r="AE1152" s="270">
        <v>0</v>
      </c>
      <c r="AF1152" s="271">
        <v>1</v>
      </c>
      <c r="AG1152" s="271">
        <v>0</v>
      </c>
      <c r="AH1152" s="271">
        <v>0</v>
      </c>
      <c r="AI1152" s="271">
        <v>1</v>
      </c>
      <c r="AJ1152" s="271">
        <v>0</v>
      </c>
      <c r="AK1152" s="268">
        <v>0</v>
      </c>
      <c r="AL1152" s="268">
        <v>0</v>
      </c>
      <c r="AM1152" s="269">
        <v>0</v>
      </c>
    </row>
    <row r="1153" spans="1:39">
      <c r="A1153" s="279" t="s">
        <v>1671</v>
      </c>
      <c r="B1153" s="280" t="s">
        <v>3352</v>
      </c>
      <c r="C1153" s="262" t="s">
        <v>1748</v>
      </c>
      <c r="D1153" s="280" t="s">
        <v>1749</v>
      </c>
      <c r="E1153" s="263">
        <v>0</v>
      </c>
      <c r="F1153" s="263">
        <v>0</v>
      </c>
      <c r="G1153" s="263">
        <v>0</v>
      </c>
      <c r="H1153" s="263">
        <v>0</v>
      </c>
      <c r="I1153" s="263">
        <v>0</v>
      </c>
      <c r="J1153" s="264">
        <v>0</v>
      </c>
      <c r="K1153" s="264">
        <v>2</v>
      </c>
      <c r="L1153" s="264">
        <v>2</v>
      </c>
      <c r="M1153" s="264">
        <v>2</v>
      </c>
      <c r="N1153" s="264">
        <v>0</v>
      </c>
      <c r="O1153" s="264">
        <v>0</v>
      </c>
      <c r="P1153" s="264">
        <v>0</v>
      </c>
      <c r="Q1153" s="264">
        <v>0</v>
      </c>
      <c r="R1153" s="264">
        <v>0</v>
      </c>
      <c r="S1153" s="264">
        <v>0</v>
      </c>
      <c r="T1153" s="265">
        <v>0.015</v>
      </c>
      <c r="U1153" s="266">
        <v>0</v>
      </c>
      <c r="V1153" s="266">
        <v>0</v>
      </c>
      <c r="W1153" s="266">
        <v>0</v>
      </c>
      <c r="X1153" s="266">
        <v>0</v>
      </c>
      <c r="Y1153" s="264">
        <v>0</v>
      </c>
      <c r="Z1153" s="267">
        <v>0</v>
      </c>
      <c r="AA1153" s="267">
        <v>0</v>
      </c>
      <c r="AB1153" s="267">
        <v>0</v>
      </c>
      <c r="AC1153" s="268">
        <v>0</v>
      </c>
      <c r="AD1153" s="269">
        <v>0</v>
      </c>
      <c r="AE1153" s="270">
        <v>0</v>
      </c>
      <c r="AF1153" s="271">
        <v>3</v>
      </c>
      <c r="AG1153" s="271">
        <v>0</v>
      </c>
      <c r="AH1153" s="271">
        <v>0</v>
      </c>
      <c r="AI1153" s="271">
        <v>1</v>
      </c>
      <c r="AJ1153" s="271">
        <v>0</v>
      </c>
      <c r="AK1153" s="268">
        <v>0</v>
      </c>
      <c r="AL1153" s="268">
        <v>0</v>
      </c>
      <c r="AM1153" s="269">
        <v>0</v>
      </c>
    </row>
    <row r="1154" spans="1:39">
      <c r="A1154" s="279" t="s">
        <v>1671</v>
      </c>
      <c r="B1154" s="280" t="s">
        <v>3352</v>
      </c>
      <c r="C1154" s="262" t="s">
        <v>1750</v>
      </c>
      <c r="D1154" s="280" t="s">
        <v>1751</v>
      </c>
      <c r="E1154" s="263">
        <v>2399</v>
      </c>
      <c r="F1154" s="263">
        <v>44</v>
      </c>
      <c r="G1154" s="263">
        <v>32</v>
      </c>
      <c r="H1154" s="263">
        <v>2</v>
      </c>
      <c r="I1154" s="263">
        <v>0</v>
      </c>
      <c r="J1154" s="264">
        <v>2748</v>
      </c>
      <c r="K1154" s="264">
        <v>55</v>
      </c>
      <c r="L1154" s="264">
        <v>55</v>
      </c>
      <c r="M1154" s="264">
        <v>2</v>
      </c>
      <c r="N1154" s="264">
        <v>0</v>
      </c>
      <c r="O1154" s="264">
        <v>1585</v>
      </c>
      <c r="P1154" s="264">
        <v>43</v>
      </c>
      <c r="Q1154" s="264">
        <v>43</v>
      </c>
      <c r="R1154" s="264">
        <v>17</v>
      </c>
      <c r="S1154" s="264">
        <v>0</v>
      </c>
      <c r="T1154" s="265">
        <v>0.015</v>
      </c>
      <c r="U1154" s="266">
        <v>2399</v>
      </c>
      <c r="V1154" s="266">
        <v>44</v>
      </c>
      <c r="W1154" s="266">
        <v>32</v>
      </c>
      <c r="X1154" s="266">
        <v>0</v>
      </c>
      <c r="Y1154" s="264">
        <v>2</v>
      </c>
      <c r="Z1154" s="267">
        <v>0.0183409754064193</v>
      </c>
      <c r="AA1154" s="267">
        <v>0.0183409754064193</v>
      </c>
      <c r="AB1154" s="267">
        <v>0.0200145560407569</v>
      </c>
      <c r="AC1154" s="268">
        <v>0.0271293375394322</v>
      </c>
      <c r="AD1154" s="269">
        <v>-0.00167358063433757</v>
      </c>
      <c r="AE1154" s="270">
        <v>14741</v>
      </c>
      <c r="AF1154" s="271">
        <v>294</v>
      </c>
      <c r="AG1154" s="271">
        <v>0</v>
      </c>
      <c r="AH1154" s="271">
        <v>14831</v>
      </c>
      <c r="AI1154" s="271">
        <v>290</v>
      </c>
      <c r="AJ1154" s="271">
        <v>0</v>
      </c>
      <c r="AK1154" s="268">
        <v>0.0199443728376637</v>
      </c>
      <c r="AL1154" s="268">
        <v>0.0195536376508664</v>
      </c>
      <c r="AM1154" s="269">
        <v>0.00039073518679723</v>
      </c>
    </row>
    <row r="1155" spans="1:39">
      <c r="A1155" s="279" t="s">
        <v>1671</v>
      </c>
      <c r="B1155" s="280" t="s">
        <v>3352</v>
      </c>
      <c r="C1155" s="262" t="s">
        <v>1752</v>
      </c>
      <c r="D1155" s="280" t="s">
        <v>1753</v>
      </c>
      <c r="E1155" s="263">
        <v>4815</v>
      </c>
      <c r="F1155" s="263">
        <v>57</v>
      </c>
      <c r="G1155" s="263">
        <v>28</v>
      </c>
      <c r="H1155" s="263">
        <v>0</v>
      </c>
      <c r="I1155" s="263">
        <v>0</v>
      </c>
      <c r="J1155" s="264">
        <v>4534</v>
      </c>
      <c r="K1155" s="264">
        <v>47</v>
      </c>
      <c r="L1155" s="264">
        <v>46</v>
      </c>
      <c r="M1155" s="264">
        <v>3</v>
      </c>
      <c r="N1155" s="264">
        <v>0</v>
      </c>
      <c r="O1155" s="264">
        <v>2620</v>
      </c>
      <c r="P1155" s="264">
        <v>33</v>
      </c>
      <c r="Q1155" s="264">
        <v>32</v>
      </c>
      <c r="R1155" s="264">
        <v>15</v>
      </c>
      <c r="S1155" s="264">
        <v>0</v>
      </c>
      <c r="T1155" s="265">
        <v>0.015</v>
      </c>
      <c r="U1155" s="266">
        <v>4815</v>
      </c>
      <c r="V1155" s="266">
        <v>57</v>
      </c>
      <c r="W1155" s="266">
        <v>28</v>
      </c>
      <c r="X1155" s="266">
        <v>0</v>
      </c>
      <c r="Y1155" s="264">
        <v>0</v>
      </c>
      <c r="Z1155" s="267">
        <v>0.0118380062305296</v>
      </c>
      <c r="AA1155" s="267">
        <v>0.0118380062305296</v>
      </c>
      <c r="AB1155" s="267">
        <v>0.0103661226290251</v>
      </c>
      <c r="AC1155" s="268">
        <v>0.0125954198473282</v>
      </c>
      <c r="AD1155" s="269">
        <v>0.00147188360150445</v>
      </c>
      <c r="AE1155" s="270">
        <v>25875</v>
      </c>
      <c r="AF1155" s="271">
        <v>315</v>
      </c>
      <c r="AG1155" s="271">
        <v>0</v>
      </c>
      <c r="AH1155" s="271">
        <v>24183</v>
      </c>
      <c r="AI1155" s="271">
        <v>315</v>
      </c>
      <c r="AJ1155" s="271">
        <v>1</v>
      </c>
      <c r="AK1155" s="268">
        <v>0.0121739130434783</v>
      </c>
      <c r="AL1155" s="268">
        <v>0.0129843278336021</v>
      </c>
      <c r="AM1155" s="269">
        <v>-0.000810414790123856</v>
      </c>
    </row>
    <row r="1156" spans="1:39">
      <c r="A1156" s="279" t="s">
        <v>1671</v>
      </c>
      <c r="B1156" s="280" t="s">
        <v>3352</v>
      </c>
      <c r="C1156" s="262" t="s">
        <v>1754</v>
      </c>
      <c r="D1156" s="280" t="s">
        <v>1755</v>
      </c>
      <c r="E1156" s="263">
        <v>4755</v>
      </c>
      <c r="F1156" s="263">
        <v>58</v>
      </c>
      <c r="G1156" s="263">
        <v>26</v>
      </c>
      <c r="H1156" s="263">
        <v>6</v>
      </c>
      <c r="I1156" s="263">
        <v>0</v>
      </c>
      <c r="J1156" s="264">
        <v>5468</v>
      </c>
      <c r="K1156" s="264">
        <v>34</v>
      </c>
      <c r="L1156" s="264">
        <v>33</v>
      </c>
      <c r="M1156" s="264">
        <v>6</v>
      </c>
      <c r="N1156" s="264">
        <v>0</v>
      </c>
      <c r="O1156" s="264">
        <v>2922</v>
      </c>
      <c r="P1156" s="264">
        <v>38</v>
      </c>
      <c r="Q1156" s="264">
        <v>38</v>
      </c>
      <c r="R1156" s="264">
        <v>9</v>
      </c>
      <c r="S1156" s="264">
        <v>0</v>
      </c>
      <c r="T1156" s="265">
        <v>0.015</v>
      </c>
      <c r="U1156" s="266">
        <v>4755</v>
      </c>
      <c r="V1156" s="266">
        <v>58</v>
      </c>
      <c r="W1156" s="266">
        <v>26</v>
      </c>
      <c r="X1156" s="266">
        <v>0</v>
      </c>
      <c r="Y1156" s="264">
        <v>6</v>
      </c>
      <c r="Z1156" s="267">
        <v>0.0121976866456362</v>
      </c>
      <c r="AA1156" s="267">
        <v>0.0121976866456362</v>
      </c>
      <c r="AB1156" s="267">
        <v>0.00621799561082663</v>
      </c>
      <c r="AC1156" s="268">
        <v>0.0130047912388775</v>
      </c>
      <c r="AD1156" s="269">
        <v>0.00597969103480954</v>
      </c>
      <c r="AE1156" s="270">
        <v>30424</v>
      </c>
      <c r="AF1156" s="271">
        <v>350</v>
      </c>
      <c r="AG1156" s="271">
        <v>0</v>
      </c>
      <c r="AH1156" s="271">
        <v>30679</v>
      </c>
      <c r="AI1156" s="271">
        <v>314</v>
      </c>
      <c r="AJ1156" s="271">
        <v>0</v>
      </c>
      <c r="AK1156" s="268">
        <v>0.0115040757296871</v>
      </c>
      <c r="AL1156" s="268">
        <v>0.0102350141790802</v>
      </c>
      <c r="AM1156" s="269">
        <v>0.00126906155060694</v>
      </c>
    </row>
    <row r="1157" spans="1:39">
      <c r="A1157" s="279" t="s">
        <v>1671</v>
      </c>
      <c r="B1157" s="280" t="s">
        <v>3352</v>
      </c>
      <c r="C1157" s="262" t="s">
        <v>1756</v>
      </c>
      <c r="D1157" s="280" t="s">
        <v>1757</v>
      </c>
      <c r="E1157" s="263">
        <v>2864</v>
      </c>
      <c r="F1157" s="263">
        <v>27</v>
      </c>
      <c r="G1157" s="263">
        <v>14</v>
      </c>
      <c r="H1157" s="263">
        <v>0</v>
      </c>
      <c r="I1157" s="263">
        <v>0</v>
      </c>
      <c r="J1157" s="264">
        <v>2840</v>
      </c>
      <c r="K1157" s="264">
        <v>10</v>
      </c>
      <c r="L1157" s="264">
        <v>10</v>
      </c>
      <c r="M1157" s="264">
        <v>0</v>
      </c>
      <c r="N1157" s="264">
        <v>0</v>
      </c>
      <c r="O1157" s="264">
        <v>1457</v>
      </c>
      <c r="P1157" s="264">
        <v>15</v>
      </c>
      <c r="Q1157" s="264">
        <v>15</v>
      </c>
      <c r="R1157" s="264">
        <v>5</v>
      </c>
      <c r="S1157" s="264">
        <v>0</v>
      </c>
      <c r="T1157" s="265">
        <v>0.015</v>
      </c>
      <c r="U1157" s="266">
        <v>2864</v>
      </c>
      <c r="V1157" s="266">
        <v>27</v>
      </c>
      <c r="W1157" s="266">
        <v>14</v>
      </c>
      <c r="X1157" s="266">
        <v>0</v>
      </c>
      <c r="Y1157" s="264">
        <v>0</v>
      </c>
      <c r="Z1157" s="267">
        <v>0.00942737430167598</v>
      </c>
      <c r="AA1157" s="267">
        <v>0.00942737430167598</v>
      </c>
      <c r="AB1157" s="267">
        <v>0.00352112676056338</v>
      </c>
      <c r="AC1157" s="268">
        <v>0.0102951269732327</v>
      </c>
      <c r="AD1157" s="269">
        <v>0.0059062475411126</v>
      </c>
      <c r="AE1157" s="270">
        <v>15608</v>
      </c>
      <c r="AF1157" s="271">
        <v>125</v>
      </c>
      <c r="AG1157" s="271">
        <v>0</v>
      </c>
      <c r="AH1157" s="271">
        <v>14829</v>
      </c>
      <c r="AI1157" s="271">
        <v>130</v>
      </c>
      <c r="AJ1157" s="271">
        <v>0</v>
      </c>
      <c r="AK1157" s="268">
        <v>0.00800871348026653</v>
      </c>
      <c r="AL1157" s="268">
        <v>0.00876660597477915</v>
      </c>
      <c r="AM1157" s="269">
        <v>-0.000757892494512618</v>
      </c>
    </row>
    <row r="1158" spans="1:39">
      <c r="A1158" s="279" t="s">
        <v>1671</v>
      </c>
      <c r="B1158" s="280" t="s">
        <v>3352</v>
      </c>
      <c r="C1158" s="262" t="s">
        <v>1758</v>
      </c>
      <c r="D1158" s="280" t="s">
        <v>1759</v>
      </c>
      <c r="E1158" s="263">
        <v>5284</v>
      </c>
      <c r="F1158" s="263">
        <v>52</v>
      </c>
      <c r="G1158" s="263">
        <v>24</v>
      </c>
      <c r="H1158" s="263">
        <v>0</v>
      </c>
      <c r="I1158" s="263">
        <v>0</v>
      </c>
      <c r="J1158" s="264">
        <v>5116</v>
      </c>
      <c r="K1158" s="264">
        <v>58</v>
      </c>
      <c r="L1158" s="264">
        <v>58</v>
      </c>
      <c r="M1158" s="264">
        <v>5</v>
      </c>
      <c r="N1158" s="264">
        <v>0</v>
      </c>
      <c r="O1158" s="264">
        <v>2903</v>
      </c>
      <c r="P1158" s="264">
        <v>48</v>
      </c>
      <c r="Q1158" s="264">
        <v>48</v>
      </c>
      <c r="R1158" s="264">
        <v>16</v>
      </c>
      <c r="S1158" s="264">
        <v>0</v>
      </c>
      <c r="T1158" s="265">
        <v>0.015</v>
      </c>
      <c r="U1158" s="266">
        <v>5284</v>
      </c>
      <c r="V1158" s="266">
        <v>52</v>
      </c>
      <c r="W1158" s="266">
        <v>24</v>
      </c>
      <c r="X1158" s="266">
        <v>0</v>
      </c>
      <c r="Y1158" s="264">
        <v>0</v>
      </c>
      <c r="Z1158" s="267">
        <v>0.00984102952308857</v>
      </c>
      <c r="AA1158" s="267">
        <v>0.00984102952308857</v>
      </c>
      <c r="AB1158" s="267">
        <v>0.0113369820172009</v>
      </c>
      <c r="AC1158" s="268">
        <v>0.0165346193592835</v>
      </c>
      <c r="AD1158" s="269">
        <v>-0.00149595249411237</v>
      </c>
      <c r="AE1158" s="270">
        <v>30275</v>
      </c>
      <c r="AF1158" s="271">
        <v>307</v>
      </c>
      <c r="AG1158" s="271">
        <v>0</v>
      </c>
      <c r="AH1158" s="271">
        <v>28331</v>
      </c>
      <c r="AI1158" s="271">
        <v>347</v>
      </c>
      <c r="AJ1158" s="271">
        <v>0</v>
      </c>
      <c r="AK1158" s="268">
        <v>0.0101403798513625</v>
      </c>
      <c r="AL1158" s="268">
        <v>0.0122480674879108</v>
      </c>
      <c r="AM1158" s="269">
        <v>-0.00210768763654826</v>
      </c>
    </row>
    <row r="1159" spans="1:39">
      <c r="A1159" s="279" t="s">
        <v>1671</v>
      </c>
      <c r="B1159" s="280" t="s">
        <v>3352</v>
      </c>
      <c r="C1159" s="262" t="s">
        <v>1760</v>
      </c>
      <c r="D1159" s="280" t="s">
        <v>1761</v>
      </c>
      <c r="E1159" s="263">
        <v>3889</v>
      </c>
      <c r="F1159" s="263">
        <v>49</v>
      </c>
      <c r="G1159" s="263">
        <v>29</v>
      </c>
      <c r="H1159" s="263">
        <v>0</v>
      </c>
      <c r="I1159" s="263">
        <v>0</v>
      </c>
      <c r="J1159" s="264">
        <v>4434</v>
      </c>
      <c r="K1159" s="264">
        <v>53</v>
      </c>
      <c r="L1159" s="264">
        <v>53</v>
      </c>
      <c r="M1159" s="264">
        <v>6</v>
      </c>
      <c r="N1159" s="264">
        <v>0</v>
      </c>
      <c r="O1159" s="264">
        <v>2182</v>
      </c>
      <c r="P1159" s="264">
        <v>23</v>
      </c>
      <c r="Q1159" s="264">
        <v>23</v>
      </c>
      <c r="R1159" s="264">
        <v>12</v>
      </c>
      <c r="S1159" s="264">
        <v>0</v>
      </c>
      <c r="T1159" s="265">
        <v>0.015</v>
      </c>
      <c r="U1159" s="266">
        <v>3889</v>
      </c>
      <c r="V1159" s="266">
        <v>49</v>
      </c>
      <c r="W1159" s="266">
        <v>29</v>
      </c>
      <c r="X1159" s="266">
        <v>0</v>
      </c>
      <c r="Y1159" s="264">
        <v>0</v>
      </c>
      <c r="Z1159" s="267">
        <v>0.0125996400102854</v>
      </c>
      <c r="AA1159" s="267">
        <v>0.0125996400102854</v>
      </c>
      <c r="AB1159" s="267">
        <v>0.0119530897609382</v>
      </c>
      <c r="AC1159" s="268">
        <v>0.0105407882676444</v>
      </c>
      <c r="AD1159" s="269">
        <v>0.000646550249347216</v>
      </c>
      <c r="AE1159" s="270">
        <v>22831</v>
      </c>
      <c r="AF1159" s="271">
        <v>327</v>
      </c>
      <c r="AG1159" s="271">
        <v>0</v>
      </c>
      <c r="AH1159" s="271">
        <v>21144</v>
      </c>
      <c r="AI1159" s="271">
        <v>340</v>
      </c>
      <c r="AJ1159" s="271">
        <v>1</v>
      </c>
      <c r="AK1159" s="268">
        <v>0.0143226315097893</v>
      </c>
      <c r="AL1159" s="268">
        <v>0.0160329171396141</v>
      </c>
      <c r="AM1159" s="269">
        <v>-0.00171028562982475</v>
      </c>
    </row>
    <row r="1160" spans="1:39">
      <c r="A1160" s="279" t="s">
        <v>1671</v>
      </c>
      <c r="B1160" s="280" t="s">
        <v>3352</v>
      </c>
      <c r="C1160" s="262" t="s">
        <v>1762</v>
      </c>
      <c r="D1160" s="280" t="s">
        <v>1763</v>
      </c>
      <c r="E1160" s="263">
        <v>3554</v>
      </c>
      <c r="F1160" s="263">
        <v>29</v>
      </c>
      <c r="G1160" s="263">
        <v>20</v>
      </c>
      <c r="H1160" s="263">
        <v>0</v>
      </c>
      <c r="I1160" s="263">
        <v>0</v>
      </c>
      <c r="J1160" s="264">
        <v>3564</v>
      </c>
      <c r="K1160" s="264">
        <v>34</v>
      </c>
      <c r="L1160" s="264">
        <v>34</v>
      </c>
      <c r="M1160" s="264">
        <v>1</v>
      </c>
      <c r="N1160" s="264">
        <v>0</v>
      </c>
      <c r="O1160" s="264">
        <v>1924</v>
      </c>
      <c r="P1160" s="264">
        <v>28</v>
      </c>
      <c r="Q1160" s="264">
        <v>28</v>
      </c>
      <c r="R1160" s="264">
        <v>9</v>
      </c>
      <c r="S1160" s="264">
        <v>0</v>
      </c>
      <c r="T1160" s="265">
        <v>0.015</v>
      </c>
      <c r="U1160" s="266">
        <v>3554</v>
      </c>
      <c r="V1160" s="266">
        <v>29</v>
      </c>
      <c r="W1160" s="266">
        <v>20</v>
      </c>
      <c r="X1160" s="266">
        <v>0</v>
      </c>
      <c r="Y1160" s="264">
        <v>0</v>
      </c>
      <c r="Z1160" s="267">
        <v>0.00815981992121553</v>
      </c>
      <c r="AA1160" s="267">
        <v>0.00815981992121553</v>
      </c>
      <c r="AB1160" s="267">
        <v>0.00953984287317621</v>
      </c>
      <c r="AC1160" s="268">
        <v>0.0145530145530146</v>
      </c>
      <c r="AD1160" s="269">
        <v>-0.00138002295196068</v>
      </c>
      <c r="AE1160" s="270">
        <v>20169</v>
      </c>
      <c r="AF1160" s="271">
        <v>198</v>
      </c>
      <c r="AG1160" s="271">
        <v>0</v>
      </c>
      <c r="AH1160" s="271">
        <v>19600</v>
      </c>
      <c r="AI1160" s="271">
        <v>214</v>
      </c>
      <c r="AJ1160" s="271">
        <v>1</v>
      </c>
      <c r="AK1160" s="268">
        <v>0.00981704596162427</v>
      </c>
      <c r="AL1160" s="268">
        <v>0.0108673469387755</v>
      </c>
      <c r="AM1160" s="269">
        <v>-0.00105030097715124</v>
      </c>
    </row>
    <row r="1161" spans="1:39">
      <c r="A1161" s="279" t="s">
        <v>1671</v>
      </c>
      <c r="B1161" s="280" t="s">
        <v>3352</v>
      </c>
      <c r="C1161" s="262" t="s">
        <v>1764</v>
      </c>
      <c r="D1161" s="280" t="s">
        <v>1765</v>
      </c>
      <c r="E1161" s="263">
        <v>4604</v>
      </c>
      <c r="F1161" s="263">
        <v>92</v>
      </c>
      <c r="G1161" s="263">
        <v>47</v>
      </c>
      <c r="H1161" s="263">
        <v>7</v>
      </c>
      <c r="I1161" s="263">
        <v>0</v>
      </c>
      <c r="J1161" s="264">
        <v>5090</v>
      </c>
      <c r="K1161" s="264">
        <v>109</v>
      </c>
      <c r="L1161" s="264">
        <v>109</v>
      </c>
      <c r="M1161" s="264">
        <v>31</v>
      </c>
      <c r="N1161" s="264">
        <v>0</v>
      </c>
      <c r="O1161" s="264">
        <v>3029</v>
      </c>
      <c r="P1161" s="264">
        <v>64</v>
      </c>
      <c r="Q1161" s="264">
        <v>64</v>
      </c>
      <c r="R1161" s="264">
        <v>11</v>
      </c>
      <c r="S1161" s="264">
        <v>0</v>
      </c>
      <c r="T1161" s="265">
        <v>0.015</v>
      </c>
      <c r="U1161" s="266">
        <v>4604</v>
      </c>
      <c r="V1161" s="266">
        <v>92</v>
      </c>
      <c r="W1161" s="266">
        <v>47</v>
      </c>
      <c r="X1161" s="266">
        <v>0</v>
      </c>
      <c r="Y1161" s="264">
        <v>7</v>
      </c>
      <c r="Z1161" s="267">
        <v>0.0199826238053866</v>
      </c>
      <c r="AA1161" s="267">
        <v>0.0199826238053866</v>
      </c>
      <c r="AB1161" s="267">
        <v>0.0214145383104126</v>
      </c>
      <c r="AC1161" s="268">
        <v>0.0211290855067679</v>
      </c>
      <c r="AD1161" s="269">
        <v>-0.00143191450502595</v>
      </c>
      <c r="AE1161" s="270">
        <v>28812</v>
      </c>
      <c r="AF1161" s="271">
        <v>563</v>
      </c>
      <c r="AG1161" s="271">
        <v>1</v>
      </c>
      <c r="AH1161" s="271">
        <v>28314</v>
      </c>
      <c r="AI1161" s="271">
        <v>549</v>
      </c>
      <c r="AJ1161" s="271">
        <v>1</v>
      </c>
      <c r="AK1161" s="268">
        <v>0.0195057614882688</v>
      </c>
      <c r="AL1161" s="268">
        <v>0.0193543829907466</v>
      </c>
      <c r="AM1161" s="269">
        <v>0.000151378497522149</v>
      </c>
    </row>
    <row r="1162" spans="1:39">
      <c r="A1162" s="279" t="s">
        <v>1671</v>
      </c>
      <c r="B1162" s="280" t="s">
        <v>3352</v>
      </c>
      <c r="C1162" s="262" t="s">
        <v>1766</v>
      </c>
      <c r="D1162" s="280" t="s">
        <v>1767</v>
      </c>
      <c r="E1162" s="263">
        <v>2414</v>
      </c>
      <c r="F1162" s="263">
        <v>13</v>
      </c>
      <c r="G1162" s="263">
        <v>8</v>
      </c>
      <c r="H1162" s="263">
        <v>0</v>
      </c>
      <c r="I1162" s="263">
        <v>0</v>
      </c>
      <c r="J1162" s="264">
        <v>2251</v>
      </c>
      <c r="K1162" s="264">
        <v>25</v>
      </c>
      <c r="L1162" s="264">
        <v>25</v>
      </c>
      <c r="M1162" s="264">
        <v>1</v>
      </c>
      <c r="N1162" s="264">
        <v>0</v>
      </c>
      <c r="O1162" s="264">
        <v>1171</v>
      </c>
      <c r="P1162" s="264">
        <v>6</v>
      </c>
      <c r="Q1162" s="264">
        <v>6</v>
      </c>
      <c r="R1162" s="264">
        <v>3</v>
      </c>
      <c r="S1162" s="264">
        <v>0</v>
      </c>
      <c r="T1162" s="265">
        <v>0.015</v>
      </c>
      <c r="U1162" s="266">
        <v>2414</v>
      </c>
      <c r="V1162" s="266">
        <v>13</v>
      </c>
      <c r="W1162" s="266">
        <v>8</v>
      </c>
      <c r="X1162" s="266">
        <v>0</v>
      </c>
      <c r="Y1162" s="264">
        <v>0</v>
      </c>
      <c r="Z1162" s="267">
        <v>0.00538525269262635</v>
      </c>
      <c r="AA1162" s="267">
        <v>0.00538525269262635</v>
      </c>
      <c r="AB1162" s="267">
        <v>0.0111061750333185</v>
      </c>
      <c r="AC1162" s="268">
        <v>0.00512382578992314</v>
      </c>
      <c r="AD1162" s="269">
        <v>-0.00572092234069218</v>
      </c>
      <c r="AE1162" s="270">
        <v>12593</v>
      </c>
      <c r="AF1162" s="271">
        <v>122</v>
      </c>
      <c r="AG1162" s="271">
        <v>0</v>
      </c>
      <c r="AH1162" s="271">
        <v>12219</v>
      </c>
      <c r="AI1162" s="271">
        <v>123</v>
      </c>
      <c r="AJ1162" s="271">
        <v>0</v>
      </c>
      <c r="AK1162" s="268">
        <v>0.00968792186135154</v>
      </c>
      <c r="AL1162" s="268">
        <v>0.010066290203781</v>
      </c>
      <c r="AM1162" s="269">
        <v>-0.000378368342429453</v>
      </c>
    </row>
    <row r="1163" spans="1:39">
      <c r="A1163" s="279" t="s">
        <v>1671</v>
      </c>
      <c r="B1163" s="280" t="s">
        <v>3352</v>
      </c>
      <c r="C1163" s="262" t="s">
        <v>1768</v>
      </c>
      <c r="D1163" s="280" t="s">
        <v>1769</v>
      </c>
      <c r="E1163" s="263">
        <v>3011</v>
      </c>
      <c r="F1163" s="263">
        <v>22</v>
      </c>
      <c r="G1163" s="263">
        <v>12</v>
      </c>
      <c r="H1163" s="263">
        <v>0</v>
      </c>
      <c r="I1163" s="263">
        <v>0</v>
      </c>
      <c r="J1163" s="264">
        <v>2818</v>
      </c>
      <c r="K1163" s="264">
        <v>23</v>
      </c>
      <c r="L1163" s="264">
        <v>23</v>
      </c>
      <c r="M1163" s="264">
        <v>3</v>
      </c>
      <c r="N1163" s="264">
        <v>0</v>
      </c>
      <c r="O1163" s="264">
        <v>1602</v>
      </c>
      <c r="P1163" s="264">
        <v>18</v>
      </c>
      <c r="Q1163" s="264">
        <v>18</v>
      </c>
      <c r="R1163" s="264">
        <v>8</v>
      </c>
      <c r="S1163" s="264">
        <v>0</v>
      </c>
      <c r="T1163" s="265">
        <v>0.015</v>
      </c>
      <c r="U1163" s="266">
        <v>3011</v>
      </c>
      <c r="V1163" s="266">
        <v>22</v>
      </c>
      <c r="W1163" s="266">
        <v>12</v>
      </c>
      <c r="X1163" s="266">
        <v>0</v>
      </c>
      <c r="Y1163" s="264">
        <v>0</v>
      </c>
      <c r="Z1163" s="267">
        <v>0.00730654267685154</v>
      </c>
      <c r="AA1163" s="267">
        <v>0.00730654267685154</v>
      </c>
      <c r="AB1163" s="267">
        <v>0.00816181689141235</v>
      </c>
      <c r="AC1163" s="268">
        <v>0.0112359550561798</v>
      </c>
      <c r="AD1163" s="269">
        <v>-0.000855274214560805</v>
      </c>
      <c r="AE1163" s="270">
        <v>16003</v>
      </c>
      <c r="AF1163" s="271">
        <v>138</v>
      </c>
      <c r="AG1163" s="271">
        <v>0</v>
      </c>
      <c r="AH1163" s="271">
        <v>14846</v>
      </c>
      <c r="AI1163" s="271">
        <v>170</v>
      </c>
      <c r="AJ1163" s="271">
        <v>1</v>
      </c>
      <c r="AK1163" s="268">
        <v>0.00862338311566581</v>
      </c>
      <c r="AL1163" s="268">
        <v>0.0113835376532399</v>
      </c>
      <c r="AM1163" s="269">
        <v>-0.00276015453757412</v>
      </c>
    </row>
    <row r="1164" spans="1:39">
      <c r="A1164" s="279" t="s">
        <v>1671</v>
      </c>
      <c r="B1164" s="280" t="s">
        <v>3353</v>
      </c>
      <c r="C1164" s="262" t="s">
        <v>1770</v>
      </c>
      <c r="D1164" s="280" t="s">
        <v>1771</v>
      </c>
      <c r="E1164" s="263">
        <v>3895</v>
      </c>
      <c r="F1164" s="263">
        <v>60</v>
      </c>
      <c r="G1164" s="263">
        <v>32</v>
      </c>
      <c r="H1164" s="263">
        <v>0</v>
      </c>
      <c r="I1164" s="263">
        <v>0</v>
      </c>
      <c r="J1164" s="264">
        <v>3096</v>
      </c>
      <c r="K1164" s="264">
        <v>20</v>
      </c>
      <c r="L1164" s="264">
        <v>19</v>
      </c>
      <c r="M1164" s="264">
        <v>0</v>
      </c>
      <c r="N1164" s="264">
        <v>0</v>
      </c>
      <c r="O1164" s="264">
        <v>2200</v>
      </c>
      <c r="P1164" s="264">
        <v>188</v>
      </c>
      <c r="Q1164" s="264">
        <v>188</v>
      </c>
      <c r="R1164" s="264">
        <v>53</v>
      </c>
      <c r="S1164" s="264">
        <v>0</v>
      </c>
      <c r="T1164" s="265">
        <v>0.015</v>
      </c>
      <c r="U1164" s="266">
        <v>3895</v>
      </c>
      <c r="V1164" s="266">
        <v>60</v>
      </c>
      <c r="W1164" s="266">
        <v>32</v>
      </c>
      <c r="X1164" s="266">
        <v>0</v>
      </c>
      <c r="Y1164" s="264">
        <v>0</v>
      </c>
      <c r="Z1164" s="267">
        <v>0.0154043645699615</v>
      </c>
      <c r="AA1164" s="267">
        <v>0.0154043645699615</v>
      </c>
      <c r="AB1164" s="267">
        <v>0.00645994832041344</v>
      </c>
      <c r="AC1164" s="268">
        <v>0.0854545454545454</v>
      </c>
      <c r="AD1164" s="269">
        <v>0.00894441624954805</v>
      </c>
      <c r="AE1164" s="270">
        <v>21286</v>
      </c>
      <c r="AF1164" s="271">
        <v>448</v>
      </c>
      <c r="AG1164" s="271">
        <v>1</v>
      </c>
      <c r="AH1164" s="271">
        <v>21272</v>
      </c>
      <c r="AI1164" s="271">
        <v>422</v>
      </c>
      <c r="AJ1164" s="271">
        <v>1</v>
      </c>
      <c r="AK1164" s="268">
        <v>0.0209997181245889</v>
      </c>
      <c r="AL1164" s="268">
        <v>0.0197912749153817</v>
      </c>
      <c r="AM1164" s="269">
        <v>0.00120844320920721</v>
      </c>
    </row>
    <row r="1165" spans="1:39">
      <c r="A1165" s="279" t="s">
        <v>1671</v>
      </c>
      <c r="B1165" s="280" t="s">
        <v>3353</v>
      </c>
      <c r="C1165" s="262" t="s">
        <v>1772</v>
      </c>
      <c r="D1165" s="280" t="s">
        <v>1772</v>
      </c>
      <c r="E1165" s="263">
        <v>1776</v>
      </c>
      <c r="F1165" s="263">
        <v>16</v>
      </c>
      <c r="G1165" s="263">
        <v>10</v>
      </c>
      <c r="H1165" s="263">
        <v>0</v>
      </c>
      <c r="I1165" s="263">
        <v>0</v>
      </c>
      <c r="J1165" s="264">
        <v>1555</v>
      </c>
      <c r="K1165" s="264">
        <v>23</v>
      </c>
      <c r="L1165" s="264">
        <v>23</v>
      </c>
      <c r="M1165" s="264">
        <v>0</v>
      </c>
      <c r="N1165" s="264">
        <v>0</v>
      </c>
      <c r="O1165" s="264">
        <v>897</v>
      </c>
      <c r="P1165" s="264">
        <v>14</v>
      </c>
      <c r="Q1165" s="264">
        <v>13</v>
      </c>
      <c r="R1165" s="264">
        <v>5</v>
      </c>
      <c r="S1165" s="264">
        <v>0</v>
      </c>
      <c r="T1165" s="265">
        <v>0.015</v>
      </c>
      <c r="U1165" s="266">
        <v>1776</v>
      </c>
      <c r="V1165" s="266">
        <v>16</v>
      </c>
      <c r="W1165" s="266">
        <v>10</v>
      </c>
      <c r="X1165" s="266">
        <v>0</v>
      </c>
      <c r="Y1165" s="264">
        <v>0</v>
      </c>
      <c r="Z1165" s="267">
        <v>0.00900900900900901</v>
      </c>
      <c r="AA1165" s="267">
        <v>0.00900900900900901</v>
      </c>
      <c r="AB1165" s="267">
        <v>0.0147909967845659</v>
      </c>
      <c r="AC1165" s="268">
        <v>0.0156075808249721</v>
      </c>
      <c r="AD1165" s="269">
        <v>-0.00578198777555691</v>
      </c>
      <c r="AE1165" s="270">
        <v>9842</v>
      </c>
      <c r="AF1165" s="271">
        <v>122</v>
      </c>
      <c r="AG1165" s="271">
        <v>0</v>
      </c>
      <c r="AH1165" s="271">
        <v>10101</v>
      </c>
      <c r="AI1165" s="271">
        <v>122</v>
      </c>
      <c r="AJ1165" s="271">
        <v>0</v>
      </c>
      <c r="AK1165" s="268">
        <v>0.0123958545011177</v>
      </c>
      <c r="AL1165" s="268">
        <v>0.0120780120780121</v>
      </c>
      <c r="AM1165" s="269">
        <v>0.000317842423105581</v>
      </c>
    </row>
    <row r="1166" spans="1:39">
      <c r="A1166" s="279" t="s">
        <v>1671</v>
      </c>
      <c r="B1166" s="280" t="s">
        <v>3353</v>
      </c>
      <c r="C1166" s="262" t="s">
        <v>1773</v>
      </c>
      <c r="D1166" s="280" t="s">
        <v>1774</v>
      </c>
      <c r="E1166" s="263">
        <v>2839</v>
      </c>
      <c r="F1166" s="263">
        <v>44</v>
      </c>
      <c r="G1166" s="263">
        <v>29</v>
      </c>
      <c r="H1166" s="263">
        <v>0</v>
      </c>
      <c r="I1166" s="263">
        <v>0</v>
      </c>
      <c r="J1166" s="264">
        <v>2342</v>
      </c>
      <c r="K1166" s="264">
        <v>34</v>
      </c>
      <c r="L1166" s="264">
        <v>34</v>
      </c>
      <c r="M1166" s="264">
        <v>0</v>
      </c>
      <c r="N1166" s="264">
        <v>0</v>
      </c>
      <c r="O1166" s="264">
        <v>1431</v>
      </c>
      <c r="P1166" s="264">
        <v>26</v>
      </c>
      <c r="Q1166" s="264">
        <v>26</v>
      </c>
      <c r="R1166" s="264">
        <v>2</v>
      </c>
      <c r="S1166" s="264">
        <v>0</v>
      </c>
      <c r="T1166" s="265">
        <v>0.015</v>
      </c>
      <c r="U1166" s="266">
        <v>2839</v>
      </c>
      <c r="V1166" s="266">
        <v>44</v>
      </c>
      <c r="W1166" s="266">
        <v>29</v>
      </c>
      <c r="X1166" s="266">
        <v>0</v>
      </c>
      <c r="Y1166" s="264">
        <v>0</v>
      </c>
      <c r="Z1166" s="267">
        <v>0.0154984149348362</v>
      </c>
      <c r="AA1166" s="267">
        <v>0.0154984149348362</v>
      </c>
      <c r="AB1166" s="267">
        <v>0.0145175064047822</v>
      </c>
      <c r="AC1166" s="268">
        <v>0.0181691125087351</v>
      </c>
      <c r="AD1166" s="269">
        <v>0.000980908530053974</v>
      </c>
      <c r="AE1166" s="270">
        <v>15966</v>
      </c>
      <c r="AF1166" s="271">
        <v>262</v>
      </c>
      <c r="AG1166" s="271">
        <v>0</v>
      </c>
      <c r="AH1166" s="271">
        <v>16471</v>
      </c>
      <c r="AI1166" s="271">
        <v>273</v>
      </c>
      <c r="AJ1166" s="271">
        <v>4</v>
      </c>
      <c r="AK1166" s="268">
        <v>0.0164098709758236</v>
      </c>
      <c r="AL1166" s="268">
        <v>0.0163317345637788</v>
      </c>
      <c r="AM1166" s="269">
        <v>7.8136412044863e-5</v>
      </c>
    </row>
    <row r="1167" spans="1:39">
      <c r="A1167" s="279" t="s">
        <v>1671</v>
      </c>
      <c r="B1167" s="280" t="s">
        <v>3353</v>
      </c>
      <c r="C1167" s="262" t="s">
        <v>1775</v>
      </c>
      <c r="D1167" s="280" t="s">
        <v>1776</v>
      </c>
      <c r="E1167" s="263">
        <v>6723</v>
      </c>
      <c r="F1167" s="263">
        <v>135</v>
      </c>
      <c r="G1167" s="263">
        <v>86</v>
      </c>
      <c r="H1167" s="263">
        <v>0</v>
      </c>
      <c r="I1167" s="263">
        <v>0</v>
      </c>
      <c r="J1167" s="264">
        <v>5833</v>
      </c>
      <c r="K1167" s="264">
        <v>109</v>
      </c>
      <c r="L1167" s="264">
        <v>109</v>
      </c>
      <c r="M1167" s="264">
        <v>3</v>
      </c>
      <c r="N1167" s="264">
        <v>0</v>
      </c>
      <c r="O1167" s="264">
        <v>3113</v>
      </c>
      <c r="P1167" s="264">
        <v>59</v>
      </c>
      <c r="Q1167" s="264">
        <v>59</v>
      </c>
      <c r="R1167" s="264">
        <v>4</v>
      </c>
      <c r="S1167" s="264">
        <v>0</v>
      </c>
      <c r="T1167" s="265">
        <v>0.015</v>
      </c>
      <c r="U1167" s="266">
        <v>6723</v>
      </c>
      <c r="V1167" s="266">
        <v>135</v>
      </c>
      <c r="W1167" s="266">
        <v>86</v>
      </c>
      <c r="X1167" s="266">
        <v>0</v>
      </c>
      <c r="Y1167" s="264">
        <v>0</v>
      </c>
      <c r="Z1167" s="267">
        <v>0.0200803212851406</v>
      </c>
      <c r="AA1167" s="267">
        <v>0.0200803212851406</v>
      </c>
      <c r="AB1167" s="267">
        <v>0.0186867821018344</v>
      </c>
      <c r="AC1167" s="268">
        <v>0.0189527786700932</v>
      </c>
      <c r="AD1167" s="269">
        <v>0.00139353918330617</v>
      </c>
      <c r="AE1167" s="270">
        <v>36066</v>
      </c>
      <c r="AF1167" s="271">
        <v>690</v>
      </c>
      <c r="AG1167" s="271">
        <v>3</v>
      </c>
      <c r="AH1167" s="271">
        <v>36229</v>
      </c>
      <c r="AI1167" s="271">
        <v>762</v>
      </c>
      <c r="AJ1167" s="271">
        <v>6</v>
      </c>
      <c r="AK1167" s="268">
        <v>0.0190484112460489</v>
      </c>
      <c r="AL1167" s="268">
        <v>0.0208672610339783</v>
      </c>
      <c r="AM1167" s="269">
        <v>-0.00181884978792939</v>
      </c>
    </row>
    <row r="1168" spans="1:39">
      <c r="A1168" s="279" t="s">
        <v>1671</v>
      </c>
      <c r="B1168" s="280" t="s">
        <v>3353</v>
      </c>
      <c r="C1168" s="262" t="s">
        <v>1777</v>
      </c>
      <c r="D1168" s="280" t="s">
        <v>1778</v>
      </c>
      <c r="E1168" s="263">
        <v>3549</v>
      </c>
      <c r="F1168" s="263">
        <v>40</v>
      </c>
      <c r="G1168" s="263">
        <v>32</v>
      </c>
      <c r="H1168" s="263">
        <v>0</v>
      </c>
      <c r="I1168" s="263">
        <v>0</v>
      </c>
      <c r="J1168" s="264">
        <v>2681</v>
      </c>
      <c r="K1168" s="264">
        <v>28</v>
      </c>
      <c r="L1168" s="264">
        <v>28</v>
      </c>
      <c r="M1168" s="264">
        <v>0</v>
      </c>
      <c r="N1168" s="264">
        <v>0</v>
      </c>
      <c r="O1168" s="264">
        <v>1805</v>
      </c>
      <c r="P1168" s="264">
        <v>28</v>
      </c>
      <c r="Q1168" s="264">
        <v>28</v>
      </c>
      <c r="R1168" s="264">
        <v>9</v>
      </c>
      <c r="S1168" s="264">
        <v>0</v>
      </c>
      <c r="T1168" s="265">
        <v>0.015</v>
      </c>
      <c r="U1168" s="266">
        <v>3549</v>
      </c>
      <c r="V1168" s="266">
        <v>40</v>
      </c>
      <c r="W1168" s="266">
        <v>32</v>
      </c>
      <c r="X1168" s="266">
        <v>0</v>
      </c>
      <c r="Y1168" s="264">
        <v>0</v>
      </c>
      <c r="Z1168" s="267">
        <v>0.0112707805015497</v>
      </c>
      <c r="AA1168" s="267">
        <v>0.0112707805015497</v>
      </c>
      <c r="AB1168" s="267">
        <v>0.010443864229765</v>
      </c>
      <c r="AC1168" s="268">
        <v>0.0155124653739612</v>
      </c>
      <c r="AD1168" s="269">
        <v>0.000826916271784718</v>
      </c>
      <c r="AE1168" s="270">
        <v>19743</v>
      </c>
      <c r="AF1168" s="271">
        <v>268</v>
      </c>
      <c r="AG1168" s="271">
        <v>0</v>
      </c>
      <c r="AH1168" s="271">
        <v>19658</v>
      </c>
      <c r="AI1168" s="271">
        <v>235</v>
      </c>
      <c r="AJ1168" s="271">
        <v>0</v>
      </c>
      <c r="AK1168" s="268">
        <v>0.0135744314440561</v>
      </c>
      <c r="AL1168" s="268">
        <v>0.0119544205921253</v>
      </c>
      <c r="AM1168" s="269">
        <v>0.00162001085193078</v>
      </c>
    </row>
    <row r="1169" spans="1:39">
      <c r="A1169" s="279" t="s">
        <v>1671</v>
      </c>
      <c r="B1169" s="280" t="s">
        <v>3353</v>
      </c>
      <c r="C1169" s="262" t="s">
        <v>1779</v>
      </c>
      <c r="D1169" s="280" t="s">
        <v>1780</v>
      </c>
      <c r="E1169" s="263">
        <v>4479</v>
      </c>
      <c r="F1169" s="263">
        <v>51</v>
      </c>
      <c r="G1169" s="263">
        <v>33</v>
      </c>
      <c r="H1169" s="263">
        <v>0</v>
      </c>
      <c r="I1169" s="263">
        <v>0</v>
      </c>
      <c r="J1169" s="264">
        <v>3686</v>
      </c>
      <c r="K1169" s="264">
        <v>30</v>
      </c>
      <c r="L1169" s="264">
        <v>30</v>
      </c>
      <c r="M1169" s="264">
        <v>0</v>
      </c>
      <c r="N1169" s="264">
        <v>0</v>
      </c>
      <c r="O1169" s="264">
        <v>2477</v>
      </c>
      <c r="P1169" s="264">
        <v>54</v>
      </c>
      <c r="Q1169" s="264">
        <v>54</v>
      </c>
      <c r="R1169" s="264">
        <v>5</v>
      </c>
      <c r="S1169" s="264">
        <v>0</v>
      </c>
      <c r="T1169" s="265">
        <v>0.015</v>
      </c>
      <c r="U1169" s="266">
        <v>4479</v>
      </c>
      <c r="V1169" s="266">
        <v>51</v>
      </c>
      <c r="W1169" s="266">
        <v>33</v>
      </c>
      <c r="X1169" s="266">
        <v>0</v>
      </c>
      <c r="Y1169" s="264">
        <v>0</v>
      </c>
      <c r="Z1169" s="267">
        <v>0.0113864701942398</v>
      </c>
      <c r="AA1169" s="267">
        <v>0.0113864701942398</v>
      </c>
      <c r="AB1169" s="267">
        <v>0.00813890396093326</v>
      </c>
      <c r="AC1169" s="268">
        <v>0.0218005651998385</v>
      </c>
      <c r="AD1169" s="269">
        <v>0.00324756623330652</v>
      </c>
      <c r="AE1169" s="270">
        <v>24984</v>
      </c>
      <c r="AF1169" s="271">
        <v>315</v>
      </c>
      <c r="AG1169" s="271">
        <v>0</v>
      </c>
      <c r="AH1169" s="271">
        <v>24530</v>
      </c>
      <c r="AI1169" s="271">
        <v>361</v>
      </c>
      <c r="AJ1169" s="271">
        <v>0</v>
      </c>
      <c r="AK1169" s="268">
        <v>0.0126080691642651</v>
      </c>
      <c r="AL1169" s="268">
        <v>0.0147166734610681</v>
      </c>
      <c r="AM1169" s="269">
        <v>-0.00210860429680295</v>
      </c>
    </row>
    <row r="1170" spans="1:39">
      <c r="A1170" s="279" t="s">
        <v>1671</v>
      </c>
      <c r="B1170" s="280" t="s">
        <v>3353</v>
      </c>
      <c r="C1170" s="262" t="s">
        <v>1781</v>
      </c>
      <c r="D1170" s="280" t="s">
        <v>1782</v>
      </c>
      <c r="E1170" s="263">
        <v>5748</v>
      </c>
      <c r="F1170" s="263">
        <v>63</v>
      </c>
      <c r="G1170" s="263">
        <v>41</v>
      </c>
      <c r="H1170" s="263">
        <v>0</v>
      </c>
      <c r="I1170" s="263">
        <v>0</v>
      </c>
      <c r="J1170" s="264">
        <v>4472</v>
      </c>
      <c r="K1170" s="264">
        <v>60</v>
      </c>
      <c r="L1170" s="264">
        <v>60</v>
      </c>
      <c r="M1170" s="264">
        <v>0</v>
      </c>
      <c r="N1170" s="264">
        <v>0</v>
      </c>
      <c r="O1170" s="264">
        <v>3433</v>
      </c>
      <c r="P1170" s="264">
        <v>62</v>
      </c>
      <c r="Q1170" s="264">
        <v>61</v>
      </c>
      <c r="R1170" s="264">
        <v>23</v>
      </c>
      <c r="S1170" s="264">
        <v>0</v>
      </c>
      <c r="T1170" s="265">
        <v>0.015</v>
      </c>
      <c r="U1170" s="266">
        <v>5748</v>
      </c>
      <c r="V1170" s="266">
        <v>63</v>
      </c>
      <c r="W1170" s="266">
        <v>41</v>
      </c>
      <c r="X1170" s="266">
        <v>0</v>
      </c>
      <c r="Y1170" s="264">
        <v>0</v>
      </c>
      <c r="Z1170" s="267">
        <v>0.0109603340292276</v>
      </c>
      <c r="AA1170" s="267">
        <v>0.0109603340292276</v>
      </c>
      <c r="AB1170" s="267">
        <v>0.0134168157423971</v>
      </c>
      <c r="AC1170" s="268">
        <v>0.0180600058258083</v>
      </c>
      <c r="AD1170" s="269">
        <v>-0.00245648171316958</v>
      </c>
      <c r="AE1170" s="270">
        <v>31662</v>
      </c>
      <c r="AF1170" s="271">
        <v>497</v>
      </c>
      <c r="AG1170" s="271">
        <v>0</v>
      </c>
      <c r="AH1170" s="271">
        <v>30425</v>
      </c>
      <c r="AI1170" s="271">
        <v>394</v>
      </c>
      <c r="AJ1170" s="271">
        <v>0</v>
      </c>
      <c r="AK1170" s="268">
        <v>0.0156970500915924</v>
      </c>
      <c r="AL1170" s="268">
        <v>0.012949876746097</v>
      </c>
      <c r="AM1170" s="269">
        <v>0.00274717334549549</v>
      </c>
    </row>
    <row r="1171" spans="1:39">
      <c r="A1171" s="279" t="s">
        <v>1671</v>
      </c>
      <c r="B1171" s="280" t="s">
        <v>3353</v>
      </c>
      <c r="C1171" s="262" t="s">
        <v>1783</v>
      </c>
      <c r="D1171" s="280" t="s">
        <v>1784</v>
      </c>
      <c r="E1171" s="263">
        <v>3915</v>
      </c>
      <c r="F1171" s="263">
        <v>39</v>
      </c>
      <c r="G1171" s="263">
        <v>30</v>
      </c>
      <c r="H1171" s="263">
        <v>1</v>
      </c>
      <c r="I1171" s="263">
        <v>0</v>
      </c>
      <c r="J1171" s="264">
        <v>3329</v>
      </c>
      <c r="K1171" s="264">
        <v>47</v>
      </c>
      <c r="L1171" s="264">
        <v>47</v>
      </c>
      <c r="M1171" s="264">
        <v>0</v>
      </c>
      <c r="N1171" s="264">
        <v>0</v>
      </c>
      <c r="O1171" s="264">
        <v>2171</v>
      </c>
      <c r="P1171" s="264">
        <v>41</v>
      </c>
      <c r="Q1171" s="264">
        <v>41</v>
      </c>
      <c r="R1171" s="264">
        <v>3</v>
      </c>
      <c r="S1171" s="264">
        <v>0</v>
      </c>
      <c r="T1171" s="265">
        <v>0.015</v>
      </c>
      <c r="U1171" s="266">
        <v>3915</v>
      </c>
      <c r="V1171" s="266">
        <v>39</v>
      </c>
      <c r="W1171" s="266">
        <v>30</v>
      </c>
      <c r="X1171" s="266">
        <v>0</v>
      </c>
      <c r="Y1171" s="264">
        <v>1</v>
      </c>
      <c r="Z1171" s="267">
        <v>0.00996168582375479</v>
      </c>
      <c r="AA1171" s="267">
        <v>0.00996168582375479</v>
      </c>
      <c r="AB1171" s="267">
        <v>0.014118353860018</v>
      </c>
      <c r="AC1171" s="268">
        <v>0.018885306310456</v>
      </c>
      <c r="AD1171" s="269">
        <v>-0.00415666803626323</v>
      </c>
      <c r="AE1171" s="270">
        <v>22051</v>
      </c>
      <c r="AF1171" s="271">
        <v>281</v>
      </c>
      <c r="AG1171" s="271">
        <v>0</v>
      </c>
      <c r="AH1171" s="271">
        <v>21557</v>
      </c>
      <c r="AI1171" s="271">
        <v>323</v>
      </c>
      <c r="AJ1171" s="271">
        <v>1</v>
      </c>
      <c r="AK1171" s="268">
        <v>0.0127431862500567</v>
      </c>
      <c r="AL1171" s="268">
        <v>0.0149371433872988</v>
      </c>
      <c r="AM1171" s="269">
        <v>-0.0021939571372421</v>
      </c>
    </row>
    <row r="1172" spans="1:39">
      <c r="A1172" s="279" t="s">
        <v>1671</v>
      </c>
      <c r="B1172" s="280" t="s">
        <v>3353</v>
      </c>
      <c r="C1172" s="262" t="s">
        <v>1785</v>
      </c>
      <c r="D1172" s="280" t="s">
        <v>1785</v>
      </c>
      <c r="E1172" s="263">
        <v>4300</v>
      </c>
      <c r="F1172" s="263">
        <v>54</v>
      </c>
      <c r="G1172" s="263">
        <v>30</v>
      </c>
      <c r="H1172" s="263">
        <v>0</v>
      </c>
      <c r="I1172" s="263">
        <v>0</v>
      </c>
      <c r="J1172" s="264">
        <v>3345</v>
      </c>
      <c r="K1172" s="264">
        <v>37</v>
      </c>
      <c r="L1172" s="264">
        <v>37</v>
      </c>
      <c r="M1172" s="264">
        <v>2</v>
      </c>
      <c r="N1172" s="264">
        <v>0</v>
      </c>
      <c r="O1172" s="264">
        <v>2418</v>
      </c>
      <c r="P1172" s="264">
        <v>45</v>
      </c>
      <c r="Q1172" s="264">
        <v>45</v>
      </c>
      <c r="R1172" s="264">
        <v>5</v>
      </c>
      <c r="S1172" s="264">
        <v>0</v>
      </c>
      <c r="T1172" s="265">
        <v>0.015</v>
      </c>
      <c r="U1172" s="266">
        <v>4300</v>
      </c>
      <c r="V1172" s="266">
        <v>54</v>
      </c>
      <c r="W1172" s="266">
        <v>30</v>
      </c>
      <c r="X1172" s="266">
        <v>0</v>
      </c>
      <c r="Y1172" s="264">
        <v>0</v>
      </c>
      <c r="Z1172" s="267">
        <v>0.0125581395348837</v>
      </c>
      <c r="AA1172" s="267">
        <v>0.0125581395348837</v>
      </c>
      <c r="AB1172" s="267">
        <v>0.0110612855007474</v>
      </c>
      <c r="AC1172" s="268">
        <v>0.0186104218362283</v>
      </c>
      <c r="AD1172" s="269">
        <v>0.00149685403413634</v>
      </c>
      <c r="AE1172" s="270">
        <v>23986</v>
      </c>
      <c r="AF1172" s="271">
        <v>307</v>
      </c>
      <c r="AG1172" s="271">
        <v>0</v>
      </c>
      <c r="AH1172" s="271">
        <v>23877</v>
      </c>
      <c r="AI1172" s="271">
        <v>355</v>
      </c>
      <c r="AJ1172" s="271">
        <v>1</v>
      </c>
      <c r="AK1172" s="268">
        <v>0.0127991328274827</v>
      </c>
      <c r="AL1172" s="268">
        <v>0.014825983163714</v>
      </c>
      <c r="AM1172" s="269">
        <v>-0.00202685033623134</v>
      </c>
    </row>
    <row r="1173" spans="1:39">
      <c r="A1173" s="279" t="s">
        <v>1671</v>
      </c>
      <c r="B1173" s="280" t="s">
        <v>3351</v>
      </c>
      <c r="C1173" s="262" t="s">
        <v>1786</v>
      </c>
      <c r="D1173" s="280" t="s">
        <v>1787</v>
      </c>
      <c r="E1173" s="263">
        <v>2986</v>
      </c>
      <c r="F1173" s="263">
        <v>64</v>
      </c>
      <c r="G1173" s="263">
        <v>40</v>
      </c>
      <c r="H1173" s="263">
        <v>0</v>
      </c>
      <c r="I1173" s="263">
        <v>0</v>
      </c>
      <c r="J1173" s="264">
        <v>2200</v>
      </c>
      <c r="K1173" s="264">
        <v>37</v>
      </c>
      <c r="L1173" s="264">
        <v>37</v>
      </c>
      <c r="M1173" s="264">
        <v>1</v>
      </c>
      <c r="N1173" s="264">
        <v>0</v>
      </c>
      <c r="O1173" s="264">
        <v>1166</v>
      </c>
      <c r="P1173" s="264">
        <v>36</v>
      </c>
      <c r="Q1173" s="264">
        <v>36</v>
      </c>
      <c r="R1173" s="264">
        <v>17</v>
      </c>
      <c r="S1173" s="264">
        <v>0</v>
      </c>
      <c r="T1173" s="265">
        <v>0.015</v>
      </c>
      <c r="U1173" s="266">
        <v>2986</v>
      </c>
      <c r="V1173" s="266">
        <v>64</v>
      </c>
      <c r="W1173" s="266">
        <v>40</v>
      </c>
      <c r="X1173" s="266">
        <v>0</v>
      </c>
      <c r="Y1173" s="264">
        <v>0</v>
      </c>
      <c r="Z1173" s="267">
        <v>0.0214333556597455</v>
      </c>
      <c r="AA1173" s="267">
        <v>0.0214333556597455</v>
      </c>
      <c r="AB1173" s="267">
        <v>0.0168181818181818</v>
      </c>
      <c r="AC1173" s="268">
        <v>0.0308747855917667</v>
      </c>
      <c r="AD1173" s="269">
        <v>0.00461517384156366</v>
      </c>
      <c r="AE1173" s="270">
        <v>15235</v>
      </c>
      <c r="AF1173" s="271">
        <v>338</v>
      </c>
      <c r="AG1173" s="271">
        <v>0</v>
      </c>
      <c r="AH1173" s="271">
        <v>16045</v>
      </c>
      <c r="AI1173" s="271">
        <v>307</v>
      </c>
      <c r="AJ1173" s="271">
        <v>0</v>
      </c>
      <c r="AK1173" s="268">
        <v>0.0221857564817854</v>
      </c>
      <c r="AL1173" s="268">
        <v>0.0191336865066999</v>
      </c>
      <c r="AM1173" s="269">
        <v>0.00305206997508545</v>
      </c>
    </row>
    <row r="1174" spans="1:39">
      <c r="A1174" s="279" t="s">
        <v>1671</v>
      </c>
      <c r="B1174" s="280" t="s">
        <v>3351</v>
      </c>
      <c r="C1174" s="262" t="s">
        <v>1788</v>
      </c>
      <c r="D1174" s="280" t="s">
        <v>1789</v>
      </c>
      <c r="E1174" s="263">
        <v>2626</v>
      </c>
      <c r="F1174" s="263">
        <v>32</v>
      </c>
      <c r="G1174" s="263">
        <v>25</v>
      </c>
      <c r="H1174" s="263">
        <v>0</v>
      </c>
      <c r="I1174" s="263">
        <v>0</v>
      </c>
      <c r="J1174" s="264">
        <v>2020</v>
      </c>
      <c r="K1174" s="264">
        <v>11</v>
      </c>
      <c r="L1174" s="264">
        <v>11</v>
      </c>
      <c r="M1174" s="264">
        <v>0</v>
      </c>
      <c r="N1174" s="264">
        <v>0</v>
      </c>
      <c r="O1174" s="264">
        <v>1161</v>
      </c>
      <c r="P1174" s="264">
        <v>28</v>
      </c>
      <c r="Q1174" s="264">
        <v>28</v>
      </c>
      <c r="R1174" s="264">
        <v>16</v>
      </c>
      <c r="S1174" s="264">
        <v>0</v>
      </c>
      <c r="T1174" s="265">
        <v>0.015</v>
      </c>
      <c r="U1174" s="266">
        <v>2626</v>
      </c>
      <c r="V1174" s="266">
        <v>32</v>
      </c>
      <c r="W1174" s="266">
        <v>25</v>
      </c>
      <c r="X1174" s="266">
        <v>0</v>
      </c>
      <c r="Y1174" s="264">
        <v>0</v>
      </c>
      <c r="Z1174" s="267">
        <v>0.0121858339680122</v>
      </c>
      <c r="AA1174" s="267">
        <v>0.0121858339680122</v>
      </c>
      <c r="AB1174" s="267">
        <v>0.00544554455445545</v>
      </c>
      <c r="AC1174" s="268">
        <v>0.0241171403962102</v>
      </c>
      <c r="AD1174" s="269">
        <v>0.00674028941355674</v>
      </c>
      <c r="AE1174" s="270">
        <v>13694</v>
      </c>
      <c r="AF1174" s="271">
        <v>179</v>
      </c>
      <c r="AG1174" s="271">
        <v>1</v>
      </c>
      <c r="AH1174" s="271">
        <v>12616</v>
      </c>
      <c r="AI1174" s="271">
        <v>142</v>
      </c>
      <c r="AJ1174" s="271">
        <v>0</v>
      </c>
      <c r="AK1174" s="268">
        <v>0.0129983934569885</v>
      </c>
      <c r="AL1174" s="268">
        <v>0.0112555485098288</v>
      </c>
      <c r="AM1174" s="269">
        <v>0.00174284494715967</v>
      </c>
    </row>
    <row r="1175" spans="1:39">
      <c r="A1175" s="279" t="s">
        <v>1671</v>
      </c>
      <c r="B1175" s="280" t="s">
        <v>3351</v>
      </c>
      <c r="C1175" s="262" t="s">
        <v>1790</v>
      </c>
      <c r="D1175" s="280" t="s">
        <v>1791</v>
      </c>
      <c r="E1175" s="263">
        <v>7002</v>
      </c>
      <c r="F1175" s="263">
        <v>62</v>
      </c>
      <c r="G1175" s="263">
        <v>42</v>
      </c>
      <c r="H1175" s="263">
        <v>0</v>
      </c>
      <c r="I1175" s="263">
        <v>0</v>
      </c>
      <c r="J1175" s="264">
        <v>5184</v>
      </c>
      <c r="K1175" s="264">
        <v>88</v>
      </c>
      <c r="L1175" s="264">
        <v>86</v>
      </c>
      <c r="M1175" s="264">
        <v>3</v>
      </c>
      <c r="N1175" s="264">
        <v>0</v>
      </c>
      <c r="O1175" s="264">
        <v>3095</v>
      </c>
      <c r="P1175" s="264">
        <v>57</v>
      </c>
      <c r="Q1175" s="264">
        <v>57</v>
      </c>
      <c r="R1175" s="264">
        <v>21</v>
      </c>
      <c r="S1175" s="264">
        <v>0</v>
      </c>
      <c r="T1175" s="265">
        <v>0.015</v>
      </c>
      <c r="U1175" s="266">
        <v>7002</v>
      </c>
      <c r="V1175" s="266">
        <v>62</v>
      </c>
      <c r="W1175" s="266">
        <v>42</v>
      </c>
      <c r="X1175" s="266">
        <v>0</v>
      </c>
      <c r="Y1175" s="264">
        <v>0</v>
      </c>
      <c r="Z1175" s="267">
        <v>0.00885461296772351</v>
      </c>
      <c r="AA1175" s="267">
        <v>0.00885461296772351</v>
      </c>
      <c r="AB1175" s="267">
        <v>0.0169753086419753</v>
      </c>
      <c r="AC1175" s="268">
        <v>0.0184168012924071</v>
      </c>
      <c r="AD1175" s="269">
        <v>-0.0081206956742518</v>
      </c>
      <c r="AE1175" s="270">
        <v>34528</v>
      </c>
      <c r="AF1175" s="271">
        <v>499</v>
      </c>
      <c r="AG1175" s="271">
        <v>0</v>
      </c>
      <c r="AH1175" s="271">
        <v>32964</v>
      </c>
      <c r="AI1175" s="271">
        <v>488</v>
      </c>
      <c r="AJ1175" s="271">
        <v>0</v>
      </c>
      <c r="AK1175" s="268">
        <v>0.0144520389249305</v>
      </c>
      <c r="AL1175" s="268">
        <v>0.0148040286373013</v>
      </c>
      <c r="AM1175" s="269">
        <v>-0.000351989712370807</v>
      </c>
    </row>
    <row r="1176" spans="1:39">
      <c r="A1176" s="279" t="s">
        <v>1671</v>
      </c>
      <c r="B1176" s="280" t="s">
        <v>3351</v>
      </c>
      <c r="C1176" s="262" t="s">
        <v>1792</v>
      </c>
      <c r="D1176" s="280" t="s">
        <v>1793</v>
      </c>
      <c r="E1176" s="263">
        <v>2365</v>
      </c>
      <c r="F1176" s="263">
        <v>29</v>
      </c>
      <c r="G1176" s="263">
        <v>23</v>
      </c>
      <c r="H1176" s="263">
        <v>0</v>
      </c>
      <c r="I1176" s="263">
        <v>0</v>
      </c>
      <c r="J1176" s="264">
        <v>1412</v>
      </c>
      <c r="K1176" s="264">
        <v>26</v>
      </c>
      <c r="L1176" s="264">
        <v>26</v>
      </c>
      <c r="M1176" s="264">
        <v>5</v>
      </c>
      <c r="N1176" s="264">
        <v>0</v>
      </c>
      <c r="O1176" s="264">
        <v>1001</v>
      </c>
      <c r="P1176" s="264">
        <v>25</v>
      </c>
      <c r="Q1176" s="264">
        <v>25</v>
      </c>
      <c r="R1176" s="264">
        <v>12</v>
      </c>
      <c r="S1176" s="264">
        <v>0</v>
      </c>
      <c r="T1176" s="265">
        <v>0.015</v>
      </c>
      <c r="U1176" s="266">
        <v>2365</v>
      </c>
      <c r="V1176" s="266">
        <v>29</v>
      </c>
      <c r="W1176" s="266">
        <v>23</v>
      </c>
      <c r="X1176" s="266">
        <v>0</v>
      </c>
      <c r="Y1176" s="264">
        <v>0</v>
      </c>
      <c r="Z1176" s="267">
        <v>0.012262156448203</v>
      </c>
      <c r="AA1176" s="267">
        <v>0.012262156448203</v>
      </c>
      <c r="AB1176" s="267">
        <v>0.018413597733711</v>
      </c>
      <c r="AC1176" s="268">
        <v>0.024975024975025</v>
      </c>
      <c r="AD1176" s="269">
        <v>-0.00615144128550809</v>
      </c>
      <c r="AE1176" s="270">
        <v>10428</v>
      </c>
      <c r="AF1176" s="271">
        <v>181</v>
      </c>
      <c r="AG1176" s="271">
        <v>0</v>
      </c>
      <c r="AH1176" s="271">
        <v>9697</v>
      </c>
      <c r="AI1176" s="271">
        <v>159</v>
      </c>
      <c r="AJ1176" s="271">
        <v>0</v>
      </c>
      <c r="AK1176" s="268">
        <v>0.0173571154583813</v>
      </c>
      <c r="AL1176" s="268">
        <v>0.0163968237599257</v>
      </c>
      <c r="AM1176" s="269">
        <v>0.000960291698455532</v>
      </c>
    </row>
    <row r="1177" spans="1:39">
      <c r="A1177" s="279" t="s">
        <v>1671</v>
      </c>
      <c r="B1177" s="280" t="s">
        <v>3352</v>
      </c>
      <c r="C1177" s="262" t="s">
        <v>1794</v>
      </c>
      <c r="D1177" s="280" t="s">
        <v>1795</v>
      </c>
      <c r="E1177" s="263">
        <v>3745</v>
      </c>
      <c r="F1177" s="263">
        <v>53</v>
      </c>
      <c r="G1177" s="263">
        <v>29</v>
      </c>
      <c r="H1177" s="263">
        <v>0</v>
      </c>
      <c r="I1177" s="263">
        <v>0</v>
      </c>
      <c r="J1177" s="264">
        <v>4311</v>
      </c>
      <c r="K1177" s="264">
        <v>55</v>
      </c>
      <c r="L1177" s="264">
        <v>55</v>
      </c>
      <c r="M1177" s="264">
        <v>2</v>
      </c>
      <c r="N1177" s="264">
        <v>0</v>
      </c>
      <c r="O1177" s="264">
        <v>2637</v>
      </c>
      <c r="P1177" s="264">
        <v>70</v>
      </c>
      <c r="Q1177" s="264">
        <v>70</v>
      </c>
      <c r="R1177" s="264">
        <v>15</v>
      </c>
      <c r="S1177" s="264">
        <v>0</v>
      </c>
      <c r="T1177" s="265">
        <v>0.015</v>
      </c>
      <c r="U1177" s="266">
        <v>3745</v>
      </c>
      <c r="V1177" s="266">
        <v>53</v>
      </c>
      <c r="W1177" s="266">
        <v>29</v>
      </c>
      <c r="X1177" s="266">
        <v>0</v>
      </c>
      <c r="Y1177" s="264">
        <v>0</v>
      </c>
      <c r="Z1177" s="267">
        <v>0.0141522029372497</v>
      </c>
      <c r="AA1177" s="267">
        <v>0.0141522029372497</v>
      </c>
      <c r="AB1177" s="267">
        <v>0.0127580607747622</v>
      </c>
      <c r="AC1177" s="268">
        <v>0.0265453166477057</v>
      </c>
      <c r="AD1177" s="269">
        <v>0.00139414216248743</v>
      </c>
      <c r="AE1177" s="270">
        <v>24306</v>
      </c>
      <c r="AF1177" s="271">
        <v>404</v>
      </c>
      <c r="AG1177" s="271">
        <v>0</v>
      </c>
      <c r="AH1177" s="271">
        <v>24082</v>
      </c>
      <c r="AI1177" s="271">
        <v>372</v>
      </c>
      <c r="AJ1177" s="271">
        <v>0</v>
      </c>
      <c r="AK1177" s="268">
        <v>0.0166214103513536</v>
      </c>
      <c r="AL1177" s="268">
        <v>0.0154472219915289</v>
      </c>
      <c r="AM1177" s="269">
        <v>0.00117418835982463</v>
      </c>
    </row>
    <row r="1178" spans="1:39">
      <c r="A1178" s="279" t="s">
        <v>1671</v>
      </c>
      <c r="B1178" s="280" t="s">
        <v>3352</v>
      </c>
      <c r="C1178" s="262" t="s">
        <v>1796</v>
      </c>
      <c r="D1178" s="280" t="s">
        <v>1797</v>
      </c>
      <c r="E1178" s="263">
        <v>4889</v>
      </c>
      <c r="F1178" s="263">
        <v>54</v>
      </c>
      <c r="G1178" s="263">
        <v>30</v>
      </c>
      <c r="H1178" s="263">
        <v>0</v>
      </c>
      <c r="I1178" s="263">
        <v>0</v>
      </c>
      <c r="J1178" s="264">
        <v>5536</v>
      </c>
      <c r="K1178" s="264">
        <v>69</v>
      </c>
      <c r="L1178" s="264">
        <v>68</v>
      </c>
      <c r="M1178" s="264">
        <v>0</v>
      </c>
      <c r="N1178" s="264">
        <v>0</v>
      </c>
      <c r="O1178" s="264">
        <v>3213</v>
      </c>
      <c r="P1178" s="264">
        <v>60</v>
      </c>
      <c r="Q1178" s="264">
        <v>59</v>
      </c>
      <c r="R1178" s="264">
        <v>6</v>
      </c>
      <c r="S1178" s="264">
        <v>0</v>
      </c>
      <c r="T1178" s="265">
        <v>0.015</v>
      </c>
      <c r="U1178" s="266">
        <v>4889</v>
      </c>
      <c r="V1178" s="266">
        <v>54</v>
      </c>
      <c r="W1178" s="266">
        <v>30</v>
      </c>
      <c r="X1178" s="266">
        <v>0</v>
      </c>
      <c r="Y1178" s="264">
        <v>0</v>
      </c>
      <c r="Z1178" s="267">
        <v>0.0110452035181019</v>
      </c>
      <c r="AA1178" s="267">
        <v>0.0110452035181019</v>
      </c>
      <c r="AB1178" s="267">
        <v>0.0124638728323699</v>
      </c>
      <c r="AC1178" s="268">
        <v>0.0186741363211951</v>
      </c>
      <c r="AD1178" s="269">
        <v>-0.00141866931426808</v>
      </c>
      <c r="AE1178" s="270">
        <v>30663</v>
      </c>
      <c r="AF1178" s="271">
        <v>446</v>
      </c>
      <c r="AG1178" s="271">
        <v>0</v>
      </c>
      <c r="AH1178" s="271">
        <v>30919</v>
      </c>
      <c r="AI1178" s="271">
        <v>456</v>
      </c>
      <c r="AJ1178" s="271">
        <v>0</v>
      </c>
      <c r="AK1178" s="268">
        <v>0.0145452173629456</v>
      </c>
      <c r="AL1178" s="268">
        <v>0.0147482130728678</v>
      </c>
      <c r="AM1178" s="269">
        <v>-0.000202995709922245</v>
      </c>
    </row>
    <row r="1179" spans="1:39">
      <c r="A1179" s="279" t="s">
        <v>1671</v>
      </c>
      <c r="B1179" s="280" t="s">
        <v>3352</v>
      </c>
      <c r="C1179" s="262" t="s">
        <v>1798</v>
      </c>
      <c r="D1179" s="280" t="s">
        <v>1799</v>
      </c>
      <c r="E1179" s="263">
        <v>2485</v>
      </c>
      <c r="F1179" s="263">
        <v>35</v>
      </c>
      <c r="G1179" s="263">
        <v>25</v>
      </c>
      <c r="H1179" s="263">
        <v>4</v>
      </c>
      <c r="I1179" s="263">
        <v>0</v>
      </c>
      <c r="J1179" s="264">
        <v>2837</v>
      </c>
      <c r="K1179" s="264">
        <v>57</v>
      </c>
      <c r="L1179" s="264">
        <v>57</v>
      </c>
      <c r="M1179" s="264">
        <v>21</v>
      </c>
      <c r="N1179" s="264">
        <v>0</v>
      </c>
      <c r="O1179" s="264">
        <v>1888</v>
      </c>
      <c r="P1179" s="264">
        <v>23</v>
      </c>
      <c r="Q1179" s="264">
        <v>23</v>
      </c>
      <c r="R1179" s="264">
        <v>18</v>
      </c>
      <c r="S1179" s="264">
        <v>0</v>
      </c>
      <c r="T1179" s="265">
        <v>0.015</v>
      </c>
      <c r="U1179" s="266">
        <v>2485</v>
      </c>
      <c r="V1179" s="266">
        <v>35</v>
      </c>
      <c r="W1179" s="266">
        <v>25</v>
      </c>
      <c r="X1179" s="266">
        <v>0</v>
      </c>
      <c r="Y1179" s="264">
        <v>4</v>
      </c>
      <c r="Z1179" s="267">
        <v>0.0140845070422535</v>
      </c>
      <c r="AA1179" s="267">
        <v>0.0140845070422535</v>
      </c>
      <c r="AB1179" s="267">
        <v>0.0200916461050405</v>
      </c>
      <c r="AC1179" s="268">
        <v>0.0121822033898305</v>
      </c>
      <c r="AD1179" s="269">
        <v>-0.00600713906278702</v>
      </c>
      <c r="AE1179" s="270">
        <v>15918</v>
      </c>
      <c r="AF1179" s="271">
        <v>269</v>
      </c>
      <c r="AG1179" s="271">
        <v>0</v>
      </c>
      <c r="AH1179" s="271">
        <v>15544</v>
      </c>
      <c r="AI1179" s="271">
        <v>332</v>
      </c>
      <c r="AJ1179" s="271">
        <v>0</v>
      </c>
      <c r="AK1179" s="268">
        <v>0.0168991079281317</v>
      </c>
      <c r="AL1179" s="268">
        <v>0.021358723623263</v>
      </c>
      <c r="AM1179" s="269">
        <v>-0.00445961569513132</v>
      </c>
    </row>
    <row r="1180" spans="1:39">
      <c r="A1180" s="279" t="s">
        <v>1671</v>
      </c>
      <c r="B1180" s="280" t="s">
        <v>3352</v>
      </c>
      <c r="C1180" s="262" t="s">
        <v>1800</v>
      </c>
      <c r="D1180" s="280" t="s">
        <v>1801</v>
      </c>
      <c r="E1180" s="263">
        <v>3861</v>
      </c>
      <c r="F1180" s="263">
        <v>72</v>
      </c>
      <c r="G1180" s="263">
        <v>55</v>
      </c>
      <c r="H1180" s="263">
        <v>3</v>
      </c>
      <c r="I1180" s="263">
        <v>0</v>
      </c>
      <c r="J1180" s="264">
        <v>4219</v>
      </c>
      <c r="K1180" s="264">
        <v>77</v>
      </c>
      <c r="L1180" s="264">
        <v>77</v>
      </c>
      <c r="M1180" s="264">
        <v>13</v>
      </c>
      <c r="N1180" s="264">
        <v>0</v>
      </c>
      <c r="O1180" s="264">
        <v>3175</v>
      </c>
      <c r="P1180" s="264">
        <v>71</v>
      </c>
      <c r="Q1180" s="264">
        <v>71</v>
      </c>
      <c r="R1180" s="264">
        <v>56</v>
      </c>
      <c r="S1180" s="264">
        <v>0</v>
      </c>
      <c r="T1180" s="265">
        <v>0.015</v>
      </c>
      <c r="U1180" s="266">
        <v>3861</v>
      </c>
      <c r="V1180" s="266">
        <v>72</v>
      </c>
      <c r="W1180" s="266">
        <v>55</v>
      </c>
      <c r="X1180" s="266">
        <v>0</v>
      </c>
      <c r="Y1180" s="264">
        <v>3</v>
      </c>
      <c r="Z1180" s="267">
        <v>0.0186480186480186</v>
      </c>
      <c r="AA1180" s="267">
        <v>0.0186480186480186</v>
      </c>
      <c r="AB1180" s="267">
        <v>0.0182507703247215</v>
      </c>
      <c r="AC1180" s="268">
        <v>0.0223622047244094</v>
      </c>
      <c r="AD1180" s="269">
        <v>0.000397248323297149</v>
      </c>
      <c r="AE1180" s="270">
        <v>24435</v>
      </c>
      <c r="AF1180" s="271">
        <v>497</v>
      </c>
      <c r="AG1180" s="271">
        <v>0</v>
      </c>
      <c r="AH1180" s="271">
        <v>23633</v>
      </c>
      <c r="AI1180" s="271">
        <v>444</v>
      </c>
      <c r="AJ1180" s="271">
        <v>1</v>
      </c>
      <c r="AK1180" s="268">
        <v>0.0203396766932679</v>
      </c>
      <c r="AL1180" s="268">
        <v>0.0187449752464774</v>
      </c>
      <c r="AM1180" s="269">
        <v>0.00159470144679047</v>
      </c>
    </row>
    <row r="1181" spans="1:39">
      <c r="A1181" s="279" t="s">
        <v>1671</v>
      </c>
      <c r="B1181" s="280" t="s">
        <v>3352</v>
      </c>
      <c r="C1181" s="262" t="s">
        <v>1802</v>
      </c>
      <c r="D1181" s="280" t="s">
        <v>1803</v>
      </c>
      <c r="E1181" s="263">
        <v>2841</v>
      </c>
      <c r="F1181" s="263">
        <v>29</v>
      </c>
      <c r="G1181" s="263">
        <v>21</v>
      </c>
      <c r="H1181" s="263">
        <v>0</v>
      </c>
      <c r="I1181" s="263">
        <v>0</v>
      </c>
      <c r="J1181" s="264">
        <v>3232</v>
      </c>
      <c r="K1181" s="264">
        <v>32</v>
      </c>
      <c r="L1181" s="264">
        <v>32</v>
      </c>
      <c r="M1181" s="264">
        <v>0</v>
      </c>
      <c r="N1181" s="264">
        <v>1</v>
      </c>
      <c r="O1181" s="264">
        <v>2343</v>
      </c>
      <c r="P1181" s="264">
        <v>36</v>
      </c>
      <c r="Q1181" s="264">
        <v>36</v>
      </c>
      <c r="R1181" s="264">
        <v>10</v>
      </c>
      <c r="S1181" s="264">
        <v>0</v>
      </c>
      <c r="T1181" s="265">
        <v>0.015</v>
      </c>
      <c r="U1181" s="266">
        <v>2841</v>
      </c>
      <c r="V1181" s="266">
        <v>29</v>
      </c>
      <c r="W1181" s="266">
        <v>21</v>
      </c>
      <c r="X1181" s="266">
        <v>0</v>
      </c>
      <c r="Y1181" s="264">
        <v>0</v>
      </c>
      <c r="Z1181" s="267">
        <v>0.0102076733544527</v>
      </c>
      <c r="AA1181" s="267">
        <v>0.0102076733544527</v>
      </c>
      <c r="AB1181" s="267">
        <v>0.00959158415841584</v>
      </c>
      <c r="AC1181" s="268">
        <v>0.0153649167733675</v>
      </c>
      <c r="AD1181" s="269">
        <v>0.000616089196036815</v>
      </c>
      <c r="AE1181" s="270">
        <v>19268</v>
      </c>
      <c r="AF1181" s="271">
        <v>227</v>
      </c>
      <c r="AG1181" s="271">
        <v>1</v>
      </c>
      <c r="AH1181" s="271">
        <v>19762</v>
      </c>
      <c r="AI1181" s="271">
        <v>184</v>
      </c>
      <c r="AJ1181" s="271">
        <v>0</v>
      </c>
      <c r="AK1181" s="268">
        <v>0.0117292920905128</v>
      </c>
      <c r="AL1181" s="268">
        <v>0.00931079850217589</v>
      </c>
      <c r="AM1181" s="269">
        <v>0.00241849358833687</v>
      </c>
    </row>
    <row r="1182" spans="1:39">
      <c r="A1182" s="279" t="s">
        <v>1671</v>
      </c>
      <c r="B1182" s="280" t="s">
        <v>3352</v>
      </c>
      <c r="C1182" s="262" t="s">
        <v>1804</v>
      </c>
      <c r="D1182" s="280" t="s">
        <v>1805</v>
      </c>
      <c r="E1182" s="263">
        <v>0</v>
      </c>
      <c r="F1182" s="263">
        <v>0</v>
      </c>
      <c r="G1182" s="263">
        <v>0</v>
      </c>
      <c r="H1182" s="263">
        <v>0</v>
      </c>
      <c r="I1182" s="263">
        <v>0</v>
      </c>
      <c r="J1182" s="264">
        <v>0</v>
      </c>
      <c r="K1182" s="264">
        <v>0</v>
      </c>
      <c r="L1182" s="264">
        <v>0</v>
      </c>
      <c r="M1182" s="264">
        <v>0</v>
      </c>
      <c r="N1182" s="264">
        <v>0</v>
      </c>
      <c r="O1182" s="264">
        <v>0</v>
      </c>
      <c r="P1182" s="264">
        <v>0</v>
      </c>
      <c r="Q1182" s="264">
        <v>0</v>
      </c>
      <c r="R1182" s="264">
        <v>0</v>
      </c>
      <c r="S1182" s="264">
        <v>0</v>
      </c>
      <c r="T1182" s="265">
        <v>0.015</v>
      </c>
      <c r="U1182" s="266">
        <v>0</v>
      </c>
      <c r="V1182" s="266">
        <v>0</v>
      </c>
      <c r="W1182" s="266">
        <v>0</v>
      </c>
      <c r="X1182" s="266">
        <v>0</v>
      </c>
      <c r="Y1182" s="264">
        <v>0</v>
      </c>
      <c r="Z1182" s="267">
        <v>0</v>
      </c>
      <c r="AA1182" s="267">
        <v>0</v>
      </c>
      <c r="AB1182" s="267">
        <v>0</v>
      </c>
      <c r="AC1182" s="268">
        <v>0</v>
      </c>
      <c r="AD1182" s="269">
        <v>0</v>
      </c>
      <c r="AE1182" s="270">
        <v>0</v>
      </c>
      <c r="AF1182" s="271">
        <v>0</v>
      </c>
      <c r="AG1182" s="271">
        <v>0</v>
      </c>
      <c r="AH1182" s="271">
        <v>0</v>
      </c>
      <c r="AI1182" s="271">
        <v>0</v>
      </c>
      <c r="AJ1182" s="271">
        <v>0</v>
      </c>
      <c r="AK1182" s="268">
        <v>0</v>
      </c>
      <c r="AL1182" s="268">
        <v>0</v>
      </c>
      <c r="AM1182" s="269">
        <v>0</v>
      </c>
    </row>
    <row r="1183" spans="1:39">
      <c r="A1183" s="279" t="s">
        <v>1671</v>
      </c>
      <c r="B1183" s="280" t="s">
        <v>3352</v>
      </c>
      <c r="C1183" s="262" t="s">
        <v>1806</v>
      </c>
      <c r="D1183" s="280" t="s">
        <v>1807</v>
      </c>
      <c r="E1183" s="263">
        <v>3066</v>
      </c>
      <c r="F1183" s="263">
        <v>46</v>
      </c>
      <c r="G1183" s="263">
        <v>32</v>
      </c>
      <c r="H1183" s="263">
        <v>4</v>
      </c>
      <c r="I1183" s="263">
        <v>0</v>
      </c>
      <c r="J1183" s="264">
        <v>3470</v>
      </c>
      <c r="K1183" s="264">
        <v>43</v>
      </c>
      <c r="L1183" s="264">
        <v>43</v>
      </c>
      <c r="M1183" s="264">
        <v>4</v>
      </c>
      <c r="N1183" s="264">
        <v>0</v>
      </c>
      <c r="O1183" s="264">
        <v>2592</v>
      </c>
      <c r="P1183" s="264">
        <v>37</v>
      </c>
      <c r="Q1183" s="264">
        <v>37</v>
      </c>
      <c r="R1183" s="264">
        <v>22</v>
      </c>
      <c r="S1183" s="264">
        <v>0</v>
      </c>
      <c r="T1183" s="265">
        <v>0.015</v>
      </c>
      <c r="U1183" s="266">
        <v>3066</v>
      </c>
      <c r="V1183" s="266">
        <v>46</v>
      </c>
      <c r="W1183" s="266">
        <v>32</v>
      </c>
      <c r="X1183" s="266">
        <v>0</v>
      </c>
      <c r="Y1183" s="264">
        <v>4</v>
      </c>
      <c r="Z1183" s="267">
        <v>0.015003261578604</v>
      </c>
      <c r="AA1183" s="267">
        <v>0.015003261578604</v>
      </c>
      <c r="AB1183" s="267">
        <v>0.0123919308357349</v>
      </c>
      <c r="AC1183" s="268">
        <v>0.0142746913580247</v>
      </c>
      <c r="AD1183" s="269">
        <v>0.00261133074286917</v>
      </c>
      <c r="AE1183" s="270">
        <v>21080</v>
      </c>
      <c r="AF1183" s="271">
        <v>273</v>
      </c>
      <c r="AG1183" s="271">
        <v>0</v>
      </c>
      <c r="AH1183" s="271">
        <v>21214</v>
      </c>
      <c r="AI1183" s="271">
        <v>228</v>
      </c>
      <c r="AJ1183" s="271">
        <v>0</v>
      </c>
      <c r="AK1183" s="268">
        <v>0.0129506641366224</v>
      </c>
      <c r="AL1183" s="268">
        <v>0.0107476194965589</v>
      </c>
      <c r="AM1183" s="269">
        <v>0.00220304464006352</v>
      </c>
    </row>
    <row r="1184" spans="1:39">
      <c r="A1184" s="279" t="s">
        <v>1671</v>
      </c>
      <c r="B1184" s="280" t="s">
        <v>3352</v>
      </c>
      <c r="C1184" s="262" t="s">
        <v>1808</v>
      </c>
      <c r="D1184" s="280" t="s">
        <v>1809</v>
      </c>
      <c r="E1184" s="263">
        <v>0</v>
      </c>
      <c r="F1184" s="263">
        <v>0</v>
      </c>
      <c r="G1184" s="263">
        <v>0</v>
      </c>
      <c r="H1184" s="263">
        <v>0</v>
      </c>
      <c r="I1184" s="263">
        <v>0</v>
      </c>
      <c r="J1184" s="264">
        <v>0</v>
      </c>
      <c r="K1184" s="264">
        <v>0</v>
      </c>
      <c r="L1184" s="264">
        <v>0</v>
      </c>
      <c r="M1184" s="264">
        <v>0</v>
      </c>
      <c r="N1184" s="264">
        <v>0</v>
      </c>
      <c r="O1184" s="264">
        <v>0</v>
      </c>
      <c r="P1184" s="264">
        <v>0</v>
      </c>
      <c r="Q1184" s="264">
        <v>0</v>
      </c>
      <c r="R1184" s="264">
        <v>0</v>
      </c>
      <c r="S1184" s="264">
        <v>0</v>
      </c>
      <c r="T1184" s="265">
        <v>0.015</v>
      </c>
      <c r="U1184" s="266">
        <v>0</v>
      </c>
      <c r="V1184" s="266">
        <v>0</v>
      </c>
      <c r="W1184" s="266">
        <v>0</v>
      </c>
      <c r="X1184" s="266">
        <v>0</v>
      </c>
      <c r="Y1184" s="264">
        <v>0</v>
      </c>
      <c r="Z1184" s="267">
        <v>0</v>
      </c>
      <c r="AA1184" s="267">
        <v>0</v>
      </c>
      <c r="AB1184" s="267">
        <v>0</v>
      </c>
      <c r="AC1184" s="268">
        <v>0</v>
      </c>
      <c r="AD1184" s="269">
        <v>0</v>
      </c>
      <c r="AE1184" s="270">
        <v>0</v>
      </c>
      <c r="AF1184" s="271">
        <v>0</v>
      </c>
      <c r="AG1184" s="271">
        <v>0</v>
      </c>
      <c r="AH1184" s="271">
        <v>0</v>
      </c>
      <c r="AI1184" s="271">
        <v>0</v>
      </c>
      <c r="AJ1184" s="271">
        <v>0</v>
      </c>
      <c r="AK1184" s="268">
        <v>0</v>
      </c>
      <c r="AL1184" s="268">
        <v>0</v>
      </c>
      <c r="AM1184" s="269">
        <v>0</v>
      </c>
    </row>
    <row r="1185" spans="1:39">
      <c r="A1185" s="279" t="s">
        <v>1671</v>
      </c>
      <c r="B1185" s="280" t="s">
        <v>3352</v>
      </c>
      <c r="C1185" s="262" t="s">
        <v>1810</v>
      </c>
      <c r="D1185" s="280" t="s">
        <v>1811</v>
      </c>
      <c r="E1185" s="263">
        <v>3169</v>
      </c>
      <c r="F1185" s="263">
        <v>33</v>
      </c>
      <c r="G1185" s="263">
        <v>20</v>
      </c>
      <c r="H1185" s="263">
        <v>0</v>
      </c>
      <c r="I1185" s="263">
        <v>0</v>
      </c>
      <c r="J1185" s="264">
        <v>3515</v>
      </c>
      <c r="K1185" s="264">
        <v>27</v>
      </c>
      <c r="L1185" s="264">
        <v>27</v>
      </c>
      <c r="M1185" s="264">
        <v>2</v>
      </c>
      <c r="N1185" s="264">
        <v>0</v>
      </c>
      <c r="O1185" s="264">
        <v>2366</v>
      </c>
      <c r="P1185" s="264">
        <v>50</v>
      </c>
      <c r="Q1185" s="264">
        <v>50</v>
      </c>
      <c r="R1185" s="264">
        <v>13</v>
      </c>
      <c r="S1185" s="264">
        <v>0</v>
      </c>
      <c r="T1185" s="265">
        <v>0.015</v>
      </c>
      <c r="U1185" s="266">
        <v>3169</v>
      </c>
      <c r="V1185" s="266">
        <v>33</v>
      </c>
      <c r="W1185" s="266">
        <v>20</v>
      </c>
      <c r="X1185" s="266">
        <v>0</v>
      </c>
      <c r="Y1185" s="264">
        <v>0</v>
      </c>
      <c r="Z1185" s="267">
        <v>0.0104133796150205</v>
      </c>
      <c r="AA1185" s="267">
        <v>0.0104133796150205</v>
      </c>
      <c r="AB1185" s="267">
        <v>0.00768136557610242</v>
      </c>
      <c r="AC1185" s="268">
        <v>0.0211327134404057</v>
      </c>
      <c r="AD1185" s="269">
        <v>0.00273201403891809</v>
      </c>
      <c r="AE1185" s="270">
        <v>20147</v>
      </c>
      <c r="AF1185" s="271">
        <v>269</v>
      </c>
      <c r="AG1185" s="271">
        <v>0</v>
      </c>
      <c r="AH1185" s="271">
        <v>19235</v>
      </c>
      <c r="AI1185" s="271">
        <v>271</v>
      </c>
      <c r="AJ1185" s="271">
        <v>0</v>
      </c>
      <c r="AK1185" s="268">
        <v>0.0133518638010622</v>
      </c>
      <c r="AL1185" s="268">
        <v>0.0140889004419028</v>
      </c>
      <c r="AM1185" s="269">
        <v>-0.000737036640840589</v>
      </c>
    </row>
    <row r="1186" spans="1:39">
      <c r="A1186" s="279" t="s">
        <v>1671</v>
      </c>
      <c r="B1186" s="280" t="s">
        <v>3352</v>
      </c>
      <c r="C1186" s="262" t="s">
        <v>1812</v>
      </c>
      <c r="D1186" s="280" t="s">
        <v>1813</v>
      </c>
      <c r="E1186" s="263">
        <v>2112</v>
      </c>
      <c r="F1186" s="263">
        <v>37</v>
      </c>
      <c r="G1186" s="263">
        <v>21</v>
      </c>
      <c r="H1186" s="263">
        <v>2</v>
      </c>
      <c r="I1186" s="263">
        <v>0</v>
      </c>
      <c r="J1186" s="264">
        <v>2428</v>
      </c>
      <c r="K1186" s="264">
        <v>29</v>
      </c>
      <c r="L1186" s="264">
        <v>29</v>
      </c>
      <c r="M1186" s="264">
        <v>4</v>
      </c>
      <c r="N1186" s="264">
        <v>0</v>
      </c>
      <c r="O1186" s="264">
        <v>1481</v>
      </c>
      <c r="P1186" s="264">
        <v>26</v>
      </c>
      <c r="Q1186" s="264">
        <v>26</v>
      </c>
      <c r="R1186" s="264">
        <v>18</v>
      </c>
      <c r="S1186" s="264">
        <v>0</v>
      </c>
      <c r="T1186" s="265">
        <v>0.015</v>
      </c>
      <c r="U1186" s="266">
        <v>2112</v>
      </c>
      <c r="V1186" s="266">
        <v>37</v>
      </c>
      <c r="W1186" s="266">
        <v>21</v>
      </c>
      <c r="X1186" s="266">
        <v>0</v>
      </c>
      <c r="Y1186" s="264">
        <v>2</v>
      </c>
      <c r="Z1186" s="267">
        <v>0.0175189393939394</v>
      </c>
      <c r="AA1186" s="267">
        <v>0.0175189393939394</v>
      </c>
      <c r="AB1186" s="267">
        <v>0.0119439868204283</v>
      </c>
      <c r="AC1186" s="268">
        <v>0.0175557056043214</v>
      </c>
      <c r="AD1186" s="269">
        <v>0.00557495257351106</v>
      </c>
      <c r="AE1186" s="270">
        <v>13500</v>
      </c>
      <c r="AF1186" s="271">
        <v>232</v>
      </c>
      <c r="AG1186" s="271">
        <v>0</v>
      </c>
      <c r="AH1186" s="271">
        <v>13573</v>
      </c>
      <c r="AI1186" s="271">
        <v>216</v>
      </c>
      <c r="AJ1186" s="271">
        <v>0</v>
      </c>
      <c r="AK1186" s="268">
        <v>0.0171851851851852</v>
      </c>
      <c r="AL1186" s="268">
        <v>0.0159139468061593</v>
      </c>
      <c r="AM1186" s="269">
        <v>0.0012712383790259</v>
      </c>
    </row>
    <row r="1187" spans="1:39">
      <c r="A1187" s="279" t="s">
        <v>1671</v>
      </c>
      <c r="B1187" s="280" t="s">
        <v>3352</v>
      </c>
      <c r="C1187" s="262" t="s">
        <v>1814</v>
      </c>
      <c r="D1187" s="280" t="s">
        <v>1815</v>
      </c>
      <c r="E1187" s="263">
        <v>1697</v>
      </c>
      <c r="F1187" s="263">
        <v>16</v>
      </c>
      <c r="G1187" s="263">
        <v>13</v>
      </c>
      <c r="H1187" s="263">
        <v>0</v>
      </c>
      <c r="I1187" s="263">
        <v>0</v>
      </c>
      <c r="J1187" s="264">
        <v>1951</v>
      </c>
      <c r="K1187" s="264">
        <v>46</v>
      </c>
      <c r="L1187" s="264">
        <v>46</v>
      </c>
      <c r="M1187" s="264">
        <v>2</v>
      </c>
      <c r="N1187" s="264">
        <v>0</v>
      </c>
      <c r="O1187" s="264">
        <v>1328</v>
      </c>
      <c r="P1187" s="264">
        <v>18</v>
      </c>
      <c r="Q1187" s="264">
        <v>17</v>
      </c>
      <c r="R1187" s="264">
        <v>8</v>
      </c>
      <c r="S1187" s="264">
        <v>0</v>
      </c>
      <c r="T1187" s="265">
        <v>0.015</v>
      </c>
      <c r="U1187" s="266">
        <v>1697</v>
      </c>
      <c r="V1187" s="266">
        <v>16</v>
      </c>
      <c r="W1187" s="266">
        <v>13</v>
      </c>
      <c r="X1187" s="266">
        <v>0</v>
      </c>
      <c r="Y1187" s="264">
        <v>0</v>
      </c>
      <c r="Z1187" s="267">
        <v>0.009428403064231</v>
      </c>
      <c r="AA1187" s="267">
        <v>0.009428403064231</v>
      </c>
      <c r="AB1187" s="267">
        <v>0.0235776524859047</v>
      </c>
      <c r="AC1187" s="268">
        <v>0.0135542168674699</v>
      </c>
      <c r="AD1187" s="269">
        <v>-0.0141492494216737</v>
      </c>
      <c r="AE1187" s="270">
        <v>10554</v>
      </c>
      <c r="AF1187" s="271">
        <v>171</v>
      </c>
      <c r="AG1187" s="271">
        <v>0</v>
      </c>
      <c r="AH1187" s="271">
        <v>11282</v>
      </c>
      <c r="AI1187" s="271">
        <v>166</v>
      </c>
      <c r="AJ1187" s="271">
        <v>0</v>
      </c>
      <c r="AK1187" s="268">
        <v>0.0162023877202956</v>
      </c>
      <c r="AL1187" s="268">
        <v>0.0147137032441057</v>
      </c>
      <c r="AM1187" s="269">
        <v>0.00148868447618997</v>
      </c>
    </row>
    <row r="1188" spans="1:39">
      <c r="A1188" s="279" t="s">
        <v>1671</v>
      </c>
      <c r="B1188" s="280" t="s">
        <v>3352</v>
      </c>
      <c r="C1188" s="262" t="s">
        <v>1816</v>
      </c>
      <c r="D1188" s="280" t="s">
        <v>1816</v>
      </c>
      <c r="E1188" s="263">
        <v>1554</v>
      </c>
      <c r="F1188" s="263">
        <v>19</v>
      </c>
      <c r="G1188" s="263">
        <v>13</v>
      </c>
      <c r="H1188" s="263">
        <v>1</v>
      </c>
      <c r="I1188" s="263">
        <v>0</v>
      </c>
      <c r="J1188" s="264">
        <v>1858</v>
      </c>
      <c r="K1188" s="264">
        <v>27</v>
      </c>
      <c r="L1188" s="264">
        <v>27</v>
      </c>
      <c r="M1188" s="264">
        <v>0</v>
      </c>
      <c r="N1188" s="264">
        <v>0</v>
      </c>
      <c r="O1188" s="264">
        <v>1096</v>
      </c>
      <c r="P1188" s="264">
        <v>12</v>
      </c>
      <c r="Q1188" s="264">
        <v>12</v>
      </c>
      <c r="R1188" s="264">
        <v>4</v>
      </c>
      <c r="S1188" s="264">
        <v>0</v>
      </c>
      <c r="T1188" s="265">
        <v>0.015</v>
      </c>
      <c r="U1188" s="266">
        <v>1554</v>
      </c>
      <c r="V1188" s="266">
        <v>19</v>
      </c>
      <c r="W1188" s="266">
        <v>13</v>
      </c>
      <c r="X1188" s="266">
        <v>0</v>
      </c>
      <c r="Y1188" s="264">
        <v>1</v>
      </c>
      <c r="Z1188" s="267">
        <v>0.0122265122265122</v>
      </c>
      <c r="AA1188" s="267">
        <v>0.0122265122265122</v>
      </c>
      <c r="AB1188" s="267">
        <v>0.0145317545748116</v>
      </c>
      <c r="AC1188" s="268">
        <v>0.0109489051094891</v>
      </c>
      <c r="AD1188" s="269">
        <v>-0.0023052423482994</v>
      </c>
      <c r="AE1188" s="270">
        <v>9901</v>
      </c>
      <c r="AF1188" s="271">
        <v>152</v>
      </c>
      <c r="AG1188" s="271">
        <v>0</v>
      </c>
      <c r="AH1188" s="271">
        <v>10963</v>
      </c>
      <c r="AI1188" s="271">
        <v>142</v>
      </c>
      <c r="AJ1188" s="271">
        <v>0</v>
      </c>
      <c r="AK1188" s="268">
        <v>0.0153519846480154</v>
      </c>
      <c r="AL1188" s="268">
        <v>0.0129526589437198</v>
      </c>
      <c r="AM1188" s="269">
        <v>0.00239932570429557</v>
      </c>
    </row>
    <row r="1189" spans="1:39">
      <c r="A1189" s="279" t="s">
        <v>1671</v>
      </c>
      <c r="B1189" s="280" t="s">
        <v>3351</v>
      </c>
      <c r="C1189" s="262" t="s">
        <v>1817</v>
      </c>
      <c r="D1189" s="280" t="s">
        <v>1818</v>
      </c>
      <c r="E1189" s="263">
        <v>5536</v>
      </c>
      <c r="F1189" s="263">
        <v>97</v>
      </c>
      <c r="G1189" s="263">
        <v>50</v>
      </c>
      <c r="H1189" s="263">
        <v>3</v>
      </c>
      <c r="I1189" s="263">
        <v>0</v>
      </c>
      <c r="J1189" s="264">
        <v>4268</v>
      </c>
      <c r="K1189" s="264">
        <v>98</v>
      </c>
      <c r="L1189" s="264">
        <v>98</v>
      </c>
      <c r="M1189" s="264">
        <v>1</v>
      </c>
      <c r="N1189" s="264">
        <v>0</v>
      </c>
      <c r="O1189" s="264">
        <v>2430</v>
      </c>
      <c r="P1189" s="264">
        <v>65</v>
      </c>
      <c r="Q1189" s="264">
        <v>64</v>
      </c>
      <c r="R1189" s="264">
        <v>18</v>
      </c>
      <c r="S1189" s="264">
        <v>0</v>
      </c>
      <c r="T1189" s="265">
        <v>0.015</v>
      </c>
      <c r="U1189" s="266">
        <v>5536</v>
      </c>
      <c r="V1189" s="266">
        <v>97</v>
      </c>
      <c r="W1189" s="266">
        <v>50</v>
      </c>
      <c r="X1189" s="266">
        <v>0</v>
      </c>
      <c r="Y1189" s="264">
        <v>3</v>
      </c>
      <c r="Z1189" s="267">
        <v>0.017521676300578</v>
      </c>
      <c r="AA1189" s="267">
        <v>0.017521676300578</v>
      </c>
      <c r="AB1189" s="267">
        <v>0.0229615745079663</v>
      </c>
      <c r="AC1189" s="268">
        <v>0.0267489711934156</v>
      </c>
      <c r="AD1189" s="269">
        <v>-0.00543989820738823</v>
      </c>
      <c r="AE1189" s="270">
        <v>27674</v>
      </c>
      <c r="AF1189" s="271">
        <v>602</v>
      </c>
      <c r="AG1189" s="271">
        <v>0</v>
      </c>
      <c r="AH1189" s="271">
        <v>28379</v>
      </c>
      <c r="AI1189" s="271">
        <v>604</v>
      </c>
      <c r="AJ1189" s="271">
        <v>0</v>
      </c>
      <c r="AK1189" s="268">
        <v>0.0217532702175327</v>
      </c>
      <c r="AL1189" s="268">
        <v>0.0212833433172416</v>
      </c>
      <c r="AM1189" s="269">
        <v>0.00046992690029108</v>
      </c>
    </row>
    <row r="1190" spans="1:39">
      <c r="A1190" s="279" t="s">
        <v>1671</v>
      </c>
      <c r="B1190" s="280" t="s">
        <v>3351</v>
      </c>
      <c r="C1190" s="262" t="s">
        <v>1819</v>
      </c>
      <c r="D1190" s="280" t="s">
        <v>1820</v>
      </c>
      <c r="E1190" s="263">
        <v>5732</v>
      </c>
      <c r="F1190" s="263">
        <v>74</v>
      </c>
      <c r="G1190" s="263">
        <v>57</v>
      </c>
      <c r="H1190" s="263">
        <v>1</v>
      </c>
      <c r="I1190" s="263">
        <v>0</v>
      </c>
      <c r="J1190" s="264">
        <v>4578</v>
      </c>
      <c r="K1190" s="264">
        <v>44</v>
      </c>
      <c r="L1190" s="264">
        <v>44</v>
      </c>
      <c r="M1190" s="264">
        <v>2</v>
      </c>
      <c r="N1190" s="264">
        <v>0</v>
      </c>
      <c r="O1190" s="264">
        <v>2799</v>
      </c>
      <c r="P1190" s="264">
        <v>56</v>
      </c>
      <c r="Q1190" s="264">
        <v>56</v>
      </c>
      <c r="R1190" s="264">
        <v>21</v>
      </c>
      <c r="S1190" s="264">
        <v>0</v>
      </c>
      <c r="T1190" s="265">
        <v>0.015</v>
      </c>
      <c r="U1190" s="266">
        <v>5732</v>
      </c>
      <c r="V1190" s="266">
        <v>74</v>
      </c>
      <c r="W1190" s="266">
        <v>57</v>
      </c>
      <c r="X1190" s="266">
        <v>0</v>
      </c>
      <c r="Y1190" s="264">
        <v>1</v>
      </c>
      <c r="Z1190" s="267">
        <v>0.0129099790648988</v>
      </c>
      <c r="AA1190" s="267">
        <v>0.0129099790648988</v>
      </c>
      <c r="AB1190" s="267">
        <v>0.00961118392311053</v>
      </c>
      <c r="AC1190" s="268">
        <v>0.0200071454090747</v>
      </c>
      <c r="AD1190" s="269">
        <v>0.00329879514178829</v>
      </c>
      <c r="AE1190" s="270">
        <v>29772</v>
      </c>
      <c r="AF1190" s="271">
        <v>466</v>
      </c>
      <c r="AG1190" s="271">
        <v>1</v>
      </c>
      <c r="AH1190" s="271">
        <v>27866</v>
      </c>
      <c r="AI1190" s="271">
        <v>431</v>
      </c>
      <c r="AJ1190" s="271">
        <v>0</v>
      </c>
      <c r="AK1190" s="268">
        <v>0.0156187021362354</v>
      </c>
      <c r="AL1190" s="268">
        <v>0.0154668771980191</v>
      </c>
      <c r="AM1190" s="269">
        <v>0.000151824938216298</v>
      </c>
    </row>
    <row r="1191" spans="1:39">
      <c r="A1191" s="279" t="s">
        <v>1671</v>
      </c>
      <c r="B1191" s="280" t="s">
        <v>3351</v>
      </c>
      <c r="C1191" s="262" t="s">
        <v>1821</v>
      </c>
      <c r="D1191" s="280" t="s">
        <v>1822</v>
      </c>
      <c r="E1191" s="263">
        <v>6605</v>
      </c>
      <c r="F1191" s="263">
        <v>122</v>
      </c>
      <c r="G1191" s="263">
        <v>84</v>
      </c>
      <c r="H1191" s="263">
        <v>6</v>
      </c>
      <c r="I1191" s="263">
        <v>0</v>
      </c>
      <c r="J1191" s="264">
        <v>5170</v>
      </c>
      <c r="K1191" s="264">
        <v>30</v>
      </c>
      <c r="L1191" s="264">
        <v>29</v>
      </c>
      <c r="M1191" s="264">
        <v>0</v>
      </c>
      <c r="N1191" s="264">
        <v>0</v>
      </c>
      <c r="O1191" s="264">
        <v>3049</v>
      </c>
      <c r="P1191" s="264">
        <v>47</v>
      </c>
      <c r="Q1191" s="264">
        <v>47</v>
      </c>
      <c r="R1191" s="264">
        <v>1</v>
      </c>
      <c r="S1191" s="264">
        <v>0</v>
      </c>
      <c r="T1191" s="265">
        <v>0.015</v>
      </c>
      <c r="U1191" s="266">
        <v>6605</v>
      </c>
      <c r="V1191" s="266">
        <v>122</v>
      </c>
      <c r="W1191" s="266">
        <v>84</v>
      </c>
      <c r="X1191" s="266">
        <v>0</v>
      </c>
      <c r="Y1191" s="264">
        <v>6</v>
      </c>
      <c r="Z1191" s="267">
        <v>0.0184708554125662</v>
      </c>
      <c r="AA1191" s="267">
        <v>0.0184708554125662</v>
      </c>
      <c r="AB1191" s="267">
        <v>0.00580270793036751</v>
      </c>
      <c r="AC1191" s="268">
        <v>0.0154148901279108</v>
      </c>
      <c r="AD1191" s="269">
        <v>0.0126681474821987</v>
      </c>
      <c r="AE1191" s="270">
        <v>33320</v>
      </c>
      <c r="AF1191" s="271">
        <v>570</v>
      </c>
      <c r="AG1191" s="271">
        <v>1</v>
      </c>
      <c r="AH1191" s="271">
        <v>33094</v>
      </c>
      <c r="AI1191" s="271">
        <v>581</v>
      </c>
      <c r="AJ1191" s="271">
        <v>1</v>
      </c>
      <c r="AK1191" s="268">
        <v>0.0170768307322929</v>
      </c>
      <c r="AL1191" s="268">
        <v>0.017525835498882</v>
      </c>
      <c r="AM1191" s="269">
        <v>-0.000449004766589055</v>
      </c>
    </row>
    <row r="1192" spans="1:39">
      <c r="A1192" s="279" t="s">
        <v>1671</v>
      </c>
      <c r="B1192" s="280" t="s">
        <v>3351</v>
      </c>
      <c r="C1192" s="262" t="s">
        <v>1823</v>
      </c>
      <c r="D1192" s="280" t="s">
        <v>1824</v>
      </c>
      <c r="E1192" s="263">
        <v>3846</v>
      </c>
      <c r="F1192" s="263">
        <v>49</v>
      </c>
      <c r="G1192" s="263">
        <v>36</v>
      </c>
      <c r="H1192" s="263">
        <v>0</v>
      </c>
      <c r="I1192" s="263">
        <v>0</v>
      </c>
      <c r="J1192" s="264">
        <v>3310</v>
      </c>
      <c r="K1192" s="264">
        <v>16</v>
      </c>
      <c r="L1192" s="264">
        <v>16</v>
      </c>
      <c r="M1192" s="264">
        <v>2</v>
      </c>
      <c r="N1192" s="264">
        <v>0</v>
      </c>
      <c r="O1192" s="264">
        <v>1659</v>
      </c>
      <c r="P1192" s="264">
        <v>32</v>
      </c>
      <c r="Q1192" s="264">
        <v>32</v>
      </c>
      <c r="R1192" s="264">
        <v>18</v>
      </c>
      <c r="S1192" s="264">
        <v>0</v>
      </c>
      <c r="T1192" s="265">
        <v>0.015</v>
      </c>
      <c r="U1192" s="266">
        <v>3846</v>
      </c>
      <c r="V1192" s="266">
        <v>49</v>
      </c>
      <c r="W1192" s="266">
        <v>36</v>
      </c>
      <c r="X1192" s="266">
        <v>0</v>
      </c>
      <c r="Y1192" s="264">
        <v>0</v>
      </c>
      <c r="Z1192" s="267">
        <v>0.0127405096203848</v>
      </c>
      <c r="AA1192" s="267">
        <v>0.0127405096203848</v>
      </c>
      <c r="AB1192" s="267">
        <v>0.00483383685800604</v>
      </c>
      <c r="AC1192" s="268">
        <v>0.0192887281494876</v>
      </c>
      <c r="AD1192" s="269">
        <v>0.00790667276237877</v>
      </c>
      <c r="AE1192" s="270">
        <v>20707</v>
      </c>
      <c r="AF1192" s="271">
        <v>288</v>
      </c>
      <c r="AG1192" s="271">
        <v>0</v>
      </c>
      <c r="AH1192" s="271">
        <v>21340</v>
      </c>
      <c r="AI1192" s="271">
        <v>377</v>
      </c>
      <c r="AJ1192" s="271">
        <v>1</v>
      </c>
      <c r="AK1192" s="268">
        <v>0.0139083401748201</v>
      </c>
      <c r="AL1192" s="268">
        <v>0.0176194939081537</v>
      </c>
      <c r="AM1192" s="269">
        <v>-0.00371115373333359</v>
      </c>
    </row>
    <row r="1193" spans="1:39">
      <c r="A1193" s="279" t="s">
        <v>1671</v>
      </c>
      <c r="B1193" s="280" t="s">
        <v>3351</v>
      </c>
      <c r="C1193" s="262" t="s">
        <v>1825</v>
      </c>
      <c r="D1193" s="280" t="s">
        <v>1826</v>
      </c>
      <c r="E1193" s="263">
        <v>4985</v>
      </c>
      <c r="F1193" s="263">
        <v>63</v>
      </c>
      <c r="G1193" s="263">
        <v>40</v>
      </c>
      <c r="H1193" s="263">
        <v>1</v>
      </c>
      <c r="I1193" s="263">
        <v>0</v>
      </c>
      <c r="J1193" s="264">
        <v>3561</v>
      </c>
      <c r="K1193" s="264">
        <v>54</v>
      </c>
      <c r="L1193" s="264">
        <v>54</v>
      </c>
      <c r="M1193" s="264">
        <v>1</v>
      </c>
      <c r="N1193" s="264">
        <v>0</v>
      </c>
      <c r="O1193" s="264">
        <v>2053</v>
      </c>
      <c r="P1193" s="264">
        <v>47</v>
      </c>
      <c r="Q1193" s="264">
        <v>47</v>
      </c>
      <c r="R1193" s="264">
        <v>8</v>
      </c>
      <c r="S1193" s="264">
        <v>0</v>
      </c>
      <c r="T1193" s="265">
        <v>0.015</v>
      </c>
      <c r="U1193" s="266">
        <v>4985</v>
      </c>
      <c r="V1193" s="266">
        <v>63</v>
      </c>
      <c r="W1193" s="266">
        <v>40</v>
      </c>
      <c r="X1193" s="266">
        <v>0</v>
      </c>
      <c r="Y1193" s="264">
        <v>1</v>
      </c>
      <c r="Z1193" s="267">
        <v>0.0126379137412237</v>
      </c>
      <c r="AA1193" s="267">
        <v>0.0126379137412237</v>
      </c>
      <c r="AB1193" s="267">
        <v>0.0151642796967144</v>
      </c>
      <c r="AC1193" s="268">
        <v>0.0228933268387725</v>
      </c>
      <c r="AD1193" s="269">
        <v>-0.00252636595549073</v>
      </c>
      <c r="AE1193" s="270">
        <v>23120</v>
      </c>
      <c r="AF1193" s="271">
        <v>438</v>
      </c>
      <c r="AG1193" s="271">
        <v>0</v>
      </c>
      <c r="AH1193" s="271">
        <v>22226</v>
      </c>
      <c r="AI1193" s="271">
        <v>366</v>
      </c>
      <c r="AJ1193" s="271">
        <v>0</v>
      </c>
      <c r="AK1193" s="268">
        <v>0.0189446366782007</v>
      </c>
      <c r="AL1193" s="268">
        <v>0.0164672005759021</v>
      </c>
      <c r="AM1193" s="269">
        <v>0.00247743610229859</v>
      </c>
    </row>
    <row r="1194" spans="1:39">
      <c r="A1194" s="279" t="s">
        <v>1671</v>
      </c>
      <c r="B1194" s="280" t="s">
        <v>3351</v>
      </c>
      <c r="C1194" s="262" t="s">
        <v>1827</v>
      </c>
      <c r="D1194" s="280" t="s">
        <v>1828</v>
      </c>
      <c r="E1194" s="263">
        <v>4369</v>
      </c>
      <c r="F1194" s="263">
        <v>63</v>
      </c>
      <c r="G1194" s="263">
        <v>40</v>
      </c>
      <c r="H1194" s="263">
        <v>0</v>
      </c>
      <c r="I1194" s="263">
        <v>0</v>
      </c>
      <c r="J1194" s="264">
        <v>3823</v>
      </c>
      <c r="K1194" s="264">
        <v>62</v>
      </c>
      <c r="L1194" s="264">
        <v>62</v>
      </c>
      <c r="M1194" s="264">
        <v>1</v>
      </c>
      <c r="N1194" s="264">
        <v>0</v>
      </c>
      <c r="O1194" s="264">
        <v>2089</v>
      </c>
      <c r="P1194" s="264">
        <v>41</v>
      </c>
      <c r="Q1194" s="264">
        <v>41</v>
      </c>
      <c r="R1194" s="264">
        <v>4</v>
      </c>
      <c r="S1194" s="264">
        <v>0</v>
      </c>
      <c r="T1194" s="265">
        <v>0.015</v>
      </c>
      <c r="U1194" s="266">
        <v>4369</v>
      </c>
      <c r="V1194" s="266">
        <v>63</v>
      </c>
      <c r="W1194" s="266">
        <v>40</v>
      </c>
      <c r="X1194" s="266">
        <v>0</v>
      </c>
      <c r="Y1194" s="264">
        <v>0</v>
      </c>
      <c r="Z1194" s="267">
        <v>0.0144197756923781</v>
      </c>
      <c r="AA1194" s="267">
        <v>0.0144197756923781</v>
      </c>
      <c r="AB1194" s="267">
        <v>0.0162176301334031</v>
      </c>
      <c r="AC1194" s="268">
        <v>0.0196266156055529</v>
      </c>
      <c r="AD1194" s="269">
        <v>-0.00179785444102497</v>
      </c>
      <c r="AE1194" s="270">
        <v>23946</v>
      </c>
      <c r="AF1194" s="271">
        <v>397</v>
      </c>
      <c r="AG1194" s="271">
        <v>0</v>
      </c>
      <c r="AH1194" s="271">
        <v>23522</v>
      </c>
      <c r="AI1194" s="271">
        <v>429</v>
      </c>
      <c r="AJ1194" s="271">
        <v>0</v>
      </c>
      <c r="AK1194" s="268">
        <v>0.016578969347699</v>
      </c>
      <c r="AL1194" s="268">
        <v>0.0182382450471899</v>
      </c>
      <c r="AM1194" s="269">
        <v>-0.00165927569949087</v>
      </c>
    </row>
    <row r="1195" spans="1:39">
      <c r="A1195" s="279" t="s">
        <v>1671</v>
      </c>
      <c r="B1195" s="280" t="s">
        <v>3351</v>
      </c>
      <c r="C1195" s="262" t="s">
        <v>1829</v>
      </c>
      <c r="D1195" s="280" t="s">
        <v>1830</v>
      </c>
      <c r="E1195" s="263">
        <v>0</v>
      </c>
      <c r="F1195" s="263">
        <v>0</v>
      </c>
      <c r="G1195" s="263">
        <v>0</v>
      </c>
      <c r="H1195" s="263">
        <v>0</v>
      </c>
      <c r="I1195" s="263">
        <v>0</v>
      </c>
      <c r="J1195" s="264">
        <v>0</v>
      </c>
      <c r="K1195" s="264">
        <v>1</v>
      </c>
      <c r="L1195" s="264">
        <v>1</v>
      </c>
      <c r="M1195" s="264">
        <v>1</v>
      </c>
      <c r="N1195" s="264">
        <v>0</v>
      </c>
      <c r="O1195" s="264">
        <v>0</v>
      </c>
      <c r="P1195" s="264">
        <v>0</v>
      </c>
      <c r="Q1195" s="264">
        <v>0</v>
      </c>
      <c r="R1195" s="264">
        <v>0</v>
      </c>
      <c r="S1195" s="264">
        <v>0</v>
      </c>
      <c r="T1195" s="265">
        <v>0.015</v>
      </c>
      <c r="U1195" s="266">
        <v>0</v>
      </c>
      <c r="V1195" s="266">
        <v>0</v>
      </c>
      <c r="W1195" s="266">
        <v>0</v>
      </c>
      <c r="X1195" s="266">
        <v>0</v>
      </c>
      <c r="Y1195" s="264">
        <v>0</v>
      </c>
      <c r="Z1195" s="267">
        <v>0</v>
      </c>
      <c r="AA1195" s="267">
        <v>0</v>
      </c>
      <c r="AB1195" s="267">
        <v>0</v>
      </c>
      <c r="AC1195" s="268">
        <v>0</v>
      </c>
      <c r="AD1195" s="269">
        <v>0</v>
      </c>
      <c r="AE1195" s="270">
        <v>0</v>
      </c>
      <c r="AF1195" s="271">
        <v>1</v>
      </c>
      <c r="AG1195" s="271">
        <v>0</v>
      </c>
      <c r="AH1195" s="271">
        <v>0</v>
      </c>
      <c r="AI1195" s="271">
        <v>5</v>
      </c>
      <c r="AJ1195" s="271">
        <v>0</v>
      </c>
      <c r="AK1195" s="268">
        <v>0</v>
      </c>
      <c r="AL1195" s="268">
        <v>0</v>
      </c>
      <c r="AM1195" s="269">
        <v>0</v>
      </c>
    </row>
    <row r="1196" spans="1:39">
      <c r="A1196" s="279" t="s">
        <v>1671</v>
      </c>
      <c r="B1196" s="280" t="s">
        <v>3351</v>
      </c>
      <c r="C1196" s="262" t="s">
        <v>1831</v>
      </c>
      <c r="D1196" s="280" t="s">
        <v>1832</v>
      </c>
      <c r="E1196" s="263">
        <v>4542</v>
      </c>
      <c r="F1196" s="263">
        <v>50</v>
      </c>
      <c r="G1196" s="263">
        <v>29</v>
      </c>
      <c r="H1196" s="263">
        <v>0</v>
      </c>
      <c r="I1196" s="263">
        <v>0</v>
      </c>
      <c r="J1196" s="264">
        <v>3737</v>
      </c>
      <c r="K1196" s="264">
        <v>61</v>
      </c>
      <c r="L1196" s="264">
        <v>61</v>
      </c>
      <c r="M1196" s="264">
        <v>0</v>
      </c>
      <c r="N1196" s="264">
        <v>0</v>
      </c>
      <c r="O1196" s="264">
        <v>2534</v>
      </c>
      <c r="P1196" s="264">
        <v>33</v>
      </c>
      <c r="Q1196" s="264">
        <v>33</v>
      </c>
      <c r="R1196" s="264">
        <v>3</v>
      </c>
      <c r="S1196" s="264">
        <v>0</v>
      </c>
      <c r="T1196" s="265">
        <v>0.015</v>
      </c>
      <c r="U1196" s="266">
        <v>4542</v>
      </c>
      <c r="V1196" s="266">
        <v>50</v>
      </c>
      <c r="W1196" s="266">
        <v>29</v>
      </c>
      <c r="X1196" s="266">
        <v>0</v>
      </c>
      <c r="Y1196" s="264">
        <v>0</v>
      </c>
      <c r="Z1196" s="267">
        <v>0.0110083663584324</v>
      </c>
      <c r="AA1196" s="267">
        <v>0.0110083663584324</v>
      </c>
      <c r="AB1196" s="267">
        <v>0.0163232539470163</v>
      </c>
      <c r="AC1196" s="268">
        <v>0.0130228887134964</v>
      </c>
      <c r="AD1196" s="269">
        <v>-0.00531488758858391</v>
      </c>
      <c r="AE1196" s="270">
        <v>24964</v>
      </c>
      <c r="AF1196" s="271">
        <v>343</v>
      </c>
      <c r="AG1196" s="271">
        <v>0</v>
      </c>
      <c r="AH1196" s="271">
        <v>23617</v>
      </c>
      <c r="AI1196" s="271">
        <v>378</v>
      </c>
      <c r="AJ1196" s="271">
        <v>0</v>
      </c>
      <c r="AK1196" s="268">
        <v>0.0137397852908188</v>
      </c>
      <c r="AL1196" s="268">
        <v>0.0160054198247025</v>
      </c>
      <c r="AM1196" s="269">
        <v>-0.00226563453388377</v>
      </c>
    </row>
    <row r="1197" spans="1:39">
      <c r="A1197" s="279" t="s">
        <v>1671</v>
      </c>
      <c r="B1197" s="280" t="s">
        <v>3351</v>
      </c>
      <c r="C1197" s="262" t="s">
        <v>1833</v>
      </c>
      <c r="D1197" s="280" t="s">
        <v>1834</v>
      </c>
      <c r="E1197" s="263">
        <v>7423</v>
      </c>
      <c r="F1197" s="263">
        <v>73</v>
      </c>
      <c r="G1197" s="263">
        <v>46</v>
      </c>
      <c r="H1197" s="263">
        <v>2</v>
      </c>
      <c r="I1197" s="263">
        <v>0</v>
      </c>
      <c r="J1197" s="264">
        <v>5955</v>
      </c>
      <c r="K1197" s="264">
        <v>77</v>
      </c>
      <c r="L1197" s="264">
        <v>77</v>
      </c>
      <c r="M1197" s="264">
        <v>1</v>
      </c>
      <c r="N1197" s="264">
        <v>0</v>
      </c>
      <c r="O1197" s="264">
        <v>3847</v>
      </c>
      <c r="P1197" s="264">
        <v>88</v>
      </c>
      <c r="Q1197" s="264">
        <v>88</v>
      </c>
      <c r="R1197" s="264">
        <v>7</v>
      </c>
      <c r="S1197" s="264">
        <v>0</v>
      </c>
      <c r="T1197" s="265">
        <v>0.015</v>
      </c>
      <c r="U1197" s="266">
        <v>7423</v>
      </c>
      <c r="V1197" s="266">
        <v>73</v>
      </c>
      <c r="W1197" s="266">
        <v>46</v>
      </c>
      <c r="X1197" s="266">
        <v>0</v>
      </c>
      <c r="Y1197" s="264">
        <v>2</v>
      </c>
      <c r="Z1197" s="267">
        <v>0.00983429880102384</v>
      </c>
      <c r="AA1197" s="267">
        <v>0.00983429880102384</v>
      </c>
      <c r="AB1197" s="267">
        <v>0.0129303106633081</v>
      </c>
      <c r="AC1197" s="268">
        <v>0.0228749675071484</v>
      </c>
      <c r="AD1197" s="269">
        <v>-0.0030960118622843</v>
      </c>
      <c r="AE1197" s="270">
        <v>39572</v>
      </c>
      <c r="AF1197" s="271">
        <v>504</v>
      </c>
      <c r="AG1197" s="271">
        <v>0</v>
      </c>
      <c r="AH1197" s="271">
        <v>35985</v>
      </c>
      <c r="AI1197" s="271">
        <v>546</v>
      </c>
      <c r="AJ1197" s="271">
        <v>0</v>
      </c>
      <c r="AK1197" s="268">
        <v>0.0127362781764884</v>
      </c>
      <c r="AL1197" s="268">
        <v>0.0151729887453105</v>
      </c>
      <c r="AM1197" s="269">
        <v>-0.00243671056882212</v>
      </c>
    </row>
    <row r="1198" spans="1:39">
      <c r="A1198" s="279" t="s">
        <v>1671</v>
      </c>
      <c r="B1198" s="280" t="s">
        <v>3351</v>
      </c>
      <c r="C1198" s="262" t="s">
        <v>1835</v>
      </c>
      <c r="D1198" s="280" t="s">
        <v>1836</v>
      </c>
      <c r="E1198" s="263">
        <v>3127</v>
      </c>
      <c r="F1198" s="263">
        <v>43</v>
      </c>
      <c r="G1198" s="263">
        <v>19</v>
      </c>
      <c r="H1198" s="263">
        <v>0</v>
      </c>
      <c r="I1198" s="263">
        <v>0</v>
      </c>
      <c r="J1198" s="264">
        <v>2809</v>
      </c>
      <c r="K1198" s="264">
        <v>49</v>
      </c>
      <c r="L1198" s="264">
        <v>49</v>
      </c>
      <c r="M1198" s="264">
        <v>3</v>
      </c>
      <c r="N1198" s="264">
        <v>0</v>
      </c>
      <c r="O1198" s="264">
        <v>1670</v>
      </c>
      <c r="P1198" s="264">
        <v>29</v>
      </c>
      <c r="Q1198" s="264">
        <v>29</v>
      </c>
      <c r="R1198" s="264">
        <v>12</v>
      </c>
      <c r="S1198" s="264">
        <v>0</v>
      </c>
      <c r="T1198" s="265">
        <v>0.015</v>
      </c>
      <c r="U1198" s="266">
        <v>3127</v>
      </c>
      <c r="V1198" s="266">
        <v>43</v>
      </c>
      <c r="W1198" s="266">
        <v>19</v>
      </c>
      <c r="X1198" s="266">
        <v>0</v>
      </c>
      <c r="Y1198" s="264">
        <v>0</v>
      </c>
      <c r="Z1198" s="267">
        <v>0.0137511992324912</v>
      </c>
      <c r="AA1198" s="267">
        <v>0.0137511992324912</v>
      </c>
      <c r="AB1198" s="267">
        <v>0.0174439302242791</v>
      </c>
      <c r="AC1198" s="268">
        <v>0.0173652694610778</v>
      </c>
      <c r="AD1198" s="269">
        <v>-0.0036927309917879</v>
      </c>
      <c r="AE1198" s="270">
        <v>17301</v>
      </c>
      <c r="AF1198" s="271">
        <v>251</v>
      </c>
      <c r="AG1198" s="271">
        <v>0</v>
      </c>
      <c r="AH1198" s="271">
        <v>17483</v>
      </c>
      <c r="AI1198" s="271">
        <v>242</v>
      </c>
      <c r="AJ1198" s="271">
        <v>1</v>
      </c>
      <c r="AK1198" s="268">
        <v>0.0145078319172302</v>
      </c>
      <c r="AL1198" s="268">
        <v>0.0137848195389807</v>
      </c>
      <c r="AM1198" s="269">
        <v>0.000723012378249493</v>
      </c>
    </row>
    <row r="1199" spans="1:39">
      <c r="A1199" s="279" t="s">
        <v>1671</v>
      </c>
      <c r="B1199" s="280" t="s">
        <v>3351</v>
      </c>
      <c r="C1199" s="262" t="s">
        <v>1837</v>
      </c>
      <c r="D1199" s="280" t="s">
        <v>1838</v>
      </c>
      <c r="E1199" s="263">
        <v>4517</v>
      </c>
      <c r="F1199" s="263">
        <v>45</v>
      </c>
      <c r="G1199" s="263">
        <v>38</v>
      </c>
      <c r="H1199" s="263">
        <v>1</v>
      </c>
      <c r="I1199" s="263">
        <v>0</v>
      </c>
      <c r="J1199" s="264">
        <v>3392</v>
      </c>
      <c r="K1199" s="264">
        <v>39</v>
      </c>
      <c r="L1199" s="264">
        <v>39</v>
      </c>
      <c r="M1199" s="264">
        <v>3</v>
      </c>
      <c r="N1199" s="264">
        <v>0</v>
      </c>
      <c r="O1199" s="264">
        <v>2039</v>
      </c>
      <c r="P1199" s="264">
        <v>27</v>
      </c>
      <c r="Q1199" s="264">
        <v>27</v>
      </c>
      <c r="R1199" s="264">
        <v>6</v>
      </c>
      <c r="S1199" s="264">
        <v>0</v>
      </c>
      <c r="T1199" s="265">
        <v>0.015</v>
      </c>
      <c r="U1199" s="266">
        <v>4517</v>
      </c>
      <c r="V1199" s="266">
        <v>45</v>
      </c>
      <c r="W1199" s="266">
        <v>38</v>
      </c>
      <c r="X1199" s="266">
        <v>0</v>
      </c>
      <c r="Y1199" s="264">
        <v>1</v>
      </c>
      <c r="Z1199" s="267">
        <v>0.00996236440115121</v>
      </c>
      <c r="AA1199" s="267">
        <v>0.00996236440115121</v>
      </c>
      <c r="AB1199" s="267">
        <v>0.011497641509434</v>
      </c>
      <c r="AC1199" s="268">
        <v>0.013241785188818</v>
      </c>
      <c r="AD1199" s="269">
        <v>-0.00153527710828275</v>
      </c>
      <c r="AE1199" s="270">
        <v>22417</v>
      </c>
      <c r="AF1199" s="271">
        <v>282</v>
      </c>
      <c r="AG1199" s="271">
        <v>0</v>
      </c>
      <c r="AH1199" s="271">
        <v>21782</v>
      </c>
      <c r="AI1199" s="271">
        <v>321</v>
      </c>
      <c r="AJ1199" s="271">
        <v>0</v>
      </c>
      <c r="AK1199" s="268">
        <v>0.0125797385912477</v>
      </c>
      <c r="AL1199" s="268">
        <v>0.0147369387567716</v>
      </c>
      <c r="AM1199" s="269">
        <v>-0.00215720016552393</v>
      </c>
    </row>
    <row r="1200" spans="1:39">
      <c r="A1200" s="279" t="s">
        <v>1671</v>
      </c>
      <c r="B1200" s="280" t="s">
        <v>3353</v>
      </c>
      <c r="C1200" s="262" t="s">
        <v>1839</v>
      </c>
      <c r="D1200" s="280" t="s">
        <v>1840</v>
      </c>
      <c r="E1200" s="263">
        <v>3840</v>
      </c>
      <c r="F1200" s="263">
        <v>56</v>
      </c>
      <c r="G1200" s="263">
        <v>40</v>
      </c>
      <c r="H1200" s="263">
        <v>1</v>
      </c>
      <c r="I1200" s="263">
        <v>0</v>
      </c>
      <c r="J1200" s="264">
        <v>3169</v>
      </c>
      <c r="K1200" s="264">
        <v>48</v>
      </c>
      <c r="L1200" s="264">
        <v>48</v>
      </c>
      <c r="M1200" s="264">
        <v>2</v>
      </c>
      <c r="N1200" s="264">
        <v>0</v>
      </c>
      <c r="O1200" s="264">
        <v>1938</v>
      </c>
      <c r="P1200" s="264">
        <v>24</v>
      </c>
      <c r="Q1200" s="264">
        <v>24</v>
      </c>
      <c r="R1200" s="264">
        <v>11</v>
      </c>
      <c r="S1200" s="264">
        <v>0</v>
      </c>
      <c r="T1200" s="265">
        <v>0.015</v>
      </c>
      <c r="U1200" s="266">
        <v>3840</v>
      </c>
      <c r="V1200" s="266">
        <v>56</v>
      </c>
      <c r="W1200" s="266">
        <v>40</v>
      </c>
      <c r="X1200" s="266">
        <v>0</v>
      </c>
      <c r="Y1200" s="264">
        <v>1</v>
      </c>
      <c r="Z1200" s="267">
        <v>0.0145833333333333</v>
      </c>
      <c r="AA1200" s="267">
        <v>0.0145833333333333</v>
      </c>
      <c r="AB1200" s="267">
        <v>0.0151467339854844</v>
      </c>
      <c r="AC1200" s="268">
        <v>0.0123839009287926</v>
      </c>
      <c r="AD1200" s="269">
        <v>-0.000563400652151047</v>
      </c>
      <c r="AE1200" s="270">
        <v>21023</v>
      </c>
      <c r="AF1200" s="271">
        <v>323</v>
      </c>
      <c r="AG1200" s="271">
        <v>0</v>
      </c>
      <c r="AH1200" s="271">
        <v>21238</v>
      </c>
      <c r="AI1200" s="271">
        <v>375</v>
      </c>
      <c r="AJ1200" s="271">
        <v>0</v>
      </c>
      <c r="AK1200" s="268">
        <v>0.0153641250059459</v>
      </c>
      <c r="AL1200" s="268">
        <v>0.0176570298521518</v>
      </c>
      <c r="AM1200" s="269">
        <v>-0.00229290484620593</v>
      </c>
    </row>
    <row r="1201" spans="1:39">
      <c r="A1201" s="279" t="s">
        <v>1671</v>
      </c>
      <c r="B1201" s="280" t="s">
        <v>3353</v>
      </c>
      <c r="C1201" s="262" t="s">
        <v>1841</v>
      </c>
      <c r="D1201" s="280" t="s">
        <v>1842</v>
      </c>
      <c r="E1201" s="263">
        <v>2330</v>
      </c>
      <c r="F1201" s="263">
        <v>39</v>
      </c>
      <c r="G1201" s="263">
        <v>29</v>
      </c>
      <c r="H1201" s="263">
        <v>0</v>
      </c>
      <c r="I1201" s="263">
        <v>0</v>
      </c>
      <c r="J1201" s="264">
        <v>1938</v>
      </c>
      <c r="K1201" s="264">
        <v>18</v>
      </c>
      <c r="L1201" s="264">
        <v>17</v>
      </c>
      <c r="M1201" s="264">
        <v>0</v>
      </c>
      <c r="N1201" s="264">
        <v>0</v>
      </c>
      <c r="O1201" s="264">
        <v>1403</v>
      </c>
      <c r="P1201" s="264">
        <v>26</v>
      </c>
      <c r="Q1201" s="264">
        <v>26</v>
      </c>
      <c r="R1201" s="264">
        <v>7</v>
      </c>
      <c r="S1201" s="264">
        <v>0</v>
      </c>
      <c r="T1201" s="265">
        <v>0.015</v>
      </c>
      <c r="U1201" s="266">
        <v>2330</v>
      </c>
      <c r="V1201" s="266">
        <v>39</v>
      </c>
      <c r="W1201" s="266">
        <v>29</v>
      </c>
      <c r="X1201" s="266">
        <v>0</v>
      </c>
      <c r="Y1201" s="264">
        <v>0</v>
      </c>
      <c r="Z1201" s="267">
        <v>0.0167381974248927</v>
      </c>
      <c r="AA1201" s="267">
        <v>0.0167381974248927</v>
      </c>
      <c r="AB1201" s="267">
        <v>0.00928792569659443</v>
      </c>
      <c r="AC1201" s="268">
        <v>0.0185317177476835</v>
      </c>
      <c r="AD1201" s="269">
        <v>0.00745027172829828</v>
      </c>
      <c r="AE1201" s="270">
        <v>13787</v>
      </c>
      <c r="AF1201" s="271">
        <v>201</v>
      </c>
      <c r="AG1201" s="271">
        <v>0</v>
      </c>
      <c r="AH1201" s="271">
        <v>13457</v>
      </c>
      <c r="AI1201" s="271">
        <v>249</v>
      </c>
      <c r="AJ1201" s="271">
        <v>0</v>
      </c>
      <c r="AK1201" s="268">
        <v>0.0145789511858998</v>
      </c>
      <c r="AL1201" s="268">
        <v>0.0185033811399272</v>
      </c>
      <c r="AM1201" s="269">
        <v>-0.00392442995402742</v>
      </c>
    </row>
    <row r="1202" spans="1:39">
      <c r="A1202" s="279" t="s">
        <v>1671</v>
      </c>
      <c r="B1202" s="280" t="s">
        <v>3353</v>
      </c>
      <c r="C1202" s="262" t="s">
        <v>1843</v>
      </c>
      <c r="D1202" s="280" t="s">
        <v>1844</v>
      </c>
      <c r="E1202" s="263">
        <v>3444</v>
      </c>
      <c r="F1202" s="263">
        <v>59</v>
      </c>
      <c r="G1202" s="263">
        <v>40</v>
      </c>
      <c r="H1202" s="263">
        <v>1</v>
      </c>
      <c r="I1202" s="263">
        <v>0</v>
      </c>
      <c r="J1202" s="264">
        <v>2848</v>
      </c>
      <c r="K1202" s="264">
        <v>37</v>
      </c>
      <c r="L1202" s="264">
        <v>37</v>
      </c>
      <c r="M1202" s="264">
        <v>5</v>
      </c>
      <c r="N1202" s="264">
        <v>0</v>
      </c>
      <c r="O1202" s="264">
        <v>1962</v>
      </c>
      <c r="P1202" s="264">
        <v>40</v>
      </c>
      <c r="Q1202" s="264">
        <v>40</v>
      </c>
      <c r="R1202" s="264">
        <v>2</v>
      </c>
      <c r="S1202" s="264">
        <v>0</v>
      </c>
      <c r="T1202" s="265">
        <v>0.015</v>
      </c>
      <c r="U1202" s="266">
        <v>3444</v>
      </c>
      <c r="V1202" s="266">
        <v>59</v>
      </c>
      <c r="W1202" s="266">
        <v>40</v>
      </c>
      <c r="X1202" s="266">
        <v>0</v>
      </c>
      <c r="Y1202" s="264">
        <v>1</v>
      </c>
      <c r="Z1202" s="267">
        <v>0.0171312427409988</v>
      </c>
      <c r="AA1202" s="267">
        <v>0.0171312427409988</v>
      </c>
      <c r="AB1202" s="267">
        <v>0.0129915730337079</v>
      </c>
      <c r="AC1202" s="268">
        <v>0.0203873598369011</v>
      </c>
      <c r="AD1202" s="269">
        <v>0.00413966970729097</v>
      </c>
      <c r="AE1202" s="270">
        <v>19686</v>
      </c>
      <c r="AF1202" s="271">
        <v>339</v>
      </c>
      <c r="AG1202" s="271">
        <v>0</v>
      </c>
      <c r="AH1202" s="271">
        <v>19732</v>
      </c>
      <c r="AI1202" s="271">
        <v>306</v>
      </c>
      <c r="AJ1202" s="271">
        <v>0</v>
      </c>
      <c r="AK1202" s="268">
        <v>0.0172203596464493</v>
      </c>
      <c r="AL1202" s="268">
        <v>0.0155078045813906</v>
      </c>
      <c r="AM1202" s="269">
        <v>0.00171255506505862</v>
      </c>
    </row>
    <row r="1203" spans="1:39">
      <c r="A1203" s="279" t="s">
        <v>1671</v>
      </c>
      <c r="B1203" s="280" t="s">
        <v>3353</v>
      </c>
      <c r="C1203" s="262" t="s">
        <v>1845</v>
      </c>
      <c r="D1203" s="280" t="s">
        <v>1846</v>
      </c>
      <c r="E1203" s="263">
        <v>3005</v>
      </c>
      <c r="F1203" s="263">
        <v>40</v>
      </c>
      <c r="G1203" s="263">
        <v>27</v>
      </c>
      <c r="H1203" s="263">
        <v>0</v>
      </c>
      <c r="I1203" s="263">
        <v>0</v>
      </c>
      <c r="J1203" s="264">
        <v>2388</v>
      </c>
      <c r="K1203" s="264">
        <v>29</v>
      </c>
      <c r="L1203" s="264">
        <v>29</v>
      </c>
      <c r="M1203" s="264">
        <v>1</v>
      </c>
      <c r="N1203" s="264">
        <v>0</v>
      </c>
      <c r="O1203" s="264">
        <v>1467</v>
      </c>
      <c r="P1203" s="264">
        <v>30</v>
      </c>
      <c r="Q1203" s="264">
        <v>30</v>
      </c>
      <c r="R1203" s="264">
        <v>13</v>
      </c>
      <c r="S1203" s="264">
        <v>0</v>
      </c>
      <c r="T1203" s="265">
        <v>0.015</v>
      </c>
      <c r="U1203" s="266">
        <v>3005</v>
      </c>
      <c r="V1203" s="266">
        <v>40</v>
      </c>
      <c r="W1203" s="266">
        <v>27</v>
      </c>
      <c r="X1203" s="266">
        <v>0</v>
      </c>
      <c r="Y1203" s="264">
        <v>0</v>
      </c>
      <c r="Z1203" s="267">
        <v>0.0133111480865225</v>
      </c>
      <c r="AA1203" s="267">
        <v>0.0133111480865225</v>
      </c>
      <c r="AB1203" s="267">
        <v>0.01214405360134</v>
      </c>
      <c r="AC1203" s="268">
        <v>0.0204498977505112</v>
      </c>
      <c r="AD1203" s="269">
        <v>0.00116709448518243</v>
      </c>
      <c r="AE1203" s="270">
        <v>16428</v>
      </c>
      <c r="AF1203" s="271">
        <v>251</v>
      </c>
      <c r="AG1203" s="271">
        <v>1</v>
      </c>
      <c r="AH1203" s="271">
        <v>17183</v>
      </c>
      <c r="AI1203" s="271">
        <v>285</v>
      </c>
      <c r="AJ1203" s="271">
        <v>0</v>
      </c>
      <c r="AK1203" s="268">
        <v>0.015217920623326</v>
      </c>
      <c r="AL1203" s="268">
        <v>0.0165861607402665</v>
      </c>
      <c r="AM1203" s="269">
        <v>-0.00136824011694051</v>
      </c>
    </row>
    <row r="1204" spans="1:39">
      <c r="A1204" s="279" t="s">
        <v>1671</v>
      </c>
      <c r="B1204" s="280" t="s">
        <v>3353</v>
      </c>
      <c r="C1204" s="262" t="s">
        <v>1847</v>
      </c>
      <c r="D1204" s="280" t="s">
        <v>1848</v>
      </c>
      <c r="E1204" s="263">
        <v>3236</v>
      </c>
      <c r="F1204" s="263">
        <v>58</v>
      </c>
      <c r="G1204" s="263">
        <v>32</v>
      </c>
      <c r="H1204" s="263">
        <v>2</v>
      </c>
      <c r="I1204" s="263">
        <v>0</v>
      </c>
      <c r="J1204" s="264">
        <v>2752</v>
      </c>
      <c r="K1204" s="264">
        <v>30</v>
      </c>
      <c r="L1204" s="264">
        <v>29</v>
      </c>
      <c r="M1204" s="264">
        <v>1</v>
      </c>
      <c r="N1204" s="264">
        <v>0</v>
      </c>
      <c r="O1204" s="264">
        <v>1753</v>
      </c>
      <c r="P1204" s="264">
        <v>48</v>
      </c>
      <c r="Q1204" s="264">
        <v>46</v>
      </c>
      <c r="R1204" s="264">
        <v>3</v>
      </c>
      <c r="S1204" s="264">
        <v>0</v>
      </c>
      <c r="T1204" s="265">
        <v>0.015</v>
      </c>
      <c r="U1204" s="266">
        <v>3236</v>
      </c>
      <c r="V1204" s="266">
        <v>58</v>
      </c>
      <c r="W1204" s="266">
        <v>32</v>
      </c>
      <c r="X1204" s="266">
        <v>0</v>
      </c>
      <c r="Y1204" s="264">
        <v>2</v>
      </c>
      <c r="Z1204" s="267">
        <v>0.0179233621755253</v>
      </c>
      <c r="AA1204" s="267">
        <v>0.0179233621755253</v>
      </c>
      <c r="AB1204" s="267">
        <v>0.0109011627906977</v>
      </c>
      <c r="AC1204" s="268">
        <v>0.0273816314888762</v>
      </c>
      <c r="AD1204" s="269">
        <v>0.00702219938482766</v>
      </c>
      <c r="AE1204" s="270">
        <v>18232</v>
      </c>
      <c r="AF1204" s="271">
        <v>319</v>
      </c>
      <c r="AG1204" s="271">
        <v>0</v>
      </c>
      <c r="AH1204" s="271">
        <v>18476</v>
      </c>
      <c r="AI1204" s="271">
        <v>351</v>
      </c>
      <c r="AJ1204" s="271">
        <v>0</v>
      </c>
      <c r="AK1204" s="268">
        <v>0.0174967090829311</v>
      </c>
      <c r="AL1204" s="268">
        <v>0.0189976185321498</v>
      </c>
      <c r="AM1204" s="269">
        <v>-0.00150090944921871</v>
      </c>
    </row>
    <row r="1205" spans="1:39">
      <c r="A1205" s="279" t="s">
        <v>1671</v>
      </c>
      <c r="B1205" s="280" t="s">
        <v>3353</v>
      </c>
      <c r="C1205" s="262" t="s">
        <v>1849</v>
      </c>
      <c r="D1205" s="280" t="s">
        <v>1850</v>
      </c>
      <c r="E1205" s="263">
        <v>5395</v>
      </c>
      <c r="F1205" s="263">
        <v>109</v>
      </c>
      <c r="G1205" s="263">
        <v>67</v>
      </c>
      <c r="H1205" s="263">
        <v>0</v>
      </c>
      <c r="I1205" s="263">
        <v>0</v>
      </c>
      <c r="J1205" s="264">
        <v>4673</v>
      </c>
      <c r="K1205" s="264">
        <v>100</v>
      </c>
      <c r="L1205" s="264">
        <v>100</v>
      </c>
      <c r="M1205" s="264">
        <v>0</v>
      </c>
      <c r="N1205" s="264">
        <v>1</v>
      </c>
      <c r="O1205" s="264">
        <v>2905</v>
      </c>
      <c r="P1205" s="264">
        <v>82</v>
      </c>
      <c r="Q1205" s="264">
        <v>82</v>
      </c>
      <c r="R1205" s="264">
        <v>17</v>
      </c>
      <c r="S1205" s="264">
        <v>0</v>
      </c>
      <c r="T1205" s="265">
        <v>0.015</v>
      </c>
      <c r="U1205" s="266">
        <v>5395</v>
      </c>
      <c r="V1205" s="266">
        <v>109</v>
      </c>
      <c r="W1205" s="266">
        <v>67</v>
      </c>
      <c r="X1205" s="266">
        <v>0</v>
      </c>
      <c r="Y1205" s="264">
        <v>0</v>
      </c>
      <c r="Z1205" s="267">
        <v>0.0202038924930491</v>
      </c>
      <c r="AA1205" s="267">
        <v>0.0202038924930491</v>
      </c>
      <c r="AB1205" s="267">
        <v>0.0211855339182538</v>
      </c>
      <c r="AC1205" s="268">
        <v>0.0282271944922547</v>
      </c>
      <c r="AD1205" s="269">
        <v>-0.000981641425204679</v>
      </c>
      <c r="AE1205" s="270">
        <v>30907</v>
      </c>
      <c r="AF1205" s="271">
        <v>624</v>
      </c>
      <c r="AG1205" s="271">
        <v>1</v>
      </c>
      <c r="AH1205" s="271">
        <v>30988</v>
      </c>
      <c r="AI1205" s="271">
        <v>585</v>
      </c>
      <c r="AJ1205" s="271">
        <v>1</v>
      </c>
      <c r="AK1205" s="268">
        <v>0.0201572459313424</v>
      </c>
      <c r="AL1205" s="268">
        <v>0.0188460049051246</v>
      </c>
      <c r="AM1205" s="269">
        <v>0.00131124102621785</v>
      </c>
    </row>
    <row r="1206" spans="1:39">
      <c r="A1206" s="279" t="s">
        <v>1671</v>
      </c>
      <c r="B1206" s="280" t="s">
        <v>3351</v>
      </c>
      <c r="C1206" s="262" t="s">
        <v>1851</v>
      </c>
      <c r="D1206" s="280" t="s">
        <v>1852</v>
      </c>
      <c r="E1206" s="263">
        <v>5331</v>
      </c>
      <c r="F1206" s="263">
        <v>122</v>
      </c>
      <c r="G1206" s="263">
        <v>86</v>
      </c>
      <c r="H1206" s="263">
        <v>1</v>
      </c>
      <c r="I1206" s="263">
        <v>0</v>
      </c>
      <c r="J1206" s="264">
        <v>5719</v>
      </c>
      <c r="K1206" s="264">
        <v>88</v>
      </c>
      <c r="L1206" s="264">
        <v>88</v>
      </c>
      <c r="M1206" s="264">
        <v>8</v>
      </c>
      <c r="N1206" s="264">
        <v>0</v>
      </c>
      <c r="O1206" s="264">
        <v>2716</v>
      </c>
      <c r="P1206" s="264">
        <v>75</v>
      </c>
      <c r="Q1206" s="264">
        <v>75</v>
      </c>
      <c r="R1206" s="264">
        <v>40</v>
      </c>
      <c r="S1206" s="264">
        <v>0</v>
      </c>
      <c r="T1206" s="265">
        <v>0.015</v>
      </c>
      <c r="U1206" s="266">
        <v>5331</v>
      </c>
      <c r="V1206" s="266">
        <v>122</v>
      </c>
      <c r="W1206" s="266">
        <v>86</v>
      </c>
      <c r="X1206" s="266">
        <v>0</v>
      </c>
      <c r="Y1206" s="264">
        <v>1</v>
      </c>
      <c r="Z1206" s="267">
        <v>0.0228850121928344</v>
      </c>
      <c r="AA1206" s="267">
        <v>0.0228850121928344</v>
      </c>
      <c r="AB1206" s="267">
        <v>0.0153873054729848</v>
      </c>
      <c r="AC1206" s="268">
        <v>0.0276141384388807</v>
      </c>
      <c r="AD1206" s="269">
        <v>0.00749770671984958</v>
      </c>
      <c r="AE1206" s="270">
        <v>31356</v>
      </c>
      <c r="AF1206" s="271">
        <v>655</v>
      </c>
      <c r="AG1206" s="271">
        <v>0</v>
      </c>
      <c r="AH1206" s="271">
        <v>28968</v>
      </c>
      <c r="AI1206" s="271">
        <v>666</v>
      </c>
      <c r="AJ1206" s="271">
        <v>0</v>
      </c>
      <c r="AK1206" s="268">
        <v>0.0208891440234724</v>
      </c>
      <c r="AL1206" s="268">
        <v>0.0229908864954432</v>
      </c>
      <c r="AM1206" s="269">
        <v>-0.00210174247197087</v>
      </c>
    </row>
    <row r="1207" spans="1:39">
      <c r="A1207" s="279" t="s">
        <v>1671</v>
      </c>
      <c r="B1207" s="280" t="s">
        <v>3351</v>
      </c>
      <c r="C1207" s="262" t="s">
        <v>1853</v>
      </c>
      <c r="D1207" s="280" t="s">
        <v>1854</v>
      </c>
      <c r="E1207" s="263">
        <v>3277</v>
      </c>
      <c r="F1207" s="263">
        <v>42</v>
      </c>
      <c r="G1207" s="263">
        <v>35</v>
      </c>
      <c r="H1207" s="263">
        <v>0</v>
      </c>
      <c r="I1207" s="263">
        <v>0</v>
      </c>
      <c r="J1207" s="264">
        <v>2871</v>
      </c>
      <c r="K1207" s="264">
        <v>37</v>
      </c>
      <c r="L1207" s="264">
        <v>37</v>
      </c>
      <c r="M1207" s="264">
        <v>1</v>
      </c>
      <c r="N1207" s="264">
        <v>0</v>
      </c>
      <c r="O1207" s="264">
        <v>1441</v>
      </c>
      <c r="P1207" s="264">
        <v>36</v>
      </c>
      <c r="Q1207" s="264">
        <v>36</v>
      </c>
      <c r="R1207" s="264">
        <v>7</v>
      </c>
      <c r="S1207" s="264">
        <v>0</v>
      </c>
      <c r="T1207" s="265">
        <v>0.015</v>
      </c>
      <c r="U1207" s="266">
        <v>3277</v>
      </c>
      <c r="V1207" s="266">
        <v>42</v>
      </c>
      <c r="W1207" s="266">
        <v>35</v>
      </c>
      <c r="X1207" s="266">
        <v>0</v>
      </c>
      <c r="Y1207" s="264">
        <v>0</v>
      </c>
      <c r="Z1207" s="267">
        <v>0.0128166005492829</v>
      </c>
      <c r="AA1207" s="267">
        <v>0.0128166005492829</v>
      </c>
      <c r="AB1207" s="267">
        <v>0.0128874956461163</v>
      </c>
      <c r="AC1207" s="268">
        <v>0.0249826509368494</v>
      </c>
      <c r="AD1207" s="269">
        <v>-7.08950968334558e-5</v>
      </c>
      <c r="AE1207" s="270">
        <v>17098</v>
      </c>
      <c r="AF1207" s="271">
        <v>321</v>
      </c>
      <c r="AG1207" s="271">
        <v>0</v>
      </c>
      <c r="AH1207" s="271">
        <v>16842</v>
      </c>
      <c r="AI1207" s="271">
        <v>393</v>
      </c>
      <c r="AJ1207" s="271">
        <v>0</v>
      </c>
      <c r="AK1207" s="268">
        <v>0.0187741256287285</v>
      </c>
      <c r="AL1207" s="268">
        <v>0.0233345208407553</v>
      </c>
      <c r="AM1207" s="269">
        <v>-0.00456039521202675</v>
      </c>
    </row>
    <row r="1208" spans="1:39">
      <c r="A1208" s="279" t="s">
        <v>1671</v>
      </c>
      <c r="B1208" s="280" t="s">
        <v>3351</v>
      </c>
      <c r="C1208" s="262" t="s">
        <v>1855</v>
      </c>
      <c r="D1208" s="280" t="s">
        <v>1856</v>
      </c>
      <c r="E1208" s="263">
        <v>3179</v>
      </c>
      <c r="F1208" s="263">
        <v>50</v>
      </c>
      <c r="G1208" s="263">
        <v>34</v>
      </c>
      <c r="H1208" s="263">
        <v>4</v>
      </c>
      <c r="I1208" s="263">
        <v>0</v>
      </c>
      <c r="J1208" s="264">
        <v>3102</v>
      </c>
      <c r="K1208" s="264">
        <v>55</v>
      </c>
      <c r="L1208" s="264">
        <v>54</v>
      </c>
      <c r="M1208" s="264">
        <v>0</v>
      </c>
      <c r="N1208" s="264">
        <v>0</v>
      </c>
      <c r="O1208" s="264">
        <v>1703</v>
      </c>
      <c r="P1208" s="264">
        <v>59</v>
      </c>
      <c r="Q1208" s="264">
        <v>59</v>
      </c>
      <c r="R1208" s="264">
        <v>26</v>
      </c>
      <c r="S1208" s="264">
        <v>0</v>
      </c>
      <c r="T1208" s="265">
        <v>0.015</v>
      </c>
      <c r="U1208" s="266">
        <v>3179</v>
      </c>
      <c r="V1208" s="266">
        <v>50</v>
      </c>
      <c r="W1208" s="266">
        <v>34</v>
      </c>
      <c r="X1208" s="266">
        <v>0</v>
      </c>
      <c r="Y1208" s="264">
        <v>4</v>
      </c>
      <c r="Z1208" s="267">
        <v>0.0157282164202579</v>
      </c>
      <c r="AA1208" s="267">
        <v>0.0157282164202579</v>
      </c>
      <c r="AB1208" s="267">
        <v>0.0177304964539007</v>
      </c>
      <c r="AC1208" s="268">
        <v>0.0346447445684087</v>
      </c>
      <c r="AD1208" s="269">
        <v>-0.00200228003364277</v>
      </c>
      <c r="AE1208" s="270">
        <v>18279</v>
      </c>
      <c r="AF1208" s="271">
        <v>328</v>
      </c>
      <c r="AG1208" s="271">
        <v>0</v>
      </c>
      <c r="AH1208" s="271">
        <v>17891</v>
      </c>
      <c r="AI1208" s="271">
        <v>287</v>
      </c>
      <c r="AJ1208" s="271">
        <v>0</v>
      </c>
      <c r="AK1208" s="268">
        <v>0.0179440888451228</v>
      </c>
      <c r="AL1208" s="268">
        <v>0.016041585154547</v>
      </c>
      <c r="AM1208" s="269">
        <v>0.00190250369057584</v>
      </c>
    </row>
    <row r="1209" spans="1:39">
      <c r="A1209" s="279" t="s">
        <v>1671</v>
      </c>
      <c r="B1209" s="280" t="s">
        <v>3351</v>
      </c>
      <c r="C1209" s="262" t="s">
        <v>1857</v>
      </c>
      <c r="D1209" s="280" t="s">
        <v>1857</v>
      </c>
      <c r="E1209" s="263">
        <v>1781</v>
      </c>
      <c r="F1209" s="263">
        <v>26</v>
      </c>
      <c r="G1209" s="263">
        <v>17</v>
      </c>
      <c r="H1209" s="263">
        <v>0</v>
      </c>
      <c r="I1209" s="263">
        <v>0</v>
      </c>
      <c r="J1209" s="264">
        <v>1681</v>
      </c>
      <c r="K1209" s="264">
        <v>44</v>
      </c>
      <c r="L1209" s="264">
        <v>44</v>
      </c>
      <c r="M1209" s="264">
        <v>2</v>
      </c>
      <c r="N1209" s="264">
        <v>0</v>
      </c>
      <c r="O1209" s="264">
        <v>894</v>
      </c>
      <c r="P1209" s="264">
        <v>27</v>
      </c>
      <c r="Q1209" s="264">
        <v>27</v>
      </c>
      <c r="R1209" s="264">
        <v>12</v>
      </c>
      <c r="S1209" s="264">
        <v>0</v>
      </c>
      <c r="T1209" s="265">
        <v>0.015</v>
      </c>
      <c r="U1209" s="266">
        <v>1781</v>
      </c>
      <c r="V1209" s="266">
        <v>26</v>
      </c>
      <c r="W1209" s="266">
        <v>17</v>
      </c>
      <c r="X1209" s="266">
        <v>0</v>
      </c>
      <c r="Y1209" s="264">
        <v>0</v>
      </c>
      <c r="Z1209" s="267">
        <v>0.0145985401459854</v>
      </c>
      <c r="AA1209" s="267">
        <v>0.0145985401459854</v>
      </c>
      <c r="AB1209" s="267">
        <v>0.0261748958953004</v>
      </c>
      <c r="AC1209" s="268">
        <v>0.0302013422818792</v>
      </c>
      <c r="AD1209" s="269">
        <v>-0.011576355749315</v>
      </c>
      <c r="AE1209" s="270">
        <v>10249</v>
      </c>
      <c r="AF1209" s="271">
        <v>268</v>
      </c>
      <c r="AG1209" s="271">
        <v>0</v>
      </c>
      <c r="AH1209" s="271">
        <v>10871</v>
      </c>
      <c r="AI1209" s="271">
        <v>318</v>
      </c>
      <c r="AJ1209" s="271">
        <v>0</v>
      </c>
      <c r="AK1209" s="268">
        <v>0.0261488925748854</v>
      </c>
      <c r="AL1209" s="268">
        <v>0.0292521387176893</v>
      </c>
      <c r="AM1209" s="269">
        <v>-0.00310324614280391</v>
      </c>
    </row>
    <row r="1210" spans="1:39">
      <c r="A1210" s="279" t="s">
        <v>1671</v>
      </c>
      <c r="B1210" s="280" t="s">
        <v>3351</v>
      </c>
      <c r="C1210" s="262" t="s">
        <v>1858</v>
      </c>
      <c r="D1210" s="280" t="s">
        <v>1859</v>
      </c>
      <c r="E1210" s="263">
        <v>0</v>
      </c>
      <c r="F1210" s="263">
        <v>0</v>
      </c>
      <c r="G1210" s="263">
        <v>0</v>
      </c>
      <c r="H1210" s="263">
        <v>0</v>
      </c>
      <c r="I1210" s="263">
        <v>0</v>
      </c>
      <c r="J1210" s="264">
        <v>0</v>
      </c>
      <c r="K1210" s="264">
        <v>0</v>
      </c>
      <c r="L1210" s="264">
        <v>0</v>
      </c>
      <c r="M1210" s="264">
        <v>0</v>
      </c>
      <c r="N1210" s="264">
        <v>0</v>
      </c>
      <c r="O1210" s="264">
        <v>0</v>
      </c>
      <c r="P1210" s="264">
        <v>0</v>
      </c>
      <c r="Q1210" s="264">
        <v>0</v>
      </c>
      <c r="R1210" s="264">
        <v>0</v>
      </c>
      <c r="S1210" s="264">
        <v>0</v>
      </c>
      <c r="T1210" s="265">
        <v>0.015</v>
      </c>
      <c r="U1210" s="266">
        <v>0</v>
      </c>
      <c r="V1210" s="266">
        <v>0</v>
      </c>
      <c r="W1210" s="266">
        <v>0</v>
      </c>
      <c r="X1210" s="266">
        <v>0</v>
      </c>
      <c r="Y1210" s="264">
        <v>0</v>
      </c>
      <c r="Z1210" s="267">
        <v>0</v>
      </c>
      <c r="AA1210" s="267">
        <v>0</v>
      </c>
      <c r="AB1210" s="267">
        <v>0</v>
      </c>
      <c r="AC1210" s="268">
        <v>0</v>
      </c>
      <c r="AD1210" s="269">
        <v>0</v>
      </c>
      <c r="AE1210" s="270">
        <v>0</v>
      </c>
      <c r="AF1210" s="271">
        <v>0</v>
      </c>
      <c r="AG1210" s="271">
        <v>0</v>
      </c>
      <c r="AH1210" s="271">
        <v>0</v>
      </c>
      <c r="AI1210" s="271">
        <v>1</v>
      </c>
      <c r="AJ1210" s="271">
        <v>0</v>
      </c>
      <c r="AK1210" s="268">
        <v>0</v>
      </c>
      <c r="AL1210" s="268">
        <v>0</v>
      </c>
      <c r="AM1210" s="269">
        <v>0</v>
      </c>
    </row>
    <row r="1211" spans="1:39">
      <c r="A1211" s="279" t="s">
        <v>1671</v>
      </c>
      <c r="B1211" s="280" t="s">
        <v>3351</v>
      </c>
      <c r="C1211" s="262" t="s">
        <v>1860</v>
      </c>
      <c r="D1211" s="280" t="s">
        <v>1861</v>
      </c>
      <c r="E1211" s="263">
        <v>6422</v>
      </c>
      <c r="F1211" s="263">
        <v>93</v>
      </c>
      <c r="G1211" s="263">
        <v>62</v>
      </c>
      <c r="H1211" s="263">
        <v>4</v>
      </c>
      <c r="I1211" s="263">
        <v>0</v>
      </c>
      <c r="J1211" s="264">
        <v>5853</v>
      </c>
      <c r="K1211" s="264">
        <v>115</v>
      </c>
      <c r="L1211" s="264">
        <v>114</v>
      </c>
      <c r="M1211" s="264">
        <v>5</v>
      </c>
      <c r="N1211" s="264">
        <v>0</v>
      </c>
      <c r="O1211" s="264">
        <v>3425</v>
      </c>
      <c r="P1211" s="264">
        <v>283</v>
      </c>
      <c r="Q1211" s="264">
        <v>282</v>
      </c>
      <c r="R1211" s="264">
        <v>64</v>
      </c>
      <c r="S1211" s="264">
        <v>0</v>
      </c>
      <c r="T1211" s="265">
        <v>0.015</v>
      </c>
      <c r="U1211" s="266">
        <v>6422</v>
      </c>
      <c r="V1211" s="266">
        <v>93</v>
      </c>
      <c r="W1211" s="266">
        <v>62</v>
      </c>
      <c r="X1211" s="266">
        <v>0</v>
      </c>
      <c r="Y1211" s="264">
        <v>4</v>
      </c>
      <c r="Z1211" s="267">
        <v>0.014481469947057</v>
      </c>
      <c r="AA1211" s="267">
        <v>0.014481469947057</v>
      </c>
      <c r="AB1211" s="267">
        <v>0.0196480437382539</v>
      </c>
      <c r="AC1211" s="268">
        <v>0.0826277372262774</v>
      </c>
      <c r="AD1211" s="269">
        <v>-0.00516657379119689</v>
      </c>
      <c r="AE1211" s="270">
        <v>34684</v>
      </c>
      <c r="AF1211" s="271">
        <v>997</v>
      </c>
      <c r="AG1211" s="271">
        <v>1</v>
      </c>
      <c r="AH1211" s="271">
        <v>34371</v>
      </c>
      <c r="AI1211" s="271">
        <v>1007</v>
      </c>
      <c r="AJ1211" s="271">
        <v>0</v>
      </c>
      <c r="AK1211" s="268">
        <v>0.0287164110252566</v>
      </c>
      <c r="AL1211" s="268">
        <v>0.029297954671089</v>
      </c>
      <c r="AM1211" s="269">
        <v>-0.000581543645832395</v>
      </c>
    </row>
    <row r="1212" spans="1:39">
      <c r="A1212" s="279" t="s">
        <v>1671</v>
      </c>
      <c r="B1212" s="280" t="s">
        <v>3351</v>
      </c>
      <c r="C1212" s="262" t="s">
        <v>1862</v>
      </c>
      <c r="D1212" s="280" t="s">
        <v>1863</v>
      </c>
      <c r="E1212" s="263">
        <v>2</v>
      </c>
      <c r="F1212" s="263">
        <v>0</v>
      </c>
      <c r="G1212" s="263">
        <v>0</v>
      </c>
      <c r="H1212" s="263">
        <v>0</v>
      </c>
      <c r="I1212" s="263">
        <v>0</v>
      </c>
      <c r="J1212" s="264">
        <v>0</v>
      </c>
      <c r="K1212" s="264">
        <v>0</v>
      </c>
      <c r="L1212" s="264">
        <v>0</v>
      </c>
      <c r="M1212" s="264">
        <v>0</v>
      </c>
      <c r="N1212" s="264">
        <v>0</v>
      </c>
      <c r="O1212" s="264">
        <v>0</v>
      </c>
      <c r="P1212" s="264">
        <v>0</v>
      </c>
      <c r="Q1212" s="264">
        <v>0</v>
      </c>
      <c r="R1212" s="264">
        <v>0</v>
      </c>
      <c r="S1212" s="264">
        <v>0</v>
      </c>
      <c r="T1212" s="265">
        <v>0.015</v>
      </c>
      <c r="U1212" s="266">
        <v>2</v>
      </c>
      <c r="V1212" s="266">
        <v>0</v>
      </c>
      <c r="W1212" s="266">
        <v>0</v>
      </c>
      <c r="X1212" s="266">
        <v>0</v>
      </c>
      <c r="Y1212" s="264">
        <v>0</v>
      </c>
      <c r="Z1212" s="267">
        <v>0</v>
      </c>
      <c r="AA1212" s="267">
        <v>0</v>
      </c>
      <c r="AB1212" s="267">
        <v>0</v>
      </c>
      <c r="AC1212" s="268">
        <v>0</v>
      </c>
      <c r="AD1212" s="269">
        <v>0</v>
      </c>
      <c r="AE1212" s="270">
        <v>5</v>
      </c>
      <c r="AF1212" s="271">
        <v>1</v>
      </c>
      <c r="AG1212" s="271">
        <v>0</v>
      </c>
      <c r="AH1212" s="271">
        <v>11</v>
      </c>
      <c r="AI1212" s="271">
        <v>1</v>
      </c>
      <c r="AJ1212" s="271">
        <v>0</v>
      </c>
      <c r="AK1212" s="268">
        <v>0.2</v>
      </c>
      <c r="AL1212" s="268">
        <v>0.0909090909090909</v>
      </c>
      <c r="AM1212" s="269">
        <v>0.109090909090909</v>
      </c>
    </row>
    <row r="1213" spans="1:39">
      <c r="A1213" s="279" t="s">
        <v>1671</v>
      </c>
      <c r="B1213" s="280" t="s">
        <v>3351</v>
      </c>
      <c r="C1213" s="262" t="s">
        <v>1864</v>
      </c>
      <c r="D1213" s="280" t="s">
        <v>1865</v>
      </c>
      <c r="E1213" s="263">
        <v>0</v>
      </c>
      <c r="F1213" s="263">
        <v>0</v>
      </c>
      <c r="G1213" s="263">
        <v>0</v>
      </c>
      <c r="H1213" s="263">
        <v>0</v>
      </c>
      <c r="I1213" s="263">
        <v>0</v>
      </c>
      <c r="J1213" s="264">
        <v>0</v>
      </c>
      <c r="K1213" s="264">
        <v>0</v>
      </c>
      <c r="L1213" s="264">
        <v>0</v>
      </c>
      <c r="M1213" s="264">
        <v>0</v>
      </c>
      <c r="N1213" s="264">
        <v>0</v>
      </c>
      <c r="O1213" s="264">
        <v>0</v>
      </c>
      <c r="P1213" s="264">
        <v>0</v>
      </c>
      <c r="Q1213" s="264">
        <v>0</v>
      </c>
      <c r="R1213" s="264">
        <v>0</v>
      </c>
      <c r="S1213" s="264">
        <v>0</v>
      </c>
      <c r="T1213" s="265">
        <v>0.015</v>
      </c>
      <c r="U1213" s="266">
        <v>0</v>
      </c>
      <c r="V1213" s="266">
        <v>0</v>
      </c>
      <c r="W1213" s="266">
        <v>0</v>
      </c>
      <c r="X1213" s="266">
        <v>0</v>
      </c>
      <c r="Y1213" s="264">
        <v>0</v>
      </c>
      <c r="Z1213" s="267">
        <v>0</v>
      </c>
      <c r="AA1213" s="267">
        <v>0</v>
      </c>
      <c r="AB1213" s="267">
        <v>0</v>
      </c>
      <c r="AC1213" s="268">
        <v>0</v>
      </c>
      <c r="AD1213" s="269">
        <v>0</v>
      </c>
      <c r="AE1213" s="270">
        <v>0</v>
      </c>
      <c r="AF1213" s="271">
        <v>1</v>
      </c>
      <c r="AG1213" s="271">
        <v>0</v>
      </c>
      <c r="AH1213" s="271">
        <v>0</v>
      </c>
      <c r="AI1213" s="271">
        <v>0</v>
      </c>
      <c r="AJ1213" s="271">
        <v>0</v>
      </c>
      <c r="AK1213" s="268">
        <v>0</v>
      </c>
      <c r="AL1213" s="268">
        <v>0</v>
      </c>
      <c r="AM1213" s="269">
        <v>0</v>
      </c>
    </row>
    <row r="1214" spans="1:39">
      <c r="A1214" s="279" t="s">
        <v>1671</v>
      </c>
      <c r="B1214" s="280" t="s">
        <v>3351</v>
      </c>
      <c r="C1214" s="262" t="s">
        <v>1866</v>
      </c>
      <c r="D1214" s="280" t="s">
        <v>1867</v>
      </c>
      <c r="E1214" s="263">
        <v>3917</v>
      </c>
      <c r="F1214" s="263">
        <v>45</v>
      </c>
      <c r="G1214" s="263">
        <v>33</v>
      </c>
      <c r="H1214" s="263">
        <v>0</v>
      </c>
      <c r="I1214" s="263">
        <v>0</v>
      </c>
      <c r="J1214" s="264">
        <v>3641</v>
      </c>
      <c r="K1214" s="264">
        <v>50</v>
      </c>
      <c r="L1214" s="264">
        <v>50</v>
      </c>
      <c r="M1214" s="264">
        <v>8</v>
      </c>
      <c r="N1214" s="264">
        <v>0</v>
      </c>
      <c r="O1214" s="264">
        <v>2335</v>
      </c>
      <c r="P1214" s="264">
        <v>41</v>
      </c>
      <c r="Q1214" s="264">
        <v>41</v>
      </c>
      <c r="R1214" s="264">
        <v>20</v>
      </c>
      <c r="S1214" s="264">
        <v>0</v>
      </c>
      <c r="T1214" s="265">
        <v>0.015</v>
      </c>
      <c r="U1214" s="266">
        <v>3917</v>
      </c>
      <c r="V1214" s="266">
        <v>45</v>
      </c>
      <c r="W1214" s="266">
        <v>33</v>
      </c>
      <c r="X1214" s="266">
        <v>0</v>
      </c>
      <c r="Y1214" s="264">
        <v>0</v>
      </c>
      <c r="Z1214" s="267">
        <v>0.0114883839673219</v>
      </c>
      <c r="AA1214" s="267">
        <v>0.0114883839673219</v>
      </c>
      <c r="AB1214" s="267">
        <v>0.0137324910738808</v>
      </c>
      <c r="AC1214" s="268">
        <v>0.017558886509636</v>
      </c>
      <c r="AD1214" s="269">
        <v>-0.00224410710655887</v>
      </c>
      <c r="AE1214" s="270">
        <v>22696</v>
      </c>
      <c r="AF1214" s="271">
        <v>360</v>
      </c>
      <c r="AG1214" s="271">
        <v>0</v>
      </c>
      <c r="AH1214" s="271">
        <v>21985</v>
      </c>
      <c r="AI1214" s="271">
        <v>407</v>
      </c>
      <c r="AJ1214" s="271">
        <v>0</v>
      </c>
      <c r="AK1214" s="268">
        <v>0.0158618258724004</v>
      </c>
      <c r="AL1214" s="268">
        <v>0.018512622242438</v>
      </c>
      <c r="AM1214" s="269">
        <v>-0.00265079637003761</v>
      </c>
    </row>
    <row r="1215" spans="1:39">
      <c r="A1215" s="279" t="s">
        <v>1671</v>
      </c>
      <c r="B1215" s="280" t="s">
        <v>3351</v>
      </c>
      <c r="C1215" s="262" t="s">
        <v>1868</v>
      </c>
      <c r="D1215" s="280" t="s">
        <v>1868</v>
      </c>
      <c r="E1215" s="263">
        <v>0</v>
      </c>
      <c r="F1215" s="263">
        <v>3</v>
      </c>
      <c r="G1215" s="263">
        <v>3</v>
      </c>
      <c r="H1215" s="263">
        <v>3</v>
      </c>
      <c r="I1215" s="263">
        <v>0</v>
      </c>
      <c r="J1215" s="264">
        <v>0</v>
      </c>
      <c r="K1215" s="264">
        <v>0</v>
      </c>
      <c r="L1215" s="264">
        <v>0</v>
      </c>
      <c r="M1215" s="264">
        <v>0</v>
      </c>
      <c r="N1215" s="264">
        <v>0</v>
      </c>
      <c r="O1215" s="264">
        <v>0</v>
      </c>
      <c r="P1215" s="264">
        <v>1</v>
      </c>
      <c r="Q1215" s="264">
        <v>1</v>
      </c>
      <c r="R1215" s="264">
        <v>1</v>
      </c>
      <c r="S1215" s="264">
        <v>0</v>
      </c>
      <c r="T1215" s="265">
        <v>0.015</v>
      </c>
      <c r="U1215" s="266">
        <v>0</v>
      </c>
      <c r="V1215" s="266">
        <v>3</v>
      </c>
      <c r="W1215" s="266">
        <v>3</v>
      </c>
      <c r="X1215" s="266">
        <v>0</v>
      </c>
      <c r="Y1215" s="264">
        <v>3</v>
      </c>
      <c r="Z1215" s="267">
        <v>0</v>
      </c>
      <c r="AA1215" s="267">
        <v>0</v>
      </c>
      <c r="AB1215" s="267">
        <v>0</v>
      </c>
      <c r="AC1215" s="268">
        <v>0</v>
      </c>
      <c r="AD1215" s="269">
        <v>0</v>
      </c>
      <c r="AE1215" s="270">
        <v>0</v>
      </c>
      <c r="AF1215" s="271">
        <v>8</v>
      </c>
      <c r="AG1215" s="271">
        <v>0</v>
      </c>
      <c r="AH1215" s="271">
        <v>0</v>
      </c>
      <c r="AI1215" s="271">
        <v>16</v>
      </c>
      <c r="AJ1215" s="271">
        <v>0</v>
      </c>
      <c r="AK1215" s="268">
        <v>0</v>
      </c>
      <c r="AL1215" s="268">
        <v>0</v>
      </c>
      <c r="AM1215" s="269">
        <v>0</v>
      </c>
    </row>
    <row r="1216" spans="1:39">
      <c r="A1216" s="279" t="s">
        <v>1671</v>
      </c>
      <c r="B1216" s="280" t="s">
        <v>3351</v>
      </c>
      <c r="C1216" s="262" t="s">
        <v>1869</v>
      </c>
      <c r="D1216" s="280" t="s">
        <v>1870</v>
      </c>
      <c r="E1216" s="263">
        <v>2093</v>
      </c>
      <c r="F1216" s="263">
        <v>20</v>
      </c>
      <c r="G1216" s="263">
        <v>12</v>
      </c>
      <c r="H1216" s="263">
        <v>0</v>
      </c>
      <c r="I1216" s="263">
        <v>0</v>
      </c>
      <c r="J1216" s="264">
        <v>1705</v>
      </c>
      <c r="K1216" s="264">
        <v>25</v>
      </c>
      <c r="L1216" s="264">
        <v>25</v>
      </c>
      <c r="M1216" s="264">
        <v>0</v>
      </c>
      <c r="N1216" s="264">
        <v>0</v>
      </c>
      <c r="O1216" s="264">
        <v>956</v>
      </c>
      <c r="P1216" s="264">
        <v>10</v>
      </c>
      <c r="Q1216" s="264">
        <v>10</v>
      </c>
      <c r="R1216" s="264">
        <v>3</v>
      </c>
      <c r="S1216" s="264">
        <v>0</v>
      </c>
      <c r="T1216" s="265">
        <v>0.015</v>
      </c>
      <c r="U1216" s="266">
        <v>2093</v>
      </c>
      <c r="V1216" s="266">
        <v>20</v>
      </c>
      <c r="W1216" s="266">
        <v>12</v>
      </c>
      <c r="X1216" s="266">
        <v>0</v>
      </c>
      <c r="Y1216" s="264">
        <v>0</v>
      </c>
      <c r="Z1216" s="267">
        <v>0.00955566172957477</v>
      </c>
      <c r="AA1216" s="267">
        <v>0.00955566172957477</v>
      </c>
      <c r="AB1216" s="267">
        <v>0.0146627565982405</v>
      </c>
      <c r="AC1216" s="268">
        <v>0.0104602510460251</v>
      </c>
      <c r="AD1216" s="269">
        <v>-0.0051070948686657</v>
      </c>
      <c r="AE1216" s="270">
        <v>10194</v>
      </c>
      <c r="AF1216" s="271">
        <v>166</v>
      </c>
      <c r="AG1216" s="271">
        <v>0</v>
      </c>
      <c r="AH1216" s="271">
        <v>9832</v>
      </c>
      <c r="AI1216" s="271">
        <v>188</v>
      </c>
      <c r="AJ1216" s="271">
        <v>0</v>
      </c>
      <c r="AK1216" s="268">
        <v>0.0162840886796155</v>
      </c>
      <c r="AL1216" s="268">
        <v>0.0191212367778682</v>
      </c>
      <c r="AM1216" s="269">
        <v>-0.00283714809825273</v>
      </c>
    </row>
    <row r="1217" spans="1:39">
      <c r="A1217" s="279" t="s">
        <v>1671</v>
      </c>
      <c r="B1217" s="280" t="s">
        <v>3351</v>
      </c>
      <c r="C1217" s="262" t="s">
        <v>1871</v>
      </c>
      <c r="D1217" s="280" t="s">
        <v>1872</v>
      </c>
      <c r="E1217" s="263">
        <v>5399</v>
      </c>
      <c r="F1217" s="263">
        <v>141</v>
      </c>
      <c r="G1217" s="263">
        <v>85</v>
      </c>
      <c r="H1217" s="263">
        <v>2</v>
      </c>
      <c r="I1217" s="263">
        <v>0</v>
      </c>
      <c r="J1217" s="264">
        <v>5134</v>
      </c>
      <c r="K1217" s="264">
        <v>81</v>
      </c>
      <c r="L1217" s="264">
        <v>80</v>
      </c>
      <c r="M1217" s="264">
        <v>1</v>
      </c>
      <c r="N1217" s="264">
        <v>0</v>
      </c>
      <c r="O1217" s="264">
        <v>2752</v>
      </c>
      <c r="P1217" s="264">
        <v>81</v>
      </c>
      <c r="Q1217" s="264">
        <v>81</v>
      </c>
      <c r="R1217" s="264">
        <v>41</v>
      </c>
      <c r="S1217" s="264">
        <v>0</v>
      </c>
      <c r="T1217" s="265">
        <v>0.015</v>
      </c>
      <c r="U1217" s="266">
        <v>5399</v>
      </c>
      <c r="V1217" s="266">
        <v>141</v>
      </c>
      <c r="W1217" s="266">
        <v>85</v>
      </c>
      <c r="X1217" s="266">
        <v>0</v>
      </c>
      <c r="Y1217" s="264">
        <v>2</v>
      </c>
      <c r="Z1217" s="267">
        <v>0.0261159473976662</v>
      </c>
      <c r="AA1217" s="267">
        <v>0.0261159473976662</v>
      </c>
      <c r="AB1217" s="267">
        <v>0.0157771717958707</v>
      </c>
      <c r="AC1217" s="268">
        <v>0.0294331395348837</v>
      </c>
      <c r="AD1217" s="269">
        <v>0.0103387756017956</v>
      </c>
      <c r="AE1217" s="270">
        <v>29461</v>
      </c>
      <c r="AF1217" s="271">
        <v>823</v>
      </c>
      <c r="AG1217" s="271">
        <v>1</v>
      </c>
      <c r="AH1217" s="271">
        <v>28536</v>
      </c>
      <c r="AI1217" s="271">
        <v>720</v>
      </c>
      <c r="AJ1217" s="271">
        <v>1</v>
      </c>
      <c r="AK1217" s="268">
        <v>0.0279012932351244</v>
      </c>
      <c r="AL1217" s="268">
        <v>0.0251962433417438</v>
      </c>
      <c r="AM1217" s="269">
        <v>0.00270504989338064</v>
      </c>
    </row>
    <row r="1218" spans="1:39">
      <c r="A1218" s="279" t="s">
        <v>1671</v>
      </c>
      <c r="B1218" s="280" t="s">
        <v>3351</v>
      </c>
      <c r="C1218" s="262" t="s">
        <v>1873</v>
      </c>
      <c r="D1218" s="280" t="s">
        <v>1874</v>
      </c>
      <c r="E1218" s="263">
        <v>1966</v>
      </c>
      <c r="F1218" s="263">
        <v>36</v>
      </c>
      <c r="G1218" s="263">
        <v>24</v>
      </c>
      <c r="H1218" s="263">
        <v>0</v>
      </c>
      <c r="I1218" s="263">
        <v>0</v>
      </c>
      <c r="J1218" s="264">
        <v>1929</v>
      </c>
      <c r="K1218" s="264">
        <v>24</v>
      </c>
      <c r="L1218" s="264">
        <v>24</v>
      </c>
      <c r="M1218" s="264">
        <v>0</v>
      </c>
      <c r="N1218" s="264">
        <v>0</v>
      </c>
      <c r="O1218" s="264">
        <v>879</v>
      </c>
      <c r="P1218" s="264">
        <v>16</v>
      </c>
      <c r="Q1218" s="264">
        <v>15</v>
      </c>
      <c r="R1218" s="264">
        <v>3</v>
      </c>
      <c r="S1218" s="264">
        <v>0</v>
      </c>
      <c r="T1218" s="265">
        <v>0.015</v>
      </c>
      <c r="U1218" s="266">
        <v>1966</v>
      </c>
      <c r="V1218" s="266">
        <v>36</v>
      </c>
      <c r="W1218" s="266">
        <v>24</v>
      </c>
      <c r="X1218" s="266">
        <v>0</v>
      </c>
      <c r="Y1218" s="264">
        <v>0</v>
      </c>
      <c r="Z1218" s="267">
        <v>0.0183112919633774</v>
      </c>
      <c r="AA1218" s="267">
        <v>0.0183112919633774</v>
      </c>
      <c r="AB1218" s="267">
        <v>0.0124416796267496</v>
      </c>
      <c r="AC1218" s="268">
        <v>0.0182025028441411</v>
      </c>
      <c r="AD1218" s="269">
        <v>0.00586961233662781</v>
      </c>
      <c r="AE1218" s="270">
        <v>10810</v>
      </c>
      <c r="AF1218" s="271">
        <v>220</v>
      </c>
      <c r="AG1218" s="271">
        <v>0</v>
      </c>
      <c r="AH1218" s="271">
        <v>10710</v>
      </c>
      <c r="AI1218" s="271">
        <v>196</v>
      </c>
      <c r="AJ1218" s="271">
        <v>0</v>
      </c>
      <c r="AK1218" s="268">
        <v>0.0203515263644773</v>
      </c>
      <c r="AL1218" s="268">
        <v>0.0183006535947712</v>
      </c>
      <c r="AM1218" s="269">
        <v>0.00205087276970609</v>
      </c>
    </row>
    <row r="1219" spans="1:39">
      <c r="A1219" s="279" t="s">
        <v>1671</v>
      </c>
      <c r="B1219" s="280" t="s">
        <v>3351</v>
      </c>
      <c r="C1219" s="262" t="s">
        <v>1875</v>
      </c>
      <c r="D1219" s="280" t="s">
        <v>1875</v>
      </c>
      <c r="E1219" s="263">
        <v>3839</v>
      </c>
      <c r="F1219" s="263">
        <v>53</v>
      </c>
      <c r="G1219" s="263">
        <v>42</v>
      </c>
      <c r="H1219" s="263">
        <v>4</v>
      </c>
      <c r="I1219" s="263">
        <v>0</v>
      </c>
      <c r="J1219" s="264">
        <v>4040</v>
      </c>
      <c r="K1219" s="264">
        <v>55</v>
      </c>
      <c r="L1219" s="264">
        <v>55</v>
      </c>
      <c r="M1219" s="264">
        <v>0</v>
      </c>
      <c r="N1219" s="264">
        <v>0</v>
      </c>
      <c r="O1219" s="264">
        <v>2022</v>
      </c>
      <c r="P1219" s="264">
        <v>49</v>
      </c>
      <c r="Q1219" s="264">
        <v>48</v>
      </c>
      <c r="R1219" s="264">
        <v>17</v>
      </c>
      <c r="S1219" s="264">
        <v>0</v>
      </c>
      <c r="T1219" s="265">
        <v>0.015</v>
      </c>
      <c r="U1219" s="266">
        <v>3839</v>
      </c>
      <c r="V1219" s="266">
        <v>53</v>
      </c>
      <c r="W1219" s="266">
        <v>42</v>
      </c>
      <c r="X1219" s="266">
        <v>0</v>
      </c>
      <c r="Y1219" s="264">
        <v>4</v>
      </c>
      <c r="Z1219" s="267">
        <v>0.0138056785621256</v>
      </c>
      <c r="AA1219" s="267">
        <v>0.0138056785621256</v>
      </c>
      <c r="AB1219" s="267">
        <v>0.0136138613861386</v>
      </c>
      <c r="AC1219" s="268">
        <v>0.0242334322453017</v>
      </c>
      <c r="AD1219" s="269">
        <v>0.000191817175986939</v>
      </c>
      <c r="AE1219" s="270">
        <v>21868</v>
      </c>
      <c r="AF1219" s="271">
        <v>408</v>
      </c>
      <c r="AG1219" s="271">
        <v>0</v>
      </c>
      <c r="AH1219" s="271">
        <v>21487</v>
      </c>
      <c r="AI1219" s="271">
        <v>438</v>
      </c>
      <c r="AJ1219" s="271">
        <v>1</v>
      </c>
      <c r="AK1219" s="268">
        <v>0.0186573989390891</v>
      </c>
      <c r="AL1219" s="268">
        <v>0.020337878717364</v>
      </c>
      <c r="AM1219" s="269">
        <v>-0.00168047977827491</v>
      </c>
    </row>
    <row r="1220" spans="1:39">
      <c r="A1220" s="279" t="s">
        <v>1671</v>
      </c>
      <c r="B1220" s="280" t="s">
        <v>3351</v>
      </c>
      <c r="C1220" s="262" t="s">
        <v>1876</v>
      </c>
      <c r="D1220" s="280" t="s">
        <v>1877</v>
      </c>
      <c r="E1220" s="263">
        <v>4763</v>
      </c>
      <c r="F1220" s="263">
        <v>64</v>
      </c>
      <c r="G1220" s="263">
        <v>45</v>
      </c>
      <c r="H1220" s="263">
        <v>1</v>
      </c>
      <c r="I1220" s="263">
        <v>0</v>
      </c>
      <c r="J1220" s="264">
        <v>4605</v>
      </c>
      <c r="K1220" s="264">
        <v>72</v>
      </c>
      <c r="L1220" s="264">
        <v>72</v>
      </c>
      <c r="M1220" s="264">
        <v>3</v>
      </c>
      <c r="N1220" s="264">
        <v>0</v>
      </c>
      <c r="O1220" s="264">
        <v>2384</v>
      </c>
      <c r="P1220" s="264">
        <v>55</v>
      </c>
      <c r="Q1220" s="264">
        <v>55</v>
      </c>
      <c r="R1220" s="264">
        <v>23</v>
      </c>
      <c r="S1220" s="264">
        <v>0</v>
      </c>
      <c r="T1220" s="265">
        <v>0.015</v>
      </c>
      <c r="U1220" s="266">
        <v>4763</v>
      </c>
      <c r="V1220" s="266">
        <v>64</v>
      </c>
      <c r="W1220" s="266">
        <v>45</v>
      </c>
      <c r="X1220" s="266">
        <v>0</v>
      </c>
      <c r="Y1220" s="264">
        <v>1</v>
      </c>
      <c r="Z1220" s="267">
        <v>0.0134369095108125</v>
      </c>
      <c r="AA1220" s="267">
        <v>0.0134369095108125</v>
      </c>
      <c r="AB1220" s="267">
        <v>0.0156351791530945</v>
      </c>
      <c r="AC1220" s="268">
        <v>0.0230704697986577</v>
      </c>
      <c r="AD1220" s="269">
        <v>-0.00219826964228195</v>
      </c>
      <c r="AE1220" s="270">
        <v>26394</v>
      </c>
      <c r="AF1220" s="271">
        <v>512</v>
      </c>
      <c r="AG1220" s="271">
        <v>2</v>
      </c>
      <c r="AH1220" s="271">
        <v>25237</v>
      </c>
      <c r="AI1220" s="271">
        <v>526</v>
      </c>
      <c r="AJ1220" s="271">
        <v>2</v>
      </c>
      <c r="AK1220" s="268">
        <v>0.0193225733121164</v>
      </c>
      <c r="AL1220" s="268">
        <v>0.0207631651939612</v>
      </c>
      <c r="AM1220" s="269">
        <v>-0.00144059188184486</v>
      </c>
    </row>
    <row r="1221" spans="1:39">
      <c r="A1221" s="279" t="s">
        <v>1671</v>
      </c>
      <c r="B1221" s="280" t="s">
        <v>3351</v>
      </c>
      <c r="C1221" s="262" t="s">
        <v>1878</v>
      </c>
      <c r="D1221" s="280" t="s">
        <v>1879</v>
      </c>
      <c r="E1221" s="263">
        <v>3841</v>
      </c>
      <c r="F1221" s="263">
        <v>53</v>
      </c>
      <c r="G1221" s="263">
        <v>41</v>
      </c>
      <c r="H1221" s="263">
        <v>0</v>
      </c>
      <c r="I1221" s="263">
        <v>0</v>
      </c>
      <c r="J1221" s="264">
        <v>3352</v>
      </c>
      <c r="K1221" s="264">
        <v>69</v>
      </c>
      <c r="L1221" s="264">
        <v>69</v>
      </c>
      <c r="M1221" s="264">
        <v>5</v>
      </c>
      <c r="N1221" s="264">
        <v>0</v>
      </c>
      <c r="O1221" s="264">
        <v>1916</v>
      </c>
      <c r="P1221" s="264">
        <v>67</v>
      </c>
      <c r="Q1221" s="264">
        <v>67</v>
      </c>
      <c r="R1221" s="264">
        <v>25</v>
      </c>
      <c r="S1221" s="264">
        <v>0</v>
      </c>
      <c r="T1221" s="265">
        <v>0.015</v>
      </c>
      <c r="U1221" s="266">
        <v>3841</v>
      </c>
      <c r="V1221" s="266">
        <v>53</v>
      </c>
      <c r="W1221" s="266">
        <v>41</v>
      </c>
      <c r="X1221" s="266">
        <v>0</v>
      </c>
      <c r="Y1221" s="264">
        <v>0</v>
      </c>
      <c r="Z1221" s="267">
        <v>0.0137984899765686</v>
      </c>
      <c r="AA1221" s="267">
        <v>0.0137984899765686</v>
      </c>
      <c r="AB1221" s="267">
        <v>0.0205847255369928</v>
      </c>
      <c r="AC1221" s="268">
        <v>0.0349686847599165</v>
      </c>
      <c r="AD1221" s="269">
        <v>-0.00678623556042424</v>
      </c>
      <c r="AE1221" s="270">
        <v>20737</v>
      </c>
      <c r="AF1221" s="271">
        <v>440</v>
      </c>
      <c r="AG1221" s="271">
        <v>1</v>
      </c>
      <c r="AH1221" s="271">
        <v>20570</v>
      </c>
      <c r="AI1221" s="271">
        <v>418</v>
      </c>
      <c r="AJ1221" s="271">
        <v>0</v>
      </c>
      <c r="AK1221" s="268">
        <v>0.0211698895693688</v>
      </c>
      <c r="AL1221" s="268">
        <v>0.0203208556149733</v>
      </c>
      <c r="AM1221" s="269">
        <v>0.000849033954395499</v>
      </c>
    </row>
    <row r="1222" spans="1:39">
      <c r="A1222" s="279" t="s">
        <v>1671</v>
      </c>
      <c r="B1222" s="280" t="s">
        <v>3351</v>
      </c>
      <c r="C1222" s="262" t="s">
        <v>1880</v>
      </c>
      <c r="D1222" s="280" t="s">
        <v>1881</v>
      </c>
      <c r="E1222" s="263">
        <v>2769</v>
      </c>
      <c r="F1222" s="263">
        <v>56</v>
      </c>
      <c r="G1222" s="263">
        <v>39</v>
      </c>
      <c r="H1222" s="263">
        <v>5</v>
      </c>
      <c r="I1222" s="263">
        <v>0</v>
      </c>
      <c r="J1222" s="264">
        <v>2614</v>
      </c>
      <c r="K1222" s="264">
        <v>60</v>
      </c>
      <c r="L1222" s="264">
        <v>60</v>
      </c>
      <c r="M1222" s="264">
        <v>1</v>
      </c>
      <c r="N1222" s="264">
        <v>0</v>
      </c>
      <c r="O1222" s="264">
        <v>1449</v>
      </c>
      <c r="P1222" s="264">
        <v>49</v>
      </c>
      <c r="Q1222" s="264">
        <v>49</v>
      </c>
      <c r="R1222" s="264">
        <v>8</v>
      </c>
      <c r="S1222" s="264">
        <v>0</v>
      </c>
      <c r="T1222" s="265">
        <v>0.015</v>
      </c>
      <c r="U1222" s="266">
        <v>2769</v>
      </c>
      <c r="V1222" s="266">
        <v>56</v>
      </c>
      <c r="W1222" s="266">
        <v>39</v>
      </c>
      <c r="X1222" s="266">
        <v>0</v>
      </c>
      <c r="Y1222" s="264">
        <v>5</v>
      </c>
      <c r="Z1222" s="267">
        <v>0.0202239075478512</v>
      </c>
      <c r="AA1222" s="267">
        <v>0.0202239075478512</v>
      </c>
      <c r="AB1222" s="267">
        <v>0.0229533282325937</v>
      </c>
      <c r="AC1222" s="268">
        <v>0.0338164251207729</v>
      </c>
      <c r="AD1222" s="269">
        <v>-0.00272942068474252</v>
      </c>
      <c r="AE1222" s="270">
        <v>15311</v>
      </c>
      <c r="AF1222" s="271">
        <v>316</v>
      </c>
      <c r="AG1222" s="271">
        <v>0</v>
      </c>
      <c r="AH1222" s="271">
        <v>15671</v>
      </c>
      <c r="AI1222" s="271">
        <v>354</v>
      </c>
      <c r="AJ1222" s="271">
        <v>0</v>
      </c>
      <c r="AK1222" s="268">
        <v>0.0206387564496114</v>
      </c>
      <c r="AL1222" s="268">
        <v>0.0225894965222385</v>
      </c>
      <c r="AM1222" s="269">
        <v>-0.00195074007262714</v>
      </c>
    </row>
    <row r="1223" spans="1:39">
      <c r="A1223" s="279" t="s">
        <v>1671</v>
      </c>
      <c r="B1223" s="280" t="s">
        <v>3351</v>
      </c>
      <c r="C1223" s="262" t="s">
        <v>1882</v>
      </c>
      <c r="D1223" s="280" t="s">
        <v>1883</v>
      </c>
      <c r="E1223" s="263">
        <v>865</v>
      </c>
      <c r="F1223" s="263">
        <v>18</v>
      </c>
      <c r="G1223" s="263">
        <v>17</v>
      </c>
      <c r="H1223" s="263">
        <v>0</v>
      </c>
      <c r="I1223" s="263">
        <v>0</v>
      </c>
      <c r="J1223" s="264">
        <v>985</v>
      </c>
      <c r="K1223" s="264">
        <v>9</v>
      </c>
      <c r="L1223" s="264">
        <v>9</v>
      </c>
      <c r="M1223" s="264">
        <v>1</v>
      </c>
      <c r="N1223" s="264">
        <v>0</v>
      </c>
      <c r="O1223" s="264">
        <v>524</v>
      </c>
      <c r="P1223" s="264">
        <v>13</v>
      </c>
      <c r="Q1223" s="264">
        <v>13</v>
      </c>
      <c r="R1223" s="264">
        <v>8</v>
      </c>
      <c r="S1223" s="264">
        <v>0</v>
      </c>
      <c r="T1223" s="265">
        <v>0.015</v>
      </c>
      <c r="U1223" s="266">
        <v>865</v>
      </c>
      <c r="V1223" s="266">
        <v>18</v>
      </c>
      <c r="W1223" s="266">
        <v>17</v>
      </c>
      <c r="X1223" s="266">
        <v>0</v>
      </c>
      <c r="Y1223" s="264">
        <v>0</v>
      </c>
      <c r="Z1223" s="267">
        <v>0.0208092485549133</v>
      </c>
      <c r="AA1223" s="267">
        <v>0.0208092485549133</v>
      </c>
      <c r="AB1223" s="267">
        <v>0.00913705583756345</v>
      </c>
      <c r="AC1223" s="268">
        <v>0.0248091603053435</v>
      </c>
      <c r="AD1223" s="269">
        <v>0.0116721927173498</v>
      </c>
      <c r="AE1223" s="270">
        <v>5180</v>
      </c>
      <c r="AF1223" s="271">
        <v>89</v>
      </c>
      <c r="AG1223" s="271">
        <v>0</v>
      </c>
      <c r="AH1223" s="271">
        <v>5483</v>
      </c>
      <c r="AI1223" s="271">
        <v>104</v>
      </c>
      <c r="AJ1223" s="271">
        <v>0</v>
      </c>
      <c r="AK1223" s="268">
        <v>0.0171814671814672</v>
      </c>
      <c r="AL1223" s="268">
        <v>0.0189677184023345</v>
      </c>
      <c r="AM1223" s="269">
        <v>-0.00178625122086731</v>
      </c>
    </row>
    <row r="1224" spans="1:39">
      <c r="A1224" s="279" t="s">
        <v>1671</v>
      </c>
      <c r="B1224" s="280" t="s">
        <v>3352</v>
      </c>
      <c r="C1224" s="262" t="s">
        <v>1884</v>
      </c>
      <c r="D1224" s="280" t="s">
        <v>1885</v>
      </c>
      <c r="E1224" s="263">
        <v>5166</v>
      </c>
      <c r="F1224" s="263">
        <v>72</v>
      </c>
      <c r="G1224" s="263">
        <v>41</v>
      </c>
      <c r="H1224" s="263">
        <v>7</v>
      </c>
      <c r="I1224" s="263">
        <v>0</v>
      </c>
      <c r="J1224" s="264">
        <v>5406</v>
      </c>
      <c r="K1224" s="264">
        <v>93</v>
      </c>
      <c r="L1224" s="264">
        <v>92</v>
      </c>
      <c r="M1224" s="264">
        <v>26</v>
      </c>
      <c r="N1224" s="264">
        <v>0</v>
      </c>
      <c r="O1224" s="264">
        <v>4506</v>
      </c>
      <c r="P1224" s="264">
        <v>59</v>
      </c>
      <c r="Q1224" s="264">
        <v>58</v>
      </c>
      <c r="R1224" s="264">
        <v>37</v>
      </c>
      <c r="S1224" s="264">
        <v>0</v>
      </c>
      <c r="T1224" s="265">
        <v>0.015</v>
      </c>
      <c r="U1224" s="266">
        <v>5166</v>
      </c>
      <c r="V1224" s="266">
        <v>72</v>
      </c>
      <c r="W1224" s="266">
        <v>41</v>
      </c>
      <c r="X1224" s="266">
        <v>0</v>
      </c>
      <c r="Y1224" s="264">
        <v>7</v>
      </c>
      <c r="Z1224" s="267">
        <v>0.0139372822299652</v>
      </c>
      <c r="AA1224" s="267">
        <v>0.0139372822299652</v>
      </c>
      <c r="AB1224" s="267">
        <v>0.0172031076581576</v>
      </c>
      <c r="AC1224" s="268">
        <v>0.0130936529072348</v>
      </c>
      <c r="AD1224" s="269">
        <v>-0.00326582542819245</v>
      </c>
      <c r="AE1224" s="270">
        <v>32478</v>
      </c>
      <c r="AF1224" s="271">
        <v>507</v>
      </c>
      <c r="AG1224" s="271">
        <v>0</v>
      </c>
      <c r="AH1224" s="271">
        <v>28872</v>
      </c>
      <c r="AI1224" s="271">
        <v>558</v>
      </c>
      <c r="AJ1224" s="271">
        <v>0</v>
      </c>
      <c r="AK1224" s="268">
        <v>0.0156105671531498</v>
      </c>
      <c r="AL1224" s="268">
        <v>0.0193266832917706</v>
      </c>
      <c r="AM1224" s="269">
        <v>-0.00371611613862075</v>
      </c>
    </row>
    <row r="1225" spans="1:39">
      <c r="A1225" s="279" t="s">
        <v>1671</v>
      </c>
      <c r="B1225" s="280" t="s">
        <v>3352</v>
      </c>
      <c r="C1225" s="262" t="s">
        <v>1886</v>
      </c>
      <c r="D1225" s="280" t="s">
        <v>1887</v>
      </c>
      <c r="E1225" s="263">
        <v>0</v>
      </c>
      <c r="F1225" s="263">
        <v>0</v>
      </c>
      <c r="G1225" s="263">
        <v>0</v>
      </c>
      <c r="H1225" s="263">
        <v>0</v>
      </c>
      <c r="I1225" s="263">
        <v>0</v>
      </c>
      <c r="J1225" s="264">
        <v>0</v>
      </c>
      <c r="K1225" s="264">
        <v>0</v>
      </c>
      <c r="L1225" s="264">
        <v>0</v>
      </c>
      <c r="M1225" s="264">
        <v>0</v>
      </c>
      <c r="N1225" s="264">
        <v>0</v>
      </c>
      <c r="O1225" s="264">
        <v>0</v>
      </c>
      <c r="P1225" s="264">
        <v>0</v>
      </c>
      <c r="Q1225" s="264">
        <v>0</v>
      </c>
      <c r="R1225" s="264">
        <v>0</v>
      </c>
      <c r="S1225" s="264">
        <v>0</v>
      </c>
      <c r="T1225" s="265">
        <v>0.015</v>
      </c>
      <c r="U1225" s="266">
        <v>0</v>
      </c>
      <c r="V1225" s="266">
        <v>0</v>
      </c>
      <c r="W1225" s="266">
        <v>0</v>
      </c>
      <c r="X1225" s="266">
        <v>0</v>
      </c>
      <c r="Y1225" s="264">
        <v>0</v>
      </c>
      <c r="Z1225" s="267">
        <v>0</v>
      </c>
      <c r="AA1225" s="267">
        <v>0</v>
      </c>
      <c r="AB1225" s="267">
        <v>0</v>
      </c>
      <c r="AC1225" s="268">
        <v>0</v>
      </c>
      <c r="AD1225" s="269">
        <v>0</v>
      </c>
      <c r="AE1225" s="270">
        <v>0</v>
      </c>
      <c r="AF1225" s="271">
        <v>0</v>
      </c>
      <c r="AG1225" s="271">
        <v>0</v>
      </c>
      <c r="AH1225" s="271">
        <v>0</v>
      </c>
      <c r="AI1225" s="271">
        <v>0</v>
      </c>
      <c r="AJ1225" s="271">
        <v>0</v>
      </c>
      <c r="AK1225" s="268">
        <v>0</v>
      </c>
      <c r="AL1225" s="268">
        <v>0</v>
      </c>
      <c r="AM1225" s="269">
        <v>0</v>
      </c>
    </row>
    <row r="1226" spans="1:39">
      <c r="A1226" s="279" t="s">
        <v>1671</v>
      </c>
      <c r="B1226" s="280" t="s">
        <v>3352</v>
      </c>
      <c r="C1226" s="262" t="s">
        <v>1888</v>
      </c>
      <c r="D1226" s="280" t="s">
        <v>1889</v>
      </c>
      <c r="E1226" s="263">
        <v>0</v>
      </c>
      <c r="F1226" s="263">
        <v>0</v>
      </c>
      <c r="G1226" s="263">
        <v>0</v>
      </c>
      <c r="H1226" s="263">
        <v>0</v>
      </c>
      <c r="I1226" s="263">
        <v>0</v>
      </c>
      <c r="J1226" s="264">
        <v>0</v>
      </c>
      <c r="K1226" s="264">
        <v>0</v>
      </c>
      <c r="L1226" s="264">
        <v>0</v>
      </c>
      <c r="M1226" s="264">
        <v>0</v>
      </c>
      <c r="N1226" s="264">
        <v>0</v>
      </c>
      <c r="O1226" s="264">
        <v>0</v>
      </c>
      <c r="P1226" s="264">
        <v>0</v>
      </c>
      <c r="Q1226" s="264">
        <v>0</v>
      </c>
      <c r="R1226" s="264">
        <v>0</v>
      </c>
      <c r="S1226" s="264">
        <v>0</v>
      </c>
      <c r="T1226" s="265">
        <v>0.015</v>
      </c>
      <c r="U1226" s="266">
        <v>0</v>
      </c>
      <c r="V1226" s="266">
        <v>0</v>
      </c>
      <c r="W1226" s="266">
        <v>0</v>
      </c>
      <c r="X1226" s="266">
        <v>0</v>
      </c>
      <c r="Y1226" s="264">
        <v>0</v>
      </c>
      <c r="Z1226" s="267">
        <v>0</v>
      </c>
      <c r="AA1226" s="267">
        <v>0</v>
      </c>
      <c r="AB1226" s="267">
        <v>0</v>
      </c>
      <c r="AC1226" s="268">
        <v>0</v>
      </c>
      <c r="AD1226" s="269">
        <v>0</v>
      </c>
      <c r="AE1226" s="270">
        <v>0</v>
      </c>
      <c r="AF1226" s="271">
        <v>1</v>
      </c>
      <c r="AG1226" s="271">
        <v>0</v>
      </c>
      <c r="AH1226" s="271">
        <v>0</v>
      </c>
      <c r="AI1226" s="271">
        <v>0</v>
      </c>
      <c r="AJ1226" s="271">
        <v>0</v>
      </c>
      <c r="AK1226" s="268">
        <v>0</v>
      </c>
      <c r="AL1226" s="268">
        <v>0</v>
      </c>
      <c r="AM1226" s="269">
        <v>0</v>
      </c>
    </row>
    <row r="1227" spans="1:39">
      <c r="A1227" s="279" t="s">
        <v>1671</v>
      </c>
      <c r="B1227" s="280" t="s">
        <v>3352</v>
      </c>
      <c r="C1227" s="262" t="s">
        <v>1890</v>
      </c>
      <c r="D1227" s="280" t="s">
        <v>1891</v>
      </c>
      <c r="E1227" s="263">
        <v>0</v>
      </c>
      <c r="F1227" s="263">
        <v>0</v>
      </c>
      <c r="G1227" s="263">
        <v>0</v>
      </c>
      <c r="H1227" s="263">
        <v>0</v>
      </c>
      <c r="I1227" s="263">
        <v>0</v>
      </c>
      <c r="J1227" s="264">
        <v>0</v>
      </c>
      <c r="K1227" s="264">
        <v>0</v>
      </c>
      <c r="L1227" s="264">
        <v>0</v>
      </c>
      <c r="M1227" s="264">
        <v>0</v>
      </c>
      <c r="N1227" s="264">
        <v>0</v>
      </c>
      <c r="O1227" s="264">
        <v>0</v>
      </c>
      <c r="P1227" s="264">
        <v>0</v>
      </c>
      <c r="Q1227" s="264">
        <v>0</v>
      </c>
      <c r="R1227" s="264">
        <v>0</v>
      </c>
      <c r="S1227" s="264">
        <v>0</v>
      </c>
      <c r="T1227" s="265">
        <v>0.015</v>
      </c>
      <c r="U1227" s="266">
        <v>0</v>
      </c>
      <c r="V1227" s="266">
        <v>0</v>
      </c>
      <c r="W1227" s="266">
        <v>0</v>
      </c>
      <c r="X1227" s="266">
        <v>0</v>
      </c>
      <c r="Y1227" s="264">
        <v>0</v>
      </c>
      <c r="Z1227" s="267">
        <v>0</v>
      </c>
      <c r="AA1227" s="267">
        <v>0</v>
      </c>
      <c r="AB1227" s="267">
        <v>0</v>
      </c>
      <c r="AC1227" s="268">
        <v>0</v>
      </c>
      <c r="AD1227" s="269">
        <v>0</v>
      </c>
      <c r="AE1227" s="270">
        <v>0</v>
      </c>
      <c r="AF1227" s="271">
        <v>3</v>
      </c>
      <c r="AG1227" s="271">
        <v>0</v>
      </c>
      <c r="AH1227" s="271">
        <v>0</v>
      </c>
      <c r="AI1227" s="271">
        <v>1</v>
      </c>
      <c r="AJ1227" s="271">
        <v>0</v>
      </c>
      <c r="AK1227" s="268">
        <v>0</v>
      </c>
      <c r="AL1227" s="268">
        <v>0</v>
      </c>
      <c r="AM1227" s="269">
        <v>0</v>
      </c>
    </row>
    <row r="1228" spans="1:39">
      <c r="A1228" s="279" t="s">
        <v>1671</v>
      </c>
      <c r="B1228" s="280" t="s">
        <v>3352</v>
      </c>
      <c r="C1228" s="262" t="s">
        <v>1892</v>
      </c>
      <c r="D1228" s="280" t="s">
        <v>1893</v>
      </c>
      <c r="E1228" s="263">
        <v>6931</v>
      </c>
      <c r="F1228" s="263">
        <v>124</v>
      </c>
      <c r="G1228" s="263">
        <v>84</v>
      </c>
      <c r="H1228" s="263">
        <v>3</v>
      </c>
      <c r="I1228" s="263">
        <v>0</v>
      </c>
      <c r="J1228" s="264">
        <v>7872</v>
      </c>
      <c r="K1228" s="264">
        <v>137</v>
      </c>
      <c r="L1228" s="264">
        <v>134</v>
      </c>
      <c r="M1228" s="264">
        <v>23</v>
      </c>
      <c r="N1228" s="264">
        <v>0</v>
      </c>
      <c r="O1228" s="264">
        <v>5146</v>
      </c>
      <c r="P1228" s="264">
        <v>96</v>
      </c>
      <c r="Q1228" s="264">
        <v>95</v>
      </c>
      <c r="R1228" s="264">
        <v>23</v>
      </c>
      <c r="S1228" s="264">
        <v>0</v>
      </c>
      <c r="T1228" s="265">
        <v>0.015</v>
      </c>
      <c r="U1228" s="266">
        <v>6931</v>
      </c>
      <c r="V1228" s="266">
        <v>124</v>
      </c>
      <c r="W1228" s="266">
        <v>84</v>
      </c>
      <c r="X1228" s="266">
        <v>0</v>
      </c>
      <c r="Y1228" s="264">
        <v>3</v>
      </c>
      <c r="Z1228" s="267">
        <v>0.0178906362718222</v>
      </c>
      <c r="AA1228" s="267">
        <v>0.0178906362718222</v>
      </c>
      <c r="AB1228" s="267">
        <v>0.0174034552845528</v>
      </c>
      <c r="AC1228" s="268">
        <v>0.0186552662261951</v>
      </c>
      <c r="AD1228" s="269">
        <v>0.000487180987269402</v>
      </c>
      <c r="AE1228" s="270">
        <v>43738</v>
      </c>
      <c r="AF1228" s="271">
        <v>936</v>
      </c>
      <c r="AG1228" s="271">
        <v>0</v>
      </c>
      <c r="AH1228" s="271">
        <v>40366</v>
      </c>
      <c r="AI1228" s="271">
        <v>1072</v>
      </c>
      <c r="AJ1228" s="271">
        <v>1</v>
      </c>
      <c r="AK1228" s="268">
        <v>0.021400155471215</v>
      </c>
      <c r="AL1228" s="268">
        <v>0.0265322300946341</v>
      </c>
      <c r="AM1228" s="269">
        <v>-0.00513207462341914</v>
      </c>
    </row>
    <row r="1229" spans="1:39">
      <c r="A1229" s="279" t="s">
        <v>1671</v>
      </c>
      <c r="B1229" s="280" t="s">
        <v>3352</v>
      </c>
      <c r="C1229" s="262" t="s">
        <v>1894</v>
      </c>
      <c r="D1229" s="280" t="s">
        <v>1895</v>
      </c>
      <c r="E1229" s="263">
        <v>0</v>
      </c>
      <c r="F1229" s="263">
        <v>0</v>
      </c>
      <c r="G1229" s="263">
        <v>0</v>
      </c>
      <c r="H1229" s="263">
        <v>0</v>
      </c>
      <c r="I1229" s="263">
        <v>0</v>
      </c>
      <c r="J1229" s="264">
        <v>0</v>
      </c>
      <c r="K1229" s="264">
        <v>0</v>
      </c>
      <c r="L1229" s="264">
        <v>0</v>
      </c>
      <c r="M1229" s="264">
        <v>0</v>
      </c>
      <c r="N1229" s="264">
        <v>0</v>
      </c>
      <c r="O1229" s="264">
        <v>0</v>
      </c>
      <c r="P1229" s="264">
        <v>0</v>
      </c>
      <c r="Q1229" s="264">
        <v>0</v>
      </c>
      <c r="R1229" s="264">
        <v>0</v>
      </c>
      <c r="S1229" s="264">
        <v>0</v>
      </c>
      <c r="T1229" s="265">
        <v>0.015</v>
      </c>
      <c r="U1229" s="266">
        <v>0</v>
      </c>
      <c r="V1229" s="266">
        <v>0</v>
      </c>
      <c r="W1229" s="266">
        <v>0</v>
      </c>
      <c r="X1229" s="266">
        <v>0</v>
      </c>
      <c r="Y1229" s="264">
        <v>0</v>
      </c>
      <c r="Z1229" s="267">
        <v>0</v>
      </c>
      <c r="AA1229" s="267">
        <v>0</v>
      </c>
      <c r="AB1229" s="267">
        <v>0</v>
      </c>
      <c r="AC1229" s="268">
        <v>0</v>
      </c>
      <c r="AD1229" s="269">
        <v>0</v>
      </c>
      <c r="AE1229" s="270">
        <v>0</v>
      </c>
      <c r="AF1229" s="271">
        <v>0</v>
      </c>
      <c r="AG1229" s="271">
        <v>0</v>
      </c>
      <c r="AH1229" s="271">
        <v>0</v>
      </c>
      <c r="AI1229" s="271">
        <v>1</v>
      </c>
      <c r="AJ1229" s="271">
        <v>0</v>
      </c>
      <c r="AK1229" s="268">
        <v>0</v>
      </c>
      <c r="AL1229" s="268">
        <v>0</v>
      </c>
      <c r="AM1229" s="269">
        <v>0</v>
      </c>
    </row>
    <row r="1230" spans="1:39">
      <c r="A1230" s="279" t="s">
        <v>1671</v>
      </c>
      <c r="B1230" s="280" t="s">
        <v>3352</v>
      </c>
      <c r="C1230" s="262" t="s">
        <v>1896</v>
      </c>
      <c r="D1230" s="280" t="s">
        <v>1897</v>
      </c>
      <c r="E1230" s="263">
        <v>5391</v>
      </c>
      <c r="F1230" s="263">
        <v>83</v>
      </c>
      <c r="G1230" s="263">
        <v>48</v>
      </c>
      <c r="H1230" s="263">
        <v>2</v>
      </c>
      <c r="I1230" s="263">
        <v>0</v>
      </c>
      <c r="J1230" s="264">
        <v>5877</v>
      </c>
      <c r="K1230" s="264">
        <v>77</v>
      </c>
      <c r="L1230" s="264">
        <v>76</v>
      </c>
      <c r="M1230" s="264">
        <v>3</v>
      </c>
      <c r="N1230" s="264">
        <v>0</v>
      </c>
      <c r="O1230" s="264">
        <v>4103</v>
      </c>
      <c r="P1230" s="264">
        <v>83</v>
      </c>
      <c r="Q1230" s="264">
        <v>82</v>
      </c>
      <c r="R1230" s="264">
        <v>42</v>
      </c>
      <c r="S1230" s="264">
        <v>0</v>
      </c>
      <c r="T1230" s="265">
        <v>0.015</v>
      </c>
      <c r="U1230" s="266">
        <v>5391</v>
      </c>
      <c r="V1230" s="266">
        <v>83</v>
      </c>
      <c r="W1230" s="266">
        <v>48</v>
      </c>
      <c r="X1230" s="266">
        <v>0</v>
      </c>
      <c r="Y1230" s="264">
        <v>2</v>
      </c>
      <c r="Z1230" s="267">
        <v>0.0153960304210722</v>
      </c>
      <c r="AA1230" s="267">
        <v>0.0153960304210722</v>
      </c>
      <c r="AB1230" s="267">
        <v>0.0131019227497022</v>
      </c>
      <c r="AC1230" s="268">
        <v>0.0202291006580551</v>
      </c>
      <c r="AD1230" s="269">
        <v>0.00229410767136993</v>
      </c>
      <c r="AE1230" s="270">
        <v>34784</v>
      </c>
      <c r="AF1230" s="271">
        <v>652</v>
      </c>
      <c r="AG1230" s="271">
        <v>0</v>
      </c>
      <c r="AH1230" s="271">
        <v>35205</v>
      </c>
      <c r="AI1230" s="271">
        <v>693</v>
      </c>
      <c r="AJ1230" s="271">
        <v>0</v>
      </c>
      <c r="AK1230" s="268">
        <v>0.0187442502299908</v>
      </c>
      <c r="AL1230" s="268">
        <v>0.0196847038772902</v>
      </c>
      <c r="AM1230" s="269">
        <v>-0.000940453647299357</v>
      </c>
    </row>
    <row r="1231" spans="1:39">
      <c r="A1231" s="279" t="s">
        <v>1671</v>
      </c>
      <c r="B1231" s="280" t="s">
        <v>3352</v>
      </c>
      <c r="C1231" s="262" t="s">
        <v>1898</v>
      </c>
      <c r="D1231" s="280" t="s">
        <v>1899</v>
      </c>
      <c r="E1231" s="263">
        <v>0</v>
      </c>
      <c r="F1231" s="263">
        <v>0</v>
      </c>
      <c r="G1231" s="263">
        <v>0</v>
      </c>
      <c r="H1231" s="263">
        <v>0</v>
      </c>
      <c r="I1231" s="263">
        <v>0</v>
      </c>
      <c r="J1231" s="264">
        <v>0</v>
      </c>
      <c r="K1231" s="264">
        <v>0</v>
      </c>
      <c r="L1231" s="264">
        <v>0</v>
      </c>
      <c r="M1231" s="264">
        <v>0</v>
      </c>
      <c r="N1231" s="264">
        <v>0</v>
      </c>
      <c r="O1231" s="264">
        <v>0</v>
      </c>
      <c r="P1231" s="264">
        <v>0</v>
      </c>
      <c r="Q1231" s="264">
        <v>0</v>
      </c>
      <c r="R1231" s="264">
        <v>0</v>
      </c>
      <c r="S1231" s="264">
        <v>0</v>
      </c>
      <c r="T1231" s="265">
        <v>0.015</v>
      </c>
      <c r="U1231" s="266">
        <v>0</v>
      </c>
      <c r="V1231" s="266">
        <v>0</v>
      </c>
      <c r="W1231" s="266">
        <v>0</v>
      </c>
      <c r="X1231" s="266">
        <v>0</v>
      </c>
      <c r="Y1231" s="264">
        <v>0</v>
      </c>
      <c r="Z1231" s="267">
        <v>0</v>
      </c>
      <c r="AA1231" s="267">
        <v>0</v>
      </c>
      <c r="AB1231" s="267">
        <v>0</v>
      </c>
      <c r="AC1231" s="268">
        <v>0</v>
      </c>
      <c r="AD1231" s="269">
        <v>0</v>
      </c>
      <c r="AE1231" s="270">
        <v>0</v>
      </c>
      <c r="AF1231" s="271">
        <v>0</v>
      </c>
      <c r="AG1231" s="271">
        <v>0</v>
      </c>
      <c r="AH1231" s="271">
        <v>1</v>
      </c>
      <c r="AI1231" s="271">
        <v>1</v>
      </c>
      <c r="AJ1231" s="271">
        <v>0</v>
      </c>
      <c r="AK1231" s="268">
        <v>0</v>
      </c>
      <c r="AL1231" s="268">
        <v>1</v>
      </c>
      <c r="AM1231" s="269">
        <v>-1</v>
      </c>
    </row>
    <row r="1232" spans="1:39">
      <c r="A1232" s="279" t="s">
        <v>1671</v>
      </c>
      <c r="B1232" s="280" t="s">
        <v>3352</v>
      </c>
      <c r="C1232" s="262" t="s">
        <v>1900</v>
      </c>
      <c r="D1232" s="280" t="s">
        <v>1901</v>
      </c>
      <c r="E1232" s="263">
        <v>0</v>
      </c>
      <c r="F1232" s="263">
        <v>0</v>
      </c>
      <c r="G1232" s="263">
        <v>0</v>
      </c>
      <c r="H1232" s="263">
        <v>0</v>
      </c>
      <c r="I1232" s="263">
        <v>0</v>
      </c>
      <c r="J1232" s="264">
        <v>0</v>
      </c>
      <c r="K1232" s="264">
        <v>1</v>
      </c>
      <c r="L1232" s="264">
        <v>1</v>
      </c>
      <c r="M1232" s="264">
        <v>1</v>
      </c>
      <c r="N1232" s="264">
        <v>0</v>
      </c>
      <c r="O1232" s="264">
        <v>0</v>
      </c>
      <c r="P1232" s="264">
        <v>0</v>
      </c>
      <c r="Q1232" s="264">
        <v>0</v>
      </c>
      <c r="R1232" s="264">
        <v>0</v>
      </c>
      <c r="S1232" s="264">
        <v>0</v>
      </c>
      <c r="T1232" s="265">
        <v>0.015</v>
      </c>
      <c r="U1232" s="266">
        <v>0</v>
      </c>
      <c r="V1232" s="266">
        <v>0</v>
      </c>
      <c r="W1232" s="266">
        <v>0</v>
      </c>
      <c r="X1232" s="266">
        <v>0</v>
      </c>
      <c r="Y1232" s="264">
        <v>0</v>
      </c>
      <c r="Z1232" s="267">
        <v>0</v>
      </c>
      <c r="AA1232" s="267">
        <v>0</v>
      </c>
      <c r="AB1232" s="267">
        <v>0</v>
      </c>
      <c r="AC1232" s="268">
        <v>0</v>
      </c>
      <c r="AD1232" s="269">
        <v>0</v>
      </c>
      <c r="AE1232" s="270">
        <v>0</v>
      </c>
      <c r="AF1232" s="271">
        <v>2</v>
      </c>
      <c r="AG1232" s="271">
        <v>0</v>
      </c>
      <c r="AH1232" s="271">
        <v>0</v>
      </c>
      <c r="AI1232" s="271">
        <v>4</v>
      </c>
      <c r="AJ1232" s="271">
        <v>0</v>
      </c>
      <c r="AK1232" s="268">
        <v>0</v>
      </c>
      <c r="AL1232" s="268">
        <v>0</v>
      </c>
      <c r="AM1232" s="269">
        <v>0</v>
      </c>
    </row>
    <row r="1233" spans="1:39">
      <c r="A1233" s="279" t="s">
        <v>1671</v>
      </c>
      <c r="B1233" s="280" t="s">
        <v>3352</v>
      </c>
      <c r="C1233" s="262" t="s">
        <v>1902</v>
      </c>
      <c r="D1233" s="280" t="s">
        <v>1903</v>
      </c>
      <c r="E1233" s="263">
        <v>0</v>
      </c>
      <c r="F1233" s="263">
        <v>0</v>
      </c>
      <c r="G1233" s="263">
        <v>0</v>
      </c>
      <c r="H1233" s="263">
        <v>0</v>
      </c>
      <c r="I1233" s="263">
        <v>0</v>
      </c>
      <c r="J1233" s="264">
        <v>0</v>
      </c>
      <c r="K1233" s="264">
        <v>0</v>
      </c>
      <c r="L1233" s="264">
        <v>0</v>
      </c>
      <c r="M1233" s="264">
        <v>0</v>
      </c>
      <c r="N1233" s="264">
        <v>0</v>
      </c>
      <c r="O1233" s="264">
        <v>0</v>
      </c>
      <c r="P1233" s="264">
        <v>0</v>
      </c>
      <c r="Q1233" s="264">
        <v>0</v>
      </c>
      <c r="R1233" s="264">
        <v>0</v>
      </c>
      <c r="S1233" s="264">
        <v>0</v>
      </c>
      <c r="T1233" s="265">
        <v>0.015</v>
      </c>
      <c r="U1233" s="266">
        <v>0</v>
      </c>
      <c r="V1233" s="266">
        <v>0</v>
      </c>
      <c r="W1233" s="266">
        <v>0</v>
      </c>
      <c r="X1233" s="266">
        <v>0</v>
      </c>
      <c r="Y1233" s="264">
        <v>0</v>
      </c>
      <c r="Z1233" s="267">
        <v>0</v>
      </c>
      <c r="AA1233" s="267">
        <v>0</v>
      </c>
      <c r="AB1233" s="267">
        <v>0</v>
      </c>
      <c r="AC1233" s="268">
        <v>0</v>
      </c>
      <c r="AD1233" s="269">
        <v>0</v>
      </c>
      <c r="AE1233" s="270">
        <v>0</v>
      </c>
      <c r="AF1233" s="271">
        <v>0</v>
      </c>
      <c r="AG1233" s="271">
        <v>0</v>
      </c>
      <c r="AH1233" s="271">
        <v>0</v>
      </c>
      <c r="AI1233" s="271">
        <v>0</v>
      </c>
      <c r="AJ1233" s="271">
        <v>0</v>
      </c>
      <c r="AK1233" s="268">
        <v>0</v>
      </c>
      <c r="AL1233" s="268">
        <v>0</v>
      </c>
      <c r="AM1233" s="269">
        <v>0</v>
      </c>
    </row>
    <row r="1234" spans="1:39">
      <c r="A1234" s="279" t="s">
        <v>1671</v>
      </c>
      <c r="B1234" s="280" t="s">
        <v>3352</v>
      </c>
      <c r="C1234" s="262" t="s">
        <v>1904</v>
      </c>
      <c r="D1234" s="280" t="s">
        <v>1905</v>
      </c>
      <c r="E1234" s="263">
        <v>1879</v>
      </c>
      <c r="F1234" s="263">
        <v>35</v>
      </c>
      <c r="G1234" s="263">
        <v>26</v>
      </c>
      <c r="H1234" s="263">
        <v>8</v>
      </c>
      <c r="I1234" s="263">
        <v>0</v>
      </c>
      <c r="J1234" s="264">
        <v>1830</v>
      </c>
      <c r="K1234" s="264">
        <v>37</v>
      </c>
      <c r="L1234" s="264">
        <v>37</v>
      </c>
      <c r="M1234" s="264">
        <v>16</v>
      </c>
      <c r="N1234" s="264">
        <v>0</v>
      </c>
      <c r="O1234" s="264">
        <v>1337</v>
      </c>
      <c r="P1234" s="264">
        <v>30</v>
      </c>
      <c r="Q1234" s="264">
        <v>30</v>
      </c>
      <c r="R1234" s="264">
        <v>13</v>
      </c>
      <c r="S1234" s="264">
        <v>0</v>
      </c>
      <c r="T1234" s="265">
        <v>0.015</v>
      </c>
      <c r="U1234" s="266">
        <v>1879</v>
      </c>
      <c r="V1234" s="266">
        <v>35</v>
      </c>
      <c r="W1234" s="266">
        <v>26</v>
      </c>
      <c r="X1234" s="266">
        <v>0</v>
      </c>
      <c r="Y1234" s="264">
        <v>8</v>
      </c>
      <c r="Z1234" s="267">
        <v>0.018626929217669</v>
      </c>
      <c r="AA1234" s="267">
        <v>0.018626929217669</v>
      </c>
      <c r="AB1234" s="267">
        <v>0.0202185792349727</v>
      </c>
      <c r="AC1234" s="268">
        <v>0.0224382946896036</v>
      </c>
      <c r="AD1234" s="269">
        <v>-0.0015916500173037</v>
      </c>
      <c r="AE1234" s="270">
        <v>11896</v>
      </c>
      <c r="AF1234" s="271">
        <v>221</v>
      </c>
      <c r="AG1234" s="271">
        <v>0</v>
      </c>
      <c r="AH1234" s="271">
        <v>12089</v>
      </c>
      <c r="AI1234" s="271">
        <v>167</v>
      </c>
      <c r="AJ1234" s="271">
        <v>0</v>
      </c>
      <c r="AK1234" s="268">
        <v>0.0185776731674512</v>
      </c>
      <c r="AL1234" s="268">
        <v>0.0138142112664406</v>
      </c>
      <c r="AM1234" s="269">
        <v>0.00476346190101068</v>
      </c>
    </row>
    <row r="1235" spans="1:39">
      <c r="A1235" s="279" t="s">
        <v>1671</v>
      </c>
      <c r="B1235" s="280" t="s">
        <v>3352</v>
      </c>
      <c r="C1235" s="262" t="s">
        <v>1906</v>
      </c>
      <c r="D1235" s="280" t="s">
        <v>1907</v>
      </c>
      <c r="E1235" s="263">
        <v>50</v>
      </c>
      <c r="F1235" s="263">
        <v>1</v>
      </c>
      <c r="G1235" s="263">
        <v>1</v>
      </c>
      <c r="H1235" s="263">
        <v>1</v>
      </c>
      <c r="I1235" s="263">
        <v>0</v>
      </c>
      <c r="J1235" s="264">
        <v>0</v>
      </c>
      <c r="K1235" s="264">
        <v>0</v>
      </c>
      <c r="L1235" s="264">
        <v>0</v>
      </c>
      <c r="M1235" s="264">
        <v>0</v>
      </c>
      <c r="N1235" s="264">
        <v>0</v>
      </c>
      <c r="O1235" s="264">
        <v>0</v>
      </c>
      <c r="P1235" s="264">
        <v>0</v>
      </c>
      <c r="Q1235" s="264">
        <v>0</v>
      </c>
      <c r="R1235" s="264">
        <v>0</v>
      </c>
      <c r="S1235" s="264">
        <v>0</v>
      </c>
      <c r="T1235" s="265">
        <v>0.015</v>
      </c>
      <c r="U1235" s="266">
        <v>50</v>
      </c>
      <c r="V1235" s="266">
        <v>1</v>
      </c>
      <c r="W1235" s="266">
        <v>1</v>
      </c>
      <c r="X1235" s="266">
        <v>0</v>
      </c>
      <c r="Y1235" s="264">
        <v>1</v>
      </c>
      <c r="Z1235" s="267">
        <v>0.02</v>
      </c>
      <c r="AA1235" s="267">
        <v>0.02</v>
      </c>
      <c r="AB1235" s="267">
        <v>0</v>
      </c>
      <c r="AC1235" s="268">
        <v>0</v>
      </c>
      <c r="AD1235" s="269">
        <v>0.02</v>
      </c>
      <c r="AE1235" s="270">
        <v>107</v>
      </c>
      <c r="AF1235" s="271">
        <v>2</v>
      </c>
      <c r="AG1235" s="271">
        <v>0</v>
      </c>
      <c r="AH1235" s="271">
        <v>65</v>
      </c>
      <c r="AI1235" s="271">
        <v>7</v>
      </c>
      <c r="AJ1235" s="271">
        <v>0</v>
      </c>
      <c r="AK1235" s="268">
        <v>0.0186915887850467</v>
      </c>
      <c r="AL1235" s="268">
        <v>0.107692307692308</v>
      </c>
      <c r="AM1235" s="269">
        <v>-0.089000718907261</v>
      </c>
    </row>
    <row r="1236" spans="1:39">
      <c r="A1236" s="279" t="s">
        <v>1671</v>
      </c>
      <c r="B1236" s="280" t="s">
        <v>3352</v>
      </c>
      <c r="C1236" s="262" t="s">
        <v>1908</v>
      </c>
      <c r="D1236" s="280" t="s">
        <v>1909</v>
      </c>
      <c r="E1236" s="263">
        <v>0</v>
      </c>
      <c r="F1236" s="263">
        <v>0</v>
      </c>
      <c r="G1236" s="263">
        <v>0</v>
      </c>
      <c r="H1236" s="263">
        <v>0</v>
      </c>
      <c r="I1236" s="263">
        <v>0</v>
      </c>
      <c r="J1236" s="264">
        <v>0</v>
      </c>
      <c r="K1236" s="264">
        <v>0</v>
      </c>
      <c r="L1236" s="264">
        <v>0</v>
      </c>
      <c r="M1236" s="264">
        <v>0</v>
      </c>
      <c r="N1236" s="264">
        <v>0</v>
      </c>
      <c r="O1236" s="264">
        <v>0</v>
      </c>
      <c r="P1236" s="264">
        <v>0</v>
      </c>
      <c r="Q1236" s="264">
        <v>0</v>
      </c>
      <c r="R1236" s="264">
        <v>0</v>
      </c>
      <c r="S1236" s="264">
        <v>0</v>
      </c>
      <c r="T1236" s="265">
        <v>0.015</v>
      </c>
      <c r="U1236" s="266">
        <v>0</v>
      </c>
      <c r="V1236" s="266">
        <v>0</v>
      </c>
      <c r="W1236" s="266">
        <v>0</v>
      </c>
      <c r="X1236" s="266">
        <v>0</v>
      </c>
      <c r="Y1236" s="264">
        <v>0</v>
      </c>
      <c r="Z1236" s="267">
        <v>0</v>
      </c>
      <c r="AA1236" s="267">
        <v>0</v>
      </c>
      <c r="AB1236" s="267">
        <v>0</v>
      </c>
      <c r="AC1236" s="268">
        <v>0</v>
      </c>
      <c r="AD1236" s="269">
        <v>0</v>
      </c>
      <c r="AE1236" s="270">
        <v>0</v>
      </c>
      <c r="AF1236" s="271">
        <v>0</v>
      </c>
      <c r="AG1236" s="271">
        <v>0</v>
      </c>
      <c r="AH1236" s="271">
        <v>0</v>
      </c>
      <c r="AI1236" s="271">
        <v>1</v>
      </c>
      <c r="AJ1236" s="271">
        <v>0</v>
      </c>
      <c r="AK1236" s="268">
        <v>0</v>
      </c>
      <c r="AL1236" s="268">
        <v>0</v>
      </c>
      <c r="AM1236" s="269">
        <v>0</v>
      </c>
    </row>
    <row r="1237" spans="1:39">
      <c r="A1237" s="279" t="s">
        <v>1671</v>
      </c>
      <c r="B1237" s="280" t="s">
        <v>3352</v>
      </c>
      <c r="C1237" s="262" t="s">
        <v>1910</v>
      </c>
      <c r="D1237" s="280" t="s">
        <v>1911</v>
      </c>
      <c r="E1237" s="263">
        <v>0</v>
      </c>
      <c r="F1237" s="263">
        <v>0</v>
      </c>
      <c r="G1237" s="263">
        <v>0</v>
      </c>
      <c r="H1237" s="263">
        <v>0</v>
      </c>
      <c r="I1237" s="263">
        <v>0</v>
      </c>
      <c r="J1237" s="264">
        <v>0</v>
      </c>
      <c r="K1237" s="264">
        <v>1</v>
      </c>
      <c r="L1237" s="264">
        <v>1</v>
      </c>
      <c r="M1237" s="264">
        <v>1</v>
      </c>
      <c r="N1237" s="264">
        <v>0</v>
      </c>
      <c r="O1237" s="264">
        <v>0</v>
      </c>
      <c r="P1237" s="264">
        <v>0</v>
      </c>
      <c r="Q1237" s="264">
        <v>0</v>
      </c>
      <c r="R1237" s="264">
        <v>0</v>
      </c>
      <c r="S1237" s="264">
        <v>0</v>
      </c>
      <c r="T1237" s="265">
        <v>0.015</v>
      </c>
      <c r="U1237" s="266">
        <v>0</v>
      </c>
      <c r="V1237" s="266">
        <v>0</v>
      </c>
      <c r="W1237" s="266">
        <v>0</v>
      </c>
      <c r="X1237" s="266">
        <v>0</v>
      </c>
      <c r="Y1237" s="264">
        <v>0</v>
      </c>
      <c r="Z1237" s="267">
        <v>0</v>
      </c>
      <c r="AA1237" s="267">
        <v>0</v>
      </c>
      <c r="AB1237" s="267">
        <v>0</v>
      </c>
      <c r="AC1237" s="268">
        <v>0</v>
      </c>
      <c r="AD1237" s="269">
        <v>0</v>
      </c>
      <c r="AE1237" s="270">
        <v>0</v>
      </c>
      <c r="AF1237" s="271">
        <v>2</v>
      </c>
      <c r="AG1237" s="271">
        <v>0</v>
      </c>
      <c r="AH1237" s="271">
        <v>0</v>
      </c>
      <c r="AI1237" s="271">
        <v>6</v>
      </c>
      <c r="AJ1237" s="271">
        <v>0</v>
      </c>
      <c r="AK1237" s="268">
        <v>0</v>
      </c>
      <c r="AL1237" s="268">
        <v>0</v>
      </c>
      <c r="AM1237" s="269">
        <v>0</v>
      </c>
    </row>
    <row r="1238" spans="1:39">
      <c r="A1238" s="279" t="s">
        <v>1671</v>
      </c>
      <c r="B1238" s="280" t="s">
        <v>3352</v>
      </c>
      <c r="C1238" s="262" t="s">
        <v>1912</v>
      </c>
      <c r="D1238" s="280" t="s">
        <v>1913</v>
      </c>
      <c r="E1238" s="263">
        <v>0</v>
      </c>
      <c r="F1238" s="263">
        <v>0</v>
      </c>
      <c r="G1238" s="263">
        <v>0</v>
      </c>
      <c r="H1238" s="263">
        <v>0</v>
      </c>
      <c r="I1238" s="263">
        <v>0</v>
      </c>
      <c r="J1238" s="264">
        <v>0</v>
      </c>
      <c r="K1238" s="264">
        <v>0</v>
      </c>
      <c r="L1238" s="264">
        <v>0</v>
      </c>
      <c r="M1238" s="264">
        <v>0</v>
      </c>
      <c r="N1238" s="264">
        <v>0</v>
      </c>
      <c r="O1238" s="264">
        <v>0</v>
      </c>
      <c r="P1238" s="264">
        <v>0</v>
      </c>
      <c r="Q1238" s="264">
        <v>0</v>
      </c>
      <c r="R1238" s="264">
        <v>0</v>
      </c>
      <c r="S1238" s="264">
        <v>0</v>
      </c>
      <c r="T1238" s="265">
        <v>0.015</v>
      </c>
      <c r="U1238" s="266">
        <v>0</v>
      </c>
      <c r="V1238" s="266">
        <v>0</v>
      </c>
      <c r="W1238" s="266">
        <v>0</v>
      </c>
      <c r="X1238" s="266">
        <v>0</v>
      </c>
      <c r="Y1238" s="264">
        <v>0</v>
      </c>
      <c r="Z1238" s="267">
        <v>0</v>
      </c>
      <c r="AA1238" s="267">
        <v>0</v>
      </c>
      <c r="AB1238" s="267">
        <v>0</v>
      </c>
      <c r="AC1238" s="268">
        <v>0</v>
      </c>
      <c r="AD1238" s="269">
        <v>0</v>
      </c>
      <c r="AE1238" s="270">
        <v>0</v>
      </c>
      <c r="AF1238" s="271">
        <v>0</v>
      </c>
      <c r="AG1238" s="271">
        <v>0</v>
      </c>
      <c r="AH1238" s="271">
        <v>0</v>
      </c>
      <c r="AI1238" s="271">
        <v>3</v>
      </c>
      <c r="AJ1238" s="271">
        <v>0</v>
      </c>
      <c r="AK1238" s="268">
        <v>0</v>
      </c>
      <c r="AL1238" s="268">
        <v>0</v>
      </c>
      <c r="AM1238" s="269">
        <v>0</v>
      </c>
    </row>
    <row r="1239" spans="1:39">
      <c r="A1239" s="279" t="s">
        <v>1671</v>
      </c>
      <c r="B1239" s="280" t="s">
        <v>3352</v>
      </c>
      <c r="C1239" s="262" t="s">
        <v>1914</v>
      </c>
      <c r="D1239" s="280" t="s">
        <v>1915</v>
      </c>
      <c r="E1239" s="263">
        <v>3400</v>
      </c>
      <c r="F1239" s="263">
        <v>70</v>
      </c>
      <c r="G1239" s="263">
        <v>49</v>
      </c>
      <c r="H1239" s="263">
        <v>8</v>
      </c>
      <c r="I1239" s="263">
        <v>0</v>
      </c>
      <c r="J1239" s="264">
        <v>3138</v>
      </c>
      <c r="K1239" s="264">
        <v>77</v>
      </c>
      <c r="L1239" s="264">
        <v>77</v>
      </c>
      <c r="M1239" s="264">
        <v>40</v>
      </c>
      <c r="N1239" s="264">
        <v>0</v>
      </c>
      <c r="O1239" s="264">
        <v>2173</v>
      </c>
      <c r="P1239" s="264">
        <v>47</v>
      </c>
      <c r="Q1239" s="264">
        <v>47</v>
      </c>
      <c r="R1239" s="264">
        <v>14</v>
      </c>
      <c r="S1239" s="264">
        <v>0</v>
      </c>
      <c r="T1239" s="265">
        <v>0.015</v>
      </c>
      <c r="U1239" s="266">
        <v>3400</v>
      </c>
      <c r="V1239" s="266">
        <v>70</v>
      </c>
      <c r="W1239" s="266">
        <v>49</v>
      </c>
      <c r="X1239" s="266">
        <v>0</v>
      </c>
      <c r="Y1239" s="264">
        <v>8</v>
      </c>
      <c r="Z1239" s="267">
        <v>0.0205882352941176</v>
      </c>
      <c r="AA1239" s="267">
        <v>0.0205882352941176</v>
      </c>
      <c r="AB1239" s="267">
        <v>0.0245379222434672</v>
      </c>
      <c r="AC1239" s="268">
        <v>0.0216290842153705</v>
      </c>
      <c r="AD1239" s="269">
        <v>-0.00394968694934953</v>
      </c>
      <c r="AE1239" s="270">
        <v>19771</v>
      </c>
      <c r="AF1239" s="271">
        <v>432</v>
      </c>
      <c r="AG1239" s="271">
        <v>0</v>
      </c>
      <c r="AH1239" s="271">
        <v>19382</v>
      </c>
      <c r="AI1239" s="271">
        <v>452</v>
      </c>
      <c r="AJ1239" s="271">
        <v>0</v>
      </c>
      <c r="AK1239" s="268">
        <v>0.0218501846138283</v>
      </c>
      <c r="AL1239" s="268">
        <v>0.0233206067485296</v>
      </c>
      <c r="AM1239" s="269">
        <v>-0.00147042213470123</v>
      </c>
    </row>
    <row r="1240" spans="1:39">
      <c r="A1240" s="279" t="s">
        <v>1671</v>
      </c>
      <c r="B1240" s="280" t="s">
        <v>3352</v>
      </c>
      <c r="C1240" s="262" t="s">
        <v>1916</v>
      </c>
      <c r="D1240" s="280" t="s">
        <v>1917</v>
      </c>
      <c r="E1240" s="263">
        <v>3569</v>
      </c>
      <c r="F1240" s="263">
        <v>77</v>
      </c>
      <c r="G1240" s="263">
        <v>55</v>
      </c>
      <c r="H1240" s="263">
        <v>2</v>
      </c>
      <c r="I1240" s="263">
        <v>0</v>
      </c>
      <c r="J1240" s="264">
        <v>3966</v>
      </c>
      <c r="K1240" s="264">
        <v>77</v>
      </c>
      <c r="L1240" s="264">
        <v>77</v>
      </c>
      <c r="M1240" s="264">
        <v>3</v>
      </c>
      <c r="N1240" s="264">
        <v>0</v>
      </c>
      <c r="O1240" s="264">
        <v>2501</v>
      </c>
      <c r="P1240" s="264">
        <v>53</v>
      </c>
      <c r="Q1240" s="264">
        <v>53</v>
      </c>
      <c r="R1240" s="264">
        <v>17</v>
      </c>
      <c r="S1240" s="264">
        <v>0</v>
      </c>
      <c r="T1240" s="265">
        <v>0.015</v>
      </c>
      <c r="U1240" s="266">
        <v>3569</v>
      </c>
      <c r="V1240" s="266">
        <v>77</v>
      </c>
      <c r="W1240" s="266">
        <v>55</v>
      </c>
      <c r="X1240" s="266">
        <v>0</v>
      </c>
      <c r="Y1240" s="264">
        <v>2</v>
      </c>
      <c r="Z1240" s="267">
        <v>0.0215746707761278</v>
      </c>
      <c r="AA1240" s="267">
        <v>0.0215746707761278</v>
      </c>
      <c r="AB1240" s="267">
        <v>0.0194150277357539</v>
      </c>
      <c r="AC1240" s="268">
        <v>0.0211915233906437</v>
      </c>
      <c r="AD1240" s="269">
        <v>0.00215964304037386</v>
      </c>
      <c r="AE1240" s="270">
        <v>22952</v>
      </c>
      <c r="AF1240" s="271">
        <v>523</v>
      </c>
      <c r="AG1240" s="271">
        <v>0</v>
      </c>
      <c r="AH1240" s="271">
        <v>22223</v>
      </c>
      <c r="AI1240" s="271">
        <v>481</v>
      </c>
      <c r="AJ1240" s="271">
        <v>0</v>
      </c>
      <c r="AK1240" s="268">
        <v>0.0227866852561868</v>
      </c>
      <c r="AL1240" s="268">
        <v>0.0216442424515142</v>
      </c>
      <c r="AM1240" s="269">
        <v>0.00114244280467263</v>
      </c>
    </row>
    <row r="1241" spans="1:39">
      <c r="A1241" s="279" t="s">
        <v>1671</v>
      </c>
      <c r="B1241" s="280" t="s">
        <v>3352</v>
      </c>
      <c r="C1241" s="262" t="s">
        <v>1918</v>
      </c>
      <c r="D1241" s="280" t="s">
        <v>1919</v>
      </c>
      <c r="E1241" s="263">
        <v>4372</v>
      </c>
      <c r="F1241" s="263">
        <v>59</v>
      </c>
      <c r="G1241" s="263">
        <v>43</v>
      </c>
      <c r="H1241" s="263">
        <v>4</v>
      </c>
      <c r="I1241" s="263">
        <v>0</v>
      </c>
      <c r="J1241" s="264">
        <v>4716</v>
      </c>
      <c r="K1241" s="264">
        <v>49</v>
      </c>
      <c r="L1241" s="264">
        <v>49</v>
      </c>
      <c r="M1241" s="264">
        <v>2</v>
      </c>
      <c r="N1241" s="264">
        <v>0</v>
      </c>
      <c r="O1241" s="264">
        <v>2978</v>
      </c>
      <c r="P1241" s="264">
        <v>67</v>
      </c>
      <c r="Q1241" s="264">
        <v>67</v>
      </c>
      <c r="R1241" s="264">
        <v>29</v>
      </c>
      <c r="S1241" s="264">
        <v>0</v>
      </c>
      <c r="T1241" s="265">
        <v>0.015</v>
      </c>
      <c r="U1241" s="266">
        <v>4372</v>
      </c>
      <c r="V1241" s="266">
        <v>59</v>
      </c>
      <c r="W1241" s="266">
        <v>43</v>
      </c>
      <c r="X1241" s="266">
        <v>0</v>
      </c>
      <c r="Y1241" s="264">
        <v>4</v>
      </c>
      <c r="Z1241" s="267">
        <v>0.0134949679780421</v>
      </c>
      <c r="AA1241" s="267">
        <v>0.0134949679780421</v>
      </c>
      <c r="AB1241" s="267">
        <v>0.0103901611535199</v>
      </c>
      <c r="AC1241" s="268">
        <v>0.0224983210208193</v>
      </c>
      <c r="AD1241" s="269">
        <v>0.00310480682452216</v>
      </c>
      <c r="AE1241" s="270">
        <v>27269</v>
      </c>
      <c r="AF1241" s="271">
        <v>392</v>
      </c>
      <c r="AG1241" s="271">
        <v>0</v>
      </c>
      <c r="AH1241" s="271">
        <v>27545</v>
      </c>
      <c r="AI1241" s="271">
        <v>328</v>
      </c>
      <c r="AJ1241" s="271">
        <v>0</v>
      </c>
      <c r="AK1241" s="268">
        <v>0.0143752979573875</v>
      </c>
      <c r="AL1241" s="268">
        <v>0.0119077872572155</v>
      </c>
      <c r="AM1241" s="269">
        <v>0.00246751070017204</v>
      </c>
    </row>
    <row r="1242" spans="1:39">
      <c r="A1242" s="279" t="s">
        <v>1671</v>
      </c>
      <c r="B1242" s="280" t="s">
        <v>3352</v>
      </c>
      <c r="C1242" s="262" t="s">
        <v>1920</v>
      </c>
      <c r="D1242" s="280" t="s">
        <v>1921</v>
      </c>
      <c r="E1242" s="263">
        <v>3269</v>
      </c>
      <c r="F1242" s="263">
        <v>43</v>
      </c>
      <c r="G1242" s="263">
        <v>33</v>
      </c>
      <c r="H1242" s="263">
        <v>0</v>
      </c>
      <c r="I1242" s="263">
        <v>0</v>
      </c>
      <c r="J1242" s="264">
        <v>3953</v>
      </c>
      <c r="K1242" s="264">
        <v>57</v>
      </c>
      <c r="L1242" s="264">
        <v>57</v>
      </c>
      <c r="M1242" s="264">
        <v>2</v>
      </c>
      <c r="N1242" s="264">
        <v>0</v>
      </c>
      <c r="O1242" s="264">
        <v>2421</v>
      </c>
      <c r="P1242" s="264">
        <v>38</v>
      </c>
      <c r="Q1242" s="264">
        <v>38</v>
      </c>
      <c r="R1242" s="264">
        <v>16</v>
      </c>
      <c r="S1242" s="264">
        <v>0</v>
      </c>
      <c r="T1242" s="265">
        <v>0.015</v>
      </c>
      <c r="U1242" s="266">
        <v>3269</v>
      </c>
      <c r="V1242" s="266">
        <v>43</v>
      </c>
      <c r="W1242" s="266">
        <v>33</v>
      </c>
      <c r="X1242" s="266">
        <v>0</v>
      </c>
      <c r="Y1242" s="264">
        <v>0</v>
      </c>
      <c r="Z1242" s="267">
        <v>0.0131538696849189</v>
      </c>
      <c r="AA1242" s="267">
        <v>0.0131538696849189</v>
      </c>
      <c r="AB1242" s="267">
        <v>0.0144194282823172</v>
      </c>
      <c r="AC1242" s="268">
        <v>0.0156959933911607</v>
      </c>
      <c r="AD1242" s="269">
        <v>-0.00126555859739829</v>
      </c>
      <c r="AE1242" s="270">
        <v>22081</v>
      </c>
      <c r="AF1242" s="271">
        <v>355</v>
      </c>
      <c r="AG1242" s="271">
        <v>0</v>
      </c>
      <c r="AH1242" s="271">
        <v>21797</v>
      </c>
      <c r="AI1242" s="271">
        <v>394</v>
      </c>
      <c r="AJ1242" s="271">
        <v>1</v>
      </c>
      <c r="AK1242" s="268">
        <v>0.0160771704180064</v>
      </c>
      <c r="AL1242" s="268">
        <v>0.0180300041290086</v>
      </c>
      <c r="AM1242" s="269">
        <v>-0.00195283371100215</v>
      </c>
    </row>
    <row r="1243" spans="1:39">
      <c r="A1243" s="279" t="s">
        <v>1671</v>
      </c>
      <c r="B1243" s="280" t="s">
        <v>3352</v>
      </c>
      <c r="C1243" s="262" t="s">
        <v>1922</v>
      </c>
      <c r="D1243" s="280" t="s">
        <v>1923</v>
      </c>
      <c r="E1243" s="263">
        <v>4159</v>
      </c>
      <c r="F1243" s="263">
        <v>48</v>
      </c>
      <c r="G1243" s="263">
        <v>26</v>
      </c>
      <c r="H1243" s="263">
        <v>0</v>
      </c>
      <c r="I1243" s="263">
        <v>0</v>
      </c>
      <c r="J1243" s="264">
        <v>4445</v>
      </c>
      <c r="K1243" s="264">
        <v>41</v>
      </c>
      <c r="L1243" s="264">
        <v>41</v>
      </c>
      <c r="M1243" s="264">
        <v>1</v>
      </c>
      <c r="N1243" s="264">
        <v>0</v>
      </c>
      <c r="O1243" s="264">
        <v>3188</v>
      </c>
      <c r="P1243" s="264">
        <v>34</v>
      </c>
      <c r="Q1243" s="264">
        <v>34</v>
      </c>
      <c r="R1243" s="264">
        <v>11</v>
      </c>
      <c r="S1243" s="264">
        <v>0</v>
      </c>
      <c r="T1243" s="265">
        <v>0.015</v>
      </c>
      <c r="U1243" s="266">
        <v>4159</v>
      </c>
      <c r="V1243" s="266">
        <v>48</v>
      </c>
      <c r="W1243" s="266">
        <v>26</v>
      </c>
      <c r="X1243" s="266">
        <v>0</v>
      </c>
      <c r="Y1243" s="264">
        <v>0</v>
      </c>
      <c r="Z1243" s="267">
        <v>0.0115412358740082</v>
      </c>
      <c r="AA1243" s="267">
        <v>0.0115412358740082</v>
      </c>
      <c r="AB1243" s="267">
        <v>0.00922384701912261</v>
      </c>
      <c r="AC1243" s="268">
        <v>0.0106649937264743</v>
      </c>
      <c r="AD1243" s="269">
        <v>0.00231738885488557</v>
      </c>
      <c r="AE1243" s="270">
        <v>26162</v>
      </c>
      <c r="AF1243" s="271">
        <v>285</v>
      </c>
      <c r="AG1243" s="271">
        <v>0</v>
      </c>
      <c r="AH1243" s="271">
        <v>25276</v>
      </c>
      <c r="AI1243" s="271">
        <v>302</v>
      </c>
      <c r="AJ1243" s="271">
        <v>1</v>
      </c>
      <c r="AK1243" s="268">
        <v>0.0108936625640242</v>
      </c>
      <c r="AL1243" s="268">
        <v>0.0119085298306694</v>
      </c>
      <c r="AM1243" s="269">
        <v>-0.00101486726664525</v>
      </c>
    </row>
    <row r="1244" spans="1:39">
      <c r="A1244" s="279" t="s">
        <v>1671</v>
      </c>
      <c r="B1244" s="280" t="s">
        <v>3352</v>
      </c>
      <c r="C1244" s="262" t="s">
        <v>1924</v>
      </c>
      <c r="D1244" s="280" t="s">
        <v>1925</v>
      </c>
      <c r="E1244" s="263">
        <v>4974</v>
      </c>
      <c r="F1244" s="263">
        <v>49</v>
      </c>
      <c r="G1244" s="263">
        <v>40</v>
      </c>
      <c r="H1244" s="263">
        <v>0</v>
      </c>
      <c r="I1244" s="263">
        <v>0</v>
      </c>
      <c r="J1244" s="264">
        <v>5554</v>
      </c>
      <c r="K1244" s="264">
        <v>47</v>
      </c>
      <c r="L1244" s="264">
        <v>47</v>
      </c>
      <c r="M1244" s="264">
        <v>8</v>
      </c>
      <c r="N1244" s="264">
        <v>0</v>
      </c>
      <c r="O1244" s="264">
        <v>3635</v>
      </c>
      <c r="P1244" s="264">
        <v>22</v>
      </c>
      <c r="Q1244" s="264">
        <v>22</v>
      </c>
      <c r="R1244" s="264">
        <v>15</v>
      </c>
      <c r="S1244" s="264">
        <v>0</v>
      </c>
      <c r="T1244" s="265">
        <v>0.015</v>
      </c>
      <c r="U1244" s="266">
        <v>4974</v>
      </c>
      <c r="V1244" s="266">
        <v>49</v>
      </c>
      <c r="W1244" s="266">
        <v>40</v>
      </c>
      <c r="X1244" s="266">
        <v>0</v>
      </c>
      <c r="Y1244" s="264">
        <v>0</v>
      </c>
      <c r="Z1244" s="267">
        <v>0.00985122637716124</v>
      </c>
      <c r="AA1244" s="267">
        <v>0.00985122637716124</v>
      </c>
      <c r="AB1244" s="267">
        <v>0.00846236946344977</v>
      </c>
      <c r="AC1244" s="268">
        <v>0.00605226960110041</v>
      </c>
      <c r="AD1244" s="269">
        <v>0.00138885691371147</v>
      </c>
      <c r="AE1244" s="270">
        <v>31526</v>
      </c>
      <c r="AF1244" s="271">
        <v>303</v>
      </c>
      <c r="AG1244" s="271">
        <v>0</v>
      </c>
      <c r="AH1244" s="271">
        <v>31392</v>
      </c>
      <c r="AI1244" s="271">
        <v>293</v>
      </c>
      <c r="AJ1244" s="271">
        <v>0</v>
      </c>
      <c r="AK1244" s="268">
        <v>0.00961111463553892</v>
      </c>
      <c r="AL1244" s="268">
        <v>0.00933358817533129</v>
      </c>
      <c r="AM1244" s="269">
        <v>0.000277526460207626</v>
      </c>
    </row>
    <row r="1245" spans="1:39">
      <c r="A1245" s="279" t="s">
        <v>1671</v>
      </c>
      <c r="B1245" s="280" t="s">
        <v>3352</v>
      </c>
      <c r="C1245" s="262" t="s">
        <v>1926</v>
      </c>
      <c r="D1245" s="280" t="s">
        <v>1927</v>
      </c>
      <c r="E1245" s="263">
        <v>4309</v>
      </c>
      <c r="F1245" s="263">
        <v>63</v>
      </c>
      <c r="G1245" s="263">
        <v>50</v>
      </c>
      <c r="H1245" s="263">
        <v>2</v>
      </c>
      <c r="I1245" s="263">
        <v>0</v>
      </c>
      <c r="J1245" s="264">
        <v>5317</v>
      </c>
      <c r="K1245" s="264">
        <v>61</v>
      </c>
      <c r="L1245" s="264">
        <v>61</v>
      </c>
      <c r="M1245" s="264">
        <v>1</v>
      </c>
      <c r="N1245" s="264">
        <v>0</v>
      </c>
      <c r="O1245" s="264">
        <v>2738</v>
      </c>
      <c r="P1245" s="264">
        <v>62</v>
      </c>
      <c r="Q1245" s="264">
        <v>62</v>
      </c>
      <c r="R1245" s="264">
        <v>16</v>
      </c>
      <c r="S1245" s="264">
        <v>0</v>
      </c>
      <c r="T1245" s="265">
        <v>0.015</v>
      </c>
      <c r="U1245" s="266">
        <v>4309</v>
      </c>
      <c r="V1245" s="266">
        <v>63</v>
      </c>
      <c r="W1245" s="266">
        <v>50</v>
      </c>
      <c r="X1245" s="266">
        <v>0</v>
      </c>
      <c r="Y1245" s="264">
        <v>2</v>
      </c>
      <c r="Z1245" s="267">
        <v>0.014620561615224</v>
      </c>
      <c r="AA1245" s="267">
        <v>0.014620561615224</v>
      </c>
      <c r="AB1245" s="267">
        <v>0.0114726349445176</v>
      </c>
      <c r="AC1245" s="268">
        <v>0.0226442658875091</v>
      </c>
      <c r="AD1245" s="269">
        <v>0.00314792667070637</v>
      </c>
      <c r="AE1245" s="270">
        <v>27555</v>
      </c>
      <c r="AF1245" s="271">
        <v>382</v>
      </c>
      <c r="AG1245" s="271">
        <v>0</v>
      </c>
      <c r="AH1245" s="271">
        <v>26795</v>
      </c>
      <c r="AI1245" s="271">
        <v>418</v>
      </c>
      <c r="AJ1245" s="271">
        <v>2</v>
      </c>
      <c r="AK1245" s="268">
        <v>0.0138631827254582</v>
      </c>
      <c r="AL1245" s="268">
        <v>0.0155252845680164</v>
      </c>
      <c r="AM1245" s="269">
        <v>-0.00166210184255825</v>
      </c>
    </row>
    <row r="1246" spans="1:39">
      <c r="A1246" s="279" t="s">
        <v>1671</v>
      </c>
      <c r="B1246" s="280" t="s">
        <v>3352</v>
      </c>
      <c r="C1246" s="262" t="s">
        <v>1928</v>
      </c>
      <c r="D1246" s="280" t="s">
        <v>1929</v>
      </c>
      <c r="E1246" s="263">
        <v>3426</v>
      </c>
      <c r="F1246" s="263">
        <v>25</v>
      </c>
      <c r="G1246" s="263">
        <v>18</v>
      </c>
      <c r="H1246" s="263">
        <v>5</v>
      </c>
      <c r="I1246" s="263">
        <v>0</v>
      </c>
      <c r="J1246" s="264">
        <v>4032</v>
      </c>
      <c r="K1246" s="264">
        <v>31</v>
      </c>
      <c r="L1246" s="264">
        <v>30</v>
      </c>
      <c r="M1246" s="264">
        <v>4</v>
      </c>
      <c r="N1246" s="264">
        <v>0</v>
      </c>
      <c r="O1246" s="264">
        <v>2491</v>
      </c>
      <c r="P1246" s="264">
        <v>33</v>
      </c>
      <c r="Q1246" s="264">
        <v>33</v>
      </c>
      <c r="R1246" s="264">
        <v>12</v>
      </c>
      <c r="S1246" s="264">
        <v>0</v>
      </c>
      <c r="T1246" s="265">
        <v>0.015</v>
      </c>
      <c r="U1246" s="266">
        <v>3426</v>
      </c>
      <c r="V1246" s="266">
        <v>25</v>
      </c>
      <c r="W1246" s="266">
        <v>18</v>
      </c>
      <c r="X1246" s="266">
        <v>0</v>
      </c>
      <c r="Y1246" s="264">
        <v>5</v>
      </c>
      <c r="Z1246" s="267">
        <v>0.00729713952130765</v>
      </c>
      <c r="AA1246" s="267">
        <v>0.00729713952130765</v>
      </c>
      <c r="AB1246" s="267">
        <v>0.00768849206349206</v>
      </c>
      <c r="AC1246" s="268">
        <v>0.0132476916900843</v>
      </c>
      <c r="AD1246" s="269">
        <v>-0.000391352542184416</v>
      </c>
      <c r="AE1246" s="270">
        <v>22319</v>
      </c>
      <c r="AF1246" s="271">
        <v>227</v>
      </c>
      <c r="AG1246" s="271">
        <v>0</v>
      </c>
      <c r="AH1246" s="271">
        <v>21395</v>
      </c>
      <c r="AI1246" s="271">
        <v>199</v>
      </c>
      <c r="AJ1246" s="271">
        <v>0</v>
      </c>
      <c r="AK1246" s="268">
        <v>0.0101707065728751</v>
      </c>
      <c r="AL1246" s="268">
        <v>0.0093012386071512</v>
      </c>
      <c r="AM1246" s="269">
        <v>0.000869467965723925</v>
      </c>
    </row>
    <row r="1247" spans="1:39">
      <c r="A1247" s="279" t="s">
        <v>1671</v>
      </c>
      <c r="B1247" s="280" t="s">
        <v>3352</v>
      </c>
      <c r="C1247" s="262" t="s">
        <v>1930</v>
      </c>
      <c r="D1247" s="280" t="s">
        <v>1931</v>
      </c>
      <c r="E1247" s="263">
        <v>4739</v>
      </c>
      <c r="F1247" s="263">
        <v>58</v>
      </c>
      <c r="G1247" s="263">
        <v>34</v>
      </c>
      <c r="H1247" s="263">
        <v>1</v>
      </c>
      <c r="I1247" s="263">
        <v>0</v>
      </c>
      <c r="J1247" s="264">
        <v>5440</v>
      </c>
      <c r="K1247" s="264">
        <v>71</v>
      </c>
      <c r="L1247" s="264">
        <v>71</v>
      </c>
      <c r="M1247" s="264">
        <v>0</v>
      </c>
      <c r="N1247" s="264">
        <v>0</v>
      </c>
      <c r="O1247" s="264">
        <v>3116</v>
      </c>
      <c r="P1247" s="264">
        <v>32</v>
      </c>
      <c r="Q1247" s="264">
        <v>32</v>
      </c>
      <c r="R1247" s="264">
        <v>11</v>
      </c>
      <c r="S1247" s="264">
        <v>0</v>
      </c>
      <c r="T1247" s="265">
        <v>0.015</v>
      </c>
      <c r="U1247" s="266">
        <v>4739</v>
      </c>
      <c r="V1247" s="266">
        <v>58</v>
      </c>
      <c r="W1247" s="266">
        <v>34</v>
      </c>
      <c r="X1247" s="266">
        <v>0</v>
      </c>
      <c r="Y1247" s="264">
        <v>1</v>
      </c>
      <c r="Z1247" s="267">
        <v>0.0122388689596961</v>
      </c>
      <c r="AA1247" s="267">
        <v>0.0122388689596961</v>
      </c>
      <c r="AB1247" s="267">
        <v>0.0130514705882353</v>
      </c>
      <c r="AC1247" s="268">
        <v>0.0102695763799743</v>
      </c>
      <c r="AD1247" s="269">
        <v>-0.000812601628539156</v>
      </c>
      <c r="AE1247" s="270">
        <v>29567</v>
      </c>
      <c r="AF1247" s="271">
        <v>413</v>
      </c>
      <c r="AG1247" s="271">
        <v>0</v>
      </c>
      <c r="AH1247" s="271">
        <v>29422</v>
      </c>
      <c r="AI1247" s="271">
        <v>411</v>
      </c>
      <c r="AJ1247" s="271">
        <v>2</v>
      </c>
      <c r="AK1247" s="268">
        <v>0.013968275442216</v>
      </c>
      <c r="AL1247" s="268">
        <v>0.0139011623954864</v>
      </c>
      <c r="AM1247" s="269">
        <v>6.71130467296138e-5</v>
      </c>
    </row>
    <row r="1248" spans="1:39">
      <c r="A1248" s="279" t="s">
        <v>1671</v>
      </c>
      <c r="B1248" s="280" t="s">
        <v>3352</v>
      </c>
      <c r="C1248" s="262" t="s">
        <v>1932</v>
      </c>
      <c r="D1248" s="280" t="s">
        <v>1933</v>
      </c>
      <c r="E1248" s="263">
        <v>19</v>
      </c>
      <c r="F1248" s="263">
        <v>0</v>
      </c>
      <c r="G1248" s="263">
        <v>0</v>
      </c>
      <c r="H1248" s="263">
        <v>0</v>
      </c>
      <c r="I1248" s="263">
        <v>0</v>
      </c>
      <c r="J1248" s="264">
        <v>0</v>
      </c>
      <c r="K1248" s="264">
        <v>0</v>
      </c>
      <c r="L1248" s="264">
        <v>0</v>
      </c>
      <c r="M1248" s="264">
        <v>0</v>
      </c>
      <c r="N1248" s="264">
        <v>0</v>
      </c>
      <c r="O1248" s="264">
        <v>0</v>
      </c>
      <c r="P1248" s="264">
        <v>0</v>
      </c>
      <c r="Q1248" s="264">
        <v>0</v>
      </c>
      <c r="R1248" s="264">
        <v>0</v>
      </c>
      <c r="S1248" s="264">
        <v>0</v>
      </c>
      <c r="T1248" s="265">
        <v>0.015</v>
      </c>
      <c r="U1248" s="266">
        <v>19</v>
      </c>
      <c r="V1248" s="266">
        <v>0</v>
      </c>
      <c r="W1248" s="266">
        <v>0</v>
      </c>
      <c r="X1248" s="266">
        <v>0</v>
      </c>
      <c r="Y1248" s="264">
        <v>0</v>
      </c>
      <c r="Z1248" s="267">
        <v>0</v>
      </c>
      <c r="AA1248" s="267">
        <v>0</v>
      </c>
      <c r="AB1248" s="267">
        <v>0</v>
      </c>
      <c r="AC1248" s="268">
        <v>0</v>
      </c>
      <c r="AD1248" s="269">
        <v>0</v>
      </c>
      <c r="AE1248" s="270">
        <v>47</v>
      </c>
      <c r="AF1248" s="271">
        <v>1</v>
      </c>
      <c r="AG1248" s="271">
        <v>0</v>
      </c>
      <c r="AH1248" s="271">
        <v>46</v>
      </c>
      <c r="AI1248" s="271">
        <v>4</v>
      </c>
      <c r="AJ1248" s="271">
        <v>0</v>
      </c>
      <c r="AK1248" s="268">
        <v>0.0212765957446809</v>
      </c>
      <c r="AL1248" s="268">
        <v>0.0869565217391304</v>
      </c>
      <c r="AM1248" s="269">
        <v>-0.0656799259944496</v>
      </c>
    </row>
    <row r="1249" spans="1:39">
      <c r="A1249" s="279" t="s">
        <v>1671</v>
      </c>
      <c r="B1249" s="280" t="s">
        <v>3352</v>
      </c>
      <c r="C1249" s="262" t="s">
        <v>1934</v>
      </c>
      <c r="D1249" s="280" t="s">
        <v>1935</v>
      </c>
      <c r="E1249" s="263">
        <v>2209</v>
      </c>
      <c r="F1249" s="263">
        <v>26</v>
      </c>
      <c r="G1249" s="263">
        <v>19</v>
      </c>
      <c r="H1249" s="263">
        <v>0</v>
      </c>
      <c r="I1249" s="263">
        <v>0</v>
      </c>
      <c r="J1249" s="264">
        <v>2310</v>
      </c>
      <c r="K1249" s="264">
        <v>32</v>
      </c>
      <c r="L1249" s="264">
        <v>32</v>
      </c>
      <c r="M1249" s="264">
        <v>11</v>
      </c>
      <c r="N1249" s="264">
        <v>0</v>
      </c>
      <c r="O1249" s="264">
        <v>1595</v>
      </c>
      <c r="P1249" s="264">
        <v>12</v>
      </c>
      <c r="Q1249" s="264">
        <v>12</v>
      </c>
      <c r="R1249" s="264">
        <v>6</v>
      </c>
      <c r="S1249" s="264">
        <v>0</v>
      </c>
      <c r="T1249" s="265">
        <v>0.015</v>
      </c>
      <c r="U1249" s="266">
        <v>2209</v>
      </c>
      <c r="V1249" s="266">
        <v>26</v>
      </c>
      <c r="W1249" s="266">
        <v>19</v>
      </c>
      <c r="X1249" s="266">
        <v>0</v>
      </c>
      <c r="Y1249" s="264">
        <v>0</v>
      </c>
      <c r="Z1249" s="267">
        <v>0.0117700316885469</v>
      </c>
      <c r="AA1249" s="267">
        <v>0.0117700316885469</v>
      </c>
      <c r="AB1249" s="267">
        <v>0.0138528138528139</v>
      </c>
      <c r="AC1249" s="268">
        <v>0.00752351097178683</v>
      </c>
      <c r="AD1249" s="269">
        <v>-0.002082782164267</v>
      </c>
      <c r="AE1249" s="270">
        <v>14060</v>
      </c>
      <c r="AF1249" s="271">
        <v>164</v>
      </c>
      <c r="AG1249" s="271">
        <v>0</v>
      </c>
      <c r="AH1249" s="271">
        <v>13911</v>
      </c>
      <c r="AI1249" s="271">
        <v>128</v>
      </c>
      <c r="AJ1249" s="271">
        <v>0</v>
      </c>
      <c r="AK1249" s="268">
        <v>0.0116642958748222</v>
      </c>
      <c r="AL1249" s="268">
        <v>0.009201351448494</v>
      </c>
      <c r="AM1249" s="269">
        <v>0.00246294442632819</v>
      </c>
    </row>
    <row r="1250" spans="1:39">
      <c r="A1250" s="279" t="s">
        <v>1671</v>
      </c>
      <c r="B1250" s="280" t="s">
        <v>3352</v>
      </c>
      <c r="C1250" s="262" t="s">
        <v>1936</v>
      </c>
      <c r="D1250" s="280" t="s">
        <v>1937</v>
      </c>
      <c r="E1250" s="263">
        <v>4440</v>
      </c>
      <c r="F1250" s="263">
        <v>129</v>
      </c>
      <c r="G1250" s="263">
        <v>105</v>
      </c>
      <c r="H1250" s="263">
        <v>32</v>
      </c>
      <c r="I1250" s="263">
        <v>0</v>
      </c>
      <c r="J1250" s="264">
        <v>4874</v>
      </c>
      <c r="K1250" s="264">
        <v>98</v>
      </c>
      <c r="L1250" s="264">
        <v>98</v>
      </c>
      <c r="M1250" s="264">
        <v>32</v>
      </c>
      <c r="N1250" s="264">
        <v>0</v>
      </c>
      <c r="O1250" s="264">
        <v>3192</v>
      </c>
      <c r="P1250" s="264">
        <v>104</v>
      </c>
      <c r="Q1250" s="264">
        <v>104</v>
      </c>
      <c r="R1250" s="264">
        <v>70</v>
      </c>
      <c r="S1250" s="264">
        <v>0</v>
      </c>
      <c r="T1250" s="265">
        <v>0.015</v>
      </c>
      <c r="U1250" s="266">
        <v>4440</v>
      </c>
      <c r="V1250" s="266">
        <v>129</v>
      </c>
      <c r="W1250" s="266">
        <v>105</v>
      </c>
      <c r="X1250" s="266">
        <v>0</v>
      </c>
      <c r="Y1250" s="264">
        <v>32</v>
      </c>
      <c r="Z1250" s="267">
        <v>0.0290540540540541</v>
      </c>
      <c r="AA1250" s="267">
        <v>0.0290540540540541</v>
      </c>
      <c r="AB1250" s="267">
        <v>0.0201066885514977</v>
      </c>
      <c r="AC1250" s="268">
        <v>0.0325814536340852</v>
      </c>
      <c r="AD1250" s="269">
        <v>0.00894736550255631</v>
      </c>
      <c r="AE1250" s="270">
        <v>28557</v>
      </c>
      <c r="AF1250" s="271">
        <v>1022</v>
      </c>
      <c r="AG1250" s="271">
        <v>0</v>
      </c>
      <c r="AH1250" s="271">
        <v>30042</v>
      </c>
      <c r="AI1250" s="271">
        <v>1438</v>
      </c>
      <c r="AJ1250" s="271">
        <v>0</v>
      </c>
      <c r="AK1250" s="268">
        <v>0.0357880729768533</v>
      </c>
      <c r="AL1250" s="268">
        <v>0.0478663204846548</v>
      </c>
      <c r="AM1250" s="269">
        <v>-0.0120782475078015</v>
      </c>
    </row>
    <row r="1251" spans="1:39">
      <c r="A1251" s="279" t="s">
        <v>1671</v>
      </c>
      <c r="B1251" s="280" t="s">
        <v>3352</v>
      </c>
      <c r="C1251" s="262" t="s">
        <v>1938</v>
      </c>
      <c r="D1251" s="280" t="s">
        <v>1939</v>
      </c>
      <c r="E1251" s="263">
        <v>3058</v>
      </c>
      <c r="F1251" s="263">
        <v>33</v>
      </c>
      <c r="G1251" s="263">
        <v>18</v>
      </c>
      <c r="H1251" s="263">
        <v>0</v>
      </c>
      <c r="I1251" s="263">
        <v>0</v>
      </c>
      <c r="J1251" s="264">
        <v>3223</v>
      </c>
      <c r="K1251" s="264">
        <v>41</v>
      </c>
      <c r="L1251" s="264">
        <v>40</v>
      </c>
      <c r="M1251" s="264">
        <v>4</v>
      </c>
      <c r="N1251" s="264">
        <v>0</v>
      </c>
      <c r="O1251" s="264">
        <v>2128</v>
      </c>
      <c r="P1251" s="264">
        <v>26</v>
      </c>
      <c r="Q1251" s="264">
        <v>26</v>
      </c>
      <c r="R1251" s="264">
        <v>11</v>
      </c>
      <c r="S1251" s="264">
        <v>0</v>
      </c>
      <c r="T1251" s="265">
        <v>0.015</v>
      </c>
      <c r="U1251" s="266">
        <v>3058</v>
      </c>
      <c r="V1251" s="266">
        <v>33</v>
      </c>
      <c r="W1251" s="266">
        <v>18</v>
      </c>
      <c r="X1251" s="266">
        <v>0</v>
      </c>
      <c r="Y1251" s="264">
        <v>0</v>
      </c>
      <c r="Z1251" s="267">
        <v>0.0107913669064748</v>
      </c>
      <c r="AA1251" s="267">
        <v>0.0107913669064748</v>
      </c>
      <c r="AB1251" s="267">
        <v>0.0127210673285759</v>
      </c>
      <c r="AC1251" s="268">
        <v>0.012218045112782</v>
      </c>
      <c r="AD1251" s="269">
        <v>-0.00192970042210104</v>
      </c>
      <c r="AE1251" s="270">
        <v>19675</v>
      </c>
      <c r="AF1251" s="271">
        <v>217</v>
      </c>
      <c r="AG1251" s="271">
        <v>0</v>
      </c>
      <c r="AH1251" s="271">
        <v>19757</v>
      </c>
      <c r="AI1251" s="271">
        <v>194</v>
      </c>
      <c r="AJ1251" s="271">
        <v>0</v>
      </c>
      <c r="AK1251" s="268">
        <v>0.0110292249047014</v>
      </c>
      <c r="AL1251" s="268">
        <v>0.00981930455028597</v>
      </c>
      <c r="AM1251" s="269">
        <v>0.00120992035441542</v>
      </c>
    </row>
    <row r="1252" spans="1:39">
      <c r="A1252" s="279" t="s">
        <v>1671</v>
      </c>
      <c r="B1252" s="280" t="s">
        <v>3352</v>
      </c>
      <c r="C1252" s="262" t="s">
        <v>1940</v>
      </c>
      <c r="D1252" s="280" t="s">
        <v>1941</v>
      </c>
      <c r="E1252" s="263">
        <v>0</v>
      </c>
      <c r="F1252" s="263">
        <v>0</v>
      </c>
      <c r="G1252" s="263">
        <v>0</v>
      </c>
      <c r="H1252" s="263">
        <v>0</v>
      </c>
      <c r="I1252" s="263">
        <v>0</v>
      </c>
      <c r="J1252" s="264">
        <v>0</v>
      </c>
      <c r="K1252" s="264">
        <v>0</v>
      </c>
      <c r="L1252" s="264">
        <v>0</v>
      </c>
      <c r="M1252" s="264">
        <v>0</v>
      </c>
      <c r="N1252" s="264">
        <v>0</v>
      </c>
      <c r="O1252" s="264">
        <v>0</v>
      </c>
      <c r="P1252" s="264">
        <v>0</v>
      </c>
      <c r="Q1252" s="264">
        <v>0</v>
      </c>
      <c r="R1252" s="264">
        <v>0</v>
      </c>
      <c r="S1252" s="264">
        <v>0</v>
      </c>
      <c r="T1252" s="265">
        <v>0.015</v>
      </c>
      <c r="U1252" s="266">
        <v>0</v>
      </c>
      <c r="V1252" s="266">
        <v>0</v>
      </c>
      <c r="W1252" s="266">
        <v>0</v>
      </c>
      <c r="X1252" s="266">
        <v>0</v>
      </c>
      <c r="Y1252" s="264">
        <v>0</v>
      </c>
      <c r="Z1252" s="267">
        <v>0</v>
      </c>
      <c r="AA1252" s="267">
        <v>0</v>
      </c>
      <c r="AB1252" s="267">
        <v>0</v>
      </c>
      <c r="AC1252" s="268">
        <v>0</v>
      </c>
      <c r="AD1252" s="269">
        <v>0</v>
      </c>
      <c r="AE1252" s="270">
        <v>0</v>
      </c>
      <c r="AF1252" s="271">
        <v>0</v>
      </c>
      <c r="AG1252" s="271">
        <v>0</v>
      </c>
      <c r="AH1252" s="271">
        <v>0</v>
      </c>
      <c r="AI1252" s="271">
        <v>0</v>
      </c>
      <c r="AJ1252" s="271">
        <v>0</v>
      </c>
      <c r="AK1252" s="268">
        <v>0</v>
      </c>
      <c r="AL1252" s="268">
        <v>0</v>
      </c>
      <c r="AM1252" s="269">
        <v>0</v>
      </c>
    </row>
    <row r="1253" spans="1:39">
      <c r="A1253" s="279" t="s">
        <v>1671</v>
      </c>
      <c r="B1253" s="280" t="s">
        <v>3352</v>
      </c>
      <c r="C1253" s="262" t="s">
        <v>1942</v>
      </c>
      <c r="D1253" s="280" t="s">
        <v>1943</v>
      </c>
      <c r="E1253" s="263">
        <v>6292</v>
      </c>
      <c r="F1253" s="263">
        <v>125</v>
      </c>
      <c r="G1253" s="263">
        <v>89</v>
      </c>
      <c r="H1253" s="263">
        <v>7</v>
      </c>
      <c r="I1253" s="263">
        <v>0</v>
      </c>
      <c r="J1253" s="264">
        <v>6936</v>
      </c>
      <c r="K1253" s="264">
        <v>137</v>
      </c>
      <c r="L1253" s="264">
        <v>134</v>
      </c>
      <c r="M1253" s="264">
        <v>23</v>
      </c>
      <c r="N1253" s="264">
        <v>0</v>
      </c>
      <c r="O1253" s="264">
        <v>5088</v>
      </c>
      <c r="P1253" s="264">
        <v>124</v>
      </c>
      <c r="Q1253" s="264">
        <v>123</v>
      </c>
      <c r="R1253" s="264">
        <v>64</v>
      </c>
      <c r="S1253" s="264">
        <v>2</v>
      </c>
      <c r="T1253" s="265">
        <v>0.015</v>
      </c>
      <c r="U1253" s="266">
        <v>6292</v>
      </c>
      <c r="V1253" s="266">
        <v>125</v>
      </c>
      <c r="W1253" s="266">
        <v>89</v>
      </c>
      <c r="X1253" s="266">
        <v>0</v>
      </c>
      <c r="Y1253" s="264">
        <v>7</v>
      </c>
      <c r="Z1253" s="267">
        <v>0.0198664971392244</v>
      </c>
      <c r="AA1253" s="267">
        <v>0.0198664971392244</v>
      </c>
      <c r="AB1253" s="267">
        <v>0.0197520184544406</v>
      </c>
      <c r="AC1253" s="268">
        <v>0.0239779874213836</v>
      </c>
      <c r="AD1253" s="269">
        <v>0.000114478684783814</v>
      </c>
      <c r="AE1253" s="270">
        <v>38098</v>
      </c>
      <c r="AF1253" s="271">
        <v>961</v>
      </c>
      <c r="AG1253" s="271">
        <v>2</v>
      </c>
      <c r="AH1253" s="271">
        <v>39053</v>
      </c>
      <c r="AI1253" s="271">
        <v>844</v>
      </c>
      <c r="AJ1253" s="271">
        <v>1</v>
      </c>
      <c r="AK1253" s="268">
        <v>0.0251719250354349</v>
      </c>
      <c r="AL1253" s="268">
        <v>0.0215860497272937</v>
      </c>
      <c r="AM1253" s="269">
        <v>0.00358587530814125</v>
      </c>
    </row>
    <row r="1254" spans="1:39">
      <c r="A1254" s="279" t="s">
        <v>1671</v>
      </c>
      <c r="B1254" s="280" t="s">
        <v>3352</v>
      </c>
      <c r="C1254" s="262" t="s">
        <v>1944</v>
      </c>
      <c r="D1254" s="280" t="s">
        <v>1945</v>
      </c>
      <c r="E1254" s="263">
        <v>2908</v>
      </c>
      <c r="F1254" s="263">
        <v>64</v>
      </c>
      <c r="G1254" s="263">
        <v>53</v>
      </c>
      <c r="H1254" s="263">
        <v>2</v>
      </c>
      <c r="I1254" s="263">
        <v>0</v>
      </c>
      <c r="J1254" s="264">
        <v>3030</v>
      </c>
      <c r="K1254" s="264">
        <v>59</v>
      </c>
      <c r="L1254" s="264">
        <v>59</v>
      </c>
      <c r="M1254" s="264">
        <v>5</v>
      </c>
      <c r="N1254" s="264">
        <v>0</v>
      </c>
      <c r="O1254" s="264">
        <v>1880</v>
      </c>
      <c r="P1254" s="264">
        <v>32</v>
      </c>
      <c r="Q1254" s="264">
        <v>32</v>
      </c>
      <c r="R1254" s="264">
        <v>13</v>
      </c>
      <c r="S1254" s="264">
        <v>0</v>
      </c>
      <c r="T1254" s="265">
        <v>0.015</v>
      </c>
      <c r="U1254" s="266">
        <v>2908</v>
      </c>
      <c r="V1254" s="266">
        <v>64</v>
      </c>
      <c r="W1254" s="266">
        <v>53</v>
      </c>
      <c r="X1254" s="266">
        <v>0</v>
      </c>
      <c r="Y1254" s="264">
        <v>2</v>
      </c>
      <c r="Z1254" s="267">
        <v>0.0220082530949106</v>
      </c>
      <c r="AA1254" s="267">
        <v>0.0220082530949106</v>
      </c>
      <c r="AB1254" s="267">
        <v>0.0194719471947195</v>
      </c>
      <c r="AC1254" s="268">
        <v>0.0170212765957447</v>
      </c>
      <c r="AD1254" s="269">
        <v>0.00253630590019112</v>
      </c>
      <c r="AE1254" s="270">
        <v>18309</v>
      </c>
      <c r="AF1254" s="271">
        <v>345</v>
      </c>
      <c r="AG1254" s="271">
        <v>0</v>
      </c>
      <c r="AH1254" s="271">
        <v>18059</v>
      </c>
      <c r="AI1254" s="271">
        <v>361</v>
      </c>
      <c r="AJ1254" s="271">
        <v>0</v>
      </c>
      <c r="AK1254" s="268">
        <v>0.0188431918728494</v>
      </c>
      <c r="AL1254" s="268">
        <v>0.0199900326706905</v>
      </c>
      <c r="AM1254" s="269">
        <v>-0.00114684079784109</v>
      </c>
    </row>
    <row r="1255" spans="1:39">
      <c r="A1255" s="279" t="s">
        <v>1671</v>
      </c>
      <c r="B1255" s="280" t="s">
        <v>3352</v>
      </c>
      <c r="C1255" s="262" t="s">
        <v>1946</v>
      </c>
      <c r="D1255" s="280" t="s">
        <v>1947</v>
      </c>
      <c r="E1255" s="263">
        <v>5424</v>
      </c>
      <c r="F1255" s="263">
        <v>74</v>
      </c>
      <c r="G1255" s="263">
        <v>44</v>
      </c>
      <c r="H1255" s="263">
        <v>2</v>
      </c>
      <c r="I1255" s="263">
        <v>0</v>
      </c>
      <c r="J1255" s="264">
        <v>5494</v>
      </c>
      <c r="K1255" s="264">
        <v>107</v>
      </c>
      <c r="L1255" s="264">
        <v>107</v>
      </c>
      <c r="M1255" s="264">
        <v>9</v>
      </c>
      <c r="N1255" s="264">
        <v>0</v>
      </c>
      <c r="O1255" s="264">
        <v>3436</v>
      </c>
      <c r="P1255" s="264">
        <v>62</v>
      </c>
      <c r="Q1255" s="264">
        <v>62</v>
      </c>
      <c r="R1255" s="264">
        <v>30</v>
      </c>
      <c r="S1255" s="264">
        <v>0</v>
      </c>
      <c r="T1255" s="265">
        <v>0.015</v>
      </c>
      <c r="U1255" s="266">
        <v>5424</v>
      </c>
      <c r="V1255" s="266">
        <v>74</v>
      </c>
      <c r="W1255" s="266">
        <v>44</v>
      </c>
      <c r="X1255" s="266">
        <v>0</v>
      </c>
      <c r="Y1255" s="264">
        <v>2</v>
      </c>
      <c r="Z1255" s="267">
        <v>0.0136430678466077</v>
      </c>
      <c r="AA1255" s="267">
        <v>0.0136430678466077</v>
      </c>
      <c r="AB1255" s="267">
        <v>0.0194757917728431</v>
      </c>
      <c r="AC1255" s="268">
        <v>0.0180442374854482</v>
      </c>
      <c r="AD1255" s="269">
        <v>-0.00583272392623543</v>
      </c>
      <c r="AE1255" s="270">
        <v>32999</v>
      </c>
      <c r="AF1255" s="271">
        <v>552</v>
      </c>
      <c r="AG1255" s="271">
        <v>0</v>
      </c>
      <c r="AH1255" s="271">
        <v>32610</v>
      </c>
      <c r="AI1255" s="271">
        <v>521</v>
      </c>
      <c r="AJ1255" s="271">
        <v>0</v>
      </c>
      <c r="AK1255" s="268">
        <v>0.0167277796296857</v>
      </c>
      <c r="AL1255" s="268">
        <v>0.0159766942655627</v>
      </c>
      <c r="AM1255" s="269">
        <v>0.000751085364123039</v>
      </c>
    </row>
    <row r="1256" spans="1:39">
      <c r="A1256" s="279" t="s">
        <v>1671</v>
      </c>
      <c r="B1256" s="280" t="s">
        <v>3352</v>
      </c>
      <c r="C1256" s="262" t="s">
        <v>1948</v>
      </c>
      <c r="D1256" s="280" t="s">
        <v>1949</v>
      </c>
      <c r="E1256" s="263">
        <v>5161</v>
      </c>
      <c r="F1256" s="263">
        <v>46</v>
      </c>
      <c r="G1256" s="263">
        <v>30</v>
      </c>
      <c r="H1256" s="263">
        <v>1</v>
      </c>
      <c r="I1256" s="263">
        <v>0</v>
      </c>
      <c r="J1256" s="264">
        <v>5885</v>
      </c>
      <c r="K1256" s="264">
        <v>68</v>
      </c>
      <c r="L1256" s="264">
        <v>68</v>
      </c>
      <c r="M1256" s="264">
        <v>15</v>
      </c>
      <c r="N1256" s="264">
        <v>0</v>
      </c>
      <c r="O1256" s="264">
        <v>3794</v>
      </c>
      <c r="P1256" s="264">
        <v>60</v>
      </c>
      <c r="Q1256" s="264">
        <v>59</v>
      </c>
      <c r="R1256" s="264">
        <v>35</v>
      </c>
      <c r="S1256" s="264">
        <v>0</v>
      </c>
      <c r="T1256" s="265">
        <v>0.015</v>
      </c>
      <c r="U1256" s="266">
        <v>5161</v>
      </c>
      <c r="V1256" s="266">
        <v>46</v>
      </c>
      <c r="W1256" s="266">
        <v>30</v>
      </c>
      <c r="X1256" s="266">
        <v>0</v>
      </c>
      <c r="Y1256" s="264">
        <v>1</v>
      </c>
      <c r="Z1256" s="267">
        <v>0.00891300135632629</v>
      </c>
      <c r="AA1256" s="267">
        <v>0.00891300135632629</v>
      </c>
      <c r="AB1256" s="267">
        <v>0.0115548003398471</v>
      </c>
      <c r="AC1256" s="268">
        <v>0.0158144438587243</v>
      </c>
      <c r="AD1256" s="269">
        <v>-0.00264179898352078</v>
      </c>
      <c r="AE1256" s="270">
        <v>33573</v>
      </c>
      <c r="AF1256" s="271">
        <v>439</v>
      </c>
      <c r="AG1256" s="271">
        <v>0</v>
      </c>
      <c r="AH1256" s="271">
        <v>34381</v>
      </c>
      <c r="AI1256" s="271">
        <v>447</v>
      </c>
      <c r="AJ1256" s="271">
        <v>0</v>
      </c>
      <c r="AK1256" s="268">
        <v>0.0130759836773598</v>
      </c>
      <c r="AL1256" s="268">
        <v>0.0130013670341177</v>
      </c>
      <c r="AM1256" s="269">
        <v>7.46166432421033e-5</v>
      </c>
    </row>
    <row r="1257" spans="1:39">
      <c r="A1257" s="279" t="s">
        <v>1671</v>
      </c>
      <c r="B1257" s="280" t="s">
        <v>3352</v>
      </c>
      <c r="C1257" s="262" t="s">
        <v>1950</v>
      </c>
      <c r="D1257" s="280" t="s">
        <v>1951</v>
      </c>
      <c r="E1257" s="263">
        <v>2633</v>
      </c>
      <c r="F1257" s="263">
        <v>36</v>
      </c>
      <c r="G1257" s="263">
        <v>20</v>
      </c>
      <c r="H1257" s="263">
        <v>0</v>
      </c>
      <c r="I1257" s="263">
        <v>0</v>
      </c>
      <c r="J1257" s="264">
        <v>2900</v>
      </c>
      <c r="K1257" s="264">
        <v>21</v>
      </c>
      <c r="L1257" s="264">
        <v>21</v>
      </c>
      <c r="M1257" s="264">
        <v>2</v>
      </c>
      <c r="N1257" s="264">
        <v>0</v>
      </c>
      <c r="O1257" s="264">
        <v>1566</v>
      </c>
      <c r="P1257" s="264">
        <v>23</v>
      </c>
      <c r="Q1257" s="264">
        <v>23</v>
      </c>
      <c r="R1257" s="264">
        <v>3</v>
      </c>
      <c r="S1257" s="264">
        <v>0</v>
      </c>
      <c r="T1257" s="265">
        <v>0.015</v>
      </c>
      <c r="U1257" s="266">
        <v>2633</v>
      </c>
      <c r="V1257" s="266">
        <v>36</v>
      </c>
      <c r="W1257" s="266">
        <v>20</v>
      </c>
      <c r="X1257" s="266">
        <v>0</v>
      </c>
      <c r="Y1257" s="264">
        <v>0</v>
      </c>
      <c r="Z1257" s="267">
        <v>0.0136726167869351</v>
      </c>
      <c r="AA1257" s="267">
        <v>0.0136726167869351</v>
      </c>
      <c r="AB1257" s="267">
        <v>0.00724137931034483</v>
      </c>
      <c r="AC1257" s="268">
        <v>0.0146871008939974</v>
      </c>
      <c r="AD1257" s="269">
        <v>0.00643123747659023</v>
      </c>
      <c r="AE1257" s="270">
        <v>15834</v>
      </c>
      <c r="AF1257" s="271">
        <v>203</v>
      </c>
      <c r="AG1257" s="271">
        <v>0</v>
      </c>
      <c r="AH1257" s="271">
        <v>15253</v>
      </c>
      <c r="AI1257" s="271">
        <v>198</v>
      </c>
      <c r="AJ1257" s="271">
        <v>0</v>
      </c>
      <c r="AK1257" s="268">
        <v>0.0128205128205128</v>
      </c>
      <c r="AL1257" s="268">
        <v>0.0129810529076247</v>
      </c>
      <c r="AM1257" s="269">
        <v>-0.000160540087111909</v>
      </c>
    </row>
    <row r="1258" spans="1:39">
      <c r="A1258" s="279" t="s">
        <v>1671</v>
      </c>
      <c r="B1258" s="280" t="s">
        <v>3352</v>
      </c>
      <c r="C1258" s="262" t="s">
        <v>1952</v>
      </c>
      <c r="D1258" s="280" t="s">
        <v>1953</v>
      </c>
      <c r="E1258" s="263">
        <v>3244</v>
      </c>
      <c r="F1258" s="263">
        <v>45</v>
      </c>
      <c r="G1258" s="263">
        <v>30</v>
      </c>
      <c r="H1258" s="263">
        <v>1</v>
      </c>
      <c r="I1258" s="263">
        <v>0</v>
      </c>
      <c r="J1258" s="264">
        <v>3382</v>
      </c>
      <c r="K1258" s="264">
        <v>46</v>
      </c>
      <c r="L1258" s="264">
        <v>46</v>
      </c>
      <c r="M1258" s="264">
        <v>1</v>
      </c>
      <c r="N1258" s="264">
        <v>0</v>
      </c>
      <c r="O1258" s="264">
        <v>1542</v>
      </c>
      <c r="P1258" s="264">
        <v>26</v>
      </c>
      <c r="Q1258" s="264">
        <v>26</v>
      </c>
      <c r="R1258" s="264">
        <v>9</v>
      </c>
      <c r="S1258" s="264">
        <v>0</v>
      </c>
      <c r="T1258" s="265">
        <v>0.015</v>
      </c>
      <c r="U1258" s="266">
        <v>3244</v>
      </c>
      <c r="V1258" s="266">
        <v>45</v>
      </c>
      <c r="W1258" s="266">
        <v>30</v>
      </c>
      <c r="X1258" s="266">
        <v>0</v>
      </c>
      <c r="Y1258" s="264">
        <v>1</v>
      </c>
      <c r="Z1258" s="267">
        <v>0.0138717632552404</v>
      </c>
      <c r="AA1258" s="267">
        <v>0.0138717632552404</v>
      </c>
      <c r="AB1258" s="267">
        <v>0.0136014192785334</v>
      </c>
      <c r="AC1258" s="268">
        <v>0.0168612191958495</v>
      </c>
      <c r="AD1258" s="269">
        <v>0.000270343976707032</v>
      </c>
      <c r="AE1258" s="270">
        <v>19503</v>
      </c>
      <c r="AF1258" s="271">
        <v>275</v>
      </c>
      <c r="AG1258" s="271">
        <v>0</v>
      </c>
      <c r="AH1258" s="271">
        <v>19145</v>
      </c>
      <c r="AI1258" s="271">
        <v>288</v>
      </c>
      <c r="AJ1258" s="271">
        <v>0</v>
      </c>
      <c r="AK1258" s="268">
        <v>0.0141003948110547</v>
      </c>
      <c r="AL1258" s="268">
        <v>0.0150430921911726</v>
      </c>
      <c r="AM1258" s="269">
        <v>-0.000942697380117921</v>
      </c>
    </row>
    <row r="1259" spans="1:39">
      <c r="A1259" s="279" t="s">
        <v>1671</v>
      </c>
      <c r="B1259" s="280" t="s">
        <v>3352</v>
      </c>
      <c r="C1259" s="262" t="s">
        <v>1954</v>
      </c>
      <c r="D1259" s="280" t="s">
        <v>1955</v>
      </c>
      <c r="E1259" s="263">
        <v>3830</v>
      </c>
      <c r="F1259" s="263">
        <v>34</v>
      </c>
      <c r="G1259" s="263">
        <v>23</v>
      </c>
      <c r="H1259" s="263">
        <v>3</v>
      </c>
      <c r="I1259" s="263">
        <v>0</v>
      </c>
      <c r="J1259" s="264">
        <v>4497</v>
      </c>
      <c r="K1259" s="264">
        <v>34</v>
      </c>
      <c r="L1259" s="264">
        <v>34</v>
      </c>
      <c r="M1259" s="264">
        <v>2</v>
      </c>
      <c r="N1259" s="264">
        <v>0</v>
      </c>
      <c r="O1259" s="264">
        <v>2377</v>
      </c>
      <c r="P1259" s="264">
        <v>25</v>
      </c>
      <c r="Q1259" s="264">
        <v>25</v>
      </c>
      <c r="R1259" s="264">
        <v>5</v>
      </c>
      <c r="S1259" s="264">
        <v>0</v>
      </c>
      <c r="T1259" s="265">
        <v>0.015</v>
      </c>
      <c r="U1259" s="266">
        <v>3830</v>
      </c>
      <c r="V1259" s="266">
        <v>34</v>
      </c>
      <c r="W1259" s="266">
        <v>23</v>
      </c>
      <c r="X1259" s="266">
        <v>0</v>
      </c>
      <c r="Y1259" s="264">
        <v>3</v>
      </c>
      <c r="Z1259" s="267">
        <v>0.00887728459530026</v>
      </c>
      <c r="AA1259" s="267">
        <v>0.00887728459530026</v>
      </c>
      <c r="AB1259" s="267">
        <v>0.00756059595285746</v>
      </c>
      <c r="AC1259" s="268">
        <v>0.01051745898191</v>
      </c>
      <c r="AD1259" s="269">
        <v>0.0013166886424428</v>
      </c>
      <c r="AE1259" s="270">
        <v>24847</v>
      </c>
      <c r="AF1259" s="271">
        <v>222</v>
      </c>
      <c r="AG1259" s="271">
        <v>0</v>
      </c>
      <c r="AH1259" s="271">
        <v>25330</v>
      </c>
      <c r="AI1259" s="271">
        <v>318</v>
      </c>
      <c r="AJ1259" s="271">
        <v>0</v>
      </c>
      <c r="AK1259" s="268">
        <v>0.0089346802430877</v>
      </c>
      <c r="AL1259" s="268">
        <v>0.0125542834583498</v>
      </c>
      <c r="AM1259" s="269">
        <v>-0.00361960321526209</v>
      </c>
    </row>
    <row r="1260" spans="1:39">
      <c r="A1260" s="279" t="s">
        <v>1671</v>
      </c>
      <c r="B1260" s="280" t="s">
        <v>3352</v>
      </c>
      <c r="C1260" s="262" t="s">
        <v>1956</v>
      </c>
      <c r="D1260" s="280" t="s">
        <v>1957</v>
      </c>
      <c r="E1260" s="263">
        <v>2371</v>
      </c>
      <c r="F1260" s="263">
        <v>24</v>
      </c>
      <c r="G1260" s="263">
        <v>20</v>
      </c>
      <c r="H1260" s="263">
        <v>0</v>
      </c>
      <c r="I1260" s="263">
        <v>0</v>
      </c>
      <c r="J1260" s="264">
        <v>2627</v>
      </c>
      <c r="K1260" s="264">
        <v>21</v>
      </c>
      <c r="L1260" s="264">
        <v>21</v>
      </c>
      <c r="M1260" s="264">
        <v>1</v>
      </c>
      <c r="N1260" s="264">
        <v>0</v>
      </c>
      <c r="O1260" s="264">
        <v>1198</v>
      </c>
      <c r="P1260" s="264">
        <v>17</v>
      </c>
      <c r="Q1260" s="264">
        <v>17</v>
      </c>
      <c r="R1260" s="264">
        <v>1</v>
      </c>
      <c r="S1260" s="264">
        <v>0</v>
      </c>
      <c r="T1260" s="265">
        <v>0.015</v>
      </c>
      <c r="U1260" s="266">
        <v>2371</v>
      </c>
      <c r="V1260" s="266">
        <v>24</v>
      </c>
      <c r="W1260" s="266">
        <v>20</v>
      </c>
      <c r="X1260" s="266">
        <v>0</v>
      </c>
      <c r="Y1260" s="264">
        <v>0</v>
      </c>
      <c r="Z1260" s="267">
        <v>0.0101223112610713</v>
      </c>
      <c r="AA1260" s="267">
        <v>0.0101223112610713</v>
      </c>
      <c r="AB1260" s="267">
        <v>0.00799390940236011</v>
      </c>
      <c r="AC1260" s="268">
        <v>0.0141903171953255</v>
      </c>
      <c r="AD1260" s="269">
        <v>0.00212840185871117</v>
      </c>
      <c r="AE1260" s="270">
        <v>14885</v>
      </c>
      <c r="AF1260" s="271">
        <v>158</v>
      </c>
      <c r="AG1260" s="271">
        <v>0</v>
      </c>
      <c r="AH1260" s="271">
        <v>14507</v>
      </c>
      <c r="AI1260" s="271">
        <v>138</v>
      </c>
      <c r="AJ1260" s="271">
        <v>0</v>
      </c>
      <c r="AK1260" s="268">
        <v>0.0106147127981189</v>
      </c>
      <c r="AL1260" s="268">
        <v>0.00951264906596815</v>
      </c>
      <c r="AM1260" s="269">
        <v>0.00110206373215076</v>
      </c>
    </row>
    <row r="1261" spans="1:39">
      <c r="A1261" s="279" t="s">
        <v>1671</v>
      </c>
      <c r="B1261" s="280" t="s">
        <v>3352</v>
      </c>
      <c r="C1261" s="262" t="s">
        <v>1958</v>
      </c>
      <c r="D1261" s="280" t="s">
        <v>1959</v>
      </c>
      <c r="E1261" s="263">
        <v>2341</v>
      </c>
      <c r="F1261" s="263">
        <v>79</v>
      </c>
      <c r="G1261" s="263">
        <v>74</v>
      </c>
      <c r="H1261" s="263">
        <v>68</v>
      </c>
      <c r="I1261" s="263">
        <v>0</v>
      </c>
      <c r="J1261" s="264">
        <v>2734</v>
      </c>
      <c r="K1261" s="264">
        <v>23</v>
      </c>
      <c r="L1261" s="264">
        <v>23</v>
      </c>
      <c r="M1261" s="264">
        <v>10</v>
      </c>
      <c r="N1261" s="264">
        <v>0</v>
      </c>
      <c r="O1261" s="264">
        <v>1190</v>
      </c>
      <c r="P1261" s="264">
        <v>16</v>
      </c>
      <c r="Q1261" s="264">
        <v>16</v>
      </c>
      <c r="R1261" s="264">
        <v>9</v>
      </c>
      <c r="S1261" s="264">
        <v>0</v>
      </c>
      <c r="T1261" s="265">
        <v>0.015</v>
      </c>
      <c r="U1261" s="266">
        <v>2341</v>
      </c>
      <c r="V1261" s="266">
        <v>79</v>
      </c>
      <c r="W1261" s="266">
        <v>74</v>
      </c>
      <c r="X1261" s="266">
        <v>0</v>
      </c>
      <c r="Y1261" s="264">
        <v>68</v>
      </c>
      <c r="Z1261" s="267">
        <v>0.0337462622810765</v>
      </c>
      <c r="AA1261" s="267">
        <v>0.0337462622810765</v>
      </c>
      <c r="AB1261" s="267">
        <v>0.00841258229700073</v>
      </c>
      <c r="AC1261" s="268">
        <v>0.0134453781512605</v>
      </c>
      <c r="AD1261" s="269">
        <v>0.0253336799840757</v>
      </c>
      <c r="AE1261" s="270">
        <v>15098</v>
      </c>
      <c r="AF1261" s="271">
        <v>181</v>
      </c>
      <c r="AG1261" s="271">
        <v>0</v>
      </c>
      <c r="AH1261" s="271">
        <v>14915</v>
      </c>
      <c r="AI1261" s="271">
        <v>212</v>
      </c>
      <c r="AJ1261" s="271">
        <v>0</v>
      </c>
      <c r="AK1261" s="268">
        <v>0.0119883428268645</v>
      </c>
      <c r="AL1261" s="268">
        <v>0.0142138786456587</v>
      </c>
      <c r="AM1261" s="269">
        <v>-0.00222553581879425</v>
      </c>
    </row>
    <row r="1262" spans="1:39">
      <c r="A1262" s="279" t="s">
        <v>1671</v>
      </c>
      <c r="B1262" s="280" t="s">
        <v>3352</v>
      </c>
      <c r="C1262" s="262" t="s">
        <v>1960</v>
      </c>
      <c r="D1262" s="280" t="s">
        <v>1961</v>
      </c>
      <c r="E1262" s="263">
        <v>4566</v>
      </c>
      <c r="F1262" s="263">
        <v>56</v>
      </c>
      <c r="G1262" s="263">
        <v>44</v>
      </c>
      <c r="H1262" s="263">
        <v>1</v>
      </c>
      <c r="I1262" s="263">
        <v>0</v>
      </c>
      <c r="J1262" s="264">
        <v>5353</v>
      </c>
      <c r="K1262" s="264">
        <v>54</v>
      </c>
      <c r="L1262" s="264">
        <v>54</v>
      </c>
      <c r="M1262" s="264">
        <v>1</v>
      </c>
      <c r="N1262" s="264">
        <v>0</v>
      </c>
      <c r="O1262" s="264">
        <v>2248</v>
      </c>
      <c r="P1262" s="264">
        <v>41</v>
      </c>
      <c r="Q1262" s="264">
        <v>41</v>
      </c>
      <c r="R1262" s="264">
        <v>7</v>
      </c>
      <c r="S1262" s="264">
        <v>0</v>
      </c>
      <c r="T1262" s="265">
        <v>0.015</v>
      </c>
      <c r="U1262" s="266">
        <v>4566</v>
      </c>
      <c r="V1262" s="266">
        <v>56</v>
      </c>
      <c r="W1262" s="266">
        <v>44</v>
      </c>
      <c r="X1262" s="266">
        <v>0</v>
      </c>
      <c r="Y1262" s="264">
        <v>1</v>
      </c>
      <c r="Z1262" s="267">
        <v>0.0122645641699518</v>
      </c>
      <c r="AA1262" s="267">
        <v>0.0122645641699518</v>
      </c>
      <c r="AB1262" s="267">
        <v>0.0100878012329535</v>
      </c>
      <c r="AC1262" s="268">
        <v>0.0182384341637011</v>
      </c>
      <c r="AD1262" s="269">
        <v>0.00217676293699834</v>
      </c>
      <c r="AE1262" s="270">
        <v>27997</v>
      </c>
      <c r="AF1262" s="271">
        <v>333</v>
      </c>
      <c r="AG1262" s="271">
        <v>0</v>
      </c>
      <c r="AH1262" s="271">
        <v>27055</v>
      </c>
      <c r="AI1262" s="271">
        <v>377</v>
      </c>
      <c r="AJ1262" s="271">
        <v>0</v>
      </c>
      <c r="AK1262" s="268">
        <v>0.0118941315140908</v>
      </c>
      <c r="AL1262" s="268">
        <v>0.013934577712068</v>
      </c>
      <c r="AM1262" s="269">
        <v>-0.00204044619797721</v>
      </c>
    </row>
    <row r="1263" spans="1:39">
      <c r="A1263" s="279" t="s">
        <v>1671</v>
      </c>
      <c r="B1263" s="280" t="s">
        <v>3352</v>
      </c>
      <c r="C1263" s="262" t="s">
        <v>1962</v>
      </c>
      <c r="D1263" s="280" t="s">
        <v>1963</v>
      </c>
      <c r="E1263" s="263">
        <v>3029</v>
      </c>
      <c r="F1263" s="263">
        <v>38</v>
      </c>
      <c r="G1263" s="263">
        <v>26</v>
      </c>
      <c r="H1263" s="263">
        <v>0</v>
      </c>
      <c r="I1263" s="263">
        <v>0</v>
      </c>
      <c r="J1263" s="264">
        <v>3676</v>
      </c>
      <c r="K1263" s="264">
        <v>59</v>
      </c>
      <c r="L1263" s="264">
        <v>59</v>
      </c>
      <c r="M1263" s="264">
        <v>3</v>
      </c>
      <c r="N1263" s="264">
        <v>0</v>
      </c>
      <c r="O1263" s="264">
        <v>1639</v>
      </c>
      <c r="P1263" s="264">
        <v>44</v>
      </c>
      <c r="Q1263" s="264">
        <v>44</v>
      </c>
      <c r="R1263" s="264">
        <v>11</v>
      </c>
      <c r="S1263" s="264">
        <v>0</v>
      </c>
      <c r="T1263" s="265">
        <v>0.015</v>
      </c>
      <c r="U1263" s="266">
        <v>3029</v>
      </c>
      <c r="V1263" s="266">
        <v>38</v>
      </c>
      <c r="W1263" s="266">
        <v>26</v>
      </c>
      <c r="X1263" s="266">
        <v>0</v>
      </c>
      <c r="Y1263" s="264">
        <v>0</v>
      </c>
      <c r="Z1263" s="267">
        <v>0.0125453945196434</v>
      </c>
      <c r="AA1263" s="267">
        <v>0.0125453945196434</v>
      </c>
      <c r="AB1263" s="267">
        <v>0.0160500544069641</v>
      </c>
      <c r="AC1263" s="268">
        <v>0.0268456375838926</v>
      </c>
      <c r="AD1263" s="269">
        <v>-0.00350465988732065</v>
      </c>
      <c r="AE1263" s="270">
        <v>20131</v>
      </c>
      <c r="AF1263" s="271">
        <v>306</v>
      </c>
      <c r="AG1263" s="271">
        <v>0</v>
      </c>
      <c r="AH1263" s="271">
        <v>19921</v>
      </c>
      <c r="AI1263" s="271">
        <v>271</v>
      </c>
      <c r="AJ1263" s="271">
        <v>0</v>
      </c>
      <c r="AK1263" s="268">
        <v>0.0152004371367543</v>
      </c>
      <c r="AL1263" s="268">
        <v>0.0136037347522715</v>
      </c>
      <c r="AM1263" s="269">
        <v>0.00159670238448279</v>
      </c>
    </row>
    <row r="1264" spans="1:39">
      <c r="A1264" s="279" t="s">
        <v>1671</v>
      </c>
      <c r="B1264" s="280" t="s">
        <v>3352</v>
      </c>
      <c r="C1264" s="262" t="s">
        <v>1964</v>
      </c>
      <c r="D1264" s="280" t="s">
        <v>1965</v>
      </c>
      <c r="E1264" s="263">
        <v>2065</v>
      </c>
      <c r="F1264" s="263">
        <v>15</v>
      </c>
      <c r="G1264" s="263">
        <v>9</v>
      </c>
      <c r="H1264" s="263">
        <v>1</v>
      </c>
      <c r="I1264" s="263">
        <v>0</v>
      </c>
      <c r="J1264" s="264">
        <v>2274</v>
      </c>
      <c r="K1264" s="264">
        <v>23</v>
      </c>
      <c r="L1264" s="264">
        <v>23</v>
      </c>
      <c r="M1264" s="264">
        <v>2</v>
      </c>
      <c r="N1264" s="264">
        <v>0</v>
      </c>
      <c r="O1264" s="264">
        <v>1115</v>
      </c>
      <c r="P1264" s="264">
        <v>19</v>
      </c>
      <c r="Q1264" s="264">
        <v>19</v>
      </c>
      <c r="R1264" s="264">
        <v>9</v>
      </c>
      <c r="S1264" s="264">
        <v>0</v>
      </c>
      <c r="T1264" s="265">
        <v>0.015</v>
      </c>
      <c r="U1264" s="266">
        <v>2065</v>
      </c>
      <c r="V1264" s="266">
        <v>15</v>
      </c>
      <c r="W1264" s="266">
        <v>9</v>
      </c>
      <c r="X1264" s="266">
        <v>0</v>
      </c>
      <c r="Y1264" s="264">
        <v>1</v>
      </c>
      <c r="Z1264" s="267">
        <v>0.00726392251815981</v>
      </c>
      <c r="AA1264" s="267">
        <v>0.00726392251815981</v>
      </c>
      <c r="AB1264" s="267">
        <v>0.0101143359718558</v>
      </c>
      <c r="AC1264" s="268">
        <v>0.0170403587443946</v>
      </c>
      <c r="AD1264" s="269">
        <v>-0.00285041345369595</v>
      </c>
      <c r="AE1264" s="270">
        <v>12891</v>
      </c>
      <c r="AF1264" s="271">
        <v>132</v>
      </c>
      <c r="AG1264" s="271">
        <v>0</v>
      </c>
      <c r="AH1264" s="271">
        <v>12527</v>
      </c>
      <c r="AI1264" s="271">
        <v>146</v>
      </c>
      <c r="AJ1264" s="271">
        <v>0</v>
      </c>
      <c r="AK1264" s="268">
        <v>0.0102397021177566</v>
      </c>
      <c r="AL1264" s="268">
        <v>0.0116548255767542</v>
      </c>
      <c r="AM1264" s="269">
        <v>-0.00141512345899764</v>
      </c>
    </row>
    <row r="1265" spans="1:39">
      <c r="A1265" s="279" t="s">
        <v>1671</v>
      </c>
      <c r="B1265" s="280" t="s">
        <v>3352</v>
      </c>
      <c r="C1265" s="262" t="s">
        <v>1966</v>
      </c>
      <c r="D1265" s="280" t="s">
        <v>1967</v>
      </c>
      <c r="E1265" s="263">
        <v>3658</v>
      </c>
      <c r="F1265" s="263">
        <v>23</v>
      </c>
      <c r="G1265" s="263">
        <v>16</v>
      </c>
      <c r="H1265" s="263">
        <v>1</v>
      </c>
      <c r="I1265" s="263">
        <v>0</v>
      </c>
      <c r="J1265" s="264">
        <v>4103</v>
      </c>
      <c r="K1265" s="264">
        <v>27</v>
      </c>
      <c r="L1265" s="264">
        <v>27</v>
      </c>
      <c r="M1265" s="264">
        <v>4</v>
      </c>
      <c r="N1265" s="264">
        <v>0</v>
      </c>
      <c r="O1265" s="264">
        <v>1888</v>
      </c>
      <c r="P1265" s="264">
        <v>30</v>
      </c>
      <c r="Q1265" s="264">
        <v>30</v>
      </c>
      <c r="R1265" s="264">
        <v>15</v>
      </c>
      <c r="S1265" s="264">
        <v>0</v>
      </c>
      <c r="T1265" s="265">
        <v>0.015</v>
      </c>
      <c r="U1265" s="266">
        <v>3658</v>
      </c>
      <c r="V1265" s="266">
        <v>23</v>
      </c>
      <c r="W1265" s="266">
        <v>16</v>
      </c>
      <c r="X1265" s="266">
        <v>0</v>
      </c>
      <c r="Y1265" s="264">
        <v>1</v>
      </c>
      <c r="Z1265" s="267">
        <v>0.00628758884636413</v>
      </c>
      <c r="AA1265" s="267">
        <v>0.00628758884636413</v>
      </c>
      <c r="AB1265" s="267">
        <v>0.00658055081647575</v>
      </c>
      <c r="AC1265" s="268">
        <v>0.0158898305084746</v>
      </c>
      <c r="AD1265" s="269">
        <v>-0.000292961970111616</v>
      </c>
      <c r="AE1265" s="270">
        <v>23449</v>
      </c>
      <c r="AF1265" s="271">
        <v>221</v>
      </c>
      <c r="AG1265" s="271">
        <v>0</v>
      </c>
      <c r="AH1265" s="271">
        <v>24345</v>
      </c>
      <c r="AI1265" s="271">
        <v>207</v>
      </c>
      <c r="AJ1265" s="271">
        <v>0</v>
      </c>
      <c r="AK1265" s="268">
        <v>0.00942470894281206</v>
      </c>
      <c r="AL1265" s="268">
        <v>0.00850277264325323</v>
      </c>
      <c r="AM1265" s="269">
        <v>0.000921936299558826</v>
      </c>
    </row>
    <row r="1266" spans="1:39">
      <c r="A1266" s="279" t="s">
        <v>1671</v>
      </c>
      <c r="B1266" s="280" t="s">
        <v>3351</v>
      </c>
      <c r="C1266" s="262" t="s">
        <v>1968</v>
      </c>
      <c r="D1266" s="280" t="s">
        <v>1969</v>
      </c>
      <c r="E1266" s="263">
        <v>7709</v>
      </c>
      <c r="F1266" s="263">
        <v>116</v>
      </c>
      <c r="G1266" s="263">
        <v>86</v>
      </c>
      <c r="H1266" s="263">
        <v>2</v>
      </c>
      <c r="I1266" s="263">
        <v>0</v>
      </c>
      <c r="J1266" s="264">
        <v>6256</v>
      </c>
      <c r="K1266" s="264">
        <v>124</v>
      </c>
      <c r="L1266" s="264">
        <v>124</v>
      </c>
      <c r="M1266" s="264">
        <v>4</v>
      </c>
      <c r="N1266" s="264">
        <v>0</v>
      </c>
      <c r="O1266" s="264">
        <v>3853</v>
      </c>
      <c r="P1266" s="264">
        <v>162</v>
      </c>
      <c r="Q1266" s="264">
        <v>159</v>
      </c>
      <c r="R1266" s="264">
        <v>64</v>
      </c>
      <c r="S1266" s="264">
        <v>0</v>
      </c>
      <c r="T1266" s="265">
        <v>0.015</v>
      </c>
      <c r="U1266" s="266">
        <v>7709</v>
      </c>
      <c r="V1266" s="266">
        <v>116</v>
      </c>
      <c r="W1266" s="266">
        <v>86</v>
      </c>
      <c r="X1266" s="266">
        <v>0</v>
      </c>
      <c r="Y1266" s="264">
        <v>2</v>
      </c>
      <c r="Z1266" s="267">
        <v>0.0150473472564535</v>
      </c>
      <c r="AA1266" s="267">
        <v>0.0150473472564535</v>
      </c>
      <c r="AB1266" s="267">
        <v>0.0198209718670077</v>
      </c>
      <c r="AC1266" s="268">
        <v>0.0420451596158837</v>
      </c>
      <c r="AD1266" s="269">
        <v>-0.00477362461055418</v>
      </c>
      <c r="AE1266" s="270">
        <v>42977</v>
      </c>
      <c r="AF1266" s="271">
        <v>919</v>
      </c>
      <c r="AG1266" s="271">
        <v>2</v>
      </c>
      <c r="AH1266" s="271">
        <v>44746</v>
      </c>
      <c r="AI1266" s="271">
        <v>938</v>
      </c>
      <c r="AJ1266" s="271">
        <v>5</v>
      </c>
      <c r="AK1266" s="268">
        <v>0.0213369942062033</v>
      </c>
      <c r="AL1266" s="268">
        <v>0.0208510257900148</v>
      </c>
      <c r="AM1266" s="269">
        <v>0.000485968416188566</v>
      </c>
    </row>
    <row r="1267" spans="1:39">
      <c r="A1267" s="279" t="s">
        <v>1671</v>
      </c>
      <c r="B1267" s="280" t="s">
        <v>3351</v>
      </c>
      <c r="C1267" s="262" t="s">
        <v>1970</v>
      </c>
      <c r="D1267" s="280" t="s">
        <v>1971</v>
      </c>
      <c r="E1267" s="263">
        <v>6609</v>
      </c>
      <c r="F1267" s="263">
        <v>111</v>
      </c>
      <c r="G1267" s="263">
        <v>49</v>
      </c>
      <c r="H1267" s="263">
        <v>0</v>
      </c>
      <c r="I1267" s="263">
        <v>0</v>
      </c>
      <c r="J1267" s="264">
        <v>4851</v>
      </c>
      <c r="K1267" s="264">
        <v>74</v>
      </c>
      <c r="L1267" s="264">
        <v>74</v>
      </c>
      <c r="M1267" s="264">
        <v>4</v>
      </c>
      <c r="N1267" s="264">
        <v>0</v>
      </c>
      <c r="O1267" s="264">
        <v>2782</v>
      </c>
      <c r="P1267" s="264">
        <v>97</v>
      </c>
      <c r="Q1267" s="264">
        <v>97</v>
      </c>
      <c r="R1267" s="264">
        <v>50</v>
      </c>
      <c r="S1267" s="264">
        <v>0</v>
      </c>
      <c r="T1267" s="265">
        <v>0.015</v>
      </c>
      <c r="U1267" s="266">
        <v>6609</v>
      </c>
      <c r="V1267" s="266">
        <v>111</v>
      </c>
      <c r="W1267" s="266">
        <v>49</v>
      </c>
      <c r="X1267" s="266">
        <v>0</v>
      </c>
      <c r="Y1267" s="264">
        <v>0</v>
      </c>
      <c r="Z1267" s="267">
        <v>0.0167952791647753</v>
      </c>
      <c r="AA1267" s="267">
        <v>0.0167952791647753</v>
      </c>
      <c r="AB1267" s="267">
        <v>0.0152545866831581</v>
      </c>
      <c r="AC1267" s="268">
        <v>0.0348670021567218</v>
      </c>
      <c r="AD1267" s="269">
        <v>0.0015406924816172</v>
      </c>
      <c r="AE1267" s="270">
        <v>32897</v>
      </c>
      <c r="AF1267" s="271">
        <v>715</v>
      </c>
      <c r="AG1267" s="271">
        <v>0</v>
      </c>
      <c r="AH1267" s="271">
        <v>33908</v>
      </c>
      <c r="AI1267" s="271">
        <v>635</v>
      </c>
      <c r="AJ1267" s="271">
        <v>0</v>
      </c>
      <c r="AK1267" s="268">
        <v>0.021734504666079</v>
      </c>
      <c r="AL1267" s="268">
        <v>0.0187271440368055</v>
      </c>
      <c r="AM1267" s="269">
        <v>0.0030073606292735</v>
      </c>
    </row>
    <row r="1268" spans="1:39">
      <c r="A1268" s="279" t="s">
        <v>1671</v>
      </c>
      <c r="B1268" s="280" t="s">
        <v>3351</v>
      </c>
      <c r="C1268" s="262" t="s">
        <v>1972</v>
      </c>
      <c r="D1268" s="280" t="s">
        <v>1973</v>
      </c>
      <c r="E1268" s="263">
        <v>3375</v>
      </c>
      <c r="F1268" s="263">
        <v>27</v>
      </c>
      <c r="G1268" s="263">
        <v>21</v>
      </c>
      <c r="H1268" s="263">
        <v>0</v>
      </c>
      <c r="I1268" s="263">
        <v>0</v>
      </c>
      <c r="J1268" s="264">
        <v>2755</v>
      </c>
      <c r="K1268" s="264">
        <v>37</v>
      </c>
      <c r="L1268" s="264">
        <v>37</v>
      </c>
      <c r="M1268" s="264">
        <v>2</v>
      </c>
      <c r="N1268" s="264">
        <v>0</v>
      </c>
      <c r="O1268" s="264">
        <v>1579</v>
      </c>
      <c r="P1268" s="264">
        <v>43</v>
      </c>
      <c r="Q1268" s="264">
        <v>43</v>
      </c>
      <c r="R1268" s="264">
        <v>23</v>
      </c>
      <c r="S1268" s="264">
        <v>0</v>
      </c>
      <c r="T1268" s="265">
        <v>0.015</v>
      </c>
      <c r="U1268" s="266">
        <v>3375</v>
      </c>
      <c r="V1268" s="266">
        <v>27</v>
      </c>
      <c r="W1268" s="266">
        <v>21</v>
      </c>
      <c r="X1268" s="266">
        <v>0</v>
      </c>
      <c r="Y1268" s="264">
        <v>0</v>
      </c>
      <c r="Z1268" s="267">
        <v>0.008</v>
      </c>
      <c r="AA1268" s="267">
        <v>0.008</v>
      </c>
      <c r="AB1268" s="267">
        <v>0.0134301270417423</v>
      </c>
      <c r="AC1268" s="268">
        <v>0.0272324255858138</v>
      </c>
      <c r="AD1268" s="269">
        <v>-0.00543012704174229</v>
      </c>
      <c r="AE1268" s="270">
        <v>18651</v>
      </c>
      <c r="AF1268" s="271">
        <v>266</v>
      </c>
      <c r="AG1268" s="271">
        <v>0</v>
      </c>
      <c r="AH1268" s="271">
        <v>20111</v>
      </c>
      <c r="AI1268" s="271">
        <v>275</v>
      </c>
      <c r="AJ1268" s="271">
        <v>0</v>
      </c>
      <c r="AK1268" s="268">
        <v>0.0142619698675674</v>
      </c>
      <c r="AL1268" s="268">
        <v>0.0136741086967331</v>
      </c>
      <c r="AM1268" s="269">
        <v>0.000587861170834293</v>
      </c>
    </row>
    <row r="1269" spans="1:39">
      <c r="A1269" s="279" t="s">
        <v>1974</v>
      </c>
      <c r="B1269" s="280" t="s">
        <v>3354</v>
      </c>
      <c r="C1269" s="262" t="s">
        <v>1976</v>
      </c>
      <c r="D1269" s="280" t="s">
        <v>1977</v>
      </c>
      <c r="E1269" s="263">
        <v>3220</v>
      </c>
      <c r="F1269" s="263">
        <v>56</v>
      </c>
      <c r="G1269" s="263">
        <v>44</v>
      </c>
      <c r="H1269" s="263">
        <v>0</v>
      </c>
      <c r="I1269" s="263">
        <v>0</v>
      </c>
      <c r="J1269" s="264">
        <v>3455</v>
      </c>
      <c r="K1269" s="264">
        <v>53</v>
      </c>
      <c r="L1269" s="264">
        <v>53</v>
      </c>
      <c r="M1269" s="264">
        <v>2</v>
      </c>
      <c r="N1269" s="264">
        <v>0</v>
      </c>
      <c r="O1269" s="264">
        <v>1890</v>
      </c>
      <c r="P1269" s="264">
        <v>35</v>
      </c>
      <c r="Q1269" s="264">
        <v>35</v>
      </c>
      <c r="R1269" s="264">
        <v>5</v>
      </c>
      <c r="S1269" s="264">
        <v>0</v>
      </c>
      <c r="T1269" s="265">
        <v>0.015</v>
      </c>
      <c r="U1269" s="266">
        <v>3220</v>
      </c>
      <c r="V1269" s="266">
        <v>56</v>
      </c>
      <c r="W1269" s="266">
        <v>44</v>
      </c>
      <c r="X1269" s="266">
        <v>0</v>
      </c>
      <c r="Y1269" s="264">
        <v>0</v>
      </c>
      <c r="Z1269" s="267">
        <v>0.0173913043478261</v>
      </c>
      <c r="AA1269" s="267">
        <v>0.0173913043478261</v>
      </c>
      <c r="AB1269" s="267">
        <v>0.0153400868306802</v>
      </c>
      <c r="AC1269" s="268">
        <v>0.0185185185185185</v>
      </c>
      <c r="AD1269" s="269">
        <v>0.00205121751714591</v>
      </c>
      <c r="AE1269" s="270">
        <v>19827</v>
      </c>
      <c r="AF1269" s="271">
        <v>368</v>
      </c>
      <c r="AG1269" s="271">
        <v>0</v>
      </c>
      <c r="AH1269" s="271">
        <v>19527</v>
      </c>
      <c r="AI1269" s="271">
        <v>382</v>
      </c>
      <c r="AJ1269" s="271">
        <v>0</v>
      </c>
      <c r="AK1269" s="268">
        <v>0.0185605487466586</v>
      </c>
      <c r="AL1269" s="268">
        <v>0.0195626568341271</v>
      </c>
      <c r="AM1269" s="269">
        <v>-0.00100210808746851</v>
      </c>
    </row>
    <row r="1270" spans="1:39">
      <c r="A1270" s="279" t="s">
        <v>1974</v>
      </c>
      <c r="B1270" s="280" t="s">
        <v>3354</v>
      </c>
      <c r="C1270" s="262" t="s">
        <v>1978</v>
      </c>
      <c r="D1270" s="280" t="s">
        <v>1979</v>
      </c>
      <c r="E1270" s="263">
        <v>4919</v>
      </c>
      <c r="F1270" s="263">
        <v>54</v>
      </c>
      <c r="G1270" s="263">
        <v>35</v>
      </c>
      <c r="H1270" s="263">
        <v>0</v>
      </c>
      <c r="I1270" s="263">
        <v>0</v>
      </c>
      <c r="J1270" s="264">
        <v>4970</v>
      </c>
      <c r="K1270" s="264">
        <v>55</v>
      </c>
      <c r="L1270" s="264">
        <v>55</v>
      </c>
      <c r="M1270" s="264">
        <v>3</v>
      </c>
      <c r="N1270" s="264">
        <v>0</v>
      </c>
      <c r="O1270" s="264">
        <v>2812</v>
      </c>
      <c r="P1270" s="264">
        <v>46</v>
      </c>
      <c r="Q1270" s="264">
        <v>46</v>
      </c>
      <c r="R1270" s="264">
        <v>8</v>
      </c>
      <c r="S1270" s="264">
        <v>0</v>
      </c>
      <c r="T1270" s="265">
        <v>0.015</v>
      </c>
      <c r="U1270" s="266">
        <v>4919</v>
      </c>
      <c r="V1270" s="266">
        <v>54</v>
      </c>
      <c r="W1270" s="266">
        <v>35</v>
      </c>
      <c r="X1270" s="266">
        <v>0</v>
      </c>
      <c r="Y1270" s="264">
        <v>0</v>
      </c>
      <c r="Z1270" s="267">
        <v>0.0109778410245985</v>
      </c>
      <c r="AA1270" s="267">
        <v>0.0109778410245985</v>
      </c>
      <c r="AB1270" s="267">
        <v>0.0110663983903421</v>
      </c>
      <c r="AC1270" s="268">
        <v>0.0163584637268848</v>
      </c>
      <c r="AD1270" s="269">
        <v>-8.85573657435565e-5</v>
      </c>
      <c r="AE1270" s="270">
        <v>29875</v>
      </c>
      <c r="AF1270" s="271">
        <v>387</v>
      </c>
      <c r="AG1270" s="271">
        <v>0</v>
      </c>
      <c r="AH1270" s="271">
        <v>30513</v>
      </c>
      <c r="AI1270" s="271">
        <v>425</v>
      </c>
      <c r="AJ1270" s="271">
        <v>0</v>
      </c>
      <c r="AK1270" s="268">
        <v>0.0129539748953975</v>
      </c>
      <c r="AL1270" s="268">
        <v>0.0139284894962803</v>
      </c>
      <c r="AM1270" s="269">
        <v>-0.000974514600882785</v>
      </c>
    </row>
    <row r="1271" spans="1:39">
      <c r="A1271" s="279" t="s">
        <v>1974</v>
      </c>
      <c r="B1271" s="280" t="s">
        <v>3354</v>
      </c>
      <c r="C1271" s="262" t="s">
        <v>1980</v>
      </c>
      <c r="D1271" s="280" t="s">
        <v>1981</v>
      </c>
      <c r="E1271" s="263">
        <v>4907</v>
      </c>
      <c r="F1271" s="263">
        <v>56</v>
      </c>
      <c r="G1271" s="263">
        <v>40</v>
      </c>
      <c r="H1271" s="263">
        <v>0</v>
      </c>
      <c r="I1271" s="263">
        <v>0</v>
      </c>
      <c r="J1271" s="264">
        <v>4900</v>
      </c>
      <c r="K1271" s="264">
        <v>62</v>
      </c>
      <c r="L1271" s="264">
        <v>62</v>
      </c>
      <c r="M1271" s="264">
        <v>6</v>
      </c>
      <c r="N1271" s="264">
        <v>0</v>
      </c>
      <c r="O1271" s="264">
        <v>2918</v>
      </c>
      <c r="P1271" s="264">
        <v>54</v>
      </c>
      <c r="Q1271" s="264">
        <v>54</v>
      </c>
      <c r="R1271" s="264">
        <v>24</v>
      </c>
      <c r="S1271" s="264">
        <v>0</v>
      </c>
      <c r="T1271" s="265">
        <v>0.015</v>
      </c>
      <c r="U1271" s="266">
        <v>4907</v>
      </c>
      <c r="V1271" s="266">
        <v>56</v>
      </c>
      <c r="W1271" s="266">
        <v>40</v>
      </c>
      <c r="X1271" s="266">
        <v>0</v>
      </c>
      <c r="Y1271" s="264">
        <v>0</v>
      </c>
      <c r="Z1271" s="267">
        <v>0.0114122681883024</v>
      </c>
      <c r="AA1271" s="267">
        <v>0.0114122681883024</v>
      </c>
      <c r="AB1271" s="267">
        <v>0.0126530612244898</v>
      </c>
      <c r="AC1271" s="268">
        <v>0.0185058259081563</v>
      </c>
      <c r="AD1271" s="269">
        <v>-0.00124079303618737</v>
      </c>
      <c r="AE1271" s="270">
        <v>29207</v>
      </c>
      <c r="AF1271" s="271">
        <v>377</v>
      </c>
      <c r="AG1271" s="271">
        <v>0</v>
      </c>
      <c r="AH1271" s="271">
        <v>27355</v>
      </c>
      <c r="AI1271" s="271">
        <v>315</v>
      </c>
      <c r="AJ1271" s="271">
        <v>2</v>
      </c>
      <c r="AK1271" s="268">
        <v>0.0129078645530181</v>
      </c>
      <c r="AL1271" s="268">
        <v>0.0114421495156279</v>
      </c>
      <c r="AM1271" s="269">
        <v>0.00146571503739026</v>
      </c>
    </row>
    <row r="1272" spans="1:39">
      <c r="A1272" s="279" t="s">
        <v>1974</v>
      </c>
      <c r="B1272" s="280" t="s">
        <v>3354</v>
      </c>
      <c r="C1272" s="262" t="s">
        <v>1982</v>
      </c>
      <c r="D1272" s="280" t="s">
        <v>1983</v>
      </c>
      <c r="E1272" s="263">
        <v>5869</v>
      </c>
      <c r="F1272" s="263">
        <v>73</v>
      </c>
      <c r="G1272" s="263">
        <v>54</v>
      </c>
      <c r="H1272" s="263">
        <v>0</v>
      </c>
      <c r="I1272" s="263">
        <v>0</v>
      </c>
      <c r="J1272" s="264">
        <v>6183</v>
      </c>
      <c r="K1272" s="264">
        <v>67</v>
      </c>
      <c r="L1272" s="264">
        <v>67</v>
      </c>
      <c r="M1272" s="264">
        <v>6</v>
      </c>
      <c r="N1272" s="264">
        <v>0</v>
      </c>
      <c r="O1272" s="264">
        <v>3524</v>
      </c>
      <c r="P1272" s="264">
        <v>83</v>
      </c>
      <c r="Q1272" s="264">
        <v>83</v>
      </c>
      <c r="R1272" s="264">
        <v>36</v>
      </c>
      <c r="S1272" s="264">
        <v>0</v>
      </c>
      <c r="T1272" s="265">
        <v>0.015</v>
      </c>
      <c r="U1272" s="266">
        <v>5869</v>
      </c>
      <c r="V1272" s="266">
        <v>73</v>
      </c>
      <c r="W1272" s="266">
        <v>54</v>
      </c>
      <c r="X1272" s="266">
        <v>0</v>
      </c>
      <c r="Y1272" s="264">
        <v>0</v>
      </c>
      <c r="Z1272" s="267">
        <v>0.0124382347929801</v>
      </c>
      <c r="AA1272" s="267">
        <v>0.0124382347929801</v>
      </c>
      <c r="AB1272" s="267">
        <v>0.0108361636745916</v>
      </c>
      <c r="AC1272" s="268">
        <v>0.0235527809307605</v>
      </c>
      <c r="AD1272" s="269">
        <v>0.00160207111838844</v>
      </c>
      <c r="AE1272" s="270">
        <v>36548</v>
      </c>
      <c r="AF1272" s="271">
        <v>577</v>
      </c>
      <c r="AG1272" s="271">
        <v>0</v>
      </c>
      <c r="AH1272" s="271">
        <v>35121</v>
      </c>
      <c r="AI1272" s="271">
        <v>664</v>
      </c>
      <c r="AJ1272" s="271">
        <v>0</v>
      </c>
      <c r="AK1272" s="268">
        <v>0.0157874575900186</v>
      </c>
      <c r="AL1272" s="268">
        <v>0.0189060675948863</v>
      </c>
      <c r="AM1272" s="269">
        <v>-0.00311861000486765</v>
      </c>
    </row>
    <row r="1273" spans="1:39">
      <c r="A1273" s="279" t="s">
        <v>1974</v>
      </c>
      <c r="B1273" s="280" t="s">
        <v>3354</v>
      </c>
      <c r="C1273" s="262" t="s">
        <v>1984</v>
      </c>
      <c r="D1273" s="280" t="s">
        <v>1985</v>
      </c>
      <c r="E1273" s="263">
        <v>6905</v>
      </c>
      <c r="F1273" s="263">
        <v>181</v>
      </c>
      <c r="G1273" s="263">
        <v>135</v>
      </c>
      <c r="H1273" s="263">
        <v>0</v>
      </c>
      <c r="I1273" s="263">
        <v>0</v>
      </c>
      <c r="J1273" s="264">
        <v>6973</v>
      </c>
      <c r="K1273" s="264">
        <v>137</v>
      </c>
      <c r="L1273" s="264">
        <v>137</v>
      </c>
      <c r="M1273" s="264">
        <v>15</v>
      </c>
      <c r="N1273" s="264">
        <v>0</v>
      </c>
      <c r="O1273" s="264">
        <v>4035</v>
      </c>
      <c r="P1273" s="264">
        <v>98</v>
      </c>
      <c r="Q1273" s="264">
        <v>98</v>
      </c>
      <c r="R1273" s="264">
        <v>15</v>
      </c>
      <c r="S1273" s="264">
        <v>0</v>
      </c>
      <c r="T1273" s="265">
        <v>0.015</v>
      </c>
      <c r="U1273" s="266">
        <v>6905</v>
      </c>
      <c r="V1273" s="266">
        <v>181</v>
      </c>
      <c r="W1273" s="266">
        <v>135</v>
      </c>
      <c r="X1273" s="266">
        <v>0</v>
      </c>
      <c r="Y1273" s="264">
        <v>0</v>
      </c>
      <c r="Z1273" s="267">
        <v>0.0262128892107169</v>
      </c>
      <c r="AA1273" s="267">
        <v>0.0262128892107169</v>
      </c>
      <c r="AB1273" s="267">
        <v>0.0196472106697261</v>
      </c>
      <c r="AC1273" s="268">
        <v>0.0242874845105328</v>
      </c>
      <c r="AD1273" s="269">
        <v>0.00656567854099079</v>
      </c>
      <c r="AE1273" s="270">
        <v>40863</v>
      </c>
      <c r="AF1273" s="271">
        <v>963</v>
      </c>
      <c r="AG1273" s="271">
        <v>0</v>
      </c>
      <c r="AH1273" s="271">
        <v>38950</v>
      </c>
      <c r="AI1273" s="271">
        <v>899</v>
      </c>
      <c r="AJ1273" s="271">
        <v>1</v>
      </c>
      <c r="AK1273" s="268">
        <v>0.0235665516481903</v>
      </c>
      <c r="AL1273" s="268">
        <v>0.0230551989730424</v>
      </c>
      <c r="AM1273" s="269">
        <v>0.000511352675147934</v>
      </c>
    </row>
    <row r="1274" spans="1:39">
      <c r="A1274" s="279" t="s">
        <v>1974</v>
      </c>
      <c r="B1274" s="280" t="s">
        <v>3354</v>
      </c>
      <c r="C1274" s="262" t="s">
        <v>1986</v>
      </c>
      <c r="D1274" s="280" t="s">
        <v>1987</v>
      </c>
      <c r="E1274" s="263">
        <v>2404</v>
      </c>
      <c r="F1274" s="263">
        <v>33</v>
      </c>
      <c r="G1274" s="263">
        <v>26</v>
      </c>
      <c r="H1274" s="263">
        <v>1</v>
      </c>
      <c r="I1274" s="263">
        <v>0</v>
      </c>
      <c r="J1274" s="264">
        <v>2561</v>
      </c>
      <c r="K1274" s="264">
        <v>30</v>
      </c>
      <c r="L1274" s="264">
        <v>30</v>
      </c>
      <c r="M1274" s="264">
        <v>2</v>
      </c>
      <c r="N1274" s="264">
        <v>0</v>
      </c>
      <c r="O1274" s="264">
        <v>1477</v>
      </c>
      <c r="P1274" s="264">
        <v>23</v>
      </c>
      <c r="Q1274" s="264">
        <v>23</v>
      </c>
      <c r="R1274" s="264">
        <v>5</v>
      </c>
      <c r="S1274" s="264">
        <v>0</v>
      </c>
      <c r="T1274" s="265">
        <v>0.015</v>
      </c>
      <c r="U1274" s="266">
        <v>2404</v>
      </c>
      <c r="V1274" s="266">
        <v>33</v>
      </c>
      <c r="W1274" s="266">
        <v>26</v>
      </c>
      <c r="X1274" s="266">
        <v>0</v>
      </c>
      <c r="Y1274" s="264">
        <v>1</v>
      </c>
      <c r="Z1274" s="267">
        <v>0.0137271214642263</v>
      </c>
      <c r="AA1274" s="267">
        <v>0.0137271214642263</v>
      </c>
      <c r="AB1274" s="267">
        <v>0.0117141741507224</v>
      </c>
      <c r="AC1274" s="268">
        <v>0.015572105619499</v>
      </c>
      <c r="AD1274" s="269">
        <v>0.00201294731350391</v>
      </c>
      <c r="AE1274" s="270">
        <v>15296</v>
      </c>
      <c r="AF1274" s="271">
        <v>204</v>
      </c>
      <c r="AG1274" s="271">
        <v>0</v>
      </c>
      <c r="AH1274" s="271">
        <v>15562</v>
      </c>
      <c r="AI1274" s="271">
        <v>157</v>
      </c>
      <c r="AJ1274" s="271">
        <v>0</v>
      </c>
      <c r="AK1274" s="268">
        <v>0.013336820083682</v>
      </c>
      <c r="AL1274" s="268">
        <v>0.010088677547873</v>
      </c>
      <c r="AM1274" s="269">
        <v>0.00324814253580898</v>
      </c>
    </row>
    <row r="1275" spans="1:39">
      <c r="A1275" s="279" t="s">
        <v>1974</v>
      </c>
      <c r="B1275" s="280" t="s">
        <v>3354</v>
      </c>
      <c r="C1275" s="262" t="s">
        <v>1988</v>
      </c>
      <c r="D1275" s="280" t="s">
        <v>1989</v>
      </c>
      <c r="E1275" s="263">
        <v>3781</v>
      </c>
      <c r="F1275" s="263">
        <v>55</v>
      </c>
      <c r="G1275" s="263">
        <v>42</v>
      </c>
      <c r="H1275" s="263">
        <v>1</v>
      </c>
      <c r="I1275" s="263">
        <v>0</v>
      </c>
      <c r="J1275" s="264">
        <v>3951</v>
      </c>
      <c r="K1275" s="264">
        <v>42</v>
      </c>
      <c r="L1275" s="264">
        <v>41</v>
      </c>
      <c r="M1275" s="264">
        <v>3</v>
      </c>
      <c r="N1275" s="264">
        <v>0</v>
      </c>
      <c r="O1275" s="264">
        <v>2272</v>
      </c>
      <c r="P1275" s="264">
        <v>45</v>
      </c>
      <c r="Q1275" s="264">
        <v>45</v>
      </c>
      <c r="R1275" s="264">
        <v>23</v>
      </c>
      <c r="S1275" s="264">
        <v>0</v>
      </c>
      <c r="T1275" s="265">
        <v>0.015</v>
      </c>
      <c r="U1275" s="266">
        <v>3781</v>
      </c>
      <c r="V1275" s="266">
        <v>55</v>
      </c>
      <c r="W1275" s="266">
        <v>42</v>
      </c>
      <c r="X1275" s="266">
        <v>0</v>
      </c>
      <c r="Y1275" s="264">
        <v>1</v>
      </c>
      <c r="Z1275" s="267">
        <v>0.0145464162919862</v>
      </c>
      <c r="AA1275" s="267">
        <v>0.0145464162919862</v>
      </c>
      <c r="AB1275" s="267">
        <v>0.0106302201974184</v>
      </c>
      <c r="AC1275" s="268">
        <v>0.019806338028169</v>
      </c>
      <c r="AD1275" s="269">
        <v>0.00391619609456787</v>
      </c>
      <c r="AE1275" s="270">
        <v>23420</v>
      </c>
      <c r="AF1275" s="271">
        <v>297</v>
      </c>
      <c r="AG1275" s="271">
        <v>0</v>
      </c>
      <c r="AH1275" s="271">
        <v>23106</v>
      </c>
      <c r="AI1275" s="271">
        <v>275</v>
      </c>
      <c r="AJ1275" s="271">
        <v>0</v>
      </c>
      <c r="AK1275" s="268">
        <v>0.0126814688300598</v>
      </c>
      <c r="AL1275" s="268">
        <v>0.0119016705617589</v>
      </c>
      <c r="AM1275" s="269">
        <v>0.000779798268300927</v>
      </c>
    </row>
    <row r="1276" spans="1:39">
      <c r="A1276" s="279" t="s">
        <v>1974</v>
      </c>
      <c r="B1276" s="280" t="s">
        <v>3354</v>
      </c>
      <c r="C1276" s="262" t="s">
        <v>1990</v>
      </c>
      <c r="D1276" s="280" t="s">
        <v>1991</v>
      </c>
      <c r="E1276" s="263">
        <v>8306</v>
      </c>
      <c r="F1276" s="263">
        <v>154</v>
      </c>
      <c r="G1276" s="263">
        <v>120</v>
      </c>
      <c r="H1276" s="263">
        <v>0</v>
      </c>
      <c r="I1276" s="263">
        <v>0</v>
      </c>
      <c r="J1276" s="264">
        <v>8086</v>
      </c>
      <c r="K1276" s="264">
        <v>127</v>
      </c>
      <c r="L1276" s="264">
        <v>127</v>
      </c>
      <c r="M1276" s="264">
        <v>9</v>
      </c>
      <c r="N1276" s="264">
        <v>0</v>
      </c>
      <c r="O1276" s="264">
        <v>5255</v>
      </c>
      <c r="P1276" s="264">
        <v>138</v>
      </c>
      <c r="Q1276" s="264">
        <v>138</v>
      </c>
      <c r="R1276" s="264">
        <v>50</v>
      </c>
      <c r="S1276" s="264">
        <v>0</v>
      </c>
      <c r="T1276" s="265">
        <v>0.015</v>
      </c>
      <c r="U1276" s="266">
        <v>8306</v>
      </c>
      <c r="V1276" s="266">
        <v>154</v>
      </c>
      <c r="W1276" s="266">
        <v>120</v>
      </c>
      <c r="X1276" s="266">
        <v>0</v>
      </c>
      <c r="Y1276" s="264">
        <v>0</v>
      </c>
      <c r="Z1276" s="267">
        <v>0.0185408138694919</v>
      </c>
      <c r="AA1276" s="267">
        <v>0.0185408138694919</v>
      </c>
      <c r="AB1276" s="267">
        <v>0.0157061587929755</v>
      </c>
      <c r="AC1276" s="268">
        <v>0.0262607040913416</v>
      </c>
      <c r="AD1276" s="269">
        <v>0.00283465507651642</v>
      </c>
      <c r="AE1276" s="270">
        <v>51484</v>
      </c>
      <c r="AF1276" s="271">
        <v>992</v>
      </c>
      <c r="AG1276" s="271">
        <v>0</v>
      </c>
      <c r="AH1276" s="271">
        <v>49321</v>
      </c>
      <c r="AI1276" s="271">
        <v>1002</v>
      </c>
      <c r="AJ1276" s="271">
        <v>0</v>
      </c>
      <c r="AK1276" s="268">
        <v>0.0192681221350322</v>
      </c>
      <c r="AL1276" s="268">
        <v>0.0203158897832566</v>
      </c>
      <c r="AM1276" s="269">
        <v>-0.00104776764822438</v>
      </c>
    </row>
    <row r="1277" spans="1:39">
      <c r="A1277" s="279" t="s">
        <v>1974</v>
      </c>
      <c r="B1277" s="280" t="s">
        <v>3354</v>
      </c>
      <c r="C1277" s="262" t="s">
        <v>1992</v>
      </c>
      <c r="D1277" s="280" t="s">
        <v>1993</v>
      </c>
      <c r="E1277" s="263">
        <v>6314</v>
      </c>
      <c r="F1277" s="263">
        <v>96</v>
      </c>
      <c r="G1277" s="263">
        <v>73</v>
      </c>
      <c r="H1277" s="263">
        <v>2</v>
      </c>
      <c r="I1277" s="263">
        <v>0</v>
      </c>
      <c r="J1277" s="264">
        <v>6525</v>
      </c>
      <c r="K1277" s="264">
        <v>96</v>
      </c>
      <c r="L1277" s="264">
        <v>94</v>
      </c>
      <c r="M1277" s="264">
        <v>7</v>
      </c>
      <c r="N1277" s="264">
        <v>0</v>
      </c>
      <c r="O1277" s="264">
        <v>3815</v>
      </c>
      <c r="P1277" s="264">
        <v>76</v>
      </c>
      <c r="Q1277" s="264">
        <v>75</v>
      </c>
      <c r="R1277" s="264">
        <v>34</v>
      </c>
      <c r="S1277" s="264">
        <v>0</v>
      </c>
      <c r="T1277" s="265">
        <v>0.015</v>
      </c>
      <c r="U1277" s="266">
        <v>6314</v>
      </c>
      <c r="V1277" s="266">
        <v>96</v>
      </c>
      <c r="W1277" s="266">
        <v>73</v>
      </c>
      <c r="X1277" s="266">
        <v>0</v>
      </c>
      <c r="Y1277" s="264">
        <v>2</v>
      </c>
      <c r="Z1277" s="267">
        <v>0.0152043078872347</v>
      </c>
      <c r="AA1277" s="267">
        <v>0.0152043078872347</v>
      </c>
      <c r="AB1277" s="267">
        <v>0.0147126436781609</v>
      </c>
      <c r="AC1277" s="268">
        <v>0.0199213630406291</v>
      </c>
      <c r="AD1277" s="269">
        <v>0.000491664209073797</v>
      </c>
      <c r="AE1277" s="270">
        <v>38785</v>
      </c>
      <c r="AF1277" s="271">
        <v>633</v>
      </c>
      <c r="AG1277" s="271">
        <v>0</v>
      </c>
      <c r="AH1277" s="271">
        <v>38233</v>
      </c>
      <c r="AI1277" s="271">
        <v>675</v>
      </c>
      <c r="AJ1277" s="271">
        <v>0</v>
      </c>
      <c r="AK1277" s="268">
        <v>0.0163207425551115</v>
      </c>
      <c r="AL1277" s="268">
        <v>0.017654905448173</v>
      </c>
      <c r="AM1277" s="269">
        <v>-0.00133416289306153</v>
      </c>
    </row>
    <row r="1278" spans="1:39">
      <c r="A1278" s="279" t="s">
        <v>1974</v>
      </c>
      <c r="B1278" s="280" t="s">
        <v>3354</v>
      </c>
      <c r="C1278" s="262" t="s">
        <v>1994</v>
      </c>
      <c r="D1278" s="280" t="s">
        <v>1995</v>
      </c>
      <c r="E1278" s="263">
        <v>4916</v>
      </c>
      <c r="F1278" s="263">
        <v>69</v>
      </c>
      <c r="G1278" s="263">
        <v>55</v>
      </c>
      <c r="H1278" s="263">
        <v>0</v>
      </c>
      <c r="I1278" s="263">
        <v>0</v>
      </c>
      <c r="J1278" s="264">
        <v>4881</v>
      </c>
      <c r="K1278" s="264">
        <v>41</v>
      </c>
      <c r="L1278" s="264">
        <v>40</v>
      </c>
      <c r="M1278" s="264">
        <v>2</v>
      </c>
      <c r="N1278" s="264">
        <v>0</v>
      </c>
      <c r="O1278" s="264">
        <v>2787</v>
      </c>
      <c r="P1278" s="264">
        <v>32</v>
      </c>
      <c r="Q1278" s="264">
        <v>32</v>
      </c>
      <c r="R1278" s="264">
        <v>18</v>
      </c>
      <c r="S1278" s="264">
        <v>0</v>
      </c>
      <c r="T1278" s="265">
        <v>0.015</v>
      </c>
      <c r="U1278" s="266">
        <v>4916</v>
      </c>
      <c r="V1278" s="266">
        <v>69</v>
      </c>
      <c r="W1278" s="266">
        <v>55</v>
      </c>
      <c r="X1278" s="266">
        <v>0</v>
      </c>
      <c r="Y1278" s="264">
        <v>0</v>
      </c>
      <c r="Z1278" s="267">
        <v>0.0140358014646054</v>
      </c>
      <c r="AA1278" s="267">
        <v>0.0140358014646054</v>
      </c>
      <c r="AB1278" s="267">
        <v>0.00839991804958</v>
      </c>
      <c r="AC1278" s="268">
        <v>0.0114818801578759</v>
      </c>
      <c r="AD1278" s="269">
        <v>0.00563588341502537</v>
      </c>
      <c r="AE1278" s="270">
        <v>29340</v>
      </c>
      <c r="AF1278" s="271">
        <v>345</v>
      </c>
      <c r="AG1278" s="271">
        <v>0</v>
      </c>
      <c r="AH1278" s="271">
        <v>28862</v>
      </c>
      <c r="AI1278" s="271">
        <v>340</v>
      </c>
      <c r="AJ1278" s="271">
        <v>1</v>
      </c>
      <c r="AK1278" s="268">
        <v>0.011758691206544</v>
      </c>
      <c r="AL1278" s="268">
        <v>0.0117455477790867</v>
      </c>
      <c r="AM1278" s="269">
        <v>1.31434274572798e-5</v>
      </c>
    </row>
    <row r="1279" spans="1:39">
      <c r="A1279" s="279" t="s">
        <v>1974</v>
      </c>
      <c r="B1279" s="280" t="s">
        <v>3354</v>
      </c>
      <c r="C1279" s="262" t="s">
        <v>1996</v>
      </c>
      <c r="D1279" s="280" t="s">
        <v>1997</v>
      </c>
      <c r="E1279" s="263">
        <v>4704</v>
      </c>
      <c r="F1279" s="263">
        <v>69</v>
      </c>
      <c r="G1279" s="263">
        <v>53</v>
      </c>
      <c r="H1279" s="263">
        <v>0</v>
      </c>
      <c r="I1279" s="263">
        <v>0</v>
      </c>
      <c r="J1279" s="264">
        <v>4689</v>
      </c>
      <c r="K1279" s="264">
        <v>60</v>
      </c>
      <c r="L1279" s="264">
        <v>60</v>
      </c>
      <c r="M1279" s="264">
        <v>1</v>
      </c>
      <c r="N1279" s="264">
        <v>0</v>
      </c>
      <c r="O1279" s="264">
        <v>2576</v>
      </c>
      <c r="P1279" s="264">
        <v>49</v>
      </c>
      <c r="Q1279" s="264">
        <v>49</v>
      </c>
      <c r="R1279" s="264">
        <v>16</v>
      </c>
      <c r="S1279" s="264">
        <v>0</v>
      </c>
      <c r="T1279" s="265">
        <v>0.015</v>
      </c>
      <c r="U1279" s="266">
        <v>4704</v>
      </c>
      <c r="V1279" s="266">
        <v>69</v>
      </c>
      <c r="W1279" s="266">
        <v>53</v>
      </c>
      <c r="X1279" s="266">
        <v>0</v>
      </c>
      <c r="Y1279" s="264">
        <v>0</v>
      </c>
      <c r="Z1279" s="267">
        <v>0.0146683673469388</v>
      </c>
      <c r="AA1279" s="267">
        <v>0.0146683673469388</v>
      </c>
      <c r="AB1279" s="267">
        <v>0.0127959053103007</v>
      </c>
      <c r="AC1279" s="268">
        <v>0.0190217391304348</v>
      </c>
      <c r="AD1279" s="269">
        <v>0.00187246203663807</v>
      </c>
      <c r="AE1279" s="270">
        <v>28048</v>
      </c>
      <c r="AF1279" s="271">
        <v>438</v>
      </c>
      <c r="AG1279" s="271">
        <v>0</v>
      </c>
      <c r="AH1279" s="271">
        <v>26452</v>
      </c>
      <c r="AI1279" s="271">
        <v>457</v>
      </c>
      <c r="AJ1279" s="271">
        <v>0</v>
      </c>
      <c r="AK1279" s="268">
        <v>0.0156160867084997</v>
      </c>
      <c r="AL1279" s="268">
        <v>0.0172765764403448</v>
      </c>
      <c r="AM1279" s="269">
        <v>-0.00166048973184506</v>
      </c>
    </row>
    <row r="1280" spans="1:39">
      <c r="A1280" s="279" t="s">
        <v>1974</v>
      </c>
      <c r="B1280" s="280" t="s">
        <v>3354</v>
      </c>
      <c r="C1280" s="262" t="s">
        <v>1998</v>
      </c>
      <c r="D1280" s="280" t="s">
        <v>1999</v>
      </c>
      <c r="E1280" s="263">
        <v>5612</v>
      </c>
      <c r="F1280" s="263">
        <v>75</v>
      </c>
      <c r="G1280" s="263">
        <v>55</v>
      </c>
      <c r="H1280" s="263">
        <v>0</v>
      </c>
      <c r="I1280" s="263">
        <v>0</v>
      </c>
      <c r="J1280" s="264">
        <v>5510</v>
      </c>
      <c r="K1280" s="264">
        <v>85</v>
      </c>
      <c r="L1280" s="264">
        <v>85</v>
      </c>
      <c r="M1280" s="264">
        <v>7</v>
      </c>
      <c r="N1280" s="264">
        <v>0</v>
      </c>
      <c r="O1280" s="264">
        <v>3308</v>
      </c>
      <c r="P1280" s="264">
        <v>1</v>
      </c>
      <c r="Q1280" s="264">
        <v>1</v>
      </c>
      <c r="R1280" s="264">
        <v>0</v>
      </c>
      <c r="S1280" s="264">
        <v>0</v>
      </c>
      <c r="T1280" s="265">
        <v>0.015</v>
      </c>
      <c r="U1280" s="266">
        <v>5612</v>
      </c>
      <c r="V1280" s="266">
        <v>75</v>
      </c>
      <c r="W1280" s="266">
        <v>55</v>
      </c>
      <c r="X1280" s="266">
        <v>0</v>
      </c>
      <c r="Y1280" s="264">
        <v>0</v>
      </c>
      <c r="Z1280" s="267">
        <v>0.0133642195295795</v>
      </c>
      <c r="AA1280" s="267">
        <v>0.0133642195295795</v>
      </c>
      <c r="AB1280" s="267">
        <v>0.015426497277677</v>
      </c>
      <c r="AC1280" s="268">
        <v>0.00030229746070133</v>
      </c>
      <c r="AD1280" s="269">
        <v>-0.00206227774809748</v>
      </c>
      <c r="AE1280" s="270">
        <v>33220</v>
      </c>
      <c r="AF1280" s="271">
        <v>403</v>
      </c>
      <c r="AG1280" s="271">
        <v>0</v>
      </c>
      <c r="AH1280" s="271">
        <v>32406</v>
      </c>
      <c r="AI1280" s="271">
        <v>399</v>
      </c>
      <c r="AJ1280" s="271">
        <v>0</v>
      </c>
      <c r="AK1280" s="268">
        <v>0.0121312462372065</v>
      </c>
      <c r="AL1280" s="268">
        <v>0.0123125347157934</v>
      </c>
      <c r="AM1280" s="269">
        <v>-0.000181288478586868</v>
      </c>
    </row>
    <row r="1281" spans="1:39">
      <c r="A1281" s="279" t="s">
        <v>1974</v>
      </c>
      <c r="B1281" s="280" t="s">
        <v>3354</v>
      </c>
      <c r="C1281" s="262" t="s">
        <v>2000</v>
      </c>
      <c r="D1281" s="280" t="s">
        <v>2001</v>
      </c>
      <c r="E1281" s="263">
        <v>3248</v>
      </c>
      <c r="F1281" s="263">
        <v>12</v>
      </c>
      <c r="G1281" s="263">
        <v>8</v>
      </c>
      <c r="H1281" s="263">
        <v>0</v>
      </c>
      <c r="I1281" s="263">
        <v>0</v>
      </c>
      <c r="J1281" s="264">
        <v>3373</v>
      </c>
      <c r="K1281" s="264">
        <v>20</v>
      </c>
      <c r="L1281" s="264">
        <v>20</v>
      </c>
      <c r="M1281" s="264">
        <v>1</v>
      </c>
      <c r="N1281" s="264">
        <v>0</v>
      </c>
      <c r="O1281" s="264">
        <v>2064</v>
      </c>
      <c r="P1281" s="264">
        <v>30</v>
      </c>
      <c r="Q1281" s="264">
        <v>30</v>
      </c>
      <c r="R1281" s="264">
        <v>4</v>
      </c>
      <c r="S1281" s="264">
        <v>0</v>
      </c>
      <c r="T1281" s="265">
        <v>0.015</v>
      </c>
      <c r="U1281" s="266">
        <v>3248</v>
      </c>
      <c r="V1281" s="266">
        <v>12</v>
      </c>
      <c r="W1281" s="266">
        <v>8</v>
      </c>
      <c r="X1281" s="266">
        <v>0</v>
      </c>
      <c r="Y1281" s="264">
        <v>0</v>
      </c>
      <c r="Z1281" s="267">
        <v>0.00369458128078818</v>
      </c>
      <c r="AA1281" s="267">
        <v>0.00369458128078818</v>
      </c>
      <c r="AB1281" s="267">
        <v>0.00592943966795138</v>
      </c>
      <c r="AC1281" s="268">
        <v>0.0145348837209302</v>
      </c>
      <c r="AD1281" s="269">
        <v>-0.0022348583871632</v>
      </c>
      <c r="AE1281" s="270">
        <v>20325</v>
      </c>
      <c r="AF1281" s="271">
        <v>151</v>
      </c>
      <c r="AG1281" s="271">
        <v>0</v>
      </c>
      <c r="AH1281" s="271">
        <v>19852</v>
      </c>
      <c r="AI1281" s="271">
        <v>198</v>
      </c>
      <c r="AJ1281" s="271">
        <v>0</v>
      </c>
      <c r="AK1281" s="268">
        <v>0.00742927429274293</v>
      </c>
      <c r="AL1281" s="268">
        <v>0.00997380616562563</v>
      </c>
      <c r="AM1281" s="269">
        <v>-0.0025445318728827</v>
      </c>
    </row>
    <row r="1282" spans="1:39">
      <c r="A1282" s="279" t="s">
        <v>1974</v>
      </c>
      <c r="B1282" s="280" t="s">
        <v>3354</v>
      </c>
      <c r="C1282" s="262" t="s">
        <v>2002</v>
      </c>
      <c r="D1282" s="280" t="s">
        <v>2003</v>
      </c>
      <c r="E1282" s="263">
        <v>4992</v>
      </c>
      <c r="F1282" s="263">
        <v>55</v>
      </c>
      <c r="G1282" s="263">
        <v>43</v>
      </c>
      <c r="H1282" s="263">
        <v>0</v>
      </c>
      <c r="I1282" s="263">
        <v>0</v>
      </c>
      <c r="J1282" s="264">
        <v>4930</v>
      </c>
      <c r="K1282" s="264">
        <v>36</v>
      </c>
      <c r="L1282" s="264">
        <v>36</v>
      </c>
      <c r="M1282" s="264">
        <v>5</v>
      </c>
      <c r="N1282" s="264">
        <v>0</v>
      </c>
      <c r="O1282" s="264">
        <v>2919</v>
      </c>
      <c r="P1282" s="264">
        <v>32</v>
      </c>
      <c r="Q1282" s="264">
        <v>31</v>
      </c>
      <c r="R1282" s="264">
        <v>11</v>
      </c>
      <c r="S1282" s="264">
        <v>0</v>
      </c>
      <c r="T1282" s="265">
        <v>0.015</v>
      </c>
      <c r="U1282" s="266">
        <v>4992</v>
      </c>
      <c r="V1282" s="266">
        <v>55</v>
      </c>
      <c r="W1282" s="266">
        <v>43</v>
      </c>
      <c r="X1282" s="266">
        <v>0</v>
      </c>
      <c r="Y1282" s="264">
        <v>0</v>
      </c>
      <c r="Z1282" s="267">
        <v>0.0110176282051282</v>
      </c>
      <c r="AA1282" s="267">
        <v>0.0110176282051282</v>
      </c>
      <c r="AB1282" s="267">
        <v>0.00730223123732252</v>
      </c>
      <c r="AC1282" s="268">
        <v>0.0109626584446728</v>
      </c>
      <c r="AD1282" s="269">
        <v>0.00371539696780569</v>
      </c>
      <c r="AE1282" s="270">
        <v>29905</v>
      </c>
      <c r="AF1282" s="271">
        <v>302</v>
      </c>
      <c r="AG1282" s="271">
        <v>0</v>
      </c>
      <c r="AH1282" s="271">
        <v>28701</v>
      </c>
      <c r="AI1282" s="271">
        <v>310</v>
      </c>
      <c r="AJ1282" s="271">
        <v>0</v>
      </c>
      <c r="AK1282" s="268">
        <v>0.0100986457114195</v>
      </c>
      <c r="AL1282" s="268">
        <v>0.0108010173861538</v>
      </c>
      <c r="AM1282" s="269">
        <v>-0.000702371674734298</v>
      </c>
    </row>
    <row r="1283" spans="1:39">
      <c r="A1283" s="279" t="s">
        <v>1974</v>
      </c>
      <c r="B1283" s="280" t="s">
        <v>3354</v>
      </c>
      <c r="C1283" s="262" t="s">
        <v>2004</v>
      </c>
      <c r="D1283" s="280" t="s">
        <v>2005</v>
      </c>
      <c r="E1283" s="263">
        <v>3084</v>
      </c>
      <c r="F1283" s="263">
        <v>52</v>
      </c>
      <c r="G1283" s="263">
        <v>35</v>
      </c>
      <c r="H1283" s="263">
        <v>0</v>
      </c>
      <c r="I1283" s="263">
        <v>0</v>
      </c>
      <c r="J1283" s="264">
        <v>3217</v>
      </c>
      <c r="K1283" s="264">
        <v>25</v>
      </c>
      <c r="L1283" s="264">
        <v>25</v>
      </c>
      <c r="M1283" s="264">
        <v>2</v>
      </c>
      <c r="N1283" s="264">
        <v>0</v>
      </c>
      <c r="O1283" s="264">
        <v>1760</v>
      </c>
      <c r="P1283" s="264">
        <v>33</v>
      </c>
      <c r="Q1283" s="264">
        <v>33</v>
      </c>
      <c r="R1283" s="264">
        <v>10</v>
      </c>
      <c r="S1283" s="264">
        <v>0</v>
      </c>
      <c r="T1283" s="265">
        <v>0.015</v>
      </c>
      <c r="U1283" s="266">
        <v>3084</v>
      </c>
      <c r="V1283" s="266">
        <v>52</v>
      </c>
      <c r="W1283" s="266">
        <v>35</v>
      </c>
      <c r="X1283" s="266">
        <v>0</v>
      </c>
      <c r="Y1283" s="264">
        <v>0</v>
      </c>
      <c r="Z1283" s="267">
        <v>0.0168612191958495</v>
      </c>
      <c r="AA1283" s="267">
        <v>0.0168612191958495</v>
      </c>
      <c r="AB1283" s="267">
        <v>0.00777121541809139</v>
      </c>
      <c r="AC1283" s="268">
        <v>0.01875</v>
      </c>
      <c r="AD1283" s="269">
        <v>0.00909000377775816</v>
      </c>
      <c r="AE1283" s="270">
        <v>19427</v>
      </c>
      <c r="AF1283" s="271">
        <v>232</v>
      </c>
      <c r="AG1283" s="271">
        <v>0</v>
      </c>
      <c r="AH1283" s="271">
        <v>18168</v>
      </c>
      <c r="AI1283" s="271">
        <v>174</v>
      </c>
      <c r="AJ1283" s="271">
        <v>0</v>
      </c>
      <c r="AK1283" s="268">
        <v>0.011942142379163</v>
      </c>
      <c r="AL1283" s="268">
        <v>0.0095772787318362</v>
      </c>
      <c r="AM1283" s="269">
        <v>0.00236486364732682</v>
      </c>
    </row>
    <row r="1284" spans="1:39">
      <c r="A1284" s="279" t="s">
        <v>1974</v>
      </c>
      <c r="B1284" s="280" t="s">
        <v>3354</v>
      </c>
      <c r="C1284" s="262" t="s">
        <v>2006</v>
      </c>
      <c r="D1284" s="280" t="s">
        <v>2007</v>
      </c>
      <c r="E1284" s="263">
        <v>3525</v>
      </c>
      <c r="F1284" s="263">
        <v>34</v>
      </c>
      <c r="G1284" s="263">
        <v>23</v>
      </c>
      <c r="H1284" s="263">
        <v>0</v>
      </c>
      <c r="I1284" s="263">
        <v>0</v>
      </c>
      <c r="J1284" s="264">
        <v>3345</v>
      </c>
      <c r="K1284" s="264">
        <v>33</v>
      </c>
      <c r="L1284" s="264">
        <v>33</v>
      </c>
      <c r="M1284" s="264">
        <v>0</v>
      </c>
      <c r="N1284" s="264">
        <v>0</v>
      </c>
      <c r="O1284" s="264">
        <v>2153</v>
      </c>
      <c r="P1284" s="264">
        <v>32</v>
      </c>
      <c r="Q1284" s="264">
        <v>32</v>
      </c>
      <c r="R1284" s="264">
        <v>6</v>
      </c>
      <c r="S1284" s="264">
        <v>0</v>
      </c>
      <c r="T1284" s="265">
        <v>0.015</v>
      </c>
      <c r="U1284" s="266">
        <v>3525</v>
      </c>
      <c r="V1284" s="266">
        <v>34</v>
      </c>
      <c r="W1284" s="266">
        <v>23</v>
      </c>
      <c r="X1284" s="266">
        <v>0</v>
      </c>
      <c r="Y1284" s="264">
        <v>0</v>
      </c>
      <c r="Z1284" s="267">
        <v>0.00964539007092199</v>
      </c>
      <c r="AA1284" s="267">
        <v>0.00964539007092199</v>
      </c>
      <c r="AB1284" s="267">
        <v>0.00986547085201794</v>
      </c>
      <c r="AC1284" s="268">
        <v>0.0148629818857408</v>
      </c>
      <c r="AD1284" s="269">
        <v>-0.000220080781095951</v>
      </c>
      <c r="AE1284" s="270">
        <v>21142</v>
      </c>
      <c r="AF1284" s="271">
        <v>264</v>
      </c>
      <c r="AG1284" s="271">
        <v>0</v>
      </c>
      <c r="AH1284" s="271">
        <v>20326</v>
      </c>
      <c r="AI1284" s="271">
        <v>279</v>
      </c>
      <c r="AJ1284" s="271">
        <v>0</v>
      </c>
      <c r="AK1284" s="268">
        <v>0.0124869927159209</v>
      </c>
      <c r="AL1284" s="268">
        <v>0.0137262619305323</v>
      </c>
      <c r="AM1284" s="269">
        <v>-0.00123926921461141</v>
      </c>
    </row>
    <row r="1285" spans="1:39">
      <c r="A1285" s="279" t="s">
        <v>1974</v>
      </c>
      <c r="B1285" s="280" t="s">
        <v>3354</v>
      </c>
      <c r="C1285" s="262" t="s">
        <v>2008</v>
      </c>
      <c r="D1285" s="280" t="s">
        <v>2009</v>
      </c>
      <c r="E1285" s="263">
        <v>5999</v>
      </c>
      <c r="F1285" s="263">
        <v>79</v>
      </c>
      <c r="G1285" s="263">
        <v>62</v>
      </c>
      <c r="H1285" s="263">
        <v>0</v>
      </c>
      <c r="I1285" s="263">
        <v>0</v>
      </c>
      <c r="J1285" s="264">
        <v>5968</v>
      </c>
      <c r="K1285" s="264">
        <v>81</v>
      </c>
      <c r="L1285" s="264">
        <v>81</v>
      </c>
      <c r="M1285" s="264">
        <v>0</v>
      </c>
      <c r="N1285" s="264">
        <v>0</v>
      </c>
      <c r="O1285" s="264">
        <v>3520</v>
      </c>
      <c r="P1285" s="264">
        <v>39</v>
      </c>
      <c r="Q1285" s="264">
        <v>39</v>
      </c>
      <c r="R1285" s="264">
        <v>14</v>
      </c>
      <c r="S1285" s="264">
        <v>0</v>
      </c>
      <c r="T1285" s="265">
        <v>0.015</v>
      </c>
      <c r="U1285" s="266">
        <v>5999</v>
      </c>
      <c r="V1285" s="266">
        <v>79</v>
      </c>
      <c r="W1285" s="266">
        <v>62</v>
      </c>
      <c r="X1285" s="266">
        <v>0</v>
      </c>
      <c r="Y1285" s="264">
        <v>0</v>
      </c>
      <c r="Z1285" s="267">
        <v>0.0131688614769128</v>
      </c>
      <c r="AA1285" s="267">
        <v>0.0131688614769128</v>
      </c>
      <c r="AB1285" s="267">
        <v>0.0135723860589812</v>
      </c>
      <c r="AC1285" s="268">
        <v>0.0110795454545455</v>
      </c>
      <c r="AD1285" s="269">
        <v>-0.000403524582068415</v>
      </c>
      <c r="AE1285" s="270">
        <v>36367</v>
      </c>
      <c r="AF1285" s="271">
        <v>487</v>
      </c>
      <c r="AG1285" s="271">
        <v>0</v>
      </c>
      <c r="AH1285" s="271">
        <v>34654</v>
      </c>
      <c r="AI1285" s="271">
        <v>475</v>
      </c>
      <c r="AJ1285" s="271">
        <v>0</v>
      </c>
      <c r="AK1285" s="268">
        <v>0.013391261308329</v>
      </c>
      <c r="AL1285" s="268">
        <v>0.013706931378773</v>
      </c>
      <c r="AM1285" s="269">
        <v>-0.000315670070444033</v>
      </c>
    </row>
    <row r="1286" spans="1:39">
      <c r="A1286" s="279" t="s">
        <v>1974</v>
      </c>
      <c r="B1286" s="280" t="s">
        <v>3354</v>
      </c>
      <c r="C1286" s="262" t="s">
        <v>2010</v>
      </c>
      <c r="D1286" s="280" t="s">
        <v>2011</v>
      </c>
      <c r="E1286" s="263">
        <v>4498</v>
      </c>
      <c r="F1286" s="263">
        <v>49</v>
      </c>
      <c r="G1286" s="263">
        <v>38</v>
      </c>
      <c r="H1286" s="263">
        <v>0</v>
      </c>
      <c r="I1286" s="263">
        <v>0</v>
      </c>
      <c r="J1286" s="264">
        <v>4487</v>
      </c>
      <c r="K1286" s="264">
        <v>67</v>
      </c>
      <c r="L1286" s="264">
        <v>67</v>
      </c>
      <c r="M1286" s="264">
        <v>2</v>
      </c>
      <c r="N1286" s="264">
        <v>0</v>
      </c>
      <c r="O1286" s="264">
        <v>2666</v>
      </c>
      <c r="P1286" s="264">
        <v>37</v>
      </c>
      <c r="Q1286" s="264">
        <v>37</v>
      </c>
      <c r="R1286" s="264">
        <v>20</v>
      </c>
      <c r="S1286" s="264">
        <v>0</v>
      </c>
      <c r="T1286" s="265">
        <v>0.015</v>
      </c>
      <c r="U1286" s="266">
        <v>4498</v>
      </c>
      <c r="V1286" s="266">
        <v>49</v>
      </c>
      <c r="W1286" s="266">
        <v>38</v>
      </c>
      <c r="X1286" s="266">
        <v>0</v>
      </c>
      <c r="Y1286" s="264">
        <v>0</v>
      </c>
      <c r="Z1286" s="267">
        <v>0.0108937305469097</v>
      </c>
      <c r="AA1286" s="267">
        <v>0.0108937305469097</v>
      </c>
      <c r="AB1286" s="267">
        <v>0.0149320258524627</v>
      </c>
      <c r="AC1286" s="268">
        <v>0.0138784696174044</v>
      </c>
      <c r="AD1286" s="269">
        <v>-0.00403829530555293</v>
      </c>
      <c r="AE1286" s="270">
        <v>26824</v>
      </c>
      <c r="AF1286" s="271">
        <v>348</v>
      </c>
      <c r="AG1286" s="271">
        <v>0</v>
      </c>
      <c r="AH1286" s="271">
        <v>26081</v>
      </c>
      <c r="AI1286" s="271">
        <v>319</v>
      </c>
      <c r="AJ1286" s="271">
        <v>0</v>
      </c>
      <c r="AK1286" s="268">
        <v>0.0129734566060245</v>
      </c>
      <c r="AL1286" s="268">
        <v>0.0122311261071278</v>
      </c>
      <c r="AM1286" s="269">
        <v>0.000742330498896661</v>
      </c>
    </row>
    <row r="1287" spans="1:39">
      <c r="A1287" s="279" t="s">
        <v>1974</v>
      </c>
      <c r="B1287" s="280" t="s">
        <v>3354</v>
      </c>
      <c r="C1287" s="262" t="s">
        <v>2012</v>
      </c>
      <c r="D1287" s="280" t="s">
        <v>2013</v>
      </c>
      <c r="E1287" s="263">
        <v>3980</v>
      </c>
      <c r="F1287" s="263">
        <v>62</v>
      </c>
      <c r="G1287" s="263">
        <v>34</v>
      </c>
      <c r="H1287" s="263">
        <v>0</v>
      </c>
      <c r="I1287" s="263">
        <v>0</v>
      </c>
      <c r="J1287" s="264">
        <v>3960</v>
      </c>
      <c r="K1287" s="264">
        <v>52</v>
      </c>
      <c r="L1287" s="264">
        <v>52</v>
      </c>
      <c r="M1287" s="264">
        <v>6</v>
      </c>
      <c r="N1287" s="264">
        <v>0</v>
      </c>
      <c r="O1287" s="264">
        <v>2365</v>
      </c>
      <c r="P1287" s="264">
        <v>37</v>
      </c>
      <c r="Q1287" s="264">
        <v>37</v>
      </c>
      <c r="R1287" s="264">
        <v>4</v>
      </c>
      <c r="S1287" s="264">
        <v>0</v>
      </c>
      <c r="T1287" s="265">
        <v>0.015</v>
      </c>
      <c r="U1287" s="266">
        <v>3980</v>
      </c>
      <c r="V1287" s="266">
        <v>62</v>
      </c>
      <c r="W1287" s="266">
        <v>34</v>
      </c>
      <c r="X1287" s="266">
        <v>0</v>
      </c>
      <c r="Y1287" s="264">
        <v>0</v>
      </c>
      <c r="Z1287" s="267">
        <v>0.0155778894472362</v>
      </c>
      <c r="AA1287" s="267">
        <v>0.0155778894472362</v>
      </c>
      <c r="AB1287" s="267">
        <v>0.0131313131313131</v>
      </c>
      <c r="AC1287" s="268">
        <v>0.0156448202959831</v>
      </c>
      <c r="AD1287" s="269">
        <v>0.00244657631592305</v>
      </c>
      <c r="AE1287" s="270">
        <v>23743</v>
      </c>
      <c r="AF1287" s="271">
        <v>434</v>
      </c>
      <c r="AG1287" s="271">
        <v>0</v>
      </c>
      <c r="AH1287" s="271">
        <v>22749</v>
      </c>
      <c r="AI1287" s="271">
        <v>449</v>
      </c>
      <c r="AJ1287" s="271">
        <v>0</v>
      </c>
      <c r="AK1287" s="268">
        <v>0.0182790717264036</v>
      </c>
      <c r="AL1287" s="268">
        <v>0.0197371313024748</v>
      </c>
      <c r="AM1287" s="269">
        <v>-0.00145805957607126</v>
      </c>
    </row>
    <row r="1288" spans="1:39">
      <c r="A1288" s="279" t="s">
        <v>1974</v>
      </c>
      <c r="B1288" s="280" t="s">
        <v>3354</v>
      </c>
      <c r="C1288" s="262" t="s">
        <v>2014</v>
      </c>
      <c r="D1288" s="280" t="s">
        <v>2015</v>
      </c>
      <c r="E1288" s="263">
        <v>3238</v>
      </c>
      <c r="F1288" s="263">
        <v>43</v>
      </c>
      <c r="G1288" s="263">
        <v>28</v>
      </c>
      <c r="H1288" s="263">
        <v>0</v>
      </c>
      <c r="I1288" s="263">
        <v>0</v>
      </c>
      <c r="J1288" s="264">
        <v>3252</v>
      </c>
      <c r="K1288" s="264">
        <v>78</v>
      </c>
      <c r="L1288" s="264">
        <v>78</v>
      </c>
      <c r="M1288" s="264">
        <v>9</v>
      </c>
      <c r="N1288" s="264">
        <v>0</v>
      </c>
      <c r="O1288" s="264">
        <v>1888</v>
      </c>
      <c r="P1288" s="264">
        <v>33</v>
      </c>
      <c r="Q1288" s="264">
        <v>32</v>
      </c>
      <c r="R1288" s="264">
        <v>5</v>
      </c>
      <c r="S1288" s="264">
        <v>0</v>
      </c>
      <c r="T1288" s="265">
        <v>0.015</v>
      </c>
      <c r="U1288" s="266">
        <v>3238</v>
      </c>
      <c r="V1288" s="266">
        <v>43</v>
      </c>
      <c r="W1288" s="266">
        <v>28</v>
      </c>
      <c r="X1288" s="266">
        <v>0</v>
      </c>
      <c r="Y1288" s="264">
        <v>0</v>
      </c>
      <c r="Z1288" s="267">
        <v>0.0132798023471279</v>
      </c>
      <c r="AA1288" s="267">
        <v>0.0132798023471279</v>
      </c>
      <c r="AB1288" s="267">
        <v>0.0239852398523985</v>
      </c>
      <c r="AC1288" s="268">
        <v>0.017478813559322</v>
      </c>
      <c r="AD1288" s="269">
        <v>-0.0107054375052707</v>
      </c>
      <c r="AE1288" s="270">
        <v>19659</v>
      </c>
      <c r="AF1288" s="271">
        <v>341</v>
      </c>
      <c r="AG1288" s="271">
        <v>0</v>
      </c>
      <c r="AH1288" s="271">
        <v>18838</v>
      </c>
      <c r="AI1288" s="271">
        <v>343</v>
      </c>
      <c r="AJ1288" s="271">
        <v>0</v>
      </c>
      <c r="AK1288" s="268">
        <v>0.0173457449514217</v>
      </c>
      <c r="AL1288" s="268">
        <v>0.0182078776940227</v>
      </c>
      <c r="AM1288" s="269">
        <v>-0.000862132742600979</v>
      </c>
    </row>
    <row r="1289" spans="1:39">
      <c r="A1289" s="279" t="s">
        <v>1974</v>
      </c>
      <c r="B1289" s="280" t="s">
        <v>3355</v>
      </c>
      <c r="C1289" s="262" t="s">
        <v>2016</v>
      </c>
      <c r="D1289" s="280" t="s">
        <v>2017</v>
      </c>
      <c r="E1289" s="263">
        <v>9145</v>
      </c>
      <c r="F1289" s="263">
        <v>167</v>
      </c>
      <c r="G1289" s="263">
        <v>116</v>
      </c>
      <c r="H1289" s="263">
        <v>5</v>
      </c>
      <c r="I1289" s="263">
        <v>0</v>
      </c>
      <c r="J1289" s="264">
        <v>9809</v>
      </c>
      <c r="K1289" s="264">
        <v>162</v>
      </c>
      <c r="L1289" s="264">
        <v>161</v>
      </c>
      <c r="M1289" s="264">
        <v>10</v>
      </c>
      <c r="N1289" s="264">
        <v>0</v>
      </c>
      <c r="O1289" s="264">
        <v>5851</v>
      </c>
      <c r="P1289" s="264">
        <v>122</v>
      </c>
      <c r="Q1289" s="264">
        <v>122</v>
      </c>
      <c r="R1289" s="264">
        <v>33</v>
      </c>
      <c r="S1289" s="264">
        <v>0</v>
      </c>
      <c r="T1289" s="265">
        <v>0.015</v>
      </c>
      <c r="U1289" s="266">
        <v>9145</v>
      </c>
      <c r="V1289" s="266">
        <v>167</v>
      </c>
      <c r="W1289" s="266">
        <v>116</v>
      </c>
      <c r="X1289" s="266">
        <v>0</v>
      </c>
      <c r="Y1289" s="264">
        <v>5</v>
      </c>
      <c r="Z1289" s="267">
        <v>0.0182613449972663</v>
      </c>
      <c r="AA1289" s="267">
        <v>0.0182613449972663</v>
      </c>
      <c r="AB1289" s="267">
        <v>0.0165154449994903</v>
      </c>
      <c r="AC1289" s="268">
        <v>0.0208511365578534</v>
      </c>
      <c r="AD1289" s="269">
        <v>0.001745899997776</v>
      </c>
      <c r="AE1289" s="270">
        <v>52792</v>
      </c>
      <c r="AF1289" s="271">
        <v>1006</v>
      </c>
      <c r="AG1289" s="271">
        <v>0</v>
      </c>
      <c r="AH1289" s="271">
        <v>49824</v>
      </c>
      <c r="AI1289" s="271">
        <v>906</v>
      </c>
      <c r="AJ1289" s="271">
        <v>0</v>
      </c>
      <c r="AK1289" s="268">
        <v>0.0190559175632672</v>
      </c>
      <c r="AL1289" s="268">
        <v>0.0181840077071291</v>
      </c>
      <c r="AM1289" s="269">
        <v>0.000871909856138067</v>
      </c>
    </row>
    <row r="1290" spans="1:39">
      <c r="A1290" s="279" t="s">
        <v>1974</v>
      </c>
      <c r="B1290" s="280" t="s">
        <v>3355</v>
      </c>
      <c r="C1290" s="262" t="s">
        <v>2018</v>
      </c>
      <c r="D1290" s="280" t="s">
        <v>2019</v>
      </c>
      <c r="E1290" s="263">
        <v>3836</v>
      </c>
      <c r="F1290" s="263">
        <v>60</v>
      </c>
      <c r="G1290" s="263">
        <v>43</v>
      </c>
      <c r="H1290" s="263">
        <v>0</v>
      </c>
      <c r="I1290" s="263">
        <v>0</v>
      </c>
      <c r="J1290" s="264">
        <v>4346</v>
      </c>
      <c r="K1290" s="264">
        <v>64</v>
      </c>
      <c r="L1290" s="264">
        <v>64</v>
      </c>
      <c r="M1290" s="264">
        <v>2</v>
      </c>
      <c r="N1290" s="264">
        <v>0</v>
      </c>
      <c r="O1290" s="264">
        <v>2753</v>
      </c>
      <c r="P1290" s="264">
        <v>37</v>
      </c>
      <c r="Q1290" s="264">
        <v>37</v>
      </c>
      <c r="R1290" s="264">
        <v>19</v>
      </c>
      <c r="S1290" s="264">
        <v>0</v>
      </c>
      <c r="T1290" s="265">
        <v>0.015</v>
      </c>
      <c r="U1290" s="266">
        <v>3836</v>
      </c>
      <c r="V1290" s="266">
        <v>60</v>
      </c>
      <c r="W1290" s="266">
        <v>43</v>
      </c>
      <c r="X1290" s="266">
        <v>0</v>
      </c>
      <c r="Y1290" s="264">
        <v>0</v>
      </c>
      <c r="Z1290" s="267">
        <v>0.0156412930135558</v>
      </c>
      <c r="AA1290" s="267">
        <v>0.0156412930135558</v>
      </c>
      <c r="AB1290" s="267">
        <v>0.014726184997699</v>
      </c>
      <c r="AC1290" s="268">
        <v>0.0134398837631675</v>
      </c>
      <c r="AD1290" s="269">
        <v>0.000915108015856755</v>
      </c>
      <c r="AE1290" s="270">
        <v>24794</v>
      </c>
      <c r="AF1290" s="271">
        <v>473</v>
      </c>
      <c r="AG1290" s="271">
        <v>0</v>
      </c>
      <c r="AH1290" s="271">
        <v>24547</v>
      </c>
      <c r="AI1290" s="271">
        <v>481</v>
      </c>
      <c r="AJ1290" s="271">
        <v>0</v>
      </c>
      <c r="AK1290" s="268">
        <v>0.0190771960958296</v>
      </c>
      <c r="AL1290" s="268">
        <v>0.0195950625330998</v>
      </c>
      <c r="AM1290" s="269">
        <v>-0.000517866437270132</v>
      </c>
    </row>
    <row r="1291" spans="1:39">
      <c r="A1291" s="279" t="s">
        <v>1974</v>
      </c>
      <c r="B1291" s="280" t="s">
        <v>3355</v>
      </c>
      <c r="C1291" s="262" t="s">
        <v>2020</v>
      </c>
      <c r="D1291" s="280" t="s">
        <v>2021</v>
      </c>
      <c r="E1291" s="263">
        <v>8640</v>
      </c>
      <c r="F1291" s="263">
        <v>142</v>
      </c>
      <c r="G1291" s="263">
        <v>102</v>
      </c>
      <c r="H1291" s="263">
        <v>19</v>
      </c>
      <c r="I1291" s="263">
        <v>0</v>
      </c>
      <c r="J1291" s="264">
        <v>9589</v>
      </c>
      <c r="K1291" s="264">
        <v>162</v>
      </c>
      <c r="L1291" s="264">
        <v>162</v>
      </c>
      <c r="M1291" s="264">
        <v>2</v>
      </c>
      <c r="N1291" s="264">
        <v>0</v>
      </c>
      <c r="O1291" s="264">
        <v>6477</v>
      </c>
      <c r="P1291" s="264">
        <v>153</v>
      </c>
      <c r="Q1291" s="264">
        <v>152</v>
      </c>
      <c r="R1291" s="264">
        <v>60</v>
      </c>
      <c r="S1291" s="264">
        <v>0</v>
      </c>
      <c r="T1291" s="265">
        <v>0.015</v>
      </c>
      <c r="U1291" s="266">
        <v>8640</v>
      </c>
      <c r="V1291" s="266">
        <v>142</v>
      </c>
      <c r="W1291" s="266">
        <v>102</v>
      </c>
      <c r="X1291" s="266">
        <v>0</v>
      </c>
      <c r="Y1291" s="264">
        <v>19</v>
      </c>
      <c r="Z1291" s="267">
        <v>0.0164351851851852</v>
      </c>
      <c r="AA1291" s="267">
        <v>0.0164351851851852</v>
      </c>
      <c r="AB1291" s="267">
        <v>0.0168943581186777</v>
      </c>
      <c r="AC1291" s="268">
        <v>0.0236220472440945</v>
      </c>
      <c r="AD1291" s="269">
        <v>-0.000459172933492468</v>
      </c>
      <c r="AE1291" s="270">
        <v>53767</v>
      </c>
      <c r="AF1291" s="271">
        <v>1211</v>
      </c>
      <c r="AG1291" s="271">
        <v>0</v>
      </c>
      <c r="AH1291" s="271">
        <v>47761</v>
      </c>
      <c r="AI1291" s="271">
        <v>1086</v>
      </c>
      <c r="AJ1291" s="271">
        <v>1</v>
      </c>
      <c r="AK1291" s="268">
        <v>0.0225231089701862</v>
      </c>
      <c r="AL1291" s="268">
        <v>0.0227172797889491</v>
      </c>
      <c r="AM1291" s="269">
        <v>-0.000194170818762968</v>
      </c>
    </row>
    <row r="1292" spans="1:39">
      <c r="A1292" s="279" t="s">
        <v>1974</v>
      </c>
      <c r="B1292" s="280" t="s">
        <v>3355</v>
      </c>
      <c r="C1292" s="262" t="s">
        <v>2022</v>
      </c>
      <c r="D1292" s="280" t="s">
        <v>2023</v>
      </c>
      <c r="E1292" s="263">
        <v>23</v>
      </c>
      <c r="F1292" s="263">
        <v>169</v>
      </c>
      <c r="G1292" s="263">
        <v>132</v>
      </c>
      <c r="H1292" s="263">
        <v>0</v>
      </c>
      <c r="I1292" s="263">
        <v>0</v>
      </c>
      <c r="J1292" s="264">
        <v>2</v>
      </c>
      <c r="K1292" s="264">
        <v>168</v>
      </c>
      <c r="L1292" s="264">
        <v>167</v>
      </c>
      <c r="M1292" s="264">
        <v>0</v>
      </c>
      <c r="N1292" s="264">
        <v>0</v>
      </c>
      <c r="O1292" s="264">
        <v>0</v>
      </c>
      <c r="P1292" s="264">
        <v>63</v>
      </c>
      <c r="Q1292" s="264">
        <v>63</v>
      </c>
      <c r="R1292" s="264">
        <v>0</v>
      </c>
      <c r="S1292" s="264">
        <v>0</v>
      </c>
      <c r="T1292" s="265">
        <v>0.015</v>
      </c>
      <c r="U1292" s="266">
        <v>23</v>
      </c>
      <c r="V1292" s="266">
        <v>169</v>
      </c>
      <c r="W1292" s="266">
        <v>132</v>
      </c>
      <c r="X1292" s="266">
        <v>0</v>
      </c>
      <c r="Y1292" s="264">
        <v>0</v>
      </c>
      <c r="Z1292" s="267">
        <v>7.34782608695652</v>
      </c>
      <c r="AA1292" s="267">
        <v>7.34782608695652</v>
      </c>
      <c r="AB1292" s="267">
        <v>84</v>
      </c>
      <c r="AC1292" s="268">
        <v>0</v>
      </c>
      <c r="AD1292" s="269">
        <v>-76.6521739130435</v>
      </c>
      <c r="AE1292" s="270">
        <v>299</v>
      </c>
      <c r="AF1292" s="271">
        <v>1403</v>
      </c>
      <c r="AG1292" s="271">
        <v>0</v>
      </c>
      <c r="AH1292" s="271">
        <v>26842</v>
      </c>
      <c r="AI1292" s="271">
        <v>596</v>
      </c>
      <c r="AJ1292" s="271">
        <v>0</v>
      </c>
      <c r="AK1292" s="268">
        <v>4.69230769230769</v>
      </c>
      <c r="AL1292" s="268">
        <v>0.0222040086431711</v>
      </c>
      <c r="AM1292" s="269">
        <v>4.67010368366452</v>
      </c>
    </row>
    <row r="1293" spans="1:39">
      <c r="A1293" s="279" t="s">
        <v>1974</v>
      </c>
      <c r="B1293" s="280" t="s">
        <v>3355</v>
      </c>
      <c r="C1293" s="262" t="s">
        <v>2024</v>
      </c>
      <c r="D1293" s="280" t="s">
        <v>2025</v>
      </c>
      <c r="E1293" s="263">
        <v>4021</v>
      </c>
      <c r="F1293" s="263">
        <v>75</v>
      </c>
      <c r="G1293" s="263">
        <v>51</v>
      </c>
      <c r="H1293" s="263">
        <v>2</v>
      </c>
      <c r="I1293" s="263">
        <v>0</v>
      </c>
      <c r="J1293" s="264">
        <v>4438</v>
      </c>
      <c r="K1293" s="264">
        <v>41</v>
      </c>
      <c r="L1293" s="264">
        <v>41</v>
      </c>
      <c r="M1293" s="264">
        <v>2</v>
      </c>
      <c r="N1293" s="264">
        <v>0</v>
      </c>
      <c r="O1293" s="264">
        <v>2918</v>
      </c>
      <c r="P1293" s="264">
        <v>44</v>
      </c>
      <c r="Q1293" s="264">
        <v>43</v>
      </c>
      <c r="R1293" s="264">
        <v>23</v>
      </c>
      <c r="S1293" s="264">
        <v>0</v>
      </c>
      <c r="T1293" s="265">
        <v>0.015</v>
      </c>
      <c r="U1293" s="266">
        <v>4021</v>
      </c>
      <c r="V1293" s="266">
        <v>75</v>
      </c>
      <c r="W1293" s="266">
        <v>51</v>
      </c>
      <c r="X1293" s="266">
        <v>0</v>
      </c>
      <c r="Y1293" s="264">
        <v>2</v>
      </c>
      <c r="Z1293" s="267">
        <v>0.0186520765978612</v>
      </c>
      <c r="AA1293" s="267">
        <v>0.0186520765978612</v>
      </c>
      <c r="AB1293" s="267">
        <v>0.0092383956737269</v>
      </c>
      <c r="AC1293" s="268">
        <v>0.0150788211103496</v>
      </c>
      <c r="AD1293" s="269">
        <v>0.00941368092413433</v>
      </c>
      <c r="AE1293" s="270">
        <v>24766</v>
      </c>
      <c r="AF1293" s="271">
        <v>437</v>
      </c>
      <c r="AG1293" s="271">
        <v>0</v>
      </c>
      <c r="AH1293" s="271">
        <v>22724</v>
      </c>
      <c r="AI1293" s="271">
        <v>429</v>
      </c>
      <c r="AJ1293" s="271">
        <v>0</v>
      </c>
      <c r="AK1293" s="268">
        <v>0.0176451586852944</v>
      </c>
      <c r="AL1293" s="268">
        <v>0.0188787185354691</v>
      </c>
      <c r="AM1293" s="269">
        <v>-0.00123355985017476</v>
      </c>
    </row>
    <row r="1294" spans="1:39">
      <c r="A1294" s="279" t="s">
        <v>1974</v>
      </c>
      <c r="B1294" s="280" t="s">
        <v>3355</v>
      </c>
      <c r="C1294" s="262" t="s">
        <v>2026</v>
      </c>
      <c r="D1294" s="280" t="s">
        <v>2027</v>
      </c>
      <c r="E1294" s="263">
        <v>3412</v>
      </c>
      <c r="F1294" s="263">
        <v>91</v>
      </c>
      <c r="G1294" s="263">
        <v>58</v>
      </c>
      <c r="H1294" s="263">
        <v>0</v>
      </c>
      <c r="I1294" s="263">
        <v>0</v>
      </c>
      <c r="J1294" s="264">
        <v>4057</v>
      </c>
      <c r="K1294" s="264">
        <v>95</v>
      </c>
      <c r="L1294" s="264">
        <v>95</v>
      </c>
      <c r="M1294" s="264">
        <v>0</v>
      </c>
      <c r="N1294" s="264">
        <v>0</v>
      </c>
      <c r="O1294" s="264">
        <v>2592</v>
      </c>
      <c r="P1294" s="264">
        <v>71</v>
      </c>
      <c r="Q1294" s="264">
        <v>70</v>
      </c>
      <c r="R1294" s="264">
        <v>28</v>
      </c>
      <c r="S1294" s="264">
        <v>0</v>
      </c>
      <c r="T1294" s="265">
        <v>0.015</v>
      </c>
      <c r="U1294" s="266">
        <v>3412</v>
      </c>
      <c r="V1294" s="266">
        <v>91</v>
      </c>
      <c r="W1294" s="266">
        <v>58</v>
      </c>
      <c r="X1294" s="266">
        <v>0</v>
      </c>
      <c r="Y1294" s="264">
        <v>0</v>
      </c>
      <c r="Z1294" s="267">
        <v>0.0266705744431419</v>
      </c>
      <c r="AA1294" s="267">
        <v>0.0266705744431419</v>
      </c>
      <c r="AB1294" s="267">
        <v>0.0234163174759675</v>
      </c>
      <c r="AC1294" s="268">
        <v>0.027391975308642</v>
      </c>
      <c r="AD1294" s="269">
        <v>0.00325425696717439</v>
      </c>
      <c r="AE1294" s="270">
        <v>21428</v>
      </c>
      <c r="AF1294" s="271">
        <v>603</v>
      </c>
      <c r="AG1294" s="271">
        <v>0</v>
      </c>
      <c r="AH1294" s="271">
        <v>18658</v>
      </c>
      <c r="AI1294" s="271">
        <v>546</v>
      </c>
      <c r="AJ1294" s="271">
        <v>0</v>
      </c>
      <c r="AK1294" s="268">
        <v>0.0281407504200112</v>
      </c>
      <c r="AL1294" s="268">
        <v>0.0292635866652374</v>
      </c>
      <c r="AM1294" s="269">
        <v>-0.00112283624522623</v>
      </c>
    </row>
    <row r="1295" spans="1:39">
      <c r="A1295" s="279" t="s">
        <v>1974</v>
      </c>
      <c r="B1295" s="280" t="s">
        <v>3355</v>
      </c>
      <c r="C1295" s="262" t="s">
        <v>2028</v>
      </c>
      <c r="D1295" s="280" t="s">
        <v>2029</v>
      </c>
      <c r="E1295" s="263">
        <v>10752</v>
      </c>
      <c r="F1295" s="263">
        <v>194</v>
      </c>
      <c r="G1295" s="263">
        <v>132</v>
      </c>
      <c r="H1295" s="263">
        <v>0</v>
      </c>
      <c r="I1295" s="263">
        <v>0</v>
      </c>
      <c r="J1295" s="264">
        <v>11720</v>
      </c>
      <c r="K1295" s="264">
        <v>124</v>
      </c>
      <c r="L1295" s="264">
        <v>124</v>
      </c>
      <c r="M1295" s="264">
        <v>2</v>
      </c>
      <c r="N1295" s="264">
        <v>0</v>
      </c>
      <c r="O1295" s="264">
        <v>7162</v>
      </c>
      <c r="P1295" s="264">
        <v>125</v>
      </c>
      <c r="Q1295" s="264">
        <v>123</v>
      </c>
      <c r="R1295" s="264">
        <v>62</v>
      </c>
      <c r="S1295" s="264">
        <v>0</v>
      </c>
      <c r="T1295" s="265">
        <v>0.015</v>
      </c>
      <c r="U1295" s="266">
        <v>10752</v>
      </c>
      <c r="V1295" s="266">
        <v>194</v>
      </c>
      <c r="W1295" s="266">
        <v>132</v>
      </c>
      <c r="X1295" s="266">
        <v>0</v>
      </c>
      <c r="Y1295" s="264">
        <v>0</v>
      </c>
      <c r="Z1295" s="267">
        <v>0.0180431547619048</v>
      </c>
      <c r="AA1295" s="267">
        <v>0.0180431547619048</v>
      </c>
      <c r="AB1295" s="267">
        <v>0.010580204778157</v>
      </c>
      <c r="AC1295" s="268">
        <v>0.0174532253560458</v>
      </c>
      <c r="AD1295" s="269">
        <v>0.00746294998374776</v>
      </c>
      <c r="AE1295" s="270">
        <v>64731</v>
      </c>
      <c r="AF1295" s="271">
        <v>1222</v>
      </c>
      <c r="AG1295" s="271">
        <v>0</v>
      </c>
      <c r="AH1295" s="271">
        <v>62386</v>
      </c>
      <c r="AI1295" s="271">
        <v>1281</v>
      </c>
      <c r="AJ1295" s="271">
        <v>1</v>
      </c>
      <c r="AK1295" s="268">
        <v>0.0188781264000247</v>
      </c>
      <c r="AL1295" s="268">
        <v>0.0205174237809765</v>
      </c>
      <c r="AM1295" s="269">
        <v>-0.00163929738095179</v>
      </c>
    </row>
    <row r="1296" spans="1:39">
      <c r="A1296" s="279" t="s">
        <v>1974</v>
      </c>
      <c r="B1296" s="280" t="s">
        <v>3355</v>
      </c>
      <c r="C1296" s="262" t="s">
        <v>2030</v>
      </c>
      <c r="D1296" s="280" t="s">
        <v>2031</v>
      </c>
      <c r="E1296" s="263">
        <v>2872</v>
      </c>
      <c r="F1296" s="263">
        <v>43</v>
      </c>
      <c r="G1296" s="263">
        <v>31</v>
      </c>
      <c r="H1296" s="263">
        <v>0</v>
      </c>
      <c r="I1296" s="263">
        <v>0</v>
      </c>
      <c r="J1296" s="264">
        <v>3258</v>
      </c>
      <c r="K1296" s="264">
        <v>26</v>
      </c>
      <c r="L1296" s="264">
        <v>26</v>
      </c>
      <c r="M1296" s="264">
        <v>1</v>
      </c>
      <c r="N1296" s="264">
        <v>0</v>
      </c>
      <c r="O1296" s="264">
        <v>1924</v>
      </c>
      <c r="P1296" s="264">
        <v>26</v>
      </c>
      <c r="Q1296" s="264">
        <v>26</v>
      </c>
      <c r="R1296" s="264">
        <v>11</v>
      </c>
      <c r="S1296" s="264">
        <v>0</v>
      </c>
      <c r="T1296" s="265">
        <v>0.015</v>
      </c>
      <c r="U1296" s="266">
        <v>2872</v>
      </c>
      <c r="V1296" s="266">
        <v>43</v>
      </c>
      <c r="W1296" s="266">
        <v>31</v>
      </c>
      <c r="X1296" s="266">
        <v>0</v>
      </c>
      <c r="Y1296" s="264">
        <v>0</v>
      </c>
      <c r="Z1296" s="267">
        <v>0.0149721448467967</v>
      </c>
      <c r="AA1296" s="267">
        <v>0.0149721448467967</v>
      </c>
      <c r="AB1296" s="267">
        <v>0.00798035604665439</v>
      </c>
      <c r="AC1296" s="268">
        <v>0.0135135135135135</v>
      </c>
      <c r="AD1296" s="269">
        <v>0.00699178880014227</v>
      </c>
      <c r="AE1296" s="270">
        <v>17704</v>
      </c>
      <c r="AF1296" s="271">
        <v>259</v>
      </c>
      <c r="AG1296" s="271">
        <v>0</v>
      </c>
      <c r="AH1296" s="271">
        <v>17067</v>
      </c>
      <c r="AI1296" s="271">
        <v>219</v>
      </c>
      <c r="AJ1296" s="271">
        <v>0</v>
      </c>
      <c r="AK1296" s="268">
        <v>0.0146294622684139</v>
      </c>
      <c r="AL1296" s="268">
        <v>0.0128317806292846</v>
      </c>
      <c r="AM1296" s="269">
        <v>0.00179768163912933</v>
      </c>
    </row>
    <row r="1297" spans="1:39">
      <c r="A1297" s="279" t="s">
        <v>1974</v>
      </c>
      <c r="B1297" s="280" t="s">
        <v>3355</v>
      </c>
      <c r="C1297" s="262" t="s">
        <v>2032</v>
      </c>
      <c r="D1297" s="280" t="s">
        <v>2033</v>
      </c>
      <c r="E1297" s="263">
        <v>0</v>
      </c>
      <c r="F1297" s="263">
        <v>1</v>
      </c>
      <c r="G1297" s="263">
        <v>1</v>
      </c>
      <c r="H1297" s="263">
        <v>1</v>
      </c>
      <c r="I1297" s="263">
        <v>0</v>
      </c>
      <c r="J1297" s="264">
        <v>0</v>
      </c>
      <c r="K1297" s="264">
        <v>0</v>
      </c>
      <c r="L1297" s="264">
        <v>0</v>
      </c>
      <c r="M1297" s="264">
        <v>0</v>
      </c>
      <c r="N1297" s="264">
        <v>0</v>
      </c>
      <c r="O1297" s="264">
        <v>0</v>
      </c>
      <c r="P1297" s="264">
        <v>0</v>
      </c>
      <c r="Q1297" s="264">
        <v>0</v>
      </c>
      <c r="R1297" s="264">
        <v>0</v>
      </c>
      <c r="S1297" s="264">
        <v>0</v>
      </c>
      <c r="T1297" s="265">
        <v>0.015</v>
      </c>
      <c r="U1297" s="266">
        <v>0</v>
      </c>
      <c r="V1297" s="266">
        <v>1</v>
      </c>
      <c r="W1297" s="266">
        <v>1</v>
      </c>
      <c r="X1297" s="266">
        <v>0</v>
      </c>
      <c r="Y1297" s="264">
        <v>1</v>
      </c>
      <c r="Z1297" s="267">
        <v>0</v>
      </c>
      <c r="AA1297" s="267">
        <v>0</v>
      </c>
      <c r="AB1297" s="267">
        <v>0</v>
      </c>
      <c r="AC1297" s="268">
        <v>0</v>
      </c>
      <c r="AD1297" s="269">
        <v>0</v>
      </c>
      <c r="AE1297" s="270">
        <v>0</v>
      </c>
      <c r="AF1297" s="271">
        <v>3</v>
      </c>
      <c r="AG1297" s="271">
        <v>0</v>
      </c>
      <c r="AH1297" s="271">
        <v>0</v>
      </c>
      <c r="AI1297" s="271">
        <v>0</v>
      </c>
      <c r="AJ1297" s="271">
        <v>0</v>
      </c>
      <c r="AK1297" s="268">
        <v>0</v>
      </c>
      <c r="AL1297" s="268">
        <v>0</v>
      </c>
      <c r="AM1297" s="269">
        <v>0</v>
      </c>
    </row>
    <row r="1298" spans="1:39">
      <c r="A1298" s="279" t="s">
        <v>1974</v>
      </c>
      <c r="B1298" s="280" t="s">
        <v>3355</v>
      </c>
      <c r="C1298" s="262" t="s">
        <v>2034</v>
      </c>
      <c r="D1298" s="280" t="s">
        <v>2035</v>
      </c>
      <c r="E1298" s="263">
        <v>4146</v>
      </c>
      <c r="F1298" s="263">
        <v>57</v>
      </c>
      <c r="G1298" s="263">
        <v>46</v>
      </c>
      <c r="H1298" s="263">
        <v>1</v>
      </c>
      <c r="I1298" s="263">
        <v>0</v>
      </c>
      <c r="J1298" s="264">
        <v>4632</v>
      </c>
      <c r="K1298" s="264">
        <v>70</v>
      </c>
      <c r="L1298" s="264">
        <v>70</v>
      </c>
      <c r="M1298" s="264">
        <v>0</v>
      </c>
      <c r="N1298" s="264">
        <v>0</v>
      </c>
      <c r="O1298" s="264">
        <v>2963</v>
      </c>
      <c r="P1298" s="264">
        <v>44</v>
      </c>
      <c r="Q1298" s="264">
        <v>44</v>
      </c>
      <c r="R1298" s="264">
        <v>5</v>
      </c>
      <c r="S1298" s="264">
        <v>0</v>
      </c>
      <c r="T1298" s="265">
        <v>0.015</v>
      </c>
      <c r="U1298" s="266">
        <v>4146</v>
      </c>
      <c r="V1298" s="266">
        <v>57</v>
      </c>
      <c r="W1298" s="266">
        <v>46</v>
      </c>
      <c r="X1298" s="266">
        <v>0</v>
      </c>
      <c r="Y1298" s="264">
        <v>1</v>
      </c>
      <c r="Z1298" s="267">
        <v>0.0137481910274964</v>
      </c>
      <c r="AA1298" s="267">
        <v>0.0137481910274964</v>
      </c>
      <c r="AB1298" s="267">
        <v>0.0151122625215889</v>
      </c>
      <c r="AC1298" s="268">
        <v>0.0148498143773203</v>
      </c>
      <c r="AD1298" s="269">
        <v>-0.00136407149409257</v>
      </c>
      <c r="AE1298" s="270">
        <v>26328</v>
      </c>
      <c r="AF1298" s="271">
        <v>411</v>
      </c>
      <c r="AG1298" s="271">
        <v>0</v>
      </c>
      <c r="AH1298" s="271">
        <v>26219</v>
      </c>
      <c r="AI1298" s="271">
        <v>415</v>
      </c>
      <c r="AJ1298" s="271">
        <v>0</v>
      </c>
      <c r="AK1298" s="268">
        <v>0.0156107566089335</v>
      </c>
      <c r="AL1298" s="268">
        <v>0.0158282161791068</v>
      </c>
      <c r="AM1298" s="269">
        <v>-0.000217459570173301</v>
      </c>
    </row>
    <row r="1299" spans="1:39">
      <c r="A1299" s="279" t="s">
        <v>1974</v>
      </c>
      <c r="B1299" s="280" t="s">
        <v>3355</v>
      </c>
      <c r="C1299" s="262" t="s">
        <v>2036</v>
      </c>
      <c r="D1299" s="280" t="s">
        <v>2037</v>
      </c>
      <c r="E1299" s="263">
        <v>3805</v>
      </c>
      <c r="F1299" s="263">
        <v>55</v>
      </c>
      <c r="G1299" s="263">
        <v>34</v>
      </c>
      <c r="H1299" s="263">
        <v>0</v>
      </c>
      <c r="I1299" s="263">
        <v>0</v>
      </c>
      <c r="J1299" s="264">
        <v>4372</v>
      </c>
      <c r="K1299" s="264">
        <v>70</v>
      </c>
      <c r="L1299" s="264">
        <v>70</v>
      </c>
      <c r="M1299" s="264">
        <v>3</v>
      </c>
      <c r="N1299" s="264">
        <v>0</v>
      </c>
      <c r="O1299" s="264">
        <v>2687</v>
      </c>
      <c r="P1299" s="264">
        <v>46</v>
      </c>
      <c r="Q1299" s="264">
        <v>46</v>
      </c>
      <c r="R1299" s="264">
        <v>0</v>
      </c>
      <c r="S1299" s="264">
        <v>0</v>
      </c>
      <c r="T1299" s="265">
        <v>0.015</v>
      </c>
      <c r="U1299" s="266">
        <v>3805</v>
      </c>
      <c r="V1299" s="266">
        <v>55</v>
      </c>
      <c r="W1299" s="266">
        <v>34</v>
      </c>
      <c r="X1299" s="266">
        <v>0</v>
      </c>
      <c r="Y1299" s="264">
        <v>0</v>
      </c>
      <c r="Z1299" s="267">
        <v>0.0144546649145861</v>
      </c>
      <c r="AA1299" s="267">
        <v>0.0144546649145861</v>
      </c>
      <c r="AB1299" s="267">
        <v>0.0160109789569991</v>
      </c>
      <c r="AC1299" s="268">
        <v>0.0171194640863416</v>
      </c>
      <c r="AD1299" s="269">
        <v>-0.00155631404241302</v>
      </c>
      <c r="AE1299" s="270">
        <v>23997</v>
      </c>
      <c r="AF1299" s="271">
        <v>432</v>
      </c>
      <c r="AG1299" s="271">
        <v>0</v>
      </c>
      <c r="AH1299" s="271">
        <v>23505</v>
      </c>
      <c r="AI1299" s="271">
        <v>394</v>
      </c>
      <c r="AJ1299" s="271">
        <v>0</v>
      </c>
      <c r="AK1299" s="268">
        <v>0.0180022502812852</v>
      </c>
      <c r="AL1299" s="268">
        <v>0.0167623909806424</v>
      </c>
      <c r="AM1299" s="269">
        <v>0.00123985930064274</v>
      </c>
    </row>
    <row r="1300" spans="1:39">
      <c r="A1300" s="279" t="s">
        <v>1974</v>
      </c>
      <c r="B1300" s="280" t="s">
        <v>3355</v>
      </c>
      <c r="C1300" s="262" t="s">
        <v>2038</v>
      </c>
      <c r="D1300" s="280" t="s">
        <v>2039</v>
      </c>
      <c r="E1300" s="263">
        <v>7061</v>
      </c>
      <c r="F1300" s="263">
        <v>184</v>
      </c>
      <c r="G1300" s="263">
        <v>134</v>
      </c>
      <c r="H1300" s="263">
        <v>8</v>
      </c>
      <c r="I1300" s="263">
        <v>0</v>
      </c>
      <c r="J1300" s="264">
        <v>7971</v>
      </c>
      <c r="K1300" s="264">
        <v>105</v>
      </c>
      <c r="L1300" s="264">
        <v>105</v>
      </c>
      <c r="M1300" s="264">
        <v>10</v>
      </c>
      <c r="N1300" s="264">
        <v>0</v>
      </c>
      <c r="O1300" s="264">
        <v>5134</v>
      </c>
      <c r="P1300" s="264">
        <v>95</v>
      </c>
      <c r="Q1300" s="264">
        <v>95</v>
      </c>
      <c r="R1300" s="264">
        <v>42</v>
      </c>
      <c r="S1300" s="264">
        <v>0</v>
      </c>
      <c r="T1300" s="265">
        <v>0.015</v>
      </c>
      <c r="U1300" s="266">
        <v>7061</v>
      </c>
      <c r="V1300" s="266">
        <v>184</v>
      </c>
      <c r="W1300" s="266">
        <v>134</v>
      </c>
      <c r="X1300" s="266">
        <v>0</v>
      </c>
      <c r="Y1300" s="264">
        <v>8</v>
      </c>
      <c r="Z1300" s="267">
        <v>0.0260586319218241</v>
      </c>
      <c r="AA1300" s="267">
        <v>0.0260586319218241</v>
      </c>
      <c r="AB1300" s="267">
        <v>0.013172751223184</v>
      </c>
      <c r="AC1300" s="268">
        <v>0.018504090377873</v>
      </c>
      <c r="AD1300" s="269">
        <v>0.0128858806986401</v>
      </c>
      <c r="AE1300" s="270">
        <v>43205</v>
      </c>
      <c r="AF1300" s="271">
        <v>846</v>
      </c>
      <c r="AG1300" s="271">
        <v>0</v>
      </c>
      <c r="AH1300" s="271">
        <v>36915</v>
      </c>
      <c r="AI1300" s="271">
        <v>744</v>
      </c>
      <c r="AJ1300" s="271">
        <v>0</v>
      </c>
      <c r="AK1300" s="268">
        <v>0.0195810670061335</v>
      </c>
      <c r="AL1300" s="268">
        <v>0.02015440877692</v>
      </c>
      <c r="AM1300" s="269">
        <v>-0.000573341770786401</v>
      </c>
    </row>
    <row r="1301" spans="1:39">
      <c r="A1301" s="279" t="s">
        <v>1974</v>
      </c>
      <c r="B1301" s="280" t="s">
        <v>3355</v>
      </c>
      <c r="C1301" s="262" t="s">
        <v>2040</v>
      </c>
      <c r="D1301" s="280" t="s">
        <v>2041</v>
      </c>
      <c r="E1301" s="263">
        <v>4887</v>
      </c>
      <c r="F1301" s="263">
        <v>64</v>
      </c>
      <c r="G1301" s="263">
        <v>49</v>
      </c>
      <c r="H1301" s="263">
        <v>0</v>
      </c>
      <c r="I1301" s="263">
        <v>0</v>
      </c>
      <c r="J1301" s="264">
        <v>5308</v>
      </c>
      <c r="K1301" s="264">
        <v>58</v>
      </c>
      <c r="L1301" s="264">
        <v>58</v>
      </c>
      <c r="M1301" s="264">
        <v>0</v>
      </c>
      <c r="N1301" s="264">
        <v>0</v>
      </c>
      <c r="O1301" s="264">
        <v>3186</v>
      </c>
      <c r="P1301" s="264">
        <v>55</v>
      </c>
      <c r="Q1301" s="264">
        <v>55</v>
      </c>
      <c r="R1301" s="264">
        <v>14</v>
      </c>
      <c r="S1301" s="264">
        <v>0</v>
      </c>
      <c r="T1301" s="265">
        <v>0.015</v>
      </c>
      <c r="U1301" s="266">
        <v>4887</v>
      </c>
      <c r="V1301" s="266">
        <v>64</v>
      </c>
      <c r="W1301" s="266">
        <v>49</v>
      </c>
      <c r="X1301" s="266">
        <v>0</v>
      </c>
      <c r="Y1301" s="264">
        <v>0</v>
      </c>
      <c r="Z1301" s="267">
        <v>0.0130959688970739</v>
      </c>
      <c r="AA1301" s="267">
        <v>0.0130959688970739</v>
      </c>
      <c r="AB1301" s="267">
        <v>0.0109269027882442</v>
      </c>
      <c r="AC1301" s="268">
        <v>0.017263025737602</v>
      </c>
      <c r="AD1301" s="269">
        <v>0.00216906610882971</v>
      </c>
      <c r="AE1301" s="270">
        <v>30344</v>
      </c>
      <c r="AF1301" s="271">
        <v>542</v>
      </c>
      <c r="AG1301" s="271">
        <v>0</v>
      </c>
      <c r="AH1301" s="271">
        <v>30131</v>
      </c>
      <c r="AI1301" s="271">
        <v>475</v>
      </c>
      <c r="AJ1301" s="271">
        <v>0</v>
      </c>
      <c r="AK1301" s="268">
        <v>0.0178618507777485</v>
      </c>
      <c r="AL1301" s="268">
        <v>0.0157644950383326</v>
      </c>
      <c r="AM1301" s="269">
        <v>0.00209735573941587</v>
      </c>
    </row>
    <row r="1302" spans="1:39">
      <c r="A1302" s="279" t="s">
        <v>1974</v>
      </c>
      <c r="B1302" s="280" t="s">
        <v>3355</v>
      </c>
      <c r="C1302" s="262" t="s">
        <v>2042</v>
      </c>
      <c r="D1302" s="280" t="s">
        <v>2043</v>
      </c>
      <c r="E1302" s="263">
        <v>1783</v>
      </c>
      <c r="F1302" s="263">
        <v>47</v>
      </c>
      <c r="G1302" s="263">
        <v>33</v>
      </c>
      <c r="H1302" s="263">
        <v>0</v>
      </c>
      <c r="I1302" s="263">
        <v>0</v>
      </c>
      <c r="J1302" s="264">
        <v>2185</v>
      </c>
      <c r="K1302" s="264">
        <v>61</v>
      </c>
      <c r="L1302" s="264">
        <v>61</v>
      </c>
      <c r="M1302" s="264">
        <v>4</v>
      </c>
      <c r="N1302" s="264">
        <v>0</v>
      </c>
      <c r="O1302" s="264">
        <v>1317</v>
      </c>
      <c r="P1302" s="264">
        <v>38</v>
      </c>
      <c r="Q1302" s="264">
        <v>38</v>
      </c>
      <c r="R1302" s="264">
        <v>15</v>
      </c>
      <c r="S1302" s="264">
        <v>0</v>
      </c>
      <c r="T1302" s="265">
        <v>0.015</v>
      </c>
      <c r="U1302" s="266">
        <v>1783</v>
      </c>
      <c r="V1302" s="266">
        <v>47</v>
      </c>
      <c r="W1302" s="266">
        <v>33</v>
      </c>
      <c r="X1302" s="266">
        <v>0</v>
      </c>
      <c r="Y1302" s="264">
        <v>0</v>
      </c>
      <c r="Z1302" s="267">
        <v>0.0263600673022995</v>
      </c>
      <c r="AA1302" s="267">
        <v>0.0263600673022995</v>
      </c>
      <c r="AB1302" s="267">
        <v>0.0279176201372998</v>
      </c>
      <c r="AC1302" s="268">
        <v>0.0288534548215642</v>
      </c>
      <c r="AD1302" s="269">
        <v>-0.00155755283500028</v>
      </c>
      <c r="AE1302" s="270">
        <v>11497</v>
      </c>
      <c r="AF1302" s="271">
        <v>331</v>
      </c>
      <c r="AG1302" s="271">
        <v>0</v>
      </c>
      <c r="AH1302" s="271">
        <v>11458</v>
      </c>
      <c r="AI1302" s="271">
        <v>290</v>
      </c>
      <c r="AJ1302" s="271">
        <v>0</v>
      </c>
      <c r="AK1302" s="268">
        <v>0.0287901191615204</v>
      </c>
      <c r="AL1302" s="268">
        <v>0.0253098271949729</v>
      </c>
      <c r="AM1302" s="269">
        <v>0.00348029196654745</v>
      </c>
    </row>
    <row r="1303" spans="1:39">
      <c r="A1303" s="279" t="s">
        <v>1974</v>
      </c>
      <c r="B1303" s="280" t="s">
        <v>3355</v>
      </c>
      <c r="C1303" s="262" t="s">
        <v>2044</v>
      </c>
      <c r="D1303" s="280" t="s">
        <v>2045</v>
      </c>
      <c r="E1303" s="263">
        <v>3483</v>
      </c>
      <c r="F1303" s="263">
        <v>58</v>
      </c>
      <c r="G1303" s="263">
        <v>45</v>
      </c>
      <c r="H1303" s="263">
        <v>0</v>
      </c>
      <c r="I1303" s="263">
        <v>0</v>
      </c>
      <c r="J1303" s="264">
        <v>3542</v>
      </c>
      <c r="K1303" s="264">
        <v>87</v>
      </c>
      <c r="L1303" s="264">
        <v>86</v>
      </c>
      <c r="M1303" s="264">
        <v>13</v>
      </c>
      <c r="N1303" s="264">
        <v>0</v>
      </c>
      <c r="O1303" s="264">
        <v>1998</v>
      </c>
      <c r="P1303" s="264">
        <v>68</v>
      </c>
      <c r="Q1303" s="264">
        <v>67</v>
      </c>
      <c r="R1303" s="264">
        <v>11</v>
      </c>
      <c r="S1303" s="264">
        <v>0</v>
      </c>
      <c r="T1303" s="265">
        <v>0.015</v>
      </c>
      <c r="U1303" s="266">
        <v>3483</v>
      </c>
      <c r="V1303" s="266">
        <v>58</v>
      </c>
      <c r="W1303" s="266">
        <v>45</v>
      </c>
      <c r="X1303" s="266">
        <v>0</v>
      </c>
      <c r="Y1303" s="264">
        <v>0</v>
      </c>
      <c r="Z1303" s="267">
        <v>0.0166523112259546</v>
      </c>
      <c r="AA1303" s="267">
        <v>0.0166523112259546</v>
      </c>
      <c r="AB1303" s="267">
        <v>0.0245623941276115</v>
      </c>
      <c r="AC1303" s="268">
        <v>0.034034034034034</v>
      </c>
      <c r="AD1303" s="269">
        <v>-0.00791008290165688</v>
      </c>
      <c r="AE1303" s="270">
        <v>21072</v>
      </c>
      <c r="AF1303" s="271">
        <v>564</v>
      </c>
      <c r="AG1303" s="271">
        <v>0</v>
      </c>
      <c r="AH1303" s="271">
        <v>20445</v>
      </c>
      <c r="AI1303" s="271">
        <v>501</v>
      </c>
      <c r="AJ1303" s="271">
        <v>1</v>
      </c>
      <c r="AK1303" s="268">
        <v>0.0267653758542141</v>
      </c>
      <c r="AL1303" s="268">
        <v>0.0244558571777941</v>
      </c>
      <c r="AM1303" s="269">
        <v>0.00230951867642004</v>
      </c>
    </row>
    <row r="1304" spans="1:39">
      <c r="A1304" s="279" t="s">
        <v>1974</v>
      </c>
      <c r="B1304" s="280" t="s">
        <v>3355</v>
      </c>
      <c r="C1304" s="262" t="s">
        <v>2046</v>
      </c>
      <c r="D1304" s="280" t="s">
        <v>2047</v>
      </c>
      <c r="E1304" s="263">
        <v>3700</v>
      </c>
      <c r="F1304" s="263">
        <v>63</v>
      </c>
      <c r="G1304" s="263">
        <v>50</v>
      </c>
      <c r="H1304" s="263">
        <v>0</v>
      </c>
      <c r="I1304" s="263">
        <v>0</v>
      </c>
      <c r="J1304" s="264">
        <v>3666</v>
      </c>
      <c r="K1304" s="264">
        <v>67</v>
      </c>
      <c r="L1304" s="264">
        <v>67</v>
      </c>
      <c r="M1304" s="264">
        <v>5</v>
      </c>
      <c r="N1304" s="264">
        <v>0</v>
      </c>
      <c r="O1304" s="264">
        <v>2298</v>
      </c>
      <c r="P1304" s="264">
        <v>48</v>
      </c>
      <c r="Q1304" s="264">
        <v>48</v>
      </c>
      <c r="R1304" s="264">
        <v>19</v>
      </c>
      <c r="S1304" s="264">
        <v>0</v>
      </c>
      <c r="T1304" s="265">
        <v>0.015</v>
      </c>
      <c r="U1304" s="266">
        <v>3700</v>
      </c>
      <c r="V1304" s="266">
        <v>63</v>
      </c>
      <c r="W1304" s="266">
        <v>50</v>
      </c>
      <c r="X1304" s="266">
        <v>0</v>
      </c>
      <c r="Y1304" s="264">
        <v>0</v>
      </c>
      <c r="Z1304" s="267">
        <v>0.017027027027027</v>
      </c>
      <c r="AA1304" s="267">
        <v>0.017027027027027</v>
      </c>
      <c r="AB1304" s="267">
        <v>0.0182760501909438</v>
      </c>
      <c r="AC1304" s="268">
        <v>0.02088772845953</v>
      </c>
      <c r="AD1304" s="269">
        <v>-0.00124902316391678</v>
      </c>
      <c r="AE1304" s="270">
        <v>22712</v>
      </c>
      <c r="AF1304" s="271">
        <v>448</v>
      </c>
      <c r="AG1304" s="271">
        <v>0</v>
      </c>
      <c r="AH1304" s="271">
        <v>22867</v>
      </c>
      <c r="AI1304" s="271">
        <v>495</v>
      </c>
      <c r="AJ1304" s="271">
        <v>0</v>
      </c>
      <c r="AK1304" s="268">
        <v>0.0197252553716097</v>
      </c>
      <c r="AL1304" s="268">
        <v>0.0216469147680063</v>
      </c>
      <c r="AM1304" s="269">
        <v>-0.00192165939639657</v>
      </c>
    </row>
    <row r="1305" spans="1:39">
      <c r="A1305" s="279" t="s">
        <v>1974</v>
      </c>
      <c r="B1305" s="280" t="s">
        <v>3355</v>
      </c>
      <c r="C1305" s="262" t="s">
        <v>2048</v>
      </c>
      <c r="D1305" s="280" t="s">
        <v>2049</v>
      </c>
      <c r="E1305" s="263">
        <v>3974</v>
      </c>
      <c r="F1305" s="263">
        <v>82</v>
      </c>
      <c r="G1305" s="263">
        <v>57</v>
      </c>
      <c r="H1305" s="263">
        <v>0</v>
      </c>
      <c r="I1305" s="263">
        <v>0</v>
      </c>
      <c r="J1305" s="264">
        <v>3951</v>
      </c>
      <c r="K1305" s="264">
        <v>87</v>
      </c>
      <c r="L1305" s="264">
        <v>87</v>
      </c>
      <c r="M1305" s="264">
        <v>6</v>
      </c>
      <c r="N1305" s="264">
        <v>0</v>
      </c>
      <c r="O1305" s="264">
        <v>2518</v>
      </c>
      <c r="P1305" s="264">
        <v>70</v>
      </c>
      <c r="Q1305" s="264">
        <v>70</v>
      </c>
      <c r="R1305" s="264">
        <v>25</v>
      </c>
      <c r="S1305" s="264">
        <v>0</v>
      </c>
      <c r="T1305" s="265">
        <v>0.015</v>
      </c>
      <c r="U1305" s="266">
        <v>3974</v>
      </c>
      <c r="V1305" s="266">
        <v>82</v>
      </c>
      <c r="W1305" s="266">
        <v>57</v>
      </c>
      <c r="X1305" s="266">
        <v>0</v>
      </c>
      <c r="Y1305" s="264">
        <v>0</v>
      </c>
      <c r="Z1305" s="267">
        <v>0.0206341217916457</v>
      </c>
      <c r="AA1305" s="267">
        <v>0.0206341217916457</v>
      </c>
      <c r="AB1305" s="267">
        <v>0.0220197418375095</v>
      </c>
      <c r="AC1305" s="268">
        <v>0.0277998411437649</v>
      </c>
      <c r="AD1305" s="269">
        <v>-0.00138562004586379</v>
      </c>
      <c r="AE1305" s="270">
        <v>24194</v>
      </c>
      <c r="AF1305" s="271">
        <v>478</v>
      </c>
      <c r="AG1305" s="271">
        <v>0</v>
      </c>
      <c r="AH1305" s="271">
        <v>23430</v>
      </c>
      <c r="AI1305" s="271">
        <v>569</v>
      </c>
      <c r="AJ1305" s="271">
        <v>0</v>
      </c>
      <c r="AK1305" s="268">
        <v>0.019756964536662</v>
      </c>
      <c r="AL1305" s="268">
        <v>0.0242851045667947</v>
      </c>
      <c r="AM1305" s="269">
        <v>-0.00452814003013273</v>
      </c>
    </row>
    <row r="1306" spans="1:39">
      <c r="A1306" s="279" t="s">
        <v>1974</v>
      </c>
      <c r="B1306" s="280" t="s">
        <v>3355</v>
      </c>
      <c r="C1306" s="262" t="s">
        <v>2050</v>
      </c>
      <c r="D1306" s="280" t="s">
        <v>2051</v>
      </c>
      <c r="E1306" s="263">
        <v>3130</v>
      </c>
      <c r="F1306" s="263">
        <v>74</v>
      </c>
      <c r="G1306" s="263">
        <v>49</v>
      </c>
      <c r="H1306" s="263">
        <v>0</v>
      </c>
      <c r="I1306" s="263">
        <v>0</v>
      </c>
      <c r="J1306" s="264">
        <v>3219</v>
      </c>
      <c r="K1306" s="264">
        <v>87</v>
      </c>
      <c r="L1306" s="264">
        <v>87</v>
      </c>
      <c r="M1306" s="264">
        <v>7</v>
      </c>
      <c r="N1306" s="264">
        <v>0</v>
      </c>
      <c r="O1306" s="264">
        <v>1882</v>
      </c>
      <c r="P1306" s="264">
        <v>43</v>
      </c>
      <c r="Q1306" s="264">
        <v>43</v>
      </c>
      <c r="R1306" s="264">
        <v>19</v>
      </c>
      <c r="S1306" s="264">
        <v>0</v>
      </c>
      <c r="T1306" s="265">
        <v>0.015</v>
      </c>
      <c r="U1306" s="266">
        <v>3130</v>
      </c>
      <c r="V1306" s="266">
        <v>74</v>
      </c>
      <c r="W1306" s="266">
        <v>49</v>
      </c>
      <c r="X1306" s="266">
        <v>0</v>
      </c>
      <c r="Y1306" s="264">
        <v>0</v>
      </c>
      <c r="Z1306" s="267">
        <v>0.0236421725239617</v>
      </c>
      <c r="AA1306" s="267">
        <v>0.0236421725239617</v>
      </c>
      <c r="AB1306" s="267">
        <v>0.027027027027027</v>
      </c>
      <c r="AC1306" s="268">
        <v>0.0228480340063762</v>
      </c>
      <c r="AD1306" s="269">
        <v>-0.00338485450306537</v>
      </c>
      <c r="AE1306" s="270">
        <v>18948</v>
      </c>
      <c r="AF1306" s="271">
        <v>508</v>
      </c>
      <c r="AG1306" s="271">
        <v>0</v>
      </c>
      <c r="AH1306" s="271">
        <v>18858</v>
      </c>
      <c r="AI1306" s="271">
        <v>487</v>
      </c>
      <c r="AJ1306" s="271">
        <v>0</v>
      </c>
      <c r="AK1306" s="268">
        <v>0.0268102174371965</v>
      </c>
      <c r="AL1306" s="268">
        <v>0.0258245837310425</v>
      </c>
      <c r="AM1306" s="269">
        <v>0.00098563370615401</v>
      </c>
    </row>
    <row r="1307" spans="1:39">
      <c r="A1307" s="279" t="s">
        <v>1974</v>
      </c>
      <c r="B1307" s="280" t="s">
        <v>3355</v>
      </c>
      <c r="C1307" s="262" t="s">
        <v>2052</v>
      </c>
      <c r="D1307" s="280" t="s">
        <v>2053</v>
      </c>
      <c r="E1307" s="263">
        <v>3111</v>
      </c>
      <c r="F1307" s="263">
        <v>28</v>
      </c>
      <c r="G1307" s="263">
        <v>21</v>
      </c>
      <c r="H1307" s="263">
        <v>0</v>
      </c>
      <c r="I1307" s="263">
        <v>0</v>
      </c>
      <c r="J1307" s="264">
        <v>3159</v>
      </c>
      <c r="K1307" s="264">
        <v>53</v>
      </c>
      <c r="L1307" s="264">
        <v>53</v>
      </c>
      <c r="M1307" s="264">
        <v>2</v>
      </c>
      <c r="N1307" s="264">
        <v>0</v>
      </c>
      <c r="O1307" s="264">
        <v>1929</v>
      </c>
      <c r="P1307" s="264">
        <v>50</v>
      </c>
      <c r="Q1307" s="264">
        <v>50</v>
      </c>
      <c r="R1307" s="264">
        <v>17</v>
      </c>
      <c r="S1307" s="264">
        <v>0</v>
      </c>
      <c r="T1307" s="265">
        <v>0.015</v>
      </c>
      <c r="U1307" s="266">
        <v>3111</v>
      </c>
      <c r="V1307" s="266">
        <v>28</v>
      </c>
      <c r="W1307" s="266">
        <v>21</v>
      </c>
      <c r="X1307" s="266">
        <v>0</v>
      </c>
      <c r="Y1307" s="264">
        <v>0</v>
      </c>
      <c r="Z1307" s="267">
        <v>0.00900032144005143</v>
      </c>
      <c r="AA1307" s="267">
        <v>0.00900032144005143</v>
      </c>
      <c r="AB1307" s="267">
        <v>0.0167774612219057</v>
      </c>
      <c r="AC1307" s="268">
        <v>0.0259201658890617</v>
      </c>
      <c r="AD1307" s="269">
        <v>-0.00777713978185424</v>
      </c>
      <c r="AE1307" s="270">
        <v>19434</v>
      </c>
      <c r="AF1307" s="271">
        <v>301</v>
      </c>
      <c r="AG1307" s="271">
        <v>0</v>
      </c>
      <c r="AH1307" s="271">
        <v>19206</v>
      </c>
      <c r="AI1307" s="271">
        <v>241</v>
      </c>
      <c r="AJ1307" s="271">
        <v>0</v>
      </c>
      <c r="AK1307" s="268">
        <v>0.0154883194401564</v>
      </c>
      <c r="AL1307" s="268">
        <v>0.0125481620326981</v>
      </c>
      <c r="AM1307" s="269">
        <v>0.00294015740745831</v>
      </c>
    </row>
    <row r="1308" spans="1:39">
      <c r="A1308" s="279" t="s">
        <v>1974</v>
      </c>
      <c r="B1308" s="280" t="s">
        <v>3355</v>
      </c>
      <c r="C1308" s="262" t="s">
        <v>2054</v>
      </c>
      <c r="D1308" s="280" t="s">
        <v>2055</v>
      </c>
      <c r="E1308" s="263">
        <v>5591</v>
      </c>
      <c r="F1308" s="263">
        <v>180</v>
      </c>
      <c r="G1308" s="263">
        <v>126</v>
      </c>
      <c r="H1308" s="263">
        <v>0</v>
      </c>
      <c r="I1308" s="263">
        <v>0</v>
      </c>
      <c r="J1308" s="264">
        <v>5537</v>
      </c>
      <c r="K1308" s="264">
        <v>165</v>
      </c>
      <c r="L1308" s="264">
        <v>165</v>
      </c>
      <c r="M1308" s="264">
        <v>1</v>
      </c>
      <c r="N1308" s="264">
        <v>0</v>
      </c>
      <c r="O1308" s="264">
        <v>3282</v>
      </c>
      <c r="P1308" s="264">
        <v>109</v>
      </c>
      <c r="Q1308" s="264">
        <v>109</v>
      </c>
      <c r="R1308" s="264">
        <v>31</v>
      </c>
      <c r="S1308" s="264">
        <v>0</v>
      </c>
      <c r="T1308" s="265">
        <v>0.015</v>
      </c>
      <c r="U1308" s="266">
        <v>5591</v>
      </c>
      <c r="V1308" s="266">
        <v>180</v>
      </c>
      <c r="W1308" s="266">
        <v>126</v>
      </c>
      <c r="X1308" s="266">
        <v>0</v>
      </c>
      <c r="Y1308" s="264">
        <v>0</v>
      </c>
      <c r="Z1308" s="267">
        <v>0.0321945984618136</v>
      </c>
      <c r="AA1308" s="267">
        <v>0.0321945984618136</v>
      </c>
      <c r="AB1308" s="267">
        <v>0.0297995304316417</v>
      </c>
      <c r="AC1308" s="268">
        <v>0.0332114564290067</v>
      </c>
      <c r="AD1308" s="269">
        <v>0.00239506803017195</v>
      </c>
      <c r="AE1308" s="270">
        <v>33870</v>
      </c>
      <c r="AF1308" s="271">
        <v>1010</v>
      </c>
      <c r="AG1308" s="271">
        <v>0</v>
      </c>
      <c r="AH1308" s="271">
        <v>33194</v>
      </c>
      <c r="AI1308" s="271">
        <v>902</v>
      </c>
      <c r="AJ1308" s="271">
        <v>0</v>
      </c>
      <c r="AK1308" s="268">
        <v>0.0298198996161795</v>
      </c>
      <c r="AL1308" s="268">
        <v>0.0271735855877568</v>
      </c>
      <c r="AM1308" s="269">
        <v>0.00264631402842269</v>
      </c>
    </row>
    <row r="1309" spans="1:39">
      <c r="A1309" s="279" t="s">
        <v>1974</v>
      </c>
      <c r="B1309" s="280" t="s">
        <v>3355</v>
      </c>
      <c r="C1309" s="262" t="s">
        <v>2056</v>
      </c>
      <c r="D1309" s="280" t="s">
        <v>2057</v>
      </c>
      <c r="E1309" s="263">
        <v>4984</v>
      </c>
      <c r="F1309" s="263">
        <v>95</v>
      </c>
      <c r="G1309" s="263">
        <v>66</v>
      </c>
      <c r="H1309" s="263">
        <v>0</v>
      </c>
      <c r="I1309" s="263">
        <v>0</v>
      </c>
      <c r="J1309" s="264">
        <v>5070</v>
      </c>
      <c r="K1309" s="264">
        <v>104</v>
      </c>
      <c r="L1309" s="264">
        <v>103</v>
      </c>
      <c r="M1309" s="264">
        <v>5</v>
      </c>
      <c r="N1309" s="264">
        <v>0</v>
      </c>
      <c r="O1309" s="264">
        <v>2959</v>
      </c>
      <c r="P1309" s="264">
        <v>88</v>
      </c>
      <c r="Q1309" s="264">
        <v>88</v>
      </c>
      <c r="R1309" s="264">
        <v>39</v>
      </c>
      <c r="S1309" s="264">
        <v>0</v>
      </c>
      <c r="T1309" s="265">
        <v>0.015</v>
      </c>
      <c r="U1309" s="266">
        <v>4984</v>
      </c>
      <c r="V1309" s="266">
        <v>95</v>
      </c>
      <c r="W1309" s="266">
        <v>66</v>
      </c>
      <c r="X1309" s="266">
        <v>0</v>
      </c>
      <c r="Y1309" s="264">
        <v>0</v>
      </c>
      <c r="Z1309" s="267">
        <v>0.0190609951845907</v>
      </c>
      <c r="AA1309" s="267">
        <v>0.0190609951845907</v>
      </c>
      <c r="AB1309" s="267">
        <v>0.0205128205128205</v>
      </c>
      <c r="AC1309" s="268">
        <v>0.0297397769516729</v>
      </c>
      <c r="AD1309" s="269">
        <v>-0.00145182532822982</v>
      </c>
      <c r="AE1309" s="270">
        <v>30645</v>
      </c>
      <c r="AF1309" s="271">
        <v>644</v>
      </c>
      <c r="AG1309" s="271">
        <v>0</v>
      </c>
      <c r="AH1309" s="271">
        <v>30477</v>
      </c>
      <c r="AI1309" s="271">
        <v>631</v>
      </c>
      <c r="AJ1309" s="271">
        <v>0</v>
      </c>
      <c r="AK1309" s="268">
        <v>0.0210148474465655</v>
      </c>
      <c r="AL1309" s="268">
        <v>0.0207041375463464</v>
      </c>
      <c r="AM1309" s="269">
        <v>0.000310709900219086</v>
      </c>
    </row>
    <row r="1310" spans="1:39">
      <c r="A1310" s="279" t="s">
        <v>1974</v>
      </c>
      <c r="B1310" s="280" t="s">
        <v>3355</v>
      </c>
      <c r="C1310" s="262" t="s">
        <v>2058</v>
      </c>
      <c r="D1310" s="280" t="s">
        <v>2059</v>
      </c>
      <c r="E1310" s="263">
        <v>2527</v>
      </c>
      <c r="F1310" s="263">
        <v>65</v>
      </c>
      <c r="G1310" s="263">
        <v>50</v>
      </c>
      <c r="H1310" s="263">
        <v>0</v>
      </c>
      <c r="I1310" s="263">
        <v>0</v>
      </c>
      <c r="J1310" s="264">
        <v>2596</v>
      </c>
      <c r="K1310" s="264">
        <v>0</v>
      </c>
      <c r="L1310" s="264">
        <v>0</v>
      </c>
      <c r="M1310" s="264">
        <v>0</v>
      </c>
      <c r="N1310" s="264">
        <v>0</v>
      </c>
      <c r="O1310" s="264">
        <v>1626</v>
      </c>
      <c r="P1310" s="264">
        <v>15</v>
      </c>
      <c r="Q1310" s="264">
        <v>15</v>
      </c>
      <c r="R1310" s="264">
        <v>6</v>
      </c>
      <c r="S1310" s="264">
        <v>0</v>
      </c>
      <c r="T1310" s="265">
        <v>0.015</v>
      </c>
      <c r="U1310" s="266">
        <v>2527</v>
      </c>
      <c r="V1310" s="266">
        <v>65</v>
      </c>
      <c r="W1310" s="266">
        <v>50</v>
      </c>
      <c r="X1310" s="266">
        <v>0</v>
      </c>
      <c r="Y1310" s="264">
        <v>0</v>
      </c>
      <c r="Z1310" s="267">
        <v>0.0257222002374357</v>
      </c>
      <c r="AA1310" s="267">
        <v>0.0257222002374357</v>
      </c>
      <c r="AB1310" s="267">
        <v>0</v>
      </c>
      <c r="AC1310" s="268">
        <v>0.00922509225092251</v>
      </c>
      <c r="AD1310" s="269">
        <v>0.0257222002374357</v>
      </c>
      <c r="AE1310" s="270">
        <v>15642</v>
      </c>
      <c r="AF1310" s="271">
        <v>208</v>
      </c>
      <c r="AG1310" s="271">
        <v>0</v>
      </c>
      <c r="AH1310" s="271">
        <v>15207</v>
      </c>
      <c r="AI1310" s="271">
        <v>192</v>
      </c>
      <c r="AJ1310" s="271">
        <v>0</v>
      </c>
      <c r="AK1310" s="268">
        <v>0.0132975322848741</v>
      </c>
      <c r="AL1310" s="268">
        <v>0.012625764450582</v>
      </c>
      <c r="AM1310" s="269">
        <v>0.000671767834292089</v>
      </c>
    </row>
    <row r="1311" spans="1:39">
      <c r="A1311" s="279" t="s">
        <v>1974</v>
      </c>
      <c r="B1311" s="280" t="s">
        <v>3355</v>
      </c>
      <c r="C1311" s="262" t="s">
        <v>2060</v>
      </c>
      <c r="D1311" s="280" t="s">
        <v>2061</v>
      </c>
      <c r="E1311" s="263">
        <v>5255</v>
      </c>
      <c r="F1311" s="263">
        <v>71</v>
      </c>
      <c r="G1311" s="263">
        <v>43</v>
      </c>
      <c r="H1311" s="263">
        <v>0</v>
      </c>
      <c r="I1311" s="263">
        <v>0</v>
      </c>
      <c r="J1311" s="264">
        <v>5303</v>
      </c>
      <c r="K1311" s="264">
        <v>89</v>
      </c>
      <c r="L1311" s="264">
        <v>89</v>
      </c>
      <c r="M1311" s="264">
        <v>8</v>
      </c>
      <c r="N1311" s="264">
        <v>0</v>
      </c>
      <c r="O1311" s="264">
        <v>3179</v>
      </c>
      <c r="P1311" s="264">
        <v>32</v>
      </c>
      <c r="Q1311" s="264">
        <v>32</v>
      </c>
      <c r="R1311" s="264">
        <v>6</v>
      </c>
      <c r="S1311" s="264">
        <v>0</v>
      </c>
      <c r="T1311" s="265">
        <v>0.015</v>
      </c>
      <c r="U1311" s="266">
        <v>5255</v>
      </c>
      <c r="V1311" s="266">
        <v>71</v>
      </c>
      <c r="W1311" s="266">
        <v>43</v>
      </c>
      <c r="X1311" s="266">
        <v>0</v>
      </c>
      <c r="Y1311" s="264">
        <v>0</v>
      </c>
      <c r="Z1311" s="267">
        <v>0.0135109419600381</v>
      </c>
      <c r="AA1311" s="267">
        <v>0.0135109419600381</v>
      </c>
      <c r="AB1311" s="267">
        <v>0.016782953045446</v>
      </c>
      <c r="AC1311" s="268">
        <v>0.0100660585089651</v>
      </c>
      <c r="AD1311" s="269">
        <v>-0.00327201108540791</v>
      </c>
      <c r="AE1311" s="270">
        <v>31656</v>
      </c>
      <c r="AF1311" s="271">
        <v>429</v>
      </c>
      <c r="AG1311" s="271">
        <v>0</v>
      </c>
      <c r="AH1311" s="271">
        <v>31101</v>
      </c>
      <c r="AI1311" s="271">
        <v>511</v>
      </c>
      <c r="AJ1311" s="271">
        <v>1</v>
      </c>
      <c r="AK1311" s="268">
        <v>0.01355193328279</v>
      </c>
      <c r="AL1311" s="268">
        <v>0.016398186553487</v>
      </c>
      <c r="AM1311" s="269">
        <v>-0.00284625327069703</v>
      </c>
    </row>
    <row r="1312" spans="1:39">
      <c r="A1312" s="279" t="s">
        <v>1974</v>
      </c>
      <c r="B1312" s="280" t="s">
        <v>3355</v>
      </c>
      <c r="C1312" s="262" t="s">
        <v>2062</v>
      </c>
      <c r="D1312" s="280" t="s">
        <v>2063</v>
      </c>
      <c r="E1312" s="263">
        <v>3895</v>
      </c>
      <c r="F1312" s="263">
        <v>63</v>
      </c>
      <c r="G1312" s="263">
        <v>44</v>
      </c>
      <c r="H1312" s="263">
        <v>1</v>
      </c>
      <c r="I1312" s="263">
        <v>0</v>
      </c>
      <c r="J1312" s="264">
        <v>3854</v>
      </c>
      <c r="K1312" s="264">
        <v>89</v>
      </c>
      <c r="L1312" s="264">
        <v>89</v>
      </c>
      <c r="M1312" s="264">
        <v>3</v>
      </c>
      <c r="N1312" s="264">
        <v>0</v>
      </c>
      <c r="O1312" s="264">
        <v>2286</v>
      </c>
      <c r="P1312" s="264">
        <v>51</v>
      </c>
      <c r="Q1312" s="264">
        <v>51</v>
      </c>
      <c r="R1312" s="264">
        <v>14</v>
      </c>
      <c r="S1312" s="264">
        <v>0</v>
      </c>
      <c r="T1312" s="265">
        <v>0.015</v>
      </c>
      <c r="U1312" s="266">
        <v>3895</v>
      </c>
      <c r="V1312" s="266">
        <v>63</v>
      </c>
      <c r="W1312" s="266">
        <v>44</v>
      </c>
      <c r="X1312" s="266">
        <v>0</v>
      </c>
      <c r="Y1312" s="264">
        <v>1</v>
      </c>
      <c r="Z1312" s="267">
        <v>0.0161745827984596</v>
      </c>
      <c r="AA1312" s="267">
        <v>0.0161745827984596</v>
      </c>
      <c r="AB1312" s="267">
        <v>0.0230928905033731</v>
      </c>
      <c r="AC1312" s="268">
        <v>0.0223097112860892</v>
      </c>
      <c r="AD1312" s="269">
        <v>-0.00691830770491356</v>
      </c>
      <c r="AE1312" s="270">
        <v>23483</v>
      </c>
      <c r="AF1312" s="271">
        <v>525</v>
      </c>
      <c r="AG1312" s="271">
        <v>0</v>
      </c>
      <c r="AH1312" s="271">
        <v>22829</v>
      </c>
      <c r="AI1312" s="271">
        <v>425</v>
      </c>
      <c r="AJ1312" s="271">
        <v>0</v>
      </c>
      <c r="AK1312" s="268">
        <v>0.0223565983903249</v>
      </c>
      <c r="AL1312" s="268">
        <v>0.0186166717771256</v>
      </c>
      <c r="AM1312" s="269">
        <v>0.00373992661319933</v>
      </c>
    </row>
    <row r="1313" spans="1:39">
      <c r="A1313" s="279" t="s">
        <v>1974</v>
      </c>
      <c r="B1313" s="280" t="s">
        <v>3355</v>
      </c>
      <c r="C1313" s="262" t="s">
        <v>2064</v>
      </c>
      <c r="D1313" s="280" t="s">
        <v>2065</v>
      </c>
      <c r="E1313" s="263">
        <v>3743</v>
      </c>
      <c r="F1313" s="263">
        <v>65</v>
      </c>
      <c r="G1313" s="263">
        <v>50</v>
      </c>
      <c r="H1313" s="263">
        <v>0</v>
      </c>
      <c r="I1313" s="263">
        <v>0</v>
      </c>
      <c r="J1313" s="264">
        <v>3812</v>
      </c>
      <c r="K1313" s="264">
        <v>59</v>
      </c>
      <c r="L1313" s="264">
        <v>59</v>
      </c>
      <c r="M1313" s="264">
        <v>7</v>
      </c>
      <c r="N1313" s="264">
        <v>0</v>
      </c>
      <c r="O1313" s="264">
        <v>2251</v>
      </c>
      <c r="P1313" s="264">
        <v>59</v>
      </c>
      <c r="Q1313" s="264">
        <v>59</v>
      </c>
      <c r="R1313" s="264">
        <v>8</v>
      </c>
      <c r="S1313" s="264">
        <v>0</v>
      </c>
      <c r="T1313" s="265">
        <v>0.015</v>
      </c>
      <c r="U1313" s="266">
        <v>3743</v>
      </c>
      <c r="V1313" s="266">
        <v>65</v>
      </c>
      <c r="W1313" s="266">
        <v>50</v>
      </c>
      <c r="X1313" s="266">
        <v>0</v>
      </c>
      <c r="Y1313" s="264">
        <v>0</v>
      </c>
      <c r="Z1313" s="267">
        <v>0.0173657493988779</v>
      </c>
      <c r="AA1313" s="267">
        <v>0.0173657493988779</v>
      </c>
      <c r="AB1313" s="267">
        <v>0.0154774396642183</v>
      </c>
      <c r="AC1313" s="268">
        <v>0.0262105730786317</v>
      </c>
      <c r="AD1313" s="269">
        <v>0.00188830973465965</v>
      </c>
      <c r="AE1313" s="270">
        <v>22683</v>
      </c>
      <c r="AF1313" s="271">
        <v>434</v>
      </c>
      <c r="AG1313" s="271">
        <v>0</v>
      </c>
      <c r="AH1313" s="271">
        <v>22285</v>
      </c>
      <c r="AI1313" s="271">
        <v>399</v>
      </c>
      <c r="AJ1313" s="271">
        <v>0</v>
      </c>
      <c r="AK1313" s="268">
        <v>0.0191332716131023</v>
      </c>
      <c r="AL1313" s="268">
        <v>0.017904420013462</v>
      </c>
      <c r="AM1313" s="269">
        <v>0.00122885159964035</v>
      </c>
    </row>
    <row r="1314" spans="1:39">
      <c r="A1314" s="279" t="s">
        <v>1974</v>
      </c>
      <c r="B1314" s="280" t="s">
        <v>3355</v>
      </c>
      <c r="C1314" s="262" t="s">
        <v>2066</v>
      </c>
      <c r="D1314" s="280" t="s">
        <v>2067</v>
      </c>
      <c r="E1314" s="263">
        <v>2524</v>
      </c>
      <c r="F1314" s="263">
        <v>55</v>
      </c>
      <c r="G1314" s="263">
        <v>37</v>
      </c>
      <c r="H1314" s="263">
        <v>0</v>
      </c>
      <c r="I1314" s="263">
        <v>0</v>
      </c>
      <c r="J1314" s="264">
        <v>2455</v>
      </c>
      <c r="K1314" s="264">
        <v>67</v>
      </c>
      <c r="L1314" s="264">
        <v>67</v>
      </c>
      <c r="M1314" s="264">
        <v>0</v>
      </c>
      <c r="N1314" s="264">
        <v>0</v>
      </c>
      <c r="O1314" s="264">
        <v>1512</v>
      </c>
      <c r="P1314" s="264">
        <v>30</v>
      </c>
      <c r="Q1314" s="264">
        <v>30</v>
      </c>
      <c r="R1314" s="264">
        <v>7</v>
      </c>
      <c r="S1314" s="264">
        <v>0</v>
      </c>
      <c r="T1314" s="265">
        <v>0.015</v>
      </c>
      <c r="U1314" s="266">
        <v>2524</v>
      </c>
      <c r="V1314" s="266">
        <v>55</v>
      </c>
      <c r="W1314" s="266">
        <v>37</v>
      </c>
      <c r="X1314" s="266">
        <v>0</v>
      </c>
      <c r="Y1314" s="264">
        <v>0</v>
      </c>
      <c r="Z1314" s="267">
        <v>0.0217908082408875</v>
      </c>
      <c r="AA1314" s="267">
        <v>0.0217908082408875</v>
      </c>
      <c r="AB1314" s="267">
        <v>0.0272912423625255</v>
      </c>
      <c r="AC1314" s="268">
        <v>0.0198412698412698</v>
      </c>
      <c r="AD1314" s="269">
        <v>-0.00550043412163798</v>
      </c>
      <c r="AE1314" s="270">
        <v>15127</v>
      </c>
      <c r="AF1314" s="271">
        <v>388</v>
      </c>
      <c r="AG1314" s="271">
        <v>0</v>
      </c>
      <c r="AH1314" s="271">
        <v>15327</v>
      </c>
      <c r="AI1314" s="271">
        <v>374</v>
      </c>
      <c r="AJ1314" s="271">
        <v>0</v>
      </c>
      <c r="AK1314" s="268">
        <v>0.025649500892444</v>
      </c>
      <c r="AL1314" s="268">
        <v>0.0244013831800091</v>
      </c>
      <c r="AM1314" s="269">
        <v>0.00124811771243484</v>
      </c>
    </row>
    <row r="1315" spans="1:39">
      <c r="A1315" s="279" t="s">
        <v>1974</v>
      </c>
      <c r="B1315" s="280" t="s">
        <v>3356</v>
      </c>
      <c r="C1315" s="262" t="s">
        <v>2068</v>
      </c>
      <c r="D1315" s="280" t="s">
        <v>2069</v>
      </c>
      <c r="E1315" s="263">
        <v>3012</v>
      </c>
      <c r="F1315" s="263">
        <v>72</v>
      </c>
      <c r="G1315" s="263">
        <v>53</v>
      </c>
      <c r="H1315" s="263">
        <v>0</v>
      </c>
      <c r="I1315" s="263">
        <v>0</v>
      </c>
      <c r="J1315" s="264">
        <v>2435</v>
      </c>
      <c r="K1315" s="264">
        <v>35</v>
      </c>
      <c r="L1315" s="264">
        <v>35</v>
      </c>
      <c r="M1315" s="264">
        <v>1</v>
      </c>
      <c r="N1315" s="264">
        <v>0</v>
      </c>
      <c r="O1315" s="264">
        <v>1261</v>
      </c>
      <c r="P1315" s="264">
        <v>43</v>
      </c>
      <c r="Q1315" s="264">
        <v>43</v>
      </c>
      <c r="R1315" s="264">
        <v>9</v>
      </c>
      <c r="S1315" s="264">
        <v>0</v>
      </c>
      <c r="T1315" s="265">
        <v>0.015</v>
      </c>
      <c r="U1315" s="266">
        <v>3012</v>
      </c>
      <c r="V1315" s="266">
        <v>72</v>
      </c>
      <c r="W1315" s="266">
        <v>53</v>
      </c>
      <c r="X1315" s="266">
        <v>0</v>
      </c>
      <c r="Y1315" s="264">
        <v>0</v>
      </c>
      <c r="Z1315" s="267">
        <v>0.0239043824701195</v>
      </c>
      <c r="AA1315" s="267">
        <v>0.0239043824701195</v>
      </c>
      <c r="AB1315" s="267">
        <v>0.0143737166324435</v>
      </c>
      <c r="AC1315" s="268">
        <v>0.0340999206978588</v>
      </c>
      <c r="AD1315" s="269">
        <v>0.00953066583767599</v>
      </c>
      <c r="AE1315" s="270">
        <v>16395</v>
      </c>
      <c r="AF1315" s="271">
        <v>440</v>
      </c>
      <c r="AG1315" s="271">
        <v>0</v>
      </c>
      <c r="AH1315" s="271">
        <v>16011</v>
      </c>
      <c r="AI1315" s="271">
        <v>437</v>
      </c>
      <c r="AJ1315" s="271">
        <v>0</v>
      </c>
      <c r="AK1315" s="268">
        <v>0.026837450442208</v>
      </c>
      <c r="AL1315" s="268">
        <v>0.0272937355568047</v>
      </c>
      <c r="AM1315" s="269">
        <v>-0.000456285114596704</v>
      </c>
    </row>
    <row r="1316" spans="1:39">
      <c r="A1316" s="279" t="s">
        <v>1974</v>
      </c>
      <c r="B1316" s="280" t="s">
        <v>3356</v>
      </c>
      <c r="C1316" s="262" t="s">
        <v>2070</v>
      </c>
      <c r="D1316" s="280" t="s">
        <v>2071</v>
      </c>
      <c r="E1316" s="263">
        <v>4294</v>
      </c>
      <c r="F1316" s="263">
        <v>107</v>
      </c>
      <c r="G1316" s="263">
        <v>81</v>
      </c>
      <c r="H1316" s="263">
        <v>0</v>
      </c>
      <c r="I1316" s="263">
        <v>0</v>
      </c>
      <c r="J1316" s="264">
        <v>4058</v>
      </c>
      <c r="K1316" s="264">
        <v>85</v>
      </c>
      <c r="L1316" s="264">
        <v>84</v>
      </c>
      <c r="M1316" s="264">
        <v>1</v>
      </c>
      <c r="N1316" s="264">
        <v>0</v>
      </c>
      <c r="O1316" s="264">
        <v>2174</v>
      </c>
      <c r="P1316" s="264">
        <v>73</v>
      </c>
      <c r="Q1316" s="264">
        <v>73</v>
      </c>
      <c r="R1316" s="264">
        <v>17</v>
      </c>
      <c r="S1316" s="264">
        <v>0</v>
      </c>
      <c r="T1316" s="265">
        <v>0.015</v>
      </c>
      <c r="U1316" s="266">
        <v>4294</v>
      </c>
      <c r="V1316" s="266">
        <v>107</v>
      </c>
      <c r="W1316" s="266">
        <v>81</v>
      </c>
      <c r="X1316" s="266">
        <v>0</v>
      </c>
      <c r="Y1316" s="264">
        <v>0</v>
      </c>
      <c r="Z1316" s="267">
        <v>0.0249184909175594</v>
      </c>
      <c r="AA1316" s="267">
        <v>0.0249184909175594</v>
      </c>
      <c r="AB1316" s="267">
        <v>0.0209462789551503</v>
      </c>
      <c r="AC1316" s="268">
        <v>0.0335786568537259</v>
      </c>
      <c r="AD1316" s="269">
        <v>0.00397221196240907</v>
      </c>
      <c r="AE1316" s="270">
        <v>26100</v>
      </c>
      <c r="AF1316" s="271">
        <v>654</v>
      </c>
      <c r="AG1316" s="271">
        <v>0</v>
      </c>
      <c r="AH1316" s="271">
        <v>26721</v>
      </c>
      <c r="AI1316" s="271">
        <v>572</v>
      </c>
      <c r="AJ1316" s="271">
        <v>0</v>
      </c>
      <c r="AK1316" s="268">
        <v>0.0250574712643678</v>
      </c>
      <c r="AL1316" s="268">
        <v>0.0214063844915984</v>
      </c>
      <c r="AM1316" s="269">
        <v>0.00365108677276945</v>
      </c>
    </row>
    <row r="1317" spans="1:39">
      <c r="A1317" s="279" t="s">
        <v>1974</v>
      </c>
      <c r="B1317" s="280" t="s">
        <v>3356</v>
      </c>
      <c r="C1317" s="262" t="s">
        <v>2072</v>
      </c>
      <c r="D1317" s="280" t="s">
        <v>2073</v>
      </c>
      <c r="E1317" s="263">
        <v>6726</v>
      </c>
      <c r="F1317" s="263">
        <v>187</v>
      </c>
      <c r="G1317" s="263">
        <v>135</v>
      </c>
      <c r="H1317" s="263">
        <v>0</v>
      </c>
      <c r="I1317" s="263">
        <v>0</v>
      </c>
      <c r="J1317" s="264">
        <v>6247</v>
      </c>
      <c r="K1317" s="264">
        <v>211</v>
      </c>
      <c r="L1317" s="264">
        <v>211</v>
      </c>
      <c r="M1317" s="264">
        <v>7</v>
      </c>
      <c r="N1317" s="264">
        <v>0</v>
      </c>
      <c r="O1317" s="264">
        <v>3246</v>
      </c>
      <c r="P1317" s="264">
        <v>85</v>
      </c>
      <c r="Q1317" s="264">
        <v>85</v>
      </c>
      <c r="R1317" s="264">
        <v>19</v>
      </c>
      <c r="S1317" s="264">
        <v>0</v>
      </c>
      <c r="T1317" s="265">
        <v>0.015</v>
      </c>
      <c r="U1317" s="266">
        <v>6726</v>
      </c>
      <c r="V1317" s="266">
        <v>187</v>
      </c>
      <c r="W1317" s="266">
        <v>135</v>
      </c>
      <c r="X1317" s="266">
        <v>0</v>
      </c>
      <c r="Y1317" s="264">
        <v>0</v>
      </c>
      <c r="Z1317" s="267">
        <v>0.027802557240559</v>
      </c>
      <c r="AA1317" s="267">
        <v>0.027802557240559</v>
      </c>
      <c r="AB1317" s="267">
        <v>0.0337762125820394</v>
      </c>
      <c r="AC1317" s="268">
        <v>0.0261860751694393</v>
      </c>
      <c r="AD1317" s="269">
        <v>-0.00597365534148036</v>
      </c>
      <c r="AE1317" s="270">
        <v>38088</v>
      </c>
      <c r="AF1317" s="271">
        <v>1276</v>
      </c>
      <c r="AG1317" s="271">
        <v>0</v>
      </c>
      <c r="AH1317" s="271">
        <v>38240</v>
      </c>
      <c r="AI1317" s="271">
        <v>1261</v>
      </c>
      <c r="AJ1317" s="271">
        <v>0</v>
      </c>
      <c r="AK1317" s="268">
        <v>0.0335013652593993</v>
      </c>
      <c r="AL1317" s="268">
        <v>0.0329759414225941</v>
      </c>
      <c r="AM1317" s="269">
        <v>0.000525423836805143</v>
      </c>
    </row>
    <row r="1318" spans="1:39">
      <c r="A1318" s="279" t="s">
        <v>1974</v>
      </c>
      <c r="B1318" s="280" t="s">
        <v>3356</v>
      </c>
      <c r="C1318" s="262" t="s">
        <v>2074</v>
      </c>
      <c r="D1318" s="280" t="s">
        <v>2075</v>
      </c>
      <c r="E1318" s="263">
        <v>7344</v>
      </c>
      <c r="F1318" s="263">
        <v>292</v>
      </c>
      <c r="G1318" s="263">
        <v>225</v>
      </c>
      <c r="H1318" s="263">
        <v>0</v>
      </c>
      <c r="I1318" s="263">
        <v>1</v>
      </c>
      <c r="J1318" s="264">
        <v>6047</v>
      </c>
      <c r="K1318" s="264">
        <v>212</v>
      </c>
      <c r="L1318" s="264">
        <v>212</v>
      </c>
      <c r="M1318" s="264">
        <v>10</v>
      </c>
      <c r="N1318" s="264">
        <v>0</v>
      </c>
      <c r="O1318" s="264">
        <v>3598</v>
      </c>
      <c r="P1318" s="264">
        <v>252</v>
      </c>
      <c r="Q1318" s="264">
        <v>252</v>
      </c>
      <c r="R1318" s="264">
        <v>99</v>
      </c>
      <c r="S1318" s="264">
        <v>1</v>
      </c>
      <c r="T1318" s="265">
        <v>0.015</v>
      </c>
      <c r="U1318" s="266">
        <v>7344</v>
      </c>
      <c r="V1318" s="266">
        <v>292</v>
      </c>
      <c r="W1318" s="266">
        <v>225</v>
      </c>
      <c r="X1318" s="266">
        <v>1</v>
      </c>
      <c r="Y1318" s="264">
        <v>0</v>
      </c>
      <c r="Z1318" s="267">
        <v>0.0396241830065359</v>
      </c>
      <c r="AA1318" s="267">
        <v>0.0396241830065359</v>
      </c>
      <c r="AB1318" s="267">
        <v>0.0350587067967587</v>
      </c>
      <c r="AC1318" s="268">
        <v>0.0697609783212896</v>
      </c>
      <c r="AD1318" s="269">
        <v>0.00456547620977722</v>
      </c>
      <c r="AE1318" s="270">
        <v>39864</v>
      </c>
      <c r="AF1318" s="271">
        <v>2161</v>
      </c>
      <c r="AG1318" s="271">
        <v>5</v>
      </c>
      <c r="AH1318" s="271">
        <v>42035</v>
      </c>
      <c r="AI1318" s="271">
        <v>2281</v>
      </c>
      <c r="AJ1318" s="271">
        <v>0</v>
      </c>
      <c r="AK1318" s="268">
        <v>0.054083885209713</v>
      </c>
      <c r="AL1318" s="268">
        <v>0.05426430355656</v>
      </c>
      <c r="AM1318" s="269">
        <v>-0.000180418346846983</v>
      </c>
    </row>
    <row r="1319" spans="1:39">
      <c r="A1319" s="279" t="s">
        <v>1974</v>
      </c>
      <c r="B1319" s="280" t="s">
        <v>3356</v>
      </c>
      <c r="C1319" s="262" t="s">
        <v>2076</v>
      </c>
      <c r="D1319" s="280" t="s">
        <v>2077</v>
      </c>
      <c r="E1319" s="263">
        <v>4423</v>
      </c>
      <c r="F1319" s="263">
        <v>115</v>
      </c>
      <c r="G1319" s="263">
        <v>91</v>
      </c>
      <c r="H1319" s="263">
        <v>0</v>
      </c>
      <c r="I1319" s="263">
        <v>0</v>
      </c>
      <c r="J1319" s="264">
        <v>4363</v>
      </c>
      <c r="K1319" s="264">
        <v>114</v>
      </c>
      <c r="L1319" s="264">
        <v>114</v>
      </c>
      <c r="M1319" s="264">
        <v>0</v>
      </c>
      <c r="N1319" s="264">
        <v>0</v>
      </c>
      <c r="O1319" s="264">
        <v>2653</v>
      </c>
      <c r="P1319" s="264">
        <v>103</v>
      </c>
      <c r="Q1319" s="264">
        <v>103</v>
      </c>
      <c r="R1319" s="264">
        <v>22</v>
      </c>
      <c r="S1319" s="264">
        <v>0</v>
      </c>
      <c r="T1319" s="265">
        <v>0.015</v>
      </c>
      <c r="U1319" s="266">
        <v>4423</v>
      </c>
      <c r="V1319" s="266">
        <v>115</v>
      </c>
      <c r="W1319" s="266">
        <v>91</v>
      </c>
      <c r="X1319" s="266">
        <v>0</v>
      </c>
      <c r="Y1319" s="264">
        <v>0</v>
      </c>
      <c r="Z1319" s="267">
        <v>0.0260004521817771</v>
      </c>
      <c r="AA1319" s="267">
        <v>0.0260004521817771</v>
      </c>
      <c r="AB1319" s="267">
        <v>0.0261288104515242</v>
      </c>
      <c r="AC1319" s="268">
        <v>0.0388239728609122</v>
      </c>
      <c r="AD1319" s="269">
        <v>-0.000128358269747109</v>
      </c>
      <c r="AE1319" s="270">
        <v>27467</v>
      </c>
      <c r="AF1319" s="271">
        <v>762</v>
      </c>
      <c r="AG1319" s="271">
        <v>0</v>
      </c>
      <c r="AH1319" s="271">
        <v>28673</v>
      </c>
      <c r="AI1319" s="271">
        <v>937</v>
      </c>
      <c r="AJ1319" s="271">
        <v>0</v>
      </c>
      <c r="AK1319" s="268">
        <v>0.0277423817672116</v>
      </c>
      <c r="AL1319" s="268">
        <v>0.0326788267708297</v>
      </c>
      <c r="AM1319" s="269">
        <v>-0.00493644500361814</v>
      </c>
    </row>
    <row r="1320" spans="1:39">
      <c r="A1320" s="279" t="s">
        <v>1974</v>
      </c>
      <c r="B1320" s="280" t="s">
        <v>3356</v>
      </c>
      <c r="C1320" s="262" t="s">
        <v>2078</v>
      </c>
      <c r="D1320" s="280" t="s">
        <v>2079</v>
      </c>
      <c r="E1320" s="263">
        <v>5642</v>
      </c>
      <c r="F1320" s="263">
        <v>191</v>
      </c>
      <c r="G1320" s="263">
        <v>88</v>
      </c>
      <c r="H1320" s="263">
        <v>0</v>
      </c>
      <c r="I1320" s="263">
        <v>0</v>
      </c>
      <c r="J1320" s="264">
        <v>4206</v>
      </c>
      <c r="K1320" s="264">
        <v>92</v>
      </c>
      <c r="L1320" s="264">
        <v>92</v>
      </c>
      <c r="M1320" s="264">
        <v>0</v>
      </c>
      <c r="N1320" s="264">
        <v>0</v>
      </c>
      <c r="O1320" s="264">
        <v>2664</v>
      </c>
      <c r="P1320" s="264">
        <v>117</v>
      </c>
      <c r="Q1320" s="264">
        <v>117</v>
      </c>
      <c r="R1320" s="264">
        <v>17</v>
      </c>
      <c r="S1320" s="264">
        <v>0</v>
      </c>
      <c r="T1320" s="265">
        <v>0.015</v>
      </c>
      <c r="U1320" s="266">
        <v>5642</v>
      </c>
      <c r="V1320" s="266">
        <v>191</v>
      </c>
      <c r="W1320" s="266">
        <v>88</v>
      </c>
      <c r="X1320" s="266">
        <v>0</v>
      </c>
      <c r="Y1320" s="264">
        <v>0</v>
      </c>
      <c r="Z1320" s="267">
        <v>0.0338532435306629</v>
      </c>
      <c r="AA1320" s="267">
        <v>0.0338532435306629</v>
      </c>
      <c r="AB1320" s="267">
        <v>0.0218735140275796</v>
      </c>
      <c r="AC1320" s="268">
        <v>0.0439189189189189</v>
      </c>
      <c r="AD1320" s="269">
        <v>0.0119797295030832</v>
      </c>
      <c r="AE1320" s="270">
        <v>29831</v>
      </c>
      <c r="AF1320" s="271">
        <v>1083</v>
      </c>
      <c r="AG1320" s="271">
        <v>0</v>
      </c>
      <c r="AH1320" s="271">
        <v>28476</v>
      </c>
      <c r="AI1320" s="271">
        <v>1013</v>
      </c>
      <c r="AJ1320" s="271">
        <v>0</v>
      </c>
      <c r="AK1320" s="268">
        <v>0.0363045154369616</v>
      </c>
      <c r="AL1320" s="268">
        <v>0.0355738165472679</v>
      </c>
      <c r="AM1320" s="269">
        <v>0.000730698889693675</v>
      </c>
    </row>
    <row r="1321" spans="1:39">
      <c r="A1321" s="279" t="s">
        <v>1974</v>
      </c>
      <c r="B1321" s="280" t="s">
        <v>3356</v>
      </c>
      <c r="C1321" s="262" t="s">
        <v>2080</v>
      </c>
      <c r="D1321" s="280" t="s">
        <v>2081</v>
      </c>
      <c r="E1321" s="263">
        <v>5057</v>
      </c>
      <c r="F1321" s="263">
        <v>377</v>
      </c>
      <c r="G1321" s="263">
        <v>278</v>
      </c>
      <c r="H1321" s="263">
        <v>0</v>
      </c>
      <c r="I1321" s="263">
        <v>0</v>
      </c>
      <c r="J1321" s="264">
        <v>4507</v>
      </c>
      <c r="K1321" s="264">
        <v>129</v>
      </c>
      <c r="L1321" s="264">
        <v>129</v>
      </c>
      <c r="M1321" s="264">
        <v>7</v>
      </c>
      <c r="N1321" s="264">
        <v>0</v>
      </c>
      <c r="O1321" s="264">
        <v>2712</v>
      </c>
      <c r="P1321" s="264">
        <v>294</v>
      </c>
      <c r="Q1321" s="264">
        <v>293</v>
      </c>
      <c r="R1321" s="264">
        <v>80</v>
      </c>
      <c r="S1321" s="264">
        <v>0</v>
      </c>
      <c r="T1321" s="265">
        <v>0.015</v>
      </c>
      <c r="U1321" s="266">
        <v>5057</v>
      </c>
      <c r="V1321" s="266">
        <v>377</v>
      </c>
      <c r="W1321" s="266">
        <v>278</v>
      </c>
      <c r="X1321" s="266">
        <v>0</v>
      </c>
      <c r="Y1321" s="264">
        <v>0</v>
      </c>
      <c r="Z1321" s="267">
        <v>0.0745501285347044</v>
      </c>
      <c r="AA1321" s="267">
        <v>0.0745501285347044</v>
      </c>
      <c r="AB1321" s="267">
        <v>0.0286221433325937</v>
      </c>
      <c r="AC1321" s="268">
        <v>0.108407079646018</v>
      </c>
      <c r="AD1321" s="269">
        <v>0.0459279852021106</v>
      </c>
      <c r="AE1321" s="270">
        <v>29603</v>
      </c>
      <c r="AF1321" s="271">
        <v>2122</v>
      </c>
      <c r="AG1321" s="271">
        <v>1</v>
      </c>
      <c r="AH1321" s="271">
        <v>28791</v>
      </c>
      <c r="AI1321" s="271">
        <v>1966</v>
      </c>
      <c r="AJ1321" s="271">
        <v>7</v>
      </c>
      <c r="AK1321" s="268">
        <v>0.0716481437692126</v>
      </c>
      <c r="AL1321" s="268">
        <v>0.068042096488486</v>
      </c>
      <c r="AM1321" s="269">
        <v>0.0036060472807266</v>
      </c>
    </row>
    <row r="1322" spans="1:39">
      <c r="A1322" s="279" t="s">
        <v>1974</v>
      </c>
      <c r="B1322" s="280" t="s">
        <v>3356</v>
      </c>
      <c r="C1322" s="262" t="s">
        <v>2082</v>
      </c>
      <c r="D1322" s="280" t="s">
        <v>2083</v>
      </c>
      <c r="E1322" s="263">
        <v>5101</v>
      </c>
      <c r="F1322" s="263">
        <v>244</v>
      </c>
      <c r="G1322" s="263">
        <v>171</v>
      </c>
      <c r="H1322" s="263">
        <v>0</v>
      </c>
      <c r="I1322" s="263">
        <v>0</v>
      </c>
      <c r="J1322" s="264">
        <v>4223</v>
      </c>
      <c r="K1322" s="264">
        <v>211</v>
      </c>
      <c r="L1322" s="264">
        <v>209</v>
      </c>
      <c r="M1322" s="264">
        <v>24</v>
      </c>
      <c r="N1322" s="264">
        <v>0</v>
      </c>
      <c r="O1322" s="264">
        <v>2293</v>
      </c>
      <c r="P1322" s="264">
        <v>128</v>
      </c>
      <c r="Q1322" s="264">
        <v>128</v>
      </c>
      <c r="R1322" s="264">
        <v>56</v>
      </c>
      <c r="S1322" s="264">
        <v>0</v>
      </c>
      <c r="T1322" s="265">
        <v>0.015</v>
      </c>
      <c r="U1322" s="266">
        <v>5101</v>
      </c>
      <c r="V1322" s="266">
        <v>244</v>
      </c>
      <c r="W1322" s="266">
        <v>171</v>
      </c>
      <c r="X1322" s="266">
        <v>0</v>
      </c>
      <c r="Y1322" s="264">
        <v>0</v>
      </c>
      <c r="Z1322" s="267">
        <v>0.0478337580866497</v>
      </c>
      <c r="AA1322" s="267">
        <v>0.0478337580866497</v>
      </c>
      <c r="AB1322" s="267">
        <v>0.0499644802273265</v>
      </c>
      <c r="AC1322" s="268">
        <v>0.0558220671609246</v>
      </c>
      <c r="AD1322" s="269">
        <v>-0.00213072214067687</v>
      </c>
      <c r="AE1322" s="270">
        <v>28040</v>
      </c>
      <c r="AF1322" s="271">
        <v>1528</v>
      </c>
      <c r="AG1322" s="271">
        <v>0</v>
      </c>
      <c r="AH1322" s="271">
        <v>28108</v>
      </c>
      <c r="AI1322" s="271">
        <v>1439</v>
      </c>
      <c r="AJ1322" s="271">
        <v>1</v>
      </c>
      <c r="AK1322" s="268">
        <v>0.0544935805991441</v>
      </c>
      <c r="AL1322" s="268">
        <v>0.0511598121531237</v>
      </c>
      <c r="AM1322" s="269">
        <v>0.00333376844602042</v>
      </c>
    </row>
    <row r="1323" spans="1:39">
      <c r="A1323" s="279" t="s">
        <v>1974</v>
      </c>
      <c r="B1323" s="280" t="s">
        <v>3356</v>
      </c>
      <c r="C1323" s="262" t="s">
        <v>2084</v>
      </c>
      <c r="D1323" s="280" t="s">
        <v>2085</v>
      </c>
      <c r="E1323" s="263">
        <v>2693</v>
      </c>
      <c r="F1323" s="263">
        <v>14</v>
      </c>
      <c r="G1323" s="263">
        <v>11</v>
      </c>
      <c r="H1323" s="263">
        <v>0</v>
      </c>
      <c r="I1323" s="263">
        <v>0</v>
      </c>
      <c r="J1323" s="264">
        <v>2274</v>
      </c>
      <c r="K1323" s="264">
        <v>102</v>
      </c>
      <c r="L1323" s="264">
        <v>102</v>
      </c>
      <c r="M1323" s="264">
        <v>5</v>
      </c>
      <c r="N1323" s="264">
        <v>0</v>
      </c>
      <c r="O1323" s="264">
        <v>1277</v>
      </c>
      <c r="P1323" s="264">
        <v>25</v>
      </c>
      <c r="Q1323" s="264">
        <v>25</v>
      </c>
      <c r="R1323" s="264">
        <v>6</v>
      </c>
      <c r="S1323" s="264">
        <v>0</v>
      </c>
      <c r="T1323" s="265">
        <v>0.015</v>
      </c>
      <c r="U1323" s="266">
        <v>2693</v>
      </c>
      <c r="V1323" s="266">
        <v>14</v>
      </c>
      <c r="W1323" s="266">
        <v>11</v>
      </c>
      <c r="X1323" s="266">
        <v>0</v>
      </c>
      <c r="Y1323" s="264">
        <v>0</v>
      </c>
      <c r="Z1323" s="267">
        <v>0.0051986632008912</v>
      </c>
      <c r="AA1323" s="267">
        <v>0.0051986632008912</v>
      </c>
      <c r="AB1323" s="267">
        <v>0.0448548812664908</v>
      </c>
      <c r="AC1323" s="268">
        <v>0.0195771339075959</v>
      </c>
      <c r="AD1323" s="269">
        <v>-0.0396562180655996</v>
      </c>
      <c r="AE1323" s="270">
        <v>14532</v>
      </c>
      <c r="AF1323" s="271">
        <v>392</v>
      </c>
      <c r="AG1323" s="271">
        <v>0</v>
      </c>
      <c r="AH1323" s="271">
        <v>14402</v>
      </c>
      <c r="AI1323" s="271">
        <v>475</v>
      </c>
      <c r="AJ1323" s="271">
        <v>0</v>
      </c>
      <c r="AK1323" s="268">
        <v>0.0269749518304432</v>
      </c>
      <c r="AL1323" s="268">
        <v>0.0329815303430079</v>
      </c>
      <c r="AM1323" s="269">
        <v>-0.00600657851256476</v>
      </c>
    </row>
    <row r="1324" spans="1:39">
      <c r="A1324" s="279" t="s">
        <v>1974</v>
      </c>
      <c r="B1324" s="280" t="s">
        <v>3356</v>
      </c>
      <c r="C1324" s="262" t="s">
        <v>2086</v>
      </c>
      <c r="D1324" s="280" t="s">
        <v>2087</v>
      </c>
      <c r="E1324" s="263">
        <v>2820</v>
      </c>
      <c r="F1324" s="263">
        <v>100</v>
      </c>
      <c r="G1324" s="263">
        <v>69</v>
      </c>
      <c r="H1324" s="263">
        <v>0</v>
      </c>
      <c r="I1324" s="263">
        <v>0</v>
      </c>
      <c r="J1324" s="264">
        <v>2531</v>
      </c>
      <c r="K1324" s="264">
        <v>92</v>
      </c>
      <c r="L1324" s="264">
        <v>92</v>
      </c>
      <c r="M1324" s="264">
        <v>0</v>
      </c>
      <c r="N1324" s="264">
        <v>0</v>
      </c>
      <c r="O1324" s="264">
        <v>1455</v>
      </c>
      <c r="P1324" s="264">
        <v>81</v>
      </c>
      <c r="Q1324" s="264">
        <v>81</v>
      </c>
      <c r="R1324" s="264">
        <v>22</v>
      </c>
      <c r="S1324" s="264">
        <v>0</v>
      </c>
      <c r="T1324" s="265">
        <v>0.015</v>
      </c>
      <c r="U1324" s="266">
        <v>2820</v>
      </c>
      <c r="V1324" s="266">
        <v>100</v>
      </c>
      <c r="W1324" s="266">
        <v>69</v>
      </c>
      <c r="X1324" s="266">
        <v>0</v>
      </c>
      <c r="Y1324" s="264">
        <v>0</v>
      </c>
      <c r="Z1324" s="267">
        <v>0.0354609929078014</v>
      </c>
      <c r="AA1324" s="267">
        <v>0.0354609929078014</v>
      </c>
      <c r="AB1324" s="267">
        <v>0.0363492690636112</v>
      </c>
      <c r="AC1324" s="268">
        <v>0.0556701030927835</v>
      </c>
      <c r="AD1324" s="269">
        <v>-0.000888276155809803</v>
      </c>
      <c r="AE1324" s="270">
        <v>16556</v>
      </c>
      <c r="AF1324" s="271">
        <v>671</v>
      </c>
      <c r="AG1324" s="271">
        <v>0</v>
      </c>
      <c r="AH1324" s="271">
        <v>16329</v>
      </c>
      <c r="AI1324" s="271">
        <v>613</v>
      </c>
      <c r="AJ1324" s="271">
        <v>0</v>
      </c>
      <c r="AK1324" s="268">
        <v>0.0405291133123943</v>
      </c>
      <c r="AL1324" s="268">
        <v>0.0375405719884867</v>
      </c>
      <c r="AM1324" s="269">
        <v>0.00298854132390756</v>
      </c>
    </row>
    <row r="1325" spans="1:39">
      <c r="A1325" s="279" t="s">
        <v>1974</v>
      </c>
      <c r="B1325" s="280" t="s">
        <v>3357</v>
      </c>
      <c r="C1325" s="262" t="s">
        <v>2088</v>
      </c>
      <c r="D1325" s="280" t="s">
        <v>2089</v>
      </c>
      <c r="E1325" s="263">
        <v>15019</v>
      </c>
      <c r="F1325" s="263">
        <v>554</v>
      </c>
      <c r="G1325" s="263">
        <v>417</v>
      </c>
      <c r="H1325" s="263">
        <v>0</v>
      </c>
      <c r="I1325" s="263">
        <v>0</v>
      </c>
      <c r="J1325" s="264">
        <v>14154</v>
      </c>
      <c r="K1325" s="264">
        <v>509</v>
      </c>
      <c r="L1325" s="264">
        <v>508</v>
      </c>
      <c r="M1325" s="264">
        <v>12</v>
      </c>
      <c r="N1325" s="264">
        <v>0</v>
      </c>
      <c r="O1325" s="264">
        <v>8048</v>
      </c>
      <c r="P1325" s="264">
        <v>719</v>
      </c>
      <c r="Q1325" s="264">
        <v>718</v>
      </c>
      <c r="R1325" s="264">
        <v>106</v>
      </c>
      <c r="S1325" s="264">
        <v>0</v>
      </c>
      <c r="T1325" s="265">
        <v>0.015</v>
      </c>
      <c r="U1325" s="266">
        <v>15019</v>
      </c>
      <c r="V1325" s="266">
        <v>554</v>
      </c>
      <c r="W1325" s="266">
        <v>417</v>
      </c>
      <c r="X1325" s="266">
        <v>0</v>
      </c>
      <c r="Y1325" s="264">
        <v>0</v>
      </c>
      <c r="Z1325" s="267">
        <v>0.0368866102936281</v>
      </c>
      <c r="AA1325" s="267">
        <v>0.0368866102936281</v>
      </c>
      <c r="AB1325" s="267">
        <v>0.0359615656351561</v>
      </c>
      <c r="AC1325" s="268">
        <v>0.0893389662027833</v>
      </c>
      <c r="AD1325" s="269">
        <v>0.000925044658471937</v>
      </c>
      <c r="AE1325" s="270">
        <v>90225</v>
      </c>
      <c r="AF1325" s="271">
        <v>3756</v>
      </c>
      <c r="AG1325" s="271">
        <v>0</v>
      </c>
      <c r="AH1325" s="271">
        <v>89720</v>
      </c>
      <c r="AI1325" s="271">
        <v>3559</v>
      </c>
      <c r="AJ1325" s="271">
        <v>2</v>
      </c>
      <c r="AK1325" s="268">
        <v>0.0416292601828761</v>
      </c>
      <c r="AL1325" s="268">
        <v>0.0396455639768168</v>
      </c>
      <c r="AM1325" s="269">
        <v>0.00198369620605938</v>
      </c>
    </row>
    <row r="1326" spans="1:39">
      <c r="A1326" s="279" t="s">
        <v>1974</v>
      </c>
      <c r="B1326" s="280" t="s">
        <v>3357</v>
      </c>
      <c r="C1326" s="262" t="s">
        <v>2090</v>
      </c>
      <c r="D1326" s="280" t="s">
        <v>2091</v>
      </c>
      <c r="E1326" s="263">
        <v>4165</v>
      </c>
      <c r="F1326" s="263">
        <v>191</v>
      </c>
      <c r="G1326" s="263">
        <v>148</v>
      </c>
      <c r="H1326" s="263">
        <v>0</v>
      </c>
      <c r="I1326" s="263">
        <v>0</v>
      </c>
      <c r="J1326" s="264">
        <v>4276</v>
      </c>
      <c r="K1326" s="264">
        <v>129</v>
      </c>
      <c r="L1326" s="264">
        <v>129</v>
      </c>
      <c r="M1326" s="264">
        <v>1</v>
      </c>
      <c r="N1326" s="264">
        <v>1</v>
      </c>
      <c r="O1326" s="264">
        <v>2397</v>
      </c>
      <c r="P1326" s="264">
        <v>225</v>
      </c>
      <c r="Q1326" s="264">
        <v>225</v>
      </c>
      <c r="R1326" s="264">
        <v>41</v>
      </c>
      <c r="S1326" s="264">
        <v>0</v>
      </c>
      <c r="T1326" s="265">
        <v>0.015</v>
      </c>
      <c r="U1326" s="266">
        <v>4165</v>
      </c>
      <c r="V1326" s="266">
        <v>191</v>
      </c>
      <c r="W1326" s="266">
        <v>148</v>
      </c>
      <c r="X1326" s="266">
        <v>0</v>
      </c>
      <c r="Y1326" s="264">
        <v>0</v>
      </c>
      <c r="Z1326" s="267">
        <v>0.0458583433373349</v>
      </c>
      <c r="AA1326" s="267">
        <v>0.0458583433373349</v>
      </c>
      <c r="AB1326" s="267">
        <v>0.0299345182413471</v>
      </c>
      <c r="AC1326" s="268">
        <v>0.0938673341677096</v>
      </c>
      <c r="AD1326" s="269">
        <v>0.0159238250959879</v>
      </c>
      <c r="AE1326" s="270">
        <v>27057</v>
      </c>
      <c r="AF1326" s="271">
        <v>1426</v>
      </c>
      <c r="AG1326" s="271">
        <v>1</v>
      </c>
      <c r="AH1326" s="271">
        <v>28141</v>
      </c>
      <c r="AI1326" s="271">
        <v>1362</v>
      </c>
      <c r="AJ1326" s="271">
        <v>6</v>
      </c>
      <c r="AK1326" s="268">
        <v>0.0526665927486418</v>
      </c>
      <c r="AL1326" s="268">
        <v>0.0481859208983334</v>
      </c>
      <c r="AM1326" s="269">
        <v>0.00448067185030836</v>
      </c>
    </row>
    <row r="1327" spans="1:39">
      <c r="A1327" s="279" t="s">
        <v>1974</v>
      </c>
      <c r="B1327" s="280" t="s">
        <v>3357</v>
      </c>
      <c r="C1327" s="262" t="s">
        <v>2092</v>
      </c>
      <c r="D1327" s="280" t="s">
        <v>2093</v>
      </c>
      <c r="E1327" s="263">
        <v>5689</v>
      </c>
      <c r="F1327" s="263">
        <v>95</v>
      </c>
      <c r="G1327" s="263">
        <v>68</v>
      </c>
      <c r="H1327" s="263">
        <v>0</v>
      </c>
      <c r="I1327" s="263">
        <v>0</v>
      </c>
      <c r="J1327" s="264">
        <v>4783</v>
      </c>
      <c r="K1327" s="264">
        <v>235</v>
      </c>
      <c r="L1327" s="264">
        <v>235</v>
      </c>
      <c r="M1327" s="264">
        <v>6</v>
      </c>
      <c r="N1327" s="264">
        <v>0</v>
      </c>
      <c r="O1327" s="264">
        <v>2778</v>
      </c>
      <c r="P1327" s="264">
        <v>68</v>
      </c>
      <c r="Q1327" s="264">
        <v>68</v>
      </c>
      <c r="R1327" s="264">
        <v>28</v>
      </c>
      <c r="S1327" s="264">
        <v>0</v>
      </c>
      <c r="T1327" s="265">
        <v>0.015</v>
      </c>
      <c r="U1327" s="266">
        <v>5689</v>
      </c>
      <c r="V1327" s="266">
        <v>95</v>
      </c>
      <c r="W1327" s="266">
        <v>68</v>
      </c>
      <c r="X1327" s="266">
        <v>0</v>
      </c>
      <c r="Y1327" s="264">
        <v>0</v>
      </c>
      <c r="Z1327" s="267">
        <v>0.0166988925997539</v>
      </c>
      <c r="AA1327" s="267">
        <v>0.0166988925997539</v>
      </c>
      <c r="AB1327" s="267">
        <v>0.0491323437173322</v>
      </c>
      <c r="AC1327" s="268">
        <v>0.0244780417566595</v>
      </c>
      <c r="AD1327" s="269">
        <v>-0.0324334511175783</v>
      </c>
      <c r="AE1327" s="270">
        <v>32366</v>
      </c>
      <c r="AF1327" s="271">
        <v>880</v>
      </c>
      <c r="AG1327" s="271">
        <v>0</v>
      </c>
      <c r="AH1327" s="271">
        <v>31509</v>
      </c>
      <c r="AI1327" s="271">
        <v>570</v>
      </c>
      <c r="AJ1327" s="271">
        <v>0</v>
      </c>
      <c r="AK1327" s="268">
        <v>0.027189025520608</v>
      </c>
      <c r="AL1327" s="268">
        <v>0.0180900695039513</v>
      </c>
      <c r="AM1327" s="269">
        <v>0.00909895601665679</v>
      </c>
    </row>
    <row r="1328" spans="1:39">
      <c r="A1328" s="279" t="s">
        <v>1974</v>
      </c>
      <c r="B1328" s="280" t="s">
        <v>3357</v>
      </c>
      <c r="C1328" s="262" t="s">
        <v>2094</v>
      </c>
      <c r="D1328" s="280" t="s">
        <v>2095</v>
      </c>
      <c r="E1328" s="263">
        <v>7696</v>
      </c>
      <c r="F1328" s="263">
        <v>150</v>
      </c>
      <c r="G1328" s="263">
        <v>115</v>
      </c>
      <c r="H1328" s="263">
        <v>0</v>
      </c>
      <c r="I1328" s="263">
        <v>0</v>
      </c>
      <c r="J1328" s="264">
        <v>6395</v>
      </c>
      <c r="K1328" s="264">
        <v>127</v>
      </c>
      <c r="L1328" s="264">
        <v>127</v>
      </c>
      <c r="M1328" s="264">
        <v>6</v>
      </c>
      <c r="N1328" s="264">
        <v>0</v>
      </c>
      <c r="O1328" s="264">
        <v>3207</v>
      </c>
      <c r="P1328" s="264">
        <v>227</v>
      </c>
      <c r="Q1328" s="264">
        <v>226</v>
      </c>
      <c r="R1328" s="264">
        <v>28</v>
      </c>
      <c r="S1328" s="264">
        <v>0</v>
      </c>
      <c r="T1328" s="265">
        <v>0.015</v>
      </c>
      <c r="U1328" s="266">
        <v>7696</v>
      </c>
      <c r="V1328" s="266">
        <v>150</v>
      </c>
      <c r="W1328" s="266">
        <v>115</v>
      </c>
      <c r="X1328" s="266">
        <v>0</v>
      </c>
      <c r="Y1328" s="264">
        <v>0</v>
      </c>
      <c r="Z1328" s="267">
        <v>0.0194906444906445</v>
      </c>
      <c r="AA1328" s="267">
        <v>0.0194906444906445</v>
      </c>
      <c r="AB1328" s="267">
        <v>0.019859265050821</v>
      </c>
      <c r="AC1328" s="268">
        <v>0.0707826629248519</v>
      </c>
      <c r="AD1328" s="269">
        <v>-0.000368620560176461</v>
      </c>
      <c r="AE1328" s="270">
        <v>41307</v>
      </c>
      <c r="AF1328" s="271">
        <v>1003</v>
      </c>
      <c r="AG1328" s="271">
        <v>2</v>
      </c>
      <c r="AH1328" s="271">
        <v>41521</v>
      </c>
      <c r="AI1328" s="271">
        <v>1112</v>
      </c>
      <c r="AJ1328" s="271">
        <v>1</v>
      </c>
      <c r="AK1328" s="268">
        <v>0.0242331808168107</v>
      </c>
      <c r="AL1328" s="268">
        <v>0.0267575443751355</v>
      </c>
      <c r="AM1328" s="269">
        <v>-0.00252436355832476</v>
      </c>
    </row>
    <row r="1329" spans="1:39">
      <c r="A1329" s="279" t="s">
        <v>1974</v>
      </c>
      <c r="B1329" s="280" t="s">
        <v>3357</v>
      </c>
      <c r="C1329" s="262" t="s">
        <v>2096</v>
      </c>
      <c r="D1329" s="280" t="s">
        <v>2097</v>
      </c>
      <c r="E1329" s="263">
        <v>5403</v>
      </c>
      <c r="F1329" s="263">
        <v>136</v>
      </c>
      <c r="G1329" s="263">
        <v>100</v>
      </c>
      <c r="H1329" s="263">
        <v>0</v>
      </c>
      <c r="I1329" s="263">
        <v>0</v>
      </c>
      <c r="J1329" s="264">
        <v>4926</v>
      </c>
      <c r="K1329" s="264">
        <v>160</v>
      </c>
      <c r="L1329" s="264">
        <v>159</v>
      </c>
      <c r="M1329" s="264">
        <v>1</v>
      </c>
      <c r="N1329" s="264">
        <v>0</v>
      </c>
      <c r="O1329" s="264">
        <v>2889</v>
      </c>
      <c r="P1329" s="264">
        <v>133</v>
      </c>
      <c r="Q1329" s="264">
        <v>133</v>
      </c>
      <c r="R1329" s="264">
        <v>18</v>
      </c>
      <c r="S1329" s="264">
        <v>1</v>
      </c>
      <c r="T1329" s="265">
        <v>0.015</v>
      </c>
      <c r="U1329" s="266">
        <v>5403</v>
      </c>
      <c r="V1329" s="266">
        <v>136</v>
      </c>
      <c r="W1329" s="266">
        <v>100</v>
      </c>
      <c r="X1329" s="266">
        <v>0</v>
      </c>
      <c r="Y1329" s="264">
        <v>0</v>
      </c>
      <c r="Z1329" s="267">
        <v>0.0251712011845271</v>
      </c>
      <c r="AA1329" s="267">
        <v>0.0251712011845271</v>
      </c>
      <c r="AB1329" s="267">
        <v>0.0324807145757207</v>
      </c>
      <c r="AC1329" s="268">
        <v>0.0456905503634476</v>
      </c>
      <c r="AD1329" s="269">
        <v>-0.00730951339119355</v>
      </c>
      <c r="AE1329" s="270">
        <v>32198</v>
      </c>
      <c r="AF1329" s="271">
        <v>1182</v>
      </c>
      <c r="AG1329" s="271">
        <v>3</v>
      </c>
      <c r="AH1329" s="271">
        <v>32491</v>
      </c>
      <c r="AI1329" s="271">
        <v>1262</v>
      </c>
      <c r="AJ1329" s="271">
        <v>5</v>
      </c>
      <c r="AK1329" s="268">
        <v>0.0366171811913783</v>
      </c>
      <c r="AL1329" s="268">
        <v>0.0386876365762827</v>
      </c>
      <c r="AM1329" s="269">
        <v>-0.00207045538490432</v>
      </c>
    </row>
    <row r="1330" spans="1:39">
      <c r="A1330" s="279" t="s">
        <v>1974</v>
      </c>
      <c r="B1330" s="280" t="s">
        <v>3357</v>
      </c>
      <c r="C1330" s="262" t="s">
        <v>2098</v>
      </c>
      <c r="D1330" s="280" t="s">
        <v>2099</v>
      </c>
      <c r="E1330" s="263">
        <v>4024</v>
      </c>
      <c r="F1330" s="263">
        <v>159</v>
      </c>
      <c r="G1330" s="263">
        <v>94</v>
      </c>
      <c r="H1330" s="263">
        <v>0</v>
      </c>
      <c r="I1330" s="263">
        <v>0</v>
      </c>
      <c r="J1330" s="264">
        <v>3846</v>
      </c>
      <c r="K1330" s="264">
        <v>233</v>
      </c>
      <c r="L1330" s="264">
        <v>231</v>
      </c>
      <c r="M1330" s="264">
        <v>0</v>
      </c>
      <c r="N1330" s="264">
        <v>0</v>
      </c>
      <c r="O1330" s="264">
        <v>2467</v>
      </c>
      <c r="P1330" s="264">
        <v>223</v>
      </c>
      <c r="Q1330" s="264">
        <v>223</v>
      </c>
      <c r="R1330" s="264">
        <v>15</v>
      </c>
      <c r="S1330" s="264">
        <v>1</v>
      </c>
      <c r="T1330" s="265">
        <v>0.015</v>
      </c>
      <c r="U1330" s="266">
        <v>4024</v>
      </c>
      <c r="V1330" s="266">
        <v>159</v>
      </c>
      <c r="W1330" s="266">
        <v>94</v>
      </c>
      <c r="X1330" s="266">
        <v>0</v>
      </c>
      <c r="Y1330" s="264">
        <v>0</v>
      </c>
      <c r="Z1330" s="267">
        <v>0.0395129224652087</v>
      </c>
      <c r="AA1330" s="267">
        <v>0.0395129224652087</v>
      </c>
      <c r="AB1330" s="267">
        <v>0.0605824232969319</v>
      </c>
      <c r="AC1330" s="268">
        <v>0.0899878394811512</v>
      </c>
      <c r="AD1330" s="269">
        <v>-0.0210695008317231</v>
      </c>
      <c r="AE1330" s="270">
        <v>25076</v>
      </c>
      <c r="AF1330" s="271">
        <v>1692</v>
      </c>
      <c r="AG1330" s="271">
        <v>4</v>
      </c>
      <c r="AH1330" s="271">
        <v>26038</v>
      </c>
      <c r="AI1330" s="271">
        <v>1696</v>
      </c>
      <c r="AJ1330" s="271">
        <v>20</v>
      </c>
      <c r="AK1330" s="268">
        <v>0.067315361301643</v>
      </c>
      <c r="AL1330" s="268">
        <v>0.0643674629387818</v>
      </c>
      <c r="AM1330" s="269">
        <v>0.00294789836286123</v>
      </c>
    </row>
    <row r="1331" spans="1:39">
      <c r="A1331" s="279" t="s">
        <v>1974</v>
      </c>
      <c r="B1331" s="280" t="s">
        <v>3357</v>
      </c>
      <c r="C1331" s="262" t="s">
        <v>2100</v>
      </c>
      <c r="D1331" s="280" t="s">
        <v>2101</v>
      </c>
      <c r="E1331" s="263">
        <v>7385</v>
      </c>
      <c r="F1331" s="263">
        <v>160</v>
      </c>
      <c r="G1331" s="263">
        <v>118</v>
      </c>
      <c r="H1331" s="263">
        <v>0</v>
      </c>
      <c r="I1331" s="263">
        <v>0</v>
      </c>
      <c r="J1331" s="264">
        <v>7025</v>
      </c>
      <c r="K1331" s="264">
        <v>286</v>
      </c>
      <c r="L1331" s="264">
        <v>284</v>
      </c>
      <c r="M1331" s="264">
        <v>12</v>
      </c>
      <c r="N1331" s="264">
        <v>0</v>
      </c>
      <c r="O1331" s="264">
        <v>3798</v>
      </c>
      <c r="P1331" s="264">
        <v>130</v>
      </c>
      <c r="Q1331" s="264">
        <v>129</v>
      </c>
      <c r="R1331" s="264">
        <v>67</v>
      </c>
      <c r="S1331" s="264">
        <v>0</v>
      </c>
      <c r="T1331" s="265">
        <v>0.015</v>
      </c>
      <c r="U1331" s="266">
        <v>7385</v>
      </c>
      <c r="V1331" s="266">
        <v>160</v>
      </c>
      <c r="W1331" s="266">
        <v>118</v>
      </c>
      <c r="X1331" s="266">
        <v>0</v>
      </c>
      <c r="Y1331" s="264">
        <v>0</v>
      </c>
      <c r="Z1331" s="267">
        <v>0.021665538253216</v>
      </c>
      <c r="AA1331" s="267">
        <v>0.021665538253216</v>
      </c>
      <c r="AB1331" s="267">
        <v>0.040711743772242</v>
      </c>
      <c r="AC1331" s="268">
        <v>0.0342285413375461</v>
      </c>
      <c r="AD1331" s="269">
        <v>-0.019046205519026</v>
      </c>
      <c r="AE1331" s="270">
        <v>45643</v>
      </c>
      <c r="AF1331" s="271">
        <v>1565</v>
      </c>
      <c r="AG1331" s="271">
        <v>0</v>
      </c>
      <c r="AH1331" s="271">
        <v>45998</v>
      </c>
      <c r="AI1331" s="271">
        <v>1635</v>
      </c>
      <c r="AJ1331" s="271">
        <v>0</v>
      </c>
      <c r="AK1331" s="268">
        <v>0.0342878426045615</v>
      </c>
      <c r="AL1331" s="268">
        <v>0.0355450236966825</v>
      </c>
      <c r="AM1331" s="269">
        <v>-0.00125718109212097</v>
      </c>
    </row>
    <row r="1332" spans="1:39">
      <c r="A1332" s="279" t="s">
        <v>1974</v>
      </c>
      <c r="B1332" s="280" t="s">
        <v>3357</v>
      </c>
      <c r="C1332" s="262" t="s">
        <v>2102</v>
      </c>
      <c r="D1332" s="280" t="s">
        <v>2103</v>
      </c>
      <c r="E1332" s="263">
        <v>10109</v>
      </c>
      <c r="F1332" s="263">
        <v>464</v>
      </c>
      <c r="G1332" s="263">
        <v>318</v>
      </c>
      <c r="H1332" s="263">
        <v>0</v>
      </c>
      <c r="I1332" s="263">
        <v>0</v>
      </c>
      <c r="J1332" s="264">
        <v>8774</v>
      </c>
      <c r="K1332" s="264">
        <v>464</v>
      </c>
      <c r="L1332" s="264">
        <v>464</v>
      </c>
      <c r="M1332" s="264">
        <v>3</v>
      </c>
      <c r="N1332" s="264">
        <v>1</v>
      </c>
      <c r="O1332" s="264">
        <v>5147</v>
      </c>
      <c r="P1332" s="264">
        <v>428</v>
      </c>
      <c r="Q1332" s="264">
        <v>428</v>
      </c>
      <c r="R1332" s="264">
        <v>63</v>
      </c>
      <c r="S1332" s="264">
        <v>0</v>
      </c>
      <c r="T1332" s="265">
        <v>0.015</v>
      </c>
      <c r="U1332" s="266">
        <v>10109</v>
      </c>
      <c r="V1332" s="266">
        <v>464</v>
      </c>
      <c r="W1332" s="266">
        <v>318</v>
      </c>
      <c r="X1332" s="266">
        <v>0</v>
      </c>
      <c r="Y1332" s="264">
        <v>0</v>
      </c>
      <c r="Z1332" s="267">
        <v>0.045899693342566</v>
      </c>
      <c r="AA1332" s="267">
        <v>0.045899693342566</v>
      </c>
      <c r="AB1332" s="267">
        <v>0.0527695463870527</v>
      </c>
      <c r="AC1332" s="268">
        <v>0.0831552360598407</v>
      </c>
      <c r="AD1332" s="269">
        <v>-0.00686985304448662</v>
      </c>
      <c r="AE1332" s="270">
        <v>59240</v>
      </c>
      <c r="AF1332" s="271">
        <v>3284</v>
      </c>
      <c r="AG1332" s="271">
        <v>3</v>
      </c>
      <c r="AH1332" s="271">
        <v>58377</v>
      </c>
      <c r="AI1332" s="271">
        <v>3139</v>
      </c>
      <c r="AJ1332" s="271">
        <v>4</v>
      </c>
      <c r="AK1332" s="268">
        <v>0.0553848750844024</v>
      </c>
      <c r="AL1332" s="268">
        <v>0.0537026568682872</v>
      </c>
      <c r="AM1332" s="269">
        <v>0.00168221821611526</v>
      </c>
    </row>
    <row r="1333" spans="1:39">
      <c r="A1333" s="279" t="s">
        <v>1974</v>
      </c>
      <c r="B1333" s="280" t="s">
        <v>3357</v>
      </c>
      <c r="C1333" s="262" t="s">
        <v>2104</v>
      </c>
      <c r="D1333" s="280" t="s">
        <v>2105</v>
      </c>
      <c r="E1333" s="263">
        <v>2671</v>
      </c>
      <c r="F1333" s="263">
        <v>157</v>
      </c>
      <c r="G1333" s="263">
        <v>116</v>
      </c>
      <c r="H1333" s="263">
        <v>0</v>
      </c>
      <c r="I1333" s="263">
        <v>0</v>
      </c>
      <c r="J1333" s="264">
        <v>3563</v>
      </c>
      <c r="K1333" s="264">
        <v>113</v>
      </c>
      <c r="L1333" s="264">
        <v>111</v>
      </c>
      <c r="M1333" s="264">
        <v>0</v>
      </c>
      <c r="N1333" s="264">
        <v>0</v>
      </c>
      <c r="O1333" s="264">
        <v>4089</v>
      </c>
      <c r="P1333" s="264">
        <v>321</v>
      </c>
      <c r="Q1333" s="264">
        <v>320</v>
      </c>
      <c r="R1333" s="264">
        <v>7</v>
      </c>
      <c r="S1333" s="264">
        <v>0</v>
      </c>
      <c r="T1333" s="265">
        <v>0.015</v>
      </c>
      <c r="U1333" s="266">
        <v>2671</v>
      </c>
      <c r="V1333" s="266">
        <v>157</v>
      </c>
      <c r="W1333" s="266">
        <v>116</v>
      </c>
      <c r="X1333" s="266">
        <v>0</v>
      </c>
      <c r="Y1333" s="264">
        <v>0</v>
      </c>
      <c r="Z1333" s="267">
        <v>0.0587794833395732</v>
      </c>
      <c r="AA1333" s="267">
        <v>0.0587794833395732</v>
      </c>
      <c r="AB1333" s="267">
        <v>0.0317148470390121</v>
      </c>
      <c r="AC1333" s="268">
        <v>0.078503301540719</v>
      </c>
      <c r="AD1333" s="269">
        <v>0.0270646363005611</v>
      </c>
      <c r="AE1333" s="270">
        <v>20083</v>
      </c>
      <c r="AF1333" s="271">
        <v>1259</v>
      </c>
      <c r="AG1333" s="271">
        <v>0</v>
      </c>
      <c r="AH1333" s="271">
        <v>21617</v>
      </c>
      <c r="AI1333" s="271">
        <v>1627</v>
      </c>
      <c r="AJ1333" s="271">
        <v>34</v>
      </c>
      <c r="AK1333" s="268">
        <v>0.0626898371757208</v>
      </c>
      <c r="AL1333" s="268">
        <v>0.073692001665356</v>
      </c>
      <c r="AM1333" s="269">
        <v>-0.0110021644896352</v>
      </c>
    </row>
    <row r="1334" spans="1:39">
      <c r="A1334" s="279" t="s">
        <v>1974</v>
      </c>
      <c r="B1334" s="280" t="s">
        <v>3357</v>
      </c>
      <c r="C1334" s="262" t="s">
        <v>2106</v>
      </c>
      <c r="D1334" s="280" t="s">
        <v>2107</v>
      </c>
      <c r="E1334" s="263">
        <v>7366</v>
      </c>
      <c r="F1334" s="263">
        <v>220</v>
      </c>
      <c r="G1334" s="263">
        <v>138</v>
      </c>
      <c r="H1334" s="263">
        <v>0</v>
      </c>
      <c r="I1334" s="263">
        <v>0</v>
      </c>
      <c r="J1334" s="264">
        <v>6921</v>
      </c>
      <c r="K1334" s="264">
        <v>120</v>
      </c>
      <c r="L1334" s="264">
        <v>120</v>
      </c>
      <c r="M1334" s="264">
        <v>4</v>
      </c>
      <c r="N1334" s="264">
        <v>0</v>
      </c>
      <c r="O1334" s="264">
        <v>4222</v>
      </c>
      <c r="P1334" s="264">
        <v>160</v>
      </c>
      <c r="Q1334" s="264">
        <v>160</v>
      </c>
      <c r="R1334" s="264">
        <v>25</v>
      </c>
      <c r="S1334" s="264">
        <v>0</v>
      </c>
      <c r="T1334" s="265">
        <v>0.015</v>
      </c>
      <c r="U1334" s="266">
        <v>7366</v>
      </c>
      <c r="V1334" s="266">
        <v>220</v>
      </c>
      <c r="W1334" s="266">
        <v>138</v>
      </c>
      <c r="X1334" s="266">
        <v>0</v>
      </c>
      <c r="Y1334" s="264">
        <v>0</v>
      </c>
      <c r="Z1334" s="267">
        <v>0.0298669562856367</v>
      </c>
      <c r="AA1334" s="267">
        <v>0.0298669562856367</v>
      </c>
      <c r="AB1334" s="267">
        <v>0.0173385348938015</v>
      </c>
      <c r="AC1334" s="268">
        <v>0.0378967314069162</v>
      </c>
      <c r="AD1334" s="269">
        <v>0.0125284213918352</v>
      </c>
      <c r="AE1334" s="270">
        <v>47482</v>
      </c>
      <c r="AF1334" s="271">
        <v>1358</v>
      </c>
      <c r="AG1334" s="271">
        <v>0</v>
      </c>
      <c r="AH1334" s="271">
        <v>47115</v>
      </c>
      <c r="AI1334" s="271">
        <v>1280</v>
      </c>
      <c r="AJ1334" s="271">
        <v>1</v>
      </c>
      <c r="AK1334" s="268">
        <v>0.0286003116970641</v>
      </c>
      <c r="AL1334" s="268">
        <v>0.0271463440517882</v>
      </c>
      <c r="AM1334" s="269">
        <v>0.00145396764527597</v>
      </c>
    </row>
    <row r="1335" spans="1:39">
      <c r="A1335" s="279" t="s">
        <v>1974</v>
      </c>
      <c r="B1335" s="280" t="s">
        <v>3357</v>
      </c>
      <c r="C1335" s="262" t="s">
        <v>2108</v>
      </c>
      <c r="D1335" s="280" t="s">
        <v>2109</v>
      </c>
      <c r="E1335" s="263">
        <v>6564</v>
      </c>
      <c r="F1335" s="263">
        <v>210</v>
      </c>
      <c r="G1335" s="263">
        <v>117</v>
      </c>
      <c r="H1335" s="263">
        <v>0</v>
      </c>
      <c r="I1335" s="263">
        <v>0</v>
      </c>
      <c r="J1335" s="264">
        <v>5524</v>
      </c>
      <c r="K1335" s="264">
        <v>155</v>
      </c>
      <c r="L1335" s="264">
        <v>154</v>
      </c>
      <c r="M1335" s="264">
        <v>0</v>
      </c>
      <c r="N1335" s="264">
        <v>0</v>
      </c>
      <c r="O1335" s="264">
        <v>3625</v>
      </c>
      <c r="P1335" s="264">
        <v>162</v>
      </c>
      <c r="Q1335" s="264">
        <v>161</v>
      </c>
      <c r="R1335" s="264">
        <v>16</v>
      </c>
      <c r="S1335" s="264">
        <v>0</v>
      </c>
      <c r="T1335" s="265">
        <v>0.015</v>
      </c>
      <c r="U1335" s="266">
        <v>6564</v>
      </c>
      <c r="V1335" s="266">
        <v>210</v>
      </c>
      <c r="W1335" s="266">
        <v>117</v>
      </c>
      <c r="X1335" s="266">
        <v>0</v>
      </c>
      <c r="Y1335" s="264">
        <v>0</v>
      </c>
      <c r="Z1335" s="267">
        <v>0.0319926873857404</v>
      </c>
      <c r="AA1335" s="267">
        <v>0.0319926873857404</v>
      </c>
      <c r="AB1335" s="267">
        <v>0.028059377262853</v>
      </c>
      <c r="AC1335" s="268">
        <v>0.0446896551724138</v>
      </c>
      <c r="AD1335" s="269">
        <v>0.0039333101228874</v>
      </c>
      <c r="AE1335" s="270">
        <v>37843</v>
      </c>
      <c r="AF1335" s="271">
        <v>1294</v>
      </c>
      <c r="AG1335" s="271">
        <v>0</v>
      </c>
      <c r="AH1335" s="271">
        <v>38233</v>
      </c>
      <c r="AI1335" s="271">
        <v>1253</v>
      </c>
      <c r="AJ1335" s="271">
        <v>0</v>
      </c>
      <c r="AK1335" s="268">
        <v>0.0341939064027693</v>
      </c>
      <c r="AL1335" s="268">
        <v>0.0327727355949049</v>
      </c>
      <c r="AM1335" s="269">
        <v>0.00142117080786441</v>
      </c>
    </row>
    <row r="1336" spans="1:39">
      <c r="A1336" s="279" t="s">
        <v>1974</v>
      </c>
      <c r="B1336" s="280" t="s">
        <v>3357</v>
      </c>
      <c r="C1336" s="262" t="s">
        <v>2110</v>
      </c>
      <c r="D1336" s="280" t="s">
        <v>2111</v>
      </c>
      <c r="E1336" s="263">
        <v>4511</v>
      </c>
      <c r="F1336" s="263">
        <v>160</v>
      </c>
      <c r="G1336" s="263">
        <v>101</v>
      </c>
      <c r="H1336" s="263">
        <v>0</v>
      </c>
      <c r="I1336" s="263">
        <v>0</v>
      </c>
      <c r="J1336" s="264">
        <v>4157</v>
      </c>
      <c r="K1336" s="264">
        <v>158</v>
      </c>
      <c r="L1336" s="264">
        <v>158</v>
      </c>
      <c r="M1336" s="264">
        <v>7</v>
      </c>
      <c r="N1336" s="264">
        <v>0</v>
      </c>
      <c r="O1336" s="264">
        <v>2356</v>
      </c>
      <c r="P1336" s="264">
        <v>92</v>
      </c>
      <c r="Q1336" s="264">
        <v>92</v>
      </c>
      <c r="R1336" s="264">
        <v>28</v>
      </c>
      <c r="S1336" s="264">
        <v>0</v>
      </c>
      <c r="T1336" s="265">
        <v>0.015</v>
      </c>
      <c r="U1336" s="266">
        <v>4511</v>
      </c>
      <c r="V1336" s="266">
        <v>160</v>
      </c>
      <c r="W1336" s="266">
        <v>101</v>
      </c>
      <c r="X1336" s="266">
        <v>0</v>
      </c>
      <c r="Y1336" s="264">
        <v>0</v>
      </c>
      <c r="Z1336" s="267">
        <v>0.0354688539126579</v>
      </c>
      <c r="AA1336" s="267">
        <v>0.0354688539126579</v>
      </c>
      <c r="AB1336" s="267">
        <v>0.0380081789752225</v>
      </c>
      <c r="AC1336" s="268">
        <v>0.0390492359932088</v>
      </c>
      <c r="AD1336" s="269">
        <v>-0.00253932506256457</v>
      </c>
      <c r="AE1336" s="270">
        <v>27029</v>
      </c>
      <c r="AF1336" s="271">
        <v>1050</v>
      </c>
      <c r="AG1336" s="271">
        <v>1</v>
      </c>
      <c r="AH1336" s="271">
        <v>27370</v>
      </c>
      <c r="AI1336" s="271">
        <v>971</v>
      </c>
      <c r="AJ1336" s="271">
        <v>2</v>
      </c>
      <c r="AK1336" s="268">
        <v>0.0388101668578194</v>
      </c>
      <c r="AL1336" s="268">
        <v>0.0354037267080745</v>
      </c>
      <c r="AM1336" s="269">
        <v>0.00340644014974485</v>
      </c>
    </row>
    <row r="1337" spans="1:39">
      <c r="A1337" s="279" t="s">
        <v>1974</v>
      </c>
      <c r="B1337" s="280" t="s">
        <v>3357</v>
      </c>
      <c r="C1337" s="262" t="s">
        <v>2112</v>
      </c>
      <c r="D1337" s="280" t="s">
        <v>2113</v>
      </c>
      <c r="E1337" s="263">
        <v>5364</v>
      </c>
      <c r="F1337" s="263">
        <v>164</v>
      </c>
      <c r="G1337" s="263">
        <v>106</v>
      </c>
      <c r="H1337" s="263">
        <v>0</v>
      </c>
      <c r="I1337" s="263">
        <v>0</v>
      </c>
      <c r="J1337" s="264">
        <v>5007</v>
      </c>
      <c r="K1337" s="264">
        <v>177</v>
      </c>
      <c r="L1337" s="264">
        <v>177</v>
      </c>
      <c r="M1337" s="264">
        <v>0</v>
      </c>
      <c r="N1337" s="264">
        <v>0</v>
      </c>
      <c r="O1337" s="264">
        <v>2938</v>
      </c>
      <c r="P1337" s="264">
        <v>177</v>
      </c>
      <c r="Q1337" s="264">
        <v>177</v>
      </c>
      <c r="R1337" s="264">
        <v>14</v>
      </c>
      <c r="S1337" s="264">
        <v>1</v>
      </c>
      <c r="T1337" s="265">
        <v>0.015</v>
      </c>
      <c r="U1337" s="266">
        <v>5364</v>
      </c>
      <c r="V1337" s="266">
        <v>164</v>
      </c>
      <c r="W1337" s="266">
        <v>106</v>
      </c>
      <c r="X1337" s="266">
        <v>0</v>
      </c>
      <c r="Y1337" s="264">
        <v>0</v>
      </c>
      <c r="Z1337" s="267">
        <v>0.0305741983594333</v>
      </c>
      <c r="AA1337" s="267">
        <v>0.0305741983594333</v>
      </c>
      <c r="AB1337" s="267">
        <v>0.0353505092869982</v>
      </c>
      <c r="AC1337" s="268">
        <v>0.0599046970728387</v>
      </c>
      <c r="AD1337" s="269">
        <v>-0.00477631092756495</v>
      </c>
      <c r="AE1337" s="270">
        <v>34083</v>
      </c>
      <c r="AF1337" s="271">
        <v>1360</v>
      </c>
      <c r="AG1337" s="271">
        <v>2</v>
      </c>
      <c r="AH1337" s="271">
        <v>34426</v>
      </c>
      <c r="AI1337" s="271">
        <v>1349</v>
      </c>
      <c r="AJ1337" s="271">
        <v>3</v>
      </c>
      <c r="AK1337" s="268">
        <v>0.039843910453892</v>
      </c>
      <c r="AL1337" s="268">
        <v>0.0390983558938012</v>
      </c>
      <c r="AM1337" s="269">
        <v>0.000745554560090775</v>
      </c>
    </row>
    <row r="1338" spans="1:39">
      <c r="A1338" s="279" t="s">
        <v>1974</v>
      </c>
      <c r="B1338" s="280" t="s">
        <v>3357</v>
      </c>
      <c r="C1338" s="262" t="s">
        <v>2114</v>
      </c>
      <c r="D1338" s="280" t="s">
        <v>2115</v>
      </c>
      <c r="E1338" s="263">
        <v>5396</v>
      </c>
      <c r="F1338" s="263">
        <v>232</v>
      </c>
      <c r="G1338" s="263">
        <v>102</v>
      </c>
      <c r="H1338" s="263">
        <v>0</v>
      </c>
      <c r="I1338" s="263">
        <v>0</v>
      </c>
      <c r="J1338" s="264">
        <v>5406</v>
      </c>
      <c r="K1338" s="264">
        <v>245</v>
      </c>
      <c r="L1338" s="264">
        <v>245</v>
      </c>
      <c r="M1338" s="264">
        <v>4</v>
      </c>
      <c r="N1338" s="264">
        <v>0</v>
      </c>
      <c r="O1338" s="264">
        <v>2767</v>
      </c>
      <c r="P1338" s="264">
        <v>119</v>
      </c>
      <c r="Q1338" s="264">
        <v>119</v>
      </c>
      <c r="R1338" s="264">
        <v>22</v>
      </c>
      <c r="S1338" s="264">
        <v>0</v>
      </c>
      <c r="T1338" s="265">
        <v>0.015</v>
      </c>
      <c r="U1338" s="266">
        <v>5396</v>
      </c>
      <c r="V1338" s="266">
        <v>232</v>
      </c>
      <c r="W1338" s="266">
        <v>102</v>
      </c>
      <c r="X1338" s="266">
        <v>0</v>
      </c>
      <c r="Y1338" s="264">
        <v>0</v>
      </c>
      <c r="Z1338" s="267">
        <v>0.0429948109710897</v>
      </c>
      <c r="AA1338" s="267">
        <v>0.0429948109710897</v>
      </c>
      <c r="AB1338" s="267">
        <v>0.0453200147983722</v>
      </c>
      <c r="AC1338" s="268">
        <v>0.0430068666425732</v>
      </c>
      <c r="AD1338" s="269">
        <v>-0.00232520382728248</v>
      </c>
      <c r="AE1338" s="270">
        <v>33358</v>
      </c>
      <c r="AF1338" s="271">
        <v>1454</v>
      </c>
      <c r="AG1338" s="271">
        <v>0</v>
      </c>
      <c r="AH1338" s="271">
        <v>32930</v>
      </c>
      <c r="AI1338" s="271">
        <v>1364</v>
      </c>
      <c r="AJ1338" s="271">
        <v>3</v>
      </c>
      <c r="AK1338" s="268">
        <v>0.0435877450686492</v>
      </c>
      <c r="AL1338" s="268">
        <v>0.0413300941390829</v>
      </c>
      <c r="AM1338" s="269">
        <v>0.0022576509295663</v>
      </c>
    </row>
    <row r="1339" spans="1:39">
      <c r="A1339" s="279" t="s">
        <v>1974</v>
      </c>
      <c r="B1339" s="280" t="s">
        <v>3357</v>
      </c>
      <c r="C1339" s="262" t="s">
        <v>2116</v>
      </c>
      <c r="D1339" s="280" t="s">
        <v>2117</v>
      </c>
      <c r="E1339" s="263">
        <v>4730</v>
      </c>
      <c r="F1339" s="263">
        <v>120</v>
      </c>
      <c r="G1339" s="263">
        <v>72</v>
      </c>
      <c r="H1339" s="263">
        <v>0</v>
      </c>
      <c r="I1339" s="263">
        <v>0</v>
      </c>
      <c r="J1339" s="264">
        <v>4464</v>
      </c>
      <c r="K1339" s="264">
        <v>130</v>
      </c>
      <c r="L1339" s="264">
        <v>130</v>
      </c>
      <c r="M1339" s="264">
        <v>0</v>
      </c>
      <c r="N1339" s="264">
        <v>0</v>
      </c>
      <c r="O1339" s="264">
        <v>2506</v>
      </c>
      <c r="P1339" s="264">
        <v>89</v>
      </c>
      <c r="Q1339" s="264">
        <v>89</v>
      </c>
      <c r="R1339" s="264">
        <v>8</v>
      </c>
      <c r="S1339" s="264">
        <v>0</v>
      </c>
      <c r="T1339" s="265">
        <v>0.015</v>
      </c>
      <c r="U1339" s="266">
        <v>4730</v>
      </c>
      <c r="V1339" s="266">
        <v>120</v>
      </c>
      <c r="W1339" s="266">
        <v>72</v>
      </c>
      <c r="X1339" s="266">
        <v>0</v>
      </c>
      <c r="Y1339" s="264">
        <v>0</v>
      </c>
      <c r="Z1339" s="267">
        <v>0.025369978858351</v>
      </c>
      <c r="AA1339" s="267">
        <v>0.025369978858351</v>
      </c>
      <c r="AB1339" s="267">
        <v>0.0291218637992832</v>
      </c>
      <c r="AC1339" s="268">
        <v>0.0355147645650439</v>
      </c>
      <c r="AD1339" s="269">
        <v>-0.0037518849409322</v>
      </c>
      <c r="AE1339" s="270">
        <v>29032</v>
      </c>
      <c r="AF1339" s="271">
        <v>852</v>
      </c>
      <c r="AG1339" s="271">
        <v>0</v>
      </c>
      <c r="AH1339" s="271">
        <v>29147</v>
      </c>
      <c r="AI1339" s="271">
        <v>745</v>
      </c>
      <c r="AJ1339" s="271">
        <v>0</v>
      </c>
      <c r="AK1339" s="268">
        <v>0.0293469275282447</v>
      </c>
      <c r="AL1339" s="268">
        <v>0.0255600919477133</v>
      </c>
      <c r="AM1339" s="269">
        <v>0.00378683558053138</v>
      </c>
    </row>
    <row r="1340" spans="1:39">
      <c r="A1340" s="279" t="s">
        <v>1974</v>
      </c>
      <c r="B1340" s="280" t="s">
        <v>3357</v>
      </c>
      <c r="C1340" s="262" t="s">
        <v>2118</v>
      </c>
      <c r="D1340" s="280" t="s">
        <v>2119</v>
      </c>
      <c r="E1340" s="263">
        <v>4541</v>
      </c>
      <c r="F1340" s="263">
        <v>264</v>
      </c>
      <c r="G1340" s="263">
        <v>135</v>
      </c>
      <c r="H1340" s="263">
        <v>0</v>
      </c>
      <c r="I1340" s="263">
        <v>1</v>
      </c>
      <c r="J1340" s="264">
        <v>3985</v>
      </c>
      <c r="K1340" s="264">
        <v>130</v>
      </c>
      <c r="L1340" s="264">
        <v>130</v>
      </c>
      <c r="M1340" s="264">
        <v>5</v>
      </c>
      <c r="N1340" s="264">
        <v>0</v>
      </c>
      <c r="O1340" s="264">
        <v>2361</v>
      </c>
      <c r="P1340" s="264">
        <v>162</v>
      </c>
      <c r="Q1340" s="264">
        <v>161</v>
      </c>
      <c r="R1340" s="264">
        <v>53</v>
      </c>
      <c r="S1340" s="264">
        <v>0</v>
      </c>
      <c r="T1340" s="265">
        <v>0.015</v>
      </c>
      <c r="U1340" s="266">
        <v>4541</v>
      </c>
      <c r="V1340" s="266">
        <v>264</v>
      </c>
      <c r="W1340" s="266">
        <v>135</v>
      </c>
      <c r="X1340" s="266">
        <v>1</v>
      </c>
      <c r="Y1340" s="264">
        <v>0</v>
      </c>
      <c r="Z1340" s="267">
        <v>0.0579167584232548</v>
      </c>
      <c r="AA1340" s="267">
        <v>0.0579167584232548</v>
      </c>
      <c r="AB1340" s="267">
        <v>0.0326223337515684</v>
      </c>
      <c r="AC1340" s="268">
        <v>0.0686149936467599</v>
      </c>
      <c r="AD1340" s="269">
        <v>0.0252944246716864</v>
      </c>
      <c r="AE1340" s="270">
        <v>25901</v>
      </c>
      <c r="AF1340" s="271">
        <v>1223</v>
      </c>
      <c r="AG1340" s="271">
        <v>2</v>
      </c>
      <c r="AH1340" s="271">
        <v>24230</v>
      </c>
      <c r="AI1340" s="271">
        <v>985</v>
      </c>
      <c r="AJ1340" s="271">
        <v>1</v>
      </c>
      <c r="AK1340" s="268">
        <v>0.0471410370255975</v>
      </c>
      <c r="AL1340" s="268">
        <v>0.0406108130416839</v>
      </c>
      <c r="AM1340" s="269">
        <v>0.00653022398391361</v>
      </c>
    </row>
    <row r="1341" spans="1:39">
      <c r="A1341" s="279" t="s">
        <v>1974</v>
      </c>
      <c r="B1341" s="280" t="s">
        <v>3356</v>
      </c>
      <c r="C1341" s="262" t="s">
        <v>2120</v>
      </c>
      <c r="D1341" s="280" t="s">
        <v>2121</v>
      </c>
      <c r="E1341" s="263">
        <v>9265</v>
      </c>
      <c r="F1341" s="263">
        <v>332</v>
      </c>
      <c r="G1341" s="263">
        <v>244</v>
      </c>
      <c r="H1341" s="263">
        <v>0</v>
      </c>
      <c r="I1341" s="263">
        <v>0</v>
      </c>
      <c r="J1341" s="264">
        <v>8688</v>
      </c>
      <c r="K1341" s="264">
        <v>402</v>
      </c>
      <c r="L1341" s="264">
        <v>402</v>
      </c>
      <c r="M1341" s="264">
        <v>0</v>
      </c>
      <c r="N1341" s="264">
        <v>0</v>
      </c>
      <c r="O1341" s="264">
        <v>4124</v>
      </c>
      <c r="P1341" s="264">
        <v>312</v>
      </c>
      <c r="Q1341" s="264">
        <v>312</v>
      </c>
      <c r="R1341" s="264">
        <v>46</v>
      </c>
      <c r="S1341" s="264">
        <v>0</v>
      </c>
      <c r="T1341" s="265">
        <v>0.015</v>
      </c>
      <c r="U1341" s="266">
        <v>9265</v>
      </c>
      <c r="V1341" s="266">
        <v>332</v>
      </c>
      <c r="W1341" s="266">
        <v>244</v>
      </c>
      <c r="X1341" s="266">
        <v>0</v>
      </c>
      <c r="Y1341" s="264">
        <v>0</v>
      </c>
      <c r="Z1341" s="267">
        <v>0.0358337830545062</v>
      </c>
      <c r="AA1341" s="267">
        <v>0.0358337830545062</v>
      </c>
      <c r="AB1341" s="267">
        <v>0.0462707182320442</v>
      </c>
      <c r="AC1341" s="268">
        <v>0.075654704170708</v>
      </c>
      <c r="AD1341" s="269">
        <v>-0.010436935177538</v>
      </c>
      <c r="AE1341" s="270">
        <v>54171</v>
      </c>
      <c r="AF1341" s="271">
        <v>2564</v>
      </c>
      <c r="AG1341" s="271">
        <v>0</v>
      </c>
      <c r="AH1341" s="271">
        <v>53465</v>
      </c>
      <c r="AI1341" s="271">
        <v>2605</v>
      </c>
      <c r="AJ1341" s="271">
        <v>0</v>
      </c>
      <c r="AK1341" s="268">
        <v>0.0473315980875376</v>
      </c>
      <c r="AL1341" s="268">
        <v>0.0487234639483774</v>
      </c>
      <c r="AM1341" s="269">
        <v>-0.00139186586083983</v>
      </c>
    </row>
    <row r="1342" spans="1:39">
      <c r="A1342" s="279" t="s">
        <v>1974</v>
      </c>
      <c r="B1342" s="280" t="s">
        <v>3356</v>
      </c>
      <c r="C1342" s="262" t="s">
        <v>2122</v>
      </c>
      <c r="D1342" s="280" t="s">
        <v>2123</v>
      </c>
      <c r="E1342" s="263">
        <v>4610</v>
      </c>
      <c r="F1342" s="263">
        <v>248</v>
      </c>
      <c r="G1342" s="263">
        <v>148</v>
      </c>
      <c r="H1342" s="263">
        <v>0</v>
      </c>
      <c r="I1342" s="263">
        <v>0</v>
      </c>
      <c r="J1342" s="264">
        <v>3872</v>
      </c>
      <c r="K1342" s="264">
        <v>120</v>
      </c>
      <c r="L1342" s="264">
        <v>120</v>
      </c>
      <c r="M1342" s="264">
        <v>2</v>
      </c>
      <c r="N1342" s="264">
        <v>0</v>
      </c>
      <c r="O1342" s="264">
        <v>2373</v>
      </c>
      <c r="P1342" s="264">
        <v>131</v>
      </c>
      <c r="Q1342" s="264">
        <v>131</v>
      </c>
      <c r="R1342" s="264">
        <v>13</v>
      </c>
      <c r="S1342" s="264">
        <v>0</v>
      </c>
      <c r="T1342" s="265">
        <v>0.015</v>
      </c>
      <c r="U1342" s="266">
        <v>4610</v>
      </c>
      <c r="V1342" s="266">
        <v>248</v>
      </c>
      <c r="W1342" s="266">
        <v>148</v>
      </c>
      <c r="X1342" s="266">
        <v>0</v>
      </c>
      <c r="Y1342" s="264">
        <v>0</v>
      </c>
      <c r="Z1342" s="267">
        <v>0.0537960954446855</v>
      </c>
      <c r="AA1342" s="267">
        <v>0.0537960954446855</v>
      </c>
      <c r="AB1342" s="267">
        <v>0.0309917355371901</v>
      </c>
      <c r="AC1342" s="268">
        <v>0.055204382638011</v>
      </c>
      <c r="AD1342" s="269">
        <v>0.0228043599074954</v>
      </c>
      <c r="AE1342" s="270">
        <v>26007</v>
      </c>
      <c r="AF1342" s="271">
        <v>1211</v>
      </c>
      <c r="AG1342" s="271">
        <v>0</v>
      </c>
      <c r="AH1342" s="271">
        <v>26174</v>
      </c>
      <c r="AI1342" s="271">
        <v>1726</v>
      </c>
      <c r="AJ1342" s="271">
        <v>1</v>
      </c>
      <c r="AK1342" s="268">
        <v>0.0465643865113239</v>
      </c>
      <c r="AL1342" s="268">
        <v>0.0659050966608084</v>
      </c>
      <c r="AM1342" s="269">
        <v>-0.0193407101494846</v>
      </c>
    </row>
    <row r="1343" spans="1:39">
      <c r="A1343" s="279" t="s">
        <v>1974</v>
      </c>
      <c r="B1343" s="280" t="s">
        <v>3356</v>
      </c>
      <c r="C1343" s="262" t="s">
        <v>2124</v>
      </c>
      <c r="D1343" s="280" t="s">
        <v>2125</v>
      </c>
      <c r="E1343" s="263">
        <v>3563</v>
      </c>
      <c r="F1343" s="263">
        <v>195</v>
      </c>
      <c r="G1343" s="263">
        <v>140</v>
      </c>
      <c r="H1343" s="263">
        <v>0</v>
      </c>
      <c r="I1343" s="263">
        <v>0</v>
      </c>
      <c r="J1343" s="264">
        <v>2993</v>
      </c>
      <c r="K1343" s="264">
        <v>219</v>
      </c>
      <c r="L1343" s="264">
        <v>219</v>
      </c>
      <c r="M1343" s="264">
        <v>0</v>
      </c>
      <c r="N1343" s="264">
        <v>0</v>
      </c>
      <c r="O1343" s="264">
        <v>1694</v>
      </c>
      <c r="P1343" s="264">
        <v>153</v>
      </c>
      <c r="Q1343" s="264">
        <v>152</v>
      </c>
      <c r="R1343" s="264">
        <v>26</v>
      </c>
      <c r="S1343" s="264">
        <v>0</v>
      </c>
      <c r="T1343" s="265">
        <v>0.015</v>
      </c>
      <c r="U1343" s="266">
        <v>3563</v>
      </c>
      <c r="V1343" s="266">
        <v>195</v>
      </c>
      <c r="W1343" s="266">
        <v>140</v>
      </c>
      <c r="X1343" s="266">
        <v>0</v>
      </c>
      <c r="Y1343" s="264">
        <v>0</v>
      </c>
      <c r="Z1343" s="267">
        <v>0.0547291608195341</v>
      </c>
      <c r="AA1343" s="267">
        <v>0.0547291608195341</v>
      </c>
      <c r="AB1343" s="267">
        <v>0.0731707317073171</v>
      </c>
      <c r="AC1343" s="268">
        <v>0.090318772136954</v>
      </c>
      <c r="AD1343" s="269">
        <v>-0.018441570887783</v>
      </c>
      <c r="AE1343" s="270">
        <v>20172</v>
      </c>
      <c r="AF1343" s="271">
        <v>1435</v>
      </c>
      <c r="AG1343" s="271">
        <v>0</v>
      </c>
      <c r="AH1343" s="271">
        <v>21338</v>
      </c>
      <c r="AI1343" s="271">
        <v>1444</v>
      </c>
      <c r="AJ1343" s="271">
        <v>0</v>
      </c>
      <c r="AK1343" s="268">
        <v>0.0711382113821138</v>
      </c>
      <c r="AL1343" s="268">
        <v>0.0676726965976193</v>
      </c>
      <c r="AM1343" s="269">
        <v>0.00346551478449456</v>
      </c>
    </row>
    <row r="1344" spans="1:39">
      <c r="A1344" s="279" t="s">
        <v>1974</v>
      </c>
      <c r="B1344" s="280" t="s">
        <v>3356</v>
      </c>
      <c r="C1344" s="262" t="s">
        <v>2126</v>
      </c>
      <c r="D1344" s="280" t="s">
        <v>2127</v>
      </c>
      <c r="E1344" s="263">
        <v>6578</v>
      </c>
      <c r="F1344" s="263">
        <v>151</v>
      </c>
      <c r="G1344" s="263">
        <v>114</v>
      </c>
      <c r="H1344" s="263">
        <v>0</v>
      </c>
      <c r="I1344" s="263">
        <v>0</v>
      </c>
      <c r="J1344" s="264">
        <v>5641</v>
      </c>
      <c r="K1344" s="264">
        <v>335</v>
      </c>
      <c r="L1344" s="264">
        <v>335</v>
      </c>
      <c r="M1344" s="264">
        <v>13</v>
      </c>
      <c r="N1344" s="264">
        <v>0</v>
      </c>
      <c r="O1344" s="264">
        <v>2908</v>
      </c>
      <c r="P1344" s="264">
        <v>68</v>
      </c>
      <c r="Q1344" s="264">
        <v>68</v>
      </c>
      <c r="R1344" s="264">
        <v>6</v>
      </c>
      <c r="S1344" s="264">
        <v>0</v>
      </c>
      <c r="T1344" s="265">
        <v>0.015</v>
      </c>
      <c r="U1344" s="266">
        <v>6578</v>
      </c>
      <c r="V1344" s="266">
        <v>151</v>
      </c>
      <c r="W1344" s="266">
        <v>114</v>
      </c>
      <c r="X1344" s="266">
        <v>0</v>
      </c>
      <c r="Y1344" s="264">
        <v>0</v>
      </c>
      <c r="Z1344" s="267">
        <v>0.0229553055640012</v>
      </c>
      <c r="AA1344" s="267">
        <v>0.0229553055640012</v>
      </c>
      <c r="AB1344" s="267">
        <v>0.0593866335756072</v>
      </c>
      <c r="AC1344" s="268">
        <v>0.0233837689133425</v>
      </c>
      <c r="AD1344" s="269">
        <v>-0.0364313280116059</v>
      </c>
      <c r="AE1344" s="270">
        <v>36540</v>
      </c>
      <c r="AF1344" s="271">
        <v>1674</v>
      </c>
      <c r="AG1344" s="271">
        <v>0</v>
      </c>
      <c r="AH1344" s="271">
        <v>36872</v>
      </c>
      <c r="AI1344" s="271">
        <v>1573</v>
      </c>
      <c r="AJ1344" s="271">
        <v>0</v>
      </c>
      <c r="AK1344" s="268">
        <v>0.0458128078817734</v>
      </c>
      <c r="AL1344" s="268">
        <v>0.0426610978520286</v>
      </c>
      <c r="AM1344" s="269">
        <v>0.00315171002974476</v>
      </c>
    </row>
    <row r="1345" spans="1:39">
      <c r="A1345" s="279" t="s">
        <v>1974</v>
      </c>
      <c r="B1345" s="280" t="s">
        <v>3356</v>
      </c>
      <c r="C1345" s="262" t="s">
        <v>2128</v>
      </c>
      <c r="D1345" s="280" t="s">
        <v>2129</v>
      </c>
      <c r="E1345" s="263">
        <v>5829</v>
      </c>
      <c r="F1345" s="263">
        <v>182</v>
      </c>
      <c r="G1345" s="263">
        <v>144</v>
      </c>
      <c r="H1345" s="263">
        <v>0</v>
      </c>
      <c r="I1345" s="263">
        <v>0</v>
      </c>
      <c r="J1345" s="264">
        <v>5177</v>
      </c>
      <c r="K1345" s="264">
        <v>196</v>
      </c>
      <c r="L1345" s="264">
        <v>196</v>
      </c>
      <c r="M1345" s="264">
        <v>1</v>
      </c>
      <c r="N1345" s="264">
        <v>0</v>
      </c>
      <c r="O1345" s="264">
        <v>2878</v>
      </c>
      <c r="P1345" s="264">
        <v>304</v>
      </c>
      <c r="Q1345" s="264">
        <v>303</v>
      </c>
      <c r="R1345" s="264">
        <v>43</v>
      </c>
      <c r="S1345" s="264">
        <v>0</v>
      </c>
      <c r="T1345" s="265">
        <v>0.015</v>
      </c>
      <c r="U1345" s="266">
        <v>5829</v>
      </c>
      <c r="V1345" s="266">
        <v>182</v>
      </c>
      <c r="W1345" s="266">
        <v>144</v>
      </c>
      <c r="X1345" s="266">
        <v>0</v>
      </c>
      <c r="Y1345" s="264">
        <v>0</v>
      </c>
      <c r="Z1345" s="267">
        <v>0.0312231943729628</v>
      </c>
      <c r="AA1345" s="267">
        <v>0.0312231943729628</v>
      </c>
      <c r="AB1345" s="267">
        <v>0.0378597643422832</v>
      </c>
      <c r="AC1345" s="268">
        <v>0.105628908964559</v>
      </c>
      <c r="AD1345" s="269">
        <v>-0.00663656996932041</v>
      </c>
      <c r="AE1345" s="270">
        <v>33489</v>
      </c>
      <c r="AF1345" s="271">
        <v>1608</v>
      </c>
      <c r="AG1345" s="271">
        <v>0</v>
      </c>
      <c r="AH1345" s="271">
        <v>33165</v>
      </c>
      <c r="AI1345" s="271">
        <v>1627</v>
      </c>
      <c r="AJ1345" s="271">
        <v>2</v>
      </c>
      <c r="AK1345" s="268">
        <v>0.0480157663710472</v>
      </c>
      <c r="AL1345" s="268">
        <v>0.0489974370571385</v>
      </c>
      <c r="AM1345" s="269">
        <v>-0.00098167068609134</v>
      </c>
    </row>
    <row r="1346" spans="1:39">
      <c r="A1346" s="279" t="s">
        <v>1974</v>
      </c>
      <c r="B1346" s="280" t="s">
        <v>3356</v>
      </c>
      <c r="C1346" s="262" t="s">
        <v>2130</v>
      </c>
      <c r="D1346" s="280" t="s">
        <v>2131</v>
      </c>
      <c r="E1346" s="263">
        <v>4812</v>
      </c>
      <c r="F1346" s="263">
        <v>126</v>
      </c>
      <c r="G1346" s="263">
        <v>98</v>
      </c>
      <c r="H1346" s="263">
        <v>0</v>
      </c>
      <c r="I1346" s="263">
        <v>0</v>
      </c>
      <c r="J1346" s="264">
        <v>4243</v>
      </c>
      <c r="K1346" s="264">
        <v>127</v>
      </c>
      <c r="L1346" s="264">
        <v>127</v>
      </c>
      <c r="M1346" s="264">
        <v>11</v>
      </c>
      <c r="N1346" s="264">
        <v>0</v>
      </c>
      <c r="O1346" s="264">
        <v>2113</v>
      </c>
      <c r="P1346" s="264">
        <v>139</v>
      </c>
      <c r="Q1346" s="264">
        <v>139</v>
      </c>
      <c r="R1346" s="264">
        <v>63</v>
      </c>
      <c r="S1346" s="264">
        <v>0</v>
      </c>
      <c r="T1346" s="265">
        <v>0.015</v>
      </c>
      <c r="U1346" s="266">
        <v>4812</v>
      </c>
      <c r="V1346" s="266">
        <v>126</v>
      </c>
      <c r="W1346" s="266">
        <v>98</v>
      </c>
      <c r="X1346" s="266">
        <v>0</v>
      </c>
      <c r="Y1346" s="264">
        <v>0</v>
      </c>
      <c r="Z1346" s="267">
        <v>0.0261845386533666</v>
      </c>
      <c r="AA1346" s="267">
        <v>0.0261845386533666</v>
      </c>
      <c r="AB1346" s="267">
        <v>0.0299316521329248</v>
      </c>
      <c r="AC1346" s="268">
        <v>0.0657832465688594</v>
      </c>
      <c r="AD1346" s="269">
        <v>-0.00374711347955823</v>
      </c>
      <c r="AE1346" s="270">
        <v>26692</v>
      </c>
      <c r="AF1346" s="271">
        <v>934</v>
      </c>
      <c r="AG1346" s="271">
        <v>0</v>
      </c>
      <c r="AH1346" s="271">
        <v>26830</v>
      </c>
      <c r="AI1346" s="271">
        <v>805</v>
      </c>
      <c r="AJ1346" s="271">
        <v>2</v>
      </c>
      <c r="AK1346" s="268">
        <v>0.0349917578300614</v>
      </c>
      <c r="AL1346" s="268">
        <v>0.0299291837495341</v>
      </c>
      <c r="AM1346" s="269">
        <v>0.00506257408052734</v>
      </c>
    </row>
    <row r="1347" spans="1:39">
      <c r="A1347" s="279" t="s">
        <v>1974</v>
      </c>
      <c r="B1347" s="280" t="s">
        <v>3356</v>
      </c>
      <c r="C1347" s="262" t="s">
        <v>2132</v>
      </c>
      <c r="D1347" s="280" t="s">
        <v>2133</v>
      </c>
      <c r="E1347" s="263">
        <v>3913</v>
      </c>
      <c r="F1347" s="263">
        <v>222</v>
      </c>
      <c r="G1347" s="263">
        <v>171</v>
      </c>
      <c r="H1347" s="263">
        <v>0</v>
      </c>
      <c r="I1347" s="263">
        <v>0</v>
      </c>
      <c r="J1347" s="264">
        <v>3562</v>
      </c>
      <c r="K1347" s="264">
        <v>209</v>
      </c>
      <c r="L1347" s="264">
        <v>209</v>
      </c>
      <c r="M1347" s="264">
        <v>3</v>
      </c>
      <c r="N1347" s="264">
        <v>0</v>
      </c>
      <c r="O1347" s="264">
        <v>1830</v>
      </c>
      <c r="P1347" s="264">
        <v>169</v>
      </c>
      <c r="Q1347" s="264">
        <v>169</v>
      </c>
      <c r="R1347" s="264">
        <v>73</v>
      </c>
      <c r="S1347" s="264">
        <v>0</v>
      </c>
      <c r="T1347" s="265">
        <v>0.015</v>
      </c>
      <c r="U1347" s="266">
        <v>3913</v>
      </c>
      <c r="V1347" s="266">
        <v>222</v>
      </c>
      <c r="W1347" s="266">
        <v>171</v>
      </c>
      <c r="X1347" s="266">
        <v>0</v>
      </c>
      <c r="Y1347" s="264">
        <v>0</v>
      </c>
      <c r="Z1347" s="267">
        <v>0.0567339637107079</v>
      </c>
      <c r="AA1347" s="267">
        <v>0.0567339637107079</v>
      </c>
      <c r="AB1347" s="267">
        <v>0.0586749017405952</v>
      </c>
      <c r="AC1347" s="268">
        <v>0.0923497267759563</v>
      </c>
      <c r="AD1347" s="269">
        <v>-0.00194093802988728</v>
      </c>
      <c r="AE1347" s="270">
        <v>22780</v>
      </c>
      <c r="AF1347" s="271">
        <v>1549</v>
      </c>
      <c r="AG1347" s="271">
        <v>1</v>
      </c>
      <c r="AH1347" s="271">
        <v>22966</v>
      </c>
      <c r="AI1347" s="271">
        <v>1371</v>
      </c>
      <c r="AJ1347" s="271">
        <v>0</v>
      </c>
      <c r="AK1347" s="268">
        <v>0.0679543459174715</v>
      </c>
      <c r="AL1347" s="268">
        <v>0.059696943307498</v>
      </c>
      <c r="AM1347" s="269">
        <v>0.00825740260997343</v>
      </c>
    </row>
    <row r="1348" spans="1:39">
      <c r="A1348" s="279" t="s">
        <v>1974</v>
      </c>
      <c r="B1348" s="280" t="s">
        <v>3356</v>
      </c>
      <c r="C1348" s="262" t="s">
        <v>2134</v>
      </c>
      <c r="D1348" s="280" t="s">
        <v>2135</v>
      </c>
      <c r="E1348" s="263">
        <v>2379</v>
      </c>
      <c r="F1348" s="263">
        <v>199</v>
      </c>
      <c r="G1348" s="263">
        <v>142</v>
      </c>
      <c r="H1348" s="263">
        <v>0</v>
      </c>
      <c r="I1348" s="263">
        <v>0</v>
      </c>
      <c r="J1348" s="264">
        <v>2247</v>
      </c>
      <c r="K1348" s="264">
        <v>151</v>
      </c>
      <c r="L1348" s="264">
        <v>151</v>
      </c>
      <c r="M1348" s="264">
        <v>7</v>
      </c>
      <c r="N1348" s="264">
        <v>0</v>
      </c>
      <c r="O1348" s="264">
        <v>1111</v>
      </c>
      <c r="P1348" s="264">
        <v>102</v>
      </c>
      <c r="Q1348" s="264">
        <v>102</v>
      </c>
      <c r="R1348" s="264">
        <v>33</v>
      </c>
      <c r="S1348" s="264">
        <v>0</v>
      </c>
      <c r="T1348" s="265">
        <v>0.015</v>
      </c>
      <c r="U1348" s="266">
        <v>2379</v>
      </c>
      <c r="V1348" s="266">
        <v>199</v>
      </c>
      <c r="W1348" s="266">
        <v>142</v>
      </c>
      <c r="X1348" s="266">
        <v>0</v>
      </c>
      <c r="Y1348" s="264">
        <v>0</v>
      </c>
      <c r="Z1348" s="267">
        <v>0.0836485918453132</v>
      </c>
      <c r="AA1348" s="267">
        <v>0.0836485918453132</v>
      </c>
      <c r="AB1348" s="267">
        <v>0.0672007120605251</v>
      </c>
      <c r="AC1348" s="268">
        <v>0.0918091809180918</v>
      </c>
      <c r="AD1348" s="269">
        <v>0.016447879784788</v>
      </c>
      <c r="AE1348" s="270">
        <v>14427</v>
      </c>
      <c r="AF1348" s="271">
        <v>1229</v>
      </c>
      <c r="AG1348" s="271">
        <v>0</v>
      </c>
      <c r="AH1348" s="271">
        <v>14511</v>
      </c>
      <c r="AI1348" s="271">
        <v>1292</v>
      </c>
      <c r="AJ1348" s="271">
        <v>0</v>
      </c>
      <c r="AK1348" s="268">
        <v>0.085187495667845</v>
      </c>
      <c r="AL1348" s="268">
        <v>0.0890359037971194</v>
      </c>
      <c r="AM1348" s="269">
        <v>-0.00384840812927441</v>
      </c>
    </row>
    <row r="1349" spans="1:39">
      <c r="A1349" s="279" t="s">
        <v>1974</v>
      </c>
      <c r="B1349" s="280" t="s">
        <v>3356</v>
      </c>
      <c r="C1349" s="262" t="s">
        <v>2136</v>
      </c>
      <c r="D1349" s="280" t="s">
        <v>2137</v>
      </c>
      <c r="E1349" s="263">
        <v>4294</v>
      </c>
      <c r="F1349" s="263">
        <v>411</v>
      </c>
      <c r="G1349" s="263">
        <v>290</v>
      </c>
      <c r="H1349" s="263">
        <v>2</v>
      </c>
      <c r="I1349" s="263">
        <v>0</v>
      </c>
      <c r="J1349" s="264">
        <v>3375</v>
      </c>
      <c r="K1349" s="264">
        <v>340</v>
      </c>
      <c r="L1349" s="264">
        <v>340</v>
      </c>
      <c r="M1349" s="264">
        <v>0</v>
      </c>
      <c r="N1349" s="264">
        <v>0</v>
      </c>
      <c r="O1349" s="264">
        <v>2045</v>
      </c>
      <c r="P1349" s="264">
        <v>198</v>
      </c>
      <c r="Q1349" s="264">
        <v>198</v>
      </c>
      <c r="R1349" s="264">
        <v>50</v>
      </c>
      <c r="S1349" s="264">
        <v>0</v>
      </c>
      <c r="T1349" s="265">
        <v>0.015</v>
      </c>
      <c r="U1349" s="266">
        <v>4294</v>
      </c>
      <c r="V1349" s="266">
        <v>411</v>
      </c>
      <c r="W1349" s="266">
        <v>290</v>
      </c>
      <c r="X1349" s="266">
        <v>0</v>
      </c>
      <c r="Y1349" s="264">
        <v>2</v>
      </c>
      <c r="Z1349" s="267">
        <v>0.0957149510945505</v>
      </c>
      <c r="AA1349" s="267">
        <v>0.0957149510945505</v>
      </c>
      <c r="AB1349" s="267">
        <v>0.100740740740741</v>
      </c>
      <c r="AC1349" s="268">
        <v>0.0968215158924205</v>
      </c>
      <c r="AD1349" s="269">
        <v>-0.0050257896461902</v>
      </c>
      <c r="AE1349" s="270">
        <v>23622</v>
      </c>
      <c r="AF1349" s="271">
        <v>2405</v>
      </c>
      <c r="AG1349" s="271">
        <v>0</v>
      </c>
      <c r="AH1349" s="271">
        <v>23004</v>
      </c>
      <c r="AI1349" s="271">
        <v>2398</v>
      </c>
      <c r="AJ1349" s="271">
        <v>4</v>
      </c>
      <c r="AK1349" s="268">
        <v>0.101811870290407</v>
      </c>
      <c r="AL1349" s="268">
        <v>0.104068857589984</v>
      </c>
      <c r="AM1349" s="269">
        <v>-0.0022569872995771</v>
      </c>
    </row>
    <row r="1350" spans="1:39">
      <c r="A1350" s="279" t="s">
        <v>1974</v>
      </c>
      <c r="B1350" s="280" t="s">
        <v>3356</v>
      </c>
      <c r="C1350" s="262" t="s">
        <v>2138</v>
      </c>
      <c r="D1350" s="280" t="s">
        <v>2139</v>
      </c>
      <c r="E1350" s="263">
        <v>3472</v>
      </c>
      <c r="F1350" s="263">
        <v>140</v>
      </c>
      <c r="G1350" s="263">
        <v>100</v>
      </c>
      <c r="H1350" s="263">
        <v>0</v>
      </c>
      <c r="I1350" s="263">
        <v>0</v>
      </c>
      <c r="J1350" s="264">
        <v>2957</v>
      </c>
      <c r="K1350" s="264">
        <v>172</v>
      </c>
      <c r="L1350" s="264">
        <v>172</v>
      </c>
      <c r="M1350" s="264">
        <v>0</v>
      </c>
      <c r="N1350" s="264">
        <v>0</v>
      </c>
      <c r="O1350" s="264">
        <v>1647</v>
      </c>
      <c r="P1350" s="264">
        <v>168</v>
      </c>
      <c r="Q1350" s="264">
        <v>168</v>
      </c>
      <c r="R1350" s="264">
        <v>30</v>
      </c>
      <c r="S1350" s="264">
        <v>0</v>
      </c>
      <c r="T1350" s="265">
        <v>0.015</v>
      </c>
      <c r="U1350" s="266">
        <v>3472</v>
      </c>
      <c r="V1350" s="266">
        <v>140</v>
      </c>
      <c r="W1350" s="266">
        <v>100</v>
      </c>
      <c r="X1350" s="266">
        <v>0</v>
      </c>
      <c r="Y1350" s="264">
        <v>0</v>
      </c>
      <c r="Z1350" s="267">
        <v>0.0403225806451613</v>
      </c>
      <c r="AA1350" s="267">
        <v>0.0403225806451613</v>
      </c>
      <c r="AB1350" s="267">
        <v>0.0581670612106865</v>
      </c>
      <c r="AC1350" s="268">
        <v>0.10200364298725</v>
      </c>
      <c r="AD1350" s="269">
        <v>-0.0178444805655252</v>
      </c>
      <c r="AE1350" s="270">
        <v>19950</v>
      </c>
      <c r="AF1350" s="271">
        <v>1249</v>
      </c>
      <c r="AG1350" s="271">
        <v>2</v>
      </c>
      <c r="AH1350" s="271">
        <v>20284</v>
      </c>
      <c r="AI1350" s="271">
        <v>1302</v>
      </c>
      <c r="AJ1350" s="271">
        <v>0</v>
      </c>
      <c r="AK1350" s="268">
        <v>0.0625062656641604</v>
      </c>
      <c r="AL1350" s="268">
        <v>0.0641885229737724</v>
      </c>
      <c r="AM1350" s="269">
        <v>-0.00168225730961204</v>
      </c>
    </row>
    <row r="1351" spans="1:39">
      <c r="A1351" s="279" t="s">
        <v>1974</v>
      </c>
      <c r="B1351" s="280" t="s">
        <v>3356</v>
      </c>
      <c r="C1351" s="262" t="s">
        <v>2140</v>
      </c>
      <c r="D1351" s="280" t="s">
        <v>2141</v>
      </c>
      <c r="E1351" s="263">
        <v>2138</v>
      </c>
      <c r="F1351" s="263">
        <v>140</v>
      </c>
      <c r="G1351" s="263">
        <v>85</v>
      </c>
      <c r="H1351" s="263">
        <v>0</v>
      </c>
      <c r="I1351" s="263">
        <v>0</v>
      </c>
      <c r="J1351" s="264">
        <v>1837</v>
      </c>
      <c r="K1351" s="264">
        <v>130</v>
      </c>
      <c r="L1351" s="264">
        <v>130</v>
      </c>
      <c r="M1351" s="264">
        <v>3</v>
      </c>
      <c r="N1351" s="264">
        <v>0</v>
      </c>
      <c r="O1351" s="264">
        <v>1051</v>
      </c>
      <c r="P1351" s="264">
        <v>97</v>
      </c>
      <c r="Q1351" s="264">
        <v>97</v>
      </c>
      <c r="R1351" s="264">
        <v>21</v>
      </c>
      <c r="S1351" s="264">
        <v>0</v>
      </c>
      <c r="T1351" s="265">
        <v>0.015</v>
      </c>
      <c r="U1351" s="266">
        <v>2138</v>
      </c>
      <c r="V1351" s="266">
        <v>140</v>
      </c>
      <c r="W1351" s="266">
        <v>85</v>
      </c>
      <c r="X1351" s="266">
        <v>0</v>
      </c>
      <c r="Y1351" s="264">
        <v>0</v>
      </c>
      <c r="Z1351" s="267">
        <v>0.0654817586529467</v>
      </c>
      <c r="AA1351" s="267">
        <v>0.0654817586529467</v>
      </c>
      <c r="AB1351" s="267">
        <v>0.0707675557974959</v>
      </c>
      <c r="AC1351" s="268">
        <v>0.0922930542340628</v>
      </c>
      <c r="AD1351" s="269">
        <v>-0.00528579714454923</v>
      </c>
      <c r="AE1351" s="270">
        <v>12429</v>
      </c>
      <c r="AF1351" s="271">
        <v>1015</v>
      </c>
      <c r="AG1351" s="271">
        <v>1</v>
      </c>
      <c r="AH1351" s="271">
        <v>12866</v>
      </c>
      <c r="AI1351" s="271">
        <v>937</v>
      </c>
      <c r="AJ1351" s="271">
        <v>2</v>
      </c>
      <c r="AK1351" s="268">
        <v>0.0815833936760801</v>
      </c>
      <c r="AL1351" s="268">
        <v>0.0726721591792321</v>
      </c>
      <c r="AM1351" s="269">
        <v>0.00891123449684805</v>
      </c>
    </row>
    <row r="1352" spans="1:39">
      <c r="A1352" s="279" t="s">
        <v>1974</v>
      </c>
      <c r="B1352" s="280" t="s">
        <v>3358</v>
      </c>
      <c r="C1352" s="262" t="s">
        <v>2142</v>
      </c>
      <c r="D1352" s="280" t="s">
        <v>2143</v>
      </c>
      <c r="E1352" s="263">
        <v>1775</v>
      </c>
      <c r="F1352" s="263">
        <v>13</v>
      </c>
      <c r="G1352" s="263">
        <v>8</v>
      </c>
      <c r="H1352" s="263">
        <v>0</v>
      </c>
      <c r="I1352" s="263">
        <v>0</v>
      </c>
      <c r="J1352" s="264">
        <v>2035</v>
      </c>
      <c r="K1352" s="264">
        <v>15</v>
      </c>
      <c r="L1352" s="264">
        <v>15</v>
      </c>
      <c r="M1352" s="264">
        <v>3</v>
      </c>
      <c r="N1352" s="264">
        <v>0</v>
      </c>
      <c r="O1352" s="264">
        <v>1047</v>
      </c>
      <c r="P1352" s="264">
        <v>6</v>
      </c>
      <c r="Q1352" s="264">
        <v>6</v>
      </c>
      <c r="R1352" s="264">
        <v>2</v>
      </c>
      <c r="S1352" s="264">
        <v>0</v>
      </c>
      <c r="T1352" s="265">
        <v>0.015</v>
      </c>
      <c r="U1352" s="266">
        <v>1775</v>
      </c>
      <c r="V1352" s="266">
        <v>13</v>
      </c>
      <c r="W1352" s="266">
        <v>8</v>
      </c>
      <c r="X1352" s="266">
        <v>0</v>
      </c>
      <c r="Y1352" s="264">
        <v>0</v>
      </c>
      <c r="Z1352" s="267">
        <v>0.00732394366197183</v>
      </c>
      <c r="AA1352" s="267">
        <v>0.00732394366197183</v>
      </c>
      <c r="AB1352" s="267">
        <v>0.00737100737100737</v>
      </c>
      <c r="AC1352" s="268">
        <v>0.00573065902578797</v>
      </c>
      <c r="AD1352" s="269">
        <v>-4.70637090355403e-5</v>
      </c>
      <c r="AE1352" s="270">
        <v>10963</v>
      </c>
      <c r="AF1352" s="271">
        <v>83</v>
      </c>
      <c r="AG1352" s="271">
        <v>0</v>
      </c>
      <c r="AH1352" s="271">
        <v>10647</v>
      </c>
      <c r="AI1352" s="271">
        <v>126</v>
      </c>
      <c r="AJ1352" s="271">
        <v>0</v>
      </c>
      <c r="AK1352" s="268">
        <v>0.00757092036851227</v>
      </c>
      <c r="AL1352" s="268">
        <v>0.0118343195266272</v>
      </c>
      <c r="AM1352" s="269">
        <v>-0.00426339915811495</v>
      </c>
    </row>
    <row r="1353" spans="1:39">
      <c r="A1353" s="279" t="s">
        <v>1974</v>
      </c>
      <c r="B1353" s="280" t="s">
        <v>3358</v>
      </c>
      <c r="C1353" s="262" t="s">
        <v>2144</v>
      </c>
      <c r="D1353" s="280" t="s">
        <v>2145</v>
      </c>
      <c r="E1353" s="263">
        <v>6496</v>
      </c>
      <c r="F1353" s="263">
        <v>83</v>
      </c>
      <c r="G1353" s="263">
        <v>61</v>
      </c>
      <c r="H1353" s="263">
        <v>0</v>
      </c>
      <c r="I1353" s="263">
        <v>0</v>
      </c>
      <c r="J1353" s="264">
        <v>7672</v>
      </c>
      <c r="K1353" s="264">
        <v>38</v>
      </c>
      <c r="L1353" s="264">
        <v>38</v>
      </c>
      <c r="M1353" s="264">
        <v>7</v>
      </c>
      <c r="N1353" s="264">
        <v>0</v>
      </c>
      <c r="O1353" s="264">
        <v>4516</v>
      </c>
      <c r="P1353" s="264">
        <v>36</v>
      </c>
      <c r="Q1353" s="264">
        <v>36</v>
      </c>
      <c r="R1353" s="264">
        <v>20</v>
      </c>
      <c r="S1353" s="264">
        <v>0</v>
      </c>
      <c r="T1353" s="265">
        <v>0.015</v>
      </c>
      <c r="U1353" s="266">
        <v>6496</v>
      </c>
      <c r="V1353" s="266">
        <v>83</v>
      </c>
      <c r="W1353" s="266">
        <v>61</v>
      </c>
      <c r="X1353" s="266">
        <v>0</v>
      </c>
      <c r="Y1353" s="264">
        <v>0</v>
      </c>
      <c r="Z1353" s="267">
        <v>0.0127770935960591</v>
      </c>
      <c r="AA1353" s="267">
        <v>0.0127770935960591</v>
      </c>
      <c r="AB1353" s="267">
        <v>0.00495307612095933</v>
      </c>
      <c r="AC1353" s="268">
        <v>0.00797165633303809</v>
      </c>
      <c r="AD1353" s="269">
        <v>0.00782401747509978</v>
      </c>
      <c r="AE1353" s="270">
        <v>41513</v>
      </c>
      <c r="AF1353" s="271">
        <v>351</v>
      </c>
      <c r="AG1353" s="271">
        <v>0</v>
      </c>
      <c r="AH1353" s="271">
        <v>41968</v>
      </c>
      <c r="AI1353" s="271">
        <v>308</v>
      </c>
      <c r="AJ1353" s="271">
        <v>0</v>
      </c>
      <c r="AK1353" s="268">
        <v>0.00845518271384867</v>
      </c>
      <c r="AL1353" s="268">
        <v>0.00733892489515822</v>
      </c>
      <c r="AM1353" s="269">
        <v>0.00111625781869046</v>
      </c>
    </row>
    <row r="1354" spans="1:39">
      <c r="A1354" s="279" t="s">
        <v>1974</v>
      </c>
      <c r="B1354" s="280" t="s">
        <v>3358</v>
      </c>
      <c r="C1354" s="262" t="s">
        <v>2146</v>
      </c>
      <c r="D1354" s="280" t="s">
        <v>2147</v>
      </c>
      <c r="E1354" s="263">
        <v>6852</v>
      </c>
      <c r="F1354" s="263">
        <v>94</v>
      </c>
      <c r="G1354" s="263">
        <v>64</v>
      </c>
      <c r="H1354" s="263">
        <v>3</v>
      </c>
      <c r="I1354" s="263">
        <v>0</v>
      </c>
      <c r="J1354" s="264">
        <v>7979</v>
      </c>
      <c r="K1354" s="264">
        <v>106</v>
      </c>
      <c r="L1354" s="264">
        <v>105</v>
      </c>
      <c r="M1354" s="264">
        <v>10</v>
      </c>
      <c r="N1354" s="264">
        <v>0</v>
      </c>
      <c r="O1354" s="264">
        <v>4530</v>
      </c>
      <c r="P1354" s="264">
        <v>62</v>
      </c>
      <c r="Q1354" s="264">
        <v>62</v>
      </c>
      <c r="R1354" s="264">
        <v>26</v>
      </c>
      <c r="S1354" s="264">
        <v>0</v>
      </c>
      <c r="T1354" s="265">
        <v>0.015</v>
      </c>
      <c r="U1354" s="266">
        <v>6852</v>
      </c>
      <c r="V1354" s="266">
        <v>94</v>
      </c>
      <c r="W1354" s="266">
        <v>64</v>
      </c>
      <c r="X1354" s="266">
        <v>0</v>
      </c>
      <c r="Y1354" s="264">
        <v>3</v>
      </c>
      <c r="Z1354" s="267">
        <v>0.0137186223000584</v>
      </c>
      <c r="AA1354" s="267">
        <v>0.0137186223000584</v>
      </c>
      <c r="AB1354" s="267">
        <v>0.0132848727910766</v>
      </c>
      <c r="AC1354" s="268">
        <v>0.0136865342163355</v>
      </c>
      <c r="AD1354" s="269">
        <v>0.000433749508981802</v>
      </c>
      <c r="AE1354" s="270">
        <v>42811</v>
      </c>
      <c r="AF1354" s="271">
        <v>622</v>
      </c>
      <c r="AG1354" s="271">
        <v>0</v>
      </c>
      <c r="AH1354" s="271">
        <v>43253</v>
      </c>
      <c r="AI1354" s="271">
        <v>595</v>
      </c>
      <c r="AJ1354" s="271">
        <v>0</v>
      </c>
      <c r="AK1354" s="268">
        <v>0.0145289761977062</v>
      </c>
      <c r="AL1354" s="268">
        <v>0.0137562712413012</v>
      </c>
      <c r="AM1354" s="269">
        <v>0.000772704956405017</v>
      </c>
    </row>
    <row r="1355" spans="1:39">
      <c r="A1355" s="279" t="s">
        <v>1974</v>
      </c>
      <c r="B1355" s="280" t="s">
        <v>3358</v>
      </c>
      <c r="C1355" s="262" t="s">
        <v>2148</v>
      </c>
      <c r="D1355" s="280" t="s">
        <v>2149</v>
      </c>
      <c r="E1355" s="263">
        <v>4966</v>
      </c>
      <c r="F1355" s="263">
        <v>42</v>
      </c>
      <c r="G1355" s="263">
        <v>24</v>
      </c>
      <c r="H1355" s="263">
        <v>0</v>
      </c>
      <c r="I1355" s="263">
        <v>0</v>
      </c>
      <c r="J1355" s="264">
        <v>5791</v>
      </c>
      <c r="K1355" s="264">
        <v>50</v>
      </c>
      <c r="L1355" s="264">
        <v>50</v>
      </c>
      <c r="M1355" s="264">
        <v>5</v>
      </c>
      <c r="N1355" s="264">
        <v>0</v>
      </c>
      <c r="O1355" s="264">
        <v>3309</v>
      </c>
      <c r="P1355" s="264">
        <v>48</v>
      </c>
      <c r="Q1355" s="264">
        <v>48</v>
      </c>
      <c r="R1355" s="264">
        <v>24</v>
      </c>
      <c r="S1355" s="264">
        <v>0</v>
      </c>
      <c r="T1355" s="265">
        <v>0.015</v>
      </c>
      <c r="U1355" s="266">
        <v>4966</v>
      </c>
      <c r="V1355" s="266">
        <v>42</v>
      </c>
      <c r="W1355" s="266">
        <v>24</v>
      </c>
      <c r="X1355" s="266">
        <v>0</v>
      </c>
      <c r="Y1355" s="264">
        <v>0</v>
      </c>
      <c r="Z1355" s="267">
        <v>0.00845751107531212</v>
      </c>
      <c r="AA1355" s="267">
        <v>0.00845751107531212</v>
      </c>
      <c r="AB1355" s="267">
        <v>0.00863408737696426</v>
      </c>
      <c r="AC1355" s="268">
        <v>0.014505893019039</v>
      </c>
      <c r="AD1355" s="269">
        <v>-0.000176576301652133</v>
      </c>
      <c r="AE1355" s="270">
        <v>30868</v>
      </c>
      <c r="AF1355" s="271">
        <v>333</v>
      </c>
      <c r="AG1355" s="271">
        <v>0</v>
      </c>
      <c r="AH1355" s="271">
        <v>30602</v>
      </c>
      <c r="AI1355" s="271">
        <v>306</v>
      </c>
      <c r="AJ1355" s="271">
        <v>2</v>
      </c>
      <c r="AK1355" s="268">
        <v>0.0107878709343009</v>
      </c>
      <c r="AL1355" s="268">
        <v>0.00993399124240246</v>
      </c>
      <c r="AM1355" s="269">
        <v>0.000853879691898436</v>
      </c>
    </row>
    <row r="1356" spans="1:39">
      <c r="A1356" s="279" t="s">
        <v>1974</v>
      </c>
      <c r="B1356" s="280" t="s">
        <v>3358</v>
      </c>
      <c r="C1356" s="262" t="s">
        <v>2150</v>
      </c>
      <c r="D1356" s="280" t="s">
        <v>2151</v>
      </c>
      <c r="E1356" s="263">
        <v>2315</v>
      </c>
      <c r="F1356" s="263">
        <v>32</v>
      </c>
      <c r="G1356" s="263">
        <v>24</v>
      </c>
      <c r="H1356" s="263">
        <v>0</v>
      </c>
      <c r="I1356" s="263">
        <v>0</v>
      </c>
      <c r="J1356" s="264">
        <v>2513</v>
      </c>
      <c r="K1356" s="264">
        <v>52</v>
      </c>
      <c r="L1356" s="264">
        <v>52</v>
      </c>
      <c r="M1356" s="264">
        <v>2</v>
      </c>
      <c r="N1356" s="264">
        <v>0</v>
      </c>
      <c r="O1356" s="264">
        <v>1454</v>
      </c>
      <c r="P1356" s="264">
        <v>22</v>
      </c>
      <c r="Q1356" s="264">
        <v>22</v>
      </c>
      <c r="R1356" s="264">
        <v>17</v>
      </c>
      <c r="S1356" s="264">
        <v>0</v>
      </c>
      <c r="T1356" s="265">
        <v>0.015</v>
      </c>
      <c r="U1356" s="266">
        <v>2315</v>
      </c>
      <c r="V1356" s="266">
        <v>32</v>
      </c>
      <c r="W1356" s="266">
        <v>24</v>
      </c>
      <c r="X1356" s="266">
        <v>0</v>
      </c>
      <c r="Y1356" s="264">
        <v>0</v>
      </c>
      <c r="Z1356" s="267">
        <v>0.0138228941684665</v>
      </c>
      <c r="AA1356" s="267">
        <v>0.0138228941684665</v>
      </c>
      <c r="AB1356" s="267">
        <v>0.0206923995224831</v>
      </c>
      <c r="AC1356" s="268">
        <v>0.015130674002751</v>
      </c>
      <c r="AD1356" s="269">
        <v>-0.00686950535401657</v>
      </c>
      <c r="AE1356" s="270">
        <v>14071</v>
      </c>
      <c r="AF1356" s="271">
        <v>257</v>
      </c>
      <c r="AG1356" s="271">
        <v>0</v>
      </c>
      <c r="AH1356" s="271">
        <v>13981</v>
      </c>
      <c r="AI1356" s="271">
        <v>246</v>
      </c>
      <c r="AJ1356" s="271">
        <v>0</v>
      </c>
      <c r="AK1356" s="268">
        <v>0.018264515670528</v>
      </c>
      <c r="AL1356" s="268">
        <v>0.0175953079178886</v>
      </c>
      <c r="AM1356" s="269">
        <v>0.000669207752639473</v>
      </c>
    </row>
    <row r="1357" spans="1:39">
      <c r="A1357" s="279" t="s">
        <v>1974</v>
      </c>
      <c r="B1357" s="280" t="s">
        <v>3358</v>
      </c>
      <c r="C1357" s="262" t="s">
        <v>2152</v>
      </c>
      <c r="D1357" s="280" t="s">
        <v>2153</v>
      </c>
      <c r="E1357" s="263">
        <v>2753</v>
      </c>
      <c r="F1357" s="263">
        <v>15</v>
      </c>
      <c r="G1357" s="263">
        <v>11</v>
      </c>
      <c r="H1357" s="263">
        <v>0</v>
      </c>
      <c r="I1357" s="263">
        <v>0</v>
      </c>
      <c r="J1357" s="264">
        <v>3393</v>
      </c>
      <c r="K1357" s="264">
        <v>18</v>
      </c>
      <c r="L1357" s="264">
        <v>18</v>
      </c>
      <c r="M1357" s="264">
        <v>2</v>
      </c>
      <c r="N1357" s="264">
        <v>0</v>
      </c>
      <c r="O1357" s="264">
        <v>1957</v>
      </c>
      <c r="P1357" s="264">
        <v>12</v>
      </c>
      <c r="Q1357" s="264">
        <v>12</v>
      </c>
      <c r="R1357" s="264">
        <v>7</v>
      </c>
      <c r="S1357" s="264">
        <v>0</v>
      </c>
      <c r="T1357" s="265">
        <v>0.015</v>
      </c>
      <c r="U1357" s="266">
        <v>2753</v>
      </c>
      <c r="V1357" s="266">
        <v>15</v>
      </c>
      <c r="W1357" s="266">
        <v>11</v>
      </c>
      <c r="X1357" s="266">
        <v>0</v>
      </c>
      <c r="Y1357" s="264">
        <v>0</v>
      </c>
      <c r="Z1357" s="267">
        <v>0.00544860152560843</v>
      </c>
      <c r="AA1357" s="267">
        <v>0.00544860152560843</v>
      </c>
      <c r="AB1357" s="267">
        <v>0.00530503978779841</v>
      </c>
      <c r="AC1357" s="268">
        <v>0.00613183444047011</v>
      </c>
      <c r="AD1357" s="269">
        <v>0.000143561737810019</v>
      </c>
      <c r="AE1357" s="270">
        <v>18358</v>
      </c>
      <c r="AF1357" s="271">
        <v>127</v>
      </c>
      <c r="AG1357" s="271">
        <v>0</v>
      </c>
      <c r="AH1357" s="271">
        <v>18577</v>
      </c>
      <c r="AI1357" s="271">
        <v>118</v>
      </c>
      <c r="AJ1357" s="271">
        <v>0</v>
      </c>
      <c r="AK1357" s="268">
        <v>0.00691796491992592</v>
      </c>
      <c r="AL1357" s="268">
        <v>0.00635194057167465</v>
      </c>
      <c r="AM1357" s="269">
        <v>0.000566024348251266</v>
      </c>
    </row>
    <row r="1358" spans="1:39">
      <c r="A1358" s="279" t="s">
        <v>1974</v>
      </c>
      <c r="B1358" s="280" t="s">
        <v>3358</v>
      </c>
      <c r="C1358" s="262" t="s">
        <v>2154</v>
      </c>
      <c r="D1358" s="280" t="s">
        <v>2155</v>
      </c>
      <c r="E1358" s="263">
        <v>7186</v>
      </c>
      <c r="F1358" s="263">
        <v>153</v>
      </c>
      <c r="G1358" s="263">
        <v>104</v>
      </c>
      <c r="H1358" s="263">
        <v>0</v>
      </c>
      <c r="I1358" s="263">
        <v>0</v>
      </c>
      <c r="J1358" s="264">
        <v>8326</v>
      </c>
      <c r="K1358" s="264">
        <v>144</v>
      </c>
      <c r="L1358" s="264">
        <v>144</v>
      </c>
      <c r="M1358" s="264">
        <v>19</v>
      </c>
      <c r="N1358" s="264">
        <v>0</v>
      </c>
      <c r="O1358" s="264">
        <v>4665</v>
      </c>
      <c r="P1358" s="264">
        <v>263</v>
      </c>
      <c r="Q1358" s="264">
        <v>262</v>
      </c>
      <c r="R1358" s="264">
        <v>136</v>
      </c>
      <c r="S1358" s="264">
        <v>0</v>
      </c>
      <c r="T1358" s="265">
        <v>0.015</v>
      </c>
      <c r="U1358" s="266">
        <v>7186</v>
      </c>
      <c r="V1358" s="266">
        <v>153</v>
      </c>
      <c r="W1358" s="266">
        <v>104</v>
      </c>
      <c r="X1358" s="266">
        <v>0</v>
      </c>
      <c r="Y1358" s="264">
        <v>0</v>
      </c>
      <c r="Z1358" s="267">
        <v>0.0212913999443362</v>
      </c>
      <c r="AA1358" s="267">
        <v>0.0212913999443362</v>
      </c>
      <c r="AB1358" s="267">
        <v>0.0172952197934182</v>
      </c>
      <c r="AC1358" s="268">
        <v>0.0563772775991426</v>
      </c>
      <c r="AD1358" s="269">
        <v>0.003996180150918</v>
      </c>
      <c r="AE1358" s="270">
        <v>44807</v>
      </c>
      <c r="AF1358" s="271">
        <v>1099</v>
      </c>
      <c r="AG1358" s="271">
        <v>0</v>
      </c>
      <c r="AH1358" s="271">
        <v>44508</v>
      </c>
      <c r="AI1358" s="271">
        <v>954</v>
      </c>
      <c r="AJ1358" s="271">
        <v>1</v>
      </c>
      <c r="AK1358" s="268">
        <v>0.0245274175910014</v>
      </c>
      <c r="AL1358" s="268">
        <v>0.0214118810101555</v>
      </c>
      <c r="AM1358" s="269">
        <v>0.00311553658084593</v>
      </c>
    </row>
    <row r="1359" spans="1:39">
      <c r="A1359" s="279" t="s">
        <v>1974</v>
      </c>
      <c r="B1359" s="280" t="s">
        <v>3358</v>
      </c>
      <c r="C1359" s="262" t="s">
        <v>2156</v>
      </c>
      <c r="D1359" s="280" t="s">
        <v>2157</v>
      </c>
      <c r="E1359" s="263">
        <v>5622</v>
      </c>
      <c r="F1359" s="263">
        <v>48</v>
      </c>
      <c r="G1359" s="263">
        <v>37</v>
      </c>
      <c r="H1359" s="263">
        <v>1</v>
      </c>
      <c r="I1359" s="263">
        <v>0</v>
      </c>
      <c r="J1359" s="264">
        <v>6429</v>
      </c>
      <c r="K1359" s="264">
        <v>59</v>
      </c>
      <c r="L1359" s="264">
        <v>59</v>
      </c>
      <c r="M1359" s="264">
        <v>5</v>
      </c>
      <c r="N1359" s="264">
        <v>0</v>
      </c>
      <c r="O1359" s="264">
        <v>3706</v>
      </c>
      <c r="P1359" s="264">
        <v>61</v>
      </c>
      <c r="Q1359" s="264">
        <v>60</v>
      </c>
      <c r="R1359" s="264">
        <v>23</v>
      </c>
      <c r="S1359" s="264">
        <v>0</v>
      </c>
      <c r="T1359" s="265">
        <v>0.015</v>
      </c>
      <c r="U1359" s="266">
        <v>5622</v>
      </c>
      <c r="V1359" s="266">
        <v>48</v>
      </c>
      <c r="W1359" s="266">
        <v>37</v>
      </c>
      <c r="X1359" s="266">
        <v>0</v>
      </c>
      <c r="Y1359" s="264">
        <v>1</v>
      </c>
      <c r="Z1359" s="267">
        <v>0.00853788687299893</v>
      </c>
      <c r="AA1359" s="267">
        <v>0.00853788687299893</v>
      </c>
      <c r="AB1359" s="267">
        <v>0.00917716596671333</v>
      </c>
      <c r="AC1359" s="268">
        <v>0.0164597949271452</v>
      </c>
      <c r="AD1359" s="269">
        <v>-0.000639279093714397</v>
      </c>
      <c r="AE1359" s="270">
        <v>35395</v>
      </c>
      <c r="AF1359" s="271">
        <v>439</v>
      </c>
      <c r="AG1359" s="271">
        <v>0</v>
      </c>
      <c r="AH1359" s="271">
        <v>34738</v>
      </c>
      <c r="AI1359" s="271">
        <v>364</v>
      </c>
      <c r="AJ1359" s="271">
        <v>0</v>
      </c>
      <c r="AK1359" s="268">
        <v>0.0124028817629609</v>
      </c>
      <c r="AL1359" s="268">
        <v>0.0104784385975013</v>
      </c>
      <c r="AM1359" s="269">
        <v>0.00192444316545958</v>
      </c>
    </row>
    <row r="1360" spans="1:39">
      <c r="A1360" s="279" t="s">
        <v>1974</v>
      </c>
      <c r="B1360" s="280" t="s">
        <v>3358</v>
      </c>
      <c r="C1360" s="262" t="s">
        <v>2158</v>
      </c>
      <c r="D1360" s="280" t="s">
        <v>2159</v>
      </c>
      <c r="E1360" s="263">
        <v>6144</v>
      </c>
      <c r="F1360" s="263">
        <v>91</v>
      </c>
      <c r="G1360" s="263">
        <v>65</v>
      </c>
      <c r="H1360" s="263">
        <v>0</v>
      </c>
      <c r="I1360" s="263">
        <v>0</v>
      </c>
      <c r="J1360" s="264">
        <v>7453</v>
      </c>
      <c r="K1360" s="264">
        <v>44</v>
      </c>
      <c r="L1360" s="264">
        <v>44</v>
      </c>
      <c r="M1360" s="264">
        <v>0</v>
      </c>
      <c r="N1360" s="264">
        <v>0</v>
      </c>
      <c r="O1360" s="264">
        <v>4132</v>
      </c>
      <c r="P1360" s="264">
        <v>60</v>
      </c>
      <c r="Q1360" s="264">
        <v>60</v>
      </c>
      <c r="R1360" s="264">
        <v>15</v>
      </c>
      <c r="S1360" s="264">
        <v>0</v>
      </c>
      <c r="T1360" s="265">
        <v>0.015</v>
      </c>
      <c r="U1360" s="266">
        <v>6144</v>
      </c>
      <c r="V1360" s="266">
        <v>91</v>
      </c>
      <c r="W1360" s="266">
        <v>65</v>
      </c>
      <c r="X1360" s="266">
        <v>0</v>
      </c>
      <c r="Y1360" s="264">
        <v>0</v>
      </c>
      <c r="Z1360" s="267">
        <v>0.0148111979166667</v>
      </c>
      <c r="AA1360" s="267">
        <v>0.0148111979166667</v>
      </c>
      <c r="AB1360" s="267">
        <v>0.00590366295451496</v>
      </c>
      <c r="AC1360" s="268">
        <v>0.0145208131655373</v>
      </c>
      <c r="AD1360" s="269">
        <v>0.00890753496215171</v>
      </c>
      <c r="AE1360" s="270">
        <v>38760</v>
      </c>
      <c r="AF1360" s="271">
        <v>511</v>
      </c>
      <c r="AG1360" s="271">
        <v>0</v>
      </c>
      <c r="AH1360" s="271">
        <v>37857</v>
      </c>
      <c r="AI1360" s="271">
        <v>458</v>
      </c>
      <c r="AJ1360" s="271">
        <v>0</v>
      </c>
      <c r="AK1360" s="268">
        <v>0.0131836945304438</v>
      </c>
      <c r="AL1360" s="268">
        <v>0.0120981588609768</v>
      </c>
      <c r="AM1360" s="269">
        <v>0.00108553566946692</v>
      </c>
    </row>
    <row r="1361" spans="1:39">
      <c r="A1361" s="279" t="s">
        <v>1974</v>
      </c>
      <c r="B1361" s="280" t="s">
        <v>3358</v>
      </c>
      <c r="C1361" s="262" t="s">
        <v>2160</v>
      </c>
      <c r="D1361" s="280" t="s">
        <v>2161</v>
      </c>
      <c r="E1361" s="263">
        <v>4981</v>
      </c>
      <c r="F1361" s="263">
        <v>55</v>
      </c>
      <c r="G1361" s="263">
        <v>34</v>
      </c>
      <c r="H1361" s="263">
        <v>0</v>
      </c>
      <c r="I1361" s="263">
        <v>0</v>
      </c>
      <c r="J1361" s="264">
        <v>5907</v>
      </c>
      <c r="K1361" s="264">
        <v>58</v>
      </c>
      <c r="L1361" s="264">
        <v>58</v>
      </c>
      <c r="M1361" s="264">
        <v>5</v>
      </c>
      <c r="N1361" s="264">
        <v>0</v>
      </c>
      <c r="O1361" s="264">
        <v>3355</v>
      </c>
      <c r="P1361" s="264">
        <v>40</v>
      </c>
      <c r="Q1361" s="264">
        <v>40</v>
      </c>
      <c r="R1361" s="264">
        <v>21</v>
      </c>
      <c r="S1361" s="264">
        <v>0</v>
      </c>
      <c r="T1361" s="265">
        <v>0.015</v>
      </c>
      <c r="U1361" s="266">
        <v>4981</v>
      </c>
      <c r="V1361" s="266">
        <v>55</v>
      </c>
      <c r="W1361" s="266">
        <v>34</v>
      </c>
      <c r="X1361" s="266">
        <v>0</v>
      </c>
      <c r="Y1361" s="264">
        <v>0</v>
      </c>
      <c r="Z1361" s="267">
        <v>0.0110419594458944</v>
      </c>
      <c r="AA1361" s="267">
        <v>0.0110419594458944</v>
      </c>
      <c r="AB1361" s="267">
        <v>0.00981885898087015</v>
      </c>
      <c r="AC1361" s="268">
        <v>0.0119225037257824</v>
      </c>
      <c r="AD1361" s="269">
        <v>0.00122310046502424</v>
      </c>
      <c r="AE1361" s="270">
        <v>31453</v>
      </c>
      <c r="AF1361" s="271">
        <v>365</v>
      </c>
      <c r="AG1361" s="271">
        <v>0</v>
      </c>
      <c r="AH1361" s="271">
        <v>31054</v>
      </c>
      <c r="AI1361" s="271">
        <v>354</v>
      </c>
      <c r="AJ1361" s="271">
        <v>0</v>
      </c>
      <c r="AK1361" s="268">
        <v>0.011604616411789</v>
      </c>
      <c r="AL1361" s="268">
        <v>0.0113994976492561</v>
      </c>
      <c r="AM1361" s="269">
        <v>0.000205118762532883</v>
      </c>
    </row>
    <row r="1362" spans="1:39">
      <c r="A1362" s="279" t="s">
        <v>1974</v>
      </c>
      <c r="B1362" s="280" t="s">
        <v>3358</v>
      </c>
      <c r="C1362" s="262" t="s">
        <v>2162</v>
      </c>
      <c r="D1362" s="280" t="s">
        <v>2163</v>
      </c>
      <c r="E1362" s="263">
        <v>2963</v>
      </c>
      <c r="F1362" s="263">
        <v>36</v>
      </c>
      <c r="G1362" s="263">
        <v>26</v>
      </c>
      <c r="H1362" s="263">
        <v>0</v>
      </c>
      <c r="I1362" s="263">
        <v>0</v>
      </c>
      <c r="J1362" s="264">
        <v>3590</v>
      </c>
      <c r="K1362" s="264">
        <v>38</v>
      </c>
      <c r="L1362" s="264">
        <v>38</v>
      </c>
      <c r="M1362" s="264">
        <v>4</v>
      </c>
      <c r="N1362" s="264">
        <v>0</v>
      </c>
      <c r="O1362" s="264">
        <v>1937</v>
      </c>
      <c r="P1362" s="264">
        <v>20</v>
      </c>
      <c r="Q1362" s="264">
        <v>20</v>
      </c>
      <c r="R1362" s="264">
        <v>9</v>
      </c>
      <c r="S1362" s="264">
        <v>0</v>
      </c>
      <c r="T1362" s="265">
        <v>0.015</v>
      </c>
      <c r="U1362" s="266">
        <v>2963</v>
      </c>
      <c r="V1362" s="266">
        <v>36</v>
      </c>
      <c r="W1362" s="266">
        <v>26</v>
      </c>
      <c r="X1362" s="266">
        <v>0</v>
      </c>
      <c r="Y1362" s="264">
        <v>0</v>
      </c>
      <c r="Z1362" s="267">
        <v>0.0121498481268984</v>
      </c>
      <c r="AA1362" s="267">
        <v>0.0121498481268984</v>
      </c>
      <c r="AB1362" s="267">
        <v>0.0105849582172702</v>
      </c>
      <c r="AC1362" s="268">
        <v>0.0103252452245741</v>
      </c>
      <c r="AD1362" s="269">
        <v>0.00156488990962822</v>
      </c>
      <c r="AE1362" s="270">
        <v>18983</v>
      </c>
      <c r="AF1362" s="271">
        <v>242</v>
      </c>
      <c r="AG1362" s="271">
        <v>0</v>
      </c>
      <c r="AH1362" s="271">
        <v>18813</v>
      </c>
      <c r="AI1362" s="271">
        <v>207</v>
      </c>
      <c r="AJ1362" s="271">
        <v>0</v>
      </c>
      <c r="AK1362" s="268">
        <v>0.0127482484328083</v>
      </c>
      <c r="AL1362" s="268">
        <v>0.0110030298198055</v>
      </c>
      <c r="AM1362" s="269">
        <v>0.00174521861300285</v>
      </c>
    </row>
    <row r="1363" spans="1:39">
      <c r="A1363" s="279" t="s">
        <v>1974</v>
      </c>
      <c r="B1363" s="280" t="s">
        <v>3358</v>
      </c>
      <c r="C1363" s="262" t="s">
        <v>2164</v>
      </c>
      <c r="D1363" s="280" t="s">
        <v>2165</v>
      </c>
      <c r="E1363" s="263">
        <v>8084</v>
      </c>
      <c r="F1363" s="263">
        <v>193</v>
      </c>
      <c r="G1363" s="263">
        <v>121</v>
      </c>
      <c r="H1363" s="263">
        <v>0</v>
      </c>
      <c r="I1363" s="263">
        <v>0</v>
      </c>
      <c r="J1363" s="264">
        <v>9595</v>
      </c>
      <c r="K1363" s="264">
        <v>202</v>
      </c>
      <c r="L1363" s="264">
        <v>202</v>
      </c>
      <c r="M1363" s="264">
        <v>0</v>
      </c>
      <c r="N1363" s="264">
        <v>0</v>
      </c>
      <c r="O1363" s="264">
        <v>5333</v>
      </c>
      <c r="P1363" s="264">
        <v>133</v>
      </c>
      <c r="Q1363" s="264">
        <v>133</v>
      </c>
      <c r="R1363" s="264">
        <v>45</v>
      </c>
      <c r="S1363" s="264">
        <v>0</v>
      </c>
      <c r="T1363" s="265">
        <v>0.015</v>
      </c>
      <c r="U1363" s="266">
        <v>8084</v>
      </c>
      <c r="V1363" s="266">
        <v>193</v>
      </c>
      <c r="W1363" s="266">
        <v>121</v>
      </c>
      <c r="X1363" s="266">
        <v>0</v>
      </c>
      <c r="Y1363" s="264">
        <v>0</v>
      </c>
      <c r="Z1363" s="267">
        <v>0.0238743196437407</v>
      </c>
      <c r="AA1363" s="267">
        <v>0.0238743196437407</v>
      </c>
      <c r="AB1363" s="267">
        <v>0.0210526315789474</v>
      </c>
      <c r="AC1363" s="268">
        <v>0.0249390586911682</v>
      </c>
      <c r="AD1363" s="269">
        <v>0.00282168806479335</v>
      </c>
      <c r="AE1363" s="270">
        <v>51179</v>
      </c>
      <c r="AF1363" s="271">
        <v>1173</v>
      </c>
      <c r="AG1363" s="271">
        <v>0</v>
      </c>
      <c r="AH1363" s="271">
        <v>50840</v>
      </c>
      <c r="AI1363" s="271">
        <v>969</v>
      </c>
      <c r="AJ1363" s="271">
        <v>0</v>
      </c>
      <c r="AK1363" s="268">
        <v>0.022919556849489</v>
      </c>
      <c r="AL1363" s="268">
        <v>0.019059795436664</v>
      </c>
      <c r="AM1363" s="269">
        <v>0.00385976141282501</v>
      </c>
    </row>
    <row r="1364" spans="1:39">
      <c r="A1364" s="279" t="s">
        <v>1974</v>
      </c>
      <c r="B1364" s="280" t="s">
        <v>3358</v>
      </c>
      <c r="C1364" s="262" t="s">
        <v>2166</v>
      </c>
      <c r="D1364" s="280" t="s">
        <v>2167</v>
      </c>
      <c r="E1364" s="263">
        <v>5948</v>
      </c>
      <c r="F1364" s="263">
        <v>109</v>
      </c>
      <c r="G1364" s="263">
        <v>80</v>
      </c>
      <c r="H1364" s="263">
        <v>0</v>
      </c>
      <c r="I1364" s="263">
        <v>0</v>
      </c>
      <c r="J1364" s="264">
        <v>7051</v>
      </c>
      <c r="K1364" s="264">
        <v>56</v>
      </c>
      <c r="L1364" s="264">
        <v>56</v>
      </c>
      <c r="M1364" s="264">
        <v>5</v>
      </c>
      <c r="N1364" s="264">
        <v>0</v>
      </c>
      <c r="O1364" s="264">
        <v>4030</v>
      </c>
      <c r="P1364" s="264">
        <v>92</v>
      </c>
      <c r="Q1364" s="264">
        <v>92</v>
      </c>
      <c r="R1364" s="264">
        <v>40</v>
      </c>
      <c r="S1364" s="264">
        <v>0</v>
      </c>
      <c r="T1364" s="265">
        <v>0.015</v>
      </c>
      <c r="U1364" s="266">
        <v>5948</v>
      </c>
      <c r="V1364" s="266">
        <v>109</v>
      </c>
      <c r="W1364" s="266">
        <v>80</v>
      </c>
      <c r="X1364" s="266">
        <v>0</v>
      </c>
      <c r="Y1364" s="264">
        <v>0</v>
      </c>
      <c r="Z1364" s="267">
        <v>0.0183254875588433</v>
      </c>
      <c r="AA1364" s="267">
        <v>0.0183254875588433</v>
      </c>
      <c r="AB1364" s="267">
        <v>0.00794213586725287</v>
      </c>
      <c r="AC1364" s="268">
        <v>0.0228287841191067</v>
      </c>
      <c r="AD1364" s="269">
        <v>0.0103833516915904</v>
      </c>
      <c r="AE1364" s="270">
        <v>37211</v>
      </c>
      <c r="AF1364" s="271">
        <v>509</v>
      </c>
      <c r="AG1364" s="271">
        <v>0</v>
      </c>
      <c r="AH1364" s="271">
        <v>38530</v>
      </c>
      <c r="AI1364" s="271">
        <v>520</v>
      </c>
      <c r="AJ1364" s="271">
        <v>1</v>
      </c>
      <c r="AK1364" s="268">
        <v>0.0136787509069899</v>
      </c>
      <c r="AL1364" s="268">
        <v>0.013470023358422</v>
      </c>
      <c r="AM1364" s="269">
        <v>0.00020872754856786</v>
      </c>
    </row>
    <row r="1365" spans="1:39">
      <c r="A1365" s="279" t="s">
        <v>1974</v>
      </c>
      <c r="B1365" s="280" t="s">
        <v>3358</v>
      </c>
      <c r="C1365" s="262" t="s">
        <v>2168</v>
      </c>
      <c r="D1365" s="280" t="s">
        <v>2169</v>
      </c>
      <c r="E1365" s="263">
        <v>4567</v>
      </c>
      <c r="F1365" s="263">
        <v>23</v>
      </c>
      <c r="G1365" s="263">
        <v>13</v>
      </c>
      <c r="H1365" s="263">
        <v>0</v>
      </c>
      <c r="I1365" s="263">
        <v>0</v>
      </c>
      <c r="J1365" s="264">
        <v>5106</v>
      </c>
      <c r="K1365" s="264">
        <v>71</v>
      </c>
      <c r="L1365" s="264">
        <v>71</v>
      </c>
      <c r="M1365" s="264">
        <v>0</v>
      </c>
      <c r="N1365" s="264">
        <v>0</v>
      </c>
      <c r="O1365" s="264">
        <v>3070</v>
      </c>
      <c r="P1365" s="264">
        <v>35</v>
      </c>
      <c r="Q1365" s="264">
        <v>35</v>
      </c>
      <c r="R1365" s="264">
        <v>8</v>
      </c>
      <c r="S1365" s="264">
        <v>0</v>
      </c>
      <c r="T1365" s="265">
        <v>0.015</v>
      </c>
      <c r="U1365" s="266">
        <v>4567</v>
      </c>
      <c r="V1365" s="266">
        <v>23</v>
      </c>
      <c r="W1365" s="266">
        <v>13</v>
      </c>
      <c r="X1365" s="266">
        <v>0</v>
      </c>
      <c r="Y1365" s="264">
        <v>0</v>
      </c>
      <c r="Z1365" s="267">
        <v>0.0050361287497263</v>
      </c>
      <c r="AA1365" s="267">
        <v>0.0050361287497263</v>
      </c>
      <c r="AB1365" s="267">
        <v>0.0139052095573835</v>
      </c>
      <c r="AC1365" s="268">
        <v>0.011400651465798</v>
      </c>
      <c r="AD1365" s="269">
        <v>-0.00886908080765717</v>
      </c>
      <c r="AE1365" s="270">
        <v>29061</v>
      </c>
      <c r="AF1365" s="271">
        <v>387</v>
      </c>
      <c r="AG1365" s="271">
        <v>2</v>
      </c>
      <c r="AH1365" s="271">
        <v>29375</v>
      </c>
      <c r="AI1365" s="271">
        <v>347</v>
      </c>
      <c r="AJ1365" s="271">
        <v>3</v>
      </c>
      <c r="AK1365" s="268">
        <v>0.0132479955954716</v>
      </c>
      <c r="AL1365" s="268">
        <v>0.0117106382978723</v>
      </c>
      <c r="AM1365" s="269">
        <v>0.00153735729759925</v>
      </c>
    </row>
    <row r="1366" spans="1:39">
      <c r="A1366" s="279" t="s">
        <v>1974</v>
      </c>
      <c r="B1366" s="280" t="s">
        <v>3358</v>
      </c>
      <c r="C1366" s="262" t="s">
        <v>2170</v>
      </c>
      <c r="D1366" s="280" t="s">
        <v>2171</v>
      </c>
      <c r="E1366" s="263">
        <v>6688</v>
      </c>
      <c r="F1366" s="263">
        <v>93</v>
      </c>
      <c r="G1366" s="263">
        <v>64</v>
      </c>
      <c r="H1366" s="263">
        <v>1</v>
      </c>
      <c r="I1366" s="263">
        <v>0</v>
      </c>
      <c r="J1366" s="264">
        <v>7751</v>
      </c>
      <c r="K1366" s="264">
        <v>65</v>
      </c>
      <c r="L1366" s="264">
        <v>65</v>
      </c>
      <c r="M1366" s="264">
        <v>2</v>
      </c>
      <c r="N1366" s="264">
        <v>0</v>
      </c>
      <c r="O1366" s="264">
        <v>4677</v>
      </c>
      <c r="P1366" s="264">
        <v>66</v>
      </c>
      <c r="Q1366" s="264">
        <v>66</v>
      </c>
      <c r="R1366" s="264">
        <v>35</v>
      </c>
      <c r="S1366" s="264">
        <v>0</v>
      </c>
      <c r="T1366" s="265">
        <v>0.015</v>
      </c>
      <c r="U1366" s="266">
        <v>6688</v>
      </c>
      <c r="V1366" s="266">
        <v>93</v>
      </c>
      <c r="W1366" s="266">
        <v>64</v>
      </c>
      <c r="X1366" s="266">
        <v>0</v>
      </c>
      <c r="Y1366" s="264">
        <v>1</v>
      </c>
      <c r="Z1366" s="267">
        <v>0.0139055023923445</v>
      </c>
      <c r="AA1366" s="267">
        <v>0.0139055023923445</v>
      </c>
      <c r="AB1366" s="267">
        <v>0.00838601470777964</v>
      </c>
      <c r="AC1366" s="268">
        <v>0.0141116100064144</v>
      </c>
      <c r="AD1366" s="269">
        <v>0.00551948768456486</v>
      </c>
      <c r="AE1366" s="270">
        <v>42433</v>
      </c>
      <c r="AF1366" s="271">
        <v>570</v>
      </c>
      <c r="AG1366" s="271">
        <v>0</v>
      </c>
      <c r="AH1366" s="271">
        <v>42070</v>
      </c>
      <c r="AI1366" s="271">
        <v>476</v>
      </c>
      <c r="AJ1366" s="271">
        <v>0</v>
      </c>
      <c r="AK1366" s="268">
        <v>0.0134329413428228</v>
      </c>
      <c r="AL1366" s="268">
        <v>0.0113144758735441</v>
      </c>
      <c r="AM1366" s="269">
        <v>0.00211846546927871</v>
      </c>
    </row>
    <row r="1367" spans="1:39">
      <c r="A1367" s="279" t="s">
        <v>1974</v>
      </c>
      <c r="B1367" s="280" t="s">
        <v>3358</v>
      </c>
      <c r="C1367" s="262" t="s">
        <v>2172</v>
      </c>
      <c r="D1367" s="280" t="s">
        <v>2173</v>
      </c>
      <c r="E1367" s="263">
        <v>4699</v>
      </c>
      <c r="F1367" s="263">
        <v>80</v>
      </c>
      <c r="G1367" s="263">
        <v>59</v>
      </c>
      <c r="H1367" s="263">
        <v>0</v>
      </c>
      <c r="I1367" s="263">
        <v>0</v>
      </c>
      <c r="J1367" s="264">
        <v>5247</v>
      </c>
      <c r="K1367" s="264">
        <v>67</v>
      </c>
      <c r="L1367" s="264">
        <v>67</v>
      </c>
      <c r="M1367" s="264">
        <v>7</v>
      </c>
      <c r="N1367" s="264">
        <v>0</v>
      </c>
      <c r="O1367" s="264">
        <v>2459</v>
      </c>
      <c r="P1367" s="264">
        <v>78</v>
      </c>
      <c r="Q1367" s="264">
        <v>78</v>
      </c>
      <c r="R1367" s="264">
        <v>38</v>
      </c>
      <c r="S1367" s="264">
        <v>0</v>
      </c>
      <c r="T1367" s="265">
        <v>0.015</v>
      </c>
      <c r="U1367" s="266">
        <v>4699</v>
      </c>
      <c r="V1367" s="266">
        <v>80</v>
      </c>
      <c r="W1367" s="266">
        <v>59</v>
      </c>
      <c r="X1367" s="266">
        <v>0</v>
      </c>
      <c r="Y1367" s="264">
        <v>0</v>
      </c>
      <c r="Z1367" s="267">
        <v>0.0170248989146627</v>
      </c>
      <c r="AA1367" s="267">
        <v>0.0170248989146627</v>
      </c>
      <c r="AB1367" s="267">
        <v>0.0127692014484467</v>
      </c>
      <c r="AC1367" s="268">
        <v>0.0317202114680765</v>
      </c>
      <c r="AD1367" s="269">
        <v>0.00425569746621596</v>
      </c>
      <c r="AE1367" s="270">
        <v>30004</v>
      </c>
      <c r="AF1367" s="271">
        <v>561</v>
      </c>
      <c r="AG1367" s="271">
        <v>0</v>
      </c>
      <c r="AH1367" s="271">
        <v>30212</v>
      </c>
      <c r="AI1367" s="271">
        <v>553</v>
      </c>
      <c r="AJ1367" s="271">
        <v>1</v>
      </c>
      <c r="AK1367" s="268">
        <v>0.0186975069990668</v>
      </c>
      <c r="AL1367" s="268">
        <v>0.0182708857407653</v>
      </c>
      <c r="AM1367" s="269">
        <v>0.000426621258301531</v>
      </c>
    </row>
    <row r="1368" spans="1:39">
      <c r="A1368" s="279" t="s">
        <v>1974</v>
      </c>
      <c r="B1368" s="280" t="s">
        <v>3358</v>
      </c>
      <c r="C1368" s="262" t="s">
        <v>2174</v>
      </c>
      <c r="D1368" s="280" t="s">
        <v>2175</v>
      </c>
      <c r="E1368" s="263">
        <v>2268</v>
      </c>
      <c r="F1368" s="263">
        <v>33</v>
      </c>
      <c r="G1368" s="263">
        <v>24</v>
      </c>
      <c r="H1368" s="263">
        <v>0</v>
      </c>
      <c r="I1368" s="263">
        <v>0</v>
      </c>
      <c r="J1368" s="264">
        <v>2504</v>
      </c>
      <c r="K1368" s="264">
        <v>33</v>
      </c>
      <c r="L1368" s="264">
        <v>33</v>
      </c>
      <c r="M1368" s="264">
        <v>3</v>
      </c>
      <c r="N1368" s="264">
        <v>0</v>
      </c>
      <c r="O1368" s="264">
        <v>1270</v>
      </c>
      <c r="P1368" s="264">
        <v>33</v>
      </c>
      <c r="Q1368" s="264">
        <v>33</v>
      </c>
      <c r="R1368" s="264">
        <v>19</v>
      </c>
      <c r="S1368" s="264">
        <v>0</v>
      </c>
      <c r="T1368" s="265">
        <v>0.015</v>
      </c>
      <c r="U1368" s="266">
        <v>2268</v>
      </c>
      <c r="V1368" s="266">
        <v>33</v>
      </c>
      <c r="W1368" s="266">
        <v>24</v>
      </c>
      <c r="X1368" s="266">
        <v>0</v>
      </c>
      <c r="Y1368" s="264">
        <v>0</v>
      </c>
      <c r="Z1368" s="267">
        <v>0.0145502645502645</v>
      </c>
      <c r="AA1368" s="267">
        <v>0.0145502645502645</v>
      </c>
      <c r="AB1368" s="267">
        <v>0.0131789137380192</v>
      </c>
      <c r="AC1368" s="268">
        <v>0.0259842519685039</v>
      </c>
      <c r="AD1368" s="269">
        <v>0.00137135081224538</v>
      </c>
      <c r="AE1368" s="270">
        <v>14755</v>
      </c>
      <c r="AF1368" s="271">
        <v>251</v>
      </c>
      <c r="AG1368" s="271">
        <v>1</v>
      </c>
      <c r="AH1368" s="271">
        <v>15167</v>
      </c>
      <c r="AI1368" s="271">
        <v>209</v>
      </c>
      <c r="AJ1368" s="271">
        <v>0</v>
      </c>
      <c r="AK1368" s="268">
        <v>0.0169434090138936</v>
      </c>
      <c r="AL1368" s="268">
        <v>0.0137799169249027</v>
      </c>
      <c r="AM1368" s="269">
        <v>0.00316349208899084</v>
      </c>
    </row>
    <row r="1369" spans="1:39">
      <c r="A1369" s="279" t="s">
        <v>1974</v>
      </c>
      <c r="B1369" s="280" t="s">
        <v>3358</v>
      </c>
      <c r="C1369" s="262" t="s">
        <v>2176</v>
      </c>
      <c r="D1369" s="280" t="s">
        <v>2177</v>
      </c>
      <c r="E1369" s="263">
        <v>3761</v>
      </c>
      <c r="F1369" s="263">
        <v>54</v>
      </c>
      <c r="G1369" s="263">
        <v>43</v>
      </c>
      <c r="H1369" s="263">
        <v>0</v>
      </c>
      <c r="I1369" s="263">
        <v>0</v>
      </c>
      <c r="J1369" s="264">
        <v>4141</v>
      </c>
      <c r="K1369" s="264">
        <v>92</v>
      </c>
      <c r="L1369" s="264">
        <v>92</v>
      </c>
      <c r="M1369" s="264">
        <v>11</v>
      </c>
      <c r="N1369" s="264">
        <v>0</v>
      </c>
      <c r="O1369" s="264">
        <v>1902</v>
      </c>
      <c r="P1369" s="264">
        <v>30</v>
      </c>
      <c r="Q1369" s="264">
        <v>30</v>
      </c>
      <c r="R1369" s="264">
        <v>10</v>
      </c>
      <c r="S1369" s="264">
        <v>0</v>
      </c>
      <c r="T1369" s="265">
        <v>0.015</v>
      </c>
      <c r="U1369" s="266">
        <v>3761</v>
      </c>
      <c r="V1369" s="266">
        <v>54</v>
      </c>
      <c r="W1369" s="266">
        <v>43</v>
      </c>
      <c r="X1369" s="266">
        <v>0</v>
      </c>
      <c r="Y1369" s="264">
        <v>0</v>
      </c>
      <c r="Z1369" s="267">
        <v>0.0143578835416113</v>
      </c>
      <c r="AA1369" s="267">
        <v>0.0143578835416113</v>
      </c>
      <c r="AB1369" s="267">
        <v>0.0222168558319247</v>
      </c>
      <c r="AC1369" s="268">
        <v>0.0157728706624606</v>
      </c>
      <c r="AD1369" s="269">
        <v>-0.00785897229031338</v>
      </c>
      <c r="AE1369" s="270">
        <v>23813</v>
      </c>
      <c r="AF1369" s="271">
        <v>488</v>
      </c>
      <c r="AG1369" s="271">
        <v>0</v>
      </c>
      <c r="AH1369" s="271">
        <v>24436</v>
      </c>
      <c r="AI1369" s="271">
        <v>496</v>
      </c>
      <c r="AJ1369" s="271">
        <v>0</v>
      </c>
      <c r="AK1369" s="268">
        <v>0.020493008020829</v>
      </c>
      <c r="AL1369" s="268">
        <v>0.0202979211000164</v>
      </c>
      <c r="AM1369" s="269">
        <v>0.00019508692081259</v>
      </c>
    </row>
    <row r="1370" spans="1:39">
      <c r="A1370" s="279" t="s">
        <v>1974</v>
      </c>
      <c r="B1370" s="280" t="s">
        <v>3358</v>
      </c>
      <c r="C1370" s="262" t="s">
        <v>2178</v>
      </c>
      <c r="D1370" s="280" t="s">
        <v>2179</v>
      </c>
      <c r="E1370" s="263">
        <v>3592</v>
      </c>
      <c r="F1370" s="263">
        <v>99</v>
      </c>
      <c r="G1370" s="263">
        <v>77</v>
      </c>
      <c r="H1370" s="263">
        <v>0</v>
      </c>
      <c r="I1370" s="263">
        <v>0</v>
      </c>
      <c r="J1370" s="264">
        <v>4231</v>
      </c>
      <c r="K1370" s="264">
        <v>117</v>
      </c>
      <c r="L1370" s="264">
        <v>117</v>
      </c>
      <c r="M1370" s="264">
        <v>6</v>
      </c>
      <c r="N1370" s="264">
        <v>0</v>
      </c>
      <c r="O1370" s="264">
        <v>2070</v>
      </c>
      <c r="P1370" s="264">
        <v>73</v>
      </c>
      <c r="Q1370" s="264">
        <v>73</v>
      </c>
      <c r="R1370" s="264">
        <v>21</v>
      </c>
      <c r="S1370" s="264">
        <v>0</v>
      </c>
      <c r="T1370" s="265">
        <v>0.015</v>
      </c>
      <c r="U1370" s="266">
        <v>3592</v>
      </c>
      <c r="V1370" s="266">
        <v>99</v>
      </c>
      <c r="W1370" s="266">
        <v>77</v>
      </c>
      <c r="X1370" s="266">
        <v>0</v>
      </c>
      <c r="Y1370" s="264">
        <v>0</v>
      </c>
      <c r="Z1370" s="267">
        <v>0.0275612472160356</v>
      </c>
      <c r="AA1370" s="267">
        <v>0.0275612472160356</v>
      </c>
      <c r="AB1370" s="267">
        <v>0.0276530371070669</v>
      </c>
      <c r="AC1370" s="268">
        <v>0.0352657004830918</v>
      </c>
      <c r="AD1370" s="269">
        <v>-9.17898910312541e-5</v>
      </c>
      <c r="AE1370" s="270">
        <v>24166</v>
      </c>
      <c r="AF1370" s="271">
        <v>735</v>
      </c>
      <c r="AG1370" s="271">
        <v>0</v>
      </c>
      <c r="AH1370" s="271">
        <v>25371</v>
      </c>
      <c r="AI1370" s="271">
        <v>761</v>
      </c>
      <c r="AJ1370" s="271">
        <v>0</v>
      </c>
      <c r="AK1370" s="268">
        <v>0.0304146321277828</v>
      </c>
      <c r="AL1370" s="268">
        <v>0.0299948760395727</v>
      </c>
      <c r="AM1370" s="269">
        <v>0.000419756088210096</v>
      </c>
    </row>
    <row r="1371" spans="1:39">
      <c r="A1371" s="279" t="s">
        <v>1974</v>
      </c>
      <c r="B1371" s="280" t="s">
        <v>3358</v>
      </c>
      <c r="C1371" s="262" t="s">
        <v>2180</v>
      </c>
      <c r="D1371" s="280" t="s">
        <v>2181</v>
      </c>
      <c r="E1371" s="263">
        <v>7250</v>
      </c>
      <c r="F1371" s="263">
        <v>171</v>
      </c>
      <c r="G1371" s="263">
        <v>112</v>
      </c>
      <c r="H1371" s="263">
        <v>0</v>
      </c>
      <c r="I1371" s="263">
        <v>0</v>
      </c>
      <c r="J1371" s="264">
        <v>8471</v>
      </c>
      <c r="K1371" s="264">
        <v>161</v>
      </c>
      <c r="L1371" s="264">
        <v>161</v>
      </c>
      <c r="M1371" s="264">
        <v>13</v>
      </c>
      <c r="N1371" s="264">
        <v>0</v>
      </c>
      <c r="O1371" s="264">
        <v>5048</v>
      </c>
      <c r="P1371" s="264">
        <v>162</v>
      </c>
      <c r="Q1371" s="264">
        <v>162</v>
      </c>
      <c r="R1371" s="264">
        <v>81</v>
      </c>
      <c r="S1371" s="264">
        <v>0</v>
      </c>
      <c r="T1371" s="265">
        <v>0.015</v>
      </c>
      <c r="U1371" s="266">
        <v>7250</v>
      </c>
      <c r="V1371" s="266">
        <v>171</v>
      </c>
      <c r="W1371" s="266">
        <v>112</v>
      </c>
      <c r="X1371" s="266">
        <v>0</v>
      </c>
      <c r="Y1371" s="264">
        <v>0</v>
      </c>
      <c r="Z1371" s="267">
        <v>0.0235862068965517</v>
      </c>
      <c r="AA1371" s="267">
        <v>0.0235862068965517</v>
      </c>
      <c r="AB1371" s="267">
        <v>0.0190060205406682</v>
      </c>
      <c r="AC1371" s="268">
        <v>0.0320919175911252</v>
      </c>
      <c r="AD1371" s="269">
        <v>0.00458018635588356</v>
      </c>
      <c r="AE1371" s="270">
        <v>47383</v>
      </c>
      <c r="AF1371" s="271">
        <v>1151</v>
      </c>
      <c r="AG1371" s="271">
        <v>0</v>
      </c>
      <c r="AH1371" s="271">
        <v>47864</v>
      </c>
      <c r="AI1371" s="271">
        <v>1108</v>
      </c>
      <c r="AJ1371" s="271">
        <v>1</v>
      </c>
      <c r="AK1371" s="268">
        <v>0.0242914125319207</v>
      </c>
      <c r="AL1371" s="268">
        <v>0.0231280294166806</v>
      </c>
      <c r="AM1371" s="269">
        <v>0.00116338311524014</v>
      </c>
    </row>
    <row r="1372" spans="1:39">
      <c r="A1372" s="279" t="s">
        <v>1974</v>
      </c>
      <c r="B1372" s="280" t="s">
        <v>3358</v>
      </c>
      <c r="C1372" s="262" t="s">
        <v>2182</v>
      </c>
      <c r="D1372" s="280" t="s">
        <v>2183</v>
      </c>
      <c r="E1372" s="263">
        <v>5297</v>
      </c>
      <c r="F1372" s="263">
        <v>80</v>
      </c>
      <c r="G1372" s="263">
        <v>60</v>
      </c>
      <c r="H1372" s="263">
        <v>0</v>
      </c>
      <c r="I1372" s="263">
        <v>0</v>
      </c>
      <c r="J1372" s="264">
        <v>6584</v>
      </c>
      <c r="K1372" s="264">
        <v>79</v>
      </c>
      <c r="L1372" s="264">
        <v>79</v>
      </c>
      <c r="M1372" s="264">
        <v>4</v>
      </c>
      <c r="N1372" s="264">
        <v>0</v>
      </c>
      <c r="O1372" s="264">
        <v>3840</v>
      </c>
      <c r="P1372" s="264">
        <v>60</v>
      </c>
      <c r="Q1372" s="264">
        <v>59</v>
      </c>
      <c r="R1372" s="264">
        <v>28</v>
      </c>
      <c r="S1372" s="264">
        <v>0</v>
      </c>
      <c r="T1372" s="265">
        <v>0.015</v>
      </c>
      <c r="U1372" s="266">
        <v>5297</v>
      </c>
      <c r="V1372" s="266">
        <v>80</v>
      </c>
      <c r="W1372" s="266">
        <v>60</v>
      </c>
      <c r="X1372" s="266">
        <v>0</v>
      </c>
      <c r="Y1372" s="264">
        <v>0</v>
      </c>
      <c r="Z1372" s="267">
        <v>0.0151028884274117</v>
      </c>
      <c r="AA1372" s="267">
        <v>0.0151028884274117</v>
      </c>
      <c r="AB1372" s="267">
        <v>0.0119987849331713</v>
      </c>
      <c r="AC1372" s="268">
        <v>0.015625</v>
      </c>
      <c r="AD1372" s="269">
        <v>0.00310410349424042</v>
      </c>
      <c r="AE1372" s="270">
        <v>36262</v>
      </c>
      <c r="AF1372" s="271">
        <v>483</v>
      </c>
      <c r="AG1372" s="271">
        <v>0</v>
      </c>
      <c r="AH1372" s="271">
        <v>37276</v>
      </c>
      <c r="AI1372" s="271">
        <v>463</v>
      </c>
      <c r="AJ1372" s="271">
        <v>0</v>
      </c>
      <c r="AK1372" s="268">
        <v>0.0133197286415531</v>
      </c>
      <c r="AL1372" s="268">
        <v>0.0124208606073613</v>
      </c>
      <c r="AM1372" s="269">
        <v>0.000898868034191837</v>
      </c>
    </row>
    <row r="1373" spans="1:39">
      <c r="A1373" s="279" t="s">
        <v>1974</v>
      </c>
      <c r="B1373" s="280" t="s">
        <v>3358</v>
      </c>
      <c r="C1373" s="262" t="s">
        <v>2184</v>
      </c>
      <c r="D1373" s="280" t="s">
        <v>2185</v>
      </c>
      <c r="E1373" s="263">
        <v>5527</v>
      </c>
      <c r="F1373" s="263">
        <v>134</v>
      </c>
      <c r="G1373" s="263">
        <v>106</v>
      </c>
      <c r="H1373" s="263">
        <v>0</v>
      </c>
      <c r="I1373" s="263">
        <v>0</v>
      </c>
      <c r="J1373" s="264">
        <v>6709</v>
      </c>
      <c r="K1373" s="264">
        <v>160</v>
      </c>
      <c r="L1373" s="264">
        <v>160</v>
      </c>
      <c r="M1373" s="264">
        <v>15</v>
      </c>
      <c r="N1373" s="264">
        <v>0</v>
      </c>
      <c r="O1373" s="264">
        <v>4068</v>
      </c>
      <c r="P1373" s="264">
        <v>110</v>
      </c>
      <c r="Q1373" s="264">
        <v>110</v>
      </c>
      <c r="R1373" s="264">
        <v>62</v>
      </c>
      <c r="S1373" s="264">
        <v>0</v>
      </c>
      <c r="T1373" s="265">
        <v>0.015</v>
      </c>
      <c r="U1373" s="266">
        <v>5527</v>
      </c>
      <c r="V1373" s="266">
        <v>134</v>
      </c>
      <c r="W1373" s="266">
        <v>106</v>
      </c>
      <c r="X1373" s="266">
        <v>0</v>
      </c>
      <c r="Y1373" s="264">
        <v>0</v>
      </c>
      <c r="Z1373" s="267">
        <v>0.0242446173330921</v>
      </c>
      <c r="AA1373" s="267">
        <v>0.0242446173330921</v>
      </c>
      <c r="AB1373" s="267">
        <v>0.0238485616336265</v>
      </c>
      <c r="AC1373" s="268">
        <v>0.0270403146509341</v>
      </c>
      <c r="AD1373" s="269">
        <v>0.00039605569946562</v>
      </c>
      <c r="AE1373" s="270">
        <v>37146</v>
      </c>
      <c r="AF1373" s="271">
        <v>891</v>
      </c>
      <c r="AG1373" s="271">
        <v>0</v>
      </c>
      <c r="AH1373" s="271">
        <v>37121</v>
      </c>
      <c r="AI1373" s="271">
        <v>898</v>
      </c>
      <c r="AJ1373" s="271">
        <v>0</v>
      </c>
      <c r="AK1373" s="268">
        <v>0.0239864319172993</v>
      </c>
      <c r="AL1373" s="268">
        <v>0.0241911586433555</v>
      </c>
      <c r="AM1373" s="269">
        <v>-0.000204726726056207</v>
      </c>
    </row>
    <row r="1374" spans="1:39">
      <c r="A1374" s="279" t="s">
        <v>1974</v>
      </c>
      <c r="B1374" s="280" t="s">
        <v>3358</v>
      </c>
      <c r="C1374" s="262" t="s">
        <v>2186</v>
      </c>
      <c r="D1374" s="280" t="s">
        <v>2187</v>
      </c>
      <c r="E1374" s="263">
        <v>4377</v>
      </c>
      <c r="F1374" s="263">
        <v>89</v>
      </c>
      <c r="G1374" s="263">
        <v>62</v>
      </c>
      <c r="H1374" s="263">
        <v>0</v>
      </c>
      <c r="I1374" s="263">
        <v>0</v>
      </c>
      <c r="J1374" s="264">
        <v>5544</v>
      </c>
      <c r="K1374" s="264">
        <v>81</v>
      </c>
      <c r="L1374" s="264">
        <v>81</v>
      </c>
      <c r="M1374" s="264">
        <v>9</v>
      </c>
      <c r="N1374" s="264">
        <v>0</v>
      </c>
      <c r="O1374" s="264">
        <v>3016</v>
      </c>
      <c r="P1374" s="264">
        <v>69</v>
      </c>
      <c r="Q1374" s="264">
        <v>69</v>
      </c>
      <c r="R1374" s="264">
        <v>30</v>
      </c>
      <c r="S1374" s="264">
        <v>0</v>
      </c>
      <c r="T1374" s="265">
        <v>0.015</v>
      </c>
      <c r="U1374" s="266">
        <v>4377</v>
      </c>
      <c r="V1374" s="266">
        <v>89</v>
      </c>
      <c r="W1374" s="266">
        <v>62</v>
      </c>
      <c r="X1374" s="266">
        <v>0</v>
      </c>
      <c r="Y1374" s="264">
        <v>0</v>
      </c>
      <c r="Z1374" s="267">
        <v>0.0203335618003199</v>
      </c>
      <c r="AA1374" s="267">
        <v>0.0203335618003199</v>
      </c>
      <c r="AB1374" s="267">
        <v>0.0146103896103896</v>
      </c>
      <c r="AC1374" s="268">
        <v>0.0228779840848806</v>
      </c>
      <c r="AD1374" s="269">
        <v>0.00572317218993024</v>
      </c>
      <c r="AE1374" s="270">
        <v>29247</v>
      </c>
      <c r="AF1374" s="271">
        <v>552</v>
      </c>
      <c r="AG1374" s="271">
        <v>0</v>
      </c>
      <c r="AH1374" s="271">
        <v>29000</v>
      </c>
      <c r="AI1374" s="271">
        <v>568</v>
      </c>
      <c r="AJ1374" s="271">
        <v>1</v>
      </c>
      <c r="AK1374" s="268">
        <v>0.0188737306390399</v>
      </c>
      <c r="AL1374" s="268">
        <v>0.019551724137931</v>
      </c>
      <c r="AM1374" s="269">
        <v>-0.000677993498891132</v>
      </c>
    </row>
    <row r="1375" spans="1:39">
      <c r="A1375" s="279" t="s">
        <v>1974</v>
      </c>
      <c r="B1375" s="280" t="s">
        <v>3358</v>
      </c>
      <c r="C1375" s="262" t="s">
        <v>2188</v>
      </c>
      <c r="D1375" s="280" t="s">
        <v>2189</v>
      </c>
      <c r="E1375" s="263">
        <v>3396</v>
      </c>
      <c r="F1375" s="263">
        <v>58</v>
      </c>
      <c r="G1375" s="263">
        <v>40</v>
      </c>
      <c r="H1375" s="263">
        <v>0</v>
      </c>
      <c r="I1375" s="263">
        <v>0</v>
      </c>
      <c r="J1375" s="264">
        <v>4019</v>
      </c>
      <c r="K1375" s="264">
        <v>71</v>
      </c>
      <c r="L1375" s="264">
        <v>71</v>
      </c>
      <c r="M1375" s="264">
        <v>8</v>
      </c>
      <c r="N1375" s="264">
        <v>0</v>
      </c>
      <c r="O1375" s="264">
        <v>2428</v>
      </c>
      <c r="P1375" s="264">
        <v>66</v>
      </c>
      <c r="Q1375" s="264">
        <v>66</v>
      </c>
      <c r="R1375" s="264">
        <v>37</v>
      </c>
      <c r="S1375" s="264">
        <v>0</v>
      </c>
      <c r="T1375" s="265">
        <v>0.015</v>
      </c>
      <c r="U1375" s="266">
        <v>3396</v>
      </c>
      <c r="V1375" s="266">
        <v>58</v>
      </c>
      <c r="W1375" s="266">
        <v>40</v>
      </c>
      <c r="X1375" s="266">
        <v>0</v>
      </c>
      <c r="Y1375" s="264">
        <v>0</v>
      </c>
      <c r="Z1375" s="267">
        <v>0.0170789163722026</v>
      </c>
      <c r="AA1375" s="267">
        <v>0.0170789163722026</v>
      </c>
      <c r="AB1375" s="267">
        <v>0.0176660860910674</v>
      </c>
      <c r="AC1375" s="268">
        <v>0.0271828665568369</v>
      </c>
      <c r="AD1375" s="269">
        <v>-0.000587169718864838</v>
      </c>
      <c r="AE1375" s="270">
        <v>22397</v>
      </c>
      <c r="AF1375" s="271">
        <v>436</v>
      </c>
      <c r="AG1375" s="271">
        <v>0</v>
      </c>
      <c r="AH1375" s="271">
        <v>22885</v>
      </c>
      <c r="AI1375" s="271">
        <v>397</v>
      </c>
      <c r="AJ1375" s="271">
        <v>0</v>
      </c>
      <c r="AK1375" s="268">
        <v>0.0194668928874403</v>
      </c>
      <c r="AL1375" s="268">
        <v>0.0173476076032336</v>
      </c>
      <c r="AM1375" s="269">
        <v>0.00211928528420672</v>
      </c>
    </row>
    <row r="1376" spans="1:39">
      <c r="A1376" s="279" t="s">
        <v>1974</v>
      </c>
      <c r="B1376" s="280" t="s">
        <v>3359</v>
      </c>
      <c r="C1376" s="262" t="s">
        <v>2190</v>
      </c>
      <c r="D1376" s="280" t="s">
        <v>2191</v>
      </c>
      <c r="E1376" s="263">
        <v>4475</v>
      </c>
      <c r="F1376" s="263">
        <v>109</v>
      </c>
      <c r="G1376" s="263">
        <v>80</v>
      </c>
      <c r="H1376" s="263">
        <v>0</v>
      </c>
      <c r="I1376" s="263">
        <v>0</v>
      </c>
      <c r="J1376" s="264">
        <v>5098</v>
      </c>
      <c r="K1376" s="264">
        <v>104</v>
      </c>
      <c r="L1376" s="264">
        <v>103</v>
      </c>
      <c r="M1376" s="264">
        <v>6</v>
      </c>
      <c r="N1376" s="264">
        <v>0</v>
      </c>
      <c r="O1376" s="264">
        <v>3181</v>
      </c>
      <c r="P1376" s="264">
        <v>52</v>
      </c>
      <c r="Q1376" s="264">
        <v>52</v>
      </c>
      <c r="R1376" s="264">
        <v>14</v>
      </c>
      <c r="S1376" s="264">
        <v>0</v>
      </c>
      <c r="T1376" s="265">
        <v>0.015</v>
      </c>
      <c r="U1376" s="266">
        <v>4475</v>
      </c>
      <c r="V1376" s="266">
        <v>109</v>
      </c>
      <c r="W1376" s="266">
        <v>80</v>
      </c>
      <c r="X1376" s="266">
        <v>0</v>
      </c>
      <c r="Y1376" s="264">
        <v>0</v>
      </c>
      <c r="Z1376" s="267">
        <v>0.0243575418994413</v>
      </c>
      <c r="AA1376" s="267">
        <v>0.0243575418994413</v>
      </c>
      <c r="AB1376" s="267">
        <v>0.020400156924284</v>
      </c>
      <c r="AC1376" s="268">
        <v>0.0163470606727444</v>
      </c>
      <c r="AD1376" s="269">
        <v>0.00395738497515731</v>
      </c>
      <c r="AE1376" s="270">
        <v>28055</v>
      </c>
      <c r="AF1376" s="271">
        <v>641</v>
      </c>
      <c r="AG1376" s="271">
        <v>1</v>
      </c>
      <c r="AH1376" s="271">
        <v>27372</v>
      </c>
      <c r="AI1376" s="271">
        <v>601</v>
      </c>
      <c r="AJ1376" s="271">
        <v>0</v>
      </c>
      <c r="AK1376" s="268">
        <v>0.0228123329174835</v>
      </c>
      <c r="AL1376" s="268">
        <v>0.0219567441180769</v>
      </c>
      <c r="AM1376" s="269">
        <v>0.000855588799406646</v>
      </c>
    </row>
    <row r="1377" spans="1:39">
      <c r="A1377" s="279" t="s">
        <v>1974</v>
      </c>
      <c r="B1377" s="280" t="s">
        <v>3359</v>
      </c>
      <c r="C1377" s="262" t="s">
        <v>2192</v>
      </c>
      <c r="D1377" s="280" t="s">
        <v>2193</v>
      </c>
      <c r="E1377" s="263">
        <v>5628</v>
      </c>
      <c r="F1377" s="263">
        <v>102</v>
      </c>
      <c r="G1377" s="263">
        <v>75</v>
      </c>
      <c r="H1377" s="263">
        <v>0</v>
      </c>
      <c r="I1377" s="263">
        <v>0</v>
      </c>
      <c r="J1377" s="264">
        <v>6451</v>
      </c>
      <c r="K1377" s="264">
        <v>50</v>
      </c>
      <c r="L1377" s="264">
        <v>50</v>
      </c>
      <c r="M1377" s="264">
        <v>1</v>
      </c>
      <c r="N1377" s="264">
        <v>0</v>
      </c>
      <c r="O1377" s="264">
        <v>3527</v>
      </c>
      <c r="P1377" s="264">
        <v>53</v>
      </c>
      <c r="Q1377" s="264">
        <v>53</v>
      </c>
      <c r="R1377" s="264">
        <v>12</v>
      </c>
      <c r="S1377" s="264">
        <v>0</v>
      </c>
      <c r="T1377" s="265">
        <v>0.015</v>
      </c>
      <c r="U1377" s="266">
        <v>5628</v>
      </c>
      <c r="V1377" s="266">
        <v>102</v>
      </c>
      <c r="W1377" s="266">
        <v>75</v>
      </c>
      <c r="X1377" s="266">
        <v>0</v>
      </c>
      <c r="Y1377" s="264">
        <v>0</v>
      </c>
      <c r="Z1377" s="267">
        <v>0.0181236673773987</v>
      </c>
      <c r="AA1377" s="267">
        <v>0.0181236673773987</v>
      </c>
      <c r="AB1377" s="267">
        <v>0.0077507363199504</v>
      </c>
      <c r="AC1377" s="268">
        <v>0.0150269350722994</v>
      </c>
      <c r="AD1377" s="269">
        <v>0.0103729310574483</v>
      </c>
      <c r="AE1377" s="270">
        <v>34277</v>
      </c>
      <c r="AF1377" s="271">
        <v>504</v>
      </c>
      <c r="AG1377" s="271">
        <v>2</v>
      </c>
      <c r="AH1377" s="271">
        <v>34302</v>
      </c>
      <c r="AI1377" s="271">
        <v>444</v>
      </c>
      <c r="AJ1377" s="271">
        <v>2</v>
      </c>
      <c r="AK1377" s="268">
        <v>0.0146453890363801</v>
      </c>
      <c r="AL1377" s="268">
        <v>0.0128855460323013</v>
      </c>
      <c r="AM1377" s="269">
        <v>0.00175984300407876</v>
      </c>
    </row>
    <row r="1378" spans="1:39">
      <c r="A1378" s="279" t="s">
        <v>1974</v>
      </c>
      <c r="B1378" s="280" t="s">
        <v>3359</v>
      </c>
      <c r="C1378" s="262" t="s">
        <v>2194</v>
      </c>
      <c r="D1378" s="280" t="s">
        <v>2195</v>
      </c>
      <c r="E1378" s="263">
        <v>3155</v>
      </c>
      <c r="F1378" s="263">
        <v>113</v>
      </c>
      <c r="G1378" s="263">
        <v>79</v>
      </c>
      <c r="H1378" s="263">
        <v>3</v>
      </c>
      <c r="I1378" s="263">
        <v>0</v>
      </c>
      <c r="J1378" s="264">
        <v>3610</v>
      </c>
      <c r="K1378" s="264">
        <v>3</v>
      </c>
      <c r="L1378" s="264">
        <v>3</v>
      </c>
      <c r="M1378" s="264">
        <v>2</v>
      </c>
      <c r="N1378" s="264">
        <v>0</v>
      </c>
      <c r="O1378" s="264">
        <v>2199</v>
      </c>
      <c r="P1378" s="264">
        <v>49</v>
      </c>
      <c r="Q1378" s="264">
        <v>49</v>
      </c>
      <c r="R1378" s="264">
        <v>16</v>
      </c>
      <c r="S1378" s="264">
        <v>0</v>
      </c>
      <c r="T1378" s="265">
        <v>0.015</v>
      </c>
      <c r="U1378" s="266">
        <v>3155</v>
      </c>
      <c r="V1378" s="266">
        <v>113</v>
      </c>
      <c r="W1378" s="266">
        <v>79</v>
      </c>
      <c r="X1378" s="266">
        <v>0</v>
      </c>
      <c r="Y1378" s="264">
        <v>3</v>
      </c>
      <c r="Z1378" s="267">
        <v>0.0358161648177496</v>
      </c>
      <c r="AA1378" s="267">
        <v>0.0358161648177496</v>
      </c>
      <c r="AB1378" s="267">
        <v>0.000831024930747922</v>
      </c>
      <c r="AC1378" s="268">
        <v>0.0222828558435653</v>
      </c>
      <c r="AD1378" s="269">
        <v>0.0349851398870017</v>
      </c>
      <c r="AE1378" s="270">
        <v>19484</v>
      </c>
      <c r="AF1378" s="271">
        <v>462</v>
      </c>
      <c r="AG1378" s="271">
        <v>0</v>
      </c>
      <c r="AH1378" s="271">
        <v>19311</v>
      </c>
      <c r="AI1378" s="271">
        <v>427</v>
      </c>
      <c r="AJ1378" s="271">
        <v>0</v>
      </c>
      <c r="AK1378" s="268">
        <v>0.023711763498255</v>
      </c>
      <c r="AL1378" s="268">
        <v>0.0221117497799182</v>
      </c>
      <c r="AM1378" s="269">
        <v>0.0016000137183368</v>
      </c>
    </row>
    <row r="1379" spans="1:39">
      <c r="A1379" s="279" t="s">
        <v>1974</v>
      </c>
      <c r="B1379" s="280" t="s">
        <v>3359</v>
      </c>
      <c r="C1379" s="262" t="s">
        <v>2196</v>
      </c>
      <c r="D1379" s="280" t="s">
        <v>2197</v>
      </c>
      <c r="E1379" s="263">
        <v>4526</v>
      </c>
      <c r="F1379" s="263">
        <v>1</v>
      </c>
      <c r="G1379" s="263">
        <v>1</v>
      </c>
      <c r="H1379" s="263">
        <v>1</v>
      </c>
      <c r="I1379" s="263">
        <v>0</v>
      </c>
      <c r="J1379" s="264">
        <v>5206</v>
      </c>
      <c r="K1379" s="264">
        <v>49</v>
      </c>
      <c r="L1379" s="264">
        <v>49</v>
      </c>
      <c r="M1379" s="264">
        <v>6</v>
      </c>
      <c r="N1379" s="264">
        <v>0</v>
      </c>
      <c r="O1379" s="264">
        <v>3100</v>
      </c>
      <c r="P1379" s="264">
        <v>45</v>
      </c>
      <c r="Q1379" s="264">
        <v>45</v>
      </c>
      <c r="R1379" s="264">
        <v>17</v>
      </c>
      <c r="S1379" s="264">
        <v>0</v>
      </c>
      <c r="T1379" s="265">
        <v>0.015</v>
      </c>
      <c r="U1379" s="266">
        <v>4526</v>
      </c>
      <c r="V1379" s="266">
        <v>1</v>
      </c>
      <c r="W1379" s="266">
        <v>1</v>
      </c>
      <c r="X1379" s="266">
        <v>0</v>
      </c>
      <c r="Y1379" s="264">
        <v>1</v>
      </c>
      <c r="Z1379" s="267">
        <v>0.000220945647370747</v>
      </c>
      <c r="AA1379" s="267">
        <v>0.000220945647370747</v>
      </c>
      <c r="AB1379" s="267">
        <v>0.00941221667306954</v>
      </c>
      <c r="AC1379" s="268">
        <v>0.0145161290322581</v>
      </c>
      <c r="AD1379" s="269">
        <v>-0.00919127102569879</v>
      </c>
      <c r="AE1379" s="270">
        <v>27994</v>
      </c>
      <c r="AF1379" s="271">
        <v>365</v>
      </c>
      <c r="AG1379" s="271">
        <v>0</v>
      </c>
      <c r="AH1379" s="271">
        <v>25880</v>
      </c>
      <c r="AI1379" s="271">
        <v>450</v>
      </c>
      <c r="AJ1379" s="271">
        <v>0</v>
      </c>
      <c r="AK1379" s="268">
        <v>0.0130385082517682</v>
      </c>
      <c r="AL1379" s="268">
        <v>0.0173879443585781</v>
      </c>
      <c r="AM1379" s="269">
        <v>-0.00434943610680982</v>
      </c>
    </row>
    <row r="1380" spans="1:39">
      <c r="A1380" s="279" t="s">
        <v>1974</v>
      </c>
      <c r="B1380" s="280" t="s">
        <v>3359</v>
      </c>
      <c r="C1380" s="262" t="s">
        <v>2198</v>
      </c>
      <c r="D1380" s="280" t="s">
        <v>2199</v>
      </c>
      <c r="E1380" s="263">
        <v>3360</v>
      </c>
      <c r="F1380" s="263">
        <v>61</v>
      </c>
      <c r="G1380" s="263">
        <v>38</v>
      </c>
      <c r="H1380" s="263">
        <v>0</v>
      </c>
      <c r="I1380" s="263">
        <v>0</v>
      </c>
      <c r="J1380" s="264">
        <v>3863</v>
      </c>
      <c r="K1380" s="264">
        <v>72</v>
      </c>
      <c r="L1380" s="264">
        <v>72</v>
      </c>
      <c r="M1380" s="264">
        <v>8</v>
      </c>
      <c r="N1380" s="264">
        <v>0</v>
      </c>
      <c r="O1380" s="264">
        <v>2294</v>
      </c>
      <c r="P1380" s="264">
        <v>72</v>
      </c>
      <c r="Q1380" s="264">
        <v>72</v>
      </c>
      <c r="R1380" s="264">
        <v>33</v>
      </c>
      <c r="S1380" s="264">
        <v>0</v>
      </c>
      <c r="T1380" s="265">
        <v>0.015</v>
      </c>
      <c r="U1380" s="266">
        <v>3360</v>
      </c>
      <c r="V1380" s="266">
        <v>61</v>
      </c>
      <c r="W1380" s="266">
        <v>38</v>
      </c>
      <c r="X1380" s="266">
        <v>0</v>
      </c>
      <c r="Y1380" s="264">
        <v>0</v>
      </c>
      <c r="Z1380" s="267">
        <v>0.0181547619047619</v>
      </c>
      <c r="AA1380" s="267">
        <v>0.0181547619047619</v>
      </c>
      <c r="AB1380" s="267">
        <v>0.0186383639658297</v>
      </c>
      <c r="AC1380" s="268">
        <v>0.031386224934612</v>
      </c>
      <c r="AD1380" s="269">
        <v>-0.000483602061067762</v>
      </c>
      <c r="AE1380" s="270">
        <v>20547</v>
      </c>
      <c r="AF1380" s="271">
        <v>528</v>
      </c>
      <c r="AG1380" s="271">
        <v>0</v>
      </c>
      <c r="AH1380" s="271">
        <v>20550</v>
      </c>
      <c r="AI1380" s="271">
        <v>486</v>
      </c>
      <c r="AJ1380" s="271">
        <v>0</v>
      </c>
      <c r="AK1380" s="268">
        <v>0.0256971820703752</v>
      </c>
      <c r="AL1380" s="268">
        <v>0.0236496350364963</v>
      </c>
      <c r="AM1380" s="269">
        <v>0.00204754703387889</v>
      </c>
    </row>
    <row r="1381" spans="1:39">
      <c r="A1381" s="279" t="s">
        <v>1974</v>
      </c>
      <c r="B1381" s="280" t="s">
        <v>3359</v>
      </c>
      <c r="C1381" s="262" t="s">
        <v>2200</v>
      </c>
      <c r="D1381" s="280" t="s">
        <v>2201</v>
      </c>
      <c r="E1381" s="263">
        <v>6329</v>
      </c>
      <c r="F1381" s="263">
        <v>84</v>
      </c>
      <c r="G1381" s="263">
        <v>56</v>
      </c>
      <c r="H1381" s="263">
        <v>4</v>
      </c>
      <c r="I1381" s="263">
        <v>0</v>
      </c>
      <c r="J1381" s="264">
        <v>6962</v>
      </c>
      <c r="K1381" s="264">
        <v>57</v>
      </c>
      <c r="L1381" s="264">
        <v>57</v>
      </c>
      <c r="M1381" s="264">
        <v>2</v>
      </c>
      <c r="N1381" s="264">
        <v>0</v>
      </c>
      <c r="O1381" s="264">
        <v>3923</v>
      </c>
      <c r="P1381" s="264">
        <v>73</v>
      </c>
      <c r="Q1381" s="264">
        <v>73</v>
      </c>
      <c r="R1381" s="264">
        <v>25</v>
      </c>
      <c r="S1381" s="264">
        <v>0</v>
      </c>
      <c r="T1381" s="265">
        <v>0.015</v>
      </c>
      <c r="U1381" s="266">
        <v>6329</v>
      </c>
      <c r="V1381" s="266">
        <v>84</v>
      </c>
      <c r="W1381" s="266">
        <v>56</v>
      </c>
      <c r="X1381" s="266">
        <v>0</v>
      </c>
      <c r="Y1381" s="264">
        <v>4</v>
      </c>
      <c r="Z1381" s="267">
        <v>0.0132722389003002</v>
      </c>
      <c r="AA1381" s="267">
        <v>0.0132722389003002</v>
      </c>
      <c r="AB1381" s="267">
        <v>0.00818730249928182</v>
      </c>
      <c r="AC1381" s="268">
        <v>0.0186082080040785</v>
      </c>
      <c r="AD1381" s="269">
        <v>0.00508493640101839</v>
      </c>
      <c r="AE1381" s="270">
        <v>38060</v>
      </c>
      <c r="AF1381" s="271">
        <v>502</v>
      </c>
      <c r="AG1381" s="271">
        <v>0</v>
      </c>
      <c r="AH1381" s="271">
        <v>35675</v>
      </c>
      <c r="AI1381" s="271">
        <v>533</v>
      </c>
      <c r="AJ1381" s="271">
        <v>0</v>
      </c>
      <c r="AK1381" s="268">
        <v>0.0131897004729375</v>
      </c>
      <c r="AL1381" s="268">
        <v>0.0149404344779257</v>
      </c>
      <c r="AM1381" s="269">
        <v>-0.00175073400498825</v>
      </c>
    </row>
    <row r="1382" spans="1:39">
      <c r="A1382" s="279" t="s">
        <v>1974</v>
      </c>
      <c r="B1382" s="280" t="s">
        <v>3359</v>
      </c>
      <c r="C1382" s="262" t="s">
        <v>2202</v>
      </c>
      <c r="D1382" s="280" t="s">
        <v>2203</v>
      </c>
      <c r="E1382" s="263">
        <v>3782</v>
      </c>
      <c r="F1382" s="263">
        <v>50</v>
      </c>
      <c r="G1382" s="263">
        <v>41</v>
      </c>
      <c r="H1382" s="263">
        <v>1</v>
      </c>
      <c r="I1382" s="263">
        <v>0</v>
      </c>
      <c r="J1382" s="264">
        <v>4342</v>
      </c>
      <c r="K1382" s="264">
        <v>62</v>
      </c>
      <c r="L1382" s="264">
        <v>62</v>
      </c>
      <c r="M1382" s="264">
        <v>8</v>
      </c>
      <c r="N1382" s="264">
        <v>0</v>
      </c>
      <c r="O1382" s="264">
        <v>2697</v>
      </c>
      <c r="P1382" s="264">
        <v>120</v>
      </c>
      <c r="Q1382" s="264">
        <v>120</v>
      </c>
      <c r="R1382" s="264">
        <v>76</v>
      </c>
      <c r="S1382" s="264">
        <v>0</v>
      </c>
      <c r="T1382" s="265">
        <v>0.015</v>
      </c>
      <c r="U1382" s="266">
        <v>3782</v>
      </c>
      <c r="V1382" s="266">
        <v>50</v>
      </c>
      <c r="W1382" s="266">
        <v>41</v>
      </c>
      <c r="X1382" s="266">
        <v>0</v>
      </c>
      <c r="Y1382" s="264">
        <v>1</v>
      </c>
      <c r="Z1382" s="267">
        <v>0.0132205182443152</v>
      </c>
      <c r="AA1382" s="267">
        <v>0.0132205182443152</v>
      </c>
      <c r="AB1382" s="267">
        <v>0.0142791340396131</v>
      </c>
      <c r="AC1382" s="268">
        <v>0.0444938820912125</v>
      </c>
      <c r="AD1382" s="269">
        <v>-0.0010586157952979</v>
      </c>
      <c r="AE1382" s="270">
        <v>24232</v>
      </c>
      <c r="AF1382" s="271">
        <v>433</v>
      </c>
      <c r="AG1382" s="271">
        <v>0</v>
      </c>
      <c r="AH1382" s="271">
        <v>23037</v>
      </c>
      <c r="AI1382" s="271">
        <v>361</v>
      </c>
      <c r="AJ1382" s="271">
        <v>0</v>
      </c>
      <c r="AK1382" s="268">
        <v>0.0178689336414658</v>
      </c>
      <c r="AL1382" s="268">
        <v>0.0156704432000695</v>
      </c>
      <c r="AM1382" s="269">
        <v>0.00219849044139638</v>
      </c>
    </row>
    <row r="1383" spans="1:39">
      <c r="A1383" s="279" t="s">
        <v>1974</v>
      </c>
      <c r="B1383" s="280" t="s">
        <v>3359</v>
      </c>
      <c r="C1383" s="262" t="s">
        <v>2204</v>
      </c>
      <c r="D1383" s="280" t="s">
        <v>2205</v>
      </c>
      <c r="E1383" s="263">
        <v>5402</v>
      </c>
      <c r="F1383" s="263">
        <v>157</v>
      </c>
      <c r="G1383" s="263">
        <v>107</v>
      </c>
      <c r="H1383" s="263">
        <v>0</v>
      </c>
      <c r="I1383" s="263">
        <v>0</v>
      </c>
      <c r="J1383" s="264">
        <v>6192</v>
      </c>
      <c r="K1383" s="264">
        <v>94</v>
      </c>
      <c r="L1383" s="264">
        <v>94</v>
      </c>
      <c r="M1383" s="264">
        <v>9</v>
      </c>
      <c r="N1383" s="264">
        <v>0</v>
      </c>
      <c r="O1383" s="264">
        <v>3819</v>
      </c>
      <c r="P1383" s="264">
        <v>106</v>
      </c>
      <c r="Q1383" s="264">
        <v>106</v>
      </c>
      <c r="R1383" s="264">
        <v>38</v>
      </c>
      <c r="S1383" s="264">
        <v>0</v>
      </c>
      <c r="T1383" s="265">
        <v>0.015</v>
      </c>
      <c r="U1383" s="266">
        <v>5402</v>
      </c>
      <c r="V1383" s="266">
        <v>157</v>
      </c>
      <c r="W1383" s="266">
        <v>107</v>
      </c>
      <c r="X1383" s="266">
        <v>0</v>
      </c>
      <c r="Y1383" s="264">
        <v>0</v>
      </c>
      <c r="Z1383" s="267">
        <v>0.0290633098852277</v>
      </c>
      <c r="AA1383" s="267">
        <v>0.0290633098852277</v>
      </c>
      <c r="AB1383" s="267">
        <v>0.0151808785529716</v>
      </c>
      <c r="AC1383" s="268">
        <v>0.0277559570568212</v>
      </c>
      <c r="AD1383" s="269">
        <v>0.0138824313322561</v>
      </c>
      <c r="AE1383" s="270">
        <v>33949</v>
      </c>
      <c r="AF1383" s="271">
        <v>652</v>
      </c>
      <c r="AG1383" s="271">
        <v>0</v>
      </c>
      <c r="AH1383" s="271">
        <v>31216</v>
      </c>
      <c r="AI1383" s="271">
        <v>516</v>
      </c>
      <c r="AJ1383" s="271">
        <v>0</v>
      </c>
      <c r="AK1383" s="268">
        <v>0.0192052785059943</v>
      </c>
      <c r="AL1383" s="268">
        <v>0.0165299846232701</v>
      </c>
      <c r="AM1383" s="269">
        <v>0.00267529388272417</v>
      </c>
    </row>
    <row r="1384" spans="1:39">
      <c r="A1384" s="279" t="s">
        <v>1974</v>
      </c>
      <c r="B1384" s="280" t="s">
        <v>3359</v>
      </c>
      <c r="C1384" s="262" t="s">
        <v>2206</v>
      </c>
      <c r="D1384" s="280" t="s">
        <v>2207</v>
      </c>
      <c r="E1384" s="263">
        <v>317</v>
      </c>
      <c r="F1384" s="263">
        <v>1</v>
      </c>
      <c r="G1384" s="263">
        <v>1</v>
      </c>
      <c r="H1384" s="263">
        <v>1</v>
      </c>
      <c r="I1384" s="263">
        <v>0</v>
      </c>
      <c r="J1384" s="264">
        <v>0</v>
      </c>
      <c r="K1384" s="264">
        <v>3</v>
      </c>
      <c r="L1384" s="264">
        <v>3</v>
      </c>
      <c r="M1384" s="264">
        <v>3</v>
      </c>
      <c r="N1384" s="264">
        <v>0</v>
      </c>
      <c r="O1384" s="264">
        <v>0</v>
      </c>
      <c r="P1384" s="264">
        <v>7</v>
      </c>
      <c r="Q1384" s="264">
        <v>7</v>
      </c>
      <c r="R1384" s="264">
        <v>7</v>
      </c>
      <c r="S1384" s="264">
        <v>0</v>
      </c>
      <c r="T1384" s="265">
        <v>0.015</v>
      </c>
      <c r="U1384" s="266">
        <v>317</v>
      </c>
      <c r="V1384" s="266">
        <v>1</v>
      </c>
      <c r="W1384" s="266">
        <v>1</v>
      </c>
      <c r="X1384" s="266">
        <v>0</v>
      </c>
      <c r="Y1384" s="264">
        <v>1</v>
      </c>
      <c r="Z1384" s="267">
        <v>0.00315457413249211</v>
      </c>
      <c r="AA1384" s="267">
        <v>0.00315457413249211</v>
      </c>
      <c r="AB1384" s="267">
        <v>0</v>
      </c>
      <c r="AC1384" s="268">
        <v>0</v>
      </c>
      <c r="AD1384" s="269">
        <v>0.00315457413249211</v>
      </c>
      <c r="AE1384" s="270">
        <v>317</v>
      </c>
      <c r="AF1384" s="271">
        <v>48</v>
      </c>
      <c r="AG1384" s="271">
        <v>0</v>
      </c>
      <c r="AH1384" s="271">
        <v>1</v>
      </c>
      <c r="AI1384" s="271">
        <v>28</v>
      </c>
      <c r="AJ1384" s="271">
        <v>0</v>
      </c>
      <c r="AK1384" s="268">
        <v>0.151419558359621</v>
      </c>
      <c r="AL1384" s="268">
        <v>28</v>
      </c>
      <c r="AM1384" s="269">
        <v>-27.8485804416404</v>
      </c>
    </row>
    <row r="1385" spans="1:39">
      <c r="A1385" s="279" t="s">
        <v>1974</v>
      </c>
      <c r="B1385" s="280" t="s">
        <v>3359</v>
      </c>
      <c r="C1385" s="262" t="s">
        <v>2208</v>
      </c>
      <c r="D1385" s="280" t="s">
        <v>2209</v>
      </c>
      <c r="E1385" s="263">
        <v>4823</v>
      </c>
      <c r="F1385" s="263">
        <v>79</v>
      </c>
      <c r="G1385" s="263">
        <v>64</v>
      </c>
      <c r="H1385" s="263">
        <v>1</v>
      </c>
      <c r="I1385" s="263">
        <v>0</v>
      </c>
      <c r="J1385" s="264">
        <v>5387</v>
      </c>
      <c r="K1385" s="264">
        <v>82</v>
      </c>
      <c r="L1385" s="264">
        <v>82</v>
      </c>
      <c r="M1385" s="264">
        <v>3</v>
      </c>
      <c r="N1385" s="264">
        <v>0</v>
      </c>
      <c r="O1385" s="264">
        <v>3192</v>
      </c>
      <c r="P1385" s="264">
        <v>70</v>
      </c>
      <c r="Q1385" s="264">
        <v>70</v>
      </c>
      <c r="R1385" s="264">
        <v>16</v>
      </c>
      <c r="S1385" s="264">
        <v>0</v>
      </c>
      <c r="T1385" s="265">
        <v>0.015</v>
      </c>
      <c r="U1385" s="266">
        <v>4823</v>
      </c>
      <c r="V1385" s="266">
        <v>79</v>
      </c>
      <c r="W1385" s="266">
        <v>64</v>
      </c>
      <c r="X1385" s="266">
        <v>0</v>
      </c>
      <c r="Y1385" s="264">
        <v>1</v>
      </c>
      <c r="Z1385" s="267">
        <v>0.0163798465685258</v>
      </c>
      <c r="AA1385" s="267">
        <v>0.0163798465685258</v>
      </c>
      <c r="AB1385" s="267">
        <v>0.0152218303322814</v>
      </c>
      <c r="AC1385" s="268">
        <v>0.0219298245614035</v>
      </c>
      <c r="AD1385" s="269">
        <v>0.0011580162362444</v>
      </c>
      <c r="AE1385" s="270">
        <v>30301</v>
      </c>
      <c r="AF1385" s="271">
        <v>559</v>
      </c>
      <c r="AG1385" s="271">
        <v>0</v>
      </c>
      <c r="AH1385" s="271">
        <v>30470</v>
      </c>
      <c r="AI1385" s="271">
        <v>493</v>
      </c>
      <c r="AJ1385" s="271">
        <v>0</v>
      </c>
      <c r="AK1385" s="268">
        <v>0.0184482360318141</v>
      </c>
      <c r="AL1385" s="268">
        <v>0.0161798490318346</v>
      </c>
      <c r="AM1385" s="269">
        <v>0.00226838699997954</v>
      </c>
    </row>
    <row r="1386" spans="1:39">
      <c r="A1386" s="279" t="s">
        <v>1974</v>
      </c>
      <c r="B1386" s="280" t="s">
        <v>3359</v>
      </c>
      <c r="C1386" s="262" t="s">
        <v>2210</v>
      </c>
      <c r="D1386" s="280" t="s">
        <v>2211</v>
      </c>
      <c r="E1386" s="263">
        <v>5456</v>
      </c>
      <c r="F1386" s="263">
        <v>43</v>
      </c>
      <c r="G1386" s="263">
        <v>31</v>
      </c>
      <c r="H1386" s="263">
        <v>0</v>
      </c>
      <c r="I1386" s="263">
        <v>0</v>
      </c>
      <c r="J1386" s="264">
        <v>5997</v>
      </c>
      <c r="K1386" s="264">
        <v>55</v>
      </c>
      <c r="L1386" s="264">
        <v>55</v>
      </c>
      <c r="M1386" s="264">
        <v>0</v>
      </c>
      <c r="N1386" s="264">
        <v>0</v>
      </c>
      <c r="O1386" s="264">
        <v>3932</v>
      </c>
      <c r="P1386" s="264">
        <v>42</v>
      </c>
      <c r="Q1386" s="264">
        <v>42</v>
      </c>
      <c r="R1386" s="264">
        <v>18</v>
      </c>
      <c r="S1386" s="264">
        <v>0</v>
      </c>
      <c r="T1386" s="265">
        <v>0.015</v>
      </c>
      <c r="U1386" s="266">
        <v>5456</v>
      </c>
      <c r="V1386" s="266">
        <v>43</v>
      </c>
      <c r="W1386" s="266">
        <v>31</v>
      </c>
      <c r="X1386" s="266">
        <v>0</v>
      </c>
      <c r="Y1386" s="264">
        <v>0</v>
      </c>
      <c r="Z1386" s="267">
        <v>0.00788123167155425</v>
      </c>
      <c r="AA1386" s="267">
        <v>0.00788123167155425</v>
      </c>
      <c r="AB1386" s="267">
        <v>0.00917125229281307</v>
      </c>
      <c r="AC1386" s="268">
        <v>0.0106815869786368</v>
      </c>
      <c r="AD1386" s="269">
        <v>-0.00129002062125882</v>
      </c>
      <c r="AE1386" s="270">
        <v>33545</v>
      </c>
      <c r="AF1386" s="271">
        <v>406</v>
      </c>
      <c r="AG1386" s="271">
        <v>0</v>
      </c>
      <c r="AH1386" s="271">
        <v>32622</v>
      </c>
      <c r="AI1386" s="271">
        <v>362</v>
      </c>
      <c r="AJ1386" s="271">
        <v>0</v>
      </c>
      <c r="AK1386" s="268">
        <v>0.0121031450290654</v>
      </c>
      <c r="AL1386" s="268">
        <v>0.011096805836552</v>
      </c>
      <c r="AM1386" s="269">
        <v>0.00100633919251342</v>
      </c>
    </row>
    <row r="1387" spans="1:39">
      <c r="A1387" s="279" t="s">
        <v>1974</v>
      </c>
      <c r="B1387" s="280" t="s">
        <v>3359</v>
      </c>
      <c r="C1387" s="262" t="s">
        <v>2212</v>
      </c>
      <c r="D1387" s="280" t="s">
        <v>2213</v>
      </c>
      <c r="E1387" s="263">
        <v>3641</v>
      </c>
      <c r="F1387" s="263">
        <v>44</v>
      </c>
      <c r="G1387" s="263">
        <v>31</v>
      </c>
      <c r="H1387" s="263">
        <v>0</v>
      </c>
      <c r="I1387" s="263">
        <v>0</v>
      </c>
      <c r="J1387" s="264">
        <v>3975</v>
      </c>
      <c r="K1387" s="264">
        <v>50</v>
      </c>
      <c r="L1387" s="264">
        <v>50</v>
      </c>
      <c r="M1387" s="264">
        <v>0</v>
      </c>
      <c r="N1387" s="264">
        <v>0</v>
      </c>
      <c r="O1387" s="264">
        <v>2569</v>
      </c>
      <c r="P1387" s="264">
        <v>48</v>
      </c>
      <c r="Q1387" s="264">
        <v>47</v>
      </c>
      <c r="R1387" s="264">
        <v>26</v>
      </c>
      <c r="S1387" s="264">
        <v>0</v>
      </c>
      <c r="T1387" s="265">
        <v>0.015</v>
      </c>
      <c r="U1387" s="266">
        <v>3641</v>
      </c>
      <c r="V1387" s="266">
        <v>44</v>
      </c>
      <c r="W1387" s="266">
        <v>31</v>
      </c>
      <c r="X1387" s="266">
        <v>0</v>
      </c>
      <c r="Y1387" s="264">
        <v>0</v>
      </c>
      <c r="Z1387" s="267">
        <v>0.0120845921450151</v>
      </c>
      <c r="AA1387" s="267">
        <v>0.0120845921450151</v>
      </c>
      <c r="AB1387" s="267">
        <v>0.0125786163522013</v>
      </c>
      <c r="AC1387" s="268">
        <v>0.0186843129622421</v>
      </c>
      <c r="AD1387" s="269">
        <v>-0.000494024207186153</v>
      </c>
      <c r="AE1387" s="270">
        <v>22918</v>
      </c>
      <c r="AF1387" s="271">
        <v>353</v>
      </c>
      <c r="AG1387" s="271">
        <v>0</v>
      </c>
      <c r="AH1387" s="271">
        <v>22474</v>
      </c>
      <c r="AI1387" s="271">
        <v>324</v>
      </c>
      <c r="AJ1387" s="271">
        <v>0</v>
      </c>
      <c r="AK1387" s="268">
        <v>0.0154027402042063</v>
      </c>
      <c r="AL1387" s="268">
        <v>0.0144166592506897</v>
      </c>
      <c r="AM1387" s="269">
        <v>0.000986080953516615</v>
      </c>
    </row>
    <row r="1388" spans="1:39">
      <c r="A1388" s="279" t="s">
        <v>1974</v>
      </c>
      <c r="B1388" s="280" t="s">
        <v>3359</v>
      </c>
      <c r="C1388" s="262" t="s">
        <v>2214</v>
      </c>
      <c r="D1388" s="280" t="s">
        <v>2215</v>
      </c>
      <c r="E1388" s="263">
        <v>6431</v>
      </c>
      <c r="F1388" s="263">
        <v>167</v>
      </c>
      <c r="G1388" s="263">
        <v>105</v>
      </c>
      <c r="H1388" s="263">
        <v>0</v>
      </c>
      <c r="I1388" s="263">
        <v>0</v>
      </c>
      <c r="J1388" s="264">
        <v>7340</v>
      </c>
      <c r="K1388" s="264">
        <v>51</v>
      </c>
      <c r="L1388" s="264">
        <v>51</v>
      </c>
      <c r="M1388" s="264">
        <v>0</v>
      </c>
      <c r="N1388" s="264">
        <v>0</v>
      </c>
      <c r="O1388" s="264">
        <v>4188</v>
      </c>
      <c r="P1388" s="264">
        <v>51</v>
      </c>
      <c r="Q1388" s="264">
        <v>51</v>
      </c>
      <c r="R1388" s="264">
        <v>13</v>
      </c>
      <c r="S1388" s="264">
        <v>0</v>
      </c>
      <c r="T1388" s="265">
        <v>0.015</v>
      </c>
      <c r="U1388" s="266">
        <v>6431</v>
      </c>
      <c r="V1388" s="266">
        <v>167</v>
      </c>
      <c r="W1388" s="266">
        <v>105</v>
      </c>
      <c r="X1388" s="266">
        <v>0</v>
      </c>
      <c r="Y1388" s="264">
        <v>0</v>
      </c>
      <c r="Z1388" s="267">
        <v>0.025967967656663</v>
      </c>
      <c r="AA1388" s="267">
        <v>0.025967967656663</v>
      </c>
      <c r="AB1388" s="267">
        <v>0.00694822888283379</v>
      </c>
      <c r="AC1388" s="268">
        <v>0.0121776504297994</v>
      </c>
      <c r="AD1388" s="269">
        <v>0.0190197387738293</v>
      </c>
      <c r="AE1388" s="270">
        <v>39270</v>
      </c>
      <c r="AF1388" s="271">
        <v>684</v>
      </c>
      <c r="AG1388" s="271">
        <v>0</v>
      </c>
      <c r="AH1388" s="271">
        <v>37103</v>
      </c>
      <c r="AI1388" s="271">
        <v>623</v>
      </c>
      <c r="AJ1388" s="271">
        <v>0</v>
      </c>
      <c r="AK1388" s="268">
        <v>0.0174178762414057</v>
      </c>
      <c r="AL1388" s="268">
        <v>0.0167910950596987</v>
      </c>
      <c r="AM1388" s="269">
        <v>0.000626781181706979</v>
      </c>
    </row>
    <row r="1389" spans="1:39">
      <c r="A1389" s="279" t="s">
        <v>1974</v>
      </c>
      <c r="B1389" s="280" t="s">
        <v>3359</v>
      </c>
      <c r="C1389" s="262" t="s">
        <v>2216</v>
      </c>
      <c r="D1389" s="280" t="s">
        <v>2217</v>
      </c>
      <c r="E1389" s="263">
        <v>5874</v>
      </c>
      <c r="F1389" s="263">
        <v>88</v>
      </c>
      <c r="G1389" s="263">
        <v>60</v>
      </c>
      <c r="H1389" s="263">
        <v>3</v>
      </c>
      <c r="I1389" s="263">
        <v>0</v>
      </c>
      <c r="J1389" s="264">
        <v>6618</v>
      </c>
      <c r="K1389" s="264">
        <v>95</v>
      </c>
      <c r="L1389" s="264">
        <v>95</v>
      </c>
      <c r="M1389" s="264">
        <v>1</v>
      </c>
      <c r="N1389" s="264">
        <v>0</v>
      </c>
      <c r="O1389" s="264">
        <v>4035</v>
      </c>
      <c r="P1389" s="264">
        <v>62</v>
      </c>
      <c r="Q1389" s="264">
        <v>62</v>
      </c>
      <c r="R1389" s="264">
        <v>19</v>
      </c>
      <c r="S1389" s="264">
        <v>0</v>
      </c>
      <c r="T1389" s="265">
        <v>0.015</v>
      </c>
      <c r="U1389" s="266">
        <v>5874</v>
      </c>
      <c r="V1389" s="266">
        <v>88</v>
      </c>
      <c r="W1389" s="266">
        <v>60</v>
      </c>
      <c r="X1389" s="266">
        <v>0</v>
      </c>
      <c r="Y1389" s="264">
        <v>3</v>
      </c>
      <c r="Z1389" s="267">
        <v>0.0149812734082397</v>
      </c>
      <c r="AA1389" s="267">
        <v>0.0149812734082397</v>
      </c>
      <c r="AB1389" s="267">
        <v>0.0143547899667573</v>
      </c>
      <c r="AC1389" s="268">
        <v>0.015365551425031</v>
      </c>
      <c r="AD1389" s="269">
        <v>0.000626483441482372</v>
      </c>
      <c r="AE1389" s="270">
        <v>36698</v>
      </c>
      <c r="AF1389" s="271">
        <v>600</v>
      </c>
      <c r="AG1389" s="271">
        <v>0</v>
      </c>
      <c r="AH1389" s="271">
        <v>35265</v>
      </c>
      <c r="AI1389" s="271">
        <v>630</v>
      </c>
      <c r="AJ1389" s="271">
        <v>0</v>
      </c>
      <c r="AK1389" s="268">
        <v>0.0163496648318709</v>
      </c>
      <c r="AL1389" s="268">
        <v>0.0178647384091876</v>
      </c>
      <c r="AM1389" s="269">
        <v>-0.00151507357731663</v>
      </c>
    </row>
    <row r="1390" spans="1:39">
      <c r="A1390" s="279" t="s">
        <v>1974</v>
      </c>
      <c r="B1390" s="280" t="s">
        <v>3360</v>
      </c>
      <c r="C1390" s="262" t="s">
        <v>2218</v>
      </c>
      <c r="D1390" s="280" t="s">
        <v>2219</v>
      </c>
      <c r="E1390" s="263">
        <v>7393</v>
      </c>
      <c r="F1390" s="263">
        <v>157</v>
      </c>
      <c r="G1390" s="263">
        <v>112</v>
      </c>
      <c r="H1390" s="263">
        <v>20</v>
      </c>
      <c r="I1390" s="263">
        <v>0</v>
      </c>
      <c r="J1390" s="264">
        <v>8556</v>
      </c>
      <c r="K1390" s="264">
        <v>156</v>
      </c>
      <c r="L1390" s="264">
        <v>156</v>
      </c>
      <c r="M1390" s="264">
        <v>1</v>
      </c>
      <c r="N1390" s="264">
        <v>0</v>
      </c>
      <c r="O1390" s="264">
        <v>4283</v>
      </c>
      <c r="P1390" s="264">
        <v>142</v>
      </c>
      <c r="Q1390" s="264">
        <v>142</v>
      </c>
      <c r="R1390" s="264">
        <v>43</v>
      </c>
      <c r="S1390" s="264">
        <v>0</v>
      </c>
      <c r="T1390" s="265">
        <v>0.015</v>
      </c>
      <c r="U1390" s="266">
        <v>7393</v>
      </c>
      <c r="V1390" s="266">
        <v>157</v>
      </c>
      <c r="W1390" s="266">
        <v>112</v>
      </c>
      <c r="X1390" s="266">
        <v>0</v>
      </c>
      <c r="Y1390" s="264">
        <v>20</v>
      </c>
      <c r="Z1390" s="267">
        <v>0.0212363046124713</v>
      </c>
      <c r="AA1390" s="267">
        <v>0.0212363046124713</v>
      </c>
      <c r="AB1390" s="267">
        <v>0.0182328190743338</v>
      </c>
      <c r="AC1390" s="268">
        <v>0.0331543310763484</v>
      </c>
      <c r="AD1390" s="269">
        <v>0.00300348553813745</v>
      </c>
      <c r="AE1390" s="270">
        <v>47194</v>
      </c>
      <c r="AF1390" s="271">
        <v>1075</v>
      </c>
      <c r="AG1390" s="271">
        <v>0</v>
      </c>
      <c r="AH1390" s="271">
        <v>46785</v>
      </c>
      <c r="AI1390" s="271">
        <v>1049</v>
      </c>
      <c r="AJ1390" s="271">
        <v>2</v>
      </c>
      <c r="AK1390" s="268">
        <v>0.0227783192778743</v>
      </c>
      <c r="AL1390" s="268">
        <v>0.0223789676178262</v>
      </c>
      <c r="AM1390" s="269">
        <v>0.000399351660048078</v>
      </c>
    </row>
    <row r="1391" spans="1:39">
      <c r="A1391" s="279" t="s">
        <v>1974</v>
      </c>
      <c r="B1391" s="280" t="s">
        <v>3360</v>
      </c>
      <c r="C1391" s="262" t="s">
        <v>2220</v>
      </c>
      <c r="D1391" s="280" t="s">
        <v>2221</v>
      </c>
      <c r="E1391" s="263">
        <v>4575</v>
      </c>
      <c r="F1391" s="263">
        <v>73</v>
      </c>
      <c r="G1391" s="263">
        <v>52</v>
      </c>
      <c r="H1391" s="263">
        <v>0</v>
      </c>
      <c r="I1391" s="263">
        <v>0</v>
      </c>
      <c r="J1391" s="264">
        <v>5417</v>
      </c>
      <c r="K1391" s="264">
        <v>80</v>
      </c>
      <c r="L1391" s="264">
        <v>80</v>
      </c>
      <c r="M1391" s="264">
        <v>5</v>
      </c>
      <c r="N1391" s="264">
        <v>0</v>
      </c>
      <c r="O1391" s="264">
        <v>2734</v>
      </c>
      <c r="P1391" s="264">
        <v>42</v>
      </c>
      <c r="Q1391" s="264">
        <v>42</v>
      </c>
      <c r="R1391" s="264">
        <v>15</v>
      </c>
      <c r="S1391" s="264">
        <v>0</v>
      </c>
      <c r="T1391" s="265">
        <v>0.015</v>
      </c>
      <c r="U1391" s="266">
        <v>4575</v>
      </c>
      <c r="V1391" s="266">
        <v>73</v>
      </c>
      <c r="W1391" s="266">
        <v>52</v>
      </c>
      <c r="X1391" s="266">
        <v>0</v>
      </c>
      <c r="Y1391" s="264">
        <v>0</v>
      </c>
      <c r="Z1391" s="267">
        <v>0.0159562841530055</v>
      </c>
      <c r="AA1391" s="267">
        <v>0.0159562841530055</v>
      </c>
      <c r="AB1391" s="267">
        <v>0.0147683219494185</v>
      </c>
      <c r="AC1391" s="268">
        <v>0.0153621068032187</v>
      </c>
      <c r="AD1391" s="269">
        <v>0.00118796220358697</v>
      </c>
      <c r="AE1391" s="270">
        <v>30449</v>
      </c>
      <c r="AF1391" s="271">
        <v>459</v>
      </c>
      <c r="AG1391" s="271">
        <v>0</v>
      </c>
      <c r="AH1391" s="271">
        <v>30636</v>
      </c>
      <c r="AI1391" s="271">
        <v>457</v>
      </c>
      <c r="AJ1391" s="271">
        <v>1</v>
      </c>
      <c r="AK1391" s="268">
        <v>0.0150743866793655</v>
      </c>
      <c r="AL1391" s="268">
        <v>0.0148844496670584</v>
      </c>
      <c r="AM1391" s="269">
        <v>0.000189937012307134</v>
      </c>
    </row>
    <row r="1392" spans="1:39">
      <c r="A1392" s="279" t="s">
        <v>1974</v>
      </c>
      <c r="B1392" s="280" t="s">
        <v>3360</v>
      </c>
      <c r="C1392" s="262" t="s">
        <v>2222</v>
      </c>
      <c r="D1392" s="280" t="s">
        <v>2223</v>
      </c>
      <c r="E1392" s="263">
        <v>8510</v>
      </c>
      <c r="F1392" s="263">
        <v>136</v>
      </c>
      <c r="G1392" s="263">
        <v>107</v>
      </c>
      <c r="H1392" s="263">
        <v>1</v>
      </c>
      <c r="I1392" s="263">
        <v>0</v>
      </c>
      <c r="J1392" s="264">
        <v>9876</v>
      </c>
      <c r="K1392" s="264">
        <v>88</v>
      </c>
      <c r="L1392" s="264">
        <v>88</v>
      </c>
      <c r="M1392" s="264">
        <v>19</v>
      </c>
      <c r="N1392" s="264">
        <v>0</v>
      </c>
      <c r="O1392" s="264">
        <v>4955</v>
      </c>
      <c r="P1392" s="264">
        <v>126</v>
      </c>
      <c r="Q1392" s="264">
        <v>126</v>
      </c>
      <c r="R1392" s="264">
        <v>69</v>
      </c>
      <c r="S1392" s="264">
        <v>0</v>
      </c>
      <c r="T1392" s="265">
        <v>0.015</v>
      </c>
      <c r="U1392" s="266">
        <v>8510</v>
      </c>
      <c r="V1392" s="266">
        <v>136</v>
      </c>
      <c r="W1392" s="266">
        <v>107</v>
      </c>
      <c r="X1392" s="266">
        <v>0</v>
      </c>
      <c r="Y1392" s="264">
        <v>1</v>
      </c>
      <c r="Z1392" s="267">
        <v>0.0159811985898942</v>
      </c>
      <c r="AA1392" s="267">
        <v>0.0159811985898942</v>
      </c>
      <c r="AB1392" s="267">
        <v>0.00891049007695423</v>
      </c>
      <c r="AC1392" s="268">
        <v>0.0254288597376388</v>
      </c>
      <c r="AD1392" s="269">
        <v>0.00707070851294001</v>
      </c>
      <c r="AE1392" s="270">
        <v>54086</v>
      </c>
      <c r="AF1392" s="271">
        <v>879</v>
      </c>
      <c r="AG1392" s="271">
        <v>0</v>
      </c>
      <c r="AH1392" s="271">
        <v>55048</v>
      </c>
      <c r="AI1392" s="271">
        <v>926</v>
      </c>
      <c r="AJ1392" s="271">
        <v>1</v>
      </c>
      <c r="AK1392" s="268">
        <v>0.0162518951299782</v>
      </c>
      <c r="AL1392" s="268">
        <v>0.0168035169306787</v>
      </c>
      <c r="AM1392" s="269">
        <v>-0.000551621800700498</v>
      </c>
    </row>
    <row r="1393" spans="1:39">
      <c r="A1393" s="279" t="s">
        <v>1974</v>
      </c>
      <c r="B1393" s="280" t="s">
        <v>3360</v>
      </c>
      <c r="C1393" s="262" t="s">
        <v>2224</v>
      </c>
      <c r="D1393" s="280" t="s">
        <v>2225</v>
      </c>
      <c r="E1393" s="263">
        <v>2487</v>
      </c>
      <c r="F1393" s="263">
        <v>58</v>
      </c>
      <c r="G1393" s="263">
        <v>44</v>
      </c>
      <c r="H1393" s="263">
        <v>0</v>
      </c>
      <c r="I1393" s="263">
        <v>0</v>
      </c>
      <c r="J1393" s="264">
        <v>2821</v>
      </c>
      <c r="K1393" s="264">
        <v>3</v>
      </c>
      <c r="L1393" s="264">
        <v>3</v>
      </c>
      <c r="M1393" s="264">
        <v>1</v>
      </c>
      <c r="N1393" s="264">
        <v>0</v>
      </c>
      <c r="O1393" s="264">
        <v>1305</v>
      </c>
      <c r="P1393" s="264">
        <v>51</v>
      </c>
      <c r="Q1393" s="264">
        <v>51</v>
      </c>
      <c r="R1393" s="264">
        <v>4</v>
      </c>
      <c r="S1393" s="264">
        <v>0</v>
      </c>
      <c r="T1393" s="265">
        <v>0.015</v>
      </c>
      <c r="U1393" s="266">
        <v>2487</v>
      </c>
      <c r="V1393" s="266">
        <v>58</v>
      </c>
      <c r="W1393" s="266">
        <v>44</v>
      </c>
      <c r="X1393" s="266">
        <v>0</v>
      </c>
      <c r="Y1393" s="264">
        <v>0</v>
      </c>
      <c r="Z1393" s="267">
        <v>0.0233212706071572</v>
      </c>
      <c r="AA1393" s="267">
        <v>0.0233212706071572</v>
      </c>
      <c r="AB1393" s="267">
        <v>0.0010634526763559</v>
      </c>
      <c r="AC1393" s="268">
        <v>0.0390804597701149</v>
      </c>
      <c r="AD1393" s="269">
        <v>0.0222578179308013</v>
      </c>
      <c r="AE1393" s="270">
        <v>15641</v>
      </c>
      <c r="AF1393" s="271">
        <v>272</v>
      </c>
      <c r="AG1393" s="271">
        <v>0</v>
      </c>
      <c r="AH1393" s="271">
        <v>16570</v>
      </c>
      <c r="AI1393" s="271">
        <v>325</v>
      </c>
      <c r="AJ1393" s="271">
        <v>4</v>
      </c>
      <c r="AK1393" s="268">
        <v>0.0173901924429384</v>
      </c>
      <c r="AL1393" s="268">
        <v>0.0193723596861798</v>
      </c>
      <c r="AM1393" s="269">
        <v>-0.00198216724324141</v>
      </c>
    </row>
    <row r="1394" spans="1:39">
      <c r="A1394" s="279" t="s">
        <v>1974</v>
      </c>
      <c r="B1394" s="280" t="s">
        <v>3360</v>
      </c>
      <c r="C1394" s="262" t="s">
        <v>2226</v>
      </c>
      <c r="D1394" s="280" t="s">
        <v>2227</v>
      </c>
      <c r="E1394" s="263">
        <v>4781</v>
      </c>
      <c r="F1394" s="263">
        <v>66</v>
      </c>
      <c r="G1394" s="263">
        <v>44</v>
      </c>
      <c r="H1394" s="263">
        <v>0</v>
      </c>
      <c r="I1394" s="263">
        <v>0</v>
      </c>
      <c r="J1394" s="264">
        <v>5742</v>
      </c>
      <c r="K1394" s="264">
        <v>92</v>
      </c>
      <c r="L1394" s="264">
        <v>92</v>
      </c>
      <c r="M1394" s="264">
        <v>12</v>
      </c>
      <c r="N1394" s="264">
        <v>0</v>
      </c>
      <c r="O1394" s="264">
        <v>2878</v>
      </c>
      <c r="P1394" s="264">
        <v>22</v>
      </c>
      <c r="Q1394" s="264">
        <v>22</v>
      </c>
      <c r="R1394" s="264">
        <v>6</v>
      </c>
      <c r="S1394" s="264">
        <v>0</v>
      </c>
      <c r="T1394" s="265">
        <v>0.015</v>
      </c>
      <c r="U1394" s="266">
        <v>4781</v>
      </c>
      <c r="V1394" s="266">
        <v>66</v>
      </c>
      <c r="W1394" s="266">
        <v>44</v>
      </c>
      <c r="X1394" s="266">
        <v>0</v>
      </c>
      <c r="Y1394" s="264">
        <v>0</v>
      </c>
      <c r="Z1394" s="267">
        <v>0.013804643380046</v>
      </c>
      <c r="AA1394" s="267">
        <v>0.013804643380046</v>
      </c>
      <c r="AB1394" s="267">
        <v>0.0160222918843608</v>
      </c>
      <c r="AC1394" s="268">
        <v>0.00764419735927728</v>
      </c>
      <c r="AD1394" s="269">
        <v>-0.00221764850431483</v>
      </c>
      <c r="AE1394" s="270">
        <v>31118</v>
      </c>
      <c r="AF1394" s="271">
        <v>462</v>
      </c>
      <c r="AG1394" s="271">
        <v>0</v>
      </c>
      <c r="AH1394" s="271">
        <v>31602</v>
      </c>
      <c r="AI1394" s="271">
        <v>476</v>
      </c>
      <c r="AJ1394" s="271">
        <v>0</v>
      </c>
      <c r="AK1394" s="268">
        <v>0.0148467125136577</v>
      </c>
      <c r="AL1394" s="268">
        <v>0.0150623378267198</v>
      </c>
      <c r="AM1394" s="269">
        <v>-0.000215625313062138</v>
      </c>
    </row>
    <row r="1395" spans="1:39">
      <c r="A1395" s="279" t="s">
        <v>1974</v>
      </c>
      <c r="B1395" s="280" t="s">
        <v>3360</v>
      </c>
      <c r="C1395" s="262" t="s">
        <v>2228</v>
      </c>
      <c r="D1395" s="280" t="s">
        <v>2229</v>
      </c>
      <c r="E1395" s="263">
        <v>3482</v>
      </c>
      <c r="F1395" s="263">
        <v>55</v>
      </c>
      <c r="G1395" s="263">
        <v>42</v>
      </c>
      <c r="H1395" s="263">
        <v>0</v>
      </c>
      <c r="I1395" s="263">
        <v>0</v>
      </c>
      <c r="J1395" s="264">
        <v>3792</v>
      </c>
      <c r="K1395" s="264">
        <v>60</v>
      </c>
      <c r="L1395" s="264">
        <v>60</v>
      </c>
      <c r="M1395" s="264">
        <v>0</v>
      </c>
      <c r="N1395" s="264">
        <v>0</v>
      </c>
      <c r="O1395" s="264">
        <v>2052</v>
      </c>
      <c r="P1395" s="264">
        <v>86</v>
      </c>
      <c r="Q1395" s="264">
        <v>86</v>
      </c>
      <c r="R1395" s="264">
        <v>19</v>
      </c>
      <c r="S1395" s="264">
        <v>0</v>
      </c>
      <c r="T1395" s="265">
        <v>0.015</v>
      </c>
      <c r="U1395" s="266">
        <v>3482</v>
      </c>
      <c r="V1395" s="266">
        <v>55</v>
      </c>
      <c r="W1395" s="266">
        <v>42</v>
      </c>
      <c r="X1395" s="266">
        <v>0</v>
      </c>
      <c r="Y1395" s="264">
        <v>0</v>
      </c>
      <c r="Z1395" s="267">
        <v>0.0157955198161976</v>
      </c>
      <c r="AA1395" s="267">
        <v>0.0157955198161976</v>
      </c>
      <c r="AB1395" s="267">
        <v>0.0158227848101266</v>
      </c>
      <c r="AC1395" s="268">
        <v>0.0419103313840156</v>
      </c>
      <c r="AD1395" s="269">
        <v>-2.72649939289972e-5</v>
      </c>
      <c r="AE1395" s="270">
        <v>22040</v>
      </c>
      <c r="AF1395" s="271">
        <v>468</v>
      </c>
      <c r="AG1395" s="271">
        <v>0</v>
      </c>
      <c r="AH1395" s="271">
        <v>22531</v>
      </c>
      <c r="AI1395" s="271">
        <v>413</v>
      </c>
      <c r="AJ1395" s="271">
        <v>0</v>
      </c>
      <c r="AK1395" s="268">
        <v>0.0212341197822142</v>
      </c>
      <c r="AL1395" s="268">
        <v>0.0183303004749012</v>
      </c>
      <c r="AM1395" s="269">
        <v>0.00290381930731291</v>
      </c>
    </row>
    <row r="1396" spans="1:39">
      <c r="A1396" s="279" t="s">
        <v>1974</v>
      </c>
      <c r="B1396" s="280" t="s">
        <v>3360</v>
      </c>
      <c r="C1396" s="262" t="s">
        <v>2230</v>
      </c>
      <c r="D1396" s="280" t="s">
        <v>2231</v>
      </c>
      <c r="E1396" s="263">
        <v>1760</v>
      </c>
      <c r="F1396" s="263">
        <v>26</v>
      </c>
      <c r="G1396" s="263">
        <v>15</v>
      </c>
      <c r="H1396" s="263">
        <v>0</v>
      </c>
      <c r="I1396" s="263">
        <v>0</v>
      </c>
      <c r="J1396" s="264">
        <v>2139</v>
      </c>
      <c r="K1396" s="264">
        <v>38</v>
      </c>
      <c r="L1396" s="264">
        <v>38</v>
      </c>
      <c r="M1396" s="264">
        <v>10</v>
      </c>
      <c r="N1396" s="264">
        <v>0</v>
      </c>
      <c r="O1396" s="264">
        <v>1092</v>
      </c>
      <c r="P1396" s="264">
        <v>9</v>
      </c>
      <c r="Q1396" s="264">
        <v>9</v>
      </c>
      <c r="R1396" s="264">
        <v>4</v>
      </c>
      <c r="S1396" s="264">
        <v>0</v>
      </c>
      <c r="T1396" s="265">
        <v>0.015</v>
      </c>
      <c r="U1396" s="266">
        <v>1760</v>
      </c>
      <c r="V1396" s="266">
        <v>26</v>
      </c>
      <c r="W1396" s="266">
        <v>15</v>
      </c>
      <c r="X1396" s="266">
        <v>0</v>
      </c>
      <c r="Y1396" s="264">
        <v>0</v>
      </c>
      <c r="Z1396" s="267">
        <v>0.0147727272727273</v>
      </c>
      <c r="AA1396" s="267">
        <v>0.0147727272727273</v>
      </c>
      <c r="AB1396" s="267">
        <v>0.0177653108929406</v>
      </c>
      <c r="AC1396" s="268">
        <v>0.00824175824175824</v>
      </c>
      <c r="AD1396" s="269">
        <v>-0.00299258362021335</v>
      </c>
      <c r="AE1396" s="270">
        <v>11814</v>
      </c>
      <c r="AF1396" s="271">
        <v>163</v>
      </c>
      <c r="AG1396" s="271">
        <v>0</v>
      </c>
      <c r="AH1396" s="271">
        <v>12103</v>
      </c>
      <c r="AI1396" s="271">
        <v>165</v>
      </c>
      <c r="AJ1396" s="271">
        <v>0</v>
      </c>
      <c r="AK1396" s="268">
        <v>0.0137971897748434</v>
      </c>
      <c r="AL1396" s="268">
        <v>0.0136329835577956</v>
      </c>
      <c r="AM1396" s="269">
        <v>0.000164206217047819</v>
      </c>
    </row>
    <row r="1397" spans="1:39">
      <c r="A1397" s="279" t="s">
        <v>1974</v>
      </c>
      <c r="B1397" s="280" t="s">
        <v>3360</v>
      </c>
      <c r="C1397" s="262" t="s">
        <v>2232</v>
      </c>
      <c r="D1397" s="280" t="s">
        <v>2233</v>
      </c>
      <c r="E1397" s="263">
        <v>4569</v>
      </c>
      <c r="F1397" s="263">
        <v>55</v>
      </c>
      <c r="G1397" s="263">
        <v>41</v>
      </c>
      <c r="H1397" s="263">
        <v>0</v>
      </c>
      <c r="I1397" s="263">
        <v>0</v>
      </c>
      <c r="J1397" s="264">
        <v>4789</v>
      </c>
      <c r="K1397" s="264">
        <v>77</v>
      </c>
      <c r="L1397" s="264">
        <v>77</v>
      </c>
      <c r="M1397" s="264">
        <v>9</v>
      </c>
      <c r="N1397" s="264">
        <v>0</v>
      </c>
      <c r="O1397" s="264">
        <v>2373</v>
      </c>
      <c r="P1397" s="264">
        <v>41</v>
      </c>
      <c r="Q1397" s="264">
        <v>41</v>
      </c>
      <c r="R1397" s="264">
        <v>9</v>
      </c>
      <c r="S1397" s="264">
        <v>0</v>
      </c>
      <c r="T1397" s="265">
        <v>0.015</v>
      </c>
      <c r="U1397" s="266">
        <v>4569</v>
      </c>
      <c r="V1397" s="266">
        <v>55</v>
      </c>
      <c r="W1397" s="266">
        <v>41</v>
      </c>
      <c r="X1397" s="266">
        <v>0</v>
      </c>
      <c r="Y1397" s="264">
        <v>0</v>
      </c>
      <c r="Z1397" s="267">
        <v>0.0120376449989057</v>
      </c>
      <c r="AA1397" s="267">
        <v>0.0120376449989057</v>
      </c>
      <c r="AB1397" s="267">
        <v>0.0160785132595531</v>
      </c>
      <c r="AC1397" s="268">
        <v>0.0172777075431943</v>
      </c>
      <c r="AD1397" s="269">
        <v>-0.00404086826064747</v>
      </c>
      <c r="AE1397" s="270">
        <v>28901</v>
      </c>
      <c r="AF1397" s="271">
        <v>414</v>
      </c>
      <c r="AG1397" s="271">
        <v>0</v>
      </c>
      <c r="AH1397" s="271">
        <v>29672</v>
      </c>
      <c r="AI1397" s="271">
        <v>392</v>
      </c>
      <c r="AJ1397" s="271">
        <v>0</v>
      </c>
      <c r="AK1397" s="268">
        <v>0.0143247638490018</v>
      </c>
      <c r="AL1397" s="268">
        <v>0.013211108115395</v>
      </c>
      <c r="AM1397" s="269">
        <v>0.00111365573360678</v>
      </c>
    </row>
    <row r="1398" spans="1:39">
      <c r="A1398" s="279" t="s">
        <v>1974</v>
      </c>
      <c r="B1398" s="280" t="s">
        <v>3360</v>
      </c>
      <c r="C1398" s="262" t="s">
        <v>2234</v>
      </c>
      <c r="D1398" s="280" t="s">
        <v>2235</v>
      </c>
      <c r="E1398" s="263">
        <v>7090</v>
      </c>
      <c r="F1398" s="263">
        <v>117</v>
      </c>
      <c r="G1398" s="263">
        <v>71</v>
      </c>
      <c r="H1398" s="263">
        <v>0</v>
      </c>
      <c r="I1398" s="263">
        <v>0</v>
      </c>
      <c r="J1398" s="264">
        <v>7221</v>
      </c>
      <c r="K1398" s="264">
        <v>117</v>
      </c>
      <c r="L1398" s="264">
        <v>115</v>
      </c>
      <c r="M1398" s="264">
        <v>4</v>
      </c>
      <c r="N1398" s="264">
        <v>0</v>
      </c>
      <c r="O1398" s="264">
        <v>3514</v>
      </c>
      <c r="P1398" s="264">
        <v>93</v>
      </c>
      <c r="Q1398" s="264">
        <v>93</v>
      </c>
      <c r="R1398" s="264">
        <v>20</v>
      </c>
      <c r="S1398" s="264">
        <v>0</v>
      </c>
      <c r="T1398" s="265">
        <v>0.015</v>
      </c>
      <c r="U1398" s="266">
        <v>7090</v>
      </c>
      <c r="V1398" s="266">
        <v>117</v>
      </c>
      <c r="W1398" s="266">
        <v>71</v>
      </c>
      <c r="X1398" s="266">
        <v>0</v>
      </c>
      <c r="Y1398" s="264">
        <v>0</v>
      </c>
      <c r="Z1398" s="267">
        <v>0.0165021156558533</v>
      </c>
      <c r="AA1398" s="267">
        <v>0.0165021156558533</v>
      </c>
      <c r="AB1398" s="267">
        <v>0.0162027420024927</v>
      </c>
      <c r="AC1398" s="268">
        <v>0.0264655663062038</v>
      </c>
      <c r="AD1398" s="269">
        <v>0.000299373653360583</v>
      </c>
      <c r="AE1398" s="270">
        <v>45331</v>
      </c>
      <c r="AF1398" s="271">
        <v>815</v>
      </c>
      <c r="AG1398" s="271">
        <v>1</v>
      </c>
      <c r="AH1398" s="271">
        <v>47801</v>
      </c>
      <c r="AI1398" s="271">
        <v>836</v>
      </c>
      <c r="AJ1398" s="271">
        <v>0</v>
      </c>
      <c r="AK1398" s="268">
        <v>0.0179568066003397</v>
      </c>
      <c r="AL1398" s="268">
        <v>0.0174891738666555</v>
      </c>
      <c r="AM1398" s="269">
        <v>0.000467632733684217</v>
      </c>
    </row>
    <row r="1399" spans="1:39">
      <c r="A1399" s="279" t="s">
        <v>1974</v>
      </c>
      <c r="B1399" s="280" t="s">
        <v>3360</v>
      </c>
      <c r="C1399" s="262" t="s">
        <v>2236</v>
      </c>
      <c r="D1399" s="280" t="s">
        <v>2237</v>
      </c>
      <c r="E1399" s="263">
        <v>2946</v>
      </c>
      <c r="F1399" s="263">
        <v>31</v>
      </c>
      <c r="G1399" s="263">
        <v>23</v>
      </c>
      <c r="H1399" s="263">
        <v>0</v>
      </c>
      <c r="I1399" s="263">
        <v>0</v>
      </c>
      <c r="J1399" s="264">
        <v>2905</v>
      </c>
      <c r="K1399" s="264">
        <v>17</v>
      </c>
      <c r="L1399" s="264">
        <v>17</v>
      </c>
      <c r="M1399" s="264">
        <v>0</v>
      </c>
      <c r="N1399" s="264">
        <v>0</v>
      </c>
      <c r="O1399" s="264">
        <v>1439</v>
      </c>
      <c r="P1399" s="264">
        <v>23</v>
      </c>
      <c r="Q1399" s="264">
        <v>23</v>
      </c>
      <c r="R1399" s="264">
        <v>7</v>
      </c>
      <c r="S1399" s="264">
        <v>0</v>
      </c>
      <c r="T1399" s="265">
        <v>0.015</v>
      </c>
      <c r="U1399" s="266">
        <v>2946</v>
      </c>
      <c r="V1399" s="266">
        <v>31</v>
      </c>
      <c r="W1399" s="266">
        <v>23</v>
      </c>
      <c r="X1399" s="266">
        <v>0</v>
      </c>
      <c r="Y1399" s="264">
        <v>0</v>
      </c>
      <c r="Z1399" s="267">
        <v>0.0105227427019688</v>
      </c>
      <c r="AA1399" s="267">
        <v>0.0105227427019688</v>
      </c>
      <c r="AB1399" s="267">
        <v>0.00585197934595525</v>
      </c>
      <c r="AC1399" s="268">
        <v>0.0159833217512161</v>
      </c>
      <c r="AD1399" s="269">
        <v>0.00467076335601352</v>
      </c>
      <c r="AE1399" s="270">
        <v>18043</v>
      </c>
      <c r="AF1399" s="271">
        <v>209</v>
      </c>
      <c r="AG1399" s="271">
        <v>0</v>
      </c>
      <c r="AH1399" s="271">
        <v>18941</v>
      </c>
      <c r="AI1399" s="271">
        <v>217</v>
      </c>
      <c r="AJ1399" s="271">
        <v>0</v>
      </c>
      <c r="AK1399" s="268">
        <v>0.0115834395610486</v>
      </c>
      <c r="AL1399" s="268">
        <v>0.0114566284779051</v>
      </c>
      <c r="AM1399" s="269">
        <v>0.000126811083143533</v>
      </c>
    </row>
    <row r="1400" spans="1:39">
      <c r="A1400" s="279" t="s">
        <v>1974</v>
      </c>
      <c r="B1400" s="280" t="s">
        <v>3360</v>
      </c>
      <c r="C1400" s="262" t="s">
        <v>2238</v>
      </c>
      <c r="D1400" s="280" t="s">
        <v>2239</v>
      </c>
      <c r="E1400" s="263">
        <v>7066</v>
      </c>
      <c r="F1400" s="263">
        <v>110</v>
      </c>
      <c r="G1400" s="263">
        <v>86</v>
      </c>
      <c r="H1400" s="263">
        <v>0</v>
      </c>
      <c r="I1400" s="263">
        <v>0</v>
      </c>
      <c r="J1400" s="264">
        <v>7521</v>
      </c>
      <c r="K1400" s="264">
        <v>116</v>
      </c>
      <c r="L1400" s="264">
        <v>116</v>
      </c>
      <c r="M1400" s="264">
        <v>4</v>
      </c>
      <c r="N1400" s="264">
        <v>0</v>
      </c>
      <c r="O1400" s="264">
        <v>3489</v>
      </c>
      <c r="P1400" s="264">
        <v>147</v>
      </c>
      <c r="Q1400" s="264">
        <v>147</v>
      </c>
      <c r="R1400" s="264">
        <v>53</v>
      </c>
      <c r="S1400" s="264">
        <v>0</v>
      </c>
      <c r="T1400" s="265">
        <v>0.015</v>
      </c>
      <c r="U1400" s="266">
        <v>7066</v>
      </c>
      <c r="V1400" s="266">
        <v>110</v>
      </c>
      <c r="W1400" s="266">
        <v>86</v>
      </c>
      <c r="X1400" s="266">
        <v>0</v>
      </c>
      <c r="Y1400" s="264">
        <v>0</v>
      </c>
      <c r="Z1400" s="267">
        <v>0.0155675063685253</v>
      </c>
      <c r="AA1400" s="267">
        <v>0.0155675063685253</v>
      </c>
      <c r="AB1400" s="267">
        <v>0.0154234809200904</v>
      </c>
      <c r="AC1400" s="268">
        <v>0.0421324161650903</v>
      </c>
      <c r="AD1400" s="269">
        <v>0.000144025448434918</v>
      </c>
      <c r="AE1400" s="270">
        <v>45049</v>
      </c>
      <c r="AF1400" s="271">
        <v>900</v>
      </c>
      <c r="AG1400" s="271">
        <v>0</v>
      </c>
      <c r="AH1400" s="271">
        <v>47282</v>
      </c>
      <c r="AI1400" s="271">
        <v>842</v>
      </c>
      <c r="AJ1400" s="271">
        <v>0</v>
      </c>
      <c r="AK1400" s="268">
        <v>0.0199782459100091</v>
      </c>
      <c r="AL1400" s="268">
        <v>0.0178080453449516</v>
      </c>
      <c r="AM1400" s="269">
        <v>0.00217020056505753</v>
      </c>
    </row>
    <row r="1401" spans="1:39">
      <c r="A1401" s="279" t="s">
        <v>1974</v>
      </c>
      <c r="B1401" s="280" t="s">
        <v>3361</v>
      </c>
      <c r="C1401" s="262" t="s">
        <v>2240</v>
      </c>
      <c r="D1401" s="280" t="s">
        <v>2241</v>
      </c>
      <c r="E1401" s="263">
        <v>3116</v>
      </c>
      <c r="F1401" s="263">
        <v>39</v>
      </c>
      <c r="G1401" s="263">
        <v>26</v>
      </c>
      <c r="H1401" s="263">
        <v>0</v>
      </c>
      <c r="I1401" s="263">
        <v>0</v>
      </c>
      <c r="J1401" s="264">
        <v>3470</v>
      </c>
      <c r="K1401" s="264">
        <v>47</v>
      </c>
      <c r="L1401" s="264">
        <v>47</v>
      </c>
      <c r="M1401" s="264">
        <v>0</v>
      </c>
      <c r="N1401" s="264">
        <v>0</v>
      </c>
      <c r="O1401" s="264">
        <v>2103</v>
      </c>
      <c r="P1401" s="264">
        <v>32</v>
      </c>
      <c r="Q1401" s="264">
        <v>32</v>
      </c>
      <c r="R1401" s="264">
        <v>11</v>
      </c>
      <c r="S1401" s="264">
        <v>0</v>
      </c>
      <c r="T1401" s="265">
        <v>0.015</v>
      </c>
      <c r="U1401" s="266">
        <v>3116</v>
      </c>
      <c r="V1401" s="266">
        <v>39</v>
      </c>
      <c r="W1401" s="266">
        <v>26</v>
      </c>
      <c r="X1401" s="266">
        <v>0</v>
      </c>
      <c r="Y1401" s="264">
        <v>0</v>
      </c>
      <c r="Z1401" s="267">
        <v>0.0125160462130937</v>
      </c>
      <c r="AA1401" s="267">
        <v>0.0125160462130937</v>
      </c>
      <c r="AB1401" s="267">
        <v>0.0135446685878963</v>
      </c>
      <c r="AC1401" s="268">
        <v>0.0152163575844032</v>
      </c>
      <c r="AD1401" s="269">
        <v>-0.00102862237480254</v>
      </c>
      <c r="AE1401" s="270">
        <v>19025</v>
      </c>
      <c r="AF1401" s="271">
        <v>301</v>
      </c>
      <c r="AG1401" s="271">
        <v>0</v>
      </c>
      <c r="AH1401" s="271">
        <v>18468</v>
      </c>
      <c r="AI1401" s="271">
        <v>283</v>
      </c>
      <c r="AJ1401" s="271">
        <v>0</v>
      </c>
      <c r="AK1401" s="268">
        <v>0.0158212877792378</v>
      </c>
      <c r="AL1401" s="268">
        <v>0.0153238033354992</v>
      </c>
      <c r="AM1401" s="269">
        <v>0.000497484443738603</v>
      </c>
    </row>
    <row r="1402" spans="1:39">
      <c r="A1402" s="279" t="s">
        <v>1974</v>
      </c>
      <c r="B1402" s="280" t="s">
        <v>3361</v>
      </c>
      <c r="C1402" s="262" t="s">
        <v>2242</v>
      </c>
      <c r="D1402" s="280" t="s">
        <v>2243</v>
      </c>
      <c r="E1402" s="263">
        <v>8276</v>
      </c>
      <c r="F1402" s="263">
        <v>145</v>
      </c>
      <c r="G1402" s="263">
        <v>114</v>
      </c>
      <c r="H1402" s="263">
        <v>0</v>
      </c>
      <c r="I1402" s="263">
        <v>0</v>
      </c>
      <c r="J1402" s="264">
        <v>9542</v>
      </c>
      <c r="K1402" s="264">
        <v>128</v>
      </c>
      <c r="L1402" s="264">
        <v>128</v>
      </c>
      <c r="M1402" s="264">
        <v>21</v>
      </c>
      <c r="N1402" s="264">
        <v>0</v>
      </c>
      <c r="O1402" s="264">
        <v>5874</v>
      </c>
      <c r="P1402" s="264">
        <v>115</v>
      </c>
      <c r="Q1402" s="264">
        <v>115</v>
      </c>
      <c r="R1402" s="264">
        <v>72</v>
      </c>
      <c r="S1402" s="264">
        <v>0</v>
      </c>
      <c r="T1402" s="265">
        <v>0.015</v>
      </c>
      <c r="U1402" s="266">
        <v>8276</v>
      </c>
      <c r="V1402" s="266">
        <v>145</v>
      </c>
      <c r="W1402" s="266">
        <v>114</v>
      </c>
      <c r="X1402" s="266">
        <v>0</v>
      </c>
      <c r="Y1402" s="264">
        <v>0</v>
      </c>
      <c r="Z1402" s="267">
        <v>0.0175205413243113</v>
      </c>
      <c r="AA1402" s="267">
        <v>0.0175205413243113</v>
      </c>
      <c r="AB1402" s="267">
        <v>0.0134143785369943</v>
      </c>
      <c r="AC1402" s="268">
        <v>0.0195778004766769</v>
      </c>
      <c r="AD1402" s="269">
        <v>0.00410616278731692</v>
      </c>
      <c r="AE1402" s="270">
        <v>51358</v>
      </c>
      <c r="AF1402" s="271">
        <v>900</v>
      </c>
      <c r="AG1402" s="271">
        <v>0</v>
      </c>
      <c r="AH1402" s="271">
        <v>48148</v>
      </c>
      <c r="AI1402" s="271">
        <v>826</v>
      </c>
      <c r="AJ1402" s="271">
        <v>0</v>
      </c>
      <c r="AK1402" s="268">
        <v>0.017524046886561</v>
      </c>
      <c r="AL1402" s="268">
        <v>0.0171554374013459</v>
      </c>
      <c r="AM1402" s="269">
        <v>0.000368609485215152</v>
      </c>
    </row>
    <row r="1403" spans="1:39">
      <c r="A1403" s="279" t="s">
        <v>1974</v>
      </c>
      <c r="B1403" s="280" t="s">
        <v>3361</v>
      </c>
      <c r="C1403" s="262" t="s">
        <v>2244</v>
      </c>
      <c r="D1403" s="280" t="s">
        <v>2245</v>
      </c>
      <c r="E1403" s="263">
        <v>3853</v>
      </c>
      <c r="F1403" s="263">
        <v>80</v>
      </c>
      <c r="G1403" s="263">
        <v>62</v>
      </c>
      <c r="H1403" s="263">
        <v>5</v>
      </c>
      <c r="I1403" s="263">
        <v>0</v>
      </c>
      <c r="J1403" s="264">
        <v>4301</v>
      </c>
      <c r="K1403" s="264">
        <v>59</v>
      </c>
      <c r="L1403" s="264">
        <v>59</v>
      </c>
      <c r="M1403" s="264">
        <v>0</v>
      </c>
      <c r="N1403" s="264">
        <v>0</v>
      </c>
      <c r="O1403" s="264">
        <v>2880</v>
      </c>
      <c r="P1403" s="264">
        <v>87</v>
      </c>
      <c r="Q1403" s="264">
        <v>87</v>
      </c>
      <c r="R1403" s="264">
        <v>40</v>
      </c>
      <c r="S1403" s="264">
        <v>0</v>
      </c>
      <c r="T1403" s="265">
        <v>0.015</v>
      </c>
      <c r="U1403" s="266">
        <v>3853</v>
      </c>
      <c r="V1403" s="266">
        <v>80</v>
      </c>
      <c r="W1403" s="266">
        <v>62</v>
      </c>
      <c r="X1403" s="266">
        <v>0</v>
      </c>
      <c r="Y1403" s="264">
        <v>5</v>
      </c>
      <c r="Z1403" s="267">
        <v>0.0207630417856216</v>
      </c>
      <c r="AA1403" s="267">
        <v>0.0207630417856216</v>
      </c>
      <c r="AB1403" s="267">
        <v>0.0137177400604511</v>
      </c>
      <c r="AC1403" s="268">
        <v>0.0302083333333333</v>
      </c>
      <c r="AD1403" s="269">
        <v>0.00704530172517054</v>
      </c>
      <c r="AE1403" s="270">
        <v>24071</v>
      </c>
      <c r="AF1403" s="271">
        <v>495</v>
      </c>
      <c r="AG1403" s="271">
        <v>0</v>
      </c>
      <c r="AH1403" s="271">
        <v>23064</v>
      </c>
      <c r="AI1403" s="271">
        <v>414</v>
      </c>
      <c r="AJ1403" s="271">
        <v>0</v>
      </c>
      <c r="AK1403" s="268">
        <v>0.0205641643471397</v>
      </c>
      <c r="AL1403" s="268">
        <v>0.0179500520291363</v>
      </c>
      <c r="AM1403" s="269">
        <v>0.0026141123180034</v>
      </c>
    </row>
    <row r="1404" spans="1:39">
      <c r="A1404" s="279" t="s">
        <v>1974</v>
      </c>
      <c r="B1404" s="280" t="s">
        <v>3361</v>
      </c>
      <c r="C1404" s="262" t="s">
        <v>2246</v>
      </c>
      <c r="D1404" s="280" t="s">
        <v>2247</v>
      </c>
      <c r="E1404" s="263">
        <v>6961</v>
      </c>
      <c r="F1404" s="263">
        <v>116</v>
      </c>
      <c r="G1404" s="263">
        <v>81</v>
      </c>
      <c r="H1404" s="263">
        <v>0</v>
      </c>
      <c r="I1404" s="263">
        <v>0</v>
      </c>
      <c r="J1404" s="264">
        <v>7598</v>
      </c>
      <c r="K1404" s="264">
        <v>143</v>
      </c>
      <c r="L1404" s="264">
        <v>143</v>
      </c>
      <c r="M1404" s="264">
        <v>1</v>
      </c>
      <c r="N1404" s="264">
        <v>0</v>
      </c>
      <c r="O1404" s="264">
        <v>4644</v>
      </c>
      <c r="P1404" s="264">
        <v>114</v>
      </c>
      <c r="Q1404" s="264">
        <v>114</v>
      </c>
      <c r="R1404" s="264">
        <v>34</v>
      </c>
      <c r="S1404" s="264">
        <v>0</v>
      </c>
      <c r="T1404" s="265">
        <v>0.015</v>
      </c>
      <c r="U1404" s="266">
        <v>6961</v>
      </c>
      <c r="V1404" s="266">
        <v>116</v>
      </c>
      <c r="W1404" s="266">
        <v>81</v>
      </c>
      <c r="X1404" s="266">
        <v>0</v>
      </c>
      <c r="Y1404" s="264">
        <v>0</v>
      </c>
      <c r="Z1404" s="267">
        <v>0.0166642723746588</v>
      </c>
      <c r="AA1404" s="267">
        <v>0.0166642723746588</v>
      </c>
      <c r="AB1404" s="267">
        <v>0.0188207423006054</v>
      </c>
      <c r="AC1404" s="268">
        <v>0.0245478036175711</v>
      </c>
      <c r="AD1404" s="269">
        <v>-0.00215646992594661</v>
      </c>
      <c r="AE1404" s="270">
        <v>43214</v>
      </c>
      <c r="AF1404" s="271">
        <v>936</v>
      </c>
      <c r="AG1404" s="271">
        <v>0</v>
      </c>
      <c r="AH1404" s="271">
        <v>42205</v>
      </c>
      <c r="AI1404" s="271">
        <v>934</v>
      </c>
      <c r="AJ1404" s="271">
        <v>0</v>
      </c>
      <c r="AK1404" s="268">
        <v>0.0216596473365113</v>
      </c>
      <c r="AL1404" s="268">
        <v>0.0221300793744817</v>
      </c>
      <c r="AM1404" s="269">
        <v>-0.00047043203797038</v>
      </c>
    </row>
    <row r="1405" spans="1:39">
      <c r="A1405" s="279" t="s">
        <v>1974</v>
      </c>
      <c r="B1405" s="280" t="s">
        <v>3361</v>
      </c>
      <c r="C1405" s="262" t="s">
        <v>2248</v>
      </c>
      <c r="D1405" s="280" t="s">
        <v>2249</v>
      </c>
      <c r="E1405" s="263">
        <v>2316</v>
      </c>
      <c r="F1405" s="263">
        <v>49</v>
      </c>
      <c r="G1405" s="263">
        <v>36</v>
      </c>
      <c r="H1405" s="263">
        <v>0</v>
      </c>
      <c r="I1405" s="263">
        <v>0</v>
      </c>
      <c r="J1405" s="264">
        <v>2773</v>
      </c>
      <c r="K1405" s="264">
        <v>41</v>
      </c>
      <c r="L1405" s="264">
        <v>41</v>
      </c>
      <c r="M1405" s="264">
        <v>0</v>
      </c>
      <c r="N1405" s="264">
        <v>0</v>
      </c>
      <c r="O1405" s="264">
        <v>1615</v>
      </c>
      <c r="P1405" s="264">
        <v>40</v>
      </c>
      <c r="Q1405" s="264">
        <v>40</v>
      </c>
      <c r="R1405" s="264">
        <v>14</v>
      </c>
      <c r="S1405" s="264">
        <v>0</v>
      </c>
      <c r="T1405" s="265">
        <v>0.015</v>
      </c>
      <c r="U1405" s="266">
        <v>2316</v>
      </c>
      <c r="V1405" s="266">
        <v>49</v>
      </c>
      <c r="W1405" s="266">
        <v>36</v>
      </c>
      <c r="X1405" s="266">
        <v>0</v>
      </c>
      <c r="Y1405" s="264">
        <v>0</v>
      </c>
      <c r="Z1405" s="267">
        <v>0.0211571675302245</v>
      </c>
      <c r="AA1405" s="267">
        <v>0.0211571675302245</v>
      </c>
      <c r="AB1405" s="267">
        <v>0.0147854309412189</v>
      </c>
      <c r="AC1405" s="268">
        <v>0.0247678018575851</v>
      </c>
      <c r="AD1405" s="269">
        <v>0.00637173658900563</v>
      </c>
      <c r="AE1405" s="270">
        <v>14634</v>
      </c>
      <c r="AF1405" s="271">
        <v>273</v>
      </c>
      <c r="AG1405" s="271">
        <v>0</v>
      </c>
      <c r="AH1405" s="271">
        <v>14010</v>
      </c>
      <c r="AI1405" s="271">
        <v>263</v>
      </c>
      <c r="AJ1405" s="271">
        <v>0</v>
      </c>
      <c r="AK1405" s="268">
        <v>0.0186551865518655</v>
      </c>
      <c r="AL1405" s="268">
        <v>0.0187723054960742</v>
      </c>
      <c r="AM1405" s="269">
        <v>-0.000117118944208714</v>
      </c>
    </row>
    <row r="1406" spans="1:39">
      <c r="A1406" s="279" t="s">
        <v>1974</v>
      </c>
      <c r="B1406" s="280" t="s">
        <v>3361</v>
      </c>
      <c r="C1406" s="262" t="s">
        <v>2250</v>
      </c>
      <c r="D1406" s="280" t="s">
        <v>2251</v>
      </c>
      <c r="E1406" s="263">
        <v>5319</v>
      </c>
      <c r="F1406" s="263">
        <v>14</v>
      </c>
      <c r="G1406" s="263">
        <v>6</v>
      </c>
      <c r="H1406" s="263">
        <v>0</v>
      </c>
      <c r="I1406" s="263">
        <v>0</v>
      </c>
      <c r="J1406" s="264">
        <v>6688</v>
      </c>
      <c r="K1406" s="264">
        <v>133</v>
      </c>
      <c r="L1406" s="264">
        <v>133</v>
      </c>
      <c r="M1406" s="264">
        <v>0</v>
      </c>
      <c r="N1406" s="264">
        <v>0</v>
      </c>
      <c r="O1406" s="264">
        <v>3855</v>
      </c>
      <c r="P1406" s="264">
        <v>26</v>
      </c>
      <c r="Q1406" s="264">
        <v>26</v>
      </c>
      <c r="R1406" s="264">
        <v>5</v>
      </c>
      <c r="S1406" s="264">
        <v>0</v>
      </c>
      <c r="T1406" s="265">
        <v>0.015</v>
      </c>
      <c r="U1406" s="266">
        <v>5319</v>
      </c>
      <c r="V1406" s="266">
        <v>14</v>
      </c>
      <c r="W1406" s="266">
        <v>6</v>
      </c>
      <c r="X1406" s="266">
        <v>0</v>
      </c>
      <c r="Y1406" s="264">
        <v>0</v>
      </c>
      <c r="Z1406" s="267">
        <v>0.00263207369806355</v>
      </c>
      <c r="AA1406" s="267">
        <v>0.00263207369806355</v>
      </c>
      <c r="AB1406" s="267">
        <v>0.0198863636363636</v>
      </c>
      <c r="AC1406" s="268">
        <v>0.00674448767833982</v>
      </c>
      <c r="AD1406" s="269">
        <v>-0.0172542899383001</v>
      </c>
      <c r="AE1406" s="270">
        <v>34978</v>
      </c>
      <c r="AF1406" s="271">
        <v>581</v>
      </c>
      <c r="AG1406" s="271">
        <v>0</v>
      </c>
      <c r="AH1406" s="271">
        <v>33298</v>
      </c>
      <c r="AI1406" s="271">
        <v>605</v>
      </c>
      <c r="AJ1406" s="271">
        <v>1</v>
      </c>
      <c r="AK1406" s="268">
        <v>0.0166104408485334</v>
      </c>
      <c r="AL1406" s="268">
        <v>0.0181392275812361</v>
      </c>
      <c r="AM1406" s="269">
        <v>-0.00152878673270275</v>
      </c>
    </row>
    <row r="1407" spans="1:39">
      <c r="A1407" s="279" t="s">
        <v>1974</v>
      </c>
      <c r="B1407" s="280" t="s">
        <v>3361</v>
      </c>
      <c r="C1407" s="262" t="s">
        <v>2252</v>
      </c>
      <c r="D1407" s="280" t="s">
        <v>2253</v>
      </c>
      <c r="E1407" s="263">
        <v>7153</v>
      </c>
      <c r="F1407" s="263">
        <v>92</v>
      </c>
      <c r="G1407" s="263">
        <v>62</v>
      </c>
      <c r="H1407" s="263">
        <v>0</v>
      </c>
      <c r="I1407" s="263">
        <v>0</v>
      </c>
      <c r="J1407" s="264">
        <v>7770</v>
      </c>
      <c r="K1407" s="264">
        <v>105</v>
      </c>
      <c r="L1407" s="264">
        <v>105</v>
      </c>
      <c r="M1407" s="264">
        <v>2</v>
      </c>
      <c r="N1407" s="264">
        <v>0</v>
      </c>
      <c r="O1407" s="264">
        <v>4899</v>
      </c>
      <c r="P1407" s="264">
        <v>86</v>
      </c>
      <c r="Q1407" s="264">
        <v>86</v>
      </c>
      <c r="R1407" s="264">
        <v>12</v>
      </c>
      <c r="S1407" s="264">
        <v>0</v>
      </c>
      <c r="T1407" s="265">
        <v>0.015</v>
      </c>
      <c r="U1407" s="266">
        <v>7153</v>
      </c>
      <c r="V1407" s="266">
        <v>92</v>
      </c>
      <c r="W1407" s="266">
        <v>62</v>
      </c>
      <c r="X1407" s="266">
        <v>0</v>
      </c>
      <c r="Y1407" s="264">
        <v>0</v>
      </c>
      <c r="Z1407" s="267">
        <v>0.0128617363344051</v>
      </c>
      <c r="AA1407" s="267">
        <v>0.0128617363344051</v>
      </c>
      <c r="AB1407" s="267">
        <v>0.0135135135135135</v>
      </c>
      <c r="AC1407" s="268">
        <v>0.0175546029802</v>
      </c>
      <c r="AD1407" s="269">
        <v>-0.00065177717910837</v>
      </c>
      <c r="AE1407" s="270">
        <v>43379</v>
      </c>
      <c r="AF1407" s="271">
        <v>692</v>
      </c>
      <c r="AG1407" s="271">
        <v>0</v>
      </c>
      <c r="AH1407" s="271">
        <v>41068</v>
      </c>
      <c r="AI1407" s="271">
        <v>768</v>
      </c>
      <c r="AJ1407" s="271">
        <v>0</v>
      </c>
      <c r="AK1407" s="268">
        <v>0.0159524193734295</v>
      </c>
      <c r="AL1407" s="268">
        <v>0.0187006915359891</v>
      </c>
      <c r="AM1407" s="269">
        <v>-0.00274827216255955</v>
      </c>
    </row>
    <row r="1408" spans="1:39">
      <c r="A1408" s="279" t="s">
        <v>1974</v>
      </c>
      <c r="B1408" s="280" t="s">
        <v>3359</v>
      </c>
      <c r="C1408" s="262" t="s">
        <v>2254</v>
      </c>
      <c r="D1408" s="280" t="s">
        <v>2255</v>
      </c>
      <c r="E1408" s="263">
        <v>4745</v>
      </c>
      <c r="F1408" s="263">
        <v>67</v>
      </c>
      <c r="G1408" s="263">
        <v>43</v>
      </c>
      <c r="H1408" s="263">
        <v>0</v>
      </c>
      <c r="I1408" s="263">
        <v>0</v>
      </c>
      <c r="J1408" s="264">
        <v>5439</v>
      </c>
      <c r="K1408" s="264">
        <v>57</v>
      </c>
      <c r="L1408" s="264">
        <v>57</v>
      </c>
      <c r="M1408" s="264">
        <v>0</v>
      </c>
      <c r="N1408" s="264">
        <v>0</v>
      </c>
      <c r="O1408" s="264">
        <v>3114</v>
      </c>
      <c r="P1408" s="264">
        <v>59</v>
      </c>
      <c r="Q1408" s="264">
        <v>59</v>
      </c>
      <c r="R1408" s="264">
        <v>21</v>
      </c>
      <c r="S1408" s="264">
        <v>0</v>
      </c>
      <c r="T1408" s="265">
        <v>0.015</v>
      </c>
      <c r="U1408" s="266">
        <v>4745</v>
      </c>
      <c r="V1408" s="266">
        <v>67</v>
      </c>
      <c r="W1408" s="266">
        <v>43</v>
      </c>
      <c r="X1408" s="266">
        <v>0</v>
      </c>
      <c r="Y1408" s="264">
        <v>0</v>
      </c>
      <c r="Z1408" s="267">
        <v>0.0141201264488936</v>
      </c>
      <c r="AA1408" s="267">
        <v>0.0141201264488936</v>
      </c>
      <c r="AB1408" s="267">
        <v>0.0104798676227248</v>
      </c>
      <c r="AC1408" s="268">
        <v>0.018946692357097</v>
      </c>
      <c r="AD1408" s="269">
        <v>0.00364025882616881</v>
      </c>
      <c r="AE1408" s="270">
        <v>29607</v>
      </c>
      <c r="AF1408" s="271">
        <v>402</v>
      </c>
      <c r="AG1408" s="271">
        <v>0</v>
      </c>
      <c r="AH1408" s="271">
        <v>29573</v>
      </c>
      <c r="AI1408" s="271">
        <v>413</v>
      </c>
      <c r="AJ1408" s="271">
        <v>1</v>
      </c>
      <c r="AK1408" s="268">
        <v>0.0135778700982876</v>
      </c>
      <c r="AL1408" s="268">
        <v>0.0139316268217631</v>
      </c>
      <c r="AM1408" s="269">
        <v>-0.000353756723475526</v>
      </c>
    </row>
    <row r="1409" spans="1:39">
      <c r="A1409" s="279" t="s">
        <v>1974</v>
      </c>
      <c r="B1409" s="280" t="s">
        <v>3359</v>
      </c>
      <c r="C1409" s="262" t="s">
        <v>2256</v>
      </c>
      <c r="D1409" s="280" t="s">
        <v>2257</v>
      </c>
      <c r="E1409" s="263">
        <v>6526</v>
      </c>
      <c r="F1409" s="263">
        <v>52</v>
      </c>
      <c r="G1409" s="263">
        <v>41</v>
      </c>
      <c r="H1409" s="263">
        <v>0</v>
      </c>
      <c r="I1409" s="263">
        <v>0</v>
      </c>
      <c r="J1409" s="264">
        <v>7457</v>
      </c>
      <c r="K1409" s="264">
        <v>53</v>
      </c>
      <c r="L1409" s="264">
        <v>53</v>
      </c>
      <c r="M1409" s="264">
        <v>1</v>
      </c>
      <c r="N1409" s="264">
        <v>0</v>
      </c>
      <c r="O1409" s="264">
        <v>4365</v>
      </c>
      <c r="P1409" s="264">
        <v>43</v>
      </c>
      <c r="Q1409" s="264">
        <v>43</v>
      </c>
      <c r="R1409" s="264">
        <v>10</v>
      </c>
      <c r="S1409" s="264">
        <v>0</v>
      </c>
      <c r="T1409" s="265">
        <v>0.015</v>
      </c>
      <c r="U1409" s="266">
        <v>6526</v>
      </c>
      <c r="V1409" s="266">
        <v>52</v>
      </c>
      <c r="W1409" s="266">
        <v>41</v>
      </c>
      <c r="X1409" s="266">
        <v>0</v>
      </c>
      <c r="Y1409" s="264">
        <v>0</v>
      </c>
      <c r="Z1409" s="267">
        <v>0.00796812749003984</v>
      </c>
      <c r="AA1409" s="267">
        <v>0.00796812749003984</v>
      </c>
      <c r="AB1409" s="267">
        <v>0.00710741585087837</v>
      </c>
      <c r="AC1409" s="268">
        <v>0.00985108820160367</v>
      </c>
      <c r="AD1409" s="269">
        <v>0.000860711639161471</v>
      </c>
      <c r="AE1409" s="270">
        <v>40827</v>
      </c>
      <c r="AF1409" s="271">
        <v>371</v>
      </c>
      <c r="AG1409" s="271">
        <v>0</v>
      </c>
      <c r="AH1409" s="271">
        <v>40503</v>
      </c>
      <c r="AI1409" s="271">
        <v>380</v>
      </c>
      <c r="AJ1409" s="271">
        <v>0</v>
      </c>
      <c r="AK1409" s="268">
        <v>0.00908712371714797</v>
      </c>
      <c r="AL1409" s="268">
        <v>0.00938202108485791</v>
      </c>
      <c r="AM1409" s="269">
        <v>-0.000294897367709946</v>
      </c>
    </row>
    <row r="1410" spans="1:39">
      <c r="A1410" s="279" t="s">
        <v>1974</v>
      </c>
      <c r="B1410" s="280" t="s">
        <v>3359</v>
      </c>
      <c r="C1410" s="262" t="s">
        <v>2258</v>
      </c>
      <c r="D1410" s="280" t="s">
        <v>2259</v>
      </c>
      <c r="E1410" s="263">
        <v>7566</v>
      </c>
      <c r="F1410" s="263">
        <v>129</v>
      </c>
      <c r="G1410" s="263">
        <v>94</v>
      </c>
      <c r="H1410" s="263">
        <v>0</v>
      </c>
      <c r="I1410" s="263">
        <v>0</v>
      </c>
      <c r="J1410" s="264">
        <v>8680</v>
      </c>
      <c r="K1410" s="264">
        <v>130</v>
      </c>
      <c r="L1410" s="264">
        <v>130</v>
      </c>
      <c r="M1410" s="264">
        <v>14</v>
      </c>
      <c r="N1410" s="264">
        <v>0</v>
      </c>
      <c r="O1410" s="264">
        <v>5158</v>
      </c>
      <c r="P1410" s="264">
        <v>86</v>
      </c>
      <c r="Q1410" s="264">
        <v>86</v>
      </c>
      <c r="R1410" s="264">
        <v>44</v>
      </c>
      <c r="S1410" s="264">
        <v>0</v>
      </c>
      <c r="T1410" s="265">
        <v>0.015</v>
      </c>
      <c r="U1410" s="266">
        <v>7566</v>
      </c>
      <c r="V1410" s="266">
        <v>129</v>
      </c>
      <c r="W1410" s="266">
        <v>94</v>
      </c>
      <c r="X1410" s="266">
        <v>0</v>
      </c>
      <c r="Y1410" s="264">
        <v>0</v>
      </c>
      <c r="Z1410" s="267">
        <v>0.0170499603489294</v>
      </c>
      <c r="AA1410" s="267">
        <v>0.0170499603489294</v>
      </c>
      <c r="AB1410" s="267">
        <v>0.0149769585253456</v>
      </c>
      <c r="AC1410" s="268">
        <v>0.0166731291198139</v>
      </c>
      <c r="AD1410" s="269">
        <v>0.0020730018235838</v>
      </c>
      <c r="AE1410" s="270">
        <v>47938</v>
      </c>
      <c r="AF1410" s="271">
        <v>748</v>
      </c>
      <c r="AG1410" s="271">
        <v>0</v>
      </c>
      <c r="AH1410" s="271">
        <v>48291</v>
      </c>
      <c r="AI1410" s="271">
        <v>732</v>
      </c>
      <c r="AJ1410" s="271">
        <v>2</v>
      </c>
      <c r="AK1410" s="268">
        <v>0.015603487838458</v>
      </c>
      <c r="AL1410" s="268">
        <v>0.0151166884098486</v>
      </c>
      <c r="AM1410" s="269">
        <v>0.000486799428609384</v>
      </c>
    </row>
    <row r="1411" spans="1:39">
      <c r="A1411" s="279" t="s">
        <v>1974</v>
      </c>
      <c r="B1411" s="280" t="s">
        <v>3359</v>
      </c>
      <c r="C1411" s="262" t="s">
        <v>2260</v>
      </c>
      <c r="D1411" s="280" t="s">
        <v>2261</v>
      </c>
      <c r="E1411" s="263">
        <v>3772</v>
      </c>
      <c r="F1411" s="263">
        <v>40</v>
      </c>
      <c r="G1411" s="263">
        <v>28</v>
      </c>
      <c r="H1411" s="263">
        <v>0</v>
      </c>
      <c r="I1411" s="263">
        <v>0</v>
      </c>
      <c r="J1411" s="264">
        <v>4297</v>
      </c>
      <c r="K1411" s="264">
        <v>3</v>
      </c>
      <c r="L1411" s="264">
        <v>3</v>
      </c>
      <c r="M1411" s="264">
        <v>0</v>
      </c>
      <c r="N1411" s="264">
        <v>0</v>
      </c>
      <c r="O1411" s="264">
        <v>2552</v>
      </c>
      <c r="P1411" s="264">
        <v>24</v>
      </c>
      <c r="Q1411" s="264">
        <v>24</v>
      </c>
      <c r="R1411" s="264">
        <v>4</v>
      </c>
      <c r="S1411" s="264">
        <v>0</v>
      </c>
      <c r="T1411" s="265">
        <v>0.015</v>
      </c>
      <c r="U1411" s="266">
        <v>3772</v>
      </c>
      <c r="V1411" s="266">
        <v>40</v>
      </c>
      <c r="W1411" s="266">
        <v>28</v>
      </c>
      <c r="X1411" s="266">
        <v>0</v>
      </c>
      <c r="Y1411" s="264">
        <v>0</v>
      </c>
      <c r="Z1411" s="267">
        <v>0.0106044538706257</v>
      </c>
      <c r="AA1411" s="267">
        <v>0.0106044538706257</v>
      </c>
      <c r="AB1411" s="267">
        <v>0.000698161508028857</v>
      </c>
      <c r="AC1411" s="268">
        <v>0.00940438871473354</v>
      </c>
      <c r="AD1411" s="269">
        <v>0.00990629236259681</v>
      </c>
      <c r="AE1411" s="270">
        <v>23233</v>
      </c>
      <c r="AF1411" s="271">
        <v>206</v>
      </c>
      <c r="AG1411" s="271">
        <v>0</v>
      </c>
      <c r="AH1411" s="271">
        <v>23088</v>
      </c>
      <c r="AI1411" s="271">
        <v>183</v>
      </c>
      <c r="AJ1411" s="271">
        <v>0</v>
      </c>
      <c r="AK1411" s="268">
        <v>0.00886669823096458</v>
      </c>
      <c r="AL1411" s="268">
        <v>0.00792619542619543</v>
      </c>
      <c r="AM1411" s="269">
        <v>0.00094050280476915</v>
      </c>
    </row>
    <row r="1412" spans="1:39">
      <c r="A1412" s="279" t="s">
        <v>1974</v>
      </c>
      <c r="B1412" s="280" t="s">
        <v>3359</v>
      </c>
      <c r="C1412" s="262" t="s">
        <v>2262</v>
      </c>
      <c r="D1412" s="280" t="s">
        <v>2263</v>
      </c>
      <c r="E1412" s="263">
        <v>4538</v>
      </c>
      <c r="F1412" s="263">
        <v>34</v>
      </c>
      <c r="G1412" s="263">
        <v>21</v>
      </c>
      <c r="H1412" s="263">
        <v>0</v>
      </c>
      <c r="I1412" s="263">
        <v>0</v>
      </c>
      <c r="J1412" s="264">
        <v>5227</v>
      </c>
      <c r="K1412" s="264">
        <v>51</v>
      </c>
      <c r="L1412" s="264">
        <v>51</v>
      </c>
      <c r="M1412" s="264">
        <v>3</v>
      </c>
      <c r="N1412" s="264">
        <v>0</v>
      </c>
      <c r="O1412" s="264">
        <v>3254</v>
      </c>
      <c r="P1412" s="264">
        <v>18</v>
      </c>
      <c r="Q1412" s="264">
        <v>18</v>
      </c>
      <c r="R1412" s="264">
        <v>3</v>
      </c>
      <c r="S1412" s="264">
        <v>0</v>
      </c>
      <c r="T1412" s="265">
        <v>0.015</v>
      </c>
      <c r="U1412" s="266">
        <v>4538</v>
      </c>
      <c r="V1412" s="266">
        <v>34</v>
      </c>
      <c r="W1412" s="266">
        <v>21</v>
      </c>
      <c r="X1412" s="266">
        <v>0</v>
      </c>
      <c r="Y1412" s="264">
        <v>0</v>
      </c>
      <c r="Z1412" s="267">
        <v>0.00749228735125606</v>
      </c>
      <c r="AA1412" s="267">
        <v>0.00749228735125606</v>
      </c>
      <c r="AB1412" s="267">
        <v>0.00975703080160704</v>
      </c>
      <c r="AC1412" s="268">
        <v>0.00553165334972342</v>
      </c>
      <c r="AD1412" s="269">
        <v>-0.00226474345035098</v>
      </c>
      <c r="AE1412" s="270">
        <v>29378</v>
      </c>
      <c r="AF1412" s="271">
        <v>258</v>
      </c>
      <c r="AG1412" s="271">
        <v>0</v>
      </c>
      <c r="AH1412" s="271">
        <v>29263</v>
      </c>
      <c r="AI1412" s="271">
        <v>268</v>
      </c>
      <c r="AJ1412" s="271">
        <v>0</v>
      </c>
      <c r="AK1412" s="268">
        <v>0.00878208182994077</v>
      </c>
      <c r="AL1412" s="268">
        <v>0.00915832279670574</v>
      </c>
      <c r="AM1412" s="269">
        <v>-0.000376240966764967</v>
      </c>
    </row>
    <row r="1413" spans="1:39">
      <c r="A1413" s="279" t="s">
        <v>1974</v>
      </c>
      <c r="B1413" s="280" t="s">
        <v>3359</v>
      </c>
      <c r="C1413" s="262" t="s">
        <v>2264</v>
      </c>
      <c r="D1413" s="280" t="s">
        <v>2265</v>
      </c>
      <c r="E1413" s="263">
        <v>7937</v>
      </c>
      <c r="F1413" s="263">
        <v>172</v>
      </c>
      <c r="G1413" s="263">
        <v>120</v>
      </c>
      <c r="H1413" s="263">
        <v>0</v>
      </c>
      <c r="I1413" s="263">
        <v>0</v>
      </c>
      <c r="J1413" s="264">
        <v>9829</v>
      </c>
      <c r="K1413" s="264">
        <v>121</v>
      </c>
      <c r="L1413" s="264">
        <v>121</v>
      </c>
      <c r="M1413" s="264">
        <v>19</v>
      </c>
      <c r="N1413" s="264">
        <v>0</v>
      </c>
      <c r="O1413" s="264">
        <v>5564</v>
      </c>
      <c r="P1413" s="264">
        <v>90</v>
      </c>
      <c r="Q1413" s="264">
        <v>90</v>
      </c>
      <c r="R1413" s="264">
        <v>39</v>
      </c>
      <c r="S1413" s="264">
        <v>0</v>
      </c>
      <c r="T1413" s="265">
        <v>0.015</v>
      </c>
      <c r="U1413" s="266">
        <v>7937</v>
      </c>
      <c r="V1413" s="266">
        <v>172</v>
      </c>
      <c r="W1413" s="266">
        <v>120</v>
      </c>
      <c r="X1413" s="266">
        <v>0</v>
      </c>
      <c r="Y1413" s="264">
        <v>0</v>
      </c>
      <c r="Z1413" s="267">
        <v>0.021670656419302</v>
      </c>
      <c r="AA1413" s="267">
        <v>0.021670656419302</v>
      </c>
      <c r="AB1413" s="267">
        <v>0.0123105097161461</v>
      </c>
      <c r="AC1413" s="268">
        <v>0.0161754133716751</v>
      </c>
      <c r="AD1413" s="269">
        <v>0.0093601467031559</v>
      </c>
      <c r="AE1413" s="270">
        <v>52044</v>
      </c>
      <c r="AF1413" s="271">
        <v>814</v>
      </c>
      <c r="AG1413" s="271">
        <v>0</v>
      </c>
      <c r="AH1413" s="271">
        <v>53963</v>
      </c>
      <c r="AI1413" s="271">
        <v>769</v>
      </c>
      <c r="AJ1413" s="271">
        <v>0</v>
      </c>
      <c r="AK1413" s="268">
        <v>0.0156406117900238</v>
      </c>
      <c r="AL1413" s="268">
        <v>0.0142505049756315</v>
      </c>
      <c r="AM1413" s="269">
        <v>0.00139010681439238</v>
      </c>
    </row>
    <row r="1414" spans="1:39">
      <c r="A1414" s="279" t="s">
        <v>1974</v>
      </c>
      <c r="B1414" s="280" t="s">
        <v>3361</v>
      </c>
      <c r="C1414" s="262" t="s">
        <v>2266</v>
      </c>
      <c r="D1414" s="280" t="s">
        <v>2267</v>
      </c>
      <c r="E1414" s="263">
        <v>6378</v>
      </c>
      <c r="F1414" s="263">
        <v>103</v>
      </c>
      <c r="G1414" s="263">
        <v>78</v>
      </c>
      <c r="H1414" s="263">
        <v>0</v>
      </c>
      <c r="I1414" s="263">
        <v>0</v>
      </c>
      <c r="J1414" s="264">
        <v>6953</v>
      </c>
      <c r="K1414" s="264">
        <v>104</v>
      </c>
      <c r="L1414" s="264">
        <v>104</v>
      </c>
      <c r="M1414" s="264">
        <v>9</v>
      </c>
      <c r="N1414" s="264">
        <v>0</v>
      </c>
      <c r="O1414" s="264">
        <v>4218</v>
      </c>
      <c r="P1414" s="264">
        <v>93</v>
      </c>
      <c r="Q1414" s="264">
        <v>93</v>
      </c>
      <c r="R1414" s="264">
        <v>44</v>
      </c>
      <c r="S1414" s="264">
        <v>1</v>
      </c>
      <c r="T1414" s="265">
        <v>0.015</v>
      </c>
      <c r="U1414" s="266">
        <v>6378</v>
      </c>
      <c r="V1414" s="266">
        <v>103</v>
      </c>
      <c r="W1414" s="266">
        <v>78</v>
      </c>
      <c r="X1414" s="266">
        <v>0</v>
      </c>
      <c r="Y1414" s="264">
        <v>0</v>
      </c>
      <c r="Z1414" s="267">
        <v>0.0161492630918783</v>
      </c>
      <c r="AA1414" s="267">
        <v>0.0161492630918783</v>
      </c>
      <c r="AB1414" s="267">
        <v>0.0149575722709622</v>
      </c>
      <c r="AC1414" s="268">
        <v>0.0218112849691797</v>
      </c>
      <c r="AD1414" s="269">
        <v>0.00119169082091616</v>
      </c>
      <c r="AE1414" s="270">
        <v>38293</v>
      </c>
      <c r="AF1414" s="271">
        <v>701</v>
      </c>
      <c r="AG1414" s="271">
        <v>1</v>
      </c>
      <c r="AH1414" s="271">
        <v>37237</v>
      </c>
      <c r="AI1414" s="271">
        <v>606</v>
      </c>
      <c r="AJ1414" s="271">
        <v>0</v>
      </c>
      <c r="AK1414" s="268">
        <v>0.0182801034131565</v>
      </c>
      <c r="AL1414" s="268">
        <v>0.0162741359400596</v>
      </c>
      <c r="AM1414" s="269">
        <v>0.00200596747309683</v>
      </c>
    </row>
    <row r="1415" spans="1:39">
      <c r="A1415" s="279" t="s">
        <v>1974</v>
      </c>
      <c r="B1415" s="280" t="s">
        <v>3361</v>
      </c>
      <c r="C1415" s="262" t="s">
        <v>2268</v>
      </c>
      <c r="D1415" s="280" t="s">
        <v>2269</v>
      </c>
      <c r="E1415" s="263">
        <v>7964</v>
      </c>
      <c r="F1415" s="263">
        <v>101</v>
      </c>
      <c r="G1415" s="263">
        <v>74</v>
      </c>
      <c r="H1415" s="263">
        <v>1</v>
      </c>
      <c r="I1415" s="263">
        <v>0</v>
      </c>
      <c r="J1415" s="264">
        <v>8678</v>
      </c>
      <c r="K1415" s="264">
        <v>127</v>
      </c>
      <c r="L1415" s="264">
        <v>127</v>
      </c>
      <c r="M1415" s="264">
        <v>2</v>
      </c>
      <c r="N1415" s="264">
        <v>0</v>
      </c>
      <c r="O1415" s="264">
        <v>5847</v>
      </c>
      <c r="P1415" s="264">
        <v>101</v>
      </c>
      <c r="Q1415" s="264">
        <v>101</v>
      </c>
      <c r="R1415" s="264">
        <v>39</v>
      </c>
      <c r="S1415" s="264">
        <v>0</v>
      </c>
      <c r="T1415" s="265">
        <v>0.015</v>
      </c>
      <c r="U1415" s="266">
        <v>7964</v>
      </c>
      <c r="V1415" s="266">
        <v>101</v>
      </c>
      <c r="W1415" s="266">
        <v>74</v>
      </c>
      <c r="X1415" s="266">
        <v>0</v>
      </c>
      <c r="Y1415" s="264">
        <v>1</v>
      </c>
      <c r="Z1415" s="267">
        <v>0.0126820693119036</v>
      </c>
      <c r="AA1415" s="267">
        <v>0.0126820693119036</v>
      </c>
      <c r="AB1415" s="267">
        <v>0.0146347084581701</v>
      </c>
      <c r="AC1415" s="268">
        <v>0.017273815631948</v>
      </c>
      <c r="AD1415" s="269">
        <v>-0.00195263914626652</v>
      </c>
      <c r="AE1415" s="270">
        <v>48995</v>
      </c>
      <c r="AF1415" s="271">
        <v>767</v>
      </c>
      <c r="AG1415" s="271">
        <v>0</v>
      </c>
      <c r="AH1415" s="271">
        <v>48028</v>
      </c>
      <c r="AI1415" s="271">
        <v>801</v>
      </c>
      <c r="AJ1415" s="271">
        <v>0</v>
      </c>
      <c r="AK1415" s="268">
        <v>0.0156546586386366</v>
      </c>
      <c r="AL1415" s="268">
        <v>0.016677771300075</v>
      </c>
      <c r="AM1415" s="269">
        <v>-0.00102311266143836</v>
      </c>
    </row>
    <row r="1416" spans="1:39">
      <c r="A1416" s="279" t="s">
        <v>1974</v>
      </c>
      <c r="B1416" s="280" t="s">
        <v>3361</v>
      </c>
      <c r="C1416" s="262" t="s">
        <v>2270</v>
      </c>
      <c r="D1416" s="280" t="s">
        <v>2271</v>
      </c>
      <c r="E1416" s="263">
        <v>3438</v>
      </c>
      <c r="F1416" s="263">
        <v>55</v>
      </c>
      <c r="G1416" s="263">
        <v>43</v>
      </c>
      <c r="H1416" s="263">
        <v>0</v>
      </c>
      <c r="I1416" s="263">
        <v>0</v>
      </c>
      <c r="J1416" s="264">
        <v>3655</v>
      </c>
      <c r="K1416" s="264">
        <v>40</v>
      </c>
      <c r="L1416" s="264">
        <v>40</v>
      </c>
      <c r="M1416" s="264">
        <v>1</v>
      </c>
      <c r="N1416" s="264">
        <v>0</v>
      </c>
      <c r="O1416" s="264">
        <v>2651</v>
      </c>
      <c r="P1416" s="264">
        <v>30</v>
      </c>
      <c r="Q1416" s="264">
        <v>30</v>
      </c>
      <c r="R1416" s="264">
        <v>15</v>
      </c>
      <c r="S1416" s="264">
        <v>0</v>
      </c>
      <c r="T1416" s="265">
        <v>0.015</v>
      </c>
      <c r="U1416" s="266">
        <v>3438</v>
      </c>
      <c r="V1416" s="266">
        <v>55</v>
      </c>
      <c r="W1416" s="266">
        <v>43</v>
      </c>
      <c r="X1416" s="266">
        <v>0</v>
      </c>
      <c r="Y1416" s="264">
        <v>0</v>
      </c>
      <c r="Z1416" s="267">
        <v>0.0159976730657359</v>
      </c>
      <c r="AA1416" s="267">
        <v>0.0159976730657359</v>
      </c>
      <c r="AB1416" s="267">
        <v>0.0109439124487004</v>
      </c>
      <c r="AC1416" s="268">
        <v>0.01131648434553</v>
      </c>
      <c r="AD1416" s="269">
        <v>0.00505376061703548</v>
      </c>
      <c r="AE1416" s="270">
        <v>21913</v>
      </c>
      <c r="AF1416" s="271">
        <v>295</v>
      </c>
      <c r="AG1416" s="271">
        <v>0</v>
      </c>
      <c r="AH1416" s="271">
        <v>21425</v>
      </c>
      <c r="AI1416" s="271">
        <v>303</v>
      </c>
      <c r="AJ1416" s="271">
        <v>0</v>
      </c>
      <c r="AK1416" s="268">
        <v>0.0134623282982704</v>
      </c>
      <c r="AL1416" s="268">
        <v>0.0141423570595099</v>
      </c>
      <c r="AM1416" s="269">
        <v>-0.000680028761239486</v>
      </c>
    </row>
    <row r="1417" spans="1:39">
      <c r="A1417" s="279" t="s">
        <v>1974</v>
      </c>
      <c r="B1417" s="280" t="s">
        <v>3361</v>
      </c>
      <c r="C1417" s="262" t="s">
        <v>2272</v>
      </c>
      <c r="D1417" s="280" t="s">
        <v>2273</v>
      </c>
      <c r="E1417" s="263">
        <v>3613</v>
      </c>
      <c r="F1417" s="263">
        <v>66</v>
      </c>
      <c r="G1417" s="263">
        <v>50</v>
      </c>
      <c r="H1417" s="263">
        <v>0</v>
      </c>
      <c r="I1417" s="263">
        <v>0</v>
      </c>
      <c r="J1417" s="264">
        <v>4018</v>
      </c>
      <c r="K1417" s="264">
        <v>42</v>
      </c>
      <c r="L1417" s="264">
        <v>42</v>
      </c>
      <c r="M1417" s="264">
        <v>7</v>
      </c>
      <c r="N1417" s="264">
        <v>0</v>
      </c>
      <c r="O1417" s="264">
        <v>2659</v>
      </c>
      <c r="P1417" s="264">
        <v>36</v>
      </c>
      <c r="Q1417" s="264">
        <v>36</v>
      </c>
      <c r="R1417" s="264">
        <v>28</v>
      </c>
      <c r="S1417" s="264">
        <v>0</v>
      </c>
      <c r="T1417" s="265">
        <v>0.015</v>
      </c>
      <c r="U1417" s="266">
        <v>3613</v>
      </c>
      <c r="V1417" s="266">
        <v>66</v>
      </c>
      <c r="W1417" s="266">
        <v>50</v>
      </c>
      <c r="X1417" s="266">
        <v>0</v>
      </c>
      <c r="Y1417" s="264">
        <v>0</v>
      </c>
      <c r="Z1417" s="267">
        <v>0.0182673678383615</v>
      </c>
      <c r="AA1417" s="267">
        <v>0.0182673678383615</v>
      </c>
      <c r="AB1417" s="267">
        <v>0.0104529616724739</v>
      </c>
      <c r="AC1417" s="268">
        <v>0.0135389244076721</v>
      </c>
      <c r="AD1417" s="269">
        <v>0.00781440616588761</v>
      </c>
      <c r="AE1417" s="270">
        <v>23029</v>
      </c>
      <c r="AF1417" s="271">
        <v>288</v>
      </c>
      <c r="AG1417" s="271">
        <v>1</v>
      </c>
      <c r="AH1417" s="271">
        <v>22222</v>
      </c>
      <c r="AI1417" s="271">
        <v>304</v>
      </c>
      <c r="AJ1417" s="271">
        <v>0</v>
      </c>
      <c r="AK1417" s="268">
        <v>0.0124625472230666</v>
      </c>
      <c r="AL1417" s="268">
        <v>0.013680136801368</v>
      </c>
      <c r="AM1417" s="269">
        <v>-0.00121758957830145</v>
      </c>
    </row>
    <row r="1418" spans="1:39">
      <c r="A1418" s="279" t="s">
        <v>1974</v>
      </c>
      <c r="B1418" s="280" t="s">
        <v>3361</v>
      </c>
      <c r="C1418" s="262" t="s">
        <v>2274</v>
      </c>
      <c r="D1418" s="280" t="s">
        <v>2275</v>
      </c>
      <c r="E1418" s="263">
        <v>4319</v>
      </c>
      <c r="F1418" s="263">
        <v>72</v>
      </c>
      <c r="G1418" s="263">
        <v>53</v>
      </c>
      <c r="H1418" s="263">
        <v>1</v>
      </c>
      <c r="I1418" s="263">
        <v>0</v>
      </c>
      <c r="J1418" s="264">
        <v>4886</v>
      </c>
      <c r="K1418" s="264">
        <v>58</v>
      </c>
      <c r="L1418" s="264">
        <v>58</v>
      </c>
      <c r="M1418" s="264">
        <v>9</v>
      </c>
      <c r="N1418" s="264">
        <v>0</v>
      </c>
      <c r="O1418" s="264">
        <v>3113</v>
      </c>
      <c r="P1418" s="264">
        <v>33</v>
      </c>
      <c r="Q1418" s="264">
        <v>33</v>
      </c>
      <c r="R1418" s="264">
        <v>12</v>
      </c>
      <c r="S1418" s="264">
        <v>0</v>
      </c>
      <c r="T1418" s="265">
        <v>0.015</v>
      </c>
      <c r="U1418" s="266">
        <v>4319</v>
      </c>
      <c r="V1418" s="266">
        <v>72</v>
      </c>
      <c r="W1418" s="266">
        <v>53</v>
      </c>
      <c r="X1418" s="266">
        <v>0</v>
      </c>
      <c r="Y1418" s="264">
        <v>1</v>
      </c>
      <c r="Z1418" s="267">
        <v>0.0166705255846261</v>
      </c>
      <c r="AA1418" s="267">
        <v>0.0166705255846261</v>
      </c>
      <c r="AB1418" s="267">
        <v>0.0118706508391322</v>
      </c>
      <c r="AC1418" s="268">
        <v>0.0106007067137809</v>
      </c>
      <c r="AD1418" s="269">
        <v>0.00479987474549386</v>
      </c>
      <c r="AE1418" s="270">
        <v>27072</v>
      </c>
      <c r="AF1418" s="271">
        <v>370</v>
      </c>
      <c r="AG1418" s="271">
        <v>0</v>
      </c>
      <c r="AH1418" s="271">
        <v>26460</v>
      </c>
      <c r="AI1418" s="271">
        <v>390</v>
      </c>
      <c r="AJ1418" s="271">
        <v>0</v>
      </c>
      <c r="AK1418" s="268">
        <v>0.0136672576832151</v>
      </c>
      <c r="AL1418" s="268">
        <v>0.0147392290249433</v>
      </c>
      <c r="AM1418" s="269">
        <v>-0.00107197134172818</v>
      </c>
    </row>
    <row r="1419" spans="1:39">
      <c r="A1419" s="279" t="s">
        <v>1974</v>
      </c>
      <c r="B1419" s="280" t="s">
        <v>3361</v>
      </c>
      <c r="C1419" s="262" t="s">
        <v>2276</v>
      </c>
      <c r="D1419" s="280" t="s">
        <v>2277</v>
      </c>
      <c r="E1419" s="263">
        <v>2902</v>
      </c>
      <c r="F1419" s="263">
        <v>70</v>
      </c>
      <c r="G1419" s="263">
        <v>60</v>
      </c>
      <c r="H1419" s="263">
        <v>1</v>
      </c>
      <c r="I1419" s="263">
        <v>0</v>
      </c>
      <c r="J1419" s="264">
        <v>3559</v>
      </c>
      <c r="K1419" s="264">
        <v>47</v>
      </c>
      <c r="L1419" s="264">
        <v>47</v>
      </c>
      <c r="M1419" s="264">
        <v>3</v>
      </c>
      <c r="N1419" s="264">
        <v>0</v>
      </c>
      <c r="O1419" s="264">
        <v>2143</v>
      </c>
      <c r="P1419" s="264">
        <v>29</v>
      </c>
      <c r="Q1419" s="264">
        <v>29</v>
      </c>
      <c r="R1419" s="264">
        <v>9</v>
      </c>
      <c r="S1419" s="264">
        <v>0</v>
      </c>
      <c r="T1419" s="265">
        <v>0.015</v>
      </c>
      <c r="U1419" s="266">
        <v>2902</v>
      </c>
      <c r="V1419" s="266">
        <v>70</v>
      </c>
      <c r="W1419" s="266">
        <v>60</v>
      </c>
      <c r="X1419" s="266">
        <v>0</v>
      </c>
      <c r="Y1419" s="264">
        <v>1</v>
      </c>
      <c r="Z1419" s="267">
        <v>0.0241212956581668</v>
      </c>
      <c r="AA1419" s="267">
        <v>0.0241212956581668</v>
      </c>
      <c r="AB1419" s="267">
        <v>0.0132059567294184</v>
      </c>
      <c r="AC1419" s="268">
        <v>0.0135324311712552</v>
      </c>
      <c r="AD1419" s="269">
        <v>0.0109153389287484</v>
      </c>
      <c r="AE1419" s="270">
        <v>18544</v>
      </c>
      <c r="AF1419" s="271">
        <v>304</v>
      </c>
      <c r="AG1419" s="271">
        <v>0</v>
      </c>
      <c r="AH1419" s="271">
        <v>17897</v>
      </c>
      <c r="AI1419" s="271">
        <v>298</v>
      </c>
      <c r="AJ1419" s="271">
        <v>1</v>
      </c>
      <c r="AK1419" s="268">
        <v>0.0163934426229508</v>
      </c>
      <c r="AL1419" s="268">
        <v>0.0165949600491703</v>
      </c>
      <c r="AM1419" s="269">
        <v>-0.000201517426219433</v>
      </c>
    </row>
    <row r="1420" spans="1:39">
      <c r="A1420" s="279" t="s">
        <v>1974</v>
      </c>
      <c r="B1420" s="280" t="s">
        <v>3361</v>
      </c>
      <c r="C1420" s="262" t="s">
        <v>2278</v>
      </c>
      <c r="D1420" s="280" t="s">
        <v>2279</v>
      </c>
      <c r="E1420" s="263">
        <v>5380</v>
      </c>
      <c r="F1420" s="263">
        <v>83</v>
      </c>
      <c r="G1420" s="263">
        <v>71</v>
      </c>
      <c r="H1420" s="263">
        <v>0</v>
      </c>
      <c r="I1420" s="263">
        <v>0</v>
      </c>
      <c r="J1420" s="264">
        <v>5906</v>
      </c>
      <c r="K1420" s="264">
        <v>73</v>
      </c>
      <c r="L1420" s="264">
        <v>73</v>
      </c>
      <c r="M1420" s="264">
        <v>12</v>
      </c>
      <c r="N1420" s="264">
        <v>0</v>
      </c>
      <c r="O1420" s="264">
        <v>3654</v>
      </c>
      <c r="P1420" s="264">
        <v>54</v>
      </c>
      <c r="Q1420" s="264">
        <v>54</v>
      </c>
      <c r="R1420" s="264">
        <v>22</v>
      </c>
      <c r="S1420" s="264">
        <v>0</v>
      </c>
      <c r="T1420" s="265">
        <v>0.015</v>
      </c>
      <c r="U1420" s="266">
        <v>5380</v>
      </c>
      <c r="V1420" s="266">
        <v>83</v>
      </c>
      <c r="W1420" s="266">
        <v>71</v>
      </c>
      <c r="X1420" s="266">
        <v>0</v>
      </c>
      <c r="Y1420" s="264">
        <v>0</v>
      </c>
      <c r="Z1420" s="267">
        <v>0.0154275092936803</v>
      </c>
      <c r="AA1420" s="267">
        <v>0.0154275092936803</v>
      </c>
      <c r="AB1420" s="267">
        <v>0.0123603115475787</v>
      </c>
      <c r="AC1420" s="268">
        <v>0.0147783251231527</v>
      </c>
      <c r="AD1420" s="269">
        <v>0.00306719774610156</v>
      </c>
      <c r="AE1420" s="270">
        <v>32426</v>
      </c>
      <c r="AF1420" s="271">
        <v>557</v>
      </c>
      <c r="AG1420" s="271">
        <v>0</v>
      </c>
      <c r="AH1420" s="271">
        <v>31473</v>
      </c>
      <c r="AI1420" s="271">
        <v>561</v>
      </c>
      <c r="AJ1420" s="271">
        <v>0</v>
      </c>
      <c r="AK1420" s="268">
        <v>0.0171775735520878</v>
      </c>
      <c r="AL1420" s="268">
        <v>0.0178248022114193</v>
      </c>
      <c r="AM1420" s="269">
        <v>-0.000647228659331481</v>
      </c>
    </row>
    <row r="1421" spans="1:39">
      <c r="A1421" s="279" t="s">
        <v>1974</v>
      </c>
      <c r="B1421" s="280" t="s">
        <v>3361</v>
      </c>
      <c r="C1421" s="262" t="s">
        <v>2280</v>
      </c>
      <c r="D1421" s="280" t="s">
        <v>2281</v>
      </c>
      <c r="E1421" s="263">
        <v>3839</v>
      </c>
      <c r="F1421" s="263">
        <v>68</v>
      </c>
      <c r="G1421" s="263">
        <v>56</v>
      </c>
      <c r="H1421" s="263">
        <v>0</v>
      </c>
      <c r="I1421" s="263">
        <v>0</v>
      </c>
      <c r="J1421" s="264">
        <v>4417</v>
      </c>
      <c r="K1421" s="264">
        <v>67</v>
      </c>
      <c r="L1421" s="264">
        <v>67</v>
      </c>
      <c r="M1421" s="264">
        <v>12</v>
      </c>
      <c r="N1421" s="264">
        <v>0</v>
      </c>
      <c r="O1421" s="264">
        <v>2656</v>
      </c>
      <c r="P1421" s="264">
        <v>53</v>
      </c>
      <c r="Q1421" s="264">
        <v>53</v>
      </c>
      <c r="R1421" s="264">
        <v>33</v>
      </c>
      <c r="S1421" s="264">
        <v>0</v>
      </c>
      <c r="T1421" s="265">
        <v>0.015</v>
      </c>
      <c r="U1421" s="266">
        <v>3839</v>
      </c>
      <c r="V1421" s="266">
        <v>68</v>
      </c>
      <c r="W1421" s="266">
        <v>56</v>
      </c>
      <c r="X1421" s="266">
        <v>0</v>
      </c>
      <c r="Y1421" s="264">
        <v>0</v>
      </c>
      <c r="Z1421" s="267">
        <v>0.0177129460797083</v>
      </c>
      <c r="AA1421" s="267">
        <v>0.0177129460797083</v>
      </c>
      <c r="AB1421" s="267">
        <v>0.0151686665157347</v>
      </c>
      <c r="AC1421" s="268">
        <v>0.0199548192771084</v>
      </c>
      <c r="AD1421" s="269">
        <v>0.0025442795639736</v>
      </c>
      <c r="AE1421" s="270">
        <v>23182</v>
      </c>
      <c r="AF1421" s="271">
        <v>380</v>
      </c>
      <c r="AG1421" s="271">
        <v>0</v>
      </c>
      <c r="AH1421" s="271">
        <v>22923</v>
      </c>
      <c r="AI1421" s="271">
        <v>320</v>
      </c>
      <c r="AJ1421" s="271">
        <v>0</v>
      </c>
      <c r="AK1421" s="268">
        <v>0.0163920282978173</v>
      </c>
      <c r="AL1421" s="268">
        <v>0.0139597783885181</v>
      </c>
      <c r="AM1421" s="269">
        <v>0.00243224990929919</v>
      </c>
    </row>
    <row r="1422" spans="1:39">
      <c r="A1422" s="279" t="s">
        <v>1974</v>
      </c>
      <c r="B1422" s="280" t="s">
        <v>3361</v>
      </c>
      <c r="C1422" s="262" t="s">
        <v>2282</v>
      </c>
      <c r="D1422" s="280" t="s">
        <v>2283</v>
      </c>
      <c r="E1422" s="263">
        <v>3495</v>
      </c>
      <c r="F1422" s="263">
        <v>53</v>
      </c>
      <c r="G1422" s="263">
        <v>41</v>
      </c>
      <c r="H1422" s="263">
        <v>0</v>
      </c>
      <c r="I1422" s="263">
        <v>0</v>
      </c>
      <c r="J1422" s="264">
        <v>3854</v>
      </c>
      <c r="K1422" s="264">
        <v>55</v>
      </c>
      <c r="L1422" s="264">
        <v>55</v>
      </c>
      <c r="M1422" s="264">
        <v>8</v>
      </c>
      <c r="N1422" s="264">
        <v>0</v>
      </c>
      <c r="O1422" s="264">
        <v>2337</v>
      </c>
      <c r="P1422" s="264">
        <v>3</v>
      </c>
      <c r="Q1422" s="264">
        <v>3</v>
      </c>
      <c r="R1422" s="264">
        <v>3</v>
      </c>
      <c r="S1422" s="264">
        <v>0</v>
      </c>
      <c r="T1422" s="265">
        <v>0.015</v>
      </c>
      <c r="U1422" s="266">
        <v>3495</v>
      </c>
      <c r="V1422" s="266">
        <v>53</v>
      </c>
      <c r="W1422" s="266">
        <v>41</v>
      </c>
      <c r="X1422" s="266">
        <v>0</v>
      </c>
      <c r="Y1422" s="264">
        <v>0</v>
      </c>
      <c r="Z1422" s="267">
        <v>0.0151645207439199</v>
      </c>
      <c r="AA1422" s="267">
        <v>0.0151645207439199</v>
      </c>
      <c r="AB1422" s="267">
        <v>0.014270887389725</v>
      </c>
      <c r="AC1422" s="268">
        <v>0.00128369704749679</v>
      </c>
      <c r="AD1422" s="269">
        <v>0.000893633354194923</v>
      </c>
      <c r="AE1422" s="270">
        <v>21169</v>
      </c>
      <c r="AF1422" s="271">
        <v>315</v>
      </c>
      <c r="AG1422" s="271">
        <v>0</v>
      </c>
      <c r="AH1422" s="271">
        <v>20481</v>
      </c>
      <c r="AI1422" s="271">
        <v>363</v>
      </c>
      <c r="AJ1422" s="271">
        <v>1</v>
      </c>
      <c r="AK1422" s="268">
        <v>0.0148802494213236</v>
      </c>
      <c r="AL1422" s="268">
        <v>0.0176749182168839</v>
      </c>
      <c r="AM1422" s="269">
        <v>-0.00279466879556031</v>
      </c>
    </row>
    <row r="1423" spans="1:39">
      <c r="A1423" s="279" t="s">
        <v>1974</v>
      </c>
      <c r="B1423" s="280" t="s">
        <v>3361</v>
      </c>
      <c r="C1423" s="262" t="s">
        <v>2284</v>
      </c>
      <c r="D1423" s="280" t="s">
        <v>2285</v>
      </c>
      <c r="E1423" s="263">
        <v>6067</v>
      </c>
      <c r="F1423" s="263">
        <v>95</v>
      </c>
      <c r="G1423" s="263">
        <v>68</v>
      </c>
      <c r="H1423" s="263">
        <v>0</v>
      </c>
      <c r="I1423" s="263">
        <v>0</v>
      </c>
      <c r="J1423" s="264">
        <v>6648</v>
      </c>
      <c r="K1423" s="264">
        <v>60</v>
      </c>
      <c r="L1423" s="264">
        <v>60</v>
      </c>
      <c r="M1423" s="264">
        <v>3</v>
      </c>
      <c r="N1423" s="264">
        <v>0</v>
      </c>
      <c r="O1423" s="264">
        <v>4090</v>
      </c>
      <c r="P1423" s="264">
        <v>51</v>
      </c>
      <c r="Q1423" s="264">
        <v>51</v>
      </c>
      <c r="R1423" s="264">
        <v>24</v>
      </c>
      <c r="S1423" s="264">
        <v>0</v>
      </c>
      <c r="T1423" s="265">
        <v>0.015</v>
      </c>
      <c r="U1423" s="266">
        <v>6067</v>
      </c>
      <c r="V1423" s="266">
        <v>95</v>
      </c>
      <c r="W1423" s="266">
        <v>68</v>
      </c>
      <c r="X1423" s="266">
        <v>0</v>
      </c>
      <c r="Y1423" s="264">
        <v>0</v>
      </c>
      <c r="Z1423" s="267">
        <v>0.01565848030328</v>
      </c>
      <c r="AA1423" s="267">
        <v>0.01565848030328</v>
      </c>
      <c r="AB1423" s="267">
        <v>0.00902527075812274</v>
      </c>
      <c r="AC1423" s="268">
        <v>0.0124694376528117</v>
      </c>
      <c r="AD1423" s="269">
        <v>0.0066332095451573</v>
      </c>
      <c r="AE1423" s="270">
        <v>36842</v>
      </c>
      <c r="AF1423" s="271">
        <v>458</v>
      </c>
      <c r="AG1423" s="271">
        <v>0</v>
      </c>
      <c r="AH1423" s="271">
        <v>36708</v>
      </c>
      <c r="AI1423" s="271">
        <v>514</v>
      </c>
      <c r="AJ1423" s="271">
        <v>0</v>
      </c>
      <c r="AK1423" s="268">
        <v>0.0124314640898974</v>
      </c>
      <c r="AL1423" s="268">
        <v>0.0140023972975918</v>
      </c>
      <c r="AM1423" s="269">
        <v>-0.00157093320769441</v>
      </c>
    </row>
    <row r="1424" spans="1:39">
      <c r="A1424" s="279" t="s">
        <v>1974</v>
      </c>
      <c r="B1424" s="280" t="s">
        <v>3362</v>
      </c>
      <c r="C1424" s="262" t="s">
        <v>2286</v>
      </c>
      <c r="D1424" s="280" t="s">
        <v>2287</v>
      </c>
      <c r="E1424" s="263">
        <v>4742</v>
      </c>
      <c r="F1424" s="263">
        <v>119</v>
      </c>
      <c r="G1424" s="263">
        <v>88</v>
      </c>
      <c r="H1424" s="263">
        <v>0</v>
      </c>
      <c r="I1424" s="263">
        <v>0</v>
      </c>
      <c r="J1424" s="264">
        <v>5202</v>
      </c>
      <c r="K1424" s="264">
        <v>161</v>
      </c>
      <c r="L1424" s="264">
        <v>160</v>
      </c>
      <c r="M1424" s="264">
        <v>4</v>
      </c>
      <c r="N1424" s="264">
        <v>0</v>
      </c>
      <c r="O1424" s="264">
        <v>3274</v>
      </c>
      <c r="P1424" s="264">
        <v>106</v>
      </c>
      <c r="Q1424" s="264">
        <v>106</v>
      </c>
      <c r="R1424" s="264">
        <v>42</v>
      </c>
      <c r="S1424" s="264">
        <v>0</v>
      </c>
      <c r="T1424" s="265">
        <v>0.015</v>
      </c>
      <c r="U1424" s="266">
        <v>4742</v>
      </c>
      <c r="V1424" s="266">
        <v>119</v>
      </c>
      <c r="W1424" s="266">
        <v>88</v>
      </c>
      <c r="X1424" s="266">
        <v>0</v>
      </c>
      <c r="Y1424" s="264">
        <v>0</v>
      </c>
      <c r="Z1424" s="267">
        <v>0.0250948966680725</v>
      </c>
      <c r="AA1424" s="267">
        <v>0.0250948966680725</v>
      </c>
      <c r="AB1424" s="267">
        <v>0.0309496347558631</v>
      </c>
      <c r="AC1424" s="268">
        <v>0.032376298106292</v>
      </c>
      <c r="AD1424" s="269">
        <v>-0.00585473808779059</v>
      </c>
      <c r="AE1424" s="270">
        <v>28178</v>
      </c>
      <c r="AF1424" s="271">
        <v>855</v>
      </c>
      <c r="AG1424" s="271">
        <v>0</v>
      </c>
      <c r="AH1424" s="271">
        <v>25641</v>
      </c>
      <c r="AI1424" s="271">
        <v>831</v>
      </c>
      <c r="AJ1424" s="271">
        <v>1</v>
      </c>
      <c r="AK1424" s="268">
        <v>0.0303428206402158</v>
      </c>
      <c r="AL1424" s="268">
        <v>0.0323700323700324</v>
      </c>
      <c r="AM1424" s="269">
        <v>-0.0020272117298166</v>
      </c>
    </row>
    <row r="1425" spans="1:39">
      <c r="A1425" s="279" t="s">
        <v>1974</v>
      </c>
      <c r="B1425" s="280" t="s">
        <v>3362</v>
      </c>
      <c r="C1425" s="262" t="s">
        <v>2288</v>
      </c>
      <c r="D1425" s="280" t="s">
        <v>2289</v>
      </c>
      <c r="E1425" s="263">
        <v>5952</v>
      </c>
      <c r="F1425" s="263">
        <v>183</v>
      </c>
      <c r="G1425" s="263">
        <v>123</v>
      </c>
      <c r="H1425" s="263">
        <v>0</v>
      </c>
      <c r="I1425" s="263">
        <v>0</v>
      </c>
      <c r="J1425" s="264">
        <v>6833</v>
      </c>
      <c r="K1425" s="264">
        <v>210</v>
      </c>
      <c r="L1425" s="264">
        <v>210</v>
      </c>
      <c r="M1425" s="264">
        <v>1</v>
      </c>
      <c r="N1425" s="264">
        <v>1</v>
      </c>
      <c r="O1425" s="264">
        <v>4625</v>
      </c>
      <c r="P1425" s="264">
        <v>129</v>
      </c>
      <c r="Q1425" s="264">
        <v>129</v>
      </c>
      <c r="R1425" s="264">
        <v>48</v>
      </c>
      <c r="S1425" s="264">
        <v>0</v>
      </c>
      <c r="T1425" s="265">
        <v>0.015</v>
      </c>
      <c r="U1425" s="266">
        <v>5952</v>
      </c>
      <c r="V1425" s="266">
        <v>183</v>
      </c>
      <c r="W1425" s="266">
        <v>123</v>
      </c>
      <c r="X1425" s="266">
        <v>0</v>
      </c>
      <c r="Y1425" s="264">
        <v>0</v>
      </c>
      <c r="Z1425" s="267">
        <v>0.0307459677419355</v>
      </c>
      <c r="AA1425" s="267">
        <v>0.0307459677419355</v>
      </c>
      <c r="AB1425" s="267">
        <v>0.0305868578955071</v>
      </c>
      <c r="AC1425" s="268">
        <v>0.0278918918918919</v>
      </c>
      <c r="AD1425" s="269">
        <v>0.000159109846428387</v>
      </c>
      <c r="AE1425" s="270">
        <v>37092</v>
      </c>
      <c r="AF1425" s="271">
        <v>1169</v>
      </c>
      <c r="AG1425" s="271">
        <v>2</v>
      </c>
      <c r="AH1425" s="271">
        <v>33423</v>
      </c>
      <c r="AI1425" s="271">
        <v>1130</v>
      </c>
      <c r="AJ1425" s="271">
        <v>1</v>
      </c>
      <c r="AK1425" s="268">
        <v>0.0314623099320608</v>
      </c>
      <c r="AL1425" s="268">
        <v>0.0337791341291925</v>
      </c>
      <c r="AM1425" s="269">
        <v>-0.00231682419713165</v>
      </c>
    </row>
    <row r="1426" spans="1:39">
      <c r="A1426" s="279" t="s">
        <v>1974</v>
      </c>
      <c r="B1426" s="280" t="s">
        <v>3362</v>
      </c>
      <c r="C1426" s="262" t="s">
        <v>2290</v>
      </c>
      <c r="D1426" s="280" t="s">
        <v>2291</v>
      </c>
      <c r="E1426" s="263">
        <v>5176</v>
      </c>
      <c r="F1426" s="263">
        <v>234</v>
      </c>
      <c r="G1426" s="263">
        <v>153</v>
      </c>
      <c r="H1426" s="263">
        <v>0</v>
      </c>
      <c r="I1426" s="263">
        <v>1</v>
      </c>
      <c r="J1426" s="264">
        <v>6214</v>
      </c>
      <c r="K1426" s="264">
        <v>243</v>
      </c>
      <c r="L1426" s="264">
        <v>243</v>
      </c>
      <c r="M1426" s="264">
        <v>30</v>
      </c>
      <c r="N1426" s="264">
        <v>0</v>
      </c>
      <c r="O1426" s="264">
        <v>4157</v>
      </c>
      <c r="P1426" s="264">
        <v>164</v>
      </c>
      <c r="Q1426" s="264">
        <v>163</v>
      </c>
      <c r="R1426" s="264">
        <v>102</v>
      </c>
      <c r="S1426" s="264">
        <v>0</v>
      </c>
      <c r="T1426" s="265">
        <v>0.015</v>
      </c>
      <c r="U1426" s="266">
        <v>5176</v>
      </c>
      <c r="V1426" s="266">
        <v>234</v>
      </c>
      <c r="W1426" s="266">
        <v>153</v>
      </c>
      <c r="X1426" s="266">
        <v>1</v>
      </c>
      <c r="Y1426" s="264">
        <v>0</v>
      </c>
      <c r="Z1426" s="267">
        <v>0.045015455950541</v>
      </c>
      <c r="AA1426" s="267">
        <v>0.045015455950541</v>
      </c>
      <c r="AB1426" s="267">
        <v>0.0391052462182169</v>
      </c>
      <c r="AC1426" s="268">
        <v>0.0394515275439019</v>
      </c>
      <c r="AD1426" s="269">
        <v>0.00591020973232403</v>
      </c>
      <c r="AE1426" s="270">
        <v>33227</v>
      </c>
      <c r="AF1426" s="271">
        <v>1353</v>
      </c>
      <c r="AG1426" s="271">
        <v>3</v>
      </c>
      <c r="AH1426" s="271">
        <v>30203</v>
      </c>
      <c r="AI1426" s="271">
        <v>1181</v>
      </c>
      <c r="AJ1426" s="271">
        <v>0</v>
      </c>
      <c r="AK1426" s="268">
        <v>0.0406296084509586</v>
      </c>
      <c r="AL1426" s="268">
        <v>0.0391020759527199</v>
      </c>
      <c r="AM1426" s="269">
        <v>0.00152753249823863</v>
      </c>
    </row>
    <row r="1427" spans="1:39">
      <c r="A1427" s="279" t="s">
        <v>1974</v>
      </c>
      <c r="B1427" s="280" t="s">
        <v>3362</v>
      </c>
      <c r="C1427" s="262" t="s">
        <v>2292</v>
      </c>
      <c r="D1427" s="280" t="s">
        <v>2293</v>
      </c>
      <c r="E1427" s="263">
        <v>270</v>
      </c>
      <c r="F1427" s="263">
        <v>0</v>
      </c>
      <c r="G1427" s="263">
        <v>0</v>
      </c>
      <c r="H1427" s="263">
        <v>0</v>
      </c>
      <c r="I1427" s="263">
        <v>0</v>
      </c>
      <c r="J1427" s="264">
        <v>111</v>
      </c>
      <c r="K1427" s="264">
        <v>4</v>
      </c>
      <c r="L1427" s="264">
        <v>4</v>
      </c>
      <c r="M1427" s="264">
        <v>4</v>
      </c>
      <c r="N1427" s="264">
        <v>0</v>
      </c>
      <c r="O1427" s="264">
        <v>0</v>
      </c>
      <c r="P1427" s="264">
        <v>1</v>
      </c>
      <c r="Q1427" s="264">
        <v>1</v>
      </c>
      <c r="R1427" s="264">
        <v>1</v>
      </c>
      <c r="S1427" s="264">
        <v>0</v>
      </c>
      <c r="T1427" s="265">
        <v>0.015</v>
      </c>
      <c r="U1427" s="266">
        <v>270</v>
      </c>
      <c r="V1427" s="266">
        <v>0</v>
      </c>
      <c r="W1427" s="266">
        <v>0</v>
      </c>
      <c r="X1427" s="266">
        <v>0</v>
      </c>
      <c r="Y1427" s="264">
        <v>0</v>
      </c>
      <c r="Z1427" s="267">
        <v>0</v>
      </c>
      <c r="AA1427" s="267">
        <v>0</v>
      </c>
      <c r="AB1427" s="267">
        <v>0.036036036036036</v>
      </c>
      <c r="AC1427" s="268">
        <v>0</v>
      </c>
      <c r="AD1427" s="269">
        <v>-0.036036036036036</v>
      </c>
      <c r="AE1427" s="270">
        <v>381</v>
      </c>
      <c r="AF1427" s="271">
        <v>9</v>
      </c>
      <c r="AG1427" s="271">
        <v>0</v>
      </c>
      <c r="AH1427" s="271">
        <v>0</v>
      </c>
      <c r="AI1427" s="271">
        <v>3</v>
      </c>
      <c r="AJ1427" s="271">
        <v>0</v>
      </c>
      <c r="AK1427" s="268">
        <v>0.0236220472440945</v>
      </c>
      <c r="AL1427" s="268">
        <v>0</v>
      </c>
      <c r="AM1427" s="269">
        <v>0.0236220472440945</v>
      </c>
    </row>
    <row r="1428" spans="1:39">
      <c r="A1428" s="279" t="s">
        <v>1974</v>
      </c>
      <c r="B1428" s="280" t="s">
        <v>3362</v>
      </c>
      <c r="C1428" s="262" t="s">
        <v>2294</v>
      </c>
      <c r="D1428" s="280" t="s">
        <v>2295</v>
      </c>
      <c r="E1428" s="263">
        <v>6781</v>
      </c>
      <c r="F1428" s="263">
        <v>199</v>
      </c>
      <c r="G1428" s="263">
        <v>144</v>
      </c>
      <c r="H1428" s="263">
        <v>1</v>
      </c>
      <c r="I1428" s="263">
        <v>0</v>
      </c>
      <c r="J1428" s="264">
        <v>7684</v>
      </c>
      <c r="K1428" s="264">
        <v>174</v>
      </c>
      <c r="L1428" s="264">
        <v>173</v>
      </c>
      <c r="M1428" s="264">
        <v>2</v>
      </c>
      <c r="N1428" s="264">
        <v>0</v>
      </c>
      <c r="O1428" s="264">
        <v>5074</v>
      </c>
      <c r="P1428" s="264">
        <v>151</v>
      </c>
      <c r="Q1428" s="264">
        <v>151</v>
      </c>
      <c r="R1428" s="264">
        <v>52</v>
      </c>
      <c r="S1428" s="264">
        <v>0</v>
      </c>
      <c r="T1428" s="265">
        <v>0.015</v>
      </c>
      <c r="U1428" s="266">
        <v>6781</v>
      </c>
      <c r="V1428" s="266">
        <v>199</v>
      </c>
      <c r="W1428" s="266">
        <v>144</v>
      </c>
      <c r="X1428" s="266">
        <v>0</v>
      </c>
      <c r="Y1428" s="264">
        <v>1</v>
      </c>
      <c r="Z1428" s="267">
        <v>0.0293467040259549</v>
      </c>
      <c r="AA1428" s="267">
        <v>0.0293467040259549</v>
      </c>
      <c r="AB1428" s="267">
        <v>0.0226444560124935</v>
      </c>
      <c r="AC1428" s="268">
        <v>0.0297595585337012</v>
      </c>
      <c r="AD1428" s="269">
        <v>0.00670224801346138</v>
      </c>
      <c r="AE1428" s="270">
        <v>42342</v>
      </c>
      <c r="AF1428" s="271">
        <v>1128</v>
      </c>
      <c r="AG1428" s="271">
        <v>1</v>
      </c>
      <c r="AH1428" s="271">
        <v>38702</v>
      </c>
      <c r="AI1428" s="271">
        <v>966</v>
      </c>
      <c r="AJ1428" s="271">
        <v>0</v>
      </c>
      <c r="AK1428" s="268">
        <v>0.0266165981767512</v>
      </c>
      <c r="AL1428" s="268">
        <v>0.0249599503901607</v>
      </c>
      <c r="AM1428" s="269">
        <v>0.0016566477865905</v>
      </c>
    </row>
    <row r="1429" spans="1:39">
      <c r="A1429" s="279" t="s">
        <v>1974</v>
      </c>
      <c r="B1429" s="280" t="s">
        <v>3362</v>
      </c>
      <c r="C1429" s="262" t="s">
        <v>2296</v>
      </c>
      <c r="D1429" s="280" t="s">
        <v>2297</v>
      </c>
      <c r="E1429" s="263">
        <v>3519</v>
      </c>
      <c r="F1429" s="263">
        <v>122</v>
      </c>
      <c r="G1429" s="263">
        <v>79</v>
      </c>
      <c r="H1429" s="263">
        <v>2</v>
      </c>
      <c r="I1429" s="263">
        <v>0</v>
      </c>
      <c r="J1429" s="264">
        <v>4066</v>
      </c>
      <c r="K1429" s="264">
        <v>176</v>
      </c>
      <c r="L1429" s="264">
        <v>176</v>
      </c>
      <c r="M1429" s="264">
        <v>2</v>
      </c>
      <c r="N1429" s="264">
        <v>0</v>
      </c>
      <c r="O1429" s="264">
        <v>2672</v>
      </c>
      <c r="P1429" s="264">
        <v>81</v>
      </c>
      <c r="Q1429" s="264">
        <v>81</v>
      </c>
      <c r="R1429" s="264">
        <v>30</v>
      </c>
      <c r="S1429" s="264">
        <v>0</v>
      </c>
      <c r="T1429" s="265">
        <v>0.015</v>
      </c>
      <c r="U1429" s="266">
        <v>3519</v>
      </c>
      <c r="V1429" s="266">
        <v>122</v>
      </c>
      <c r="W1429" s="266">
        <v>79</v>
      </c>
      <c r="X1429" s="266">
        <v>0</v>
      </c>
      <c r="Y1429" s="264">
        <v>2</v>
      </c>
      <c r="Z1429" s="267">
        <v>0.034668940039784</v>
      </c>
      <c r="AA1429" s="267">
        <v>0.034668940039784</v>
      </c>
      <c r="AB1429" s="267">
        <v>0.0432857845548451</v>
      </c>
      <c r="AC1429" s="268">
        <v>0.030314371257485</v>
      </c>
      <c r="AD1429" s="269">
        <v>-0.00861684451506103</v>
      </c>
      <c r="AE1429" s="270">
        <v>22161</v>
      </c>
      <c r="AF1429" s="271">
        <v>848</v>
      </c>
      <c r="AG1429" s="271">
        <v>0</v>
      </c>
      <c r="AH1429" s="271">
        <v>20111</v>
      </c>
      <c r="AI1429" s="271">
        <v>709</v>
      </c>
      <c r="AJ1429" s="271">
        <v>2</v>
      </c>
      <c r="AK1429" s="268">
        <v>0.0382654212355038</v>
      </c>
      <c r="AL1429" s="268">
        <v>0.0351548903585103</v>
      </c>
      <c r="AM1429" s="269">
        <v>0.00311053087699354</v>
      </c>
    </row>
    <row r="1430" spans="1:39">
      <c r="A1430" s="279" t="s">
        <v>1974</v>
      </c>
      <c r="B1430" s="280" t="s">
        <v>3362</v>
      </c>
      <c r="C1430" s="262" t="s">
        <v>2298</v>
      </c>
      <c r="D1430" s="280" t="s">
        <v>2299</v>
      </c>
      <c r="E1430" s="263">
        <v>298</v>
      </c>
      <c r="F1430" s="263">
        <v>3</v>
      </c>
      <c r="G1430" s="263">
        <v>3</v>
      </c>
      <c r="H1430" s="263">
        <v>1</v>
      </c>
      <c r="I1430" s="263">
        <v>0</v>
      </c>
      <c r="J1430" s="264">
        <v>169</v>
      </c>
      <c r="K1430" s="264">
        <v>12</v>
      </c>
      <c r="L1430" s="264">
        <v>12</v>
      </c>
      <c r="M1430" s="264">
        <v>12</v>
      </c>
      <c r="N1430" s="264">
        <v>0</v>
      </c>
      <c r="O1430" s="264">
        <v>0</v>
      </c>
      <c r="P1430" s="264">
        <v>2</v>
      </c>
      <c r="Q1430" s="264">
        <v>2</v>
      </c>
      <c r="R1430" s="264">
        <v>2</v>
      </c>
      <c r="S1430" s="264">
        <v>0</v>
      </c>
      <c r="T1430" s="265">
        <v>0.015</v>
      </c>
      <c r="U1430" s="266">
        <v>298</v>
      </c>
      <c r="V1430" s="266">
        <v>3</v>
      </c>
      <c r="W1430" s="266">
        <v>3</v>
      </c>
      <c r="X1430" s="266">
        <v>0</v>
      </c>
      <c r="Y1430" s="264">
        <v>1</v>
      </c>
      <c r="Z1430" s="267">
        <v>0.0100671140939597</v>
      </c>
      <c r="AA1430" s="267">
        <v>0.0100671140939597</v>
      </c>
      <c r="AB1430" s="267">
        <v>0.0710059171597633</v>
      </c>
      <c r="AC1430" s="268">
        <v>0</v>
      </c>
      <c r="AD1430" s="269">
        <v>-0.0609388030658036</v>
      </c>
      <c r="AE1430" s="270">
        <v>467</v>
      </c>
      <c r="AF1430" s="271">
        <v>25</v>
      </c>
      <c r="AG1430" s="271">
        <v>0</v>
      </c>
      <c r="AH1430" s="271">
        <v>0</v>
      </c>
      <c r="AI1430" s="271">
        <v>16</v>
      </c>
      <c r="AJ1430" s="271">
        <v>0</v>
      </c>
      <c r="AK1430" s="268">
        <v>0.0535331905781585</v>
      </c>
      <c r="AL1430" s="268">
        <v>0</v>
      </c>
      <c r="AM1430" s="269">
        <v>0.0535331905781585</v>
      </c>
    </row>
    <row r="1431" spans="1:39">
      <c r="A1431" s="279" t="s">
        <v>1974</v>
      </c>
      <c r="B1431" s="280" t="s">
        <v>3362</v>
      </c>
      <c r="C1431" s="262" t="s">
        <v>2300</v>
      </c>
      <c r="D1431" s="280" t="s">
        <v>2301</v>
      </c>
      <c r="E1431" s="263">
        <v>574</v>
      </c>
      <c r="F1431" s="263">
        <v>3</v>
      </c>
      <c r="G1431" s="263">
        <v>3</v>
      </c>
      <c r="H1431" s="263">
        <v>3</v>
      </c>
      <c r="I1431" s="263">
        <v>0</v>
      </c>
      <c r="J1431" s="264">
        <v>506</v>
      </c>
      <c r="K1431" s="264">
        <v>2</v>
      </c>
      <c r="L1431" s="264">
        <v>2</v>
      </c>
      <c r="M1431" s="264">
        <v>2</v>
      </c>
      <c r="N1431" s="264">
        <v>0</v>
      </c>
      <c r="O1431" s="264">
        <v>541</v>
      </c>
      <c r="P1431" s="264">
        <v>2</v>
      </c>
      <c r="Q1431" s="264">
        <v>2</v>
      </c>
      <c r="R1431" s="264">
        <v>2</v>
      </c>
      <c r="S1431" s="264">
        <v>0</v>
      </c>
      <c r="T1431" s="265">
        <v>0.015</v>
      </c>
      <c r="U1431" s="266">
        <v>574</v>
      </c>
      <c r="V1431" s="266">
        <v>3</v>
      </c>
      <c r="W1431" s="266">
        <v>3</v>
      </c>
      <c r="X1431" s="266">
        <v>0</v>
      </c>
      <c r="Y1431" s="264">
        <v>3</v>
      </c>
      <c r="Z1431" s="267">
        <v>0.00522648083623693</v>
      </c>
      <c r="AA1431" s="267">
        <v>0.00522648083623693</v>
      </c>
      <c r="AB1431" s="267">
        <v>0.00395256916996047</v>
      </c>
      <c r="AC1431" s="268">
        <v>0.00369685767097967</v>
      </c>
      <c r="AD1431" s="269">
        <v>0.00127391166627646</v>
      </c>
      <c r="AE1431" s="270">
        <v>4727</v>
      </c>
      <c r="AF1431" s="271">
        <v>14</v>
      </c>
      <c r="AG1431" s="271">
        <v>0</v>
      </c>
      <c r="AH1431" s="271">
        <v>5287</v>
      </c>
      <c r="AI1431" s="271">
        <v>6</v>
      </c>
      <c r="AJ1431" s="271">
        <v>0</v>
      </c>
      <c r="AK1431" s="268">
        <v>0.00296170932938439</v>
      </c>
      <c r="AL1431" s="268">
        <v>0.00113485908832987</v>
      </c>
      <c r="AM1431" s="269">
        <v>0.00182685024105452</v>
      </c>
    </row>
    <row r="1432" spans="1:39">
      <c r="A1432" s="279" t="s">
        <v>1974</v>
      </c>
      <c r="B1432" s="280" t="s">
        <v>3363</v>
      </c>
      <c r="C1432" s="262" t="s">
        <v>2302</v>
      </c>
      <c r="D1432" s="280" t="s">
        <v>2303</v>
      </c>
      <c r="E1432" s="263">
        <v>2313</v>
      </c>
      <c r="F1432" s="263">
        <v>66</v>
      </c>
      <c r="G1432" s="263">
        <v>52</v>
      </c>
      <c r="H1432" s="263">
        <v>2</v>
      </c>
      <c r="I1432" s="263">
        <v>0</v>
      </c>
      <c r="J1432" s="264">
        <v>2470</v>
      </c>
      <c r="K1432" s="264">
        <v>71</v>
      </c>
      <c r="L1432" s="264">
        <v>71</v>
      </c>
      <c r="M1432" s="264">
        <v>21</v>
      </c>
      <c r="N1432" s="264">
        <v>0</v>
      </c>
      <c r="O1432" s="264">
        <v>1747</v>
      </c>
      <c r="P1432" s="264">
        <v>67</v>
      </c>
      <c r="Q1432" s="264">
        <v>66</v>
      </c>
      <c r="R1432" s="264">
        <v>25</v>
      </c>
      <c r="S1432" s="264">
        <v>0</v>
      </c>
      <c r="T1432" s="265">
        <v>0.015</v>
      </c>
      <c r="U1432" s="266">
        <v>2313</v>
      </c>
      <c r="V1432" s="266">
        <v>66</v>
      </c>
      <c r="W1432" s="266">
        <v>52</v>
      </c>
      <c r="X1432" s="266">
        <v>0</v>
      </c>
      <c r="Y1432" s="264">
        <v>2</v>
      </c>
      <c r="Z1432" s="267">
        <v>0.0285343709468223</v>
      </c>
      <c r="AA1432" s="267">
        <v>0.0285343709468223</v>
      </c>
      <c r="AB1432" s="267">
        <v>0.0287449392712551</v>
      </c>
      <c r="AC1432" s="268">
        <v>0.0383514596451059</v>
      </c>
      <c r="AD1432" s="269">
        <v>-0.000210568324432753</v>
      </c>
      <c r="AE1432" s="270">
        <v>14992</v>
      </c>
      <c r="AF1432" s="271">
        <v>470</v>
      </c>
      <c r="AG1432" s="271">
        <v>0</v>
      </c>
      <c r="AH1432" s="271">
        <v>14271</v>
      </c>
      <c r="AI1432" s="271">
        <v>481</v>
      </c>
      <c r="AJ1432" s="271">
        <v>0</v>
      </c>
      <c r="AK1432" s="268">
        <v>0.031350053361793</v>
      </c>
      <c r="AL1432" s="268">
        <v>0.0337047158573331</v>
      </c>
      <c r="AM1432" s="269">
        <v>-0.0023546624955401</v>
      </c>
    </row>
    <row r="1433" spans="1:39">
      <c r="A1433" s="279" t="s">
        <v>1974</v>
      </c>
      <c r="B1433" s="280" t="s">
        <v>3363</v>
      </c>
      <c r="C1433" s="262" t="s">
        <v>2304</v>
      </c>
      <c r="D1433" s="280" t="s">
        <v>2305</v>
      </c>
      <c r="E1433" s="263">
        <v>1</v>
      </c>
      <c r="F1433" s="263">
        <v>3</v>
      </c>
      <c r="G1433" s="263">
        <v>3</v>
      </c>
      <c r="H1433" s="263">
        <v>3</v>
      </c>
      <c r="I1433" s="263">
        <v>0</v>
      </c>
      <c r="J1433" s="264">
        <v>0</v>
      </c>
      <c r="K1433" s="264">
        <v>0</v>
      </c>
      <c r="L1433" s="264">
        <v>0</v>
      </c>
      <c r="M1433" s="264">
        <v>0</v>
      </c>
      <c r="N1433" s="264">
        <v>0</v>
      </c>
      <c r="O1433" s="264">
        <v>0</v>
      </c>
      <c r="P1433" s="264">
        <v>1</v>
      </c>
      <c r="Q1433" s="264">
        <v>1</v>
      </c>
      <c r="R1433" s="264">
        <v>1</v>
      </c>
      <c r="S1433" s="264">
        <v>0</v>
      </c>
      <c r="T1433" s="265">
        <v>0.015</v>
      </c>
      <c r="U1433" s="266">
        <v>1</v>
      </c>
      <c r="V1433" s="266">
        <v>3</v>
      </c>
      <c r="W1433" s="266">
        <v>3</v>
      </c>
      <c r="X1433" s="266">
        <v>0</v>
      </c>
      <c r="Y1433" s="264">
        <v>3</v>
      </c>
      <c r="Z1433" s="267">
        <v>3</v>
      </c>
      <c r="AA1433" s="267">
        <v>3</v>
      </c>
      <c r="AB1433" s="267">
        <v>0</v>
      </c>
      <c r="AC1433" s="268">
        <v>0</v>
      </c>
      <c r="AD1433" s="269">
        <v>3</v>
      </c>
      <c r="AE1433" s="270">
        <v>1</v>
      </c>
      <c r="AF1433" s="271">
        <v>14</v>
      </c>
      <c r="AG1433" s="271">
        <v>0</v>
      </c>
      <c r="AH1433" s="271">
        <v>51</v>
      </c>
      <c r="AI1433" s="271">
        <v>34</v>
      </c>
      <c r="AJ1433" s="271">
        <v>0</v>
      </c>
      <c r="AK1433" s="268">
        <v>14</v>
      </c>
      <c r="AL1433" s="268">
        <v>0.666666666666667</v>
      </c>
      <c r="AM1433" s="269">
        <v>13.3333333333333</v>
      </c>
    </row>
    <row r="1434" spans="1:39">
      <c r="A1434" s="279" t="s">
        <v>1974</v>
      </c>
      <c r="B1434" s="280" t="s">
        <v>3363</v>
      </c>
      <c r="C1434" s="262" t="s">
        <v>2306</v>
      </c>
      <c r="D1434" s="280" t="s">
        <v>2307</v>
      </c>
      <c r="E1434" s="263">
        <v>10490</v>
      </c>
      <c r="F1434" s="263">
        <v>237</v>
      </c>
      <c r="G1434" s="263">
        <v>169</v>
      </c>
      <c r="H1434" s="263">
        <v>4</v>
      </c>
      <c r="I1434" s="263">
        <v>0</v>
      </c>
      <c r="J1434" s="264">
        <v>11487</v>
      </c>
      <c r="K1434" s="264">
        <v>196</v>
      </c>
      <c r="L1434" s="264">
        <v>195</v>
      </c>
      <c r="M1434" s="264">
        <v>5</v>
      </c>
      <c r="N1434" s="264">
        <v>0</v>
      </c>
      <c r="O1434" s="264">
        <v>8121</v>
      </c>
      <c r="P1434" s="264">
        <v>224</v>
      </c>
      <c r="Q1434" s="264">
        <v>223</v>
      </c>
      <c r="R1434" s="264">
        <v>142</v>
      </c>
      <c r="S1434" s="264">
        <v>0</v>
      </c>
      <c r="T1434" s="265">
        <v>0.015</v>
      </c>
      <c r="U1434" s="266">
        <v>10490</v>
      </c>
      <c r="V1434" s="266">
        <v>237</v>
      </c>
      <c r="W1434" s="266">
        <v>169</v>
      </c>
      <c r="X1434" s="266">
        <v>0</v>
      </c>
      <c r="Y1434" s="264">
        <v>4</v>
      </c>
      <c r="Z1434" s="267">
        <v>0.0225929456625357</v>
      </c>
      <c r="AA1434" s="267">
        <v>0.0225929456625357</v>
      </c>
      <c r="AB1434" s="267">
        <v>0.0170627666057282</v>
      </c>
      <c r="AC1434" s="268">
        <v>0.0275828099987686</v>
      </c>
      <c r="AD1434" s="269">
        <v>0.00553017905680753</v>
      </c>
      <c r="AE1434" s="270">
        <v>68382</v>
      </c>
      <c r="AF1434" s="271">
        <v>1517</v>
      </c>
      <c r="AG1434" s="271">
        <v>0</v>
      </c>
      <c r="AH1434" s="271">
        <v>66744</v>
      </c>
      <c r="AI1434" s="271">
        <v>1400</v>
      </c>
      <c r="AJ1434" s="271">
        <v>8</v>
      </c>
      <c r="AK1434" s="268">
        <v>0.0221842005206048</v>
      </c>
      <c r="AL1434" s="268">
        <v>0.0208558072635743</v>
      </c>
      <c r="AM1434" s="269">
        <v>0.00132839325703058</v>
      </c>
    </row>
    <row r="1435" spans="1:39">
      <c r="A1435" s="279" t="s">
        <v>1974</v>
      </c>
      <c r="B1435" s="280" t="s">
        <v>3363</v>
      </c>
      <c r="C1435" s="262" t="s">
        <v>2308</v>
      </c>
      <c r="D1435" s="280" t="s">
        <v>2309</v>
      </c>
      <c r="E1435" s="263">
        <v>8711</v>
      </c>
      <c r="F1435" s="263">
        <v>290</v>
      </c>
      <c r="G1435" s="263">
        <v>210</v>
      </c>
      <c r="H1435" s="263">
        <v>1</v>
      </c>
      <c r="I1435" s="263">
        <v>0</v>
      </c>
      <c r="J1435" s="264">
        <v>9985</v>
      </c>
      <c r="K1435" s="264">
        <v>343</v>
      </c>
      <c r="L1435" s="264">
        <v>342</v>
      </c>
      <c r="M1435" s="264">
        <v>26</v>
      </c>
      <c r="N1435" s="264">
        <v>0</v>
      </c>
      <c r="O1435" s="264">
        <v>6426</v>
      </c>
      <c r="P1435" s="264">
        <v>102</v>
      </c>
      <c r="Q1435" s="264">
        <v>102</v>
      </c>
      <c r="R1435" s="264">
        <v>42</v>
      </c>
      <c r="S1435" s="264">
        <v>0</v>
      </c>
      <c r="T1435" s="265">
        <v>0.015</v>
      </c>
      <c r="U1435" s="266">
        <v>8711</v>
      </c>
      <c r="V1435" s="266">
        <v>290</v>
      </c>
      <c r="W1435" s="266">
        <v>210</v>
      </c>
      <c r="X1435" s="266">
        <v>0</v>
      </c>
      <c r="Y1435" s="264">
        <v>1</v>
      </c>
      <c r="Z1435" s="267">
        <v>0.0332912409597061</v>
      </c>
      <c r="AA1435" s="267">
        <v>0.0332912409597061</v>
      </c>
      <c r="AB1435" s="267">
        <v>0.0343515272909364</v>
      </c>
      <c r="AC1435" s="268">
        <v>0.0158730158730159</v>
      </c>
      <c r="AD1435" s="269">
        <v>-0.00106028633123029</v>
      </c>
      <c r="AE1435" s="270">
        <v>54557</v>
      </c>
      <c r="AF1435" s="271">
        <v>1796</v>
      </c>
      <c r="AG1435" s="271">
        <v>0</v>
      </c>
      <c r="AH1435" s="271">
        <v>49729</v>
      </c>
      <c r="AI1435" s="271">
        <v>1923</v>
      </c>
      <c r="AJ1435" s="271">
        <v>0</v>
      </c>
      <c r="AK1435" s="268">
        <v>0.0329196986637828</v>
      </c>
      <c r="AL1435" s="268">
        <v>0.0386695891733194</v>
      </c>
      <c r="AM1435" s="269">
        <v>-0.00574989050953656</v>
      </c>
    </row>
    <row r="1436" spans="1:39">
      <c r="A1436" s="279" t="s">
        <v>1974</v>
      </c>
      <c r="B1436" s="280" t="s">
        <v>3363</v>
      </c>
      <c r="C1436" s="262" t="s">
        <v>2310</v>
      </c>
      <c r="D1436" s="280" t="s">
        <v>2311</v>
      </c>
      <c r="E1436" s="263">
        <v>61</v>
      </c>
      <c r="F1436" s="263">
        <v>1</v>
      </c>
      <c r="G1436" s="263">
        <v>1</v>
      </c>
      <c r="H1436" s="263">
        <v>1</v>
      </c>
      <c r="I1436" s="263">
        <v>0</v>
      </c>
      <c r="J1436" s="264">
        <v>43</v>
      </c>
      <c r="K1436" s="264">
        <v>0</v>
      </c>
      <c r="L1436" s="264">
        <v>0</v>
      </c>
      <c r="M1436" s="264">
        <v>0</v>
      </c>
      <c r="N1436" s="264">
        <v>0</v>
      </c>
      <c r="O1436" s="264">
        <v>41</v>
      </c>
      <c r="P1436" s="264">
        <v>0</v>
      </c>
      <c r="Q1436" s="264">
        <v>0</v>
      </c>
      <c r="R1436" s="264">
        <v>0</v>
      </c>
      <c r="S1436" s="264">
        <v>0</v>
      </c>
      <c r="T1436" s="265">
        <v>0.015</v>
      </c>
      <c r="U1436" s="266">
        <v>61</v>
      </c>
      <c r="V1436" s="266">
        <v>1</v>
      </c>
      <c r="W1436" s="266">
        <v>1</v>
      </c>
      <c r="X1436" s="266">
        <v>0</v>
      </c>
      <c r="Y1436" s="264">
        <v>1</v>
      </c>
      <c r="Z1436" s="267">
        <v>0.0163934426229508</v>
      </c>
      <c r="AA1436" s="267">
        <v>0.0163934426229508</v>
      </c>
      <c r="AB1436" s="267">
        <v>0</v>
      </c>
      <c r="AC1436" s="268">
        <v>0</v>
      </c>
      <c r="AD1436" s="269">
        <v>0.0163934426229508</v>
      </c>
      <c r="AE1436" s="270">
        <v>405</v>
      </c>
      <c r="AF1436" s="271">
        <v>4</v>
      </c>
      <c r="AG1436" s="271">
        <v>0</v>
      </c>
      <c r="AH1436" s="271">
        <v>400</v>
      </c>
      <c r="AI1436" s="271">
        <v>8</v>
      </c>
      <c r="AJ1436" s="271">
        <v>0</v>
      </c>
      <c r="AK1436" s="268">
        <v>0.00987654320987654</v>
      </c>
      <c r="AL1436" s="268">
        <v>0.02</v>
      </c>
      <c r="AM1436" s="269">
        <v>-0.0101234567901235</v>
      </c>
    </row>
    <row r="1437" spans="1:39">
      <c r="A1437" s="279" t="s">
        <v>1974</v>
      </c>
      <c r="B1437" s="280" t="s">
        <v>3363</v>
      </c>
      <c r="C1437" s="262" t="s">
        <v>2312</v>
      </c>
      <c r="D1437" s="280" t="s">
        <v>2313</v>
      </c>
      <c r="E1437" s="263">
        <v>6450</v>
      </c>
      <c r="F1437" s="263">
        <v>133</v>
      </c>
      <c r="G1437" s="263">
        <v>87</v>
      </c>
      <c r="H1437" s="263">
        <v>1</v>
      </c>
      <c r="I1437" s="263">
        <v>0</v>
      </c>
      <c r="J1437" s="264">
        <v>7712</v>
      </c>
      <c r="K1437" s="264">
        <v>127</v>
      </c>
      <c r="L1437" s="264">
        <v>127</v>
      </c>
      <c r="M1437" s="264">
        <v>2</v>
      </c>
      <c r="N1437" s="264">
        <v>0</v>
      </c>
      <c r="O1437" s="264">
        <v>4917</v>
      </c>
      <c r="P1437" s="264">
        <v>98</v>
      </c>
      <c r="Q1437" s="264">
        <v>98</v>
      </c>
      <c r="R1437" s="264">
        <v>20</v>
      </c>
      <c r="S1437" s="264">
        <v>0</v>
      </c>
      <c r="T1437" s="265">
        <v>0.015</v>
      </c>
      <c r="U1437" s="266">
        <v>6450</v>
      </c>
      <c r="V1437" s="266">
        <v>133</v>
      </c>
      <c r="W1437" s="266">
        <v>87</v>
      </c>
      <c r="X1437" s="266">
        <v>0</v>
      </c>
      <c r="Y1437" s="264">
        <v>1</v>
      </c>
      <c r="Z1437" s="267">
        <v>0.0206201550387597</v>
      </c>
      <c r="AA1437" s="267">
        <v>0.0206201550387597</v>
      </c>
      <c r="AB1437" s="267">
        <v>0.0164678423236515</v>
      </c>
      <c r="AC1437" s="268">
        <v>0.0199308521456172</v>
      </c>
      <c r="AD1437" s="269">
        <v>0.00415231271510824</v>
      </c>
      <c r="AE1437" s="270">
        <v>41458</v>
      </c>
      <c r="AF1437" s="271">
        <v>829</v>
      </c>
      <c r="AG1437" s="271">
        <v>0</v>
      </c>
      <c r="AH1437" s="271">
        <v>38407</v>
      </c>
      <c r="AI1437" s="271">
        <v>784</v>
      </c>
      <c r="AJ1437" s="271">
        <v>0</v>
      </c>
      <c r="AK1437" s="268">
        <v>0.0199961406724878</v>
      </c>
      <c r="AL1437" s="268">
        <v>0.0204129455567995</v>
      </c>
      <c r="AM1437" s="269">
        <v>-0.000416804884311724</v>
      </c>
    </row>
    <row r="1438" spans="1:39">
      <c r="A1438" s="279" t="s">
        <v>1974</v>
      </c>
      <c r="B1438" s="280" t="s">
        <v>3363</v>
      </c>
      <c r="C1438" s="262" t="s">
        <v>2314</v>
      </c>
      <c r="D1438" s="280" t="s">
        <v>2315</v>
      </c>
      <c r="E1438" s="263">
        <v>0</v>
      </c>
      <c r="F1438" s="263">
        <v>28</v>
      </c>
      <c r="G1438" s="263">
        <v>28</v>
      </c>
      <c r="H1438" s="263">
        <v>28</v>
      </c>
      <c r="I1438" s="263">
        <v>0</v>
      </c>
      <c r="J1438" s="264">
        <v>0</v>
      </c>
      <c r="K1438" s="264">
        <v>16</v>
      </c>
      <c r="L1438" s="264">
        <v>16</v>
      </c>
      <c r="M1438" s="264">
        <v>16</v>
      </c>
      <c r="N1438" s="264">
        <v>0</v>
      </c>
      <c r="O1438" s="264">
        <v>0</v>
      </c>
      <c r="P1438" s="264">
        <v>53</v>
      </c>
      <c r="Q1438" s="264">
        <v>53</v>
      </c>
      <c r="R1438" s="264">
        <v>53</v>
      </c>
      <c r="S1438" s="264">
        <v>0</v>
      </c>
      <c r="T1438" s="265">
        <v>0.015</v>
      </c>
      <c r="U1438" s="266">
        <v>0</v>
      </c>
      <c r="V1438" s="266">
        <v>28</v>
      </c>
      <c r="W1438" s="266">
        <v>28</v>
      </c>
      <c r="X1438" s="266">
        <v>0</v>
      </c>
      <c r="Y1438" s="264">
        <v>28</v>
      </c>
      <c r="Z1438" s="267">
        <v>0</v>
      </c>
      <c r="AA1438" s="267">
        <v>0</v>
      </c>
      <c r="AB1438" s="267">
        <v>0</v>
      </c>
      <c r="AC1438" s="268">
        <v>0</v>
      </c>
      <c r="AD1438" s="269">
        <v>0</v>
      </c>
      <c r="AE1438" s="270">
        <v>0</v>
      </c>
      <c r="AF1438" s="271">
        <v>165</v>
      </c>
      <c r="AG1438" s="271">
        <v>0</v>
      </c>
      <c r="AH1438" s="271">
        <v>0</v>
      </c>
      <c r="AI1438" s="271">
        <v>66</v>
      </c>
      <c r="AJ1438" s="271">
        <v>0</v>
      </c>
      <c r="AK1438" s="268">
        <v>0</v>
      </c>
      <c r="AL1438" s="268">
        <v>0</v>
      </c>
      <c r="AM1438" s="269">
        <v>0</v>
      </c>
    </row>
    <row r="1439" spans="1:39">
      <c r="A1439" s="279" t="s">
        <v>1974</v>
      </c>
      <c r="B1439" s="280" t="s">
        <v>3362</v>
      </c>
      <c r="C1439" s="262" t="s">
        <v>2316</v>
      </c>
      <c r="D1439" s="280" t="s">
        <v>2317</v>
      </c>
      <c r="E1439" s="263">
        <v>0</v>
      </c>
      <c r="F1439" s="263">
        <v>0</v>
      </c>
      <c r="G1439" s="263">
        <v>0</v>
      </c>
      <c r="H1439" s="263">
        <v>0</v>
      </c>
      <c r="I1439" s="263">
        <v>0</v>
      </c>
      <c r="J1439" s="264">
        <v>0</v>
      </c>
      <c r="K1439" s="264">
        <v>2</v>
      </c>
      <c r="L1439" s="264">
        <v>2</v>
      </c>
      <c r="M1439" s="264">
        <v>0</v>
      </c>
      <c r="N1439" s="264">
        <v>0</v>
      </c>
      <c r="O1439" s="264">
        <v>0</v>
      </c>
      <c r="P1439" s="264">
        <v>1</v>
      </c>
      <c r="Q1439" s="264">
        <v>1</v>
      </c>
      <c r="R1439" s="264">
        <v>1</v>
      </c>
      <c r="S1439" s="264">
        <v>0</v>
      </c>
      <c r="T1439" s="265">
        <v>0.015</v>
      </c>
      <c r="U1439" s="266">
        <v>0</v>
      </c>
      <c r="V1439" s="266">
        <v>0</v>
      </c>
      <c r="W1439" s="266">
        <v>0</v>
      </c>
      <c r="X1439" s="266">
        <v>0</v>
      </c>
      <c r="Y1439" s="264">
        <v>0</v>
      </c>
      <c r="Z1439" s="267">
        <v>0</v>
      </c>
      <c r="AA1439" s="267">
        <v>0</v>
      </c>
      <c r="AB1439" s="267">
        <v>0</v>
      </c>
      <c r="AC1439" s="268">
        <v>0</v>
      </c>
      <c r="AD1439" s="269">
        <v>0</v>
      </c>
      <c r="AE1439" s="270">
        <v>0</v>
      </c>
      <c r="AF1439" s="271">
        <v>12</v>
      </c>
      <c r="AG1439" s="271">
        <v>0</v>
      </c>
      <c r="AH1439" s="271">
        <v>0</v>
      </c>
      <c r="AI1439" s="271">
        <v>11</v>
      </c>
      <c r="AJ1439" s="271">
        <v>0</v>
      </c>
      <c r="AK1439" s="268">
        <v>0</v>
      </c>
      <c r="AL1439" s="268">
        <v>0</v>
      </c>
      <c r="AM1439" s="269">
        <v>0</v>
      </c>
    </row>
    <row r="1440" spans="1:39">
      <c r="A1440" s="279" t="s">
        <v>1974</v>
      </c>
      <c r="B1440" s="280" t="s">
        <v>3362</v>
      </c>
      <c r="C1440" s="262" t="s">
        <v>2318</v>
      </c>
      <c r="D1440" s="280" t="s">
        <v>2319</v>
      </c>
      <c r="E1440" s="263">
        <v>3181</v>
      </c>
      <c r="F1440" s="263">
        <v>57</v>
      </c>
      <c r="G1440" s="263">
        <v>42</v>
      </c>
      <c r="H1440" s="263">
        <v>0</v>
      </c>
      <c r="I1440" s="263">
        <v>0</v>
      </c>
      <c r="J1440" s="264">
        <v>3712</v>
      </c>
      <c r="K1440" s="264">
        <v>123</v>
      </c>
      <c r="L1440" s="264">
        <v>123</v>
      </c>
      <c r="M1440" s="264">
        <v>13</v>
      </c>
      <c r="N1440" s="264">
        <v>0</v>
      </c>
      <c r="O1440" s="264">
        <v>2364</v>
      </c>
      <c r="P1440" s="264">
        <v>45</v>
      </c>
      <c r="Q1440" s="264">
        <v>45</v>
      </c>
      <c r="R1440" s="264">
        <v>32</v>
      </c>
      <c r="S1440" s="264">
        <v>0</v>
      </c>
      <c r="T1440" s="265">
        <v>0.015</v>
      </c>
      <c r="U1440" s="266">
        <v>3181</v>
      </c>
      <c r="V1440" s="266">
        <v>57</v>
      </c>
      <c r="W1440" s="266">
        <v>42</v>
      </c>
      <c r="X1440" s="266">
        <v>0</v>
      </c>
      <c r="Y1440" s="264">
        <v>0</v>
      </c>
      <c r="Z1440" s="267">
        <v>0.0179188934297391</v>
      </c>
      <c r="AA1440" s="267">
        <v>0.0179188934297391</v>
      </c>
      <c r="AB1440" s="267">
        <v>0.033135775862069</v>
      </c>
      <c r="AC1440" s="268">
        <v>0.0190355329949239</v>
      </c>
      <c r="AD1440" s="269">
        <v>-0.0152168824323299</v>
      </c>
      <c r="AE1440" s="270">
        <v>19860</v>
      </c>
      <c r="AF1440" s="271">
        <v>497</v>
      </c>
      <c r="AG1440" s="271">
        <v>1</v>
      </c>
      <c r="AH1440" s="271">
        <v>18026</v>
      </c>
      <c r="AI1440" s="271">
        <v>421</v>
      </c>
      <c r="AJ1440" s="271">
        <v>0</v>
      </c>
      <c r="AK1440" s="268">
        <v>0.0249748237663646</v>
      </c>
      <c r="AL1440" s="268">
        <v>0.0233551536669256</v>
      </c>
      <c r="AM1440" s="269">
        <v>0.001619670099439</v>
      </c>
    </row>
    <row r="1441" spans="1:39">
      <c r="A1441" s="279" t="s">
        <v>1974</v>
      </c>
      <c r="B1441" s="280" t="s">
        <v>3362</v>
      </c>
      <c r="C1441" s="262" t="s">
        <v>2320</v>
      </c>
      <c r="D1441" s="280" t="s">
        <v>2321</v>
      </c>
      <c r="E1441" s="263">
        <v>4047</v>
      </c>
      <c r="F1441" s="263">
        <v>73</v>
      </c>
      <c r="G1441" s="263">
        <v>57</v>
      </c>
      <c r="H1441" s="263">
        <v>5</v>
      </c>
      <c r="I1441" s="263">
        <v>0</v>
      </c>
      <c r="J1441" s="264">
        <v>4195</v>
      </c>
      <c r="K1441" s="264">
        <v>76</v>
      </c>
      <c r="L1441" s="264">
        <v>76</v>
      </c>
      <c r="M1441" s="264">
        <v>19</v>
      </c>
      <c r="N1441" s="264">
        <v>0</v>
      </c>
      <c r="O1441" s="264">
        <v>3165</v>
      </c>
      <c r="P1441" s="264">
        <v>86</v>
      </c>
      <c r="Q1441" s="264">
        <v>86</v>
      </c>
      <c r="R1441" s="264">
        <v>60</v>
      </c>
      <c r="S1441" s="264">
        <v>0</v>
      </c>
      <c r="T1441" s="265">
        <v>0.015</v>
      </c>
      <c r="U1441" s="266">
        <v>4047</v>
      </c>
      <c r="V1441" s="266">
        <v>73</v>
      </c>
      <c r="W1441" s="266">
        <v>57</v>
      </c>
      <c r="X1441" s="266">
        <v>0</v>
      </c>
      <c r="Y1441" s="264">
        <v>5</v>
      </c>
      <c r="Z1441" s="267">
        <v>0.0180380528786756</v>
      </c>
      <c r="AA1441" s="267">
        <v>0.0180380528786756</v>
      </c>
      <c r="AB1441" s="267">
        <v>0.0181168057210965</v>
      </c>
      <c r="AC1441" s="268">
        <v>0.027172195892575</v>
      </c>
      <c r="AD1441" s="269">
        <v>-7.87528424209816e-5</v>
      </c>
      <c r="AE1441" s="270">
        <v>24860</v>
      </c>
      <c r="AF1441" s="271">
        <v>536</v>
      </c>
      <c r="AG1441" s="271">
        <v>0</v>
      </c>
      <c r="AH1441" s="271">
        <v>23365</v>
      </c>
      <c r="AI1441" s="271">
        <v>448</v>
      </c>
      <c r="AJ1441" s="271">
        <v>0</v>
      </c>
      <c r="AK1441" s="268">
        <v>0.0215607401448109</v>
      </c>
      <c r="AL1441" s="268">
        <v>0.0191739781724802</v>
      </c>
      <c r="AM1441" s="269">
        <v>0.00238676197233074</v>
      </c>
    </row>
    <row r="1442" spans="1:39">
      <c r="A1442" s="279" t="s">
        <v>1974</v>
      </c>
      <c r="B1442" s="280" t="s">
        <v>3362</v>
      </c>
      <c r="C1442" s="262" t="s">
        <v>2322</v>
      </c>
      <c r="D1442" s="280" t="s">
        <v>2323</v>
      </c>
      <c r="E1442" s="263">
        <v>9863</v>
      </c>
      <c r="F1442" s="263">
        <v>272</v>
      </c>
      <c r="G1442" s="263">
        <v>95</v>
      </c>
      <c r="H1442" s="263">
        <v>0</v>
      </c>
      <c r="I1442" s="263">
        <v>0</v>
      </c>
      <c r="J1442" s="264">
        <v>11674</v>
      </c>
      <c r="K1442" s="264">
        <v>333</v>
      </c>
      <c r="L1442" s="264">
        <v>333</v>
      </c>
      <c r="M1442" s="264">
        <v>1</v>
      </c>
      <c r="N1442" s="264">
        <v>0</v>
      </c>
      <c r="O1442" s="264">
        <v>7907</v>
      </c>
      <c r="P1442" s="264">
        <v>163</v>
      </c>
      <c r="Q1442" s="264">
        <v>163</v>
      </c>
      <c r="R1442" s="264">
        <v>15</v>
      </c>
      <c r="S1442" s="264">
        <v>0</v>
      </c>
      <c r="T1442" s="265">
        <v>0.015</v>
      </c>
      <c r="U1442" s="266">
        <v>9863</v>
      </c>
      <c r="V1442" s="266">
        <v>272</v>
      </c>
      <c r="W1442" s="266">
        <v>95</v>
      </c>
      <c r="X1442" s="266">
        <v>0</v>
      </c>
      <c r="Y1442" s="264">
        <v>0</v>
      </c>
      <c r="Z1442" s="267">
        <v>0.0275778160803001</v>
      </c>
      <c r="AA1442" s="267">
        <v>0.0275778160803001</v>
      </c>
      <c r="AB1442" s="267">
        <v>0.0285249271886243</v>
      </c>
      <c r="AC1442" s="268">
        <v>0.0206146452510434</v>
      </c>
      <c r="AD1442" s="269">
        <v>-0.00094711110832418</v>
      </c>
      <c r="AE1442" s="270">
        <v>62090</v>
      </c>
      <c r="AF1442" s="271">
        <v>1748</v>
      </c>
      <c r="AG1442" s="271">
        <v>0</v>
      </c>
      <c r="AH1442" s="271">
        <v>57192</v>
      </c>
      <c r="AI1442" s="271">
        <v>1682</v>
      </c>
      <c r="AJ1442" s="271">
        <v>0</v>
      </c>
      <c r="AK1442" s="268">
        <v>0.0281526815912385</v>
      </c>
      <c r="AL1442" s="268">
        <v>0.0294097076514198</v>
      </c>
      <c r="AM1442" s="269">
        <v>-0.00125702606018125</v>
      </c>
    </row>
    <row r="1443" spans="1:39">
      <c r="A1443" s="279" t="s">
        <v>1974</v>
      </c>
      <c r="B1443" s="280" t="s">
        <v>3362</v>
      </c>
      <c r="C1443" s="262" t="s">
        <v>2324</v>
      </c>
      <c r="D1443" s="280" t="s">
        <v>2325</v>
      </c>
      <c r="E1443" s="263">
        <v>0</v>
      </c>
      <c r="F1443" s="263">
        <v>0</v>
      </c>
      <c r="G1443" s="263">
        <v>0</v>
      </c>
      <c r="H1443" s="263">
        <v>0</v>
      </c>
      <c r="I1443" s="263">
        <v>0</v>
      </c>
      <c r="J1443" s="264">
        <v>0</v>
      </c>
      <c r="K1443" s="264">
        <v>0</v>
      </c>
      <c r="L1443" s="264">
        <v>0</v>
      </c>
      <c r="M1443" s="264">
        <v>0</v>
      </c>
      <c r="N1443" s="264">
        <v>0</v>
      </c>
      <c r="O1443" s="264">
        <v>0</v>
      </c>
      <c r="P1443" s="264">
        <v>0</v>
      </c>
      <c r="Q1443" s="264">
        <v>0</v>
      </c>
      <c r="R1443" s="264">
        <v>0</v>
      </c>
      <c r="S1443" s="264">
        <v>0</v>
      </c>
      <c r="T1443" s="265">
        <v>0.015</v>
      </c>
      <c r="U1443" s="266">
        <v>0</v>
      </c>
      <c r="V1443" s="266">
        <v>0</v>
      </c>
      <c r="W1443" s="266">
        <v>0</v>
      </c>
      <c r="X1443" s="266">
        <v>0</v>
      </c>
      <c r="Y1443" s="264">
        <v>0</v>
      </c>
      <c r="Z1443" s="267">
        <v>0</v>
      </c>
      <c r="AA1443" s="267">
        <v>0</v>
      </c>
      <c r="AB1443" s="267">
        <v>0</v>
      </c>
      <c r="AC1443" s="268">
        <v>0</v>
      </c>
      <c r="AD1443" s="269">
        <v>0</v>
      </c>
      <c r="AE1443" s="270">
        <v>0</v>
      </c>
      <c r="AF1443" s="271">
        <v>0</v>
      </c>
      <c r="AG1443" s="271">
        <v>0</v>
      </c>
      <c r="AH1443" s="271">
        <v>0</v>
      </c>
      <c r="AI1443" s="271">
        <v>0</v>
      </c>
      <c r="AJ1443" s="271">
        <v>0</v>
      </c>
      <c r="AK1443" s="268">
        <v>0</v>
      </c>
      <c r="AL1443" s="268">
        <v>0</v>
      </c>
      <c r="AM1443" s="269">
        <v>0</v>
      </c>
    </row>
    <row r="1444" spans="1:39">
      <c r="A1444" s="279" t="s">
        <v>1974</v>
      </c>
      <c r="B1444" s="280" t="s">
        <v>3362</v>
      </c>
      <c r="C1444" s="262" t="s">
        <v>2326</v>
      </c>
      <c r="D1444" s="280" t="s">
        <v>2327</v>
      </c>
      <c r="E1444" s="263">
        <v>4666</v>
      </c>
      <c r="F1444" s="263">
        <v>164</v>
      </c>
      <c r="G1444" s="263">
        <v>98</v>
      </c>
      <c r="H1444" s="263">
        <v>0</v>
      </c>
      <c r="I1444" s="263">
        <v>0</v>
      </c>
      <c r="J1444" s="264">
        <v>5430</v>
      </c>
      <c r="K1444" s="264">
        <v>146</v>
      </c>
      <c r="L1444" s="264">
        <v>146</v>
      </c>
      <c r="M1444" s="264">
        <v>1</v>
      </c>
      <c r="N1444" s="264">
        <v>0</v>
      </c>
      <c r="O1444" s="264">
        <v>3424</v>
      </c>
      <c r="P1444" s="264">
        <v>97</v>
      </c>
      <c r="Q1444" s="264">
        <v>97</v>
      </c>
      <c r="R1444" s="264">
        <v>30</v>
      </c>
      <c r="S1444" s="264">
        <v>0</v>
      </c>
      <c r="T1444" s="265">
        <v>0.015</v>
      </c>
      <c r="U1444" s="266">
        <v>4666</v>
      </c>
      <c r="V1444" s="266">
        <v>164</v>
      </c>
      <c r="W1444" s="266">
        <v>98</v>
      </c>
      <c r="X1444" s="266">
        <v>0</v>
      </c>
      <c r="Y1444" s="264">
        <v>0</v>
      </c>
      <c r="Z1444" s="267">
        <v>0.035147878268324</v>
      </c>
      <c r="AA1444" s="267">
        <v>0.035147878268324</v>
      </c>
      <c r="AB1444" s="267">
        <v>0.0268876611418048</v>
      </c>
      <c r="AC1444" s="268">
        <v>0.0283294392523364</v>
      </c>
      <c r="AD1444" s="269">
        <v>0.00826021712651926</v>
      </c>
      <c r="AE1444" s="270">
        <v>29802</v>
      </c>
      <c r="AF1444" s="271">
        <v>795</v>
      </c>
      <c r="AG1444" s="271">
        <v>0</v>
      </c>
      <c r="AH1444" s="271">
        <v>27994</v>
      </c>
      <c r="AI1444" s="271">
        <v>732</v>
      </c>
      <c r="AJ1444" s="271">
        <v>0</v>
      </c>
      <c r="AK1444" s="268">
        <v>0.0266760620092611</v>
      </c>
      <c r="AL1444" s="268">
        <v>0.0261484603843681</v>
      </c>
      <c r="AM1444" s="269">
        <v>0.000527601624893046</v>
      </c>
    </row>
    <row r="1445" spans="1:39">
      <c r="A1445" s="279" t="s">
        <v>1974</v>
      </c>
      <c r="B1445" s="280" t="s">
        <v>3362</v>
      </c>
      <c r="C1445" s="262" t="s">
        <v>2328</v>
      </c>
      <c r="D1445" s="280" t="s">
        <v>2329</v>
      </c>
      <c r="E1445" s="263">
        <v>0</v>
      </c>
      <c r="F1445" s="263">
        <v>0</v>
      </c>
      <c r="G1445" s="263">
        <v>0</v>
      </c>
      <c r="H1445" s="263">
        <v>0</v>
      </c>
      <c r="I1445" s="263">
        <v>0</v>
      </c>
      <c r="J1445" s="264">
        <v>0</v>
      </c>
      <c r="K1445" s="264">
        <v>0</v>
      </c>
      <c r="L1445" s="264">
        <v>0</v>
      </c>
      <c r="M1445" s="264">
        <v>0</v>
      </c>
      <c r="N1445" s="264">
        <v>0</v>
      </c>
      <c r="O1445" s="264">
        <v>0</v>
      </c>
      <c r="P1445" s="264">
        <v>0</v>
      </c>
      <c r="Q1445" s="264">
        <v>0</v>
      </c>
      <c r="R1445" s="264">
        <v>0</v>
      </c>
      <c r="S1445" s="264">
        <v>0</v>
      </c>
      <c r="T1445" s="265">
        <v>0.015</v>
      </c>
      <c r="U1445" s="266">
        <v>0</v>
      </c>
      <c r="V1445" s="266">
        <v>0</v>
      </c>
      <c r="W1445" s="266">
        <v>0</v>
      </c>
      <c r="X1445" s="266">
        <v>0</v>
      </c>
      <c r="Y1445" s="264">
        <v>0</v>
      </c>
      <c r="Z1445" s="267">
        <v>0</v>
      </c>
      <c r="AA1445" s="267">
        <v>0</v>
      </c>
      <c r="AB1445" s="267">
        <v>0</v>
      </c>
      <c r="AC1445" s="268">
        <v>0</v>
      </c>
      <c r="AD1445" s="269">
        <v>0</v>
      </c>
      <c r="AE1445" s="270">
        <v>0</v>
      </c>
      <c r="AF1445" s="271">
        <v>0</v>
      </c>
      <c r="AG1445" s="271">
        <v>0</v>
      </c>
      <c r="AH1445" s="271">
        <v>0</v>
      </c>
      <c r="AI1445" s="271">
        <v>1</v>
      </c>
      <c r="AJ1445" s="271">
        <v>0</v>
      </c>
      <c r="AK1445" s="268">
        <v>0</v>
      </c>
      <c r="AL1445" s="268">
        <v>0</v>
      </c>
      <c r="AM1445" s="269">
        <v>0</v>
      </c>
    </row>
    <row r="1446" spans="1:39">
      <c r="A1446" s="279" t="s">
        <v>1974</v>
      </c>
      <c r="B1446" s="280" t="s">
        <v>3362</v>
      </c>
      <c r="C1446" s="262" t="s">
        <v>2330</v>
      </c>
      <c r="D1446" s="280" t="s">
        <v>2331</v>
      </c>
      <c r="E1446" s="263">
        <v>9007</v>
      </c>
      <c r="F1446" s="263">
        <v>389</v>
      </c>
      <c r="G1446" s="263">
        <v>201</v>
      </c>
      <c r="H1446" s="263">
        <v>20</v>
      </c>
      <c r="I1446" s="263">
        <v>0</v>
      </c>
      <c r="J1446" s="264">
        <v>10451</v>
      </c>
      <c r="K1446" s="264">
        <v>519</v>
      </c>
      <c r="L1446" s="264">
        <v>517</v>
      </c>
      <c r="M1446" s="264">
        <v>8</v>
      </c>
      <c r="N1446" s="264">
        <v>0</v>
      </c>
      <c r="O1446" s="264">
        <v>6727</v>
      </c>
      <c r="P1446" s="264">
        <v>282</v>
      </c>
      <c r="Q1446" s="264">
        <v>282</v>
      </c>
      <c r="R1446" s="264">
        <v>62</v>
      </c>
      <c r="S1446" s="264">
        <v>1</v>
      </c>
      <c r="T1446" s="265">
        <v>0.015</v>
      </c>
      <c r="U1446" s="266">
        <v>9007</v>
      </c>
      <c r="V1446" s="266">
        <v>389</v>
      </c>
      <c r="W1446" s="266">
        <v>201</v>
      </c>
      <c r="X1446" s="266">
        <v>0</v>
      </c>
      <c r="Y1446" s="264">
        <v>20</v>
      </c>
      <c r="Z1446" s="267">
        <v>0.0431886310647274</v>
      </c>
      <c r="AA1446" s="267">
        <v>0.0431886310647274</v>
      </c>
      <c r="AB1446" s="267">
        <v>0.0496603195866424</v>
      </c>
      <c r="AC1446" s="268">
        <v>0.0417719637282593</v>
      </c>
      <c r="AD1446" s="269">
        <v>-0.00647168852191499</v>
      </c>
      <c r="AE1446" s="270">
        <v>55828</v>
      </c>
      <c r="AF1446" s="271">
        <v>2608</v>
      </c>
      <c r="AG1446" s="271">
        <v>1</v>
      </c>
      <c r="AH1446" s="271">
        <v>50393</v>
      </c>
      <c r="AI1446" s="271">
        <v>2344</v>
      </c>
      <c r="AJ1446" s="271">
        <v>1</v>
      </c>
      <c r="AK1446" s="268">
        <v>0.0466969979221896</v>
      </c>
      <c r="AL1446" s="268">
        <v>0.0464945528148751</v>
      </c>
      <c r="AM1446" s="269">
        <v>0.000202445107314507</v>
      </c>
    </row>
    <row r="1447" spans="1:39">
      <c r="A1447" s="279" t="s">
        <v>1974</v>
      </c>
      <c r="B1447" s="280" t="s">
        <v>3362</v>
      </c>
      <c r="C1447" s="262" t="s">
        <v>2332</v>
      </c>
      <c r="D1447" s="280" t="s">
        <v>2333</v>
      </c>
      <c r="E1447" s="263">
        <v>5124</v>
      </c>
      <c r="F1447" s="263">
        <v>108</v>
      </c>
      <c r="G1447" s="263">
        <v>69</v>
      </c>
      <c r="H1447" s="263">
        <v>1</v>
      </c>
      <c r="I1447" s="263">
        <v>0</v>
      </c>
      <c r="J1447" s="264">
        <v>6024</v>
      </c>
      <c r="K1447" s="264">
        <v>84</v>
      </c>
      <c r="L1447" s="264">
        <v>84</v>
      </c>
      <c r="M1447" s="264">
        <v>11</v>
      </c>
      <c r="N1447" s="264">
        <v>0</v>
      </c>
      <c r="O1447" s="264">
        <v>3908</v>
      </c>
      <c r="P1447" s="264">
        <v>79</v>
      </c>
      <c r="Q1447" s="264">
        <v>79</v>
      </c>
      <c r="R1447" s="264">
        <v>38</v>
      </c>
      <c r="S1447" s="264">
        <v>0</v>
      </c>
      <c r="T1447" s="265">
        <v>0.015</v>
      </c>
      <c r="U1447" s="266">
        <v>5124</v>
      </c>
      <c r="V1447" s="266">
        <v>108</v>
      </c>
      <c r="W1447" s="266">
        <v>69</v>
      </c>
      <c r="X1447" s="266">
        <v>0</v>
      </c>
      <c r="Y1447" s="264">
        <v>1</v>
      </c>
      <c r="Z1447" s="267">
        <v>0.0210772833723653</v>
      </c>
      <c r="AA1447" s="267">
        <v>0.0210772833723653</v>
      </c>
      <c r="AB1447" s="267">
        <v>0.0139442231075697</v>
      </c>
      <c r="AC1447" s="268">
        <v>0.0202149437052201</v>
      </c>
      <c r="AD1447" s="269">
        <v>0.00713306026479562</v>
      </c>
      <c r="AE1447" s="270">
        <v>33334</v>
      </c>
      <c r="AF1447" s="271">
        <v>614</v>
      </c>
      <c r="AG1447" s="271">
        <v>0</v>
      </c>
      <c r="AH1447" s="271">
        <v>31081</v>
      </c>
      <c r="AI1447" s="271">
        <v>576</v>
      </c>
      <c r="AJ1447" s="271">
        <v>1</v>
      </c>
      <c r="AK1447" s="268">
        <v>0.0184196316073679</v>
      </c>
      <c r="AL1447" s="268">
        <v>0.0185000482609955</v>
      </c>
      <c r="AM1447" s="269">
        <v>-8.04166536276102e-5</v>
      </c>
    </row>
    <row r="1448" spans="1:39">
      <c r="A1448" s="279" t="s">
        <v>1974</v>
      </c>
      <c r="B1448" s="280" t="s">
        <v>3362</v>
      </c>
      <c r="C1448" s="262" t="s">
        <v>2334</v>
      </c>
      <c r="D1448" s="280" t="s">
        <v>2335</v>
      </c>
      <c r="E1448" s="263">
        <v>672</v>
      </c>
      <c r="F1448" s="263">
        <v>16</v>
      </c>
      <c r="G1448" s="263">
        <v>16</v>
      </c>
      <c r="H1448" s="263">
        <v>16</v>
      </c>
      <c r="I1448" s="263">
        <v>0</v>
      </c>
      <c r="J1448" s="264">
        <v>743</v>
      </c>
      <c r="K1448" s="264">
        <v>12</v>
      </c>
      <c r="L1448" s="264">
        <v>12</v>
      </c>
      <c r="M1448" s="264">
        <v>12</v>
      </c>
      <c r="N1448" s="264">
        <v>0</v>
      </c>
      <c r="O1448" s="264">
        <v>453</v>
      </c>
      <c r="P1448" s="264">
        <v>1</v>
      </c>
      <c r="Q1448" s="264">
        <v>1</v>
      </c>
      <c r="R1448" s="264">
        <v>0</v>
      </c>
      <c r="S1448" s="264">
        <v>0</v>
      </c>
      <c r="T1448" s="265">
        <v>0.015</v>
      </c>
      <c r="U1448" s="266">
        <v>672</v>
      </c>
      <c r="V1448" s="266">
        <v>16</v>
      </c>
      <c r="W1448" s="266">
        <v>16</v>
      </c>
      <c r="X1448" s="266">
        <v>0</v>
      </c>
      <c r="Y1448" s="264">
        <v>16</v>
      </c>
      <c r="Z1448" s="267">
        <v>0.0238095238095238</v>
      </c>
      <c r="AA1448" s="267">
        <v>0.0238095238095238</v>
      </c>
      <c r="AB1448" s="267">
        <v>0.0161507402422611</v>
      </c>
      <c r="AC1448" s="268">
        <v>0.0022075055187638</v>
      </c>
      <c r="AD1448" s="269">
        <v>0.0076587835672627</v>
      </c>
      <c r="AE1448" s="270">
        <v>3752</v>
      </c>
      <c r="AF1448" s="271">
        <v>59</v>
      </c>
      <c r="AG1448" s="271">
        <v>0</v>
      </c>
      <c r="AH1448" s="271">
        <v>3441</v>
      </c>
      <c r="AI1448" s="271">
        <v>59</v>
      </c>
      <c r="AJ1448" s="271">
        <v>0</v>
      </c>
      <c r="AK1448" s="268">
        <v>0.0157249466950959</v>
      </c>
      <c r="AL1448" s="268">
        <v>0.017146178436501</v>
      </c>
      <c r="AM1448" s="269">
        <v>-0.00142123174140507</v>
      </c>
    </row>
    <row r="1449" spans="1:39">
      <c r="A1449" s="279" t="s">
        <v>1974</v>
      </c>
      <c r="B1449" s="280" t="s">
        <v>3364</v>
      </c>
      <c r="C1449" s="262" t="s">
        <v>2336</v>
      </c>
      <c r="D1449" s="280" t="s">
        <v>2337</v>
      </c>
      <c r="E1449" s="263">
        <v>8120</v>
      </c>
      <c r="F1449" s="263">
        <v>174</v>
      </c>
      <c r="G1449" s="263">
        <v>113</v>
      </c>
      <c r="H1449" s="263">
        <v>1</v>
      </c>
      <c r="I1449" s="263">
        <v>0</v>
      </c>
      <c r="J1449" s="264">
        <v>9299</v>
      </c>
      <c r="K1449" s="264">
        <v>156</v>
      </c>
      <c r="L1449" s="264">
        <v>155</v>
      </c>
      <c r="M1449" s="264">
        <v>2</v>
      </c>
      <c r="N1449" s="264">
        <v>0</v>
      </c>
      <c r="O1449" s="264">
        <v>6877</v>
      </c>
      <c r="P1449" s="264">
        <v>160</v>
      </c>
      <c r="Q1449" s="264">
        <v>160</v>
      </c>
      <c r="R1449" s="264">
        <v>63</v>
      </c>
      <c r="S1449" s="264">
        <v>0</v>
      </c>
      <c r="T1449" s="265">
        <v>0.015</v>
      </c>
      <c r="U1449" s="266">
        <v>8120</v>
      </c>
      <c r="V1449" s="266">
        <v>174</v>
      </c>
      <c r="W1449" s="266">
        <v>113</v>
      </c>
      <c r="X1449" s="266">
        <v>0</v>
      </c>
      <c r="Y1449" s="264">
        <v>1</v>
      </c>
      <c r="Z1449" s="267">
        <v>0.0214285714285714</v>
      </c>
      <c r="AA1449" s="267">
        <v>0.0214285714285714</v>
      </c>
      <c r="AB1449" s="267">
        <v>0.0167759974190773</v>
      </c>
      <c r="AC1449" s="268">
        <v>0.0232659589937473</v>
      </c>
      <c r="AD1449" s="269">
        <v>0.00465257400949411</v>
      </c>
      <c r="AE1449" s="270">
        <v>54111</v>
      </c>
      <c r="AF1449" s="271">
        <v>1155</v>
      </c>
      <c r="AG1449" s="271">
        <v>1</v>
      </c>
      <c r="AH1449" s="271">
        <v>50170</v>
      </c>
      <c r="AI1449" s="271">
        <v>1087</v>
      </c>
      <c r="AJ1449" s="271">
        <v>1</v>
      </c>
      <c r="AK1449" s="268">
        <v>0.0213265324980133</v>
      </c>
      <c r="AL1449" s="268">
        <v>0.0216464022324098</v>
      </c>
      <c r="AM1449" s="269">
        <v>-0.000319869734396461</v>
      </c>
    </row>
    <row r="1450" spans="1:39">
      <c r="A1450" s="279" t="s">
        <v>1974</v>
      </c>
      <c r="B1450" s="280" t="s">
        <v>3363</v>
      </c>
      <c r="C1450" s="262" t="s">
        <v>2338</v>
      </c>
      <c r="D1450" s="280" t="s">
        <v>2339</v>
      </c>
      <c r="E1450" s="263">
        <v>0</v>
      </c>
      <c r="F1450" s="263">
        <v>0</v>
      </c>
      <c r="G1450" s="263">
        <v>0</v>
      </c>
      <c r="H1450" s="263">
        <v>0</v>
      </c>
      <c r="I1450" s="263">
        <v>0</v>
      </c>
      <c r="J1450" s="264">
        <v>0</v>
      </c>
      <c r="K1450" s="264">
        <v>0</v>
      </c>
      <c r="L1450" s="264">
        <v>0</v>
      </c>
      <c r="M1450" s="264">
        <v>0</v>
      </c>
      <c r="N1450" s="264">
        <v>0</v>
      </c>
      <c r="O1450" s="264">
        <v>0</v>
      </c>
      <c r="P1450" s="264">
        <v>0</v>
      </c>
      <c r="Q1450" s="264">
        <v>0</v>
      </c>
      <c r="R1450" s="264">
        <v>0</v>
      </c>
      <c r="S1450" s="264">
        <v>0</v>
      </c>
      <c r="T1450" s="265">
        <v>0.015</v>
      </c>
      <c r="U1450" s="266">
        <v>0</v>
      </c>
      <c r="V1450" s="266">
        <v>0</v>
      </c>
      <c r="W1450" s="266">
        <v>0</v>
      </c>
      <c r="X1450" s="266">
        <v>0</v>
      </c>
      <c r="Y1450" s="264">
        <v>0</v>
      </c>
      <c r="Z1450" s="267">
        <v>0</v>
      </c>
      <c r="AA1450" s="267">
        <v>0</v>
      </c>
      <c r="AB1450" s="267">
        <v>0</v>
      </c>
      <c r="AC1450" s="268">
        <v>0</v>
      </c>
      <c r="AD1450" s="269">
        <v>0</v>
      </c>
      <c r="AE1450" s="270">
        <v>0</v>
      </c>
      <c r="AF1450" s="271">
        <v>0</v>
      </c>
      <c r="AG1450" s="271">
        <v>0</v>
      </c>
      <c r="AH1450" s="271">
        <v>0</v>
      </c>
      <c r="AI1450" s="271">
        <v>0</v>
      </c>
      <c r="AJ1450" s="271">
        <v>0</v>
      </c>
      <c r="AK1450" s="268">
        <v>0</v>
      </c>
      <c r="AL1450" s="268">
        <v>0</v>
      </c>
      <c r="AM1450" s="269">
        <v>0</v>
      </c>
    </row>
    <row r="1451" spans="1:39">
      <c r="A1451" s="279" t="s">
        <v>1974</v>
      </c>
      <c r="B1451" s="280" t="s">
        <v>3363</v>
      </c>
      <c r="C1451" s="262" t="s">
        <v>2340</v>
      </c>
      <c r="D1451" s="280" t="s">
        <v>2341</v>
      </c>
      <c r="E1451" s="263">
        <v>112</v>
      </c>
      <c r="F1451" s="263">
        <v>6</v>
      </c>
      <c r="G1451" s="263">
        <v>6</v>
      </c>
      <c r="H1451" s="263">
        <v>5</v>
      </c>
      <c r="I1451" s="263">
        <v>0</v>
      </c>
      <c r="J1451" s="264">
        <v>6</v>
      </c>
      <c r="K1451" s="264">
        <v>5</v>
      </c>
      <c r="L1451" s="264">
        <v>5</v>
      </c>
      <c r="M1451" s="264">
        <v>5</v>
      </c>
      <c r="N1451" s="264">
        <v>0</v>
      </c>
      <c r="O1451" s="264">
        <v>0</v>
      </c>
      <c r="P1451" s="264">
        <v>7</v>
      </c>
      <c r="Q1451" s="264">
        <v>7</v>
      </c>
      <c r="R1451" s="264">
        <v>7</v>
      </c>
      <c r="S1451" s="264">
        <v>0</v>
      </c>
      <c r="T1451" s="265">
        <v>0.015</v>
      </c>
      <c r="U1451" s="266">
        <v>112</v>
      </c>
      <c r="V1451" s="266">
        <v>6</v>
      </c>
      <c r="W1451" s="266">
        <v>6</v>
      </c>
      <c r="X1451" s="266">
        <v>0</v>
      </c>
      <c r="Y1451" s="264">
        <v>5</v>
      </c>
      <c r="Z1451" s="267">
        <v>0.0535714285714286</v>
      </c>
      <c r="AA1451" s="267">
        <v>0.0535714285714286</v>
      </c>
      <c r="AB1451" s="267">
        <v>0.833333333333333</v>
      </c>
      <c r="AC1451" s="268">
        <v>0</v>
      </c>
      <c r="AD1451" s="269">
        <v>-0.779761904761905</v>
      </c>
      <c r="AE1451" s="270">
        <v>136</v>
      </c>
      <c r="AF1451" s="271">
        <v>39</v>
      </c>
      <c r="AG1451" s="271">
        <v>0</v>
      </c>
      <c r="AH1451" s="271">
        <v>1</v>
      </c>
      <c r="AI1451" s="271">
        <v>31</v>
      </c>
      <c r="AJ1451" s="271">
        <v>0</v>
      </c>
      <c r="AK1451" s="268">
        <v>0.286764705882353</v>
      </c>
      <c r="AL1451" s="268">
        <v>31</v>
      </c>
      <c r="AM1451" s="269">
        <v>-30.7132352941176</v>
      </c>
    </row>
    <row r="1452" spans="1:39">
      <c r="A1452" s="279" t="s">
        <v>1974</v>
      </c>
      <c r="B1452" s="280" t="s">
        <v>3363</v>
      </c>
      <c r="C1452" s="262" t="s">
        <v>2342</v>
      </c>
      <c r="D1452" s="280" t="s">
        <v>2343</v>
      </c>
      <c r="E1452" s="263">
        <v>0</v>
      </c>
      <c r="F1452" s="263">
        <v>1</v>
      </c>
      <c r="G1452" s="263">
        <v>1</v>
      </c>
      <c r="H1452" s="263">
        <v>1</v>
      </c>
      <c r="I1452" s="263">
        <v>0</v>
      </c>
      <c r="J1452" s="264">
        <v>0</v>
      </c>
      <c r="K1452" s="264">
        <v>0</v>
      </c>
      <c r="L1452" s="264">
        <v>0</v>
      </c>
      <c r="M1452" s="264">
        <v>0</v>
      </c>
      <c r="N1452" s="264">
        <v>0</v>
      </c>
      <c r="O1452" s="264">
        <v>0</v>
      </c>
      <c r="P1452" s="264">
        <v>3</v>
      </c>
      <c r="Q1452" s="264">
        <v>3</v>
      </c>
      <c r="R1452" s="264">
        <v>2</v>
      </c>
      <c r="S1452" s="264">
        <v>0</v>
      </c>
      <c r="T1452" s="265">
        <v>0.015</v>
      </c>
      <c r="U1452" s="266">
        <v>0</v>
      </c>
      <c r="V1452" s="266">
        <v>1</v>
      </c>
      <c r="W1452" s="266">
        <v>1</v>
      </c>
      <c r="X1452" s="266">
        <v>0</v>
      </c>
      <c r="Y1452" s="264">
        <v>1</v>
      </c>
      <c r="Z1452" s="267">
        <v>0</v>
      </c>
      <c r="AA1452" s="267">
        <v>0</v>
      </c>
      <c r="AB1452" s="267">
        <v>0</v>
      </c>
      <c r="AC1452" s="268">
        <v>0</v>
      </c>
      <c r="AD1452" s="269">
        <v>0</v>
      </c>
      <c r="AE1452" s="270">
        <v>0</v>
      </c>
      <c r="AF1452" s="271">
        <v>12</v>
      </c>
      <c r="AG1452" s="271">
        <v>0</v>
      </c>
      <c r="AH1452" s="271">
        <v>0</v>
      </c>
      <c r="AI1452" s="271">
        <v>9</v>
      </c>
      <c r="AJ1452" s="271">
        <v>0</v>
      </c>
      <c r="AK1452" s="268">
        <v>0</v>
      </c>
      <c r="AL1452" s="268">
        <v>0</v>
      </c>
      <c r="AM1452" s="269">
        <v>0</v>
      </c>
    </row>
    <row r="1453" spans="1:39">
      <c r="A1453" s="279" t="s">
        <v>1974</v>
      </c>
      <c r="B1453" s="280" t="s">
        <v>3363</v>
      </c>
      <c r="C1453" s="262" t="s">
        <v>2344</v>
      </c>
      <c r="D1453" s="280" t="s">
        <v>2345</v>
      </c>
      <c r="E1453" s="263">
        <v>11378</v>
      </c>
      <c r="F1453" s="263">
        <v>241</v>
      </c>
      <c r="G1453" s="263">
        <v>132</v>
      </c>
      <c r="H1453" s="263">
        <v>0</v>
      </c>
      <c r="I1453" s="263">
        <v>0</v>
      </c>
      <c r="J1453" s="264">
        <v>12367</v>
      </c>
      <c r="K1453" s="264">
        <v>163</v>
      </c>
      <c r="L1453" s="264">
        <v>163</v>
      </c>
      <c r="M1453" s="264">
        <v>0</v>
      </c>
      <c r="N1453" s="264">
        <v>0</v>
      </c>
      <c r="O1453" s="264">
        <v>8144</v>
      </c>
      <c r="P1453" s="264">
        <v>196</v>
      </c>
      <c r="Q1453" s="264">
        <v>196</v>
      </c>
      <c r="R1453" s="264">
        <v>15</v>
      </c>
      <c r="S1453" s="264">
        <v>0</v>
      </c>
      <c r="T1453" s="265">
        <v>0.015</v>
      </c>
      <c r="U1453" s="266">
        <v>11378</v>
      </c>
      <c r="V1453" s="266">
        <v>241</v>
      </c>
      <c r="W1453" s="266">
        <v>132</v>
      </c>
      <c r="X1453" s="266">
        <v>0</v>
      </c>
      <c r="Y1453" s="264">
        <v>0</v>
      </c>
      <c r="Z1453" s="267">
        <v>0.0211812269291615</v>
      </c>
      <c r="AA1453" s="267">
        <v>0.0211812269291615</v>
      </c>
      <c r="AB1453" s="267">
        <v>0.0131802377294413</v>
      </c>
      <c r="AC1453" s="268">
        <v>0.0240667976424362</v>
      </c>
      <c r="AD1453" s="269">
        <v>0.00800098919972029</v>
      </c>
      <c r="AE1453" s="270">
        <v>68027</v>
      </c>
      <c r="AF1453" s="271">
        <v>1380</v>
      </c>
      <c r="AG1453" s="271">
        <v>0</v>
      </c>
      <c r="AH1453" s="271">
        <v>61353</v>
      </c>
      <c r="AI1453" s="271">
        <v>1419</v>
      </c>
      <c r="AJ1453" s="271">
        <v>0</v>
      </c>
      <c r="AK1453" s="268">
        <v>0.020286062886795</v>
      </c>
      <c r="AL1453" s="268">
        <v>0.023128453376363</v>
      </c>
      <c r="AM1453" s="269">
        <v>-0.00284239048956806</v>
      </c>
    </row>
    <row r="1454" spans="1:39">
      <c r="A1454" s="279" t="s">
        <v>1974</v>
      </c>
      <c r="B1454" s="280" t="s">
        <v>3363</v>
      </c>
      <c r="C1454" s="262" t="s">
        <v>2346</v>
      </c>
      <c r="D1454" s="280" t="s">
        <v>2347</v>
      </c>
      <c r="E1454" s="263">
        <v>0</v>
      </c>
      <c r="F1454" s="263">
        <v>2</v>
      </c>
      <c r="G1454" s="263">
        <v>2</v>
      </c>
      <c r="H1454" s="263">
        <v>0</v>
      </c>
      <c r="I1454" s="263">
        <v>0</v>
      </c>
      <c r="J1454" s="264">
        <v>0</v>
      </c>
      <c r="K1454" s="264">
        <v>3</v>
      </c>
      <c r="L1454" s="264">
        <v>3</v>
      </c>
      <c r="M1454" s="264">
        <v>3</v>
      </c>
      <c r="N1454" s="264">
        <v>0</v>
      </c>
      <c r="O1454" s="264">
        <v>0</v>
      </c>
      <c r="P1454" s="264">
        <v>4</v>
      </c>
      <c r="Q1454" s="264">
        <v>4</v>
      </c>
      <c r="R1454" s="264">
        <v>4</v>
      </c>
      <c r="S1454" s="264">
        <v>0</v>
      </c>
      <c r="T1454" s="265">
        <v>0.015</v>
      </c>
      <c r="U1454" s="266">
        <v>0</v>
      </c>
      <c r="V1454" s="266">
        <v>2</v>
      </c>
      <c r="W1454" s="266">
        <v>2</v>
      </c>
      <c r="X1454" s="266">
        <v>0</v>
      </c>
      <c r="Y1454" s="264">
        <v>0</v>
      </c>
      <c r="Z1454" s="267">
        <v>0</v>
      </c>
      <c r="AA1454" s="267">
        <v>0</v>
      </c>
      <c r="AB1454" s="267">
        <v>0</v>
      </c>
      <c r="AC1454" s="268">
        <v>0</v>
      </c>
      <c r="AD1454" s="269">
        <v>0</v>
      </c>
      <c r="AE1454" s="270">
        <v>0</v>
      </c>
      <c r="AF1454" s="271">
        <v>13</v>
      </c>
      <c r="AG1454" s="271">
        <v>0</v>
      </c>
      <c r="AH1454" s="271">
        <v>0</v>
      </c>
      <c r="AI1454" s="271">
        <v>20</v>
      </c>
      <c r="AJ1454" s="271">
        <v>0</v>
      </c>
      <c r="AK1454" s="268">
        <v>0</v>
      </c>
      <c r="AL1454" s="268">
        <v>0</v>
      </c>
      <c r="AM1454" s="269">
        <v>0</v>
      </c>
    </row>
    <row r="1455" spans="1:39">
      <c r="A1455" s="279" t="s">
        <v>1974</v>
      </c>
      <c r="B1455" s="280" t="s">
        <v>3364</v>
      </c>
      <c r="C1455" s="262" t="s">
        <v>2348</v>
      </c>
      <c r="D1455" s="280" t="s">
        <v>2349</v>
      </c>
      <c r="E1455" s="263">
        <v>5634</v>
      </c>
      <c r="F1455" s="263">
        <v>223</v>
      </c>
      <c r="G1455" s="263">
        <v>157</v>
      </c>
      <c r="H1455" s="263">
        <v>6</v>
      </c>
      <c r="I1455" s="263">
        <v>0</v>
      </c>
      <c r="J1455" s="264">
        <v>6258</v>
      </c>
      <c r="K1455" s="264">
        <v>198</v>
      </c>
      <c r="L1455" s="264">
        <v>198</v>
      </c>
      <c r="M1455" s="264">
        <v>11</v>
      </c>
      <c r="N1455" s="264">
        <v>0</v>
      </c>
      <c r="O1455" s="264">
        <v>4498</v>
      </c>
      <c r="P1455" s="264">
        <v>160</v>
      </c>
      <c r="Q1455" s="264">
        <v>160</v>
      </c>
      <c r="R1455" s="264">
        <v>76</v>
      </c>
      <c r="S1455" s="264">
        <v>0</v>
      </c>
      <c r="T1455" s="265">
        <v>0.015</v>
      </c>
      <c r="U1455" s="266">
        <v>5634</v>
      </c>
      <c r="V1455" s="266">
        <v>223</v>
      </c>
      <c r="W1455" s="266">
        <v>157</v>
      </c>
      <c r="X1455" s="266">
        <v>0</v>
      </c>
      <c r="Y1455" s="264">
        <v>6</v>
      </c>
      <c r="Z1455" s="267">
        <v>0.0395811146609869</v>
      </c>
      <c r="AA1455" s="267">
        <v>0.0395811146609869</v>
      </c>
      <c r="AB1455" s="267">
        <v>0.0316395014381592</v>
      </c>
      <c r="AC1455" s="268">
        <v>0.0355713650511338</v>
      </c>
      <c r="AD1455" s="269">
        <v>0.00794161322282771</v>
      </c>
      <c r="AE1455" s="270">
        <v>36540</v>
      </c>
      <c r="AF1455" s="271">
        <v>1297</v>
      </c>
      <c r="AG1455" s="271">
        <v>0</v>
      </c>
      <c r="AH1455" s="271">
        <v>33797</v>
      </c>
      <c r="AI1455" s="271">
        <v>1396</v>
      </c>
      <c r="AJ1455" s="271">
        <v>0</v>
      </c>
      <c r="AK1455" s="268">
        <v>0.0354953475643131</v>
      </c>
      <c r="AL1455" s="268">
        <v>0.041305441311359</v>
      </c>
      <c r="AM1455" s="269">
        <v>-0.00581009374704592</v>
      </c>
    </row>
    <row r="1456" spans="1:39">
      <c r="A1456" s="279" t="s">
        <v>1974</v>
      </c>
      <c r="B1456" s="280" t="s">
        <v>3364</v>
      </c>
      <c r="C1456" s="262" t="s">
        <v>2350</v>
      </c>
      <c r="D1456" s="280" t="s">
        <v>2351</v>
      </c>
      <c r="E1456" s="263">
        <v>6946</v>
      </c>
      <c r="F1456" s="263">
        <v>150</v>
      </c>
      <c r="G1456" s="263">
        <v>95</v>
      </c>
      <c r="H1456" s="263">
        <v>6</v>
      </c>
      <c r="I1456" s="263">
        <v>0</v>
      </c>
      <c r="J1456" s="264">
        <v>7522</v>
      </c>
      <c r="K1456" s="264">
        <v>189</v>
      </c>
      <c r="L1456" s="264">
        <v>189</v>
      </c>
      <c r="M1456" s="264">
        <v>28</v>
      </c>
      <c r="N1456" s="264">
        <v>0</v>
      </c>
      <c r="O1456" s="264">
        <v>4875</v>
      </c>
      <c r="P1456" s="264">
        <v>125</v>
      </c>
      <c r="Q1456" s="264">
        <v>125</v>
      </c>
      <c r="R1456" s="264">
        <v>81</v>
      </c>
      <c r="S1456" s="264">
        <v>0</v>
      </c>
      <c r="T1456" s="265">
        <v>0.015</v>
      </c>
      <c r="U1456" s="266">
        <v>6946</v>
      </c>
      <c r="V1456" s="266">
        <v>150</v>
      </c>
      <c r="W1456" s="266">
        <v>95</v>
      </c>
      <c r="X1456" s="266">
        <v>0</v>
      </c>
      <c r="Y1456" s="264">
        <v>6</v>
      </c>
      <c r="Z1456" s="267">
        <v>0.0215951626835589</v>
      </c>
      <c r="AA1456" s="267">
        <v>0.0215951626835589</v>
      </c>
      <c r="AB1456" s="267">
        <v>0.0251262961978197</v>
      </c>
      <c r="AC1456" s="268">
        <v>0.0256410256410256</v>
      </c>
      <c r="AD1456" s="269">
        <v>-0.00353113351426084</v>
      </c>
      <c r="AE1456" s="270">
        <v>41714</v>
      </c>
      <c r="AF1456" s="271">
        <v>1072</v>
      </c>
      <c r="AG1456" s="271">
        <v>0</v>
      </c>
      <c r="AH1456" s="271">
        <v>39828</v>
      </c>
      <c r="AI1456" s="271">
        <v>1019</v>
      </c>
      <c r="AJ1456" s="271">
        <v>1</v>
      </c>
      <c r="AK1456" s="268">
        <v>0.0256988061562065</v>
      </c>
      <c r="AL1456" s="268">
        <v>0.0255599076026916</v>
      </c>
      <c r="AM1456" s="269">
        <v>0.000138898553514975</v>
      </c>
    </row>
    <row r="1457" spans="1:39">
      <c r="A1457" s="279" t="s">
        <v>1974</v>
      </c>
      <c r="B1457" s="280" t="s">
        <v>3364</v>
      </c>
      <c r="C1457" s="262" t="s">
        <v>2352</v>
      </c>
      <c r="D1457" s="280" t="s">
        <v>2353</v>
      </c>
      <c r="E1457" s="263">
        <v>3865</v>
      </c>
      <c r="F1457" s="263">
        <v>68</v>
      </c>
      <c r="G1457" s="263">
        <v>49</v>
      </c>
      <c r="H1457" s="263">
        <v>4</v>
      </c>
      <c r="I1457" s="263">
        <v>0</v>
      </c>
      <c r="J1457" s="264">
        <v>4368</v>
      </c>
      <c r="K1457" s="264">
        <v>68</v>
      </c>
      <c r="L1457" s="264">
        <v>68</v>
      </c>
      <c r="M1457" s="264">
        <v>7</v>
      </c>
      <c r="N1457" s="264">
        <v>0</v>
      </c>
      <c r="O1457" s="264">
        <v>2711</v>
      </c>
      <c r="P1457" s="264">
        <v>36</v>
      </c>
      <c r="Q1457" s="264">
        <v>35</v>
      </c>
      <c r="R1457" s="264">
        <v>17</v>
      </c>
      <c r="S1457" s="264">
        <v>0</v>
      </c>
      <c r="T1457" s="265">
        <v>0.015</v>
      </c>
      <c r="U1457" s="266">
        <v>3865</v>
      </c>
      <c r="V1457" s="266">
        <v>68</v>
      </c>
      <c r="W1457" s="266">
        <v>49</v>
      </c>
      <c r="X1457" s="266">
        <v>0</v>
      </c>
      <c r="Y1457" s="264">
        <v>4</v>
      </c>
      <c r="Z1457" s="267">
        <v>0.0175937904269081</v>
      </c>
      <c r="AA1457" s="267">
        <v>0.0175937904269081</v>
      </c>
      <c r="AB1457" s="267">
        <v>0.0155677655677656</v>
      </c>
      <c r="AC1457" s="268">
        <v>0.0132792327554408</v>
      </c>
      <c r="AD1457" s="269">
        <v>0.00202602485914258</v>
      </c>
      <c r="AE1457" s="270">
        <v>23455</v>
      </c>
      <c r="AF1457" s="271">
        <v>412</v>
      </c>
      <c r="AG1457" s="271">
        <v>0</v>
      </c>
      <c r="AH1457" s="271">
        <v>21645</v>
      </c>
      <c r="AI1457" s="271">
        <v>394</v>
      </c>
      <c r="AJ1457" s="271">
        <v>0</v>
      </c>
      <c r="AK1457" s="268">
        <v>0.0175655510552121</v>
      </c>
      <c r="AL1457" s="268">
        <v>0.0182028182028182</v>
      </c>
      <c r="AM1457" s="269">
        <v>-0.000637267147606094</v>
      </c>
    </row>
    <row r="1458" spans="1:39">
      <c r="A1458" s="279" t="s">
        <v>1974</v>
      </c>
      <c r="B1458" s="280" t="s">
        <v>3364</v>
      </c>
      <c r="C1458" s="262" t="s">
        <v>2354</v>
      </c>
      <c r="D1458" s="280" t="s">
        <v>2355</v>
      </c>
      <c r="E1458" s="263">
        <v>169</v>
      </c>
      <c r="F1458" s="263">
        <v>7</v>
      </c>
      <c r="G1458" s="263">
        <v>7</v>
      </c>
      <c r="H1458" s="263">
        <v>4</v>
      </c>
      <c r="I1458" s="263">
        <v>0</v>
      </c>
      <c r="J1458" s="264">
        <v>160</v>
      </c>
      <c r="K1458" s="264">
        <v>2</v>
      </c>
      <c r="L1458" s="264">
        <v>2</v>
      </c>
      <c r="M1458" s="264">
        <v>2</v>
      </c>
      <c r="N1458" s="264">
        <v>0</v>
      </c>
      <c r="O1458" s="264">
        <v>112</v>
      </c>
      <c r="P1458" s="264">
        <v>14</v>
      </c>
      <c r="Q1458" s="264">
        <v>14</v>
      </c>
      <c r="R1458" s="264">
        <v>14</v>
      </c>
      <c r="S1458" s="264">
        <v>0</v>
      </c>
      <c r="T1458" s="265">
        <v>0.015</v>
      </c>
      <c r="U1458" s="266">
        <v>169</v>
      </c>
      <c r="V1458" s="266">
        <v>7</v>
      </c>
      <c r="W1458" s="266">
        <v>7</v>
      </c>
      <c r="X1458" s="266">
        <v>0</v>
      </c>
      <c r="Y1458" s="264">
        <v>4</v>
      </c>
      <c r="Z1458" s="267">
        <v>0.0414201183431953</v>
      </c>
      <c r="AA1458" s="267">
        <v>0.0414201183431953</v>
      </c>
      <c r="AB1458" s="267">
        <v>0.0125</v>
      </c>
      <c r="AC1458" s="268">
        <v>0.125</v>
      </c>
      <c r="AD1458" s="269">
        <v>0.0289201183431953</v>
      </c>
      <c r="AE1458" s="270">
        <v>1097</v>
      </c>
      <c r="AF1458" s="271">
        <v>40</v>
      </c>
      <c r="AG1458" s="271">
        <v>0</v>
      </c>
      <c r="AH1458" s="271">
        <v>1138</v>
      </c>
      <c r="AI1458" s="271">
        <v>29</v>
      </c>
      <c r="AJ1458" s="271">
        <v>0</v>
      </c>
      <c r="AK1458" s="268">
        <v>0.0364630811303555</v>
      </c>
      <c r="AL1458" s="268">
        <v>0.0254833040421793</v>
      </c>
      <c r="AM1458" s="269">
        <v>0.0109797770881763</v>
      </c>
    </row>
    <row r="1459" spans="1:39">
      <c r="A1459" s="279" t="s">
        <v>1974</v>
      </c>
      <c r="B1459" s="280" t="s">
        <v>3364</v>
      </c>
      <c r="C1459" s="262" t="s">
        <v>2356</v>
      </c>
      <c r="D1459" s="280" t="s">
        <v>2357</v>
      </c>
      <c r="E1459" s="263">
        <v>493</v>
      </c>
      <c r="F1459" s="263">
        <v>2</v>
      </c>
      <c r="G1459" s="263">
        <v>2</v>
      </c>
      <c r="H1459" s="263">
        <v>1</v>
      </c>
      <c r="I1459" s="263">
        <v>0</v>
      </c>
      <c r="J1459" s="264">
        <v>0</v>
      </c>
      <c r="K1459" s="264">
        <v>0</v>
      </c>
      <c r="L1459" s="264">
        <v>0</v>
      </c>
      <c r="M1459" s="264">
        <v>0</v>
      </c>
      <c r="N1459" s="264">
        <v>0</v>
      </c>
      <c r="O1459" s="264">
        <v>0</v>
      </c>
      <c r="P1459" s="264">
        <v>0</v>
      </c>
      <c r="Q1459" s="264">
        <v>0</v>
      </c>
      <c r="R1459" s="264">
        <v>0</v>
      </c>
      <c r="S1459" s="264">
        <v>0</v>
      </c>
      <c r="T1459" s="265">
        <v>0.015</v>
      </c>
      <c r="U1459" s="266">
        <v>493</v>
      </c>
      <c r="V1459" s="266">
        <v>2</v>
      </c>
      <c r="W1459" s="266">
        <v>2</v>
      </c>
      <c r="X1459" s="266">
        <v>0</v>
      </c>
      <c r="Y1459" s="264">
        <v>1</v>
      </c>
      <c r="Z1459" s="267">
        <v>0.00405679513184584</v>
      </c>
      <c r="AA1459" s="267">
        <v>0.00405679513184584</v>
      </c>
      <c r="AB1459" s="267">
        <v>0</v>
      </c>
      <c r="AC1459" s="268">
        <v>0</v>
      </c>
      <c r="AD1459" s="269">
        <v>0.00405679513184584</v>
      </c>
      <c r="AE1459" s="270">
        <v>493</v>
      </c>
      <c r="AF1459" s="271">
        <v>8</v>
      </c>
      <c r="AG1459" s="271">
        <v>0</v>
      </c>
      <c r="AH1459" s="271">
        <v>0</v>
      </c>
      <c r="AI1459" s="271">
        <v>12</v>
      </c>
      <c r="AJ1459" s="271">
        <v>0</v>
      </c>
      <c r="AK1459" s="268">
        <v>0.0162271805273834</v>
      </c>
      <c r="AL1459" s="268">
        <v>0</v>
      </c>
      <c r="AM1459" s="269">
        <v>0.0162271805273834</v>
      </c>
    </row>
    <row r="1460" spans="1:39">
      <c r="A1460" s="279" t="s">
        <v>1974</v>
      </c>
      <c r="B1460" s="280" t="s">
        <v>3364</v>
      </c>
      <c r="C1460" s="262" t="s">
        <v>2358</v>
      </c>
      <c r="D1460" s="280" t="s">
        <v>2359</v>
      </c>
      <c r="E1460" s="263">
        <v>7322</v>
      </c>
      <c r="F1460" s="263">
        <v>139</v>
      </c>
      <c r="G1460" s="263">
        <v>78</v>
      </c>
      <c r="H1460" s="263">
        <v>1</v>
      </c>
      <c r="I1460" s="263">
        <v>0</v>
      </c>
      <c r="J1460" s="264">
        <v>7828</v>
      </c>
      <c r="K1460" s="264">
        <v>146</v>
      </c>
      <c r="L1460" s="264">
        <v>146</v>
      </c>
      <c r="M1460" s="264">
        <v>17</v>
      </c>
      <c r="N1460" s="264">
        <v>0</v>
      </c>
      <c r="O1460" s="264">
        <v>5644</v>
      </c>
      <c r="P1460" s="264">
        <v>118</v>
      </c>
      <c r="Q1460" s="264">
        <v>118</v>
      </c>
      <c r="R1460" s="264">
        <v>68</v>
      </c>
      <c r="S1460" s="264">
        <v>0</v>
      </c>
      <c r="T1460" s="265">
        <v>0.015</v>
      </c>
      <c r="U1460" s="266">
        <v>7322</v>
      </c>
      <c r="V1460" s="266">
        <v>139</v>
      </c>
      <c r="W1460" s="266">
        <v>78</v>
      </c>
      <c r="X1460" s="266">
        <v>0</v>
      </c>
      <c r="Y1460" s="264">
        <v>1</v>
      </c>
      <c r="Z1460" s="267">
        <v>0.018983884184649</v>
      </c>
      <c r="AA1460" s="267">
        <v>0.018983884184649</v>
      </c>
      <c r="AB1460" s="267">
        <v>0.0186509964230966</v>
      </c>
      <c r="AC1460" s="268">
        <v>0.0209071580439405</v>
      </c>
      <c r="AD1460" s="269">
        <v>0.000332887761552429</v>
      </c>
      <c r="AE1460" s="270">
        <v>48645</v>
      </c>
      <c r="AF1460" s="271">
        <v>879</v>
      </c>
      <c r="AG1460" s="271">
        <v>0</v>
      </c>
      <c r="AH1460" s="271">
        <v>43704</v>
      </c>
      <c r="AI1460" s="271">
        <v>1050</v>
      </c>
      <c r="AJ1460" s="271">
        <v>1</v>
      </c>
      <c r="AK1460" s="268">
        <v>0.0180696885599753</v>
      </c>
      <c r="AL1460" s="268">
        <v>0.0240023796448838</v>
      </c>
      <c r="AM1460" s="269">
        <v>-0.00593269108490843</v>
      </c>
    </row>
    <row r="1461" spans="1:39">
      <c r="A1461" s="279" t="s">
        <v>1974</v>
      </c>
      <c r="B1461" s="280" t="s">
        <v>3364</v>
      </c>
      <c r="C1461" s="262" t="s">
        <v>2360</v>
      </c>
      <c r="D1461" s="280" t="s">
        <v>2361</v>
      </c>
      <c r="E1461" s="263">
        <v>151</v>
      </c>
      <c r="F1461" s="263">
        <v>17</v>
      </c>
      <c r="G1461" s="263">
        <v>17</v>
      </c>
      <c r="H1461" s="263">
        <v>0</v>
      </c>
      <c r="I1461" s="263">
        <v>0</v>
      </c>
      <c r="J1461" s="264">
        <v>45</v>
      </c>
      <c r="K1461" s="264">
        <v>19</v>
      </c>
      <c r="L1461" s="264">
        <v>19</v>
      </c>
      <c r="M1461" s="264">
        <v>19</v>
      </c>
      <c r="N1461" s="264">
        <v>0</v>
      </c>
      <c r="O1461" s="264">
        <v>0</v>
      </c>
      <c r="P1461" s="264">
        <v>5</v>
      </c>
      <c r="Q1461" s="264">
        <v>5</v>
      </c>
      <c r="R1461" s="264">
        <v>5</v>
      </c>
      <c r="S1461" s="264">
        <v>0</v>
      </c>
      <c r="T1461" s="265">
        <v>0.015</v>
      </c>
      <c r="U1461" s="266">
        <v>151</v>
      </c>
      <c r="V1461" s="266">
        <v>17</v>
      </c>
      <c r="W1461" s="266">
        <v>17</v>
      </c>
      <c r="X1461" s="266">
        <v>0</v>
      </c>
      <c r="Y1461" s="264">
        <v>0</v>
      </c>
      <c r="Z1461" s="267">
        <v>0.112582781456954</v>
      </c>
      <c r="AA1461" s="267">
        <v>0.112582781456954</v>
      </c>
      <c r="AB1461" s="267">
        <v>0.422222222222222</v>
      </c>
      <c r="AC1461" s="268">
        <v>0</v>
      </c>
      <c r="AD1461" s="269">
        <v>-0.309639440765269</v>
      </c>
      <c r="AE1461" s="270">
        <v>196</v>
      </c>
      <c r="AF1461" s="271">
        <v>84</v>
      </c>
      <c r="AG1461" s="271">
        <v>0</v>
      </c>
      <c r="AH1461" s="271">
        <v>0</v>
      </c>
      <c r="AI1461" s="271">
        <v>54</v>
      </c>
      <c r="AJ1461" s="271">
        <v>0</v>
      </c>
      <c r="AK1461" s="268">
        <v>0.428571428571429</v>
      </c>
      <c r="AL1461" s="268">
        <v>0</v>
      </c>
      <c r="AM1461" s="269">
        <v>0.428571428571429</v>
      </c>
    </row>
    <row r="1462" spans="1:39">
      <c r="A1462" s="279" t="s">
        <v>1974</v>
      </c>
      <c r="B1462" s="280" t="s">
        <v>3364</v>
      </c>
      <c r="C1462" s="262" t="s">
        <v>2362</v>
      </c>
      <c r="D1462" s="280" t="s">
        <v>2363</v>
      </c>
      <c r="E1462" s="263">
        <v>10137</v>
      </c>
      <c r="F1462" s="263">
        <v>225</v>
      </c>
      <c r="G1462" s="263">
        <v>150</v>
      </c>
      <c r="H1462" s="263">
        <v>1</v>
      </c>
      <c r="I1462" s="263">
        <v>0</v>
      </c>
      <c r="J1462" s="264">
        <v>10901</v>
      </c>
      <c r="K1462" s="264">
        <v>287</v>
      </c>
      <c r="L1462" s="264">
        <v>285</v>
      </c>
      <c r="M1462" s="264">
        <v>7</v>
      </c>
      <c r="N1462" s="264">
        <v>0</v>
      </c>
      <c r="O1462" s="264">
        <v>7625</v>
      </c>
      <c r="P1462" s="264">
        <v>227</v>
      </c>
      <c r="Q1462" s="264">
        <v>227</v>
      </c>
      <c r="R1462" s="264">
        <v>95</v>
      </c>
      <c r="S1462" s="264">
        <v>0</v>
      </c>
      <c r="T1462" s="265">
        <v>0.015</v>
      </c>
      <c r="U1462" s="266">
        <v>10137</v>
      </c>
      <c r="V1462" s="266">
        <v>225</v>
      </c>
      <c r="W1462" s="266">
        <v>150</v>
      </c>
      <c r="X1462" s="266">
        <v>0</v>
      </c>
      <c r="Y1462" s="264">
        <v>1</v>
      </c>
      <c r="Z1462" s="267">
        <v>0.0221959159514649</v>
      </c>
      <c r="AA1462" s="267">
        <v>0.0221959159514649</v>
      </c>
      <c r="AB1462" s="267">
        <v>0.0263278598293735</v>
      </c>
      <c r="AC1462" s="268">
        <v>0.0297704918032787</v>
      </c>
      <c r="AD1462" s="269">
        <v>-0.00413194387790852</v>
      </c>
      <c r="AE1462" s="270">
        <v>64187</v>
      </c>
      <c r="AF1462" s="271">
        <v>1762</v>
      </c>
      <c r="AG1462" s="271">
        <v>0</v>
      </c>
      <c r="AH1462" s="271">
        <v>59635</v>
      </c>
      <c r="AI1462" s="271">
        <v>1782</v>
      </c>
      <c r="AJ1462" s="271">
        <v>0</v>
      </c>
      <c r="AK1462" s="268">
        <v>0.0274510414881518</v>
      </c>
      <c r="AL1462" s="268">
        <v>0.0298817808334032</v>
      </c>
      <c r="AM1462" s="269">
        <v>-0.0024307393452514</v>
      </c>
    </row>
    <row r="1463" spans="1:39">
      <c r="A1463" s="279" t="s">
        <v>1974</v>
      </c>
      <c r="B1463" s="280" t="s">
        <v>3364</v>
      </c>
      <c r="C1463" s="262" t="s">
        <v>2364</v>
      </c>
      <c r="D1463" s="280" t="s">
        <v>2365</v>
      </c>
      <c r="E1463" s="263">
        <v>8229</v>
      </c>
      <c r="F1463" s="263">
        <v>111</v>
      </c>
      <c r="G1463" s="263">
        <v>61</v>
      </c>
      <c r="H1463" s="263">
        <v>1</v>
      </c>
      <c r="I1463" s="263">
        <v>0</v>
      </c>
      <c r="J1463" s="264">
        <v>8673</v>
      </c>
      <c r="K1463" s="264">
        <v>365</v>
      </c>
      <c r="L1463" s="264">
        <v>364</v>
      </c>
      <c r="M1463" s="264">
        <v>19</v>
      </c>
      <c r="N1463" s="264">
        <v>0</v>
      </c>
      <c r="O1463" s="264">
        <v>6054</v>
      </c>
      <c r="P1463" s="264">
        <v>240</v>
      </c>
      <c r="Q1463" s="264">
        <v>237</v>
      </c>
      <c r="R1463" s="264">
        <v>51</v>
      </c>
      <c r="S1463" s="264">
        <v>0</v>
      </c>
      <c r="T1463" s="265">
        <v>0.015</v>
      </c>
      <c r="U1463" s="266">
        <v>8229</v>
      </c>
      <c r="V1463" s="266">
        <v>111</v>
      </c>
      <c r="W1463" s="266">
        <v>61</v>
      </c>
      <c r="X1463" s="266">
        <v>0</v>
      </c>
      <c r="Y1463" s="264">
        <v>1</v>
      </c>
      <c r="Z1463" s="267">
        <v>0.013488880787459</v>
      </c>
      <c r="AA1463" s="267">
        <v>0.013488880787459</v>
      </c>
      <c r="AB1463" s="267">
        <v>0.0420846304623544</v>
      </c>
      <c r="AC1463" s="268">
        <v>0.0396432111000991</v>
      </c>
      <c r="AD1463" s="269">
        <v>-0.0285957496748954</v>
      </c>
      <c r="AE1463" s="270">
        <v>49639</v>
      </c>
      <c r="AF1463" s="271">
        <v>1522</v>
      </c>
      <c r="AG1463" s="271">
        <v>0</v>
      </c>
      <c r="AH1463" s="271">
        <v>45319</v>
      </c>
      <c r="AI1463" s="271">
        <v>1376</v>
      </c>
      <c r="AJ1463" s="271">
        <v>0</v>
      </c>
      <c r="AK1463" s="268">
        <v>0.0306613751284272</v>
      </c>
      <c r="AL1463" s="268">
        <v>0.0303625410975529</v>
      </c>
      <c r="AM1463" s="269">
        <v>0.000298834030874343</v>
      </c>
    </row>
    <row r="1464" spans="1:39">
      <c r="A1464" s="279" t="s">
        <v>1974</v>
      </c>
      <c r="B1464" s="280" t="s">
        <v>3363</v>
      </c>
      <c r="C1464" s="262" t="s">
        <v>2366</v>
      </c>
      <c r="D1464" s="280" t="s">
        <v>2367</v>
      </c>
      <c r="E1464" s="263">
        <v>3559</v>
      </c>
      <c r="F1464" s="263">
        <v>128</v>
      </c>
      <c r="G1464" s="263">
        <v>101</v>
      </c>
      <c r="H1464" s="263">
        <v>0</v>
      </c>
      <c r="I1464" s="263">
        <v>0</v>
      </c>
      <c r="J1464" s="264">
        <v>3947</v>
      </c>
      <c r="K1464" s="264">
        <v>149</v>
      </c>
      <c r="L1464" s="264">
        <v>149</v>
      </c>
      <c r="M1464" s="264">
        <v>24</v>
      </c>
      <c r="N1464" s="264">
        <v>0</v>
      </c>
      <c r="O1464" s="264">
        <v>2663</v>
      </c>
      <c r="P1464" s="264">
        <v>95</v>
      </c>
      <c r="Q1464" s="264">
        <v>95</v>
      </c>
      <c r="R1464" s="264">
        <v>38</v>
      </c>
      <c r="S1464" s="264">
        <v>0</v>
      </c>
      <c r="T1464" s="265">
        <v>0.015</v>
      </c>
      <c r="U1464" s="266">
        <v>3559</v>
      </c>
      <c r="V1464" s="266">
        <v>128</v>
      </c>
      <c r="W1464" s="266">
        <v>101</v>
      </c>
      <c r="X1464" s="266">
        <v>0</v>
      </c>
      <c r="Y1464" s="264">
        <v>0</v>
      </c>
      <c r="Z1464" s="267">
        <v>0.0359651587524586</v>
      </c>
      <c r="AA1464" s="267">
        <v>0.0359651587524586</v>
      </c>
      <c r="AB1464" s="267">
        <v>0.037750190017735</v>
      </c>
      <c r="AC1464" s="268">
        <v>0.0356740518212542</v>
      </c>
      <c r="AD1464" s="269">
        <v>-0.00178503126527643</v>
      </c>
      <c r="AE1464" s="270">
        <v>22947</v>
      </c>
      <c r="AF1464" s="271">
        <v>885</v>
      </c>
      <c r="AG1464" s="271">
        <v>2</v>
      </c>
      <c r="AH1464" s="271">
        <v>21197</v>
      </c>
      <c r="AI1464" s="271">
        <v>775</v>
      </c>
      <c r="AJ1464" s="271">
        <v>1</v>
      </c>
      <c r="AK1464" s="268">
        <v>0.0384799755959385</v>
      </c>
      <c r="AL1464" s="268">
        <v>0.0365146011228004</v>
      </c>
      <c r="AM1464" s="269">
        <v>0.00196537447313807</v>
      </c>
    </row>
    <row r="1465" spans="1:39">
      <c r="A1465" s="279" t="s">
        <v>1974</v>
      </c>
      <c r="B1465" s="280" t="s">
        <v>3363</v>
      </c>
      <c r="C1465" s="262" t="s">
        <v>2368</v>
      </c>
      <c r="D1465" s="280" t="s">
        <v>2369</v>
      </c>
      <c r="E1465" s="263">
        <v>7731</v>
      </c>
      <c r="F1465" s="263">
        <v>311</v>
      </c>
      <c r="G1465" s="263">
        <v>173</v>
      </c>
      <c r="H1465" s="263">
        <v>0</v>
      </c>
      <c r="I1465" s="263">
        <v>0</v>
      </c>
      <c r="J1465" s="264">
        <v>8626</v>
      </c>
      <c r="K1465" s="264">
        <v>339</v>
      </c>
      <c r="L1465" s="264">
        <v>337</v>
      </c>
      <c r="M1465" s="264">
        <v>3</v>
      </c>
      <c r="N1465" s="264">
        <v>0</v>
      </c>
      <c r="O1465" s="264">
        <v>5774</v>
      </c>
      <c r="P1465" s="264">
        <v>246</v>
      </c>
      <c r="Q1465" s="264">
        <v>246</v>
      </c>
      <c r="R1465" s="264">
        <v>118</v>
      </c>
      <c r="S1465" s="264">
        <v>0</v>
      </c>
      <c r="T1465" s="265">
        <v>0.015</v>
      </c>
      <c r="U1465" s="266">
        <v>7731</v>
      </c>
      <c r="V1465" s="266">
        <v>311</v>
      </c>
      <c r="W1465" s="266">
        <v>173</v>
      </c>
      <c r="X1465" s="266">
        <v>0</v>
      </c>
      <c r="Y1465" s="264">
        <v>0</v>
      </c>
      <c r="Z1465" s="267">
        <v>0.0402276548958738</v>
      </c>
      <c r="AA1465" s="267">
        <v>0.0402276548958738</v>
      </c>
      <c r="AB1465" s="267">
        <v>0.0392997913285416</v>
      </c>
      <c r="AC1465" s="268">
        <v>0.0426047800484932</v>
      </c>
      <c r="AD1465" s="269">
        <v>0.000927863567332134</v>
      </c>
      <c r="AE1465" s="270">
        <v>49498</v>
      </c>
      <c r="AF1465" s="271">
        <v>2216</v>
      </c>
      <c r="AG1465" s="271">
        <v>1</v>
      </c>
      <c r="AH1465" s="271">
        <v>44380</v>
      </c>
      <c r="AI1465" s="271">
        <v>1978</v>
      </c>
      <c r="AJ1465" s="271">
        <v>0</v>
      </c>
      <c r="AK1465" s="268">
        <v>0.044749282799305</v>
      </c>
      <c r="AL1465" s="268">
        <v>0.0445696259576386</v>
      </c>
      <c r="AM1465" s="269">
        <v>0.000179656841666445</v>
      </c>
    </row>
    <row r="1466" spans="1:39">
      <c r="A1466" s="279" t="s">
        <v>1974</v>
      </c>
      <c r="B1466" s="280" t="s">
        <v>3363</v>
      </c>
      <c r="C1466" s="262" t="s">
        <v>2370</v>
      </c>
      <c r="D1466" s="280" t="s">
        <v>2371</v>
      </c>
      <c r="E1466" s="263">
        <v>3534</v>
      </c>
      <c r="F1466" s="263">
        <v>163</v>
      </c>
      <c r="G1466" s="263">
        <v>115</v>
      </c>
      <c r="H1466" s="263">
        <v>6</v>
      </c>
      <c r="I1466" s="263">
        <v>0</v>
      </c>
      <c r="J1466" s="264">
        <v>4031</v>
      </c>
      <c r="K1466" s="264">
        <v>221</v>
      </c>
      <c r="L1466" s="264">
        <v>221</v>
      </c>
      <c r="M1466" s="264">
        <v>32</v>
      </c>
      <c r="N1466" s="264">
        <v>0</v>
      </c>
      <c r="O1466" s="264">
        <v>2685</v>
      </c>
      <c r="P1466" s="264">
        <v>137</v>
      </c>
      <c r="Q1466" s="264">
        <v>137</v>
      </c>
      <c r="R1466" s="264">
        <v>86</v>
      </c>
      <c r="S1466" s="264">
        <v>0</v>
      </c>
      <c r="T1466" s="265">
        <v>0.015</v>
      </c>
      <c r="U1466" s="266">
        <v>3534</v>
      </c>
      <c r="V1466" s="266">
        <v>163</v>
      </c>
      <c r="W1466" s="266">
        <v>115</v>
      </c>
      <c r="X1466" s="266">
        <v>0</v>
      </c>
      <c r="Y1466" s="264">
        <v>6</v>
      </c>
      <c r="Z1466" s="267">
        <v>0.0461233729485003</v>
      </c>
      <c r="AA1466" s="267">
        <v>0.0461233729485003</v>
      </c>
      <c r="AB1466" s="267">
        <v>0.0548251054328951</v>
      </c>
      <c r="AC1466" s="268">
        <v>0.051024208566108</v>
      </c>
      <c r="AD1466" s="269">
        <v>-0.00870173248439478</v>
      </c>
      <c r="AE1466" s="270">
        <v>23200</v>
      </c>
      <c r="AF1466" s="271">
        <v>1215</v>
      </c>
      <c r="AG1466" s="271">
        <v>0</v>
      </c>
      <c r="AH1466" s="271">
        <v>21147</v>
      </c>
      <c r="AI1466" s="271">
        <v>1104</v>
      </c>
      <c r="AJ1466" s="271">
        <v>0</v>
      </c>
      <c r="AK1466" s="268">
        <v>0.0523706896551724</v>
      </c>
      <c r="AL1466" s="268">
        <v>0.0522059866647751</v>
      </c>
      <c r="AM1466" s="269">
        <v>0.000164702990397267</v>
      </c>
    </row>
    <row r="1467" spans="1:39">
      <c r="A1467" s="279" t="s">
        <v>1974</v>
      </c>
      <c r="B1467" s="280" t="s">
        <v>3363</v>
      </c>
      <c r="C1467" s="262" t="s">
        <v>2372</v>
      </c>
      <c r="D1467" s="280" t="s">
        <v>2373</v>
      </c>
      <c r="E1467" s="263">
        <v>7095</v>
      </c>
      <c r="F1467" s="263">
        <v>316</v>
      </c>
      <c r="G1467" s="263">
        <v>223</v>
      </c>
      <c r="H1467" s="263">
        <v>0</v>
      </c>
      <c r="I1467" s="263">
        <v>0</v>
      </c>
      <c r="J1467" s="264">
        <v>8318</v>
      </c>
      <c r="K1467" s="264">
        <v>386</v>
      </c>
      <c r="L1467" s="264">
        <v>386</v>
      </c>
      <c r="M1467" s="264">
        <v>23</v>
      </c>
      <c r="N1467" s="264">
        <v>0</v>
      </c>
      <c r="O1467" s="264">
        <v>5613</v>
      </c>
      <c r="P1467" s="264">
        <v>283</v>
      </c>
      <c r="Q1467" s="264">
        <v>282</v>
      </c>
      <c r="R1467" s="264">
        <v>138</v>
      </c>
      <c r="S1467" s="264">
        <v>0</v>
      </c>
      <c r="T1467" s="265">
        <v>0.015</v>
      </c>
      <c r="U1467" s="266">
        <v>7095</v>
      </c>
      <c r="V1467" s="266">
        <v>316</v>
      </c>
      <c r="W1467" s="266">
        <v>223</v>
      </c>
      <c r="X1467" s="266">
        <v>0</v>
      </c>
      <c r="Y1467" s="264">
        <v>0</v>
      </c>
      <c r="Z1467" s="267">
        <v>0.044538407329105</v>
      </c>
      <c r="AA1467" s="267">
        <v>0.044538407329105</v>
      </c>
      <c r="AB1467" s="267">
        <v>0.0464053859100745</v>
      </c>
      <c r="AC1467" s="268">
        <v>0.050418670942455</v>
      </c>
      <c r="AD1467" s="269">
        <v>-0.00186697858096953</v>
      </c>
      <c r="AE1467" s="270">
        <v>45746</v>
      </c>
      <c r="AF1467" s="271">
        <v>2075</v>
      </c>
      <c r="AG1467" s="271">
        <v>1</v>
      </c>
      <c r="AH1467" s="271">
        <v>40405</v>
      </c>
      <c r="AI1467" s="271">
        <v>1910</v>
      </c>
      <c r="AJ1467" s="271">
        <v>1</v>
      </c>
      <c r="AK1467" s="268">
        <v>0.0453372972500328</v>
      </c>
      <c r="AL1467" s="268">
        <v>0.0472466278925876</v>
      </c>
      <c r="AM1467" s="269">
        <v>-0.00190933064255476</v>
      </c>
    </row>
    <row r="1468" spans="1:39">
      <c r="A1468" s="279" t="s">
        <v>1974</v>
      </c>
      <c r="B1468" s="280" t="s">
        <v>3363</v>
      </c>
      <c r="C1468" s="262" t="s">
        <v>2374</v>
      </c>
      <c r="D1468" s="280" t="s">
        <v>2375</v>
      </c>
      <c r="E1468" s="263">
        <v>318</v>
      </c>
      <c r="F1468" s="263">
        <v>4</v>
      </c>
      <c r="G1468" s="263">
        <v>4</v>
      </c>
      <c r="H1468" s="263">
        <v>1</v>
      </c>
      <c r="I1468" s="263">
        <v>0</v>
      </c>
      <c r="J1468" s="264">
        <v>316</v>
      </c>
      <c r="K1468" s="264">
        <v>6</v>
      </c>
      <c r="L1468" s="264">
        <v>6</v>
      </c>
      <c r="M1468" s="264">
        <v>5</v>
      </c>
      <c r="N1468" s="264">
        <v>0</v>
      </c>
      <c r="O1468" s="264">
        <v>332</v>
      </c>
      <c r="P1468" s="264">
        <v>4</v>
      </c>
      <c r="Q1468" s="264">
        <v>4</v>
      </c>
      <c r="R1468" s="264">
        <v>3</v>
      </c>
      <c r="S1468" s="264">
        <v>0</v>
      </c>
      <c r="T1468" s="265">
        <v>0.015</v>
      </c>
      <c r="U1468" s="266">
        <v>318</v>
      </c>
      <c r="V1468" s="266">
        <v>4</v>
      </c>
      <c r="W1468" s="266">
        <v>4</v>
      </c>
      <c r="X1468" s="266">
        <v>0</v>
      </c>
      <c r="Y1468" s="264">
        <v>1</v>
      </c>
      <c r="Z1468" s="267">
        <v>0.0125786163522013</v>
      </c>
      <c r="AA1468" s="267">
        <v>0.0125786163522013</v>
      </c>
      <c r="AB1468" s="267">
        <v>0.0189873417721519</v>
      </c>
      <c r="AC1468" s="268">
        <v>0.0120481927710843</v>
      </c>
      <c r="AD1468" s="269">
        <v>-0.00640872541995064</v>
      </c>
      <c r="AE1468" s="270">
        <v>2174</v>
      </c>
      <c r="AF1468" s="271">
        <v>20</v>
      </c>
      <c r="AG1468" s="271">
        <v>0</v>
      </c>
      <c r="AH1468" s="271">
        <v>2387</v>
      </c>
      <c r="AI1468" s="271">
        <v>18</v>
      </c>
      <c r="AJ1468" s="271">
        <v>0</v>
      </c>
      <c r="AK1468" s="268">
        <v>0.00919963201471941</v>
      </c>
      <c r="AL1468" s="268">
        <v>0.00754084625052367</v>
      </c>
      <c r="AM1468" s="269">
        <v>0.00165878576419574</v>
      </c>
    </row>
    <row r="1469" spans="1:39">
      <c r="A1469" s="279" t="s">
        <v>1974</v>
      </c>
      <c r="B1469" s="280" t="s">
        <v>3365</v>
      </c>
      <c r="C1469" s="262" t="s">
        <v>2376</v>
      </c>
      <c r="D1469" s="280" t="s">
        <v>2377</v>
      </c>
      <c r="E1469" s="263">
        <v>4942</v>
      </c>
      <c r="F1469" s="263">
        <v>54</v>
      </c>
      <c r="G1469" s="263">
        <v>36</v>
      </c>
      <c r="H1469" s="263">
        <v>0</v>
      </c>
      <c r="I1469" s="263">
        <v>0</v>
      </c>
      <c r="J1469" s="264">
        <v>4339</v>
      </c>
      <c r="K1469" s="264">
        <v>45</v>
      </c>
      <c r="L1469" s="264">
        <v>45</v>
      </c>
      <c r="M1469" s="264">
        <v>3</v>
      </c>
      <c r="N1469" s="264">
        <v>0</v>
      </c>
      <c r="O1469" s="264">
        <v>2482</v>
      </c>
      <c r="P1469" s="264">
        <v>60</v>
      </c>
      <c r="Q1469" s="264">
        <v>59</v>
      </c>
      <c r="R1469" s="264">
        <v>19</v>
      </c>
      <c r="S1469" s="264">
        <v>0</v>
      </c>
      <c r="T1469" s="265">
        <v>0.015</v>
      </c>
      <c r="U1469" s="266">
        <v>4942</v>
      </c>
      <c r="V1469" s="266">
        <v>54</v>
      </c>
      <c r="W1469" s="266">
        <v>36</v>
      </c>
      <c r="X1469" s="266">
        <v>0</v>
      </c>
      <c r="Y1469" s="264">
        <v>0</v>
      </c>
      <c r="Z1469" s="267">
        <v>0.0109267503035208</v>
      </c>
      <c r="AA1469" s="267">
        <v>0.0109267503035208</v>
      </c>
      <c r="AB1469" s="267">
        <v>0.0103710532380733</v>
      </c>
      <c r="AC1469" s="268">
        <v>0.024174053182917</v>
      </c>
      <c r="AD1469" s="269">
        <v>0.000555697065447553</v>
      </c>
      <c r="AE1469" s="270">
        <v>27164</v>
      </c>
      <c r="AF1469" s="271">
        <v>388</v>
      </c>
      <c r="AG1469" s="271">
        <v>0</v>
      </c>
      <c r="AH1469" s="271">
        <v>27634</v>
      </c>
      <c r="AI1469" s="271">
        <v>352</v>
      </c>
      <c r="AJ1469" s="271">
        <v>0</v>
      </c>
      <c r="AK1469" s="268">
        <v>0.0142836106611692</v>
      </c>
      <c r="AL1469" s="268">
        <v>0.012737931533618</v>
      </c>
      <c r="AM1469" s="269">
        <v>0.00154567912755119</v>
      </c>
    </row>
    <row r="1470" spans="1:39">
      <c r="A1470" s="279" t="s">
        <v>1974</v>
      </c>
      <c r="B1470" s="280" t="s">
        <v>3365</v>
      </c>
      <c r="C1470" s="262" t="s">
        <v>2378</v>
      </c>
      <c r="D1470" s="280" t="s">
        <v>2379</v>
      </c>
      <c r="E1470" s="263">
        <v>5164</v>
      </c>
      <c r="F1470" s="263">
        <v>129</v>
      </c>
      <c r="G1470" s="263">
        <v>103</v>
      </c>
      <c r="H1470" s="263">
        <v>0</v>
      </c>
      <c r="I1470" s="263">
        <v>0</v>
      </c>
      <c r="J1470" s="264">
        <v>4694</v>
      </c>
      <c r="K1470" s="264">
        <v>137</v>
      </c>
      <c r="L1470" s="264">
        <v>137</v>
      </c>
      <c r="M1470" s="264">
        <v>9</v>
      </c>
      <c r="N1470" s="264">
        <v>0</v>
      </c>
      <c r="O1470" s="264">
        <v>2696</v>
      </c>
      <c r="P1470" s="264">
        <v>82</v>
      </c>
      <c r="Q1470" s="264">
        <v>82</v>
      </c>
      <c r="R1470" s="264">
        <v>24</v>
      </c>
      <c r="S1470" s="264">
        <v>0</v>
      </c>
      <c r="T1470" s="265">
        <v>0.015</v>
      </c>
      <c r="U1470" s="266">
        <v>5164</v>
      </c>
      <c r="V1470" s="266">
        <v>129</v>
      </c>
      <c r="W1470" s="266">
        <v>103</v>
      </c>
      <c r="X1470" s="266">
        <v>0</v>
      </c>
      <c r="Y1470" s="264">
        <v>0</v>
      </c>
      <c r="Z1470" s="267">
        <v>0.0249806351665376</v>
      </c>
      <c r="AA1470" s="267">
        <v>0.0249806351665376</v>
      </c>
      <c r="AB1470" s="267">
        <v>0.0291861951427354</v>
      </c>
      <c r="AC1470" s="268">
        <v>0.0304154302670623</v>
      </c>
      <c r="AD1470" s="269">
        <v>-0.00420555997619784</v>
      </c>
      <c r="AE1470" s="270">
        <v>29467</v>
      </c>
      <c r="AF1470" s="271">
        <v>917</v>
      </c>
      <c r="AG1470" s="271">
        <v>0</v>
      </c>
      <c r="AH1470" s="271">
        <v>29600</v>
      </c>
      <c r="AI1470" s="271">
        <v>833</v>
      </c>
      <c r="AJ1470" s="271">
        <v>0</v>
      </c>
      <c r="AK1470" s="268">
        <v>0.0311195574710693</v>
      </c>
      <c r="AL1470" s="268">
        <v>0.0281418918918919</v>
      </c>
      <c r="AM1470" s="269">
        <v>0.00297766557917744</v>
      </c>
    </row>
    <row r="1471" spans="1:39">
      <c r="A1471" s="279" t="s">
        <v>1974</v>
      </c>
      <c r="B1471" s="280" t="s">
        <v>3365</v>
      </c>
      <c r="C1471" s="262" t="s">
        <v>2380</v>
      </c>
      <c r="D1471" s="280" t="s">
        <v>2381</v>
      </c>
      <c r="E1471" s="263">
        <v>5644</v>
      </c>
      <c r="F1471" s="263">
        <v>105</v>
      </c>
      <c r="G1471" s="263">
        <v>65</v>
      </c>
      <c r="H1471" s="263">
        <v>0</v>
      </c>
      <c r="I1471" s="263">
        <v>0</v>
      </c>
      <c r="J1471" s="264">
        <v>4917</v>
      </c>
      <c r="K1471" s="264">
        <v>69</v>
      </c>
      <c r="L1471" s="264">
        <v>69</v>
      </c>
      <c r="M1471" s="264">
        <v>1</v>
      </c>
      <c r="N1471" s="264">
        <v>0</v>
      </c>
      <c r="O1471" s="264">
        <v>2726</v>
      </c>
      <c r="P1471" s="264">
        <v>90</v>
      </c>
      <c r="Q1471" s="264">
        <v>90</v>
      </c>
      <c r="R1471" s="264">
        <v>12</v>
      </c>
      <c r="S1471" s="264">
        <v>0</v>
      </c>
      <c r="T1471" s="265">
        <v>0.015</v>
      </c>
      <c r="U1471" s="266">
        <v>5644</v>
      </c>
      <c r="V1471" s="266">
        <v>105</v>
      </c>
      <c r="W1471" s="266">
        <v>65</v>
      </c>
      <c r="X1471" s="266">
        <v>0</v>
      </c>
      <c r="Y1471" s="264">
        <v>0</v>
      </c>
      <c r="Z1471" s="267">
        <v>0.0186038270729979</v>
      </c>
      <c r="AA1471" s="267">
        <v>0.0186038270729979</v>
      </c>
      <c r="AB1471" s="267">
        <v>0.014032946918853</v>
      </c>
      <c r="AC1471" s="268">
        <v>0.033015407190022</v>
      </c>
      <c r="AD1471" s="269">
        <v>0.00457088015414492</v>
      </c>
      <c r="AE1471" s="270">
        <v>31443</v>
      </c>
      <c r="AF1471" s="271">
        <v>663</v>
      </c>
      <c r="AG1471" s="271">
        <v>1</v>
      </c>
      <c r="AH1471" s="271">
        <v>30501</v>
      </c>
      <c r="AI1471" s="271">
        <v>627</v>
      </c>
      <c r="AJ1471" s="271">
        <v>0</v>
      </c>
      <c r="AK1471" s="268">
        <v>0.0210539706770982</v>
      </c>
      <c r="AL1471" s="268">
        <v>0.0205567030589161</v>
      </c>
      <c r="AM1471" s="269">
        <v>0.00049726761818214</v>
      </c>
    </row>
    <row r="1472" spans="1:39">
      <c r="A1472" s="279" t="s">
        <v>1974</v>
      </c>
      <c r="B1472" s="280" t="s">
        <v>3365</v>
      </c>
      <c r="C1472" s="262" t="s">
        <v>2382</v>
      </c>
      <c r="D1472" s="280" t="s">
        <v>2383</v>
      </c>
      <c r="E1472" s="263">
        <v>5285</v>
      </c>
      <c r="F1472" s="263">
        <v>48</v>
      </c>
      <c r="G1472" s="263">
        <v>32</v>
      </c>
      <c r="H1472" s="263">
        <v>0</v>
      </c>
      <c r="I1472" s="263">
        <v>0</v>
      </c>
      <c r="J1472" s="264">
        <v>4795</v>
      </c>
      <c r="K1472" s="264">
        <v>45</v>
      </c>
      <c r="L1472" s="264">
        <v>45</v>
      </c>
      <c r="M1472" s="264">
        <v>4</v>
      </c>
      <c r="N1472" s="264">
        <v>0</v>
      </c>
      <c r="O1472" s="264">
        <v>2765</v>
      </c>
      <c r="P1472" s="264">
        <v>54</v>
      </c>
      <c r="Q1472" s="264">
        <v>54</v>
      </c>
      <c r="R1472" s="264">
        <v>27</v>
      </c>
      <c r="S1472" s="264">
        <v>0</v>
      </c>
      <c r="T1472" s="265">
        <v>0.015</v>
      </c>
      <c r="U1472" s="266">
        <v>5285</v>
      </c>
      <c r="V1472" s="266">
        <v>48</v>
      </c>
      <c r="W1472" s="266">
        <v>32</v>
      </c>
      <c r="X1472" s="266">
        <v>0</v>
      </c>
      <c r="Y1472" s="264">
        <v>0</v>
      </c>
      <c r="Z1472" s="267">
        <v>0.00908230842005676</v>
      </c>
      <c r="AA1472" s="267">
        <v>0.00908230842005676</v>
      </c>
      <c r="AB1472" s="267">
        <v>0.00938477580813347</v>
      </c>
      <c r="AC1472" s="268">
        <v>0.0195298372513562</v>
      </c>
      <c r="AD1472" s="269">
        <v>-0.000302467388076709</v>
      </c>
      <c r="AE1472" s="270">
        <v>30440</v>
      </c>
      <c r="AF1472" s="271">
        <v>452</v>
      </c>
      <c r="AG1472" s="271">
        <v>0</v>
      </c>
      <c r="AH1472" s="271">
        <v>29729</v>
      </c>
      <c r="AI1472" s="271">
        <v>453</v>
      </c>
      <c r="AJ1472" s="271">
        <v>0</v>
      </c>
      <c r="AK1472" s="268">
        <v>0.0148488830486202</v>
      </c>
      <c r="AL1472" s="268">
        <v>0.0152376467422382</v>
      </c>
      <c r="AM1472" s="269">
        <v>-0.000388763693617983</v>
      </c>
    </row>
    <row r="1473" spans="1:39">
      <c r="A1473" s="279" t="s">
        <v>1974</v>
      </c>
      <c r="B1473" s="280" t="s">
        <v>3365</v>
      </c>
      <c r="C1473" s="262" t="s">
        <v>2384</v>
      </c>
      <c r="D1473" s="280" t="s">
        <v>2385</v>
      </c>
      <c r="E1473" s="263">
        <v>3291</v>
      </c>
      <c r="F1473" s="263">
        <v>75</v>
      </c>
      <c r="G1473" s="263">
        <v>53</v>
      </c>
      <c r="H1473" s="263">
        <v>1</v>
      </c>
      <c r="I1473" s="263">
        <v>0</v>
      </c>
      <c r="J1473" s="264">
        <v>2832</v>
      </c>
      <c r="K1473" s="264">
        <v>64</v>
      </c>
      <c r="L1473" s="264">
        <v>64</v>
      </c>
      <c r="M1473" s="264">
        <v>8</v>
      </c>
      <c r="N1473" s="264">
        <v>0</v>
      </c>
      <c r="O1473" s="264">
        <v>1842</v>
      </c>
      <c r="P1473" s="264">
        <v>32</v>
      </c>
      <c r="Q1473" s="264">
        <v>32</v>
      </c>
      <c r="R1473" s="264">
        <v>12</v>
      </c>
      <c r="S1473" s="264">
        <v>0</v>
      </c>
      <c r="T1473" s="265">
        <v>0.015</v>
      </c>
      <c r="U1473" s="266">
        <v>3291</v>
      </c>
      <c r="V1473" s="266">
        <v>75</v>
      </c>
      <c r="W1473" s="266">
        <v>53</v>
      </c>
      <c r="X1473" s="266">
        <v>0</v>
      </c>
      <c r="Y1473" s="264">
        <v>1</v>
      </c>
      <c r="Z1473" s="267">
        <v>0.0227894257064722</v>
      </c>
      <c r="AA1473" s="267">
        <v>0.0227894257064722</v>
      </c>
      <c r="AB1473" s="267">
        <v>0.0225988700564972</v>
      </c>
      <c r="AC1473" s="268">
        <v>0.0173724212812161</v>
      </c>
      <c r="AD1473" s="269">
        <v>0.00019055564997502</v>
      </c>
      <c r="AE1473" s="270">
        <v>18682</v>
      </c>
      <c r="AF1473" s="271">
        <v>365</v>
      </c>
      <c r="AG1473" s="271">
        <v>0</v>
      </c>
      <c r="AH1473" s="271">
        <v>19195</v>
      </c>
      <c r="AI1473" s="271">
        <v>340</v>
      </c>
      <c r="AJ1473" s="271">
        <v>0</v>
      </c>
      <c r="AK1473" s="268">
        <v>0.0195375227491703</v>
      </c>
      <c r="AL1473" s="268">
        <v>0.0177129460797083</v>
      </c>
      <c r="AM1473" s="269">
        <v>0.00182457666946207</v>
      </c>
    </row>
    <row r="1474" spans="1:39">
      <c r="A1474" s="279" t="s">
        <v>1974</v>
      </c>
      <c r="B1474" s="280" t="s">
        <v>3365</v>
      </c>
      <c r="C1474" s="262" t="s">
        <v>2386</v>
      </c>
      <c r="D1474" s="280" t="s">
        <v>2387</v>
      </c>
      <c r="E1474" s="263">
        <v>4463</v>
      </c>
      <c r="F1474" s="263">
        <v>46</v>
      </c>
      <c r="G1474" s="263">
        <v>33</v>
      </c>
      <c r="H1474" s="263">
        <v>0</v>
      </c>
      <c r="I1474" s="263">
        <v>0</v>
      </c>
      <c r="J1474" s="264">
        <v>3795</v>
      </c>
      <c r="K1474" s="264">
        <v>26</v>
      </c>
      <c r="L1474" s="264">
        <v>26</v>
      </c>
      <c r="M1474" s="264">
        <v>0</v>
      </c>
      <c r="N1474" s="264">
        <v>0</v>
      </c>
      <c r="O1474" s="264">
        <v>2180</v>
      </c>
      <c r="P1474" s="264">
        <v>56</v>
      </c>
      <c r="Q1474" s="264">
        <v>56</v>
      </c>
      <c r="R1474" s="264">
        <v>11</v>
      </c>
      <c r="S1474" s="264">
        <v>0</v>
      </c>
      <c r="T1474" s="265">
        <v>0.015</v>
      </c>
      <c r="U1474" s="266">
        <v>4463</v>
      </c>
      <c r="V1474" s="266">
        <v>46</v>
      </c>
      <c r="W1474" s="266">
        <v>33</v>
      </c>
      <c r="X1474" s="266">
        <v>0</v>
      </c>
      <c r="Y1474" s="264">
        <v>0</v>
      </c>
      <c r="Z1474" s="267">
        <v>0.0103069684069012</v>
      </c>
      <c r="AA1474" s="267">
        <v>0.0103069684069012</v>
      </c>
      <c r="AB1474" s="267">
        <v>0.00685111989459816</v>
      </c>
      <c r="AC1474" s="268">
        <v>0.0256880733944954</v>
      </c>
      <c r="AD1474" s="269">
        <v>0.00345584851230303</v>
      </c>
      <c r="AE1474" s="270">
        <v>24049</v>
      </c>
      <c r="AF1474" s="271">
        <v>312</v>
      </c>
      <c r="AG1474" s="271">
        <v>0</v>
      </c>
      <c r="AH1474" s="271">
        <v>24813</v>
      </c>
      <c r="AI1474" s="271">
        <v>282</v>
      </c>
      <c r="AJ1474" s="271">
        <v>0</v>
      </c>
      <c r="AK1474" s="268">
        <v>0.0129735124121585</v>
      </c>
      <c r="AL1474" s="268">
        <v>0.011365010276871</v>
      </c>
      <c r="AM1474" s="269">
        <v>0.00160850213528752</v>
      </c>
    </row>
    <row r="1475" spans="1:39">
      <c r="A1475" s="279" t="s">
        <v>1974</v>
      </c>
      <c r="B1475" s="280" t="s">
        <v>3365</v>
      </c>
      <c r="C1475" s="262" t="s">
        <v>2388</v>
      </c>
      <c r="D1475" s="280" t="s">
        <v>2389</v>
      </c>
      <c r="E1475" s="263">
        <v>4724</v>
      </c>
      <c r="F1475" s="263">
        <v>63</v>
      </c>
      <c r="G1475" s="263">
        <v>46</v>
      </c>
      <c r="H1475" s="263">
        <v>0</v>
      </c>
      <c r="I1475" s="263">
        <v>0</v>
      </c>
      <c r="J1475" s="264">
        <v>4096</v>
      </c>
      <c r="K1475" s="264">
        <v>58</v>
      </c>
      <c r="L1475" s="264">
        <v>58</v>
      </c>
      <c r="M1475" s="264">
        <v>1</v>
      </c>
      <c r="N1475" s="264">
        <v>0</v>
      </c>
      <c r="O1475" s="264">
        <v>2426</v>
      </c>
      <c r="P1475" s="264">
        <v>49</v>
      </c>
      <c r="Q1475" s="264">
        <v>49</v>
      </c>
      <c r="R1475" s="264">
        <v>15</v>
      </c>
      <c r="S1475" s="264">
        <v>0</v>
      </c>
      <c r="T1475" s="265">
        <v>0.015</v>
      </c>
      <c r="U1475" s="266">
        <v>4724</v>
      </c>
      <c r="V1475" s="266">
        <v>63</v>
      </c>
      <c r="W1475" s="266">
        <v>46</v>
      </c>
      <c r="X1475" s="266">
        <v>0</v>
      </c>
      <c r="Y1475" s="264">
        <v>0</v>
      </c>
      <c r="Z1475" s="267">
        <v>0.0133361558001693</v>
      </c>
      <c r="AA1475" s="267">
        <v>0.0133361558001693</v>
      </c>
      <c r="AB1475" s="267">
        <v>0.01416015625</v>
      </c>
      <c r="AC1475" s="268">
        <v>0.0201978565539984</v>
      </c>
      <c r="AD1475" s="269">
        <v>-0.000824000449830652</v>
      </c>
      <c r="AE1475" s="270">
        <v>26354</v>
      </c>
      <c r="AF1475" s="271">
        <v>383</v>
      </c>
      <c r="AG1475" s="271">
        <v>0</v>
      </c>
      <c r="AH1475" s="271">
        <v>26498</v>
      </c>
      <c r="AI1475" s="271">
        <v>318</v>
      </c>
      <c r="AJ1475" s="271">
        <v>0</v>
      </c>
      <c r="AK1475" s="268">
        <v>0.0145328982317675</v>
      </c>
      <c r="AL1475" s="268">
        <v>0.0120009057287342</v>
      </c>
      <c r="AM1475" s="269">
        <v>0.00253199250303323</v>
      </c>
    </row>
    <row r="1476" spans="1:39">
      <c r="A1476" s="279" t="s">
        <v>1974</v>
      </c>
      <c r="B1476" s="280" t="s">
        <v>3365</v>
      </c>
      <c r="C1476" s="262" t="s">
        <v>2390</v>
      </c>
      <c r="D1476" s="280" t="s">
        <v>2391</v>
      </c>
      <c r="E1476" s="263">
        <v>2761</v>
      </c>
      <c r="F1476" s="263">
        <v>39</v>
      </c>
      <c r="G1476" s="263">
        <v>23</v>
      </c>
      <c r="H1476" s="263">
        <v>0</v>
      </c>
      <c r="I1476" s="263">
        <v>0</v>
      </c>
      <c r="J1476" s="264">
        <v>2217</v>
      </c>
      <c r="K1476" s="264">
        <v>22</v>
      </c>
      <c r="L1476" s="264">
        <v>22</v>
      </c>
      <c r="M1476" s="264">
        <v>0</v>
      </c>
      <c r="N1476" s="264">
        <v>0</v>
      </c>
      <c r="O1476" s="264">
        <v>1303</v>
      </c>
      <c r="P1476" s="264">
        <v>12</v>
      </c>
      <c r="Q1476" s="264">
        <v>12</v>
      </c>
      <c r="R1476" s="264">
        <v>4</v>
      </c>
      <c r="S1476" s="264">
        <v>0</v>
      </c>
      <c r="T1476" s="265">
        <v>0.015</v>
      </c>
      <c r="U1476" s="266">
        <v>2761</v>
      </c>
      <c r="V1476" s="266">
        <v>39</v>
      </c>
      <c r="W1476" s="266">
        <v>23</v>
      </c>
      <c r="X1476" s="266">
        <v>0</v>
      </c>
      <c r="Y1476" s="264">
        <v>0</v>
      </c>
      <c r="Z1476" s="267">
        <v>0.0141253169141615</v>
      </c>
      <c r="AA1476" s="267">
        <v>0.0141253169141615</v>
      </c>
      <c r="AB1476" s="267">
        <v>0.0099233198015336</v>
      </c>
      <c r="AC1476" s="268">
        <v>0.00920951650038373</v>
      </c>
      <c r="AD1476" s="269">
        <v>0.00420199711262793</v>
      </c>
      <c r="AE1476" s="270">
        <v>14470</v>
      </c>
      <c r="AF1476" s="271">
        <v>183</v>
      </c>
      <c r="AG1476" s="271">
        <v>0</v>
      </c>
      <c r="AH1476" s="271">
        <v>14218</v>
      </c>
      <c r="AI1476" s="271">
        <v>187</v>
      </c>
      <c r="AJ1476" s="271">
        <v>0</v>
      </c>
      <c r="AK1476" s="268">
        <v>0.0126468555632343</v>
      </c>
      <c r="AL1476" s="268">
        <v>0.0131523421015614</v>
      </c>
      <c r="AM1476" s="269">
        <v>-0.000505486538327124</v>
      </c>
    </row>
    <row r="1477" spans="1:39">
      <c r="A1477" s="279" t="s">
        <v>1974</v>
      </c>
      <c r="B1477" s="280" t="s">
        <v>3365</v>
      </c>
      <c r="C1477" s="262" t="s">
        <v>2392</v>
      </c>
      <c r="D1477" s="280" t="s">
        <v>2393</v>
      </c>
      <c r="E1477" s="263">
        <v>4356</v>
      </c>
      <c r="F1477" s="263">
        <v>61</v>
      </c>
      <c r="G1477" s="263">
        <v>42</v>
      </c>
      <c r="H1477" s="263">
        <v>0</v>
      </c>
      <c r="I1477" s="263">
        <v>0</v>
      </c>
      <c r="J1477" s="264">
        <v>3737</v>
      </c>
      <c r="K1477" s="264">
        <v>39</v>
      </c>
      <c r="L1477" s="264">
        <v>39</v>
      </c>
      <c r="M1477" s="264">
        <v>0</v>
      </c>
      <c r="N1477" s="264">
        <v>0</v>
      </c>
      <c r="O1477" s="264">
        <v>2210</v>
      </c>
      <c r="P1477" s="264">
        <v>61</v>
      </c>
      <c r="Q1477" s="264">
        <v>61</v>
      </c>
      <c r="R1477" s="264">
        <v>6</v>
      </c>
      <c r="S1477" s="264">
        <v>0</v>
      </c>
      <c r="T1477" s="265">
        <v>0.015</v>
      </c>
      <c r="U1477" s="266">
        <v>4356</v>
      </c>
      <c r="V1477" s="266">
        <v>61</v>
      </c>
      <c r="W1477" s="266">
        <v>42</v>
      </c>
      <c r="X1477" s="266">
        <v>0</v>
      </c>
      <c r="Y1477" s="264">
        <v>0</v>
      </c>
      <c r="Z1477" s="267">
        <v>0.0140036730945822</v>
      </c>
      <c r="AA1477" s="267">
        <v>0.0140036730945822</v>
      </c>
      <c r="AB1477" s="267">
        <v>0.0104361787530104</v>
      </c>
      <c r="AC1477" s="268">
        <v>0.0276018099547511</v>
      </c>
      <c r="AD1477" s="269">
        <v>0.00356749434157175</v>
      </c>
      <c r="AE1477" s="270">
        <v>24138</v>
      </c>
      <c r="AF1477" s="271">
        <v>414</v>
      </c>
      <c r="AG1477" s="271">
        <v>0</v>
      </c>
      <c r="AH1477" s="271">
        <v>24292</v>
      </c>
      <c r="AI1477" s="271">
        <v>386</v>
      </c>
      <c r="AJ1477" s="271">
        <v>0</v>
      </c>
      <c r="AK1477" s="268">
        <v>0.017151379567487</v>
      </c>
      <c r="AL1477" s="268">
        <v>0.0158900049398979</v>
      </c>
      <c r="AM1477" s="269">
        <v>0.00126137462758904</v>
      </c>
    </row>
    <row r="1478" spans="1:39">
      <c r="A1478" s="279" t="s">
        <v>1974</v>
      </c>
      <c r="B1478" s="280" t="s">
        <v>3365</v>
      </c>
      <c r="C1478" s="262" t="s">
        <v>2394</v>
      </c>
      <c r="D1478" s="280" t="s">
        <v>2395</v>
      </c>
      <c r="E1478" s="263">
        <v>3180</v>
      </c>
      <c r="F1478" s="263">
        <v>43</v>
      </c>
      <c r="G1478" s="263">
        <v>26</v>
      </c>
      <c r="H1478" s="263">
        <v>0</v>
      </c>
      <c r="I1478" s="263">
        <v>0</v>
      </c>
      <c r="J1478" s="264">
        <v>2896</v>
      </c>
      <c r="K1478" s="264">
        <v>22</v>
      </c>
      <c r="L1478" s="264">
        <v>22</v>
      </c>
      <c r="M1478" s="264">
        <v>1</v>
      </c>
      <c r="N1478" s="264">
        <v>0</v>
      </c>
      <c r="O1478" s="264">
        <v>1675</v>
      </c>
      <c r="P1478" s="264">
        <v>19</v>
      </c>
      <c r="Q1478" s="264">
        <v>19</v>
      </c>
      <c r="R1478" s="264">
        <v>9</v>
      </c>
      <c r="S1478" s="264">
        <v>0</v>
      </c>
      <c r="T1478" s="265">
        <v>0.015</v>
      </c>
      <c r="U1478" s="266">
        <v>3180</v>
      </c>
      <c r="V1478" s="266">
        <v>43</v>
      </c>
      <c r="W1478" s="266">
        <v>26</v>
      </c>
      <c r="X1478" s="266">
        <v>0</v>
      </c>
      <c r="Y1478" s="264">
        <v>0</v>
      </c>
      <c r="Z1478" s="267">
        <v>0.0135220125786164</v>
      </c>
      <c r="AA1478" s="267">
        <v>0.0135220125786164</v>
      </c>
      <c r="AB1478" s="267">
        <v>0.00759668508287293</v>
      </c>
      <c r="AC1478" s="268">
        <v>0.0113432835820896</v>
      </c>
      <c r="AD1478" s="269">
        <v>0.00592532749574342</v>
      </c>
      <c r="AE1478" s="270">
        <v>18026</v>
      </c>
      <c r="AF1478" s="271">
        <v>169</v>
      </c>
      <c r="AG1478" s="271">
        <v>0</v>
      </c>
      <c r="AH1478" s="271">
        <v>17541</v>
      </c>
      <c r="AI1478" s="271">
        <v>122</v>
      </c>
      <c r="AJ1478" s="271">
        <v>0</v>
      </c>
      <c r="AK1478" s="268">
        <v>0.00937534672140242</v>
      </c>
      <c r="AL1478" s="268">
        <v>0.00695513368679095</v>
      </c>
      <c r="AM1478" s="269">
        <v>0.00242021303461147</v>
      </c>
    </row>
    <row r="1479" spans="1:39">
      <c r="A1479" s="279" t="s">
        <v>1974</v>
      </c>
      <c r="B1479" s="280" t="s">
        <v>3365</v>
      </c>
      <c r="C1479" s="262" t="s">
        <v>2396</v>
      </c>
      <c r="D1479" s="280" t="s">
        <v>2397</v>
      </c>
      <c r="E1479" s="263">
        <v>4207</v>
      </c>
      <c r="F1479" s="263">
        <v>109</v>
      </c>
      <c r="G1479" s="263">
        <v>70</v>
      </c>
      <c r="H1479" s="263">
        <v>0</v>
      </c>
      <c r="I1479" s="263">
        <v>0</v>
      </c>
      <c r="J1479" s="264">
        <v>3757</v>
      </c>
      <c r="K1479" s="264">
        <v>120</v>
      </c>
      <c r="L1479" s="264">
        <v>120</v>
      </c>
      <c r="M1479" s="264">
        <v>4</v>
      </c>
      <c r="N1479" s="264">
        <v>0</v>
      </c>
      <c r="O1479" s="264">
        <v>2221</v>
      </c>
      <c r="P1479" s="264">
        <v>73</v>
      </c>
      <c r="Q1479" s="264">
        <v>73</v>
      </c>
      <c r="R1479" s="264">
        <v>9</v>
      </c>
      <c r="S1479" s="264">
        <v>0</v>
      </c>
      <c r="T1479" s="265">
        <v>0.015</v>
      </c>
      <c r="U1479" s="266">
        <v>4207</v>
      </c>
      <c r="V1479" s="266">
        <v>109</v>
      </c>
      <c r="W1479" s="266">
        <v>70</v>
      </c>
      <c r="X1479" s="266">
        <v>0</v>
      </c>
      <c r="Y1479" s="264">
        <v>0</v>
      </c>
      <c r="Z1479" s="267">
        <v>0.0259091989541241</v>
      </c>
      <c r="AA1479" s="267">
        <v>0.0259091989541241</v>
      </c>
      <c r="AB1479" s="267">
        <v>0.0319403779611392</v>
      </c>
      <c r="AC1479" s="268">
        <v>0.0328680774425934</v>
      </c>
      <c r="AD1479" s="269">
        <v>-0.00603117900701513</v>
      </c>
      <c r="AE1479" s="270">
        <v>24668</v>
      </c>
      <c r="AF1479" s="271">
        <v>753</v>
      </c>
      <c r="AG1479" s="271">
        <v>0</v>
      </c>
      <c r="AH1479" s="271">
        <v>26205</v>
      </c>
      <c r="AI1479" s="271">
        <v>725</v>
      </c>
      <c r="AJ1479" s="271">
        <v>0</v>
      </c>
      <c r="AK1479" s="268">
        <v>0.0305253770066483</v>
      </c>
      <c r="AL1479" s="268">
        <v>0.0276664758633848</v>
      </c>
      <c r="AM1479" s="269">
        <v>0.00285890114326344</v>
      </c>
    </row>
    <row r="1480" spans="1:39">
      <c r="A1480" s="279" t="s">
        <v>1974</v>
      </c>
      <c r="B1480" s="280" t="s">
        <v>3366</v>
      </c>
      <c r="C1480" s="262" t="s">
        <v>2398</v>
      </c>
      <c r="D1480" s="280" t="s">
        <v>2399</v>
      </c>
      <c r="E1480" s="263">
        <v>2569</v>
      </c>
      <c r="F1480" s="263">
        <v>38</v>
      </c>
      <c r="G1480" s="263">
        <v>26</v>
      </c>
      <c r="H1480" s="263">
        <v>0</v>
      </c>
      <c r="I1480" s="263">
        <v>0</v>
      </c>
      <c r="J1480" s="264">
        <v>2282</v>
      </c>
      <c r="K1480" s="264">
        <v>59</v>
      </c>
      <c r="L1480" s="264">
        <v>59</v>
      </c>
      <c r="M1480" s="264">
        <v>0</v>
      </c>
      <c r="N1480" s="264">
        <v>0</v>
      </c>
      <c r="O1480" s="264">
        <v>1237</v>
      </c>
      <c r="P1480" s="264">
        <v>13</v>
      </c>
      <c r="Q1480" s="264">
        <v>13</v>
      </c>
      <c r="R1480" s="264">
        <v>1</v>
      </c>
      <c r="S1480" s="264">
        <v>0</v>
      </c>
      <c r="T1480" s="265">
        <v>0.015</v>
      </c>
      <c r="U1480" s="266">
        <v>2569</v>
      </c>
      <c r="V1480" s="266">
        <v>38</v>
      </c>
      <c r="W1480" s="266">
        <v>26</v>
      </c>
      <c r="X1480" s="266">
        <v>0</v>
      </c>
      <c r="Y1480" s="264">
        <v>0</v>
      </c>
      <c r="Z1480" s="267">
        <v>0.014791747761775</v>
      </c>
      <c r="AA1480" s="267">
        <v>0.014791747761775</v>
      </c>
      <c r="AB1480" s="267">
        <v>0.0258545135845749</v>
      </c>
      <c r="AC1480" s="268">
        <v>0.0105092966855295</v>
      </c>
      <c r="AD1480" s="269">
        <v>-0.0110627658227999</v>
      </c>
      <c r="AE1480" s="270">
        <v>14632</v>
      </c>
      <c r="AF1480" s="271">
        <v>250</v>
      </c>
      <c r="AG1480" s="271">
        <v>0</v>
      </c>
      <c r="AH1480" s="271">
        <v>15215</v>
      </c>
      <c r="AI1480" s="271">
        <v>277</v>
      </c>
      <c r="AJ1480" s="271">
        <v>0</v>
      </c>
      <c r="AK1480" s="268">
        <v>0.0170858392564243</v>
      </c>
      <c r="AL1480" s="268">
        <v>0.0182057180414065</v>
      </c>
      <c r="AM1480" s="269">
        <v>-0.00111987878498223</v>
      </c>
    </row>
    <row r="1481" spans="1:39">
      <c r="A1481" s="279" t="s">
        <v>1974</v>
      </c>
      <c r="B1481" s="280" t="s">
        <v>3366</v>
      </c>
      <c r="C1481" s="262" t="s">
        <v>2400</v>
      </c>
      <c r="D1481" s="280" t="s">
        <v>2401</v>
      </c>
      <c r="E1481" s="263">
        <v>1771</v>
      </c>
      <c r="F1481" s="263">
        <v>28</v>
      </c>
      <c r="G1481" s="263">
        <v>24</v>
      </c>
      <c r="H1481" s="263">
        <v>0</v>
      </c>
      <c r="I1481" s="263">
        <v>0</v>
      </c>
      <c r="J1481" s="264">
        <v>1634</v>
      </c>
      <c r="K1481" s="264">
        <v>10</v>
      </c>
      <c r="L1481" s="264">
        <v>10</v>
      </c>
      <c r="M1481" s="264">
        <v>1</v>
      </c>
      <c r="N1481" s="264">
        <v>0</v>
      </c>
      <c r="O1481" s="264">
        <v>926</v>
      </c>
      <c r="P1481" s="264">
        <v>21</v>
      </c>
      <c r="Q1481" s="264">
        <v>21</v>
      </c>
      <c r="R1481" s="264">
        <v>6</v>
      </c>
      <c r="S1481" s="264">
        <v>0</v>
      </c>
      <c r="T1481" s="265">
        <v>0.015</v>
      </c>
      <c r="U1481" s="266">
        <v>1771</v>
      </c>
      <c r="V1481" s="266">
        <v>28</v>
      </c>
      <c r="W1481" s="266">
        <v>24</v>
      </c>
      <c r="X1481" s="266">
        <v>0</v>
      </c>
      <c r="Y1481" s="264">
        <v>0</v>
      </c>
      <c r="Z1481" s="267">
        <v>0.0158102766798419</v>
      </c>
      <c r="AA1481" s="267">
        <v>0.0158102766798419</v>
      </c>
      <c r="AB1481" s="267">
        <v>0.00611995104039168</v>
      </c>
      <c r="AC1481" s="268">
        <v>0.0226781857451404</v>
      </c>
      <c r="AD1481" s="269">
        <v>0.00969032563945022</v>
      </c>
      <c r="AE1481" s="270">
        <v>10785</v>
      </c>
      <c r="AF1481" s="271">
        <v>143</v>
      </c>
      <c r="AG1481" s="271">
        <v>0</v>
      </c>
      <c r="AH1481" s="271">
        <v>10845</v>
      </c>
      <c r="AI1481" s="271">
        <v>176</v>
      </c>
      <c r="AJ1481" s="271">
        <v>1</v>
      </c>
      <c r="AK1481" s="268">
        <v>0.0132591562355123</v>
      </c>
      <c r="AL1481" s="268">
        <v>0.0161364684186261</v>
      </c>
      <c r="AM1481" s="269">
        <v>-0.00287731218311381</v>
      </c>
    </row>
    <row r="1482" spans="1:39">
      <c r="A1482" s="279" t="s">
        <v>1974</v>
      </c>
      <c r="B1482" s="280" t="s">
        <v>3366</v>
      </c>
      <c r="C1482" s="262" t="s">
        <v>2402</v>
      </c>
      <c r="D1482" s="280" t="s">
        <v>2403</v>
      </c>
      <c r="E1482" s="263">
        <v>1058</v>
      </c>
      <c r="F1482" s="263">
        <v>27</v>
      </c>
      <c r="G1482" s="263">
        <v>18</v>
      </c>
      <c r="H1482" s="263">
        <v>0</v>
      </c>
      <c r="I1482" s="263">
        <v>0</v>
      </c>
      <c r="J1482" s="264">
        <v>979</v>
      </c>
      <c r="K1482" s="264">
        <v>24</v>
      </c>
      <c r="L1482" s="264">
        <v>24</v>
      </c>
      <c r="M1482" s="264">
        <v>3</v>
      </c>
      <c r="N1482" s="264">
        <v>0</v>
      </c>
      <c r="O1482" s="264">
        <v>598</v>
      </c>
      <c r="P1482" s="264">
        <v>6</v>
      </c>
      <c r="Q1482" s="264">
        <v>6</v>
      </c>
      <c r="R1482" s="264">
        <v>2</v>
      </c>
      <c r="S1482" s="264">
        <v>0</v>
      </c>
      <c r="T1482" s="265">
        <v>0.015</v>
      </c>
      <c r="U1482" s="266">
        <v>1058</v>
      </c>
      <c r="V1482" s="266">
        <v>27</v>
      </c>
      <c r="W1482" s="266">
        <v>18</v>
      </c>
      <c r="X1482" s="266">
        <v>0</v>
      </c>
      <c r="Y1482" s="264">
        <v>0</v>
      </c>
      <c r="Z1482" s="267">
        <v>0.0255198487712665</v>
      </c>
      <c r="AA1482" s="267">
        <v>0.0255198487712665</v>
      </c>
      <c r="AB1482" s="267">
        <v>0.024514811031665</v>
      </c>
      <c r="AC1482" s="268">
        <v>0.0100334448160535</v>
      </c>
      <c r="AD1482" s="269">
        <v>0.00100503773960158</v>
      </c>
      <c r="AE1482" s="270">
        <v>6348</v>
      </c>
      <c r="AF1482" s="271">
        <v>139</v>
      </c>
      <c r="AG1482" s="271">
        <v>0</v>
      </c>
      <c r="AH1482" s="271">
        <v>6398</v>
      </c>
      <c r="AI1482" s="271">
        <v>144</v>
      </c>
      <c r="AJ1482" s="271">
        <v>0</v>
      </c>
      <c r="AK1482" s="268">
        <v>0.0218966603654694</v>
      </c>
      <c r="AL1482" s="268">
        <v>0.0225070334479525</v>
      </c>
      <c r="AM1482" s="269">
        <v>-0.000610373082483049</v>
      </c>
    </row>
    <row r="1483" spans="1:39">
      <c r="A1483" s="279" t="s">
        <v>1974</v>
      </c>
      <c r="B1483" s="280" t="s">
        <v>3366</v>
      </c>
      <c r="C1483" s="262" t="s">
        <v>2404</v>
      </c>
      <c r="D1483" s="280" t="s">
        <v>2405</v>
      </c>
      <c r="E1483" s="263">
        <v>5649</v>
      </c>
      <c r="F1483" s="263">
        <v>90</v>
      </c>
      <c r="G1483" s="263">
        <v>57</v>
      </c>
      <c r="H1483" s="263">
        <v>0</v>
      </c>
      <c r="I1483" s="263">
        <v>0</v>
      </c>
      <c r="J1483" s="264">
        <v>6001</v>
      </c>
      <c r="K1483" s="264">
        <v>100</v>
      </c>
      <c r="L1483" s="264">
        <v>100</v>
      </c>
      <c r="M1483" s="264">
        <v>0</v>
      </c>
      <c r="N1483" s="264">
        <v>0</v>
      </c>
      <c r="O1483" s="264">
        <v>3434</v>
      </c>
      <c r="P1483" s="264">
        <v>111</v>
      </c>
      <c r="Q1483" s="264">
        <v>110</v>
      </c>
      <c r="R1483" s="264">
        <v>19</v>
      </c>
      <c r="S1483" s="264">
        <v>0</v>
      </c>
      <c r="T1483" s="265">
        <v>0.015</v>
      </c>
      <c r="U1483" s="266">
        <v>5649</v>
      </c>
      <c r="V1483" s="266">
        <v>90</v>
      </c>
      <c r="W1483" s="266">
        <v>57</v>
      </c>
      <c r="X1483" s="266">
        <v>0</v>
      </c>
      <c r="Y1483" s="264">
        <v>0</v>
      </c>
      <c r="Z1483" s="267">
        <v>0.0159320233669676</v>
      </c>
      <c r="AA1483" s="267">
        <v>0.0159320233669676</v>
      </c>
      <c r="AB1483" s="267">
        <v>0.0166638893517747</v>
      </c>
      <c r="AC1483" s="268">
        <v>0.0323238206173559</v>
      </c>
      <c r="AD1483" s="269">
        <v>-0.000731865984807099</v>
      </c>
      <c r="AE1483" s="270">
        <v>34890</v>
      </c>
      <c r="AF1483" s="271">
        <v>697</v>
      </c>
      <c r="AG1483" s="271">
        <v>0</v>
      </c>
      <c r="AH1483" s="271">
        <v>35022</v>
      </c>
      <c r="AI1483" s="271">
        <v>612</v>
      </c>
      <c r="AJ1483" s="271">
        <v>0</v>
      </c>
      <c r="AK1483" s="268">
        <v>0.0199770707939238</v>
      </c>
      <c r="AL1483" s="268">
        <v>0.0174747301696077</v>
      </c>
      <c r="AM1483" s="269">
        <v>0.00250234062431608</v>
      </c>
    </row>
    <row r="1484" spans="1:39">
      <c r="A1484" s="279" t="s">
        <v>1974</v>
      </c>
      <c r="B1484" s="280" t="s">
        <v>3366</v>
      </c>
      <c r="C1484" s="262" t="s">
        <v>2406</v>
      </c>
      <c r="D1484" s="280" t="s">
        <v>2407</v>
      </c>
      <c r="E1484" s="263">
        <v>5397</v>
      </c>
      <c r="F1484" s="263">
        <v>119</v>
      </c>
      <c r="G1484" s="263">
        <v>61</v>
      </c>
      <c r="H1484" s="263">
        <v>1</v>
      </c>
      <c r="I1484" s="263">
        <v>0</v>
      </c>
      <c r="J1484" s="264">
        <v>5642</v>
      </c>
      <c r="K1484" s="264">
        <v>54</v>
      </c>
      <c r="L1484" s="264">
        <v>54</v>
      </c>
      <c r="M1484" s="264">
        <v>1</v>
      </c>
      <c r="N1484" s="264">
        <v>0</v>
      </c>
      <c r="O1484" s="264">
        <v>3055</v>
      </c>
      <c r="P1484" s="264">
        <v>92</v>
      </c>
      <c r="Q1484" s="264">
        <v>92</v>
      </c>
      <c r="R1484" s="264">
        <v>22</v>
      </c>
      <c r="S1484" s="264">
        <v>0</v>
      </c>
      <c r="T1484" s="265">
        <v>0.015</v>
      </c>
      <c r="U1484" s="266">
        <v>5397</v>
      </c>
      <c r="V1484" s="266">
        <v>119</v>
      </c>
      <c r="W1484" s="266">
        <v>61</v>
      </c>
      <c r="X1484" s="266">
        <v>0</v>
      </c>
      <c r="Y1484" s="264">
        <v>1</v>
      </c>
      <c r="Z1484" s="267">
        <v>0.0220492866407263</v>
      </c>
      <c r="AA1484" s="267">
        <v>0.0220492866407263</v>
      </c>
      <c r="AB1484" s="267">
        <v>0.00957107408720312</v>
      </c>
      <c r="AC1484" s="268">
        <v>0.030114566284779</v>
      </c>
      <c r="AD1484" s="269">
        <v>0.0124782125535232</v>
      </c>
      <c r="AE1484" s="270">
        <v>32924</v>
      </c>
      <c r="AF1484" s="271">
        <v>583</v>
      </c>
      <c r="AG1484" s="271">
        <v>0</v>
      </c>
      <c r="AH1484" s="271">
        <v>32605</v>
      </c>
      <c r="AI1484" s="271">
        <v>541</v>
      </c>
      <c r="AJ1484" s="271">
        <v>0</v>
      </c>
      <c r="AK1484" s="268">
        <v>0.0177074474547443</v>
      </c>
      <c r="AL1484" s="268">
        <v>0.0165925471553443</v>
      </c>
      <c r="AM1484" s="269">
        <v>0.00111490029939999</v>
      </c>
    </row>
    <row r="1485" spans="1:39">
      <c r="A1485" s="279" t="s">
        <v>1974</v>
      </c>
      <c r="B1485" s="280" t="s">
        <v>3366</v>
      </c>
      <c r="C1485" s="262" t="s">
        <v>2408</v>
      </c>
      <c r="D1485" s="280" t="s">
        <v>2409</v>
      </c>
      <c r="E1485" s="263">
        <v>2870</v>
      </c>
      <c r="F1485" s="263">
        <v>54</v>
      </c>
      <c r="G1485" s="263">
        <v>38</v>
      </c>
      <c r="H1485" s="263">
        <v>0</v>
      </c>
      <c r="I1485" s="263">
        <v>0</v>
      </c>
      <c r="J1485" s="264">
        <v>2931</v>
      </c>
      <c r="K1485" s="264">
        <v>67</v>
      </c>
      <c r="L1485" s="264">
        <v>67</v>
      </c>
      <c r="M1485" s="264">
        <v>0</v>
      </c>
      <c r="N1485" s="264">
        <v>0</v>
      </c>
      <c r="O1485" s="264">
        <v>1745</v>
      </c>
      <c r="P1485" s="264">
        <v>13</v>
      </c>
      <c r="Q1485" s="264">
        <v>13</v>
      </c>
      <c r="R1485" s="264">
        <v>1</v>
      </c>
      <c r="S1485" s="264">
        <v>0</v>
      </c>
      <c r="T1485" s="265">
        <v>0.015</v>
      </c>
      <c r="U1485" s="266">
        <v>2870</v>
      </c>
      <c r="V1485" s="266">
        <v>54</v>
      </c>
      <c r="W1485" s="266">
        <v>38</v>
      </c>
      <c r="X1485" s="266">
        <v>0</v>
      </c>
      <c r="Y1485" s="264">
        <v>0</v>
      </c>
      <c r="Z1485" s="267">
        <v>0.018815331010453</v>
      </c>
      <c r="AA1485" s="267">
        <v>0.018815331010453</v>
      </c>
      <c r="AB1485" s="267">
        <v>0.0228590924599113</v>
      </c>
      <c r="AC1485" s="268">
        <v>0.00744985673352436</v>
      </c>
      <c r="AD1485" s="269">
        <v>-0.00404376144945833</v>
      </c>
      <c r="AE1485" s="270">
        <v>16904</v>
      </c>
      <c r="AF1485" s="271">
        <v>280</v>
      </c>
      <c r="AG1485" s="271">
        <v>1</v>
      </c>
      <c r="AH1485" s="271">
        <v>17497</v>
      </c>
      <c r="AI1485" s="271">
        <v>288</v>
      </c>
      <c r="AJ1485" s="271">
        <v>0</v>
      </c>
      <c r="AK1485" s="268">
        <v>0.0165049692380502</v>
      </c>
      <c r="AL1485" s="268">
        <v>0.0164599645653541</v>
      </c>
      <c r="AM1485" s="269">
        <v>4.50046726961049e-5</v>
      </c>
    </row>
    <row r="1486" spans="1:39">
      <c r="A1486" s="279" t="s">
        <v>1974</v>
      </c>
      <c r="B1486" s="280" t="s">
        <v>3366</v>
      </c>
      <c r="C1486" s="262" t="s">
        <v>2410</v>
      </c>
      <c r="D1486" s="280" t="s">
        <v>2411</v>
      </c>
      <c r="E1486" s="263">
        <v>4150</v>
      </c>
      <c r="F1486" s="263">
        <v>29</v>
      </c>
      <c r="G1486" s="263">
        <v>19</v>
      </c>
      <c r="H1486" s="263">
        <v>0</v>
      </c>
      <c r="I1486" s="263">
        <v>0</v>
      </c>
      <c r="J1486" s="264">
        <v>3742</v>
      </c>
      <c r="K1486" s="264">
        <v>38</v>
      </c>
      <c r="L1486" s="264">
        <v>38</v>
      </c>
      <c r="M1486" s="264">
        <v>0</v>
      </c>
      <c r="N1486" s="264">
        <v>0</v>
      </c>
      <c r="O1486" s="264">
        <v>2119</v>
      </c>
      <c r="P1486" s="264">
        <v>34</v>
      </c>
      <c r="Q1486" s="264">
        <v>34</v>
      </c>
      <c r="R1486" s="264">
        <v>8</v>
      </c>
      <c r="S1486" s="264">
        <v>0</v>
      </c>
      <c r="T1486" s="265">
        <v>0.015</v>
      </c>
      <c r="U1486" s="266">
        <v>4150</v>
      </c>
      <c r="V1486" s="266">
        <v>29</v>
      </c>
      <c r="W1486" s="266">
        <v>19</v>
      </c>
      <c r="X1486" s="266">
        <v>0</v>
      </c>
      <c r="Y1486" s="264">
        <v>0</v>
      </c>
      <c r="Z1486" s="267">
        <v>0.00698795180722892</v>
      </c>
      <c r="AA1486" s="267">
        <v>0.00698795180722892</v>
      </c>
      <c r="AB1486" s="267">
        <v>0.0101549973276323</v>
      </c>
      <c r="AC1486" s="268">
        <v>0.0160453043888627</v>
      </c>
      <c r="AD1486" s="269">
        <v>-0.00316704552040337</v>
      </c>
      <c r="AE1486" s="270">
        <v>24279</v>
      </c>
      <c r="AF1486" s="271">
        <v>272</v>
      </c>
      <c r="AG1486" s="271">
        <v>0</v>
      </c>
      <c r="AH1486" s="271">
        <v>24285</v>
      </c>
      <c r="AI1486" s="271">
        <v>290</v>
      </c>
      <c r="AJ1486" s="271">
        <v>0</v>
      </c>
      <c r="AK1486" s="268">
        <v>0.011203097326908</v>
      </c>
      <c r="AL1486" s="268">
        <v>0.0119415276919909</v>
      </c>
      <c r="AM1486" s="269">
        <v>-0.000738430365082914</v>
      </c>
    </row>
    <row r="1487" spans="1:39">
      <c r="A1487" s="279" t="s">
        <v>1974</v>
      </c>
      <c r="B1487" s="280" t="s">
        <v>3366</v>
      </c>
      <c r="C1487" s="262" t="s">
        <v>2412</v>
      </c>
      <c r="D1487" s="280" t="s">
        <v>2413</v>
      </c>
      <c r="E1487" s="263">
        <v>2693</v>
      </c>
      <c r="F1487" s="263">
        <v>57</v>
      </c>
      <c r="G1487" s="263">
        <v>46</v>
      </c>
      <c r="H1487" s="263">
        <v>0</v>
      </c>
      <c r="I1487" s="263">
        <v>0</v>
      </c>
      <c r="J1487" s="264">
        <v>2522</v>
      </c>
      <c r="K1487" s="264">
        <v>93</v>
      </c>
      <c r="L1487" s="264">
        <v>93</v>
      </c>
      <c r="M1487" s="264">
        <v>2</v>
      </c>
      <c r="N1487" s="264">
        <v>1</v>
      </c>
      <c r="O1487" s="264">
        <v>1465</v>
      </c>
      <c r="P1487" s="264">
        <v>0</v>
      </c>
      <c r="Q1487" s="264">
        <v>0</v>
      </c>
      <c r="R1487" s="264">
        <v>0</v>
      </c>
      <c r="S1487" s="264">
        <v>0</v>
      </c>
      <c r="T1487" s="265">
        <v>0.015</v>
      </c>
      <c r="U1487" s="266">
        <v>2693</v>
      </c>
      <c r="V1487" s="266">
        <v>57</v>
      </c>
      <c r="W1487" s="266">
        <v>46</v>
      </c>
      <c r="X1487" s="266">
        <v>0</v>
      </c>
      <c r="Y1487" s="264">
        <v>0</v>
      </c>
      <c r="Z1487" s="267">
        <v>0.0211659858893427</v>
      </c>
      <c r="AA1487" s="267">
        <v>0.0211659858893427</v>
      </c>
      <c r="AB1487" s="267">
        <v>0.0364789849325932</v>
      </c>
      <c r="AC1487" s="268">
        <v>0</v>
      </c>
      <c r="AD1487" s="269">
        <v>-0.0153129990432504</v>
      </c>
      <c r="AE1487" s="270">
        <v>16305</v>
      </c>
      <c r="AF1487" s="271">
        <v>385</v>
      </c>
      <c r="AG1487" s="271">
        <v>1</v>
      </c>
      <c r="AH1487" s="271">
        <v>16691</v>
      </c>
      <c r="AI1487" s="271">
        <v>394</v>
      </c>
      <c r="AJ1487" s="271">
        <v>0</v>
      </c>
      <c r="AK1487" s="268">
        <v>0.0235510579576817</v>
      </c>
      <c r="AL1487" s="268">
        <v>0.0236055359175604</v>
      </c>
      <c r="AM1487" s="269">
        <v>-5.44779598786703e-5</v>
      </c>
    </row>
    <row r="1488" spans="1:39">
      <c r="A1488" s="279" t="s">
        <v>1974</v>
      </c>
      <c r="B1488" s="280" t="s">
        <v>3366</v>
      </c>
      <c r="C1488" s="262" t="s">
        <v>2414</v>
      </c>
      <c r="D1488" s="280" t="s">
        <v>2415</v>
      </c>
      <c r="E1488" s="263">
        <v>3122</v>
      </c>
      <c r="F1488" s="263">
        <v>63</v>
      </c>
      <c r="G1488" s="263">
        <v>50</v>
      </c>
      <c r="H1488" s="263">
        <v>0</v>
      </c>
      <c r="I1488" s="263">
        <v>0</v>
      </c>
      <c r="J1488" s="264">
        <v>2881</v>
      </c>
      <c r="K1488" s="264">
        <v>65</v>
      </c>
      <c r="L1488" s="264">
        <v>65</v>
      </c>
      <c r="M1488" s="264">
        <v>7</v>
      </c>
      <c r="N1488" s="264">
        <v>0</v>
      </c>
      <c r="O1488" s="264">
        <v>1924</v>
      </c>
      <c r="P1488" s="264">
        <v>68</v>
      </c>
      <c r="Q1488" s="264">
        <v>68</v>
      </c>
      <c r="R1488" s="264">
        <v>33</v>
      </c>
      <c r="S1488" s="264">
        <v>0</v>
      </c>
      <c r="T1488" s="265">
        <v>0.015</v>
      </c>
      <c r="U1488" s="266">
        <v>3122</v>
      </c>
      <c r="V1488" s="266">
        <v>63</v>
      </c>
      <c r="W1488" s="266">
        <v>50</v>
      </c>
      <c r="X1488" s="266">
        <v>0</v>
      </c>
      <c r="Y1488" s="264">
        <v>0</v>
      </c>
      <c r="Z1488" s="267">
        <v>0.0201793721973094</v>
      </c>
      <c r="AA1488" s="267">
        <v>0.0201793721973094</v>
      </c>
      <c r="AB1488" s="267">
        <v>0.0225616105518917</v>
      </c>
      <c r="AC1488" s="268">
        <v>0.0353430353430353</v>
      </c>
      <c r="AD1488" s="269">
        <v>-0.00238223835458229</v>
      </c>
      <c r="AE1488" s="270">
        <v>18961</v>
      </c>
      <c r="AF1488" s="271">
        <v>511</v>
      </c>
      <c r="AG1488" s="271">
        <v>0</v>
      </c>
      <c r="AH1488" s="271">
        <v>19168</v>
      </c>
      <c r="AI1488" s="271">
        <v>502</v>
      </c>
      <c r="AJ1488" s="271">
        <v>0</v>
      </c>
      <c r="AK1488" s="268">
        <v>0.0269500553768261</v>
      </c>
      <c r="AL1488" s="268">
        <v>0.0261894824707846</v>
      </c>
      <c r="AM1488" s="269">
        <v>0.000760572906041476</v>
      </c>
    </row>
    <row r="1489" spans="1:39">
      <c r="A1489" s="279" t="s">
        <v>1974</v>
      </c>
      <c r="B1489" s="280" t="s">
        <v>3366</v>
      </c>
      <c r="C1489" s="262" t="s">
        <v>2416</v>
      </c>
      <c r="D1489" s="280" t="s">
        <v>2417</v>
      </c>
      <c r="E1489" s="263">
        <v>2023</v>
      </c>
      <c r="F1489" s="263">
        <v>36</v>
      </c>
      <c r="G1489" s="263">
        <v>26</v>
      </c>
      <c r="H1489" s="263">
        <v>0</v>
      </c>
      <c r="I1489" s="263">
        <v>0</v>
      </c>
      <c r="J1489" s="264">
        <v>1874</v>
      </c>
      <c r="K1489" s="264">
        <v>34</v>
      </c>
      <c r="L1489" s="264">
        <v>34</v>
      </c>
      <c r="M1489" s="264">
        <v>2</v>
      </c>
      <c r="N1489" s="264">
        <v>0</v>
      </c>
      <c r="O1489" s="264">
        <v>1066</v>
      </c>
      <c r="P1489" s="264">
        <v>30</v>
      </c>
      <c r="Q1489" s="264">
        <v>30</v>
      </c>
      <c r="R1489" s="264">
        <v>10</v>
      </c>
      <c r="S1489" s="264">
        <v>0</v>
      </c>
      <c r="T1489" s="265">
        <v>0.015</v>
      </c>
      <c r="U1489" s="266">
        <v>2023</v>
      </c>
      <c r="V1489" s="266">
        <v>36</v>
      </c>
      <c r="W1489" s="266">
        <v>26</v>
      </c>
      <c r="X1489" s="266">
        <v>0</v>
      </c>
      <c r="Y1489" s="264">
        <v>0</v>
      </c>
      <c r="Z1489" s="267">
        <v>0.0177953534354918</v>
      </c>
      <c r="AA1489" s="267">
        <v>0.0177953534354918</v>
      </c>
      <c r="AB1489" s="267">
        <v>0.0181430096051227</v>
      </c>
      <c r="AC1489" s="268">
        <v>0.0281425891181989</v>
      </c>
      <c r="AD1489" s="269">
        <v>-0.000347656169630887</v>
      </c>
      <c r="AE1489" s="270">
        <v>11947</v>
      </c>
      <c r="AF1489" s="271">
        <v>251</v>
      </c>
      <c r="AG1489" s="271">
        <v>4</v>
      </c>
      <c r="AH1489" s="271">
        <v>12236</v>
      </c>
      <c r="AI1489" s="271">
        <v>275</v>
      </c>
      <c r="AJ1489" s="271">
        <v>2</v>
      </c>
      <c r="AK1489" s="268">
        <v>0.0206746463547334</v>
      </c>
      <c r="AL1489" s="268">
        <v>0.0223112128146453</v>
      </c>
      <c r="AM1489" s="269">
        <v>-0.0016365664599119</v>
      </c>
    </row>
    <row r="1490" spans="1:39">
      <c r="A1490" s="279" t="s">
        <v>1974</v>
      </c>
      <c r="B1490" s="280" t="s">
        <v>3366</v>
      </c>
      <c r="C1490" s="262" t="s">
        <v>2418</v>
      </c>
      <c r="D1490" s="280" t="s">
        <v>2419</v>
      </c>
      <c r="E1490" s="263">
        <v>2082</v>
      </c>
      <c r="F1490" s="263">
        <v>0</v>
      </c>
      <c r="G1490" s="263">
        <v>0</v>
      </c>
      <c r="H1490" s="263">
        <v>0</v>
      </c>
      <c r="I1490" s="263">
        <v>0</v>
      </c>
      <c r="J1490" s="264">
        <v>1847</v>
      </c>
      <c r="K1490" s="264">
        <v>20</v>
      </c>
      <c r="L1490" s="264">
        <v>20</v>
      </c>
      <c r="M1490" s="264">
        <v>0</v>
      </c>
      <c r="N1490" s="264">
        <v>0</v>
      </c>
      <c r="O1490" s="264">
        <v>1063</v>
      </c>
      <c r="P1490" s="264">
        <v>28</v>
      </c>
      <c r="Q1490" s="264">
        <v>28</v>
      </c>
      <c r="R1490" s="264">
        <v>2</v>
      </c>
      <c r="S1490" s="264">
        <v>0</v>
      </c>
      <c r="T1490" s="265">
        <v>0.015</v>
      </c>
      <c r="U1490" s="266">
        <v>2082</v>
      </c>
      <c r="V1490" s="266">
        <v>0</v>
      </c>
      <c r="W1490" s="266">
        <v>0</v>
      </c>
      <c r="X1490" s="266">
        <v>0</v>
      </c>
      <c r="Y1490" s="264">
        <v>0</v>
      </c>
      <c r="Z1490" s="267">
        <v>0</v>
      </c>
      <c r="AA1490" s="267">
        <v>0</v>
      </c>
      <c r="AB1490" s="267">
        <v>0.0108283703302653</v>
      </c>
      <c r="AC1490" s="268">
        <v>0.026340545625588</v>
      </c>
      <c r="AD1490" s="269">
        <v>-0.0108283703302653</v>
      </c>
      <c r="AE1490" s="270">
        <v>12168</v>
      </c>
      <c r="AF1490" s="271">
        <v>158</v>
      </c>
      <c r="AG1490" s="271">
        <v>0</v>
      </c>
      <c r="AH1490" s="271">
        <v>12027</v>
      </c>
      <c r="AI1490" s="271">
        <v>202</v>
      </c>
      <c r="AJ1490" s="271">
        <v>0</v>
      </c>
      <c r="AK1490" s="268">
        <v>0.0129848783694938</v>
      </c>
      <c r="AL1490" s="268">
        <v>0.0167955433607716</v>
      </c>
      <c r="AM1490" s="269">
        <v>-0.00381066499127784</v>
      </c>
    </row>
    <row r="1491" spans="1:39">
      <c r="A1491" s="279" t="s">
        <v>1974</v>
      </c>
      <c r="B1491" s="280" t="s">
        <v>3366</v>
      </c>
      <c r="C1491" s="262" t="s">
        <v>2420</v>
      </c>
      <c r="D1491" s="280" t="s">
        <v>2421</v>
      </c>
      <c r="E1491" s="263">
        <v>2224</v>
      </c>
      <c r="F1491" s="263">
        <v>18</v>
      </c>
      <c r="G1491" s="263">
        <v>14</v>
      </c>
      <c r="H1491" s="263">
        <v>0</v>
      </c>
      <c r="I1491" s="263">
        <v>0</v>
      </c>
      <c r="J1491" s="264">
        <v>1965</v>
      </c>
      <c r="K1491" s="264">
        <v>22</v>
      </c>
      <c r="L1491" s="264">
        <v>22</v>
      </c>
      <c r="M1491" s="264">
        <v>0</v>
      </c>
      <c r="N1491" s="264">
        <v>0</v>
      </c>
      <c r="O1491" s="264">
        <v>1137</v>
      </c>
      <c r="P1491" s="264">
        <v>26</v>
      </c>
      <c r="Q1491" s="264">
        <v>26</v>
      </c>
      <c r="R1491" s="264">
        <v>6</v>
      </c>
      <c r="S1491" s="264">
        <v>0</v>
      </c>
      <c r="T1491" s="265">
        <v>0.015</v>
      </c>
      <c r="U1491" s="266">
        <v>2224</v>
      </c>
      <c r="V1491" s="266">
        <v>18</v>
      </c>
      <c r="W1491" s="266">
        <v>14</v>
      </c>
      <c r="X1491" s="266">
        <v>0</v>
      </c>
      <c r="Y1491" s="264">
        <v>0</v>
      </c>
      <c r="Z1491" s="267">
        <v>0.00809352517985612</v>
      </c>
      <c r="AA1491" s="267">
        <v>0.00809352517985612</v>
      </c>
      <c r="AB1491" s="267">
        <v>0.0111959287531807</v>
      </c>
      <c r="AC1491" s="268">
        <v>0.0228671943711522</v>
      </c>
      <c r="AD1491" s="269">
        <v>-0.00310240357332455</v>
      </c>
      <c r="AE1491" s="270">
        <v>12874</v>
      </c>
      <c r="AF1491" s="271">
        <v>175</v>
      </c>
      <c r="AG1491" s="271">
        <v>0</v>
      </c>
      <c r="AH1491" s="271">
        <v>12978</v>
      </c>
      <c r="AI1491" s="271">
        <v>159</v>
      </c>
      <c r="AJ1491" s="271">
        <v>0</v>
      </c>
      <c r="AK1491" s="268">
        <v>0.01359328879913</v>
      </c>
      <c r="AL1491" s="268">
        <v>0.0122515025427647</v>
      </c>
      <c r="AM1491" s="269">
        <v>0.00134178625636535</v>
      </c>
    </row>
    <row r="1492" spans="1:39">
      <c r="A1492" s="279" t="s">
        <v>1974</v>
      </c>
      <c r="B1492" s="280" t="s">
        <v>3366</v>
      </c>
      <c r="C1492" s="262" t="s">
        <v>2422</v>
      </c>
      <c r="D1492" s="280" t="s">
        <v>2423</v>
      </c>
      <c r="E1492" s="263">
        <v>5865</v>
      </c>
      <c r="F1492" s="263">
        <v>164</v>
      </c>
      <c r="G1492" s="263">
        <v>126</v>
      </c>
      <c r="H1492" s="263">
        <v>0</v>
      </c>
      <c r="I1492" s="263">
        <v>0</v>
      </c>
      <c r="J1492" s="264">
        <v>5678</v>
      </c>
      <c r="K1492" s="264">
        <v>202</v>
      </c>
      <c r="L1492" s="264">
        <v>202</v>
      </c>
      <c r="M1492" s="264">
        <v>0</v>
      </c>
      <c r="N1492" s="264">
        <v>0</v>
      </c>
      <c r="O1492" s="264">
        <v>3120</v>
      </c>
      <c r="P1492" s="264">
        <v>79</v>
      </c>
      <c r="Q1492" s="264">
        <v>79</v>
      </c>
      <c r="R1492" s="264">
        <v>8</v>
      </c>
      <c r="S1492" s="264">
        <v>0</v>
      </c>
      <c r="T1492" s="265">
        <v>0.015</v>
      </c>
      <c r="U1492" s="266">
        <v>5865</v>
      </c>
      <c r="V1492" s="266">
        <v>164</v>
      </c>
      <c r="W1492" s="266">
        <v>126</v>
      </c>
      <c r="X1492" s="266">
        <v>0</v>
      </c>
      <c r="Y1492" s="264">
        <v>0</v>
      </c>
      <c r="Z1492" s="267">
        <v>0.0279624893435635</v>
      </c>
      <c r="AA1492" s="267">
        <v>0.0279624893435635</v>
      </c>
      <c r="AB1492" s="267">
        <v>0.0355759070095104</v>
      </c>
      <c r="AC1492" s="268">
        <v>0.0253205128205128</v>
      </c>
      <c r="AD1492" s="269">
        <v>-0.00761341766594688</v>
      </c>
      <c r="AE1492" s="270">
        <v>33667</v>
      </c>
      <c r="AF1492" s="271">
        <v>1127</v>
      </c>
      <c r="AG1492" s="271">
        <v>0</v>
      </c>
      <c r="AH1492" s="271">
        <v>33265</v>
      </c>
      <c r="AI1492" s="271">
        <v>1094</v>
      </c>
      <c r="AJ1492" s="271">
        <v>0</v>
      </c>
      <c r="AK1492" s="268">
        <v>0.0334749160899397</v>
      </c>
      <c r="AL1492" s="268">
        <v>0.0328874192093792</v>
      </c>
      <c r="AM1492" s="269">
        <v>0.000587496880560472</v>
      </c>
    </row>
    <row r="1493" spans="1:39">
      <c r="A1493" s="279" t="s">
        <v>1974</v>
      </c>
      <c r="B1493" s="280" t="s">
        <v>3366</v>
      </c>
      <c r="C1493" s="262" t="s">
        <v>2424</v>
      </c>
      <c r="D1493" s="280" t="s">
        <v>2425</v>
      </c>
      <c r="E1493" s="263">
        <v>9341</v>
      </c>
      <c r="F1493" s="263">
        <v>257</v>
      </c>
      <c r="G1493" s="263">
        <v>159</v>
      </c>
      <c r="H1493" s="263">
        <v>0</v>
      </c>
      <c r="I1493" s="263">
        <v>0</v>
      </c>
      <c r="J1493" s="264">
        <v>8977</v>
      </c>
      <c r="K1493" s="264">
        <v>131</v>
      </c>
      <c r="L1493" s="264">
        <v>131</v>
      </c>
      <c r="M1493" s="264">
        <v>0</v>
      </c>
      <c r="N1493" s="264">
        <v>0</v>
      </c>
      <c r="O1493" s="264">
        <v>5006</v>
      </c>
      <c r="P1493" s="264">
        <v>163</v>
      </c>
      <c r="Q1493" s="264">
        <v>163</v>
      </c>
      <c r="R1493" s="264">
        <v>17</v>
      </c>
      <c r="S1493" s="264">
        <v>0</v>
      </c>
      <c r="T1493" s="265">
        <v>0.015</v>
      </c>
      <c r="U1493" s="266">
        <v>9341</v>
      </c>
      <c r="V1493" s="266">
        <v>257</v>
      </c>
      <c r="W1493" s="266">
        <v>159</v>
      </c>
      <c r="X1493" s="266">
        <v>0</v>
      </c>
      <c r="Y1493" s="264">
        <v>0</v>
      </c>
      <c r="Z1493" s="267">
        <v>0.0275131142275988</v>
      </c>
      <c r="AA1493" s="267">
        <v>0.0275131142275988</v>
      </c>
      <c r="AB1493" s="267">
        <v>0.0145928483903308</v>
      </c>
      <c r="AC1493" s="268">
        <v>0.0325609268877347</v>
      </c>
      <c r="AD1493" s="269">
        <v>0.0129202658372679</v>
      </c>
      <c r="AE1493" s="270">
        <v>52320</v>
      </c>
      <c r="AF1493" s="271">
        <v>1199</v>
      </c>
      <c r="AG1493" s="271">
        <v>0</v>
      </c>
      <c r="AH1493" s="271">
        <v>50715</v>
      </c>
      <c r="AI1493" s="271">
        <v>1126</v>
      </c>
      <c r="AJ1493" s="271">
        <v>0</v>
      </c>
      <c r="AK1493" s="268">
        <v>0.0229166666666667</v>
      </c>
      <c r="AL1493" s="268">
        <v>0.0222025041900818</v>
      </c>
      <c r="AM1493" s="269">
        <v>0.000714162476584835</v>
      </c>
    </row>
    <row r="1494" spans="1:39">
      <c r="A1494" s="279" t="s">
        <v>1974</v>
      </c>
      <c r="B1494" s="280" t="s">
        <v>3366</v>
      </c>
      <c r="C1494" s="262" t="s">
        <v>2426</v>
      </c>
      <c r="D1494" s="280" t="s">
        <v>2427</v>
      </c>
      <c r="E1494" s="263">
        <v>3236</v>
      </c>
      <c r="F1494" s="263">
        <v>65</v>
      </c>
      <c r="G1494" s="263">
        <v>47</v>
      </c>
      <c r="H1494" s="263">
        <v>0</v>
      </c>
      <c r="I1494" s="263">
        <v>0</v>
      </c>
      <c r="J1494" s="264">
        <v>2848</v>
      </c>
      <c r="K1494" s="264">
        <v>51</v>
      </c>
      <c r="L1494" s="264">
        <v>51</v>
      </c>
      <c r="M1494" s="264">
        <v>3</v>
      </c>
      <c r="N1494" s="264">
        <v>0</v>
      </c>
      <c r="O1494" s="264">
        <v>1793</v>
      </c>
      <c r="P1494" s="264">
        <v>64</v>
      </c>
      <c r="Q1494" s="264">
        <v>64</v>
      </c>
      <c r="R1494" s="264">
        <v>32</v>
      </c>
      <c r="S1494" s="264">
        <v>0</v>
      </c>
      <c r="T1494" s="265">
        <v>0.015</v>
      </c>
      <c r="U1494" s="266">
        <v>3236</v>
      </c>
      <c r="V1494" s="266">
        <v>65</v>
      </c>
      <c r="W1494" s="266">
        <v>47</v>
      </c>
      <c r="X1494" s="266">
        <v>0</v>
      </c>
      <c r="Y1494" s="264">
        <v>0</v>
      </c>
      <c r="Z1494" s="267">
        <v>0.0200865265760198</v>
      </c>
      <c r="AA1494" s="267">
        <v>0.0200865265760198</v>
      </c>
      <c r="AB1494" s="267">
        <v>0.0179073033707865</v>
      </c>
      <c r="AC1494" s="268">
        <v>0.0356943669827105</v>
      </c>
      <c r="AD1494" s="269">
        <v>0.00217922320523326</v>
      </c>
      <c r="AE1494" s="270">
        <v>18643</v>
      </c>
      <c r="AF1494" s="271">
        <v>487</v>
      </c>
      <c r="AG1494" s="271">
        <v>0</v>
      </c>
      <c r="AH1494" s="271">
        <v>18984</v>
      </c>
      <c r="AI1494" s="271">
        <v>522</v>
      </c>
      <c r="AJ1494" s="271">
        <v>1</v>
      </c>
      <c r="AK1494" s="268">
        <v>0.0261224051922974</v>
      </c>
      <c r="AL1494" s="268">
        <v>0.0274441635061104</v>
      </c>
      <c r="AM1494" s="269">
        <v>-0.00132175831381303</v>
      </c>
    </row>
    <row r="1495" spans="1:39">
      <c r="A1495" s="279" t="s">
        <v>1974</v>
      </c>
      <c r="B1495" s="280" t="s">
        <v>3366</v>
      </c>
      <c r="C1495" s="262" t="s">
        <v>2428</v>
      </c>
      <c r="D1495" s="280" t="s">
        <v>2429</v>
      </c>
      <c r="E1495" s="263">
        <v>6482</v>
      </c>
      <c r="F1495" s="263">
        <v>153</v>
      </c>
      <c r="G1495" s="263">
        <v>124</v>
      </c>
      <c r="H1495" s="263">
        <v>0</v>
      </c>
      <c r="I1495" s="263">
        <v>0</v>
      </c>
      <c r="J1495" s="264">
        <v>6202</v>
      </c>
      <c r="K1495" s="264">
        <v>161</v>
      </c>
      <c r="L1495" s="264">
        <v>159</v>
      </c>
      <c r="M1495" s="264">
        <v>15</v>
      </c>
      <c r="N1495" s="264">
        <v>0</v>
      </c>
      <c r="O1495" s="264">
        <v>3807</v>
      </c>
      <c r="P1495" s="264">
        <v>137</v>
      </c>
      <c r="Q1495" s="264">
        <v>137</v>
      </c>
      <c r="R1495" s="264">
        <v>60</v>
      </c>
      <c r="S1495" s="264">
        <v>0</v>
      </c>
      <c r="T1495" s="265">
        <v>0.015</v>
      </c>
      <c r="U1495" s="266">
        <v>6482</v>
      </c>
      <c r="V1495" s="266">
        <v>153</v>
      </c>
      <c r="W1495" s="266">
        <v>124</v>
      </c>
      <c r="X1495" s="266">
        <v>0</v>
      </c>
      <c r="Y1495" s="264">
        <v>0</v>
      </c>
      <c r="Z1495" s="267">
        <v>0.0236038259796359</v>
      </c>
      <c r="AA1495" s="267">
        <v>0.0236038259796359</v>
      </c>
      <c r="AB1495" s="267">
        <v>0.0259593679458239</v>
      </c>
      <c r="AC1495" s="268">
        <v>0.03598634095088</v>
      </c>
      <c r="AD1495" s="269">
        <v>-0.00235554196618801</v>
      </c>
      <c r="AE1495" s="270">
        <v>37539</v>
      </c>
      <c r="AF1495" s="271">
        <v>1217</v>
      </c>
      <c r="AG1495" s="271">
        <v>0</v>
      </c>
      <c r="AH1495" s="271">
        <v>38769</v>
      </c>
      <c r="AI1495" s="271">
        <v>1221</v>
      </c>
      <c r="AJ1495" s="271">
        <v>0</v>
      </c>
      <c r="AK1495" s="268">
        <v>0.0324196169317243</v>
      </c>
      <c r="AL1495" s="268">
        <v>0.0314942350847326</v>
      </c>
      <c r="AM1495" s="269">
        <v>0.000925381846991695</v>
      </c>
    </row>
    <row r="1496" spans="1:39">
      <c r="A1496" s="279" t="s">
        <v>1974</v>
      </c>
      <c r="B1496" s="280" t="s">
        <v>3366</v>
      </c>
      <c r="C1496" s="262" t="s">
        <v>2430</v>
      </c>
      <c r="D1496" s="280" t="s">
        <v>2431</v>
      </c>
      <c r="E1496" s="263">
        <v>3492</v>
      </c>
      <c r="F1496" s="263">
        <v>48</v>
      </c>
      <c r="G1496" s="263">
        <v>32</v>
      </c>
      <c r="H1496" s="263">
        <v>0</v>
      </c>
      <c r="I1496" s="263">
        <v>0</v>
      </c>
      <c r="J1496" s="264">
        <v>3414</v>
      </c>
      <c r="K1496" s="264">
        <v>87</v>
      </c>
      <c r="L1496" s="264">
        <v>86</v>
      </c>
      <c r="M1496" s="264">
        <v>0</v>
      </c>
      <c r="N1496" s="264">
        <v>0</v>
      </c>
      <c r="O1496" s="264">
        <v>2041</v>
      </c>
      <c r="P1496" s="264">
        <v>19</v>
      </c>
      <c r="Q1496" s="264">
        <v>19</v>
      </c>
      <c r="R1496" s="264">
        <v>5</v>
      </c>
      <c r="S1496" s="264">
        <v>0</v>
      </c>
      <c r="T1496" s="265">
        <v>0.015</v>
      </c>
      <c r="U1496" s="266">
        <v>3492</v>
      </c>
      <c r="V1496" s="266">
        <v>48</v>
      </c>
      <c r="W1496" s="266">
        <v>32</v>
      </c>
      <c r="X1496" s="266">
        <v>0</v>
      </c>
      <c r="Y1496" s="264">
        <v>0</v>
      </c>
      <c r="Z1496" s="267">
        <v>0.013745704467354</v>
      </c>
      <c r="AA1496" s="267">
        <v>0.013745704467354</v>
      </c>
      <c r="AB1496" s="267">
        <v>0.0254833040421793</v>
      </c>
      <c r="AC1496" s="268">
        <v>0.00930916217540421</v>
      </c>
      <c r="AD1496" s="269">
        <v>-0.0117375995748253</v>
      </c>
      <c r="AE1496" s="270">
        <v>19958</v>
      </c>
      <c r="AF1496" s="271">
        <v>366</v>
      </c>
      <c r="AG1496" s="271">
        <v>0</v>
      </c>
      <c r="AH1496" s="271">
        <v>19737</v>
      </c>
      <c r="AI1496" s="271">
        <v>400</v>
      </c>
      <c r="AJ1496" s="271">
        <v>0</v>
      </c>
      <c r="AK1496" s="268">
        <v>0.018338510872833</v>
      </c>
      <c r="AL1496" s="268">
        <v>0.0202665045346304</v>
      </c>
      <c r="AM1496" s="269">
        <v>-0.00192799366179744</v>
      </c>
    </row>
    <row r="1497" spans="1:39">
      <c r="A1497" s="279" t="s">
        <v>1974</v>
      </c>
      <c r="B1497" s="280" t="s">
        <v>3366</v>
      </c>
      <c r="C1497" s="262" t="s">
        <v>2432</v>
      </c>
      <c r="D1497" s="280" t="s">
        <v>2433</v>
      </c>
      <c r="E1497" s="263">
        <v>7241</v>
      </c>
      <c r="F1497" s="263">
        <v>118</v>
      </c>
      <c r="G1497" s="263">
        <v>85</v>
      </c>
      <c r="H1497" s="263">
        <v>0</v>
      </c>
      <c r="I1497" s="263">
        <v>0</v>
      </c>
      <c r="J1497" s="264">
        <v>7032</v>
      </c>
      <c r="K1497" s="264">
        <v>85</v>
      </c>
      <c r="L1497" s="264">
        <v>85</v>
      </c>
      <c r="M1497" s="264">
        <v>6</v>
      </c>
      <c r="N1497" s="264">
        <v>0</v>
      </c>
      <c r="O1497" s="264">
        <v>4118</v>
      </c>
      <c r="P1497" s="264">
        <v>78</v>
      </c>
      <c r="Q1497" s="264">
        <v>78</v>
      </c>
      <c r="R1497" s="264">
        <v>31</v>
      </c>
      <c r="S1497" s="264">
        <v>0</v>
      </c>
      <c r="T1497" s="265">
        <v>0.015</v>
      </c>
      <c r="U1497" s="266">
        <v>7241</v>
      </c>
      <c r="V1497" s="266">
        <v>118</v>
      </c>
      <c r="W1497" s="266">
        <v>85</v>
      </c>
      <c r="X1497" s="266">
        <v>0</v>
      </c>
      <c r="Y1497" s="264">
        <v>0</v>
      </c>
      <c r="Z1497" s="267">
        <v>0.0162960917000414</v>
      </c>
      <c r="AA1497" s="267">
        <v>0.0162960917000414</v>
      </c>
      <c r="AB1497" s="267">
        <v>0.0120875995449374</v>
      </c>
      <c r="AC1497" s="268">
        <v>0.0189412336085478</v>
      </c>
      <c r="AD1497" s="269">
        <v>0.004208492155104</v>
      </c>
      <c r="AE1497" s="270">
        <v>41704</v>
      </c>
      <c r="AF1497" s="271">
        <v>703</v>
      </c>
      <c r="AG1497" s="271">
        <v>0</v>
      </c>
      <c r="AH1497" s="271">
        <v>41318</v>
      </c>
      <c r="AI1497" s="271">
        <v>663</v>
      </c>
      <c r="AJ1497" s="271">
        <v>1</v>
      </c>
      <c r="AK1497" s="268">
        <v>0.016856896220986</v>
      </c>
      <c r="AL1497" s="268">
        <v>0.0160220727043903</v>
      </c>
      <c r="AM1497" s="269">
        <v>0.000834823516595657</v>
      </c>
    </row>
    <row r="1498" spans="1:39">
      <c r="A1498" s="279" t="s">
        <v>1974</v>
      </c>
      <c r="B1498" s="280" t="s">
        <v>3366</v>
      </c>
      <c r="C1498" s="262" t="s">
        <v>2434</v>
      </c>
      <c r="D1498" s="280" t="s">
        <v>2435</v>
      </c>
      <c r="E1498" s="263">
        <v>3795</v>
      </c>
      <c r="F1498" s="263">
        <v>57</v>
      </c>
      <c r="G1498" s="263">
        <v>46</v>
      </c>
      <c r="H1498" s="263">
        <v>0</v>
      </c>
      <c r="I1498" s="263">
        <v>0</v>
      </c>
      <c r="J1498" s="264">
        <v>3808</v>
      </c>
      <c r="K1498" s="264">
        <v>38</v>
      </c>
      <c r="L1498" s="264">
        <v>38</v>
      </c>
      <c r="M1498" s="264">
        <v>0</v>
      </c>
      <c r="N1498" s="264">
        <v>0</v>
      </c>
      <c r="O1498" s="264">
        <v>2101</v>
      </c>
      <c r="P1498" s="264">
        <v>46</v>
      </c>
      <c r="Q1498" s="264">
        <v>46</v>
      </c>
      <c r="R1498" s="264">
        <v>6</v>
      </c>
      <c r="S1498" s="264">
        <v>0</v>
      </c>
      <c r="T1498" s="265">
        <v>0.015</v>
      </c>
      <c r="U1498" s="266">
        <v>3795</v>
      </c>
      <c r="V1498" s="266">
        <v>57</v>
      </c>
      <c r="W1498" s="266">
        <v>46</v>
      </c>
      <c r="X1498" s="266">
        <v>0</v>
      </c>
      <c r="Y1498" s="264">
        <v>0</v>
      </c>
      <c r="Z1498" s="267">
        <v>0.0150197628458498</v>
      </c>
      <c r="AA1498" s="267">
        <v>0.0150197628458498</v>
      </c>
      <c r="AB1498" s="267">
        <v>0.00997899159663865</v>
      </c>
      <c r="AC1498" s="268">
        <v>0.0218943360304617</v>
      </c>
      <c r="AD1498" s="269">
        <v>0.00504077124921115</v>
      </c>
      <c r="AE1498" s="270">
        <v>21983</v>
      </c>
      <c r="AF1498" s="271">
        <v>391</v>
      </c>
      <c r="AG1498" s="271">
        <v>0</v>
      </c>
      <c r="AH1498" s="271">
        <v>22374</v>
      </c>
      <c r="AI1498" s="271">
        <v>394</v>
      </c>
      <c r="AJ1498" s="271">
        <v>0</v>
      </c>
      <c r="AK1498" s="268">
        <v>0.017786471364236</v>
      </c>
      <c r="AL1498" s="268">
        <v>0.0176097255743273</v>
      </c>
      <c r="AM1498" s="269">
        <v>0.000176745789908655</v>
      </c>
    </row>
    <row r="1499" spans="1:39">
      <c r="A1499" s="279" t="s">
        <v>1974</v>
      </c>
      <c r="B1499" s="280" t="s">
        <v>3366</v>
      </c>
      <c r="C1499" s="262" t="s">
        <v>2436</v>
      </c>
      <c r="D1499" s="280" t="s">
        <v>2437</v>
      </c>
      <c r="E1499" s="263">
        <v>3155</v>
      </c>
      <c r="F1499" s="263">
        <v>60</v>
      </c>
      <c r="G1499" s="263">
        <v>42</v>
      </c>
      <c r="H1499" s="263">
        <v>0</v>
      </c>
      <c r="I1499" s="263">
        <v>0</v>
      </c>
      <c r="J1499" s="264">
        <v>2734</v>
      </c>
      <c r="K1499" s="264">
        <v>34</v>
      </c>
      <c r="L1499" s="264">
        <v>34</v>
      </c>
      <c r="M1499" s="264">
        <v>3</v>
      </c>
      <c r="N1499" s="264">
        <v>0</v>
      </c>
      <c r="O1499" s="264">
        <v>1595</v>
      </c>
      <c r="P1499" s="264">
        <v>43</v>
      </c>
      <c r="Q1499" s="264">
        <v>43</v>
      </c>
      <c r="R1499" s="264">
        <v>3</v>
      </c>
      <c r="S1499" s="264">
        <v>0</v>
      </c>
      <c r="T1499" s="265">
        <v>0.015</v>
      </c>
      <c r="U1499" s="266">
        <v>3155</v>
      </c>
      <c r="V1499" s="266">
        <v>60</v>
      </c>
      <c r="W1499" s="266">
        <v>42</v>
      </c>
      <c r="X1499" s="266">
        <v>0</v>
      </c>
      <c r="Y1499" s="264">
        <v>0</v>
      </c>
      <c r="Z1499" s="267">
        <v>0.0190174326465927</v>
      </c>
      <c r="AA1499" s="267">
        <v>0.0190174326465927</v>
      </c>
      <c r="AB1499" s="267">
        <v>0.0124359912216533</v>
      </c>
      <c r="AC1499" s="268">
        <v>0.0269592476489028</v>
      </c>
      <c r="AD1499" s="269">
        <v>0.00658144142493946</v>
      </c>
      <c r="AE1499" s="270">
        <v>18167</v>
      </c>
      <c r="AF1499" s="271">
        <v>355</v>
      </c>
      <c r="AG1499" s="271">
        <v>0</v>
      </c>
      <c r="AH1499" s="271">
        <v>18156</v>
      </c>
      <c r="AI1499" s="271">
        <v>385</v>
      </c>
      <c r="AJ1499" s="271">
        <v>0</v>
      </c>
      <c r="AK1499" s="268">
        <v>0.0195409258545715</v>
      </c>
      <c r="AL1499" s="268">
        <v>0.0212051112579863</v>
      </c>
      <c r="AM1499" s="269">
        <v>-0.00166418540341486</v>
      </c>
    </row>
    <row r="1500" spans="1:39">
      <c r="A1500" s="279" t="s">
        <v>1974</v>
      </c>
      <c r="B1500" s="280" t="s">
        <v>3366</v>
      </c>
      <c r="C1500" s="262" t="s">
        <v>2438</v>
      </c>
      <c r="D1500" s="280" t="s">
        <v>2439</v>
      </c>
      <c r="E1500" s="263">
        <v>5223</v>
      </c>
      <c r="F1500" s="263">
        <v>92</v>
      </c>
      <c r="G1500" s="263">
        <v>77</v>
      </c>
      <c r="H1500" s="263">
        <v>1</v>
      </c>
      <c r="I1500" s="263">
        <v>0</v>
      </c>
      <c r="J1500" s="264">
        <v>5351</v>
      </c>
      <c r="K1500" s="264">
        <v>57</v>
      </c>
      <c r="L1500" s="264">
        <v>57</v>
      </c>
      <c r="M1500" s="264">
        <v>1</v>
      </c>
      <c r="N1500" s="264">
        <v>0</v>
      </c>
      <c r="O1500" s="264">
        <v>3149</v>
      </c>
      <c r="P1500" s="264">
        <v>70</v>
      </c>
      <c r="Q1500" s="264">
        <v>70</v>
      </c>
      <c r="R1500" s="264">
        <v>37</v>
      </c>
      <c r="S1500" s="264">
        <v>0</v>
      </c>
      <c r="T1500" s="265">
        <v>0.015</v>
      </c>
      <c r="U1500" s="266">
        <v>5223</v>
      </c>
      <c r="V1500" s="266">
        <v>92</v>
      </c>
      <c r="W1500" s="266">
        <v>77</v>
      </c>
      <c r="X1500" s="266">
        <v>0</v>
      </c>
      <c r="Y1500" s="264">
        <v>1</v>
      </c>
      <c r="Z1500" s="267">
        <v>0.0176143978556385</v>
      </c>
      <c r="AA1500" s="267">
        <v>0.0176143978556385</v>
      </c>
      <c r="AB1500" s="267">
        <v>0.0106522145393384</v>
      </c>
      <c r="AC1500" s="268">
        <v>0.0222292791362337</v>
      </c>
      <c r="AD1500" s="269">
        <v>0.00696218331630008</v>
      </c>
      <c r="AE1500" s="270">
        <v>30960</v>
      </c>
      <c r="AF1500" s="271">
        <v>554</v>
      </c>
      <c r="AG1500" s="271">
        <v>0</v>
      </c>
      <c r="AH1500" s="271">
        <v>30776</v>
      </c>
      <c r="AI1500" s="271">
        <v>550</v>
      </c>
      <c r="AJ1500" s="271">
        <v>0</v>
      </c>
      <c r="AK1500" s="268">
        <v>0.0178940568475452</v>
      </c>
      <c r="AL1500" s="268">
        <v>0.0178710683649597</v>
      </c>
      <c r="AM1500" s="269">
        <v>2.29884825855113e-5</v>
      </c>
    </row>
    <row r="1501" spans="1:39">
      <c r="A1501" s="279" t="s">
        <v>1974</v>
      </c>
      <c r="B1501" s="280" t="s">
        <v>3366</v>
      </c>
      <c r="C1501" s="262" t="s">
        <v>2440</v>
      </c>
      <c r="D1501" s="280" t="s">
        <v>2441</v>
      </c>
      <c r="E1501" s="263">
        <v>3104</v>
      </c>
      <c r="F1501" s="263">
        <v>76</v>
      </c>
      <c r="G1501" s="263">
        <v>50</v>
      </c>
      <c r="H1501" s="263">
        <v>0</v>
      </c>
      <c r="I1501" s="263">
        <v>0</v>
      </c>
      <c r="J1501" s="264">
        <v>3016</v>
      </c>
      <c r="K1501" s="264">
        <v>60</v>
      </c>
      <c r="L1501" s="264">
        <v>60</v>
      </c>
      <c r="M1501" s="264">
        <v>0</v>
      </c>
      <c r="N1501" s="264">
        <v>0</v>
      </c>
      <c r="O1501" s="264">
        <v>1756</v>
      </c>
      <c r="P1501" s="264">
        <v>48</v>
      </c>
      <c r="Q1501" s="264">
        <v>48</v>
      </c>
      <c r="R1501" s="264">
        <v>13</v>
      </c>
      <c r="S1501" s="264">
        <v>0</v>
      </c>
      <c r="T1501" s="265">
        <v>0.015</v>
      </c>
      <c r="U1501" s="266">
        <v>3104</v>
      </c>
      <c r="V1501" s="266">
        <v>76</v>
      </c>
      <c r="W1501" s="266">
        <v>50</v>
      </c>
      <c r="X1501" s="266">
        <v>0</v>
      </c>
      <c r="Y1501" s="264">
        <v>0</v>
      </c>
      <c r="Z1501" s="267">
        <v>0.0244845360824742</v>
      </c>
      <c r="AA1501" s="267">
        <v>0.0244845360824742</v>
      </c>
      <c r="AB1501" s="267">
        <v>0.019893899204244</v>
      </c>
      <c r="AC1501" s="268">
        <v>0.0273348519362187</v>
      </c>
      <c r="AD1501" s="269">
        <v>0.0045906368782302</v>
      </c>
      <c r="AE1501" s="270">
        <v>17605</v>
      </c>
      <c r="AF1501" s="271">
        <v>438</v>
      </c>
      <c r="AG1501" s="271">
        <v>0</v>
      </c>
      <c r="AH1501" s="271">
        <v>17464</v>
      </c>
      <c r="AI1501" s="271">
        <v>438</v>
      </c>
      <c r="AJ1501" s="271">
        <v>0</v>
      </c>
      <c r="AK1501" s="268">
        <v>0.0248792956546436</v>
      </c>
      <c r="AL1501" s="268">
        <v>0.0250801649106734</v>
      </c>
      <c r="AM1501" s="269">
        <v>-0.000200869256029818</v>
      </c>
    </row>
    <row r="1502" spans="1:39">
      <c r="A1502" s="279" t="s">
        <v>1974</v>
      </c>
      <c r="B1502" s="280" t="s">
        <v>3366</v>
      </c>
      <c r="C1502" s="262" t="s">
        <v>2442</v>
      </c>
      <c r="D1502" s="280" t="s">
        <v>2443</v>
      </c>
      <c r="E1502" s="263">
        <v>4454</v>
      </c>
      <c r="F1502" s="263">
        <v>95</v>
      </c>
      <c r="G1502" s="263">
        <v>69</v>
      </c>
      <c r="H1502" s="263">
        <v>2</v>
      </c>
      <c r="I1502" s="263">
        <v>0</v>
      </c>
      <c r="J1502" s="264">
        <v>3820</v>
      </c>
      <c r="K1502" s="264">
        <v>71</v>
      </c>
      <c r="L1502" s="264">
        <v>71</v>
      </c>
      <c r="M1502" s="264">
        <v>0</v>
      </c>
      <c r="N1502" s="264">
        <v>0</v>
      </c>
      <c r="O1502" s="264">
        <v>2227</v>
      </c>
      <c r="P1502" s="264">
        <v>87</v>
      </c>
      <c r="Q1502" s="264">
        <v>87</v>
      </c>
      <c r="R1502" s="264">
        <v>10</v>
      </c>
      <c r="S1502" s="264">
        <v>0</v>
      </c>
      <c r="T1502" s="265">
        <v>0.015</v>
      </c>
      <c r="U1502" s="266">
        <v>4454</v>
      </c>
      <c r="V1502" s="266">
        <v>95</v>
      </c>
      <c r="W1502" s="266">
        <v>69</v>
      </c>
      <c r="X1502" s="266">
        <v>0</v>
      </c>
      <c r="Y1502" s="264">
        <v>2</v>
      </c>
      <c r="Z1502" s="267">
        <v>0.0213291423439605</v>
      </c>
      <c r="AA1502" s="267">
        <v>0.0213291423439605</v>
      </c>
      <c r="AB1502" s="267">
        <v>0.018586387434555</v>
      </c>
      <c r="AC1502" s="268">
        <v>0.0390660080826224</v>
      </c>
      <c r="AD1502" s="269">
        <v>0.00274275490940551</v>
      </c>
      <c r="AE1502" s="270">
        <v>24983</v>
      </c>
      <c r="AF1502" s="271">
        <v>612</v>
      </c>
      <c r="AG1502" s="271">
        <v>0</v>
      </c>
      <c r="AH1502" s="271">
        <v>25403</v>
      </c>
      <c r="AI1502" s="271">
        <v>590</v>
      </c>
      <c r="AJ1502" s="271">
        <v>0</v>
      </c>
      <c r="AK1502" s="268">
        <v>0.0244966577272545</v>
      </c>
      <c r="AL1502" s="268">
        <v>0.0232256032752037</v>
      </c>
      <c r="AM1502" s="269">
        <v>0.00127105445205082</v>
      </c>
    </row>
    <row r="1503" spans="1:39">
      <c r="A1503" s="279" t="s">
        <v>1974</v>
      </c>
      <c r="B1503" s="280" t="s">
        <v>3366</v>
      </c>
      <c r="C1503" s="262" t="s">
        <v>2444</v>
      </c>
      <c r="D1503" s="280" t="s">
        <v>2445</v>
      </c>
      <c r="E1503" s="263">
        <v>2115</v>
      </c>
      <c r="F1503" s="263">
        <v>42</v>
      </c>
      <c r="G1503" s="263">
        <v>34</v>
      </c>
      <c r="H1503" s="263">
        <v>0</v>
      </c>
      <c r="I1503" s="263">
        <v>0</v>
      </c>
      <c r="J1503" s="264">
        <v>2221</v>
      </c>
      <c r="K1503" s="264">
        <v>45</v>
      </c>
      <c r="L1503" s="264">
        <v>45</v>
      </c>
      <c r="M1503" s="264">
        <v>0</v>
      </c>
      <c r="N1503" s="264">
        <v>0</v>
      </c>
      <c r="O1503" s="264">
        <v>1192</v>
      </c>
      <c r="P1503" s="264">
        <v>31</v>
      </c>
      <c r="Q1503" s="264">
        <v>31</v>
      </c>
      <c r="R1503" s="264">
        <v>6</v>
      </c>
      <c r="S1503" s="264">
        <v>0</v>
      </c>
      <c r="T1503" s="265">
        <v>0.015</v>
      </c>
      <c r="U1503" s="266">
        <v>2115</v>
      </c>
      <c r="V1503" s="266">
        <v>42</v>
      </c>
      <c r="W1503" s="266">
        <v>34</v>
      </c>
      <c r="X1503" s="266">
        <v>0</v>
      </c>
      <c r="Y1503" s="264">
        <v>0</v>
      </c>
      <c r="Z1503" s="267">
        <v>0.0198581560283688</v>
      </c>
      <c r="AA1503" s="267">
        <v>0.0198581560283688</v>
      </c>
      <c r="AB1503" s="267">
        <v>0.0202611436289959</v>
      </c>
      <c r="AC1503" s="268">
        <v>0.026006711409396</v>
      </c>
      <c r="AD1503" s="269">
        <v>-0.000402987600627153</v>
      </c>
      <c r="AE1503" s="270">
        <v>12685</v>
      </c>
      <c r="AF1503" s="271">
        <v>275</v>
      </c>
      <c r="AG1503" s="271">
        <v>0</v>
      </c>
      <c r="AH1503" s="271">
        <v>12924</v>
      </c>
      <c r="AI1503" s="271">
        <v>273</v>
      </c>
      <c r="AJ1503" s="271">
        <v>0</v>
      </c>
      <c r="AK1503" s="268">
        <v>0.0216791486007095</v>
      </c>
      <c r="AL1503" s="268">
        <v>0.0211234911792015</v>
      </c>
      <c r="AM1503" s="269">
        <v>0.000555657421508014</v>
      </c>
    </row>
    <row r="1504" spans="1:39">
      <c r="A1504" s="279" t="s">
        <v>1974</v>
      </c>
      <c r="B1504" s="280" t="s">
        <v>3365</v>
      </c>
      <c r="C1504" s="262" t="s">
        <v>2446</v>
      </c>
      <c r="D1504" s="280" t="s">
        <v>2447</v>
      </c>
      <c r="E1504" s="263">
        <v>0</v>
      </c>
      <c r="F1504" s="263">
        <v>0</v>
      </c>
      <c r="G1504" s="263">
        <v>0</v>
      </c>
      <c r="H1504" s="263">
        <v>0</v>
      </c>
      <c r="I1504" s="263">
        <v>0</v>
      </c>
      <c r="J1504" s="264">
        <v>0</v>
      </c>
      <c r="K1504" s="264">
        <v>0</v>
      </c>
      <c r="L1504" s="264">
        <v>0</v>
      </c>
      <c r="M1504" s="264">
        <v>0</v>
      </c>
      <c r="N1504" s="264">
        <v>0</v>
      </c>
      <c r="O1504" s="264">
        <v>0</v>
      </c>
      <c r="P1504" s="264">
        <v>0</v>
      </c>
      <c r="Q1504" s="264">
        <v>0</v>
      </c>
      <c r="R1504" s="264">
        <v>0</v>
      </c>
      <c r="S1504" s="264">
        <v>0</v>
      </c>
      <c r="T1504" s="265">
        <v>0.015</v>
      </c>
      <c r="U1504" s="266">
        <v>0</v>
      </c>
      <c r="V1504" s="266">
        <v>0</v>
      </c>
      <c r="W1504" s="266">
        <v>0</v>
      </c>
      <c r="X1504" s="266">
        <v>0</v>
      </c>
      <c r="Y1504" s="264">
        <v>0</v>
      </c>
      <c r="Z1504" s="267">
        <v>0</v>
      </c>
      <c r="AA1504" s="267">
        <v>0</v>
      </c>
      <c r="AB1504" s="267">
        <v>0</v>
      </c>
      <c r="AC1504" s="268">
        <v>0</v>
      </c>
      <c r="AD1504" s="269">
        <v>0</v>
      </c>
      <c r="AE1504" s="270">
        <v>48</v>
      </c>
      <c r="AF1504" s="271">
        <v>0</v>
      </c>
      <c r="AG1504" s="271">
        <v>0</v>
      </c>
      <c r="AH1504" s="271">
        <v>58</v>
      </c>
      <c r="AI1504" s="271">
        <v>0</v>
      </c>
      <c r="AJ1504" s="271">
        <v>0</v>
      </c>
      <c r="AK1504" s="268">
        <v>0</v>
      </c>
      <c r="AL1504" s="268">
        <v>0</v>
      </c>
      <c r="AM1504" s="269">
        <v>0</v>
      </c>
    </row>
    <row r="1505" spans="1:39">
      <c r="A1505" s="279" t="s">
        <v>1974</v>
      </c>
      <c r="B1505" s="280" t="s">
        <v>3365</v>
      </c>
      <c r="C1505" s="262" t="s">
        <v>2448</v>
      </c>
      <c r="D1505" s="280" t="s">
        <v>2449</v>
      </c>
      <c r="E1505" s="263">
        <v>5546</v>
      </c>
      <c r="F1505" s="263">
        <v>71</v>
      </c>
      <c r="G1505" s="263">
        <v>44</v>
      </c>
      <c r="H1505" s="263">
        <v>0</v>
      </c>
      <c r="I1505" s="263">
        <v>0</v>
      </c>
      <c r="J1505" s="264">
        <v>5039</v>
      </c>
      <c r="K1505" s="264">
        <v>63</v>
      </c>
      <c r="L1505" s="264">
        <v>63</v>
      </c>
      <c r="M1505" s="264">
        <v>0</v>
      </c>
      <c r="N1505" s="264">
        <v>0</v>
      </c>
      <c r="O1505" s="264">
        <v>2974</v>
      </c>
      <c r="P1505" s="264">
        <v>39</v>
      </c>
      <c r="Q1505" s="264">
        <v>39</v>
      </c>
      <c r="R1505" s="264">
        <v>8</v>
      </c>
      <c r="S1505" s="264">
        <v>0</v>
      </c>
      <c r="T1505" s="265">
        <v>0.015</v>
      </c>
      <c r="U1505" s="266">
        <v>5546</v>
      </c>
      <c r="V1505" s="266">
        <v>71</v>
      </c>
      <c r="W1505" s="266">
        <v>44</v>
      </c>
      <c r="X1505" s="266">
        <v>0</v>
      </c>
      <c r="Y1505" s="264">
        <v>0</v>
      </c>
      <c r="Z1505" s="267">
        <v>0.0128020194734944</v>
      </c>
      <c r="AA1505" s="267">
        <v>0.0128020194734944</v>
      </c>
      <c r="AB1505" s="267">
        <v>0.0125024806509228</v>
      </c>
      <c r="AC1505" s="268">
        <v>0.0131136516476126</v>
      </c>
      <c r="AD1505" s="269">
        <v>0.000299538822571608</v>
      </c>
      <c r="AE1505" s="270">
        <v>31111</v>
      </c>
      <c r="AF1505" s="271">
        <v>466</v>
      </c>
      <c r="AG1505" s="271">
        <v>1</v>
      </c>
      <c r="AH1505" s="271">
        <v>31188</v>
      </c>
      <c r="AI1505" s="271">
        <v>443</v>
      </c>
      <c r="AJ1505" s="271">
        <v>3</v>
      </c>
      <c r="AK1505" s="268">
        <v>0.0149464819517213</v>
      </c>
      <c r="AL1505" s="268">
        <v>0.0141079902526613</v>
      </c>
      <c r="AM1505" s="269">
        <v>0.000838491699059977</v>
      </c>
    </row>
    <row r="1506" spans="1:39">
      <c r="A1506" s="279" t="s">
        <v>1974</v>
      </c>
      <c r="B1506" s="280" t="s">
        <v>3365</v>
      </c>
      <c r="C1506" s="262" t="s">
        <v>2450</v>
      </c>
      <c r="D1506" s="280" t="s">
        <v>2451</v>
      </c>
      <c r="E1506" s="263">
        <v>6395</v>
      </c>
      <c r="F1506" s="263">
        <v>125</v>
      </c>
      <c r="G1506" s="263">
        <v>77</v>
      </c>
      <c r="H1506" s="263">
        <v>0</v>
      </c>
      <c r="I1506" s="263">
        <v>0</v>
      </c>
      <c r="J1506" s="264">
        <v>5613</v>
      </c>
      <c r="K1506" s="264">
        <v>111</v>
      </c>
      <c r="L1506" s="264">
        <v>111</v>
      </c>
      <c r="M1506" s="264">
        <v>0</v>
      </c>
      <c r="N1506" s="264">
        <v>0</v>
      </c>
      <c r="O1506" s="264">
        <v>3459</v>
      </c>
      <c r="P1506" s="264">
        <v>94</v>
      </c>
      <c r="Q1506" s="264">
        <v>94</v>
      </c>
      <c r="R1506" s="264">
        <v>18</v>
      </c>
      <c r="S1506" s="264">
        <v>0</v>
      </c>
      <c r="T1506" s="265">
        <v>0.015</v>
      </c>
      <c r="U1506" s="266">
        <v>6395</v>
      </c>
      <c r="V1506" s="266">
        <v>125</v>
      </c>
      <c r="W1506" s="266">
        <v>77</v>
      </c>
      <c r="X1506" s="266">
        <v>0</v>
      </c>
      <c r="Y1506" s="264">
        <v>0</v>
      </c>
      <c r="Z1506" s="267">
        <v>0.019546520719312</v>
      </c>
      <c r="AA1506" s="267">
        <v>0.019546520719312</v>
      </c>
      <c r="AB1506" s="267">
        <v>0.019775521111705</v>
      </c>
      <c r="AC1506" s="268">
        <v>0.0271754842440012</v>
      </c>
      <c r="AD1506" s="269">
        <v>-0.000229000392393007</v>
      </c>
      <c r="AE1506" s="270">
        <v>35880</v>
      </c>
      <c r="AF1506" s="271">
        <v>736</v>
      </c>
      <c r="AG1506" s="271">
        <v>0</v>
      </c>
      <c r="AH1506" s="271">
        <v>35672</v>
      </c>
      <c r="AI1506" s="271">
        <v>734</v>
      </c>
      <c r="AJ1506" s="271">
        <v>0</v>
      </c>
      <c r="AK1506" s="268">
        <v>0.0205128205128205</v>
      </c>
      <c r="AL1506" s="268">
        <v>0.0205763624130971</v>
      </c>
      <c r="AM1506" s="269">
        <v>-6.35419002765931e-5</v>
      </c>
    </row>
    <row r="1507" spans="1:39">
      <c r="A1507" s="279" t="s">
        <v>1974</v>
      </c>
      <c r="B1507" s="280" t="s">
        <v>3365</v>
      </c>
      <c r="C1507" s="262" t="s">
        <v>2452</v>
      </c>
      <c r="D1507" s="280" t="s">
        <v>2453</v>
      </c>
      <c r="E1507" s="263">
        <v>10905</v>
      </c>
      <c r="F1507" s="263">
        <v>190</v>
      </c>
      <c r="G1507" s="263">
        <v>112</v>
      </c>
      <c r="H1507" s="263">
        <v>4</v>
      </c>
      <c r="I1507" s="263">
        <v>0</v>
      </c>
      <c r="J1507" s="264">
        <v>9702</v>
      </c>
      <c r="K1507" s="264">
        <v>176</v>
      </c>
      <c r="L1507" s="264">
        <v>175</v>
      </c>
      <c r="M1507" s="264">
        <v>2</v>
      </c>
      <c r="N1507" s="264">
        <v>0</v>
      </c>
      <c r="O1507" s="264">
        <v>6179</v>
      </c>
      <c r="P1507" s="264">
        <v>136</v>
      </c>
      <c r="Q1507" s="264">
        <v>135</v>
      </c>
      <c r="R1507" s="264">
        <v>34</v>
      </c>
      <c r="S1507" s="264">
        <v>0</v>
      </c>
      <c r="T1507" s="265">
        <v>0.015</v>
      </c>
      <c r="U1507" s="266">
        <v>10905</v>
      </c>
      <c r="V1507" s="266">
        <v>190</v>
      </c>
      <c r="W1507" s="266">
        <v>112</v>
      </c>
      <c r="X1507" s="266">
        <v>0</v>
      </c>
      <c r="Y1507" s="264">
        <v>4</v>
      </c>
      <c r="Z1507" s="267">
        <v>0.0174232003668042</v>
      </c>
      <c r="AA1507" s="267">
        <v>0.0174232003668042</v>
      </c>
      <c r="AB1507" s="267">
        <v>0.018140589569161</v>
      </c>
      <c r="AC1507" s="268">
        <v>0.0220100339860819</v>
      </c>
      <c r="AD1507" s="269">
        <v>-0.000717389202356779</v>
      </c>
      <c r="AE1507" s="270">
        <v>60683</v>
      </c>
      <c r="AF1507" s="271">
        <v>1163</v>
      </c>
      <c r="AG1507" s="271">
        <v>0</v>
      </c>
      <c r="AH1507" s="271">
        <v>61355</v>
      </c>
      <c r="AI1507" s="271">
        <v>1213</v>
      </c>
      <c r="AJ1507" s="271">
        <v>0</v>
      </c>
      <c r="AK1507" s="268">
        <v>0.0191651698169174</v>
      </c>
      <c r="AL1507" s="268">
        <v>0.0197701898785755</v>
      </c>
      <c r="AM1507" s="269">
        <v>-0.000605020061658083</v>
      </c>
    </row>
    <row r="1508" spans="1:39">
      <c r="A1508" s="279" t="s">
        <v>1974</v>
      </c>
      <c r="B1508" s="280" t="s">
        <v>3365</v>
      </c>
      <c r="C1508" s="262" t="s">
        <v>2454</v>
      </c>
      <c r="D1508" s="280" t="s">
        <v>2455</v>
      </c>
      <c r="E1508" s="263">
        <v>8547</v>
      </c>
      <c r="F1508" s="263">
        <v>181</v>
      </c>
      <c r="G1508" s="263">
        <v>119</v>
      </c>
      <c r="H1508" s="263">
        <v>1</v>
      </c>
      <c r="I1508" s="263">
        <v>0</v>
      </c>
      <c r="J1508" s="264">
        <v>8018</v>
      </c>
      <c r="K1508" s="264">
        <v>166</v>
      </c>
      <c r="L1508" s="264">
        <v>166</v>
      </c>
      <c r="M1508" s="264">
        <v>0</v>
      </c>
      <c r="N1508" s="264">
        <v>0</v>
      </c>
      <c r="O1508" s="264">
        <v>4683</v>
      </c>
      <c r="P1508" s="264">
        <v>173</v>
      </c>
      <c r="Q1508" s="264">
        <v>173</v>
      </c>
      <c r="R1508" s="264">
        <v>24</v>
      </c>
      <c r="S1508" s="264">
        <v>0</v>
      </c>
      <c r="T1508" s="265">
        <v>0.015</v>
      </c>
      <c r="U1508" s="266">
        <v>8547</v>
      </c>
      <c r="V1508" s="266">
        <v>181</v>
      </c>
      <c r="W1508" s="266">
        <v>119</v>
      </c>
      <c r="X1508" s="266">
        <v>0</v>
      </c>
      <c r="Y1508" s="264">
        <v>1</v>
      </c>
      <c r="Z1508" s="267">
        <v>0.0211770211770212</v>
      </c>
      <c r="AA1508" s="267">
        <v>0.0211770211770212</v>
      </c>
      <c r="AB1508" s="267">
        <v>0.0207034173110501</v>
      </c>
      <c r="AC1508" s="268">
        <v>0.0369421311125347</v>
      </c>
      <c r="AD1508" s="269">
        <v>0.000473603865971037</v>
      </c>
      <c r="AE1508" s="270">
        <v>47423</v>
      </c>
      <c r="AF1508" s="271">
        <v>1158</v>
      </c>
      <c r="AG1508" s="271">
        <v>0</v>
      </c>
      <c r="AH1508" s="271">
        <v>46658</v>
      </c>
      <c r="AI1508" s="271">
        <v>1082</v>
      </c>
      <c r="AJ1508" s="271">
        <v>0</v>
      </c>
      <c r="AK1508" s="268">
        <v>0.0244185310925079</v>
      </c>
      <c r="AL1508" s="268">
        <v>0.0231900210039007</v>
      </c>
      <c r="AM1508" s="269">
        <v>0.00122851008860713</v>
      </c>
    </row>
    <row r="1509" spans="1:39">
      <c r="A1509" s="279" t="s">
        <v>1974</v>
      </c>
      <c r="B1509" s="280" t="s">
        <v>3365</v>
      </c>
      <c r="C1509" s="262" t="s">
        <v>2456</v>
      </c>
      <c r="D1509" s="280" t="s">
        <v>2457</v>
      </c>
      <c r="E1509" s="263">
        <v>2571</v>
      </c>
      <c r="F1509" s="263">
        <v>37</v>
      </c>
      <c r="G1509" s="263">
        <v>25</v>
      </c>
      <c r="H1509" s="263">
        <v>0</v>
      </c>
      <c r="I1509" s="263">
        <v>0</v>
      </c>
      <c r="J1509" s="264">
        <v>2032</v>
      </c>
      <c r="K1509" s="264">
        <v>57</v>
      </c>
      <c r="L1509" s="264">
        <v>57</v>
      </c>
      <c r="M1509" s="264">
        <v>0</v>
      </c>
      <c r="N1509" s="264">
        <v>0</v>
      </c>
      <c r="O1509" s="264">
        <v>1131</v>
      </c>
      <c r="P1509" s="264">
        <v>52</v>
      </c>
      <c r="Q1509" s="264">
        <v>52</v>
      </c>
      <c r="R1509" s="264">
        <v>12</v>
      </c>
      <c r="S1509" s="264">
        <v>0</v>
      </c>
      <c r="T1509" s="265">
        <v>0.015</v>
      </c>
      <c r="U1509" s="266">
        <v>2571</v>
      </c>
      <c r="V1509" s="266">
        <v>37</v>
      </c>
      <c r="W1509" s="266">
        <v>25</v>
      </c>
      <c r="X1509" s="266">
        <v>0</v>
      </c>
      <c r="Y1509" s="264">
        <v>0</v>
      </c>
      <c r="Z1509" s="267">
        <v>0.014391287436795</v>
      </c>
      <c r="AA1509" s="267">
        <v>0.014391287436795</v>
      </c>
      <c r="AB1509" s="267">
        <v>0.0280511811023622</v>
      </c>
      <c r="AC1509" s="268">
        <v>0.0459770114942529</v>
      </c>
      <c r="AD1509" s="269">
        <v>-0.0136598936655672</v>
      </c>
      <c r="AE1509" s="270">
        <v>13305</v>
      </c>
      <c r="AF1509" s="271">
        <v>284</v>
      </c>
      <c r="AG1509" s="271">
        <v>0</v>
      </c>
      <c r="AH1509" s="271">
        <v>14280</v>
      </c>
      <c r="AI1509" s="271">
        <v>341</v>
      </c>
      <c r="AJ1509" s="271">
        <v>1</v>
      </c>
      <c r="AK1509" s="268">
        <v>0.0213453588876362</v>
      </c>
      <c r="AL1509" s="268">
        <v>0.0238095238095238</v>
      </c>
      <c r="AM1509" s="269">
        <v>-0.00246416492188758</v>
      </c>
    </row>
    <row r="1510" spans="1:39">
      <c r="A1510" s="279" t="s">
        <v>1974</v>
      </c>
      <c r="B1510" s="280" t="s">
        <v>3365</v>
      </c>
      <c r="C1510" s="262" t="s">
        <v>2458</v>
      </c>
      <c r="D1510" s="280" t="s">
        <v>2459</v>
      </c>
      <c r="E1510" s="263">
        <v>1866</v>
      </c>
      <c r="F1510" s="263">
        <v>46</v>
      </c>
      <c r="G1510" s="263">
        <v>30</v>
      </c>
      <c r="H1510" s="263">
        <v>0</v>
      </c>
      <c r="I1510" s="263">
        <v>0</v>
      </c>
      <c r="J1510" s="264">
        <v>1803</v>
      </c>
      <c r="K1510" s="264">
        <v>30</v>
      </c>
      <c r="L1510" s="264">
        <v>30</v>
      </c>
      <c r="M1510" s="264">
        <v>0</v>
      </c>
      <c r="N1510" s="264">
        <v>0</v>
      </c>
      <c r="O1510" s="264">
        <v>968</v>
      </c>
      <c r="P1510" s="264">
        <v>34</v>
      </c>
      <c r="Q1510" s="264">
        <v>34</v>
      </c>
      <c r="R1510" s="264">
        <v>11</v>
      </c>
      <c r="S1510" s="264">
        <v>0</v>
      </c>
      <c r="T1510" s="265">
        <v>0.015</v>
      </c>
      <c r="U1510" s="266">
        <v>1866</v>
      </c>
      <c r="V1510" s="266">
        <v>46</v>
      </c>
      <c r="W1510" s="266">
        <v>30</v>
      </c>
      <c r="X1510" s="266">
        <v>0</v>
      </c>
      <c r="Y1510" s="264">
        <v>0</v>
      </c>
      <c r="Z1510" s="267">
        <v>0.0246516613076099</v>
      </c>
      <c r="AA1510" s="267">
        <v>0.0246516613076099</v>
      </c>
      <c r="AB1510" s="267">
        <v>0.0166389351081531</v>
      </c>
      <c r="AC1510" s="268">
        <v>0.0351239669421488</v>
      </c>
      <c r="AD1510" s="269">
        <v>0.00801272619945678</v>
      </c>
      <c r="AE1510" s="270">
        <v>10679</v>
      </c>
      <c r="AF1510" s="271">
        <v>228</v>
      </c>
      <c r="AG1510" s="271">
        <v>0</v>
      </c>
      <c r="AH1510" s="271">
        <v>10820</v>
      </c>
      <c r="AI1510" s="271">
        <v>275</v>
      </c>
      <c r="AJ1510" s="271">
        <v>0</v>
      </c>
      <c r="AK1510" s="268">
        <v>0.0213503136997846</v>
      </c>
      <c r="AL1510" s="268">
        <v>0.0254158964879852</v>
      </c>
      <c r="AM1510" s="269">
        <v>-0.00406558278820059</v>
      </c>
    </row>
    <row r="1511" spans="1:39">
      <c r="A1511" s="279" t="s">
        <v>1974</v>
      </c>
      <c r="B1511" s="280" t="s">
        <v>3365</v>
      </c>
      <c r="C1511" s="262" t="s">
        <v>2460</v>
      </c>
      <c r="D1511" s="280" t="s">
        <v>2461</v>
      </c>
      <c r="E1511" s="263">
        <v>1671</v>
      </c>
      <c r="F1511" s="263">
        <v>46</v>
      </c>
      <c r="G1511" s="263">
        <v>34</v>
      </c>
      <c r="H1511" s="263">
        <v>0</v>
      </c>
      <c r="I1511" s="263">
        <v>0</v>
      </c>
      <c r="J1511" s="264">
        <v>1367</v>
      </c>
      <c r="K1511" s="264">
        <v>35</v>
      </c>
      <c r="L1511" s="264">
        <v>35</v>
      </c>
      <c r="M1511" s="264">
        <v>5</v>
      </c>
      <c r="N1511" s="264">
        <v>0</v>
      </c>
      <c r="O1511" s="264">
        <v>854</v>
      </c>
      <c r="P1511" s="264">
        <v>17</v>
      </c>
      <c r="Q1511" s="264">
        <v>17</v>
      </c>
      <c r="R1511" s="264">
        <v>6</v>
      </c>
      <c r="S1511" s="264">
        <v>0</v>
      </c>
      <c r="T1511" s="265">
        <v>0.015</v>
      </c>
      <c r="U1511" s="266">
        <v>1671</v>
      </c>
      <c r="V1511" s="266">
        <v>46</v>
      </c>
      <c r="W1511" s="266">
        <v>34</v>
      </c>
      <c r="X1511" s="266">
        <v>0</v>
      </c>
      <c r="Y1511" s="264">
        <v>0</v>
      </c>
      <c r="Z1511" s="267">
        <v>0.0275284260921604</v>
      </c>
      <c r="AA1511" s="267">
        <v>0.0275284260921604</v>
      </c>
      <c r="AB1511" s="267">
        <v>0.0256035113386979</v>
      </c>
      <c r="AC1511" s="268">
        <v>0.0199063231850117</v>
      </c>
      <c r="AD1511" s="269">
        <v>0.0019249147534625</v>
      </c>
      <c r="AE1511" s="270">
        <v>8947</v>
      </c>
      <c r="AF1511" s="271">
        <v>222</v>
      </c>
      <c r="AG1511" s="271">
        <v>0</v>
      </c>
      <c r="AH1511" s="271">
        <v>9213</v>
      </c>
      <c r="AI1511" s="271">
        <v>231</v>
      </c>
      <c r="AJ1511" s="271">
        <v>0</v>
      </c>
      <c r="AK1511" s="268">
        <v>0.0248127864088521</v>
      </c>
      <c r="AL1511" s="268">
        <v>0.0250732660371215</v>
      </c>
      <c r="AM1511" s="269">
        <v>-0.00026047962826933</v>
      </c>
    </row>
    <row r="1512" spans="1:39">
      <c r="A1512" s="279" t="s">
        <v>1974</v>
      </c>
      <c r="B1512" s="280" t="s">
        <v>3365</v>
      </c>
      <c r="C1512" s="262" t="s">
        <v>2462</v>
      </c>
      <c r="D1512" s="280" t="s">
        <v>2463</v>
      </c>
      <c r="E1512" s="263">
        <v>5765</v>
      </c>
      <c r="F1512" s="263">
        <v>107</v>
      </c>
      <c r="G1512" s="263">
        <v>76</v>
      </c>
      <c r="H1512" s="263">
        <v>0</v>
      </c>
      <c r="I1512" s="263">
        <v>0</v>
      </c>
      <c r="J1512" s="264">
        <v>5347</v>
      </c>
      <c r="K1512" s="264">
        <v>41</v>
      </c>
      <c r="L1512" s="264">
        <v>41</v>
      </c>
      <c r="M1512" s="264">
        <v>0</v>
      </c>
      <c r="N1512" s="264">
        <v>0</v>
      </c>
      <c r="O1512" s="264">
        <v>3011</v>
      </c>
      <c r="P1512" s="264">
        <v>51</v>
      </c>
      <c r="Q1512" s="264">
        <v>51</v>
      </c>
      <c r="R1512" s="264">
        <v>18</v>
      </c>
      <c r="S1512" s="264">
        <v>0</v>
      </c>
      <c r="T1512" s="265">
        <v>0.015</v>
      </c>
      <c r="U1512" s="266">
        <v>5765</v>
      </c>
      <c r="V1512" s="266">
        <v>107</v>
      </c>
      <c r="W1512" s="266">
        <v>76</v>
      </c>
      <c r="X1512" s="266">
        <v>0</v>
      </c>
      <c r="Y1512" s="264">
        <v>0</v>
      </c>
      <c r="Z1512" s="267">
        <v>0.0185602775368604</v>
      </c>
      <c r="AA1512" s="267">
        <v>0.0185602775368604</v>
      </c>
      <c r="AB1512" s="267">
        <v>0.00766785113147559</v>
      </c>
      <c r="AC1512" s="268">
        <v>0.0169378943872468</v>
      </c>
      <c r="AD1512" s="269">
        <v>0.0108924264053848</v>
      </c>
      <c r="AE1512" s="270">
        <v>33424</v>
      </c>
      <c r="AF1512" s="271">
        <v>502</v>
      </c>
      <c r="AG1512" s="271">
        <v>0</v>
      </c>
      <c r="AH1512" s="271">
        <v>34051</v>
      </c>
      <c r="AI1512" s="271">
        <v>468</v>
      </c>
      <c r="AJ1512" s="271">
        <v>1</v>
      </c>
      <c r="AK1512" s="268">
        <v>0.015019147917664</v>
      </c>
      <c r="AL1512" s="268">
        <v>0.0137147220345952</v>
      </c>
      <c r="AM1512" s="269">
        <v>0.00130442588306879</v>
      </c>
    </row>
    <row r="1513" spans="1:39">
      <c r="A1513" s="279" t="s">
        <v>1974</v>
      </c>
      <c r="B1513" s="280" t="s">
        <v>3365</v>
      </c>
      <c r="C1513" s="262" t="s">
        <v>2464</v>
      </c>
      <c r="D1513" s="280" t="s">
        <v>2465</v>
      </c>
      <c r="E1513" s="263">
        <v>3977</v>
      </c>
      <c r="F1513" s="263">
        <v>42</v>
      </c>
      <c r="G1513" s="263">
        <v>25</v>
      </c>
      <c r="H1513" s="263">
        <v>0</v>
      </c>
      <c r="I1513" s="263">
        <v>0</v>
      </c>
      <c r="J1513" s="264">
        <v>3647</v>
      </c>
      <c r="K1513" s="264">
        <v>42</v>
      </c>
      <c r="L1513" s="264">
        <v>42</v>
      </c>
      <c r="M1513" s="264">
        <v>0</v>
      </c>
      <c r="N1513" s="264">
        <v>0</v>
      </c>
      <c r="O1513" s="264">
        <v>1947</v>
      </c>
      <c r="P1513" s="264">
        <v>46</v>
      </c>
      <c r="Q1513" s="264">
        <v>46</v>
      </c>
      <c r="R1513" s="264">
        <v>8</v>
      </c>
      <c r="S1513" s="264">
        <v>0</v>
      </c>
      <c r="T1513" s="265">
        <v>0.015</v>
      </c>
      <c r="U1513" s="266">
        <v>3977</v>
      </c>
      <c r="V1513" s="266">
        <v>42</v>
      </c>
      <c r="W1513" s="266">
        <v>25</v>
      </c>
      <c r="X1513" s="266">
        <v>0</v>
      </c>
      <c r="Y1513" s="264">
        <v>0</v>
      </c>
      <c r="Z1513" s="267">
        <v>0.0105607241639427</v>
      </c>
      <c r="AA1513" s="267">
        <v>0.0105607241639427</v>
      </c>
      <c r="AB1513" s="267">
        <v>0.0115163147792706</v>
      </c>
      <c r="AC1513" s="268">
        <v>0.0236260914227016</v>
      </c>
      <c r="AD1513" s="269">
        <v>-0.000955590615327963</v>
      </c>
      <c r="AE1513" s="270">
        <v>22339</v>
      </c>
      <c r="AF1513" s="271">
        <v>341</v>
      </c>
      <c r="AG1513" s="271">
        <v>0</v>
      </c>
      <c r="AH1513" s="271">
        <v>22491</v>
      </c>
      <c r="AI1513" s="271">
        <v>388</v>
      </c>
      <c r="AJ1513" s="271">
        <v>1</v>
      </c>
      <c r="AK1513" s="268">
        <v>0.0152647835623797</v>
      </c>
      <c r="AL1513" s="268">
        <v>0.0172068827531012</v>
      </c>
      <c r="AM1513" s="269">
        <v>-0.00194209919072155</v>
      </c>
    </row>
    <row r="1514" spans="1:39">
      <c r="A1514" s="279" t="s">
        <v>1974</v>
      </c>
      <c r="B1514" s="280" t="s">
        <v>3365</v>
      </c>
      <c r="C1514" s="262" t="s">
        <v>2466</v>
      </c>
      <c r="D1514" s="280" t="s">
        <v>2467</v>
      </c>
      <c r="E1514" s="263">
        <v>4668</v>
      </c>
      <c r="F1514" s="263">
        <v>102</v>
      </c>
      <c r="G1514" s="263">
        <v>83</v>
      </c>
      <c r="H1514" s="263">
        <v>0</v>
      </c>
      <c r="I1514" s="263">
        <v>0</v>
      </c>
      <c r="J1514" s="264">
        <v>4002</v>
      </c>
      <c r="K1514" s="264">
        <v>95</v>
      </c>
      <c r="L1514" s="264">
        <v>95</v>
      </c>
      <c r="M1514" s="264">
        <v>12</v>
      </c>
      <c r="N1514" s="264">
        <v>0</v>
      </c>
      <c r="O1514" s="264">
        <v>2293</v>
      </c>
      <c r="P1514" s="264">
        <v>62</v>
      </c>
      <c r="Q1514" s="264">
        <v>62</v>
      </c>
      <c r="R1514" s="264">
        <v>33</v>
      </c>
      <c r="S1514" s="264">
        <v>0</v>
      </c>
      <c r="T1514" s="265">
        <v>0.015</v>
      </c>
      <c r="U1514" s="266">
        <v>4668</v>
      </c>
      <c r="V1514" s="266">
        <v>102</v>
      </c>
      <c r="W1514" s="266">
        <v>83</v>
      </c>
      <c r="X1514" s="266">
        <v>0</v>
      </c>
      <c r="Y1514" s="264">
        <v>0</v>
      </c>
      <c r="Z1514" s="267">
        <v>0.0218508997429306</v>
      </c>
      <c r="AA1514" s="267">
        <v>0.0218508997429306</v>
      </c>
      <c r="AB1514" s="267">
        <v>0.0237381309345327</v>
      </c>
      <c r="AC1514" s="268">
        <v>0.0270388137810728</v>
      </c>
      <c r="AD1514" s="269">
        <v>-0.00188723119160214</v>
      </c>
      <c r="AE1514" s="270">
        <v>25790</v>
      </c>
      <c r="AF1514" s="271">
        <v>677</v>
      </c>
      <c r="AG1514" s="271">
        <v>0</v>
      </c>
      <c r="AH1514" s="271">
        <v>27585</v>
      </c>
      <c r="AI1514" s="271">
        <v>797</v>
      </c>
      <c r="AJ1514" s="271">
        <v>0</v>
      </c>
      <c r="AK1514" s="268">
        <v>0.026250484683986</v>
      </c>
      <c r="AL1514" s="268">
        <v>0.0288925140474896</v>
      </c>
      <c r="AM1514" s="269">
        <v>-0.00264202936350354</v>
      </c>
    </row>
    <row r="1515" spans="1:39">
      <c r="A1515" s="279" t="s">
        <v>1974</v>
      </c>
      <c r="B1515" s="280" t="s">
        <v>3365</v>
      </c>
      <c r="C1515" s="262" t="s">
        <v>2468</v>
      </c>
      <c r="D1515" s="280" t="s">
        <v>2469</v>
      </c>
      <c r="E1515" s="263">
        <v>18</v>
      </c>
      <c r="F1515" s="263">
        <v>0</v>
      </c>
      <c r="G1515" s="263">
        <v>0</v>
      </c>
      <c r="H1515" s="263">
        <v>0</v>
      </c>
      <c r="I1515" s="263">
        <v>0</v>
      </c>
      <c r="J1515" s="264">
        <v>0</v>
      </c>
      <c r="K1515" s="264">
        <v>0</v>
      </c>
      <c r="L1515" s="264">
        <v>0</v>
      </c>
      <c r="M1515" s="264">
        <v>0</v>
      </c>
      <c r="N1515" s="264">
        <v>0</v>
      </c>
      <c r="O1515" s="264">
        <v>9</v>
      </c>
      <c r="P1515" s="264">
        <v>0</v>
      </c>
      <c r="Q1515" s="264">
        <v>0</v>
      </c>
      <c r="R1515" s="264">
        <v>0</v>
      </c>
      <c r="S1515" s="264">
        <v>0</v>
      </c>
      <c r="T1515" s="265">
        <v>0.015</v>
      </c>
      <c r="U1515" s="266">
        <v>18</v>
      </c>
      <c r="V1515" s="266">
        <v>0</v>
      </c>
      <c r="W1515" s="266">
        <v>0</v>
      </c>
      <c r="X1515" s="266">
        <v>0</v>
      </c>
      <c r="Y1515" s="264">
        <v>0</v>
      </c>
      <c r="Z1515" s="267">
        <v>0</v>
      </c>
      <c r="AA1515" s="267">
        <v>0</v>
      </c>
      <c r="AB1515" s="267">
        <v>0</v>
      </c>
      <c r="AC1515" s="268">
        <v>0</v>
      </c>
      <c r="AD1515" s="269">
        <v>0</v>
      </c>
      <c r="AE1515" s="270">
        <v>112</v>
      </c>
      <c r="AF1515" s="271">
        <v>0</v>
      </c>
      <c r="AG1515" s="271">
        <v>0</v>
      </c>
      <c r="AH1515" s="271">
        <v>137</v>
      </c>
      <c r="AI1515" s="271">
        <v>0</v>
      </c>
      <c r="AJ1515" s="271">
        <v>0</v>
      </c>
      <c r="AK1515" s="268">
        <v>0</v>
      </c>
      <c r="AL1515" s="268">
        <v>0</v>
      </c>
      <c r="AM1515" s="269">
        <v>0</v>
      </c>
    </row>
    <row r="1516" spans="1:39">
      <c r="A1516" s="279" t="s">
        <v>1974</v>
      </c>
      <c r="B1516" s="280" t="s">
        <v>3365</v>
      </c>
      <c r="C1516" s="262" t="s">
        <v>2470</v>
      </c>
      <c r="D1516" s="280" t="s">
        <v>2471</v>
      </c>
      <c r="E1516" s="263">
        <v>2591</v>
      </c>
      <c r="F1516" s="263">
        <v>32</v>
      </c>
      <c r="G1516" s="263">
        <v>24</v>
      </c>
      <c r="H1516" s="263">
        <v>0</v>
      </c>
      <c r="I1516" s="263">
        <v>0</v>
      </c>
      <c r="J1516" s="264">
        <v>2373</v>
      </c>
      <c r="K1516" s="264">
        <v>21</v>
      </c>
      <c r="L1516" s="264">
        <v>21</v>
      </c>
      <c r="M1516" s="264">
        <v>0</v>
      </c>
      <c r="N1516" s="264">
        <v>0</v>
      </c>
      <c r="O1516" s="264">
        <v>1305</v>
      </c>
      <c r="P1516" s="264">
        <v>19</v>
      </c>
      <c r="Q1516" s="264">
        <v>19</v>
      </c>
      <c r="R1516" s="264">
        <v>6</v>
      </c>
      <c r="S1516" s="264">
        <v>0</v>
      </c>
      <c r="T1516" s="265">
        <v>0.015</v>
      </c>
      <c r="U1516" s="266">
        <v>2591</v>
      </c>
      <c r="V1516" s="266">
        <v>32</v>
      </c>
      <c r="W1516" s="266">
        <v>24</v>
      </c>
      <c r="X1516" s="266">
        <v>0</v>
      </c>
      <c r="Y1516" s="264">
        <v>0</v>
      </c>
      <c r="Z1516" s="267">
        <v>0.0123504438440756</v>
      </c>
      <c r="AA1516" s="267">
        <v>0.0123504438440756</v>
      </c>
      <c r="AB1516" s="267">
        <v>0.00884955752212389</v>
      </c>
      <c r="AC1516" s="268">
        <v>0.0145593869731801</v>
      </c>
      <c r="AD1516" s="269">
        <v>0.00350088632195175</v>
      </c>
      <c r="AE1516" s="270">
        <v>14226</v>
      </c>
      <c r="AF1516" s="271">
        <v>184</v>
      </c>
      <c r="AG1516" s="271">
        <v>0</v>
      </c>
      <c r="AH1516" s="271">
        <v>14008</v>
      </c>
      <c r="AI1516" s="271">
        <v>249</v>
      </c>
      <c r="AJ1516" s="271">
        <v>0</v>
      </c>
      <c r="AK1516" s="268">
        <v>0.0129340643891466</v>
      </c>
      <c r="AL1516" s="268">
        <v>0.0177755568246716</v>
      </c>
      <c r="AM1516" s="269">
        <v>-0.00484149243552498</v>
      </c>
    </row>
    <row r="1517" spans="1:39">
      <c r="A1517" s="279" t="s">
        <v>1974</v>
      </c>
      <c r="B1517" s="280" t="s">
        <v>3366</v>
      </c>
      <c r="C1517" s="262" t="s">
        <v>2472</v>
      </c>
      <c r="D1517" s="280" t="s">
        <v>2473</v>
      </c>
      <c r="E1517" s="263">
        <v>6519</v>
      </c>
      <c r="F1517" s="263">
        <v>94</v>
      </c>
      <c r="G1517" s="263">
        <v>61</v>
      </c>
      <c r="H1517" s="263">
        <v>0</v>
      </c>
      <c r="I1517" s="263">
        <v>0</v>
      </c>
      <c r="J1517" s="264">
        <v>5211</v>
      </c>
      <c r="K1517" s="264">
        <v>100</v>
      </c>
      <c r="L1517" s="264">
        <v>100</v>
      </c>
      <c r="M1517" s="264">
        <v>0</v>
      </c>
      <c r="N1517" s="264">
        <v>0</v>
      </c>
      <c r="O1517" s="264">
        <v>3744</v>
      </c>
      <c r="P1517" s="264">
        <v>83</v>
      </c>
      <c r="Q1517" s="264">
        <v>83</v>
      </c>
      <c r="R1517" s="264">
        <v>9</v>
      </c>
      <c r="S1517" s="264">
        <v>0</v>
      </c>
      <c r="T1517" s="265">
        <v>0.015</v>
      </c>
      <c r="U1517" s="266">
        <v>6519</v>
      </c>
      <c r="V1517" s="266">
        <v>94</v>
      </c>
      <c r="W1517" s="266">
        <v>61</v>
      </c>
      <c r="X1517" s="266">
        <v>0</v>
      </c>
      <c r="Y1517" s="264">
        <v>0</v>
      </c>
      <c r="Z1517" s="267">
        <v>0.0144193894769136</v>
      </c>
      <c r="AA1517" s="267">
        <v>0.0144193894769136</v>
      </c>
      <c r="AB1517" s="267">
        <v>0.0191901746305891</v>
      </c>
      <c r="AC1517" s="268">
        <v>0.0221688034188034</v>
      </c>
      <c r="AD1517" s="269">
        <v>-0.0047707851536755</v>
      </c>
      <c r="AE1517" s="270">
        <v>35697</v>
      </c>
      <c r="AF1517" s="271">
        <v>699</v>
      </c>
      <c r="AG1517" s="271">
        <v>0</v>
      </c>
      <c r="AH1517" s="271">
        <v>35909</v>
      </c>
      <c r="AI1517" s="271">
        <v>716</v>
      </c>
      <c r="AJ1517" s="271">
        <v>0</v>
      </c>
      <c r="AK1517" s="268">
        <v>0.0195814774350786</v>
      </c>
      <c r="AL1517" s="268">
        <v>0.0199392909855468</v>
      </c>
      <c r="AM1517" s="269">
        <v>-0.000357813550468222</v>
      </c>
    </row>
    <row r="1518" spans="1:39">
      <c r="A1518" s="279" t="s">
        <v>1974</v>
      </c>
      <c r="B1518" s="280" t="s">
        <v>3366</v>
      </c>
      <c r="C1518" s="262" t="s">
        <v>2474</v>
      </c>
      <c r="D1518" s="280" t="s">
        <v>2475</v>
      </c>
      <c r="E1518" s="263">
        <v>4386</v>
      </c>
      <c r="F1518" s="263">
        <v>81</v>
      </c>
      <c r="G1518" s="263">
        <v>70</v>
      </c>
      <c r="H1518" s="263">
        <v>0</v>
      </c>
      <c r="I1518" s="263">
        <v>0</v>
      </c>
      <c r="J1518" s="264">
        <v>3591</v>
      </c>
      <c r="K1518" s="264">
        <v>78</v>
      </c>
      <c r="L1518" s="264">
        <v>78</v>
      </c>
      <c r="M1518" s="264">
        <v>1</v>
      </c>
      <c r="N1518" s="264">
        <v>0</v>
      </c>
      <c r="O1518" s="264">
        <v>2593</v>
      </c>
      <c r="P1518" s="264">
        <v>86</v>
      </c>
      <c r="Q1518" s="264">
        <v>86</v>
      </c>
      <c r="R1518" s="264">
        <v>17</v>
      </c>
      <c r="S1518" s="264">
        <v>0</v>
      </c>
      <c r="T1518" s="265">
        <v>0.015</v>
      </c>
      <c r="U1518" s="266">
        <v>4386</v>
      </c>
      <c r="V1518" s="266">
        <v>81</v>
      </c>
      <c r="W1518" s="266">
        <v>70</v>
      </c>
      <c r="X1518" s="266">
        <v>0</v>
      </c>
      <c r="Y1518" s="264">
        <v>0</v>
      </c>
      <c r="Z1518" s="267">
        <v>0.0184678522571819</v>
      </c>
      <c r="AA1518" s="267">
        <v>0.0184678522571819</v>
      </c>
      <c r="AB1518" s="267">
        <v>0.0217209690893901</v>
      </c>
      <c r="AC1518" s="268">
        <v>0.0331662167373698</v>
      </c>
      <c r="AD1518" s="269">
        <v>-0.0032531168322082</v>
      </c>
      <c r="AE1518" s="270">
        <v>25347</v>
      </c>
      <c r="AF1518" s="271">
        <v>588</v>
      </c>
      <c r="AG1518" s="271">
        <v>9</v>
      </c>
      <c r="AH1518" s="271">
        <v>26105</v>
      </c>
      <c r="AI1518" s="271">
        <v>503</v>
      </c>
      <c r="AJ1518" s="271">
        <v>10</v>
      </c>
      <c r="AK1518" s="268">
        <v>0.0228429399928986</v>
      </c>
      <c r="AL1518" s="268">
        <v>0.0188852710208772</v>
      </c>
      <c r="AM1518" s="269">
        <v>0.00395766897202134</v>
      </c>
    </row>
    <row r="1519" spans="1:39">
      <c r="A1519" s="279" t="s">
        <v>1974</v>
      </c>
      <c r="B1519" s="280" t="s">
        <v>3366</v>
      </c>
      <c r="C1519" s="262" t="s">
        <v>2476</v>
      </c>
      <c r="D1519" s="280" t="s">
        <v>2477</v>
      </c>
      <c r="E1519" s="263">
        <v>4464</v>
      </c>
      <c r="F1519" s="263">
        <v>91</v>
      </c>
      <c r="G1519" s="263">
        <v>62</v>
      </c>
      <c r="H1519" s="263">
        <v>0</v>
      </c>
      <c r="I1519" s="263">
        <v>0</v>
      </c>
      <c r="J1519" s="264">
        <v>3578</v>
      </c>
      <c r="K1519" s="264">
        <v>64</v>
      </c>
      <c r="L1519" s="264">
        <v>64</v>
      </c>
      <c r="M1519" s="264">
        <v>0</v>
      </c>
      <c r="N1519" s="264">
        <v>0</v>
      </c>
      <c r="O1519" s="264">
        <v>2553</v>
      </c>
      <c r="P1519" s="264">
        <v>96</v>
      </c>
      <c r="Q1519" s="264">
        <v>96</v>
      </c>
      <c r="R1519" s="264">
        <v>6</v>
      </c>
      <c r="S1519" s="264">
        <v>0</v>
      </c>
      <c r="T1519" s="265">
        <v>0.015</v>
      </c>
      <c r="U1519" s="266">
        <v>4464</v>
      </c>
      <c r="V1519" s="266">
        <v>91</v>
      </c>
      <c r="W1519" s="266">
        <v>62</v>
      </c>
      <c r="X1519" s="266">
        <v>0</v>
      </c>
      <c r="Y1519" s="264">
        <v>0</v>
      </c>
      <c r="Z1519" s="267">
        <v>0.0203853046594982</v>
      </c>
      <c r="AA1519" s="267">
        <v>0.0203853046594982</v>
      </c>
      <c r="AB1519" s="267">
        <v>0.0178870877585243</v>
      </c>
      <c r="AC1519" s="268">
        <v>0.0376028202115159</v>
      </c>
      <c r="AD1519" s="269">
        <v>0.00249821690097389</v>
      </c>
      <c r="AE1519" s="270">
        <v>24952</v>
      </c>
      <c r="AF1519" s="271">
        <v>540</v>
      </c>
      <c r="AG1519" s="271">
        <v>0</v>
      </c>
      <c r="AH1519" s="271">
        <v>25863</v>
      </c>
      <c r="AI1519" s="271">
        <v>505</v>
      </c>
      <c r="AJ1519" s="271">
        <v>0</v>
      </c>
      <c r="AK1519" s="268">
        <v>0.0216415517794165</v>
      </c>
      <c r="AL1519" s="268">
        <v>0.0195259637319723</v>
      </c>
      <c r="AM1519" s="269">
        <v>0.00211558804744416</v>
      </c>
    </row>
    <row r="1520" spans="1:39">
      <c r="A1520" s="279" t="s">
        <v>1974</v>
      </c>
      <c r="B1520" s="280" t="s">
        <v>3366</v>
      </c>
      <c r="C1520" s="262" t="s">
        <v>2478</v>
      </c>
      <c r="D1520" s="280" t="s">
        <v>2479</v>
      </c>
      <c r="E1520" s="263">
        <v>2908</v>
      </c>
      <c r="F1520" s="263">
        <v>47</v>
      </c>
      <c r="G1520" s="263">
        <v>27</v>
      </c>
      <c r="H1520" s="263">
        <v>0</v>
      </c>
      <c r="I1520" s="263">
        <v>0</v>
      </c>
      <c r="J1520" s="264">
        <v>2486</v>
      </c>
      <c r="K1520" s="264">
        <v>68</v>
      </c>
      <c r="L1520" s="264">
        <v>68</v>
      </c>
      <c r="M1520" s="264">
        <v>0</v>
      </c>
      <c r="N1520" s="264">
        <v>0</v>
      </c>
      <c r="O1520" s="264">
        <v>1739</v>
      </c>
      <c r="P1520" s="264">
        <v>54</v>
      </c>
      <c r="Q1520" s="264">
        <v>54</v>
      </c>
      <c r="R1520" s="264">
        <v>12</v>
      </c>
      <c r="S1520" s="264">
        <v>0</v>
      </c>
      <c r="T1520" s="265">
        <v>0.015</v>
      </c>
      <c r="U1520" s="266">
        <v>2908</v>
      </c>
      <c r="V1520" s="266">
        <v>47</v>
      </c>
      <c r="W1520" s="266">
        <v>27</v>
      </c>
      <c r="X1520" s="266">
        <v>0</v>
      </c>
      <c r="Y1520" s="264">
        <v>0</v>
      </c>
      <c r="Z1520" s="267">
        <v>0.016162310866575</v>
      </c>
      <c r="AA1520" s="267">
        <v>0.016162310866575</v>
      </c>
      <c r="AB1520" s="267">
        <v>0.0273531777956557</v>
      </c>
      <c r="AC1520" s="268">
        <v>0.0310523289246693</v>
      </c>
      <c r="AD1520" s="269">
        <v>-0.0111908669290807</v>
      </c>
      <c r="AE1520" s="270">
        <v>17007</v>
      </c>
      <c r="AF1520" s="271">
        <v>450</v>
      </c>
      <c r="AG1520" s="271">
        <v>2</v>
      </c>
      <c r="AH1520" s="271">
        <v>17662</v>
      </c>
      <c r="AI1520" s="271">
        <v>364</v>
      </c>
      <c r="AJ1520" s="271">
        <v>0</v>
      </c>
      <c r="AK1520" s="268">
        <v>0.0263420944317046</v>
      </c>
      <c r="AL1520" s="268">
        <v>0.0206092175291586</v>
      </c>
      <c r="AM1520" s="269">
        <v>0.00573287690254595</v>
      </c>
    </row>
    <row r="1521" spans="1:39">
      <c r="A1521" s="279" t="s">
        <v>1974</v>
      </c>
      <c r="B1521" s="280" t="s">
        <v>3366</v>
      </c>
      <c r="C1521" s="262" t="s">
        <v>2480</v>
      </c>
      <c r="D1521" s="280" t="s">
        <v>2481</v>
      </c>
      <c r="E1521" s="263">
        <v>4058</v>
      </c>
      <c r="F1521" s="263">
        <v>77</v>
      </c>
      <c r="G1521" s="263">
        <v>51</v>
      </c>
      <c r="H1521" s="263">
        <v>0</v>
      </c>
      <c r="I1521" s="263">
        <v>0</v>
      </c>
      <c r="J1521" s="264">
        <v>3441</v>
      </c>
      <c r="K1521" s="264">
        <v>73</v>
      </c>
      <c r="L1521" s="264">
        <v>73</v>
      </c>
      <c r="M1521" s="264">
        <v>1</v>
      </c>
      <c r="N1521" s="264">
        <v>0</v>
      </c>
      <c r="O1521" s="264">
        <v>2417</v>
      </c>
      <c r="P1521" s="264">
        <v>79</v>
      </c>
      <c r="Q1521" s="264">
        <v>78</v>
      </c>
      <c r="R1521" s="264">
        <v>11</v>
      </c>
      <c r="S1521" s="264">
        <v>0</v>
      </c>
      <c r="T1521" s="265">
        <v>0.015</v>
      </c>
      <c r="U1521" s="266">
        <v>4058</v>
      </c>
      <c r="V1521" s="266">
        <v>77</v>
      </c>
      <c r="W1521" s="266">
        <v>51</v>
      </c>
      <c r="X1521" s="266">
        <v>0</v>
      </c>
      <c r="Y1521" s="264">
        <v>0</v>
      </c>
      <c r="Z1521" s="267">
        <v>0.0189748644652538</v>
      </c>
      <c r="AA1521" s="267">
        <v>0.0189748644652538</v>
      </c>
      <c r="AB1521" s="267">
        <v>0.021214763150247</v>
      </c>
      <c r="AC1521" s="268">
        <v>0.0326851468762929</v>
      </c>
      <c r="AD1521" s="269">
        <v>-0.0022398986849932</v>
      </c>
      <c r="AE1521" s="270">
        <v>23071</v>
      </c>
      <c r="AF1521" s="271">
        <v>495</v>
      </c>
      <c r="AG1521" s="271">
        <v>0</v>
      </c>
      <c r="AH1521" s="271">
        <v>24135</v>
      </c>
      <c r="AI1521" s="271">
        <v>482</v>
      </c>
      <c r="AJ1521" s="271">
        <v>2</v>
      </c>
      <c r="AK1521" s="268">
        <v>0.0214555069134411</v>
      </c>
      <c r="AL1521" s="268">
        <v>0.0198881292728403</v>
      </c>
      <c r="AM1521" s="269">
        <v>0.00156737764060084</v>
      </c>
    </row>
    <row r="1522" spans="1:39">
      <c r="A1522" s="279" t="s">
        <v>1974</v>
      </c>
      <c r="B1522" s="280" t="s">
        <v>3366</v>
      </c>
      <c r="C1522" s="262" t="s">
        <v>2482</v>
      </c>
      <c r="D1522" s="280" t="s">
        <v>2483</v>
      </c>
      <c r="E1522" s="263">
        <v>2183</v>
      </c>
      <c r="F1522" s="263">
        <v>37</v>
      </c>
      <c r="G1522" s="263">
        <v>30</v>
      </c>
      <c r="H1522" s="263">
        <v>0</v>
      </c>
      <c r="I1522" s="263">
        <v>0</v>
      </c>
      <c r="J1522" s="264">
        <v>1809</v>
      </c>
      <c r="K1522" s="264">
        <v>32</v>
      </c>
      <c r="L1522" s="264">
        <v>32</v>
      </c>
      <c r="M1522" s="264">
        <v>0</v>
      </c>
      <c r="N1522" s="264">
        <v>0</v>
      </c>
      <c r="O1522" s="264">
        <v>1325</v>
      </c>
      <c r="P1522" s="264">
        <v>59</v>
      </c>
      <c r="Q1522" s="264">
        <v>59</v>
      </c>
      <c r="R1522" s="264">
        <v>3</v>
      </c>
      <c r="S1522" s="264">
        <v>0</v>
      </c>
      <c r="T1522" s="265">
        <v>0.015</v>
      </c>
      <c r="U1522" s="266">
        <v>2183</v>
      </c>
      <c r="V1522" s="266">
        <v>37</v>
      </c>
      <c r="W1522" s="266">
        <v>30</v>
      </c>
      <c r="X1522" s="266">
        <v>0</v>
      </c>
      <c r="Y1522" s="264">
        <v>0</v>
      </c>
      <c r="Z1522" s="267">
        <v>0.0169491525423729</v>
      </c>
      <c r="AA1522" s="267">
        <v>0.0169491525423729</v>
      </c>
      <c r="AB1522" s="267">
        <v>0.0176893311221669</v>
      </c>
      <c r="AC1522" s="268">
        <v>0.0445283018867925</v>
      </c>
      <c r="AD1522" s="269">
        <v>-0.000740178579794061</v>
      </c>
      <c r="AE1522" s="270">
        <v>12478</v>
      </c>
      <c r="AF1522" s="271">
        <v>298</v>
      </c>
      <c r="AG1522" s="271">
        <v>0</v>
      </c>
      <c r="AH1522" s="271">
        <v>12846</v>
      </c>
      <c r="AI1522" s="271">
        <v>231</v>
      </c>
      <c r="AJ1522" s="271">
        <v>0</v>
      </c>
      <c r="AK1522" s="268">
        <v>0.0238820323769835</v>
      </c>
      <c r="AL1522" s="268">
        <v>0.0179822512844465</v>
      </c>
      <c r="AM1522" s="269">
        <v>0.00589978109253697</v>
      </c>
    </row>
    <row r="1523" spans="1:39">
      <c r="A1523" s="279" t="s">
        <v>1974</v>
      </c>
      <c r="B1523" s="280" t="s">
        <v>3366</v>
      </c>
      <c r="C1523" s="262" t="s">
        <v>2484</v>
      </c>
      <c r="D1523" s="280" t="s">
        <v>2485</v>
      </c>
      <c r="E1523" s="263">
        <v>1936</v>
      </c>
      <c r="F1523" s="263">
        <v>26</v>
      </c>
      <c r="G1523" s="263">
        <v>20</v>
      </c>
      <c r="H1523" s="263">
        <v>0</v>
      </c>
      <c r="I1523" s="263">
        <v>0</v>
      </c>
      <c r="J1523" s="264">
        <v>1624</v>
      </c>
      <c r="K1523" s="264">
        <v>26</v>
      </c>
      <c r="L1523" s="264">
        <v>26</v>
      </c>
      <c r="M1523" s="264">
        <v>0</v>
      </c>
      <c r="N1523" s="264">
        <v>0</v>
      </c>
      <c r="O1523" s="264">
        <v>1006</v>
      </c>
      <c r="P1523" s="264">
        <v>20</v>
      </c>
      <c r="Q1523" s="264">
        <v>20</v>
      </c>
      <c r="R1523" s="264">
        <v>2</v>
      </c>
      <c r="S1523" s="264">
        <v>0</v>
      </c>
      <c r="T1523" s="265">
        <v>0.015</v>
      </c>
      <c r="U1523" s="266">
        <v>1936</v>
      </c>
      <c r="V1523" s="266">
        <v>26</v>
      </c>
      <c r="W1523" s="266">
        <v>20</v>
      </c>
      <c r="X1523" s="266">
        <v>0</v>
      </c>
      <c r="Y1523" s="264">
        <v>0</v>
      </c>
      <c r="Z1523" s="267">
        <v>0.0134297520661157</v>
      </c>
      <c r="AA1523" s="267">
        <v>0.0134297520661157</v>
      </c>
      <c r="AB1523" s="267">
        <v>0.0160098522167488</v>
      </c>
      <c r="AC1523" s="268">
        <v>0.0198807157057654</v>
      </c>
      <c r="AD1523" s="269">
        <v>-0.00258010015063307</v>
      </c>
      <c r="AE1523" s="270">
        <v>11178</v>
      </c>
      <c r="AF1523" s="271">
        <v>219</v>
      </c>
      <c r="AG1523" s="271">
        <v>0</v>
      </c>
      <c r="AH1523" s="271">
        <v>11674</v>
      </c>
      <c r="AI1523" s="271">
        <v>265</v>
      </c>
      <c r="AJ1523" s="271">
        <v>0</v>
      </c>
      <c r="AK1523" s="268">
        <v>0.0195920558239399</v>
      </c>
      <c r="AL1523" s="268">
        <v>0.0227000171320884</v>
      </c>
      <c r="AM1523" s="269">
        <v>-0.00310796130814852</v>
      </c>
    </row>
    <row r="1524" spans="1:39">
      <c r="A1524" s="279" t="s">
        <v>1974</v>
      </c>
      <c r="B1524" s="280" t="s">
        <v>3366</v>
      </c>
      <c r="C1524" s="262" t="s">
        <v>2486</v>
      </c>
      <c r="D1524" s="280" t="s">
        <v>2487</v>
      </c>
      <c r="E1524" s="263">
        <v>2808</v>
      </c>
      <c r="F1524" s="263">
        <v>33</v>
      </c>
      <c r="G1524" s="263">
        <v>25</v>
      </c>
      <c r="H1524" s="263">
        <v>0</v>
      </c>
      <c r="I1524" s="263">
        <v>1</v>
      </c>
      <c r="J1524" s="264">
        <v>2212</v>
      </c>
      <c r="K1524" s="264">
        <v>35</v>
      </c>
      <c r="L1524" s="264">
        <v>34</v>
      </c>
      <c r="M1524" s="264">
        <v>0</v>
      </c>
      <c r="N1524" s="264">
        <v>0</v>
      </c>
      <c r="O1524" s="264">
        <v>1635</v>
      </c>
      <c r="P1524" s="264">
        <v>34</v>
      </c>
      <c r="Q1524" s="264">
        <v>34</v>
      </c>
      <c r="R1524" s="264">
        <v>7</v>
      </c>
      <c r="S1524" s="264">
        <v>0</v>
      </c>
      <c r="T1524" s="265">
        <v>0.015</v>
      </c>
      <c r="U1524" s="266">
        <v>2808</v>
      </c>
      <c r="V1524" s="266">
        <v>33</v>
      </c>
      <c r="W1524" s="266">
        <v>25</v>
      </c>
      <c r="X1524" s="266">
        <v>1</v>
      </c>
      <c r="Y1524" s="264">
        <v>0</v>
      </c>
      <c r="Z1524" s="267">
        <v>0.0113960113960114</v>
      </c>
      <c r="AA1524" s="267">
        <v>0.0113960113960114</v>
      </c>
      <c r="AB1524" s="267">
        <v>0.0158227848101266</v>
      </c>
      <c r="AC1524" s="268">
        <v>0.0207951070336391</v>
      </c>
      <c r="AD1524" s="269">
        <v>-0.00442677341411519</v>
      </c>
      <c r="AE1524" s="270">
        <v>15672</v>
      </c>
      <c r="AF1524" s="271">
        <v>277</v>
      </c>
      <c r="AG1524" s="271">
        <v>2</v>
      </c>
      <c r="AH1524" s="271">
        <v>16654</v>
      </c>
      <c r="AI1524" s="271">
        <v>309</v>
      </c>
      <c r="AJ1524" s="271">
        <v>1</v>
      </c>
      <c r="AK1524" s="268">
        <v>0.0175472179683512</v>
      </c>
      <c r="AL1524" s="268">
        <v>0.0184940554821664</v>
      </c>
      <c r="AM1524" s="269">
        <v>-0.00094683751381525</v>
      </c>
    </row>
    <row r="1525" spans="1:39">
      <c r="A1525" s="279" t="s">
        <v>1974</v>
      </c>
      <c r="B1525" s="280" t="s">
        <v>3367</v>
      </c>
      <c r="C1525" s="262" t="s">
        <v>2488</v>
      </c>
      <c r="D1525" s="280" t="s">
        <v>2489</v>
      </c>
      <c r="E1525" s="263">
        <v>2968</v>
      </c>
      <c r="F1525" s="263">
        <v>81</v>
      </c>
      <c r="G1525" s="263">
        <v>48</v>
      </c>
      <c r="H1525" s="263">
        <v>0</v>
      </c>
      <c r="I1525" s="263">
        <v>0</v>
      </c>
      <c r="J1525" s="264">
        <v>2828</v>
      </c>
      <c r="K1525" s="264">
        <v>84</v>
      </c>
      <c r="L1525" s="264">
        <v>84</v>
      </c>
      <c r="M1525" s="264">
        <v>0</v>
      </c>
      <c r="N1525" s="264">
        <v>0</v>
      </c>
      <c r="O1525" s="264">
        <v>1708</v>
      </c>
      <c r="P1525" s="264">
        <v>39</v>
      </c>
      <c r="Q1525" s="264">
        <v>39</v>
      </c>
      <c r="R1525" s="264">
        <v>4</v>
      </c>
      <c r="S1525" s="264">
        <v>0</v>
      </c>
      <c r="T1525" s="265">
        <v>0.015</v>
      </c>
      <c r="U1525" s="266">
        <v>2968</v>
      </c>
      <c r="V1525" s="266">
        <v>81</v>
      </c>
      <c r="W1525" s="266">
        <v>48</v>
      </c>
      <c r="X1525" s="266">
        <v>0</v>
      </c>
      <c r="Y1525" s="264">
        <v>0</v>
      </c>
      <c r="Z1525" s="267">
        <v>0.0272911051212938</v>
      </c>
      <c r="AA1525" s="267">
        <v>0.0272911051212938</v>
      </c>
      <c r="AB1525" s="267">
        <v>0.0297029702970297</v>
      </c>
      <c r="AC1525" s="268">
        <v>0.0228337236533958</v>
      </c>
      <c r="AD1525" s="269">
        <v>-0.0024118651757359</v>
      </c>
      <c r="AE1525" s="270">
        <v>16535</v>
      </c>
      <c r="AF1525" s="271">
        <v>477</v>
      </c>
      <c r="AG1525" s="271">
        <v>0</v>
      </c>
      <c r="AH1525" s="271">
        <v>16467</v>
      </c>
      <c r="AI1525" s="271">
        <v>471</v>
      </c>
      <c r="AJ1525" s="271">
        <v>0</v>
      </c>
      <c r="AK1525" s="268">
        <v>0.028847898397339</v>
      </c>
      <c r="AL1525" s="268">
        <v>0.0286026598651849</v>
      </c>
      <c r="AM1525" s="269">
        <v>0.000245238532154062</v>
      </c>
    </row>
    <row r="1526" spans="1:39">
      <c r="A1526" s="279" t="s">
        <v>1974</v>
      </c>
      <c r="B1526" s="280" t="s">
        <v>3367</v>
      </c>
      <c r="C1526" s="262" t="s">
        <v>2490</v>
      </c>
      <c r="D1526" s="280" t="s">
        <v>2491</v>
      </c>
      <c r="E1526" s="263">
        <v>4015</v>
      </c>
      <c r="F1526" s="263">
        <v>77</v>
      </c>
      <c r="G1526" s="263">
        <v>47</v>
      </c>
      <c r="H1526" s="263">
        <v>0</v>
      </c>
      <c r="I1526" s="263">
        <v>0</v>
      </c>
      <c r="J1526" s="264">
        <v>3595</v>
      </c>
      <c r="K1526" s="264">
        <v>49</v>
      </c>
      <c r="L1526" s="264">
        <v>49</v>
      </c>
      <c r="M1526" s="264">
        <v>0</v>
      </c>
      <c r="N1526" s="264">
        <v>0</v>
      </c>
      <c r="O1526" s="264">
        <v>2307</v>
      </c>
      <c r="P1526" s="264">
        <v>34</v>
      </c>
      <c r="Q1526" s="264">
        <v>34</v>
      </c>
      <c r="R1526" s="264">
        <v>9</v>
      </c>
      <c r="S1526" s="264">
        <v>0</v>
      </c>
      <c r="T1526" s="265">
        <v>0.015</v>
      </c>
      <c r="U1526" s="266">
        <v>4015</v>
      </c>
      <c r="V1526" s="266">
        <v>77</v>
      </c>
      <c r="W1526" s="266">
        <v>47</v>
      </c>
      <c r="X1526" s="266">
        <v>0</v>
      </c>
      <c r="Y1526" s="264">
        <v>0</v>
      </c>
      <c r="Z1526" s="267">
        <v>0.0191780821917808</v>
      </c>
      <c r="AA1526" s="267">
        <v>0.0191780821917808</v>
      </c>
      <c r="AB1526" s="267">
        <v>0.0136300417246175</v>
      </c>
      <c r="AC1526" s="268">
        <v>0.0147377546597313</v>
      </c>
      <c r="AD1526" s="269">
        <v>0.0055480404671633</v>
      </c>
      <c r="AE1526" s="270">
        <v>22271</v>
      </c>
      <c r="AF1526" s="271">
        <v>336</v>
      </c>
      <c r="AG1526" s="271">
        <v>0</v>
      </c>
      <c r="AH1526" s="271">
        <v>22054</v>
      </c>
      <c r="AI1526" s="271">
        <v>333</v>
      </c>
      <c r="AJ1526" s="271">
        <v>0</v>
      </c>
      <c r="AK1526" s="268">
        <v>0.0150868842889857</v>
      </c>
      <c r="AL1526" s="268">
        <v>0.0150993017139748</v>
      </c>
      <c r="AM1526" s="269">
        <v>-1.2417424989114e-5</v>
      </c>
    </row>
    <row r="1527" spans="1:39">
      <c r="A1527" s="279" t="s">
        <v>1974</v>
      </c>
      <c r="B1527" s="280" t="s">
        <v>3367</v>
      </c>
      <c r="C1527" s="262" t="s">
        <v>2492</v>
      </c>
      <c r="D1527" s="280" t="s">
        <v>2493</v>
      </c>
      <c r="E1527" s="263">
        <v>5333</v>
      </c>
      <c r="F1527" s="263">
        <v>150</v>
      </c>
      <c r="G1527" s="263">
        <v>95</v>
      </c>
      <c r="H1527" s="263">
        <v>0</v>
      </c>
      <c r="I1527" s="263">
        <v>0</v>
      </c>
      <c r="J1527" s="264">
        <v>5241</v>
      </c>
      <c r="K1527" s="264">
        <v>178</v>
      </c>
      <c r="L1527" s="264">
        <v>178</v>
      </c>
      <c r="M1527" s="264">
        <v>0</v>
      </c>
      <c r="N1527" s="264">
        <v>0</v>
      </c>
      <c r="O1527" s="264">
        <v>3107</v>
      </c>
      <c r="P1527" s="264">
        <v>81</v>
      </c>
      <c r="Q1527" s="264">
        <v>81</v>
      </c>
      <c r="R1527" s="264">
        <v>5</v>
      </c>
      <c r="S1527" s="264">
        <v>0</v>
      </c>
      <c r="T1527" s="265">
        <v>0.015</v>
      </c>
      <c r="U1527" s="266">
        <v>5333</v>
      </c>
      <c r="V1527" s="266">
        <v>150</v>
      </c>
      <c r="W1527" s="266">
        <v>95</v>
      </c>
      <c r="X1527" s="266">
        <v>0</v>
      </c>
      <c r="Y1527" s="264">
        <v>0</v>
      </c>
      <c r="Z1527" s="267">
        <v>0.0281267579223701</v>
      </c>
      <c r="AA1527" s="267">
        <v>0.0281267579223701</v>
      </c>
      <c r="AB1527" s="267">
        <v>0.0339629841633276</v>
      </c>
      <c r="AC1527" s="268">
        <v>0.026070164145478</v>
      </c>
      <c r="AD1527" s="269">
        <v>-0.00583622624095746</v>
      </c>
      <c r="AE1527" s="270">
        <v>30788</v>
      </c>
      <c r="AF1527" s="271">
        <v>1000</v>
      </c>
      <c r="AG1527" s="271">
        <v>0</v>
      </c>
      <c r="AH1527" s="271">
        <v>32132</v>
      </c>
      <c r="AI1527" s="271">
        <v>940</v>
      </c>
      <c r="AJ1527" s="271">
        <v>2</v>
      </c>
      <c r="AK1527" s="268">
        <v>0.0324801870858776</v>
      </c>
      <c r="AL1527" s="268">
        <v>0.0291920826590315</v>
      </c>
      <c r="AM1527" s="269">
        <v>0.00328810442684612</v>
      </c>
    </row>
    <row r="1528" spans="1:39">
      <c r="A1528" s="279" t="s">
        <v>1974</v>
      </c>
      <c r="B1528" s="280" t="s">
        <v>3367</v>
      </c>
      <c r="C1528" s="262" t="s">
        <v>2494</v>
      </c>
      <c r="D1528" s="280" t="s">
        <v>2495</v>
      </c>
      <c r="E1528" s="263">
        <v>4223</v>
      </c>
      <c r="F1528" s="263">
        <v>83</v>
      </c>
      <c r="G1528" s="263">
        <v>54</v>
      </c>
      <c r="H1528" s="263">
        <v>0</v>
      </c>
      <c r="I1528" s="263">
        <v>0</v>
      </c>
      <c r="J1528" s="264">
        <v>3951</v>
      </c>
      <c r="K1528" s="264">
        <v>104</v>
      </c>
      <c r="L1528" s="264">
        <v>104</v>
      </c>
      <c r="M1528" s="264">
        <v>0</v>
      </c>
      <c r="N1528" s="264">
        <v>0</v>
      </c>
      <c r="O1528" s="264">
        <v>2386</v>
      </c>
      <c r="P1528" s="264">
        <v>67</v>
      </c>
      <c r="Q1528" s="264">
        <v>67</v>
      </c>
      <c r="R1528" s="264">
        <v>2</v>
      </c>
      <c r="S1528" s="264">
        <v>0</v>
      </c>
      <c r="T1528" s="265">
        <v>0.015</v>
      </c>
      <c r="U1528" s="266">
        <v>4223</v>
      </c>
      <c r="V1528" s="266">
        <v>83</v>
      </c>
      <c r="W1528" s="266">
        <v>54</v>
      </c>
      <c r="X1528" s="266">
        <v>0</v>
      </c>
      <c r="Y1528" s="264">
        <v>0</v>
      </c>
      <c r="Z1528" s="267">
        <v>0.019654274212645</v>
      </c>
      <c r="AA1528" s="267">
        <v>0.019654274212645</v>
      </c>
      <c r="AB1528" s="267">
        <v>0.026322450012655</v>
      </c>
      <c r="AC1528" s="268">
        <v>0.0280804694048617</v>
      </c>
      <c r="AD1528" s="269">
        <v>-0.00666817580000998</v>
      </c>
      <c r="AE1528" s="270">
        <v>24245</v>
      </c>
      <c r="AF1528" s="271">
        <v>811</v>
      </c>
      <c r="AG1528" s="271">
        <v>0</v>
      </c>
      <c r="AH1528" s="271">
        <v>24231</v>
      </c>
      <c r="AI1528" s="271">
        <v>861</v>
      </c>
      <c r="AJ1528" s="271">
        <v>1</v>
      </c>
      <c r="AK1528" s="268">
        <v>0.0334501959166838</v>
      </c>
      <c r="AL1528" s="268">
        <v>0.0354917254756304</v>
      </c>
      <c r="AM1528" s="269">
        <v>-0.00204152955894654</v>
      </c>
    </row>
    <row r="1529" spans="1:39">
      <c r="A1529" s="279" t="s">
        <v>1974</v>
      </c>
      <c r="B1529" s="280" t="s">
        <v>3367</v>
      </c>
      <c r="C1529" s="262" t="s">
        <v>2496</v>
      </c>
      <c r="D1529" s="280" t="s">
        <v>2497</v>
      </c>
      <c r="E1529" s="263">
        <v>1660</v>
      </c>
      <c r="F1529" s="263">
        <v>34</v>
      </c>
      <c r="G1529" s="263">
        <v>23</v>
      </c>
      <c r="H1529" s="263">
        <v>0</v>
      </c>
      <c r="I1529" s="263">
        <v>0</v>
      </c>
      <c r="J1529" s="264">
        <v>1462</v>
      </c>
      <c r="K1529" s="264">
        <v>37</v>
      </c>
      <c r="L1529" s="264">
        <v>37</v>
      </c>
      <c r="M1529" s="264">
        <v>0</v>
      </c>
      <c r="N1529" s="264">
        <v>0</v>
      </c>
      <c r="O1529" s="264">
        <v>1017</v>
      </c>
      <c r="P1529" s="264">
        <v>38</v>
      </c>
      <c r="Q1529" s="264">
        <v>38</v>
      </c>
      <c r="R1529" s="264">
        <v>5</v>
      </c>
      <c r="S1529" s="264">
        <v>0</v>
      </c>
      <c r="T1529" s="265">
        <v>0.015</v>
      </c>
      <c r="U1529" s="266">
        <v>1660</v>
      </c>
      <c r="V1529" s="266">
        <v>34</v>
      </c>
      <c r="W1529" s="266">
        <v>23</v>
      </c>
      <c r="X1529" s="266">
        <v>0</v>
      </c>
      <c r="Y1529" s="264">
        <v>0</v>
      </c>
      <c r="Z1529" s="267">
        <v>0.0204819277108434</v>
      </c>
      <c r="AA1529" s="267">
        <v>0.0204819277108434</v>
      </c>
      <c r="AB1529" s="267">
        <v>0.0253077975376197</v>
      </c>
      <c r="AC1529" s="268">
        <v>0.0373647984267453</v>
      </c>
      <c r="AD1529" s="269">
        <v>-0.00482586982677632</v>
      </c>
      <c r="AE1529" s="270">
        <v>9675</v>
      </c>
      <c r="AF1529" s="271">
        <v>204</v>
      </c>
      <c r="AG1529" s="271">
        <v>0</v>
      </c>
      <c r="AH1529" s="271">
        <v>10332</v>
      </c>
      <c r="AI1529" s="271">
        <v>286</v>
      </c>
      <c r="AJ1529" s="271">
        <v>0</v>
      </c>
      <c r="AK1529" s="268">
        <v>0.0210852713178295</v>
      </c>
      <c r="AL1529" s="268">
        <v>0.0276809910956252</v>
      </c>
      <c r="AM1529" s="269">
        <v>-0.00659571977779579</v>
      </c>
    </row>
    <row r="1530" spans="1:39">
      <c r="A1530" s="279" t="s">
        <v>1974</v>
      </c>
      <c r="B1530" s="280" t="s">
        <v>3367</v>
      </c>
      <c r="C1530" s="262" t="s">
        <v>2498</v>
      </c>
      <c r="D1530" s="280" t="s">
        <v>2499</v>
      </c>
      <c r="E1530" s="263">
        <v>6325</v>
      </c>
      <c r="F1530" s="263">
        <v>160</v>
      </c>
      <c r="G1530" s="263">
        <v>115</v>
      </c>
      <c r="H1530" s="263">
        <v>0</v>
      </c>
      <c r="I1530" s="263">
        <v>0</v>
      </c>
      <c r="J1530" s="264">
        <v>5924</v>
      </c>
      <c r="K1530" s="264">
        <v>135</v>
      </c>
      <c r="L1530" s="264">
        <v>135</v>
      </c>
      <c r="M1530" s="264">
        <v>13</v>
      </c>
      <c r="N1530" s="264">
        <v>0</v>
      </c>
      <c r="O1530" s="264">
        <v>3574</v>
      </c>
      <c r="P1530" s="264">
        <v>59</v>
      </c>
      <c r="Q1530" s="264">
        <v>59</v>
      </c>
      <c r="R1530" s="264">
        <v>17</v>
      </c>
      <c r="S1530" s="264">
        <v>0</v>
      </c>
      <c r="T1530" s="265">
        <v>0.015</v>
      </c>
      <c r="U1530" s="266">
        <v>6325</v>
      </c>
      <c r="V1530" s="266">
        <v>160</v>
      </c>
      <c r="W1530" s="266">
        <v>115</v>
      </c>
      <c r="X1530" s="266">
        <v>0</v>
      </c>
      <c r="Y1530" s="264">
        <v>0</v>
      </c>
      <c r="Z1530" s="267">
        <v>0.025296442687747</v>
      </c>
      <c r="AA1530" s="267">
        <v>0.025296442687747</v>
      </c>
      <c r="AB1530" s="267">
        <v>0.0227886563133018</v>
      </c>
      <c r="AC1530" s="268">
        <v>0.0165081141578064</v>
      </c>
      <c r="AD1530" s="269">
        <v>0.00250778637444521</v>
      </c>
      <c r="AE1530" s="270">
        <v>35858</v>
      </c>
      <c r="AF1530" s="271">
        <v>906</v>
      </c>
      <c r="AG1530" s="271">
        <v>0</v>
      </c>
      <c r="AH1530" s="271">
        <v>36047</v>
      </c>
      <c r="AI1530" s="271">
        <v>717</v>
      </c>
      <c r="AJ1530" s="271">
        <v>0</v>
      </c>
      <c r="AK1530" s="268">
        <v>0.0252663282949412</v>
      </c>
      <c r="AL1530" s="268">
        <v>0.0198906982550559</v>
      </c>
      <c r="AM1530" s="269">
        <v>0.00537563003988526</v>
      </c>
    </row>
    <row r="1531" spans="1:39">
      <c r="A1531" s="279" t="s">
        <v>1974</v>
      </c>
      <c r="B1531" s="280" t="s">
        <v>3367</v>
      </c>
      <c r="C1531" s="262" t="s">
        <v>2500</v>
      </c>
      <c r="D1531" s="280" t="s">
        <v>2501</v>
      </c>
      <c r="E1531" s="263">
        <v>2530</v>
      </c>
      <c r="F1531" s="263">
        <v>70</v>
      </c>
      <c r="G1531" s="263">
        <v>47</v>
      </c>
      <c r="H1531" s="263">
        <v>0</v>
      </c>
      <c r="I1531" s="263">
        <v>0</v>
      </c>
      <c r="J1531" s="264">
        <v>2299</v>
      </c>
      <c r="K1531" s="264">
        <v>89</v>
      </c>
      <c r="L1531" s="264">
        <v>89</v>
      </c>
      <c r="M1531" s="264">
        <v>0</v>
      </c>
      <c r="N1531" s="264">
        <v>0</v>
      </c>
      <c r="O1531" s="264">
        <v>1380</v>
      </c>
      <c r="P1531" s="264">
        <v>2</v>
      </c>
      <c r="Q1531" s="264">
        <v>2</v>
      </c>
      <c r="R1531" s="264">
        <v>0</v>
      </c>
      <c r="S1531" s="264">
        <v>0</v>
      </c>
      <c r="T1531" s="265">
        <v>0.015</v>
      </c>
      <c r="U1531" s="266">
        <v>2530</v>
      </c>
      <c r="V1531" s="266">
        <v>70</v>
      </c>
      <c r="W1531" s="266">
        <v>47</v>
      </c>
      <c r="X1531" s="266">
        <v>0</v>
      </c>
      <c r="Y1531" s="264">
        <v>0</v>
      </c>
      <c r="Z1531" s="267">
        <v>0.0276679841897233</v>
      </c>
      <c r="AA1531" s="267">
        <v>0.0276679841897233</v>
      </c>
      <c r="AB1531" s="267">
        <v>0.0387124836885602</v>
      </c>
      <c r="AC1531" s="268">
        <v>0.00144927536231884</v>
      </c>
      <c r="AD1531" s="269">
        <v>-0.0110444994988369</v>
      </c>
      <c r="AE1531" s="270">
        <v>15247</v>
      </c>
      <c r="AF1531" s="271">
        <v>424</v>
      </c>
      <c r="AG1531" s="271">
        <v>1</v>
      </c>
      <c r="AH1531" s="271">
        <v>15882</v>
      </c>
      <c r="AI1531" s="271">
        <v>418</v>
      </c>
      <c r="AJ1531" s="271">
        <v>2</v>
      </c>
      <c r="AK1531" s="268">
        <v>0.0277431625893618</v>
      </c>
      <c r="AL1531" s="268">
        <v>0.0261931746631407</v>
      </c>
      <c r="AM1531" s="269">
        <v>0.00154998792622118</v>
      </c>
    </row>
    <row r="1532" spans="1:39">
      <c r="A1532" s="279" t="s">
        <v>1974</v>
      </c>
      <c r="B1532" s="280" t="s">
        <v>3367</v>
      </c>
      <c r="C1532" s="262" t="s">
        <v>2502</v>
      </c>
      <c r="D1532" s="280" t="s">
        <v>2503</v>
      </c>
      <c r="E1532" s="263">
        <v>2308</v>
      </c>
      <c r="F1532" s="263">
        <v>43</v>
      </c>
      <c r="G1532" s="263">
        <v>24</v>
      </c>
      <c r="H1532" s="263">
        <v>0</v>
      </c>
      <c r="I1532" s="263">
        <v>0</v>
      </c>
      <c r="J1532" s="264">
        <v>2075</v>
      </c>
      <c r="K1532" s="264">
        <v>37</v>
      </c>
      <c r="L1532" s="264">
        <v>37</v>
      </c>
      <c r="M1532" s="264">
        <v>0</v>
      </c>
      <c r="N1532" s="264">
        <v>0</v>
      </c>
      <c r="O1532" s="264">
        <v>1187</v>
      </c>
      <c r="P1532" s="264">
        <v>27</v>
      </c>
      <c r="Q1532" s="264">
        <v>27</v>
      </c>
      <c r="R1532" s="264">
        <v>2</v>
      </c>
      <c r="S1532" s="264">
        <v>0</v>
      </c>
      <c r="T1532" s="265">
        <v>0.015</v>
      </c>
      <c r="U1532" s="266">
        <v>2308</v>
      </c>
      <c r="V1532" s="266">
        <v>43</v>
      </c>
      <c r="W1532" s="266">
        <v>24</v>
      </c>
      <c r="X1532" s="266">
        <v>0</v>
      </c>
      <c r="Y1532" s="264">
        <v>0</v>
      </c>
      <c r="Z1532" s="267">
        <v>0.018630849220104</v>
      </c>
      <c r="AA1532" s="267">
        <v>0.018630849220104</v>
      </c>
      <c r="AB1532" s="267">
        <v>0.0178313253012048</v>
      </c>
      <c r="AC1532" s="268">
        <v>0.0227464195450716</v>
      </c>
      <c r="AD1532" s="269">
        <v>0.000799523918899165</v>
      </c>
      <c r="AE1532" s="270">
        <v>13599</v>
      </c>
      <c r="AF1532" s="271">
        <v>288</v>
      </c>
      <c r="AG1532" s="271">
        <v>0</v>
      </c>
      <c r="AH1532" s="271">
        <v>13949</v>
      </c>
      <c r="AI1532" s="271">
        <v>264</v>
      </c>
      <c r="AJ1532" s="271">
        <v>0</v>
      </c>
      <c r="AK1532" s="268">
        <v>0.0211780277961615</v>
      </c>
      <c r="AL1532" s="268">
        <v>0.0189260878916051</v>
      </c>
      <c r="AM1532" s="269">
        <v>0.00225193990455635</v>
      </c>
    </row>
    <row r="1533" spans="1:39">
      <c r="A1533" s="279" t="s">
        <v>1974</v>
      </c>
      <c r="B1533" s="280" t="s">
        <v>3367</v>
      </c>
      <c r="C1533" s="262" t="s">
        <v>2504</v>
      </c>
      <c r="D1533" s="280" t="s">
        <v>2505</v>
      </c>
      <c r="E1533" s="263">
        <v>2780</v>
      </c>
      <c r="F1533" s="263">
        <v>24</v>
      </c>
      <c r="G1533" s="263">
        <v>16</v>
      </c>
      <c r="H1533" s="263">
        <v>0</v>
      </c>
      <c r="I1533" s="263">
        <v>0</v>
      </c>
      <c r="J1533" s="264">
        <v>2212</v>
      </c>
      <c r="K1533" s="264">
        <v>29</v>
      </c>
      <c r="L1533" s="264">
        <v>29</v>
      </c>
      <c r="M1533" s="264">
        <v>2</v>
      </c>
      <c r="N1533" s="264">
        <v>0</v>
      </c>
      <c r="O1533" s="264">
        <v>1740</v>
      </c>
      <c r="P1533" s="264">
        <v>16</v>
      </c>
      <c r="Q1533" s="264">
        <v>16</v>
      </c>
      <c r="R1533" s="264">
        <v>6</v>
      </c>
      <c r="S1533" s="264">
        <v>0</v>
      </c>
      <c r="T1533" s="265">
        <v>0.015</v>
      </c>
      <c r="U1533" s="266">
        <v>2780</v>
      </c>
      <c r="V1533" s="266">
        <v>24</v>
      </c>
      <c r="W1533" s="266">
        <v>16</v>
      </c>
      <c r="X1533" s="266">
        <v>0</v>
      </c>
      <c r="Y1533" s="264">
        <v>0</v>
      </c>
      <c r="Z1533" s="267">
        <v>0.00863309352517986</v>
      </c>
      <c r="AA1533" s="267">
        <v>0.00863309352517986</v>
      </c>
      <c r="AB1533" s="267">
        <v>0.0131103074141049</v>
      </c>
      <c r="AC1533" s="268">
        <v>0.00919540229885057</v>
      </c>
      <c r="AD1533" s="269">
        <v>-0.00447721388892503</v>
      </c>
      <c r="AE1533" s="270">
        <v>16317</v>
      </c>
      <c r="AF1533" s="271">
        <v>180</v>
      </c>
      <c r="AG1533" s="271">
        <v>1</v>
      </c>
      <c r="AH1533" s="271">
        <v>15929</v>
      </c>
      <c r="AI1533" s="271">
        <v>161</v>
      </c>
      <c r="AJ1533" s="271">
        <v>0</v>
      </c>
      <c r="AK1533" s="268">
        <v>0.0109701538272967</v>
      </c>
      <c r="AL1533" s="268">
        <v>0.010107351371712</v>
      </c>
      <c r="AM1533" s="269">
        <v>0.000862802455584712</v>
      </c>
    </row>
    <row r="1534" spans="1:39">
      <c r="A1534" s="279" t="s">
        <v>1974</v>
      </c>
      <c r="B1534" s="280" t="s">
        <v>3367</v>
      </c>
      <c r="C1534" s="262" t="s">
        <v>2506</v>
      </c>
      <c r="D1534" s="280" t="s">
        <v>2507</v>
      </c>
      <c r="E1534" s="263">
        <v>2877</v>
      </c>
      <c r="F1534" s="263">
        <v>118</v>
      </c>
      <c r="G1534" s="263">
        <v>73</v>
      </c>
      <c r="H1534" s="263">
        <v>7</v>
      </c>
      <c r="I1534" s="263">
        <v>0</v>
      </c>
      <c r="J1534" s="264">
        <v>2216</v>
      </c>
      <c r="K1534" s="264">
        <v>55</v>
      </c>
      <c r="L1534" s="264">
        <v>55</v>
      </c>
      <c r="M1534" s="264">
        <v>2</v>
      </c>
      <c r="N1534" s="264">
        <v>0</v>
      </c>
      <c r="O1534" s="264">
        <v>1852</v>
      </c>
      <c r="P1534" s="264">
        <v>83</v>
      </c>
      <c r="Q1534" s="264">
        <v>82</v>
      </c>
      <c r="R1534" s="264">
        <v>29</v>
      </c>
      <c r="S1534" s="264">
        <v>0</v>
      </c>
      <c r="T1534" s="265">
        <v>0.015</v>
      </c>
      <c r="U1534" s="266">
        <v>2877</v>
      </c>
      <c r="V1534" s="266">
        <v>118</v>
      </c>
      <c r="W1534" s="266">
        <v>73</v>
      </c>
      <c r="X1534" s="266">
        <v>0</v>
      </c>
      <c r="Y1534" s="264">
        <v>7</v>
      </c>
      <c r="Z1534" s="267">
        <v>0.0410149461244352</v>
      </c>
      <c r="AA1534" s="267">
        <v>0.0410149461244352</v>
      </c>
      <c r="AB1534" s="267">
        <v>0.0248194945848375</v>
      </c>
      <c r="AC1534" s="268">
        <v>0.0448164146868251</v>
      </c>
      <c r="AD1534" s="269">
        <v>0.0161954515395976</v>
      </c>
      <c r="AE1534" s="270">
        <v>17423</v>
      </c>
      <c r="AF1534" s="271">
        <v>565</v>
      </c>
      <c r="AG1534" s="271">
        <v>0</v>
      </c>
      <c r="AH1534" s="271">
        <v>16767</v>
      </c>
      <c r="AI1534" s="271">
        <v>570</v>
      </c>
      <c r="AJ1534" s="271">
        <v>5</v>
      </c>
      <c r="AK1534" s="268">
        <v>0.0324283992423808</v>
      </c>
      <c r="AL1534" s="268">
        <v>0.0336971431979484</v>
      </c>
      <c r="AM1534" s="269">
        <v>-0.00126874395556759</v>
      </c>
    </row>
    <row r="1535" spans="1:39">
      <c r="A1535" s="279" t="s">
        <v>1974</v>
      </c>
      <c r="B1535" s="280" t="s">
        <v>3367</v>
      </c>
      <c r="C1535" s="262" t="s">
        <v>2508</v>
      </c>
      <c r="D1535" s="280" t="s">
        <v>2509</v>
      </c>
      <c r="E1535" s="263">
        <v>7382</v>
      </c>
      <c r="F1535" s="263">
        <v>191</v>
      </c>
      <c r="G1535" s="263">
        <v>114</v>
      </c>
      <c r="H1535" s="263">
        <v>0</v>
      </c>
      <c r="I1535" s="263">
        <v>0</v>
      </c>
      <c r="J1535" s="264">
        <v>6407</v>
      </c>
      <c r="K1535" s="264">
        <v>217</v>
      </c>
      <c r="L1535" s="264">
        <v>217</v>
      </c>
      <c r="M1535" s="264">
        <v>8</v>
      </c>
      <c r="N1535" s="264">
        <v>0</v>
      </c>
      <c r="O1535" s="264">
        <v>3909</v>
      </c>
      <c r="P1535" s="264">
        <v>79</v>
      </c>
      <c r="Q1535" s="264">
        <v>79</v>
      </c>
      <c r="R1535" s="264">
        <v>13</v>
      </c>
      <c r="S1535" s="264">
        <v>0</v>
      </c>
      <c r="T1535" s="265">
        <v>0.015</v>
      </c>
      <c r="U1535" s="266">
        <v>7382</v>
      </c>
      <c r="V1535" s="266">
        <v>191</v>
      </c>
      <c r="W1535" s="266">
        <v>114</v>
      </c>
      <c r="X1535" s="266">
        <v>0</v>
      </c>
      <c r="Y1535" s="264">
        <v>0</v>
      </c>
      <c r="Z1535" s="267">
        <v>0.0258737469520455</v>
      </c>
      <c r="AA1535" s="267">
        <v>0.0258737469520455</v>
      </c>
      <c r="AB1535" s="267">
        <v>0.0338692055564227</v>
      </c>
      <c r="AC1535" s="268">
        <v>0.0202097723202865</v>
      </c>
      <c r="AD1535" s="269">
        <v>-0.00799545860437715</v>
      </c>
      <c r="AE1535" s="270">
        <v>40965</v>
      </c>
      <c r="AF1535" s="271">
        <v>1168</v>
      </c>
      <c r="AG1535" s="271">
        <v>0</v>
      </c>
      <c r="AH1535" s="271">
        <v>41874</v>
      </c>
      <c r="AI1535" s="271">
        <v>1155</v>
      </c>
      <c r="AJ1535" s="271">
        <v>2</v>
      </c>
      <c r="AK1535" s="268">
        <v>0.0285121445136092</v>
      </c>
      <c r="AL1535" s="268">
        <v>0.0275349859101113</v>
      </c>
      <c r="AM1535" s="269">
        <v>0.000977158603497893</v>
      </c>
    </row>
    <row r="1536" spans="1:39">
      <c r="A1536" s="279" t="s">
        <v>1974</v>
      </c>
      <c r="B1536" s="280" t="s">
        <v>3367</v>
      </c>
      <c r="C1536" s="262" t="s">
        <v>2510</v>
      </c>
      <c r="D1536" s="280" t="s">
        <v>2511</v>
      </c>
      <c r="E1536" s="263">
        <v>3731</v>
      </c>
      <c r="F1536" s="263">
        <v>73</v>
      </c>
      <c r="G1536" s="263">
        <v>60</v>
      </c>
      <c r="H1536" s="263">
        <v>0</v>
      </c>
      <c r="I1536" s="263">
        <v>0</v>
      </c>
      <c r="J1536" s="264">
        <v>2867</v>
      </c>
      <c r="K1536" s="264">
        <v>71</v>
      </c>
      <c r="L1536" s="264">
        <v>71</v>
      </c>
      <c r="M1536" s="264">
        <v>1</v>
      </c>
      <c r="N1536" s="264">
        <v>0</v>
      </c>
      <c r="O1536" s="264">
        <v>2377</v>
      </c>
      <c r="P1536" s="264">
        <v>61</v>
      </c>
      <c r="Q1536" s="264">
        <v>61</v>
      </c>
      <c r="R1536" s="264">
        <v>20</v>
      </c>
      <c r="S1536" s="264">
        <v>0</v>
      </c>
      <c r="T1536" s="265">
        <v>0.015</v>
      </c>
      <c r="U1536" s="266">
        <v>3731</v>
      </c>
      <c r="V1536" s="266">
        <v>73</v>
      </c>
      <c r="W1536" s="266">
        <v>60</v>
      </c>
      <c r="X1536" s="266">
        <v>0</v>
      </c>
      <c r="Y1536" s="264">
        <v>0</v>
      </c>
      <c r="Z1536" s="267">
        <v>0.0195658000536049</v>
      </c>
      <c r="AA1536" s="267">
        <v>0.0195658000536049</v>
      </c>
      <c r="AB1536" s="267">
        <v>0.0247645622602023</v>
      </c>
      <c r="AC1536" s="268">
        <v>0.0256625999158603</v>
      </c>
      <c r="AD1536" s="269">
        <v>-0.00519876220659737</v>
      </c>
      <c r="AE1536" s="270">
        <v>21817</v>
      </c>
      <c r="AF1536" s="271">
        <v>531</v>
      </c>
      <c r="AG1536" s="271">
        <v>3</v>
      </c>
      <c r="AH1536" s="271">
        <v>21732</v>
      </c>
      <c r="AI1536" s="271">
        <v>530</v>
      </c>
      <c r="AJ1536" s="271">
        <v>0</v>
      </c>
      <c r="AK1536" s="268">
        <v>0.0242013109043407</v>
      </c>
      <c r="AL1536" s="268">
        <v>0.0243879992637585</v>
      </c>
      <c r="AM1536" s="269">
        <v>-0.000186688359417861</v>
      </c>
    </row>
    <row r="1537" spans="1:39">
      <c r="A1537" s="279" t="s">
        <v>1974</v>
      </c>
      <c r="B1537" s="280" t="s">
        <v>3367</v>
      </c>
      <c r="C1537" s="262" t="s">
        <v>2512</v>
      </c>
      <c r="D1537" s="280" t="s">
        <v>2513</v>
      </c>
      <c r="E1537" s="263">
        <v>2761</v>
      </c>
      <c r="F1537" s="263">
        <v>33</v>
      </c>
      <c r="G1537" s="263">
        <v>24</v>
      </c>
      <c r="H1537" s="263">
        <v>0</v>
      </c>
      <c r="I1537" s="263">
        <v>0</v>
      </c>
      <c r="J1537" s="264">
        <v>2226</v>
      </c>
      <c r="K1537" s="264">
        <v>38</v>
      </c>
      <c r="L1537" s="264">
        <v>38</v>
      </c>
      <c r="M1537" s="264">
        <v>0</v>
      </c>
      <c r="N1537" s="264">
        <v>0</v>
      </c>
      <c r="O1537" s="264">
        <v>1713</v>
      </c>
      <c r="P1537" s="264">
        <v>37</v>
      </c>
      <c r="Q1537" s="264">
        <v>37</v>
      </c>
      <c r="R1537" s="264">
        <v>2</v>
      </c>
      <c r="S1537" s="264">
        <v>0</v>
      </c>
      <c r="T1537" s="265">
        <v>0.015</v>
      </c>
      <c r="U1537" s="266">
        <v>2761</v>
      </c>
      <c r="V1537" s="266">
        <v>33</v>
      </c>
      <c r="W1537" s="266">
        <v>24</v>
      </c>
      <c r="X1537" s="266">
        <v>0</v>
      </c>
      <c r="Y1537" s="264">
        <v>0</v>
      </c>
      <c r="Z1537" s="267">
        <v>0.0119521912350598</v>
      </c>
      <c r="AA1537" s="267">
        <v>0.0119521912350598</v>
      </c>
      <c r="AB1537" s="267">
        <v>0.0170709793351303</v>
      </c>
      <c r="AC1537" s="268">
        <v>0.0215995329830706</v>
      </c>
      <c r="AD1537" s="269">
        <v>-0.00511878810007052</v>
      </c>
      <c r="AE1537" s="270">
        <v>15794</v>
      </c>
      <c r="AF1537" s="271">
        <v>255</v>
      </c>
      <c r="AG1537" s="271">
        <v>0</v>
      </c>
      <c r="AH1537" s="271">
        <v>15633</v>
      </c>
      <c r="AI1537" s="271">
        <v>235</v>
      </c>
      <c r="AJ1537" s="271">
        <v>0</v>
      </c>
      <c r="AK1537" s="268">
        <v>0.0161453716601241</v>
      </c>
      <c r="AL1537" s="268">
        <v>0.0150323034606282</v>
      </c>
      <c r="AM1537" s="269">
        <v>0.00111306819949594</v>
      </c>
    </row>
    <row r="1538" spans="1:39">
      <c r="A1538" s="279" t="s">
        <v>1974</v>
      </c>
      <c r="B1538" s="280" t="s">
        <v>3367</v>
      </c>
      <c r="C1538" s="262" t="s">
        <v>2514</v>
      </c>
      <c r="D1538" s="280" t="s">
        <v>2515</v>
      </c>
      <c r="E1538" s="263">
        <v>2479</v>
      </c>
      <c r="F1538" s="263">
        <v>14</v>
      </c>
      <c r="G1538" s="263">
        <v>10</v>
      </c>
      <c r="H1538" s="263">
        <v>0</v>
      </c>
      <c r="I1538" s="263">
        <v>0</v>
      </c>
      <c r="J1538" s="264">
        <v>2019</v>
      </c>
      <c r="K1538" s="264">
        <v>29</v>
      </c>
      <c r="L1538" s="264">
        <v>29</v>
      </c>
      <c r="M1538" s="264">
        <v>4</v>
      </c>
      <c r="N1538" s="264">
        <v>0</v>
      </c>
      <c r="O1538" s="264">
        <v>1598</v>
      </c>
      <c r="P1538" s="264">
        <v>21</v>
      </c>
      <c r="Q1538" s="264">
        <v>21</v>
      </c>
      <c r="R1538" s="264">
        <v>7</v>
      </c>
      <c r="S1538" s="264">
        <v>0</v>
      </c>
      <c r="T1538" s="265">
        <v>0.015</v>
      </c>
      <c r="U1538" s="266">
        <v>2479</v>
      </c>
      <c r="V1538" s="266">
        <v>14</v>
      </c>
      <c r="W1538" s="266">
        <v>10</v>
      </c>
      <c r="X1538" s="266">
        <v>0</v>
      </c>
      <c r="Y1538" s="264">
        <v>0</v>
      </c>
      <c r="Z1538" s="267">
        <v>0.00564743848325938</v>
      </c>
      <c r="AA1538" s="267">
        <v>0.00564743848325938</v>
      </c>
      <c r="AB1538" s="267">
        <v>0.0143635463100545</v>
      </c>
      <c r="AC1538" s="268">
        <v>0.0131414267834793</v>
      </c>
      <c r="AD1538" s="269">
        <v>-0.0087161078267951</v>
      </c>
      <c r="AE1538" s="270">
        <v>14515</v>
      </c>
      <c r="AF1538" s="271">
        <v>177</v>
      </c>
      <c r="AG1538" s="271">
        <v>0</v>
      </c>
      <c r="AH1538" s="271">
        <v>15289</v>
      </c>
      <c r="AI1538" s="271">
        <v>241</v>
      </c>
      <c r="AJ1538" s="271">
        <v>0</v>
      </c>
      <c r="AK1538" s="268">
        <v>0.0121942817774716</v>
      </c>
      <c r="AL1538" s="268">
        <v>0.0157629668389038</v>
      </c>
      <c r="AM1538" s="269">
        <v>-0.00356868506143221</v>
      </c>
    </row>
    <row r="1539" spans="1:39">
      <c r="A1539" s="279" t="s">
        <v>1974</v>
      </c>
      <c r="B1539" s="280" t="s">
        <v>3367</v>
      </c>
      <c r="C1539" s="262" t="s">
        <v>2516</v>
      </c>
      <c r="D1539" s="280" t="s">
        <v>2517</v>
      </c>
      <c r="E1539" s="263">
        <v>5630</v>
      </c>
      <c r="F1539" s="263">
        <v>111</v>
      </c>
      <c r="G1539" s="263">
        <v>56</v>
      </c>
      <c r="H1539" s="263">
        <v>0</v>
      </c>
      <c r="I1539" s="263">
        <v>0</v>
      </c>
      <c r="J1539" s="264">
        <v>4635</v>
      </c>
      <c r="K1539" s="264">
        <v>99</v>
      </c>
      <c r="L1539" s="264">
        <v>98</v>
      </c>
      <c r="M1539" s="264">
        <v>1</v>
      </c>
      <c r="N1539" s="264">
        <v>0</v>
      </c>
      <c r="O1539" s="264">
        <v>3197</v>
      </c>
      <c r="P1539" s="264">
        <v>123</v>
      </c>
      <c r="Q1539" s="264">
        <v>123</v>
      </c>
      <c r="R1539" s="264">
        <v>24</v>
      </c>
      <c r="S1539" s="264">
        <v>0</v>
      </c>
      <c r="T1539" s="265">
        <v>0.015</v>
      </c>
      <c r="U1539" s="266">
        <v>5630</v>
      </c>
      <c r="V1539" s="266">
        <v>111</v>
      </c>
      <c r="W1539" s="266">
        <v>56</v>
      </c>
      <c r="X1539" s="266">
        <v>0</v>
      </c>
      <c r="Y1539" s="264">
        <v>0</v>
      </c>
      <c r="Z1539" s="267">
        <v>0.0197158081705151</v>
      </c>
      <c r="AA1539" s="267">
        <v>0.0197158081705151</v>
      </c>
      <c r="AB1539" s="267">
        <v>0.0213592233009709</v>
      </c>
      <c r="AC1539" s="268">
        <v>0.0384735689709102</v>
      </c>
      <c r="AD1539" s="269">
        <v>-0.00164341513045578</v>
      </c>
      <c r="AE1539" s="270">
        <v>32162</v>
      </c>
      <c r="AF1539" s="271">
        <v>719</v>
      </c>
      <c r="AG1539" s="271">
        <v>0</v>
      </c>
      <c r="AH1539" s="271">
        <v>32110</v>
      </c>
      <c r="AI1539" s="271">
        <v>754</v>
      </c>
      <c r="AJ1539" s="271">
        <v>4</v>
      </c>
      <c r="AK1539" s="268">
        <v>0.0223555749020583</v>
      </c>
      <c r="AL1539" s="268">
        <v>0.0233572095920274</v>
      </c>
      <c r="AM1539" s="269">
        <v>-0.00100163468996908</v>
      </c>
    </row>
    <row r="1540" spans="1:39">
      <c r="A1540" s="279" t="s">
        <v>1974</v>
      </c>
      <c r="B1540" s="280" t="s">
        <v>3367</v>
      </c>
      <c r="C1540" s="262" t="s">
        <v>2518</v>
      </c>
      <c r="D1540" s="280" t="s">
        <v>2519</v>
      </c>
      <c r="E1540" s="263">
        <v>8738</v>
      </c>
      <c r="F1540" s="263">
        <v>136</v>
      </c>
      <c r="G1540" s="263">
        <v>92</v>
      </c>
      <c r="H1540" s="263">
        <v>0</v>
      </c>
      <c r="I1540" s="263">
        <v>0</v>
      </c>
      <c r="J1540" s="264">
        <v>7450</v>
      </c>
      <c r="K1540" s="264">
        <v>118</v>
      </c>
      <c r="L1540" s="264">
        <v>116</v>
      </c>
      <c r="M1540" s="264">
        <v>4</v>
      </c>
      <c r="N1540" s="264">
        <v>0</v>
      </c>
      <c r="O1540" s="264">
        <v>4738</v>
      </c>
      <c r="P1540" s="264">
        <v>96</v>
      </c>
      <c r="Q1540" s="264">
        <v>96</v>
      </c>
      <c r="R1540" s="264">
        <v>34</v>
      </c>
      <c r="S1540" s="264">
        <v>0</v>
      </c>
      <c r="T1540" s="265">
        <v>0.015</v>
      </c>
      <c r="U1540" s="266">
        <v>8738</v>
      </c>
      <c r="V1540" s="266">
        <v>136</v>
      </c>
      <c r="W1540" s="266">
        <v>92</v>
      </c>
      <c r="X1540" s="266">
        <v>0</v>
      </c>
      <c r="Y1540" s="264">
        <v>0</v>
      </c>
      <c r="Z1540" s="267">
        <v>0.0155642023346304</v>
      </c>
      <c r="AA1540" s="267">
        <v>0.0155642023346304</v>
      </c>
      <c r="AB1540" s="267">
        <v>0.0158389261744966</v>
      </c>
      <c r="AC1540" s="268">
        <v>0.0202617138032925</v>
      </c>
      <c r="AD1540" s="269">
        <v>-0.000274723839866296</v>
      </c>
      <c r="AE1540" s="270">
        <v>49360</v>
      </c>
      <c r="AF1540" s="271">
        <v>905</v>
      </c>
      <c r="AG1540" s="271">
        <v>0</v>
      </c>
      <c r="AH1540" s="271">
        <v>50142</v>
      </c>
      <c r="AI1540" s="271">
        <v>854</v>
      </c>
      <c r="AJ1540" s="271">
        <v>0</v>
      </c>
      <c r="AK1540" s="268">
        <v>0.0183346839546191</v>
      </c>
      <c r="AL1540" s="268">
        <v>0.0170316301703163</v>
      </c>
      <c r="AM1540" s="269">
        <v>0.00130305378430282</v>
      </c>
    </row>
    <row r="1541" spans="1:39">
      <c r="A1541" s="279" t="s">
        <v>1974</v>
      </c>
      <c r="B1541" s="280" t="s">
        <v>3367</v>
      </c>
      <c r="C1541" s="262" t="s">
        <v>2520</v>
      </c>
      <c r="D1541" s="280" t="s">
        <v>2521</v>
      </c>
      <c r="E1541" s="263">
        <v>1931</v>
      </c>
      <c r="F1541" s="263">
        <v>27</v>
      </c>
      <c r="G1541" s="263">
        <v>23</v>
      </c>
      <c r="H1541" s="263">
        <v>8</v>
      </c>
      <c r="I1541" s="263">
        <v>0</v>
      </c>
      <c r="J1541" s="264">
        <v>1526</v>
      </c>
      <c r="K1541" s="264">
        <v>15</v>
      </c>
      <c r="L1541" s="264">
        <v>15</v>
      </c>
      <c r="M1541" s="264">
        <v>2</v>
      </c>
      <c r="N1541" s="264">
        <v>0</v>
      </c>
      <c r="O1541" s="264">
        <v>1133</v>
      </c>
      <c r="P1541" s="264">
        <v>11</v>
      </c>
      <c r="Q1541" s="264">
        <v>11</v>
      </c>
      <c r="R1541" s="264">
        <v>4</v>
      </c>
      <c r="S1541" s="264">
        <v>0</v>
      </c>
      <c r="T1541" s="265">
        <v>0.015</v>
      </c>
      <c r="U1541" s="266">
        <v>1931</v>
      </c>
      <c r="V1541" s="266">
        <v>27</v>
      </c>
      <c r="W1541" s="266">
        <v>23</v>
      </c>
      <c r="X1541" s="266">
        <v>0</v>
      </c>
      <c r="Y1541" s="264">
        <v>8</v>
      </c>
      <c r="Z1541" s="267">
        <v>0.013982392542724</v>
      </c>
      <c r="AA1541" s="267">
        <v>0.013982392542724</v>
      </c>
      <c r="AB1541" s="267">
        <v>0.00982961992136304</v>
      </c>
      <c r="AC1541" s="268">
        <v>0.00970873786407767</v>
      </c>
      <c r="AD1541" s="269">
        <v>0.00415277262136094</v>
      </c>
      <c r="AE1541" s="270">
        <v>11040</v>
      </c>
      <c r="AF1541" s="271">
        <v>112</v>
      </c>
      <c r="AG1541" s="271">
        <v>0</v>
      </c>
      <c r="AH1541" s="271">
        <v>10690</v>
      </c>
      <c r="AI1541" s="271">
        <v>108</v>
      </c>
      <c r="AJ1541" s="271">
        <v>0</v>
      </c>
      <c r="AK1541" s="268">
        <v>0.0101449275362319</v>
      </c>
      <c r="AL1541" s="268">
        <v>0.0101028999064546</v>
      </c>
      <c r="AM1541" s="269">
        <v>4.2027629777253e-5</v>
      </c>
    </row>
    <row r="1542" spans="1:39">
      <c r="A1542" s="279" t="s">
        <v>1974</v>
      </c>
      <c r="B1542" s="280" t="s">
        <v>3367</v>
      </c>
      <c r="C1542" s="262" t="s">
        <v>2522</v>
      </c>
      <c r="D1542" s="280" t="s">
        <v>2523</v>
      </c>
      <c r="E1542" s="263">
        <v>2836</v>
      </c>
      <c r="F1542" s="263">
        <v>28</v>
      </c>
      <c r="G1542" s="263">
        <v>16</v>
      </c>
      <c r="H1542" s="263">
        <v>0</v>
      </c>
      <c r="I1542" s="263">
        <v>0</v>
      </c>
      <c r="J1542" s="264">
        <v>2232</v>
      </c>
      <c r="K1542" s="264">
        <v>33</v>
      </c>
      <c r="L1542" s="264">
        <v>33</v>
      </c>
      <c r="M1542" s="264">
        <v>2</v>
      </c>
      <c r="N1542" s="264">
        <v>0</v>
      </c>
      <c r="O1542" s="264">
        <v>1779</v>
      </c>
      <c r="P1542" s="264">
        <v>25</v>
      </c>
      <c r="Q1542" s="264">
        <v>25</v>
      </c>
      <c r="R1542" s="264">
        <v>7</v>
      </c>
      <c r="S1542" s="264">
        <v>0</v>
      </c>
      <c r="T1542" s="265">
        <v>0.015</v>
      </c>
      <c r="U1542" s="266">
        <v>2836</v>
      </c>
      <c r="V1542" s="266">
        <v>28</v>
      </c>
      <c r="W1542" s="266">
        <v>16</v>
      </c>
      <c r="X1542" s="266">
        <v>0</v>
      </c>
      <c r="Y1542" s="264">
        <v>0</v>
      </c>
      <c r="Z1542" s="267">
        <v>0.00987306064880113</v>
      </c>
      <c r="AA1542" s="267">
        <v>0.00987306064880113</v>
      </c>
      <c r="AB1542" s="267">
        <v>0.0147849462365591</v>
      </c>
      <c r="AC1542" s="268">
        <v>0.014052838673412</v>
      </c>
      <c r="AD1542" s="269">
        <v>-0.00491188558775801</v>
      </c>
      <c r="AE1542" s="270">
        <v>16522</v>
      </c>
      <c r="AF1542" s="271">
        <v>185</v>
      </c>
      <c r="AG1542" s="271">
        <v>0</v>
      </c>
      <c r="AH1542" s="271">
        <v>16304</v>
      </c>
      <c r="AI1542" s="271">
        <v>143</v>
      </c>
      <c r="AJ1542" s="271">
        <v>0</v>
      </c>
      <c r="AK1542" s="268">
        <v>0.0111971916232902</v>
      </c>
      <c r="AL1542" s="268">
        <v>0.00877085377821393</v>
      </c>
      <c r="AM1542" s="269">
        <v>0.00242633784507622</v>
      </c>
    </row>
    <row r="1543" spans="1:39">
      <c r="A1543" s="279" t="s">
        <v>1974</v>
      </c>
      <c r="B1543" s="280" t="s">
        <v>3367</v>
      </c>
      <c r="C1543" s="262" t="s">
        <v>2524</v>
      </c>
      <c r="D1543" s="280" t="s">
        <v>2525</v>
      </c>
      <c r="E1543" s="263">
        <v>3675</v>
      </c>
      <c r="F1543" s="263">
        <v>68</v>
      </c>
      <c r="G1543" s="263">
        <v>43</v>
      </c>
      <c r="H1543" s="263">
        <v>0</v>
      </c>
      <c r="I1543" s="263">
        <v>0</v>
      </c>
      <c r="J1543" s="264">
        <v>2854</v>
      </c>
      <c r="K1543" s="264">
        <v>36</v>
      </c>
      <c r="L1543" s="264">
        <v>36</v>
      </c>
      <c r="M1543" s="264">
        <v>3</v>
      </c>
      <c r="N1543" s="264">
        <v>0</v>
      </c>
      <c r="O1543" s="264">
        <v>2248</v>
      </c>
      <c r="P1543" s="264">
        <v>68</v>
      </c>
      <c r="Q1543" s="264">
        <v>68</v>
      </c>
      <c r="R1543" s="264">
        <v>35</v>
      </c>
      <c r="S1543" s="264">
        <v>0</v>
      </c>
      <c r="T1543" s="265">
        <v>0.015</v>
      </c>
      <c r="U1543" s="266">
        <v>3675</v>
      </c>
      <c r="V1543" s="266">
        <v>68</v>
      </c>
      <c r="W1543" s="266">
        <v>43</v>
      </c>
      <c r="X1543" s="266">
        <v>0</v>
      </c>
      <c r="Y1543" s="264">
        <v>0</v>
      </c>
      <c r="Z1543" s="267">
        <v>0.0185034013605442</v>
      </c>
      <c r="AA1543" s="267">
        <v>0.0185034013605442</v>
      </c>
      <c r="AB1543" s="267">
        <v>0.0126138752627891</v>
      </c>
      <c r="AC1543" s="268">
        <v>0.0302491103202847</v>
      </c>
      <c r="AD1543" s="269">
        <v>0.00588952609775515</v>
      </c>
      <c r="AE1543" s="270">
        <v>21159</v>
      </c>
      <c r="AF1543" s="271">
        <v>383</v>
      </c>
      <c r="AG1543" s="271">
        <v>0</v>
      </c>
      <c r="AH1543" s="271">
        <v>22381</v>
      </c>
      <c r="AI1543" s="271">
        <v>375</v>
      </c>
      <c r="AJ1543" s="271">
        <v>0</v>
      </c>
      <c r="AK1543" s="268">
        <v>0.0181010444728012</v>
      </c>
      <c r="AL1543" s="268">
        <v>0.0167552834993968</v>
      </c>
      <c r="AM1543" s="269">
        <v>0.00134576097340436</v>
      </c>
    </row>
    <row r="1544" spans="1:39">
      <c r="A1544" s="279" t="s">
        <v>1974</v>
      </c>
      <c r="B1544" s="280" t="s">
        <v>3367</v>
      </c>
      <c r="C1544" s="262" t="s">
        <v>2526</v>
      </c>
      <c r="D1544" s="280" t="s">
        <v>2527</v>
      </c>
      <c r="E1544" s="263">
        <v>4643</v>
      </c>
      <c r="F1544" s="263">
        <v>62</v>
      </c>
      <c r="G1544" s="263">
        <v>44</v>
      </c>
      <c r="H1544" s="263">
        <v>0</v>
      </c>
      <c r="I1544" s="263">
        <v>0</v>
      </c>
      <c r="J1544" s="264">
        <v>3920</v>
      </c>
      <c r="K1544" s="264">
        <v>62</v>
      </c>
      <c r="L1544" s="264">
        <v>62</v>
      </c>
      <c r="M1544" s="264">
        <v>2</v>
      </c>
      <c r="N1544" s="264">
        <v>0</v>
      </c>
      <c r="O1544" s="264">
        <v>2493</v>
      </c>
      <c r="P1544" s="264">
        <v>56</v>
      </c>
      <c r="Q1544" s="264">
        <v>56</v>
      </c>
      <c r="R1544" s="264">
        <v>23</v>
      </c>
      <c r="S1544" s="264">
        <v>0</v>
      </c>
      <c r="T1544" s="265">
        <v>0.015</v>
      </c>
      <c r="U1544" s="266">
        <v>4643</v>
      </c>
      <c r="V1544" s="266">
        <v>62</v>
      </c>
      <c r="W1544" s="266">
        <v>44</v>
      </c>
      <c r="X1544" s="266">
        <v>0</v>
      </c>
      <c r="Y1544" s="264">
        <v>0</v>
      </c>
      <c r="Z1544" s="267">
        <v>0.0133534352789145</v>
      </c>
      <c r="AA1544" s="267">
        <v>0.0133534352789145</v>
      </c>
      <c r="AB1544" s="267">
        <v>0.0158163265306122</v>
      </c>
      <c r="AC1544" s="268">
        <v>0.0224628961091055</v>
      </c>
      <c r="AD1544" s="269">
        <v>-0.00246289125169775</v>
      </c>
      <c r="AE1544" s="270">
        <v>24995</v>
      </c>
      <c r="AF1544" s="271">
        <v>430</v>
      </c>
      <c r="AG1544" s="271">
        <v>0</v>
      </c>
      <c r="AH1544" s="271">
        <v>25039</v>
      </c>
      <c r="AI1544" s="271">
        <v>434</v>
      </c>
      <c r="AJ1544" s="271">
        <v>0</v>
      </c>
      <c r="AK1544" s="268">
        <v>0.0172034406881376</v>
      </c>
      <c r="AL1544" s="268">
        <v>0.0173329605814929</v>
      </c>
      <c r="AM1544" s="269">
        <v>-0.000129519893355245</v>
      </c>
    </row>
    <row r="1545" spans="1:39">
      <c r="A1545" s="279" t="s">
        <v>1974</v>
      </c>
      <c r="B1545" s="280" t="s">
        <v>3367</v>
      </c>
      <c r="C1545" s="262" t="s">
        <v>2528</v>
      </c>
      <c r="D1545" s="280" t="s">
        <v>2529</v>
      </c>
      <c r="E1545" s="263">
        <v>7681</v>
      </c>
      <c r="F1545" s="263">
        <v>196</v>
      </c>
      <c r="G1545" s="263">
        <v>155</v>
      </c>
      <c r="H1545" s="263">
        <v>0</v>
      </c>
      <c r="I1545" s="263">
        <v>0</v>
      </c>
      <c r="J1545" s="264">
        <v>6687</v>
      </c>
      <c r="K1545" s="264">
        <v>171</v>
      </c>
      <c r="L1545" s="264">
        <v>171</v>
      </c>
      <c r="M1545" s="264">
        <v>10</v>
      </c>
      <c r="N1545" s="264">
        <v>0</v>
      </c>
      <c r="O1545" s="264">
        <v>4386</v>
      </c>
      <c r="P1545" s="264">
        <v>147</v>
      </c>
      <c r="Q1545" s="264">
        <v>147</v>
      </c>
      <c r="R1545" s="264">
        <v>53</v>
      </c>
      <c r="S1545" s="264">
        <v>0</v>
      </c>
      <c r="T1545" s="265">
        <v>0.015</v>
      </c>
      <c r="U1545" s="266">
        <v>7681</v>
      </c>
      <c r="V1545" s="266">
        <v>196</v>
      </c>
      <c r="W1545" s="266">
        <v>155</v>
      </c>
      <c r="X1545" s="266">
        <v>0</v>
      </c>
      <c r="Y1545" s="264">
        <v>0</v>
      </c>
      <c r="Z1545" s="267">
        <v>0.025517510740789</v>
      </c>
      <c r="AA1545" s="267">
        <v>0.025517510740789</v>
      </c>
      <c r="AB1545" s="267">
        <v>0.0255720053835801</v>
      </c>
      <c r="AC1545" s="268">
        <v>0.033515731874145</v>
      </c>
      <c r="AD1545" s="269">
        <v>-5.44946427911211e-5</v>
      </c>
      <c r="AE1545" s="270">
        <v>43828</v>
      </c>
      <c r="AF1545" s="271">
        <v>1192</v>
      </c>
      <c r="AG1545" s="271">
        <v>0</v>
      </c>
      <c r="AH1545" s="271">
        <v>44173</v>
      </c>
      <c r="AI1545" s="271">
        <v>1059</v>
      </c>
      <c r="AJ1545" s="271">
        <v>0</v>
      </c>
      <c r="AK1545" s="268">
        <v>0.0271972255179337</v>
      </c>
      <c r="AL1545" s="268">
        <v>0.0239739207208023</v>
      </c>
      <c r="AM1545" s="269">
        <v>0.00322330479713144</v>
      </c>
    </row>
    <row r="1546" spans="1:39">
      <c r="A1546" s="279" t="s">
        <v>1974</v>
      </c>
      <c r="B1546" s="280" t="s">
        <v>3367</v>
      </c>
      <c r="C1546" s="262" t="s">
        <v>2530</v>
      </c>
      <c r="D1546" s="280" t="s">
        <v>2531</v>
      </c>
      <c r="E1546" s="263">
        <v>3714</v>
      </c>
      <c r="F1546" s="263">
        <v>68</v>
      </c>
      <c r="G1546" s="263">
        <v>50</v>
      </c>
      <c r="H1546" s="263">
        <v>0</v>
      </c>
      <c r="I1546" s="263">
        <v>0</v>
      </c>
      <c r="J1546" s="264">
        <v>3003</v>
      </c>
      <c r="K1546" s="264">
        <v>68</v>
      </c>
      <c r="L1546" s="264">
        <v>68</v>
      </c>
      <c r="M1546" s="264">
        <v>3</v>
      </c>
      <c r="N1546" s="264">
        <v>0</v>
      </c>
      <c r="O1546" s="264">
        <v>2303</v>
      </c>
      <c r="P1546" s="264">
        <v>41</v>
      </c>
      <c r="Q1546" s="264">
        <v>41</v>
      </c>
      <c r="R1546" s="264">
        <v>6</v>
      </c>
      <c r="S1546" s="264">
        <v>0</v>
      </c>
      <c r="T1546" s="265">
        <v>0.015</v>
      </c>
      <c r="U1546" s="266">
        <v>3714</v>
      </c>
      <c r="V1546" s="266">
        <v>68</v>
      </c>
      <c r="W1546" s="266">
        <v>50</v>
      </c>
      <c r="X1546" s="266">
        <v>0</v>
      </c>
      <c r="Y1546" s="264">
        <v>0</v>
      </c>
      <c r="Z1546" s="267">
        <v>0.0183091007000538</v>
      </c>
      <c r="AA1546" s="267">
        <v>0.0183091007000538</v>
      </c>
      <c r="AB1546" s="267">
        <v>0.0226440226440226</v>
      </c>
      <c r="AC1546" s="268">
        <v>0.0178028658271819</v>
      </c>
      <c r="AD1546" s="269">
        <v>-0.00433492194396879</v>
      </c>
      <c r="AE1546" s="270">
        <v>21645</v>
      </c>
      <c r="AF1546" s="271">
        <v>496</v>
      </c>
      <c r="AG1546" s="271">
        <v>0</v>
      </c>
      <c r="AH1546" s="271">
        <v>22011</v>
      </c>
      <c r="AI1546" s="271">
        <v>525</v>
      </c>
      <c r="AJ1546" s="271">
        <v>0</v>
      </c>
      <c r="AK1546" s="268">
        <v>0.0229152229152229</v>
      </c>
      <c r="AL1546" s="268">
        <v>0.0238517105083822</v>
      </c>
      <c r="AM1546" s="269">
        <v>-0.000936487593159258</v>
      </c>
    </row>
    <row r="1547" spans="1:39">
      <c r="A1547" s="279" t="s">
        <v>1974</v>
      </c>
      <c r="B1547" s="280" t="s">
        <v>3367</v>
      </c>
      <c r="C1547" s="262" t="s">
        <v>2532</v>
      </c>
      <c r="D1547" s="280" t="s">
        <v>2533</v>
      </c>
      <c r="E1547" s="263">
        <v>2972</v>
      </c>
      <c r="F1547" s="263">
        <v>58</v>
      </c>
      <c r="G1547" s="263">
        <v>52</v>
      </c>
      <c r="H1547" s="263">
        <v>1</v>
      </c>
      <c r="I1547" s="263">
        <v>0</v>
      </c>
      <c r="J1547" s="264">
        <v>2409</v>
      </c>
      <c r="K1547" s="264">
        <v>32</v>
      </c>
      <c r="L1547" s="264">
        <v>32</v>
      </c>
      <c r="M1547" s="264">
        <v>5</v>
      </c>
      <c r="N1547" s="264">
        <v>0</v>
      </c>
      <c r="O1547" s="264">
        <v>1885</v>
      </c>
      <c r="P1547" s="264">
        <v>39</v>
      </c>
      <c r="Q1547" s="264">
        <v>39</v>
      </c>
      <c r="R1547" s="264">
        <v>13</v>
      </c>
      <c r="S1547" s="264">
        <v>0</v>
      </c>
      <c r="T1547" s="265">
        <v>0.015</v>
      </c>
      <c r="U1547" s="266">
        <v>2972</v>
      </c>
      <c r="V1547" s="266">
        <v>58</v>
      </c>
      <c r="W1547" s="266">
        <v>52</v>
      </c>
      <c r="X1547" s="266">
        <v>0</v>
      </c>
      <c r="Y1547" s="264">
        <v>1</v>
      </c>
      <c r="Z1547" s="267">
        <v>0.0195154777927322</v>
      </c>
      <c r="AA1547" s="267">
        <v>0.0195154777927322</v>
      </c>
      <c r="AB1547" s="267">
        <v>0.0132835201328352</v>
      </c>
      <c r="AC1547" s="268">
        <v>0.0206896551724138</v>
      </c>
      <c r="AD1547" s="269">
        <v>0.00623195765989697</v>
      </c>
      <c r="AE1547" s="270">
        <v>17205</v>
      </c>
      <c r="AF1547" s="271">
        <v>283</v>
      </c>
      <c r="AG1547" s="271">
        <v>0</v>
      </c>
      <c r="AH1547" s="271">
        <v>17112</v>
      </c>
      <c r="AI1547" s="271">
        <v>245</v>
      </c>
      <c r="AJ1547" s="271">
        <v>0</v>
      </c>
      <c r="AK1547" s="268">
        <v>0.0164487067712874</v>
      </c>
      <c r="AL1547" s="268">
        <v>0.014317438055166</v>
      </c>
      <c r="AM1547" s="269">
        <v>0.00213126871612145</v>
      </c>
    </row>
    <row r="1548" spans="1:39">
      <c r="A1548" s="279" t="s">
        <v>1974</v>
      </c>
      <c r="B1548" s="280" t="s">
        <v>3367</v>
      </c>
      <c r="C1548" s="262" t="s">
        <v>2534</v>
      </c>
      <c r="D1548" s="280" t="s">
        <v>2535</v>
      </c>
      <c r="E1548" s="263">
        <v>2473</v>
      </c>
      <c r="F1548" s="263">
        <v>62</v>
      </c>
      <c r="G1548" s="263">
        <v>42</v>
      </c>
      <c r="H1548" s="263">
        <v>0</v>
      </c>
      <c r="I1548" s="263">
        <v>0</v>
      </c>
      <c r="J1548" s="264">
        <v>2001</v>
      </c>
      <c r="K1548" s="264">
        <v>50</v>
      </c>
      <c r="L1548" s="264">
        <v>50</v>
      </c>
      <c r="M1548" s="264">
        <v>1</v>
      </c>
      <c r="N1548" s="264">
        <v>0</v>
      </c>
      <c r="O1548" s="264">
        <v>1576</v>
      </c>
      <c r="P1548" s="264">
        <v>47</v>
      </c>
      <c r="Q1548" s="264">
        <v>47</v>
      </c>
      <c r="R1548" s="264">
        <v>14</v>
      </c>
      <c r="S1548" s="264">
        <v>0</v>
      </c>
      <c r="T1548" s="265">
        <v>0.015</v>
      </c>
      <c r="U1548" s="266">
        <v>2473</v>
      </c>
      <c r="V1548" s="266">
        <v>62</v>
      </c>
      <c r="W1548" s="266">
        <v>42</v>
      </c>
      <c r="X1548" s="266">
        <v>0</v>
      </c>
      <c r="Y1548" s="264">
        <v>0</v>
      </c>
      <c r="Z1548" s="267">
        <v>0.0250707642539426</v>
      </c>
      <c r="AA1548" s="267">
        <v>0.0250707642539426</v>
      </c>
      <c r="AB1548" s="267">
        <v>0.0249875062468766</v>
      </c>
      <c r="AC1548" s="268">
        <v>0.0298223350253807</v>
      </c>
      <c r="AD1548" s="269">
        <v>8.32580070660206e-5</v>
      </c>
      <c r="AE1548" s="270">
        <v>14328</v>
      </c>
      <c r="AF1548" s="271">
        <v>382</v>
      </c>
      <c r="AG1548" s="271">
        <v>2</v>
      </c>
      <c r="AH1548" s="271">
        <v>14626</v>
      </c>
      <c r="AI1548" s="271">
        <v>380</v>
      </c>
      <c r="AJ1548" s="271">
        <v>1</v>
      </c>
      <c r="AK1548" s="268">
        <v>0.0265214963707426</v>
      </c>
      <c r="AL1548" s="268">
        <v>0.0259127581020101</v>
      </c>
      <c r="AM1548" s="269">
        <v>0.000608738268732482</v>
      </c>
    </row>
    <row r="1549" spans="1:39">
      <c r="A1549" s="279" t="s">
        <v>1974</v>
      </c>
      <c r="B1549" s="280" t="s">
        <v>3367</v>
      </c>
      <c r="C1549" s="262" t="s">
        <v>2536</v>
      </c>
      <c r="D1549" s="280" t="s">
        <v>2537</v>
      </c>
      <c r="E1549" s="263">
        <v>4178</v>
      </c>
      <c r="F1549" s="263">
        <v>55</v>
      </c>
      <c r="G1549" s="263">
        <v>37</v>
      </c>
      <c r="H1549" s="263">
        <v>0</v>
      </c>
      <c r="I1549" s="263">
        <v>0</v>
      </c>
      <c r="J1549" s="264">
        <v>3397</v>
      </c>
      <c r="K1549" s="264">
        <v>83</v>
      </c>
      <c r="L1549" s="264">
        <v>80</v>
      </c>
      <c r="M1549" s="264">
        <v>0</v>
      </c>
      <c r="N1549" s="264">
        <v>0</v>
      </c>
      <c r="O1549" s="264">
        <v>2524</v>
      </c>
      <c r="P1549" s="264">
        <v>52</v>
      </c>
      <c r="Q1549" s="264">
        <v>52</v>
      </c>
      <c r="R1549" s="264">
        <v>3</v>
      </c>
      <c r="S1549" s="264">
        <v>0</v>
      </c>
      <c r="T1549" s="265">
        <v>0.015</v>
      </c>
      <c r="U1549" s="266">
        <v>4178</v>
      </c>
      <c r="V1549" s="266">
        <v>55</v>
      </c>
      <c r="W1549" s="266">
        <v>37</v>
      </c>
      <c r="X1549" s="266">
        <v>0</v>
      </c>
      <c r="Y1549" s="264">
        <v>0</v>
      </c>
      <c r="Z1549" s="267">
        <v>0.0131641933939684</v>
      </c>
      <c r="AA1549" s="267">
        <v>0.0131641933939684</v>
      </c>
      <c r="AB1549" s="267">
        <v>0.0244333235207536</v>
      </c>
      <c r="AC1549" s="268">
        <v>0.0206022187004754</v>
      </c>
      <c r="AD1549" s="269">
        <v>-0.0112691301267852</v>
      </c>
      <c r="AE1549" s="270">
        <v>24071</v>
      </c>
      <c r="AF1549" s="271">
        <v>466</v>
      </c>
      <c r="AG1549" s="271">
        <v>0</v>
      </c>
      <c r="AH1549" s="271">
        <v>23839</v>
      </c>
      <c r="AI1549" s="271">
        <v>479</v>
      </c>
      <c r="AJ1549" s="271">
        <v>0</v>
      </c>
      <c r="AK1549" s="268">
        <v>0.0193593951227618</v>
      </c>
      <c r="AL1549" s="268">
        <v>0.020093124711607</v>
      </c>
      <c r="AM1549" s="269">
        <v>-0.000733729588845201</v>
      </c>
    </row>
    <row r="1550" spans="1:39">
      <c r="A1550" s="279" t="s">
        <v>1974</v>
      </c>
      <c r="B1550" s="280" t="s">
        <v>3367</v>
      </c>
      <c r="C1550" s="262" t="s">
        <v>2538</v>
      </c>
      <c r="D1550" s="280" t="s">
        <v>2539</v>
      </c>
      <c r="E1550" s="263">
        <v>0</v>
      </c>
      <c r="F1550" s="263">
        <v>0</v>
      </c>
      <c r="G1550" s="263">
        <v>0</v>
      </c>
      <c r="H1550" s="263">
        <v>0</v>
      </c>
      <c r="I1550" s="263">
        <v>0</v>
      </c>
      <c r="J1550" s="264">
        <v>0</v>
      </c>
      <c r="K1550" s="264">
        <v>0</v>
      </c>
      <c r="L1550" s="264">
        <v>0</v>
      </c>
      <c r="M1550" s="264">
        <v>0</v>
      </c>
      <c r="N1550" s="264">
        <v>0</v>
      </c>
      <c r="O1550" s="264">
        <v>0</v>
      </c>
      <c r="P1550" s="264">
        <v>0</v>
      </c>
      <c r="Q1550" s="264">
        <v>0</v>
      </c>
      <c r="R1550" s="264">
        <v>0</v>
      </c>
      <c r="S1550" s="264">
        <v>0</v>
      </c>
      <c r="T1550" s="265">
        <v>0.015</v>
      </c>
      <c r="U1550" s="266">
        <v>0</v>
      </c>
      <c r="V1550" s="266">
        <v>0</v>
      </c>
      <c r="W1550" s="266">
        <v>0</v>
      </c>
      <c r="X1550" s="266">
        <v>0</v>
      </c>
      <c r="Y1550" s="264">
        <v>0</v>
      </c>
      <c r="Z1550" s="267">
        <v>0</v>
      </c>
      <c r="AA1550" s="267">
        <v>0</v>
      </c>
      <c r="AB1550" s="267">
        <v>0</v>
      </c>
      <c r="AC1550" s="268">
        <v>0</v>
      </c>
      <c r="AD1550" s="269">
        <v>0</v>
      </c>
      <c r="AE1550" s="270">
        <v>0</v>
      </c>
      <c r="AF1550" s="271">
        <v>0</v>
      </c>
      <c r="AG1550" s="271">
        <v>0</v>
      </c>
      <c r="AH1550" s="271">
        <v>0</v>
      </c>
      <c r="AI1550" s="271">
        <v>0</v>
      </c>
      <c r="AJ1550" s="271">
        <v>0</v>
      </c>
      <c r="AK1550" s="268">
        <v>0</v>
      </c>
      <c r="AL1550" s="268">
        <v>0</v>
      </c>
      <c r="AM1550" s="269">
        <v>0</v>
      </c>
    </row>
    <row r="1551" spans="1:39">
      <c r="A1551" s="279" t="s">
        <v>1974</v>
      </c>
      <c r="B1551" s="280" t="s">
        <v>3367</v>
      </c>
      <c r="C1551" s="262" t="s">
        <v>2540</v>
      </c>
      <c r="D1551" s="280" t="s">
        <v>2541</v>
      </c>
      <c r="E1551" s="263">
        <v>4130</v>
      </c>
      <c r="F1551" s="263">
        <v>63</v>
      </c>
      <c r="G1551" s="263">
        <v>43</v>
      </c>
      <c r="H1551" s="263">
        <v>0</v>
      </c>
      <c r="I1551" s="263">
        <v>0</v>
      </c>
      <c r="J1551" s="264">
        <v>3726</v>
      </c>
      <c r="K1551" s="264">
        <v>60</v>
      </c>
      <c r="L1551" s="264">
        <v>60</v>
      </c>
      <c r="M1551" s="264">
        <v>3</v>
      </c>
      <c r="N1551" s="264">
        <v>0</v>
      </c>
      <c r="O1551" s="264">
        <v>2203</v>
      </c>
      <c r="P1551" s="264">
        <v>39</v>
      </c>
      <c r="Q1551" s="264">
        <v>39</v>
      </c>
      <c r="R1551" s="264">
        <v>14</v>
      </c>
      <c r="S1551" s="264">
        <v>0</v>
      </c>
      <c r="T1551" s="265">
        <v>0.015</v>
      </c>
      <c r="U1551" s="266">
        <v>4130</v>
      </c>
      <c r="V1551" s="266">
        <v>63</v>
      </c>
      <c r="W1551" s="266">
        <v>43</v>
      </c>
      <c r="X1551" s="266">
        <v>0</v>
      </c>
      <c r="Y1551" s="264">
        <v>0</v>
      </c>
      <c r="Z1551" s="267">
        <v>0.0152542372881356</v>
      </c>
      <c r="AA1551" s="267">
        <v>0.0152542372881356</v>
      </c>
      <c r="AB1551" s="267">
        <v>0.0161030595813204</v>
      </c>
      <c r="AC1551" s="268">
        <v>0.017703132092601</v>
      </c>
      <c r="AD1551" s="269">
        <v>-0.000848822293184856</v>
      </c>
      <c r="AE1551" s="270">
        <v>23331</v>
      </c>
      <c r="AF1551" s="271">
        <v>367</v>
      </c>
      <c r="AG1551" s="271">
        <v>0</v>
      </c>
      <c r="AH1551" s="271">
        <v>23745</v>
      </c>
      <c r="AI1551" s="271">
        <v>382</v>
      </c>
      <c r="AJ1551" s="271">
        <v>2</v>
      </c>
      <c r="AK1551" s="268">
        <v>0.0157301444430157</v>
      </c>
      <c r="AL1551" s="268">
        <v>0.0160033691303432</v>
      </c>
      <c r="AM1551" s="269">
        <v>-0.000273224687327499</v>
      </c>
    </row>
    <row r="1552" spans="1:39">
      <c r="A1552" s="279" t="s">
        <v>1974</v>
      </c>
      <c r="B1552" s="280" t="s">
        <v>3368</v>
      </c>
      <c r="C1552" s="262" t="s">
        <v>2542</v>
      </c>
      <c r="D1552" s="280" t="s">
        <v>2543</v>
      </c>
      <c r="E1552" s="263">
        <v>4898</v>
      </c>
      <c r="F1552" s="263">
        <v>106</v>
      </c>
      <c r="G1552" s="263">
        <v>64</v>
      </c>
      <c r="H1552" s="263">
        <v>2</v>
      </c>
      <c r="I1552" s="263">
        <v>0</v>
      </c>
      <c r="J1552" s="264">
        <v>5443</v>
      </c>
      <c r="K1552" s="264">
        <v>96</v>
      </c>
      <c r="L1552" s="264">
        <v>95</v>
      </c>
      <c r="M1552" s="264">
        <v>2</v>
      </c>
      <c r="N1552" s="264">
        <v>0</v>
      </c>
      <c r="O1552" s="264">
        <v>3338</v>
      </c>
      <c r="P1552" s="264">
        <v>83</v>
      </c>
      <c r="Q1552" s="264">
        <v>83</v>
      </c>
      <c r="R1552" s="264">
        <v>16</v>
      </c>
      <c r="S1552" s="264">
        <v>0</v>
      </c>
      <c r="T1552" s="265">
        <v>0.015</v>
      </c>
      <c r="U1552" s="266">
        <v>4898</v>
      </c>
      <c r="V1552" s="266">
        <v>106</v>
      </c>
      <c r="W1552" s="266">
        <v>64</v>
      </c>
      <c r="X1552" s="266">
        <v>0</v>
      </c>
      <c r="Y1552" s="264">
        <v>2</v>
      </c>
      <c r="Z1552" s="267">
        <v>0.0216414863209473</v>
      </c>
      <c r="AA1552" s="267">
        <v>0.0216414863209473</v>
      </c>
      <c r="AB1552" s="267">
        <v>0.0176373323534815</v>
      </c>
      <c r="AC1552" s="268">
        <v>0.0248651887357699</v>
      </c>
      <c r="AD1552" s="269">
        <v>0.00400415396746579</v>
      </c>
      <c r="AE1552" s="270">
        <v>30035</v>
      </c>
      <c r="AF1552" s="271">
        <v>646</v>
      </c>
      <c r="AG1552" s="271">
        <v>0</v>
      </c>
      <c r="AH1552" s="271">
        <v>29367</v>
      </c>
      <c r="AI1552" s="271">
        <v>663</v>
      </c>
      <c r="AJ1552" s="271">
        <v>0</v>
      </c>
      <c r="AK1552" s="268">
        <v>0.0215082403862161</v>
      </c>
      <c r="AL1552" s="268">
        <v>0.0225763612217795</v>
      </c>
      <c r="AM1552" s="269">
        <v>-0.00106812083556347</v>
      </c>
    </row>
    <row r="1553" spans="1:39">
      <c r="A1553" s="279" t="s">
        <v>1974</v>
      </c>
      <c r="B1553" s="280" t="s">
        <v>3368</v>
      </c>
      <c r="C1553" s="262" t="s">
        <v>2544</v>
      </c>
      <c r="D1553" s="280" t="s">
        <v>2545</v>
      </c>
      <c r="E1553" s="263">
        <v>4436</v>
      </c>
      <c r="F1553" s="263">
        <v>92</v>
      </c>
      <c r="G1553" s="263">
        <v>64</v>
      </c>
      <c r="H1553" s="263">
        <v>1</v>
      </c>
      <c r="I1553" s="263">
        <v>0</v>
      </c>
      <c r="J1553" s="264">
        <v>4844</v>
      </c>
      <c r="K1553" s="264">
        <v>85</v>
      </c>
      <c r="L1553" s="264">
        <v>85</v>
      </c>
      <c r="M1553" s="264">
        <v>7</v>
      </c>
      <c r="N1553" s="264">
        <v>0</v>
      </c>
      <c r="O1553" s="264">
        <v>2981</v>
      </c>
      <c r="P1553" s="264">
        <v>66</v>
      </c>
      <c r="Q1553" s="264">
        <v>66</v>
      </c>
      <c r="R1553" s="264">
        <v>22</v>
      </c>
      <c r="S1553" s="264">
        <v>0</v>
      </c>
      <c r="T1553" s="265">
        <v>0.015</v>
      </c>
      <c r="U1553" s="266">
        <v>4436</v>
      </c>
      <c r="V1553" s="266">
        <v>92</v>
      </c>
      <c r="W1553" s="266">
        <v>64</v>
      </c>
      <c r="X1553" s="266">
        <v>0</v>
      </c>
      <c r="Y1553" s="264">
        <v>1</v>
      </c>
      <c r="Z1553" s="267">
        <v>0.0207394048692516</v>
      </c>
      <c r="AA1553" s="267">
        <v>0.0207394048692516</v>
      </c>
      <c r="AB1553" s="267">
        <v>0.0175474814203138</v>
      </c>
      <c r="AC1553" s="268">
        <v>0.022140221402214</v>
      </c>
      <c r="AD1553" s="269">
        <v>0.00319192344893779</v>
      </c>
      <c r="AE1553" s="270">
        <v>26184</v>
      </c>
      <c r="AF1553" s="271">
        <v>579</v>
      </c>
      <c r="AG1553" s="271">
        <v>0</v>
      </c>
      <c r="AH1553" s="271">
        <v>24576</v>
      </c>
      <c r="AI1553" s="271">
        <v>462</v>
      </c>
      <c r="AJ1553" s="271">
        <v>0</v>
      </c>
      <c r="AK1553" s="268">
        <v>0.0221127406049496</v>
      </c>
      <c r="AL1553" s="268">
        <v>0.018798828125</v>
      </c>
      <c r="AM1553" s="269">
        <v>0.00331391247994959</v>
      </c>
    </row>
    <row r="1554" spans="1:39">
      <c r="A1554" s="279" t="s">
        <v>1974</v>
      </c>
      <c r="B1554" s="280" t="s">
        <v>3368</v>
      </c>
      <c r="C1554" s="262" t="s">
        <v>2546</v>
      </c>
      <c r="D1554" s="280" t="s">
        <v>2547</v>
      </c>
      <c r="E1554" s="263">
        <v>41</v>
      </c>
      <c r="F1554" s="263">
        <v>1</v>
      </c>
      <c r="G1554" s="263">
        <v>1</v>
      </c>
      <c r="H1554" s="263">
        <v>0</v>
      </c>
      <c r="I1554" s="263">
        <v>0</v>
      </c>
      <c r="J1554" s="264">
        <v>59</v>
      </c>
      <c r="K1554" s="264">
        <v>26</v>
      </c>
      <c r="L1554" s="264">
        <v>26</v>
      </c>
      <c r="M1554" s="264">
        <v>26</v>
      </c>
      <c r="N1554" s="264">
        <v>0</v>
      </c>
      <c r="O1554" s="264">
        <v>49</v>
      </c>
      <c r="P1554" s="264">
        <v>6</v>
      </c>
      <c r="Q1554" s="264">
        <v>6</v>
      </c>
      <c r="R1554" s="264">
        <v>5</v>
      </c>
      <c r="S1554" s="264">
        <v>0</v>
      </c>
      <c r="T1554" s="265">
        <v>0.015</v>
      </c>
      <c r="U1554" s="266">
        <v>41</v>
      </c>
      <c r="V1554" s="266">
        <v>1</v>
      </c>
      <c r="W1554" s="266">
        <v>1</v>
      </c>
      <c r="X1554" s="266">
        <v>0</v>
      </c>
      <c r="Y1554" s="264">
        <v>0</v>
      </c>
      <c r="Z1554" s="267">
        <v>0.024390243902439</v>
      </c>
      <c r="AA1554" s="267">
        <v>0.024390243902439</v>
      </c>
      <c r="AB1554" s="267">
        <v>0.440677966101695</v>
      </c>
      <c r="AC1554" s="268">
        <v>0.122448979591837</v>
      </c>
      <c r="AD1554" s="269">
        <v>-0.416287722199256</v>
      </c>
      <c r="AE1554" s="270">
        <v>307</v>
      </c>
      <c r="AF1554" s="271">
        <v>50</v>
      </c>
      <c r="AG1554" s="271">
        <v>0</v>
      </c>
      <c r="AH1554" s="271">
        <v>382</v>
      </c>
      <c r="AI1554" s="271">
        <v>29</v>
      </c>
      <c r="AJ1554" s="271">
        <v>0</v>
      </c>
      <c r="AK1554" s="268">
        <v>0.162866449511401</v>
      </c>
      <c r="AL1554" s="268">
        <v>0.0759162303664921</v>
      </c>
      <c r="AM1554" s="269">
        <v>0.0869502191449085</v>
      </c>
    </row>
    <row r="1555" spans="1:39">
      <c r="A1555" s="279" t="s">
        <v>1974</v>
      </c>
      <c r="B1555" s="280" t="s">
        <v>3368</v>
      </c>
      <c r="C1555" s="262" t="s">
        <v>2548</v>
      </c>
      <c r="D1555" s="280" t="s">
        <v>2549</v>
      </c>
      <c r="E1555" s="263">
        <v>2258</v>
      </c>
      <c r="F1555" s="263">
        <v>28</v>
      </c>
      <c r="G1555" s="263">
        <v>22</v>
      </c>
      <c r="H1555" s="263">
        <v>0</v>
      </c>
      <c r="I1555" s="263">
        <v>0</v>
      </c>
      <c r="J1555" s="264">
        <v>2434</v>
      </c>
      <c r="K1555" s="264">
        <v>38</v>
      </c>
      <c r="L1555" s="264">
        <v>38</v>
      </c>
      <c r="M1555" s="264">
        <v>3</v>
      </c>
      <c r="N1555" s="264">
        <v>0</v>
      </c>
      <c r="O1555" s="264">
        <v>1435</v>
      </c>
      <c r="P1555" s="264">
        <v>33</v>
      </c>
      <c r="Q1555" s="264">
        <v>32</v>
      </c>
      <c r="R1555" s="264">
        <v>17</v>
      </c>
      <c r="S1555" s="264">
        <v>0</v>
      </c>
      <c r="T1555" s="265">
        <v>0.015</v>
      </c>
      <c r="U1555" s="266">
        <v>2258</v>
      </c>
      <c r="V1555" s="266">
        <v>28</v>
      </c>
      <c r="W1555" s="266">
        <v>22</v>
      </c>
      <c r="X1555" s="266">
        <v>0</v>
      </c>
      <c r="Y1555" s="264">
        <v>0</v>
      </c>
      <c r="Z1555" s="267">
        <v>0.012400354295837</v>
      </c>
      <c r="AA1555" s="267">
        <v>0.012400354295837</v>
      </c>
      <c r="AB1555" s="267">
        <v>0.0156121610517666</v>
      </c>
      <c r="AC1555" s="268">
        <v>0.0229965156794425</v>
      </c>
      <c r="AD1555" s="269">
        <v>-0.00321180675592962</v>
      </c>
      <c r="AE1555" s="270">
        <v>13390</v>
      </c>
      <c r="AF1555" s="271">
        <v>287</v>
      </c>
      <c r="AG1555" s="271">
        <v>0</v>
      </c>
      <c r="AH1555" s="271">
        <v>13497</v>
      </c>
      <c r="AI1555" s="271">
        <v>225</v>
      </c>
      <c r="AJ1555" s="271">
        <v>0</v>
      </c>
      <c r="AK1555" s="268">
        <v>0.0214339058999253</v>
      </c>
      <c r="AL1555" s="268">
        <v>0.0166703711935986</v>
      </c>
      <c r="AM1555" s="269">
        <v>0.00476353470632674</v>
      </c>
    </row>
    <row r="1556" spans="1:39">
      <c r="A1556" s="279" t="s">
        <v>1974</v>
      </c>
      <c r="B1556" s="280" t="s">
        <v>3368</v>
      </c>
      <c r="C1556" s="262" t="s">
        <v>2550</v>
      </c>
      <c r="D1556" s="280" t="s">
        <v>2551</v>
      </c>
      <c r="E1556" s="263">
        <v>3956</v>
      </c>
      <c r="F1556" s="263">
        <v>104</v>
      </c>
      <c r="G1556" s="263">
        <v>64</v>
      </c>
      <c r="H1556" s="263">
        <v>0</v>
      </c>
      <c r="I1556" s="263">
        <v>0</v>
      </c>
      <c r="J1556" s="264">
        <v>4214</v>
      </c>
      <c r="K1556" s="264">
        <v>4</v>
      </c>
      <c r="L1556" s="264">
        <v>4</v>
      </c>
      <c r="M1556" s="264">
        <v>1</v>
      </c>
      <c r="N1556" s="264">
        <v>0</v>
      </c>
      <c r="O1556" s="264">
        <v>2548</v>
      </c>
      <c r="P1556" s="264">
        <v>54</v>
      </c>
      <c r="Q1556" s="264">
        <v>54</v>
      </c>
      <c r="R1556" s="264">
        <v>9</v>
      </c>
      <c r="S1556" s="264">
        <v>0</v>
      </c>
      <c r="T1556" s="265">
        <v>0.015</v>
      </c>
      <c r="U1556" s="266">
        <v>3956</v>
      </c>
      <c r="V1556" s="266">
        <v>104</v>
      </c>
      <c r="W1556" s="266">
        <v>64</v>
      </c>
      <c r="X1556" s="266">
        <v>0</v>
      </c>
      <c r="Y1556" s="264">
        <v>0</v>
      </c>
      <c r="Z1556" s="267">
        <v>0.0262891809908999</v>
      </c>
      <c r="AA1556" s="267">
        <v>0.0262891809908999</v>
      </c>
      <c r="AB1556" s="267">
        <v>0.00094921689606075</v>
      </c>
      <c r="AC1556" s="268">
        <v>0.0211930926216641</v>
      </c>
      <c r="AD1556" s="269">
        <v>0.0253399640948391</v>
      </c>
      <c r="AE1556" s="270">
        <v>23348</v>
      </c>
      <c r="AF1556" s="271">
        <v>417</v>
      </c>
      <c r="AG1556" s="271">
        <v>0</v>
      </c>
      <c r="AH1556" s="271">
        <v>22742</v>
      </c>
      <c r="AI1556" s="271">
        <v>367</v>
      </c>
      <c r="AJ1556" s="271">
        <v>0</v>
      </c>
      <c r="AK1556" s="268">
        <v>0.0178602021586431</v>
      </c>
      <c r="AL1556" s="268">
        <v>0.0161375428722188</v>
      </c>
      <c r="AM1556" s="269">
        <v>0.00172265928642434</v>
      </c>
    </row>
    <row r="1557" spans="1:39">
      <c r="A1557" s="279" t="s">
        <v>1974</v>
      </c>
      <c r="B1557" s="280" t="s">
        <v>3368</v>
      </c>
      <c r="C1557" s="262" t="s">
        <v>2552</v>
      </c>
      <c r="D1557" s="280" t="s">
        <v>2553</v>
      </c>
      <c r="E1557" s="263">
        <v>430</v>
      </c>
      <c r="F1557" s="263">
        <v>1</v>
      </c>
      <c r="G1557" s="263">
        <v>1</v>
      </c>
      <c r="H1557" s="263">
        <v>1</v>
      </c>
      <c r="I1557" s="263">
        <v>0</v>
      </c>
      <c r="J1557" s="264">
        <v>372</v>
      </c>
      <c r="K1557" s="264">
        <v>0</v>
      </c>
      <c r="L1557" s="264">
        <v>0</v>
      </c>
      <c r="M1557" s="264">
        <v>0</v>
      </c>
      <c r="N1557" s="264">
        <v>0</v>
      </c>
      <c r="O1557" s="264">
        <v>454</v>
      </c>
      <c r="P1557" s="264">
        <v>0</v>
      </c>
      <c r="Q1557" s="264">
        <v>0</v>
      </c>
      <c r="R1557" s="264">
        <v>0</v>
      </c>
      <c r="S1557" s="264">
        <v>0</v>
      </c>
      <c r="T1557" s="265">
        <v>0.015</v>
      </c>
      <c r="U1557" s="266">
        <v>430</v>
      </c>
      <c r="V1557" s="266">
        <v>1</v>
      </c>
      <c r="W1557" s="266">
        <v>1</v>
      </c>
      <c r="X1557" s="266">
        <v>0</v>
      </c>
      <c r="Y1557" s="264">
        <v>1</v>
      </c>
      <c r="Z1557" s="267">
        <v>0.00232558139534884</v>
      </c>
      <c r="AA1557" s="267">
        <v>0.00232558139534884</v>
      </c>
      <c r="AB1557" s="267">
        <v>0</v>
      </c>
      <c r="AC1557" s="268">
        <v>0</v>
      </c>
      <c r="AD1557" s="269">
        <v>0.00232558139534884</v>
      </c>
      <c r="AE1557" s="270">
        <v>3300</v>
      </c>
      <c r="AF1557" s="271">
        <v>1</v>
      </c>
      <c r="AG1557" s="271">
        <v>0</v>
      </c>
      <c r="AH1557" s="271">
        <v>3244</v>
      </c>
      <c r="AI1557" s="271">
        <v>2</v>
      </c>
      <c r="AJ1557" s="271">
        <v>0</v>
      </c>
      <c r="AK1557" s="268">
        <v>0.000303030303030303</v>
      </c>
      <c r="AL1557" s="268">
        <v>0.00061652281134402</v>
      </c>
      <c r="AM1557" s="269">
        <v>-0.000313492508313717</v>
      </c>
    </row>
    <row r="1558" spans="1:39">
      <c r="A1558" s="279" t="s">
        <v>1974</v>
      </c>
      <c r="B1558" s="280" t="s">
        <v>3368</v>
      </c>
      <c r="C1558" s="262" t="s">
        <v>2554</v>
      </c>
      <c r="D1558" s="280" t="s">
        <v>2555</v>
      </c>
      <c r="E1558" s="263">
        <v>3129</v>
      </c>
      <c r="F1558" s="263">
        <v>71</v>
      </c>
      <c r="G1558" s="263">
        <v>41</v>
      </c>
      <c r="H1558" s="263">
        <v>0</v>
      </c>
      <c r="I1558" s="263">
        <v>0</v>
      </c>
      <c r="J1558" s="264">
        <v>3653</v>
      </c>
      <c r="K1558" s="264">
        <v>72</v>
      </c>
      <c r="L1558" s="264">
        <v>72</v>
      </c>
      <c r="M1558" s="264">
        <v>4</v>
      </c>
      <c r="N1558" s="264">
        <v>0</v>
      </c>
      <c r="O1558" s="264">
        <v>2121</v>
      </c>
      <c r="P1558" s="264">
        <v>49</v>
      </c>
      <c r="Q1558" s="264">
        <v>49</v>
      </c>
      <c r="R1558" s="264">
        <v>9</v>
      </c>
      <c r="S1558" s="264">
        <v>0</v>
      </c>
      <c r="T1558" s="265">
        <v>0.015</v>
      </c>
      <c r="U1558" s="266">
        <v>3129</v>
      </c>
      <c r="V1558" s="266">
        <v>71</v>
      </c>
      <c r="W1558" s="266">
        <v>41</v>
      </c>
      <c r="X1558" s="266">
        <v>0</v>
      </c>
      <c r="Y1558" s="264">
        <v>0</v>
      </c>
      <c r="Z1558" s="267">
        <v>0.0226909555768616</v>
      </c>
      <c r="AA1558" s="267">
        <v>0.0226909555768616</v>
      </c>
      <c r="AB1558" s="267">
        <v>0.019709827539009</v>
      </c>
      <c r="AC1558" s="268">
        <v>0.0231023102310231</v>
      </c>
      <c r="AD1558" s="269">
        <v>0.00298112803785258</v>
      </c>
      <c r="AE1558" s="270">
        <v>19528</v>
      </c>
      <c r="AF1558" s="271">
        <v>412</v>
      </c>
      <c r="AG1558" s="271">
        <v>1</v>
      </c>
      <c r="AH1558" s="271">
        <v>18659</v>
      </c>
      <c r="AI1558" s="271">
        <v>401</v>
      </c>
      <c r="AJ1558" s="271">
        <v>0</v>
      </c>
      <c r="AK1558" s="268">
        <v>0.0210467021712413</v>
      </c>
      <c r="AL1558" s="268">
        <v>0.0214909695053325</v>
      </c>
      <c r="AM1558" s="269">
        <v>-0.000444267334091253</v>
      </c>
    </row>
    <row r="1559" spans="1:39">
      <c r="A1559" s="279" t="s">
        <v>1974</v>
      </c>
      <c r="B1559" s="280" t="s">
        <v>3368</v>
      </c>
      <c r="C1559" s="262" t="s">
        <v>2556</v>
      </c>
      <c r="D1559" s="280" t="s">
        <v>2557</v>
      </c>
      <c r="E1559" s="263">
        <v>6811</v>
      </c>
      <c r="F1559" s="263">
        <v>111</v>
      </c>
      <c r="G1559" s="263">
        <v>68</v>
      </c>
      <c r="H1559" s="263">
        <v>0</v>
      </c>
      <c r="I1559" s="263">
        <v>0</v>
      </c>
      <c r="J1559" s="264">
        <v>7504</v>
      </c>
      <c r="K1559" s="264">
        <v>137</v>
      </c>
      <c r="L1559" s="264">
        <v>137</v>
      </c>
      <c r="M1559" s="264">
        <v>7</v>
      </c>
      <c r="N1559" s="264">
        <v>0</v>
      </c>
      <c r="O1559" s="264">
        <v>4524</v>
      </c>
      <c r="P1559" s="264">
        <v>117</v>
      </c>
      <c r="Q1559" s="264">
        <v>117</v>
      </c>
      <c r="R1559" s="264">
        <v>46</v>
      </c>
      <c r="S1559" s="264">
        <v>0</v>
      </c>
      <c r="T1559" s="265">
        <v>0.015</v>
      </c>
      <c r="U1559" s="266">
        <v>6811</v>
      </c>
      <c r="V1559" s="266">
        <v>111</v>
      </c>
      <c r="W1559" s="266">
        <v>68</v>
      </c>
      <c r="X1559" s="266">
        <v>0</v>
      </c>
      <c r="Y1559" s="264">
        <v>0</v>
      </c>
      <c r="Z1559" s="267">
        <v>0.0162971663485538</v>
      </c>
      <c r="AA1559" s="267">
        <v>0.0162971663485538</v>
      </c>
      <c r="AB1559" s="267">
        <v>0.0182569296375267</v>
      </c>
      <c r="AC1559" s="268">
        <v>0.0258620689655172</v>
      </c>
      <c r="AD1559" s="269">
        <v>-0.00195976328897284</v>
      </c>
      <c r="AE1559" s="270">
        <v>41175</v>
      </c>
      <c r="AF1559" s="271">
        <v>816</v>
      </c>
      <c r="AG1559" s="271">
        <v>0</v>
      </c>
      <c r="AH1559" s="271">
        <v>39740</v>
      </c>
      <c r="AI1559" s="271">
        <v>729</v>
      </c>
      <c r="AJ1559" s="271">
        <v>0</v>
      </c>
      <c r="AK1559" s="268">
        <v>0.0198178506375228</v>
      </c>
      <c r="AL1559" s="268">
        <v>0.0183442375440362</v>
      </c>
      <c r="AM1559" s="269">
        <v>0.00147361309348653</v>
      </c>
    </row>
    <row r="1560" spans="1:39">
      <c r="A1560" s="279" t="s">
        <v>1974</v>
      </c>
      <c r="B1560" s="280" t="s">
        <v>3368</v>
      </c>
      <c r="C1560" s="262" t="s">
        <v>2558</v>
      </c>
      <c r="D1560" s="280" t="s">
        <v>2559</v>
      </c>
      <c r="E1560" s="263">
        <v>2963</v>
      </c>
      <c r="F1560" s="263">
        <v>57</v>
      </c>
      <c r="G1560" s="263">
        <v>37</v>
      </c>
      <c r="H1560" s="263">
        <v>0</v>
      </c>
      <c r="I1560" s="263">
        <v>0</v>
      </c>
      <c r="J1560" s="264">
        <v>3236</v>
      </c>
      <c r="K1560" s="264">
        <v>65</v>
      </c>
      <c r="L1560" s="264">
        <v>64</v>
      </c>
      <c r="M1560" s="264">
        <v>8</v>
      </c>
      <c r="N1560" s="264">
        <v>0</v>
      </c>
      <c r="O1560" s="264">
        <v>1849</v>
      </c>
      <c r="P1560" s="264">
        <v>26</v>
      </c>
      <c r="Q1560" s="264">
        <v>26</v>
      </c>
      <c r="R1560" s="264">
        <v>6</v>
      </c>
      <c r="S1560" s="264">
        <v>0</v>
      </c>
      <c r="T1560" s="265">
        <v>0.015</v>
      </c>
      <c r="U1560" s="266">
        <v>2963</v>
      </c>
      <c r="V1560" s="266">
        <v>57</v>
      </c>
      <c r="W1560" s="266">
        <v>37</v>
      </c>
      <c r="X1560" s="266">
        <v>0</v>
      </c>
      <c r="Y1560" s="264">
        <v>0</v>
      </c>
      <c r="Z1560" s="267">
        <v>0.0192372595342558</v>
      </c>
      <c r="AA1560" s="267">
        <v>0.0192372595342558</v>
      </c>
      <c r="AB1560" s="267">
        <v>0.0200865265760198</v>
      </c>
      <c r="AC1560" s="268">
        <v>0.0140616549486209</v>
      </c>
      <c r="AD1560" s="269">
        <v>-0.000849267041763954</v>
      </c>
      <c r="AE1560" s="270">
        <v>17819</v>
      </c>
      <c r="AF1560" s="271">
        <v>352</v>
      </c>
      <c r="AG1560" s="271">
        <v>0</v>
      </c>
      <c r="AH1560" s="271">
        <v>17188</v>
      </c>
      <c r="AI1560" s="271">
        <v>352</v>
      </c>
      <c r="AJ1560" s="271">
        <v>0</v>
      </c>
      <c r="AK1560" s="268">
        <v>0.0197541949604355</v>
      </c>
      <c r="AL1560" s="268">
        <v>0.0204794042355132</v>
      </c>
      <c r="AM1560" s="269">
        <v>-0.00072520927507766</v>
      </c>
    </row>
    <row r="1561" spans="1:39">
      <c r="A1561" s="279" t="s">
        <v>1974</v>
      </c>
      <c r="B1561" s="280" t="s">
        <v>3368</v>
      </c>
      <c r="C1561" s="262" t="s">
        <v>2560</v>
      </c>
      <c r="D1561" s="280" t="s">
        <v>2561</v>
      </c>
      <c r="E1561" s="263">
        <v>2905</v>
      </c>
      <c r="F1561" s="263">
        <v>39</v>
      </c>
      <c r="G1561" s="263">
        <v>28</v>
      </c>
      <c r="H1561" s="263">
        <v>0</v>
      </c>
      <c r="I1561" s="263">
        <v>0</v>
      </c>
      <c r="J1561" s="264">
        <v>3093</v>
      </c>
      <c r="K1561" s="264">
        <v>35</v>
      </c>
      <c r="L1561" s="264">
        <v>35</v>
      </c>
      <c r="M1561" s="264">
        <v>1</v>
      </c>
      <c r="N1561" s="264">
        <v>0</v>
      </c>
      <c r="O1561" s="264">
        <v>2059</v>
      </c>
      <c r="P1561" s="264">
        <v>47</v>
      </c>
      <c r="Q1561" s="264">
        <v>47</v>
      </c>
      <c r="R1561" s="264">
        <v>14</v>
      </c>
      <c r="S1561" s="264">
        <v>0</v>
      </c>
      <c r="T1561" s="265">
        <v>0.015</v>
      </c>
      <c r="U1561" s="266">
        <v>2905</v>
      </c>
      <c r="V1561" s="266">
        <v>39</v>
      </c>
      <c r="W1561" s="266">
        <v>28</v>
      </c>
      <c r="X1561" s="266">
        <v>0</v>
      </c>
      <c r="Y1561" s="264">
        <v>0</v>
      </c>
      <c r="Z1561" s="267">
        <v>0.0134251290877797</v>
      </c>
      <c r="AA1561" s="267">
        <v>0.0134251290877797</v>
      </c>
      <c r="AB1561" s="267">
        <v>0.0113158745554478</v>
      </c>
      <c r="AC1561" s="268">
        <v>0.0228266148615833</v>
      </c>
      <c r="AD1561" s="269">
        <v>0.00210925453233191</v>
      </c>
      <c r="AE1561" s="270">
        <v>17588</v>
      </c>
      <c r="AF1561" s="271">
        <v>267</v>
      </c>
      <c r="AG1561" s="271">
        <v>0</v>
      </c>
      <c r="AH1561" s="271">
        <v>17792</v>
      </c>
      <c r="AI1561" s="271">
        <v>303</v>
      </c>
      <c r="AJ1561" s="271">
        <v>0</v>
      </c>
      <c r="AK1561" s="268">
        <v>0.0151808050943825</v>
      </c>
      <c r="AL1561" s="268">
        <v>0.0170301258992806</v>
      </c>
      <c r="AM1561" s="269">
        <v>-0.00184932080489804</v>
      </c>
    </row>
    <row r="1562" spans="1:39">
      <c r="A1562" s="279" t="s">
        <v>1974</v>
      </c>
      <c r="B1562" s="280" t="s">
        <v>3368</v>
      </c>
      <c r="C1562" s="262" t="s">
        <v>2562</v>
      </c>
      <c r="D1562" s="280" t="s">
        <v>2563</v>
      </c>
      <c r="E1562" s="263">
        <v>1779</v>
      </c>
      <c r="F1562" s="263">
        <v>12</v>
      </c>
      <c r="G1562" s="263">
        <v>7</v>
      </c>
      <c r="H1562" s="263">
        <v>0</v>
      </c>
      <c r="I1562" s="263">
        <v>0</v>
      </c>
      <c r="J1562" s="264">
        <v>1913</v>
      </c>
      <c r="K1562" s="264">
        <v>24</v>
      </c>
      <c r="L1562" s="264">
        <v>24</v>
      </c>
      <c r="M1562" s="264">
        <v>0</v>
      </c>
      <c r="N1562" s="264">
        <v>0</v>
      </c>
      <c r="O1562" s="264">
        <v>1301</v>
      </c>
      <c r="P1562" s="264">
        <v>29</v>
      </c>
      <c r="Q1562" s="264">
        <v>29</v>
      </c>
      <c r="R1562" s="264">
        <v>10</v>
      </c>
      <c r="S1562" s="264">
        <v>0</v>
      </c>
      <c r="T1562" s="265">
        <v>0.015</v>
      </c>
      <c r="U1562" s="266">
        <v>1779</v>
      </c>
      <c r="V1562" s="266">
        <v>12</v>
      </c>
      <c r="W1562" s="266">
        <v>7</v>
      </c>
      <c r="X1562" s="266">
        <v>0</v>
      </c>
      <c r="Y1562" s="264">
        <v>0</v>
      </c>
      <c r="Z1562" s="267">
        <v>0.00674536256323777</v>
      </c>
      <c r="AA1562" s="267">
        <v>0.00674536256323777</v>
      </c>
      <c r="AB1562" s="267">
        <v>0.0125457396759017</v>
      </c>
      <c r="AC1562" s="268">
        <v>0.0222905457340507</v>
      </c>
      <c r="AD1562" s="269">
        <v>-0.00580037711266395</v>
      </c>
      <c r="AE1562" s="270">
        <v>10648</v>
      </c>
      <c r="AF1562" s="271">
        <v>160</v>
      </c>
      <c r="AG1562" s="271">
        <v>0</v>
      </c>
      <c r="AH1562" s="271">
        <v>10123</v>
      </c>
      <c r="AI1562" s="271">
        <v>213</v>
      </c>
      <c r="AJ1562" s="271">
        <v>0</v>
      </c>
      <c r="AK1562" s="268">
        <v>0.0150262960180316</v>
      </c>
      <c r="AL1562" s="268">
        <v>0.0210411933221377</v>
      </c>
      <c r="AM1562" s="269">
        <v>-0.00601489730410615</v>
      </c>
    </row>
    <row r="1563" spans="1:39">
      <c r="A1563" s="279" t="s">
        <v>1974</v>
      </c>
      <c r="B1563" s="280" t="s">
        <v>3368</v>
      </c>
      <c r="C1563" s="262" t="s">
        <v>2564</v>
      </c>
      <c r="D1563" s="280" t="s">
        <v>2565</v>
      </c>
      <c r="E1563" s="263">
        <v>4190</v>
      </c>
      <c r="F1563" s="263">
        <v>45</v>
      </c>
      <c r="G1563" s="263">
        <v>26</v>
      </c>
      <c r="H1563" s="263">
        <v>0</v>
      </c>
      <c r="I1563" s="263">
        <v>0</v>
      </c>
      <c r="J1563" s="264">
        <v>4440</v>
      </c>
      <c r="K1563" s="264">
        <v>74</v>
      </c>
      <c r="L1563" s="264">
        <v>74</v>
      </c>
      <c r="M1563" s="264">
        <v>10</v>
      </c>
      <c r="N1563" s="264">
        <v>0</v>
      </c>
      <c r="O1563" s="264">
        <v>2802</v>
      </c>
      <c r="P1563" s="264">
        <v>57</v>
      </c>
      <c r="Q1563" s="264">
        <v>57</v>
      </c>
      <c r="R1563" s="264">
        <v>20</v>
      </c>
      <c r="S1563" s="264">
        <v>0</v>
      </c>
      <c r="T1563" s="265">
        <v>0.015</v>
      </c>
      <c r="U1563" s="266">
        <v>4190</v>
      </c>
      <c r="V1563" s="266">
        <v>45</v>
      </c>
      <c r="W1563" s="266">
        <v>26</v>
      </c>
      <c r="X1563" s="266">
        <v>0</v>
      </c>
      <c r="Y1563" s="264">
        <v>0</v>
      </c>
      <c r="Z1563" s="267">
        <v>0.0107398568019093</v>
      </c>
      <c r="AA1563" s="267">
        <v>0.0107398568019093</v>
      </c>
      <c r="AB1563" s="267">
        <v>0.0166666666666667</v>
      </c>
      <c r="AC1563" s="268">
        <v>0.0203426124197002</v>
      </c>
      <c r="AD1563" s="269">
        <v>-0.00592680986475736</v>
      </c>
      <c r="AE1563" s="270">
        <v>25455</v>
      </c>
      <c r="AF1563" s="271">
        <v>439</v>
      </c>
      <c r="AG1563" s="271">
        <v>0</v>
      </c>
      <c r="AH1563" s="271">
        <v>24822</v>
      </c>
      <c r="AI1563" s="271">
        <v>483</v>
      </c>
      <c r="AJ1563" s="271">
        <v>0</v>
      </c>
      <c r="AK1563" s="268">
        <v>0.0172461206049892</v>
      </c>
      <c r="AL1563" s="268">
        <v>0.0194585448392555</v>
      </c>
      <c r="AM1563" s="269">
        <v>-0.0022124242342663</v>
      </c>
    </row>
    <row r="1564" spans="1:39">
      <c r="A1564" s="279" t="s">
        <v>1974</v>
      </c>
      <c r="B1564" s="280" t="s">
        <v>3368</v>
      </c>
      <c r="C1564" s="262" t="s">
        <v>2566</v>
      </c>
      <c r="D1564" s="280" t="s">
        <v>2567</v>
      </c>
      <c r="E1564" s="263">
        <v>6167</v>
      </c>
      <c r="F1564" s="263">
        <v>84</v>
      </c>
      <c r="G1564" s="263">
        <v>35</v>
      </c>
      <c r="H1564" s="263">
        <v>0</v>
      </c>
      <c r="I1564" s="263">
        <v>1</v>
      </c>
      <c r="J1564" s="264">
        <v>6389</v>
      </c>
      <c r="K1564" s="264">
        <v>122</v>
      </c>
      <c r="L1564" s="264">
        <v>122</v>
      </c>
      <c r="M1564" s="264">
        <v>14</v>
      </c>
      <c r="N1564" s="264">
        <v>1</v>
      </c>
      <c r="O1564" s="264">
        <v>4177</v>
      </c>
      <c r="P1564" s="264">
        <v>92</v>
      </c>
      <c r="Q1564" s="264">
        <v>92</v>
      </c>
      <c r="R1564" s="264">
        <v>34</v>
      </c>
      <c r="S1564" s="264">
        <v>0</v>
      </c>
      <c r="T1564" s="265">
        <v>0.015</v>
      </c>
      <c r="U1564" s="266">
        <v>6167</v>
      </c>
      <c r="V1564" s="266">
        <v>84</v>
      </c>
      <c r="W1564" s="266">
        <v>35</v>
      </c>
      <c r="X1564" s="266">
        <v>1</v>
      </c>
      <c r="Y1564" s="264">
        <v>0</v>
      </c>
      <c r="Z1564" s="267">
        <v>0.0134587319604346</v>
      </c>
      <c r="AA1564" s="267">
        <v>0.0134587319604346</v>
      </c>
      <c r="AB1564" s="267">
        <v>0.0189388010643293</v>
      </c>
      <c r="AC1564" s="268">
        <v>0.0220253770648791</v>
      </c>
      <c r="AD1564" s="269">
        <v>-0.00548006910389474</v>
      </c>
      <c r="AE1564" s="270">
        <v>36291</v>
      </c>
      <c r="AF1564" s="271">
        <v>670</v>
      </c>
      <c r="AG1564" s="271">
        <v>2</v>
      </c>
      <c r="AH1564" s="271">
        <v>35455</v>
      </c>
      <c r="AI1564" s="271">
        <v>637</v>
      </c>
      <c r="AJ1564" s="271">
        <v>0</v>
      </c>
      <c r="AK1564" s="268">
        <v>0.0184067675181174</v>
      </c>
      <c r="AL1564" s="268">
        <v>0.0179664363277394</v>
      </c>
      <c r="AM1564" s="269">
        <v>0.000440331190378052</v>
      </c>
    </row>
    <row r="1565" spans="1:39">
      <c r="A1565" s="279" t="s">
        <v>1974</v>
      </c>
      <c r="B1565" s="280" t="s">
        <v>3368</v>
      </c>
      <c r="C1565" s="262" t="s">
        <v>2568</v>
      </c>
      <c r="D1565" s="280" t="s">
        <v>2569</v>
      </c>
      <c r="E1565" s="263">
        <v>2842</v>
      </c>
      <c r="F1565" s="263">
        <v>55</v>
      </c>
      <c r="G1565" s="263">
        <v>25</v>
      </c>
      <c r="H1565" s="263">
        <v>0</v>
      </c>
      <c r="I1565" s="263">
        <v>0</v>
      </c>
      <c r="J1565" s="264">
        <v>3017</v>
      </c>
      <c r="K1565" s="264">
        <v>42</v>
      </c>
      <c r="L1565" s="264">
        <v>42</v>
      </c>
      <c r="M1565" s="264">
        <v>4</v>
      </c>
      <c r="N1565" s="264">
        <v>0</v>
      </c>
      <c r="O1565" s="264">
        <v>1856</v>
      </c>
      <c r="P1565" s="264">
        <v>45</v>
      </c>
      <c r="Q1565" s="264">
        <v>45</v>
      </c>
      <c r="R1565" s="264">
        <v>17</v>
      </c>
      <c r="S1565" s="264">
        <v>0</v>
      </c>
      <c r="T1565" s="265">
        <v>0.015</v>
      </c>
      <c r="U1565" s="266">
        <v>2842</v>
      </c>
      <c r="V1565" s="266">
        <v>55</v>
      </c>
      <c r="W1565" s="266">
        <v>25</v>
      </c>
      <c r="X1565" s="266">
        <v>0</v>
      </c>
      <c r="Y1565" s="264">
        <v>0</v>
      </c>
      <c r="Z1565" s="267">
        <v>0.0193525686136524</v>
      </c>
      <c r="AA1565" s="267">
        <v>0.0193525686136524</v>
      </c>
      <c r="AB1565" s="267">
        <v>0.0139211136890951</v>
      </c>
      <c r="AC1565" s="268">
        <v>0.0242456896551724</v>
      </c>
      <c r="AD1565" s="269">
        <v>0.00543145492455723</v>
      </c>
      <c r="AE1565" s="270">
        <v>16999</v>
      </c>
      <c r="AF1565" s="271">
        <v>337</v>
      </c>
      <c r="AG1565" s="271">
        <v>0</v>
      </c>
      <c r="AH1565" s="271">
        <v>16204</v>
      </c>
      <c r="AI1565" s="271">
        <v>265</v>
      </c>
      <c r="AJ1565" s="271">
        <v>0</v>
      </c>
      <c r="AK1565" s="268">
        <v>0.0198246955703277</v>
      </c>
      <c r="AL1565" s="268">
        <v>0.016353986669958</v>
      </c>
      <c r="AM1565" s="269">
        <v>0.00347070890036963</v>
      </c>
    </row>
    <row r="1566" spans="1:39">
      <c r="A1566" s="279" t="s">
        <v>1974</v>
      </c>
      <c r="B1566" s="280" t="s">
        <v>3368</v>
      </c>
      <c r="C1566" s="262" t="s">
        <v>2570</v>
      </c>
      <c r="D1566" s="280" t="s">
        <v>2571</v>
      </c>
      <c r="E1566" s="263">
        <v>3911</v>
      </c>
      <c r="F1566" s="263">
        <v>67</v>
      </c>
      <c r="G1566" s="263">
        <v>45</v>
      </c>
      <c r="H1566" s="263">
        <v>0</v>
      </c>
      <c r="I1566" s="263">
        <v>0</v>
      </c>
      <c r="J1566" s="264">
        <v>4236</v>
      </c>
      <c r="K1566" s="264">
        <v>79</v>
      </c>
      <c r="L1566" s="264">
        <v>79</v>
      </c>
      <c r="M1566" s="264">
        <v>5</v>
      </c>
      <c r="N1566" s="264">
        <v>0</v>
      </c>
      <c r="O1566" s="264">
        <v>2768</v>
      </c>
      <c r="P1566" s="264">
        <v>68</v>
      </c>
      <c r="Q1566" s="264">
        <v>68</v>
      </c>
      <c r="R1566" s="264">
        <v>33</v>
      </c>
      <c r="S1566" s="264">
        <v>0</v>
      </c>
      <c r="T1566" s="265">
        <v>0.015</v>
      </c>
      <c r="U1566" s="266">
        <v>3911</v>
      </c>
      <c r="V1566" s="266">
        <v>67</v>
      </c>
      <c r="W1566" s="266">
        <v>45</v>
      </c>
      <c r="X1566" s="266">
        <v>0</v>
      </c>
      <c r="Y1566" s="264">
        <v>0</v>
      </c>
      <c r="Z1566" s="267">
        <v>0.0171311684991051</v>
      </c>
      <c r="AA1566" s="267">
        <v>0.0171311684991051</v>
      </c>
      <c r="AB1566" s="267">
        <v>0.0186496694995279</v>
      </c>
      <c r="AC1566" s="268">
        <v>0.0245664739884393</v>
      </c>
      <c r="AD1566" s="269">
        <v>-0.00151850100042277</v>
      </c>
      <c r="AE1566" s="270">
        <v>23940</v>
      </c>
      <c r="AF1566" s="271">
        <v>529</v>
      </c>
      <c r="AG1566" s="271">
        <v>0</v>
      </c>
      <c r="AH1566" s="271">
        <v>23839</v>
      </c>
      <c r="AI1566" s="271">
        <v>594</v>
      </c>
      <c r="AJ1566" s="271">
        <v>0</v>
      </c>
      <c r="AK1566" s="268">
        <v>0.0220969089390142</v>
      </c>
      <c r="AL1566" s="268">
        <v>0.0249171525651244</v>
      </c>
      <c r="AM1566" s="269">
        <v>-0.00282024362611017</v>
      </c>
    </row>
    <row r="1567" spans="1:39">
      <c r="A1567" s="279" t="s">
        <v>1974</v>
      </c>
      <c r="B1567" s="280" t="s">
        <v>3368</v>
      </c>
      <c r="C1567" s="262" t="s">
        <v>2572</v>
      </c>
      <c r="D1567" s="280" t="s">
        <v>2573</v>
      </c>
      <c r="E1567" s="263">
        <v>3259</v>
      </c>
      <c r="F1567" s="263">
        <v>42</v>
      </c>
      <c r="G1567" s="263">
        <v>35</v>
      </c>
      <c r="H1567" s="263">
        <v>0</v>
      </c>
      <c r="I1567" s="263">
        <v>0</v>
      </c>
      <c r="J1567" s="264">
        <v>3304</v>
      </c>
      <c r="K1567" s="264">
        <v>86</v>
      </c>
      <c r="L1567" s="264">
        <v>84</v>
      </c>
      <c r="M1567" s="264">
        <v>0</v>
      </c>
      <c r="N1567" s="264">
        <v>0</v>
      </c>
      <c r="O1567" s="264">
        <v>2192</v>
      </c>
      <c r="P1567" s="264">
        <v>43</v>
      </c>
      <c r="Q1567" s="264">
        <v>43</v>
      </c>
      <c r="R1567" s="264">
        <v>8</v>
      </c>
      <c r="S1567" s="264">
        <v>0</v>
      </c>
      <c r="T1567" s="265">
        <v>0.015</v>
      </c>
      <c r="U1567" s="266">
        <v>3259</v>
      </c>
      <c r="V1567" s="266">
        <v>42</v>
      </c>
      <c r="W1567" s="266">
        <v>35</v>
      </c>
      <c r="X1567" s="266">
        <v>0</v>
      </c>
      <c r="Y1567" s="264">
        <v>0</v>
      </c>
      <c r="Z1567" s="267">
        <v>0.0128873887695612</v>
      </c>
      <c r="AA1567" s="267">
        <v>0.0128873887695612</v>
      </c>
      <c r="AB1567" s="267">
        <v>0.0260290556900726</v>
      </c>
      <c r="AC1567" s="268">
        <v>0.0196167883211679</v>
      </c>
      <c r="AD1567" s="269">
        <v>-0.0131416669205114</v>
      </c>
      <c r="AE1567" s="270">
        <v>19454</v>
      </c>
      <c r="AF1567" s="271">
        <v>447</v>
      </c>
      <c r="AG1567" s="271">
        <v>0</v>
      </c>
      <c r="AH1567" s="271">
        <v>18709</v>
      </c>
      <c r="AI1567" s="271">
        <v>329</v>
      </c>
      <c r="AJ1567" s="271">
        <v>0</v>
      </c>
      <c r="AK1567" s="268">
        <v>0.022977279736815</v>
      </c>
      <c r="AL1567" s="268">
        <v>0.0175851194612219</v>
      </c>
      <c r="AM1567" s="269">
        <v>0.00539216027559318</v>
      </c>
    </row>
    <row r="1568" spans="1:39">
      <c r="A1568" s="279" t="s">
        <v>1974</v>
      </c>
      <c r="B1568" s="280" t="s">
        <v>3368</v>
      </c>
      <c r="C1568" s="262" t="s">
        <v>2574</v>
      </c>
      <c r="D1568" s="280" t="s">
        <v>2575</v>
      </c>
      <c r="E1568" s="263">
        <v>2305</v>
      </c>
      <c r="F1568" s="263">
        <v>46</v>
      </c>
      <c r="G1568" s="263">
        <v>37</v>
      </c>
      <c r="H1568" s="263">
        <v>0</v>
      </c>
      <c r="I1568" s="263">
        <v>0</v>
      </c>
      <c r="J1568" s="264">
        <v>2552</v>
      </c>
      <c r="K1568" s="264">
        <v>67</v>
      </c>
      <c r="L1568" s="264">
        <v>67</v>
      </c>
      <c r="M1568" s="264">
        <v>4</v>
      </c>
      <c r="N1568" s="264">
        <v>0</v>
      </c>
      <c r="O1568" s="264">
        <v>1691</v>
      </c>
      <c r="P1568" s="264">
        <v>44</v>
      </c>
      <c r="Q1568" s="264">
        <v>43</v>
      </c>
      <c r="R1568" s="264">
        <v>15</v>
      </c>
      <c r="S1568" s="264">
        <v>0</v>
      </c>
      <c r="T1568" s="265">
        <v>0.015</v>
      </c>
      <c r="U1568" s="266">
        <v>2305</v>
      </c>
      <c r="V1568" s="266">
        <v>46</v>
      </c>
      <c r="W1568" s="266">
        <v>37</v>
      </c>
      <c r="X1568" s="266">
        <v>0</v>
      </c>
      <c r="Y1568" s="264">
        <v>0</v>
      </c>
      <c r="Z1568" s="267">
        <v>0.0199566160520607</v>
      </c>
      <c r="AA1568" s="267">
        <v>0.0199566160520607</v>
      </c>
      <c r="AB1568" s="267">
        <v>0.0262539184952978</v>
      </c>
      <c r="AC1568" s="268">
        <v>0.02602010644589</v>
      </c>
      <c r="AD1568" s="269">
        <v>-0.00629730244323707</v>
      </c>
      <c r="AE1568" s="270">
        <v>15106</v>
      </c>
      <c r="AF1568" s="271">
        <v>326</v>
      </c>
      <c r="AG1568" s="271">
        <v>0</v>
      </c>
      <c r="AH1568" s="271">
        <v>13627</v>
      </c>
      <c r="AI1568" s="271">
        <v>263</v>
      </c>
      <c r="AJ1568" s="271">
        <v>0</v>
      </c>
      <c r="AK1568" s="268">
        <v>0.0215808288097445</v>
      </c>
      <c r="AL1568" s="268">
        <v>0.0192999192779042</v>
      </c>
      <c r="AM1568" s="269">
        <v>0.00228090953184031</v>
      </c>
    </row>
    <row r="1569" spans="1:39">
      <c r="A1569" s="279" t="s">
        <v>1974</v>
      </c>
      <c r="B1569" s="280" t="s">
        <v>3368</v>
      </c>
      <c r="C1569" s="262" t="s">
        <v>2576</v>
      </c>
      <c r="D1569" s="280" t="s">
        <v>2577</v>
      </c>
      <c r="E1569" s="263">
        <v>1877</v>
      </c>
      <c r="F1569" s="263">
        <v>24</v>
      </c>
      <c r="G1569" s="263">
        <v>21</v>
      </c>
      <c r="H1569" s="263">
        <v>0</v>
      </c>
      <c r="I1569" s="263">
        <v>0</v>
      </c>
      <c r="J1569" s="264">
        <v>2093</v>
      </c>
      <c r="K1569" s="264">
        <v>36</v>
      </c>
      <c r="L1569" s="264">
        <v>36</v>
      </c>
      <c r="M1569" s="264">
        <v>9</v>
      </c>
      <c r="N1569" s="264">
        <v>0</v>
      </c>
      <c r="O1569" s="264">
        <v>1287</v>
      </c>
      <c r="P1569" s="264">
        <v>15</v>
      </c>
      <c r="Q1569" s="264">
        <v>15</v>
      </c>
      <c r="R1569" s="264">
        <v>6</v>
      </c>
      <c r="S1569" s="264">
        <v>0</v>
      </c>
      <c r="T1569" s="265">
        <v>0.015</v>
      </c>
      <c r="U1569" s="266">
        <v>1877</v>
      </c>
      <c r="V1569" s="266">
        <v>24</v>
      </c>
      <c r="W1569" s="266">
        <v>21</v>
      </c>
      <c r="X1569" s="266">
        <v>0</v>
      </c>
      <c r="Y1569" s="264">
        <v>0</v>
      </c>
      <c r="Z1569" s="267">
        <v>0.0127863612147043</v>
      </c>
      <c r="AA1569" s="267">
        <v>0.0127863612147043</v>
      </c>
      <c r="AB1569" s="267">
        <v>0.0172001911132346</v>
      </c>
      <c r="AC1569" s="268">
        <v>0.0116550116550117</v>
      </c>
      <c r="AD1569" s="269">
        <v>-0.00441382989853028</v>
      </c>
      <c r="AE1569" s="270">
        <v>11912</v>
      </c>
      <c r="AF1569" s="271">
        <v>153</v>
      </c>
      <c r="AG1569" s="271">
        <v>0</v>
      </c>
      <c r="AH1569" s="271">
        <v>12161</v>
      </c>
      <c r="AI1569" s="271">
        <v>134</v>
      </c>
      <c r="AJ1569" s="271">
        <v>0</v>
      </c>
      <c r="AK1569" s="268">
        <v>0.0128441907320349</v>
      </c>
      <c r="AL1569" s="268">
        <v>0.0110188306882658</v>
      </c>
      <c r="AM1569" s="269">
        <v>0.00182536004376915</v>
      </c>
    </row>
    <row r="1570" spans="1:39">
      <c r="A1570" s="279" t="s">
        <v>1974</v>
      </c>
      <c r="B1570" s="280" t="s">
        <v>3368</v>
      </c>
      <c r="C1570" s="262" t="s">
        <v>2578</v>
      </c>
      <c r="D1570" s="280" t="s">
        <v>2579</v>
      </c>
      <c r="E1570" s="263">
        <v>3072</v>
      </c>
      <c r="F1570" s="263">
        <v>58</v>
      </c>
      <c r="G1570" s="263">
        <v>37</v>
      </c>
      <c r="H1570" s="263">
        <v>0</v>
      </c>
      <c r="I1570" s="263">
        <v>0</v>
      </c>
      <c r="J1570" s="264">
        <v>3147</v>
      </c>
      <c r="K1570" s="264">
        <v>43</v>
      </c>
      <c r="L1570" s="264">
        <v>43</v>
      </c>
      <c r="M1570" s="264">
        <v>0</v>
      </c>
      <c r="N1570" s="264">
        <v>0</v>
      </c>
      <c r="O1570" s="264">
        <v>2062</v>
      </c>
      <c r="P1570" s="264">
        <v>31</v>
      </c>
      <c r="Q1570" s="264">
        <v>31</v>
      </c>
      <c r="R1570" s="264">
        <v>8</v>
      </c>
      <c r="S1570" s="264">
        <v>0</v>
      </c>
      <c r="T1570" s="265">
        <v>0.015</v>
      </c>
      <c r="U1570" s="266">
        <v>3072</v>
      </c>
      <c r="V1570" s="266">
        <v>58</v>
      </c>
      <c r="W1570" s="266">
        <v>37</v>
      </c>
      <c r="X1570" s="266">
        <v>0</v>
      </c>
      <c r="Y1570" s="264">
        <v>0</v>
      </c>
      <c r="Z1570" s="267">
        <v>0.0188802083333333</v>
      </c>
      <c r="AA1570" s="267">
        <v>0.0188802083333333</v>
      </c>
      <c r="AB1570" s="267">
        <v>0.0136638068001271</v>
      </c>
      <c r="AC1570" s="268">
        <v>0.0150339476236663</v>
      </c>
      <c r="AD1570" s="269">
        <v>0.00521640153320623</v>
      </c>
      <c r="AE1570" s="270">
        <v>17845</v>
      </c>
      <c r="AF1570" s="271">
        <v>327</v>
      </c>
      <c r="AG1570" s="271">
        <v>0</v>
      </c>
      <c r="AH1570" s="271">
        <v>17427</v>
      </c>
      <c r="AI1570" s="271">
        <v>240</v>
      </c>
      <c r="AJ1570" s="271">
        <v>0</v>
      </c>
      <c r="AK1570" s="268">
        <v>0.0183244606332306</v>
      </c>
      <c r="AL1570" s="268">
        <v>0.0137717335169564</v>
      </c>
      <c r="AM1570" s="269">
        <v>0.00455272711627415</v>
      </c>
    </row>
    <row r="1571" spans="1:39">
      <c r="A1571" s="279" t="s">
        <v>1974</v>
      </c>
      <c r="B1571" s="280" t="s">
        <v>3368</v>
      </c>
      <c r="C1571" s="262" t="s">
        <v>2580</v>
      </c>
      <c r="D1571" s="280" t="s">
        <v>2581</v>
      </c>
      <c r="E1571" s="263">
        <v>2189</v>
      </c>
      <c r="F1571" s="263">
        <v>42</v>
      </c>
      <c r="G1571" s="263">
        <v>29</v>
      </c>
      <c r="H1571" s="263">
        <v>0</v>
      </c>
      <c r="I1571" s="263">
        <v>0</v>
      </c>
      <c r="J1571" s="264">
        <v>2530</v>
      </c>
      <c r="K1571" s="264">
        <v>51</v>
      </c>
      <c r="L1571" s="264">
        <v>51</v>
      </c>
      <c r="M1571" s="264">
        <v>5</v>
      </c>
      <c r="N1571" s="264">
        <v>0</v>
      </c>
      <c r="O1571" s="264">
        <v>1659</v>
      </c>
      <c r="P1571" s="264">
        <v>3</v>
      </c>
      <c r="Q1571" s="264">
        <v>3</v>
      </c>
      <c r="R1571" s="264">
        <v>1</v>
      </c>
      <c r="S1571" s="264">
        <v>0</v>
      </c>
      <c r="T1571" s="265">
        <v>0.015</v>
      </c>
      <c r="U1571" s="266">
        <v>2189</v>
      </c>
      <c r="V1571" s="266">
        <v>42</v>
      </c>
      <c r="W1571" s="266">
        <v>29</v>
      </c>
      <c r="X1571" s="266">
        <v>0</v>
      </c>
      <c r="Y1571" s="264">
        <v>0</v>
      </c>
      <c r="Z1571" s="267">
        <v>0.0191868433074463</v>
      </c>
      <c r="AA1571" s="267">
        <v>0.0191868433074463</v>
      </c>
      <c r="AB1571" s="267">
        <v>0.0201581027667984</v>
      </c>
      <c r="AC1571" s="268">
        <v>0.00180831826401447</v>
      </c>
      <c r="AD1571" s="269">
        <v>-0.000971259459352097</v>
      </c>
      <c r="AE1571" s="270">
        <v>14189</v>
      </c>
      <c r="AF1571" s="271">
        <v>212</v>
      </c>
      <c r="AG1571" s="271">
        <v>0</v>
      </c>
      <c r="AH1571" s="271">
        <v>13500</v>
      </c>
      <c r="AI1571" s="271">
        <v>212</v>
      </c>
      <c r="AJ1571" s="271">
        <v>0</v>
      </c>
      <c r="AK1571" s="268">
        <v>0.014941151596307</v>
      </c>
      <c r="AL1571" s="268">
        <v>0.0157037037037037</v>
      </c>
      <c r="AM1571" s="269">
        <v>-0.000762552107396704</v>
      </c>
    </row>
    <row r="1572" spans="1:39">
      <c r="A1572" s="279" t="s">
        <v>1974</v>
      </c>
      <c r="B1572" s="280" t="s">
        <v>3368</v>
      </c>
      <c r="C1572" s="262" t="s">
        <v>2582</v>
      </c>
      <c r="D1572" s="280" t="s">
        <v>2583</v>
      </c>
      <c r="E1572" s="263">
        <v>915</v>
      </c>
      <c r="F1572" s="263">
        <v>21</v>
      </c>
      <c r="G1572" s="263">
        <v>17</v>
      </c>
      <c r="H1572" s="263">
        <v>0</v>
      </c>
      <c r="I1572" s="263">
        <v>0</v>
      </c>
      <c r="J1572" s="264">
        <v>926</v>
      </c>
      <c r="K1572" s="264">
        <v>13</v>
      </c>
      <c r="L1572" s="264">
        <v>13</v>
      </c>
      <c r="M1572" s="264">
        <v>1</v>
      </c>
      <c r="N1572" s="264">
        <v>0</v>
      </c>
      <c r="O1572" s="264">
        <v>568</v>
      </c>
      <c r="P1572" s="264">
        <v>13</v>
      </c>
      <c r="Q1572" s="264">
        <v>13</v>
      </c>
      <c r="R1572" s="264">
        <v>4</v>
      </c>
      <c r="S1572" s="264">
        <v>0</v>
      </c>
      <c r="T1572" s="265">
        <v>0.015</v>
      </c>
      <c r="U1572" s="266">
        <v>915</v>
      </c>
      <c r="V1572" s="266">
        <v>21</v>
      </c>
      <c r="W1572" s="266">
        <v>17</v>
      </c>
      <c r="X1572" s="266">
        <v>0</v>
      </c>
      <c r="Y1572" s="264">
        <v>0</v>
      </c>
      <c r="Z1572" s="267">
        <v>0.0229508196721311</v>
      </c>
      <c r="AA1572" s="267">
        <v>0.0229508196721311</v>
      </c>
      <c r="AB1572" s="267">
        <v>0.0140388768898488</v>
      </c>
      <c r="AC1572" s="268">
        <v>0.022887323943662</v>
      </c>
      <c r="AD1572" s="269">
        <v>0.00891194278228234</v>
      </c>
      <c r="AE1572" s="270">
        <v>5466</v>
      </c>
      <c r="AF1572" s="271">
        <v>94</v>
      </c>
      <c r="AG1572" s="271">
        <v>0</v>
      </c>
      <c r="AH1572" s="271">
        <v>5686</v>
      </c>
      <c r="AI1572" s="271">
        <v>74</v>
      </c>
      <c r="AJ1572" s="271">
        <v>0</v>
      </c>
      <c r="AK1572" s="268">
        <v>0.0171972191730699</v>
      </c>
      <c r="AL1572" s="268">
        <v>0.01301442138586</v>
      </c>
      <c r="AM1572" s="269">
        <v>0.00418279778720988</v>
      </c>
    </row>
    <row r="1573" spans="1:39">
      <c r="A1573" s="279" t="s">
        <v>1974</v>
      </c>
      <c r="B1573" s="280" t="s">
        <v>3368</v>
      </c>
      <c r="C1573" s="262" t="s">
        <v>2584</v>
      </c>
      <c r="D1573" s="280" t="s">
        <v>2585</v>
      </c>
      <c r="E1573" s="263">
        <v>3741</v>
      </c>
      <c r="F1573" s="263">
        <v>55</v>
      </c>
      <c r="G1573" s="263">
        <v>33</v>
      </c>
      <c r="H1573" s="263">
        <v>0</v>
      </c>
      <c r="I1573" s="263">
        <v>0</v>
      </c>
      <c r="J1573" s="264">
        <v>4212</v>
      </c>
      <c r="K1573" s="264">
        <v>32</v>
      </c>
      <c r="L1573" s="264">
        <v>32</v>
      </c>
      <c r="M1573" s="264">
        <v>0</v>
      </c>
      <c r="N1573" s="264">
        <v>0</v>
      </c>
      <c r="O1573" s="264">
        <v>2758</v>
      </c>
      <c r="P1573" s="264">
        <v>47</v>
      </c>
      <c r="Q1573" s="264">
        <v>47</v>
      </c>
      <c r="R1573" s="264">
        <v>12</v>
      </c>
      <c r="S1573" s="264">
        <v>0</v>
      </c>
      <c r="T1573" s="265">
        <v>0.015</v>
      </c>
      <c r="U1573" s="266">
        <v>3741</v>
      </c>
      <c r="V1573" s="266">
        <v>55</v>
      </c>
      <c r="W1573" s="266">
        <v>33</v>
      </c>
      <c r="X1573" s="266">
        <v>0</v>
      </c>
      <c r="Y1573" s="264">
        <v>0</v>
      </c>
      <c r="Z1573" s="267">
        <v>0.0147019513499064</v>
      </c>
      <c r="AA1573" s="267">
        <v>0.0147019513499064</v>
      </c>
      <c r="AB1573" s="267">
        <v>0.00759734093067426</v>
      </c>
      <c r="AC1573" s="268">
        <v>0.0170413343002176</v>
      </c>
      <c r="AD1573" s="269">
        <v>0.00710461041923218</v>
      </c>
      <c r="AE1573" s="270">
        <v>23880</v>
      </c>
      <c r="AF1573" s="271">
        <v>373</v>
      </c>
      <c r="AG1573" s="271">
        <v>0</v>
      </c>
      <c r="AH1573" s="271">
        <v>23217</v>
      </c>
      <c r="AI1573" s="271">
        <v>355</v>
      </c>
      <c r="AJ1573" s="271">
        <v>0</v>
      </c>
      <c r="AK1573" s="268">
        <v>0.0156197654941374</v>
      </c>
      <c r="AL1573" s="268">
        <v>0.0152905198776758</v>
      </c>
      <c r="AM1573" s="269">
        <v>0.000329245616461513</v>
      </c>
    </row>
    <row r="1574" spans="1:39">
      <c r="A1574" s="279" t="s">
        <v>1974</v>
      </c>
      <c r="B1574" s="280" t="s">
        <v>3369</v>
      </c>
      <c r="C1574" s="262" t="s">
        <v>2586</v>
      </c>
      <c r="D1574" s="280" t="s">
        <v>2587</v>
      </c>
      <c r="E1574" s="263">
        <v>5964</v>
      </c>
      <c r="F1574" s="263">
        <v>92</v>
      </c>
      <c r="G1574" s="263">
        <v>64</v>
      </c>
      <c r="H1574" s="263">
        <v>0</v>
      </c>
      <c r="I1574" s="263">
        <v>0</v>
      </c>
      <c r="J1574" s="264">
        <v>6426</v>
      </c>
      <c r="K1574" s="264">
        <v>76</v>
      </c>
      <c r="L1574" s="264">
        <v>76</v>
      </c>
      <c r="M1574" s="264">
        <v>4</v>
      </c>
      <c r="N1574" s="264">
        <v>0</v>
      </c>
      <c r="O1574" s="264">
        <v>4062</v>
      </c>
      <c r="P1574" s="264">
        <v>94</v>
      </c>
      <c r="Q1574" s="264">
        <v>93</v>
      </c>
      <c r="R1574" s="264">
        <v>43</v>
      </c>
      <c r="S1574" s="264">
        <v>0</v>
      </c>
      <c r="T1574" s="265">
        <v>0.015</v>
      </c>
      <c r="U1574" s="266">
        <v>5964</v>
      </c>
      <c r="V1574" s="266">
        <v>92</v>
      </c>
      <c r="W1574" s="266">
        <v>64</v>
      </c>
      <c r="X1574" s="266">
        <v>0</v>
      </c>
      <c r="Y1574" s="264">
        <v>0</v>
      </c>
      <c r="Z1574" s="267">
        <v>0.0154258886653253</v>
      </c>
      <c r="AA1574" s="267">
        <v>0.0154258886653253</v>
      </c>
      <c r="AB1574" s="267">
        <v>0.0118269530034236</v>
      </c>
      <c r="AC1574" s="268">
        <v>0.0231413096996553</v>
      </c>
      <c r="AD1574" s="269">
        <v>0.00359893566190169</v>
      </c>
      <c r="AE1574" s="270">
        <v>37126</v>
      </c>
      <c r="AF1574" s="271">
        <v>598</v>
      </c>
      <c r="AG1574" s="271">
        <v>0</v>
      </c>
      <c r="AH1574" s="271">
        <v>35319</v>
      </c>
      <c r="AI1574" s="271">
        <v>479</v>
      </c>
      <c r="AJ1574" s="271">
        <v>0</v>
      </c>
      <c r="AK1574" s="268">
        <v>0.0161073102408016</v>
      </c>
      <c r="AL1574" s="268">
        <v>0.0135621053823721</v>
      </c>
      <c r="AM1574" s="269">
        <v>0.0025452048584295</v>
      </c>
    </row>
    <row r="1575" spans="1:39">
      <c r="A1575" s="279" t="s">
        <v>1974</v>
      </c>
      <c r="B1575" s="280" t="s">
        <v>3369</v>
      </c>
      <c r="C1575" s="262" t="s">
        <v>2588</v>
      </c>
      <c r="D1575" s="280" t="s">
        <v>2589</v>
      </c>
      <c r="E1575" s="263">
        <v>8093</v>
      </c>
      <c r="F1575" s="263">
        <v>133</v>
      </c>
      <c r="G1575" s="263">
        <v>92</v>
      </c>
      <c r="H1575" s="263">
        <v>1</v>
      </c>
      <c r="I1575" s="263">
        <v>0</v>
      </c>
      <c r="J1575" s="264">
        <v>8863</v>
      </c>
      <c r="K1575" s="264">
        <v>60</v>
      </c>
      <c r="L1575" s="264">
        <v>60</v>
      </c>
      <c r="M1575" s="264">
        <v>3</v>
      </c>
      <c r="N1575" s="264">
        <v>0</v>
      </c>
      <c r="O1575" s="264">
        <v>5501</v>
      </c>
      <c r="P1575" s="264">
        <v>88</v>
      </c>
      <c r="Q1575" s="264">
        <v>88</v>
      </c>
      <c r="R1575" s="264">
        <v>13</v>
      </c>
      <c r="S1575" s="264">
        <v>0</v>
      </c>
      <c r="T1575" s="265">
        <v>0.015</v>
      </c>
      <c r="U1575" s="266">
        <v>8093</v>
      </c>
      <c r="V1575" s="266">
        <v>133</v>
      </c>
      <c r="W1575" s="266">
        <v>92</v>
      </c>
      <c r="X1575" s="266">
        <v>0</v>
      </c>
      <c r="Y1575" s="264">
        <v>1</v>
      </c>
      <c r="Z1575" s="267">
        <v>0.0164339552699864</v>
      </c>
      <c r="AA1575" s="267">
        <v>0.0164339552699864</v>
      </c>
      <c r="AB1575" s="267">
        <v>0.00676971680018053</v>
      </c>
      <c r="AC1575" s="268">
        <v>0.0159970914379204</v>
      </c>
      <c r="AD1575" s="269">
        <v>0.00966423846980588</v>
      </c>
      <c r="AE1575" s="270">
        <v>51961</v>
      </c>
      <c r="AF1575" s="271">
        <v>737</v>
      </c>
      <c r="AG1575" s="271">
        <v>0</v>
      </c>
      <c r="AH1575" s="271">
        <v>51559</v>
      </c>
      <c r="AI1575" s="271">
        <v>726</v>
      </c>
      <c r="AJ1575" s="271">
        <v>0</v>
      </c>
      <c r="AK1575" s="268">
        <v>0.0141837147091088</v>
      </c>
      <c r="AL1575" s="268">
        <v>0.0140809557982118</v>
      </c>
      <c r="AM1575" s="269">
        <v>0.000102758910896996</v>
      </c>
    </row>
    <row r="1576" spans="1:39">
      <c r="A1576" s="279" t="s">
        <v>1974</v>
      </c>
      <c r="B1576" s="280" t="s">
        <v>3369</v>
      </c>
      <c r="C1576" s="262" t="s">
        <v>2590</v>
      </c>
      <c r="D1576" s="280" t="s">
        <v>2591</v>
      </c>
      <c r="E1576" s="263">
        <v>2577</v>
      </c>
      <c r="F1576" s="263">
        <v>38</v>
      </c>
      <c r="G1576" s="263">
        <v>28</v>
      </c>
      <c r="H1576" s="263">
        <v>0</v>
      </c>
      <c r="I1576" s="263">
        <v>0</v>
      </c>
      <c r="J1576" s="264">
        <v>2679</v>
      </c>
      <c r="K1576" s="264">
        <v>26</v>
      </c>
      <c r="L1576" s="264">
        <v>26</v>
      </c>
      <c r="M1576" s="264">
        <v>0</v>
      </c>
      <c r="N1576" s="264">
        <v>0</v>
      </c>
      <c r="O1576" s="264">
        <v>1702</v>
      </c>
      <c r="P1576" s="264">
        <v>28</v>
      </c>
      <c r="Q1576" s="264">
        <v>28</v>
      </c>
      <c r="R1576" s="264">
        <v>11</v>
      </c>
      <c r="S1576" s="264">
        <v>0</v>
      </c>
      <c r="T1576" s="265">
        <v>0.015</v>
      </c>
      <c r="U1576" s="266">
        <v>2577</v>
      </c>
      <c r="V1576" s="266">
        <v>38</v>
      </c>
      <c r="W1576" s="266">
        <v>28</v>
      </c>
      <c r="X1576" s="266">
        <v>0</v>
      </c>
      <c r="Y1576" s="264">
        <v>0</v>
      </c>
      <c r="Z1576" s="267">
        <v>0.0147458284827319</v>
      </c>
      <c r="AA1576" s="267">
        <v>0.0147458284827319</v>
      </c>
      <c r="AB1576" s="267">
        <v>0.00970511384845091</v>
      </c>
      <c r="AC1576" s="268">
        <v>0.0164512338425382</v>
      </c>
      <c r="AD1576" s="269">
        <v>0.00504071463428094</v>
      </c>
      <c r="AE1576" s="270">
        <v>16259</v>
      </c>
      <c r="AF1576" s="271">
        <v>226</v>
      </c>
      <c r="AG1576" s="271">
        <v>0</v>
      </c>
      <c r="AH1576" s="271">
        <v>16136</v>
      </c>
      <c r="AI1576" s="271">
        <v>211</v>
      </c>
      <c r="AJ1576" s="271">
        <v>0</v>
      </c>
      <c r="AK1576" s="268">
        <v>0.0138999938495602</v>
      </c>
      <c r="AL1576" s="268">
        <v>0.0130763510163609</v>
      </c>
      <c r="AM1576" s="269">
        <v>0.000823642833199311</v>
      </c>
    </row>
    <row r="1577" spans="1:39">
      <c r="A1577" s="279" t="s">
        <v>1974</v>
      </c>
      <c r="B1577" s="280" t="s">
        <v>3369</v>
      </c>
      <c r="C1577" s="262" t="s">
        <v>2592</v>
      </c>
      <c r="D1577" s="280" t="s">
        <v>2593</v>
      </c>
      <c r="E1577" s="263">
        <v>7099</v>
      </c>
      <c r="F1577" s="263">
        <v>125</v>
      </c>
      <c r="G1577" s="263">
        <v>89</v>
      </c>
      <c r="H1577" s="263">
        <v>0</v>
      </c>
      <c r="I1577" s="263">
        <v>0</v>
      </c>
      <c r="J1577" s="264">
        <v>7509</v>
      </c>
      <c r="K1577" s="264">
        <v>118</v>
      </c>
      <c r="L1577" s="264">
        <v>116</v>
      </c>
      <c r="M1577" s="264">
        <v>0</v>
      </c>
      <c r="N1577" s="264">
        <v>0</v>
      </c>
      <c r="O1577" s="264">
        <v>4714</v>
      </c>
      <c r="P1577" s="264">
        <v>81</v>
      </c>
      <c r="Q1577" s="264">
        <v>81</v>
      </c>
      <c r="R1577" s="264">
        <v>25</v>
      </c>
      <c r="S1577" s="264">
        <v>0</v>
      </c>
      <c r="T1577" s="265">
        <v>0.015</v>
      </c>
      <c r="U1577" s="266">
        <v>7099</v>
      </c>
      <c r="V1577" s="266">
        <v>125</v>
      </c>
      <c r="W1577" s="266">
        <v>89</v>
      </c>
      <c r="X1577" s="266">
        <v>0</v>
      </c>
      <c r="Y1577" s="264">
        <v>0</v>
      </c>
      <c r="Z1577" s="267">
        <v>0.0176081138188477</v>
      </c>
      <c r="AA1577" s="267">
        <v>0.0176081138188477</v>
      </c>
      <c r="AB1577" s="267">
        <v>0.0157144759621787</v>
      </c>
      <c r="AC1577" s="268">
        <v>0.0171828595672465</v>
      </c>
      <c r="AD1577" s="269">
        <v>0.00189363785666901</v>
      </c>
      <c r="AE1577" s="270">
        <v>43093</v>
      </c>
      <c r="AF1577" s="271">
        <v>823</v>
      </c>
      <c r="AG1577" s="271">
        <v>0</v>
      </c>
      <c r="AH1577" s="271">
        <v>41736</v>
      </c>
      <c r="AI1577" s="271">
        <v>694</v>
      </c>
      <c r="AJ1577" s="271">
        <v>1</v>
      </c>
      <c r="AK1577" s="268">
        <v>0.0190982294108092</v>
      </c>
      <c r="AL1577" s="268">
        <v>0.0166043703277746</v>
      </c>
      <c r="AM1577" s="269">
        <v>0.0024938590830346</v>
      </c>
    </row>
    <row r="1578" spans="1:39">
      <c r="A1578" s="279" t="s">
        <v>1974</v>
      </c>
      <c r="B1578" s="280" t="s">
        <v>3369</v>
      </c>
      <c r="C1578" s="262" t="s">
        <v>2594</v>
      </c>
      <c r="D1578" s="280" t="s">
        <v>2595</v>
      </c>
      <c r="E1578" s="263">
        <v>7893</v>
      </c>
      <c r="F1578" s="263">
        <v>109</v>
      </c>
      <c r="G1578" s="263">
        <v>77</v>
      </c>
      <c r="H1578" s="263">
        <v>0</v>
      </c>
      <c r="I1578" s="263">
        <v>0</v>
      </c>
      <c r="J1578" s="264">
        <v>8179</v>
      </c>
      <c r="K1578" s="264">
        <v>103</v>
      </c>
      <c r="L1578" s="264">
        <v>103</v>
      </c>
      <c r="M1578" s="264">
        <v>3</v>
      </c>
      <c r="N1578" s="264">
        <v>0</v>
      </c>
      <c r="O1578" s="264">
        <v>5230</v>
      </c>
      <c r="P1578" s="264">
        <v>113</v>
      </c>
      <c r="Q1578" s="264">
        <v>113</v>
      </c>
      <c r="R1578" s="264">
        <v>33</v>
      </c>
      <c r="S1578" s="264">
        <v>0</v>
      </c>
      <c r="T1578" s="265">
        <v>0.015</v>
      </c>
      <c r="U1578" s="266">
        <v>7893</v>
      </c>
      <c r="V1578" s="266">
        <v>109</v>
      </c>
      <c r="W1578" s="266">
        <v>77</v>
      </c>
      <c r="X1578" s="266">
        <v>0</v>
      </c>
      <c r="Y1578" s="264">
        <v>0</v>
      </c>
      <c r="Z1578" s="267">
        <v>0.013809704801723</v>
      </c>
      <c r="AA1578" s="267">
        <v>0.013809704801723</v>
      </c>
      <c r="AB1578" s="267">
        <v>0.0125932265558137</v>
      </c>
      <c r="AC1578" s="268">
        <v>0.0216061185468451</v>
      </c>
      <c r="AD1578" s="269">
        <v>0.00121647824590938</v>
      </c>
      <c r="AE1578" s="270">
        <v>49414</v>
      </c>
      <c r="AF1578" s="271">
        <v>786</v>
      </c>
      <c r="AG1578" s="271">
        <v>0</v>
      </c>
      <c r="AH1578" s="271">
        <v>49391</v>
      </c>
      <c r="AI1578" s="271">
        <v>784</v>
      </c>
      <c r="AJ1578" s="271">
        <v>2</v>
      </c>
      <c r="AK1578" s="268">
        <v>0.0159064232808516</v>
      </c>
      <c r="AL1578" s="268">
        <v>0.0158328440404122</v>
      </c>
      <c r="AM1578" s="269">
        <v>7.35792404393601e-5</v>
      </c>
    </row>
    <row r="1579" spans="1:39">
      <c r="A1579" s="279" t="s">
        <v>1974</v>
      </c>
      <c r="B1579" s="280" t="s">
        <v>3369</v>
      </c>
      <c r="C1579" s="262" t="s">
        <v>2596</v>
      </c>
      <c r="D1579" s="280" t="s">
        <v>2597</v>
      </c>
      <c r="E1579" s="263">
        <v>4595</v>
      </c>
      <c r="F1579" s="263">
        <v>89</v>
      </c>
      <c r="G1579" s="263">
        <v>67</v>
      </c>
      <c r="H1579" s="263">
        <v>2</v>
      </c>
      <c r="I1579" s="263">
        <v>0</v>
      </c>
      <c r="J1579" s="264">
        <v>5306</v>
      </c>
      <c r="K1579" s="264">
        <v>61</v>
      </c>
      <c r="L1579" s="264">
        <v>61</v>
      </c>
      <c r="M1579" s="264">
        <v>8</v>
      </c>
      <c r="N1579" s="264">
        <v>0</v>
      </c>
      <c r="O1579" s="264">
        <v>3266</v>
      </c>
      <c r="P1579" s="264">
        <v>51</v>
      </c>
      <c r="Q1579" s="264">
        <v>51</v>
      </c>
      <c r="R1579" s="264">
        <v>20</v>
      </c>
      <c r="S1579" s="264">
        <v>0</v>
      </c>
      <c r="T1579" s="265">
        <v>0.015</v>
      </c>
      <c r="U1579" s="266">
        <v>4595</v>
      </c>
      <c r="V1579" s="266">
        <v>89</v>
      </c>
      <c r="W1579" s="266">
        <v>67</v>
      </c>
      <c r="X1579" s="266">
        <v>0</v>
      </c>
      <c r="Y1579" s="264">
        <v>2</v>
      </c>
      <c r="Z1579" s="267">
        <v>0.0193688792165397</v>
      </c>
      <c r="AA1579" s="267">
        <v>0.0193688792165397</v>
      </c>
      <c r="AB1579" s="267">
        <v>0.0114964191481342</v>
      </c>
      <c r="AC1579" s="268">
        <v>0.0156154317207593</v>
      </c>
      <c r="AD1579" s="269">
        <v>0.00787246006840553</v>
      </c>
      <c r="AE1579" s="270">
        <v>30034</v>
      </c>
      <c r="AF1579" s="271">
        <v>443</v>
      </c>
      <c r="AG1579" s="271">
        <v>0</v>
      </c>
      <c r="AH1579" s="271">
        <v>28457</v>
      </c>
      <c r="AI1579" s="271">
        <v>369</v>
      </c>
      <c r="AJ1579" s="271">
        <v>0</v>
      </c>
      <c r="AK1579" s="268">
        <v>0.0147499500566025</v>
      </c>
      <c r="AL1579" s="268">
        <v>0.0129669325649225</v>
      </c>
      <c r="AM1579" s="269">
        <v>0.00178301749168</v>
      </c>
    </row>
    <row r="1580" spans="1:39">
      <c r="A1580" s="279" t="s">
        <v>1974</v>
      </c>
      <c r="B1580" s="280" t="s">
        <v>3369</v>
      </c>
      <c r="C1580" s="262" t="s">
        <v>2598</v>
      </c>
      <c r="D1580" s="280" t="s">
        <v>2599</v>
      </c>
      <c r="E1580" s="263">
        <v>4687</v>
      </c>
      <c r="F1580" s="263">
        <v>55</v>
      </c>
      <c r="G1580" s="263">
        <v>31</v>
      </c>
      <c r="H1580" s="263">
        <v>0</v>
      </c>
      <c r="I1580" s="263">
        <v>0</v>
      </c>
      <c r="J1580" s="264">
        <v>5101</v>
      </c>
      <c r="K1580" s="264">
        <v>44</v>
      </c>
      <c r="L1580" s="264">
        <v>44</v>
      </c>
      <c r="M1580" s="264">
        <v>3</v>
      </c>
      <c r="N1580" s="264">
        <v>0</v>
      </c>
      <c r="O1580" s="264">
        <v>3282</v>
      </c>
      <c r="P1580" s="264">
        <v>48</v>
      </c>
      <c r="Q1580" s="264">
        <v>48</v>
      </c>
      <c r="R1580" s="264">
        <v>24</v>
      </c>
      <c r="S1580" s="264">
        <v>0</v>
      </c>
      <c r="T1580" s="265">
        <v>0.015</v>
      </c>
      <c r="U1580" s="266">
        <v>4687</v>
      </c>
      <c r="V1580" s="266">
        <v>55</v>
      </c>
      <c r="W1580" s="266">
        <v>31</v>
      </c>
      <c r="X1580" s="266">
        <v>0</v>
      </c>
      <c r="Y1580" s="264">
        <v>0</v>
      </c>
      <c r="Z1580" s="267">
        <v>0.0117345850224024</v>
      </c>
      <c r="AA1580" s="267">
        <v>0.0117345850224024</v>
      </c>
      <c r="AB1580" s="267">
        <v>0.00862575965496961</v>
      </c>
      <c r="AC1580" s="268">
        <v>0.0146252285191956</v>
      </c>
      <c r="AD1580" s="269">
        <v>0.00310882536743278</v>
      </c>
      <c r="AE1580" s="270">
        <v>29972</v>
      </c>
      <c r="AF1580" s="271">
        <v>359</v>
      </c>
      <c r="AG1580" s="271">
        <v>0</v>
      </c>
      <c r="AH1580" s="271">
        <v>30122</v>
      </c>
      <c r="AI1580" s="271">
        <v>302</v>
      </c>
      <c r="AJ1580" s="271">
        <v>0</v>
      </c>
      <c r="AK1580" s="268">
        <v>0.0119778459895903</v>
      </c>
      <c r="AL1580" s="268">
        <v>0.0100258946949074</v>
      </c>
      <c r="AM1580" s="269">
        <v>0.00195195129468291</v>
      </c>
    </row>
    <row r="1581" spans="1:39">
      <c r="A1581" s="279" t="s">
        <v>1974</v>
      </c>
      <c r="B1581" s="280" t="s">
        <v>3369</v>
      </c>
      <c r="C1581" s="262" t="s">
        <v>2600</v>
      </c>
      <c r="D1581" s="280" t="s">
        <v>2601</v>
      </c>
      <c r="E1581" s="263">
        <v>4352</v>
      </c>
      <c r="F1581" s="263">
        <v>85</v>
      </c>
      <c r="G1581" s="263">
        <v>43</v>
      </c>
      <c r="H1581" s="263">
        <v>0</v>
      </c>
      <c r="I1581" s="263">
        <v>0</v>
      </c>
      <c r="J1581" s="264">
        <v>4610</v>
      </c>
      <c r="K1581" s="264">
        <v>93</v>
      </c>
      <c r="L1581" s="264">
        <v>93</v>
      </c>
      <c r="M1581" s="264">
        <v>0</v>
      </c>
      <c r="N1581" s="264">
        <v>0</v>
      </c>
      <c r="O1581" s="264">
        <v>2949</v>
      </c>
      <c r="P1581" s="264">
        <v>59</v>
      </c>
      <c r="Q1581" s="264">
        <v>59</v>
      </c>
      <c r="R1581" s="264">
        <v>19</v>
      </c>
      <c r="S1581" s="264">
        <v>0</v>
      </c>
      <c r="T1581" s="265">
        <v>0.015</v>
      </c>
      <c r="U1581" s="266">
        <v>4352</v>
      </c>
      <c r="V1581" s="266">
        <v>85</v>
      </c>
      <c r="W1581" s="266">
        <v>43</v>
      </c>
      <c r="X1581" s="266">
        <v>0</v>
      </c>
      <c r="Y1581" s="264">
        <v>0</v>
      </c>
      <c r="Z1581" s="267">
        <v>0.01953125</v>
      </c>
      <c r="AA1581" s="267">
        <v>0.01953125</v>
      </c>
      <c r="AB1581" s="267">
        <v>0.020173535791757</v>
      </c>
      <c r="AC1581" s="268">
        <v>0.0200067819599864</v>
      </c>
      <c r="AD1581" s="269">
        <v>-0.000642285791757048</v>
      </c>
      <c r="AE1581" s="270">
        <v>26846</v>
      </c>
      <c r="AF1581" s="271">
        <v>614</v>
      </c>
      <c r="AG1581" s="271">
        <v>0</v>
      </c>
      <c r="AH1581" s="271">
        <v>27557</v>
      </c>
      <c r="AI1581" s="271">
        <v>620</v>
      </c>
      <c r="AJ1581" s="271">
        <v>0</v>
      </c>
      <c r="AK1581" s="268">
        <v>0.0228711912389183</v>
      </c>
      <c r="AL1581" s="268">
        <v>0.0224988206263381</v>
      </c>
      <c r="AM1581" s="269">
        <v>0.000372370612580136</v>
      </c>
    </row>
    <row r="1582" spans="1:39">
      <c r="A1582" s="279" t="s">
        <v>1974</v>
      </c>
      <c r="B1582" s="280" t="s">
        <v>3369</v>
      </c>
      <c r="C1582" s="262" t="s">
        <v>2602</v>
      </c>
      <c r="D1582" s="280" t="s">
        <v>2603</v>
      </c>
      <c r="E1582" s="263">
        <v>3912</v>
      </c>
      <c r="F1582" s="263">
        <v>47</v>
      </c>
      <c r="G1582" s="263">
        <v>30</v>
      </c>
      <c r="H1582" s="263">
        <v>0</v>
      </c>
      <c r="I1582" s="263">
        <v>0</v>
      </c>
      <c r="J1582" s="264">
        <v>4213</v>
      </c>
      <c r="K1582" s="264">
        <v>53</v>
      </c>
      <c r="L1582" s="264">
        <v>53</v>
      </c>
      <c r="M1582" s="264">
        <v>2</v>
      </c>
      <c r="N1582" s="264">
        <v>0</v>
      </c>
      <c r="O1582" s="264">
        <v>2738</v>
      </c>
      <c r="P1582" s="264">
        <v>41</v>
      </c>
      <c r="Q1582" s="264">
        <v>41</v>
      </c>
      <c r="R1582" s="264">
        <v>12</v>
      </c>
      <c r="S1582" s="264">
        <v>0</v>
      </c>
      <c r="T1582" s="265">
        <v>0.015</v>
      </c>
      <c r="U1582" s="266">
        <v>3912</v>
      </c>
      <c r="V1582" s="266">
        <v>47</v>
      </c>
      <c r="W1582" s="266">
        <v>30</v>
      </c>
      <c r="X1582" s="266">
        <v>0</v>
      </c>
      <c r="Y1582" s="264">
        <v>0</v>
      </c>
      <c r="Z1582" s="267">
        <v>0.0120143149284254</v>
      </c>
      <c r="AA1582" s="267">
        <v>0.0120143149284254</v>
      </c>
      <c r="AB1582" s="267">
        <v>0.0125801091858533</v>
      </c>
      <c r="AC1582" s="268">
        <v>0.0149744338933528</v>
      </c>
      <c r="AD1582" s="269">
        <v>-0.000565794257427954</v>
      </c>
      <c r="AE1582" s="270">
        <v>24467</v>
      </c>
      <c r="AF1582" s="271">
        <v>353</v>
      </c>
      <c r="AG1582" s="271">
        <v>0</v>
      </c>
      <c r="AH1582" s="271">
        <v>24329</v>
      </c>
      <c r="AI1582" s="271">
        <v>330</v>
      </c>
      <c r="AJ1582" s="271">
        <v>0</v>
      </c>
      <c r="AK1582" s="268">
        <v>0.0144275963542731</v>
      </c>
      <c r="AL1582" s="268">
        <v>0.0135640593530355</v>
      </c>
      <c r="AM1582" s="269">
        <v>0.000863537001237631</v>
      </c>
    </row>
    <row r="1583" spans="1:39">
      <c r="A1583" s="279" t="s">
        <v>1974</v>
      </c>
      <c r="B1583" s="280" t="s">
        <v>3369</v>
      </c>
      <c r="C1583" s="262" t="s">
        <v>2604</v>
      </c>
      <c r="D1583" s="280" t="s">
        <v>2605</v>
      </c>
      <c r="E1583" s="263">
        <v>3738</v>
      </c>
      <c r="F1583" s="263">
        <v>69</v>
      </c>
      <c r="G1583" s="263">
        <v>43</v>
      </c>
      <c r="H1583" s="263">
        <v>0</v>
      </c>
      <c r="I1583" s="263">
        <v>0</v>
      </c>
      <c r="J1583" s="264">
        <v>3910</v>
      </c>
      <c r="K1583" s="264">
        <v>97</v>
      </c>
      <c r="L1583" s="264">
        <v>96</v>
      </c>
      <c r="M1583" s="264">
        <v>9</v>
      </c>
      <c r="N1583" s="264">
        <v>0</v>
      </c>
      <c r="O1583" s="264">
        <v>2345</v>
      </c>
      <c r="P1583" s="264">
        <v>29</v>
      </c>
      <c r="Q1583" s="264">
        <v>29</v>
      </c>
      <c r="R1583" s="264">
        <v>6</v>
      </c>
      <c r="S1583" s="264">
        <v>0</v>
      </c>
      <c r="T1583" s="265">
        <v>0.015</v>
      </c>
      <c r="U1583" s="266">
        <v>3738</v>
      </c>
      <c r="V1583" s="266">
        <v>69</v>
      </c>
      <c r="W1583" s="266">
        <v>43</v>
      </c>
      <c r="X1583" s="266">
        <v>0</v>
      </c>
      <c r="Y1583" s="264">
        <v>0</v>
      </c>
      <c r="Z1583" s="267">
        <v>0.0184590690208668</v>
      </c>
      <c r="AA1583" s="267">
        <v>0.0184590690208668</v>
      </c>
      <c r="AB1583" s="267">
        <v>0.0248081841432225</v>
      </c>
      <c r="AC1583" s="268">
        <v>0.0123667377398721</v>
      </c>
      <c r="AD1583" s="269">
        <v>-0.00634911512235573</v>
      </c>
      <c r="AE1583" s="270">
        <v>22258</v>
      </c>
      <c r="AF1583" s="271">
        <v>434</v>
      </c>
      <c r="AG1583" s="271">
        <v>0</v>
      </c>
      <c r="AH1583" s="271">
        <v>22310</v>
      </c>
      <c r="AI1583" s="271">
        <v>437</v>
      </c>
      <c r="AJ1583" s="271">
        <v>0</v>
      </c>
      <c r="AK1583" s="268">
        <v>0.0194986072423398</v>
      </c>
      <c r="AL1583" s="268">
        <v>0.0195876288659794</v>
      </c>
      <c r="AM1583" s="269">
        <v>-8.90216236395479e-5</v>
      </c>
    </row>
    <row r="1584" spans="1:39">
      <c r="A1584" s="279" t="s">
        <v>1974</v>
      </c>
      <c r="B1584" s="280" t="s">
        <v>3369</v>
      </c>
      <c r="C1584" s="262" t="s">
        <v>2606</v>
      </c>
      <c r="D1584" s="280" t="s">
        <v>2607</v>
      </c>
      <c r="E1584" s="263">
        <v>3471</v>
      </c>
      <c r="F1584" s="263">
        <v>54</v>
      </c>
      <c r="G1584" s="263">
        <v>37</v>
      </c>
      <c r="H1584" s="263">
        <v>0</v>
      </c>
      <c r="I1584" s="263">
        <v>0</v>
      </c>
      <c r="J1584" s="264">
        <v>3516</v>
      </c>
      <c r="K1584" s="264">
        <v>51</v>
      </c>
      <c r="L1584" s="264">
        <v>51</v>
      </c>
      <c r="M1584" s="264">
        <v>9</v>
      </c>
      <c r="N1584" s="264">
        <v>0</v>
      </c>
      <c r="O1584" s="264">
        <v>2346</v>
      </c>
      <c r="P1584" s="264">
        <v>41</v>
      </c>
      <c r="Q1584" s="264">
        <v>40</v>
      </c>
      <c r="R1584" s="264">
        <v>20</v>
      </c>
      <c r="S1584" s="264">
        <v>0</v>
      </c>
      <c r="T1584" s="265">
        <v>0.015</v>
      </c>
      <c r="U1584" s="266">
        <v>3471</v>
      </c>
      <c r="V1584" s="266">
        <v>54</v>
      </c>
      <c r="W1584" s="266">
        <v>37</v>
      </c>
      <c r="X1584" s="266">
        <v>0</v>
      </c>
      <c r="Y1584" s="264">
        <v>0</v>
      </c>
      <c r="Z1584" s="267">
        <v>0.0155574762316335</v>
      </c>
      <c r="AA1584" s="267">
        <v>0.0155574762316335</v>
      </c>
      <c r="AB1584" s="267">
        <v>0.0145051194539249</v>
      </c>
      <c r="AC1584" s="268">
        <v>0.0174765558397272</v>
      </c>
      <c r="AD1584" s="269">
        <v>0.00105235677770862</v>
      </c>
      <c r="AE1584" s="270">
        <v>20578</v>
      </c>
      <c r="AF1584" s="271">
        <v>383</v>
      </c>
      <c r="AG1584" s="271">
        <v>0</v>
      </c>
      <c r="AH1584" s="271">
        <v>22294</v>
      </c>
      <c r="AI1584" s="271">
        <v>336</v>
      </c>
      <c r="AJ1584" s="271">
        <v>0</v>
      </c>
      <c r="AK1584" s="268">
        <v>0.0186121100204101</v>
      </c>
      <c r="AL1584" s="268">
        <v>0.0150713196375706</v>
      </c>
      <c r="AM1584" s="269">
        <v>0.0035407903828395</v>
      </c>
    </row>
    <row r="1585" spans="1:39">
      <c r="A1585" s="279" t="s">
        <v>1974</v>
      </c>
      <c r="B1585" s="280" t="s">
        <v>3369</v>
      </c>
      <c r="C1585" s="262" t="s">
        <v>2608</v>
      </c>
      <c r="D1585" s="280" t="s">
        <v>2609</v>
      </c>
      <c r="E1585" s="263">
        <v>2815</v>
      </c>
      <c r="F1585" s="263">
        <v>38</v>
      </c>
      <c r="G1585" s="263">
        <v>30</v>
      </c>
      <c r="H1585" s="263">
        <v>0</v>
      </c>
      <c r="I1585" s="263">
        <v>0</v>
      </c>
      <c r="J1585" s="264">
        <v>2960</v>
      </c>
      <c r="K1585" s="264">
        <v>47</v>
      </c>
      <c r="L1585" s="264">
        <v>47</v>
      </c>
      <c r="M1585" s="264">
        <v>18</v>
      </c>
      <c r="N1585" s="264">
        <v>0</v>
      </c>
      <c r="O1585" s="264">
        <v>2033</v>
      </c>
      <c r="P1585" s="264">
        <v>37</v>
      </c>
      <c r="Q1585" s="264">
        <v>37</v>
      </c>
      <c r="R1585" s="264">
        <v>25</v>
      </c>
      <c r="S1585" s="264">
        <v>0</v>
      </c>
      <c r="T1585" s="265">
        <v>0.015</v>
      </c>
      <c r="U1585" s="266">
        <v>2815</v>
      </c>
      <c r="V1585" s="266">
        <v>38</v>
      </c>
      <c r="W1585" s="266">
        <v>30</v>
      </c>
      <c r="X1585" s="266">
        <v>0</v>
      </c>
      <c r="Y1585" s="264">
        <v>0</v>
      </c>
      <c r="Z1585" s="267">
        <v>0.0134991119005329</v>
      </c>
      <c r="AA1585" s="267">
        <v>0.0134991119005329</v>
      </c>
      <c r="AB1585" s="267">
        <v>0.0158783783783784</v>
      </c>
      <c r="AC1585" s="268">
        <v>0.0181997048696508</v>
      </c>
      <c r="AD1585" s="269">
        <v>-0.00237926647784552</v>
      </c>
      <c r="AE1585" s="270">
        <v>17148</v>
      </c>
      <c r="AF1585" s="271">
        <v>297</v>
      </c>
      <c r="AG1585" s="271">
        <v>0</v>
      </c>
      <c r="AH1585" s="271">
        <v>16250</v>
      </c>
      <c r="AI1585" s="271">
        <v>320</v>
      </c>
      <c r="AJ1585" s="271">
        <v>0</v>
      </c>
      <c r="AK1585" s="268">
        <v>0.0173198040587824</v>
      </c>
      <c r="AL1585" s="268">
        <v>0.0196923076923077</v>
      </c>
      <c r="AM1585" s="269">
        <v>-0.00237250363352533</v>
      </c>
    </row>
    <row r="1586" spans="1:39">
      <c r="A1586" s="279" t="s">
        <v>1974</v>
      </c>
      <c r="B1586" s="280" t="s">
        <v>3369</v>
      </c>
      <c r="C1586" s="262" t="s">
        <v>2610</v>
      </c>
      <c r="D1586" s="280" t="s">
        <v>2611</v>
      </c>
      <c r="E1586" s="263">
        <v>4751</v>
      </c>
      <c r="F1586" s="263">
        <v>91</v>
      </c>
      <c r="G1586" s="263">
        <v>64</v>
      </c>
      <c r="H1586" s="263">
        <v>0</v>
      </c>
      <c r="I1586" s="263">
        <v>0</v>
      </c>
      <c r="J1586" s="264">
        <v>5114</v>
      </c>
      <c r="K1586" s="264">
        <v>112</v>
      </c>
      <c r="L1586" s="264">
        <v>111</v>
      </c>
      <c r="M1586" s="264">
        <v>4</v>
      </c>
      <c r="N1586" s="264">
        <v>0</v>
      </c>
      <c r="O1586" s="264">
        <v>3294</v>
      </c>
      <c r="P1586" s="264">
        <v>70</v>
      </c>
      <c r="Q1586" s="264">
        <v>70</v>
      </c>
      <c r="R1586" s="264">
        <v>20</v>
      </c>
      <c r="S1586" s="264">
        <v>0</v>
      </c>
      <c r="T1586" s="265">
        <v>0.015</v>
      </c>
      <c r="U1586" s="266">
        <v>4751</v>
      </c>
      <c r="V1586" s="266">
        <v>91</v>
      </c>
      <c r="W1586" s="266">
        <v>64</v>
      </c>
      <c r="X1586" s="266">
        <v>0</v>
      </c>
      <c r="Y1586" s="264">
        <v>0</v>
      </c>
      <c r="Z1586" s="267">
        <v>0.0191538623447695</v>
      </c>
      <c r="AA1586" s="267">
        <v>0.0191538623447695</v>
      </c>
      <c r="AB1586" s="267">
        <v>0.0219006648416113</v>
      </c>
      <c r="AC1586" s="268">
        <v>0.021250758955677</v>
      </c>
      <c r="AD1586" s="269">
        <v>-0.00274680249684174</v>
      </c>
      <c r="AE1586" s="270">
        <v>29499</v>
      </c>
      <c r="AF1586" s="271">
        <v>658</v>
      </c>
      <c r="AG1586" s="271">
        <v>0</v>
      </c>
      <c r="AH1586" s="271">
        <v>30407</v>
      </c>
      <c r="AI1586" s="271">
        <v>771</v>
      </c>
      <c r="AJ1586" s="271">
        <v>0</v>
      </c>
      <c r="AK1586" s="268">
        <v>0.0223058408759619</v>
      </c>
      <c r="AL1586" s="268">
        <v>0.0253560035518137</v>
      </c>
      <c r="AM1586" s="269">
        <v>-0.00305016267585183</v>
      </c>
    </row>
    <row r="1587" spans="1:39">
      <c r="A1587" s="279" t="s">
        <v>1974</v>
      </c>
      <c r="B1587" s="280" t="s">
        <v>3369</v>
      </c>
      <c r="C1587" s="262" t="s">
        <v>2612</v>
      </c>
      <c r="D1587" s="280" t="s">
        <v>2613</v>
      </c>
      <c r="E1587" s="263">
        <v>2159</v>
      </c>
      <c r="F1587" s="263">
        <v>49</v>
      </c>
      <c r="G1587" s="263">
        <v>32</v>
      </c>
      <c r="H1587" s="263">
        <v>0</v>
      </c>
      <c r="I1587" s="263">
        <v>0</v>
      </c>
      <c r="J1587" s="264">
        <v>2262</v>
      </c>
      <c r="K1587" s="264">
        <v>62</v>
      </c>
      <c r="L1587" s="264">
        <v>61</v>
      </c>
      <c r="M1587" s="264">
        <v>3</v>
      </c>
      <c r="N1587" s="264">
        <v>0</v>
      </c>
      <c r="O1587" s="264">
        <v>1558</v>
      </c>
      <c r="P1587" s="264">
        <v>17</v>
      </c>
      <c r="Q1587" s="264">
        <v>17</v>
      </c>
      <c r="R1587" s="264">
        <v>2</v>
      </c>
      <c r="S1587" s="264">
        <v>0</v>
      </c>
      <c r="T1587" s="265">
        <v>0.015</v>
      </c>
      <c r="U1587" s="266">
        <v>2159</v>
      </c>
      <c r="V1587" s="266">
        <v>49</v>
      </c>
      <c r="W1587" s="266">
        <v>32</v>
      </c>
      <c r="X1587" s="266">
        <v>0</v>
      </c>
      <c r="Y1587" s="264">
        <v>0</v>
      </c>
      <c r="Z1587" s="267">
        <v>0.0226956924502084</v>
      </c>
      <c r="AA1587" s="267">
        <v>0.0226956924502084</v>
      </c>
      <c r="AB1587" s="267">
        <v>0.0274093722369584</v>
      </c>
      <c r="AC1587" s="268">
        <v>0.0109114249037227</v>
      </c>
      <c r="AD1587" s="269">
        <v>-0.00471367978675001</v>
      </c>
      <c r="AE1587" s="270">
        <v>13216</v>
      </c>
      <c r="AF1587" s="271">
        <v>306</v>
      </c>
      <c r="AG1587" s="271">
        <v>1</v>
      </c>
      <c r="AH1587" s="271">
        <v>12252</v>
      </c>
      <c r="AI1587" s="271">
        <v>266</v>
      </c>
      <c r="AJ1587" s="271">
        <v>1</v>
      </c>
      <c r="AK1587" s="268">
        <v>0.0230780871670702</v>
      </c>
      <c r="AL1587" s="268">
        <v>0.0216291217760366</v>
      </c>
      <c r="AM1587" s="269">
        <v>0.00144896539103365</v>
      </c>
    </row>
    <row r="1588" spans="1:39">
      <c r="A1588" s="279" t="s">
        <v>1974</v>
      </c>
      <c r="B1588" s="280" t="s">
        <v>3369</v>
      </c>
      <c r="C1588" s="262" t="s">
        <v>2614</v>
      </c>
      <c r="D1588" s="280" t="s">
        <v>2615</v>
      </c>
      <c r="E1588" s="263">
        <v>3541</v>
      </c>
      <c r="F1588" s="263">
        <v>87</v>
      </c>
      <c r="G1588" s="263">
        <v>73</v>
      </c>
      <c r="H1588" s="263">
        <v>1</v>
      </c>
      <c r="I1588" s="263">
        <v>0</v>
      </c>
      <c r="J1588" s="264">
        <v>3702</v>
      </c>
      <c r="K1588" s="264">
        <v>74</v>
      </c>
      <c r="L1588" s="264">
        <v>74</v>
      </c>
      <c r="M1588" s="264">
        <v>4</v>
      </c>
      <c r="N1588" s="264">
        <v>0</v>
      </c>
      <c r="O1588" s="264">
        <v>3356</v>
      </c>
      <c r="P1588" s="264">
        <v>64</v>
      </c>
      <c r="Q1588" s="264">
        <v>64</v>
      </c>
      <c r="R1588" s="264">
        <v>19</v>
      </c>
      <c r="S1588" s="264">
        <v>0</v>
      </c>
      <c r="T1588" s="265">
        <v>0.015</v>
      </c>
      <c r="U1588" s="266">
        <v>3541</v>
      </c>
      <c r="V1588" s="266">
        <v>87</v>
      </c>
      <c r="W1588" s="266">
        <v>73</v>
      </c>
      <c r="X1588" s="266">
        <v>0</v>
      </c>
      <c r="Y1588" s="264">
        <v>1</v>
      </c>
      <c r="Z1588" s="267">
        <v>0.0245693306975431</v>
      </c>
      <c r="AA1588" s="267">
        <v>0.0245693306975431</v>
      </c>
      <c r="AB1588" s="267">
        <v>0.0199891950297137</v>
      </c>
      <c r="AC1588" s="268">
        <v>0.0190703218116806</v>
      </c>
      <c r="AD1588" s="269">
        <v>0.0045801356678294</v>
      </c>
      <c r="AE1588" s="270">
        <v>23515</v>
      </c>
      <c r="AF1588" s="271">
        <v>499</v>
      </c>
      <c r="AG1588" s="271">
        <v>0</v>
      </c>
      <c r="AH1588" s="271">
        <v>24184</v>
      </c>
      <c r="AI1588" s="271">
        <v>523</v>
      </c>
      <c r="AJ1588" s="271">
        <v>0</v>
      </c>
      <c r="AK1588" s="268">
        <v>0.0212204975547523</v>
      </c>
      <c r="AL1588" s="268">
        <v>0.0216258683427059</v>
      </c>
      <c r="AM1588" s="269">
        <v>-0.000405370787953635</v>
      </c>
    </row>
    <row r="1589" spans="1:39">
      <c r="A1589" s="279" t="s">
        <v>1974</v>
      </c>
      <c r="B1589" s="280" t="s">
        <v>3369</v>
      </c>
      <c r="C1589" s="262" t="s">
        <v>2616</v>
      </c>
      <c r="D1589" s="280" t="s">
        <v>2617</v>
      </c>
      <c r="E1589" s="263">
        <v>3424</v>
      </c>
      <c r="F1589" s="263">
        <v>89</v>
      </c>
      <c r="G1589" s="263">
        <v>55</v>
      </c>
      <c r="H1589" s="263">
        <v>0</v>
      </c>
      <c r="I1589" s="263">
        <v>0</v>
      </c>
      <c r="J1589" s="264">
        <v>3720</v>
      </c>
      <c r="K1589" s="264">
        <v>71</v>
      </c>
      <c r="L1589" s="264">
        <v>71</v>
      </c>
      <c r="M1589" s="264">
        <v>0</v>
      </c>
      <c r="N1589" s="264">
        <v>0</v>
      </c>
      <c r="O1589" s="264">
        <v>2353</v>
      </c>
      <c r="P1589" s="264">
        <v>30</v>
      </c>
      <c r="Q1589" s="264">
        <v>30</v>
      </c>
      <c r="R1589" s="264">
        <v>7</v>
      </c>
      <c r="S1589" s="264">
        <v>0</v>
      </c>
      <c r="T1589" s="265">
        <v>0.015</v>
      </c>
      <c r="U1589" s="266">
        <v>3424</v>
      </c>
      <c r="V1589" s="266">
        <v>89</v>
      </c>
      <c r="W1589" s="266">
        <v>55</v>
      </c>
      <c r="X1589" s="266">
        <v>0</v>
      </c>
      <c r="Y1589" s="264">
        <v>0</v>
      </c>
      <c r="Z1589" s="267">
        <v>0.0259929906542056</v>
      </c>
      <c r="AA1589" s="267">
        <v>0.0259929906542056</v>
      </c>
      <c r="AB1589" s="267">
        <v>0.0190860215053763</v>
      </c>
      <c r="AC1589" s="268">
        <v>0.0127496812579686</v>
      </c>
      <c r="AD1589" s="269">
        <v>0.00690696914882926</v>
      </c>
      <c r="AE1589" s="270">
        <v>21318</v>
      </c>
      <c r="AF1589" s="271">
        <v>478</v>
      </c>
      <c r="AG1589" s="271">
        <v>0</v>
      </c>
      <c r="AH1589" s="271">
        <v>21643</v>
      </c>
      <c r="AI1589" s="271">
        <v>393</v>
      </c>
      <c r="AJ1589" s="271">
        <v>0</v>
      </c>
      <c r="AK1589" s="268">
        <v>0.0224223660756168</v>
      </c>
      <c r="AL1589" s="268">
        <v>0.018158295984845</v>
      </c>
      <c r="AM1589" s="269">
        <v>0.00426407009077186</v>
      </c>
    </row>
    <row r="1590" spans="1:39">
      <c r="A1590" s="279" t="s">
        <v>1974</v>
      </c>
      <c r="B1590" s="280" t="s">
        <v>3369</v>
      </c>
      <c r="C1590" s="262" t="s">
        <v>2618</v>
      </c>
      <c r="D1590" s="280" t="s">
        <v>2619</v>
      </c>
      <c r="E1590" s="263">
        <v>3339</v>
      </c>
      <c r="F1590" s="263">
        <v>65</v>
      </c>
      <c r="G1590" s="263">
        <v>43</v>
      </c>
      <c r="H1590" s="263">
        <v>0</v>
      </c>
      <c r="I1590" s="263">
        <v>0</v>
      </c>
      <c r="J1590" s="264">
        <v>3752</v>
      </c>
      <c r="K1590" s="264">
        <v>56</v>
      </c>
      <c r="L1590" s="264">
        <v>56</v>
      </c>
      <c r="M1590" s="264">
        <v>2</v>
      </c>
      <c r="N1590" s="264">
        <v>0</v>
      </c>
      <c r="O1590" s="264">
        <v>2241</v>
      </c>
      <c r="P1590" s="264">
        <v>51</v>
      </c>
      <c r="Q1590" s="264">
        <v>51</v>
      </c>
      <c r="R1590" s="264">
        <v>22</v>
      </c>
      <c r="S1590" s="264">
        <v>0</v>
      </c>
      <c r="T1590" s="265">
        <v>0.015</v>
      </c>
      <c r="U1590" s="266">
        <v>3339</v>
      </c>
      <c r="V1590" s="266">
        <v>65</v>
      </c>
      <c r="W1590" s="266">
        <v>43</v>
      </c>
      <c r="X1590" s="266">
        <v>0</v>
      </c>
      <c r="Y1590" s="264">
        <v>0</v>
      </c>
      <c r="Z1590" s="267">
        <v>0.0194669062593591</v>
      </c>
      <c r="AA1590" s="267">
        <v>0.0194669062593591</v>
      </c>
      <c r="AB1590" s="267">
        <v>0.0149253731343284</v>
      </c>
      <c r="AC1590" s="268">
        <v>0.0227576974564926</v>
      </c>
      <c r="AD1590" s="269">
        <v>0.00454153312503073</v>
      </c>
      <c r="AE1590" s="270">
        <v>21288</v>
      </c>
      <c r="AF1590" s="271">
        <v>345</v>
      </c>
      <c r="AG1590" s="271">
        <v>1</v>
      </c>
      <c r="AH1590" s="271">
        <v>21315</v>
      </c>
      <c r="AI1590" s="271">
        <v>327</v>
      </c>
      <c r="AJ1590" s="271">
        <v>2</v>
      </c>
      <c r="AK1590" s="268">
        <v>0.0161593385945133</v>
      </c>
      <c r="AL1590" s="268">
        <v>0.0152474783016655</v>
      </c>
      <c r="AM1590" s="269">
        <v>0.000911860292847847</v>
      </c>
    </row>
    <row r="1591" spans="1:39">
      <c r="A1591" s="279" t="s">
        <v>1974</v>
      </c>
      <c r="B1591" s="280" t="s">
        <v>3369</v>
      </c>
      <c r="C1591" s="262" t="s">
        <v>2620</v>
      </c>
      <c r="D1591" s="280" t="s">
        <v>2621</v>
      </c>
      <c r="E1591" s="263">
        <v>3399</v>
      </c>
      <c r="F1591" s="263">
        <v>63</v>
      </c>
      <c r="G1591" s="263">
        <v>48</v>
      </c>
      <c r="H1591" s="263">
        <v>0</v>
      </c>
      <c r="I1591" s="263">
        <v>0</v>
      </c>
      <c r="J1591" s="264">
        <v>3459</v>
      </c>
      <c r="K1591" s="264">
        <v>45</v>
      </c>
      <c r="L1591" s="264">
        <v>45</v>
      </c>
      <c r="M1591" s="264">
        <v>11</v>
      </c>
      <c r="N1591" s="264">
        <v>0</v>
      </c>
      <c r="O1591" s="264">
        <v>2265</v>
      </c>
      <c r="P1591" s="264">
        <v>58</v>
      </c>
      <c r="Q1591" s="264">
        <v>58</v>
      </c>
      <c r="R1591" s="264">
        <v>21</v>
      </c>
      <c r="S1591" s="264">
        <v>0</v>
      </c>
      <c r="T1591" s="265">
        <v>0.015</v>
      </c>
      <c r="U1591" s="266">
        <v>3399</v>
      </c>
      <c r="V1591" s="266">
        <v>63</v>
      </c>
      <c r="W1591" s="266">
        <v>48</v>
      </c>
      <c r="X1591" s="266">
        <v>0</v>
      </c>
      <c r="Y1591" s="264">
        <v>0</v>
      </c>
      <c r="Z1591" s="267">
        <v>0.0185348631950574</v>
      </c>
      <c r="AA1591" s="267">
        <v>0.0185348631950574</v>
      </c>
      <c r="AB1591" s="267">
        <v>0.013009540329575</v>
      </c>
      <c r="AC1591" s="268">
        <v>0.02560706401766</v>
      </c>
      <c r="AD1591" s="269">
        <v>0.00552532286548235</v>
      </c>
      <c r="AE1591" s="270">
        <v>20805</v>
      </c>
      <c r="AF1591" s="271">
        <v>373</v>
      </c>
      <c r="AG1591" s="271">
        <v>0</v>
      </c>
      <c r="AH1591" s="271">
        <v>21278</v>
      </c>
      <c r="AI1591" s="271">
        <v>369</v>
      </c>
      <c r="AJ1591" s="271">
        <v>0</v>
      </c>
      <c r="AK1591" s="268">
        <v>0.0179283826003365</v>
      </c>
      <c r="AL1591" s="268">
        <v>0.0173418554375411</v>
      </c>
      <c r="AM1591" s="269">
        <v>0.000586527162795336</v>
      </c>
    </row>
    <row r="1592" spans="1:39">
      <c r="A1592" s="279" t="s">
        <v>1974</v>
      </c>
      <c r="B1592" s="280" t="s">
        <v>3369</v>
      </c>
      <c r="C1592" s="262" t="s">
        <v>2622</v>
      </c>
      <c r="D1592" s="280" t="s">
        <v>2623</v>
      </c>
      <c r="E1592" s="263">
        <v>2884</v>
      </c>
      <c r="F1592" s="263">
        <v>35</v>
      </c>
      <c r="G1592" s="263">
        <v>22</v>
      </c>
      <c r="H1592" s="263">
        <v>0</v>
      </c>
      <c r="I1592" s="263">
        <v>0</v>
      </c>
      <c r="J1592" s="264">
        <v>3090</v>
      </c>
      <c r="K1592" s="264">
        <v>47</v>
      </c>
      <c r="L1592" s="264">
        <v>47</v>
      </c>
      <c r="M1592" s="264">
        <v>2</v>
      </c>
      <c r="N1592" s="264">
        <v>0</v>
      </c>
      <c r="O1592" s="264">
        <v>1936</v>
      </c>
      <c r="P1592" s="264">
        <v>35</v>
      </c>
      <c r="Q1592" s="264">
        <v>35</v>
      </c>
      <c r="R1592" s="264">
        <v>11</v>
      </c>
      <c r="S1592" s="264">
        <v>0</v>
      </c>
      <c r="T1592" s="265">
        <v>0.015</v>
      </c>
      <c r="U1592" s="266">
        <v>2884</v>
      </c>
      <c r="V1592" s="266">
        <v>35</v>
      </c>
      <c r="W1592" s="266">
        <v>22</v>
      </c>
      <c r="X1592" s="266">
        <v>0</v>
      </c>
      <c r="Y1592" s="264">
        <v>0</v>
      </c>
      <c r="Z1592" s="267">
        <v>0.0121359223300971</v>
      </c>
      <c r="AA1592" s="267">
        <v>0.0121359223300971</v>
      </c>
      <c r="AB1592" s="267">
        <v>0.015210355987055</v>
      </c>
      <c r="AC1592" s="268">
        <v>0.0180785123966942</v>
      </c>
      <c r="AD1592" s="269">
        <v>-0.00307443365695793</v>
      </c>
      <c r="AE1592" s="270">
        <v>18308</v>
      </c>
      <c r="AF1592" s="271">
        <v>353</v>
      </c>
      <c r="AG1592" s="271">
        <v>0</v>
      </c>
      <c r="AH1592" s="271">
        <v>18130</v>
      </c>
      <c r="AI1592" s="271">
        <v>335</v>
      </c>
      <c r="AJ1592" s="271">
        <v>1</v>
      </c>
      <c r="AK1592" s="268">
        <v>0.0192811885514529</v>
      </c>
      <c r="AL1592" s="268">
        <v>0.0184225041367898</v>
      </c>
      <c r="AM1592" s="269">
        <v>0.000858684414663066</v>
      </c>
    </row>
    <row r="1593" spans="1:39">
      <c r="A1593" s="279" t="s">
        <v>1974</v>
      </c>
      <c r="B1593" s="280" t="s">
        <v>3369</v>
      </c>
      <c r="C1593" s="262" t="s">
        <v>2624</v>
      </c>
      <c r="D1593" s="280" t="s">
        <v>2625</v>
      </c>
      <c r="E1593" s="263">
        <v>2288</v>
      </c>
      <c r="F1593" s="263">
        <v>46</v>
      </c>
      <c r="G1593" s="263">
        <v>30</v>
      </c>
      <c r="H1593" s="263">
        <v>0</v>
      </c>
      <c r="I1593" s="263">
        <v>0</v>
      </c>
      <c r="J1593" s="264">
        <v>2452</v>
      </c>
      <c r="K1593" s="264">
        <v>27</v>
      </c>
      <c r="L1593" s="264">
        <v>27</v>
      </c>
      <c r="M1593" s="264">
        <v>0</v>
      </c>
      <c r="N1593" s="264">
        <v>0</v>
      </c>
      <c r="O1593" s="264">
        <v>1387</v>
      </c>
      <c r="P1593" s="264">
        <v>28</v>
      </c>
      <c r="Q1593" s="264">
        <v>28</v>
      </c>
      <c r="R1593" s="264">
        <v>12</v>
      </c>
      <c r="S1593" s="264">
        <v>0</v>
      </c>
      <c r="T1593" s="265">
        <v>0.015</v>
      </c>
      <c r="U1593" s="266">
        <v>2288</v>
      </c>
      <c r="V1593" s="266">
        <v>46</v>
      </c>
      <c r="W1593" s="266">
        <v>30</v>
      </c>
      <c r="X1593" s="266">
        <v>0</v>
      </c>
      <c r="Y1593" s="264">
        <v>0</v>
      </c>
      <c r="Z1593" s="267">
        <v>0.0201048951048951</v>
      </c>
      <c r="AA1593" s="267">
        <v>0.0201048951048951</v>
      </c>
      <c r="AB1593" s="267">
        <v>0.0110114192495922</v>
      </c>
      <c r="AC1593" s="268">
        <v>0.0201874549387167</v>
      </c>
      <c r="AD1593" s="269">
        <v>0.00909347585530293</v>
      </c>
      <c r="AE1593" s="270">
        <v>13901</v>
      </c>
      <c r="AF1593" s="271">
        <v>281</v>
      </c>
      <c r="AG1593" s="271">
        <v>0</v>
      </c>
      <c r="AH1593" s="271">
        <v>14383</v>
      </c>
      <c r="AI1593" s="271">
        <v>279</v>
      </c>
      <c r="AJ1593" s="271">
        <v>1</v>
      </c>
      <c r="AK1593" s="268">
        <v>0.0202143730666858</v>
      </c>
      <c r="AL1593" s="268">
        <v>0.019328373774595</v>
      </c>
      <c r="AM1593" s="269">
        <v>0.00088599929209084</v>
      </c>
    </row>
    <row r="1594" spans="1:39">
      <c r="A1594" s="279" t="s">
        <v>1974</v>
      </c>
      <c r="B1594" s="280" t="s">
        <v>3369</v>
      </c>
      <c r="C1594" s="262" t="s">
        <v>2626</v>
      </c>
      <c r="D1594" s="280" t="s">
        <v>2627</v>
      </c>
      <c r="E1594" s="263">
        <v>1696</v>
      </c>
      <c r="F1594" s="263">
        <v>17</v>
      </c>
      <c r="G1594" s="263">
        <v>3</v>
      </c>
      <c r="H1594" s="263">
        <v>0</v>
      </c>
      <c r="I1594" s="263">
        <v>0</v>
      </c>
      <c r="J1594" s="264">
        <v>1838</v>
      </c>
      <c r="K1594" s="264">
        <v>24</v>
      </c>
      <c r="L1594" s="264">
        <v>23</v>
      </c>
      <c r="M1594" s="264">
        <v>0</v>
      </c>
      <c r="N1594" s="264">
        <v>0</v>
      </c>
      <c r="O1594" s="264">
        <v>1212</v>
      </c>
      <c r="P1594" s="264">
        <v>26</v>
      </c>
      <c r="Q1594" s="264">
        <v>26</v>
      </c>
      <c r="R1594" s="264">
        <v>6</v>
      </c>
      <c r="S1594" s="264">
        <v>0</v>
      </c>
      <c r="T1594" s="265">
        <v>0.015</v>
      </c>
      <c r="U1594" s="266">
        <v>1696</v>
      </c>
      <c r="V1594" s="266">
        <v>17</v>
      </c>
      <c r="W1594" s="266">
        <v>3</v>
      </c>
      <c r="X1594" s="266">
        <v>0</v>
      </c>
      <c r="Y1594" s="264">
        <v>0</v>
      </c>
      <c r="Z1594" s="267">
        <v>0.0100235849056604</v>
      </c>
      <c r="AA1594" s="267">
        <v>0.0100235849056604</v>
      </c>
      <c r="AB1594" s="267">
        <v>0.0130576713819369</v>
      </c>
      <c r="AC1594" s="268">
        <v>0.0214521452145215</v>
      </c>
      <c r="AD1594" s="269">
        <v>-0.00303408647627651</v>
      </c>
      <c r="AE1594" s="270">
        <v>10104</v>
      </c>
      <c r="AF1594" s="271">
        <v>156</v>
      </c>
      <c r="AG1594" s="271">
        <v>0</v>
      </c>
      <c r="AH1594" s="271">
        <v>9398</v>
      </c>
      <c r="AI1594" s="271">
        <v>179</v>
      </c>
      <c r="AJ1594" s="271">
        <v>0</v>
      </c>
      <c r="AK1594" s="268">
        <v>0.0154394299287411</v>
      </c>
      <c r="AL1594" s="268">
        <v>0.0190466056607789</v>
      </c>
      <c r="AM1594" s="269">
        <v>-0.0036071757320378</v>
      </c>
    </row>
    <row r="1595" spans="1:39">
      <c r="A1595" s="279" t="s">
        <v>1974</v>
      </c>
      <c r="B1595" s="280" t="s">
        <v>3369</v>
      </c>
      <c r="C1595" s="262" t="s">
        <v>2628</v>
      </c>
      <c r="D1595" s="280" t="s">
        <v>2629</v>
      </c>
      <c r="E1595" s="263">
        <v>5594</v>
      </c>
      <c r="F1595" s="263">
        <v>98</v>
      </c>
      <c r="G1595" s="263">
        <v>81</v>
      </c>
      <c r="H1595" s="263">
        <v>0</v>
      </c>
      <c r="I1595" s="263">
        <v>0</v>
      </c>
      <c r="J1595" s="264">
        <v>5871</v>
      </c>
      <c r="K1595" s="264">
        <v>90</v>
      </c>
      <c r="L1595" s="264">
        <v>90</v>
      </c>
      <c r="M1595" s="264">
        <v>0</v>
      </c>
      <c r="N1595" s="264">
        <v>0</v>
      </c>
      <c r="O1595" s="264">
        <v>3539</v>
      </c>
      <c r="P1595" s="264">
        <v>47</v>
      </c>
      <c r="Q1595" s="264">
        <v>47</v>
      </c>
      <c r="R1595" s="264">
        <v>10</v>
      </c>
      <c r="S1595" s="264">
        <v>0</v>
      </c>
      <c r="T1595" s="265">
        <v>0.015</v>
      </c>
      <c r="U1595" s="266">
        <v>5594</v>
      </c>
      <c r="V1595" s="266">
        <v>98</v>
      </c>
      <c r="W1595" s="266">
        <v>81</v>
      </c>
      <c r="X1595" s="266">
        <v>0</v>
      </c>
      <c r="Y1595" s="264">
        <v>0</v>
      </c>
      <c r="Z1595" s="267">
        <v>0.017518770110833</v>
      </c>
      <c r="AA1595" s="267">
        <v>0.017518770110833</v>
      </c>
      <c r="AB1595" s="267">
        <v>0.0153295861011753</v>
      </c>
      <c r="AC1595" s="268">
        <v>0.0132805877366488</v>
      </c>
      <c r="AD1595" s="269">
        <v>0.00218918400965777</v>
      </c>
      <c r="AE1595" s="270">
        <v>34299</v>
      </c>
      <c r="AF1595" s="271">
        <v>628</v>
      </c>
      <c r="AG1595" s="271">
        <v>0</v>
      </c>
      <c r="AH1595" s="271">
        <v>33901</v>
      </c>
      <c r="AI1595" s="271">
        <v>668</v>
      </c>
      <c r="AJ1595" s="271">
        <v>2</v>
      </c>
      <c r="AK1595" s="268">
        <v>0.01830957170763</v>
      </c>
      <c r="AL1595" s="268">
        <v>0.0196454381876641</v>
      </c>
      <c r="AM1595" s="269">
        <v>-0.00133586648003412</v>
      </c>
    </row>
    <row r="1596" spans="1:39">
      <c r="A1596" s="279" t="s">
        <v>1974</v>
      </c>
      <c r="B1596" s="280" t="s">
        <v>3369</v>
      </c>
      <c r="C1596" s="262" t="s">
        <v>2630</v>
      </c>
      <c r="D1596" s="280" t="s">
        <v>2631</v>
      </c>
      <c r="E1596" s="263">
        <v>8454</v>
      </c>
      <c r="F1596" s="263">
        <v>146</v>
      </c>
      <c r="G1596" s="263">
        <v>110</v>
      </c>
      <c r="H1596" s="263">
        <v>0</v>
      </c>
      <c r="I1596" s="263">
        <v>0</v>
      </c>
      <c r="J1596" s="264">
        <v>9403</v>
      </c>
      <c r="K1596" s="264">
        <v>158</v>
      </c>
      <c r="L1596" s="264">
        <v>158</v>
      </c>
      <c r="M1596" s="264">
        <v>19</v>
      </c>
      <c r="N1596" s="264">
        <v>0</v>
      </c>
      <c r="O1596" s="264">
        <v>5702</v>
      </c>
      <c r="P1596" s="264">
        <v>134</v>
      </c>
      <c r="Q1596" s="264">
        <v>134</v>
      </c>
      <c r="R1596" s="264">
        <v>50</v>
      </c>
      <c r="S1596" s="264">
        <v>0</v>
      </c>
      <c r="T1596" s="265">
        <v>0.015</v>
      </c>
      <c r="U1596" s="266">
        <v>8454</v>
      </c>
      <c r="V1596" s="266">
        <v>146</v>
      </c>
      <c r="W1596" s="266">
        <v>110</v>
      </c>
      <c r="X1596" s="266">
        <v>0</v>
      </c>
      <c r="Y1596" s="264">
        <v>0</v>
      </c>
      <c r="Z1596" s="267">
        <v>0.0172699313934232</v>
      </c>
      <c r="AA1596" s="267">
        <v>0.0172699313934232</v>
      </c>
      <c r="AB1596" s="267">
        <v>0.0168031479315112</v>
      </c>
      <c r="AC1596" s="268">
        <v>0.023500526131182</v>
      </c>
      <c r="AD1596" s="269">
        <v>0.000466783461912011</v>
      </c>
      <c r="AE1596" s="270">
        <v>50732</v>
      </c>
      <c r="AF1596" s="271">
        <v>1083</v>
      </c>
      <c r="AG1596" s="271">
        <v>0</v>
      </c>
      <c r="AH1596" s="271">
        <v>47957</v>
      </c>
      <c r="AI1596" s="271">
        <v>1007</v>
      </c>
      <c r="AJ1596" s="271">
        <v>0</v>
      </c>
      <c r="AK1596" s="268">
        <v>0.0213474729953481</v>
      </c>
      <c r="AL1596" s="268">
        <v>0.0209979773547136</v>
      </c>
      <c r="AM1596" s="269">
        <v>0.000349495640634509</v>
      </c>
    </row>
    <row r="1597" spans="1:39">
      <c r="A1597" s="279" t="s">
        <v>1974</v>
      </c>
      <c r="B1597" s="280" t="s">
        <v>3369</v>
      </c>
      <c r="C1597" s="262" t="s">
        <v>2632</v>
      </c>
      <c r="D1597" s="280" t="s">
        <v>2633</v>
      </c>
      <c r="E1597" s="263">
        <v>7668</v>
      </c>
      <c r="F1597" s="263">
        <v>182</v>
      </c>
      <c r="G1597" s="263">
        <v>128</v>
      </c>
      <c r="H1597" s="263">
        <v>0</v>
      </c>
      <c r="I1597" s="263">
        <v>0</v>
      </c>
      <c r="J1597" s="264">
        <v>8435</v>
      </c>
      <c r="K1597" s="264">
        <v>143</v>
      </c>
      <c r="L1597" s="264">
        <v>143</v>
      </c>
      <c r="M1597" s="264">
        <v>6</v>
      </c>
      <c r="N1597" s="264">
        <v>0</v>
      </c>
      <c r="O1597" s="264">
        <v>5236</v>
      </c>
      <c r="P1597" s="264">
        <v>133</v>
      </c>
      <c r="Q1597" s="264">
        <v>133</v>
      </c>
      <c r="R1597" s="264">
        <v>19</v>
      </c>
      <c r="S1597" s="264">
        <v>0</v>
      </c>
      <c r="T1597" s="265">
        <v>0.015</v>
      </c>
      <c r="U1597" s="266">
        <v>7668</v>
      </c>
      <c r="V1597" s="266">
        <v>182</v>
      </c>
      <c r="W1597" s="266">
        <v>128</v>
      </c>
      <c r="X1597" s="266">
        <v>0</v>
      </c>
      <c r="Y1597" s="264">
        <v>0</v>
      </c>
      <c r="Z1597" s="267">
        <v>0.023735002608242</v>
      </c>
      <c r="AA1597" s="267">
        <v>0.023735002608242</v>
      </c>
      <c r="AB1597" s="267">
        <v>0.0169531713100178</v>
      </c>
      <c r="AC1597" s="268">
        <v>0.0254010695187166</v>
      </c>
      <c r="AD1597" s="269">
        <v>0.00678183129822426</v>
      </c>
      <c r="AE1597" s="270">
        <v>46737</v>
      </c>
      <c r="AF1597" s="271">
        <v>1005</v>
      </c>
      <c r="AG1597" s="271">
        <v>0</v>
      </c>
      <c r="AH1597" s="271">
        <v>44487</v>
      </c>
      <c r="AI1597" s="271">
        <v>949</v>
      </c>
      <c r="AJ1597" s="271">
        <v>0</v>
      </c>
      <c r="AK1597" s="268">
        <v>0.0215033057320752</v>
      </c>
      <c r="AL1597" s="268">
        <v>0.0213320745386293</v>
      </c>
      <c r="AM1597" s="269">
        <v>0.000171231193445968</v>
      </c>
    </row>
    <row r="1598" spans="1:39">
      <c r="A1598" s="279" t="s">
        <v>1974</v>
      </c>
      <c r="B1598" s="280" t="s">
        <v>3370</v>
      </c>
      <c r="C1598" s="262" t="s">
        <v>2634</v>
      </c>
      <c r="D1598" s="280" t="s">
        <v>2635</v>
      </c>
      <c r="E1598" s="263">
        <v>6455</v>
      </c>
      <c r="F1598" s="263">
        <v>46</v>
      </c>
      <c r="G1598" s="263">
        <v>34</v>
      </c>
      <c r="H1598" s="263">
        <v>0</v>
      </c>
      <c r="I1598" s="263">
        <v>0</v>
      </c>
      <c r="J1598" s="264">
        <v>6358</v>
      </c>
      <c r="K1598" s="264">
        <v>49</v>
      </c>
      <c r="L1598" s="264">
        <v>49</v>
      </c>
      <c r="M1598" s="264">
        <v>7</v>
      </c>
      <c r="N1598" s="264">
        <v>0</v>
      </c>
      <c r="O1598" s="264">
        <v>3241</v>
      </c>
      <c r="P1598" s="264">
        <v>45</v>
      </c>
      <c r="Q1598" s="264">
        <v>45</v>
      </c>
      <c r="R1598" s="264">
        <v>11</v>
      </c>
      <c r="S1598" s="264">
        <v>0</v>
      </c>
      <c r="T1598" s="265">
        <v>0.015</v>
      </c>
      <c r="U1598" s="266">
        <v>6455</v>
      </c>
      <c r="V1598" s="266">
        <v>46</v>
      </c>
      <c r="W1598" s="266">
        <v>34</v>
      </c>
      <c r="X1598" s="266">
        <v>0</v>
      </c>
      <c r="Y1598" s="264">
        <v>0</v>
      </c>
      <c r="Z1598" s="267">
        <v>0.00712625871417506</v>
      </c>
      <c r="AA1598" s="267">
        <v>0.00712625871417506</v>
      </c>
      <c r="AB1598" s="267">
        <v>0.00770682604592639</v>
      </c>
      <c r="AC1598" s="268">
        <v>0.0138846035174329</v>
      </c>
      <c r="AD1598" s="269">
        <v>-0.000580567331751334</v>
      </c>
      <c r="AE1598" s="270">
        <v>35644</v>
      </c>
      <c r="AF1598" s="271">
        <v>378</v>
      </c>
      <c r="AG1598" s="271">
        <v>0</v>
      </c>
      <c r="AH1598" s="271">
        <v>34966</v>
      </c>
      <c r="AI1598" s="271">
        <v>404</v>
      </c>
      <c r="AJ1598" s="271">
        <v>0</v>
      </c>
      <c r="AK1598" s="268">
        <v>0.0106048703849175</v>
      </c>
      <c r="AL1598" s="268">
        <v>0.0115540811073614</v>
      </c>
      <c r="AM1598" s="269">
        <v>-0.00094921072244392</v>
      </c>
    </row>
    <row r="1599" spans="1:39">
      <c r="A1599" s="279" t="s">
        <v>1974</v>
      </c>
      <c r="B1599" s="280" t="s">
        <v>3370</v>
      </c>
      <c r="C1599" s="262" t="s">
        <v>2636</v>
      </c>
      <c r="D1599" s="280" t="s">
        <v>2637</v>
      </c>
      <c r="E1599" s="263">
        <v>4192</v>
      </c>
      <c r="F1599" s="263">
        <v>36</v>
      </c>
      <c r="G1599" s="263">
        <v>33</v>
      </c>
      <c r="H1599" s="263">
        <v>1</v>
      </c>
      <c r="I1599" s="263">
        <v>0</v>
      </c>
      <c r="J1599" s="264">
        <v>4185</v>
      </c>
      <c r="K1599" s="264">
        <v>23</v>
      </c>
      <c r="L1599" s="264">
        <v>23</v>
      </c>
      <c r="M1599" s="264">
        <v>1</v>
      </c>
      <c r="N1599" s="264">
        <v>0</v>
      </c>
      <c r="O1599" s="264">
        <v>2244</v>
      </c>
      <c r="P1599" s="264">
        <v>30</v>
      </c>
      <c r="Q1599" s="264">
        <v>30</v>
      </c>
      <c r="R1599" s="264">
        <v>12</v>
      </c>
      <c r="S1599" s="264">
        <v>0</v>
      </c>
      <c r="T1599" s="265">
        <v>0.015</v>
      </c>
      <c r="U1599" s="266">
        <v>4192</v>
      </c>
      <c r="V1599" s="266">
        <v>36</v>
      </c>
      <c r="W1599" s="266">
        <v>33</v>
      </c>
      <c r="X1599" s="266">
        <v>0</v>
      </c>
      <c r="Y1599" s="264">
        <v>1</v>
      </c>
      <c r="Z1599" s="267">
        <v>0.00858778625954199</v>
      </c>
      <c r="AA1599" s="267">
        <v>0.00858778625954199</v>
      </c>
      <c r="AB1599" s="267">
        <v>0.00549581839904421</v>
      </c>
      <c r="AC1599" s="268">
        <v>0.0133689839572193</v>
      </c>
      <c r="AD1599" s="269">
        <v>0.00309196786049778</v>
      </c>
      <c r="AE1599" s="270">
        <v>23627</v>
      </c>
      <c r="AF1599" s="271">
        <v>192</v>
      </c>
      <c r="AG1599" s="271">
        <v>0</v>
      </c>
      <c r="AH1599" s="271">
        <v>21620</v>
      </c>
      <c r="AI1599" s="271">
        <v>175</v>
      </c>
      <c r="AJ1599" s="271">
        <v>0</v>
      </c>
      <c r="AK1599" s="268">
        <v>0.00812629618656622</v>
      </c>
      <c r="AL1599" s="268">
        <v>0.00809435707678076</v>
      </c>
      <c r="AM1599" s="269">
        <v>3.19391097854584e-5</v>
      </c>
    </row>
    <row r="1600" spans="1:39">
      <c r="A1600" s="279" t="s">
        <v>1974</v>
      </c>
      <c r="B1600" s="280" t="s">
        <v>3370</v>
      </c>
      <c r="C1600" s="262" t="s">
        <v>2638</v>
      </c>
      <c r="D1600" s="280" t="s">
        <v>2639</v>
      </c>
      <c r="E1600" s="263">
        <v>4296</v>
      </c>
      <c r="F1600" s="263">
        <v>30</v>
      </c>
      <c r="G1600" s="263">
        <v>22</v>
      </c>
      <c r="H1600" s="263">
        <v>0</v>
      </c>
      <c r="I1600" s="263">
        <v>0</v>
      </c>
      <c r="J1600" s="264">
        <v>4119</v>
      </c>
      <c r="K1600" s="264">
        <v>26</v>
      </c>
      <c r="L1600" s="264">
        <v>26</v>
      </c>
      <c r="M1600" s="264">
        <v>0</v>
      </c>
      <c r="N1600" s="264">
        <v>0</v>
      </c>
      <c r="O1600" s="264">
        <v>2241</v>
      </c>
      <c r="P1600" s="264">
        <v>19</v>
      </c>
      <c r="Q1600" s="264">
        <v>18</v>
      </c>
      <c r="R1600" s="264">
        <v>4</v>
      </c>
      <c r="S1600" s="264">
        <v>0</v>
      </c>
      <c r="T1600" s="265">
        <v>0.015</v>
      </c>
      <c r="U1600" s="266">
        <v>4296</v>
      </c>
      <c r="V1600" s="266">
        <v>30</v>
      </c>
      <c r="W1600" s="266">
        <v>22</v>
      </c>
      <c r="X1600" s="266">
        <v>0</v>
      </c>
      <c r="Y1600" s="264">
        <v>0</v>
      </c>
      <c r="Z1600" s="267">
        <v>0.00698324022346369</v>
      </c>
      <c r="AA1600" s="267">
        <v>0.00698324022346369</v>
      </c>
      <c r="AB1600" s="267">
        <v>0.00631221170186939</v>
      </c>
      <c r="AC1600" s="268">
        <v>0.00847835787594824</v>
      </c>
      <c r="AD1600" s="269">
        <v>0.000671028521594301</v>
      </c>
      <c r="AE1600" s="270">
        <v>23891</v>
      </c>
      <c r="AF1600" s="271">
        <v>199</v>
      </c>
      <c r="AG1600" s="271">
        <v>0</v>
      </c>
      <c r="AH1600" s="271">
        <v>22308</v>
      </c>
      <c r="AI1600" s="271">
        <v>222</v>
      </c>
      <c r="AJ1600" s="271">
        <v>1</v>
      </c>
      <c r="AK1600" s="268">
        <v>0.00832949646310326</v>
      </c>
      <c r="AL1600" s="268">
        <v>0.00990675990675991</v>
      </c>
      <c r="AM1600" s="269">
        <v>-0.00157726344365665</v>
      </c>
    </row>
    <row r="1601" spans="1:39">
      <c r="A1601" s="279" t="s">
        <v>1974</v>
      </c>
      <c r="B1601" s="280" t="s">
        <v>3370</v>
      </c>
      <c r="C1601" s="262" t="s">
        <v>2640</v>
      </c>
      <c r="D1601" s="280" t="s">
        <v>2641</v>
      </c>
      <c r="E1601" s="263">
        <v>3096</v>
      </c>
      <c r="F1601" s="263">
        <v>35</v>
      </c>
      <c r="G1601" s="263">
        <v>28</v>
      </c>
      <c r="H1601" s="263">
        <v>0</v>
      </c>
      <c r="I1601" s="263">
        <v>0</v>
      </c>
      <c r="J1601" s="264">
        <v>3133</v>
      </c>
      <c r="K1601" s="264">
        <v>35</v>
      </c>
      <c r="L1601" s="264">
        <v>35</v>
      </c>
      <c r="M1601" s="264">
        <v>0</v>
      </c>
      <c r="N1601" s="264">
        <v>0</v>
      </c>
      <c r="O1601" s="264">
        <v>1708</v>
      </c>
      <c r="P1601" s="264">
        <v>37</v>
      </c>
      <c r="Q1601" s="264">
        <v>37</v>
      </c>
      <c r="R1601" s="264">
        <v>5</v>
      </c>
      <c r="S1601" s="264">
        <v>0</v>
      </c>
      <c r="T1601" s="265">
        <v>0.015</v>
      </c>
      <c r="U1601" s="266">
        <v>3096</v>
      </c>
      <c r="V1601" s="266">
        <v>35</v>
      </c>
      <c r="W1601" s="266">
        <v>28</v>
      </c>
      <c r="X1601" s="266">
        <v>0</v>
      </c>
      <c r="Y1601" s="264">
        <v>0</v>
      </c>
      <c r="Z1601" s="267">
        <v>0.0113049095607235</v>
      </c>
      <c r="AA1601" s="267">
        <v>0.0113049095607235</v>
      </c>
      <c r="AB1601" s="267">
        <v>0.011171401212895</v>
      </c>
      <c r="AC1601" s="268">
        <v>0.0216627634660422</v>
      </c>
      <c r="AD1601" s="269">
        <v>0.000133508347828526</v>
      </c>
      <c r="AE1601" s="270">
        <v>18165</v>
      </c>
      <c r="AF1601" s="271">
        <v>223</v>
      </c>
      <c r="AG1601" s="271">
        <v>0</v>
      </c>
      <c r="AH1601" s="271">
        <v>17160</v>
      </c>
      <c r="AI1601" s="271">
        <v>199</v>
      </c>
      <c r="AJ1601" s="271">
        <v>0</v>
      </c>
      <c r="AK1601" s="268">
        <v>0.0122763556289568</v>
      </c>
      <c r="AL1601" s="268">
        <v>0.0115967365967366</v>
      </c>
      <c r="AM1601" s="269">
        <v>0.000679619032220188</v>
      </c>
    </row>
    <row r="1602" spans="1:39">
      <c r="A1602" s="279" t="s">
        <v>1974</v>
      </c>
      <c r="B1602" s="280" t="s">
        <v>3370</v>
      </c>
      <c r="C1602" s="262" t="s">
        <v>2642</v>
      </c>
      <c r="D1602" s="280" t="s">
        <v>2643</v>
      </c>
      <c r="E1602" s="263">
        <v>2232</v>
      </c>
      <c r="F1602" s="263">
        <v>16</v>
      </c>
      <c r="G1602" s="263">
        <v>9</v>
      </c>
      <c r="H1602" s="263">
        <v>0</v>
      </c>
      <c r="I1602" s="263">
        <v>0</v>
      </c>
      <c r="J1602" s="264">
        <v>1743</v>
      </c>
      <c r="K1602" s="264">
        <v>34</v>
      </c>
      <c r="L1602" s="264">
        <v>34</v>
      </c>
      <c r="M1602" s="264">
        <v>0</v>
      </c>
      <c r="N1602" s="264">
        <v>0</v>
      </c>
      <c r="O1602" s="264">
        <v>1097</v>
      </c>
      <c r="P1602" s="264">
        <v>40</v>
      </c>
      <c r="Q1602" s="264">
        <v>40</v>
      </c>
      <c r="R1602" s="264">
        <v>10</v>
      </c>
      <c r="S1602" s="264">
        <v>0</v>
      </c>
      <c r="T1602" s="265">
        <v>0.015</v>
      </c>
      <c r="U1602" s="266">
        <v>2232</v>
      </c>
      <c r="V1602" s="266">
        <v>16</v>
      </c>
      <c r="W1602" s="266">
        <v>9</v>
      </c>
      <c r="X1602" s="266">
        <v>0</v>
      </c>
      <c r="Y1602" s="264">
        <v>0</v>
      </c>
      <c r="Z1602" s="267">
        <v>0.00716845878136201</v>
      </c>
      <c r="AA1602" s="267">
        <v>0.00716845878136201</v>
      </c>
      <c r="AB1602" s="267">
        <v>0.0195065978198508</v>
      </c>
      <c r="AC1602" s="268">
        <v>0.0364630811303555</v>
      </c>
      <c r="AD1602" s="269">
        <v>-0.0123381390384888</v>
      </c>
      <c r="AE1602" s="270">
        <v>12123</v>
      </c>
      <c r="AF1602" s="271">
        <v>189</v>
      </c>
      <c r="AG1602" s="271">
        <v>0</v>
      </c>
      <c r="AH1602" s="271">
        <v>11825</v>
      </c>
      <c r="AI1602" s="271">
        <v>170</v>
      </c>
      <c r="AJ1602" s="271">
        <v>0</v>
      </c>
      <c r="AK1602" s="268">
        <v>0.0155902004454343</v>
      </c>
      <c r="AL1602" s="268">
        <v>0.0143763213530655</v>
      </c>
      <c r="AM1602" s="269">
        <v>0.00121387909236876</v>
      </c>
    </row>
    <row r="1603" spans="1:39">
      <c r="A1603" s="279" t="s">
        <v>1974</v>
      </c>
      <c r="B1603" s="280" t="s">
        <v>3370</v>
      </c>
      <c r="C1603" s="262" t="s">
        <v>2644</v>
      </c>
      <c r="D1603" s="280" t="s">
        <v>2645</v>
      </c>
      <c r="E1603" s="263">
        <v>4624</v>
      </c>
      <c r="F1603" s="263">
        <v>34</v>
      </c>
      <c r="G1603" s="263">
        <v>26</v>
      </c>
      <c r="H1603" s="263">
        <v>0</v>
      </c>
      <c r="I1603" s="263">
        <v>0</v>
      </c>
      <c r="J1603" s="264">
        <v>4567</v>
      </c>
      <c r="K1603" s="264">
        <v>50</v>
      </c>
      <c r="L1603" s="264">
        <v>50</v>
      </c>
      <c r="M1603" s="264">
        <v>0</v>
      </c>
      <c r="N1603" s="264">
        <v>0</v>
      </c>
      <c r="O1603" s="264">
        <v>2492</v>
      </c>
      <c r="P1603" s="264">
        <v>50</v>
      </c>
      <c r="Q1603" s="264">
        <v>50</v>
      </c>
      <c r="R1603" s="264">
        <v>6</v>
      </c>
      <c r="S1603" s="264">
        <v>0</v>
      </c>
      <c r="T1603" s="265">
        <v>0.015</v>
      </c>
      <c r="U1603" s="266">
        <v>4624</v>
      </c>
      <c r="V1603" s="266">
        <v>34</v>
      </c>
      <c r="W1603" s="266">
        <v>26</v>
      </c>
      <c r="X1603" s="266">
        <v>0</v>
      </c>
      <c r="Y1603" s="264">
        <v>0</v>
      </c>
      <c r="Z1603" s="267">
        <v>0.00735294117647059</v>
      </c>
      <c r="AA1603" s="267">
        <v>0.00735294117647059</v>
      </c>
      <c r="AB1603" s="267">
        <v>0.0109481059776659</v>
      </c>
      <c r="AC1603" s="268">
        <v>0.0200642054574639</v>
      </c>
      <c r="AD1603" s="269">
        <v>-0.00359516480119528</v>
      </c>
      <c r="AE1603" s="270">
        <v>26151</v>
      </c>
      <c r="AF1603" s="271">
        <v>315</v>
      </c>
      <c r="AG1603" s="271">
        <v>0</v>
      </c>
      <c r="AH1603" s="271">
        <v>25709</v>
      </c>
      <c r="AI1603" s="271">
        <v>341</v>
      </c>
      <c r="AJ1603" s="271">
        <v>0</v>
      </c>
      <c r="AK1603" s="268">
        <v>0.0120454284730985</v>
      </c>
      <c r="AL1603" s="268">
        <v>0.0132638375666109</v>
      </c>
      <c r="AM1603" s="269">
        <v>-0.00121840909351237</v>
      </c>
    </row>
    <row r="1604" spans="1:39">
      <c r="A1604" s="279" t="s">
        <v>1974</v>
      </c>
      <c r="B1604" s="280" t="s">
        <v>3370</v>
      </c>
      <c r="C1604" s="262" t="s">
        <v>2646</v>
      </c>
      <c r="D1604" s="280" t="s">
        <v>2647</v>
      </c>
      <c r="E1604" s="263">
        <v>5513</v>
      </c>
      <c r="F1604" s="263">
        <v>67</v>
      </c>
      <c r="G1604" s="263">
        <v>50</v>
      </c>
      <c r="H1604" s="263">
        <v>0</v>
      </c>
      <c r="I1604" s="263">
        <v>0</v>
      </c>
      <c r="J1604" s="264">
        <v>5285</v>
      </c>
      <c r="K1604" s="264">
        <v>85</v>
      </c>
      <c r="L1604" s="264">
        <v>85</v>
      </c>
      <c r="M1604" s="264">
        <v>4</v>
      </c>
      <c r="N1604" s="264">
        <v>0</v>
      </c>
      <c r="O1604" s="264">
        <v>3169</v>
      </c>
      <c r="P1604" s="264">
        <v>98</v>
      </c>
      <c r="Q1604" s="264">
        <v>98</v>
      </c>
      <c r="R1604" s="264">
        <v>46</v>
      </c>
      <c r="S1604" s="264">
        <v>0</v>
      </c>
      <c r="T1604" s="265">
        <v>0.015</v>
      </c>
      <c r="U1604" s="266">
        <v>5513</v>
      </c>
      <c r="V1604" s="266">
        <v>67</v>
      </c>
      <c r="W1604" s="266">
        <v>50</v>
      </c>
      <c r="X1604" s="266">
        <v>0</v>
      </c>
      <c r="Y1604" s="264">
        <v>0</v>
      </c>
      <c r="Z1604" s="267">
        <v>0.0121530926900054</v>
      </c>
      <c r="AA1604" s="267">
        <v>0.0121530926900054</v>
      </c>
      <c r="AB1604" s="267">
        <v>0.0160832544938505</v>
      </c>
      <c r="AC1604" s="268">
        <v>0.0309245818870306</v>
      </c>
      <c r="AD1604" s="269">
        <v>-0.00393016180384508</v>
      </c>
      <c r="AE1604" s="270">
        <v>31173</v>
      </c>
      <c r="AF1604" s="271">
        <v>603</v>
      </c>
      <c r="AG1604" s="271">
        <v>0</v>
      </c>
      <c r="AH1604" s="271">
        <v>30502</v>
      </c>
      <c r="AI1604" s="271">
        <v>649</v>
      </c>
      <c r="AJ1604" s="271">
        <v>1</v>
      </c>
      <c r="AK1604" s="268">
        <v>0.0193436627851025</v>
      </c>
      <c r="AL1604" s="268">
        <v>0.0212445085568159</v>
      </c>
      <c r="AM1604" s="269">
        <v>-0.00190084577171346</v>
      </c>
    </row>
    <row r="1605" spans="1:39">
      <c r="A1605" s="279" t="s">
        <v>1974</v>
      </c>
      <c r="B1605" s="280" t="s">
        <v>3370</v>
      </c>
      <c r="C1605" s="262" t="s">
        <v>2648</v>
      </c>
      <c r="D1605" s="280" t="s">
        <v>2649</v>
      </c>
      <c r="E1605" s="263">
        <v>3231</v>
      </c>
      <c r="F1605" s="263">
        <v>67</v>
      </c>
      <c r="G1605" s="263">
        <v>50</v>
      </c>
      <c r="H1605" s="263">
        <v>1</v>
      </c>
      <c r="I1605" s="263">
        <v>0</v>
      </c>
      <c r="J1605" s="264">
        <v>3223</v>
      </c>
      <c r="K1605" s="264">
        <v>61</v>
      </c>
      <c r="L1605" s="264">
        <v>61</v>
      </c>
      <c r="M1605" s="264">
        <v>0</v>
      </c>
      <c r="N1605" s="264">
        <v>0</v>
      </c>
      <c r="O1605" s="264">
        <v>1718</v>
      </c>
      <c r="P1605" s="264">
        <v>44</v>
      </c>
      <c r="Q1605" s="264">
        <v>44</v>
      </c>
      <c r="R1605" s="264">
        <v>25</v>
      </c>
      <c r="S1605" s="264">
        <v>0</v>
      </c>
      <c r="T1605" s="265">
        <v>0.015</v>
      </c>
      <c r="U1605" s="266">
        <v>3231</v>
      </c>
      <c r="V1605" s="266">
        <v>67</v>
      </c>
      <c r="W1605" s="266">
        <v>50</v>
      </c>
      <c r="X1605" s="266">
        <v>0</v>
      </c>
      <c r="Y1605" s="264">
        <v>1</v>
      </c>
      <c r="Z1605" s="267">
        <v>0.0207366140513773</v>
      </c>
      <c r="AA1605" s="267">
        <v>0.0207366140513773</v>
      </c>
      <c r="AB1605" s="267">
        <v>0.0189264660254421</v>
      </c>
      <c r="AC1605" s="268">
        <v>0.0256111757857974</v>
      </c>
      <c r="AD1605" s="269">
        <v>0.00181014802593515</v>
      </c>
      <c r="AE1605" s="270">
        <v>18074</v>
      </c>
      <c r="AF1605" s="271">
        <v>413</v>
      </c>
      <c r="AG1605" s="271">
        <v>0</v>
      </c>
      <c r="AH1605" s="271">
        <v>17185</v>
      </c>
      <c r="AI1605" s="271">
        <v>392</v>
      </c>
      <c r="AJ1605" s="271">
        <v>0</v>
      </c>
      <c r="AK1605" s="268">
        <v>0.02285050348567</v>
      </c>
      <c r="AL1605" s="268">
        <v>0.0228105906313646</v>
      </c>
      <c r="AM1605" s="269">
        <v>3.99128543054593e-5</v>
      </c>
    </row>
    <row r="1606" spans="1:39">
      <c r="A1606" s="279" t="s">
        <v>1974</v>
      </c>
      <c r="B1606" s="280" t="s">
        <v>3370</v>
      </c>
      <c r="C1606" s="262" t="s">
        <v>2650</v>
      </c>
      <c r="D1606" s="280" t="s">
        <v>2651</v>
      </c>
      <c r="E1606" s="263">
        <v>7942</v>
      </c>
      <c r="F1606" s="263">
        <v>90</v>
      </c>
      <c r="G1606" s="263">
        <v>67</v>
      </c>
      <c r="H1606" s="263">
        <v>0</v>
      </c>
      <c r="I1606" s="263">
        <v>0</v>
      </c>
      <c r="J1606" s="264">
        <v>7274</v>
      </c>
      <c r="K1606" s="264">
        <v>83</v>
      </c>
      <c r="L1606" s="264">
        <v>82</v>
      </c>
      <c r="M1606" s="264">
        <v>0</v>
      </c>
      <c r="N1606" s="264">
        <v>0</v>
      </c>
      <c r="O1606" s="264">
        <v>4147</v>
      </c>
      <c r="P1606" s="264">
        <v>81</v>
      </c>
      <c r="Q1606" s="264">
        <v>81</v>
      </c>
      <c r="R1606" s="264">
        <v>19</v>
      </c>
      <c r="S1606" s="264">
        <v>0</v>
      </c>
      <c r="T1606" s="265">
        <v>0.015</v>
      </c>
      <c r="U1606" s="266">
        <v>7942</v>
      </c>
      <c r="V1606" s="266">
        <v>90</v>
      </c>
      <c r="W1606" s="266">
        <v>67</v>
      </c>
      <c r="X1606" s="266">
        <v>0</v>
      </c>
      <c r="Y1606" s="264">
        <v>0</v>
      </c>
      <c r="Z1606" s="267">
        <v>0.0113321581465626</v>
      </c>
      <c r="AA1606" s="267">
        <v>0.0113321581465626</v>
      </c>
      <c r="AB1606" s="267">
        <v>0.0114105031619467</v>
      </c>
      <c r="AC1606" s="268">
        <v>0.019532191945985</v>
      </c>
      <c r="AD1606" s="269">
        <v>-7.83450153840817e-5</v>
      </c>
      <c r="AE1606" s="270">
        <v>42682</v>
      </c>
      <c r="AF1606" s="271">
        <v>571</v>
      </c>
      <c r="AG1606" s="271">
        <v>0</v>
      </c>
      <c r="AH1606" s="271">
        <v>39992</v>
      </c>
      <c r="AI1606" s="271">
        <v>562</v>
      </c>
      <c r="AJ1606" s="271">
        <v>0</v>
      </c>
      <c r="AK1606" s="268">
        <v>0.0133780047795324</v>
      </c>
      <c r="AL1606" s="268">
        <v>0.0140528105621124</v>
      </c>
      <c r="AM1606" s="269">
        <v>-0.000674805782580067</v>
      </c>
    </row>
    <row r="1607" spans="1:39">
      <c r="A1607" s="279" t="s">
        <v>1974</v>
      </c>
      <c r="B1607" s="280" t="s">
        <v>3370</v>
      </c>
      <c r="C1607" s="262" t="s">
        <v>2652</v>
      </c>
      <c r="D1607" s="280" t="s">
        <v>2653</v>
      </c>
      <c r="E1607" s="263">
        <v>4607</v>
      </c>
      <c r="F1607" s="263">
        <v>41</v>
      </c>
      <c r="G1607" s="263">
        <v>28</v>
      </c>
      <c r="H1607" s="263">
        <v>0</v>
      </c>
      <c r="I1607" s="263">
        <v>0</v>
      </c>
      <c r="J1607" s="264">
        <v>4552</v>
      </c>
      <c r="K1607" s="264">
        <v>50</v>
      </c>
      <c r="L1607" s="264">
        <v>50</v>
      </c>
      <c r="M1607" s="264">
        <v>1</v>
      </c>
      <c r="N1607" s="264">
        <v>0</v>
      </c>
      <c r="O1607" s="264">
        <v>2615</v>
      </c>
      <c r="P1607" s="264">
        <v>48</v>
      </c>
      <c r="Q1607" s="264">
        <v>48</v>
      </c>
      <c r="R1607" s="264">
        <v>13</v>
      </c>
      <c r="S1607" s="264">
        <v>0</v>
      </c>
      <c r="T1607" s="265">
        <v>0.015</v>
      </c>
      <c r="U1607" s="266">
        <v>4607</v>
      </c>
      <c r="V1607" s="266">
        <v>41</v>
      </c>
      <c r="W1607" s="266">
        <v>28</v>
      </c>
      <c r="X1607" s="266">
        <v>0</v>
      </c>
      <c r="Y1607" s="264">
        <v>0</v>
      </c>
      <c r="Z1607" s="267">
        <v>0.00889950075971348</v>
      </c>
      <c r="AA1607" s="267">
        <v>0.00889950075971348</v>
      </c>
      <c r="AB1607" s="267">
        <v>0.0109841827768014</v>
      </c>
      <c r="AC1607" s="268">
        <v>0.0183556405353728</v>
      </c>
      <c r="AD1607" s="269">
        <v>-0.00208468201708793</v>
      </c>
      <c r="AE1607" s="270">
        <v>26320</v>
      </c>
      <c r="AF1607" s="271">
        <v>384</v>
      </c>
      <c r="AG1607" s="271">
        <v>0</v>
      </c>
      <c r="AH1607" s="271">
        <v>24650</v>
      </c>
      <c r="AI1607" s="271">
        <v>340</v>
      </c>
      <c r="AJ1607" s="271">
        <v>0</v>
      </c>
      <c r="AK1607" s="268">
        <v>0.0145896656534954</v>
      </c>
      <c r="AL1607" s="268">
        <v>0.0137931034482759</v>
      </c>
      <c r="AM1607" s="269">
        <v>0.000796562205219578</v>
      </c>
    </row>
    <row r="1608" spans="1:39">
      <c r="A1608" s="279" t="s">
        <v>1974</v>
      </c>
      <c r="B1608" s="280" t="s">
        <v>3370</v>
      </c>
      <c r="C1608" s="262" t="s">
        <v>2654</v>
      </c>
      <c r="D1608" s="280" t="s">
        <v>2655</v>
      </c>
      <c r="E1608" s="263">
        <v>4910</v>
      </c>
      <c r="F1608" s="263">
        <v>54</v>
      </c>
      <c r="G1608" s="263">
        <v>49</v>
      </c>
      <c r="H1608" s="263">
        <v>0</v>
      </c>
      <c r="I1608" s="263">
        <v>0</v>
      </c>
      <c r="J1608" s="264">
        <v>4315</v>
      </c>
      <c r="K1608" s="264">
        <v>65</v>
      </c>
      <c r="L1608" s="264">
        <v>64</v>
      </c>
      <c r="M1608" s="264">
        <v>0</v>
      </c>
      <c r="N1608" s="264">
        <v>0</v>
      </c>
      <c r="O1608" s="264">
        <v>2580</v>
      </c>
      <c r="P1608" s="264">
        <v>84</v>
      </c>
      <c r="Q1608" s="264">
        <v>84</v>
      </c>
      <c r="R1608" s="264">
        <v>21</v>
      </c>
      <c r="S1608" s="264">
        <v>0</v>
      </c>
      <c r="T1608" s="265">
        <v>0.015</v>
      </c>
      <c r="U1608" s="266">
        <v>4910</v>
      </c>
      <c r="V1608" s="266">
        <v>54</v>
      </c>
      <c r="W1608" s="266">
        <v>49</v>
      </c>
      <c r="X1608" s="266">
        <v>0</v>
      </c>
      <c r="Y1608" s="264">
        <v>0</v>
      </c>
      <c r="Z1608" s="267">
        <v>0.0109979633401222</v>
      </c>
      <c r="AA1608" s="267">
        <v>0.0109979633401222</v>
      </c>
      <c r="AB1608" s="267">
        <v>0.015063731170336</v>
      </c>
      <c r="AC1608" s="268">
        <v>0.0325581395348837</v>
      </c>
      <c r="AD1608" s="269">
        <v>-0.00406576783021384</v>
      </c>
      <c r="AE1608" s="270">
        <v>26390</v>
      </c>
      <c r="AF1608" s="271">
        <v>500</v>
      </c>
      <c r="AG1608" s="271">
        <v>0</v>
      </c>
      <c r="AH1608" s="271">
        <v>25833</v>
      </c>
      <c r="AI1608" s="271">
        <v>490</v>
      </c>
      <c r="AJ1608" s="271">
        <v>1</v>
      </c>
      <c r="AK1608" s="268">
        <v>0.0189465706707086</v>
      </c>
      <c r="AL1608" s="268">
        <v>0.0189292765067936</v>
      </c>
      <c r="AM1608" s="269">
        <v>1.7294163914966e-5</v>
      </c>
    </row>
    <row r="1609" spans="1:39">
      <c r="A1609" s="279" t="s">
        <v>1974</v>
      </c>
      <c r="B1609" s="280" t="s">
        <v>3370</v>
      </c>
      <c r="C1609" s="262" t="s">
        <v>2656</v>
      </c>
      <c r="D1609" s="280" t="s">
        <v>2657</v>
      </c>
      <c r="E1609" s="263">
        <v>6321</v>
      </c>
      <c r="F1609" s="263">
        <v>146</v>
      </c>
      <c r="G1609" s="263">
        <v>118</v>
      </c>
      <c r="H1609" s="263">
        <v>0</v>
      </c>
      <c r="I1609" s="263">
        <v>0</v>
      </c>
      <c r="J1609" s="264">
        <v>5186</v>
      </c>
      <c r="K1609" s="264">
        <v>162</v>
      </c>
      <c r="L1609" s="264">
        <v>162</v>
      </c>
      <c r="M1609" s="264">
        <v>9</v>
      </c>
      <c r="N1609" s="264">
        <v>0</v>
      </c>
      <c r="O1609" s="264">
        <v>3147</v>
      </c>
      <c r="P1609" s="264">
        <v>101</v>
      </c>
      <c r="Q1609" s="264">
        <v>101</v>
      </c>
      <c r="R1609" s="264">
        <v>36</v>
      </c>
      <c r="S1609" s="264">
        <v>0</v>
      </c>
      <c r="T1609" s="265">
        <v>0.015</v>
      </c>
      <c r="U1609" s="266">
        <v>6321</v>
      </c>
      <c r="V1609" s="266">
        <v>146</v>
      </c>
      <c r="W1609" s="266">
        <v>118</v>
      </c>
      <c r="X1609" s="266">
        <v>0</v>
      </c>
      <c r="Y1609" s="264">
        <v>0</v>
      </c>
      <c r="Z1609" s="267">
        <v>0.0230976111374782</v>
      </c>
      <c r="AA1609" s="267">
        <v>0.0230976111374782</v>
      </c>
      <c r="AB1609" s="267">
        <v>0.0312379483224065</v>
      </c>
      <c r="AC1609" s="268">
        <v>0.0320940578328567</v>
      </c>
      <c r="AD1609" s="269">
        <v>-0.00814033718492823</v>
      </c>
      <c r="AE1609" s="270">
        <v>35501</v>
      </c>
      <c r="AF1609" s="271">
        <v>955</v>
      </c>
      <c r="AG1609" s="271">
        <v>0</v>
      </c>
      <c r="AH1609" s="271">
        <v>34204</v>
      </c>
      <c r="AI1609" s="271">
        <v>957</v>
      </c>
      <c r="AJ1609" s="271">
        <v>0</v>
      </c>
      <c r="AK1609" s="268">
        <v>0.0269006506858962</v>
      </c>
      <c r="AL1609" s="268">
        <v>0.0279791837212022</v>
      </c>
      <c r="AM1609" s="269">
        <v>-0.00107853303530603</v>
      </c>
    </row>
    <row r="1610" spans="1:39">
      <c r="A1610" s="279" t="s">
        <v>1974</v>
      </c>
      <c r="B1610" s="280" t="s">
        <v>3370</v>
      </c>
      <c r="C1610" s="262" t="s">
        <v>2658</v>
      </c>
      <c r="D1610" s="280" t="s">
        <v>2659</v>
      </c>
      <c r="E1610" s="263">
        <v>5237</v>
      </c>
      <c r="F1610" s="263">
        <v>29</v>
      </c>
      <c r="G1610" s="263">
        <v>12</v>
      </c>
      <c r="H1610" s="263">
        <v>1</v>
      </c>
      <c r="I1610" s="263">
        <v>0</v>
      </c>
      <c r="J1610" s="264">
        <v>4738</v>
      </c>
      <c r="K1610" s="264">
        <v>42</v>
      </c>
      <c r="L1610" s="264">
        <v>42</v>
      </c>
      <c r="M1610" s="264">
        <v>4</v>
      </c>
      <c r="N1610" s="264">
        <v>0</v>
      </c>
      <c r="O1610" s="264">
        <v>2756</v>
      </c>
      <c r="P1610" s="264">
        <v>40</v>
      </c>
      <c r="Q1610" s="264">
        <v>40</v>
      </c>
      <c r="R1610" s="264">
        <v>11</v>
      </c>
      <c r="S1610" s="264">
        <v>0</v>
      </c>
      <c r="T1610" s="265">
        <v>0.015</v>
      </c>
      <c r="U1610" s="266">
        <v>5237</v>
      </c>
      <c r="V1610" s="266">
        <v>29</v>
      </c>
      <c r="W1610" s="266">
        <v>12</v>
      </c>
      <c r="X1610" s="266">
        <v>0</v>
      </c>
      <c r="Y1610" s="264">
        <v>1</v>
      </c>
      <c r="Z1610" s="267">
        <v>0.00553752148176437</v>
      </c>
      <c r="AA1610" s="267">
        <v>0.00553752148176437</v>
      </c>
      <c r="AB1610" s="267">
        <v>0.00886449978894048</v>
      </c>
      <c r="AC1610" s="268">
        <v>0.0145137880986938</v>
      </c>
      <c r="AD1610" s="269">
        <v>-0.00332697830717611</v>
      </c>
      <c r="AE1610" s="270">
        <v>28024</v>
      </c>
      <c r="AF1610" s="271">
        <v>272</v>
      </c>
      <c r="AG1610" s="271">
        <v>0</v>
      </c>
      <c r="AH1610" s="271">
        <v>26226</v>
      </c>
      <c r="AI1610" s="271">
        <v>268</v>
      </c>
      <c r="AJ1610" s="271">
        <v>0</v>
      </c>
      <c r="AK1610" s="268">
        <v>0.0097059663145875</v>
      </c>
      <c r="AL1610" s="268">
        <v>0.0102188667734309</v>
      </c>
      <c r="AM1610" s="269">
        <v>-0.00051290045884345</v>
      </c>
    </row>
    <row r="1611" spans="1:39">
      <c r="A1611" s="279" t="s">
        <v>1974</v>
      </c>
      <c r="B1611" s="280" t="s">
        <v>3370</v>
      </c>
      <c r="C1611" s="262" t="s">
        <v>2660</v>
      </c>
      <c r="D1611" s="280" t="s">
        <v>2661</v>
      </c>
      <c r="E1611" s="263">
        <v>9242</v>
      </c>
      <c r="F1611" s="263">
        <v>153</v>
      </c>
      <c r="G1611" s="263">
        <v>112</v>
      </c>
      <c r="H1611" s="263">
        <v>0</v>
      </c>
      <c r="I1611" s="263">
        <v>0</v>
      </c>
      <c r="J1611" s="264">
        <v>9001</v>
      </c>
      <c r="K1611" s="264">
        <v>150</v>
      </c>
      <c r="L1611" s="264">
        <v>150</v>
      </c>
      <c r="M1611" s="264">
        <v>18</v>
      </c>
      <c r="N1611" s="264">
        <v>0</v>
      </c>
      <c r="O1611" s="264">
        <v>4961</v>
      </c>
      <c r="P1611" s="264">
        <v>124</v>
      </c>
      <c r="Q1611" s="264">
        <v>124</v>
      </c>
      <c r="R1611" s="264">
        <v>54</v>
      </c>
      <c r="S1611" s="264">
        <v>0</v>
      </c>
      <c r="T1611" s="265">
        <v>0.015</v>
      </c>
      <c r="U1611" s="266">
        <v>9242</v>
      </c>
      <c r="V1611" s="266">
        <v>153</v>
      </c>
      <c r="W1611" s="266">
        <v>112</v>
      </c>
      <c r="X1611" s="266">
        <v>0</v>
      </c>
      <c r="Y1611" s="264">
        <v>0</v>
      </c>
      <c r="Z1611" s="267">
        <v>0.0165548582557888</v>
      </c>
      <c r="AA1611" s="267">
        <v>0.0165548582557888</v>
      </c>
      <c r="AB1611" s="267">
        <v>0.0166648150205533</v>
      </c>
      <c r="AC1611" s="268">
        <v>0.0249949606934086</v>
      </c>
      <c r="AD1611" s="269">
        <v>-0.000109956764764479</v>
      </c>
      <c r="AE1611" s="270">
        <v>51901</v>
      </c>
      <c r="AF1611" s="271">
        <v>1135</v>
      </c>
      <c r="AG1611" s="271">
        <v>0</v>
      </c>
      <c r="AH1611" s="271">
        <v>49447</v>
      </c>
      <c r="AI1611" s="271">
        <v>1091</v>
      </c>
      <c r="AJ1611" s="271">
        <v>0</v>
      </c>
      <c r="AK1611" s="268">
        <v>0.0218685574459066</v>
      </c>
      <c r="AL1611" s="268">
        <v>0.022064028151354</v>
      </c>
      <c r="AM1611" s="269">
        <v>-0.000195470705447343</v>
      </c>
    </row>
    <row r="1612" spans="1:39">
      <c r="A1612" s="279" t="s">
        <v>1974</v>
      </c>
      <c r="B1612" s="280" t="s">
        <v>3370</v>
      </c>
      <c r="C1612" s="262" t="s">
        <v>2662</v>
      </c>
      <c r="D1612" s="280" t="s">
        <v>2663</v>
      </c>
      <c r="E1612" s="263">
        <v>1610</v>
      </c>
      <c r="F1612" s="263">
        <v>38</v>
      </c>
      <c r="G1612" s="263">
        <v>25</v>
      </c>
      <c r="H1612" s="263">
        <v>0</v>
      </c>
      <c r="I1612" s="263">
        <v>0</v>
      </c>
      <c r="J1612" s="264">
        <v>1445</v>
      </c>
      <c r="K1612" s="264">
        <v>38</v>
      </c>
      <c r="L1612" s="264">
        <v>38</v>
      </c>
      <c r="M1612" s="264">
        <v>0</v>
      </c>
      <c r="N1612" s="264">
        <v>0</v>
      </c>
      <c r="O1612" s="264">
        <v>979</v>
      </c>
      <c r="P1612" s="264">
        <v>34</v>
      </c>
      <c r="Q1612" s="264">
        <v>34</v>
      </c>
      <c r="R1612" s="264">
        <v>5</v>
      </c>
      <c r="S1612" s="264">
        <v>0</v>
      </c>
      <c r="T1612" s="265">
        <v>0.015</v>
      </c>
      <c r="U1612" s="266">
        <v>1610</v>
      </c>
      <c r="V1612" s="266">
        <v>38</v>
      </c>
      <c r="W1612" s="266">
        <v>25</v>
      </c>
      <c r="X1612" s="266">
        <v>0</v>
      </c>
      <c r="Y1612" s="264">
        <v>0</v>
      </c>
      <c r="Z1612" s="267">
        <v>0.0236024844720497</v>
      </c>
      <c r="AA1612" s="267">
        <v>0.0236024844720497</v>
      </c>
      <c r="AB1612" s="267">
        <v>0.0262975778546713</v>
      </c>
      <c r="AC1612" s="268">
        <v>0.034729315628192</v>
      </c>
      <c r="AD1612" s="269">
        <v>-0.00269509338262159</v>
      </c>
      <c r="AE1612" s="270">
        <v>9775</v>
      </c>
      <c r="AF1612" s="271">
        <v>265</v>
      </c>
      <c r="AG1612" s="271">
        <v>1</v>
      </c>
      <c r="AH1612" s="271">
        <v>9438</v>
      </c>
      <c r="AI1612" s="271">
        <v>256</v>
      </c>
      <c r="AJ1612" s="271">
        <v>0</v>
      </c>
      <c r="AK1612" s="268">
        <v>0.0270076726342711</v>
      </c>
      <c r="AL1612" s="268">
        <v>0.0271243907607544</v>
      </c>
      <c r="AM1612" s="269">
        <v>-0.000116718126483298</v>
      </c>
    </row>
    <row r="1613" spans="1:39">
      <c r="A1613" s="279" t="s">
        <v>1974</v>
      </c>
      <c r="B1613" s="280" t="s">
        <v>3370</v>
      </c>
      <c r="C1613" s="262" t="s">
        <v>2664</v>
      </c>
      <c r="D1613" s="280" t="s">
        <v>2665</v>
      </c>
      <c r="E1613" s="263">
        <v>4729</v>
      </c>
      <c r="F1613" s="263">
        <v>58</v>
      </c>
      <c r="G1613" s="263">
        <v>36</v>
      </c>
      <c r="H1613" s="263">
        <v>1</v>
      </c>
      <c r="I1613" s="263">
        <v>0</v>
      </c>
      <c r="J1613" s="264">
        <v>4652</v>
      </c>
      <c r="K1613" s="264">
        <v>79</v>
      </c>
      <c r="L1613" s="264">
        <v>79</v>
      </c>
      <c r="M1613" s="264">
        <v>1</v>
      </c>
      <c r="N1613" s="264">
        <v>0</v>
      </c>
      <c r="O1613" s="264">
        <v>2611</v>
      </c>
      <c r="P1613" s="264">
        <v>44</v>
      </c>
      <c r="Q1613" s="264">
        <v>44</v>
      </c>
      <c r="R1613" s="264">
        <v>23</v>
      </c>
      <c r="S1613" s="264">
        <v>0</v>
      </c>
      <c r="T1613" s="265">
        <v>0.015</v>
      </c>
      <c r="U1613" s="266">
        <v>4729</v>
      </c>
      <c r="V1613" s="266">
        <v>58</v>
      </c>
      <c r="W1613" s="266">
        <v>36</v>
      </c>
      <c r="X1613" s="266">
        <v>0</v>
      </c>
      <c r="Y1613" s="264">
        <v>1</v>
      </c>
      <c r="Z1613" s="267">
        <v>0.0122647494184817</v>
      </c>
      <c r="AA1613" s="267">
        <v>0.0122647494184817</v>
      </c>
      <c r="AB1613" s="267">
        <v>0.016981943250215</v>
      </c>
      <c r="AC1613" s="268">
        <v>0.0168517809268479</v>
      </c>
      <c r="AD1613" s="269">
        <v>-0.00471719383173325</v>
      </c>
      <c r="AE1613" s="270">
        <v>27019</v>
      </c>
      <c r="AF1613" s="271">
        <v>434</v>
      </c>
      <c r="AG1613" s="271">
        <v>0</v>
      </c>
      <c r="AH1613" s="271">
        <v>25556</v>
      </c>
      <c r="AI1613" s="271">
        <v>477</v>
      </c>
      <c r="AJ1613" s="271">
        <v>0</v>
      </c>
      <c r="AK1613" s="268">
        <v>0.0160627706428809</v>
      </c>
      <c r="AL1613" s="268">
        <v>0.0186648927844733</v>
      </c>
      <c r="AM1613" s="269">
        <v>-0.00260212214159238</v>
      </c>
    </row>
    <row r="1614" spans="1:39">
      <c r="A1614" s="279" t="s">
        <v>1974</v>
      </c>
      <c r="B1614" s="280" t="s">
        <v>3370</v>
      </c>
      <c r="C1614" s="262" t="s">
        <v>2666</v>
      </c>
      <c r="D1614" s="280" t="s">
        <v>2667</v>
      </c>
      <c r="E1614" s="263">
        <v>4981</v>
      </c>
      <c r="F1614" s="263">
        <v>64</v>
      </c>
      <c r="G1614" s="263">
        <v>51</v>
      </c>
      <c r="H1614" s="263">
        <v>0</v>
      </c>
      <c r="I1614" s="263">
        <v>0</v>
      </c>
      <c r="J1614" s="264">
        <v>4846</v>
      </c>
      <c r="K1614" s="264">
        <v>99</v>
      </c>
      <c r="L1614" s="264">
        <v>99</v>
      </c>
      <c r="M1614" s="264">
        <v>9</v>
      </c>
      <c r="N1614" s="264">
        <v>0</v>
      </c>
      <c r="O1614" s="264">
        <v>2916</v>
      </c>
      <c r="P1614" s="264">
        <v>110</v>
      </c>
      <c r="Q1614" s="264">
        <v>110</v>
      </c>
      <c r="R1614" s="264">
        <v>63</v>
      </c>
      <c r="S1614" s="264">
        <v>0</v>
      </c>
      <c r="T1614" s="265">
        <v>0.015</v>
      </c>
      <c r="U1614" s="266">
        <v>4981</v>
      </c>
      <c r="V1614" s="266">
        <v>64</v>
      </c>
      <c r="W1614" s="266">
        <v>51</v>
      </c>
      <c r="X1614" s="266">
        <v>0</v>
      </c>
      <c r="Y1614" s="264">
        <v>0</v>
      </c>
      <c r="Z1614" s="267">
        <v>0.0128488255370408</v>
      </c>
      <c r="AA1614" s="267">
        <v>0.0128488255370408</v>
      </c>
      <c r="AB1614" s="267">
        <v>0.0204292199752373</v>
      </c>
      <c r="AC1614" s="268">
        <v>0.0377229080932785</v>
      </c>
      <c r="AD1614" s="269">
        <v>-0.00758039443819655</v>
      </c>
      <c r="AE1614" s="270">
        <v>28680</v>
      </c>
      <c r="AF1614" s="271">
        <v>704</v>
      </c>
      <c r="AG1614" s="271">
        <v>0</v>
      </c>
      <c r="AH1614" s="271">
        <v>27895</v>
      </c>
      <c r="AI1614" s="271">
        <v>797</v>
      </c>
      <c r="AJ1614" s="271">
        <v>0</v>
      </c>
      <c r="AK1614" s="268">
        <v>0.0245467224546722</v>
      </c>
      <c r="AL1614" s="268">
        <v>0.0285714285714286</v>
      </c>
      <c r="AM1614" s="269">
        <v>-0.00402470611675633</v>
      </c>
    </row>
    <row r="1615" spans="1:39">
      <c r="A1615" s="279" t="s">
        <v>1974</v>
      </c>
      <c r="B1615" s="280" t="s">
        <v>3371</v>
      </c>
      <c r="C1615" s="262" t="s">
        <v>2668</v>
      </c>
      <c r="D1615" s="280" t="s">
        <v>2669</v>
      </c>
      <c r="E1615" s="263">
        <v>5190</v>
      </c>
      <c r="F1615" s="263">
        <v>70</v>
      </c>
      <c r="G1615" s="263">
        <v>44</v>
      </c>
      <c r="H1615" s="263">
        <v>0</v>
      </c>
      <c r="I1615" s="263">
        <v>0</v>
      </c>
      <c r="J1615" s="264">
        <v>5581</v>
      </c>
      <c r="K1615" s="264">
        <v>92</v>
      </c>
      <c r="L1615" s="264">
        <v>91</v>
      </c>
      <c r="M1615" s="264">
        <v>12</v>
      </c>
      <c r="N1615" s="264">
        <v>0</v>
      </c>
      <c r="O1615" s="264">
        <v>3872</v>
      </c>
      <c r="P1615" s="264">
        <v>80</v>
      </c>
      <c r="Q1615" s="264">
        <v>79</v>
      </c>
      <c r="R1615" s="264">
        <v>52</v>
      </c>
      <c r="S1615" s="264">
        <v>0</v>
      </c>
      <c r="T1615" s="265">
        <v>0.015</v>
      </c>
      <c r="U1615" s="266">
        <v>5190</v>
      </c>
      <c r="V1615" s="266">
        <v>70</v>
      </c>
      <c r="W1615" s="266">
        <v>44</v>
      </c>
      <c r="X1615" s="266">
        <v>0</v>
      </c>
      <c r="Y1615" s="264">
        <v>0</v>
      </c>
      <c r="Z1615" s="267">
        <v>0.0134874759152216</v>
      </c>
      <c r="AA1615" s="267">
        <v>0.0134874759152216</v>
      </c>
      <c r="AB1615" s="267">
        <v>0.0164845009854865</v>
      </c>
      <c r="AC1615" s="268">
        <v>0.0206611570247934</v>
      </c>
      <c r="AD1615" s="269">
        <v>-0.00299702507026489</v>
      </c>
      <c r="AE1615" s="270">
        <v>32746</v>
      </c>
      <c r="AF1615" s="271">
        <v>475</v>
      </c>
      <c r="AG1615" s="271">
        <v>0</v>
      </c>
      <c r="AH1615" s="271">
        <v>30855</v>
      </c>
      <c r="AI1615" s="271">
        <v>404</v>
      </c>
      <c r="AJ1615" s="271">
        <v>0</v>
      </c>
      <c r="AK1615" s="268">
        <v>0.0145055884688206</v>
      </c>
      <c r="AL1615" s="268">
        <v>0.0130935018635553</v>
      </c>
      <c r="AM1615" s="269">
        <v>0.00141208660526528</v>
      </c>
    </row>
    <row r="1616" spans="1:39">
      <c r="A1616" s="279" t="s">
        <v>1974</v>
      </c>
      <c r="B1616" s="280" t="s">
        <v>3371</v>
      </c>
      <c r="C1616" s="262" t="s">
        <v>2670</v>
      </c>
      <c r="D1616" s="280" t="s">
        <v>2671</v>
      </c>
      <c r="E1616" s="263">
        <v>3702</v>
      </c>
      <c r="F1616" s="263">
        <v>33</v>
      </c>
      <c r="G1616" s="263">
        <v>23</v>
      </c>
      <c r="H1616" s="263">
        <v>1</v>
      </c>
      <c r="I1616" s="263">
        <v>0</v>
      </c>
      <c r="J1616" s="264">
        <v>4397</v>
      </c>
      <c r="K1616" s="264">
        <v>60</v>
      </c>
      <c r="L1616" s="264">
        <v>60</v>
      </c>
      <c r="M1616" s="264">
        <v>3</v>
      </c>
      <c r="N1616" s="264">
        <v>0</v>
      </c>
      <c r="O1616" s="264">
        <v>2925</v>
      </c>
      <c r="P1616" s="264">
        <v>39</v>
      </c>
      <c r="Q1616" s="264">
        <v>39</v>
      </c>
      <c r="R1616" s="264">
        <v>17</v>
      </c>
      <c r="S1616" s="264">
        <v>0</v>
      </c>
      <c r="T1616" s="265">
        <v>0.015</v>
      </c>
      <c r="U1616" s="266">
        <v>3702</v>
      </c>
      <c r="V1616" s="266">
        <v>33</v>
      </c>
      <c r="W1616" s="266">
        <v>23</v>
      </c>
      <c r="X1616" s="266">
        <v>0</v>
      </c>
      <c r="Y1616" s="264">
        <v>1</v>
      </c>
      <c r="Z1616" s="267">
        <v>0.00891410048622366</v>
      </c>
      <c r="AA1616" s="267">
        <v>0.00891410048622366</v>
      </c>
      <c r="AB1616" s="267">
        <v>0.0136456675005686</v>
      </c>
      <c r="AC1616" s="268">
        <v>0.0133333333333333</v>
      </c>
      <c r="AD1616" s="269">
        <v>-0.00473156701434491</v>
      </c>
      <c r="AE1616" s="270">
        <v>23983</v>
      </c>
      <c r="AF1616" s="271">
        <v>297</v>
      </c>
      <c r="AG1616" s="271">
        <v>0</v>
      </c>
      <c r="AH1616" s="271">
        <v>21604</v>
      </c>
      <c r="AI1616" s="271">
        <v>275</v>
      </c>
      <c r="AJ1616" s="271">
        <v>0</v>
      </c>
      <c r="AK1616" s="268">
        <v>0.0123837718383855</v>
      </c>
      <c r="AL1616" s="268">
        <v>0.0127291242362525</v>
      </c>
      <c r="AM1616" s="269">
        <v>-0.000345352397867024</v>
      </c>
    </row>
    <row r="1617" spans="1:39">
      <c r="A1617" s="279" t="s">
        <v>1974</v>
      </c>
      <c r="B1617" s="280" t="s">
        <v>3371</v>
      </c>
      <c r="C1617" s="262" t="s">
        <v>2672</v>
      </c>
      <c r="D1617" s="280" t="s">
        <v>2673</v>
      </c>
      <c r="E1617" s="263">
        <v>0</v>
      </c>
      <c r="F1617" s="263">
        <v>0</v>
      </c>
      <c r="G1617" s="263">
        <v>0</v>
      </c>
      <c r="H1617" s="263">
        <v>0</v>
      </c>
      <c r="I1617" s="263">
        <v>0</v>
      </c>
      <c r="J1617" s="264">
        <v>0</v>
      </c>
      <c r="K1617" s="264">
        <v>0</v>
      </c>
      <c r="L1617" s="264">
        <v>0</v>
      </c>
      <c r="M1617" s="264">
        <v>0</v>
      </c>
      <c r="N1617" s="264">
        <v>0</v>
      </c>
      <c r="O1617" s="264">
        <v>0</v>
      </c>
      <c r="P1617" s="264">
        <v>0</v>
      </c>
      <c r="Q1617" s="264">
        <v>0</v>
      </c>
      <c r="R1617" s="264">
        <v>0</v>
      </c>
      <c r="S1617" s="264">
        <v>0</v>
      </c>
      <c r="T1617" s="265">
        <v>0.015</v>
      </c>
      <c r="U1617" s="266">
        <v>0</v>
      </c>
      <c r="V1617" s="266">
        <v>0</v>
      </c>
      <c r="W1617" s="266">
        <v>0</v>
      </c>
      <c r="X1617" s="266">
        <v>0</v>
      </c>
      <c r="Y1617" s="264">
        <v>0</v>
      </c>
      <c r="Z1617" s="267">
        <v>0</v>
      </c>
      <c r="AA1617" s="267">
        <v>0</v>
      </c>
      <c r="AB1617" s="267">
        <v>0</v>
      </c>
      <c r="AC1617" s="268">
        <v>0</v>
      </c>
      <c r="AD1617" s="269">
        <v>0</v>
      </c>
      <c r="AE1617" s="270">
        <v>0</v>
      </c>
      <c r="AF1617" s="271">
        <v>0</v>
      </c>
      <c r="AG1617" s="271">
        <v>0</v>
      </c>
      <c r="AH1617" s="271">
        <v>0</v>
      </c>
      <c r="AI1617" s="271">
        <v>0</v>
      </c>
      <c r="AJ1617" s="271">
        <v>0</v>
      </c>
      <c r="AK1617" s="268">
        <v>0</v>
      </c>
      <c r="AL1617" s="268">
        <v>0</v>
      </c>
      <c r="AM1617" s="269">
        <v>0</v>
      </c>
    </row>
    <row r="1618" spans="1:39">
      <c r="A1618" s="279" t="s">
        <v>1974</v>
      </c>
      <c r="B1618" s="280" t="s">
        <v>3371</v>
      </c>
      <c r="C1618" s="262" t="s">
        <v>2674</v>
      </c>
      <c r="D1618" s="280" t="s">
        <v>2675</v>
      </c>
      <c r="E1618" s="263">
        <v>3169</v>
      </c>
      <c r="F1618" s="263">
        <v>62</v>
      </c>
      <c r="G1618" s="263">
        <v>51</v>
      </c>
      <c r="H1618" s="263">
        <v>0</v>
      </c>
      <c r="I1618" s="263">
        <v>0</v>
      </c>
      <c r="J1618" s="264">
        <v>3561</v>
      </c>
      <c r="K1618" s="264">
        <v>61</v>
      </c>
      <c r="L1618" s="264">
        <v>61</v>
      </c>
      <c r="M1618" s="264">
        <v>9</v>
      </c>
      <c r="N1618" s="264">
        <v>0</v>
      </c>
      <c r="O1618" s="264">
        <v>2369</v>
      </c>
      <c r="P1618" s="264">
        <v>37</v>
      </c>
      <c r="Q1618" s="264">
        <v>37</v>
      </c>
      <c r="R1618" s="264">
        <v>28</v>
      </c>
      <c r="S1618" s="264">
        <v>0</v>
      </c>
      <c r="T1618" s="265">
        <v>0.015</v>
      </c>
      <c r="U1618" s="266">
        <v>3169</v>
      </c>
      <c r="V1618" s="266">
        <v>62</v>
      </c>
      <c r="W1618" s="266">
        <v>51</v>
      </c>
      <c r="X1618" s="266">
        <v>0</v>
      </c>
      <c r="Y1618" s="264">
        <v>0</v>
      </c>
      <c r="Z1618" s="267">
        <v>0.0195645313979173</v>
      </c>
      <c r="AA1618" s="267">
        <v>0.0195645313979173</v>
      </c>
      <c r="AB1618" s="267">
        <v>0.0171300196573996</v>
      </c>
      <c r="AC1618" s="268">
        <v>0.015618404390038</v>
      </c>
      <c r="AD1618" s="269">
        <v>0.00243451174051772</v>
      </c>
      <c r="AE1618" s="270">
        <v>20053</v>
      </c>
      <c r="AF1618" s="271">
        <v>412</v>
      </c>
      <c r="AG1618" s="271">
        <v>0</v>
      </c>
      <c r="AH1618" s="271">
        <v>18289</v>
      </c>
      <c r="AI1618" s="271">
        <v>363</v>
      </c>
      <c r="AJ1618" s="271">
        <v>0</v>
      </c>
      <c r="AK1618" s="268">
        <v>0.0205455542811549</v>
      </c>
      <c r="AL1618" s="268">
        <v>0.0198479960632074</v>
      </c>
      <c r="AM1618" s="269">
        <v>0.000697558217947546</v>
      </c>
    </row>
    <row r="1619" spans="1:39">
      <c r="A1619" s="279" t="s">
        <v>1974</v>
      </c>
      <c r="B1619" s="280" t="s">
        <v>3371</v>
      </c>
      <c r="C1619" s="262" t="s">
        <v>2676</v>
      </c>
      <c r="D1619" s="280" t="s">
        <v>2677</v>
      </c>
      <c r="E1619" s="263">
        <v>9938</v>
      </c>
      <c r="F1619" s="263">
        <v>197</v>
      </c>
      <c r="G1619" s="263">
        <v>117</v>
      </c>
      <c r="H1619" s="263">
        <v>0</v>
      </c>
      <c r="I1619" s="263">
        <v>0</v>
      </c>
      <c r="J1619" s="264">
        <v>11089</v>
      </c>
      <c r="K1619" s="264">
        <v>216</v>
      </c>
      <c r="L1619" s="264">
        <v>216</v>
      </c>
      <c r="M1619" s="264">
        <v>3</v>
      </c>
      <c r="N1619" s="264">
        <v>0</v>
      </c>
      <c r="O1619" s="264">
        <v>7699</v>
      </c>
      <c r="P1619" s="264">
        <v>169</v>
      </c>
      <c r="Q1619" s="264">
        <v>169</v>
      </c>
      <c r="R1619" s="264">
        <v>73</v>
      </c>
      <c r="S1619" s="264">
        <v>0</v>
      </c>
      <c r="T1619" s="265">
        <v>0.015</v>
      </c>
      <c r="U1619" s="266">
        <v>9938</v>
      </c>
      <c r="V1619" s="266">
        <v>197</v>
      </c>
      <c r="W1619" s="266">
        <v>117</v>
      </c>
      <c r="X1619" s="266">
        <v>0</v>
      </c>
      <c r="Y1619" s="264">
        <v>0</v>
      </c>
      <c r="Z1619" s="267">
        <v>0.0198229019923526</v>
      </c>
      <c r="AA1619" s="267">
        <v>0.0198229019923526</v>
      </c>
      <c r="AB1619" s="267">
        <v>0.0194787627378483</v>
      </c>
      <c r="AC1619" s="268">
        <v>0.0219509027146383</v>
      </c>
      <c r="AD1619" s="269">
        <v>0.000344139254504269</v>
      </c>
      <c r="AE1619" s="270">
        <v>61171</v>
      </c>
      <c r="AF1619" s="271">
        <v>1349</v>
      </c>
      <c r="AG1619" s="271">
        <v>0</v>
      </c>
      <c r="AH1619" s="271">
        <v>54832</v>
      </c>
      <c r="AI1619" s="271">
        <v>1220</v>
      </c>
      <c r="AJ1619" s="271">
        <v>0</v>
      </c>
      <c r="AK1619" s="268">
        <v>0.0220529335796374</v>
      </c>
      <c r="AL1619" s="268">
        <v>0.0222497811496936</v>
      </c>
      <c r="AM1619" s="269">
        <v>-0.000196847570056197</v>
      </c>
    </row>
    <row r="1620" spans="1:39">
      <c r="A1620" s="279" t="s">
        <v>1974</v>
      </c>
      <c r="B1620" s="280" t="s">
        <v>3371</v>
      </c>
      <c r="C1620" s="262" t="s">
        <v>2678</v>
      </c>
      <c r="D1620" s="280" t="s">
        <v>2679</v>
      </c>
      <c r="E1620" s="263">
        <v>2534</v>
      </c>
      <c r="F1620" s="263">
        <v>39</v>
      </c>
      <c r="G1620" s="263">
        <v>31</v>
      </c>
      <c r="H1620" s="263">
        <v>0</v>
      </c>
      <c r="I1620" s="263">
        <v>0</v>
      </c>
      <c r="J1620" s="264">
        <v>2766</v>
      </c>
      <c r="K1620" s="264">
        <v>25</v>
      </c>
      <c r="L1620" s="264">
        <v>25</v>
      </c>
      <c r="M1620" s="264">
        <v>0</v>
      </c>
      <c r="N1620" s="264">
        <v>0</v>
      </c>
      <c r="O1620" s="264">
        <v>1867</v>
      </c>
      <c r="P1620" s="264">
        <v>29</v>
      </c>
      <c r="Q1620" s="264">
        <v>29</v>
      </c>
      <c r="R1620" s="264">
        <v>17</v>
      </c>
      <c r="S1620" s="264">
        <v>0</v>
      </c>
      <c r="T1620" s="265">
        <v>0.015</v>
      </c>
      <c r="U1620" s="266">
        <v>2534</v>
      </c>
      <c r="V1620" s="266">
        <v>39</v>
      </c>
      <c r="W1620" s="266">
        <v>31</v>
      </c>
      <c r="X1620" s="266">
        <v>0</v>
      </c>
      <c r="Y1620" s="264">
        <v>0</v>
      </c>
      <c r="Z1620" s="267">
        <v>0.0153906866614049</v>
      </c>
      <c r="AA1620" s="267">
        <v>0.0153906866614049</v>
      </c>
      <c r="AB1620" s="267">
        <v>0.00903832248734635</v>
      </c>
      <c r="AC1620" s="268">
        <v>0.015532940546331</v>
      </c>
      <c r="AD1620" s="269">
        <v>0.00635236417405854</v>
      </c>
      <c r="AE1620" s="270">
        <v>15624</v>
      </c>
      <c r="AF1620" s="271">
        <v>251</v>
      </c>
      <c r="AG1620" s="271">
        <v>0</v>
      </c>
      <c r="AH1620" s="271">
        <v>14200</v>
      </c>
      <c r="AI1620" s="271">
        <v>267</v>
      </c>
      <c r="AJ1620" s="271">
        <v>0</v>
      </c>
      <c r="AK1620" s="268">
        <v>0.0160650281618024</v>
      </c>
      <c r="AL1620" s="268">
        <v>0.0188028169014085</v>
      </c>
      <c r="AM1620" s="269">
        <v>-0.0027377887396061</v>
      </c>
    </row>
    <row r="1621" spans="1:39">
      <c r="A1621" s="279" t="s">
        <v>1974</v>
      </c>
      <c r="B1621" s="280" t="s">
        <v>3371</v>
      </c>
      <c r="C1621" s="262" t="s">
        <v>2680</v>
      </c>
      <c r="D1621" s="280" t="s">
        <v>2681</v>
      </c>
      <c r="E1621" s="263">
        <v>7040</v>
      </c>
      <c r="F1621" s="263">
        <v>99</v>
      </c>
      <c r="G1621" s="263">
        <v>74</v>
      </c>
      <c r="H1621" s="263">
        <v>1</v>
      </c>
      <c r="I1621" s="263">
        <v>0</v>
      </c>
      <c r="J1621" s="264">
        <v>7880</v>
      </c>
      <c r="K1621" s="264">
        <v>83</v>
      </c>
      <c r="L1621" s="264">
        <v>82</v>
      </c>
      <c r="M1621" s="264">
        <v>16</v>
      </c>
      <c r="N1621" s="264">
        <v>0</v>
      </c>
      <c r="O1621" s="264">
        <v>5097</v>
      </c>
      <c r="P1621" s="264">
        <v>66</v>
      </c>
      <c r="Q1621" s="264">
        <v>66</v>
      </c>
      <c r="R1621" s="264">
        <v>41</v>
      </c>
      <c r="S1621" s="264">
        <v>0</v>
      </c>
      <c r="T1621" s="265">
        <v>0.015</v>
      </c>
      <c r="U1621" s="266">
        <v>7040</v>
      </c>
      <c r="V1621" s="266">
        <v>99</v>
      </c>
      <c r="W1621" s="266">
        <v>74</v>
      </c>
      <c r="X1621" s="266">
        <v>0</v>
      </c>
      <c r="Y1621" s="264">
        <v>1</v>
      </c>
      <c r="Z1621" s="267">
        <v>0.0140625</v>
      </c>
      <c r="AA1621" s="267">
        <v>0.0140625</v>
      </c>
      <c r="AB1621" s="267">
        <v>0.0105329949238579</v>
      </c>
      <c r="AC1621" s="268">
        <v>0.012948793407887</v>
      </c>
      <c r="AD1621" s="269">
        <v>0.00352950507614213</v>
      </c>
      <c r="AE1621" s="270">
        <v>43615</v>
      </c>
      <c r="AF1621" s="271">
        <v>643</v>
      </c>
      <c r="AG1621" s="271">
        <v>0</v>
      </c>
      <c r="AH1621" s="271">
        <v>39562</v>
      </c>
      <c r="AI1621" s="271">
        <v>572</v>
      </c>
      <c r="AJ1621" s="271">
        <v>0</v>
      </c>
      <c r="AK1621" s="268">
        <v>0.0147426344147656</v>
      </c>
      <c r="AL1621" s="268">
        <v>0.0144583185885446</v>
      </c>
      <c r="AM1621" s="269">
        <v>0.000284315826221</v>
      </c>
    </row>
    <row r="1622" spans="1:39">
      <c r="A1622" s="279" t="s">
        <v>1974</v>
      </c>
      <c r="B1622" s="280" t="s">
        <v>3371</v>
      </c>
      <c r="C1622" s="262" t="s">
        <v>2682</v>
      </c>
      <c r="D1622" s="280" t="s">
        <v>2683</v>
      </c>
      <c r="E1622" s="263">
        <v>13319</v>
      </c>
      <c r="F1622" s="263">
        <v>240</v>
      </c>
      <c r="G1622" s="263">
        <v>190</v>
      </c>
      <c r="H1622" s="263">
        <v>2</v>
      </c>
      <c r="I1622" s="263">
        <v>0</v>
      </c>
      <c r="J1622" s="264">
        <v>15504</v>
      </c>
      <c r="K1622" s="264">
        <v>268</v>
      </c>
      <c r="L1622" s="264">
        <v>268</v>
      </c>
      <c r="M1622" s="264">
        <v>9</v>
      </c>
      <c r="N1622" s="264">
        <v>0</v>
      </c>
      <c r="O1622" s="264">
        <v>10319</v>
      </c>
      <c r="P1622" s="264">
        <v>279</v>
      </c>
      <c r="Q1622" s="264">
        <v>278</v>
      </c>
      <c r="R1622" s="264">
        <v>91</v>
      </c>
      <c r="S1622" s="264">
        <v>0</v>
      </c>
      <c r="T1622" s="265">
        <v>0.015</v>
      </c>
      <c r="U1622" s="266">
        <v>13319</v>
      </c>
      <c r="V1622" s="266">
        <v>240</v>
      </c>
      <c r="W1622" s="266">
        <v>190</v>
      </c>
      <c r="X1622" s="266">
        <v>0</v>
      </c>
      <c r="Y1622" s="264">
        <v>2</v>
      </c>
      <c r="Z1622" s="267">
        <v>0.0180193708236354</v>
      </c>
      <c r="AA1622" s="267">
        <v>0.0180193708236354</v>
      </c>
      <c r="AB1622" s="267">
        <v>0.0172858617131063</v>
      </c>
      <c r="AC1622" s="268">
        <v>0.0270375036340731</v>
      </c>
      <c r="AD1622" s="269">
        <v>0.000733509110529114</v>
      </c>
      <c r="AE1622" s="270">
        <v>82844</v>
      </c>
      <c r="AF1622" s="271">
        <v>1735</v>
      </c>
      <c r="AG1622" s="271">
        <v>0</v>
      </c>
      <c r="AH1622" s="271">
        <v>75200</v>
      </c>
      <c r="AI1622" s="271">
        <v>1607</v>
      </c>
      <c r="AJ1622" s="271">
        <v>2</v>
      </c>
      <c r="AK1622" s="268">
        <v>0.0209429771618946</v>
      </c>
      <c r="AL1622" s="268">
        <v>0.021343085106383</v>
      </c>
      <c r="AM1622" s="269">
        <v>-0.000400107944488335</v>
      </c>
    </row>
    <row r="1623" spans="1:39">
      <c r="A1623" s="279" t="s">
        <v>1974</v>
      </c>
      <c r="B1623" s="280" t="s">
        <v>3372</v>
      </c>
      <c r="C1623" s="262" t="s">
        <v>2684</v>
      </c>
      <c r="D1623" s="280" t="s">
        <v>2685</v>
      </c>
      <c r="E1623" s="263">
        <v>8680</v>
      </c>
      <c r="F1623" s="263">
        <v>196</v>
      </c>
      <c r="G1623" s="263">
        <v>137</v>
      </c>
      <c r="H1623" s="263">
        <v>7</v>
      </c>
      <c r="I1623" s="263">
        <v>0</v>
      </c>
      <c r="J1623" s="264">
        <v>9885</v>
      </c>
      <c r="K1623" s="264">
        <v>199</v>
      </c>
      <c r="L1623" s="264">
        <v>197</v>
      </c>
      <c r="M1623" s="264">
        <v>22</v>
      </c>
      <c r="N1623" s="264">
        <v>0</v>
      </c>
      <c r="O1623" s="264">
        <v>6989</v>
      </c>
      <c r="P1623" s="264">
        <v>183</v>
      </c>
      <c r="Q1623" s="264">
        <v>182</v>
      </c>
      <c r="R1623" s="264">
        <v>94</v>
      </c>
      <c r="S1623" s="264">
        <v>0</v>
      </c>
      <c r="T1623" s="265">
        <v>0.015</v>
      </c>
      <c r="U1623" s="266">
        <v>8680</v>
      </c>
      <c r="V1623" s="266">
        <v>196</v>
      </c>
      <c r="W1623" s="266">
        <v>137</v>
      </c>
      <c r="X1623" s="266">
        <v>0</v>
      </c>
      <c r="Y1623" s="264">
        <v>7</v>
      </c>
      <c r="Z1623" s="267">
        <v>0.0225806451612903</v>
      </c>
      <c r="AA1623" s="267">
        <v>0.0225806451612903</v>
      </c>
      <c r="AB1623" s="267">
        <v>0.0201315123925139</v>
      </c>
      <c r="AC1623" s="268">
        <v>0.0261840034339677</v>
      </c>
      <c r="AD1623" s="269">
        <v>0.00244913276877641</v>
      </c>
      <c r="AE1623" s="270">
        <v>55175</v>
      </c>
      <c r="AF1623" s="271">
        <v>1227</v>
      </c>
      <c r="AG1623" s="271">
        <v>0</v>
      </c>
      <c r="AH1623" s="271">
        <v>49266</v>
      </c>
      <c r="AI1623" s="271">
        <v>1073</v>
      </c>
      <c r="AJ1623" s="271">
        <v>1</v>
      </c>
      <c r="AK1623" s="268">
        <v>0.0222383325781604</v>
      </c>
      <c r="AL1623" s="268">
        <v>0.0217594284090448</v>
      </c>
      <c r="AM1623" s="269">
        <v>0.00047890416911562</v>
      </c>
    </row>
    <row r="1624" spans="1:39">
      <c r="A1624" s="279" t="s">
        <v>1974</v>
      </c>
      <c r="B1624" s="280" t="s">
        <v>3372</v>
      </c>
      <c r="C1624" s="262" t="s">
        <v>2686</v>
      </c>
      <c r="D1624" s="280" t="s">
        <v>2687</v>
      </c>
      <c r="E1624" s="263">
        <v>8186</v>
      </c>
      <c r="F1624" s="263">
        <v>167</v>
      </c>
      <c r="G1624" s="263">
        <v>120</v>
      </c>
      <c r="H1624" s="263">
        <v>0</v>
      </c>
      <c r="I1624" s="263">
        <v>0</v>
      </c>
      <c r="J1624" s="264">
        <v>9341</v>
      </c>
      <c r="K1624" s="264">
        <v>155</v>
      </c>
      <c r="L1624" s="264">
        <v>155</v>
      </c>
      <c r="M1624" s="264">
        <v>33</v>
      </c>
      <c r="N1624" s="264">
        <v>0</v>
      </c>
      <c r="O1624" s="264">
        <v>6128</v>
      </c>
      <c r="P1624" s="264">
        <v>103</v>
      </c>
      <c r="Q1624" s="264">
        <v>103</v>
      </c>
      <c r="R1624" s="264">
        <v>58</v>
      </c>
      <c r="S1624" s="264">
        <v>0</v>
      </c>
      <c r="T1624" s="265">
        <v>0.015</v>
      </c>
      <c r="U1624" s="266">
        <v>8186</v>
      </c>
      <c r="V1624" s="266">
        <v>167</v>
      </c>
      <c r="W1624" s="266">
        <v>120</v>
      </c>
      <c r="X1624" s="266">
        <v>0</v>
      </c>
      <c r="Y1624" s="264">
        <v>0</v>
      </c>
      <c r="Z1624" s="267">
        <v>0.020400684094796</v>
      </c>
      <c r="AA1624" s="267">
        <v>0.020400684094796</v>
      </c>
      <c r="AB1624" s="267">
        <v>0.0165935124718981</v>
      </c>
      <c r="AC1624" s="268">
        <v>0.0168080939947781</v>
      </c>
      <c r="AD1624" s="269">
        <v>0.00380717162289791</v>
      </c>
      <c r="AE1624" s="270">
        <v>50546</v>
      </c>
      <c r="AF1624" s="271">
        <v>985</v>
      </c>
      <c r="AG1624" s="271">
        <v>0</v>
      </c>
      <c r="AH1624" s="271">
        <v>45142</v>
      </c>
      <c r="AI1624" s="271">
        <v>979</v>
      </c>
      <c r="AJ1624" s="271">
        <v>0</v>
      </c>
      <c r="AK1624" s="268">
        <v>0.0194871997784197</v>
      </c>
      <c r="AL1624" s="268">
        <v>0.0216871206415312</v>
      </c>
      <c r="AM1624" s="269">
        <v>-0.00219992086311151</v>
      </c>
    </row>
    <row r="1625" spans="1:39">
      <c r="A1625" s="279" t="s">
        <v>1974</v>
      </c>
      <c r="B1625" s="280" t="s">
        <v>3372</v>
      </c>
      <c r="C1625" s="262" t="s">
        <v>2688</v>
      </c>
      <c r="D1625" s="280" t="s">
        <v>2689</v>
      </c>
      <c r="E1625" s="263">
        <v>2504</v>
      </c>
      <c r="F1625" s="263">
        <v>60</v>
      </c>
      <c r="G1625" s="263">
        <v>46</v>
      </c>
      <c r="H1625" s="263">
        <v>0</v>
      </c>
      <c r="I1625" s="263">
        <v>0</v>
      </c>
      <c r="J1625" s="264">
        <v>2812</v>
      </c>
      <c r="K1625" s="264">
        <v>56</v>
      </c>
      <c r="L1625" s="264">
        <v>56</v>
      </c>
      <c r="M1625" s="264">
        <v>5</v>
      </c>
      <c r="N1625" s="264">
        <v>0</v>
      </c>
      <c r="O1625" s="264">
        <v>1850</v>
      </c>
      <c r="P1625" s="264">
        <v>34</v>
      </c>
      <c r="Q1625" s="264">
        <v>34</v>
      </c>
      <c r="R1625" s="264">
        <v>23</v>
      </c>
      <c r="S1625" s="264">
        <v>0</v>
      </c>
      <c r="T1625" s="265">
        <v>0.015</v>
      </c>
      <c r="U1625" s="266">
        <v>2504</v>
      </c>
      <c r="V1625" s="266">
        <v>60</v>
      </c>
      <c r="W1625" s="266">
        <v>46</v>
      </c>
      <c r="X1625" s="266">
        <v>0</v>
      </c>
      <c r="Y1625" s="264">
        <v>0</v>
      </c>
      <c r="Z1625" s="267">
        <v>0.023961661341853</v>
      </c>
      <c r="AA1625" s="267">
        <v>0.023961661341853</v>
      </c>
      <c r="AB1625" s="267">
        <v>0.0199146514935989</v>
      </c>
      <c r="AC1625" s="268">
        <v>0.0183783783783784</v>
      </c>
      <c r="AD1625" s="269">
        <v>0.00404700984825417</v>
      </c>
      <c r="AE1625" s="270">
        <v>15750</v>
      </c>
      <c r="AF1625" s="271">
        <v>348</v>
      </c>
      <c r="AG1625" s="271">
        <v>0</v>
      </c>
      <c r="AH1625" s="271">
        <v>14333</v>
      </c>
      <c r="AI1625" s="271">
        <v>353</v>
      </c>
      <c r="AJ1625" s="271">
        <v>0</v>
      </c>
      <c r="AK1625" s="268">
        <v>0.0220952380952381</v>
      </c>
      <c r="AL1625" s="268">
        <v>0.0246284797320868</v>
      </c>
      <c r="AM1625" s="269">
        <v>-0.0025332416368487</v>
      </c>
    </row>
    <row r="1626" spans="1:39">
      <c r="A1626" s="279" t="s">
        <v>1974</v>
      </c>
      <c r="B1626" s="280" t="s">
        <v>3372</v>
      </c>
      <c r="C1626" s="262" t="s">
        <v>2690</v>
      </c>
      <c r="D1626" s="280" t="s">
        <v>2691</v>
      </c>
      <c r="E1626" s="263">
        <v>2942</v>
      </c>
      <c r="F1626" s="263">
        <v>55</v>
      </c>
      <c r="G1626" s="263">
        <v>42</v>
      </c>
      <c r="H1626" s="263">
        <v>0</v>
      </c>
      <c r="I1626" s="263">
        <v>0</v>
      </c>
      <c r="J1626" s="264">
        <v>3331</v>
      </c>
      <c r="K1626" s="264">
        <v>38</v>
      </c>
      <c r="L1626" s="264">
        <v>38</v>
      </c>
      <c r="M1626" s="264">
        <v>7</v>
      </c>
      <c r="N1626" s="264">
        <v>0</v>
      </c>
      <c r="O1626" s="264">
        <v>2170</v>
      </c>
      <c r="P1626" s="264">
        <v>32</v>
      </c>
      <c r="Q1626" s="264">
        <v>32</v>
      </c>
      <c r="R1626" s="264">
        <v>17</v>
      </c>
      <c r="S1626" s="264">
        <v>0</v>
      </c>
      <c r="T1626" s="265">
        <v>0.015</v>
      </c>
      <c r="U1626" s="266">
        <v>2942</v>
      </c>
      <c r="V1626" s="266">
        <v>55</v>
      </c>
      <c r="W1626" s="266">
        <v>42</v>
      </c>
      <c r="X1626" s="266">
        <v>0</v>
      </c>
      <c r="Y1626" s="264">
        <v>0</v>
      </c>
      <c r="Z1626" s="267">
        <v>0.0186947654656696</v>
      </c>
      <c r="AA1626" s="267">
        <v>0.0186947654656696</v>
      </c>
      <c r="AB1626" s="267">
        <v>0.0114079855899129</v>
      </c>
      <c r="AC1626" s="268">
        <v>0.0147465437788018</v>
      </c>
      <c r="AD1626" s="269">
        <v>0.00728677987575667</v>
      </c>
      <c r="AE1626" s="270">
        <v>17869</v>
      </c>
      <c r="AF1626" s="271">
        <v>274</v>
      </c>
      <c r="AG1626" s="271">
        <v>0</v>
      </c>
      <c r="AH1626" s="271">
        <v>15996</v>
      </c>
      <c r="AI1626" s="271">
        <v>247</v>
      </c>
      <c r="AJ1626" s="271">
        <v>0</v>
      </c>
      <c r="AK1626" s="268">
        <v>0.0153338183446192</v>
      </c>
      <c r="AL1626" s="268">
        <v>0.015441360340085</v>
      </c>
      <c r="AM1626" s="269">
        <v>-0.00010754199546585</v>
      </c>
    </row>
    <row r="1627" spans="1:39">
      <c r="A1627" s="279" t="s">
        <v>1974</v>
      </c>
      <c r="B1627" s="280" t="s">
        <v>3372</v>
      </c>
      <c r="C1627" s="262" t="s">
        <v>2692</v>
      </c>
      <c r="D1627" s="280" t="s">
        <v>2693</v>
      </c>
      <c r="E1627" s="263">
        <v>5144</v>
      </c>
      <c r="F1627" s="263">
        <v>104</v>
      </c>
      <c r="G1627" s="263">
        <v>64</v>
      </c>
      <c r="H1627" s="263">
        <v>5</v>
      </c>
      <c r="I1627" s="263">
        <v>0</v>
      </c>
      <c r="J1627" s="264">
        <v>5853</v>
      </c>
      <c r="K1627" s="264">
        <v>100</v>
      </c>
      <c r="L1627" s="264">
        <v>100</v>
      </c>
      <c r="M1627" s="264">
        <v>18</v>
      </c>
      <c r="N1627" s="264">
        <v>0</v>
      </c>
      <c r="O1627" s="264">
        <v>3852</v>
      </c>
      <c r="P1627" s="264">
        <v>89</v>
      </c>
      <c r="Q1627" s="264">
        <v>89</v>
      </c>
      <c r="R1627" s="264">
        <v>49</v>
      </c>
      <c r="S1627" s="264">
        <v>0</v>
      </c>
      <c r="T1627" s="265">
        <v>0.015</v>
      </c>
      <c r="U1627" s="266">
        <v>5144</v>
      </c>
      <c r="V1627" s="266">
        <v>104</v>
      </c>
      <c r="W1627" s="266">
        <v>64</v>
      </c>
      <c r="X1627" s="266">
        <v>0</v>
      </c>
      <c r="Y1627" s="264">
        <v>5</v>
      </c>
      <c r="Z1627" s="267">
        <v>0.0202177293934681</v>
      </c>
      <c r="AA1627" s="267">
        <v>0.0202177293934681</v>
      </c>
      <c r="AB1627" s="267">
        <v>0.0170852554245686</v>
      </c>
      <c r="AC1627" s="268">
        <v>0.0231048805815161</v>
      </c>
      <c r="AD1627" s="269">
        <v>0.00313247396889952</v>
      </c>
      <c r="AE1627" s="270">
        <v>32263</v>
      </c>
      <c r="AF1627" s="271">
        <v>609</v>
      </c>
      <c r="AG1627" s="271">
        <v>0</v>
      </c>
      <c r="AH1627" s="271">
        <v>30049</v>
      </c>
      <c r="AI1627" s="271">
        <v>640</v>
      </c>
      <c r="AJ1627" s="271">
        <v>0</v>
      </c>
      <c r="AK1627" s="268">
        <v>0.0188761119548709</v>
      </c>
      <c r="AL1627" s="268">
        <v>0.0212985457086758</v>
      </c>
      <c r="AM1627" s="269">
        <v>-0.00242243375380492</v>
      </c>
    </row>
    <row r="1628" spans="1:39">
      <c r="A1628" s="279" t="s">
        <v>1974</v>
      </c>
      <c r="B1628" s="280" t="s">
        <v>3372</v>
      </c>
      <c r="C1628" s="262" t="s">
        <v>2694</v>
      </c>
      <c r="D1628" s="280" t="s">
        <v>2695</v>
      </c>
      <c r="E1628" s="263">
        <v>38</v>
      </c>
      <c r="F1628" s="263">
        <v>0</v>
      </c>
      <c r="G1628" s="263">
        <v>0</v>
      </c>
      <c r="H1628" s="263">
        <v>0</v>
      </c>
      <c r="I1628" s="263">
        <v>0</v>
      </c>
      <c r="J1628" s="264">
        <v>17</v>
      </c>
      <c r="K1628" s="264">
        <v>1</v>
      </c>
      <c r="L1628" s="264">
        <v>1</v>
      </c>
      <c r="M1628" s="264">
        <v>1</v>
      </c>
      <c r="N1628" s="264">
        <v>0</v>
      </c>
      <c r="O1628" s="264">
        <v>0</v>
      </c>
      <c r="P1628" s="264">
        <v>0</v>
      </c>
      <c r="Q1628" s="264">
        <v>0</v>
      </c>
      <c r="R1628" s="264">
        <v>0</v>
      </c>
      <c r="S1628" s="264">
        <v>0</v>
      </c>
      <c r="T1628" s="265">
        <v>0.015</v>
      </c>
      <c r="U1628" s="266">
        <v>38</v>
      </c>
      <c r="V1628" s="266">
        <v>0</v>
      </c>
      <c r="W1628" s="266">
        <v>0</v>
      </c>
      <c r="X1628" s="266">
        <v>0</v>
      </c>
      <c r="Y1628" s="264">
        <v>0</v>
      </c>
      <c r="Z1628" s="267">
        <v>0</v>
      </c>
      <c r="AA1628" s="267">
        <v>0</v>
      </c>
      <c r="AB1628" s="267">
        <v>0.0588235294117647</v>
      </c>
      <c r="AC1628" s="268">
        <v>0</v>
      </c>
      <c r="AD1628" s="269">
        <v>-0.0588235294117647</v>
      </c>
      <c r="AE1628" s="270">
        <v>55</v>
      </c>
      <c r="AF1628" s="271">
        <v>9</v>
      </c>
      <c r="AG1628" s="271">
        <v>0</v>
      </c>
      <c r="AH1628" s="271">
        <v>0</v>
      </c>
      <c r="AI1628" s="271">
        <v>2</v>
      </c>
      <c r="AJ1628" s="271">
        <v>0</v>
      </c>
      <c r="AK1628" s="268">
        <v>0.163636363636364</v>
      </c>
      <c r="AL1628" s="268">
        <v>0</v>
      </c>
      <c r="AM1628" s="269">
        <v>0.163636363636364</v>
      </c>
    </row>
    <row r="1629" spans="1:39">
      <c r="A1629" s="279" t="s">
        <v>1974</v>
      </c>
      <c r="B1629" s="280" t="s">
        <v>3372</v>
      </c>
      <c r="C1629" s="262" t="s">
        <v>2696</v>
      </c>
      <c r="D1629" s="280" t="s">
        <v>2697</v>
      </c>
      <c r="E1629" s="263">
        <v>9394</v>
      </c>
      <c r="F1629" s="263">
        <v>184</v>
      </c>
      <c r="G1629" s="263">
        <v>93</v>
      </c>
      <c r="H1629" s="263">
        <v>32</v>
      </c>
      <c r="I1629" s="263">
        <v>0</v>
      </c>
      <c r="J1629" s="264">
        <v>10214</v>
      </c>
      <c r="K1629" s="264">
        <v>187</v>
      </c>
      <c r="L1629" s="264">
        <v>187</v>
      </c>
      <c r="M1629" s="264">
        <v>43</v>
      </c>
      <c r="N1629" s="264">
        <v>0</v>
      </c>
      <c r="O1629" s="264">
        <v>7664</v>
      </c>
      <c r="P1629" s="264">
        <v>168</v>
      </c>
      <c r="Q1629" s="264">
        <v>168</v>
      </c>
      <c r="R1629" s="264">
        <v>89</v>
      </c>
      <c r="S1629" s="264">
        <v>0</v>
      </c>
      <c r="T1629" s="265">
        <v>0.015</v>
      </c>
      <c r="U1629" s="266">
        <v>9394</v>
      </c>
      <c r="V1629" s="266">
        <v>184</v>
      </c>
      <c r="W1629" s="266">
        <v>93</v>
      </c>
      <c r="X1629" s="266">
        <v>0</v>
      </c>
      <c r="Y1629" s="264">
        <v>32</v>
      </c>
      <c r="Z1629" s="267">
        <v>0.0195869704066425</v>
      </c>
      <c r="AA1629" s="267">
        <v>0.0195869704066425</v>
      </c>
      <c r="AB1629" s="267">
        <v>0.0183082044252986</v>
      </c>
      <c r="AC1629" s="268">
        <v>0.0219206680584551</v>
      </c>
      <c r="AD1629" s="269">
        <v>0.00127876598134393</v>
      </c>
      <c r="AE1629" s="270">
        <v>60258</v>
      </c>
      <c r="AF1629" s="271">
        <v>1106</v>
      </c>
      <c r="AG1629" s="271">
        <v>0</v>
      </c>
      <c r="AH1629" s="271">
        <v>51752</v>
      </c>
      <c r="AI1629" s="271">
        <v>818</v>
      </c>
      <c r="AJ1629" s="271">
        <v>1</v>
      </c>
      <c r="AK1629" s="268">
        <v>0.0183544093730293</v>
      </c>
      <c r="AL1629" s="268">
        <v>0.0157868294945123</v>
      </c>
      <c r="AM1629" s="269">
        <v>0.00256757987851702</v>
      </c>
    </row>
    <row r="1630" spans="1:39">
      <c r="A1630" s="279" t="s">
        <v>1974</v>
      </c>
      <c r="B1630" s="280" t="s">
        <v>3372</v>
      </c>
      <c r="C1630" s="262" t="s">
        <v>2698</v>
      </c>
      <c r="D1630" s="280" t="s">
        <v>2699</v>
      </c>
      <c r="E1630" s="263">
        <v>6473</v>
      </c>
      <c r="F1630" s="263">
        <v>125</v>
      </c>
      <c r="G1630" s="263">
        <v>63</v>
      </c>
      <c r="H1630" s="263">
        <v>0</v>
      </c>
      <c r="I1630" s="263">
        <v>0</v>
      </c>
      <c r="J1630" s="264">
        <v>7508</v>
      </c>
      <c r="K1630" s="264">
        <v>167</v>
      </c>
      <c r="L1630" s="264">
        <v>167</v>
      </c>
      <c r="M1630" s="264">
        <v>12</v>
      </c>
      <c r="N1630" s="264">
        <v>0</v>
      </c>
      <c r="O1630" s="264">
        <v>5396</v>
      </c>
      <c r="P1630" s="264">
        <v>127</v>
      </c>
      <c r="Q1630" s="264">
        <v>127</v>
      </c>
      <c r="R1630" s="264">
        <v>63</v>
      </c>
      <c r="S1630" s="264">
        <v>0</v>
      </c>
      <c r="T1630" s="265">
        <v>0.015</v>
      </c>
      <c r="U1630" s="266">
        <v>6473</v>
      </c>
      <c r="V1630" s="266">
        <v>125</v>
      </c>
      <c r="W1630" s="266">
        <v>63</v>
      </c>
      <c r="X1630" s="266">
        <v>0</v>
      </c>
      <c r="Y1630" s="264">
        <v>0</v>
      </c>
      <c r="Z1630" s="267">
        <v>0.0193109840877491</v>
      </c>
      <c r="AA1630" s="267">
        <v>0.0193109840877491</v>
      </c>
      <c r="AB1630" s="267">
        <v>0.0222429408630794</v>
      </c>
      <c r="AC1630" s="268">
        <v>0.02353595255745</v>
      </c>
      <c r="AD1630" s="269">
        <v>-0.00293195677533027</v>
      </c>
      <c r="AE1630" s="270">
        <v>42583</v>
      </c>
      <c r="AF1630" s="271">
        <v>998</v>
      </c>
      <c r="AG1630" s="271">
        <v>0</v>
      </c>
      <c r="AH1630" s="271">
        <v>39874</v>
      </c>
      <c r="AI1630" s="271">
        <v>967</v>
      </c>
      <c r="AJ1630" s="271">
        <v>4</v>
      </c>
      <c r="AK1630" s="268">
        <v>0.023436582673837</v>
      </c>
      <c r="AL1630" s="268">
        <v>0.0241510758890505</v>
      </c>
      <c r="AM1630" s="269">
        <v>-0.000714493215213531</v>
      </c>
    </row>
    <row r="1631" spans="1:39">
      <c r="A1631" s="279" t="s">
        <v>1974</v>
      </c>
      <c r="B1631" s="280" t="s">
        <v>3372</v>
      </c>
      <c r="C1631" s="262" t="s">
        <v>2700</v>
      </c>
      <c r="D1631" s="280" t="s">
        <v>2701</v>
      </c>
      <c r="E1631" s="263">
        <v>7037</v>
      </c>
      <c r="F1631" s="263">
        <v>196</v>
      </c>
      <c r="G1631" s="263">
        <v>136</v>
      </c>
      <c r="H1631" s="263">
        <v>13</v>
      </c>
      <c r="I1631" s="263">
        <v>0</v>
      </c>
      <c r="J1631" s="264">
        <v>7493</v>
      </c>
      <c r="K1631" s="264">
        <v>152</v>
      </c>
      <c r="L1631" s="264">
        <v>152</v>
      </c>
      <c r="M1631" s="264">
        <v>20</v>
      </c>
      <c r="N1631" s="264">
        <v>0</v>
      </c>
      <c r="O1631" s="264">
        <v>5455</v>
      </c>
      <c r="P1631" s="264">
        <v>139</v>
      </c>
      <c r="Q1631" s="264">
        <v>137</v>
      </c>
      <c r="R1631" s="264">
        <v>55</v>
      </c>
      <c r="S1631" s="264">
        <v>0</v>
      </c>
      <c r="T1631" s="265">
        <v>0.015</v>
      </c>
      <c r="U1631" s="266">
        <v>7037</v>
      </c>
      <c r="V1631" s="266">
        <v>196</v>
      </c>
      <c r="W1631" s="266">
        <v>136</v>
      </c>
      <c r="X1631" s="266">
        <v>0</v>
      </c>
      <c r="Y1631" s="264">
        <v>13</v>
      </c>
      <c r="Z1631" s="267">
        <v>0.0278527781725167</v>
      </c>
      <c r="AA1631" s="267">
        <v>0.0278527781725167</v>
      </c>
      <c r="AB1631" s="267">
        <v>0.0202855998932337</v>
      </c>
      <c r="AC1631" s="268">
        <v>0.0254812098991751</v>
      </c>
      <c r="AD1631" s="269">
        <v>0.00756717827928301</v>
      </c>
      <c r="AE1631" s="270">
        <v>43475</v>
      </c>
      <c r="AF1631" s="271">
        <v>1014</v>
      </c>
      <c r="AG1631" s="271">
        <v>0</v>
      </c>
      <c r="AH1631" s="271">
        <v>38962</v>
      </c>
      <c r="AI1631" s="271">
        <v>935</v>
      </c>
      <c r="AJ1631" s="271">
        <v>0</v>
      </c>
      <c r="AK1631" s="268">
        <v>0.0233237492811961</v>
      </c>
      <c r="AL1631" s="268">
        <v>0.0239977413890457</v>
      </c>
      <c r="AM1631" s="269">
        <v>-0.000673992107849648</v>
      </c>
    </row>
    <row r="1632" spans="1:39">
      <c r="A1632" s="279" t="s">
        <v>1974</v>
      </c>
      <c r="B1632" s="280" t="s">
        <v>3372</v>
      </c>
      <c r="C1632" s="262" t="s">
        <v>2702</v>
      </c>
      <c r="D1632" s="280" t="s">
        <v>2703</v>
      </c>
      <c r="E1632" s="263">
        <v>6410</v>
      </c>
      <c r="F1632" s="263">
        <v>148</v>
      </c>
      <c r="G1632" s="263">
        <v>95</v>
      </c>
      <c r="H1632" s="263">
        <v>0</v>
      </c>
      <c r="I1632" s="263">
        <v>0</v>
      </c>
      <c r="J1632" s="264">
        <v>7254</v>
      </c>
      <c r="K1632" s="264">
        <v>157</v>
      </c>
      <c r="L1632" s="264">
        <v>157</v>
      </c>
      <c r="M1632" s="264">
        <v>8</v>
      </c>
      <c r="N1632" s="264">
        <v>0</v>
      </c>
      <c r="O1632" s="264">
        <v>4864</v>
      </c>
      <c r="P1632" s="264">
        <v>110</v>
      </c>
      <c r="Q1632" s="264">
        <v>110</v>
      </c>
      <c r="R1632" s="264">
        <v>40</v>
      </c>
      <c r="S1632" s="264">
        <v>0</v>
      </c>
      <c r="T1632" s="265">
        <v>0.015</v>
      </c>
      <c r="U1632" s="266">
        <v>6410</v>
      </c>
      <c r="V1632" s="266">
        <v>148</v>
      </c>
      <c r="W1632" s="266">
        <v>95</v>
      </c>
      <c r="X1632" s="266">
        <v>0</v>
      </c>
      <c r="Y1632" s="264">
        <v>0</v>
      </c>
      <c r="Z1632" s="267">
        <v>0.0230889235569423</v>
      </c>
      <c r="AA1632" s="267">
        <v>0.0230889235569423</v>
      </c>
      <c r="AB1632" s="267">
        <v>0.0216432313206507</v>
      </c>
      <c r="AC1632" s="268">
        <v>0.0226151315789474</v>
      </c>
      <c r="AD1632" s="269">
        <v>0.0014456922362916</v>
      </c>
      <c r="AE1632" s="270">
        <v>40487</v>
      </c>
      <c r="AF1632" s="271">
        <v>888</v>
      </c>
      <c r="AG1632" s="271">
        <v>3</v>
      </c>
      <c r="AH1632" s="271">
        <v>37421</v>
      </c>
      <c r="AI1632" s="271">
        <v>733</v>
      </c>
      <c r="AJ1632" s="271">
        <v>0</v>
      </c>
      <c r="AK1632" s="268">
        <v>0.0218588682787067</v>
      </c>
      <c r="AL1632" s="268">
        <v>0.0195879319098902</v>
      </c>
      <c r="AM1632" s="269">
        <v>0.00227093636881658</v>
      </c>
    </row>
    <row r="1633" spans="1:39">
      <c r="A1633" s="279" t="s">
        <v>1974</v>
      </c>
      <c r="B1633" s="280" t="s">
        <v>3372</v>
      </c>
      <c r="C1633" s="262" t="s">
        <v>2704</v>
      </c>
      <c r="D1633" s="280" t="s">
        <v>2705</v>
      </c>
      <c r="E1633" s="263">
        <v>5897</v>
      </c>
      <c r="F1633" s="263">
        <v>126</v>
      </c>
      <c r="G1633" s="263">
        <v>93</v>
      </c>
      <c r="H1633" s="263">
        <v>1</v>
      </c>
      <c r="I1633" s="263">
        <v>0</v>
      </c>
      <c r="J1633" s="264">
        <v>6512</v>
      </c>
      <c r="K1633" s="264">
        <v>86</v>
      </c>
      <c r="L1633" s="264">
        <v>86</v>
      </c>
      <c r="M1633" s="264">
        <v>11</v>
      </c>
      <c r="N1633" s="264">
        <v>0</v>
      </c>
      <c r="O1633" s="264">
        <v>4500</v>
      </c>
      <c r="P1633" s="264">
        <v>114</v>
      </c>
      <c r="Q1633" s="264">
        <v>114</v>
      </c>
      <c r="R1633" s="264">
        <v>59</v>
      </c>
      <c r="S1633" s="264">
        <v>0</v>
      </c>
      <c r="T1633" s="265">
        <v>0.015</v>
      </c>
      <c r="U1633" s="266">
        <v>5897</v>
      </c>
      <c r="V1633" s="266">
        <v>126</v>
      </c>
      <c r="W1633" s="266">
        <v>93</v>
      </c>
      <c r="X1633" s="266">
        <v>0</v>
      </c>
      <c r="Y1633" s="264">
        <v>1</v>
      </c>
      <c r="Z1633" s="267">
        <v>0.0213667966762761</v>
      </c>
      <c r="AA1633" s="267">
        <v>0.0213667966762761</v>
      </c>
      <c r="AB1633" s="267">
        <v>0.0132063882063882</v>
      </c>
      <c r="AC1633" s="268">
        <v>0.0253333333333333</v>
      </c>
      <c r="AD1633" s="269">
        <v>0.00816040846988787</v>
      </c>
      <c r="AE1633" s="270">
        <v>36201</v>
      </c>
      <c r="AF1633" s="271">
        <v>702</v>
      </c>
      <c r="AG1633" s="271">
        <v>0</v>
      </c>
      <c r="AH1633" s="271">
        <v>33834</v>
      </c>
      <c r="AI1633" s="271">
        <v>762</v>
      </c>
      <c r="AJ1633" s="271">
        <v>0</v>
      </c>
      <c r="AK1633" s="268">
        <v>0.0193917295102345</v>
      </c>
      <c r="AL1633" s="268">
        <v>0.0225217237098776</v>
      </c>
      <c r="AM1633" s="269">
        <v>-0.00312999419964311</v>
      </c>
    </row>
    <row r="1634" spans="1:39">
      <c r="A1634" s="279" t="s">
        <v>1974</v>
      </c>
      <c r="B1634" s="280" t="s">
        <v>32</v>
      </c>
      <c r="C1634" s="262" t="s">
        <v>2706</v>
      </c>
      <c r="D1634" s="280" t="s">
        <v>2706</v>
      </c>
      <c r="E1634" s="263">
        <v>0</v>
      </c>
      <c r="F1634" s="263">
        <v>0</v>
      </c>
      <c r="G1634" s="263">
        <v>0</v>
      </c>
      <c r="H1634" s="263">
        <v>0</v>
      </c>
      <c r="I1634" s="263">
        <v>0</v>
      </c>
      <c r="J1634" s="264">
        <v>0</v>
      </c>
      <c r="K1634" s="264">
        <v>0</v>
      </c>
      <c r="L1634" s="264">
        <v>0</v>
      </c>
      <c r="M1634" s="264">
        <v>0</v>
      </c>
      <c r="N1634" s="264">
        <v>0</v>
      </c>
      <c r="O1634" s="264">
        <v>0</v>
      </c>
      <c r="P1634" s="264">
        <v>0</v>
      </c>
      <c r="Q1634" s="264">
        <v>0</v>
      </c>
      <c r="R1634" s="264">
        <v>0</v>
      </c>
      <c r="S1634" s="264">
        <v>0</v>
      </c>
      <c r="T1634" s="265">
        <v>0.015</v>
      </c>
      <c r="U1634" s="266">
        <v>0</v>
      </c>
      <c r="V1634" s="266">
        <v>0</v>
      </c>
      <c r="W1634" s="266">
        <v>0</v>
      </c>
      <c r="X1634" s="266">
        <v>0</v>
      </c>
      <c r="Y1634" s="264">
        <v>0</v>
      </c>
      <c r="Z1634" s="267">
        <v>0</v>
      </c>
      <c r="AA1634" s="267">
        <v>0</v>
      </c>
      <c r="AB1634" s="267">
        <v>0</v>
      </c>
      <c r="AC1634" s="268">
        <v>0</v>
      </c>
      <c r="AD1634" s="269">
        <v>0</v>
      </c>
      <c r="AE1634" s="270">
        <v>0</v>
      </c>
      <c r="AF1634" s="271">
        <v>0</v>
      </c>
      <c r="AG1634" s="271">
        <v>0</v>
      </c>
      <c r="AH1634" s="271">
        <v>0</v>
      </c>
      <c r="AI1634" s="271">
        <v>0</v>
      </c>
      <c r="AJ1634" s="271">
        <v>0</v>
      </c>
      <c r="AK1634" s="268">
        <v>0</v>
      </c>
      <c r="AL1634" s="268">
        <v>0</v>
      </c>
      <c r="AM1634" s="269">
        <v>0</v>
      </c>
    </row>
    <row r="1635" spans="1:39">
      <c r="A1635" s="279" t="s">
        <v>1974</v>
      </c>
      <c r="B1635" s="280" t="s">
        <v>32</v>
      </c>
      <c r="C1635" s="262" t="s">
        <v>2707</v>
      </c>
      <c r="D1635" s="280" t="s">
        <v>2707</v>
      </c>
      <c r="E1635" s="263">
        <v>0</v>
      </c>
      <c r="F1635" s="263">
        <v>0</v>
      </c>
      <c r="G1635" s="263">
        <v>0</v>
      </c>
      <c r="H1635" s="263">
        <v>0</v>
      </c>
      <c r="I1635" s="263">
        <v>0</v>
      </c>
      <c r="J1635" s="264">
        <v>0</v>
      </c>
      <c r="K1635" s="264">
        <v>0</v>
      </c>
      <c r="L1635" s="264">
        <v>0</v>
      </c>
      <c r="M1635" s="264">
        <v>0</v>
      </c>
      <c r="N1635" s="264">
        <v>0</v>
      </c>
      <c r="O1635" s="264">
        <v>0</v>
      </c>
      <c r="P1635" s="264">
        <v>0</v>
      </c>
      <c r="Q1635" s="264">
        <v>0</v>
      </c>
      <c r="R1635" s="264">
        <v>0</v>
      </c>
      <c r="S1635" s="264">
        <v>0</v>
      </c>
      <c r="T1635" s="265">
        <v>0.015</v>
      </c>
      <c r="U1635" s="266">
        <v>0</v>
      </c>
      <c r="V1635" s="266">
        <v>0</v>
      </c>
      <c r="W1635" s="266">
        <v>0</v>
      </c>
      <c r="X1635" s="266">
        <v>0</v>
      </c>
      <c r="Y1635" s="264">
        <v>0</v>
      </c>
      <c r="Z1635" s="267">
        <v>0</v>
      </c>
      <c r="AA1635" s="267">
        <v>0</v>
      </c>
      <c r="AB1635" s="267">
        <v>0</v>
      </c>
      <c r="AC1635" s="268">
        <v>0</v>
      </c>
      <c r="AD1635" s="269">
        <v>0</v>
      </c>
      <c r="AE1635" s="270">
        <v>0</v>
      </c>
      <c r="AF1635" s="271">
        <v>0</v>
      </c>
      <c r="AG1635" s="271">
        <v>0</v>
      </c>
      <c r="AH1635" s="271">
        <v>0</v>
      </c>
      <c r="AI1635" s="271">
        <v>0</v>
      </c>
      <c r="AJ1635" s="271">
        <v>0</v>
      </c>
      <c r="AK1635" s="268">
        <v>0</v>
      </c>
      <c r="AL1635" s="268">
        <v>0</v>
      </c>
      <c r="AM1635" s="269">
        <v>0</v>
      </c>
    </row>
    <row r="1636" spans="1:39">
      <c r="E1636" s="222">
        <v>0</v>
      </c>
      <c r="F1636" s="222">
        <v>0</v>
      </c>
      <c r="G1636" s="222">
        <v>0</v>
      </c>
      <c r="H1636" s="222">
        <v>0</v>
      </c>
      <c r="I1636" s="222">
        <v>0</v>
      </c>
      <c r="J1636" s="222">
        <v>0</v>
      </c>
      <c r="K1636" s="222">
        <v>1</v>
      </c>
      <c r="L1636" s="222">
        <v>1</v>
      </c>
      <c r="M1636" s="222">
        <v>1</v>
      </c>
      <c r="N1636" s="222">
        <v>0</v>
      </c>
      <c r="O1636" s="222">
        <v>0</v>
      </c>
      <c r="P1636" s="222">
        <v>0</v>
      </c>
      <c r="Q1636" s="222">
        <v>0</v>
      </c>
      <c r="R1636" s="222">
        <v>0</v>
      </c>
      <c r="S1636" s="222">
        <v>0</v>
      </c>
      <c r="T1636" s="222">
        <v>0.015</v>
      </c>
      <c r="U1636" s="222">
        <v>0</v>
      </c>
      <c r="V1636" s="222">
        <v>0</v>
      </c>
      <c r="W1636" s="222">
        <v>0</v>
      </c>
      <c r="X1636" s="222">
        <v>0</v>
      </c>
      <c r="Y1636" s="222">
        <v>0</v>
      </c>
      <c r="Z1636" s="222">
        <v>0</v>
      </c>
      <c r="AA1636" s="222">
        <v>0</v>
      </c>
      <c r="AB1636" s="222">
        <v>0</v>
      </c>
      <c r="AC1636" s="222">
        <v>0</v>
      </c>
      <c r="AD1636" s="221">
        <v>0</v>
      </c>
      <c r="AE1636" s="221">
        <v>0</v>
      </c>
      <c r="AF1636" s="221">
        <v>1</v>
      </c>
      <c r="AG1636" s="221">
        <v>0</v>
      </c>
      <c r="AH1636" s="221">
        <v>0</v>
      </c>
      <c r="AI1636" s="221">
        <v>2</v>
      </c>
      <c r="AJ1636" s="221">
        <v>0</v>
      </c>
      <c r="AK1636" s="223">
        <v>0</v>
      </c>
      <c r="AL1636" s="223">
        <v>0</v>
      </c>
      <c r="AM1636" s="223">
        <v>0</v>
      </c>
    </row>
    <row r="1637" spans="1:39">
      <c r="E1637" s="222">
        <v>0</v>
      </c>
      <c r="F1637" s="222">
        <v>0</v>
      </c>
      <c r="G1637" s="222">
        <v>0</v>
      </c>
      <c r="H1637" s="222">
        <v>0</v>
      </c>
      <c r="I1637" s="222">
        <v>0</v>
      </c>
      <c r="J1637" s="222">
        <v>0</v>
      </c>
      <c r="K1637" s="222">
        <v>0</v>
      </c>
      <c r="L1637" s="222">
        <v>0</v>
      </c>
      <c r="M1637" s="222">
        <v>0</v>
      </c>
      <c r="N1637" s="222">
        <v>0</v>
      </c>
      <c r="O1637" s="222">
        <v>0</v>
      </c>
      <c r="P1637" s="222">
        <v>0</v>
      </c>
      <c r="Q1637" s="222">
        <v>0</v>
      </c>
      <c r="R1637" s="222">
        <v>0</v>
      </c>
      <c r="S1637" s="222">
        <v>0</v>
      </c>
      <c r="T1637" s="222">
        <v>0.015</v>
      </c>
      <c r="U1637" s="222">
        <v>0</v>
      </c>
      <c r="V1637" s="222">
        <v>0</v>
      </c>
      <c r="W1637" s="222">
        <v>0</v>
      </c>
      <c r="X1637" s="222">
        <v>0</v>
      </c>
      <c r="Y1637" s="222">
        <v>0</v>
      </c>
      <c r="Z1637" s="222">
        <v>0</v>
      </c>
      <c r="AA1637" s="222">
        <v>0</v>
      </c>
      <c r="AB1637" s="222">
        <v>0</v>
      </c>
      <c r="AC1637" s="222">
        <v>0</v>
      </c>
      <c r="AD1637" s="221">
        <v>0</v>
      </c>
      <c r="AE1637" s="221">
        <v>0</v>
      </c>
      <c r="AF1637" s="221">
        <v>0</v>
      </c>
      <c r="AG1637" s="221">
        <v>0</v>
      </c>
      <c r="AH1637" s="221">
        <v>0</v>
      </c>
      <c r="AI1637" s="221">
        <v>0</v>
      </c>
      <c r="AJ1637" s="221">
        <v>0</v>
      </c>
      <c r="AK1637" s="223">
        <v>0</v>
      </c>
      <c r="AL1637" s="223">
        <v>0</v>
      </c>
      <c r="AM1637" s="223">
        <v>0</v>
      </c>
    </row>
    <row r="1638" spans="1:39">
      <c r="E1638" s="222">
        <v>0</v>
      </c>
      <c r="F1638" s="222">
        <v>0</v>
      </c>
      <c r="G1638" s="222">
        <v>0</v>
      </c>
      <c r="H1638" s="222">
        <v>0</v>
      </c>
      <c r="I1638" s="222">
        <v>0</v>
      </c>
      <c r="J1638" s="222">
        <v>0</v>
      </c>
      <c r="K1638" s="222">
        <v>0</v>
      </c>
      <c r="L1638" s="222">
        <v>0</v>
      </c>
      <c r="M1638" s="222">
        <v>0</v>
      </c>
      <c r="N1638" s="222">
        <v>0</v>
      </c>
      <c r="O1638" s="222">
        <v>0</v>
      </c>
      <c r="P1638" s="222">
        <v>0</v>
      </c>
      <c r="Q1638" s="222">
        <v>0</v>
      </c>
      <c r="R1638" s="222">
        <v>0</v>
      </c>
      <c r="S1638" s="222">
        <v>0</v>
      </c>
      <c r="T1638" s="222">
        <v>0.015</v>
      </c>
      <c r="U1638" s="222">
        <v>0</v>
      </c>
      <c r="V1638" s="222">
        <v>0</v>
      </c>
      <c r="W1638" s="222">
        <v>0</v>
      </c>
      <c r="X1638" s="222">
        <v>0</v>
      </c>
      <c r="Y1638" s="222">
        <v>0</v>
      </c>
      <c r="Z1638" s="222">
        <v>0</v>
      </c>
      <c r="AA1638" s="222">
        <v>0</v>
      </c>
      <c r="AB1638" s="222">
        <v>0</v>
      </c>
      <c r="AC1638" s="222">
        <v>0</v>
      </c>
      <c r="AD1638" s="221">
        <v>0</v>
      </c>
      <c r="AE1638" s="221">
        <v>0</v>
      </c>
      <c r="AF1638" s="221">
        <v>0</v>
      </c>
      <c r="AG1638" s="221">
        <v>0</v>
      </c>
      <c r="AH1638" s="221">
        <v>0</v>
      </c>
      <c r="AI1638" s="221">
        <v>0</v>
      </c>
      <c r="AJ1638" s="221">
        <v>0</v>
      </c>
      <c r="AK1638" s="223">
        <v>0</v>
      </c>
      <c r="AL1638" s="223">
        <v>0</v>
      </c>
      <c r="AM1638" s="223">
        <v>0</v>
      </c>
    </row>
    <row r="1639" spans="1:39">
      <c r="E1639" s="222">
        <v>0</v>
      </c>
      <c r="F1639" s="222">
        <v>0</v>
      </c>
      <c r="G1639" s="222">
        <v>0</v>
      </c>
      <c r="H1639" s="222">
        <v>0</v>
      </c>
      <c r="I1639" s="222">
        <v>0</v>
      </c>
      <c r="J1639" s="222">
        <v>0</v>
      </c>
      <c r="K1639" s="222">
        <v>26</v>
      </c>
      <c r="L1639" s="222">
        <v>26</v>
      </c>
      <c r="M1639" s="222">
        <v>26</v>
      </c>
      <c r="N1639" s="222">
        <v>0</v>
      </c>
      <c r="O1639" s="222">
        <v>0</v>
      </c>
      <c r="P1639" s="222">
        <v>2</v>
      </c>
      <c r="Q1639" s="222">
        <v>2</v>
      </c>
      <c r="R1639" s="222">
        <v>2</v>
      </c>
      <c r="S1639" s="222">
        <v>0</v>
      </c>
      <c r="T1639" s="222">
        <v>0.015</v>
      </c>
      <c r="U1639" s="222">
        <v>0</v>
      </c>
      <c r="V1639" s="222">
        <v>0</v>
      </c>
      <c r="W1639" s="222">
        <v>0</v>
      </c>
      <c r="X1639" s="222">
        <v>0</v>
      </c>
      <c r="Y1639" s="222">
        <v>0</v>
      </c>
      <c r="Z1639" s="222">
        <v>0</v>
      </c>
      <c r="AA1639" s="222">
        <v>0</v>
      </c>
      <c r="AB1639" s="222">
        <v>0</v>
      </c>
      <c r="AC1639" s="222">
        <v>0</v>
      </c>
      <c r="AD1639" s="221">
        <v>0</v>
      </c>
      <c r="AE1639" s="221">
        <v>0</v>
      </c>
      <c r="AF1639" s="221">
        <v>28</v>
      </c>
      <c r="AG1639" s="221">
        <v>0</v>
      </c>
      <c r="AH1639" s="221">
        <v>0</v>
      </c>
      <c r="AI1639" s="221">
        <v>71</v>
      </c>
      <c r="AJ1639" s="221">
        <v>0</v>
      </c>
      <c r="AK1639" s="223">
        <v>0</v>
      </c>
      <c r="AL1639" s="223">
        <v>0</v>
      </c>
      <c r="AM1639" s="223">
        <v>0</v>
      </c>
    </row>
    <row r="1640" spans="1:39">
      <c r="E1640" s="222">
        <v>0</v>
      </c>
      <c r="F1640" s="222">
        <v>0</v>
      </c>
      <c r="G1640" s="222">
        <v>0</v>
      </c>
      <c r="H1640" s="222">
        <v>0</v>
      </c>
      <c r="I1640" s="222">
        <v>0</v>
      </c>
      <c r="J1640" s="222">
        <v>0</v>
      </c>
      <c r="K1640" s="222">
        <v>0</v>
      </c>
      <c r="L1640" s="222">
        <v>0</v>
      </c>
      <c r="M1640" s="222">
        <v>0</v>
      </c>
      <c r="N1640" s="222">
        <v>0</v>
      </c>
      <c r="O1640" s="222">
        <v>0</v>
      </c>
      <c r="P1640" s="222">
        <v>0</v>
      </c>
      <c r="Q1640" s="222">
        <v>0</v>
      </c>
      <c r="R1640" s="222">
        <v>0</v>
      </c>
      <c r="S1640" s="222">
        <v>0</v>
      </c>
      <c r="T1640" s="222">
        <v>0.015</v>
      </c>
      <c r="U1640" s="222">
        <v>0</v>
      </c>
      <c r="V1640" s="222">
        <v>0</v>
      </c>
      <c r="W1640" s="222">
        <v>0</v>
      </c>
      <c r="X1640" s="222">
        <v>0</v>
      </c>
      <c r="Y1640" s="222">
        <v>0</v>
      </c>
      <c r="Z1640" s="222">
        <v>0</v>
      </c>
      <c r="AA1640" s="222">
        <v>0</v>
      </c>
      <c r="AB1640" s="222">
        <v>0</v>
      </c>
      <c r="AC1640" s="222">
        <v>0</v>
      </c>
      <c r="AD1640" s="221">
        <v>0</v>
      </c>
      <c r="AE1640" s="221">
        <v>0</v>
      </c>
      <c r="AF1640" s="221">
        <v>1</v>
      </c>
      <c r="AG1640" s="221">
        <v>0</v>
      </c>
      <c r="AH1640" s="221">
        <v>0</v>
      </c>
      <c r="AI1640" s="221">
        <v>0</v>
      </c>
      <c r="AJ1640" s="221">
        <v>0</v>
      </c>
      <c r="AK1640" s="223">
        <v>0</v>
      </c>
      <c r="AL1640" s="223">
        <v>0</v>
      </c>
      <c r="AM1640" s="223">
        <v>0</v>
      </c>
    </row>
    <row r="1641" spans="1:39">
      <c r="E1641" s="222">
        <v>0</v>
      </c>
      <c r="F1641" s="222">
        <v>1</v>
      </c>
      <c r="G1641" s="222">
        <v>1</v>
      </c>
      <c r="H1641" s="222">
        <v>1</v>
      </c>
      <c r="I1641" s="222">
        <v>0</v>
      </c>
      <c r="J1641" s="222">
        <v>0</v>
      </c>
      <c r="K1641" s="222">
        <v>2</v>
      </c>
      <c r="L1641" s="222">
        <v>2</v>
      </c>
      <c r="M1641" s="222">
        <v>2</v>
      </c>
      <c r="N1641" s="222">
        <v>0</v>
      </c>
      <c r="O1641" s="222">
        <v>0</v>
      </c>
      <c r="P1641" s="222">
        <v>0</v>
      </c>
      <c r="Q1641" s="222">
        <v>0</v>
      </c>
      <c r="R1641" s="222">
        <v>0</v>
      </c>
      <c r="S1641" s="222">
        <v>0</v>
      </c>
      <c r="T1641" s="222">
        <v>0.015</v>
      </c>
      <c r="U1641" s="222">
        <v>0</v>
      </c>
      <c r="V1641" s="222">
        <v>1</v>
      </c>
      <c r="W1641" s="222">
        <v>1</v>
      </c>
      <c r="X1641" s="222">
        <v>0</v>
      </c>
      <c r="Y1641" s="222">
        <v>1</v>
      </c>
      <c r="Z1641" s="222">
        <v>0</v>
      </c>
      <c r="AA1641" s="222">
        <v>0</v>
      </c>
      <c r="AB1641" s="222">
        <v>0</v>
      </c>
      <c r="AC1641" s="222">
        <v>0</v>
      </c>
      <c r="AD1641" s="221">
        <v>0</v>
      </c>
      <c r="AE1641" s="221">
        <v>0</v>
      </c>
      <c r="AF1641" s="221">
        <v>4</v>
      </c>
      <c r="AG1641" s="221">
        <v>0</v>
      </c>
      <c r="AH1641" s="221">
        <v>0</v>
      </c>
      <c r="AI1641" s="221">
        <v>3</v>
      </c>
      <c r="AJ1641" s="221">
        <v>0</v>
      </c>
      <c r="AK1641" s="223">
        <v>0</v>
      </c>
      <c r="AL1641" s="223">
        <v>0</v>
      </c>
      <c r="AM1641" s="223">
        <v>0</v>
      </c>
    </row>
    <row r="1642" spans="1:39">
      <c r="E1642" s="222">
        <v>0</v>
      </c>
      <c r="F1642" s="222">
        <v>5</v>
      </c>
      <c r="G1642" s="222">
        <v>5</v>
      </c>
      <c r="H1642" s="222">
        <v>5</v>
      </c>
      <c r="I1642" s="222">
        <v>0</v>
      </c>
      <c r="J1642" s="222">
        <v>0</v>
      </c>
      <c r="K1642" s="222">
        <v>0</v>
      </c>
      <c r="L1642" s="222">
        <v>0</v>
      </c>
      <c r="M1642" s="222">
        <v>0</v>
      </c>
      <c r="N1642" s="222">
        <v>0</v>
      </c>
      <c r="O1642" s="222">
        <v>0</v>
      </c>
      <c r="P1642" s="222">
        <v>2</v>
      </c>
      <c r="Q1642" s="222">
        <v>2</v>
      </c>
      <c r="R1642" s="222">
        <v>2</v>
      </c>
      <c r="S1642" s="222">
        <v>0</v>
      </c>
      <c r="T1642" s="222">
        <v>0.015</v>
      </c>
      <c r="U1642" s="222">
        <v>0</v>
      </c>
      <c r="V1642" s="222">
        <v>5</v>
      </c>
      <c r="W1642" s="222">
        <v>5</v>
      </c>
      <c r="X1642" s="222">
        <v>0</v>
      </c>
      <c r="Y1642" s="222">
        <v>5</v>
      </c>
      <c r="Z1642" s="222">
        <v>0</v>
      </c>
      <c r="AA1642" s="222">
        <v>0</v>
      </c>
      <c r="AB1642" s="222">
        <v>0</v>
      </c>
      <c r="AC1642" s="222">
        <v>0</v>
      </c>
      <c r="AD1642" s="221">
        <v>0</v>
      </c>
      <c r="AE1642" s="221">
        <v>0</v>
      </c>
      <c r="AF1642" s="221">
        <v>10</v>
      </c>
      <c r="AG1642" s="221">
        <v>0</v>
      </c>
      <c r="AH1642" s="221">
        <v>0</v>
      </c>
      <c r="AI1642" s="221">
        <v>1</v>
      </c>
      <c r="AJ1642" s="221">
        <v>0</v>
      </c>
      <c r="AK1642" s="223">
        <v>0</v>
      </c>
      <c r="AL1642" s="223">
        <v>0</v>
      </c>
      <c r="AM1642" s="223">
        <v>0</v>
      </c>
    </row>
    <row r="1643" spans="1:39">
      <c r="E1643" s="222">
        <v>0</v>
      </c>
      <c r="F1643" s="222">
        <v>0</v>
      </c>
      <c r="G1643" s="222">
        <v>0</v>
      </c>
      <c r="H1643" s="222">
        <v>0</v>
      </c>
      <c r="I1643" s="222">
        <v>0</v>
      </c>
      <c r="J1643" s="222">
        <v>0</v>
      </c>
      <c r="K1643" s="222">
        <v>0</v>
      </c>
      <c r="L1643" s="222">
        <v>0</v>
      </c>
      <c r="M1643" s="222">
        <v>0</v>
      </c>
      <c r="N1643" s="222">
        <v>0</v>
      </c>
      <c r="O1643" s="222">
        <v>0</v>
      </c>
      <c r="P1643" s="222">
        <v>0</v>
      </c>
      <c r="Q1643" s="222">
        <v>0</v>
      </c>
      <c r="R1643" s="222">
        <v>0</v>
      </c>
      <c r="S1643" s="222">
        <v>0</v>
      </c>
      <c r="T1643" s="222">
        <v>0.015</v>
      </c>
      <c r="U1643" s="222">
        <v>0</v>
      </c>
      <c r="V1643" s="222">
        <v>0</v>
      </c>
      <c r="W1643" s="222">
        <v>0</v>
      </c>
      <c r="X1643" s="222">
        <v>0</v>
      </c>
      <c r="Y1643" s="222">
        <v>0</v>
      </c>
      <c r="Z1643" s="222">
        <v>0</v>
      </c>
      <c r="AA1643" s="222">
        <v>0</v>
      </c>
      <c r="AB1643" s="222">
        <v>0</v>
      </c>
      <c r="AC1643" s="222">
        <v>0</v>
      </c>
      <c r="AD1643" s="221">
        <v>0</v>
      </c>
      <c r="AE1643" s="221">
        <v>0</v>
      </c>
      <c r="AF1643" s="221">
        <v>0</v>
      </c>
      <c r="AG1643" s="221">
        <v>0</v>
      </c>
      <c r="AH1643" s="221">
        <v>0</v>
      </c>
      <c r="AI1643" s="221">
        <v>0</v>
      </c>
      <c r="AJ1643" s="221">
        <v>0</v>
      </c>
      <c r="AK1643" s="223">
        <v>0</v>
      </c>
      <c r="AL1643" s="223">
        <v>0</v>
      </c>
      <c r="AM1643" s="223">
        <v>0</v>
      </c>
    </row>
    <row r="1644" spans="1:39">
      <c r="E1644" s="222">
        <v>0</v>
      </c>
      <c r="F1644" s="222">
        <v>0</v>
      </c>
      <c r="G1644" s="222">
        <v>0</v>
      </c>
      <c r="H1644" s="222">
        <v>0</v>
      </c>
      <c r="I1644" s="222">
        <v>0</v>
      </c>
      <c r="J1644" s="222">
        <v>0</v>
      </c>
      <c r="K1644" s="222">
        <v>0</v>
      </c>
      <c r="L1644" s="222">
        <v>0</v>
      </c>
      <c r="M1644" s="222">
        <v>0</v>
      </c>
      <c r="N1644" s="222">
        <v>0</v>
      </c>
      <c r="O1644" s="222">
        <v>0</v>
      </c>
      <c r="P1644" s="222">
        <v>2</v>
      </c>
      <c r="Q1644" s="222">
        <v>2</v>
      </c>
      <c r="R1644" s="222">
        <v>2</v>
      </c>
      <c r="S1644" s="222">
        <v>0</v>
      </c>
      <c r="T1644" s="222">
        <v>0.015</v>
      </c>
      <c r="U1644" s="222">
        <v>0</v>
      </c>
      <c r="V1644" s="222">
        <v>0</v>
      </c>
      <c r="W1644" s="222">
        <v>0</v>
      </c>
      <c r="X1644" s="222">
        <v>0</v>
      </c>
      <c r="Y1644" s="222">
        <v>0</v>
      </c>
      <c r="Z1644" s="222">
        <v>0</v>
      </c>
      <c r="AA1644" s="222">
        <v>0</v>
      </c>
      <c r="AB1644" s="222">
        <v>0</v>
      </c>
      <c r="AC1644" s="222">
        <v>0</v>
      </c>
      <c r="AD1644" s="221">
        <v>0</v>
      </c>
      <c r="AE1644" s="221">
        <v>0</v>
      </c>
      <c r="AF1644" s="221">
        <v>2</v>
      </c>
      <c r="AG1644" s="221">
        <v>0</v>
      </c>
      <c r="AH1644" s="221">
        <v>0</v>
      </c>
      <c r="AI1644" s="221">
        <v>0</v>
      </c>
      <c r="AJ1644" s="221">
        <v>0</v>
      </c>
      <c r="AK1644" s="223">
        <v>0</v>
      </c>
      <c r="AL1644" s="223">
        <v>0</v>
      </c>
      <c r="AM1644" s="223">
        <v>0</v>
      </c>
    </row>
    <row r="1645" spans="1:39">
      <c r="E1645" s="222">
        <v>0</v>
      </c>
      <c r="F1645" s="222">
        <v>0</v>
      </c>
      <c r="G1645" s="222">
        <v>0</v>
      </c>
      <c r="H1645" s="222">
        <v>0</v>
      </c>
      <c r="I1645" s="222">
        <v>0</v>
      </c>
      <c r="J1645" s="222">
        <v>0</v>
      </c>
      <c r="K1645" s="222">
        <v>0</v>
      </c>
      <c r="L1645" s="222">
        <v>0</v>
      </c>
      <c r="M1645" s="222">
        <v>0</v>
      </c>
      <c r="N1645" s="222">
        <v>0</v>
      </c>
      <c r="O1645" s="222">
        <v>0</v>
      </c>
      <c r="P1645" s="222">
        <v>0</v>
      </c>
      <c r="Q1645" s="222">
        <v>0</v>
      </c>
      <c r="R1645" s="222">
        <v>0</v>
      </c>
      <c r="S1645" s="222">
        <v>0</v>
      </c>
      <c r="T1645" s="222">
        <v>0.015</v>
      </c>
      <c r="U1645" s="222">
        <v>0</v>
      </c>
      <c r="V1645" s="222">
        <v>0</v>
      </c>
      <c r="W1645" s="222">
        <v>0</v>
      </c>
      <c r="X1645" s="222">
        <v>0</v>
      </c>
      <c r="Y1645" s="222">
        <v>0</v>
      </c>
      <c r="Z1645" s="222">
        <v>0</v>
      </c>
      <c r="AA1645" s="222">
        <v>0</v>
      </c>
      <c r="AB1645" s="222">
        <v>0</v>
      </c>
      <c r="AC1645" s="222">
        <v>0</v>
      </c>
      <c r="AD1645" s="221">
        <v>0</v>
      </c>
      <c r="AE1645" s="221">
        <v>0</v>
      </c>
      <c r="AF1645" s="221">
        <v>0</v>
      </c>
      <c r="AG1645" s="221">
        <v>0</v>
      </c>
      <c r="AH1645" s="221">
        <v>0</v>
      </c>
      <c r="AI1645" s="221">
        <v>1</v>
      </c>
      <c r="AJ1645" s="221">
        <v>0</v>
      </c>
      <c r="AK1645" s="223">
        <v>0</v>
      </c>
      <c r="AL1645" s="223">
        <v>0</v>
      </c>
      <c r="AM1645" s="223">
        <v>0</v>
      </c>
    </row>
    <row r="1646" spans="1:39">
      <c r="E1646" s="222">
        <v>0</v>
      </c>
      <c r="F1646" s="222">
        <v>0</v>
      </c>
      <c r="G1646" s="222">
        <v>0</v>
      </c>
      <c r="H1646" s="222">
        <v>0</v>
      </c>
      <c r="I1646" s="222">
        <v>0</v>
      </c>
      <c r="J1646" s="222">
        <v>0</v>
      </c>
      <c r="K1646" s="222">
        <v>19</v>
      </c>
      <c r="L1646" s="222">
        <v>19</v>
      </c>
      <c r="M1646" s="222">
        <v>19</v>
      </c>
      <c r="N1646" s="222">
        <v>0</v>
      </c>
      <c r="O1646" s="222">
        <v>0</v>
      </c>
      <c r="P1646" s="222">
        <v>0</v>
      </c>
      <c r="Q1646" s="222">
        <v>0</v>
      </c>
      <c r="R1646" s="222">
        <v>0</v>
      </c>
      <c r="S1646" s="222">
        <v>0</v>
      </c>
      <c r="T1646" s="222">
        <v>0.015</v>
      </c>
      <c r="U1646" s="222">
        <v>0</v>
      </c>
      <c r="V1646" s="222">
        <v>0</v>
      </c>
      <c r="W1646" s="222">
        <v>0</v>
      </c>
      <c r="X1646" s="222">
        <v>0</v>
      </c>
      <c r="Y1646" s="222">
        <v>0</v>
      </c>
      <c r="Z1646" s="222">
        <v>0</v>
      </c>
      <c r="AA1646" s="222">
        <v>0</v>
      </c>
      <c r="AB1646" s="222">
        <v>0</v>
      </c>
      <c r="AC1646" s="222">
        <v>0</v>
      </c>
      <c r="AD1646" s="221">
        <v>0</v>
      </c>
      <c r="AE1646" s="221">
        <v>0</v>
      </c>
      <c r="AF1646" s="221">
        <v>19</v>
      </c>
      <c r="AG1646" s="221">
        <v>0</v>
      </c>
      <c r="AH1646" s="221">
        <v>0</v>
      </c>
      <c r="AI1646" s="221">
        <v>6</v>
      </c>
      <c r="AJ1646" s="221">
        <v>0</v>
      </c>
      <c r="AK1646" s="223">
        <v>0</v>
      </c>
      <c r="AL1646" s="223">
        <v>0</v>
      </c>
      <c r="AM1646" s="223">
        <v>0</v>
      </c>
    </row>
    <row r="1647" spans="1:39">
      <c r="E1647" s="222">
        <v>0</v>
      </c>
      <c r="F1647" s="222">
        <v>0</v>
      </c>
      <c r="G1647" s="222">
        <v>0</v>
      </c>
      <c r="H1647" s="222">
        <v>0</v>
      </c>
      <c r="I1647" s="222">
        <v>0</v>
      </c>
      <c r="J1647" s="222">
        <v>0</v>
      </c>
      <c r="K1647" s="222">
        <v>0</v>
      </c>
      <c r="L1647" s="222">
        <v>0</v>
      </c>
      <c r="M1647" s="222">
        <v>0</v>
      </c>
      <c r="N1647" s="222">
        <v>0</v>
      </c>
      <c r="O1647" s="222">
        <v>0</v>
      </c>
      <c r="P1647" s="222">
        <v>0</v>
      </c>
      <c r="Q1647" s="222">
        <v>0</v>
      </c>
      <c r="R1647" s="222">
        <v>0</v>
      </c>
      <c r="S1647" s="222">
        <v>0</v>
      </c>
      <c r="T1647" s="222">
        <v>0.015</v>
      </c>
      <c r="U1647" s="222">
        <v>0</v>
      </c>
      <c r="V1647" s="222">
        <v>0</v>
      </c>
      <c r="W1647" s="222">
        <v>0</v>
      </c>
      <c r="X1647" s="222">
        <v>0</v>
      </c>
      <c r="Y1647" s="222">
        <v>0</v>
      </c>
      <c r="Z1647" s="222">
        <v>0</v>
      </c>
      <c r="AA1647" s="222">
        <v>0</v>
      </c>
      <c r="AB1647" s="222">
        <v>0</v>
      </c>
      <c r="AC1647" s="222">
        <v>0</v>
      </c>
      <c r="AD1647" s="221">
        <v>0</v>
      </c>
      <c r="AE1647" s="221">
        <v>0</v>
      </c>
      <c r="AF1647" s="221">
        <v>0</v>
      </c>
      <c r="AG1647" s="221">
        <v>0</v>
      </c>
      <c r="AH1647" s="221">
        <v>0</v>
      </c>
      <c r="AI1647" s="221">
        <v>0</v>
      </c>
      <c r="AJ1647" s="221">
        <v>0</v>
      </c>
      <c r="AK1647" s="223">
        <v>0</v>
      </c>
      <c r="AL1647" s="223">
        <v>0</v>
      </c>
      <c r="AM1647" s="223">
        <v>0</v>
      </c>
    </row>
    <row r="1648" spans="1:39">
      <c r="E1648" s="222">
        <v>0</v>
      </c>
      <c r="F1648" s="222">
        <v>2</v>
      </c>
      <c r="G1648" s="222">
        <v>2</v>
      </c>
      <c r="H1648" s="222">
        <v>0</v>
      </c>
      <c r="I1648" s="222">
        <v>0</v>
      </c>
      <c r="J1648" s="222">
        <v>0</v>
      </c>
      <c r="K1648" s="222">
        <v>10</v>
      </c>
      <c r="L1648" s="222">
        <v>10</v>
      </c>
      <c r="M1648" s="222">
        <v>10</v>
      </c>
      <c r="N1648" s="222">
        <v>0</v>
      </c>
      <c r="O1648" s="222">
        <v>0</v>
      </c>
      <c r="P1648" s="222">
        <v>0</v>
      </c>
      <c r="Q1648" s="222">
        <v>0</v>
      </c>
      <c r="R1648" s="222">
        <v>0</v>
      </c>
      <c r="S1648" s="222">
        <v>0</v>
      </c>
      <c r="T1648" s="222">
        <v>0.015</v>
      </c>
      <c r="U1648" s="222">
        <v>0</v>
      </c>
      <c r="V1648" s="222">
        <v>2</v>
      </c>
      <c r="W1648" s="222">
        <v>2</v>
      </c>
      <c r="X1648" s="222">
        <v>0</v>
      </c>
      <c r="Y1648" s="222">
        <v>0</v>
      </c>
      <c r="Z1648" s="222">
        <v>0</v>
      </c>
      <c r="AA1648" s="222">
        <v>0</v>
      </c>
      <c r="AB1648" s="222">
        <v>0</v>
      </c>
      <c r="AC1648" s="222">
        <v>0</v>
      </c>
      <c r="AD1648" s="221">
        <v>0</v>
      </c>
      <c r="AE1648" s="221">
        <v>0</v>
      </c>
      <c r="AF1648" s="221">
        <v>16</v>
      </c>
      <c r="AG1648" s="221">
        <v>0</v>
      </c>
      <c r="AH1648" s="221">
        <v>0</v>
      </c>
      <c r="AI1648" s="221">
        <v>0</v>
      </c>
      <c r="AJ1648" s="221">
        <v>0</v>
      </c>
      <c r="AK1648" s="223">
        <v>0</v>
      </c>
      <c r="AL1648" s="223">
        <v>0</v>
      </c>
      <c r="AM1648" s="223">
        <v>0</v>
      </c>
    </row>
    <row r="1649" spans="5:39">
      <c r="E1649" s="222">
        <v>0</v>
      </c>
      <c r="F1649" s="222">
        <v>0</v>
      </c>
      <c r="G1649" s="222">
        <v>0</v>
      </c>
      <c r="H1649" s="222">
        <v>0</v>
      </c>
      <c r="I1649" s="222">
        <v>0</v>
      </c>
      <c r="J1649" s="222">
        <v>0</v>
      </c>
      <c r="K1649" s="222">
        <v>3</v>
      </c>
      <c r="L1649" s="222">
        <v>3</v>
      </c>
      <c r="M1649" s="222">
        <v>3</v>
      </c>
      <c r="N1649" s="222">
        <v>0</v>
      </c>
      <c r="O1649" s="222">
        <v>0</v>
      </c>
      <c r="P1649" s="222">
        <v>0</v>
      </c>
      <c r="Q1649" s="222">
        <v>0</v>
      </c>
      <c r="R1649" s="222">
        <v>0</v>
      </c>
      <c r="S1649" s="222">
        <v>0</v>
      </c>
      <c r="T1649" s="222">
        <v>0.015</v>
      </c>
      <c r="U1649" s="222">
        <v>0</v>
      </c>
      <c r="V1649" s="222">
        <v>0</v>
      </c>
      <c r="W1649" s="222">
        <v>0</v>
      </c>
      <c r="X1649" s="222">
        <v>0</v>
      </c>
      <c r="Y1649" s="222">
        <v>0</v>
      </c>
      <c r="Z1649" s="222">
        <v>0</v>
      </c>
      <c r="AA1649" s="222">
        <v>0</v>
      </c>
      <c r="AB1649" s="222">
        <v>0</v>
      </c>
      <c r="AC1649" s="222">
        <v>0</v>
      </c>
      <c r="AD1649" s="221">
        <v>0</v>
      </c>
      <c r="AE1649" s="221">
        <v>0</v>
      </c>
      <c r="AF1649" s="221">
        <v>3</v>
      </c>
      <c r="AG1649" s="221">
        <v>0</v>
      </c>
      <c r="AH1649" s="221">
        <v>0</v>
      </c>
      <c r="AI1649" s="221">
        <v>5</v>
      </c>
      <c r="AJ1649" s="221">
        <v>0</v>
      </c>
      <c r="AK1649" s="223">
        <v>0</v>
      </c>
      <c r="AL1649" s="223">
        <v>0</v>
      </c>
      <c r="AM1649" s="223">
        <v>0</v>
      </c>
    </row>
    <row r="1650" spans="5:39">
      <c r="E1650" s="222">
        <v>0</v>
      </c>
      <c r="F1650" s="222">
        <v>1</v>
      </c>
      <c r="G1650" s="222">
        <v>1</v>
      </c>
      <c r="H1650" s="222">
        <v>1</v>
      </c>
      <c r="I1650" s="222">
        <v>0</v>
      </c>
      <c r="J1650" s="222">
        <v>0</v>
      </c>
      <c r="K1650" s="222">
        <v>1</v>
      </c>
      <c r="L1650" s="222">
        <v>1</v>
      </c>
      <c r="M1650" s="222">
        <v>1</v>
      </c>
      <c r="N1650" s="222">
        <v>0</v>
      </c>
      <c r="O1650" s="222">
        <v>0</v>
      </c>
      <c r="P1650" s="222">
        <v>0</v>
      </c>
      <c r="Q1650" s="222">
        <v>0</v>
      </c>
      <c r="R1650" s="222">
        <v>0</v>
      </c>
      <c r="S1650" s="222">
        <v>0</v>
      </c>
      <c r="T1650" s="222">
        <v>0.015</v>
      </c>
      <c r="U1650" s="222">
        <v>0</v>
      </c>
      <c r="V1650" s="222">
        <v>1</v>
      </c>
      <c r="W1650" s="222">
        <v>1</v>
      </c>
      <c r="X1650" s="222">
        <v>0</v>
      </c>
      <c r="Y1650" s="222">
        <v>1</v>
      </c>
      <c r="Z1650" s="222">
        <v>0</v>
      </c>
      <c r="AA1650" s="222">
        <v>0</v>
      </c>
      <c r="AB1650" s="222">
        <v>0</v>
      </c>
      <c r="AC1650" s="222">
        <v>0</v>
      </c>
      <c r="AD1650" s="221">
        <v>0</v>
      </c>
      <c r="AE1650" s="221">
        <v>0</v>
      </c>
      <c r="AF1650" s="221">
        <v>2</v>
      </c>
      <c r="AG1650" s="221">
        <v>0</v>
      </c>
      <c r="AH1650" s="221">
        <v>0</v>
      </c>
      <c r="AI1650" s="221">
        <v>0</v>
      </c>
      <c r="AJ1650" s="221">
        <v>0</v>
      </c>
      <c r="AK1650" s="223">
        <v>0</v>
      </c>
      <c r="AL1650" s="223">
        <v>0</v>
      </c>
      <c r="AM1650" s="223">
        <v>0</v>
      </c>
    </row>
    <row r="1651" spans="5:39">
      <c r="E1651" s="222">
        <v>0</v>
      </c>
      <c r="F1651" s="222">
        <v>0</v>
      </c>
      <c r="G1651" s="222">
        <v>0</v>
      </c>
      <c r="H1651" s="222">
        <v>0</v>
      </c>
      <c r="I1651" s="222">
        <v>0</v>
      </c>
      <c r="J1651" s="222">
        <v>0</v>
      </c>
      <c r="K1651" s="222">
        <v>0</v>
      </c>
      <c r="L1651" s="222">
        <v>0</v>
      </c>
      <c r="M1651" s="222">
        <v>0</v>
      </c>
      <c r="N1651" s="222">
        <v>0</v>
      </c>
      <c r="O1651" s="222">
        <v>0</v>
      </c>
      <c r="P1651" s="222">
        <v>0</v>
      </c>
      <c r="Q1651" s="222">
        <v>0</v>
      </c>
      <c r="R1651" s="222">
        <v>0</v>
      </c>
      <c r="S1651" s="222">
        <v>0</v>
      </c>
      <c r="T1651" s="222">
        <v>0.015</v>
      </c>
      <c r="U1651" s="222">
        <v>0</v>
      </c>
      <c r="V1651" s="222">
        <v>0</v>
      </c>
      <c r="W1651" s="222">
        <v>0</v>
      </c>
      <c r="X1651" s="222">
        <v>0</v>
      </c>
      <c r="Y1651" s="222">
        <v>0</v>
      </c>
      <c r="Z1651" s="222">
        <v>0</v>
      </c>
      <c r="AA1651" s="222">
        <v>0</v>
      </c>
      <c r="AB1651" s="222">
        <v>0</v>
      </c>
      <c r="AC1651" s="222">
        <v>0</v>
      </c>
      <c r="AD1651" s="221">
        <v>0</v>
      </c>
      <c r="AE1651" s="221">
        <v>0</v>
      </c>
      <c r="AF1651" s="221">
        <v>0</v>
      </c>
      <c r="AG1651" s="221">
        <v>0</v>
      </c>
      <c r="AH1651" s="221">
        <v>0</v>
      </c>
      <c r="AI1651" s="221">
        <v>0</v>
      </c>
      <c r="AJ1651" s="221">
        <v>0</v>
      </c>
      <c r="AK1651" s="223">
        <v>0</v>
      </c>
      <c r="AL1651" s="223">
        <v>0</v>
      </c>
      <c r="AM1651" s="223">
        <v>0</v>
      </c>
    </row>
    <row r="1652" spans="5:39">
      <c r="E1652" s="222">
        <v>0</v>
      </c>
      <c r="F1652" s="222">
        <v>6</v>
      </c>
      <c r="G1652" s="222">
        <v>6</v>
      </c>
      <c r="H1652" s="222">
        <v>6</v>
      </c>
      <c r="I1652" s="222">
        <v>0</v>
      </c>
      <c r="J1652" s="222">
        <v>0</v>
      </c>
      <c r="K1652" s="222">
        <v>2</v>
      </c>
      <c r="L1652" s="222">
        <v>2</v>
      </c>
      <c r="M1652" s="222">
        <v>2</v>
      </c>
      <c r="N1652" s="222">
        <v>0</v>
      </c>
      <c r="O1652" s="222">
        <v>0</v>
      </c>
      <c r="P1652" s="222">
        <v>0</v>
      </c>
      <c r="Q1652" s="222">
        <v>0</v>
      </c>
      <c r="R1652" s="222">
        <v>0</v>
      </c>
      <c r="S1652" s="222">
        <v>0</v>
      </c>
      <c r="T1652" s="222">
        <v>0.015</v>
      </c>
      <c r="U1652" s="222">
        <v>0</v>
      </c>
      <c r="V1652" s="222">
        <v>6</v>
      </c>
      <c r="W1652" s="222">
        <v>6</v>
      </c>
      <c r="X1652" s="222">
        <v>0</v>
      </c>
      <c r="Y1652" s="222">
        <v>6</v>
      </c>
      <c r="Z1652" s="222">
        <v>0</v>
      </c>
      <c r="AA1652" s="222">
        <v>0</v>
      </c>
      <c r="AB1652" s="222">
        <v>0</v>
      </c>
      <c r="AC1652" s="222">
        <v>0</v>
      </c>
      <c r="AD1652" s="221">
        <v>0</v>
      </c>
      <c r="AE1652" s="221">
        <v>0</v>
      </c>
      <c r="AF1652" s="221">
        <v>11</v>
      </c>
      <c r="AG1652" s="221">
        <v>0</v>
      </c>
      <c r="AH1652" s="221">
        <v>0</v>
      </c>
      <c r="AI1652" s="221">
        <v>20</v>
      </c>
      <c r="AJ1652" s="221">
        <v>0</v>
      </c>
      <c r="AK1652" s="223">
        <v>0</v>
      </c>
      <c r="AL1652" s="223">
        <v>0</v>
      </c>
      <c r="AM1652" s="223">
        <v>0</v>
      </c>
    </row>
    <row r="1653" spans="5:39">
      <c r="E1653" s="222">
        <v>0</v>
      </c>
      <c r="F1653" s="222">
        <v>0</v>
      </c>
      <c r="G1653" s="222">
        <v>0</v>
      </c>
      <c r="H1653" s="222">
        <v>0</v>
      </c>
      <c r="I1653" s="222">
        <v>0</v>
      </c>
      <c r="J1653" s="222">
        <v>0</v>
      </c>
      <c r="K1653" s="222">
        <v>0</v>
      </c>
      <c r="L1653" s="222">
        <v>0</v>
      </c>
      <c r="M1653" s="222">
        <v>0</v>
      </c>
      <c r="N1653" s="222">
        <v>0</v>
      </c>
      <c r="O1653" s="222">
        <v>0</v>
      </c>
      <c r="P1653" s="222">
        <v>0</v>
      </c>
      <c r="Q1653" s="222">
        <v>0</v>
      </c>
      <c r="R1653" s="222">
        <v>0</v>
      </c>
      <c r="S1653" s="222">
        <v>0</v>
      </c>
      <c r="T1653" s="222">
        <v>0.015</v>
      </c>
      <c r="U1653" s="222">
        <v>0</v>
      </c>
      <c r="V1653" s="222">
        <v>0</v>
      </c>
      <c r="W1653" s="222">
        <v>0</v>
      </c>
      <c r="X1653" s="222">
        <v>0</v>
      </c>
      <c r="Y1653" s="222">
        <v>0</v>
      </c>
      <c r="Z1653" s="222">
        <v>0</v>
      </c>
      <c r="AA1653" s="222">
        <v>0</v>
      </c>
      <c r="AB1653" s="222">
        <v>0</v>
      </c>
      <c r="AC1653" s="222">
        <v>0</v>
      </c>
      <c r="AD1653" s="221">
        <v>0</v>
      </c>
      <c r="AE1653" s="221">
        <v>0</v>
      </c>
      <c r="AF1653" s="221">
        <v>14</v>
      </c>
      <c r="AG1653" s="221">
        <v>0</v>
      </c>
      <c r="AH1653" s="221">
        <v>0</v>
      </c>
      <c r="AI1653" s="221">
        <v>11</v>
      </c>
      <c r="AJ1653" s="221">
        <v>0</v>
      </c>
      <c r="AK1653" s="223">
        <v>0</v>
      </c>
      <c r="AL1653" s="223">
        <v>0</v>
      </c>
      <c r="AM1653" s="223">
        <v>0</v>
      </c>
    </row>
    <row r="1654" spans="5:39">
      <c r="E1654" s="222">
        <v>0</v>
      </c>
      <c r="F1654" s="222">
        <v>0</v>
      </c>
      <c r="G1654" s="222">
        <v>0</v>
      </c>
      <c r="H1654" s="222">
        <v>0</v>
      </c>
      <c r="I1654" s="222">
        <v>0</v>
      </c>
      <c r="J1654" s="222">
        <v>0</v>
      </c>
      <c r="K1654" s="222">
        <v>0</v>
      </c>
      <c r="L1654" s="222">
        <v>0</v>
      </c>
      <c r="M1654" s="222">
        <v>0</v>
      </c>
      <c r="N1654" s="222">
        <v>0</v>
      </c>
      <c r="O1654" s="222">
        <v>0</v>
      </c>
      <c r="P1654" s="222">
        <v>0</v>
      </c>
      <c r="Q1654" s="222">
        <v>0</v>
      </c>
      <c r="R1654" s="222">
        <v>0</v>
      </c>
      <c r="S1654" s="222">
        <v>0</v>
      </c>
      <c r="T1654" s="222">
        <v>0.015</v>
      </c>
      <c r="U1654" s="222">
        <v>0</v>
      </c>
      <c r="V1654" s="222">
        <v>0</v>
      </c>
      <c r="W1654" s="222">
        <v>0</v>
      </c>
      <c r="X1654" s="222">
        <v>0</v>
      </c>
      <c r="Y1654" s="222">
        <v>0</v>
      </c>
      <c r="Z1654" s="222">
        <v>0</v>
      </c>
      <c r="AA1654" s="222">
        <v>0</v>
      </c>
      <c r="AB1654" s="222">
        <v>0</v>
      </c>
      <c r="AC1654" s="222">
        <v>0</v>
      </c>
      <c r="AD1654" s="221">
        <v>0</v>
      </c>
      <c r="AE1654" s="221">
        <v>0</v>
      </c>
      <c r="AF1654" s="221">
        <v>1</v>
      </c>
      <c r="AG1654" s="221">
        <v>0</v>
      </c>
      <c r="AH1654" s="221">
        <v>0</v>
      </c>
      <c r="AI1654" s="221">
        <v>3</v>
      </c>
      <c r="AJ1654" s="221">
        <v>0</v>
      </c>
      <c r="AK1654" s="223">
        <v>0</v>
      </c>
      <c r="AL1654" s="223">
        <v>0</v>
      </c>
      <c r="AM1654" s="223">
        <v>0</v>
      </c>
    </row>
    <row r="1655" spans="5:39">
      <c r="E1655" s="222">
        <v>0</v>
      </c>
      <c r="F1655" s="222">
        <v>0</v>
      </c>
      <c r="G1655" s="222">
        <v>0</v>
      </c>
      <c r="H1655" s="222">
        <v>0</v>
      </c>
      <c r="I1655" s="222">
        <v>0</v>
      </c>
      <c r="J1655" s="222">
        <v>0</v>
      </c>
      <c r="K1655" s="222">
        <v>0</v>
      </c>
      <c r="L1655" s="222">
        <v>0</v>
      </c>
      <c r="M1655" s="222">
        <v>0</v>
      </c>
      <c r="N1655" s="222">
        <v>0</v>
      </c>
      <c r="O1655" s="222">
        <v>0</v>
      </c>
      <c r="P1655" s="222">
        <v>0</v>
      </c>
      <c r="Q1655" s="222">
        <v>0</v>
      </c>
      <c r="R1655" s="222">
        <v>0</v>
      </c>
      <c r="S1655" s="222">
        <v>0</v>
      </c>
      <c r="T1655" s="222">
        <v>0.015</v>
      </c>
      <c r="U1655" s="222">
        <v>0</v>
      </c>
      <c r="V1655" s="222">
        <v>0</v>
      </c>
      <c r="W1655" s="222">
        <v>0</v>
      </c>
      <c r="X1655" s="222">
        <v>0</v>
      </c>
      <c r="Y1655" s="222">
        <v>0</v>
      </c>
      <c r="Z1655" s="222">
        <v>0</v>
      </c>
      <c r="AA1655" s="222">
        <v>0</v>
      </c>
      <c r="AB1655" s="222">
        <v>0</v>
      </c>
      <c r="AC1655" s="222">
        <v>0</v>
      </c>
      <c r="AD1655" s="221">
        <v>0</v>
      </c>
      <c r="AE1655" s="221">
        <v>0</v>
      </c>
      <c r="AF1655" s="221">
        <v>0</v>
      </c>
      <c r="AG1655" s="221">
        <v>0</v>
      </c>
      <c r="AH1655" s="221">
        <v>0</v>
      </c>
      <c r="AI1655" s="221">
        <v>0</v>
      </c>
      <c r="AJ1655" s="221">
        <v>0</v>
      </c>
      <c r="AK1655" s="223">
        <v>0</v>
      </c>
      <c r="AL1655" s="223">
        <v>0</v>
      </c>
      <c r="AM1655" s="223">
        <v>0</v>
      </c>
    </row>
    <row r="1656" spans="5:39">
      <c r="E1656" s="222">
        <v>0</v>
      </c>
      <c r="F1656" s="222">
        <v>0</v>
      </c>
      <c r="G1656" s="222">
        <v>0</v>
      </c>
      <c r="H1656" s="222">
        <v>0</v>
      </c>
      <c r="I1656" s="222">
        <v>0</v>
      </c>
      <c r="J1656" s="222">
        <v>0</v>
      </c>
      <c r="K1656" s="222">
        <v>0</v>
      </c>
      <c r="L1656" s="222">
        <v>0</v>
      </c>
      <c r="M1656" s="222">
        <v>0</v>
      </c>
      <c r="N1656" s="222">
        <v>0</v>
      </c>
      <c r="O1656" s="222">
        <v>0</v>
      </c>
      <c r="P1656" s="222">
        <v>0</v>
      </c>
      <c r="Q1656" s="222">
        <v>0</v>
      </c>
      <c r="R1656" s="222">
        <v>0</v>
      </c>
      <c r="S1656" s="222">
        <v>0</v>
      </c>
      <c r="T1656" s="222">
        <v>0.015</v>
      </c>
      <c r="U1656" s="222">
        <v>0</v>
      </c>
      <c r="V1656" s="222">
        <v>0</v>
      </c>
      <c r="W1656" s="222">
        <v>0</v>
      </c>
      <c r="X1656" s="222">
        <v>0</v>
      </c>
      <c r="Y1656" s="222">
        <v>0</v>
      </c>
      <c r="Z1656" s="222">
        <v>0</v>
      </c>
      <c r="AA1656" s="222">
        <v>0</v>
      </c>
      <c r="AB1656" s="222">
        <v>0</v>
      </c>
      <c r="AC1656" s="222">
        <v>0</v>
      </c>
      <c r="AD1656" s="221">
        <v>0</v>
      </c>
      <c r="AE1656" s="221">
        <v>0</v>
      </c>
      <c r="AF1656" s="221">
        <v>0</v>
      </c>
      <c r="AG1656" s="221">
        <v>0</v>
      </c>
      <c r="AH1656" s="221">
        <v>0</v>
      </c>
      <c r="AI1656" s="221">
        <v>0</v>
      </c>
      <c r="AJ1656" s="221">
        <v>0</v>
      </c>
      <c r="AK1656" s="223">
        <v>0</v>
      </c>
      <c r="AL1656" s="223">
        <v>0</v>
      </c>
      <c r="AM1656" s="223">
        <v>0</v>
      </c>
    </row>
    <row r="1657" spans="5:39">
      <c r="E1657" s="222">
        <v>0</v>
      </c>
      <c r="F1657" s="222">
        <v>0</v>
      </c>
      <c r="G1657" s="222">
        <v>0</v>
      </c>
      <c r="H1657" s="222">
        <v>0</v>
      </c>
      <c r="I1657" s="222">
        <v>0</v>
      </c>
      <c r="J1657" s="222">
        <v>0</v>
      </c>
      <c r="K1657" s="222">
        <v>30</v>
      </c>
      <c r="L1657" s="222">
        <v>30</v>
      </c>
      <c r="M1657" s="222">
        <v>30</v>
      </c>
      <c r="N1657" s="222">
        <v>0</v>
      </c>
      <c r="O1657" s="222">
        <v>0</v>
      </c>
      <c r="P1657" s="222">
        <v>0</v>
      </c>
      <c r="Q1657" s="222">
        <v>0</v>
      </c>
      <c r="R1657" s="222">
        <v>0</v>
      </c>
      <c r="S1657" s="222">
        <v>0</v>
      </c>
      <c r="T1657" s="222">
        <v>0.015</v>
      </c>
      <c r="U1657" s="222">
        <v>0</v>
      </c>
      <c r="V1657" s="222">
        <v>0</v>
      </c>
      <c r="W1657" s="222">
        <v>0</v>
      </c>
      <c r="X1657" s="222">
        <v>0</v>
      </c>
      <c r="Y1657" s="222">
        <v>0</v>
      </c>
      <c r="Z1657" s="222">
        <v>0</v>
      </c>
      <c r="AA1657" s="222">
        <v>0</v>
      </c>
      <c r="AB1657" s="222">
        <v>0</v>
      </c>
      <c r="AC1657" s="222">
        <v>0</v>
      </c>
      <c r="AD1657" s="221">
        <v>0</v>
      </c>
      <c r="AE1657" s="221">
        <v>0</v>
      </c>
      <c r="AF1657" s="221">
        <v>31</v>
      </c>
      <c r="AG1657" s="221">
        <v>0</v>
      </c>
      <c r="AH1657" s="221">
        <v>0</v>
      </c>
      <c r="AI1657" s="221">
        <v>7</v>
      </c>
      <c r="AJ1657" s="221">
        <v>0</v>
      </c>
      <c r="AK1657" s="223">
        <v>0</v>
      </c>
      <c r="AL1657" s="223">
        <v>0</v>
      </c>
      <c r="AM1657" s="223">
        <v>0</v>
      </c>
    </row>
    <row r="1658" spans="5:39">
      <c r="E1658" s="222">
        <v>0</v>
      </c>
      <c r="F1658" s="222">
        <v>0</v>
      </c>
      <c r="G1658" s="222">
        <v>0</v>
      </c>
      <c r="H1658" s="222">
        <v>0</v>
      </c>
      <c r="I1658" s="222">
        <v>0</v>
      </c>
      <c r="J1658" s="222">
        <v>0</v>
      </c>
      <c r="K1658" s="222">
        <v>0</v>
      </c>
      <c r="L1658" s="222">
        <v>0</v>
      </c>
      <c r="M1658" s="222">
        <v>0</v>
      </c>
      <c r="N1658" s="222">
        <v>0</v>
      </c>
      <c r="O1658" s="222">
        <v>0</v>
      </c>
      <c r="P1658" s="222">
        <v>3</v>
      </c>
      <c r="Q1658" s="222">
        <v>3</v>
      </c>
      <c r="R1658" s="222">
        <v>3</v>
      </c>
      <c r="S1658" s="222">
        <v>0</v>
      </c>
      <c r="T1658" s="222">
        <v>0.015</v>
      </c>
      <c r="U1658" s="222">
        <v>0</v>
      </c>
      <c r="V1658" s="222">
        <v>0</v>
      </c>
      <c r="W1658" s="222">
        <v>0</v>
      </c>
      <c r="X1658" s="222">
        <v>0</v>
      </c>
      <c r="Y1658" s="222">
        <v>0</v>
      </c>
      <c r="Z1658" s="222">
        <v>0</v>
      </c>
      <c r="AA1658" s="222">
        <v>0</v>
      </c>
      <c r="AB1658" s="222">
        <v>0</v>
      </c>
      <c r="AC1658" s="222">
        <v>0</v>
      </c>
      <c r="AD1658" s="221">
        <v>0</v>
      </c>
      <c r="AE1658" s="221">
        <v>0</v>
      </c>
      <c r="AF1658" s="221">
        <v>3</v>
      </c>
      <c r="AG1658" s="221">
        <v>0</v>
      </c>
      <c r="AH1658" s="221">
        <v>0</v>
      </c>
      <c r="AI1658" s="221">
        <v>4</v>
      </c>
      <c r="AJ1658" s="221">
        <v>0</v>
      </c>
      <c r="AK1658" s="223">
        <v>0</v>
      </c>
      <c r="AL1658" s="223">
        <v>0</v>
      </c>
      <c r="AM1658" s="223">
        <v>0</v>
      </c>
    </row>
    <row r="1659" spans="5:39">
      <c r="E1659" s="222">
        <v>0</v>
      </c>
      <c r="F1659" s="222">
        <v>0</v>
      </c>
      <c r="G1659" s="222">
        <v>0</v>
      </c>
      <c r="H1659" s="222">
        <v>0</v>
      </c>
      <c r="I1659" s="222">
        <v>0</v>
      </c>
      <c r="J1659" s="222">
        <v>0</v>
      </c>
      <c r="K1659" s="222">
        <v>0</v>
      </c>
      <c r="L1659" s="222">
        <v>0</v>
      </c>
      <c r="M1659" s="222">
        <v>0</v>
      </c>
      <c r="N1659" s="222">
        <v>0</v>
      </c>
      <c r="O1659" s="222">
        <v>0</v>
      </c>
      <c r="P1659" s="222">
        <v>0</v>
      </c>
      <c r="Q1659" s="222">
        <v>0</v>
      </c>
      <c r="R1659" s="222">
        <v>0</v>
      </c>
      <c r="S1659" s="222">
        <v>0</v>
      </c>
      <c r="T1659" s="222">
        <v>0.015</v>
      </c>
      <c r="U1659" s="222">
        <v>0</v>
      </c>
      <c r="V1659" s="222">
        <v>0</v>
      </c>
      <c r="W1659" s="222">
        <v>0</v>
      </c>
      <c r="X1659" s="222">
        <v>0</v>
      </c>
      <c r="Y1659" s="222">
        <v>0</v>
      </c>
      <c r="Z1659" s="222">
        <v>0</v>
      </c>
      <c r="AA1659" s="222">
        <v>0</v>
      </c>
      <c r="AB1659" s="222">
        <v>0</v>
      </c>
      <c r="AC1659" s="222">
        <v>0</v>
      </c>
      <c r="AD1659" s="221">
        <v>0</v>
      </c>
      <c r="AE1659" s="221">
        <v>0</v>
      </c>
      <c r="AF1659" s="221">
        <v>0</v>
      </c>
      <c r="AG1659" s="221">
        <v>0</v>
      </c>
      <c r="AH1659" s="221">
        <v>0</v>
      </c>
      <c r="AI1659" s="221">
        <v>0</v>
      </c>
      <c r="AJ1659" s="221">
        <v>0</v>
      </c>
      <c r="AK1659" s="223">
        <v>0</v>
      </c>
      <c r="AL1659" s="223">
        <v>0</v>
      </c>
      <c r="AM1659" s="223">
        <v>0</v>
      </c>
    </row>
    <row r="1660" spans="5:39">
      <c r="E1660" s="222">
        <v>0</v>
      </c>
      <c r="F1660" s="222">
        <v>0</v>
      </c>
      <c r="G1660" s="222">
        <v>0</v>
      </c>
      <c r="H1660" s="222">
        <v>0</v>
      </c>
      <c r="I1660" s="222">
        <v>0</v>
      </c>
      <c r="J1660" s="222">
        <v>0</v>
      </c>
      <c r="K1660" s="222">
        <v>0</v>
      </c>
      <c r="L1660" s="222">
        <v>0</v>
      </c>
      <c r="M1660" s="222">
        <v>0</v>
      </c>
      <c r="N1660" s="222">
        <v>0</v>
      </c>
      <c r="O1660" s="222">
        <v>0</v>
      </c>
      <c r="P1660" s="222">
        <v>0</v>
      </c>
      <c r="Q1660" s="222">
        <v>0</v>
      </c>
      <c r="R1660" s="222">
        <v>0</v>
      </c>
      <c r="S1660" s="222">
        <v>0</v>
      </c>
      <c r="T1660" s="222">
        <v>0.015</v>
      </c>
      <c r="U1660" s="222">
        <v>0</v>
      </c>
      <c r="V1660" s="222">
        <v>0</v>
      </c>
      <c r="W1660" s="222">
        <v>0</v>
      </c>
      <c r="X1660" s="222">
        <v>0</v>
      </c>
      <c r="Y1660" s="222">
        <v>0</v>
      </c>
      <c r="Z1660" s="222">
        <v>0</v>
      </c>
      <c r="AA1660" s="222">
        <v>0</v>
      </c>
      <c r="AB1660" s="222">
        <v>0</v>
      </c>
      <c r="AC1660" s="222">
        <v>0</v>
      </c>
      <c r="AD1660" s="221">
        <v>0</v>
      </c>
      <c r="AE1660" s="221">
        <v>0</v>
      </c>
      <c r="AF1660" s="221">
        <v>0</v>
      </c>
      <c r="AG1660" s="221">
        <v>0</v>
      </c>
      <c r="AH1660" s="221">
        <v>0</v>
      </c>
      <c r="AI1660" s="221">
        <v>0</v>
      </c>
      <c r="AJ1660" s="221">
        <v>0</v>
      </c>
      <c r="AK1660" s="223">
        <v>0</v>
      </c>
      <c r="AL1660" s="223">
        <v>0</v>
      </c>
      <c r="AM1660" s="223">
        <v>0</v>
      </c>
    </row>
    <row r="1661" spans="5:39">
      <c r="E1661" s="222">
        <v>0</v>
      </c>
      <c r="F1661" s="222">
        <v>0</v>
      </c>
      <c r="G1661" s="222">
        <v>0</v>
      </c>
      <c r="H1661" s="222">
        <v>0</v>
      </c>
      <c r="I1661" s="222">
        <v>0</v>
      </c>
      <c r="J1661" s="222">
        <v>0</v>
      </c>
      <c r="K1661" s="222">
        <v>20</v>
      </c>
      <c r="L1661" s="222">
        <v>20</v>
      </c>
      <c r="M1661" s="222">
        <v>20</v>
      </c>
      <c r="N1661" s="222">
        <v>0</v>
      </c>
      <c r="O1661" s="222">
        <v>0</v>
      </c>
      <c r="P1661" s="222">
        <v>0</v>
      </c>
      <c r="Q1661" s="222">
        <v>0</v>
      </c>
      <c r="R1661" s="222">
        <v>0</v>
      </c>
      <c r="S1661" s="222">
        <v>0</v>
      </c>
      <c r="T1661" s="222">
        <v>0.015</v>
      </c>
      <c r="U1661" s="222">
        <v>0</v>
      </c>
      <c r="V1661" s="222">
        <v>0</v>
      </c>
      <c r="W1661" s="222">
        <v>0</v>
      </c>
      <c r="X1661" s="222">
        <v>0</v>
      </c>
      <c r="Y1661" s="222">
        <v>0</v>
      </c>
      <c r="Z1661" s="222">
        <v>0</v>
      </c>
      <c r="AA1661" s="222">
        <v>0</v>
      </c>
      <c r="AB1661" s="222">
        <v>0</v>
      </c>
      <c r="AC1661" s="222">
        <v>0</v>
      </c>
      <c r="AD1661" s="221">
        <v>0</v>
      </c>
      <c r="AE1661" s="221">
        <v>0</v>
      </c>
      <c r="AF1661" s="221">
        <v>20</v>
      </c>
      <c r="AG1661" s="221">
        <v>0</v>
      </c>
      <c r="AH1661" s="221">
        <v>0</v>
      </c>
      <c r="AI1661" s="221">
        <v>0</v>
      </c>
      <c r="AJ1661" s="221">
        <v>0</v>
      </c>
      <c r="AK1661" s="223">
        <v>0</v>
      </c>
      <c r="AL1661" s="223">
        <v>0</v>
      </c>
      <c r="AM1661" s="223">
        <v>0</v>
      </c>
    </row>
    <row r="1662" spans="5:39">
      <c r="E1662" s="222">
        <v>0</v>
      </c>
      <c r="F1662" s="222">
        <v>1</v>
      </c>
      <c r="G1662" s="222">
        <v>1</v>
      </c>
      <c r="H1662" s="222">
        <v>1</v>
      </c>
      <c r="I1662" s="222">
        <v>0</v>
      </c>
      <c r="J1662" s="222">
        <v>0</v>
      </c>
      <c r="K1662" s="222">
        <v>0</v>
      </c>
      <c r="L1662" s="222">
        <v>0</v>
      </c>
      <c r="M1662" s="222">
        <v>0</v>
      </c>
      <c r="N1662" s="222">
        <v>0</v>
      </c>
      <c r="O1662" s="222">
        <v>0</v>
      </c>
      <c r="P1662" s="222">
        <v>0</v>
      </c>
      <c r="Q1662" s="222">
        <v>0</v>
      </c>
      <c r="R1662" s="222">
        <v>0</v>
      </c>
      <c r="S1662" s="222">
        <v>0</v>
      </c>
      <c r="T1662" s="222">
        <v>0.015</v>
      </c>
      <c r="U1662" s="222">
        <v>0</v>
      </c>
      <c r="V1662" s="222">
        <v>1</v>
      </c>
      <c r="W1662" s="222">
        <v>1</v>
      </c>
      <c r="X1662" s="222">
        <v>0</v>
      </c>
      <c r="Y1662" s="222">
        <v>1</v>
      </c>
      <c r="Z1662" s="222">
        <v>0</v>
      </c>
      <c r="AA1662" s="222">
        <v>0</v>
      </c>
      <c r="AB1662" s="222">
        <v>0</v>
      </c>
      <c r="AC1662" s="222">
        <v>0</v>
      </c>
      <c r="AD1662" s="221">
        <v>0</v>
      </c>
      <c r="AE1662" s="221">
        <v>0</v>
      </c>
      <c r="AF1662" s="221">
        <v>1</v>
      </c>
      <c r="AG1662" s="221">
        <v>0</v>
      </c>
      <c r="AH1662" s="221">
        <v>1</v>
      </c>
      <c r="AI1662" s="221">
        <v>2</v>
      </c>
      <c r="AJ1662" s="221">
        <v>0</v>
      </c>
      <c r="AK1662" s="223">
        <v>0</v>
      </c>
      <c r="AL1662" s="223">
        <v>2</v>
      </c>
      <c r="AM1662" s="223">
        <v>-2</v>
      </c>
    </row>
    <row r="1663" spans="5:39">
      <c r="E1663" s="222">
        <v>0</v>
      </c>
      <c r="F1663" s="222">
        <v>0</v>
      </c>
      <c r="G1663" s="222">
        <v>0</v>
      </c>
      <c r="H1663" s="222">
        <v>0</v>
      </c>
      <c r="I1663" s="222">
        <v>0</v>
      </c>
      <c r="J1663" s="222">
        <v>0</v>
      </c>
      <c r="K1663" s="222">
        <v>0</v>
      </c>
      <c r="L1663" s="222">
        <v>0</v>
      </c>
      <c r="M1663" s="222">
        <v>0</v>
      </c>
      <c r="N1663" s="222">
        <v>0</v>
      </c>
      <c r="O1663" s="222">
        <v>0</v>
      </c>
      <c r="P1663" s="222">
        <v>0</v>
      </c>
      <c r="Q1663" s="222">
        <v>0</v>
      </c>
      <c r="R1663" s="222">
        <v>0</v>
      </c>
      <c r="S1663" s="222">
        <v>0</v>
      </c>
      <c r="T1663" s="222">
        <v>0.015</v>
      </c>
      <c r="U1663" s="222">
        <v>0</v>
      </c>
      <c r="V1663" s="222">
        <v>0</v>
      </c>
      <c r="W1663" s="222">
        <v>0</v>
      </c>
      <c r="X1663" s="222">
        <v>0</v>
      </c>
      <c r="Y1663" s="222">
        <v>0</v>
      </c>
      <c r="Z1663" s="222">
        <v>0</v>
      </c>
      <c r="AA1663" s="222">
        <v>0</v>
      </c>
      <c r="AB1663" s="222">
        <v>0</v>
      </c>
      <c r="AC1663" s="222">
        <v>0</v>
      </c>
      <c r="AD1663" s="221">
        <v>0</v>
      </c>
      <c r="AE1663" s="221">
        <v>0</v>
      </c>
      <c r="AF1663" s="221">
        <v>0</v>
      </c>
      <c r="AG1663" s="221">
        <v>0</v>
      </c>
      <c r="AH1663" s="221">
        <v>0</v>
      </c>
      <c r="AI1663" s="221">
        <v>3</v>
      </c>
      <c r="AJ1663" s="221">
        <v>0</v>
      </c>
      <c r="AK1663" s="223">
        <v>0</v>
      </c>
      <c r="AL1663" s="223">
        <v>0</v>
      </c>
      <c r="AM1663" s="223">
        <v>0</v>
      </c>
    </row>
    <row r="1664" spans="5:39">
      <c r="E1664" s="222">
        <v>0</v>
      </c>
      <c r="F1664" s="222">
        <v>0</v>
      </c>
      <c r="G1664" s="222">
        <v>0</v>
      </c>
      <c r="H1664" s="222">
        <v>0</v>
      </c>
      <c r="I1664" s="222">
        <v>0</v>
      </c>
      <c r="J1664" s="222">
        <v>0</v>
      </c>
      <c r="K1664" s="222">
        <v>0</v>
      </c>
      <c r="L1664" s="222">
        <v>0</v>
      </c>
      <c r="M1664" s="222">
        <v>0</v>
      </c>
      <c r="N1664" s="222">
        <v>0</v>
      </c>
      <c r="O1664" s="222">
        <v>0</v>
      </c>
      <c r="P1664" s="222">
        <v>0</v>
      </c>
      <c r="Q1664" s="222">
        <v>0</v>
      </c>
      <c r="R1664" s="222">
        <v>0</v>
      </c>
      <c r="S1664" s="222">
        <v>0</v>
      </c>
      <c r="T1664" s="222">
        <v>0.015</v>
      </c>
      <c r="U1664" s="222">
        <v>0</v>
      </c>
      <c r="V1664" s="222">
        <v>0</v>
      </c>
      <c r="W1664" s="222">
        <v>0</v>
      </c>
      <c r="X1664" s="222">
        <v>0</v>
      </c>
      <c r="Y1664" s="222">
        <v>0</v>
      </c>
      <c r="Z1664" s="222">
        <v>0</v>
      </c>
      <c r="AA1664" s="222">
        <v>0</v>
      </c>
      <c r="AB1664" s="222">
        <v>0</v>
      </c>
      <c r="AC1664" s="222">
        <v>0</v>
      </c>
      <c r="AD1664" s="221">
        <v>0</v>
      </c>
      <c r="AE1664" s="221">
        <v>0</v>
      </c>
      <c r="AF1664" s="221">
        <v>0</v>
      </c>
      <c r="AG1664" s="221">
        <v>0</v>
      </c>
      <c r="AH1664" s="221">
        <v>0</v>
      </c>
      <c r="AI1664" s="221">
        <v>0</v>
      </c>
      <c r="AJ1664" s="221">
        <v>0</v>
      </c>
      <c r="AK1664" s="223">
        <v>0</v>
      </c>
      <c r="AL1664" s="223">
        <v>0</v>
      </c>
      <c r="AM1664" s="223">
        <v>0</v>
      </c>
    </row>
    <row r="1665" spans="5:39">
      <c r="E1665" s="222">
        <v>0</v>
      </c>
      <c r="F1665" s="222">
        <v>6</v>
      </c>
      <c r="G1665" s="222">
        <v>6</v>
      </c>
      <c r="H1665" s="222">
        <v>6</v>
      </c>
      <c r="I1665" s="222">
        <v>0</v>
      </c>
      <c r="J1665" s="222">
        <v>0</v>
      </c>
      <c r="K1665" s="222">
        <v>16</v>
      </c>
      <c r="L1665" s="222">
        <v>16</v>
      </c>
      <c r="M1665" s="222">
        <v>16</v>
      </c>
      <c r="N1665" s="222">
        <v>0</v>
      </c>
      <c r="O1665" s="222">
        <v>0</v>
      </c>
      <c r="P1665" s="222">
        <v>0</v>
      </c>
      <c r="Q1665" s="222">
        <v>0</v>
      </c>
      <c r="R1665" s="222">
        <v>0</v>
      </c>
      <c r="S1665" s="222">
        <v>0</v>
      </c>
      <c r="T1665" s="222">
        <v>0.015</v>
      </c>
      <c r="U1665" s="222">
        <v>0</v>
      </c>
      <c r="V1665" s="222">
        <v>6</v>
      </c>
      <c r="W1665" s="222">
        <v>6</v>
      </c>
      <c r="X1665" s="222">
        <v>0</v>
      </c>
      <c r="Y1665" s="222">
        <v>6</v>
      </c>
      <c r="Z1665" s="222">
        <v>0</v>
      </c>
      <c r="AA1665" s="222">
        <v>0</v>
      </c>
      <c r="AB1665" s="222">
        <v>0</v>
      </c>
      <c r="AC1665" s="222">
        <v>0</v>
      </c>
      <c r="AD1665" s="221">
        <v>0</v>
      </c>
      <c r="AE1665" s="221">
        <v>0</v>
      </c>
      <c r="AF1665" s="221">
        <v>157</v>
      </c>
      <c r="AG1665" s="221">
        <v>0</v>
      </c>
      <c r="AH1665" s="221">
        <v>0</v>
      </c>
      <c r="AI1665" s="221">
        <v>248</v>
      </c>
      <c r="AJ1665" s="221">
        <v>0</v>
      </c>
      <c r="AK1665" s="223">
        <v>0</v>
      </c>
      <c r="AL1665" s="223">
        <v>0</v>
      </c>
      <c r="AM1665" s="223">
        <v>0</v>
      </c>
    </row>
    <row r="1666" spans="5:39">
      <c r="E1666" s="222">
        <v>0</v>
      </c>
      <c r="F1666" s="222">
        <v>0</v>
      </c>
      <c r="G1666" s="222">
        <v>0</v>
      </c>
      <c r="H1666" s="222">
        <v>0</v>
      </c>
      <c r="I1666" s="222">
        <v>0</v>
      </c>
      <c r="J1666" s="222">
        <v>0</v>
      </c>
      <c r="K1666" s="222">
        <v>0</v>
      </c>
      <c r="L1666" s="222">
        <v>0</v>
      </c>
      <c r="M1666" s="222">
        <v>0</v>
      </c>
      <c r="N1666" s="222">
        <v>0</v>
      </c>
      <c r="O1666" s="222">
        <v>0</v>
      </c>
      <c r="P1666" s="222">
        <v>0</v>
      </c>
      <c r="Q1666" s="222">
        <v>0</v>
      </c>
      <c r="R1666" s="222">
        <v>0</v>
      </c>
      <c r="S1666" s="222">
        <v>0</v>
      </c>
      <c r="T1666" s="222">
        <v>0.015</v>
      </c>
      <c r="U1666" s="222">
        <v>0</v>
      </c>
      <c r="V1666" s="222">
        <v>0</v>
      </c>
      <c r="W1666" s="222">
        <v>0</v>
      </c>
      <c r="X1666" s="222">
        <v>0</v>
      </c>
      <c r="Y1666" s="222">
        <v>0</v>
      </c>
      <c r="Z1666" s="222">
        <v>0</v>
      </c>
      <c r="AA1666" s="222">
        <v>0</v>
      </c>
      <c r="AB1666" s="222">
        <v>0</v>
      </c>
      <c r="AC1666" s="222">
        <v>0</v>
      </c>
      <c r="AD1666" s="221">
        <v>0</v>
      </c>
      <c r="AE1666" s="221">
        <v>0</v>
      </c>
      <c r="AF1666" s="221">
        <v>1</v>
      </c>
      <c r="AG1666" s="221">
        <v>0</v>
      </c>
      <c r="AH1666" s="221">
        <v>0</v>
      </c>
      <c r="AI1666" s="221">
        <v>0</v>
      </c>
      <c r="AJ1666" s="221">
        <v>0</v>
      </c>
      <c r="AK1666" s="223">
        <v>0</v>
      </c>
      <c r="AL1666" s="223">
        <v>0</v>
      </c>
      <c r="AM1666" s="223">
        <v>0</v>
      </c>
    </row>
    <row r="1667" spans="5:39">
      <c r="E1667" s="222">
        <v>0</v>
      </c>
      <c r="F1667" s="222">
        <v>0</v>
      </c>
      <c r="G1667" s="222">
        <v>0</v>
      </c>
      <c r="H1667" s="222">
        <v>0</v>
      </c>
      <c r="I1667" s="222">
        <v>0</v>
      </c>
      <c r="J1667" s="222">
        <v>0</v>
      </c>
      <c r="K1667" s="222">
        <v>0</v>
      </c>
      <c r="L1667" s="222">
        <v>0</v>
      </c>
      <c r="M1667" s="222">
        <v>0</v>
      </c>
      <c r="N1667" s="222">
        <v>0</v>
      </c>
      <c r="O1667" s="222">
        <v>0</v>
      </c>
      <c r="P1667" s="222">
        <v>0</v>
      </c>
      <c r="Q1667" s="222">
        <v>0</v>
      </c>
      <c r="R1667" s="222">
        <v>0</v>
      </c>
      <c r="S1667" s="222">
        <v>0</v>
      </c>
      <c r="T1667" s="222">
        <v>0.015</v>
      </c>
      <c r="U1667" s="222">
        <v>0</v>
      </c>
      <c r="V1667" s="222">
        <v>0</v>
      </c>
      <c r="W1667" s="222">
        <v>0</v>
      </c>
      <c r="X1667" s="222">
        <v>0</v>
      </c>
      <c r="Y1667" s="222">
        <v>0</v>
      </c>
      <c r="Z1667" s="222">
        <v>0</v>
      </c>
      <c r="AA1667" s="222">
        <v>0</v>
      </c>
      <c r="AB1667" s="222">
        <v>0</v>
      </c>
      <c r="AC1667" s="222">
        <v>0</v>
      </c>
      <c r="AD1667" s="221">
        <v>0</v>
      </c>
      <c r="AE1667" s="221">
        <v>0</v>
      </c>
      <c r="AF1667" s="221">
        <v>0</v>
      </c>
      <c r="AG1667" s="221">
        <v>0</v>
      </c>
      <c r="AH1667" s="221">
        <v>0</v>
      </c>
      <c r="AI1667" s="221">
        <v>1</v>
      </c>
      <c r="AJ1667" s="221">
        <v>0</v>
      </c>
      <c r="AK1667" s="223">
        <v>0</v>
      </c>
      <c r="AL1667" s="223">
        <v>0</v>
      </c>
      <c r="AM1667" s="223">
        <v>0</v>
      </c>
    </row>
    <row r="1668" spans="5:39">
      <c r="E1668" s="222">
        <v>0</v>
      </c>
      <c r="F1668" s="222">
        <v>0</v>
      </c>
      <c r="G1668" s="222">
        <v>0</v>
      </c>
      <c r="H1668" s="222">
        <v>0</v>
      </c>
      <c r="I1668" s="222">
        <v>0</v>
      </c>
      <c r="J1668" s="222">
        <v>0</v>
      </c>
      <c r="K1668" s="222">
        <v>0</v>
      </c>
      <c r="L1668" s="222">
        <v>0</v>
      </c>
      <c r="M1668" s="222">
        <v>0</v>
      </c>
      <c r="N1668" s="222">
        <v>0</v>
      </c>
      <c r="O1668" s="222">
        <v>0</v>
      </c>
      <c r="P1668" s="222">
        <v>0</v>
      </c>
      <c r="Q1668" s="222">
        <v>0</v>
      </c>
      <c r="R1668" s="222">
        <v>0</v>
      </c>
      <c r="S1668" s="222">
        <v>0</v>
      </c>
      <c r="T1668" s="222">
        <v>0.015</v>
      </c>
      <c r="U1668" s="222">
        <v>0</v>
      </c>
      <c r="V1668" s="222">
        <v>0</v>
      </c>
      <c r="W1668" s="222">
        <v>0</v>
      </c>
      <c r="X1668" s="222">
        <v>0</v>
      </c>
      <c r="Y1668" s="222">
        <v>0</v>
      </c>
      <c r="Z1668" s="222">
        <v>0</v>
      </c>
      <c r="AA1668" s="222">
        <v>0</v>
      </c>
      <c r="AB1668" s="222">
        <v>0</v>
      </c>
      <c r="AC1668" s="222">
        <v>0</v>
      </c>
      <c r="AD1668" s="221">
        <v>0</v>
      </c>
      <c r="AE1668" s="221">
        <v>0</v>
      </c>
      <c r="AF1668" s="221">
        <v>0</v>
      </c>
      <c r="AG1668" s="221">
        <v>0</v>
      </c>
      <c r="AH1668" s="221">
        <v>0</v>
      </c>
      <c r="AI1668" s="221">
        <v>0</v>
      </c>
      <c r="AJ1668" s="221">
        <v>0</v>
      </c>
      <c r="AK1668" s="223">
        <v>0</v>
      </c>
      <c r="AL1668" s="223">
        <v>0</v>
      </c>
      <c r="AM1668" s="223">
        <v>0</v>
      </c>
    </row>
    <row r="1669" spans="5:39">
      <c r="E1669" s="222">
        <v>10</v>
      </c>
      <c r="F1669" s="222">
        <v>2</v>
      </c>
      <c r="G1669" s="222">
        <v>2</v>
      </c>
      <c r="H1669" s="222">
        <v>2</v>
      </c>
      <c r="I1669" s="222">
        <v>0</v>
      </c>
      <c r="J1669" s="222">
        <v>10</v>
      </c>
      <c r="K1669" s="222">
        <v>0</v>
      </c>
      <c r="L1669" s="222">
        <v>0</v>
      </c>
      <c r="M1669" s="222">
        <v>0</v>
      </c>
      <c r="N1669" s="222">
        <v>0</v>
      </c>
      <c r="O1669" s="222">
        <v>7</v>
      </c>
      <c r="P1669" s="222">
        <v>0</v>
      </c>
      <c r="Q1669" s="222">
        <v>0</v>
      </c>
      <c r="R1669" s="222">
        <v>0</v>
      </c>
      <c r="S1669" s="222">
        <v>0</v>
      </c>
      <c r="T1669" s="222">
        <v>0.015</v>
      </c>
      <c r="U1669" s="222">
        <v>10</v>
      </c>
      <c r="V1669" s="222">
        <v>2</v>
      </c>
      <c r="W1669" s="222">
        <v>2</v>
      </c>
      <c r="X1669" s="222">
        <v>0</v>
      </c>
      <c r="Y1669" s="222">
        <v>2</v>
      </c>
      <c r="Z1669" s="222">
        <v>0.2</v>
      </c>
      <c r="AA1669" s="222">
        <v>0.2</v>
      </c>
      <c r="AB1669" s="222">
        <v>0</v>
      </c>
      <c r="AC1669" s="222">
        <v>0</v>
      </c>
      <c r="AD1669" s="221">
        <v>0.2</v>
      </c>
      <c r="AE1669" s="221">
        <v>69</v>
      </c>
      <c r="AF1669" s="221">
        <v>8</v>
      </c>
      <c r="AG1669" s="221">
        <v>0</v>
      </c>
      <c r="AH1669" s="221">
        <v>60</v>
      </c>
      <c r="AI1669" s="221">
        <v>6</v>
      </c>
      <c r="AJ1669" s="221">
        <v>0</v>
      </c>
      <c r="AK1669" s="223">
        <v>0.115942028985507</v>
      </c>
      <c r="AL1669" s="223">
        <v>0.1</v>
      </c>
      <c r="AM1669" s="223">
        <v>0.0159420289855072</v>
      </c>
    </row>
    <row r="1670" spans="5:39">
      <c r="E1670" s="222">
        <v>0</v>
      </c>
      <c r="F1670" s="222">
        <v>4</v>
      </c>
      <c r="G1670" s="222">
        <v>4</v>
      </c>
      <c r="H1670" s="222">
        <v>4</v>
      </c>
      <c r="I1670" s="222">
        <v>0</v>
      </c>
      <c r="J1670" s="222">
        <v>0</v>
      </c>
      <c r="K1670" s="222">
        <v>0</v>
      </c>
      <c r="L1670" s="222">
        <v>0</v>
      </c>
      <c r="M1670" s="222">
        <v>0</v>
      </c>
      <c r="N1670" s="222">
        <v>0</v>
      </c>
      <c r="O1670" s="222">
        <v>0</v>
      </c>
      <c r="P1670" s="222">
        <v>2</v>
      </c>
      <c r="Q1670" s="222">
        <v>2</v>
      </c>
      <c r="R1670" s="222">
        <v>2</v>
      </c>
      <c r="S1670" s="222">
        <v>0</v>
      </c>
      <c r="T1670" s="222">
        <v>0.015</v>
      </c>
      <c r="U1670" s="222">
        <v>0</v>
      </c>
      <c r="V1670" s="222">
        <v>4</v>
      </c>
      <c r="W1670" s="222">
        <v>4</v>
      </c>
      <c r="X1670" s="222">
        <v>0</v>
      </c>
      <c r="Y1670" s="222">
        <v>4</v>
      </c>
      <c r="Z1670" s="222">
        <v>0</v>
      </c>
      <c r="AA1670" s="222">
        <v>0</v>
      </c>
      <c r="AB1670" s="222">
        <v>0</v>
      </c>
      <c r="AC1670" s="222">
        <v>0</v>
      </c>
      <c r="AD1670" s="221">
        <v>0</v>
      </c>
      <c r="AE1670" s="221">
        <v>0</v>
      </c>
      <c r="AF1670" s="221">
        <v>11</v>
      </c>
      <c r="AG1670" s="221">
        <v>0</v>
      </c>
      <c r="AH1670" s="221">
        <v>0</v>
      </c>
      <c r="AI1670" s="221">
        <v>8</v>
      </c>
      <c r="AJ1670" s="221">
        <v>0</v>
      </c>
      <c r="AK1670" s="223">
        <v>0</v>
      </c>
      <c r="AL1670" s="223">
        <v>0</v>
      </c>
      <c r="AM1670" s="223">
        <v>0</v>
      </c>
    </row>
    <row r="1671" spans="5:39">
      <c r="E1671" s="222">
        <v>0</v>
      </c>
      <c r="F1671" s="222">
        <v>0</v>
      </c>
      <c r="G1671" s="222">
        <v>0</v>
      </c>
      <c r="H1671" s="222">
        <v>0</v>
      </c>
      <c r="I1671" s="222">
        <v>0</v>
      </c>
      <c r="J1671" s="222">
        <v>0</v>
      </c>
      <c r="K1671" s="222">
        <v>0</v>
      </c>
      <c r="L1671" s="222">
        <v>0</v>
      </c>
      <c r="M1671" s="222">
        <v>0</v>
      </c>
      <c r="N1671" s="222">
        <v>0</v>
      </c>
      <c r="O1671" s="222">
        <v>0</v>
      </c>
      <c r="P1671" s="222">
        <v>0</v>
      </c>
      <c r="Q1671" s="222">
        <v>0</v>
      </c>
      <c r="R1671" s="222">
        <v>0</v>
      </c>
      <c r="S1671" s="222">
        <v>0</v>
      </c>
      <c r="T1671" s="222">
        <v>0.015</v>
      </c>
      <c r="U1671" s="222">
        <v>0</v>
      </c>
      <c r="V1671" s="222">
        <v>0</v>
      </c>
      <c r="W1671" s="222">
        <v>0</v>
      </c>
      <c r="X1671" s="222">
        <v>0</v>
      </c>
      <c r="Y1671" s="222">
        <v>0</v>
      </c>
      <c r="Z1671" s="222">
        <v>0</v>
      </c>
      <c r="AA1671" s="222">
        <v>0</v>
      </c>
      <c r="AB1671" s="222">
        <v>0</v>
      </c>
      <c r="AC1671" s="222">
        <v>0</v>
      </c>
      <c r="AD1671" s="221">
        <v>0</v>
      </c>
      <c r="AE1671" s="221">
        <v>0</v>
      </c>
      <c r="AF1671" s="221">
        <v>0</v>
      </c>
      <c r="AG1671" s="221">
        <v>0</v>
      </c>
      <c r="AH1671" s="221">
        <v>0</v>
      </c>
      <c r="AI1671" s="221">
        <v>0</v>
      </c>
      <c r="AJ1671" s="221">
        <v>0</v>
      </c>
      <c r="AK1671" s="223">
        <v>0</v>
      </c>
      <c r="AL1671" s="223">
        <v>0</v>
      </c>
      <c r="AM1671" s="223">
        <v>0</v>
      </c>
    </row>
    <row r="1672" spans="5:39">
      <c r="E1672" s="222">
        <v>0</v>
      </c>
      <c r="F1672" s="222">
        <v>0</v>
      </c>
      <c r="G1672" s="222">
        <v>0</v>
      </c>
      <c r="H1672" s="222">
        <v>0</v>
      </c>
      <c r="I1672" s="222">
        <v>0</v>
      </c>
      <c r="J1672" s="222">
        <v>0</v>
      </c>
      <c r="K1672" s="222">
        <v>0</v>
      </c>
      <c r="L1672" s="222">
        <v>0</v>
      </c>
      <c r="M1672" s="222">
        <v>0</v>
      </c>
      <c r="N1672" s="222">
        <v>0</v>
      </c>
      <c r="O1672" s="222">
        <v>0</v>
      </c>
      <c r="P1672" s="222">
        <v>0</v>
      </c>
      <c r="Q1672" s="222">
        <v>0</v>
      </c>
      <c r="R1672" s="222">
        <v>0</v>
      </c>
      <c r="S1672" s="222">
        <v>0</v>
      </c>
      <c r="T1672" s="222">
        <v>0.015</v>
      </c>
      <c r="U1672" s="222">
        <v>0</v>
      </c>
      <c r="V1672" s="222">
        <v>0</v>
      </c>
      <c r="W1672" s="222">
        <v>0</v>
      </c>
      <c r="X1672" s="222">
        <v>0</v>
      </c>
      <c r="Y1672" s="222">
        <v>0</v>
      </c>
      <c r="Z1672" s="222">
        <v>0</v>
      </c>
      <c r="AA1672" s="222">
        <v>0</v>
      </c>
      <c r="AB1672" s="222">
        <v>0</v>
      </c>
      <c r="AC1672" s="222">
        <v>0</v>
      </c>
      <c r="AD1672" s="221">
        <v>0</v>
      </c>
      <c r="AE1672" s="221">
        <v>0</v>
      </c>
      <c r="AF1672" s="221">
        <v>0</v>
      </c>
      <c r="AG1672" s="221">
        <v>0</v>
      </c>
      <c r="AH1672" s="221">
        <v>0</v>
      </c>
      <c r="AI1672" s="221">
        <v>0</v>
      </c>
      <c r="AJ1672" s="221">
        <v>0</v>
      </c>
      <c r="AK1672" s="223">
        <v>0</v>
      </c>
      <c r="AL1672" s="223">
        <v>0</v>
      </c>
      <c r="AM1672" s="223">
        <v>0</v>
      </c>
    </row>
    <row r="1673" spans="5:39">
      <c r="E1673" s="222">
        <v>0</v>
      </c>
      <c r="F1673" s="222">
        <v>0</v>
      </c>
      <c r="G1673" s="222">
        <v>0</v>
      </c>
      <c r="H1673" s="222">
        <v>0</v>
      </c>
      <c r="I1673" s="222">
        <v>0</v>
      </c>
      <c r="J1673" s="222">
        <v>0</v>
      </c>
      <c r="K1673" s="222">
        <v>0</v>
      </c>
      <c r="L1673" s="222">
        <v>0</v>
      </c>
      <c r="M1673" s="222">
        <v>0</v>
      </c>
      <c r="N1673" s="222">
        <v>0</v>
      </c>
      <c r="O1673" s="222">
        <v>0</v>
      </c>
      <c r="P1673" s="222">
        <v>0</v>
      </c>
      <c r="Q1673" s="222">
        <v>0</v>
      </c>
      <c r="R1673" s="222">
        <v>0</v>
      </c>
      <c r="S1673" s="222">
        <v>0</v>
      </c>
      <c r="T1673" s="222">
        <v>0.015</v>
      </c>
      <c r="U1673" s="222">
        <v>0</v>
      </c>
      <c r="V1673" s="222">
        <v>0</v>
      </c>
      <c r="W1673" s="222">
        <v>0</v>
      </c>
      <c r="X1673" s="222">
        <v>0</v>
      </c>
      <c r="Y1673" s="222">
        <v>0</v>
      </c>
      <c r="Z1673" s="222">
        <v>0</v>
      </c>
      <c r="AA1673" s="222">
        <v>0</v>
      </c>
      <c r="AB1673" s="222">
        <v>0</v>
      </c>
      <c r="AC1673" s="222">
        <v>0</v>
      </c>
      <c r="AD1673" s="221">
        <v>0</v>
      </c>
      <c r="AE1673" s="221">
        <v>0</v>
      </c>
      <c r="AF1673" s="221">
        <v>0</v>
      </c>
      <c r="AG1673" s="221">
        <v>0</v>
      </c>
      <c r="AH1673" s="221">
        <v>0</v>
      </c>
      <c r="AI1673" s="221">
        <v>0</v>
      </c>
      <c r="AJ1673" s="221">
        <v>0</v>
      </c>
      <c r="AK1673" s="223">
        <v>0</v>
      </c>
      <c r="AL1673" s="223">
        <v>0</v>
      </c>
      <c r="AM1673" s="223">
        <v>0</v>
      </c>
    </row>
    <row r="1674" spans="5:39">
      <c r="E1674" s="222">
        <v>0</v>
      </c>
      <c r="F1674" s="222">
        <v>0</v>
      </c>
      <c r="G1674" s="222">
        <v>0</v>
      </c>
      <c r="H1674" s="222">
        <v>0</v>
      </c>
      <c r="I1674" s="222">
        <v>0</v>
      </c>
      <c r="J1674" s="222">
        <v>8</v>
      </c>
      <c r="K1674" s="222">
        <v>0</v>
      </c>
      <c r="L1674" s="222">
        <v>0</v>
      </c>
      <c r="M1674" s="222">
        <v>0</v>
      </c>
      <c r="N1674" s="222">
        <v>0</v>
      </c>
      <c r="O1674" s="222">
        <v>1</v>
      </c>
      <c r="P1674" s="222">
        <v>0</v>
      </c>
      <c r="Q1674" s="222">
        <v>0</v>
      </c>
      <c r="R1674" s="222">
        <v>0</v>
      </c>
      <c r="S1674" s="222">
        <v>0</v>
      </c>
      <c r="T1674" s="222">
        <v>0.015</v>
      </c>
      <c r="U1674" s="222">
        <v>0</v>
      </c>
      <c r="V1674" s="222">
        <v>0</v>
      </c>
      <c r="W1674" s="222">
        <v>0</v>
      </c>
      <c r="X1674" s="222">
        <v>0</v>
      </c>
      <c r="Y1674" s="222">
        <v>0</v>
      </c>
      <c r="Z1674" s="222">
        <v>0</v>
      </c>
      <c r="AA1674" s="222">
        <v>0</v>
      </c>
      <c r="AB1674" s="222">
        <v>0</v>
      </c>
      <c r="AC1674" s="222">
        <v>0</v>
      </c>
      <c r="AD1674" s="221">
        <v>0</v>
      </c>
      <c r="AE1674" s="221">
        <v>16</v>
      </c>
      <c r="AF1674" s="221">
        <v>0</v>
      </c>
      <c r="AG1674" s="221">
        <v>0</v>
      </c>
      <c r="AH1674" s="221">
        <v>35</v>
      </c>
      <c r="AI1674" s="221">
        <v>1</v>
      </c>
      <c r="AJ1674" s="221">
        <v>0</v>
      </c>
      <c r="AK1674" s="223">
        <v>0</v>
      </c>
      <c r="AL1674" s="223">
        <v>0.0285714285714286</v>
      </c>
      <c r="AM1674" s="223">
        <v>-0.0285714285714286</v>
      </c>
    </row>
    <row r="1675" spans="5:39">
      <c r="E1675" s="222">
        <v>0</v>
      </c>
      <c r="F1675" s="222">
        <v>0</v>
      </c>
      <c r="G1675" s="222">
        <v>0</v>
      </c>
      <c r="H1675" s="222">
        <v>0</v>
      </c>
      <c r="I1675" s="222">
        <v>0</v>
      </c>
      <c r="J1675" s="222">
        <v>0</v>
      </c>
      <c r="K1675" s="222">
        <v>0</v>
      </c>
      <c r="L1675" s="222">
        <v>0</v>
      </c>
      <c r="M1675" s="222">
        <v>0</v>
      </c>
      <c r="N1675" s="222">
        <v>0</v>
      </c>
      <c r="O1675" s="222">
        <v>0</v>
      </c>
      <c r="P1675" s="222">
        <v>0</v>
      </c>
      <c r="Q1675" s="222">
        <v>0</v>
      </c>
      <c r="R1675" s="222">
        <v>0</v>
      </c>
      <c r="S1675" s="222">
        <v>0</v>
      </c>
      <c r="T1675" s="222">
        <v>0.015</v>
      </c>
      <c r="U1675" s="222">
        <v>0</v>
      </c>
      <c r="V1675" s="222">
        <v>0</v>
      </c>
      <c r="W1675" s="222">
        <v>0</v>
      </c>
      <c r="X1675" s="222">
        <v>0</v>
      </c>
      <c r="Y1675" s="222">
        <v>0</v>
      </c>
      <c r="Z1675" s="222">
        <v>0</v>
      </c>
      <c r="AA1675" s="222">
        <v>0</v>
      </c>
      <c r="AB1675" s="222">
        <v>0</v>
      </c>
      <c r="AC1675" s="222">
        <v>0</v>
      </c>
      <c r="AD1675" s="221">
        <v>0</v>
      </c>
      <c r="AE1675" s="221">
        <v>0</v>
      </c>
      <c r="AF1675" s="221">
        <v>0</v>
      </c>
      <c r="AG1675" s="221">
        <v>0</v>
      </c>
      <c r="AH1675" s="221">
        <v>0</v>
      </c>
      <c r="AI1675" s="221">
        <v>1</v>
      </c>
      <c r="AJ1675" s="221">
        <v>0</v>
      </c>
      <c r="AK1675" s="223">
        <v>0</v>
      </c>
      <c r="AL1675" s="223">
        <v>0</v>
      </c>
      <c r="AM1675" s="223">
        <v>0</v>
      </c>
    </row>
    <row r="1676" spans="5:39">
      <c r="E1676" s="222">
        <v>0</v>
      </c>
      <c r="F1676" s="222">
        <v>0</v>
      </c>
      <c r="G1676" s="222">
        <v>0</v>
      </c>
      <c r="H1676" s="222">
        <v>0</v>
      </c>
      <c r="I1676" s="222">
        <v>0</v>
      </c>
      <c r="J1676" s="222">
        <v>0</v>
      </c>
      <c r="K1676" s="222">
        <v>0</v>
      </c>
      <c r="L1676" s="222">
        <v>0</v>
      </c>
      <c r="M1676" s="222">
        <v>0</v>
      </c>
      <c r="N1676" s="222">
        <v>0</v>
      </c>
      <c r="O1676" s="222">
        <v>0</v>
      </c>
      <c r="P1676" s="222">
        <v>0</v>
      </c>
      <c r="Q1676" s="222">
        <v>0</v>
      </c>
      <c r="R1676" s="222">
        <v>0</v>
      </c>
      <c r="S1676" s="222">
        <v>0</v>
      </c>
      <c r="T1676" s="222">
        <v>0.015</v>
      </c>
      <c r="U1676" s="222">
        <v>0</v>
      </c>
      <c r="V1676" s="222">
        <v>0</v>
      </c>
      <c r="W1676" s="222">
        <v>0</v>
      </c>
      <c r="X1676" s="222">
        <v>0</v>
      </c>
      <c r="Y1676" s="222">
        <v>0</v>
      </c>
      <c r="Z1676" s="222">
        <v>0</v>
      </c>
      <c r="AA1676" s="222">
        <v>0</v>
      </c>
      <c r="AB1676" s="222">
        <v>0</v>
      </c>
      <c r="AC1676" s="222">
        <v>0</v>
      </c>
      <c r="AD1676" s="221">
        <v>0</v>
      </c>
      <c r="AE1676" s="221">
        <v>0</v>
      </c>
      <c r="AF1676" s="221">
        <v>2</v>
      </c>
      <c r="AG1676" s="221">
        <v>0</v>
      </c>
      <c r="AH1676" s="221">
        <v>0</v>
      </c>
      <c r="AI1676" s="221">
        <v>3</v>
      </c>
      <c r="AJ1676" s="221">
        <v>0</v>
      </c>
      <c r="AK1676" s="223">
        <v>0</v>
      </c>
      <c r="AL1676" s="223">
        <v>0</v>
      </c>
      <c r="AM1676" s="223">
        <v>0</v>
      </c>
    </row>
    <row r="1677" spans="5:39">
      <c r="E1677" s="222">
        <v>0</v>
      </c>
      <c r="F1677" s="222">
        <v>1</v>
      </c>
      <c r="G1677" s="222">
        <v>1</v>
      </c>
      <c r="H1677" s="222">
        <v>1</v>
      </c>
      <c r="I1677" s="222">
        <v>0</v>
      </c>
      <c r="J1677" s="222">
        <v>0</v>
      </c>
      <c r="K1677" s="222">
        <v>0</v>
      </c>
      <c r="L1677" s="222">
        <v>0</v>
      </c>
      <c r="M1677" s="222">
        <v>0</v>
      </c>
      <c r="N1677" s="222">
        <v>0</v>
      </c>
      <c r="O1677" s="222">
        <v>0</v>
      </c>
      <c r="P1677" s="222">
        <v>2</v>
      </c>
      <c r="Q1677" s="222">
        <v>2</v>
      </c>
      <c r="R1677" s="222">
        <v>2</v>
      </c>
      <c r="S1677" s="222">
        <v>0</v>
      </c>
      <c r="T1677" s="222">
        <v>0.015</v>
      </c>
      <c r="U1677" s="222">
        <v>0</v>
      </c>
      <c r="V1677" s="222">
        <v>1</v>
      </c>
      <c r="W1677" s="222">
        <v>1</v>
      </c>
      <c r="X1677" s="222">
        <v>0</v>
      </c>
      <c r="Y1677" s="222">
        <v>1</v>
      </c>
      <c r="Z1677" s="222">
        <v>0</v>
      </c>
      <c r="AA1677" s="222">
        <v>0</v>
      </c>
      <c r="AB1677" s="222">
        <v>0</v>
      </c>
      <c r="AC1677" s="222">
        <v>0</v>
      </c>
      <c r="AD1677" s="221">
        <v>0</v>
      </c>
      <c r="AE1677" s="221">
        <v>0</v>
      </c>
      <c r="AF1677" s="221">
        <v>8</v>
      </c>
      <c r="AG1677" s="221">
        <v>0</v>
      </c>
      <c r="AH1677" s="221">
        <v>1</v>
      </c>
      <c r="AI1677" s="221">
        <v>32</v>
      </c>
      <c r="AJ1677" s="221">
        <v>0</v>
      </c>
      <c r="AK1677" s="223">
        <v>0</v>
      </c>
      <c r="AL1677" s="223">
        <v>32</v>
      </c>
      <c r="AM1677" s="223">
        <v>-32</v>
      </c>
    </row>
    <row r="1678" spans="5:39">
      <c r="E1678" s="222">
        <v>0</v>
      </c>
      <c r="F1678" s="222">
        <v>0</v>
      </c>
      <c r="G1678" s="222">
        <v>0</v>
      </c>
      <c r="H1678" s="222">
        <v>0</v>
      </c>
      <c r="I1678" s="222">
        <v>0</v>
      </c>
      <c r="J1678" s="222">
        <v>0</v>
      </c>
      <c r="K1678" s="222">
        <v>0</v>
      </c>
      <c r="L1678" s="222">
        <v>0</v>
      </c>
      <c r="M1678" s="222">
        <v>0</v>
      </c>
      <c r="N1678" s="222">
        <v>0</v>
      </c>
      <c r="O1678" s="222">
        <v>0</v>
      </c>
      <c r="P1678" s="222">
        <v>9</v>
      </c>
      <c r="Q1678" s="222">
        <v>9</v>
      </c>
      <c r="R1678" s="222">
        <v>9</v>
      </c>
      <c r="S1678" s="222">
        <v>0</v>
      </c>
      <c r="T1678" s="222">
        <v>0.015</v>
      </c>
      <c r="U1678" s="222">
        <v>0</v>
      </c>
      <c r="V1678" s="222">
        <v>0</v>
      </c>
      <c r="W1678" s="222">
        <v>0</v>
      </c>
      <c r="X1678" s="222">
        <v>0</v>
      </c>
      <c r="Y1678" s="222">
        <v>0</v>
      </c>
      <c r="Z1678" s="222">
        <v>0</v>
      </c>
      <c r="AA1678" s="222">
        <v>0</v>
      </c>
      <c r="AB1678" s="222">
        <v>0</v>
      </c>
      <c r="AC1678" s="222">
        <v>0</v>
      </c>
      <c r="AD1678" s="221">
        <v>0</v>
      </c>
      <c r="AE1678" s="221">
        <v>0</v>
      </c>
      <c r="AF1678" s="221">
        <v>11</v>
      </c>
      <c r="AG1678" s="221">
        <v>0</v>
      </c>
      <c r="AH1678" s="221">
        <v>0</v>
      </c>
      <c r="AI1678" s="221">
        <v>17</v>
      </c>
      <c r="AJ1678" s="221">
        <v>0</v>
      </c>
      <c r="AK1678" s="223">
        <v>0</v>
      </c>
      <c r="AL1678" s="223">
        <v>0</v>
      </c>
      <c r="AM1678" s="223">
        <v>0</v>
      </c>
    </row>
    <row r="1679" spans="5:39">
      <c r="E1679" s="222">
        <v>0</v>
      </c>
      <c r="F1679" s="222">
        <v>0</v>
      </c>
      <c r="G1679" s="222">
        <v>0</v>
      </c>
      <c r="H1679" s="222">
        <v>0</v>
      </c>
      <c r="I1679" s="222">
        <v>0</v>
      </c>
      <c r="J1679" s="222">
        <v>0</v>
      </c>
      <c r="K1679" s="222">
        <v>0</v>
      </c>
      <c r="L1679" s="222">
        <v>0</v>
      </c>
      <c r="M1679" s="222">
        <v>0</v>
      </c>
      <c r="N1679" s="222">
        <v>0</v>
      </c>
      <c r="O1679" s="222">
        <v>0</v>
      </c>
      <c r="P1679" s="222">
        <v>0</v>
      </c>
      <c r="Q1679" s="222">
        <v>0</v>
      </c>
      <c r="R1679" s="222">
        <v>0</v>
      </c>
      <c r="S1679" s="222">
        <v>0</v>
      </c>
      <c r="T1679" s="222">
        <v>0.015</v>
      </c>
      <c r="U1679" s="222">
        <v>0</v>
      </c>
      <c r="V1679" s="222">
        <v>0</v>
      </c>
      <c r="W1679" s="222">
        <v>0</v>
      </c>
      <c r="X1679" s="222">
        <v>0</v>
      </c>
      <c r="Y1679" s="222">
        <v>0</v>
      </c>
      <c r="Z1679" s="222">
        <v>0</v>
      </c>
      <c r="AA1679" s="222">
        <v>0</v>
      </c>
      <c r="AB1679" s="222">
        <v>0</v>
      </c>
      <c r="AC1679" s="222">
        <v>0</v>
      </c>
      <c r="AD1679" s="221">
        <v>0</v>
      </c>
      <c r="AE1679" s="221">
        <v>0</v>
      </c>
      <c r="AF1679" s="221">
        <v>0</v>
      </c>
      <c r="AG1679" s="221">
        <v>0</v>
      </c>
      <c r="AH1679" s="221">
        <v>0</v>
      </c>
      <c r="AI1679" s="221">
        <v>1</v>
      </c>
      <c r="AJ1679" s="221">
        <v>0</v>
      </c>
      <c r="AK1679" s="223">
        <v>0</v>
      </c>
      <c r="AL1679" s="223">
        <v>0</v>
      </c>
      <c r="AM1679" s="223">
        <v>0</v>
      </c>
    </row>
    <row r="1680" spans="5:39">
      <c r="E1680" s="222">
        <v>0</v>
      </c>
      <c r="F1680" s="222">
        <v>0</v>
      </c>
      <c r="G1680" s="222">
        <v>0</v>
      </c>
      <c r="H1680" s="222">
        <v>0</v>
      </c>
      <c r="I1680" s="222">
        <v>0</v>
      </c>
      <c r="J1680" s="222">
        <v>0</v>
      </c>
      <c r="K1680" s="222">
        <v>0</v>
      </c>
      <c r="L1680" s="222">
        <v>0</v>
      </c>
      <c r="M1680" s="222">
        <v>0</v>
      </c>
      <c r="N1680" s="222">
        <v>0</v>
      </c>
      <c r="O1680" s="222">
        <v>0</v>
      </c>
      <c r="P1680" s="222">
        <v>0</v>
      </c>
      <c r="Q1680" s="222">
        <v>0</v>
      </c>
      <c r="R1680" s="222">
        <v>0</v>
      </c>
      <c r="S1680" s="222">
        <v>0</v>
      </c>
      <c r="T1680" s="222">
        <v>0.015</v>
      </c>
      <c r="U1680" s="222">
        <v>0</v>
      </c>
      <c r="V1680" s="222">
        <v>0</v>
      </c>
      <c r="W1680" s="222">
        <v>0</v>
      </c>
      <c r="X1680" s="222">
        <v>0</v>
      </c>
      <c r="Y1680" s="222">
        <v>0</v>
      </c>
      <c r="Z1680" s="222">
        <v>0</v>
      </c>
      <c r="AA1680" s="222">
        <v>0</v>
      </c>
      <c r="AB1680" s="222">
        <v>0</v>
      </c>
      <c r="AC1680" s="222">
        <v>0</v>
      </c>
      <c r="AD1680" s="221">
        <v>0</v>
      </c>
      <c r="AE1680" s="221">
        <v>0</v>
      </c>
      <c r="AF1680" s="221">
        <v>0</v>
      </c>
      <c r="AG1680" s="221">
        <v>0</v>
      </c>
      <c r="AH1680" s="221">
        <v>0</v>
      </c>
      <c r="AI1680" s="221">
        <v>0</v>
      </c>
      <c r="AJ1680" s="221">
        <v>0</v>
      </c>
      <c r="AK1680" s="223">
        <v>0</v>
      </c>
      <c r="AL1680" s="223">
        <v>0</v>
      </c>
      <c r="AM1680" s="223">
        <v>0</v>
      </c>
    </row>
    <row r="1681" spans="5:39">
      <c r="E1681" s="222">
        <v>0</v>
      </c>
      <c r="F1681" s="222">
        <v>1</v>
      </c>
      <c r="G1681" s="222">
        <v>1</v>
      </c>
      <c r="H1681" s="222">
        <v>1</v>
      </c>
      <c r="I1681" s="222">
        <v>0</v>
      </c>
      <c r="J1681" s="222">
        <v>0</v>
      </c>
      <c r="K1681" s="222">
        <v>0</v>
      </c>
      <c r="L1681" s="222">
        <v>0</v>
      </c>
      <c r="M1681" s="222">
        <v>0</v>
      </c>
      <c r="N1681" s="222">
        <v>0</v>
      </c>
      <c r="O1681" s="222">
        <v>0</v>
      </c>
      <c r="P1681" s="222">
        <v>0</v>
      </c>
      <c r="Q1681" s="222">
        <v>0</v>
      </c>
      <c r="R1681" s="222">
        <v>0</v>
      </c>
      <c r="S1681" s="222">
        <v>0</v>
      </c>
      <c r="T1681" s="222">
        <v>0.015</v>
      </c>
      <c r="U1681" s="222">
        <v>0</v>
      </c>
      <c r="V1681" s="222">
        <v>1</v>
      </c>
      <c r="W1681" s="222">
        <v>1</v>
      </c>
      <c r="X1681" s="222">
        <v>0</v>
      </c>
      <c r="Y1681" s="222">
        <v>1</v>
      </c>
      <c r="Z1681" s="222">
        <v>0</v>
      </c>
      <c r="AA1681" s="222">
        <v>0</v>
      </c>
      <c r="AB1681" s="222">
        <v>0</v>
      </c>
      <c r="AC1681" s="222">
        <v>0</v>
      </c>
      <c r="AD1681" s="221">
        <v>0</v>
      </c>
      <c r="AE1681" s="221">
        <v>0</v>
      </c>
      <c r="AF1681" s="221">
        <v>1</v>
      </c>
      <c r="AG1681" s="221">
        <v>0</v>
      </c>
      <c r="AH1681" s="221">
        <v>0</v>
      </c>
      <c r="AI1681" s="221">
        <v>0</v>
      </c>
      <c r="AJ1681" s="221">
        <v>0</v>
      </c>
      <c r="AK1681" s="223">
        <v>0</v>
      </c>
      <c r="AL1681" s="223">
        <v>0</v>
      </c>
      <c r="AM1681" s="223">
        <v>0</v>
      </c>
    </row>
    <row r="1682" spans="5:39">
      <c r="E1682" s="222">
        <v>0</v>
      </c>
      <c r="F1682" s="222">
        <v>0</v>
      </c>
      <c r="G1682" s="222">
        <v>0</v>
      </c>
      <c r="H1682" s="222">
        <v>0</v>
      </c>
      <c r="I1682" s="222">
        <v>0</v>
      </c>
      <c r="J1682" s="222">
        <v>0</v>
      </c>
      <c r="K1682" s="222">
        <v>0</v>
      </c>
      <c r="L1682" s="222">
        <v>0</v>
      </c>
      <c r="M1682" s="222">
        <v>0</v>
      </c>
      <c r="N1682" s="222">
        <v>0</v>
      </c>
      <c r="O1682" s="222">
        <v>0</v>
      </c>
      <c r="P1682" s="222">
        <v>1</v>
      </c>
      <c r="Q1682" s="222">
        <v>1</v>
      </c>
      <c r="R1682" s="222">
        <v>1</v>
      </c>
      <c r="S1682" s="222">
        <v>0</v>
      </c>
      <c r="T1682" s="222">
        <v>0.015</v>
      </c>
      <c r="U1682" s="222">
        <v>0</v>
      </c>
      <c r="V1682" s="222">
        <v>0</v>
      </c>
      <c r="W1682" s="222">
        <v>0</v>
      </c>
      <c r="X1682" s="222">
        <v>0</v>
      </c>
      <c r="Y1682" s="222">
        <v>0</v>
      </c>
      <c r="Z1682" s="222">
        <v>0</v>
      </c>
      <c r="AA1682" s="222">
        <v>0</v>
      </c>
      <c r="AB1682" s="222">
        <v>0</v>
      </c>
      <c r="AC1682" s="222">
        <v>0</v>
      </c>
      <c r="AD1682" s="221">
        <v>0</v>
      </c>
      <c r="AE1682" s="221">
        <v>0</v>
      </c>
      <c r="AF1682" s="221">
        <v>2</v>
      </c>
      <c r="AG1682" s="221">
        <v>0</v>
      </c>
      <c r="AH1682" s="221">
        <v>0</v>
      </c>
      <c r="AI1682" s="221">
        <v>4</v>
      </c>
      <c r="AJ1682" s="221">
        <v>0</v>
      </c>
      <c r="AK1682" s="223">
        <v>0</v>
      </c>
      <c r="AL1682" s="223">
        <v>0</v>
      </c>
      <c r="AM1682" s="223">
        <v>0</v>
      </c>
    </row>
    <row r="1683" spans="5:39">
      <c r="E1683" s="222">
        <v>0</v>
      </c>
      <c r="F1683" s="222">
        <v>0</v>
      </c>
      <c r="G1683" s="222">
        <v>0</v>
      </c>
      <c r="H1683" s="222">
        <v>0</v>
      </c>
      <c r="I1683" s="222">
        <v>0</v>
      </c>
      <c r="J1683" s="222">
        <v>0</v>
      </c>
      <c r="K1683" s="222">
        <v>0</v>
      </c>
      <c r="L1683" s="222">
        <v>0</v>
      </c>
      <c r="M1683" s="222">
        <v>0</v>
      </c>
      <c r="N1683" s="222">
        <v>0</v>
      </c>
      <c r="O1683" s="222">
        <v>0</v>
      </c>
      <c r="P1683" s="222">
        <v>2</v>
      </c>
      <c r="Q1683" s="222">
        <v>2</v>
      </c>
      <c r="R1683" s="222">
        <v>2</v>
      </c>
      <c r="S1683" s="222">
        <v>0</v>
      </c>
      <c r="T1683" s="222">
        <v>0.015</v>
      </c>
      <c r="U1683" s="222">
        <v>0</v>
      </c>
      <c r="V1683" s="222">
        <v>0</v>
      </c>
      <c r="W1683" s="222">
        <v>0</v>
      </c>
      <c r="X1683" s="222">
        <v>0</v>
      </c>
      <c r="Y1683" s="222">
        <v>0</v>
      </c>
      <c r="Z1683" s="222">
        <v>0</v>
      </c>
      <c r="AA1683" s="222">
        <v>0</v>
      </c>
      <c r="AB1683" s="222">
        <v>0</v>
      </c>
      <c r="AC1683" s="222">
        <v>0</v>
      </c>
      <c r="AD1683" s="221">
        <v>0</v>
      </c>
      <c r="AE1683" s="221">
        <v>0</v>
      </c>
      <c r="AF1683" s="221">
        <v>2</v>
      </c>
      <c r="AG1683" s="221">
        <v>0</v>
      </c>
      <c r="AH1683" s="221">
        <v>0</v>
      </c>
      <c r="AI1683" s="221">
        <v>0</v>
      </c>
      <c r="AJ1683" s="221">
        <v>0</v>
      </c>
      <c r="AK1683" s="223">
        <v>0</v>
      </c>
      <c r="AL1683" s="223">
        <v>0</v>
      </c>
      <c r="AM1683" s="223">
        <v>0</v>
      </c>
    </row>
    <row r="1684" spans="5:39">
      <c r="E1684" s="222">
        <v>0</v>
      </c>
      <c r="F1684" s="222">
        <v>0</v>
      </c>
      <c r="G1684" s="222">
        <v>0</v>
      </c>
      <c r="H1684" s="222">
        <v>0</v>
      </c>
      <c r="I1684" s="222">
        <v>0</v>
      </c>
      <c r="J1684" s="222">
        <v>0</v>
      </c>
      <c r="K1684" s="222">
        <v>0</v>
      </c>
      <c r="L1684" s="222">
        <v>0</v>
      </c>
      <c r="M1684" s="222">
        <v>0</v>
      </c>
      <c r="N1684" s="222">
        <v>0</v>
      </c>
      <c r="O1684" s="222">
        <v>0</v>
      </c>
      <c r="P1684" s="222">
        <v>0</v>
      </c>
      <c r="Q1684" s="222">
        <v>0</v>
      </c>
      <c r="R1684" s="222">
        <v>0</v>
      </c>
      <c r="S1684" s="222">
        <v>0</v>
      </c>
      <c r="T1684" s="222">
        <v>0.015</v>
      </c>
      <c r="U1684" s="222">
        <v>0</v>
      </c>
      <c r="V1684" s="222">
        <v>0</v>
      </c>
      <c r="W1684" s="222">
        <v>0</v>
      </c>
      <c r="X1684" s="222">
        <v>0</v>
      </c>
      <c r="Y1684" s="222">
        <v>0</v>
      </c>
      <c r="Z1684" s="222">
        <v>0</v>
      </c>
      <c r="AA1684" s="222">
        <v>0</v>
      </c>
      <c r="AB1684" s="222">
        <v>0</v>
      </c>
      <c r="AC1684" s="222">
        <v>0</v>
      </c>
      <c r="AD1684" s="221">
        <v>0</v>
      </c>
      <c r="AE1684" s="221">
        <v>0</v>
      </c>
      <c r="AF1684" s="221">
        <v>1</v>
      </c>
      <c r="AG1684" s="221">
        <v>0</v>
      </c>
      <c r="AH1684" s="221">
        <v>0</v>
      </c>
      <c r="AI1684" s="221">
        <v>5</v>
      </c>
      <c r="AJ1684" s="221">
        <v>0</v>
      </c>
      <c r="AK1684" s="223">
        <v>0</v>
      </c>
      <c r="AL1684" s="223">
        <v>0</v>
      </c>
      <c r="AM1684" s="223">
        <v>0</v>
      </c>
    </row>
    <row r="1685" spans="5:39">
      <c r="E1685" s="222">
        <v>0</v>
      </c>
      <c r="F1685" s="222">
        <v>0</v>
      </c>
      <c r="G1685" s="222">
        <v>0</v>
      </c>
      <c r="H1685" s="222">
        <v>0</v>
      </c>
      <c r="I1685" s="222">
        <v>0</v>
      </c>
      <c r="J1685" s="222">
        <v>0</v>
      </c>
      <c r="K1685" s="222">
        <v>0</v>
      </c>
      <c r="L1685" s="222">
        <v>0</v>
      </c>
      <c r="M1685" s="222">
        <v>0</v>
      </c>
      <c r="N1685" s="222">
        <v>0</v>
      </c>
      <c r="O1685" s="222">
        <v>0</v>
      </c>
      <c r="P1685" s="222">
        <v>0</v>
      </c>
      <c r="Q1685" s="222">
        <v>0</v>
      </c>
      <c r="R1685" s="222">
        <v>0</v>
      </c>
      <c r="S1685" s="222">
        <v>0</v>
      </c>
      <c r="T1685" s="222">
        <v>0.015</v>
      </c>
      <c r="U1685" s="222">
        <v>0</v>
      </c>
      <c r="V1685" s="222">
        <v>0</v>
      </c>
      <c r="W1685" s="222">
        <v>0</v>
      </c>
      <c r="X1685" s="222">
        <v>0</v>
      </c>
      <c r="Y1685" s="222">
        <v>0</v>
      </c>
      <c r="Z1685" s="222">
        <v>0</v>
      </c>
      <c r="AA1685" s="222">
        <v>0</v>
      </c>
      <c r="AB1685" s="222">
        <v>0</v>
      </c>
      <c r="AC1685" s="222">
        <v>0</v>
      </c>
      <c r="AD1685" s="221">
        <v>0</v>
      </c>
      <c r="AE1685" s="221">
        <v>0</v>
      </c>
      <c r="AF1685" s="221">
        <v>0</v>
      </c>
      <c r="AG1685" s="221">
        <v>0</v>
      </c>
      <c r="AH1685" s="221">
        <v>0</v>
      </c>
      <c r="AI1685" s="221">
        <v>0</v>
      </c>
      <c r="AJ1685" s="221">
        <v>0</v>
      </c>
      <c r="AK1685" s="223">
        <v>0</v>
      </c>
      <c r="AL1685" s="223">
        <v>0</v>
      </c>
      <c r="AM1685" s="223">
        <v>0</v>
      </c>
    </row>
    <row r="1686" spans="5:39">
      <c r="E1686" s="222">
        <v>0</v>
      </c>
      <c r="F1686" s="222">
        <v>0</v>
      </c>
      <c r="G1686" s="222">
        <v>0</v>
      </c>
      <c r="H1686" s="222">
        <v>0</v>
      </c>
      <c r="I1686" s="222">
        <v>0</v>
      </c>
      <c r="J1686" s="222">
        <v>0</v>
      </c>
      <c r="K1686" s="222">
        <v>0</v>
      </c>
      <c r="L1686" s="222">
        <v>0</v>
      </c>
      <c r="M1686" s="222">
        <v>0</v>
      </c>
      <c r="N1686" s="222">
        <v>0</v>
      </c>
      <c r="O1686" s="222">
        <v>0</v>
      </c>
      <c r="P1686" s="222">
        <v>0</v>
      </c>
      <c r="Q1686" s="222">
        <v>0</v>
      </c>
      <c r="R1686" s="222">
        <v>0</v>
      </c>
      <c r="S1686" s="222">
        <v>0</v>
      </c>
      <c r="T1686" s="222">
        <v>0.015</v>
      </c>
      <c r="U1686" s="222">
        <v>0</v>
      </c>
      <c r="V1686" s="222">
        <v>0</v>
      </c>
      <c r="W1686" s="222">
        <v>0</v>
      </c>
      <c r="X1686" s="222">
        <v>0</v>
      </c>
      <c r="Y1686" s="222">
        <v>0</v>
      </c>
      <c r="Z1686" s="222">
        <v>0</v>
      </c>
      <c r="AA1686" s="222">
        <v>0</v>
      </c>
      <c r="AB1686" s="222">
        <v>0</v>
      </c>
      <c r="AC1686" s="222">
        <v>0</v>
      </c>
      <c r="AD1686" s="221">
        <v>0</v>
      </c>
      <c r="AE1686" s="221">
        <v>0</v>
      </c>
      <c r="AF1686" s="221">
        <v>0</v>
      </c>
      <c r="AG1686" s="221">
        <v>0</v>
      </c>
      <c r="AH1686" s="221">
        <v>0</v>
      </c>
      <c r="AI1686" s="221">
        <v>0</v>
      </c>
      <c r="AJ1686" s="221">
        <v>0</v>
      </c>
      <c r="AK1686" s="223">
        <v>0</v>
      </c>
      <c r="AL1686" s="223">
        <v>0</v>
      </c>
      <c r="AM1686" s="223">
        <v>0</v>
      </c>
    </row>
    <row r="1687" spans="5:39">
      <c r="E1687" s="222">
        <v>0</v>
      </c>
      <c r="F1687" s="222">
        <v>0</v>
      </c>
      <c r="G1687" s="222">
        <v>0</v>
      </c>
      <c r="H1687" s="222">
        <v>0</v>
      </c>
      <c r="I1687" s="222">
        <v>0</v>
      </c>
      <c r="J1687" s="222">
        <v>1</v>
      </c>
      <c r="K1687" s="222">
        <v>0</v>
      </c>
      <c r="L1687" s="222">
        <v>0</v>
      </c>
      <c r="M1687" s="222">
        <v>0</v>
      </c>
      <c r="N1687" s="222">
        <v>0</v>
      </c>
      <c r="O1687" s="222">
        <v>0</v>
      </c>
      <c r="P1687" s="222">
        <v>0</v>
      </c>
      <c r="Q1687" s="222">
        <v>0</v>
      </c>
      <c r="R1687" s="222">
        <v>0</v>
      </c>
      <c r="S1687" s="222">
        <v>0</v>
      </c>
      <c r="T1687" s="222">
        <v>0.015</v>
      </c>
      <c r="U1687" s="222">
        <v>0</v>
      </c>
      <c r="V1687" s="222">
        <v>0</v>
      </c>
      <c r="W1687" s="222">
        <v>0</v>
      </c>
      <c r="X1687" s="222">
        <v>0</v>
      </c>
      <c r="Y1687" s="222">
        <v>0</v>
      </c>
      <c r="Z1687" s="222">
        <v>0</v>
      </c>
      <c r="AA1687" s="222">
        <v>0</v>
      </c>
      <c r="AB1687" s="222">
        <v>0</v>
      </c>
      <c r="AC1687" s="222">
        <v>0</v>
      </c>
      <c r="AD1687" s="221">
        <v>0</v>
      </c>
      <c r="AE1687" s="221">
        <v>1</v>
      </c>
      <c r="AF1687" s="221">
        <v>0</v>
      </c>
      <c r="AG1687" s="221">
        <v>0</v>
      </c>
      <c r="AH1687" s="221">
        <v>0</v>
      </c>
      <c r="AI1687" s="221">
        <v>0</v>
      </c>
      <c r="AJ1687" s="221">
        <v>0</v>
      </c>
      <c r="AK1687" s="223">
        <v>0</v>
      </c>
      <c r="AL1687" s="223">
        <v>0</v>
      </c>
      <c r="AM1687" s="223">
        <v>0</v>
      </c>
    </row>
    <row r="1688" spans="5:39">
      <c r="E1688" s="222">
        <v>0</v>
      </c>
      <c r="F1688" s="222">
        <v>7</v>
      </c>
      <c r="G1688" s="222">
        <v>7</v>
      </c>
      <c r="H1688" s="222">
        <v>7</v>
      </c>
      <c r="I1688" s="222">
        <v>0</v>
      </c>
      <c r="J1688" s="222">
        <v>0</v>
      </c>
      <c r="K1688" s="222">
        <v>8</v>
      </c>
      <c r="L1688" s="222">
        <v>8</v>
      </c>
      <c r="M1688" s="222">
        <v>6</v>
      </c>
      <c r="N1688" s="222">
        <v>0</v>
      </c>
      <c r="O1688" s="222">
        <v>0</v>
      </c>
      <c r="P1688" s="222">
        <v>0</v>
      </c>
      <c r="Q1688" s="222">
        <v>0</v>
      </c>
      <c r="R1688" s="222">
        <v>0</v>
      </c>
      <c r="S1688" s="222">
        <v>0</v>
      </c>
      <c r="T1688" s="222">
        <v>0.015</v>
      </c>
      <c r="U1688" s="222">
        <v>0</v>
      </c>
      <c r="V1688" s="222">
        <v>7</v>
      </c>
      <c r="W1688" s="222">
        <v>7</v>
      </c>
      <c r="X1688" s="222">
        <v>0</v>
      </c>
      <c r="Y1688" s="222">
        <v>7</v>
      </c>
      <c r="Z1688" s="222">
        <v>0</v>
      </c>
      <c r="AA1688" s="222">
        <v>0</v>
      </c>
      <c r="AB1688" s="222">
        <v>0</v>
      </c>
      <c r="AC1688" s="222">
        <v>0</v>
      </c>
      <c r="AD1688" s="221">
        <v>0</v>
      </c>
      <c r="AE1688" s="221">
        <v>0</v>
      </c>
      <c r="AF1688" s="221">
        <v>20</v>
      </c>
      <c r="AG1688" s="221">
        <v>0</v>
      </c>
      <c r="AH1688" s="221">
        <v>0</v>
      </c>
      <c r="AI1688" s="221">
        <v>9</v>
      </c>
      <c r="AJ1688" s="221">
        <v>0</v>
      </c>
      <c r="AK1688" s="223">
        <v>0</v>
      </c>
      <c r="AL1688" s="223">
        <v>0</v>
      </c>
      <c r="AM1688" s="223">
        <v>0</v>
      </c>
    </row>
    <row r="1689" spans="5:39">
      <c r="E1689" s="222">
        <v>0</v>
      </c>
      <c r="F1689" s="222">
        <v>0</v>
      </c>
      <c r="G1689" s="222">
        <v>0</v>
      </c>
      <c r="H1689" s="222">
        <v>0</v>
      </c>
      <c r="I1689" s="222">
        <v>0</v>
      </c>
      <c r="J1689" s="222">
        <v>0</v>
      </c>
      <c r="K1689" s="222">
        <v>0</v>
      </c>
      <c r="L1689" s="222">
        <v>0</v>
      </c>
      <c r="M1689" s="222">
        <v>0</v>
      </c>
      <c r="N1689" s="222">
        <v>0</v>
      </c>
      <c r="O1689" s="222">
        <v>0</v>
      </c>
      <c r="P1689" s="222">
        <v>0</v>
      </c>
      <c r="Q1689" s="222">
        <v>0</v>
      </c>
      <c r="R1689" s="222">
        <v>0</v>
      </c>
      <c r="S1689" s="222">
        <v>0</v>
      </c>
      <c r="T1689" s="222">
        <v>0.015</v>
      </c>
      <c r="U1689" s="222">
        <v>0</v>
      </c>
      <c r="V1689" s="222">
        <v>0</v>
      </c>
      <c r="W1689" s="222">
        <v>0</v>
      </c>
      <c r="X1689" s="222">
        <v>0</v>
      </c>
      <c r="Y1689" s="222">
        <v>0</v>
      </c>
      <c r="Z1689" s="222">
        <v>0</v>
      </c>
      <c r="AA1689" s="222">
        <v>0</v>
      </c>
      <c r="AB1689" s="222">
        <v>0</v>
      </c>
      <c r="AC1689" s="222">
        <v>0</v>
      </c>
      <c r="AD1689" s="221">
        <v>0</v>
      </c>
      <c r="AE1689" s="221">
        <v>0</v>
      </c>
      <c r="AF1689" s="221">
        <v>0</v>
      </c>
      <c r="AG1689" s="221">
        <v>0</v>
      </c>
      <c r="AH1689" s="221">
        <v>0</v>
      </c>
      <c r="AI1689" s="221">
        <v>0</v>
      </c>
      <c r="AJ1689" s="221">
        <v>0</v>
      </c>
      <c r="AK1689" s="223">
        <v>0</v>
      </c>
      <c r="AL1689" s="223">
        <v>0</v>
      </c>
      <c r="AM1689" s="223">
        <v>0</v>
      </c>
    </row>
    <row r="1690" spans="5:39">
      <c r="E1690" s="222">
        <v>0</v>
      </c>
      <c r="F1690" s="222">
        <v>0</v>
      </c>
      <c r="G1690" s="222">
        <v>0</v>
      </c>
      <c r="H1690" s="222">
        <v>0</v>
      </c>
      <c r="I1690" s="222">
        <v>0</v>
      </c>
      <c r="J1690" s="222">
        <v>0</v>
      </c>
      <c r="K1690" s="222">
        <v>0</v>
      </c>
      <c r="L1690" s="222">
        <v>0</v>
      </c>
      <c r="M1690" s="222">
        <v>0</v>
      </c>
      <c r="N1690" s="222">
        <v>0</v>
      </c>
      <c r="O1690" s="222">
        <v>0</v>
      </c>
      <c r="P1690" s="222">
        <v>0</v>
      </c>
      <c r="Q1690" s="222">
        <v>0</v>
      </c>
      <c r="R1690" s="222">
        <v>0</v>
      </c>
      <c r="S1690" s="222">
        <v>0</v>
      </c>
      <c r="T1690" s="222">
        <v>0.015</v>
      </c>
      <c r="U1690" s="222">
        <v>0</v>
      </c>
      <c r="V1690" s="222">
        <v>0</v>
      </c>
      <c r="W1690" s="222">
        <v>0</v>
      </c>
      <c r="X1690" s="222">
        <v>0</v>
      </c>
      <c r="Y1690" s="222">
        <v>0</v>
      </c>
      <c r="Z1690" s="222">
        <v>0</v>
      </c>
      <c r="AA1690" s="222">
        <v>0</v>
      </c>
      <c r="AB1690" s="222">
        <v>0</v>
      </c>
      <c r="AC1690" s="222">
        <v>0</v>
      </c>
      <c r="AD1690" s="221">
        <v>0</v>
      </c>
      <c r="AE1690" s="221">
        <v>0</v>
      </c>
      <c r="AF1690" s="221">
        <v>0</v>
      </c>
      <c r="AG1690" s="221">
        <v>0</v>
      </c>
      <c r="AH1690" s="221">
        <v>0</v>
      </c>
      <c r="AI1690" s="221">
        <v>0</v>
      </c>
      <c r="AJ1690" s="221">
        <v>0</v>
      </c>
      <c r="AK1690" s="223">
        <v>0</v>
      </c>
      <c r="AL1690" s="223">
        <v>0</v>
      </c>
      <c r="AM1690" s="223">
        <v>0</v>
      </c>
    </row>
    <row r="1691" spans="5:39">
      <c r="E1691" s="222">
        <v>0</v>
      </c>
      <c r="F1691" s="222">
        <v>4</v>
      </c>
      <c r="G1691" s="222">
        <v>2</v>
      </c>
      <c r="H1691" s="222">
        <v>2</v>
      </c>
      <c r="I1691" s="222">
        <v>0</v>
      </c>
      <c r="J1691" s="222">
        <v>0</v>
      </c>
      <c r="K1691" s="222">
        <v>0</v>
      </c>
      <c r="L1691" s="222">
        <v>0</v>
      </c>
      <c r="M1691" s="222">
        <v>0</v>
      </c>
      <c r="N1691" s="222">
        <v>0</v>
      </c>
      <c r="O1691" s="222">
        <v>0</v>
      </c>
      <c r="P1691" s="222">
        <v>0</v>
      </c>
      <c r="Q1691" s="222">
        <v>0</v>
      </c>
      <c r="R1691" s="222">
        <v>0</v>
      </c>
      <c r="S1691" s="222">
        <v>0</v>
      </c>
      <c r="T1691" s="222">
        <v>0.015</v>
      </c>
      <c r="U1691" s="222">
        <v>0</v>
      </c>
      <c r="V1691" s="222">
        <v>4</v>
      </c>
      <c r="W1691" s="222">
        <v>2</v>
      </c>
      <c r="X1691" s="222">
        <v>0</v>
      </c>
      <c r="Y1691" s="222">
        <v>2</v>
      </c>
      <c r="Z1691" s="222">
        <v>0</v>
      </c>
      <c r="AA1691" s="222">
        <v>0</v>
      </c>
      <c r="AB1691" s="222">
        <v>0</v>
      </c>
      <c r="AC1691" s="222">
        <v>0</v>
      </c>
      <c r="AD1691" s="221">
        <v>0</v>
      </c>
      <c r="AE1691" s="221">
        <v>0</v>
      </c>
      <c r="AF1691" s="221">
        <v>5</v>
      </c>
      <c r="AG1691" s="221">
        <v>0</v>
      </c>
      <c r="AH1691" s="221">
        <v>0</v>
      </c>
      <c r="AI1691" s="221">
        <v>3</v>
      </c>
      <c r="AJ1691" s="221">
        <v>0</v>
      </c>
      <c r="AK1691" s="223">
        <v>0</v>
      </c>
      <c r="AL1691" s="223">
        <v>0</v>
      </c>
      <c r="AM1691" s="223">
        <v>0</v>
      </c>
    </row>
    <row r="1692" spans="5:39">
      <c r="E1692" s="222">
        <v>0</v>
      </c>
      <c r="F1692" s="222">
        <v>0</v>
      </c>
      <c r="G1692" s="222">
        <v>0</v>
      </c>
      <c r="H1692" s="222">
        <v>0</v>
      </c>
      <c r="I1692" s="222">
        <v>0</v>
      </c>
      <c r="J1692" s="222">
        <v>0</v>
      </c>
      <c r="K1692" s="222">
        <v>0</v>
      </c>
      <c r="L1692" s="222">
        <v>0</v>
      </c>
      <c r="M1692" s="222">
        <v>0</v>
      </c>
      <c r="N1692" s="222">
        <v>0</v>
      </c>
      <c r="O1692" s="222">
        <v>0</v>
      </c>
      <c r="P1692" s="222">
        <v>0</v>
      </c>
      <c r="Q1692" s="222">
        <v>0</v>
      </c>
      <c r="R1692" s="222">
        <v>0</v>
      </c>
      <c r="S1692" s="222">
        <v>0</v>
      </c>
      <c r="T1692" s="222">
        <v>0.015</v>
      </c>
      <c r="U1692" s="222">
        <v>0</v>
      </c>
      <c r="V1692" s="222">
        <v>0</v>
      </c>
      <c r="W1692" s="222">
        <v>0</v>
      </c>
      <c r="X1692" s="222">
        <v>0</v>
      </c>
      <c r="Y1692" s="222">
        <v>0</v>
      </c>
      <c r="Z1692" s="222">
        <v>0</v>
      </c>
      <c r="AA1692" s="222">
        <v>0</v>
      </c>
      <c r="AB1692" s="222">
        <v>0</v>
      </c>
      <c r="AC1692" s="222">
        <v>0</v>
      </c>
      <c r="AD1692" s="221">
        <v>0</v>
      </c>
      <c r="AE1692" s="221">
        <v>0</v>
      </c>
      <c r="AF1692" s="221">
        <v>0</v>
      </c>
      <c r="AG1692" s="221">
        <v>0</v>
      </c>
      <c r="AH1692" s="221">
        <v>0</v>
      </c>
      <c r="AI1692" s="221">
        <v>0</v>
      </c>
      <c r="AJ1692" s="221">
        <v>0</v>
      </c>
      <c r="AK1692" s="223">
        <v>0</v>
      </c>
      <c r="AL1692" s="223">
        <v>0</v>
      </c>
      <c r="AM1692" s="223">
        <v>0</v>
      </c>
    </row>
    <row r="1693" spans="5:39">
      <c r="E1693" s="222">
        <v>0</v>
      </c>
      <c r="F1693" s="222">
        <v>0</v>
      </c>
      <c r="G1693" s="222">
        <v>0</v>
      </c>
      <c r="H1693" s="222">
        <v>0</v>
      </c>
      <c r="I1693" s="222">
        <v>0</v>
      </c>
      <c r="J1693" s="222">
        <v>0</v>
      </c>
      <c r="K1693" s="222">
        <v>0</v>
      </c>
      <c r="L1693" s="222">
        <v>0</v>
      </c>
      <c r="M1693" s="222">
        <v>0</v>
      </c>
      <c r="N1693" s="222">
        <v>0</v>
      </c>
      <c r="O1693" s="222">
        <v>0</v>
      </c>
      <c r="P1693" s="222">
        <v>0</v>
      </c>
      <c r="Q1693" s="222">
        <v>0</v>
      </c>
      <c r="R1693" s="222">
        <v>0</v>
      </c>
      <c r="S1693" s="222">
        <v>0</v>
      </c>
      <c r="T1693" s="222">
        <v>0.015</v>
      </c>
      <c r="U1693" s="222">
        <v>0</v>
      </c>
      <c r="V1693" s="222">
        <v>0</v>
      </c>
      <c r="W1693" s="222">
        <v>0</v>
      </c>
      <c r="X1693" s="222">
        <v>0</v>
      </c>
      <c r="Y1693" s="222">
        <v>0</v>
      </c>
      <c r="Z1693" s="222">
        <v>0</v>
      </c>
      <c r="AA1693" s="222">
        <v>0</v>
      </c>
      <c r="AB1693" s="222">
        <v>0</v>
      </c>
      <c r="AC1693" s="222">
        <v>0</v>
      </c>
      <c r="AD1693" s="221">
        <v>0</v>
      </c>
      <c r="AE1693" s="221">
        <v>0</v>
      </c>
      <c r="AF1693" s="221">
        <v>0</v>
      </c>
      <c r="AG1693" s="221">
        <v>0</v>
      </c>
      <c r="AH1693" s="221">
        <v>0</v>
      </c>
      <c r="AI1693" s="221">
        <v>2</v>
      </c>
      <c r="AJ1693" s="221">
        <v>0</v>
      </c>
      <c r="AK1693" s="223">
        <v>0</v>
      </c>
      <c r="AL1693" s="223">
        <v>0</v>
      </c>
      <c r="AM1693" s="223">
        <v>0</v>
      </c>
    </row>
    <row r="1694" spans="5:39">
      <c r="E1694" s="222">
        <v>0</v>
      </c>
      <c r="F1694" s="222">
        <v>1</v>
      </c>
      <c r="G1694" s="222">
        <v>1</v>
      </c>
      <c r="H1694" s="222">
        <v>1</v>
      </c>
      <c r="I1694" s="222">
        <v>0</v>
      </c>
      <c r="J1694" s="222">
        <v>0</v>
      </c>
      <c r="K1694" s="222">
        <v>0</v>
      </c>
      <c r="L1694" s="222">
        <v>0</v>
      </c>
      <c r="M1694" s="222">
        <v>0</v>
      </c>
      <c r="N1694" s="222">
        <v>0</v>
      </c>
      <c r="O1694" s="222">
        <v>0</v>
      </c>
      <c r="P1694" s="222">
        <v>0</v>
      </c>
      <c r="Q1694" s="222">
        <v>0</v>
      </c>
      <c r="R1694" s="222">
        <v>0</v>
      </c>
      <c r="S1694" s="222">
        <v>0</v>
      </c>
      <c r="T1694" s="222">
        <v>0.015</v>
      </c>
      <c r="U1694" s="222">
        <v>0</v>
      </c>
      <c r="V1694" s="222">
        <v>1</v>
      </c>
      <c r="W1694" s="222">
        <v>1</v>
      </c>
      <c r="X1694" s="222">
        <v>0</v>
      </c>
      <c r="Y1694" s="222">
        <v>1</v>
      </c>
      <c r="Z1694" s="222">
        <v>0</v>
      </c>
      <c r="AA1694" s="222">
        <v>0</v>
      </c>
      <c r="AB1694" s="222">
        <v>0</v>
      </c>
      <c r="AC1694" s="222">
        <v>0</v>
      </c>
      <c r="AD1694" s="221">
        <v>0</v>
      </c>
      <c r="AE1694" s="221">
        <v>0</v>
      </c>
      <c r="AF1694" s="221">
        <v>3</v>
      </c>
      <c r="AG1694" s="221">
        <v>0</v>
      </c>
      <c r="AH1694" s="221">
        <v>0</v>
      </c>
      <c r="AI1694" s="221">
        <v>2</v>
      </c>
      <c r="AJ1694" s="221">
        <v>0</v>
      </c>
      <c r="AK1694" s="223">
        <v>0</v>
      </c>
      <c r="AL1694" s="223">
        <v>0</v>
      </c>
      <c r="AM1694" s="223">
        <v>0</v>
      </c>
    </row>
    <row r="1695" spans="5:39">
      <c r="E1695" s="222">
        <v>0</v>
      </c>
      <c r="F1695" s="222">
        <v>0</v>
      </c>
      <c r="G1695" s="222">
        <v>0</v>
      </c>
      <c r="H1695" s="222">
        <v>0</v>
      </c>
      <c r="I1695" s="222">
        <v>0</v>
      </c>
      <c r="J1695" s="222">
        <v>0</v>
      </c>
      <c r="K1695" s="222">
        <v>0</v>
      </c>
      <c r="L1695" s="222">
        <v>0</v>
      </c>
      <c r="M1695" s="222">
        <v>0</v>
      </c>
      <c r="N1695" s="222">
        <v>0</v>
      </c>
      <c r="O1695" s="222">
        <v>0</v>
      </c>
      <c r="P1695" s="222">
        <v>0</v>
      </c>
      <c r="Q1695" s="222">
        <v>0</v>
      </c>
      <c r="R1695" s="222">
        <v>0</v>
      </c>
      <c r="S1695" s="222">
        <v>0</v>
      </c>
      <c r="T1695" s="222">
        <v>0.015</v>
      </c>
      <c r="U1695" s="222">
        <v>0</v>
      </c>
      <c r="V1695" s="222">
        <v>0</v>
      </c>
      <c r="W1695" s="222">
        <v>0</v>
      </c>
      <c r="X1695" s="222">
        <v>0</v>
      </c>
      <c r="Y1695" s="222">
        <v>0</v>
      </c>
      <c r="Z1695" s="222">
        <v>0</v>
      </c>
      <c r="AA1695" s="222">
        <v>0</v>
      </c>
      <c r="AB1695" s="222">
        <v>0</v>
      </c>
      <c r="AC1695" s="222">
        <v>0</v>
      </c>
      <c r="AD1695" s="221">
        <v>0</v>
      </c>
      <c r="AE1695" s="221">
        <v>0</v>
      </c>
      <c r="AF1695" s="221">
        <v>0</v>
      </c>
      <c r="AG1695" s="221">
        <v>0</v>
      </c>
      <c r="AH1695" s="221">
        <v>0</v>
      </c>
      <c r="AI1695" s="221">
        <v>1</v>
      </c>
      <c r="AJ1695" s="221">
        <v>0</v>
      </c>
      <c r="AK1695" s="223">
        <v>0</v>
      </c>
      <c r="AL1695" s="223">
        <v>0</v>
      </c>
      <c r="AM1695" s="223">
        <v>0</v>
      </c>
    </row>
    <row r="1696" spans="5:39">
      <c r="E1696" s="222">
        <v>0</v>
      </c>
      <c r="F1696" s="222">
        <v>0</v>
      </c>
      <c r="G1696" s="222">
        <v>0</v>
      </c>
      <c r="H1696" s="222">
        <v>0</v>
      </c>
      <c r="I1696" s="222">
        <v>0</v>
      </c>
      <c r="J1696" s="222">
        <v>0</v>
      </c>
      <c r="K1696" s="222">
        <v>0</v>
      </c>
      <c r="L1696" s="222">
        <v>0</v>
      </c>
      <c r="M1696" s="222">
        <v>0</v>
      </c>
      <c r="N1696" s="222">
        <v>0</v>
      </c>
      <c r="O1696" s="222">
        <v>0</v>
      </c>
      <c r="P1696" s="222">
        <v>0</v>
      </c>
      <c r="Q1696" s="222">
        <v>0</v>
      </c>
      <c r="R1696" s="222">
        <v>0</v>
      </c>
      <c r="S1696" s="222">
        <v>0</v>
      </c>
      <c r="T1696" s="222">
        <v>0.015</v>
      </c>
      <c r="U1696" s="222">
        <v>0</v>
      </c>
      <c r="V1696" s="222">
        <v>0</v>
      </c>
      <c r="W1696" s="222">
        <v>0</v>
      </c>
      <c r="X1696" s="222">
        <v>0</v>
      </c>
      <c r="Y1696" s="222">
        <v>0</v>
      </c>
      <c r="Z1696" s="222">
        <v>0</v>
      </c>
      <c r="AA1696" s="222">
        <v>0</v>
      </c>
      <c r="AB1696" s="222">
        <v>0</v>
      </c>
      <c r="AC1696" s="222">
        <v>0</v>
      </c>
      <c r="AD1696" s="221">
        <v>0</v>
      </c>
      <c r="AE1696" s="221">
        <v>0</v>
      </c>
      <c r="AF1696" s="221">
        <v>0</v>
      </c>
      <c r="AG1696" s="221">
        <v>0</v>
      </c>
      <c r="AH1696" s="221">
        <v>0</v>
      </c>
      <c r="AI1696" s="221">
        <v>2</v>
      </c>
      <c r="AJ1696" s="221">
        <v>0</v>
      </c>
      <c r="AK1696" s="223">
        <v>0</v>
      </c>
      <c r="AL1696" s="223">
        <v>0</v>
      </c>
      <c r="AM1696" s="223">
        <v>0</v>
      </c>
    </row>
    <row r="1697" spans="5:39">
      <c r="E1697" s="222">
        <v>0</v>
      </c>
      <c r="F1697" s="222">
        <v>1</v>
      </c>
      <c r="G1697" s="222">
        <v>0</v>
      </c>
      <c r="H1697" s="222">
        <v>0</v>
      </c>
      <c r="I1697" s="222">
        <v>0</v>
      </c>
      <c r="J1697" s="222">
        <v>0</v>
      </c>
      <c r="K1697" s="222">
        <v>0</v>
      </c>
      <c r="L1697" s="222">
        <v>0</v>
      </c>
      <c r="M1697" s="222">
        <v>0</v>
      </c>
      <c r="N1697" s="222">
        <v>0</v>
      </c>
      <c r="O1697" s="222">
        <v>0</v>
      </c>
      <c r="P1697" s="222">
        <v>0</v>
      </c>
      <c r="Q1697" s="222">
        <v>0</v>
      </c>
      <c r="R1697" s="222">
        <v>0</v>
      </c>
      <c r="S1697" s="222">
        <v>0</v>
      </c>
      <c r="T1697" s="222">
        <v>0.015</v>
      </c>
      <c r="U1697" s="222">
        <v>0</v>
      </c>
      <c r="V1697" s="222">
        <v>1</v>
      </c>
      <c r="W1697" s="222">
        <v>0</v>
      </c>
      <c r="X1697" s="222">
        <v>0</v>
      </c>
      <c r="Y1697" s="222">
        <v>0</v>
      </c>
      <c r="Z1697" s="222">
        <v>0</v>
      </c>
      <c r="AA1697" s="222">
        <v>0</v>
      </c>
      <c r="AB1697" s="222">
        <v>0</v>
      </c>
      <c r="AC1697" s="222">
        <v>0</v>
      </c>
      <c r="AD1697" s="221">
        <v>0</v>
      </c>
      <c r="AE1697" s="221">
        <v>0</v>
      </c>
      <c r="AF1697" s="221">
        <v>1</v>
      </c>
      <c r="AG1697" s="221">
        <v>0</v>
      </c>
      <c r="AH1697" s="221">
        <v>0</v>
      </c>
      <c r="AI1697" s="221">
        <v>0</v>
      </c>
      <c r="AJ1697" s="221">
        <v>0</v>
      </c>
      <c r="AK1697" s="223">
        <v>0</v>
      </c>
      <c r="AL1697" s="223">
        <v>0</v>
      </c>
      <c r="AM1697" s="223">
        <v>0</v>
      </c>
    </row>
    <row r="1698" spans="5:39">
      <c r="E1698" s="222">
        <v>0</v>
      </c>
      <c r="F1698" s="222">
        <v>0</v>
      </c>
      <c r="G1698" s="222">
        <v>0</v>
      </c>
      <c r="H1698" s="222">
        <v>0</v>
      </c>
      <c r="I1698" s="222">
        <v>0</v>
      </c>
      <c r="J1698" s="222">
        <v>0</v>
      </c>
      <c r="K1698" s="222">
        <v>0</v>
      </c>
      <c r="L1698" s="222">
        <v>0</v>
      </c>
      <c r="M1698" s="222">
        <v>0</v>
      </c>
      <c r="N1698" s="222">
        <v>0</v>
      </c>
      <c r="O1698" s="222">
        <v>0</v>
      </c>
      <c r="P1698" s="222">
        <v>1</v>
      </c>
      <c r="Q1698" s="222">
        <v>1</v>
      </c>
      <c r="R1698" s="222">
        <v>1</v>
      </c>
      <c r="S1698" s="222">
        <v>0</v>
      </c>
      <c r="T1698" s="222">
        <v>0.015</v>
      </c>
      <c r="U1698" s="222">
        <v>0</v>
      </c>
      <c r="V1698" s="222">
        <v>0</v>
      </c>
      <c r="W1698" s="222">
        <v>0</v>
      </c>
      <c r="X1698" s="222">
        <v>0</v>
      </c>
      <c r="Y1698" s="222">
        <v>0</v>
      </c>
      <c r="Z1698" s="222">
        <v>0</v>
      </c>
      <c r="AA1698" s="222">
        <v>0</v>
      </c>
      <c r="AB1698" s="222">
        <v>0</v>
      </c>
      <c r="AC1698" s="222">
        <v>0</v>
      </c>
      <c r="AD1698" s="221">
        <v>0</v>
      </c>
      <c r="AE1698" s="221">
        <v>0</v>
      </c>
      <c r="AF1698" s="221">
        <v>1</v>
      </c>
      <c r="AG1698" s="221">
        <v>0</v>
      </c>
      <c r="AH1698" s="221">
        <v>0</v>
      </c>
      <c r="AI1698" s="221">
        <v>5</v>
      </c>
      <c r="AJ1698" s="221">
        <v>0</v>
      </c>
      <c r="AK1698" s="223">
        <v>0</v>
      </c>
      <c r="AL1698" s="223">
        <v>0</v>
      </c>
      <c r="AM1698" s="223">
        <v>0</v>
      </c>
    </row>
    <row r="1699" spans="5:39">
      <c r="E1699" s="222">
        <v>0</v>
      </c>
      <c r="F1699" s="222">
        <v>0</v>
      </c>
      <c r="G1699" s="222">
        <v>0</v>
      </c>
      <c r="H1699" s="222">
        <v>0</v>
      </c>
      <c r="I1699" s="222">
        <v>0</v>
      </c>
      <c r="J1699" s="222">
        <v>0</v>
      </c>
      <c r="K1699" s="222">
        <v>0</v>
      </c>
      <c r="L1699" s="222">
        <v>0</v>
      </c>
      <c r="M1699" s="222">
        <v>0</v>
      </c>
      <c r="N1699" s="222">
        <v>0</v>
      </c>
      <c r="O1699" s="222">
        <v>0</v>
      </c>
      <c r="P1699" s="222">
        <v>0</v>
      </c>
      <c r="Q1699" s="222">
        <v>0</v>
      </c>
      <c r="R1699" s="222">
        <v>0</v>
      </c>
      <c r="S1699" s="222">
        <v>0</v>
      </c>
      <c r="T1699" s="222">
        <v>0.015</v>
      </c>
      <c r="U1699" s="222">
        <v>0</v>
      </c>
      <c r="V1699" s="222">
        <v>0</v>
      </c>
      <c r="W1699" s="222">
        <v>0</v>
      </c>
      <c r="X1699" s="222">
        <v>0</v>
      </c>
      <c r="Y1699" s="222">
        <v>0</v>
      </c>
      <c r="Z1699" s="222">
        <v>0</v>
      </c>
      <c r="AA1699" s="222">
        <v>0</v>
      </c>
      <c r="AB1699" s="222">
        <v>0</v>
      </c>
      <c r="AC1699" s="222">
        <v>0</v>
      </c>
      <c r="AD1699" s="221">
        <v>0</v>
      </c>
      <c r="AE1699" s="221">
        <v>0</v>
      </c>
      <c r="AF1699" s="221">
        <v>4</v>
      </c>
      <c r="AG1699" s="221">
        <v>0</v>
      </c>
      <c r="AH1699" s="221">
        <v>0</v>
      </c>
      <c r="AI1699" s="221">
        <v>3</v>
      </c>
      <c r="AJ1699" s="221">
        <v>0</v>
      </c>
      <c r="AK1699" s="223">
        <v>0</v>
      </c>
      <c r="AL1699" s="223">
        <v>0</v>
      </c>
      <c r="AM1699" s="223">
        <v>0</v>
      </c>
    </row>
    <row r="1700" spans="5:39">
      <c r="E1700" s="222">
        <v>0</v>
      </c>
      <c r="F1700" s="222">
        <v>0</v>
      </c>
      <c r="G1700" s="222">
        <v>0</v>
      </c>
      <c r="H1700" s="222">
        <v>0</v>
      </c>
      <c r="I1700" s="222">
        <v>0</v>
      </c>
      <c r="J1700" s="222">
        <v>0</v>
      </c>
      <c r="K1700" s="222">
        <v>0</v>
      </c>
      <c r="L1700" s="222">
        <v>0</v>
      </c>
      <c r="M1700" s="222">
        <v>0</v>
      </c>
      <c r="N1700" s="222">
        <v>0</v>
      </c>
      <c r="O1700" s="222">
        <v>0</v>
      </c>
      <c r="P1700" s="222">
        <v>0</v>
      </c>
      <c r="Q1700" s="222">
        <v>0</v>
      </c>
      <c r="R1700" s="222">
        <v>0</v>
      </c>
      <c r="S1700" s="222">
        <v>0</v>
      </c>
      <c r="T1700" s="222">
        <v>0.015</v>
      </c>
      <c r="U1700" s="222">
        <v>0</v>
      </c>
      <c r="V1700" s="222">
        <v>0</v>
      </c>
      <c r="W1700" s="222">
        <v>0</v>
      </c>
      <c r="X1700" s="222">
        <v>0</v>
      </c>
      <c r="Y1700" s="222">
        <v>0</v>
      </c>
      <c r="Z1700" s="222">
        <v>0</v>
      </c>
      <c r="AA1700" s="222">
        <v>0</v>
      </c>
      <c r="AB1700" s="222">
        <v>0</v>
      </c>
      <c r="AC1700" s="222">
        <v>0</v>
      </c>
      <c r="AD1700" s="221">
        <v>0</v>
      </c>
      <c r="AE1700" s="221">
        <v>0</v>
      </c>
      <c r="AF1700" s="221">
        <v>1</v>
      </c>
      <c r="AG1700" s="221">
        <v>0</v>
      </c>
      <c r="AH1700" s="221">
        <v>0</v>
      </c>
      <c r="AI1700" s="221">
        <v>2</v>
      </c>
      <c r="AJ1700" s="221">
        <v>0</v>
      </c>
      <c r="AK1700" s="223">
        <v>0</v>
      </c>
      <c r="AL1700" s="223">
        <v>0</v>
      </c>
      <c r="AM1700" s="223">
        <v>0</v>
      </c>
    </row>
    <row r="1701" spans="5:39">
      <c r="E1701" s="222">
        <v>0</v>
      </c>
      <c r="F1701" s="222">
        <v>0</v>
      </c>
      <c r="G1701" s="222">
        <v>0</v>
      </c>
      <c r="H1701" s="222">
        <v>0</v>
      </c>
      <c r="I1701" s="222">
        <v>0</v>
      </c>
      <c r="J1701" s="222">
        <v>0</v>
      </c>
      <c r="K1701" s="222">
        <v>1</v>
      </c>
      <c r="L1701" s="222">
        <v>1</v>
      </c>
      <c r="M1701" s="222">
        <v>1</v>
      </c>
      <c r="N1701" s="222">
        <v>0</v>
      </c>
      <c r="O1701" s="222">
        <v>0</v>
      </c>
      <c r="P1701" s="222">
        <v>1</v>
      </c>
      <c r="Q1701" s="222">
        <v>1</v>
      </c>
      <c r="R1701" s="222">
        <v>1</v>
      </c>
      <c r="S1701" s="222">
        <v>0</v>
      </c>
      <c r="T1701" s="222">
        <v>0.015</v>
      </c>
      <c r="U1701" s="222">
        <v>0</v>
      </c>
      <c r="V1701" s="222">
        <v>0</v>
      </c>
      <c r="W1701" s="222">
        <v>0</v>
      </c>
      <c r="X1701" s="222">
        <v>0</v>
      </c>
      <c r="Y1701" s="222">
        <v>0</v>
      </c>
      <c r="Z1701" s="222">
        <v>0</v>
      </c>
      <c r="AA1701" s="222">
        <v>0</v>
      </c>
      <c r="AB1701" s="222">
        <v>0</v>
      </c>
      <c r="AC1701" s="222">
        <v>0</v>
      </c>
      <c r="AD1701" s="221">
        <v>0</v>
      </c>
      <c r="AE1701" s="221">
        <v>0</v>
      </c>
      <c r="AF1701" s="221">
        <v>15</v>
      </c>
      <c r="AG1701" s="221">
        <v>0</v>
      </c>
      <c r="AH1701" s="221">
        <v>0</v>
      </c>
      <c r="AI1701" s="221">
        <v>19</v>
      </c>
      <c r="AJ1701" s="221">
        <v>0</v>
      </c>
      <c r="AK1701" s="223">
        <v>0</v>
      </c>
      <c r="AL1701" s="223">
        <v>0</v>
      </c>
      <c r="AM1701" s="223">
        <v>0</v>
      </c>
    </row>
    <row r="1702" spans="5:39">
      <c r="E1702" s="222">
        <v>0</v>
      </c>
      <c r="F1702" s="222">
        <v>1</v>
      </c>
      <c r="G1702" s="222">
        <v>1</v>
      </c>
      <c r="H1702" s="222">
        <v>1</v>
      </c>
      <c r="I1702" s="222">
        <v>0</v>
      </c>
      <c r="J1702" s="222">
        <v>0</v>
      </c>
      <c r="K1702" s="222">
        <v>0</v>
      </c>
      <c r="L1702" s="222">
        <v>0</v>
      </c>
      <c r="M1702" s="222">
        <v>0</v>
      </c>
      <c r="N1702" s="222">
        <v>0</v>
      </c>
      <c r="O1702" s="222">
        <v>0</v>
      </c>
      <c r="P1702" s="222">
        <v>0</v>
      </c>
      <c r="Q1702" s="222">
        <v>0</v>
      </c>
      <c r="R1702" s="222">
        <v>0</v>
      </c>
      <c r="S1702" s="222">
        <v>0</v>
      </c>
      <c r="T1702" s="222">
        <v>0.015</v>
      </c>
      <c r="U1702" s="222">
        <v>0</v>
      </c>
      <c r="V1702" s="222">
        <v>1</v>
      </c>
      <c r="W1702" s="222">
        <v>1</v>
      </c>
      <c r="X1702" s="222">
        <v>0</v>
      </c>
      <c r="Y1702" s="222">
        <v>1</v>
      </c>
      <c r="Z1702" s="222">
        <v>0</v>
      </c>
      <c r="AA1702" s="222">
        <v>0</v>
      </c>
      <c r="AB1702" s="222">
        <v>0</v>
      </c>
      <c r="AC1702" s="222">
        <v>0</v>
      </c>
      <c r="AD1702" s="221">
        <v>0</v>
      </c>
      <c r="AE1702" s="221">
        <v>0</v>
      </c>
      <c r="AF1702" s="221">
        <v>3</v>
      </c>
      <c r="AG1702" s="221">
        <v>0</v>
      </c>
      <c r="AH1702" s="221">
        <v>0</v>
      </c>
      <c r="AI1702" s="221">
        <v>5</v>
      </c>
      <c r="AJ1702" s="221">
        <v>0</v>
      </c>
      <c r="AK1702" s="223">
        <v>0</v>
      </c>
      <c r="AL1702" s="223">
        <v>0</v>
      </c>
      <c r="AM1702" s="223">
        <v>0</v>
      </c>
    </row>
    <row r="1703" spans="5:39">
      <c r="E1703" s="222">
        <v>0</v>
      </c>
      <c r="F1703" s="222">
        <v>0</v>
      </c>
      <c r="G1703" s="222">
        <v>0</v>
      </c>
      <c r="H1703" s="222">
        <v>0</v>
      </c>
      <c r="I1703" s="222">
        <v>0</v>
      </c>
      <c r="J1703" s="222">
        <v>0</v>
      </c>
      <c r="K1703" s="222">
        <v>0</v>
      </c>
      <c r="L1703" s="222">
        <v>0</v>
      </c>
      <c r="M1703" s="222">
        <v>0</v>
      </c>
      <c r="N1703" s="222">
        <v>0</v>
      </c>
      <c r="O1703" s="222">
        <v>0</v>
      </c>
      <c r="P1703" s="222">
        <v>0</v>
      </c>
      <c r="Q1703" s="222">
        <v>0</v>
      </c>
      <c r="R1703" s="222">
        <v>0</v>
      </c>
      <c r="S1703" s="222">
        <v>0</v>
      </c>
      <c r="T1703" s="222">
        <v>0.015</v>
      </c>
      <c r="U1703" s="222">
        <v>0</v>
      </c>
      <c r="V1703" s="222">
        <v>0</v>
      </c>
      <c r="W1703" s="222">
        <v>0</v>
      </c>
      <c r="X1703" s="222">
        <v>0</v>
      </c>
      <c r="Y1703" s="222">
        <v>0</v>
      </c>
      <c r="Z1703" s="222">
        <v>0</v>
      </c>
      <c r="AA1703" s="222">
        <v>0</v>
      </c>
      <c r="AB1703" s="222">
        <v>0</v>
      </c>
      <c r="AC1703" s="222">
        <v>0</v>
      </c>
      <c r="AD1703" s="221">
        <v>0</v>
      </c>
      <c r="AE1703" s="221">
        <v>0</v>
      </c>
      <c r="AF1703" s="221">
        <v>2</v>
      </c>
      <c r="AG1703" s="221">
        <v>0</v>
      </c>
      <c r="AH1703" s="221">
        <v>0</v>
      </c>
      <c r="AI1703" s="221">
        <v>2</v>
      </c>
      <c r="AJ1703" s="221">
        <v>0</v>
      </c>
      <c r="AK1703" s="223">
        <v>0</v>
      </c>
      <c r="AL1703" s="223">
        <v>0</v>
      </c>
      <c r="AM1703" s="223">
        <v>0</v>
      </c>
    </row>
    <row r="1704" spans="5:39">
      <c r="E1704" s="222">
        <v>0</v>
      </c>
      <c r="F1704" s="222">
        <v>0</v>
      </c>
      <c r="G1704" s="222">
        <v>0</v>
      </c>
      <c r="H1704" s="222">
        <v>0</v>
      </c>
      <c r="I1704" s="222">
        <v>0</v>
      </c>
      <c r="J1704" s="222">
        <v>0</v>
      </c>
      <c r="K1704" s="222">
        <v>0</v>
      </c>
      <c r="L1704" s="222">
        <v>0</v>
      </c>
      <c r="M1704" s="222">
        <v>0</v>
      </c>
      <c r="N1704" s="222">
        <v>0</v>
      </c>
      <c r="O1704" s="222">
        <v>0</v>
      </c>
      <c r="P1704" s="222">
        <v>0</v>
      </c>
      <c r="Q1704" s="222">
        <v>0</v>
      </c>
      <c r="R1704" s="222">
        <v>0</v>
      </c>
      <c r="S1704" s="222">
        <v>0</v>
      </c>
      <c r="T1704" s="222">
        <v>0.015</v>
      </c>
      <c r="U1704" s="222">
        <v>0</v>
      </c>
      <c r="V1704" s="222">
        <v>0</v>
      </c>
      <c r="W1704" s="222">
        <v>0</v>
      </c>
      <c r="X1704" s="222">
        <v>0</v>
      </c>
      <c r="Y1704" s="222">
        <v>0</v>
      </c>
      <c r="Z1704" s="222">
        <v>0</v>
      </c>
      <c r="AA1704" s="222">
        <v>0</v>
      </c>
      <c r="AB1704" s="222">
        <v>0</v>
      </c>
      <c r="AC1704" s="222">
        <v>0</v>
      </c>
      <c r="AD1704" s="221">
        <v>0</v>
      </c>
      <c r="AE1704" s="221">
        <v>0</v>
      </c>
      <c r="AF1704" s="221">
        <v>0</v>
      </c>
      <c r="AG1704" s="221">
        <v>0</v>
      </c>
      <c r="AH1704" s="221">
        <v>0</v>
      </c>
      <c r="AI1704" s="221">
        <v>3</v>
      </c>
      <c r="AJ1704" s="221">
        <v>0</v>
      </c>
      <c r="AK1704" s="223">
        <v>0</v>
      </c>
      <c r="AL1704" s="223">
        <v>0</v>
      </c>
      <c r="AM1704" s="223">
        <v>0</v>
      </c>
    </row>
    <row r="1705" spans="5:39">
      <c r="E1705" s="222">
        <v>0</v>
      </c>
      <c r="F1705" s="222">
        <v>0</v>
      </c>
      <c r="G1705" s="222">
        <v>0</v>
      </c>
      <c r="H1705" s="222">
        <v>0</v>
      </c>
      <c r="I1705" s="222">
        <v>0</v>
      </c>
      <c r="J1705" s="222">
        <v>0</v>
      </c>
      <c r="K1705" s="222">
        <v>2</v>
      </c>
      <c r="L1705" s="222">
        <v>2</v>
      </c>
      <c r="M1705" s="222">
        <v>2</v>
      </c>
      <c r="N1705" s="222">
        <v>0</v>
      </c>
      <c r="O1705" s="222">
        <v>0</v>
      </c>
      <c r="P1705" s="222">
        <v>0</v>
      </c>
      <c r="Q1705" s="222">
        <v>0</v>
      </c>
      <c r="R1705" s="222">
        <v>0</v>
      </c>
      <c r="S1705" s="222">
        <v>0</v>
      </c>
      <c r="T1705" s="222">
        <v>0.015</v>
      </c>
      <c r="U1705" s="222">
        <v>0</v>
      </c>
      <c r="V1705" s="222">
        <v>0</v>
      </c>
      <c r="W1705" s="222">
        <v>0</v>
      </c>
      <c r="X1705" s="222">
        <v>0</v>
      </c>
      <c r="Y1705" s="222">
        <v>0</v>
      </c>
      <c r="Z1705" s="222">
        <v>0</v>
      </c>
      <c r="AA1705" s="222">
        <v>0</v>
      </c>
      <c r="AB1705" s="222">
        <v>0</v>
      </c>
      <c r="AC1705" s="222">
        <v>0</v>
      </c>
      <c r="AD1705" s="221">
        <v>0</v>
      </c>
      <c r="AE1705" s="221">
        <v>0</v>
      </c>
      <c r="AF1705" s="221">
        <v>3</v>
      </c>
      <c r="AG1705" s="221">
        <v>0</v>
      </c>
      <c r="AH1705" s="221">
        <v>0</v>
      </c>
      <c r="AI1705" s="221">
        <v>0</v>
      </c>
      <c r="AJ1705" s="221">
        <v>0</v>
      </c>
      <c r="AK1705" s="223">
        <v>0</v>
      </c>
      <c r="AL1705" s="223">
        <v>0</v>
      </c>
      <c r="AM1705" s="223">
        <v>0</v>
      </c>
    </row>
    <row r="1706" spans="5:39">
      <c r="E1706" s="222">
        <v>0</v>
      </c>
      <c r="F1706" s="222">
        <v>0</v>
      </c>
      <c r="G1706" s="222">
        <v>0</v>
      </c>
      <c r="H1706" s="222">
        <v>0</v>
      </c>
      <c r="I1706" s="222">
        <v>0</v>
      </c>
      <c r="J1706" s="222">
        <v>0</v>
      </c>
      <c r="K1706" s="222">
        <v>0</v>
      </c>
      <c r="L1706" s="222">
        <v>0</v>
      </c>
      <c r="M1706" s="222">
        <v>0</v>
      </c>
      <c r="N1706" s="222">
        <v>0</v>
      </c>
      <c r="O1706" s="222">
        <v>0</v>
      </c>
      <c r="P1706" s="222">
        <v>0</v>
      </c>
      <c r="Q1706" s="222">
        <v>0</v>
      </c>
      <c r="R1706" s="222">
        <v>0</v>
      </c>
      <c r="S1706" s="222">
        <v>0</v>
      </c>
      <c r="T1706" s="222">
        <v>0.015</v>
      </c>
      <c r="U1706" s="222">
        <v>0</v>
      </c>
      <c r="V1706" s="222">
        <v>0</v>
      </c>
      <c r="W1706" s="222">
        <v>0</v>
      </c>
      <c r="X1706" s="222">
        <v>0</v>
      </c>
      <c r="Y1706" s="222">
        <v>0</v>
      </c>
      <c r="Z1706" s="222">
        <v>0</v>
      </c>
      <c r="AA1706" s="222">
        <v>0</v>
      </c>
      <c r="AB1706" s="222">
        <v>0</v>
      </c>
      <c r="AC1706" s="222">
        <v>0</v>
      </c>
      <c r="AD1706" s="221">
        <v>0</v>
      </c>
      <c r="AE1706" s="221">
        <v>0</v>
      </c>
      <c r="AF1706" s="221">
        <v>0</v>
      </c>
      <c r="AG1706" s="221">
        <v>0</v>
      </c>
      <c r="AH1706" s="221">
        <v>0</v>
      </c>
      <c r="AI1706" s="221">
        <v>0</v>
      </c>
      <c r="AJ1706" s="221">
        <v>0</v>
      </c>
      <c r="AK1706" s="223">
        <v>0</v>
      </c>
      <c r="AL1706" s="223">
        <v>0</v>
      </c>
      <c r="AM1706" s="223">
        <v>0</v>
      </c>
    </row>
    <row r="1707" spans="5:39">
      <c r="E1707" s="222">
        <v>0</v>
      </c>
      <c r="F1707" s="222">
        <v>0</v>
      </c>
      <c r="G1707" s="222">
        <v>0</v>
      </c>
      <c r="H1707" s="222">
        <v>0</v>
      </c>
      <c r="I1707" s="222">
        <v>0</v>
      </c>
      <c r="J1707" s="222">
        <v>0</v>
      </c>
      <c r="K1707" s="222">
        <v>0</v>
      </c>
      <c r="L1707" s="222">
        <v>0</v>
      </c>
      <c r="M1707" s="222">
        <v>0</v>
      </c>
      <c r="N1707" s="222">
        <v>0</v>
      </c>
      <c r="O1707" s="222">
        <v>0</v>
      </c>
      <c r="P1707" s="222">
        <v>0</v>
      </c>
      <c r="Q1707" s="222">
        <v>0</v>
      </c>
      <c r="R1707" s="222">
        <v>0</v>
      </c>
      <c r="S1707" s="222">
        <v>0</v>
      </c>
      <c r="T1707" s="222">
        <v>0.015</v>
      </c>
      <c r="U1707" s="222">
        <v>0</v>
      </c>
      <c r="V1707" s="222">
        <v>0</v>
      </c>
      <c r="W1707" s="222">
        <v>0</v>
      </c>
      <c r="X1707" s="222">
        <v>0</v>
      </c>
      <c r="Y1707" s="222">
        <v>0</v>
      </c>
      <c r="Z1707" s="222">
        <v>0</v>
      </c>
      <c r="AA1707" s="222">
        <v>0</v>
      </c>
      <c r="AB1707" s="222">
        <v>0</v>
      </c>
      <c r="AC1707" s="222">
        <v>0</v>
      </c>
      <c r="AD1707" s="221">
        <v>0</v>
      </c>
      <c r="AE1707" s="221">
        <v>0</v>
      </c>
      <c r="AF1707" s="221">
        <v>0</v>
      </c>
      <c r="AG1707" s="221">
        <v>0</v>
      </c>
      <c r="AH1707" s="221">
        <v>0</v>
      </c>
      <c r="AI1707" s="221">
        <v>0</v>
      </c>
      <c r="AJ1707" s="221">
        <v>0</v>
      </c>
      <c r="AK1707" s="223">
        <v>0</v>
      </c>
      <c r="AL1707" s="223">
        <v>0</v>
      </c>
      <c r="AM1707" s="223">
        <v>0</v>
      </c>
    </row>
    <row r="1708" spans="5:39">
      <c r="E1708" s="222">
        <v>0</v>
      </c>
      <c r="F1708" s="222">
        <v>0</v>
      </c>
      <c r="G1708" s="222">
        <v>0</v>
      </c>
      <c r="H1708" s="222">
        <v>0</v>
      </c>
      <c r="I1708" s="222">
        <v>0</v>
      </c>
      <c r="J1708" s="222">
        <v>0</v>
      </c>
      <c r="K1708" s="222">
        <v>0</v>
      </c>
      <c r="L1708" s="222">
        <v>0</v>
      </c>
      <c r="M1708" s="222">
        <v>0</v>
      </c>
      <c r="N1708" s="222">
        <v>0</v>
      </c>
      <c r="O1708" s="222">
        <v>0</v>
      </c>
      <c r="P1708" s="222">
        <v>0</v>
      </c>
      <c r="Q1708" s="222">
        <v>0</v>
      </c>
      <c r="R1708" s="222">
        <v>0</v>
      </c>
      <c r="S1708" s="222">
        <v>0</v>
      </c>
      <c r="T1708" s="222">
        <v>0.015</v>
      </c>
      <c r="U1708" s="222">
        <v>0</v>
      </c>
      <c r="V1708" s="222">
        <v>0</v>
      </c>
      <c r="W1708" s="222">
        <v>0</v>
      </c>
      <c r="X1708" s="222">
        <v>0</v>
      </c>
      <c r="Y1708" s="222">
        <v>0</v>
      </c>
      <c r="Z1708" s="222">
        <v>0</v>
      </c>
      <c r="AA1708" s="222">
        <v>0</v>
      </c>
      <c r="AB1708" s="222">
        <v>0</v>
      </c>
      <c r="AC1708" s="222">
        <v>0</v>
      </c>
      <c r="AD1708" s="221">
        <v>0</v>
      </c>
      <c r="AE1708" s="221">
        <v>0</v>
      </c>
      <c r="AF1708" s="221">
        <v>0</v>
      </c>
      <c r="AG1708" s="221">
        <v>0</v>
      </c>
      <c r="AH1708" s="221">
        <v>0</v>
      </c>
      <c r="AI1708" s="221">
        <v>0</v>
      </c>
      <c r="AJ1708" s="221">
        <v>0</v>
      </c>
      <c r="AK1708" s="223">
        <v>0</v>
      </c>
      <c r="AL1708" s="223">
        <v>0</v>
      </c>
      <c r="AM1708" s="223">
        <v>0</v>
      </c>
    </row>
    <row r="1709" spans="5:39">
      <c r="E1709" s="222">
        <v>0</v>
      </c>
      <c r="F1709" s="222">
        <v>0</v>
      </c>
      <c r="G1709" s="222">
        <v>0</v>
      </c>
      <c r="H1709" s="222">
        <v>0</v>
      </c>
      <c r="I1709" s="222">
        <v>0</v>
      </c>
      <c r="J1709" s="222">
        <v>0</v>
      </c>
      <c r="K1709" s="222">
        <v>0</v>
      </c>
      <c r="L1709" s="222">
        <v>0</v>
      </c>
      <c r="M1709" s="222">
        <v>0</v>
      </c>
      <c r="N1709" s="222">
        <v>0</v>
      </c>
      <c r="O1709" s="222">
        <v>0</v>
      </c>
      <c r="P1709" s="222">
        <v>0</v>
      </c>
      <c r="Q1709" s="222">
        <v>0</v>
      </c>
      <c r="R1709" s="222">
        <v>0</v>
      </c>
      <c r="S1709" s="222">
        <v>0</v>
      </c>
      <c r="T1709" s="222">
        <v>0.015</v>
      </c>
      <c r="U1709" s="222">
        <v>0</v>
      </c>
      <c r="V1709" s="222">
        <v>0</v>
      </c>
      <c r="W1709" s="222">
        <v>0</v>
      </c>
      <c r="X1709" s="222">
        <v>0</v>
      </c>
      <c r="Y1709" s="222">
        <v>0</v>
      </c>
      <c r="Z1709" s="222">
        <v>0</v>
      </c>
      <c r="AA1709" s="222">
        <v>0</v>
      </c>
      <c r="AB1709" s="222">
        <v>0</v>
      </c>
      <c r="AC1709" s="222">
        <v>0</v>
      </c>
      <c r="AD1709" s="221">
        <v>0</v>
      </c>
      <c r="AE1709" s="221">
        <v>0</v>
      </c>
      <c r="AF1709" s="221">
        <v>0</v>
      </c>
      <c r="AG1709" s="221">
        <v>0</v>
      </c>
      <c r="AH1709" s="221">
        <v>0</v>
      </c>
      <c r="AI1709" s="221">
        <v>1</v>
      </c>
      <c r="AJ1709" s="221">
        <v>0</v>
      </c>
      <c r="AK1709" s="223">
        <v>0</v>
      </c>
      <c r="AL1709" s="223">
        <v>0</v>
      </c>
      <c r="AM1709" s="223">
        <v>0</v>
      </c>
    </row>
    <row r="1710" spans="5:39">
      <c r="E1710" s="222">
        <v>0</v>
      </c>
      <c r="F1710" s="222">
        <v>0</v>
      </c>
      <c r="G1710" s="222">
        <v>0</v>
      </c>
      <c r="H1710" s="222">
        <v>0</v>
      </c>
      <c r="I1710" s="222">
        <v>0</v>
      </c>
      <c r="J1710" s="222">
        <v>0</v>
      </c>
      <c r="K1710" s="222">
        <v>0</v>
      </c>
      <c r="L1710" s="222">
        <v>0</v>
      </c>
      <c r="M1710" s="222">
        <v>0</v>
      </c>
      <c r="N1710" s="222">
        <v>0</v>
      </c>
      <c r="O1710" s="222">
        <v>0</v>
      </c>
      <c r="P1710" s="222">
        <v>0</v>
      </c>
      <c r="Q1710" s="222">
        <v>0</v>
      </c>
      <c r="R1710" s="222">
        <v>0</v>
      </c>
      <c r="S1710" s="222">
        <v>0</v>
      </c>
      <c r="T1710" s="222">
        <v>0.015</v>
      </c>
      <c r="U1710" s="222">
        <v>0</v>
      </c>
      <c r="V1710" s="222">
        <v>0</v>
      </c>
      <c r="W1710" s="222">
        <v>0</v>
      </c>
      <c r="X1710" s="222">
        <v>0</v>
      </c>
      <c r="Y1710" s="222">
        <v>0</v>
      </c>
      <c r="Z1710" s="222">
        <v>0</v>
      </c>
      <c r="AA1710" s="222">
        <v>0</v>
      </c>
      <c r="AB1710" s="222">
        <v>0</v>
      </c>
      <c r="AC1710" s="222">
        <v>0</v>
      </c>
      <c r="AD1710" s="221">
        <v>0</v>
      </c>
      <c r="AE1710" s="221">
        <v>0</v>
      </c>
      <c r="AF1710" s="221">
        <v>0</v>
      </c>
      <c r="AG1710" s="221">
        <v>0</v>
      </c>
      <c r="AH1710" s="221">
        <v>0</v>
      </c>
      <c r="AI1710" s="221">
        <v>0</v>
      </c>
      <c r="AJ1710" s="221">
        <v>0</v>
      </c>
      <c r="AK1710" s="223">
        <v>0</v>
      </c>
      <c r="AL1710" s="223">
        <v>0</v>
      </c>
      <c r="AM1710" s="223">
        <v>0</v>
      </c>
    </row>
    <row r="1711" spans="5:39">
      <c r="E1711" s="222">
        <v>0</v>
      </c>
      <c r="F1711" s="222">
        <v>0</v>
      </c>
      <c r="G1711" s="222">
        <v>0</v>
      </c>
      <c r="H1711" s="222">
        <v>0</v>
      </c>
      <c r="I1711" s="222">
        <v>0</v>
      </c>
      <c r="J1711" s="222">
        <v>0</v>
      </c>
      <c r="K1711" s="222">
        <v>0</v>
      </c>
      <c r="L1711" s="222">
        <v>0</v>
      </c>
      <c r="M1711" s="222">
        <v>0</v>
      </c>
      <c r="N1711" s="222">
        <v>0</v>
      </c>
      <c r="O1711" s="222">
        <v>0</v>
      </c>
      <c r="P1711" s="222">
        <v>0</v>
      </c>
      <c r="Q1711" s="222">
        <v>0</v>
      </c>
      <c r="R1711" s="222">
        <v>0</v>
      </c>
      <c r="S1711" s="222">
        <v>0</v>
      </c>
      <c r="T1711" s="222">
        <v>0.015</v>
      </c>
      <c r="U1711" s="222">
        <v>0</v>
      </c>
      <c r="V1711" s="222">
        <v>0</v>
      </c>
      <c r="W1711" s="222">
        <v>0</v>
      </c>
      <c r="X1711" s="222">
        <v>0</v>
      </c>
      <c r="Y1711" s="222">
        <v>0</v>
      </c>
      <c r="Z1711" s="222">
        <v>0</v>
      </c>
      <c r="AA1711" s="222">
        <v>0</v>
      </c>
      <c r="AB1711" s="222">
        <v>0</v>
      </c>
      <c r="AC1711" s="222">
        <v>0</v>
      </c>
      <c r="AD1711" s="221">
        <v>0</v>
      </c>
      <c r="AE1711" s="221">
        <v>0</v>
      </c>
      <c r="AF1711" s="221">
        <v>38</v>
      </c>
      <c r="AG1711" s="221">
        <v>0</v>
      </c>
      <c r="AH1711" s="221">
        <v>0</v>
      </c>
      <c r="AI1711" s="221">
        <v>80</v>
      </c>
      <c r="AJ1711" s="221">
        <v>0</v>
      </c>
      <c r="AK1711" s="223">
        <v>0</v>
      </c>
      <c r="AL1711" s="223">
        <v>0</v>
      </c>
      <c r="AM1711" s="223">
        <v>0</v>
      </c>
    </row>
    <row r="1712" spans="5:39">
      <c r="E1712" s="222">
        <v>0</v>
      </c>
      <c r="F1712" s="222">
        <v>0</v>
      </c>
      <c r="G1712" s="222">
        <v>0</v>
      </c>
      <c r="H1712" s="222">
        <v>0</v>
      </c>
      <c r="I1712" s="222">
        <v>0</v>
      </c>
      <c r="J1712" s="222">
        <v>0</v>
      </c>
      <c r="K1712" s="222">
        <v>0</v>
      </c>
      <c r="L1712" s="222">
        <v>0</v>
      </c>
      <c r="M1712" s="222">
        <v>0</v>
      </c>
      <c r="N1712" s="222">
        <v>0</v>
      </c>
      <c r="O1712" s="222">
        <v>0</v>
      </c>
      <c r="P1712" s="222">
        <v>1</v>
      </c>
      <c r="Q1712" s="222">
        <v>1</v>
      </c>
      <c r="R1712" s="222">
        <v>1</v>
      </c>
      <c r="S1712" s="222">
        <v>0</v>
      </c>
      <c r="T1712" s="222">
        <v>0.015</v>
      </c>
      <c r="U1712" s="222">
        <v>0</v>
      </c>
      <c r="V1712" s="222">
        <v>0</v>
      </c>
      <c r="W1712" s="222">
        <v>0</v>
      </c>
      <c r="X1712" s="222">
        <v>0</v>
      </c>
      <c r="Y1712" s="222">
        <v>0</v>
      </c>
      <c r="Z1712" s="222">
        <v>0</v>
      </c>
      <c r="AA1712" s="222">
        <v>0</v>
      </c>
      <c r="AB1712" s="222">
        <v>0</v>
      </c>
      <c r="AC1712" s="222">
        <v>0</v>
      </c>
      <c r="AD1712" s="221">
        <v>0</v>
      </c>
      <c r="AE1712" s="221">
        <v>0</v>
      </c>
      <c r="AF1712" s="221">
        <v>6</v>
      </c>
      <c r="AG1712" s="221">
        <v>0</v>
      </c>
      <c r="AH1712" s="221">
        <v>0</v>
      </c>
      <c r="AI1712" s="221">
        <v>0</v>
      </c>
      <c r="AJ1712" s="221">
        <v>0</v>
      </c>
      <c r="AK1712" s="223">
        <v>0</v>
      </c>
      <c r="AL1712" s="223">
        <v>0</v>
      </c>
      <c r="AM1712" s="223">
        <v>0</v>
      </c>
    </row>
    <row r="1713" spans="5:39">
      <c r="E1713" s="222">
        <v>0</v>
      </c>
      <c r="F1713" s="222">
        <v>0</v>
      </c>
      <c r="G1713" s="222">
        <v>0</v>
      </c>
      <c r="H1713" s="222">
        <v>0</v>
      </c>
      <c r="I1713" s="222">
        <v>0</v>
      </c>
      <c r="J1713" s="222">
        <v>0</v>
      </c>
      <c r="K1713" s="222">
        <v>0</v>
      </c>
      <c r="L1713" s="222">
        <v>0</v>
      </c>
      <c r="M1713" s="222">
        <v>0</v>
      </c>
      <c r="N1713" s="222">
        <v>0</v>
      </c>
      <c r="O1713" s="222">
        <v>0</v>
      </c>
      <c r="P1713" s="222">
        <v>0</v>
      </c>
      <c r="Q1713" s="222">
        <v>0</v>
      </c>
      <c r="R1713" s="222">
        <v>0</v>
      </c>
      <c r="S1713" s="222">
        <v>0</v>
      </c>
      <c r="T1713" s="222">
        <v>0.015</v>
      </c>
      <c r="U1713" s="222">
        <v>0</v>
      </c>
      <c r="V1713" s="222">
        <v>0</v>
      </c>
      <c r="W1713" s="222">
        <v>0</v>
      </c>
      <c r="X1713" s="222">
        <v>0</v>
      </c>
      <c r="Y1713" s="222">
        <v>0</v>
      </c>
      <c r="Z1713" s="222">
        <v>0</v>
      </c>
      <c r="AA1713" s="222">
        <v>0</v>
      </c>
      <c r="AB1713" s="222">
        <v>0</v>
      </c>
      <c r="AC1713" s="222">
        <v>0</v>
      </c>
      <c r="AD1713" s="221">
        <v>0</v>
      </c>
      <c r="AE1713" s="221">
        <v>0</v>
      </c>
      <c r="AF1713" s="221">
        <v>0</v>
      </c>
      <c r="AG1713" s="221">
        <v>0</v>
      </c>
      <c r="AH1713" s="221">
        <v>0</v>
      </c>
      <c r="AI1713" s="221">
        <v>1</v>
      </c>
      <c r="AJ1713" s="221">
        <v>0</v>
      </c>
      <c r="AK1713" s="223">
        <v>0</v>
      </c>
      <c r="AL1713" s="223">
        <v>0</v>
      </c>
      <c r="AM1713" s="223">
        <v>0</v>
      </c>
    </row>
    <row r="1714" spans="5:39">
      <c r="E1714" s="222">
        <v>0</v>
      </c>
      <c r="F1714" s="222">
        <v>0</v>
      </c>
      <c r="G1714" s="222">
        <v>0</v>
      </c>
      <c r="H1714" s="222">
        <v>0</v>
      </c>
      <c r="I1714" s="222">
        <v>0</v>
      </c>
      <c r="J1714" s="222">
        <v>0</v>
      </c>
      <c r="K1714" s="222">
        <v>0</v>
      </c>
      <c r="L1714" s="222">
        <v>0</v>
      </c>
      <c r="M1714" s="222">
        <v>0</v>
      </c>
      <c r="N1714" s="222">
        <v>0</v>
      </c>
      <c r="O1714" s="222">
        <v>0</v>
      </c>
      <c r="P1714" s="222">
        <v>0</v>
      </c>
      <c r="Q1714" s="222">
        <v>0</v>
      </c>
      <c r="R1714" s="222">
        <v>0</v>
      </c>
      <c r="S1714" s="222">
        <v>0</v>
      </c>
      <c r="T1714" s="222">
        <v>0.015</v>
      </c>
      <c r="U1714" s="222">
        <v>0</v>
      </c>
      <c r="V1714" s="222">
        <v>0</v>
      </c>
      <c r="W1714" s="222">
        <v>0</v>
      </c>
      <c r="X1714" s="222">
        <v>0</v>
      </c>
      <c r="Y1714" s="222">
        <v>0</v>
      </c>
      <c r="Z1714" s="222">
        <v>0</v>
      </c>
      <c r="AA1714" s="222">
        <v>0</v>
      </c>
      <c r="AB1714" s="222">
        <v>0</v>
      </c>
      <c r="AC1714" s="222">
        <v>0</v>
      </c>
      <c r="AD1714" s="221">
        <v>0</v>
      </c>
      <c r="AE1714" s="221">
        <v>0</v>
      </c>
      <c r="AF1714" s="221">
        <v>0</v>
      </c>
      <c r="AG1714" s="221">
        <v>0</v>
      </c>
      <c r="AH1714" s="221">
        <v>0</v>
      </c>
      <c r="AI1714" s="221">
        <v>7</v>
      </c>
      <c r="AJ1714" s="221">
        <v>0</v>
      </c>
      <c r="AK1714" s="223">
        <v>0</v>
      </c>
      <c r="AL1714" s="223">
        <v>0</v>
      </c>
      <c r="AM1714" s="223">
        <v>0</v>
      </c>
    </row>
    <row r="1715" spans="5:39">
      <c r="E1715" s="222">
        <v>0</v>
      </c>
      <c r="F1715" s="222">
        <v>0</v>
      </c>
      <c r="G1715" s="222">
        <v>0</v>
      </c>
      <c r="H1715" s="222">
        <v>0</v>
      </c>
      <c r="I1715" s="222">
        <v>0</v>
      </c>
      <c r="J1715" s="222">
        <v>0</v>
      </c>
      <c r="K1715" s="222">
        <v>0</v>
      </c>
      <c r="L1715" s="222">
        <v>0</v>
      </c>
      <c r="M1715" s="222">
        <v>0</v>
      </c>
      <c r="N1715" s="222">
        <v>0</v>
      </c>
      <c r="O1715" s="222">
        <v>0</v>
      </c>
      <c r="P1715" s="222">
        <v>0</v>
      </c>
      <c r="Q1715" s="222">
        <v>0</v>
      </c>
      <c r="R1715" s="222">
        <v>0</v>
      </c>
      <c r="S1715" s="222">
        <v>0</v>
      </c>
      <c r="T1715" s="222">
        <v>0.015</v>
      </c>
      <c r="U1715" s="222">
        <v>0</v>
      </c>
      <c r="V1715" s="222">
        <v>0</v>
      </c>
      <c r="W1715" s="222">
        <v>0</v>
      </c>
      <c r="X1715" s="222">
        <v>0</v>
      </c>
      <c r="Y1715" s="222">
        <v>0</v>
      </c>
      <c r="Z1715" s="222">
        <v>0</v>
      </c>
      <c r="AA1715" s="222">
        <v>0</v>
      </c>
      <c r="AB1715" s="222">
        <v>0</v>
      </c>
      <c r="AC1715" s="222">
        <v>0</v>
      </c>
      <c r="AD1715" s="221">
        <v>0</v>
      </c>
      <c r="AE1715" s="221">
        <v>0</v>
      </c>
      <c r="AF1715" s="221">
        <v>0</v>
      </c>
      <c r="AG1715" s="221">
        <v>0</v>
      </c>
      <c r="AH1715" s="221">
        <v>0</v>
      </c>
      <c r="AI1715" s="221">
        <v>0</v>
      </c>
      <c r="AJ1715" s="221">
        <v>0</v>
      </c>
      <c r="AK1715" s="223">
        <v>0</v>
      </c>
      <c r="AL1715" s="223">
        <v>0</v>
      </c>
      <c r="AM1715" s="223">
        <v>0</v>
      </c>
    </row>
    <row r="1716" spans="5:39">
      <c r="E1716" s="222">
        <v>0</v>
      </c>
      <c r="F1716" s="222">
        <v>0</v>
      </c>
      <c r="G1716" s="222">
        <v>0</v>
      </c>
      <c r="H1716" s="222">
        <v>0</v>
      </c>
      <c r="I1716" s="222">
        <v>0</v>
      </c>
      <c r="J1716" s="222">
        <v>0</v>
      </c>
      <c r="K1716" s="222">
        <v>0</v>
      </c>
      <c r="L1716" s="222">
        <v>0</v>
      </c>
      <c r="M1716" s="222">
        <v>0</v>
      </c>
      <c r="N1716" s="222">
        <v>0</v>
      </c>
      <c r="O1716" s="222">
        <v>0</v>
      </c>
      <c r="P1716" s="222">
        <v>0</v>
      </c>
      <c r="Q1716" s="222">
        <v>0</v>
      </c>
      <c r="R1716" s="222">
        <v>0</v>
      </c>
      <c r="S1716" s="222">
        <v>0</v>
      </c>
      <c r="T1716" s="222">
        <v>0.015</v>
      </c>
      <c r="U1716" s="222">
        <v>0</v>
      </c>
      <c r="V1716" s="222">
        <v>0</v>
      </c>
      <c r="W1716" s="222">
        <v>0</v>
      </c>
      <c r="X1716" s="222">
        <v>0</v>
      </c>
      <c r="Y1716" s="222">
        <v>0</v>
      </c>
      <c r="Z1716" s="222">
        <v>0</v>
      </c>
      <c r="AA1716" s="222">
        <v>0</v>
      </c>
      <c r="AB1716" s="222">
        <v>0</v>
      </c>
      <c r="AC1716" s="222">
        <v>0</v>
      </c>
      <c r="AD1716" s="221">
        <v>0</v>
      </c>
      <c r="AE1716" s="221">
        <v>0</v>
      </c>
      <c r="AF1716" s="221">
        <v>0</v>
      </c>
      <c r="AG1716" s="221">
        <v>0</v>
      </c>
      <c r="AH1716" s="221">
        <v>0</v>
      </c>
      <c r="AI1716" s="221">
        <v>0</v>
      </c>
      <c r="AJ1716" s="221">
        <v>0</v>
      </c>
      <c r="AK1716" s="223">
        <v>0</v>
      </c>
      <c r="AL1716" s="223">
        <v>0</v>
      </c>
      <c r="AM1716" s="223">
        <v>0</v>
      </c>
    </row>
    <row r="1717" spans="5:39">
      <c r="E1717" s="222">
        <v>0</v>
      </c>
      <c r="F1717" s="222">
        <v>0</v>
      </c>
      <c r="G1717" s="222">
        <v>0</v>
      </c>
      <c r="H1717" s="222">
        <v>0</v>
      </c>
      <c r="I1717" s="222">
        <v>0</v>
      </c>
      <c r="J1717" s="222">
        <v>0</v>
      </c>
      <c r="K1717" s="222">
        <v>0</v>
      </c>
      <c r="L1717" s="222">
        <v>0</v>
      </c>
      <c r="M1717" s="222">
        <v>0</v>
      </c>
      <c r="N1717" s="222">
        <v>0</v>
      </c>
      <c r="O1717" s="222">
        <v>0</v>
      </c>
      <c r="P1717" s="222">
        <v>0</v>
      </c>
      <c r="Q1717" s="222">
        <v>0</v>
      </c>
      <c r="R1717" s="222">
        <v>0</v>
      </c>
      <c r="S1717" s="222">
        <v>0</v>
      </c>
      <c r="T1717" s="222">
        <v>0.015</v>
      </c>
      <c r="U1717" s="222">
        <v>0</v>
      </c>
      <c r="V1717" s="222">
        <v>0</v>
      </c>
      <c r="W1717" s="222">
        <v>0</v>
      </c>
      <c r="X1717" s="222">
        <v>0</v>
      </c>
      <c r="Y1717" s="222">
        <v>0</v>
      </c>
      <c r="Z1717" s="222">
        <v>0</v>
      </c>
      <c r="AA1717" s="222">
        <v>0</v>
      </c>
      <c r="AB1717" s="222">
        <v>0</v>
      </c>
      <c r="AC1717" s="222">
        <v>0</v>
      </c>
      <c r="AD1717" s="221">
        <v>0</v>
      </c>
      <c r="AE1717" s="221">
        <v>0</v>
      </c>
      <c r="AF1717" s="221">
        <v>0</v>
      </c>
      <c r="AG1717" s="221">
        <v>0</v>
      </c>
      <c r="AH1717" s="221">
        <v>0</v>
      </c>
      <c r="AI1717" s="221">
        <v>0</v>
      </c>
      <c r="AJ1717" s="221">
        <v>0</v>
      </c>
      <c r="AK1717" s="223">
        <v>0</v>
      </c>
      <c r="AL1717" s="223">
        <v>0</v>
      </c>
      <c r="AM1717" s="223">
        <v>0</v>
      </c>
    </row>
    <row r="1718" spans="5:39">
      <c r="E1718" s="222">
        <v>0</v>
      </c>
      <c r="F1718" s="222">
        <v>0</v>
      </c>
      <c r="G1718" s="222">
        <v>0</v>
      </c>
      <c r="H1718" s="222">
        <v>0</v>
      </c>
      <c r="I1718" s="222">
        <v>0</v>
      </c>
      <c r="J1718" s="222">
        <v>0</v>
      </c>
      <c r="K1718" s="222">
        <v>0</v>
      </c>
      <c r="L1718" s="222">
        <v>0</v>
      </c>
      <c r="M1718" s="222">
        <v>0</v>
      </c>
      <c r="N1718" s="222">
        <v>0</v>
      </c>
      <c r="O1718" s="222">
        <v>0</v>
      </c>
      <c r="P1718" s="222">
        <v>0</v>
      </c>
      <c r="Q1718" s="222">
        <v>0</v>
      </c>
      <c r="R1718" s="222">
        <v>0</v>
      </c>
      <c r="S1718" s="222">
        <v>0</v>
      </c>
      <c r="T1718" s="222">
        <v>0.015</v>
      </c>
      <c r="U1718" s="222">
        <v>0</v>
      </c>
      <c r="V1718" s="222">
        <v>0</v>
      </c>
      <c r="W1718" s="222">
        <v>0</v>
      </c>
      <c r="X1718" s="222">
        <v>0</v>
      </c>
      <c r="Y1718" s="222">
        <v>0</v>
      </c>
      <c r="Z1718" s="222">
        <v>0</v>
      </c>
      <c r="AA1718" s="222">
        <v>0</v>
      </c>
      <c r="AB1718" s="222">
        <v>0</v>
      </c>
      <c r="AC1718" s="222">
        <v>0</v>
      </c>
      <c r="AD1718" s="221">
        <v>0</v>
      </c>
      <c r="AE1718" s="221">
        <v>0</v>
      </c>
      <c r="AF1718" s="221">
        <v>0</v>
      </c>
      <c r="AG1718" s="221">
        <v>0</v>
      </c>
      <c r="AH1718" s="221">
        <v>0</v>
      </c>
      <c r="AI1718" s="221">
        <v>0</v>
      </c>
      <c r="AJ1718" s="221">
        <v>0</v>
      </c>
      <c r="AK1718" s="223">
        <v>0</v>
      </c>
      <c r="AL1718" s="223">
        <v>0</v>
      </c>
      <c r="AM1718" s="223">
        <v>0</v>
      </c>
    </row>
    <row r="1719" spans="5:39">
      <c r="E1719" s="222">
        <v>0</v>
      </c>
      <c r="F1719" s="222">
        <v>12</v>
      </c>
      <c r="G1719" s="222">
        <v>12</v>
      </c>
      <c r="H1719" s="222">
        <v>12</v>
      </c>
      <c r="I1719" s="222">
        <v>0</v>
      </c>
      <c r="J1719" s="222">
        <v>0</v>
      </c>
      <c r="K1719" s="222">
        <v>0</v>
      </c>
      <c r="L1719" s="222">
        <v>0</v>
      </c>
      <c r="M1719" s="222">
        <v>0</v>
      </c>
      <c r="N1719" s="222">
        <v>0</v>
      </c>
      <c r="O1719" s="222">
        <v>0</v>
      </c>
      <c r="P1719" s="222">
        <v>2</v>
      </c>
      <c r="Q1719" s="222">
        <v>2</v>
      </c>
      <c r="R1719" s="222">
        <v>2</v>
      </c>
      <c r="S1719" s="222">
        <v>0</v>
      </c>
      <c r="T1719" s="222">
        <v>0.015</v>
      </c>
      <c r="U1719" s="222">
        <v>0</v>
      </c>
      <c r="V1719" s="222">
        <v>12</v>
      </c>
      <c r="W1719" s="222">
        <v>12</v>
      </c>
      <c r="X1719" s="222">
        <v>0</v>
      </c>
      <c r="Y1719" s="222">
        <v>12</v>
      </c>
      <c r="Z1719" s="222">
        <v>0</v>
      </c>
      <c r="AA1719" s="222">
        <v>0</v>
      </c>
      <c r="AB1719" s="222">
        <v>0</v>
      </c>
      <c r="AC1719" s="222">
        <v>0</v>
      </c>
      <c r="AD1719" s="221">
        <v>0</v>
      </c>
      <c r="AE1719" s="221">
        <v>0</v>
      </c>
      <c r="AF1719" s="221">
        <v>20</v>
      </c>
      <c r="AG1719" s="221">
        <v>0</v>
      </c>
      <c r="AH1719" s="221">
        <v>0</v>
      </c>
      <c r="AI1719" s="221">
        <v>13</v>
      </c>
      <c r="AJ1719" s="221">
        <v>0</v>
      </c>
      <c r="AK1719" s="223">
        <v>0</v>
      </c>
      <c r="AL1719" s="223">
        <v>0</v>
      </c>
      <c r="AM1719" s="223">
        <v>0</v>
      </c>
    </row>
  </sheetData>
  <mergeCells count="39">
    <mergeCell ref="A1:AM1"/>
    <mergeCell ref="A2:G2"/>
    <mergeCell ref="H2:AM2"/>
    <mergeCell ref="AA3:AC3"/>
    <mergeCell ref="AK3:AL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D3:AD4"/>
    <mergeCell ref="AE3:AE4"/>
    <mergeCell ref="AF3:AF4"/>
    <mergeCell ref="AG3:AG4"/>
    <mergeCell ref="AH3:AH4"/>
    <mergeCell ref="AI3:AI4"/>
    <mergeCell ref="AJ3:AJ4"/>
    <mergeCell ref="AM3:AM4"/>
  </mergeCells>
  <conditionalFormatting sqref="D34">
    <cfRule type="duplicateValues" dxfId="3" priority="8"/>
  </conditionalFormatting>
  <conditionalFormatting sqref="D35">
    <cfRule type="duplicateValues" dxfId="3" priority="7"/>
  </conditionalFormatting>
  <conditionalFormatting sqref="D38">
    <cfRule type="duplicateValues" dxfId="3" priority="11"/>
  </conditionalFormatting>
  <conditionalFormatting sqref="D39">
    <cfRule type="duplicateValues" dxfId="3" priority="10"/>
  </conditionalFormatting>
  <conditionalFormatting sqref="D261">
    <cfRule type="expression" dxfId="4" priority="2">
      <formula>#REF!="TIDAK TERCAPAI"</formula>
    </cfRule>
    <cfRule type="duplicateValues" dxfId="3" priority="3"/>
  </conditionalFormatting>
  <conditionalFormatting sqref="D7:D39">
    <cfRule type="duplicateValues" dxfId="0" priority="5"/>
    <cfRule type="expression" dxfId="4" priority="6">
      <formula>#REF!="TIDAK TERCAPAI"</formula>
    </cfRule>
  </conditionalFormatting>
  <conditionalFormatting sqref="D22:D33">
    <cfRule type="duplicateValues" dxfId="3" priority="9"/>
  </conditionalFormatting>
  <conditionalFormatting sqref="D852:D856">
    <cfRule type="duplicateValues" dxfId="0" priority="1"/>
  </conditionalFormatting>
  <conditionalFormatting sqref="E7:E1635">
    <cfRule type="cellIs" dxfId="5" priority="21" operator="lessThan">
      <formula>100</formula>
    </cfRule>
  </conditionalFormatting>
  <conditionalFormatting sqref="F7:F1635">
    <cfRule type="cellIs" dxfId="5" priority="20" operator="lessThan">
      <formula>100</formula>
    </cfRule>
  </conditionalFormatting>
  <conditionalFormatting sqref="G7:G1635">
    <cfRule type="cellIs" dxfId="5" priority="19" operator="lessThan">
      <formula>100</formula>
    </cfRule>
  </conditionalFormatting>
  <conditionalFormatting sqref="H7:H1635">
    <cfRule type="cellIs" dxfId="5" priority="18" operator="lessThan">
      <formula>100</formula>
    </cfRule>
  </conditionalFormatting>
  <conditionalFormatting sqref="D1:D6;D40:D260;D262:D851;D857:D1048576">
    <cfRule type="duplicateValues" dxfId="0" priority="12"/>
  </conditionalFormatting>
  <conditionalFormatting sqref="I7:S1635">
    <cfRule type="cellIs" dxfId="5" priority="17" operator="lessThan">
      <formula>100</formula>
    </cfRule>
  </conditionalFormatting>
  <conditionalFormatting sqref="Z7:AC1635">
    <cfRule type="cellIs" dxfId="1" priority="15" operator="lessThan">
      <formula>0.015</formula>
    </cfRule>
    <cfRule type="cellIs" dxfId="2" priority="16" operator="greaterThan">
      <formula>0.015</formula>
    </cfRule>
  </conditionalFormatting>
  <conditionalFormatting sqref="AK7:AL1635">
    <cfRule type="cellIs" dxfId="1" priority="13" operator="lessThan">
      <formula>0.015</formula>
    </cfRule>
    <cfRule type="cellIs" dxfId="2" priority="14" operator="greaterThan">
      <formula>0.015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79"/>
  <sheetViews>
    <sheetView topLeftCell="A2" workbookViewId="0">
      <selection activeCell="A2" sqref="A2:A3"/>
    </sheetView>
  </sheetViews>
  <sheetFormatPr defaultColWidth="9" defaultRowHeight="14"/>
  <cols>
    <col min="1" max="2" width="1.775" style="135" customWidth="1"/>
    <col min="3" max="3" width="21.6666666666667" style="136" customWidth="1"/>
    <col min="4" max="5" width="27.3333333333333" style="136" customWidth="1"/>
    <col min="6" max="6" width="27.3333333333333" style="136" hidden="1" customWidth="1"/>
    <col min="7" max="7" width="27.775" style="136" hidden="1" customWidth="1"/>
    <col min="8" max="8" width="29.2166666666667" style="136" hidden="1" customWidth="1"/>
    <col min="9" max="9" width="28.2166666666667" style="135" customWidth="1"/>
    <col min="10" max="10" width="12.1083333333333" style="135" customWidth="1"/>
    <col min="11" max="11" width="14.8833333333333" style="135" customWidth="1"/>
    <col min="12" max="14" width="14.1083333333333" style="135" customWidth="1"/>
    <col min="15" max="15" width="9.10833333333333" style="135" customWidth="1"/>
    <col min="16" max="16" width="2.10833333333333" style="137" customWidth="1"/>
    <col min="17" max="18" width="12.6666666666667" style="135" customWidth="1"/>
    <col min="19" max="19" width="13.775" style="135" customWidth="1"/>
    <col min="20" max="16384" width="9" style="135"/>
  </cols>
  <sheetData>
    <row r="1" ht="12" customHeight="1" spans="1:25">
      <c r="A1" s="138"/>
      <c r="B1" s="139" t="str">
        <f>"网管-雅加达网点质量达成 "&amp;TEXT(R2,"YYYY-MM-DD")&amp;"
"&amp;"NM - Pencapaian Ketepatan Waktu Kehadiran Sprinter "&amp;TEXT(R2,"YYYY-MM-DD")</f>
        <v>网管-雅加达网点质量达成 2026-10-01
NM - Pencapaian Ketepatan Waktu Kehadiran Sprinter 2026-10-01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40"/>
      <c r="R1" s="135" t="s">
        <v>0</v>
      </c>
    </row>
    <row r="2" ht="61.5" customHeight="1" spans="1:25">
      <c r="A2" s="138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40"/>
      <c r="R2" s="141">
        <f>'06.30, 07.30, &amp; 12.00'!F4</f>
        <v>46296</v>
      </c>
      <c r="S2" s="141">
        <f>EOMONTH(R2,-1)+1</f>
        <v>46296</v>
      </c>
      <c r="T2" s="135" t="s">
        <v>1</v>
      </c>
      <c r="W2" s="135" t="e">
        <f>COUNTIFS(#REF!,I:I,#REF!,1,#REF!,"&lt;="&amp;#REF!)</f>
        <v>#REF!</v>
      </c>
      <c r="X2" s="135" t="e">
        <f>COUNTIFS(#REF!,I:I,#REF!,1)</f>
        <v>#REF!</v>
      </c>
      <c r="Y2" s="135" t="e">
        <f>W2/X2</f>
        <v>#REF!</v>
      </c>
    </row>
    <row r="3" ht="36" customHeight="1" spans="1:25">
      <c r="A3" s="138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2"/>
      <c r="P3" s="140"/>
      <c r="R3" s="141">
        <f>R2-2</f>
        <v>46294</v>
      </c>
      <c r="S3" s="141">
        <f>EOMONTH(R3,-1)+1</f>
        <v>46266</v>
      </c>
      <c r="T3" s="135" t="s">
        <v>2</v>
      </c>
    </row>
    <row r="4" ht="249" hidden="1" customHeight="1" spans="1:25">
      <c r="A4" s="138"/>
      <c r="B4" s="142"/>
      <c r="C4" s="144" t="s">
        <v>3</v>
      </c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2"/>
      <c r="P4" s="140"/>
    </row>
    <row r="5" ht="9" customHeight="1" spans="1:25">
      <c r="A5" s="138"/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2"/>
      <c r="P5" s="140"/>
    </row>
    <row r="6" ht="57" customHeight="1" spans="1:25">
      <c r="A6" s="138"/>
      <c r="B6" s="142"/>
      <c r="C6" s="146" t="s">
        <v>5</v>
      </c>
      <c r="D6" s="12" t="s">
        <v>6</v>
      </c>
      <c r="E6" s="12" t="s">
        <v>7</v>
      </c>
      <c r="F6" s="146" t="s">
        <v>9</v>
      </c>
      <c r="G6" s="147" t="s">
        <v>10</v>
      </c>
      <c r="H6" s="148"/>
      <c r="I6" s="149" t="s">
        <v>7</v>
      </c>
      <c r="J6" s="150" t="s">
        <v>14</v>
      </c>
      <c r="K6" s="148"/>
      <c r="L6" s="148"/>
      <c r="M6" s="148"/>
      <c r="N6" s="151"/>
      <c r="O6" s="142"/>
      <c r="P6" s="140"/>
    </row>
    <row r="7" ht="54.45" customHeight="1" spans="1:25">
      <c r="A7" s="138"/>
      <c r="B7" s="142"/>
      <c r="C7" s="11"/>
      <c r="D7" s="152"/>
      <c r="E7" s="152"/>
      <c r="F7" s="11"/>
      <c r="G7" s="9"/>
      <c r="H7" s="153"/>
      <c r="I7" s="154"/>
      <c r="J7" s="155"/>
      <c r="K7" s="156"/>
      <c r="L7" s="156"/>
      <c r="M7" s="156"/>
      <c r="N7" s="157"/>
      <c r="O7" s="142"/>
      <c r="P7" s="140"/>
      <c r="R7" s="158">
        <f>R2-1</f>
        <v>46295</v>
      </c>
    </row>
    <row r="8" ht="56.25" customHeight="1" spans="1:25">
      <c r="A8" s="138"/>
      <c r="B8" s="142"/>
      <c r="C8" s="159"/>
      <c r="D8" s="152"/>
      <c r="E8" s="152"/>
      <c r="F8" s="159"/>
      <c r="G8" s="160"/>
      <c r="H8" s="161"/>
      <c r="I8" s="162"/>
      <c r="J8" s="146" t="s">
        <v>22</v>
      </c>
      <c r="K8" s="163">
        <f>$R$2</f>
        <v>46296</v>
      </c>
      <c r="L8" s="164">
        <f>R7</f>
        <v>46295</v>
      </c>
      <c r="M8" s="164">
        <f>R3</f>
        <v>46294</v>
      </c>
      <c r="N8" s="146" t="s">
        <v>23</v>
      </c>
      <c r="O8" s="142"/>
      <c r="P8" s="140"/>
    </row>
    <row r="9" spans="1:25">
      <c r="A9" s="138"/>
      <c r="B9" s="142"/>
      <c r="C9" s="165" t="s">
        <v>25</v>
      </c>
      <c r="D9" s="166" t="s">
        <v>26</v>
      </c>
      <c r="E9" s="166" t="s">
        <v>27</v>
      </c>
      <c r="F9" s="167" t="s">
        <v>29</v>
      </c>
      <c r="G9" s="167" t="s">
        <v>29</v>
      </c>
      <c r="H9" s="167" t="s">
        <v>29</v>
      </c>
      <c r="I9" s="167" t="s">
        <v>29</v>
      </c>
      <c r="J9" s="168">
        <v>0.9</v>
      </c>
      <c r="K9" s="169" t="str">
        <f>IFERROR(SUMIFS(#REF!,#REF!,$I9,#REF!,$R$2)/SUMIFS(#REF!,#REF!,$I9,#REF!,$R$2),"-")</f>
        <v>-</v>
      </c>
      <c r="L9" s="169" t="str">
        <f>IFERROR(SUMIFS(#REF!,#REF!,$I9,#REF!,$R$7)/SUMIFS(#REF!,#REF!,$I9,#REF!,$R$7),"-")</f>
        <v>-</v>
      </c>
      <c r="M9" s="170" t="str">
        <f>IFERROR(SUMIFS(#REF!,#REF!,$I9,#REF!,$R$3)/SUMIFS(#REF!,#REF!,$I9,#REF!,$R$3),"-")</f>
        <v>-</v>
      </c>
      <c r="N9" s="170" t="str">
        <f>IFERROR(SUMIFS(#REF!,#REF!,$I9,#REF!,"&lt;="&amp;$R$2,#REF!,"&gt;="&amp;$S$2)/SUMIFS(#REF!,#REF!,$I9,#REF!,"&lt;="&amp;$R$2,#REF!,"&gt;="&amp;$S$2),"-")</f>
        <v>-</v>
      </c>
      <c r="O9" s="142"/>
      <c r="P9" s="140"/>
    </row>
    <row r="10" spans="1:25">
      <c r="A10" s="138"/>
      <c r="B10" s="142"/>
      <c r="C10" s="165" t="s">
        <v>25</v>
      </c>
      <c r="D10" s="166" t="s">
        <v>26</v>
      </c>
      <c r="E10" s="166" t="s">
        <v>27</v>
      </c>
      <c r="F10" s="167" t="s">
        <v>31</v>
      </c>
      <c r="G10" s="167" t="s">
        <v>31</v>
      </c>
      <c r="H10" s="167" t="s">
        <v>31</v>
      </c>
      <c r="I10" s="167" t="s">
        <v>31</v>
      </c>
      <c r="J10" s="168">
        <v>0.9</v>
      </c>
      <c r="K10" s="169" t="str">
        <f>IFERROR(SUMIFS(#REF!,#REF!,$I10,#REF!,$R$2)/SUMIFS(#REF!,#REF!,$I10,#REF!,$R$2),"-")</f>
        <v>-</v>
      </c>
      <c r="L10" s="169" t="str">
        <f>IFERROR(SUMIFS(#REF!,#REF!,$I10,#REF!,$R$7)/SUMIFS(#REF!,#REF!,$I10,#REF!,$R$7),"-")</f>
        <v>-</v>
      </c>
      <c r="M10" s="170" t="str">
        <f>IFERROR(SUMIFS(#REF!,#REF!,$I10,#REF!,$R$3)/SUMIFS(#REF!,#REF!,$I10,#REF!,$R$3),"-")</f>
        <v>-</v>
      </c>
      <c r="N10" s="170" t="str">
        <f>IFERROR(SUMIFS(#REF!,#REF!,$I10,#REF!,"&lt;="&amp;$R$2,#REF!,"&gt;="&amp;$S$2)/SUMIFS(#REF!,#REF!,$I10,#REF!,"&lt;="&amp;$R$2,#REF!,"&gt;="&amp;$S$2),"-")</f>
        <v>-</v>
      </c>
      <c r="O10" s="142"/>
      <c r="P10" s="140"/>
    </row>
    <row r="11" spans="1:25">
      <c r="A11" s="138"/>
      <c r="B11" s="142"/>
      <c r="C11" s="165" t="s">
        <v>25</v>
      </c>
      <c r="D11" s="166" t="s">
        <v>26</v>
      </c>
      <c r="E11" s="166" t="s">
        <v>27</v>
      </c>
      <c r="F11" s="167" t="s">
        <v>34</v>
      </c>
      <c r="G11" s="167" t="s">
        <v>34</v>
      </c>
      <c r="H11" s="167" t="s">
        <v>34</v>
      </c>
      <c r="I11" s="167" t="s">
        <v>34</v>
      </c>
      <c r="J11" s="168">
        <v>0.9</v>
      </c>
      <c r="K11" s="169" t="str">
        <f>IFERROR(SUMIFS(#REF!,#REF!,$I11,#REF!,$R$2)/SUMIFS(#REF!,#REF!,$I11,#REF!,$R$2),"-")</f>
        <v>-</v>
      </c>
      <c r="L11" s="169" t="str">
        <f>IFERROR(SUMIFS(#REF!,#REF!,$I11,#REF!,$R$7)/SUMIFS(#REF!,#REF!,$I11,#REF!,$R$7),"-")</f>
        <v>-</v>
      </c>
      <c r="M11" s="170" t="str">
        <f>IFERROR(SUMIFS(#REF!,#REF!,$I11,#REF!,$R$3)/SUMIFS(#REF!,#REF!,$I11,#REF!,$R$3),"-")</f>
        <v>-</v>
      </c>
      <c r="N11" s="170" t="str">
        <f>IFERROR(SUMIFS(#REF!,#REF!,$I11,#REF!,"&lt;="&amp;$R$2,#REF!,"&gt;="&amp;$S$2)/SUMIFS(#REF!,#REF!,$I11,#REF!,"&lt;="&amp;$R$2,#REF!,"&gt;="&amp;$S$2),"-")</f>
        <v>-</v>
      </c>
      <c r="O11" s="142"/>
      <c r="P11" s="140"/>
    </row>
    <row r="12" spans="1:25">
      <c r="A12" s="138"/>
      <c r="B12" s="142"/>
      <c r="C12" s="165" t="s">
        <v>25</v>
      </c>
      <c r="D12" s="166" t="s">
        <v>26</v>
      </c>
      <c r="E12" s="166" t="s">
        <v>27</v>
      </c>
      <c r="F12" s="167" t="s">
        <v>36</v>
      </c>
      <c r="G12" s="167" t="s">
        <v>36</v>
      </c>
      <c r="H12" s="167" t="s">
        <v>36</v>
      </c>
      <c r="I12" s="167" t="s">
        <v>36</v>
      </c>
      <c r="J12" s="168">
        <v>0.9</v>
      </c>
      <c r="K12" s="169" t="str">
        <f>IFERROR(SUMIFS(#REF!,#REF!,$I12,#REF!,$R$2)/SUMIFS(#REF!,#REF!,$I12,#REF!,$R$2),"-")</f>
        <v>-</v>
      </c>
      <c r="L12" s="169" t="str">
        <f>IFERROR(SUMIFS(#REF!,#REF!,$I12,#REF!,$R$7)/SUMIFS(#REF!,#REF!,$I12,#REF!,$R$7),"-")</f>
        <v>-</v>
      </c>
      <c r="M12" s="170" t="str">
        <f>IFERROR(SUMIFS(#REF!,#REF!,$I12,#REF!,$R$3)/SUMIFS(#REF!,#REF!,$I12,#REF!,$R$3),"-")</f>
        <v>-</v>
      </c>
      <c r="N12" s="170" t="str">
        <f>IFERROR(SUMIFS(#REF!,#REF!,$I12,#REF!,"&lt;="&amp;$R$2,#REF!,"&gt;="&amp;$S$2)/SUMIFS(#REF!,#REF!,$I12,#REF!,"&lt;="&amp;$R$2,#REF!,"&gt;="&amp;$S$2),"-")</f>
        <v>-</v>
      </c>
      <c r="O12" s="142"/>
      <c r="P12" s="140"/>
    </row>
    <row r="13" spans="1:25">
      <c r="A13" s="138"/>
      <c r="B13" s="142"/>
      <c r="C13" s="165" t="s">
        <v>25</v>
      </c>
      <c r="D13" s="166" t="s">
        <v>26</v>
      </c>
      <c r="E13" s="166" t="s">
        <v>27</v>
      </c>
      <c r="F13" s="167" t="s">
        <v>38</v>
      </c>
      <c r="G13" s="167" t="s">
        <v>38</v>
      </c>
      <c r="H13" s="167" t="s">
        <v>38</v>
      </c>
      <c r="I13" s="167" t="s">
        <v>38</v>
      </c>
      <c r="J13" s="168">
        <v>0.9</v>
      </c>
      <c r="K13" s="169" t="str">
        <f>IFERROR(SUMIFS(#REF!,#REF!,$I13,#REF!,$R$2)/SUMIFS(#REF!,#REF!,$I13,#REF!,$R$2),"-")</f>
        <v>-</v>
      </c>
      <c r="L13" s="169" t="str">
        <f>IFERROR(SUMIFS(#REF!,#REF!,$I13,#REF!,$R$7)/SUMIFS(#REF!,#REF!,$I13,#REF!,$R$7),"-")</f>
        <v>-</v>
      </c>
      <c r="M13" s="170" t="str">
        <f>IFERROR(SUMIFS(#REF!,#REF!,$I13,#REF!,$R$3)/SUMIFS(#REF!,#REF!,$I13,#REF!,$R$3),"-")</f>
        <v>-</v>
      </c>
      <c r="N13" s="170" t="str">
        <f>IFERROR(SUMIFS(#REF!,#REF!,$I13,#REF!,"&lt;="&amp;$R$2,#REF!,"&gt;="&amp;$S$2)/SUMIFS(#REF!,#REF!,$I13,#REF!,"&lt;="&amp;$R$2,#REF!,"&gt;="&amp;$S$2),"-")</f>
        <v>-</v>
      </c>
      <c r="O13" s="142"/>
      <c r="P13" s="140"/>
    </row>
    <row r="14" spans="1:25">
      <c r="A14" s="138"/>
      <c r="B14" s="142"/>
      <c r="C14" s="165" t="s">
        <v>25</v>
      </c>
      <c r="D14" s="166" t="s">
        <v>26</v>
      </c>
      <c r="E14" s="166" t="s">
        <v>27</v>
      </c>
      <c r="F14" s="167" t="s">
        <v>40</v>
      </c>
      <c r="G14" s="167" t="s">
        <v>40</v>
      </c>
      <c r="H14" s="167" t="s">
        <v>40</v>
      </c>
      <c r="I14" s="167" t="s">
        <v>40</v>
      </c>
      <c r="J14" s="168">
        <v>0.9</v>
      </c>
      <c r="K14" s="169" t="str">
        <f>IFERROR(SUMIFS(#REF!,#REF!,$I14,#REF!,$R$2)/SUMIFS(#REF!,#REF!,$I14,#REF!,$R$2),"-")</f>
        <v>-</v>
      </c>
      <c r="L14" s="169" t="str">
        <f>IFERROR(SUMIFS(#REF!,#REF!,$I14,#REF!,$R$7)/SUMIFS(#REF!,#REF!,$I14,#REF!,$R$7),"-")</f>
        <v>-</v>
      </c>
      <c r="M14" s="170" t="str">
        <f>IFERROR(SUMIFS(#REF!,#REF!,$I14,#REF!,$R$3)/SUMIFS(#REF!,#REF!,$I14,#REF!,$R$3),"-")</f>
        <v>-</v>
      </c>
      <c r="N14" s="170" t="str">
        <f>IFERROR(SUMIFS(#REF!,#REF!,$I14,#REF!,"&lt;="&amp;$R$2,#REF!,"&gt;="&amp;$S$2)/SUMIFS(#REF!,#REF!,$I14,#REF!,"&lt;="&amp;$R$2,#REF!,"&gt;="&amp;$S$2),"-")</f>
        <v>-</v>
      </c>
      <c r="O14" s="142"/>
      <c r="P14" s="140"/>
    </row>
    <row r="15" spans="1:25">
      <c r="A15" s="138"/>
      <c r="B15" s="142"/>
      <c r="C15" s="165" t="s">
        <v>25</v>
      </c>
      <c r="D15" s="166" t="s">
        <v>26</v>
      </c>
      <c r="E15" s="166" t="s">
        <v>27</v>
      </c>
      <c r="F15" s="171" t="s">
        <v>42</v>
      </c>
      <c r="G15" s="171" t="s">
        <v>42</v>
      </c>
      <c r="H15" s="171" t="s">
        <v>42</v>
      </c>
      <c r="I15" s="171" t="s">
        <v>42</v>
      </c>
      <c r="J15" s="168">
        <v>0.9</v>
      </c>
      <c r="K15" s="169" t="str">
        <f>IFERROR(SUMIFS(#REF!,#REF!,$I15,#REF!,$R$2)/SUMIFS(#REF!,#REF!,$I15,#REF!,$R$2),"-")</f>
        <v>-</v>
      </c>
      <c r="L15" s="169" t="str">
        <f>IFERROR(SUMIFS(#REF!,#REF!,$I15,#REF!,$R$7)/SUMIFS(#REF!,#REF!,$I15,#REF!,$R$7),"-")</f>
        <v>-</v>
      </c>
      <c r="M15" s="170" t="str">
        <f>IFERROR(SUMIFS(#REF!,#REF!,$I15,#REF!,$R$3)/SUMIFS(#REF!,#REF!,$I15,#REF!,$R$3),"-")</f>
        <v>-</v>
      </c>
      <c r="N15" s="170" t="str">
        <f>IFERROR(SUMIFS(#REF!,#REF!,$I15,#REF!,"&lt;="&amp;$R$2,#REF!,"&gt;="&amp;$S$2)/SUMIFS(#REF!,#REF!,$I15,#REF!,"&lt;="&amp;$R$2,#REF!,"&gt;="&amp;$S$2),"-")</f>
        <v>-</v>
      </c>
      <c r="O15" s="142"/>
      <c r="P15" s="140"/>
    </row>
    <row r="16" spans="1:25">
      <c r="A16" s="138"/>
      <c r="B16" s="142"/>
      <c r="C16" s="165" t="s">
        <v>25</v>
      </c>
      <c r="D16" s="166" t="s">
        <v>26</v>
      </c>
      <c r="E16" s="166" t="s">
        <v>27</v>
      </c>
      <c r="F16" s="171" t="s">
        <v>44</v>
      </c>
      <c r="G16" s="171" t="s">
        <v>44</v>
      </c>
      <c r="H16" s="171" t="s">
        <v>44</v>
      </c>
      <c r="I16" s="171" t="s">
        <v>44</v>
      </c>
      <c r="J16" s="168">
        <v>0.9</v>
      </c>
      <c r="K16" s="169" t="str">
        <f>IFERROR(SUMIFS(#REF!,#REF!,$I16,#REF!,$R$2)/SUMIFS(#REF!,#REF!,$I16,#REF!,$R$2),"-")</f>
        <v>-</v>
      </c>
      <c r="L16" s="169" t="str">
        <f>IFERROR(SUMIFS(#REF!,#REF!,$I16,#REF!,$R$7)/SUMIFS(#REF!,#REF!,$I16,#REF!,$R$7),"-")</f>
        <v>-</v>
      </c>
      <c r="M16" s="170" t="str">
        <f>IFERROR(SUMIFS(#REF!,#REF!,$I16,#REF!,$R$3)/SUMIFS(#REF!,#REF!,$I16,#REF!,$R$3),"-")</f>
        <v>-</v>
      </c>
      <c r="N16" s="170" t="str">
        <f>IFERROR(SUMIFS(#REF!,#REF!,$I16,#REF!,"&lt;="&amp;$R$2,#REF!,"&gt;="&amp;$S$2)/SUMIFS(#REF!,#REF!,$I16,#REF!,"&lt;="&amp;$R$2,#REF!,"&gt;="&amp;$S$2),"-")</f>
        <v>-</v>
      </c>
      <c r="O16" s="142"/>
      <c r="P16" s="140"/>
    </row>
    <row r="17" spans="1:16">
      <c r="A17" s="138"/>
      <c r="B17" s="142"/>
      <c r="C17" s="165" t="s">
        <v>25</v>
      </c>
      <c r="D17" s="166" t="s">
        <v>26</v>
      </c>
      <c r="E17" s="166" t="s">
        <v>27</v>
      </c>
      <c r="F17" s="171" t="s">
        <v>46</v>
      </c>
      <c r="G17" s="171" t="s">
        <v>46</v>
      </c>
      <c r="H17" s="171" t="s">
        <v>46</v>
      </c>
      <c r="I17" s="171" t="s">
        <v>46</v>
      </c>
      <c r="J17" s="168">
        <v>0.9</v>
      </c>
      <c r="K17" s="169" t="str">
        <f>IFERROR(SUMIFS(#REF!,#REF!,$I17,#REF!,$R$2)/SUMIFS(#REF!,#REF!,$I17,#REF!,$R$2),"-")</f>
        <v>-</v>
      </c>
      <c r="L17" s="169" t="str">
        <f>IFERROR(SUMIFS(#REF!,#REF!,$I17,#REF!,$R$7)/SUMIFS(#REF!,#REF!,$I17,#REF!,$R$7),"-")</f>
        <v>-</v>
      </c>
      <c r="M17" s="170" t="str">
        <f>IFERROR(SUMIFS(#REF!,#REF!,$I17,#REF!,$R$3)/SUMIFS(#REF!,#REF!,$I17,#REF!,$R$3),"-")</f>
        <v>-</v>
      </c>
      <c r="N17" s="170" t="str">
        <f>IFERROR(SUMIFS(#REF!,#REF!,$I17,#REF!,"&lt;="&amp;$R$2,#REF!,"&gt;="&amp;$S$2)/SUMIFS(#REF!,#REF!,$I17,#REF!,"&lt;="&amp;$R$2,#REF!,"&gt;="&amp;$S$2),"-")</f>
        <v>-</v>
      </c>
      <c r="O17" s="142"/>
      <c r="P17" s="140"/>
    </row>
    <row r="18" spans="1:16">
      <c r="A18" s="138"/>
      <c r="B18" s="142"/>
      <c r="C18" s="165" t="s">
        <v>25</v>
      </c>
      <c r="D18" s="166" t="s">
        <v>26</v>
      </c>
      <c r="E18" s="166" t="s">
        <v>27</v>
      </c>
      <c r="F18" s="171" t="s">
        <v>48</v>
      </c>
      <c r="G18" s="171" t="s">
        <v>48</v>
      </c>
      <c r="H18" s="171" t="s">
        <v>48</v>
      </c>
      <c r="I18" s="171" t="s">
        <v>48</v>
      </c>
      <c r="J18" s="168">
        <v>0.9</v>
      </c>
      <c r="K18" s="169" t="str">
        <f>IFERROR(SUMIFS(#REF!,#REF!,$I18,#REF!,$R$2)/SUMIFS(#REF!,#REF!,$I18,#REF!,$R$2),"-")</f>
        <v>-</v>
      </c>
      <c r="L18" s="169" t="str">
        <f>IFERROR(SUMIFS(#REF!,#REF!,$I18,#REF!,$R$7)/SUMIFS(#REF!,#REF!,$I18,#REF!,$R$7),"-")</f>
        <v>-</v>
      </c>
      <c r="M18" s="170" t="str">
        <f>IFERROR(SUMIFS(#REF!,#REF!,$I18,#REF!,$R$3)/SUMIFS(#REF!,#REF!,$I18,#REF!,$R$3),"-")</f>
        <v>-</v>
      </c>
      <c r="N18" s="170" t="str">
        <f>IFERROR(SUMIFS(#REF!,#REF!,$I18,#REF!,"&lt;="&amp;$R$2,#REF!,"&gt;="&amp;$S$2)/SUMIFS(#REF!,#REF!,$I18,#REF!,"&lt;="&amp;$R$2,#REF!,"&gt;="&amp;$S$2),"-")</f>
        <v>-</v>
      </c>
      <c r="O18" s="142"/>
      <c r="P18" s="140"/>
    </row>
    <row r="19" spans="1:16">
      <c r="A19" s="138"/>
      <c r="B19" s="142"/>
      <c r="C19" s="165" t="s">
        <v>25</v>
      </c>
      <c r="D19" s="166" t="s">
        <v>26</v>
      </c>
      <c r="E19" s="166" t="s">
        <v>27</v>
      </c>
      <c r="F19" s="171" t="s">
        <v>50</v>
      </c>
      <c r="G19" s="171" t="s">
        <v>50</v>
      </c>
      <c r="H19" s="171" t="s">
        <v>50</v>
      </c>
      <c r="I19" s="171" t="s">
        <v>50</v>
      </c>
      <c r="J19" s="168">
        <v>0.9</v>
      </c>
      <c r="K19" s="169" t="str">
        <f>IFERROR(SUMIFS(#REF!,#REF!,$I19,#REF!,$R$2)/SUMIFS(#REF!,#REF!,$I19,#REF!,$R$2),"-")</f>
        <v>-</v>
      </c>
      <c r="L19" s="169" t="str">
        <f>IFERROR(SUMIFS(#REF!,#REF!,$I19,#REF!,$R$7)/SUMIFS(#REF!,#REF!,$I19,#REF!,$R$7),"-")</f>
        <v>-</v>
      </c>
      <c r="M19" s="170" t="str">
        <f>IFERROR(SUMIFS(#REF!,#REF!,$I19,#REF!,$R$3)/SUMIFS(#REF!,#REF!,$I19,#REF!,$R$3),"-")</f>
        <v>-</v>
      </c>
      <c r="N19" s="170" t="str">
        <f>IFERROR(SUMIFS(#REF!,#REF!,$I19,#REF!,"&lt;="&amp;$R$2,#REF!,"&gt;="&amp;$S$2)/SUMIFS(#REF!,#REF!,$I19,#REF!,"&lt;="&amp;$R$2,#REF!,"&gt;="&amp;$S$2),"-")</f>
        <v>-</v>
      </c>
      <c r="O19" s="142"/>
      <c r="P19" s="140"/>
    </row>
    <row r="20" spans="1:16">
      <c r="A20" s="138"/>
      <c r="B20" s="142"/>
      <c r="C20" s="165" t="s">
        <v>25</v>
      </c>
      <c r="D20" s="166" t="s">
        <v>26</v>
      </c>
      <c r="E20" s="166" t="s">
        <v>27</v>
      </c>
      <c r="F20" s="171" t="s">
        <v>52</v>
      </c>
      <c r="G20" s="171" t="s">
        <v>52</v>
      </c>
      <c r="H20" s="171" t="s">
        <v>52</v>
      </c>
      <c r="I20" s="171" t="s">
        <v>52</v>
      </c>
      <c r="J20" s="168">
        <v>0.9</v>
      </c>
      <c r="K20" s="169" t="str">
        <f>IFERROR(SUMIFS(#REF!,#REF!,$I20,#REF!,$R$2)/SUMIFS(#REF!,#REF!,$I20,#REF!,$R$2),"-")</f>
        <v>-</v>
      </c>
      <c r="L20" s="169" t="str">
        <f>IFERROR(SUMIFS(#REF!,#REF!,$I20,#REF!,$R$7)/SUMIFS(#REF!,#REF!,$I20,#REF!,$R$7),"-")</f>
        <v>-</v>
      </c>
      <c r="M20" s="170" t="str">
        <f>IFERROR(SUMIFS(#REF!,#REF!,$I20,#REF!,$R$3)/SUMIFS(#REF!,#REF!,$I20,#REF!,$R$3),"-")</f>
        <v>-</v>
      </c>
      <c r="N20" s="170" t="str">
        <f>IFERROR(SUMIFS(#REF!,#REF!,$I20,#REF!,"&lt;="&amp;$R$2,#REF!,"&gt;="&amp;$S$2)/SUMIFS(#REF!,#REF!,$I20,#REF!,"&lt;="&amp;$R$2,#REF!,"&gt;="&amp;$S$2),"-")</f>
        <v>-</v>
      </c>
      <c r="O20" s="142"/>
      <c r="P20" s="140"/>
    </row>
    <row r="21" spans="1:16">
      <c r="A21" s="138"/>
      <c r="B21" s="142"/>
      <c r="C21" s="165" t="s">
        <v>25</v>
      </c>
      <c r="D21" s="166" t="s">
        <v>26</v>
      </c>
      <c r="E21" s="166" t="s">
        <v>27</v>
      </c>
      <c r="F21" s="171" t="s">
        <v>54</v>
      </c>
      <c r="G21" s="171" t="s">
        <v>54</v>
      </c>
      <c r="H21" s="171" t="s">
        <v>54</v>
      </c>
      <c r="I21" s="171" t="s">
        <v>54</v>
      </c>
      <c r="J21" s="168">
        <v>0.9</v>
      </c>
      <c r="K21" s="169" t="str">
        <f>IFERROR(SUMIFS(#REF!,#REF!,$I21,#REF!,$R$2)/SUMIFS(#REF!,#REF!,$I21,#REF!,$R$2),"-")</f>
        <v>-</v>
      </c>
      <c r="L21" s="169" t="str">
        <f>IFERROR(SUMIFS(#REF!,#REF!,$I21,#REF!,$R$7)/SUMIFS(#REF!,#REF!,$I21,#REF!,$R$7),"-")</f>
        <v>-</v>
      </c>
      <c r="M21" s="170" t="str">
        <f>IFERROR(SUMIFS(#REF!,#REF!,$I21,#REF!,$R$3)/SUMIFS(#REF!,#REF!,$I21,#REF!,$R$3),"-")</f>
        <v>-</v>
      </c>
      <c r="N21" s="170" t="str">
        <f>IFERROR(SUMIFS(#REF!,#REF!,$I21,#REF!,"&lt;="&amp;$R$2,#REF!,"&gt;="&amp;$S$2)/SUMIFS(#REF!,#REF!,$I21,#REF!,"&lt;="&amp;$R$2,#REF!,"&gt;="&amp;$S$2),"-")</f>
        <v>-</v>
      </c>
      <c r="O21" s="142"/>
      <c r="P21" s="140"/>
    </row>
    <row r="22" spans="1:16">
      <c r="A22" s="138"/>
      <c r="B22" s="142"/>
      <c r="C22" s="165" t="s">
        <v>25</v>
      </c>
      <c r="D22" s="166" t="s">
        <v>26</v>
      </c>
      <c r="E22" s="166" t="s">
        <v>27</v>
      </c>
      <c r="F22" s="171" t="s">
        <v>56</v>
      </c>
      <c r="G22" s="171" t="s">
        <v>56</v>
      </c>
      <c r="H22" s="171" t="s">
        <v>56</v>
      </c>
      <c r="I22" s="171" t="s">
        <v>56</v>
      </c>
      <c r="J22" s="168">
        <v>0.9</v>
      </c>
      <c r="K22" s="169" t="str">
        <f>IFERROR(SUMIFS(#REF!,#REF!,$I22,#REF!,$R$2)/SUMIFS(#REF!,#REF!,$I22,#REF!,$R$2),"-")</f>
        <v>-</v>
      </c>
      <c r="L22" s="169" t="str">
        <f>IFERROR(SUMIFS(#REF!,#REF!,$I22,#REF!,$R$7)/SUMIFS(#REF!,#REF!,$I22,#REF!,$R$7),"-")</f>
        <v>-</v>
      </c>
      <c r="M22" s="170" t="str">
        <f>IFERROR(SUMIFS(#REF!,#REF!,$I22,#REF!,$R$3)/SUMIFS(#REF!,#REF!,$I22,#REF!,$R$3),"-")</f>
        <v>-</v>
      </c>
      <c r="N22" s="170" t="str">
        <f>IFERROR(SUMIFS(#REF!,#REF!,$I22,#REF!,"&lt;="&amp;$R$2,#REF!,"&gt;="&amp;$S$2)/SUMIFS(#REF!,#REF!,$I22,#REF!,"&lt;="&amp;$R$2,#REF!,"&gt;="&amp;$S$2),"-")</f>
        <v>-</v>
      </c>
      <c r="O22" s="142"/>
      <c r="P22" s="140"/>
    </row>
    <row r="23" spans="1:16">
      <c r="A23" s="138"/>
      <c r="B23" s="142"/>
      <c r="C23" s="165" t="s">
        <v>25</v>
      </c>
      <c r="D23" s="166" t="s">
        <v>26</v>
      </c>
      <c r="E23" s="166" t="s">
        <v>27</v>
      </c>
      <c r="F23" s="171" t="s">
        <v>58</v>
      </c>
      <c r="G23" s="171" t="s">
        <v>58</v>
      </c>
      <c r="H23" s="171" t="s">
        <v>58</v>
      </c>
      <c r="I23" s="171" t="s">
        <v>58</v>
      </c>
      <c r="J23" s="168">
        <v>0.9</v>
      </c>
      <c r="K23" s="169" t="str">
        <f>IFERROR(SUMIFS(#REF!,#REF!,$I23,#REF!,$R$2)/SUMIFS(#REF!,#REF!,$I23,#REF!,$R$2),"-")</f>
        <v>-</v>
      </c>
      <c r="L23" s="169" t="str">
        <f>IFERROR(SUMIFS(#REF!,#REF!,$I23,#REF!,$R$7)/SUMIFS(#REF!,#REF!,$I23,#REF!,$R$7),"-")</f>
        <v>-</v>
      </c>
      <c r="M23" s="170" t="str">
        <f>IFERROR(SUMIFS(#REF!,#REF!,$I23,#REF!,$R$3)/SUMIFS(#REF!,#REF!,$I23,#REF!,$R$3),"-")</f>
        <v>-</v>
      </c>
      <c r="N23" s="170" t="str">
        <f>IFERROR(SUMIFS(#REF!,#REF!,$I23,#REF!,"&lt;="&amp;$R$2,#REF!,"&gt;="&amp;$S$2)/SUMIFS(#REF!,#REF!,$I23,#REF!,"&lt;="&amp;$R$2,#REF!,"&gt;="&amp;$S$2),"-")</f>
        <v>-</v>
      </c>
      <c r="O23" s="142"/>
      <c r="P23" s="140"/>
    </row>
    <row r="24" spans="1:16">
      <c r="A24" s="138"/>
      <c r="B24" s="142"/>
      <c r="C24" s="165" t="s">
        <v>25</v>
      </c>
      <c r="D24" s="166" t="s">
        <v>26</v>
      </c>
      <c r="E24" s="166" t="s">
        <v>27</v>
      </c>
      <c r="F24" s="171" t="s">
        <v>60</v>
      </c>
      <c r="G24" s="171" t="s">
        <v>60</v>
      </c>
      <c r="H24" s="171" t="s">
        <v>60</v>
      </c>
      <c r="I24" s="171" t="s">
        <v>60</v>
      </c>
      <c r="J24" s="168">
        <v>0.9</v>
      </c>
      <c r="K24" s="169" t="str">
        <f>IFERROR(SUMIFS(#REF!,#REF!,$I24,#REF!,$R$2)/SUMIFS(#REF!,#REF!,$I24,#REF!,$R$2),"-")</f>
        <v>-</v>
      </c>
      <c r="L24" s="169" t="str">
        <f>IFERROR(SUMIFS(#REF!,#REF!,$I24,#REF!,$R$7)/SUMIFS(#REF!,#REF!,$I24,#REF!,$R$7),"-")</f>
        <v>-</v>
      </c>
      <c r="M24" s="170" t="str">
        <f>IFERROR(SUMIFS(#REF!,#REF!,$I24,#REF!,$R$3)/SUMIFS(#REF!,#REF!,$I24,#REF!,$R$3),"-")</f>
        <v>-</v>
      </c>
      <c r="N24" s="170" t="str">
        <f>IFERROR(SUMIFS(#REF!,#REF!,$I24,#REF!,"&lt;="&amp;$R$2,#REF!,"&gt;="&amp;$S$2)/SUMIFS(#REF!,#REF!,$I24,#REF!,"&lt;="&amp;$R$2,#REF!,"&gt;="&amp;$S$2),"-")</f>
        <v>-</v>
      </c>
      <c r="O24" s="142"/>
      <c r="P24" s="140"/>
    </row>
    <row r="25" spans="1:16">
      <c r="A25" s="138"/>
      <c r="B25" s="142"/>
      <c r="C25" s="165" t="s">
        <v>25</v>
      </c>
      <c r="D25" s="166" t="s">
        <v>26</v>
      </c>
      <c r="E25" s="166" t="s">
        <v>27</v>
      </c>
      <c r="F25" s="171" t="s">
        <v>62</v>
      </c>
      <c r="G25" s="171" t="s">
        <v>62</v>
      </c>
      <c r="H25" s="171" t="s">
        <v>62</v>
      </c>
      <c r="I25" s="171" t="s">
        <v>62</v>
      </c>
      <c r="J25" s="168">
        <v>0.9</v>
      </c>
      <c r="K25" s="169" t="str">
        <f>IFERROR(SUMIFS(#REF!,#REF!,$I25,#REF!,$R$2)/SUMIFS(#REF!,#REF!,$I25,#REF!,$R$2),"-")</f>
        <v>-</v>
      </c>
      <c r="L25" s="169" t="str">
        <f>IFERROR(SUMIFS(#REF!,#REF!,$I25,#REF!,$R$7)/SUMIFS(#REF!,#REF!,$I25,#REF!,$R$7),"-")</f>
        <v>-</v>
      </c>
      <c r="M25" s="170" t="str">
        <f>IFERROR(SUMIFS(#REF!,#REF!,$I25,#REF!,$R$3)/SUMIFS(#REF!,#REF!,$I25,#REF!,$R$3),"-")</f>
        <v>-</v>
      </c>
      <c r="N25" s="170" t="str">
        <f>IFERROR(SUMIFS(#REF!,#REF!,$I25,#REF!,"&lt;="&amp;$R$2,#REF!,"&gt;="&amp;$S$2)/SUMIFS(#REF!,#REF!,$I25,#REF!,"&lt;="&amp;$R$2,#REF!,"&gt;="&amp;$S$2),"-")</f>
        <v>-</v>
      </c>
      <c r="O25" s="142"/>
      <c r="P25" s="140"/>
    </row>
    <row r="26" spans="1:16">
      <c r="A26" s="138"/>
      <c r="B26" s="142"/>
      <c r="C26" s="165" t="s">
        <v>25</v>
      </c>
      <c r="D26" s="166" t="s">
        <v>26</v>
      </c>
      <c r="E26" s="166" t="s">
        <v>27</v>
      </c>
      <c r="F26" s="171" t="s">
        <v>64</v>
      </c>
      <c r="G26" s="171" t="s">
        <v>64</v>
      </c>
      <c r="H26" s="171" t="s">
        <v>64</v>
      </c>
      <c r="I26" s="171" t="s">
        <v>64</v>
      </c>
      <c r="J26" s="168">
        <v>0.9</v>
      </c>
      <c r="K26" s="169" t="str">
        <f>IFERROR(SUMIFS(#REF!,#REF!,$I26,#REF!,$R$2)/SUMIFS(#REF!,#REF!,$I26,#REF!,$R$2),"-")</f>
        <v>-</v>
      </c>
      <c r="L26" s="169" t="str">
        <f>IFERROR(SUMIFS(#REF!,#REF!,$I26,#REF!,$R$7)/SUMIFS(#REF!,#REF!,$I26,#REF!,$R$7),"-")</f>
        <v>-</v>
      </c>
      <c r="M26" s="170" t="str">
        <f>IFERROR(SUMIFS(#REF!,#REF!,$I26,#REF!,$R$3)/SUMIFS(#REF!,#REF!,$I26,#REF!,$R$3),"-")</f>
        <v>-</v>
      </c>
      <c r="N26" s="170" t="str">
        <f>IFERROR(SUMIFS(#REF!,#REF!,$I26,#REF!,"&lt;="&amp;$R$2,#REF!,"&gt;="&amp;$S$2)/SUMIFS(#REF!,#REF!,$I26,#REF!,"&lt;="&amp;$R$2,#REF!,"&gt;="&amp;$S$2),"-")</f>
        <v>-</v>
      </c>
      <c r="O26" s="142"/>
      <c r="P26" s="140"/>
    </row>
    <row r="27" spans="1:16">
      <c r="A27" s="138"/>
      <c r="B27" s="142"/>
      <c r="C27" s="165" t="s">
        <v>25</v>
      </c>
      <c r="D27" s="166" t="s">
        <v>26</v>
      </c>
      <c r="E27" s="166" t="s">
        <v>27</v>
      </c>
      <c r="F27" s="171" t="s">
        <v>66</v>
      </c>
      <c r="G27" s="171" t="s">
        <v>66</v>
      </c>
      <c r="H27" s="171" t="s">
        <v>66</v>
      </c>
      <c r="I27" s="171" t="s">
        <v>66</v>
      </c>
      <c r="J27" s="168">
        <v>0.9</v>
      </c>
      <c r="K27" s="169" t="str">
        <f>IFERROR(SUMIFS(#REF!,#REF!,$I27,#REF!,$R$2)/SUMIFS(#REF!,#REF!,$I27,#REF!,$R$2),"-")</f>
        <v>-</v>
      </c>
      <c r="L27" s="169" t="str">
        <f>IFERROR(SUMIFS(#REF!,#REF!,$I27,#REF!,$R$7)/SUMIFS(#REF!,#REF!,$I27,#REF!,$R$7),"-")</f>
        <v>-</v>
      </c>
      <c r="M27" s="170" t="str">
        <f>IFERROR(SUMIFS(#REF!,#REF!,$I27,#REF!,$R$3)/SUMIFS(#REF!,#REF!,$I27,#REF!,$R$3),"-")</f>
        <v>-</v>
      </c>
      <c r="N27" s="170" t="str">
        <f>IFERROR(SUMIFS(#REF!,#REF!,$I27,#REF!,"&lt;="&amp;$R$2,#REF!,"&gt;="&amp;$S$2)/SUMIFS(#REF!,#REF!,$I27,#REF!,"&lt;="&amp;$R$2,#REF!,"&gt;="&amp;$S$2),"-")</f>
        <v>-</v>
      </c>
      <c r="O27" s="142"/>
      <c r="P27" s="140"/>
    </row>
    <row r="28" spans="1:16">
      <c r="A28" s="138"/>
      <c r="B28" s="142"/>
      <c r="C28" s="165" t="s">
        <v>25</v>
      </c>
      <c r="D28" s="166" t="s">
        <v>26</v>
      </c>
      <c r="E28" s="166" t="s">
        <v>27</v>
      </c>
      <c r="F28" s="171" t="s">
        <v>68</v>
      </c>
      <c r="G28" s="171" t="s">
        <v>68</v>
      </c>
      <c r="H28" s="171" t="s">
        <v>68</v>
      </c>
      <c r="I28" s="171" t="s">
        <v>68</v>
      </c>
      <c r="J28" s="168">
        <v>0.9</v>
      </c>
      <c r="K28" s="169" t="str">
        <f>IFERROR(SUMIFS(#REF!,#REF!,$I28,#REF!,$R$2)/SUMIFS(#REF!,#REF!,$I28,#REF!,$R$2),"-")</f>
        <v>-</v>
      </c>
      <c r="L28" s="169" t="str">
        <f>IFERROR(SUMIFS(#REF!,#REF!,$I28,#REF!,$R$7)/SUMIFS(#REF!,#REF!,$I28,#REF!,$R$7),"-")</f>
        <v>-</v>
      </c>
      <c r="M28" s="170" t="str">
        <f>IFERROR(SUMIFS(#REF!,#REF!,$I28,#REF!,$R$3)/SUMIFS(#REF!,#REF!,$I28,#REF!,$R$3),"-")</f>
        <v>-</v>
      </c>
      <c r="N28" s="170" t="str">
        <f>IFERROR(SUMIFS(#REF!,#REF!,$I28,#REF!,"&lt;="&amp;$R$2,#REF!,"&gt;="&amp;$S$2)/SUMIFS(#REF!,#REF!,$I28,#REF!,"&lt;="&amp;$R$2,#REF!,"&gt;="&amp;$S$2),"-")</f>
        <v>-</v>
      </c>
      <c r="O28" s="142"/>
      <c r="P28" s="140"/>
    </row>
    <row r="29" spans="1:16">
      <c r="A29" s="138"/>
      <c r="B29" s="142"/>
      <c r="C29" s="165" t="s">
        <v>25</v>
      </c>
      <c r="D29" s="166" t="s">
        <v>26</v>
      </c>
      <c r="E29" s="166" t="s">
        <v>27</v>
      </c>
      <c r="F29" s="171" t="s">
        <v>70</v>
      </c>
      <c r="G29" s="171" t="s">
        <v>70</v>
      </c>
      <c r="H29" s="171" t="s">
        <v>70</v>
      </c>
      <c r="I29" s="171" t="s">
        <v>70</v>
      </c>
      <c r="J29" s="168">
        <v>0.9</v>
      </c>
      <c r="K29" s="169" t="str">
        <f>IFERROR(SUMIFS(#REF!,#REF!,$I29,#REF!,$R$2)/SUMIFS(#REF!,#REF!,$I29,#REF!,$R$2),"-")</f>
        <v>-</v>
      </c>
      <c r="L29" s="169" t="str">
        <f>IFERROR(SUMIFS(#REF!,#REF!,$I29,#REF!,$R$7)/SUMIFS(#REF!,#REF!,$I29,#REF!,$R$7),"-")</f>
        <v>-</v>
      </c>
      <c r="M29" s="170" t="str">
        <f>IFERROR(SUMIFS(#REF!,#REF!,$I29,#REF!,$R$3)/SUMIFS(#REF!,#REF!,$I29,#REF!,$R$3),"-")</f>
        <v>-</v>
      </c>
      <c r="N29" s="170" t="str">
        <f>IFERROR(SUMIFS(#REF!,#REF!,$I29,#REF!,"&lt;="&amp;$R$2,#REF!,"&gt;="&amp;$S$2)/SUMIFS(#REF!,#REF!,$I29,#REF!,"&lt;="&amp;$R$2,#REF!,"&gt;="&amp;$S$2),"-")</f>
        <v>-</v>
      </c>
      <c r="O29" s="142"/>
      <c r="P29" s="140"/>
    </row>
    <row r="30" spans="1:16">
      <c r="A30" s="138"/>
      <c r="B30" s="142"/>
      <c r="C30" s="165" t="s">
        <v>25</v>
      </c>
      <c r="D30" s="166" t="s">
        <v>26</v>
      </c>
      <c r="E30" s="166" t="s">
        <v>27</v>
      </c>
      <c r="F30" s="171" t="s">
        <v>72</v>
      </c>
      <c r="G30" s="171" t="s">
        <v>72</v>
      </c>
      <c r="H30" s="171" t="s">
        <v>72</v>
      </c>
      <c r="I30" s="171" t="s">
        <v>72</v>
      </c>
      <c r="J30" s="168">
        <v>0.9</v>
      </c>
      <c r="K30" s="169" t="str">
        <f>IFERROR(SUMIFS(#REF!,#REF!,$I30,#REF!,$R$2)/SUMIFS(#REF!,#REF!,$I30,#REF!,$R$2),"-")</f>
        <v>-</v>
      </c>
      <c r="L30" s="169" t="str">
        <f>IFERROR(SUMIFS(#REF!,#REF!,$I30,#REF!,$R$7)/SUMIFS(#REF!,#REF!,$I30,#REF!,$R$7),"-")</f>
        <v>-</v>
      </c>
      <c r="M30" s="170" t="str">
        <f>IFERROR(SUMIFS(#REF!,#REF!,$I30,#REF!,$R$3)/SUMIFS(#REF!,#REF!,$I30,#REF!,$R$3),"-")</f>
        <v>-</v>
      </c>
      <c r="N30" s="170" t="str">
        <f>IFERROR(SUMIFS(#REF!,#REF!,$I30,#REF!,"&lt;="&amp;$R$2,#REF!,"&gt;="&amp;$S$2)/SUMIFS(#REF!,#REF!,$I30,#REF!,"&lt;="&amp;$R$2,#REF!,"&gt;="&amp;$S$2),"-")</f>
        <v>-</v>
      </c>
      <c r="O30" s="142"/>
      <c r="P30" s="140"/>
    </row>
    <row r="31" spans="1:16">
      <c r="A31" s="138"/>
      <c r="B31" s="142"/>
      <c r="C31" s="165" t="s">
        <v>25</v>
      </c>
      <c r="D31" s="166" t="s">
        <v>26</v>
      </c>
      <c r="E31" s="166" t="s">
        <v>27</v>
      </c>
      <c r="F31" s="171" t="s">
        <v>74</v>
      </c>
      <c r="G31" s="171" t="s">
        <v>74</v>
      </c>
      <c r="H31" s="171" t="s">
        <v>74</v>
      </c>
      <c r="I31" s="171" t="s">
        <v>74</v>
      </c>
      <c r="J31" s="168">
        <v>0.9</v>
      </c>
      <c r="K31" s="169" t="str">
        <f>IFERROR(SUMIFS(#REF!,#REF!,$I31,#REF!,$R$2)/SUMIFS(#REF!,#REF!,$I31,#REF!,$R$2),"-")</f>
        <v>-</v>
      </c>
      <c r="L31" s="169" t="str">
        <f>IFERROR(SUMIFS(#REF!,#REF!,$I31,#REF!,$R$7)/SUMIFS(#REF!,#REF!,$I31,#REF!,$R$7),"-")</f>
        <v>-</v>
      </c>
      <c r="M31" s="170" t="str">
        <f>IFERROR(SUMIFS(#REF!,#REF!,$I31,#REF!,$R$3)/SUMIFS(#REF!,#REF!,$I31,#REF!,$R$3),"-")</f>
        <v>-</v>
      </c>
      <c r="N31" s="170" t="str">
        <f>IFERROR(SUMIFS(#REF!,#REF!,$I31,#REF!,"&lt;="&amp;$R$2,#REF!,"&gt;="&amp;$S$2)/SUMIFS(#REF!,#REF!,$I31,#REF!,"&lt;="&amp;$R$2,#REF!,"&gt;="&amp;$S$2),"-")</f>
        <v>-</v>
      </c>
      <c r="O31" s="142"/>
      <c r="P31" s="140"/>
    </row>
    <row r="32" spans="1:16">
      <c r="A32" s="138"/>
      <c r="B32" s="142"/>
      <c r="C32" s="165" t="s">
        <v>25</v>
      </c>
      <c r="D32" s="166" t="s">
        <v>26</v>
      </c>
      <c r="E32" s="166" t="s">
        <v>27</v>
      </c>
      <c r="F32" s="171" t="s">
        <v>76</v>
      </c>
      <c r="G32" s="171" t="s">
        <v>76</v>
      </c>
      <c r="H32" s="171" t="s">
        <v>76</v>
      </c>
      <c r="I32" s="171" t="s">
        <v>76</v>
      </c>
      <c r="J32" s="168">
        <v>0.9</v>
      </c>
      <c r="K32" s="169" t="str">
        <f>IFERROR(SUMIFS(#REF!,#REF!,$I32,#REF!,$R$2)/SUMIFS(#REF!,#REF!,$I32,#REF!,$R$2),"-")</f>
        <v>-</v>
      </c>
      <c r="L32" s="169" t="str">
        <f>IFERROR(SUMIFS(#REF!,#REF!,$I32,#REF!,$R$7)/SUMIFS(#REF!,#REF!,$I32,#REF!,$R$7),"-")</f>
        <v>-</v>
      </c>
      <c r="M32" s="170" t="str">
        <f>IFERROR(SUMIFS(#REF!,#REF!,$I32,#REF!,$R$3)/SUMIFS(#REF!,#REF!,$I32,#REF!,$R$3),"-")</f>
        <v>-</v>
      </c>
      <c r="N32" s="170" t="str">
        <f>IFERROR(SUMIFS(#REF!,#REF!,$I32,#REF!,"&lt;="&amp;$R$2,#REF!,"&gt;="&amp;$S$2)/SUMIFS(#REF!,#REF!,$I32,#REF!,"&lt;="&amp;$R$2,#REF!,"&gt;="&amp;$S$2),"-")</f>
        <v>-</v>
      </c>
      <c r="O32" s="142"/>
      <c r="P32" s="140"/>
    </row>
    <row r="33" spans="1:16">
      <c r="A33" s="138"/>
      <c r="B33" s="142"/>
      <c r="C33" s="165" t="s">
        <v>25</v>
      </c>
      <c r="D33" s="166" t="s">
        <v>26</v>
      </c>
      <c r="E33" s="166" t="s">
        <v>27</v>
      </c>
      <c r="F33" s="171" t="s">
        <v>78</v>
      </c>
      <c r="G33" s="171" t="s">
        <v>78</v>
      </c>
      <c r="H33" s="171" t="s">
        <v>78</v>
      </c>
      <c r="I33" s="171" t="s">
        <v>78</v>
      </c>
      <c r="J33" s="168">
        <v>0.9</v>
      </c>
      <c r="K33" s="169" t="str">
        <f>IFERROR(SUMIFS(#REF!,#REF!,$I33,#REF!,$R$2)/SUMIFS(#REF!,#REF!,$I33,#REF!,$R$2),"-")</f>
        <v>-</v>
      </c>
      <c r="L33" s="169" t="str">
        <f>IFERROR(SUMIFS(#REF!,#REF!,$I33,#REF!,$R$7)/SUMIFS(#REF!,#REF!,$I33,#REF!,$R$7),"-")</f>
        <v>-</v>
      </c>
      <c r="M33" s="170" t="str">
        <f>IFERROR(SUMIFS(#REF!,#REF!,$I33,#REF!,$R$3)/SUMIFS(#REF!,#REF!,$I33,#REF!,$R$3),"-")</f>
        <v>-</v>
      </c>
      <c r="N33" s="170" t="str">
        <f>IFERROR(SUMIFS(#REF!,#REF!,$I33,#REF!,"&lt;="&amp;$R$2,#REF!,"&gt;="&amp;$S$2)/SUMIFS(#REF!,#REF!,$I33,#REF!,"&lt;="&amp;$R$2,#REF!,"&gt;="&amp;$S$2),"-")</f>
        <v>-</v>
      </c>
      <c r="O33" s="142"/>
      <c r="P33" s="140"/>
    </row>
    <row r="34" spans="1:16">
      <c r="A34" s="138"/>
      <c r="B34" s="142"/>
      <c r="C34" s="165" t="s">
        <v>25</v>
      </c>
      <c r="D34" s="166" t="s">
        <v>26</v>
      </c>
      <c r="E34" s="166" t="s">
        <v>27</v>
      </c>
      <c r="F34" s="171" t="s">
        <v>80</v>
      </c>
      <c r="G34" s="171" t="s">
        <v>80</v>
      </c>
      <c r="H34" s="171" t="s">
        <v>80</v>
      </c>
      <c r="I34" s="171" t="s">
        <v>80</v>
      </c>
      <c r="J34" s="168">
        <v>0.9</v>
      </c>
      <c r="K34" s="169" t="str">
        <f>IFERROR(SUMIFS(#REF!,#REF!,$I34,#REF!,$R$2)/SUMIFS(#REF!,#REF!,$I34,#REF!,$R$2),"-")</f>
        <v>-</v>
      </c>
      <c r="L34" s="169" t="str">
        <f>IFERROR(SUMIFS(#REF!,#REF!,$I34,#REF!,$R$7)/SUMIFS(#REF!,#REF!,$I34,#REF!,$R$7),"-")</f>
        <v>-</v>
      </c>
      <c r="M34" s="170" t="str">
        <f>IFERROR(SUMIFS(#REF!,#REF!,$I34,#REF!,$R$3)/SUMIFS(#REF!,#REF!,$I34,#REF!,$R$3),"-")</f>
        <v>-</v>
      </c>
      <c r="N34" s="170" t="str">
        <f>IFERROR(SUMIFS(#REF!,#REF!,$I34,#REF!,"&lt;="&amp;$R$2,#REF!,"&gt;="&amp;$S$2)/SUMIFS(#REF!,#REF!,$I34,#REF!,"&lt;="&amp;$R$2,#REF!,"&gt;="&amp;$S$2),"-")</f>
        <v>-</v>
      </c>
      <c r="O34" s="142"/>
      <c r="P34" s="140"/>
    </row>
    <row r="35" spans="1:16">
      <c r="A35" s="138"/>
      <c r="B35" s="142"/>
      <c r="C35" s="165" t="s">
        <v>25</v>
      </c>
      <c r="D35" s="166" t="s">
        <v>26</v>
      </c>
      <c r="E35" s="166" t="s">
        <v>27</v>
      </c>
      <c r="F35" s="171" t="s">
        <v>82</v>
      </c>
      <c r="G35" s="171" t="s">
        <v>82</v>
      </c>
      <c r="H35" s="171" t="s">
        <v>82</v>
      </c>
      <c r="I35" s="171" t="s">
        <v>82</v>
      </c>
      <c r="J35" s="168">
        <v>0.9</v>
      </c>
      <c r="K35" s="169" t="str">
        <f>IFERROR(SUMIFS(#REF!,#REF!,$I35,#REF!,$R$2)/SUMIFS(#REF!,#REF!,$I35,#REF!,$R$2),"-")</f>
        <v>-</v>
      </c>
      <c r="L35" s="169" t="str">
        <f>IFERROR(SUMIFS(#REF!,#REF!,$I35,#REF!,$R$7)/SUMIFS(#REF!,#REF!,$I35,#REF!,$R$7),"-")</f>
        <v>-</v>
      </c>
      <c r="M35" s="170" t="str">
        <f>IFERROR(SUMIFS(#REF!,#REF!,$I35,#REF!,$R$3)/SUMIFS(#REF!,#REF!,$I35,#REF!,$R$3),"-")</f>
        <v>-</v>
      </c>
      <c r="N35" s="170" t="str">
        <f>IFERROR(SUMIFS(#REF!,#REF!,$I35,#REF!,"&lt;="&amp;$R$2,#REF!,"&gt;="&amp;$S$2)/SUMIFS(#REF!,#REF!,$I35,#REF!,"&lt;="&amp;$R$2,#REF!,"&gt;="&amp;$S$2),"-")</f>
        <v>-</v>
      </c>
      <c r="O35" s="142"/>
      <c r="P35" s="140"/>
    </row>
    <row r="36" spans="1:16">
      <c r="A36" s="138"/>
      <c r="B36" s="142"/>
      <c r="C36" s="165" t="s">
        <v>25</v>
      </c>
      <c r="D36" s="166" t="s">
        <v>26</v>
      </c>
      <c r="E36" s="166" t="s">
        <v>27</v>
      </c>
      <c r="F36" s="171" t="s">
        <v>84</v>
      </c>
      <c r="G36" s="171" t="s">
        <v>84</v>
      </c>
      <c r="H36" s="171" t="s">
        <v>84</v>
      </c>
      <c r="I36" s="171" t="s">
        <v>84</v>
      </c>
      <c r="J36" s="168">
        <v>0.9</v>
      </c>
      <c r="K36" s="169" t="str">
        <f>IFERROR(SUMIFS(#REF!,#REF!,$I36,#REF!,$R$2)/SUMIFS(#REF!,#REF!,$I36,#REF!,$R$2),"-")</f>
        <v>-</v>
      </c>
      <c r="L36" s="169" t="str">
        <f>IFERROR(SUMIFS(#REF!,#REF!,$I36,#REF!,$R$7)/SUMIFS(#REF!,#REF!,$I36,#REF!,$R$7),"-")</f>
        <v>-</v>
      </c>
      <c r="M36" s="170" t="str">
        <f>IFERROR(SUMIFS(#REF!,#REF!,$I36,#REF!,$R$3)/SUMIFS(#REF!,#REF!,$I36,#REF!,$R$3),"-")</f>
        <v>-</v>
      </c>
      <c r="N36" s="170" t="str">
        <f>IFERROR(SUMIFS(#REF!,#REF!,$I36,#REF!,"&lt;="&amp;$R$2,#REF!,"&gt;="&amp;$S$2)/SUMIFS(#REF!,#REF!,$I36,#REF!,"&lt;="&amp;$R$2,#REF!,"&gt;="&amp;$S$2),"-")</f>
        <v>-</v>
      </c>
      <c r="O36" s="142"/>
      <c r="P36" s="140"/>
    </row>
    <row r="37" spans="1:16">
      <c r="A37" s="138"/>
      <c r="B37" s="142"/>
      <c r="C37" s="165" t="s">
        <v>25</v>
      </c>
      <c r="D37" s="166" t="s">
        <v>26</v>
      </c>
      <c r="E37" s="166" t="s">
        <v>27</v>
      </c>
      <c r="F37" s="171" t="s">
        <v>86</v>
      </c>
      <c r="G37" s="171" t="s">
        <v>86</v>
      </c>
      <c r="H37" s="171" t="s">
        <v>86</v>
      </c>
      <c r="I37" s="171" t="s">
        <v>86</v>
      </c>
      <c r="J37" s="168">
        <v>0.9</v>
      </c>
      <c r="K37" s="169" t="str">
        <f>IFERROR(SUMIFS(#REF!,#REF!,$I37,#REF!,$R$2)/SUMIFS(#REF!,#REF!,$I37,#REF!,$R$2),"-")</f>
        <v>-</v>
      </c>
      <c r="L37" s="169" t="str">
        <f>IFERROR(SUMIFS(#REF!,#REF!,$I37,#REF!,$R$7)/SUMIFS(#REF!,#REF!,$I37,#REF!,$R$7),"-")</f>
        <v>-</v>
      </c>
      <c r="M37" s="170" t="str">
        <f>IFERROR(SUMIFS(#REF!,#REF!,$I37,#REF!,$R$3)/SUMIFS(#REF!,#REF!,$I37,#REF!,$R$3),"-")</f>
        <v>-</v>
      </c>
      <c r="N37" s="170" t="str">
        <f>IFERROR(SUMIFS(#REF!,#REF!,$I37,#REF!,"&lt;="&amp;$R$2,#REF!,"&gt;="&amp;$S$2)/SUMIFS(#REF!,#REF!,$I37,#REF!,"&lt;="&amp;$R$2,#REF!,"&gt;="&amp;$S$2),"-")</f>
        <v>-</v>
      </c>
      <c r="O37" s="142"/>
      <c r="P37" s="140"/>
    </row>
    <row r="38" spans="1:16">
      <c r="A38" s="138"/>
      <c r="B38" s="142"/>
      <c r="C38" s="165" t="s">
        <v>25</v>
      </c>
      <c r="D38" s="166" t="s">
        <v>26</v>
      </c>
      <c r="E38" s="166" t="s">
        <v>27</v>
      </c>
      <c r="F38" s="171" t="s">
        <v>88</v>
      </c>
      <c r="G38" s="171" t="s">
        <v>88</v>
      </c>
      <c r="H38" s="171" t="s">
        <v>88</v>
      </c>
      <c r="I38" s="171" t="s">
        <v>88</v>
      </c>
      <c r="J38" s="168">
        <v>0.9</v>
      </c>
      <c r="K38" s="169" t="str">
        <f>IFERROR(SUMIFS(#REF!,#REF!,$I38,#REF!,$R$2)/SUMIFS(#REF!,#REF!,$I38,#REF!,$R$2),"-")</f>
        <v>-</v>
      </c>
      <c r="L38" s="169" t="str">
        <f>IFERROR(SUMIFS(#REF!,#REF!,$I38,#REF!,$R$7)/SUMIFS(#REF!,#REF!,$I38,#REF!,$R$7),"-")</f>
        <v>-</v>
      </c>
      <c r="M38" s="170" t="str">
        <f>IFERROR(SUMIFS(#REF!,#REF!,$I38,#REF!,$R$3)/SUMIFS(#REF!,#REF!,$I38,#REF!,$R$3),"-")</f>
        <v>-</v>
      </c>
      <c r="N38" s="170" t="str">
        <f>IFERROR(SUMIFS(#REF!,#REF!,$I38,#REF!,"&lt;="&amp;$R$2,#REF!,"&gt;="&amp;$S$2)/SUMIFS(#REF!,#REF!,$I38,#REF!,"&lt;="&amp;$R$2,#REF!,"&gt;="&amp;$S$2),"-")</f>
        <v>-</v>
      </c>
      <c r="O38" s="142"/>
      <c r="P38" s="140"/>
    </row>
    <row r="39" spans="1:16">
      <c r="A39" s="138"/>
      <c r="B39" s="142"/>
      <c r="C39" s="165" t="s">
        <v>25</v>
      </c>
      <c r="D39" s="166" t="s">
        <v>26</v>
      </c>
      <c r="E39" s="166" t="s">
        <v>27</v>
      </c>
      <c r="F39" s="171" t="s">
        <v>90</v>
      </c>
      <c r="G39" s="171" t="s">
        <v>90</v>
      </c>
      <c r="H39" s="171" t="s">
        <v>90</v>
      </c>
      <c r="I39" s="171" t="s">
        <v>90</v>
      </c>
      <c r="J39" s="168">
        <v>0.9</v>
      </c>
      <c r="K39" s="169" t="str">
        <f>IFERROR(SUMIFS(#REF!,#REF!,$I39,#REF!,$R$2)/SUMIFS(#REF!,#REF!,$I39,#REF!,$R$2),"-")</f>
        <v>-</v>
      </c>
      <c r="L39" s="169" t="str">
        <f>IFERROR(SUMIFS(#REF!,#REF!,$I39,#REF!,$R$7)/SUMIFS(#REF!,#REF!,$I39,#REF!,$R$7),"-")</f>
        <v>-</v>
      </c>
      <c r="M39" s="170" t="str">
        <f>IFERROR(SUMIFS(#REF!,#REF!,$I39,#REF!,$R$3)/SUMIFS(#REF!,#REF!,$I39,#REF!,$R$3),"-")</f>
        <v>-</v>
      </c>
      <c r="N39" s="170" t="str">
        <f>IFERROR(SUMIFS(#REF!,#REF!,$I39,#REF!,"&lt;="&amp;$R$2,#REF!,"&gt;="&amp;$S$2)/SUMIFS(#REF!,#REF!,$I39,#REF!,"&lt;="&amp;$R$2,#REF!,"&gt;="&amp;$S$2),"-")</f>
        <v>-</v>
      </c>
      <c r="O39" s="142"/>
      <c r="P39" s="140"/>
    </row>
    <row r="40" spans="1:16">
      <c r="A40" s="138"/>
      <c r="B40" s="142"/>
      <c r="C40" s="165" t="s">
        <v>25</v>
      </c>
      <c r="D40" s="166" t="s">
        <v>26</v>
      </c>
      <c r="E40" s="166" t="s">
        <v>27</v>
      </c>
      <c r="F40" s="171" t="s">
        <v>92</v>
      </c>
      <c r="G40" s="171" t="s">
        <v>92</v>
      </c>
      <c r="H40" s="171" t="s">
        <v>92</v>
      </c>
      <c r="I40" s="171" t="s">
        <v>92</v>
      </c>
      <c r="J40" s="168">
        <v>0.9</v>
      </c>
      <c r="K40" s="169" t="str">
        <f>IFERROR(SUMIFS(#REF!,#REF!,$I40,#REF!,$R$2)/SUMIFS(#REF!,#REF!,$I40,#REF!,$R$2),"-")</f>
        <v>-</v>
      </c>
      <c r="L40" s="169" t="str">
        <f>IFERROR(SUMIFS(#REF!,#REF!,$I40,#REF!,$R$7)/SUMIFS(#REF!,#REF!,$I40,#REF!,$R$7),"-")</f>
        <v>-</v>
      </c>
      <c r="M40" s="170" t="str">
        <f>IFERROR(SUMIFS(#REF!,#REF!,$I40,#REF!,$R$3)/SUMIFS(#REF!,#REF!,$I40,#REF!,$R$3),"-")</f>
        <v>-</v>
      </c>
      <c r="N40" s="170" t="str">
        <f>IFERROR(SUMIFS(#REF!,#REF!,$I40,#REF!,"&lt;="&amp;$R$2,#REF!,"&gt;="&amp;$S$2)/SUMIFS(#REF!,#REF!,$I40,#REF!,"&lt;="&amp;$R$2,#REF!,"&gt;="&amp;$S$2),"-")</f>
        <v>-</v>
      </c>
      <c r="O40" s="142"/>
      <c r="P40" s="140"/>
    </row>
    <row r="41" spans="1:16">
      <c r="A41" s="138"/>
      <c r="B41" s="142"/>
      <c r="C41" s="165" t="s">
        <v>25</v>
      </c>
      <c r="D41" s="166" t="s">
        <v>26</v>
      </c>
      <c r="E41" s="166" t="s">
        <v>27</v>
      </c>
      <c r="F41" s="171" t="s">
        <v>94</v>
      </c>
      <c r="G41" s="171" t="s">
        <v>94</v>
      </c>
      <c r="H41" s="171" t="s">
        <v>94</v>
      </c>
      <c r="I41" s="171" t="s">
        <v>94</v>
      </c>
      <c r="J41" s="168">
        <v>0.9</v>
      </c>
      <c r="K41" s="169" t="str">
        <f>IFERROR(SUMIFS(#REF!,#REF!,$I41,#REF!,$R$2)/SUMIFS(#REF!,#REF!,$I41,#REF!,$R$2),"-")</f>
        <v>-</v>
      </c>
      <c r="L41" s="169" t="str">
        <f>IFERROR(SUMIFS(#REF!,#REF!,$I41,#REF!,$R$7)/SUMIFS(#REF!,#REF!,$I41,#REF!,$R$7),"-")</f>
        <v>-</v>
      </c>
      <c r="M41" s="170" t="str">
        <f>IFERROR(SUMIFS(#REF!,#REF!,$I41,#REF!,$R$3)/SUMIFS(#REF!,#REF!,$I41,#REF!,$R$3),"-")</f>
        <v>-</v>
      </c>
      <c r="N41" s="170" t="str">
        <f>IFERROR(SUMIFS(#REF!,#REF!,$I41,#REF!,"&lt;="&amp;$R$2,#REF!,"&gt;="&amp;$S$2)/SUMIFS(#REF!,#REF!,$I41,#REF!,"&lt;="&amp;$R$2,#REF!,"&gt;="&amp;$S$2),"-")</f>
        <v>-</v>
      </c>
      <c r="O41" s="142"/>
      <c r="P41" s="140"/>
    </row>
    <row r="42" spans="1:16">
      <c r="A42" s="138"/>
      <c r="B42" s="142"/>
      <c r="C42" s="165" t="s">
        <v>25</v>
      </c>
      <c r="D42" s="166" t="s">
        <v>26</v>
      </c>
      <c r="E42" s="166" t="s">
        <v>27</v>
      </c>
      <c r="F42" s="171" t="s">
        <v>96</v>
      </c>
      <c r="G42" s="171" t="s">
        <v>96</v>
      </c>
      <c r="H42" s="171" t="s">
        <v>96</v>
      </c>
      <c r="I42" s="171" t="s">
        <v>96</v>
      </c>
      <c r="J42" s="168">
        <v>0.9</v>
      </c>
      <c r="K42" s="169" t="str">
        <f>IFERROR(SUMIFS(#REF!,#REF!,$I42,#REF!,$R$2)/SUMIFS(#REF!,#REF!,$I42,#REF!,$R$2),"-")</f>
        <v>-</v>
      </c>
      <c r="L42" s="169" t="str">
        <f>IFERROR(SUMIFS(#REF!,#REF!,$I42,#REF!,$R$7)/SUMIFS(#REF!,#REF!,$I42,#REF!,$R$7),"-")</f>
        <v>-</v>
      </c>
      <c r="M42" s="170" t="str">
        <f>IFERROR(SUMIFS(#REF!,#REF!,$I42,#REF!,$R$3)/SUMIFS(#REF!,#REF!,$I42,#REF!,$R$3),"-")</f>
        <v>-</v>
      </c>
      <c r="N42" s="170" t="str">
        <f>IFERROR(SUMIFS(#REF!,#REF!,$I42,#REF!,"&lt;="&amp;$R$2,#REF!,"&gt;="&amp;$S$2)/SUMIFS(#REF!,#REF!,$I42,#REF!,"&lt;="&amp;$R$2,#REF!,"&gt;="&amp;$S$2),"-")</f>
        <v>-</v>
      </c>
      <c r="O42" s="142"/>
      <c r="P42" s="140"/>
    </row>
    <row r="43" spans="1:16">
      <c r="A43" s="138"/>
      <c r="B43" s="142"/>
      <c r="C43" s="165" t="s">
        <v>25</v>
      </c>
      <c r="D43" s="166" t="s">
        <v>26</v>
      </c>
      <c r="E43" s="166" t="s">
        <v>27</v>
      </c>
      <c r="F43" s="171" t="s">
        <v>98</v>
      </c>
      <c r="G43" s="171" t="s">
        <v>98</v>
      </c>
      <c r="H43" s="171" t="s">
        <v>98</v>
      </c>
      <c r="I43" s="171" t="s">
        <v>98</v>
      </c>
      <c r="J43" s="168">
        <v>0.9</v>
      </c>
      <c r="K43" s="169" t="str">
        <f>IFERROR(SUMIFS(#REF!,#REF!,$I43,#REF!,$R$2)/SUMIFS(#REF!,#REF!,$I43,#REF!,$R$2),"-")</f>
        <v>-</v>
      </c>
      <c r="L43" s="169" t="str">
        <f>IFERROR(SUMIFS(#REF!,#REF!,$I43,#REF!,$R$7)/SUMIFS(#REF!,#REF!,$I43,#REF!,$R$7),"-")</f>
        <v>-</v>
      </c>
      <c r="M43" s="170" t="str">
        <f>IFERROR(SUMIFS(#REF!,#REF!,$I43,#REF!,$R$3)/SUMIFS(#REF!,#REF!,$I43,#REF!,$R$3),"-")</f>
        <v>-</v>
      </c>
      <c r="N43" s="170" t="str">
        <f>IFERROR(SUMIFS(#REF!,#REF!,$I43,#REF!,"&lt;="&amp;$R$2,#REF!,"&gt;="&amp;$S$2)/SUMIFS(#REF!,#REF!,$I43,#REF!,"&lt;="&amp;$R$2,#REF!,"&gt;="&amp;$S$2),"-")</f>
        <v>-</v>
      </c>
      <c r="O43" s="142"/>
      <c r="P43" s="140"/>
    </row>
    <row r="44" spans="1:16">
      <c r="A44" s="138"/>
      <c r="B44" s="142"/>
      <c r="C44" s="165" t="s">
        <v>25</v>
      </c>
      <c r="D44" s="166" t="s">
        <v>26</v>
      </c>
      <c r="E44" s="166" t="s">
        <v>27</v>
      </c>
      <c r="F44" s="171" t="s">
        <v>100</v>
      </c>
      <c r="G44" s="171" t="s">
        <v>100</v>
      </c>
      <c r="H44" s="171" t="s">
        <v>100</v>
      </c>
      <c r="I44" s="171" t="s">
        <v>100</v>
      </c>
      <c r="J44" s="168">
        <v>0.9</v>
      </c>
      <c r="K44" s="169" t="str">
        <f>IFERROR(SUMIFS(#REF!,#REF!,$I44,#REF!,$R$2)/SUMIFS(#REF!,#REF!,$I44,#REF!,$R$2),"-")</f>
        <v>-</v>
      </c>
      <c r="L44" s="169" t="str">
        <f>IFERROR(SUMIFS(#REF!,#REF!,$I44,#REF!,$R$7)/SUMIFS(#REF!,#REF!,$I44,#REF!,$R$7),"-")</f>
        <v>-</v>
      </c>
      <c r="M44" s="170" t="str">
        <f>IFERROR(SUMIFS(#REF!,#REF!,$I44,#REF!,$R$3)/SUMIFS(#REF!,#REF!,$I44,#REF!,$R$3),"-")</f>
        <v>-</v>
      </c>
      <c r="N44" s="170" t="str">
        <f>IFERROR(SUMIFS(#REF!,#REF!,$I44,#REF!,"&lt;="&amp;$R$2,#REF!,"&gt;="&amp;$S$2)/SUMIFS(#REF!,#REF!,$I44,#REF!,"&lt;="&amp;$R$2,#REF!,"&gt;="&amp;$S$2),"-")</f>
        <v>-</v>
      </c>
      <c r="O44" s="142"/>
      <c r="P44" s="140"/>
    </row>
    <row r="45" spans="1:16">
      <c r="A45" s="138"/>
      <c r="B45" s="142"/>
      <c r="C45" s="165" t="s">
        <v>25</v>
      </c>
      <c r="D45" s="166" t="s">
        <v>26</v>
      </c>
      <c r="E45" s="166" t="s">
        <v>27</v>
      </c>
      <c r="F45" s="171" t="s">
        <v>102</v>
      </c>
      <c r="G45" s="171" t="s">
        <v>102</v>
      </c>
      <c r="H45" s="171" t="s">
        <v>102</v>
      </c>
      <c r="I45" s="171" t="s">
        <v>102</v>
      </c>
      <c r="J45" s="168">
        <v>0.9</v>
      </c>
      <c r="K45" s="169" t="str">
        <f>IFERROR(SUMIFS(#REF!,#REF!,$I45,#REF!,$R$2)/SUMIFS(#REF!,#REF!,$I45,#REF!,$R$2),"-")</f>
        <v>-</v>
      </c>
      <c r="L45" s="169" t="str">
        <f>IFERROR(SUMIFS(#REF!,#REF!,$I45,#REF!,$R$7)/SUMIFS(#REF!,#REF!,$I45,#REF!,$R$7),"-")</f>
        <v>-</v>
      </c>
      <c r="M45" s="170" t="str">
        <f>IFERROR(SUMIFS(#REF!,#REF!,$I45,#REF!,$R$3)/SUMIFS(#REF!,#REF!,$I45,#REF!,$R$3),"-")</f>
        <v>-</v>
      </c>
      <c r="N45" s="170" t="str">
        <f>IFERROR(SUMIFS(#REF!,#REF!,$I45,#REF!,"&lt;="&amp;$R$2,#REF!,"&gt;="&amp;$S$2)/SUMIFS(#REF!,#REF!,$I45,#REF!,"&lt;="&amp;$R$2,#REF!,"&gt;="&amp;$S$2),"-")</f>
        <v>-</v>
      </c>
      <c r="O45" s="142"/>
      <c r="P45" s="140"/>
    </row>
    <row r="46" spans="1:16">
      <c r="A46" s="138"/>
      <c r="B46" s="142"/>
      <c r="C46" s="165" t="s">
        <v>25</v>
      </c>
      <c r="D46" s="166" t="s">
        <v>26</v>
      </c>
      <c r="E46" s="166" t="s">
        <v>27</v>
      </c>
      <c r="F46" s="171" t="s">
        <v>104</v>
      </c>
      <c r="G46" s="171" t="s">
        <v>104</v>
      </c>
      <c r="H46" s="171" t="s">
        <v>104</v>
      </c>
      <c r="I46" s="171" t="s">
        <v>104</v>
      </c>
      <c r="J46" s="168">
        <v>0.9</v>
      </c>
      <c r="K46" s="169" t="str">
        <f>IFERROR(SUMIFS(#REF!,#REF!,$I46,#REF!,$R$2)/SUMIFS(#REF!,#REF!,$I46,#REF!,$R$2),"-")</f>
        <v>-</v>
      </c>
      <c r="L46" s="169" t="str">
        <f>IFERROR(SUMIFS(#REF!,#REF!,$I46,#REF!,$R$7)/SUMIFS(#REF!,#REF!,$I46,#REF!,$R$7),"-")</f>
        <v>-</v>
      </c>
      <c r="M46" s="170" t="str">
        <f>IFERROR(SUMIFS(#REF!,#REF!,$I46,#REF!,$R$3)/SUMIFS(#REF!,#REF!,$I46,#REF!,$R$3),"-")</f>
        <v>-</v>
      </c>
      <c r="N46" s="170" t="str">
        <f>IFERROR(SUMIFS(#REF!,#REF!,$I46,#REF!,"&lt;="&amp;$R$2,#REF!,"&gt;="&amp;$S$2)/SUMIFS(#REF!,#REF!,$I46,#REF!,"&lt;="&amp;$R$2,#REF!,"&gt;="&amp;$S$2),"-")</f>
        <v>-</v>
      </c>
      <c r="O46" s="142"/>
      <c r="P46" s="140"/>
    </row>
    <row r="47" spans="1:16">
      <c r="A47" s="138"/>
      <c r="B47" s="142"/>
      <c r="C47" s="165" t="s">
        <v>25</v>
      </c>
      <c r="D47" s="166" t="s">
        <v>26</v>
      </c>
      <c r="E47" s="166" t="s">
        <v>27</v>
      </c>
      <c r="F47" s="171" t="s">
        <v>106</v>
      </c>
      <c r="G47" s="171" t="s">
        <v>106</v>
      </c>
      <c r="H47" s="171" t="s">
        <v>106</v>
      </c>
      <c r="I47" s="171" t="s">
        <v>106</v>
      </c>
      <c r="J47" s="168">
        <v>0.9</v>
      </c>
      <c r="K47" s="169" t="str">
        <f>IFERROR(SUMIFS(#REF!,#REF!,$I47,#REF!,$R$2)/SUMIFS(#REF!,#REF!,$I47,#REF!,$R$2),"-")</f>
        <v>-</v>
      </c>
      <c r="L47" s="169" t="str">
        <f>IFERROR(SUMIFS(#REF!,#REF!,$I47,#REF!,$R$7)/SUMIFS(#REF!,#REF!,$I47,#REF!,$R$7),"-")</f>
        <v>-</v>
      </c>
      <c r="M47" s="170" t="str">
        <f>IFERROR(SUMIFS(#REF!,#REF!,$I47,#REF!,$R$3)/SUMIFS(#REF!,#REF!,$I47,#REF!,$R$3),"-")</f>
        <v>-</v>
      </c>
      <c r="N47" s="170" t="str">
        <f>IFERROR(SUMIFS(#REF!,#REF!,$I47,#REF!,"&lt;="&amp;$R$2,#REF!,"&gt;="&amp;$S$2)/SUMIFS(#REF!,#REF!,$I47,#REF!,"&lt;="&amp;$R$2,#REF!,"&gt;="&amp;$S$2),"-")</f>
        <v>-</v>
      </c>
      <c r="O47" s="142"/>
      <c r="P47" s="140"/>
    </row>
    <row r="48" spans="1:16">
      <c r="A48" s="138"/>
      <c r="B48" s="142"/>
      <c r="C48" s="165" t="s">
        <v>25</v>
      </c>
      <c r="D48" s="166" t="s">
        <v>26</v>
      </c>
      <c r="E48" s="166" t="s">
        <v>27</v>
      </c>
      <c r="F48" s="171" t="s">
        <v>108</v>
      </c>
      <c r="G48" s="171" t="s">
        <v>108</v>
      </c>
      <c r="H48" s="171" t="s">
        <v>108</v>
      </c>
      <c r="I48" s="171" t="s">
        <v>108</v>
      </c>
      <c r="J48" s="168">
        <v>0.9</v>
      </c>
      <c r="K48" s="169" t="str">
        <f>IFERROR(SUMIFS(#REF!,#REF!,$I48,#REF!,$R$2)/SUMIFS(#REF!,#REF!,$I48,#REF!,$R$2),"-")</f>
        <v>-</v>
      </c>
      <c r="L48" s="169" t="str">
        <f>IFERROR(SUMIFS(#REF!,#REF!,$I48,#REF!,$R$7)/SUMIFS(#REF!,#REF!,$I48,#REF!,$R$7),"-")</f>
        <v>-</v>
      </c>
      <c r="M48" s="170" t="str">
        <f>IFERROR(SUMIFS(#REF!,#REF!,$I48,#REF!,$R$3)/SUMIFS(#REF!,#REF!,$I48,#REF!,$R$3),"-")</f>
        <v>-</v>
      </c>
      <c r="N48" s="170" t="str">
        <f>IFERROR(SUMIFS(#REF!,#REF!,$I48,#REF!,"&lt;="&amp;$R$2,#REF!,"&gt;="&amp;$S$2)/SUMIFS(#REF!,#REF!,$I48,#REF!,"&lt;="&amp;$R$2,#REF!,"&gt;="&amp;$S$2),"-")</f>
        <v>-</v>
      </c>
      <c r="O48" s="142"/>
      <c r="P48" s="140"/>
    </row>
    <row r="49" spans="1:16">
      <c r="A49" s="138"/>
      <c r="B49" s="142"/>
      <c r="C49" s="165" t="s">
        <v>25</v>
      </c>
      <c r="D49" s="166" t="s">
        <v>26</v>
      </c>
      <c r="E49" s="166" t="s">
        <v>27</v>
      </c>
      <c r="F49" s="171" t="s">
        <v>110</v>
      </c>
      <c r="G49" s="171" t="s">
        <v>110</v>
      </c>
      <c r="H49" s="171" t="s">
        <v>110</v>
      </c>
      <c r="I49" s="171" t="s">
        <v>110</v>
      </c>
      <c r="J49" s="168">
        <v>0.9</v>
      </c>
      <c r="K49" s="169" t="str">
        <f>IFERROR(SUMIFS(#REF!,#REF!,$I49,#REF!,$R$2)/SUMIFS(#REF!,#REF!,$I49,#REF!,$R$2),"-")</f>
        <v>-</v>
      </c>
      <c r="L49" s="169" t="str">
        <f>IFERROR(SUMIFS(#REF!,#REF!,$I49,#REF!,$R$7)/SUMIFS(#REF!,#REF!,$I49,#REF!,$R$7),"-")</f>
        <v>-</v>
      </c>
      <c r="M49" s="170" t="str">
        <f>IFERROR(SUMIFS(#REF!,#REF!,$I49,#REF!,$R$3)/SUMIFS(#REF!,#REF!,$I49,#REF!,$R$3),"-")</f>
        <v>-</v>
      </c>
      <c r="N49" s="170" t="str">
        <f>IFERROR(SUMIFS(#REF!,#REF!,$I49,#REF!,"&lt;="&amp;$R$2,#REF!,"&gt;="&amp;$S$2)/SUMIFS(#REF!,#REF!,$I49,#REF!,"&lt;="&amp;$R$2,#REF!,"&gt;="&amp;$S$2),"-")</f>
        <v>-</v>
      </c>
      <c r="O49" s="142"/>
      <c r="P49" s="140"/>
    </row>
    <row r="50" spans="1:16">
      <c r="A50" s="138"/>
      <c r="B50" s="142"/>
      <c r="C50" s="165" t="s">
        <v>25</v>
      </c>
      <c r="D50" s="166" t="s">
        <v>26</v>
      </c>
      <c r="E50" s="166" t="s">
        <v>27</v>
      </c>
      <c r="F50" s="171" t="s">
        <v>112</v>
      </c>
      <c r="G50" s="171" t="s">
        <v>112</v>
      </c>
      <c r="H50" s="171" t="s">
        <v>112</v>
      </c>
      <c r="I50" s="171" t="s">
        <v>112</v>
      </c>
      <c r="J50" s="168">
        <v>0.9</v>
      </c>
      <c r="K50" s="169" t="str">
        <f>IFERROR(SUMIFS(#REF!,#REF!,$I50,#REF!,$R$2)/SUMIFS(#REF!,#REF!,$I50,#REF!,$R$2),"-")</f>
        <v>-</v>
      </c>
      <c r="L50" s="169" t="str">
        <f>IFERROR(SUMIFS(#REF!,#REF!,$I50,#REF!,$R$7)/SUMIFS(#REF!,#REF!,$I50,#REF!,$R$7),"-")</f>
        <v>-</v>
      </c>
      <c r="M50" s="170" t="str">
        <f>IFERROR(SUMIFS(#REF!,#REF!,$I50,#REF!,$R$3)/SUMIFS(#REF!,#REF!,$I50,#REF!,$R$3),"-")</f>
        <v>-</v>
      </c>
      <c r="N50" s="170" t="str">
        <f>IFERROR(SUMIFS(#REF!,#REF!,$I50,#REF!,"&lt;="&amp;$R$2,#REF!,"&gt;="&amp;$S$2)/SUMIFS(#REF!,#REF!,$I50,#REF!,"&lt;="&amp;$R$2,#REF!,"&gt;="&amp;$S$2),"-")</f>
        <v>-</v>
      </c>
      <c r="O50" s="142"/>
      <c r="P50" s="140"/>
    </row>
    <row r="51" spans="1:16">
      <c r="A51" s="138"/>
      <c r="B51" s="142"/>
      <c r="C51" s="165" t="s">
        <v>25</v>
      </c>
      <c r="D51" s="166" t="s">
        <v>26</v>
      </c>
      <c r="E51" s="166" t="s">
        <v>27</v>
      </c>
      <c r="F51" s="171" t="s">
        <v>114</v>
      </c>
      <c r="G51" s="171" t="s">
        <v>114</v>
      </c>
      <c r="H51" s="171" t="s">
        <v>114</v>
      </c>
      <c r="I51" s="171" t="s">
        <v>114</v>
      </c>
      <c r="J51" s="168">
        <v>0.9</v>
      </c>
      <c r="K51" s="169" t="str">
        <f>IFERROR(SUMIFS(#REF!,#REF!,$I51,#REF!,$R$2)/SUMIFS(#REF!,#REF!,$I51,#REF!,$R$2),"-")</f>
        <v>-</v>
      </c>
      <c r="L51" s="169" t="str">
        <f>IFERROR(SUMIFS(#REF!,#REF!,$I51,#REF!,$R$7)/SUMIFS(#REF!,#REF!,$I51,#REF!,$R$7),"-")</f>
        <v>-</v>
      </c>
      <c r="M51" s="170" t="str">
        <f>IFERROR(SUMIFS(#REF!,#REF!,$I51,#REF!,$R$3)/SUMIFS(#REF!,#REF!,$I51,#REF!,$R$3),"-")</f>
        <v>-</v>
      </c>
      <c r="N51" s="170" t="str">
        <f>IFERROR(SUMIFS(#REF!,#REF!,$I51,#REF!,"&lt;="&amp;$R$2,#REF!,"&gt;="&amp;$S$2)/SUMIFS(#REF!,#REF!,$I51,#REF!,"&lt;="&amp;$R$2,#REF!,"&gt;="&amp;$S$2),"-")</f>
        <v>-</v>
      </c>
      <c r="O51" s="142"/>
      <c r="P51" s="140"/>
    </row>
    <row r="52" spans="1:16">
      <c r="A52" s="138"/>
      <c r="B52" s="142"/>
      <c r="C52" s="165" t="s">
        <v>25</v>
      </c>
      <c r="D52" s="166" t="s">
        <v>26</v>
      </c>
      <c r="E52" s="166" t="s">
        <v>27</v>
      </c>
      <c r="F52" s="171" t="s">
        <v>116</v>
      </c>
      <c r="G52" s="171" t="s">
        <v>116</v>
      </c>
      <c r="H52" s="171" t="s">
        <v>116</v>
      </c>
      <c r="I52" s="171" t="s">
        <v>116</v>
      </c>
      <c r="J52" s="168">
        <v>0.9</v>
      </c>
      <c r="K52" s="169" t="str">
        <f>IFERROR(SUMIFS(#REF!,#REF!,$I52,#REF!,$R$2)/SUMIFS(#REF!,#REF!,$I52,#REF!,$R$2),"-")</f>
        <v>-</v>
      </c>
      <c r="L52" s="169" t="str">
        <f>IFERROR(SUMIFS(#REF!,#REF!,$I52,#REF!,$R$7)/SUMIFS(#REF!,#REF!,$I52,#REF!,$R$7),"-")</f>
        <v>-</v>
      </c>
      <c r="M52" s="170" t="str">
        <f>IFERROR(SUMIFS(#REF!,#REF!,$I52,#REF!,$R$3)/SUMIFS(#REF!,#REF!,$I52,#REF!,$R$3),"-")</f>
        <v>-</v>
      </c>
      <c r="N52" s="170" t="str">
        <f>IFERROR(SUMIFS(#REF!,#REF!,$I52,#REF!,"&lt;="&amp;$R$2,#REF!,"&gt;="&amp;$S$2)/SUMIFS(#REF!,#REF!,$I52,#REF!,"&lt;="&amp;$R$2,#REF!,"&gt;="&amp;$S$2),"-")</f>
        <v>-</v>
      </c>
      <c r="O52" s="142"/>
      <c r="P52" s="140"/>
    </row>
    <row r="53" spans="1:16">
      <c r="A53" s="138"/>
      <c r="B53" s="142"/>
      <c r="C53" s="165" t="s">
        <v>25</v>
      </c>
      <c r="D53" s="166" t="s">
        <v>26</v>
      </c>
      <c r="E53" s="166" t="s">
        <v>27</v>
      </c>
      <c r="F53" s="171" t="s">
        <v>118</v>
      </c>
      <c r="G53" s="171" t="s">
        <v>118</v>
      </c>
      <c r="H53" s="171" t="s">
        <v>118</v>
      </c>
      <c r="I53" s="171" t="s">
        <v>118</v>
      </c>
      <c r="J53" s="168">
        <v>0.9</v>
      </c>
      <c r="K53" s="169" t="str">
        <f>IFERROR(SUMIFS(#REF!,#REF!,$I53,#REF!,$R$2)/SUMIFS(#REF!,#REF!,$I53,#REF!,$R$2),"-")</f>
        <v>-</v>
      </c>
      <c r="L53" s="169" t="str">
        <f>IFERROR(SUMIFS(#REF!,#REF!,$I53,#REF!,$R$7)/SUMIFS(#REF!,#REF!,$I53,#REF!,$R$7),"-")</f>
        <v>-</v>
      </c>
      <c r="M53" s="170" t="str">
        <f>IFERROR(SUMIFS(#REF!,#REF!,$I53,#REF!,$R$3)/SUMIFS(#REF!,#REF!,$I53,#REF!,$R$3),"-")</f>
        <v>-</v>
      </c>
      <c r="N53" s="170" t="str">
        <f>IFERROR(SUMIFS(#REF!,#REF!,$I53,#REF!,"&lt;="&amp;$R$2,#REF!,"&gt;="&amp;$S$2)/SUMIFS(#REF!,#REF!,$I53,#REF!,"&lt;="&amp;$R$2,#REF!,"&gt;="&amp;$S$2),"-")</f>
        <v>-</v>
      </c>
      <c r="O53" s="142"/>
      <c r="P53" s="140"/>
    </row>
    <row r="54" spans="1:16">
      <c r="A54" s="138"/>
      <c r="B54" s="142"/>
      <c r="C54" s="165" t="s">
        <v>25</v>
      </c>
      <c r="D54" s="166" t="s">
        <v>26</v>
      </c>
      <c r="E54" s="166" t="s">
        <v>27</v>
      </c>
      <c r="F54" s="171" t="s">
        <v>120</v>
      </c>
      <c r="G54" s="171" t="s">
        <v>120</v>
      </c>
      <c r="H54" s="171" t="s">
        <v>120</v>
      </c>
      <c r="I54" s="171" t="s">
        <v>120</v>
      </c>
      <c r="J54" s="168">
        <v>0.9</v>
      </c>
      <c r="K54" s="169" t="str">
        <f>IFERROR(SUMIFS(#REF!,#REF!,$I54,#REF!,$R$2)/SUMIFS(#REF!,#REF!,$I54,#REF!,$R$2),"-")</f>
        <v>-</v>
      </c>
      <c r="L54" s="169" t="str">
        <f>IFERROR(SUMIFS(#REF!,#REF!,$I54,#REF!,$R$7)/SUMIFS(#REF!,#REF!,$I54,#REF!,$R$7),"-")</f>
        <v>-</v>
      </c>
      <c r="M54" s="170" t="str">
        <f>IFERROR(SUMIFS(#REF!,#REF!,$I54,#REF!,$R$3)/SUMIFS(#REF!,#REF!,$I54,#REF!,$R$3),"-")</f>
        <v>-</v>
      </c>
      <c r="N54" s="170" t="str">
        <f>IFERROR(SUMIFS(#REF!,#REF!,$I54,#REF!,"&lt;="&amp;$R$2,#REF!,"&gt;="&amp;$S$2)/SUMIFS(#REF!,#REF!,$I54,#REF!,"&lt;="&amp;$R$2,#REF!,"&gt;="&amp;$S$2),"-")</f>
        <v>-</v>
      </c>
      <c r="O54" s="142"/>
      <c r="P54" s="140"/>
    </row>
    <row r="55" spans="1:16">
      <c r="A55" s="138"/>
      <c r="B55" s="142"/>
      <c r="C55" s="165" t="s">
        <v>25</v>
      </c>
      <c r="D55" s="166" t="s">
        <v>26</v>
      </c>
      <c r="E55" s="166" t="s">
        <v>27</v>
      </c>
      <c r="F55" s="171" t="s">
        <v>122</v>
      </c>
      <c r="G55" s="171" t="s">
        <v>122</v>
      </c>
      <c r="H55" s="171" t="s">
        <v>122</v>
      </c>
      <c r="I55" s="171" t="s">
        <v>122</v>
      </c>
      <c r="J55" s="168">
        <v>0.9</v>
      </c>
      <c r="K55" s="169" t="str">
        <f>IFERROR(SUMIFS(#REF!,#REF!,$I55,#REF!,$R$2)/SUMIFS(#REF!,#REF!,$I55,#REF!,$R$2),"-")</f>
        <v>-</v>
      </c>
      <c r="L55" s="169" t="str">
        <f>IFERROR(SUMIFS(#REF!,#REF!,$I55,#REF!,$R$7)/SUMIFS(#REF!,#REF!,$I55,#REF!,$R$7),"-")</f>
        <v>-</v>
      </c>
      <c r="M55" s="170" t="str">
        <f>IFERROR(SUMIFS(#REF!,#REF!,$I55,#REF!,$R$3)/SUMIFS(#REF!,#REF!,$I55,#REF!,$R$3),"-")</f>
        <v>-</v>
      </c>
      <c r="N55" s="170" t="str">
        <f>IFERROR(SUMIFS(#REF!,#REF!,$I55,#REF!,"&lt;="&amp;$R$2,#REF!,"&gt;="&amp;$S$2)/SUMIFS(#REF!,#REF!,$I55,#REF!,"&lt;="&amp;$R$2,#REF!,"&gt;="&amp;$S$2),"-")</f>
        <v>-</v>
      </c>
      <c r="O55" s="142"/>
      <c r="P55" s="140"/>
    </row>
    <row r="56" spans="1:16">
      <c r="A56" s="138"/>
      <c r="B56" s="142"/>
      <c r="C56" s="165" t="s">
        <v>25</v>
      </c>
      <c r="D56" s="166" t="s">
        <v>26</v>
      </c>
      <c r="E56" s="166" t="s">
        <v>27</v>
      </c>
      <c r="F56" s="171" t="s">
        <v>124</v>
      </c>
      <c r="G56" s="171" t="s">
        <v>124</v>
      </c>
      <c r="H56" s="171" t="s">
        <v>124</v>
      </c>
      <c r="I56" s="171" t="s">
        <v>124</v>
      </c>
      <c r="J56" s="168">
        <v>0.9</v>
      </c>
      <c r="K56" s="169" t="str">
        <f>IFERROR(SUMIFS(#REF!,#REF!,$I56,#REF!,$R$2)/SUMIFS(#REF!,#REF!,$I56,#REF!,$R$2),"-")</f>
        <v>-</v>
      </c>
      <c r="L56" s="169" t="str">
        <f>IFERROR(SUMIFS(#REF!,#REF!,$I56,#REF!,$R$7)/SUMIFS(#REF!,#REF!,$I56,#REF!,$R$7),"-")</f>
        <v>-</v>
      </c>
      <c r="M56" s="170" t="str">
        <f>IFERROR(SUMIFS(#REF!,#REF!,$I56,#REF!,$R$3)/SUMIFS(#REF!,#REF!,$I56,#REF!,$R$3),"-")</f>
        <v>-</v>
      </c>
      <c r="N56" s="170" t="str">
        <f>IFERROR(SUMIFS(#REF!,#REF!,$I56,#REF!,"&lt;="&amp;$R$2,#REF!,"&gt;="&amp;$S$2)/SUMIFS(#REF!,#REF!,$I56,#REF!,"&lt;="&amp;$R$2,#REF!,"&gt;="&amp;$S$2),"-")</f>
        <v>-</v>
      </c>
      <c r="O56" s="142"/>
      <c r="P56" s="140"/>
    </row>
    <row r="57" spans="1:16">
      <c r="A57" s="138"/>
      <c r="B57" s="142"/>
      <c r="C57" s="165" t="s">
        <v>25</v>
      </c>
      <c r="D57" s="166" t="s">
        <v>26</v>
      </c>
      <c r="E57" s="166" t="s">
        <v>27</v>
      </c>
      <c r="F57" s="171" t="s">
        <v>126</v>
      </c>
      <c r="G57" s="171" t="s">
        <v>126</v>
      </c>
      <c r="H57" s="171" t="s">
        <v>126</v>
      </c>
      <c r="I57" s="171" t="s">
        <v>126</v>
      </c>
      <c r="J57" s="168">
        <v>0.9</v>
      </c>
      <c r="K57" s="169" t="str">
        <f>IFERROR(SUMIFS(#REF!,#REF!,$I57,#REF!,$R$2)/SUMIFS(#REF!,#REF!,$I57,#REF!,$R$2),"-")</f>
        <v>-</v>
      </c>
      <c r="L57" s="169" t="str">
        <f>IFERROR(SUMIFS(#REF!,#REF!,$I57,#REF!,$R$7)/SUMIFS(#REF!,#REF!,$I57,#REF!,$R$7),"-")</f>
        <v>-</v>
      </c>
      <c r="M57" s="170" t="str">
        <f>IFERROR(SUMIFS(#REF!,#REF!,$I57,#REF!,$R$3)/SUMIFS(#REF!,#REF!,$I57,#REF!,$R$3),"-")</f>
        <v>-</v>
      </c>
      <c r="N57" s="170" t="str">
        <f>IFERROR(SUMIFS(#REF!,#REF!,$I57,#REF!,"&lt;="&amp;$R$2,#REF!,"&gt;="&amp;$S$2)/SUMIFS(#REF!,#REF!,$I57,#REF!,"&lt;="&amp;$R$2,#REF!,"&gt;="&amp;$S$2),"-")</f>
        <v>-</v>
      </c>
      <c r="O57" s="142"/>
      <c r="P57" s="140"/>
    </row>
    <row r="58" spans="1:16">
      <c r="A58" s="138"/>
      <c r="B58" s="142"/>
      <c r="C58" s="165" t="s">
        <v>25</v>
      </c>
      <c r="D58" s="166" t="s">
        <v>26</v>
      </c>
      <c r="E58" s="166" t="s">
        <v>27</v>
      </c>
      <c r="F58" s="171" t="s">
        <v>128</v>
      </c>
      <c r="G58" s="171" t="s">
        <v>128</v>
      </c>
      <c r="H58" s="171" t="s">
        <v>128</v>
      </c>
      <c r="I58" s="171" t="s">
        <v>128</v>
      </c>
      <c r="J58" s="168">
        <v>0.9</v>
      </c>
      <c r="K58" s="169" t="str">
        <f>IFERROR(SUMIFS(#REF!,#REF!,$I58,#REF!,$R$2)/SUMIFS(#REF!,#REF!,$I58,#REF!,$R$2),"-")</f>
        <v>-</v>
      </c>
      <c r="L58" s="169" t="str">
        <f>IFERROR(SUMIFS(#REF!,#REF!,$I58,#REF!,$R$7)/SUMIFS(#REF!,#REF!,$I58,#REF!,$R$7),"-")</f>
        <v>-</v>
      </c>
      <c r="M58" s="170" t="str">
        <f>IFERROR(SUMIFS(#REF!,#REF!,$I58,#REF!,$R$3)/SUMIFS(#REF!,#REF!,$I58,#REF!,$R$3),"-")</f>
        <v>-</v>
      </c>
      <c r="N58" s="170" t="str">
        <f>IFERROR(SUMIFS(#REF!,#REF!,$I58,#REF!,"&lt;="&amp;$R$2,#REF!,"&gt;="&amp;$S$2)/SUMIFS(#REF!,#REF!,$I58,#REF!,"&lt;="&amp;$R$2,#REF!,"&gt;="&amp;$S$2),"-")</f>
        <v>-</v>
      </c>
      <c r="O58" s="142"/>
      <c r="P58" s="140"/>
    </row>
    <row r="59" spans="1:16">
      <c r="A59" s="138"/>
      <c r="B59" s="142"/>
      <c r="C59" s="165" t="s">
        <v>25</v>
      </c>
      <c r="D59" s="166" t="s">
        <v>26</v>
      </c>
      <c r="E59" s="166" t="s">
        <v>27</v>
      </c>
      <c r="F59" s="171" t="s">
        <v>130</v>
      </c>
      <c r="G59" s="171" t="s">
        <v>130</v>
      </c>
      <c r="H59" s="171" t="s">
        <v>130</v>
      </c>
      <c r="I59" s="171" t="s">
        <v>130</v>
      </c>
      <c r="J59" s="168">
        <v>0.9</v>
      </c>
      <c r="K59" s="169" t="str">
        <f>IFERROR(SUMIFS(#REF!,#REF!,$I59,#REF!,$R$2)/SUMIFS(#REF!,#REF!,$I59,#REF!,$R$2),"-")</f>
        <v>-</v>
      </c>
      <c r="L59" s="169" t="str">
        <f>IFERROR(SUMIFS(#REF!,#REF!,$I59,#REF!,$R$7)/SUMIFS(#REF!,#REF!,$I59,#REF!,$R$7),"-")</f>
        <v>-</v>
      </c>
      <c r="M59" s="170" t="str">
        <f>IFERROR(SUMIFS(#REF!,#REF!,$I59,#REF!,$R$3)/SUMIFS(#REF!,#REF!,$I59,#REF!,$R$3),"-")</f>
        <v>-</v>
      </c>
      <c r="N59" s="170" t="str">
        <f>IFERROR(SUMIFS(#REF!,#REF!,$I59,#REF!,"&lt;="&amp;$R$2,#REF!,"&gt;="&amp;$S$2)/SUMIFS(#REF!,#REF!,$I59,#REF!,"&lt;="&amp;$R$2,#REF!,"&gt;="&amp;$S$2),"-")</f>
        <v>-</v>
      </c>
      <c r="O59" s="142"/>
      <c r="P59" s="140"/>
    </row>
    <row r="60" spans="1:16">
      <c r="A60" s="138"/>
      <c r="B60" s="142"/>
      <c r="C60" s="165" t="s">
        <v>25</v>
      </c>
      <c r="D60" s="166" t="s">
        <v>26</v>
      </c>
      <c r="E60" s="166" t="s">
        <v>27</v>
      </c>
      <c r="F60" s="171" t="s">
        <v>132</v>
      </c>
      <c r="G60" s="171" t="s">
        <v>132</v>
      </c>
      <c r="H60" s="171" t="s">
        <v>132</v>
      </c>
      <c r="I60" s="171" t="s">
        <v>132</v>
      </c>
      <c r="J60" s="168">
        <v>0.9</v>
      </c>
      <c r="K60" s="169" t="str">
        <f>IFERROR(SUMIFS(#REF!,#REF!,$I60,#REF!,$R$2)/SUMIFS(#REF!,#REF!,$I60,#REF!,$R$2),"-")</f>
        <v>-</v>
      </c>
      <c r="L60" s="169" t="str">
        <f>IFERROR(SUMIFS(#REF!,#REF!,$I60,#REF!,$R$7)/SUMIFS(#REF!,#REF!,$I60,#REF!,$R$7),"-")</f>
        <v>-</v>
      </c>
      <c r="M60" s="170" t="str">
        <f>IFERROR(SUMIFS(#REF!,#REF!,$I60,#REF!,$R$3)/SUMIFS(#REF!,#REF!,$I60,#REF!,$R$3),"-")</f>
        <v>-</v>
      </c>
      <c r="N60" s="170" t="str">
        <f>IFERROR(SUMIFS(#REF!,#REF!,$I60,#REF!,"&lt;="&amp;$R$2,#REF!,"&gt;="&amp;$S$2)/SUMIFS(#REF!,#REF!,$I60,#REF!,"&lt;="&amp;$R$2,#REF!,"&gt;="&amp;$S$2),"-")</f>
        <v>-</v>
      </c>
      <c r="O60" s="142"/>
      <c r="P60" s="140"/>
    </row>
    <row r="61" spans="1:16">
      <c r="A61" s="138"/>
      <c r="B61" s="142"/>
      <c r="C61" s="165" t="s">
        <v>25</v>
      </c>
      <c r="D61" s="166" t="s">
        <v>26</v>
      </c>
      <c r="E61" s="166" t="s">
        <v>27</v>
      </c>
      <c r="F61" s="171" t="s">
        <v>134</v>
      </c>
      <c r="G61" s="171" t="s">
        <v>134</v>
      </c>
      <c r="H61" s="171" t="s">
        <v>134</v>
      </c>
      <c r="I61" s="171" t="s">
        <v>134</v>
      </c>
      <c r="J61" s="168">
        <v>0.9</v>
      </c>
      <c r="K61" s="169" t="str">
        <f>IFERROR(SUMIFS(#REF!,#REF!,$I61,#REF!,$R$2)/SUMIFS(#REF!,#REF!,$I61,#REF!,$R$2),"-")</f>
        <v>-</v>
      </c>
      <c r="L61" s="169" t="str">
        <f>IFERROR(SUMIFS(#REF!,#REF!,$I61,#REF!,$R$7)/SUMIFS(#REF!,#REF!,$I61,#REF!,$R$7),"-")</f>
        <v>-</v>
      </c>
      <c r="M61" s="170" t="str">
        <f>IFERROR(SUMIFS(#REF!,#REF!,$I61,#REF!,$R$3)/SUMIFS(#REF!,#REF!,$I61,#REF!,$R$3),"-")</f>
        <v>-</v>
      </c>
      <c r="N61" s="170" t="str">
        <f>IFERROR(SUMIFS(#REF!,#REF!,$I61,#REF!,"&lt;="&amp;$R$2,#REF!,"&gt;="&amp;$S$2)/SUMIFS(#REF!,#REF!,$I61,#REF!,"&lt;="&amp;$R$2,#REF!,"&gt;="&amp;$S$2),"-")</f>
        <v>-</v>
      </c>
      <c r="O61" s="142"/>
      <c r="P61" s="140"/>
    </row>
    <row r="62" spans="1:16">
      <c r="A62" s="138"/>
      <c r="B62" s="142"/>
      <c r="C62" s="165" t="s">
        <v>25</v>
      </c>
      <c r="D62" s="166" t="s">
        <v>135</v>
      </c>
      <c r="E62" s="166" t="s">
        <v>27</v>
      </c>
      <c r="F62" s="171" t="s">
        <v>137</v>
      </c>
      <c r="G62" s="171" t="s">
        <v>137</v>
      </c>
      <c r="H62" s="171" t="s">
        <v>137</v>
      </c>
      <c r="I62" s="171" t="s">
        <v>137</v>
      </c>
      <c r="J62" s="168">
        <v>0.9</v>
      </c>
      <c r="K62" s="169" t="str">
        <f>IFERROR(SUMIFS(#REF!,#REF!,$I62,#REF!,$R$2)/SUMIFS(#REF!,#REF!,$I62,#REF!,$R$2),"-")</f>
        <v>-</v>
      </c>
      <c r="L62" s="169" t="str">
        <f>IFERROR(SUMIFS(#REF!,#REF!,$I62,#REF!,$R$7)/SUMIFS(#REF!,#REF!,$I62,#REF!,$R$7),"-")</f>
        <v>-</v>
      </c>
      <c r="M62" s="170" t="str">
        <f>IFERROR(SUMIFS(#REF!,#REF!,$I62,#REF!,$R$3)/SUMIFS(#REF!,#REF!,$I62,#REF!,$R$3),"-")</f>
        <v>-</v>
      </c>
      <c r="N62" s="170" t="str">
        <f>IFERROR(SUMIFS(#REF!,#REF!,$I62,#REF!,"&lt;="&amp;$R$2,#REF!,"&gt;="&amp;$S$2)/SUMIFS(#REF!,#REF!,$I62,#REF!,"&lt;="&amp;$R$2,#REF!,"&gt;="&amp;$S$2),"-")</f>
        <v>-</v>
      </c>
      <c r="O62" s="142"/>
      <c r="P62" s="140"/>
    </row>
    <row r="63" spans="1:16">
      <c r="A63" s="138"/>
      <c r="B63" s="142"/>
      <c r="C63" s="165" t="s">
        <v>25</v>
      </c>
      <c r="D63" s="166" t="s">
        <v>26</v>
      </c>
      <c r="E63" s="166" t="s">
        <v>27</v>
      </c>
      <c r="F63" s="171" t="s">
        <v>139</v>
      </c>
      <c r="G63" s="171" t="s">
        <v>139</v>
      </c>
      <c r="H63" s="171" t="s">
        <v>139</v>
      </c>
      <c r="I63" s="171" t="s">
        <v>139</v>
      </c>
      <c r="J63" s="168">
        <v>0.9</v>
      </c>
      <c r="K63" s="169" t="str">
        <f>IFERROR(SUMIFS(#REF!,#REF!,$I63,#REF!,$R$2)/SUMIFS(#REF!,#REF!,$I63,#REF!,$R$2),"-")</f>
        <v>-</v>
      </c>
      <c r="L63" s="169" t="str">
        <f>IFERROR(SUMIFS(#REF!,#REF!,$I63,#REF!,$R$7)/SUMIFS(#REF!,#REF!,$I63,#REF!,$R$7),"-")</f>
        <v>-</v>
      </c>
      <c r="M63" s="170" t="str">
        <f>IFERROR(SUMIFS(#REF!,#REF!,$I63,#REF!,$R$3)/SUMIFS(#REF!,#REF!,$I63,#REF!,$R$3),"-")</f>
        <v>-</v>
      </c>
      <c r="N63" s="170" t="str">
        <f>IFERROR(SUMIFS(#REF!,#REF!,$I63,#REF!,"&lt;="&amp;$R$2,#REF!,"&gt;="&amp;$S$2)/SUMIFS(#REF!,#REF!,$I63,#REF!,"&lt;="&amp;$R$2,#REF!,"&gt;="&amp;$S$2),"-")</f>
        <v>-</v>
      </c>
      <c r="O63" s="142"/>
      <c r="P63" s="140"/>
    </row>
    <row r="64" spans="1:16">
      <c r="A64" s="138"/>
      <c r="B64" s="142"/>
      <c r="C64" s="165" t="s">
        <v>25</v>
      </c>
      <c r="D64" s="166" t="s">
        <v>26</v>
      </c>
      <c r="E64" s="166" t="s">
        <v>27</v>
      </c>
      <c r="F64" s="171" t="s">
        <v>141</v>
      </c>
      <c r="G64" s="171" t="s">
        <v>141</v>
      </c>
      <c r="H64" s="171" t="s">
        <v>141</v>
      </c>
      <c r="I64" s="171" t="s">
        <v>141</v>
      </c>
      <c r="J64" s="168">
        <v>0.9</v>
      </c>
      <c r="K64" s="169" t="str">
        <f>IFERROR(SUMIFS(#REF!,#REF!,$I64,#REF!,$R$2)/SUMIFS(#REF!,#REF!,$I64,#REF!,$R$2),"-")</f>
        <v>-</v>
      </c>
      <c r="L64" s="169" t="str">
        <f>IFERROR(SUMIFS(#REF!,#REF!,$I64,#REF!,$R$7)/SUMIFS(#REF!,#REF!,$I64,#REF!,$R$7),"-")</f>
        <v>-</v>
      </c>
      <c r="M64" s="170" t="str">
        <f>IFERROR(SUMIFS(#REF!,#REF!,$I64,#REF!,$R$3)/SUMIFS(#REF!,#REF!,$I64,#REF!,$R$3),"-")</f>
        <v>-</v>
      </c>
      <c r="N64" s="170" t="str">
        <f>IFERROR(SUMIFS(#REF!,#REF!,$I64,#REF!,"&lt;="&amp;$R$2,#REF!,"&gt;="&amp;$S$2)/SUMIFS(#REF!,#REF!,$I64,#REF!,"&lt;="&amp;$R$2,#REF!,"&gt;="&amp;$S$2),"-")</f>
        <v>-</v>
      </c>
      <c r="O64" s="142"/>
      <c r="P64" s="140"/>
    </row>
    <row r="65" spans="1:16">
      <c r="A65" s="138"/>
      <c r="B65" s="142"/>
      <c r="C65" s="165" t="s">
        <v>25</v>
      </c>
      <c r="D65" s="166" t="s">
        <v>26</v>
      </c>
      <c r="E65" s="166" t="s">
        <v>27</v>
      </c>
      <c r="F65" s="171" t="s">
        <v>143</v>
      </c>
      <c r="G65" s="171" t="s">
        <v>143</v>
      </c>
      <c r="H65" s="171" t="s">
        <v>143</v>
      </c>
      <c r="I65" s="171" t="s">
        <v>143</v>
      </c>
      <c r="J65" s="168">
        <v>0.9</v>
      </c>
      <c r="K65" s="169" t="str">
        <f>IFERROR(SUMIFS(#REF!,#REF!,$I65,#REF!,$R$2)/SUMIFS(#REF!,#REF!,$I65,#REF!,$R$2),"-")</f>
        <v>-</v>
      </c>
      <c r="L65" s="169" t="str">
        <f>IFERROR(SUMIFS(#REF!,#REF!,$I65,#REF!,$R$7)/SUMIFS(#REF!,#REF!,$I65,#REF!,$R$7),"-")</f>
        <v>-</v>
      </c>
      <c r="M65" s="170" t="str">
        <f>IFERROR(SUMIFS(#REF!,#REF!,$I65,#REF!,$R$3)/SUMIFS(#REF!,#REF!,$I65,#REF!,$R$3),"-")</f>
        <v>-</v>
      </c>
      <c r="N65" s="170" t="str">
        <f>IFERROR(SUMIFS(#REF!,#REF!,$I65,#REF!,"&lt;="&amp;$R$2,#REF!,"&gt;="&amp;$S$2)/SUMIFS(#REF!,#REF!,$I65,#REF!,"&lt;="&amp;$R$2,#REF!,"&gt;="&amp;$S$2),"-")</f>
        <v>-</v>
      </c>
      <c r="O65" s="142"/>
      <c r="P65" s="140"/>
    </row>
    <row r="66" spans="1:16">
      <c r="A66" s="138"/>
      <c r="B66" s="142"/>
      <c r="C66" s="165" t="s">
        <v>25</v>
      </c>
      <c r="D66" s="166" t="s">
        <v>26</v>
      </c>
      <c r="E66" s="166" t="s">
        <v>27</v>
      </c>
      <c r="F66" s="171" t="s">
        <v>145</v>
      </c>
      <c r="G66" s="171" t="s">
        <v>145</v>
      </c>
      <c r="H66" s="171" t="s">
        <v>145</v>
      </c>
      <c r="I66" s="171" t="s">
        <v>145</v>
      </c>
      <c r="J66" s="168">
        <v>0.9</v>
      </c>
      <c r="K66" s="169" t="str">
        <f>IFERROR(SUMIFS(#REF!,#REF!,$I66,#REF!,$R$2)/SUMIFS(#REF!,#REF!,$I66,#REF!,$R$2),"-")</f>
        <v>-</v>
      </c>
      <c r="L66" s="169" t="str">
        <f>IFERROR(SUMIFS(#REF!,#REF!,$I66,#REF!,$R$7)/SUMIFS(#REF!,#REF!,$I66,#REF!,$R$7),"-")</f>
        <v>-</v>
      </c>
      <c r="M66" s="170" t="str">
        <f>IFERROR(SUMIFS(#REF!,#REF!,$I66,#REF!,$R$3)/SUMIFS(#REF!,#REF!,$I66,#REF!,$R$3),"-")</f>
        <v>-</v>
      </c>
      <c r="N66" s="170" t="str">
        <f>IFERROR(SUMIFS(#REF!,#REF!,$I66,#REF!,"&lt;="&amp;$R$2,#REF!,"&gt;="&amp;$S$2)/SUMIFS(#REF!,#REF!,$I66,#REF!,"&lt;="&amp;$R$2,#REF!,"&gt;="&amp;$S$2),"-")</f>
        <v>-</v>
      </c>
      <c r="O66" s="142"/>
      <c r="P66" s="140"/>
    </row>
    <row r="67" spans="1:16">
      <c r="A67" s="138"/>
      <c r="B67" s="142"/>
      <c r="C67" s="165" t="s">
        <v>25</v>
      </c>
      <c r="D67" s="166" t="s">
        <v>26</v>
      </c>
      <c r="E67" s="166" t="s">
        <v>27</v>
      </c>
      <c r="F67" s="171" t="s">
        <v>147</v>
      </c>
      <c r="G67" s="171" t="s">
        <v>147</v>
      </c>
      <c r="H67" s="171" t="s">
        <v>147</v>
      </c>
      <c r="I67" s="171" t="s">
        <v>147</v>
      </c>
      <c r="J67" s="168">
        <v>0.9</v>
      </c>
      <c r="K67" s="169" t="str">
        <f>IFERROR(SUMIFS(#REF!,#REF!,$I67,#REF!,$R$2)/SUMIFS(#REF!,#REF!,$I67,#REF!,$R$2),"-")</f>
        <v>-</v>
      </c>
      <c r="L67" s="169" t="str">
        <f>IFERROR(SUMIFS(#REF!,#REF!,$I67,#REF!,$R$7)/SUMIFS(#REF!,#REF!,$I67,#REF!,$R$7),"-")</f>
        <v>-</v>
      </c>
      <c r="M67" s="170" t="str">
        <f>IFERROR(SUMIFS(#REF!,#REF!,$I67,#REF!,$R$3)/SUMIFS(#REF!,#REF!,$I67,#REF!,$R$3),"-")</f>
        <v>-</v>
      </c>
      <c r="N67" s="170" t="str">
        <f>IFERROR(SUMIFS(#REF!,#REF!,$I67,#REF!,"&lt;="&amp;$R$2,#REF!,"&gt;="&amp;$S$2)/SUMIFS(#REF!,#REF!,$I67,#REF!,"&lt;="&amp;$R$2,#REF!,"&gt;="&amp;$S$2),"-")</f>
        <v>-</v>
      </c>
      <c r="O67" s="142"/>
      <c r="P67" s="140"/>
    </row>
    <row r="68" spans="1:16">
      <c r="A68" s="138"/>
      <c r="B68" s="142"/>
      <c r="C68" s="165" t="s">
        <v>25</v>
      </c>
      <c r="D68" s="166" t="s">
        <v>26</v>
      </c>
      <c r="E68" s="166" t="s">
        <v>27</v>
      </c>
      <c r="F68" s="171" t="s">
        <v>149</v>
      </c>
      <c r="G68" s="171" t="s">
        <v>149</v>
      </c>
      <c r="H68" s="171" t="s">
        <v>149</v>
      </c>
      <c r="I68" s="171" t="s">
        <v>149</v>
      </c>
      <c r="J68" s="168">
        <v>0.9</v>
      </c>
      <c r="K68" s="169" t="str">
        <f>IFERROR(SUMIFS(#REF!,#REF!,$I68,#REF!,$R$2)/SUMIFS(#REF!,#REF!,$I68,#REF!,$R$2),"-")</f>
        <v>-</v>
      </c>
      <c r="L68" s="169" t="str">
        <f>IFERROR(SUMIFS(#REF!,#REF!,$I68,#REF!,$R$7)/SUMIFS(#REF!,#REF!,$I68,#REF!,$R$7),"-")</f>
        <v>-</v>
      </c>
      <c r="M68" s="170" t="str">
        <f>IFERROR(SUMIFS(#REF!,#REF!,$I68,#REF!,$R$3)/SUMIFS(#REF!,#REF!,$I68,#REF!,$R$3),"-")</f>
        <v>-</v>
      </c>
      <c r="N68" s="170" t="str">
        <f>IFERROR(SUMIFS(#REF!,#REF!,$I68,#REF!,"&lt;="&amp;$R$2,#REF!,"&gt;="&amp;$S$2)/SUMIFS(#REF!,#REF!,$I68,#REF!,"&lt;="&amp;$R$2,#REF!,"&gt;="&amp;$S$2),"-")</f>
        <v>-</v>
      </c>
      <c r="O68" s="142"/>
      <c r="P68" s="140"/>
    </row>
    <row r="69" spans="1:16">
      <c r="A69" s="138"/>
      <c r="B69" s="142"/>
      <c r="C69" s="165" t="s">
        <v>25</v>
      </c>
      <c r="D69" s="166" t="s">
        <v>26</v>
      </c>
      <c r="E69" s="166" t="s">
        <v>27</v>
      </c>
      <c r="F69" s="171" t="s">
        <v>151</v>
      </c>
      <c r="G69" s="171" t="s">
        <v>151</v>
      </c>
      <c r="H69" s="171" t="s">
        <v>151</v>
      </c>
      <c r="I69" s="171" t="s">
        <v>151</v>
      </c>
      <c r="J69" s="168">
        <v>0.9</v>
      </c>
      <c r="K69" s="169" t="str">
        <f>IFERROR(SUMIFS(#REF!,#REF!,$I69,#REF!,$R$2)/SUMIFS(#REF!,#REF!,$I69,#REF!,$R$2),"-")</f>
        <v>-</v>
      </c>
      <c r="L69" s="169" t="str">
        <f>IFERROR(SUMIFS(#REF!,#REF!,$I69,#REF!,$R$7)/SUMIFS(#REF!,#REF!,$I69,#REF!,$R$7),"-")</f>
        <v>-</v>
      </c>
      <c r="M69" s="170" t="str">
        <f>IFERROR(SUMIFS(#REF!,#REF!,$I69,#REF!,$R$3)/SUMIFS(#REF!,#REF!,$I69,#REF!,$R$3),"-")</f>
        <v>-</v>
      </c>
      <c r="N69" s="170" t="str">
        <f>IFERROR(SUMIFS(#REF!,#REF!,$I69,#REF!,"&lt;="&amp;$R$2,#REF!,"&gt;="&amp;$S$2)/SUMIFS(#REF!,#REF!,$I69,#REF!,"&lt;="&amp;$R$2,#REF!,"&gt;="&amp;$S$2),"-")</f>
        <v>-</v>
      </c>
      <c r="O69" s="142"/>
      <c r="P69" s="140"/>
    </row>
    <row r="70" spans="1:16">
      <c r="A70" s="138"/>
      <c r="B70" s="142"/>
      <c r="C70" s="165" t="s">
        <v>25</v>
      </c>
      <c r="D70" s="166" t="s">
        <v>26</v>
      </c>
      <c r="E70" s="166" t="s">
        <v>27</v>
      </c>
      <c r="F70" s="171" t="s">
        <v>153</v>
      </c>
      <c r="G70" s="171" t="s">
        <v>153</v>
      </c>
      <c r="H70" s="171" t="s">
        <v>153</v>
      </c>
      <c r="I70" s="171" t="s">
        <v>153</v>
      </c>
      <c r="J70" s="168">
        <v>0.9</v>
      </c>
      <c r="K70" s="169" t="str">
        <f>IFERROR(SUMIFS(#REF!,#REF!,$I70,#REF!,$R$2)/SUMIFS(#REF!,#REF!,$I70,#REF!,$R$2),"-")</f>
        <v>-</v>
      </c>
      <c r="L70" s="169" t="str">
        <f>IFERROR(SUMIFS(#REF!,#REF!,$I70,#REF!,$R$7)/SUMIFS(#REF!,#REF!,$I70,#REF!,$R$7),"-")</f>
        <v>-</v>
      </c>
      <c r="M70" s="170" t="str">
        <f>IFERROR(SUMIFS(#REF!,#REF!,$I70,#REF!,$R$3)/SUMIFS(#REF!,#REF!,$I70,#REF!,$R$3),"-")</f>
        <v>-</v>
      </c>
      <c r="N70" s="170" t="str">
        <f>IFERROR(SUMIFS(#REF!,#REF!,$I70,#REF!,"&lt;="&amp;$R$2,#REF!,"&gt;="&amp;$S$2)/SUMIFS(#REF!,#REF!,$I70,#REF!,"&lt;="&amp;$R$2,#REF!,"&gt;="&amp;$S$2),"-")</f>
        <v>-</v>
      </c>
      <c r="O70" s="142"/>
      <c r="P70" s="140"/>
    </row>
    <row r="71" spans="1:16">
      <c r="A71" s="138"/>
      <c r="B71" s="142"/>
      <c r="C71" s="165" t="s">
        <v>25</v>
      </c>
      <c r="D71" s="166" t="s">
        <v>26</v>
      </c>
      <c r="E71" s="166" t="s">
        <v>27</v>
      </c>
      <c r="F71" s="171" t="s">
        <v>155</v>
      </c>
      <c r="G71" s="171" t="s">
        <v>155</v>
      </c>
      <c r="H71" s="171" t="s">
        <v>155</v>
      </c>
      <c r="I71" s="171" t="s">
        <v>155</v>
      </c>
      <c r="J71" s="168">
        <v>0.9</v>
      </c>
      <c r="K71" s="169" t="str">
        <f>IFERROR(SUMIFS(#REF!,#REF!,$I71,#REF!,$R$2)/SUMIFS(#REF!,#REF!,$I71,#REF!,$R$2),"-")</f>
        <v>-</v>
      </c>
      <c r="L71" s="169" t="str">
        <f>IFERROR(SUMIFS(#REF!,#REF!,$I71,#REF!,$R$7)/SUMIFS(#REF!,#REF!,$I71,#REF!,$R$7),"-")</f>
        <v>-</v>
      </c>
      <c r="M71" s="170" t="str">
        <f>IFERROR(SUMIFS(#REF!,#REF!,$I71,#REF!,$R$3)/SUMIFS(#REF!,#REF!,$I71,#REF!,$R$3),"-")</f>
        <v>-</v>
      </c>
      <c r="N71" s="170" t="str">
        <f>IFERROR(SUMIFS(#REF!,#REF!,$I71,#REF!,"&lt;="&amp;$R$2,#REF!,"&gt;="&amp;$S$2)/SUMIFS(#REF!,#REF!,$I71,#REF!,"&lt;="&amp;$R$2,#REF!,"&gt;="&amp;$S$2),"-")</f>
        <v>-</v>
      </c>
      <c r="O71" s="142"/>
      <c r="P71" s="140"/>
    </row>
    <row r="72" spans="1:16">
      <c r="A72" s="138"/>
      <c r="B72" s="142"/>
      <c r="C72" s="165" t="s">
        <v>25</v>
      </c>
      <c r="D72" s="166" t="s">
        <v>26</v>
      </c>
      <c r="E72" s="166" t="s">
        <v>27</v>
      </c>
      <c r="F72" s="171" t="s">
        <v>157</v>
      </c>
      <c r="G72" s="171" t="s">
        <v>157</v>
      </c>
      <c r="H72" s="171" t="s">
        <v>157</v>
      </c>
      <c r="I72" s="171" t="s">
        <v>157</v>
      </c>
      <c r="J72" s="168">
        <v>0.9</v>
      </c>
      <c r="K72" s="169" t="str">
        <f>IFERROR(SUMIFS(#REF!,#REF!,$I72,#REF!,$R$2)/SUMIFS(#REF!,#REF!,$I72,#REF!,$R$2),"-")</f>
        <v>-</v>
      </c>
      <c r="L72" s="169" t="str">
        <f>IFERROR(SUMIFS(#REF!,#REF!,$I72,#REF!,$R$7)/SUMIFS(#REF!,#REF!,$I72,#REF!,$R$7),"-")</f>
        <v>-</v>
      </c>
      <c r="M72" s="170" t="str">
        <f>IFERROR(SUMIFS(#REF!,#REF!,$I72,#REF!,$R$3)/SUMIFS(#REF!,#REF!,$I72,#REF!,$R$3),"-")</f>
        <v>-</v>
      </c>
      <c r="N72" s="170" t="str">
        <f>IFERROR(SUMIFS(#REF!,#REF!,$I72,#REF!,"&lt;="&amp;$R$2,#REF!,"&gt;="&amp;$S$2)/SUMIFS(#REF!,#REF!,$I72,#REF!,"&lt;="&amp;$R$2,#REF!,"&gt;="&amp;$S$2),"-")</f>
        <v>-</v>
      </c>
      <c r="O72" s="142"/>
      <c r="P72" s="140"/>
    </row>
    <row r="73" spans="1:16">
      <c r="A73" s="138"/>
      <c r="B73" s="142"/>
      <c r="C73" s="165" t="s">
        <v>25</v>
      </c>
      <c r="D73" s="166" t="s">
        <v>26</v>
      </c>
      <c r="E73" s="166" t="s">
        <v>27</v>
      </c>
      <c r="F73" s="171" t="s">
        <v>159</v>
      </c>
      <c r="G73" s="171" t="s">
        <v>159</v>
      </c>
      <c r="H73" s="171" t="s">
        <v>159</v>
      </c>
      <c r="I73" s="171" t="s">
        <v>159</v>
      </c>
      <c r="J73" s="168">
        <v>0.9</v>
      </c>
      <c r="K73" s="169" t="str">
        <f>IFERROR(SUMIFS(#REF!,#REF!,$I73,#REF!,$R$2)/SUMIFS(#REF!,#REF!,$I73,#REF!,$R$2),"-")</f>
        <v>-</v>
      </c>
      <c r="L73" s="169" t="str">
        <f>IFERROR(SUMIFS(#REF!,#REF!,$I73,#REF!,$R$7)/SUMIFS(#REF!,#REF!,$I73,#REF!,$R$7),"-")</f>
        <v>-</v>
      </c>
      <c r="M73" s="170" t="str">
        <f>IFERROR(SUMIFS(#REF!,#REF!,$I73,#REF!,$R$3)/SUMIFS(#REF!,#REF!,$I73,#REF!,$R$3),"-")</f>
        <v>-</v>
      </c>
      <c r="N73" s="170" t="str">
        <f>IFERROR(SUMIFS(#REF!,#REF!,$I73,#REF!,"&lt;="&amp;$R$2,#REF!,"&gt;="&amp;$S$2)/SUMIFS(#REF!,#REF!,$I73,#REF!,"&lt;="&amp;$R$2,#REF!,"&gt;="&amp;$S$2),"-")</f>
        <v>-</v>
      </c>
      <c r="O73" s="142"/>
      <c r="P73" s="140"/>
    </row>
    <row r="74" spans="1:16">
      <c r="A74" s="138"/>
      <c r="B74" s="142"/>
      <c r="C74" s="165" t="s">
        <v>25</v>
      </c>
      <c r="D74" s="166" t="s">
        <v>26</v>
      </c>
      <c r="E74" s="166" t="s">
        <v>27</v>
      </c>
      <c r="F74" s="171" t="s">
        <v>161</v>
      </c>
      <c r="G74" s="171" t="s">
        <v>161</v>
      </c>
      <c r="H74" s="171" t="s">
        <v>161</v>
      </c>
      <c r="I74" s="171" t="s">
        <v>161</v>
      </c>
      <c r="J74" s="168">
        <v>0.9</v>
      </c>
      <c r="K74" s="169" t="str">
        <f>IFERROR(SUMIFS(#REF!,#REF!,$I74,#REF!,$R$2)/SUMIFS(#REF!,#REF!,$I74,#REF!,$R$2),"-")</f>
        <v>-</v>
      </c>
      <c r="L74" s="169" t="str">
        <f>IFERROR(SUMIFS(#REF!,#REF!,$I74,#REF!,$R$7)/SUMIFS(#REF!,#REF!,$I74,#REF!,$R$7),"-")</f>
        <v>-</v>
      </c>
      <c r="M74" s="170" t="str">
        <f>IFERROR(SUMIFS(#REF!,#REF!,$I74,#REF!,$R$3)/SUMIFS(#REF!,#REF!,$I74,#REF!,$R$3),"-")</f>
        <v>-</v>
      </c>
      <c r="N74" s="170" t="str">
        <f>IFERROR(SUMIFS(#REF!,#REF!,$I74,#REF!,"&lt;="&amp;$R$2,#REF!,"&gt;="&amp;$S$2)/SUMIFS(#REF!,#REF!,$I74,#REF!,"&lt;="&amp;$R$2,#REF!,"&gt;="&amp;$S$2),"-")</f>
        <v>-</v>
      </c>
      <c r="O74" s="142"/>
      <c r="P74" s="140"/>
    </row>
    <row r="75" spans="1:16">
      <c r="A75" s="138"/>
      <c r="B75" s="142"/>
      <c r="C75" s="165" t="s">
        <v>25</v>
      </c>
      <c r="D75" s="166" t="s">
        <v>26</v>
      </c>
      <c r="E75" s="166" t="s">
        <v>27</v>
      </c>
      <c r="F75" s="171" t="s">
        <v>163</v>
      </c>
      <c r="G75" s="171" t="s">
        <v>163</v>
      </c>
      <c r="H75" s="171" t="s">
        <v>163</v>
      </c>
      <c r="I75" s="171" t="s">
        <v>163</v>
      </c>
      <c r="J75" s="168">
        <v>0.9</v>
      </c>
      <c r="K75" s="169" t="str">
        <f>IFERROR(SUMIFS(#REF!,#REF!,$I75,#REF!,$R$2)/SUMIFS(#REF!,#REF!,$I75,#REF!,$R$2),"-")</f>
        <v>-</v>
      </c>
      <c r="L75" s="169" t="str">
        <f>IFERROR(SUMIFS(#REF!,#REF!,$I75,#REF!,$R$7)/SUMIFS(#REF!,#REF!,$I75,#REF!,$R$7),"-")</f>
        <v>-</v>
      </c>
      <c r="M75" s="170" t="str">
        <f>IFERROR(SUMIFS(#REF!,#REF!,$I75,#REF!,$R$3)/SUMIFS(#REF!,#REF!,$I75,#REF!,$R$3),"-")</f>
        <v>-</v>
      </c>
      <c r="N75" s="170" t="str">
        <f>IFERROR(SUMIFS(#REF!,#REF!,$I75,#REF!,"&lt;="&amp;$R$2,#REF!,"&gt;="&amp;$S$2)/SUMIFS(#REF!,#REF!,$I75,#REF!,"&lt;="&amp;$R$2,#REF!,"&gt;="&amp;$S$2),"-")</f>
        <v>-</v>
      </c>
      <c r="O75" s="142"/>
      <c r="P75" s="140"/>
    </row>
    <row r="76" spans="1:16">
      <c r="A76" s="138"/>
      <c r="B76" s="142"/>
      <c r="C76" s="165" t="s">
        <v>25</v>
      </c>
      <c r="D76" s="166" t="s">
        <v>26</v>
      </c>
      <c r="E76" s="166" t="s">
        <v>27</v>
      </c>
      <c r="F76" s="171" t="s">
        <v>165</v>
      </c>
      <c r="G76" s="171" t="s">
        <v>165</v>
      </c>
      <c r="H76" s="171" t="s">
        <v>165</v>
      </c>
      <c r="I76" s="171" t="s">
        <v>165</v>
      </c>
      <c r="J76" s="168">
        <v>0.9</v>
      </c>
      <c r="K76" s="169" t="str">
        <f>IFERROR(SUMIFS(#REF!,#REF!,$I76,#REF!,$R$2)/SUMIFS(#REF!,#REF!,$I76,#REF!,$R$2),"-")</f>
        <v>-</v>
      </c>
      <c r="L76" s="169" t="str">
        <f>IFERROR(SUMIFS(#REF!,#REF!,$I76,#REF!,$R$7)/SUMIFS(#REF!,#REF!,$I76,#REF!,$R$7),"-")</f>
        <v>-</v>
      </c>
      <c r="M76" s="170" t="str">
        <f>IFERROR(SUMIFS(#REF!,#REF!,$I76,#REF!,$R$3)/SUMIFS(#REF!,#REF!,$I76,#REF!,$R$3),"-")</f>
        <v>-</v>
      </c>
      <c r="N76" s="170" t="str">
        <f>IFERROR(SUMIFS(#REF!,#REF!,$I76,#REF!,"&lt;="&amp;$R$2,#REF!,"&gt;="&amp;$S$2)/SUMIFS(#REF!,#REF!,$I76,#REF!,"&lt;="&amp;$R$2,#REF!,"&gt;="&amp;$S$2),"-")</f>
        <v>-</v>
      </c>
      <c r="O76" s="142"/>
      <c r="P76" s="140"/>
    </row>
    <row r="77" spans="1:16">
      <c r="A77" s="138"/>
      <c r="B77" s="142"/>
      <c r="C77" s="165" t="s">
        <v>25</v>
      </c>
      <c r="D77" s="166" t="s">
        <v>26</v>
      </c>
      <c r="E77" s="166" t="s">
        <v>27</v>
      </c>
      <c r="F77" s="171" t="s">
        <v>167</v>
      </c>
      <c r="G77" s="171" t="s">
        <v>167</v>
      </c>
      <c r="H77" s="171" t="s">
        <v>167</v>
      </c>
      <c r="I77" s="171" t="s">
        <v>167</v>
      </c>
      <c r="J77" s="168">
        <v>0.9</v>
      </c>
      <c r="K77" s="169" t="str">
        <f>IFERROR(SUMIFS(#REF!,#REF!,$I77,#REF!,$R$2)/SUMIFS(#REF!,#REF!,$I77,#REF!,$R$2),"-")</f>
        <v>-</v>
      </c>
      <c r="L77" s="169" t="str">
        <f>IFERROR(SUMIFS(#REF!,#REF!,$I77,#REF!,$R$7)/SUMIFS(#REF!,#REF!,$I77,#REF!,$R$7),"-")</f>
        <v>-</v>
      </c>
      <c r="M77" s="170" t="str">
        <f>IFERROR(SUMIFS(#REF!,#REF!,$I77,#REF!,$R$3)/SUMIFS(#REF!,#REF!,$I77,#REF!,$R$3),"-")</f>
        <v>-</v>
      </c>
      <c r="N77" s="170" t="str">
        <f>IFERROR(SUMIFS(#REF!,#REF!,$I77,#REF!,"&lt;="&amp;$R$2,#REF!,"&gt;="&amp;$S$2)/SUMIFS(#REF!,#REF!,$I77,#REF!,"&lt;="&amp;$R$2,#REF!,"&gt;="&amp;$S$2),"-")</f>
        <v>-</v>
      </c>
      <c r="O77" s="142"/>
      <c r="P77" s="140"/>
    </row>
    <row r="78" spans="1:16">
      <c r="A78" s="138"/>
      <c r="B78" s="142"/>
      <c r="C78" s="165" t="s">
        <v>25</v>
      </c>
      <c r="D78" s="166" t="s">
        <v>26</v>
      </c>
      <c r="E78" s="166" t="s">
        <v>27</v>
      </c>
      <c r="F78" s="171" t="s">
        <v>169</v>
      </c>
      <c r="G78" s="171" t="s">
        <v>169</v>
      </c>
      <c r="H78" s="171" t="s">
        <v>169</v>
      </c>
      <c r="I78" s="171" t="s">
        <v>169</v>
      </c>
      <c r="J78" s="168">
        <v>0.9</v>
      </c>
      <c r="K78" s="169" t="str">
        <f>IFERROR(SUMIFS(#REF!,#REF!,$I78,#REF!,$R$2)/SUMIFS(#REF!,#REF!,$I78,#REF!,$R$2),"-")</f>
        <v>-</v>
      </c>
      <c r="L78" s="169" t="str">
        <f>IFERROR(SUMIFS(#REF!,#REF!,$I78,#REF!,$R$7)/SUMIFS(#REF!,#REF!,$I78,#REF!,$R$7),"-")</f>
        <v>-</v>
      </c>
      <c r="M78" s="170" t="str">
        <f>IFERROR(SUMIFS(#REF!,#REF!,$I78,#REF!,$R$3)/SUMIFS(#REF!,#REF!,$I78,#REF!,$R$3),"-")</f>
        <v>-</v>
      </c>
      <c r="N78" s="170" t="str">
        <f>IFERROR(SUMIFS(#REF!,#REF!,$I78,#REF!,"&lt;="&amp;$R$2,#REF!,"&gt;="&amp;$S$2)/SUMIFS(#REF!,#REF!,$I78,#REF!,"&lt;="&amp;$R$2,#REF!,"&gt;="&amp;$S$2),"-")</f>
        <v>-</v>
      </c>
      <c r="O78" s="142"/>
      <c r="P78" s="140"/>
    </row>
    <row r="79" spans="1:16">
      <c r="A79" s="138"/>
      <c r="B79" s="142"/>
      <c r="C79" s="172" t="s">
        <v>188</v>
      </c>
      <c r="D79" s="166" t="s">
        <v>26</v>
      </c>
      <c r="E79" s="166" t="s">
        <v>189</v>
      </c>
      <c r="F79" s="173" t="s">
        <v>191</v>
      </c>
      <c r="G79" s="173" t="s">
        <v>191</v>
      </c>
      <c r="H79" s="173" t="s">
        <v>191</v>
      </c>
      <c r="I79" s="173" t="s">
        <v>191</v>
      </c>
      <c r="J79" s="168">
        <v>0.9</v>
      </c>
      <c r="K79" s="169" t="str">
        <f>IFERROR(SUMIFS(#REF!,#REF!,$I79,#REF!,$R$2)/SUMIFS(#REF!,#REF!,$I79,#REF!,$R$2),"-")</f>
        <v>-</v>
      </c>
      <c r="L79" s="169" t="str">
        <f>IFERROR(SUMIFS(#REF!,#REF!,$I79,#REF!,$R$7)/SUMIFS(#REF!,#REF!,$I79,#REF!,$R$7),"-")</f>
        <v>-</v>
      </c>
      <c r="M79" s="170" t="str">
        <f>IFERROR(SUMIFS(#REF!,#REF!,$I79,#REF!,$R$3)/SUMIFS(#REF!,#REF!,$I79,#REF!,$R$3),"-")</f>
        <v>-</v>
      </c>
      <c r="N79" s="170" t="str">
        <f>IFERROR(SUMIFS(#REF!,#REF!,$I79,#REF!,"&lt;="&amp;$R$2,#REF!,"&gt;="&amp;$S$2)/SUMIFS(#REF!,#REF!,$I79,#REF!,"&lt;="&amp;$R$2,#REF!,"&gt;="&amp;$S$2),"-")</f>
        <v>-</v>
      </c>
      <c r="O79" s="142"/>
      <c r="P79" s="140"/>
    </row>
    <row r="80" spans="1:16">
      <c r="A80" s="138"/>
      <c r="B80" s="142"/>
      <c r="C80" s="172" t="s">
        <v>188</v>
      </c>
      <c r="D80" s="166" t="s">
        <v>26</v>
      </c>
      <c r="E80" s="166" t="s">
        <v>189</v>
      </c>
      <c r="F80" s="173" t="s">
        <v>193</v>
      </c>
      <c r="G80" s="173" t="s">
        <v>193</v>
      </c>
      <c r="H80" s="173" t="s">
        <v>193</v>
      </c>
      <c r="I80" s="173" t="s">
        <v>193</v>
      </c>
      <c r="J80" s="168">
        <v>0.9</v>
      </c>
      <c r="K80" s="169" t="str">
        <f>IFERROR(SUMIFS(#REF!,#REF!,$I80,#REF!,$R$2)/SUMIFS(#REF!,#REF!,$I80,#REF!,$R$2),"-")</f>
        <v>-</v>
      </c>
      <c r="L80" s="169" t="str">
        <f>IFERROR(SUMIFS(#REF!,#REF!,$I80,#REF!,$R$7)/SUMIFS(#REF!,#REF!,$I80,#REF!,$R$7),"-")</f>
        <v>-</v>
      </c>
      <c r="M80" s="170" t="str">
        <f>IFERROR(SUMIFS(#REF!,#REF!,$I80,#REF!,$R$3)/SUMIFS(#REF!,#REF!,$I80,#REF!,$R$3),"-")</f>
        <v>-</v>
      </c>
      <c r="N80" s="170" t="str">
        <f>IFERROR(SUMIFS(#REF!,#REF!,$I80,#REF!,"&lt;="&amp;$R$2,#REF!,"&gt;="&amp;$S$2)/SUMIFS(#REF!,#REF!,$I80,#REF!,"&lt;="&amp;$R$2,#REF!,"&gt;="&amp;$S$2),"-")</f>
        <v>-</v>
      </c>
      <c r="O80" s="142"/>
      <c r="P80" s="140"/>
    </row>
    <row r="81" spans="1:16">
      <c r="A81" s="138"/>
      <c r="B81" s="142"/>
      <c r="C81" s="172" t="s">
        <v>188</v>
      </c>
      <c r="D81" s="166" t="s">
        <v>26</v>
      </c>
      <c r="E81" s="166" t="s">
        <v>189</v>
      </c>
      <c r="F81" s="173" t="s">
        <v>195</v>
      </c>
      <c r="G81" s="173" t="s">
        <v>195</v>
      </c>
      <c r="H81" s="173" t="s">
        <v>195</v>
      </c>
      <c r="I81" s="173" t="s">
        <v>195</v>
      </c>
      <c r="J81" s="168">
        <v>0.9</v>
      </c>
      <c r="K81" s="169" t="str">
        <f>IFERROR(SUMIFS(#REF!,#REF!,$I81,#REF!,$R$2)/SUMIFS(#REF!,#REF!,$I81,#REF!,$R$2),"-")</f>
        <v>-</v>
      </c>
      <c r="L81" s="169" t="str">
        <f>IFERROR(SUMIFS(#REF!,#REF!,$I81,#REF!,$R$7)/SUMIFS(#REF!,#REF!,$I81,#REF!,$R$7),"-")</f>
        <v>-</v>
      </c>
      <c r="M81" s="170" t="str">
        <f>IFERROR(SUMIFS(#REF!,#REF!,$I81,#REF!,$R$3)/SUMIFS(#REF!,#REF!,$I81,#REF!,$R$3),"-")</f>
        <v>-</v>
      </c>
      <c r="N81" s="170" t="str">
        <f>IFERROR(SUMIFS(#REF!,#REF!,$I81,#REF!,"&lt;="&amp;$R$2,#REF!,"&gt;="&amp;$S$2)/SUMIFS(#REF!,#REF!,$I81,#REF!,"&lt;="&amp;$R$2,#REF!,"&gt;="&amp;$S$2),"-")</f>
        <v>-</v>
      </c>
      <c r="O81" s="142"/>
      <c r="P81" s="140"/>
    </row>
    <row r="82" spans="1:16">
      <c r="A82" s="138"/>
      <c r="B82" s="142"/>
      <c r="C82" s="172" t="s">
        <v>188</v>
      </c>
      <c r="D82" s="166" t="s">
        <v>26</v>
      </c>
      <c r="E82" s="166" t="s">
        <v>189</v>
      </c>
      <c r="F82" s="173" t="s">
        <v>197</v>
      </c>
      <c r="G82" s="173" t="s">
        <v>197</v>
      </c>
      <c r="H82" s="173" t="s">
        <v>197</v>
      </c>
      <c r="I82" s="173" t="s">
        <v>197</v>
      </c>
      <c r="J82" s="168">
        <v>0.9</v>
      </c>
      <c r="K82" s="169" t="str">
        <f>IFERROR(SUMIFS(#REF!,#REF!,$I82,#REF!,$R$2)/SUMIFS(#REF!,#REF!,$I82,#REF!,$R$2),"-")</f>
        <v>-</v>
      </c>
      <c r="L82" s="169" t="str">
        <f>IFERROR(SUMIFS(#REF!,#REF!,$I82,#REF!,$R$7)/SUMIFS(#REF!,#REF!,$I82,#REF!,$R$7),"-")</f>
        <v>-</v>
      </c>
      <c r="M82" s="170" t="str">
        <f>IFERROR(SUMIFS(#REF!,#REF!,$I82,#REF!,$R$3)/SUMIFS(#REF!,#REF!,$I82,#REF!,$R$3),"-")</f>
        <v>-</v>
      </c>
      <c r="N82" s="170" t="str">
        <f>IFERROR(SUMIFS(#REF!,#REF!,$I82,#REF!,"&lt;="&amp;$R$2,#REF!,"&gt;="&amp;$S$2)/SUMIFS(#REF!,#REF!,$I82,#REF!,"&lt;="&amp;$R$2,#REF!,"&gt;="&amp;$S$2),"-")</f>
        <v>-</v>
      </c>
      <c r="O82" s="142"/>
      <c r="P82" s="140"/>
    </row>
    <row r="83" spans="1:16">
      <c r="A83" s="138"/>
      <c r="B83" s="142"/>
      <c r="C83" s="172" t="s">
        <v>188</v>
      </c>
      <c r="D83" s="166" t="s">
        <v>26</v>
      </c>
      <c r="E83" s="166" t="s">
        <v>189</v>
      </c>
      <c r="F83" s="173" t="s">
        <v>199</v>
      </c>
      <c r="G83" s="173" t="s">
        <v>199</v>
      </c>
      <c r="H83" s="173" t="s">
        <v>199</v>
      </c>
      <c r="I83" s="173" t="s">
        <v>199</v>
      </c>
      <c r="J83" s="168">
        <v>0.9</v>
      </c>
      <c r="K83" s="169" t="str">
        <f>IFERROR(SUMIFS(#REF!,#REF!,$I83,#REF!,$R$2)/SUMIFS(#REF!,#REF!,$I83,#REF!,$R$2),"-")</f>
        <v>-</v>
      </c>
      <c r="L83" s="169" t="str">
        <f>IFERROR(SUMIFS(#REF!,#REF!,$I83,#REF!,$R$7)/SUMIFS(#REF!,#REF!,$I83,#REF!,$R$7),"-")</f>
        <v>-</v>
      </c>
      <c r="M83" s="170" t="str">
        <f>IFERROR(SUMIFS(#REF!,#REF!,$I83,#REF!,$R$3)/SUMIFS(#REF!,#REF!,$I83,#REF!,$R$3),"-")</f>
        <v>-</v>
      </c>
      <c r="N83" s="170" t="str">
        <f>IFERROR(SUMIFS(#REF!,#REF!,$I83,#REF!,"&lt;="&amp;$R$2,#REF!,"&gt;="&amp;$S$2)/SUMIFS(#REF!,#REF!,$I83,#REF!,"&lt;="&amp;$R$2,#REF!,"&gt;="&amp;$S$2),"-")</f>
        <v>-</v>
      </c>
      <c r="O83" s="142"/>
      <c r="P83" s="140"/>
    </row>
    <row r="84" spans="1:16">
      <c r="A84" s="138"/>
      <c r="B84" s="142"/>
      <c r="C84" s="172" t="s">
        <v>188</v>
      </c>
      <c r="D84" s="166" t="s">
        <v>26</v>
      </c>
      <c r="E84" s="166" t="s">
        <v>189</v>
      </c>
      <c r="F84" s="173" t="s">
        <v>201</v>
      </c>
      <c r="G84" s="173" t="s">
        <v>201</v>
      </c>
      <c r="H84" s="173" t="s">
        <v>201</v>
      </c>
      <c r="I84" s="173" t="s">
        <v>201</v>
      </c>
      <c r="J84" s="168">
        <v>0.9</v>
      </c>
      <c r="K84" s="169" t="str">
        <f>IFERROR(SUMIFS(#REF!,#REF!,$I84,#REF!,$R$2)/SUMIFS(#REF!,#REF!,$I84,#REF!,$R$2),"-")</f>
        <v>-</v>
      </c>
      <c r="L84" s="169" t="str">
        <f>IFERROR(SUMIFS(#REF!,#REF!,$I84,#REF!,$R$7)/SUMIFS(#REF!,#REF!,$I84,#REF!,$R$7),"-")</f>
        <v>-</v>
      </c>
      <c r="M84" s="170" t="str">
        <f>IFERROR(SUMIFS(#REF!,#REF!,$I84,#REF!,$R$3)/SUMIFS(#REF!,#REF!,$I84,#REF!,$R$3),"-")</f>
        <v>-</v>
      </c>
      <c r="N84" s="170" t="str">
        <f>IFERROR(SUMIFS(#REF!,#REF!,$I84,#REF!,"&lt;="&amp;$R$2,#REF!,"&gt;="&amp;$S$2)/SUMIFS(#REF!,#REF!,$I84,#REF!,"&lt;="&amp;$R$2,#REF!,"&gt;="&amp;$S$2),"-")</f>
        <v>-</v>
      </c>
      <c r="O84" s="142"/>
      <c r="P84" s="140"/>
    </row>
    <row r="85" spans="1:16">
      <c r="A85" s="138"/>
      <c r="B85" s="142"/>
      <c r="C85" s="172" t="s">
        <v>188</v>
      </c>
      <c r="D85" s="166" t="s">
        <v>26</v>
      </c>
      <c r="E85" s="166" t="s">
        <v>189</v>
      </c>
      <c r="F85" s="173" t="s">
        <v>203</v>
      </c>
      <c r="G85" s="173" t="s">
        <v>203</v>
      </c>
      <c r="H85" s="173" t="s">
        <v>203</v>
      </c>
      <c r="I85" s="173" t="s">
        <v>203</v>
      </c>
      <c r="J85" s="168">
        <v>0.9</v>
      </c>
      <c r="K85" s="169" t="str">
        <f>IFERROR(SUMIFS(#REF!,#REF!,$I85,#REF!,$R$2)/SUMIFS(#REF!,#REF!,$I85,#REF!,$R$2),"-")</f>
        <v>-</v>
      </c>
      <c r="L85" s="169" t="str">
        <f>IFERROR(SUMIFS(#REF!,#REF!,$I85,#REF!,$R$7)/SUMIFS(#REF!,#REF!,$I85,#REF!,$R$7),"-")</f>
        <v>-</v>
      </c>
      <c r="M85" s="170" t="str">
        <f>IFERROR(SUMIFS(#REF!,#REF!,$I85,#REF!,$R$3)/SUMIFS(#REF!,#REF!,$I85,#REF!,$R$3),"-")</f>
        <v>-</v>
      </c>
      <c r="N85" s="170" t="str">
        <f>IFERROR(SUMIFS(#REF!,#REF!,$I85,#REF!,"&lt;="&amp;$R$2,#REF!,"&gt;="&amp;$S$2)/SUMIFS(#REF!,#REF!,$I85,#REF!,"&lt;="&amp;$R$2,#REF!,"&gt;="&amp;$S$2),"-")</f>
        <v>-</v>
      </c>
      <c r="O85" s="142"/>
      <c r="P85" s="140"/>
    </row>
    <row r="86" spans="1:16">
      <c r="A86" s="138"/>
      <c r="B86" s="142"/>
      <c r="C86" s="172" t="s">
        <v>188</v>
      </c>
      <c r="D86" s="166" t="s">
        <v>26</v>
      </c>
      <c r="E86" s="166" t="s">
        <v>189</v>
      </c>
      <c r="F86" s="173" t="s">
        <v>205</v>
      </c>
      <c r="G86" s="173" t="s">
        <v>205</v>
      </c>
      <c r="H86" s="173" t="s">
        <v>205</v>
      </c>
      <c r="I86" s="173" t="s">
        <v>205</v>
      </c>
      <c r="J86" s="168">
        <v>0.9</v>
      </c>
      <c r="K86" s="169" t="str">
        <f>IFERROR(SUMIFS(#REF!,#REF!,$I86,#REF!,$R$2)/SUMIFS(#REF!,#REF!,$I86,#REF!,$R$2),"-")</f>
        <v>-</v>
      </c>
      <c r="L86" s="169" t="str">
        <f>IFERROR(SUMIFS(#REF!,#REF!,$I86,#REF!,$R$7)/SUMIFS(#REF!,#REF!,$I86,#REF!,$R$7),"-")</f>
        <v>-</v>
      </c>
      <c r="M86" s="170" t="str">
        <f>IFERROR(SUMIFS(#REF!,#REF!,$I86,#REF!,$R$3)/SUMIFS(#REF!,#REF!,$I86,#REF!,$R$3),"-")</f>
        <v>-</v>
      </c>
      <c r="N86" s="170" t="str">
        <f>IFERROR(SUMIFS(#REF!,#REF!,$I86,#REF!,"&lt;="&amp;$R$2,#REF!,"&gt;="&amp;$S$2)/SUMIFS(#REF!,#REF!,$I86,#REF!,"&lt;="&amp;$R$2,#REF!,"&gt;="&amp;$S$2),"-")</f>
        <v>-</v>
      </c>
      <c r="O86" s="142"/>
      <c r="P86" s="140"/>
    </row>
    <row r="87" spans="1:16">
      <c r="A87" s="138"/>
      <c r="B87" s="142"/>
      <c r="C87" s="172" t="s">
        <v>188</v>
      </c>
      <c r="D87" s="166" t="s">
        <v>26</v>
      </c>
      <c r="E87" s="166" t="s">
        <v>189</v>
      </c>
      <c r="F87" s="173" t="s">
        <v>207</v>
      </c>
      <c r="G87" s="173" t="s">
        <v>207</v>
      </c>
      <c r="H87" s="173" t="s">
        <v>207</v>
      </c>
      <c r="I87" s="173" t="s">
        <v>207</v>
      </c>
      <c r="J87" s="168">
        <v>0.9</v>
      </c>
      <c r="K87" s="169" t="str">
        <f>IFERROR(SUMIFS(#REF!,#REF!,$I87,#REF!,$R$2)/SUMIFS(#REF!,#REF!,$I87,#REF!,$R$2),"-")</f>
        <v>-</v>
      </c>
      <c r="L87" s="169" t="str">
        <f>IFERROR(SUMIFS(#REF!,#REF!,$I87,#REF!,$R$7)/SUMIFS(#REF!,#REF!,$I87,#REF!,$R$7),"-")</f>
        <v>-</v>
      </c>
      <c r="M87" s="170" t="str">
        <f>IFERROR(SUMIFS(#REF!,#REF!,$I87,#REF!,$R$3)/SUMIFS(#REF!,#REF!,$I87,#REF!,$R$3),"-")</f>
        <v>-</v>
      </c>
      <c r="N87" s="170" t="str">
        <f>IFERROR(SUMIFS(#REF!,#REF!,$I87,#REF!,"&lt;="&amp;$R$2,#REF!,"&gt;="&amp;$S$2)/SUMIFS(#REF!,#REF!,$I87,#REF!,"&lt;="&amp;$R$2,#REF!,"&gt;="&amp;$S$2),"-")</f>
        <v>-</v>
      </c>
      <c r="O87" s="142"/>
      <c r="P87" s="140"/>
    </row>
    <row r="88" spans="1:16">
      <c r="A88" s="138"/>
      <c r="B88" s="142"/>
      <c r="C88" s="172" t="s">
        <v>188</v>
      </c>
      <c r="D88" s="166" t="s">
        <v>26</v>
      </c>
      <c r="E88" s="166" t="s">
        <v>189</v>
      </c>
      <c r="F88" s="173" t="s">
        <v>209</v>
      </c>
      <c r="G88" s="173" t="s">
        <v>209</v>
      </c>
      <c r="H88" s="173" t="s">
        <v>209</v>
      </c>
      <c r="I88" s="173" t="s">
        <v>209</v>
      </c>
      <c r="J88" s="168">
        <v>0.9</v>
      </c>
      <c r="K88" s="169" t="str">
        <f>IFERROR(SUMIFS(#REF!,#REF!,$I88,#REF!,$R$2)/SUMIFS(#REF!,#REF!,$I88,#REF!,$R$2),"-")</f>
        <v>-</v>
      </c>
      <c r="L88" s="169" t="str">
        <f>IFERROR(SUMIFS(#REF!,#REF!,$I88,#REF!,$R$7)/SUMIFS(#REF!,#REF!,$I88,#REF!,$R$7),"-")</f>
        <v>-</v>
      </c>
      <c r="M88" s="170" t="str">
        <f>IFERROR(SUMIFS(#REF!,#REF!,$I88,#REF!,$R$3)/SUMIFS(#REF!,#REF!,$I88,#REF!,$R$3),"-")</f>
        <v>-</v>
      </c>
      <c r="N88" s="170" t="str">
        <f>IFERROR(SUMIFS(#REF!,#REF!,$I88,#REF!,"&lt;="&amp;$R$2,#REF!,"&gt;="&amp;$S$2)/SUMIFS(#REF!,#REF!,$I88,#REF!,"&lt;="&amp;$R$2,#REF!,"&gt;="&amp;$S$2),"-")</f>
        <v>-</v>
      </c>
      <c r="O88" s="142"/>
      <c r="P88" s="140"/>
    </row>
    <row r="89" spans="1:16">
      <c r="A89" s="138"/>
      <c r="B89" s="142"/>
      <c r="C89" s="172" t="s">
        <v>188</v>
      </c>
      <c r="D89" s="166" t="s">
        <v>26</v>
      </c>
      <c r="E89" s="166" t="s">
        <v>189</v>
      </c>
      <c r="F89" s="173" t="s">
        <v>211</v>
      </c>
      <c r="G89" s="173" t="s">
        <v>211</v>
      </c>
      <c r="H89" s="173" t="s">
        <v>211</v>
      </c>
      <c r="I89" s="173" t="s">
        <v>211</v>
      </c>
      <c r="J89" s="168">
        <v>0.9</v>
      </c>
      <c r="K89" s="169" t="str">
        <f>IFERROR(SUMIFS(#REF!,#REF!,$I89,#REF!,$R$2)/SUMIFS(#REF!,#REF!,$I89,#REF!,$R$2),"-")</f>
        <v>-</v>
      </c>
      <c r="L89" s="169" t="str">
        <f>IFERROR(SUMIFS(#REF!,#REF!,$I89,#REF!,$R$7)/SUMIFS(#REF!,#REF!,$I89,#REF!,$R$7),"-")</f>
        <v>-</v>
      </c>
      <c r="M89" s="170" t="str">
        <f>IFERROR(SUMIFS(#REF!,#REF!,$I89,#REF!,$R$3)/SUMIFS(#REF!,#REF!,$I89,#REF!,$R$3),"-")</f>
        <v>-</v>
      </c>
      <c r="N89" s="170" t="str">
        <f>IFERROR(SUMIFS(#REF!,#REF!,$I89,#REF!,"&lt;="&amp;$R$2,#REF!,"&gt;="&amp;$S$2)/SUMIFS(#REF!,#REF!,$I89,#REF!,"&lt;="&amp;$R$2,#REF!,"&gt;="&amp;$S$2),"-")</f>
        <v>-</v>
      </c>
      <c r="O89" s="142"/>
      <c r="P89" s="140"/>
    </row>
    <row r="90" spans="1:16">
      <c r="A90" s="138"/>
      <c r="B90" s="142"/>
      <c r="C90" s="172" t="s">
        <v>188</v>
      </c>
      <c r="D90" s="166" t="s">
        <v>26</v>
      </c>
      <c r="E90" s="166" t="s">
        <v>189</v>
      </c>
      <c r="F90" s="173" t="s">
        <v>212</v>
      </c>
      <c r="G90" s="173" t="s">
        <v>212</v>
      </c>
      <c r="H90" s="173" t="s">
        <v>212</v>
      </c>
      <c r="I90" s="173" t="s">
        <v>212</v>
      </c>
      <c r="J90" s="168">
        <v>0.9</v>
      </c>
      <c r="K90" s="169" t="str">
        <f>IFERROR(SUMIFS(#REF!,#REF!,$I90,#REF!,$R$2)/SUMIFS(#REF!,#REF!,$I90,#REF!,$R$2),"-")</f>
        <v>-</v>
      </c>
      <c r="L90" s="169" t="str">
        <f>IFERROR(SUMIFS(#REF!,#REF!,$I90,#REF!,$R$7)/SUMIFS(#REF!,#REF!,$I90,#REF!,$R$7),"-")</f>
        <v>-</v>
      </c>
      <c r="M90" s="170" t="str">
        <f>IFERROR(SUMIFS(#REF!,#REF!,$I90,#REF!,$R$3)/SUMIFS(#REF!,#REF!,$I90,#REF!,$R$3),"-")</f>
        <v>-</v>
      </c>
      <c r="N90" s="170" t="str">
        <f>IFERROR(SUMIFS(#REF!,#REF!,$I90,#REF!,"&lt;="&amp;$R$2,#REF!,"&gt;="&amp;$S$2)/SUMIFS(#REF!,#REF!,$I90,#REF!,"&lt;="&amp;$R$2,#REF!,"&gt;="&amp;$S$2),"-")</f>
        <v>-</v>
      </c>
      <c r="O90" s="142"/>
      <c r="P90" s="140"/>
    </row>
    <row r="91" spans="1:16">
      <c r="A91" s="138"/>
      <c r="B91" s="142"/>
      <c r="C91" s="172" t="s">
        <v>188</v>
      </c>
      <c r="D91" s="166" t="s">
        <v>26</v>
      </c>
      <c r="E91" s="166" t="s">
        <v>189</v>
      </c>
      <c r="F91" s="173" t="s">
        <v>214</v>
      </c>
      <c r="G91" s="173" t="s">
        <v>214</v>
      </c>
      <c r="H91" s="173" t="s">
        <v>214</v>
      </c>
      <c r="I91" s="173" t="s">
        <v>214</v>
      </c>
      <c r="J91" s="168">
        <v>0.9</v>
      </c>
      <c r="K91" s="169" t="str">
        <f>IFERROR(SUMIFS(#REF!,#REF!,$I91,#REF!,$R$2)/SUMIFS(#REF!,#REF!,$I91,#REF!,$R$2),"-")</f>
        <v>-</v>
      </c>
      <c r="L91" s="169" t="str">
        <f>IFERROR(SUMIFS(#REF!,#REF!,$I91,#REF!,$R$7)/SUMIFS(#REF!,#REF!,$I91,#REF!,$R$7),"-")</f>
        <v>-</v>
      </c>
      <c r="M91" s="170" t="str">
        <f>IFERROR(SUMIFS(#REF!,#REF!,$I91,#REF!,$R$3)/SUMIFS(#REF!,#REF!,$I91,#REF!,$R$3),"-")</f>
        <v>-</v>
      </c>
      <c r="N91" s="170" t="str">
        <f>IFERROR(SUMIFS(#REF!,#REF!,$I91,#REF!,"&lt;="&amp;$R$2,#REF!,"&gt;="&amp;$S$2)/SUMIFS(#REF!,#REF!,$I91,#REF!,"&lt;="&amp;$R$2,#REF!,"&gt;="&amp;$S$2),"-")</f>
        <v>-</v>
      </c>
      <c r="O91" s="142"/>
      <c r="P91" s="140"/>
    </row>
    <row r="92" spans="1:16">
      <c r="A92" s="138"/>
      <c r="B92" s="142"/>
      <c r="C92" s="172" t="s">
        <v>188</v>
      </c>
      <c r="D92" s="166" t="s">
        <v>26</v>
      </c>
      <c r="E92" s="166" t="s">
        <v>189</v>
      </c>
      <c r="F92" s="173" t="s">
        <v>216</v>
      </c>
      <c r="G92" s="173" t="s">
        <v>216</v>
      </c>
      <c r="H92" s="173" t="s">
        <v>216</v>
      </c>
      <c r="I92" s="173" t="s">
        <v>216</v>
      </c>
      <c r="J92" s="168">
        <v>0.9</v>
      </c>
      <c r="K92" s="169" t="str">
        <f>IFERROR(SUMIFS(#REF!,#REF!,$I92,#REF!,$R$2)/SUMIFS(#REF!,#REF!,$I92,#REF!,$R$2),"-")</f>
        <v>-</v>
      </c>
      <c r="L92" s="169" t="str">
        <f>IFERROR(SUMIFS(#REF!,#REF!,$I92,#REF!,$R$7)/SUMIFS(#REF!,#REF!,$I92,#REF!,$R$7),"-")</f>
        <v>-</v>
      </c>
      <c r="M92" s="170" t="str">
        <f>IFERROR(SUMIFS(#REF!,#REF!,$I92,#REF!,$R$3)/SUMIFS(#REF!,#REF!,$I92,#REF!,$R$3),"-")</f>
        <v>-</v>
      </c>
      <c r="N92" s="170" t="str">
        <f>IFERROR(SUMIFS(#REF!,#REF!,$I92,#REF!,"&lt;="&amp;$R$2,#REF!,"&gt;="&amp;$S$2)/SUMIFS(#REF!,#REF!,$I92,#REF!,"&lt;="&amp;$R$2,#REF!,"&gt;="&amp;$S$2),"-")</f>
        <v>-</v>
      </c>
      <c r="O92" s="142"/>
      <c r="P92" s="140"/>
    </row>
    <row r="93" spans="1:16">
      <c r="A93" s="138"/>
      <c r="B93" s="142"/>
      <c r="C93" s="172" t="s">
        <v>188</v>
      </c>
      <c r="D93" s="166" t="s">
        <v>26</v>
      </c>
      <c r="E93" s="166" t="s">
        <v>189</v>
      </c>
      <c r="F93" s="173" t="s">
        <v>218</v>
      </c>
      <c r="G93" s="173" t="s">
        <v>218</v>
      </c>
      <c r="H93" s="173" t="s">
        <v>218</v>
      </c>
      <c r="I93" s="173" t="s">
        <v>218</v>
      </c>
      <c r="J93" s="168">
        <v>0.9</v>
      </c>
      <c r="K93" s="169" t="str">
        <f>IFERROR(SUMIFS(#REF!,#REF!,$I93,#REF!,$R$2)/SUMIFS(#REF!,#REF!,$I93,#REF!,$R$2),"-")</f>
        <v>-</v>
      </c>
      <c r="L93" s="169" t="str">
        <f>IFERROR(SUMIFS(#REF!,#REF!,$I93,#REF!,$R$7)/SUMIFS(#REF!,#REF!,$I93,#REF!,$R$7),"-")</f>
        <v>-</v>
      </c>
      <c r="M93" s="170" t="str">
        <f>IFERROR(SUMIFS(#REF!,#REF!,$I93,#REF!,$R$3)/SUMIFS(#REF!,#REF!,$I93,#REF!,$R$3),"-")</f>
        <v>-</v>
      </c>
      <c r="N93" s="170" t="str">
        <f>IFERROR(SUMIFS(#REF!,#REF!,$I93,#REF!,"&lt;="&amp;$R$2,#REF!,"&gt;="&amp;$S$2)/SUMIFS(#REF!,#REF!,$I93,#REF!,"&lt;="&amp;$R$2,#REF!,"&gt;="&amp;$S$2),"-")</f>
        <v>-</v>
      </c>
      <c r="O93" s="142"/>
      <c r="P93" s="140"/>
    </row>
    <row r="94" spans="1:16">
      <c r="A94" s="138"/>
      <c r="B94" s="142"/>
      <c r="C94" s="172" t="s">
        <v>188</v>
      </c>
      <c r="D94" s="166" t="s">
        <v>26</v>
      </c>
      <c r="E94" s="166" t="s">
        <v>189</v>
      </c>
      <c r="F94" s="173" t="s">
        <v>220</v>
      </c>
      <c r="G94" s="173" t="s">
        <v>220</v>
      </c>
      <c r="H94" s="173" t="s">
        <v>220</v>
      </c>
      <c r="I94" s="173" t="s">
        <v>220</v>
      </c>
      <c r="J94" s="168">
        <v>0.9</v>
      </c>
      <c r="K94" s="169" t="str">
        <f>IFERROR(SUMIFS(#REF!,#REF!,$I94,#REF!,$R$2)/SUMIFS(#REF!,#REF!,$I94,#REF!,$R$2),"-")</f>
        <v>-</v>
      </c>
      <c r="L94" s="169" t="str">
        <f>IFERROR(SUMIFS(#REF!,#REF!,$I94,#REF!,$R$7)/SUMIFS(#REF!,#REF!,$I94,#REF!,$R$7),"-")</f>
        <v>-</v>
      </c>
      <c r="M94" s="170" t="str">
        <f>IFERROR(SUMIFS(#REF!,#REF!,$I94,#REF!,$R$3)/SUMIFS(#REF!,#REF!,$I94,#REF!,$R$3),"-")</f>
        <v>-</v>
      </c>
      <c r="N94" s="170" t="str">
        <f>IFERROR(SUMIFS(#REF!,#REF!,$I94,#REF!,"&lt;="&amp;$R$2,#REF!,"&gt;="&amp;$S$2)/SUMIFS(#REF!,#REF!,$I94,#REF!,"&lt;="&amp;$R$2,#REF!,"&gt;="&amp;$S$2),"-")</f>
        <v>-</v>
      </c>
      <c r="O94" s="142"/>
      <c r="P94" s="140"/>
    </row>
    <row r="95" spans="1:16">
      <c r="A95" s="138"/>
      <c r="B95" s="142"/>
      <c r="C95" s="172" t="s">
        <v>188</v>
      </c>
      <c r="D95" s="166" t="s">
        <v>26</v>
      </c>
      <c r="E95" s="166" t="s">
        <v>189</v>
      </c>
      <c r="F95" s="173" t="s">
        <v>222</v>
      </c>
      <c r="G95" s="173" t="s">
        <v>222</v>
      </c>
      <c r="H95" s="173" t="s">
        <v>222</v>
      </c>
      <c r="I95" s="173" t="s">
        <v>222</v>
      </c>
      <c r="J95" s="168">
        <v>0.9</v>
      </c>
      <c r="K95" s="169" t="str">
        <f>IFERROR(SUMIFS(#REF!,#REF!,$I95,#REF!,$R$2)/SUMIFS(#REF!,#REF!,$I95,#REF!,$R$2),"-")</f>
        <v>-</v>
      </c>
      <c r="L95" s="169" t="str">
        <f>IFERROR(SUMIFS(#REF!,#REF!,$I95,#REF!,$R$7)/SUMIFS(#REF!,#REF!,$I95,#REF!,$R$7),"-")</f>
        <v>-</v>
      </c>
      <c r="M95" s="170" t="str">
        <f>IFERROR(SUMIFS(#REF!,#REF!,$I95,#REF!,$R$3)/SUMIFS(#REF!,#REF!,$I95,#REF!,$R$3),"-")</f>
        <v>-</v>
      </c>
      <c r="N95" s="170" t="str">
        <f>IFERROR(SUMIFS(#REF!,#REF!,$I95,#REF!,"&lt;="&amp;$R$2,#REF!,"&gt;="&amp;$S$2)/SUMIFS(#REF!,#REF!,$I95,#REF!,"&lt;="&amp;$R$2,#REF!,"&gt;="&amp;$S$2),"-")</f>
        <v>-</v>
      </c>
      <c r="O95" s="142"/>
      <c r="P95" s="140"/>
    </row>
    <row r="96" spans="1:16">
      <c r="A96" s="138"/>
      <c r="B96" s="142"/>
      <c r="C96" s="172" t="s">
        <v>188</v>
      </c>
      <c r="D96" s="166" t="s">
        <v>26</v>
      </c>
      <c r="E96" s="166" t="s">
        <v>189</v>
      </c>
      <c r="F96" s="173" t="s">
        <v>224</v>
      </c>
      <c r="G96" s="173" t="s">
        <v>224</v>
      </c>
      <c r="H96" s="173" t="s">
        <v>224</v>
      </c>
      <c r="I96" s="173" t="s">
        <v>224</v>
      </c>
      <c r="J96" s="168">
        <v>0.9</v>
      </c>
      <c r="K96" s="169" t="str">
        <f>IFERROR(SUMIFS(#REF!,#REF!,$I96,#REF!,$R$2)/SUMIFS(#REF!,#REF!,$I96,#REF!,$R$2),"-")</f>
        <v>-</v>
      </c>
      <c r="L96" s="169" t="str">
        <f>IFERROR(SUMIFS(#REF!,#REF!,$I96,#REF!,$R$7)/SUMIFS(#REF!,#REF!,$I96,#REF!,$R$7),"-")</f>
        <v>-</v>
      </c>
      <c r="M96" s="170" t="str">
        <f>IFERROR(SUMIFS(#REF!,#REF!,$I96,#REF!,$R$3)/SUMIFS(#REF!,#REF!,$I96,#REF!,$R$3),"-")</f>
        <v>-</v>
      </c>
      <c r="N96" s="170" t="str">
        <f>IFERROR(SUMIFS(#REF!,#REF!,$I96,#REF!,"&lt;="&amp;$R$2,#REF!,"&gt;="&amp;$S$2)/SUMIFS(#REF!,#REF!,$I96,#REF!,"&lt;="&amp;$R$2,#REF!,"&gt;="&amp;$S$2),"-")</f>
        <v>-</v>
      </c>
      <c r="O96" s="142"/>
      <c r="P96" s="140"/>
    </row>
    <row r="97" spans="1:16">
      <c r="A97" s="138"/>
      <c r="B97" s="142"/>
      <c r="C97" s="172" t="s">
        <v>188</v>
      </c>
      <c r="D97" s="166" t="s">
        <v>26</v>
      </c>
      <c r="E97" s="166" t="s">
        <v>189</v>
      </c>
      <c r="F97" s="173" t="s">
        <v>226</v>
      </c>
      <c r="G97" s="173" t="s">
        <v>226</v>
      </c>
      <c r="H97" s="173" t="s">
        <v>226</v>
      </c>
      <c r="I97" s="173" t="s">
        <v>226</v>
      </c>
      <c r="J97" s="168">
        <v>0.9</v>
      </c>
      <c r="K97" s="169" t="str">
        <f>IFERROR(SUMIFS(#REF!,#REF!,$I97,#REF!,$R$2)/SUMIFS(#REF!,#REF!,$I97,#REF!,$R$2),"-")</f>
        <v>-</v>
      </c>
      <c r="L97" s="169" t="str">
        <f>IFERROR(SUMIFS(#REF!,#REF!,$I97,#REF!,$R$7)/SUMIFS(#REF!,#REF!,$I97,#REF!,$R$7),"-")</f>
        <v>-</v>
      </c>
      <c r="M97" s="170" t="str">
        <f>IFERROR(SUMIFS(#REF!,#REF!,$I97,#REF!,$R$3)/SUMIFS(#REF!,#REF!,$I97,#REF!,$R$3),"-")</f>
        <v>-</v>
      </c>
      <c r="N97" s="170" t="str">
        <f>IFERROR(SUMIFS(#REF!,#REF!,$I97,#REF!,"&lt;="&amp;$R$2,#REF!,"&gt;="&amp;$S$2)/SUMIFS(#REF!,#REF!,$I97,#REF!,"&lt;="&amp;$R$2,#REF!,"&gt;="&amp;$S$2),"-")</f>
        <v>-</v>
      </c>
      <c r="O97" s="142"/>
      <c r="P97" s="140"/>
    </row>
    <row r="98" spans="1:16">
      <c r="A98" s="138"/>
      <c r="B98" s="142"/>
      <c r="C98" s="172" t="s">
        <v>188</v>
      </c>
      <c r="D98" s="166" t="s">
        <v>26</v>
      </c>
      <c r="E98" s="166" t="s">
        <v>189</v>
      </c>
      <c r="F98" s="173" t="s">
        <v>228</v>
      </c>
      <c r="G98" s="173" t="s">
        <v>228</v>
      </c>
      <c r="H98" s="173" t="s">
        <v>228</v>
      </c>
      <c r="I98" s="173" t="s">
        <v>228</v>
      </c>
      <c r="J98" s="168">
        <v>0.9</v>
      </c>
      <c r="K98" s="169" t="str">
        <f>IFERROR(SUMIFS(#REF!,#REF!,$I98,#REF!,$R$2)/SUMIFS(#REF!,#REF!,$I98,#REF!,$R$2),"-")</f>
        <v>-</v>
      </c>
      <c r="L98" s="169" t="str">
        <f>IFERROR(SUMIFS(#REF!,#REF!,$I98,#REF!,$R$7)/SUMIFS(#REF!,#REF!,$I98,#REF!,$R$7),"-")</f>
        <v>-</v>
      </c>
      <c r="M98" s="170" t="str">
        <f>IFERROR(SUMIFS(#REF!,#REF!,$I98,#REF!,$R$3)/SUMIFS(#REF!,#REF!,$I98,#REF!,$R$3),"-")</f>
        <v>-</v>
      </c>
      <c r="N98" s="170" t="str">
        <f>IFERROR(SUMIFS(#REF!,#REF!,$I98,#REF!,"&lt;="&amp;$R$2,#REF!,"&gt;="&amp;$S$2)/SUMIFS(#REF!,#REF!,$I98,#REF!,"&lt;="&amp;$R$2,#REF!,"&gt;="&amp;$S$2),"-")</f>
        <v>-</v>
      </c>
      <c r="O98" s="142"/>
      <c r="P98" s="140"/>
    </row>
    <row r="99" spans="1:16">
      <c r="A99" s="138"/>
      <c r="B99" s="142"/>
      <c r="C99" s="172" t="s">
        <v>188</v>
      </c>
      <c r="D99" s="166" t="s">
        <v>26</v>
      </c>
      <c r="E99" s="166" t="s">
        <v>189</v>
      </c>
      <c r="F99" s="173" t="s">
        <v>230</v>
      </c>
      <c r="G99" s="173" t="s">
        <v>230</v>
      </c>
      <c r="H99" s="173" t="s">
        <v>230</v>
      </c>
      <c r="I99" s="173" t="s">
        <v>230</v>
      </c>
      <c r="J99" s="168">
        <v>0.9</v>
      </c>
      <c r="K99" s="169" t="str">
        <f>IFERROR(SUMIFS(#REF!,#REF!,$I99,#REF!,$R$2)/SUMIFS(#REF!,#REF!,$I99,#REF!,$R$2),"-")</f>
        <v>-</v>
      </c>
      <c r="L99" s="169" t="str">
        <f>IFERROR(SUMIFS(#REF!,#REF!,$I99,#REF!,$R$7)/SUMIFS(#REF!,#REF!,$I99,#REF!,$R$7),"-")</f>
        <v>-</v>
      </c>
      <c r="M99" s="170" t="str">
        <f>IFERROR(SUMIFS(#REF!,#REF!,$I99,#REF!,$R$3)/SUMIFS(#REF!,#REF!,$I99,#REF!,$R$3),"-")</f>
        <v>-</v>
      </c>
      <c r="N99" s="170" t="str">
        <f>IFERROR(SUMIFS(#REF!,#REF!,$I99,#REF!,"&lt;="&amp;$R$2,#REF!,"&gt;="&amp;$S$2)/SUMIFS(#REF!,#REF!,$I99,#REF!,"&lt;="&amp;$R$2,#REF!,"&gt;="&amp;$S$2),"-")</f>
        <v>-</v>
      </c>
      <c r="O99" s="142"/>
      <c r="P99" s="140"/>
    </row>
    <row r="100" spans="1:16">
      <c r="A100" s="138"/>
      <c r="B100" s="142"/>
      <c r="C100" s="172" t="s">
        <v>188</v>
      </c>
      <c r="D100" s="166" t="s">
        <v>26</v>
      </c>
      <c r="E100" s="166" t="s">
        <v>189</v>
      </c>
      <c r="F100" s="173" t="s">
        <v>232</v>
      </c>
      <c r="G100" s="173" t="s">
        <v>232</v>
      </c>
      <c r="H100" s="173" t="s">
        <v>232</v>
      </c>
      <c r="I100" s="173" t="s">
        <v>232</v>
      </c>
      <c r="J100" s="168">
        <v>0.9</v>
      </c>
      <c r="K100" s="169" t="str">
        <f>IFERROR(SUMIFS(#REF!,#REF!,$I100,#REF!,$R$2)/SUMIFS(#REF!,#REF!,$I100,#REF!,$R$2),"-")</f>
        <v>-</v>
      </c>
      <c r="L100" s="169" t="str">
        <f>IFERROR(SUMIFS(#REF!,#REF!,$I100,#REF!,$R$7)/SUMIFS(#REF!,#REF!,$I100,#REF!,$R$7),"-")</f>
        <v>-</v>
      </c>
      <c r="M100" s="170" t="str">
        <f>IFERROR(SUMIFS(#REF!,#REF!,$I100,#REF!,$R$3)/SUMIFS(#REF!,#REF!,$I100,#REF!,$R$3),"-")</f>
        <v>-</v>
      </c>
      <c r="N100" s="170" t="str">
        <f>IFERROR(SUMIFS(#REF!,#REF!,$I100,#REF!,"&lt;="&amp;$R$2,#REF!,"&gt;="&amp;$S$2)/SUMIFS(#REF!,#REF!,$I100,#REF!,"&lt;="&amp;$R$2,#REF!,"&gt;="&amp;$S$2),"-")</f>
        <v>-</v>
      </c>
      <c r="O100" s="142"/>
      <c r="P100" s="140"/>
    </row>
    <row r="101" spans="1:16">
      <c r="A101" s="138"/>
      <c r="B101" s="142"/>
      <c r="C101" s="172" t="s">
        <v>188</v>
      </c>
      <c r="D101" s="166" t="s">
        <v>26</v>
      </c>
      <c r="E101" s="166" t="s">
        <v>189</v>
      </c>
      <c r="F101" s="173" t="s">
        <v>234</v>
      </c>
      <c r="G101" s="173" t="s">
        <v>234</v>
      </c>
      <c r="H101" s="173" t="s">
        <v>234</v>
      </c>
      <c r="I101" s="173" t="s">
        <v>234</v>
      </c>
      <c r="J101" s="168">
        <v>0.9</v>
      </c>
      <c r="K101" s="169" t="str">
        <f>IFERROR(SUMIFS(#REF!,#REF!,$I101,#REF!,$R$2)/SUMIFS(#REF!,#REF!,$I101,#REF!,$R$2),"-")</f>
        <v>-</v>
      </c>
      <c r="L101" s="169" t="str">
        <f>IFERROR(SUMIFS(#REF!,#REF!,$I101,#REF!,$R$7)/SUMIFS(#REF!,#REF!,$I101,#REF!,$R$7),"-")</f>
        <v>-</v>
      </c>
      <c r="M101" s="170" t="str">
        <f>IFERROR(SUMIFS(#REF!,#REF!,$I101,#REF!,$R$3)/SUMIFS(#REF!,#REF!,$I101,#REF!,$R$3),"-")</f>
        <v>-</v>
      </c>
      <c r="N101" s="170" t="str">
        <f>IFERROR(SUMIFS(#REF!,#REF!,$I101,#REF!,"&lt;="&amp;$R$2,#REF!,"&gt;="&amp;$S$2)/SUMIFS(#REF!,#REF!,$I101,#REF!,"&lt;="&amp;$R$2,#REF!,"&gt;="&amp;$S$2),"-")</f>
        <v>-</v>
      </c>
      <c r="O101" s="142"/>
      <c r="P101" s="140"/>
    </row>
    <row r="102" spans="1:16">
      <c r="A102" s="138"/>
      <c r="B102" s="142"/>
      <c r="C102" s="172" t="s">
        <v>188</v>
      </c>
      <c r="D102" s="166" t="s">
        <v>26</v>
      </c>
      <c r="E102" s="166" t="s">
        <v>189</v>
      </c>
      <c r="F102" s="173" t="s">
        <v>236</v>
      </c>
      <c r="G102" s="173" t="s">
        <v>236</v>
      </c>
      <c r="H102" s="173" t="s">
        <v>236</v>
      </c>
      <c r="I102" s="173" t="s">
        <v>236</v>
      </c>
      <c r="J102" s="168">
        <v>0.9</v>
      </c>
      <c r="K102" s="169" t="str">
        <f>IFERROR(SUMIFS(#REF!,#REF!,$I102,#REF!,$R$2)/SUMIFS(#REF!,#REF!,$I102,#REF!,$R$2),"-")</f>
        <v>-</v>
      </c>
      <c r="L102" s="169" t="str">
        <f>IFERROR(SUMIFS(#REF!,#REF!,$I102,#REF!,$R$7)/SUMIFS(#REF!,#REF!,$I102,#REF!,$R$7),"-")</f>
        <v>-</v>
      </c>
      <c r="M102" s="170" t="str">
        <f>IFERROR(SUMIFS(#REF!,#REF!,$I102,#REF!,$R$3)/SUMIFS(#REF!,#REF!,$I102,#REF!,$R$3),"-")</f>
        <v>-</v>
      </c>
      <c r="N102" s="170" t="str">
        <f>IFERROR(SUMIFS(#REF!,#REF!,$I102,#REF!,"&lt;="&amp;$R$2,#REF!,"&gt;="&amp;$S$2)/SUMIFS(#REF!,#REF!,$I102,#REF!,"&lt;="&amp;$R$2,#REF!,"&gt;="&amp;$S$2),"-")</f>
        <v>-</v>
      </c>
      <c r="O102" s="142"/>
      <c r="P102" s="140"/>
    </row>
    <row r="103" spans="1:16">
      <c r="A103" s="138"/>
      <c r="B103" s="142"/>
      <c r="C103" s="172" t="s">
        <v>188</v>
      </c>
      <c r="D103" s="166" t="s">
        <v>237</v>
      </c>
      <c r="E103" s="166" t="s">
        <v>189</v>
      </c>
      <c r="F103" s="173" t="s">
        <v>238</v>
      </c>
      <c r="G103" s="173" t="s">
        <v>238</v>
      </c>
      <c r="H103" s="173" t="s">
        <v>238</v>
      </c>
      <c r="I103" s="173" t="s">
        <v>238</v>
      </c>
      <c r="J103" s="168">
        <v>0.9</v>
      </c>
      <c r="K103" s="169" t="str">
        <f>IFERROR(SUMIFS(#REF!,#REF!,$I103,#REF!,$R$2)/SUMIFS(#REF!,#REF!,$I103,#REF!,$R$2),"-")</f>
        <v>-</v>
      </c>
      <c r="L103" s="169" t="str">
        <f>IFERROR(SUMIFS(#REF!,#REF!,$I103,#REF!,$R$7)/SUMIFS(#REF!,#REF!,$I103,#REF!,$R$7),"-")</f>
        <v>-</v>
      </c>
      <c r="M103" s="170" t="str">
        <f>IFERROR(SUMIFS(#REF!,#REF!,$I103,#REF!,$R$3)/SUMIFS(#REF!,#REF!,$I103,#REF!,$R$3),"-")</f>
        <v>-</v>
      </c>
      <c r="N103" s="170" t="str">
        <f>IFERROR(SUMIFS(#REF!,#REF!,$I103,#REF!,"&lt;="&amp;$R$2,#REF!,"&gt;="&amp;$S$2)/SUMIFS(#REF!,#REF!,$I103,#REF!,"&lt;="&amp;$R$2,#REF!,"&gt;="&amp;$S$2),"-")</f>
        <v>-</v>
      </c>
      <c r="O103" s="142"/>
      <c r="P103" s="140"/>
    </row>
    <row r="104" spans="1:16">
      <c r="A104" s="138"/>
      <c r="B104" s="142"/>
      <c r="C104" s="172" t="s">
        <v>188</v>
      </c>
      <c r="D104" s="166" t="s">
        <v>26</v>
      </c>
      <c r="E104" s="166" t="s">
        <v>189</v>
      </c>
      <c r="F104" s="173" t="s">
        <v>240</v>
      </c>
      <c r="G104" s="173" t="s">
        <v>240</v>
      </c>
      <c r="H104" s="173" t="s">
        <v>240</v>
      </c>
      <c r="I104" s="173" t="s">
        <v>240</v>
      </c>
      <c r="J104" s="168">
        <v>0.9</v>
      </c>
      <c r="K104" s="169" t="str">
        <f>IFERROR(SUMIFS(#REF!,#REF!,$I104,#REF!,$R$2)/SUMIFS(#REF!,#REF!,$I104,#REF!,$R$2),"-")</f>
        <v>-</v>
      </c>
      <c r="L104" s="169" t="str">
        <f>IFERROR(SUMIFS(#REF!,#REF!,$I104,#REF!,$R$7)/SUMIFS(#REF!,#REF!,$I104,#REF!,$R$7),"-")</f>
        <v>-</v>
      </c>
      <c r="M104" s="170" t="str">
        <f>IFERROR(SUMIFS(#REF!,#REF!,$I104,#REF!,$R$3)/SUMIFS(#REF!,#REF!,$I104,#REF!,$R$3),"-")</f>
        <v>-</v>
      </c>
      <c r="N104" s="170" t="str">
        <f>IFERROR(SUMIFS(#REF!,#REF!,$I104,#REF!,"&lt;="&amp;$R$2,#REF!,"&gt;="&amp;$S$2)/SUMIFS(#REF!,#REF!,$I104,#REF!,"&lt;="&amp;$R$2,#REF!,"&gt;="&amp;$S$2),"-")</f>
        <v>-</v>
      </c>
      <c r="O104" s="142"/>
      <c r="P104" s="140"/>
    </row>
    <row r="105" spans="1:16">
      <c r="A105" s="138"/>
      <c r="B105" s="142"/>
      <c r="C105" s="172" t="s">
        <v>188</v>
      </c>
      <c r="D105" s="166" t="s">
        <v>26</v>
      </c>
      <c r="E105" s="166" t="s">
        <v>189</v>
      </c>
      <c r="F105" s="173" t="s">
        <v>242</v>
      </c>
      <c r="G105" s="173" t="s">
        <v>242</v>
      </c>
      <c r="H105" s="173" t="s">
        <v>242</v>
      </c>
      <c r="I105" s="173" t="s">
        <v>242</v>
      </c>
      <c r="J105" s="168">
        <v>0.9</v>
      </c>
      <c r="K105" s="169" t="str">
        <f>IFERROR(SUMIFS(#REF!,#REF!,$I105,#REF!,$R$2)/SUMIFS(#REF!,#REF!,$I105,#REF!,$R$2),"-")</f>
        <v>-</v>
      </c>
      <c r="L105" s="169" t="str">
        <f>IFERROR(SUMIFS(#REF!,#REF!,$I105,#REF!,$R$7)/SUMIFS(#REF!,#REF!,$I105,#REF!,$R$7),"-")</f>
        <v>-</v>
      </c>
      <c r="M105" s="170" t="str">
        <f>IFERROR(SUMIFS(#REF!,#REF!,$I105,#REF!,$R$3)/SUMIFS(#REF!,#REF!,$I105,#REF!,$R$3),"-")</f>
        <v>-</v>
      </c>
      <c r="N105" s="170" t="str">
        <f>IFERROR(SUMIFS(#REF!,#REF!,$I105,#REF!,"&lt;="&amp;$R$2,#REF!,"&gt;="&amp;$S$2)/SUMIFS(#REF!,#REF!,$I105,#REF!,"&lt;="&amp;$R$2,#REF!,"&gt;="&amp;$S$2),"-")</f>
        <v>-</v>
      </c>
      <c r="O105" s="142"/>
      <c r="P105" s="140"/>
    </row>
    <row r="106" spans="1:16">
      <c r="A106" s="138"/>
      <c r="B106" s="142"/>
      <c r="C106" s="172" t="s">
        <v>188</v>
      </c>
      <c r="D106" s="166" t="s">
        <v>26</v>
      </c>
      <c r="E106" s="166" t="s">
        <v>189</v>
      </c>
      <c r="F106" s="173" t="s">
        <v>244</v>
      </c>
      <c r="G106" s="173" t="s">
        <v>244</v>
      </c>
      <c r="H106" s="173" t="s">
        <v>244</v>
      </c>
      <c r="I106" s="173" t="s">
        <v>244</v>
      </c>
      <c r="J106" s="168">
        <v>0.9</v>
      </c>
      <c r="K106" s="169" t="str">
        <f>IFERROR(SUMIFS(#REF!,#REF!,$I106,#REF!,$R$2)/SUMIFS(#REF!,#REF!,$I106,#REF!,$R$2),"-")</f>
        <v>-</v>
      </c>
      <c r="L106" s="169" t="str">
        <f>IFERROR(SUMIFS(#REF!,#REF!,$I106,#REF!,$R$7)/SUMIFS(#REF!,#REF!,$I106,#REF!,$R$7),"-")</f>
        <v>-</v>
      </c>
      <c r="M106" s="170" t="str">
        <f>IFERROR(SUMIFS(#REF!,#REF!,$I106,#REF!,$R$3)/SUMIFS(#REF!,#REF!,$I106,#REF!,$R$3),"-")</f>
        <v>-</v>
      </c>
      <c r="N106" s="170" t="str">
        <f>IFERROR(SUMIFS(#REF!,#REF!,$I106,#REF!,"&lt;="&amp;$R$2,#REF!,"&gt;="&amp;$S$2)/SUMIFS(#REF!,#REF!,$I106,#REF!,"&lt;="&amp;$R$2,#REF!,"&gt;="&amp;$S$2),"-")</f>
        <v>-</v>
      </c>
      <c r="O106" s="142"/>
      <c r="P106" s="140"/>
    </row>
    <row r="107" spans="1:16">
      <c r="A107" s="138"/>
      <c r="B107" s="142"/>
      <c r="C107" s="172" t="s">
        <v>188</v>
      </c>
      <c r="D107" s="166" t="s">
        <v>26</v>
      </c>
      <c r="E107" s="166" t="s">
        <v>189</v>
      </c>
      <c r="F107" s="173" t="s">
        <v>246</v>
      </c>
      <c r="G107" s="173" t="s">
        <v>246</v>
      </c>
      <c r="H107" s="173" t="s">
        <v>246</v>
      </c>
      <c r="I107" s="173" t="s">
        <v>246</v>
      </c>
      <c r="J107" s="168">
        <v>0.9</v>
      </c>
      <c r="K107" s="169" t="str">
        <f>IFERROR(SUMIFS(#REF!,#REF!,$I107,#REF!,$R$2)/SUMIFS(#REF!,#REF!,$I107,#REF!,$R$2),"-")</f>
        <v>-</v>
      </c>
      <c r="L107" s="169" t="str">
        <f>IFERROR(SUMIFS(#REF!,#REF!,$I107,#REF!,$R$7)/SUMIFS(#REF!,#REF!,$I107,#REF!,$R$7),"-")</f>
        <v>-</v>
      </c>
      <c r="M107" s="170" t="str">
        <f>IFERROR(SUMIFS(#REF!,#REF!,$I107,#REF!,$R$3)/SUMIFS(#REF!,#REF!,$I107,#REF!,$R$3),"-")</f>
        <v>-</v>
      </c>
      <c r="N107" s="170" t="str">
        <f>IFERROR(SUMIFS(#REF!,#REF!,$I107,#REF!,"&lt;="&amp;$R$2,#REF!,"&gt;="&amp;$S$2)/SUMIFS(#REF!,#REF!,$I107,#REF!,"&lt;="&amp;$R$2,#REF!,"&gt;="&amp;$S$2),"-")</f>
        <v>-</v>
      </c>
      <c r="O107" s="142"/>
      <c r="P107" s="140"/>
    </row>
    <row r="108" spans="1:16">
      <c r="A108" s="138"/>
      <c r="B108" s="142"/>
      <c r="C108" s="172" t="s">
        <v>188</v>
      </c>
      <c r="D108" s="166" t="s">
        <v>26</v>
      </c>
      <c r="E108" s="166" t="s">
        <v>189</v>
      </c>
      <c r="F108" s="173" t="s">
        <v>248</v>
      </c>
      <c r="G108" s="173" t="s">
        <v>248</v>
      </c>
      <c r="H108" s="173" t="s">
        <v>248</v>
      </c>
      <c r="I108" s="173" t="s">
        <v>248</v>
      </c>
      <c r="J108" s="168">
        <v>0.9</v>
      </c>
      <c r="K108" s="169" t="str">
        <f>IFERROR(SUMIFS(#REF!,#REF!,$I108,#REF!,$R$2)/SUMIFS(#REF!,#REF!,$I108,#REF!,$R$2),"-")</f>
        <v>-</v>
      </c>
      <c r="L108" s="169" t="str">
        <f>IFERROR(SUMIFS(#REF!,#REF!,$I108,#REF!,$R$7)/SUMIFS(#REF!,#REF!,$I108,#REF!,$R$7),"-")</f>
        <v>-</v>
      </c>
      <c r="M108" s="170" t="str">
        <f>IFERROR(SUMIFS(#REF!,#REF!,$I108,#REF!,$R$3)/SUMIFS(#REF!,#REF!,$I108,#REF!,$R$3),"-")</f>
        <v>-</v>
      </c>
      <c r="N108" s="170" t="str">
        <f>IFERROR(SUMIFS(#REF!,#REF!,$I108,#REF!,"&lt;="&amp;$R$2,#REF!,"&gt;="&amp;$S$2)/SUMIFS(#REF!,#REF!,$I108,#REF!,"&lt;="&amp;$R$2,#REF!,"&gt;="&amp;$S$2),"-")</f>
        <v>-</v>
      </c>
      <c r="O108" s="142"/>
      <c r="P108" s="140"/>
    </row>
    <row r="109" spans="1:16">
      <c r="A109" s="138"/>
      <c r="B109" s="142"/>
      <c r="C109" s="172" t="s">
        <v>188</v>
      </c>
      <c r="D109" s="166" t="s">
        <v>26</v>
      </c>
      <c r="E109" s="166" t="s">
        <v>189</v>
      </c>
      <c r="F109" s="173" t="s">
        <v>250</v>
      </c>
      <c r="G109" s="173" t="s">
        <v>250</v>
      </c>
      <c r="H109" s="173" t="s">
        <v>250</v>
      </c>
      <c r="I109" s="173" t="s">
        <v>250</v>
      </c>
      <c r="J109" s="168">
        <v>0.9</v>
      </c>
      <c r="K109" s="169" t="str">
        <f>IFERROR(SUMIFS(#REF!,#REF!,$I109,#REF!,$R$2)/SUMIFS(#REF!,#REF!,$I109,#REF!,$R$2),"-")</f>
        <v>-</v>
      </c>
      <c r="L109" s="169" t="str">
        <f>IFERROR(SUMIFS(#REF!,#REF!,$I109,#REF!,$R$7)/SUMIFS(#REF!,#REF!,$I109,#REF!,$R$7),"-")</f>
        <v>-</v>
      </c>
      <c r="M109" s="170" t="str">
        <f>IFERROR(SUMIFS(#REF!,#REF!,$I109,#REF!,$R$3)/SUMIFS(#REF!,#REF!,$I109,#REF!,$R$3),"-")</f>
        <v>-</v>
      </c>
      <c r="N109" s="170" t="str">
        <f>IFERROR(SUMIFS(#REF!,#REF!,$I109,#REF!,"&lt;="&amp;$R$2,#REF!,"&gt;="&amp;$S$2)/SUMIFS(#REF!,#REF!,$I109,#REF!,"&lt;="&amp;$R$2,#REF!,"&gt;="&amp;$S$2),"-")</f>
        <v>-</v>
      </c>
      <c r="O109" s="142"/>
      <c r="P109" s="140"/>
    </row>
    <row r="110" spans="1:16">
      <c r="A110" s="138"/>
      <c r="B110" s="142"/>
      <c r="C110" s="172" t="s">
        <v>188</v>
      </c>
      <c r="D110" s="166" t="s">
        <v>26</v>
      </c>
      <c r="E110" s="166" t="s">
        <v>189</v>
      </c>
      <c r="F110" s="173" t="s">
        <v>252</v>
      </c>
      <c r="G110" s="173" t="s">
        <v>252</v>
      </c>
      <c r="H110" s="173" t="s">
        <v>252</v>
      </c>
      <c r="I110" s="173" t="s">
        <v>252</v>
      </c>
      <c r="J110" s="168">
        <v>0.9</v>
      </c>
      <c r="K110" s="169" t="str">
        <f>IFERROR(SUMIFS(#REF!,#REF!,$I110,#REF!,$R$2)/SUMIFS(#REF!,#REF!,$I110,#REF!,$R$2),"-")</f>
        <v>-</v>
      </c>
      <c r="L110" s="169" t="str">
        <f>IFERROR(SUMIFS(#REF!,#REF!,$I110,#REF!,$R$7)/SUMIFS(#REF!,#REF!,$I110,#REF!,$R$7),"-")</f>
        <v>-</v>
      </c>
      <c r="M110" s="170" t="str">
        <f>IFERROR(SUMIFS(#REF!,#REF!,$I110,#REF!,$R$3)/SUMIFS(#REF!,#REF!,$I110,#REF!,$R$3),"-")</f>
        <v>-</v>
      </c>
      <c r="N110" s="170" t="str">
        <f>IFERROR(SUMIFS(#REF!,#REF!,$I110,#REF!,"&lt;="&amp;$R$2,#REF!,"&gt;="&amp;$S$2)/SUMIFS(#REF!,#REF!,$I110,#REF!,"&lt;="&amp;$R$2,#REF!,"&gt;="&amp;$S$2),"-")</f>
        <v>-</v>
      </c>
      <c r="O110" s="142"/>
      <c r="P110" s="140"/>
    </row>
    <row r="111" spans="1:16">
      <c r="A111" s="138"/>
      <c r="B111" s="142"/>
      <c r="C111" s="172" t="s">
        <v>188</v>
      </c>
      <c r="D111" s="166" t="s">
        <v>237</v>
      </c>
      <c r="E111" s="166" t="s">
        <v>189</v>
      </c>
      <c r="F111" s="173" t="s">
        <v>253</v>
      </c>
      <c r="G111" s="173" t="s">
        <v>253</v>
      </c>
      <c r="H111" s="173" t="s">
        <v>253</v>
      </c>
      <c r="I111" s="173" t="s">
        <v>253</v>
      </c>
      <c r="J111" s="168">
        <v>0.9</v>
      </c>
      <c r="K111" s="169" t="str">
        <f>IFERROR(SUMIFS(#REF!,#REF!,$I111,#REF!,$R$2)/SUMIFS(#REF!,#REF!,$I111,#REF!,$R$2),"-")</f>
        <v>-</v>
      </c>
      <c r="L111" s="169" t="str">
        <f>IFERROR(SUMIFS(#REF!,#REF!,$I111,#REF!,$R$7)/SUMIFS(#REF!,#REF!,$I111,#REF!,$R$7),"-")</f>
        <v>-</v>
      </c>
      <c r="M111" s="170" t="str">
        <f>IFERROR(SUMIFS(#REF!,#REF!,$I111,#REF!,$R$3)/SUMIFS(#REF!,#REF!,$I111,#REF!,$R$3),"-")</f>
        <v>-</v>
      </c>
      <c r="N111" s="170" t="str">
        <f>IFERROR(SUMIFS(#REF!,#REF!,$I111,#REF!,"&lt;="&amp;$R$2,#REF!,"&gt;="&amp;$S$2)/SUMIFS(#REF!,#REF!,$I111,#REF!,"&lt;="&amp;$R$2,#REF!,"&gt;="&amp;$S$2),"-")</f>
        <v>-</v>
      </c>
      <c r="O111" s="142"/>
      <c r="P111" s="140"/>
    </row>
    <row r="112" spans="1:16">
      <c r="A112" s="138"/>
      <c r="B112" s="142"/>
      <c r="C112" s="172" t="s">
        <v>188</v>
      </c>
      <c r="D112" s="166" t="s">
        <v>26</v>
      </c>
      <c r="E112" s="166" t="s">
        <v>189</v>
      </c>
      <c r="F112" s="173" t="s">
        <v>255</v>
      </c>
      <c r="G112" s="173" t="s">
        <v>255</v>
      </c>
      <c r="H112" s="173" t="s">
        <v>255</v>
      </c>
      <c r="I112" s="173" t="s">
        <v>255</v>
      </c>
      <c r="J112" s="168">
        <v>0.9</v>
      </c>
      <c r="K112" s="169" t="str">
        <f>IFERROR(SUMIFS(#REF!,#REF!,$I112,#REF!,$R$2)/SUMIFS(#REF!,#REF!,$I112,#REF!,$R$2),"-")</f>
        <v>-</v>
      </c>
      <c r="L112" s="169" t="str">
        <f>IFERROR(SUMIFS(#REF!,#REF!,$I112,#REF!,$R$7)/SUMIFS(#REF!,#REF!,$I112,#REF!,$R$7),"-")</f>
        <v>-</v>
      </c>
      <c r="M112" s="170" t="str">
        <f>IFERROR(SUMIFS(#REF!,#REF!,$I112,#REF!,$R$3)/SUMIFS(#REF!,#REF!,$I112,#REF!,$R$3),"-")</f>
        <v>-</v>
      </c>
      <c r="N112" s="170" t="str">
        <f>IFERROR(SUMIFS(#REF!,#REF!,$I112,#REF!,"&lt;="&amp;$R$2,#REF!,"&gt;="&amp;$S$2)/SUMIFS(#REF!,#REF!,$I112,#REF!,"&lt;="&amp;$R$2,#REF!,"&gt;="&amp;$S$2),"-")</f>
        <v>-</v>
      </c>
      <c r="O112" s="142"/>
      <c r="P112" s="140"/>
    </row>
    <row r="113" spans="1:16">
      <c r="A113" s="138"/>
      <c r="B113" s="142"/>
      <c r="C113" s="172" t="s">
        <v>188</v>
      </c>
      <c r="D113" s="166" t="s">
        <v>26</v>
      </c>
      <c r="E113" s="166" t="s">
        <v>189</v>
      </c>
      <c r="F113" s="173" t="s">
        <v>257</v>
      </c>
      <c r="G113" s="173" t="s">
        <v>257</v>
      </c>
      <c r="H113" s="173" t="s">
        <v>257</v>
      </c>
      <c r="I113" s="173" t="s">
        <v>257</v>
      </c>
      <c r="J113" s="168">
        <v>0.9</v>
      </c>
      <c r="K113" s="169" t="str">
        <f>IFERROR(SUMIFS(#REF!,#REF!,$I113,#REF!,$R$2)/SUMIFS(#REF!,#REF!,$I113,#REF!,$R$2),"-")</f>
        <v>-</v>
      </c>
      <c r="L113" s="169" t="str">
        <f>IFERROR(SUMIFS(#REF!,#REF!,$I113,#REF!,$R$7)/SUMIFS(#REF!,#REF!,$I113,#REF!,$R$7),"-")</f>
        <v>-</v>
      </c>
      <c r="M113" s="170" t="str">
        <f>IFERROR(SUMIFS(#REF!,#REF!,$I113,#REF!,$R$3)/SUMIFS(#REF!,#REF!,$I113,#REF!,$R$3),"-")</f>
        <v>-</v>
      </c>
      <c r="N113" s="170" t="str">
        <f>IFERROR(SUMIFS(#REF!,#REF!,$I113,#REF!,"&lt;="&amp;$R$2,#REF!,"&gt;="&amp;$S$2)/SUMIFS(#REF!,#REF!,$I113,#REF!,"&lt;="&amp;$R$2,#REF!,"&gt;="&amp;$S$2),"-")</f>
        <v>-</v>
      </c>
      <c r="O113" s="142"/>
      <c r="P113" s="140"/>
    </row>
    <row r="114" spans="1:16">
      <c r="A114" s="138"/>
      <c r="B114" s="142"/>
      <c r="C114" s="172" t="s">
        <v>188</v>
      </c>
      <c r="D114" s="166" t="s">
        <v>26</v>
      </c>
      <c r="E114" s="166" t="s">
        <v>189</v>
      </c>
      <c r="F114" s="173" t="s">
        <v>259</v>
      </c>
      <c r="G114" s="173" t="s">
        <v>259</v>
      </c>
      <c r="H114" s="173" t="s">
        <v>259</v>
      </c>
      <c r="I114" s="173" t="s">
        <v>259</v>
      </c>
      <c r="J114" s="168">
        <v>0.9</v>
      </c>
      <c r="K114" s="169" t="str">
        <f>IFERROR(SUMIFS(#REF!,#REF!,$I114,#REF!,$R$2)/SUMIFS(#REF!,#REF!,$I114,#REF!,$R$2),"-")</f>
        <v>-</v>
      </c>
      <c r="L114" s="169" t="str">
        <f>IFERROR(SUMIFS(#REF!,#REF!,$I114,#REF!,$R$7)/SUMIFS(#REF!,#REF!,$I114,#REF!,$R$7),"-")</f>
        <v>-</v>
      </c>
      <c r="M114" s="170" t="str">
        <f>IFERROR(SUMIFS(#REF!,#REF!,$I114,#REF!,$R$3)/SUMIFS(#REF!,#REF!,$I114,#REF!,$R$3),"-")</f>
        <v>-</v>
      </c>
      <c r="N114" s="170" t="str">
        <f>IFERROR(SUMIFS(#REF!,#REF!,$I114,#REF!,"&lt;="&amp;$R$2,#REF!,"&gt;="&amp;$S$2)/SUMIFS(#REF!,#REF!,$I114,#REF!,"&lt;="&amp;$R$2,#REF!,"&gt;="&amp;$S$2),"-")</f>
        <v>-</v>
      </c>
      <c r="O114" s="142"/>
      <c r="P114" s="140"/>
    </row>
    <row r="115" spans="1:16">
      <c r="A115" s="138"/>
      <c r="B115" s="142"/>
      <c r="C115" s="172" t="s">
        <v>188</v>
      </c>
      <c r="D115" s="166" t="s">
        <v>26</v>
      </c>
      <c r="E115" s="166" t="s">
        <v>189</v>
      </c>
      <c r="F115" s="173" t="s">
        <v>260</v>
      </c>
      <c r="G115" s="173" t="s">
        <v>260</v>
      </c>
      <c r="H115" s="173" t="s">
        <v>260</v>
      </c>
      <c r="I115" s="173" t="s">
        <v>260</v>
      </c>
      <c r="J115" s="168">
        <v>0.9</v>
      </c>
      <c r="K115" s="169" t="str">
        <f>IFERROR(SUMIFS(#REF!,#REF!,$I115,#REF!,$R$2)/SUMIFS(#REF!,#REF!,$I115,#REF!,$R$2),"-")</f>
        <v>-</v>
      </c>
      <c r="L115" s="169" t="str">
        <f>IFERROR(SUMIFS(#REF!,#REF!,$I115,#REF!,$R$7)/SUMIFS(#REF!,#REF!,$I115,#REF!,$R$7),"-")</f>
        <v>-</v>
      </c>
      <c r="M115" s="170" t="str">
        <f>IFERROR(SUMIFS(#REF!,#REF!,$I115,#REF!,$R$3)/SUMIFS(#REF!,#REF!,$I115,#REF!,$R$3),"-")</f>
        <v>-</v>
      </c>
      <c r="N115" s="170" t="str">
        <f>IFERROR(SUMIFS(#REF!,#REF!,$I115,#REF!,"&lt;="&amp;$R$2,#REF!,"&gt;="&amp;$S$2)/SUMIFS(#REF!,#REF!,$I115,#REF!,"&lt;="&amp;$R$2,#REF!,"&gt;="&amp;$S$2),"-")</f>
        <v>-</v>
      </c>
      <c r="O115" s="142"/>
      <c r="P115" s="140"/>
    </row>
    <row r="116" spans="1:16">
      <c r="A116" s="138"/>
      <c r="B116" s="142"/>
      <c r="C116" s="172" t="s">
        <v>188</v>
      </c>
      <c r="D116" s="166" t="s">
        <v>26</v>
      </c>
      <c r="E116" s="166" t="s">
        <v>189</v>
      </c>
      <c r="F116" s="173" t="s">
        <v>262</v>
      </c>
      <c r="G116" s="173" t="s">
        <v>262</v>
      </c>
      <c r="H116" s="173" t="s">
        <v>262</v>
      </c>
      <c r="I116" s="173" t="s">
        <v>262</v>
      </c>
      <c r="J116" s="168">
        <v>0.9</v>
      </c>
      <c r="K116" s="169" t="str">
        <f>IFERROR(SUMIFS(#REF!,#REF!,$I116,#REF!,$R$2)/SUMIFS(#REF!,#REF!,$I116,#REF!,$R$2),"-")</f>
        <v>-</v>
      </c>
      <c r="L116" s="169" t="str">
        <f>IFERROR(SUMIFS(#REF!,#REF!,$I116,#REF!,$R$7)/SUMIFS(#REF!,#REF!,$I116,#REF!,$R$7),"-")</f>
        <v>-</v>
      </c>
      <c r="M116" s="170" t="str">
        <f>IFERROR(SUMIFS(#REF!,#REF!,$I116,#REF!,$R$3)/SUMIFS(#REF!,#REF!,$I116,#REF!,$R$3),"-")</f>
        <v>-</v>
      </c>
      <c r="N116" s="170" t="str">
        <f>IFERROR(SUMIFS(#REF!,#REF!,$I116,#REF!,"&lt;="&amp;$R$2,#REF!,"&gt;="&amp;$S$2)/SUMIFS(#REF!,#REF!,$I116,#REF!,"&lt;="&amp;$R$2,#REF!,"&gt;="&amp;$S$2),"-")</f>
        <v>-</v>
      </c>
      <c r="O116" s="142"/>
      <c r="P116" s="140"/>
    </row>
    <row r="117" spans="1:16">
      <c r="A117" s="138"/>
      <c r="B117" s="142"/>
      <c r="C117" s="172" t="s">
        <v>188</v>
      </c>
      <c r="D117" s="166" t="s">
        <v>26</v>
      </c>
      <c r="E117" s="166" t="s">
        <v>189</v>
      </c>
      <c r="F117" s="173" t="s">
        <v>264</v>
      </c>
      <c r="G117" s="173" t="s">
        <v>264</v>
      </c>
      <c r="H117" s="173" t="s">
        <v>264</v>
      </c>
      <c r="I117" s="173" t="s">
        <v>264</v>
      </c>
      <c r="J117" s="168">
        <v>0.9</v>
      </c>
      <c r="K117" s="169" t="str">
        <f>IFERROR(SUMIFS(#REF!,#REF!,$I117,#REF!,$R$2)/SUMIFS(#REF!,#REF!,$I117,#REF!,$R$2),"-")</f>
        <v>-</v>
      </c>
      <c r="L117" s="169" t="str">
        <f>IFERROR(SUMIFS(#REF!,#REF!,$I117,#REF!,$R$7)/SUMIFS(#REF!,#REF!,$I117,#REF!,$R$7),"-")</f>
        <v>-</v>
      </c>
      <c r="M117" s="170" t="str">
        <f>IFERROR(SUMIFS(#REF!,#REF!,$I117,#REF!,$R$3)/SUMIFS(#REF!,#REF!,$I117,#REF!,$R$3),"-")</f>
        <v>-</v>
      </c>
      <c r="N117" s="170" t="str">
        <f>IFERROR(SUMIFS(#REF!,#REF!,$I117,#REF!,"&lt;="&amp;$R$2,#REF!,"&gt;="&amp;$S$2)/SUMIFS(#REF!,#REF!,$I117,#REF!,"&lt;="&amp;$R$2,#REF!,"&gt;="&amp;$S$2),"-")</f>
        <v>-</v>
      </c>
      <c r="O117" s="142"/>
      <c r="P117" s="140"/>
    </row>
    <row r="118" spans="1:16">
      <c r="A118" s="138"/>
      <c r="B118" s="142"/>
      <c r="C118" s="172" t="s">
        <v>188</v>
      </c>
      <c r="D118" s="166" t="s">
        <v>26</v>
      </c>
      <c r="E118" s="166" t="s">
        <v>189</v>
      </c>
      <c r="F118" s="173" t="s">
        <v>266</v>
      </c>
      <c r="G118" s="173" t="s">
        <v>266</v>
      </c>
      <c r="H118" s="173" t="s">
        <v>266</v>
      </c>
      <c r="I118" s="173" t="s">
        <v>266</v>
      </c>
      <c r="J118" s="168">
        <v>0.9</v>
      </c>
      <c r="K118" s="169" t="str">
        <f>IFERROR(SUMIFS(#REF!,#REF!,$I118,#REF!,$R$2)/SUMIFS(#REF!,#REF!,$I118,#REF!,$R$2),"-")</f>
        <v>-</v>
      </c>
      <c r="L118" s="169" t="str">
        <f>IFERROR(SUMIFS(#REF!,#REF!,$I118,#REF!,$R$7)/SUMIFS(#REF!,#REF!,$I118,#REF!,$R$7),"-")</f>
        <v>-</v>
      </c>
      <c r="M118" s="170" t="str">
        <f>IFERROR(SUMIFS(#REF!,#REF!,$I118,#REF!,$R$3)/SUMIFS(#REF!,#REF!,$I118,#REF!,$R$3),"-")</f>
        <v>-</v>
      </c>
      <c r="N118" s="170" t="str">
        <f>IFERROR(SUMIFS(#REF!,#REF!,$I118,#REF!,"&lt;="&amp;$R$2,#REF!,"&gt;="&amp;$S$2)/SUMIFS(#REF!,#REF!,$I118,#REF!,"&lt;="&amp;$R$2,#REF!,"&gt;="&amp;$S$2),"-")</f>
        <v>-</v>
      </c>
      <c r="O118" s="142"/>
      <c r="P118" s="140"/>
    </row>
    <row r="119" spans="1:16">
      <c r="A119" s="138"/>
      <c r="B119" s="142"/>
      <c r="C119" s="172" t="s">
        <v>188</v>
      </c>
      <c r="D119" s="166" t="s">
        <v>26</v>
      </c>
      <c r="E119" s="166" t="s">
        <v>189</v>
      </c>
      <c r="F119" s="173" t="s">
        <v>268</v>
      </c>
      <c r="G119" s="173" t="s">
        <v>268</v>
      </c>
      <c r="H119" s="173" t="s">
        <v>268</v>
      </c>
      <c r="I119" s="173" t="s">
        <v>268</v>
      </c>
      <c r="J119" s="168">
        <v>0.9</v>
      </c>
      <c r="K119" s="169" t="str">
        <f>IFERROR(SUMIFS(#REF!,#REF!,$I119,#REF!,$R$2)/SUMIFS(#REF!,#REF!,$I119,#REF!,$R$2),"-")</f>
        <v>-</v>
      </c>
      <c r="L119" s="169" t="str">
        <f>IFERROR(SUMIFS(#REF!,#REF!,$I119,#REF!,$R$7)/SUMIFS(#REF!,#REF!,$I119,#REF!,$R$7),"-")</f>
        <v>-</v>
      </c>
      <c r="M119" s="170" t="str">
        <f>IFERROR(SUMIFS(#REF!,#REF!,$I119,#REF!,$R$3)/SUMIFS(#REF!,#REF!,$I119,#REF!,$R$3),"-")</f>
        <v>-</v>
      </c>
      <c r="N119" s="170" t="str">
        <f>IFERROR(SUMIFS(#REF!,#REF!,$I119,#REF!,"&lt;="&amp;$R$2,#REF!,"&gt;="&amp;$S$2)/SUMIFS(#REF!,#REF!,$I119,#REF!,"&lt;="&amp;$R$2,#REF!,"&gt;="&amp;$S$2),"-")</f>
        <v>-</v>
      </c>
      <c r="O119" s="142"/>
      <c r="P119" s="140"/>
    </row>
    <row r="120" spans="1:16">
      <c r="A120" s="138"/>
      <c r="B120" s="142"/>
      <c r="C120" s="172" t="s">
        <v>188</v>
      </c>
      <c r="D120" s="166" t="s">
        <v>26</v>
      </c>
      <c r="E120" s="166" t="s">
        <v>189</v>
      </c>
      <c r="F120" s="173" t="s">
        <v>270</v>
      </c>
      <c r="G120" s="173" t="s">
        <v>270</v>
      </c>
      <c r="H120" s="173" t="s">
        <v>270</v>
      </c>
      <c r="I120" s="173" t="s">
        <v>270</v>
      </c>
      <c r="J120" s="168">
        <v>0.9</v>
      </c>
      <c r="K120" s="169" t="str">
        <f>IFERROR(SUMIFS(#REF!,#REF!,$I120,#REF!,$R$2)/SUMIFS(#REF!,#REF!,$I120,#REF!,$R$2),"-")</f>
        <v>-</v>
      </c>
      <c r="L120" s="169" t="str">
        <f>IFERROR(SUMIFS(#REF!,#REF!,$I120,#REF!,$R$7)/SUMIFS(#REF!,#REF!,$I120,#REF!,$R$7),"-")</f>
        <v>-</v>
      </c>
      <c r="M120" s="170" t="str">
        <f>IFERROR(SUMIFS(#REF!,#REF!,$I120,#REF!,$R$3)/SUMIFS(#REF!,#REF!,$I120,#REF!,$R$3),"-")</f>
        <v>-</v>
      </c>
      <c r="N120" s="170" t="str">
        <f>IFERROR(SUMIFS(#REF!,#REF!,$I120,#REF!,"&lt;="&amp;$R$2,#REF!,"&gt;="&amp;$S$2)/SUMIFS(#REF!,#REF!,$I120,#REF!,"&lt;="&amp;$R$2,#REF!,"&gt;="&amp;$S$2),"-")</f>
        <v>-</v>
      </c>
      <c r="O120" s="142"/>
      <c r="P120" s="140"/>
    </row>
    <row r="121" spans="1:16">
      <c r="A121" s="138"/>
      <c r="B121" s="142"/>
      <c r="C121" s="172" t="s">
        <v>188</v>
      </c>
      <c r="D121" s="166" t="s">
        <v>26</v>
      </c>
      <c r="E121" s="166" t="s">
        <v>189</v>
      </c>
      <c r="F121" s="173" t="s">
        <v>272</v>
      </c>
      <c r="G121" s="173" t="s">
        <v>272</v>
      </c>
      <c r="H121" s="173" t="s">
        <v>272</v>
      </c>
      <c r="I121" s="173" t="s">
        <v>272</v>
      </c>
      <c r="J121" s="168">
        <v>0.9</v>
      </c>
      <c r="K121" s="169" t="str">
        <f>IFERROR(SUMIFS(#REF!,#REF!,$I121,#REF!,$R$2)/SUMIFS(#REF!,#REF!,$I121,#REF!,$R$2),"-")</f>
        <v>-</v>
      </c>
      <c r="L121" s="169" t="str">
        <f>IFERROR(SUMIFS(#REF!,#REF!,$I121,#REF!,$R$7)/SUMIFS(#REF!,#REF!,$I121,#REF!,$R$7),"-")</f>
        <v>-</v>
      </c>
      <c r="M121" s="170" t="str">
        <f>IFERROR(SUMIFS(#REF!,#REF!,$I121,#REF!,$R$3)/SUMIFS(#REF!,#REF!,$I121,#REF!,$R$3),"-")</f>
        <v>-</v>
      </c>
      <c r="N121" s="170" t="str">
        <f>IFERROR(SUMIFS(#REF!,#REF!,$I121,#REF!,"&lt;="&amp;$R$2,#REF!,"&gt;="&amp;$S$2)/SUMIFS(#REF!,#REF!,$I121,#REF!,"&lt;="&amp;$R$2,#REF!,"&gt;="&amp;$S$2),"-")</f>
        <v>-</v>
      </c>
      <c r="O121" s="142"/>
      <c r="P121" s="140"/>
    </row>
    <row r="122" spans="1:16">
      <c r="A122" s="138"/>
      <c r="B122" s="142"/>
      <c r="C122" s="172" t="s">
        <v>188</v>
      </c>
      <c r="D122" s="166" t="s">
        <v>26</v>
      </c>
      <c r="E122" s="166" t="s">
        <v>189</v>
      </c>
      <c r="F122" s="173" t="s">
        <v>274</v>
      </c>
      <c r="G122" s="173" t="s">
        <v>274</v>
      </c>
      <c r="H122" s="173" t="s">
        <v>274</v>
      </c>
      <c r="I122" s="173" t="s">
        <v>274</v>
      </c>
      <c r="J122" s="168">
        <v>0.9</v>
      </c>
      <c r="K122" s="169" t="str">
        <f>IFERROR(SUMIFS(#REF!,#REF!,$I122,#REF!,$R$2)/SUMIFS(#REF!,#REF!,$I122,#REF!,$R$2),"-")</f>
        <v>-</v>
      </c>
      <c r="L122" s="169" t="str">
        <f>IFERROR(SUMIFS(#REF!,#REF!,$I122,#REF!,$R$7)/SUMIFS(#REF!,#REF!,$I122,#REF!,$R$7),"-")</f>
        <v>-</v>
      </c>
      <c r="M122" s="170" t="str">
        <f>IFERROR(SUMIFS(#REF!,#REF!,$I122,#REF!,$R$3)/SUMIFS(#REF!,#REF!,$I122,#REF!,$R$3),"-")</f>
        <v>-</v>
      </c>
      <c r="N122" s="170" t="str">
        <f>IFERROR(SUMIFS(#REF!,#REF!,$I122,#REF!,"&lt;="&amp;$R$2,#REF!,"&gt;="&amp;$S$2)/SUMIFS(#REF!,#REF!,$I122,#REF!,"&lt;="&amp;$R$2,#REF!,"&gt;="&amp;$S$2),"-")</f>
        <v>-</v>
      </c>
      <c r="O122" s="142"/>
      <c r="P122" s="140"/>
    </row>
    <row r="123" spans="1:16">
      <c r="A123" s="138"/>
      <c r="B123" s="142"/>
      <c r="C123" s="172" t="s">
        <v>188</v>
      </c>
      <c r="D123" s="166" t="s">
        <v>26</v>
      </c>
      <c r="E123" s="166" t="s">
        <v>189</v>
      </c>
      <c r="F123" s="173" t="s">
        <v>276</v>
      </c>
      <c r="G123" s="173" t="s">
        <v>276</v>
      </c>
      <c r="H123" s="173" t="s">
        <v>276</v>
      </c>
      <c r="I123" s="173" t="s">
        <v>276</v>
      </c>
      <c r="J123" s="168">
        <v>0.9</v>
      </c>
      <c r="K123" s="169" t="str">
        <f>IFERROR(SUMIFS(#REF!,#REF!,$I123,#REF!,$R$2)/SUMIFS(#REF!,#REF!,$I123,#REF!,$R$2),"-")</f>
        <v>-</v>
      </c>
      <c r="L123" s="169" t="str">
        <f>IFERROR(SUMIFS(#REF!,#REF!,$I123,#REF!,$R$7)/SUMIFS(#REF!,#REF!,$I123,#REF!,$R$7),"-")</f>
        <v>-</v>
      </c>
      <c r="M123" s="170" t="str">
        <f>IFERROR(SUMIFS(#REF!,#REF!,$I123,#REF!,$R$3)/SUMIFS(#REF!,#REF!,$I123,#REF!,$R$3),"-")</f>
        <v>-</v>
      </c>
      <c r="N123" s="170" t="str">
        <f>IFERROR(SUMIFS(#REF!,#REF!,$I123,#REF!,"&lt;="&amp;$R$2,#REF!,"&gt;="&amp;$S$2)/SUMIFS(#REF!,#REF!,$I123,#REF!,"&lt;="&amp;$R$2,#REF!,"&gt;="&amp;$S$2),"-")</f>
        <v>-</v>
      </c>
      <c r="O123" s="142"/>
      <c r="P123" s="140"/>
    </row>
    <row r="124" spans="1:16">
      <c r="A124" s="138"/>
      <c r="B124" s="142"/>
      <c r="C124" s="172" t="s">
        <v>188</v>
      </c>
      <c r="D124" s="166" t="s">
        <v>26</v>
      </c>
      <c r="E124" s="166" t="s">
        <v>189</v>
      </c>
      <c r="F124" s="173" t="s">
        <v>278</v>
      </c>
      <c r="G124" s="173" t="s">
        <v>278</v>
      </c>
      <c r="H124" s="173" t="s">
        <v>278</v>
      </c>
      <c r="I124" s="173" t="s">
        <v>278</v>
      </c>
      <c r="J124" s="168">
        <v>0.9</v>
      </c>
      <c r="K124" s="169" t="str">
        <f>IFERROR(SUMIFS(#REF!,#REF!,$I124,#REF!,$R$2)/SUMIFS(#REF!,#REF!,$I124,#REF!,$R$2),"-")</f>
        <v>-</v>
      </c>
      <c r="L124" s="169" t="str">
        <f>IFERROR(SUMIFS(#REF!,#REF!,$I124,#REF!,$R$7)/SUMIFS(#REF!,#REF!,$I124,#REF!,$R$7),"-")</f>
        <v>-</v>
      </c>
      <c r="M124" s="170" t="str">
        <f>IFERROR(SUMIFS(#REF!,#REF!,$I124,#REF!,$R$3)/SUMIFS(#REF!,#REF!,$I124,#REF!,$R$3),"-")</f>
        <v>-</v>
      </c>
      <c r="N124" s="170" t="str">
        <f>IFERROR(SUMIFS(#REF!,#REF!,$I124,#REF!,"&lt;="&amp;$R$2,#REF!,"&gt;="&amp;$S$2)/SUMIFS(#REF!,#REF!,$I124,#REF!,"&lt;="&amp;$R$2,#REF!,"&gt;="&amp;$S$2),"-")</f>
        <v>-</v>
      </c>
      <c r="O124" s="142"/>
      <c r="P124" s="140"/>
    </row>
    <row r="125" spans="1:16">
      <c r="A125" s="138"/>
      <c r="B125" s="142"/>
      <c r="C125" s="172" t="s">
        <v>188</v>
      </c>
      <c r="D125" s="166" t="s">
        <v>26</v>
      </c>
      <c r="E125" s="166" t="s">
        <v>189</v>
      </c>
      <c r="F125" s="173" t="s">
        <v>280</v>
      </c>
      <c r="G125" s="173" t="s">
        <v>280</v>
      </c>
      <c r="H125" s="173" t="s">
        <v>280</v>
      </c>
      <c r="I125" s="173" t="s">
        <v>280</v>
      </c>
      <c r="J125" s="168">
        <v>0.9</v>
      </c>
      <c r="K125" s="169" t="str">
        <f>IFERROR(SUMIFS(#REF!,#REF!,$I125,#REF!,$R$2)/SUMIFS(#REF!,#REF!,$I125,#REF!,$R$2),"-")</f>
        <v>-</v>
      </c>
      <c r="L125" s="169" t="str">
        <f>IFERROR(SUMIFS(#REF!,#REF!,$I125,#REF!,$R$7)/SUMIFS(#REF!,#REF!,$I125,#REF!,$R$7),"-")</f>
        <v>-</v>
      </c>
      <c r="M125" s="170" t="str">
        <f>IFERROR(SUMIFS(#REF!,#REF!,$I125,#REF!,$R$3)/SUMIFS(#REF!,#REF!,$I125,#REF!,$R$3),"-")</f>
        <v>-</v>
      </c>
      <c r="N125" s="170" t="str">
        <f>IFERROR(SUMIFS(#REF!,#REF!,$I125,#REF!,"&lt;="&amp;$R$2,#REF!,"&gt;="&amp;$S$2)/SUMIFS(#REF!,#REF!,$I125,#REF!,"&lt;="&amp;$R$2,#REF!,"&gt;="&amp;$S$2),"-")</f>
        <v>-</v>
      </c>
      <c r="O125" s="142"/>
      <c r="P125" s="140"/>
    </row>
    <row r="126" spans="1:16">
      <c r="A126" s="138"/>
      <c r="B126" s="142"/>
      <c r="C126" s="172" t="s">
        <v>188</v>
      </c>
      <c r="D126" s="166" t="s">
        <v>26</v>
      </c>
      <c r="E126" s="166" t="s">
        <v>189</v>
      </c>
      <c r="F126" s="173" t="s">
        <v>282</v>
      </c>
      <c r="G126" s="173" t="s">
        <v>282</v>
      </c>
      <c r="H126" s="173" t="s">
        <v>282</v>
      </c>
      <c r="I126" s="173" t="s">
        <v>282</v>
      </c>
      <c r="J126" s="168">
        <v>0.9</v>
      </c>
      <c r="K126" s="169" t="str">
        <f>IFERROR(SUMIFS(#REF!,#REF!,$I126,#REF!,$R$2)/SUMIFS(#REF!,#REF!,$I126,#REF!,$R$2),"-")</f>
        <v>-</v>
      </c>
      <c r="L126" s="169" t="str">
        <f>IFERROR(SUMIFS(#REF!,#REF!,$I126,#REF!,$R$7)/SUMIFS(#REF!,#REF!,$I126,#REF!,$R$7),"-")</f>
        <v>-</v>
      </c>
      <c r="M126" s="170" t="str">
        <f>IFERROR(SUMIFS(#REF!,#REF!,$I126,#REF!,$R$3)/SUMIFS(#REF!,#REF!,$I126,#REF!,$R$3),"-")</f>
        <v>-</v>
      </c>
      <c r="N126" s="170" t="str">
        <f>IFERROR(SUMIFS(#REF!,#REF!,$I126,#REF!,"&lt;="&amp;$R$2,#REF!,"&gt;="&amp;$S$2)/SUMIFS(#REF!,#REF!,$I126,#REF!,"&lt;="&amp;$R$2,#REF!,"&gt;="&amp;$S$2),"-")</f>
        <v>-</v>
      </c>
      <c r="O126" s="142"/>
      <c r="P126" s="140"/>
    </row>
    <row r="127" spans="1:16">
      <c r="A127" s="138"/>
      <c r="B127" s="142"/>
      <c r="C127" s="172" t="s">
        <v>188</v>
      </c>
      <c r="D127" s="166" t="s">
        <v>26</v>
      </c>
      <c r="E127" s="166" t="s">
        <v>189</v>
      </c>
      <c r="F127" s="173" t="s">
        <v>284</v>
      </c>
      <c r="G127" s="173" t="s">
        <v>284</v>
      </c>
      <c r="H127" s="173" t="s">
        <v>284</v>
      </c>
      <c r="I127" s="173" t="s">
        <v>284</v>
      </c>
      <c r="J127" s="168">
        <v>0.9</v>
      </c>
      <c r="K127" s="169" t="str">
        <f>IFERROR(SUMIFS(#REF!,#REF!,$I127,#REF!,$R$2)/SUMIFS(#REF!,#REF!,$I127,#REF!,$R$2),"-")</f>
        <v>-</v>
      </c>
      <c r="L127" s="169" t="str">
        <f>IFERROR(SUMIFS(#REF!,#REF!,$I127,#REF!,$R$7)/SUMIFS(#REF!,#REF!,$I127,#REF!,$R$7),"-")</f>
        <v>-</v>
      </c>
      <c r="M127" s="170" t="str">
        <f>IFERROR(SUMIFS(#REF!,#REF!,$I127,#REF!,$R$3)/SUMIFS(#REF!,#REF!,$I127,#REF!,$R$3),"-")</f>
        <v>-</v>
      </c>
      <c r="N127" s="170" t="str">
        <f>IFERROR(SUMIFS(#REF!,#REF!,$I127,#REF!,"&lt;="&amp;$R$2,#REF!,"&gt;="&amp;$S$2)/SUMIFS(#REF!,#REF!,$I127,#REF!,"&lt;="&amp;$R$2,#REF!,"&gt;="&amp;$S$2),"-")</f>
        <v>-</v>
      </c>
      <c r="O127" s="142"/>
      <c r="P127" s="140"/>
    </row>
    <row r="128" spans="1:16">
      <c r="A128" s="138"/>
      <c r="B128" s="142"/>
      <c r="C128" s="172" t="s">
        <v>188</v>
      </c>
      <c r="D128" s="166" t="s">
        <v>26</v>
      </c>
      <c r="E128" s="166" t="s">
        <v>189</v>
      </c>
      <c r="F128" s="173" t="s">
        <v>286</v>
      </c>
      <c r="G128" s="173" t="s">
        <v>286</v>
      </c>
      <c r="H128" s="173" t="s">
        <v>286</v>
      </c>
      <c r="I128" s="173" t="s">
        <v>286</v>
      </c>
      <c r="J128" s="168">
        <v>0.9</v>
      </c>
      <c r="K128" s="169" t="str">
        <f>IFERROR(SUMIFS(#REF!,#REF!,$I128,#REF!,$R$2)/SUMIFS(#REF!,#REF!,$I128,#REF!,$R$2),"-")</f>
        <v>-</v>
      </c>
      <c r="L128" s="169" t="str">
        <f>IFERROR(SUMIFS(#REF!,#REF!,$I128,#REF!,$R$7)/SUMIFS(#REF!,#REF!,$I128,#REF!,$R$7),"-")</f>
        <v>-</v>
      </c>
      <c r="M128" s="170" t="str">
        <f>IFERROR(SUMIFS(#REF!,#REF!,$I128,#REF!,$R$3)/SUMIFS(#REF!,#REF!,$I128,#REF!,$R$3),"-")</f>
        <v>-</v>
      </c>
      <c r="N128" s="170" t="str">
        <f>IFERROR(SUMIFS(#REF!,#REF!,$I128,#REF!,"&lt;="&amp;$R$2,#REF!,"&gt;="&amp;$S$2)/SUMIFS(#REF!,#REF!,$I128,#REF!,"&lt;="&amp;$R$2,#REF!,"&gt;="&amp;$S$2),"-")</f>
        <v>-</v>
      </c>
      <c r="O128" s="142"/>
      <c r="P128" s="140"/>
    </row>
    <row r="129" spans="1:16">
      <c r="A129" s="138"/>
      <c r="B129" s="142"/>
      <c r="C129" s="172" t="s">
        <v>188</v>
      </c>
      <c r="D129" s="166" t="s">
        <v>26</v>
      </c>
      <c r="E129" s="166" t="s">
        <v>189</v>
      </c>
      <c r="F129" s="173" t="s">
        <v>288</v>
      </c>
      <c r="G129" s="173" t="s">
        <v>288</v>
      </c>
      <c r="H129" s="173" t="s">
        <v>288</v>
      </c>
      <c r="I129" s="173" t="s">
        <v>288</v>
      </c>
      <c r="J129" s="168">
        <v>0.9</v>
      </c>
      <c r="K129" s="169" t="str">
        <f>IFERROR(SUMIFS(#REF!,#REF!,$I129,#REF!,$R$2)/SUMIFS(#REF!,#REF!,$I129,#REF!,$R$2),"-")</f>
        <v>-</v>
      </c>
      <c r="L129" s="169" t="str">
        <f>IFERROR(SUMIFS(#REF!,#REF!,$I129,#REF!,$R$7)/SUMIFS(#REF!,#REF!,$I129,#REF!,$R$7),"-")</f>
        <v>-</v>
      </c>
      <c r="M129" s="170" t="str">
        <f>IFERROR(SUMIFS(#REF!,#REF!,$I129,#REF!,$R$3)/SUMIFS(#REF!,#REF!,$I129,#REF!,$R$3),"-")</f>
        <v>-</v>
      </c>
      <c r="N129" s="170" t="str">
        <f>IFERROR(SUMIFS(#REF!,#REF!,$I129,#REF!,"&lt;="&amp;$R$2,#REF!,"&gt;="&amp;$S$2)/SUMIFS(#REF!,#REF!,$I129,#REF!,"&lt;="&amp;$R$2,#REF!,"&gt;="&amp;$S$2),"-")</f>
        <v>-</v>
      </c>
      <c r="O129" s="142"/>
      <c r="P129" s="140"/>
    </row>
    <row r="130" spans="1:16">
      <c r="A130" s="138"/>
      <c r="B130" s="142"/>
      <c r="C130" s="172" t="s">
        <v>188</v>
      </c>
      <c r="D130" s="166" t="s">
        <v>26</v>
      </c>
      <c r="E130" s="166" t="s">
        <v>189</v>
      </c>
      <c r="F130" s="173" t="s">
        <v>290</v>
      </c>
      <c r="G130" s="173" t="s">
        <v>290</v>
      </c>
      <c r="H130" s="173" t="s">
        <v>290</v>
      </c>
      <c r="I130" s="173" t="s">
        <v>290</v>
      </c>
      <c r="J130" s="168">
        <v>0.9</v>
      </c>
      <c r="K130" s="169" t="str">
        <f>IFERROR(SUMIFS(#REF!,#REF!,$I130,#REF!,$R$2)/SUMIFS(#REF!,#REF!,$I130,#REF!,$R$2),"-")</f>
        <v>-</v>
      </c>
      <c r="L130" s="169" t="str">
        <f>IFERROR(SUMIFS(#REF!,#REF!,$I130,#REF!,$R$7)/SUMIFS(#REF!,#REF!,$I130,#REF!,$R$7),"-")</f>
        <v>-</v>
      </c>
      <c r="M130" s="170" t="str">
        <f>IFERROR(SUMIFS(#REF!,#REF!,$I130,#REF!,$R$3)/SUMIFS(#REF!,#REF!,$I130,#REF!,$R$3),"-")</f>
        <v>-</v>
      </c>
      <c r="N130" s="170" t="str">
        <f>IFERROR(SUMIFS(#REF!,#REF!,$I130,#REF!,"&lt;="&amp;$R$2,#REF!,"&gt;="&amp;$S$2)/SUMIFS(#REF!,#REF!,$I130,#REF!,"&lt;="&amp;$R$2,#REF!,"&gt;="&amp;$S$2),"-")</f>
        <v>-</v>
      </c>
      <c r="O130" s="142"/>
      <c r="P130" s="140"/>
    </row>
    <row r="131" spans="1:16">
      <c r="A131" s="138"/>
      <c r="B131" s="142"/>
      <c r="C131" s="172" t="s">
        <v>188</v>
      </c>
      <c r="D131" s="166" t="s">
        <v>26</v>
      </c>
      <c r="E131" s="166" t="s">
        <v>189</v>
      </c>
      <c r="F131" s="173" t="s">
        <v>292</v>
      </c>
      <c r="G131" s="173" t="s">
        <v>292</v>
      </c>
      <c r="H131" s="173" t="s">
        <v>292</v>
      </c>
      <c r="I131" s="173" t="s">
        <v>292</v>
      </c>
      <c r="J131" s="168">
        <v>0.9</v>
      </c>
      <c r="K131" s="169" t="str">
        <f>IFERROR(SUMIFS(#REF!,#REF!,$I131,#REF!,$R$2)/SUMIFS(#REF!,#REF!,$I131,#REF!,$R$2),"-")</f>
        <v>-</v>
      </c>
      <c r="L131" s="169" t="str">
        <f>IFERROR(SUMIFS(#REF!,#REF!,$I131,#REF!,$R$7)/SUMIFS(#REF!,#REF!,$I131,#REF!,$R$7),"-")</f>
        <v>-</v>
      </c>
      <c r="M131" s="170" t="str">
        <f>IFERROR(SUMIFS(#REF!,#REF!,$I131,#REF!,$R$3)/SUMIFS(#REF!,#REF!,$I131,#REF!,$R$3),"-")</f>
        <v>-</v>
      </c>
      <c r="N131" s="170" t="str">
        <f>IFERROR(SUMIFS(#REF!,#REF!,$I131,#REF!,"&lt;="&amp;$R$2,#REF!,"&gt;="&amp;$S$2)/SUMIFS(#REF!,#REF!,$I131,#REF!,"&lt;="&amp;$R$2,#REF!,"&gt;="&amp;$S$2),"-")</f>
        <v>-</v>
      </c>
      <c r="O131" s="142"/>
      <c r="P131" s="140"/>
    </row>
    <row r="132" spans="1:16">
      <c r="A132" s="138"/>
      <c r="B132" s="142"/>
      <c r="C132" s="172" t="s">
        <v>188</v>
      </c>
      <c r="D132" s="166" t="s">
        <v>26</v>
      </c>
      <c r="E132" s="166" t="s">
        <v>189</v>
      </c>
      <c r="F132" s="173" t="s">
        <v>294</v>
      </c>
      <c r="G132" s="173" t="s">
        <v>294</v>
      </c>
      <c r="H132" s="173" t="s">
        <v>294</v>
      </c>
      <c r="I132" s="173" t="s">
        <v>294</v>
      </c>
      <c r="J132" s="168">
        <v>0.9</v>
      </c>
      <c r="K132" s="169" t="str">
        <f>IFERROR(SUMIFS(#REF!,#REF!,$I132,#REF!,$R$2)/SUMIFS(#REF!,#REF!,$I132,#REF!,$R$2),"-")</f>
        <v>-</v>
      </c>
      <c r="L132" s="169" t="str">
        <f>IFERROR(SUMIFS(#REF!,#REF!,$I132,#REF!,$R$7)/SUMIFS(#REF!,#REF!,$I132,#REF!,$R$7),"-")</f>
        <v>-</v>
      </c>
      <c r="M132" s="170" t="str">
        <f>IFERROR(SUMIFS(#REF!,#REF!,$I132,#REF!,$R$3)/SUMIFS(#REF!,#REF!,$I132,#REF!,$R$3),"-")</f>
        <v>-</v>
      </c>
      <c r="N132" s="170" t="str">
        <f>IFERROR(SUMIFS(#REF!,#REF!,$I132,#REF!,"&lt;="&amp;$R$2,#REF!,"&gt;="&amp;$S$2)/SUMIFS(#REF!,#REF!,$I132,#REF!,"&lt;="&amp;$R$2,#REF!,"&gt;="&amp;$S$2),"-")</f>
        <v>-</v>
      </c>
      <c r="O132" s="142"/>
      <c r="P132" s="140"/>
    </row>
    <row r="133" spans="1:16">
      <c r="A133" s="138"/>
      <c r="B133" s="142"/>
      <c r="C133" s="172" t="s">
        <v>188</v>
      </c>
      <c r="D133" s="166" t="s">
        <v>26</v>
      </c>
      <c r="E133" s="166" t="s">
        <v>189</v>
      </c>
      <c r="F133" s="173" t="s">
        <v>296</v>
      </c>
      <c r="G133" s="173" t="s">
        <v>296</v>
      </c>
      <c r="H133" s="173" t="s">
        <v>296</v>
      </c>
      <c r="I133" s="173" t="s">
        <v>296</v>
      </c>
      <c r="J133" s="168">
        <v>0.9</v>
      </c>
      <c r="K133" s="169" t="str">
        <f>IFERROR(SUMIFS(#REF!,#REF!,$I133,#REF!,$R$2)/SUMIFS(#REF!,#REF!,$I133,#REF!,$R$2),"-")</f>
        <v>-</v>
      </c>
      <c r="L133" s="169" t="str">
        <f>IFERROR(SUMIFS(#REF!,#REF!,$I133,#REF!,$R$7)/SUMIFS(#REF!,#REF!,$I133,#REF!,$R$7),"-")</f>
        <v>-</v>
      </c>
      <c r="M133" s="170" t="str">
        <f>IFERROR(SUMIFS(#REF!,#REF!,$I133,#REF!,$R$3)/SUMIFS(#REF!,#REF!,$I133,#REF!,$R$3),"-")</f>
        <v>-</v>
      </c>
      <c r="N133" s="170" t="str">
        <f>IFERROR(SUMIFS(#REF!,#REF!,$I133,#REF!,"&lt;="&amp;$R$2,#REF!,"&gt;="&amp;$S$2)/SUMIFS(#REF!,#REF!,$I133,#REF!,"&lt;="&amp;$R$2,#REF!,"&gt;="&amp;$S$2),"-")</f>
        <v>-</v>
      </c>
      <c r="O133" s="142"/>
      <c r="P133" s="140"/>
    </row>
    <row r="134" spans="1:16">
      <c r="A134" s="138"/>
      <c r="B134" s="142"/>
      <c r="C134" s="172" t="s">
        <v>188</v>
      </c>
      <c r="D134" s="166" t="s">
        <v>26</v>
      </c>
      <c r="E134" s="166" t="s">
        <v>189</v>
      </c>
      <c r="F134" s="173" t="s">
        <v>298</v>
      </c>
      <c r="G134" s="173" t="s">
        <v>298</v>
      </c>
      <c r="H134" s="173" t="s">
        <v>298</v>
      </c>
      <c r="I134" s="173" t="s">
        <v>298</v>
      </c>
      <c r="J134" s="168">
        <v>0.9</v>
      </c>
      <c r="K134" s="169" t="str">
        <f>IFERROR(SUMIFS(#REF!,#REF!,$I134,#REF!,$R$2)/SUMIFS(#REF!,#REF!,$I134,#REF!,$R$2),"-")</f>
        <v>-</v>
      </c>
      <c r="L134" s="169" t="str">
        <f>IFERROR(SUMIFS(#REF!,#REF!,$I134,#REF!,$R$7)/SUMIFS(#REF!,#REF!,$I134,#REF!,$R$7),"-")</f>
        <v>-</v>
      </c>
      <c r="M134" s="170" t="str">
        <f>IFERROR(SUMIFS(#REF!,#REF!,$I134,#REF!,$R$3)/SUMIFS(#REF!,#REF!,$I134,#REF!,$R$3),"-")</f>
        <v>-</v>
      </c>
      <c r="N134" s="170" t="str">
        <f>IFERROR(SUMIFS(#REF!,#REF!,$I134,#REF!,"&lt;="&amp;$R$2,#REF!,"&gt;="&amp;$S$2)/SUMIFS(#REF!,#REF!,$I134,#REF!,"&lt;="&amp;$R$2,#REF!,"&gt;="&amp;$S$2),"-")</f>
        <v>-</v>
      </c>
      <c r="O134" s="142"/>
      <c r="P134" s="140"/>
    </row>
    <row r="135" spans="1:16">
      <c r="A135" s="138"/>
      <c r="B135" s="142"/>
      <c r="C135" s="172" t="s">
        <v>188</v>
      </c>
      <c r="D135" s="166" t="s">
        <v>26</v>
      </c>
      <c r="E135" s="166" t="s">
        <v>189</v>
      </c>
      <c r="F135" s="173" t="s">
        <v>300</v>
      </c>
      <c r="G135" s="173" t="s">
        <v>300</v>
      </c>
      <c r="H135" s="173" t="s">
        <v>300</v>
      </c>
      <c r="I135" s="173" t="s">
        <v>300</v>
      </c>
      <c r="J135" s="168">
        <v>0.9</v>
      </c>
      <c r="K135" s="169" t="str">
        <f>IFERROR(SUMIFS(#REF!,#REF!,$I135,#REF!,$R$2)/SUMIFS(#REF!,#REF!,$I135,#REF!,$R$2),"-")</f>
        <v>-</v>
      </c>
      <c r="L135" s="169" t="str">
        <f>IFERROR(SUMIFS(#REF!,#REF!,$I135,#REF!,$R$7)/SUMIFS(#REF!,#REF!,$I135,#REF!,$R$7),"-")</f>
        <v>-</v>
      </c>
      <c r="M135" s="170" t="str">
        <f>IFERROR(SUMIFS(#REF!,#REF!,$I135,#REF!,$R$3)/SUMIFS(#REF!,#REF!,$I135,#REF!,$R$3),"-")</f>
        <v>-</v>
      </c>
      <c r="N135" s="170" t="str">
        <f>IFERROR(SUMIFS(#REF!,#REF!,$I135,#REF!,"&lt;="&amp;$R$2,#REF!,"&gt;="&amp;$S$2)/SUMIFS(#REF!,#REF!,$I135,#REF!,"&lt;="&amp;$R$2,#REF!,"&gt;="&amp;$S$2),"-")</f>
        <v>-</v>
      </c>
      <c r="O135" s="142"/>
      <c r="P135" s="140"/>
    </row>
    <row r="136" spans="1:16">
      <c r="A136" s="138"/>
      <c r="B136" s="142"/>
      <c r="C136" s="172" t="s">
        <v>188</v>
      </c>
      <c r="D136" s="166" t="s">
        <v>26</v>
      </c>
      <c r="E136" s="166" t="s">
        <v>189</v>
      </c>
      <c r="F136" s="173" t="s">
        <v>302</v>
      </c>
      <c r="G136" s="173" t="s">
        <v>302</v>
      </c>
      <c r="H136" s="173" t="s">
        <v>302</v>
      </c>
      <c r="I136" s="173" t="s">
        <v>302</v>
      </c>
      <c r="J136" s="168">
        <v>0.9</v>
      </c>
      <c r="K136" s="169" t="str">
        <f>IFERROR(SUMIFS(#REF!,#REF!,$I136,#REF!,$R$2)/SUMIFS(#REF!,#REF!,$I136,#REF!,$R$2),"-")</f>
        <v>-</v>
      </c>
      <c r="L136" s="169" t="str">
        <f>IFERROR(SUMIFS(#REF!,#REF!,$I136,#REF!,$R$7)/SUMIFS(#REF!,#REF!,$I136,#REF!,$R$7),"-")</f>
        <v>-</v>
      </c>
      <c r="M136" s="170" t="str">
        <f>IFERROR(SUMIFS(#REF!,#REF!,$I136,#REF!,$R$3)/SUMIFS(#REF!,#REF!,$I136,#REF!,$R$3),"-")</f>
        <v>-</v>
      </c>
      <c r="N136" s="170" t="str">
        <f>IFERROR(SUMIFS(#REF!,#REF!,$I136,#REF!,"&lt;="&amp;$R$2,#REF!,"&gt;="&amp;$S$2)/SUMIFS(#REF!,#REF!,$I136,#REF!,"&lt;="&amp;$R$2,#REF!,"&gt;="&amp;$S$2),"-")</f>
        <v>-</v>
      </c>
      <c r="O136" s="142"/>
      <c r="P136" s="140"/>
    </row>
    <row r="137" spans="1:16">
      <c r="A137" s="138"/>
      <c r="B137" s="142"/>
      <c r="C137" s="172" t="s">
        <v>188</v>
      </c>
      <c r="D137" s="166" t="s">
        <v>26</v>
      </c>
      <c r="E137" s="166" t="s">
        <v>189</v>
      </c>
      <c r="F137" s="173" t="s">
        <v>304</v>
      </c>
      <c r="G137" s="173" t="s">
        <v>304</v>
      </c>
      <c r="H137" s="173" t="s">
        <v>304</v>
      </c>
      <c r="I137" s="173" t="s">
        <v>304</v>
      </c>
      <c r="J137" s="168">
        <v>0.9</v>
      </c>
      <c r="K137" s="169" t="str">
        <f>IFERROR(SUMIFS(#REF!,#REF!,$I137,#REF!,$R$2)/SUMIFS(#REF!,#REF!,$I137,#REF!,$R$2),"-")</f>
        <v>-</v>
      </c>
      <c r="L137" s="169" t="str">
        <f>IFERROR(SUMIFS(#REF!,#REF!,$I137,#REF!,$R$7)/SUMIFS(#REF!,#REF!,$I137,#REF!,$R$7),"-")</f>
        <v>-</v>
      </c>
      <c r="M137" s="170" t="str">
        <f>IFERROR(SUMIFS(#REF!,#REF!,$I137,#REF!,$R$3)/SUMIFS(#REF!,#REF!,$I137,#REF!,$R$3),"-")</f>
        <v>-</v>
      </c>
      <c r="N137" s="170" t="str">
        <f>IFERROR(SUMIFS(#REF!,#REF!,$I137,#REF!,"&lt;="&amp;$R$2,#REF!,"&gt;="&amp;$S$2)/SUMIFS(#REF!,#REF!,$I137,#REF!,"&lt;="&amp;$R$2,#REF!,"&gt;="&amp;$S$2),"-")</f>
        <v>-</v>
      </c>
      <c r="O137" s="142"/>
      <c r="P137" s="140"/>
    </row>
    <row r="138" spans="1:16">
      <c r="A138" s="138"/>
      <c r="B138" s="142"/>
      <c r="C138" s="172" t="s">
        <v>188</v>
      </c>
      <c r="D138" s="166" t="s">
        <v>26</v>
      </c>
      <c r="E138" s="166" t="s">
        <v>189</v>
      </c>
      <c r="F138" s="173" t="s">
        <v>306</v>
      </c>
      <c r="G138" s="173" t="s">
        <v>306</v>
      </c>
      <c r="H138" s="173" t="s">
        <v>306</v>
      </c>
      <c r="I138" s="173" t="s">
        <v>306</v>
      </c>
      <c r="J138" s="168">
        <v>0.9</v>
      </c>
      <c r="K138" s="169" t="str">
        <f>IFERROR(SUMIFS(#REF!,#REF!,$I138,#REF!,$R$2)/SUMIFS(#REF!,#REF!,$I138,#REF!,$R$2),"-")</f>
        <v>-</v>
      </c>
      <c r="L138" s="169" t="str">
        <f>IFERROR(SUMIFS(#REF!,#REF!,$I138,#REF!,$R$7)/SUMIFS(#REF!,#REF!,$I138,#REF!,$R$7),"-")</f>
        <v>-</v>
      </c>
      <c r="M138" s="170" t="str">
        <f>IFERROR(SUMIFS(#REF!,#REF!,$I138,#REF!,$R$3)/SUMIFS(#REF!,#REF!,$I138,#REF!,$R$3),"-")</f>
        <v>-</v>
      </c>
      <c r="N138" s="170" t="str">
        <f>IFERROR(SUMIFS(#REF!,#REF!,$I138,#REF!,"&lt;="&amp;$R$2,#REF!,"&gt;="&amp;$S$2)/SUMIFS(#REF!,#REF!,$I138,#REF!,"&lt;="&amp;$R$2,#REF!,"&gt;="&amp;$S$2),"-")</f>
        <v>-</v>
      </c>
      <c r="O138" s="142"/>
      <c r="P138" s="140"/>
    </row>
    <row r="139" spans="1:16">
      <c r="A139" s="138"/>
      <c r="B139" s="142"/>
      <c r="C139" s="172" t="s">
        <v>188</v>
      </c>
      <c r="D139" s="166" t="s">
        <v>26</v>
      </c>
      <c r="E139" s="166" t="s">
        <v>189</v>
      </c>
      <c r="F139" s="173" t="s">
        <v>308</v>
      </c>
      <c r="G139" s="173" t="s">
        <v>308</v>
      </c>
      <c r="H139" s="173" t="s">
        <v>308</v>
      </c>
      <c r="I139" s="173" t="s">
        <v>308</v>
      </c>
      <c r="J139" s="168">
        <v>0.9</v>
      </c>
      <c r="K139" s="169" t="str">
        <f>IFERROR(SUMIFS(#REF!,#REF!,$I139,#REF!,$R$2)/SUMIFS(#REF!,#REF!,$I139,#REF!,$R$2),"-")</f>
        <v>-</v>
      </c>
      <c r="L139" s="169" t="str">
        <f>IFERROR(SUMIFS(#REF!,#REF!,$I139,#REF!,$R$7)/SUMIFS(#REF!,#REF!,$I139,#REF!,$R$7),"-")</f>
        <v>-</v>
      </c>
      <c r="M139" s="170" t="str">
        <f>IFERROR(SUMIFS(#REF!,#REF!,$I139,#REF!,$R$3)/SUMIFS(#REF!,#REF!,$I139,#REF!,$R$3),"-")</f>
        <v>-</v>
      </c>
      <c r="N139" s="170" t="str">
        <f>IFERROR(SUMIFS(#REF!,#REF!,$I139,#REF!,"&lt;="&amp;$R$2,#REF!,"&gt;="&amp;$S$2)/SUMIFS(#REF!,#REF!,$I139,#REF!,"&lt;="&amp;$R$2,#REF!,"&gt;="&amp;$S$2),"-")</f>
        <v>-</v>
      </c>
      <c r="O139" s="142"/>
      <c r="P139" s="140"/>
    </row>
    <row r="140" spans="1:16">
      <c r="A140" s="138"/>
      <c r="B140" s="142"/>
      <c r="C140" s="172" t="s">
        <v>188</v>
      </c>
      <c r="D140" s="166" t="s">
        <v>26</v>
      </c>
      <c r="E140" s="166" t="s">
        <v>189</v>
      </c>
      <c r="F140" s="173" t="s">
        <v>310</v>
      </c>
      <c r="G140" s="173" t="s">
        <v>310</v>
      </c>
      <c r="H140" s="173" t="s">
        <v>310</v>
      </c>
      <c r="I140" s="173" t="s">
        <v>310</v>
      </c>
      <c r="J140" s="168">
        <v>0.9</v>
      </c>
      <c r="K140" s="169" t="str">
        <f>IFERROR(SUMIFS(#REF!,#REF!,$I140,#REF!,$R$2)/SUMIFS(#REF!,#REF!,$I140,#REF!,$R$2),"-")</f>
        <v>-</v>
      </c>
      <c r="L140" s="169" t="str">
        <f>IFERROR(SUMIFS(#REF!,#REF!,$I140,#REF!,$R$7)/SUMIFS(#REF!,#REF!,$I140,#REF!,$R$7),"-")</f>
        <v>-</v>
      </c>
      <c r="M140" s="170" t="str">
        <f>IFERROR(SUMIFS(#REF!,#REF!,$I140,#REF!,$R$3)/SUMIFS(#REF!,#REF!,$I140,#REF!,$R$3),"-")</f>
        <v>-</v>
      </c>
      <c r="N140" s="170" t="str">
        <f>IFERROR(SUMIFS(#REF!,#REF!,$I140,#REF!,"&lt;="&amp;$R$2,#REF!,"&gt;="&amp;$S$2)/SUMIFS(#REF!,#REF!,$I140,#REF!,"&lt;="&amp;$R$2,#REF!,"&gt;="&amp;$S$2),"-")</f>
        <v>-</v>
      </c>
      <c r="O140" s="142"/>
      <c r="P140" s="140"/>
    </row>
    <row r="141" spans="1:16">
      <c r="A141" s="138"/>
      <c r="B141" s="142"/>
      <c r="C141" s="172" t="s">
        <v>188</v>
      </c>
      <c r="D141" s="166" t="s">
        <v>135</v>
      </c>
      <c r="E141" s="166" t="s">
        <v>189</v>
      </c>
      <c r="F141" s="173" t="s">
        <v>312</v>
      </c>
      <c r="G141" s="173" t="s">
        <v>312</v>
      </c>
      <c r="H141" s="173" t="s">
        <v>312</v>
      </c>
      <c r="I141" s="173" t="s">
        <v>312</v>
      </c>
      <c r="J141" s="168">
        <v>0.9</v>
      </c>
      <c r="K141" s="169" t="str">
        <f>IFERROR(SUMIFS(#REF!,#REF!,$I141,#REF!,$R$2)/SUMIFS(#REF!,#REF!,$I141,#REF!,$R$2),"-")</f>
        <v>-</v>
      </c>
      <c r="L141" s="169" t="str">
        <f>IFERROR(SUMIFS(#REF!,#REF!,$I141,#REF!,$R$7)/SUMIFS(#REF!,#REF!,$I141,#REF!,$R$7),"-")</f>
        <v>-</v>
      </c>
      <c r="M141" s="170" t="str">
        <f>IFERROR(SUMIFS(#REF!,#REF!,$I141,#REF!,$R$3)/SUMIFS(#REF!,#REF!,$I141,#REF!,$R$3),"-")</f>
        <v>-</v>
      </c>
      <c r="N141" s="170" t="str">
        <f>IFERROR(SUMIFS(#REF!,#REF!,$I141,#REF!,"&lt;="&amp;$R$2,#REF!,"&gt;="&amp;$S$2)/SUMIFS(#REF!,#REF!,$I141,#REF!,"&lt;="&amp;$R$2,#REF!,"&gt;="&amp;$S$2),"-")</f>
        <v>-</v>
      </c>
      <c r="O141" s="142"/>
      <c r="P141" s="140"/>
    </row>
    <row r="142" spans="1:16">
      <c r="A142" s="138"/>
      <c r="B142" s="142"/>
      <c r="C142" s="172" t="s">
        <v>188</v>
      </c>
      <c r="D142" s="166" t="s">
        <v>26</v>
      </c>
      <c r="E142" s="166" t="s">
        <v>189</v>
      </c>
      <c r="F142" s="173" t="s">
        <v>314</v>
      </c>
      <c r="G142" s="173" t="s">
        <v>314</v>
      </c>
      <c r="H142" s="173" t="s">
        <v>314</v>
      </c>
      <c r="I142" s="173" t="s">
        <v>314</v>
      </c>
      <c r="J142" s="168">
        <v>0.9</v>
      </c>
      <c r="K142" s="169" t="str">
        <f>IFERROR(SUMIFS(#REF!,#REF!,$I142,#REF!,$R$2)/SUMIFS(#REF!,#REF!,$I142,#REF!,$R$2),"-")</f>
        <v>-</v>
      </c>
      <c r="L142" s="169" t="str">
        <f>IFERROR(SUMIFS(#REF!,#REF!,$I142,#REF!,$R$7)/SUMIFS(#REF!,#REF!,$I142,#REF!,$R$7),"-")</f>
        <v>-</v>
      </c>
      <c r="M142" s="170" t="str">
        <f>IFERROR(SUMIFS(#REF!,#REF!,$I142,#REF!,$R$3)/SUMIFS(#REF!,#REF!,$I142,#REF!,$R$3),"-")</f>
        <v>-</v>
      </c>
      <c r="N142" s="170" t="str">
        <f>IFERROR(SUMIFS(#REF!,#REF!,$I142,#REF!,"&lt;="&amp;$R$2,#REF!,"&gt;="&amp;$S$2)/SUMIFS(#REF!,#REF!,$I142,#REF!,"&lt;="&amp;$R$2,#REF!,"&gt;="&amp;$S$2),"-")</f>
        <v>-</v>
      </c>
      <c r="O142" s="142"/>
      <c r="P142" s="140"/>
    </row>
    <row r="143" spans="1:16">
      <c r="A143" s="138"/>
      <c r="B143" s="142"/>
      <c r="C143" s="172" t="s">
        <v>188</v>
      </c>
      <c r="D143" s="166" t="s">
        <v>26</v>
      </c>
      <c r="E143" s="166" t="s">
        <v>189</v>
      </c>
      <c r="F143" s="173" t="s">
        <v>316</v>
      </c>
      <c r="G143" s="173" t="s">
        <v>316</v>
      </c>
      <c r="H143" s="173" t="s">
        <v>316</v>
      </c>
      <c r="I143" s="173" t="s">
        <v>316</v>
      </c>
      <c r="J143" s="168">
        <v>0.9</v>
      </c>
      <c r="K143" s="169" t="str">
        <f>IFERROR(SUMIFS(#REF!,#REF!,$I143,#REF!,$R$2)/SUMIFS(#REF!,#REF!,$I143,#REF!,$R$2),"-")</f>
        <v>-</v>
      </c>
      <c r="L143" s="169" t="str">
        <f>IFERROR(SUMIFS(#REF!,#REF!,$I143,#REF!,$R$7)/SUMIFS(#REF!,#REF!,$I143,#REF!,$R$7),"-")</f>
        <v>-</v>
      </c>
      <c r="M143" s="170" t="str">
        <f>IFERROR(SUMIFS(#REF!,#REF!,$I143,#REF!,$R$3)/SUMIFS(#REF!,#REF!,$I143,#REF!,$R$3),"-")</f>
        <v>-</v>
      </c>
      <c r="N143" s="170" t="str">
        <f>IFERROR(SUMIFS(#REF!,#REF!,$I143,#REF!,"&lt;="&amp;$R$2,#REF!,"&gt;="&amp;$S$2)/SUMIFS(#REF!,#REF!,$I143,#REF!,"&lt;="&amp;$R$2,#REF!,"&gt;="&amp;$S$2),"-")</f>
        <v>-</v>
      </c>
      <c r="O143" s="142"/>
      <c r="P143" s="140"/>
    </row>
    <row r="144" spans="1:16">
      <c r="A144" s="138"/>
      <c r="B144" s="142"/>
      <c r="C144" s="172" t="s">
        <v>188</v>
      </c>
      <c r="D144" s="166" t="s">
        <v>26</v>
      </c>
      <c r="E144" s="166" t="s">
        <v>189</v>
      </c>
      <c r="F144" s="173" t="s">
        <v>318</v>
      </c>
      <c r="G144" s="173" t="s">
        <v>318</v>
      </c>
      <c r="H144" s="173" t="s">
        <v>318</v>
      </c>
      <c r="I144" s="173" t="s">
        <v>318</v>
      </c>
      <c r="J144" s="168">
        <v>0.9</v>
      </c>
      <c r="K144" s="169" t="str">
        <f>IFERROR(SUMIFS(#REF!,#REF!,$I144,#REF!,$R$2)/SUMIFS(#REF!,#REF!,$I144,#REF!,$R$2),"-")</f>
        <v>-</v>
      </c>
      <c r="L144" s="169" t="str">
        <f>IFERROR(SUMIFS(#REF!,#REF!,$I144,#REF!,$R$7)/SUMIFS(#REF!,#REF!,$I144,#REF!,$R$7),"-")</f>
        <v>-</v>
      </c>
      <c r="M144" s="170" t="str">
        <f>IFERROR(SUMIFS(#REF!,#REF!,$I144,#REF!,$R$3)/SUMIFS(#REF!,#REF!,$I144,#REF!,$R$3),"-")</f>
        <v>-</v>
      </c>
      <c r="N144" s="170" t="str">
        <f>IFERROR(SUMIFS(#REF!,#REF!,$I144,#REF!,"&lt;="&amp;$R$2,#REF!,"&gt;="&amp;$S$2)/SUMIFS(#REF!,#REF!,$I144,#REF!,"&lt;="&amp;$R$2,#REF!,"&gt;="&amp;$S$2),"-")</f>
        <v>-</v>
      </c>
      <c r="O144" s="142"/>
      <c r="P144" s="140"/>
    </row>
    <row r="145" spans="1:16">
      <c r="A145" s="138"/>
      <c r="B145" s="142"/>
      <c r="C145" s="172" t="s">
        <v>188</v>
      </c>
      <c r="D145" s="166" t="s">
        <v>26</v>
      </c>
      <c r="E145" s="166" t="s">
        <v>189</v>
      </c>
      <c r="F145" s="173" t="s">
        <v>319</v>
      </c>
      <c r="G145" s="173" t="s">
        <v>319</v>
      </c>
      <c r="H145" s="173" t="s">
        <v>319</v>
      </c>
      <c r="I145" s="173" t="s">
        <v>319</v>
      </c>
      <c r="J145" s="168">
        <v>0.9</v>
      </c>
      <c r="K145" s="169" t="str">
        <f>IFERROR(SUMIFS(#REF!,#REF!,$I145,#REF!,$R$2)/SUMIFS(#REF!,#REF!,$I145,#REF!,$R$2),"-")</f>
        <v>-</v>
      </c>
      <c r="L145" s="169" t="str">
        <f>IFERROR(SUMIFS(#REF!,#REF!,$I145,#REF!,$R$7)/SUMIFS(#REF!,#REF!,$I145,#REF!,$R$7),"-")</f>
        <v>-</v>
      </c>
      <c r="M145" s="170" t="str">
        <f>IFERROR(SUMIFS(#REF!,#REF!,$I145,#REF!,$R$3)/SUMIFS(#REF!,#REF!,$I145,#REF!,$R$3),"-")</f>
        <v>-</v>
      </c>
      <c r="N145" s="170" t="str">
        <f>IFERROR(SUMIFS(#REF!,#REF!,$I145,#REF!,"&lt;="&amp;$R$2,#REF!,"&gt;="&amp;$S$2)/SUMIFS(#REF!,#REF!,$I145,#REF!,"&lt;="&amp;$R$2,#REF!,"&gt;="&amp;$S$2),"-")</f>
        <v>-</v>
      </c>
      <c r="O145" s="142"/>
      <c r="P145" s="140"/>
    </row>
    <row r="146" spans="1:16">
      <c r="A146" s="138"/>
      <c r="B146" s="142"/>
      <c r="C146" s="172" t="s">
        <v>188</v>
      </c>
      <c r="D146" s="166" t="s">
        <v>26</v>
      </c>
      <c r="E146" s="166" t="s">
        <v>189</v>
      </c>
      <c r="F146" s="173" t="s">
        <v>320</v>
      </c>
      <c r="G146" s="173" t="s">
        <v>320</v>
      </c>
      <c r="H146" s="173" t="s">
        <v>320</v>
      </c>
      <c r="I146" s="173" t="s">
        <v>320</v>
      </c>
      <c r="J146" s="168">
        <v>0.9</v>
      </c>
      <c r="K146" s="169" t="str">
        <f>IFERROR(SUMIFS(#REF!,#REF!,$I146,#REF!,$R$2)/SUMIFS(#REF!,#REF!,$I146,#REF!,$R$2),"-")</f>
        <v>-</v>
      </c>
      <c r="L146" s="169" t="str">
        <f>IFERROR(SUMIFS(#REF!,#REF!,$I146,#REF!,$R$7)/SUMIFS(#REF!,#REF!,$I146,#REF!,$R$7),"-")</f>
        <v>-</v>
      </c>
      <c r="M146" s="170" t="str">
        <f>IFERROR(SUMIFS(#REF!,#REF!,$I146,#REF!,$R$3)/SUMIFS(#REF!,#REF!,$I146,#REF!,$R$3),"-")</f>
        <v>-</v>
      </c>
      <c r="N146" s="170" t="str">
        <f>IFERROR(SUMIFS(#REF!,#REF!,$I146,#REF!,"&lt;="&amp;$R$2,#REF!,"&gt;="&amp;$S$2)/SUMIFS(#REF!,#REF!,$I146,#REF!,"&lt;="&amp;$R$2,#REF!,"&gt;="&amp;$S$2),"-")</f>
        <v>-</v>
      </c>
      <c r="O146" s="142"/>
      <c r="P146" s="140"/>
    </row>
    <row r="147" spans="1:16">
      <c r="A147" s="138"/>
      <c r="B147" s="142"/>
      <c r="C147" s="172" t="s">
        <v>188</v>
      </c>
      <c r="D147" s="166" t="s">
        <v>26</v>
      </c>
      <c r="E147" s="166" t="s">
        <v>189</v>
      </c>
      <c r="F147" s="173" t="s">
        <v>322</v>
      </c>
      <c r="G147" s="173" t="s">
        <v>322</v>
      </c>
      <c r="H147" s="173" t="s">
        <v>322</v>
      </c>
      <c r="I147" s="173" t="s">
        <v>322</v>
      </c>
      <c r="J147" s="168">
        <v>0.9</v>
      </c>
      <c r="K147" s="169" t="str">
        <f>IFERROR(SUMIFS(#REF!,#REF!,$I147,#REF!,$R$2)/SUMIFS(#REF!,#REF!,$I147,#REF!,$R$2),"-")</f>
        <v>-</v>
      </c>
      <c r="L147" s="169" t="str">
        <f>IFERROR(SUMIFS(#REF!,#REF!,$I147,#REF!,$R$7)/SUMIFS(#REF!,#REF!,$I147,#REF!,$R$7),"-")</f>
        <v>-</v>
      </c>
      <c r="M147" s="170" t="str">
        <f>IFERROR(SUMIFS(#REF!,#REF!,$I147,#REF!,$R$3)/SUMIFS(#REF!,#REF!,$I147,#REF!,$R$3),"-")</f>
        <v>-</v>
      </c>
      <c r="N147" s="170" t="str">
        <f>IFERROR(SUMIFS(#REF!,#REF!,$I147,#REF!,"&lt;="&amp;$R$2,#REF!,"&gt;="&amp;$S$2)/SUMIFS(#REF!,#REF!,$I147,#REF!,"&lt;="&amp;$R$2,#REF!,"&gt;="&amp;$S$2),"-")</f>
        <v>-</v>
      </c>
      <c r="O147" s="142"/>
      <c r="P147" s="140"/>
    </row>
    <row r="148" spans="1:16">
      <c r="A148" s="138"/>
      <c r="B148" s="142"/>
      <c r="C148" s="172" t="s">
        <v>188</v>
      </c>
      <c r="D148" s="166" t="s">
        <v>26</v>
      </c>
      <c r="E148" s="166" t="s">
        <v>189</v>
      </c>
      <c r="F148" s="173" t="s">
        <v>323</v>
      </c>
      <c r="G148" s="173" t="s">
        <v>323</v>
      </c>
      <c r="H148" s="173" t="s">
        <v>323</v>
      </c>
      <c r="I148" s="173" t="s">
        <v>323</v>
      </c>
      <c r="J148" s="168">
        <v>0.9</v>
      </c>
      <c r="K148" s="169" t="str">
        <f>IFERROR(SUMIFS(#REF!,#REF!,$I148,#REF!,$R$2)/SUMIFS(#REF!,#REF!,$I148,#REF!,$R$2),"-")</f>
        <v>-</v>
      </c>
      <c r="L148" s="169" t="str">
        <f>IFERROR(SUMIFS(#REF!,#REF!,$I148,#REF!,$R$7)/SUMIFS(#REF!,#REF!,$I148,#REF!,$R$7),"-")</f>
        <v>-</v>
      </c>
      <c r="M148" s="170" t="str">
        <f>IFERROR(SUMIFS(#REF!,#REF!,$I148,#REF!,$R$3)/SUMIFS(#REF!,#REF!,$I148,#REF!,$R$3),"-")</f>
        <v>-</v>
      </c>
      <c r="N148" s="170" t="str">
        <f>IFERROR(SUMIFS(#REF!,#REF!,$I148,#REF!,"&lt;="&amp;$R$2,#REF!,"&gt;="&amp;$S$2)/SUMIFS(#REF!,#REF!,$I148,#REF!,"&lt;="&amp;$R$2,#REF!,"&gt;="&amp;$S$2),"-")</f>
        <v>-</v>
      </c>
      <c r="O148" s="142"/>
      <c r="P148" s="140"/>
    </row>
    <row r="149" spans="1:16">
      <c r="A149" s="138"/>
      <c r="B149" s="142"/>
      <c r="C149" s="172" t="s">
        <v>188</v>
      </c>
      <c r="D149" s="166" t="s">
        <v>26</v>
      </c>
      <c r="E149" s="166" t="s">
        <v>189</v>
      </c>
      <c r="F149" s="173" t="s">
        <v>325</v>
      </c>
      <c r="G149" s="173" t="s">
        <v>325</v>
      </c>
      <c r="H149" s="173" t="s">
        <v>325</v>
      </c>
      <c r="I149" s="173" t="s">
        <v>325</v>
      </c>
      <c r="J149" s="168">
        <v>0.9</v>
      </c>
      <c r="K149" s="169" t="str">
        <f>IFERROR(SUMIFS(#REF!,#REF!,$I149,#REF!,$R$2)/SUMIFS(#REF!,#REF!,$I149,#REF!,$R$2),"-")</f>
        <v>-</v>
      </c>
      <c r="L149" s="169" t="str">
        <f>IFERROR(SUMIFS(#REF!,#REF!,$I149,#REF!,$R$7)/SUMIFS(#REF!,#REF!,$I149,#REF!,$R$7),"-")</f>
        <v>-</v>
      </c>
      <c r="M149" s="170" t="str">
        <f>IFERROR(SUMIFS(#REF!,#REF!,$I149,#REF!,$R$3)/SUMIFS(#REF!,#REF!,$I149,#REF!,$R$3),"-")</f>
        <v>-</v>
      </c>
      <c r="N149" s="170" t="str">
        <f>IFERROR(SUMIFS(#REF!,#REF!,$I149,#REF!,"&lt;="&amp;$R$2,#REF!,"&gt;="&amp;$S$2)/SUMIFS(#REF!,#REF!,$I149,#REF!,"&lt;="&amp;$R$2,#REF!,"&gt;="&amp;$S$2),"-")</f>
        <v>-</v>
      </c>
      <c r="O149" s="142"/>
      <c r="P149" s="140"/>
    </row>
    <row r="150" spans="1:16">
      <c r="A150" s="138"/>
      <c r="B150" s="142"/>
      <c r="C150" s="172" t="s">
        <v>188</v>
      </c>
      <c r="D150" s="166" t="s">
        <v>26</v>
      </c>
      <c r="E150" s="166" t="s">
        <v>189</v>
      </c>
      <c r="F150" s="173" t="s">
        <v>327</v>
      </c>
      <c r="G150" s="173" t="s">
        <v>327</v>
      </c>
      <c r="H150" s="173" t="s">
        <v>327</v>
      </c>
      <c r="I150" s="173" t="s">
        <v>327</v>
      </c>
      <c r="J150" s="168">
        <v>0.9</v>
      </c>
      <c r="K150" s="169" t="str">
        <f>IFERROR(SUMIFS(#REF!,#REF!,$I150,#REF!,$R$2)/SUMIFS(#REF!,#REF!,$I150,#REF!,$R$2),"-")</f>
        <v>-</v>
      </c>
      <c r="L150" s="169" t="str">
        <f>IFERROR(SUMIFS(#REF!,#REF!,$I150,#REF!,$R$7)/SUMIFS(#REF!,#REF!,$I150,#REF!,$R$7),"-")</f>
        <v>-</v>
      </c>
      <c r="M150" s="170" t="str">
        <f>IFERROR(SUMIFS(#REF!,#REF!,$I150,#REF!,$R$3)/SUMIFS(#REF!,#REF!,$I150,#REF!,$R$3),"-")</f>
        <v>-</v>
      </c>
      <c r="N150" s="170" t="str">
        <f>IFERROR(SUMIFS(#REF!,#REF!,$I150,#REF!,"&lt;="&amp;$R$2,#REF!,"&gt;="&amp;$S$2)/SUMIFS(#REF!,#REF!,$I150,#REF!,"&lt;="&amp;$R$2,#REF!,"&gt;="&amp;$S$2),"-")</f>
        <v>-</v>
      </c>
      <c r="O150" s="142"/>
      <c r="P150" s="140"/>
    </row>
    <row r="151" spans="1:16">
      <c r="A151" s="138"/>
      <c r="B151" s="142"/>
      <c r="C151" s="172" t="s">
        <v>188</v>
      </c>
      <c r="D151" s="166" t="s">
        <v>26</v>
      </c>
      <c r="E151" s="166" t="s">
        <v>189</v>
      </c>
      <c r="F151" s="173" t="s">
        <v>329</v>
      </c>
      <c r="G151" s="173" t="s">
        <v>329</v>
      </c>
      <c r="H151" s="173" t="s">
        <v>329</v>
      </c>
      <c r="I151" s="173" t="s">
        <v>329</v>
      </c>
      <c r="J151" s="168">
        <v>0.9</v>
      </c>
      <c r="K151" s="169" t="str">
        <f>IFERROR(SUMIFS(#REF!,#REF!,$I151,#REF!,$R$2)/SUMIFS(#REF!,#REF!,$I151,#REF!,$R$2),"-")</f>
        <v>-</v>
      </c>
      <c r="L151" s="169" t="str">
        <f>IFERROR(SUMIFS(#REF!,#REF!,$I151,#REF!,$R$7)/SUMIFS(#REF!,#REF!,$I151,#REF!,$R$7),"-")</f>
        <v>-</v>
      </c>
      <c r="M151" s="170" t="str">
        <f>IFERROR(SUMIFS(#REF!,#REF!,$I151,#REF!,$R$3)/SUMIFS(#REF!,#REF!,$I151,#REF!,$R$3),"-")</f>
        <v>-</v>
      </c>
      <c r="N151" s="170" t="str">
        <f>IFERROR(SUMIFS(#REF!,#REF!,$I151,#REF!,"&lt;="&amp;$R$2,#REF!,"&gt;="&amp;$S$2)/SUMIFS(#REF!,#REF!,$I151,#REF!,"&lt;="&amp;$R$2,#REF!,"&gt;="&amp;$S$2),"-")</f>
        <v>-</v>
      </c>
      <c r="O151" s="142"/>
      <c r="P151" s="140"/>
    </row>
    <row r="152" spans="1:16">
      <c r="A152" s="138"/>
      <c r="B152" s="142"/>
      <c r="C152" s="172" t="s">
        <v>188</v>
      </c>
      <c r="D152" s="166" t="s">
        <v>26</v>
      </c>
      <c r="E152" s="166" t="s">
        <v>189</v>
      </c>
      <c r="F152" s="173" t="s">
        <v>331</v>
      </c>
      <c r="G152" s="173" t="s">
        <v>331</v>
      </c>
      <c r="H152" s="173" t="s">
        <v>331</v>
      </c>
      <c r="I152" s="173" t="s">
        <v>331</v>
      </c>
      <c r="J152" s="168">
        <v>0.9</v>
      </c>
      <c r="K152" s="169" t="str">
        <f>IFERROR(SUMIFS(#REF!,#REF!,$I152,#REF!,$R$2)/SUMIFS(#REF!,#REF!,$I152,#REF!,$R$2),"-")</f>
        <v>-</v>
      </c>
      <c r="L152" s="169" t="str">
        <f>IFERROR(SUMIFS(#REF!,#REF!,$I152,#REF!,$R$7)/SUMIFS(#REF!,#REF!,$I152,#REF!,$R$7),"-")</f>
        <v>-</v>
      </c>
      <c r="M152" s="170" t="str">
        <f>IFERROR(SUMIFS(#REF!,#REF!,$I152,#REF!,$R$3)/SUMIFS(#REF!,#REF!,$I152,#REF!,$R$3),"-")</f>
        <v>-</v>
      </c>
      <c r="N152" s="170" t="str">
        <f>IFERROR(SUMIFS(#REF!,#REF!,$I152,#REF!,"&lt;="&amp;$R$2,#REF!,"&gt;="&amp;$S$2)/SUMIFS(#REF!,#REF!,$I152,#REF!,"&lt;="&amp;$R$2,#REF!,"&gt;="&amp;$S$2),"-")</f>
        <v>-</v>
      </c>
      <c r="O152" s="142"/>
      <c r="P152" s="140"/>
    </row>
    <row r="153" spans="1:16">
      <c r="A153" s="138"/>
      <c r="B153" s="142"/>
      <c r="C153" s="172" t="s">
        <v>188</v>
      </c>
      <c r="D153" s="166" t="s">
        <v>26</v>
      </c>
      <c r="E153" s="166" t="s">
        <v>189</v>
      </c>
      <c r="F153" s="173" t="s">
        <v>333</v>
      </c>
      <c r="G153" s="173" t="s">
        <v>333</v>
      </c>
      <c r="H153" s="173" t="s">
        <v>333</v>
      </c>
      <c r="I153" s="173" t="s">
        <v>333</v>
      </c>
      <c r="J153" s="168">
        <v>0.9</v>
      </c>
      <c r="K153" s="169" t="str">
        <f>IFERROR(SUMIFS(#REF!,#REF!,$I153,#REF!,$R$2)/SUMIFS(#REF!,#REF!,$I153,#REF!,$R$2),"-")</f>
        <v>-</v>
      </c>
      <c r="L153" s="169" t="str">
        <f>IFERROR(SUMIFS(#REF!,#REF!,$I153,#REF!,$R$7)/SUMIFS(#REF!,#REF!,$I153,#REF!,$R$7),"-")</f>
        <v>-</v>
      </c>
      <c r="M153" s="170" t="str">
        <f>IFERROR(SUMIFS(#REF!,#REF!,$I153,#REF!,$R$3)/SUMIFS(#REF!,#REF!,$I153,#REF!,$R$3),"-")</f>
        <v>-</v>
      </c>
      <c r="N153" s="170" t="str">
        <f>IFERROR(SUMIFS(#REF!,#REF!,$I153,#REF!,"&lt;="&amp;$R$2,#REF!,"&gt;="&amp;$S$2)/SUMIFS(#REF!,#REF!,$I153,#REF!,"&lt;="&amp;$R$2,#REF!,"&gt;="&amp;$S$2),"-")</f>
        <v>-</v>
      </c>
      <c r="O153" s="142"/>
      <c r="P153" s="140"/>
    </row>
    <row r="154" spans="1:16">
      <c r="A154" s="138"/>
      <c r="B154" s="142"/>
      <c r="C154" s="172" t="s">
        <v>188</v>
      </c>
      <c r="D154" s="166" t="s">
        <v>26</v>
      </c>
      <c r="E154" s="166" t="s">
        <v>189</v>
      </c>
      <c r="F154" s="173" t="s">
        <v>335</v>
      </c>
      <c r="G154" s="173" t="s">
        <v>335</v>
      </c>
      <c r="H154" s="173" t="s">
        <v>335</v>
      </c>
      <c r="I154" s="173" t="s">
        <v>335</v>
      </c>
      <c r="J154" s="168">
        <v>0.9</v>
      </c>
      <c r="K154" s="169" t="str">
        <f>IFERROR(SUMIFS(#REF!,#REF!,$I154,#REF!,$R$2)/SUMIFS(#REF!,#REF!,$I154,#REF!,$R$2),"-")</f>
        <v>-</v>
      </c>
      <c r="L154" s="169" t="str">
        <f>IFERROR(SUMIFS(#REF!,#REF!,$I154,#REF!,$R$7)/SUMIFS(#REF!,#REF!,$I154,#REF!,$R$7),"-")</f>
        <v>-</v>
      </c>
      <c r="M154" s="170" t="str">
        <f>IFERROR(SUMIFS(#REF!,#REF!,$I154,#REF!,$R$3)/SUMIFS(#REF!,#REF!,$I154,#REF!,$R$3),"-")</f>
        <v>-</v>
      </c>
      <c r="N154" s="170" t="str">
        <f>IFERROR(SUMIFS(#REF!,#REF!,$I154,#REF!,"&lt;="&amp;$R$2,#REF!,"&gt;="&amp;$S$2)/SUMIFS(#REF!,#REF!,$I154,#REF!,"&lt;="&amp;$R$2,#REF!,"&gt;="&amp;$S$2),"-")</f>
        <v>-</v>
      </c>
      <c r="O154" s="142"/>
      <c r="P154" s="140"/>
    </row>
    <row r="155" spans="1:16">
      <c r="A155" s="138"/>
      <c r="B155" s="142"/>
      <c r="C155" s="172" t="s">
        <v>188</v>
      </c>
      <c r="D155" s="166" t="s">
        <v>26</v>
      </c>
      <c r="E155" s="166" t="s">
        <v>189</v>
      </c>
      <c r="F155" s="173" t="s">
        <v>337</v>
      </c>
      <c r="G155" s="173" t="s">
        <v>337</v>
      </c>
      <c r="H155" s="173" t="s">
        <v>337</v>
      </c>
      <c r="I155" s="173" t="s">
        <v>337</v>
      </c>
      <c r="J155" s="168">
        <v>0.9</v>
      </c>
      <c r="K155" s="169" t="str">
        <f>IFERROR(SUMIFS(#REF!,#REF!,$I155,#REF!,$R$2)/SUMIFS(#REF!,#REF!,$I155,#REF!,$R$2),"-")</f>
        <v>-</v>
      </c>
      <c r="L155" s="169" t="str">
        <f>IFERROR(SUMIFS(#REF!,#REF!,$I155,#REF!,$R$7)/SUMIFS(#REF!,#REF!,$I155,#REF!,$R$7),"-")</f>
        <v>-</v>
      </c>
      <c r="M155" s="170" t="str">
        <f>IFERROR(SUMIFS(#REF!,#REF!,$I155,#REF!,$R$3)/SUMIFS(#REF!,#REF!,$I155,#REF!,$R$3),"-")</f>
        <v>-</v>
      </c>
      <c r="N155" s="170" t="str">
        <f>IFERROR(SUMIFS(#REF!,#REF!,$I155,#REF!,"&lt;="&amp;$R$2,#REF!,"&gt;="&amp;$S$2)/SUMIFS(#REF!,#REF!,$I155,#REF!,"&lt;="&amp;$R$2,#REF!,"&gt;="&amp;$S$2),"-")</f>
        <v>-</v>
      </c>
      <c r="O155" s="142"/>
      <c r="P155" s="140"/>
    </row>
    <row r="156" spans="1:16">
      <c r="A156" s="138"/>
      <c r="B156" s="142"/>
      <c r="C156" s="172" t="s">
        <v>188</v>
      </c>
      <c r="D156" s="166" t="s">
        <v>26</v>
      </c>
      <c r="E156" s="166" t="s">
        <v>189</v>
      </c>
      <c r="F156" s="173" t="s">
        <v>339</v>
      </c>
      <c r="G156" s="173" t="s">
        <v>339</v>
      </c>
      <c r="H156" s="173" t="s">
        <v>339</v>
      </c>
      <c r="I156" s="173" t="s">
        <v>339</v>
      </c>
      <c r="J156" s="168">
        <v>0.9</v>
      </c>
      <c r="K156" s="169" t="str">
        <f>IFERROR(SUMIFS(#REF!,#REF!,$I156,#REF!,$R$2)/SUMIFS(#REF!,#REF!,$I156,#REF!,$R$2),"-")</f>
        <v>-</v>
      </c>
      <c r="L156" s="169" t="str">
        <f>IFERROR(SUMIFS(#REF!,#REF!,$I156,#REF!,$R$7)/SUMIFS(#REF!,#REF!,$I156,#REF!,$R$7),"-")</f>
        <v>-</v>
      </c>
      <c r="M156" s="170" t="str">
        <f>IFERROR(SUMIFS(#REF!,#REF!,$I156,#REF!,$R$3)/SUMIFS(#REF!,#REF!,$I156,#REF!,$R$3),"-")</f>
        <v>-</v>
      </c>
      <c r="N156" s="170" t="str">
        <f>IFERROR(SUMIFS(#REF!,#REF!,$I156,#REF!,"&lt;="&amp;$R$2,#REF!,"&gt;="&amp;$S$2)/SUMIFS(#REF!,#REF!,$I156,#REF!,"&lt;="&amp;$R$2,#REF!,"&gt;="&amp;$S$2),"-")</f>
        <v>-</v>
      </c>
      <c r="O156" s="142"/>
      <c r="P156" s="140"/>
    </row>
    <row r="157" spans="1:16">
      <c r="A157" s="138"/>
      <c r="B157" s="142"/>
      <c r="C157" s="172" t="s">
        <v>188</v>
      </c>
      <c r="D157" s="166" t="s">
        <v>26</v>
      </c>
      <c r="E157" s="166" t="s">
        <v>189</v>
      </c>
      <c r="F157" s="173" t="s">
        <v>341</v>
      </c>
      <c r="G157" s="173" t="s">
        <v>341</v>
      </c>
      <c r="H157" s="173" t="s">
        <v>341</v>
      </c>
      <c r="I157" s="173" t="s">
        <v>341</v>
      </c>
      <c r="J157" s="168">
        <v>0.9</v>
      </c>
      <c r="K157" s="169" t="str">
        <f>IFERROR(SUMIFS(#REF!,#REF!,$I157,#REF!,$R$2)/SUMIFS(#REF!,#REF!,$I157,#REF!,$R$2),"-")</f>
        <v>-</v>
      </c>
      <c r="L157" s="169" t="str">
        <f>IFERROR(SUMIFS(#REF!,#REF!,$I157,#REF!,$R$7)/SUMIFS(#REF!,#REF!,$I157,#REF!,$R$7),"-")</f>
        <v>-</v>
      </c>
      <c r="M157" s="170" t="str">
        <f>IFERROR(SUMIFS(#REF!,#REF!,$I157,#REF!,$R$3)/SUMIFS(#REF!,#REF!,$I157,#REF!,$R$3),"-")</f>
        <v>-</v>
      </c>
      <c r="N157" s="170" t="str">
        <f>IFERROR(SUMIFS(#REF!,#REF!,$I157,#REF!,"&lt;="&amp;$R$2,#REF!,"&gt;="&amp;$S$2)/SUMIFS(#REF!,#REF!,$I157,#REF!,"&lt;="&amp;$R$2,#REF!,"&gt;="&amp;$S$2),"-")</f>
        <v>-</v>
      </c>
      <c r="O157" s="142"/>
      <c r="P157" s="140"/>
    </row>
    <row r="158" spans="1:16">
      <c r="A158" s="138"/>
      <c r="B158" s="142"/>
      <c r="C158" s="172" t="s">
        <v>188</v>
      </c>
      <c r="D158" s="166" t="s">
        <v>26</v>
      </c>
      <c r="E158" s="166" t="s">
        <v>189</v>
      </c>
      <c r="F158" s="173" t="s">
        <v>343</v>
      </c>
      <c r="G158" s="173" t="s">
        <v>343</v>
      </c>
      <c r="H158" s="173" t="s">
        <v>343</v>
      </c>
      <c r="I158" s="173" t="s">
        <v>343</v>
      </c>
      <c r="J158" s="168">
        <v>0.9</v>
      </c>
      <c r="K158" s="169" t="str">
        <f>IFERROR(SUMIFS(#REF!,#REF!,$I158,#REF!,$R$2)/SUMIFS(#REF!,#REF!,$I158,#REF!,$R$2),"-")</f>
        <v>-</v>
      </c>
      <c r="L158" s="169" t="str">
        <f>IFERROR(SUMIFS(#REF!,#REF!,$I158,#REF!,$R$7)/SUMIFS(#REF!,#REF!,$I158,#REF!,$R$7),"-")</f>
        <v>-</v>
      </c>
      <c r="M158" s="170" t="str">
        <f>IFERROR(SUMIFS(#REF!,#REF!,$I158,#REF!,$R$3)/SUMIFS(#REF!,#REF!,$I158,#REF!,$R$3),"-")</f>
        <v>-</v>
      </c>
      <c r="N158" s="170" t="str">
        <f>IFERROR(SUMIFS(#REF!,#REF!,$I158,#REF!,"&lt;="&amp;$R$2,#REF!,"&gt;="&amp;$S$2)/SUMIFS(#REF!,#REF!,$I158,#REF!,"&lt;="&amp;$R$2,#REF!,"&gt;="&amp;$S$2),"-")</f>
        <v>-</v>
      </c>
      <c r="O158" s="142"/>
      <c r="P158" s="140"/>
    </row>
    <row r="159" spans="1:16">
      <c r="A159" s="138"/>
      <c r="B159" s="142"/>
      <c r="C159" s="172" t="s">
        <v>188</v>
      </c>
      <c r="D159" s="166" t="s">
        <v>26</v>
      </c>
      <c r="E159" s="166" t="s">
        <v>189</v>
      </c>
      <c r="F159" s="173" t="s">
        <v>345</v>
      </c>
      <c r="G159" s="173" t="s">
        <v>345</v>
      </c>
      <c r="H159" s="173" t="s">
        <v>345</v>
      </c>
      <c r="I159" s="173" t="s">
        <v>345</v>
      </c>
      <c r="J159" s="168">
        <v>0.9</v>
      </c>
      <c r="K159" s="169" t="str">
        <f>IFERROR(SUMIFS(#REF!,#REF!,$I159,#REF!,$R$2)/SUMIFS(#REF!,#REF!,$I159,#REF!,$R$2),"-")</f>
        <v>-</v>
      </c>
      <c r="L159" s="169" t="str">
        <f>IFERROR(SUMIFS(#REF!,#REF!,$I159,#REF!,$R$7)/SUMIFS(#REF!,#REF!,$I159,#REF!,$R$7),"-")</f>
        <v>-</v>
      </c>
      <c r="M159" s="170" t="str">
        <f>IFERROR(SUMIFS(#REF!,#REF!,$I159,#REF!,$R$3)/SUMIFS(#REF!,#REF!,$I159,#REF!,$R$3),"-")</f>
        <v>-</v>
      </c>
      <c r="N159" s="170" t="str">
        <f>IFERROR(SUMIFS(#REF!,#REF!,$I159,#REF!,"&lt;="&amp;$R$2,#REF!,"&gt;="&amp;$S$2)/SUMIFS(#REF!,#REF!,$I159,#REF!,"&lt;="&amp;$R$2,#REF!,"&gt;="&amp;$S$2),"-")</f>
        <v>-</v>
      </c>
      <c r="O159" s="142"/>
      <c r="P159" s="140"/>
    </row>
    <row r="160" spans="1:16">
      <c r="A160" s="138"/>
      <c r="B160" s="142"/>
      <c r="C160" s="172" t="s">
        <v>188</v>
      </c>
      <c r="D160" s="166" t="s">
        <v>26</v>
      </c>
      <c r="E160" s="166" t="s">
        <v>189</v>
      </c>
      <c r="F160" s="173" t="s">
        <v>347</v>
      </c>
      <c r="G160" s="173" t="s">
        <v>347</v>
      </c>
      <c r="H160" s="173" t="s">
        <v>347</v>
      </c>
      <c r="I160" s="173" t="s">
        <v>347</v>
      </c>
      <c r="J160" s="168">
        <v>0.9</v>
      </c>
      <c r="K160" s="169" t="str">
        <f>IFERROR(SUMIFS(#REF!,#REF!,$I160,#REF!,$R$2)/SUMIFS(#REF!,#REF!,$I160,#REF!,$R$2),"-")</f>
        <v>-</v>
      </c>
      <c r="L160" s="169" t="str">
        <f>IFERROR(SUMIFS(#REF!,#REF!,$I160,#REF!,$R$7)/SUMIFS(#REF!,#REF!,$I160,#REF!,$R$7),"-")</f>
        <v>-</v>
      </c>
      <c r="M160" s="170" t="str">
        <f>IFERROR(SUMIFS(#REF!,#REF!,$I160,#REF!,$R$3)/SUMIFS(#REF!,#REF!,$I160,#REF!,$R$3),"-")</f>
        <v>-</v>
      </c>
      <c r="N160" s="170" t="str">
        <f>IFERROR(SUMIFS(#REF!,#REF!,$I160,#REF!,"&lt;="&amp;$R$2,#REF!,"&gt;="&amp;$S$2)/SUMIFS(#REF!,#REF!,$I160,#REF!,"&lt;="&amp;$R$2,#REF!,"&gt;="&amp;$S$2),"-")</f>
        <v>-</v>
      </c>
      <c r="O160" s="142"/>
      <c r="P160" s="140"/>
    </row>
    <row r="161" spans="1:16">
      <c r="A161" s="138"/>
      <c r="B161" s="142"/>
      <c r="C161" s="172" t="s">
        <v>188</v>
      </c>
      <c r="D161" s="166" t="s">
        <v>26</v>
      </c>
      <c r="E161" s="166" t="s">
        <v>189</v>
      </c>
      <c r="F161" s="173" t="s">
        <v>349</v>
      </c>
      <c r="G161" s="173" t="s">
        <v>349</v>
      </c>
      <c r="H161" s="173" t="s">
        <v>349</v>
      </c>
      <c r="I161" s="173" t="s">
        <v>349</v>
      </c>
      <c r="J161" s="168">
        <v>0.9</v>
      </c>
      <c r="K161" s="169" t="str">
        <f>IFERROR(SUMIFS(#REF!,#REF!,$I161,#REF!,$R$2)/SUMIFS(#REF!,#REF!,$I161,#REF!,$R$2),"-")</f>
        <v>-</v>
      </c>
      <c r="L161" s="169" t="str">
        <f>IFERROR(SUMIFS(#REF!,#REF!,$I161,#REF!,$R$7)/SUMIFS(#REF!,#REF!,$I161,#REF!,$R$7),"-")</f>
        <v>-</v>
      </c>
      <c r="M161" s="170" t="str">
        <f>IFERROR(SUMIFS(#REF!,#REF!,$I161,#REF!,$R$3)/SUMIFS(#REF!,#REF!,$I161,#REF!,$R$3),"-")</f>
        <v>-</v>
      </c>
      <c r="N161" s="170" t="str">
        <f>IFERROR(SUMIFS(#REF!,#REF!,$I161,#REF!,"&lt;="&amp;$R$2,#REF!,"&gt;="&amp;$S$2)/SUMIFS(#REF!,#REF!,$I161,#REF!,"&lt;="&amp;$R$2,#REF!,"&gt;="&amp;$S$2),"-")</f>
        <v>-</v>
      </c>
      <c r="O161" s="142"/>
      <c r="P161" s="140"/>
    </row>
    <row r="162" spans="1:16">
      <c r="A162" s="138"/>
      <c r="B162" s="142"/>
      <c r="C162" s="172" t="s">
        <v>188</v>
      </c>
      <c r="D162" s="166" t="s">
        <v>26</v>
      </c>
      <c r="E162" s="166" t="s">
        <v>189</v>
      </c>
      <c r="F162" s="173" t="s">
        <v>351</v>
      </c>
      <c r="G162" s="173" t="s">
        <v>351</v>
      </c>
      <c r="H162" s="173" t="s">
        <v>351</v>
      </c>
      <c r="I162" s="173" t="s">
        <v>351</v>
      </c>
      <c r="J162" s="168">
        <v>0.9</v>
      </c>
      <c r="K162" s="169" t="str">
        <f>IFERROR(SUMIFS(#REF!,#REF!,$I162,#REF!,$R$2)/SUMIFS(#REF!,#REF!,$I162,#REF!,$R$2),"-")</f>
        <v>-</v>
      </c>
      <c r="L162" s="169" t="str">
        <f>IFERROR(SUMIFS(#REF!,#REF!,$I162,#REF!,$R$7)/SUMIFS(#REF!,#REF!,$I162,#REF!,$R$7),"-")</f>
        <v>-</v>
      </c>
      <c r="M162" s="170" t="str">
        <f>IFERROR(SUMIFS(#REF!,#REF!,$I162,#REF!,$R$3)/SUMIFS(#REF!,#REF!,$I162,#REF!,$R$3),"-")</f>
        <v>-</v>
      </c>
      <c r="N162" s="170" t="str">
        <f>IFERROR(SUMIFS(#REF!,#REF!,$I162,#REF!,"&lt;="&amp;$R$2,#REF!,"&gt;="&amp;$S$2)/SUMIFS(#REF!,#REF!,$I162,#REF!,"&lt;="&amp;$R$2,#REF!,"&gt;="&amp;$S$2),"-")</f>
        <v>-</v>
      </c>
      <c r="O162" s="142"/>
      <c r="P162" s="140"/>
    </row>
    <row r="163" spans="1:16">
      <c r="A163" s="138"/>
      <c r="B163" s="142"/>
      <c r="C163" s="172" t="s">
        <v>188</v>
      </c>
      <c r="D163" s="166" t="s">
        <v>26</v>
      </c>
      <c r="E163" s="166" t="s">
        <v>189</v>
      </c>
      <c r="F163" s="173" t="s">
        <v>353</v>
      </c>
      <c r="G163" s="173" t="s">
        <v>353</v>
      </c>
      <c r="H163" s="173" t="s">
        <v>353</v>
      </c>
      <c r="I163" s="173" t="s">
        <v>353</v>
      </c>
      <c r="J163" s="168">
        <v>0.9</v>
      </c>
      <c r="K163" s="169" t="str">
        <f>IFERROR(SUMIFS(#REF!,#REF!,$I163,#REF!,$R$2)/SUMIFS(#REF!,#REF!,$I163,#REF!,$R$2),"-")</f>
        <v>-</v>
      </c>
      <c r="L163" s="169" t="str">
        <f>IFERROR(SUMIFS(#REF!,#REF!,$I163,#REF!,$R$7)/SUMIFS(#REF!,#REF!,$I163,#REF!,$R$7),"-")</f>
        <v>-</v>
      </c>
      <c r="M163" s="170" t="str">
        <f>IFERROR(SUMIFS(#REF!,#REF!,$I163,#REF!,$R$3)/SUMIFS(#REF!,#REF!,$I163,#REF!,$R$3),"-")</f>
        <v>-</v>
      </c>
      <c r="N163" s="170" t="str">
        <f>IFERROR(SUMIFS(#REF!,#REF!,$I163,#REF!,"&lt;="&amp;$R$2,#REF!,"&gt;="&amp;$S$2)/SUMIFS(#REF!,#REF!,$I163,#REF!,"&lt;="&amp;$R$2,#REF!,"&gt;="&amp;$S$2),"-")</f>
        <v>-</v>
      </c>
      <c r="O163" s="142"/>
      <c r="P163" s="140"/>
    </row>
    <row r="164" spans="1:16">
      <c r="A164" s="138"/>
      <c r="B164" s="142"/>
      <c r="C164" s="172" t="s">
        <v>188</v>
      </c>
      <c r="D164" s="166" t="s">
        <v>26</v>
      </c>
      <c r="E164" s="166" t="s">
        <v>189</v>
      </c>
      <c r="F164" s="173" t="s">
        <v>355</v>
      </c>
      <c r="G164" s="173" t="s">
        <v>355</v>
      </c>
      <c r="H164" s="173" t="s">
        <v>355</v>
      </c>
      <c r="I164" s="173" t="s">
        <v>355</v>
      </c>
      <c r="J164" s="168">
        <v>0.9</v>
      </c>
      <c r="K164" s="169" t="str">
        <f>IFERROR(SUMIFS(#REF!,#REF!,$I164,#REF!,$R$2)/SUMIFS(#REF!,#REF!,$I164,#REF!,$R$2),"-")</f>
        <v>-</v>
      </c>
      <c r="L164" s="169" t="str">
        <f>IFERROR(SUMIFS(#REF!,#REF!,$I164,#REF!,$R$7)/SUMIFS(#REF!,#REF!,$I164,#REF!,$R$7),"-")</f>
        <v>-</v>
      </c>
      <c r="M164" s="170" t="str">
        <f>IFERROR(SUMIFS(#REF!,#REF!,$I164,#REF!,$R$3)/SUMIFS(#REF!,#REF!,$I164,#REF!,$R$3),"-")</f>
        <v>-</v>
      </c>
      <c r="N164" s="170" t="str">
        <f>IFERROR(SUMIFS(#REF!,#REF!,$I164,#REF!,"&lt;="&amp;$R$2,#REF!,"&gt;="&amp;$S$2)/SUMIFS(#REF!,#REF!,$I164,#REF!,"&lt;="&amp;$R$2,#REF!,"&gt;="&amp;$S$2),"-")</f>
        <v>-</v>
      </c>
      <c r="O164" s="142"/>
      <c r="P164" s="140"/>
    </row>
    <row r="165" spans="1:16">
      <c r="A165" s="138"/>
      <c r="B165" s="142"/>
      <c r="C165" s="172" t="s">
        <v>188</v>
      </c>
      <c r="D165" s="166" t="s">
        <v>26</v>
      </c>
      <c r="E165" s="166" t="s">
        <v>189</v>
      </c>
      <c r="F165" s="173" t="s">
        <v>357</v>
      </c>
      <c r="G165" s="173" t="s">
        <v>357</v>
      </c>
      <c r="H165" s="173" t="s">
        <v>357</v>
      </c>
      <c r="I165" s="173" t="s">
        <v>357</v>
      </c>
      <c r="J165" s="168">
        <v>0.9</v>
      </c>
      <c r="K165" s="169" t="str">
        <f>IFERROR(SUMIFS(#REF!,#REF!,$I165,#REF!,$R$2)/SUMIFS(#REF!,#REF!,$I165,#REF!,$R$2),"-")</f>
        <v>-</v>
      </c>
      <c r="L165" s="169" t="str">
        <f>IFERROR(SUMIFS(#REF!,#REF!,$I165,#REF!,$R$7)/SUMIFS(#REF!,#REF!,$I165,#REF!,$R$7),"-")</f>
        <v>-</v>
      </c>
      <c r="M165" s="170" t="str">
        <f>IFERROR(SUMIFS(#REF!,#REF!,$I165,#REF!,$R$3)/SUMIFS(#REF!,#REF!,$I165,#REF!,$R$3),"-")</f>
        <v>-</v>
      </c>
      <c r="N165" s="170" t="str">
        <f>IFERROR(SUMIFS(#REF!,#REF!,$I165,#REF!,"&lt;="&amp;$R$2,#REF!,"&gt;="&amp;$S$2)/SUMIFS(#REF!,#REF!,$I165,#REF!,"&lt;="&amp;$R$2,#REF!,"&gt;="&amp;$S$2),"-")</f>
        <v>-</v>
      </c>
      <c r="O165" s="142"/>
      <c r="P165" s="140"/>
    </row>
    <row r="166" spans="1:16">
      <c r="A166" s="138"/>
      <c r="B166" s="142"/>
      <c r="C166" s="172" t="s">
        <v>188</v>
      </c>
      <c r="D166" s="166" t="s">
        <v>26</v>
      </c>
      <c r="E166" s="166" t="s">
        <v>189</v>
      </c>
      <c r="F166" s="173" t="s">
        <v>359</v>
      </c>
      <c r="G166" s="173" t="s">
        <v>359</v>
      </c>
      <c r="H166" s="173" t="s">
        <v>359</v>
      </c>
      <c r="I166" s="173" t="s">
        <v>359</v>
      </c>
      <c r="J166" s="168">
        <v>0.9</v>
      </c>
      <c r="K166" s="169" t="str">
        <f>IFERROR(SUMIFS(#REF!,#REF!,$I166,#REF!,$R$2)/SUMIFS(#REF!,#REF!,$I166,#REF!,$R$2),"-")</f>
        <v>-</v>
      </c>
      <c r="L166" s="169" t="str">
        <f>IFERROR(SUMIFS(#REF!,#REF!,$I166,#REF!,$R$7)/SUMIFS(#REF!,#REF!,$I166,#REF!,$R$7),"-")</f>
        <v>-</v>
      </c>
      <c r="M166" s="170" t="str">
        <f>IFERROR(SUMIFS(#REF!,#REF!,$I166,#REF!,$R$3)/SUMIFS(#REF!,#REF!,$I166,#REF!,$R$3),"-")</f>
        <v>-</v>
      </c>
      <c r="N166" s="170" t="str">
        <f>IFERROR(SUMIFS(#REF!,#REF!,$I166,#REF!,"&lt;="&amp;$R$2,#REF!,"&gt;="&amp;$S$2)/SUMIFS(#REF!,#REF!,$I166,#REF!,"&lt;="&amp;$R$2,#REF!,"&gt;="&amp;$S$2),"-")</f>
        <v>-</v>
      </c>
      <c r="O166" s="142"/>
      <c r="P166" s="140"/>
    </row>
    <row r="167" spans="1:16">
      <c r="A167" s="138"/>
      <c r="B167" s="142"/>
      <c r="C167" s="172" t="s">
        <v>188</v>
      </c>
      <c r="D167" s="166" t="s">
        <v>26</v>
      </c>
      <c r="E167" s="166" t="s">
        <v>189</v>
      </c>
      <c r="F167" s="173" t="s">
        <v>361</v>
      </c>
      <c r="G167" s="173" t="s">
        <v>361</v>
      </c>
      <c r="H167" s="173" t="s">
        <v>361</v>
      </c>
      <c r="I167" s="173" t="s">
        <v>361</v>
      </c>
      <c r="J167" s="168">
        <v>0.9</v>
      </c>
      <c r="K167" s="169" t="str">
        <f>IFERROR(SUMIFS(#REF!,#REF!,$I167,#REF!,$R$2)/SUMIFS(#REF!,#REF!,$I167,#REF!,$R$2),"-")</f>
        <v>-</v>
      </c>
      <c r="L167" s="169" t="str">
        <f>IFERROR(SUMIFS(#REF!,#REF!,$I167,#REF!,$R$7)/SUMIFS(#REF!,#REF!,$I167,#REF!,$R$7),"-")</f>
        <v>-</v>
      </c>
      <c r="M167" s="170" t="str">
        <f>IFERROR(SUMIFS(#REF!,#REF!,$I167,#REF!,$R$3)/SUMIFS(#REF!,#REF!,$I167,#REF!,$R$3),"-")</f>
        <v>-</v>
      </c>
      <c r="N167" s="170" t="str">
        <f>IFERROR(SUMIFS(#REF!,#REF!,$I167,#REF!,"&lt;="&amp;$R$2,#REF!,"&gt;="&amp;$S$2)/SUMIFS(#REF!,#REF!,$I167,#REF!,"&lt;="&amp;$R$2,#REF!,"&gt;="&amp;$S$2),"-")</f>
        <v>-</v>
      </c>
      <c r="O167" s="142"/>
      <c r="P167" s="140"/>
    </row>
    <row r="168" spans="1:16">
      <c r="A168" s="138"/>
      <c r="B168" s="142"/>
      <c r="C168" s="172" t="s">
        <v>188</v>
      </c>
      <c r="D168" s="166" t="s">
        <v>26</v>
      </c>
      <c r="E168" s="166" t="s">
        <v>189</v>
      </c>
      <c r="F168" s="173" t="s">
        <v>363</v>
      </c>
      <c r="G168" s="173" t="s">
        <v>363</v>
      </c>
      <c r="H168" s="173" t="s">
        <v>363</v>
      </c>
      <c r="I168" s="173" t="s">
        <v>363</v>
      </c>
      <c r="J168" s="168">
        <v>0.9</v>
      </c>
      <c r="K168" s="169" t="str">
        <f>IFERROR(SUMIFS(#REF!,#REF!,$I168,#REF!,$R$2)/SUMIFS(#REF!,#REF!,$I168,#REF!,$R$2),"-")</f>
        <v>-</v>
      </c>
      <c r="L168" s="169" t="str">
        <f>IFERROR(SUMIFS(#REF!,#REF!,$I168,#REF!,$R$7)/SUMIFS(#REF!,#REF!,$I168,#REF!,$R$7),"-")</f>
        <v>-</v>
      </c>
      <c r="M168" s="170" t="str">
        <f>IFERROR(SUMIFS(#REF!,#REF!,$I168,#REF!,$R$3)/SUMIFS(#REF!,#REF!,$I168,#REF!,$R$3),"-")</f>
        <v>-</v>
      </c>
      <c r="N168" s="170" t="str">
        <f>IFERROR(SUMIFS(#REF!,#REF!,$I168,#REF!,"&lt;="&amp;$R$2,#REF!,"&gt;="&amp;$S$2)/SUMIFS(#REF!,#REF!,$I168,#REF!,"&lt;="&amp;$R$2,#REF!,"&gt;="&amp;$S$2),"-")</f>
        <v>-</v>
      </c>
      <c r="O168" s="142"/>
      <c r="P168" s="140"/>
    </row>
    <row r="169" spans="1:16">
      <c r="A169" s="138"/>
      <c r="B169" s="142"/>
      <c r="C169" s="172" t="s">
        <v>188</v>
      </c>
      <c r="D169" s="166" t="s">
        <v>26</v>
      </c>
      <c r="E169" s="166" t="s">
        <v>189</v>
      </c>
      <c r="F169" s="173" t="s">
        <v>365</v>
      </c>
      <c r="G169" s="173" t="s">
        <v>365</v>
      </c>
      <c r="H169" s="173" t="s">
        <v>365</v>
      </c>
      <c r="I169" s="173" t="s">
        <v>365</v>
      </c>
      <c r="J169" s="168">
        <v>0.9</v>
      </c>
      <c r="K169" s="169" t="str">
        <f>IFERROR(SUMIFS(#REF!,#REF!,$I169,#REF!,$R$2)/SUMIFS(#REF!,#REF!,$I169,#REF!,$R$2),"-")</f>
        <v>-</v>
      </c>
      <c r="L169" s="169" t="str">
        <f>IFERROR(SUMIFS(#REF!,#REF!,$I169,#REF!,$R$7)/SUMIFS(#REF!,#REF!,$I169,#REF!,$R$7),"-")</f>
        <v>-</v>
      </c>
      <c r="M169" s="170" t="str">
        <f>IFERROR(SUMIFS(#REF!,#REF!,$I169,#REF!,$R$3)/SUMIFS(#REF!,#REF!,$I169,#REF!,$R$3),"-")</f>
        <v>-</v>
      </c>
      <c r="N169" s="170" t="str">
        <f>IFERROR(SUMIFS(#REF!,#REF!,$I169,#REF!,"&lt;="&amp;$R$2,#REF!,"&gt;="&amp;$S$2)/SUMIFS(#REF!,#REF!,$I169,#REF!,"&lt;="&amp;$R$2,#REF!,"&gt;="&amp;$S$2),"-")</f>
        <v>-</v>
      </c>
      <c r="O169" s="142"/>
      <c r="P169" s="140"/>
    </row>
    <row r="170" spans="1:16">
      <c r="A170" s="138"/>
      <c r="B170" s="142"/>
      <c r="C170" s="172" t="s">
        <v>188</v>
      </c>
      <c r="D170" s="166" t="s">
        <v>26</v>
      </c>
      <c r="E170" s="166" t="s">
        <v>189</v>
      </c>
      <c r="F170" s="173" t="s">
        <v>367</v>
      </c>
      <c r="G170" s="173" t="s">
        <v>367</v>
      </c>
      <c r="H170" s="173" t="s">
        <v>367</v>
      </c>
      <c r="I170" s="173" t="s">
        <v>367</v>
      </c>
      <c r="J170" s="168">
        <v>0.9</v>
      </c>
      <c r="K170" s="169" t="str">
        <f>IFERROR(SUMIFS(#REF!,#REF!,$I170,#REF!,$R$2)/SUMIFS(#REF!,#REF!,$I170,#REF!,$R$2),"-")</f>
        <v>-</v>
      </c>
      <c r="L170" s="169" t="str">
        <f>IFERROR(SUMIFS(#REF!,#REF!,$I170,#REF!,$R$7)/SUMIFS(#REF!,#REF!,$I170,#REF!,$R$7),"-")</f>
        <v>-</v>
      </c>
      <c r="M170" s="170" t="str">
        <f>IFERROR(SUMIFS(#REF!,#REF!,$I170,#REF!,$R$3)/SUMIFS(#REF!,#REF!,$I170,#REF!,$R$3),"-")</f>
        <v>-</v>
      </c>
      <c r="N170" s="170" t="str">
        <f>IFERROR(SUMIFS(#REF!,#REF!,$I170,#REF!,"&lt;="&amp;$R$2,#REF!,"&gt;="&amp;$S$2)/SUMIFS(#REF!,#REF!,$I170,#REF!,"&lt;="&amp;$R$2,#REF!,"&gt;="&amp;$S$2),"-")</f>
        <v>-</v>
      </c>
      <c r="O170" s="142"/>
      <c r="P170" s="140"/>
    </row>
    <row r="171" spans="1:16">
      <c r="A171" s="138"/>
      <c r="B171" s="142"/>
      <c r="C171" s="172" t="s">
        <v>188</v>
      </c>
      <c r="D171" s="166" t="s">
        <v>26</v>
      </c>
      <c r="E171" s="166" t="s">
        <v>189</v>
      </c>
      <c r="F171" s="173" t="s">
        <v>369</v>
      </c>
      <c r="G171" s="173" t="s">
        <v>369</v>
      </c>
      <c r="H171" s="173" t="s">
        <v>369</v>
      </c>
      <c r="I171" s="173" t="s">
        <v>369</v>
      </c>
      <c r="J171" s="168">
        <v>0.9</v>
      </c>
      <c r="K171" s="169" t="str">
        <f>IFERROR(SUMIFS(#REF!,#REF!,$I171,#REF!,$R$2)/SUMIFS(#REF!,#REF!,$I171,#REF!,$R$2),"-")</f>
        <v>-</v>
      </c>
      <c r="L171" s="169" t="str">
        <f>IFERROR(SUMIFS(#REF!,#REF!,$I171,#REF!,$R$7)/SUMIFS(#REF!,#REF!,$I171,#REF!,$R$7),"-")</f>
        <v>-</v>
      </c>
      <c r="M171" s="170" t="str">
        <f>IFERROR(SUMIFS(#REF!,#REF!,$I171,#REF!,$R$3)/SUMIFS(#REF!,#REF!,$I171,#REF!,$R$3),"-")</f>
        <v>-</v>
      </c>
      <c r="N171" s="170" t="str">
        <f>IFERROR(SUMIFS(#REF!,#REF!,$I171,#REF!,"&lt;="&amp;$R$2,#REF!,"&gt;="&amp;$S$2)/SUMIFS(#REF!,#REF!,$I171,#REF!,"&lt;="&amp;$R$2,#REF!,"&gt;="&amp;$S$2),"-")</f>
        <v>-</v>
      </c>
      <c r="O171" s="142"/>
      <c r="P171" s="140"/>
    </row>
    <row r="172" spans="1:16">
      <c r="A172" s="138"/>
      <c r="B172" s="142"/>
      <c r="C172" s="172" t="s">
        <v>188</v>
      </c>
      <c r="D172" s="166" t="s">
        <v>26</v>
      </c>
      <c r="E172" s="166" t="s">
        <v>189</v>
      </c>
      <c r="F172" s="173" t="s">
        <v>371</v>
      </c>
      <c r="G172" s="173" t="s">
        <v>371</v>
      </c>
      <c r="H172" s="173" t="s">
        <v>371</v>
      </c>
      <c r="I172" s="173" t="s">
        <v>371</v>
      </c>
      <c r="J172" s="168">
        <v>0.9</v>
      </c>
      <c r="K172" s="169" t="str">
        <f>IFERROR(SUMIFS(#REF!,#REF!,$I172,#REF!,$R$2)/SUMIFS(#REF!,#REF!,$I172,#REF!,$R$2),"-")</f>
        <v>-</v>
      </c>
      <c r="L172" s="169" t="str">
        <f>IFERROR(SUMIFS(#REF!,#REF!,$I172,#REF!,$R$7)/SUMIFS(#REF!,#REF!,$I172,#REF!,$R$7),"-")</f>
        <v>-</v>
      </c>
      <c r="M172" s="170" t="str">
        <f>IFERROR(SUMIFS(#REF!,#REF!,$I172,#REF!,$R$3)/SUMIFS(#REF!,#REF!,$I172,#REF!,$R$3),"-")</f>
        <v>-</v>
      </c>
      <c r="N172" s="170" t="str">
        <f>IFERROR(SUMIFS(#REF!,#REF!,$I172,#REF!,"&lt;="&amp;$R$2,#REF!,"&gt;="&amp;$S$2)/SUMIFS(#REF!,#REF!,$I172,#REF!,"&lt;="&amp;$R$2,#REF!,"&gt;="&amp;$S$2),"-")</f>
        <v>-</v>
      </c>
      <c r="O172" s="142"/>
      <c r="P172" s="140"/>
    </row>
    <row r="173" spans="1:16">
      <c r="A173" s="138"/>
      <c r="B173" s="142"/>
      <c r="C173" s="172" t="s">
        <v>188</v>
      </c>
      <c r="D173" s="166" t="s">
        <v>26</v>
      </c>
      <c r="E173" s="166" t="s">
        <v>189</v>
      </c>
      <c r="F173" s="173" t="s">
        <v>373</v>
      </c>
      <c r="G173" s="173" t="s">
        <v>373</v>
      </c>
      <c r="H173" s="173" t="s">
        <v>373</v>
      </c>
      <c r="I173" s="173" t="s">
        <v>373</v>
      </c>
      <c r="J173" s="168">
        <v>0.9</v>
      </c>
      <c r="K173" s="169" t="str">
        <f>IFERROR(SUMIFS(#REF!,#REF!,$I173,#REF!,$R$2)/SUMIFS(#REF!,#REF!,$I173,#REF!,$R$2),"-")</f>
        <v>-</v>
      </c>
      <c r="L173" s="169" t="str">
        <f>IFERROR(SUMIFS(#REF!,#REF!,$I173,#REF!,$R$7)/SUMIFS(#REF!,#REF!,$I173,#REF!,$R$7),"-")</f>
        <v>-</v>
      </c>
      <c r="M173" s="170" t="str">
        <f>IFERROR(SUMIFS(#REF!,#REF!,$I173,#REF!,$R$3)/SUMIFS(#REF!,#REF!,$I173,#REF!,$R$3),"-")</f>
        <v>-</v>
      </c>
      <c r="N173" s="170" t="str">
        <f>IFERROR(SUMIFS(#REF!,#REF!,$I173,#REF!,"&lt;="&amp;$R$2,#REF!,"&gt;="&amp;$S$2)/SUMIFS(#REF!,#REF!,$I173,#REF!,"&lt;="&amp;$R$2,#REF!,"&gt;="&amp;$S$2),"-")</f>
        <v>-</v>
      </c>
      <c r="O173" s="142"/>
      <c r="P173" s="140"/>
    </row>
    <row r="174" spans="1:16">
      <c r="A174" s="138"/>
      <c r="B174" s="142"/>
      <c r="C174" s="172" t="s">
        <v>188</v>
      </c>
      <c r="D174" s="166" t="s">
        <v>26</v>
      </c>
      <c r="E174" s="166" t="s">
        <v>189</v>
      </c>
      <c r="F174" s="173" t="s">
        <v>375</v>
      </c>
      <c r="G174" s="173" t="s">
        <v>375</v>
      </c>
      <c r="H174" s="173" t="s">
        <v>375</v>
      </c>
      <c r="I174" s="173" t="s">
        <v>375</v>
      </c>
      <c r="J174" s="168">
        <v>0.9</v>
      </c>
      <c r="K174" s="169" t="str">
        <f>IFERROR(SUMIFS(#REF!,#REF!,$I174,#REF!,$R$2)/SUMIFS(#REF!,#REF!,$I174,#REF!,$R$2),"-")</f>
        <v>-</v>
      </c>
      <c r="L174" s="169" t="str">
        <f>IFERROR(SUMIFS(#REF!,#REF!,$I174,#REF!,$R$7)/SUMIFS(#REF!,#REF!,$I174,#REF!,$R$7),"-")</f>
        <v>-</v>
      </c>
      <c r="M174" s="170" t="str">
        <f>IFERROR(SUMIFS(#REF!,#REF!,$I174,#REF!,$R$3)/SUMIFS(#REF!,#REF!,$I174,#REF!,$R$3),"-")</f>
        <v>-</v>
      </c>
      <c r="N174" s="170" t="str">
        <f>IFERROR(SUMIFS(#REF!,#REF!,$I174,#REF!,"&lt;="&amp;$R$2,#REF!,"&gt;="&amp;$S$2)/SUMIFS(#REF!,#REF!,$I174,#REF!,"&lt;="&amp;$R$2,#REF!,"&gt;="&amp;$S$2),"-")</f>
        <v>-</v>
      </c>
      <c r="O174" s="142"/>
      <c r="P174" s="140"/>
    </row>
    <row r="175" spans="1:16">
      <c r="A175" s="138"/>
      <c r="B175" s="142"/>
      <c r="C175" s="172" t="s">
        <v>188</v>
      </c>
      <c r="D175" s="166" t="s">
        <v>26</v>
      </c>
      <c r="E175" s="166" t="s">
        <v>189</v>
      </c>
      <c r="F175" s="173" t="s">
        <v>377</v>
      </c>
      <c r="G175" s="173" t="s">
        <v>377</v>
      </c>
      <c r="H175" s="173" t="s">
        <v>377</v>
      </c>
      <c r="I175" s="173" t="s">
        <v>377</v>
      </c>
      <c r="J175" s="168">
        <v>0.9</v>
      </c>
      <c r="K175" s="169" t="str">
        <f>IFERROR(SUMIFS(#REF!,#REF!,$I175,#REF!,$R$2)/SUMIFS(#REF!,#REF!,$I175,#REF!,$R$2),"-")</f>
        <v>-</v>
      </c>
      <c r="L175" s="169" t="str">
        <f>IFERROR(SUMIFS(#REF!,#REF!,$I175,#REF!,$R$7)/SUMIFS(#REF!,#REF!,$I175,#REF!,$R$7),"-")</f>
        <v>-</v>
      </c>
      <c r="M175" s="170" t="str">
        <f>IFERROR(SUMIFS(#REF!,#REF!,$I175,#REF!,$R$3)/SUMIFS(#REF!,#REF!,$I175,#REF!,$R$3),"-")</f>
        <v>-</v>
      </c>
      <c r="N175" s="170" t="str">
        <f>IFERROR(SUMIFS(#REF!,#REF!,$I175,#REF!,"&lt;="&amp;$R$2,#REF!,"&gt;="&amp;$S$2)/SUMIFS(#REF!,#REF!,$I175,#REF!,"&lt;="&amp;$R$2,#REF!,"&gt;="&amp;$S$2),"-")</f>
        <v>-</v>
      </c>
      <c r="O175" s="142"/>
      <c r="P175" s="140"/>
    </row>
    <row r="176" spans="1:16">
      <c r="A176" s="138"/>
      <c r="B176" s="142"/>
      <c r="C176" s="172" t="s">
        <v>188</v>
      </c>
      <c r="D176" s="166" t="s">
        <v>26</v>
      </c>
      <c r="E176" s="166" t="s">
        <v>189</v>
      </c>
      <c r="F176" s="173" t="s">
        <v>379</v>
      </c>
      <c r="G176" s="173" t="s">
        <v>379</v>
      </c>
      <c r="H176" s="173" t="s">
        <v>379</v>
      </c>
      <c r="I176" s="173" t="s">
        <v>379</v>
      </c>
      <c r="J176" s="168">
        <v>0.9</v>
      </c>
      <c r="K176" s="169" t="str">
        <f>IFERROR(SUMIFS(#REF!,#REF!,$I176,#REF!,$R$2)/SUMIFS(#REF!,#REF!,$I176,#REF!,$R$2),"-")</f>
        <v>-</v>
      </c>
      <c r="L176" s="169" t="str">
        <f>IFERROR(SUMIFS(#REF!,#REF!,$I176,#REF!,$R$7)/SUMIFS(#REF!,#REF!,$I176,#REF!,$R$7),"-")</f>
        <v>-</v>
      </c>
      <c r="M176" s="170" t="str">
        <f>IFERROR(SUMIFS(#REF!,#REF!,$I176,#REF!,$R$3)/SUMIFS(#REF!,#REF!,$I176,#REF!,$R$3),"-")</f>
        <v>-</v>
      </c>
      <c r="N176" s="170" t="str">
        <f>IFERROR(SUMIFS(#REF!,#REF!,$I176,#REF!,"&lt;="&amp;$R$2,#REF!,"&gt;="&amp;$S$2)/SUMIFS(#REF!,#REF!,$I176,#REF!,"&lt;="&amp;$R$2,#REF!,"&gt;="&amp;$S$2),"-")</f>
        <v>-</v>
      </c>
      <c r="O176" s="142"/>
      <c r="P176" s="140"/>
    </row>
    <row r="177" spans="1:16">
      <c r="A177" s="138"/>
      <c r="B177" s="142"/>
      <c r="C177" s="172" t="s">
        <v>188</v>
      </c>
      <c r="D177" s="166" t="s">
        <v>26</v>
      </c>
      <c r="E177" s="166" t="s">
        <v>189</v>
      </c>
      <c r="F177" s="173" t="s">
        <v>381</v>
      </c>
      <c r="G177" s="173" t="s">
        <v>381</v>
      </c>
      <c r="H177" s="173" t="s">
        <v>381</v>
      </c>
      <c r="I177" s="173" t="s">
        <v>381</v>
      </c>
      <c r="J177" s="168">
        <v>0.9</v>
      </c>
      <c r="K177" s="169" t="str">
        <f>IFERROR(SUMIFS(#REF!,#REF!,$I177,#REF!,$R$2)/SUMIFS(#REF!,#REF!,$I177,#REF!,$R$2),"-")</f>
        <v>-</v>
      </c>
      <c r="L177" s="169" t="str">
        <f>IFERROR(SUMIFS(#REF!,#REF!,$I177,#REF!,$R$7)/SUMIFS(#REF!,#REF!,$I177,#REF!,$R$7),"-")</f>
        <v>-</v>
      </c>
      <c r="M177" s="170" t="str">
        <f>IFERROR(SUMIFS(#REF!,#REF!,$I177,#REF!,$R$3)/SUMIFS(#REF!,#REF!,$I177,#REF!,$R$3),"-")</f>
        <v>-</v>
      </c>
      <c r="N177" s="170" t="str">
        <f>IFERROR(SUMIFS(#REF!,#REF!,$I177,#REF!,"&lt;="&amp;$R$2,#REF!,"&gt;="&amp;$S$2)/SUMIFS(#REF!,#REF!,$I177,#REF!,"&lt;="&amp;$R$2,#REF!,"&gt;="&amp;$S$2),"-")</f>
        <v>-</v>
      </c>
      <c r="O177" s="142"/>
      <c r="P177" s="140"/>
    </row>
    <row r="178" spans="1:16">
      <c r="A178" s="138"/>
      <c r="B178" s="142"/>
      <c r="C178" s="172" t="s">
        <v>188</v>
      </c>
      <c r="D178" s="166" t="s">
        <v>26</v>
      </c>
      <c r="E178" s="166" t="s">
        <v>189</v>
      </c>
      <c r="F178" s="173" t="s">
        <v>383</v>
      </c>
      <c r="G178" s="173" t="s">
        <v>383</v>
      </c>
      <c r="H178" s="173" t="s">
        <v>383</v>
      </c>
      <c r="I178" s="173" t="s">
        <v>383</v>
      </c>
      <c r="J178" s="168">
        <v>0.9</v>
      </c>
      <c r="K178" s="169" t="str">
        <f>IFERROR(SUMIFS(#REF!,#REF!,$I178,#REF!,$R$2)/SUMIFS(#REF!,#REF!,$I178,#REF!,$R$2),"-")</f>
        <v>-</v>
      </c>
      <c r="L178" s="169" t="str">
        <f>IFERROR(SUMIFS(#REF!,#REF!,$I178,#REF!,$R$7)/SUMIFS(#REF!,#REF!,$I178,#REF!,$R$7),"-")</f>
        <v>-</v>
      </c>
      <c r="M178" s="170" t="str">
        <f>IFERROR(SUMIFS(#REF!,#REF!,$I178,#REF!,$R$3)/SUMIFS(#REF!,#REF!,$I178,#REF!,$R$3),"-")</f>
        <v>-</v>
      </c>
      <c r="N178" s="170" t="str">
        <f>IFERROR(SUMIFS(#REF!,#REF!,$I178,#REF!,"&lt;="&amp;$R$2,#REF!,"&gt;="&amp;$S$2)/SUMIFS(#REF!,#REF!,$I178,#REF!,"&lt;="&amp;$R$2,#REF!,"&gt;="&amp;$S$2),"-")</f>
        <v>-</v>
      </c>
      <c r="O178" s="142"/>
      <c r="P178" s="140"/>
    </row>
    <row r="179" spans="1:16">
      <c r="A179" s="138"/>
      <c r="B179" s="142"/>
      <c r="C179" s="172" t="s">
        <v>188</v>
      </c>
      <c r="D179" s="166" t="s">
        <v>26</v>
      </c>
      <c r="E179" s="166" t="s">
        <v>189</v>
      </c>
      <c r="F179" s="173" t="s">
        <v>385</v>
      </c>
      <c r="G179" s="173" t="s">
        <v>385</v>
      </c>
      <c r="H179" s="173" t="s">
        <v>385</v>
      </c>
      <c r="I179" s="173" t="s">
        <v>385</v>
      </c>
      <c r="J179" s="168">
        <v>0.9</v>
      </c>
      <c r="K179" s="169" t="str">
        <f>IFERROR(SUMIFS(#REF!,#REF!,$I179,#REF!,$R$2)/SUMIFS(#REF!,#REF!,$I179,#REF!,$R$2),"-")</f>
        <v>-</v>
      </c>
      <c r="L179" s="169" t="str">
        <f>IFERROR(SUMIFS(#REF!,#REF!,$I179,#REF!,$R$7)/SUMIFS(#REF!,#REF!,$I179,#REF!,$R$7),"-")</f>
        <v>-</v>
      </c>
      <c r="M179" s="170" t="str">
        <f>IFERROR(SUMIFS(#REF!,#REF!,$I179,#REF!,$R$3)/SUMIFS(#REF!,#REF!,$I179,#REF!,$R$3),"-")</f>
        <v>-</v>
      </c>
      <c r="N179" s="170" t="str">
        <f>IFERROR(SUMIFS(#REF!,#REF!,$I179,#REF!,"&lt;="&amp;$R$2,#REF!,"&gt;="&amp;$S$2)/SUMIFS(#REF!,#REF!,$I179,#REF!,"&lt;="&amp;$R$2,#REF!,"&gt;="&amp;$S$2),"-")</f>
        <v>-</v>
      </c>
      <c r="O179" s="142"/>
      <c r="P179" s="140"/>
    </row>
    <row r="180" spans="1:16">
      <c r="A180" s="138"/>
      <c r="B180" s="142"/>
      <c r="C180" s="172" t="s">
        <v>188</v>
      </c>
      <c r="D180" s="166" t="s">
        <v>26</v>
      </c>
      <c r="E180" s="166" t="s">
        <v>189</v>
      </c>
      <c r="F180" s="173" t="s">
        <v>387</v>
      </c>
      <c r="G180" s="173" t="s">
        <v>387</v>
      </c>
      <c r="H180" s="173" t="s">
        <v>387</v>
      </c>
      <c r="I180" s="173" t="s">
        <v>387</v>
      </c>
      <c r="J180" s="168">
        <v>0.9</v>
      </c>
      <c r="K180" s="169" t="str">
        <f>IFERROR(SUMIFS(#REF!,#REF!,$I180,#REF!,$R$2)/SUMIFS(#REF!,#REF!,$I180,#REF!,$R$2),"-")</f>
        <v>-</v>
      </c>
      <c r="L180" s="169" t="str">
        <f>IFERROR(SUMIFS(#REF!,#REF!,$I180,#REF!,$R$7)/SUMIFS(#REF!,#REF!,$I180,#REF!,$R$7),"-")</f>
        <v>-</v>
      </c>
      <c r="M180" s="170" t="str">
        <f>IFERROR(SUMIFS(#REF!,#REF!,$I180,#REF!,$R$3)/SUMIFS(#REF!,#REF!,$I180,#REF!,$R$3),"-")</f>
        <v>-</v>
      </c>
      <c r="N180" s="170" t="str">
        <f>IFERROR(SUMIFS(#REF!,#REF!,$I180,#REF!,"&lt;="&amp;$R$2,#REF!,"&gt;="&amp;$S$2)/SUMIFS(#REF!,#REF!,$I180,#REF!,"&lt;="&amp;$R$2,#REF!,"&gt;="&amp;$S$2),"-")</f>
        <v>-</v>
      </c>
      <c r="O180" s="142"/>
      <c r="P180" s="140"/>
    </row>
    <row r="181" spans="1:16">
      <c r="A181" s="138"/>
      <c r="B181" s="142"/>
      <c r="C181" s="172" t="s">
        <v>188</v>
      </c>
      <c r="D181" s="166" t="s">
        <v>26</v>
      </c>
      <c r="E181" s="166" t="s">
        <v>189</v>
      </c>
      <c r="F181" s="173" t="s">
        <v>389</v>
      </c>
      <c r="G181" s="173" t="s">
        <v>389</v>
      </c>
      <c r="H181" s="173" t="s">
        <v>389</v>
      </c>
      <c r="I181" s="173" t="s">
        <v>389</v>
      </c>
      <c r="J181" s="168">
        <v>0.9</v>
      </c>
      <c r="K181" s="169" t="str">
        <f>IFERROR(SUMIFS(#REF!,#REF!,$I181,#REF!,$R$2)/SUMIFS(#REF!,#REF!,$I181,#REF!,$R$2),"-")</f>
        <v>-</v>
      </c>
      <c r="L181" s="169" t="str">
        <f>IFERROR(SUMIFS(#REF!,#REF!,$I181,#REF!,$R$7)/SUMIFS(#REF!,#REF!,$I181,#REF!,$R$7),"-")</f>
        <v>-</v>
      </c>
      <c r="M181" s="170" t="str">
        <f>IFERROR(SUMIFS(#REF!,#REF!,$I181,#REF!,$R$3)/SUMIFS(#REF!,#REF!,$I181,#REF!,$R$3),"-")</f>
        <v>-</v>
      </c>
      <c r="N181" s="170" t="str">
        <f>IFERROR(SUMIFS(#REF!,#REF!,$I181,#REF!,"&lt;="&amp;$R$2,#REF!,"&gt;="&amp;$S$2)/SUMIFS(#REF!,#REF!,$I181,#REF!,"&lt;="&amp;$R$2,#REF!,"&gt;="&amp;$S$2),"-")</f>
        <v>-</v>
      </c>
      <c r="O181" s="142"/>
      <c r="P181" s="140"/>
    </row>
    <row r="182" spans="1:16">
      <c r="A182" s="138"/>
      <c r="B182" s="142"/>
      <c r="C182" s="172" t="s">
        <v>188</v>
      </c>
      <c r="D182" s="166" t="s">
        <v>26</v>
      </c>
      <c r="E182" s="166" t="s">
        <v>189</v>
      </c>
      <c r="F182" s="173" t="s">
        <v>391</v>
      </c>
      <c r="G182" s="173" t="s">
        <v>391</v>
      </c>
      <c r="H182" s="173" t="s">
        <v>391</v>
      </c>
      <c r="I182" s="173" t="s">
        <v>391</v>
      </c>
      <c r="J182" s="168">
        <v>0.9</v>
      </c>
      <c r="K182" s="169" t="str">
        <f>IFERROR(SUMIFS(#REF!,#REF!,$I182,#REF!,$R$2)/SUMIFS(#REF!,#REF!,$I182,#REF!,$R$2),"-")</f>
        <v>-</v>
      </c>
      <c r="L182" s="169" t="str">
        <f>IFERROR(SUMIFS(#REF!,#REF!,$I182,#REF!,$R$7)/SUMIFS(#REF!,#REF!,$I182,#REF!,$R$7),"-")</f>
        <v>-</v>
      </c>
      <c r="M182" s="170" t="str">
        <f>IFERROR(SUMIFS(#REF!,#REF!,$I182,#REF!,$R$3)/SUMIFS(#REF!,#REF!,$I182,#REF!,$R$3),"-")</f>
        <v>-</v>
      </c>
      <c r="N182" s="170" t="str">
        <f>IFERROR(SUMIFS(#REF!,#REF!,$I182,#REF!,"&lt;="&amp;$R$2,#REF!,"&gt;="&amp;$S$2)/SUMIFS(#REF!,#REF!,$I182,#REF!,"&lt;="&amp;$R$2,#REF!,"&gt;="&amp;$S$2),"-")</f>
        <v>-</v>
      </c>
      <c r="O182" s="142"/>
      <c r="P182" s="140"/>
    </row>
    <row r="183" spans="1:16">
      <c r="A183" s="138"/>
      <c r="B183" s="142"/>
      <c r="C183" s="172" t="s">
        <v>188</v>
      </c>
      <c r="D183" s="166" t="s">
        <v>26</v>
      </c>
      <c r="E183" s="166" t="s">
        <v>189</v>
      </c>
      <c r="F183" s="173" t="s">
        <v>393</v>
      </c>
      <c r="G183" s="173" t="s">
        <v>393</v>
      </c>
      <c r="H183" s="173" t="s">
        <v>393</v>
      </c>
      <c r="I183" s="173" t="s">
        <v>393</v>
      </c>
      <c r="J183" s="168">
        <v>0.9</v>
      </c>
      <c r="K183" s="169" t="str">
        <f>IFERROR(SUMIFS(#REF!,#REF!,$I183,#REF!,$R$2)/SUMIFS(#REF!,#REF!,$I183,#REF!,$R$2),"-")</f>
        <v>-</v>
      </c>
      <c r="L183" s="169" t="str">
        <f>IFERROR(SUMIFS(#REF!,#REF!,$I183,#REF!,$R$7)/SUMIFS(#REF!,#REF!,$I183,#REF!,$R$7),"-")</f>
        <v>-</v>
      </c>
      <c r="M183" s="170" t="str">
        <f>IFERROR(SUMIFS(#REF!,#REF!,$I183,#REF!,$R$3)/SUMIFS(#REF!,#REF!,$I183,#REF!,$R$3),"-")</f>
        <v>-</v>
      </c>
      <c r="N183" s="170" t="str">
        <f>IFERROR(SUMIFS(#REF!,#REF!,$I183,#REF!,"&lt;="&amp;$R$2,#REF!,"&gt;="&amp;$S$2)/SUMIFS(#REF!,#REF!,$I183,#REF!,"&lt;="&amp;$R$2,#REF!,"&gt;="&amp;$S$2),"-")</f>
        <v>-</v>
      </c>
      <c r="O183" s="142"/>
      <c r="P183" s="140"/>
    </row>
    <row r="184" spans="1:16">
      <c r="A184" s="138"/>
      <c r="B184" s="142"/>
      <c r="C184" s="172" t="s">
        <v>188</v>
      </c>
      <c r="D184" s="166" t="s">
        <v>26</v>
      </c>
      <c r="E184" s="166" t="s">
        <v>189</v>
      </c>
      <c r="F184" s="173" t="s">
        <v>395</v>
      </c>
      <c r="G184" s="173" t="s">
        <v>395</v>
      </c>
      <c r="H184" s="173" t="s">
        <v>395</v>
      </c>
      <c r="I184" s="173" t="s">
        <v>395</v>
      </c>
      <c r="J184" s="168">
        <v>0.9</v>
      </c>
      <c r="K184" s="169" t="str">
        <f>IFERROR(SUMIFS(#REF!,#REF!,$I184,#REF!,$R$2)/SUMIFS(#REF!,#REF!,$I184,#REF!,$R$2),"-")</f>
        <v>-</v>
      </c>
      <c r="L184" s="169" t="str">
        <f>IFERROR(SUMIFS(#REF!,#REF!,$I184,#REF!,$R$7)/SUMIFS(#REF!,#REF!,$I184,#REF!,$R$7),"-")</f>
        <v>-</v>
      </c>
      <c r="M184" s="170" t="str">
        <f>IFERROR(SUMIFS(#REF!,#REF!,$I184,#REF!,$R$3)/SUMIFS(#REF!,#REF!,$I184,#REF!,$R$3),"-")</f>
        <v>-</v>
      </c>
      <c r="N184" s="170" t="str">
        <f>IFERROR(SUMIFS(#REF!,#REF!,$I184,#REF!,"&lt;="&amp;$R$2,#REF!,"&gt;="&amp;$S$2)/SUMIFS(#REF!,#REF!,$I184,#REF!,"&lt;="&amp;$R$2,#REF!,"&gt;="&amp;$S$2),"-")</f>
        <v>-</v>
      </c>
      <c r="O184" s="142"/>
      <c r="P184" s="140"/>
    </row>
    <row r="185" spans="1:16">
      <c r="A185" s="138"/>
      <c r="B185" s="142"/>
      <c r="C185" s="172" t="s">
        <v>188</v>
      </c>
      <c r="D185" s="166" t="s">
        <v>26</v>
      </c>
      <c r="E185" s="166" t="s">
        <v>189</v>
      </c>
      <c r="F185" s="173" t="s">
        <v>397</v>
      </c>
      <c r="G185" s="173" t="s">
        <v>397</v>
      </c>
      <c r="H185" s="173" t="s">
        <v>397</v>
      </c>
      <c r="I185" s="173" t="s">
        <v>397</v>
      </c>
      <c r="J185" s="168">
        <v>0.9</v>
      </c>
      <c r="K185" s="169" t="str">
        <f>IFERROR(SUMIFS(#REF!,#REF!,$I185,#REF!,$R$2)/SUMIFS(#REF!,#REF!,$I185,#REF!,$R$2),"-")</f>
        <v>-</v>
      </c>
      <c r="L185" s="169" t="str">
        <f>IFERROR(SUMIFS(#REF!,#REF!,$I185,#REF!,$R$7)/SUMIFS(#REF!,#REF!,$I185,#REF!,$R$7),"-")</f>
        <v>-</v>
      </c>
      <c r="M185" s="170" t="str">
        <f>IFERROR(SUMIFS(#REF!,#REF!,$I185,#REF!,$R$3)/SUMIFS(#REF!,#REF!,$I185,#REF!,$R$3),"-")</f>
        <v>-</v>
      </c>
      <c r="N185" s="170" t="str">
        <f>IFERROR(SUMIFS(#REF!,#REF!,$I185,#REF!,"&lt;="&amp;$R$2,#REF!,"&gt;="&amp;$S$2)/SUMIFS(#REF!,#REF!,$I185,#REF!,"&lt;="&amp;$R$2,#REF!,"&gt;="&amp;$S$2),"-")</f>
        <v>-</v>
      </c>
      <c r="O185" s="142"/>
      <c r="P185" s="140"/>
    </row>
    <row r="186" spans="1:16">
      <c r="A186" s="138"/>
      <c r="B186" s="142"/>
      <c r="C186" s="172" t="s">
        <v>188</v>
      </c>
      <c r="D186" s="166" t="s">
        <v>26</v>
      </c>
      <c r="E186" s="166" t="s">
        <v>189</v>
      </c>
      <c r="F186" s="173" t="s">
        <v>399</v>
      </c>
      <c r="G186" s="173" t="s">
        <v>399</v>
      </c>
      <c r="H186" s="173" t="s">
        <v>399</v>
      </c>
      <c r="I186" s="173" t="s">
        <v>399</v>
      </c>
      <c r="J186" s="168">
        <v>0.9</v>
      </c>
      <c r="K186" s="169" t="str">
        <f>IFERROR(SUMIFS(#REF!,#REF!,$I186,#REF!,$R$2)/SUMIFS(#REF!,#REF!,$I186,#REF!,$R$2),"-")</f>
        <v>-</v>
      </c>
      <c r="L186" s="169" t="str">
        <f>IFERROR(SUMIFS(#REF!,#REF!,$I186,#REF!,$R$7)/SUMIFS(#REF!,#REF!,$I186,#REF!,$R$7),"-")</f>
        <v>-</v>
      </c>
      <c r="M186" s="170" t="str">
        <f>IFERROR(SUMIFS(#REF!,#REF!,$I186,#REF!,$R$3)/SUMIFS(#REF!,#REF!,$I186,#REF!,$R$3),"-")</f>
        <v>-</v>
      </c>
      <c r="N186" s="170" t="str">
        <f>IFERROR(SUMIFS(#REF!,#REF!,$I186,#REF!,"&lt;="&amp;$R$2,#REF!,"&gt;="&amp;$S$2)/SUMIFS(#REF!,#REF!,$I186,#REF!,"&lt;="&amp;$R$2,#REF!,"&gt;="&amp;$S$2),"-")</f>
        <v>-</v>
      </c>
      <c r="O186" s="142"/>
      <c r="P186" s="140"/>
    </row>
    <row r="187" spans="1:16">
      <c r="A187" s="138"/>
      <c r="B187" s="142"/>
      <c r="C187" s="172" t="s">
        <v>400</v>
      </c>
      <c r="D187" s="166" t="s">
        <v>237</v>
      </c>
      <c r="E187" s="166" t="s">
        <v>401</v>
      </c>
      <c r="F187" s="174" t="s">
        <v>403</v>
      </c>
      <c r="G187" s="174" t="s">
        <v>403</v>
      </c>
      <c r="H187" s="174" t="s">
        <v>403</v>
      </c>
      <c r="I187" s="174" t="s">
        <v>403</v>
      </c>
      <c r="J187" s="168">
        <v>0.9</v>
      </c>
      <c r="K187" s="169" t="str">
        <f>IFERROR(SUMIFS(#REF!,#REF!,$I187,#REF!,$R$2)/SUMIFS(#REF!,#REF!,$I187,#REF!,$R$2),"-")</f>
        <v>-</v>
      </c>
      <c r="L187" s="169" t="str">
        <f>IFERROR(SUMIFS(#REF!,#REF!,$I187,#REF!,$R$7)/SUMIFS(#REF!,#REF!,$I187,#REF!,$R$7),"-")</f>
        <v>-</v>
      </c>
      <c r="M187" s="170" t="str">
        <f>IFERROR(SUMIFS(#REF!,#REF!,$I187,#REF!,$R$3)/SUMIFS(#REF!,#REF!,$I187,#REF!,$R$3),"-")</f>
        <v>-</v>
      </c>
      <c r="N187" s="170" t="str">
        <f>IFERROR(SUMIFS(#REF!,#REF!,$I187,#REF!,"&lt;="&amp;$R$2,#REF!,"&gt;="&amp;$S$2)/SUMIFS(#REF!,#REF!,$I187,#REF!,"&lt;="&amp;$R$2,#REF!,"&gt;="&amp;$S$2),"-")</f>
        <v>-</v>
      </c>
      <c r="O187" s="142"/>
      <c r="P187" s="140"/>
    </row>
    <row r="188" spans="1:16">
      <c r="A188" s="138"/>
      <c r="B188" s="142"/>
      <c r="C188" s="172" t="s">
        <v>400</v>
      </c>
      <c r="D188" s="166" t="s">
        <v>26</v>
      </c>
      <c r="E188" s="166" t="s">
        <v>401</v>
      </c>
      <c r="F188" s="174" t="s">
        <v>405</v>
      </c>
      <c r="G188" s="174" t="s">
        <v>405</v>
      </c>
      <c r="H188" s="174" t="s">
        <v>405</v>
      </c>
      <c r="I188" s="174" t="s">
        <v>405</v>
      </c>
      <c r="J188" s="168">
        <v>0.9</v>
      </c>
      <c r="K188" s="169" t="str">
        <f>IFERROR(SUMIFS(#REF!,#REF!,$I188,#REF!,$R$2)/SUMIFS(#REF!,#REF!,$I188,#REF!,$R$2),"-")</f>
        <v>-</v>
      </c>
      <c r="L188" s="169" t="str">
        <f>IFERROR(SUMIFS(#REF!,#REF!,$I188,#REF!,$R$7)/SUMIFS(#REF!,#REF!,$I188,#REF!,$R$7),"-")</f>
        <v>-</v>
      </c>
      <c r="M188" s="170" t="str">
        <f>IFERROR(SUMIFS(#REF!,#REF!,$I188,#REF!,$R$3)/SUMIFS(#REF!,#REF!,$I188,#REF!,$R$3),"-")</f>
        <v>-</v>
      </c>
      <c r="N188" s="170" t="str">
        <f>IFERROR(SUMIFS(#REF!,#REF!,$I188,#REF!,"&lt;="&amp;$R$2,#REF!,"&gt;="&amp;$S$2)/SUMIFS(#REF!,#REF!,$I188,#REF!,"&lt;="&amp;$R$2,#REF!,"&gt;="&amp;$S$2),"-")</f>
        <v>-</v>
      </c>
      <c r="O188" s="142"/>
      <c r="P188" s="140"/>
    </row>
    <row r="189" spans="1:16">
      <c r="A189" s="138"/>
      <c r="B189" s="142"/>
      <c r="C189" s="172" t="s">
        <v>400</v>
      </c>
      <c r="D189" s="166" t="s">
        <v>26</v>
      </c>
      <c r="E189" s="166" t="s">
        <v>401</v>
      </c>
      <c r="F189" s="174" t="s">
        <v>407</v>
      </c>
      <c r="G189" s="174" t="s">
        <v>407</v>
      </c>
      <c r="H189" s="174" t="s">
        <v>407</v>
      </c>
      <c r="I189" s="174" t="s">
        <v>407</v>
      </c>
      <c r="J189" s="168">
        <v>0.9</v>
      </c>
      <c r="K189" s="169" t="str">
        <f>IFERROR(SUMIFS(#REF!,#REF!,$I189,#REF!,$R$2)/SUMIFS(#REF!,#REF!,$I189,#REF!,$R$2),"-")</f>
        <v>-</v>
      </c>
      <c r="L189" s="169" t="str">
        <f>IFERROR(SUMIFS(#REF!,#REF!,$I189,#REF!,$R$7)/SUMIFS(#REF!,#REF!,$I189,#REF!,$R$7),"-")</f>
        <v>-</v>
      </c>
      <c r="M189" s="170" t="str">
        <f>IFERROR(SUMIFS(#REF!,#REF!,$I189,#REF!,$R$3)/SUMIFS(#REF!,#REF!,$I189,#REF!,$R$3),"-")</f>
        <v>-</v>
      </c>
      <c r="N189" s="170" t="str">
        <f>IFERROR(SUMIFS(#REF!,#REF!,$I189,#REF!,"&lt;="&amp;$R$2,#REF!,"&gt;="&amp;$S$2)/SUMIFS(#REF!,#REF!,$I189,#REF!,"&lt;="&amp;$R$2,#REF!,"&gt;="&amp;$S$2),"-")</f>
        <v>-</v>
      </c>
      <c r="O189" s="142"/>
      <c r="P189" s="140"/>
    </row>
    <row r="190" spans="1:16">
      <c r="A190" s="138"/>
      <c r="B190" s="142"/>
      <c r="C190" s="172" t="s">
        <v>400</v>
      </c>
      <c r="D190" s="166" t="s">
        <v>237</v>
      </c>
      <c r="E190" s="166" t="s">
        <v>401</v>
      </c>
      <c r="F190" s="174" t="s">
        <v>409</v>
      </c>
      <c r="G190" s="174" t="s">
        <v>409</v>
      </c>
      <c r="H190" s="174" t="s">
        <v>409</v>
      </c>
      <c r="I190" s="174" t="s">
        <v>409</v>
      </c>
      <c r="J190" s="168">
        <v>0.9</v>
      </c>
      <c r="K190" s="169" t="str">
        <f>IFERROR(SUMIFS(#REF!,#REF!,$I190,#REF!,$R$2)/SUMIFS(#REF!,#REF!,$I190,#REF!,$R$2),"-")</f>
        <v>-</v>
      </c>
      <c r="L190" s="169" t="str">
        <f>IFERROR(SUMIFS(#REF!,#REF!,$I190,#REF!,$R$7)/SUMIFS(#REF!,#REF!,$I190,#REF!,$R$7),"-")</f>
        <v>-</v>
      </c>
      <c r="M190" s="170" t="str">
        <f>IFERROR(SUMIFS(#REF!,#REF!,$I190,#REF!,$R$3)/SUMIFS(#REF!,#REF!,$I190,#REF!,$R$3),"-")</f>
        <v>-</v>
      </c>
      <c r="N190" s="170" t="str">
        <f>IFERROR(SUMIFS(#REF!,#REF!,$I190,#REF!,"&lt;="&amp;$R$2,#REF!,"&gt;="&amp;$S$2)/SUMIFS(#REF!,#REF!,$I190,#REF!,"&lt;="&amp;$R$2,#REF!,"&gt;="&amp;$S$2),"-")</f>
        <v>-</v>
      </c>
      <c r="O190" s="142"/>
      <c r="P190" s="140"/>
    </row>
    <row r="191" s="133" customFormat="1" spans="1:16">
      <c r="A191" s="138"/>
      <c r="C191" s="172" t="s">
        <v>400</v>
      </c>
      <c r="D191" s="166" t="s">
        <v>26</v>
      </c>
      <c r="E191" s="166" t="s">
        <v>401</v>
      </c>
      <c r="F191" s="174" t="s">
        <v>411</v>
      </c>
      <c r="G191" s="174" t="s">
        <v>411</v>
      </c>
      <c r="H191" s="174" t="s">
        <v>411</v>
      </c>
      <c r="I191" s="174" t="s">
        <v>411</v>
      </c>
      <c r="J191" s="168">
        <v>0.9</v>
      </c>
      <c r="K191" s="169" t="str">
        <f>IFERROR(SUMIFS(#REF!,#REF!,$I191,#REF!,$R$2)/SUMIFS(#REF!,#REF!,$I191,#REF!,$R$2),"-")</f>
        <v>-</v>
      </c>
      <c r="L191" s="169" t="str">
        <f>IFERROR(SUMIFS(#REF!,#REF!,$I191,#REF!,$R$7)/SUMIFS(#REF!,#REF!,$I191,#REF!,$R$7),"-")</f>
        <v>-</v>
      </c>
      <c r="M191" s="170" t="str">
        <f>IFERROR(SUMIFS(#REF!,#REF!,$I191,#REF!,$R$3)/SUMIFS(#REF!,#REF!,$I191,#REF!,$R$3),"-")</f>
        <v>-</v>
      </c>
      <c r="N191" s="170" t="str">
        <f>IFERROR(SUMIFS(#REF!,#REF!,$I191,#REF!,"&lt;="&amp;$R$2,#REF!,"&gt;="&amp;$S$2)/SUMIFS(#REF!,#REF!,$I191,#REF!,"&lt;="&amp;$R$2,#REF!,"&gt;="&amp;$S$2),"-")</f>
        <v>-</v>
      </c>
      <c r="O191" s="135"/>
      <c r="P191" s="140"/>
    </row>
    <row r="192" spans="1:16">
      <c r="A192" s="138"/>
      <c r="B192" s="142"/>
      <c r="C192" s="172" t="s">
        <v>400</v>
      </c>
      <c r="D192" s="166" t="s">
        <v>26</v>
      </c>
      <c r="E192" s="166" t="s">
        <v>401</v>
      </c>
      <c r="F192" s="174" t="s">
        <v>413</v>
      </c>
      <c r="G192" s="174" t="s">
        <v>413</v>
      </c>
      <c r="H192" s="174" t="s">
        <v>413</v>
      </c>
      <c r="I192" s="174" t="s">
        <v>413</v>
      </c>
      <c r="J192" s="168">
        <v>0.9</v>
      </c>
      <c r="K192" s="169" t="str">
        <f>IFERROR(SUMIFS(#REF!,#REF!,$I192,#REF!,$R$2)/SUMIFS(#REF!,#REF!,$I192,#REF!,$R$2),"-")</f>
        <v>-</v>
      </c>
      <c r="L192" s="169" t="str">
        <f>IFERROR(SUMIFS(#REF!,#REF!,$I192,#REF!,$R$7)/SUMIFS(#REF!,#REF!,$I192,#REF!,$R$7),"-")</f>
        <v>-</v>
      </c>
      <c r="M192" s="170" t="str">
        <f>IFERROR(SUMIFS(#REF!,#REF!,$I192,#REF!,$R$3)/SUMIFS(#REF!,#REF!,$I192,#REF!,$R$3),"-")</f>
        <v>-</v>
      </c>
      <c r="N192" s="170" t="str">
        <f>IFERROR(SUMIFS(#REF!,#REF!,$I192,#REF!,"&lt;="&amp;$R$2,#REF!,"&gt;="&amp;$S$2)/SUMIFS(#REF!,#REF!,$I192,#REF!,"&lt;="&amp;$R$2,#REF!,"&gt;="&amp;$S$2),"-")</f>
        <v>-</v>
      </c>
      <c r="O192" s="142"/>
      <c r="P192" s="140"/>
    </row>
    <row r="193" spans="1:16">
      <c r="A193" s="138"/>
      <c r="B193" s="142"/>
      <c r="C193" s="172" t="s">
        <v>400</v>
      </c>
      <c r="D193" s="166" t="s">
        <v>26</v>
      </c>
      <c r="E193" s="166" t="s">
        <v>401</v>
      </c>
      <c r="F193" s="174" t="s">
        <v>415</v>
      </c>
      <c r="G193" s="174" t="s">
        <v>415</v>
      </c>
      <c r="H193" s="174" t="s">
        <v>415</v>
      </c>
      <c r="I193" s="174" t="s">
        <v>415</v>
      </c>
      <c r="J193" s="168">
        <v>0.9</v>
      </c>
      <c r="K193" s="169" t="str">
        <f>IFERROR(SUMIFS(#REF!,#REF!,$I193,#REF!,$R$2)/SUMIFS(#REF!,#REF!,$I193,#REF!,$R$2),"-")</f>
        <v>-</v>
      </c>
      <c r="L193" s="169" t="str">
        <f>IFERROR(SUMIFS(#REF!,#REF!,$I193,#REF!,$R$7)/SUMIFS(#REF!,#REF!,$I193,#REF!,$R$7),"-")</f>
        <v>-</v>
      </c>
      <c r="M193" s="170" t="str">
        <f>IFERROR(SUMIFS(#REF!,#REF!,$I193,#REF!,$R$3)/SUMIFS(#REF!,#REF!,$I193,#REF!,$R$3),"-")</f>
        <v>-</v>
      </c>
      <c r="N193" s="170" t="str">
        <f>IFERROR(SUMIFS(#REF!,#REF!,$I193,#REF!,"&lt;="&amp;$R$2,#REF!,"&gt;="&amp;$S$2)/SUMIFS(#REF!,#REF!,$I193,#REF!,"&lt;="&amp;$R$2,#REF!,"&gt;="&amp;$S$2),"-")</f>
        <v>-</v>
      </c>
      <c r="O193" s="142"/>
      <c r="P193" s="140"/>
    </row>
    <row r="194" spans="1:16">
      <c r="A194" s="138"/>
      <c r="B194" s="142"/>
      <c r="C194" s="172" t="s">
        <v>400</v>
      </c>
      <c r="D194" s="166" t="s">
        <v>237</v>
      </c>
      <c r="E194" s="166" t="s">
        <v>401</v>
      </c>
      <c r="F194" s="174" t="s">
        <v>417</v>
      </c>
      <c r="G194" s="174" t="s">
        <v>417</v>
      </c>
      <c r="H194" s="174" t="s">
        <v>417</v>
      </c>
      <c r="I194" s="174" t="s">
        <v>417</v>
      </c>
      <c r="J194" s="168">
        <v>0.9</v>
      </c>
      <c r="K194" s="169" t="str">
        <f>IFERROR(SUMIFS(#REF!,#REF!,$I194,#REF!,$R$2)/SUMIFS(#REF!,#REF!,$I194,#REF!,$R$2),"-")</f>
        <v>-</v>
      </c>
      <c r="L194" s="169" t="str">
        <f>IFERROR(SUMIFS(#REF!,#REF!,$I194,#REF!,$R$7)/SUMIFS(#REF!,#REF!,$I194,#REF!,$R$7),"-")</f>
        <v>-</v>
      </c>
      <c r="M194" s="170" t="str">
        <f>IFERROR(SUMIFS(#REF!,#REF!,$I194,#REF!,$R$3)/SUMIFS(#REF!,#REF!,$I194,#REF!,$R$3),"-")</f>
        <v>-</v>
      </c>
      <c r="N194" s="170" t="str">
        <f>IFERROR(SUMIFS(#REF!,#REF!,$I194,#REF!,"&lt;="&amp;$R$2,#REF!,"&gt;="&amp;$S$2)/SUMIFS(#REF!,#REF!,$I194,#REF!,"&lt;="&amp;$R$2,#REF!,"&gt;="&amp;$S$2),"-")</f>
        <v>-</v>
      </c>
      <c r="O194" s="142"/>
      <c r="P194" s="140"/>
    </row>
    <row r="195" spans="1:16">
      <c r="A195" s="138"/>
      <c r="B195" s="142"/>
      <c r="C195" s="172" t="s">
        <v>400</v>
      </c>
      <c r="D195" s="166" t="s">
        <v>26</v>
      </c>
      <c r="E195" s="166" t="s">
        <v>401</v>
      </c>
      <c r="F195" s="174" t="s">
        <v>419</v>
      </c>
      <c r="G195" s="174" t="s">
        <v>419</v>
      </c>
      <c r="H195" s="174" t="s">
        <v>419</v>
      </c>
      <c r="I195" s="174" t="s">
        <v>419</v>
      </c>
      <c r="J195" s="168">
        <v>0.9</v>
      </c>
      <c r="K195" s="169" t="str">
        <f>IFERROR(SUMIFS(#REF!,#REF!,$I195,#REF!,$R$2)/SUMIFS(#REF!,#REF!,$I195,#REF!,$R$2),"-")</f>
        <v>-</v>
      </c>
      <c r="L195" s="169" t="str">
        <f>IFERROR(SUMIFS(#REF!,#REF!,$I195,#REF!,$R$7)/SUMIFS(#REF!,#REF!,$I195,#REF!,$R$7),"-")</f>
        <v>-</v>
      </c>
      <c r="M195" s="170" t="str">
        <f>IFERROR(SUMIFS(#REF!,#REF!,$I195,#REF!,$R$3)/SUMIFS(#REF!,#REF!,$I195,#REF!,$R$3),"-")</f>
        <v>-</v>
      </c>
      <c r="N195" s="170" t="str">
        <f>IFERROR(SUMIFS(#REF!,#REF!,$I195,#REF!,"&lt;="&amp;$R$2,#REF!,"&gt;="&amp;$S$2)/SUMIFS(#REF!,#REF!,$I195,#REF!,"&lt;="&amp;$R$2,#REF!,"&gt;="&amp;$S$2),"-")</f>
        <v>-</v>
      </c>
      <c r="O195" s="142"/>
      <c r="P195" s="140"/>
    </row>
    <row r="196" s="134" customFormat="1" spans="1:16">
      <c r="A196" s="138"/>
      <c r="C196" s="172" t="s">
        <v>400</v>
      </c>
      <c r="D196" s="166" t="s">
        <v>26</v>
      </c>
      <c r="E196" s="166" t="s">
        <v>401</v>
      </c>
      <c r="F196" s="174" t="s">
        <v>421</v>
      </c>
      <c r="G196" s="174" t="s">
        <v>421</v>
      </c>
      <c r="H196" s="174" t="s">
        <v>421</v>
      </c>
      <c r="I196" s="174" t="s">
        <v>421</v>
      </c>
      <c r="J196" s="168">
        <v>0.9</v>
      </c>
      <c r="K196" s="169" t="str">
        <f>IFERROR(SUMIFS(#REF!,#REF!,$I196,#REF!,$R$2)/SUMIFS(#REF!,#REF!,$I196,#REF!,$R$2),"-")</f>
        <v>-</v>
      </c>
      <c r="L196" s="169" t="str">
        <f>IFERROR(SUMIFS(#REF!,#REF!,$I196,#REF!,$R$7)/SUMIFS(#REF!,#REF!,$I196,#REF!,$R$7),"-")</f>
        <v>-</v>
      </c>
      <c r="M196" s="170" t="str">
        <f>IFERROR(SUMIFS(#REF!,#REF!,$I196,#REF!,$R$3)/SUMIFS(#REF!,#REF!,$I196,#REF!,$R$3),"-")</f>
        <v>-</v>
      </c>
      <c r="N196" s="170" t="str">
        <f>IFERROR(SUMIFS(#REF!,#REF!,$I196,#REF!,"&lt;="&amp;$R$2,#REF!,"&gt;="&amp;$S$2)/SUMIFS(#REF!,#REF!,$I196,#REF!,"&lt;="&amp;$R$2,#REF!,"&gt;="&amp;$S$2),"-")</f>
        <v>-</v>
      </c>
      <c r="O196" s="135"/>
      <c r="P196" s="140"/>
    </row>
    <row r="197" spans="1:16">
      <c r="A197" s="138"/>
      <c r="B197" s="142"/>
      <c r="C197" s="172" t="s">
        <v>400</v>
      </c>
      <c r="D197" s="166" t="s">
        <v>26</v>
      </c>
      <c r="E197" s="166" t="s">
        <v>401</v>
      </c>
      <c r="F197" s="174" t="s">
        <v>423</v>
      </c>
      <c r="G197" s="174" t="s">
        <v>423</v>
      </c>
      <c r="H197" s="174" t="s">
        <v>423</v>
      </c>
      <c r="I197" s="174" t="s">
        <v>423</v>
      </c>
      <c r="J197" s="168">
        <v>0.9</v>
      </c>
      <c r="K197" s="169" t="str">
        <f>IFERROR(SUMIFS(#REF!,#REF!,$I197,#REF!,$R$2)/SUMIFS(#REF!,#REF!,$I197,#REF!,$R$2),"-")</f>
        <v>-</v>
      </c>
      <c r="L197" s="169" t="str">
        <f>IFERROR(SUMIFS(#REF!,#REF!,$I197,#REF!,$R$7)/SUMIFS(#REF!,#REF!,$I197,#REF!,$R$7),"-")</f>
        <v>-</v>
      </c>
      <c r="M197" s="170" t="str">
        <f>IFERROR(SUMIFS(#REF!,#REF!,$I197,#REF!,$R$3)/SUMIFS(#REF!,#REF!,$I197,#REF!,$R$3),"-")</f>
        <v>-</v>
      </c>
      <c r="N197" s="170" t="str">
        <f>IFERROR(SUMIFS(#REF!,#REF!,$I197,#REF!,"&lt;="&amp;$R$2,#REF!,"&gt;="&amp;$S$2)/SUMIFS(#REF!,#REF!,$I197,#REF!,"&lt;="&amp;$R$2,#REF!,"&gt;="&amp;$S$2),"-")</f>
        <v>-</v>
      </c>
      <c r="O197" s="142"/>
      <c r="P197" s="140"/>
    </row>
    <row r="198" spans="1:16">
      <c r="A198" s="138"/>
      <c r="B198" s="142"/>
      <c r="C198" s="172" t="s">
        <v>400</v>
      </c>
      <c r="D198" s="166" t="s">
        <v>26</v>
      </c>
      <c r="E198" s="166" t="s">
        <v>401</v>
      </c>
      <c r="F198" s="174" t="s">
        <v>425</v>
      </c>
      <c r="G198" s="174" t="s">
        <v>425</v>
      </c>
      <c r="H198" s="174" t="s">
        <v>425</v>
      </c>
      <c r="I198" s="174" t="s">
        <v>425</v>
      </c>
      <c r="J198" s="168">
        <v>0.9</v>
      </c>
      <c r="K198" s="169" t="str">
        <f>IFERROR(SUMIFS(#REF!,#REF!,$I198,#REF!,$R$2)/SUMIFS(#REF!,#REF!,$I198,#REF!,$R$2),"-")</f>
        <v>-</v>
      </c>
      <c r="L198" s="169" t="str">
        <f>IFERROR(SUMIFS(#REF!,#REF!,$I198,#REF!,$R$7)/SUMIFS(#REF!,#REF!,$I198,#REF!,$R$7),"-")</f>
        <v>-</v>
      </c>
      <c r="M198" s="170" t="str">
        <f>IFERROR(SUMIFS(#REF!,#REF!,$I198,#REF!,$R$3)/SUMIFS(#REF!,#REF!,$I198,#REF!,$R$3),"-")</f>
        <v>-</v>
      </c>
      <c r="N198" s="170" t="str">
        <f>IFERROR(SUMIFS(#REF!,#REF!,$I198,#REF!,"&lt;="&amp;$R$2,#REF!,"&gt;="&amp;$S$2)/SUMIFS(#REF!,#REF!,$I198,#REF!,"&lt;="&amp;$R$2,#REF!,"&gt;="&amp;$S$2),"-")</f>
        <v>-</v>
      </c>
      <c r="O198" s="142"/>
      <c r="P198" s="140"/>
    </row>
    <row r="199" spans="1:16">
      <c r="A199" s="138"/>
      <c r="B199" s="142"/>
      <c r="C199" s="172" t="s">
        <v>400</v>
      </c>
      <c r="D199" s="166" t="s">
        <v>237</v>
      </c>
      <c r="E199" s="166" t="s">
        <v>401</v>
      </c>
      <c r="F199" s="174" t="s">
        <v>427</v>
      </c>
      <c r="G199" s="174" t="s">
        <v>427</v>
      </c>
      <c r="H199" s="174" t="s">
        <v>427</v>
      </c>
      <c r="I199" s="174" t="s">
        <v>427</v>
      </c>
      <c r="J199" s="168">
        <v>0.9</v>
      </c>
      <c r="K199" s="169" t="str">
        <f>IFERROR(SUMIFS(#REF!,#REF!,$I199,#REF!,$R$2)/SUMIFS(#REF!,#REF!,$I199,#REF!,$R$2),"-")</f>
        <v>-</v>
      </c>
      <c r="L199" s="169" t="str">
        <f>IFERROR(SUMIFS(#REF!,#REF!,$I199,#REF!,$R$7)/SUMIFS(#REF!,#REF!,$I199,#REF!,$R$7),"-")</f>
        <v>-</v>
      </c>
      <c r="M199" s="170" t="str">
        <f>IFERROR(SUMIFS(#REF!,#REF!,$I199,#REF!,$R$3)/SUMIFS(#REF!,#REF!,$I199,#REF!,$R$3),"-")</f>
        <v>-</v>
      </c>
      <c r="N199" s="170" t="str">
        <f>IFERROR(SUMIFS(#REF!,#REF!,$I199,#REF!,"&lt;="&amp;$R$2,#REF!,"&gt;="&amp;$S$2)/SUMIFS(#REF!,#REF!,$I199,#REF!,"&lt;="&amp;$R$2,#REF!,"&gt;="&amp;$S$2),"-")</f>
        <v>-</v>
      </c>
      <c r="O199" s="142"/>
      <c r="P199" s="140"/>
    </row>
    <row r="200" spans="1:16">
      <c r="A200" s="138"/>
      <c r="B200" s="142"/>
      <c r="C200" s="172" t="s">
        <v>400</v>
      </c>
      <c r="D200" s="166" t="s">
        <v>26</v>
      </c>
      <c r="E200" s="166" t="s">
        <v>401</v>
      </c>
      <c r="F200" s="174" t="s">
        <v>429</v>
      </c>
      <c r="G200" s="174" t="s">
        <v>429</v>
      </c>
      <c r="H200" s="174" t="s">
        <v>429</v>
      </c>
      <c r="I200" s="174" t="s">
        <v>429</v>
      </c>
      <c r="J200" s="168">
        <v>0.9</v>
      </c>
      <c r="K200" s="169" t="str">
        <f>IFERROR(SUMIFS(#REF!,#REF!,$I200,#REF!,$R$2)/SUMIFS(#REF!,#REF!,$I200,#REF!,$R$2),"-")</f>
        <v>-</v>
      </c>
      <c r="L200" s="169" t="str">
        <f>IFERROR(SUMIFS(#REF!,#REF!,$I200,#REF!,$R$7)/SUMIFS(#REF!,#REF!,$I200,#REF!,$R$7),"-")</f>
        <v>-</v>
      </c>
      <c r="M200" s="170" t="str">
        <f>IFERROR(SUMIFS(#REF!,#REF!,$I200,#REF!,$R$3)/SUMIFS(#REF!,#REF!,$I200,#REF!,$R$3),"-")</f>
        <v>-</v>
      </c>
      <c r="N200" s="170" t="str">
        <f>IFERROR(SUMIFS(#REF!,#REF!,$I200,#REF!,"&lt;="&amp;$R$2,#REF!,"&gt;="&amp;$S$2)/SUMIFS(#REF!,#REF!,$I200,#REF!,"&lt;="&amp;$R$2,#REF!,"&gt;="&amp;$S$2),"-")</f>
        <v>-</v>
      </c>
      <c r="O200" s="142"/>
      <c r="P200" s="140"/>
    </row>
    <row r="201" spans="1:16">
      <c r="A201" s="138"/>
      <c r="B201" s="142"/>
      <c r="C201" s="172" t="s">
        <v>400</v>
      </c>
      <c r="D201" s="166" t="s">
        <v>237</v>
      </c>
      <c r="E201" s="166" t="s">
        <v>401</v>
      </c>
      <c r="F201" s="174" t="s">
        <v>431</v>
      </c>
      <c r="G201" s="174" t="s">
        <v>431</v>
      </c>
      <c r="H201" s="174" t="s">
        <v>431</v>
      </c>
      <c r="I201" s="174" t="s">
        <v>431</v>
      </c>
      <c r="J201" s="168">
        <v>0.9</v>
      </c>
      <c r="K201" s="169" t="str">
        <f>IFERROR(SUMIFS(#REF!,#REF!,$I201,#REF!,$R$2)/SUMIFS(#REF!,#REF!,$I201,#REF!,$R$2),"-")</f>
        <v>-</v>
      </c>
      <c r="L201" s="169" t="str">
        <f>IFERROR(SUMIFS(#REF!,#REF!,$I201,#REF!,$R$7)/SUMIFS(#REF!,#REF!,$I201,#REF!,$R$7),"-")</f>
        <v>-</v>
      </c>
      <c r="M201" s="170" t="str">
        <f>IFERROR(SUMIFS(#REF!,#REF!,$I201,#REF!,$R$3)/SUMIFS(#REF!,#REF!,$I201,#REF!,$R$3),"-")</f>
        <v>-</v>
      </c>
      <c r="N201" s="170" t="str">
        <f>IFERROR(SUMIFS(#REF!,#REF!,$I201,#REF!,"&lt;="&amp;$R$2,#REF!,"&gt;="&amp;$S$2)/SUMIFS(#REF!,#REF!,$I201,#REF!,"&lt;="&amp;$R$2,#REF!,"&gt;="&amp;$S$2),"-")</f>
        <v>-</v>
      </c>
      <c r="O201" s="142"/>
      <c r="P201" s="140"/>
    </row>
    <row r="202" spans="1:16">
      <c r="A202" s="138"/>
      <c r="B202" s="142"/>
      <c r="C202" s="172" t="s">
        <v>400</v>
      </c>
      <c r="D202" s="166" t="s">
        <v>26</v>
      </c>
      <c r="E202" s="166" t="s">
        <v>401</v>
      </c>
      <c r="F202" s="174" t="s">
        <v>433</v>
      </c>
      <c r="G202" s="174" t="s">
        <v>433</v>
      </c>
      <c r="H202" s="174" t="s">
        <v>433</v>
      </c>
      <c r="I202" s="174" t="s">
        <v>433</v>
      </c>
      <c r="J202" s="168">
        <v>0.9</v>
      </c>
      <c r="K202" s="169" t="str">
        <f>IFERROR(SUMIFS(#REF!,#REF!,$I202,#REF!,$R$2)/SUMIFS(#REF!,#REF!,$I202,#REF!,$R$2),"-")</f>
        <v>-</v>
      </c>
      <c r="L202" s="169" t="str">
        <f>IFERROR(SUMIFS(#REF!,#REF!,$I202,#REF!,$R$7)/SUMIFS(#REF!,#REF!,$I202,#REF!,$R$7),"-")</f>
        <v>-</v>
      </c>
      <c r="M202" s="170" t="str">
        <f>IFERROR(SUMIFS(#REF!,#REF!,$I202,#REF!,$R$3)/SUMIFS(#REF!,#REF!,$I202,#REF!,$R$3),"-")</f>
        <v>-</v>
      </c>
      <c r="N202" s="170" t="str">
        <f>IFERROR(SUMIFS(#REF!,#REF!,$I202,#REF!,"&lt;="&amp;$R$2,#REF!,"&gt;="&amp;$S$2)/SUMIFS(#REF!,#REF!,$I202,#REF!,"&lt;="&amp;$R$2,#REF!,"&gt;="&amp;$S$2),"-")</f>
        <v>-</v>
      </c>
      <c r="O202" s="142"/>
      <c r="P202" s="140"/>
    </row>
    <row r="203" spans="1:16">
      <c r="A203" s="138"/>
      <c r="B203" s="142"/>
      <c r="C203" s="172" t="s">
        <v>400</v>
      </c>
      <c r="D203" s="166" t="s">
        <v>237</v>
      </c>
      <c r="E203" s="166" t="s">
        <v>401</v>
      </c>
      <c r="F203" s="174" t="s">
        <v>435</v>
      </c>
      <c r="G203" s="174" t="s">
        <v>435</v>
      </c>
      <c r="H203" s="174" t="s">
        <v>435</v>
      </c>
      <c r="I203" s="174" t="s">
        <v>435</v>
      </c>
      <c r="J203" s="168">
        <v>0.9</v>
      </c>
      <c r="K203" s="169" t="str">
        <f>IFERROR(SUMIFS(#REF!,#REF!,$I203,#REF!,$R$2)/SUMIFS(#REF!,#REF!,$I203,#REF!,$R$2),"-")</f>
        <v>-</v>
      </c>
      <c r="L203" s="169" t="str">
        <f>IFERROR(SUMIFS(#REF!,#REF!,$I203,#REF!,$R$7)/SUMIFS(#REF!,#REF!,$I203,#REF!,$R$7),"-")</f>
        <v>-</v>
      </c>
      <c r="M203" s="170" t="str">
        <f>IFERROR(SUMIFS(#REF!,#REF!,$I203,#REF!,$R$3)/SUMIFS(#REF!,#REF!,$I203,#REF!,$R$3),"-")</f>
        <v>-</v>
      </c>
      <c r="N203" s="170" t="str">
        <f>IFERROR(SUMIFS(#REF!,#REF!,$I203,#REF!,"&lt;="&amp;$R$2,#REF!,"&gt;="&amp;$S$2)/SUMIFS(#REF!,#REF!,$I203,#REF!,"&lt;="&amp;$R$2,#REF!,"&gt;="&amp;$S$2),"-")</f>
        <v>-</v>
      </c>
      <c r="O203" s="142"/>
      <c r="P203" s="140"/>
    </row>
    <row r="204" spans="1:16">
      <c r="A204" s="138"/>
      <c r="B204" s="142"/>
      <c r="C204" s="172" t="s">
        <v>400</v>
      </c>
      <c r="D204" s="166" t="s">
        <v>26</v>
      </c>
      <c r="E204" s="166" t="s">
        <v>401</v>
      </c>
      <c r="F204" s="174" t="s">
        <v>437</v>
      </c>
      <c r="G204" s="174" t="s">
        <v>437</v>
      </c>
      <c r="H204" s="174" t="s">
        <v>437</v>
      </c>
      <c r="I204" s="174" t="s">
        <v>437</v>
      </c>
      <c r="J204" s="168">
        <v>0.9</v>
      </c>
      <c r="K204" s="169" t="str">
        <f>IFERROR(SUMIFS(#REF!,#REF!,$I204,#REF!,$R$2)/SUMIFS(#REF!,#REF!,$I204,#REF!,$R$2),"-")</f>
        <v>-</v>
      </c>
      <c r="L204" s="169" t="str">
        <f>IFERROR(SUMIFS(#REF!,#REF!,$I204,#REF!,$R$7)/SUMIFS(#REF!,#REF!,$I204,#REF!,$R$7),"-")</f>
        <v>-</v>
      </c>
      <c r="M204" s="170" t="str">
        <f>IFERROR(SUMIFS(#REF!,#REF!,$I204,#REF!,$R$3)/SUMIFS(#REF!,#REF!,$I204,#REF!,$R$3),"-")</f>
        <v>-</v>
      </c>
      <c r="N204" s="170" t="str">
        <f>IFERROR(SUMIFS(#REF!,#REF!,$I204,#REF!,"&lt;="&amp;$R$2,#REF!,"&gt;="&amp;$S$2)/SUMIFS(#REF!,#REF!,$I204,#REF!,"&lt;="&amp;$R$2,#REF!,"&gt;="&amp;$S$2),"-")</f>
        <v>-</v>
      </c>
      <c r="O204" s="142"/>
      <c r="P204" s="140"/>
    </row>
    <row r="205" spans="1:16">
      <c r="A205" s="138"/>
      <c r="B205" s="142"/>
      <c r="C205" s="172" t="s">
        <v>400</v>
      </c>
      <c r="D205" s="166" t="s">
        <v>26</v>
      </c>
      <c r="E205" s="166" t="s">
        <v>401</v>
      </c>
      <c r="F205" s="174" t="s">
        <v>439</v>
      </c>
      <c r="G205" s="174" t="s">
        <v>439</v>
      </c>
      <c r="H205" s="174" t="s">
        <v>439</v>
      </c>
      <c r="I205" s="174" t="s">
        <v>439</v>
      </c>
      <c r="J205" s="168">
        <v>0.9</v>
      </c>
      <c r="K205" s="169" t="str">
        <f>IFERROR(SUMIFS(#REF!,#REF!,$I205,#REF!,$R$2)/SUMIFS(#REF!,#REF!,$I205,#REF!,$R$2),"-")</f>
        <v>-</v>
      </c>
      <c r="L205" s="169" t="str">
        <f>IFERROR(SUMIFS(#REF!,#REF!,$I205,#REF!,$R$7)/SUMIFS(#REF!,#REF!,$I205,#REF!,$R$7),"-")</f>
        <v>-</v>
      </c>
      <c r="M205" s="170" t="str">
        <f>IFERROR(SUMIFS(#REF!,#REF!,$I205,#REF!,$R$3)/SUMIFS(#REF!,#REF!,$I205,#REF!,$R$3),"-")</f>
        <v>-</v>
      </c>
      <c r="N205" s="170" t="str">
        <f>IFERROR(SUMIFS(#REF!,#REF!,$I205,#REF!,"&lt;="&amp;$R$2,#REF!,"&gt;="&amp;$S$2)/SUMIFS(#REF!,#REF!,$I205,#REF!,"&lt;="&amp;$R$2,#REF!,"&gt;="&amp;$S$2),"-")</f>
        <v>-</v>
      </c>
      <c r="O205" s="142"/>
      <c r="P205" s="140"/>
    </row>
    <row r="206" spans="1:16">
      <c r="A206" s="138"/>
      <c r="B206" s="142"/>
      <c r="C206" s="172" t="s">
        <v>400</v>
      </c>
      <c r="D206" s="166" t="s">
        <v>237</v>
      </c>
      <c r="E206" s="166" t="s">
        <v>401</v>
      </c>
      <c r="F206" s="174" t="s">
        <v>441</v>
      </c>
      <c r="G206" s="174" t="s">
        <v>441</v>
      </c>
      <c r="H206" s="174" t="s">
        <v>441</v>
      </c>
      <c r="I206" s="174" t="s">
        <v>441</v>
      </c>
      <c r="J206" s="168">
        <v>0.9</v>
      </c>
      <c r="K206" s="169" t="str">
        <f>IFERROR(SUMIFS(#REF!,#REF!,$I206,#REF!,$R$2)/SUMIFS(#REF!,#REF!,$I206,#REF!,$R$2),"-")</f>
        <v>-</v>
      </c>
      <c r="L206" s="169" t="str">
        <f>IFERROR(SUMIFS(#REF!,#REF!,$I206,#REF!,$R$7)/SUMIFS(#REF!,#REF!,$I206,#REF!,$R$7),"-")</f>
        <v>-</v>
      </c>
      <c r="M206" s="170" t="str">
        <f>IFERROR(SUMIFS(#REF!,#REF!,$I206,#REF!,$R$3)/SUMIFS(#REF!,#REF!,$I206,#REF!,$R$3),"-")</f>
        <v>-</v>
      </c>
      <c r="N206" s="170" t="str">
        <f>IFERROR(SUMIFS(#REF!,#REF!,$I206,#REF!,"&lt;="&amp;$R$2,#REF!,"&gt;="&amp;$S$2)/SUMIFS(#REF!,#REF!,$I206,#REF!,"&lt;="&amp;$R$2,#REF!,"&gt;="&amp;$S$2),"-")</f>
        <v>-</v>
      </c>
      <c r="O206" s="142"/>
      <c r="P206" s="140"/>
    </row>
    <row r="207" spans="1:16">
      <c r="A207" s="138"/>
      <c r="C207" s="172" t="s">
        <v>400</v>
      </c>
      <c r="D207" s="166" t="s">
        <v>26</v>
      </c>
      <c r="E207" s="166" t="s">
        <v>401</v>
      </c>
      <c r="F207" s="174" t="s">
        <v>443</v>
      </c>
      <c r="G207" s="174" t="s">
        <v>443</v>
      </c>
      <c r="H207" s="174" t="s">
        <v>443</v>
      </c>
      <c r="I207" s="174" t="s">
        <v>443</v>
      </c>
      <c r="J207" s="168">
        <v>0.9</v>
      </c>
      <c r="K207" s="169" t="str">
        <f>IFERROR(SUMIFS(#REF!,#REF!,$I207,#REF!,$R$2)/SUMIFS(#REF!,#REF!,$I207,#REF!,$R$2),"-")</f>
        <v>-</v>
      </c>
      <c r="L207" s="169" t="str">
        <f>IFERROR(SUMIFS(#REF!,#REF!,$I207,#REF!,$R$7)/SUMIFS(#REF!,#REF!,$I207,#REF!,$R$7),"-")</f>
        <v>-</v>
      </c>
      <c r="M207" s="170" t="str">
        <f>IFERROR(SUMIFS(#REF!,#REF!,$I207,#REF!,$R$3)/SUMIFS(#REF!,#REF!,$I207,#REF!,$R$3),"-")</f>
        <v>-</v>
      </c>
      <c r="N207" s="170" t="str">
        <f>IFERROR(SUMIFS(#REF!,#REF!,$I207,#REF!,"&lt;="&amp;$R$2,#REF!,"&gt;="&amp;$S$2)/SUMIFS(#REF!,#REF!,$I207,#REF!,"&lt;="&amp;$R$2,#REF!,"&gt;="&amp;$S$2),"-")</f>
        <v>-</v>
      </c>
      <c r="O207" s="142"/>
      <c r="P207" s="140"/>
    </row>
    <row r="208" spans="1:16">
      <c r="A208" s="138"/>
      <c r="C208" s="172" t="s">
        <v>400</v>
      </c>
      <c r="D208" s="166" t="s">
        <v>26</v>
      </c>
      <c r="E208" s="166" t="s">
        <v>401</v>
      </c>
      <c r="F208" s="174" t="s">
        <v>445</v>
      </c>
      <c r="G208" s="174" t="s">
        <v>445</v>
      </c>
      <c r="H208" s="174" t="s">
        <v>445</v>
      </c>
      <c r="I208" s="174" t="s">
        <v>445</v>
      </c>
      <c r="J208" s="168">
        <v>0.9</v>
      </c>
      <c r="K208" s="169" t="str">
        <f>IFERROR(SUMIFS(#REF!,#REF!,$I208,#REF!,$R$2)/SUMIFS(#REF!,#REF!,$I208,#REF!,$R$2),"-")</f>
        <v>-</v>
      </c>
      <c r="L208" s="169" t="str">
        <f>IFERROR(SUMIFS(#REF!,#REF!,$I208,#REF!,$R$7)/SUMIFS(#REF!,#REF!,$I208,#REF!,$R$7),"-")</f>
        <v>-</v>
      </c>
      <c r="M208" s="170" t="str">
        <f>IFERROR(SUMIFS(#REF!,#REF!,$I208,#REF!,$R$3)/SUMIFS(#REF!,#REF!,$I208,#REF!,$R$3),"-")</f>
        <v>-</v>
      </c>
      <c r="N208" s="170" t="str">
        <f>IFERROR(SUMIFS(#REF!,#REF!,$I208,#REF!,"&lt;="&amp;$R$2,#REF!,"&gt;="&amp;$S$2)/SUMIFS(#REF!,#REF!,$I208,#REF!,"&lt;="&amp;$R$2,#REF!,"&gt;="&amp;$S$2),"-")</f>
        <v>-</v>
      </c>
      <c r="O208" s="142"/>
      <c r="P208" s="140"/>
    </row>
    <row r="209" spans="1:16">
      <c r="A209" s="138"/>
      <c r="C209" s="172" t="s">
        <v>400</v>
      </c>
      <c r="D209" s="166" t="s">
        <v>26</v>
      </c>
      <c r="E209" s="166" t="s">
        <v>401</v>
      </c>
      <c r="F209" s="174" t="s">
        <v>447</v>
      </c>
      <c r="G209" s="174" t="s">
        <v>447</v>
      </c>
      <c r="H209" s="174" t="s">
        <v>447</v>
      </c>
      <c r="I209" s="174" t="s">
        <v>447</v>
      </c>
      <c r="J209" s="168">
        <v>0.9</v>
      </c>
      <c r="K209" s="169" t="str">
        <f>IFERROR(SUMIFS(#REF!,#REF!,$I209,#REF!,$R$2)/SUMIFS(#REF!,#REF!,$I209,#REF!,$R$2),"-")</f>
        <v>-</v>
      </c>
      <c r="L209" s="169" t="str">
        <f>IFERROR(SUMIFS(#REF!,#REF!,$I209,#REF!,$R$7)/SUMIFS(#REF!,#REF!,$I209,#REF!,$R$7),"-")</f>
        <v>-</v>
      </c>
      <c r="M209" s="170" t="str">
        <f>IFERROR(SUMIFS(#REF!,#REF!,$I209,#REF!,$R$3)/SUMIFS(#REF!,#REF!,$I209,#REF!,$R$3),"-")</f>
        <v>-</v>
      </c>
      <c r="N209" s="170" t="str">
        <f>IFERROR(SUMIFS(#REF!,#REF!,$I209,#REF!,"&lt;="&amp;$R$2,#REF!,"&gt;="&amp;$S$2)/SUMIFS(#REF!,#REF!,$I209,#REF!,"&lt;="&amp;$R$2,#REF!,"&gt;="&amp;$S$2),"-")</f>
        <v>-</v>
      </c>
      <c r="O209" s="142"/>
      <c r="P209" s="140"/>
    </row>
    <row r="210" spans="1:16">
      <c r="A210" s="138"/>
      <c r="C210" s="172" t="s">
        <v>400</v>
      </c>
      <c r="D210" s="166" t="s">
        <v>26</v>
      </c>
      <c r="E210" s="166" t="s">
        <v>401</v>
      </c>
      <c r="F210" s="174" t="s">
        <v>449</v>
      </c>
      <c r="G210" s="174" t="s">
        <v>449</v>
      </c>
      <c r="H210" s="174" t="s">
        <v>449</v>
      </c>
      <c r="I210" s="174" t="s">
        <v>449</v>
      </c>
      <c r="J210" s="168">
        <v>0.9</v>
      </c>
      <c r="K210" s="169" t="str">
        <f>IFERROR(SUMIFS(#REF!,#REF!,$I210,#REF!,$R$2)/SUMIFS(#REF!,#REF!,$I210,#REF!,$R$2),"-")</f>
        <v>-</v>
      </c>
      <c r="L210" s="169" t="str">
        <f>IFERROR(SUMIFS(#REF!,#REF!,$I210,#REF!,$R$7)/SUMIFS(#REF!,#REF!,$I210,#REF!,$R$7),"-")</f>
        <v>-</v>
      </c>
      <c r="M210" s="170" t="str">
        <f>IFERROR(SUMIFS(#REF!,#REF!,$I210,#REF!,$R$3)/SUMIFS(#REF!,#REF!,$I210,#REF!,$R$3),"-")</f>
        <v>-</v>
      </c>
      <c r="N210" s="170" t="str">
        <f>IFERROR(SUMIFS(#REF!,#REF!,$I210,#REF!,"&lt;="&amp;$R$2,#REF!,"&gt;="&amp;$S$2)/SUMIFS(#REF!,#REF!,$I210,#REF!,"&lt;="&amp;$R$2,#REF!,"&gt;="&amp;$S$2),"-")</f>
        <v>-</v>
      </c>
      <c r="O210" s="142"/>
      <c r="P210" s="140"/>
    </row>
    <row r="211" spans="1:16">
      <c r="A211" s="138"/>
      <c r="C211" s="172" t="s">
        <v>400</v>
      </c>
      <c r="D211" s="166" t="s">
        <v>26</v>
      </c>
      <c r="E211" s="166" t="s">
        <v>401</v>
      </c>
      <c r="F211" s="174" t="s">
        <v>451</v>
      </c>
      <c r="G211" s="174" t="s">
        <v>451</v>
      </c>
      <c r="H211" s="174" t="s">
        <v>451</v>
      </c>
      <c r="I211" s="174" t="s">
        <v>451</v>
      </c>
      <c r="J211" s="168">
        <v>0.9</v>
      </c>
      <c r="K211" s="169" t="str">
        <f>IFERROR(SUMIFS(#REF!,#REF!,$I211,#REF!,$R$2)/SUMIFS(#REF!,#REF!,$I211,#REF!,$R$2),"-")</f>
        <v>-</v>
      </c>
      <c r="L211" s="169" t="str">
        <f>IFERROR(SUMIFS(#REF!,#REF!,$I211,#REF!,$R$7)/SUMIFS(#REF!,#REF!,$I211,#REF!,$R$7),"-")</f>
        <v>-</v>
      </c>
      <c r="M211" s="170" t="str">
        <f>IFERROR(SUMIFS(#REF!,#REF!,$I211,#REF!,$R$3)/SUMIFS(#REF!,#REF!,$I211,#REF!,$R$3),"-")</f>
        <v>-</v>
      </c>
      <c r="N211" s="170" t="str">
        <f>IFERROR(SUMIFS(#REF!,#REF!,$I211,#REF!,"&lt;="&amp;$R$2,#REF!,"&gt;="&amp;$S$2)/SUMIFS(#REF!,#REF!,$I211,#REF!,"&lt;="&amp;$R$2,#REF!,"&gt;="&amp;$S$2),"-")</f>
        <v>-</v>
      </c>
      <c r="O211" s="142"/>
      <c r="P211" s="140"/>
    </row>
    <row r="212" spans="1:16">
      <c r="A212" s="138"/>
      <c r="C212" s="172" t="s">
        <v>400</v>
      </c>
      <c r="D212" s="166" t="s">
        <v>26</v>
      </c>
      <c r="E212" s="166" t="s">
        <v>401</v>
      </c>
      <c r="F212" s="174" t="s">
        <v>453</v>
      </c>
      <c r="G212" s="174" t="s">
        <v>453</v>
      </c>
      <c r="H212" s="174" t="s">
        <v>453</v>
      </c>
      <c r="I212" s="174" t="s">
        <v>453</v>
      </c>
      <c r="J212" s="168">
        <v>0.9</v>
      </c>
      <c r="K212" s="169" t="str">
        <f>IFERROR(SUMIFS(#REF!,#REF!,$I212,#REF!,$R$2)/SUMIFS(#REF!,#REF!,$I212,#REF!,$R$2),"-")</f>
        <v>-</v>
      </c>
      <c r="L212" s="169" t="str">
        <f>IFERROR(SUMIFS(#REF!,#REF!,$I212,#REF!,$R$7)/SUMIFS(#REF!,#REF!,$I212,#REF!,$R$7),"-")</f>
        <v>-</v>
      </c>
      <c r="M212" s="170" t="str">
        <f>IFERROR(SUMIFS(#REF!,#REF!,$I212,#REF!,$R$3)/SUMIFS(#REF!,#REF!,$I212,#REF!,$R$3),"-")</f>
        <v>-</v>
      </c>
      <c r="N212" s="170" t="str">
        <f>IFERROR(SUMIFS(#REF!,#REF!,$I212,#REF!,"&lt;="&amp;$R$2,#REF!,"&gt;="&amp;$S$2)/SUMIFS(#REF!,#REF!,$I212,#REF!,"&lt;="&amp;$R$2,#REF!,"&gt;="&amp;$S$2),"-")</f>
        <v>-</v>
      </c>
      <c r="O212" s="142"/>
      <c r="P212" s="140"/>
    </row>
    <row r="213" s="134" customFormat="1" spans="1:16">
      <c r="A213" s="138"/>
      <c r="B213" s="135"/>
      <c r="C213" s="172" t="s">
        <v>400</v>
      </c>
      <c r="D213" s="166" t="s">
        <v>26</v>
      </c>
      <c r="E213" s="166" t="s">
        <v>401</v>
      </c>
      <c r="F213" s="174" t="s">
        <v>455</v>
      </c>
      <c r="G213" s="174" t="s">
        <v>455</v>
      </c>
      <c r="H213" s="174" t="s">
        <v>455</v>
      </c>
      <c r="I213" s="174" t="s">
        <v>455</v>
      </c>
      <c r="J213" s="168">
        <v>0.9</v>
      </c>
      <c r="K213" s="169" t="str">
        <f>IFERROR(SUMIFS(#REF!,#REF!,$I213,#REF!,$R$2)/SUMIFS(#REF!,#REF!,$I213,#REF!,$R$2),"-")</f>
        <v>-</v>
      </c>
      <c r="L213" s="169" t="str">
        <f>IFERROR(SUMIFS(#REF!,#REF!,$I213,#REF!,$R$7)/SUMIFS(#REF!,#REF!,$I213,#REF!,$R$7),"-")</f>
        <v>-</v>
      </c>
      <c r="M213" s="170" t="str">
        <f>IFERROR(SUMIFS(#REF!,#REF!,$I213,#REF!,$R$3)/SUMIFS(#REF!,#REF!,$I213,#REF!,$R$3),"-")</f>
        <v>-</v>
      </c>
      <c r="N213" s="170" t="str">
        <f>IFERROR(SUMIFS(#REF!,#REF!,$I213,#REF!,"&lt;="&amp;$R$2,#REF!,"&gt;="&amp;$S$2)/SUMIFS(#REF!,#REF!,$I213,#REF!,"&lt;="&amp;$R$2,#REF!,"&gt;="&amp;$S$2),"-")</f>
        <v>-</v>
      </c>
      <c r="O213" s="135"/>
      <c r="P213" s="140"/>
    </row>
    <row r="214" s="134" customFormat="1" spans="1:16">
      <c r="A214" s="138"/>
      <c r="B214" s="135"/>
      <c r="C214" s="172" t="s">
        <v>400</v>
      </c>
      <c r="D214" s="166" t="s">
        <v>26</v>
      </c>
      <c r="E214" s="166" t="s">
        <v>401</v>
      </c>
      <c r="F214" s="174" t="s">
        <v>457</v>
      </c>
      <c r="G214" s="174" t="s">
        <v>457</v>
      </c>
      <c r="H214" s="174" t="s">
        <v>457</v>
      </c>
      <c r="I214" s="174" t="s">
        <v>457</v>
      </c>
      <c r="J214" s="168">
        <v>0.9</v>
      </c>
      <c r="K214" s="169" t="str">
        <f>IFERROR(SUMIFS(#REF!,#REF!,$I214,#REF!,$R$2)/SUMIFS(#REF!,#REF!,$I214,#REF!,$R$2),"-")</f>
        <v>-</v>
      </c>
      <c r="L214" s="169" t="str">
        <f>IFERROR(SUMIFS(#REF!,#REF!,$I214,#REF!,$R$7)/SUMIFS(#REF!,#REF!,$I214,#REF!,$R$7),"-")</f>
        <v>-</v>
      </c>
      <c r="M214" s="170" t="str">
        <f>IFERROR(SUMIFS(#REF!,#REF!,$I214,#REF!,$R$3)/SUMIFS(#REF!,#REF!,$I214,#REF!,$R$3),"-")</f>
        <v>-</v>
      </c>
      <c r="N214" s="170" t="str">
        <f>IFERROR(SUMIFS(#REF!,#REF!,$I214,#REF!,"&lt;="&amp;$R$2,#REF!,"&gt;="&amp;$S$2)/SUMIFS(#REF!,#REF!,$I214,#REF!,"&lt;="&amp;$R$2,#REF!,"&gt;="&amp;$S$2),"-")</f>
        <v>-</v>
      </c>
      <c r="O214" s="135"/>
      <c r="P214" s="140"/>
    </row>
    <row r="215" s="134" customFormat="1" spans="1:16">
      <c r="A215" s="138"/>
      <c r="B215" s="135"/>
      <c r="C215" s="172" t="s">
        <v>400</v>
      </c>
      <c r="D215" s="166" t="s">
        <v>26</v>
      </c>
      <c r="E215" s="166" t="s">
        <v>401</v>
      </c>
      <c r="F215" s="174" t="s">
        <v>459</v>
      </c>
      <c r="G215" s="174" t="s">
        <v>459</v>
      </c>
      <c r="H215" s="174" t="s">
        <v>459</v>
      </c>
      <c r="I215" s="174" t="s">
        <v>459</v>
      </c>
      <c r="J215" s="168">
        <v>0.9</v>
      </c>
      <c r="K215" s="169" t="str">
        <f>IFERROR(SUMIFS(#REF!,#REF!,$I215,#REF!,$R$2)/SUMIFS(#REF!,#REF!,$I215,#REF!,$R$2),"-")</f>
        <v>-</v>
      </c>
      <c r="L215" s="169" t="str">
        <f>IFERROR(SUMIFS(#REF!,#REF!,$I215,#REF!,$R$7)/SUMIFS(#REF!,#REF!,$I215,#REF!,$R$7),"-")</f>
        <v>-</v>
      </c>
      <c r="M215" s="170" t="str">
        <f>IFERROR(SUMIFS(#REF!,#REF!,$I215,#REF!,$R$3)/SUMIFS(#REF!,#REF!,$I215,#REF!,$R$3),"-")</f>
        <v>-</v>
      </c>
      <c r="N215" s="170" t="str">
        <f>IFERROR(SUMIFS(#REF!,#REF!,$I215,#REF!,"&lt;="&amp;$R$2,#REF!,"&gt;="&amp;$S$2)/SUMIFS(#REF!,#REF!,$I215,#REF!,"&lt;="&amp;$R$2,#REF!,"&gt;="&amp;$S$2),"-")</f>
        <v>-</v>
      </c>
      <c r="O215" s="135"/>
      <c r="P215" s="140"/>
    </row>
    <row r="216" s="134" customFormat="1" spans="1:16">
      <c r="A216" s="138"/>
      <c r="B216" s="135"/>
      <c r="C216" s="172" t="s">
        <v>400</v>
      </c>
      <c r="D216" s="166" t="s">
        <v>26</v>
      </c>
      <c r="E216" s="166" t="s">
        <v>401</v>
      </c>
      <c r="F216" s="174" t="s">
        <v>461</v>
      </c>
      <c r="G216" s="174" t="s">
        <v>461</v>
      </c>
      <c r="H216" s="174" t="s">
        <v>461</v>
      </c>
      <c r="I216" s="174" t="s">
        <v>461</v>
      </c>
      <c r="J216" s="168">
        <v>0.9</v>
      </c>
      <c r="K216" s="169" t="str">
        <f>IFERROR(SUMIFS(#REF!,#REF!,$I216,#REF!,$R$2)/SUMIFS(#REF!,#REF!,$I216,#REF!,$R$2),"-")</f>
        <v>-</v>
      </c>
      <c r="L216" s="169" t="str">
        <f>IFERROR(SUMIFS(#REF!,#REF!,$I216,#REF!,$R$7)/SUMIFS(#REF!,#REF!,$I216,#REF!,$R$7),"-")</f>
        <v>-</v>
      </c>
      <c r="M216" s="170" t="str">
        <f>IFERROR(SUMIFS(#REF!,#REF!,$I216,#REF!,$R$3)/SUMIFS(#REF!,#REF!,$I216,#REF!,$R$3),"-")</f>
        <v>-</v>
      </c>
      <c r="N216" s="170" t="str">
        <f>IFERROR(SUMIFS(#REF!,#REF!,$I216,#REF!,"&lt;="&amp;$R$2,#REF!,"&gt;="&amp;$S$2)/SUMIFS(#REF!,#REF!,$I216,#REF!,"&lt;="&amp;$R$2,#REF!,"&gt;="&amp;$S$2),"-")</f>
        <v>-</v>
      </c>
      <c r="O216" s="135"/>
      <c r="P216" s="140"/>
    </row>
    <row r="217" s="134" customFormat="1" spans="1:16">
      <c r="A217" s="138"/>
      <c r="B217" s="135"/>
      <c r="C217" s="172" t="s">
        <v>400</v>
      </c>
      <c r="D217" s="166" t="s">
        <v>26</v>
      </c>
      <c r="E217" s="166" t="s">
        <v>401</v>
      </c>
      <c r="F217" s="174" t="s">
        <v>463</v>
      </c>
      <c r="G217" s="174" t="s">
        <v>463</v>
      </c>
      <c r="H217" s="174" t="s">
        <v>463</v>
      </c>
      <c r="I217" s="174" t="s">
        <v>463</v>
      </c>
      <c r="J217" s="168">
        <v>0.9</v>
      </c>
      <c r="K217" s="169" t="str">
        <f>IFERROR(SUMIFS(#REF!,#REF!,$I217,#REF!,$R$2)/SUMIFS(#REF!,#REF!,$I217,#REF!,$R$2),"-")</f>
        <v>-</v>
      </c>
      <c r="L217" s="169" t="str">
        <f>IFERROR(SUMIFS(#REF!,#REF!,$I217,#REF!,$R$7)/SUMIFS(#REF!,#REF!,$I217,#REF!,$R$7),"-")</f>
        <v>-</v>
      </c>
      <c r="M217" s="170" t="str">
        <f>IFERROR(SUMIFS(#REF!,#REF!,$I217,#REF!,$R$3)/SUMIFS(#REF!,#REF!,$I217,#REF!,$R$3),"-")</f>
        <v>-</v>
      </c>
      <c r="N217" s="170" t="str">
        <f>IFERROR(SUMIFS(#REF!,#REF!,$I217,#REF!,"&lt;="&amp;$R$2,#REF!,"&gt;="&amp;$S$2)/SUMIFS(#REF!,#REF!,$I217,#REF!,"&lt;="&amp;$R$2,#REF!,"&gt;="&amp;$S$2),"-")</f>
        <v>-</v>
      </c>
      <c r="O217" s="135"/>
      <c r="P217" s="140"/>
    </row>
    <row r="218" s="134" customFormat="1" spans="1:16">
      <c r="A218" s="138"/>
      <c r="B218" s="135"/>
      <c r="C218" s="172" t="s">
        <v>400</v>
      </c>
      <c r="D218" s="166" t="s">
        <v>26</v>
      </c>
      <c r="E218" s="166" t="s">
        <v>401</v>
      </c>
      <c r="F218" s="174" t="s">
        <v>465</v>
      </c>
      <c r="G218" s="174" t="s">
        <v>465</v>
      </c>
      <c r="H218" s="174" t="s">
        <v>465</v>
      </c>
      <c r="I218" s="174" t="s">
        <v>465</v>
      </c>
      <c r="J218" s="168">
        <v>0.9</v>
      </c>
      <c r="K218" s="169" t="str">
        <f>IFERROR(SUMIFS(#REF!,#REF!,$I218,#REF!,$R$2)/SUMIFS(#REF!,#REF!,$I218,#REF!,$R$2),"-")</f>
        <v>-</v>
      </c>
      <c r="L218" s="169" t="str">
        <f>IFERROR(SUMIFS(#REF!,#REF!,$I218,#REF!,$R$7)/SUMIFS(#REF!,#REF!,$I218,#REF!,$R$7),"-")</f>
        <v>-</v>
      </c>
      <c r="M218" s="170" t="str">
        <f>IFERROR(SUMIFS(#REF!,#REF!,$I218,#REF!,$R$3)/SUMIFS(#REF!,#REF!,$I218,#REF!,$R$3),"-")</f>
        <v>-</v>
      </c>
      <c r="N218" s="170" t="str">
        <f>IFERROR(SUMIFS(#REF!,#REF!,$I218,#REF!,"&lt;="&amp;$R$2,#REF!,"&gt;="&amp;$S$2)/SUMIFS(#REF!,#REF!,$I218,#REF!,"&lt;="&amp;$R$2,#REF!,"&gt;="&amp;$S$2),"-")</f>
        <v>-</v>
      </c>
      <c r="O218" s="135"/>
      <c r="P218" s="140"/>
    </row>
    <row r="219" s="134" customFormat="1" spans="1:16">
      <c r="A219" s="138"/>
      <c r="B219" s="135"/>
      <c r="C219" s="172" t="s">
        <v>400</v>
      </c>
      <c r="D219" s="166" t="s">
        <v>26</v>
      </c>
      <c r="E219" s="166" t="s">
        <v>401</v>
      </c>
      <c r="F219" s="174" t="s">
        <v>467</v>
      </c>
      <c r="G219" s="174" t="s">
        <v>467</v>
      </c>
      <c r="H219" s="174" t="s">
        <v>467</v>
      </c>
      <c r="I219" s="174" t="s">
        <v>467</v>
      </c>
      <c r="J219" s="168">
        <v>0.9</v>
      </c>
      <c r="K219" s="169" t="str">
        <f>IFERROR(SUMIFS(#REF!,#REF!,$I219,#REF!,$R$2)/SUMIFS(#REF!,#REF!,$I219,#REF!,$R$2),"-")</f>
        <v>-</v>
      </c>
      <c r="L219" s="169" t="str">
        <f>IFERROR(SUMIFS(#REF!,#REF!,$I219,#REF!,$R$7)/SUMIFS(#REF!,#REF!,$I219,#REF!,$R$7),"-")</f>
        <v>-</v>
      </c>
      <c r="M219" s="170" t="str">
        <f>IFERROR(SUMIFS(#REF!,#REF!,$I219,#REF!,$R$3)/SUMIFS(#REF!,#REF!,$I219,#REF!,$R$3),"-")</f>
        <v>-</v>
      </c>
      <c r="N219" s="170" t="str">
        <f>IFERROR(SUMIFS(#REF!,#REF!,$I219,#REF!,"&lt;="&amp;$R$2,#REF!,"&gt;="&amp;$S$2)/SUMIFS(#REF!,#REF!,$I219,#REF!,"&lt;="&amp;$R$2,#REF!,"&gt;="&amp;$S$2),"-")</f>
        <v>-</v>
      </c>
      <c r="O219" s="135"/>
      <c r="P219" s="140"/>
    </row>
    <row r="220" s="134" customFormat="1" spans="1:16">
      <c r="A220" s="138"/>
      <c r="B220" s="135"/>
      <c r="C220" s="172" t="s">
        <v>400</v>
      </c>
      <c r="D220" s="166" t="s">
        <v>26</v>
      </c>
      <c r="E220" s="166" t="s">
        <v>401</v>
      </c>
      <c r="F220" s="174" t="s">
        <v>469</v>
      </c>
      <c r="G220" s="174" t="s">
        <v>469</v>
      </c>
      <c r="H220" s="174" t="s">
        <v>469</v>
      </c>
      <c r="I220" s="174" t="s">
        <v>469</v>
      </c>
      <c r="J220" s="168">
        <v>0.9</v>
      </c>
      <c r="K220" s="169" t="str">
        <f>IFERROR(SUMIFS(#REF!,#REF!,$I220,#REF!,$R$2)/SUMIFS(#REF!,#REF!,$I220,#REF!,$R$2),"-")</f>
        <v>-</v>
      </c>
      <c r="L220" s="169" t="str">
        <f>IFERROR(SUMIFS(#REF!,#REF!,$I220,#REF!,$R$7)/SUMIFS(#REF!,#REF!,$I220,#REF!,$R$7),"-")</f>
        <v>-</v>
      </c>
      <c r="M220" s="170" t="str">
        <f>IFERROR(SUMIFS(#REF!,#REF!,$I220,#REF!,$R$3)/SUMIFS(#REF!,#REF!,$I220,#REF!,$R$3),"-")</f>
        <v>-</v>
      </c>
      <c r="N220" s="170" t="str">
        <f>IFERROR(SUMIFS(#REF!,#REF!,$I220,#REF!,"&lt;="&amp;$R$2,#REF!,"&gt;="&amp;$S$2)/SUMIFS(#REF!,#REF!,$I220,#REF!,"&lt;="&amp;$R$2,#REF!,"&gt;="&amp;$S$2),"-")</f>
        <v>-</v>
      </c>
      <c r="O220" s="135"/>
      <c r="P220" s="140"/>
    </row>
    <row r="221" spans="1:16">
      <c r="A221" s="138"/>
      <c r="C221" s="172" t="s">
        <v>400</v>
      </c>
      <c r="D221" s="166" t="s">
        <v>26</v>
      </c>
      <c r="E221" s="166" t="s">
        <v>401</v>
      </c>
      <c r="F221" s="174" t="s">
        <v>471</v>
      </c>
      <c r="G221" s="174" t="s">
        <v>471</v>
      </c>
      <c r="H221" s="174" t="s">
        <v>471</v>
      </c>
      <c r="I221" s="174" t="s">
        <v>471</v>
      </c>
      <c r="J221" s="168">
        <v>0.9</v>
      </c>
      <c r="K221" s="169" t="str">
        <f>IFERROR(SUMIFS(#REF!,#REF!,$I221,#REF!,$R$2)/SUMIFS(#REF!,#REF!,$I221,#REF!,$R$2),"-")</f>
        <v>-</v>
      </c>
      <c r="L221" s="169" t="str">
        <f>IFERROR(SUMIFS(#REF!,#REF!,$I221,#REF!,$R$7)/SUMIFS(#REF!,#REF!,$I221,#REF!,$R$7),"-")</f>
        <v>-</v>
      </c>
      <c r="M221" s="170" t="str">
        <f>IFERROR(SUMIFS(#REF!,#REF!,$I221,#REF!,$R$3)/SUMIFS(#REF!,#REF!,$I221,#REF!,$R$3),"-")</f>
        <v>-</v>
      </c>
      <c r="N221" s="170" t="str">
        <f>IFERROR(SUMIFS(#REF!,#REF!,$I221,#REF!,"&lt;="&amp;$R$2,#REF!,"&gt;="&amp;$S$2)/SUMIFS(#REF!,#REF!,$I221,#REF!,"&lt;="&amp;$R$2,#REF!,"&gt;="&amp;$S$2),"-")</f>
        <v>-</v>
      </c>
      <c r="O221" s="142"/>
      <c r="P221" s="140"/>
    </row>
    <row r="222" spans="1:16">
      <c r="A222" s="138"/>
      <c r="C222" s="172" t="s">
        <v>400</v>
      </c>
      <c r="D222" s="166" t="s">
        <v>26</v>
      </c>
      <c r="E222" s="166" t="s">
        <v>401</v>
      </c>
      <c r="F222" s="174" t="s">
        <v>473</v>
      </c>
      <c r="G222" s="174" t="s">
        <v>473</v>
      </c>
      <c r="H222" s="174" t="s">
        <v>473</v>
      </c>
      <c r="I222" s="174" t="s">
        <v>473</v>
      </c>
      <c r="J222" s="168">
        <v>0.9</v>
      </c>
      <c r="K222" s="169" t="str">
        <f>IFERROR(SUMIFS(#REF!,#REF!,$I222,#REF!,$R$2)/SUMIFS(#REF!,#REF!,$I222,#REF!,$R$2),"-")</f>
        <v>-</v>
      </c>
      <c r="L222" s="169" t="str">
        <f>IFERROR(SUMIFS(#REF!,#REF!,$I222,#REF!,$R$7)/SUMIFS(#REF!,#REF!,$I222,#REF!,$R$7),"-")</f>
        <v>-</v>
      </c>
      <c r="M222" s="170" t="str">
        <f>IFERROR(SUMIFS(#REF!,#REF!,$I222,#REF!,$R$3)/SUMIFS(#REF!,#REF!,$I222,#REF!,$R$3),"-")</f>
        <v>-</v>
      </c>
      <c r="N222" s="170" t="str">
        <f>IFERROR(SUMIFS(#REF!,#REF!,$I222,#REF!,"&lt;="&amp;$R$2,#REF!,"&gt;="&amp;$S$2)/SUMIFS(#REF!,#REF!,$I222,#REF!,"&lt;="&amp;$R$2,#REF!,"&gt;="&amp;$S$2),"-")</f>
        <v>-</v>
      </c>
      <c r="O222" s="142"/>
      <c r="P222" s="140"/>
    </row>
    <row r="223" spans="1:16">
      <c r="A223" s="138"/>
      <c r="C223" s="172" t="s">
        <v>400</v>
      </c>
      <c r="D223" s="166" t="s">
        <v>26</v>
      </c>
      <c r="E223" s="166" t="s">
        <v>401</v>
      </c>
      <c r="F223" s="174" t="s">
        <v>475</v>
      </c>
      <c r="G223" s="174" t="s">
        <v>475</v>
      </c>
      <c r="H223" s="174" t="s">
        <v>475</v>
      </c>
      <c r="I223" s="174" t="s">
        <v>475</v>
      </c>
      <c r="J223" s="168">
        <v>0.9</v>
      </c>
      <c r="K223" s="169" t="str">
        <f>IFERROR(SUMIFS(#REF!,#REF!,$I223,#REF!,$R$2)/SUMIFS(#REF!,#REF!,$I223,#REF!,$R$2),"-")</f>
        <v>-</v>
      </c>
      <c r="L223" s="169" t="str">
        <f>IFERROR(SUMIFS(#REF!,#REF!,$I223,#REF!,$R$7)/SUMIFS(#REF!,#REF!,$I223,#REF!,$R$7),"-")</f>
        <v>-</v>
      </c>
      <c r="M223" s="170" t="str">
        <f>IFERROR(SUMIFS(#REF!,#REF!,$I223,#REF!,$R$3)/SUMIFS(#REF!,#REF!,$I223,#REF!,$R$3),"-")</f>
        <v>-</v>
      </c>
      <c r="N223" s="170" t="str">
        <f>IFERROR(SUMIFS(#REF!,#REF!,$I223,#REF!,"&lt;="&amp;$R$2,#REF!,"&gt;="&amp;$S$2)/SUMIFS(#REF!,#REF!,$I223,#REF!,"&lt;="&amp;$R$2,#REF!,"&gt;="&amp;$S$2),"-")</f>
        <v>-</v>
      </c>
      <c r="O223" s="142"/>
      <c r="P223" s="140"/>
    </row>
    <row r="224" spans="1:16">
      <c r="A224" s="138"/>
      <c r="C224" s="172" t="s">
        <v>400</v>
      </c>
      <c r="D224" s="166" t="s">
        <v>26</v>
      </c>
      <c r="E224" s="166" t="s">
        <v>401</v>
      </c>
      <c r="F224" s="174" t="s">
        <v>477</v>
      </c>
      <c r="G224" s="174" t="s">
        <v>477</v>
      </c>
      <c r="H224" s="174" t="s">
        <v>477</v>
      </c>
      <c r="I224" s="174" t="s">
        <v>477</v>
      </c>
      <c r="J224" s="168">
        <v>0.9</v>
      </c>
      <c r="K224" s="169" t="str">
        <f>IFERROR(SUMIFS(#REF!,#REF!,$I224,#REF!,$R$2)/SUMIFS(#REF!,#REF!,$I224,#REF!,$R$2),"-")</f>
        <v>-</v>
      </c>
      <c r="L224" s="169" t="str">
        <f>IFERROR(SUMIFS(#REF!,#REF!,$I224,#REF!,$R$7)/SUMIFS(#REF!,#REF!,$I224,#REF!,$R$7),"-")</f>
        <v>-</v>
      </c>
      <c r="M224" s="170" t="str">
        <f>IFERROR(SUMIFS(#REF!,#REF!,$I224,#REF!,$R$3)/SUMIFS(#REF!,#REF!,$I224,#REF!,$R$3),"-")</f>
        <v>-</v>
      </c>
      <c r="N224" s="170" t="str">
        <f>IFERROR(SUMIFS(#REF!,#REF!,$I224,#REF!,"&lt;="&amp;$R$2,#REF!,"&gt;="&amp;$S$2)/SUMIFS(#REF!,#REF!,$I224,#REF!,"&lt;="&amp;$R$2,#REF!,"&gt;="&amp;$S$2),"-")</f>
        <v>-</v>
      </c>
      <c r="O224" s="142"/>
      <c r="P224" s="140"/>
    </row>
    <row r="225" spans="1:16">
      <c r="A225" s="138"/>
      <c r="C225" s="172" t="s">
        <v>400</v>
      </c>
      <c r="D225" s="166" t="s">
        <v>26</v>
      </c>
      <c r="E225" s="166" t="s">
        <v>401</v>
      </c>
      <c r="F225" s="174" t="s">
        <v>479</v>
      </c>
      <c r="G225" s="174" t="s">
        <v>479</v>
      </c>
      <c r="H225" s="174" t="s">
        <v>479</v>
      </c>
      <c r="I225" s="174" t="s">
        <v>479</v>
      </c>
      <c r="J225" s="168">
        <v>0.9</v>
      </c>
      <c r="K225" s="169" t="str">
        <f>IFERROR(SUMIFS(#REF!,#REF!,$I225,#REF!,$R$2)/SUMIFS(#REF!,#REF!,$I225,#REF!,$R$2),"-")</f>
        <v>-</v>
      </c>
      <c r="L225" s="169" t="str">
        <f>IFERROR(SUMIFS(#REF!,#REF!,$I225,#REF!,$R$7)/SUMIFS(#REF!,#REF!,$I225,#REF!,$R$7),"-")</f>
        <v>-</v>
      </c>
      <c r="M225" s="170" t="str">
        <f>IFERROR(SUMIFS(#REF!,#REF!,$I225,#REF!,$R$3)/SUMIFS(#REF!,#REF!,$I225,#REF!,$R$3),"-")</f>
        <v>-</v>
      </c>
      <c r="N225" s="170" t="str">
        <f>IFERROR(SUMIFS(#REF!,#REF!,$I225,#REF!,"&lt;="&amp;$R$2,#REF!,"&gt;="&amp;$S$2)/SUMIFS(#REF!,#REF!,$I225,#REF!,"&lt;="&amp;$R$2,#REF!,"&gt;="&amp;$S$2),"-")</f>
        <v>-</v>
      </c>
      <c r="O225" s="142"/>
      <c r="P225" s="140"/>
    </row>
    <row r="226" spans="1:16">
      <c r="A226" s="138"/>
      <c r="C226" s="172" t="s">
        <v>400</v>
      </c>
      <c r="D226" s="166" t="s">
        <v>237</v>
      </c>
      <c r="E226" s="166" t="s">
        <v>401</v>
      </c>
      <c r="F226" s="174" t="s">
        <v>481</v>
      </c>
      <c r="G226" s="174" t="s">
        <v>481</v>
      </c>
      <c r="H226" s="174" t="s">
        <v>481</v>
      </c>
      <c r="I226" s="174" t="s">
        <v>481</v>
      </c>
      <c r="J226" s="168">
        <v>0.9</v>
      </c>
      <c r="K226" s="169" t="str">
        <f>IFERROR(SUMIFS(#REF!,#REF!,$I226,#REF!,$R$2)/SUMIFS(#REF!,#REF!,$I226,#REF!,$R$2),"-")</f>
        <v>-</v>
      </c>
      <c r="L226" s="169" t="str">
        <f>IFERROR(SUMIFS(#REF!,#REF!,$I226,#REF!,$R$7)/SUMIFS(#REF!,#REF!,$I226,#REF!,$R$7),"-")</f>
        <v>-</v>
      </c>
      <c r="M226" s="170" t="str">
        <f>IFERROR(SUMIFS(#REF!,#REF!,$I226,#REF!,$R$3)/SUMIFS(#REF!,#REF!,$I226,#REF!,$R$3),"-")</f>
        <v>-</v>
      </c>
      <c r="N226" s="170" t="str">
        <f>IFERROR(SUMIFS(#REF!,#REF!,$I226,#REF!,"&lt;="&amp;$R$2,#REF!,"&gt;="&amp;$S$2)/SUMIFS(#REF!,#REF!,$I226,#REF!,"&lt;="&amp;$R$2,#REF!,"&gt;="&amp;$S$2),"-")</f>
        <v>-</v>
      </c>
      <c r="O226" s="142"/>
      <c r="P226" s="140"/>
    </row>
    <row r="227" spans="1:16">
      <c r="A227" s="138"/>
      <c r="C227" s="172" t="s">
        <v>400</v>
      </c>
      <c r="D227" s="166" t="s">
        <v>26</v>
      </c>
      <c r="E227" s="166" t="s">
        <v>401</v>
      </c>
      <c r="F227" s="174" t="s">
        <v>483</v>
      </c>
      <c r="G227" s="174" t="s">
        <v>483</v>
      </c>
      <c r="H227" s="174" t="s">
        <v>483</v>
      </c>
      <c r="I227" s="174" t="s">
        <v>483</v>
      </c>
      <c r="J227" s="168">
        <v>0.9</v>
      </c>
      <c r="K227" s="169" t="str">
        <f>IFERROR(SUMIFS(#REF!,#REF!,$I227,#REF!,$R$2)/SUMIFS(#REF!,#REF!,$I227,#REF!,$R$2),"-")</f>
        <v>-</v>
      </c>
      <c r="L227" s="169" t="str">
        <f>IFERROR(SUMIFS(#REF!,#REF!,$I227,#REF!,$R$7)/SUMIFS(#REF!,#REF!,$I227,#REF!,$R$7),"-")</f>
        <v>-</v>
      </c>
      <c r="M227" s="170" t="str">
        <f>IFERROR(SUMIFS(#REF!,#REF!,$I227,#REF!,$R$3)/SUMIFS(#REF!,#REF!,$I227,#REF!,$R$3),"-")</f>
        <v>-</v>
      </c>
      <c r="N227" s="170" t="str">
        <f>IFERROR(SUMIFS(#REF!,#REF!,$I227,#REF!,"&lt;="&amp;$R$2,#REF!,"&gt;="&amp;$S$2)/SUMIFS(#REF!,#REF!,$I227,#REF!,"&lt;="&amp;$R$2,#REF!,"&gt;="&amp;$S$2),"-")</f>
        <v>-</v>
      </c>
      <c r="O227" s="142"/>
      <c r="P227" s="140"/>
    </row>
    <row r="228" spans="1:16">
      <c r="A228" s="138"/>
      <c r="C228" s="172" t="s">
        <v>400</v>
      </c>
      <c r="D228" s="166" t="s">
        <v>26</v>
      </c>
      <c r="E228" s="166" t="s">
        <v>401</v>
      </c>
      <c r="F228" s="174" t="s">
        <v>485</v>
      </c>
      <c r="G228" s="174" t="s">
        <v>485</v>
      </c>
      <c r="H228" s="174" t="s">
        <v>485</v>
      </c>
      <c r="I228" s="174" t="s">
        <v>485</v>
      </c>
      <c r="J228" s="168">
        <v>0.9</v>
      </c>
      <c r="K228" s="169" t="str">
        <f>IFERROR(SUMIFS(#REF!,#REF!,$I228,#REF!,$R$2)/SUMIFS(#REF!,#REF!,$I228,#REF!,$R$2),"-")</f>
        <v>-</v>
      </c>
      <c r="L228" s="169" t="str">
        <f>IFERROR(SUMIFS(#REF!,#REF!,$I228,#REF!,$R$7)/SUMIFS(#REF!,#REF!,$I228,#REF!,$R$7),"-")</f>
        <v>-</v>
      </c>
      <c r="M228" s="170" t="str">
        <f>IFERROR(SUMIFS(#REF!,#REF!,$I228,#REF!,$R$3)/SUMIFS(#REF!,#REF!,$I228,#REF!,$R$3),"-")</f>
        <v>-</v>
      </c>
      <c r="N228" s="170" t="str">
        <f>IFERROR(SUMIFS(#REF!,#REF!,$I228,#REF!,"&lt;="&amp;$R$2,#REF!,"&gt;="&amp;$S$2)/SUMIFS(#REF!,#REF!,$I228,#REF!,"&lt;="&amp;$R$2,#REF!,"&gt;="&amp;$S$2),"-")</f>
        <v>-</v>
      </c>
      <c r="O228" s="142"/>
      <c r="P228" s="140"/>
    </row>
    <row r="229" s="134" customFormat="1" spans="1:16">
      <c r="A229" s="138"/>
      <c r="B229" s="135"/>
      <c r="C229" s="172" t="s">
        <v>400</v>
      </c>
      <c r="D229" s="166" t="s">
        <v>26</v>
      </c>
      <c r="E229" s="166" t="s">
        <v>401</v>
      </c>
      <c r="F229" s="174" t="s">
        <v>487</v>
      </c>
      <c r="G229" s="174" t="s">
        <v>487</v>
      </c>
      <c r="H229" s="174" t="s">
        <v>487</v>
      </c>
      <c r="I229" s="174" t="s">
        <v>487</v>
      </c>
      <c r="J229" s="168">
        <v>0.9</v>
      </c>
      <c r="K229" s="169" t="str">
        <f>IFERROR(SUMIFS(#REF!,#REF!,$I229,#REF!,$R$2)/SUMIFS(#REF!,#REF!,$I229,#REF!,$R$2),"-")</f>
        <v>-</v>
      </c>
      <c r="L229" s="169" t="str">
        <f>IFERROR(SUMIFS(#REF!,#REF!,$I229,#REF!,$R$7)/SUMIFS(#REF!,#REF!,$I229,#REF!,$R$7),"-")</f>
        <v>-</v>
      </c>
      <c r="M229" s="170" t="str">
        <f>IFERROR(SUMIFS(#REF!,#REF!,$I229,#REF!,$R$3)/SUMIFS(#REF!,#REF!,$I229,#REF!,$R$3),"-")</f>
        <v>-</v>
      </c>
      <c r="N229" s="170" t="str">
        <f>IFERROR(SUMIFS(#REF!,#REF!,$I229,#REF!,"&lt;="&amp;$R$2,#REF!,"&gt;="&amp;$S$2)/SUMIFS(#REF!,#REF!,$I229,#REF!,"&lt;="&amp;$R$2,#REF!,"&gt;="&amp;$S$2),"-")</f>
        <v>-</v>
      </c>
      <c r="O229" s="135"/>
      <c r="P229" s="140"/>
    </row>
    <row r="230" spans="1:16">
      <c r="A230" s="138"/>
      <c r="C230" s="172" t="s">
        <v>400</v>
      </c>
      <c r="D230" s="166" t="s">
        <v>26</v>
      </c>
      <c r="E230" s="166" t="s">
        <v>401</v>
      </c>
      <c r="F230" s="174" t="s">
        <v>489</v>
      </c>
      <c r="G230" s="174" t="s">
        <v>489</v>
      </c>
      <c r="H230" s="174" t="s">
        <v>489</v>
      </c>
      <c r="I230" s="174" t="s">
        <v>489</v>
      </c>
      <c r="J230" s="168">
        <v>0.9</v>
      </c>
      <c r="K230" s="169" t="str">
        <f>IFERROR(SUMIFS(#REF!,#REF!,$I230,#REF!,$R$2)/SUMIFS(#REF!,#REF!,$I230,#REF!,$R$2),"-")</f>
        <v>-</v>
      </c>
      <c r="L230" s="169" t="str">
        <f>IFERROR(SUMIFS(#REF!,#REF!,$I230,#REF!,$R$7)/SUMIFS(#REF!,#REF!,$I230,#REF!,$R$7),"-")</f>
        <v>-</v>
      </c>
      <c r="M230" s="170" t="str">
        <f>IFERROR(SUMIFS(#REF!,#REF!,$I230,#REF!,$R$3)/SUMIFS(#REF!,#REF!,$I230,#REF!,$R$3),"-")</f>
        <v>-</v>
      </c>
      <c r="N230" s="170" t="str">
        <f>IFERROR(SUMIFS(#REF!,#REF!,$I230,#REF!,"&lt;="&amp;$R$2,#REF!,"&gt;="&amp;$S$2)/SUMIFS(#REF!,#REF!,$I230,#REF!,"&lt;="&amp;$R$2,#REF!,"&gt;="&amp;$S$2),"-")</f>
        <v>-</v>
      </c>
      <c r="O230" s="142"/>
      <c r="P230" s="140"/>
    </row>
    <row r="231" spans="1:16">
      <c r="A231" s="138"/>
      <c r="C231" s="172" t="s">
        <v>400</v>
      </c>
      <c r="D231" s="166" t="s">
        <v>26</v>
      </c>
      <c r="E231" s="166" t="s">
        <v>401</v>
      </c>
      <c r="F231" s="174" t="s">
        <v>491</v>
      </c>
      <c r="G231" s="174" t="s">
        <v>491</v>
      </c>
      <c r="H231" s="174" t="s">
        <v>491</v>
      </c>
      <c r="I231" s="174" t="s">
        <v>491</v>
      </c>
      <c r="J231" s="168">
        <v>0.9</v>
      </c>
      <c r="K231" s="169" t="str">
        <f>IFERROR(SUMIFS(#REF!,#REF!,$I231,#REF!,$R$2)/SUMIFS(#REF!,#REF!,$I231,#REF!,$R$2),"-")</f>
        <v>-</v>
      </c>
      <c r="L231" s="169" t="str">
        <f>IFERROR(SUMIFS(#REF!,#REF!,$I231,#REF!,$R$7)/SUMIFS(#REF!,#REF!,$I231,#REF!,$R$7),"-")</f>
        <v>-</v>
      </c>
      <c r="M231" s="170" t="str">
        <f>IFERROR(SUMIFS(#REF!,#REF!,$I231,#REF!,$R$3)/SUMIFS(#REF!,#REF!,$I231,#REF!,$R$3),"-")</f>
        <v>-</v>
      </c>
      <c r="N231" s="170" t="str">
        <f>IFERROR(SUMIFS(#REF!,#REF!,$I231,#REF!,"&lt;="&amp;$R$2,#REF!,"&gt;="&amp;$S$2)/SUMIFS(#REF!,#REF!,$I231,#REF!,"&lt;="&amp;$R$2,#REF!,"&gt;="&amp;$S$2),"-")</f>
        <v>-</v>
      </c>
      <c r="O231" s="142"/>
      <c r="P231" s="140"/>
    </row>
    <row r="232" s="134" customFormat="1" spans="1:16">
      <c r="A232" s="138"/>
      <c r="B232" s="135"/>
      <c r="C232" s="172" t="s">
        <v>400</v>
      </c>
      <c r="D232" s="166" t="s">
        <v>26</v>
      </c>
      <c r="E232" s="166" t="s">
        <v>401</v>
      </c>
      <c r="F232" s="174" t="s">
        <v>493</v>
      </c>
      <c r="G232" s="174" t="s">
        <v>493</v>
      </c>
      <c r="H232" s="174" t="s">
        <v>493</v>
      </c>
      <c r="I232" s="174" t="s">
        <v>493</v>
      </c>
      <c r="J232" s="168">
        <v>0.9</v>
      </c>
      <c r="K232" s="169" t="str">
        <f>IFERROR(SUMIFS(#REF!,#REF!,$I232,#REF!,$R$2)/SUMIFS(#REF!,#REF!,$I232,#REF!,$R$2),"-")</f>
        <v>-</v>
      </c>
      <c r="L232" s="169" t="str">
        <f>IFERROR(SUMIFS(#REF!,#REF!,$I232,#REF!,$R$7)/SUMIFS(#REF!,#REF!,$I232,#REF!,$R$7),"-")</f>
        <v>-</v>
      </c>
      <c r="M232" s="170" t="str">
        <f>IFERROR(SUMIFS(#REF!,#REF!,$I232,#REF!,$R$3)/SUMIFS(#REF!,#REF!,$I232,#REF!,$R$3),"-")</f>
        <v>-</v>
      </c>
      <c r="N232" s="170" t="str">
        <f>IFERROR(SUMIFS(#REF!,#REF!,$I232,#REF!,"&lt;="&amp;$R$2,#REF!,"&gt;="&amp;$S$2)/SUMIFS(#REF!,#REF!,$I232,#REF!,"&lt;="&amp;$R$2,#REF!,"&gt;="&amp;$S$2),"-")</f>
        <v>-</v>
      </c>
      <c r="O232" s="135"/>
      <c r="P232" s="140"/>
    </row>
    <row r="233" s="134" customFormat="1" spans="1:16">
      <c r="A233" s="138"/>
      <c r="B233" s="135"/>
      <c r="C233" s="172" t="s">
        <v>400</v>
      </c>
      <c r="D233" s="166" t="s">
        <v>26</v>
      </c>
      <c r="E233" s="166" t="s">
        <v>401</v>
      </c>
      <c r="F233" s="174" t="s">
        <v>495</v>
      </c>
      <c r="G233" s="174" t="s">
        <v>495</v>
      </c>
      <c r="H233" s="174" t="s">
        <v>495</v>
      </c>
      <c r="I233" s="174" t="s">
        <v>495</v>
      </c>
      <c r="J233" s="168">
        <v>0.9</v>
      </c>
      <c r="K233" s="169" t="str">
        <f>IFERROR(SUMIFS(#REF!,#REF!,$I233,#REF!,$R$2)/SUMIFS(#REF!,#REF!,$I233,#REF!,$R$2),"-")</f>
        <v>-</v>
      </c>
      <c r="L233" s="169" t="str">
        <f>IFERROR(SUMIFS(#REF!,#REF!,$I233,#REF!,$R$7)/SUMIFS(#REF!,#REF!,$I233,#REF!,$R$7),"-")</f>
        <v>-</v>
      </c>
      <c r="M233" s="170" t="str">
        <f>IFERROR(SUMIFS(#REF!,#REF!,$I233,#REF!,$R$3)/SUMIFS(#REF!,#REF!,$I233,#REF!,$R$3),"-")</f>
        <v>-</v>
      </c>
      <c r="N233" s="170" t="str">
        <f>IFERROR(SUMIFS(#REF!,#REF!,$I233,#REF!,"&lt;="&amp;$R$2,#REF!,"&gt;="&amp;$S$2)/SUMIFS(#REF!,#REF!,$I233,#REF!,"&lt;="&amp;$R$2,#REF!,"&gt;="&amp;$S$2),"-")</f>
        <v>-</v>
      </c>
      <c r="O233" s="135"/>
      <c r="P233" s="140"/>
    </row>
    <row r="234" s="134" customFormat="1" spans="1:16">
      <c r="A234" s="138"/>
      <c r="B234" s="135"/>
      <c r="C234" s="172" t="s">
        <v>400</v>
      </c>
      <c r="D234" s="166" t="s">
        <v>26</v>
      </c>
      <c r="E234" s="166" t="s">
        <v>401</v>
      </c>
      <c r="F234" s="174" t="s">
        <v>497</v>
      </c>
      <c r="G234" s="174" t="s">
        <v>497</v>
      </c>
      <c r="H234" s="174" t="s">
        <v>497</v>
      </c>
      <c r="I234" s="174" t="s">
        <v>497</v>
      </c>
      <c r="J234" s="168">
        <v>0.9</v>
      </c>
      <c r="K234" s="169" t="str">
        <f>IFERROR(SUMIFS(#REF!,#REF!,$I234,#REF!,$R$2)/SUMIFS(#REF!,#REF!,$I234,#REF!,$R$2),"-")</f>
        <v>-</v>
      </c>
      <c r="L234" s="169" t="str">
        <f>IFERROR(SUMIFS(#REF!,#REF!,$I234,#REF!,$R$7)/SUMIFS(#REF!,#REF!,$I234,#REF!,$R$7),"-")</f>
        <v>-</v>
      </c>
      <c r="M234" s="170" t="str">
        <f>IFERROR(SUMIFS(#REF!,#REF!,$I234,#REF!,$R$3)/SUMIFS(#REF!,#REF!,$I234,#REF!,$R$3),"-")</f>
        <v>-</v>
      </c>
      <c r="N234" s="170" t="str">
        <f>IFERROR(SUMIFS(#REF!,#REF!,$I234,#REF!,"&lt;="&amp;$R$2,#REF!,"&gt;="&amp;$S$2)/SUMIFS(#REF!,#REF!,$I234,#REF!,"&lt;="&amp;$R$2,#REF!,"&gt;="&amp;$S$2),"-")</f>
        <v>-</v>
      </c>
      <c r="O234" s="135"/>
      <c r="P234" s="140"/>
    </row>
    <row r="235" spans="1:16">
      <c r="A235" s="138"/>
      <c r="B235" s="142"/>
      <c r="C235" s="175" t="s">
        <v>498</v>
      </c>
      <c r="D235" s="166" t="s">
        <v>26</v>
      </c>
      <c r="E235" s="166" t="s">
        <v>499</v>
      </c>
      <c r="F235" s="176" t="s">
        <v>500</v>
      </c>
      <c r="G235" s="176" t="s">
        <v>500</v>
      </c>
      <c r="H235" s="176" t="s">
        <v>500</v>
      </c>
      <c r="I235" s="176" t="s">
        <v>500</v>
      </c>
      <c r="J235" s="168">
        <v>0.9</v>
      </c>
      <c r="K235" s="169" t="str">
        <f>IFERROR(SUMIFS(#REF!,#REF!,$I235,#REF!,$R$2)/SUMIFS(#REF!,#REF!,$I235,#REF!,$R$2),"-")</f>
        <v>-</v>
      </c>
      <c r="L235" s="169" t="str">
        <f>IFERROR(SUMIFS(#REF!,#REF!,$I235,#REF!,$R$7)/SUMIFS(#REF!,#REF!,$I235,#REF!,$R$7),"-")</f>
        <v>-</v>
      </c>
      <c r="M235" s="170" t="str">
        <f>IFERROR(SUMIFS(#REF!,#REF!,$I235,#REF!,$R$3)/SUMIFS(#REF!,#REF!,$I235,#REF!,$R$3),"-")</f>
        <v>-</v>
      </c>
      <c r="N235" s="170" t="str">
        <f>IFERROR(SUMIFS(#REF!,#REF!,$I235,#REF!,"&lt;="&amp;$R$2,#REF!,"&gt;="&amp;$S$2)/SUMIFS(#REF!,#REF!,$I235,#REF!,"&lt;="&amp;$R$2,#REF!,"&gt;="&amp;$S$2),"-")</f>
        <v>-</v>
      </c>
      <c r="O235" s="142"/>
      <c r="P235" s="140"/>
    </row>
    <row r="236" spans="1:16">
      <c r="A236" s="138"/>
      <c r="B236" s="142"/>
      <c r="C236" s="175" t="s">
        <v>498</v>
      </c>
      <c r="D236" s="166" t="s">
        <v>26</v>
      </c>
      <c r="E236" s="166" t="s">
        <v>499</v>
      </c>
      <c r="F236" s="176" t="s">
        <v>502</v>
      </c>
      <c r="G236" s="176" t="s">
        <v>502</v>
      </c>
      <c r="H236" s="176" t="s">
        <v>502</v>
      </c>
      <c r="I236" s="176" t="s">
        <v>502</v>
      </c>
      <c r="J236" s="168">
        <v>0.9</v>
      </c>
      <c r="K236" s="169" t="str">
        <f>IFERROR(SUMIFS(#REF!,#REF!,$I236,#REF!,$R$2)/SUMIFS(#REF!,#REF!,$I236,#REF!,$R$2),"-")</f>
        <v>-</v>
      </c>
      <c r="L236" s="169" t="str">
        <f>IFERROR(SUMIFS(#REF!,#REF!,$I236,#REF!,$R$7)/SUMIFS(#REF!,#REF!,$I236,#REF!,$R$7),"-")</f>
        <v>-</v>
      </c>
      <c r="M236" s="170" t="str">
        <f>IFERROR(SUMIFS(#REF!,#REF!,$I236,#REF!,$R$3)/SUMIFS(#REF!,#REF!,$I236,#REF!,$R$3),"-")</f>
        <v>-</v>
      </c>
      <c r="N236" s="170" t="str">
        <f>IFERROR(SUMIFS(#REF!,#REF!,$I236,#REF!,"&lt;="&amp;$R$2,#REF!,"&gt;="&amp;$S$2)/SUMIFS(#REF!,#REF!,$I236,#REF!,"&lt;="&amp;$R$2,#REF!,"&gt;="&amp;$S$2),"-")</f>
        <v>-</v>
      </c>
      <c r="O236" s="142"/>
      <c r="P236" s="140"/>
    </row>
    <row r="237" spans="1:16">
      <c r="A237" s="138"/>
      <c r="B237" s="142"/>
      <c r="C237" s="175" t="s">
        <v>498</v>
      </c>
      <c r="D237" s="166" t="s">
        <v>26</v>
      </c>
      <c r="E237" s="166" t="s">
        <v>499</v>
      </c>
      <c r="F237" s="176" t="s">
        <v>504</v>
      </c>
      <c r="G237" s="176" t="s">
        <v>504</v>
      </c>
      <c r="H237" s="176" t="s">
        <v>504</v>
      </c>
      <c r="I237" s="176" t="s">
        <v>504</v>
      </c>
      <c r="J237" s="168">
        <v>0.9</v>
      </c>
      <c r="K237" s="169" t="str">
        <f>IFERROR(SUMIFS(#REF!,#REF!,$I237,#REF!,$R$2)/SUMIFS(#REF!,#REF!,$I237,#REF!,$R$2),"-")</f>
        <v>-</v>
      </c>
      <c r="L237" s="169" t="str">
        <f>IFERROR(SUMIFS(#REF!,#REF!,$I237,#REF!,$R$7)/SUMIFS(#REF!,#REF!,$I237,#REF!,$R$7),"-")</f>
        <v>-</v>
      </c>
      <c r="M237" s="170" t="str">
        <f>IFERROR(SUMIFS(#REF!,#REF!,$I237,#REF!,$R$3)/SUMIFS(#REF!,#REF!,$I237,#REF!,$R$3),"-")</f>
        <v>-</v>
      </c>
      <c r="N237" s="170" t="str">
        <f>IFERROR(SUMIFS(#REF!,#REF!,$I237,#REF!,"&lt;="&amp;$R$2,#REF!,"&gt;="&amp;$S$2)/SUMIFS(#REF!,#REF!,$I237,#REF!,"&lt;="&amp;$R$2,#REF!,"&gt;="&amp;$S$2),"-")</f>
        <v>-</v>
      </c>
      <c r="O237" s="142"/>
      <c r="P237" s="140"/>
    </row>
    <row r="238" spans="1:16">
      <c r="A238" s="138"/>
      <c r="B238" s="142"/>
      <c r="C238" s="175" t="s">
        <v>498</v>
      </c>
      <c r="D238" s="166" t="s">
        <v>26</v>
      </c>
      <c r="E238" s="166" t="s">
        <v>499</v>
      </c>
      <c r="F238" s="176" t="s">
        <v>506</v>
      </c>
      <c r="G238" s="176" t="s">
        <v>506</v>
      </c>
      <c r="H238" s="176" t="s">
        <v>506</v>
      </c>
      <c r="I238" s="176" t="s">
        <v>506</v>
      </c>
      <c r="J238" s="168">
        <v>0.9</v>
      </c>
      <c r="K238" s="169" t="str">
        <f>IFERROR(SUMIFS(#REF!,#REF!,$I238,#REF!,$R$2)/SUMIFS(#REF!,#REF!,$I238,#REF!,$R$2),"-")</f>
        <v>-</v>
      </c>
      <c r="L238" s="169" t="str">
        <f>IFERROR(SUMIFS(#REF!,#REF!,$I238,#REF!,$R$7)/SUMIFS(#REF!,#REF!,$I238,#REF!,$R$7),"-")</f>
        <v>-</v>
      </c>
      <c r="M238" s="170" t="str">
        <f>IFERROR(SUMIFS(#REF!,#REF!,$I238,#REF!,$R$3)/SUMIFS(#REF!,#REF!,$I238,#REF!,$R$3),"-")</f>
        <v>-</v>
      </c>
      <c r="N238" s="170" t="str">
        <f>IFERROR(SUMIFS(#REF!,#REF!,$I238,#REF!,"&lt;="&amp;$R$2,#REF!,"&gt;="&amp;$S$2)/SUMIFS(#REF!,#REF!,$I238,#REF!,"&lt;="&amp;$R$2,#REF!,"&gt;="&amp;$S$2),"-")</f>
        <v>-</v>
      </c>
      <c r="O238" s="142"/>
      <c r="P238" s="140"/>
    </row>
    <row r="239" spans="1:16">
      <c r="A239" s="138"/>
      <c r="B239" s="142"/>
      <c r="C239" s="175" t="s">
        <v>498</v>
      </c>
      <c r="D239" s="166" t="s">
        <v>26</v>
      </c>
      <c r="E239" s="166" t="s">
        <v>499</v>
      </c>
      <c r="F239" s="176" t="s">
        <v>508</v>
      </c>
      <c r="G239" s="176" t="s">
        <v>508</v>
      </c>
      <c r="H239" s="176" t="s">
        <v>508</v>
      </c>
      <c r="I239" s="176" t="s">
        <v>508</v>
      </c>
      <c r="J239" s="168">
        <v>0.9</v>
      </c>
      <c r="K239" s="169" t="str">
        <f>IFERROR(SUMIFS(#REF!,#REF!,$I239,#REF!,$R$2)/SUMIFS(#REF!,#REF!,$I239,#REF!,$R$2),"-")</f>
        <v>-</v>
      </c>
      <c r="L239" s="169" t="str">
        <f>IFERROR(SUMIFS(#REF!,#REF!,$I239,#REF!,$R$7)/SUMIFS(#REF!,#REF!,$I239,#REF!,$R$7),"-")</f>
        <v>-</v>
      </c>
      <c r="M239" s="170" t="str">
        <f>IFERROR(SUMIFS(#REF!,#REF!,$I239,#REF!,$R$3)/SUMIFS(#REF!,#REF!,$I239,#REF!,$R$3),"-")</f>
        <v>-</v>
      </c>
      <c r="N239" s="170" t="str">
        <f>IFERROR(SUMIFS(#REF!,#REF!,$I239,#REF!,"&lt;="&amp;$R$2,#REF!,"&gt;="&amp;$S$2)/SUMIFS(#REF!,#REF!,$I239,#REF!,"&lt;="&amp;$R$2,#REF!,"&gt;="&amp;$S$2),"-")</f>
        <v>-</v>
      </c>
      <c r="O239" s="142"/>
      <c r="P239" s="140"/>
    </row>
    <row r="240" spans="1:16">
      <c r="A240" s="138"/>
      <c r="B240" s="142"/>
      <c r="C240" s="175" t="s">
        <v>498</v>
      </c>
      <c r="D240" s="166" t="s">
        <v>26</v>
      </c>
      <c r="E240" s="166" t="s">
        <v>499</v>
      </c>
      <c r="F240" s="176" t="s">
        <v>510</v>
      </c>
      <c r="G240" s="176" t="s">
        <v>510</v>
      </c>
      <c r="H240" s="176" t="s">
        <v>510</v>
      </c>
      <c r="I240" s="176" t="s">
        <v>510</v>
      </c>
      <c r="J240" s="168">
        <v>0.9</v>
      </c>
      <c r="K240" s="169" t="str">
        <f>IFERROR(SUMIFS(#REF!,#REF!,$I240,#REF!,$R$2)/SUMIFS(#REF!,#REF!,$I240,#REF!,$R$2),"-")</f>
        <v>-</v>
      </c>
      <c r="L240" s="169" t="str">
        <f>IFERROR(SUMIFS(#REF!,#REF!,$I240,#REF!,$R$7)/SUMIFS(#REF!,#REF!,$I240,#REF!,$R$7),"-")</f>
        <v>-</v>
      </c>
      <c r="M240" s="170" t="str">
        <f>IFERROR(SUMIFS(#REF!,#REF!,$I240,#REF!,$R$3)/SUMIFS(#REF!,#REF!,$I240,#REF!,$R$3),"-")</f>
        <v>-</v>
      </c>
      <c r="N240" s="170" t="str">
        <f>IFERROR(SUMIFS(#REF!,#REF!,$I240,#REF!,"&lt;="&amp;$R$2,#REF!,"&gt;="&amp;$S$2)/SUMIFS(#REF!,#REF!,$I240,#REF!,"&lt;="&amp;$R$2,#REF!,"&gt;="&amp;$S$2),"-")</f>
        <v>-</v>
      </c>
      <c r="O240" s="142"/>
      <c r="P240" s="140"/>
    </row>
    <row r="241" spans="1:16">
      <c r="A241" s="138"/>
      <c r="B241" s="142"/>
      <c r="C241" s="175" t="s">
        <v>498</v>
      </c>
      <c r="D241" s="166" t="s">
        <v>26</v>
      </c>
      <c r="E241" s="166" t="s">
        <v>499</v>
      </c>
      <c r="F241" s="176" t="s">
        <v>512</v>
      </c>
      <c r="G241" s="176" t="s">
        <v>512</v>
      </c>
      <c r="H241" s="176" t="s">
        <v>512</v>
      </c>
      <c r="I241" s="176" t="s">
        <v>512</v>
      </c>
      <c r="J241" s="168">
        <v>0.9</v>
      </c>
      <c r="K241" s="169" t="str">
        <f>IFERROR(SUMIFS(#REF!,#REF!,$I241,#REF!,$R$2)/SUMIFS(#REF!,#REF!,$I241,#REF!,$R$2),"-")</f>
        <v>-</v>
      </c>
      <c r="L241" s="169" t="str">
        <f>IFERROR(SUMIFS(#REF!,#REF!,$I241,#REF!,$R$7)/SUMIFS(#REF!,#REF!,$I241,#REF!,$R$7),"-")</f>
        <v>-</v>
      </c>
      <c r="M241" s="170" t="str">
        <f>IFERROR(SUMIFS(#REF!,#REF!,$I241,#REF!,$R$3)/SUMIFS(#REF!,#REF!,$I241,#REF!,$R$3),"-")</f>
        <v>-</v>
      </c>
      <c r="N241" s="170" t="str">
        <f>IFERROR(SUMIFS(#REF!,#REF!,$I241,#REF!,"&lt;="&amp;$R$2,#REF!,"&gt;="&amp;$S$2)/SUMIFS(#REF!,#REF!,$I241,#REF!,"&lt;="&amp;$R$2,#REF!,"&gt;="&amp;$S$2),"-")</f>
        <v>-</v>
      </c>
      <c r="O241" s="142"/>
      <c r="P241" s="140"/>
    </row>
    <row r="242" spans="1:16">
      <c r="A242" s="138"/>
      <c r="B242" s="142"/>
      <c r="C242" s="175" t="s">
        <v>498</v>
      </c>
      <c r="D242" s="166" t="s">
        <v>26</v>
      </c>
      <c r="E242" s="166" t="s">
        <v>499</v>
      </c>
      <c r="F242" s="176" t="s">
        <v>514</v>
      </c>
      <c r="G242" s="176" t="s">
        <v>514</v>
      </c>
      <c r="H242" s="176" t="s">
        <v>514</v>
      </c>
      <c r="I242" s="176" t="s">
        <v>514</v>
      </c>
      <c r="J242" s="168">
        <v>0.9</v>
      </c>
      <c r="K242" s="169" t="str">
        <f>IFERROR(SUMIFS(#REF!,#REF!,$I242,#REF!,$R$2)/SUMIFS(#REF!,#REF!,$I242,#REF!,$R$2),"-")</f>
        <v>-</v>
      </c>
      <c r="L242" s="169" t="str">
        <f>IFERROR(SUMIFS(#REF!,#REF!,$I242,#REF!,$R$7)/SUMIFS(#REF!,#REF!,$I242,#REF!,$R$7),"-")</f>
        <v>-</v>
      </c>
      <c r="M242" s="170" t="str">
        <f>IFERROR(SUMIFS(#REF!,#REF!,$I242,#REF!,$R$3)/SUMIFS(#REF!,#REF!,$I242,#REF!,$R$3),"-")</f>
        <v>-</v>
      </c>
      <c r="N242" s="170" t="str">
        <f>IFERROR(SUMIFS(#REF!,#REF!,$I242,#REF!,"&lt;="&amp;$R$2,#REF!,"&gt;="&amp;$S$2)/SUMIFS(#REF!,#REF!,$I242,#REF!,"&lt;="&amp;$R$2,#REF!,"&gt;="&amp;$S$2),"-")</f>
        <v>-</v>
      </c>
      <c r="O242" s="142"/>
      <c r="P242" s="140"/>
    </row>
    <row r="243" spans="1:16">
      <c r="A243" s="138"/>
      <c r="B243" s="142"/>
      <c r="C243" s="175" t="s">
        <v>498</v>
      </c>
      <c r="D243" s="166" t="s">
        <v>237</v>
      </c>
      <c r="E243" s="166" t="s">
        <v>499</v>
      </c>
      <c r="F243" s="176" t="s">
        <v>516</v>
      </c>
      <c r="G243" s="176" t="s">
        <v>516</v>
      </c>
      <c r="H243" s="176" t="s">
        <v>516</v>
      </c>
      <c r="I243" s="176" t="s">
        <v>516</v>
      </c>
      <c r="J243" s="168">
        <v>0.9</v>
      </c>
      <c r="K243" s="169" t="str">
        <f>IFERROR(SUMIFS(#REF!,#REF!,$I243,#REF!,$R$2)/SUMIFS(#REF!,#REF!,$I243,#REF!,$R$2),"-")</f>
        <v>-</v>
      </c>
      <c r="L243" s="169" t="str">
        <f>IFERROR(SUMIFS(#REF!,#REF!,$I243,#REF!,$R$7)/SUMIFS(#REF!,#REF!,$I243,#REF!,$R$7),"-")</f>
        <v>-</v>
      </c>
      <c r="M243" s="170" t="str">
        <f>IFERROR(SUMIFS(#REF!,#REF!,$I243,#REF!,$R$3)/SUMIFS(#REF!,#REF!,$I243,#REF!,$R$3),"-")</f>
        <v>-</v>
      </c>
      <c r="N243" s="170" t="str">
        <f>IFERROR(SUMIFS(#REF!,#REF!,$I243,#REF!,"&lt;="&amp;$R$2,#REF!,"&gt;="&amp;$S$2)/SUMIFS(#REF!,#REF!,$I243,#REF!,"&lt;="&amp;$R$2,#REF!,"&gt;="&amp;$S$2),"-")</f>
        <v>-</v>
      </c>
      <c r="O243" s="142"/>
      <c r="P243" s="140"/>
    </row>
    <row r="244" spans="1:16">
      <c r="A244" s="138"/>
      <c r="B244" s="142"/>
      <c r="C244" s="175" t="s">
        <v>498</v>
      </c>
      <c r="D244" s="166" t="s">
        <v>26</v>
      </c>
      <c r="E244" s="166" t="s">
        <v>499</v>
      </c>
      <c r="F244" s="176" t="s">
        <v>518</v>
      </c>
      <c r="G244" s="176" t="s">
        <v>518</v>
      </c>
      <c r="H244" s="176" t="s">
        <v>518</v>
      </c>
      <c r="I244" s="176" t="s">
        <v>518</v>
      </c>
      <c r="J244" s="168">
        <v>0.9</v>
      </c>
      <c r="K244" s="169" t="str">
        <f>IFERROR(SUMIFS(#REF!,#REF!,$I244,#REF!,$R$2)/SUMIFS(#REF!,#REF!,$I244,#REF!,$R$2),"-")</f>
        <v>-</v>
      </c>
      <c r="L244" s="169" t="str">
        <f>IFERROR(SUMIFS(#REF!,#REF!,$I244,#REF!,$R$7)/SUMIFS(#REF!,#REF!,$I244,#REF!,$R$7),"-")</f>
        <v>-</v>
      </c>
      <c r="M244" s="170" t="str">
        <f>IFERROR(SUMIFS(#REF!,#REF!,$I244,#REF!,$R$3)/SUMIFS(#REF!,#REF!,$I244,#REF!,$R$3),"-")</f>
        <v>-</v>
      </c>
      <c r="N244" s="170" t="str">
        <f>IFERROR(SUMIFS(#REF!,#REF!,$I244,#REF!,"&lt;="&amp;$R$2,#REF!,"&gt;="&amp;$S$2)/SUMIFS(#REF!,#REF!,$I244,#REF!,"&lt;="&amp;$R$2,#REF!,"&gt;="&amp;$S$2),"-")</f>
        <v>-</v>
      </c>
      <c r="O244" s="142"/>
      <c r="P244" s="140"/>
    </row>
    <row r="245" spans="1:16">
      <c r="A245" s="138"/>
      <c r="B245" s="142"/>
      <c r="C245" s="175" t="s">
        <v>498</v>
      </c>
      <c r="D245" s="166" t="s">
        <v>237</v>
      </c>
      <c r="E245" s="166" t="s">
        <v>499</v>
      </c>
      <c r="F245" s="176" t="s">
        <v>520</v>
      </c>
      <c r="G245" s="176" t="s">
        <v>520</v>
      </c>
      <c r="H245" s="176" t="s">
        <v>520</v>
      </c>
      <c r="I245" s="176" t="s">
        <v>520</v>
      </c>
      <c r="J245" s="168">
        <v>0.9</v>
      </c>
      <c r="K245" s="169" t="str">
        <f>IFERROR(SUMIFS(#REF!,#REF!,$I245,#REF!,$R$2)/SUMIFS(#REF!,#REF!,$I245,#REF!,$R$2),"-")</f>
        <v>-</v>
      </c>
      <c r="L245" s="169" t="str">
        <f>IFERROR(SUMIFS(#REF!,#REF!,$I245,#REF!,$R$7)/SUMIFS(#REF!,#REF!,$I245,#REF!,$R$7),"-")</f>
        <v>-</v>
      </c>
      <c r="M245" s="170" t="str">
        <f>IFERROR(SUMIFS(#REF!,#REF!,$I245,#REF!,$R$3)/SUMIFS(#REF!,#REF!,$I245,#REF!,$R$3),"-")</f>
        <v>-</v>
      </c>
      <c r="N245" s="170" t="str">
        <f>IFERROR(SUMIFS(#REF!,#REF!,$I245,#REF!,"&lt;="&amp;$R$2,#REF!,"&gt;="&amp;$S$2)/SUMIFS(#REF!,#REF!,$I245,#REF!,"&lt;="&amp;$R$2,#REF!,"&gt;="&amp;$S$2),"-")</f>
        <v>-</v>
      </c>
      <c r="O245" s="142"/>
      <c r="P245" s="140"/>
    </row>
    <row r="246" spans="1:16">
      <c r="A246" s="138"/>
      <c r="B246" s="142"/>
      <c r="C246" s="175" t="s">
        <v>498</v>
      </c>
      <c r="D246" s="166" t="s">
        <v>237</v>
      </c>
      <c r="E246" s="166" t="s">
        <v>499</v>
      </c>
      <c r="F246" s="176" t="s">
        <v>522</v>
      </c>
      <c r="G246" s="176" t="s">
        <v>522</v>
      </c>
      <c r="H246" s="176" t="s">
        <v>522</v>
      </c>
      <c r="I246" s="176" t="s">
        <v>522</v>
      </c>
      <c r="J246" s="168">
        <v>0.9</v>
      </c>
      <c r="K246" s="169" t="str">
        <f>IFERROR(SUMIFS(#REF!,#REF!,$I246,#REF!,$R$2)/SUMIFS(#REF!,#REF!,$I246,#REF!,$R$2),"-")</f>
        <v>-</v>
      </c>
      <c r="L246" s="169" t="str">
        <f>IFERROR(SUMIFS(#REF!,#REF!,$I246,#REF!,$R$7)/SUMIFS(#REF!,#REF!,$I246,#REF!,$R$7),"-")</f>
        <v>-</v>
      </c>
      <c r="M246" s="170" t="str">
        <f>IFERROR(SUMIFS(#REF!,#REF!,$I246,#REF!,$R$3)/SUMIFS(#REF!,#REF!,$I246,#REF!,$R$3),"-")</f>
        <v>-</v>
      </c>
      <c r="N246" s="170" t="str">
        <f>IFERROR(SUMIFS(#REF!,#REF!,$I246,#REF!,"&lt;="&amp;$R$2,#REF!,"&gt;="&amp;$S$2)/SUMIFS(#REF!,#REF!,$I246,#REF!,"&lt;="&amp;$R$2,#REF!,"&gt;="&amp;$S$2),"-")</f>
        <v>-</v>
      </c>
      <c r="O246" s="142"/>
      <c r="P246" s="140"/>
    </row>
    <row r="247" spans="1:16">
      <c r="A247" s="138"/>
      <c r="B247" s="142"/>
      <c r="C247" s="175" t="s">
        <v>498</v>
      </c>
      <c r="D247" s="166" t="s">
        <v>237</v>
      </c>
      <c r="E247" s="166" t="s">
        <v>499</v>
      </c>
      <c r="F247" s="176" t="s">
        <v>524</v>
      </c>
      <c r="G247" s="176" t="s">
        <v>524</v>
      </c>
      <c r="H247" s="176" t="s">
        <v>524</v>
      </c>
      <c r="I247" s="176" t="s">
        <v>524</v>
      </c>
      <c r="J247" s="168">
        <v>0.9</v>
      </c>
      <c r="K247" s="169" t="str">
        <f>IFERROR(SUMIFS(#REF!,#REF!,$I247,#REF!,$R$2)/SUMIFS(#REF!,#REF!,$I247,#REF!,$R$2),"-")</f>
        <v>-</v>
      </c>
      <c r="L247" s="169" t="str">
        <f>IFERROR(SUMIFS(#REF!,#REF!,$I247,#REF!,$R$7)/SUMIFS(#REF!,#REF!,$I247,#REF!,$R$7),"-")</f>
        <v>-</v>
      </c>
      <c r="M247" s="170" t="str">
        <f>IFERROR(SUMIFS(#REF!,#REF!,$I247,#REF!,$R$3)/SUMIFS(#REF!,#REF!,$I247,#REF!,$R$3),"-")</f>
        <v>-</v>
      </c>
      <c r="N247" s="170" t="str">
        <f>IFERROR(SUMIFS(#REF!,#REF!,$I247,#REF!,"&lt;="&amp;$R$2,#REF!,"&gt;="&amp;$S$2)/SUMIFS(#REF!,#REF!,$I247,#REF!,"&lt;="&amp;$R$2,#REF!,"&gt;="&amp;$S$2),"-")</f>
        <v>-</v>
      </c>
      <c r="O247" s="142"/>
      <c r="P247" s="140"/>
    </row>
    <row r="248" spans="1:16">
      <c r="A248" s="138"/>
      <c r="B248" s="142"/>
      <c r="C248" s="175" t="s">
        <v>498</v>
      </c>
      <c r="D248" s="166" t="s">
        <v>237</v>
      </c>
      <c r="E248" s="166" t="s">
        <v>499</v>
      </c>
      <c r="F248" s="176" t="s">
        <v>526</v>
      </c>
      <c r="G248" s="176" t="s">
        <v>526</v>
      </c>
      <c r="H248" s="176" t="s">
        <v>526</v>
      </c>
      <c r="I248" s="176" t="s">
        <v>526</v>
      </c>
      <c r="J248" s="168">
        <v>0.9</v>
      </c>
      <c r="K248" s="169" t="str">
        <f>IFERROR(SUMIFS(#REF!,#REF!,$I248,#REF!,$R$2)/SUMIFS(#REF!,#REF!,$I248,#REF!,$R$2),"-")</f>
        <v>-</v>
      </c>
      <c r="L248" s="169" t="str">
        <f>IFERROR(SUMIFS(#REF!,#REF!,$I248,#REF!,$R$7)/SUMIFS(#REF!,#REF!,$I248,#REF!,$R$7),"-")</f>
        <v>-</v>
      </c>
      <c r="M248" s="170" t="str">
        <f>IFERROR(SUMIFS(#REF!,#REF!,$I248,#REF!,$R$3)/SUMIFS(#REF!,#REF!,$I248,#REF!,$R$3),"-")</f>
        <v>-</v>
      </c>
      <c r="N248" s="170" t="str">
        <f>IFERROR(SUMIFS(#REF!,#REF!,$I248,#REF!,"&lt;="&amp;$R$2,#REF!,"&gt;="&amp;$S$2)/SUMIFS(#REF!,#REF!,$I248,#REF!,"&lt;="&amp;$R$2,#REF!,"&gt;="&amp;$S$2),"-")</f>
        <v>-</v>
      </c>
      <c r="O248" s="142"/>
      <c r="P248" s="140"/>
    </row>
    <row r="249" spans="1:16">
      <c r="A249" s="138"/>
      <c r="B249" s="142"/>
      <c r="C249" s="175" t="s">
        <v>498</v>
      </c>
      <c r="D249" s="166" t="s">
        <v>26</v>
      </c>
      <c r="E249" s="166" t="s">
        <v>499</v>
      </c>
      <c r="F249" s="176" t="s">
        <v>527</v>
      </c>
      <c r="G249" s="176" t="s">
        <v>527</v>
      </c>
      <c r="H249" s="176" t="s">
        <v>527</v>
      </c>
      <c r="I249" s="176" t="s">
        <v>527</v>
      </c>
      <c r="J249" s="168">
        <v>0.9</v>
      </c>
      <c r="K249" s="169" t="str">
        <f>IFERROR(SUMIFS(#REF!,#REF!,$I249,#REF!,$R$2)/SUMIFS(#REF!,#REF!,$I249,#REF!,$R$2),"-")</f>
        <v>-</v>
      </c>
      <c r="L249" s="169" t="str">
        <f>IFERROR(SUMIFS(#REF!,#REF!,$I249,#REF!,$R$7)/SUMIFS(#REF!,#REF!,$I249,#REF!,$R$7),"-")</f>
        <v>-</v>
      </c>
      <c r="M249" s="170" t="str">
        <f>IFERROR(SUMIFS(#REF!,#REF!,$I249,#REF!,$R$3)/SUMIFS(#REF!,#REF!,$I249,#REF!,$R$3),"-")</f>
        <v>-</v>
      </c>
      <c r="N249" s="170" t="str">
        <f>IFERROR(SUMIFS(#REF!,#REF!,$I249,#REF!,"&lt;="&amp;$R$2,#REF!,"&gt;="&amp;$S$2)/SUMIFS(#REF!,#REF!,$I249,#REF!,"&lt;="&amp;$R$2,#REF!,"&gt;="&amp;$S$2),"-")</f>
        <v>-</v>
      </c>
      <c r="O249" s="142"/>
      <c r="P249" s="140"/>
    </row>
    <row r="250" spans="1:16">
      <c r="A250" s="138"/>
      <c r="B250" s="142"/>
      <c r="C250" s="175" t="s">
        <v>498</v>
      </c>
      <c r="D250" s="166" t="s">
        <v>26</v>
      </c>
      <c r="E250" s="166" t="s">
        <v>499</v>
      </c>
      <c r="F250" s="176" t="s">
        <v>529</v>
      </c>
      <c r="G250" s="176" t="s">
        <v>529</v>
      </c>
      <c r="H250" s="176" t="s">
        <v>529</v>
      </c>
      <c r="I250" s="176" t="s">
        <v>529</v>
      </c>
      <c r="J250" s="168">
        <v>0.9</v>
      </c>
      <c r="K250" s="169" t="str">
        <f>IFERROR(SUMIFS(#REF!,#REF!,$I250,#REF!,$R$2)/SUMIFS(#REF!,#REF!,$I250,#REF!,$R$2),"-")</f>
        <v>-</v>
      </c>
      <c r="L250" s="169" t="str">
        <f>IFERROR(SUMIFS(#REF!,#REF!,$I250,#REF!,$R$7)/SUMIFS(#REF!,#REF!,$I250,#REF!,$R$7),"-")</f>
        <v>-</v>
      </c>
      <c r="M250" s="170" t="str">
        <f>IFERROR(SUMIFS(#REF!,#REF!,$I250,#REF!,$R$3)/SUMIFS(#REF!,#REF!,$I250,#REF!,$R$3),"-")</f>
        <v>-</v>
      </c>
      <c r="N250" s="170" t="str">
        <f>IFERROR(SUMIFS(#REF!,#REF!,$I250,#REF!,"&lt;="&amp;$R$2,#REF!,"&gt;="&amp;$S$2)/SUMIFS(#REF!,#REF!,$I250,#REF!,"&lt;="&amp;$R$2,#REF!,"&gt;="&amp;$S$2),"-")</f>
        <v>-</v>
      </c>
      <c r="O250" s="142"/>
      <c r="P250" s="140"/>
    </row>
    <row r="251" spans="1:16">
      <c r="A251" s="138"/>
      <c r="B251" s="142"/>
      <c r="C251" s="175" t="s">
        <v>498</v>
      </c>
      <c r="D251" s="166" t="s">
        <v>26</v>
      </c>
      <c r="E251" s="166" t="s">
        <v>499</v>
      </c>
      <c r="F251" s="176" t="s">
        <v>531</v>
      </c>
      <c r="G251" s="176" t="s">
        <v>531</v>
      </c>
      <c r="H251" s="176" t="s">
        <v>531</v>
      </c>
      <c r="I251" s="176" t="s">
        <v>531</v>
      </c>
      <c r="J251" s="168">
        <v>0.9</v>
      </c>
      <c r="K251" s="169" t="str">
        <f>IFERROR(SUMIFS(#REF!,#REF!,$I251,#REF!,$R$2)/SUMIFS(#REF!,#REF!,$I251,#REF!,$R$2),"-")</f>
        <v>-</v>
      </c>
      <c r="L251" s="169" t="str">
        <f>IFERROR(SUMIFS(#REF!,#REF!,$I251,#REF!,$R$7)/SUMIFS(#REF!,#REF!,$I251,#REF!,$R$7),"-")</f>
        <v>-</v>
      </c>
      <c r="M251" s="170" t="str">
        <f>IFERROR(SUMIFS(#REF!,#REF!,$I251,#REF!,$R$3)/SUMIFS(#REF!,#REF!,$I251,#REF!,$R$3),"-")</f>
        <v>-</v>
      </c>
      <c r="N251" s="170" t="str">
        <f>IFERROR(SUMIFS(#REF!,#REF!,$I251,#REF!,"&lt;="&amp;$R$2,#REF!,"&gt;="&amp;$S$2)/SUMIFS(#REF!,#REF!,$I251,#REF!,"&lt;="&amp;$R$2,#REF!,"&gt;="&amp;$S$2),"-")</f>
        <v>-</v>
      </c>
      <c r="O251" s="142"/>
      <c r="P251" s="140"/>
    </row>
    <row r="252" spans="1:16">
      <c r="A252" s="138"/>
      <c r="B252" s="142"/>
      <c r="C252" s="175" t="s">
        <v>498</v>
      </c>
      <c r="D252" s="166" t="s">
        <v>237</v>
      </c>
      <c r="E252" s="166" t="s">
        <v>499</v>
      </c>
      <c r="F252" s="176" t="s">
        <v>533</v>
      </c>
      <c r="G252" s="176" t="s">
        <v>533</v>
      </c>
      <c r="H252" s="176" t="s">
        <v>533</v>
      </c>
      <c r="I252" s="176" t="s">
        <v>533</v>
      </c>
      <c r="J252" s="168">
        <v>0.9</v>
      </c>
      <c r="K252" s="169" t="str">
        <f>IFERROR(SUMIFS(#REF!,#REF!,$I252,#REF!,$R$2)/SUMIFS(#REF!,#REF!,$I252,#REF!,$R$2),"-")</f>
        <v>-</v>
      </c>
      <c r="L252" s="169" t="str">
        <f>IFERROR(SUMIFS(#REF!,#REF!,$I252,#REF!,$R$7)/SUMIFS(#REF!,#REF!,$I252,#REF!,$R$7),"-")</f>
        <v>-</v>
      </c>
      <c r="M252" s="170" t="str">
        <f>IFERROR(SUMIFS(#REF!,#REF!,$I252,#REF!,$R$3)/SUMIFS(#REF!,#REF!,$I252,#REF!,$R$3),"-")</f>
        <v>-</v>
      </c>
      <c r="N252" s="170" t="str">
        <f>IFERROR(SUMIFS(#REF!,#REF!,$I252,#REF!,"&lt;="&amp;$R$2,#REF!,"&gt;="&amp;$S$2)/SUMIFS(#REF!,#REF!,$I252,#REF!,"&lt;="&amp;$R$2,#REF!,"&gt;="&amp;$S$2),"-")</f>
        <v>-</v>
      </c>
      <c r="O252" s="142"/>
      <c r="P252" s="140"/>
    </row>
    <row r="253" spans="1:16">
      <c r="A253" s="138"/>
      <c r="B253" s="142"/>
      <c r="C253" s="175" t="s">
        <v>498</v>
      </c>
      <c r="D253" s="166" t="s">
        <v>237</v>
      </c>
      <c r="E253" s="166" t="s">
        <v>499</v>
      </c>
      <c r="F253" s="176" t="s">
        <v>535</v>
      </c>
      <c r="G253" s="176" t="s">
        <v>535</v>
      </c>
      <c r="H253" s="176" t="s">
        <v>535</v>
      </c>
      <c r="I253" s="176" t="s">
        <v>535</v>
      </c>
      <c r="J253" s="168">
        <v>0.9</v>
      </c>
      <c r="K253" s="169" t="str">
        <f>IFERROR(SUMIFS(#REF!,#REF!,$I253,#REF!,$R$2)/SUMIFS(#REF!,#REF!,$I253,#REF!,$R$2),"-")</f>
        <v>-</v>
      </c>
      <c r="L253" s="169" t="str">
        <f>IFERROR(SUMIFS(#REF!,#REF!,$I253,#REF!,$R$7)/SUMIFS(#REF!,#REF!,$I253,#REF!,$R$7),"-")</f>
        <v>-</v>
      </c>
      <c r="M253" s="170" t="str">
        <f>IFERROR(SUMIFS(#REF!,#REF!,$I253,#REF!,$R$3)/SUMIFS(#REF!,#REF!,$I253,#REF!,$R$3),"-")</f>
        <v>-</v>
      </c>
      <c r="N253" s="170" t="str">
        <f>IFERROR(SUMIFS(#REF!,#REF!,$I253,#REF!,"&lt;="&amp;$R$2,#REF!,"&gt;="&amp;$S$2)/SUMIFS(#REF!,#REF!,$I253,#REF!,"&lt;="&amp;$R$2,#REF!,"&gt;="&amp;$S$2),"-")</f>
        <v>-</v>
      </c>
      <c r="O253" s="142"/>
      <c r="P253" s="140"/>
    </row>
    <row r="254" spans="1:16">
      <c r="A254" s="138"/>
      <c r="B254" s="142"/>
      <c r="C254" s="175" t="s">
        <v>498</v>
      </c>
      <c r="D254" s="166" t="s">
        <v>26</v>
      </c>
      <c r="E254" s="166" t="s">
        <v>499</v>
      </c>
      <c r="F254" s="176" t="s">
        <v>537</v>
      </c>
      <c r="G254" s="176" t="s">
        <v>537</v>
      </c>
      <c r="H254" s="176" t="s">
        <v>537</v>
      </c>
      <c r="I254" s="176" t="s">
        <v>537</v>
      </c>
      <c r="J254" s="168">
        <v>0.9</v>
      </c>
      <c r="K254" s="169" t="str">
        <f>IFERROR(SUMIFS(#REF!,#REF!,$I254,#REF!,$R$2)/SUMIFS(#REF!,#REF!,$I254,#REF!,$R$2),"-")</f>
        <v>-</v>
      </c>
      <c r="L254" s="169" t="str">
        <f>IFERROR(SUMIFS(#REF!,#REF!,$I254,#REF!,$R$7)/SUMIFS(#REF!,#REF!,$I254,#REF!,$R$7),"-")</f>
        <v>-</v>
      </c>
      <c r="M254" s="170" t="str">
        <f>IFERROR(SUMIFS(#REF!,#REF!,$I254,#REF!,$R$3)/SUMIFS(#REF!,#REF!,$I254,#REF!,$R$3),"-")</f>
        <v>-</v>
      </c>
      <c r="N254" s="170" t="str">
        <f>IFERROR(SUMIFS(#REF!,#REF!,$I254,#REF!,"&lt;="&amp;$R$2,#REF!,"&gt;="&amp;$S$2)/SUMIFS(#REF!,#REF!,$I254,#REF!,"&lt;="&amp;$R$2,#REF!,"&gt;="&amp;$S$2),"-")</f>
        <v>-</v>
      </c>
      <c r="O254" s="142"/>
      <c r="P254" s="140"/>
    </row>
    <row r="255" spans="1:16">
      <c r="A255" s="138"/>
      <c r="B255" s="142"/>
      <c r="C255" s="175" t="s">
        <v>498</v>
      </c>
      <c r="D255" s="166" t="s">
        <v>26</v>
      </c>
      <c r="E255" s="166" t="s">
        <v>499</v>
      </c>
      <c r="F255" s="176" t="s">
        <v>539</v>
      </c>
      <c r="G255" s="176" t="s">
        <v>539</v>
      </c>
      <c r="H255" s="176" t="s">
        <v>539</v>
      </c>
      <c r="I255" s="176" t="s">
        <v>539</v>
      </c>
      <c r="J255" s="168">
        <v>0.9</v>
      </c>
      <c r="K255" s="169" t="str">
        <f>IFERROR(SUMIFS(#REF!,#REF!,$I255,#REF!,$R$2)/SUMIFS(#REF!,#REF!,$I255,#REF!,$R$2),"-")</f>
        <v>-</v>
      </c>
      <c r="L255" s="169" t="str">
        <f>IFERROR(SUMIFS(#REF!,#REF!,$I255,#REF!,$R$7)/SUMIFS(#REF!,#REF!,$I255,#REF!,$R$7),"-")</f>
        <v>-</v>
      </c>
      <c r="M255" s="170" t="str">
        <f>IFERROR(SUMIFS(#REF!,#REF!,$I255,#REF!,$R$3)/SUMIFS(#REF!,#REF!,$I255,#REF!,$R$3),"-")</f>
        <v>-</v>
      </c>
      <c r="N255" s="170" t="str">
        <f>IFERROR(SUMIFS(#REF!,#REF!,$I255,#REF!,"&lt;="&amp;$R$2,#REF!,"&gt;="&amp;$S$2)/SUMIFS(#REF!,#REF!,$I255,#REF!,"&lt;="&amp;$R$2,#REF!,"&gt;="&amp;$S$2),"-")</f>
        <v>-</v>
      </c>
      <c r="O255" s="142"/>
      <c r="P255" s="140"/>
    </row>
    <row r="256" spans="1:16">
      <c r="A256" s="138"/>
      <c r="B256" s="142"/>
      <c r="C256" s="175" t="s">
        <v>498</v>
      </c>
      <c r="D256" s="166" t="s">
        <v>237</v>
      </c>
      <c r="E256" s="166" t="s">
        <v>499</v>
      </c>
      <c r="F256" s="176" t="s">
        <v>541</v>
      </c>
      <c r="G256" s="176" t="s">
        <v>541</v>
      </c>
      <c r="H256" s="176" t="s">
        <v>541</v>
      </c>
      <c r="I256" s="176" t="s">
        <v>541</v>
      </c>
      <c r="J256" s="168">
        <v>0.9</v>
      </c>
      <c r="K256" s="169" t="str">
        <f>IFERROR(SUMIFS(#REF!,#REF!,$I256,#REF!,$R$2)/SUMIFS(#REF!,#REF!,$I256,#REF!,$R$2),"-")</f>
        <v>-</v>
      </c>
      <c r="L256" s="169" t="str">
        <f>IFERROR(SUMIFS(#REF!,#REF!,$I256,#REF!,$R$7)/SUMIFS(#REF!,#REF!,$I256,#REF!,$R$7),"-")</f>
        <v>-</v>
      </c>
      <c r="M256" s="170" t="str">
        <f>IFERROR(SUMIFS(#REF!,#REF!,$I256,#REF!,$R$3)/SUMIFS(#REF!,#REF!,$I256,#REF!,$R$3),"-")</f>
        <v>-</v>
      </c>
      <c r="N256" s="170" t="str">
        <f>IFERROR(SUMIFS(#REF!,#REF!,$I256,#REF!,"&lt;="&amp;$R$2,#REF!,"&gt;="&amp;$S$2)/SUMIFS(#REF!,#REF!,$I256,#REF!,"&lt;="&amp;$R$2,#REF!,"&gt;="&amp;$S$2),"-")</f>
        <v>-</v>
      </c>
      <c r="O256" s="142"/>
      <c r="P256" s="140"/>
    </row>
    <row r="257" spans="1:16">
      <c r="A257" s="138"/>
      <c r="B257" s="142"/>
      <c r="C257" s="175" t="s">
        <v>498</v>
      </c>
      <c r="D257" s="166" t="s">
        <v>237</v>
      </c>
      <c r="E257" s="166" t="s">
        <v>499</v>
      </c>
      <c r="F257" s="176" t="s">
        <v>543</v>
      </c>
      <c r="G257" s="176" t="s">
        <v>543</v>
      </c>
      <c r="H257" s="176" t="s">
        <v>543</v>
      </c>
      <c r="I257" s="176" t="s">
        <v>543</v>
      </c>
      <c r="J257" s="168">
        <v>0.9</v>
      </c>
      <c r="K257" s="169" t="str">
        <f>IFERROR(SUMIFS(#REF!,#REF!,$I257,#REF!,$R$2)/SUMIFS(#REF!,#REF!,$I257,#REF!,$R$2),"-")</f>
        <v>-</v>
      </c>
      <c r="L257" s="169" t="str">
        <f>IFERROR(SUMIFS(#REF!,#REF!,$I257,#REF!,$R$7)/SUMIFS(#REF!,#REF!,$I257,#REF!,$R$7),"-")</f>
        <v>-</v>
      </c>
      <c r="M257" s="170" t="str">
        <f>IFERROR(SUMIFS(#REF!,#REF!,$I257,#REF!,$R$3)/SUMIFS(#REF!,#REF!,$I257,#REF!,$R$3),"-")</f>
        <v>-</v>
      </c>
      <c r="N257" s="170" t="str">
        <f>IFERROR(SUMIFS(#REF!,#REF!,$I257,#REF!,"&lt;="&amp;$R$2,#REF!,"&gt;="&amp;$S$2)/SUMIFS(#REF!,#REF!,$I257,#REF!,"&lt;="&amp;$R$2,#REF!,"&gt;="&amp;$S$2),"-")</f>
        <v>-</v>
      </c>
      <c r="O257" s="142"/>
      <c r="P257" s="140"/>
    </row>
    <row r="258" spans="1:16">
      <c r="A258" s="138"/>
      <c r="B258" s="142"/>
      <c r="C258" s="175" t="s">
        <v>498</v>
      </c>
      <c r="D258" s="166" t="s">
        <v>237</v>
      </c>
      <c r="E258" s="166" t="s">
        <v>499</v>
      </c>
      <c r="F258" s="176" t="s">
        <v>545</v>
      </c>
      <c r="G258" s="176" t="s">
        <v>545</v>
      </c>
      <c r="H258" s="176" t="s">
        <v>545</v>
      </c>
      <c r="I258" s="176" t="s">
        <v>545</v>
      </c>
      <c r="J258" s="168">
        <v>0.9</v>
      </c>
      <c r="K258" s="169" t="str">
        <f>IFERROR(SUMIFS(#REF!,#REF!,$I258,#REF!,$R$2)/SUMIFS(#REF!,#REF!,$I258,#REF!,$R$2),"-")</f>
        <v>-</v>
      </c>
      <c r="L258" s="169" t="str">
        <f>IFERROR(SUMIFS(#REF!,#REF!,$I258,#REF!,$R$7)/SUMIFS(#REF!,#REF!,$I258,#REF!,$R$7),"-")</f>
        <v>-</v>
      </c>
      <c r="M258" s="170" t="str">
        <f>IFERROR(SUMIFS(#REF!,#REF!,$I258,#REF!,$R$3)/SUMIFS(#REF!,#REF!,$I258,#REF!,$R$3),"-")</f>
        <v>-</v>
      </c>
      <c r="N258" s="170" t="str">
        <f>IFERROR(SUMIFS(#REF!,#REF!,$I258,#REF!,"&lt;="&amp;$R$2,#REF!,"&gt;="&amp;$S$2)/SUMIFS(#REF!,#REF!,$I258,#REF!,"&lt;="&amp;$R$2,#REF!,"&gt;="&amp;$S$2),"-")</f>
        <v>-</v>
      </c>
      <c r="O258" s="142"/>
      <c r="P258" s="140"/>
    </row>
    <row r="259" spans="1:16">
      <c r="A259" s="138"/>
      <c r="B259" s="142"/>
      <c r="C259" s="175" t="s">
        <v>498</v>
      </c>
      <c r="D259" s="166" t="s">
        <v>237</v>
      </c>
      <c r="E259" s="166" t="s">
        <v>499</v>
      </c>
      <c r="F259" s="176" t="s">
        <v>547</v>
      </c>
      <c r="G259" s="176" t="s">
        <v>547</v>
      </c>
      <c r="H259" s="176" t="s">
        <v>547</v>
      </c>
      <c r="I259" s="176" t="s">
        <v>547</v>
      </c>
      <c r="J259" s="168">
        <v>0.9</v>
      </c>
      <c r="K259" s="169" t="str">
        <f>IFERROR(SUMIFS(#REF!,#REF!,$I259,#REF!,$R$2)/SUMIFS(#REF!,#REF!,$I259,#REF!,$R$2),"-")</f>
        <v>-</v>
      </c>
      <c r="L259" s="169" t="str">
        <f>IFERROR(SUMIFS(#REF!,#REF!,$I259,#REF!,$R$7)/SUMIFS(#REF!,#REF!,$I259,#REF!,$R$7),"-")</f>
        <v>-</v>
      </c>
      <c r="M259" s="170" t="str">
        <f>IFERROR(SUMIFS(#REF!,#REF!,$I259,#REF!,$R$3)/SUMIFS(#REF!,#REF!,$I259,#REF!,$R$3),"-")</f>
        <v>-</v>
      </c>
      <c r="N259" s="170" t="str">
        <f>IFERROR(SUMIFS(#REF!,#REF!,$I259,#REF!,"&lt;="&amp;$R$2,#REF!,"&gt;="&amp;$S$2)/SUMIFS(#REF!,#REF!,$I259,#REF!,"&lt;="&amp;$R$2,#REF!,"&gt;="&amp;$S$2),"-")</f>
        <v>-</v>
      </c>
      <c r="O259" s="142"/>
      <c r="P259" s="140"/>
    </row>
    <row r="260" spans="1:16">
      <c r="A260" s="138"/>
      <c r="B260" s="142"/>
      <c r="C260" s="175" t="s">
        <v>498</v>
      </c>
      <c r="D260" s="166" t="s">
        <v>237</v>
      </c>
      <c r="E260" s="166" t="s">
        <v>499</v>
      </c>
      <c r="F260" s="176" t="s">
        <v>549</v>
      </c>
      <c r="G260" s="176" t="s">
        <v>549</v>
      </c>
      <c r="H260" s="176" t="s">
        <v>549</v>
      </c>
      <c r="I260" s="176" t="s">
        <v>549</v>
      </c>
      <c r="J260" s="168">
        <v>0.9</v>
      </c>
      <c r="K260" s="169" t="str">
        <f>IFERROR(SUMIFS(#REF!,#REF!,$I260,#REF!,$R$2)/SUMIFS(#REF!,#REF!,$I260,#REF!,$R$2),"-")</f>
        <v>-</v>
      </c>
      <c r="L260" s="169" t="str">
        <f>IFERROR(SUMIFS(#REF!,#REF!,$I260,#REF!,$R$7)/SUMIFS(#REF!,#REF!,$I260,#REF!,$R$7),"-")</f>
        <v>-</v>
      </c>
      <c r="M260" s="170" t="str">
        <f>IFERROR(SUMIFS(#REF!,#REF!,$I260,#REF!,$R$3)/SUMIFS(#REF!,#REF!,$I260,#REF!,$R$3),"-")</f>
        <v>-</v>
      </c>
      <c r="N260" s="170" t="str">
        <f>IFERROR(SUMIFS(#REF!,#REF!,$I260,#REF!,"&lt;="&amp;$R$2,#REF!,"&gt;="&amp;$S$2)/SUMIFS(#REF!,#REF!,$I260,#REF!,"&lt;="&amp;$R$2,#REF!,"&gt;="&amp;$S$2),"-")</f>
        <v>-</v>
      </c>
      <c r="O260" s="142"/>
      <c r="P260" s="140"/>
    </row>
    <row r="261" spans="1:16">
      <c r="A261" s="138"/>
      <c r="B261" s="142"/>
      <c r="C261" s="175" t="s">
        <v>498</v>
      </c>
      <c r="D261" s="166" t="s">
        <v>237</v>
      </c>
      <c r="E261" s="166" t="s">
        <v>499</v>
      </c>
      <c r="F261" s="176" t="s">
        <v>551</v>
      </c>
      <c r="G261" s="176" t="s">
        <v>551</v>
      </c>
      <c r="H261" s="176" t="s">
        <v>551</v>
      </c>
      <c r="I261" s="176" t="s">
        <v>551</v>
      </c>
      <c r="J261" s="168">
        <v>0.9</v>
      </c>
      <c r="K261" s="169" t="str">
        <f>IFERROR(SUMIFS(#REF!,#REF!,$I261,#REF!,$R$2)/SUMIFS(#REF!,#REF!,$I261,#REF!,$R$2),"-")</f>
        <v>-</v>
      </c>
      <c r="L261" s="169" t="str">
        <f>IFERROR(SUMIFS(#REF!,#REF!,$I261,#REF!,$R$7)/SUMIFS(#REF!,#REF!,$I261,#REF!,$R$7),"-")</f>
        <v>-</v>
      </c>
      <c r="M261" s="170" t="str">
        <f>IFERROR(SUMIFS(#REF!,#REF!,$I261,#REF!,$R$3)/SUMIFS(#REF!,#REF!,$I261,#REF!,$R$3),"-")</f>
        <v>-</v>
      </c>
      <c r="N261" s="170" t="str">
        <f>IFERROR(SUMIFS(#REF!,#REF!,$I261,#REF!,"&lt;="&amp;$R$2,#REF!,"&gt;="&amp;$S$2)/SUMIFS(#REF!,#REF!,$I261,#REF!,"&lt;="&amp;$R$2,#REF!,"&gt;="&amp;$S$2),"-")</f>
        <v>-</v>
      </c>
      <c r="O261" s="142"/>
      <c r="P261" s="140"/>
    </row>
    <row r="262" spans="1:16">
      <c r="A262" s="138"/>
      <c r="B262" s="142"/>
      <c r="C262" s="175" t="s">
        <v>498</v>
      </c>
      <c r="D262" s="166" t="s">
        <v>237</v>
      </c>
      <c r="E262" s="166" t="s">
        <v>499</v>
      </c>
      <c r="F262" s="176" t="s">
        <v>553</v>
      </c>
      <c r="G262" s="176" t="s">
        <v>553</v>
      </c>
      <c r="H262" s="176" t="s">
        <v>553</v>
      </c>
      <c r="I262" s="176" t="s">
        <v>553</v>
      </c>
      <c r="J262" s="168">
        <v>0.9</v>
      </c>
      <c r="K262" s="169" t="str">
        <f>IFERROR(SUMIFS(#REF!,#REF!,$I262,#REF!,$R$2)/SUMIFS(#REF!,#REF!,$I262,#REF!,$R$2),"-")</f>
        <v>-</v>
      </c>
      <c r="L262" s="169" t="str">
        <f>IFERROR(SUMIFS(#REF!,#REF!,$I262,#REF!,$R$7)/SUMIFS(#REF!,#REF!,$I262,#REF!,$R$7),"-")</f>
        <v>-</v>
      </c>
      <c r="M262" s="170" t="str">
        <f>IFERROR(SUMIFS(#REF!,#REF!,$I262,#REF!,$R$3)/SUMIFS(#REF!,#REF!,$I262,#REF!,$R$3),"-")</f>
        <v>-</v>
      </c>
      <c r="N262" s="170" t="str">
        <f>IFERROR(SUMIFS(#REF!,#REF!,$I262,#REF!,"&lt;="&amp;$R$2,#REF!,"&gt;="&amp;$S$2)/SUMIFS(#REF!,#REF!,$I262,#REF!,"&lt;="&amp;$R$2,#REF!,"&gt;="&amp;$S$2),"-")</f>
        <v>-</v>
      </c>
      <c r="O262" s="142"/>
      <c r="P262" s="140"/>
    </row>
    <row r="263" spans="1:16">
      <c r="A263" s="138"/>
      <c r="B263" s="142"/>
      <c r="C263" s="175" t="s">
        <v>498</v>
      </c>
      <c r="D263" s="166" t="s">
        <v>237</v>
      </c>
      <c r="E263" s="166" t="s">
        <v>499</v>
      </c>
      <c r="F263" s="176" t="s">
        <v>555</v>
      </c>
      <c r="G263" s="176" t="s">
        <v>555</v>
      </c>
      <c r="H263" s="176" t="s">
        <v>555</v>
      </c>
      <c r="I263" s="176" t="s">
        <v>555</v>
      </c>
      <c r="J263" s="168">
        <v>0.9</v>
      </c>
      <c r="K263" s="169" t="str">
        <f>IFERROR(SUMIFS(#REF!,#REF!,$I263,#REF!,$R$2)/SUMIFS(#REF!,#REF!,$I263,#REF!,$R$2),"-")</f>
        <v>-</v>
      </c>
      <c r="L263" s="169" t="str">
        <f>IFERROR(SUMIFS(#REF!,#REF!,$I263,#REF!,$R$7)/SUMIFS(#REF!,#REF!,$I263,#REF!,$R$7),"-")</f>
        <v>-</v>
      </c>
      <c r="M263" s="170" t="str">
        <f>IFERROR(SUMIFS(#REF!,#REF!,$I263,#REF!,$R$3)/SUMIFS(#REF!,#REF!,$I263,#REF!,$R$3),"-")</f>
        <v>-</v>
      </c>
      <c r="N263" s="170" t="str">
        <f>IFERROR(SUMIFS(#REF!,#REF!,$I263,#REF!,"&lt;="&amp;$R$2,#REF!,"&gt;="&amp;$S$2)/SUMIFS(#REF!,#REF!,$I263,#REF!,"&lt;="&amp;$R$2,#REF!,"&gt;="&amp;$S$2),"-")</f>
        <v>-</v>
      </c>
      <c r="O263" s="142"/>
      <c r="P263" s="140"/>
    </row>
    <row r="264" spans="1:16">
      <c r="A264" s="138"/>
      <c r="B264" s="142"/>
      <c r="C264" s="175" t="s">
        <v>498</v>
      </c>
      <c r="D264" s="166" t="s">
        <v>26</v>
      </c>
      <c r="E264" s="166" t="s">
        <v>499</v>
      </c>
      <c r="F264" s="176" t="s">
        <v>557</v>
      </c>
      <c r="G264" s="176" t="s">
        <v>557</v>
      </c>
      <c r="H264" s="176" t="s">
        <v>557</v>
      </c>
      <c r="I264" s="176" t="s">
        <v>557</v>
      </c>
      <c r="J264" s="168">
        <v>0.9</v>
      </c>
      <c r="K264" s="169" t="str">
        <f>IFERROR(SUMIFS(#REF!,#REF!,$I264,#REF!,$R$2)/SUMIFS(#REF!,#REF!,$I264,#REF!,$R$2),"-")</f>
        <v>-</v>
      </c>
      <c r="L264" s="169" t="str">
        <f>IFERROR(SUMIFS(#REF!,#REF!,$I264,#REF!,$R$7)/SUMIFS(#REF!,#REF!,$I264,#REF!,$R$7),"-")</f>
        <v>-</v>
      </c>
      <c r="M264" s="170" t="str">
        <f>IFERROR(SUMIFS(#REF!,#REF!,$I264,#REF!,$R$3)/SUMIFS(#REF!,#REF!,$I264,#REF!,$R$3),"-")</f>
        <v>-</v>
      </c>
      <c r="N264" s="170" t="str">
        <f>IFERROR(SUMIFS(#REF!,#REF!,$I264,#REF!,"&lt;="&amp;$R$2,#REF!,"&gt;="&amp;$S$2)/SUMIFS(#REF!,#REF!,$I264,#REF!,"&lt;="&amp;$R$2,#REF!,"&gt;="&amp;$S$2),"-")</f>
        <v>-</v>
      </c>
      <c r="O264" s="142"/>
      <c r="P264" s="140"/>
    </row>
    <row r="265" spans="1:16">
      <c r="A265" s="138"/>
      <c r="B265" s="142"/>
      <c r="C265" s="175" t="s">
        <v>498</v>
      </c>
      <c r="D265" s="166" t="s">
        <v>26</v>
      </c>
      <c r="E265" s="166" t="s">
        <v>499</v>
      </c>
      <c r="F265" s="176" t="s">
        <v>559</v>
      </c>
      <c r="G265" s="176" t="s">
        <v>559</v>
      </c>
      <c r="H265" s="176" t="s">
        <v>559</v>
      </c>
      <c r="I265" s="176" t="s">
        <v>559</v>
      </c>
      <c r="J265" s="168">
        <v>0.9</v>
      </c>
      <c r="K265" s="169" t="str">
        <f>IFERROR(SUMIFS(#REF!,#REF!,$I265,#REF!,$R$2)/SUMIFS(#REF!,#REF!,$I265,#REF!,$R$2),"-")</f>
        <v>-</v>
      </c>
      <c r="L265" s="169" t="str">
        <f>IFERROR(SUMIFS(#REF!,#REF!,$I265,#REF!,$R$7)/SUMIFS(#REF!,#REF!,$I265,#REF!,$R$7),"-")</f>
        <v>-</v>
      </c>
      <c r="M265" s="170" t="str">
        <f>IFERROR(SUMIFS(#REF!,#REF!,$I265,#REF!,$R$3)/SUMIFS(#REF!,#REF!,$I265,#REF!,$R$3),"-")</f>
        <v>-</v>
      </c>
      <c r="N265" s="170" t="str">
        <f>IFERROR(SUMIFS(#REF!,#REF!,$I265,#REF!,"&lt;="&amp;$R$2,#REF!,"&gt;="&amp;$S$2)/SUMIFS(#REF!,#REF!,$I265,#REF!,"&lt;="&amp;$R$2,#REF!,"&gt;="&amp;$S$2),"-")</f>
        <v>-</v>
      </c>
      <c r="O265" s="142"/>
      <c r="P265" s="140"/>
    </row>
    <row r="266" spans="1:16">
      <c r="A266" s="138"/>
      <c r="B266" s="142"/>
      <c r="C266" s="175" t="s">
        <v>498</v>
      </c>
      <c r="D266" s="166" t="s">
        <v>237</v>
      </c>
      <c r="E266" s="166" t="s">
        <v>499</v>
      </c>
      <c r="F266" s="176" t="s">
        <v>561</v>
      </c>
      <c r="G266" s="176" t="s">
        <v>561</v>
      </c>
      <c r="H266" s="176" t="s">
        <v>561</v>
      </c>
      <c r="I266" s="176" t="s">
        <v>561</v>
      </c>
      <c r="J266" s="168">
        <v>0.9</v>
      </c>
      <c r="K266" s="169" t="str">
        <f>IFERROR(SUMIFS(#REF!,#REF!,$I266,#REF!,$R$2)/SUMIFS(#REF!,#REF!,$I266,#REF!,$R$2),"-")</f>
        <v>-</v>
      </c>
      <c r="L266" s="169" t="str">
        <f>IFERROR(SUMIFS(#REF!,#REF!,$I266,#REF!,$R$7)/SUMIFS(#REF!,#REF!,$I266,#REF!,$R$7),"-")</f>
        <v>-</v>
      </c>
      <c r="M266" s="170" t="str">
        <f>IFERROR(SUMIFS(#REF!,#REF!,$I266,#REF!,$R$3)/SUMIFS(#REF!,#REF!,$I266,#REF!,$R$3),"-")</f>
        <v>-</v>
      </c>
      <c r="N266" s="170" t="str">
        <f>IFERROR(SUMIFS(#REF!,#REF!,$I266,#REF!,"&lt;="&amp;$R$2,#REF!,"&gt;="&amp;$S$2)/SUMIFS(#REF!,#REF!,$I266,#REF!,"&lt;="&amp;$R$2,#REF!,"&gt;="&amp;$S$2),"-")</f>
        <v>-</v>
      </c>
      <c r="O266" s="142"/>
      <c r="P266" s="140"/>
    </row>
    <row r="267" spans="1:16">
      <c r="A267" s="138"/>
      <c r="B267" s="142"/>
      <c r="C267" s="175" t="s">
        <v>498</v>
      </c>
      <c r="D267" s="166" t="s">
        <v>26</v>
      </c>
      <c r="E267" s="166" t="s">
        <v>499</v>
      </c>
      <c r="F267" s="176" t="s">
        <v>563</v>
      </c>
      <c r="G267" s="176" t="s">
        <v>563</v>
      </c>
      <c r="H267" s="176" t="s">
        <v>563</v>
      </c>
      <c r="I267" s="176" t="s">
        <v>563</v>
      </c>
      <c r="J267" s="168">
        <v>0.9</v>
      </c>
      <c r="K267" s="169" t="str">
        <f>IFERROR(SUMIFS(#REF!,#REF!,$I267,#REF!,$R$2)/SUMIFS(#REF!,#REF!,$I267,#REF!,$R$2),"-")</f>
        <v>-</v>
      </c>
      <c r="L267" s="169" t="str">
        <f>IFERROR(SUMIFS(#REF!,#REF!,$I267,#REF!,$R$7)/SUMIFS(#REF!,#REF!,$I267,#REF!,$R$7),"-")</f>
        <v>-</v>
      </c>
      <c r="M267" s="170" t="str">
        <f>IFERROR(SUMIFS(#REF!,#REF!,$I267,#REF!,$R$3)/SUMIFS(#REF!,#REF!,$I267,#REF!,$R$3),"-")</f>
        <v>-</v>
      </c>
      <c r="N267" s="170" t="str">
        <f>IFERROR(SUMIFS(#REF!,#REF!,$I267,#REF!,"&lt;="&amp;$R$2,#REF!,"&gt;="&amp;$S$2)/SUMIFS(#REF!,#REF!,$I267,#REF!,"&lt;="&amp;$R$2,#REF!,"&gt;="&amp;$S$2),"-")</f>
        <v>-</v>
      </c>
      <c r="O267" s="142"/>
      <c r="P267" s="140"/>
    </row>
    <row r="268" spans="1:16">
      <c r="A268" s="138"/>
      <c r="B268" s="142"/>
      <c r="C268" s="175" t="s">
        <v>498</v>
      </c>
      <c r="D268" s="166" t="s">
        <v>26</v>
      </c>
      <c r="E268" s="166" t="s">
        <v>499</v>
      </c>
      <c r="F268" s="176" t="s">
        <v>565</v>
      </c>
      <c r="G268" s="176" t="s">
        <v>565</v>
      </c>
      <c r="H268" s="176" t="s">
        <v>565</v>
      </c>
      <c r="I268" s="176" t="s">
        <v>565</v>
      </c>
      <c r="J268" s="168">
        <v>0.9</v>
      </c>
      <c r="K268" s="169" t="str">
        <f>IFERROR(SUMIFS(#REF!,#REF!,$I268,#REF!,$R$2)/SUMIFS(#REF!,#REF!,$I268,#REF!,$R$2),"-")</f>
        <v>-</v>
      </c>
      <c r="L268" s="169" t="str">
        <f>IFERROR(SUMIFS(#REF!,#REF!,$I268,#REF!,$R$7)/SUMIFS(#REF!,#REF!,$I268,#REF!,$R$7),"-")</f>
        <v>-</v>
      </c>
      <c r="M268" s="170" t="str">
        <f>IFERROR(SUMIFS(#REF!,#REF!,$I268,#REF!,$R$3)/SUMIFS(#REF!,#REF!,$I268,#REF!,$R$3),"-")</f>
        <v>-</v>
      </c>
      <c r="N268" s="170" t="str">
        <f>IFERROR(SUMIFS(#REF!,#REF!,$I268,#REF!,"&lt;="&amp;$R$2,#REF!,"&gt;="&amp;$S$2)/SUMIFS(#REF!,#REF!,$I268,#REF!,"&lt;="&amp;$R$2,#REF!,"&gt;="&amp;$S$2),"-")</f>
        <v>-</v>
      </c>
      <c r="O268" s="142"/>
      <c r="P268" s="140"/>
    </row>
    <row r="269" spans="1:16">
      <c r="A269" s="138"/>
      <c r="B269" s="142"/>
      <c r="C269" s="175" t="s">
        <v>498</v>
      </c>
      <c r="D269" s="166" t="s">
        <v>26</v>
      </c>
      <c r="E269" s="166" t="s">
        <v>499</v>
      </c>
      <c r="F269" s="176" t="s">
        <v>567</v>
      </c>
      <c r="G269" s="176" t="s">
        <v>567</v>
      </c>
      <c r="H269" s="176" t="s">
        <v>567</v>
      </c>
      <c r="I269" s="176" t="s">
        <v>567</v>
      </c>
      <c r="J269" s="168">
        <v>0.9</v>
      </c>
      <c r="K269" s="169" t="str">
        <f>IFERROR(SUMIFS(#REF!,#REF!,$I269,#REF!,$R$2)/SUMIFS(#REF!,#REF!,$I269,#REF!,$R$2),"-")</f>
        <v>-</v>
      </c>
      <c r="L269" s="169" t="str">
        <f>IFERROR(SUMIFS(#REF!,#REF!,$I269,#REF!,$R$7)/SUMIFS(#REF!,#REF!,$I269,#REF!,$R$7),"-")</f>
        <v>-</v>
      </c>
      <c r="M269" s="170" t="str">
        <f>IFERROR(SUMIFS(#REF!,#REF!,$I269,#REF!,$R$3)/SUMIFS(#REF!,#REF!,$I269,#REF!,$R$3),"-")</f>
        <v>-</v>
      </c>
      <c r="N269" s="170" t="str">
        <f>IFERROR(SUMIFS(#REF!,#REF!,$I269,#REF!,"&lt;="&amp;$R$2,#REF!,"&gt;="&amp;$S$2)/SUMIFS(#REF!,#REF!,$I269,#REF!,"&lt;="&amp;$R$2,#REF!,"&gt;="&amp;$S$2),"-")</f>
        <v>-</v>
      </c>
      <c r="O269" s="142"/>
      <c r="P269" s="140"/>
    </row>
    <row r="270" spans="1:16">
      <c r="A270" s="138"/>
      <c r="B270" s="142"/>
      <c r="C270" s="175" t="s">
        <v>498</v>
      </c>
      <c r="D270" s="166" t="s">
        <v>26</v>
      </c>
      <c r="E270" s="166" t="s">
        <v>499</v>
      </c>
      <c r="F270" s="176" t="s">
        <v>569</v>
      </c>
      <c r="G270" s="176" t="s">
        <v>569</v>
      </c>
      <c r="H270" s="176" t="s">
        <v>569</v>
      </c>
      <c r="I270" s="176" t="s">
        <v>569</v>
      </c>
      <c r="J270" s="168">
        <v>0.9</v>
      </c>
      <c r="K270" s="169" t="str">
        <f>IFERROR(SUMIFS(#REF!,#REF!,$I270,#REF!,$R$2)/SUMIFS(#REF!,#REF!,$I270,#REF!,$R$2),"-")</f>
        <v>-</v>
      </c>
      <c r="L270" s="169" t="str">
        <f>IFERROR(SUMIFS(#REF!,#REF!,$I270,#REF!,$R$7)/SUMIFS(#REF!,#REF!,$I270,#REF!,$R$7),"-")</f>
        <v>-</v>
      </c>
      <c r="M270" s="170" t="str">
        <f>IFERROR(SUMIFS(#REF!,#REF!,$I270,#REF!,$R$3)/SUMIFS(#REF!,#REF!,$I270,#REF!,$R$3),"-")</f>
        <v>-</v>
      </c>
      <c r="N270" s="170" t="str">
        <f>IFERROR(SUMIFS(#REF!,#REF!,$I270,#REF!,"&lt;="&amp;$R$2,#REF!,"&gt;="&amp;$S$2)/SUMIFS(#REF!,#REF!,$I270,#REF!,"&lt;="&amp;$R$2,#REF!,"&gt;="&amp;$S$2),"-")</f>
        <v>-</v>
      </c>
      <c r="O270" s="142"/>
      <c r="P270" s="140"/>
    </row>
    <row r="271" spans="1:16">
      <c r="A271" s="138"/>
      <c r="B271" s="142"/>
      <c r="C271" s="175" t="s">
        <v>498</v>
      </c>
      <c r="D271" s="166" t="s">
        <v>26</v>
      </c>
      <c r="E271" s="166" t="s">
        <v>499</v>
      </c>
      <c r="F271" s="176" t="s">
        <v>571</v>
      </c>
      <c r="G271" s="176" t="s">
        <v>571</v>
      </c>
      <c r="H271" s="176" t="s">
        <v>571</v>
      </c>
      <c r="I271" s="176" t="s">
        <v>571</v>
      </c>
      <c r="J271" s="168">
        <v>0.9</v>
      </c>
      <c r="K271" s="169" t="str">
        <f>IFERROR(SUMIFS(#REF!,#REF!,$I271,#REF!,$R$2)/SUMIFS(#REF!,#REF!,$I271,#REF!,$R$2),"-")</f>
        <v>-</v>
      </c>
      <c r="L271" s="169" t="str">
        <f>IFERROR(SUMIFS(#REF!,#REF!,$I271,#REF!,$R$7)/SUMIFS(#REF!,#REF!,$I271,#REF!,$R$7),"-")</f>
        <v>-</v>
      </c>
      <c r="M271" s="170" t="str">
        <f>IFERROR(SUMIFS(#REF!,#REF!,$I271,#REF!,$R$3)/SUMIFS(#REF!,#REF!,$I271,#REF!,$R$3),"-")</f>
        <v>-</v>
      </c>
      <c r="N271" s="170" t="str">
        <f>IFERROR(SUMIFS(#REF!,#REF!,$I271,#REF!,"&lt;="&amp;$R$2,#REF!,"&gt;="&amp;$S$2)/SUMIFS(#REF!,#REF!,$I271,#REF!,"&lt;="&amp;$R$2,#REF!,"&gt;="&amp;$S$2),"-")</f>
        <v>-</v>
      </c>
      <c r="O271" s="142"/>
      <c r="P271" s="140"/>
    </row>
    <row r="272" spans="1:16">
      <c r="A272" s="138"/>
      <c r="B272" s="142"/>
      <c r="C272" s="175" t="s">
        <v>498</v>
      </c>
      <c r="D272" s="166" t="s">
        <v>26</v>
      </c>
      <c r="E272" s="166" t="s">
        <v>499</v>
      </c>
      <c r="F272" s="176" t="s">
        <v>573</v>
      </c>
      <c r="G272" s="176" t="s">
        <v>573</v>
      </c>
      <c r="H272" s="176" t="s">
        <v>573</v>
      </c>
      <c r="I272" s="176" t="s">
        <v>573</v>
      </c>
      <c r="J272" s="168">
        <v>0.9</v>
      </c>
      <c r="K272" s="169" t="str">
        <f>IFERROR(SUMIFS(#REF!,#REF!,$I272,#REF!,$R$2)/SUMIFS(#REF!,#REF!,$I272,#REF!,$R$2),"-")</f>
        <v>-</v>
      </c>
      <c r="L272" s="169" t="str">
        <f>IFERROR(SUMIFS(#REF!,#REF!,$I272,#REF!,$R$7)/SUMIFS(#REF!,#REF!,$I272,#REF!,$R$7),"-")</f>
        <v>-</v>
      </c>
      <c r="M272" s="170" t="str">
        <f>IFERROR(SUMIFS(#REF!,#REF!,$I272,#REF!,$R$3)/SUMIFS(#REF!,#REF!,$I272,#REF!,$R$3),"-")</f>
        <v>-</v>
      </c>
      <c r="N272" s="170" t="str">
        <f>IFERROR(SUMIFS(#REF!,#REF!,$I272,#REF!,"&lt;="&amp;$R$2,#REF!,"&gt;="&amp;$S$2)/SUMIFS(#REF!,#REF!,$I272,#REF!,"&lt;="&amp;$R$2,#REF!,"&gt;="&amp;$S$2),"-")</f>
        <v>-</v>
      </c>
      <c r="O272" s="142"/>
      <c r="P272" s="140"/>
    </row>
    <row r="273" spans="1:16">
      <c r="A273" s="138"/>
      <c r="B273" s="142"/>
      <c r="C273" s="175" t="s">
        <v>498</v>
      </c>
      <c r="D273" s="166" t="s">
        <v>26</v>
      </c>
      <c r="E273" s="166" t="s">
        <v>499</v>
      </c>
      <c r="F273" s="176" t="s">
        <v>575</v>
      </c>
      <c r="G273" s="176" t="s">
        <v>575</v>
      </c>
      <c r="H273" s="176" t="s">
        <v>575</v>
      </c>
      <c r="I273" s="176" t="s">
        <v>575</v>
      </c>
      <c r="J273" s="168">
        <v>0.9</v>
      </c>
      <c r="K273" s="169" t="str">
        <f>IFERROR(SUMIFS(#REF!,#REF!,$I273,#REF!,$R$2)/SUMIFS(#REF!,#REF!,$I273,#REF!,$R$2),"-")</f>
        <v>-</v>
      </c>
      <c r="L273" s="169" t="str">
        <f>IFERROR(SUMIFS(#REF!,#REF!,$I273,#REF!,$R$7)/SUMIFS(#REF!,#REF!,$I273,#REF!,$R$7),"-")</f>
        <v>-</v>
      </c>
      <c r="M273" s="170" t="str">
        <f>IFERROR(SUMIFS(#REF!,#REF!,$I273,#REF!,$R$3)/SUMIFS(#REF!,#REF!,$I273,#REF!,$R$3),"-")</f>
        <v>-</v>
      </c>
      <c r="N273" s="170" t="str">
        <f>IFERROR(SUMIFS(#REF!,#REF!,$I273,#REF!,"&lt;="&amp;$R$2,#REF!,"&gt;="&amp;$S$2)/SUMIFS(#REF!,#REF!,$I273,#REF!,"&lt;="&amp;$R$2,#REF!,"&gt;="&amp;$S$2),"-")</f>
        <v>-</v>
      </c>
      <c r="O273" s="142"/>
      <c r="P273" s="140"/>
    </row>
    <row r="274" spans="1:16">
      <c r="A274" s="138"/>
      <c r="B274" s="142"/>
      <c r="C274" s="175" t="s">
        <v>498</v>
      </c>
      <c r="D274" s="166" t="s">
        <v>237</v>
      </c>
      <c r="E274" s="166" t="s">
        <v>499</v>
      </c>
      <c r="F274" s="176" t="s">
        <v>577</v>
      </c>
      <c r="G274" s="176" t="s">
        <v>577</v>
      </c>
      <c r="H274" s="176" t="s">
        <v>577</v>
      </c>
      <c r="I274" s="176" t="s">
        <v>577</v>
      </c>
      <c r="J274" s="168">
        <v>0.9</v>
      </c>
      <c r="K274" s="169" t="str">
        <f>IFERROR(SUMIFS(#REF!,#REF!,$I274,#REF!,$R$2)/SUMIFS(#REF!,#REF!,$I274,#REF!,$R$2),"-")</f>
        <v>-</v>
      </c>
      <c r="L274" s="169" t="str">
        <f>IFERROR(SUMIFS(#REF!,#REF!,$I274,#REF!,$R$7)/SUMIFS(#REF!,#REF!,$I274,#REF!,$R$7),"-")</f>
        <v>-</v>
      </c>
      <c r="M274" s="170" t="str">
        <f>IFERROR(SUMIFS(#REF!,#REF!,$I274,#REF!,$R$3)/SUMIFS(#REF!,#REF!,$I274,#REF!,$R$3),"-")</f>
        <v>-</v>
      </c>
      <c r="N274" s="170" t="str">
        <f>IFERROR(SUMIFS(#REF!,#REF!,$I274,#REF!,"&lt;="&amp;$R$2,#REF!,"&gt;="&amp;$S$2)/SUMIFS(#REF!,#REF!,$I274,#REF!,"&lt;="&amp;$R$2,#REF!,"&gt;="&amp;$S$2),"-")</f>
        <v>-</v>
      </c>
      <c r="O274" s="142"/>
      <c r="P274" s="140"/>
    </row>
    <row r="275" spans="1:16">
      <c r="A275" s="138"/>
      <c r="B275" s="142"/>
      <c r="C275" s="175" t="s">
        <v>498</v>
      </c>
      <c r="D275" s="166" t="s">
        <v>237</v>
      </c>
      <c r="E275" s="166" t="s">
        <v>499</v>
      </c>
      <c r="F275" s="176" t="s">
        <v>579</v>
      </c>
      <c r="G275" s="176" t="s">
        <v>579</v>
      </c>
      <c r="H275" s="176" t="s">
        <v>579</v>
      </c>
      <c r="I275" s="176" t="s">
        <v>579</v>
      </c>
      <c r="J275" s="168">
        <v>0.9</v>
      </c>
      <c r="K275" s="169" t="str">
        <f>IFERROR(SUMIFS(#REF!,#REF!,$I275,#REF!,$R$2)/SUMIFS(#REF!,#REF!,$I275,#REF!,$R$2),"-")</f>
        <v>-</v>
      </c>
      <c r="L275" s="169" t="str">
        <f>IFERROR(SUMIFS(#REF!,#REF!,$I275,#REF!,$R$7)/SUMIFS(#REF!,#REF!,$I275,#REF!,$R$7),"-")</f>
        <v>-</v>
      </c>
      <c r="M275" s="170" t="str">
        <f>IFERROR(SUMIFS(#REF!,#REF!,$I275,#REF!,$R$3)/SUMIFS(#REF!,#REF!,$I275,#REF!,$R$3),"-")</f>
        <v>-</v>
      </c>
      <c r="N275" s="170" t="str">
        <f>IFERROR(SUMIFS(#REF!,#REF!,$I275,#REF!,"&lt;="&amp;$R$2,#REF!,"&gt;="&amp;$S$2)/SUMIFS(#REF!,#REF!,$I275,#REF!,"&lt;="&amp;$R$2,#REF!,"&gt;="&amp;$S$2),"-")</f>
        <v>-</v>
      </c>
      <c r="O275" s="142"/>
      <c r="P275" s="140"/>
    </row>
    <row r="276" spans="1:16">
      <c r="A276" s="138"/>
      <c r="B276" s="142"/>
      <c r="C276" s="175" t="s">
        <v>498</v>
      </c>
      <c r="D276" s="166" t="s">
        <v>237</v>
      </c>
      <c r="E276" s="166" t="s">
        <v>499</v>
      </c>
      <c r="F276" s="176" t="s">
        <v>581</v>
      </c>
      <c r="G276" s="176" t="s">
        <v>581</v>
      </c>
      <c r="H276" s="176" t="s">
        <v>581</v>
      </c>
      <c r="I276" s="176" t="s">
        <v>581</v>
      </c>
      <c r="J276" s="168">
        <v>0.9</v>
      </c>
      <c r="K276" s="169" t="str">
        <f>IFERROR(SUMIFS(#REF!,#REF!,$I276,#REF!,$R$2)/SUMIFS(#REF!,#REF!,$I276,#REF!,$R$2),"-")</f>
        <v>-</v>
      </c>
      <c r="L276" s="169" t="str">
        <f>IFERROR(SUMIFS(#REF!,#REF!,$I276,#REF!,$R$7)/SUMIFS(#REF!,#REF!,$I276,#REF!,$R$7),"-")</f>
        <v>-</v>
      </c>
      <c r="M276" s="170" t="str">
        <f>IFERROR(SUMIFS(#REF!,#REF!,$I276,#REF!,$R$3)/SUMIFS(#REF!,#REF!,$I276,#REF!,$R$3),"-")</f>
        <v>-</v>
      </c>
      <c r="N276" s="170" t="str">
        <f>IFERROR(SUMIFS(#REF!,#REF!,$I276,#REF!,"&lt;="&amp;$R$2,#REF!,"&gt;="&amp;$S$2)/SUMIFS(#REF!,#REF!,$I276,#REF!,"&lt;="&amp;$R$2,#REF!,"&gt;="&amp;$S$2),"-")</f>
        <v>-</v>
      </c>
      <c r="O276" s="142"/>
      <c r="P276" s="140"/>
    </row>
    <row r="277" spans="1:16">
      <c r="A277" s="138"/>
      <c r="B277" s="142"/>
      <c r="C277" s="175" t="s">
        <v>498</v>
      </c>
      <c r="D277" s="166" t="s">
        <v>237</v>
      </c>
      <c r="E277" s="166" t="s">
        <v>499</v>
      </c>
      <c r="F277" s="176" t="s">
        <v>583</v>
      </c>
      <c r="G277" s="176" t="s">
        <v>583</v>
      </c>
      <c r="H277" s="176" t="s">
        <v>583</v>
      </c>
      <c r="I277" s="176" t="s">
        <v>583</v>
      </c>
      <c r="J277" s="168">
        <v>0.9</v>
      </c>
      <c r="K277" s="169" t="str">
        <f>IFERROR(SUMIFS(#REF!,#REF!,$I277,#REF!,$R$2)/SUMIFS(#REF!,#REF!,$I277,#REF!,$R$2),"-")</f>
        <v>-</v>
      </c>
      <c r="L277" s="169" t="str">
        <f>IFERROR(SUMIFS(#REF!,#REF!,$I277,#REF!,$R$7)/SUMIFS(#REF!,#REF!,$I277,#REF!,$R$7),"-")</f>
        <v>-</v>
      </c>
      <c r="M277" s="170" t="str">
        <f>IFERROR(SUMIFS(#REF!,#REF!,$I277,#REF!,$R$3)/SUMIFS(#REF!,#REF!,$I277,#REF!,$R$3),"-")</f>
        <v>-</v>
      </c>
      <c r="N277" s="170" t="str">
        <f>IFERROR(SUMIFS(#REF!,#REF!,$I277,#REF!,"&lt;="&amp;$R$2,#REF!,"&gt;="&amp;$S$2)/SUMIFS(#REF!,#REF!,$I277,#REF!,"&lt;="&amp;$R$2,#REF!,"&gt;="&amp;$S$2),"-")</f>
        <v>-</v>
      </c>
      <c r="O277" s="142"/>
      <c r="P277" s="140"/>
    </row>
    <row r="278" spans="1:16">
      <c r="A278" s="138"/>
      <c r="B278" s="142"/>
      <c r="C278" s="175" t="s">
        <v>498</v>
      </c>
      <c r="D278" s="166" t="s">
        <v>26</v>
      </c>
      <c r="E278" s="166" t="s">
        <v>499</v>
      </c>
      <c r="F278" s="176" t="s">
        <v>585</v>
      </c>
      <c r="G278" s="176" t="s">
        <v>585</v>
      </c>
      <c r="H278" s="176" t="s">
        <v>585</v>
      </c>
      <c r="I278" s="176" t="s">
        <v>585</v>
      </c>
      <c r="J278" s="168">
        <v>0.9</v>
      </c>
      <c r="K278" s="169" t="str">
        <f>IFERROR(SUMIFS(#REF!,#REF!,$I278,#REF!,$R$2)/SUMIFS(#REF!,#REF!,$I278,#REF!,$R$2),"-")</f>
        <v>-</v>
      </c>
      <c r="L278" s="169" t="str">
        <f>IFERROR(SUMIFS(#REF!,#REF!,$I278,#REF!,$R$7)/SUMIFS(#REF!,#REF!,$I278,#REF!,$R$7),"-")</f>
        <v>-</v>
      </c>
      <c r="M278" s="170" t="str">
        <f>IFERROR(SUMIFS(#REF!,#REF!,$I278,#REF!,$R$3)/SUMIFS(#REF!,#REF!,$I278,#REF!,$R$3),"-")</f>
        <v>-</v>
      </c>
      <c r="N278" s="170" t="str">
        <f>IFERROR(SUMIFS(#REF!,#REF!,$I278,#REF!,"&lt;="&amp;$R$2,#REF!,"&gt;="&amp;$S$2)/SUMIFS(#REF!,#REF!,$I278,#REF!,"&lt;="&amp;$R$2,#REF!,"&gt;="&amp;$S$2),"-")</f>
        <v>-</v>
      </c>
      <c r="O278" s="142"/>
      <c r="P278" s="140"/>
    </row>
    <row r="279" spans="1:16">
      <c r="A279" s="138"/>
      <c r="B279" s="142"/>
      <c r="C279" s="175" t="s">
        <v>498</v>
      </c>
      <c r="D279" s="166" t="s">
        <v>237</v>
      </c>
      <c r="E279" s="166" t="s">
        <v>499</v>
      </c>
      <c r="F279" s="176" t="s">
        <v>587</v>
      </c>
      <c r="G279" s="176" t="s">
        <v>587</v>
      </c>
      <c r="H279" s="176" t="s">
        <v>587</v>
      </c>
      <c r="I279" s="176" t="s">
        <v>587</v>
      </c>
      <c r="J279" s="168">
        <v>0.9</v>
      </c>
      <c r="K279" s="169" t="str">
        <f>IFERROR(SUMIFS(#REF!,#REF!,$I279,#REF!,$R$2)/SUMIFS(#REF!,#REF!,$I279,#REF!,$R$2),"-")</f>
        <v>-</v>
      </c>
      <c r="L279" s="169" t="str">
        <f>IFERROR(SUMIFS(#REF!,#REF!,$I279,#REF!,$R$7)/SUMIFS(#REF!,#REF!,$I279,#REF!,$R$7),"-")</f>
        <v>-</v>
      </c>
      <c r="M279" s="170" t="str">
        <f>IFERROR(SUMIFS(#REF!,#REF!,$I279,#REF!,$R$3)/SUMIFS(#REF!,#REF!,$I279,#REF!,$R$3),"-")</f>
        <v>-</v>
      </c>
      <c r="N279" s="170" t="str">
        <f>IFERROR(SUMIFS(#REF!,#REF!,$I279,#REF!,"&lt;="&amp;$R$2,#REF!,"&gt;="&amp;$S$2)/SUMIFS(#REF!,#REF!,$I279,#REF!,"&lt;="&amp;$R$2,#REF!,"&gt;="&amp;$S$2),"-")</f>
        <v>-</v>
      </c>
      <c r="O279" s="142"/>
      <c r="P279" s="140"/>
    </row>
    <row r="280" s="134" customFormat="1" spans="1:16">
      <c r="A280" s="138"/>
      <c r="B280" s="135"/>
      <c r="C280" s="175" t="s">
        <v>498</v>
      </c>
      <c r="D280" s="166" t="s">
        <v>26</v>
      </c>
      <c r="E280" s="166" t="s">
        <v>499</v>
      </c>
      <c r="F280" s="176" t="s">
        <v>589</v>
      </c>
      <c r="G280" s="176" t="s">
        <v>589</v>
      </c>
      <c r="H280" s="176" t="s">
        <v>589</v>
      </c>
      <c r="I280" s="176" t="s">
        <v>589</v>
      </c>
      <c r="J280" s="168">
        <v>0.9</v>
      </c>
      <c r="K280" s="169" t="str">
        <f>IFERROR(SUMIFS(#REF!,#REF!,$I280,#REF!,$R$2)/SUMIFS(#REF!,#REF!,$I280,#REF!,$R$2),"-")</f>
        <v>-</v>
      </c>
      <c r="L280" s="169" t="str">
        <f>IFERROR(SUMIFS(#REF!,#REF!,$I280,#REF!,$R$7)/SUMIFS(#REF!,#REF!,$I280,#REF!,$R$7),"-")</f>
        <v>-</v>
      </c>
      <c r="M280" s="170" t="str">
        <f>IFERROR(SUMIFS(#REF!,#REF!,$I280,#REF!,$R$3)/SUMIFS(#REF!,#REF!,$I280,#REF!,$R$3),"-")</f>
        <v>-</v>
      </c>
      <c r="N280" s="170" t="str">
        <f>IFERROR(SUMIFS(#REF!,#REF!,$I280,#REF!,"&lt;="&amp;$R$2,#REF!,"&gt;="&amp;$S$2)/SUMIFS(#REF!,#REF!,$I280,#REF!,"&lt;="&amp;$R$2,#REF!,"&gt;="&amp;$S$2),"-")</f>
        <v>-</v>
      </c>
      <c r="O280" s="135"/>
      <c r="P280" s="140"/>
    </row>
    <row r="281" s="134" customFormat="1" spans="1:16">
      <c r="A281" s="138"/>
      <c r="B281" s="135"/>
      <c r="C281" s="175" t="s">
        <v>498</v>
      </c>
      <c r="D281" s="166" t="s">
        <v>26</v>
      </c>
      <c r="E281" s="166" t="s">
        <v>499</v>
      </c>
      <c r="F281" s="176" t="s">
        <v>591</v>
      </c>
      <c r="G281" s="176" t="s">
        <v>591</v>
      </c>
      <c r="H281" s="176" t="s">
        <v>591</v>
      </c>
      <c r="I281" s="176" t="s">
        <v>591</v>
      </c>
      <c r="J281" s="168">
        <v>0.9</v>
      </c>
      <c r="K281" s="169" t="str">
        <f>IFERROR(SUMIFS(#REF!,#REF!,$I281,#REF!,$R$2)/SUMIFS(#REF!,#REF!,$I281,#REF!,$R$2),"-")</f>
        <v>-</v>
      </c>
      <c r="L281" s="169" t="str">
        <f>IFERROR(SUMIFS(#REF!,#REF!,$I281,#REF!,$R$7)/SUMIFS(#REF!,#REF!,$I281,#REF!,$R$7),"-")</f>
        <v>-</v>
      </c>
      <c r="M281" s="170" t="str">
        <f>IFERROR(SUMIFS(#REF!,#REF!,$I281,#REF!,$R$3)/SUMIFS(#REF!,#REF!,$I281,#REF!,$R$3),"-")</f>
        <v>-</v>
      </c>
      <c r="N281" s="170" t="str">
        <f>IFERROR(SUMIFS(#REF!,#REF!,$I281,#REF!,"&lt;="&amp;$R$2,#REF!,"&gt;="&amp;$S$2)/SUMIFS(#REF!,#REF!,$I281,#REF!,"&lt;="&amp;$R$2,#REF!,"&gt;="&amp;$S$2),"-")</f>
        <v>-</v>
      </c>
      <c r="O281" s="135"/>
      <c r="P281" s="140"/>
    </row>
    <row r="282" s="134" customFormat="1" spans="1:16">
      <c r="A282" s="138"/>
      <c r="B282" s="135"/>
      <c r="C282" s="175" t="s">
        <v>498</v>
      </c>
      <c r="D282" s="166" t="s">
        <v>26</v>
      </c>
      <c r="E282" s="166" t="s">
        <v>499</v>
      </c>
      <c r="F282" s="176" t="s">
        <v>593</v>
      </c>
      <c r="G282" s="176" t="s">
        <v>593</v>
      </c>
      <c r="H282" s="176" t="s">
        <v>593</v>
      </c>
      <c r="I282" s="176" t="s">
        <v>593</v>
      </c>
      <c r="J282" s="168">
        <v>0.9</v>
      </c>
      <c r="K282" s="169" t="str">
        <f>IFERROR(SUMIFS(#REF!,#REF!,$I282,#REF!,$R$2)/SUMIFS(#REF!,#REF!,$I282,#REF!,$R$2),"-")</f>
        <v>-</v>
      </c>
      <c r="L282" s="169" t="str">
        <f>IFERROR(SUMIFS(#REF!,#REF!,$I282,#REF!,$R$7)/SUMIFS(#REF!,#REF!,$I282,#REF!,$R$7),"-")</f>
        <v>-</v>
      </c>
      <c r="M282" s="170" t="str">
        <f>IFERROR(SUMIFS(#REF!,#REF!,$I282,#REF!,$R$3)/SUMIFS(#REF!,#REF!,$I282,#REF!,$R$3),"-")</f>
        <v>-</v>
      </c>
      <c r="N282" s="170" t="str">
        <f>IFERROR(SUMIFS(#REF!,#REF!,$I282,#REF!,"&lt;="&amp;$R$2,#REF!,"&gt;="&amp;$S$2)/SUMIFS(#REF!,#REF!,$I282,#REF!,"&lt;="&amp;$R$2,#REF!,"&gt;="&amp;$S$2),"-")</f>
        <v>-</v>
      </c>
      <c r="O282" s="135"/>
      <c r="P282" s="140"/>
    </row>
    <row r="283" s="134" customFormat="1" spans="1:16">
      <c r="A283" s="138"/>
      <c r="B283" s="135"/>
      <c r="C283" s="175" t="s">
        <v>498</v>
      </c>
      <c r="D283" s="166" t="s">
        <v>26</v>
      </c>
      <c r="E283" s="166" t="s">
        <v>499</v>
      </c>
      <c r="F283" s="176" t="s">
        <v>595</v>
      </c>
      <c r="G283" s="176" t="s">
        <v>595</v>
      </c>
      <c r="H283" s="176" t="s">
        <v>595</v>
      </c>
      <c r="I283" s="176" t="s">
        <v>595</v>
      </c>
      <c r="J283" s="168">
        <v>0.9</v>
      </c>
      <c r="K283" s="169" t="str">
        <f>IFERROR(SUMIFS(#REF!,#REF!,$I283,#REF!,$R$2)/SUMIFS(#REF!,#REF!,$I283,#REF!,$R$2),"-")</f>
        <v>-</v>
      </c>
      <c r="L283" s="169" t="str">
        <f>IFERROR(SUMIFS(#REF!,#REF!,$I283,#REF!,$R$7)/SUMIFS(#REF!,#REF!,$I283,#REF!,$R$7),"-")</f>
        <v>-</v>
      </c>
      <c r="M283" s="170" t="str">
        <f>IFERROR(SUMIFS(#REF!,#REF!,$I283,#REF!,$R$3)/SUMIFS(#REF!,#REF!,$I283,#REF!,$R$3),"-")</f>
        <v>-</v>
      </c>
      <c r="N283" s="170" t="str">
        <f>IFERROR(SUMIFS(#REF!,#REF!,$I283,#REF!,"&lt;="&amp;$R$2,#REF!,"&gt;="&amp;$S$2)/SUMIFS(#REF!,#REF!,$I283,#REF!,"&lt;="&amp;$R$2,#REF!,"&gt;="&amp;$S$2),"-")</f>
        <v>-</v>
      </c>
      <c r="O283" s="135"/>
      <c r="P283" s="140"/>
    </row>
    <row r="284" s="134" customFormat="1" spans="1:16">
      <c r="A284" s="138"/>
      <c r="B284" s="135"/>
      <c r="C284" s="175" t="s">
        <v>498</v>
      </c>
      <c r="D284" s="166" t="s">
        <v>26</v>
      </c>
      <c r="E284" s="166" t="s">
        <v>499</v>
      </c>
      <c r="F284" s="176" t="s">
        <v>597</v>
      </c>
      <c r="G284" s="176" t="s">
        <v>597</v>
      </c>
      <c r="H284" s="176" t="s">
        <v>597</v>
      </c>
      <c r="I284" s="176" t="s">
        <v>597</v>
      </c>
      <c r="J284" s="168">
        <v>0.9</v>
      </c>
      <c r="K284" s="169" t="str">
        <f>IFERROR(SUMIFS(#REF!,#REF!,$I284,#REF!,$R$2)/SUMIFS(#REF!,#REF!,$I284,#REF!,$R$2),"-")</f>
        <v>-</v>
      </c>
      <c r="L284" s="169" t="str">
        <f>IFERROR(SUMIFS(#REF!,#REF!,$I284,#REF!,$R$7)/SUMIFS(#REF!,#REF!,$I284,#REF!,$R$7),"-")</f>
        <v>-</v>
      </c>
      <c r="M284" s="170" t="str">
        <f>IFERROR(SUMIFS(#REF!,#REF!,$I284,#REF!,$R$3)/SUMIFS(#REF!,#REF!,$I284,#REF!,$R$3),"-")</f>
        <v>-</v>
      </c>
      <c r="N284" s="170" t="str">
        <f>IFERROR(SUMIFS(#REF!,#REF!,$I284,#REF!,"&lt;="&amp;$R$2,#REF!,"&gt;="&amp;$S$2)/SUMIFS(#REF!,#REF!,$I284,#REF!,"&lt;="&amp;$R$2,#REF!,"&gt;="&amp;$S$2),"-")</f>
        <v>-</v>
      </c>
      <c r="O284" s="135"/>
      <c r="P284" s="140"/>
    </row>
    <row r="285" s="134" customFormat="1" spans="1:16">
      <c r="A285" s="138"/>
      <c r="B285" s="135"/>
      <c r="C285" s="175" t="s">
        <v>498</v>
      </c>
      <c r="D285" s="166" t="s">
        <v>26</v>
      </c>
      <c r="E285" s="166" t="s">
        <v>499</v>
      </c>
      <c r="F285" s="176" t="s">
        <v>599</v>
      </c>
      <c r="G285" s="176" t="s">
        <v>599</v>
      </c>
      <c r="H285" s="176" t="s">
        <v>599</v>
      </c>
      <c r="I285" s="176" t="s">
        <v>599</v>
      </c>
      <c r="J285" s="168">
        <v>0.9</v>
      </c>
      <c r="K285" s="169" t="str">
        <f>IFERROR(SUMIFS(#REF!,#REF!,$I285,#REF!,$R$2)/SUMIFS(#REF!,#REF!,$I285,#REF!,$R$2),"-")</f>
        <v>-</v>
      </c>
      <c r="L285" s="169" t="str">
        <f>IFERROR(SUMIFS(#REF!,#REF!,$I285,#REF!,$R$7)/SUMIFS(#REF!,#REF!,$I285,#REF!,$R$7),"-")</f>
        <v>-</v>
      </c>
      <c r="M285" s="170" t="str">
        <f>IFERROR(SUMIFS(#REF!,#REF!,$I285,#REF!,$R$3)/SUMIFS(#REF!,#REF!,$I285,#REF!,$R$3),"-")</f>
        <v>-</v>
      </c>
      <c r="N285" s="170" t="str">
        <f>IFERROR(SUMIFS(#REF!,#REF!,$I285,#REF!,"&lt;="&amp;$R$2,#REF!,"&gt;="&amp;$S$2)/SUMIFS(#REF!,#REF!,$I285,#REF!,"&lt;="&amp;$R$2,#REF!,"&gt;="&amp;$S$2),"-")</f>
        <v>-</v>
      </c>
      <c r="O285" s="135"/>
      <c r="P285" s="140"/>
    </row>
    <row r="286" s="134" customFormat="1" spans="1:16">
      <c r="A286" s="138"/>
      <c r="B286" s="135"/>
      <c r="C286" s="175" t="s">
        <v>498</v>
      </c>
      <c r="D286" s="166" t="s">
        <v>26</v>
      </c>
      <c r="E286" s="166" t="s">
        <v>499</v>
      </c>
      <c r="F286" s="176" t="s">
        <v>601</v>
      </c>
      <c r="G286" s="176" t="s">
        <v>601</v>
      </c>
      <c r="H286" s="176" t="s">
        <v>601</v>
      </c>
      <c r="I286" s="176" t="s">
        <v>601</v>
      </c>
      <c r="J286" s="168">
        <v>0.9</v>
      </c>
      <c r="K286" s="169" t="str">
        <f>IFERROR(SUMIFS(#REF!,#REF!,$I286,#REF!,$R$2)/SUMIFS(#REF!,#REF!,$I286,#REF!,$R$2),"-")</f>
        <v>-</v>
      </c>
      <c r="L286" s="169" t="str">
        <f>IFERROR(SUMIFS(#REF!,#REF!,$I286,#REF!,$R$7)/SUMIFS(#REF!,#REF!,$I286,#REF!,$R$7),"-")</f>
        <v>-</v>
      </c>
      <c r="M286" s="170" t="str">
        <f>IFERROR(SUMIFS(#REF!,#REF!,$I286,#REF!,$R$3)/SUMIFS(#REF!,#REF!,$I286,#REF!,$R$3),"-")</f>
        <v>-</v>
      </c>
      <c r="N286" s="170" t="str">
        <f>IFERROR(SUMIFS(#REF!,#REF!,$I286,#REF!,"&lt;="&amp;$R$2,#REF!,"&gt;="&amp;$S$2)/SUMIFS(#REF!,#REF!,$I286,#REF!,"&lt;="&amp;$R$2,#REF!,"&gt;="&amp;$S$2),"-")</f>
        <v>-</v>
      </c>
      <c r="O286" s="135"/>
      <c r="P286" s="140"/>
    </row>
    <row r="287" s="134" customFormat="1" spans="1:16">
      <c r="A287" s="138"/>
      <c r="B287" s="135"/>
      <c r="C287" s="175" t="s">
        <v>498</v>
      </c>
      <c r="D287" s="166" t="s">
        <v>237</v>
      </c>
      <c r="E287" s="166" t="s">
        <v>499</v>
      </c>
      <c r="F287" s="176" t="s">
        <v>603</v>
      </c>
      <c r="G287" s="176" t="s">
        <v>603</v>
      </c>
      <c r="H287" s="176" t="s">
        <v>603</v>
      </c>
      <c r="I287" s="176" t="s">
        <v>603</v>
      </c>
      <c r="J287" s="168">
        <v>0.9</v>
      </c>
      <c r="K287" s="169" t="str">
        <f>IFERROR(SUMIFS(#REF!,#REF!,$I287,#REF!,$R$2)/SUMIFS(#REF!,#REF!,$I287,#REF!,$R$2),"-")</f>
        <v>-</v>
      </c>
      <c r="L287" s="169" t="str">
        <f>IFERROR(SUMIFS(#REF!,#REF!,$I287,#REF!,$R$7)/SUMIFS(#REF!,#REF!,$I287,#REF!,$R$7),"-")</f>
        <v>-</v>
      </c>
      <c r="M287" s="170" t="str">
        <f>IFERROR(SUMIFS(#REF!,#REF!,$I287,#REF!,$R$3)/SUMIFS(#REF!,#REF!,$I287,#REF!,$R$3),"-")</f>
        <v>-</v>
      </c>
      <c r="N287" s="170" t="str">
        <f>IFERROR(SUMIFS(#REF!,#REF!,$I287,#REF!,"&lt;="&amp;$R$2,#REF!,"&gt;="&amp;$S$2)/SUMIFS(#REF!,#REF!,$I287,#REF!,"&lt;="&amp;$R$2,#REF!,"&gt;="&amp;$S$2),"-")</f>
        <v>-</v>
      </c>
      <c r="O287" s="135"/>
      <c r="P287" s="140"/>
    </row>
    <row r="288" s="134" customFormat="1" spans="1:16">
      <c r="A288" s="138"/>
      <c r="B288" s="135"/>
      <c r="C288" s="175" t="s">
        <v>498</v>
      </c>
      <c r="D288" s="166" t="s">
        <v>237</v>
      </c>
      <c r="E288" s="166" t="s">
        <v>499</v>
      </c>
      <c r="F288" s="176" t="s">
        <v>605</v>
      </c>
      <c r="G288" s="176" t="s">
        <v>605</v>
      </c>
      <c r="H288" s="176" t="s">
        <v>605</v>
      </c>
      <c r="I288" s="176" t="s">
        <v>605</v>
      </c>
      <c r="J288" s="168">
        <v>0.9</v>
      </c>
      <c r="K288" s="169" t="str">
        <f>IFERROR(SUMIFS(#REF!,#REF!,$I288,#REF!,$R$2)/SUMIFS(#REF!,#REF!,$I288,#REF!,$R$2),"-")</f>
        <v>-</v>
      </c>
      <c r="L288" s="169" t="str">
        <f>IFERROR(SUMIFS(#REF!,#REF!,$I288,#REF!,$R$7)/SUMIFS(#REF!,#REF!,$I288,#REF!,$R$7),"-")</f>
        <v>-</v>
      </c>
      <c r="M288" s="170" t="str">
        <f>IFERROR(SUMIFS(#REF!,#REF!,$I288,#REF!,$R$3)/SUMIFS(#REF!,#REF!,$I288,#REF!,$R$3),"-")</f>
        <v>-</v>
      </c>
      <c r="N288" s="170" t="str">
        <f>IFERROR(SUMIFS(#REF!,#REF!,$I288,#REF!,"&lt;="&amp;$R$2,#REF!,"&gt;="&amp;$S$2)/SUMIFS(#REF!,#REF!,$I288,#REF!,"&lt;="&amp;$R$2,#REF!,"&gt;="&amp;$S$2),"-")</f>
        <v>-</v>
      </c>
      <c r="O288" s="135"/>
      <c r="P288" s="140"/>
    </row>
    <row r="289" s="134" customFormat="1" spans="1:16">
      <c r="A289" s="138"/>
      <c r="B289" s="135"/>
      <c r="C289" s="175" t="s">
        <v>498</v>
      </c>
      <c r="D289" s="166" t="s">
        <v>237</v>
      </c>
      <c r="E289" s="166" t="s">
        <v>499</v>
      </c>
      <c r="F289" s="176" t="s">
        <v>607</v>
      </c>
      <c r="G289" s="176" t="s">
        <v>607</v>
      </c>
      <c r="H289" s="176" t="s">
        <v>607</v>
      </c>
      <c r="I289" s="176" t="s">
        <v>607</v>
      </c>
      <c r="J289" s="168">
        <v>0.9</v>
      </c>
      <c r="K289" s="169" t="str">
        <f>IFERROR(SUMIFS(#REF!,#REF!,$I289,#REF!,$R$2)/SUMIFS(#REF!,#REF!,$I289,#REF!,$R$2),"-")</f>
        <v>-</v>
      </c>
      <c r="L289" s="169" t="str">
        <f>IFERROR(SUMIFS(#REF!,#REF!,$I289,#REF!,$R$7)/SUMIFS(#REF!,#REF!,$I289,#REF!,$R$7),"-")</f>
        <v>-</v>
      </c>
      <c r="M289" s="170" t="str">
        <f>IFERROR(SUMIFS(#REF!,#REF!,$I289,#REF!,$R$3)/SUMIFS(#REF!,#REF!,$I289,#REF!,$R$3),"-")</f>
        <v>-</v>
      </c>
      <c r="N289" s="170" t="str">
        <f>IFERROR(SUMIFS(#REF!,#REF!,$I289,#REF!,"&lt;="&amp;$R$2,#REF!,"&gt;="&amp;$S$2)/SUMIFS(#REF!,#REF!,$I289,#REF!,"&lt;="&amp;$R$2,#REF!,"&gt;="&amp;$S$2),"-")</f>
        <v>-</v>
      </c>
      <c r="O289" s="135"/>
      <c r="P289" s="140"/>
    </row>
    <row r="290" s="134" customFormat="1" spans="1:16">
      <c r="A290" s="138"/>
      <c r="B290" s="135"/>
      <c r="C290" s="175" t="s">
        <v>498</v>
      </c>
      <c r="D290" s="166" t="s">
        <v>237</v>
      </c>
      <c r="E290" s="166" t="s">
        <v>499</v>
      </c>
      <c r="F290" s="176" t="s">
        <v>609</v>
      </c>
      <c r="G290" s="176" t="s">
        <v>609</v>
      </c>
      <c r="H290" s="176" t="s">
        <v>609</v>
      </c>
      <c r="I290" s="176" t="s">
        <v>609</v>
      </c>
      <c r="J290" s="168">
        <v>0.9</v>
      </c>
      <c r="K290" s="169" t="str">
        <f>IFERROR(SUMIFS(#REF!,#REF!,$I290,#REF!,$R$2)/SUMIFS(#REF!,#REF!,$I290,#REF!,$R$2),"-")</f>
        <v>-</v>
      </c>
      <c r="L290" s="169" t="str">
        <f>IFERROR(SUMIFS(#REF!,#REF!,$I290,#REF!,$R$7)/SUMIFS(#REF!,#REF!,$I290,#REF!,$R$7),"-")</f>
        <v>-</v>
      </c>
      <c r="M290" s="170" t="str">
        <f>IFERROR(SUMIFS(#REF!,#REF!,$I290,#REF!,$R$3)/SUMIFS(#REF!,#REF!,$I290,#REF!,$R$3),"-")</f>
        <v>-</v>
      </c>
      <c r="N290" s="170" t="str">
        <f>IFERROR(SUMIFS(#REF!,#REF!,$I290,#REF!,"&lt;="&amp;$R$2,#REF!,"&gt;="&amp;$S$2)/SUMIFS(#REF!,#REF!,$I290,#REF!,"&lt;="&amp;$R$2,#REF!,"&gt;="&amp;$S$2),"-")</f>
        <v>-</v>
      </c>
      <c r="O290" s="135"/>
      <c r="P290" s="140"/>
    </row>
    <row r="291" s="134" customFormat="1" spans="1:16">
      <c r="A291" s="138"/>
      <c r="B291" s="135"/>
      <c r="C291" s="175" t="s">
        <v>498</v>
      </c>
      <c r="D291" s="166" t="s">
        <v>237</v>
      </c>
      <c r="E291" s="166" t="s">
        <v>499</v>
      </c>
      <c r="F291" s="176" t="s">
        <v>611</v>
      </c>
      <c r="G291" s="176" t="s">
        <v>611</v>
      </c>
      <c r="H291" s="176" t="s">
        <v>611</v>
      </c>
      <c r="I291" s="176" t="s">
        <v>611</v>
      </c>
      <c r="J291" s="168">
        <v>0.9</v>
      </c>
      <c r="K291" s="169" t="str">
        <f>IFERROR(SUMIFS(#REF!,#REF!,$I291,#REF!,$R$2)/SUMIFS(#REF!,#REF!,$I291,#REF!,$R$2),"-")</f>
        <v>-</v>
      </c>
      <c r="L291" s="169" t="str">
        <f>IFERROR(SUMIFS(#REF!,#REF!,$I291,#REF!,$R$7)/SUMIFS(#REF!,#REF!,$I291,#REF!,$R$7),"-")</f>
        <v>-</v>
      </c>
      <c r="M291" s="170" t="str">
        <f>IFERROR(SUMIFS(#REF!,#REF!,$I291,#REF!,$R$3)/SUMIFS(#REF!,#REF!,$I291,#REF!,$R$3),"-")</f>
        <v>-</v>
      </c>
      <c r="N291" s="170" t="str">
        <f>IFERROR(SUMIFS(#REF!,#REF!,$I291,#REF!,"&lt;="&amp;$R$2,#REF!,"&gt;="&amp;$S$2)/SUMIFS(#REF!,#REF!,$I291,#REF!,"&lt;="&amp;$R$2,#REF!,"&gt;="&amp;$S$2),"-")</f>
        <v>-</v>
      </c>
      <c r="O291" s="135"/>
      <c r="P291" s="140"/>
    </row>
    <row r="292" s="134" customFormat="1" spans="1:16">
      <c r="A292" s="138"/>
      <c r="B292" s="135"/>
      <c r="C292" s="175" t="s">
        <v>498</v>
      </c>
      <c r="D292" s="166" t="s">
        <v>237</v>
      </c>
      <c r="E292" s="166" t="s">
        <v>499</v>
      </c>
      <c r="F292" s="176" t="s">
        <v>613</v>
      </c>
      <c r="G292" s="176" t="s">
        <v>613</v>
      </c>
      <c r="H292" s="176" t="s">
        <v>613</v>
      </c>
      <c r="I292" s="176" t="s">
        <v>613</v>
      </c>
      <c r="J292" s="168">
        <v>0.9</v>
      </c>
      <c r="K292" s="169" t="str">
        <f>IFERROR(SUMIFS(#REF!,#REF!,$I292,#REF!,$R$2)/SUMIFS(#REF!,#REF!,$I292,#REF!,$R$2),"-")</f>
        <v>-</v>
      </c>
      <c r="L292" s="169" t="str">
        <f>IFERROR(SUMIFS(#REF!,#REF!,$I292,#REF!,$R$7)/SUMIFS(#REF!,#REF!,$I292,#REF!,$R$7),"-")</f>
        <v>-</v>
      </c>
      <c r="M292" s="170" t="str">
        <f>IFERROR(SUMIFS(#REF!,#REF!,$I292,#REF!,$R$3)/SUMIFS(#REF!,#REF!,$I292,#REF!,$R$3),"-")</f>
        <v>-</v>
      </c>
      <c r="N292" s="170" t="str">
        <f>IFERROR(SUMIFS(#REF!,#REF!,$I292,#REF!,"&lt;="&amp;$R$2,#REF!,"&gt;="&amp;$S$2)/SUMIFS(#REF!,#REF!,$I292,#REF!,"&lt;="&amp;$R$2,#REF!,"&gt;="&amp;$S$2),"-")</f>
        <v>-</v>
      </c>
      <c r="O292" s="135"/>
      <c r="P292" s="140"/>
    </row>
    <row r="293" s="134" customFormat="1" spans="1:16">
      <c r="A293" s="138"/>
      <c r="B293" s="135"/>
      <c r="C293" s="175" t="s">
        <v>498</v>
      </c>
      <c r="D293" s="166" t="s">
        <v>26</v>
      </c>
      <c r="E293" s="166" t="s">
        <v>499</v>
      </c>
      <c r="F293" s="176" t="s">
        <v>615</v>
      </c>
      <c r="G293" s="176" t="s">
        <v>615</v>
      </c>
      <c r="H293" s="176" t="s">
        <v>615</v>
      </c>
      <c r="I293" s="176" t="s">
        <v>615</v>
      </c>
      <c r="J293" s="168">
        <v>0.9</v>
      </c>
      <c r="K293" s="169" t="str">
        <f>IFERROR(SUMIFS(#REF!,#REF!,$I293,#REF!,$R$2)/SUMIFS(#REF!,#REF!,$I293,#REF!,$R$2),"-")</f>
        <v>-</v>
      </c>
      <c r="L293" s="169" t="str">
        <f>IFERROR(SUMIFS(#REF!,#REF!,$I293,#REF!,$R$7)/SUMIFS(#REF!,#REF!,$I293,#REF!,$R$7),"-")</f>
        <v>-</v>
      </c>
      <c r="M293" s="170" t="str">
        <f>IFERROR(SUMIFS(#REF!,#REF!,$I293,#REF!,$R$3)/SUMIFS(#REF!,#REF!,$I293,#REF!,$R$3),"-")</f>
        <v>-</v>
      </c>
      <c r="N293" s="170" t="str">
        <f>IFERROR(SUMIFS(#REF!,#REF!,$I293,#REF!,"&lt;="&amp;$R$2,#REF!,"&gt;="&amp;$S$2)/SUMIFS(#REF!,#REF!,$I293,#REF!,"&lt;="&amp;$R$2,#REF!,"&gt;="&amp;$S$2),"-")</f>
        <v>-</v>
      </c>
      <c r="O293" s="135"/>
      <c r="P293" s="140"/>
    </row>
    <row r="294" s="134" customFormat="1" spans="1:16">
      <c r="A294" s="138"/>
      <c r="B294" s="135"/>
      <c r="C294" s="175" t="s">
        <v>498</v>
      </c>
      <c r="D294" s="166" t="s">
        <v>26</v>
      </c>
      <c r="E294" s="166" t="s">
        <v>499</v>
      </c>
      <c r="F294" s="177" t="s">
        <v>617</v>
      </c>
      <c r="G294" s="177" t="s">
        <v>617</v>
      </c>
      <c r="H294" s="177" t="s">
        <v>617</v>
      </c>
      <c r="I294" s="177" t="s">
        <v>617</v>
      </c>
      <c r="J294" s="168">
        <v>0.9</v>
      </c>
      <c r="K294" s="169" t="str">
        <f>IFERROR(SUMIFS(#REF!,#REF!,$I294,#REF!,$R$2)/SUMIFS(#REF!,#REF!,$I294,#REF!,$R$2),"-")</f>
        <v>-</v>
      </c>
      <c r="L294" s="169" t="str">
        <f>IFERROR(SUMIFS(#REF!,#REF!,$I294,#REF!,$R$7)/SUMIFS(#REF!,#REF!,$I294,#REF!,$R$7),"-")</f>
        <v>-</v>
      </c>
      <c r="M294" s="170" t="str">
        <f>IFERROR(SUMIFS(#REF!,#REF!,$I294,#REF!,$R$3)/SUMIFS(#REF!,#REF!,$I294,#REF!,$R$3),"-")</f>
        <v>-</v>
      </c>
      <c r="N294" s="170" t="str">
        <f>IFERROR(SUMIFS(#REF!,#REF!,$I294,#REF!,"&lt;="&amp;$R$2,#REF!,"&gt;="&amp;$S$2)/SUMIFS(#REF!,#REF!,$I294,#REF!,"&lt;="&amp;$R$2,#REF!,"&gt;="&amp;$S$2),"-")</f>
        <v>-</v>
      </c>
      <c r="O294" s="135"/>
      <c r="P294" s="140"/>
    </row>
    <row r="295" s="134" customFormat="1" spans="1:16">
      <c r="A295" s="138"/>
      <c r="B295" s="135"/>
      <c r="C295" s="175" t="s">
        <v>498</v>
      </c>
      <c r="D295" s="166" t="s">
        <v>26</v>
      </c>
      <c r="E295" s="166" t="s">
        <v>499</v>
      </c>
      <c r="F295" s="176" t="s">
        <v>619</v>
      </c>
      <c r="G295" s="176" t="s">
        <v>619</v>
      </c>
      <c r="H295" s="176" t="s">
        <v>619</v>
      </c>
      <c r="I295" s="176" t="s">
        <v>619</v>
      </c>
      <c r="J295" s="168">
        <v>0.9</v>
      </c>
      <c r="K295" s="169" t="str">
        <f>IFERROR(SUMIFS(#REF!,#REF!,$I295,#REF!,$R$2)/SUMIFS(#REF!,#REF!,$I295,#REF!,$R$2),"-")</f>
        <v>-</v>
      </c>
      <c r="L295" s="169" t="str">
        <f>IFERROR(SUMIFS(#REF!,#REF!,$I295,#REF!,$R$7)/SUMIFS(#REF!,#REF!,$I295,#REF!,$R$7),"-")</f>
        <v>-</v>
      </c>
      <c r="M295" s="170" t="str">
        <f>IFERROR(SUMIFS(#REF!,#REF!,$I295,#REF!,$R$3)/SUMIFS(#REF!,#REF!,$I295,#REF!,$R$3),"-")</f>
        <v>-</v>
      </c>
      <c r="N295" s="170" t="str">
        <f>IFERROR(SUMIFS(#REF!,#REF!,$I295,#REF!,"&lt;="&amp;$R$2,#REF!,"&gt;="&amp;$S$2)/SUMIFS(#REF!,#REF!,$I295,#REF!,"&lt;="&amp;$R$2,#REF!,"&gt;="&amp;$S$2),"-")</f>
        <v>-</v>
      </c>
      <c r="O295" s="135"/>
      <c r="P295" s="140"/>
    </row>
    <row r="296" s="134" customFormat="1" spans="1:16">
      <c r="A296" s="138"/>
      <c r="B296" s="135"/>
      <c r="C296" s="175" t="s">
        <v>498</v>
      </c>
      <c r="D296" s="166" t="s">
        <v>26</v>
      </c>
      <c r="E296" s="166" t="s">
        <v>499</v>
      </c>
      <c r="F296" s="176" t="s">
        <v>621</v>
      </c>
      <c r="G296" s="176" t="s">
        <v>621</v>
      </c>
      <c r="H296" s="176" t="s">
        <v>621</v>
      </c>
      <c r="I296" s="176" t="s">
        <v>621</v>
      </c>
      <c r="J296" s="168">
        <v>0.9</v>
      </c>
      <c r="K296" s="169" t="str">
        <f>IFERROR(SUMIFS(#REF!,#REF!,$I296,#REF!,$R$2)/SUMIFS(#REF!,#REF!,$I296,#REF!,$R$2),"-")</f>
        <v>-</v>
      </c>
      <c r="L296" s="169" t="str">
        <f>IFERROR(SUMIFS(#REF!,#REF!,$I296,#REF!,$R$7)/SUMIFS(#REF!,#REF!,$I296,#REF!,$R$7),"-")</f>
        <v>-</v>
      </c>
      <c r="M296" s="170" t="str">
        <f>IFERROR(SUMIFS(#REF!,#REF!,$I296,#REF!,$R$3)/SUMIFS(#REF!,#REF!,$I296,#REF!,$R$3),"-")</f>
        <v>-</v>
      </c>
      <c r="N296" s="170" t="str">
        <f>IFERROR(SUMIFS(#REF!,#REF!,$I296,#REF!,"&lt;="&amp;$R$2,#REF!,"&gt;="&amp;$S$2)/SUMIFS(#REF!,#REF!,$I296,#REF!,"&lt;="&amp;$R$2,#REF!,"&gt;="&amp;$S$2),"-")</f>
        <v>-</v>
      </c>
      <c r="O296" s="135"/>
      <c r="P296" s="140"/>
    </row>
    <row r="297" s="134" customFormat="1" spans="1:16">
      <c r="A297" s="138"/>
      <c r="B297" s="135"/>
      <c r="C297" s="175" t="s">
        <v>498</v>
      </c>
      <c r="D297" s="166" t="s">
        <v>237</v>
      </c>
      <c r="E297" s="166" t="s">
        <v>499</v>
      </c>
      <c r="F297" s="176" t="s">
        <v>623</v>
      </c>
      <c r="G297" s="176" t="s">
        <v>623</v>
      </c>
      <c r="H297" s="176" t="s">
        <v>623</v>
      </c>
      <c r="I297" s="176" t="s">
        <v>623</v>
      </c>
      <c r="J297" s="168">
        <v>0.9</v>
      </c>
      <c r="K297" s="169" t="str">
        <f>IFERROR(SUMIFS(#REF!,#REF!,$I297,#REF!,$R$2)/SUMIFS(#REF!,#REF!,$I297,#REF!,$R$2),"-")</f>
        <v>-</v>
      </c>
      <c r="L297" s="169" t="str">
        <f>IFERROR(SUMIFS(#REF!,#REF!,$I297,#REF!,$R$7)/SUMIFS(#REF!,#REF!,$I297,#REF!,$R$7),"-")</f>
        <v>-</v>
      </c>
      <c r="M297" s="170" t="str">
        <f>IFERROR(SUMIFS(#REF!,#REF!,$I297,#REF!,$R$3)/SUMIFS(#REF!,#REF!,$I297,#REF!,$R$3),"-")</f>
        <v>-</v>
      </c>
      <c r="N297" s="170" t="str">
        <f>IFERROR(SUMIFS(#REF!,#REF!,$I297,#REF!,"&lt;="&amp;$R$2,#REF!,"&gt;="&amp;$S$2)/SUMIFS(#REF!,#REF!,$I297,#REF!,"&lt;="&amp;$R$2,#REF!,"&gt;="&amp;$S$2),"-")</f>
        <v>-</v>
      </c>
      <c r="O297" s="135"/>
      <c r="P297" s="140"/>
    </row>
    <row r="298" s="134" customFormat="1" spans="1:16">
      <c r="A298" s="138"/>
      <c r="B298" s="135"/>
      <c r="C298" s="175" t="s">
        <v>498</v>
      </c>
      <c r="D298" s="166" t="s">
        <v>237</v>
      </c>
      <c r="E298" s="166" t="s">
        <v>499</v>
      </c>
      <c r="F298" s="176" t="s">
        <v>625</v>
      </c>
      <c r="G298" s="176" t="s">
        <v>625</v>
      </c>
      <c r="H298" s="176" t="s">
        <v>625</v>
      </c>
      <c r="I298" s="176" t="s">
        <v>625</v>
      </c>
      <c r="J298" s="168">
        <v>0.9</v>
      </c>
      <c r="K298" s="169" t="str">
        <f>IFERROR(SUMIFS(#REF!,#REF!,$I298,#REF!,$R$2)/SUMIFS(#REF!,#REF!,$I298,#REF!,$R$2),"-")</f>
        <v>-</v>
      </c>
      <c r="L298" s="169" t="str">
        <f>IFERROR(SUMIFS(#REF!,#REF!,$I298,#REF!,$R$7)/SUMIFS(#REF!,#REF!,$I298,#REF!,$R$7),"-")</f>
        <v>-</v>
      </c>
      <c r="M298" s="170" t="str">
        <f>IFERROR(SUMIFS(#REF!,#REF!,$I298,#REF!,$R$3)/SUMIFS(#REF!,#REF!,$I298,#REF!,$R$3),"-")</f>
        <v>-</v>
      </c>
      <c r="N298" s="170" t="str">
        <f>IFERROR(SUMIFS(#REF!,#REF!,$I298,#REF!,"&lt;="&amp;$R$2,#REF!,"&gt;="&amp;$S$2)/SUMIFS(#REF!,#REF!,$I298,#REF!,"&lt;="&amp;$R$2,#REF!,"&gt;="&amp;$S$2),"-")</f>
        <v>-</v>
      </c>
      <c r="O298" s="135"/>
      <c r="P298" s="140"/>
    </row>
    <row r="299" s="134" customFormat="1" spans="1:16">
      <c r="A299" s="138"/>
      <c r="B299" s="135"/>
      <c r="C299" s="175" t="s">
        <v>498</v>
      </c>
      <c r="D299" s="166" t="s">
        <v>237</v>
      </c>
      <c r="E299" s="166" t="s">
        <v>499</v>
      </c>
      <c r="F299" s="176" t="s">
        <v>627</v>
      </c>
      <c r="G299" s="176" t="s">
        <v>627</v>
      </c>
      <c r="H299" s="176" t="s">
        <v>627</v>
      </c>
      <c r="I299" s="176" t="s">
        <v>627</v>
      </c>
      <c r="J299" s="168">
        <v>0.9</v>
      </c>
      <c r="K299" s="169" t="str">
        <f>IFERROR(SUMIFS(#REF!,#REF!,$I299,#REF!,$R$2)/SUMIFS(#REF!,#REF!,$I299,#REF!,$R$2),"-")</f>
        <v>-</v>
      </c>
      <c r="L299" s="169" t="str">
        <f>IFERROR(SUMIFS(#REF!,#REF!,$I299,#REF!,$R$7)/SUMIFS(#REF!,#REF!,$I299,#REF!,$R$7),"-")</f>
        <v>-</v>
      </c>
      <c r="M299" s="170" t="str">
        <f>IFERROR(SUMIFS(#REF!,#REF!,$I299,#REF!,$R$3)/SUMIFS(#REF!,#REF!,$I299,#REF!,$R$3),"-")</f>
        <v>-</v>
      </c>
      <c r="N299" s="170" t="str">
        <f>IFERROR(SUMIFS(#REF!,#REF!,$I299,#REF!,"&lt;="&amp;$R$2,#REF!,"&gt;="&amp;$S$2)/SUMIFS(#REF!,#REF!,$I299,#REF!,"&lt;="&amp;$R$2,#REF!,"&gt;="&amp;$S$2),"-")</f>
        <v>-</v>
      </c>
      <c r="O299" s="135"/>
      <c r="P299" s="140"/>
    </row>
    <row r="300" s="134" customFormat="1" spans="1:16">
      <c r="A300" s="138"/>
      <c r="B300" s="135"/>
      <c r="C300" s="175" t="s">
        <v>498</v>
      </c>
      <c r="D300" s="166" t="s">
        <v>237</v>
      </c>
      <c r="E300" s="166" t="s">
        <v>499</v>
      </c>
      <c r="F300" s="176" t="s">
        <v>628</v>
      </c>
      <c r="G300" s="176" t="s">
        <v>628</v>
      </c>
      <c r="H300" s="176" t="s">
        <v>628</v>
      </c>
      <c r="I300" s="176" t="s">
        <v>628</v>
      </c>
      <c r="J300" s="168">
        <v>0.9</v>
      </c>
      <c r="K300" s="169" t="str">
        <f>IFERROR(SUMIFS(#REF!,#REF!,$I300,#REF!,$R$2)/SUMIFS(#REF!,#REF!,$I300,#REF!,$R$2),"-")</f>
        <v>-</v>
      </c>
      <c r="L300" s="169" t="str">
        <f>IFERROR(SUMIFS(#REF!,#REF!,$I300,#REF!,$R$7)/SUMIFS(#REF!,#REF!,$I300,#REF!,$R$7),"-")</f>
        <v>-</v>
      </c>
      <c r="M300" s="170" t="str">
        <f>IFERROR(SUMIFS(#REF!,#REF!,$I300,#REF!,$R$3)/SUMIFS(#REF!,#REF!,$I300,#REF!,$R$3),"-")</f>
        <v>-</v>
      </c>
      <c r="N300" s="170" t="str">
        <f>IFERROR(SUMIFS(#REF!,#REF!,$I300,#REF!,"&lt;="&amp;$R$2,#REF!,"&gt;="&amp;$S$2)/SUMIFS(#REF!,#REF!,$I300,#REF!,"&lt;="&amp;$R$2,#REF!,"&gt;="&amp;$S$2),"-")</f>
        <v>-</v>
      </c>
      <c r="O300" s="135"/>
      <c r="P300" s="140"/>
    </row>
    <row r="301" s="134" customFormat="1" spans="1:16">
      <c r="A301" s="138"/>
      <c r="B301" s="135"/>
      <c r="C301" s="175" t="s">
        <v>498</v>
      </c>
      <c r="D301" s="166" t="s">
        <v>237</v>
      </c>
      <c r="E301" s="166" t="s">
        <v>499</v>
      </c>
      <c r="F301" s="176" t="s">
        <v>630</v>
      </c>
      <c r="G301" s="176" t="s">
        <v>630</v>
      </c>
      <c r="H301" s="176" t="s">
        <v>630</v>
      </c>
      <c r="I301" s="176" t="s">
        <v>630</v>
      </c>
      <c r="J301" s="168">
        <v>0.9</v>
      </c>
      <c r="K301" s="169" t="str">
        <f>IFERROR(SUMIFS(#REF!,#REF!,$I301,#REF!,$R$2)/SUMIFS(#REF!,#REF!,$I301,#REF!,$R$2),"-")</f>
        <v>-</v>
      </c>
      <c r="L301" s="169" t="str">
        <f>IFERROR(SUMIFS(#REF!,#REF!,$I301,#REF!,$R$7)/SUMIFS(#REF!,#REF!,$I301,#REF!,$R$7),"-")</f>
        <v>-</v>
      </c>
      <c r="M301" s="170" t="str">
        <f>IFERROR(SUMIFS(#REF!,#REF!,$I301,#REF!,$R$3)/SUMIFS(#REF!,#REF!,$I301,#REF!,$R$3),"-")</f>
        <v>-</v>
      </c>
      <c r="N301" s="170" t="str">
        <f>IFERROR(SUMIFS(#REF!,#REF!,$I301,#REF!,"&lt;="&amp;$R$2,#REF!,"&gt;="&amp;$S$2)/SUMIFS(#REF!,#REF!,$I301,#REF!,"&lt;="&amp;$R$2,#REF!,"&gt;="&amp;$S$2),"-")</f>
        <v>-</v>
      </c>
      <c r="O301" s="135"/>
      <c r="P301" s="140"/>
    </row>
    <row r="302" s="134" customFormat="1" spans="1:16">
      <c r="A302" s="138"/>
      <c r="B302" s="135"/>
      <c r="C302" s="175" t="s">
        <v>498</v>
      </c>
      <c r="D302" s="166" t="s">
        <v>237</v>
      </c>
      <c r="E302" s="166" t="s">
        <v>499</v>
      </c>
      <c r="F302" s="176" t="s">
        <v>632</v>
      </c>
      <c r="G302" s="176" t="s">
        <v>632</v>
      </c>
      <c r="H302" s="176" t="s">
        <v>632</v>
      </c>
      <c r="I302" s="176" t="s">
        <v>632</v>
      </c>
      <c r="J302" s="168">
        <v>0.9</v>
      </c>
      <c r="K302" s="169" t="str">
        <f>IFERROR(SUMIFS(#REF!,#REF!,$I302,#REF!,$R$2)/SUMIFS(#REF!,#REF!,$I302,#REF!,$R$2),"-")</f>
        <v>-</v>
      </c>
      <c r="L302" s="169" t="str">
        <f>IFERROR(SUMIFS(#REF!,#REF!,$I302,#REF!,$R$7)/SUMIFS(#REF!,#REF!,$I302,#REF!,$R$7),"-")</f>
        <v>-</v>
      </c>
      <c r="M302" s="170" t="str">
        <f>IFERROR(SUMIFS(#REF!,#REF!,$I302,#REF!,$R$3)/SUMIFS(#REF!,#REF!,$I302,#REF!,$R$3),"-")</f>
        <v>-</v>
      </c>
      <c r="N302" s="170" t="str">
        <f>IFERROR(SUMIFS(#REF!,#REF!,$I302,#REF!,"&lt;="&amp;$R$2,#REF!,"&gt;="&amp;$S$2)/SUMIFS(#REF!,#REF!,$I302,#REF!,"&lt;="&amp;$R$2,#REF!,"&gt;="&amp;$S$2),"-")</f>
        <v>-</v>
      </c>
      <c r="O302" s="135"/>
      <c r="P302" s="140"/>
    </row>
    <row r="303" s="134" customFormat="1" spans="1:16">
      <c r="A303" s="138"/>
      <c r="B303" s="135"/>
      <c r="C303" s="175" t="s">
        <v>498</v>
      </c>
      <c r="D303" s="166" t="s">
        <v>237</v>
      </c>
      <c r="E303" s="166" t="s">
        <v>499</v>
      </c>
      <c r="F303" s="176" t="s">
        <v>634</v>
      </c>
      <c r="G303" s="176" t="s">
        <v>634</v>
      </c>
      <c r="H303" s="176" t="s">
        <v>634</v>
      </c>
      <c r="I303" s="176" t="s">
        <v>634</v>
      </c>
      <c r="J303" s="168">
        <v>0.9</v>
      </c>
      <c r="K303" s="169" t="str">
        <f>IFERROR(SUMIFS(#REF!,#REF!,$I303,#REF!,$R$2)/SUMIFS(#REF!,#REF!,$I303,#REF!,$R$2),"-")</f>
        <v>-</v>
      </c>
      <c r="L303" s="169" t="str">
        <f>IFERROR(SUMIFS(#REF!,#REF!,$I303,#REF!,$R$7)/SUMIFS(#REF!,#REF!,$I303,#REF!,$R$7),"-")</f>
        <v>-</v>
      </c>
      <c r="M303" s="170" t="str">
        <f>IFERROR(SUMIFS(#REF!,#REF!,$I303,#REF!,$R$3)/SUMIFS(#REF!,#REF!,$I303,#REF!,$R$3),"-")</f>
        <v>-</v>
      </c>
      <c r="N303" s="170" t="str">
        <f>IFERROR(SUMIFS(#REF!,#REF!,$I303,#REF!,"&lt;="&amp;$R$2,#REF!,"&gt;="&amp;$S$2)/SUMIFS(#REF!,#REF!,$I303,#REF!,"&lt;="&amp;$R$2,#REF!,"&gt;="&amp;$S$2),"-")</f>
        <v>-</v>
      </c>
      <c r="O303" s="135"/>
      <c r="P303" s="140"/>
    </row>
    <row r="304" s="134" customFormat="1" spans="1:16">
      <c r="A304" s="138"/>
      <c r="B304" s="135"/>
      <c r="C304" s="175" t="s">
        <v>498</v>
      </c>
      <c r="D304" s="166" t="s">
        <v>26</v>
      </c>
      <c r="E304" s="166" t="s">
        <v>499</v>
      </c>
      <c r="F304" s="176" t="s">
        <v>636</v>
      </c>
      <c r="G304" s="176" t="s">
        <v>636</v>
      </c>
      <c r="H304" s="176" t="s">
        <v>636</v>
      </c>
      <c r="I304" s="176" t="s">
        <v>636</v>
      </c>
      <c r="J304" s="168">
        <v>0.9</v>
      </c>
      <c r="K304" s="169" t="str">
        <f>IFERROR(SUMIFS(#REF!,#REF!,$I304,#REF!,$R$2)/SUMIFS(#REF!,#REF!,$I304,#REF!,$R$2),"-")</f>
        <v>-</v>
      </c>
      <c r="L304" s="169" t="str">
        <f>IFERROR(SUMIFS(#REF!,#REF!,$I304,#REF!,$R$7)/SUMIFS(#REF!,#REF!,$I304,#REF!,$R$7),"-")</f>
        <v>-</v>
      </c>
      <c r="M304" s="170" t="str">
        <f>IFERROR(SUMIFS(#REF!,#REF!,$I304,#REF!,$R$3)/SUMIFS(#REF!,#REF!,$I304,#REF!,$R$3),"-")</f>
        <v>-</v>
      </c>
      <c r="N304" s="170" t="str">
        <f>IFERROR(SUMIFS(#REF!,#REF!,$I304,#REF!,"&lt;="&amp;$R$2,#REF!,"&gt;="&amp;$S$2)/SUMIFS(#REF!,#REF!,$I304,#REF!,"&lt;="&amp;$R$2,#REF!,"&gt;="&amp;$S$2),"-")</f>
        <v>-</v>
      </c>
      <c r="O304" s="135"/>
      <c r="P304" s="140"/>
    </row>
    <row r="305" s="134" customFormat="1" spans="1:16">
      <c r="A305" s="138"/>
      <c r="B305" s="135"/>
      <c r="C305" s="175" t="s">
        <v>498</v>
      </c>
      <c r="D305" s="166" t="s">
        <v>237</v>
      </c>
      <c r="E305" s="166" t="s">
        <v>499</v>
      </c>
      <c r="F305" s="176" t="s">
        <v>638</v>
      </c>
      <c r="G305" s="176" t="s">
        <v>638</v>
      </c>
      <c r="H305" s="176" t="s">
        <v>638</v>
      </c>
      <c r="I305" s="176" t="s">
        <v>638</v>
      </c>
      <c r="J305" s="168">
        <v>0.9</v>
      </c>
      <c r="K305" s="169" t="str">
        <f>IFERROR(SUMIFS(#REF!,#REF!,$I305,#REF!,$R$2)/SUMIFS(#REF!,#REF!,$I305,#REF!,$R$2),"-")</f>
        <v>-</v>
      </c>
      <c r="L305" s="169" t="str">
        <f>IFERROR(SUMIFS(#REF!,#REF!,$I305,#REF!,$R$7)/SUMIFS(#REF!,#REF!,$I305,#REF!,$R$7),"-")</f>
        <v>-</v>
      </c>
      <c r="M305" s="170" t="str">
        <f>IFERROR(SUMIFS(#REF!,#REF!,$I305,#REF!,$R$3)/SUMIFS(#REF!,#REF!,$I305,#REF!,$R$3),"-")</f>
        <v>-</v>
      </c>
      <c r="N305" s="170" t="str">
        <f>IFERROR(SUMIFS(#REF!,#REF!,$I305,#REF!,"&lt;="&amp;$R$2,#REF!,"&gt;="&amp;$S$2)/SUMIFS(#REF!,#REF!,$I305,#REF!,"&lt;="&amp;$R$2,#REF!,"&gt;="&amp;$S$2),"-")</f>
        <v>-</v>
      </c>
      <c r="O305" s="135"/>
      <c r="P305" s="140"/>
    </row>
    <row r="306" s="134" customFormat="1" spans="1:16">
      <c r="A306" s="138"/>
      <c r="B306" s="135"/>
      <c r="C306" s="175" t="s">
        <v>498</v>
      </c>
      <c r="D306" s="166" t="s">
        <v>237</v>
      </c>
      <c r="E306" s="166" t="s">
        <v>499</v>
      </c>
      <c r="F306" s="176" t="s">
        <v>640</v>
      </c>
      <c r="G306" s="176" t="s">
        <v>640</v>
      </c>
      <c r="H306" s="176" t="s">
        <v>640</v>
      </c>
      <c r="I306" s="176" t="s">
        <v>640</v>
      </c>
      <c r="J306" s="168">
        <v>0.9</v>
      </c>
      <c r="K306" s="169" t="str">
        <f>IFERROR(SUMIFS(#REF!,#REF!,$I306,#REF!,$R$2)/SUMIFS(#REF!,#REF!,$I306,#REF!,$R$2),"-")</f>
        <v>-</v>
      </c>
      <c r="L306" s="169" t="str">
        <f>IFERROR(SUMIFS(#REF!,#REF!,$I306,#REF!,$R$7)/SUMIFS(#REF!,#REF!,$I306,#REF!,$R$7),"-")</f>
        <v>-</v>
      </c>
      <c r="M306" s="170" t="str">
        <f>IFERROR(SUMIFS(#REF!,#REF!,$I306,#REF!,$R$3)/SUMIFS(#REF!,#REF!,$I306,#REF!,$R$3),"-")</f>
        <v>-</v>
      </c>
      <c r="N306" s="170" t="str">
        <f>IFERROR(SUMIFS(#REF!,#REF!,$I306,#REF!,"&lt;="&amp;$R$2,#REF!,"&gt;="&amp;$S$2)/SUMIFS(#REF!,#REF!,$I306,#REF!,"&lt;="&amp;$R$2,#REF!,"&gt;="&amp;$S$2),"-")</f>
        <v>-</v>
      </c>
      <c r="O306" s="135"/>
      <c r="P306" s="140"/>
    </row>
    <row r="307" s="134" customFormat="1" spans="1:16">
      <c r="A307" s="138"/>
      <c r="B307" s="135"/>
      <c r="C307" s="175" t="s">
        <v>498</v>
      </c>
      <c r="D307" s="166" t="s">
        <v>26</v>
      </c>
      <c r="E307" s="166" t="s">
        <v>499</v>
      </c>
      <c r="F307" s="176" t="s">
        <v>642</v>
      </c>
      <c r="G307" s="176" t="s">
        <v>642</v>
      </c>
      <c r="H307" s="176" t="s">
        <v>642</v>
      </c>
      <c r="I307" s="176" t="s">
        <v>642</v>
      </c>
      <c r="J307" s="168">
        <v>0.9</v>
      </c>
      <c r="K307" s="169" t="str">
        <f>IFERROR(SUMIFS(#REF!,#REF!,$I307,#REF!,$R$2)/SUMIFS(#REF!,#REF!,$I307,#REF!,$R$2),"-")</f>
        <v>-</v>
      </c>
      <c r="L307" s="169" t="str">
        <f>IFERROR(SUMIFS(#REF!,#REF!,$I307,#REF!,$R$7)/SUMIFS(#REF!,#REF!,$I307,#REF!,$R$7),"-")</f>
        <v>-</v>
      </c>
      <c r="M307" s="170" t="str">
        <f>IFERROR(SUMIFS(#REF!,#REF!,$I307,#REF!,$R$3)/SUMIFS(#REF!,#REF!,$I307,#REF!,$R$3),"-")</f>
        <v>-</v>
      </c>
      <c r="N307" s="170" t="str">
        <f>IFERROR(SUMIFS(#REF!,#REF!,$I307,#REF!,"&lt;="&amp;$R$2,#REF!,"&gt;="&amp;$S$2)/SUMIFS(#REF!,#REF!,$I307,#REF!,"&lt;="&amp;$R$2,#REF!,"&gt;="&amp;$S$2),"-")</f>
        <v>-</v>
      </c>
      <c r="O307" s="135"/>
      <c r="P307" s="140"/>
    </row>
    <row r="308" s="134" customFormat="1" spans="1:16">
      <c r="A308" s="138"/>
      <c r="B308" s="135"/>
      <c r="C308" s="175" t="s">
        <v>498</v>
      </c>
      <c r="D308" s="166" t="s">
        <v>26</v>
      </c>
      <c r="E308" s="166" t="s">
        <v>499</v>
      </c>
      <c r="F308" s="176" t="s">
        <v>644</v>
      </c>
      <c r="G308" s="176" t="s">
        <v>644</v>
      </c>
      <c r="H308" s="176" t="s">
        <v>644</v>
      </c>
      <c r="I308" s="176" t="s">
        <v>644</v>
      </c>
      <c r="J308" s="168">
        <v>0.9</v>
      </c>
      <c r="K308" s="169" t="str">
        <f>IFERROR(SUMIFS(#REF!,#REF!,$I308,#REF!,$R$2)/SUMIFS(#REF!,#REF!,$I308,#REF!,$R$2),"-")</f>
        <v>-</v>
      </c>
      <c r="L308" s="169" t="str">
        <f>IFERROR(SUMIFS(#REF!,#REF!,$I308,#REF!,$R$7)/SUMIFS(#REF!,#REF!,$I308,#REF!,$R$7),"-")</f>
        <v>-</v>
      </c>
      <c r="M308" s="170" t="str">
        <f>IFERROR(SUMIFS(#REF!,#REF!,$I308,#REF!,$R$3)/SUMIFS(#REF!,#REF!,$I308,#REF!,$R$3),"-")</f>
        <v>-</v>
      </c>
      <c r="N308" s="170" t="str">
        <f>IFERROR(SUMIFS(#REF!,#REF!,$I308,#REF!,"&lt;="&amp;$R$2,#REF!,"&gt;="&amp;$S$2)/SUMIFS(#REF!,#REF!,$I308,#REF!,"&lt;="&amp;$R$2,#REF!,"&gt;="&amp;$S$2),"-")</f>
        <v>-</v>
      </c>
      <c r="O308" s="135"/>
      <c r="P308" s="140"/>
    </row>
    <row r="309" s="134" customFormat="1" spans="1:16">
      <c r="A309" s="138"/>
      <c r="B309" s="135"/>
      <c r="C309" s="175" t="s">
        <v>498</v>
      </c>
      <c r="D309" s="166" t="s">
        <v>26</v>
      </c>
      <c r="E309" s="166" t="s">
        <v>499</v>
      </c>
      <c r="F309" s="176" t="s">
        <v>646</v>
      </c>
      <c r="G309" s="176" t="s">
        <v>646</v>
      </c>
      <c r="H309" s="176" t="s">
        <v>646</v>
      </c>
      <c r="I309" s="176" t="s">
        <v>646</v>
      </c>
      <c r="J309" s="168">
        <v>0.9</v>
      </c>
      <c r="K309" s="169" t="str">
        <f>IFERROR(SUMIFS(#REF!,#REF!,$I309,#REF!,$R$2)/SUMIFS(#REF!,#REF!,$I309,#REF!,$R$2),"-")</f>
        <v>-</v>
      </c>
      <c r="L309" s="169" t="str">
        <f>IFERROR(SUMIFS(#REF!,#REF!,$I309,#REF!,$R$7)/SUMIFS(#REF!,#REF!,$I309,#REF!,$R$7),"-")</f>
        <v>-</v>
      </c>
      <c r="M309" s="170" t="str">
        <f>IFERROR(SUMIFS(#REF!,#REF!,$I309,#REF!,$R$3)/SUMIFS(#REF!,#REF!,$I309,#REF!,$R$3),"-")</f>
        <v>-</v>
      </c>
      <c r="N309" s="170" t="str">
        <f>IFERROR(SUMIFS(#REF!,#REF!,$I309,#REF!,"&lt;="&amp;$R$2,#REF!,"&gt;="&amp;$S$2)/SUMIFS(#REF!,#REF!,$I309,#REF!,"&lt;="&amp;$R$2,#REF!,"&gt;="&amp;$S$2),"-")</f>
        <v>-</v>
      </c>
      <c r="O309" s="135"/>
      <c r="P309" s="140"/>
    </row>
    <row r="310" s="134" customFormat="1" spans="1:16">
      <c r="A310" s="138"/>
      <c r="B310" s="135"/>
      <c r="C310" s="175" t="s">
        <v>498</v>
      </c>
      <c r="D310" s="166" t="s">
        <v>26</v>
      </c>
      <c r="E310" s="166" t="s">
        <v>499</v>
      </c>
      <c r="F310" s="176" t="s">
        <v>648</v>
      </c>
      <c r="G310" s="176" t="s">
        <v>648</v>
      </c>
      <c r="H310" s="176" t="s">
        <v>648</v>
      </c>
      <c r="I310" s="176" t="s">
        <v>648</v>
      </c>
      <c r="J310" s="168">
        <v>0.9</v>
      </c>
      <c r="K310" s="169" t="str">
        <f>IFERROR(SUMIFS(#REF!,#REF!,$I310,#REF!,$R$2)/SUMIFS(#REF!,#REF!,$I310,#REF!,$R$2),"-")</f>
        <v>-</v>
      </c>
      <c r="L310" s="169" t="str">
        <f>IFERROR(SUMIFS(#REF!,#REF!,$I310,#REF!,$R$7)/SUMIFS(#REF!,#REF!,$I310,#REF!,$R$7),"-")</f>
        <v>-</v>
      </c>
      <c r="M310" s="170" t="str">
        <f>IFERROR(SUMIFS(#REF!,#REF!,$I310,#REF!,$R$3)/SUMIFS(#REF!,#REF!,$I310,#REF!,$R$3),"-")</f>
        <v>-</v>
      </c>
      <c r="N310" s="170" t="str">
        <f>IFERROR(SUMIFS(#REF!,#REF!,$I310,#REF!,"&lt;="&amp;$R$2,#REF!,"&gt;="&amp;$S$2)/SUMIFS(#REF!,#REF!,$I310,#REF!,"&lt;="&amp;$R$2,#REF!,"&gt;="&amp;$S$2),"-")</f>
        <v>-</v>
      </c>
      <c r="O310" s="135"/>
      <c r="P310" s="140"/>
    </row>
    <row r="311" s="134" customFormat="1" spans="1:16">
      <c r="A311" s="138"/>
      <c r="B311" s="135"/>
      <c r="C311" s="175" t="s">
        <v>498</v>
      </c>
      <c r="D311" s="166" t="s">
        <v>26</v>
      </c>
      <c r="E311" s="166" t="s">
        <v>499</v>
      </c>
      <c r="F311" s="176" t="s">
        <v>650</v>
      </c>
      <c r="G311" s="176" t="s">
        <v>650</v>
      </c>
      <c r="H311" s="176" t="s">
        <v>650</v>
      </c>
      <c r="I311" s="176" t="s">
        <v>650</v>
      </c>
      <c r="J311" s="168">
        <v>0.9</v>
      </c>
      <c r="K311" s="169" t="str">
        <f>IFERROR(SUMIFS(#REF!,#REF!,$I311,#REF!,$R$2)/SUMIFS(#REF!,#REF!,$I311,#REF!,$R$2),"-")</f>
        <v>-</v>
      </c>
      <c r="L311" s="169" t="str">
        <f>IFERROR(SUMIFS(#REF!,#REF!,$I311,#REF!,$R$7)/SUMIFS(#REF!,#REF!,$I311,#REF!,$R$7),"-")</f>
        <v>-</v>
      </c>
      <c r="M311" s="170" t="str">
        <f>IFERROR(SUMIFS(#REF!,#REF!,$I311,#REF!,$R$3)/SUMIFS(#REF!,#REF!,$I311,#REF!,$R$3),"-")</f>
        <v>-</v>
      </c>
      <c r="N311" s="170" t="str">
        <f>IFERROR(SUMIFS(#REF!,#REF!,$I311,#REF!,"&lt;="&amp;$R$2,#REF!,"&gt;="&amp;$S$2)/SUMIFS(#REF!,#REF!,$I311,#REF!,"&lt;="&amp;$R$2,#REF!,"&gt;="&amp;$S$2),"-")</f>
        <v>-</v>
      </c>
      <c r="O311" s="135"/>
      <c r="P311" s="140"/>
    </row>
    <row r="312" s="134" customFormat="1" spans="1:16">
      <c r="A312" s="138"/>
      <c r="B312" s="135"/>
      <c r="C312" s="175" t="s">
        <v>498</v>
      </c>
      <c r="D312" s="166" t="s">
        <v>237</v>
      </c>
      <c r="E312" s="166" t="s">
        <v>499</v>
      </c>
      <c r="F312" s="176" t="s">
        <v>652</v>
      </c>
      <c r="G312" s="176" t="s">
        <v>652</v>
      </c>
      <c r="H312" s="176" t="s">
        <v>652</v>
      </c>
      <c r="I312" s="176" t="s">
        <v>652</v>
      </c>
      <c r="J312" s="168">
        <v>0.9</v>
      </c>
      <c r="K312" s="169" t="str">
        <f>IFERROR(SUMIFS(#REF!,#REF!,$I312,#REF!,$R$2)/SUMIFS(#REF!,#REF!,$I312,#REF!,$R$2),"-")</f>
        <v>-</v>
      </c>
      <c r="L312" s="169" t="str">
        <f>IFERROR(SUMIFS(#REF!,#REF!,$I312,#REF!,$R$7)/SUMIFS(#REF!,#REF!,$I312,#REF!,$R$7),"-")</f>
        <v>-</v>
      </c>
      <c r="M312" s="170" t="str">
        <f>IFERROR(SUMIFS(#REF!,#REF!,$I312,#REF!,$R$3)/SUMIFS(#REF!,#REF!,$I312,#REF!,$R$3),"-")</f>
        <v>-</v>
      </c>
      <c r="N312" s="170" t="str">
        <f>IFERROR(SUMIFS(#REF!,#REF!,$I312,#REF!,"&lt;="&amp;$R$2,#REF!,"&gt;="&amp;$S$2)/SUMIFS(#REF!,#REF!,$I312,#REF!,"&lt;="&amp;$R$2,#REF!,"&gt;="&amp;$S$2),"-")</f>
        <v>-</v>
      </c>
      <c r="O312" s="135"/>
      <c r="P312" s="140"/>
    </row>
    <row r="313" s="134" customFormat="1" spans="1:16">
      <c r="A313" s="138"/>
      <c r="B313" s="135"/>
      <c r="C313" s="175" t="s">
        <v>498</v>
      </c>
      <c r="D313" s="166" t="s">
        <v>237</v>
      </c>
      <c r="E313" s="166" t="s">
        <v>499</v>
      </c>
      <c r="F313" s="176" t="s">
        <v>654</v>
      </c>
      <c r="G313" s="176" t="s">
        <v>654</v>
      </c>
      <c r="H313" s="176" t="s">
        <v>654</v>
      </c>
      <c r="I313" s="176" t="s">
        <v>654</v>
      </c>
      <c r="J313" s="168">
        <v>0.9</v>
      </c>
      <c r="K313" s="169" t="str">
        <f>IFERROR(SUMIFS(#REF!,#REF!,$I313,#REF!,$R$2)/SUMIFS(#REF!,#REF!,$I313,#REF!,$R$2),"-")</f>
        <v>-</v>
      </c>
      <c r="L313" s="169" t="str">
        <f>IFERROR(SUMIFS(#REF!,#REF!,$I313,#REF!,$R$7)/SUMIFS(#REF!,#REF!,$I313,#REF!,$R$7),"-")</f>
        <v>-</v>
      </c>
      <c r="M313" s="170" t="str">
        <f>IFERROR(SUMIFS(#REF!,#REF!,$I313,#REF!,$R$3)/SUMIFS(#REF!,#REF!,$I313,#REF!,$R$3),"-")</f>
        <v>-</v>
      </c>
      <c r="N313" s="170" t="str">
        <f>IFERROR(SUMIFS(#REF!,#REF!,$I313,#REF!,"&lt;="&amp;$R$2,#REF!,"&gt;="&amp;$S$2)/SUMIFS(#REF!,#REF!,$I313,#REF!,"&lt;="&amp;$R$2,#REF!,"&gt;="&amp;$S$2),"-")</f>
        <v>-</v>
      </c>
      <c r="O313" s="135"/>
      <c r="P313" s="140"/>
    </row>
    <row r="314" s="134" customFormat="1" spans="1:16">
      <c r="A314" s="138"/>
      <c r="B314" s="135"/>
      <c r="C314" s="175" t="s">
        <v>498</v>
      </c>
      <c r="D314" s="166" t="s">
        <v>237</v>
      </c>
      <c r="E314" s="166" t="s">
        <v>499</v>
      </c>
      <c r="F314" s="176" t="s">
        <v>656</v>
      </c>
      <c r="G314" s="176" t="s">
        <v>656</v>
      </c>
      <c r="H314" s="176" t="s">
        <v>656</v>
      </c>
      <c r="I314" s="176" t="s">
        <v>656</v>
      </c>
      <c r="J314" s="168">
        <v>0.9</v>
      </c>
      <c r="K314" s="169" t="str">
        <f>IFERROR(SUMIFS(#REF!,#REF!,$I314,#REF!,$R$2)/SUMIFS(#REF!,#REF!,$I314,#REF!,$R$2),"-")</f>
        <v>-</v>
      </c>
      <c r="L314" s="169" t="str">
        <f>IFERROR(SUMIFS(#REF!,#REF!,$I314,#REF!,$R$7)/SUMIFS(#REF!,#REF!,$I314,#REF!,$R$7),"-")</f>
        <v>-</v>
      </c>
      <c r="M314" s="170" t="str">
        <f>IFERROR(SUMIFS(#REF!,#REF!,$I314,#REF!,$R$3)/SUMIFS(#REF!,#REF!,$I314,#REF!,$R$3),"-")</f>
        <v>-</v>
      </c>
      <c r="N314" s="170" t="str">
        <f>IFERROR(SUMIFS(#REF!,#REF!,$I314,#REF!,"&lt;="&amp;$R$2,#REF!,"&gt;="&amp;$S$2)/SUMIFS(#REF!,#REF!,$I314,#REF!,"&lt;="&amp;$R$2,#REF!,"&gt;="&amp;$S$2),"-")</f>
        <v>-</v>
      </c>
      <c r="O314" s="135"/>
      <c r="P314" s="140"/>
    </row>
    <row r="315" s="134" customFormat="1" spans="1:16">
      <c r="A315" s="138"/>
      <c r="B315" s="135"/>
      <c r="C315" s="175" t="s">
        <v>498</v>
      </c>
      <c r="D315" s="166" t="s">
        <v>237</v>
      </c>
      <c r="E315" s="166" t="s">
        <v>499</v>
      </c>
      <c r="F315" s="176" t="s">
        <v>658</v>
      </c>
      <c r="G315" s="176" t="s">
        <v>658</v>
      </c>
      <c r="H315" s="176" t="s">
        <v>658</v>
      </c>
      <c r="I315" s="176" t="s">
        <v>658</v>
      </c>
      <c r="J315" s="168">
        <v>0.9</v>
      </c>
      <c r="K315" s="169" t="str">
        <f>IFERROR(SUMIFS(#REF!,#REF!,$I315,#REF!,$R$2)/SUMIFS(#REF!,#REF!,$I315,#REF!,$R$2),"-")</f>
        <v>-</v>
      </c>
      <c r="L315" s="169" t="str">
        <f>IFERROR(SUMIFS(#REF!,#REF!,$I315,#REF!,$R$7)/SUMIFS(#REF!,#REF!,$I315,#REF!,$R$7),"-")</f>
        <v>-</v>
      </c>
      <c r="M315" s="170" t="str">
        <f>IFERROR(SUMIFS(#REF!,#REF!,$I315,#REF!,$R$3)/SUMIFS(#REF!,#REF!,$I315,#REF!,$R$3),"-")</f>
        <v>-</v>
      </c>
      <c r="N315" s="170" t="str">
        <f>IFERROR(SUMIFS(#REF!,#REF!,$I315,#REF!,"&lt;="&amp;$R$2,#REF!,"&gt;="&amp;$S$2)/SUMIFS(#REF!,#REF!,$I315,#REF!,"&lt;="&amp;$R$2,#REF!,"&gt;="&amp;$S$2),"-")</f>
        <v>-</v>
      </c>
      <c r="O315" s="135"/>
      <c r="P315" s="140"/>
    </row>
    <row r="316" s="134" customFormat="1" spans="1:16">
      <c r="A316" s="138"/>
      <c r="B316" s="135"/>
      <c r="C316" s="175" t="s">
        <v>498</v>
      </c>
      <c r="D316" s="166" t="s">
        <v>237</v>
      </c>
      <c r="E316" s="166" t="s">
        <v>499</v>
      </c>
      <c r="F316" s="176" t="s">
        <v>660</v>
      </c>
      <c r="G316" s="176" t="s">
        <v>660</v>
      </c>
      <c r="H316" s="176" t="s">
        <v>660</v>
      </c>
      <c r="I316" s="176" t="s">
        <v>660</v>
      </c>
      <c r="J316" s="168">
        <v>0.9</v>
      </c>
      <c r="K316" s="169" t="str">
        <f>IFERROR(SUMIFS(#REF!,#REF!,$I316,#REF!,$R$2)/SUMIFS(#REF!,#REF!,$I316,#REF!,$R$2),"-")</f>
        <v>-</v>
      </c>
      <c r="L316" s="169" t="str">
        <f>IFERROR(SUMIFS(#REF!,#REF!,$I316,#REF!,$R$7)/SUMIFS(#REF!,#REF!,$I316,#REF!,$R$7),"-")</f>
        <v>-</v>
      </c>
      <c r="M316" s="170" t="str">
        <f>IFERROR(SUMIFS(#REF!,#REF!,$I316,#REF!,$R$3)/SUMIFS(#REF!,#REF!,$I316,#REF!,$R$3),"-")</f>
        <v>-</v>
      </c>
      <c r="N316" s="170" t="str">
        <f>IFERROR(SUMIFS(#REF!,#REF!,$I316,#REF!,"&lt;="&amp;$R$2,#REF!,"&gt;="&amp;$S$2)/SUMIFS(#REF!,#REF!,$I316,#REF!,"&lt;="&amp;$R$2,#REF!,"&gt;="&amp;$S$2),"-")</f>
        <v>-</v>
      </c>
      <c r="O316" s="135"/>
      <c r="P316" s="140"/>
    </row>
    <row r="317" s="134" customFormat="1" spans="1:16">
      <c r="A317" s="138"/>
      <c r="B317" s="135"/>
      <c r="C317" s="175" t="s">
        <v>498</v>
      </c>
      <c r="D317" s="166" t="s">
        <v>237</v>
      </c>
      <c r="E317" s="166" t="s">
        <v>499</v>
      </c>
      <c r="F317" s="176" t="s">
        <v>662</v>
      </c>
      <c r="G317" s="176" t="s">
        <v>662</v>
      </c>
      <c r="H317" s="176" t="s">
        <v>662</v>
      </c>
      <c r="I317" s="176" t="s">
        <v>662</v>
      </c>
      <c r="J317" s="168">
        <v>0.9</v>
      </c>
      <c r="K317" s="169" t="str">
        <f>IFERROR(SUMIFS(#REF!,#REF!,$I317,#REF!,$R$2)/SUMIFS(#REF!,#REF!,$I317,#REF!,$R$2),"-")</f>
        <v>-</v>
      </c>
      <c r="L317" s="169" t="str">
        <f>IFERROR(SUMIFS(#REF!,#REF!,$I317,#REF!,$R$7)/SUMIFS(#REF!,#REF!,$I317,#REF!,$R$7),"-")</f>
        <v>-</v>
      </c>
      <c r="M317" s="170" t="str">
        <f>IFERROR(SUMIFS(#REF!,#REF!,$I317,#REF!,$R$3)/SUMIFS(#REF!,#REF!,$I317,#REF!,$R$3),"-")</f>
        <v>-</v>
      </c>
      <c r="N317" s="170" t="str">
        <f>IFERROR(SUMIFS(#REF!,#REF!,$I317,#REF!,"&lt;="&amp;$R$2,#REF!,"&gt;="&amp;$S$2)/SUMIFS(#REF!,#REF!,$I317,#REF!,"&lt;="&amp;$R$2,#REF!,"&gt;="&amp;$S$2),"-")</f>
        <v>-</v>
      </c>
      <c r="O317" s="135"/>
      <c r="P317" s="140"/>
    </row>
    <row r="318" s="134" customFormat="1" spans="1:16">
      <c r="A318" s="138"/>
      <c r="B318" s="135"/>
      <c r="C318" s="175" t="s">
        <v>498</v>
      </c>
      <c r="D318" s="166" t="s">
        <v>26</v>
      </c>
      <c r="E318" s="166" t="s">
        <v>499</v>
      </c>
      <c r="F318" s="176" t="s">
        <v>664</v>
      </c>
      <c r="G318" s="176" t="s">
        <v>664</v>
      </c>
      <c r="H318" s="176" t="s">
        <v>664</v>
      </c>
      <c r="I318" s="176" t="s">
        <v>664</v>
      </c>
      <c r="J318" s="168">
        <v>0.9</v>
      </c>
      <c r="K318" s="169" t="str">
        <f>IFERROR(SUMIFS(#REF!,#REF!,$I318,#REF!,$R$2)/SUMIFS(#REF!,#REF!,$I318,#REF!,$R$2),"-")</f>
        <v>-</v>
      </c>
      <c r="L318" s="169" t="str">
        <f>IFERROR(SUMIFS(#REF!,#REF!,$I318,#REF!,$R$7)/SUMIFS(#REF!,#REF!,$I318,#REF!,$R$7),"-")</f>
        <v>-</v>
      </c>
      <c r="M318" s="170" t="str">
        <f>IFERROR(SUMIFS(#REF!,#REF!,$I318,#REF!,$R$3)/SUMIFS(#REF!,#REF!,$I318,#REF!,$R$3),"-")</f>
        <v>-</v>
      </c>
      <c r="N318" s="170" t="str">
        <f>IFERROR(SUMIFS(#REF!,#REF!,$I318,#REF!,"&lt;="&amp;$R$2,#REF!,"&gt;="&amp;$S$2)/SUMIFS(#REF!,#REF!,$I318,#REF!,"&lt;="&amp;$R$2,#REF!,"&gt;="&amp;$S$2),"-")</f>
        <v>-</v>
      </c>
      <c r="O318" s="135"/>
      <c r="P318" s="140"/>
    </row>
    <row r="319" s="134" customFormat="1" spans="1:16">
      <c r="A319" s="138"/>
      <c r="B319" s="135"/>
      <c r="C319" s="175" t="s">
        <v>498</v>
      </c>
      <c r="D319" s="166" t="s">
        <v>237</v>
      </c>
      <c r="E319" s="166" t="s">
        <v>499</v>
      </c>
      <c r="F319" s="176" t="s">
        <v>666</v>
      </c>
      <c r="G319" s="176" t="s">
        <v>666</v>
      </c>
      <c r="H319" s="176" t="s">
        <v>666</v>
      </c>
      <c r="I319" s="176" t="s">
        <v>666</v>
      </c>
      <c r="J319" s="168">
        <v>0.9</v>
      </c>
      <c r="K319" s="169" t="str">
        <f>IFERROR(SUMIFS(#REF!,#REF!,$I319,#REF!,$R$2)/SUMIFS(#REF!,#REF!,$I319,#REF!,$R$2),"-")</f>
        <v>-</v>
      </c>
      <c r="L319" s="169" t="str">
        <f>IFERROR(SUMIFS(#REF!,#REF!,$I319,#REF!,$R$7)/SUMIFS(#REF!,#REF!,$I319,#REF!,$R$7),"-")</f>
        <v>-</v>
      </c>
      <c r="M319" s="170" t="str">
        <f>IFERROR(SUMIFS(#REF!,#REF!,$I319,#REF!,$R$3)/SUMIFS(#REF!,#REF!,$I319,#REF!,$R$3),"-")</f>
        <v>-</v>
      </c>
      <c r="N319" s="170" t="str">
        <f>IFERROR(SUMIFS(#REF!,#REF!,$I319,#REF!,"&lt;="&amp;$R$2,#REF!,"&gt;="&amp;$S$2)/SUMIFS(#REF!,#REF!,$I319,#REF!,"&lt;="&amp;$R$2,#REF!,"&gt;="&amp;$S$2),"-")</f>
        <v>-</v>
      </c>
      <c r="O319" s="135"/>
      <c r="P319" s="140"/>
    </row>
    <row r="320" s="134" customFormat="1" spans="1:16">
      <c r="A320" s="138"/>
      <c r="B320" s="135"/>
      <c r="C320" s="175" t="s">
        <v>498</v>
      </c>
      <c r="D320" s="166" t="s">
        <v>26</v>
      </c>
      <c r="E320" s="166" t="s">
        <v>499</v>
      </c>
      <c r="F320" s="176" t="s">
        <v>668</v>
      </c>
      <c r="G320" s="176" t="s">
        <v>668</v>
      </c>
      <c r="H320" s="176" t="s">
        <v>668</v>
      </c>
      <c r="I320" s="176" t="s">
        <v>668</v>
      </c>
      <c r="J320" s="168">
        <v>0.9</v>
      </c>
      <c r="K320" s="169" t="str">
        <f>IFERROR(SUMIFS(#REF!,#REF!,$I320,#REF!,$R$2)/SUMIFS(#REF!,#REF!,$I320,#REF!,$R$2),"-")</f>
        <v>-</v>
      </c>
      <c r="L320" s="169" t="str">
        <f>IFERROR(SUMIFS(#REF!,#REF!,$I320,#REF!,$R$7)/SUMIFS(#REF!,#REF!,$I320,#REF!,$R$7),"-")</f>
        <v>-</v>
      </c>
      <c r="M320" s="170" t="str">
        <f>IFERROR(SUMIFS(#REF!,#REF!,$I320,#REF!,$R$3)/SUMIFS(#REF!,#REF!,$I320,#REF!,$R$3),"-")</f>
        <v>-</v>
      </c>
      <c r="N320" s="170" t="str">
        <f>IFERROR(SUMIFS(#REF!,#REF!,$I320,#REF!,"&lt;="&amp;$R$2,#REF!,"&gt;="&amp;$S$2)/SUMIFS(#REF!,#REF!,$I320,#REF!,"&lt;="&amp;$R$2,#REF!,"&gt;="&amp;$S$2),"-")</f>
        <v>-</v>
      </c>
      <c r="O320" s="135"/>
      <c r="P320" s="140"/>
    </row>
    <row r="321" s="134" customFormat="1" spans="1:16">
      <c r="A321" s="138"/>
      <c r="B321" s="135"/>
      <c r="C321" s="175" t="s">
        <v>498</v>
      </c>
      <c r="D321" s="166" t="s">
        <v>26</v>
      </c>
      <c r="E321" s="166" t="s">
        <v>499</v>
      </c>
      <c r="F321" s="176" t="s">
        <v>670</v>
      </c>
      <c r="G321" s="176" t="s">
        <v>670</v>
      </c>
      <c r="H321" s="176" t="s">
        <v>670</v>
      </c>
      <c r="I321" s="176" t="s">
        <v>670</v>
      </c>
      <c r="J321" s="168">
        <v>0.9</v>
      </c>
      <c r="K321" s="169" t="str">
        <f>IFERROR(SUMIFS(#REF!,#REF!,$I321,#REF!,$R$2)/SUMIFS(#REF!,#REF!,$I321,#REF!,$R$2),"-")</f>
        <v>-</v>
      </c>
      <c r="L321" s="169" t="str">
        <f>IFERROR(SUMIFS(#REF!,#REF!,$I321,#REF!,$R$7)/SUMIFS(#REF!,#REF!,$I321,#REF!,$R$7),"-")</f>
        <v>-</v>
      </c>
      <c r="M321" s="170" t="str">
        <f>IFERROR(SUMIFS(#REF!,#REF!,$I321,#REF!,$R$3)/SUMIFS(#REF!,#REF!,$I321,#REF!,$R$3),"-")</f>
        <v>-</v>
      </c>
      <c r="N321" s="170" t="str">
        <f>IFERROR(SUMIFS(#REF!,#REF!,$I321,#REF!,"&lt;="&amp;$R$2,#REF!,"&gt;="&amp;$S$2)/SUMIFS(#REF!,#REF!,$I321,#REF!,"&lt;="&amp;$R$2,#REF!,"&gt;="&amp;$S$2),"-")</f>
        <v>-</v>
      </c>
      <c r="O321" s="135"/>
      <c r="P321" s="140"/>
    </row>
    <row r="322" s="134" customFormat="1" spans="1:16">
      <c r="A322" s="138"/>
      <c r="B322" s="135"/>
      <c r="C322" s="175" t="s">
        <v>498</v>
      </c>
      <c r="D322" s="166" t="s">
        <v>237</v>
      </c>
      <c r="E322" s="166" t="s">
        <v>499</v>
      </c>
      <c r="F322" s="176" t="s">
        <v>672</v>
      </c>
      <c r="G322" s="176" t="s">
        <v>672</v>
      </c>
      <c r="H322" s="176" t="s">
        <v>672</v>
      </c>
      <c r="I322" s="176" t="s">
        <v>672</v>
      </c>
      <c r="J322" s="168">
        <v>0.9</v>
      </c>
      <c r="K322" s="169" t="str">
        <f>IFERROR(SUMIFS(#REF!,#REF!,$I322,#REF!,$R$2)/SUMIFS(#REF!,#REF!,$I322,#REF!,$R$2),"-")</f>
        <v>-</v>
      </c>
      <c r="L322" s="169" t="str">
        <f>IFERROR(SUMIFS(#REF!,#REF!,$I322,#REF!,$R$7)/SUMIFS(#REF!,#REF!,$I322,#REF!,$R$7),"-")</f>
        <v>-</v>
      </c>
      <c r="M322" s="170" t="str">
        <f>IFERROR(SUMIFS(#REF!,#REF!,$I322,#REF!,$R$3)/SUMIFS(#REF!,#REF!,$I322,#REF!,$R$3),"-")</f>
        <v>-</v>
      </c>
      <c r="N322" s="170" t="str">
        <f>IFERROR(SUMIFS(#REF!,#REF!,$I322,#REF!,"&lt;="&amp;$R$2,#REF!,"&gt;="&amp;$S$2)/SUMIFS(#REF!,#REF!,$I322,#REF!,"&lt;="&amp;$R$2,#REF!,"&gt;="&amp;$S$2),"-")</f>
        <v>-</v>
      </c>
      <c r="O322" s="135"/>
      <c r="P322" s="140"/>
    </row>
    <row r="323" spans="1:16">
      <c r="A323" s="138"/>
      <c r="B323" s="142"/>
      <c r="C323" s="175" t="s">
        <v>673</v>
      </c>
      <c r="D323" s="166" t="s">
        <v>26</v>
      </c>
      <c r="E323" s="166" t="s">
        <v>674</v>
      </c>
      <c r="F323" s="178" t="s">
        <v>676</v>
      </c>
      <c r="G323" s="178" t="s">
        <v>676</v>
      </c>
      <c r="H323" s="178" t="s">
        <v>676</v>
      </c>
      <c r="I323" s="178" t="s">
        <v>676</v>
      </c>
      <c r="J323" s="168">
        <v>0.9</v>
      </c>
      <c r="K323" s="169" t="str">
        <f>IFERROR(SUMIFS(#REF!,#REF!,$I323,#REF!,$R$2)/SUMIFS(#REF!,#REF!,$I323,#REF!,$R$2),"-")</f>
        <v>-</v>
      </c>
      <c r="L323" s="169" t="str">
        <f>IFERROR(SUMIFS(#REF!,#REF!,$I323,#REF!,$R$7)/SUMIFS(#REF!,#REF!,$I323,#REF!,$R$7),"-")</f>
        <v>-</v>
      </c>
      <c r="M323" s="170" t="str">
        <f>IFERROR(SUMIFS(#REF!,#REF!,$I323,#REF!,$R$3)/SUMIFS(#REF!,#REF!,$I323,#REF!,$R$3),"-")</f>
        <v>-</v>
      </c>
      <c r="N323" s="170" t="str">
        <f>IFERROR(SUMIFS(#REF!,#REF!,$I323,#REF!,"&lt;="&amp;$R$2,#REF!,"&gt;="&amp;$S$2)/SUMIFS(#REF!,#REF!,$I323,#REF!,"&lt;="&amp;$R$2,#REF!,"&gt;="&amp;$S$2),"-")</f>
        <v>-</v>
      </c>
      <c r="O323" s="142"/>
      <c r="P323" s="140"/>
    </row>
    <row r="324" spans="1:16">
      <c r="A324" s="138"/>
      <c r="B324" s="142"/>
      <c r="C324" s="175" t="s">
        <v>673</v>
      </c>
      <c r="D324" s="166" t="s">
        <v>237</v>
      </c>
      <c r="E324" s="166" t="s">
        <v>674</v>
      </c>
      <c r="F324" s="178" t="s">
        <v>678</v>
      </c>
      <c r="G324" s="178" t="s">
        <v>678</v>
      </c>
      <c r="H324" s="178" t="s">
        <v>678</v>
      </c>
      <c r="I324" s="178" t="s">
        <v>678</v>
      </c>
      <c r="J324" s="168">
        <v>0.9</v>
      </c>
      <c r="K324" s="169" t="str">
        <f>IFERROR(SUMIFS(#REF!,#REF!,$I324,#REF!,$R$2)/SUMIFS(#REF!,#REF!,$I324,#REF!,$R$2),"-")</f>
        <v>-</v>
      </c>
      <c r="L324" s="169" t="str">
        <f>IFERROR(SUMIFS(#REF!,#REF!,$I324,#REF!,$R$7)/SUMIFS(#REF!,#REF!,$I324,#REF!,$R$7),"-")</f>
        <v>-</v>
      </c>
      <c r="M324" s="170" t="str">
        <f>IFERROR(SUMIFS(#REF!,#REF!,$I324,#REF!,$R$3)/SUMIFS(#REF!,#REF!,$I324,#REF!,$R$3),"-")</f>
        <v>-</v>
      </c>
      <c r="N324" s="170" t="str">
        <f>IFERROR(SUMIFS(#REF!,#REF!,$I324,#REF!,"&lt;="&amp;$R$2,#REF!,"&gt;="&amp;$S$2)/SUMIFS(#REF!,#REF!,$I324,#REF!,"&lt;="&amp;$R$2,#REF!,"&gt;="&amp;$S$2),"-")</f>
        <v>-</v>
      </c>
      <c r="O324" s="142"/>
      <c r="P324" s="140"/>
    </row>
    <row r="325" spans="1:16">
      <c r="A325" s="138"/>
      <c r="B325" s="142"/>
      <c r="C325" s="175" t="s">
        <v>673</v>
      </c>
      <c r="D325" s="166" t="s">
        <v>26</v>
      </c>
      <c r="E325" s="166" t="s">
        <v>674</v>
      </c>
      <c r="F325" s="178" t="s">
        <v>680</v>
      </c>
      <c r="G325" s="178" t="s">
        <v>680</v>
      </c>
      <c r="H325" s="178" t="s">
        <v>680</v>
      </c>
      <c r="I325" s="178" t="s">
        <v>680</v>
      </c>
      <c r="J325" s="168">
        <v>0.9</v>
      </c>
      <c r="K325" s="169" t="str">
        <f>IFERROR(SUMIFS(#REF!,#REF!,$I325,#REF!,$R$2)/SUMIFS(#REF!,#REF!,$I325,#REF!,$R$2),"-")</f>
        <v>-</v>
      </c>
      <c r="L325" s="169" t="str">
        <f>IFERROR(SUMIFS(#REF!,#REF!,$I325,#REF!,$R$7)/SUMIFS(#REF!,#REF!,$I325,#REF!,$R$7),"-")</f>
        <v>-</v>
      </c>
      <c r="M325" s="170" t="str">
        <f>IFERROR(SUMIFS(#REF!,#REF!,$I325,#REF!,$R$3)/SUMIFS(#REF!,#REF!,$I325,#REF!,$R$3),"-")</f>
        <v>-</v>
      </c>
      <c r="N325" s="170" t="str">
        <f>IFERROR(SUMIFS(#REF!,#REF!,$I325,#REF!,"&lt;="&amp;$R$2,#REF!,"&gt;="&amp;$S$2)/SUMIFS(#REF!,#REF!,$I325,#REF!,"&lt;="&amp;$R$2,#REF!,"&gt;="&amp;$S$2),"-")</f>
        <v>-</v>
      </c>
      <c r="O325" s="142"/>
      <c r="P325" s="140"/>
    </row>
    <row r="326" spans="1:16">
      <c r="A326" s="138"/>
      <c r="B326" s="142"/>
      <c r="C326" s="175" t="s">
        <v>673</v>
      </c>
      <c r="D326" s="166" t="s">
        <v>237</v>
      </c>
      <c r="E326" s="166" t="s">
        <v>674</v>
      </c>
      <c r="F326" s="178" t="s">
        <v>682</v>
      </c>
      <c r="G326" s="178" t="s">
        <v>682</v>
      </c>
      <c r="H326" s="178" t="s">
        <v>682</v>
      </c>
      <c r="I326" s="178" t="s">
        <v>682</v>
      </c>
      <c r="J326" s="168">
        <v>0.9</v>
      </c>
      <c r="K326" s="169" t="str">
        <f>IFERROR(SUMIFS(#REF!,#REF!,$I326,#REF!,$R$2)/SUMIFS(#REF!,#REF!,$I326,#REF!,$R$2),"-")</f>
        <v>-</v>
      </c>
      <c r="L326" s="169" t="str">
        <f>IFERROR(SUMIFS(#REF!,#REF!,$I326,#REF!,$R$7)/SUMIFS(#REF!,#REF!,$I326,#REF!,$R$7),"-")</f>
        <v>-</v>
      </c>
      <c r="M326" s="170" t="str">
        <f>IFERROR(SUMIFS(#REF!,#REF!,$I326,#REF!,$R$3)/SUMIFS(#REF!,#REF!,$I326,#REF!,$R$3),"-")</f>
        <v>-</v>
      </c>
      <c r="N326" s="170" t="str">
        <f>IFERROR(SUMIFS(#REF!,#REF!,$I326,#REF!,"&lt;="&amp;$R$2,#REF!,"&gt;="&amp;$S$2)/SUMIFS(#REF!,#REF!,$I326,#REF!,"&lt;="&amp;$R$2,#REF!,"&gt;="&amp;$S$2),"-")</f>
        <v>-</v>
      </c>
      <c r="O326" s="142"/>
      <c r="P326" s="140"/>
    </row>
    <row r="327" spans="1:16">
      <c r="A327" s="138"/>
      <c r="B327" s="142"/>
      <c r="C327" s="175" t="s">
        <v>673</v>
      </c>
      <c r="D327" s="166" t="s">
        <v>26</v>
      </c>
      <c r="E327" s="166" t="s">
        <v>674</v>
      </c>
      <c r="F327" s="178" t="s">
        <v>684</v>
      </c>
      <c r="G327" s="178" t="s">
        <v>684</v>
      </c>
      <c r="H327" s="178" t="s">
        <v>684</v>
      </c>
      <c r="I327" s="178" t="s">
        <v>684</v>
      </c>
      <c r="J327" s="168">
        <v>0.9</v>
      </c>
      <c r="K327" s="169" t="str">
        <f>IFERROR(SUMIFS(#REF!,#REF!,$I327,#REF!,$R$2)/SUMIFS(#REF!,#REF!,$I327,#REF!,$R$2),"-")</f>
        <v>-</v>
      </c>
      <c r="L327" s="169" t="str">
        <f>IFERROR(SUMIFS(#REF!,#REF!,$I327,#REF!,$R$7)/SUMIFS(#REF!,#REF!,$I327,#REF!,$R$7),"-")</f>
        <v>-</v>
      </c>
      <c r="M327" s="170" t="str">
        <f>IFERROR(SUMIFS(#REF!,#REF!,$I327,#REF!,$R$3)/SUMIFS(#REF!,#REF!,$I327,#REF!,$R$3),"-")</f>
        <v>-</v>
      </c>
      <c r="N327" s="170" t="str">
        <f>IFERROR(SUMIFS(#REF!,#REF!,$I327,#REF!,"&lt;="&amp;$R$2,#REF!,"&gt;="&amp;$S$2)/SUMIFS(#REF!,#REF!,$I327,#REF!,"&lt;="&amp;$R$2,#REF!,"&gt;="&amp;$S$2),"-")</f>
        <v>-</v>
      </c>
      <c r="O327" s="142"/>
      <c r="P327" s="140"/>
    </row>
    <row r="328" spans="1:16">
      <c r="A328" s="138"/>
      <c r="B328" s="142"/>
      <c r="C328" s="175" t="s">
        <v>673</v>
      </c>
      <c r="D328" s="166" t="s">
        <v>26</v>
      </c>
      <c r="E328" s="166" t="s">
        <v>674</v>
      </c>
      <c r="F328" s="178" t="s">
        <v>686</v>
      </c>
      <c r="G328" s="178" t="s">
        <v>686</v>
      </c>
      <c r="H328" s="178" t="s">
        <v>686</v>
      </c>
      <c r="I328" s="178" t="s">
        <v>686</v>
      </c>
      <c r="J328" s="168">
        <v>0.9</v>
      </c>
      <c r="K328" s="169" t="str">
        <f>IFERROR(SUMIFS(#REF!,#REF!,$I328,#REF!,$R$2)/SUMIFS(#REF!,#REF!,$I328,#REF!,$R$2),"-")</f>
        <v>-</v>
      </c>
      <c r="L328" s="169" t="str">
        <f>IFERROR(SUMIFS(#REF!,#REF!,$I328,#REF!,$R$7)/SUMIFS(#REF!,#REF!,$I328,#REF!,$R$7),"-")</f>
        <v>-</v>
      </c>
      <c r="M328" s="170" t="str">
        <f>IFERROR(SUMIFS(#REF!,#REF!,$I328,#REF!,$R$3)/SUMIFS(#REF!,#REF!,$I328,#REF!,$R$3),"-")</f>
        <v>-</v>
      </c>
      <c r="N328" s="170" t="str">
        <f>IFERROR(SUMIFS(#REF!,#REF!,$I328,#REF!,"&lt;="&amp;$R$2,#REF!,"&gt;="&amp;$S$2)/SUMIFS(#REF!,#REF!,$I328,#REF!,"&lt;="&amp;$R$2,#REF!,"&gt;="&amp;$S$2),"-")</f>
        <v>-</v>
      </c>
      <c r="O328" s="142"/>
      <c r="P328" s="140"/>
    </row>
    <row r="329" spans="1:16">
      <c r="A329" s="138"/>
      <c r="B329" s="142"/>
      <c r="C329" s="175" t="s">
        <v>673</v>
      </c>
      <c r="D329" s="166" t="s">
        <v>26</v>
      </c>
      <c r="E329" s="166" t="s">
        <v>674</v>
      </c>
      <c r="F329" s="178" t="s">
        <v>688</v>
      </c>
      <c r="G329" s="178" t="s">
        <v>688</v>
      </c>
      <c r="H329" s="178" t="s">
        <v>688</v>
      </c>
      <c r="I329" s="178" t="s">
        <v>688</v>
      </c>
      <c r="J329" s="168">
        <v>0.9</v>
      </c>
      <c r="K329" s="169" t="str">
        <f>IFERROR(SUMIFS(#REF!,#REF!,$I329,#REF!,$R$2)/SUMIFS(#REF!,#REF!,$I329,#REF!,$R$2),"-")</f>
        <v>-</v>
      </c>
      <c r="L329" s="169" t="str">
        <f>IFERROR(SUMIFS(#REF!,#REF!,$I329,#REF!,$R$7)/SUMIFS(#REF!,#REF!,$I329,#REF!,$R$7),"-")</f>
        <v>-</v>
      </c>
      <c r="M329" s="170" t="str">
        <f>IFERROR(SUMIFS(#REF!,#REF!,$I329,#REF!,$R$3)/SUMIFS(#REF!,#REF!,$I329,#REF!,$R$3),"-")</f>
        <v>-</v>
      </c>
      <c r="N329" s="170" t="str">
        <f>IFERROR(SUMIFS(#REF!,#REF!,$I329,#REF!,"&lt;="&amp;$R$2,#REF!,"&gt;="&amp;$S$2)/SUMIFS(#REF!,#REF!,$I329,#REF!,"&lt;="&amp;$R$2,#REF!,"&gt;="&amp;$S$2),"-")</f>
        <v>-</v>
      </c>
      <c r="O329" s="142"/>
      <c r="P329" s="140"/>
    </row>
    <row r="330" spans="1:16">
      <c r="A330" s="138"/>
      <c r="B330" s="142"/>
      <c r="C330" s="175" t="s">
        <v>673</v>
      </c>
      <c r="D330" s="166" t="s">
        <v>26</v>
      </c>
      <c r="E330" s="166" t="s">
        <v>674</v>
      </c>
      <c r="F330" s="178" t="s">
        <v>690</v>
      </c>
      <c r="G330" s="178" t="s">
        <v>690</v>
      </c>
      <c r="H330" s="178" t="s">
        <v>690</v>
      </c>
      <c r="I330" s="178" t="s">
        <v>690</v>
      </c>
      <c r="J330" s="168">
        <v>0.9</v>
      </c>
      <c r="K330" s="169" t="str">
        <f>IFERROR(SUMIFS(#REF!,#REF!,$I330,#REF!,$R$2)/SUMIFS(#REF!,#REF!,$I330,#REF!,$R$2),"-")</f>
        <v>-</v>
      </c>
      <c r="L330" s="169" t="str">
        <f>IFERROR(SUMIFS(#REF!,#REF!,$I330,#REF!,$R$7)/SUMIFS(#REF!,#REF!,$I330,#REF!,$R$7),"-")</f>
        <v>-</v>
      </c>
      <c r="M330" s="170" t="str">
        <f>IFERROR(SUMIFS(#REF!,#REF!,$I330,#REF!,$R$3)/SUMIFS(#REF!,#REF!,$I330,#REF!,$R$3),"-")</f>
        <v>-</v>
      </c>
      <c r="N330" s="170" t="str">
        <f>IFERROR(SUMIFS(#REF!,#REF!,$I330,#REF!,"&lt;="&amp;$R$2,#REF!,"&gt;="&amp;$S$2)/SUMIFS(#REF!,#REF!,$I330,#REF!,"&lt;="&amp;$R$2,#REF!,"&gt;="&amp;$S$2),"-")</f>
        <v>-</v>
      </c>
      <c r="O330" s="142"/>
      <c r="P330" s="140"/>
    </row>
    <row r="331" spans="1:16">
      <c r="A331" s="138"/>
      <c r="B331" s="142"/>
      <c r="C331" s="175" t="s">
        <v>673</v>
      </c>
      <c r="D331" s="166" t="s">
        <v>26</v>
      </c>
      <c r="E331" s="166" t="s">
        <v>674</v>
      </c>
      <c r="F331" s="178" t="s">
        <v>692</v>
      </c>
      <c r="G331" s="178" t="s">
        <v>692</v>
      </c>
      <c r="H331" s="178" t="s">
        <v>692</v>
      </c>
      <c r="I331" s="178" t="s">
        <v>692</v>
      </c>
      <c r="J331" s="168">
        <v>0.9</v>
      </c>
      <c r="K331" s="169" t="str">
        <f>IFERROR(SUMIFS(#REF!,#REF!,$I331,#REF!,$R$2)/SUMIFS(#REF!,#REF!,$I331,#REF!,$R$2),"-")</f>
        <v>-</v>
      </c>
      <c r="L331" s="169" t="str">
        <f>IFERROR(SUMIFS(#REF!,#REF!,$I331,#REF!,$R$7)/SUMIFS(#REF!,#REF!,$I331,#REF!,$R$7),"-")</f>
        <v>-</v>
      </c>
      <c r="M331" s="170" t="str">
        <f>IFERROR(SUMIFS(#REF!,#REF!,$I331,#REF!,$R$3)/SUMIFS(#REF!,#REF!,$I331,#REF!,$R$3),"-")</f>
        <v>-</v>
      </c>
      <c r="N331" s="170" t="str">
        <f>IFERROR(SUMIFS(#REF!,#REF!,$I331,#REF!,"&lt;="&amp;$R$2,#REF!,"&gt;="&amp;$S$2)/SUMIFS(#REF!,#REF!,$I331,#REF!,"&lt;="&amp;$R$2,#REF!,"&gt;="&amp;$S$2),"-")</f>
        <v>-</v>
      </c>
      <c r="O331" s="142"/>
      <c r="P331" s="140"/>
    </row>
    <row r="332" spans="1:16">
      <c r="A332" s="138"/>
      <c r="B332" s="142"/>
      <c r="C332" s="175" t="s">
        <v>673</v>
      </c>
      <c r="D332" s="166" t="s">
        <v>237</v>
      </c>
      <c r="E332" s="166" t="s">
        <v>674</v>
      </c>
      <c r="F332" s="178" t="s">
        <v>694</v>
      </c>
      <c r="G332" s="178" t="s">
        <v>694</v>
      </c>
      <c r="H332" s="178" t="s">
        <v>694</v>
      </c>
      <c r="I332" s="178" t="s">
        <v>694</v>
      </c>
      <c r="J332" s="168">
        <v>0.9</v>
      </c>
      <c r="K332" s="169" t="str">
        <f>IFERROR(SUMIFS(#REF!,#REF!,$I332,#REF!,$R$2)/SUMIFS(#REF!,#REF!,$I332,#REF!,$R$2),"-")</f>
        <v>-</v>
      </c>
      <c r="L332" s="169" t="str">
        <f>IFERROR(SUMIFS(#REF!,#REF!,$I332,#REF!,$R$7)/SUMIFS(#REF!,#REF!,$I332,#REF!,$R$7),"-")</f>
        <v>-</v>
      </c>
      <c r="M332" s="170" t="str">
        <f>IFERROR(SUMIFS(#REF!,#REF!,$I332,#REF!,$R$3)/SUMIFS(#REF!,#REF!,$I332,#REF!,$R$3),"-")</f>
        <v>-</v>
      </c>
      <c r="N332" s="170" t="str">
        <f>IFERROR(SUMIFS(#REF!,#REF!,$I332,#REF!,"&lt;="&amp;$R$2,#REF!,"&gt;="&amp;$S$2)/SUMIFS(#REF!,#REF!,$I332,#REF!,"&lt;="&amp;$R$2,#REF!,"&gt;="&amp;$S$2),"-")</f>
        <v>-</v>
      </c>
      <c r="O332" s="142"/>
      <c r="P332" s="140"/>
    </row>
    <row r="333" spans="1:16">
      <c r="A333" s="138"/>
      <c r="B333" s="142"/>
      <c r="C333" s="175" t="s">
        <v>673</v>
      </c>
      <c r="D333" s="166" t="s">
        <v>26</v>
      </c>
      <c r="E333" s="166" t="s">
        <v>674</v>
      </c>
      <c r="F333" s="178" t="s">
        <v>696</v>
      </c>
      <c r="G333" s="178" t="s">
        <v>696</v>
      </c>
      <c r="H333" s="178" t="s">
        <v>696</v>
      </c>
      <c r="I333" s="178" t="s">
        <v>696</v>
      </c>
      <c r="J333" s="168">
        <v>0.9</v>
      </c>
      <c r="K333" s="169" t="str">
        <f>IFERROR(SUMIFS(#REF!,#REF!,$I333,#REF!,$R$2)/SUMIFS(#REF!,#REF!,$I333,#REF!,$R$2),"-")</f>
        <v>-</v>
      </c>
      <c r="L333" s="169" t="str">
        <f>IFERROR(SUMIFS(#REF!,#REF!,$I333,#REF!,$R$7)/SUMIFS(#REF!,#REF!,$I333,#REF!,$R$7),"-")</f>
        <v>-</v>
      </c>
      <c r="M333" s="170" t="str">
        <f>IFERROR(SUMIFS(#REF!,#REF!,$I333,#REF!,$R$3)/SUMIFS(#REF!,#REF!,$I333,#REF!,$R$3),"-")</f>
        <v>-</v>
      </c>
      <c r="N333" s="170" t="str">
        <f>IFERROR(SUMIFS(#REF!,#REF!,$I333,#REF!,"&lt;="&amp;$R$2,#REF!,"&gt;="&amp;$S$2)/SUMIFS(#REF!,#REF!,$I333,#REF!,"&lt;="&amp;$R$2,#REF!,"&gt;="&amp;$S$2),"-")</f>
        <v>-</v>
      </c>
      <c r="O333" s="142"/>
      <c r="P333" s="140"/>
    </row>
    <row r="334" spans="1:16">
      <c r="A334" s="138"/>
      <c r="B334" s="142"/>
      <c r="C334" s="175" t="s">
        <v>673</v>
      </c>
      <c r="D334" s="166" t="s">
        <v>26</v>
      </c>
      <c r="E334" s="166" t="s">
        <v>674</v>
      </c>
      <c r="F334" s="178" t="s">
        <v>698</v>
      </c>
      <c r="G334" s="178" t="s">
        <v>698</v>
      </c>
      <c r="H334" s="178" t="s">
        <v>698</v>
      </c>
      <c r="I334" s="178" t="s">
        <v>698</v>
      </c>
      <c r="J334" s="168">
        <v>0.9</v>
      </c>
      <c r="K334" s="169" t="str">
        <f>IFERROR(SUMIFS(#REF!,#REF!,$I334,#REF!,$R$2)/SUMIFS(#REF!,#REF!,$I334,#REF!,$R$2),"-")</f>
        <v>-</v>
      </c>
      <c r="L334" s="169" t="str">
        <f>IFERROR(SUMIFS(#REF!,#REF!,$I334,#REF!,$R$7)/SUMIFS(#REF!,#REF!,$I334,#REF!,$R$7),"-")</f>
        <v>-</v>
      </c>
      <c r="M334" s="170" t="str">
        <f>IFERROR(SUMIFS(#REF!,#REF!,$I334,#REF!,$R$3)/SUMIFS(#REF!,#REF!,$I334,#REF!,$R$3),"-")</f>
        <v>-</v>
      </c>
      <c r="N334" s="170" t="str">
        <f>IFERROR(SUMIFS(#REF!,#REF!,$I334,#REF!,"&lt;="&amp;$R$2,#REF!,"&gt;="&amp;$S$2)/SUMIFS(#REF!,#REF!,$I334,#REF!,"&lt;="&amp;$R$2,#REF!,"&gt;="&amp;$S$2),"-")</f>
        <v>-</v>
      </c>
      <c r="O334" s="142"/>
      <c r="P334" s="140"/>
    </row>
    <row r="335" spans="1:16">
      <c r="A335" s="138"/>
      <c r="B335" s="142"/>
      <c r="C335" s="175" t="s">
        <v>673</v>
      </c>
      <c r="D335" s="166" t="s">
        <v>237</v>
      </c>
      <c r="E335" s="166" t="s">
        <v>674</v>
      </c>
      <c r="F335" s="178" t="s">
        <v>700</v>
      </c>
      <c r="G335" s="178" t="s">
        <v>700</v>
      </c>
      <c r="H335" s="178" t="s">
        <v>700</v>
      </c>
      <c r="I335" s="178" t="s">
        <v>700</v>
      </c>
      <c r="J335" s="168">
        <v>0.9</v>
      </c>
      <c r="K335" s="169" t="str">
        <f>IFERROR(SUMIFS(#REF!,#REF!,$I335,#REF!,$R$2)/SUMIFS(#REF!,#REF!,$I335,#REF!,$R$2),"-")</f>
        <v>-</v>
      </c>
      <c r="L335" s="169" t="str">
        <f>IFERROR(SUMIFS(#REF!,#REF!,$I335,#REF!,$R$7)/SUMIFS(#REF!,#REF!,$I335,#REF!,$R$7),"-")</f>
        <v>-</v>
      </c>
      <c r="M335" s="170" t="str">
        <f>IFERROR(SUMIFS(#REF!,#REF!,$I335,#REF!,$R$3)/SUMIFS(#REF!,#REF!,$I335,#REF!,$R$3),"-")</f>
        <v>-</v>
      </c>
      <c r="N335" s="170" t="str">
        <f>IFERROR(SUMIFS(#REF!,#REF!,$I335,#REF!,"&lt;="&amp;$R$2,#REF!,"&gt;="&amp;$S$2)/SUMIFS(#REF!,#REF!,$I335,#REF!,"&lt;="&amp;$R$2,#REF!,"&gt;="&amp;$S$2),"-")</f>
        <v>-</v>
      </c>
      <c r="O335" s="142"/>
      <c r="P335" s="140"/>
    </row>
    <row r="336" spans="1:16">
      <c r="A336" s="138"/>
      <c r="B336" s="142"/>
      <c r="C336" s="175" t="s">
        <v>673</v>
      </c>
      <c r="D336" s="166" t="s">
        <v>26</v>
      </c>
      <c r="E336" s="166" t="s">
        <v>674</v>
      </c>
      <c r="F336" s="178" t="s">
        <v>702</v>
      </c>
      <c r="G336" s="178" t="s">
        <v>702</v>
      </c>
      <c r="H336" s="178" t="s">
        <v>702</v>
      </c>
      <c r="I336" s="178" t="s">
        <v>702</v>
      </c>
      <c r="J336" s="168">
        <v>0.9</v>
      </c>
      <c r="K336" s="169" t="str">
        <f>IFERROR(SUMIFS(#REF!,#REF!,$I336,#REF!,$R$2)/SUMIFS(#REF!,#REF!,$I336,#REF!,$R$2),"-")</f>
        <v>-</v>
      </c>
      <c r="L336" s="169" t="str">
        <f>IFERROR(SUMIFS(#REF!,#REF!,$I336,#REF!,$R$7)/SUMIFS(#REF!,#REF!,$I336,#REF!,$R$7),"-")</f>
        <v>-</v>
      </c>
      <c r="M336" s="170" t="str">
        <f>IFERROR(SUMIFS(#REF!,#REF!,$I336,#REF!,$R$3)/SUMIFS(#REF!,#REF!,$I336,#REF!,$R$3),"-")</f>
        <v>-</v>
      </c>
      <c r="N336" s="170" t="str">
        <f>IFERROR(SUMIFS(#REF!,#REF!,$I336,#REF!,"&lt;="&amp;$R$2,#REF!,"&gt;="&amp;$S$2)/SUMIFS(#REF!,#REF!,$I336,#REF!,"&lt;="&amp;$R$2,#REF!,"&gt;="&amp;$S$2),"-")</f>
        <v>-</v>
      </c>
      <c r="O336" s="142"/>
      <c r="P336" s="140"/>
    </row>
    <row r="337" spans="1:16">
      <c r="A337" s="138"/>
      <c r="B337" s="142"/>
      <c r="C337" s="175" t="s">
        <v>673</v>
      </c>
      <c r="D337" s="166" t="s">
        <v>237</v>
      </c>
      <c r="E337" s="166" t="s">
        <v>674</v>
      </c>
      <c r="F337" s="178" t="s">
        <v>704</v>
      </c>
      <c r="G337" s="178" t="s">
        <v>704</v>
      </c>
      <c r="H337" s="178" t="s">
        <v>704</v>
      </c>
      <c r="I337" s="178" t="s">
        <v>704</v>
      </c>
      <c r="J337" s="168">
        <v>0.9</v>
      </c>
      <c r="K337" s="169" t="str">
        <f>IFERROR(SUMIFS(#REF!,#REF!,$I337,#REF!,$R$2)/SUMIFS(#REF!,#REF!,$I337,#REF!,$R$2),"-")</f>
        <v>-</v>
      </c>
      <c r="L337" s="169" t="str">
        <f>IFERROR(SUMIFS(#REF!,#REF!,$I337,#REF!,$R$7)/SUMIFS(#REF!,#REF!,$I337,#REF!,$R$7),"-")</f>
        <v>-</v>
      </c>
      <c r="M337" s="170" t="str">
        <f>IFERROR(SUMIFS(#REF!,#REF!,$I337,#REF!,$R$3)/SUMIFS(#REF!,#REF!,$I337,#REF!,$R$3),"-")</f>
        <v>-</v>
      </c>
      <c r="N337" s="170" t="str">
        <f>IFERROR(SUMIFS(#REF!,#REF!,$I337,#REF!,"&lt;="&amp;$R$2,#REF!,"&gt;="&amp;$S$2)/SUMIFS(#REF!,#REF!,$I337,#REF!,"&lt;="&amp;$R$2,#REF!,"&gt;="&amp;$S$2),"-")</f>
        <v>-</v>
      </c>
      <c r="O337" s="142"/>
      <c r="P337" s="140"/>
    </row>
    <row r="338" spans="1:16">
      <c r="A338" s="138"/>
      <c r="B338" s="142"/>
      <c r="C338" s="175" t="s">
        <v>673</v>
      </c>
      <c r="D338" s="166" t="s">
        <v>26</v>
      </c>
      <c r="E338" s="166" t="s">
        <v>674</v>
      </c>
      <c r="F338" s="178" t="s">
        <v>706</v>
      </c>
      <c r="G338" s="178" t="s">
        <v>706</v>
      </c>
      <c r="H338" s="178" t="s">
        <v>706</v>
      </c>
      <c r="I338" s="178" t="s">
        <v>706</v>
      </c>
      <c r="J338" s="168">
        <v>0.9</v>
      </c>
      <c r="K338" s="169" t="str">
        <f>IFERROR(SUMIFS(#REF!,#REF!,$I338,#REF!,$R$2)/SUMIFS(#REF!,#REF!,$I338,#REF!,$R$2),"-")</f>
        <v>-</v>
      </c>
      <c r="L338" s="169" t="str">
        <f>IFERROR(SUMIFS(#REF!,#REF!,$I338,#REF!,$R$7)/SUMIFS(#REF!,#REF!,$I338,#REF!,$R$7),"-")</f>
        <v>-</v>
      </c>
      <c r="M338" s="170" t="str">
        <f>IFERROR(SUMIFS(#REF!,#REF!,$I338,#REF!,$R$3)/SUMIFS(#REF!,#REF!,$I338,#REF!,$R$3),"-")</f>
        <v>-</v>
      </c>
      <c r="N338" s="170" t="str">
        <f>IFERROR(SUMIFS(#REF!,#REF!,$I338,#REF!,"&lt;="&amp;$R$2,#REF!,"&gt;="&amp;$S$2)/SUMIFS(#REF!,#REF!,$I338,#REF!,"&lt;="&amp;$R$2,#REF!,"&gt;="&amp;$S$2),"-")</f>
        <v>-</v>
      </c>
      <c r="O338" s="142"/>
      <c r="P338" s="140"/>
    </row>
    <row r="339" spans="1:16">
      <c r="A339" s="138"/>
      <c r="B339" s="142"/>
      <c r="C339" s="175" t="s">
        <v>673</v>
      </c>
      <c r="D339" s="166" t="s">
        <v>237</v>
      </c>
      <c r="E339" s="166" t="s">
        <v>674</v>
      </c>
      <c r="F339" s="178" t="s">
        <v>708</v>
      </c>
      <c r="G339" s="178" t="s">
        <v>708</v>
      </c>
      <c r="H339" s="178" t="s">
        <v>708</v>
      </c>
      <c r="I339" s="178" t="s">
        <v>708</v>
      </c>
      <c r="J339" s="168">
        <v>0.9</v>
      </c>
      <c r="K339" s="169" t="str">
        <f>IFERROR(SUMIFS(#REF!,#REF!,$I339,#REF!,$R$2)/SUMIFS(#REF!,#REF!,$I339,#REF!,$R$2),"-")</f>
        <v>-</v>
      </c>
      <c r="L339" s="169" t="str">
        <f>IFERROR(SUMIFS(#REF!,#REF!,$I339,#REF!,$R$7)/SUMIFS(#REF!,#REF!,$I339,#REF!,$R$7),"-")</f>
        <v>-</v>
      </c>
      <c r="M339" s="170" t="str">
        <f>IFERROR(SUMIFS(#REF!,#REF!,$I339,#REF!,$R$3)/SUMIFS(#REF!,#REF!,$I339,#REF!,$R$3),"-")</f>
        <v>-</v>
      </c>
      <c r="N339" s="170" t="str">
        <f>IFERROR(SUMIFS(#REF!,#REF!,$I339,#REF!,"&lt;="&amp;$R$2,#REF!,"&gt;="&amp;$S$2)/SUMIFS(#REF!,#REF!,$I339,#REF!,"&lt;="&amp;$R$2,#REF!,"&gt;="&amp;$S$2),"-")</f>
        <v>-</v>
      </c>
      <c r="O339" s="142"/>
      <c r="P339" s="140"/>
    </row>
    <row r="340" spans="1:16">
      <c r="A340" s="138"/>
      <c r="B340" s="142"/>
      <c r="C340" s="175" t="s">
        <v>673</v>
      </c>
      <c r="D340" s="166" t="s">
        <v>26</v>
      </c>
      <c r="E340" s="166" t="s">
        <v>674</v>
      </c>
      <c r="F340" s="178" t="s">
        <v>710</v>
      </c>
      <c r="G340" s="178" t="s">
        <v>710</v>
      </c>
      <c r="H340" s="178" t="s">
        <v>710</v>
      </c>
      <c r="I340" s="178" t="s">
        <v>710</v>
      </c>
      <c r="J340" s="168">
        <v>0.9</v>
      </c>
      <c r="K340" s="169" t="str">
        <f>IFERROR(SUMIFS(#REF!,#REF!,$I340,#REF!,$R$2)/SUMIFS(#REF!,#REF!,$I340,#REF!,$R$2),"-")</f>
        <v>-</v>
      </c>
      <c r="L340" s="169" t="str">
        <f>IFERROR(SUMIFS(#REF!,#REF!,$I340,#REF!,$R$7)/SUMIFS(#REF!,#REF!,$I340,#REF!,$R$7),"-")</f>
        <v>-</v>
      </c>
      <c r="M340" s="170" t="str">
        <f>IFERROR(SUMIFS(#REF!,#REF!,$I340,#REF!,$R$3)/SUMIFS(#REF!,#REF!,$I340,#REF!,$R$3),"-")</f>
        <v>-</v>
      </c>
      <c r="N340" s="170" t="str">
        <f>IFERROR(SUMIFS(#REF!,#REF!,$I340,#REF!,"&lt;="&amp;$R$2,#REF!,"&gt;="&amp;$S$2)/SUMIFS(#REF!,#REF!,$I340,#REF!,"&lt;="&amp;$R$2,#REF!,"&gt;="&amp;$S$2),"-")</f>
        <v>-</v>
      </c>
      <c r="O340" s="142"/>
      <c r="P340" s="140"/>
    </row>
    <row r="341" spans="1:16">
      <c r="A341" s="138"/>
      <c r="B341" s="142"/>
      <c r="C341" s="175" t="s">
        <v>673</v>
      </c>
      <c r="D341" s="166" t="s">
        <v>237</v>
      </c>
      <c r="E341" s="166" t="s">
        <v>674</v>
      </c>
      <c r="F341" s="178" t="s">
        <v>712</v>
      </c>
      <c r="G341" s="178" t="s">
        <v>712</v>
      </c>
      <c r="H341" s="178" t="s">
        <v>712</v>
      </c>
      <c r="I341" s="178" t="s">
        <v>712</v>
      </c>
      <c r="J341" s="168">
        <v>0.9</v>
      </c>
      <c r="K341" s="169" t="str">
        <f>IFERROR(SUMIFS(#REF!,#REF!,$I341,#REF!,$R$2)/SUMIFS(#REF!,#REF!,$I341,#REF!,$R$2),"-")</f>
        <v>-</v>
      </c>
      <c r="L341" s="169" t="str">
        <f>IFERROR(SUMIFS(#REF!,#REF!,$I341,#REF!,$R$7)/SUMIFS(#REF!,#REF!,$I341,#REF!,$R$7),"-")</f>
        <v>-</v>
      </c>
      <c r="M341" s="170" t="str">
        <f>IFERROR(SUMIFS(#REF!,#REF!,$I341,#REF!,$R$3)/SUMIFS(#REF!,#REF!,$I341,#REF!,$R$3),"-")</f>
        <v>-</v>
      </c>
      <c r="N341" s="170" t="str">
        <f>IFERROR(SUMIFS(#REF!,#REF!,$I341,#REF!,"&lt;="&amp;$R$2,#REF!,"&gt;="&amp;$S$2)/SUMIFS(#REF!,#REF!,$I341,#REF!,"&lt;="&amp;$R$2,#REF!,"&gt;="&amp;$S$2),"-")</f>
        <v>-</v>
      </c>
      <c r="O341" s="142"/>
      <c r="P341" s="140"/>
    </row>
    <row r="342" spans="1:16">
      <c r="A342" s="138"/>
      <c r="B342" s="142"/>
      <c r="C342" s="175" t="s">
        <v>673</v>
      </c>
      <c r="D342" s="166" t="s">
        <v>237</v>
      </c>
      <c r="E342" s="166" t="s">
        <v>674</v>
      </c>
      <c r="F342" s="178" t="s">
        <v>714</v>
      </c>
      <c r="G342" s="178" t="s">
        <v>714</v>
      </c>
      <c r="H342" s="178" t="s">
        <v>714</v>
      </c>
      <c r="I342" s="178" t="s">
        <v>714</v>
      </c>
      <c r="J342" s="168">
        <v>0.9</v>
      </c>
      <c r="K342" s="169" t="str">
        <f>IFERROR(SUMIFS(#REF!,#REF!,$I342,#REF!,$R$2)/SUMIFS(#REF!,#REF!,$I342,#REF!,$R$2),"-")</f>
        <v>-</v>
      </c>
      <c r="L342" s="169" t="str">
        <f>IFERROR(SUMIFS(#REF!,#REF!,$I342,#REF!,$R$7)/SUMIFS(#REF!,#REF!,$I342,#REF!,$R$7),"-")</f>
        <v>-</v>
      </c>
      <c r="M342" s="170" t="str">
        <f>IFERROR(SUMIFS(#REF!,#REF!,$I342,#REF!,$R$3)/SUMIFS(#REF!,#REF!,$I342,#REF!,$R$3),"-")</f>
        <v>-</v>
      </c>
      <c r="N342" s="170" t="str">
        <f>IFERROR(SUMIFS(#REF!,#REF!,$I342,#REF!,"&lt;="&amp;$R$2,#REF!,"&gt;="&amp;$S$2)/SUMIFS(#REF!,#REF!,$I342,#REF!,"&lt;="&amp;$R$2,#REF!,"&gt;="&amp;$S$2),"-")</f>
        <v>-</v>
      </c>
      <c r="O342" s="142"/>
      <c r="P342" s="140"/>
    </row>
    <row r="343" spans="1:16">
      <c r="A343" s="138"/>
      <c r="B343" s="142"/>
      <c r="C343" s="175" t="s">
        <v>673</v>
      </c>
      <c r="D343" s="166" t="s">
        <v>237</v>
      </c>
      <c r="E343" s="166" t="s">
        <v>674</v>
      </c>
      <c r="F343" s="178" t="s">
        <v>716</v>
      </c>
      <c r="G343" s="178" t="s">
        <v>716</v>
      </c>
      <c r="H343" s="178" t="s">
        <v>716</v>
      </c>
      <c r="I343" s="178" t="s">
        <v>716</v>
      </c>
      <c r="J343" s="168">
        <v>0.9</v>
      </c>
      <c r="K343" s="169" t="str">
        <f>IFERROR(SUMIFS(#REF!,#REF!,$I343,#REF!,$R$2)/SUMIFS(#REF!,#REF!,$I343,#REF!,$R$2),"-")</f>
        <v>-</v>
      </c>
      <c r="L343" s="169" t="str">
        <f>IFERROR(SUMIFS(#REF!,#REF!,$I343,#REF!,$R$7)/SUMIFS(#REF!,#REF!,$I343,#REF!,$R$7),"-")</f>
        <v>-</v>
      </c>
      <c r="M343" s="170" t="str">
        <f>IFERROR(SUMIFS(#REF!,#REF!,$I343,#REF!,$R$3)/SUMIFS(#REF!,#REF!,$I343,#REF!,$R$3),"-")</f>
        <v>-</v>
      </c>
      <c r="N343" s="170" t="str">
        <f>IFERROR(SUMIFS(#REF!,#REF!,$I343,#REF!,"&lt;="&amp;$R$2,#REF!,"&gt;="&amp;$S$2)/SUMIFS(#REF!,#REF!,$I343,#REF!,"&lt;="&amp;$R$2,#REF!,"&gt;="&amp;$S$2),"-")</f>
        <v>-</v>
      </c>
      <c r="O343" s="142"/>
      <c r="P343" s="140"/>
    </row>
    <row r="344" spans="1:16">
      <c r="A344" s="138"/>
      <c r="B344" s="142"/>
      <c r="C344" s="175" t="s">
        <v>673</v>
      </c>
      <c r="D344" s="166" t="s">
        <v>237</v>
      </c>
      <c r="E344" s="166" t="s">
        <v>674</v>
      </c>
      <c r="F344" s="178" t="s">
        <v>718</v>
      </c>
      <c r="G344" s="178" t="s">
        <v>718</v>
      </c>
      <c r="H344" s="178" t="s">
        <v>718</v>
      </c>
      <c r="I344" s="178" t="s">
        <v>718</v>
      </c>
      <c r="J344" s="168">
        <v>0.9</v>
      </c>
      <c r="K344" s="169" t="str">
        <f>IFERROR(SUMIFS(#REF!,#REF!,$I344,#REF!,$R$2)/SUMIFS(#REF!,#REF!,$I344,#REF!,$R$2),"-")</f>
        <v>-</v>
      </c>
      <c r="L344" s="169" t="str">
        <f>IFERROR(SUMIFS(#REF!,#REF!,$I344,#REF!,$R$7)/SUMIFS(#REF!,#REF!,$I344,#REF!,$R$7),"-")</f>
        <v>-</v>
      </c>
      <c r="M344" s="170" t="str">
        <f>IFERROR(SUMIFS(#REF!,#REF!,$I344,#REF!,$R$3)/SUMIFS(#REF!,#REF!,$I344,#REF!,$R$3),"-")</f>
        <v>-</v>
      </c>
      <c r="N344" s="170" t="str">
        <f>IFERROR(SUMIFS(#REF!,#REF!,$I344,#REF!,"&lt;="&amp;$R$2,#REF!,"&gt;="&amp;$S$2)/SUMIFS(#REF!,#REF!,$I344,#REF!,"&lt;="&amp;$R$2,#REF!,"&gt;="&amp;$S$2),"-")</f>
        <v>-</v>
      </c>
      <c r="O344" s="142"/>
      <c r="P344" s="140"/>
    </row>
    <row r="345" spans="1:16">
      <c r="A345" s="138"/>
      <c r="B345" s="142"/>
      <c r="C345" s="175" t="s">
        <v>673</v>
      </c>
      <c r="D345" s="166" t="s">
        <v>237</v>
      </c>
      <c r="E345" s="166" t="s">
        <v>674</v>
      </c>
      <c r="F345" s="178" t="s">
        <v>720</v>
      </c>
      <c r="G345" s="178" t="s">
        <v>720</v>
      </c>
      <c r="H345" s="178" t="s">
        <v>720</v>
      </c>
      <c r="I345" s="178" t="s">
        <v>720</v>
      </c>
      <c r="J345" s="168">
        <v>0.9</v>
      </c>
      <c r="K345" s="169" t="str">
        <f>IFERROR(SUMIFS(#REF!,#REF!,$I345,#REF!,$R$2)/SUMIFS(#REF!,#REF!,$I345,#REF!,$R$2),"-")</f>
        <v>-</v>
      </c>
      <c r="L345" s="169" t="str">
        <f>IFERROR(SUMIFS(#REF!,#REF!,$I345,#REF!,$R$7)/SUMIFS(#REF!,#REF!,$I345,#REF!,$R$7),"-")</f>
        <v>-</v>
      </c>
      <c r="M345" s="170" t="str">
        <f>IFERROR(SUMIFS(#REF!,#REF!,$I345,#REF!,$R$3)/SUMIFS(#REF!,#REF!,$I345,#REF!,$R$3),"-")</f>
        <v>-</v>
      </c>
      <c r="N345" s="170" t="str">
        <f>IFERROR(SUMIFS(#REF!,#REF!,$I345,#REF!,"&lt;="&amp;$R$2,#REF!,"&gt;="&amp;$S$2)/SUMIFS(#REF!,#REF!,$I345,#REF!,"&lt;="&amp;$R$2,#REF!,"&gt;="&amp;$S$2),"-")</f>
        <v>-</v>
      </c>
      <c r="O345" s="142"/>
      <c r="P345" s="140"/>
    </row>
    <row r="346" spans="1:16">
      <c r="A346" s="138"/>
      <c r="B346" s="142"/>
      <c r="C346" s="172" t="s">
        <v>721</v>
      </c>
      <c r="D346" s="166" t="s">
        <v>26</v>
      </c>
      <c r="E346" s="166" t="s">
        <v>722</v>
      </c>
      <c r="F346" s="173" t="s">
        <v>724</v>
      </c>
      <c r="G346" s="173" t="s">
        <v>724</v>
      </c>
      <c r="H346" s="173" t="s">
        <v>724</v>
      </c>
      <c r="I346" s="173" t="s">
        <v>724</v>
      </c>
      <c r="J346" s="168">
        <v>0.9</v>
      </c>
      <c r="K346" s="169" t="str">
        <f>IFERROR(SUMIFS(#REF!,#REF!,$I346,#REF!,$R$2)/SUMIFS(#REF!,#REF!,$I346,#REF!,$R$2),"-")</f>
        <v>-</v>
      </c>
      <c r="L346" s="169" t="str">
        <f>IFERROR(SUMIFS(#REF!,#REF!,$I346,#REF!,$R$7)/SUMIFS(#REF!,#REF!,$I346,#REF!,$R$7),"-")</f>
        <v>-</v>
      </c>
      <c r="M346" s="170" t="str">
        <f>IFERROR(SUMIFS(#REF!,#REF!,$I346,#REF!,$R$3)/SUMIFS(#REF!,#REF!,$I346,#REF!,$R$3),"-")</f>
        <v>-</v>
      </c>
      <c r="N346" s="170" t="str">
        <f>IFERROR(SUMIFS(#REF!,#REF!,$I346,#REF!,"&lt;="&amp;$R$2,#REF!,"&gt;="&amp;$S$2)/SUMIFS(#REF!,#REF!,$I346,#REF!,"&lt;="&amp;$R$2,#REF!,"&gt;="&amp;$S$2),"-")</f>
        <v>-</v>
      </c>
      <c r="O346" s="142"/>
      <c r="P346" s="140"/>
    </row>
    <row r="347" spans="1:16">
      <c r="A347" s="138"/>
      <c r="B347" s="142"/>
      <c r="C347" s="172" t="s">
        <v>721</v>
      </c>
      <c r="D347" s="166" t="s">
        <v>26</v>
      </c>
      <c r="E347" s="166" t="s">
        <v>722</v>
      </c>
      <c r="F347" s="173" t="s">
        <v>725</v>
      </c>
      <c r="G347" s="173" t="s">
        <v>725</v>
      </c>
      <c r="H347" s="173" t="s">
        <v>725</v>
      </c>
      <c r="I347" s="173" t="s">
        <v>725</v>
      </c>
      <c r="J347" s="168">
        <v>0.9</v>
      </c>
      <c r="K347" s="169" t="str">
        <f>IFERROR(SUMIFS(#REF!,#REF!,$I347,#REF!,$R$2)/SUMIFS(#REF!,#REF!,$I347,#REF!,$R$2),"-")</f>
        <v>-</v>
      </c>
      <c r="L347" s="169" t="str">
        <f>IFERROR(SUMIFS(#REF!,#REF!,$I347,#REF!,$R$7)/SUMIFS(#REF!,#REF!,$I347,#REF!,$R$7),"-")</f>
        <v>-</v>
      </c>
      <c r="M347" s="170" t="str">
        <f>IFERROR(SUMIFS(#REF!,#REF!,$I347,#REF!,$R$3)/SUMIFS(#REF!,#REF!,$I347,#REF!,$R$3),"-")</f>
        <v>-</v>
      </c>
      <c r="N347" s="170" t="str">
        <f>IFERROR(SUMIFS(#REF!,#REF!,$I347,#REF!,"&lt;="&amp;$R$2,#REF!,"&gt;="&amp;$S$2)/SUMIFS(#REF!,#REF!,$I347,#REF!,"&lt;="&amp;$R$2,#REF!,"&gt;="&amp;$S$2),"-")</f>
        <v>-</v>
      </c>
      <c r="O347" s="142"/>
      <c r="P347" s="140"/>
    </row>
    <row r="348" spans="1:16">
      <c r="A348" s="138"/>
      <c r="B348" s="142"/>
      <c r="C348" s="172" t="s">
        <v>721</v>
      </c>
      <c r="D348" s="166" t="s">
        <v>26</v>
      </c>
      <c r="E348" s="166" t="s">
        <v>722</v>
      </c>
      <c r="F348" s="173" t="s">
        <v>726</v>
      </c>
      <c r="G348" s="173" t="s">
        <v>726</v>
      </c>
      <c r="H348" s="173" t="s">
        <v>726</v>
      </c>
      <c r="I348" s="173" t="s">
        <v>726</v>
      </c>
      <c r="J348" s="168">
        <v>0.9</v>
      </c>
      <c r="K348" s="169" t="str">
        <f>IFERROR(SUMIFS(#REF!,#REF!,$I348,#REF!,$R$2)/SUMIFS(#REF!,#REF!,$I348,#REF!,$R$2),"-")</f>
        <v>-</v>
      </c>
      <c r="L348" s="169" t="str">
        <f>IFERROR(SUMIFS(#REF!,#REF!,$I348,#REF!,$R$7)/SUMIFS(#REF!,#REF!,$I348,#REF!,$R$7),"-")</f>
        <v>-</v>
      </c>
      <c r="M348" s="170" t="str">
        <f>IFERROR(SUMIFS(#REF!,#REF!,$I348,#REF!,$R$3)/SUMIFS(#REF!,#REF!,$I348,#REF!,$R$3),"-")</f>
        <v>-</v>
      </c>
      <c r="N348" s="170" t="str">
        <f>IFERROR(SUMIFS(#REF!,#REF!,$I348,#REF!,"&lt;="&amp;$R$2,#REF!,"&gt;="&amp;$S$2)/SUMIFS(#REF!,#REF!,$I348,#REF!,"&lt;="&amp;$R$2,#REF!,"&gt;="&amp;$S$2),"-")</f>
        <v>-</v>
      </c>
      <c r="O348" s="142"/>
      <c r="P348" s="140"/>
    </row>
    <row r="349" spans="1:16">
      <c r="A349" s="138"/>
      <c r="B349" s="142"/>
      <c r="C349" s="172" t="s">
        <v>721</v>
      </c>
      <c r="D349" s="166" t="s">
        <v>26</v>
      </c>
      <c r="E349" s="166" t="s">
        <v>722</v>
      </c>
      <c r="F349" s="173" t="s">
        <v>728</v>
      </c>
      <c r="G349" s="173" t="s">
        <v>728</v>
      </c>
      <c r="H349" s="173" t="s">
        <v>728</v>
      </c>
      <c r="I349" s="173" t="s">
        <v>728</v>
      </c>
      <c r="J349" s="168">
        <v>0.9</v>
      </c>
      <c r="K349" s="169" t="str">
        <f>IFERROR(SUMIFS(#REF!,#REF!,$I349,#REF!,$R$2)/SUMIFS(#REF!,#REF!,$I349,#REF!,$R$2),"-")</f>
        <v>-</v>
      </c>
      <c r="L349" s="169" t="str">
        <f>IFERROR(SUMIFS(#REF!,#REF!,$I349,#REF!,$R$7)/SUMIFS(#REF!,#REF!,$I349,#REF!,$R$7),"-")</f>
        <v>-</v>
      </c>
      <c r="M349" s="170" t="str">
        <f>IFERROR(SUMIFS(#REF!,#REF!,$I349,#REF!,$R$3)/SUMIFS(#REF!,#REF!,$I349,#REF!,$R$3),"-")</f>
        <v>-</v>
      </c>
      <c r="N349" s="170" t="str">
        <f>IFERROR(SUMIFS(#REF!,#REF!,$I349,#REF!,"&lt;="&amp;$R$2,#REF!,"&gt;="&amp;$S$2)/SUMIFS(#REF!,#REF!,$I349,#REF!,"&lt;="&amp;$R$2,#REF!,"&gt;="&amp;$S$2),"-")</f>
        <v>-</v>
      </c>
      <c r="O349" s="142"/>
      <c r="P349" s="140"/>
    </row>
    <row r="350" spans="1:16">
      <c r="A350" s="138"/>
      <c r="B350" s="142"/>
      <c r="C350" s="172" t="s">
        <v>721</v>
      </c>
      <c r="D350" s="166" t="s">
        <v>26</v>
      </c>
      <c r="E350" s="166" t="s">
        <v>722</v>
      </c>
      <c r="F350" s="173" t="s">
        <v>730</v>
      </c>
      <c r="G350" s="173" t="s">
        <v>730</v>
      </c>
      <c r="H350" s="173" t="s">
        <v>730</v>
      </c>
      <c r="I350" s="173" t="s">
        <v>730</v>
      </c>
      <c r="J350" s="168">
        <v>0.9</v>
      </c>
      <c r="K350" s="169" t="str">
        <f>IFERROR(SUMIFS(#REF!,#REF!,$I350,#REF!,$R$2)/SUMIFS(#REF!,#REF!,$I350,#REF!,$R$2),"-")</f>
        <v>-</v>
      </c>
      <c r="L350" s="169" t="str">
        <f>IFERROR(SUMIFS(#REF!,#REF!,$I350,#REF!,$R$7)/SUMIFS(#REF!,#REF!,$I350,#REF!,$R$7),"-")</f>
        <v>-</v>
      </c>
      <c r="M350" s="170" t="str">
        <f>IFERROR(SUMIFS(#REF!,#REF!,$I350,#REF!,$R$3)/SUMIFS(#REF!,#REF!,$I350,#REF!,$R$3),"-")</f>
        <v>-</v>
      </c>
      <c r="N350" s="170" t="str">
        <f>IFERROR(SUMIFS(#REF!,#REF!,$I350,#REF!,"&lt;="&amp;$R$2,#REF!,"&gt;="&amp;$S$2)/SUMIFS(#REF!,#REF!,$I350,#REF!,"&lt;="&amp;$R$2,#REF!,"&gt;="&amp;$S$2),"-")</f>
        <v>-</v>
      </c>
      <c r="O350" s="142"/>
      <c r="P350" s="140"/>
    </row>
    <row r="351" spans="1:16">
      <c r="A351" s="138"/>
      <c r="B351" s="142"/>
      <c r="C351" s="172" t="s">
        <v>721</v>
      </c>
      <c r="D351" s="166" t="s">
        <v>26</v>
      </c>
      <c r="E351" s="166" t="s">
        <v>722</v>
      </c>
      <c r="F351" s="173" t="s">
        <v>731</v>
      </c>
      <c r="G351" s="173" t="s">
        <v>731</v>
      </c>
      <c r="H351" s="173" t="s">
        <v>731</v>
      </c>
      <c r="I351" s="173" t="s">
        <v>731</v>
      </c>
      <c r="J351" s="168">
        <v>0.9</v>
      </c>
      <c r="K351" s="169" t="str">
        <f>IFERROR(SUMIFS(#REF!,#REF!,$I351,#REF!,$R$2)/SUMIFS(#REF!,#REF!,$I351,#REF!,$R$2),"-")</f>
        <v>-</v>
      </c>
      <c r="L351" s="169" t="str">
        <f>IFERROR(SUMIFS(#REF!,#REF!,$I351,#REF!,$R$7)/SUMIFS(#REF!,#REF!,$I351,#REF!,$R$7),"-")</f>
        <v>-</v>
      </c>
      <c r="M351" s="170" t="str">
        <f>IFERROR(SUMIFS(#REF!,#REF!,$I351,#REF!,$R$3)/SUMIFS(#REF!,#REF!,$I351,#REF!,$R$3),"-")</f>
        <v>-</v>
      </c>
      <c r="N351" s="170" t="str">
        <f>IFERROR(SUMIFS(#REF!,#REF!,$I351,#REF!,"&lt;="&amp;$R$2,#REF!,"&gt;="&amp;$S$2)/SUMIFS(#REF!,#REF!,$I351,#REF!,"&lt;="&amp;$R$2,#REF!,"&gt;="&amp;$S$2),"-")</f>
        <v>-</v>
      </c>
      <c r="O351" s="142"/>
      <c r="P351" s="140"/>
    </row>
    <row r="352" spans="1:16">
      <c r="A352" s="138"/>
      <c r="B352" s="142"/>
      <c r="C352" s="172" t="s">
        <v>721</v>
      </c>
      <c r="D352" s="166" t="s">
        <v>26</v>
      </c>
      <c r="E352" s="166" t="s">
        <v>722</v>
      </c>
      <c r="F352" s="173" t="s">
        <v>732</v>
      </c>
      <c r="G352" s="173" t="s">
        <v>732</v>
      </c>
      <c r="H352" s="173" t="s">
        <v>732</v>
      </c>
      <c r="I352" s="173" t="s">
        <v>732</v>
      </c>
      <c r="J352" s="168">
        <v>0.9</v>
      </c>
      <c r="K352" s="169" t="str">
        <f>IFERROR(SUMIFS(#REF!,#REF!,$I352,#REF!,$R$2)/SUMIFS(#REF!,#REF!,$I352,#REF!,$R$2),"-")</f>
        <v>-</v>
      </c>
      <c r="L352" s="169" t="str">
        <f>IFERROR(SUMIFS(#REF!,#REF!,$I352,#REF!,$R$7)/SUMIFS(#REF!,#REF!,$I352,#REF!,$R$7),"-")</f>
        <v>-</v>
      </c>
      <c r="M352" s="170" t="str">
        <f>IFERROR(SUMIFS(#REF!,#REF!,$I352,#REF!,$R$3)/SUMIFS(#REF!,#REF!,$I352,#REF!,$R$3),"-")</f>
        <v>-</v>
      </c>
      <c r="N352" s="170" t="str">
        <f>IFERROR(SUMIFS(#REF!,#REF!,$I352,#REF!,"&lt;="&amp;$R$2,#REF!,"&gt;="&amp;$S$2)/SUMIFS(#REF!,#REF!,$I352,#REF!,"&lt;="&amp;$R$2,#REF!,"&gt;="&amp;$S$2),"-")</f>
        <v>-</v>
      </c>
      <c r="O352" s="142"/>
      <c r="P352" s="140"/>
    </row>
    <row r="353" spans="1:16">
      <c r="A353" s="138"/>
      <c r="B353" s="142"/>
      <c r="C353" s="172" t="s">
        <v>721</v>
      </c>
      <c r="D353" s="166" t="s">
        <v>26</v>
      </c>
      <c r="E353" s="166" t="s">
        <v>722</v>
      </c>
      <c r="F353" s="179" t="s">
        <v>733</v>
      </c>
      <c r="G353" s="179" t="s">
        <v>733</v>
      </c>
      <c r="H353" s="179" t="s">
        <v>733</v>
      </c>
      <c r="I353" s="179" t="s">
        <v>733</v>
      </c>
      <c r="J353" s="168">
        <v>0.9</v>
      </c>
      <c r="K353" s="169" t="str">
        <f>IFERROR(SUMIFS(#REF!,#REF!,$I353,#REF!,$R$2)/SUMIFS(#REF!,#REF!,$I353,#REF!,$R$2),"-")</f>
        <v>-</v>
      </c>
      <c r="L353" s="169" t="str">
        <f>IFERROR(SUMIFS(#REF!,#REF!,$I353,#REF!,$R$7)/SUMIFS(#REF!,#REF!,$I353,#REF!,$R$7),"-")</f>
        <v>-</v>
      </c>
      <c r="M353" s="170" t="str">
        <f>IFERROR(SUMIFS(#REF!,#REF!,$I353,#REF!,$R$3)/SUMIFS(#REF!,#REF!,$I353,#REF!,$R$3),"-")</f>
        <v>-</v>
      </c>
      <c r="N353" s="170" t="str">
        <f>IFERROR(SUMIFS(#REF!,#REF!,$I353,#REF!,"&lt;="&amp;$R$2,#REF!,"&gt;="&amp;$S$2)/SUMIFS(#REF!,#REF!,$I353,#REF!,"&lt;="&amp;$R$2,#REF!,"&gt;="&amp;$S$2),"-")</f>
        <v>-</v>
      </c>
      <c r="O353" s="142"/>
      <c r="P353" s="140"/>
    </row>
    <row r="354" spans="1:16">
      <c r="A354" s="138"/>
      <c r="B354" s="142"/>
      <c r="C354" s="172" t="s">
        <v>721</v>
      </c>
      <c r="D354" s="166" t="s">
        <v>26</v>
      </c>
      <c r="E354" s="166" t="s">
        <v>722</v>
      </c>
      <c r="F354" s="173" t="s">
        <v>735</v>
      </c>
      <c r="G354" s="173" t="s">
        <v>735</v>
      </c>
      <c r="H354" s="173" t="s">
        <v>735</v>
      </c>
      <c r="I354" s="173" t="s">
        <v>735</v>
      </c>
      <c r="J354" s="168">
        <v>0.9</v>
      </c>
      <c r="K354" s="169" t="str">
        <f>IFERROR(SUMIFS(#REF!,#REF!,$I354,#REF!,$R$2)/SUMIFS(#REF!,#REF!,$I354,#REF!,$R$2),"-")</f>
        <v>-</v>
      </c>
      <c r="L354" s="169" t="str">
        <f>IFERROR(SUMIFS(#REF!,#REF!,$I354,#REF!,$R$7)/SUMIFS(#REF!,#REF!,$I354,#REF!,$R$7),"-")</f>
        <v>-</v>
      </c>
      <c r="M354" s="170" t="str">
        <f>IFERROR(SUMIFS(#REF!,#REF!,$I354,#REF!,$R$3)/SUMIFS(#REF!,#REF!,$I354,#REF!,$R$3),"-")</f>
        <v>-</v>
      </c>
      <c r="N354" s="170" t="str">
        <f>IFERROR(SUMIFS(#REF!,#REF!,$I354,#REF!,"&lt;="&amp;$R$2,#REF!,"&gt;="&amp;$S$2)/SUMIFS(#REF!,#REF!,$I354,#REF!,"&lt;="&amp;$R$2,#REF!,"&gt;="&amp;$S$2),"-")</f>
        <v>-</v>
      </c>
      <c r="O354" s="142"/>
      <c r="P354" s="140"/>
    </row>
    <row r="355" spans="1:16">
      <c r="A355" s="138"/>
      <c r="B355" s="142"/>
      <c r="C355" s="172" t="s">
        <v>721</v>
      </c>
      <c r="D355" s="166" t="s">
        <v>26</v>
      </c>
      <c r="E355" s="166" t="s">
        <v>722</v>
      </c>
      <c r="F355" s="173" t="s">
        <v>737</v>
      </c>
      <c r="G355" s="173" t="s">
        <v>737</v>
      </c>
      <c r="H355" s="173" t="s">
        <v>737</v>
      </c>
      <c r="I355" s="173" t="s">
        <v>737</v>
      </c>
      <c r="J355" s="168">
        <v>0.9</v>
      </c>
      <c r="K355" s="169" t="str">
        <f>IFERROR(SUMIFS(#REF!,#REF!,$I355,#REF!,$R$2)/SUMIFS(#REF!,#REF!,$I355,#REF!,$R$2),"-")</f>
        <v>-</v>
      </c>
      <c r="L355" s="169" t="str">
        <f>IFERROR(SUMIFS(#REF!,#REF!,$I355,#REF!,$R$7)/SUMIFS(#REF!,#REF!,$I355,#REF!,$R$7),"-")</f>
        <v>-</v>
      </c>
      <c r="M355" s="170" t="str">
        <f>IFERROR(SUMIFS(#REF!,#REF!,$I355,#REF!,$R$3)/SUMIFS(#REF!,#REF!,$I355,#REF!,$R$3),"-")</f>
        <v>-</v>
      </c>
      <c r="N355" s="170" t="str">
        <f>IFERROR(SUMIFS(#REF!,#REF!,$I355,#REF!,"&lt;="&amp;$R$2,#REF!,"&gt;="&amp;$S$2)/SUMIFS(#REF!,#REF!,$I355,#REF!,"&lt;="&amp;$R$2,#REF!,"&gt;="&amp;$S$2),"-")</f>
        <v>-</v>
      </c>
      <c r="O355" s="142"/>
      <c r="P355" s="140"/>
    </row>
    <row r="356" spans="1:16">
      <c r="A356" s="138"/>
      <c r="B356" s="142"/>
      <c r="C356" s="172" t="s">
        <v>721</v>
      </c>
      <c r="D356" s="166" t="s">
        <v>26</v>
      </c>
      <c r="E356" s="166" t="s">
        <v>722</v>
      </c>
      <c r="F356" s="173" t="s">
        <v>738</v>
      </c>
      <c r="G356" s="173" t="s">
        <v>738</v>
      </c>
      <c r="H356" s="173" t="s">
        <v>738</v>
      </c>
      <c r="I356" s="173" t="s">
        <v>738</v>
      </c>
      <c r="J356" s="168">
        <v>0.9</v>
      </c>
      <c r="K356" s="169" t="str">
        <f>IFERROR(SUMIFS(#REF!,#REF!,$I356,#REF!,$R$2)/SUMIFS(#REF!,#REF!,$I356,#REF!,$R$2),"-")</f>
        <v>-</v>
      </c>
      <c r="L356" s="169" t="str">
        <f>IFERROR(SUMIFS(#REF!,#REF!,$I356,#REF!,$R$7)/SUMIFS(#REF!,#REF!,$I356,#REF!,$R$7),"-")</f>
        <v>-</v>
      </c>
      <c r="M356" s="170" t="str">
        <f>IFERROR(SUMIFS(#REF!,#REF!,$I356,#REF!,$R$3)/SUMIFS(#REF!,#REF!,$I356,#REF!,$R$3),"-")</f>
        <v>-</v>
      </c>
      <c r="N356" s="170" t="str">
        <f>IFERROR(SUMIFS(#REF!,#REF!,$I356,#REF!,"&lt;="&amp;$R$2,#REF!,"&gt;="&amp;$S$2)/SUMIFS(#REF!,#REF!,$I356,#REF!,"&lt;="&amp;$R$2,#REF!,"&gt;="&amp;$S$2),"-")</f>
        <v>-</v>
      </c>
      <c r="O356" s="142"/>
      <c r="P356" s="140"/>
    </row>
    <row r="357" spans="1:16">
      <c r="A357" s="138"/>
      <c r="B357" s="142"/>
      <c r="C357" s="172" t="s">
        <v>721</v>
      </c>
      <c r="D357" s="166" t="s">
        <v>26</v>
      </c>
      <c r="E357" s="166" t="s">
        <v>722</v>
      </c>
      <c r="F357" s="173" t="s">
        <v>740</v>
      </c>
      <c r="G357" s="173" t="s">
        <v>740</v>
      </c>
      <c r="H357" s="173" t="s">
        <v>740</v>
      </c>
      <c r="I357" s="173" t="s">
        <v>740</v>
      </c>
      <c r="J357" s="168">
        <v>0.9</v>
      </c>
      <c r="K357" s="169" t="str">
        <f>IFERROR(SUMIFS(#REF!,#REF!,$I357,#REF!,$R$2)/SUMIFS(#REF!,#REF!,$I357,#REF!,$R$2),"-")</f>
        <v>-</v>
      </c>
      <c r="L357" s="169" t="str">
        <f>IFERROR(SUMIFS(#REF!,#REF!,$I357,#REF!,$R$7)/SUMIFS(#REF!,#REF!,$I357,#REF!,$R$7),"-")</f>
        <v>-</v>
      </c>
      <c r="M357" s="170" t="str">
        <f>IFERROR(SUMIFS(#REF!,#REF!,$I357,#REF!,$R$3)/SUMIFS(#REF!,#REF!,$I357,#REF!,$R$3),"-")</f>
        <v>-</v>
      </c>
      <c r="N357" s="170" t="str">
        <f>IFERROR(SUMIFS(#REF!,#REF!,$I357,#REF!,"&lt;="&amp;$R$2,#REF!,"&gt;="&amp;$S$2)/SUMIFS(#REF!,#REF!,$I357,#REF!,"&lt;="&amp;$R$2,#REF!,"&gt;="&amp;$S$2),"-")</f>
        <v>-</v>
      </c>
      <c r="O357" s="142"/>
      <c r="P357" s="140"/>
    </row>
    <row r="358" spans="1:16">
      <c r="A358" s="138"/>
      <c r="B358" s="142"/>
      <c r="C358" s="172" t="s">
        <v>721</v>
      </c>
      <c r="D358" s="166" t="s">
        <v>26</v>
      </c>
      <c r="E358" s="166" t="s">
        <v>722</v>
      </c>
      <c r="F358" s="173" t="s">
        <v>741</v>
      </c>
      <c r="G358" s="173" t="s">
        <v>741</v>
      </c>
      <c r="H358" s="173" t="s">
        <v>741</v>
      </c>
      <c r="I358" s="173" t="s">
        <v>741</v>
      </c>
      <c r="J358" s="168">
        <v>0.9</v>
      </c>
      <c r="K358" s="169" t="str">
        <f>IFERROR(SUMIFS(#REF!,#REF!,$I358,#REF!,$R$2)/SUMIFS(#REF!,#REF!,$I358,#REF!,$R$2),"-")</f>
        <v>-</v>
      </c>
      <c r="L358" s="169" t="str">
        <f>IFERROR(SUMIFS(#REF!,#REF!,$I358,#REF!,$R$7)/SUMIFS(#REF!,#REF!,$I358,#REF!,$R$7),"-")</f>
        <v>-</v>
      </c>
      <c r="M358" s="170" t="str">
        <f>IFERROR(SUMIFS(#REF!,#REF!,$I358,#REF!,$R$3)/SUMIFS(#REF!,#REF!,$I358,#REF!,$R$3),"-")</f>
        <v>-</v>
      </c>
      <c r="N358" s="170" t="str">
        <f>IFERROR(SUMIFS(#REF!,#REF!,$I358,#REF!,"&lt;="&amp;$R$2,#REF!,"&gt;="&amp;$S$2)/SUMIFS(#REF!,#REF!,$I358,#REF!,"&lt;="&amp;$R$2,#REF!,"&gt;="&amp;$S$2),"-")</f>
        <v>-</v>
      </c>
      <c r="O358" s="142"/>
      <c r="P358" s="140"/>
    </row>
    <row r="359" spans="1:16">
      <c r="A359" s="138"/>
      <c r="B359" s="142"/>
      <c r="C359" s="172" t="s">
        <v>721</v>
      </c>
      <c r="D359" s="166" t="s">
        <v>26</v>
      </c>
      <c r="E359" s="166" t="s">
        <v>722</v>
      </c>
      <c r="F359" s="173" t="s">
        <v>743</v>
      </c>
      <c r="G359" s="173" t="s">
        <v>743</v>
      </c>
      <c r="H359" s="173" t="s">
        <v>743</v>
      </c>
      <c r="I359" s="173" t="s">
        <v>743</v>
      </c>
      <c r="J359" s="168">
        <v>0.9</v>
      </c>
      <c r="K359" s="169" t="str">
        <f>IFERROR(SUMIFS(#REF!,#REF!,$I359,#REF!,$R$2)/SUMIFS(#REF!,#REF!,$I359,#REF!,$R$2),"-")</f>
        <v>-</v>
      </c>
      <c r="L359" s="169" t="str">
        <f>IFERROR(SUMIFS(#REF!,#REF!,$I359,#REF!,$R$7)/SUMIFS(#REF!,#REF!,$I359,#REF!,$R$7),"-")</f>
        <v>-</v>
      </c>
      <c r="M359" s="170" t="str">
        <f>IFERROR(SUMIFS(#REF!,#REF!,$I359,#REF!,$R$3)/SUMIFS(#REF!,#REF!,$I359,#REF!,$R$3),"-")</f>
        <v>-</v>
      </c>
      <c r="N359" s="170" t="str">
        <f>IFERROR(SUMIFS(#REF!,#REF!,$I359,#REF!,"&lt;="&amp;$R$2,#REF!,"&gt;="&amp;$S$2)/SUMIFS(#REF!,#REF!,$I359,#REF!,"&lt;="&amp;$R$2,#REF!,"&gt;="&amp;$S$2),"-")</f>
        <v>-</v>
      </c>
      <c r="O359" s="142"/>
      <c r="P359" s="140"/>
    </row>
    <row r="360" spans="1:16">
      <c r="A360" s="138"/>
      <c r="B360" s="142"/>
      <c r="C360" s="172" t="s">
        <v>721</v>
      </c>
      <c r="D360" s="166" t="s">
        <v>26</v>
      </c>
      <c r="E360" s="166" t="s">
        <v>722</v>
      </c>
      <c r="F360" s="173" t="s">
        <v>745</v>
      </c>
      <c r="G360" s="173" t="s">
        <v>745</v>
      </c>
      <c r="H360" s="173" t="s">
        <v>745</v>
      </c>
      <c r="I360" s="173" t="s">
        <v>745</v>
      </c>
      <c r="J360" s="168">
        <v>0.9</v>
      </c>
      <c r="K360" s="169" t="str">
        <f>IFERROR(SUMIFS(#REF!,#REF!,$I360,#REF!,$R$2)/SUMIFS(#REF!,#REF!,$I360,#REF!,$R$2),"-")</f>
        <v>-</v>
      </c>
      <c r="L360" s="169" t="str">
        <f>IFERROR(SUMIFS(#REF!,#REF!,$I360,#REF!,$R$7)/SUMIFS(#REF!,#REF!,$I360,#REF!,$R$7),"-")</f>
        <v>-</v>
      </c>
      <c r="M360" s="170" t="str">
        <f>IFERROR(SUMIFS(#REF!,#REF!,$I360,#REF!,$R$3)/SUMIFS(#REF!,#REF!,$I360,#REF!,$R$3),"-")</f>
        <v>-</v>
      </c>
      <c r="N360" s="170" t="str">
        <f>IFERROR(SUMIFS(#REF!,#REF!,$I360,#REF!,"&lt;="&amp;$R$2,#REF!,"&gt;="&amp;$S$2)/SUMIFS(#REF!,#REF!,$I360,#REF!,"&lt;="&amp;$R$2,#REF!,"&gt;="&amp;$S$2),"-")</f>
        <v>-</v>
      </c>
      <c r="O360" s="142"/>
      <c r="P360" s="140"/>
    </row>
    <row r="361" spans="1:16">
      <c r="A361" s="138"/>
      <c r="B361" s="142"/>
      <c r="C361" s="172" t="s">
        <v>721</v>
      </c>
      <c r="D361" s="166" t="s">
        <v>26</v>
      </c>
      <c r="E361" s="166" t="s">
        <v>722</v>
      </c>
      <c r="F361" s="173" t="s">
        <v>747</v>
      </c>
      <c r="G361" s="173" t="s">
        <v>747</v>
      </c>
      <c r="H361" s="173" t="s">
        <v>747</v>
      </c>
      <c r="I361" s="173" t="s">
        <v>747</v>
      </c>
      <c r="J361" s="168">
        <v>0.9</v>
      </c>
      <c r="K361" s="169" t="str">
        <f>IFERROR(SUMIFS(#REF!,#REF!,$I361,#REF!,$R$2)/SUMIFS(#REF!,#REF!,$I361,#REF!,$R$2),"-")</f>
        <v>-</v>
      </c>
      <c r="L361" s="169" t="str">
        <f>IFERROR(SUMIFS(#REF!,#REF!,$I361,#REF!,$R$7)/SUMIFS(#REF!,#REF!,$I361,#REF!,$R$7),"-")</f>
        <v>-</v>
      </c>
      <c r="M361" s="170" t="str">
        <f>IFERROR(SUMIFS(#REF!,#REF!,$I361,#REF!,$R$3)/SUMIFS(#REF!,#REF!,$I361,#REF!,$R$3),"-")</f>
        <v>-</v>
      </c>
      <c r="N361" s="170" t="str">
        <f>IFERROR(SUMIFS(#REF!,#REF!,$I361,#REF!,"&lt;="&amp;$R$2,#REF!,"&gt;="&amp;$S$2)/SUMIFS(#REF!,#REF!,$I361,#REF!,"&lt;="&amp;$R$2,#REF!,"&gt;="&amp;$S$2),"-")</f>
        <v>-</v>
      </c>
      <c r="O361" s="142"/>
      <c r="P361" s="140"/>
    </row>
    <row r="362" spans="1:16">
      <c r="A362" s="138"/>
      <c r="B362" s="142"/>
      <c r="C362" s="172" t="s">
        <v>721</v>
      </c>
      <c r="D362" s="166" t="s">
        <v>26</v>
      </c>
      <c r="E362" s="166" t="s">
        <v>722</v>
      </c>
      <c r="F362" s="173" t="s">
        <v>749</v>
      </c>
      <c r="G362" s="173" t="s">
        <v>749</v>
      </c>
      <c r="H362" s="173" t="s">
        <v>749</v>
      </c>
      <c r="I362" s="173" t="s">
        <v>749</v>
      </c>
      <c r="J362" s="168">
        <v>0.9</v>
      </c>
      <c r="K362" s="169" t="str">
        <f>IFERROR(SUMIFS(#REF!,#REF!,$I362,#REF!,$R$2)/SUMIFS(#REF!,#REF!,$I362,#REF!,$R$2),"-")</f>
        <v>-</v>
      </c>
      <c r="L362" s="169" t="str">
        <f>IFERROR(SUMIFS(#REF!,#REF!,$I362,#REF!,$R$7)/SUMIFS(#REF!,#REF!,$I362,#REF!,$R$7),"-")</f>
        <v>-</v>
      </c>
      <c r="M362" s="170" t="str">
        <f>IFERROR(SUMIFS(#REF!,#REF!,$I362,#REF!,$R$3)/SUMIFS(#REF!,#REF!,$I362,#REF!,$R$3),"-")</f>
        <v>-</v>
      </c>
      <c r="N362" s="170" t="str">
        <f>IFERROR(SUMIFS(#REF!,#REF!,$I362,#REF!,"&lt;="&amp;$R$2,#REF!,"&gt;="&amp;$S$2)/SUMIFS(#REF!,#REF!,$I362,#REF!,"&lt;="&amp;$R$2,#REF!,"&gt;="&amp;$S$2),"-")</f>
        <v>-</v>
      </c>
      <c r="O362" s="142"/>
      <c r="P362" s="140"/>
    </row>
    <row r="363" spans="1:16">
      <c r="A363" s="138"/>
      <c r="B363" s="142"/>
      <c r="C363" s="172" t="s">
        <v>721</v>
      </c>
      <c r="D363" s="166" t="s">
        <v>26</v>
      </c>
      <c r="E363" s="166" t="s">
        <v>722</v>
      </c>
      <c r="F363" s="173" t="s">
        <v>751</v>
      </c>
      <c r="G363" s="173" t="s">
        <v>751</v>
      </c>
      <c r="H363" s="173" t="s">
        <v>751</v>
      </c>
      <c r="I363" s="173" t="s">
        <v>751</v>
      </c>
      <c r="J363" s="168">
        <v>0.9</v>
      </c>
      <c r="K363" s="169" t="str">
        <f>IFERROR(SUMIFS(#REF!,#REF!,$I363,#REF!,$R$2)/SUMIFS(#REF!,#REF!,$I363,#REF!,$R$2),"-")</f>
        <v>-</v>
      </c>
      <c r="L363" s="169" t="str">
        <f>IFERROR(SUMIFS(#REF!,#REF!,$I363,#REF!,$R$7)/SUMIFS(#REF!,#REF!,$I363,#REF!,$R$7),"-")</f>
        <v>-</v>
      </c>
      <c r="M363" s="170" t="str">
        <f>IFERROR(SUMIFS(#REF!,#REF!,$I363,#REF!,$R$3)/SUMIFS(#REF!,#REF!,$I363,#REF!,$R$3),"-")</f>
        <v>-</v>
      </c>
      <c r="N363" s="170" t="str">
        <f>IFERROR(SUMIFS(#REF!,#REF!,$I363,#REF!,"&lt;="&amp;$R$2,#REF!,"&gt;="&amp;$S$2)/SUMIFS(#REF!,#REF!,$I363,#REF!,"&lt;="&amp;$R$2,#REF!,"&gt;="&amp;$S$2),"-")</f>
        <v>-</v>
      </c>
      <c r="O363" s="142"/>
      <c r="P363" s="140"/>
    </row>
    <row r="364" spans="1:16">
      <c r="A364" s="138"/>
      <c r="B364" s="142"/>
      <c r="C364" s="172" t="s">
        <v>721</v>
      </c>
      <c r="D364" s="166" t="s">
        <v>26</v>
      </c>
      <c r="E364" s="166" t="s">
        <v>722</v>
      </c>
      <c r="F364" s="173" t="s">
        <v>753</v>
      </c>
      <c r="G364" s="173" t="s">
        <v>753</v>
      </c>
      <c r="H364" s="173" t="s">
        <v>753</v>
      </c>
      <c r="I364" s="173" t="s">
        <v>753</v>
      </c>
      <c r="J364" s="168">
        <v>0.9</v>
      </c>
      <c r="K364" s="169" t="str">
        <f>IFERROR(SUMIFS(#REF!,#REF!,$I364,#REF!,$R$2)/SUMIFS(#REF!,#REF!,$I364,#REF!,$R$2),"-")</f>
        <v>-</v>
      </c>
      <c r="L364" s="169" t="str">
        <f>IFERROR(SUMIFS(#REF!,#REF!,$I364,#REF!,$R$7)/SUMIFS(#REF!,#REF!,$I364,#REF!,$R$7),"-")</f>
        <v>-</v>
      </c>
      <c r="M364" s="170" t="str">
        <f>IFERROR(SUMIFS(#REF!,#REF!,$I364,#REF!,$R$3)/SUMIFS(#REF!,#REF!,$I364,#REF!,$R$3),"-")</f>
        <v>-</v>
      </c>
      <c r="N364" s="170" t="str">
        <f>IFERROR(SUMIFS(#REF!,#REF!,$I364,#REF!,"&lt;="&amp;$R$2,#REF!,"&gt;="&amp;$S$2)/SUMIFS(#REF!,#REF!,$I364,#REF!,"&lt;="&amp;$R$2,#REF!,"&gt;="&amp;$S$2),"-")</f>
        <v>-</v>
      </c>
      <c r="O364" s="142"/>
      <c r="P364" s="140"/>
    </row>
    <row r="365" spans="1:16">
      <c r="A365" s="138"/>
      <c r="B365" s="142"/>
      <c r="C365" s="172" t="s">
        <v>721</v>
      </c>
      <c r="D365" s="166" t="s">
        <v>26</v>
      </c>
      <c r="E365" s="166" t="s">
        <v>722</v>
      </c>
      <c r="F365" s="173" t="s">
        <v>755</v>
      </c>
      <c r="G365" s="173" t="s">
        <v>755</v>
      </c>
      <c r="H365" s="173" t="s">
        <v>755</v>
      </c>
      <c r="I365" s="173" t="s">
        <v>755</v>
      </c>
      <c r="J365" s="168">
        <v>0.9</v>
      </c>
      <c r="K365" s="169" t="str">
        <f>IFERROR(SUMIFS(#REF!,#REF!,$I365,#REF!,$R$2)/SUMIFS(#REF!,#REF!,$I365,#REF!,$R$2),"-")</f>
        <v>-</v>
      </c>
      <c r="L365" s="169" t="str">
        <f>IFERROR(SUMIFS(#REF!,#REF!,$I365,#REF!,$R$7)/SUMIFS(#REF!,#REF!,$I365,#REF!,$R$7),"-")</f>
        <v>-</v>
      </c>
      <c r="M365" s="170" t="str">
        <f>IFERROR(SUMIFS(#REF!,#REF!,$I365,#REF!,$R$3)/SUMIFS(#REF!,#REF!,$I365,#REF!,$R$3),"-")</f>
        <v>-</v>
      </c>
      <c r="N365" s="170" t="str">
        <f>IFERROR(SUMIFS(#REF!,#REF!,$I365,#REF!,"&lt;="&amp;$R$2,#REF!,"&gt;="&amp;$S$2)/SUMIFS(#REF!,#REF!,$I365,#REF!,"&lt;="&amp;$R$2,#REF!,"&gt;="&amp;$S$2),"-")</f>
        <v>-</v>
      </c>
      <c r="O365" s="142"/>
      <c r="P365" s="140"/>
    </row>
    <row r="366" spans="1:16">
      <c r="A366" s="138"/>
      <c r="B366" s="142"/>
      <c r="C366" s="172" t="s">
        <v>721</v>
      </c>
      <c r="D366" s="166" t="s">
        <v>26</v>
      </c>
      <c r="E366" s="166" t="s">
        <v>722</v>
      </c>
      <c r="F366" s="173" t="s">
        <v>756</v>
      </c>
      <c r="G366" s="173" t="s">
        <v>756</v>
      </c>
      <c r="H366" s="173" t="s">
        <v>756</v>
      </c>
      <c r="I366" s="173" t="s">
        <v>756</v>
      </c>
      <c r="J366" s="168">
        <v>0.9</v>
      </c>
      <c r="K366" s="169" t="str">
        <f>IFERROR(SUMIFS(#REF!,#REF!,$I366,#REF!,$R$2)/SUMIFS(#REF!,#REF!,$I366,#REF!,$R$2),"-")</f>
        <v>-</v>
      </c>
      <c r="L366" s="169" t="str">
        <f>IFERROR(SUMIFS(#REF!,#REF!,$I366,#REF!,$R$7)/SUMIFS(#REF!,#REF!,$I366,#REF!,$R$7),"-")</f>
        <v>-</v>
      </c>
      <c r="M366" s="170" t="str">
        <f>IFERROR(SUMIFS(#REF!,#REF!,$I366,#REF!,$R$3)/SUMIFS(#REF!,#REF!,$I366,#REF!,$R$3),"-")</f>
        <v>-</v>
      </c>
      <c r="N366" s="170" t="str">
        <f>IFERROR(SUMIFS(#REF!,#REF!,$I366,#REF!,"&lt;="&amp;$R$2,#REF!,"&gt;="&amp;$S$2)/SUMIFS(#REF!,#REF!,$I366,#REF!,"&lt;="&amp;$R$2,#REF!,"&gt;="&amp;$S$2),"-")</f>
        <v>-</v>
      </c>
      <c r="O366" s="142"/>
      <c r="P366" s="140"/>
    </row>
    <row r="367" spans="1:16">
      <c r="A367" s="138"/>
      <c r="B367" s="142"/>
      <c r="C367" s="172" t="s">
        <v>721</v>
      </c>
      <c r="D367" s="166" t="s">
        <v>26</v>
      </c>
      <c r="E367" s="166" t="s">
        <v>722</v>
      </c>
      <c r="F367" s="173" t="s">
        <v>757</v>
      </c>
      <c r="G367" s="173" t="s">
        <v>757</v>
      </c>
      <c r="H367" s="173" t="s">
        <v>757</v>
      </c>
      <c r="I367" s="173" t="s">
        <v>757</v>
      </c>
      <c r="J367" s="168">
        <v>0.9</v>
      </c>
      <c r="K367" s="169" t="str">
        <f>IFERROR(SUMIFS(#REF!,#REF!,$I367,#REF!,$R$2)/SUMIFS(#REF!,#REF!,$I367,#REF!,$R$2),"-")</f>
        <v>-</v>
      </c>
      <c r="L367" s="169" t="str">
        <f>IFERROR(SUMIFS(#REF!,#REF!,$I367,#REF!,$R$7)/SUMIFS(#REF!,#REF!,$I367,#REF!,$R$7),"-")</f>
        <v>-</v>
      </c>
      <c r="M367" s="170" t="str">
        <f>IFERROR(SUMIFS(#REF!,#REF!,$I367,#REF!,$R$3)/SUMIFS(#REF!,#REF!,$I367,#REF!,$R$3),"-")</f>
        <v>-</v>
      </c>
      <c r="N367" s="170" t="str">
        <f>IFERROR(SUMIFS(#REF!,#REF!,$I367,#REF!,"&lt;="&amp;$R$2,#REF!,"&gt;="&amp;$S$2)/SUMIFS(#REF!,#REF!,$I367,#REF!,"&lt;="&amp;$R$2,#REF!,"&gt;="&amp;$S$2),"-")</f>
        <v>-</v>
      </c>
      <c r="O367" s="142"/>
      <c r="P367" s="140"/>
    </row>
    <row r="368" spans="1:16">
      <c r="A368" s="138"/>
      <c r="B368" s="142"/>
      <c r="C368" s="172" t="s">
        <v>721</v>
      </c>
      <c r="D368" s="166" t="s">
        <v>26</v>
      </c>
      <c r="E368" s="166" t="s">
        <v>722</v>
      </c>
      <c r="F368" s="173" t="s">
        <v>758</v>
      </c>
      <c r="G368" s="173" t="s">
        <v>758</v>
      </c>
      <c r="H368" s="173" t="s">
        <v>758</v>
      </c>
      <c r="I368" s="173" t="s">
        <v>758</v>
      </c>
      <c r="J368" s="168">
        <v>0.9</v>
      </c>
      <c r="K368" s="169" t="str">
        <f>IFERROR(SUMIFS(#REF!,#REF!,$I368,#REF!,$R$2)/SUMIFS(#REF!,#REF!,$I368,#REF!,$R$2),"-")</f>
        <v>-</v>
      </c>
      <c r="L368" s="169" t="str">
        <f>IFERROR(SUMIFS(#REF!,#REF!,$I368,#REF!,$R$7)/SUMIFS(#REF!,#REF!,$I368,#REF!,$R$7),"-")</f>
        <v>-</v>
      </c>
      <c r="M368" s="170" t="str">
        <f>IFERROR(SUMIFS(#REF!,#REF!,$I368,#REF!,$R$3)/SUMIFS(#REF!,#REF!,$I368,#REF!,$R$3),"-")</f>
        <v>-</v>
      </c>
      <c r="N368" s="170" t="str">
        <f>IFERROR(SUMIFS(#REF!,#REF!,$I368,#REF!,"&lt;="&amp;$R$2,#REF!,"&gt;="&amp;$S$2)/SUMIFS(#REF!,#REF!,$I368,#REF!,"&lt;="&amp;$R$2,#REF!,"&gt;="&amp;$S$2),"-")</f>
        <v>-</v>
      </c>
      <c r="O368" s="142"/>
      <c r="P368" s="140"/>
    </row>
    <row r="369" spans="1:16">
      <c r="A369" s="138"/>
      <c r="B369" s="142"/>
      <c r="C369" s="172" t="s">
        <v>721</v>
      </c>
      <c r="D369" s="166" t="s">
        <v>26</v>
      </c>
      <c r="E369" s="166" t="s">
        <v>722</v>
      </c>
      <c r="F369" s="173" t="s">
        <v>759</v>
      </c>
      <c r="G369" s="173" t="s">
        <v>759</v>
      </c>
      <c r="H369" s="173" t="s">
        <v>759</v>
      </c>
      <c r="I369" s="173" t="s">
        <v>759</v>
      </c>
      <c r="J369" s="168">
        <v>0.9</v>
      </c>
      <c r="K369" s="169" t="str">
        <f>IFERROR(SUMIFS(#REF!,#REF!,$I369,#REF!,$R$2)/SUMIFS(#REF!,#REF!,$I369,#REF!,$R$2),"-")</f>
        <v>-</v>
      </c>
      <c r="L369" s="169" t="str">
        <f>IFERROR(SUMIFS(#REF!,#REF!,$I369,#REF!,$R$7)/SUMIFS(#REF!,#REF!,$I369,#REF!,$R$7),"-")</f>
        <v>-</v>
      </c>
      <c r="M369" s="170" t="str">
        <f>IFERROR(SUMIFS(#REF!,#REF!,$I369,#REF!,$R$3)/SUMIFS(#REF!,#REF!,$I369,#REF!,$R$3),"-")</f>
        <v>-</v>
      </c>
      <c r="N369" s="170" t="str">
        <f>IFERROR(SUMIFS(#REF!,#REF!,$I369,#REF!,"&lt;="&amp;$R$2,#REF!,"&gt;="&amp;$S$2)/SUMIFS(#REF!,#REF!,$I369,#REF!,"&lt;="&amp;$R$2,#REF!,"&gt;="&amp;$S$2),"-")</f>
        <v>-</v>
      </c>
      <c r="O369" s="142"/>
      <c r="P369" s="140"/>
    </row>
    <row r="370" spans="1:16">
      <c r="A370" s="138"/>
      <c r="B370" s="142"/>
      <c r="C370" s="172" t="s">
        <v>721</v>
      </c>
      <c r="D370" s="166" t="s">
        <v>26</v>
      </c>
      <c r="E370" s="166" t="s">
        <v>722</v>
      </c>
      <c r="F370" s="173" t="s">
        <v>760</v>
      </c>
      <c r="G370" s="173" t="s">
        <v>760</v>
      </c>
      <c r="H370" s="173" t="s">
        <v>760</v>
      </c>
      <c r="I370" s="173" t="s">
        <v>760</v>
      </c>
      <c r="J370" s="168">
        <v>0.9</v>
      </c>
      <c r="K370" s="169" t="str">
        <f>IFERROR(SUMIFS(#REF!,#REF!,$I370,#REF!,$R$2)/SUMIFS(#REF!,#REF!,$I370,#REF!,$R$2),"-")</f>
        <v>-</v>
      </c>
      <c r="L370" s="169" t="str">
        <f>IFERROR(SUMIFS(#REF!,#REF!,$I370,#REF!,$R$7)/SUMIFS(#REF!,#REF!,$I370,#REF!,$R$7),"-")</f>
        <v>-</v>
      </c>
      <c r="M370" s="170" t="str">
        <f>IFERROR(SUMIFS(#REF!,#REF!,$I370,#REF!,$R$3)/SUMIFS(#REF!,#REF!,$I370,#REF!,$R$3),"-")</f>
        <v>-</v>
      </c>
      <c r="N370" s="170" t="str">
        <f>IFERROR(SUMIFS(#REF!,#REF!,$I370,#REF!,"&lt;="&amp;$R$2,#REF!,"&gt;="&amp;$S$2)/SUMIFS(#REF!,#REF!,$I370,#REF!,"&lt;="&amp;$R$2,#REF!,"&gt;="&amp;$S$2),"-")</f>
        <v>-</v>
      </c>
      <c r="O370" s="142"/>
      <c r="P370" s="140"/>
    </row>
    <row r="371" spans="1:16">
      <c r="A371" s="138"/>
      <c r="B371" s="142"/>
      <c r="C371" s="172" t="s">
        <v>721</v>
      </c>
      <c r="D371" s="166" t="s">
        <v>26</v>
      </c>
      <c r="E371" s="166" t="s">
        <v>722</v>
      </c>
      <c r="F371" s="173" t="s">
        <v>761</v>
      </c>
      <c r="G371" s="173" t="s">
        <v>761</v>
      </c>
      <c r="H371" s="173" t="s">
        <v>761</v>
      </c>
      <c r="I371" s="173" t="s">
        <v>761</v>
      </c>
      <c r="J371" s="168">
        <v>0.9</v>
      </c>
      <c r="K371" s="169" t="str">
        <f>IFERROR(SUMIFS(#REF!,#REF!,$I371,#REF!,$R$2)/SUMIFS(#REF!,#REF!,$I371,#REF!,$R$2),"-")</f>
        <v>-</v>
      </c>
      <c r="L371" s="169" t="str">
        <f>IFERROR(SUMIFS(#REF!,#REF!,$I371,#REF!,$R$7)/SUMIFS(#REF!,#REF!,$I371,#REF!,$R$7),"-")</f>
        <v>-</v>
      </c>
      <c r="M371" s="170" t="str">
        <f>IFERROR(SUMIFS(#REF!,#REF!,$I371,#REF!,$R$3)/SUMIFS(#REF!,#REF!,$I371,#REF!,$R$3),"-")</f>
        <v>-</v>
      </c>
      <c r="N371" s="170" t="str">
        <f>IFERROR(SUMIFS(#REF!,#REF!,$I371,#REF!,"&lt;="&amp;$R$2,#REF!,"&gt;="&amp;$S$2)/SUMIFS(#REF!,#REF!,$I371,#REF!,"&lt;="&amp;$R$2,#REF!,"&gt;="&amp;$S$2),"-")</f>
        <v>-</v>
      </c>
      <c r="O371" s="142"/>
      <c r="P371" s="140"/>
    </row>
    <row r="372" spans="1:16">
      <c r="A372" s="138"/>
      <c r="B372" s="142"/>
      <c r="C372" s="172" t="s">
        <v>721</v>
      </c>
      <c r="D372" s="166" t="s">
        <v>26</v>
      </c>
      <c r="E372" s="166" t="s">
        <v>722</v>
      </c>
      <c r="F372" s="173" t="s">
        <v>762</v>
      </c>
      <c r="G372" s="173" t="s">
        <v>762</v>
      </c>
      <c r="H372" s="173" t="s">
        <v>762</v>
      </c>
      <c r="I372" s="173" t="s">
        <v>762</v>
      </c>
      <c r="J372" s="168">
        <v>0.9</v>
      </c>
      <c r="K372" s="169" t="str">
        <f>IFERROR(SUMIFS(#REF!,#REF!,$I372,#REF!,$R$2)/SUMIFS(#REF!,#REF!,$I372,#REF!,$R$2),"-")</f>
        <v>-</v>
      </c>
      <c r="L372" s="169" t="str">
        <f>IFERROR(SUMIFS(#REF!,#REF!,$I372,#REF!,$R$7)/SUMIFS(#REF!,#REF!,$I372,#REF!,$R$7),"-")</f>
        <v>-</v>
      </c>
      <c r="M372" s="170" t="str">
        <f>IFERROR(SUMIFS(#REF!,#REF!,$I372,#REF!,$R$3)/SUMIFS(#REF!,#REF!,$I372,#REF!,$R$3),"-")</f>
        <v>-</v>
      </c>
      <c r="N372" s="170" t="str">
        <f>IFERROR(SUMIFS(#REF!,#REF!,$I372,#REF!,"&lt;="&amp;$R$2,#REF!,"&gt;="&amp;$S$2)/SUMIFS(#REF!,#REF!,$I372,#REF!,"&lt;="&amp;$R$2,#REF!,"&gt;="&amp;$S$2),"-")</f>
        <v>-</v>
      </c>
      <c r="O372" s="142"/>
      <c r="P372" s="140"/>
    </row>
    <row r="373" spans="1:16">
      <c r="A373" s="138"/>
      <c r="B373" s="142"/>
      <c r="C373" s="172" t="s">
        <v>721</v>
      </c>
      <c r="D373" s="166" t="s">
        <v>26</v>
      </c>
      <c r="E373" s="166" t="s">
        <v>722</v>
      </c>
      <c r="F373" s="173" t="s">
        <v>763</v>
      </c>
      <c r="G373" s="173" t="s">
        <v>763</v>
      </c>
      <c r="H373" s="173" t="s">
        <v>763</v>
      </c>
      <c r="I373" s="173" t="s">
        <v>763</v>
      </c>
      <c r="J373" s="168">
        <v>0.9</v>
      </c>
      <c r="K373" s="169" t="str">
        <f>IFERROR(SUMIFS(#REF!,#REF!,$I373,#REF!,$R$2)/SUMIFS(#REF!,#REF!,$I373,#REF!,$R$2),"-")</f>
        <v>-</v>
      </c>
      <c r="L373" s="169" t="str">
        <f>IFERROR(SUMIFS(#REF!,#REF!,$I373,#REF!,$R$7)/SUMIFS(#REF!,#REF!,$I373,#REF!,$R$7),"-")</f>
        <v>-</v>
      </c>
      <c r="M373" s="170" t="str">
        <f>IFERROR(SUMIFS(#REF!,#REF!,$I373,#REF!,$R$3)/SUMIFS(#REF!,#REF!,$I373,#REF!,$R$3),"-")</f>
        <v>-</v>
      </c>
      <c r="N373" s="170" t="str">
        <f>IFERROR(SUMIFS(#REF!,#REF!,$I373,#REF!,"&lt;="&amp;$R$2,#REF!,"&gt;="&amp;$S$2)/SUMIFS(#REF!,#REF!,$I373,#REF!,"&lt;="&amp;$R$2,#REF!,"&gt;="&amp;$S$2),"-")</f>
        <v>-</v>
      </c>
      <c r="O373" s="142"/>
      <c r="P373" s="140"/>
    </row>
    <row r="374" spans="1:16">
      <c r="A374" s="138"/>
      <c r="B374" s="142"/>
      <c r="C374" s="172" t="s">
        <v>721</v>
      </c>
      <c r="D374" s="166" t="s">
        <v>26</v>
      </c>
      <c r="E374" s="166" t="s">
        <v>722</v>
      </c>
      <c r="F374" s="173" t="s">
        <v>764</v>
      </c>
      <c r="G374" s="173" t="s">
        <v>764</v>
      </c>
      <c r="H374" s="173" t="s">
        <v>764</v>
      </c>
      <c r="I374" s="173" t="s">
        <v>764</v>
      </c>
      <c r="J374" s="168">
        <v>0.9</v>
      </c>
      <c r="K374" s="169" t="str">
        <f>IFERROR(SUMIFS(#REF!,#REF!,$I374,#REF!,$R$2)/SUMIFS(#REF!,#REF!,$I374,#REF!,$R$2),"-")</f>
        <v>-</v>
      </c>
      <c r="L374" s="169" t="str">
        <f>IFERROR(SUMIFS(#REF!,#REF!,$I374,#REF!,$R$7)/SUMIFS(#REF!,#REF!,$I374,#REF!,$R$7),"-")</f>
        <v>-</v>
      </c>
      <c r="M374" s="170" t="str">
        <f>IFERROR(SUMIFS(#REF!,#REF!,$I374,#REF!,$R$3)/SUMIFS(#REF!,#REF!,$I374,#REF!,$R$3),"-")</f>
        <v>-</v>
      </c>
      <c r="N374" s="170" t="str">
        <f>IFERROR(SUMIFS(#REF!,#REF!,$I374,#REF!,"&lt;="&amp;$R$2,#REF!,"&gt;="&amp;$S$2)/SUMIFS(#REF!,#REF!,$I374,#REF!,"&lt;="&amp;$R$2,#REF!,"&gt;="&amp;$S$2),"-")</f>
        <v>-</v>
      </c>
      <c r="O374" s="142"/>
      <c r="P374" s="140"/>
    </row>
    <row r="375" spans="1:16">
      <c r="A375" s="138"/>
      <c r="B375" s="142"/>
      <c r="C375" s="172" t="s">
        <v>721</v>
      </c>
      <c r="D375" s="166" t="s">
        <v>26</v>
      </c>
      <c r="E375" s="166" t="s">
        <v>722</v>
      </c>
      <c r="F375" s="173" t="s">
        <v>765</v>
      </c>
      <c r="G375" s="173" t="s">
        <v>765</v>
      </c>
      <c r="H375" s="173" t="s">
        <v>765</v>
      </c>
      <c r="I375" s="173" t="s">
        <v>765</v>
      </c>
      <c r="J375" s="168">
        <v>0.9</v>
      </c>
      <c r="K375" s="169" t="str">
        <f>IFERROR(SUMIFS(#REF!,#REF!,$I375,#REF!,$R$2)/SUMIFS(#REF!,#REF!,$I375,#REF!,$R$2),"-")</f>
        <v>-</v>
      </c>
      <c r="L375" s="169" t="str">
        <f>IFERROR(SUMIFS(#REF!,#REF!,$I375,#REF!,$R$7)/SUMIFS(#REF!,#REF!,$I375,#REF!,$R$7),"-")</f>
        <v>-</v>
      </c>
      <c r="M375" s="170" t="str">
        <f>IFERROR(SUMIFS(#REF!,#REF!,$I375,#REF!,$R$3)/SUMIFS(#REF!,#REF!,$I375,#REF!,$R$3),"-")</f>
        <v>-</v>
      </c>
      <c r="N375" s="170" t="str">
        <f>IFERROR(SUMIFS(#REF!,#REF!,$I375,#REF!,"&lt;="&amp;$R$2,#REF!,"&gt;="&amp;$S$2)/SUMIFS(#REF!,#REF!,$I375,#REF!,"&lt;="&amp;$R$2,#REF!,"&gt;="&amp;$S$2),"-")</f>
        <v>-</v>
      </c>
      <c r="O375" s="142"/>
      <c r="P375" s="140"/>
    </row>
    <row r="376" spans="1:16">
      <c r="A376" s="138"/>
      <c r="B376" s="142"/>
      <c r="C376" s="172" t="s">
        <v>721</v>
      </c>
      <c r="D376" s="166" t="s">
        <v>26</v>
      </c>
      <c r="E376" s="166" t="s">
        <v>722</v>
      </c>
      <c r="F376" s="173" t="s">
        <v>766</v>
      </c>
      <c r="G376" s="173" t="s">
        <v>766</v>
      </c>
      <c r="H376" s="173" t="s">
        <v>766</v>
      </c>
      <c r="I376" s="173" t="s">
        <v>766</v>
      </c>
      <c r="J376" s="168">
        <v>0.9</v>
      </c>
      <c r="K376" s="169" t="str">
        <f>IFERROR(SUMIFS(#REF!,#REF!,$I376,#REF!,$R$2)/SUMIFS(#REF!,#REF!,$I376,#REF!,$R$2),"-")</f>
        <v>-</v>
      </c>
      <c r="L376" s="169" t="str">
        <f>IFERROR(SUMIFS(#REF!,#REF!,$I376,#REF!,$R$7)/SUMIFS(#REF!,#REF!,$I376,#REF!,$R$7),"-")</f>
        <v>-</v>
      </c>
      <c r="M376" s="170" t="str">
        <f>IFERROR(SUMIFS(#REF!,#REF!,$I376,#REF!,$R$3)/SUMIFS(#REF!,#REF!,$I376,#REF!,$R$3),"-")</f>
        <v>-</v>
      </c>
      <c r="N376" s="170" t="str">
        <f>IFERROR(SUMIFS(#REF!,#REF!,$I376,#REF!,"&lt;="&amp;$R$2,#REF!,"&gt;="&amp;$S$2)/SUMIFS(#REF!,#REF!,$I376,#REF!,"&lt;="&amp;$R$2,#REF!,"&gt;="&amp;$S$2),"-")</f>
        <v>-</v>
      </c>
      <c r="O376" s="142"/>
      <c r="P376" s="140"/>
    </row>
    <row r="377" spans="1:16">
      <c r="A377" s="138"/>
      <c r="B377" s="142"/>
      <c r="C377" s="172" t="s">
        <v>721</v>
      </c>
      <c r="D377" s="166" t="s">
        <v>26</v>
      </c>
      <c r="E377" s="166" t="s">
        <v>722</v>
      </c>
      <c r="F377" s="173" t="s">
        <v>767</v>
      </c>
      <c r="G377" s="173" t="s">
        <v>767</v>
      </c>
      <c r="H377" s="173" t="s">
        <v>767</v>
      </c>
      <c r="I377" s="173" t="s">
        <v>767</v>
      </c>
      <c r="J377" s="168">
        <v>0.9</v>
      </c>
      <c r="K377" s="169" t="str">
        <f>IFERROR(SUMIFS(#REF!,#REF!,$I377,#REF!,$R$2)/SUMIFS(#REF!,#REF!,$I377,#REF!,$R$2),"-")</f>
        <v>-</v>
      </c>
      <c r="L377" s="169" t="str">
        <f>IFERROR(SUMIFS(#REF!,#REF!,$I377,#REF!,$R$7)/SUMIFS(#REF!,#REF!,$I377,#REF!,$R$7),"-")</f>
        <v>-</v>
      </c>
      <c r="M377" s="170" t="str">
        <f>IFERROR(SUMIFS(#REF!,#REF!,$I377,#REF!,$R$3)/SUMIFS(#REF!,#REF!,$I377,#REF!,$R$3),"-")</f>
        <v>-</v>
      </c>
      <c r="N377" s="170" t="str">
        <f>IFERROR(SUMIFS(#REF!,#REF!,$I377,#REF!,"&lt;="&amp;$R$2,#REF!,"&gt;="&amp;$S$2)/SUMIFS(#REF!,#REF!,$I377,#REF!,"&lt;="&amp;$R$2,#REF!,"&gt;="&amp;$S$2),"-")</f>
        <v>-</v>
      </c>
      <c r="O377" s="142"/>
      <c r="P377" s="140"/>
    </row>
    <row r="378" spans="1:16">
      <c r="A378" s="138"/>
      <c r="B378" s="142"/>
      <c r="C378" s="172" t="s">
        <v>721</v>
      </c>
      <c r="D378" s="166" t="s">
        <v>237</v>
      </c>
      <c r="E378" s="166" t="s">
        <v>722</v>
      </c>
      <c r="F378" s="173" t="s">
        <v>769</v>
      </c>
      <c r="G378" s="173" t="s">
        <v>769</v>
      </c>
      <c r="H378" s="173" t="s">
        <v>769</v>
      </c>
      <c r="I378" s="173" t="s">
        <v>769</v>
      </c>
      <c r="J378" s="168">
        <v>0.9</v>
      </c>
      <c r="K378" s="169" t="str">
        <f>IFERROR(SUMIFS(#REF!,#REF!,$I378,#REF!,$R$2)/SUMIFS(#REF!,#REF!,$I378,#REF!,$R$2),"-")</f>
        <v>-</v>
      </c>
      <c r="L378" s="169" t="str">
        <f>IFERROR(SUMIFS(#REF!,#REF!,$I378,#REF!,$R$7)/SUMIFS(#REF!,#REF!,$I378,#REF!,$R$7),"-")</f>
        <v>-</v>
      </c>
      <c r="M378" s="170" t="str">
        <f>IFERROR(SUMIFS(#REF!,#REF!,$I378,#REF!,$R$3)/SUMIFS(#REF!,#REF!,$I378,#REF!,$R$3),"-")</f>
        <v>-</v>
      </c>
      <c r="N378" s="170" t="str">
        <f>IFERROR(SUMIFS(#REF!,#REF!,$I378,#REF!,"&lt;="&amp;$R$2,#REF!,"&gt;="&amp;$S$2)/SUMIFS(#REF!,#REF!,$I378,#REF!,"&lt;="&amp;$R$2,#REF!,"&gt;="&amp;$S$2),"-")</f>
        <v>-</v>
      </c>
      <c r="O378" s="142"/>
      <c r="P378" s="140"/>
    </row>
    <row r="379" spans="1:16">
      <c r="A379" s="138"/>
      <c r="B379" s="142"/>
      <c r="C379" s="172" t="s">
        <v>721</v>
      </c>
      <c r="D379" s="166" t="s">
        <v>26</v>
      </c>
      <c r="E379" s="166" t="s">
        <v>722</v>
      </c>
      <c r="F379" s="173" t="s">
        <v>770</v>
      </c>
      <c r="G379" s="173" t="s">
        <v>770</v>
      </c>
      <c r="H379" s="173" t="s">
        <v>770</v>
      </c>
      <c r="I379" s="173" t="s">
        <v>770</v>
      </c>
      <c r="J379" s="168">
        <v>0.9</v>
      </c>
      <c r="K379" s="169" t="str">
        <f>IFERROR(SUMIFS(#REF!,#REF!,$I379,#REF!,$R$2)/SUMIFS(#REF!,#REF!,$I379,#REF!,$R$2),"-")</f>
        <v>-</v>
      </c>
      <c r="L379" s="169" t="str">
        <f>IFERROR(SUMIFS(#REF!,#REF!,$I379,#REF!,$R$7)/SUMIFS(#REF!,#REF!,$I379,#REF!,$R$7),"-")</f>
        <v>-</v>
      </c>
      <c r="M379" s="170" t="str">
        <f>IFERROR(SUMIFS(#REF!,#REF!,$I379,#REF!,$R$3)/SUMIFS(#REF!,#REF!,$I379,#REF!,$R$3),"-")</f>
        <v>-</v>
      </c>
      <c r="N379" s="170" t="str">
        <f>IFERROR(SUMIFS(#REF!,#REF!,$I379,#REF!,"&lt;="&amp;$R$2,#REF!,"&gt;="&amp;$S$2)/SUMIFS(#REF!,#REF!,$I379,#REF!,"&lt;="&amp;$R$2,#REF!,"&gt;="&amp;$S$2),"-")</f>
        <v>-</v>
      </c>
      <c r="O379" s="142"/>
      <c r="P379" s="140"/>
    </row>
    <row r="380" spans="1:16">
      <c r="A380" s="138"/>
      <c r="B380" s="142"/>
      <c r="C380" s="172" t="s">
        <v>721</v>
      </c>
      <c r="D380" s="166" t="s">
        <v>26</v>
      </c>
      <c r="E380" s="166" t="s">
        <v>722</v>
      </c>
      <c r="F380" s="173" t="s">
        <v>771</v>
      </c>
      <c r="G380" s="173" t="s">
        <v>771</v>
      </c>
      <c r="H380" s="173" t="s">
        <v>771</v>
      </c>
      <c r="I380" s="173" t="s">
        <v>771</v>
      </c>
      <c r="J380" s="168">
        <v>0.9</v>
      </c>
      <c r="K380" s="169" t="str">
        <f>IFERROR(SUMIFS(#REF!,#REF!,$I380,#REF!,$R$2)/SUMIFS(#REF!,#REF!,$I380,#REF!,$R$2),"-")</f>
        <v>-</v>
      </c>
      <c r="L380" s="169" t="str">
        <f>IFERROR(SUMIFS(#REF!,#REF!,$I380,#REF!,$R$7)/SUMIFS(#REF!,#REF!,$I380,#REF!,$R$7),"-")</f>
        <v>-</v>
      </c>
      <c r="M380" s="170" t="str">
        <f>IFERROR(SUMIFS(#REF!,#REF!,$I380,#REF!,$R$3)/SUMIFS(#REF!,#REF!,$I380,#REF!,$R$3),"-")</f>
        <v>-</v>
      </c>
      <c r="N380" s="170" t="str">
        <f>IFERROR(SUMIFS(#REF!,#REF!,$I380,#REF!,"&lt;="&amp;$R$2,#REF!,"&gt;="&amp;$S$2)/SUMIFS(#REF!,#REF!,$I380,#REF!,"&lt;="&amp;$R$2,#REF!,"&gt;="&amp;$S$2),"-")</f>
        <v>-</v>
      </c>
      <c r="O380" s="142"/>
      <c r="P380" s="140"/>
    </row>
    <row r="381" spans="1:16">
      <c r="A381" s="138"/>
      <c r="B381" s="142"/>
      <c r="C381" s="172" t="s">
        <v>721</v>
      </c>
      <c r="D381" s="166" t="s">
        <v>26</v>
      </c>
      <c r="E381" s="166" t="s">
        <v>722</v>
      </c>
      <c r="F381" s="173" t="s">
        <v>772</v>
      </c>
      <c r="G381" s="173" t="s">
        <v>772</v>
      </c>
      <c r="H381" s="173" t="s">
        <v>772</v>
      </c>
      <c r="I381" s="173" t="s">
        <v>772</v>
      </c>
      <c r="J381" s="168">
        <v>0.9</v>
      </c>
      <c r="K381" s="169" t="str">
        <f>IFERROR(SUMIFS(#REF!,#REF!,$I381,#REF!,$R$2)/SUMIFS(#REF!,#REF!,$I381,#REF!,$R$2),"-")</f>
        <v>-</v>
      </c>
      <c r="L381" s="169" t="str">
        <f>IFERROR(SUMIFS(#REF!,#REF!,$I381,#REF!,$R$7)/SUMIFS(#REF!,#REF!,$I381,#REF!,$R$7),"-")</f>
        <v>-</v>
      </c>
      <c r="M381" s="170" t="str">
        <f>IFERROR(SUMIFS(#REF!,#REF!,$I381,#REF!,$R$3)/SUMIFS(#REF!,#REF!,$I381,#REF!,$R$3),"-")</f>
        <v>-</v>
      </c>
      <c r="N381" s="170" t="str">
        <f>IFERROR(SUMIFS(#REF!,#REF!,$I381,#REF!,"&lt;="&amp;$R$2,#REF!,"&gt;="&amp;$S$2)/SUMIFS(#REF!,#REF!,$I381,#REF!,"&lt;="&amp;$R$2,#REF!,"&gt;="&amp;$S$2),"-")</f>
        <v>-</v>
      </c>
      <c r="O381" s="142"/>
      <c r="P381" s="140"/>
    </row>
    <row r="382" spans="1:16">
      <c r="A382" s="138"/>
      <c r="B382" s="142"/>
      <c r="C382" s="172" t="s">
        <v>721</v>
      </c>
      <c r="D382" s="166" t="s">
        <v>26</v>
      </c>
      <c r="E382" s="166" t="s">
        <v>722</v>
      </c>
      <c r="F382" s="173" t="s">
        <v>773</v>
      </c>
      <c r="G382" s="173" t="s">
        <v>773</v>
      </c>
      <c r="H382" s="173" t="s">
        <v>773</v>
      </c>
      <c r="I382" s="173" t="s">
        <v>773</v>
      </c>
      <c r="J382" s="168">
        <v>0.9</v>
      </c>
      <c r="K382" s="169" t="str">
        <f>IFERROR(SUMIFS(#REF!,#REF!,$I382,#REF!,$R$2)/SUMIFS(#REF!,#REF!,$I382,#REF!,$R$2),"-")</f>
        <v>-</v>
      </c>
      <c r="L382" s="169" t="str">
        <f>IFERROR(SUMIFS(#REF!,#REF!,$I382,#REF!,$R$7)/SUMIFS(#REF!,#REF!,$I382,#REF!,$R$7),"-")</f>
        <v>-</v>
      </c>
      <c r="M382" s="170" t="str">
        <f>IFERROR(SUMIFS(#REF!,#REF!,$I382,#REF!,$R$3)/SUMIFS(#REF!,#REF!,$I382,#REF!,$R$3),"-")</f>
        <v>-</v>
      </c>
      <c r="N382" s="170" t="str">
        <f>IFERROR(SUMIFS(#REF!,#REF!,$I382,#REF!,"&lt;="&amp;$R$2,#REF!,"&gt;="&amp;$S$2)/SUMIFS(#REF!,#REF!,$I382,#REF!,"&lt;="&amp;$R$2,#REF!,"&gt;="&amp;$S$2),"-")</f>
        <v>-</v>
      </c>
      <c r="O382" s="142"/>
      <c r="P382" s="140"/>
    </row>
    <row r="383" spans="1:16">
      <c r="A383" s="138"/>
      <c r="B383" s="142"/>
      <c r="C383" s="172" t="s">
        <v>721</v>
      </c>
      <c r="D383" s="166" t="s">
        <v>26</v>
      </c>
      <c r="E383" s="166" t="s">
        <v>722</v>
      </c>
      <c r="F383" s="173" t="s">
        <v>774</v>
      </c>
      <c r="G383" s="173" t="s">
        <v>774</v>
      </c>
      <c r="H383" s="173" t="s">
        <v>774</v>
      </c>
      <c r="I383" s="173" t="s">
        <v>774</v>
      </c>
      <c r="J383" s="168">
        <v>0.9</v>
      </c>
      <c r="K383" s="169" t="str">
        <f>IFERROR(SUMIFS(#REF!,#REF!,$I383,#REF!,$R$2)/SUMIFS(#REF!,#REF!,$I383,#REF!,$R$2),"-")</f>
        <v>-</v>
      </c>
      <c r="L383" s="169" t="str">
        <f>IFERROR(SUMIFS(#REF!,#REF!,$I383,#REF!,$R$7)/SUMIFS(#REF!,#REF!,$I383,#REF!,$R$7),"-")</f>
        <v>-</v>
      </c>
      <c r="M383" s="170" t="str">
        <f>IFERROR(SUMIFS(#REF!,#REF!,$I383,#REF!,$R$3)/SUMIFS(#REF!,#REF!,$I383,#REF!,$R$3),"-")</f>
        <v>-</v>
      </c>
      <c r="N383" s="170" t="str">
        <f>IFERROR(SUMIFS(#REF!,#REF!,$I383,#REF!,"&lt;="&amp;$R$2,#REF!,"&gt;="&amp;$S$2)/SUMIFS(#REF!,#REF!,$I383,#REF!,"&lt;="&amp;$R$2,#REF!,"&gt;="&amp;$S$2),"-")</f>
        <v>-</v>
      </c>
      <c r="O383" s="142"/>
      <c r="P383" s="140"/>
    </row>
    <row r="384" spans="1:16">
      <c r="A384" s="138"/>
      <c r="B384" s="142"/>
      <c r="C384" s="172" t="s">
        <v>721</v>
      </c>
      <c r="D384" s="166" t="s">
        <v>26</v>
      </c>
      <c r="E384" s="166" t="s">
        <v>722</v>
      </c>
      <c r="F384" s="173" t="s">
        <v>775</v>
      </c>
      <c r="G384" s="173" t="s">
        <v>775</v>
      </c>
      <c r="H384" s="173" t="s">
        <v>775</v>
      </c>
      <c r="I384" s="173" t="s">
        <v>775</v>
      </c>
      <c r="J384" s="168">
        <v>0.9</v>
      </c>
      <c r="K384" s="169" t="str">
        <f>IFERROR(SUMIFS(#REF!,#REF!,$I384,#REF!,$R$2)/SUMIFS(#REF!,#REF!,$I384,#REF!,$R$2),"-")</f>
        <v>-</v>
      </c>
      <c r="L384" s="169" t="str">
        <f>IFERROR(SUMIFS(#REF!,#REF!,$I384,#REF!,$R$7)/SUMIFS(#REF!,#REF!,$I384,#REF!,$R$7),"-")</f>
        <v>-</v>
      </c>
      <c r="M384" s="170" t="str">
        <f>IFERROR(SUMIFS(#REF!,#REF!,$I384,#REF!,$R$3)/SUMIFS(#REF!,#REF!,$I384,#REF!,$R$3),"-")</f>
        <v>-</v>
      </c>
      <c r="N384" s="170" t="str">
        <f>IFERROR(SUMIFS(#REF!,#REF!,$I384,#REF!,"&lt;="&amp;$R$2,#REF!,"&gt;="&amp;$S$2)/SUMIFS(#REF!,#REF!,$I384,#REF!,"&lt;="&amp;$R$2,#REF!,"&gt;="&amp;$S$2),"-")</f>
        <v>-</v>
      </c>
      <c r="O384" s="142"/>
      <c r="P384" s="140"/>
    </row>
    <row r="385" spans="1:16">
      <c r="A385" s="138"/>
      <c r="B385" s="142"/>
      <c r="C385" s="172" t="s">
        <v>721</v>
      </c>
      <c r="D385" s="166" t="s">
        <v>26</v>
      </c>
      <c r="E385" s="166" t="s">
        <v>722</v>
      </c>
      <c r="F385" s="173" t="s">
        <v>776</v>
      </c>
      <c r="G385" s="173" t="s">
        <v>776</v>
      </c>
      <c r="H385" s="173" t="s">
        <v>776</v>
      </c>
      <c r="I385" s="173" t="s">
        <v>776</v>
      </c>
      <c r="J385" s="168">
        <v>0.9</v>
      </c>
      <c r="K385" s="169" t="str">
        <f>IFERROR(SUMIFS(#REF!,#REF!,$I385,#REF!,$R$2)/SUMIFS(#REF!,#REF!,$I385,#REF!,$R$2),"-")</f>
        <v>-</v>
      </c>
      <c r="L385" s="169" t="str">
        <f>IFERROR(SUMIFS(#REF!,#REF!,$I385,#REF!,$R$7)/SUMIFS(#REF!,#REF!,$I385,#REF!,$R$7),"-")</f>
        <v>-</v>
      </c>
      <c r="M385" s="170" t="str">
        <f>IFERROR(SUMIFS(#REF!,#REF!,$I385,#REF!,$R$3)/SUMIFS(#REF!,#REF!,$I385,#REF!,$R$3),"-")</f>
        <v>-</v>
      </c>
      <c r="N385" s="170" t="str">
        <f>IFERROR(SUMIFS(#REF!,#REF!,$I385,#REF!,"&lt;="&amp;$R$2,#REF!,"&gt;="&amp;$S$2)/SUMIFS(#REF!,#REF!,$I385,#REF!,"&lt;="&amp;$R$2,#REF!,"&gt;="&amp;$S$2),"-")</f>
        <v>-</v>
      </c>
      <c r="O385" s="142"/>
      <c r="P385" s="140"/>
    </row>
    <row r="386" spans="1:16">
      <c r="A386" s="138"/>
      <c r="B386" s="142"/>
      <c r="C386" s="172" t="s">
        <v>721</v>
      </c>
      <c r="D386" s="166" t="s">
        <v>26</v>
      </c>
      <c r="E386" s="166" t="s">
        <v>722</v>
      </c>
      <c r="F386" s="173" t="s">
        <v>777</v>
      </c>
      <c r="G386" s="173" t="s">
        <v>777</v>
      </c>
      <c r="H386" s="173" t="s">
        <v>777</v>
      </c>
      <c r="I386" s="173" t="s">
        <v>777</v>
      </c>
      <c r="J386" s="168">
        <v>0.9</v>
      </c>
      <c r="K386" s="169" t="str">
        <f>IFERROR(SUMIFS(#REF!,#REF!,$I386,#REF!,$R$2)/SUMIFS(#REF!,#REF!,$I386,#REF!,$R$2),"-")</f>
        <v>-</v>
      </c>
      <c r="L386" s="169" t="str">
        <f>IFERROR(SUMIFS(#REF!,#REF!,$I386,#REF!,$R$7)/SUMIFS(#REF!,#REF!,$I386,#REF!,$R$7),"-")</f>
        <v>-</v>
      </c>
      <c r="M386" s="170" t="str">
        <f>IFERROR(SUMIFS(#REF!,#REF!,$I386,#REF!,$R$3)/SUMIFS(#REF!,#REF!,$I386,#REF!,$R$3),"-")</f>
        <v>-</v>
      </c>
      <c r="N386" s="170" t="str">
        <f>IFERROR(SUMIFS(#REF!,#REF!,$I386,#REF!,"&lt;="&amp;$R$2,#REF!,"&gt;="&amp;$S$2)/SUMIFS(#REF!,#REF!,$I386,#REF!,"&lt;="&amp;$R$2,#REF!,"&gt;="&amp;$S$2),"-")</f>
        <v>-</v>
      </c>
      <c r="O386" s="142"/>
      <c r="P386" s="140"/>
    </row>
    <row r="387" spans="1:16">
      <c r="A387" s="138"/>
      <c r="B387" s="142"/>
      <c r="C387" s="172" t="s">
        <v>721</v>
      </c>
      <c r="D387" s="166" t="s">
        <v>26</v>
      </c>
      <c r="E387" s="166" t="s">
        <v>722</v>
      </c>
      <c r="F387" s="173" t="s">
        <v>778</v>
      </c>
      <c r="G387" s="173" t="s">
        <v>778</v>
      </c>
      <c r="H387" s="173" t="s">
        <v>778</v>
      </c>
      <c r="I387" s="173" t="s">
        <v>778</v>
      </c>
      <c r="J387" s="168">
        <v>0.9</v>
      </c>
      <c r="K387" s="169" t="str">
        <f>IFERROR(SUMIFS(#REF!,#REF!,$I387,#REF!,$R$2)/SUMIFS(#REF!,#REF!,$I387,#REF!,$R$2),"-")</f>
        <v>-</v>
      </c>
      <c r="L387" s="169" t="str">
        <f>IFERROR(SUMIFS(#REF!,#REF!,$I387,#REF!,$R$7)/SUMIFS(#REF!,#REF!,$I387,#REF!,$R$7),"-")</f>
        <v>-</v>
      </c>
      <c r="M387" s="170" t="str">
        <f>IFERROR(SUMIFS(#REF!,#REF!,$I387,#REF!,$R$3)/SUMIFS(#REF!,#REF!,$I387,#REF!,$R$3),"-")</f>
        <v>-</v>
      </c>
      <c r="N387" s="170" t="str">
        <f>IFERROR(SUMIFS(#REF!,#REF!,$I387,#REF!,"&lt;="&amp;$R$2,#REF!,"&gt;="&amp;$S$2)/SUMIFS(#REF!,#REF!,$I387,#REF!,"&lt;="&amp;$R$2,#REF!,"&gt;="&amp;$S$2),"-")</f>
        <v>-</v>
      </c>
      <c r="O387" s="142"/>
      <c r="P387" s="140"/>
    </row>
    <row r="388" spans="1:16">
      <c r="A388" s="138"/>
      <c r="B388" s="142"/>
      <c r="C388" s="172" t="s">
        <v>721</v>
      </c>
      <c r="D388" s="166" t="s">
        <v>26</v>
      </c>
      <c r="E388" s="166" t="s">
        <v>722</v>
      </c>
      <c r="F388" s="173" t="s">
        <v>779</v>
      </c>
      <c r="G388" s="173" t="s">
        <v>779</v>
      </c>
      <c r="H388" s="173" t="s">
        <v>779</v>
      </c>
      <c r="I388" s="173" t="s">
        <v>779</v>
      </c>
      <c r="J388" s="168">
        <v>0.9</v>
      </c>
      <c r="K388" s="169" t="str">
        <f>IFERROR(SUMIFS(#REF!,#REF!,$I388,#REF!,$R$2)/SUMIFS(#REF!,#REF!,$I388,#REF!,$R$2),"-")</f>
        <v>-</v>
      </c>
      <c r="L388" s="169" t="str">
        <f>IFERROR(SUMIFS(#REF!,#REF!,$I388,#REF!,$R$7)/SUMIFS(#REF!,#REF!,$I388,#REF!,$R$7),"-")</f>
        <v>-</v>
      </c>
      <c r="M388" s="170" t="str">
        <f>IFERROR(SUMIFS(#REF!,#REF!,$I388,#REF!,$R$3)/SUMIFS(#REF!,#REF!,$I388,#REF!,$R$3),"-")</f>
        <v>-</v>
      </c>
      <c r="N388" s="170" t="str">
        <f>IFERROR(SUMIFS(#REF!,#REF!,$I388,#REF!,"&lt;="&amp;$R$2,#REF!,"&gt;="&amp;$S$2)/SUMIFS(#REF!,#REF!,$I388,#REF!,"&lt;="&amp;$R$2,#REF!,"&gt;="&amp;$S$2),"-")</f>
        <v>-</v>
      </c>
      <c r="O388" s="142"/>
      <c r="P388" s="140"/>
    </row>
    <row r="389" spans="1:16">
      <c r="A389" s="138"/>
      <c r="B389" s="142"/>
      <c r="C389" s="172" t="s">
        <v>721</v>
      </c>
      <c r="D389" s="166" t="s">
        <v>26</v>
      </c>
      <c r="E389" s="166" t="s">
        <v>722</v>
      </c>
      <c r="F389" s="173" t="s">
        <v>780</v>
      </c>
      <c r="G389" s="173" t="s">
        <v>780</v>
      </c>
      <c r="H389" s="173" t="s">
        <v>780</v>
      </c>
      <c r="I389" s="173" t="s">
        <v>780</v>
      </c>
      <c r="J389" s="168">
        <v>0.9</v>
      </c>
      <c r="K389" s="169" t="str">
        <f>IFERROR(SUMIFS(#REF!,#REF!,$I389,#REF!,$R$2)/SUMIFS(#REF!,#REF!,$I389,#REF!,$R$2),"-")</f>
        <v>-</v>
      </c>
      <c r="L389" s="169" t="str">
        <f>IFERROR(SUMIFS(#REF!,#REF!,$I389,#REF!,$R$7)/SUMIFS(#REF!,#REF!,$I389,#REF!,$R$7),"-")</f>
        <v>-</v>
      </c>
      <c r="M389" s="170" t="str">
        <f>IFERROR(SUMIFS(#REF!,#REF!,$I389,#REF!,$R$3)/SUMIFS(#REF!,#REF!,$I389,#REF!,$R$3),"-")</f>
        <v>-</v>
      </c>
      <c r="N389" s="170" t="str">
        <f>IFERROR(SUMIFS(#REF!,#REF!,$I389,#REF!,"&lt;="&amp;$R$2,#REF!,"&gt;="&amp;$S$2)/SUMIFS(#REF!,#REF!,$I389,#REF!,"&lt;="&amp;$R$2,#REF!,"&gt;="&amp;$S$2),"-")</f>
        <v>-</v>
      </c>
      <c r="O389" s="142"/>
      <c r="P389" s="140"/>
    </row>
    <row r="390" spans="1:16">
      <c r="A390" s="138"/>
      <c r="B390" s="142"/>
      <c r="C390" s="172" t="s">
        <v>721</v>
      </c>
      <c r="D390" s="166" t="s">
        <v>26</v>
      </c>
      <c r="E390" s="166" t="s">
        <v>722</v>
      </c>
      <c r="F390" s="173" t="s">
        <v>781</v>
      </c>
      <c r="G390" s="173" t="s">
        <v>781</v>
      </c>
      <c r="H390" s="173" t="s">
        <v>781</v>
      </c>
      <c r="I390" s="173" t="s">
        <v>781</v>
      </c>
      <c r="J390" s="168">
        <v>0.9</v>
      </c>
      <c r="K390" s="169" t="str">
        <f>IFERROR(SUMIFS(#REF!,#REF!,$I390,#REF!,$R$2)/SUMIFS(#REF!,#REF!,$I390,#REF!,$R$2),"-")</f>
        <v>-</v>
      </c>
      <c r="L390" s="169" t="str">
        <f>IFERROR(SUMIFS(#REF!,#REF!,$I390,#REF!,$R$7)/SUMIFS(#REF!,#REF!,$I390,#REF!,$R$7),"-")</f>
        <v>-</v>
      </c>
      <c r="M390" s="170" t="str">
        <f>IFERROR(SUMIFS(#REF!,#REF!,$I390,#REF!,$R$3)/SUMIFS(#REF!,#REF!,$I390,#REF!,$R$3),"-")</f>
        <v>-</v>
      </c>
      <c r="N390" s="170" t="str">
        <f>IFERROR(SUMIFS(#REF!,#REF!,$I390,#REF!,"&lt;="&amp;$R$2,#REF!,"&gt;="&amp;$S$2)/SUMIFS(#REF!,#REF!,$I390,#REF!,"&lt;="&amp;$R$2,#REF!,"&gt;="&amp;$S$2),"-")</f>
        <v>-</v>
      </c>
      <c r="O390" s="142"/>
      <c r="P390" s="140"/>
    </row>
    <row r="391" spans="1:16">
      <c r="A391" s="138"/>
      <c r="B391" s="142"/>
      <c r="C391" s="172" t="s">
        <v>721</v>
      </c>
      <c r="D391" s="166" t="s">
        <v>26</v>
      </c>
      <c r="E391" s="166" t="s">
        <v>722</v>
      </c>
      <c r="F391" s="173" t="s">
        <v>782</v>
      </c>
      <c r="G391" s="173" t="s">
        <v>782</v>
      </c>
      <c r="H391" s="173" t="s">
        <v>782</v>
      </c>
      <c r="I391" s="173" t="s">
        <v>782</v>
      </c>
      <c r="J391" s="168">
        <v>0.9</v>
      </c>
      <c r="K391" s="169" t="str">
        <f>IFERROR(SUMIFS(#REF!,#REF!,$I391,#REF!,$R$2)/SUMIFS(#REF!,#REF!,$I391,#REF!,$R$2),"-")</f>
        <v>-</v>
      </c>
      <c r="L391" s="169" t="str">
        <f>IFERROR(SUMIFS(#REF!,#REF!,$I391,#REF!,$R$7)/SUMIFS(#REF!,#REF!,$I391,#REF!,$R$7),"-")</f>
        <v>-</v>
      </c>
      <c r="M391" s="170" t="str">
        <f>IFERROR(SUMIFS(#REF!,#REF!,$I391,#REF!,$R$3)/SUMIFS(#REF!,#REF!,$I391,#REF!,$R$3),"-")</f>
        <v>-</v>
      </c>
      <c r="N391" s="170" t="str">
        <f>IFERROR(SUMIFS(#REF!,#REF!,$I391,#REF!,"&lt;="&amp;$R$2,#REF!,"&gt;="&amp;$S$2)/SUMIFS(#REF!,#REF!,$I391,#REF!,"&lt;="&amp;$R$2,#REF!,"&gt;="&amp;$S$2),"-")</f>
        <v>-</v>
      </c>
      <c r="O391" s="142"/>
      <c r="P391" s="140"/>
    </row>
    <row r="392" spans="1:16">
      <c r="A392" s="138"/>
      <c r="B392" s="142"/>
      <c r="C392" s="172" t="s">
        <v>721</v>
      </c>
      <c r="D392" s="166" t="s">
        <v>26</v>
      </c>
      <c r="E392" s="166" t="s">
        <v>722</v>
      </c>
      <c r="F392" s="173" t="s">
        <v>783</v>
      </c>
      <c r="G392" s="173" t="s">
        <v>783</v>
      </c>
      <c r="H392" s="173" t="s">
        <v>783</v>
      </c>
      <c r="I392" s="173" t="s">
        <v>783</v>
      </c>
      <c r="J392" s="168">
        <v>0.9</v>
      </c>
      <c r="K392" s="169" t="str">
        <f>IFERROR(SUMIFS(#REF!,#REF!,$I392,#REF!,$R$2)/SUMIFS(#REF!,#REF!,$I392,#REF!,$R$2),"-")</f>
        <v>-</v>
      </c>
      <c r="L392" s="169" t="str">
        <f>IFERROR(SUMIFS(#REF!,#REF!,$I392,#REF!,$R$7)/SUMIFS(#REF!,#REF!,$I392,#REF!,$R$7),"-")</f>
        <v>-</v>
      </c>
      <c r="M392" s="170" t="str">
        <f>IFERROR(SUMIFS(#REF!,#REF!,$I392,#REF!,$R$3)/SUMIFS(#REF!,#REF!,$I392,#REF!,$R$3),"-")</f>
        <v>-</v>
      </c>
      <c r="N392" s="170" t="str">
        <f>IFERROR(SUMIFS(#REF!,#REF!,$I392,#REF!,"&lt;="&amp;$R$2,#REF!,"&gt;="&amp;$S$2)/SUMIFS(#REF!,#REF!,$I392,#REF!,"&lt;="&amp;$R$2,#REF!,"&gt;="&amp;$S$2),"-")</f>
        <v>-</v>
      </c>
      <c r="O392" s="142"/>
      <c r="P392" s="140"/>
    </row>
    <row r="393" spans="1:16">
      <c r="A393" s="138"/>
      <c r="B393" s="142"/>
      <c r="C393" s="172" t="s">
        <v>721</v>
      </c>
      <c r="D393" s="166" t="s">
        <v>26</v>
      </c>
      <c r="E393" s="166" t="s">
        <v>722</v>
      </c>
      <c r="F393" s="173" t="s">
        <v>784</v>
      </c>
      <c r="G393" s="173" t="s">
        <v>784</v>
      </c>
      <c r="H393" s="173" t="s">
        <v>784</v>
      </c>
      <c r="I393" s="173" t="s">
        <v>784</v>
      </c>
      <c r="J393" s="168">
        <v>0.9</v>
      </c>
      <c r="K393" s="169" t="str">
        <f>IFERROR(SUMIFS(#REF!,#REF!,$I393,#REF!,$R$2)/SUMIFS(#REF!,#REF!,$I393,#REF!,$R$2),"-")</f>
        <v>-</v>
      </c>
      <c r="L393" s="169" t="str">
        <f>IFERROR(SUMIFS(#REF!,#REF!,$I393,#REF!,$R$7)/SUMIFS(#REF!,#REF!,$I393,#REF!,$R$7),"-")</f>
        <v>-</v>
      </c>
      <c r="M393" s="170" t="str">
        <f>IFERROR(SUMIFS(#REF!,#REF!,$I393,#REF!,$R$3)/SUMIFS(#REF!,#REF!,$I393,#REF!,$R$3),"-")</f>
        <v>-</v>
      </c>
      <c r="N393" s="170" t="str">
        <f>IFERROR(SUMIFS(#REF!,#REF!,$I393,#REF!,"&lt;="&amp;$R$2,#REF!,"&gt;="&amp;$S$2)/SUMIFS(#REF!,#REF!,$I393,#REF!,"&lt;="&amp;$R$2,#REF!,"&gt;="&amp;$S$2),"-")</f>
        <v>-</v>
      </c>
      <c r="O393" s="142"/>
      <c r="P393" s="140"/>
    </row>
    <row r="394" spans="1:16">
      <c r="A394" s="138"/>
      <c r="B394" s="142"/>
      <c r="C394" s="172" t="s">
        <v>721</v>
      </c>
      <c r="D394" s="166" t="s">
        <v>26</v>
      </c>
      <c r="E394" s="166" t="s">
        <v>722</v>
      </c>
      <c r="F394" s="173" t="s">
        <v>785</v>
      </c>
      <c r="G394" s="173" t="s">
        <v>785</v>
      </c>
      <c r="H394" s="173" t="s">
        <v>785</v>
      </c>
      <c r="I394" s="173" t="s">
        <v>785</v>
      </c>
      <c r="J394" s="168">
        <v>0.9</v>
      </c>
      <c r="K394" s="169" t="str">
        <f>IFERROR(SUMIFS(#REF!,#REF!,$I394,#REF!,$R$2)/SUMIFS(#REF!,#REF!,$I394,#REF!,$R$2),"-")</f>
        <v>-</v>
      </c>
      <c r="L394" s="169" t="str">
        <f>IFERROR(SUMIFS(#REF!,#REF!,$I394,#REF!,$R$7)/SUMIFS(#REF!,#REF!,$I394,#REF!,$R$7),"-")</f>
        <v>-</v>
      </c>
      <c r="M394" s="170" t="str">
        <f>IFERROR(SUMIFS(#REF!,#REF!,$I394,#REF!,$R$3)/SUMIFS(#REF!,#REF!,$I394,#REF!,$R$3),"-")</f>
        <v>-</v>
      </c>
      <c r="N394" s="170" t="str">
        <f>IFERROR(SUMIFS(#REF!,#REF!,$I394,#REF!,"&lt;="&amp;$R$2,#REF!,"&gt;="&amp;$S$2)/SUMIFS(#REF!,#REF!,$I394,#REF!,"&lt;="&amp;$R$2,#REF!,"&gt;="&amp;$S$2),"-")</f>
        <v>-</v>
      </c>
      <c r="O394" s="142"/>
      <c r="P394" s="140"/>
    </row>
    <row r="395" spans="1:16">
      <c r="A395" s="138"/>
      <c r="B395" s="142"/>
      <c r="C395" s="172" t="s">
        <v>721</v>
      </c>
      <c r="D395" s="166" t="s">
        <v>26</v>
      </c>
      <c r="E395" s="166" t="s">
        <v>722</v>
      </c>
      <c r="F395" s="173" t="s">
        <v>786</v>
      </c>
      <c r="G395" s="173" t="s">
        <v>786</v>
      </c>
      <c r="H395" s="173" t="s">
        <v>786</v>
      </c>
      <c r="I395" s="173" t="s">
        <v>786</v>
      </c>
      <c r="J395" s="168">
        <v>0.9</v>
      </c>
      <c r="K395" s="169" t="str">
        <f>IFERROR(SUMIFS(#REF!,#REF!,$I395,#REF!,$R$2)/SUMIFS(#REF!,#REF!,$I395,#REF!,$R$2),"-")</f>
        <v>-</v>
      </c>
      <c r="L395" s="169" t="str">
        <f>IFERROR(SUMIFS(#REF!,#REF!,$I395,#REF!,$R$7)/SUMIFS(#REF!,#REF!,$I395,#REF!,$R$7),"-")</f>
        <v>-</v>
      </c>
      <c r="M395" s="170" t="str">
        <f>IFERROR(SUMIFS(#REF!,#REF!,$I395,#REF!,$R$3)/SUMIFS(#REF!,#REF!,$I395,#REF!,$R$3),"-")</f>
        <v>-</v>
      </c>
      <c r="N395" s="170" t="str">
        <f>IFERROR(SUMIFS(#REF!,#REF!,$I395,#REF!,"&lt;="&amp;$R$2,#REF!,"&gt;="&amp;$S$2)/SUMIFS(#REF!,#REF!,$I395,#REF!,"&lt;="&amp;$R$2,#REF!,"&gt;="&amp;$S$2),"-")</f>
        <v>-</v>
      </c>
      <c r="O395" s="142"/>
      <c r="P395" s="140"/>
    </row>
    <row r="396" spans="1:16">
      <c r="A396" s="138"/>
      <c r="B396" s="142"/>
      <c r="C396" s="172" t="s">
        <v>721</v>
      </c>
      <c r="D396" s="166" t="s">
        <v>26</v>
      </c>
      <c r="E396" s="166" t="s">
        <v>722</v>
      </c>
      <c r="F396" s="173" t="s">
        <v>787</v>
      </c>
      <c r="G396" s="173" t="s">
        <v>787</v>
      </c>
      <c r="H396" s="173" t="s">
        <v>787</v>
      </c>
      <c r="I396" s="173" t="s">
        <v>787</v>
      </c>
      <c r="J396" s="168">
        <v>0.9</v>
      </c>
      <c r="K396" s="169" t="str">
        <f>IFERROR(SUMIFS(#REF!,#REF!,$I396,#REF!,$R$2)/SUMIFS(#REF!,#REF!,$I396,#REF!,$R$2),"-")</f>
        <v>-</v>
      </c>
      <c r="L396" s="169" t="str">
        <f>IFERROR(SUMIFS(#REF!,#REF!,$I396,#REF!,$R$7)/SUMIFS(#REF!,#REF!,$I396,#REF!,$R$7),"-")</f>
        <v>-</v>
      </c>
      <c r="M396" s="170" t="str">
        <f>IFERROR(SUMIFS(#REF!,#REF!,$I396,#REF!,$R$3)/SUMIFS(#REF!,#REF!,$I396,#REF!,$R$3),"-")</f>
        <v>-</v>
      </c>
      <c r="N396" s="170" t="str">
        <f>IFERROR(SUMIFS(#REF!,#REF!,$I396,#REF!,"&lt;="&amp;$R$2,#REF!,"&gt;="&amp;$S$2)/SUMIFS(#REF!,#REF!,$I396,#REF!,"&lt;="&amp;$R$2,#REF!,"&gt;="&amp;$S$2),"-")</f>
        <v>-</v>
      </c>
      <c r="O396" s="142"/>
      <c r="P396" s="140"/>
    </row>
    <row r="397" spans="1:16">
      <c r="A397" s="138"/>
      <c r="B397" s="142"/>
      <c r="C397" s="172" t="s">
        <v>721</v>
      </c>
      <c r="D397" s="166" t="s">
        <v>26</v>
      </c>
      <c r="E397" s="166" t="s">
        <v>722</v>
      </c>
      <c r="F397" s="173" t="s">
        <v>788</v>
      </c>
      <c r="G397" s="173" t="s">
        <v>788</v>
      </c>
      <c r="H397" s="173" t="s">
        <v>788</v>
      </c>
      <c r="I397" s="173" t="s">
        <v>788</v>
      </c>
      <c r="J397" s="168">
        <v>0.9</v>
      </c>
      <c r="K397" s="169" t="str">
        <f>IFERROR(SUMIFS(#REF!,#REF!,$I397,#REF!,$R$2)/SUMIFS(#REF!,#REF!,$I397,#REF!,$R$2),"-")</f>
        <v>-</v>
      </c>
      <c r="L397" s="169" t="str">
        <f>IFERROR(SUMIFS(#REF!,#REF!,$I397,#REF!,$R$7)/SUMIFS(#REF!,#REF!,$I397,#REF!,$R$7),"-")</f>
        <v>-</v>
      </c>
      <c r="M397" s="170" t="str">
        <f>IFERROR(SUMIFS(#REF!,#REF!,$I397,#REF!,$R$3)/SUMIFS(#REF!,#REF!,$I397,#REF!,$R$3),"-")</f>
        <v>-</v>
      </c>
      <c r="N397" s="170" t="str">
        <f>IFERROR(SUMIFS(#REF!,#REF!,$I397,#REF!,"&lt;="&amp;$R$2,#REF!,"&gt;="&amp;$S$2)/SUMIFS(#REF!,#REF!,$I397,#REF!,"&lt;="&amp;$R$2,#REF!,"&gt;="&amp;$S$2),"-")</f>
        <v>-</v>
      </c>
      <c r="O397" s="142"/>
      <c r="P397" s="140"/>
    </row>
    <row r="398" spans="1:16">
      <c r="A398" s="138"/>
      <c r="B398" s="142"/>
      <c r="C398" s="172" t="s">
        <v>721</v>
      </c>
      <c r="D398" s="166" t="s">
        <v>26</v>
      </c>
      <c r="E398" s="166" t="s">
        <v>722</v>
      </c>
      <c r="F398" s="173" t="s">
        <v>789</v>
      </c>
      <c r="G398" s="173" t="s">
        <v>789</v>
      </c>
      <c r="H398" s="173" t="s">
        <v>789</v>
      </c>
      <c r="I398" s="173" t="s">
        <v>789</v>
      </c>
      <c r="J398" s="168">
        <v>0.9</v>
      </c>
      <c r="K398" s="169" t="str">
        <f>IFERROR(SUMIFS(#REF!,#REF!,$I398,#REF!,$R$2)/SUMIFS(#REF!,#REF!,$I398,#REF!,$R$2),"-")</f>
        <v>-</v>
      </c>
      <c r="L398" s="169" t="str">
        <f>IFERROR(SUMIFS(#REF!,#REF!,$I398,#REF!,$R$7)/SUMIFS(#REF!,#REF!,$I398,#REF!,$R$7),"-")</f>
        <v>-</v>
      </c>
      <c r="M398" s="170" t="str">
        <f>IFERROR(SUMIFS(#REF!,#REF!,$I398,#REF!,$R$3)/SUMIFS(#REF!,#REF!,$I398,#REF!,$R$3),"-")</f>
        <v>-</v>
      </c>
      <c r="N398" s="170" t="str">
        <f>IFERROR(SUMIFS(#REF!,#REF!,$I398,#REF!,"&lt;="&amp;$R$2,#REF!,"&gt;="&amp;$S$2)/SUMIFS(#REF!,#REF!,$I398,#REF!,"&lt;="&amp;$R$2,#REF!,"&gt;="&amp;$S$2),"-")</f>
        <v>-</v>
      </c>
      <c r="O398" s="142"/>
      <c r="P398" s="140"/>
    </row>
    <row r="399" spans="1:16">
      <c r="A399" s="138"/>
      <c r="B399" s="142"/>
      <c r="C399" s="172" t="s">
        <v>721</v>
      </c>
      <c r="D399" s="166" t="s">
        <v>26</v>
      </c>
      <c r="E399" s="166" t="s">
        <v>722</v>
      </c>
      <c r="F399" s="173" t="s">
        <v>790</v>
      </c>
      <c r="G399" s="173" t="s">
        <v>790</v>
      </c>
      <c r="H399" s="173" t="s">
        <v>790</v>
      </c>
      <c r="I399" s="173" t="s">
        <v>790</v>
      </c>
      <c r="J399" s="168">
        <v>0.9</v>
      </c>
      <c r="K399" s="169" t="str">
        <f>IFERROR(SUMIFS(#REF!,#REF!,$I399,#REF!,$R$2)/SUMIFS(#REF!,#REF!,$I399,#REF!,$R$2),"-")</f>
        <v>-</v>
      </c>
      <c r="L399" s="169" t="str">
        <f>IFERROR(SUMIFS(#REF!,#REF!,$I399,#REF!,$R$7)/SUMIFS(#REF!,#REF!,$I399,#REF!,$R$7),"-")</f>
        <v>-</v>
      </c>
      <c r="M399" s="170" t="str">
        <f>IFERROR(SUMIFS(#REF!,#REF!,$I399,#REF!,$R$3)/SUMIFS(#REF!,#REF!,$I399,#REF!,$R$3),"-")</f>
        <v>-</v>
      </c>
      <c r="N399" s="170" t="str">
        <f>IFERROR(SUMIFS(#REF!,#REF!,$I399,#REF!,"&lt;="&amp;$R$2,#REF!,"&gt;="&amp;$S$2)/SUMIFS(#REF!,#REF!,$I399,#REF!,"&lt;="&amp;$R$2,#REF!,"&gt;="&amp;$S$2),"-")</f>
        <v>-</v>
      </c>
      <c r="O399" s="142"/>
      <c r="P399" s="140"/>
    </row>
    <row r="400" spans="1:16">
      <c r="A400" s="138"/>
      <c r="B400" s="142"/>
      <c r="C400" s="172" t="s">
        <v>721</v>
      </c>
      <c r="D400" s="166" t="s">
        <v>26</v>
      </c>
      <c r="E400" s="166" t="s">
        <v>722</v>
      </c>
      <c r="F400" s="173" t="s">
        <v>791</v>
      </c>
      <c r="G400" s="173" t="s">
        <v>791</v>
      </c>
      <c r="H400" s="173" t="s">
        <v>791</v>
      </c>
      <c r="I400" s="173" t="s">
        <v>791</v>
      </c>
      <c r="J400" s="168">
        <v>0.9</v>
      </c>
      <c r="K400" s="169" t="str">
        <f>IFERROR(SUMIFS(#REF!,#REF!,$I400,#REF!,$R$2)/SUMIFS(#REF!,#REF!,$I400,#REF!,$R$2),"-")</f>
        <v>-</v>
      </c>
      <c r="L400" s="169" t="str">
        <f>IFERROR(SUMIFS(#REF!,#REF!,$I400,#REF!,$R$7)/SUMIFS(#REF!,#REF!,$I400,#REF!,$R$7),"-")</f>
        <v>-</v>
      </c>
      <c r="M400" s="170" t="str">
        <f>IFERROR(SUMIFS(#REF!,#REF!,$I400,#REF!,$R$3)/SUMIFS(#REF!,#REF!,$I400,#REF!,$R$3),"-")</f>
        <v>-</v>
      </c>
      <c r="N400" s="170" t="str">
        <f>IFERROR(SUMIFS(#REF!,#REF!,$I400,#REF!,"&lt;="&amp;$R$2,#REF!,"&gt;="&amp;$S$2)/SUMIFS(#REF!,#REF!,$I400,#REF!,"&lt;="&amp;$R$2,#REF!,"&gt;="&amp;$S$2),"-")</f>
        <v>-</v>
      </c>
      <c r="O400" s="142"/>
      <c r="P400" s="140"/>
    </row>
    <row r="401" spans="1:16">
      <c r="A401" s="138"/>
      <c r="B401" s="142"/>
      <c r="C401" s="172" t="s">
        <v>721</v>
      </c>
      <c r="D401" s="166" t="s">
        <v>26</v>
      </c>
      <c r="E401" s="166" t="s">
        <v>722</v>
      </c>
      <c r="F401" s="173" t="s">
        <v>792</v>
      </c>
      <c r="G401" s="173" t="s">
        <v>792</v>
      </c>
      <c r="H401" s="173" t="s">
        <v>792</v>
      </c>
      <c r="I401" s="173" t="s">
        <v>792</v>
      </c>
      <c r="J401" s="168">
        <v>0.9</v>
      </c>
      <c r="K401" s="169" t="str">
        <f>IFERROR(SUMIFS(#REF!,#REF!,$I401,#REF!,$R$2)/SUMIFS(#REF!,#REF!,$I401,#REF!,$R$2),"-")</f>
        <v>-</v>
      </c>
      <c r="L401" s="169" t="str">
        <f>IFERROR(SUMIFS(#REF!,#REF!,$I401,#REF!,$R$7)/SUMIFS(#REF!,#REF!,$I401,#REF!,$R$7),"-")</f>
        <v>-</v>
      </c>
      <c r="M401" s="170" t="str">
        <f>IFERROR(SUMIFS(#REF!,#REF!,$I401,#REF!,$R$3)/SUMIFS(#REF!,#REF!,$I401,#REF!,$R$3),"-")</f>
        <v>-</v>
      </c>
      <c r="N401" s="170" t="str">
        <f>IFERROR(SUMIFS(#REF!,#REF!,$I401,#REF!,"&lt;="&amp;$R$2,#REF!,"&gt;="&amp;$S$2)/SUMIFS(#REF!,#REF!,$I401,#REF!,"&lt;="&amp;$R$2,#REF!,"&gt;="&amp;$S$2),"-")</f>
        <v>-</v>
      </c>
      <c r="O401" s="142"/>
      <c r="P401" s="140"/>
    </row>
    <row r="402" spans="1:16">
      <c r="A402" s="138"/>
      <c r="B402" s="142"/>
      <c r="C402" s="172" t="s">
        <v>721</v>
      </c>
      <c r="D402" s="166" t="s">
        <v>26</v>
      </c>
      <c r="E402" s="166" t="s">
        <v>722</v>
      </c>
      <c r="F402" s="173" t="s">
        <v>793</v>
      </c>
      <c r="G402" s="173" t="s">
        <v>793</v>
      </c>
      <c r="H402" s="173" t="s">
        <v>793</v>
      </c>
      <c r="I402" s="173" t="s">
        <v>793</v>
      </c>
      <c r="J402" s="168">
        <v>0.9</v>
      </c>
      <c r="K402" s="169" t="str">
        <f>IFERROR(SUMIFS(#REF!,#REF!,$I402,#REF!,$R$2)/SUMIFS(#REF!,#REF!,$I402,#REF!,$R$2),"-")</f>
        <v>-</v>
      </c>
      <c r="L402" s="169" t="str">
        <f>IFERROR(SUMIFS(#REF!,#REF!,$I402,#REF!,$R$7)/SUMIFS(#REF!,#REF!,$I402,#REF!,$R$7),"-")</f>
        <v>-</v>
      </c>
      <c r="M402" s="170" t="str">
        <f>IFERROR(SUMIFS(#REF!,#REF!,$I402,#REF!,$R$3)/SUMIFS(#REF!,#REF!,$I402,#REF!,$R$3),"-")</f>
        <v>-</v>
      </c>
      <c r="N402" s="170" t="str">
        <f>IFERROR(SUMIFS(#REF!,#REF!,$I402,#REF!,"&lt;="&amp;$R$2,#REF!,"&gt;="&amp;$S$2)/SUMIFS(#REF!,#REF!,$I402,#REF!,"&lt;="&amp;$R$2,#REF!,"&gt;="&amp;$S$2),"-")</f>
        <v>-</v>
      </c>
      <c r="O402" s="142"/>
      <c r="P402" s="140"/>
    </row>
    <row r="403" spans="1:16">
      <c r="A403" s="138"/>
      <c r="B403" s="142"/>
      <c r="C403" s="172" t="s">
        <v>721</v>
      </c>
      <c r="D403" s="166" t="s">
        <v>26</v>
      </c>
      <c r="E403" s="166" t="s">
        <v>722</v>
      </c>
      <c r="F403" s="173" t="s">
        <v>794</v>
      </c>
      <c r="G403" s="173" t="s">
        <v>794</v>
      </c>
      <c r="H403" s="173" t="s">
        <v>794</v>
      </c>
      <c r="I403" s="173" t="s">
        <v>794</v>
      </c>
      <c r="J403" s="168">
        <v>0.9</v>
      </c>
      <c r="K403" s="169" t="str">
        <f>IFERROR(SUMIFS(#REF!,#REF!,$I403,#REF!,$R$2)/SUMIFS(#REF!,#REF!,$I403,#REF!,$R$2),"-")</f>
        <v>-</v>
      </c>
      <c r="L403" s="169" t="str">
        <f>IFERROR(SUMIFS(#REF!,#REF!,$I403,#REF!,$R$7)/SUMIFS(#REF!,#REF!,$I403,#REF!,$R$7),"-")</f>
        <v>-</v>
      </c>
      <c r="M403" s="170" t="str">
        <f>IFERROR(SUMIFS(#REF!,#REF!,$I403,#REF!,$R$3)/SUMIFS(#REF!,#REF!,$I403,#REF!,$R$3),"-")</f>
        <v>-</v>
      </c>
      <c r="N403" s="170" t="str">
        <f>IFERROR(SUMIFS(#REF!,#REF!,$I403,#REF!,"&lt;="&amp;$R$2,#REF!,"&gt;="&amp;$S$2)/SUMIFS(#REF!,#REF!,$I403,#REF!,"&lt;="&amp;$R$2,#REF!,"&gt;="&amp;$S$2),"-")</f>
        <v>-</v>
      </c>
      <c r="O403" s="142"/>
      <c r="P403" s="140"/>
    </row>
    <row r="404" spans="1:16">
      <c r="A404" s="138"/>
      <c r="B404" s="142"/>
      <c r="C404" s="172" t="s">
        <v>721</v>
      </c>
      <c r="D404" s="166" t="s">
        <v>26</v>
      </c>
      <c r="E404" s="166" t="s">
        <v>722</v>
      </c>
      <c r="F404" s="173" t="s">
        <v>796</v>
      </c>
      <c r="G404" s="173" t="s">
        <v>796</v>
      </c>
      <c r="H404" s="173" t="s">
        <v>796</v>
      </c>
      <c r="I404" s="173" t="s">
        <v>796</v>
      </c>
      <c r="J404" s="168">
        <v>0.9</v>
      </c>
      <c r="K404" s="169" t="str">
        <f>IFERROR(SUMIFS(#REF!,#REF!,$I404,#REF!,$R$2)/SUMIFS(#REF!,#REF!,$I404,#REF!,$R$2),"-")</f>
        <v>-</v>
      </c>
      <c r="L404" s="169" t="str">
        <f>IFERROR(SUMIFS(#REF!,#REF!,$I404,#REF!,$R$7)/SUMIFS(#REF!,#REF!,$I404,#REF!,$R$7),"-")</f>
        <v>-</v>
      </c>
      <c r="M404" s="170" t="str">
        <f>IFERROR(SUMIFS(#REF!,#REF!,$I404,#REF!,$R$3)/SUMIFS(#REF!,#REF!,$I404,#REF!,$R$3),"-")</f>
        <v>-</v>
      </c>
      <c r="N404" s="170" t="str">
        <f>IFERROR(SUMIFS(#REF!,#REF!,$I404,#REF!,"&lt;="&amp;$R$2,#REF!,"&gt;="&amp;$S$2)/SUMIFS(#REF!,#REF!,$I404,#REF!,"&lt;="&amp;$R$2,#REF!,"&gt;="&amp;$S$2),"-")</f>
        <v>-</v>
      </c>
      <c r="O404" s="142"/>
      <c r="P404" s="140"/>
    </row>
    <row r="405" spans="1:16">
      <c r="A405" s="138"/>
      <c r="B405" s="142"/>
      <c r="C405" s="172" t="s">
        <v>721</v>
      </c>
      <c r="D405" s="166" t="s">
        <v>26</v>
      </c>
      <c r="E405" s="166" t="s">
        <v>722</v>
      </c>
      <c r="F405" s="173" t="s">
        <v>798</v>
      </c>
      <c r="G405" s="173" t="s">
        <v>798</v>
      </c>
      <c r="H405" s="173" t="s">
        <v>798</v>
      </c>
      <c r="I405" s="173" t="s">
        <v>798</v>
      </c>
      <c r="J405" s="168">
        <v>0.9</v>
      </c>
      <c r="K405" s="169" t="str">
        <f>IFERROR(SUMIFS(#REF!,#REF!,$I405,#REF!,$R$2)/SUMIFS(#REF!,#REF!,$I405,#REF!,$R$2),"-")</f>
        <v>-</v>
      </c>
      <c r="L405" s="169" t="str">
        <f>IFERROR(SUMIFS(#REF!,#REF!,$I405,#REF!,$R$7)/SUMIFS(#REF!,#REF!,$I405,#REF!,$R$7),"-")</f>
        <v>-</v>
      </c>
      <c r="M405" s="170" t="str">
        <f>IFERROR(SUMIFS(#REF!,#REF!,$I405,#REF!,$R$3)/SUMIFS(#REF!,#REF!,$I405,#REF!,$R$3),"-")</f>
        <v>-</v>
      </c>
      <c r="N405" s="170" t="str">
        <f>IFERROR(SUMIFS(#REF!,#REF!,$I405,#REF!,"&lt;="&amp;$R$2,#REF!,"&gt;="&amp;$S$2)/SUMIFS(#REF!,#REF!,$I405,#REF!,"&lt;="&amp;$R$2,#REF!,"&gt;="&amp;$S$2),"-")</f>
        <v>-</v>
      </c>
      <c r="O405" s="142"/>
      <c r="P405" s="140"/>
    </row>
    <row r="406" spans="1:16">
      <c r="A406" s="138"/>
      <c r="B406" s="142"/>
      <c r="C406" s="172" t="s">
        <v>721</v>
      </c>
      <c r="D406" s="166" t="s">
        <v>26</v>
      </c>
      <c r="E406" s="166" t="s">
        <v>722</v>
      </c>
      <c r="F406" s="173" t="s">
        <v>800</v>
      </c>
      <c r="G406" s="173" t="s">
        <v>800</v>
      </c>
      <c r="H406" s="173" t="s">
        <v>800</v>
      </c>
      <c r="I406" s="173" t="s">
        <v>800</v>
      </c>
      <c r="J406" s="168">
        <v>0.9</v>
      </c>
      <c r="K406" s="169" t="str">
        <f>IFERROR(SUMIFS(#REF!,#REF!,$I406,#REF!,$R$2)/SUMIFS(#REF!,#REF!,$I406,#REF!,$R$2),"-")</f>
        <v>-</v>
      </c>
      <c r="L406" s="169" t="str">
        <f>IFERROR(SUMIFS(#REF!,#REF!,$I406,#REF!,$R$7)/SUMIFS(#REF!,#REF!,$I406,#REF!,$R$7),"-")</f>
        <v>-</v>
      </c>
      <c r="M406" s="170" t="str">
        <f>IFERROR(SUMIFS(#REF!,#REF!,$I406,#REF!,$R$3)/SUMIFS(#REF!,#REF!,$I406,#REF!,$R$3),"-")</f>
        <v>-</v>
      </c>
      <c r="N406" s="170" t="str">
        <f>IFERROR(SUMIFS(#REF!,#REF!,$I406,#REF!,"&lt;="&amp;$R$2,#REF!,"&gt;="&amp;$S$2)/SUMIFS(#REF!,#REF!,$I406,#REF!,"&lt;="&amp;$R$2,#REF!,"&gt;="&amp;$S$2),"-")</f>
        <v>-</v>
      </c>
      <c r="O406" s="142"/>
      <c r="P406" s="140"/>
    </row>
    <row r="407" spans="1:16">
      <c r="A407" s="138"/>
      <c r="B407" s="142"/>
      <c r="C407" s="172" t="s">
        <v>721</v>
      </c>
      <c r="D407" s="166" t="s">
        <v>26</v>
      </c>
      <c r="E407" s="166" t="s">
        <v>722</v>
      </c>
      <c r="F407" s="173" t="s">
        <v>802</v>
      </c>
      <c r="G407" s="173" t="s">
        <v>802</v>
      </c>
      <c r="H407" s="173" t="s">
        <v>802</v>
      </c>
      <c r="I407" s="173" t="s">
        <v>802</v>
      </c>
      <c r="J407" s="168">
        <v>0.9</v>
      </c>
      <c r="K407" s="169" t="str">
        <f>IFERROR(SUMIFS(#REF!,#REF!,$I407,#REF!,$R$2)/SUMIFS(#REF!,#REF!,$I407,#REF!,$R$2),"-")</f>
        <v>-</v>
      </c>
      <c r="L407" s="169" t="str">
        <f>IFERROR(SUMIFS(#REF!,#REF!,$I407,#REF!,$R$7)/SUMIFS(#REF!,#REF!,$I407,#REF!,$R$7),"-")</f>
        <v>-</v>
      </c>
      <c r="M407" s="170" t="str">
        <f>IFERROR(SUMIFS(#REF!,#REF!,$I407,#REF!,$R$3)/SUMIFS(#REF!,#REF!,$I407,#REF!,$R$3),"-")</f>
        <v>-</v>
      </c>
      <c r="N407" s="170" t="str">
        <f>IFERROR(SUMIFS(#REF!,#REF!,$I407,#REF!,"&lt;="&amp;$R$2,#REF!,"&gt;="&amp;$S$2)/SUMIFS(#REF!,#REF!,$I407,#REF!,"&lt;="&amp;$R$2,#REF!,"&gt;="&amp;$S$2),"-")</f>
        <v>-</v>
      </c>
      <c r="O407" s="142"/>
      <c r="P407" s="140"/>
    </row>
    <row r="408" spans="1:16">
      <c r="A408" s="138"/>
      <c r="B408" s="142"/>
      <c r="C408" s="172" t="s">
        <v>721</v>
      </c>
      <c r="D408" s="166" t="s">
        <v>26</v>
      </c>
      <c r="E408" s="166" t="s">
        <v>722</v>
      </c>
      <c r="F408" s="173" t="s">
        <v>804</v>
      </c>
      <c r="G408" s="173" t="s">
        <v>804</v>
      </c>
      <c r="H408" s="173" t="s">
        <v>804</v>
      </c>
      <c r="I408" s="173" t="s">
        <v>804</v>
      </c>
      <c r="J408" s="168">
        <v>0.9</v>
      </c>
      <c r="K408" s="169" t="str">
        <f>IFERROR(SUMIFS(#REF!,#REF!,$I408,#REF!,$R$2)/SUMIFS(#REF!,#REF!,$I408,#REF!,$R$2),"-")</f>
        <v>-</v>
      </c>
      <c r="L408" s="169" t="str">
        <f>IFERROR(SUMIFS(#REF!,#REF!,$I408,#REF!,$R$7)/SUMIFS(#REF!,#REF!,$I408,#REF!,$R$7),"-")</f>
        <v>-</v>
      </c>
      <c r="M408" s="170" t="str">
        <f>IFERROR(SUMIFS(#REF!,#REF!,$I408,#REF!,$R$3)/SUMIFS(#REF!,#REF!,$I408,#REF!,$R$3),"-")</f>
        <v>-</v>
      </c>
      <c r="N408" s="170" t="str">
        <f>IFERROR(SUMIFS(#REF!,#REF!,$I408,#REF!,"&lt;="&amp;$R$2,#REF!,"&gt;="&amp;$S$2)/SUMIFS(#REF!,#REF!,$I408,#REF!,"&lt;="&amp;$R$2,#REF!,"&gt;="&amp;$S$2),"-")</f>
        <v>-</v>
      </c>
      <c r="O408" s="142"/>
      <c r="P408" s="140"/>
    </row>
    <row r="409" spans="1:16">
      <c r="A409" s="138"/>
      <c r="B409" s="142"/>
      <c r="C409" s="172" t="s">
        <v>721</v>
      </c>
      <c r="D409" s="166" t="s">
        <v>26</v>
      </c>
      <c r="E409" s="166" t="s">
        <v>722</v>
      </c>
      <c r="F409" s="173" t="s">
        <v>806</v>
      </c>
      <c r="G409" s="173" t="s">
        <v>806</v>
      </c>
      <c r="H409" s="173" t="s">
        <v>806</v>
      </c>
      <c r="I409" s="173" t="s">
        <v>806</v>
      </c>
      <c r="J409" s="168">
        <v>0.9</v>
      </c>
      <c r="K409" s="169" t="str">
        <f>IFERROR(SUMIFS(#REF!,#REF!,$I409,#REF!,$R$2)/SUMIFS(#REF!,#REF!,$I409,#REF!,$R$2),"-")</f>
        <v>-</v>
      </c>
      <c r="L409" s="169" t="str">
        <f>IFERROR(SUMIFS(#REF!,#REF!,$I409,#REF!,$R$7)/SUMIFS(#REF!,#REF!,$I409,#REF!,$R$7),"-")</f>
        <v>-</v>
      </c>
      <c r="M409" s="170" t="str">
        <f>IFERROR(SUMIFS(#REF!,#REF!,$I409,#REF!,$R$3)/SUMIFS(#REF!,#REF!,$I409,#REF!,$R$3),"-")</f>
        <v>-</v>
      </c>
      <c r="N409" s="170" t="str">
        <f>IFERROR(SUMIFS(#REF!,#REF!,$I409,#REF!,"&lt;="&amp;$R$2,#REF!,"&gt;="&amp;$S$2)/SUMIFS(#REF!,#REF!,$I409,#REF!,"&lt;="&amp;$R$2,#REF!,"&gt;="&amp;$S$2),"-")</f>
        <v>-</v>
      </c>
      <c r="O409" s="142"/>
      <c r="P409" s="140"/>
    </row>
    <row r="410" spans="1:16">
      <c r="A410" s="138"/>
      <c r="B410" s="142"/>
      <c r="C410" s="172" t="s">
        <v>721</v>
      </c>
      <c r="D410" s="166" t="s">
        <v>26</v>
      </c>
      <c r="E410" s="166" t="s">
        <v>722</v>
      </c>
      <c r="F410" s="173" t="s">
        <v>808</v>
      </c>
      <c r="G410" s="173" t="s">
        <v>808</v>
      </c>
      <c r="H410" s="173" t="s">
        <v>808</v>
      </c>
      <c r="I410" s="173" t="s">
        <v>808</v>
      </c>
      <c r="J410" s="168">
        <v>0.9</v>
      </c>
      <c r="K410" s="169" t="str">
        <f>IFERROR(SUMIFS(#REF!,#REF!,$I410,#REF!,$R$2)/SUMIFS(#REF!,#REF!,$I410,#REF!,$R$2),"-")</f>
        <v>-</v>
      </c>
      <c r="L410" s="169" t="str">
        <f>IFERROR(SUMIFS(#REF!,#REF!,$I410,#REF!,$R$7)/SUMIFS(#REF!,#REF!,$I410,#REF!,$R$7),"-")</f>
        <v>-</v>
      </c>
      <c r="M410" s="170" t="str">
        <f>IFERROR(SUMIFS(#REF!,#REF!,$I410,#REF!,$R$3)/SUMIFS(#REF!,#REF!,$I410,#REF!,$R$3),"-")</f>
        <v>-</v>
      </c>
      <c r="N410" s="170" t="str">
        <f>IFERROR(SUMIFS(#REF!,#REF!,$I410,#REF!,"&lt;="&amp;$R$2,#REF!,"&gt;="&amp;$S$2)/SUMIFS(#REF!,#REF!,$I410,#REF!,"&lt;="&amp;$R$2,#REF!,"&gt;="&amp;$S$2),"-")</f>
        <v>-</v>
      </c>
      <c r="O410" s="142"/>
      <c r="P410" s="140"/>
    </row>
    <row r="411" spans="1:16">
      <c r="A411" s="138"/>
      <c r="B411" s="142"/>
      <c r="C411" s="172" t="s">
        <v>721</v>
      </c>
      <c r="D411" s="166" t="s">
        <v>26</v>
      </c>
      <c r="E411" s="166" t="s">
        <v>722</v>
      </c>
      <c r="F411" s="173" t="s">
        <v>810</v>
      </c>
      <c r="G411" s="173" t="s">
        <v>810</v>
      </c>
      <c r="H411" s="173" t="s">
        <v>810</v>
      </c>
      <c r="I411" s="173" t="s">
        <v>810</v>
      </c>
      <c r="J411" s="168">
        <v>0.9</v>
      </c>
      <c r="K411" s="169" t="str">
        <f>IFERROR(SUMIFS(#REF!,#REF!,$I411,#REF!,$R$2)/SUMIFS(#REF!,#REF!,$I411,#REF!,$R$2),"-")</f>
        <v>-</v>
      </c>
      <c r="L411" s="169" t="str">
        <f>IFERROR(SUMIFS(#REF!,#REF!,$I411,#REF!,$R$7)/SUMIFS(#REF!,#REF!,$I411,#REF!,$R$7),"-")</f>
        <v>-</v>
      </c>
      <c r="M411" s="170" t="str">
        <f>IFERROR(SUMIFS(#REF!,#REF!,$I411,#REF!,$R$3)/SUMIFS(#REF!,#REF!,$I411,#REF!,$R$3),"-")</f>
        <v>-</v>
      </c>
      <c r="N411" s="170" t="str">
        <f>IFERROR(SUMIFS(#REF!,#REF!,$I411,#REF!,"&lt;="&amp;$R$2,#REF!,"&gt;="&amp;$S$2)/SUMIFS(#REF!,#REF!,$I411,#REF!,"&lt;="&amp;$R$2,#REF!,"&gt;="&amp;$S$2),"-")</f>
        <v>-</v>
      </c>
      <c r="O411" s="142"/>
      <c r="P411" s="140"/>
    </row>
    <row r="412" spans="1:16">
      <c r="A412" s="138"/>
      <c r="B412" s="142"/>
      <c r="C412" s="172" t="s">
        <v>721</v>
      </c>
      <c r="D412" s="166" t="s">
        <v>26</v>
      </c>
      <c r="E412" s="166" t="s">
        <v>722</v>
      </c>
      <c r="F412" s="173" t="s">
        <v>812</v>
      </c>
      <c r="G412" s="173" t="s">
        <v>812</v>
      </c>
      <c r="H412" s="173" t="s">
        <v>812</v>
      </c>
      <c r="I412" s="173" t="s">
        <v>812</v>
      </c>
      <c r="J412" s="168">
        <v>0.9</v>
      </c>
      <c r="K412" s="169" t="str">
        <f>IFERROR(SUMIFS(#REF!,#REF!,$I412,#REF!,$R$2)/SUMIFS(#REF!,#REF!,$I412,#REF!,$R$2),"-")</f>
        <v>-</v>
      </c>
      <c r="L412" s="169" t="str">
        <f>IFERROR(SUMIFS(#REF!,#REF!,$I412,#REF!,$R$7)/SUMIFS(#REF!,#REF!,$I412,#REF!,$R$7),"-")</f>
        <v>-</v>
      </c>
      <c r="M412" s="170" t="str">
        <f>IFERROR(SUMIFS(#REF!,#REF!,$I412,#REF!,$R$3)/SUMIFS(#REF!,#REF!,$I412,#REF!,$R$3),"-")</f>
        <v>-</v>
      </c>
      <c r="N412" s="170" t="str">
        <f>IFERROR(SUMIFS(#REF!,#REF!,$I412,#REF!,"&lt;="&amp;$R$2,#REF!,"&gt;="&amp;$S$2)/SUMIFS(#REF!,#REF!,$I412,#REF!,"&lt;="&amp;$R$2,#REF!,"&gt;="&amp;$S$2),"-")</f>
        <v>-</v>
      </c>
      <c r="O412" s="142"/>
      <c r="P412" s="140"/>
    </row>
    <row r="413" spans="1:16">
      <c r="A413" s="138"/>
      <c r="B413" s="142"/>
      <c r="C413" s="172" t="s">
        <v>721</v>
      </c>
      <c r="D413" s="166" t="s">
        <v>26</v>
      </c>
      <c r="E413" s="166" t="s">
        <v>722</v>
      </c>
      <c r="F413" s="173" t="s">
        <v>814</v>
      </c>
      <c r="G413" s="173" t="s">
        <v>814</v>
      </c>
      <c r="H413" s="173" t="s">
        <v>814</v>
      </c>
      <c r="I413" s="173" t="s">
        <v>814</v>
      </c>
      <c r="J413" s="168">
        <v>0.9</v>
      </c>
      <c r="K413" s="169" t="str">
        <f>IFERROR(SUMIFS(#REF!,#REF!,$I413,#REF!,$R$2)/SUMIFS(#REF!,#REF!,$I413,#REF!,$R$2),"-")</f>
        <v>-</v>
      </c>
      <c r="L413" s="169" t="str">
        <f>IFERROR(SUMIFS(#REF!,#REF!,$I413,#REF!,$R$7)/SUMIFS(#REF!,#REF!,$I413,#REF!,$R$7),"-")</f>
        <v>-</v>
      </c>
      <c r="M413" s="170" t="str">
        <f>IFERROR(SUMIFS(#REF!,#REF!,$I413,#REF!,$R$3)/SUMIFS(#REF!,#REF!,$I413,#REF!,$R$3),"-")</f>
        <v>-</v>
      </c>
      <c r="N413" s="170" t="str">
        <f>IFERROR(SUMIFS(#REF!,#REF!,$I413,#REF!,"&lt;="&amp;$R$2,#REF!,"&gt;="&amp;$S$2)/SUMIFS(#REF!,#REF!,$I413,#REF!,"&lt;="&amp;$R$2,#REF!,"&gt;="&amp;$S$2),"-")</f>
        <v>-</v>
      </c>
      <c r="O413" s="142"/>
      <c r="P413" s="140"/>
    </row>
    <row r="414" spans="1:16">
      <c r="A414" s="138"/>
      <c r="B414" s="142"/>
      <c r="C414" s="172" t="s">
        <v>721</v>
      </c>
      <c r="D414" s="166" t="s">
        <v>26</v>
      </c>
      <c r="E414" s="166" t="s">
        <v>722</v>
      </c>
      <c r="F414" s="173" t="s">
        <v>816</v>
      </c>
      <c r="G414" s="173" t="s">
        <v>816</v>
      </c>
      <c r="H414" s="173" t="s">
        <v>816</v>
      </c>
      <c r="I414" s="173" t="s">
        <v>816</v>
      </c>
      <c r="J414" s="168">
        <v>0.9</v>
      </c>
      <c r="K414" s="169" t="str">
        <f>IFERROR(SUMIFS(#REF!,#REF!,$I414,#REF!,$R$2)/SUMIFS(#REF!,#REF!,$I414,#REF!,$R$2),"-")</f>
        <v>-</v>
      </c>
      <c r="L414" s="169" t="str">
        <f>IFERROR(SUMIFS(#REF!,#REF!,$I414,#REF!,$R$7)/SUMIFS(#REF!,#REF!,$I414,#REF!,$R$7),"-")</f>
        <v>-</v>
      </c>
      <c r="M414" s="170" t="str">
        <f>IFERROR(SUMIFS(#REF!,#REF!,$I414,#REF!,$R$3)/SUMIFS(#REF!,#REF!,$I414,#REF!,$R$3),"-")</f>
        <v>-</v>
      </c>
      <c r="N414" s="170" t="str">
        <f>IFERROR(SUMIFS(#REF!,#REF!,$I414,#REF!,"&lt;="&amp;$R$2,#REF!,"&gt;="&amp;$S$2)/SUMIFS(#REF!,#REF!,$I414,#REF!,"&lt;="&amp;$R$2,#REF!,"&gt;="&amp;$S$2),"-")</f>
        <v>-</v>
      </c>
      <c r="O414" s="142"/>
      <c r="P414" s="140"/>
    </row>
    <row r="415" spans="1:16">
      <c r="A415" s="138"/>
      <c r="B415" s="142"/>
      <c r="C415" s="172" t="s">
        <v>721</v>
      </c>
      <c r="D415" s="166" t="s">
        <v>26</v>
      </c>
      <c r="E415" s="166" t="s">
        <v>722</v>
      </c>
      <c r="F415" s="173" t="s">
        <v>818</v>
      </c>
      <c r="G415" s="173" t="s">
        <v>818</v>
      </c>
      <c r="H415" s="173" t="s">
        <v>818</v>
      </c>
      <c r="I415" s="173" t="s">
        <v>818</v>
      </c>
      <c r="J415" s="168">
        <v>0.9</v>
      </c>
      <c r="K415" s="169" t="str">
        <f>IFERROR(SUMIFS(#REF!,#REF!,$I415,#REF!,$R$2)/SUMIFS(#REF!,#REF!,$I415,#REF!,$R$2),"-")</f>
        <v>-</v>
      </c>
      <c r="L415" s="169" t="str">
        <f>IFERROR(SUMIFS(#REF!,#REF!,$I415,#REF!,$R$7)/SUMIFS(#REF!,#REF!,$I415,#REF!,$R$7),"-")</f>
        <v>-</v>
      </c>
      <c r="M415" s="170" t="str">
        <f>IFERROR(SUMIFS(#REF!,#REF!,$I415,#REF!,$R$3)/SUMIFS(#REF!,#REF!,$I415,#REF!,$R$3),"-")</f>
        <v>-</v>
      </c>
      <c r="N415" s="170" t="str">
        <f>IFERROR(SUMIFS(#REF!,#REF!,$I415,#REF!,"&lt;="&amp;$R$2,#REF!,"&gt;="&amp;$S$2)/SUMIFS(#REF!,#REF!,$I415,#REF!,"&lt;="&amp;$R$2,#REF!,"&gt;="&amp;$S$2),"-")</f>
        <v>-</v>
      </c>
      <c r="O415" s="142"/>
      <c r="P415" s="140"/>
    </row>
    <row r="416" spans="1:16">
      <c r="A416" s="138"/>
      <c r="B416" s="142"/>
      <c r="C416" s="172" t="s">
        <v>721</v>
      </c>
      <c r="D416" s="166" t="s">
        <v>26</v>
      </c>
      <c r="E416" s="166" t="s">
        <v>722</v>
      </c>
      <c r="F416" s="173" t="s">
        <v>819</v>
      </c>
      <c r="G416" s="173" t="s">
        <v>819</v>
      </c>
      <c r="H416" s="173" t="s">
        <v>819</v>
      </c>
      <c r="I416" s="173" t="s">
        <v>819</v>
      </c>
      <c r="J416" s="168">
        <v>0.9</v>
      </c>
      <c r="K416" s="169" t="str">
        <f>IFERROR(SUMIFS(#REF!,#REF!,$I416,#REF!,$R$2)/SUMIFS(#REF!,#REF!,$I416,#REF!,$R$2),"-")</f>
        <v>-</v>
      </c>
      <c r="L416" s="169" t="str">
        <f>IFERROR(SUMIFS(#REF!,#REF!,$I416,#REF!,$R$7)/SUMIFS(#REF!,#REF!,$I416,#REF!,$R$7),"-")</f>
        <v>-</v>
      </c>
      <c r="M416" s="170" t="str">
        <f>IFERROR(SUMIFS(#REF!,#REF!,$I416,#REF!,$R$3)/SUMIFS(#REF!,#REF!,$I416,#REF!,$R$3),"-")</f>
        <v>-</v>
      </c>
      <c r="N416" s="170" t="str">
        <f>IFERROR(SUMIFS(#REF!,#REF!,$I416,#REF!,"&lt;="&amp;$R$2,#REF!,"&gt;="&amp;$S$2)/SUMIFS(#REF!,#REF!,$I416,#REF!,"&lt;="&amp;$R$2,#REF!,"&gt;="&amp;$S$2),"-")</f>
        <v>-</v>
      </c>
      <c r="O416" s="142"/>
      <c r="P416" s="140"/>
    </row>
    <row r="417" spans="1:16">
      <c r="A417" s="138"/>
      <c r="B417" s="142"/>
      <c r="C417" s="172" t="s">
        <v>721</v>
      </c>
      <c r="D417" s="166" t="s">
        <v>26</v>
      </c>
      <c r="E417" s="166" t="s">
        <v>722</v>
      </c>
      <c r="F417" s="173" t="s">
        <v>821</v>
      </c>
      <c r="G417" s="173" t="s">
        <v>821</v>
      </c>
      <c r="H417" s="173" t="s">
        <v>821</v>
      </c>
      <c r="I417" s="173" t="s">
        <v>821</v>
      </c>
      <c r="J417" s="168">
        <v>0.9</v>
      </c>
      <c r="K417" s="169" t="str">
        <f>IFERROR(SUMIFS(#REF!,#REF!,$I417,#REF!,$R$2)/SUMIFS(#REF!,#REF!,$I417,#REF!,$R$2),"-")</f>
        <v>-</v>
      </c>
      <c r="L417" s="169" t="str">
        <f>IFERROR(SUMIFS(#REF!,#REF!,$I417,#REF!,$R$7)/SUMIFS(#REF!,#REF!,$I417,#REF!,$R$7),"-")</f>
        <v>-</v>
      </c>
      <c r="M417" s="170" t="str">
        <f>IFERROR(SUMIFS(#REF!,#REF!,$I417,#REF!,$R$3)/SUMIFS(#REF!,#REF!,$I417,#REF!,$R$3),"-")</f>
        <v>-</v>
      </c>
      <c r="N417" s="170" t="str">
        <f>IFERROR(SUMIFS(#REF!,#REF!,$I417,#REF!,"&lt;="&amp;$R$2,#REF!,"&gt;="&amp;$S$2)/SUMIFS(#REF!,#REF!,$I417,#REF!,"&lt;="&amp;$R$2,#REF!,"&gt;="&amp;$S$2),"-")</f>
        <v>-</v>
      </c>
      <c r="O417" s="142"/>
      <c r="P417" s="140"/>
    </row>
    <row r="418" spans="1:16">
      <c r="A418" s="138"/>
      <c r="B418" s="142"/>
      <c r="C418" s="172" t="s">
        <v>721</v>
      </c>
      <c r="D418" s="166" t="s">
        <v>26</v>
      </c>
      <c r="E418" s="166" t="s">
        <v>722</v>
      </c>
      <c r="F418" s="173" t="s">
        <v>823</v>
      </c>
      <c r="G418" s="173" t="s">
        <v>823</v>
      </c>
      <c r="H418" s="173" t="s">
        <v>823</v>
      </c>
      <c r="I418" s="173" t="s">
        <v>823</v>
      </c>
      <c r="J418" s="168">
        <v>0.9</v>
      </c>
      <c r="K418" s="169" t="str">
        <f>IFERROR(SUMIFS(#REF!,#REF!,$I418,#REF!,$R$2)/SUMIFS(#REF!,#REF!,$I418,#REF!,$R$2),"-")</f>
        <v>-</v>
      </c>
      <c r="L418" s="169" t="str">
        <f>IFERROR(SUMIFS(#REF!,#REF!,$I418,#REF!,$R$7)/SUMIFS(#REF!,#REF!,$I418,#REF!,$R$7),"-")</f>
        <v>-</v>
      </c>
      <c r="M418" s="170" t="str">
        <f>IFERROR(SUMIFS(#REF!,#REF!,$I418,#REF!,$R$3)/SUMIFS(#REF!,#REF!,$I418,#REF!,$R$3),"-")</f>
        <v>-</v>
      </c>
      <c r="N418" s="170" t="str">
        <f>IFERROR(SUMIFS(#REF!,#REF!,$I418,#REF!,"&lt;="&amp;$R$2,#REF!,"&gt;="&amp;$S$2)/SUMIFS(#REF!,#REF!,$I418,#REF!,"&lt;="&amp;$R$2,#REF!,"&gt;="&amp;$S$2),"-")</f>
        <v>-</v>
      </c>
      <c r="O418" s="142"/>
      <c r="P418" s="140"/>
    </row>
    <row r="419" spans="1:16">
      <c r="A419" s="138"/>
      <c r="B419" s="142"/>
      <c r="C419" s="172" t="s">
        <v>721</v>
      </c>
      <c r="D419" s="166" t="s">
        <v>26</v>
      </c>
      <c r="E419" s="166" t="s">
        <v>722</v>
      </c>
      <c r="F419" s="173" t="s">
        <v>824</v>
      </c>
      <c r="G419" s="173" t="s">
        <v>824</v>
      </c>
      <c r="H419" s="173" t="s">
        <v>824</v>
      </c>
      <c r="I419" s="173" t="s">
        <v>824</v>
      </c>
      <c r="J419" s="168">
        <v>0.9</v>
      </c>
      <c r="K419" s="169" t="str">
        <f>IFERROR(SUMIFS(#REF!,#REF!,$I419,#REF!,$R$2)/SUMIFS(#REF!,#REF!,$I419,#REF!,$R$2),"-")</f>
        <v>-</v>
      </c>
      <c r="L419" s="169" t="str">
        <f>IFERROR(SUMIFS(#REF!,#REF!,$I419,#REF!,$R$7)/SUMIFS(#REF!,#REF!,$I419,#REF!,$R$7),"-")</f>
        <v>-</v>
      </c>
      <c r="M419" s="170" t="str">
        <f>IFERROR(SUMIFS(#REF!,#REF!,$I419,#REF!,$R$3)/SUMIFS(#REF!,#REF!,$I419,#REF!,$R$3),"-")</f>
        <v>-</v>
      </c>
      <c r="N419" s="170" t="str">
        <f>IFERROR(SUMIFS(#REF!,#REF!,$I419,#REF!,"&lt;="&amp;$R$2,#REF!,"&gt;="&amp;$S$2)/SUMIFS(#REF!,#REF!,$I419,#REF!,"&lt;="&amp;$R$2,#REF!,"&gt;="&amp;$S$2),"-")</f>
        <v>-</v>
      </c>
      <c r="O419" s="142"/>
      <c r="P419" s="140"/>
    </row>
    <row r="420" spans="1:16">
      <c r="A420" s="138"/>
      <c r="B420" s="142"/>
      <c r="C420" s="172" t="s">
        <v>721</v>
      </c>
      <c r="D420" s="166" t="s">
        <v>26</v>
      </c>
      <c r="E420" s="166" t="s">
        <v>722</v>
      </c>
      <c r="F420" s="173" t="s">
        <v>826</v>
      </c>
      <c r="G420" s="173" t="s">
        <v>826</v>
      </c>
      <c r="H420" s="173" t="s">
        <v>826</v>
      </c>
      <c r="I420" s="173" t="s">
        <v>826</v>
      </c>
      <c r="J420" s="168">
        <v>0.9</v>
      </c>
      <c r="K420" s="169" t="str">
        <f>IFERROR(SUMIFS(#REF!,#REF!,$I420,#REF!,$R$2)/SUMIFS(#REF!,#REF!,$I420,#REF!,$R$2),"-")</f>
        <v>-</v>
      </c>
      <c r="L420" s="169" t="str">
        <f>IFERROR(SUMIFS(#REF!,#REF!,$I420,#REF!,$R$7)/SUMIFS(#REF!,#REF!,$I420,#REF!,$R$7),"-")</f>
        <v>-</v>
      </c>
      <c r="M420" s="170" t="str">
        <f>IFERROR(SUMIFS(#REF!,#REF!,$I420,#REF!,$R$3)/SUMIFS(#REF!,#REF!,$I420,#REF!,$R$3),"-")</f>
        <v>-</v>
      </c>
      <c r="N420" s="170" t="str">
        <f>IFERROR(SUMIFS(#REF!,#REF!,$I420,#REF!,"&lt;="&amp;$R$2,#REF!,"&gt;="&amp;$S$2)/SUMIFS(#REF!,#REF!,$I420,#REF!,"&lt;="&amp;$R$2,#REF!,"&gt;="&amp;$S$2),"-")</f>
        <v>-</v>
      </c>
      <c r="O420" s="142"/>
      <c r="P420" s="140"/>
    </row>
    <row r="421" spans="1:16">
      <c r="A421" s="138"/>
      <c r="B421" s="142"/>
      <c r="C421" s="172" t="s">
        <v>721</v>
      </c>
      <c r="D421" s="166" t="s">
        <v>26</v>
      </c>
      <c r="E421" s="166" t="s">
        <v>722</v>
      </c>
      <c r="F421" s="173" t="s">
        <v>828</v>
      </c>
      <c r="G421" s="173" t="s">
        <v>828</v>
      </c>
      <c r="H421" s="173" t="s">
        <v>828</v>
      </c>
      <c r="I421" s="173" t="s">
        <v>828</v>
      </c>
      <c r="J421" s="168">
        <v>0.9</v>
      </c>
      <c r="K421" s="169" t="str">
        <f>IFERROR(SUMIFS(#REF!,#REF!,$I421,#REF!,$R$2)/SUMIFS(#REF!,#REF!,$I421,#REF!,$R$2),"-")</f>
        <v>-</v>
      </c>
      <c r="L421" s="169" t="str">
        <f>IFERROR(SUMIFS(#REF!,#REF!,$I421,#REF!,$R$7)/SUMIFS(#REF!,#REF!,$I421,#REF!,$R$7),"-")</f>
        <v>-</v>
      </c>
      <c r="M421" s="170" t="str">
        <f>IFERROR(SUMIFS(#REF!,#REF!,$I421,#REF!,$R$3)/SUMIFS(#REF!,#REF!,$I421,#REF!,$R$3),"-")</f>
        <v>-</v>
      </c>
      <c r="N421" s="170" t="str">
        <f>IFERROR(SUMIFS(#REF!,#REF!,$I421,#REF!,"&lt;="&amp;$R$2,#REF!,"&gt;="&amp;$S$2)/SUMIFS(#REF!,#REF!,$I421,#REF!,"&lt;="&amp;$R$2,#REF!,"&gt;="&amp;$S$2),"-")</f>
        <v>-</v>
      </c>
      <c r="O421" s="142"/>
      <c r="P421" s="140"/>
    </row>
    <row r="422" spans="1:16">
      <c r="A422" s="138"/>
      <c r="B422" s="142"/>
      <c r="C422" s="172" t="s">
        <v>721</v>
      </c>
      <c r="D422" s="166" t="s">
        <v>26</v>
      </c>
      <c r="E422" s="166" t="s">
        <v>722</v>
      </c>
      <c r="F422" s="173" t="s">
        <v>830</v>
      </c>
      <c r="G422" s="173" t="s">
        <v>830</v>
      </c>
      <c r="H422" s="173" t="s">
        <v>830</v>
      </c>
      <c r="I422" s="173" t="s">
        <v>830</v>
      </c>
      <c r="J422" s="168">
        <v>0.9</v>
      </c>
      <c r="K422" s="169" t="str">
        <f>IFERROR(SUMIFS(#REF!,#REF!,$I422,#REF!,$R$2)/SUMIFS(#REF!,#REF!,$I422,#REF!,$R$2),"-")</f>
        <v>-</v>
      </c>
      <c r="L422" s="169" t="str">
        <f>IFERROR(SUMIFS(#REF!,#REF!,$I422,#REF!,$R$7)/SUMIFS(#REF!,#REF!,$I422,#REF!,$R$7),"-")</f>
        <v>-</v>
      </c>
      <c r="M422" s="170" t="str">
        <f>IFERROR(SUMIFS(#REF!,#REF!,$I422,#REF!,$R$3)/SUMIFS(#REF!,#REF!,$I422,#REF!,$R$3),"-")</f>
        <v>-</v>
      </c>
      <c r="N422" s="170" t="str">
        <f>IFERROR(SUMIFS(#REF!,#REF!,$I422,#REF!,"&lt;="&amp;$R$2,#REF!,"&gt;="&amp;$S$2)/SUMIFS(#REF!,#REF!,$I422,#REF!,"&lt;="&amp;$R$2,#REF!,"&gt;="&amp;$S$2),"-")</f>
        <v>-</v>
      </c>
      <c r="O422" s="142"/>
      <c r="P422" s="140"/>
    </row>
    <row r="423" spans="1:16">
      <c r="A423" s="138"/>
      <c r="B423" s="142"/>
      <c r="C423" s="172" t="s">
        <v>721</v>
      </c>
      <c r="D423" s="166" t="s">
        <v>26</v>
      </c>
      <c r="E423" s="166" t="s">
        <v>722</v>
      </c>
      <c r="F423" s="173" t="s">
        <v>832</v>
      </c>
      <c r="G423" s="173" t="s">
        <v>832</v>
      </c>
      <c r="H423" s="173" t="s">
        <v>832</v>
      </c>
      <c r="I423" s="173" t="s">
        <v>832</v>
      </c>
      <c r="J423" s="168">
        <v>0.9</v>
      </c>
      <c r="K423" s="169" t="str">
        <f>IFERROR(SUMIFS(#REF!,#REF!,$I423,#REF!,$R$2)/SUMIFS(#REF!,#REF!,$I423,#REF!,$R$2),"-")</f>
        <v>-</v>
      </c>
      <c r="L423" s="169" t="str">
        <f>IFERROR(SUMIFS(#REF!,#REF!,$I423,#REF!,$R$7)/SUMIFS(#REF!,#REF!,$I423,#REF!,$R$7),"-")</f>
        <v>-</v>
      </c>
      <c r="M423" s="170" t="str">
        <f>IFERROR(SUMIFS(#REF!,#REF!,$I423,#REF!,$R$3)/SUMIFS(#REF!,#REF!,$I423,#REF!,$R$3),"-")</f>
        <v>-</v>
      </c>
      <c r="N423" s="170" t="str">
        <f>IFERROR(SUMIFS(#REF!,#REF!,$I423,#REF!,"&lt;="&amp;$R$2,#REF!,"&gt;="&amp;$S$2)/SUMIFS(#REF!,#REF!,$I423,#REF!,"&lt;="&amp;$R$2,#REF!,"&gt;="&amp;$S$2),"-")</f>
        <v>-</v>
      </c>
      <c r="O423" s="142"/>
      <c r="P423" s="140"/>
    </row>
    <row r="424" spans="1:16">
      <c r="A424" s="138"/>
      <c r="B424" s="142"/>
      <c r="C424" s="172" t="s">
        <v>721</v>
      </c>
      <c r="D424" s="166" t="s">
        <v>26</v>
      </c>
      <c r="E424" s="166" t="s">
        <v>722</v>
      </c>
      <c r="F424" s="173" t="s">
        <v>834</v>
      </c>
      <c r="G424" s="173" t="s">
        <v>834</v>
      </c>
      <c r="H424" s="173" t="s">
        <v>834</v>
      </c>
      <c r="I424" s="173" t="s">
        <v>834</v>
      </c>
      <c r="J424" s="168">
        <v>0.9</v>
      </c>
      <c r="K424" s="169" t="str">
        <f>IFERROR(SUMIFS(#REF!,#REF!,$I424,#REF!,$R$2)/SUMIFS(#REF!,#REF!,$I424,#REF!,$R$2),"-")</f>
        <v>-</v>
      </c>
      <c r="L424" s="169" t="str">
        <f>IFERROR(SUMIFS(#REF!,#REF!,$I424,#REF!,$R$7)/SUMIFS(#REF!,#REF!,$I424,#REF!,$R$7),"-")</f>
        <v>-</v>
      </c>
      <c r="M424" s="170" t="str">
        <f>IFERROR(SUMIFS(#REF!,#REF!,$I424,#REF!,$R$3)/SUMIFS(#REF!,#REF!,$I424,#REF!,$R$3),"-")</f>
        <v>-</v>
      </c>
      <c r="N424" s="170" t="str">
        <f>IFERROR(SUMIFS(#REF!,#REF!,$I424,#REF!,"&lt;="&amp;$R$2,#REF!,"&gt;="&amp;$S$2)/SUMIFS(#REF!,#REF!,$I424,#REF!,"&lt;="&amp;$R$2,#REF!,"&gt;="&amp;$S$2),"-")</f>
        <v>-</v>
      </c>
      <c r="O424" s="142"/>
      <c r="P424" s="140"/>
    </row>
    <row r="425" spans="1:16">
      <c r="A425" s="138"/>
      <c r="B425" s="142"/>
      <c r="C425" s="172" t="s">
        <v>721</v>
      </c>
      <c r="D425" s="166" t="s">
        <v>26</v>
      </c>
      <c r="E425" s="166" t="s">
        <v>722</v>
      </c>
      <c r="F425" s="173" t="s">
        <v>836</v>
      </c>
      <c r="G425" s="173" t="s">
        <v>836</v>
      </c>
      <c r="H425" s="173" t="s">
        <v>836</v>
      </c>
      <c r="I425" s="173" t="s">
        <v>836</v>
      </c>
      <c r="J425" s="168">
        <v>0.9</v>
      </c>
      <c r="K425" s="169" t="str">
        <f>IFERROR(SUMIFS(#REF!,#REF!,$I425,#REF!,$R$2)/SUMIFS(#REF!,#REF!,$I425,#REF!,$R$2),"-")</f>
        <v>-</v>
      </c>
      <c r="L425" s="169" t="str">
        <f>IFERROR(SUMIFS(#REF!,#REF!,$I425,#REF!,$R$7)/SUMIFS(#REF!,#REF!,$I425,#REF!,$R$7),"-")</f>
        <v>-</v>
      </c>
      <c r="M425" s="170" t="str">
        <f>IFERROR(SUMIFS(#REF!,#REF!,$I425,#REF!,$R$3)/SUMIFS(#REF!,#REF!,$I425,#REF!,$R$3),"-")</f>
        <v>-</v>
      </c>
      <c r="N425" s="170" t="str">
        <f>IFERROR(SUMIFS(#REF!,#REF!,$I425,#REF!,"&lt;="&amp;$R$2,#REF!,"&gt;="&amp;$S$2)/SUMIFS(#REF!,#REF!,$I425,#REF!,"&lt;="&amp;$R$2,#REF!,"&gt;="&amp;$S$2),"-")</f>
        <v>-</v>
      </c>
      <c r="O425" s="142"/>
      <c r="P425" s="140"/>
    </row>
    <row r="426" spans="1:16">
      <c r="A426" s="138"/>
      <c r="B426" s="142"/>
      <c r="C426" s="172" t="s">
        <v>721</v>
      </c>
      <c r="D426" s="166" t="s">
        <v>26</v>
      </c>
      <c r="E426" s="166" t="s">
        <v>722</v>
      </c>
      <c r="F426" s="173" t="s">
        <v>838</v>
      </c>
      <c r="G426" s="173" t="s">
        <v>838</v>
      </c>
      <c r="H426" s="173" t="s">
        <v>838</v>
      </c>
      <c r="I426" s="173" t="s">
        <v>838</v>
      </c>
      <c r="J426" s="168">
        <v>0.9</v>
      </c>
      <c r="K426" s="169" t="str">
        <f>IFERROR(SUMIFS(#REF!,#REF!,$I426,#REF!,$R$2)/SUMIFS(#REF!,#REF!,$I426,#REF!,$R$2),"-")</f>
        <v>-</v>
      </c>
      <c r="L426" s="169" t="str">
        <f>IFERROR(SUMIFS(#REF!,#REF!,$I426,#REF!,$R$7)/SUMIFS(#REF!,#REF!,$I426,#REF!,$R$7),"-")</f>
        <v>-</v>
      </c>
      <c r="M426" s="170" t="str">
        <f>IFERROR(SUMIFS(#REF!,#REF!,$I426,#REF!,$R$3)/SUMIFS(#REF!,#REF!,$I426,#REF!,$R$3),"-")</f>
        <v>-</v>
      </c>
      <c r="N426" s="170" t="str">
        <f>IFERROR(SUMIFS(#REF!,#REF!,$I426,#REF!,"&lt;="&amp;$R$2,#REF!,"&gt;="&amp;$S$2)/SUMIFS(#REF!,#REF!,$I426,#REF!,"&lt;="&amp;$R$2,#REF!,"&gt;="&amp;$S$2),"-")</f>
        <v>-</v>
      </c>
      <c r="O426" s="142"/>
      <c r="P426" s="140"/>
    </row>
    <row r="427" spans="1:16">
      <c r="A427" s="138"/>
      <c r="B427" s="142"/>
      <c r="C427" s="172" t="s">
        <v>721</v>
      </c>
      <c r="D427" s="166" t="s">
        <v>26</v>
      </c>
      <c r="E427" s="166" t="s">
        <v>722</v>
      </c>
      <c r="F427" s="173" t="s">
        <v>840</v>
      </c>
      <c r="G427" s="173" t="s">
        <v>840</v>
      </c>
      <c r="H427" s="173" t="s">
        <v>840</v>
      </c>
      <c r="I427" s="173" t="s">
        <v>840</v>
      </c>
      <c r="J427" s="168">
        <v>0.9</v>
      </c>
      <c r="K427" s="169" t="str">
        <f>IFERROR(SUMIFS(#REF!,#REF!,$I427,#REF!,$R$2)/SUMIFS(#REF!,#REF!,$I427,#REF!,$R$2),"-")</f>
        <v>-</v>
      </c>
      <c r="L427" s="169" t="str">
        <f>IFERROR(SUMIFS(#REF!,#REF!,$I427,#REF!,$R$7)/SUMIFS(#REF!,#REF!,$I427,#REF!,$R$7),"-")</f>
        <v>-</v>
      </c>
      <c r="M427" s="170" t="str">
        <f>IFERROR(SUMIFS(#REF!,#REF!,$I427,#REF!,$R$3)/SUMIFS(#REF!,#REF!,$I427,#REF!,$R$3),"-")</f>
        <v>-</v>
      </c>
      <c r="N427" s="170" t="str">
        <f>IFERROR(SUMIFS(#REF!,#REF!,$I427,#REF!,"&lt;="&amp;$R$2,#REF!,"&gt;="&amp;$S$2)/SUMIFS(#REF!,#REF!,$I427,#REF!,"&lt;="&amp;$R$2,#REF!,"&gt;="&amp;$S$2),"-")</f>
        <v>-</v>
      </c>
      <c r="O427" s="142"/>
      <c r="P427" s="140"/>
    </row>
    <row r="428" spans="1:16">
      <c r="A428" s="138"/>
      <c r="B428" s="142"/>
      <c r="C428" s="172" t="s">
        <v>721</v>
      </c>
      <c r="D428" s="166" t="s">
        <v>26</v>
      </c>
      <c r="E428" s="166" t="s">
        <v>722</v>
      </c>
      <c r="F428" s="173" t="s">
        <v>842</v>
      </c>
      <c r="G428" s="173" t="s">
        <v>842</v>
      </c>
      <c r="H428" s="173" t="s">
        <v>842</v>
      </c>
      <c r="I428" s="173" t="s">
        <v>842</v>
      </c>
      <c r="J428" s="168">
        <v>0.9</v>
      </c>
      <c r="K428" s="169" t="str">
        <f>IFERROR(SUMIFS(#REF!,#REF!,$I428,#REF!,$R$2)/SUMIFS(#REF!,#REF!,$I428,#REF!,$R$2),"-")</f>
        <v>-</v>
      </c>
      <c r="L428" s="169" t="str">
        <f>IFERROR(SUMIFS(#REF!,#REF!,$I428,#REF!,$R$7)/SUMIFS(#REF!,#REF!,$I428,#REF!,$R$7),"-")</f>
        <v>-</v>
      </c>
      <c r="M428" s="170" t="str">
        <f>IFERROR(SUMIFS(#REF!,#REF!,$I428,#REF!,$R$3)/SUMIFS(#REF!,#REF!,$I428,#REF!,$R$3),"-")</f>
        <v>-</v>
      </c>
      <c r="N428" s="170" t="str">
        <f>IFERROR(SUMIFS(#REF!,#REF!,$I428,#REF!,"&lt;="&amp;$R$2,#REF!,"&gt;="&amp;$S$2)/SUMIFS(#REF!,#REF!,$I428,#REF!,"&lt;="&amp;$R$2,#REF!,"&gt;="&amp;$S$2),"-")</f>
        <v>-</v>
      </c>
      <c r="O428" s="142"/>
      <c r="P428" s="140"/>
    </row>
    <row r="429" spans="1:16">
      <c r="A429" s="138"/>
      <c r="B429" s="142"/>
      <c r="C429" s="172" t="s">
        <v>721</v>
      </c>
      <c r="D429" s="166" t="s">
        <v>26</v>
      </c>
      <c r="E429" s="166" t="s">
        <v>722</v>
      </c>
      <c r="F429" s="173" t="s">
        <v>844</v>
      </c>
      <c r="G429" s="173" t="s">
        <v>844</v>
      </c>
      <c r="H429" s="173" t="s">
        <v>844</v>
      </c>
      <c r="I429" s="173" t="s">
        <v>844</v>
      </c>
      <c r="J429" s="168">
        <v>0.9</v>
      </c>
      <c r="K429" s="169" t="str">
        <f>IFERROR(SUMIFS(#REF!,#REF!,$I429,#REF!,$R$2)/SUMIFS(#REF!,#REF!,$I429,#REF!,$R$2),"-")</f>
        <v>-</v>
      </c>
      <c r="L429" s="169" t="str">
        <f>IFERROR(SUMIFS(#REF!,#REF!,$I429,#REF!,$R$7)/SUMIFS(#REF!,#REF!,$I429,#REF!,$R$7),"-")</f>
        <v>-</v>
      </c>
      <c r="M429" s="170" t="str">
        <f>IFERROR(SUMIFS(#REF!,#REF!,$I429,#REF!,$R$3)/SUMIFS(#REF!,#REF!,$I429,#REF!,$R$3),"-")</f>
        <v>-</v>
      </c>
      <c r="N429" s="170" t="str">
        <f>IFERROR(SUMIFS(#REF!,#REF!,$I429,#REF!,"&lt;="&amp;$R$2,#REF!,"&gt;="&amp;$S$2)/SUMIFS(#REF!,#REF!,$I429,#REF!,"&lt;="&amp;$R$2,#REF!,"&gt;="&amp;$S$2),"-")</f>
        <v>-</v>
      </c>
      <c r="O429" s="142"/>
      <c r="P429" s="140"/>
    </row>
    <row r="430" spans="1:16">
      <c r="A430" s="138"/>
      <c r="B430" s="142"/>
      <c r="C430" s="172" t="s">
        <v>721</v>
      </c>
      <c r="D430" s="166" t="s">
        <v>26</v>
      </c>
      <c r="E430" s="166" t="s">
        <v>722</v>
      </c>
      <c r="F430" s="173" t="s">
        <v>846</v>
      </c>
      <c r="G430" s="173" t="s">
        <v>846</v>
      </c>
      <c r="H430" s="173" t="s">
        <v>846</v>
      </c>
      <c r="I430" s="173" t="s">
        <v>846</v>
      </c>
      <c r="J430" s="168">
        <v>0.9</v>
      </c>
      <c r="K430" s="169" t="str">
        <f>IFERROR(SUMIFS(#REF!,#REF!,$I430,#REF!,$R$2)/SUMIFS(#REF!,#REF!,$I430,#REF!,$R$2),"-")</f>
        <v>-</v>
      </c>
      <c r="L430" s="169" t="str">
        <f>IFERROR(SUMIFS(#REF!,#REF!,$I430,#REF!,$R$7)/SUMIFS(#REF!,#REF!,$I430,#REF!,$R$7),"-")</f>
        <v>-</v>
      </c>
      <c r="M430" s="170" t="str">
        <f>IFERROR(SUMIFS(#REF!,#REF!,$I430,#REF!,$R$3)/SUMIFS(#REF!,#REF!,$I430,#REF!,$R$3),"-")</f>
        <v>-</v>
      </c>
      <c r="N430" s="170" t="str">
        <f>IFERROR(SUMIFS(#REF!,#REF!,$I430,#REF!,"&lt;="&amp;$R$2,#REF!,"&gt;="&amp;$S$2)/SUMIFS(#REF!,#REF!,$I430,#REF!,"&lt;="&amp;$R$2,#REF!,"&gt;="&amp;$S$2),"-")</f>
        <v>-</v>
      </c>
      <c r="O430" s="142"/>
      <c r="P430" s="140"/>
    </row>
    <row r="431" spans="1:16">
      <c r="A431" s="138"/>
      <c r="B431" s="142"/>
      <c r="C431" s="172" t="s">
        <v>721</v>
      </c>
      <c r="D431" s="166" t="s">
        <v>26</v>
      </c>
      <c r="E431" s="166" t="s">
        <v>722</v>
      </c>
      <c r="F431" s="173" t="s">
        <v>848</v>
      </c>
      <c r="G431" s="173" t="s">
        <v>848</v>
      </c>
      <c r="H431" s="173" t="s">
        <v>848</v>
      </c>
      <c r="I431" s="173" t="s">
        <v>848</v>
      </c>
      <c r="J431" s="168">
        <v>0.9</v>
      </c>
      <c r="K431" s="169" t="str">
        <f>IFERROR(SUMIFS(#REF!,#REF!,$I431,#REF!,$R$2)/SUMIFS(#REF!,#REF!,$I431,#REF!,$R$2),"-")</f>
        <v>-</v>
      </c>
      <c r="L431" s="169" t="str">
        <f>IFERROR(SUMIFS(#REF!,#REF!,$I431,#REF!,$R$7)/SUMIFS(#REF!,#REF!,$I431,#REF!,$R$7),"-")</f>
        <v>-</v>
      </c>
      <c r="M431" s="170" t="str">
        <f>IFERROR(SUMIFS(#REF!,#REF!,$I431,#REF!,$R$3)/SUMIFS(#REF!,#REF!,$I431,#REF!,$R$3),"-")</f>
        <v>-</v>
      </c>
      <c r="N431" s="170" t="str">
        <f>IFERROR(SUMIFS(#REF!,#REF!,$I431,#REF!,"&lt;="&amp;$R$2,#REF!,"&gt;="&amp;$S$2)/SUMIFS(#REF!,#REF!,$I431,#REF!,"&lt;="&amp;$R$2,#REF!,"&gt;="&amp;$S$2),"-")</f>
        <v>-</v>
      </c>
      <c r="O431" s="142"/>
      <c r="P431" s="140"/>
    </row>
    <row r="432" spans="1:16">
      <c r="A432" s="138"/>
      <c r="B432" s="142"/>
      <c r="C432" s="172" t="s">
        <v>721</v>
      </c>
      <c r="D432" s="166" t="s">
        <v>26</v>
      </c>
      <c r="E432" s="166" t="s">
        <v>722</v>
      </c>
      <c r="F432" s="173" t="s">
        <v>850</v>
      </c>
      <c r="G432" s="173" t="s">
        <v>850</v>
      </c>
      <c r="H432" s="173" t="s">
        <v>850</v>
      </c>
      <c r="I432" s="173" t="s">
        <v>850</v>
      </c>
      <c r="J432" s="168">
        <v>0.9</v>
      </c>
      <c r="K432" s="169" t="str">
        <f>IFERROR(SUMIFS(#REF!,#REF!,$I432,#REF!,$R$2)/SUMIFS(#REF!,#REF!,$I432,#REF!,$R$2),"-")</f>
        <v>-</v>
      </c>
      <c r="L432" s="169" t="str">
        <f>IFERROR(SUMIFS(#REF!,#REF!,$I432,#REF!,$R$7)/SUMIFS(#REF!,#REF!,$I432,#REF!,$R$7),"-")</f>
        <v>-</v>
      </c>
      <c r="M432" s="170" t="str">
        <f>IFERROR(SUMIFS(#REF!,#REF!,$I432,#REF!,$R$3)/SUMIFS(#REF!,#REF!,$I432,#REF!,$R$3),"-")</f>
        <v>-</v>
      </c>
      <c r="N432" s="170" t="str">
        <f>IFERROR(SUMIFS(#REF!,#REF!,$I432,#REF!,"&lt;="&amp;$R$2,#REF!,"&gt;="&amp;$S$2)/SUMIFS(#REF!,#REF!,$I432,#REF!,"&lt;="&amp;$R$2,#REF!,"&gt;="&amp;$S$2),"-")</f>
        <v>-</v>
      </c>
      <c r="O432" s="142"/>
      <c r="P432" s="140"/>
    </row>
    <row r="433" spans="1:16">
      <c r="A433" s="138"/>
      <c r="B433" s="142"/>
      <c r="C433" s="172" t="s">
        <v>721</v>
      </c>
      <c r="D433" s="166" t="s">
        <v>26</v>
      </c>
      <c r="E433" s="166" t="s">
        <v>722</v>
      </c>
      <c r="F433" s="173" t="s">
        <v>851</v>
      </c>
      <c r="G433" s="173" t="s">
        <v>851</v>
      </c>
      <c r="H433" s="173" t="s">
        <v>851</v>
      </c>
      <c r="I433" s="173" t="s">
        <v>851</v>
      </c>
      <c r="J433" s="168">
        <v>0.9</v>
      </c>
      <c r="K433" s="169" t="str">
        <f>IFERROR(SUMIFS(#REF!,#REF!,$I433,#REF!,$R$2)/SUMIFS(#REF!,#REF!,$I433,#REF!,$R$2),"-")</f>
        <v>-</v>
      </c>
      <c r="L433" s="169" t="str">
        <f>IFERROR(SUMIFS(#REF!,#REF!,$I433,#REF!,$R$7)/SUMIFS(#REF!,#REF!,$I433,#REF!,$R$7),"-")</f>
        <v>-</v>
      </c>
      <c r="M433" s="170" t="str">
        <f>IFERROR(SUMIFS(#REF!,#REF!,$I433,#REF!,$R$3)/SUMIFS(#REF!,#REF!,$I433,#REF!,$R$3),"-")</f>
        <v>-</v>
      </c>
      <c r="N433" s="170" t="str">
        <f>IFERROR(SUMIFS(#REF!,#REF!,$I433,#REF!,"&lt;="&amp;$R$2,#REF!,"&gt;="&amp;$S$2)/SUMIFS(#REF!,#REF!,$I433,#REF!,"&lt;="&amp;$R$2,#REF!,"&gt;="&amp;$S$2),"-")</f>
        <v>-</v>
      </c>
      <c r="O433" s="142"/>
      <c r="P433" s="140"/>
    </row>
    <row r="434" spans="1:16">
      <c r="A434" s="138"/>
      <c r="B434" s="142"/>
      <c r="C434" s="172" t="s">
        <v>721</v>
      </c>
      <c r="D434" s="166" t="s">
        <v>26</v>
      </c>
      <c r="E434" s="166" t="s">
        <v>722</v>
      </c>
      <c r="F434" s="173" t="s">
        <v>853</v>
      </c>
      <c r="G434" s="173" t="s">
        <v>853</v>
      </c>
      <c r="H434" s="173" t="s">
        <v>853</v>
      </c>
      <c r="I434" s="173" t="s">
        <v>853</v>
      </c>
      <c r="J434" s="168">
        <v>0.9</v>
      </c>
      <c r="K434" s="169" t="str">
        <f>IFERROR(SUMIFS(#REF!,#REF!,$I434,#REF!,$R$2)/SUMIFS(#REF!,#REF!,$I434,#REF!,$R$2),"-")</f>
        <v>-</v>
      </c>
      <c r="L434" s="169" t="str">
        <f>IFERROR(SUMIFS(#REF!,#REF!,$I434,#REF!,$R$7)/SUMIFS(#REF!,#REF!,$I434,#REF!,$R$7),"-")</f>
        <v>-</v>
      </c>
      <c r="M434" s="170" t="str">
        <f>IFERROR(SUMIFS(#REF!,#REF!,$I434,#REF!,$R$3)/SUMIFS(#REF!,#REF!,$I434,#REF!,$R$3),"-")</f>
        <v>-</v>
      </c>
      <c r="N434" s="170" t="str">
        <f>IFERROR(SUMIFS(#REF!,#REF!,$I434,#REF!,"&lt;="&amp;$R$2,#REF!,"&gt;="&amp;$S$2)/SUMIFS(#REF!,#REF!,$I434,#REF!,"&lt;="&amp;$R$2,#REF!,"&gt;="&amp;$S$2),"-")</f>
        <v>-</v>
      </c>
      <c r="O434" s="142"/>
      <c r="P434" s="140"/>
    </row>
    <row r="435" spans="1:16">
      <c r="A435" s="138"/>
      <c r="B435" s="142"/>
      <c r="C435" s="172" t="s">
        <v>721</v>
      </c>
      <c r="D435" s="166" t="s">
        <v>26</v>
      </c>
      <c r="E435" s="166" t="s">
        <v>722</v>
      </c>
      <c r="F435" s="173" t="s">
        <v>855</v>
      </c>
      <c r="G435" s="173" t="s">
        <v>855</v>
      </c>
      <c r="H435" s="173" t="s">
        <v>855</v>
      </c>
      <c r="I435" s="173" t="s">
        <v>855</v>
      </c>
      <c r="J435" s="168">
        <v>0.9</v>
      </c>
      <c r="K435" s="169" t="str">
        <f>IFERROR(SUMIFS(#REF!,#REF!,$I435,#REF!,$R$2)/SUMIFS(#REF!,#REF!,$I435,#REF!,$R$2),"-")</f>
        <v>-</v>
      </c>
      <c r="L435" s="169" t="str">
        <f>IFERROR(SUMIFS(#REF!,#REF!,$I435,#REF!,$R$7)/SUMIFS(#REF!,#REF!,$I435,#REF!,$R$7),"-")</f>
        <v>-</v>
      </c>
      <c r="M435" s="170" t="str">
        <f>IFERROR(SUMIFS(#REF!,#REF!,$I435,#REF!,$R$3)/SUMIFS(#REF!,#REF!,$I435,#REF!,$R$3),"-")</f>
        <v>-</v>
      </c>
      <c r="N435" s="170" t="str">
        <f>IFERROR(SUMIFS(#REF!,#REF!,$I435,#REF!,"&lt;="&amp;$R$2,#REF!,"&gt;="&amp;$S$2)/SUMIFS(#REF!,#REF!,$I435,#REF!,"&lt;="&amp;$R$2,#REF!,"&gt;="&amp;$S$2),"-")</f>
        <v>-</v>
      </c>
      <c r="O435" s="142"/>
      <c r="P435" s="140"/>
    </row>
    <row r="436" spans="1:16">
      <c r="A436" s="138"/>
      <c r="B436" s="142"/>
      <c r="C436" s="172" t="s">
        <v>721</v>
      </c>
      <c r="D436" s="166" t="s">
        <v>26</v>
      </c>
      <c r="E436" s="166" t="s">
        <v>722</v>
      </c>
      <c r="F436" s="173" t="s">
        <v>857</v>
      </c>
      <c r="G436" s="173" t="s">
        <v>857</v>
      </c>
      <c r="H436" s="173" t="s">
        <v>857</v>
      </c>
      <c r="I436" s="173" t="s">
        <v>857</v>
      </c>
      <c r="J436" s="168">
        <v>0.9</v>
      </c>
      <c r="K436" s="169" t="str">
        <f>IFERROR(SUMIFS(#REF!,#REF!,$I436,#REF!,$R$2)/SUMIFS(#REF!,#REF!,$I436,#REF!,$R$2),"-")</f>
        <v>-</v>
      </c>
      <c r="L436" s="169" t="str">
        <f>IFERROR(SUMIFS(#REF!,#REF!,$I436,#REF!,$R$7)/SUMIFS(#REF!,#REF!,$I436,#REF!,$R$7),"-")</f>
        <v>-</v>
      </c>
      <c r="M436" s="170" t="str">
        <f>IFERROR(SUMIFS(#REF!,#REF!,$I436,#REF!,$R$3)/SUMIFS(#REF!,#REF!,$I436,#REF!,$R$3),"-")</f>
        <v>-</v>
      </c>
      <c r="N436" s="170" t="str">
        <f>IFERROR(SUMIFS(#REF!,#REF!,$I436,#REF!,"&lt;="&amp;$R$2,#REF!,"&gt;="&amp;$S$2)/SUMIFS(#REF!,#REF!,$I436,#REF!,"&lt;="&amp;$R$2,#REF!,"&gt;="&amp;$S$2),"-")</f>
        <v>-</v>
      </c>
      <c r="O436" s="142"/>
      <c r="P436" s="140"/>
    </row>
    <row r="437" spans="1:16">
      <c r="A437" s="138"/>
      <c r="B437" s="142"/>
      <c r="C437" s="172" t="s">
        <v>721</v>
      </c>
      <c r="D437" s="166" t="s">
        <v>26</v>
      </c>
      <c r="E437" s="166" t="s">
        <v>722</v>
      </c>
      <c r="F437" s="180" t="s">
        <v>858</v>
      </c>
      <c r="G437" s="180" t="s">
        <v>858</v>
      </c>
      <c r="H437" s="180" t="s">
        <v>858</v>
      </c>
      <c r="I437" s="180" t="s">
        <v>858</v>
      </c>
      <c r="J437" s="168">
        <v>0.9</v>
      </c>
      <c r="K437" s="169" t="str">
        <f>IFERROR(SUMIFS(#REF!,#REF!,$I437,#REF!,$R$2)/SUMIFS(#REF!,#REF!,$I437,#REF!,$R$2),"-")</f>
        <v>-</v>
      </c>
      <c r="L437" s="169" t="str">
        <f>IFERROR(SUMIFS(#REF!,#REF!,$I437,#REF!,$R$7)/SUMIFS(#REF!,#REF!,$I437,#REF!,$R$7),"-")</f>
        <v>-</v>
      </c>
      <c r="M437" s="170" t="str">
        <f>IFERROR(SUMIFS(#REF!,#REF!,$I437,#REF!,$R$3)/SUMIFS(#REF!,#REF!,$I437,#REF!,$R$3),"-")</f>
        <v>-</v>
      </c>
      <c r="N437" s="170" t="str">
        <f>IFERROR(SUMIFS(#REF!,#REF!,$I437,#REF!,"&lt;="&amp;$R$2,#REF!,"&gt;="&amp;$S$2)/SUMIFS(#REF!,#REF!,$I437,#REF!,"&lt;="&amp;$R$2,#REF!,"&gt;="&amp;$S$2),"-")</f>
        <v>-</v>
      </c>
      <c r="O437" s="142"/>
      <c r="P437" s="140"/>
    </row>
    <row r="438" spans="1:16">
      <c r="A438" s="138"/>
      <c r="B438" s="142"/>
      <c r="C438" s="172" t="s">
        <v>721</v>
      </c>
      <c r="D438" s="166" t="s">
        <v>26</v>
      </c>
      <c r="E438" s="166" t="s">
        <v>722</v>
      </c>
      <c r="F438" s="173" t="s">
        <v>860</v>
      </c>
      <c r="G438" s="173" t="s">
        <v>860</v>
      </c>
      <c r="H438" s="173" t="s">
        <v>860</v>
      </c>
      <c r="I438" s="173" t="s">
        <v>860</v>
      </c>
      <c r="J438" s="168">
        <v>0.9</v>
      </c>
      <c r="K438" s="169" t="str">
        <f>IFERROR(SUMIFS(#REF!,#REF!,$I438,#REF!,$R$2)/SUMIFS(#REF!,#REF!,$I438,#REF!,$R$2),"-")</f>
        <v>-</v>
      </c>
      <c r="L438" s="169" t="str">
        <f>IFERROR(SUMIFS(#REF!,#REF!,$I438,#REF!,$R$7)/SUMIFS(#REF!,#REF!,$I438,#REF!,$R$7),"-")</f>
        <v>-</v>
      </c>
      <c r="M438" s="170" t="str">
        <f>IFERROR(SUMIFS(#REF!,#REF!,$I438,#REF!,$R$3)/SUMIFS(#REF!,#REF!,$I438,#REF!,$R$3),"-")</f>
        <v>-</v>
      </c>
      <c r="N438" s="170" t="str">
        <f>IFERROR(SUMIFS(#REF!,#REF!,$I438,#REF!,"&lt;="&amp;$R$2,#REF!,"&gt;="&amp;$S$2)/SUMIFS(#REF!,#REF!,$I438,#REF!,"&lt;="&amp;$R$2,#REF!,"&gt;="&amp;$S$2),"-")</f>
        <v>-</v>
      </c>
      <c r="O438" s="142"/>
      <c r="P438" s="140"/>
    </row>
    <row r="439" spans="1:16">
      <c r="A439" s="138"/>
      <c r="B439" s="142"/>
      <c r="C439" s="172" t="s">
        <v>721</v>
      </c>
      <c r="D439" s="166" t="s">
        <v>26</v>
      </c>
      <c r="E439" s="166" t="s">
        <v>722</v>
      </c>
      <c r="F439" s="173" t="s">
        <v>862</v>
      </c>
      <c r="G439" s="173" t="s">
        <v>862</v>
      </c>
      <c r="H439" s="173" t="s">
        <v>862</v>
      </c>
      <c r="I439" s="173" t="s">
        <v>862</v>
      </c>
      <c r="J439" s="168">
        <v>0.9</v>
      </c>
      <c r="K439" s="169" t="str">
        <f>IFERROR(SUMIFS(#REF!,#REF!,$I439,#REF!,$R$2)/SUMIFS(#REF!,#REF!,$I439,#REF!,$R$2),"-")</f>
        <v>-</v>
      </c>
      <c r="L439" s="169" t="str">
        <f>IFERROR(SUMIFS(#REF!,#REF!,$I439,#REF!,$R$7)/SUMIFS(#REF!,#REF!,$I439,#REF!,$R$7),"-")</f>
        <v>-</v>
      </c>
      <c r="M439" s="170" t="str">
        <f>IFERROR(SUMIFS(#REF!,#REF!,$I439,#REF!,$R$3)/SUMIFS(#REF!,#REF!,$I439,#REF!,$R$3),"-")</f>
        <v>-</v>
      </c>
      <c r="N439" s="170" t="str">
        <f>IFERROR(SUMIFS(#REF!,#REF!,$I439,#REF!,"&lt;="&amp;$R$2,#REF!,"&gt;="&amp;$S$2)/SUMIFS(#REF!,#REF!,$I439,#REF!,"&lt;="&amp;$R$2,#REF!,"&gt;="&amp;$S$2),"-")</f>
        <v>-</v>
      </c>
      <c r="O439" s="142"/>
      <c r="P439" s="140"/>
    </row>
    <row r="440" spans="1:16">
      <c r="A440" s="138"/>
      <c r="B440" s="142"/>
      <c r="C440" s="172" t="s">
        <v>721</v>
      </c>
      <c r="D440" s="166" t="s">
        <v>26</v>
      </c>
      <c r="E440" s="166" t="s">
        <v>722</v>
      </c>
      <c r="F440" s="173" t="s">
        <v>864</v>
      </c>
      <c r="G440" s="173" t="s">
        <v>864</v>
      </c>
      <c r="H440" s="173" t="s">
        <v>864</v>
      </c>
      <c r="I440" s="173" t="s">
        <v>864</v>
      </c>
      <c r="J440" s="168">
        <v>0.9</v>
      </c>
      <c r="K440" s="169" t="str">
        <f>IFERROR(SUMIFS(#REF!,#REF!,$I440,#REF!,$R$2)/SUMIFS(#REF!,#REF!,$I440,#REF!,$R$2),"-")</f>
        <v>-</v>
      </c>
      <c r="L440" s="169" t="str">
        <f>IFERROR(SUMIFS(#REF!,#REF!,$I440,#REF!,$R$7)/SUMIFS(#REF!,#REF!,$I440,#REF!,$R$7),"-")</f>
        <v>-</v>
      </c>
      <c r="M440" s="170" t="str">
        <f>IFERROR(SUMIFS(#REF!,#REF!,$I440,#REF!,$R$3)/SUMIFS(#REF!,#REF!,$I440,#REF!,$R$3),"-")</f>
        <v>-</v>
      </c>
      <c r="N440" s="170" t="str">
        <f>IFERROR(SUMIFS(#REF!,#REF!,$I440,#REF!,"&lt;="&amp;$R$2,#REF!,"&gt;="&amp;$S$2)/SUMIFS(#REF!,#REF!,$I440,#REF!,"&lt;="&amp;$R$2,#REF!,"&gt;="&amp;$S$2),"-")</f>
        <v>-</v>
      </c>
      <c r="O440" s="142"/>
      <c r="P440" s="140"/>
    </row>
    <row r="441" spans="1:16">
      <c r="A441" s="138"/>
      <c r="B441" s="142"/>
      <c r="C441" s="172" t="s">
        <v>721</v>
      </c>
      <c r="D441" s="166" t="s">
        <v>26</v>
      </c>
      <c r="E441" s="166" t="s">
        <v>722</v>
      </c>
      <c r="F441" s="173" t="s">
        <v>866</v>
      </c>
      <c r="G441" s="173" t="s">
        <v>866</v>
      </c>
      <c r="H441" s="173" t="s">
        <v>866</v>
      </c>
      <c r="I441" s="173" t="s">
        <v>866</v>
      </c>
      <c r="J441" s="168">
        <v>0.9</v>
      </c>
      <c r="K441" s="169" t="str">
        <f>IFERROR(SUMIFS(#REF!,#REF!,$I441,#REF!,$R$2)/SUMIFS(#REF!,#REF!,$I441,#REF!,$R$2),"-")</f>
        <v>-</v>
      </c>
      <c r="L441" s="169" t="str">
        <f>IFERROR(SUMIFS(#REF!,#REF!,$I441,#REF!,$R$7)/SUMIFS(#REF!,#REF!,$I441,#REF!,$R$7),"-")</f>
        <v>-</v>
      </c>
      <c r="M441" s="170" t="str">
        <f>IFERROR(SUMIFS(#REF!,#REF!,$I441,#REF!,$R$3)/SUMIFS(#REF!,#REF!,$I441,#REF!,$R$3),"-")</f>
        <v>-</v>
      </c>
      <c r="N441" s="170" t="str">
        <f>IFERROR(SUMIFS(#REF!,#REF!,$I441,#REF!,"&lt;="&amp;$R$2,#REF!,"&gt;="&amp;$S$2)/SUMIFS(#REF!,#REF!,$I441,#REF!,"&lt;="&amp;$R$2,#REF!,"&gt;="&amp;$S$2),"-")</f>
        <v>-</v>
      </c>
      <c r="O441" s="142"/>
      <c r="P441" s="140"/>
    </row>
    <row r="442" spans="1:16">
      <c r="A442" s="138"/>
      <c r="B442" s="142"/>
      <c r="C442" s="172" t="s">
        <v>721</v>
      </c>
      <c r="D442" s="166" t="s">
        <v>26</v>
      </c>
      <c r="E442" s="166" t="s">
        <v>722</v>
      </c>
      <c r="F442" s="173" t="s">
        <v>868</v>
      </c>
      <c r="G442" s="173" t="s">
        <v>868</v>
      </c>
      <c r="H442" s="173" t="s">
        <v>868</v>
      </c>
      <c r="I442" s="173" t="s">
        <v>868</v>
      </c>
      <c r="J442" s="168">
        <v>0.9</v>
      </c>
      <c r="K442" s="169" t="str">
        <f>IFERROR(SUMIFS(#REF!,#REF!,$I442,#REF!,$R$2)/SUMIFS(#REF!,#REF!,$I442,#REF!,$R$2),"-")</f>
        <v>-</v>
      </c>
      <c r="L442" s="169" t="str">
        <f>IFERROR(SUMIFS(#REF!,#REF!,$I442,#REF!,$R$7)/SUMIFS(#REF!,#REF!,$I442,#REF!,$R$7),"-")</f>
        <v>-</v>
      </c>
      <c r="M442" s="170" t="str">
        <f>IFERROR(SUMIFS(#REF!,#REF!,$I442,#REF!,$R$3)/SUMIFS(#REF!,#REF!,$I442,#REF!,$R$3),"-")</f>
        <v>-</v>
      </c>
      <c r="N442" s="170" t="str">
        <f>IFERROR(SUMIFS(#REF!,#REF!,$I442,#REF!,"&lt;="&amp;$R$2,#REF!,"&gt;="&amp;$S$2)/SUMIFS(#REF!,#REF!,$I442,#REF!,"&lt;="&amp;$R$2,#REF!,"&gt;="&amp;$S$2),"-")</f>
        <v>-</v>
      </c>
      <c r="O442" s="142"/>
      <c r="P442" s="140"/>
    </row>
    <row r="443" spans="1:16">
      <c r="A443" s="138"/>
      <c r="B443" s="142"/>
      <c r="C443" s="172" t="s">
        <v>721</v>
      </c>
      <c r="D443" s="166" t="s">
        <v>26</v>
      </c>
      <c r="E443" s="166" t="s">
        <v>722</v>
      </c>
      <c r="F443" s="173" t="s">
        <v>869</v>
      </c>
      <c r="G443" s="173" t="s">
        <v>869</v>
      </c>
      <c r="H443" s="173" t="s">
        <v>869</v>
      </c>
      <c r="I443" s="173" t="s">
        <v>869</v>
      </c>
      <c r="J443" s="168">
        <v>0.9</v>
      </c>
      <c r="K443" s="169" t="str">
        <f>IFERROR(SUMIFS(#REF!,#REF!,$I443,#REF!,$R$2)/SUMIFS(#REF!,#REF!,$I443,#REF!,$R$2),"-")</f>
        <v>-</v>
      </c>
      <c r="L443" s="169" t="str">
        <f>IFERROR(SUMIFS(#REF!,#REF!,$I443,#REF!,$R$7)/SUMIFS(#REF!,#REF!,$I443,#REF!,$R$7),"-")</f>
        <v>-</v>
      </c>
      <c r="M443" s="170" t="str">
        <f>IFERROR(SUMIFS(#REF!,#REF!,$I443,#REF!,$R$3)/SUMIFS(#REF!,#REF!,$I443,#REF!,$R$3),"-")</f>
        <v>-</v>
      </c>
      <c r="N443" s="170" t="str">
        <f>IFERROR(SUMIFS(#REF!,#REF!,$I443,#REF!,"&lt;="&amp;$R$2,#REF!,"&gt;="&amp;$S$2)/SUMIFS(#REF!,#REF!,$I443,#REF!,"&lt;="&amp;$R$2,#REF!,"&gt;="&amp;$S$2),"-")</f>
        <v>-</v>
      </c>
      <c r="O443" s="142"/>
      <c r="P443" s="140"/>
    </row>
    <row r="444" spans="1:16">
      <c r="A444" s="138"/>
      <c r="B444" s="142"/>
      <c r="C444" s="172" t="s">
        <v>721</v>
      </c>
      <c r="D444" s="166" t="s">
        <v>26</v>
      </c>
      <c r="E444" s="166" t="s">
        <v>722</v>
      </c>
      <c r="F444" s="173" t="s">
        <v>870</v>
      </c>
      <c r="G444" s="173" t="s">
        <v>870</v>
      </c>
      <c r="H444" s="173" t="s">
        <v>870</v>
      </c>
      <c r="I444" s="173" t="s">
        <v>870</v>
      </c>
      <c r="J444" s="168">
        <v>0.9</v>
      </c>
      <c r="K444" s="169" t="str">
        <f>IFERROR(SUMIFS(#REF!,#REF!,$I444,#REF!,$R$2)/SUMIFS(#REF!,#REF!,$I444,#REF!,$R$2),"-")</f>
        <v>-</v>
      </c>
      <c r="L444" s="169" t="str">
        <f>IFERROR(SUMIFS(#REF!,#REF!,$I444,#REF!,$R$7)/SUMIFS(#REF!,#REF!,$I444,#REF!,$R$7),"-")</f>
        <v>-</v>
      </c>
      <c r="M444" s="170" t="str">
        <f>IFERROR(SUMIFS(#REF!,#REF!,$I444,#REF!,$R$3)/SUMIFS(#REF!,#REF!,$I444,#REF!,$R$3),"-")</f>
        <v>-</v>
      </c>
      <c r="N444" s="170" t="str">
        <f>IFERROR(SUMIFS(#REF!,#REF!,$I444,#REF!,"&lt;="&amp;$R$2,#REF!,"&gt;="&amp;$S$2)/SUMIFS(#REF!,#REF!,$I444,#REF!,"&lt;="&amp;$R$2,#REF!,"&gt;="&amp;$S$2),"-")</f>
        <v>-</v>
      </c>
      <c r="O444" s="142"/>
      <c r="P444" s="140"/>
    </row>
    <row r="445" spans="1:16">
      <c r="A445" s="138"/>
      <c r="B445" s="142"/>
      <c r="C445" s="172" t="s">
        <v>721</v>
      </c>
      <c r="D445" s="166" t="s">
        <v>26</v>
      </c>
      <c r="E445" s="166" t="s">
        <v>722</v>
      </c>
      <c r="F445" s="173" t="s">
        <v>872</v>
      </c>
      <c r="G445" s="173" t="s">
        <v>872</v>
      </c>
      <c r="H445" s="173" t="s">
        <v>872</v>
      </c>
      <c r="I445" s="173" t="s">
        <v>872</v>
      </c>
      <c r="J445" s="168">
        <v>0.9</v>
      </c>
      <c r="K445" s="169" t="str">
        <f>IFERROR(SUMIFS(#REF!,#REF!,$I445,#REF!,$R$2)/SUMIFS(#REF!,#REF!,$I445,#REF!,$R$2),"-")</f>
        <v>-</v>
      </c>
      <c r="L445" s="169" t="str">
        <f>IFERROR(SUMIFS(#REF!,#REF!,$I445,#REF!,$R$7)/SUMIFS(#REF!,#REF!,$I445,#REF!,$R$7),"-")</f>
        <v>-</v>
      </c>
      <c r="M445" s="170" t="str">
        <f>IFERROR(SUMIFS(#REF!,#REF!,$I445,#REF!,$R$3)/SUMIFS(#REF!,#REF!,$I445,#REF!,$R$3),"-")</f>
        <v>-</v>
      </c>
      <c r="N445" s="170" t="str">
        <f>IFERROR(SUMIFS(#REF!,#REF!,$I445,#REF!,"&lt;="&amp;$R$2,#REF!,"&gt;="&amp;$S$2)/SUMIFS(#REF!,#REF!,$I445,#REF!,"&lt;="&amp;$R$2,#REF!,"&gt;="&amp;$S$2),"-")</f>
        <v>-</v>
      </c>
      <c r="O445" s="142"/>
      <c r="P445" s="140"/>
    </row>
    <row r="446" spans="1:16">
      <c r="A446" s="138"/>
      <c r="B446" s="142"/>
      <c r="C446" s="172" t="s">
        <v>721</v>
      </c>
      <c r="D446" s="166" t="s">
        <v>26</v>
      </c>
      <c r="E446" s="166" t="s">
        <v>722</v>
      </c>
      <c r="F446" s="173" t="s">
        <v>874</v>
      </c>
      <c r="G446" s="173" t="s">
        <v>874</v>
      </c>
      <c r="H446" s="173" t="s">
        <v>874</v>
      </c>
      <c r="I446" s="173" t="s">
        <v>874</v>
      </c>
      <c r="J446" s="168">
        <v>0.9</v>
      </c>
      <c r="K446" s="169" t="str">
        <f>IFERROR(SUMIFS(#REF!,#REF!,$I446,#REF!,$R$2)/SUMIFS(#REF!,#REF!,$I446,#REF!,$R$2),"-")</f>
        <v>-</v>
      </c>
      <c r="L446" s="169" t="str">
        <f>IFERROR(SUMIFS(#REF!,#REF!,$I446,#REF!,$R$7)/SUMIFS(#REF!,#REF!,$I446,#REF!,$R$7),"-")</f>
        <v>-</v>
      </c>
      <c r="M446" s="170" t="str">
        <f>IFERROR(SUMIFS(#REF!,#REF!,$I446,#REF!,$R$3)/SUMIFS(#REF!,#REF!,$I446,#REF!,$R$3),"-")</f>
        <v>-</v>
      </c>
      <c r="N446" s="170" t="str">
        <f>IFERROR(SUMIFS(#REF!,#REF!,$I446,#REF!,"&lt;="&amp;$R$2,#REF!,"&gt;="&amp;$S$2)/SUMIFS(#REF!,#REF!,$I446,#REF!,"&lt;="&amp;$R$2,#REF!,"&gt;="&amp;$S$2),"-")</f>
        <v>-</v>
      </c>
      <c r="O446" s="142"/>
      <c r="P446" s="140"/>
    </row>
    <row r="447" spans="1:16">
      <c r="A447" s="138"/>
      <c r="B447" s="142"/>
      <c r="C447" s="172" t="s">
        <v>721</v>
      </c>
      <c r="D447" s="166" t="s">
        <v>26</v>
      </c>
      <c r="E447" s="166" t="s">
        <v>722</v>
      </c>
      <c r="F447" s="173" t="s">
        <v>876</v>
      </c>
      <c r="G447" s="173" t="s">
        <v>876</v>
      </c>
      <c r="H447" s="173" t="s">
        <v>876</v>
      </c>
      <c r="I447" s="173" t="s">
        <v>876</v>
      </c>
      <c r="J447" s="168">
        <v>0.9</v>
      </c>
      <c r="K447" s="169" t="str">
        <f>IFERROR(SUMIFS(#REF!,#REF!,$I447,#REF!,$R$2)/SUMIFS(#REF!,#REF!,$I447,#REF!,$R$2),"-")</f>
        <v>-</v>
      </c>
      <c r="L447" s="169" t="str">
        <f>IFERROR(SUMIFS(#REF!,#REF!,$I447,#REF!,$R$7)/SUMIFS(#REF!,#REF!,$I447,#REF!,$R$7),"-")</f>
        <v>-</v>
      </c>
      <c r="M447" s="170" t="str">
        <f>IFERROR(SUMIFS(#REF!,#REF!,$I447,#REF!,$R$3)/SUMIFS(#REF!,#REF!,$I447,#REF!,$R$3),"-")</f>
        <v>-</v>
      </c>
      <c r="N447" s="170" t="str">
        <f>IFERROR(SUMIFS(#REF!,#REF!,$I447,#REF!,"&lt;="&amp;$R$2,#REF!,"&gt;="&amp;$S$2)/SUMIFS(#REF!,#REF!,$I447,#REF!,"&lt;="&amp;$R$2,#REF!,"&gt;="&amp;$S$2),"-")</f>
        <v>-</v>
      </c>
      <c r="O447" s="142"/>
      <c r="P447" s="140"/>
    </row>
    <row r="448" spans="1:16">
      <c r="A448" s="138"/>
      <c r="B448" s="142"/>
      <c r="C448" s="172" t="s">
        <v>721</v>
      </c>
      <c r="D448" s="166" t="s">
        <v>26</v>
      </c>
      <c r="E448" s="166" t="s">
        <v>722</v>
      </c>
      <c r="F448" s="173" t="s">
        <v>878</v>
      </c>
      <c r="G448" s="173" t="s">
        <v>878</v>
      </c>
      <c r="H448" s="173" t="s">
        <v>878</v>
      </c>
      <c r="I448" s="173" t="s">
        <v>878</v>
      </c>
      <c r="J448" s="168">
        <v>0.9</v>
      </c>
      <c r="K448" s="169" t="str">
        <f>IFERROR(SUMIFS(#REF!,#REF!,$I448,#REF!,$R$2)/SUMIFS(#REF!,#REF!,$I448,#REF!,$R$2),"-")</f>
        <v>-</v>
      </c>
      <c r="L448" s="169" t="str">
        <f>IFERROR(SUMIFS(#REF!,#REF!,$I448,#REF!,$R$7)/SUMIFS(#REF!,#REF!,$I448,#REF!,$R$7),"-")</f>
        <v>-</v>
      </c>
      <c r="M448" s="170" t="str">
        <f>IFERROR(SUMIFS(#REF!,#REF!,$I448,#REF!,$R$3)/SUMIFS(#REF!,#REF!,$I448,#REF!,$R$3),"-")</f>
        <v>-</v>
      </c>
      <c r="N448" s="170" t="str">
        <f>IFERROR(SUMIFS(#REF!,#REF!,$I448,#REF!,"&lt;="&amp;$R$2,#REF!,"&gt;="&amp;$S$2)/SUMIFS(#REF!,#REF!,$I448,#REF!,"&lt;="&amp;$R$2,#REF!,"&gt;="&amp;$S$2),"-")</f>
        <v>-</v>
      </c>
      <c r="O448" s="142"/>
      <c r="P448" s="140"/>
    </row>
    <row r="449" spans="1:16">
      <c r="A449" s="138"/>
      <c r="B449" s="142"/>
      <c r="C449" s="172" t="s">
        <v>721</v>
      </c>
      <c r="D449" s="166" t="s">
        <v>26</v>
      </c>
      <c r="E449" s="166" t="s">
        <v>722</v>
      </c>
      <c r="F449" s="173" t="s">
        <v>880</v>
      </c>
      <c r="G449" s="173" t="s">
        <v>880</v>
      </c>
      <c r="H449" s="173" t="s">
        <v>880</v>
      </c>
      <c r="I449" s="173" t="s">
        <v>880</v>
      </c>
      <c r="J449" s="168">
        <v>0.9</v>
      </c>
      <c r="K449" s="169" t="str">
        <f>IFERROR(SUMIFS(#REF!,#REF!,$I449,#REF!,$R$2)/SUMIFS(#REF!,#REF!,$I449,#REF!,$R$2),"-")</f>
        <v>-</v>
      </c>
      <c r="L449" s="169" t="str">
        <f>IFERROR(SUMIFS(#REF!,#REF!,$I449,#REF!,$R$7)/SUMIFS(#REF!,#REF!,$I449,#REF!,$R$7),"-")</f>
        <v>-</v>
      </c>
      <c r="M449" s="170" t="str">
        <f>IFERROR(SUMIFS(#REF!,#REF!,$I449,#REF!,$R$3)/SUMIFS(#REF!,#REF!,$I449,#REF!,$R$3),"-")</f>
        <v>-</v>
      </c>
      <c r="N449" s="170" t="str">
        <f>IFERROR(SUMIFS(#REF!,#REF!,$I449,#REF!,"&lt;="&amp;$R$2,#REF!,"&gt;="&amp;$S$2)/SUMIFS(#REF!,#REF!,$I449,#REF!,"&lt;="&amp;$R$2,#REF!,"&gt;="&amp;$S$2),"-")</f>
        <v>-</v>
      </c>
      <c r="O449" s="142"/>
      <c r="P449" s="140"/>
    </row>
    <row r="450" spans="1:16">
      <c r="A450" s="138"/>
      <c r="B450" s="142"/>
      <c r="C450" s="172" t="s">
        <v>721</v>
      </c>
      <c r="D450" s="166" t="s">
        <v>26</v>
      </c>
      <c r="E450" s="166" t="s">
        <v>722</v>
      </c>
      <c r="F450" s="173" t="s">
        <v>881</v>
      </c>
      <c r="G450" s="173" t="s">
        <v>881</v>
      </c>
      <c r="H450" s="173" t="s">
        <v>881</v>
      </c>
      <c r="I450" s="173" t="s">
        <v>881</v>
      </c>
      <c r="J450" s="168">
        <v>0.9</v>
      </c>
      <c r="K450" s="169" t="str">
        <f>IFERROR(SUMIFS(#REF!,#REF!,$I450,#REF!,$R$2)/SUMIFS(#REF!,#REF!,$I450,#REF!,$R$2),"-")</f>
        <v>-</v>
      </c>
      <c r="L450" s="169" t="str">
        <f>IFERROR(SUMIFS(#REF!,#REF!,$I450,#REF!,$R$7)/SUMIFS(#REF!,#REF!,$I450,#REF!,$R$7),"-")</f>
        <v>-</v>
      </c>
      <c r="M450" s="170" t="str">
        <f>IFERROR(SUMIFS(#REF!,#REF!,$I450,#REF!,$R$3)/SUMIFS(#REF!,#REF!,$I450,#REF!,$R$3),"-")</f>
        <v>-</v>
      </c>
      <c r="N450" s="170" t="str">
        <f>IFERROR(SUMIFS(#REF!,#REF!,$I450,#REF!,"&lt;="&amp;$R$2,#REF!,"&gt;="&amp;$S$2)/SUMIFS(#REF!,#REF!,$I450,#REF!,"&lt;="&amp;$R$2,#REF!,"&gt;="&amp;$S$2),"-")</f>
        <v>-</v>
      </c>
      <c r="O450" s="142"/>
      <c r="P450" s="140"/>
    </row>
    <row r="451" spans="1:16">
      <c r="A451" s="138"/>
      <c r="B451" s="142"/>
      <c r="C451" s="172" t="s">
        <v>721</v>
      </c>
      <c r="D451" s="166" t="s">
        <v>26</v>
      </c>
      <c r="E451" s="166" t="s">
        <v>722</v>
      </c>
      <c r="F451" s="173" t="s">
        <v>882</v>
      </c>
      <c r="G451" s="173" t="s">
        <v>882</v>
      </c>
      <c r="H451" s="173" t="s">
        <v>882</v>
      </c>
      <c r="I451" s="173" t="s">
        <v>882</v>
      </c>
      <c r="J451" s="168">
        <v>0.9</v>
      </c>
      <c r="K451" s="169" t="str">
        <f>IFERROR(SUMIFS(#REF!,#REF!,$I451,#REF!,$R$2)/SUMIFS(#REF!,#REF!,$I451,#REF!,$R$2),"-")</f>
        <v>-</v>
      </c>
      <c r="L451" s="169" t="str">
        <f>IFERROR(SUMIFS(#REF!,#REF!,$I451,#REF!,$R$7)/SUMIFS(#REF!,#REF!,$I451,#REF!,$R$7),"-")</f>
        <v>-</v>
      </c>
      <c r="M451" s="170" t="str">
        <f>IFERROR(SUMIFS(#REF!,#REF!,$I451,#REF!,$R$3)/SUMIFS(#REF!,#REF!,$I451,#REF!,$R$3),"-")</f>
        <v>-</v>
      </c>
      <c r="N451" s="170" t="str">
        <f>IFERROR(SUMIFS(#REF!,#REF!,$I451,#REF!,"&lt;="&amp;$R$2,#REF!,"&gt;="&amp;$S$2)/SUMIFS(#REF!,#REF!,$I451,#REF!,"&lt;="&amp;$R$2,#REF!,"&gt;="&amp;$S$2),"-")</f>
        <v>-</v>
      </c>
      <c r="O451" s="142"/>
      <c r="P451" s="140"/>
    </row>
    <row r="452" spans="1:16">
      <c r="A452" s="138"/>
      <c r="B452" s="142"/>
      <c r="C452" s="172" t="s">
        <v>721</v>
      </c>
      <c r="D452" s="166" t="s">
        <v>26</v>
      </c>
      <c r="E452" s="166" t="s">
        <v>722</v>
      </c>
      <c r="F452" s="173" t="s">
        <v>884</v>
      </c>
      <c r="G452" s="173" t="s">
        <v>884</v>
      </c>
      <c r="H452" s="173" t="s">
        <v>884</v>
      </c>
      <c r="I452" s="173" t="s">
        <v>884</v>
      </c>
      <c r="J452" s="168">
        <v>0.9</v>
      </c>
      <c r="K452" s="169" t="str">
        <f>IFERROR(SUMIFS(#REF!,#REF!,$I452,#REF!,$R$2)/SUMIFS(#REF!,#REF!,$I452,#REF!,$R$2),"-")</f>
        <v>-</v>
      </c>
      <c r="L452" s="169" t="str">
        <f>IFERROR(SUMIFS(#REF!,#REF!,$I452,#REF!,$R$7)/SUMIFS(#REF!,#REF!,$I452,#REF!,$R$7),"-")</f>
        <v>-</v>
      </c>
      <c r="M452" s="170" t="str">
        <f>IFERROR(SUMIFS(#REF!,#REF!,$I452,#REF!,$R$3)/SUMIFS(#REF!,#REF!,$I452,#REF!,$R$3),"-")</f>
        <v>-</v>
      </c>
      <c r="N452" s="170" t="str">
        <f>IFERROR(SUMIFS(#REF!,#REF!,$I452,#REF!,"&lt;="&amp;$R$2,#REF!,"&gt;="&amp;$S$2)/SUMIFS(#REF!,#REF!,$I452,#REF!,"&lt;="&amp;$R$2,#REF!,"&gt;="&amp;$S$2),"-")</f>
        <v>-</v>
      </c>
      <c r="O452" s="142"/>
      <c r="P452" s="140"/>
    </row>
    <row r="453" spans="1:16">
      <c r="A453" s="138"/>
      <c r="B453" s="142"/>
      <c r="C453" s="172" t="s">
        <v>721</v>
      </c>
      <c r="D453" s="166" t="s">
        <v>26</v>
      </c>
      <c r="E453" s="166" t="s">
        <v>722</v>
      </c>
      <c r="F453" s="173" t="s">
        <v>886</v>
      </c>
      <c r="G453" s="173" t="s">
        <v>886</v>
      </c>
      <c r="H453" s="173" t="s">
        <v>886</v>
      </c>
      <c r="I453" s="173" t="s">
        <v>886</v>
      </c>
      <c r="J453" s="168">
        <v>0.9</v>
      </c>
      <c r="K453" s="169" t="str">
        <f>IFERROR(SUMIFS(#REF!,#REF!,$I453,#REF!,$R$2)/SUMIFS(#REF!,#REF!,$I453,#REF!,$R$2),"-")</f>
        <v>-</v>
      </c>
      <c r="L453" s="169" t="str">
        <f>IFERROR(SUMIFS(#REF!,#REF!,$I453,#REF!,$R$7)/SUMIFS(#REF!,#REF!,$I453,#REF!,$R$7),"-")</f>
        <v>-</v>
      </c>
      <c r="M453" s="170" t="str">
        <f>IFERROR(SUMIFS(#REF!,#REF!,$I453,#REF!,$R$3)/SUMIFS(#REF!,#REF!,$I453,#REF!,$R$3),"-")</f>
        <v>-</v>
      </c>
      <c r="N453" s="170" t="str">
        <f>IFERROR(SUMIFS(#REF!,#REF!,$I453,#REF!,"&lt;="&amp;$R$2,#REF!,"&gt;="&amp;$S$2)/SUMIFS(#REF!,#REF!,$I453,#REF!,"&lt;="&amp;$R$2,#REF!,"&gt;="&amp;$S$2),"-")</f>
        <v>-</v>
      </c>
      <c r="O453" s="142"/>
      <c r="P453" s="140"/>
    </row>
    <row r="454" spans="1:16">
      <c r="A454" s="138"/>
      <c r="B454" s="142"/>
      <c r="C454" s="172" t="s">
        <v>721</v>
      </c>
      <c r="D454" s="166" t="s">
        <v>26</v>
      </c>
      <c r="E454" s="166" t="s">
        <v>722</v>
      </c>
      <c r="F454" s="173" t="s">
        <v>887</v>
      </c>
      <c r="G454" s="173" t="s">
        <v>887</v>
      </c>
      <c r="H454" s="173" t="s">
        <v>887</v>
      </c>
      <c r="I454" s="173" t="s">
        <v>887</v>
      </c>
      <c r="J454" s="168">
        <v>0.9</v>
      </c>
      <c r="K454" s="169" t="str">
        <f>IFERROR(SUMIFS(#REF!,#REF!,$I454,#REF!,$R$2)/SUMIFS(#REF!,#REF!,$I454,#REF!,$R$2),"-")</f>
        <v>-</v>
      </c>
      <c r="L454" s="169" t="str">
        <f>IFERROR(SUMIFS(#REF!,#REF!,$I454,#REF!,$R$7)/SUMIFS(#REF!,#REF!,$I454,#REF!,$R$7),"-")</f>
        <v>-</v>
      </c>
      <c r="M454" s="170" t="str">
        <f>IFERROR(SUMIFS(#REF!,#REF!,$I454,#REF!,$R$3)/SUMIFS(#REF!,#REF!,$I454,#REF!,$R$3),"-")</f>
        <v>-</v>
      </c>
      <c r="N454" s="170" t="str">
        <f>IFERROR(SUMIFS(#REF!,#REF!,$I454,#REF!,"&lt;="&amp;$R$2,#REF!,"&gt;="&amp;$S$2)/SUMIFS(#REF!,#REF!,$I454,#REF!,"&lt;="&amp;$R$2,#REF!,"&gt;="&amp;$S$2),"-")</f>
        <v>-</v>
      </c>
      <c r="O454" s="142"/>
      <c r="P454" s="140"/>
    </row>
    <row r="455" spans="1:16">
      <c r="A455" s="138"/>
      <c r="B455" s="142"/>
      <c r="C455" s="172" t="s">
        <v>721</v>
      </c>
      <c r="D455" s="166" t="s">
        <v>26</v>
      </c>
      <c r="E455" s="166" t="s">
        <v>722</v>
      </c>
      <c r="F455" s="173" t="s">
        <v>889</v>
      </c>
      <c r="G455" s="173" t="s">
        <v>889</v>
      </c>
      <c r="H455" s="173" t="s">
        <v>889</v>
      </c>
      <c r="I455" s="173" t="s">
        <v>889</v>
      </c>
      <c r="J455" s="168">
        <v>0.9</v>
      </c>
      <c r="K455" s="169" t="str">
        <f>IFERROR(SUMIFS(#REF!,#REF!,$I455,#REF!,$R$2)/SUMIFS(#REF!,#REF!,$I455,#REF!,$R$2),"-")</f>
        <v>-</v>
      </c>
      <c r="L455" s="169" t="str">
        <f>IFERROR(SUMIFS(#REF!,#REF!,$I455,#REF!,$R$7)/SUMIFS(#REF!,#REF!,$I455,#REF!,$R$7),"-")</f>
        <v>-</v>
      </c>
      <c r="M455" s="170" t="str">
        <f>IFERROR(SUMIFS(#REF!,#REF!,$I455,#REF!,$R$3)/SUMIFS(#REF!,#REF!,$I455,#REF!,$R$3),"-")</f>
        <v>-</v>
      </c>
      <c r="N455" s="170" t="str">
        <f>IFERROR(SUMIFS(#REF!,#REF!,$I455,#REF!,"&lt;="&amp;$R$2,#REF!,"&gt;="&amp;$S$2)/SUMIFS(#REF!,#REF!,$I455,#REF!,"&lt;="&amp;$R$2,#REF!,"&gt;="&amp;$S$2),"-")</f>
        <v>-</v>
      </c>
      <c r="O455" s="142"/>
      <c r="P455" s="140"/>
    </row>
    <row r="456" spans="1:16">
      <c r="A456" s="138"/>
      <c r="B456" s="142"/>
      <c r="C456" s="172" t="s">
        <v>721</v>
      </c>
      <c r="D456" s="166" t="s">
        <v>26</v>
      </c>
      <c r="E456" s="166" t="s">
        <v>722</v>
      </c>
      <c r="F456" s="173" t="s">
        <v>891</v>
      </c>
      <c r="G456" s="173" t="s">
        <v>891</v>
      </c>
      <c r="H456" s="173" t="s">
        <v>891</v>
      </c>
      <c r="I456" s="173" t="s">
        <v>891</v>
      </c>
      <c r="J456" s="168">
        <v>0.9</v>
      </c>
      <c r="K456" s="169" t="str">
        <f>IFERROR(SUMIFS(#REF!,#REF!,$I456,#REF!,$R$2)/SUMIFS(#REF!,#REF!,$I456,#REF!,$R$2),"-")</f>
        <v>-</v>
      </c>
      <c r="L456" s="169" t="str">
        <f>IFERROR(SUMIFS(#REF!,#REF!,$I456,#REF!,$R$7)/SUMIFS(#REF!,#REF!,$I456,#REF!,$R$7),"-")</f>
        <v>-</v>
      </c>
      <c r="M456" s="170" t="str">
        <f>IFERROR(SUMIFS(#REF!,#REF!,$I456,#REF!,$R$3)/SUMIFS(#REF!,#REF!,$I456,#REF!,$R$3),"-")</f>
        <v>-</v>
      </c>
      <c r="N456" s="170" t="str">
        <f>IFERROR(SUMIFS(#REF!,#REF!,$I456,#REF!,"&lt;="&amp;$R$2,#REF!,"&gt;="&amp;$S$2)/SUMIFS(#REF!,#REF!,$I456,#REF!,"&lt;="&amp;$R$2,#REF!,"&gt;="&amp;$S$2),"-")</f>
        <v>-</v>
      </c>
      <c r="O456" s="142"/>
      <c r="P456" s="140"/>
    </row>
    <row r="457" spans="1:16">
      <c r="A457" s="138"/>
      <c r="B457" s="142"/>
      <c r="C457" s="172" t="s">
        <v>721</v>
      </c>
      <c r="D457" s="166" t="s">
        <v>26</v>
      </c>
      <c r="E457" s="166" t="s">
        <v>722</v>
      </c>
      <c r="F457" s="173" t="s">
        <v>892</v>
      </c>
      <c r="G457" s="173" t="s">
        <v>892</v>
      </c>
      <c r="H457" s="173" t="s">
        <v>892</v>
      </c>
      <c r="I457" s="173" t="s">
        <v>892</v>
      </c>
      <c r="J457" s="168">
        <v>0.9</v>
      </c>
      <c r="K457" s="169" t="str">
        <f>IFERROR(SUMIFS(#REF!,#REF!,$I457,#REF!,$R$2)/SUMIFS(#REF!,#REF!,$I457,#REF!,$R$2),"-")</f>
        <v>-</v>
      </c>
      <c r="L457" s="169" t="str">
        <f>IFERROR(SUMIFS(#REF!,#REF!,$I457,#REF!,$R$7)/SUMIFS(#REF!,#REF!,$I457,#REF!,$R$7),"-")</f>
        <v>-</v>
      </c>
      <c r="M457" s="170" t="str">
        <f>IFERROR(SUMIFS(#REF!,#REF!,$I457,#REF!,$R$3)/SUMIFS(#REF!,#REF!,$I457,#REF!,$R$3),"-")</f>
        <v>-</v>
      </c>
      <c r="N457" s="170" t="str">
        <f>IFERROR(SUMIFS(#REF!,#REF!,$I457,#REF!,"&lt;="&amp;$R$2,#REF!,"&gt;="&amp;$S$2)/SUMIFS(#REF!,#REF!,$I457,#REF!,"&lt;="&amp;$R$2,#REF!,"&gt;="&amp;$S$2),"-")</f>
        <v>-</v>
      </c>
      <c r="O457" s="142"/>
      <c r="P457" s="140"/>
    </row>
    <row r="458" spans="1:16">
      <c r="A458" s="138"/>
      <c r="B458" s="142"/>
      <c r="C458" s="172" t="s">
        <v>721</v>
      </c>
      <c r="D458" s="166" t="s">
        <v>26</v>
      </c>
      <c r="E458" s="166" t="s">
        <v>722</v>
      </c>
      <c r="F458" s="173" t="s">
        <v>894</v>
      </c>
      <c r="G458" s="173" t="s">
        <v>894</v>
      </c>
      <c r="H458" s="173" t="s">
        <v>894</v>
      </c>
      <c r="I458" s="173" t="s">
        <v>894</v>
      </c>
      <c r="J458" s="168">
        <v>0.9</v>
      </c>
      <c r="K458" s="169" t="str">
        <f>IFERROR(SUMIFS(#REF!,#REF!,$I458,#REF!,$R$2)/SUMIFS(#REF!,#REF!,$I458,#REF!,$R$2),"-")</f>
        <v>-</v>
      </c>
      <c r="L458" s="169" t="str">
        <f>IFERROR(SUMIFS(#REF!,#REF!,$I458,#REF!,$R$7)/SUMIFS(#REF!,#REF!,$I458,#REF!,$R$7),"-")</f>
        <v>-</v>
      </c>
      <c r="M458" s="170" t="str">
        <f>IFERROR(SUMIFS(#REF!,#REF!,$I458,#REF!,$R$3)/SUMIFS(#REF!,#REF!,$I458,#REF!,$R$3),"-")</f>
        <v>-</v>
      </c>
      <c r="N458" s="170" t="str">
        <f>IFERROR(SUMIFS(#REF!,#REF!,$I458,#REF!,"&lt;="&amp;$R$2,#REF!,"&gt;="&amp;$S$2)/SUMIFS(#REF!,#REF!,$I458,#REF!,"&lt;="&amp;$R$2,#REF!,"&gt;="&amp;$S$2),"-")</f>
        <v>-</v>
      </c>
      <c r="O458" s="142"/>
      <c r="P458" s="140"/>
    </row>
    <row r="459" spans="1:16">
      <c r="A459" s="138"/>
      <c r="B459" s="142"/>
      <c r="C459" s="172" t="s">
        <v>721</v>
      </c>
      <c r="D459" s="166" t="s">
        <v>26</v>
      </c>
      <c r="E459" s="166" t="s">
        <v>722</v>
      </c>
      <c r="F459" s="173" t="s">
        <v>895</v>
      </c>
      <c r="G459" s="173" t="s">
        <v>895</v>
      </c>
      <c r="H459" s="173" t="s">
        <v>895</v>
      </c>
      <c r="I459" s="173" t="s">
        <v>895</v>
      </c>
      <c r="J459" s="168">
        <v>0.9</v>
      </c>
      <c r="K459" s="169" t="str">
        <f>IFERROR(SUMIFS(#REF!,#REF!,$I459,#REF!,$R$2)/SUMIFS(#REF!,#REF!,$I459,#REF!,$R$2),"-")</f>
        <v>-</v>
      </c>
      <c r="L459" s="169" t="str">
        <f>IFERROR(SUMIFS(#REF!,#REF!,$I459,#REF!,$R$7)/SUMIFS(#REF!,#REF!,$I459,#REF!,$R$7),"-")</f>
        <v>-</v>
      </c>
      <c r="M459" s="170" t="str">
        <f>IFERROR(SUMIFS(#REF!,#REF!,$I459,#REF!,$R$3)/SUMIFS(#REF!,#REF!,$I459,#REF!,$R$3),"-")</f>
        <v>-</v>
      </c>
      <c r="N459" s="170" t="str">
        <f>IFERROR(SUMIFS(#REF!,#REF!,$I459,#REF!,"&lt;="&amp;$R$2,#REF!,"&gt;="&amp;$S$2)/SUMIFS(#REF!,#REF!,$I459,#REF!,"&lt;="&amp;$R$2,#REF!,"&gt;="&amp;$S$2),"-")</f>
        <v>-</v>
      </c>
      <c r="O459" s="142"/>
      <c r="P459" s="140"/>
    </row>
    <row r="460" spans="1:16">
      <c r="A460" s="138"/>
      <c r="B460" s="142"/>
      <c r="C460" s="172" t="s">
        <v>721</v>
      </c>
      <c r="D460" s="166" t="s">
        <v>26</v>
      </c>
      <c r="E460" s="166" t="s">
        <v>722</v>
      </c>
      <c r="F460" s="173" t="s">
        <v>897</v>
      </c>
      <c r="G460" s="173" t="s">
        <v>897</v>
      </c>
      <c r="H460" s="173" t="s">
        <v>897</v>
      </c>
      <c r="I460" s="173" t="s">
        <v>897</v>
      </c>
      <c r="J460" s="168">
        <v>0.9</v>
      </c>
      <c r="K460" s="169" t="str">
        <f>IFERROR(SUMIFS(#REF!,#REF!,$I460,#REF!,$R$2)/SUMIFS(#REF!,#REF!,$I460,#REF!,$R$2),"-")</f>
        <v>-</v>
      </c>
      <c r="L460" s="169" t="str">
        <f>IFERROR(SUMIFS(#REF!,#REF!,$I460,#REF!,$R$7)/SUMIFS(#REF!,#REF!,$I460,#REF!,$R$7),"-")</f>
        <v>-</v>
      </c>
      <c r="M460" s="170" t="str">
        <f>IFERROR(SUMIFS(#REF!,#REF!,$I460,#REF!,$R$3)/SUMIFS(#REF!,#REF!,$I460,#REF!,$R$3),"-")</f>
        <v>-</v>
      </c>
      <c r="N460" s="170" t="str">
        <f>IFERROR(SUMIFS(#REF!,#REF!,$I460,#REF!,"&lt;="&amp;$R$2,#REF!,"&gt;="&amp;$S$2)/SUMIFS(#REF!,#REF!,$I460,#REF!,"&lt;="&amp;$R$2,#REF!,"&gt;="&amp;$S$2),"-")</f>
        <v>-</v>
      </c>
      <c r="O460" s="142"/>
      <c r="P460" s="140"/>
    </row>
    <row r="461" spans="1:16">
      <c r="A461" s="138"/>
      <c r="B461" s="142"/>
      <c r="C461" s="172" t="s">
        <v>721</v>
      </c>
      <c r="D461" s="166" t="s">
        <v>26</v>
      </c>
      <c r="E461" s="166" t="s">
        <v>722</v>
      </c>
      <c r="F461" s="173" t="s">
        <v>898</v>
      </c>
      <c r="G461" s="173" t="s">
        <v>898</v>
      </c>
      <c r="H461" s="173" t="s">
        <v>898</v>
      </c>
      <c r="I461" s="173" t="s">
        <v>898</v>
      </c>
      <c r="J461" s="168">
        <v>0.9</v>
      </c>
      <c r="K461" s="169" t="str">
        <f>IFERROR(SUMIFS(#REF!,#REF!,$I461,#REF!,$R$2)/SUMIFS(#REF!,#REF!,$I461,#REF!,$R$2),"-")</f>
        <v>-</v>
      </c>
      <c r="L461" s="169" t="str">
        <f>IFERROR(SUMIFS(#REF!,#REF!,$I461,#REF!,$R$7)/SUMIFS(#REF!,#REF!,$I461,#REF!,$R$7),"-")</f>
        <v>-</v>
      </c>
      <c r="M461" s="170" t="str">
        <f>IFERROR(SUMIFS(#REF!,#REF!,$I461,#REF!,$R$3)/SUMIFS(#REF!,#REF!,$I461,#REF!,$R$3),"-")</f>
        <v>-</v>
      </c>
      <c r="N461" s="170" t="str">
        <f>IFERROR(SUMIFS(#REF!,#REF!,$I461,#REF!,"&lt;="&amp;$R$2,#REF!,"&gt;="&amp;$S$2)/SUMIFS(#REF!,#REF!,$I461,#REF!,"&lt;="&amp;$R$2,#REF!,"&gt;="&amp;$S$2),"-")</f>
        <v>-</v>
      </c>
      <c r="O461" s="142"/>
      <c r="P461" s="140"/>
    </row>
    <row r="462" spans="1:16">
      <c r="A462" s="138"/>
      <c r="B462" s="142"/>
      <c r="C462" s="172" t="s">
        <v>721</v>
      </c>
      <c r="D462" s="166" t="s">
        <v>26</v>
      </c>
      <c r="E462" s="166" t="s">
        <v>722</v>
      </c>
      <c r="F462" s="173" t="s">
        <v>900</v>
      </c>
      <c r="G462" s="173" t="s">
        <v>900</v>
      </c>
      <c r="H462" s="173" t="s">
        <v>900</v>
      </c>
      <c r="I462" s="173" t="s">
        <v>900</v>
      </c>
      <c r="J462" s="168">
        <v>0.9</v>
      </c>
      <c r="K462" s="169" t="str">
        <f>IFERROR(SUMIFS(#REF!,#REF!,$I462,#REF!,$R$2)/SUMIFS(#REF!,#REF!,$I462,#REF!,$R$2),"-")</f>
        <v>-</v>
      </c>
      <c r="L462" s="169" t="str">
        <f>IFERROR(SUMIFS(#REF!,#REF!,$I462,#REF!,$R$7)/SUMIFS(#REF!,#REF!,$I462,#REF!,$R$7),"-")</f>
        <v>-</v>
      </c>
      <c r="M462" s="170" t="str">
        <f>IFERROR(SUMIFS(#REF!,#REF!,$I462,#REF!,$R$3)/SUMIFS(#REF!,#REF!,$I462,#REF!,$R$3),"-")</f>
        <v>-</v>
      </c>
      <c r="N462" s="170" t="str">
        <f>IFERROR(SUMIFS(#REF!,#REF!,$I462,#REF!,"&lt;="&amp;$R$2,#REF!,"&gt;="&amp;$S$2)/SUMIFS(#REF!,#REF!,$I462,#REF!,"&lt;="&amp;$R$2,#REF!,"&gt;="&amp;$S$2),"-")</f>
        <v>-</v>
      </c>
      <c r="O462" s="142"/>
      <c r="P462" s="140"/>
    </row>
    <row r="463" spans="1:16">
      <c r="A463" s="138"/>
      <c r="B463" s="142"/>
      <c r="C463" s="172" t="s">
        <v>721</v>
      </c>
      <c r="D463" s="166" t="s">
        <v>26</v>
      </c>
      <c r="E463" s="166" t="s">
        <v>722</v>
      </c>
      <c r="F463" s="173" t="s">
        <v>902</v>
      </c>
      <c r="G463" s="173" t="s">
        <v>902</v>
      </c>
      <c r="H463" s="173" t="s">
        <v>902</v>
      </c>
      <c r="I463" s="173" t="s">
        <v>902</v>
      </c>
      <c r="J463" s="168">
        <v>0.9</v>
      </c>
      <c r="K463" s="169" t="str">
        <f>IFERROR(SUMIFS(#REF!,#REF!,$I463,#REF!,$R$2)/SUMIFS(#REF!,#REF!,$I463,#REF!,$R$2),"-")</f>
        <v>-</v>
      </c>
      <c r="L463" s="169" t="str">
        <f>IFERROR(SUMIFS(#REF!,#REF!,$I463,#REF!,$R$7)/SUMIFS(#REF!,#REF!,$I463,#REF!,$R$7),"-")</f>
        <v>-</v>
      </c>
      <c r="M463" s="170" t="str">
        <f>IFERROR(SUMIFS(#REF!,#REF!,$I463,#REF!,$R$3)/SUMIFS(#REF!,#REF!,$I463,#REF!,$R$3),"-")</f>
        <v>-</v>
      </c>
      <c r="N463" s="170" t="str">
        <f>IFERROR(SUMIFS(#REF!,#REF!,$I463,#REF!,"&lt;="&amp;$R$2,#REF!,"&gt;="&amp;$S$2)/SUMIFS(#REF!,#REF!,$I463,#REF!,"&lt;="&amp;$R$2,#REF!,"&gt;="&amp;$S$2),"-")</f>
        <v>-</v>
      </c>
      <c r="O463" s="142"/>
      <c r="P463" s="140"/>
    </row>
    <row r="464" spans="1:16">
      <c r="A464" s="138"/>
      <c r="B464" s="142"/>
      <c r="C464" s="172" t="s">
        <v>721</v>
      </c>
      <c r="D464" s="166" t="s">
        <v>26</v>
      </c>
      <c r="E464" s="166" t="s">
        <v>722</v>
      </c>
      <c r="F464" s="173" t="s">
        <v>904</v>
      </c>
      <c r="G464" s="173" t="s">
        <v>904</v>
      </c>
      <c r="H464" s="173" t="s">
        <v>904</v>
      </c>
      <c r="I464" s="173" t="s">
        <v>904</v>
      </c>
      <c r="J464" s="168">
        <v>0.9</v>
      </c>
      <c r="K464" s="169" t="str">
        <f>IFERROR(SUMIFS(#REF!,#REF!,$I464,#REF!,$R$2)/SUMIFS(#REF!,#REF!,$I464,#REF!,$R$2),"-")</f>
        <v>-</v>
      </c>
      <c r="L464" s="169" t="str">
        <f>IFERROR(SUMIFS(#REF!,#REF!,$I464,#REF!,$R$7)/SUMIFS(#REF!,#REF!,$I464,#REF!,$R$7),"-")</f>
        <v>-</v>
      </c>
      <c r="M464" s="170" t="str">
        <f>IFERROR(SUMIFS(#REF!,#REF!,$I464,#REF!,$R$3)/SUMIFS(#REF!,#REF!,$I464,#REF!,$R$3),"-")</f>
        <v>-</v>
      </c>
      <c r="N464" s="170" t="str">
        <f>IFERROR(SUMIFS(#REF!,#REF!,$I464,#REF!,"&lt;="&amp;$R$2,#REF!,"&gt;="&amp;$S$2)/SUMIFS(#REF!,#REF!,$I464,#REF!,"&lt;="&amp;$R$2,#REF!,"&gt;="&amp;$S$2),"-")</f>
        <v>-</v>
      </c>
      <c r="O464" s="142"/>
      <c r="P464" s="140"/>
    </row>
    <row r="465" spans="1:16">
      <c r="A465" s="138"/>
      <c r="B465" s="142"/>
      <c r="C465" s="172" t="s">
        <v>721</v>
      </c>
      <c r="D465" s="166" t="s">
        <v>26</v>
      </c>
      <c r="E465" s="166" t="s">
        <v>722</v>
      </c>
      <c r="F465" s="173" t="s">
        <v>906</v>
      </c>
      <c r="G465" s="173" t="s">
        <v>906</v>
      </c>
      <c r="H465" s="173" t="s">
        <v>906</v>
      </c>
      <c r="I465" s="173" t="s">
        <v>906</v>
      </c>
      <c r="J465" s="168">
        <v>0.9</v>
      </c>
      <c r="K465" s="169" t="str">
        <f>IFERROR(SUMIFS(#REF!,#REF!,$I465,#REF!,$R$2)/SUMIFS(#REF!,#REF!,$I465,#REF!,$R$2),"-")</f>
        <v>-</v>
      </c>
      <c r="L465" s="169" t="str">
        <f>IFERROR(SUMIFS(#REF!,#REF!,$I465,#REF!,$R$7)/SUMIFS(#REF!,#REF!,$I465,#REF!,$R$7),"-")</f>
        <v>-</v>
      </c>
      <c r="M465" s="170" t="str">
        <f>IFERROR(SUMIFS(#REF!,#REF!,$I465,#REF!,$R$3)/SUMIFS(#REF!,#REF!,$I465,#REF!,$R$3),"-")</f>
        <v>-</v>
      </c>
      <c r="N465" s="170" t="str">
        <f>IFERROR(SUMIFS(#REF!,#REF!,$I465,#REF!,"&lt;="&amp;$R$2,#REF!,"&gt;="&amp;$S$2)/SUMIFS(#REF!,#REF!,$I465,#REF!,"&lt;="&amp;$R$2,#REF!,"&gt;="&amp;$S$2),"-")</f>
        <v>-</v>
      </c>
      <c r="O465" s="142"/>
      <c r="P465" s="140"/>
    </row>
    <row r="466" spans="1:16">
      <c r="A466" s="138"/>
      <c r="B466" s="142"/>
      <c r="C466" s="172" t="s">
        <v>721</v>
      </c>
      <c r="D466" s="166" t="s">
        <v>26</v>
      </c>
      <c r="E466" s="166" t="s">
        <v>722</v>
      </c>
      <c r="F466" s="173" t="s">
        <v>907</v>
      </c>
      <c r="G466" s="173" t="s">
        <v>907</v>
      </c>
      <c r="H466" s="173" t="s">
        <v>907</v>
      </c>
      <c r="I466" s="173" t="s">
        <v>907</v>
      </c>
      <c r="J466" s="168">
        <v>0.9</v>
      </c>
      <c r="K466" s="169" t="str">
        <f>IFERROR(SUMIFS(#REF!,#REF!,$I466,#REF!,$R$2)/SUMIFS(#REF!,#REF!,$I466,#REF!,$R$2),"-")</f>
        <v>-</v>
      </c>
      <c r="L466" s="169" t="str">
        <f>IFERROR(SUMIFS(#REF!,#REF!,$I466,#REF!,$R$7)/SUMIFS(#REF!,#REF!,$I466,#REF!,$R$7),"-")</f>
        <v>-</v>
      </c>
      <c r="M466" s="170" t="str">
        <f>IFERROR(SUMIFS(#REF!,#REF!,$I466,#REF!,$R$3)/SUMIFS(#REF!,#REF!,$I466,#REF!,$R$3),"-")</f>
        <v>-</v>
      </c>
      <c r="N466" s="170" t="str">
        <f>IFERROR(SUMIFS(#REF!,#REF!,$I466,#REF!,"&lt;="&amp;$R$2,#REF!,"&gt;="&amp;$S$2)/SUMIFS(#REF!,#REF!,$I466,#REF!,"&lt;="&amp;$R$2,#REF!,"&gt;="&amp;$S$2),"-")</f>
        <v>-</v>
      </c>
      <c r="O466" s="142"/>
      <c r="P466" s="140"/>
    </row>
    <row r="467" spans="1:16">
      <c r="A467" s="138"/>
      <c r="B467" s="142"/>
      <c r="C467" s="172" t="s">
        <v>721</v>
      </c>
      <c r="D467" s="166" t="s">
        <v>26</v>
      </c>
      <c r="E467" s="166" t="s">
        <v>722</v>
      </c>
      <c r="F467" s="173" t="s">
        <v>908</v>
      </c>
      <c r="G467" s="173" t="s">
        <v>908</v>
      </c>
      <c r="H467" s="173" t="s">
        <v>908</v>
      </c>
      <c r="I467" s="173" t="s">
        <v>908</v>
      </c>
      <c r="J467" s="168">
        <v>0.9</v>
      </c>
      <c r="K467" s="169" t="str">
        <f>IFERROR(SUMIFS(#REF!,#REF!,$I467,#REF!,$R$2)/SUMIFS(#REF!,#REF!,$I467,#REF!,$R$2),"-")</f>
        <v>-</v>
      </c>
      <c r="L467" s="169" t="str">
        <f>IFERROR(SUMIFS(#REF!,#REF!,$I467,#REF!,$R$7)/SUMIFS(#REF!,#REF!,$I467,#REF!,$R$7),"-")</f>
        <v>-</v>
      </c>
      <c r="M467" s="170" t="str">
        <f>IFERROR(SUMIFS(#REF!,#REF!,$I467,#REF!,$R$3)/SUMIFS(#REF!,#REF!,$I467,#REF!,$R$3),"-")</f>
        <v>-</v>
      </c>
      <c r="N467" s="170" t="str">
        <f>IFERROR(SUMIFS(#REF!,#REF!,$I467,#REF!,"&lt;="&amp;$R$2,#REF!,"&gt;="&amp;$S$2)/SUMIFS(#REF!,#REF!,$I467,#REF!,"&lt;="&amp;$R$2,#REF!,"&gt;="&amp;$S$2),"-")</f>
        <v>-</v>
      </c>
      <c r="O467" s="142"/>
      <c r="P467" s="140"/>
    </row>
    <row r="468" spans="1:16">
      <c r="A468" s="138"/>
      <c r="B468" s="142"/>
      <c r="C468" s="172" t="s">
        <v>721</v>
      </c>
      <c r="D468" s="166" t="s">
        <v>26</v>
      </c>
      <c r="E468" s="166" t="s">
        <v>722</v>
      </c>
      <c r="F468" s="173" t="s">
        <v>910</v>
      </c>
      <c r="G468" s="173" t="s">
        <v>910</v>
      </c>
      <c r="H468" s="173" t="s">
        <v>910</v>
      </c>
      <c r="I468" s="173" t="s">
        <v>910</v>
      </c>
      <c r="J468" s="168">
        <v>0.9</v>
      </c>
      <c r="K468" s="169" t="str">
        <f>IFERROR(SUMIFS(#REF!,#REF!,$I468,#REF!,$R$2)/SUMIFS(#REF!,#REF!,$I468,#REF!,$R$2),"-")</f>
        <v>-</v>
      </c>
      <c r="L468" s="169" t="str">
        <f>IFERROR(SUMIFS(#REF!,#REF!,$I468,#REF!,$R$7)/SUMIFS(#REF!,#REF!,$I468,#REF!,$R$7),"-")</f>
        <v>-</v>
      </c>
      <c r="M468" s="170" t="str">
        <f>IFERROR(SUMIFS(#REF!,#REF!,$I468,#REF!,$R$3)/SUMIFS(#REF!,#REF!,$I468,#REF!,$R$3),"-")</f>
        <v>-</v>
      </c>
      <c r="N468" s="170" t="str">
        <f>IFERROR(SUMIFS(#REF!,#REF!,$I468,#REF!,"&lt;="&amp;$R$2,#REF!,"&gt;="&amp;$S$2)/SUMIFS(#REF!,#REF!,$I468,#REF!,"&lt;="&amp;$R$2,#REF!,"&gt;="&amp;$S$2),"-")</f>
        <v>-</v>
      </c>
      <c r="O468" s="142"/>
      <c r="P468" s="140"/>
    </row>
    <row r="469" spans="1:16">
      <c r="A469" s="138"/>
      <c r="B469" s="142"/>
      <c r="C469" s="172" t="s">
        <v>721</v>
      </c>
      <c r="D469" s="166" t="s">
        <v>26</v>
      </c>
      <c r="E469" s="166" t="s">
        <v>722</v>
      </c>
      <c r="F469" s="173" t="s">
        <v>911</v>
      </c>
      <c r="G469" s="173" t="s">
        <v>911</v>
      </c>
      <c r="H469" s="173" t="s">
        <v>911</v>
      </c>
      <c r="I469" s="173" t="s">
        <v>911</v>
      </c>
      <c r="J469" s="168">
        <v>0.9</v>
      </c>
      <c r="K469" s="169" t="str">
        <f>IFERROR(SUMIFS(#REF!,#REF!,$I469,#REF!,$R$2)/SUMIFS(#REF!,#REF!,$I469,#REF!,$R$2),"-")</f>
        <v>-</v>
      </c>
      <c r="L469" s="169" t="str">
        <f>IFERROR(SUMIFS(#REF!,#REF!,$I469,#REF!,$R$7)/SUMIFS(#REF!,#REF!,$I469,#REF!,$R$7),"-")</f>
        <v>-</v>
      </c>
      <c r="M469" s="170" t="str">
        <f>IFERROR(SUMIFS(#REF!,#REF!,$I469,#REF!,$R$3)/SUMIFS(#REF!,#REF!,$I469,#REF!,$R$3),"-")</f>
        <v>-</v>
      </c>
      <c r="N469" s="170" t="str">
        <f>IFERROR(SUMIFS(#REF!,#REF!,$I469,#REF!,"&lt;="&amp;$R$2,#REF!,"&gt;="&amp;$S$2)/SUMIFS(#REF!,#REF!,$I469,#REF!,"&lt;="&amp;$R$2,#REF!,"&gt;="&amp;$S$2),"-")</f>
        <v>-</v>
      </c>
      <c r="O469" s="142"/>
      <c r="P469" s="140"/>
    </row>
    <row r="470" spans="1:16">
      <c r="A470" s="138"/>
      <c r="B470" s="142"/>
      <c r="C470" s="172" t="s">
        <v>721</v>
      </c>
      <c r="D470" s="166" t="s">
        <v>26</v>
      </c>
      <c r="E470" s="166" t="s">
        <v>722</v>
      </c>
      <c r="F470" s="173" t="s">
        <v>912</v>
      </c>
      <c r="G470" s="173" t="s">
        <v>912</v>
      </c>
      <c r="H470" s="173" t="s">
        <v>912</v>
      </c>
      <c r="I470" s="173" t="s">
        <v>912</v>
      </c>
      <c r="J470" s="168">
        <v>0.9</v>
      </c>
      <c r="K470" s="169" t="str">
        <f>IFERROR(SUMIFS(#REF!,#REF!,$I470,#REF!,$R$2)/SUMIFS(#REF!,#REF!,$I470,#REF!,$R$2),"-")</f>
        <v>-</v>
      </c>
      <c r="L470" s="169" t="str">
        <f>IFERROR(SUMIFS(#REF!,#REF!,$I470,#REF!,$R$7)/SUMIFS(#REF!,#REF!,$I470,#REF!,$R$7),"-")</f>
        <v>-</v>
      </c>
      <c r="M470" s="170" t="str">
        <f>IFERROR(SUMIFS(#REF!,#REF!,$I470,#REF!,$R$3)/SUMIFS(#REF!,#REF!,$I470,#REF!,$R$3),"-")</f>
        <v>-</v>
      </c>
      <c r="N470" s="170" t="str">
        <f>IFERROR(SUMIFS(#REF!,#REF!,$I470,#REF!,"&lt;="&amp;$R$2,#REF!,"&gt;="&amp;$S$2)/SUMIFS(#REF!,#REF!,$I470,#REF!,"&lt;="&amp;$R$2,#REF!,"&gt;="&amp;$S$2),"-")</f>
        <v>-</v>
      </c>
      <c r="O470" s="142"/>
      <c r="P470" s="140"/>
    </row>
    <row r="471" spans="1:16">
      <c r="A471" s="138"/>
      <c r="B471" s="142"/>
      <c r="C471" s="172" t="s">
        <v>721</v>
      </c>
      <c r="D471" s="166" t="s">
        <v>26</v>
      </c>
      <c r="E471" s="166" t="s">
        <v>722</v>
      </c>
      <c r="F471" s="173" t="s">
        <v>913</v>
      </c>
      <c r="G471" s="173" t="s">
        <v>913</v>
      </c>
      <c r="H471" s="173" t="s">
        <v>913</v>
      </c>
      <c r="I471" s="173" t="s">
        <v>913</v>
      </c>
      <c r="J471" s="168">
        <v>0.9</v>
      </c>
      <c r="K471" s="169" t="str">
        <f>IFERROR(SUMIFS(#REF!,#REF!,$I471,#REF!,$R$2)/SUMIFS(#REF!,#REF!,$I471,#REF!,$R$2),"-")</f>
        <v>-</v>
      </c>
      <c r="L471" s="169" t="str">
        <f>IFERROR(SUMIFS(#REF!,#REF!,$I471,#REF!,$R$7)/SUMIFS(#REF!,#REF!,$I471,#REF!,$R$7),"-")</f>
        <v>-</v>
      </c>
      <c r="M471" s="170" t="str">
        <f>IFERROR(SUMIFS(#REF!,#REF!,$I471,#REF!,$R$3)/SUMIFS(#REF!,#REF!,$I471,#REF!,$R$3),"-")</f>
        <v>-</v>
      </c>
      <c r="N471" s="170" t="str">
        <f>IFERROR(SUMIFS(#REF!,#REF!,$I471,#REF!,"&lt;="&amp;$R$2,#REF!,"&gt;="&amp;$S$2)/SUMIFS(#REF!,#REF!,$I471,#REF!,"&lt;="&amp;$R$2,#REF!,"&gt;="&amp;$S$2),"-")</f>
        <v>-</v>
      </c>
      <c r="O471" s="142"/>
      <c r="P471" s="140"/>
    </row>
    <row r="472" spans="1:16">
      <c r="A472" s="138"/>
      <c r="B472" s="142"/>
      <c r="C472" s="172" t="s">
        <v>721</v>
      </c>
      <c r="D472" s="166" t="s">
        <v>26</v>
      </c>
      <c r="E472" s="166" t="s">
        <v>722</v>
      </c>
      <c r="F472" s="173" t="s">
        <v>914</v>
      </c>
      <c r="G472" s="173" t="s">
        <v>914</v>
      </c>
      <c r="H472" s="173" t="s">
        <v>914</v>
      </c>
      <c r="I472" s="173" t="s">
        <v>914</v>
      </c>
      <c r="J472" s="168">
        <v>0.9</v>
      </c>
      <c r="K472" s="169" t="str">
        <f>IFERROR(SUMIFS(#REF!,#REF!,$I472,#REF!,$R$2)/SUMIFS(#REF!,#REF!,$I472,#REF!,$R$2),"-")</f>
        <v>-</v>
      </c>
      <c r="L472" s="169" t="str">
        <f>IFERROR(SUMIFS(#REF!,#REF!,$I472,#REF!,$R$7)/SUMIFS(#REF!,#REF!,$I472,#REF!,$R$7),"-")</f>
        <v>-</v>
      </c>
      <c r="M472" s="170" t="str">
        <f>IFERROR(SUMIFS(#REF!,#REF!,$I472,#REF!,$R$3)/SUMIFS(#REF!,#REF!,$I472,#REF!,$R$3),"-")</f>
        <v>-</v>
      </c>
      <c r="N472" s="170" t="str">
        <f>IFERROR(SUMIFS(#REF!,#REF!,$I472,#REF!,"&lt;="&amp;$R$2,#REF!,"&gt;="&amp;$S$2)/SUMIFS(#REF!,#REF!,$I472,#REF!,"&lt;="&amp;$R$2,#REF!,"&gt;="&amp;$S$2),"-")</f>
        <v>-</v>
      </c>
      <c r="O472" s="142"/>
      <c r="P472" s="140"/>
    </row>
    <row r="473" spans="1:16">
      <c r="A473" s="138"/>
      <c r="B473" s="142"/>
      <c r="C473" s="172" t="s">
        <v>721</v>
      </c>
      <c r="D473" s="166" t="s">
        <v>26</v>
      </c>
      <c r="E473" s="166" t="s">
        <v>722</v>
      </c>
      <c r="F473" s="173" t="s">
        <v>915</v>
      </c>
      <c r="G473" s="173" t="s">
        <v>915</v>
      </c>
      <c r="H473" s="173" t="s">
        <v>915</v>
      </c>
      <c r="I473" s="173" t="s">
        <v>915</v>
      </c>
      <c r="J473" s="168">
        <v>0.9</v>
      </c>
      <c r="K473" s="169" t="str">
        <f>IFERROR(SUMIFS(#REF!,#REF!,$I473,#REF!,$R$2)/SUMIFS(#REF!,#REF!,$I473,#REF!,$R$2),"-")</f>
        <v>-</v>
      </c>
      <c r="L473" s="169" t="str">
        <f>IFERROR(SUMIFS(#REF!,#REF!,$I473,#REF!,$R$7)/SUMIFS(#REF!,#REF!,$I473,#REF!,$R$7),"-")</f>
        <v>-</v>
      </c>
      <c r="M473" s="170" t="str">
        <f>IFERROR(SUMIFS(#REF!,#REF!,$I473,#REF!,$R$3)/SUMIFS(#REF!,#REF!,$I473,#REF!,$R$3),"-")</f>
        <v>-</v>
      </c>
      <c r="N473" s="170" t="str">
        <f>IFERROR(SUMIFS(#REF!,#REF!,$I473,#REF!,"&lt;="&amp;$R$2,#REF!,"&gt;="&amp;$S$2)/SUMIFS(#REF!,#REF!,$I473,#REF!,"&lt;="&amp;$R$2,#REF!,"&gt;="&amp;$S$2),"-")</f>
        <v>-</v>
      </c>
      <c r="O473" s="142"/>
      <c r="P473" s="140"/>
    </row>
    <row r="474" spans="1:16">
      <c r="A474" s="138"/>
      <c r="B474" s="142"/>
      <c r="C474" s="172" t="s">
        <v>721</v>
      </c>
      <c r="D474" s="166" t="s">
        <v>26</v>
      </c>
      <c r="E474" s="166" t="s">
        <v>722</v>
      </c>
      <c r="F474" s="173" t="s">
        <v>916</v>
      </c>
      <c r="G474" s="173" t="s">
        <v>916</v>
      </c>
      <c r="H474" s="173" t="s">
        <v>916</v>
      </c>
      <c r="I474" s="173" t="s">
        <v>916</v>
      </c>
      <c r="J474" s="168">
        <v>0.9</v>
      </c>
      <c r="K474" s="169" t="str">
        <f>IFERROR(SUMIFS(#REF!,#REF!,$I474,#REF!,$R$2)/SUMIFS(#REF!,#REF!,$I474,#REF!,$R$2),"-")</f>
        <v>-</v>
      </c>
      <c r="L474" s="169" t="str">
        <f>IFERROR(SUMIFS(#REF!,#REF!,$I474,#REF!,$R$7)/SUMIFS(#REF!,#REF!,$I474,#REF!,$R$7),"-")</f>
        <v>-</v>
      </c>
      <c r="M474" s="170" t="str">
        <f>IFERROR(SUMIFS(#REF!,#REF!,$I474,#REF!,$R$3)/SUMIFS(#REF!,#REF!,$I474,#REF!,$R$3),"-")</f>
        <v>-</v>
      </c>
      <c r="N474" s="170" t="str">
        <f>IFERROR(SUMIFS(#REF!,#REF!,$I474,#REF!,"&lt;="&amp;$R$2,#REF!,"&gt;="&amp;$S$2)/SUMIFS(#REF!,#REF!,$I474,#REF!,"&lt;="&amp;$R$2,#REF!,"&gt;="&amp;$S$2),"-")</f>
        <v>-</v>
      </c>
      <c r="O474" s="142"/>
      <c r="P474" s="140"/>
    </row>
    <row r="475" spans="1:16">
      <c r="A475" s="138"/>
      <c r="B475" s="142"/>
      <c r="C475" s="172" t="s">
        <v>721</v>
      </c>
      <c r="D475" s="166" t="s">
        <v>26</v>
      </c>
      <c r="E475" s="166" t="s">
        <v>722</v>
      </c>
      <c r="F475" s="173" t="s">
        <v>917</v>
      </c>
      <c r="G475" s="173" t="s">
        <v>917</v>
      </c>
      <c r="H475" s="173" t="s">
        <v>917</v>
      </c>
      <c r="I475" s="173" t="s">
        <v>917</v>
      </c>
      <c r="J475" s="168">
        <v>0.9</v>
      </c>
      <c r="K475" s="169" t="str">
        <f>IFERROR(SUMIFS(#REF!,#REF!,$I475,#REF!,$R$2)/SUMIFS(#REF!,#REF!,$I475,#REF!,$R$2),"-")</f>
        <v>-</v>
      </c>
      <c r="L475" s="169" t="str">
        <f>IFERROR(SUMIFS(#REF!,#REF!,$I475,#REF!,$R$7)/SUMIFS(#REF!,#REF!,$I475,#REF!,$R$7),"-")</f>
        <v>-</v>
      </c>
      <c r="M475" s="170" t="str">
        <f>IFERROR(SUMIFS(#REF!,#REF!,$I475,#REF!,$R$3)/SUMIFS(#REF!,#REF!,$I475,#REF!,$R$3),"-")</f>
        <v>-</v>
      </c>
      <c r="N475" s="170" t="str">
        <f>IFERROR(SUMIFS(#REF!,#REF!,$I475,#REF!,"&lt;="&amp;$R$2,#REF!,"&gt;="&amp;$S$2)/SUMIFS(#REF!,#REF!,$I475,#REF!,"&lt;="&amp;$R$2,#REF!,"&gt;="&amp;$S$2),"-")</f>
        <v>-</v>
      </c>
      <c r="O475" s="142"/>
      <c r="P475" s="140"/>
    </row>
    <row r="476" spans="1:16">
      <c r="A476" s="138"/>
      <c r="B476" s="142"/>
      <c r="C476" s="172" t="s">
        <v>721</v>
      </c>
      <c r="D476" s="166" t="s">
        <v>26</v>
      </c>
      <c r="E476" s="166" t="s">
        <v>722</v>
      </c>
      <c r="F476" s="173" t="s">
        <v>918</v>
      </c>
      <c r="G476" s="173" t="s">
        <v>918</v>
      </c>
      <c r="H476" s="173" t="s">
        <v>918</v>
      </c>
      <c r="I476" s="173" t="s">
        <v>918</v>
      </c>
      <c r="J476" s="168">
        <v>0.9</v>
      </c>
      <c r="K476" s="169" t="str">
        <f>IFERROR(SUMIFS(#REF!,#REF!,$I476,#REF!,$R$2)/SUMIFS(#REF!,#REF!,$I476,#REF!,$R$2),"-")</f>
        <v>-</v>
      </c>
      <c r="L476" s="169" t="str">
        <f>IFERROR(SUMIFS(#REF!,#REF!,$I476,#REF!,$R$7)/SUMIFS(#REF!,#REF!,$I476,#REF!,$R$7),"-")</f>
        <v>-</v>
      </c>
      <c r="M476" s="170" t="str">
        <f>IFERROR(SUMIFS(#REF!,#REF!,$I476,#REF!,$R$3)/SUMIFS(#REF!,#REF!,$I476,#REF!,$R$3),"-")</f>
        <v>-</v>
      </c>
      <c r="N476" s="170" t="str">
        <f>IFERROR(SUMIFS(#REF!,#REF!,$I476,#REF!,"&lt;="&amp;$R$2,#REF!,"&gt;="&amp;$S$2)/SUMIFS(#REF!,#REF!,$I476,#REF!,"&lt;="&amp;$R$2,#REF!,"&gt;="&amp;$S$2),"-")</f>
        <v>-</v>
      </c>
      <c r="O476" s="142"/>
      <c r="P476" s="140"/>
    </row>
    <row r="477" spans="1:16">
      <c r="A477" s="138"/>
      <c r="B477" s="142"/>
      <c r="C477" s="172" t="s">
        <v>721</v>
      </c>
      <c r="D477" s="166" t="s">
        <v>26</v>
      </c>
      <c r="E477" s="166" t="s">
        <v>722</v>
      </c>
      <c r="F477" s="173" t="s">
        <v>919</v>
      </c>
      <c r="G477" s="173" t="s">
        <v>919</v>
      </c>
      <c r="H477" s="173" t="s">
        <v>919</v>
      </c>
      <c r="I477" s="173" t="s">
        <v>919</v>
      </c>
      <c r="J477" s="168">
        <v>0.9</v>
      </c>
      <c r="K477" s="169" t="str">
        <f>IFERROR(SUMIFS(#REF!,#REF!,$I477,#REF!,$R$2)/SUMIFS(#REF!,#REF!,$I477,#REF!,$R$2),"-")</f>
        <v>-</v>
      </c>
      <c r="L477" s="169" t="str">
        <f>IFERROR(SUMIFS(#REF!,#REF!,$I477,#REF!,$R$7)/SUMIFS(#REF!,#REF!,$I477,#REF!,$R$7),"-")</f>
        <v>-</v>
      </c>
      <c r="M477" s="170" t="str">
        <f>IFERROR(SUMIFS(#REF!,#REF!,$I477,#REF!,$R$3)/SUMIFS(#REF!,#REF!,$I477,#REF!,$R$3),"-")</f>
        <v>-</v>
      </c>
      <c r="N477" s="170" t="str">
        <f>IFERROR(SUMIFS(#REF!,#REF!,$I477,#REF!,"&lt;="&amp;$R$2,#REF!,"&gt;="&amp;$S$2)/SUMIFS(#REF!,#REF!,$I477,#REF!,"&lt;="&amp;$R$2,#REF!,"&gt;="&amp;$S$2),"-")</f>
        <v>-</v>
      </c>
      <c r="O477" s="142"/>
      <c r="P477" s="140"/>
    </row>
    <row r="478" spans="1:16">
      <c r="A478" s="138"/>
      <c r="B478" s="142"/>
      <c r="C478" s="172" t="s">
        <v>721</v>
      </c>
      <c r="D478" s="166" t="s">
        <v>26</v>
      </c>
      <c r="E478" s="166" t="s">
        <v>722</v>
      </c>
      <c r="F478" s="173" t="s">
        <v>920</v>
      </c>
      <c r="G478" s="173" t="s">
        <v>920</v>
      </c>
      <c r="H478" s="173" t="s">
        <v>920</v>
      </c>
      <c r="I478" s="173" t="s">
        <v>920</v>
      </c>
      <c r="J478" s="168">
        <v>0.9</v>
      </c>
      <c r="K478" s="169" t="str">
        <f>IFERROR(SUMIFS(#REF!,#REF!,$I478,#REF!,$R$2)/SUMIFS(#REF!,#REF!,$I478,#REF!,$R$2),"-")</f>
        <v>-</v>
      </c>
      <c r="L478" s="169" t="str">
        <f>IFERROR(SUMIFS(#REF!,#REF!,$I478,#REF!,$R$7)/SUMIFS(#REF!,#REF!,$I478,#REF!,$R$7),"-")</f>
        <v>-</v>
      </c>
      <c r="M478" s="170" t="str">
        <f>IFERROR(SUMIFS(#REF!,#REF!,$I478,#REF!,$R$3)/SUMIFS(#REF!,#REF!,$I478,#REF!,$R$3),"-")</f>
        <v>-</v>
      </c>
      <c r="N478" s="170" t="str">
        <f>IFERROR(SUMIFS(#REF!,#REF!,$I478,#REF!,"&lt;="&amp;$R$2,#REF!,"&gt;="&amp;$S$2)/SUMIFS(#REF!,#REF!,$I478,#REF!,"&lt;="&amp;$R$2,#REF!,"&gt;="&amp;$S$2),"-")</f>
        <v>-</v>
      </c>
      <c r="O478" s="142"/>
      <c r="P478" s="140"/>
    </row>
    <row r="479" spans="1:16">
      <c r="A479" s="138"/>
      <c r="B479" s="142"/>
      <c r="C479" s="172" t="s">
        <v>721</v>
      </c>
      <c r="D479" s="166" t="s">
        <v>26</v>
      </c>
      <c r="E479" s="166" t="s">
        <v>722</v>
      </c>
      <c r="F479" s="173" t="s">
        <v>921</v>
      </c>
      <c r="G479" s="173" t="s">
        <v>921</v>
      </c>
      <c r="H479" s="173" t="s">
        <v>921</v>
      </c>
      <c r="I479" s="173" t="s">
        <v>921</v>
      </c>
      <c r="J479" s="168">
        <v>0.9</v>
      </c>
      <c r="K479" s="169" t="str">
        <f>IFERROR(SUMIFS(#REF!,#REF!,$I479,#REF!,$R$2)/SUMIFS(#REF!,#REF!,$I479,#REF!,$R$2),"-")</f>
        <v>-</v>
      </c>
      <c r="L479" s="169" t="str">
        <f>IFERROR(SUMIFS(#REF!,#REF!,$I479,#REF!,$R$7)/SUMIFS(#REF!,#REF!,$I479,#REF!,$R$7),"-")</f>
        <v>-</v>
      </c>
      <c r="M479" s="170" t="str">
        <f>IFERROR(SUMIFS(#REF!,#REF!,$I479,#REF!,$R$3)/SUMIFS(#REF!,#REF!,$I479,#REF!,$R$3),"-")</f>
        <v>-</v>
      </c>
      <c r="N479" s="170" t="str">
        <f>IFERROR(SUMIFS(#REF!,#REF!,$I479,#REF!,"&lt;="&amp;$R$2,#REF!,"&gt;="&amp;$S$2)/SUMIFS(#REF!,#REF!,$I479,#REF!,"&lt;="&amp;$R$2,#REF!,"&gt;="&amp;$S$2),"-")</f>
        <v>-</v>
      </c>
      <c r="O479" s="142"/>
      <c r="P479" s="140"/>
    </row>
    <row r="480" spans="1:16">
      <c r="A480" s="138"/>
      <c r="B480" s="142"/>
      <c r="C480" s="172" t="s">
        <v>721</v>
      </c>
      <c r="D480" s="166" t="s">
        <v>26</v>
      </c>
      <c r="E480" s="166" t="s">
        <v>722</v>
      </c>
      <c r="F480" s="173" t="s">
        <v>922</v>
      </c>
      <c r="G480" s="173" t="s">
        <v>922</v>
      </c>
      <c r="H480" s="173" t="s">
        <v>922</v>
      </c>
      <c r="I480" s="173" t="s">
        <v>922</v>
      </c>
      <c r="J480" s="168">
        <v>0.9</v>
      </c>
      <c r="K480" s="169" t="str">
        <f>IFERROR(SUMIFS(#REF!,#REF!,$I480,#REF!,$R$2)/SUMIFS(#REF!,#REF!,$I480,#REF!,$R$2),"-")</f>
        <v>-</v>
      </c>
      <c r="L480" s="169" t="str">
        <f>IFERROR(SUMIFS(#REF!,#REF!,$I480,#REF!,$R$7)/SUMIFS(#REF!,#REF!,$I480,#REF!,$R$7),"-")</f>
        <v>-</v>
      </c>
      <c r="M480" s="170" t="str">
        <f>IFERROR(SUMIFS(#REF!,#REF!,$I480,#REF!,$R$3)/SUMIFS(#REF!,#REF!,$I480,#REF!,$R$3),"-")</f>
        <v>-</v>
      </c>
      <c r="N480" s="170" t="str">
        <f>IFERROR(SUMIFS(#REF!,#REF!,$I480,#REF!,"&lt;="&amp;$R$2,#REF!,"&gt;="&amp;$S$2)/SUMIFS(#REF!,#REF!,$I480,#REF!,"&lt;="&amp;$R$2,#REF!,"&gt;="&amp;$S$2),"-")</f>
        <v>-</v>
      </c>
      <c r="O480" s="142"/>
      <c r="P480" s="140"/>
    </row>
    <row r="481" spans="1:16">
      <c r="A481" s="138"/>
      <c r="B481" s="142"/>
      <c r="C481" s="172" t="s">
        <v>721</v>
      </c>
      <c r="D481" s="166" t="s">
        <v>26</v>
      </c>
      <c r="E481" s="166" t="s">
        <v>722</v>
      </c>
      <c r="F481" s="173" t="s">
        <v>923</v>
      </c>
      <c r="G481" s="173" t="s">
        <v>923</v>
      </c>
      <c r="H481" s="173" t="s">
        <v>923</v>
      </c>
      <c r="I481" s="173" t="s">
        <v>923</v>
      </c>
      <c r="J481" s="168">
        <v>0.9</v>
      </c>
      <c r="K481" s="169" t="str">
        <f>IFERROR(SUMIFS(#REF!,#REF!,$I481,#REF!,$R$2)/SUMIFS(#REF!,#REF!,$I481,#REF!,$R$2),"-")</f>
        <v>-</v>
      </c>
      <c r="L481" s="169" t="str">
        <f>IFERROR(SUMIFS(#REF!,#REF!,$I481,#REF!,$R$7)/SUMIFS(#REF!,#REF!,$I481,#REF!,$R$7),"-")</f>
        <v>-</v>
      </c>
      <c r="M481" s="170" t="str">
        <f>IFERROR(SUMIFS(#REF!,#REF!,$I481,#REF!,$R$3)/SUMIFS(#REF!,#REF!,$I481,#REF!,$R$3),"-")</f>
        <v>-</v>
      </c>
      <c r="N481" s="170" t="str">
        <f>IFERROR(SUMIFS(#REF!,#REF!,$I481,#REF!,"&lt;="&amp;$R$2,#REF!,"&gt;="&amp;$S$2)/SUMIFS(#REF!,#REF!,$I481,#REF!,"&lt;="&amp;$R$2,#REF!,"&gt;="&amp;$S$2),"-")</f>
        <v>-</v>
      </c>
      <c r="O481" s="142"/>
      <c r="P481" s="140"/>
    </row>
    <row r="482" spans="1:16">
      <c r="A482" s="138"/>
      <c r="B482" s="142"/>
      <c r="C482" s="172" t="s">
        <v>721</v>
      </c>
      <c r="D482" s="166" t="s">
        <v>26</v>
      </c>
      <c r="E482" s="166" t="s">
        <v>722</v>
      </c>
      <c r="F482" s="173" t="s">
        <v>924</v>
      </c>
      <c r="G482" s="173" t="s">
        <v>924</v>
      </c>
      <c r="H482" s="173" t="s">
        <v>924</v>
      </c>
      <c r="I482" s="173" t="s">
        <v>924</v>
      </c>
      <c r="J482" s="168">
        <v>0.9</v>
      </c>
      <c r="K482" s="169" t="str">
        <f>IFERROR(SUMIFS(#REF!,#REF!,$I482,#REF!,$R$2)/SUMIFS(#REF!,#REF!,$I482,#REF!,$R$2),"-")</f>
        <v>-</v>
      </c>
      <c r="L482" s="169" t="str">
        <f>IFERROR(SUMIFS(#REF!,#REF!,$I482,#REF!,$R$7)/SUMIFS(#REF!,#REF!,$I482,#REF!,$R$7),"-")</f>
        <v>-</v>
      </c>
      <c r="M482" s="170" t="str">
        <f>IFERROR(SUMIFS(#REF!,#REF!,$I482,#REF!,$R$3)/SUMIFS(#REF!,#REF!,$I482,#REF!,$R$3),"-")</f>
        <v>-</v>
      </c>
      <c r="N482" s="170" t="str">
        <f>IFERROR(SUMIFS(#REF!,#REF!,$I482,#REF!,"&lt;="&amp;$R$2,#REF!,"&gt;="&amp;$S$2)/SUMIFS(#REF!,#REF!,$I482,#REF!,"&lt;="&amp;$R$2,#REF!,"&gt;="&amp;$S$2),"-")</f>
        <v>-</v>
      </c>
      <c r="O482" s="142"/>
      <c r="P482" s="140"/>
    </row>
    <row r="483" spans="1:16">
      <c r="A483" s="138"/>
      <c r="B483" s="142"/>
      <c r="C483" s="172" t="s">
        <v>721</v>
      </c>
      <c r="D483" s="166" t="s">
        <v>26</v>
      </c>
      <c r="E483" s="166" t="s">
        <v>722</v>
      </c>
      <c r="F483" s="173" t="s">
        <v>925</v>
      </c>
      <c r="G483" s="173" t="s">
        <v>925</v>
      </c>
      <c r="H483" s="173" t="s">
        <v>925</v>
      </c>
      <c r="I483" s="173" t="s">
        <v>925</v>
      </c>
      <c r="J483" s="168">
        <v>0.9</v>
      </c>
      <c r="K483" s="169" t="str">
        <f>IFERROR(SUMIFS(#REF!,#REF!,$I483,#REF!,$R$2)/SUMIFS(#REF!,#REF!,$I483,#REF!,$R$2),"-")</f>
        <v>-</v>
      </c>
      <c r="L483" s="169" t="str">
        <f>IFERROR(SUMIFS(#REF!,#REF!,$I483,#REF!,$R$7)/SUMIFS(#REF!,#REF!,$I483,#REF!,$R$7),"-")</f>
        <v>-</v>
      </c>
      <c r="M483" s="170" t="str">
        <f>IFERROR(SUMIFS(#REF!,#REF!,$I483,#REF!,$R$3)/SUMIFS(#REF!,#REF!,$I483,#REF!,$R$3),"-")</f>
        <v>-</v>
      </c>
      <c r="N483" s="170" t="str">
        <f>IFERROR(SUMIFS(#REF!,#REF!,$I483,#REF!,"&lt;="&amp;$R$2,#REF!,"&gt;="&amp;$S$2)/SUMIFS(#REF!,#REF!,$I483,#REF!,"&lt;="&amp;$R$2,#REF!,"&gt;="&amp;$S$2),"-")</f>
        <v>-</v>
      </c>
      <c r="O483" s="142"/>
      <c r="P483" s="140"/>
    </row>
    <row r="484" spans="1:16">
      <c r="A484" s="138"/>
      <c r="B484" s="142"/>
      <c r="C484" s="172" t="s">
        <v>721</v>
      </c>
      <c r="D484" s="166" t="s">
        <v>26</v>
      </c>
      <c r="E484" s="166" t="s">
        <v>722</v>
      </c>
      <c r="F484" s="173" t="s">
        <v>926</v>
      </c>
      <c r="G484" s="173" t="s">
        <v>926</v>
      </c>
      <c r="H484" s="173" t="s">
        <v>926</v>
      </c>
      <c r="I484" s="173" t="s">
        <v>926</v>
      </c>
      <c r="J484" s="168">
        <v>0.9</v>
      </c>
      <c r="K484" s="169" t="str">
        <f>IFERROR(SUMIFS(#REF!,#REF!,$I484,#REF!,$R$2)/SUMIFS(#REF!,#REF!,$I484,#REF!,$R$2),"-")</f>
        <v>-</v>
      </c>
      <c r="L484" s="169" t="str">
        <f>IFERROR(SUMIFS(#REF!,#REF!,$I484,#REF!,$R$7)/SUMIFS(#REF!,#REF!,$I484,#REF!,$R$7),"-")</f>
        <v>-</v>
      </c>
      <c r="M484" s="170" t="str">
        <f>IFERROR(SUMIFS(#REF!,#REF!,$I484,#REF!,$R$3)/SUMIFS(#REF!,#REF!,$I484,#REF!,$R$3),"-")</f>
        <v>-</v>
      </c>
      <c r="N484" s="170" t="str">
        <f>IFERROR(SUMIFS(#REF!,#REF!,$I484,#REF!,"&lt;="&amp;$R$2,#REF!,"&gt;="&amp;$S$2)/SUMIFS(#REF!,#REF!,$I484,#REF!,"&lt;="&amp;$R$2,#REF!,"&gt;="&amp;$S$2),"-")</f>
        <v>-</v>
      </c>
      <c r="O484" s="142"/>
      <c r="P484" s="140"/>
    </row>
    <row r="485" spans="1:16">
      <c r="A485" s="138"/>
      <c r="B485" s="142"/>
      <c r="C485" s="172" t="s">
        <v>721</v>
      </c>
      <c r="D485" s="166" t="s">
        <v>26</v>
      </c>
      <c r="E485" s="166" t="s">
        <v>722</v>
      </c>
      <c r="F485" s="173" t="s">
        <v>928</v>
      </c>
      <c r="G485" s="173" t="s">
        <v>928</v>
      </c>
      <c r="H485" s="173" t="s">
        <v>928</v>
      </c>
      <c r="I485" s="173" t="s">
        <v>928</v>
      </c>
      <c r="J485" s="168">
        <v>0.9</v>
      </c>
      <c r="K485" s="169" t="str">
        <f>IFERROR(SUMIFS(#REF!,#REF!,$I485,#REF!,$R$2)/SUMIFS(#REF!,#REF!,$I485,#REF!,$R$2),"-")</f>
        <v>-</v>
      </c>
      <c r="L485" s="169" t="str">
        <f>IFERROR(SUMIFS(#REF!,#REF!,$I485,#REF!,$R$7)/SUMIFS(#REF!,#REF!,$I485,#REF!,$R$7),"-")</f>
        <v>-</v>
      </c>
      <c r="M485" s="170" t="str">
        <f>IFERROR(SUMIFS(#REF!,#REF!,$I485,#REF!,$R$3)/SUMIFS(#REF!,#REF!,$I485,#REF!,$R$3),"-")</f>
        <v>-</v>
      </c>
      <c r="N485" s="170" t="str">
        <f>IFERROR(SUMIFS(#REF!,#REF!,$I485,#REF!,"&lt;="&amp;$R$2,#REF!,"&gt;="&amp;$S$2)/SUMIFS(#REF!,#REF!,$I485,#REF!,"&lt;="&amp;$R$2,#REF!,"&gt;="&amp;$S$2),"-")</f>
        <v>-</v>
      </c>
      <c r="O485" s="142"/>
      <c r="P485" s="140"/>
    </row>
    <row r="486" spans="1:16">
      <c r="A486" s="138"/>
      <c r="B486" s="142"/>
      <c r="C486" s="172" t="s">
        <v>721</v>
      </c>
      <c r="D486" s="166" t="s">
        <v>26</v>
      </c>
      <c r="E486" s="166" t="s">
        <v>722</v>
      </c>
      <c r="F486" s="173" t="s">
        <v>930</v>
      </c>
      <c r="G486" s="173" t="s">
        <v>930</v>
      </c>
      <c r="H486" s="173" t="s">
        <v>930</v>
      </c>
      <c r="I486" s="173" t="s">
        <v>930</v>
      </c>
      <c r="J486" s="168">
        <v>0.9</v>
      </c>
      <c r="K486" s="169" t="str">
        <f>IFERROR(SUMIFS(#REF!,#REF!,$I486,#REF!,$R$2)/SUMIFS(#REF!,#REF!,$I486,#REF!,$R$2),"-")</f>
        <v>-</v>
      </c>
      <c r="L486" s="169" t="str">
        <f>IFERROR(SUMIFS(#REF!,#REF!,$I486,#REF!,$R$7)/SUMIFS(#REF!,#REF!,$I486,#REF!,$R$7),"-")</f>
        <v>-</v>
      </c>
      <c r="M486" s="170" t="str">
        <f>IFERROR(SUMIFS(#REF!,#REF!,$I486,#REF!,$R$3)/SUMIFS(#REF!,#REF!,$I486,#REF!,$R$3),"-")</f>
        <v>-</v>
      </c>
      <c r="N486" s="170" t="str">
        <f>IFERROR(SUMIFS(#REF!,#REF!,$I486,#REF!,"&lt;="&amp;$R$2,#REF!,"&gt;="&amp;$S$2)/SUMIFS(#REF!,#REF!,$I486,#REF!,"&lt;="&amp;$R$2,#REF!,"&gt;="&amp;$S$2),"-")</f>
        <v>-</v>
      </c>
      <c r="O486" s="142"/>
      <c r="P486" s="140"/>
    </row>
    <row r="487" spans="1:16">
      <c r="A487" s="138"/>
      <c r="B487" s="142"/>
      <c r="C487" s="172" t="s">
        <v>721</v>
      </c>
      <c r="D487" s="166" t="s">
        <v>26</v>
      </c>
      <c r="E487" s="166" t="s">
        <v>722</v>
      </c>
      <c r="F487" s="173" t="s">
        <v>932</v>
      </c>
      <c r="G487" s="173" t="s">
        <v>932</v>
      </c>
      <c r="H487" s="173" t="s">
        <v>932</v>
      </c>
      <c r="I487" s="173" t="s">
        <v>932</v>
      </c>
      <c r="J487" s="168">
        <v>0.9</v>
      </c>
      <c r="K487" s="169" t="str">
        <f>IFERROR(SUMIFS(#REF!,#REF!,$I487,#REF!,$R$2)/SUMIFS(#REF!,#REF!,$I487,#REF!,$R$2),"-")</f>
        <v>-</v>
      </c>
      <c r="L487" s="169" t="str">
        <f>IFERROR(SUMIFS(#REF!,#REF!,$I487,#REF!,$R$7)/SUMIFS(#REF!,#REF!,$I487,#REF!,$R$7),"-")</f>
        <v>-</v>
      </c>
      <c r="M487" s="170" t="str">
        <f>IFERROR(SUMIFS(#REF!,#REF!,$I487,#REF!,$R$3)/SUMIFS(#REF!,#REF!,$I487,#REF!,$R$3),"-")</f>
        <v>-</v>
      </c>
      <c r="N487" s="170" t="str">
        <f>IFERROR(SUMIFS(#REF!,#REF!,$I487,#REF!,"&lt;="&amp;$R$2,#REF!,"&gt;="&amp;$S$2)/SUMIFS(#REF!,#REF!,$I487,#REF!,"&lt;="&amp;$R$2,#REF!,"&gt;="&amp;$S$2),"-")</f>
        <v>-</v>
      </c>
      <c r="O487" s="142"/>
      <c r="P487" s="140"/>
    </row>
    <row r="488" spans="1:16">
      <c r="A488" s="138"/>
      <c r="B488" s="142"/>
      <c r="C488" s="172" t="s">
        <v>721</v>
      </c>
      <c r="D488" s="166" t="s">
        <v>26</v>
      </c>
      <c r="E488" s="166" t="s">
        <v>722</v>
      </c>
      <c r="F488" s="173" t="s">
        <v>933</v>
      </c>
      <c r="G488" s="173" t="s">
        <v>933</v>
      </c>
      <c r="H488" s="173" t="s">
        <v>933</v>
      </c>
      <c r="I488" s="173" t="s">
        <v>933</v>
      </c>
      <c r="J488" s="168">
        <v>0.9</v>
      </c>
      <c r="K488" s="169" t="str">
        <f>IFERROR(SUMIFS(#REF!,#REF!,$I488,#REF!,$R$2)/SUMIFS(#REF!,#REF!,$I488,#REF!,$R$2),"-")</f>
        <v>-</v>
      </c>
      <c r="L488" s="169" t="str">
        <f>IFERROR(SUMIFS(#REF!,#REF!,$I488,#REF!,$R$7)/SUMIFS(#REF!,#REF!,$I488,#REF!,$R$7),"-")</f>
        <v>-</v>
      </c>
      <c r="M488" s="170" t="str">
        <f>IFERROR(SUMIFS(#REF!,#REF!,$I488,#REF!,$R$3)/SUMIFS(#REF!,#REF!,$I488,#REF!,$R$3),"-")</f>
        <v>-</v>
      </c>
      <c r="N488" s="170" t="str">
        <f>IFERROR(SUMIFS(#REF!,#REF!,$I488,#REF!,"&lt;="&amp;$R$2,#REF!,"&gt;="&amp;$S$2)/SUMIFS(#REF!,#REF!,$I488,#REF!,"&lt;="&amp;$R$2,#REF!,"&gt;="&amp;$S$2),"-")</f>
        <v>-</v>
      </c>
      <c r="O488" s="142"/>
      <c r="P488" s="140"/>
    </row>
    <row r="489" spans="1:16">
      <c r="A489" s="138"/>
      <c r="B489" s="142"/>
      <c r="C489" s="172" t="s">
        <v>721</v>
      </c>
      <c r="D489" s="166" t="s">
        <v>26</v>
      </c>
      <c r="E489" s="166" t="s">
        <v>722</v>
      </c>
      <c r="F489" s="173" t="s">
        <v>935</v>
      </c>
      <c r="G489" s="173" t="s">
        <v>935</v>
      </c>
      <c r="H489" s="173" t="s">
        <v>935</v>
      </c>
      <c r="I489" s="173" t="s">
        <v>935</v>
      </c>
      <c r="J489" s="168">
        <v>0.9</v>
      </c>
      <c r="K489" s="169" t="str">
        <f>IFERROR(SUMIFS(#REF!,#REF!,$I489,#REF!,$R$2)/SUMIFS(#REF!,#REF!,$I489,#REF!,$R$2),"-")</f>
        <v>-</v>
      </c>
      <c r="L489" s="169" t="str">
        <f>IFERROR(SUMIFS(#REF!,#REF!,$I489,#REF!,$R$7)/SUMIFS(#REF!,#REF!,$I489,#REF!,$R$7),"-")</f>
        <v>-</v>
      </c>
      <c r="M489" s="170" t="str">
        <f>IFERROR(SUMIFS(#REF!,#REF!,$I489,#REF!,$R$3)/SUMIFS(#REF!,#REF!,$I489,#REF!,$R$3),"-")</f>
        <v>-</v>
      </c>
      <c r="N489" s="170" t="str">
        <f>IFERROR(SUMIFS(#REF!,#REF!,$I489,#REF!,"&lt;="&amp;$R$2,#REF!,"&gt;="&amp;$S$2)/SUMIFS(#REF!,#REF!,$I489,#REF!,"&lt;="&amp;$R$2,#REF!,"&gt;="&amp;$S$2),"-")</f>
        <v>-</v>
      </c>
      <c r="O489" s="142"/>
      <c r="P489" s="140"/>
    </row>
    <row r="490" spans="1:16">
      <c r="A490" s="138"/>
      <c r="B490" s="142"/>
      <c r="C490" s="172" t="s">
        <v>721</v>
      </c>
      <c r="D490" s="166" t="s">
        <v>26</v>
      </c>
      <c r="E490" s="166" t="s">
        <v>722</v>
      </c>
      <c r="F490" s="173" t="s">
        <v>936</v>
      </c>
      <c r="G490" s="173" t="s">
        <v>936</v>
      </c>
      <c r="H490" s="173" t="s">
        <v>936</v>
      </c>
      <c r="I490" s="173" t="s">
        <v>936</v>
      </c>
      <c r="J490" s="168">
        <v>0.9</v>
      </c>
      <c r="K490" s="169" t="str">
        <f>IFERROR(SUMIFS(#REF!,#REF!,$I490,#REF!,$R$2)/SUMIFS(#REF!,#REF!,$I490,#REF!,$R$2),"-")</f>
        <v>-</v>
      </c>
      <c r="L490" s="169" t="str">
        <f>IFERROR(SUMIFS(#REF!,#REF!,$I490,#REF!,$R$7)/SUMIFS(#REF!,#REF!,$I490,#REF!,$R$7),"-")</f>
        <v>-</v>
      </c>
      <c r="M490" s="170" t="str">
        <f>IFERROR(SUMIFS(#REF!,#REF!,$I490,#REF!,$R$3)/SUMIFS(#REF!,#REF!,$I490,#REF!,$R$3),"-")</f>
        <v>-</v>
      </c>
      <c r="N490" s="170" t="str">
        <f>IFERROR(SUMIFS(#REF!,#REF!,$I490,#REF!,"&lt;="&amp;$R$2,#REF!,"&gt;="&amp;$S$2)/SUMIFS(#REF!,#REF!,$I490,#REF!,"&lt;="&amp;$R$2,#REF!,"&gt;="&amp;$S$2),"-")</f>
        <v>-</v>
      </c>
      <c r="O490" s="142"/>
      <c r="P490" s="140"/>
    </row>
    <row r="491" spans="1:16">
      <c r="A491" s="138"/>
      <c r="B491" s="142"/>
      <c r="C491" s="172" t="s">
        <v>721</v>
      </c>
      <c r="D491" s="166" t="s">
        <v>26</v>
      </c>
      <c r="E491" s="166" t="s">
        <v>722</v>
      </c>
      <c r="F491" s="173" t="s">
        <v>938</v>
      </c>
      <c r="G491" s="173" t="s">
        <v>938</v>
      </c>
      <c r="H491" s="173" t="s">
        <v>938</v>
      </c>
      <c r="I491" s="173" t="s">
        <v>938</v>
      </c>
      <c r="J491" s="168">
        <v>0.9</v>
      </c>
      <c r="K491" s="169" t="str">
        <f>IFERROR(SUMIFS(#REF!,#REF!,$I491,#REF!,$R$2)/SUMIFS(#REF!,#REF!,$I491,#REF!,$R$2),"-")</f>
        <v>-</v>
      </c>
      <c r="L491" s="169" t="str">
        <f>IFERROR(SUMIFS(#REF!,#REF!,$I491,#REF!,$R$7)/SUMIFS(#REF!,#REF!,$I491,#REF!,$R$7),"-")</f>
        <v>-</v>
      </c>
      <c r="M491" s="170" t="str">
        <f>IFERROR(SUMIFS(#REF!,#REF!,$I491,#REF!,$R$3)/SUMIFS(#REF!,#REF!,$I491,#REF!,$R$3),"-")</f>
        <v>-</v>
      </c>
      <c r="N491" s="170" t="str">
        <f>IFERROR(SUMIFS(#REF!,#REF!,$I491,#REF!,"&lt;="&amp;$R$2,#REF!,"&gt;="&amp;$S$2)/SUMIFS(#REF!,#REF!,$I491,#REF!,"&lt;="&amp;$R$2,#REF!,"&gt;="&amp;$S$2),"-")</f>
        <v>-</v>
      </c>
      <c r="O491" s="142"/>
      <c r="P491" s="140"/>
    </row>
    <row r="492" spans="1:16">
      <c r="A492" s="138"/>
      <c r="B492" s="142"/>
      <c r="C492" s="172" t="s">
        <v>721</v>
      </c>
      <c r="D492" s="166" t="s">
        <v>26</v>
      </c>
      <c r="E492" s="166" t="s">
        <v>722</v>
      </c>
      <c r="F492" s="173" t="s">
        <v>939</v>
      </c>
      <c r="G492" s="173" t="s">
        <v>939</v>
      </c>
      <c r="H492" s="173" t="s">
        <v>939</v>
      </c>
      <c r="I492" s="173" t="s">
        <v>939</v>
      </c>
      <c r="J492" s="168">
        <v>0.9</v>
      </c>
      <c r="K492" s="169" t="str">
        <f>IFERROR(SUMIFS(#REF!,#REF!,$I492,#REF!,$R$2)/SUMIFS(#REF!,#REF!,$I492,#REF!,$R$2),"-")</f>
        <v>-</v>
      </c>
      <c r="L492" s="169" t="str">
        <f>IFERROR(SUMIFS(#REF!,#REF!,$I492,#REF!,$R$7)/SUMIFS(#REF!,#REF!,$I492,#REF!,$R$7),"-")</f>
        <v>-</v>
      </c>
      <c r="M492" s="170" t="str">
        <f>IFERROR(SUMIFS(#REF!,#REF!,$I492,#REF!,$R$3)/SUMIFS(#REF!,#REF!,$I492,#REF!,$R$3),"-")</f>
        <v>-</v>
      </c>
      <c r="N492" s="170" t="str">
        <f>IFERROR(SUMIFS(#REF!,#REF!,$I492,#REF!,"&lt;="&amp;$R$2,#REF!,"&gt;="&amp;$S$2)/SUMIFS(#REF!,#REF!,$I492,#REF!,"&lt;="&amp;$R$2,#REF!,"&gt;="&amp;$S$2),"-")</f>
        <v>-</v>
      </c>
      <c r="O492" s="142"/>
      <c r="P492" s="140"/>
    </row>
    <row r="493" spans="1:16">
      <c r="A493" s="138"/>
      <c r="B493" s="142"/>
      <c r="C493" s="172" t="s">
        <v>721</v>
      </c>
      <c r="D493" s="166" t="s">
        <v>26</v>
      </c>
      <c r="E493" s="166" t="s">
        <v>722</v>
      </c>
      <c r="F493" s="173" t="s">
        <v>940</v>
      </c>
      <c r="G493" s="173" t="s">
        <v>940</v>
      </c>
      <c r="H493" s="173" t="s">
        <v>940</v>
      </c>
      <c r="I493" s="173" t="s">
        <v>940</v>
      </c>
      <c r="J493" s="168">
        <v>0.9</v>
      </c>
      <c r="K493" s="169" t="str">
        <f>IFERROR(SUMIFS(#REF!,#REF!,$I493,#REF!,$R$2)/SUMIFS(#REF!,#REF!,$I493,#REF!,$R$2),"-")</f>
        <v>-</v>
      </c>
      <c r="L493" s="169" t="str">
        <f>IFERROR(SUMIFS(#REF!,#REF!,$I493,#REF!,$R$7)/SUMIFS(#REF!,#REF!,$I493,#REF!,$R$7),"-")</f>
        <v>-</v>
      </c>
      <c r="M493" s="170" t="str">
        <f>IFERROR(SUMIFS(#REF!,#REF!,$I493,#REF!,$R$3)/SUMIFS(#REF!,#REF!,$I493,#REF!,$R$3),"-")</f>
        <v>-</v>
      </c>
      <c r="N493" s="170" t="str">
        <f>IFERROR(SUMIFS(#REF!,#REF!,$I493,#REF!,"&lt;="&amp;$R$2,#REF!,"&gt;="&amp;$S$2)/SUMIFS(#REF!,#REF!,$I493,#REF!,"&lt;="&amp;$R$2,#REF!,"&gt;="&amp;$S$2),"-")</f>
        <v>-</v>
      </c>
      <c r="O493" s="142"/>
      <c r="P493" s="140"/>
    </row>
    <row r="494" spans="1:16">
      <c r="A494" s="138"/>
      <c r="B494" s="142"/>
      <c r="C494" s="172" t="s">
        <v>721</v>
      </c>
      <c r="D494" s="166" t="s">
        <v>26</v>
      </c>
      <c r="E494" s="166" t="s">
        <v>722</v>
      </c>
      <c r="F494" s="173" t="s">
        <v>942</v>
      </c>
      <c r="G494" s="173" t="s">
        <v>942</v>
      </c>
      <c r="H494" s="173" t="s">
        <v>942</v>
      </c>
      <c r="I494" s="173" t="s">
        <v>942</v>
      </c>
      <c r="J494" s="168">
        <v>0.9</v>
      </c>
      <c r="K494" s="169" t="str">
        <f>IFERROR(SUMIFS(#REF!,#REF!,$I494,#REF!,$R$2)/SUMIFS(#REF!,#REF!,$I494,#REF!,$R$2),"-")</f>
        <v>-</v>
      </c>
      <c r="L494" s="169" t="str">
        <f>IFERROR(SUMIFS(#REF!,#REF!,$I494,#REF!,$R$7)/SUMIFS(#REF!,#REF!,$I494,#REF!,$R$7),"-")</f>
        <v>-</v>
      </c>
      <c r="M494" s="170" t="str">
        <f>IFERROR(SUMIFS(#REF!,#REF!,$I494,#REF!,$R$3)/SUMIFS(#REF!,#REF!,$I494,#REF!,$R$3),"-")</f>
        <v>-</v>
      </c>
      <c r="N494" s="170" t="str">
        <f>IFERROR(SUMIFS(#REF!,#REF!,$I494,#REF!,"&lt;="&amp;$R$2,#REF!,"&gt;="&amp;$S$2)/SUMIFS(#REF!,#REF!,$I494,#REF!,"&lt;="&amp;$R$2,#REF!,"&gt;="&amp;$S$2),"-")</f>
        <v>-</v>
      </c>
      <c r="O494" s="142"/>
      <c r="P494" s="140"/>
    </row>
    <row r="495" spans="1:16">
      <c r="A495" s="138"/>
      <c r="B495" s="142"/>
      <c r="C495" s="172" t="s">
        <v>721</v>
      </c>
      <c r="D495" s="166" t="s">
        <v>26</v>
      </c>
      <c r="E495" s="166" t="s">
        <v>722</v>
      </c>
      <c r="F495" s="173" t="s">
        <v>943</v>
      </c>
      <c r="G495" s="173" t="s">
        <v>943</v>
      </c>
      <c r="H495" s="173" t="s">
        <v>943</v>
      </c>
      <c r="I495" s="173" t="s">
        <v>943</v>
      </c>
      <c r="J495" s="168">
        <v>0.9</v>
      </c>
      <c r="K495" s="169" t="str">
        <f>IFERROR(SUMIFS(#REF!,#REF!,$I495,#REF!,$R$2)/SUMIFS(#REF!,#REF!,$I495,#REF!,$R$2),"-")</f>
        <v>-</v>
      </c>
      <c r="L495" s="169" t="str">
        <f>IFERROR(SUMIFS(#REF!,#REF!,$I495,#REF!,$R$7)/SUMIFS(#REF!,#REF!,$I495,#REF!,$R$7),"-")</f>
        <v>-</v>
      </c>
      <c r="M495" s="170" t="str">
        <f>IFERROR(SUMIFS(#REF!,#REF!,$I495,#REF!,$R$3)/SUMIFS(#REF!,#REF!,$I495,#REF!,$R$3),"-")</f>
        <v>-</v>
      </c>
      <c r="N495" s="170" t="str">
        <f>IFERROR(SUMIFS(#REF!,#REF!,$I495,#REF!,"&lt;="&amp;$R$2,#REF!,"&gt;="&amp;$S$2)/SUMIFS(#REF!,#REF!,$I495,#REF!,"&lt;="&amp;$R$2,#REF!,"&gt;="&amp;$S$2),"-")</f>
        <v>-</v>
      </c>
      <c r="O495" s="142"/>
      <c r="P495" s="140"/>
    </row>
    <row r="496" spans="1:16">
      <c r="A496" s="138"/>
      <c r="B496" s="142"/>
      <c r="C496" s="172" t="s">
        <v>721</v>
      </c>
      <c r="D496" s="166" t="s">
        <v>26</v>
      </c>
      <c r="E496" s="166" t="s">
        <v>722</v>
      </c>
      <c r="F496" s="173" t="s">
        <v>945</v>
      </c>
      <c r="G496" s="173" t="s">
        <v>945</v>
      </c>
      <c r="H496" s="173" t="s">
        <v>945</v>
      </c>
      <c r="I496" s="173" t="s">
        <v>945</v>
      </c>
      <c r="J496" s="168">
        <v>0.9</v>
      </c>
      <c r="K496" s="169" t="str">
        <f>IFERROR(SUMIFS(#REF!,#REF!,$I496,#REF!,$R$2)/SUMIFS(#REF!,#REF!,$I496,#REF!,$R$2),"-")</f>
        <v>-</v>
      </c>
      <c r="L496" s="169" t="str">
        <f>IFERROR(SUMIFS(#REF!,#REF!,$I496,#REF!,$R$7)/SUMIFS(#REF!,#REF!,$I496,#REF!,$R$7),"-")</f>
        <v>-</v>
      </c>
      <c r="M496" s="170" t="str">
        <f>IFERROR(SUMIFS(#REF!,#REF!,$I496,#REF!,$R$3)/SUMIFS(#REF!,#REF!,$I496,#REF!,$R$3),"-")</f>
        <v>-</v>
      </c>
      <c r="N496" s="170" t="str">
        <f>IFERROR(SUMIFS(#REF!,#REF!,$I496,#REF!,"&lt;="&amp;$R$2,#REF!,"&gt;="&amp;$S$2)/SUMIFS(#REF!,#REF!,$I496,#REF!,"&lt;="&amp;$R$2,#REF!,"&gt;="&amp;$S$2),"-")</f>
        <v>-</v>
      </c>
      <c r="O496" s="142"/>
      <c r="P496" s="140"/>
    </row>
    <row r="497" spans="1:16">
      <c r="A497" s="138"/>
      <c r="B497" s="142"/>
      <c r="C497" s="172" t="s">
        <v>721</v>
      </c>
      <c r="D497" s="166" t="s">
        <v>26</v>
      </c>
      <c r="E497" s="166" t="s">
        <v>722</v>
      </c>
      <c r="F497" s="173" t="s">
        <v>947</v>
      </c>
      <c r="G497" s="173" t="s">
        <v>947</v>
      </c>
      <c r="H497" s="173" t="s">
        <v>947</v>
      </c>
      <c r="I497" s="173" t="s">
        <v>947</v>
      </c>
      <c r="J497" s="168">
        <v>0.9</v>
      </c>
      <c r="K497" s="169" t="str">
        <f>IFERROR(SUMIFS(#REF!,#REF!,$I497,#REF!,$R$2)/SUMIFS(#REF!,#REF!,$I497,#REF!,$R$2),"-")</f>
        <v>-</v>
      </c>
      <c r="L497" s="169" t="str">
        <f>IFERROR(SUMIFS(#REF!,#REF!,$I497,#REF!,$R$7)/SUMIFS(#REF!,#REF!,$I497,#REF!,$R$7),"-")</f>
        <v>-</v>
      </c>
      <c r="M497" s="170" t="str">
        <f>IFERROR(SUMIFS(#REF!,#REF!,$I497,#REF!,$R$3)/SUMIFS(#REF!,#REF!,$I497,#REF!,$R$3),"-")</f>
        <v>-</v>
      </c>
      <c r="N497" s="170" t="str">
        <f>IFERROR(SUMIFS(#REF!,#REF!,$I497,#REF!,"&lt;="&amp;$R$2,#REF!,"&gt;="&amp;$S$2)/SUMIFS(#REF!,#REF!,$I497,#REF!,"&lt;="&amp;$R$2,#REF!,"&gt;="&amp;$S$2),"-")</f>
        <v>-</v>
      </c>
      <c r="O497" s="142"/>
      <c r="P497" s="140"/>
    </row>
    <row r="498" spans="1:16">
      <c r="A498" s="138"/>
      <c r="B498" s="142"/>
      <c r="C498" s="172" t="s">
        <v>721</v>
      </c>
      <c r="D498" s="166" t="s">
        <v>26</v>
      </c>
      <c r="E498" s="166" t="s">
        <v>722</v>
      </c>
      <c r="F498" s="173" t="s">
        <v>948</v>
      </c>
      <c r="G498" s="173" t="s">
        <v>948</v>
      </c>
      <c r="H498" s="173" t="s">
        <v>948</v>
      </c>
      <c r="I498" s="173" t="s">
        <v>948</v>
      </c>
      <c r="J498" s="168">
        <v>0.9</v>
      </c>
      <c r="K498" s="169" t="str">
        <f>IFERROR(SUMIFS(#REF!,#REF!,$I498,#REF!,$R$2)/SUMIFS(#REF!,#REF!,$I498,#REF!,$R$2),"-")</f>
        <v>-</v>
      </c>
      <c r="L498" s="169" t="str">
        <f>IFERROR(SUMIFS(#REF!,#REF!,$I498,#REF!,$R$7)/SUMIFS(#REF!,#REF!,$I498,#REF!,$R$7),"-")</f>
        <v>-</v>
      </c>
      <c r="M498" s="170" t="str">
        <f>IFERROR(SUMIFS(#REF!,#REF!,$I498,#REF!,$R$3)/SUMIFS(#REF!,#REF!,$I498,#REF!,$R$3),"-")</f>
        <v>-</v>
      </c>
      <c r="N498" s="170" t="str">
        <f>IFERROR(SUMIFS(#REF!,#REF!,$I498,#REF!,"&lt;="&amp;$R$2,#REF!,"&gt;="&amp;$S$2)/SUMIFS(#REF!,#REF!,$I498,#REF!,"&lt;="&amp;$R$2,#REF!,"&gt;="&amp;$S$2),"-")</f>
        <v>-</v>
      </c>
      <c r="O498" s="142"/>
      <c r="P498" s="140"/>
    </row>
    <row r="499" spans="1:16">
      <c r="A499" s="138"/>
      <c r="B499" s="142"/>
      <c r="C499" s="172" t="s">
        <v>721</v>
      </c>
      <c r="D499" s="166" t="s">
        <v>26</v>
      </c>
      <c r="E499" s="166" t="s">
        <v>722</v>
      </c>
      <c r="F499" s="173" t="s">
        <v>949</v>
      </c>
      <c r="G499" s="173" t="s">
        <v>949</v>
      </c>
      <c r="H499" s="173" t="s">
        <v>949</v>
      </c>
      <c r="I499" s="173" t="s">
        <v>949</v>
      </c>
      <c r="J499" s="168">
        <v>0.9</v>
      </c>
      <c r="K499" s="169" t="str">
        <f>IFERROR(SUMIFS(#REF!,#REF!,$I499,#REF!,$R$2)/SUMIFS(#REF!,#REF!,$I499,#REF!,$R$2),"-")</f>
        <v>-</v>
      </c>
      <c r="L499" s="169" t="str">
        <f>IFERROR(SUMIFS(#REF!,#REF!,$I499,#REF!,$R$7)/SUMIFS(#REF!,#REF!,$I499,#REF!,$R$7),"-")</f>
        <v>-</v>
      </c>
      <c r="M499" s="170" t="str">
        <f>IFERROR(SUMIFS(#REF!,#REF!,$I499,#REF!,$R$3)/SUMIFS(#REF!,#REF!,$I499,#REF!,$R$3),"-")</f>
        <v>-</v>
      </c>
      <c r="N499" s="170" t="str">
        <f>IFERROR(SUMIFS(#REF!,#REF!,$I499,#REF!,"&lt;="&amp;$R$2,#REF!,"&gt;="&amp;$S$2)/SUMIFS(#REF!,#REF!,$I499,#REF!,"&lt;="&amp;$R$2,#REF!,"&gt;="&amp;$S$2),"-")</f>
        <v>-</v>
      </c>
      <c r="O499" s="142"/>
      <c r="P499" s="140"/>
    </row>
    <row r="500" spans="1:16">
      <c r="A500" s="138"/>
      <c r="B500" s="142"/>
      <c r="C500" s="172" t="s">
        <v>721</v>
      </c>
      <c r="D500" s="166" t="s">
        <v>26</v>
      </c>
      <c r="E500" s="166" t="s">
        <v>722</v>
      </c>
      <c r="F500" s="173" t="s">
        <v>950</v>
      </c>
      <c r="G500" s="173" t="s">
        <v>950</v>
      </c>
      <c r="H500" s="173" t="s">
        <v>950</v>
      </c>
      <c r="I500" s="173" t="s">
        <v>950</v>
      </c>
      <c r="J500" s="168">
        <v>0.9</v>
      </c>
      <c r="K500" s="169" t="str">
        <f>IFERROR(SUMIFS(#REF!,#REF!,$I500,#REF!,$R$2)/SUMIFS(#REF!,#REF!,$I500,#REF!,$R$2),"-")</f>
        <v>-</v>
      </c>
      <c r="L500" s="169" t="str">
        <f>IFERROR(SUMIFS(#REF!,#REF!,$I500,#REF!,$R$7)/SUMIFS(#REF!,#REF!,$I500,#REF!,$R$7),"-")</f>
        <v>-</v>
      </c>
      <c r="M500" s="170" t="str">
        <f>IFERROR(SUMIFS(#REF!,#REF!,$I500,#REF!,$R$3)/SUMIFS(#REF!,#REF!,$I500,#REF!,$R$3),"-")</f>
        <v>-</v>
      </c>
      <c r="N500" s="170" t="str">
        <f>IFERROR(SUMIFS(#REF!,#REF!,$I500,#REF!,"&lt;="&amp;$R$2,#REF!,"&gt;="&amp;$S$2)/SUMIFS(#REF!,#REF!,$I500,#REF!,"&lt;="&amp;$R$2,#REF!,"&gt;="&amp;$S$2),"-")</f>
        <v>-</v>
      </c>
      <c r="O500" s="142"/>
      <c r="P500" s="140"/>
    </row>
    <row r="501" spans="1:16">
      <c r="A501" s="138"/>
      <c r="B501" s="142"/>
      <c r="C501" s="172" t="s">
        <v>721</v>
      </c>
      <c r="D501" s="166" t="s">
        <v>26</v>
      </c>
      <c r="E501" s="166" t="s">
        <v>722</v>
      </c>
      <c r="F501" s="173" t="s">
        <v>951</v>
      </c>
      <c r="G501" s="173" t="s">
        <v>951</v>
      </c>
      <c r="H501" s="173" t="s">
        <v>951</v>
      </c>
      <c r="I501" s="173" t="s">
        <v>951</v>
      </c>
      <c r="J501" s="168">
        <v>0.9</v>
      </c>
      <c r="K501" s="169" t="str">
        <f>IFERROR(SUMIFS(#REF!,#REF!,$I501,#REF!,$R$2)/SUMIFS(#REF!,#REF!,$I501,#REF!,$R$2),"-")</f>
        <v>-</v>
      </c>
      <c r="L501" s="169" t="str">
        <f>IFERROR(SUMIFS(#REF!,#REF!,$I501,#REF!,$R$7)/SUMIFS(#REF!,#REF!,$I501,#REF!,$R$7),"-")</f>
        <v>-</v>
      </c>
      <c r="M501" s="170" t="str">
        <f>IFERROR(SUMIFS(#REF!,#REF!,$I501,#REF!,$R$3)/SUMIFS(#REF!,#REF!,$I501,#REF!,$R$3),"-")</f>
        <v>-</v>
      </c>
      <c r="N501" s="170" t="str">
        <f>IFERROR(SUMIFS(#REF!,#REF!,$I501,#REF!,"&lt;="&amp;$R$2,#REF!,"&gt;="&amp;$S$2)/SUMIFS(#REF!,#REF!,$I501,#REF!,"&lt;="&amp;$R$2,#REF!,"&gt;="&amp;$S$2),"-")</f>
        <v>-</v>
      </c>
      <c r="O501" s="142"/>
      <c r="P501" s="140"/>
    </row>
    <row r="502" spans="1:16">
      <c r="A502" s="138"/>
      <c r="B502" s="142"/>
      <c r="C502" s="172" t="s">
        <v>721</v>
      </c>
      <c r="D502" s="166" t="s">
        <v>26</v>
      </c>
      <c r="E502" s="166" t="s">
        <v>722</v>
      </c>
      <c r="F502" s="173" t="s">
        <v>952</v>
      </c>
      <c r="G502" s="173" t="s">
        <v>952</v>
      </c>
      <c r="H502" s="173" t="s">
        <v>952</v>
      </c>
      <c r="I502" s="173" t="s">
        <v>952</v>
      </c>
      <c r="J502" s="168">
        <v>0.9</v>
      </c>
      <c r="K502" s="169" t="str">
        <f>IFERROR(SUMIFS(#REF!,#REF!,$I502,#REF!,$R$2)/SUMIFS(#REF!,#REF!,$I502,#REF!,$R$2),"-")</f>
        <v>-</v>
      </c>
      <c r="L502" s="169" t="str">
        <f>IFERROR(SUMIFS(#REF!,#REF!,$I502,#REF!,$R$7)/SUMIFS(#REF!,#REF!,$I502,#REF!,$R$7),"-")</f>
        <v>-</v>
      </c>
      <c r="M502" s="170" t="str">
        <f>IFERROR(SUMIFS(#REF!,#REF!,$I502,#REF!,$R$3)/SUMIFS(#REF!,#REF!,$I502,#REF!,$R$3),"-")</f>
        <v>-</v>
      </c>
      <c r="N502" s="170" t="str">
        <f>IFERROR(SUMIFS(#REF!,#REF!,$I502,#REF!,"&lt;="&amp;$R$2,#REF!,"&gt;="&amp;$S$2)/SUMIFS(#REF!,#REF!,$I502,#REF!,"&lt;="&amp;$R$2,#REF!,"&gt;="&amp;$S$2),"-")</f>
        <v>-</v>
      </c>
      <c r="O502" s="142"/>
      <c r="P502" s="140"/>
    </row>
    <row r="503" spans="1:16">
      <c r="A503" s="138"/>
      <c r="B503" s="142"/>
      <c r="C503" s="172" t="s">
        <v>721</v>
      </c>
      <c r="D503" s="166" t="s">
        <v>26</v>
      </c>
      <c r="E503" s="166" t="s">
        <v>722</v>
      </c>
      <c r="F503" s="173" t="s">
        <v>953</v>
      </c>
      <c r="G503" s="173" t="s">
        <v>953</v>
      </c>
      <c r="H503" s="173" t="s">
        <v>953</v>
      </c>
      <c r="I503" s="173" t="s">
        <v>953</v>
      </c>
      <c r="J503" s="168">
        <v>0.9</v>
      </c>
      <c r="K503" s="169" t="str">
        <f>IFERROR(SUMIFS(#REF!,#REF!,$I503,#REF!,$R$2)/SUMIFS(#REF!,#REF!,$I503,#REF!,$R$2),"-")</f>
        <v>-</v>
      </c>
      <c r="L503" s="169" t="str">
        <f>IFERROR(SUMIFS(#REF!,#REF!,$I503,#REF!,$R$7)/SUMIFS(#REF!,#REF!,$I503,#REF!,$R$7),"-")</f>
        <v>-</v>
      </c>
      <c r="M503" s="170" t="str">
        <f>IFERROR(SUMIFS(#REF!,#REF!,$I503,#REF!,$R$3)/SUMIFS(#REF!,#REF!,$I503,#REF!,$R$3),"-")</f>
        <v>-</v>
      </c>
      <c r="N503" s="170" t="str">
        <f>IFERROR(SUMIFS(#REF!,#REF!,$I503,#REF!,"&lt;="&amp;$R$2,#REF!,"&gt;="&amp;$S$2)/SUMIFS(#REF!,#REF!,$I503,#REF!,"&lt;="&amp;$R$2,#REF!,"&gt;="&amp;$S$2),"-")</f>
        <v>-</v>
      </c>
      <c r="O503" s="142"/>
      <c r="P503" s="140"/>
    </row>
    <row r="504" spans="1:16">
      <c r="A504" s="138"/>
      <c r="B504" s="142"/>
      <c r="C504" s="172" t="s">
        <v>721</v>
      </c>
      <c r="D504" s="166" t="s">
        <v>26</v>
      </c>
      <c r="E504" s="166" t="s">
        <v>722</v>
      </c>
      <c r="F504" s="173" t="s">
        <v>954</v>
      </c>
      <c r="G504" s="173" t="s">
        <v>954</v>
      </c>
      <c r="H504" s="173" t="s">
        <v>954</v>
      </c>
      <c r="I504" s="173" t="s">
        <v>954</v>
      </c>
      <c r="J504" s="168">
        <v>0.9</v>
      </c>
      <c r="K504" s="169" t="str">
        <f>IFERROR(SUMIFS(#REF!,#REF!,$I504,#REF!,$R$2)/SUMIFS(#REF!,#REF!,$I504,#REF!,$R$2),"-")</f>
        <v>-</v>
      </c>
      <c r="L504" s="169" t="str">
        <f>IFERROR(SUMIFS(#REF!,#REF!,$I504,#REF!,$R$7)/SUMIFS(#REF!,#REF!,$I504,#REF!,$R$7),"-")</f>
        <v>-</v>
      </c>
      <c r="M504" s="170" t="str">
        <f>IFERROR(SUMIFS(#REF!,#REF!,$I504,#REF!,$R$3)/SUMIFS(#REF!,#REF!,$I504,#REF!,$R$3),"-")</f>
        <v>-</v>
      </c>
      <c r="N504" s="170" t="str">
        <f>IFERROR(SUMIFS(#REF!,#REF!,$I504,#REF!,"&lt;="&amp;$R$2,#REF!,"&gt;="&amp;$S$2)/SUMIFS(#REF!,#REF!,$I504,#REF!,"&lt;="&amp;$R$2,#REF!,"&gt;="&amp;$S$2),"-")</f>
        <v>-</v>
      </c>
      <c r="O504" s="142"/>
      <c r="P504" s="140"/>
    </row>
    <row r="505" spans="1:16">
      <c r="A505" s="138"/>
      <c r="B505" s="142"/>
      <c r="C505" s="172" t="s">
        <v>721</v>
      </c>
      <c r="D505" s="166" t="s">
        <v>26</v>
      </c>
      <c r="E505" s="166" t="s">
        <v>722</v>
      </c>
      <c r="F505" s="173" t="s">
        <v>955</v>
      </c>
      <c r="G505" s="173" t="s">
        <v>955</v>
      </c>
      <c r="H505" s="173" t="s">
        <v>955</v>
      </c>
      <c r="I505" s="173" t="s">
        <v>955</v>
      </c>
      <c r="J505" s="168">
        <v>0.9</v>
      </c>
      <c r="K505" s="169" t="str">
        <f>IFERROR(SUMIFS(#REF!,#REF!,$I505,#REF!,$R$2)/SUMIFS(#REF!,#REF!,$I505,#REF!,$R$2),"-")</f>
        <v>-</v>
      </c>
      <c r="L505" s="169" t="str">
        <f>IFERROR(SUMIFS(#REF!,#REF!,$I505,#REF!,$R$7)/SUMIFS(#REF!,#REF!,$I505,#REF!,$R$7),"-")</f>
        <v>-</v>
      </c>
      <c r="M505" s="170" t="str">
        <f>IFERROR(SUMIFS(#REF!,#REF!,$I505,#REF!,$R$3)/SUMIFS(#REF!,#REF!,$I505,#REF!,$R$3),"-")</f>
        <v>-</v>
      </c>
      <c r="N505" s="170" t="str">
        <f>IFERROR(SUMIFS(#REF!,#REF!,$I505,#REF!,"&lt;="&amp;$R$2,#REF!,"&gt;="&amp;$S$2)/SUMIFS(#REF!,#REF!,$I505,#REF!,"&lt;="&amp;$R$2,#REF!,"&gt;="&amp;$S$2),"-")</f>
        <v>-</v>
      </c>
      <c r="O505" s="142"/>
      <c r="P505" s="140"/>
    </row>
    <row r="506" spans="1:16">
      <c r="A506" s="138"/>
      <c r="B506" s="142"/>
      <c r="C506" s="172" t="s">
        <v>721</v>
      </c>
      <c r="D506" s="166" t="s">
        <v>26</v>
      </c>
      <c r="E506" s="166" t="s">
        <v>722</v>
      </c>
      <c r="F506" s="173" t="s">
        <v>956</v>
      </c>
      <c r="G506" s="173" t="s">
        <v>956</v>
      </c>
      <c r="H506" s="173" t="s">
        <v>956</v>
      </c>
      <c r="I506" s="173" t="s">
        <v>956</v>
      </c>
      <c r="J506" s="168">
        <v>0.9</v>
      </c>
      <c r="K506" s="169" t="str">
        <f>IFERROR(SUMIFS(#REF!,#REF!,$I506,#REF!,$R$2)/SUMIFS(#REF!,#REF!,$I506,#REF!,$R$2),"-")</f>
        <v>-</v>
      </c>
      <c r="L506" s="169" t="str">
        <f>IFERROR(SUMIFS(#REF!,#REF!,$I506,#REF!,$R$7)/SUMIFS(#REF!,#REF!,$I506,#REF!,$R$7),"-")</f>
        <v>-</v>
      </c>
      <c r="M506" s="170" t="str">
        <f>IFERROR(SUMIFS(#REF!,#REF!,$I506,#REF!,$R$3)/SUMIFS(#REF!,#REF!,$I506,#REF!,$R$3),"-")</f>
        <v>-</v>
      </c>
      <c r="N506" s="170" t="str">
        <f>IFERROR(SUMIFS(#REF!,#REF!,$I506,#REF!,"&lt;="&amp;$R$2,#REF!,"&gt;="&amp;$S$2)/SUMIFS(#REF!,#REF!,$I506,#REF!,"&lt;="&amp;$R$2,#REF!,"&gt;="&amp;$S$2),"-")</f>
        <v>-</v>
      </c>
      <c r="O506" s="142"/>
      <c r="P506" s="140"/>
    </row>
    <row r="507" spans="1:16">
      <c r="A507" s="138"/>
      <c r="B507" s="142"/>
      <c r="C507" s="172" t="s">
        <v>721</v>
      </c>
      <c r="D507" s="166" t="s">
        <v>26</v>
      </c>
      <c r="E507" s="166" t="s">
        <v>722</v>
      </c>
      <c r="F507" s="173" t="s">
        <v>957</v>
      </c>
      <c r="G507" s="173" t="s">
        <v>957</v>
      </c>
      <c r="H507" s="173" t="s">
        <v>957</v>
      </c>
      <c r="I507" s="173" t="s">
        <v>957</v>
      </c>
      <c r="J507" s="168">
        <v>0.9</v>
      </c>
      <c r="K507" s="169" t="str">
        <f>IFERROR(SUMIFS(#REF!,#REF!,$I507,#REF!,$R$2)/SUMIFS(#REF!,#REF!,$I507,#REF!,$R$2),"-")</f>
        <v>-</v>
      </c>
      <c r="L507" s="169" t="str">
        <f>IFERROR(SUMIFS(#REF!,#REF!,$I507,#REF!,$R$7)/SUMIFS(#REF!,#REF!,$I507,#REF!,$R$7),"-")</f>
        <v>-</v>
      </c>
      <c r="M507" s="170" t="str">
        <f>IFERROR(SUMIFS(#REF!,#REF!,$I507,#REF!,$R$3)/SUMIFS(#REF!,#REF!,$I507,#REF!,$R$3),"-")</f>
        <v>-</v>
      </c>
      <c r="N507" s="170" t="str">
        <f>IFERROR(SUMIFS(#REF!,#REF!,$I507,#REF!,"&lt;="&amp;$R$2,#REF!,"&gt;="&amp;$S$2)/SUMIFS(#REF!,#REF!,$I507,#REF!,"&lt;="&amp;$R$2,#REF!,"&gt;="&amp;$S$2),"-")</f>
        <v>-</v>
      </c>
      <c r="O507" s="142"/>
      <c r="P507" s="140"/>
    </row>
    <row r="508" spans="1:16">
      <c r="A508" s="138"/>
      <c r="B508" s="142"/>
      <c r="C508" s="172" t="s">
        <v>721</v>
      </c>
      <c r="D508" s="166" t="s">
        <v>26</v>
      </c>
      <c r="E508" s="166" t="s">
        <v>722</v>
      </c>
      <c r="F508" s="173" t="s">
        <v>958</v>
      </c>
      <c r="G508" s="173" t="s">
        <v>958</v>
      </c>
      <c r="H508" s="173" t="s">
        <v>958</v>
      </c>
      <c r="I508" s="173" t="s">
        <v>958</v>
      </c>
      <c r="J508" s="168">
        <v>0.9</v>
      </c>
      <c r="K508" s="169" t="str">
        <f>IFERROR(SUMIFS(#REF!,#REF!,$I508,#REF!,$R$2)/SUMIFS(#REF!,#REF!,$I508,#REF!,$R$2),"-")</f>
        <v>-</v>
      </c>
      <c r="L508" s="169" t="str">
        <f>IFERROR(SUMIFS(#REF!,#REF!,$I508,#REF!,$R$7)/SUMIFS(#REF!,#REF!,$I508,#REF!,$R$7),"-")</f>
        <v>-</v>
      </c>
      <c r="M508" s="170" t="str">
        <f>IFERROR(SUMIFS(#REF!,#REF!,$I508,#REF!,$R$3)/SUMIFS(#REF!,#REF!,$I508,#REF!,$R$3),"-")</f>
        <v>-</v>
      </c>
      <c r="N508" s="170" t="str">
        <f>IFERROR(SUMIFS(#REF!,#REF!,$I508,#REF!,"&lt;="&amp;$R$2,#REF!,"&gt;="&amp;$S$2)/SUMIFS(#REF!,#REF!,$I508,#REF!,"&lt;="&amp;$R$2,#REF!,"&gt;="&amp;$S$2),"-")</f>
        <v>-</v>
      </c>
      <c r="O508" s="142"/>
      <c r="P508" s="140"/>
    </row>
    <row r="509" spans="1:16">
      <c r="A509" s="138"/>
      <c r="B509" s="142"/>
      <c r="C509" s="172" t="s">
        <v>721</v>
      </c>
      <c r="D509" s="166" t="s">
        <v>26</v>
      </c>
      <c r="E509" s="166" t="s">
        <v>722</v>
      </c>
      <c r="F509" s="173" t="s">
        <v>959</v>
      </c>
      <c r="G509" s="173" t="s">
        <v>959</v>
      </c>
      <c r="H509" s="173" t="s">
        <v>959</v>
      </c>
      <c r="I509" s="173" t="s">
        <v>959</v>
      </c>
      <c r="J509" s="168">
        <v>0.9</v>
      </c>
      <c r="K509" s="169" t="str">
        <f>IFERROR(SUMIFS(#REF!,#REF!,$I509,#REF!,$R$2)/SUMIFS(#REF!,#REF!,$I509,#REF!,$R$2),"-")</f>
        <v>-</v>
      </c>
      <c r="L509" s="169" t="str">
        <f>IFERROR(SUMIFS(#REF!,#REF!,$I509,#REF!,$R$7)/SUMIFS(#REF!,#REF!,$I509,#REF!,$R$7),"-")</f>
        <v>-</v>
      </c>
      <c r="M509" s="170" t="str">
        <f>IFERROR(SUMIFS(#REF!,#REF!,$I509,#REF!,$R$3)/SUMIFS(#REF!,#REF!,$I509,#REF!,$R$3),"-")</f>
        <v>-</v>
      </c>
      <c r="N509" s="170" t="str">
        <f>IFERROR(SUMIFS(#REF!,#REF!,$I509,#REF!,"&lt;="&amp;$R$2,#REF!,"&gt;="&amp;$S$2)/SUMIFS(#REF!,#REF!,$I509,#REF!,"&lt;="&amp;$R$2,#REF!,"&gt;="&amp;$S$2),"-")</f>
        <v>-</v>
      </c>
      <c r="O509" s="142"/>
      <c r="P509" s="140"/>
    </row>
    <row r="510" spans="1:16">
      <c r="A510" s="138"/>
      <c r="B510" s="142"/>
      <c r="C510" s="172" t="s">
        <v>721</v>
      </c>
      <c r="D510" s="166" t="s">
        <v>26</v>
      </c>
      <c r="E510" s="166" t="s">
        <v>722</v>
      </c>
      <c r="F510" s="173" t="s">
        <v>961</v>
      </c>
      <c r="G510" s="173" t="s">
        <v>961</v>
      </c>
      <c r="H510" s="173" t="s">
        <v>961</v>
      </c>
      <c r="I510" s="173" t="s">
        <v>961</v>
      </c>
      <c r="J510" s="168">
        <v>0.9</v>
      </c>
      <c r="K510" s="169" t="str">
        <f>IFERROR(SUMIFS(#REF!,#REF!,$I510,#REF!,$R$2)/SUMIFS(#REF!,#REF!,$I510,#REF!,$R$2),"-")</f>
        <v>-</v>
      </c>
      <c r="L510" s="169" t="str">
        <f>IFERROR(SUMIFS(#REF!,#REF!,$I510,#REF!,$R$7)/SUMIFS(#REF!,#REF!,$I510,#REF!,$R$7),"-")</f>
        <v>-</v>
      </c>
      <c r="M510" s="170" t="str">
        <f>IFERROR(SUMIFS(#REF!,#REF!,$I510,#REF!,$R$3)/SUMIFS(#REF!,#REF!,$I510,#REF!,$R$3),"-")</f>
        <v>-</v>
      </c>
      <c r="N510" s="170" t="str">
        <f>IFERROR(SUMIFS(#REF!,#REF!,$I510,#REF!,"&lt;="&amp;$R$2,#REF!,"&gt;="&amp;$S$2)/SUMIFS(#REF!,#REF!,$I510,#REF!,"&lt;="&amp;$R$2,#REF!,"&gt;="&amp;$S$2),"-")</f>
        <v>-</v>
      </c>
      <c r="O510" s="142"/>
      <c r="P510" s="140"/>
    </row>
    <row r="511" spans="1:16">
      <c r="A511" s="138"/>
      <c r="B511" s="142"/>
      <c r="C511" s="172" t="s">
        <v>721</v>
      </c>
      <c r="D511" s="166" t="s">
        <v>26</v>
      </c>
      <c r="E511" s="166" t="s">
        <v>722</v>
      </c>
      <c r="F511" s="173" t="s">
        <v>962</v>
      </c>
      <c r="G511" s="173" t="s">
        <v>962</v>
      </c>
      <c r="H511" s="173" t="s">
        <v>962</v>
      </c>
      <c r="I511" s="173" t="s">
        <v>962</v>
      </c>
      <c r="J511" s="168">
        <v>0.9</v>
      </c>
      <c r="K511" s="169" t="str">
        <f>IFERROR(SUMIFS(#REF!,#REF!,$I511,#REF!,$R$2)/SUMIFS(#REF!,#REF!,$I511,#REF!,$R$2),"-")</f>
        <v>-</v>
      </c>
      <c r="L511" s="169" t="str">
        <f>IFERROR(SUMIFS(#REF!,#REF!,$I511,#REF!,$R$7)/SUMIFS(#REF!,#REF!,$I511,#REF!,$R$7),"-")</f>
        <v>-</v>
      </c>
      <c r="M511" s="170" t="str">
        <f>IFERROR(SUMIFS(#REF!,#REF!,$I511,#REF!,$R$3)/SUMIFS(#REF!,#REF!,$I511,#REF!,$R$3),"-")</f>
        <v>-</v>
      </c>
      <c r="N511" s="170" t="str">
        <f>IFERROR(SUMIFS(#REF!,#REF!,$I511,#REF!,"&lt;="&amp;$R$2,#REF!,"&gt;="&amp;$S$2)/SUMIFS(#REF!,#REF!,$I511,#REF!,"&lt;="&amp;$R$2,#REF!,"&gt;="&amp;$S$2),"-")</f>
        <v>-</v>
      </c>
      <c r="O511" s="142"/>
      <c r="P511" s="140"/>
    </row>
    <row r="512" spans="1:16">
      <c r="A512" s="138"/>
      <c r="B512" s="142"/>
      <c r="C512" s="172" t="s">
        <v>721</v>
      </c>
      <c r="D512" s="166" t="s">
        <v>26</v>
      </c>
      <c r="E512" s="166" t="s">
        <v>722</v>
      </c>
      <c r="F512" s="173" t="s">
        <v>963</v>
      </c>
      <c r="G512" s="173" t="s">
        <v>963</v>
      </c>
      <c r="H512" s="173" t="s">
        <v>963</v>
      </c>
      <c r="I512" s="173" t="s">
        <v>963</v>
      </c>
      <c r="J512" s="168">
        <v>0.9</v>
      </c>
      <c r="K512" s="169" t="str">
        <f>IFERROR(SUMIFS(#REF!,#REF!,$I512,#REF!,$R$2)/SUMIFS(#REF!,#REF!,$I512,#REF!,$R$2),"-")</f>
        <v>-</v>
      </c>
      <c r="L512" s="169" t="str">
        <f>IFERROR(SUMIFS(#REF!,#REF!,$I512,#REF!,$R$7)/SUMIFS(#REF!,#REF!,$I512,#REF!,$R$7),"-")</f>
        <v>-</v>
      </c>
      <c r="M512" s="170" t="str">
        <f>IFERROR(SUMIFS(#REF!,#REF!,$I512,#REF!,$R$3)/SUMIFS(#REF!,#REF!,$I512,#REF!,$R$3),"-")</f>
        <v>-</v>
      </c>
      <c r="N512" s="170" t="str">
        <f>IFERROR(SUMIFS(#REF!,#REF!,$I512,#REF!,"&lt;="&amp;$R$2,#REF!,"&gt;="&amp;$S$2)/SUMIFS(#REF!,#REF!,$I512,#REF!,"&lt;="&amp;$R$2,#REF!,"&gt;="&amp;$S$2),"-")</f>
        <v>-</v>
      </c>
      <c r="O512" s="142"/>
      <c r="P512" s="140"/>
    </row>
    <row r="513" spans="1:16">
      <c r="A513" s="138"/>
      <c r="B513" s="142"/>
      <c r="C513" s="172" t="s">
        <v>721</v>
      </c>
      <c r="D513" s="166" t="s">
        <v>26</v>
      </c>
      <c r="E513" s="166" t="s">
        <v>722</v>
      </c>
      <c r="F513" s="173" t="s">
        <v>965</v>
      </c>
      <c r="G513" s="173" t="s">
        <v>965</v>
      </c>
      <c r="H513" s="173" t="s">
        <v>965</v>
      </c>
      <c r="I513" s="173" t="s">
        <v>965</v>
      </c>
      <c r="J513" s="168">
        <v>0.9</v>
      </c>
      <c r="K513" s="169" t="str">
        <f>IFERROR(SUMIFS(#REF!,#REF!,$I513,#REF!,$R$2)/SUMIFS(#REF!,#REF!,$I513,#REF!,$R$2),"-")</f>
        <v>-</v>
      </c>
      <c r="L513" s="169" t="str">
        <f>IFERROR(SUMIFS(#REF!,#REF!,$I513,#REF!,$R$7)/SUMIFS(#REF!,#REF!,$I513,#REF!,$R$7),"-")</f>
        <v>-</v>
      </c>
      <c r="M513" s="170" t="str">
        <f>IFERROR(SUMIFS(#REF!,#REF!,$I513,#REF!,$R$3)/SUMIFS(#REF!,#REF!,$I513,#REF!,$R$3),"-")</f>
        <v>-</v>
      </c>
      <c r="N513" s="170" t="str">
        <f>IFERROR(SUMIFS(#REF!,#REF!,$I513,#REF!,"&lt;="&amp;$R$2,#REF!,"&gt;="&amp;$S$2)/SUMIFS(#REF!,#REF!,$I513,#REF!,"&lt;="&amp;$R$2,#REF!,"&gt;="&amp;$S$2),"-")</f>
        <v>-</v>
      </c>
      <c r="O513" s="142"/>
      <c r="P513" s="140"/>
    </row>
    <row r="514" spans="1:16">
      <c r="A514" s="138"/>
      <c r="B514" s="142"/>
      <c r="C514" s="172" t="s">
        <v>721</v>
      </c>
      <c r="D514" s="166" t="s">
        <v>26</v>
      </c>
      <c r="E514" s="166" t="s">
        <v>722</v>
      </c>
      <c r="F514" s="173" t="s">
        <v>966</v>
      </c>
      <c r="G514" s="173" t="s">
        <v>966</v>
      </c>
      <c r="H514" s="173" t="s">
        <v>966</v>
      </c>
      <c r="I514" s="173" t="s">
        <v>966</v>
      </c>
      <c r="J514" s="168">
        <v>0.9</v>
      </c>
      <c r="K514" s="169" t="str">
        <f>IFERROR(SUMIFS(#REF!,#REF!,$I514,#REF!,$R$2)/SUMIFS(#REF!,#REF!,$I514,#REF!,$R$2),"-")</f>
        <v>-</v>
      </c>
      <c r="L514" s="169" t="str">
        <f>IFERROR(SUMIFS(#REF!,#REF!,$I514,#REF!,$R$7)/SUMIFS(#REF!,#REF!,$I514,#REF!,$R$7),"-")</f>
        <v>-</v>
      </c>
      <c r="M514" s="170" t="str">
        <f>IFERROR(SUMIFS(#REF!,#REF!,$I514,#REF!,$R$3)/SUMIFS(#REF!,#REF!,$I514,#REF!,$R$3),"-")</f>
        <v>-</v>
      </c>
      <c r="N514" s="170" t="str">
        <f>IFERROR(SUMIFS(#REF!,#REF!,$I514,#REF!,"&lt;="&amp;$R$2,#REF!,"&gt;="&amp;$S$2)/SUMIFS(#REF!,#REF!,$I514,#REF!,"&lt;="&amp;$R$2,#REF!,"&gt;="&amp;$S$2),"-")</f>
        <v>-</v>
      </c>
      <c r="O514" s="142"/>
      <c r="P514" s="140"/>
    </row>
    <row r="515" spans="1:16">
      <c r="A515" s="138"/>
      <c r="B515" s="142"/>
      <c r="C515" s="172" t="s">
        <v>721</v>
      </c>
      <c r="D515" s="166" t="s">
        <v>26</v>
      </c>
      <c r="E515" s="166" t="s">
        <v>722</v>
      </c>
      <c r="F515" s="173" t="s">
        <v>968</v>
      </c>
      <c r="G515" s="173" t="s">
        <v>968</v>
      </c>
      <c r="H515" s="173" t="s">
        <v>968</v>
      </c>
      <c r="I515" s="173" t="s">
        <v>968</v>
      </c>
      <c r="J515" s="168">
        <v>0.9</v>
      </c>
      <c r="K515" s="169" t="str">
        <f>IFERROR(SUMIFS(#REF!,#REF!,$I515,#REF!,$R$2)/SUMIFS(#REF!,#REF!,$I515,#REF!,$R$2),"-")</f>
        <v>-</v>
      </c>
      <c r="L515" s="169" t="str">
        <f>IFERROR(SUMIFS(#REF!,#REF!,$I515,#REF!,$R$7)/SUMIFS(#REF!,#REF!,$I515,#REF!,$R$7),"-")</f>
        <v>-</v>
      </c>
      <c r="M515" s="170" t="str">
        <f>IFERROR(SUMIFS(#REF!,#REF!,$I515,#REF!,$R$3)/SUMIFS(#REF!,#REF!,$I515,#REF!,$R$3),"-")</f>
        <v>-</v>
      </c>
      <c r="N515" s="170" t="str">
        <f>IFERROR(SUMIFS(#REF!,#REF!,$I515,#REF!,"&lt;="&amp;$R$2,#REF!,"&gt;="&amp;$S$2)/SUMIFS(#REF!,#REF!,$I515,#REF!,"&lt;="&amp;$R$2,#REF!,"&gt;="&amp;$S$2),"-")</f>
        <v>-</v>
      </c>
      <c r="O515" s="142"/>
      <c r="P515" s="140"/>
    </row>
    <row r="516" spans="1:16">
      <c r="A516" s="138"/>
      <c r="B516" s="142"/>
      <c r="C516" s="172" t="s">
        <v>721</v>
      </c>
      <c r="D516" s="166" t="s">
        <v>26</v>
      </c>
      <c r="E516" s="166" t="s">
        <v>722</v>
      </c>
      <c r="F516" s="173" t="s">
        <v>970</v>
      </c>
      <c r="G516" s="173" t="s">
        <v>970</v>
      </c>
      <c r="H516" s="173" t="s">
        <v>970</v>
      </c>
      <c r="I516" s="173" t="s">
        <v>970</v>
      </c>
      <c r="J516" s="168">
        <v>0.9</v>
      </c>
      <c r="K516" s="169" t="str">
        <f>IFERROR(SUMIFS(#REF!,#REF!,$I516,#REF!,$R$2)/SUMIFS(#REF!,#REF!,$I516,#REF!,$R$2),"-")</f>
        <v>-</v>
      </c>
      <c r="L516" s="169" t="str">
        <f>IFERROR(SUMIFS(#REF!,#REF!,$I516,#REF!,$R$7)/SUMIFS(#REF!,#REF!,$I516,#REF!,$R$7),"-")</f>
        <v>-</v>
      </c>
      <c r="M516" s="170" t="str">
        <f>IFERROR(SUMIFS(#REF!,#REF!,$I516,#REF!,$R$3)/SUMIFS(#REF!,#REF!,$I516,#REF!,$R$3),"-")</f>
        <v>-</v>
      </c>
      <c r="N516" s="170" t="str">
        <f>IFERROR(SUMIFS(#REF!,#REF!,$I516,#REF!,"&lt;="&amp;$R$2,#REF!,"&gt;="&amp;$S$2)/SUMIFS(#REF!,#REF!,$I516,#REF!,"&lt;="&amp;$R$2,#REF!,"&gt;="&amp;$S$2),"-")</f>
        <v>-</v>
      </c>
      <c r="O516" s="142"/>
      <c r="P516" s="140"/>
    </row>
    <row r="517" spans="1:16">
      <c r="A517" s="138"/>
      <c r="B517" s="142"/>
      <c r="C517" s="172" t="s">
        <v>721</v>
      </c>
      <c r="D517" s="166" t="s">
        <v>26</v>
      </c>
      <c r="E517" s="166" t="s">
        <v>722</v>
      </c>
      <c r="F517" s="173" t="s">
        <v>972</v>
      </c>
      <c r="G517" s="173" t="s">
        <v>972</v>
      </c>
      <c r="H517" s="173" t="s">
        <v>972</v>
      </c>
      <c r="I517" s="173" t="s">
        <v>972</v>
      </c>
      <c r="J517" s="168">
        <v>0.9</v>
      </c>
      <c r="K517" s="169" t="str">
        <f>IFERROR(SUMIFS(#REF!,#REF!,$I517,#REF!,$R$2)/SUMIFS(#REF!,#REF!,$I517,#REF!,$R$2),"-")</f>
        <v>-</v>
      </c>
      <c r="L517" s="169" t="str">
        <f>IFERROR(SUMIFS(#REF!,#REF!,$I517,#REF!,$R$7)/SUMIFS(#REF!,#REF!,$I517,#REF!,$R$7),"-")</f>
        <v>-</v>
      </c>
      <c r="M517" s="170" t="str">
        <f>IFERROR(SUMIFS(#REF!,#REF!,$I517,#REF!,$R$3)/SUMIFS(#REF!,#REF!,$I517,#REF!,$R$3),"-")</f>
        <v>-</v>
      </c>
      <c r="N517" s="170" t="str">
        <f>IFERROR(SUMIFS(#REF!,#REF!,$I517,#REF!,"&lt;="&amp;$R$2,#REF!,"&gt;="&amp;$S$2)/SUMIFS(#REF!,#REF!,$I517,#REF!,"&lt;="&amp;$R$2,#REF!,"&gt;="&amp;$S$2),"-")</f>
        <v>-</v>
      </c>
      <c r="O517" s="142"/>
      <c r="P517" s="140"/>
    </row>
    <row r="518" spans="1:16">
      <c r="A518" s="138"/>
      <c r="B518" s="142"/>
      <c r="C518" s="172" t="s">
        <v>721</v>
      </c>
      <c r="D518" s="166" t="s">
        <v>26</v>
      </c>
      <c r="E518" s="166" t="s">
        <v>722</v>
      </c>
      <c r="F518" s="173" t="s">
        <v>974</v>
      </c>
      <c r="G518" s="173" t="s">
        <v>974</v>
      </c>
      <c r="H518" s="173" t="s">
        <v>974</v>
      </c>
      <c r="I518" s="173" t="s">
        <v>974</v>
      </c>
      <c r="J518" s="168">
        <v>0.9</v>
      </c>
      <c r="K518" s="169" t="str">
        <f>IFERROR(SUMIFS(#REF!,#REF!,$I518,#REF!,$R$2)/SUMIFS(#REF!,#REF!,$I518,#REF!,$R$2),"-")</f>
        <v>-</v>
      </c>
      <c r="L518" s="169" t="str">
        <f>IFERROR(SUMIFS(#REF!,#REF!,$I518,#REF!,$R$7)/SUMIFS(#REF!,#REF!,$I518,#REF!,$R$7),"-")</f>
        <v>-</v>
      </c>
      <c r="M518" s="170" t="str">
        <f>IFERROR(SUMIFS(#REF!,#REF!,$I518,#REF!,$R$3)/SUMIFS(#REF!,#REF!,$I518,#REF!,$R$3),"-")</f>
        <v>-</v>
      </c>
      <c r="N518" s="170" t="str">
        <f>IFERROR(SUMIFS(#REF!,#REF!,$I518,#REF!,"&lt;="&amp;$R$2,#REF!,"&gt;="&amp;$S$2)/SUMIFS(#REF!,#REF!,$I518,#REF!,"&lt;="&amp;$R$2,#REF!,"&gt;="&amp;$S$2),"-")</f>
        <v>-</v>
      </c>
      <c r="O518" s="142"/>
      <c r="P518" s="140"/>
    </row>
    <row r="519" spans="1:16">
      <c r="A519" s="138"/>
      <c r="B519" s="142"/>
      <c r="C519" s="172" t="s">
        <v>721</v>
      </c>
      <c r="D519" s="166" t="s">
        <v>26</v>
      </c>
      <c r="E519" s="166" t="s">
        <v>722</v>
      </c>
      <c r="F519" s="173" t="s">
        <v>975</v>
      </c>
      <c r="G519" s="173" t="s">
        <v>975</v>
      </c>
      <c r="H519" s="173" t="s">
        <v>975</v>
      </c>
      <c r="I519" s="173" t="s">
        <v>975</v>
      </c>
      <c r="J519" s="168">
        <v>0.9</v>
      </c>
      <c r="K519" s="169" t="str">
        <f>IFERROR(SUMIFS(#REF!,#REF!,$I519,#REF!,$R$2)/SUMIFS(#REF!,#REF!,$I519,#REF!,$R$2),"-")</f>
        <v>-</v>
      </c>
      <c r="L519" s="169" t="str">
        <f>IFERROR(SUMIFS(#REF!,#REF!,$I519,#REF!,$R$7)/SUMIFS(#REF!,#REF!,$I519,#REF!,$R$7),"-")</f>
        <v>-</v>
      </c>
      <c r="M519" s="170" t="str">
        <f>IFERROR(SUMIFS(#REF!,#REF!,$I519,#REF!,$R$3)/SUMIFS(#REF!,#REF!,$I519,#REF!,$R$3),"-")</f>
        <v>-</v>
      </c>
      <c r="N519" s="170" t="str">
        <f>IFERROR(SUMIFS(#REF!,#REF!,$I519,#REF!,"&lt;="&amp;$R$2,#REF!,"&gt;="&amp;$S$2)/SUMIFS(#REF!,#REF!,$I519,#REF!,"&lt;="&amp;$R$2,#REF!,"&gt;="&amp;$S$2),"-")</f>
        <v>-</v>
      </c>
      <c r="O519" s="142"/>
      <c r="P519" s="140"/>
    </row>
    <row r="520" spans="1:16">
      <c r="A520" s="138"/>
      <c r="B520" s="142"/>
      <c r="C520" s="172" t="s">
        <v>721</v>
      </c>
      <c r="D520" s="166" t="s">
        <v>26</v>
      </c>
      <c r="E520" s="166" t="s">
        <v>722</v>
      </c>
      <c r="F520" s="173" t="s">
        <v>977</v>
      </c>
      <c r="G520" s="173" t="s">
        <v>977</v>
      </c>
      <c r="H520" s="173" t="s">
        <v>977</v>
      </c>
      <c r="I520" s="173" t="s">
        <v>977</v>
      </c>
      <c r="J520" s="168">
        <v>0.9</v>
      </c>
      <c r="K520" s="169" t="str">
        <f>IFERROR(SUMIFS(#REF!,#REF!,$I520,#REF!,$R$2)/SUMIFS(#REF!,#REF!,$I520,#REF!,$R$2),"-")</f>
        <v>-</v>
      </c>
      <c r="L520" s="169" t="str">
        <f>IFERROR(SUMIFS(#REF!,#REF!,$I520,#REF!,$R$7)/SUMIFS(#REF!,#REF!,$I520,#REF!,$R$7),"-")</f>
        <v>-</v>
      </c>
      <c r="M520" s="170" t="str">
        <f>IFERROR(SUMIFS(#REF!,#REF!,$I520,#REF!,$R$3)/SUMIFS(#REF!,#REF!,$I520,#REF!,$R$3),"-")</f>
        <v>-</v>
      </c>
      <c r="N520" s="170" t="str">
        <f>IFERROR(SUMIFS(#REF!,#REF!,$I520,#REF!,"&lt;="&amp;$R$2,#REF!,"&gt;="&amp;$S$2)/SUMIFS(#REF!,#REF!,$I520,#REF!,"&lt;="&amp;$R$2,#REF!,"&gt;="&amp;$S$2),"-")</f>
        <v>-</v>
      </c>
      <c r="O520" s="142"/>
      <c r="P520" s="140"/>
    </row>
    <row r="521" spans="1:16">
      <c r="A521" s="138"/>
      <c r="B521" s="142"/>
      <c r="C521" s="172" t="s">
        <v>721</v>
      </c>
      <c r="D521" s="166" t="s">
        <v>26</v>
      </c>
      <c r="E521" s="166" t="s">
        <v>722</v>
      </c>
      <c r="F521" s="173" t="s">
        <v>978</v>
      </c>
      <c r="G521" s="173" t="s">
        <v>978</v>
      </c>
      <c r="H521" s="173" t="s">
        <v>978</v>
      </c>
      <c r="I521" s="173" t="s">
        <v>978</v>
      </c>
      <c r="J521" s="168">
        <v>0.9</v>
      </c>
      <c r="K521" s="169" t="str">
        <f>IFERROR(SUMIFS(#REF!,#REF!,$I521,#REF!,$R$2)/SUMIFS(#REF!,#REF!,$I521,#REF!,$R$2),"-")</f>
        <v>-</v>
      </c>
      <c r="L521" s="169" t="str">
        <f>IFERROR(SUMIFS(#REF!,#REF!,$I521,#REF!,$R$7)/SUMIFS(#REF!,#REF!,$I521,#REF!,$R$7),"-")</f>
        <v>-</v>
      </c>
      <c r="M521" s="170" t="str">
        <f>IFERROR(SUMIFS(#REF!,#REF!,$I521,#REF!,$R$3)/SUMIFS(#REF!,#REF!,$I521,#REF!,$R$3),"-")</f>
        <v>-</v>
      </c>
      <c r="N521" s="170" t="str">
        <f>IFERROR(SUMIFS(#REF!,#REF!,$I521,#REF!,"&lt;="&amp;$R$2,#REF!,"&gt;="&amp;$S$2)/SUMIFS(#REF!,#REF!,$I521,#REF!,"&lt;="&amp;$R$2,#REF!,"&gt;="&amp;$S$2),"-")</f>
        <v>-</v>
      </c>
      <c r="O521" s="142"/>
      <c r="P521" s="140"/>
    </row>
    <row r="522" spans="1:16">
      <c r="A522" s="138"/>
      <c r="B522" s="142"/>
      <c r="C522" s="172" t="s">
        <v>721</v>
      </c>
      <c r="D522" s="166" t="s">
        <v>26</v>
      </c>
      <c r="E522" s="166" t="s">
        <v>722</v>
      </c>
      <c r="F522" s="173" t="s">
        <v>979</v>
      </c>
      <c r="G522" s="173" t="s">
        <v>979</v>
      </c>
      <c r="H522" s="173" t="s">
        <v>979</v>
      </c>
      <c r="I522" s="173" t="s">
        <v>979</v>
      </c>
      <c r="J522" s="168">
        <v>0.9</v>
      </c>
      <c r="K522" s="169" t="str">
        <f>IFERROR(SUMIFS(#REF!,#REF!,$I522,#REF!,$R$2)/SUMIFS(#REF!,#REF!,$I522,#REF!,$R$2),"-")</f>
        <v>-</v>
      </c>
      <c r="L522" s="169" t="str">
        <f>IFERROR(SUMIFS(#REF!,#REF!,$I522,#REF!,$R$7)/SUMIFS(#REF!,#REF!,$I522,#REF!,$R$7),"-")</f>
        <v>-</v>
      </c>
      <c r="M522" s="170" t="str">
        <f>IFERROR(SUMIFS(#REF!,#REF!,$I522,#REF!,$R$3)/SUMIFS(#REF!,#REF!,$I522,#REF!,$R$3),"-")</f>
        <v>-</v>
      </c>
      <c r="N522" s="170" t="str">
        <f>IFERROR(SUMIFS(#REF!,#REF!,$I522,#REF!,"&lt;="&amp;$R$2,#REF!,"&gt;="&amp;$S$2)/SUMIFS(#REF!,#REF!,$I522,#REF!,"&lt;="&amp;$R$2,#REF!,"&gt;="&amp;$S$2),"-")</f>
        <v>-</v>
      </c>
      <c r="O522" s="142"/>
      <c r="P522" s="140"/>
    </row>
    <row r="523" spans="1:16">
      <c r="A523" s="138"/>
      <c r="B523" s="142"/>
      <c r="C523" s="172" t="s">
        <v>721</v>
      </c>
      <c r="D523" s="166" t="s">
        <v>26</v>
      </c>
      <c r="E523" s="166" t="s">
        <v>722</v>
      </c>
      <c r="F523" s="173" t="s">
        <v>980</v>
      </c>
      <c r="G523" s="173" t="s">
        <v>980</v>
      </c>
      <c r="H523" s="173" t="s">
        <v>980</v>
      </c>
      <c r="I523" s="173" t="s">
        <v>980</v>
      </c>
      <c r="J523" s="168">
        <v>0.9</v>
      </c>
      <c r="K523" s="169" t="str">
        <f>IFERROR(SUMIFS(#REF!,#REF!,$I523,#REF!,$R$2)/SUMIFS(#REF!,#REF!,$I523,#REF!,$R$2),"-")</f>
        <v>-</v>
      </c>
      <c r="L523" s="169" t="str">
        <f>IFERROR(SUMIFS(#REF!,#REF!,$I523,#REF!,$R$7)/SUMIFS(#REF!,#REF!,$I523,#REF!,$R$7),"-")</f>
        <v>-</v>
      </c>
      <c r="M523" s="170" t="str">
        <f>IFERROR(SUMIFS(#REF!,#REF!,$I523,#REF!,$R$3)/SUMIFS(#REF!,#REF!,$I523,#REF!,$R$3),"-")</f>
        <v>-</v>
      </c>
      <c r="N523" s="170" t="str">
        <f>IFERROR(SUMIFS(#REF!,#REF!,$I523,#REF!,"&lt;="&amp;$R$2,#REF!,"&gt;="&amp;$S$2)/SUMIFS(#REF!,#REF!,$I523,#REF!,"&lt;="&amp;$R$2,#REF!,"&gt;="&amp;$S$2),"-")</f>
        <v>-</v>
      </c>
      <c r="O523" s="142"/>
      <c r="P523" s="140"/>
    </row>
    <row r="524" spans="1:16">
      <c r="A524" s="138"/>
      <c r="B524" s="142"/>
      <c r="C524" s="172" t="s">
        <v>721</v>
      </c>
      <c r="D524" s="166" t="s">
        <v>26</v>
      </c>
      <c r="E524" s="166" t="s">
        <v>722</v>
      </c>
      <c r="F524" s="173" t="s">
        <v>982</v>
      </c>
      <c r="G524" s="173" t="s">
        <v>982</v>
      </c>
      <c r="H524" s="173" t="s">
        <v>982</v>
      </c>
      <c r="I524" s="173" t="s">
        <v>982</v>
      </c>
      <c r="J524" s="168">
        <v>0.9</v>
      </c>
      <c r="K524" s="169" t="str">
        <f>IFERROR(SUMIFS(#REF!,#REF!,$I524,#REF!,$R$2)/SUMIFS(#REF!,#REF!,$I524,#REF!,$R$2),"-")</f>
        <v>-</v>
      </c>
      <c r="L524" s="169" t="str">
        <f>IFERROR(SUMIFS(#REF!,#REF!,$I524,#REF!,$R$7)/SUMIFS(#REF!,#REF!,$I524,#REF!,$R$7),"-")</f>
        <v>-</v>
      </c>
      <c r="M524" s="170" t="str">
        <f>IFERROR(SUMIFS(#REF!,#REF!,$I524,#REF!,$R$3)/SUMIFS(#REF!,#REF!,$I524,#REF!,$R$3),"-")</f>
        <v>-</v>
      </c>
      <c r="N524" s="170" t="str">
        <f>IFERROR(SUMIFS(#REF!,#REF!,$I524,#REF!,"&lt;="&amp;$R$2,#REF!,"&gt;="&amp;$S$2)/SUMIFS(#REF!,#REF!,$I524,#REF!,"&lt;="&amp;$R$2,#REF!,"&gt;="&amp;$S$2),"-")</f>
        <v>-</v>
      </c>
      <c r="O524" s="142"/>
      <c r="P524" s="140"/>
    </row>
    <row r="525" spans="1:16">
      <c r="A525" s="138"/>
      <c r="B525" s="142"/>
      <c r="C525" s="172" t="s">
        <v>721</v>
      </c>
      <c r="D525" s="166" t="s">
        <v>26</v>
      </c>
      <c r="E525" s="166" t="s">
        <v>722</v>
      </c>
      <c r="F525" s="173" t="s">
        <v>984</v>
      </c>
      <c r="G525" s="173" t="s">
        <v>984</v>
      </c>
      <c r="H525" s="173" t="s">
        <v>984</v>
      </c>
      <c r="I525" s="173" t="s">
        <v>984</v>
      </c>
      <c r="J525" s="168">
        <v>0.9</v>
      </c>
      <c r="K525" s="169" t="str">
        <f>IFERROR(SUMIFS(#REF!,#REF!,$I525,#REF!,$R$2)/SUMIFS(#REF!,#REF!,$I525,#REF!,$R$2),"-")</f>
        <v>-</v>
      </c>
      <c r="L525" s="169" t="str">
        <f>IFERROR(SUMIFS(#REF!,#REF!,$I525,#REF!,$R$7)/SUMIFS(#REF!,#REF!,$I525,#REF!,$R$7),"-")</f>
        <v>-</v>
      </c>
      <c r="M525" s="170" t="str">
        <f>IFERROR(SUMIFS(#REF!,#REF!,$I525,#REF!,$R$3)/SUMIFS(#REF!,#REF!,$I525,#REF!,$R$3),"-")</f>
        <v>-</v>
      </c>
      <c r="N525" s="170" t="str">
        <f>IFERROR(SUMIFS(#REF!,#REF!,$I525,#REF!,"&lt;="&amp;$R$2,#REF!,"&gt;="&amp;$S$2)/SUMIFS(#REF!,#REF!,$I525,#REF!,"&lt;="&amp;$R$2,#REF!,"&gt;="&amp;$S$2),"-")</f>
        <v>-</v>
      </c>
      <c r="O525" s="142"/>
      <c r="P525" s="140"/>
    </row>
    <row r="526" spans="1:16">
      <c r="A526" s="138"/>
      <c r="B526" s="142"/>
      <c r="C526" s="172" t="s">
        <v>721</v>
      </c>
      <c r="D526" s="166" t="s">
        <v>26</v>
      </c>
      <c r="E526" s="166" t="s">
        <v>722</v>
      </c>
      <c r="F526" s="173" t="s">
        <v>986</v>
      </c>
      <c r="G526" s="173" t="s">
        <v>986</v>
      </c>
      <c r="H526" s="173" t="s">
        <v>986</v>
      </c>
      <c r="I526" s="173" t="s">
        <v>986</v>
      </c>
      <c r="J526" s="168">
        <v>0.9</v>
      </c>
      <c r="K526" s="169" t="str">
        <f>IFERROR(SUMIFS(#REF!,#REF!,$I526,#REF!,$R$2)/SUMIFS(#REF!,#REF!,$I526,#REF!,$R$2),"-")</f>
        <v>-</v>
      </c>
      <c r="L526" s="169" t="str">
        <f>IFERROR(SUMIFS(#REF!,#REF!,$I526,#REF!,$R$7)/SUMIFS(#REF!,#REF!,$I526,#REF!,$R$7),"-")</f>
        <v>-</v>
      </c>
      <c r="M526" s="170" t="str">
        <f>IFERROR(SUMIFS(#REF!,#REF!,$I526,#REF!,$R$3)/SUMIFS(#REF!,#REF!,$I526,#REF!,$R$3),"-")</f>
        <v>-</v>
      </c>
      <c r="N526" s="170" t="str">
        <f>IFERROR(SUMIFS(#REF!,#REF!,$I526,#REF!,"&lt;="&amp;$R$2,#REF!,"&gt;="&amp;$S$2)/SUMIFS(#REF!,#REF!,$I526,#REF!,"&lt;="&amp;$R$2,#REF!,"&gt;="&amp;$S$2),"-")</f>
        <v>-</v>
      </c>
      <c r="O526" s="142"/>
      <c r="P526" s="140"/>
    </row>
    <row r="527" spans="1:16">
      <c r="A527" s="138"/>
      <c r="B527" s="142"/>
      <c r="C527" s="172" t="s">
        <v>721</v>
      </c>
      <c r="D527" s="166" t="s">
        <v>26</v>
      </c>
      <c r="E527" s="166" t="s">
        <v>722</v>
      </c>
      <c r="F527" s="173" t="s">
        <v>988</v>
      </c>
      <c r="G527" s="173" t="s">
        <v>988</v>
      </c>
      <c r="H527" s="173" t="s">
        <v>988</v>
      </c>
      <c r="I527" s="173" t="s">
        <v>988</v>
      </c>
      <c r="J527" s="168">
        <v>0.9</v>
      </c>
      <c r="K527" s="169" t="str">
        <f>IFERROR(SUMIFS(#REF!,#REF!,$I527,#REF!,$R$2)/SUMIFS(#REF!,#REF!,$I527,#REF!,$R$2),"-")</f>
        <v>-</v>
      </c>
      <c r="L527" s="169" t="str">
        <f>IFERROR(SUMIFS(#REF!,#REF!,$I527,#REF!,$R$7)/SUMIFS(#REF!,#REF!,$I527,#REF!,$R$7),"-")</f>
        <v>-</v>
      </c>
      <c r="M527" s="170" t="str">
        <f>IFERROR(SUMIFS(#REF!,#REF!,$I527,#REF!,$R$3)/SUMIFS(#REF!,#REF!,$I527,#REF!,$R$3),"-")</f>
        <v>-</v>
      </c>
      <c r="N527" s="170" t="str">
        <f>IFERROR(SUMIFS(#REF!,#REF!,$I527,#REF!,"&lt;="&amp;$R$2,#REF!,"&gt;="&amp;$S$2)/SUMIFS(#REF!,#REF!,$I527,#REF!,"&lt;="&amp;$R$2,#REF!,"&gt;="&amp;$S$2),"-")</f>
        <v>-</v>
      </c>
      <c r="O527" s="142"/>
      <c r="P527" s="140"/>
    </row>
    <row r="528" spans="1:16">
      <c r="A528" s="138"/>
      <c r="B528" s="142"/>
      <c r="C528" s="172" t="s">
        <v>721</v>
      </c>
      <c r="D528" s="166" t="s">
        <v>26</v>
      </c>
      <c r="E528" s="166" t="s">
        <v>722</v>
      </c>
      <c r="F528" s="173" t="s">
        <v>990</v>
      </c>
      <c r="G528" s="173" t="s">
        <v>990</v>
      </c>
      <c r="H528" s="173" t="s">
        <v>990</v>
      </c>
      <c r="I528" s="173" t="s">
        <v>990</v>
      </c>
      <c r="J528" s="168">
        <v>0.9</v>
      </c>
      <c r="K528" s="169" t="str">
        <f>IFERROR(SUMIFS(#REF!,#REF!,$I528,#REF!,$R$2)/SUMIFS(#REF!,#REF!,$I528,#REF!,$R$2),"-")</f>
        <v>-</v>
      </c>
      <c r="L528" s="169" t="str">
        <f>IFERROR(SUMIFS(#REF!,#REF!,$I528,#REF!,$R$7)/SUMIFS(#REF!,#REF!,$I528,#REF!,$R$7),"-")</f>
        <v>-</v>
      </c>
      <c r="M528" s="170" t="str">
        <f>IFERROR(SUMIFS(#REF!,#REF!,$I528,#REF!,$R$3)/SUMIFS(#REF!,#REF!,$I528,#REF!,$R$3),"-")</f>
        <v>-</v>
      </c>
      <c r="N528" s="170" t="str">
        <f>IFERROR(SUMIFS(#REF!,#REF!,$I528,#REF!,"&lt;="&amp;$R$2,#REF!,"&gt;="&amp;$S$2)/SUMIFS(#REF!,#REF!,$I528,#REF!,"&lt;="&amp;$R$2,#REF!,"&gt;="&amp;$S$2),"-")</f>
        <v>-</v>
      </c>
      <c r="O528" s="142"/>
      <c r="P528" s="140"/>
    </row>
    <row r="529" spans="1:16">
      <c r="A529" s="138"/>
      <c r="B529" s="142"/>
      <c r="C529" s="172" t="s">
        <v>721</v>
      </c>
      <c r="D529" s="166" t="s">
        <v>26</v>
      </c>
      <c r="E529" s="166" t="s">
        <v>722</v>
      </c>
      <c r="F529" s="173" t="s">
        <v>991</v>
      </c>
      <c r="G529" s="173" t="s">
        <v>991</v>
      </c>
      <c r="H529" s="173" t="s">
        <v>991</v>
      </c>
      <c r="I529" s="173" t="s">
        <v>991</v>
      </c>
      <c r="J529" s="168">
        <v>0.9</v>
      </c>
      <c r="K529" s="169" t="str">
        <f>IFERROR(SUMIFS(#REF!,#REF!,$I529,#REF!,$R$2)/SUMIFS(#REF!,#REF!,$I529,#REF!,$R$2),"-")</f>
        <v>-</v>
      </c>
      <c r="L529" s="169" t="str">
        <f>IFERROR(SUMIFS(#REF!,#REF!,$I529,#REF!,$R$7)/SUMIFS(#REF!,#REF!,$I529,#REF!,$R$7),"-")</f>
        <v>-</v>
      </c>
      <c r="M529" s="170" t="str">
        <f>IFERROR(SUMIFS(#REF!,#REF!,$I529,#REF!,$R$3)/SUMIFS(#REF!,#REF!,$I529,#REF!,$R$3),"-")</f>
        <v>-</v>
      </c>
      <c r="N529" s="170" t="str">
        <f>IFERROR(SUMIFS(#REF!,#REF!,$I529,#REF!,"&lt;="&amp;$R$2,#REF!,"&gt;="&amp;$S$2)/SUMIFS(#REF!,#REF!,$I529,#REF!,"&lt;="&amp;$R$2,#REF!,"&gt;="&amp;$S$2),"-")</f>
        <v>-</v>
      </c>
      <c r="O529" s="142"/>
      <c r="P529" s="140"/>
    </row>
    <row r="530" spans="1:16">
      <c r="A530" s="138"/>
      <c r="B530" s="142"/>
      <c r="C530" s="172" t="s">
        <v>721</v>
      </c>
      <c r="D530" s="166" t="s">
        <v>26</v>
      </c>
      <c r="E530" s="166" t="s">
        <v>722</v>
      </c>
      <c r="F530" s="173" t="s">
        <v>993</v>
      </c>
      <c r="G530" s="173" t="s">
        <v>993</v>
      </c>
      <c r="H530" s="173" t="s">
        <v>993</v>
      </c>
      <c r="I530" s="173" t="s">
        <v>993</v>
      </c>
      <c r="J530" s="168">
        <v>0.9</v>
      </c>
      <c r="K530" s="169" t="str">
        <f>IFERROR(SUMIFS(#REF!,#REF!,$I530,#REF!,$R$2)/SUMIFS(#REF!,#REF!,$I530,#REF!,$R$2),"-")</f>
        <v>-</v>
      </c>
      <c r="L530" s="169" t="str">
        <f>IFERROR(SUMIFS(#REF!,#REF!,$I530,#REF!,$R$7)/SUMIFS(#REF!,#REF!,$I530,#REF!,$R$7),"-")</f>
        <v>-</v>
      </c>
      <c r="M530" s="170" t="str">
        <f>IFERROR(SUMIFS(#REF!,#REF!,$I530,#REF!,$R$3)/SUMIFS(#REF!,#REF!,$I530,#REF!,$R$3),"-")</f>
        <v>-</v>
      </c>
      <c r="N530" s="170" t="str">
        <f>IFERROR(SUMIFS(#REF!,#REF!,$I530,#REF!,"&lt;="&amp;$R$2,#REF!,"&gt;="&amp;$S$2)/SUMIFS(#REF!,#REF!,$I530,#REF!,"&lt;="&amp;$R$2,#REF!,"&gt;="&amp;$S$2),"-")</f>
        <v>-</v>
      </c>
      <c r="O530" s="142"/>
      <c r="P530" s="140"/>
    </row>
    <row r="531" spans="1:16">
      <c r="A531" s="138"/>
      <c r="B531" s="142"/>
      <c r="C531" s="172" t="s">
        <v>721</v>
      </c>
      <c r="D531" s="166" t="s">
        <v>26</v>
      </c>
      <c r="E531" s="166" t="s">
        <v>722</v>
      </c>
      <c r="F531" s="173" t="s">
        <v>994</v>
      </c>
      <c r="G531" s="173" t="s">
        <v>994</v>
      </c>
      <c r="H531" s="173" t="s">
        <v>994</v>
      </c>
      <c r="I531" s="173" t="s">
        <v>994</v>
      </c>
      <c r="J531" s="168">
        <v>0.9</v>
      </c>
      <c r="K531" s="169" t="str">
        <f>IFERROR(SUMIFS(#REF!,#REF!,$I531,#REF!,$R$2)/SUMIFS(#REF!,#REF!,$I531,#REF!,$R$2),"-")</f>
        <v>-</v>
      </c>
      <c r="L531" s="169" t="str">
        <f>IFERROR(SUMIFS(#REF!,#REF!,$I531,#REF!,$R$7)/SUMIFS(#REF!,#REF!,$I531,#REF!,$R$7),"-")</f>
        <v>-</v>
      </c>
      <c r="M531" s="170" t="str">
        <f>IFERROR(SUMIFS(#REF!,#REF!,$I531,#REF!,$R$3)/SUMIFS(#REF!,#REF!,$I531,#REF!,$R$3),"-")</f>
        <v>-</v>
      </c>
      <c r="N531" s="170" t="str">
        <f>IFERROR(SUMIFS(#REF!,#REF!,$I531,#REF!,"&lt;="&amp;$R$2,#REF!,"&gt;="&amp;$S$2)/SUMIFS(#REF!,#REF!,$I531,#REF!,"&lt;="&amp;$R$2,#REF!,"&gt;="&amp;$S$2),"-")</f>
        <v>-</v>
      </c>
      <c r="O531" s="142"/>
      <c r="P531" s="140"/>
    </row>
    <row r="532" spans="1:16">
      <c r="A532" s="138"/>
      <c r="B532" s="142"/>
      <c r="C532" s="172" t="s">
        <v>721</v>
      </c>
      <c r="D532" s="166" t="s">
        <v>26</v>
      </c>
      <c r="E532" s="166" t="s">
        <v>722</v>
      </c>
      <c r="F532" s="173" t="s">
        <v>995</v>
      </c>
      <c r="G532" s="173" t="s">
        <v>995</v>
      </c>
      <c r="H532" s="173" t="s">
        <v>995</v>
      </c>
      <c r="I532" s="173" t="s">
        <v>995</v>
      </c>
      <c r="J532" s="168">
        <v>0.9</v>
      </c>
      <c r="K532" s="169" t="str">
        <f>IFERROR(SUMIFS(#REF!,#REF!,$I532,#REF!,$R$2)/SUMIFS(#REF!,#REF!,$I532,#REF!,$R$2),"-")</f>
        <v>-</v>
      </c>
      <c r="L532" s="169" t="str">
        <f>IFERROR(SUMIFS(#REF!,#REF!,$I532,#REF!,$R$7)/SUMIFS(#REF!,#REF!,$I532,#REF!,$R$7),"-")</f>
        <v>-</v>
      </c>
      <c r="M532" s="170" t="str">
        <f>IFERROR(SUMIFS(#REF!,#REF!,$I532,#REF!,$R$3)/SUMIFS(#REF!,#REF!,$I532,#REF!,$R$3),"-")</f>
        <v>-</v>
      </c>
      <c r="N532" s="170" t="str">
        <f>IFERROR(SUMIFS(#REF!,#REF!,$I532,#REF!,"&lt;="&amp;$R$2,#REF!,"&gt;="&amp;$S$2)/SUMIFS(#REF!,#REF!,$I532,#REF!,"&lt;="&amp;$R$2,#REF!,"&gt;="&amp;$S$2),"-")</f>
        <v>-</v>
      </c>
      <c r="O532" s="142"/>
      <c r="P532" s="140"/>
    </row>
    <row r="533" spans="1:16">
      <c r="A533" s="138"/>
      <c r="B533" s="142"/>
      <c r="C533" s="172" t="s">
        <v>721</v>
      </c>
      <c r="D533" s="166" t="s">
        <v>26</v>
      </c>
      <c r="E533" s="166" t="s">
        <v>722</v>
      </c>
      <c r="F533" s="173" t="s">
        <v>997</v>
      </c>
      <c r="G533" s="173" t="s">
        <v>997</v>
      </c>
      <c r="H533" s="173" t="s">
        <v>997</v>
      </c>
      <c r="I533" s="173" t="s">
        <v>997</v>
      </c>
      <c r="J533" s="168">
        <v>0.9</v>
      </c>
      <c r="K533" s="169" t="str">
        <f>IFERROR(SUMIFS(#REF!,#REF!,$I533,#REF!,$R$2)/SUMIFS(#REF!,#REF!,$I533,#REF!,$R$2),"-")</f>
        <v>-</v>
      </c>
      <c r="L533" s="169" t="str">
        <f>IFERROR(SUMIFS(#REF!,#REF!,$I533,#REF!,$R$7)/SUMIFS(#REF!,#REF!,$I533,#REF!,$R$7),"-")</f>
        <v>-</v>
      </c>
      <c r="M533" s="170" t="str">
        <f>IFERROR(SUMIFS(#REF!,#REF!,$I533,#REF!,$R$3)/SUMIFS(#REF!,#REF!,$I533,#REF!,$R$3),"-")</f>
        <v>-</v>
      </c>
      <c r="N533" s="170" t="str">
        <f>IFERROR(SUMIFS(#REF!,#REF!,$I533,#REF!,"&lt;="&amp;$R$2,#REF!,"&gt;="&amp;$S$2)/SUMIFS(#REF!,#REF!,$I533,#REF!,"&lt;="&amp;$R$2,#REF!,"&gt;="&amp;$S$2),"-")</f>
        <v>-</v>
      </c>
      <c r="O533" s="142"/>
      <c r="P533" s="140"/>
    </row>
    <row r="534" spans="1:16">
      <c r="A534" s="138"/>
      <c r="B534" s="142"/>
      <c r="C534" s="172" t="s">
        <v>721</v>
      </c>
      <c r="D534" s="166" t="s">
        <v>26</v>
      </c>
      <c r="E534" s="166" t="s">
        <v>722</v>
      </c>
      <c r="F534" s="173" t="s">
        <v>998</v>
      </c>
      <c r="G534" s="173" t="s">
        <v>998</v>
      </c>
      <c r="H534" s="173" t="s">
        <v>998</v>
      </c>
      <c r="I534" s="173" t="s">
        <v>998</v>
      </c>
      <c r="J534" s="168">
        <v>0.9</v>
      </c>
      <c r="K534" s="169" t="str">
        <f>IFERROR(SUMIFS(#REF!,#REF!,$I534,#REF!,$R$2)/SUMIFS(#REF!,#REF!,$I534,#REF!,$R$2),"-")</f>
        <v>-</v>
      </c>
      <c r="L534" s="169" t="str">
        <f>IFERROR(SUMIFS(#REF!,#REF!,$I534,#REF!,$R$7)/SUMIFS(#REF!,#REF!,$I534,#REF!,$R$7),"-")</f>
        <v>-</v>
      </c>
      <c r="M534" s="170" t="str">
        <f>IFERROR(SUMIFS(#REF!,#REF!,$I534,#REF!,$R$3)/SUMIFS(#REF!,#REF!,$I534,#REF!,$R$3),"-")</f>
        <v>-</v>
      </c>
      <c r="N534" s="170" t="str">
        <f>IFERROR(SUMIFS(#REF!,#REF!,$I534,#REF!,"&lt;="&amp;$R$2,#REF!,"&gt;="&amp;$S$2)/SUMIFS(#REF!,#REF!,$I534,#REF!,"&lt;="&amp;$R$2,#REF!,"&gt;="&amp;$S$2),"-")</f>
        <v>-</v>
      </c>
      <c r="O534" s="142"/>
      <c r="P534" s="140"/>
    </row>
    <row r="535" spans="1:16">
      <c r="A535" s="138"/>
      <c r="B535" s="142"/>
      <c r="C535" s="172" t="s">
        <v>721</v>
      </c>
      <c r="D535" s="166" t="s">
        <v>26</v>
      </c>
      <c r="E535" s="166" t="s">
        <v>722</v>
      </c>
      <c r="F535" s="173" t="s">
        <v>999</v>
      </c>
      <c r="G535" s="173" t="s">
        <v>999</v>
      </c>
      <c r="H535" s="173" t="s">
        <v>999</v>
      </c>
      <c r="I535" s="173" t="s">
        <v>999</v>
      </c>
      <c r="J535" s="168">
        <v>0.9</v>
      </c>
      <c r="K535" s="169" t="str">
        <f>IFERROR(SUMIFS(#REF!,#REF!,$I535,#REF!,$R$2)/SUMIFS(#REF!,#REF!,$I535,#REF!,$R$2),"-")</f>
        <v>-</v>
      </c>
      <c r="L535" s="169" t="str">
        <f>IFERROR(SUMIFS(#REF!,#REF!,$I535,#REF!,$R$7)/SUMIFS(#REF!,#REF!,$I535,#REF!,$R$7),"-")</f>
        <v>-</v>
      </c>
      <c r="M535" s="170" t="str">
        <f>IFERROR(SUMIFS(#REF!,#REF!,$I535,#REF!,$R$3)/SUMIFS(#REF!,#REF!,$I535,#REF!,$R$3),"-")</f>
        <v>-</v>
      </c>
      <c r="N535" s="170" t="str">
        <f>IFERROR(SUMIFS(#REF!,#REF!,$I535,#REF!,"&lt;="&amp;$R$2,#REF!,"&gt;="&amp;$S$2)/SUMIFS(#REF!,#REF!,$I535,#REF!,"&lt;="&amp;$R$2,#REF!,"&gt;="&amp;$S$2),"-")</f>
        <v>-</v>
      </c>
      <c r="O535" s="142"/>
      <c r="P535" s="140"/>
    </row>
    <row r="536" spans="1:16">
      <c r="A536" s="138"/>
      <c r="B536" s="142"/>
      <c r="C536" s="172" t="s">
        <v>721</v>
      </c>
      <c r="D536" s="166" t="s">
        <v>26</v>
      </c>
      <c r="E536" s="166" t="s">
        <v>722</v>
      </c>
      <c r="F536" s="173" t="s">
        <v>1000</v>
      </c>
      <c r="G536" s="173" t="s">
        <v>1000</v>
      </c>
      <c r="H536" s="173" t="s">
        <v>1000</v>
      </c>
      <c r="I536" s="173" t="s">
        <v>1000</v>
      </c>
      <c r="J536" s="168">
        <v>0.9</v>
      </c>
      <c r="K536" s="169" t="str">
        <f>IFERROR(SUMIFS(#REF!,#REF!,$I536,#REF!,$R$2)/SUMIFS(#REF!,#REF!,$I536,#REF!,$R$2),"-")</f>
        <v>-</v>
      </c>
      <c r="L536" s="169" t="str">
        <f>IFERROR(SUMIFS(#REF!,#REF!,$I536,#REF!,$R$7)/SUMIFS(#REF!,#REF!,$I536,#REF!,$R$7),"-")</f>
        <v>-</v>
      </c>
      <c r="M536" s="170" t="str">
        <f>IFERROR(SUMIFS(#REF!,#REF!,$I536,#REF!,$R$3)/SUMIFS(#REF!,#REF!,$I536,#REF!,$R$3),"-")</f>
        <v>-</v>
      </c>
      <c r="N536" s="170" t="str">
        <f>IFERROR(SUMIFS(#REF!,#REF!,$I536,#REF!,"&lt;="&amp;$R$2,#REF!,"&gt;="&amp;$S$2)/SUMIFS(#REF!,#REF!,$I536,#REF!,"&lt;="&amp;$R$2,#REF!,"&gt;="&amp;$S$2),"-")</f>
        <v>-</v>
      </c>
      <c r="O536" s="142"/>
      <c r="P536" s="140"/>
    </row>
    <row r="537" spans="1:16">
      <c r="A537" s="138"/>
      <c r="B537" s="142"/>
      <c r="C537" s="172" t="s">
        <v>721</v>
      </c>
      <c r="D537" s="166" t="s">
        <v>26</v>
      </c>
      <c r="E537" s="166" t="s">
        <v>722</v>
      </c>
      <c r="F537" s="173" t="s">
        <v>1002</v>
      </c>
      <c r="G537" s="173" t="s">
        <v>1002</v>
      </c>
      <c r="H537" s="173" t="s">
        <v>1002</v>
      </c>
      <c r="I537" s="173" t="s">
        <v>1002</v>
      </c>
      <c r="J537" s="168">
        <v>0.9</v>
      </c>
      <c r="K537" s="169" t="str">
        <f>IFERROR(SUMIFS(#REF!,#REF!,$I537,#REF!,$R$2)/SUMIFS(#REF!,#REF!,$I537,#REF!,$R$2),"-")</f>
        <v>-</v>
      </c>
      <c r="L537" s="169" t="str">
        <f>IFERROR(SUMIFS(#REF!,#REF!,$I537,#REF!,$R$7)/SUMIFS(#REF!,#REF!,$I537,#REF!,$R$7),"-")</f>
        <v>-</v>
      </c>
      <c r="M537" s="170" t="str">
        <f>IFERROR(SUMIFS(#REF!,#REF!,$I537,#REF!,$R$3)/SUMIFS(#REF!,#REF!,$I537,#REF!,$R$3),"-")</f>
        <v>-</v>
      </c>
      <c r="N537" s="170" t="str">
        <f>IFERROR(SUMIFS(#REF!,#REF!,$I537,#REF!,"&lt;="&amp;$R$2,#REF!,"&gt;="&amp;$S$2)/SUMIFS(#REF!,#REF!,$I537,#REF!,"&lt;="&amp;$R$2,#REF!,"&gt;="&amp;$S$2),"-")</f>
        <v>-</v>
      </c>
      <c r="O537" s="142"/>
      <c r="P537" s="140"/>
    </row>
    <row r="538" spans="1:16">
      <c r="A538" s="138"/>
      <c r="B538" s="142"/>
      <c r="C538" s="172" t="s">
        <v>721</v>
      </c>
      <c r="D538" s="166" t="s">
        <v>26</v>
      </c>
      <c r="E538" s="166" t="s">
        <v>722</v>
      </c>
      <c r="F538" s="173" t="s">
        <v>1003</v>
      </c>
      <c r="G538" s="173" t="s">
        <v>1003</v>
      </c>
      <c r="H538" s="173" t="s">
        <v>1003</v>
      </c>
      <c r="I538" s="173" t="s">
        <v>1003</v>
      </c>
      <c r="J538" s="168">
        <v>0.9</v>
      </c>
      <c r="K538" s="169" t="str">
        <f>IFERROR(SUMIFS(#REF!,#REF!,$I538,#REF!,$R$2)/SUMIFS(#REF!,#REF!,$I538,#REF!,$R$2),"-")</f>
        <v>-</v>
      </c>
      <c r="L538" s="169" t="str">
        <f>IFERROR(SUMIFS(#REF!,#REF!,$I538,#REF!,$R$7)/SUMIFS(#REF!,#REF!,$I538,#REF!,$R$7),"-")</f>
        <v>-</v>
      </c>
      <c r="M538" s="170" t="str">
        <f>IFERROR(SUMIFS(#REF!,#REF!,$I538,#REF!,$R$3)/SUMIFS(#REF!,#REF!,$I538,#REF!,$R$3),"-")</f>
        <v>-</v>
      </c>
      <c r="N538" s="170" t="str">
        <f>IFERROR(SUMIFS(#REF!,#REF!,$I538,#REF!,"&lt;="&amp;$R$2,#REF!,"&gt;="&amp;$S$2)/SUMIFS(#REF!,#REF!,$I538,#REF!,"&lt;="&amp;$R$2,#REF!,"&gt;="&amp;$S$2),"-")</f>
        <v>-</v>
      </c>
      <c r="O538" s="142"/>
      <c r="P538" s="140"/>
    </row>
    <row r="539" spans="1:16">
      <c r="A539" s="138"/>
      <c r="B539" s="142"/>
      <c r="C539" s="172" t="s">
        <v>721</v>
      </c>
      <c r="D539" s="166" t="s">
        <v>26</v>
      </c>
      <c r="E539" s="166" t="s">
        <v>722</v>
      </c>
      <c r="F539" s="173" t="s">
        <v>1004</v>
      </c>
      <c r="G539" s="173" t="s">
        <v>1004</v>
      </c>
      <c r="H539" s="173" t="s">
        <v>1004</v>
      </c>
      <c r="I539" s="173" t="s">
        <v>1004</v>
      </c>
      <c r="J539" s="168">
        <v>0.9</v>
      </c>
      <c r="K539" s="169" t="str">
        <f>IFERROR(SUMIFS(#REF!,#REF!,$I539,#REF!,$R$2)/SUMIFS(#REF!,#REF!,$I539,#REF!,$R$2),"-")</f>
        <v>-</v>
      </c>
      <c r="L539" s="169" t="str">
        <f>IFERROR(SUMIFS(#REF!,#REF!,$I539,#REF!,$R$7)/SUMIFS(#REF!,#REF!,$I539,#REF!,$R$7),"-")</f>
        <v>-</v>
      </c>
      <c r="M539" s="170" t="str">
        <f>IFERROR(SUMIFS(#REF!,#REF!,$I539,#REF!,$R$3)/SUMIFS(#REF!,#REF!,$I539,#REF!,$R$3),"-")</f>
        <v>-</v>
      </c>
      <c r="N539" s="170" t="str">
        <f>IFERROR(SUMIFS(#REF!,#REF!,$I539,#REF!,"&lt;="&amp;$R$2,#REF!,"&gt;="&amp;$S$2)/SUMIFS(#REF!,#REF!,$I539,#REF!,"&lt;="&amp;$R$2,#REF!,"&gt;="&amp;$S$2),"-")</f>
        <v>-</v>
      </c>
      <c r="O539" s="142"/>
      <c r="P539" s="140"/>
    </row>
    <row r="540" spans="1:16">
      <c r="A540" s="138"/>
      <c r="B540" s="142"/>
      <c r="C540" s="172" t="s">
        <v>721</v>
      </c>
      <c r="D540" s="166" t="s">
        <v>26</v>
      </c>
      <c r="E540" s="166" t="s">
        <v>722</v>
      </c>
      <c r="F540" s="173" t="s">
        <v>1006</v>
      </c>
      <c r="G540" s="173" t="s">
        <v>1006</v>
      </c>
      <c r="H540" s="173" t="s">
        <v>1006</v>
      </c>
      <c r="I540" s="173" t="s">
        <v>1006</v>
      </c>
      <c r="J540" s="168">
        <v>0.9</v>
      </c>
      <c r="K540" s="169" t="str">
        <f>IFERROR(SUMIFS(#REF!,#REF!,$I540,#REF!,$R$2)/SUMIFS(#REF!,#REF!,$I540,#REF!,$R$2),"-")</f>
        <v>-</v>
      </c>
      <c r="L540" s="169" t="str">
        <f>IFERROR(SUMIFS(#REF!,#REF!,$I540,#REF!,$R$7)/SUMIFS(#REF!,#REF!,$I540,#REF!,$R$7),"-")</f>
        <v>-</v>
      </c>
      <c r="M540" s="170" t="str">
        <f>IFERROR(SUMIFS(#REF!,#REF!,$I540,#REF!,$R$3)/SUMIFS(#REF!,#REF!,$I540,#REF!,$R$3),"-")</f>
        <v>-</v>
      </c>
      <c r="N540" s="170" t="str">
        <f>IFERROR(SUMIFS(#REF!,#REF!,$I540,#REF!,"&lt;="&amp;$R$2,#REF!,"&gt;="&amp;$S$2)/SUMIFS(#REF!,#REF!,$I540,#REF!,"&lt;="&amp;$R$2,#REF!,"&gt;="&amp;$S$2),"-")</f>
        <v>-</v>
      </c>
      <c r="O540" s="142"/>
      <c r="P540" s="140"/>
    </row>
    <row r="541" spans="1:16">
      <c r="A541" s="138"/>
      <c r="B541" s="142"/>
      <c r="C541" s="172" t="s">
        <v>721</v>
      </c>
      <c r="D541" s="166" t="s">
        <v>26</v>
      </c>
      <c r="E541" s="166" t="s">
        <v>722</v>
      </c>
      <c r="F541" s="173" t="s">
        <v>1007</v>
      </c>
      <c r="G541" s="173" t="s">
        <v>1007</v>
      </c>
      <c r="H541" s="173" t="s">
        <v>1007</v>
      </c>
      <c r="I541" s="173" t="s">
        <v>1007</v>
      </c>
      <c r="J541" s="168">
        <v>0.9</v>
      </c>
      <c r="K541" s="169" t="str">
        <f>IFERROR(SUMIFS(#REF!,#REF!,$I541,#REF!,$R$2)/SUMIFS(#REF!,#REF!,$I541,#REF!,$R$2),"-")</f>
        <v>-</v>
      </c>
      <c r="L541" s="169" t="str">
        <f>IFERROR(SUMIFS(#REF!,#REF!,$I541,#REF!,$R$7)/SUMIFS(#REF!,#REF!,$I541,#REF!,$R$7),"-")</f>
        <v>-</v>
      </c>
      <c r="M541" s="170" t="str">
        <f>IFERROR(SUMIFS(#REF!,#REF!,$I541,#REF!,$R$3)/SUMIFS(#REF!,#REF!,$I541,#REF!,$R$3),"-")</f>
        <v>-</v>
      </c>
      <c r="N541" s="170" t="str">
        <f>IFERROR(SUMIFS(#REF!,#REF!,$I541,#REF!,"&lt;="&amp;$R$2,#REF!,"&gt;="&amp;$S$2)/SUMIFS(#REF!,#REF!,$I541,#REF!,"&lt;="&amp;$R$2,#REF!,"&gt;="&amp;$S$2),"-")</f>
        <v>-</v>
      </c>
      <c r="O541" s="142"/>
      <c r="P541" s="140"/>
    </row>
    <row r="542" spans="1:16">
      <c r="A542" s="138"/>
      <c r="B542" s="142"/>
      <c r="C542" s="172" t="s">
        <v>721</v>
      </c>
      <c r="D542" s="166" t="s">
        <v>26</v>
      </c>
      <c r="E542" s="166" t="s">
        <v>722</v>
      </c>
      <c r="F542" s="173" t="s">
        <v>1008</v>
      </c>
      <c r="G542" s="173" t="s">
        <v>1008</v>
      </c>
      <c r="H542" s="173" t="s">
        <v>1008</v>
      </c>
      <c r="I542" s="173" t="s">
        <v>1008</v>
      </c>
      <c r="J542" s="168">
        <v>0.9</v>
      </c>
      <c r="K542" s="169" t="str">
        <f>IFERROR(SUMIFS(#REF!,#REF!,$I542,#REF!,$R$2)/SUMIFS(#REF!,#REF!,$I542,#REF!,$R$2),"-")</f>
        <v>-</v>
      </c>
      <c r="L542" s="169" t="str">
        <f>IFERROR(SUMIFS(#REF!,#REF!,$I542,#REF!,$R$7)/SUMIFS(#REF!,#REF!,$I542,#REF!,$R$7),"-")</f>
        <v>-</v>
      </c>
      <c r="M542" s="170" t="str">
        <f>IFERROR(SUMIFS(#REF!,#REF!,$I542,#REF!,$R$3)/SUMIFS(#REF!,#REF!,$I542,#REF!,$R$3),"-")</f>
        <v>-</v>
      </c>
      <c r="N542" s="170" t="str">
        <f>IFERROR(SUMIFS(#REF!,#REF!,$I542,#REF!,"&lt;="&amp;$R$2,#REF!,"&gt;="&amp;$S$2)/SUMIFS(#REF!,#REF!,$I542,#REF!,"&lt;="&amp;$R$2,#REF!,"&gt;="&amp;$S$2),"-")</f>
        <v>-</v>
      </c>
      <c r="O542" s="142"/>
      <c r="P542" s="140"/>
    </row>
    <row r="543" spans="1:16">
      <c r="A543" s="138"/>
      <c r="B543" s="142"/>
      <c r="C543" s="172" t="s">
        <v>721</v>
      </c>
      <c r="D543" s="166" t="s">
        <v>26</v>
      </c>
      <c r="E543" s="166" t="s">
        <v>722</v>
      </c>
      <c r="F543" s="173" t="s">
        <v>1010</v>
      </c>
      <c r="G543" s="173" t="s">
        <v>1010</v>
      </c>
      <c r="H543" s="173" t="s">
        <v>1010</v>
      </c>
      <c r="I543" s="173" t="s">
        <v>1010</v>
      </c>
      <c r="J543" s="168">
        <v>0.9</v>
      </c>
      <c r="K543" s="169" t="str">
        <f>IFERROR(SUMIFS(#REF!,#REF!,$I543,#REF!,$R$2)/SUMIFS(#REF!,#REF!,$I543,#REF!,$R$2),"-")</f>
        <v>-</v>
      </c>
      <c r="L543" s="169" t="str">
        <f>IFERROR(SUMIFS(#REF!,#REF!,$I543,#REF!,$R$7)/SUMIFS(#REF!,#REF!,$I543,#REF!,$R$7),"-")</f>
        <v>-</v>
      </c>
      <c r="M543" s="170" t="str">
        <f>IFERROR(SUMIFS(#REF!,#REF!,$I543,#REF!,$R$3)/SUMIFS(#REF!,#REF!,$I543,#REF!,$R$3),"-")</f>
        <v>-</v>
      </c>
      <c r="N543" s="170" t="str">
        <f>IFERROR(SUMIFS(#REF!,#REF!,$I543,#REF!,"&lt;="&amp;$R$2,#REF!,"&gt;="&amp;$S$2)/SUMIFS(#REF!,#REF!,$I543,#REF!,"&lt;="&amp;$R$2,#REF!,"&gt;="&amp;$S$2),"-")</f>
        <v>-</v>
      </c>
      <c r="O543" s="142"/>
      <c r="P543" s="140"/>
    </row>
    <row r="544" spans="1:16">
      <c r="A544" s="138"/>
      <c r="B544" s="142"/>
      <c r="C544" s="172" t="s">
        <v>721</v>
      </c>
      <c r="D544" s="166" t="s">
        <v>26</v>
      </c>
      <c r="E544" s="166" t="s">
        <v>722</v>
      </c>
      <c r="F544" s="173" t="s">
        <v>1012</v>
      </c>
      <c r="G544" s="173" t="s">
        <v>1012</v>
      </c>
      <c r="H544" s="173" t="s">
        <v>1012</v>
      </c>
      <c r="I544" s="173" t="s">
        <v>1012</v>
      </c>
      <c r="J544" s="168">
        <v>0.9</v>
      </c>
      <c r="K544" s="169" t="str">
        <f>IFERROR(SUMIFS(#REF!,#REF!,$I544,#REF!,$R$2)/SUMIFS(#REF!,#REF!,$I544,#REF!,$R$2),"-")</f>
        <v>-</v>
      </c>
      <c r="L544" s="169" t="str">
        <f>IFERROR(SUMIFS(#REF!,#REF!,$I544,#REF!,$R$7)/SUMIFS(#REF!,#REF!,$I544,#REF!,$R$7),"-")</f>
        <v>-</v>
      </c>
      <c r="M544" s="170" t="str">
        <f>IFERROR(SUMIFS(#REF!,#REF!,$I544,#REF!,$R$3)/SUMIFS(#REF!,#REF!,$I544,#REF!,$R$3),"-")</f>
        <v>-</v>
      </c>
      <c r="N544" s="170" t="str">
        <f>IFERROR(SUMIFS(#REF!,#REF!,$I544,#REF!,"&lt;="&amp;$R$2,#REF!,"&gt;="&amp;$S$2)/SUMIFS(#REF!,#REF!,$I544,#REF!,"&lt;="&amp;$R$2,#REF!,"&gt;="&amp;$S$2),"-")</f>
        <v>-</v>
      </c>
      <c r="O544" s="142"/>
      <c r="P544" s="140"/>
    </row>
    <row r="545" spans="1:16">
      <c r="A545" s="138"/>
      <c r="B545" s="142"/>
      <c r="C545" s="172" t="s">
        <v>721</v>
      </c>
      <c r="D545" s="166" t="s">
        <v>26</v>
      </c>
      <c r="E545" s="166" t="s">
        <v>722</v>
      </c>
      <c r="F545" s="173" t="s">
        <v>1014</v>
      </c>
      <c r="G545" s="173" t="s">
        <v>1014</v>
      </c>
      <c r="H545" s="173" t="s">
        <v>1014</v>
      </c>
      <c r="I545" s="173" t="s">
        <v>1014</v>
      </c>
      <c r="J545" s="168">
        <v>0.9</v>
      </c>
      <c r="K545" s="169" t="str">
        <f>IFERROR(SUMIFS(#REF!,#REF!,$I545,#REF!,$R$2)/SUMIFS(#REF!,#REF!,$I545,#REF!,$R$2),"-")</f>
        <v>-</v>
      </c>
      <c r="L545" s="169" t="str">
        <f>IFERROR(SUMIFS(#REF!,#REF!,$I545,#REF!,$R$7)/SUMIFS(#REF!,#REF!,$I545,#REF!,$R$7),"-")</f>
        <v>-</v>
      </c>
      <c r="M545" s="170" t="str">
        <f>IFERROR(SUMIFS(#REF!,#REF!,$I545,#REF!,$R$3)/SUMIFS(#REF!,#REF!,$I545,#REF!,$R$3),"-")</f>
        <v>-</v>
      </c>
      <c r="N545" s="170" t="str">
        <f>IFERROR(SUMIFS(#REF!,#REF!,$I545,#REF!,"&lt;="&amp;$R$2,#REF!,"&gt;="&amp;$S$2)/SUMIFS(#REF!,#REF!,$I545,#REF!,"&lt;="&amp;$R$2,#REF!,"&gt;="&amp;$S$2),"-")</f>
        <v>-</v>
      </c>
      <c r="O545" s="142"/>
      <c r="P545" s="140"/>
    </row>
    <row r="546" spans="1:16">
      <c r="A546" s="138"/>
      <c r="B546" s="142"/>
      <c r="C546" s="172" t="s">
        <v>721</v>
      </c>
      <c r="D546" s="166" t="s">
        <v>26</v>
      </c>
      <c r="E546" s="166" t="s">
        <v>722</v>
      </c>
      <c r="F546" s="173" t="s">
        <v>1016</v>
      </c>
      <c r="G546" s="173" t="s">
        <v>1016</v>
      </c>
      <c r="H546" s="173" t="s">
        <v>1016</v>
      </c>
      <c r="I546" s="173" t="s">
        <v>1016</v>
      </c>
      <c r="J546" s="168">
        <v>0.9</v>
      </c>
      <c r="K546" s="169" t="str">
        <f>IFERROR(SUMIFS(#REF!,#REF!,$I546,#REF!,$R$2)/SUMIFS(#REF!,#REF!,$I546,#REF!,$R$2),"-")</f>
        <v>-</v>
      </c>
      <c r="L546" s="169" t="str">
        <f>IFERROR(SUMIFS(#REF!,#REF!,$I546,#REF!,$R$7)/SUMIFS(#REF!,#REF!,$I546,#REF!,$R$7),"-")</f>
        <v>-</v>
      </c>
      <c r="M546" s="170" t="str">
        <f>IFERROR(SUMIFS(#REF!,#REF!,$I546,#REF!,$R$3)/SUMIFS(#REF!,#REF!,$I546,#REF!,$R$3),"-")</f>
        <v>-</v>
      </c>
      <c r="N546" s="170" t="str">
        <f>IFERROR(SUMIFS(#REF!,#REF!,$I546,#REF!,"&lt;="&amp;$R$2,#REF!,"&gt;="&amp;$S$2)/SUMIFS(#REF!,#REF!,$I546,#REF!,"&lt;="&amp;$R$2,#REF!,"&gt;="&amp;$S$2),"-")</f>
        <v>-</v>
      </c>
      <c r="O546" s="142"/>
      <c r="P546" s="140"/>
    </row>
    <row r="547" spans="1:16">
      <c r="A547" s="138"/>
      <c r="B547" s="142"/>
      <c r="C547" s="172" t="s">
        <v>721</v>
      </c>
      <c r="D547" s="166" t="s">
        <v>26</v>
      </c>
      <c r="E547" s="166" t="s">
        <v>722</v>
      </c>
      <c r="F547" s="173" t="s">
        <v>1017</v>
      </c>
      <c r="G547" s="173" t="s">
        <v>1017</v>
      </c>
      <c r="H547" s="173" t="s">
        <v>1017</v>
      </c>
      <c r="I547" s="173" t="s">
        <v>1017</v>
      </c>
      <c r="J547" s="168">
        <v>0.9</v>
      </c>
      <c r="K547" s="169" t="str">
        <f>IFERROR(SUMIFS(#REF!,#REF!,$I547,#REF!,$R$2)/SUMIFS(#REF!,#REF!,$I547,#REF!,$R$2),"-")</f>
        <v>-</v>
      </c>
      <c r="L547" s="169" t="str">
        <f>IFERROR(SUMIFS(#REF!,#REF!,$I547,#REF!,$R$7)/SUMIFS(#REF!,#REF!,$I547,#REF!,$R$7),"-")</f>
        <v>-</v>
      </c>
      <c r="M547" s="170" t="str">
        <f>IFERROR(SUMIFS(#REF!,#REF!,$I547,#REF!,$R$3)/SUMIFS(#REF!,#REF!,$I547,#REF!,$R$3),"-")</f>
        <v>-</v>
      </c>
      <c r="N547" s="170" t="str">
        <f>IFERROR(SUMIFS(#REF!,#REF!,$I547,#REF!,"&lt;="&amp;$R$2,#REF!,"&gt;="&amp;$S$2)/SUMIFS(#REF!,#REF!,$I547,#REF!,"&lt;="&amp;$R$2,#REF!,"&gt;="&amp;$S$2),"-")</f>
        <v>-</v>
      </c>
      <c r="O547" s="142"/>
      <c r="P547" s="140"/>
    </row>
    <row r="548" spans="1:16">
      <c r="A548" s="138"/>
      <c r="B548" s="142"/>
      <c r="C548" s="172" t="s">
        <v>721</v>
      </c>
      <c r="D548" s="166" t="s">
        <v>26</v>
      </c>
      <c r="E548" s="166" t="s">
        <v>722</v>
      </c>
      <c r="F548" s="173" t="s">
        <v>1018</v>
      </c>
      <c r="G548" s="173" t="s">
        <v>1018</v>
      </c>
      <c r="H548" s="173" t="s">
        <v>1018</v>
      </c>
      <c r="I548" s="173" t="s">
        <v>1018</v>
      </c>
      <c r="J548" s="168">
        <v>0.9</v>
      </c>
      <c r="K548" s="169" t="str">
        <f>IFERROR(SUMIFS(#REF!,#REF!,$I548,#REF!,$R$2)/SUMIFS(#REF!,#REF!,$I548,#REF!,$R$2),"-")</f>
        <v>-</v>
      </c>
      <c r="L548" s="169" t="str">
        <f>IFERROR(SUMIFS(#REF!,#REF!,$I548,#REF!,$R$7)/SUMIFS(#REF!,#REF!,$I548,#REF!,$R$7),"-")</f>
        <v>-</v>
      </c>
      <c r="M548" s="170" t="str">
        <f>IFERROR(SUMIFS(#REF!,#REF!,$I548,#REF!,$R$3)/SUMIFS(#REF!,#REF!,$I548,#REF!,$R$3),"-")</f>
        <v>-</v>
      </c>
      <c r="N548" s="170" t="str">
        <f>IFERROR(SUMIFS(#REF!,#REF!,$I548,#REF!,"&lt;="&amp;$R$2,#REF!,"&gt;="&amp;$S$2)/SUMIFS(#REF!,#REF!,$I548,#REF!,"&lt;="&amp;$R$2,#REF!,"&gt;="&amp;$S$2),"-")</f>
        <v>-</v>
      </c>
      <c r="O548" s="142"/>
      <c r="P548" s="140"/>
    </row>
    <row r="549" spans="1:16">
      <c r="A549" s="138"/>
      <c r="B549" s="142"/>
      <c r="C549" s="172" t="s">
        <v>721</v>
      </c>
      <c r="D549" s="166" t="s">
        <v>26</v>
      </c>
      <c r="E549" s="166" t="s">
        <v>722</v>
      </c>
      <c r="F549" s="173" t="s">
        <v>1019</v>
      </c>
      <c r="G549" s="173" t="s">
        <v>1019</v>
      </c>
      <c r="H549" s="173" t="s">
        <v>1019</v>
      </c>
      <c r="I549" s="173" t="s">
        <v>1019</v>
      </c>
      <c r="J549" s="168">
        <v>0.9</v>
      </c>
      <c r="K549" s="169" t="str">
        <f>IFERROR(SUMIFS(#REF!,#REF!,$I549,#REF!,$R$2)/SUMIFS(#REF!,#REF!,$I549,#REF!,$R$2),"-")</f>
        <v>-</v>
      </c>
      <c r="L549" s="169" t="str">
        <f>IFERROR(SUMIFS(#REF!,#REF!,$I549,#REF!,$R$7)/SUMIFS(#REF!,#REF!,$I549,#REF!,$R$7),"-")</f>
        <v>-</v>
      </c>
      <c r="M549" s="170" t="str">
        <f>IFERROR(SUMIFS(#REF!,#REF!,$I549,#REF!,$R$3)/SUMIFS(#REF!,#REF!,$I549,#REF!,$R$3),"-")</f>
        <v>-</v>
      </c>
      <c r="N549" s="170" t="str">
        <f>IFERROR(SUMIFS(#REF!,#REF!,$I549,#REF!,"&lt;="&amp;$R$2,#REF!,"&gt;="&amp;$S$2)/SUMIFS(#REF!,#REF!,$I549,#REF!,"&lt;="&amp;$R$2,#REF!,"&gt;="&amp;$S$2),"-")</f>
        <v>-</v>
      </c>
      <c r="O549" s="142"/>
      <c r="P549" s="140"/>
    </row>
    <row r="550" spans="1:16">
      <c r="A550" s="138"/>
      <c r="B550" s="142"/>
      <c r="C550" s="172" t="s">
        <v>721</v>
      </c>
      <c r="D550" s="166" t="s">
        <v>26</v>
      </c>
      <c r="E550" s="166" t="s">
        <v>722</v>
      </c>
      <c r="F550" s="173" t="s">
        <v>1021</v>
      </c>
      <c r="G550" s="173" t="s">
        <v>1021</v>
      </c>
      <c r="H550" s="173" t="s">
        <v>1021</v>
      </c>
      <c r="I550" s="173" t="s">
        <v>1021</v>
      </c>
      <c r="J550" s="168">
        <v>0.9</v>
      </c>
      <c r="K550" s="169" t="str">
        <f>IFERROR(SUMIFS(#REF!,#REF!,$I550,#REF!,$R$2)/SUMIFS(#REF!,#REF!,$I550,#REF!,$R$2),"-")</f>
        <v>-</v>
      </c>
      <c r="L550" s="169" t="str">
        <f>IFERROR(SUMIFS(#REF!,#REF!,$I550,#REF!,$R$7)/SUMIFS(#REF!,#REF!,$I550,#REF!,$R$7),"-")</f>
        <v>-</v>
      </c>
      <c r="M550" s="170" t="str">
        <f>IFERROR(SUMIFS(#REF!,#REF!,$I550,#REF!,$R$3)/SUMIFS(#REF!,#REF!,$I550,#REF!,$R$3),"-")</f>
        <v>-</v>
      </c>
      <c r="N550" s="170" t="str">
        <f>IFERROR(SUMIFS(#REF!,#REF!,$I550,#REF!,"&lt;="&amp;$R$2,#REF!,"&gt;="&amp;$S$2)/SUMIFS(#REF!,#REF!,$I550,#REF!,"&lt;="&amp;$R$2,#REF!,"&gt;="&amp;$S$2),"-")</f>
        <v>-</v>
      </c>
      <c r="O550" s="142"/>
      <c r="P550" s="140"/>
    </row>
    <row r="551" spans="1:16">
      <c r="A551" s="138"/>
      <c r="B551" s="142"/>
      <c r="C551" s="172" t="s">
        <v>721</v>
      </c>
      <c r="D551" s="166" t="s">
        <v>26</v>
      </c>
      <c r="E551" s="166" t="s">
        <v>722</v>
      </c>
      <c r="F551" s="173" t="s">
        <v>1022</v>
      </c>
      <c r="G551" s="173" t="s">
        <v>1022</v>
      </c>
      <c r="H551" s="173" t="s">
        <v>1022</v>
      </c>
      <c r="I551" s="173" t="s">
        <v>1022</v>
      </c>
      <c r="J551" s="168">
        <v>0.9</v>
      </c>
      <c r="K551" s="169" t="str">
        <f>IFERROR(SUMIFS(#REF!,#REF!,$I551,#REF!,$R$2)/SUMIFS(#REF!,#REF!,$I551,#REF!,$R$2),"-")</f>
        <v>-</v>
      </c>
      <c r="L551" s="169" t="str">
        <f>IFERROR(SUMIFS(#REF!,#REF!,$I551,#REF!,$R$7)/SUMIFS(#REF!,#REF!,$I551,#REF!,$R$7),"-")</f>
        <v>-</v>
      </c>
      <c r="M551" s="170" t="str">
        <f>IFERROR(SUMIFS(#REF!,#REF!,$I551,#REF!,$R$3)/SUMIFS(#REF!,#REF!,$I551,#REF!,$R$3),"-")</f>
        <v>-</v>
      </c>
      <c r="N551" s="170" t="str">
        <f>IFERROR(SUMIFS(#REF!,#REF!,$I551,#REF!,"&lt;="&amp;$R$2,#REF!,"&gt;="&amp;$S$2)/SUMIFS(#REF!,#REF!,$I551,#REF!,"&lt;="&amp;$R$2,#REF!,"&gt;="&amp;$S$2),"-")</f>
        <v>-</v>
      </c>
      <c r="O551" s="142"/>
      <c r="P551" s="140"/>
    </row>
    <row r="552" spans="1:16">
      <c r="A552" s="138"/>
      <c r="B552" s="142"/>
      <c r="C552" s="172" t="s">
        <v>721</v>
      </c>
      <c r="D552" s="166" t="s">
        <v>26</v>
      </c>
      <c r="E552" s="166" t="s">
        <v>722</v>
      </c>
      <c r="F552" s="173" t="s">
        <v>1024</v>
      </c>
      <c r="G552" s="173" t="s">
        <v>1024</v>
      </c>
      <c r="H552" s="173" t="s">
        <v>1024</v>
      </c>
      <c r="I552" s="173" t="s">
        <v>1024</v>
      </c>
      <c r="J552" s="168">
        <v>0.9</v>
      </c>
      <c r="K552" s="169" t="str">
        <f>IFERROR(SUMIFS(#REF!,#REF!,$I552,#REF!,$R$2)/SUMIFS(#REF!,#REF!,$I552,#REF!,$R$2),"-")</f>
        <v>-</v>
      </c>
      <c r="L552" s="169" t="str">
        <f>IFERROR(SUMIFS(#REF!,#REF!,$I552,#REF!,$R$7)/SUMIFS(#REF!,#REF!,$I552,#REF!,$R$7),"-")</f>
        <v>-</v>
      </c>
      <c r="M552" s="170" t="str">
        <f>IFERROR(SUMIFS(#REF!,#REF!,$I552,#REF!,$R$3)/SUMIFS(#REF!,#REF!,$I552,#REF!,$R$3),"-")</f>
        <v>-</v>
      </c>
      <c r="N552" s="170" t="str">
        <f>IFERROR(SUMIFS(#REF!,#REF!,$I552,#REF!,"&lt;="&amp;$R$2,#REF!,"&gt;="&amp;$S$2)/SUMIFS(#REF!,#REF!,$I552,#REF!,"&lt;="&amp;$R$2,#REF!,"&gt;="&amp;$S$2),"-")</f>
        <v>-</v>
      </c>
      <c r="O552" s="142"/>
      <c r="P552" s="140"/>
    </row>
    <row r="553" spans="1:16">
      <c r="A553" s="138"/>
      <c r="B553" s="142"/>
      <c r="C553" s="172" t="s">
        <v>721</v>
      </c>
      <c r="D553" s="166" t="s">
        <v>26</v>
      </c>
      <c r="E553" s="166" t="s">
        <v>722</v>
      </c>
      <c r="F553" s="173" t="s">
        <v>1026</v>
      </c>
      <c r="G553" s="173" t="s">
        <v>1026</v>
      </c>
      <c r="H553" s="173" t="s">
        <v>1026</v>
      </c>
      <c r="I553" s="173" t="s">
        <v>1026</v>
      </c>
      <c r="J553" s="168">
        <v>0.9</v>
      </c>
      <c r="K553" s="169" t="str">
        <f>IFERROR(SUMIFS(#REF!,#REF!,$I553,#REF!,$R$2)/SUMIFS(#REF!,#REF!,$I553,#REF!,$R$2),"-")</f>
        <v>-</v>
      </c>
      <c r="L553" s="169" t="str">
        <f>IFERROR(SUMIFS(#REF!,#REF!,$I553,#REF!,$R$7)/SUMIFS(#REF!,#REF!,$I553,#REF!,$R$7),"-")</f>
        <v>-</v>
      </c>
      <c r="M553" s="170" t="str">
        <f>IFERROR(SUMIFS(#REF!,#REF!,$I553,#REF!,$R$3)/SUMIFS(#REF!,#REF!,$I553,#REF!,$R$3),"-")</f>
        <v>-</v>
      </c>
      <c r="N553" s="170" t="str">
        <f>IFERROR(SUMIFS(#REF!,#REF!,$I553,#REF!,"&lt;="&amp;$R$2,#REF!,"&gt;="&amp;$S$2)/SUMIFS(#REF!,#REF!,$I553,#REF!,"&lt;="&amp;$R$2,#REF!,"&gt;="&amp;$S$2),"-")</f>
        <v>-</v>
      </c>
      <c r="O553" s="142"/>
      <c r="P553" s="140"/>
    </row>
    <row r="554" spans="1:16">
      <c r="A554" s="138"/>
      <c r="B554" s="142"/>
      <c r="C554" s="172" t="s">
        <v>721</v>
      </c>
      <c r="D554" s="166" t="s">
        <v>26</v>
      </c>
      <c r="E554" s="166" t="s">
        <v>722</v>
      </c>
      <c r="F554" s="173" t="s">
        <v>1027</v>
      </c>
      <c r="G554" s="173" t="s">
        <v>1027</v>
      </c>
      <c r="H554" s="173" t="s">
        <v>1027</v>
      </c>
      <c r="I554" s="173" t="s">
        <v>1027</v>
      </c>
      <c r="J554" s="168">
        <v>0.9</v>
      </c>
      <c r="K554" s="169" t="str">
        <f>IFERROR(SUMIFS(#REF!,#REF!,$I554,#REF!,$R$2)/SUMIFS(#REF!,#REF!,$I554,#REF!,$R$2),"-")</f>
        <v>-</v>
      </c>
      <c r="L554" s="169" t="str">
        <f>IFERROR(SUMIFS(#REF!,#REF!,$I554,#REF!,$R$7)/SUMIFS(#REF!,#REF!,$I554,#REF!,$R$7),"-")</f>
        <v>-</v>
      </c>
      <c r="M554" s="170" t="str">
        <f>IFERROR(SUMIFS(#REF!,#REF!,$I554,#REF!,$R$3)/SUMIFS(#REF!,#REF!,$I554,#REF!,$R$3),"-")</f>
        <v>-</v>
      </c>
      <c r="N554" s="170" t="str">
        <f>IFERROR(SUMIFS(#REF!,#REF!,$I554,#REF!,"&lt;="&amp;$R$2,#REF!,"&gt;="&amp;$S$2)/SUMIFS(#REF!,#REF!,$I554,#REF!,"&lt;="&amp;$R$2,#REF!,"&gt;="&amp;$S$2),"-")</f>
        <v>-</v>
      </c>
      <c r="O554" s="142"/>
      <c r="P554" s="140"/>
    </row>
    <row r="555" spans="1:16">
      <c r="A555" s="138"/>
      <c r="B555" s="142"/>
      <c r="C555" s="172" t="s">
        <v>721</v>
      </c>
      <c r="D555" s="166" t="s">
        <v>26</v>
      </c>
      <c r="E555" s="166" t="s">
        <v>722</v>
      </c>
      <c r="F555" s="173" t="s">
        <v>1028</v>
      </c>
      <c r="G555" s="173" t="s">
        <v>1028</v>
      </c>
      <c r="H555" s="173" t="s">
        <v>1028</v>
      </c>
      <c r="I555" s="173" t="s">
        <v>1028</v>
      </c>
      <c r="J555" s="168">
        <v>0.9</v>
      </c>
      <c r="K555" s="169" t="str">
        <f>IFERROR(SUMIFS(#REF!,#REF!,$I555,#REF!,$R$2)/SUMIFS(#REF!,#REF!,$I555,#REF!,$R$2),"-")</f>
        <v>-</v>
      </c>
      <c r="L555" s="169" t="str">
        <f>IFERROR(SUMIFS(#REF!,#REF!,$I555,#REF!,$R$7)/SUMIFS(#REF!,#REF!,$I555,#REF!,$R$7),"-")</f>
        <v>-</v>
      </c>
      <c r="M555" s="170" t="str">
        <f>IFERROR(SUMIFS(#REF!,#REF!,$I555,#REF!,$R$3)/SUMIFS(#REF!,#REF!,$I555,#REF!,$R$3),"-")</f>
        <v>-</v>
      </c>
      <c r="N555" s="170" t="str">
        <f>IFERROR(SUMIFS(#REF!,#REF!,$I555,#REF!,"&lt;="&amp;$R$2,#REF!,"&gt;="&amp;$S$2)/SUMIFS(#REF!,#REF!,$I555,#REF!,"&lt;="&amp;$R$2,#REF!,"&gt;="&amp;$S$2),"-")</f>
        <v>-</v>
      </c>
      <c r="O555" s="142"/>
      <c r="P555" s="140"/>
    </row>
    <row r="556" spans="1:16">
      <c r="A556" s="138"/>
      <c r="B556" s="142"/>
      <c r="C556" s="172" t="s">
        <v>721</v>
      </c>
      <c r="D556" s="166" t="s">
        <v>26</v>
      </c>
      <c r="E556" s="166" t="s">
        <v>722</v>
      </c>
      <c r="F556" s="173" t="s">
        <v>1029</v>
      </c>
      <c r="G556" s="173" t="s">
        <v>1029</v>
      </c>
      <c r="H556" s="173" t="s">
        <v>1029</v>
      </c>
      <c r="I556" s="173" t="s">
        <v>1029</v>
      </c>
      <c r="J556" s="168">
        <v>0.9</v>
      </c>
      <c r="K556" s="169" t="str">
        <f>IFERROR(SUMIFS(#REF!,#REF!,$I556,#REF!,$R$2)/SUMIFS(#REF!,#REF!,$I556,#REF!,$R$2),"-")</f>
        <v>-</v>
      </c>
      <c r="L556" s="169" t="str">
        <f>IFERROR(SUMIFS(#REF!,#REF!,$I556,#REF!,$R$7)/SUMIFS(#REF!,#REF!,$I556,#REF!,$R$7),"-")</f>
        <v>-</v>
      </c>
      <c r="M556" s="170" t="str">
        <f>IFERROR(SUMIFS(#REF!,#REF!,$I556,#REF!,$R$3)/SUMIFS(#REF!,#REF!,$I556,#REF!,$R$3),"-")</f>
        <v>-</v>
      </c>
      <c r="N556" s="170" t="str">
        <f>IFERROR(SUMIFS(#REF!,#REF!,$I556,#REF!,"&lt;="&amp;$R$2,#REF!,"&gt;="&amp;$S$2)/SUMIFS(#REF!,#REF!,$I556,#REF!,"&lt;="&amp;$R$2,#REF!,"&gt;="&amp;$S$2),"-")</f>
        <v>-</v>
      </c>
      <c r="O556" s="142"/>
      <c r="P556" s="140"/>
    </row>
    <row r="557" spans="1:16">
      <c r="A557" s="138"/>
      <c r="B557" s="142"/>
      <c r="C557" s="172" t="s">
        <v>721</v>
      </c>
      <c r="D557" s="166" t="s">
        <v>26</v>
      </c>
      <c r="E557" s="166" t="s">
        <v>722</v>
      </c>
      <c r="F557" s="173" t="s">
        <v>1030</v>
      </c>
      <c r="G557" s="173" t="s">
        <v>1030</v>
      </c>
      <c r="H557" s="173" t="s">
        <v>1030</v>
      </c>
      <c r="I557" s="173" t="s">
        <v>1030</v>
      </c>
      <c r="J557" s="168">
        <v>0.9</v>
      </c>
      <c r="K557" s="169" t="str">
        <f>IFERROR(SUMIFS(#REF!,#REF!,$I557,#REF!,$R$2)/SUMIFS(#REF!,#REF!,$I557,#REF!,$R$2),"-")</f>
        <v>-</v>
      </c>
      <c r="L557" s="169" t="str">
        <f>IFERROR(SUMIFS(#REF!,#REF!,$I557,#REF!,$R$7)/SUMIFS(#REF!,#REF!,$I557,#REF!,$R$7),"-")</f>
        <v>-</v>
      </c>
      <c r="M557" s="170" t="str">
        <f>IFERROR(SUMIFS(#REF!,#REF!,$I557,#REF!,$R$3)/SUMIFS(#REF!,#REF!,$I557,#REF!,$R$3),"-")</f>
        <v>-</v>
      </c>
      <c r="N557" s="170" t="str">
        <f>IFERROR(SUMIFS(#REF!,#REF!,$I557,#REF!,"&lt;="&amp;$R$2,#REF!,"&gt;="&amp;$S$2)/SUMIFS(#REF!,#REF!,$I557,#REF!,"&lt;="&amp;$R$2,#REF!,"&gt;="&amp;$S$2),"-")</f>
        <v>-</v>
      </c>
      <c r="O557" s="142"/>
      <c r="P557" s="140"/>
    </row>
    <row r="558" spans="1:16">
      <c r="A558" s="138"/>
      <c r="B558" s="142"/>
      <c r="C558" s="172" t="s">
        <v>721</v>
      </c>
      <c r="D558" s="166" t="s">
        <v>26</v>
      </c>
      <c r="E558" s="166" t="s">
        <v>722</v>
      </c>
      <c r="F558" s="173" t="s">
        <v>1031</v>
      </c>
      <c r="G558" s="173" t="s">
        <v>1031</v>
      </c>
      <c r="H558" s="173" t="s">
        <v>1031</v>
      </c>
      <c r="I558" s="173" t="s">
        <v>1031</v>
      </c>
      <c r="J558" s="168">
        <v>0.9</v>
      </c>
      <c r="K558" s="169" t="str">
        <f>IFERROR(SUMIFS(#REF!,#REF!,$I558,#REF!,$R$2)/SUMIFS(#REF!,#REF!,$I558,#REF!,$R$2),"-")</f>
        <v>-</v>
      </c>
      <c r="L558" s="169" t="str">
        <f>IFERROR(SUMIFS(#REF!,#REF!,$I558,#REF!,$R$7)/SUMIFS(#REF!,#REF!,$I558,#REF!,$R$7),"-")</f>
        <v>-</v>
      </c>
      <c r="M558" s="170" t="str">
        <f>IFERROR(SUMIFS(#REF!,#REF!,$I558,#REF!,$R$3)/SUMIFS(#REF!,#REF!,$I558,#REF!,$R$3),"-")</f>
        <v>-</v>
      </c>
      <c r="N558" s="170" t="str">
        <f>IFERROR(SUMIFS(#REF!,#REF!,$I558,#REF!,"&lt;="&amp;$R$2,#REF!,"&gt;="&amp;$S$2)/SUMIFS(#REF!,#REF!,$I558,#REF!,"&lt;="&amp;$R$2,#REF!,"&gt;="&amp;$S$2),"-")</f>
        <v>-</v>
      </c>
      <c r="O558" s="142"/>
      <c r="P558" s="140"/>
    </row>
    <row r="559" spans="1:16">
      <c r="A559" s="138"/>
      <c r="B559" s="142"/>
      <c r="C559" s="172" t="s">
        <v>721</v>
      </c>
      <c r="D559" s="166" t="s">
        <v>26</v>
      </c>
      <c r="E559" s="166" t="s">
        <v>722</v>
      </c>
      <c r="F559" s="173" t="s">
        <v>1032</v>
      </c>
      <c r="G559" s="173" t="s">
        <v>1032</v>
      </c>
      <c r="H559" s="173" t="s">
        <v>1032</v>
      </c>
      <c r="I559" s="173" t="s">
        <v>1032</v>
      </c>
      <c r="J559" s="168">
        <v>0.9</v>
      </c>
      <c r="K559" s="169" t="str">
        <f>IFERROR(SUMIFS(#REF!,#REF!,$I559,#REF!,$R$2)/SUMIFS(#REF!,#REF!,$I559,#REF!,$R$2),"-")</f>
        <v>-</v>
      </c>
      <c r="L559" s="169" t="str">
        <f>IFERROR(SUMIFS(#REF!,#REF!,$I559,#REF!,$R$7)/SUMIFS(#REF!,#REF!,$I559,#REF!,$R$7),"-")</f>
        <v>-</v>
      </c>
      <c r="M559" s="170" t="str">
        <f>IFERROR(SUMIFS(#REF!,#REF!,$I559,#REF!,$R$3)/SUMIFS(#REF!,#REF!,$I559,#REF!,$R$3),"-")</f>
        <v>-</v>
      </c>
      <c r="N559" s="170" t="str">
        <f>IFERROR(SUMIFS(#REF!,#REF!,$I559,#REF!,"&lt;="&amp;$R$2,#REF!,"&gt;="&amp;$S$2)/SUMIFS(#REF!,#REF!,$I559,#REF!,"&lt;="&amp;$R$2,#REF!,"&gt;="&amp;$S$2),"-")</f>
        <v>-</v>
      </c>
      <c r="O559" s="142"/>
      <c r="P559" s="140"/>
    </row>
    <row r="560" spans="1:16">
      <c r="A560" s="138"/>
      <c r="B560" s="142"/>
      <c r="C560" s="172" t="s">
        <v>721</v>
      </c>
      <c r="D560" s="166" t="s">
        <v>26</v>
      </c>
      <c r="E560" s="166" t="s">
        <v>722</v>
      </c>
      <c r="F560" s="173" t="s">
        <v>1033</v>
      </c>
      <c r="G560" s="173" t="s">
        <v>1033</v>
      </c>
      <c r="H560" s="173" t="s">
        <v>1033</v>
      </c>
      <c r="I560" s="173" t="s">
        <v>1033</v>
      </c>
      <c r="J560" s="168">
        <v>0.9</v>
      </c>
      <c r="K560" s="169" t="str">
        <f>IFERROR(SUMIFS(#REF!,#REF!,$I560,#REF!,$R$2)/SUMIFS(#REF!,#REF!,$I560,#REF!,$R$2),"-")</f>
        <v>-</v>
      </c>
      <c r="L560" s="169" t="str">
        <f>IFERROR(SUMIFS(#REF!,#REF!,$I560,#REF!,$R$7)/SUMIFS(#REF!,#REF!,$I560,#REF!,$R$7),"-")</f>
        <v>-</v>
      </c>
      <c r="M560" s="170" t="str">
        <f>IFERROR(SUMIFS(#REF!,#REF!,$I560,#REF!,$R$3)/SUMIFS(#REF!,#REF!,$I560,#REF!,$R$3),"-")</f>
        <v>-</v>
      </c>
      <c r="N560" s="170" t="str">
        <f>IFERROR(SUMIFS(#REF!,#REF!,$I560,#REF!,"&lt;="&amp;$R$2,#REF!,"&gt;="&amp;$S$2)/SUMIFS(#REF!,#REF!,$I560,#REF!,"&lt;="&amp;$R$2,#REF!,"&gt;="&amp;$S$2),"-")</f>
        <v>-</v>
      </c>
      <c r="O560" s="142"/>
      <c r="P560" s="140"/>
    </row>
    <row r="561" spans="1:16">
      <c r="A561" s="138"/>
      <c r="B561" s="142"/>
      <c r="C561" s="172" t="s">
        <v>721</v>
      </c>
      <c r="D561" s="166" t="s">
        <v>26</v>
      </c>
      <c r="E561" s="166" t="s">
        <v>722</v>
      </c>
      <c r="F561" s="173" t="s">
        <v>1034</v>
      </c>
      <c r="G561" s="173" t="s">
        <v>1034</v>
      </c>
      <c r="H561" s="173" t="s">
        <v>1034</v>
      </c>
      <c r="I561" s="173" t="s">
        <v>1034</v>
      </c>
      <c r="J561" s="168">
        <v>0.9</v>
      </c>
      <c r="K561" s="169" t="str">
        <f>IFERROR(SUMIFS(#REF!,#REF!,$I561,#REF!,$R$2)/SUMIFS(#REF!,#REF!,$I561,#REF!,$R$2),"-")</f>
        <v>-</v>
      </c>
      <c r="L561" s="169" t="str">
        <f>IFERROR(SUMIFS(#REF!,#REF!,$I561,#REF!,$R$7)/SUMIFS(#REF!,#REF!,$I561,#REF!,$R$7),"-")</f>
        <v>-</v>
      </c>
      <c r="M561" s="170" t="str">
        <f>IFERROR(SUMIFS(#REF!,#REF!,$I561,#REF!,$R$3)/SUMIFS(#REF!,#REF!,$I561,#REF!,$R$3),"-")</f>
        <v>-</v>
      </c>
      <c r="N561" s="170" t="str">
        <f>IFERROR(SUMIFS(#REF!,#REF!,$I561,#REF!,"&lt;="&amp;$R$2,#REF!,"&gt;="&amp;$S$2)/SUMIFS(#REF!,#REF!,$I561,#REF!,"&lt;="&amp;$R$2,#REF!,"&gt;="&amp;$S$2),"-")</f>
        <v>-</v>
      </c>
      <c r="O561" s="142"/>
      <c r="P561" s="140"/>
    </row>
    <row r="562" spans="1:16">
      <c r="A562" s="138"/>
      <c r="B562" s="142"/>
      <c r="C562" s="172" t="s">
        <v>721</v>
      </c>
      <c r="D562" s="166" t="s">
        <v>26</v>
      </c>
      <c r="E562" s="166" t="s">
        <v>722</v>
      </c>
      <c r="F562" s="173" t="s">
        <v>1035</v>
      </c>
      <c r="G562" s="173" t="s">
        <v>1035</v>
      </c>
      <c r="H562" s="173" t="s">
        <v>1035</v>
      </c>
      <c r="I562" s="173" t="s">
        <v>1035</v>
      </c>
      <c r="J562" s="168">
        <v>0.9</v>
      </c>
      <c r="K562" s="169" t="str">
        <f>IFERROR(SUMIFS(#REF!,#REF!,$I562,#REF!,$R$2)/SUMIFS(#REF!,#REF!,$I562,#REF!,$R$2),"-")</f>
        <v>-</v>
      </c>
      <c r="L562" s="169" t="str">
        <f>IFERROR(SUMIFS(#REF!,#REF!,$I562,#REF!,$R$7)/SUMIFS(#REF!,#REF!,$I562,#REF!,$R$7),"-")</f>
        <v>-</v>
      </c>
      <c r="M562" s="170" t="str">
        <f>IFERROR(SUMIFS(#REF!,#REF!,$I562,#REF!,$R$3)/SUMIFS(#REF!,#REF!,$I562,#REF!,$R$3),"-")</f>
        <v>-</v>
      </c>
      <c r="N562" s="170" t="str">
        <f>IFERROR(SUMIFS(#REF!,#REF!,$I562,#REF!,"&lt;="&amp;$R$2,#REF!,"&gt;="&amp;$S$2)/SUMIFS(#REF!,#REF!,$I562,#REF!,"&lt;="&amp;$R$2,#REF!,"&gt;="&amp;$S$2),"-")</f>
        <v>-</v>
      </c>
      <c r="O562" s="142"/>
      <c r="P562" s="140"/>
    </row>
    <row r="563" spans="1:16">
      <c r="A563" s="138"/>
      <c r="B563" s="142"/>
      <c r="C563" s="172" t="s">
        <v>721</v>
      </c>
      <c r="D563" s="166" t="s">
        <v>26</v>
      </c>
      <c r="E563" s="166" t="s">
        <v>722</v>
      </c>
      <c r="F563" s="173" t="s">
        <v>1037</v>
      </c>
      <c r="G563" s="173" t="s">
        <v>1037</v>
      </c>
      <c r="H563" s="173" t="s">
        <v>1037</v>
      </c>
      <c r="I563" s="173" t="s">
        <v>1037</v>
      </c>
      <c r="J563" s="168">
        <v>0.9</v>
      </c>
      <c r="K563" s="169" t="str">
        <f>IFERROR(SUMIFS(#REF!,#REF!,$I563,#REF!,$R$2)/SUMIFS(#REF!,#REF!,$I563,#REF!,$R$2),"-")</f>
        <v>-</v>
      </c>
      <c r="L563" s="169" t="str">
        <f>IFERROR(SUMIFS(#REF!,#REF!,$I563,#REF!,$R$7)/SUMIFS(#REF!,#REF!,$I563,#REF!,$R$7),"-")</f>
        <v>-</v>
      </c>
      <c r="M563" s="170" t="str">
        <f>IFERROR(SUMIFS(#REF!,#REF!,$I563,#REF!,$R$3)/SUMIFS(#REF!,#REF!,$I563,#REF!,$R$3),"-")</f>
        <v>-</v>
      </c>
      <c r="N563" s="170" t="str">
        <f>IFERROR(SUMIFS(#REF!,#REF!,$I563,#REF!,"&lt;="&amp;$R$2,#REF!,"&gt;="&amp;$S$2)/SUMIFS(#REF!,#REF!,$I563,#REF!,"&lt;="&amp;$R$2,#REF!,"&gt;="&amp;$S$2),"-")</f>
        <v>-</v>
      </c>
      <c r="O563" s="142"/>
      <c r="P563" s="140"/>
    </row>
    <row r="564" spans="1:16">
      <c r="A564" s="138"/>
      <c r="B564" s="142"/>
      <c r="C564" s="172" t="s">
        <v>721</v>
      </c>
      <c r="D564" s="166" t="s">
        <v>26</v>
      </c>
      <c r="E564" s="166" t="s">
        <v>722</v>
      </c>
      <c r="F564" s="173" t="s">
        <v>1038</v>
      </c>
      <c r="G564" s="173" t="s">
        <v>1038</v>
      </c>
      <c r="H564" s="173" t="s">
        <v>1038</v>
      </c>
      <c r="I564" s="173" t="s">
        <v>1038</v>
      </c>
      <c r="J564" s="168">
        <v>0.9</v>
      </c>
      <c r="K564" s="169" t="str">
        <f>IFERROR(SUMIFS(#REF!,#REF!,$I564,#REF!,$R$2)/SUMIFS(#REF!,#REF!,$I564,#REF!,$R$2),"-")</f>
        <v>-</v>
      </c>
      <c r="L564" s="169" t="str">
        <f>IFERROR(SUMIFS(#REF!,#REF!,$I564,#REF!,$R$7)/SUMIFS(#REF!,#REF!,$I564,#REF!,$R$7),"-")</f>
        <v>-</v>
      </c>
      <c r="M564" s="170" t="str">
        <f>IFERROR(SUMIFS(#REF!,#REF!,$I564,#REF!,$R$3)/SUMIFS(#REF!,#REF!,$I564,#REF!,$R$3),"-")</f>
        <v>-</v>
      </c>
      <c r="N564" s="170" t="str">
        <f>IFERROR(SUMIFS(#REF!,#REF!,$I564,#REF!,"&lt;="&amp;$R$2,#REF!,"&gt;="&amp;$S$2)/SUMIFS(#REF!,#REF!,$I564,#REF!,"&lt;="&amp;$R$2,#REF!,"&gt;="&amp;$S$2),"-")</f>
        <v>-</v>
      </c>
      <c r="O564" s="142"/>
      <c r="P564" s="140"/>
    </row>
    <row r="565" spans="1:16">
      <c r="A565" s="138"/>
      <c r="B565" s="142"/>
      <c r="C565" s="172" t="s">
        <v>721</v>
      </c>
      <c r="D565" s="166" t="s">
        <v>26</v>
      </c>
      <c r="E565" s="166" t="s">
        <v>722</v>
      </c>
      <c r="F565" s="173" t="s">
        <v>1039</v>
      </c>
      <c r="G565" s="173" t="s">
        <v>1039</v>
      </c>
      <c r="H565" s="173" t="s">
        <v>1039</v>
      </c>
      <c r="I565" s="173" t="s">
        <v>1039</v>
      </c>
      <c r="J565" s="168">
        <v>0.9</v>
      </c>
      <c r="K565" s="169" t="str">
        <f>IFERROR(SUMIFS(#REF!,#REF!,$I565,#REF!,$R$2)/SUMIFS(#REF!,#REF!,$I565,#REF!,$R$2),"-")</f>
        <v>-</v>
      </c>
      <c r="L565" s="169" t="str">
        <f>IFERROR(SUMIFS(#REF!,#REF!,$I565,#REF!,$R$7)/SUMIFS(#REF!,#REF!,$I565,#REF!,$R$7),"-")</f>
        <v>-</v>
      </c>
      <c r="M565" s="170" t="str">
        <f>IFERROR(SUMIFS(#REF!,#REF!,$I565,#REF!,$R$3)/SUMIFS(#REF!,#REF!,$I565,#REF!,$R$3),"-")</f>
        <v>-</v>
      </c>
      <c r="N565" s="170" t="str">
        <f>IFERROR(SUMIFS(#REF!,#REF!,$I565,#REF!,"&lt;="&amp;$R$2,#REF!,"&gt;="&amp;$S$2)/SUMIFS(#REF!,#REF!,$I565,#REF!,"&lt;="&amp;$R$2,#REF!,"&gt;="&amp;$S$2),"-")</f>
        <v>-</v>
      </c>
      <c r="O565" s="142"/>
      <c r="P565" s="140"/>
    </row>
    <row r="566" spans="1:16">
      <c r="A566" s="138"/>
      <c r="B566" s="142"/>
      <c r="C566" s="172" t="s">
        <v>721</v>
      </c>
      <c r="D566" s="166" t="s">
        <v>26</v>
      </c>
      <c r="E566" s="166" t="s">
        <v>722</v>
      </c>
      <c r="F566" s="173" t="s">
        <v>1040</v>
      </c>
      <c r="G566" s="173" t="s">
        <v>1040</v>
      </c>
      <c r="H566" s="173" t="s">
        <v>1040</v>
      </c>
      <c r="I566" s="173" t="s">
        <v>1040</v>
      </c>
      <c r="J566" s="168">
        <v>0.9</v>
      </c>
      <c r="K566" s="169" t="str">
        <f>IFERROR(SUMIFS(#REF!,#REF!,$I566,#REF!,$R$2)/SUMIFS(#REF!,#REF!,$I566,#REF!,$R$2),"-")</f>
        <v>-</v>
      </c>
      <c r="L566" s="169" t="str">
        <f>IFERROR(SUMIFS(#REF!,#REF!,$I566,#REF!,$R$7)/SUMIFS(#REF!,#REF!,$I566,#REF!,$R$7),"-")</f>
        <v>-</v>
      </c>
      <c r="M566" s="170" t="str">
        <f>IFERROR(SUMIFS(#REF!,#REF!,$I566,#REF!,$R$3)/SUMIFS(#REF!,#REF!,$I566,#REF!,$R$3),"-")</f>
        <v>-</v>
      </c>
      <c r="N566" s="170" t="str">
        <f>IFERROR(SUMIFS(#REF!,#REF!,$I566,#REF!,"&lt;="&amp;$R$2,#REF!,"&gt;="&amp;$S$2)/SUMIFS(#REF!,#REF!,$I566,#REF!,"&lt;="&amp;$R$2,#REF!,"&gt;="&amp;$S$2),"-")</f>
        <v>-</v>
      </c>
      <c r="O566" s="142"/>
      <c r="P566" s="140"/>
    </row>
    <row r="567" spans="1:16">
      <c r="A567" s="138"/>
      <c r="B567" s="142"/>
      <c r="C567" s="172" t="s">
        <v>721</v>
      </c>
      <c r="D567" s="166" t="s">
        <v>26</v>
      </c>
      <c r="E567" s="166" t="s">
        <v>722</v>
      </c>
      <c r="F567" s="173" t="s">
        <v>1042</v>
      </c>
      <c r="G567" s="173" t="s">
        <v>1042</v>
      </c>
      <c r="H567" s="173" t="s">
        <v>1042</v>
      </c>
      <c r="I567" s="173" t="s">
        <v>1042</v>
      </c>
      <c r="J567" s="168">
        <v>0.9</v>
      </c>
      <c r="K567" s="169" t="str">
        <f>IFERROR(SUMIFS(#REF!,#REF!,$I567,#REF!,$R$2)/SUMIFS(#REF!,#REF!,$I567,#REF!,$R$2),"-")</f>
        <v>-</v>
      </c>
      <c r="L567" s="169" t="str">
        <f>IFERROR(SUMIFS(#REF!,#REF!,$I567,#REF!,$R$7)/SUMIFS(#REF!,#REF!,$I567,#REF!,$R$7),"-")</f>
        <v>-</v>
      </c>
      <c r="M567" s="170" t="str">
        <f>IFERROR(SUMIFS(#REF!,#REF!,$I567,#REF!,$R$3)/SUMIFS(#REF!,#REF!,$I567,#REF!,$R$3),"-")</f>
        <v>-</v>
      </c>
      <c r="N567" s="170" t="str">
        <f>IFERROR(SUMIFS(#REF!,#REF!,$I567,#REF!,"&lt;="&amp;$R$2,#REF!,"&gt;="&amp;$S$2)/SUMIFS(#REF!,#REF!,$I567,#REF!,"&lt;="&amp;$R$2,#REF!,"&gt;="&amp;$S$2),"-")</f>
        <v>-</v>
      </c>
      <c r="O567" s="142"/>
      <c r="P567" s="140"/>
    </row>
    <row r="568" spans="1:16">
      <c r="A568" s="138"/>
      <c r="B568" s="142"/>
      <c r="C568" s="172" t="s">
        <v>721</v>
      </c>
      <c r="D568" s="166" t="s">
        <v>26</v>
      </c>
      <c r="E568" s="166" t="s">
        <v>722</v>
      </c>
      <c r="F568" s="173" t="s">
        <v>1043</v>
      </c>
      <c r="G568" s="173" t="s">
        <v>1043</v>
      </c>
      <c r="H568" s="173" t="s">
        <v>1043</v>
      </c>
      <c r="I568" s="173" t="s">
        <v>1043</v>
      </c>
      <c r="J568" s="168">
        <v>0.9</v>
      </c>
      <c r="K568" s="169" t="str">
        <f>IFERROR(SUMIFS(#REF!,#REF!,$I568,#REF!,$R$2)/SUMIFS(#REF!,#REF!,$I568,#REF!,$R$2),"-")</f>
        <v>-</v>
      </c>
      <c r="L568" s="169" t="str">
        <f>IFERROR(SUMIFS(#REF!,#REF!,$I568,#REF!,$R$7)/SUMIFS(#REF!,#REF!,$I568,#REF!,$R$7),"-")</f>
        <v>-</v>
      </c>
      <c r="M568" s="170" t="str">
        <f>IFERROR(SUMIFS(#REF!,#REF!,$I568,#REF!,$R$3)/SUMIFS(#REF!,#REF!,$I568,#REF!,$R$3),"-")</f>
        <v>-</v>
      </c>
      <c r="N568" s="170" t="str">
        <f>IFERROR(SUMIFS(#REF!,#REF!,$I568,#REF!,"&lt;="&amp;$R$2,#REF!,"&gt;="&amp;$S$2)/SUMIFS(#REF!,#REF!,$I568,#REF!,"&lt;="&amp;$R$2,#REF!,"&gt;="&amp;$S$2),"-")</f>
        <v>-</v>
      </c>
      <c r="O568" s="142"/>
      <c r="P568" s="140"/>
    </row>
    <row r="569" spans="1:16">
      <c r="A569" s="138"/>
      <c r="B569" s="142"/>
      <c r="C569" s="172" t="s">
        <v>721</v>
      </c>
      <c r="D569" s="166" t="s">
        <v>26</v>
      </c>
      <c r="E569" s="166" t="s">
        <v>722</v>
      </c>
      <c r="F569" s="173" t="s">
        <v>1044</v>
      </c>
      <c r="G569" s="173" t="s">
        <v>1044</v>
      </c>
      <c r="H569" s="173" t="s">
        <v>1044</v>
      </c>
      <c r="I569" s="173" t="s">
        <v>1044</v>
      </c>
      <c r="J569" s="168">
        <v>0.9</v>
      </c>
      <c r="K569" s="169" t="str">
        <f>IFERROR(SUMIFS(#REF!,#REF!,$I569,#REF!,$R$2)/SUMIFS(#REF!,#REF!,$I569,#REF!,$R$2),"-")</f>
        <v>-</v>
      </c>
      <c r="L569" s="169" t="str">
        <f>IFERROR(SUMIFS(#REF!,#REF!,$I569,#REF!,$R$7)/SUMIFS(#REF!,#REF!,$I569,#REF!,$R$7),"-")</f>
        <v>-</v>
      </c>
      <c r="M569" s="170" t="str">
        <f>IFERROR(SUMIFS(#REF!,#REF!,$I569,#REF!,$R$3)/SUMIFS(#REF!,#REF!,$I569,#REF!,$R$3),"-")</f>
        <v>-</v>
      </c>
      <c r="N569" s="170" t="str">
        <f>IFERROR(SUMIFS(#REF!,#REF!,$I569,#REF!,"&lt;="&amp;$R$2,#REF!,"&gt;="&amp;$S$2)/SUMIFS(#REF!,#REF!,$I569,#REF!,"&lt;="&amp;$R$2,#REF!,"&gt;="&amp;$S$2),"-")</f>
        <v>-</v>
      </c>
      <c r="O569" s="142"/>
      <c r="P569" s="140"/>
    </row>
    <row r="570" spans="1:16">
      <c r="A570" s="138"/>
      <c r="B570" s="142"/>
      <c r="C570" s="172" t="s">
        <v>721</v>
      </c>
      <c r="D570" s="166" t="s">
        <v>26</v>
      </c>
      <c r="E570" s="166" t="s">
        <v>722</v>
      </c>
      <c r="F570" s="173" t="s">
        <v>1046</v>
      </c>
      <c r="G570" s="173" t="s">
        <v>1046</v>
      </c>
      <c r="H570" s="173" t="s">
        <v>1046</v>
      </c>
      <c r="I570" s="173" t="s">
        <v>1046</v>
      </c>
      <c r="J570" s="168">
        <v>0.9</v>
      </c>
      <c r="K570" s="169" t="str">
        <f>IFERROR(SUMIFS(#REF!,#REF!,$I570,#REF!,$R$2)/SUMIFS(#REF!,#REF!,$I570,#REF!,$R$2),"-")</f>
        <v>-</v>
      </c>
      <c r="L570" s="169" t="str">
        <f>IFERROR(SUMIFS(#REF!,#REF!,$I570,#REF!,$R$7)/SUMIFS(#REF!,#REF!,$I570,#REF!,$R$7),"-")</f>
        <v>-</v>
      </c>
      <c r="M570" s="170" t="str">
        <f>IFERROR(SUMIFS(#REF!,#REF!,$I570,#REF!,$R$3)/SUMIFS(#REF!,#REF!,$I570,#REF!,$R$3),"-")</f>
        <v>-</v>
      </c>
      <c r="N570" s="170" t="str">
        <f>IFERROR(SUMIFS(#REF!,#REF!,$I570,#REF!,"&lt;="&amp;$R$2,#REF!,"&gt;="&amp;$S$2)/SUMIFS(#REF!,#REF!,$I570,#REF!,"&lt;="&amp;$R$2,#REF!,"&gt;="&amp;$S$2),"-")</f>
        <v>-</v>
      </c>
      <c r="O570" s="142"/>
      <c r="P570" s="140"/>
    </row>
    <row r="571" spans="1:16">
      <c r="A571" s="138"/>
      <c r="B571" s="142"/>
      <c r="C571" s="172" t="s">
        <v>721</v>
      </c>
      <c r="D571" s="166" t="s">
        <v>26</v>
      </c>
      <c r="E571" s="166" t="s">
        <v>722</v>
      </c>
      <c r="F571" s="173" t="s">
        <v>1047</v>
      </c>
      <c r="G571" s="173" t="s">
        <v>1047</v>
      </c>
      <c r="H571" s="173" t="s">
        <v>1047</v>
      </c>
      <c r="I571" s="173" t="s">
        <v>1047</v>
      </c>
      <c r="J571" s="168">
        <v>0.9</v>
      </c>
      <c r="K571" s="169" t="str">
        <f>IFERROR(SUMIFS(#REF!,#REF!,$I571,#REF!,$R$2)/SUMIFS(#REF!,#REF!,$I571,#REF!,$R$2),"-")</f>
        <v>-</v>
      </c>
      <c r="L571" s="169" t="str">
        <f>IFERROR(SUMIFS(#REF!,#REF!,$I571,#REF!,$R$7)/SUMIFS(#REF!,#REF!,$I571,#REF!,$R$7),"-")</f>
        <v>-</v>
      </c>
      <c r="M571" s="170" t="str">
        <f>IFERROR(SUMIFS(#REF!,#REF!,$I571,#REF!,$R$3)/SUMIFS(#REF!,#REF!,$I571,#REF!,$R$3),"-")</f>
        <v>-</v>
      </c>
      <c r="N571" s="170" t="str">
        <f>IFERROR(SUMIFS(#REF!,#REF!,$I571,#REF!,"&lt;="&amp;$R$2,#REF!,"&gt;="&amp;$S$2)/SUMIFS(#REF!,#REF!,$I571,#REF!,"&lt;="&amp;$R$2,#REF!,"&gt;="&amp;$S$2),"-")</f>
        <v>-</v>
      </c>
      <c r="O571" s="142"/>
      <c r="P571" s="140"/>
    </row>
    <row r="572" spans="1:16">
      <c r="A572" s="138"/>
      <c r="B572" s="142"/>
      <c r="C572" s="172" t="s">
        <v>721</v>
      </c>
      <c r="D572" s="166" t="s">
        <v>26</v>
      </c>
      <c r="E572" s="166" t="s">
        <v>722</v>
      </c>
      <c r="F572" s="173" t="s">
        <v>1049</v>
      </c>
      <c r="G572" s="173" t="s">
        <v>1049</v>
      </c>
      <c r="H572" s="173" t="s">
        <v>1049</v>
      </c>
      <c r="I572" s="173" t="s">
        <v>1049</v>
      </c>
      <c r="J572" s="168">
        <v>0.9</v>
      </c>
      <c r="K572" s="169" t="str">
        <f>IFERROR(SUMIFS(#REF!,#REF!,$I572,#REF!,$R$2)/SUMIFS(#REF!,#REF!,$I572,#REF!,$R$2),"-")</f>
        <v>-</v>
      </c>
      <c r="L572" s="169" t="str">
        <f>IFERROR(SUMIFS(#REF!,#REF!,$I572,#REF!,$R$7)/SUMIFS(#REF!,#REF!,$I572,#REF!,$R$7),"-")</f>
        <v>-</v>
      </c>
      <c r="M572" s="170" t="str">
        <f>IFERROR(SUMIFS(#REF!,#REF!,$I572,#REF!,$R$3)/SUMIFS(#REF!,#REF!,$I572,#REF!,$R$3),"-")</f>
        <v>-</v>
      </c>
      <c r="N572" s="170" t="str">
        <f>IFERROR(SUMIFS(#REF!,#REF!,$I572,#REF!,"&lt;="&amp;$R$2,#REF!,"&gt;="&amp;$S$2)/SUMIFS(#REF!,#REF!,$I572,#REF!,"&lt;="&amp;$R$2,#REF!,"&gt;="&amp;$S$2),"-")</f>
        <v>-</v>
      </c>
      <c r="O572" s="142"/>
      <c r="P572" s="140"/>
    </row>
    <row r="573" spans="1:16">
      <c r="A573" s="138"/>
      <c r="B573" s="142"/>
      <c r="C573" s="172" t="s">
        <v>721</v>
      </c>
      <c r="D573" s="166" t="s">
        <v>26</v>
      </c>
      <c r="E573" s="166" t="s">
        <v>722</v>
      </c>
      <c r="F573" s="173" t="s">
        <v>1051</v>
      </c>
      <c r="G573" s="173" t="s">
        <v>1051</v>
      </c>
      <c r="H573" s="173" t="s">
        <v>1051</v>
      </c>
      <c r="I573" s="173" t="s">
        <v>1051</v>
      </c>
      <c r="J573" s="168">
        <v>0.9</v>
      </c>
      <c r="K573" s="169" t="str">
        <f>IFERROR(SUMIFS(#REF!,#REF!,$I573,#REF!,$R$2)/SUMIFS(#REF!,#REF!,$I573,#REF!,$R$2),"-")</f>
        <v>-</v>
      </c>
      <c r="L573" s="169" t="str">
        <f>IFERROR(SUMIFS(#REF!,#REF!,$I573,#REF!,$R$7)/SUMIFS(#REF!,#REF!,$I573,#REF!,$R$7),"-")</f>
        <v>-</v>
      </c>
      <c r="M573" s="170" t="str">
        <f>IFERROR(SUMIFS(#REF!,#REF!,$I573,#REF!,$R$3)/SUMIFS(#REF!,#REF!,$I573,#REF!,$R$3),"-")</f>
        <v>-</v>
      </c>
      <c r="N573" s="170" t="str">
        <f>IFERROR(SUMIFS(#REF!,#REF!,$I573,#REF!,"&lt;="&amp;$R$2,#REF!,"&gt;="&amp;$S$2)/SUMIFS(#REF!,#REF!,$I573,#REF!,"&lt;="&amp;$R$2,#REF!,"&gt;="&amp;$S$2),"-")</f>
        <v>-</v>
      </c>
      <c r="O573" s="142"/>
      <c r="P573" s="140"/>
    </row>
    <row r="574" spans="1:16">
      <c r="A574" s="138"/>
      <c r="B574" s="142"/>
      <c r="C574" s="172" t="s">
        <v>721</v>
      </c>
      <c r="D574" s="166" t="s">
        <v>26</v>
      </c>
      <c r="E574" s="166" t="s">
        <v>722</v>
      </c>
      <c r="F574" s="173" t="s">
        <v>1053</v>
      </c>
      <c r="G574" s="173" t="s">
        <v>1053</v>
      </c>
      <c r="H574" s="173" t="s">
        <v>1053</v>
      </c>
      <c r="I574" s="173" t="s">
        <v>1053</v>
      </c>
      <c r="J574" s="168">
        <v>0.9</v>
      </c>
      <c r="K574" s="169" t="str">
        <f>IFERROR(SUMIFS(#REF!,#REF!,$I574,#REF!,$R$2)/SUMIFS(#REF!,#REF!,$I574,#REF!,$R$2),"-")</f>
        <v>-</v>
      </c>
      <c r="L574" s="169" t="str">
        <f>IFERROR(SUMIFS(#REF!,#REF!,$I574,#REF!,$R$7)/SUMIFS(#REF!,#REF!,$I574,#REF!,$R$7),"-")</f>
        <v>-</v>
      </c>
      <c r="M574" s="170" t="str">
        <f>IFERROR(SUMIFS(#REF!,#REF!,$I574,#REF!,$R$3)/SUMIFS(#REF!,#REF!,$I574,#REF!,$R$3),"-")</f>
        <v>-</v>
      </c>
      <c r="N574" s="170" t="str">
        <f>IFERROR(SUMIFS(#REF!,#REF!,$I574,#REF!,"&lt;="&amp;$R$2,#REF!,"&gt;="&amp;$S$2)/SUMIFS(#REF!,#REF!,$I574,#REF!,"&lt;="&amp;$R$2,#REF!,"&gt;="&amp;$S$2),"-")</f>
        <v>-</v>
      </c>
      <c r="O574" s="142"/>
      <c r="P574" s="140"/>
    </row>
    <row r="575" spans="1:16">
      <c r="A575" s="138"/>
      <c r="B575" s="142"/>
      <c r="C575" s="172" t="s">
        <v>721</v>
      </c>
      <c r="D575" s="166" t="s">
        <v>26</v>
      </c>
      <c r="E575" s="166" t="s">
        <v>722</v>
      </c>
      <c r="F575" s="173" t="s">
        <v>1055</v>
      </c>
      <c r="G575" s="173" t="s">
        <v>1055</v>
      </c>
      <c r="H575" s="173" t="s">
        <v>1055</v>
      </c>
      <c r="I575" s="173" t="s">
        <v>1055</v>
      </c>
      <c r="J575" s="168">
        <v>0.9</v>
      </c>
      <c r="K575" s="169" t="str">
        <f>IFERROR(SUMIFS(#REF!,#REF!,$I575,#REF!,$R$2)/SUMIFS(#REF!,#REF!,$I575,#REF!,$R$2),"-")</f>
        <v>-</v>
      </c>
      <c r="L575" s="169" t="str">
        <f>IFERROR(SUMIFS(#REF!,#REF!,$I575,#REF!,$R$7)/SUMIFS(#REF!,#REF!,$I575,#REF!,$R$7),"-")</f>
        <v>-</v>
      </c>
      <c r="M575" s="170" t="str">
        <f>IFERROR(SUMIFS(#REF!,#REF!,$I575,#REF!,$R$3)/SUMIFS(#REF!,#REF!,$I575,#REF!,$R$3),"-")</f>
        <v>-</v>
      </c>
      <c r="N575" s="170" t="str">
        <f>IFERROR(SUMIFS(#REF!,#REF!,$I575,#REF!,"&lt;="&amp;$R$2,#REF!,"&gt;="&amp;$S$2)/SUMIFS(#REF!,#REF!,$I575,#REF!,"&lt;="&amp;$R$2,#REF!,"&gt;="&amp;$S$2),"-")</f>
        <v>-</v>
      </c>
      <c r="O575" s="142"/>
      <c r="P575" s="140"/>
    </row>
    <row r="576" spans="1:16">
      <c r="A576" s="138"/>
      <c r="B576" s="142"/>
      <c r="C576" s="172" t="s">
        <v>721</v>
      </c>
      <c r="D576" s="166" t="s">
        <v>26</v>
      </c>
      <c r="E576" s="166" t="s">
        <v>722</v>
      </c>
      <c r="F576" s="173" t="s">
        <v>1057</v>
      </c>
      <c r="G576" s="173" t="s">
        <v>1057</v>
      </c>
      <c r="H576" s="173" t="s">
        <v>1057</v>
      </c>
      <c r="I576" s="173" t="s">
        <v>1057</v>
      </c>
      <c r="J576" s="168">
        <v>0.9</v>
      </c>
      <c r="K576" s="169" t="str">
        <f>IFERROR(SUMIFS(#REF!,#REF!,$I576,#REF!,$R$2)/SUMIFS(#REF!,#REF!,$I576,#REF!,$R$2),"-")</f>
        <v>-</v>
      </c>
      <c r="L576" s="169" t="str">
        <f>IFERROR(SUMIFS(#REF!,#REF!,$I576,#REF!,$R$7)/SUMIFS(#REF!,#REF!,$I576,#REF!,$R$7),"-")</f>
        <v>-</v>
      </c>
      <c r="M576" s="170" t="str">
        <f>IFERROR(SUMIFS(#REF!,#REF!,$I576,#REF!,$R$3)/SUMIFS(#REF!,#REF!,$I576,#REF!,$R$3),"-")</f>
        <v>-</v>
      </c>
      <c r="N576" s="170" t="str">
        <f>IFERROR(SUMIFS(#REF!,#REF!,$I576,#REF!,"&lt;="&amp;$R$2,#REF!,"&gt;="&amp;$S$2)/SUMIFS(#REF!,#REF!,$I576,#REF!,"&lt;="&amp;$R$2,#REF!,"&gt;="&amp;$S$2),"-")</f>
        <v>-</v>
      </c>
      <c r="O576" s="142"/>
      <c r="P576" s="140"/>
    </row>
    <row r="577" spans="1:16">
      <c r="A577" s="138"/>
      <c r="B577" s="142"/>
      <c r="C577" s="172" t="s">
        <v>721</v>
      </c>
      <c r="D577" s="166" t="s">
        <v>26</v>
      </c>
      <c r="E577" s="166" t="s">
        <v>722</v>
      </c>
      <c r="F577" s="173" t="s">
        <v>1059</v>
      </c>
      <c r="G577" s="173" t="s">
        <v>1059</v>
      </c>
      <c r="H577" s="173" t="s">
        <v>1059</v>
      </c>
      <c r="I577" s="173" t="s">
        <v>1059</v>
      </c>
      <c r="J577" s="168">
        <v>0.9</v>
      </c>
      <c r="K577" s="169" t="str">
        <f>IFERROR(SUMIFS(#REF!,#REF!,$I577,#REF!,$R$2)/SUMIFS(#REF!,#REF!,$I577,#REF!,$R$2),"-")</f>
        <v>-</v>
      </c>
      <c r="L577" s="169" t="str">
        <f>IFERROR(SUMIFS(#REF!,#REF!,$I577,#REF!,$R$7)/SUMIFS(#REF!,#REF!,$I577,#REF!,$R$7),"-")</f>
        <v>-</v>
      </c>
      <c r="M577" s="170" t="str">
        <f>IFERROR(SUMIFS(#REF!,#REF!,$I577,#REF!,$R$3)/SUMIFS(#REF!,#REF!,$I577,#REF!,$R$3),"-")</f>
        <v>-</v>
      </c>
      <c r="N577" s="170" t="str">
        <f>IFERROR(SUMIFS(#REF!,#REF!,$I577,#REF!,"&lt;="&amp;$R$2,#REF!,"&gt;="&amp;$S$2)/SUMIFS(#REF!,#REF!,$I577,#REF!,"&lt;="&amp;$R$2,#REF!,"&gt;="&amp;$S$2),"-")</f>
        <v>-</v>
      </c>
      <c r="O577" s="142"/>
      <c r="P577" s="140"/>
    </row>
    <row r="578" spans="1:16">
      <c r="A578" s="138"/>
      <c r="B578" s="142"/>
      <c r="C578" s="172" t="s">
        <v>721</v>
      </c>
      <c r="D578" s="166" t="s">
        <v>26</v>
      </c>
      <c r="E578" s="166" t="s">
        <v>722</v>
      </c>
      <c r="F578" s="173" t="s">
        <v>1061</v>
      </c>
      <c r="G578" s="173" t="s">
        <v>1061</v>
      </c>
      <c r="H578" s="173" t="s">
        <v>1061</v>
      </c>
      <c r="I578" s="173" t="s">
        <v>1061</v>
      </c>
      <c r="J578" s="168">
        <v>0.9</v>
      </c>
      <c r="K578" s="169" t="str">
        <f>IFERROR(SUMIFS(#REF!,#REF!,$I578,#REF!,$R$2)/SUMIFS(#REF!,#REF!,$I578,#REF!,$R$2),"-")</f>
        <v>-</v>
      </c>
      <c r="L578" s="169" t="str">
        <f>IFERROR(SUMIFS(#REF!,#REF!,$I578,#REF!,$R$7)/SUMIFS(#REF!,#REF!,$I578,#REF!,$R$7),"-")</f>
        <v>-</v>
      </c>
      <c r="M578" s="170" t="str">
        <f>IFERROR(SUMIFS(#REF!,#REF!,$I578,#REF!,$R$3)/SUMIFS(#REF!,#REF!,$I578,#REF!,$R$3),"-")</f>
        <v>-</v>
      </c>
      <c r="N578" s="170" t="str">
        <f>IFERROR(SUMIFS(#REF!,#REF!,$I578,#REF!,"&lt;="&amp;$R$2,#REF!,"&gt;="&amp;$S$2)/SUMIFS(#REF!,#REF!,$I578,#REF!,"&lt;="&amp;$R$2,#REF!,"&gt;="&amp;$S$2),"-")</f>
        <v>-</v>
      </c>
      <c r="O578" s="142"/>
      <c r="P578" s="140"/>
    </row>
    <row r="579" spans="1:16">
      <c r="A579" s="138"/>
      <c r="B579" s="142"/>
      <c r="C579" s="172" t="s">
        <v>721</v>
      </c>
      <c r="D579" s="166" t="s">
        <v>26</v>
      </c>
      <c r="E579" s="166" t="s">
        <v>722</v>
      </c>
      <c r="F579" s="173" t="s">
        <v>1063</v>
      </c>
      <c r="G579" s="173" t="s">
        <v>1063</v>
      </c>
      <c r="H579" s="173" t="s">
        <v>1063</v>
      </c>
      <c r="I579" s="173" t="s">
        <v>1063</v>
      </c>
      <c r="J579" s="168">
        <v>0.9</v>
      </c>
      <c r="K579" s="169" t="str">
        <f>IFERROR(SUMIFS(#REF!,#REF!,$I579,#REF!,$R$2)/SUMIFS(#REF!,#REF!,$I579,#REF!,$R$2),"-")</f>
        <v>-</v>
      </c>
      <c r="L579" s="169" t="str">
        <f>IFERROR(SUMIFS(#REF!,#REF!,$I579,#REF!,$R$7)/SUMIFS(#REF!,#REF!,$I579,#REF!,$R$7),"-")</f>
        <v>-</v>
      </c>
      <c r="M579" s="170" t="str">
        <f>IFERROR(SUMIFS(#REF!,#REF!,$I579,#REF!,$R$3)/SUMIFS(#REF!,#REF!,$I579,#REF!,$R$3),"-")</f>
        <v>-</v>
      </c>
      <c r="N579" s="170" t="str">
        <f>IFERROR(SUMIFS(#REF!,#REF!,$I579,#REF!,"&lt;="&amp;$R$2,#REF!,"&gt;="&amp;$S$2)/SUMIFS(#REF!,#REF!,$I579,#REF!,"&lt;="&amp;$R$2,#REF!,"&gt;="&amp;$S$2),"-")</f>
        <v>-</v>
      </c>
      <c r="O579" s="142"/>
      <c r="P579" s="140"/>
    </row>
    <row r="580" spans="1:16">
      <c r="A580" s="138"/>
      <c r="B580" s="142"/>
      <c r="C580" s="172" t="s">
        <v>721</v>
      </c>
      <c r="D580" s="166" t="s">
        <v>26</v>
      </c>
      <c r="E580" s="166" t="s">
        <v>722</v>
      </c>
      <c r="F580" s="173" t="s">
        <v>1065</v>
      </c>
      <c r="G580" s="173" t="s">
        <v>1065</v>
      </c>
      <c r="H580" s="173" t="s">
        <v>1065</v>
      </c>
      <c r="I580" s="173" t="s">
        <v>1065</v>
      </c>
      <c r="J580" s="168">
        <v>0.9</v>
      </c>
      <c r="K580" s="169" t="str">
        <f>IFERROR(SUMIFS(#REF!,#REF!,$I580,#REF!,$R$2)/SUMIFS(#REF!,#REF!,$I580,#REF!,$R$2),"-")</f>
        <v>-</v>
      </c>
      <c r="L580" s="169" t="str">
        <f>IFERROR(SUMIFS(#REF!,#REF!,$I580,#REF!,$R$7)/SUMIFS(#REF!,#REF!,$I580,#REF!,$R$7),"-")</f>
        <v>-</v>
      </c>
      <c r="M580" s="170" t="str">
        <f>IFERROR(SUMIFS(#REF!,#REF!,$I580,#REF!,$R$3)/SUMIFS(#REF!,#REF!,$I580,#REF!,$R$3),"-")</f>
        <v>-</v>
      </c>
      <c r="N580" s="170" t="str">
        <f>IFERROR(SUMIFS(#REF!,#REF!,$I580,#REF!,"&lt;="&amp;$R$2,#REF!,"&gt;="&amp;$S$2)/SUMIFS(#REF!,#REF!,$I580,#REF!,"&lt;="&amp;$R$2,#REF!,"&gt;="&amp;$S$2),"-")</f>
        <v>-</v>
      </c>
      <c r="O580" s="142"/>
      <c r="P580" s="140"/>
    </row>
    <row r="581" spans="1:16">
      <c r="A581" s="138"/>
      <c r="B581" s="142"/>
      <c r="C581" s="172" t="s">
        <v>721</v>
      </c>
      <c r="D581" s="166" t="s">
        <v>26</v>
      </c>
      <c r="E581" s="166" t="s">
        <v>722</v>
      </c>
      <c r="F581" s="173" t="s">
        <v>1067</v>
      </c>
      <c r="G581" s="173" t="s">
        <v>1067</v>
      </c>
      <c r="H581" s="173" t="s">
        <v>1067</v>
      </c>
      <c r="I581" s="173" t="s">
        <v>1067</v>
      </c>
      <c r="J581" s="168">
        <v>0.9</v>
      </c>
      <c r="K581" s="169" t="str">
        <f>IFERROR(SUMIFS(#REF!,#REF!,$I581,#REF!,$R$2)/SUMIFS(#REF!,#REF!,$I581,#REF!,$R$2),"-")</f>
        <v>-</v>
      </c>
      <c r="L581" s="169" t="str">
        <f>IFERROR(SUMIFS(#REF!,#REF!,$I581,#REF!,$R$7)/SUMIFS(#REF!,#REF!,$I581,#REF!,$R$7),"-")</f>
        <v>-</v>
      </c>
      <c r="M581" s="170" t="str">
        <f>IFERROR(SUMIFS(#REF!,#REF!,$I581,#REF!,$R$3)/SUMIFS(#REF!,#REF!,$I581,#REF!,$R$3),"-")</f>
        <v>-</v>
      </c>
      <c r="N581" s="170" t="str">
        <f>IFERROR(SUMIFS(#REF!,#REF!,$I581,#REF!,"&lt;="&amp;$R$2,#REF!,"&gt;="&amp;$S$2)/SUMIFS(#REF!,#REF!,$I581,#REF!,"&lt;="&amp;$R$2,#REF!,"&gt;="&amp;$S$2),"-")</f>
        <v>-</v>
      </c>
      <c r="O581" s="142"/>
      <c r="P581" s="140"/>
    </row>
    <row r="582" spans="1:16">
      <c r="A582" s="138"/>
      <c r="B582" s="142"/>
      <c r="C582" s="172" t="s">
        <v>721</v>
      </c>
      <c r="D582" s="166" t="s">
        <v>26</v>
      </c>
      <c r="E582" s="166" t="s">
        <v>722</v>
      </c>
      <c r="F582" s="173" t="s">
        <v>1068</v>
      </c>
      <c r="G582" s="173" t="s">
        <v>1068</v>
      </c>
      <c r="H582" s="173" t="s">
        <v>1068</v>
      </c>
      <c r="I582" s="173" t="s">
        <v>1068</v>
      </c>
      <c r="J582" s="168">
        <v>0.9</v>
      </c>
      <c r="K582" s="169" t="str">
        <f>IFERROR(SUMIFS(#REF!,#REF!,$I582,#REF!,$R$2)/SUMIFS(#REF!,#REF!,$I582,#REF!,$R$2),"-")</f>
        <v>-</v>
      </c>
      <c r="L582" s="169" t="str">
        <f>IFERROR(SUMIFS(#REF!,#REF!,$I582,#REF!,$R$7)/SUMIFS(#REF!,#REF!,$I582,#REF!,$R$7),"-")</f>
        <v>-</v>
      </c>
      <c r="M582" s="170" t="str">
        <f>IFERROR(SUMIFS(#REF!,#REF!,$I582,#REF!,$R$3)/SUMIFS(#REF!,#REF!,$I582,#REF!,$R$3),"-")</f>
        <v>-</v>
      </c>
      <c r="N582" s="170" t="str">
        <f>IFERROR(SUMIFS(#REF!,#REF!,$I582,#REF!,"&lt;="&amp;$R$2,#REF!,"&gt;="&amp;$S$2)/SUMIFS(#REF!,#REF!,$I582,#REF!,"&lt;="&amp;$R$2,#REF!,"&gt;="&amp;$S$2),"-")</f>
        <v>-</v>
      </c>
      <c r="O582" s="142"/>
      <c r="P582" s="140"/>
    </row>
    <row r="583" spans="1:16">
      <c r="A583" s="138"/>
      <c r="B583" s="142"/>
      <c r="C583" s="172" t="s">
        <v>721</v>
      </c>
      <c r="D583" s="166" t="s">
        <v>26</v>
      </c>
      <c r="E583" s="166" t="s">
        <v>722</v>
      </c>
      <c r="F583" s="173" t="s">
        <v>1069</v>
      </c>
      <c r="G583" s="173" t="s">
        <v>1069</v>
      </c>
      <c r="H583" s="173" t="s">
        <v>1069</v>
      </c>
      <c r="I583" s="173" t="s">
        <v>1069</v>
      </c>
      <c r="J583" s="168">
        <v>0.9</v>
      </c>
      <c r="K583" s="169" t="str">
        <f>IFERROR(SUMIFS(#REF!,#REF!,$I583,#REF!,$R$2)/SUMIFS(#REF!,#REF!,$I583,#REF!,$R$2),"-")</f>
        <v>-</v>
      </c>
      <c r="L583" s="169" t="str">
        <f>IFERROR(SUMIFS(#REF!,#REF!,$I583,#REF!,$R$7)/SUMIFS(#REF!,#REF!,$I583,#REF!,$R$7),"-")</f>
        <v>-</v>
      </c>
      <c r="M583" s="170" t="str">
        <f>IFERROR(SUMIFS(#REF!,#REF!,$I583,#REF!,$R$3)/SUMIFS(#REF!,#REF!,$I583,#REF!,$R$3),"-")</f>
        <v>-</v>
      </c>
      <c r="N583" s="170" t="str">
        <f>IFERROR(SUMIFS(#REF!,#REF!,$I583,#REF!,"&lt;="&amp;$R$2,#REF!,"&gt;="&amp;$S$2)/SUMIFS(#REF!,#REF!,$I583,#REF!,"&lt;="&amp;$R$2,#REF!,"&gt;="&amp;$S$2),"-")</f>
        <v>-</v>
      </c>
      <c r="O583" s="142"/>
      <c r="P583" s="140"/>
    </row>
    <row r="584" spans="1:16">
      <c r="A584" s="138"/>
      <c r="B584" s="142"/>
      <c r="C584" s="172" t="s">
        <v>721</v>
      </c>
      <c r="D584" s="166" t="s">
        <v>26</v>
      </c>
      <c r="E584" s="166" t="s">
        <v>722</v>
      </c>
      <c r="F584" s="173" t="s">
        <v>1070</v>
      </c>
      <c r="G584" s="173" t="s">
        <v>1070</v>
      </c>
      <c r="H584" s="173" t="s">
        <v>1070</v>
      </c>
      <c r="I584" s="173" t="s">
        <v>1070</v>
      </c>
      <c r="J584" s="168">
        <v>0.9</v>
      </c>
      <c r="K584" s="169" t="str">
        <f>IFERROR(SUMIFS(#REF!,#REF!,$I584,#REF!,$R$2)/SUMIFS(#REF!,#REF!,$I584,#REF!,$R$2),"-")</f>
        <v>-</v>
      </c>
      <c r="L584" s="169" t="str">
        <f>IFERROR(SUMIFS(#REF!,#REF!,$I584,#REF!,$R$7)/SUMIFS(#REF!,#REF!,$I584,#REF!,$R$7),"-")</f>
        <v>-</v>
      </c>
      <c r="M584" s="170" t="str">
        <f>IFERROR(SUMIFS(#REF!,#REF!,$I584,#REF!,$R$3)/SUMIFS(#REF!,#REF!,$I584,#REF!,$R$3),"-")</f>
        <v>-</v>
      </c>
      <c r="N584" s="170" t="str">
        <f>IFERROR(SUMIFS(#REF!,#REF!,$I584,#REF!,"&lt;="&amp;$R$2,#REF!,"&gt;="&amp;$S$2)/SUMIFS(#REF!,#REF!,$I584,#REF!,"&lt;="&amp;$R$2,#REF!,"&gt;="&amp;$S$2),"-")</f>
        <v>-</v>
      </c>
      <c r="O584" s="142"/>
      <c r="P584" s="140"/>
    </row>
    <row r="585" spans="1:16">
      <c r="A585" s="138"/>
      <c r="B585" s="142"/>
      <c r="C585" s="172" t="s">
        <v>721</v>
      </c>
      <c r="D585" s="166" t="s">
        <v>26</v>
      </c>
      <c r="E585" s="166" t="s">
        <v>722</v>
      </c>
      <c r="F585" s="173" t="s">
        <v>1072</v>
      </c>
      <c r="G585" s="173" t="s">
        <v>1072</v>
      </c>
      <c r="H585" s="173" t="s">
        <v>1072</v>
      </c>
      <c r="I585" s="173" t="s">
        <v>1072</v>
      </c>
      <c r="J585" s="168">
        <v>0.9</v>
      </c>
      <c r="K585" s="169" t="str">
        <f>IFERROR(SUMIFS(#REF!,#REF!,$I585,#REF!,$R$2)/SUMIFS(#REF!,#REF!,$I585,#REF!,$R$2),"-")</f>
        <v>-</v>
      </c>
      <c r="L585" s="169" t="str">
        <f>IFERROR(SUMIFS(#REF!,#REF!,$I585,#REF!,$R$7)/SUMIFS(#REF!,#REF!,$I585,#REF!,$R$7),"-")</f>
        <v>-</v>
      </c>
      <c r="M585" s="170" t="str">
        <f>IFERROR(SUMIFS(#REF!,#REF!,$I585,#REF!,$R$3)/SUMIFS(#REF!,#REF!,$I585,#REF!,$R$3),"-")</f>
        <v>-</v>
      </c>
      <c r="N585" s="170" t="str">
        <f>IFERROR(SUMIFS(#REF!,#REF!,$I585,#REF!,"&lt;="&amp;$R$2,#REF!,"&gt;="&amp;$S$2)/SUMIFS(#REF!,#REF!,$I585,#REF!,"&lt;="&amp;$R$2,#REF!,"&gt;="&amp;$S$2),"-")</f>
        <v>-</v>
      </c>
      <c r="O585" s="142"/>
      <c r="P585" s="140"/>
    </row>
    <row r="586" spans="1:16">
      <c r="A586" s="138"/>
      <c r="B586" s="142"/>
      <c r="C586" s="172" t="s">
        <v>721</v>
      </c>
      <c r="D586" s="166" t="s">
        <v>26</v>
      </c>
      <c r="E586" s="166" t="s">
        <v>722</v>
      </c>
      <c r="F586" s="173" t="s">
        <v>1074</v>
      </c>
      <c r="G586" s="173" t="s">
        <v>1074</v>
      </c>
      <c r="H586" s="173" t="s">
        <v>1074</v>
      </c>
      <c r="I586" s="173" t="s">
        <v>1074</v>
      </c>
      <c r="J586" s="168">
        <v>0.9</v>
      </c>
      <c r="K586" s="169" t="str">
        <f>IFERROR(SUMIFS(#REF!,#REF!,$I586,#REF!,$R$2)/SUMIFS(#REF!,#REF!,$I586,#REF!,$R$2),"-")</f>
        <v>-</v>
      </c>
      <c r="L586" s="169" t="str">
        <f>IFERROR(SUMIFS(#REF!,#REF!,$I586,#REF!,$R$7)/SUMIFS(#REF!,#REF!,$I586,#REF!,$R$7),"-")</f>
        <v>-</v>
      </c>
      <c r="M586" s="170" t="str">
        <f>IFERROR(SUMIFS(#REF!,#REF!,$I586,#REF!,$R$3)/SUMIFS(#REF!,#REF!,$I586,#REF!,$R$3),"-")</f>
        <v>-</v>
      </c>
      <c r="N586" s="170" t="str">
        <f>IFERROR(SUMIFS(#REF!,#REF!,$I586,#REF!,"&lt;="&amp;$R$2,#REF!,"&gt;="&amp;$S$2)/SUMIFS(#REF!,#REF!,$I586,#REF!,"&lt;="&amp;$R$2,#REF!,"&gt;="&amp;$S$2),"-")</f>
        <v>-</v>
      </c>
      <c r="O586" s="142"/>
      <c r="P586" s="140"/>
    </row>
    <row r="587" spans="1:16">
      <c r="A587" s="138"/>
      <c r="B587" s="142"/>
      <c r="C587" s="172" t="s">
        <v>721</v>
      </c>
      <c r="D587" s="166" t="s">
        <v>26</v>
      </c>
      <c r="E587" s="166" t="s">
        <v>722</v>
      </c>
      <c r="F587" s="173" t="s">
        <v>1076</v>
      </c>
      <c r="G587" s="173" t="s">
        <v>1076</v>
      </c>
      <c r="H587" s="173" t="s">
        <v>1076</v>
      </c>
      <c r="I587" s="173" t="s">
        <v>1076</v>
      </c>
      <c r="J587" s="168">
        <v>0.9</v>
      </c>
      <c r="K587" s="169" t="str">
        <f>IFERROR(SUMIFS(#REF!,#REF!,$I587,#REF!,$R$2)/SUMIFS(#REF!,#REF!,$I587,#REF!,$R$2),"-")</f>
        <v>-</v>
      </c>
      <c r="L587" s="169" t="str">
        <f>IFERROR(SUMIFS(#REF!,#REF!,$I587,#REF!,$R$7)/SUMIFS(#REF!,#REF!,$I587,#REF!,$R$7),"-")</f>
        <v>-</v>
      </c>
      <c r="M587" s="170" t="str">
        <f>IFERROR(SUMIFS(#REF!,#REF!,$I587,#REF!,$R$3)/SUMIFS(#REF!,#REF!,$I587,#REF!,$R$3),"-")</f>
        <v>-</v>
      </c>
      <c r="N587" s="170" t="str">
        <f>IFERROR(SUMIFS(#REF!,#REF!,$I587,#REF!,"&lt;="&amp;$R$2,#REF!,"&gt;="&amp;$S$2)/SUMIFS(#REF!,#REF!,$I587,#REF!,"&lt;="&amp;$R$2,#REF!,"&gt;="&amp;$S$2),"-")</f>
        <v>-</v>
      </c>
      <c r="O587" s="142"/>
      <c r="P587" s="140"/>
    </row>
    <row r="588" spans="1:16">
      <c r="A588" s="138"/>
      <c r="B588" s="142"/>
      <c r="C588" s="172" t="s">
        <v>721</v>
      </c>
      <c r="D588" s="166" t="s">
        <v>26</v>
      </c>
      <c r="E588" s="166" t="s">
        <v>722</v>
      </c>
      <c r="F588" s="173" t="s">
        <v>1077</v>
      </c>
      <c r="G588" s="173" t="s">
        <v>1077</v>
      </c>
      <c r="H588" s="173" t="s">
        <v>1077</v>
      </c>
      <c r="I588" s="173" t="s">
        <v>1077</v>
      </c>
      <c r="J588" s="168">
        <v>0.9</v>
      </c>
      <c r="K588" s="169" t="str">
        <f>IFERROR(SUMIFS(#REF!,#REF!,$I588,#REF!,$R$2)/SUMIFS(#REF!,#REF!,$I588,#REF!,$R$2),"-")</f>
        <v>-</v>
      </c>
      <c r="L588" s="169" t="str">
        <f>IFERROR(SUMIFS(#REF!,#REF!,$I588,#REF!,$R$7)/SUMIFS(#REF!,#REF!,$I588,#REF!,$R$7),"-")</f>
        <v>-</v>
      </c>
      <c r="M588" s="170" t="str">
        <f>IFERROR(SUMIFS(#REF!,#REF!,$I588,#REF!,$R$3)/SUMIFS(#REF!,#REF!,$I588,#REF!,$R$3),"-")</f>
        <v>-</v>
      </c>
      <c r="N588" s="170" t="str">
        <f>IFERROR(SUMIFS(#REF!,#REF!,$I588,#REF!,"&lt;="&amp;$R$2,#REF!,"&gt;="&amp;$S$2)/SUMIFS(#REF!,#REF!,$I588,#REF!,"&lt;="&amp;$R$2,#REF!,"&gt;="&amp;$S$2),"-")</f>
        <v>-</v>
      </c>
      <c r="O588" s="142"/>
      <c r="P588" s="140"/>
    </row>
    <row r="589" spans="1:16">
      <c r="A589" s="138"/>
      <c r="B589" s="142"/>
      <c r="C589" s="172" t="s">
        <v>721</v>
      </c>
      <c r="D589" s="166" t="s">
        <v>26</v>
      </c>
      <c r="E589" s="166" t="s">
        <v>722</v>
      </c>
      <c r="F589" s="173" t="s">
        <v>1079</v>
      </c>
      <c r="G589" s="173" t="s">
        <v>1079</v>
      </c>
      <c r="H589" s="173" t="s">
        <v>1079</v>
      </c>
      <c r="I589" s="173" t="s">
        <v>1079</v>
      </c>
      <c r="J589" s="168">
        <v>0.9</v>
      </c>
      <c r="K589" s="169" t="str">
        <f>IFERROR(SUMIFS(#REF!,#REF!,$I589,#REF!,$R$2)/SUMIFS(#REF!,#REF!,$I589,#REF!,$R$2),"-")</f>
        <v>-</v>
      </c>
      <c r="L589" s="169" t="str">
        <f>IFERROR(SUMIFS(#REF!,#REF!,$I589,#REF!,$R$7)/SUMIFS(#REF!,#REF!,$I589,#REF!,$R$7),"-")</f>
        <v>-</v>
      </c>
      <c r="M589" s="170" t="str">
        <f>IFERROR(SUMIFS(#REF!,#REF!,$I589,#REF!,$R$3)/SUMIFS(#REF!,#REF!,$I589,#REF!,$R$3),"-")</f>
        <v>-</v>
      </c>
      <c r="N589" s="170" t="str">
        <f>IFERROR(SUMIFS(#REF!,#REF!,$I589,#REF!,"&lt;="&amp;$R$2,#REF!,"&gt;="&amp;$S$2)/SUMIFS(#REF!,#REF!,$I589,#REF!,"&lt;="&amp;$R$2,#REF!,"&gt;="&amp;$S$2),"-")</f>
        <v>-</v>
      </c>
      <c r="O589" s="142"/>
      <c r="P589" s="140"/>
    </row>
    <row r="590" spans="1:16">
      <c r="A590" s="138"/>
      <c r="B590" s="142"/>
      <c r="C590" s="172" t="s">
        <v>721</v>
      </c>
      <c r="D590" s="166" t="s">
        <v>26</v>
      </c>
      <c r="E590" s="166" t="s">
        <v>722</v>
      </c>
      <c r="F590" s="173" t="s">
        <v>1081</v>
      </c>
      <c r="G590" s="173" t="s">
        <v>1081</v>
      </c>
      <c r="H590" s="173" t="s">
        <v>1081</v>
      </c>
      <c r="I590" s="173" t="s">
        <v>1081</v>
      </c>
      <c r="J590" s="168">
        <v>0.9</v>
      </c>
      <c r="K590" s="169" t="str">
        <f>IFERROR(SUMIFS(#REF!,#REF!,$I590,#REF!,$R$2)/SUMIFS(#REF!,#REF!,$I590,#REF!,$R$2),"-")</f>
        <v>-</v>
      </c>
      <c r="L590" s="169" t="str">
        <f>IFERROR(SUMIFS(#REF!,#REF!,$I590,#REF!,$R$7)/SUMIFS(#REF!,#REF!,$I590,#REF!,$R$7),"-")</f>
        <v>-</v>
      </c>
      <c r="M590" s="170" t="str">
        <f>IFERROR(SUMIFS(#REF!,#REF!,$I590,#REF!,$R$3)/SUMIFS(#REF!,#REF!,$I590,#REF!,$R$3),"-")</f>
        <v>-</v>
      </c>
      <c r="N590" s="170" t="str">
        <f>IFERROR(SUMIFS(#REF!,#REF!,$I590,#REF!,"&lt;="&amp;$R$2,#REF!,"&gt;="&amp;$S$2)/SUMIFS(#REF!,#REF!,$I590,#REF!,"&lt;="&amp;$R$2,#REF!,"&gt;="&amp;$S$2),"-")</f>
        <v>-</v>
      </c>
      <c r="O590" s="142"/>
      <c r="P590" s="140"/>
    </row>
    <row r="591" spans="1:16">
      <c r="A591" s="138"/>
      <c r="B591" s="142"/>
      <c r="C591" s="172" t="s">
        <v>721</v>
      </c>
      <c r="D591" s="166" t="s">
        <v>26</v>
      </c>
      <c r="E591" s="166" t="s">
        <v>722</v>
      </c>
      <c r="F591" s="173" t="s">
        <v>1083</v>
      </c>
      <c r="G591" s="173" t="s">
        <v>1083</v>
      </c>
      <c r="H591" s="173" t="s">
        <v>1083</v>
      </c>
      <c r="I591" s="173" t="s">
        <v>1083</v>
      </c>
      <c r="J591" s="168">
        <v>0.9</v>
      </c>
      <c r="K591" s="169" t="str">
        <f>IFERROR(SUMIFS(#REF!,#REF!,$I591,#REF!,$R$2)/SUMIFS(#REF!,#REF!,$I591,#REF!,$R$2),"-")</f>
        <v>-</v>
      </c>
      <c r="L591" s="169" t="str">
        <f>IFERROR(SUMIFS(#REF!,#REF!,$I591,#REF!,$R$7)/SUMIFS(#REF!,#REF!,$I591,#REF!,$R$7),"-")</f>
        <v>-</v>
      </c>
      <c r="M591" s="170" t="str">
        <f>IFERROR(SUMIFS(#REF!,#REF!,$I591,#REF!,$R$3)/SUMIFS(#REF!,#REF!,$I591,#REF!,$R$3),"-")</f>
        <v>-</v>
      </c>
      <c r="N591" s="170" t="str">
        <f>IFERROR(SUMIFS(#REF!,#REF!,$I591,#REF!,"&lt;="&amp;$R$2,#REF!,"&gt;="&amp;$S$2)/SUMIFS(#REF!,#REF!,$I591,#REF!,"&lt;="&amp;$R$2,#REF!,"&gt;="&amp;$S$2),"-")</f>
        <v>-</v>
      </c>
      <c r="O591" s="142"/>
      <c r="P591" s="140"/>
    </row>
    <row r="592" spans="1:16">
      <c r="A592" s="138"/>
      <c r="B592" s="142"/>
      <c r="C592" s="172" t="s">
        <v>721</v>
      </c>
      <c r="D592" s="166" t="s">
        <v>237</v>
      </c>
      <c r="E592" s="166" t="s">
        <v>722</v>
      </c>
      <c r="F592" s="173" t="s">
        <v>1085</v>
      </c>
      <c r="G592" s="173" t="s">
        <v>1085</v>
      </c>
      <c r="H592" s="173" t="s">
        <v>1085</v>
      </c>
      <c r="I592" s="173" t="s">
        <v>1085</v>
      </c>
      <c r="J592" s="168">
        <v>0.9</v>
      </c>
      <c r="K592" s="169" t="str">
        <f>IFERROR(SUMIFS(#REF!,#REF!,$I592,#REF!,$R$2)/SUMIFS(#REF!,#REF!,$I592,#REF!,$R$2),"-")</f>
        <v>-</v>
      </c>
      <c r="L592" s="169" t="str">
        <f>IFERROR(SUMIFS(#REF!,#REF!,$I592,#REF!,$R$7)/SUMIFS(#REF!,#REF!,$I592,#REF!,$R$7),"-")</f>
        <v>-</v>
      </c>
      <c r="M592" s="170" t="str">
        <f>IFERROR(SUMIFS(#REF!,#REF!,$I592,#REF!,$R$3)/SUMIFS(#REF!,#REF!,$I592,#REF!,$R$3),"-")</f>
        <v>-</v>
      </c>
      <c r="N592" s="170" t="str">
        <f>IFERROR(SUMIFS(#REF!,#REF!,$I592,#REF!,"&lt;="&amp;$R$2,#REF!,"&gt;="&amp;$S$2)/SUMIFS(#REF!,#REF!,$I592,#REF!,"&lt;="&amp;$R$2,#REF!,"&gt;="&amp;$S$2),"-")</f>
        <v>-</v>
      </c>
      <c r="O592" s="142"/>
      <c r="P592" s="140"/>
    </row>
    <row r="593" spans="1:16">
      <c r="A593" s="138"/>
      <c r="B593" s="142"/>
      <c r="C593" s="172" t="s">
        <v>721</v>
      </c>
      <c r="D593" s="166" t="s">
        <v>26</v>
      </c>
      <c r="E593" s="166" t="s">
        <v>722</v>
      </c>
      <c r="F593" s="173" t="s">
        <v>1087</v>
      </c>
      <c r="G593" s="173" t="s">
        <v>1087</v>
      </c>
      <c r="H593" s="173" t="s">
        <v>1087</v>
      </c>
      <c r="I593" s="173" t="s">
        <v>1087</v>
      </c>
      <c r="J593" s="168">
        <v>0.9</v>
      </c>
      <c r="K593" s="169" t="str">
        <f>IFERROR(SUMIFS(#REF!,#REF!,$I593,#REF!,$R$2)/SUMIFS(#REF!,#REF!,$I593,#REF!,$R$2),"-")</f>
        <v>-</v>
      </c>
      <c r="L593" s="169" t="str">
        <f>IFERROR(SUMIFS(#REF!,#REF!,$I593,#REF!,$R$7)/SUMIFS(#REF!,#REF!,$I593,#REF!,$R$7),"-")</f>
        <v>-</v>
      </c>
      <c r="M593" s="170" t="str">
        <f>IFERROR(SUMIFS(#REF!,#REF!,$I593,#REF!,$R$3)/SUMIFS(#REF!,#REF!,$I593,#REF!,$R$3),"-")</f>
        <v>-</v>
      </c>
      <c r="N593" s="170" t="str">
        <f>IFERROR(SUMIFS(#REF!,#REF!,$I593,#REF!,"&lt;="&amp;$R$2,#REF!,"&gt;="&amp;$S$2)/SUMIFS(#REF!,#REF!,$I593,#REF!,"&lt;="&amp;$R$2,#REF!,"&gt;="&amp;$S$2),"-")</f>
        <v>-</v>
      </c>
      <c r="O593" s="142"/>
      <c r="P593" s="140"/>
    </row>
    <row r="594" spans="1:16">
      <c r="A594" s="138"/>
      <c r="B594" s="142"/>
      <c r="C594" s="172" t="s">
        <v>721</v>
      </c>
      <c r="D594" s="166" t="s">
        <v>26</v>
      </c>
      <c r="E594" s="166" t="s">
        <v>722</v>
      </c>
      <c r="F594" s="173" t="s">
        <v>1088</v>
      </c>
      <c r="G594" s="173" t="s">
        <v>1088</v>
      </c>
      <c r="H594" s="173" t="s">
        <v>1088</v>
      </c>
      <c r="I594" s="173" t="s">
        <v>1088</v>
      </c>
      <c r="J594" s="168">
        <v>0.9</v>
      </c>
      <c r="K594" s="169" t="str">
        <f>IFERROR(SUMIFS(#REF!,#REF!,$I594,#REF!,$R$2)/SUMIFS(#REF!,#REF!,$I594,#REF!,$R$2),"-")</f>
        <v>-</v>
      </c>
      <c r="L594" s="169" t="str">
        <f>IFERROR(SUMIFS(#REF!,#REF!,$I594,#REF!,$R$7)/SUMIFS(#REF!,#REF!,$I594,#REF!,$R$7),"-")</f>
        <v>-</v>
      </c>
      <c r="M594" s="170" t="str">
        <f>IFERROR(SUMIFS(#REF!,#REF!,$I594,#REF!,$R$3)/SUMIFS(#REF!,#REF!,$I594,#REF!,$R$3),"-")</f>
        <v>-</v>
      </c>
      <c r="N594" s="170" t="str">
        <f>IFERROR(SUMIFS(#REF!,#REF!,$I594,#REF!,"&lt;="&amp;$R$2,#REF!,"&gt;="&amp;$S$2)/SUMIFS(#REF!,#REF!,$I594,#REF!,"&lt;="&amp;$R$2,#REF!,"&gt;="&amp;$S$2),"-")</f>
        <v>-</v>
      </c>
      <c r="O594" s="142"/>
      <c r="P594" s="140"/>
    </row>
    <row r="595" spans="1:16">
      <c r="A595" s="138"/>
      <c r="B595" s="142"/>
      <c r="C595" s="172" t="s">
        <v>721</v>
      </c>
      <c r="D595" s="166" t="s">
        <v>26</v>
      </c>
      <c r="E595" s="166" t="s">
        <v>722</v>
      </c>
      <c r="F595" s="173" t="s">
        <v>1090</v>
      </c>
      <c r="G595" s="173" t="s">
        <v>1090</v>
      </c>
      <c r="H595" s="173" t="s">
        <v>1090</v>
      </c>
      <c r="I595" s="173" t="s">
        <v>1090</v>
      </c>
      <c r="J595" s="168">
        <v>0.9</v>
      </c>
      <c r="K595" s="169" t="str">
        <f>IFERROR(SUMIFS(#REF!,#REF!,$I595,#REF!,$R$2)/SUMIFS(#REF!,#REF!,$I595,#REF!,$R$2),"-")</f>
        <v>-</v>
      </c>
      <c r="L595" s="169" t="str">
        <f>IFERROR(SUMIFS(#REF!,#REF!,$I595,#REF!,$R$7)/SUMIFS(#REF!,#REF!,$I595,#REF!,$R$7),"-")</f>
        <v>-</v>
      </c>
      <c r="M595" s="170" t="str">
        <f>IFERROR(SUMIFS(#REF!,#REF!,$I595,#REF!,$R$3)/SUMIFS(#REF!,#REF!,$I595,#REF!,$R$3),"-")</f>
        <v>-</v>
      </c>
      <c r="N595" s="170" t="str">
        <f>IFERROR(SUMIFS(#REF!,#REF!,$I595,#REF!,"&lt;="&amp;$R$2,#REF!,"&gt;="&amp;$S$2)/SUMIFS(#REF!,#REF!,$I595,#REF!,"&lt;="&amp;$R$2,#REF!,"&gt;="&amp;$S$2),"-")</f>
        <v>-</v>
      </c>
      <c r="O595" s="142"/>
      <c r="P595" s="140"/>
    </row>
    <row r="596" spans="1:16">
      <c r="A596" s="138"/>
      <c r="B596" s="142"/>
      <c r="C596" s="172" t="s">
        <v>721</v>
      </c>
      <c r="D596" s="166" t="s">
        <v>26</v>
      </c>
      <c r="E596" s="166" t="s">
        <v>722</v>
      </c>
      <c r="F596" s="173" t="s">
        <v>1092</v>
      </c>
      <c r="G596" s="173" t="s">
        <v>1092</v>
      </c>
      <c r="H596" s="173" t="s">
        <v>1092</v>
      </c>
      <c r="I596" s="173" t="s">
        <v>1092</v>
      </c>
      <c r="J596" s="168">
        <v>0.9</v>
      </c>
      <c r="K596" s="169" t="str">
        <f>IFERROR(SUMIFS(#REF!,#REF!,$I596,#REF!,$R$2)/SUMIFS(#REF!,#REF!,$I596,#REF!,$R$2),"-")</f>
        <v>-</v>
      </c>
      <c r="L596" s="169" t="str">
        <f>IFERROR(SUMIFS(#REF!,#REF!,$I596,#REF!,$R$7)/SUMIFS(#REF!,#REF!,$I596,#REF!,$R$7),"-")</f>
        <v>-</v>
      </c>
      <c r="M596" s="170" t="str">
        <f>IFERROR(SUMIFS(#REF!,#REF!,$I596,#REF!,$R$3)/SUMIFS(#REF!,#REF!,$I596,#REF!,$R$3),"-")</f>
        <v>-</v>
      </c>
      <c r="N596" s="170" t="str">
        <f>IFERROR(SUMIFS(#REF!,#REF!,$I596,#REF!,"&lt;="&amp;$R$2,#REF!,"&gt;="&amp;$S$2)/SUMIFS(#REF!,#REF!,$I596,#REF!,"&lt;="&amp;$R$2,#REF!,"&gt;="&amp;$S$2),"-")</f>
        <v>-</v>
      </c>
      <c r="O596" s="142"/>
      <c r="P596" s="140"/>
    </row>
    <row r="597" spans="1:16">
      <c r="A597" s="138"/>
      <c r="B597" s="142"/>
      <c r="C597" s="172" t="s">
        <v>721</v>
      </c>
      <c r="D597" s="166" t="s">
        <v>26</v>
      </c>
      <c r="E597" s="166" t="s">
        <v>722</v>
      </c>
      <c r="F597" s="173" t="s">
        <v>1093</v>
      </c>
      <c r="G597" s="173" t="s">
        <v>1093</v>
      </c>
      <c r="H597" s="173" t="s">
        <v>1093</v>
      </c>
      <c r="I597" s="173" t="s">
        <v>1093</v>
      </c>
      <c r="J597" s="168">
        <v>0.9</v>
      </c>
      <c r="K597" s="169" t="str">
        <f>IFERROR(SUMIFS(#REF!,#REF!,$I597,#REF!,$R$2)/SUMIFS(#REF!,#REF!,$I597,#REF!,$R$2),"-")</f>
        <v>-</v>
      </c>
      <c r="L597" s="169" t="str">
        <f>IFERROR(SUMIFS(#REF!,#REF!,$I597,#REF!,$R$7)/SUMIFS(#REF!,#REF!,$I597,#REF!,$R$7),"-")</f>
        <v>-</v>
      </c>
      <c r="M597" s="170" t="str">
        <f>IFERROR(SUMIFS(#REF!,#REF!,$I597,#REF!,$R$3)/SUMIFS(#REF!,#REF!,$I597,#REF!,$R$3),"-")</f>
        <v>-</v>
      </c>
      <c r="N597" s="170" t="str">
        <f>IFERROR(SUMIFS(#REF!,#REF!,$I597,#REF!,"&lt;="&amp;$R$2,#REF!,"&gt;="&amp;$S$2)/SUMIFS(#REF!,#REF!,$I597,#REF!,"&lt;="&amp;$R$2,#REF!,"&gt;="&amp;$S$2),"-")</f>
        <v>-</v>
      </c>
      <c r="O597" s="142"/>
      <c r="P597" s="140"/>
    </row>
    <row r="598" spans="1:16">
      <c r="A598" s="138"/>
      <c r="B598" s="142"/>
      <c r="C598" s="172" t="s">
        <v>721</v>
      </c>
      <c r="D598" s="166" t="s">
        <v>26</v>
      </c>
      <c r="E598" s="166" t="s">
        <v>722</v>
      </c>
      <c r="F598" s="173" t="s">
        <v>1095</v>
      </c>
      <c r="G598" s="173" t="s">
        <v>1095</v>
      </c>
      <c r="H598" s="173" t="s">
        <v>1095</v>
      </c>
      <c r="I598" s="173" t="s">
        <v>1095</v>
      </c>
      <c r="J598" s="168">
        <v>0.9</v>
      </c>
      <c r="K598" s="169" t="str">
        <f>IFERROR(SUMIFS(#REF!,#REF!,$I598,#REF!,$R$2)/SUMIFS(#REF!,#REF!,$I598,#REF!,$R$2),"-")</f>
        <v>-</v>
      </c>
      <c r="L598" s="169" t="str">
        <f>IFERROR(SUMIFS(#REF!,#REF!,$I598,#REF!,$R$7)/SUMIFS(#REF!,#REF!,$I598,#REF!,$R$7),"-")</f>
        <v>-</v>
      </c>
      <c r="M598" s="170" t="str">
        <f>IFERROR(SUMIFS(#REF!,#REF!,$I598,#REF!,$R$3)/SUMIFS(#REF!,#REF!,$I598,#REF!,$R$3),"-")</f>
        <v>-</v>
      </c>
      <c r="N598" s="170" t="str">
        <f>IFERROR(SUMIFS(#REF!,#REF!,$I598,#REF!,"&lt;="&amp;$R$2,#REF!,"&gt;="&amp;$S$2)/SUMIFS(#REF!,#REF!,$I598,#REF!,"&lt;="&amp;$R$2,#REF!,"&gt;="&amp;$S$2),"-")</f>
        <v>-</v>
      </c>
      <c r="O598" s="142"/>
      <c r="P598" s="140"/>
    </row>
    <row r="599" spans="1:16">
      <c r="A599" s="138"/>
      <c r="B599" s="142"/>
      <c r="C599" s="172" t="s">
        <v>721</v>
      </c>
      <c r="D599" s="166" t="s">
        <v>26</v>
      </c>
      <c r="E599" s="166" t="s">
        <v>722</v>
      </c>
      <c r="F599" s="173" t="s">
        <v>1097</v>
      </c>
      <c r="G599" s="173" t="s">
        <v>1097</v>
      </c>
      <c r="H599" s="173" t="s">
        <v>1097</v>
      </c>
      <c r="I599" s="173" t="s">
        <v>1097</v>
      </c>
      <c r="J599" s="168">
        <v>0.9</v>
      </c>
      <c r="K599" s="169" t="str">
        <f>IFERROR(SUMIFS(#REF!,#REF!,$I599,#REF!,$R$2)/SUMIFS(#REF!,#REF!,$I599,#REF!,$R$2),"-")</f>
        <v>-</v>
      </c>
      <c r="L599" s="169" t="str">
        <f>IFERROR(SUMIFS(#REF!,#REF!,$I599,#REF!,$R$7)/SUMIFS(#REF!,#REF!,$I599,#REF!,$R$7),"-")</f>
        <v>-</v>
      </c>
      <c r="M599" s="170" t="str">
        <f>IFERROR(SUMIFS(#REF!,#REF!,$I599,#REF!,$R$3)/SUMIFS(#REF!,#REF!,$I599,#REF!,$R$3),"-")</f>
        <v>-</v>
      </c>
      <c r="N599" s="170" t="str">
        <f>IFERROR(SUMIFS(#REF!,#REF!,$I599,#REF!,"&lt;="&amp;$R$2,#REF!,"&gt;="&amp;$S$2)/SUMIFS(#REF!,#REF!,$I599,#REF!,"&lt;="&amp;$R$2,#REF!,"&gt;="&amp;$S$2),"-")</f>
        <v>-</v>
      </c>
      <c r="O599" s="142"/>
      <c r="P599" s="140"/>
    </row>
    <row r="600" spans="1:16">
      <c r="A600" s="138"/>
      <c r="B600" s="142"/>
      <c r="C600" s="172" t="s">
        <v>721</v>
      </c>
      <c r="D600" s="166" t="s">
        <v>26</v>
      </c>
      <c r="E600" s="166" t="s">
        <v>722</v>
      </c>
      <c r="F600" s="173" t="s">
        <v>1099</v>
      </c>
      <c r="G600" s="173" t="s">
        <v>1099</v>
      </c>
      <c r="H600" s="173" t="s">
        <v>1099</v>
      </c>
      <c r="I600" s="173" t="s">
        <v>1099</v>
      </c>
      <c r="J600" s="168">
        <v>0.9</v>
      </c>
      <c r="K600" s="169" t="str">
        <f>IFERROR(SUMIFS(#REF!,#REF!,$I600,#REF!,$R$2)/SUMIFS(#REF!,#REF!,$I600,#REF!,$R$2),"-")</f>
        <v>-</v>
      </c>
      <c r="L600" s="169" t="str">
        <f>IFERROR(SUMIFS(#REF!,#REF!,$I600,#REF!,$R$7)/SUMIFS(#REF!,#REF!,$I600,#REF!,$R$7),"-")</f>
        <v>-</v>
      </c>
      <c r="M600" s="170" t="str">
        <f>IFERROR(SUMIFS(#REF!,#REF!,$I600,#REF!,$R$3)/SUMIFS(#REF!,#REF!,$I600,#REF!,$R$3),"-")</f>
        <v>-</v>
      </c>
      <c r="N600" s="170" t="str">
        <f>IFERROR(SUMIFS(#REF!,#REF!,$I600,#REF!,"&lt;="&amp;$R$2,#REF!,"&gt;="&amp;$S$2)/SUMIFS(#REF!,#REF!,$I600,#REF!,"&lt;="&amp;$R$2,#REF!,"&gt;="&amp;$S$2),"-")</f>
        <v>-</v>
      </c>
      <c r="O600" s="142"/>
      <c r="P600" s="140"/>
    </row>
    <row r="601" spans="1:16">
      <c r="A601" s="138"/>
      <c r="B601" s="142"/>
      <c r="C601" s="172" t="s">
        <v>721</v>
      </c>
      <c r="D601" s="166" t="s">
        <v>26</v>
      </c>
      <c r="E601" s="166" t="s">
        <v>722</v>
      </c>
      <c r="F601" s="173" t="s">
        <v>1101</v>
      </c>
      <c r="G601" s="173" t="s">
        <v>1101</v>
      </c>
      <c r="H601" s="173" t="s">
        <v>1101</v>
      </c>
      <c r="I601" s="173" t="s">
        <v>1101</v>
      </c>
      <c r="J601" s="168">
        <v>0.9</v>
      </c>
      <c r="K601" s="169" t="str">
        <f>IFERROR(SUMIFS(#REF!,#REF!,$I601,#REF!,$R$2)/SUMIFS(#REF!,#REF!,$I601,#REF!,$R$2),"-")</f>
        <v>-</v>
      </c>
      <c r="L601" s="169" t="str">
        <f>IFERROR(SUMIFS(#REF!,#REF!,$I601,#REF!,$R$7)/SUMIFS(#REF!,#REF!,$I601,#REF!,$R$7),"-")</f>
        <v>-</v>
      </c>
      <c r="M601" s="170" t="str">
        <f>IFERROR(SUMIFS(#REF!,#REF!,$I601,#REF!,$R$3)/SUMIFS(#REF!,#REF!,$I601,#REF!,$R$3),"-")</f>
        <v>-</v>
      </c>
      <c r="N601" s="170" t="str">
        <f>IFERROR(SUMIFS(#REF!,#REF!,$I601,#REF!,"&lt;="&amp;$R$2,#REF!,"&gt;="&amp;$S$2)/SUMIFS(#REF!,#REF!,$I601,#REF!,"&lt;="&amp;$R$2,#REF!,"&gt;="&amp;$S$2),"-")</f>
        <v>-</v>
      </c>
      <c r="O601" s="142"/>
      <c r="P601" s="140"/>
    </row>
    <row r="602" spans="1:16">
      <c r="A602" s="138"/>
      <c r="B602" s="142"/>
      <c r="C602" s="172" t="s">
        <v>721</v>
      </c>
      <c r="D602" s="166" t="s">
        <v>26</v>
      </c>
      <c r="E602" s="166" t="s">
        <v>722</v>
      </c>
      <c r="F602" s="173" t="s">
        <v>1103</v>
      </c>
      <c r="G602" s="173" t="s">
        <v>1103</v>
      </c>
      <c r="H602" s="173" t="s">
        <v>1103</v>
      </c>
      <c r="I602" s="173" t="s">
        <v>1103</v>
      </c>
      <c r="J602" s="168">
        <v>0.9</v>
      </c>
      <c r="K602" s="169" t="str">
        <f>IFERROR(SUMIFS(#REF!,#REF!,$I602,#REF!,$R$2)/SUMIFS(#REF!,#REF!,$I602,#REF!,$R$2),"-")</f>
        <v>-</v>
      </c>
      <c r="L602" s="169" t="str">
        <f>IFERROR(SUMIFS(#REF!,#REF!,$I602,#REF!,$R$7)/SUMIFS(#REF!,#REF!,$I602,#REF!,$R$7),"-")</f>
        <v>-</v>
      </c>
      <c r="M602" s="170" t="str">
        <f>IFERROR(SUMIFS(#REF!,#REF!,$I602,#REF!,$R$3)/SUMIFS(#REF!,#REF!,$I602,#REF!,$R$3),"-")</f>
        <v>-</v>
      </c>
      <c r="N602" s="170" t="str">
        <f>IFERROR(SUMIFS(#REF!,#REF!,$I602,#REF!,"&lt;="&amp;$R$2,#REF!,"&gt;="&amp;$S$2)/SUMIFS(#REF!,#REF!,$I602,#REF!,"&lt;="&amp;$R$2,#REF!,"&gt;="&amp;$S$2),"-")</f>
        <v>-</v>
      </c>
      <c r="O602" s="142"/>
      <c r="P602" s="140"/>
    </row>
    <row r="603" spans="1:16">
      <c r="A603" s="138"/>
      <c r="B603" s="142"/>
      <c r="C603" s="172" t="s">
        <v>721</v>
      </c>
      <c r="D603" s="166" t="s">
        <v>26</v>
      </c>
      <c r="E603" s="166" t="s">
        <v>722</v>
      </c>
      <c r="F603" s="173" t="s">
        <v>1105</v>
      </c>
      <c r="G603" s="173" t="s">
        <v>1105</v>
      </c>
      <c r="H603" s="173" t="s">
        <v>1105</v>
      </c>
      <c r="I603" s="173" t="s">
        <v>1105</v>
      </c>
      <c r="J603" s="168">
        <v>0.9</v>
      </c>
      <c r="K603" s="169" t="str">
        <f>IFERROR(SUMIFS(#REF!,#REF!,$I603,#REF!,$R$2)/SUMIFS(#REF!,#REF!,$I603,#REF!,$R$2),"-")</f>
        <v>-</v>
      </c>
      <c r="L603" s="169" t="str">
        <f>IFERROR(SUMIFS(#REF!,#REF!,$I603,#REF!,$R$7)/SUMIFS(#REF!,#REF!,$I603,#REF!,$R$7),"-")</f>
        <v>-</v>
      </c>
      <c r="M603" s="170" t="str">
        <f>IFERROR(SUMIFS(#REF!,#REF!,$I603,#REF!,$R$3)/SUMIFS(#REF!,#REF!,$I603,#REF!,$R$3),"-")</f>
        <v>-</v>
      </c>
      <c r="N603" s="170" t="str">
        <f>IFERROR(SUMIFS(#REF!,#REF!,$I603,#REF!,"&lt;="&amp;$R$2,#REF!,"&gt;="&amp;$S$2)/SUMIFS(#REF!,#REF!,$I603,#REF!,"&lt;="&amp;$R$2,#REF!,"&gt;="&amp;$S$2),"-")</f>
        <v>-</v>
      </c>
      <c r="O603" s="142"/>
      <c r="P603" s="140"/>
    </row>
    <row r="604" spans="1:16">
      <c r="A604" s="138"/>
      <c r="B604" s="142"/>
      <c r="C604" s="172" t="s">
        <v>721</v>
      </c>
      <c r="D604" s="166" t="s">
        <v>26</v>
      </c>
      <c r="E604" s="166" t="s">
        <v>722</v>
      </c>
      <c r="F604" s="173" t="s">
        <v>1107</v>
      </c>
      <c r="G604" s="173" t="s">
        <v>1107</v>
      </c>
      <c r="H604" s="173" t="s">
        <v>1107</v>
      </c>
      <c r="I604" s="173" t="s">
        <v>1107</v>
      </c>
      <c r="J604" s="168">
        <v>0.9</v>
      </c>
      <c r="K604" s="169" t="str">
        <f>IFERROR(SUMIFS(#REF!,#REF!,$I604,#REF!,$R$2)/SUMIFS(#REF!,#REF!,$I604,#REF!,$R$2),"-")</f>
        <v>-</v>
      </c>
      <c r="L604" s="169" t="str">
        <f>IFERROR(SUMIFS(#REF!,#REF!,$I604,#REF!,$R$7)/SUMIFS(#REF!,#REF!,$I604,#REF!,$R$7),"-")</f>
        <v>-</v>
      </c>
      <c r="M604" s="170" t="str">
        <f>IFERROR(SUMIFS(#REF!,#REF!,$I604,#REF!,$R$3)/SUMIFS(#REF!,#REF!,$I604,#REF!,$R$3),"-")</f>
        <v>-</v>
      </c>
      <c r="N604" s="170" t="str">
        <f>IFERROR(SUMIFS(#REF!,#REF!,$I604,#REF!,"&lt;="&amp;$R$2,#REF!,"&gt;="&amp;$S$2)/SUMIFS(#REF!,#REF!,$I604,#REF!,"&lt;="&amp;$R$2,#REF!,"&gt;="&amp;$S$2),"-")</f>
        <v>-</v>
      </c>
      <c r="O604" s="142"/>
      <c r="P604" s="140"/>
    </row>
    <row r="605" spans="1:16">
      <c r="A605" s="138"/>
      <c r="B605" s="142"/>
      <c r="C605" s="172" t="s">
        <v>721</v>
      </c>
      <c r="D605" s="166" t="s">
        <v>26</v>
      </c>
      <c r="E605" s="166" t="s">
        <v>722</v>
      </c>
      <c r="F605" s="173" t="s">
        <v>1109</v>
      </c>
      <c r="G605" s="173" t="s">
        <v>1109</v>
      </c>
      <c r="H605" s="173" t="s">
        <v>1109</v>
      </c>
      <c r="I605" s="173" t="s">
        <v>1109</v>
      </c>
      <c r="J605" s="168">
        <v>0.9</v>
      </c>
      <c r="K605" s="169" t="str">
        <f>IFERROR(SUMIFS(#REF!,#REF!,$I605,#REF!,$R$2)/SUMIFS(#REF!,#REF!,$I605,#REF!,$R$2),"-")</f>
        <v>-</v>
      </c>
      <c r="L605" s="169" t="str">
        <f>IFERROR(SUMIFS(#REF!,#REF!,$I605,#REF!,$R$7)/SUMIFS(#REF!,#REF!,$I605,#REF!,$R$7),"-")</f>
        <v>-</v>
      </c>
      <c r="M605" s="170" t="str">
        <f>IFERROR(SUMIFS(#REF!,#REF!,$I605,#REF!,$R$3)/SUMIFS(#REF!,#REF!,$I605,#REF!,$R$3),"-")</f>
        <v>-</v>
      </c>
      <c r="N605" s="170" t="str">
        <f>IFERROR(SUMIFS(#REF!,#REF!,$I605,#REF!,"&lt;="&amp;$R$2,#REF!,"&gt;="&amp;$S$2)/SUMIFS(#REF!,#REF!,$I605,#REF!,"&lt;="&amp;$R$2,#REF!,"&gt;="&amp;$S$2),"-")</f>
        <v>-</v>
      </c>
      <c r="O605" s="142"/>
      <c r="P605" s="140"/>
    </row>
    <row r="606" spans="1:16">
      <c r="A606" s="138"/>
      <c r="B606" s="142"/>
      <c r="C606" s="172" t="s">
        <v>721</v>
      </c>
      <c r="D606" s="166" t="s">
        <v>26</v>
      </c>
      <c r="E606" s="166" t="s">
        <v>722</v>
      </c>
      <c r="F606" s="173" t="s">
        <v>1111</v>
      </c>
      <c r="G606" s="173" t="s">
        <v>1111</v>
      </c>
      <c r="H606" s="173" t="s">
        <v>1111</v>
      </c>
      <c r="I606" s="173" t="s">
        <v>1111</v>
      </c>
      <c r="J606" s="168">
        <v>0.9</v>
      </c>
      <c r="K606" s="169" t="str">
        <f>IFERROR(SUMIFS(#REF!,#REF!,$I606,#REF!,$R$2)/SUMIFS(#REF!,#REF!,$I606,#REF!,$R$2),"-")</f>
        <v>-</v>
      </c>
      <c r="L606" s="169" t="str">
        <f>IFERROR(SUMIFS(#REF!,#REF!,$I606,#REF!,$R$7)/SUMIFS(#REF!,#REF!,$I606,#REF!,$R$7),"-")</f>
        <v>-</v>
      </c>
      <c r="M606" s="170" t="str">
        <f>IFERROR(SUMIFS(#REF!,#REF!,$I606,#REF!,$R$3)/SUMIFS(#REF!,#REF!,$I606,#REF!,$R$3),"-")</f>
        <v>-</v>
      </c>
      <c r="N606" s="170" t="str">
        <f>IFERROR(SUMIFS(#REF!,#REF!,$I606,#REF!,"&lt;="&amp;$R$2,#REF!,"&gt;="&amp;$S$2)/SUMIFS(#REF!,#REF!,$I606,#REF!,"&lt;="&amp;$R$2,#REF!,"&gt;="&amp;$S$2),"-")</f>
        <v>-</v>
      </c>
      <c r="O606" s="142"/>
      <c r="P606" s="140"/>
    </row>
    <row r="607" spans="1:16">
      <c r="A607" s="138"/>
      <c r="B607" s="142"/>
      <c r="C607" s="172" t="s">
        <v>721</v>
      </c>
      <c r="D607" s="166" t="s">
        <v>26</v>
      </c>
      <c r="E607" s="166" t="s">
        <v>722</v>
      </c>
      <c r="F607" s="173" t="s">
        <v>1112</v>
      </c>
      <c r="G607" s="173" t="s">
        <v>1112</v>
      </c>
      <c r="H607" s="173" t="s">
        <v>1112</v>
      </c>
      <c r="I607" s="173" t="s">
        <v>1112</v>
      </c>
      <c r="J607" s="168">
        <v>0.9</v>
      </c>
      <c r="K607" s="169" t="str">
        <f>IFERROR(SUMIFS(#REF!,#REF!,$I607,#REF!,$R$2)/SUMIFS(#REF!,#REF!,$I607,#REF!,$R$2),"-")</f>
        <v>-</v>
      </c>
      <c r="L607" s="169" t="str">
        <f>IFERROR(SUMIFS(#REF!,#REF!,$I607,#REF!,$R$7)/SUMIFS(#REF!,#REF!,$I607,#REF!,$R$7),"-")</f>
        <v>-</v>
      </c>
      <c r="M607" s="170" t="str">
        <f>IFERROR(SUMIFS(#REF!,#REF!,$I607,#REF!,$R$3)/SUMIFS(#REF!,#REF!,$I607,#REF!,$R$3),"-")</f>
        <v>-</v>
      </c>
      <c r="N607" s="170" t="str">
        <f>IFERROR(SUMIFS(#REF!,#REF!,$I607,#REF!,"&lt;="&amp;$R$2,#REF!,"&gt;="&amp;$S$2)/SUMIFS(#REF!,#REF!,$I607,#REF!,"&lt;="&amp;$R$2,#REF!,"&gt;="&amp;$S$2),"-")</f>
        <v>-</v>
      </c>
      <c r="O607" s="142"/>
      <c r="P607" s="140"/>
    </row>
    <row r="608" spans="1:16">
      <c r="A608" s="138"/>
      <c r="B608" s="142"/>
      <c r="C608" s="172" t="s">
        <v>721</v>
      </c>
      <c r="D608" s="166" t="s">
        <v>26</v>
      </c>
      <c r="E608" s="166" t="s">
        <v>722</v>
      </c>
      <c r="F608" s="173" t="s">
        <v>1113</v>
      </c>
      <c r="G608" s="173" t="s">
        <v>1113</v>
      </c>
      <c r="H608" s="173" t="s">
        <v>1113</v>
      </c>
      <c r="I608" s="173" t="s">
        <v>1113</v>
      </c>
      <c r="J608" s="168">
        <v>0.9</v>
      </c>
      <c r="K608" s="169" t="str">
        <f>IFERROR(SUMIFS(#REF!,#REF!,$I608,#REF!,$R$2)/SUMIFS(#REF!,#REF!,$I608,#REF!,$R$2),"-")</f>
        <v>-</v>
      </c>
      <c r="L608" s="169" t="str">
        <f>IFERROR(SUMIFS(#REF!,#REF!,$I608,#REF!,$R$7)/SUMIFS(#REF!,#REF!,$I608,#REF!,$R$7),"-")</f>
        <v>-</v>
      </c>
      <c r="M608" s="170" t="str">
        <f>IFERROR(SUMIFS(#REF!,#REF!,$I608,#REF!,$R$3)/SUMIFS(#REF!,#REF!,$I608,#REF!,$R$3),"-")</f>
        <v>-</v>
      </c>
      <c r="N608" s="170" t="str">
        <f>IFERROR(SUMIFS(#REF!,#REF!,$I608,#REF!,"&lt;="&amp;$R$2,#REF!,"&gt;="&amp;$S$2)/SUMIFS(#REF!,#REF!,$I608,#REF!,"&lt;="&amp;$R$2,#REF!,"&gt;="&amp;$S$2),"-")</f>
        <v>-</v>
      </c>
      <c r="O608" s="142"/>
      <c r="P608" s="140"/>
    </row>
    <row r="609" spans="1:16">
      <c r="A609" s="138"/>
      <c r="B609" s="142"/>
      <c r="C609" s="172" t="s">
        <v>721</v>
      </c>
      <c r="D609" s="166" t="s">
        <v>26</v>
      </c>
      <c r="E609" s="166" t="s">
        <v>722</v>
      </c>
      <c r="F609" s="173" t="s">
        <v>1115</v>
      </c>
      <c r="G609" s="173" t="s">
        <v>1115</v>
      </c>
      <c r="H609" s="173" t="s">
        <v>1115</v>
      </c>
      <c r="I609" s="173" t="s">
        <v>1115</v>
      </c>
      <c r="J609" s="168">
        <v>0.9</v>
      </c>
      <c r="K609" s="169" t="str">
        <f>IFERROR(SUMIFS(#REF!,#REF!,$I609,#REF!,$R$2)/SUMIFS(#REF!,#REF!,$I609,#REF!,$R$2),"-")</f>
        <v>-</v>
      </c>
      <c r="L609" s="169" t="str">
        <f>IFERROR(SUMIFS(#REF!,#REF!,$I609,#REF!,$R$7)/SUMIFS(#REF!,#REF!,$I609,#REF!,$R$7),"-")</f>
        <v>-</v>
      </c>
      <c r="M609" s="170" t="str">
        <f>IFERROR(SUMIFS(#REF!,#REF!,$I609,#REF!,$R$3)/SUMIFS(#REF!,#REF!,$I609,#REF!,$R$3),"-")</f>
        <v>-</v>
      </c>
      <c r="N609" s="170" t="str">
        <f>IFERROR(SUMIFS(#REF!,#REF!,$I609,#REF!,"&lt;="&amp;$R$2,#REF!,"&gt;="&amp;$S$2)/SUMIFS(#REF!,#REF!,$I609,#REF!,"&lt;="&amp;$R$2,#REF!,"&gt;="&amp;$S$2),"-")</f>
        <v>-</v>
      </c>
      <c r="O609" s="142"/>
      <c r="P609" s="140"/>
    </row>
    <row r="610" spans="1:16">
      <c r="A610" s="138"/>
      <c r="B610" s="142"/>
      <c r="C610" s="172" t="s">
        <v>721</v>
      </c>
      <c r="D610" s="166" t="s">
        <v>26</v>
      </c>
      <c r="E610" s="166" t="s">
        <v>722</v>
      </c>
      <c r="F610" s="173" t="s">
        <v>1116</v>
      </c>
      <c r="G610" s="173" t="s">
        <v>1116</v>
      </c>
      <c r="H610" s="173" t="s">
        <v>1116</v>
      </c>
      <c r="I610" s="173" t="s">
        <v>1116</v>
      </c>
      <c r="J610" s="168">
        <v>0.9</v>
      </c>
      <c r="K610" s="169" t="str">
        <f>IFERROR(SUMIFS(#REF!,#REF!,$I610,#REF!,$R$2)/SUMIFS(#REF!,#REF!,$I610,#REF!,$R$2),"-")</f>
        <v>-</v>
      </c>
      <c r="L610" s="169" t="str">
        <f>IFERROR(SUMIFS(#REF!,#REF!,$I610,#REF!,$R$7)/SUMIFS(#REF!,#REF!,$I610,#REF!,$R$7),"-")</f>
        <v>-</v>
      </c>
      <c r="M610" s="170" t="str">
        <f>IFERROR(SUMIFS(#REF!,#REF!,$I610,#REF!,$R$3)/SUMIFS(#REF!,#REF!,$I610,#REF!,$R$3),"-")</f>
        <v>-</v>
      </c>
      <c r="N610" s="170" t="str">
        <f>IFERROR(SUMIFS(#REF!,#REF!,$I610,#REF!,"&lt;="&amp;$R$2,#REF!,"&gt;="&amp;$S$2)/SUMIFS(#REF!,#REF!,$I610,#REF!,"&lt;="&amp;$R$2,#REF!,"&gt;="&amp;$S$2),"-")</f>
        <v>-</v>
      </c>
      <c r="O610" s="142"/>
      <c r="P610" s="140"/>
    </row>
    <row r="611" spans="1:16">
      <c r="A611" s="138"/>
      <c r="B611" s="142"/>
      <c r="C611" s="172" t="s">
        <v>721</v>
      </c>
      <c r="D611" s="166" t="s">
        <v>26</v>
      </c>
      <c r="E611" s="166" t="s">
        <v>722</v>
      </c>
      <c r="F611" s="173" t="s">
        <v>1118</v>
      </c>
      <c r="G611" s="173" t="s">
        <v>1118</v>
      </c>
      <c r="H611" s="173" t="s">
        <v>1118</v>
      </c>
      <c r="I611" s="173" t="s">
        <v>1118</v>
      </c>
      <c r="J611" s="168">
        <v>0.9</v>
      </c>
      <c r="K611" s="169" t="str">
        <f>IFERROR(SUMIFS(#REF!,#REF!,$I611,#REF!,$R$2)/SUMIFS(#REF!,#REF!,$I611,#REF!,$R$2),"-")</f>
        <v>-</v>
      </c>
      <c r="L611" s="169" t="str">
        <f>IFERROR(SUMIFS(#REF!,#REF!,$I611,#REF!,$R$7)/SUMIFS(#REF!,#REF!,$I611,#REF!,$R$7),"-")</f>
        <v>-</v>
      </c>
      <c r="M611" s="170" t="str">
        <f>IFERROR(SUMIFS(#REF!,#REF!,$I611,#REF!,$R$3)/SUMIFS(#REF!,#REF!,$I611,#REF!,$R$3),"-")</f>
        <v>-</v>
      </c>
      <c r="N611" s="170" t="str">
        <f>IFERROR(SUMIFS(#REF!,#REF!,$I611,#REF!,"&lt;="&amp;$R$2,#REF!,"&gt;="&amp;$S$2)/SUMIFS(#REF!,#REF!,$I611,#REF!,"&lt;="&amp;$R$2,#REF!,"&gt;="&amp;$S$2),"-")</f>
        <v>-</v>
      </c>
      <c r="O611" s="142"/>
      <c r="P611" s="140"/>
    </row>
    <row r="612" spans="1:16">
      <c r="A612" s="138"/>
      <c r="B612" s="142"/>
      <c r="C612" s="172" t="s">
        <v>721</v>
      </c>
      <c r="D612" s="166" t="s">
        <v>26</v>
      </c>
      <c r="E612" s="166" t="s">
        <v>722</v>
      </c>
      <c r="F612" s="173" t="s">
        <v>1119</v>
      </c>
      <c r="G612" s="173" t="s">
        <v>1119</v>
      </c>
      <c r="H612" s="173" t="s">
        <v>1119</v>
      </c>
      <c r="I612" s="173" t="s">
        <v>1119</v>
      </c>
      <c r="J612" s="168">
        <v>0.9</v>
      </c>
      <c r="K612" s="169" t="str">
        <f>IFERROR(SUMIFS(#REF!,#REF!,$I612,#REF!,$R$2)/SUMIFS(#REF!,#REF!,$I612,#REF!,$R$2),"-")</f>
        <v>-</v>
      </c>
      <c r="L612" s="169" t="str">
        <f>IFERROR(SUMIFS(#REF!,#REF!,$I612,#REF!,$R$7)/SUMIFS(#REF!,#REF!,$I612,#REF!,$R$7),"-")</f>
        <v>-</v>
      </c>
      <c r="M612" s="170" t="str">
        <f>IFERROR(SUMIFS(#REF!,#REF!,$I612,#REF!,$R$3)/SUMIFS(#REF!,#REF!,$I612,#REF!,$R$3),"-")</f>
        <v>-</v>
      </c>
      <c r="N612" s="170" t="str">
        <f>IFERROR(SUMIFS(#REF!,#REF!,$I612,#REF!,"&lt;="&amp;$R$2,#REF!,"&gt;="&amp;$S$2)/SUMIFS(#REF!,#REF!,$I612,#REF!,"&lt;="&amp;$R$2,#REF!,"&gt;="&amp;$S$2),"-")</f>
        <v>-</v>
      </c>
      <c r="O612" s="142"/>
      <c r="P612" s="140"/>
    </row>
    <row r="613" spans="1:16">
      <c r="A613" s="138"/>
      <c r="B613" s="142"/>
      <c r="C613" s="172" t="s">
        <v>721</v>
      </c>
      <c r="D613" s="166" t="s">
        <v>26</v>
      </c>
      <c r="E613" s="166" t="s">
        <v>722</v>
      </c>
      <c r="F613" s="173" t="s">
        <v>1121</v>
      </c>
      <c r="G613" s="173" t="s">
        <v>1121</v>
      </c>
      <c r="H613" s="173" t="s">
        <v>1121</v>
      </c>
      <c r="I613" s="173" t="s">
        <v>1121</v>
      </c>
      <c r="J613" s="168">
        <v>0.9</v>
      </c>
      <c r="K613" s="169" t="str">
        <f>IFERROR(SUMIFS(#REF!,#REF!,$I613,#REF!,$R$2)/SUMIFS(#REF!,#REF!,$I613,#REF!,$R$2),"-")</f>
        <v>-</v>
      </c>
      <c r="L613" s="169" t="str">
        <f>IFERROR(SUMIFS(#REF!,#REF!,$I613,#REF!,$R$7)/SUMIFS(#REF!,#REF!,$I613,#REF!,$R$7),"-")</f>
        <v>-</v>
      </c>
      <c r="M613" s="170" t="str">
        <f>IFERROR(SUMIFS(#REF!,#REF!,$I613,#REF!,$R$3)/SUMIFS(#REF!,#REF!,$I613,#REF!,$R$3),"-")</f>
        <v>-</v>
      </c>
      <c r="N613" s="170" t="str">
        <f>IFERROR(SUMIFS(#REF!,#REF!,$I613,#REF!,"&lt;="&amp;$R$2,#REF!,"&gt;="&amp;$S$2)/SUMIFS(#REF!,#REF!,$I613,#REF!,"&lt;="&amp;$R$2,#REF!,"&gt;="&amp;$S$2),"-")</f>
        <v>-</v>
      </c>
      <c r="O613" s="142"/>
      <c r="P613" s="140"/>
    </row>
    <row r="614" spans="1:16">
      <c r="A614" s="138"/>
      <c r="B614" s="142"/>
      <c r="C614" s="172" t="s">
        <v>721</v>
      </c>
      <c r="D614" s="166" t="s">
        <v>26</v>
      </c>
      <c r="E614" s="166" t="s">
        <v>722</v>
      </c>
      <c r="F614" s="173" t="s">
        <v>1123</v>
      </c>
      <c r="G614" s="173" t="s">
        <v>1123</v>
      </c>
      <c r="H614" s="173" t="s">
        <v>1123</v>
      </c>
      <c r="I614" s="173" t="s">
        <v>1123</v>
      </c>
      <c r="J614" s="168">
        <v>0.9</v>
      </c>
      <c r="K614" s="169" t="str">
        <f>IFERROR(SUMIFS(#REF!,#REF!,$I614,#REF!,$R$2)/SUMIFS(#REF!,#REF!,$I614,#REF!,$R$2),"-")</f>
        <v>-</v>
      </c>
      <c r="L614" s="169" t="str">
        <f>IFERROR(SUMIFS(#REF!,#REF!,$I614,#REF!,$R$7)/SUMIFS(#REF!,#REF!,$I614,#REF!,$R$7),"-")</f>
        <v>-</v>
      </c>
      <c r="M614" s="170" t="str">
        <f>IFERROR(SUMIFS(#REF!,#REF!,$I614,#REF!,$R$3)/SUMIFS(#REF!,#REF!,$I614,#REF!,$R$3),"-")</f>
        <v>-</v>
      </c>
      <c r="N614" s="170" t="str">
        <f>IFERROR(SUMIFS(#REF!,#REF!,$I614,#REF!,"&lt;="&amp;$R$2,#REF!,"&gt;="&amp;$S$2)/SUMIFS(#REF!,#REF!,$I614,#REF!,"&lt;="&amp;$R$2,#REF!,"&gt;="&amp;$S$2),"-")</f>
        <v>-</v>
      </c>
      <c r="O614" s="142"/>
      <c r="P614" s="140"/>
    </row>
    <row r="615" spans="1:16">
      <c r="A615" s="138"/>
      <c r="B615" s="142"/>
      <c r="C615" s="172" t="s">
        <v>721</v>
      </c>
      <c r="D615" s="166" t="s">
        <v>26</v>
      </c>
      <c r="E615" s="166" t="s">
        <v>722</v>
      </c>
      <c r="F615" s="173" t="s">
        <v>1124</v>
      </c>
      <c r="G615" s="173" t="s">
        <v>1124</v>
      </c>
      <c r="H615" s="173" t="s">
        <v>1124</v>
      </c>
      <c r="I615" s="173" t="s">
        <v>1124</v>
      </c>
      <c r="J615" s="168">
        <v>0.9</v>
      </c>
      <c r="K615" s="169" t="str">
        <f>IFERROR(SUMIFS(#REF!,#REF!,$I615,#REF!,$R$2)/SUMIFS(#REF!,#REF!,$I615,#REF!,$R$2),"-")</f>
        <v>-</v>
      </c>
      <c r="L615" s="169" t="str">
        <f>IFERROR(SUMIFS(#REF!,#REF!,$I615,#REF!,$R$7)/SUMIFS(#REF!,#REF!,$I615,#REF!,$R$7),"-")</f>
        <v>-</v>
      </c>
      <c r="M615" s="170" t="str">
        <f>IFERROR(SUMIFS(#REF!,#REF!,$I615,#REF!,$R$3)/SUMIFS(#REF!,#REF!,$I615,#REF!,$R$3),"-")</f>
        <v>-</v>
      </c>
      <c r="N615" s="170" t="str">
        <f>IFERROR(SUMIFS(#REF!,#REF!,$I615,#REF!,"&lt;="&amp;$R$2,#REF!,"&gt;="&amp;$S$2)/SUMIFS(#REF!,#REF!,$I615,#REF!,"&lt;="&amp;$R$2,#REF!,"&gt;="&amp;$S$2),"-")</f>
        <v>-</v>
      </c>
      <c r="O615" s="142"/>
      <c r="P615" s="140"/>
    </row>
    <row r="616" spans="1:16">
      <c r="A616" s="138"/>
      <c r="B616" s="142"/>
      <c r="C616" s="172" t="s">
        <v>721</v>
      </c>
      <c r="D616" s="166" t="s">
        <v>26</v>
      </c>
      <c r="E616" s="166" t="s">
        <v>722</v>
      </c>
      <c r="F616" s="173" t="s">
        <v>1125</v>
      </c>
      <c r="G616" s="173" t="s">
        <v>1125</v>
      </c>
      <c r="H616" s="173" t="s">
        <v>1125</v>
      </c>
      <c r="I616" s="173" t="s">
        <v>1125</v>
      </c>
      <c r="J616" s="168">
        <v>0.9</v>
      </c>
      <c r="K616" s="169" t="str">
        <f>IFERROR(SUMIFS(#REF!,#REF!,$I616,#REF!,$R$2)/SUMIFS(#REF!,#REF!,$I616,#REF!,$R$2),"-")</f>
        <v>-</v>
      </c>
      <c r="L616" s="169" t="str">
        <f>IFERROR(SUMIFS(#REF!,#REF!,$I616,#REF!,$R$7)/SUMIFS(#REF!,#REF!,$I616,#REF!,$R$7),"-")</f>
        <v>-</v>
      </c>
      <c r="M616" s="170" t="str">
        <f>IFERROR(SUMIFS(#REF!,#REF!,$I616,#REF!,$R$3)/SUMIFS(#REF!,#REF!,$I616,#REF!,$R$3),"-")</f>
        <v>-</v>
      </c>
      <c r="N616" s="170" t="str">
        <f>IFERROR(SUMIFS(#REF!,#REF!,$I616,#REF!,"&lt;="&amp;$R$2,#REF!,"&gt;="&amp;$S$2)/SUMIFS(#REF!,#REF!,$I616,#REF!,"&lt;="&amp;$R$2,#REF!,"&gt;="&amp;$S$2),"-")</f>
        <v>-</v>
      </c>
      <c r="O616" s="142"/>
      <c r="P616" s="140"/>
    </row>
    <row r="617" spans="1:16">
      <c r="A617" s="138"/>
      <c r="B617" s="142"/>
      <c r="C617" s="172" t="s">
        <v>721</v>
      </c>
      <c r="D617" s="166" t="s">
        <v>26</v>
      </c>
      <c r="E617" s="166" t="s">
        <v>722</v>
      </c>
      <c r="F617" s="173" t="s">
        <v>1127</v>
      </c>
      <c r="G617" s="173" t="s">
        <v>1127</v>
      </c>
      <c r="H617" s="173" t="s">
        <v>1127</v>
      </c>
      <c r="I617" s="173" t="s">
        <v>1127</v>
      </c>
      <c r="J617" s="168">
        <v>0.9</v>
      </c>
      <c r="K617" s="169" t="str">
        <f>IFERROR(SUMIFS(#REF!,#REF!,$I617,#REF!,$R$2)/SUMIFS(#REF!,#REF!,$I617,#REF!,$R$2),"-")</f>
        <v>-</v>
      </c>
      <c r="L617" s="169" t="str">
        <f>IFERROR(SUMIFS(#REF!,#REF!,$I617,#REF!,$R$7)/SUMIFS(#REF!,#REF!,$I617,#REF!,$R$7),"-")</f>
        <v>-</v>
      </c>
      <c r="M617" s="170" t="str">
        <f>IFERROR(SUMIFS(#REF!,#REF!,$I617,#REF!,$R$3)/SUMIFS(#REF!,#REF!,$I617,#REF!,$R$3),"-")</f>
        <v>-</v>
      </c>
      <c r="N617" s="170" t="str">
        <f>IFERROR(SUMIFS(#REF!,#REF!,$I617,#REF!,"&lt;="&amp;$R$2,#REF!,"&gt;="&amp;$S$2)/SUMIFS(#REF!,#REF!,$I617,#REF!,"&lt;="&amp;$R$2,#REF!,"&gt;="&amp;$S$2),"-")</f>
        <v>-</v>
      </c>
      <c r="O617" s="142"/>
      <c r="P617" s="140"/>
    </row>
    <row r="618" spans="1:16">
      <c r="A618" s="138"/>
      <c r="B618" s="142"/>
      <c r="C618" s="172" t="s">
        <v>721</v>
      </c>
      <c r="D618" s="166" t="s">
        <v>26</v>
      </c>
      <c r="E618" s="166" t="s">
        <v>722</v>
      </c>
      <c r="F618" s="173" t="s">
        <v>1129</v>
      </c>
      <c r="G618" s="173" t="s">
        <v>1129</v>
      </c>
      <c r="H618" s="173" t="s">
        <v>1129</v>
      </c>
      <c r="I618" s="173" t="s">
        <v>1129</v>
      </c>
      <c r="J618" s="168">
        <v>0.9</v>
      </c>
      <c r="K618" s="169" t="str">
        <f>IFERROR(SUMIFS(#REF!,#REF!,$I618,#REF!,$R$2)/SUMIFS(#REF!,#REF!,$I618,#REF!,$R$2),"-")</f>
        <v>-</v>
      </c>
      <c r="L618" s="169" t="str">
        <f>IFERROR(SUMIFS(#REF!,#REF!,$I618,#REF!,$R$7)/SUMIFS(#REF!,#REF!,$I618,#REF!,$R$7),"-")</f>
        <v>-</v>
      </c>
      <c r="M618" s="170" t="str">
        <f>IFERROR(SUMIFS(#REF!,#REF!,$I618,#REF!,$R$3)/SUMIFS(#REF!,#REF!,$I618,#REF!,$R$3),"-")</f>
        <v>-</v>
      </c>
      <c r="N618" s="170" t="str">
        <f>IFERROR(SUMIFS(#REF!,#REF!,$I618,#REF!,"&lt;="&amp;$R$2,#REF!,"&gt;="&amp;$S$2)/SUMIFS(#REF!,#REF!,$I618,#REF!,"&lt;="&amp;$R$2,#REF!,"&gt;="&amp;$S$2),"-")</f>
        <v>-</v>
      </c>
      <c r="O618" s="142"/>
      <c r="P618" s="140"/>
    </row>
    <row r="619" spans="1:16">
      <c r="A619" s="138"/>
      <c r="B619" s="142"/>
      <c r="C619" s="172" t="s">
        <v>721</v>
      </c>
      <c r="D619" s="166" t="s">
        <v>26</v>
      </c>
      <c r="E619" s="166" t="s">
        <v>722</v>
      </c>
      <c r="F619" s="173" t="s">
        <v>1130</v>
      </c>
      <c r="G619" s="173" t="s">
        <v>1130</v>
      </c>
      <c r="H619" s="173" t="s">
        <v>1130</v>
      </c>
      <c r="I619" s="173" t="s">
        <v>1130</v>
      </c>
      <c r="J619" s="168">
        <v>0.9</v>
      </c>
      <c r="K619" s="169" t="str">
        <f>IFERROR(SUMIFS(#REF!,#REF!,$I619,#REF!,$R$2)/SUMIFS(#REF!,#REF!,$I619,#REF!,$R$2),"-")</f>
        <v>-</v>
      </c>
      <c r="L619" s="169" t="str">
        <f>IFERROR(SUMIFS(#REF!,#REF!,$I619,#REF!,$R$7)/SUMIFS(#REF!,#REF!,$I619,#REF!,$R$7),"-")</f>
        <v>-</v>
      </c>
      <c r="M619" s="170" t="str">
        <f>IFERROR(SUMIFS(#REF!,#REF!,$I619,#REF!,$R$3)/SUMIFS(#REF!,#REF!,$I619,#REF!,$R$3),"-")</f>
        <v>-</v>
      </c>
      <c r="N619" s="170" t="str">
        <f>IFERROR(SUMIFS(#REF!,#REF!,$I619,#REF!,"&lt;="&amp;$R$2,#REF!,"&gt;="&amp;$S$2)/SUMIFS(#REF!,#REF!,$I619,#REF!,"&lt;="&amp;$R$2,#REF!,"&gt;="&amp;$S$2),"-")</f>
        <v>-</v>
      </c>
      <c r="O619" s="142"/>
      <c r="P619" s="140"/>
    </row>
    <row r="620" spans="1:16">
      <c r="A620" s="138"/>
      <c r="B620" s="142"/>
      <c r="C620" s="172" t="s">
        <v>721</v>
      </c>
      <c r="D620" s="166" t="s">
        <v>26</v>
      </c>
      <c r="E620" s="166" t="s">
        <v>722</v>
      </c>
      <c r="F620" s="173" t="s">
        <v>1132</v>
      </c>
      <c r="G620" s="173" t="s">
        <v>1132</v>
      </c>
      <c r="H620" s="173" t="s">
        <v>1132</v>
      </c>
      <c r="I620" s="173" t="s">
        <v>1132</v>
      </c>
      <c r="J620" s="168">
        <v>0.9</v>
      </c>
      <c r="K620" s="169" t="str">
        <f>IFERROR(SUMIFS(#REF!,#REF!,$I620,#REF!,$R$2)/SUMIFS(#REF!,#REF!,$I620,#REF!,$R$2),"-")</f>
        <v>-</v>
      </c>
      <c r="L620" s="169" t="str">
        <f>IFERROR(SUMIFS(#REF!,#REF!,$I620,#REF!,$R$7)/SUMIFS(#REF!,#REF!,$I620,#REF!,$R$7),"-")</f>
        <v>-</v>
      </c>
      <c r="M620" s="170" t="str">
        <f>IFERROR(SUMIFS(#REF!,#REF!,$I620,#REF!,$R$3)/SUMIFS(#REF!,#REF!,$I620,#REF!,$R$3),"-")</f>
        <v>-</v>
      </c>
      <c r="N620" s="170" t="str">
        <f>IFERROR(SUMIFS(#REF!,#REF!,$I620,#REF!,"&lt;="&amp;$R$2,#REF!,"&gt;="&amp;$S$2)/SUMIFS(#REF!,#REF!,$I620,#REF!,"&lt;="&amp;$R$2,#REF!,"&gt;="&amp;$S$2),"-")</f>
        <v>-</v>
      </c>
      <c r="O620" s="142"/>
      <c r="P620" s="140"/>
    </row>
    <row r="621" spans="1:16">
      <c r="A621" s="138"/>
      <c r="B621" s="142"/>
      <c r="C621" s="172" t="s">
        <v>721</v>
      </c>
      <c r="D621" s="166" t="s">
        <v>26</v>
      </c>
      <c r="E621" s="166" t="s">
        <v>722</v>
      </c>
      <c r="F621" s="173" t="s">
        <v>1134</v>
      </c>
      <c r="G621" s="173" t="s">
        <v>1134</v>
      </c>
      <c r="H621" s="173" t="s">
        <v>1134</v>
      </c>
      <c r="I621" s="173" t="s">
        <v>1134</v>
      </c>
      <c r="J621" s="168">
        <v>0.9</v>
      </c>
      <c r="K621" s="169" t="str">
        <f>IFERROR(SUMIFS(#REF!,#REF!,$I621,#REF!,$R$2)/SUMIFS(#REF!,#REF!,$I621,#REF!,$R$2),"-")</f>
        <v>-</v>
      </c>
      <c r="L621" s="169" t="str">
        <f>IFERROR(SUMIFS(#REF!,#REF!,$I621,#REF!,$R$7)/SUMIFS(#REF!,#REF!,$I621,#REF!,$R$7),"-")</f>
        <v>-</v>
      </c>
      <c r="M621" s="170" t="str">
        <f>IFERROR(SUMIFS(#REF!,#REF!,$I621,#REF!,$R$3)/SUMIFS(#REF!,#REF!,$I621,#REF!,$R$3),"-")</f>
        <v>-</v>
      </c>
      <c r="N621" s="170" t="str">
        <f>IFERROR(SUMIFS(#REF!,#REF!,$I621,#REF!,"&lt;="&amp;$R$2,#REF!,"&gt;="&amp;$S$2)/SUMIFS(#REF!,#REF!,$I621,#REF!,"&lt;="&amp;$R$2,#REF!,"&gt;="&amp;$S$2),"-")</f>
        <v>-</v>
      </c>
      <c r="O621" s="142"/>
      <c r="P621" s="140"/>
    </row>
    <row r="622" spans="1:16">
      <c r="A622" s="138"/>
      <c r="B622" s="142"/>
      <c r="C622" s="172" t="s">
        <v>721</v>
      </c>
      <c r="D622" s="166" t="s">
        <v>26</v>
      </c>
      <c r="E622" s="166" t="s">
        <v>722</v>
      </c>
      <c r="F622" s="173" t="s">
        <v>1135</v>
      </c>
      <c r="G622" s="173" t="s">
        <v>1135</v>
      </c>
      <c r="H622" s="173" t="s">
        <v>1135</v>
      </c>
      <c r="I622" s="173" t="s">
        <v>1135</v>
      </c>
      <c r="J622" s="168">
        <v>0.9</v>
      </c>
      <c r="K622" s="169" t="str">
        <f>IFERROR(SUMIFS(#REF!,#REF!,$I622,#REF!,$R$2)/SUMIFS(#REF!,#REF!,$I622,#REF!,$R$2),"-")</f>
        <v>-</v>
      </c>
      <c r="L622" s="169" t="str">
        <f>IFERROR(SUMIFS(#REF!,#REF!,$I622,#REF!,$R$7)/SUMIFS(#REF!,#REF!,$I622,#REF!,$R$7),"-")</f>
        <v>-</v>
      </c>
      <c r="M622" s="170" t="str">
        <f>IFERROR(SUMIFS(#REF!,#REF!,$I622,#REF!,$R$3)/SUMIFS(#REF!,#REF!,$I622,#REF!,$R$3),"-")</f>
        <v>-</v>
      </c>
      <c r="N622" s="170" t="str">
        <f>IFERROR(SUMIFS(#REF!,#REF!,$I622,#REF!,"&lt;="&amp;$R$2,#REF!,"&gt;="&amp;$S$2)/SUMIFS(#REF!,#REF!,$I622,#REF!,"&lt;="&amp;$R$2,#REF!,"&gt;="&amp;$S$2),"-")</f>
        <v>-</v>
      </c>
      <c r="O622" s="142"/>
      <c r="P622" s="140"/>
    </row>
    <row r="623" spans="1:16">
      <c r="A623" s="138"/>
      <c r="B623" s="142"/>
      <c r="C623" s="172" t="s">
        <v>721</v>
      </c>
      <c r="D623" s="166" t="s">
        <v>26</v>
      </c>
      <c r="E623" s="166" t="s">
        <v>722</v>
      </c>
      <c r="F623" s="173" t="s">
        <v>1136</v>
      </c>
      <c r="G623" s="173" t="s">
        <v>1136</v>
      </c>
      <c r="H623" s="173" t="s">
        <v>1136</v>
      </c>
      <c r="I623" s="173" t="s">
        <v>1136</v>
      </c>
      <c r="J623" s="168">
        <v>0.9</v>
      </c>
      <c r="K623" s="169" t="str">
        <f>IFERROR(SUMIFS(#REF!,#REF!,$I623,#REF!,$R$2)/SUMIFS(#REF!,#REF!,$I623,#REF!,$R$2),"-")</f>
        <v>-</v>
      </c>
      <c r="L623" s="169" t="str">
        <f>IFERROR(SUMIFS(#REF!,#REF!,$I623,#REF!,$R$7)/SUMIFS(#REF!,#REF!,$I623,#REF!,$R$7),"-")</f>
        <v>-</v>
      </c>
      <c r="M623" s="170" t="str">
        <f>IFERROR(SUMIFS(#REF!,#REF!,$I623,#REF!,$R$3)/SUMIFS(#REF!,#REF!,$I623,#REF!,$R$3),"-")</f>
        <v>-</v>
      </c>
      <c r="N623" s="170" t="str">
        <f>IFERROR(SUMIFS(#REF!,#REF!,$I623,#REF!,"&lt;="&amp;$R$2,#REF!,"&gt;="&amp;$S$2)/SUMIFS(#REF!,#REF!,$I623,#REF!,"&lt;="&amp;$R$2,#REF!,"&gt;="&amp;$S$2),"-")</f>
        <v>-</v>
      </c>
      <c r="O623" s="142"/>
      <c r="P623" s="140"/>
    </row>
    <row r="624" spans="1:16">
      <c r="A624" s="138"/>
      <c r="B624" s="142"/>
      <c r="C624" s="172" t="s">
        <v>721</v>
      </c>
      <c r="D624" s="166" t="s">
        <v>26</v>
      </c>
      <c r="E624" s="166" t="s">
        <v>722</v>
      </c>
      <c r="F624" s="173" t="s">
        <v>1137</v>
      </c>
      <c r="G624" s="173" t="s">
        <v>1137</v>
      </c>
      <c r="H624" s="173" t="s">
        <v>1137</v>
      </c>
      <c r="I624" s="173" t="s">
        <v>1137</v>
      </c>
      <c r="J624" s="168">
        <v>0.9</v>
      </c>
      <c r="K624" s="169" t="str">
        <f>IFERROR(SUMIFS(#REF!,#REF!,$I624,#REF!,$R$2)/SUMIFS(#REF!,#REF!,$I624,#REF!,$R$2),"-")</f>
        <v>-</v>
      </c>
      <c r="L624" s="169" t="str">
        <f>IFERROR(SUMIFS(#REF!,#REF!,$I624,#REF!,$R$7)/SUMIFS(#REF!,#REF!,$I624,#REF!,$R$7),"-")</f>
        <v>-</v>
      </c>
      <c r="M624" s="170" t="str">
        <f>IFERROR(SUMIFS(#REF!,#REF!,$I624,#REF!,$R$3)/SUMIFS(#REF!,#REF!,$I624,#REF!,$R$3),"-")</f>
        <v>-</v>
      </c>
      <c r="N624" s="170" t="str">
        <f>IFERROR(SUMIFS(#REF!,#REF!,$I624,#REF!,"&lt;="&amp;$R$2,#REF!,"&gt;="&amp;$S$2)/SUMIFS(#REF!,#REF!,$I624,#REF!,"&lt;="&amp;$R$2,#REF!,"&gt;="&amp;$S$2),"-")</f>
        <v>-</v>
      </c>
      <c r="O624" s="142"/>
      <c r="P624" s="140"/>
    </row>
    <row r="625" spans="1:16">
      <c r="A625" s="138"/>
      <c r="B625" s="142"/>
      <c r="C625" s="172" t="s">
        <v>721</v>
      </c>
      <c r="D625" s="166" t="s">
        <v>26</v>
      </c>
      <c r="E625" s="166" t="s">
        <v>722</v>
      </c>
      <c r="F625" s="173" t="s">
        <v>1138</v>
      </c>
      <c r="G625" s="173" t="s">
        <v>1138</v>
      </c>
      <c r="H625" s="173" t="s">
        <v>1138</v>
      </c>
      <c r="I625" s="173" t="s">
        <v>1138</v>
      </c>
      <c r="J625" s="168">
        <v>0.9</v>
      </c>
      <c r="K625" s="169" t="str">
        <f>IFERROR(SUMIFS(#REF!,#REF!,$I625,#REF!,$R$2)/SUMIFS(#REF!,#REF!,$I625,#REF!,$R$2),"-")</f>
        <v>-</v>
      </c>
      <c r="L625" s="169" t="str">
        <f>IFERROR(SUMIFS(#REF!,#REF!,$I625,#REF!,$R$7)/SUMIFS(#REF!,#REF!,$I625,#REF!,$R$7),"-")</f>
        <v>-</v>
      </c>
      <c r="M625" s="170" t="str">
        <f>IFERROR(SUMIFS(#REF!,#REF!,$I625,#REF!,$R$3)/SUMIFS(#REF!,#REF!,$I625,#REF!,$R$3),"-")</f>
        <v>-</v>
      </c>
      <c r="N625" s="170" t="str">
        <f>IFERROR(SUMIFS(#REF!,#REF!,$I625,#REF!,"&lt;="&amp;$R$2,#REF!,"&gt;="&amp;$S$2)/SUMIFS(#REF!,#REF!,$I625,#REF!,"&lt;="&amp;$R$2,#REF!,"&gt;="&amp;$S$2),"-")</f>
        <v>-</v>
      </c>
      <c r="O625" s="142"/>
      <c r="P625" s="140"/>
    </row>
    <row r="626" spans="1:16">
      <c r="A626" s="138"/>
      <c r="B626" s="142"/>
      <c r="C626" s="172" t="s">
        <v>721</v>
      </c>
      <c r="D626" s="166" t="s">
        <v>26</v>
      </c>
      <c r="E626" s="166" t="s">
        <v>722</v>
      </c>
      <c r="F626" s="173" t="s">
        <v>1139</v>
      </c>
      <c r="G626" s="173" t="s">
        <v>1139</v>
      </c>
      <c r="H626" s="173" t="s">
        <v>1139</v>
      </c>
      <c r="I626" s="173" t="s">
        <v>1139</v>
      </c>
      <c r="J626" s="168">
        <v>0.9</v>
      </c>
      <c r="K626" s="169" t="str">
        <f>IFERROR(SUMIFS(#REF!,#REF!,$I626,#REF!,$R$2)/SUMIFS(#REF!,#REF!,$I626,#REF!,$R$2),"-")</f>
        <v>-</v>
      </c>
      <c r="L626" s="169" t="str">
        <f>IFERROR(SUMIFS(#REF!,#REF!,$I626,#REF!,$R$7)/SUMIFS(#REF!,#REF!,$I626,#REF!,$R$7),"-")</f>
        <v>-</v>
      </c>
      <c r="M626" s="170" t="str">
        <f>IFERROR(SUMIFS(#REF!,#REF!,$I626,#REF!,$R$3)/SUMIFS(#REF!,#REF!,$I626,#REF!,$R$3),"-")</f>
        <v>-</v>
      </c>
      <c r="N626" s="170" t="str">
        <f>IFERROR(SUMIFS(#REF!,#REF!,$I626,#REF!,"&lt;="&amp;$R$2,#REF!,"&gt;="&amp;$S$2)/SUMIFS(#REF!,#REF!,$I626,#REF!,"&lt;="&amp;$R$2,#REF!,"&gt;="&amp;$S$2),"-")</f>
        <v>-</v>
      </c>
      <c r="O626" s="142"/>
      <c r="P626" s="140"/>
    </row>
    <row r="627" spans="1:16">
      <c r="A627" s="138"/>
      <c r="B627" s="142"/>
      <c r="C627" s="172" t="s">
        <v>721</v>
      </c>
      <c r="D627" s="166" t="s">
        <v>26</v>
      </c>
      <c r="E627" s="166" t="s">
        <v>722</v>
      </c>
      <c r="F627" s="173" t="s">
        <v>1140</v>
      </c>
      <c r="G627" s="173" t="s">
        <v>1140</v>
      </c>
      <c r="H627" s="173" t="s">
        <v>1140</v>
      </c>
      <c r="I627" s="173" t="s">
        <v>1140</v>
      </c>
      <c r="J627" s="168">
        <v>0.9</v>
      </c>
      <c r="K627" s="169" t="str">
        <f>IFERROR(SUMIFS(#REF!,#REF!,$I627,#REF!,$R$2)/SUMIFS(#REF!,#REF!,$I627,#REF!,$R$2),"-")</f>
        <v>-</v>
      </c>
      <c r="L627" s="169" t="str">
        <f>IFERROR(SUMIFS(#REF!,#REF!,$I627,#REF!,$R$7)/SUMIFS(#REF!,#REF!,$I627,#REF!,$R$7),"-")</f>
        <v>-</v>
      </c>
      <c r="M627" s="170" t="str">
        <f>IFERROR(SUMIFS(#REF!,#REF!,$I627,#REF!,$R$3)/SUMIFS(#REF!,#REF!,$I627,#REF!,$R$3),"-")</f>
        <v>-</v>
      </c>
      <c r="N627" s="170" t="str">
        <f>IFERROR(SUMIFS(#REF!,#REF!,$I627,#REF!,"&lt;="&amp;$R$2,#REF!,"&gt;="&amp;$S$2)/SUMIFS(#REF!,#REF!,$I627,#REF!,"&lt;="&amp;$R$2,#REF!,"&gt;="&amp;$S$2),"-")</f>
        <v>-</v>
      </c>
      <c r="O627" s="142"/>
      <c r="P627" s="140"/>
    </row>
    <row r="628" spans="1:16">
      <c r="A628" s="138"/>
      <c r="B628" s="142"/>
      <c r="C628" s="172" t="s">
        <v>721</v>
      </c>
      <c r="D628" s="166" t="s">
        <v>26</v>
      </c>
      <c r="E628" s="166" t="s">
        <v>722</v>
      </c>
      <c r="F628" s="173" t="s">
        <v>1141</v>
      </c>
      <c r="G628" s="173" t="s">
        <v>1141</v>
      </c>
      <c r="H628" s="173" t="s">
        <v>1141</v>
      </c>
      <c r="I628" s="173" t="s">
        <v>1141</v>
      </c>
      <c r="J628" s="168">
        <v>0.9</v>
      </c>
      <c r="K628" s="169" t="str">
        <f>IFERROR(SUMIFS(#REF!,#REF!,$I628,#REF!,$R$2)/SUMIFS(#REF!,#REF!,$I628,#REF!,$R$2),"-")</f>
        <v>-</v>
      </c>
      <c r="L628" s="169" t="str">
        <f>IFERROR(SUMIFS(#REF!,#REF!,$I628,#REF!,$R$7)/SUMIFS(#REF!,#REF!,$I628,#REF!,$R$7),"-")</f>
        <v>-</v>
      </c>
      <c r="M628" s="170" t="str">
        <f>IFERROR(SUMIFS(#REF!,#REF!,$I628,#REF!,$R$3)/SUMIFS(#REF!,#REF!,$I628,#REF!,$R$3),"-")</f>
        <v>-</v>
      </c>
      <c r="N628" s="170" t="str">
        <f>IFERROR(SUMIFS(#REF!,#REF!,$I628,#REF!,"&lt;="&amp;$R$2,#REF!,"&gt;="&amp;$S$2)/SUMIFS(#REF!,#REF!,$I628,#REF!,"&lt;="&amp;$R$2,#REF!,"&gt;="&amp;$S$2),"-")</f>
        <v>-</v>
      </c>
      <c r="O628" s="142"/>
      <c r="P628" s="140"/>
    </row>
    <row r="629" spans="1:16">
      <c r="A629" s="138"/>
      <c r="B629" s="142"/>
      <c r="C629" s="172" t="s">
        <v>721</v>
      </c>
      <c r="D629" s="166" t="s">
        <v>26</v>
      </c>
      <c r="E629" s="166" t="s">
        <v>722</v>
      </c>
      <c r="F629" s="173" t="s">
        <v>1142</v>
      </c>
      <c r="G629" s="173" t="s">
        <v>1142</v>
      </c>
      <c r="H629" s="173" t="s">
        <v>1142</v>
      </c>
      <c r="I629" s="173" t="s">
        <v>1142</v>
      </c>
      <c r="J629" s="168">
        <v>0.9</v>
      </c>
      <c r="K629" s="169" t="str">
        <f>IFERROR(SUMIFS(#REF!,#REF!,$I629,#REF!,$R$2)/SUMIFS(#REF!,#REF!,$I629,#REF!,$R$2),"-")</f>
        <v>-</v>
      </c>
      <c r="L629" s="169" t="str">
        <f>IFERROR(SUMIFS(#REF!,#REF!,$I629,#REF!,$R$7)/SUMIFS(#REF!,#REF!,$I629,#REF!,$R$7),"-")</f>
        <v>-</v>
      </c>
      <c r="M629" s="170" t="str">
        <f>IFERROR(SUMIFS(#REF!,#REF!,$I629,#REF!,$R$3)/SUMIFS(#REF!,#REF!,$I629,#REF!,$R$3),"-")</f>
        <v>-</v>
      </c>
      <c r="N629" s="170" t="str">
        <f>IFERROR(SUMIFS(#REF!,#REF!,$I629,#REF!,"&lt;="&amp;$R$2,#REF!,"&gt;="&amp;$S$2)/SUMIFS(#REF!,#REF!,$I629,#REF!,"&lt;="&amp;$R$2,#REF!,"&gt;="&amp;$S$2),"-")</f>
        <v>-</v>
      </c>
      <c r="O629" s="142"/>
      <c r="P629" s="140"/>
    </row>
    <row r="630" spans="1:16">
      <c r="A630" s="138"/>
      <c r="B630" s="142"/>
      <c r="C630" s="172" t="s">
        <v>721</v>
      </c>
      <c r="D630" s="166" t="s">
        <v>26</v>
      </c>
      <c r="E630" s="166" t="s">
        <v>722</v>
      </c>
      <c r="F630" s="173" t="s">
        <v>1143</v>
      </c>
      <c r="G630" s="173" t="s">
        <v>1143</v>
      </c>
      <c r="H630" s="173" t="s">
        <v>1143</v>
      </c>
      <c r="I630" s="173" t="s">
        <v>1143</v>
      </c>
      <c r="J630" s="168">
        <v>0.9</v>
      </c>
      <c r="K630" s="169" t="str">
        <f>IFERROR(SUMIFS(#REF!,#REF!,$I630,#REF!,$R$2)/SUMIFS(#REF!,#REF!,$I630,#REF!,$R$2),"-")</f>
        <v>-</v>
      </c>
      <c r="L630" s="169" t="str">
        <f>IFERROR(SUMIFS(#REF!,#REF!,$I630,#REF!,$R$7)/SUMIFS(#REF!,#REF!,$I630,#REF!,$R$7),"-")</f>
        <v>-</v>
      </c>
      <c r="M630" s="170" t="str">
        <f>IFERROR(SUMIFS(#REF!,#REF!,$I630,#REF!,$R$3)/SUMIFS(#REF!,#REF!,$I630,#REF!,$R$3),"-")</f>
        <v>-</v>
      </c>
      <c r="N630" s="170" t="str">
        <f>IFERROR(SUMIFS(#REF!,#REF!,$I630,#REF!,"&lt;="&amp;$R$2,#REF!,"&gt;="&amp;$S$2)/SUMIFS(#REF!,#REF!,$I630,#REF!,"&lt;="&amp;$R$2,#REF!,"&gt;="&amp;$S$2),"-")</f>
        <v>-</v>
      </c>
      <c r="O630" s="142"/>
      <c r="P630" s="140"/>
    </row>
    <row r="631" spans="1:16">
      <c r="A631" s="138"/>
      <c r="B631" s="142"/>
      <c r="C631" s="172" t="s">
        <v>721</v>
      </c>
      <c r="D631" s="166" t="s">
        <v>26</v>
      </c>
      <c r="E631" s="166" t="s">
        <v>722</v>
      </c>
      <c r="F631" s="173" t="s">
        <v>1144</v>
      </c>
      <c r="G631" s="173" t="s">
        <v>1144</v>
      </c>
      <c r="H631" s="173" t="s">
        <v>1144</v>
      </c>
      <c r="I631" s="173" t="s">
        <v>1144</v>
      </c>
      <c r="J631" s="168">
        <v>0.9</v>
      </c>
      <c r="K631" s="169" t="str">
        <f>IFERROR(SUMIFS(#REF!,#REF!,$I631,#REF!,$R$2)/SUMIFS(#REF!,#REF!,$I631,#REF!,$R$2),"-")</f>
        <v>-</v>
      </c>
      <c r="L631" s="169" t="str">
        <f>IFERROR(SUMIFS(#REF!,#REF!,$I631,#REF!,$R$7)/SUMIFS(#REF!,#REF!,$I631,#REF!,$R$7),"-")</f>
        <v>-</v>
      </c>
      <c r="M631" s="170" t="str">
        <f>IFERROR(SUMIFS(#REF!,#REF!,$I631,#REF!,$R$3)/SUMIFS(#REF!,#REF!,$I631,#REF!,$R$3),"-")</f>
        <v>-</v>
      </c>
      <c r="N631" s="170" t="str">
        <f>IFERROR(SUMIFS(#REF!,#REF!,$I631,#REF!,"&lt;="&amp;$R$2,#REF!,"&gt;="&amp;$S$2)/SUMIFS(#REF!,#REF!,$I631,#REF!,"&lt;="&amp;$R$2,#REF!,"&gt;="&amp;$S$2),"-")</f>
        <v>-</v>
      </c>
      <c r="O631" s="142"/>
      <c r="P631" s="140"/>
    </row>
    <row r="632" spans="1:16">
      <c r="A632" s="138"/>
      <c r="B632" s="142"/>
      <c r="C632" s="172" t="s">
        <v>721</v>
      </c>
      <c r="D632" s="166" t="s">
        <v>26</v>
      </c>
      <c r="E632" s="166" t="s">
        <v>722</v>
      </c>
      <c r="F632" s="173" t="s">
        <v>1145</v>
      </c>
      <c r="G632" s="173" t="s">
        <v>1145</v>
      </c>
      <c r="H632" s="173" t="s">
        <v>1145</v>
      </c>
      <c r="I632" s="173" t="s">
        <v>1145</v>
      </c>
      <c r="J632" s="168">
        <v>0.9</v>
      </c>
      <c r="K632" s="169" t="str">
        <f>IFERROR(SUMIFS(#REF!,#REF!,$I632,#REF!,$R$2)/SUMIFS(#REF!,#REF!,$I632,#REF!,$R$2),"-")</f>
        <v>-</v>
      </c>
      <c r="L632" s="169" t="str">
        <f>IFERROR(SUMIFS(#REF!,#REF!,$I632,#REF!,$R$7)/SUMIFS(#REF!,#REF!,$I632,#REF!,$R$7),"-")</f>
        <v>-</v>
      </c>
      <c r="M632" s="170" t="str">
        <f>IFERROR(SUMIFS(#REF!,#REF!,$I632,#REF!,$R$3)/SUMIFS(#REF!,#REF!,$I632,#REF!,$R$3),"-")</f>
        <v>-</v>
      </c>
      <c r="N632" s="170" t="str">
        <f>IFERROR(SUMIFS(#REF!,#REF!,$I632,#REF!,"&lt;="&amp;$R$2,#REF!,"&gt;="&amp;$S$2)/SUMIFS(#REF!,#REF!,$I632,#REF!,"&lt;="&amp;$R$2,#REF!,"&gt;="&amp;$S$2),"-")</f>
        <v>-</v>
      </c>
      <c r="O632" s="142"/>
      <c r="P632" s="140"/>
    </row>
    <row r="633" spans="1:16">
      <c r="A633" s="138"/>
      <c r="B633" s="142"/>
      <c r="C633" s="172" t="s">
        <v>721</v>
      </c>
      <c r="D633" s="166" t="s">
        <v>26</v>
      </c>
      <c r="E633" s="166" t="s">
        <v>722</v>
      </c>
      <c r="F633" s="173" t="s">
        <v>1146</v>
      </c>
      <c r="G633" s="173" t="s">
        <v>1146</v>
      </c>
      <c r="H633" s="173" t="s">
        <v>1146</v>
      </c>
      <c r="I633" s="173" t="s">
        <v>1146</v>
      </c>
      <c r="J633" s="168">
        <v>0.9</v>
      </c>
      <c r="K633" s="169" t="str">
        <f>IFERROR(SUMIFS(#REF!,#REF!,$I633,#REF!,$R$2)/SUMIFS(#REF!,#REF!,$I633,#REF!,$R$2),"-")</f>
        <v>-</v>
      </c>
      <c r="L633" s="169" t="str">
        <f>IFERROR(SUMIFS(#REF!,#REF!,$I633,#REF!,$R$7)/SUMIFS(#REF!,#REF!,$I633,#REF!,$R$7),"-")</f>
        <v>-</v>
      </c>
      <c r="M633" s="170" t="str">
        <f>IFERROR(SUMIFS(#REF!,#REF!,$I633,#REF!,$R$3)/SUMIFS(#REF!,#REF!,$I633,#REF!,$R$3),"-")</f>
        <v>-</v>
      </c>
      <c r="N633" s="170" t="str">
        <f>IFERROR(SUMIFS(#REF!,#REF!,$I633,#REF!,"&lt;="&amp;$R$2,#REF!,"&gt;="&amp;$S$2)/SUMIFS(#REF!,#REF!,$I633,#REF!,"&lt;="&amp;$R$2,#REF!,"&gt;="&amp;$S$2),"-")</f>
        <v>-</v>
      </c>
      <c r="O633" s="142"/>
      <c r="P633" s="140"/>
    </row>
    <row r="634" spans="1:16">
      <c r="A634" s="138"/>
      <c r="B634" s="142"/>
      <c r="C634" s="172" t="s">
        <v>721</v>
      </c>
      <c r="D634" s="166" t="s">
        <v>26</v>
      </c>
      <c r="E634" s="166" t="s">
        <v>722</v>
      </c>
      <c r="F634" s="173" t="s">
        <v>1148</v>
      </c>
      <c r="G634" s="173" t="s">
        <v>1148</v>
      </c>
      <c r="H634" s="173" t="s">
        <v>1148</v>
      </c>
      <c r="I634" s="173" t="s">
        <v>1148</v>
      </c>
      <c r="J634" s="168">
        <v>0.9</v>
      </c>
      <c r="K634" s="169" t="str">
        <f>IFERROR(SUMIFS(#REF!,#REF!,$I634,#REF!,$R$2)/SUMIFS(#REF!,#REF!,$I634,#REF!,$R$2),"-")</f>
        <v>-</v>
      </c>
      <c r="L634" s="169" t="str">
        <f>IFERROR(SUMIFS(#REF!,#REF!,$I634,#REF!,$R$7)/SUMIFS(#REF!,#REF!,$I634,#REF!,$R$7),"-")</f>
        <v>-</v>
      </c>
      <c r="M634" s="170" t="str">
        <f>IFERROR(SUMIFS(#REF!,#REF!,$I634,#REF!,$R$3)/SUMIFS(#REF!,#REF!,$I634,#REF!,$R$3),"-")</f>
        <v>-</v>
      </c>
      <c r="N634" s="170" t="str">
        <f>IFERROR(SUMIFS(#REF!,#REF!,$I634,#REF!,"&lt;="&amp;$R$2,#REF!,"&gt;="&amp;$S$2)/SUMIFS(#REF!,#REF!,$I634,#REF!,"&lt;="&amp;$R$2,#REF!,"&gt;="&amp;$S$2),"-")</f>
        <v>-</v>
      </c>
      <c r="O634" s="142"/>
      <c r="P634" s="140"/>
    </row>
    <row r="635" spans="1:16">
      <c r="A635" s="138"/>
      <c r="B635" s="142"/>
      <c r="C635" s="172" t="s">
        <v>721</v>
      </c>
      <c r="D635" s="166" t="s">
        <v>26</v>
      </c>
      <c r="E635" s="166" t="s">
        <v>722</v>
      </c>
      <c r="F635" s="173" t="s">
        <v>1149</v>
      </c>
      <c r="G635" s="173" t="s">
        <v>1149</v>
      </c>
      <c r="H635" s="173" t="s">
        <v>1149</v>
      </c>
      <c r="I635" s="173" t="s">
        <v>1149</v>
      </c>
      <c r="J635" s="168">
        <v>0.9</v>
      </c>
      <c r="K635" s="169" t="str">
        <f>IFERROR(SUMIFS(#REF!,#REF!,$I635,#REF!,$R$2)/SUMIFS(#REF!,#REF!,$I635,#REF!,$R$2),"-")</f>
        <v>-</v>
      </c>
      <c r="L635" s="169" t="str">
        <f>IFERROR(SUMIFS(#REF!,#REF!,$I635,#REF!,$R$7)/SUMIFS(#REF!,#REF!,$I635,#REF!,$R$7),"-")</f>
        <v>-</v>
      </c>
      <c r="M635" s="170" t="str">
        <f>IFERROR(SUMIFS(#REF!,#REF!,$I635,#REF!,$R$3)/SUMIFS(#REF!,#REF!,$I635,#REF!,$R$3),"-")</f>
        <v>-</v>
      </c>
      <c r="N635" s="170" t="str">
        <f>IFERROR(SUMIFS(#REF!,#REF!,$I635,#REF!,"&lt;="&amp;$R$2,#REF!,"&gt;="&amp;$S$2)/SUMIFS(#REF!,#REF!,$I635,#REF!,"&lt;="&amp;$R$2,#REF!,"&gt;="&amp;$S$2),"-")</f>
        <v>-</v>
      </c>
      <c r="O635" s="142"/>
      <c r="P635" s="140"/>
    </row>
    <row r="636" spans="1:16">
      <c r="A636" s="138"/>
      <c r="B636" s="142"/>
      <c r="C636" s="172" t="s">
        <v>721</v>
      </c>
      <c r="D636" s="166" t="s">
        <v>26</v>
      </c>
      <c r="E636" s="166" t="s">
        <v>722</v>
      </c>
      <c r="F636" s="173" t="s">
        <v>1150</v>
      </c>
      <c r="G636" s="173" t="s">
        <v>1150</v>
      </c>
      <c r="H636" s="173" t="s">
        <v>1150</v>
      </c>
      <c r="I636" s="173" t="s">
        <v>1150</v>
      </c>
      <c r="J636" s="168">
        <v>0.9</v>
      </c>
      <c r="K636" s="169" t="str">
        <f>IFERROR(SUMIFS(#REF!,#REF!,$I636,#REF!,$R$2)/SUMIFS(#REF!,#REF!,$I636,#REF!,$R$2),"-")</f>
        <v>-</v>
      </c>
      <c r="L636" s="169" t="str">
        <f>IFERROR(SUMIFS(#REF!,#REF!,$I636,#REF!,$R$7)/SUMIFS(#REF!,#REF!,$I636,#REF!,$R$7),"-")</f>
        <v>-</v>
      </c>
      <c r="M636" s="170" t="str">
        <f>IFERROR(SUMIFS(#REF!,#REF!,$I636,#REF!,$R$3)/SUMIFS(#REF!,#REF!,$I636,#REF!,$R$3),"-")</f>
        <v>-</v>
      </c>
      <c r="N636" s="170" t="str">
        <f>IFERROR(SUMIFS(#REF!,#REF!,$I636,#REF!,"&lt;="&amp;$R$2,#REF!,"&gt;="&amp;$S$2)/SUMIFS(#REF!,#REF!,$I636,#REF!,"&lt;="&amp;$R$2,#REF!,"&gt;="&amp;$S$2),"-")</f>
        <v>-</v>
      </c>
      <c r="O636" s="142"/>
      <c r="P636" s="140"/>
    </row>
    <row r="637" spans="1:16">
      <c r="A637" s="138"/>
      <c r="B637" s="142"/>
      <c r="C637" s="172" t="s">
        <v>1160</v>
      </c>
      <c r="D637" s="166" t="s">
        <v>26</v>
      </c>
      <c r="E637" s="166" t="s">
        <v>1161</v>
      </c>
      <c r="F637" s="181" t="s">
        <v>1163</v>
      </c>
      <c r="G637" s="181" t="s">
        <v>1163</v>
      </c>
      <c r="H637" s="181" t="s">
        <v>1163</v>
      </c>
      <c r="I637" s="181" t="s">
        <v>1163</v>
      </c>
      <c r="J637" s="168">
        <v>0.9</v>
      </c>
      <c r="K637" s="169" t="str">
        <f>IFERROR(SUMIFS(#REF!,#REF!,$I637,#REF!,$R$2)/SUMIFS(#REF!,#REF!,$I637,#REF!,$R$2),"-")</f>
        <v>-</v>
      </c>
      <c r="L637" s="169" t="str">
        <f>IFERROR(SUMIFS(#REF!,#REF!,$I637,#REF!,$R$7)/SUMIFS(#REF!,#REF!,$I637,#REF!,$R$7),"-")</f>
        <v>-</v>
      </c>
      <c r="M637" s="170" t="str">
        <f>IFERROR(SUMIFS(#REF!,#REF!,$I637,#REF!,$R$3)/SUMIFS(#REF!,#REF!,$I637,#REF!,$R$3),"-")</f>
        <v>-</v>
      </c>
      <c r="N637" s="170" t="str">
        <f>IFERROR(SUMIFS(#REF!,#REF!,$I637,#REF!,"&lt;="&amp;$R$2,#REF!,"&gt;="&amp;$S$2)/SUMIFS(#REF!,#REF!,$I637,#REF!,"&lt;="&amp;$R$2,#REF!,"&gt;="&amp;$S$2),"-")</f>
        <v>-</v>
      </c>
      <c r="O637" s="142"/>
      <c r="P637" s="140"/>
    </row>
    <row r="638" spans="1:16">
      <c r="A638" s="138"/>
      <c r="B638" s="142"/>
      <c r="C638" s="172" t="s">
        <v>1160</v>
      </c>
      <c r="D638" s="166" t="s">
        <v>26</v>
      </c>
      <c r="E638" s="166" t="s">
        <v>1161</v>
      </c>
      <c r="F638" s="181" t="s">
        <v>1165</v>
      </c>
      <c r="G638" s="181" t="s">
        <v>1165</v>
      </c>
      <c r="H638" s="181" t="s">
        <v>1165</v>
      </c>
      <c r="I638" s="181" t="s">
        <v>1165</v>
      </c>
      <c r="J638" s="168">
        <v>0.9</v>
      </c>
      <c r="K638" s="169" t="str">
        <f>IFERROR(SUMIFS(#REF!,#REF!,$I638,#REF!,$R$2)/SUMIFS(#REF!,#REF!,$I638,#REF!,$R$2),"-")</f>
        <v>-</v>
      </c>
      <c r="L638" s="169" t="str">
        <f>IFERROR(SUMIFS(#REF!,#REF!,$I638,#REF!,$R$7)/SUMIFS(#REF!,#REF!,$I638,#REF!,$R$7),"-")</f>
        <v>-</v>
      </c>
      <c r="M638" s="170" t="str">
        <f>IFERROR(SUMIFS(#REF!,#REF!,$I638,#REF!,$R$3)/SUMIFS(#REF!,#REF!,$I638,#REF!,$R$3),"-")</f>
        <v>-</v>
      </c>
      <c r="N638" s="170" t="str">
        <f>IFERROR(SUMIFS(#REF!,#REF!,$I638,#REF!,"&lt;="&amp;$R$2,#REF!,"&gt;="&amp;$S$2)/SUMIFS(#REF!,#REF!,$I638,#REF!,"&lt;="&amp;$R$2,#REF!,"&gt;="&amp;$S$2),"-")</f>
        <v>-</v>
      </c>
      <c r="O638" s="142"/>
      <c r="P638" s="140"/>
    </row>
    <row r="639" spans="1:16">
      <c r="A639" s="138"/>
      <c r="B639" s="142"/>
      <c r="C639" s="172" t="s">
        <v>1160</v>
      </c>
      <c r="D639" s="166" t="s">
        <v>26</v>
      </c>
      <c r="E639" s="166" t="s">
        <v>1161</v>
      </c>
      <c r="F639" s="181" t="s">
        <v>1167</v>
      </c>
      <c r="G639" s="181" t="s">
        <v>1167</v>
      </c>
      <c r="H639" s="181" t="s">
        <v>1167</v>
      </c>
      <c r="I639" s="181" t="s">
        <v>1167</v>
      </c>
      <c r="J639" s="168">
        <v>0.9</v>
      </c>
      <c r="K639" s="169" t="str">
        <f>IFERROR(SUMIFS(#REF!,#REF!,$I639,#REF!,$R$2)/SUMIFS(#REF!,#REF!,$I639,#REF!,$R$2),"-")</f>
        <v>-</v>
      </c>
      <c r="L639" s="169" t="str">
        <f>IFERROR(SUMIFS(#REF!,#REF!,$I639,#REF!,$R$7)/SUMIFS(#REF!,#REF!,$I639,#REF!,$R$7),"-")</f>
        <v>-</v>
      </c>
      <c r="M639" s="170" t="str">
        <f>IFERROR(SUMIFS(#REF!,#REF!,$I639,#REF!,$R$3)/SUMIFS(#REF!,#REF!,$I639,#REF!,$R$3),"-")</f>
        <v>-</v>
      </c>
      <c r="N639" s="170" t="str">
        <f>IFERROR(SUMIFS(#REF!,#REF!,$I639,#REF!,"&lt;="&amp;$R$2,#REF!,"&gt;="&amp;$S$2)/SUMIFS(#REF!,#REF!,$I639,#REF!,"&lt;="&amp;$R$2,#REF!,"&gt;="&amp;$S$2),"-")</f>
        <v>-</v>
      </c>
      <c r="O639" s="142"/>
      <c r="P639" s="140"/>
    </row>
    <row r="640" spans="1:16">
      <c r="A640" s="138"/>
      <c r="B640" s="142"/>
      <c r="C640" s="172" t="s">
        <v>1160</v>
      </c>
      <c r="D640" s="166" t="s">
        <v>26</v>
      </c>
      <c r="E640" s="166" t="s">
        <v>1161</v>
      </c>
      <c r="F640" s="181" t="s">
        <v>1169</v>
      </c>
      <c r="G640" s="181" t="s">
        <v>1169</v>
      </c>
      <c r="H640" s="181" t="s">
        <v>1169</v>
      </c>
      <c r="I640" s="181" t="s">
        <v>1169</v>
      </c>
      <c r="J640" s="168">
        <v>0.9</v>
      </c>
      <c r="K640" s="169" t="str">
        <f>IFERROR(SUMIFS(#REF!,#REF!,$I640,#REF!,$R$2)/SUMIFS(#REF!,#REF!,$I640,#REF!,$R$2),"-")</f>
        <v>-</v>
      </c>
      <c r="L640" s="169" t="str">
        <f>IFERROR(SUMIFS(#REF!,#REF!,$I640,#REF!,$R$7)/SUMIFS(#REF!,#REF!,$I640,#REF!,$R$7),"-")</f>
        <v>-</v>
      </c>
      <c r="M640" s="170" t="str">
        <f>IFERROR(SUMIFS(#REF!,#REF!,$I640,#REF!,$R$3)/SUMIFS(#REF!,#REF!,$I640,#REF!,$R$3),"-")</f>
        <v>-</v>
      </c>
      <c r="N640" s="170" t="str">
        <f>IFERROR(SUMIFS(#REF!,#REF!,$I640,#REF!,"&lt;="&amp;$R$2,#REF!,"&gt;="&amp;$S$2)/SUMIFS(#REF!,#REF!,$I640,#REF!,"&lt;="&amp;$R$2,#REF!,"&gt;="&amp;$S$2),"-")</f>
        <v>-</v>
      </c>
      <c r="O640" s="142"/>
      <c r="P640" s="140"/>
    </row>
    <row r="641" spans="1:16">
      <c r="A641" s="138"/>
      <c r="B641" s="142"/>
      <c r="C641" s="172" t="s">
        <v>1160</v>
      </c>
      <c r="D641" s="166" t="s">
        <v>26</v>
      </c>
      <c r="E641" s="166" t="s">
        <v>1161</v>
      </c>
      <c r="F641" s="181" t="s">
        <v>1171</v>
      </c>
      <c r="G641" s="181" t="s">
        <v>1171</v>
      </c>
      <c r="H641" s="181" t="s">
        <v>1171</v>
      </c>
      <c r="I641" s="181" t="s">
        <v>1171</v>
      </c>
      <c r="J641" s="168">
        <v>0.9</v>
      </c>
      <c r="K641" s="169" t="str">
        <f>IFERROR(SUMIFS(#REF!,#REF!,$I641,#REF!,$R$2)/SUMIFS(#REF!,#REF!,$I641,#REF!,$R$2),"-")</f>
        <v>-</v>
      </c>
      <c r="L641" s="169" t="str">
        <f>IFERROR(SUMIFS(#REF!,#REF!,$I641,#REF!,$R$7)/SUMIFS(#REF!,#REF!,$I641,#REF!,$R$7),"-")</f>
        <v>-</v>
      </c>
      <c r="M641" s="170" t="str">
        <f>IFERROR(SUMIFS(#REF!,#REF!,$I641,#REF!,$R$3)/SUMIFS(#REF!,#REF!,$I641,#REF!,$R$3),"-")</f>
        <v>-</v>
      </c>
      <c r="N641" s="170" t="str">
        <f>IFERROR(SUMIFS(#REF!,#REF!,$I641,#REF!,"&lt;="&amp;$R$2,#REF!,"&gt;="&amp;$S$2)/SUMIFS(#REF!,#REF!,$I641,#REF!,"&lt;="&amp;$R$2,#REF!,"&gt;="&amp;$S$2),"-")</f>
        <v>-</v>
      </c>
      <c r="O641" s="142"/>
      <c r="P641" s="140"/>
    </row>
    <row r="642" spans="1:16">
      <c r="A642" s="138"/>
      <c r="B642" s="142"/>
      <c r="C642" s="172" t="s">
        <v>1160</v>
      </c>
      <c r="D642" s="166" t="s">
        <v>26</v>
      </c>
      <c r="E642" s="166" t="s">
        <v>1161</v>
      </c>
      <c r="F642" s="181" t="s">
        <v>1173</v>
      </c>
      <c r="G642" s="181" t="s">
        <v>1173</v>
      </c>
      <c r="H642" s="181" t="s">
        <v>1173</v>
      </c>
      <c r="I642" s="181" t="s">
        <v>1173</v>
      </c>
      <c r="J642" s="168">
        <v>0.9</v>
      </c>
      <c r="K642" s="169" t="str">
        <f>IFERROR(SUMIFS(#REF!,#REF!,$I642,#REF!,$R$2)/SUMIFS(#REF!,#REF!,$I642,#REF!,$R$2),"-")</f>
        <v>-</v>
      </c>
      <c r="L642" s="169" t="str">
        <f>IFERROR(SUMIFS(#REF!,#REF!,$I642,#REF!,$R$7)/SUMIFS(#REF!,#REF!,$I642,#REF!,$R$7),"-")</f>
        <v>-</v>
      </c>
      <c r="M642" s="170" t="str">
        <f>IFERROR(SUMIFS(#REF!,#REF!,$I642,#REF!,$R$3)/SUMIFS(#REF!,#REF!,$I642,#REF!,$R$3),"-")</f>
        <v>-</v>
      </c>
      <c r="N642" s="170" t="str">
        <f>IFERROR(SUMIFS(#REF!,#REF!,$I642,#REF!,"&lt;="&amp;$R$2,#REF!,"&gt;="&amp;$S$2)/SUMIFS(#REF!,#REF!,$I642,#REF!,"&lt;="&amp;$R$2,#REF!,"&gt;="&amp;$S$2),"-")</f>
        <v>-</v>
      </c>
      <c r="O642" s="142"/>
      <c r="P642" s="140"/>
    </row>
    <row r="643" spans="1:16">
      <c r="A643" s="138"/>
      <c r="B643" s="142"/>
      <c r="C643" s="172" t="s">
        <v>1160</v>
      </c>
      <c r="D643" s="166" t="s">
        <v>26</v>
      </c>
      <c r="E643" s="166" t="s">
        <v>1161</v>
      </c>
      <c r="F643" s="181" t="s">
        <v>1175</v>
      </c>
      <c r="G643" s="181" t="s">
        <v>1175</v>
      </c>
      <c r="H643" s="181" t="s">
        <v>1175</v>
      </c>
      <c r="I643" s="181" t="s">
        <v>1175</v>
      </c>
      <c r="J643" s="168">
        <v>0.9</v>
      </c>
      <c r="K643" s="169" t="str">
        <f>IFERROR(SUMIFS(#REF!,#REF!,$I643,#REF!,$R$2)/SUMIFS(#REF!,#REF!,$I643,#REF!,$R$2),"-")</f>
        <v>-</v>
      </c>
      <c r="L643" s="169" t="str">
        <f>IFERROR(SUMIFS(#REF!,#REF!,$I643,#REF!,$R$7)/SUMIFS(#REF!,#REF!,$I643,#REF!,$R$7),"-")</f>
        <v>-</v>
      </c>
      <c r="M643" s="170" t="str">
        <f>IFERROR(SUMIFS(#REF!,#REF!,$I643,#REF!,$R$3)/SUMIFS(#REF!,#REF!,$I643,#REF!,$R$3),"-")</f>
        <v>-</v>
      </c>
      <c r="N643" s="170" t="str">
        <f>IFERROR(SUMIFS(#REF!,#REF!,$I643,#REF!,"&lt;="&amp;$R$2,#REF!,"&gt;="&amp;$S$2)/SUMIFS(#REF!,#REF!,$I643,#REF!,"&lt;="&amp;$R$2,#REF!,"&gt;="&amp;$S$2),"-")</f>
        <v>-</v>
      </c>
      <c r="O643" s="142"/>
      <c r="P643" s="140"/>
    </row>
    <row r="644" spans="1:16">
      <c r="A644" s="138"/>
      <c r="B644" s="142"/>
      <c r="C644" s="172" t="s">
        <v>1160</v>
      </c>
      <c r="D644" s="166" t="s">
        <v>26</v>
      </c>
      <c r="E644" s="166" t="s">
        <v>1161</v>
      </c>
      <c r="F644" s="181" t="s">
        <v>1177</v>
      </c>
      <c r="G644" s="181" t="s">
        <v>1177</v>
      </c>
      <c r="H644" s="181" t="s">
        <v>1177</v>
      </c>
      <c r="I644" s="181" t="s">
        <v>1177</v>
      </c>
      <c r="J644" s="168">
        <v>0.9</v>
      </c>
      <c r="K644" s="169" t="str">
        <f>IFERROR(SUMIFS(#REF!,#REF!,$I644,#REF!,$R$2)/SUMIFS(#REF!,#REF!,$I644,#REF!,$R$2),"-")</f>
        <v>-</v>
      </c>
      <c r="L644" s="169" t="str">
        <f>IFERROR(SUMIFS(#REF!,#REF!,$I644,#REF!,$R$7)/SUMIFS(#REF!,#REF!,$I644,#REF!,$R$7),"-")</f>
        <v>-</v>
      </c>
      <c r="M644" s="170" t="str">
        <f>IFERROR(SUMIFS(#REF!,#REF!,$I644,#REF!,$R$3)/SUMIFS(#REF!,#REF!,$I644,#REF!,$R$3),"-")</f>
        <v>-</v>
      </c>
      <c r="N644" s="170" t="str">
        <f>IFERROR(SUMIFS(#REF!,#REF!,$I644,#REF!,"&lt;="&amp;$R$2,#REF!,"&gt;="&amp;$S$2)/SUMIFS(#REF!,#REF!,$I644,#REF!,"&lt;="&amp;$R$2,#REF!,"&gt;="&amp;$S$2),"-")</f>
        <v>-</v>
      </c>
      <c r="O644" s="142"/>
      <c r="P644" s="140"/>
    </row>
    <row r="645" spans="1:16">
      <c r="A645" s="138"/>
      <c r="B645" s="142"/>
      <c r="C645" s="172" t="s">
        <v>1160</v>
      </c>
      <c r="D645" s="166" t="s">
        <v>26</v>
      </c>
      <c r="E645" s="166" t="s">
        <v>1161</v>
      </c>
      <c r="F645" s="181" t="s">
        <v>1179</v>
      </c>
      <c r="G645" s="181" t="s">
        <v>1179</v>
      </c>
      <c r="H645" s="181" t="s">
        <v>1179</v>
      </c>
      <c r="I645" s="181" t="s">
        <v>1179</v>
      </c>
      <c r="J645" s="168">
        <v>0.9</v>
      </c>
      <c r="K645" s="169" t="str">
        <f>IFERROR(SUMIFS(#REF!,#REF!,$I645,#REF!,$R$2)/SUMIFS(#REF!,#REF!,$I645,#REF!,$R$2),"-")</f>
        <v>-</v>
      </c>
      <c r="L645" s="169" t="str">
        <f>IFERROR(SUMIFS(#REF!,#REF!,$I645,#REF!,$R$7)/SUMIFS(#REF!,#REF!,$I645,#REF!,$R$7),"-")</f>
        <v>-</v>
      </c>
      <c r="M645" s="170" t="str">
        <f>IFERROR(SUMIFS(#REF!,#REF!,$I645,#REF!,$R$3)/SUMIFS(#REF!,#REF!,$I645,#REF!,$R$3),"-")</f>
        <v>-</v>
      </c>
      <c r="N645" s="170" t="str">
        <f>IFERROR(SUMIFS(#REF!,#REF!,$I645,#REF!,"&lt;="&amp;$R$2,#REF!,"&gt;="&amp;$S$2)/SUMIFS(#REF!,#REF!,$I645,#REF!,"&lt;="&amp;$R$2,#REF!,"&gt;="&amp;$S$2),"-")</f>
        <v>-</v>
      </c>
      <c r="O645" s="142"/>
      <c r="P645" s="140"/>
    </row>
    <row r="646" spans="1:16">
      <c r="A646" s="138"/>
      <c r="B646" s="142"/>
      <c r="C646" s="172" t="s">
        <v>1160</v>
      </c>
      <c r="D646" s="166" t="s">
        <v>26</v>
      </c>
      <c r="E646" s="166" t="s">
        <v>1161</v>
      </c>
      <c r="F646" s="181" t="s">
        <v>1181</v>
      </c>
      <c r="G646" s="181" t="s">
        <v>1181</v>
      </c>
      <c r="H646" s="181" t="s">
        <v>1181</v>
      </c>
      <c r="I646" s="181" t="s">
        <v>1181</v>
      </c>
      <c r="J646" s="168">
        <v>0.9</v>
      </c>
      <c r="K646" s="169" t="str">
        <f>IFERROR(SUMIFS(#REF!,#REF!,$I646,#REF!,$R$2)/SUMIFS(#REF!,#REF!,$I646,#REF!,$R$2),"-")</f>
        <v>-</v>
      </c>
      <c r="L646" s="169" t="str">
        <f>IFERROR(SUMIFS(#REF!,#REF!,$I646,#REF!,$R$7)/SUMIFS(#REF!,#REF!,$I646,#REF!,$R$7),"-")</f>
        <v>-</v>
      </c>
      <c r="M646" s="170" t="str">
        <f>IFERROR(SUMIFS(#REF!,#REF!,$I646,#REF!,$R$3)/SUMIFS(#REF!,#REF!,$I646,#REF!,$R$3),"-")</f>
        <v>-</v>
      </c>
      <c r="N646" s="170" t="str">
        <f>IFERROR(SUMIFS(#REF!,#REF!,$I646,#REF!,"&lt;="&amp;$R$2,#REF!,"&gt;="&amp;$S$2)/SUMIFS(#REF!,#REF!,$I646,#REF!,"&lt;="&amp;$R$2,#REF!,"&gt;="&amp;$S$2),"-")</f>
        <v>-</v>
      </c>
      <c r="O646" s="142"/>
      <c r="P646" s="140"/>
    </row>
    <row r="647" spans="1:16">
      <c r="A647" s="138"/>
      <c r="B647" s="142"/>
      <c r="C647" s="172" t="s">
        <v>1160</v>
      </c>
      <c r="D647" s="166" t="s">
        <v>26</v>
      </c>
      <c r="E647" s="166" t="s">
        <v>1161</v>
      </c>
      <c r="F647" s="181" t="s">
        <v>1183</v>
      </c>
      <c r="G647" s="181" t="s">
        <v>1183</v>
      </c>
      <c r="H647" s="181" t="s">
        <v>1183</v>
      </c>
      <c r="I647" s="181" t="s">
        <v>1183</v>
      </c>
      <c r="J647" s="168">
        <v>0.9</v>
      </c>
      <c r="K647" s="169" t="str">
        <f>IFERROR(SUMIFS(#REF!,#REF!,$I647,#REF!,$R$2)/SUMIFS(#REF!,#REF!,$I647,#REF!,$R$2),"-")</f>
        <v>-</v>
      </c>
      <c r="L647" s="169" t="str">
        <f>IFERROR(SUMIFS(#REF!,#REF!,$I647,#REF!,$R$7)/SUMIFS(#REF!,#REF!,$I647,#REF!,$R$7),"-")</f>
        <v>-</v>
      </c>
      <c r="M647" s="170" t="str">
        <f>IFERROR(SUMIFS(#REF!,#REF!,$I647,#REF!,$R$3)/SUMIFS(#REF!,#REF!,$I647,#REF!,$R$3),"-")</f>
        <v>-</v>
      </c>
      <c r="N647" s="170" t="str">
        <f>IFERROR(SUMIFS(#REF!,#REF!,$I647,#REF!,"&lt;="&amp;$R$2,#REF!,"&gt;="&amp;$S$2)/SUMIFS(#REF!,#REF!,$I647,#REF!,"&lt;="&amp;$R$2,#REF!,"&gt;="&amp;$S$2),"-")</f>
        <v>-</v>
      </c>
      <c r="O647" s="142"/>
      <c r="P647" s="140"/>
    </row>
    <row r="648" spans="1:16">
      <c r="A648" s="138"/>
      <c r="B648" s="142"/>
      <c r="C648" s="172" t="s">
        <v>1160</v>
      </c>
      <c r="D648" s="166" t="s">
        <v>26</v>
      </c>
      <c r="E648" s="166" t="s">
        <v>1161</v>
      </c>
      <c r="F648" s="181" t="s">
        <v>1185</v>
      </c>
      <c r="G648" s="181" t="s">
        <v>1185</v>
      </c>
      <c r="H648" s="181" t="s">
        <v>1185</v>
      </c>
      <c r="I648" s="181" t="s">
        <v>1185</v>
      </c>
      <c r="J648" s="168">
        <v>0.9</v>
      </c>
      <c r="K648" s="169" t="str">
        <f>IFERROR(SUMIFS(#REF!,#REF!,$I648,#REF!,$R$2)/SUMIFS(#REF!,#REF!,$I648,#REF!,$R$2),"-")</f>
        <v>-</v>
      </c>
      <c r="L648" s="169" t="str">
        <f>IFERROR(SUMIFS(#REF!,#REF!,$I648,#REF!,$R$7)/SUMIFS(#REF!,#REF!,$I648,#REF!,$R$7),"-")</f>
        <v>-</v>
      </c>
      <c r="M648" s="170" t="str">
        <f>IFERROR(SUMIFS(#REF!,#REF!,$I648,#REF!,$R$3)/SUMIFS(#REF!,#REF!,$I648,#REF!,$R$3),"-")</f>
        <v>-</v>
      </c>
      <c r="N648" s="170" t="str">
        <f>IFERROR(SUMIFS(#REF!,#REF!,$I648,#REF!,"&lt;="&amp;$R$2,#REF!,"&gt;="&amp;$S$2)/SUMIFS(#REF!,#REF!,$I648,#REF!,"&lt;="&amp;$R$2,#REF!,"&gt;="&amp;$S$2),"-")</f>
        <v>-</v>
      </c>
      <c r="O648" s="142"/>
      <c r="P648" s="140"/>
    </row>
    <row r="649" spans="1:16">
      <c r="A649" s="138"/>
      <c r="B649" s="142"/>
      <c r="C649" s="172" t="s">
        <v>1160</v>
      </c>
      <c r="D649" s="166" t="s">
        <v>26</v>
      </c>
      <c r="E649" s="166" t="s">
        <v>1161</v>
      </c>
      <c r="F649" s="181" t="s">
        <v>1187</v>
      </c>
      <c r="G649" s="181" t="s">
        <v>1187</v>
      </c>
      <c r="H649" s="181" t="s">
        <v>1187</v>
      </c>
      <c r="I649" s="181" t="s">
        <v>1187</v>
      </c>
      <c r="J649" s="168">
        <v>0.9</v>
      </c>
      <c r="K649" s="169" t="str">
        <f>IFERROR(SUMIFS(#REF!,#REF!,$I649,#REF!,$R$2)/SUMIFS(#REF!,#REF!,$I649,#REF!,$R$2),"-")</f>
        <v>-</v>
      </c>
      <c r="L649" s="169" t="str">
        <f>IFERROR(SUMIFS(#REF!,#REF!,$I649,#REF!,$R$7)/SUMIFS(#REF!,#REF!,$I649,#REF!,$R$7),"-")</f>
        <v>-</v>
      </c>
      <c r="M649" s="170" t="str">
        <f>IFERROR(SUMIFS(#REF!,#REF!,$I649,#REF!,$R$3)/SUMIFS(#REF!,#REF!,$I649,#REF!,$R$3),"-")</f>
        <v>-</v>
      </c>
      <c r="N649" s="170" t="str">
        <f>IFERROR(SUMIFS(#REF!,#REF!,$I649,#REF!,"&lt;="&amp;$R$2,#REF!,"&gt;="&amp;$S$2)/SUMIFS(#REF!,#REF!,$I649,#REF!,"&lt;="&amp;$R$2,#REF!,"&gt;="&amp;$S$2),"-")</f>
        <v>-</v>
      </c>
      <c r="O649" s="142"/>
      <c r="P649" s="140"/>
    </row>
    <row r="650" spans="1:16">
      <c r="A650" s="138"/>
      <c r="B650" s="142"/>
      <c r="C650" s="172" t="s">
        <v>1160</v>
      </c>
      <c r="D650" s="166" t="s">
        <v>26</v>
      </c>
      <c r="E650" s="166" t="s">
        <v>1161</v>
      </c>
      <c r="F650" s="181" t="s">
        <v>1189</v>
      </c>
      <c r="G650" s="181" t="s">
        <v>1189</v>
      </c>
      <c r="H650" s="181" t="s">
        <v>1189</v>
      </c>
      <c r="I650" s="181" t="s">
        <v>1189</v>
      </c>
      <c r="J650" s="168">
        <v>0.9</v>
      </c>
      <c r="K650" s="169" t="str">
        <f>IFERROR(SUMIFS(#REF!,#REF!,$I650,#REF!,$R$2)/SUMIFS(#REF!,#REF!,$I650,#REF!,$R$2),"-")</f>
        <v>-</v>
      </c>
      <c r="L650" s="169" t="str">
        <f>IFERROR(SUMIFS(#REF!,#REF!,$I650,#REF!,$R$7)/SUMIFS(#REF!,#REF!,$I650,#REF!,$R$7),"-")</f>
        <v>-</v>
      </c>
      <c r="M650" s="170" t="str">
        <f>IFERROR(SUMIFS(#REF!,#REF!,$I650,#REF!,$R$3)/SUMIFS(#REF!,#REF!,$I650,#REF!,$R$3),"-")</f>
        <v>-</v>
      </c>
      <c r="N650" s="170" t="str">
        <f>IFERROR(SUMIFS(#REF!,#REF!,$I650,#REF!,"&lt;="&amp;$R$2,#REF!,"&gt;="&amp;$S$2)/SUMIFS(#REF!,#REF!,$I650,#REF!,"&lt;="&amp;$R$2,#REF!,"&gt;="&amp;$S$2),"-")</f>
        <v>-</v>
      </c>
      <c r="O650" s="142"/>
      <c r="P650" s="140"/>
    </row>
    <row r="651" spans="1:16">
      <c r="A651" s="138"/>
      <c r="B651" s="142"/>
      <c r="C651" s="172" t="s">
        <v>1160</v>
      </c>
      <c r="D651" s="166" t="s">
        <v>26</v>
      </c>
      <c r="E651" s="166" t="s">
        <v>1161</v>
      </c>
      <c r="F651" s="181" t="s">
        <v>1191</v>
      </c>
      <c r="G651" s="181" t="s">
        <v>1191</v>
      </c>
      <c r="H651" s="181" t="s">
        <v>1191</v>
      </c>
      <c r="I651" s="181" t="s">
        <v>1191</v>
      </c>
      <c r="J651" s="168">
        <v>0.9</v>
      </c>
      <c r="K651" s="169" t="str">
        <f>IFERROR(SUMIFS(#REF!,#REF!,$I651,#REF!,$R$2)/SUMIFS(#REF!,#REF!,$I651,#REF!,$R$2),"-")</f>
        <v>-</v>
      </c>
      <c r="L651" s="169" t="str">
        <f>IFERROR(SUMIFS(#REF!,#REF!,$I651,#REF!,$R$7)/SUMIFS(#REF!,#REF!,$I651,#REF!,$R$7),"-")</f>
        <v>-</v>
      </c>
      <c r="M651" s="170" t="str">
        <f>IFERROR(SUMIFS(#REF!,#REF!,$I651,#REF!,$R$3)/SUMIFS(#REF!,#REF!,$I651,#REF!,$R$3),"-")</f>
        <v>-</v>
      </c>
      <c r="N651" s="170" t="str">
        <f>IFERROR(SUMIFS(#REF!,#REF!,$I651,#REF!,"&lt;="&amp;$R$2,#REF!,"&gt;="&amp;$S$2)/SUMIFS(#REF!,#REF!,$I651,#REF!,"&lt;="&amp;$R$2,#REF!,"&gt;="&amp;$S$2),"-")</f>
        <v>-</v>
      </c>
      <c r="O651" s="142"/>
      <c r="P651" s="140"/>
    </row>
    <row r="652" spans="1:16">
      <c r="A652" s="138"/>
      <c r="B652" s="142"/>
      <c r="C652" s="172" t="s">
        <v>1160</v>
      </c>
      <c r="D652" s="166" t="s">
        <v>26</v>
      </c>
      <c r="E652" s="166" t="s">
        <v>1161</v>
      </c>
      <c r="F652" s="181" t="s">
        <v>1193</v>
      </c>
      <c r="G652" s="181" t="s">
        <v>1193</v>
      </c>
      <c r="H652" s="181" t="s">
        <v>1193</v>
      </c>
      <c r="I652" s="181" t="s">
        <v>1193</v>
      </c>
      <c r="J652" s="168">
        <v>0.9</v>
      </c>
      <c r="K652" s="169" t="str">
        <f>IFERROR(SUMIFS(#REF!,#REF!,$I652,#REF!,$R$2)/SUMIFS(#REF!,#REF!,$I652,#REF!,$R$2),"-")</f>
        <v>-</v>
      </c>
      <c r="L652" s="169" t="str">
        <f>IFERROR(SUMIFS(#REF!,#REF!,$I652,#REF!,$R$7)/SUMIFS(#REF!,#REF!,$I652,#REF!,$R$7),"-")</f>
        <v>-</v>
      </c>
      <c r="M652" s="170" t="str">
        <f>IFERROR(SUMIFS(#REF!,#REF!,$I652,#REF!,$R$3)/SUMIFS(#REF!,#REF!,$I652,#REF!,$R$3),"-")</f>
        <v>-</v>
      </c>
      <c r="N652" s="170" t="str">
        <f>IFERROR(SUMIFS(#REF!,#REF!,$I652,#REF!,"&lt;="&amp;$R$2,#REF!,"&gt;="&amp;$S$2)/SUMIFS(#REF!,#REF!,$I652,#REF!,"&lt;="&amp;$R$2,#REF!,"&gt;="&amp;$S$2),"-")</f>
        <v>-</v>
      </c>
      <c r="O652" s="142"/>
      <c r="P652" s="140"/>
    </row>
    <row r="653" spans="1:16">
      <c r="A653" s="138"/>
      <c r="B653" s="142"/>
      <c r="C653" s="172" t="s">
        <v>1160</v>
      </c>
      <c r="D653" s="166" t="s">
        <v>26</v>
      </c>
      <c r="E653" s="166" t="s">
        <v>1161</v>
      </c>
      <c r="F653" s="181" t="s">
        <v>1195</v>
      </c>
      <c r="G653" s="181" t="s">
        <v>1195</v>
      </c>
      <c r="H653" s="181" t="s">
        <v>1195</v>
      </c>
      <c r="I653" s="181" t="s">
        <v>1195</v>
      </c>
      <c r="J653" s="168">
        <v>0.9</v>
      </c>
      <c r="K653" s="169" t="str">
        <f>IFERROR(SUMIFS(#REF!,#REF!,$I653,#REF!,$R$2)/SUMIFS(#REF!,#REF!,$I653,#REF!,$R$2),"-")</f>
        <v>-</v>
      </c>
      <c r="L653" s="169" t="str">
        <f>IFERROR(SUMIFS(#REF!,#REF!,$I653,#REF!,$R$7)/SUMIFS(#REF!,#REF!,$I653,#REF!,$R$7),"-")</f>
        <v>-</v>
      </c>
      <c r="M653" s="170" t="str">
        <f>IFERROR(SUMIFS(#REF!,#REF!,$I653,#REF!,$R$3)/SUMIFS(#REF!,#REF!,$I653,#REF!,$R$3),"-")</f>
        <v>-</v>
      </c>
      <c r="N653" s="170" t="str">
        <f>IFERROR(SUMIFS(#REF!,#REF!,$I653,#REF!,"&lt;="&amp;$R$2,#REF!,"&gt;="&amp;$S$2)/SUMIFS(#REF!,#REF!,$I653,#REF!,"&lt;="&amp;$R$2,#REF!,"&gt;="&amp;$S$2),"-")</f>
        <v>-</v>
      </c>
      <c r="O653" s="142"/>
      <c r="P653" s="140"/>
    </row>
    <row r="654" spans="1:16">
      <c r="A654" s="138"/>
      <c r="B654" s="142"/>
      <c r="C654" s="172" t="s">
        <v>1160</v>
      </c>
      <c r="D654" s="166" t="s">
        <v>26</v>
      </c>
      <c r="E654" s="166" t="s">
        <v>1161</v>
      </c>
      <c r="F654" s="181" t="s">
        <v>1197</v>
      </c>
      <c r="G654" s="181" t="s">
        <v>1197</v>
      </c>
      <c r="H654" s="181" t="s">
        <v>1197</v>
      </c>
      <c r="I654" s="181" t="s">
        <v>1197</v>
      </c>
      <c r="J654" s="168">
        <v>0.9</v>
      </c>
      <c r="K654" s="169" t="str">
        <f>IFERROR(SUMIFS(#REF!,#REF!,$I654,#REF!,$R$2)/SUMIFS(#REF!,#REF!,$I654,#REF!,$R$2),"-")</f>
        <v>-</v>
      </c>
      <c r="L654" s="169" t="str">
        <f>IFERROR(SUMIFS(#REF!,#REF!,$I654,#REF!,$R$7)/SUMIFS(#REF!,#REF!,$I654,#REF!,$R$7),"-")</f>
        <v>-</v>
      </c>
      <c r="M654" s="170" t="str">
        <f>IFERROR(SUMIFS(#REF!,#REF!,$I654,#REF!,$R$3)/SUMIFS(#REF!,#REF!,$I654,#REF!,$R$3),"-")</f>
        <v>-</v>
      </c>
      <c r="N654" s="170" t="str">
        <f>IFERROR(SUMIFS(#REF!,#REF!,$I654,#REF!,"&lt;="&amp;$R$2,#REF!,"&gt;="&amp;$S$2)/SUMIFS(#REF!,#REF!,$I654,#REF!,"&lt;="&amp;$R$2,#REF!,"&gt;="&amp;$S$2),"-")</f>
        <v>-</v>
      </c>
      <c r="O654" s="142"/>
      <c r="P654" s="140"/>
    </row>
    <row r="655" spans="1:16">
      <c r="A655" s="138"/>
      <c r="B655" s="142"/>
      <c r="C655" s="172" t="s">
        <v>1160</v>
      </c>
      <c r="D655" s="166" t="s">
        <v>26</v>
      </c>
      <c r="E655" s="166" t="s">
        <v>1161</v>
      </c>
      <c r="F655" s="181" t="s">
        <v>1199</v>
      </c>
      <c r="G655" s="181" t="s">
        <v>1199</v>
      </c>
      <c r="H655" s="181" t="s">
        <v>1199</v>
      </c>
      <c r="I655" s="181" t="s">
        <v>1199</v>
      </c>
      <c r="J655" s="168">
        <v>0.9</v>
      </c>
      <c r="K655" s="169" t="str">
        <f>IFERROR(SUMIFS(#REF!,#REF!,$I655,#REF!,$R$2)/SUMIFS(#REF!,#REF!,$I655,#REF!,$R$2),"-")</f>
        <v>-</v>
      </c>
      <c r="L655" s="169" t="str">
        <f>IFERROR(SUMIFS(#REF!,#REF!,$I655,#REF!,$R$7)/SUMIFS(#REF!,#REF!,$I655,#REF!,$R$7),"-")</f>
        <v>-</v>
      </c>
      <c r="M655" s="170" t="str">
        <f>IFERROR(SUMIFS(#REF!,#REF!,$I655,#REF!,$R$3)/SUMIFS(#REF!,#REF!,$I655,#REF!,$R$3),"-")</f>
        <v>-</v>
      </c>
      <c r="N655" s="170" t="str">
        <f>IFERROR(SUMIFS(#REF!,#REF!,$I655,#REF!,"&lt;="&amp;$R$2,#REF!,"&gt;="&amp;$S$2)/SUMIFS(#REF!,#REF!,$I655,#REF!,"&lt;="&amp;$R$2,#REF!,"&gt;="&amp;$S$2),"-")</f>
        <v>-</v>
      </c>
      <c r="O655" s="142"/>
      <c r="P655" s="140"/>
    </row>
    <row r="656" spans="1:16">
      <c r="A656" s="138"/>
      <c r="B656" s="142"/>
      <c r="C656" s="172" t="s">
        <v>1160</v>
      </c>
      <c r="D656" s="166" t="s">
        <v>26</v>
      </c>
      <c r="E656" s="166" t="s">
        <v>1161</v>
      </c>
      <c r="F656" s="181" t="s">
        <v>1201</v>
      </c>
      <c r="G656" s="181" t="s">
        <v>1201</v>
      </c>
      <c r="H656" s="181" t="s">
        <v>1201</v>
      </c>
      <c r="I656" s="181" t="s">
        <v>1201</v>
      </c>
      <c r="J656" s="168">
        <v>0.9</v>
      </c>
      <c r="K656" s="169" t="str">
        <f>IFERROR(SUMIFS(#REF!,#REF!,$I656,#REF!,$R$2)/SUMIFS(#REF!,#REF!,$I656,#REF!,$R$2),"-")</f>
        <v>-</v>
      </c>
      <c r="L656" s="169" t="str">
        <f>IFERROR(SUMIFS(#REF!,#REF!,$I656,#REF!,$R$7)/SUMIFS(#REF!,#REF!,$I656,#REF!,$R$7),"-")</f>
        <v>-</v>
      </c>
      <c r="M656" s="170" t="str">
        <f>IFERROR(SUMIFS(#REF!,#REF!,$I656,#REF!,$R$3)/SUMIFS(#REF!,#REF!,$I656,#REF!,$R$3),"-")</f>
        <v>-</v>
      </c>
      <c r="N656" s="170" t="str">
        <f>IFERROR(SUMIFS(#REF!,#REF!,$I656,#REF!,"&lt;="&amp;$R$2,#REF!,"&gt;="&amp;$S$2)/SUMIFS(#REF!,#REF!,$I656,#REF!,"&lt;="&amp;$R$2,#REF!,"&gt;="&amp;$S$2),"-")</f>
        <v>-</v>
      </c>
      <c r="O656" s="142"/>
      <c r="P656" s="140"/>
    </row>
    <row r="657" spans="1:16">
      <c r="A657" s="138"/>
      <c r="B657" s="142"/>
      <c r="C657" s="172" t="s">
        <v>1160</v>
      </c>
      <c r="D657" s="166" t="s">
        <v>26</v>
      </c>
      <c r="E657" s="166" t="s">
        <v>1161</v>
      </c>
      <c r="F657" s="181" t="s">
        <v>1203</v>
      </c>
      <c r="G657" s="181" t="s">
        <v>1203</v>
      </c>
      <c r="H657" s="181" t="s">
        <v>1203</v>
      </c>
      <c r="I657" s="181" t="s">
        <v>1203</v>
      </c>
      <c r="J657" s="168">
        <v>0.9</v>
      </c>
      <c r="K657" s="169" t="str">
        <f>IFERROR(SUMIFS(#REF!,#REF!,$I657,#REF!,$R$2)/SUMIFS(#REF!,#REF!,$I657,#REF!,$R$2),"-")</f>
        <v>-</v>
      </c>
      <c r="L657" s="169" t="str">
        <f>IFERROR(SUMIFS(#REF!,#REF!,$I657,#REF!,$R$7)/SUMIFS(#REF!,#REF!,$I657,#REF!,$R$7),"-")</f>
        <v>-</v>
      </c>
      <c r="M657" s="170" t="str">
        <f>IFERROR(SUMIFS(#REF!,#REF!,$I657,#REF!,$R$3)/SUMIFS(#REF!,#REF!,$I657,#REF!,$R$3),"-")</f>
        <v>-</v>
      </c>
      <c r="N657" s="170" t="str">
        <f>IFERROR(SUMIFS(#REF!,#REF!,$I657,#REF!,"&lt;="&amp;$R$2,#REF!,"&gt;="&amp;$S$2)/SUMIFS(#REF!,#REF!,$I657,#REF!,"&lt;="&amp;$R$2,#REF!,"&gt;="&amp;$S$2),"-")</f>
        <v>-</v>
      </c>
      <c r="O657" s="142"/>
      <c r="P657" s="140"/>
    </row>
    <row r="658" spans="1:16">
      <c r="A658" s="138"/>
      <c r="B658" s="142"/>
      <c r="C658" s="172" t="s">
        <v>1160</v>
      </c>
      <c r="D658" s="166" t="s">
        <v>26</v>
      </c>
      <c r="E658" s="166" t="s">
        <v>1161</v>
      </c>
      <c r="F658" s="181" t="s">
        <v>1205</v>
      </c>
      <c r="G658" s="181" t="s">
        <v>1205</v>
      </c>
      <c r="H658" s="181" t="s">
        <v>1205</v>
      </c>
      <c r="I658" s="181" t="s">
        <v>1205</v>
      </c>
      <c r="J658" s="168">
        <v>0.9</v>
      </c>
      <c r="K658" s="169" t="str">
        <f>IFERROR(SUMIFS(#REF!,#REF!,$I658,#REF!,$R$2)/SUMIFS(#REF!,#REF!,$I658,#REF!,$R$2),"-")</f>
        <v>-</v>
      </c>
      <c r="L658" s="169" t="str">
        <f>IFERROR(SUMIFS(#REF!,#REF!,$I658,#REF!,$R$7)/SUMIFS(#REF!,#REF!,$I658,#REF!,$R$7),"-")</f>
        <v>-</v>
      </c>
      <c r="M658" s="170" t="str">
        <f>IFERROR(SUMIFS(#REF!,#REF!,$I658,#REF!,$R$3)/SUMIFS(#REF!,#REF!,$I658,#REF!,$R$3),"-")</f>
        <v>-</v>
      </c>
      <c r="N658" s="170" t="str">
        <f>IFERROR(SUMIFS(#REF!,#REF!,$I658,#REF!,"&lt;="&amp;$R$2,#REF!,"&gt;="&amp;$S$2)/SUMIFS(#REF!,#REF!,$I658,#REF!,"&lt;="&amp;$R$2,#REF!,"&gt;="&amp;$S$2),"-")</f>
        <v>-</v>
      </c>
      <c r="O658" s="142"/>
      <c r="P658" s="140"/>
    </row>
    <row r="659" spans="1:16">
      <c r="A659" s="138"/>
      <c r="B659" s="142"/>
      <c r="C659" s="172" t="s">
        <v>1160</v>
      </c>
      <c r="D659" s="166" t="s">
        <v>26</v>
      </c>
      <c r="E659" s="166" t="s">
        <v>1161</v>
      </c>
      <c r="F659" s="181" t="s">
        <v>1207</v>
      </c>
      <c r="G659" s="181" t="s">
        <v>1207</v>
      </c>
      <c r="H659" s="181" t="s">
        <v>1207</v>
      </c>
      <c r="I659" s="181" t="s">
        <v>1207</v>
      </c>
      <c r="J659" s="168">
        <v>0.9</v>
      </c>
      <c r="K659" s="169" t="str">
        <f>IFERROR(SUMIFS(#REF!,#REF!,$I659,#REF!,$R$2)/SUMIFS(#REF!,#REF!,$I659,#REF!,$R$2),"-")</f>
        <v>-</v>
      </c>
      <c r="L659" s="169" t="str">
        <f>IFERROR(SUMIFS(#REF!,#REF!,$I659,#REF!,$R$7)/SUMIFS(#REF!,#REF!,$I659,#REF!,$R$7),"-")</f>
        <v>-</v>
      </c>
      <c r="M659" s="170" t="str">
        <f>IFERROR(SUMIFS(#REF!,#REF!,$I659,#REF!,$R$3)/SUMIFS(#REF!,#REF!,$I659,#REF!,$R$3),"-")</f>
        <v>-</v>
      </c>
      <c r="N659" s="170" t="str">
        <f>IFERROR(SUMIFS(#REF!,#REF!,$I659,#REF!,"&lt;="&amp;$R$2,#REF!,"&gt;="&amp;$S$2)/SUMIFS(#REF!,#REF!,$I659,#REF!,"&lt;="&amp;$R$2,#REF!,"&gt;="&amp;$S$2),"-")</f>
        <v>-</v>
      </c>
      <c r="O659" s="142"/>
      <c r="P659" s="140"/>
    </row>
    <row r="660" spans="1:16">
      <c r="A660" s="138"/>
      <c r="B660" s="142"/>
      <c r="C660" s="172" t="s">
        <v>1160</v>
      </c>
      <c r="D660" s="166" t="s">
        <v>26</v>
      </c>
      <c r="E660" s="166" t="s">
        <v>1161</v>
      </c>
      <c r="F660" s="181" t="s">
        <v>1209</v>
      </c>
      <c r="G660" s="181" t="s">
        <v>1209</v>
      </c>
      <c r="H660" s="181" t="s">
        <v>1209</v>
      </c>
      <c r="I660" s="181" t="s">
        <v>1209</v>
      </c>
      <c r="J660" s="168">
        <v>0.9</v>
      </c>
      <c r="K660" s="169" t="str">
        <f>IFERROR(SUMIFS(#REF!,#REF!,$I660,#REF!,$R$2)/SUMIFS(#REF!,#REF!,$I660,#REF!,$R$2),"-")</f>
        <v>-</v>
      </c>
      <c r="L660" s="169" t="str">
        <f>IFERROR(SUMIFS(#REF!,#REF!,$I660,#REF!,$R$7)/SUMIFS(#REF!,#REF!,$I660,#REF!,$R$7),"-")</f>
        <v>-</v>
      </c>
      <c r="M660" s="170" t="str">
        <f>IFERROR(SUMIFS(#REF!,#REF!,$I660,#REF!,$R$3)/SUMIFS(#REF!,#REF!,$I660,#REF!,$R$3),"-")</f>
        <v>-</v>
      </c>
      <c r="N660" s="170" t="str">
        <f>IFERROR(SUMIFS(#REF!,#REF!,$I660,#REF!,"&lt;="&amp;$R$2,#REF!,"&gt;="&amp;$S$2)/SUMIFS(#REF!,#REF!,$I660,#REF!,"&lt;="&amp;$R$2,#REF!,"&gt;="&amp;$S$2),"-")</f>
        <v>-</v>
      </c>
      <c r="O660" s="142"/>
      <c r="P660" s="140"/>
    </row>
    <row r="661" spans="1:16">
      <c r="A661" s="138"/>
      <c r="B661" s="142"/>
      <c r="C661" s="172" t="s">
        <v>1160</v>
      </c>
      <c r="D661" s="166" t="s">
        <v>26</v>
      </c>
      <c r="E661" s="166" t="s">
        <v>1161</v>
      </c>
      <c r="F661" s="181" t="s">
        <v>1211</v>
      </c>
      <c r="G661" s="181" t="s">
        <v>1211</v>
      </c>
      <c r="H661" s="181" t="s">
        <v>1211</v>
      </c>
      <c r="I661" s="181" t="s">
        <v>1211</v>
      </c>
      <c r="J661" s="168">
        <v>0.9</v>
      </c>
      <c r="K661" s="169" t="str">
        <f>IFERROR(SUMIFS(#REF!,#REF!,$I661,#REF!,$R$2)/SUMIFS(#REF!,#REF!,$I661,#REF!,$R$2),"-")</f>
        <v>-</v>
      </c>
      <c r="L661" s="169" t="str">
        <f>IFERROR(SUMIFS(#REF!,#REF!,$I661,#REF!,$R$7)/SUMIFS(#REF!,#REF!,$I661,#REF!,$R$7),"-")</f>
        <v>-</v>
      </c>
      <c r="M661" s="170" t="str">
        <f>IFERROR(SUMIFS(#REF!,#REF!,$I661,#REF!,$R$3)/SUMIFS(#REF!,#REF!,$I661,#REF!,$R$3),"-")</f>
        <v>-</v>
      </c>
      <c r="N661" s="170" t="str">
        <f>IFERROR(SUMIFS(#REF!,#REF!,$I661,#REF!,"&lt;="&amp;$R$2,#REF!,"&gt;="&amp;$S$2)/SUMIFS(#REF!,#REF!,$I661,#REF!,"&lt;="&amp;$R$2,#REF!,"&gt;="&amp;$S$2),"-")</f>
        <v>-</v>
      </c>
      <c r="O661" s="142"/>
      <c r="P661" s="140"/>
    </row>
    <row r="662" spans="1:16">
      <c r="A662" s="138"/>
      <c r="B662" s="142"/>
      <c r="C662" s="172" t="s">
        <v>1160</v>
      </c>
      <c r="D662" s="166" t="s">
        <v>26</v>
      </c>
      <c r="E662" s="166" t="s">
        <v>1161</v>
      </c>
      <c r="F662" s="181" t="s">
        <v>1213</v>
      </c>
      <c r="G662" s="181" t="s">
        <v>1213</v>
      </c>
      <c r="H662" s="181" t="s">
        <v>1213</v>
      </c>
      <c r="I662" s="181" t="s">
        <v>1213</v>
      </c>
      <c r="J662" s="168">
        <v>0.9</v>
      </c>
      <c r="K662" s="169" t="str">
        <f>IFERROR(SUMIFS(#REF!,#REF!,$I662,#REF!,$R$2)/SUMIFS(#REF!,#REF!,$I662,#REF!,$R$2),"-")</f>
        <v>-</v>
      </c>
      <c r="L662" s="169" t="str">
        <f>IFERROR(SUMIFS(#REF!,#REF!,$I662,#REF!,$R$7)/SUMIFS(#REF!,#REF!,$I662,#REF!,$R$7),"-")</f>
        <v>-</v>
      </c>
      <c r="M662" s="170" t="str">
        <f>IFERROR(SUMIFS(#REF!,#REF!,$I662,#REF!,$R$3)/SUMIFS(#REF!,#REF!,$I662,#REF!,$R$3),"-")</f>
        <v>-</v>
      </c>
      <c r="N662" s="170" t="str">
        <f>IFERROR(SUMIFS(#REF!,#REF!,$I662,#REF!,"&lt;="&amp;$R$2,#REF!,"&gt;="&amp;$S$2)/SUMIFS(#REF!,#REF!,$I662,#REF!,"&lt;="&amp;$R$2,#REF!,"&gt;="&amp;$S$2),"-")</f>
        <v>-</v>
      </c>
      <c r="O662" s="142"/>
      <c r="P662" s="140"/>
    </row>
    <row r="663" spans="1:16">
      <c r="A663" s="138"/>
      <c r="B663" s="142"/>
      <c r="C663" s="172" t="s">
        <v>1160</v>
      </c>
      <c r="D663" s="166" t="s">
        <v>26</v>
      </c>
      <c r="E663" s="166" t="s">
        <v>1161</v>
      </c>
      <c r="F663" s="181" t="s">
        <v>1215</v>
      </c>
      <c r="G663" s="181" t="s">
        <v>1215</v>
      </c>
      <c r="H663" s="181" t="s">
        <v>1215</v>
      </c>
      <c r="I663" s="181" t="s">
        <v>1215</v>
      </c>
      <c r="J663" s="168">
        <v>0.9</v>
      </c>
      <c r="K663" s="169" t="str">
        <f>IFERROR(SUMIFS(#REF!,#REF!,$I663,#REF!,$R$2)/SUMIFS(#REF!,#REF!,$I663,#REF!,$R$2),"-")</f>
        <v>-</v>
      </c>
      <c r="L663" s="169" t="str">
        <f>IFERROR(SUMIFS(#REF!,#REF!,$I663,#REF!,$R$7)/SUMIFS(#REF!,#REF!,$I663,#REF!,$R$7),"-")</f>
        <v>-</v>
      </c>
      <c r="M663" s="170" t="str">
        <f>IFERROR(SUMIFS(#REF!,#REF!,$I663,#REF!,$R$3)/SUMIFS(#REF!,#REF!,$I663,#REF!,$R$3),"-")</f>
        <v>-</v>
      </c>
      <c r="N663" s="170" t="str">
        <f>IFERROR(SUMIFS(#REF!,#REF!,$I663,#REF!,"&lt;="&amp;$R$2,#REF!,"&gt;="&amp;$S$2)/SUMIFS(#REF!,#REF!,$I663,#REF!,"&lt;="&amp;$R$2,#REF!,"&gt;="&amp;$S$2),"-")</f>
        <v>-</v>
      </c>
      <c r="O663" s="142"/>
      <c r="P663" s="140"/>
    </row>
    <row r="664" spans="1:16">
      <c r="A664" s="138"/>
      <c r="B664" s="142"/>
      <c r="C664" s="172" t="s">
        <v>1160</v>
      </c>
      <c r="D664" s="166" t="s">
        <v>26</v>
      </c>
      <c r="E664" s="166" t="s">
        <v>1161</v>
      </c>
      <c r="F664" s="181" t="s">
        <v>1216</v>
      </c>
      <c r="G664" s="181" t="s">
        <v>1216</v>
      </c>
      <c r="H664" s="181" t="s">
        <v>1216</v>
      </c>
      <c r="I664" s="181" t="s">
        <v>1216</v>
      </c>
      <c r="J664" s="168">
        <v>0.9</v>
      </c>
      <c r="K664" s="169" t="str">
        <f>IFERROR(SUMIFS(#REF!,#REF!,$I664,#REF!,$R$2)/SUMIFS(#REF!,#REF!,$I664,#REF!,$R$2),"-")</f>
        <v>-</v>
      </c>
      <c r="L664" s="169" t="str">
        <f>IFERROR(SUMIFS(#REF!,#REF!,$I664,#REF!,$R$7)/SUMIFS(#REF!,#REF!,$I664,#REF!,$R$7),"-")</f>
        <v>-</v>
      </c>
      <c r="M664" s="170" t="str">
        <f>IFERROR(SUMIFS(#REF!,#REF!,$I664,#REF!,$R$3)/SUMIFS(#REF!,#REF!,$I664,#REF!,$R$3),"-")</f>
        <v>-</v>
      </c>
      <c r="N664" s="170" t="str">
        <f>IFERROR(SUMIFS(#REF!,#REF!,$I664,#REF!,"&lt;="&amp;$R$2,#REF!,"&gt;="&amp;$S$2)/SUMIFS(#REF!,#REF!,$I664,#REF!,"&lt;="&amp;$R$2,#REF!,"&gt;="&amp;$S$2),"-")</f>
        <v>-</v>
      </c>
      <c r="O664" s="142"/>
      <c r="P664" s="140"/>
    </row>
    <row r="665" spans="1:16">
      <c r="A665" s="138"/>
      <c r="B665" s="142"/>
      <c r="C665" s="172" t="s">
        <v>1160</v>
      </c>
      <c r="D665" s="166" t="s">
        <v>26</v>
      </c>
      <c r="E665" s="166" t="s">
        <v>1161</v>
      </c>
      <c r="F665" s="181" t="s">
        <v>1218</v>
      </c>
      <c r="G665" s="181" t="s">
        <v>1218</v>
      </c>
      <c r="H665" s="181" t="s">
        <v>1218</v>
      </c>
      <c r="I665" s="181" t="s">
        <v>1218</v>
      </c>
      <c r="J665" s="168">
        <v>0.9</v>
      </c>
      <c r="K665" s="169" t="str">
        <f>IFERROR(SUMIFS(#REF!,#REF!,$I665,#REF!,$R$2)/SUMIFS(#REF!,#REF!,$I665,#REF!,$R$2),"-")</f>
        <v>-</v>
      </c>
      <c r="L665" s="169" t="str">
        <f>IFERROR(SUMIFS(#REF!,#REF!,$I665,#REF!,$R$7)/SUMIFS(#REF!,#REF!,$I665,#REF!,$R$7),"-")</f>
        <v>-</v>
      </c>
      <c r="M665" s="170" t="str">
        <f>IFERROR(SUMIFS(#REF!,#REF!,$I665,#REF!,$R$3)/SUMIFS(#REF!,#REF!,$I665,#REF!,$R$3),"-")</f>
        <v>-</v>
      </c>
      <c r="N665" s="170" t="str">
        <f>IFERROR(SUMIFS(#REF!,#REF!,$I665,#REF!,"&lt;="&amp;$R$2,#REF!,"&gt;="&amp;$S$2)/SUMIFS(#REF!,#REF!,$I665,#REF!,"&lt;="&amp;$R$2,#REF!,"&gt;="&amp;$S$2),"-")</f>
        <v>-</v>
      </c>
      <c r="O665" s="142"/>
      <c r="P665" s="140"/>
    </row>
    <row r="666" spans="1:16">
      <c r="A666" s="138"/>
      <c r="B666" s="142"/>
      <c r="C666" s="172" t="s">
        <v>1160</v>
      </c>
      <c r="D666" s="166" t="s">
        <v>26</v>
      </c>
      <c r="E666" s="166" t="s">
        <v>1161</v>
      </c>
      <c r="F666" s="181" t="s">
        <v>1220</v>
      </c>
      <c r="G666" s="181" t="s">
        <v>1220</v>
      </c>
      <c r="H666" s="181" t="s">
        <v>1220</v>
      </c>
      <c r="I666" s="181" t="s">
        <v>1220</v>
      </c>
      <c r="J666" s="168">
        <v>0.9</v>
      </c>
      <c r="K666" s="169" t="str">
        <f>IFERROR(SUMIFS(#REF!,#REF!,$I666,#REF!,$R$2)/SUMIFS(#REF!,#REF!,$I666,#REF!,$R$2),"-")</f>
        <v>-</v>
      </c>
      <c r="L666" s="169" t="str">
        <f>IFERROR(SUMIFS(#REF!,#REF!,$I666,#REF!,$R$7)/SUMIFS(#REF!,#REF!,$I666,#REF!,$R$7),"-")</f>
        <v>-</v>
      </c>
      <c r="M666" s="170" t="str">
        <f>IFERROR(SUMIFS(#REF!,#REF!,$I666,#REF!,$R$3)/SUMIFS(#REF!,#REF!,$I666,#REF!,$R$3),"-")</f>
        <v>-</v>
      </c>
      <c r="N666" s="170" t="str">
        <f>IFERROR(SUMIFS(#REF!,#REF!,$I666,#REF!,"&lt;="&amp;$R$2,#REF!,"&gt;="&amp;$S$2)/SUMIFS(#REF!,#REF!,$I666,#REF!,"&lt;="&amp;$R$2,#REF!,"&gt;="&amp;$S$2),"-")</f>
        <v>-</v>
      </c>
      <c r="O666" s="142"/>
      <c r="P666" s="140"/>
    </row>
    <row r="667" spans="1:16">
      <c r="A667" s="138"/>
      <c r="B667" s="142"/>
      <c r="C667" s="172" t="s">
        <v>1160</v>
      </c>
      <c r="D667" s="166" t="s">
        <v>26</v>
      </c>
      <c r="E667" s="166" t="s">
        <v>1161</v>
      </c>
      <c r="F667" s="181" t="s">
        <v>1222</v>
      </c>
      <c r="G667" s="181" t="s">
        <v>1222</v>
      </c>
      <c r="H667" s="181" t="s">
        <v>1222</v>
      </c>
      <c r="I667" s="181" t="s">
        <v>1222</v>
      </c>
      <c r="J667" s="168">
        <v>0.9</v>
      </c>
      <c r="K667" s="169" t="str">
        <f>IFERROR(SUMIFS(#REF!,#REF!,$I667,#REF!,$R$2)/SUMIFS(#REF!,#REF!,$I667,#REF!,$R$2),"-")</f>
        <v>-</v>
      </c>
      <c r="L667" s="169" t="str">
        <f>IFERROR(SUMIFS(#REF!,#REF!,$I667,#REF!,$R$7)/SUMIFS(#REF!,#REF!,$I667,#REF!,$R$7),"-")</f>
        <v>-</v>
      </c>
      <c r="M667" s="170" t="str">
        <f>IFERROR(SUMIFS(#REF!,#REF!,$I667,#REF!,$R$3)/SUMIFS(#REF!,#REF!,$I667,#REF!,$R$3),"-")</f>
        <v>-</v>
      </c>
      <c r="N667" s="170" t="str">
        <f>IFERROR(SUMIFS(#REF!,#REF!,$I667,#REF!,"&lt;="&amp;$R$2,#REF!,"&gt;="&amp;$S$2)/SUMIFS(#REF!,#REF!,$I667,#REF!,"&lt;="&amp;$R$2,#REF!,"&gt;="&amp;$S$2),"-")</f>
        <v>-</v>
      </c>
      <c r="O667" s="142"/>
      <c r="P667" s="140"/>
    </row>
    <row r="668" spans="1:16">
      <c r="A668" s="138"/>
      <c r="B668" s="142"/>
      <c r="C668" s="172" t="s">
        <v>1160</v>
      </c>
      <c r="D668" s="166" t="s">
        <v>26</v>
      </c>
      <c r="E668" s="166" t="s">
        <v>1161</v>
      </c>
      <c r="F668" s="181" t="s">
        <v>1224</v>
      </c>
      <c r="G668" s="181" t="s">
        <v>1224</v>
      </c>
      <c r="H668" s="181" t="s">
        <v>1224</v>
      </c>
      <c r="I668" s="181" t="s">
        <v>1224</v>
      </c>
      <c r="J668" s="168">
        <v>0.9</v>
      </c>
      <c r="K668" s="169" t="str">
        <f>IFERROR(SUMIFS(#REF!,#REF!,$I668,#REF!,$R$2)/SUMIFS(#REF!,#REF!,$I668,#REF!,$R$2),"-")</f>
        <v>-</v>
      </c>
      <c r="L668" s="169" t="str">
        <f>IFERROR(SUMIFS(#REF!,#REF!,$I668,#REF!,$R$7)/SUMIFS(#REF!,#REF!,$I668,#REF!,$R$7),"-")</f>
        <v>-</v>
      </c>
      <c r="M668" s="170" t="str">
        <f>IFERROR(SUMIFS(#REF!,#REF!,$I668,#REF!,$R$3)/SUMIFS(#REF!,#REF!,$I668,#REF!,$R$3),"-")</f>
        <v>-</v>
      </c>
      <c r="N668" s="170" t="str">
        <f>IFERROR(SUMIFS(#REF!,#REF!,$I668,#REF!,"&lt;="&amp;$R$2,#REF!,"&gt;="&amp;$S$2)/SUMIFS(#REF!,#REF!,$I668,#REF!,"&lt;="&amp;$R$2,#REF!,"&gt;="&amp;$S$2),"-")</f>
        <v>-</v>
      </c>
      <c r="O668" s="142"/>
      <c r="P668" s="140"/>
    </row>
    <row r="669" spans="1:16">
      <c r="A669" s="138"/>
      <c r="B669" s="142"/>
      <c r="C669" s="172" t="s">
        <v>1160</v>
      </c>
      <c r="D669" s="166" t="s">
        <v>26</v>
      </c>
      <c r="E669" s="166" t="s">
        <v>1161</v>
      </c>
      <c r="F669" s="181" t="s">
        <v>1226</v>
      </c>
      <c r="G669" s="181" t="s">
        <v>1226</v>
      </c>
      <c r="H669" s="181" t="s">
        <v>1226</v>
      </c>
      <c r="I669" s="181" t="s">
        <v>1226</v>
      </c>
      <c r="J669" s="168">
        <v>0.9</v>
      </c>
      <c r="K669" s="169" t="str">
        <f>IFERROR(SUMIFS(#REF!,#REF!,$I669,#REF!,$R$2)/SUMIFS(#REF!,#REF!,$I669,#REF!,$R$2),"-")</f>
        <v>-</v>
      </c>
      <c r="L669" s="169" t="str">
        <f>IFERROR(SUMIFS(#REF!,#REF!,$I669,#REF!,$R$7)/SUMIFS(#REF!,#REF!,$I669,#REF!,$R$7),"-")</f>
        <v>-</v>
      </c>
      <c r="M669" s="170" t="str">
        <f>IFERROR(SUMIFS(#REF!,#REF!,$I669,#REF!,$R$3)/SUMIFS(#REF!,#REF!,$I669,#REF!,$R$3),"-")</f>
        <v>-</v>
      </c>
      <c r="N669" s="170" t="str">
        <f>IFERROR(SUMIFS(#REF!,#REF!,$I669,#REF!,"&lt;="&amp;$R$2,#REF!,"&gt;="&amp;$S$2)/SUMIFS(#REF!,#REF!,$I669,#REF!,"&lt;="&amp;$R$2,#REF!,"&gt;="&amp;$S$2),"-")</f>
        <v>-</v>
      </c>
      <c r="O669" s="142"/>
      <c r="P669" s="140"/>
    </row>
    <row r="670" spans="1:16">
      <c r="A670" s="138"/>
      <c r="B670" s="142"/>
      <c r="C670" s="172" t="s">
        <v>1160</v>
      </c>
      <c r="D670" s="166" t="s">
        <v>26</v>
      </c>
      <c r="E670" s="166" t="s">
        <v>1161</v>
      </c>
      <c r="F670" s="181" t="s">
        <v>1228</v>
      </c>
      <c r="G670" s="181" t="s">
        <v>1228</v>
      </c>
      <c r="H670" s="181" t="s">
        <v>1228</v>
      </c>
      <c r="I670" s="181" t="s">
        <v>1228</v>
      </c>
      <c r="J670" s="168">
        <v>0.9</v>
      </c>
      <c r="K670" s="169" t="str">
        <f>IFERROR(SUMIFS(#REF!,#REF!,$I670,#REF!,$R$2)/SUMIFS(#REF!,#REF!,$I670,#REF!,$R$2),"-")</f>
        <v>-</v>
      </c>
      <c r="L670" s="169" t="str">
        <f>IFERROR(SUMIFS(#REF!,#REF!,$I670,#REF!,$R$7)/SUMIFS(#REF!,#REF!,$I670,#REF!,$R$7),"-")</f>
        <v>-</v>
      </c>
      <c r="M670" s="170" t="str">
        <f>IFERROR(SUMIFS(#REF!,#REF!,$I670,#REF!,$R$3)/SUMIFS(#REF!,#REF!,$I670,#REF!,$R$3),"-")</f>
        <v>-</v>
      </c>
      <c r="N670" s="170" t="str">
        <f>IFERROR(SUMIFS(#REF!,#REF!,$I670,#REF!,"&lt;="&amp;$R$2,#REF!,"&gt;="&amp;$S$2)/SUMIFS(#REF!,#REF!,$I670,#REF!,"&lt;="&amp;$R$2,#REF!,"&gt;="&amp;$S$2),"-")</f>
        <v>-</v>
      </c>
      <c r="O670" s="142"/>
      <c r="P670" s="140"/>
    </row>
    <row r="671" spans="1:16">
      <c r="A671" s="138"/>
      <c r="B671" s="142"/>
      <c r="C671" s="172" t="s">
        <v>1160</v>
      </c>
      <c r="D671" s="166" t="s">
        <v>26</v>
      </c>
      <c r="E671" s="166" t="s">
        <v>1161</v>
      </c>
      <c r="F671" s="181" t="s">
        <v>1230</v>
      </c>
      <c r="G671" s="181" t="s">
        <v>1230</v>
      </c>
      <c r="H671" s="181" t="s">
        <v>1230</v>
      </c>
      <c r="I671" s="181" t="s">
        <v>1230</v>
      </c>
      <c r="J671" s="168">
        <v>0.9</v>
      </c>
      <c r="K671" s="169" t="str">
        <f>IFERROR(SUMIFS(#REF!,#REF!,$I671,#REF!,$R$2)/SUMIFS(#REF!,#REF!,$I671,#REF!,$R$2),"-")</f>
        <v>-</v>
      </c>
      <c r="L671" s="169" t="str">
        <f>IFERROR(SUMIFS(#REF!,#REF!,$I671,#REF!,$R$7)/SUMIFS(#REF!,#REF!,$I671,#REF!,$R$7),"-")</f>
        <v>-</v>
      </c>
      <c r="M671" s="170" t="str">
        <f>IFERROR(SUMIFS(#REF!,#REF!,$I671,#REF!,$R$3)/SUMIFS(#REF!,#REF!,$I671,#REF!,$R$3),"-")</f>
        <v>-</v>
      </c>
      <c r="N671" s="170" t="str">
        <f>IFERROR(SUMIFS(#REF!,#REF!,$I671,#REF!,"&lt;="&amp;$R$2,#REF!,"&gt;="&amp;$S$2)/SUMIFS(#REF!,#REF!,$I671,#REF!,"&lt;="&amp;$R$2,#REF!,"&gt;="&amp;$S$2),"-")</f>
        <v>-</v>
      </c>
      <c r="O671" s="142"/>
      <c r="P671" s="140"/>
    </row>
    <row r="672" spans="1:16">
      <c r="A672" s="138"/>
      <c r="B672" s="142"/>
      <c r="C672" s="172" t="s">
        <v>1160</v>
      </c>
      <c r="D672" s="166" t="s">
        <v>26</v>
      </c>
      <c r="E672" s="166" t="s">
        <v>1161</v>
      </c>
      <c r="F672" s="181" t="s">
        <v>1232</v>
      </c>
      <c r="G672" s="181" t="s">
        <v>1232</v>
      </c>
      <c r="H672" s="181" t="s">
        <v>1232</v>
      </c>
      <c r="I672" s="181" t="s">
        <v>1232</v>
      </c>
      <c r="J672" s="168">
        <v>0.9</v>
      </c>
      <c r="K672" s="169" t="str">
        <f>IFERROR(SUMIFS(#REF!,#REF!,$I672,#REF!,$R$2)/SUMIFS(#REF!,#REF!,$I672,#REF!,$R$2),"-")</f>
        <v>-</v>
      </c>
      <c r="L672" s="169" t="str">
        <f>IFERROR(SUMIFS(#REF!,#REF!,$I672,#REF!,$R$7)/SUMIFS(#REF!,#REF!,$I672,#REF!,$R$7),"-")</f>
        <v>-</v>
      </c>
      <c r="M672" s="170" t="str">
        <f>IFERROR(SUMIFS(#REF!,#REF!,$I672,#REF!,$R$3)/SUMIFS(#REF!,#REF!,$I672,#REF!,$R$3),"-")</f>
        <v>-</v>
      </c>
      <c r="N672" s="170" t="str">
        <f>IFERROR(SUMIFS(#REF!,#REF!,$I672,#REF!,"&lt;="&amp;$R$2,#REF!,"&gt;="&amp;$S$2)/SUMIFS(#REF!,#REF!,$I672,#REF!,"&lt;="&amp;$R$2,#REF!,"&gt;="&amp;$S$2),"-")</f>
        <v>-</v>
      </c>
      <c r="O672" s="142"/>
      <c r="P672" s="140"/>
    </row>
    <row r="673" spans="1:16">
      <c r="A673" s="138"/>
      <c r="B673" s="142"/>
      <c r="C673" s="172" t="s">
        <v>1160</v>
      </c>
      <c r="D673" s="166" t="s">
        <v>26</v>
      </c>
      <c r="E673" s="166" t="s">
        <v>1161</v>
      </c>
      <c r="F673" s="181" t="s">
        <v>1234</v>
      </c>
      <c r="G673" s="181" t="s">
        <v>1234</v>
      </c>
      <c r="H673" s="181" t="s">
        <v>1234</v>
      </c>
      <c r="I673" s="181" t="s">
        <v>1234</v>
      </c>
      <c r="J673" s="168">
        <v>0.9</v>
      </c>
      <c r="K673" s="169" t="str">
        <f>IFERROR(SUMIFS(#REF!,#REF!,$I673,#REF!,$R$2)/SUMIFS(#REF!,#REF!,$I673,#REF!,$R$2),"-")</f>
        <v>-</v>
      </c>
      <c r="L673" s="169" t="str">
        <f>IFERROR(SUMIFS(#REF!,#REF!,$I673,#REF!,$R$7)/SUMIFS(#REF!,#REF!,$I673,#REF!,$R$7),"-")</f>
        <v>-</v>
      </c>
      <c r="M673" s="170" t="str">
        <f>IFERROR(SUMIFS(#REF!,#REF!,$I673,#REF!,$R$3)/SUMIFS(#REF!,#REF!,$I673,#REF!,$R$3),"-")</f>
        <v>-</v>
      </c>
      <c r="N673" s="170" t="str">
        <f>IFERROR(SUMIFS(#REF!,#REF!,$I673,#REF!,"&lt;="&amp;$R$2,#REF!,"&gt;="&amp;$S$2)/SUMIFS(#REF!,#REF!,$I673,#REF!,"&lt;="&amp;$R$2,#REF!,"&gt;="&amp;$S$2),"-")</f>
        <v>-</v>
      </c>
      <c r="O673" s="142"/>
      <c r="P673" s="140"/>
    </row>
    <row r="674" spans="1:16">
      <c r="A674" s="138"/>
      <c r="B674" s="142"/>
      <c r="C674" s="172" t="s">
        <v>1160</v>
      </c>
      <c r="D674" s="166" t="s">
        <v>26</v>
      </c>
      <c r="E674" s="166" t="s">
        <v>1161</v>
      </c>
      <c r="F674" s="181" t="s">
        <v>1236</v>
      </c>
      <c r="G674" s="181" t="s">
        <v>1236</v>
      </c>
      <c r="H674" s="181" t="s">
        <v>1236</v>
      </c>
      <c r="I674" s="181" t="s">
        <v>1236</v>
      </c>
      <c r="J674" s="168">
        <v>0.9</v>
      </c>
      <c r="K674" s="169" t="str">
        <f>IFERROR(SUMIFS(#REF!,#REF!,$I674,#REF!,$R$2)/SUMIFS(#REF!,#REF!,$I674,#REF!,$R$2),"-")</f>
        <v>-</v>
      </c>
      <c r="L674" s="169" t="str">
        <f>IFERROR(SUMIFS(#REF!,#REF!,$I674,#REF!,$R$7)/SUMIFS(#REF!,#REF!,$I674,#REF!,$R$7),"-")</f>
        <v>-</v>
      </c>
      <c r="M674" s="170" t="str">
        <f>IFERROR(SUMIFS(#REF!,#REF!,$I674,#REF!,$R$3)/SUMIFS(#REF!,#REF!,$I674,#REF!,$R$3),"-")</f>
        <v>-</v>
      </c>
      <c r="N674" s="170" t="str">
        <f>IFERROR(SUMIFS(#REF!,#REF!,$I674,#REF!,"&lt;="&amp;$R$2,#REF!,"&gt;="&amp;$S$2)/SUMIFS(#REF!,#REF!,$I674,#REF!,"&lt;="&amp;$R$2,#REF!,"&gt;="&amp;$S$2),"-")</f>
        <v>-</v>
      </c>
      <c r="O674" s="142"/>
      <c r="P674" s="140"/>
    </row>
    <row r="675" spans="1:16">
      <c r="A675" s="138"/>
      <c r="B675" s="142"/>
      <c r="C675" s="172" t="s">
        <v>1160</v>
      </c>
      <c r="D675" s="166" t="s">
        <v>26</v>
      </c>
      <c r="E675" s="166" t="s">
        <v>1161</v>
      </c>
      <c r="F675" s="181" t="s">
        <v>1238</v>
      </c>
      <c r="G675" s="181" t="s">
        <v>1238</v>
      </c>
      <c r="H675" s="181" t="s">
        <v>1238</v>
      </c>
      <c r="I675" s="181" t="s">
        <v>1238</v>
      </c>
      <c r="J675" s="168">
        <v>0.9</v>
      </c>
      <c r="K675" s="169" t="str">
        <f>IFERROR(SUMIFS(#REF!,#REF!,$I675,#REF!,$R$2)/SUMIFS(#REF!,#REF!,$I675,#REF!,$R$2),"-")</f>
        <v>-</v>
      </c>
      <c r="L675" s="169" t="str">
        <f>IFERROR(SUMIFS(#REF!,#REF!,$I675,#REF!,$R$7)/SUMIFS(#REF!,#REF!,$I675,#REF!,$R$7),"-")</f>
        <v>-</v>
      </c>
      <c r="M675" s="170" t="str">
        <f>IFERROR(SUMIFS(#REF!,#REF!,$I675,#REF!,$R$3)/SUMIFS(#REF!,#REF!,$I675,#REF!,$R$3),"-")</f>
        <v>-</v>
      </c>
      <c r="N675" s="170" t="str">
        <f>IFERROR(SUMIFS(#REF!,#REF!,$I675,#REF!,"&lt;="&amp;$R$2,#REF!,"&gt;="&amp;$S$2)/SUMIFS(#REF!,#REF!,$I675,#REF!,"&lt;="&amp;$R$2,#REF!,"&gt;="&amp;$S$2),"-")</f>
        <v>-</v>
      </c>
      <c r="O675" s="142"/>
      <c r="P675" s="140"/>
    </row>
    <row r="676" spans="1:16">
      <c r="A676" s="138"/>
      <c r="B676" s="142"/>
      <c r="C676" s="172" t="s">
        <v>1160</v>
      </c>
      <c r="D676" s="166" t="s">
        <v>26</v>
      </c>
      <c r="E676" s="166" t="s">
        <v>1161</v>
      </c>
      <c r="F676" s="181" t="s">
        <v>1240</v>
      </c>
      <c r="G676" s="181" t="s">
        <v>1240</v>
      </c>
      <c r="H676" s="181" t="s">
        <v>1240</v>
      </c>
      <c r="I676" s="181" t="s">
        <v>1240</v>
      </c>
      <c r="J676" s="168">
        <v>0.9</v>
      </c>
      <c r="K676" s="169" t="str">
        <f>IFERROR(SUMIFS(#REF!,#REF!,$I676,#REF!,$R$2)/SUMIFS(#REF!,#REF!,$I676,#REF!,$R$2),"-")</f>
        <v>-</v>
      </c>
      <c r="L676" s="169" t="str">
        <f>IFERROR(SUMIFS(#REF!,#REF!,$I676,#REF!,$R$7)/SUMIFS(#REF!,#REF!,$I676,#REF!,$R$7),"-")</f>
        <v>-</v>
      </c>
      <c r="M676" s="170" t="str">
        <f>IFERROR(SUMIFS(#REF!,#REF!,$I676,#REF!,$R$3)/SUMIFS(#REF!,#REF!,$I676,#REF!,$R$3),"-")</f>
        <v>-</v>
      </c>
      <c r="N676" s="170" t="str">
        <f>IFERROR(SUMIFS(#REF!,#REF!,$I676,#REF!,"&lt;="&amp;$R$2,#REF!,"&gt;="&amp;$S$2)/SUMIFS(#REF!,#REF!,$I676,#REF!,"&lt;="&amp;$R$2,#REF!,"&gt;="&amp;$S$2),"-")</f>
        <v>-</v>
      </c>
      <c r="O676" s="142"/>
      <c r="P676" s="140"/>
    </row>
    <row r="677" spans="1:16">
      <c r="A677" s="138"/>
      <c r="B677" s="142"/>
      <c r="C677" s="172" t="s">
        <v>1160</v>
      </c>
      <c r="D677" s="166" t="s">
        <v>26</v>
      </c>
      <c r="E677" s="166" t="s">
        <v>1161</v>
      </c>
      <c r="F677" s="181" t="s">
        <v>1242</v>
      </c>
      <c r="G677" s="181" t="s">
        <v>1242</v>
      </c>
      <c r="H677" s="181" t="s">
        <v>1242</v>
      </c>
      <c r="I677" s="181" t="s">
        <v>1242</v>
      </c>
      <c r="J677" s="168">
        <v>0.9</v>
      </c>
      <c r="K677" s="169" t="str">
        <f>IFERROR(SUMIFS(#REF!,#REF!,$I677,#REF!,$R$2)/SUMIFS(#REF!,#REF!,$I677,#REF!,$R$2),"-")</f>
        <v>-</v>
      </c>
      <c r="L677" s="169" t="str">
        <f>IFERROR(SUMIFS(#REF!,#REF!,$I677,#REF!,$R$7)/SUMIFS(#REF!,#REF!,$I677,#REF!,$R$7),"-")</f>
        <v>-</v>
      </c>
      <c r="M677" s="170" t="str">
        <f>IFERROR(SUMIFS(#REF!,#REF!,$I677,#REF!,$R$3)/SUMIFS(#REF!,#REF!,$I677,#REF!,$R$3),"-")</f>
        <v>-</v>
      </c>
      <c r="N677" s="170" t="str">
        <f>IFERROR(SUMIFS(#REF!,#REF!,$I677,#REF!,"&lt;="&amp;$R$2,#REF!,"&gt;="&amp;$S$2)/SUMIFS(#REF!,#REF!,$I677,#REF!,"&lt;="&amp;$R$2,#REF!,"&gt;="&amp;$S$2),"-")</f>
        <v>-</v>
      </c>
      <c r="O677" s="142"/>
      <c r="P677" s="140"/>
    </row>
    <row r="678" spans="1:16">
      <c r="A678" s="138"/>
      <c r="B678" s="142"/>
      <c r="C678" s="172" t="s">
        <v>1160</v>
      </c>
      <c r="D678" s="166" t="s">
        <v>26</v>
      </c>
      <c r="E678" s="166" t="s">
        <v>1161</v>
      </c>
      <c r="F678" s="181" t="s">
        <v>1244</v>
      </c>
      <c r="G678" s="181" t="s">
        <v>1244</v>
      </c>
      <c r="H678" s="181" t="s">
        <v>1244</v>
      </c>
      <c r="I678" s="181" t="s">
        <v>1244</v>
      </c>
      <c r="J678" s="168">
        <v>0.9</v>
      </c>
      <c r="K678" s="169" t="str">
        <f>IFERROR(SUMIFS(#REF!,#REF!,$I678,#REF!,$R$2)/SUMIFS(#REF!,#REF!,$I678,#REF!,$R$2),"-")</f>
        <v>-</v>
      </c>
      <c r="L678" s="169" t="str">
        <f>IFERROR(SUMIFS(#REF!,#REF!,$I678,#REF!,$R$7)/SUMIFS(#REF!,#REF!,$I678,#REF!,$R$7),"-")</f>
        <v>-</v>
      </c>
      <c r="M678" s="170" t="str">
        <f>IFERROR(SUMIFS(#REF!,#REF!,$I678,#REF!,$R$3)/SUMIFS(#REF!,#REF!,$I678,#REF!,$R$3),"-")</f>
        <v>-</v>
      </c>
      <c r="N678" s="170" t="str">
        <f>IFERROR(SUMIFS(#REF!,#REF!,$I678,#REF!,"&lt;="&amp;$R$2,#REF!,"&gt;="&amp;$S$2)/SUMIFS(#REF!,#REF!,$I678,#REF!,"&lt;="&amp;$R$2,#REF!,"&gt;="&amp;$S$2),"-")</f>
        <v>-</v>
      </c>
      <c r="O678" s="142"/>
      <c r="P678" s="140"/>
    </row>
    <row r="679" spans="1:16">
      <c r="A679" s="138"/>
      <c r="B679" s="142"/>
      <c r="C679" s="172" t="s">
        <v>1160</v>
      </c>
      <c r="D679" s="166" t="s">
        <v>26</v>
      </c>
      <c r="E679" s="166" t="s">
        <v>1161</v>
      </c>
      <c r="F679" s="181" t="s">
        <v>1246</v>
      </c>
      <c r="G679" s="181" t="s">
        <v>1246</v>
      </c>
      <c r="H679" s="181" t="s">
        <v>1246</v>
      </c>
      <c r="I679" s="181" t="s">
        <v>1246</v>
      </c>
      <c r="J679" s="168">
        <v>0.9</v>
      </c>
      <c r="K679" s="169" t="str">
        <f>IFERROR(SUMIFS(#REF!,#REF!,$I679,#REF!,$R$2)/SUMIFS(#REF!,#REF!,$I679,#REF!,$R$2),"-")</f>
        <v>-</v>
      </c>
      <c r="L679" s="169" t="str">
        <f>IFERROR(SUMIFS(#REF!,#REF!,$I679,#REF!,$R$7)/SUMIFS(#REF!,#REF!,$I679,#REF!,$R$7),"-")</f>
        <v>-</v>
      </c>
      <c r="M679" s="170" t="str">
        <f>IFERROR(SUMIFS(#REF!,#REF!,$I679,#REF!,$R$3)/SUMIFS(#REF!,#REF!,$I679,#REF!,$R$3),"-")</f>
        <v>-</v>
      </c>
      <c r="N679" s="170" t="str">
        <f>IFERROR(SUMIFS(#REF!,#REF!,$I679,#REF!,"&lt;="&amp;$R$2,#REF!,"&gt;="&amp;$S$2)/SUMIFS(#REF!,#REF!,$I679,#REF!,"&lt;="&amp;$R$2,#REF!,"&gt;="&amp;$S$2),"-")</f>
        <v>-</v>
      </c>
      <c r="O679" s="142"/>
      <c r="P679" s="140"/>
    </row>
    <row r="680" spans="1:16">
      <c r="A680" s="138"/>
      <c r="B680" s="142"/>
      <c r="C680" s="172" t="s">
        <v>1160</v>
      </c>
      <c r="D680" s="166" t="s">
        <v>26</v>
      </c>
      <c r="E680" s="166" t="s">
        <v>1161</v>
      </c>
      <c r="F680" s="181" t="s">
        <v>1248</v>
      </c>
      <c r="G680" s="181" t="s">
        <v>1248</v>
      </c>
      <c r="H680" s="181" t="s">
        <v>1248</v>
      </c>
      <c r="I680" s="181" t="s">
        <v>1248</v>
      </c>
      <c r="J680" s="168">
        <v>0.9</v>
      </c>
      <c r="K680" s="169" t="str">
        <f>IFERROR(SUMIFS(#REF!,#REF!,$I680,#REF!,$R$2)/SUMIFS(#REF!,#REF!,$I680,#REF!,$R$2),"-")</f>
        <v>-</v>
      </c>
      <c r="L680" s="169" t="str">
        <f>IFERROR(SUMIFS(#REF!,#REF!,$I680,#REF!,$R$7)/SUMIFS(#REF!,#REF!,$I680,#REF!,$R$7),"-")</f>
        <v>-</v>
      </c>
      <c r="M680" s="170" t="str">
        <f>IFERROR(SUMIFS(#REF!,#REF!,$I680,#REF!,$R$3)/SUMIFS(#REF!,#REF!,$I680,#REF!,$R$3),"-")</f>
        <v>-</v>
      </c>
      <c r="N680" s="170" t="str">
        <f>IFERROR(SUMIFS(#REF!,#REF!,$I680,#REF!,"&lt;="&amp;$R$2,#REF!,"&gt;="&amp;$S$2)/SUMIFS(#REF!,#REF!,$I680,#REF!,"&lt;="&amp;$R$2,#REF!,"&gt;="&amp;$S$2),"-")</f>
        <v>-</v>
      </c>
      <c r="O680" s="142"/>
      <c r="P680" s="140"/>
    </row>
    <row r="681" spans="1:16">
      <c r="A681" s="138"/>
      <c r="B681" s="142"/>
      <c r="C681" s="172" t="s">
        <v>1160</v>
      </c>
      <c r="D681" s="166" t="s">
        <v>26</v>
      </c>
      <c r="E681" s="166" t="s">
        <v>1161</v>
      </c>
      <c r="F681" s="181" t="s">
        <v>1250</v>
      </c>
      <c r="G681" s="181" t="s">
        <v>1250</v>
      </c>
      <c r="H681" s="181" t="s">
        <v>1250</v>
      </c>
      <c r="I681" s="181" t="s">
        <v>1250</v>
      </c>
      <c r="J681" s="168">
        <v>0.9</v>
      </c>
      <c r="K681" s="169" t="str">
        <f>IFERROR(SUMIFS(#REF!,#REF!,$I681,#REF!,$R$2)/SUMIFS(#REF!,#REF!,$I681,#REF!,$R$2),"-")</f>
        <v>-</v>
      </c>
      <c r="L681" s="169" t="str">
        <f>IFERROR(SUMIFS(#REF!,#REF!,$I681,#REF!,$R$7)/SUMIFS(#REF!,#REF!,$I681,#REF!,$R$7),"-")</f>
        <v>-</v>
      </c>
      <c r="M681" s="170" t="str">
        <f>IFERROR(SUMIFS(#REF!,#REF!,$I681,#REF!,$R$3)/SUMIFS(#REF!,#REF!,$I681,#REF!,$R$3),"-")</f>
        <v>-</v>
      </c>
      <c r="N681" s="170" t="str">
        <f>IFERROR(SUMIFS(#REF!,#REF!,$I681,#REF!,"&lt;="&amp;$R$2,#REF!,"&gt;="&amp;$S$2)/SUMIFS(#REF!,#REF!,$I681,#REF!,"&lt;="&amp;$R$2,#REF!,"&gt;="&amp;$S$2),"-")</f>
        <v>-</v>
      </c>
      <c r="O681" s="142"/>
      <c r="P681" s="140"/>
    </row>
    <row r="682" spans="1:16">
      <c r="A682" s="138"/>
      <c r="B682" s="142"/>
      <c r="C682" s="172" t="s">
        <v>1160</v>
      </c>
      <c r="D682" s="166" t="s">
        <v>26</v>
      </c>
      <c r="E682" s="166" t="s">
        <v>1161</v>
      </c>
      <c r="F682" s="181" t="s">
        <v>1252</v>
      </c>
      <c r="G682" s="181" t="s">
        <v>1252</v>
      </c>
      <c r="H682" s="181" t="s">
        <v>1252</v>
      </c>
      <c r="I682" s="181" t="s">
        <v>1252</v>
      </c>
      <c r="J682" s="168">
        <v>0.9</v>
      </c>
      <c r="K682" s="169" t="str">
        <f>IFERROR(SUMIFS(#REF!,#REF!,$I682,#REF!,$R$2)/SUMIFS(#REF!,#REF!,$I682,#REF!,$R$2),"-")</f>
        <v>-</v>
      </c>
      <c r="L682" s="169" t="str">
        <f>IFERROR(SUMIFS(#REF!,#REF!,$I682,#REF!,$R$7)/SUMIFS(#REF!,#REF!,$I682,#REF!,$R$7),"-")</f>
        <v>-</v>
      </c>
      <c r="M682" s="170" t="str">
        <f>IFERROR(SUMIFS(#REF!,#REF!,$I682,#REF!,$R$3)/SUMIFS(#REF!,#REF!,$I682,#REF!,$R$3),"-")</f>
        <v>-</v>
      </c>
      <c r="N682" s="170" t="str">
        <f>IFERROR(SUMIFS(#REF!,#REF!,$I682,#REF!,"&lt;="&amp;$R$2,#REF!,"&gt;="&amp;$S$2)/SUMIFS(#REF!,#REF!,$I682,#REF!,"&lt;="&amp;$R$2,#REF!,"&gt;="&amp;$S$2),"-")</f>
        <v>-</v>
      </c>
      <c r="O682" s="142"/>
      <c r="P682" s="140"/>
    </row>
    <row r="683" spans="1:16">
      <c r="A683" s="138"/>
      <c r="B683" s="142"/>
      <c r="C683" s="172" t="s">
        <v>1160</v>
      </c>
      <c r="D683" s="166" t="s">
        <v>26</v>
      </c>
      <c r="E683" s="166" t="s">
        <v>1161</v>
      </c>
      <c r="F683" s="181" t="s">
        <v>1254</v>
      </c>
      <c r="G683" s="181" t="s">
        <v>1254</v>
      </c>
      <c r="H683" s="181" t="s">
        <v>1254</v>
      </c>
      <c r="I683" s="181" t="s">
        <v>1254</v>
      </c>
      <c r="J683" s="168">
        <v>0.9</v>
      </c>
      <c r="K683" s="169" t="str">
        <f>IFERROR(SUMIFS(#REF!,#REF!,$I683,#REF!,$R$2)/SUMIFS(#REF!,#REF!,$I683,#REF!,$R$2),"-")</f>
        <v>-</v>
      </c>
      <c r="L683" s="169" t="str">
        <f>IFERROR(SUMIFS(#REF!,#REF!,$I683,#REF!,$R$7)/SUMIFS(#REF!,#REF!,$I683,#REF!,$R$7),"-")</f>
        <v>-</v>
      </c>
      <c r="M683" s="170" t="str">
        <f>IFERROR(SUMIFS(#REF!,#REF!,$I683,#REF!,$R$3)/SUMIFS(#REF!,#REF!,$I683,#REF!,$R$3),"-")</f>
        <v>-</v>
      </c>
      <c r="N683" s="170" t="str">
        <f>IFERROR(SUMIFS(#REF!,#REF!,$I683,#REF!,"&lt;="&amp;$R$2,#REF!,"&gt;="&amp;$S$2)/SUMIFS(#REF!,#REF!,$I683,#REF!,"&lt;="&amp;$R$2,#REF!,"&gt;="&amp;$S$2),"-")</f>
        <v>-</v>
      </c>
      <c r="O683" s="142"/>
      <c r="P683" s="140"/>
    </row>
    <row r="684" spans="1:16">
      <c r="A684" s="138"/>
      <c r="B684" s="142"/>
      <c r="C684" s="172" t="s">
        <v>1160</v>
      </c>
      <c r="D684" s="166" t="s">
        <v>26</v>
      </c>
      <c r="E684" s="166" t="s">
        <v>1161</v>
      </c>
      <c r="F684" s="181" t="s">
        <v>1256</v>
      </c>
      <c r="G684" s="181" t="s">
        <v>1256</v>
      </c>
      <c r="H684" s="181" t="s">
        <v>1256</v>
      </c>
      <c r="I684" s="181" t="s">
        <v>1256</v>
      </c>
      <c r="J684" s="168">
        <v>0.9</v>
      </c>
      <c r="K684" s="169" t="str">
        <f>IFERROR(SUMIFS(#REF!,#REF!,$I684,#REF!,$R$2)/SUMIFS(#REF!,#REF!,$I684,#REF!,$R$2),"-")</f>
        <v>-</v>
      </c>
      <c r="L684" s="169" t="str">
        <f>IFERROR(SUMIFS(#REF!,#REF!,$I684,#REF!,$R$7)/SUMIFS(#REF!,#REF!,$I684,#REF!,$R$7),"-")</f>
        <v>-</v>
      </c>
      <c r="M684" s="170" t="str">
        <f>IFERROR(SUMIFS(#REF!,#REF!,$I684,#REF!,$R$3)/SUMIFS(#REF!,#REF!,$I684,#REF!,$R$3),"-")</f>
        <v>-</v>
      </c>
      <c r="N684" s="170" t="str">
        <f>IFERROR(SUMIFS(#REF!,#REF!,$I684,#REF!,"&lt;="&amp;$R$2,#REF!,"&gt;="&amp;$S$2)/SUMIFS(#REF!,#REF!,$I684,#REF!,"&lt;="&amp;$R$2,#REF!,"&gt;="&amp;$S$2),"-")</f>
        <v>-</v>
      </c>
      <c r="O684" s="142"/>
      <c r="P684" s="140"/>
    </row>
    <row r="685" spans="1:16">
      <c r="A685" s="138"/>
      <c r="B685" s="142"/>
      <c r="C685" s="172" t="s">
        <v>1160</v>
      </c>
      <c r="D685" s="166" t="s">
        <v>26</v>
      </c>
      <c r="E685" s="166" t="s">
        <v>1161</v>
      </c>
      <c r="F685" s="181" t="s">
        <v>1258</v>
      </c>
      <c r="G685" s="181" t="s">
        <v>1258</v>
      </c>
      <c r="H685" s="181" t="s">
        <v>1258</v>
      </c>
      <c r="I685" s="181" t="s">
        <v>1258</v>
      </c>
      <c r="J685" s="168">
        <v>0.9</v>
      </c>
      <c r="K685" s="169" t="str">
        <f>IFERROR(SUMIFS(#REF!,#REF!,$I685,#REF!,$R$2)/SUMIFS(#REF!,#REF!,$I685,#REF!,$R$2),"-")</f>
        <v>-</v>
      </c>
      <c r="L685" s="169" t="str">
        <f>IFERROR(SUMIFS(#REF!,#REF!,$I685,#REF!,$R$7)/SUMIFS(#REF!,#REF!,$I685,#REF!,$R$7),"-")</f>
        <v>-</v>
      </c>
      <c r="M685" s="170" t="str">
        <f>IFERROR(SUMIFS(#REF!,#REF!,$I685,#REF!,$R$3)/SUMIFS(#REF!,#REF!,$I685,#REF!,$R$3),"-")</f>
        <v>-</v>
      </c>
      <c r="N685" s="170" t="str">
        <f>IFERROR(SUMIFS(#REF!,#REF!,$I685,#REF!,"&lt;="&amp;$R$2,#REF!,"&gt;="&amp;$S$2)/SUMIFS(#REF!,#REF!,$I685,#REF!,"&lt;="&amp;$R$2,#REF!,"&gt;="&amp;$S$2),"-")</f>
        <v>-</v>
      </c>
      <c r="O685" s="142"/>
      <c r="P685" s="140"/>
    </row>
    <row r="686" spans="1:16">
      <c r="A686" s="138"/>
      <c r="B686" s="142"/>
      <c r="C686" s="172" t="s">
        <v>1160</v>
      </c>
      <c r="D686" s="166" t="s">
        <v>26</v>
      </c>
      <c r="E686" s="166" t="s">
        <v>1161</v>
      </c>
      <c r="F686" s="181" t="s">
        <v>1260</v>
      </c>
      <c r="G686" s="181" t="s">
        <v>1260</v>
      </c>
      <c r="H686" s="181" t="s">
        <v>1260</v>
      </c>
      <c r="I686" s="181" t="s">
        <v>1260</v>
      </c>
      <c r="J686" s="168">
        <v>0.9</v>
      </c>
      <c r="K686" s="169" t="str">
        <f>IFERROR(SUMIFS(#REF!,#REF!,$I686,#REF!,$R$2)/SUMIFS(#REF!,#REF!,$I686,#REF!,$R$2),"-")</f>
        <v>-</v>
      </c>
      <c r="L686" s="169" t="str">
        <f>IFERROR(SUMIFS(#REF!,#REF!,$I686,#REF!,$R$7)/SUMIFS(#REF!,#REF!,$I686,#REF!,$R$7),"-")</f>
        <v>-</v>
      </c>
      <c r="M686" s="170" t="str">
        <f>IFERROR(SUMIFS(#REF!,#REF!,$I686,#REF!,$R$3)/SUMIFS(#REF!,#REF!,$I686,#REF!,$R$3),"-")</f>
        <v>-</v>
      </c>
      <c r="N686" s="170" t="str">
        <f>IFERROR(SUMIFS(#REF!,#REF!,$I686,#REF!,"&lt;="&amp;$R$2,#REF!,"&gt;="&amp;$S$2)/SUMIFS(#REF!,#REF!,$I686,#REF!,"&lt;="&amp;$R$2,#REF!,"&gt;="&amp;$S$2),"-")</f>
        <v>-</v>
      </c>
      <c r="O686" s="142"/>
      <c r="P686" s="140"/>
    </row>
    <row r="687" spans="1:16">
      <c r="A687" s="138"/>
      <c r="B687" s="142"/>
      <c r="C687" s="172" t="s">
        <v>1160</v>
      </c>
      <c r="D687" s="166" t="s">
        <v>26</v>
      </c>
      <c r="E687" s="166" t="s">
        <v>1161</v>
      </c>
      <c r="F687" s="181" t="s">
        <v>1262</v>
      </c>
      <c r="G687" s="181" t="s">
        <v>1262</v>
      </c>
      <c r="H687" s="181" t="s">
        <v>1262</v>
      </c>
      <c r="I687" s="181" t="s">
        <v>1262</v>
      </c>
      <c r="J687" s="168">
        <v>0.9</v>
      </c>
      <c r="K687" s="169" t="str">
        <f>IFERROR(SUMIFS(#REF!,#REF!,$I687,#REF!,$R$2)/SUMIFS(#REF!,#REF!,$I687,#REF!,$R$2),"-")</f>
        <v>-</v>
      </c>
      <c r="L687" s="169" t="str">
        <f>IFERROR(SUMIFS(#REF!,#REF!,$I687,#REF!,$R$7)/SUMIFS(#REF!,#REF!,$I687,#REF!,$R$7),"-")</f>
        <v>-</v>
      </c>
      <c r="M687" s="170" t="str">
        <f>IFERROR(SUMIFS(#REF!,#REF!,$I687,#REF!,$R$3)/SUMIFS(#REF!,#REF!,$I687,#REF!,$R$3),"-")</f>
        <v>-</v>
      </c>
      <c r="N687" s="170" t="str">
        <f>IFERROR(SUMIFS(#REF!,#REF!,$I687,#REF!,"&lt;="&amp;$R$2,#REF!,"&gt;="&amp;$S$2)/SUMIFS(#REF!,#REF!,$I687,#REF!,"&lt;="&amp;$R$2,#REF!,"&gt;="&amp;$S$2),"-")</f>
        <v>-</v>
      </c>
      <c r="O687" s="142"/>
      <c r="P687" s="140"/>
    </row>
    <row r="688" spans="1:16">
      <c r="A688" s="138"/>
      <c r="B688" s="142"/>
      <c r="C688" s="172" t="s">
        <v>1160</v>
      </c>
      <c r="D688" s="166" t="s">
        <v>26</v>
      </c>
      <c r="E688" s="166" t="s">
        <v>1161</v>
      </c>
      <c r="F688" s="181" t="s">
        <v>1264</v>
      </c>
      <c r="G688" s="181" t="s">
        <v>1264</v>
      </c>
      <c r="H688" s="181" t="s">
        <v>1264</v>
      </c>
      <c r="I688" s="181" t="s">
        <v>1264</v>
      </c>
      <c r="J688" s="168">
        <v>0.9</v>
      </c>
      <c r="K688" s="169" t="str">
        <f>IFERROR(SUMIFS(#REF!,#REF!,$I688,#REF!,$R$2)/SUMIFS(#REF!,#REF!,$I688,#REF!,$R$2),"-")</f>
        <v>-</v>
      </c>
      <c r="L688" s="169" t="str">
        <f>IFERROR(SUMIFS(#REF!,#REF!,$I688,#REF!,$R$7)/SUMIFS(#REF!,#REF!,$I688,#REF!,$R$7),"-")</f>
        <v>-</v>
      </c>
      <c r="M688" s="170" t="str">
        <f>IFERROR(SUMIFS(#REF!,#REF!,$I688,#REF!,$R$3)/SUMIFS(#REF!,#REF!,$I688,#REF!,$R$3),"-")</f>
        <v>-</v>
      </c>
      <c r="N688" s="170" t="str">
        <f>IFERROR(SUMIFS(#REF!,#REF!,$I688,#REF!,"&lt;="&amp;$R$2,#REF!,"&gt;="&amp;$S$2)/SUMIFS(#REF!,#REF!,$I688,#REF!,"&lt;="&amp;$R$2,#REF!,"&gt;="&amp;$S$2),"-")</f>
        <v>-</v>
      </c>
      <c r="O688" s="142"/>
      <c r="P688" s="140"/>
    </row>
    <row r="689" spans="1:16">
      <c r="A689" s="138"/>
      <c r="B689" s="142"/>
      <c r="C689" s="172" t="s">
        <v>1160</v>
      </c>
      <c r="D689" s="166" t="s">
        <v>26</v>
      </c>
      <c r="E689" s="166" t="s">
        <v>1161</v>
      </c>
      <c r="F689" s="181" t="s">
        <v>1266</v>
      </c>
      <c r="G689" s="181" t="s">
        <v>1266</v>
      </c>
      <c r="H689" s="181" t="s">
        <v>1266</v>
      </c>
      <c r="I689" s="181" t="s">
        <v>1266</v>
      </c>
      <c r="J689" s="168">
        <v>0.9</v>
      </c>
      <c r="K689" s="169" t="str">
        <f>IFERROR(SUMIFS(#REF!,#REF!,$I689,#REF!,$R$2)/SUMIFS(#REF!,#REF!,$I689,#REF!,$R$2),"-")</f>
        <v>-</v>
      </c>
      <c r="L689" s="169" t="str">
        <f>IFERROR(SUMIFS(#REF!,#REF!,$I689,#REF!,$R$7)/SUMIFS(#REF!,#REF!,$I689,#REF!,$R$7),"-")</f>
        <v>-</v>
      </c>
      <c r="M689" s="170" t="str">
        <f>IFERROR(SUMIFS(#REF!,#REF!,$I689,#REF!,$R$3)/SUMIFS(#REF!,#REF!,$I689,#REF!,$R$3),"-")</f>
        <v>-</v>
      </c>
      <c r="N689" s="170" t="str">
        <f>IFERROR(SUMIFS(#REF!,#REF!,$I689,#REF!,"&lt;="&amp;$R$2,#REF!,"&gt;="&amp;$S$2)/SUMIFS(#REF!,#REF!,$I689,#REF!,"&lt;="&amp;$R$2,#REF!,"&gt;="&amp;$S$2),"-")</f>
        <v>-</v>
      </c>
      <c r="O689" s="142"/>
      <c r="P689" s="140"/>
    </row>
    <row r="690" spans="1:16">
      <c r="A690" s="138"/>
      <c r="B690" s="142"/>
      <c r="C690" s="172" t="s">
        <v>1160</v>
      </c>
      <c r="D690" s="166" t="s">
        <v>26</v>
      </c>
      <c r="E690" s="166" t="s">
        <v>1161</v>
      </c>
      <c r="F690" s="181" t="s">
        <v>1268</v>
      </c>
      <c r="G690" s="181" t="s">
        <v>1268</v>
      </c>
      <c r="H690" s="181" t="s">
        <v>1268</v>
      </c>
      <c r="I690" s="181" t="s">
        <v>1268</v>
      </c>
      <c r="J690" s="168">
        <v>0.9</v>
      </c>
      <c r="K690" s="169" t="str">
        <f>IFERROR(SUMIFS(#REF!,#REF!,$I690,#REF!,$R$2)/SUMIFS(#REF!,#REF!,$I690,#REF!,$R$2),"-")</f>
        <v>-</v>
      </c>
      <c r="L690" s="169" t="str">
        <f>IFERROR(SUMIFS(#REF!,#REF!,$I690,#REF!,$R$7)/SUMIFS(#REF!,#REF!,$I690,#REF!,$R$7),"-")</f>
        <v>-</v>
      </c>
      <c r="M690" s="170" t="str">
        <f>IFERROR(SUMIFS(#REF!,#REF!,$I690,#REF!,$R$3)/SUMIFS(#REF!,#REF!,$I690,#REF!,$R$3),"-")</f>
        <v>-</v>
      </c>
      <c r="N690" s="170" t="str">
        <f>IFERROR(SUMIFS(#REF!,#REF!,$I690,#REF!,"&lt;="&amp;$R$2,#REF!,"&gt;="&amp;$S$2)/SUMIFS(#REF!,#REF!,$I690,#REF!,"&lt;="&amp;$R$2,#REF!,"&gt;="&amp;$S$2),"-")</f>
        <v>-</v>
      </c>
      <c r="O690" s="142"/>
      <c r="P690" s="140"/>
    </row>
    <row r="691" spans="1:16">
      <c r="A691" s="138"/>
      <c r="B691" s="142"/>
      <c r="C691" s="172" t="s">
        <v>1160</v>
      </c>
      <c r="D691" s="166" t="s">
        <v>26</v>
      </c>
      <c r="E691" s="166" t="s">
        <v>1161</v>
      </c>
      <c r="F691" s="181" t="s">
        <v>1270</v>
      </c>
      <c r="G691" s="181" t="s">
        <v>1270</v>
      </c>
      <c r="H691" s="181" t="s">
        <v>1270</v>
      </c>
      <c r="I691" s="181" t="s">
        <v>1270</v>
      </c>
      <c r="J691" s="168">
        <v>0.9</v>
      </c>
      <c r="K691" s="169" t="str">
        <f>IFERROR(SUMIFS(#REF!,#REF!,$I691,#REF!,$R$2)/SUMIFS(#REF!,#REF!,$I691,#REF!,$R$2),"-")</f>
        <v>-</v>
      </c>
      <c r="L691" s="169" t="str">
        <f>IFERROR(SUMIFS(#REF!,#REF!,$I691,#REF!,$R$7)/SUMIFS(#REF!,#REF!,$I691,#REF!,$R$7),"-")</f>
        <v>-</v>
      </c>
      <c r="M691" s="170" t="str">
        <f>IFERROR(SUMIFS(#REF!,#REF!,$I691,#REF!,$R$3)/SUMIFS(#REF!,#REF!,$I691,#REF!,$R$3),"-")</f>
        <v>-</v>
      </c>
      <c r="N691" s="170" t="str">
        <f>IFERROR(SUMIFS(#REF!,#REF!,$I691,#REF!,"&lt;="&amp;$R$2,#REF!,"&gt;="&amp;$S$2)/SUMIFS(#REF!,#REF!,$I691,#REF!,"&lt;="&amp;$R$2,#REF!,"&gt;="&amp;$S$2),"-")</f>
        <v>-</v>
      </c>
      <c r="O691" s="142"/>
      <c r="P691" s="140"/>
    </row>
    <row r="692" spans="1:16">
      <c r="A692" s="138"/>
      <c r="B692" s="142"/>
      <c r="C692" s="172" t="s">
        <v>1160</v>
      </c>
      <c r="D692" s="166" t="s">
        <v>26</v>
      </c>
      <c r="E692" s="166" t="s">
        <v>1161</v>
      </c>
      <c r="F692" s="181" t="s">
        <v>1272</v>
      </c>
      <c r="G692" s="181" t="s">
        <v>1272</v>
      </c>
      <c r="H692" s="181" t="s">
        <v>1272</v>
      </c>
      <c r="I692" s="181" t="s">
        <v>1272</v>
      </c>
      <c r="J692" s="168">
        <v>0.9</v>
      </c>
      <c r="K692" s="169" t="str">
        <f>IFERROR(SUMIFS(#REF!,#REF!,$I692,#REF!,$R$2)/SUMIFS(#REF!,#REF!,$I692,#REF!,$R$2),"-")</f>
        <v>-</v>
      </c>
      <c r="L692" s="169" t="str">
        <f>IFERROR(SUMIFS(#REF!,#REF!,$I692,#REF!,$R$7)/SUMIFS(#REF!,#REF!,$I692,#REF!,$R$7),"-")</f>
        <v>-</v>
      </c>
      <c r="M692" s="170" t="str">
        <f>IFERROR(SUMIFS(#REF!,#REF!,$I692,#REF!,$R$3)/SUMIFS(#REF!,#REF!,$I692,#REF!,$R$3),"-")</f>
        <v>-</v>
      </c>
      <c r="N692" s="170" t="str">
        <f>IFERROR(SUMIFS(#REF!,#REF!,$I692,#REF!,"&lt;="&amp;$R$2,#REF!,"&gt;="&amp;$S$2)/SUMIFS(#REF!,#REF!,$I692,#REF!,"&lt;="&amp;$R$2,#REF!,"&gt;="&amp;$S$2),"-")</f>
        <v>-</v>
      </c>
      <c r="O692" s="142"/>
      <c r="P692" s="140"/>
    </row>
    <row r="693" spans="1:16">
      <c r="A693" s="138"/>
      <c r="B693" s="142"/>
      <c r="C693" s="172" t="s">
        <v>1160</v>
      </c>
      <c r="D693" s="166" t="s">
        <v>26</v>
      </c>
      <c r="E693" s="166" t="s">
        <v>1161</v>
      </c>
      <c r="F693" s="181" t="s">
        <v>1274</v>
      </c>
      <c r="G693" s="181" t="s">
        <v>1274</v>
      </c>
      <c r="H693" s="181" t="s">
        <v>1274</v>
      </c>
      <c r="I693" s="181" t="s">
        <v>1274</v>
      </c>
      <c r="J693" s="168">
        <v>0.9</v>
      </c>
      <c r="K693" s="169" t="str">
        <f>IFERROR(SUMIFS(#REF!,#REF!,$I693,#REF!,$R$2)/SUMIFS(#REF!,#REF!,$I693,#REF!,$R$2),"-")</f>
        <v>-</v>
      </c>
      <c r="L693" s="169" t="str">
        <f>IFERROR(SUMIFS(#REF!,#REF!,$I693,#REF!,$R$7)/SUMIFS(#REF!,#REF!,$I693,#REF!,$R$7),"-")</f>
        <v>-</v>
      </c>
      <c r="M693" s="170" t="str">
        <f>IFERROR(SUMIFS(#REF!,#REF!,$I693,#REF!,$R$3)/SUMIFS(#REF!,#REF!,$I693,#REF!,$R$3),"-")</f>
        <v>-</v>
      </c>
      <c r="N693" s="170" t="str">
        <f>IFERROR(SUMIFS(#REF!,#REF!,$I693,#REF!,"&lt;="&amp;$R$2,#REF!,"&gt;="&amp;$S$2)/SUMIFS(#REF!,#REF!,$I693,#REF!,"&lt;="&amp;$R$2,#REF!,"&gt;="&amp;$S$2),"-")</f>
        <v>-</v>
      </c>
      <c r="O693" s="142"/>
      <c r="P693" s="140"/>
    </row>
    <row r="694" spans="1:16">
      <c r="A694" s="138"/>
      <c r="B694" s="142"/>
      <c r="C694" s="172" t="s">
        <v>1160</v>
      </c>
      <c r="D694" s="166" t="s">
        <v>26</v>
      </c>
      <c r="E694" s="166" t="s">
        <v>1161</v>
      </c>
      <c r="F694" s="181" t="s">
        <v>1276</v>
      </c>
      <c r="G694" s="181" t="s">
        <v>1276</v>
      </c>
      <c r="H694" s="181" t="s">
        <v>1276</v>
      </c>
      <c r="I694" s="181" t="s">
        <v>1276</v>
      </c>
      <c r="J694" s="168">
        <v>0.9</v>
      </c>
      <c r="K694" s="169" t="str">
        <f>IFERROR(SUMIFS(#REF!,#REF!,$I694,#REF!,$R$2)/SUMIFS(#REF!,#REF!,$I694,#REF!,$R$2),"-")</f>
        <v>-</v>
      </c>
      <c r="L694" s="169" t="str">
        <f>IFERROR(SUMIFS(#REF!,#REF!,$I694,#REF!,$R$7)/SUMIFS(#REF!,#REF!,$I694,#REF!,$R$7),"-")</f>
        <v>-</v>
      </c>
      <c r="M694" s="170" t="str">
        <f>IFERROR(SUMIFS(#REF!,#REF!,$I694,#REF!,$R$3)/SUMIFS(#REF!,#REF!,$I694,#REF!,$R$3),"-")</f>
        <v>-</v>
      </c>
      <c r="N694" s="170" t="str">
        <f>IFERROR(SUMIFS(#REF!,#REF!,$I694,#REF!,"&lt;="&amp;$R$2,#REF!,"&gt;="&amp;$S$2)/SUMIFS(#REF!,#REF!,$I694,#REF!,"&lt;="&amp;$R$2,#REF!,"&gt;="&amp;$S$2),"-")</f>
        <v>-</v>
      </c>
      <c r="O694" s="142"/>
      <c r="P694" s="140"/>
    </row>
    <row r="695" spans="1:16">
      <c r="A695" s="138"/>
      <c r="B695" s="142"/>
      <c r="C695" s="172" t="s">
        <v>1160</v>
      </c>
      <c r="D695" s="166" t="s">
        <v>26</v>
      </c>
      <c r="E695" s="166" t="s">
        <v>1161</v>
      </c>
      <c r="F695" s="181" t="s">
        <v>1278</v>
      </c>
      <c r="G695" s="181" t="s">
        <v>1278</v>
      </c>
      <c r="H695" s="181" t="s">
        <v>1278</v>
      </c>
      <c r="I695" s="181" t="s">
        <v>1278</v>
      </c>
      <c r="J695" s="168">
        <v>0.9</v>
      </c>
      <c r="K695" s="169" t="str">
        <f>IFERROR(SUMIFS(#REF!,#REF!,$I695,#REF!,$R$2)/SUMIFS(#REF!,#REF!,$I695,#REF!,$R$2),"-")</f>
        <v>-</v>
      </c>
      <c r="L695" s="169" t="str">
        <f>IFERROR(SUMIFS(#REF!,#REF!,$I695,#REF!,$R$7)/SUMIFS(#REF!,#REF!,$I695,#REF!,$R$7),"-")</f>
        <v>-</v>
      </c>
      <c r="M695" s="170" t="str">
        <f>IFERROR(SUMIFS(#REF!,#REF!,$I695,#REF!,$R$3)/SUMIFS(#REF!,#REF!,$I695,#REF!,$R$3),"-")</f>
        <v>-</v>
      </c>
      <c r="N695" s="170" t="str">
        <f>IFERROR(SUMIFS(#REF!,#REF!,$I695,#REF!,"&lt;="&amp;$R$2,#REF!,"&gt;="&amp;$S$2)/SUMIFS(#REF!,#REF!,$I695,#REF!,"&lt;="&amp;$R$2,#REF!,"&gt;="&amp;$S$2),"-")</f>
        <v>-</v>
      </c>
      <c r="O695" s="142"/>
      <c r="P695" s="140"/>
    </row>
    <row r="696" spans="1:16">
      <c r="A696" s="138"/>
      <c r="B696" s="142"/>
      <c r="C696" s="172" t="s">
        <v>1160</v>
      </c>
      <c r="D696" s="166" t="s">
        <v>26</v>
      </c>
      <c r="E696" s="166" t="s">
        <v>1161</v>
      </c>
      <c r="F696" s="181" t="s">
        <v>1280</v>
      </c>
      <c r="G696" s="181" t="s">
        <v>1280</v>
      </c>
      <c r="H696" s="181" t="s">
        <v>1280</v>
      </c>
      <c r="I696" s="181" t="s">
        <v>1280</v>
      </c>
      <c r="J696" s="168">
        <v>0.9</v>
      </c>
      <c r="K696" s="169" t="str">
        <f>IFERROR(SUMIFS(#REF!,#REF!,$I696,#REF!,$R$2)/SUMIFS(#REF!,#REF!,$I696,#REF!,$R$2),"-")</f>
        <v>-</v>
      </c>
      <c r="L696" s="169" t="str">
        <f>IFERROR(SUMIFS(#REF!,#REF!,$I696,#REF!,$R$7)/SUMIFS(#REF!,#REF!,$I696,#REF!,$R$7),"-")</f>
        <v>-</v>
      </c>
      <c r="M696" s="170" t="str">
        <f>IFERROR(SUMIFS(#REF!,#REF!,$I696,#REF!,$R$3)/SUMIFS(#REF!,#REF!,$I696,#REF!,$R$3),"-")</f>
        <v>-</v>
      </c>
      <c r="N696" s="170" t="str">
        <f>IFERROR(SUMIFS(#REF!,#REF!,$I696,#REF!,"&lt;="&amp;$R$2,#REF!,"&gt;="&amp;$S$2)/SUMIFS(#REF!,#REF!,$I696,#REF!,"&lt;="&amp;$R$2,#REF!,"&gt;="&amp;$S$2),"-")</f>
        <v>-</v>
      </c>
      <c r="O696" s="142"/>
      <c r="P696" s="140"/>
    </row>
    <row r="697" spans="1:16">
      <c r="A697" s="138"/>
      <c r="B697" s="142"/>
      <c r="C697" s="172" t="s">
        <v>1160</v>
      </c>
      <c r="D697" s="166" t="s">
        <v>26</v>
      </c>
      <c r="E697" s="166" t="s">
        <v>1161</v>
      </c>
      <c r="F697" s="181" t="s">
        <v>1282</v>
      </c>
      <c r="G697" s="181" t="s">
        <v>1282</v>
      </c>
      <c r="H697" s="181" t="s">
        <v>1282</v>
      </c>
      <c r="I697" s="181" t="s">
        <v>1282</v>
      </c>
      <c r="J697" s="168">
        <v>0.9</v>
      </c>
      <c r="K697" s="169" t="str">
        <f>IFERROR(SUMIFS(#REF!,#REF!,$I697,#REF!,$R$2)/SUMIFS(#REF!,#REF!,$I697,#REF!,$R$2),"-")</f>
        <v>-</v>
      </c>
      <c r="L697" s="169" t="str">
        <f>IFERROR(SUMIFS(#REF!,#REF!,$I697,#REF!,$R$7)/SUMIFS(#REF!,#REF!,$I697,#REF!,$R$7),"-")</f>
        <v>-</v>
      </c>
      <c r="M697" s="170" t="str">
        <f>IFERROR(SUMIFS(#REF!,#REF!,$I697,#REF!,$R$3)/SUMIFS(#REF!,#REF!,$I697,#REF!,$R$3),"-")</f>
        <v>-</v>
      </c>
      <c r="N697" s="170" t="str">
        <f>IFERROR(SUMIFS(#REF!,#REF!,$I697,#REF!,"&lt;="&amp;$R$2,#REF!,"&gt;="&amp;$S$2)/SUMIFS(#REF!,#REF!,$I697,#REF!,"&lt;="&amp;$R$2,#REF!,"&gt;="&amp;$S$2),"-")</f>
        <v>-</v>
      </c>
      <c r="O697" s="142"/>
      <c r="P697" s="140"/>
    </row>
    <row r="698" spans="1:16">
      <c r="A698" s="138"/>
      <c r="B698" s="142"/>
      <c r="C698" s="172" t="s">
        <v>1160</v>
      </c>
      <c r="D698" s="166" t="s">
        <v>26</v>
      </c>
      <c r="E698" s="166" t="s">
        <v>1161</v>
      </c>
      <c r="F698" s="181" t="s">
        <v>1284</v>
      </c>
      <c r="G698" s="181" t="s">
        <v>1284</v>
      </c>
      <c r="H698" s="181" t="s">
        <v>1284</v>
      </c>
      <c r="I698" s="181" t="s">
        <v>1284</v>
      </c>
      <c r="J698" s="168">
        <v>0.9</v>
      </c>
      <c r="K698" s="169" t="str">
        <f>IFERROR(SUMIFS(#REF!,#REF!,$I698,#REF!,$R$2)/SUMIFS(#REF!,#REF!,$I698,#REF!,$R$2),"-")</f>
        <v>-</v>
      </c>
      <c r="L698" s="169" t="str">
        <f>IFERROR(SUMIFS(#REF!,#REF!,$I698,#REF!,$R$7)/SUMIFS(#REF!,#REF!,$I698,#REF!,$R$7),"-")</f>
        <v>-</v>
      </c>
      <c r="M698" s="170" t="str">
        <f>IFERROR(SUMIFS(#REF!,#REF!,$I698,#REF!,$R$3)/SUMIFS(#REF!,#REF!,$I698,#REF!,$R$3),"-")</f>
        <v>-</v>
      </c>
      <c r="N698" s="170" t="str">
        <f>IFERROR(SUMIFS(#REF!,#REF!,$I698,#REF!,"&lt;="&amp;$R$2,#REF!,"&gt;="&amp;$S$2)/SUMIFS(#REF!,#REF!,$I698,#REF!,"&lt;="&amp;$R$2,#REF!,"&gt;="&amp;$S$2),"-")</f>
        <v>-</v>
      </c>
      <c r="O698" s="142"/>
      <c r="P698" s="140"/>
    </row>
    <row r="699" spans="1:16">
      <c r="A699" s="138"/>
      <c r="B699" s="142"/>
      <c r="C699" s="172" t="s">
        <v>1160</v>
      </c>
      <c r="D699" s="166" t="s">
        <v>26</v>
      </c>
      <c r="E699" s="166" t="s">
        <v>1161</v>
      </c>
      <c r="F699" s="181" t="s">
        <v>1286</v>
      </c>
      <c r="G699" s="181" t="s">
        <v>1286</v>
      </c>
      <c r="H699" s="181" t="s">
        <v>1286</v>
      </c>
      <c r="I699" s="181" t="s">
        <v>1286</v>
      </c>
      <c r="J699" s="168">
        <v>0.9</v>
      </c>
      <c r="K699" s="169" t="str">
        <f>IFERROR(SUMIFS(#REF!,#REF!,$I699,#REF!,$R$2)/SUMIFS(#REF!,#REF!,$I699,#REF!,$R$2),"-")</f>
        <v>-</v>
      </c>
      <c r="L699" s="169" t="str">
        <f>IFERROR(SUMIFS(#REF!,#REF!,$I699,#REF!,$R$7)/SUMIFS(#REF!,#REF!,$I699,#REF!,$R$7),"-")</f>
        <v>-</v>
      </c>
      <c r="M699" s="170" t="str">
        <f>IFERROR(SUMIFS(#REF!,#REF!,$I699,#REF!,$R$3)/SUMIFS(#REF!,#REF!,$I699,#REF!,$R$3),"-")</f>
        <v>-</v>
      </c>
      <c r="N699" s="170" t="str">
        <f>IFERROR(SUMIFS(#REF!,#REF!,$I699,#REF!,"&lt;="&amp;$R$2,#REF!,"&gt;="&amp;$S$2)/SUMIFS(#REF!,#REF!,$I699,#REF!,"&lt;="&amp;$R$2,#REF!,"&gt;="&amp;$S$2),"-")</f>
        <v>-</v>
      </c>
      <c r="O699" s="142"/>
      <c r="P699" s="140"/>
    </row>
    <row r="700" spans="1:16">
      <c r="A700" s="138"/>
      <c r="B700" s="142"/>
      <c r="C700" s="172" t="s">
        <v>1160</v>
      </c>
      <c r="D700" s="166" t="s">
        <v>26</v>
      </c>
      <c r="E700" s="166" t="s">
        <v>1161</v>
      </c>
      <c r="F700" s="181" t="s">
        <v>1288</v>
      </c>
      <c r="G700" s="181" t="s">
        <v>1288</v>
      </c>
      <c r="H700" s="181" t="s">
        <v>1288</v>
      </c>
      <c r="I700" s="181" t="s">
        <v>1288</v>
      </c>
      <c r="J700" s="168">
        <v>0.9</v>
      </c>
      <c r="K700" s="169" t="str">
        <f>IFERROR(SUMIFS(#REF!,#REF!,$I700,#REF!,$R$2)/SUMIFS(#REF!,#REF!,$I700,#REF!,$R$2),"-")</f>
        <v>-</v>
      </c>
      <c r="L700" s="169" t="str">
        <f>IFERROR(SUMIFS(#REF!,#REF!,$I700,#REF!,$R$7)/SUMIFS(#REF!,#REF!,$I700,#REF!,$R$7),"-")</f>
        <v>-</v>
      </c>
      <c r="M700" s="170" t="str">
        <f>IFERROR(SUMIFS(#REF!,#REF!,$I700,#REF!,$R$3)/SUMIFS(#REF!,#REF!,$I700,#REF!,$R$3),"-")</f>
        <v>-</v>
      </c>
      <c r="N700" s="170" t="str">
        <f>IFERROR(SUMIFS(#REF!,#REF!,$I700,#REF!,"&lt;="&amp;$R$2,#REF!,"&gt;="&amp;$S$2)/SUMIFS(#REF!,#REF!,$I700,#REF!,"&lt;="&amp;$R$2,#REF!,"&gt;="&amp;$S$2),"-")</f>
        <v>-</v>
      </c>
      <c r="O700" s="142"/>
      <c r="P700" s="140"/>
    </row>
    <row r="701" spans="1:16">
      <c r="A701" s="138"/>
      <c r="B701" s="142"/>
      <c r="C701" s="172" t="s">
        <v>1160</v>
      </c>
      <c r="D701" s="166" t="s">
        <v>26</v>
      </c>
      <c r="E701" s="166" t="s">
        <v>1161</v>
      </c>
      <c r="F701" s="181" t="s">
        <v>1290</v>
      </c>
      <c r="G701" s="181" t="s">
        <v>1290</v>
      </c>
      <c r="H701" s="181" t="s">
        <v>1290</v>
      </c>
      <c r="I701" s="181" t="s">
        <v>1290</v>
      </c>
      <c r="J701" s="168">
        <v>0.9</v>
      </c>
      <c r="K701" s="169" t="str">
        <f>IFERROR(SUMIFS(#REF!,#REF!,$I701,#REF!,$R$2)/SUMIFS(#REF!,#REF!,$I701,#REF!,$R$2),"-")</f>
        <v>-</v>
      </c>
      <c r="L701" s="169" t="str">
        <f>IFERROR(SUMIFS(#REF!,#REF!,$I701,#REF!,$R$7)/SUMIFS(#REF!,#REF!,$I701,#REF!,$R$7),"-")</f>
        <v>-</v>
      </c>
      <c r="M701" s="170" t="str">
        <f>IFERROR(SUMIFS(#REF!,#REF!,$I701,#REF!,$R$3)/SUMIFS(#REF!,#REF!,$I701,#REF!,$R$3),"-")</f>
        <v>-</v>
      </c>
      <c r="N701" s="170" t="str">
        <f>IFERROR(SUMIFS(#REF!,#REF!,$I701,#REF!,"&lt;="&amp;$R$2,#REF!,"&gt;="&amp;$S$2)/SUMIFS(#REF!,#REF!,$I701,#REF!,"&lt;="&amp;$R$2,#REF!,"&gt;="&amp;$S$2),"-")</f>
        <v>-</v>
      </c>
      <c r="O701" s="142"/>
      <c r="P701" s="140"/>
    </row>
    <row r="702" spans="1:16">
      <c r="A702" s="138"/>
      <c r="B702" s="142"/>
      <c r="C702" s="172" t="s">
        <v>1160</v>
      </c>
      <c r="D702" s="166" t="s">
        <v>26</v>
      </c>
      <c r="E702" s="166" t="s">
        <v>1161</v>
      </c>
      <c r="F702" s="181" t="s">
        <v>1292</v>
      </c>
      <c r="G702" s="181" t="s">
        <v>1292</v>
      </c>
      <c r="H702" s="181" t="s">
        <v>1292</v>
      </c>
      <c r="I702" s="181" t="s">
        <v>1292</v>
      </c>
      <c r="J702" s="168">
        <v>0.9</v>
      </c>
      <c r="K702" s="169" t="str">
        <f>IFERROR(SUMIFS(#REF!,#REF!,$I702,#REF!,$R$2)/SUMIFS(#REF!,#REF!,$I702,#REF!,$R$2),"-")</f>
        <v>-</v>
      </c>
      <c r="L702" s="169" t="str">
        <f>IFERROR(SUMIFS(#REF!,#REF!,$I702,#REF!,$R$7)/SUMIFS(#REF!,#REF!,$I702,#REF!,$R$7),"-")</f>
        <v>-</v>
      </c>
      <c r="M702" s="170" t="str">
        <f>IFERROR(SUMIFS(#REF!,#REF!,$I702,#REF!,$R$3)/SUMIFS(#REF!,#REF!,$I702,#REF!,$R$3),"-")</f>
        <v>-</v>
      </c>
      <c r="N702" s="170" t="str">
        <f>IFERROR(SUMIFS(#REF!,#REF!,$I702,#REF!,"&lt;="&amp;$R$2,#REF!,"&gt;="&amp;$S$2)/SUMIFS(#REF!,#REF!,$I702,#REF!,"&lt;="&amp;$R$2,#REF!,"&gt;="&amp;$S$2),"-")</f>
        <v>-</v>
      </c>
      <c r="O702" s="142"/>
      <c r="P702" s="140"/>
    </row>
    <row r="703" spans="1:16">
      <c r="A703" s="138"/>
      <c r="B703" s="142"/>
      <c r="C703" s="172" t="s">
        <v>1160</v>
      </c>
      <c r="D703" s="166" t="s">
        <v>26</v>
      </c>
      <c r="E703" s="166" t="s">
        <v>1161</v>
      </c>
      <c r="F703" s="181" t="s">
        <v>1294</v>
      </c>
      <c r="G703" s="181" t="s">
        <v>1294</v>
      </c>
      <c r="H703" s="181" t="s">
        <v>1294</v>
      </c>
      <c r="I703" s="181" t="s">
        <v>1294</v>
      </c>
      <c r="J703" s="168">
        <v>0.9</v>
      </c>
      <c r="K703" s="169" t="str">
        <f>IFERROR(SUMIFS(#REF!,#REF!,$I703,#REF!,$R$2)/SUMIFS(#REF!,#REF!,$I703,#REF!,$R$2),"-")</f>
        <v>-</v>
      </c>
      <c r="L703" s="169" t="str">
        <f>IFERROR(SUMIFS(#REF!,#REF!,$I703,#REF!,$R$7)/SUMIFS(#REF!,#REF!,$I703,#REF!,$R$7),"-")</f>
        <v>-</v>
      </c>
      <c r="M703" s="170" t="str">
        <f>IFERROR(SUMIFS(#REF!,#REF!,$I703,#REF!,$R$3)/SUMIFS(#REF!,#REF!,$I703,#REF!,$R$3),"-")</f>
        <v>-</v>
      </c>
      <c r="N703" s="170" t="str">
        <f>IFERROR(SUMIFS(#REF!,#REF!,$I703,#REF!,"&lt;="&amp;$R$2,#REF!,"&gt;="&amp;$S$2)/SUMIFS(#REF!,#REF!,$I703,#REF!,"&lt;="&amp;$R$2,#REF!,"&gt;="&amp;$S$2),"-")</f>
        <v>-</v>
      </c>
      <c r="O703" s="142"/>
      <c r="P703" s="140"/>
    </row>
    <row r="704" spans="1:16">
      <c r="A704" s="138"/>
      <c r="B704" s="142"/>
      <c r="C704" s="172" t="s">
        <v>1160</v>
      </c>
      <c r="D704" s="166" t="s">
        <v>26</v>
      </c>
      <c r="E704" s="166" t="s">
        <v>1161</v>
      </c>
      <c r="F704" s="181" t="s">
        <v>1296</v>
      </c>
      <c r="G704" s="181" t="s">
        <v>1296</v>
      </c>
      <c r="H704" s="181" t="s">
        <v>1296</v>
      </c>
      <c r="I704" s="181" t="s">
        <v>1296</v>
      </c>
      <c r="J704" s="168">
        <v>0.9</v>
      </c>
      <c r="K704" s="169" t="str">
        <f>IFERROR(SUMIFS(#REF!,#REF!,$I704,#REF!,$R$2)/SUMIFS(#REF!,#REF!,$I704,#REF!,$R$2),"-")</f>
        <v>-</v>
      </c>
      <c r="L704" s="169" t="str">
        <f>IFERROR(SUMIFS(#REF!,#REF!,$I704,#REF!,$R$7)/SUMIFS(#REF!,#REF!,$I704,#REF!,$R$7),"-")</f>
        <v>-</v>
      </c>
      <c r="M704" s="170" t="str">
        <f>IFERROR(SUMIFS(#REF!,#REF!,$I704,#REF!,$R$3)/SUMIFS(#REF!,#REF!,$I704,#REF!,$R$3),"-")</f>
        <v>-</v>
      </c>
      <c r="N704" s="170" t="str">
        <f>IFERROR(SUMIFS(#REF!,#REF!,$I704,#REF!,"&lt;="&amp;$R$2,#REF!,"&gt;="&amp;$S$2)/SUMIFS(#REF!,#REF!,$I704,#REF!,"&lt;="&amp;$R$2,#REF!,"&gt;="&amp;$S$2),"-")</f>
        <v>-</v>
      </c>
      <c r="O704" s="142"/>
      <c r="P704" s="140"/>
    </row>
    <row r="705" spans="1:16">
      <c r="A705" s="138"/>
      <c r="B705" s="142"/>
      <c r="C705" s="172" t="s">
        <v>1160</v>
      </c>
      <c r="D705" s="166" t="s">
        <v>26</v>
      </c>
      <c r="E705" s="166" t="s">
        <v>1161</v>
      </c>
      <c r="F705" s="181" t="s">
        <v>1298</v>
      </c>
      <c r="G705" s="181" t="s">
        <v>1298</v>
      </c>
      <c r="H705" s="181" t="s">
        <v>1298</v>
      </c>
      <c r="I705" s="181" t="s">
        <v>1298</v>
      </c>
      <c r="J705" s="168">
        <v>0.9</v>
      </c>
      <c r="K705" s="169" t="str">
        <f>IFERROR(SUMIFS(#REF!,#REF!,$I705,#REF!,$R$2)/SUMIFS(#REF!,#REF!,$I705,#REF!,$R$2),"-")</f>
        <v>-</v>
      </c>
      <c r="L705" s="169" t="str">
        <f>IFERROR(SUMIFS(#REF!,#REF!,$I705,#REF!,$R$7)/SUMIFS(#REF!,#REF!,$I705,#REF!,$R$7),"-")</f>
        <v>-</v>
      </c>
      <c r="M705" s="170" t="str">
        <f>IFERROR(SUMIFS(#REF!,#REF!,$I705,#REF!,$R$3)/SUMIFS(#REF!,#REF!,$I705,#REF!,$R$3),"-")</f>
        <v>-</v>
      </c>
      <c r="N705" s="170" t="str">
        <f>IFERROR(SUMIFS(#REF!,#REF!,$I705,#REF!,"&lt;="&amp;$R$2,#REF!,"&gt;="&amp;$S$2)/SUMIFS(#REF!,#REF!,$I705,#REF!,"&lt;="&amp;$R$2,#REF!,"&gt;="&amp;$S$2),"-")</f>
        <v>-</v>
      </c>
      <c r="O705" s="142"/>
      <c r="P705" s="140"/>
    </row>
    <row r="706" spans="1:16">
      <c r="A706" s="138"/>
      <c r="B706" s="142"/>
      <c r="C706" s="172" t="s">
        <v>1160</v>
      </c>
      <c r="D706" s="166" t="s">
        <v>26</v>
      </c>
      <c r="E706" s="166" t="s">
        <v>1161</v>
      </c>
      <c r="F706" s="181" t="s">
        <v>1300</v>
      </c>
      <c r="G706" s="181" t="s">
        <v>1300</v>
      </c>
      <c r="H706" s="181" t="s">
        <v>1300</v>
      </c>
      <c r="I706" s="181" t="s">
        <v>1300</v>
      </c>
      <c r="J706" s="168">
        <v>0.9</v>
      </c>
      <c r="K706" s="169" t="str">
        <f>IFERROR(SUMIFS(#REF!,#REF!,$I706,#REF!,$R$2)/SUMIFS(#REF!,#REF!,$I706,#REF!,$R$2),"-")</f>
        <v>-</v>
      </c>
      <c r="L706" s="169" t="str">
        <f>IFERROR(SUMIFS(#REF!,#REF!,$I706,#REF!,$R$7)/SUMIFS(#REF!,#REF!,$I706,#REF!,$R$7),"-")</f>
        <v>-</v>
      </c>
      <c r="M706" s="170" t="str">
        <f>IFERROR(SUMIFS(#REF!,#REF!,$I706,#REF!,$R$3)/SUMIFS(#REF!,#REF!,$I706,#REF!,$R$3),"-")</f>
        <v>-</v>
      </c>
      <c r="N706" s="170" t="str">
        <f>IFERROR(SUMIFS(#REF!,#REF!,$I706,#REF!,"&lt;="&amp;$R$2,#REF!,"&gt;="&amp;$S$2)/SUMIFS(#REF!,#REF!,$I706,#REF!,"&lt;="&amp;$R$2,#REF!,"&gt;="&amp;$S$2),"-")</f>
        <v>-</v>
      </c>
      <c r="O706" s="142"/>
      <c r="P706" s="140"/>
    </row>
    <row r="707" spans="1:16">
      <c r="A707" s="138"/>
      <c r="B707" s="142"/>
      <c r="C707" s="172" t="s">
        <v>1160</v>
      </c>
      <c r="D707" s="166" t="s">
        <v>26</v>
      </c>
      <c r="E707" s="166" t="s">
        <v>1161</v>
      </c>
      <c r="F707" s="181" t="s">
        <v>1302</v>
      </c>
      <c r="G707" s="181" t="s">
        <v>1302</v>
      </c>
      <c r="H707" s="181" t="s">
        <v>1302</v>
      </c>
      <c r="I707" s="181" t="s">
        <v>1302</v>
      </c>
      <c r="J707" s="168">
        <v>0.9</v>
      </c>
      <c r="K707" s="169" t="str">
        <f>IFERROR(SUMIFS(#REF!,#REF!,$I707,#REF!,$R$2)/SUMIFS(#REF!,#REF!,$I707,#REF!,$R$2),"-")</f>
        <v>-</v>
      </c>
      <c r="L707" s="169" t="str">
        <f>IFERROR(SUMIFS(#REF!,#REF!,$I707,#REF!,$R$7)/SUMIFS(#REF!,#REF!,$I707,#REF!,$R$7),"-")</f>
        <v>-</v>
      </c>
      <c r="M707" s="170" t="str">
        <f>IFERROR(SUMIFS(#REF!,#REF!,$I707,#REF!,$R$3)/SUMIFS(#REF!,#REF!,$I707,#REF!,$R$3),"-")</f>
        <v>-</v>
      </c>
      <c r="N707" s="170" t="str">
        <f>IFERROR(SUMIFS(#REF!,#REF!,$I707,#REF!,"&lt;="&amp;$R$2,#REF!,"&gt;="&amp;$S$2)/SUMIFS(#REF!,#REF!,$I707,#REF!,"&lt;="&amp;$R$2,#REF!,"&gt;="&amp;$S$2),"-")</f>
        <v>-</v>
      </c>
      <c r="O707" s="142"/>
      <c r="P707" s="140"/>
    </row>
    <row r="708" spans="1:16">
      <c r="A708" s="138"/>
      <c r="B708" s="142"/>
      <c r="C708" s="172" t="s">
        <v>1160</v>
      </c>
      <c r="D708" s="166" t="s">
        <v>26</v>
      </c>
      <c r="E708" s="166" t="s">
        <v>1161</v>
      </c>
      <c r="F708" s="181" t="s">
        <v>1304</v>
      </c>
      <c r="G708" s="181" t="s">
        <v>1304</v>
      </c>
      <c r="H708" s="181" t="s">
        <v>1304</v>
      </c>
      <c r="I708" s="181" t="s">
        <v>1304</v>
      </c>
      <c r="J708" s="168">
        <v>0.9</v>
      </c>
      <c r="K708" s="169" t="str">
        <f>IFERROR(SUMIFS(#REF!,#REF!,$I708,#REF!,$R$2)/SUMIFS(#REF!,#REF!,$I708,#REF!,$R$2),"-")</f>
        <v>-</v>
      </c>
      <c r="L708" s="169" t="str">
        <f>IFERROR(SUMIFS(#REF!,#REF!,$I708,#REF!,$R$7)/SUMIFS(#REF!,#REF!,$I708,#REF!,$R$7),"-")</f>
        <v>-</v>
      </c>
      <c r="M708" s="170" t="str">
        <f>IFERROR(SUMIFS(#REF!,#REF!,$I708,#REF!,$R$3)/SUMIFS(#REF!,#REF!,$I708,#REF!,$R$3),"-")</f>
        <v>-</v>
      </c>
      <c r="N708" s="170" t="str">
        <f>IFERROR(SUMIFS(#REF!,#REF!,$I708,#REF!,"&lt;="&amp;$R$2,#REF!,"&gt;="&amp;$S$2)/SUMIFS(#REF!,#REF!,$I708,#REF!,"&lt;="&amp;$R$2,#REF!,"&gt;="&amp;$S$2),"-")</f>
        <v>-</v>
      </c>
      <c r="O708" s="142"/>
      <c r="P708" s="140"/>
    </row>
    <row r="709" spans="1:16">
      <c r="A709" s="138"/>
      <c r="B709" s="142"/>
      <c r="C709" s="172" t="s">
        <v>1160</v>
      </c>
      <c r="D709" s="166" t="s">
        <v>26</v>
      </c>
      <c r="E709" s="166" t="s">
        <v>1161</v>
      </c>
      <c r="F709" s="181" t="s">
        <v>1306</v>
      </c>
      <c r="G709" s="181" t="s">
        <v>1306</v>
      </c>
      <c r="H709" s="181" t="s">
        <v>1306</v>
      </c>
      <c r="I709" s="181" t="s">
        <v>1306</v>
      </c>
      <c r="J709" s="168">
        <v>0.9</v>
      </c>
      <c r="K709" s="169" t="str">
        <f>IFERROR(SUMIFS(#REF!,#REF!,$I709,#REF!,$R$2)/SUMIFS(#REF!,#REF!,$I709,#REF!,$R$2),"-")</f>
        <v>-</v>
      </c>
      <c r="L709" s="169" t="str">
        <f>IFERROR(SUMIFS(#REF!,#REF!,$I709,#REF!,$R$7)/SUMIFS(#REF!,#REF!,$I709,#REF!,$R$7),"-")</f>
        <v>-</v>
      </c>
      <c r="M709" s="170" t="str">
        <f>IFERROR(SUMIFS(#REF!,#REF!,$I709,#REF!,$R$3)/SUMIFS(#REF!,#REF!,$I709,#REF!,$R$3),"-")</f>
        <v>-</v>
      </c>
      <c r="N709" s="170" t="str">
        <f>IFERROR(SUMIFS(#REF!,#REF!,$I709,#REF!,"&lt;="&amp;$R$2,#REF!,"&gt;="&amp;$S$2)/SUMIFS(#REF!,#REF!,$I709,#REF!,"&lt;="&amp;$R$2,#REF!,"&gt;="&amp;$S$2),"-")</f>
        <v>-</v>
      </c>
      <c r="O709" s="142"/>
      <c r="P709" s="140"/>
    </row>
    <row r="710" spans="1:16">
      <c r="A710" s="138"/>
      <c r="B710" s="142"/>
      <c r="C710" s="172" t="s">
        <v>1160</v>
      </c>
      <c r="D710" s="166" t="s">
        <v>26</v>
      </c>
      <c r="E710" s="166" t="s">
        <v>1161</v>
      </c>
      <c r="F710" s="181" t="s">
        <v>1308</v>
      </c>
      <c r="G710" s="181" t="s">
        <v>1308</v>
      </c>
      <c r="H710" s="181" t="s">
        <v>1308</v>
      </c>
      <c r="I710" s="181" t="s">
        <v>1308</v>
      </c>
      <c r="J710" s="168">
        <v>0.9</v>
      </c>
      <c r="K710" s="169" t="str">
        <f>IFERROR(SUMIFS(#REF!,#REF!,$I710,#REF!,$R$2)/SUMIFS(#REF!,#REF!,$I710,#REF!,$R$2),"-")</f>
        <v>-</v>
      </c>
      <c r="L710" s="169" t="str">
        <f>IFERROR(SUMIFS(#REF!,#REF!,$I710,#REF!,$R$7)/SUMIFS(#REF!,#REF!,$I710,#REF!,$R$7),"-")</f>
        <v>-</v>
      </c>
      <c r="M710" s="170" t="str">
        <f>IFERROR(SUMIFS(#REF!,#REF!,$I710,#REF!,$R$3)/SUMIFS(#REF!,#REF!,$I710,#REF!,$R$3),"-")</f>
        <v>-</v>
      </c>
      <c r="N710" s="170" t="str">
        <f>IFERROR(SUMIFS(#REF!,#REF!,$I710,#REF!,"&lt;="&amp;$R$2,#REF!,"&gt;="&amp;$S$2)/SUMIFS(#REF!,#REF!,$I710,#REF!,"&lt;="&amp;$R$2,#REF!,"&gt;="&amp;$S$2),"-")</f>
        <v>-</v>
      </c>
      <c r="O710" s="142"/>
      <c r="P710" s="140"/>
    </row>
    <row r="711" spans="1:16">
      <c r="A711" s="138"/>
      <c r="B711" s="142"/>
      <c r="C711" s="172" t="s">
        <v>1160</v>
      </c>
      <c r="D711" s="166" t="s">
        <v>26</v>
      </c>
      <c r="E711" s="166" t="s">
        <v>1161</v>
      </c>
      <c r="F711" s="181" t="s">
        <v>1310</v>
      </c>
      <c r="G711" s="181" t="s">
        <v>1310</v>
      </c>
      <c r="H711" s="181" t="s">
        <v>1310</v>
      </c>
      <c r="I711" s="181" t="s">
        <v>1310</v>
      </c>
      <c r="J711" s="168">
        <v>0.9</v>
      </c>
      <c r="K711" s="169" t="str">
        <f>IFERROR(SUMIFS(#REF!,#REF!,$I711,#REF!,$R$2)/SUMIFS(#REF!,#REF!,$I711,#REF!,$R$2),"-")</f>
        <v>-</v>
      </c>
      <c r="L711" s="169" t="str">
        <f>IFERROR(SUMIFS(#REF!,#REF!,$I711,#REF!,$R$7)/SUMIFS(#REF!,#REF!,$I711,#REF!,$R$7),"-")</f>
        <v>-</v>
      </c>
      <c r="M711" s="170" t="str">
        <f>IFERROR(SUMIFS(#REF!,#REF!,$I711,#REF!,$R$3)/SUMIFS(#REF!,#REF!,$I711,#REF!,$R$3),"-")</f>
        <v>-</v>
      </c>
      <c r="N711" s="170" t="str">
        <f>IFERROR(SUMIFS(#REF!,#REF!,$I711,#REF!,"&lt;="&amp;$R$2,#REF!,"&gt;="&amp;$S$2)/SUMIFS(#REF!,#REF!,$I711,#REF!,"&lt;="&amp;$R$2,#REF!,"&gt;="&amp;$S$2),"-")</f>
        <v>-</v>
      </c>
      <c r="O711" s="142"/>
      <c r="P711" s="140"/>
    </row>
    <row r="712" spans="1:16">
      <c r="A712" s="138"/>
      <c r="B712" s="142"/>
      <c r="C712" s="172" t="s">
        <v>1160</v>
      </c>
      <c r="D712" s="166" t="s">
        <v>26</v>
      </c>
      <c r="E712" s="166" t="s">
        <v>1161</v>
      </c>
      <c r="F712" s="181" t="s">
        <v>1312</v>
      </c>
      <c r="G712" s="181" t="s">
        <v>1312</v>
      </c>
      <c r="H712" s="181" t="s">
        <v>1312</v>
      </c>
      <c r="I712" s="181" t="s">
        <v>1312</v>
      </c>
      <c r="J712" s="168">
        <v>0.9</v>
      </c>
      <c r="K712" s="169" t="str">
        <f>IFERROR(SUMIFS(#REF!,#REF!,$I712,#REF!,$R$2)/SUMIFS(#REF!,#REF!,$I712,#REF!,$R$2),"-")</f>
        <v>-</v>
      </c>
      <c r="L712" s="169" t="str">
        <f>IFERROR(SUMIFS(#REF!,#REF!,$I712,#REF!,$R$7)/SUMIFS(#REF!,#REF!,$I712,#REF!,$R$7),"-")</f>
        <v>-</v>
      </c>
      <c r="M712" s="170" t="str">
        <f>IFERROR(SUMIFS(#REF!,#REF!,$I712,#REF!,$R$3)/SUMIFS(#REF!,#REF!,$I712,#REF!,$R$3),"-")</f>
        <v>-</v>
      </c>
      <c r="N712" s="170" t="str">
        <f>IFERROR(SUMIFS(#REF!,#REF!,$I712,#REF!,"&lt;="&amp;$R$2,#REF!,"&gt;="&amp;$S$2)/SUMIFS(#REF!,#REF!,$I712,#REF!,"&lt;="&amp;$R$2,#REF!,"&gt;="&amp;$S$2),"-")</f>
        <v>-</v>
      </c>
      <c r="O712" s="142"/>
      <c r="P712" s="140"/>
    </row>
    <row r="713" spans="1:16">
      <c r="A713" s="138"/>
      <c r="B713" s="142"/>
      <c r="C713" s="172" t="s">
        <v>1160</v>
      </c>
      <c r="D713" s="166" t="s">
        <v>26</v>
      </c>
      <c r="E713" s="166" t="s">
        <v>1161</v>
      </c>
      <c r="F713" s="181" t="s">
        <v>1314</v>
      </c>
      <c r="G713" s="181" t="s">
        <v>1314</v>
      </c>
      <c r="H713" s="181" t="s">
        <v>1314</v>
      </c>
      <c r="I713" s="181" t="s">
        <v>1314</v>
      </c>
      <c r="J713" s="168">
        <v>0.9</v>
      </c>
      <c r="K713" s="169" t="str">
        <f>IFERROR(SUMIFS(#REF!,#REF!,$I713,#REF!,$R$2)/SUMIFS(#REF!,#REF!,$I713,#REF!,$R$2),"-")</f>
        <v>-</v>
      </c>
      <c r="L713" s="169" t="str">
        <f>IFERROR(SUMIFS(#REF!,#REF!,$I713,#REF!,$R$7)/SUMIFS(#REF!,#REF!,$I713,#REF!,$R$7),"-")</f>
        <v>-</v>
      </c>
      <c r="M713" s="170" t="str">
        <f>IFERROR(SUMIFS(#REF!,#REF!,$I713,#REF!,$R$3)/SUMIFS(#REF!,#REF!,$I713,#REF!,$R$3),"-")</f>
        <v>-</v>
      </c>
      <c r="N713" s="170" t="str">
        <f>IFERROR(SUMIFS(#REF!,#REF!,$I713,#REF!,"&lt;="&amp;$R$2,#REF!,"&gt;="&amp;$S$2)/SUMIFS(#REF!,#REF!,$I713,#REF!,"&lt;="&amp;$R$2,#REF!,"&gt;="&amp;$S$2),"-")</f>
        <v>-</v>
      </c>
      <c r="O713" s="142"/>
      <c r="P713" s="140"/>
    </row>
    <row r="714" spans="1:16">
      <c r="A714" s="138"/>
      <c r="B714" s="142"/>
      <c r="C714" s="172" t="s">
        <v>1160</v>
      </c>
      <c r="D714" s="166" t="s">
        <v>26</v>
      </c>
      <c r="E714" s="166" t="s">
        <v>1161</v>
      </c>
      <c r="F714" s="181" t="s">
        <v>1316</v>
      </c>
      <c r="G714" s="181" t="s">
        <v>1316</v>
      </c>
      <c r="H714" s="181" t="s">
        <v>1316</v>
      </c>
      <c r="I714" s="181" t="s">
        <v>1316</v>
      </c>
      <c r="J714" s="168">
        <v>0.9</v>
      </c>
      <c r="K714" s="169" t="str">
        <f>IFERROR(SUMIFS(#REF!,#REF!,$I714,#REF!,$R$2)/SUMIFS(#REF!,#REF!,$I714,#REF!,$R$2),"-")</f>
        <v>-</v>
      </c>
      <c r="L714" s="169" t="str">
        <f>IFERROR(SUMIFS(#REF!,#REF!,$I714,#REF!,$R$7)/SUMIFS(#REF!,#REF!,$I714,#REF!,$R$7),"-")</f>
        <v>-</v>
      </c>
      <c r="M714" s="170" t="str">
        <f>IFERROR(SUMIFS(#REF!,#REF!,$I714,#REF!,$R$3)/SUMIFS(#REF!,#REF!,$I714,#REF!,$R$3),"-")</f>
        <v>-</v>
      </c>
      <c r="N714" s="170" t="str">
        <f>IFERROR(SUMIFS(#REF!,#REF!,$I714,#REF!,"&lt;="&amp;$R$2,#REF!,"&gt;="&amp;$S$2)/SUMIFS(#REF!,#REF!,$I714,#REF!,"&lt;="&amp;$R$2,#REF!,"&gt;="&amp;$S$2),"-")</f>
        <v>-</v>
      </c>
      <c r="O714" s="142"/>
      <c r="P714" s="140"/>
    </row>
    <row r="715" spans="1:16">
      <c r="A715" s="138"/>
      <c r="B715" s="142"/>
      <c r="C715" s="172" t="s">
        <v>1160</v>
      </c>
      <c r="D715" s="166" t="s">
        <v>26</v>
      </c>
      <c r="E715" s="166" t="s">
        <v>1161</v>
      </c>
      <c r="F715" s="181" t="s">
        <v>1318</v>
      </c>
      <c r="G715" s="181" t="s">
        <v>1318</v>
      </c>
      <c r="H715" s="181" t="s">
        <v>1318</v>
      </c>
      <c r="I715" s="181" t="s">
        <v>1318</v>
      </c>
      <c r="J715" s="168">
        <v>0.9</v>
      </c>
      <c r="K715" s="169" t="str">
        <f>IFERROR(SUMIFS(#REF!,#REF!,$I715,#REF!,$R$2)/SUMIFS(#REF!,#REF!,$I715,#REF!,$R$2),"-")</f>
        <v>-</v>
      </c>
      <c r="L715" s="169" t="str">
        <f>IFERROR(SUMIFS(#REF!,#REF!,$I715,#REF!,$R$7)/SUMIFS(#REF!,#REF!,$I715,#REF!,$R$7),"-")</f>
        <v>-</v>
      </c>
      <c r="M715" s="170" t="str">
        <f>IFERROR(SUMIFS(#REF!,#REF!,$I715,#REF!,$R$3)/SUMIFS(#REF!,#REF!,$I715,#REF!,$R$3),"-")</f>
        <v>-</v>
      </c>
      <c r="N715" s="170" t="str">
        <f>IFERROR(SUMIFS(#REF!,#REF!,$I715,#REF!,"&lt;="&amp;$R$2,#REF!,"&gt;="&amp;$S$2)/SUMIFS(#REF!,#REF!,$I715,#REF!,"&lt;="&amp;$R$2,#REF!,"&gt;="&amp;$S$2),"-")</f>
        <v>-</v>
      </c>
      <c r="O715" s="142"/>
      <c r="P715" s="140"/>
    </row>
    <row r="716" spans="1:16">
      <c r="A716" s="138"/>
      <c r="B716" s="142"/>
      <c r="C716" s="172" t="s">
        <v>1160</v>
      </c>
      <c r="D716" s="166" t="s">
        <v>26</v>
      </c>
      <c r="E716" s="166" t="s">
        <v>1161</v>
      </c>
      <c r="F716" s="181" t="s">
        <v>1320</v>
      </c>
      <c r="G716" s="181" t="s">
        <v>1320</v>
      </c>
      <c r="H716" s="181" t="s">
        <v>1320</v>
      </c>
      <c r="I716" s="181" t="s">
        <v>1320</v>
      </c>
      <c r="J716" s="168">
        <v>0.9</v>
      </c>
      <c r="K716" s="169" t="str">
        <f>IFERROR(SUMIFS(#REF!,#REF!,$I716,#REF!,$R$2)/SUMIFS(#REF!,#REF!,$I716,#REF!,$R$2),"-")</f>
        <v>-</v>
      </c>
      <c r="L716" s="169" t="str">
        <f>IFERROR(SUMIFS(#REF!,#REF!,$I716,#REF!,$R$7)/SUMIFS(#REF!,#REF!,$I716,#REF!,$R$7),"-")</f>
        <v>-</v>
      </c>
      <c r="M716" s="170" t="str">
        <f>IFERROR(SUMIFS(#REF!,#REF!,$I716,#REF!,$R$3)/SUMIFS(#REF!,#REF!,$I716,#REF!,$R$3),"-")</f>
        <v>-</v>
      </c>
      <c r="N716" s="170" t="str">
        <f>IFERROR(SUMIFS(#REF!,#REF!,$I716,#REF!,"&lt;="&amp;$R$2,#REF!,"&gt;="&amp;$S$2)/SUMIFS(#REF!,#REF!,$I716,#REF!,"&lt;="&amp;$R$2,#REF!,"&gt;="&amp;$S$2),"-")</f>
        <v>-</v>
      </c>
      <c r="O716" s="142"/>
      <c r="P716" s="140"/>
    </row>
    <row r="717" spans="1:16">
      <c r="A717" s="138"/>
      <c r="B717" s="142"/>
      <c r="C717" s="172" t="s">
        <v>1160</v>
      </c>
      <c r="D717" s="166" t="s">
        <v>26</v>
      </c>
      <c r="E717" s="166" t="s">
        <v>1161</v>
      </c>
      <c r="F717" s="181" t="s">
        <v>1322</v>
      </c>
      <c r="G717" s="181" t="s">
        <v>1322</v>
      </c>
      <c r="H717" s="181" t="s">
        <v>1322</v>
      </c>
      <c r="I717" s="181" t="s">
        <v>1322</v>
      </c>
      <c r="J717" s="168">
        <v>0.9</v>
      </c>
      <c r="K717" s="169" t="str">
        <f>IFERROR(SUMIFS(#REF!,#REF!,$I717,#REF!,$R$2)/SUMIFS(#REF!,#REF!,$I717,#REF!,$R$2),"-")</f>
        <v>-</v>
      </c>
      <c r="L717" s="169" t="str">
        <f>IFERROR(SUMIFS(#REF!,#REF!,$I717,#REF!,$R$7)/SUMIFS(#REF!,#REF!,$I717,#REF!,$R$7),"-")</f>
        <v>-</v>
      </c>
      <c r="M717" s="170" t="str">
        <f>IFERROR(SUMIFS(#REF!,#REF!,$I717,#REF!,$R$3)/SUMIFS(#REF!,#REF!,$I717,#REF!,$R$3),"-")</f>
        <v>-</v>
      </c>
      <c r="N717" s="170" t="str">
        <f>IFERROR(SUMIFS(#REF!,#REF!,$I717,#REF!,"&lt;="&amp;$R$2,#REF!,"&gt;="&amp;$S$2)/SUMIFS(#REF!,#REF!,$I717,#REF!,"&lt;="&amp;$R$2,#REF!,"&gt;="&amp;$S$2),"-")</f>
        <v>-</v>
      </c>
      <c r="O717" s="142"/>
      <c r="P717" s="140"/>
    </row>
    <row r="718" spans="1:16">
      <c r="A718" s="138"/>
      <c r="B718" s="142"/>
      <c r="C718" s="172" t="s">
        <v>1160</v>
      </c>
      <c r="D718" s="166" t="s">
        <v>26</v>
      </c>
      <c r="E718" s="166" t="s">
        <v>1161</v>
      </c>
      <c r="F718" s="181" t="s">
        <v>1324</v>
      </c>
      <c r="G718" s="181" t="s">
        <v>1324</v>
      </c>
      <c r="H718" s="181" t="s">
        <v>1324</v>
      </c>
      <c r="I718" s="181" t="s">
        <v>1324</v>
      </c>
      <c r="J718" s="168">
        <v>0.9</v>
      </c>
      <c r="K718" s="169" t="str">
        <f>IFERROR(SUMIFS(#REF!,#REF!,$I718,#REF!,$R$2)/SUMIFS(#REF!,#REF!,$I718,#REF!,$R$2),"-")</f>
        <v>-</v>
      </c>
      <c r="L718" s="169" t="str">
        <f>IFERROR(SUMIFS(#REF!,#REF!,$I718,#REF!,$R$7)/SUMIFS(#REF!,#REF!,$I718,#REF!,$R$7),"-")</f>
        <v>-</v>
      </c>
      <c r="M718" s="170" t="str">
        <f>IFERROR(SUMIFS(#REF!,#REF!,$I718,#REF!,$R$3)/SUMIFS(#REF!,#REF!,$I718,#REF!,$R$3),"-")</f>
        <v>-</v>
      </c>
      <c r="N718" s="170" t="str">
        <f>IFERROR(SUMIFS(#REF!,#REF!,$I718,#REF!,"&lt;="&amp;$R$2,#REF!,"&gt;="&amp;$S$2)/SUMIFS(#REF!,#REF!,$I718,#REF!,"&lt;="&amp;$R$2,#REF!,"&gt;="&amp;$S$2),"-")</f>
        <v>-</v>
      </c>
      <c r="O718" s="142"/>
      <c r="P718" s="140"/>
    </row>
    <row r="719" spans="1:16">
      <c r="A719" s="138"/>
      <c r="B719" s="142"/>
      <c r="C719" s="172" t="s">
        <v>1160</v>
      </c>
      <c r="D719" s="166" t="s">
        <v>26</v>
      </c>
      <c r="E719" s="166" t="s">
        <v>1161</v>
      </c>
      <c r="F719" s="181" t="s">
        <v>1326</v>
      </c>
      <c r="G719" s="181" t="s">
        <v>1326</v>
      </c>
      <c r="H719" s="181" t="s">
        <v>1326</v>
      </c>
      <c r="I719" s="181" t="s">
        <v>1326</v>
      </c>
      <c r="J719" s="168">
        <v>0.9</v>
      </c>
      <c r="K719" s="169" t="str">
        <f>IFERROR(SUMIFS(#REF!,#REF!,$I719,#REF!,$R$2)/SUMIFS(#REF!,#REF!,$I719,#REF!,$R$2),"-")</f>
        <v>-</v>
      </c>
      <c r="L719" s="169" t="str">
        <f>IFERROR(SUMIFS(#REF!,#REF!,$I719,#REF!,$R$7)/SUMIFS(#REF!,#REF!,$I719,#REF!,$R$7),"-")</f>
        <v>-</v>
      </c>
      <c r="M719" s="170" t="str">
        <f>IFERROR(SUMIFS(#REF!,#REF!,$I719,#REF!,$R$3)/SUMIFS(#REF!,#REF!,$I719,#REF!,$R$3),"-")</f>
        <v>-</v>
      </c>
      <c r="N719" s="170" t="str">
        <f>IFERROR(SUMIFS(#REF!,#REF!,$I719,#REF!,"&lt;="&amp;$R$2,#REF!,"&gt;="&amp;$S$2)/SUMIFS(#REF!,#REF!,$I719,#REF!,"&lt;="&amp;$R$2,#REF!,"&gt;="&amp;$S$2),"-")</f>
        <v>-</v>
      </c>
      <c r="O719" s="142"/>
      <c r="P719" s="140"/>
    </row>
    <row r="720" spans="1:16">
      <c r="A720" s="138"/>
      <c r="B720" s="142"/>
      <c r="C720" s="172" t="s">
        <v>1160</v>
      </c>
      <c r="D720" s="166" t="s">
        <v>26</v>
      </c>
      <c r="E720" s="166" t="s">
        <v>1161</v>
      </c>
      <c r="F720" s="181" t="s">
        <v>1328</v>
      </c>
      <c r="G720" s="181" t="s">
        <v>1328</v>
      </c>
      <c r="H720" s="181" t="s">
        <v>1328</v>
      </c>
      <c r="I720" s="181" t="s">
        <v>1328</v>
      </c>
      <c r="J720" s="168">
        <v>0.9</v>
      </c>
      <c r="K720" s="169" t="str">
        <f>IFERROR(SUMIFS(#REF!,#REF!,$I720,#REF!,$R$2)/SUMIFS(#REF!,#REF!,$I720,#REF!,$R$2),"-")</f>
        <v>-</v>
      </c>
      <c r="L720" s="169" t="str">
        <f>IFERROR(SUMIFS(#REF!,#REF!,$I720,#REF!,$R$7)/SUMIFS(#REF!,#REF!,$I720,#REF!,$R$7),"-")</f>
        <v>-</v>
      </c>
      <c r="M720" s="170" t="str">
        <f>IFERROR(SUMIFS(#REF!,#REF!,$I720,#REF!,$R$3)/SUMIFS(#REF!,#REF!,$I720,#REF!,$R$3),"-")</f>
        <v>-</v>
      </c>
      <c r="N720" s="170" t="str">
        <f>IFERROR(SUMIFS(#REF!,#REF!,$I720,#REF!,"&lt;="&amp;$R$2,#REF!,"&gt;="&amp;$S$2)/SUMIFS(#REF!,#REF!,$I720,#REF!,"&lt;="&amp;$R$2,#REF!,"&gt;="&amp;$S$2),"-")</f>
        <v>-</v>
      </c>
      <c r="O720" s="142"/>
      <c r="P720" s="140"/>
    </row>
    <row r="721" spans="1:16">
      <c r="A721" s="138"/>
      <c r="B721" s="142"/>
      <c r="C721" s="172" t="s">
        <v>1160</v>
      </c>
      <c r="D721" s="166" t="s">
        <v>26</v>
      </c>
      <c r="E721" s="166" t="s">
        <v>1161</v>
      </c>
      <c r="F721" s="181" t="s">
        <v>1330</v>
      </c>
      <c r="G721" s="181" t="s">
        <v>1330</v>
      </c>
      <c r="H721" s="181" t="s">
        <v>1330</v>
      </c>
      <c r="I721" s="181" t="s">
        <v>1330</v>
      </c>
      <c r="J721" s="168">
        <v>0.9</v>
      </c>
      <c r="K721" s="169" t="str">
        <f>IFERROR(SUMIFS(#REF!,#REF!,$I721,#REF!,$R$2)/SUMIFS(#REF!,#REF!,$I721,#REF!,$R$2),"-")</f>
        <v>-</v>
      </c>
      <c r="L721" s="169" t="str">
        <f>IFERROR(SUMIFS(#REF!,#REF!,$I721,#REF!,$R$7)/SUMIFS(#REF!,#REF!,$I721,#REF!,$R$7),"-")</f>
        <v>-</v>
      </c>
      <c r="M721" s="170" t="str">
        <f>IFERROR(SUMIFS(#REF!,#REF!,$I721,#REF!,$R$3)/SUMIFS(#REF!,#REF!,$I721,#REF!,$R$3),"-")</f>
        <v>-</v>
      </c>
      <c r="N721" s="170" t="str">
        <f>IFERROR(SUMIFS(#REF!,#REF!,$I721,#REF!,"&lt;="&amp;$R$2,#REF!,"&gt;="&amp;$S$2)/SUMIFS(#REF!,#REF!,$I721,#REF!,"&lt;="&amp;$R$2,#REF!,"&gt;="&amp;$S$2),"-")</f>
        <v>-</v>
      </c>
      <c r="O721" s="142"/>
      <c r="P721" s="140"/>
    </row>
    <row r="722" spans="1:16">
      <c r="A722" s="138"/>
      <c r="B722" s="142"/>
      <c r="C722" s="172" t="s">
        <v>1160</v>
      </c>
      <c r="D722" s="166" t="s">
        <v>26</v>
      </c>
      <c r="E722" s="166" t="s">
        <v>1161</v>
      </c>
      <c r="F722" s="181" t="s">
        <v>1332</v>
      </c>
      <c r="G722" s="181" t="s">
        <v>1332</v>
      </c>
      <c r="H722" s="181" t="s">
        <v>1332</v>
      </c>
      <c r="I722" s="181" t="s">
        <v>1332</v>
      </c>
      <c r="J722" s="168">
        <v>0.9</v>
      </c>
      <c r="K722" s="169" t="str">
        <f>IFERROR(SUMIFS(#REF!,#REF!,$I722,#REF!,$R$2)/SUMIFS(#REF!,#REF!,$I722,#REF!,$R$2),"-")</f>
        <v>-</v>
      </c>
      <c r="L722" s="169" t="str">
        <f>IFERROR(SUMIFS(#REF!,#REF!,$I722,#REF!,$R$7)/SUMIFS(#REF!,#REF!,$I722,#REF!,$R$7),"-")</f>
        <v>-</v>
      </c>
      <c r="M722" s="170" t="str">
        <f>IFERROR(SUMIFS(#REF!,#REF!,$I722,#REF!,$R$3)/SUMIFS(#REF!,#REF!,$I722,#REF!,$R$3),"-")</f>
        <v>-</v>
      </c>
      <c r="N722" s="170" t="str">
        <f>IFERROR(SUMIFS(#REF!,#REF!,$I722,#REF!,"&lt;="&amp;$R$2,#REF!,"&gt;="&amp;$S$2)/SUMIFS(#REF!,#REF!,$I722,#REF!,"&lt;="&amp;$R$2,#REF!,"&gt;="&amp;$S$2),"-")</f>
        <v>-</v>
      </c>
      <c r="O722" s="142"/>
      <c r="P722" s="140"/>
    </row>
    <row r="723" spans="1:16">
      <c r="A723" s="138"/>
      <c r="B723" s="142"/>
      <c r="C723" s="172" t="s">
        <v>1160</v>
      </c>
      <c r="D723" s="166" t="s">
        <v>26</v>
      </c>
      <c r="E723" s="166" t="s">
        <v>1161</v>
      </c>
      <c r="F723" s="181" t="s">
        <v>1334</v>
      </c>
      <c r="G723" s="181" t="s">
        <v>1334</v>
      </c>
      <c r="H723" s="181" t="s">
        <v>1334</v>
      </c>
      <c r="I723" s="181" t="s">
        <v>1334</v>
      </c>
      <c r="J723" s="168">
        <v>0.9</v>
      </c>
      <c r="K723" s="169" t="str">
        <f>IFERROR(SUMIFS(#REF!,#REF!,$I723,#REF!,$R$2)/SUMIFS(#REF!,#REF!,$I723,#REF!,$R$2),"-")</f>
        <v>-</v>
      </c>
      <c r="L723" s="169" t="str">
        <f>IFERROR(SUMIFS(#REF!,#REF!,$I723,#REF!,$R$7)/SUMIFS(#REF!,#REF!,$I723,#REF!,$R$7),"-")</f>
        <v>-</v>
      </c>
      <c r="M723" s="170" t="str">
        <f>IFERROR(SUMIFS(#REF!,#REF!,$I723,#REF!,$R$3)/SUMIFS(#REF!,#REF!,$I723,#REF!,$R$3),"-")</f>
        <v>-</v>
      </c>
      <c r="N723" s="170" t="str">
        <f>IFERROR(SUMIFS(#REF!,#REF!,$I723,#REF!,"&lt;="&amp;$R$2,#REF!,"&gt;="&amp;$S$2)/SUMIFS(#REF!,#REF!,$I723,#REF!,"&lt;="&amp;$R$2,#REF!,"&gt;="&amp;$S$2),"-")</f>
        <v>-</v>
      </c>
      <c r="O723" s="142"/>
      <c r="P723" s="140"/>
    </row>
    <row r="724" spans="1:16">
      <c r="A724" s="138"/>
      <c r="B724" s="142"/>
      <c r="C724" s="172" t="s">
        <v>1160</v>
      </c>
      <c r="D724" s="166" t="s">
        <v>26</v>
      </c>
      <c r="E724" s="166" t="s">
        <v>1161</v>
      </c>
      <c r="F724" s="181" t="s">
        <v>1336</v>
      </c>
      <c r="G724" s="181" t="s">
        <v>1336</v>
      </c>
      <c r="H724" s="181" t="s">
        <v>1336</v>
      </c>
      <c r="I724" s="181" t="s">
        <v>1336</v>
      </c>
      <c r="J724" s="168">
        <v>0.9</v>
      </c>
      <c r="K724" s="169" t="str">
        <f>IFERROR(SUMIFS(#REF!,#REF!,$I724,#REF!,$R$2)/SUMIFS(#REF!,#REF!,$I724,#REF!,$R$2),"-")</f>
        <v>-</v>
      </c>
      <c r="L724" s="169" t="str">
        <f>IFERROR(SUMIFS(#REF!,#REF!,$I724,#REF!,$R$7)/SUMIFS(#REF!,#REF!,$I724,#REF!,$R$7),"-")</f>
        <v>-</v>
      </c>
      <c r="M724" s="170" t="str">
        <f>IFERROR(SUMIFS(#REF!,#REF!,$I724,#REF!,$R$3)/SUMIFS(#REF!,#REF!,$I724,#REF!,$R$3),"-")</f>
        <v>-</v>
      </c>
      <c r="N724" s="170" t="str">
        <f>IFERROR(SUMIFS(#REF!,#REF!,$I724,#REF!,"&lt;="&amp;$R$2,#REF!,"&gt;="&amp;$S$2)/SUMIFS(#REF!,#REF!,$I724,#REF!,"&lt;="&amp;$R$2,#REF!,"&gt;="&amp;$S$2),"-")</f>
        <v>-</v>
      </c>
      <c r="O724" s="142"/>
      <c r="P724" s="140"/>
    </row>
    <row r="725" spans="1:16">
      <c r="A725" s="138"/>
      <c r="B725" s="142"/>
      <c r="C725" s="172" t="s">
        <v>1160</v>
      </c>
      <c r="D725" s="166" t="s">
        <v>26</v>
      </c>
      <c r="E725" s="166" t="s">
        <v>1161</v>
      </c>
      <c r="F725" s="181" t="s">
        <v>1338</v>
      </c>
      <c r="G725" s="181" t="s">
        <v>1338</v>
      </c>
      <c r="H725" s="181" t="s">
        <v>1338</v>
      </c>
      <c r="I725" s="181" t="s">
        <v>1338</v>
      </c>
      <c r="J725" s="168">
        <v>0.9</v>
      </c>
      <c r="K725" s="169" t="str">
        <f>IFERROR(SUMIFS(#REF!,#REF!,$I725,#REF!,$R$2)/SUMIFS(#REF!,#REF!,$I725,#REF!,$R$2),"-")</f>
        <v>-</v>
      </c>
      <c r="L725" s="169" t="str">
        <f>IFERROR(SUMIFS(#REF!,#REF!,$I725,#REF!,$R$7)/SUMIFS(#REF!,#REF!,$I725,#REF!,$R$7),"-")</f>
        <v>-</v>
      </c>
      <c r="M725" s="170" t="str">
        <f>IFERROR(SUMIFS(#REF!,#REF!,$I725,#REF!,$R$3)/SUMIFS(#REF!,#REF!,$I725,#REF!,$R$3),"-")</f>
        <v>-</v>
      </c>
      <c r="N725" s="170" t="str">
        <f>IFERROR(SUMIFS(#REF!,#REF!,$I725,#REF!,"&lt;="&amp;$R$2,#REF!,"&gt;="&amp;$S$2)/SUMIFS(#REF!,#REF!,$I725,#REF!,"&lt;="&amp;$R$2,#REF!,"&gt;="&amp;$S$2),"-")</f>
        <v>-</v>
      </c>
      <c r="O725" s="142"/>
      <c r="P725" s="140"/>
    </row>
    <row r="726" spans="1:16">
      <c r="A726" s="138"/>
      <c r="B726" s="142"/>
      <c r="C726" s="172" t="s">
        <v>1160</v>
      </c>
      <c r="D726" s="166" t="s">
        <v>26</v>
      </c>
      <c r="E726" s="166" t="s">
        <v>1161</v>
      </c>
      <c r="F726" s="181" t="s">
        <v>1340</v>
      </c>
      <c r="G726" s="181" t="s">
        <v>1340</v>
      </c>
      <c r="H726" s="181" t="s">
        <v>1340</v>
      </c>
      <c r="I726" s="181" t="s">
        <v>1340</v>
      </c>
      <c r="J726" s="168">
        <v>0.9</v>
      </c>
      <c r="K726" s="169" t="str">
        <f>IFERROR(SUMIFS(#REF!,#REF!,$I726,#REF!,$R$2)/SUMIFS(#REF!,#REF!,$I726,#REF!,$R$2),"-")</f>
        <v>-</v>
      </c>
      <c r="L726" s="169" t="str">
        <f>IFERROR(SUMIFS(#REF!,#REF!,$I726,#REF!,$R$7)/SUMIFS(#REF!,#REF!,$I726,#REF!,$R$7),"-")</f>
        <v>-</v>
      </c>
      <c r="M726" s="170" t="str">
        <f>IFERROR(SUMIFS(#REF!,#REF!,$I726,#REF!,$R$3)/SUMIFS(#REF!,#REF!,$I726,#REF!,$R$3),"-")</f>
        <v>-</v>
      </c>
      <c r="N726" s="170" t="str">
        <f>IFERROR(SUMIFS(#REF!,#REF!,$I726,#REF!,"&lt;="&amp;$R$2,#REF!,"&gt;="&amp;$S$2)/SUMIFS(#REF!,#REF!,$I726,#REF!,"&lt;="&amp;$R$2,#REF!,"&gt;="&amp;$S$2),"-")</f>
        <v>-</v>
      </c>
      <c r="O726" s="142"/>
      <c r="P726" s="140"/>
    </row>
    <row r="727" spans="1:16">
      <c r="A727" s="138"/>
      <c r="B727" s="142"/>
      <c r="C727" s="172" t="s">
        <v>1160</v>
      </c>
      <c r="D727" s="166" t="s">
        <v>26</v>
      </c>
      <c r="E727" s="166" t="s">
        <v>1161</v>
      </c>
      <c r="F727" s="181" t="s">
        <v>1342</v>
      </c>
      <c r="G727" s="181" t="s">
        <v>1342</v>
      </c>
      <c r="H727" s="181" t="s">
        <v>1342</v>
      </c>
      <c r="I727" s="181" t="s">
        <v>1342</v>
      </c>
      <c r="J727" s="168">
        <v>0.9</v>
      </c>
      <c r="K727" s="169" t="str">
        <f>IFERROR(SUMIFS(#REF!,#REF!,$I727,#REF!,$R$2)/SUMIFS(#REF!,#REF!,$I727,#REF!,$R$2),"-")</f>
        <v>-</v>
      </c>
      <c r="L727" s="169" t="str">
        <f>IFERROR(SUMIFS(#REF!,#REF!,$I727,#REF!,$R$7)/SUMIFS(#REF!,#REF!,$I727,#REF!,$R$7),"-")</f>
        <v>-</v>
      </c>
      <c r="M727" s="170" t="str">
        <f>IFERROR(SUMIFS(#REF!,#REF!,$I727,#REF!,$R$3)/SUMIFS(#REF!,#REF!,$I727,#REF!,$R$3),"-")</f>
        <v>-</v>
      </c>
      <c r="N727" s="170" t="str">
        <f>IFERROR(SUMIFS(#REF!,#REF!,$I727,#REF!,"&lt;="&amp;$R$2,#REF!,"&gt;="&amp;$S$2)/SUMIFS(#REF!,#REF!,$I727,#REF!,"&lt;="&amp;$R$2,#REF!,"&gt;="&amp;$S$2),"-")</f>
        <v>-</v>
      </c>
      <c r="O727" s="142"/>
      <c r="P727" s="140"/>
    </row>
    <row r="728" spans="1:16">
      <c r="A728" s="138"/>
      <c r="B728" s="142"/>
      <c r="C728" s="172" t="s">
        <v>1160</v>
      </c>
      <c r="D728" s="166" t="s">
        <v>26</v>
      </c>
      <c r="E728" s="166" t="s">
        <v>1161</v>
      </c>
      <c r="F728" s="181" t="s">
        <v>1344</v>
      </c>
      <c r="G728" s="181" t="s">
        <v>1344</v>
      </c>
      <c r="H728" s="181" t="s">
        <v>1344</v>
      </c>
      <c r="I728" s="181" t="s">
        <v>1344</v>
      </c>
      <c r="J728" s="168">
        <v>0.9</v>
      </c>
      <c r="K728" s="169" t="str">
        <f>IFERROR(SUMIFS(#REF!,#REF!,$I728,#REF!,$R$2)/SUMIFS(#REF!,#REF!,$I728,#REF!,$R$2),"-")</f>
        <v>-</v>
      </c>
      <c r="L728" s="169" t="str">
        <f>IFERROR(SUMIFS(#REF!,#REF!,$I728,#REF!,$R$7)/SUMIFS(#REF!,#REF!,$I728,#REF!,$R$7),"-")</f>
        <v>-</v>
      </c>
      <c r="M728" s="170" t="str">
        <f>IFERROR(SUMIFS(#REF!,#REF!,$I728,#REF!,$R$3)/SUMIFS(#REF!,#REF!,$I728,#REF!,$R$3),"-")</f>
        <v>-</v>
      </c>
      <c r="N728" s="170" t="str">
        <f>IFERROR(SUMIFS(#REF!,#REF!,$I728,#REF!,"&lt;="&amp;$R$2,#REF!,"&gt;="&amp;$S$2)/SUMIFS(#REF!,#REF!,$I728,#REF!,"&lt;="&amp;$R$2,#REF!,"&gt;="&amp;$S$2),"-")</f>
        <v>-</v>
      </c>
      <c r="O728" s="142"/>
      <c r="P728" s="140"/>
    </row>
    <row r="729" spans="1:16">
      <c r="A729" s="138"/>
      <c r="B729" s="142"/>
      <c r="C729" s="172" t="s">
        <v>1160</v>
      </c>
      <c r="D729" s="166" t="s">
        <v>26</v>
      </c>
      <c r="E729" s="166" t="s">
        <v>1161</v>
      </c>
      <c r="F729" s="181" t="s">
        <v>1346</v>
      </c>
      <c r="G729" s="181" t="s">
        <v>1346</v>
      </c>
      <c r="H729" s="181" t="s">
        <v>1346</v>
      </c>
      <c r="I729" s="181" t="s">
        <v>1346</v>
      </c>
      <c r="J729" s="168">
        <v>0.9</v>
      </c>
      <c r="K729" s="169" t="str">
        <f>IFERROR(SUMIFS(#REF!,#REF!,$I729,#REF!,$R$2)/SUMIFS(#REF!,#REF!,$I729,#REF!,$R$2),"-")</f>
        <v>-</v>
      </c>
      <c r="L729" s="169" t="str">
        <f>IFERROR(SUMIFS(#REF!,#REF!,$I729,#REF!,$R$7)/SUMIFS(#REF!,#REF!,$I729,#REF!,$R$7),"-")</f>
        <v>-</v>
      </c>
      <c r="M729" s="170" t="str">
        <f>IFERROR(SUMIFS(#REF!,#REF!,$I729,#REF!,$R$3)/SUMIFS(#REF!,#REF!,$I729,#REF!,$R$3),"-")</f>
        <v>-</v>
      </c>
      <c r="N729" s="170" t="str">
        <f>IFERROR(SUMIFS(#REF!,#REF!,$I729,#REF!,"&lt;="&amp;$R$2,#REF!,"&gt;="&amp;$S$2)/SUMIFS(#REF!,#REF!,$I729,#REF!,"&lt;="&amp;$R$2,#REF!,"&gt;="&amp;$S$2),"-")</f>
        <v>-</v>
      </c>
      <c r="O729" s="142"/>
      <c r="P729" s="140"/>
    </row>
    <row r="730" spans="1:16">
      <c r="A730" s="138"/>
      <c r="B730" s="142"/>
      <c r="C730" s="172" t="s">
        <v>1160</v>
      </c>
      <c r="D730" s="166" t="s">
        <v>26</v>
      </c>
      <c r="E730" s="166" t="s">
        <v>1161</v>
      </c>
      <c r="F730" s="181" t="s">
        <v>1348</v>
      </c>
      <c r="G730" s="181" t="s">
        <v>1348</v>
      </c>
      <c r="H730" s="181" t="s">
        <v>1348</v>
      </c>
      <c r="I730" s="181" t="s">
        <v>1348</v>
      </c>
      <c r="J730" s="168">
        <v>0.9</v>
      </c>
      <c r="K730" s="169" t="str">
        <f>IFERROR(SUMIFS(#REF!,#REF!,$I730,#REF!,$R$2)/SUMIFS(#REF!,#REF!,$I730,#REF!,$R$2),"-")</f>
        <v>-</v>
      </c>
      <c r="L730" s="169" t="str">
        <f>IFERROR(SUMIFS(#REF!,#REF!,$I730,#REF!,$R$7)/SUMIFS(#REF!,#REF!,$I730,#REF!,$R$7),"-")</f>
        <v>-</v>
      </c>
      <c r="M730" s="170" t="str">
        <f>IFERROR(SUMIFS(#REF!,#REF!,$I730,#REF!,$R$3)/SUMIFS(#REF!,#REF!,$I730,#REF!,$R$3),"-")</f>
        <v>-</v>
      </c>
      <c r="N730" s="170" t="str">
        <f>IFERROR(SUMIFS(#REF!,#REF!,$I730,#REF!,"&lt;="&amp;$R$2,#REF!,"&gt;="&amp;$S$2)/SUMIFS(#REF!,#REF!,$I730,#REF!,"&lt;="&amp;$R$2,#REF!,"&gt;="&amp;$S$2),"-")</f>
        <v>-</v>
      </c>
      <c r="O730" s="142"/>
      <c r="P730" s="140"/>
    </row>
    <row r="731" spans="1:16">
      <c r="A731" s="138"/>
      <c r="B731" s="142"/>
      <c r="C731" s="172" t="s">
        <v>1160</v>
      </c>
      <c r="D731" s="166" t="s">
        <v>26</v>
      </c>
      <c r="E731" s="166" t="s">
        <v>1161</v>
      </c>
      <c r="F731" s="181" t="s">
        <v>1350</v>
      </c>
      <c r="G731" s="181" t="s">
        <v>1350</v>
      </c>
      <c r="H731" s="181" t="s">
        <v>1350</v>
      </c>
      <c r="I731" s="181" t="s">
        <v>1350</v>
      </c>
      <c r="J731" s="168">
        <v>0.9</v>
      </c>
      <c r="K731" s="169" t="str">
        <f>IFERROR(SUMIFS(#REF!,#REF!,$I731,#REF!,$R$2)/SUMIFS(#REF!,#REF!,$I731,#REF!,$R$2),"-")</f>
        <v>-</v>
      </c>
      <c r="L731" s="169" t="str">
        <f>IFERROR(SUMIFS(#REF!,#REF!,$I731,#REF!,$R$7)/SUMIFS(#REF!,#REF!,$I731,#REF!,$R$7),"-")</f>
        <v>-</v>
      </c>
      <c r="M731" s="170" t="str">
        <f>IFERROR(SUMIFS(#REF!,#REF!,$I731,#REF!,$R$3)/SUMIFS(#REF!,#REF!,$I731,#REF!,$R$3),"-")</f>
        <v>-</v>
      </c>
      <c r="N731" s="170" t="str">
        <f>IFERROR(SUMIFS(#REF!,#REF!,$I731,#REF!,"&lt;="&amp;$R$2,#REF!,"&gt;="&amp;$S$2)/SUMIFS(#REF!,#REF!,$I731,#REF!,"&lt;="&amp;$R$2,#REF!,"&gt;="&amp;$S$2),"-")</f>
        <v>-</v>
      </c>
      <c r="O731" s="142"/>
      <c r="P731" s="140"/>
    </row>
    <row r="732" spans="1:16">
      <c r="A732" s="138"/>
      <c r="B732" s="142"/>
      <c r="C732" s="172" t="s">
        <v>1160</v>
      </c>
      <c r="D732" s="166" t="s">
        <v>26</v>
      </c>
      <c r="E732" s="166" t="s">
        <v>1161</v>
      </c>
      <c r="F732" s="181" t="s">
        <v>1352</v>
      </c>
      <c r="G732" s="181" t="s">
        <v>1352</v>
      </c>
      <c r="H732" s="181" t="s">
        <v>1352</v>
      </c>
      <c r="I732" s="181" t="s">
        <v>1352</v>
      </c>
      <c r="J732" s="168">
        <v>0.9</v>
      </c>
      <c r="K732" s="169" t="str">
        <f>IFERROR(SUMIFS(#REF!,#REF!,$I732,#REF!,$R$2)/SUMIFS(#REF!,#REF!,$I732,#REF!,$R$2),"-")</f>
        <v>-</v>
      </c>
      <c r="L732" s="169" t="str">
        <f>IFERROR(SUMIFS(#REF!,#REF!,$I732,#REF!,$R$7)/SUMIFS(#REF!,#REF!,$I732,#REF!,$R$7),"-")</f>
        <v>-</v>
      </c>
      <c r="M732" s="170" t="str">
        <f>IFERROR(SUMIFS(#REF!,#REF!,$I732,#REF!,$R$3)/SUMIFS(#REF!,#REF!,$I732,#REF!,$R$3),"-")</f>
        <v>-</v>
      </c>
      <c r="N732" s="170" t="str">
        <f>IFERROR(SUMIFS(#REF!,#REF!,$I732,#REF!,"&lt;="&amp;$R$2,#REF!,"&gt;="&amp;$S$2)/SUMIFS(#REF!,#REF!,$I732,#REF!,"&lt;="&amp;$R$2,#REF!,"&gt;="&amp;$S$2),"-")</f>
        <v>-</v>
      </c>
      <c r="O732" s="142"/>
      <c r="P732" s="140"/>
    </row>
    <row r="733" spans="1:16">
      <c r="A733" s="138"/>
      <c r="B733" s="142"/>
      <c r="C733" s="172" t="s">
        <v>1160</v>
      </c>
      <c r="D733" s="166" t="s">
        <v>26</v>
      </c>
      <c r="E733" s="166" t="s">
        <v>1161</v>
      </c>
      <c r="F733" s="181" t="s">
        <v>1354</v>
      </c>
      <c r="G733" s="181" t="s">
        <v>1354</v>
      </c>
      <c r="H733" s="181" t="s">
        <v>1354</v>
      </c>
      <c r="I733" s="181" t="s">
        <v>1354</v>
      </c>
      <c r="J733" s="168">
        <v>0.9</v>
      </c>
      <c r="K733" s="169" t="str">
        <f>IFERROR(SUMIFS(#REF!,#REF!,$I733,#REF!,$R$2)/SUMIFS(#REF!,#REF!,$I733,#REF!,$R$2),"-")</f>
        <v>-</v>
      </c>
      <c r="L733" s="169" t="str">
        <f>IFERROR(SUMIFS(#REF!,#REF!,$I733,#REF!,$R$7)/SUMIFS(#REF!,#REF!,$I733,#REF!,$R$7),"-")</f>
        <v>-</v>
      </c>
      <c r="M733" s="170" t="str">
        <f>IFERROR(SUMIFS(#REF!,#REF!,$I733,#REF!,$R$3)/SUMIFS(#REF!,#REF!,$I733,#REF!,$R$3),"-")</f>
        <v>-</v>
      </c>
      <c r="N733" s="170" t="str">
        <f>IFERROR(SUMIFS(#REF!,#REF!,$I733,#REF!,"&lt;="&amp;$R$2,#REF!,"&gt;="&amp;$S$2)/SUMIFS(#REF!,#REF!,$I733,#REF!,"&lt;="&amp;$R$2,#REF!,"&gt;="&amp;$S$2),"-")</f>
        <v>-</v>
      </c>
      <c r="O733" s="142"/>
      <c r="P733" s="140"/>
    </row>
    <row r="734" spans="1:16">
      <c r="A734" s="138"/>
      <c r="B734" s="142"/>
      <c r="C734" s="172" t="s">
        <v>1160</v>
      </c>
      <c r="D734" s="166" t="s">
        <v>26</v>
      </c>
      <c r="E734" s="166" t="s">
        <v>1161</v>
      </c>
      <c r="F734" s="181" t="s">
        <v>1356</v>
      </c>
      <c r="G734" s="181" t="s">
        <v>1356</v>
      </c>
      <c r="H734" s="181" t="s">
        <v>1356</v>
      </c>
      <c r="I734" s="181" t="s">
        <v>1356</v>
      </c>
      <c r="J734" s="168">
        <v>0.9</v>
      </c>
      <c r="K734" s="169" t="str">
        <f>IFERROR(SUMIFS(#REF!,#REF!,$I734,#REF!,$R$2)/SUMIFS(#REF!,#REF!,$I734,#REF!,$R$2),"-")</f>
        <v>-</v>
      </c>
      <c r="L734" s="169" t="str">
        <f>IFERROR(SUMIFS(#REF!,#REF!,$I734,#REF!,$R$7)/SUMIFS(#REF!,#REF!,$I734,#REF!,$R$7),"-")</f>
        <v>-</v>
      </c>
      <c r="M734" s="170" t="str">
        <f>IFERROR(SUMIFS(#REF!,#REF!,$I734,#REF!,$R$3)/SUMIFS(#REF!,#REF!,$I734,#REF!,$R$3),"-")</f>
        <v>-</v>
      </c>
      <c r="N734" s="170" t="str">
        <f>IFERROR(SUMIFS(#REF!,#REF!,$I734,#REF!,"&lt;="&amp;$R$2,#REF!,"&gt;="&amp;$S$2)/SUMIFS(#REF!,#REF!,$I734,#REF!,"&lt;="&amp;$R$2,#REF!,"&gt;="&amp;$S$2),"-")</f>
        <v>-</v>
      </c>
      <c r="O734" s="142"/>
      <c r="P734" s="140"/>
    </row>
    <row r="735" spans="1:16">
      <c r="A735" s="138"/>
      <c r="B735" s="142"/>
      <c r="C735" s="172" t="s">
        <v>1160</v>
      </c>
      <c r="D735" s="166" t="s">
        <v>26</v>
      </c>
      <c r="E735" s="166" t="s">
        <v>1161</v>
      </c>
      <c r="F735" s="181" t="s">
        <v>1358</v>
      </c>
      <c r="G735" s="181" t="s">
        <v>1358</v>
      </c>
      <c r="H735" s="181" t="s">
        <v>1358</v>
      </c>
      <c r="I735" s="181" t="s">
        <v>1358</v>
      </c>
      <c r="J735" s="168">
        <v>0.9</v>
      </c>
      <c r="K735" s="169" t="str">
        <f>IFERROR(SUMIFS(#REF!,#REF!,$I735,#REF!,$R$2)/SUMIFS(#REF!,#REF!,$I735,#REF!,$R$2),"-")</f>
        <v>-</v>
      </c>
      <c r="L735" s="169" t="str">
        <f>IFERROR(SUMIFS(#REF!,#REF!,$I735,#REF!,$R$7)/SUMIFS(#REF!,#REF!,$I735,#REF!,$R$7),"-")</f>
        <v>-</v>
      </c>
      <c r="M735" s="170" t="str">
        <f>IFERROR(SUMIFS(#REF!,#REF!,$I735,#REF!,$R$3)/SUMIFS(#REF!,#REF!,$I735,#REF!,$R$3),"-")</f>
        <v>-</v>
      </c>
      <c r="N735" s="170" t="str">
        <f>IFERROR(SUMIFS(#REF!,#REF!,$I735,#REF!,"&lt;="&amp;$R$2,#REF!,"&gt;="&amp;$S$2)/SUMIFS(#REF!,#REF!,$I735,#REF!,"&lt;="&amp;$R$2,#REF!,"&gt;="&amp;$S$2),"-")</f>
        <v>-</v>
      </c>
      <c r="O735" s="142"/>
      <c r="P735" s="140"/>
    </row>
    <row r="736" spans="1:16">
      <c r="A736" s="138"/>
      <c r="B736" s="142"/>
      <c r="C736" s="172" t="s">
        <v>1160</v>
      </c>
      <c r="D736" s="166" t="s">
        <v>26</v>
      </c>
      <c r="E736" s="166" t="s">
        <v>1161</v>
      </c>
      <c r="F736" s="181" t="s">
        <v>1360</v>
      </c>
      <c r="G736" s="181" t="s">
        <v>1360</v>
      </c>
      <c r="H736" s="181" t="s">
        <v>1360</v>
      </c>
      <c r="I736" s="181" t="s">
        <v>1360</v>
      </c>
      <c r="J736" s="168">
        <v>0.9</v>
      </c>
      <c r="K736" s="169" t="str">
        <f>IFERROR(SUMIFS(#REF!,#REF!,$I736,#REF!,$R$2)/SUMIFS(#REF!,#REF!,$I736,#REF!,$R$2),"-")</f>
        <v>-</v>
      </c>
      <c r="L736" s="169" t="str">
        <f>IFERROR(SUMIFS(#REF!,#REF!,$I736,#REF!,$R$7)/SUMIFS(#REF!,#REF!,$I736,#REF!,$R$7),"-")</f>
        <v>-</v>
      </c>
      <c r="M736" s="170" t="str">
        <f>IFERROR(SUMIFS(#REF!,#REF!,$I736,#REF!,$R$3)/SUMIFS(#REF!,#REF!,$I736,#REF!,$R$3),"-")</f>
        <v>-</v>
      </c>
      <c r="N736" s="170" t="str">
        <f>IFERROR(SUMIFS(#REF!,#REF!,$I736,#REF!,"&lt;="&amp;$R$2,#REF!,"&gt;="&amp;$S$2)/SUMIFS(#REF!,#REF!,$I736,#REF!,"&lt;="&amp;$R$2,#REF!,"&gt;="&amp;$S$2),"-")</f>
        <v>-</v>
      </c>
      <c r="O736" s="142"/>
      <c r="P736" s="140"/>
    </row>
    <row r="737" spans="1:16">
      <c r="A737" s="138"/>
      <c r="B737" s="142"/>
      <c r="C737" s="172" t="s">
        <v>1160</v>
      </c>
      <c r="D737" s="166" t="s">
        <v>26</v>
      </c>
      <c r="E737" s="166" t="s">
        <v>1161</v>
      </c>
      <c r="F737" s="181" t="s">
        <v>1362</v>
      </c>
      <c r="G737" s="181" t="s">
        <v>1362</v>
      </c>
      <c r="H737" s="181" t="s">
        <v>1362</v>
      </c>
      <c r="I737" s="181" t="s">
        <v>1362</v>
      </c>
      <c r="J737" s="168">
        <v>0.9</v>
      </c>
      <c r="K737" s="169" t="str">
        <f>IFERROR(SUMIFS(#REF!,#REF!,$I737,#REF!,$R$2)/SUMIFS(#REF!,#REF!,$I737,#REF!,$R$2),"-")</f>
        <v>-</v>
      </c>
      <c r="L737" s="169" t="str">
        <f>IFERROR(SUMIFS(#REF!,#REF!,$I737,#REF!,$R$7)/SUMIFS(#REF!,#REF!,$I737,#REF!,$R$7),"-")</f>
        <v>-</v>
      </c>
      <c r="M737" s="170" t="str">
        <f>IFERROR(SUMIFS(#REF!,#REF!,$I737,#REF!,$R$3)/SUMIFS(#REF!,#REF!,$I737,#REF!,$R$3),"-")</f>
        <v>-</v>
      </c>
      <c r="N737" s="170" t="str">
        <f>IFERROR(SUMIFS(#REF!,#REF!,$I737,#REF!,"&lt;="&amp;$R$2,#REF!,"&gt;="&amp;$S$2)/SUMIFS(#REF!,#REF!,$I737,#REF!,"&lt;="&amp;$R$2,#REF!,"&gt;="&amp;$S$2),"-")</f>
        <v>-</v>
      </c>
      <c r="O737" s="142"/>
      <c r="P737" s="140"/>
    </row>
    <row r="738" spans="1:16">
      <c r="A738" s="138"/>
      <c r="B738" s="142"/>
      <c r="C738" s="172" t="s">
        <v>1160</v>
      </c>
      <c r="D738" s="166" t="s">
        <v>26</v>
      </c>
      <c r="E738" s="166" t="s">
        <v>1161</v>
      </c>
      <c r="F738" s="181" t="s">
        <v>1364</v>
      </c>
      <c r="G738" s="181" t="s">
        <v>1364</v>
      </c>
      <c r="H738" s="181" t="s">
        <v>1364</v>
      </c>
      <c r="I738" s="181" t="s">
        <v>1364</v>
      </c>
      <c r="J738" s="168">
        <v>0.9</v>
      </c>
      <c r="K738" s="169" t="str">
        <f>IFERROR(SUMIFS(#REF!,#REF!,$I738,#REF!,$R$2)/SUMIFS(#REF!,#REF!,$I738,#REF!,$R$2),"-")</f>
        <v>-</v>
      </c>
      <c r="L738" s="169" t="str">
        <f>IFERROR(SUMIFS(#REF!,#REF!,$I738,#REF!,$R$7)/SUMIFS(#REF!,#REF!,$I738,#REF!,$R$7),"-")</f>
        <v>-</v>
      </c>
      <c r="M738" s="170" t="str">
        <f>IFERROR(SUMIFS(#REF!,#REF!,$I738,#REF!,$R$3)/SUMIFS(#REF!,#REF!,$I738,#REF!,$R$3),"-")</f>
        <v>-</v>
      </c>
      <c r="N738" s="170" t="str">
        <f>IFERROR(SUMIFS(#REF!,#REF!,$I738,#REF!,"&lt;="&amp;$R$2,#REF!,"&gt;="&amp;$S$2)/SUMIFS(#REF!,#REF!,$I738,#REF!,"&lt;="&amp;$R$2,#REF!,"&gt;="&amp;$S$2),"-")</f>
        <v>-</v>
      </c>
      <c r="O738" s="142"/>
      <c r="P738" s="140"/>
    </row>
    <row r="739" spans="1:16">
      <c r="A739" s="138"/>
      <c r="B739" s="142"/>
      <c r="C739" s="172" t="s">
        <v>1160</v>
      </c>
      <c r="D739" s="166" t="s">
        <v>26</v>
      </c>
      <c r="E739" s="166" t="s">
        <v>1161</v>
      </c>
      <c r="F739" s="181" t="s">
        <v>1366</v>
      </c>
      <c r="G739" s="181" t="s">
        <v>1366</v>
      </c>
      <c r="H739" s="181" t="s">
        <v>1366</v>
      </c>
      <c r="I739" s="181" t="s">
        <v>1366</v>
      </c>
      <c r="J739" s="168">
        <v>0.9</v>
      </c>
      <c r="K739" s="169" t="str">
        <f>IFERROR(SUMIFS(#REF!,#REF!,$I739,#REF!,$R$2)/SUMIFS(#REF!,#REF!,$I739,#REF!,$R$2),"-")</f>
        <v>-</v>
      </c>
      <c r="L739" s="169" t="str">
        <f>IFERROR(SUMIFS(#REF!,#REF!,$I739,#REF!,$R$7)/SUMIFS(#REF!,#REF!,$I739,#REF!,$R$7),"-")</f>
        <v>-</v>
      </c>
      <c r="M739" s="170" t="str">
        <f>IFERROR(SUMIFS(#REF!,#REF!,$I739,#REF!,$R$3)/SUMIFS(#REF!,#REF!,$I739,#REF!,$R$3),"-")</f>
        <v>-</v>
      </c>
      <c r="N739" s="170" t="str">
        <f>IFERROR(SUMIFS(#REF!,#REF!,$I739,#REF!,"&lt;="&amp;$R$2,#REF!,"&gt;="&amp;$S$2)/SUMIFS(#REF!,#REF!,$I739,#REF!,"&lt;="&amp;$R$2,#REF!,"&gt;="&amp;$S$2),"-")</f>
        <v>-</v>
      </c>
      <c r="O739" s="142"/>
      <c r="P739" s="140"/>
    </row>
    <row r="740" spans="1:16">
      <c r="A740" s="138"/>
      <c r="B740" s="142"/>
      <c r="C740" s="172" t="s">
        <v>1160</v>
      </c>
      <c r="D740" s="166" t="s">
        <v>26</v>
      </c>
      <c r="E740" s="166" t="s">
        <v>1161</v>
      </c>
      <c r="F740" s="181" t="s">
        <v>1368</v>
      </c>
      <c r="G740" s="181" t="s">
        <v>1368</v>
      </c>
      <c r="H740" s="181" t="s">
        <v>1368</v>
      </c>
      <c r="I740" s="181" t="s">
        <v>1368</v>
      </c>
      <c r="J740" s="168">
        <v>0.9</v>
      </c>
      <c r="K740" s="169" t="str">
        <f>IFERROR(SUMIFS(#REF!,#REF!,$I740,#REF!,$R$2)/SUMIFS(#REF!,#REF!,$I740,#REF!,$R$2),"-")</f>
        <v>-</v>
      </c>
      <c r="L740" s="169" t="str">
        <f>IFERROR(SUMIFS(#REF!,#REF!,$I740,#REF!,$R$7)/SUMIFS(#REF!,#REF!,$I740,#REF!,$R$7),"-")</f>
        <v>-</v>
      </c>
      <c r="M740" s="170" t="str">
        <f>IFERROR(SUMIFS(#REF!,#REF!,$I740,#REF!,$R$3)/SUMIFS(#REF!,#REF!,$I740,#REF!,$R$3),"-")</f>
        <v>-</v>
      </c>
      <c r="N740" s="170" t="str">
        <f>IFERROR(SUMIFS(#REF!,#REF!,$I740,#REF!,"&lt;="&amp;$R$2,#REF!,"&gt;="&amp;$S$2)/SUMIFS(#REF!,#REF!,$I740,#REF!,"&lt;="&amp;$R$2,#REF!,"&gt;="&amp;$S$2),"-")</f>
        <v>-</v>
      </c>
      <c r="O740" s="142"/>
      <c r="P740" s="140"/>
    </row>
    <row r="741" spans="1:16">
      <c r="A741" s="138"/>
      <c r="B741" s="142"/>
      <c r="C741" s="172" t="s">
        <v>1160</v>
      </c>
      <c r="D741" s="166" t="s">
        <v>26</v>
      </c>
      <c r="E741" s="166" t="s">
        <v>1161</v>
      </c>
      <c r="F741" s="181" t="s">
        <v>1370</v>
      </c>
      <c r="G741" s="181" t="s">
        <v>1370</v>
      </c>
      <c r="H741" s="181" t="s">
        <v>1370</v>
      </c>
      <c r="I741" s="181" t="s">
        <v>1370</v>
      </c>
      <c r="J741" s="168">
        <v>0.9</v>
      </c>
      <c r="K741" s="169" t="str">
        <f>IFERROR(SUMIFS(#REF!,#REF!,$I741,#REF!,$R$2)/SUMIFS(#REF!,#REF!,$I741,#REF!,$R$2),"-")</f>
        <v>-</v>
      </c>
      <c r="L741" s="169" t="str">
        <f>IFERROR(SUMIFS(#REF!,#REF!,$I741,#REF!,$R$7)/SUMIFS(#REF!,#REF!,$I741,#REF!,$R$7),"-")</f>
        <v>-</v>
      </c>
      <c r="M741" s="170" t="str">
        <f>IFERROR(SUMIFS(#REF!,#REF!,$I741,#REF!,$R$3)/SUMIFS(#REF!,#REF!,$I741,#REF!,$R$3),"-")</f>
        <v>-</v>
      </c>
      <c r="N741" s="170" t="str">
        <f>IFERROR(SUMIFS(#REF!,#REF!,$I741,#REF!,"&lt;="&amp;$R$2,#REF!,"&gt;="&amp;$S$2)/SUMIFS(#REF!,#REF!,$I741,#REF!,"&lt;="&amp;$R$2,#REF!,"&gt;="&amp;$S$2),"-")</f>
        <v>-</v>
      </c>
      <c r="O741" s="142"/>
      <c r="P741" s="140"/>
    </row>
    <row r="742" spans="1:16">
      <c r="A742" s="138"/>
      <c r="B742" s="142"/>
      <c r="C742" s="172" t="s">
        <v>1160</v>
      </c>
      <c r="D742" s="166" t="s">
        <v>26</v>
      </c>
      <c r="E742" s="166" t="s">
        <v>1161</v>
      </c>
      <c r="F742" s="181" t="s">
        <v>1372</v>
      </c>
      <c r="G742" s="181" t="s">
        <v>1372</v>
      </c>
      <c r="H742" s="181" t="s">
        <v>1372</v>
      </c>
      <c r="I742" s="181" t="s">
        <v>1372</v>
      </c>
      <c r="J742" s="168">
        <v>0.9</v>
      </c>
      <c r="K742" s="169" t="str">
        <f>IFERROR(SUMIFS(#REF!,#REF!,$I742,#REF!,$R$2)/SUMIFS(#REF!,#REF!,$I742,#REF!,$R$2),"-")</f>
        <v>-</v>
      </c>
      <c r="L742" s="169" t="str">
        <f>IFERROR(SUMIFS(#REF!,#REF!,$I742,#REF!,$R$7)/SUMIFS(#REF!,#REF!,$I742,#REF!,$R$7),"-")</f>
        <v>-</v>
      </c>
      <c r="M742" s="170" t="str">
        <f>IFERROR(SUMIFS(#REF!,#REF!,$I742,#REF!,$R$3)/SUMIFS(#REF!,#REF!,$I742,#REF!,$R$3),"-")</f>
        <v>-</v>
      </c>
      <c r="N742" s="170" t="str">
        <f>IFERROR(SUMIFS(#REF!,#REF!,$I742,#REF!,"&lt;="&amp;$R$2,#REF!,"&gt;="&amp;$S$2)/SUMIFS(#REF!,#REF!,$I742,#REF!,"&lt;="&amp;$R$2,#REF!,"&gt;="&amp;$S$2),"-")</f>
        <v>-</v>
      </c>
      <c r="O742" s="142"/>
      <c r="P742" s="140"/>
    </row>
    <row r="743" spans="1:16">
      <c r="A743" s="138"/>
      <c r="B743" s="142"/>
      <c r="C743" s="172" t="s">
        <v>1160</v>
      </c>
      <c r="D743" s="166" t="s">
        <v>26</v>
      </c>
      <c r="E743" s="166" t="s">
        <v>1161</v>
      </c>
      <c r="F743" s="181" t="s">
        <v>1374</v>
      </c>
      <c r="G743" s="181" t="s">
        <v>1374</v>
      </c>
      <c r="H743" s="181" t="s">
        <v>1374</v>
      </c>
      <c r="I743" s="181" t="s">
        <v>1374</v>
      </c>
      <c r="J743" s="168">
        <v>0.9</v>
      </c>
      <c r="K743" s="169" t="str">
        <f>IFERROR(SUMIFS(#REF!,#REF!,$I743,#REF!,$R$2)/SUMIFS(#REF!,#REF!,$I743,#REF!,$R$2),"-")</f>
        <v>-</v>
      </c>
      <c r="L743" s="169" t="str">
        <f>IFERROR(SUMIFS(#REF!,#REF!,$I743,#REF!,$R$7)/SUMIFS(#REF!,#REF!,$I743,#REF!,$R$7),"-")</f>
        <v>-</v>
      </c>
      <c r="M743" s="170" t="str">
        <f>IFERROR(SUMIFS(#REF!,#REF!,$I743,#REF!,$R$3)/SUMIFS(#REF!,#REF!,$I743,#REF!,$R$3),"-")</f>
        <v>-</v>
      </c>
      <c r="N743" s="170" t="str">
        <f>IFERROR(SUMIFS(#REF!,#REF!,$I743,#REF!,"&lt;="&amp;$R$2,#REF!,"&gt;="&amp;$S$2)/SUMIFS(#REF!,#REF!,$I743,#REF!,"&lt;="&amp;$R$2,#REF!,"&gt;="&amp;$S$2),"-")</f>
        <v>-</v>
      </c>
      <c r="O743" s="142"/>
      <c r="P743" s="140"/>
    </row>
    <row r="744" spans="1:16">
      <c r="A744" s="138"/>
      <c r="B744" s="142"/>
      <c r="C744" s="172" t="s">
        <v>1160</v>
      </c>
      <c r="D744" s="166" t="s">
        <v>26</v>
      </c>
      <c r="E744" s="166" t="s">
        <v>1161</v>
      </c>
      <c r="F744" s="181" t="s">
        <v>1376</v>
      </c>
      <c r="G744" s="181" t="s">
        <v>1376</v>
      </c>
      <c r="H744" s="181" t="s">
        <v>1376</v>
      </c>
      <c r="I744" s="181" t="s">
        <v>1376</v>
      </c>
      <c r="J744" s="168">
        <v>0.9</v>
      </c>
      <c r="K744" s="169" t="str">
        <f>IFERROR(SUMIFS(#REF!,#REF!,$I744,#REF!,$R$2)/SUMIFS(#REF!,#REF!,$I744,#REF!,$R$2),"-")</f>
        <v>-</v>
      </c>
      <c r="L744" s="169" t="str">
        <f>IFERROR(SUMIFS(#REF!,#REF!,$I744,#REF!,$R$7)/SUMIFS(#REF!,#REF!,$I744,#REF!,$R$7),"-")</f>
        <v>-</v>
      </c>
      <c r="M744" s="170" t="str">
        <f>IFERROR(SUMIFS(#REF!,#REF!,$I744,#REF!,$R$3)/SUMIFS(#REF!,#REF!,$I744,#REF!,$R$3),"-")</f>
        <v>-</v>
      </c>
      <c r="N744" s="170" t="str">
        <f>IFERROR(SUMIFS(#REF!,#REF!,$I744,#REF!,"&lt;="&amp;$R$2,#REF!,"&gt;="&amp;$S$2)/SUMIFS(#REF!,#REF!,$I744,#REF!,"&lt;="&amp;$R$2,#REF!,"&gt;="&amp;$S$2),"-")</f>
        <v>-</v>
      </c>
      <c r="O744" s="142"/>
      <c r="P744" s="140"/>
    </row>
    <row r="745" spans="1:16">
      <c r="A745" s="138"/>
      <c r="B745" s="142"/>
      <c r="C745" s="172" t="s">
        <v>1160</v>
      </c>
      <c r="D745" s="166" t="s">
        <v>26</v>
      </c>
      <c r="E745" s="166" t="s">
        <v>1161</v>
      </c>
      <c r="F745" s="181" t="s">
        <v>1378</v>
      </c>
      <c r="G745" s="181" t="s">
        <v>1378</v>
      </c>
      <c r="H745" s="181" t="s">
        <v>1378</v>
      </c>
      <c r="I745" s="181" t="s">
        <v>1378</v>
      </c>
      <c r="J745" s="168">
        <v>0.9</v>
      </c>
      <c r="K745" s="169" t="str">
        <f>IFERROR(SUMIFS(#REF!,#REF!,$I745,#REF!,$R$2)/SUMIFS(#REF!,#REF!,$I745,#REF!,$R$2),"-")</f>
        <v>-</v>
      </c>
      <c r="L745" s="169" t="str">
        <f>IFERROR(SUMIFS(#REF!,#REF!,$I745,#REF!,$R$7)/SUMIFS(#REF!,#REF!,$I745,#REF!,$R$7),"-")</f>
        <v>-</v>
      </c>
      <c r="M745" s="170" t="str">
        <f>IFERROR(SUMIFS(#REF!,#REF!,$I745,#REF!,$R$3)/SUMIFS(#REF!,#REF!,$I745,#REF!,$R$3),"-")</f>
        <v>-</v>
      </c>
      <c r="N745" s="170" t="str">
        <f>IFERROR(SUMIFS(#REF!,#REF!,$I745,#REF!,"&lt;="&amp;$R$2,#REF!,"&gt;="&amp;$S$2)/SUMIFS(#REF!,#REF!,$I745,#REF!,"&lt;="&amp;$R$2,#REF!,"&gt;="&amp;$S$2),"-")</f>
        <v>-</v>
      </c>
      <c r="O745" s="142"/>
      <c r="P745" s="140"/>
    </row>
    <row r="746" spans="1:16">
      <c r="A746" s="138"/>
      <c r="B746" s="142"/>
      <c r="C746" s="172" t="s">
        <v>1160</v>
      </c>
      <c r="D746" s="166" t="s">
        <v>26</v>
      </c>
      <c r="E746" s="166" t="s">
        <v>1161</v>
      </c>
      <c r="F746" s="181" t="s">
        <v>1380</v>
      </c>
      <c r="G746" s="181" t="s">
        <v>1380</v>
      </c>
      <c r="H746" s="181" t="s">
        <v>1380</v>
      </c>
      <c r="I746" s="181" t="s">
        <v>1380</v>
      </c>
      <c r="J746" s="168">
        <v>0.9</v>
      </c>
      <c r="K746" s="169" t="str">
        <f>IFERROR(SUMIFS(#REF!,#REF!,$I746,#REF!,$R$2)/SUMIFS(#REF!,#REF!,$I746,#REF!,$R$2),"-")</f>
        <v>-</v>
      </c>
      <c r="L746" s="169" t="str">
        <f>IFERROR(SUMIFS(#REF!,#REF!,$I746,#REF!,$R$7)/SUMIFS(#REF!,#REF!,$I746,#REF!,$R$7),"-")</f>
        <v>-</v>
      </c>
      <c r="M746" s="170" t="str">
        <f>IFERROR(SUMIFS(#REF!,#REF!,$I746,#REF!,$R$3)/SUMIFS(#REF!,#REF!,$I746,#REF!,$R$3),"-")</f>
        <v>-</v>
      </c>
      <c r="N746" s="170" t="str">
        <f>IFERROR(SUMIFS(#REF!,#REF!,$I746,#REF!,"&lt;="&amp;$R$2,#REF!,"&gt;="&amp;$S$2)/SUMIFS(#REF!,#REF!,$I746,#REF!,"&lt;="&amp;$R$2,#REF!,"&gt;="&amp;$S$2),"-")</f>
        <v>-</v>
      </c>
      <c r="O746" s="142"/>
      <c r="P746" s="140"/>
    </row>
    <row r="747" spans="1:16">
      <c r="A747" s="138"/>
      <c r="B747" s="142"/>
      <c r="C747" s="172" t="s">
        <v>1160</v>
      </c>
      <c r="D747" s="166" t="s">
        <v>26</v>
      </c>
      <c r="E747" s="166" t="s">
        <v>1161</v>
      </c>
      <c r="F747" s="181" t="s">
        <v>1382</v>
      </c>
      <c r="G747" s="181" t="s">
        <v>1382</v>
      </c>
      <c r="H747" s="181" t="s">
        <v>1382</v>
      </c>
      <c r="I747" s="181" t="s">
        <v>1382</v>
      </c>
      <c r="J747" s="168">
        <v>0.9</v>
      </c>
      <c r="K747" s="169" t="str">
        <f>IFERROR(SUMIFS(#REF!,#REF!,$I747,#REF!,$R$2)/SUMIFS(#REF!,#REF!,$I747,#REF!,$R$2),"-")</f>
        <v>-</v>
      </c>
      <c r="L747" s="169" t="str">
        <f>IFERROR(SUMIFS(#REF!,#REF!,$I747,#REF!,$R$7)/SUMIFS(#REF!,#REF!,$I747,#REF!,$R$7),"-")</f>
        <v>-</v>
      </c>
      <c r="M747" s="170" t="str">
        <f>IFERROR(SUMIFS(#REF!,#REF!,$I747,#REF!,$R$3)/SUMIFS(#REF!,#REF!,$I747,#REF!,$R$3),"-")</f>
        <v>-</v>
      </c>
      <c r="N747" s="170" t="str">
        <f>IFERROR(SUMIFS(#REF!,#REF!,$I747,#REF!,"&lt;="&amp;$R$2,#REF!,"&gt;="&amp;$S$2)/SUMIFS(#REF!,#REF!,$I747,#REF!,"&lt;="&amp;$R$2,#REF!,"&gt;="&amp;$S$2),"-")</f>
        <v>-</v>
      </c>
      <c r="O747" s="142"/>
      <c r="P747" s="140"/>
    </row>
    <row r="748" spans="1:16">
      <c r="A748" s="138"/>
      <c r="B748" s="142"/>
      <c r="C748" s="172" t="s">
        <v>1160</v>
      </c>
      <c r="D748" s="166" t="s">
        <v>26</v>
      </c>
      <c r="E748" s="166" t="s">
        <v>1161</v>
      </c>
      <c r="F748" s="181" t="s">
        <v>1384</v>
      </c>
      <c r="G748" s="181" t="s">
        <v>1384</v>
      </c>
      <c r="H748" s="181" t="s">
        <v>1384</v>
      </c>
      <c r="I748" s="181" t="s">
        <v>1384</v>
      </c>
      <c r="J748" s="168">
        <v>0.9</v>
      </c>
      <c r="K748" s="169" t="str">
        <f>IFERROR(SUMIFS(#REF!,#REF!,$I748,#REF!,$R$2)/SUMIFS(#REF!,#REF!,$I748,#REF!,$R$2),"-")</f>
        <v>-</v>
      </c>
      <c r="L748" s="169" t="str">
        <f>IFERROR(SUMIFS(#REF!,#REF!,$I748,#REF!,$R$7)/SUMIFS(#REF!,#REF!,$I748,#REF!,$R$7),"-")</f>
        <v>-</v>
      </c>
      <c r="M748" s="170" t="str">
        <f>IFERROR(SUMIFS(#REF!,#REF!,$I748,#REF!,$R$3)/SUMIFS(#REF!,#REF!,$I748,#REF!,$R$3),"-")</f>
        <v>-</v>
      </c>
      <c r="N748" s="170" t="str">
        <f>IFERROR(SUMIFS(#REF!,#REF!,$I748,#REF!,"&lt;="&amp;$R$2,#REF!,"&gt;="&amp;$S$2)/SUMIFS(#REF!,#REF!,$I748,#REF!,"&lt;="&amp;$R$2,#REF!,"&gt;="&amp;$S$2),"-")</f>
        <v>-</v>
      </c>
      <c r="O748" s="142"/>
      <c r="P748" s="140"/>
    </row>
    <row r="749" spans="1:16">
      <c r="A749" s="138"/>
      <c r="B749" s="142"/>
      <c r="C749" s="172" t="s">
        <v>1160</v>
      </c>
      <c r="D749" s="166" t="s">
        <v>26</v>
      </c>
      <c r="E749" s="166" t="s">
        <v>1161</v>
      </c>
      <c r="F749" s="181" t="s">
        <v>1386</v>
      </c>
      <c r="G749" s="181" t="s">
        <v>1386</v>
      </c>
      <c r="H749" s="181" t="s">
        <v>1386</v>
      </c>
      <c r="I749" s="181" t="s">
        <v>1386</v>
      </c>
      <c r="J749" s="168">
        <v>0.9</v>
      </c>
      <c r="K749" s="169" t="str">
        <f>IFERROR(SUMIFS(#REF!,#REF!,$I749,#REF!,$R$2)/SUMIFS(#REF!,#REF!,$I749,#REF!,$R$2),"-")</f>
        <v>-</v>
      </c>
      <c r="L749" s="169" t="str">
        <f>IFERROR(SUMIFS(#REF!,#REF!,$I749,#REF!,$R$7)/SUMIFS(#REF!,#REF!,$I749,#REF!,$R$7),"-")</f>
        <v>-</v>
      </c>
      <c r="M749" s="170" t="str">
        <f>IFERROR(SUMIFS(#REF!,#REF!,$I749,#REF!,$R$3)/SUMIFS(#REF!,#REF!,$I749,#REF!,$R$3),"-")</f>
        <v>-</v>
      </c>
      <c r="N749" s="170" t="str">
        <f>IFERROR(SUMIFS(#REF!,#REF!,$I749,#REF!,"&lt;="&amp;$R$2,#REF!,"&gt;="&amp;$S$2)/SUMIFS(#REF!,#REF!,$I749,#REF!,"&lt;="&amp;$R$2,#REF!,"&gt;="&amp;$S$2),"-")</f>
        <v>-</v>
      </c>
      <c r="O749" s="142"/>
      <c r="P749" s="140"/>
    </row>
    <row r="750" spans="1:16">
      <c r="A750" s="138"/>
      <c r="B750" s="142"/>
      <c r="C750" s="172" t="s">
        <v>1160</v>
      </c>
      <c r="D750" s="166" t="s">
        <v>26</v>
      </c>
      <c r="E750" s="166" t="s">
        <v>1161</v>
      </c>
      <c r="F750" s="181" t="s">
        <v>1388</v>
      </c>
      <c r="G750" s="181" t="s">
        <v>1388</v>
      </c>
      <c r="H750" s="181" t="s">
        <v>1388</v>
      </c>
      <c r="I750" s="181" t="s">
        <v>1388</v>
      </c>
      <c r="J750" s="168">
        <v>0.9</v>
      </c>
      <c r="K750" s="169" t="str">
        <f>IFERROR(SUMIFS(#REF!,#REF!,$I750,#REF!,$R$2)/SUMIFS(#REF!,#REF!,$I750,#REF!,$R$2),"-")</f>
        <v>-</v>
      </c>
      <c r="L750" s="169" t="str">
        <f>IFERROR(SUMIFS(#REF!,#REF!,$I750,#REF!,$R$7)/SUMIFS(#REF!,#REF!,$I750,#REF!,$R$7),"-")</f>
        <v>-</v>
      </c>
      <c r="M750" s="170" t="str">
        <f>IFERROR(SUMIFS(#REF!,#REF!,$I750,#REF!,$R$3)/SUMIFS(#REF!,#REF!,$I750,#REF!,$R$3),"-")</f>
        <v>-</v>
      </c>
      <c r="N750" s="170" t="str">
        <f>IFERROR(SUMIFS(#REF!,#REF!,$I750,#REF!,"&lt;="&amp;$R$2,#REF!,"&gt;="&amp;$S$2)/SUMIFS(#REF!,#REF!,$I750,#REF!,"&lt;="&amp;$R$2,#REF!,"&gt;="&amp;$S$2),"-")</f>
        <v>-</v>
      </c>
      <c r="O750" s="142"/>
      <c r="P750" s="140"/>
    </row>
    <row r="751" spans="1:16">
      <c r="A751" s="138"/>
      <c r="B751" s="142"/>
      <c r="C751" s="172" t="s">
        <v>1160</v>
      </c>
      <c r="D751" s="166" t="s">
        <v>26</v>
      </c>
      <c r="E751" s="166" t="s">
        <v>1161</v>
      </c>
      <c r="F751" s="181" t="s">
        <v>1390</v>
      </c>
      <c r="G751" s="181" t="s">
        <v>1390</v>
      </c>
      <c r="H751" s="181" t="s">
        <v>1390</v>
      </c>
      <c r="I751" s="181" t="s">
        <v>1390</v>
      </c>
      <c r="J751" s="168">
        <v>0.9</v>
      </c>
      <c r="K751" s="169" t="str">
        <f>IFERROR(SUMIFS(#REF!,#REF!,$I751,#REF!,$R$2)/SUMIFS(#REF!,#REF!,$I751,#REF!,$R$2),"-")</f>
        <v>-</v>
      </c>
      <c r="L751" s="169" t="str">
        <f>IFERROR(SUMIFS(#REF!,#REF!,$I751,#REF!,$R$7)/SUMIFS(#REF!,#REF!,$I751,#REF!,$R$7),"-")</f>
        <v>-</v>
      </c>
      <c r="M751" s="170" t="str">
        <f>IFERROR(SUMIFS(#REF!,#REF!,$I751,#REF!,$R$3)/SUMIFS(#REF!,#REF!,$I751,#REF!,$R$3),"-")</f>
        <v>-</v>
      </c>
      <c r="N751" s="170" t="str">
        <f>IFERROR(SUMIFS(#REF!,#REF!,$I751,#REF!,"&lt;="&amp;$R$2,#REF!,"&gt;="&amp;$S$2)/SUMIFS(#REF!,#REF!,$I751,#REF!,"&lt;="&amp;$R$2,#REF!,"&gt;="&amp;$S$2),"-")</f>
        <v>-</v>
      </c>
      <c r="O751" s="142"/>
      <c r="P751" s="140"/>
    </row>
    <row r="752" spans="1:16">
      <c r="A752" s="138"/>
      <c r="B752" s="142"/>
      <c r="C752" s="172" t="s">
        <v>1160</v>
      </c>
      <c r="D752" s="166" t="s">
        <v>26</v>
      </c>
      <c r="E752" s="166" t="s">
        <v>1161</v>
      </c>
      <c r="F752" s="181" t="s">
        <v>1392</v>
      </c>
      <c r="G752" s="181" t="s">
        <v>1392</v>
      </c>
      <c r="H752" s="181" t="s">
        <v>1392</v>
      </c>
      <c r="I752" s="181" t="s">
        <v>1392</v>
      </c>
      <c r="J752" s="168">
        <v>0.9</v>
      </c>
      <c r="K752" s="169" t="str">
        <f>IFERROR(SUMIFS(#REF!,#REF!,$I752,#REF!,$R$2)/SUMIFS(#REF!,#REF!,$I752,#REF!,$R$2),"-")</f>
        <v>-</v>
      </c>
      <c r="L752" s="169" t="str">
        <f>IFERROR(SUMIFS(#REF!,#REF!,$I752,#REF!,$R$7)/SUMIFS(#REF!,#REF!,$I752,#REF!,$R$7),"-")</f>
        <v>-</v>
      </c>
      <c r="M752" s="170" t="str">
        <f>IFERROR(SUMIFS(#REF!,#REF!,$I752,#REF!,$R$3)/SUMIFS(#REF!,#REF!,$I752,#REF!,$R$3),"-")</f>
        <v>-</v>
      </c>
      <c r="N752" s="170" t="str">
        <f>IFERROR(SUMIFS(#REF!,#REF!,$I752,#REF!,"&lt;="&amp;$R$2,#REF!,"&gt;="&amp;$S$2)/SUMIFS(#REF!,#REF!,$I752,#REF!,"&lt;="&amp;$R$2,#REF!,"&gt;="&amp;$S$2),"-")</f>
        <v>-</v>
      </c>
      <c r="O752" s="142"/>
      <c r="P752" s="140"/>
    </row>
    <row r="753" spans="1:16">
      <c r="A753" s="138"/>
      <c r="B753" s="142"/>
      <c r="C753" s="172" t="s">
        <v>1160</v>
      </c>
      <c r="D753" s="166" t="s">
        <v>26</v>
      </c>
      <c r="E753" s="166" t="s">
        <v>1161</v>
      </c>
      <c r="F753" s="181" t="s">
        <v>1394</v>
      </c>
      <c r="G753" s="181" t="s">
        <v>1394</v>
      </c>
      <c r="H753" s="181" t="s">
        <v>1394</v>
      </c>
      <c r="I753" s="181" t="s">
        <v>1394</v>
      </c>
      <c r="J753" s="168">
        <v>0.9</v>
      </c>
      <c r="K753" s="169" t="str">
        <f>IFERROR(SUMIFS(#REF!,#REF!,$I753,#REF!,$R$2)/SUMIFS(#REF!,#REF!,$I753,#REF!,$R$2),"-")</f>
        <v>-</v>
      </c>
      <c r="L753" s="169" t="str">
        <f>IFERROR(SUMIFS(#REF!,#REF!,$I753,#REF!,$R$7)/SUMIFS(#REF!,#REF!,$I753,#REF!,$R$7),"-")</f>
        <v>-</v>
      </c>
      <c r="M753" s="170" t="str">
        <f>IFERROR(SUMIFS(#REF!,#REF!,$I753,#REF!,$R$3)/SUMIFS(#REF!,#REF!,$I753,#REF!,$R$3),"-")</f>
        <v>-</v>
      </c>
      <c r="N753" s="170" t="str">
        <f>IFERROR(SUMIFS(#REF!,#REF!,$I753,#REF!,"&lt;="&amp;$R$2,#REF!,"&gt;="&amp;$S$2)/SUMIFS(#REF!,#REF!,$I753,#REF!,"&lt;="&amp;$R$2,#REF!,"&gt;="&amp;$S$2),"-")</f>
        <v>-</v>
      </c>
      <c r="O753" s="142"/>
      <c r="P753" s="140"/>
    </row>
    <row r="754" spans="1:16">
      <c r="A754" s="138"/>
      <c r="B754" s="142"/>
      <c r="C754" s="172" t="s">
        <v>1160</v>
      </c>
      <c r="D754" s="166" t="s">
        <v>26</v>
      </c>
      <c r="E754" s="166" t="s">
        <v>1161</v>
      </c>
      <c r="F754" s="181" t="s">
        <v>1396</v>
      </c>
      <c r="G754" s="181" t="s">
        <v>1396</v>
      </c>
      <c r="H754" s="181" t="s">
        <v>1396</v>
      </c>
      <c r="I754" s="181" t="s">
        <v>1396</v>
      </c>
      <c r="J754" s="168">
        <v>0.9</v>
      </c>
      <c r="K754" s="169" t="str">
        <f>IFERROR(SUMIFS(#REF!,#REF!,$I754,#REF!,$R$2)/SUMIFS(#REF!,#REF!,$I754,#REF!,$R$2),"-")</f>
        <v>-</v>
      </c>
      <c r="L754" s="169" t="str">
        <f>IFERROR(SUMIFS(#REF!,#REF!,$I754,#REF!,$R$7)/SUMIFS(#REF!,#REF!,$I754,#REF!,$R$7),"-")</f>
        <v>-</v>
      </c>
      <c r="M754" s="170" t="str">
        <f>IFERROR(SUMIFS(#REF!,#REF!,$I754,#REF!,$R$3)/SUMIFS(#REF!,#REF!,$I754,#REF!,$R$3),"-")</f>
        <v>-</v>
      </c>
      <c r="N754" s="170" t="str">
        <f>IFERROR(SUMIFS(#REF!,#REF!,$I754,#REF!,"&lt;="&amp;$R$2,#REF!,"&gt;="&amp;$S$2)/SUMIFS(#REF!,#REF!,$I754,#REF!,"&lt;="&amp;$R$2,#REF!,"&gt;="&amp;$S$2),"-")</f>
        <v>-</v>
      </c>
      <c r="O754" s="142"/>
      <c r="P754" s="140"/>
    </row>
    <row r="755" spans="1:16">
      <c r="A755" s="138"/>
      <c r="B755" s="142"/>
      <c r="C755" s="172" t="s">
        <v>1160</v>
      </c>
      <c r="D755" s="166" t="s">
        <v>26</v>
      </c>
      <c r="E755" s="166" t="s">
        <v>1161</v>
      </c>
      <c r="F755" s="181" t="s">
        <v>1398</v>
      </c>
      <c r="G755" s="181" t="s">
        <v>1398</v>
      </c>
      <c r="H755" s="181" t="s">
        <v>1398</v>
      </c>
      <c r="I755" s="181" t="s">
        <v>1398</v>
      </c>
      <c r="J755" s="168">
        <v>0.9</v>
      </c>
      <c r="K755" s="169" t="str">
        <f>IFERROR(SUMIFS(#REF!,#REF!,$I755,#REF!,$R$2)/SUMIFS(#REF!,#REF!,$I755,#REF!,$R$2),"-")</f>
        <v>-</v>
      </c>
      <c r="L755" s="169" t="str">
        <f>IFERROR(SUMIFS(#REF!,#REF!,$I755,#REF!,$R$7)/SUMIFS(#REF!,#REF!,$I755,#REF!,$R$7),"-")</f>
        <v>-</v>
      </c>
      <c r="M755" s="170" t="str">
        <f>IFERROR(SUMIFS(#REF!,#REF!,$I755,#REF!,$R$3)/SUMIFS(#REF!,#REF!,$I755,#REF!,$R$3),"-")</f>
        <v>-</v>
      </c>
      <c r="N755" s="170" t="str">
        <f>IFERROR(SUMIFS(#REF!,#REF!,$I755,#REF!,"&lt;="&amp;$R$2,#REF!,"&gt;="&amp;$S$2)/SUMIFS(#REF!,#REF!,$I755,#REF!,"&lt;="&amp;$R$2,#REF!,"&gt;="&amp;$S$2),"-")</f>
        <v>-</v>
      </c>
      <c r="O755" s="142"/>
      <c r="P755" s="140"/>
    </row>
    <row r="756" spans="1:16">
      <c r="A756" s="138"/>
      <c r="B756" s="142"/>
      <c r="C756" s="172" t="s">
        <v>1160</v>
      </c>
      <c r="D756" s="166" t="s">
        <v>26</v>
      </c>
      <c r="E756" s="166" t="s">
        <v>1161</v>
      </c>
      <c r="F756" s="181" t="s">
        <v>1400</v>
      </c>
      <c r="G756" s="181" t="s">
        <v>1400</v>
      </c>
      <c r="H756" s="181" t="s">
        <v>1400</v>
      </c>
      <c r="I756" s="181" t="s">
        <v>1400</v>
      </c>
      <c r="J756" s="168">
        <v>0.9</v>
      </c>
      <c r="K756" s="169" t="str">
        <f>IFERROR(SUMIFS(#REF!,#REF!,$I756,#REF!,$R$2)/SUMIFS(#REF!,#REF!,$I756,#REF!,$R$2),"-")</f>
        <v>-</v>
      </c>
      <c r="L756" s="169" t="str">
        <f>IFERROR(SUMIFS(#REF!,#REF!,$I756,#REF!,$R$7)/SUMIFS(#REF!,#REF!,$I756,#REF!,$R$7),"-")</f>
        <v>-</v>
      </c>
      <c r="M756" s="170" t="str">
        <f>IFERROR(SUMIFS(#REF!,#REF!,$I756,#REF!,$R$3)/SUMIFS(#REF!,#REF!,$I756,#REF!,$R$3),"-")</f>
        <v>-</v>
      </c>
      <c r="N756" s="170" t="str">
        <f>IFERROR(SUMIFS(#REF!,#REF!,$I756,#REF!,"&lt;="&amp;$R$2,#REF!,"&gt;="&amp;$S$2)/SUMIFS(#REF!,#REF!,$I756,#REF!,"&lt;="&amp;$R$2,#REF!,"&gt;="&amp;$S$2),"-")</f>
        <v>-</v>
      </c>
      <c r="O756" s="142"/>
      <c r="P756" s="140"/>
    </row>
    <row r="757" spans="1:16">
      <c r="A757" s="138"/>
      <c r="B757" s="142"/>
      <c r="C757" s="172" t="s">
        <v>1160</v>
      </c>
      <c r="D757" s="166" t="s">
        <v>26</v>
      </c>
      <c r="E757" s="166" t="s">
        <v>1161</v>
      </c>
      <c r="F757" s="181" t="s">
        <v>1402</v>
      </c>
      <c r="G757" s="181" t="s">
        <v>1402</v>
      </c>
      <c r="H757" s="181" t="s">
        <v>1402</v>
      </c>
      <c r="I757" s="181" t="s">
        <v>1402</v>
      </c>
      <c r="J757" s="168">
        <v>0.9</v>
      </c>
      <c r="K757" s="169" t="str">
        <f>IFERROR(SUMIFS(#REF!,#REF!,$I757,#REF!,$R$2)/SUMIFS(#REF!,#REF!,$I757,#REF!,$R$2),"-")</f>
        <v>-</v>
      </c>
      <c r="L757" s="169" t="str">
        <f>IFERROR(SUMIFS(#REF!,#REF!,$I757,#REF!,$R$7)/SUMIFS(#REF!,#REF!,$I757,#REF!,$R$7),"-")</f>
        <v>-</v>
      </c>
      <c r="M757" s="170" t="str">
        <f>IFERROR(SUMIFS(#REF!,#REF!,$I757,#REF!,$R$3)/SUMIFS(#REF!,#REF!,$I757,#REF!,$R$3),"-")</f>
        <v>-</v>
      </c>
      <c r="N757" s="170" t="str">
        <f>IFERROR(SUMIFS(#REF!,#REF!,$I757,#REF!,"&lt;="&amp;$R$2,#REF!,"&gt;="&amp;$S$2)/SUMIFS(#REF!,#REF!,$I757,#REF!,"&lt;="&amp;$R$2,#REF!,"&gt;="&amp;$S$2),"-")</f>
        <v>-</v>
      </c>
      <c r="O757" s="142"/>
      <c r="P757" s="140"/>
    </row>
    <row r="758" spans="1:16">
      <c r="A758" s="138"/>
      <c r="B758" s="142"/>
      <c r="C758" s="172" t="s">
        <v>1160</v>
      </c>
      <c r="D758" s="166" t="s">
        <v>26</v>
      </c>
      <c r="E758" s="166" t="s">
        <v>1161</v>
      </c>
      <c r="F758" s="181" t="s">
        <v>1404</v>
      </c>
      <c r="G758" s="181" t="s">
        <v>1404</v>
      </c>
      <c r="H758" s="181" t="s">
        <v>1404</v>
      </c>
      <c r="I758" s="181" t="s">
        <v>1404</v>
      </c>
      <c r="J758" s="168">
        <v>0.9</v>
      </c>
      <c r="K758" s="169" t="str">
        <f>IFERROR(SUMIFS(#REF!,#REF!,$I758,#REF!,$R$2)/SUMIFS(#REF!,#REF!,$I758,#REF!,$R$2),"-")</f>
        <v>-</v>
      </c>
      <c r="L758" s="169" t="str">
        <f>IFERROR(SUMIFS(#REF!,#REF!,$I758,#REF!,$R$7)/SUMIFS(#REF!,#REF!,$I758,#REF!,$R$7),"-")</f>
        <v>-</v>
      </c>
      <c r="M758" s="170" t="str">
        <f>IFERROR(SUMIFS(#REF!,#REF!,$I758,#REF!,$R$3)/SUMIFS(#REF!,#REF!,$I758,#REF!,$R$3),"-")</f>
        <v>-</v>
      </c>
      <c r="N758" s="170" t="str">
        <f>IFERROR(SUMIFS(#REF!,#REF!,$I758,#REF!,"&lt;="&amp;$R$2,#REF!,"&gt;="&amp;$S$2)/SUMIFS(#REF!,#REF!,$I758,#REF!,"&lt;="&amp;$R$2,#REF!,"&gt;="&amp;$S$2),"-")</f>
        <v>-</v>
      </c>
      <c r="O758" s="142"/>
      <c r="P758" s="140"/>
    </row>
    <row r="759" spans="1:16">
      <c r="A759" s="138"/>
      <c r="B759" s="142"/>
      <c r="C759" s="172" t="s">
        <v>1160</v>
      </c>
      <c r="D759" s="166" t="s">
        <v>26</v>
      </c>
      <c r="E759" s="166" t="s">
        <v>1161</v>
      </c>
      <c r="F759" s="181" t="s">
        <v>1406</v>
      </c>
      <c r="G759" s="181" t="s">
        <v>1406</v>
      </c>
      <c r="H759" s="181" t="s">
        <v>1406</v>
      </c>
      <c r="I759" s="181" t="s">
        <v>1406</v>
      </c>
      <c r="J759" s="168">
        <v>0.9</v>
      </c>
      <c r="K759" s="169" t="str">
        <f>IFERROR(SUMIFS(#REF!,#REF!,$I759,#REF!,$R$2)/SUMIFS(#REF!,#REF!,$I759,#REF!,$R$2),"-")</f>
        <v>-</v>
      </c>
      <c r="L759" s="169" t="str">
        <f>IFERROR(SUMIFS(#REF!,#REF!,$I759,#REF!,$R$7)/SUMIFS(#REF!,#REF!,$I759,#REF!,$R$7),"-")</f>
        <v>-</v>
      </c>
      <c r="M759" s="170" t="str">
        <f>IFERROR(SUMIFS(#REF!,#REF!,$I759,#REF!,$R$3)/SUMIFS(#REF!,#REF!,$I759,#REF!,$R$3),"-")</f>
        <v>-</v>
      </c>
      <c r="N759" s="170" t="str">
        <f>IFERROR(SUMIFS(#REF!,#REF!,$I759,#REF!,"&lt;="&amp;$R$2,#REF!,"&gt;="&amp;$S$2)/SUMIFS(#REF!,#REF!,$I759,#REF!,"&lt;="&amp;$R$2,#REF!,"&gt;="&amp;$S$2),"-")</f>
        <v>-</v>
      </c>
      <c r="O759" s="142"/>
      <c r="P759" s="140"/>
    </row>
    <row r="760" spans="1:16">
      <c r="A760" s="138"/>
      <c r="B760" s="142"/>
      <c r="C760" s="172" t="s">
        <v>1160</v>
      </c>
      <c r="D760" s="166" t="s">
        <v>26</v>
      </c>
      <c r="E760" s="166" t="s">
        <v>1161</v>
      </c>
      <c r="F760" s="181" t="s">
        <v>1408</v>
      </c>
      <c r="G760" s="181" t="s">
        <v>1408</v>
      </c>
      <c r="H760" s="181" t="s">
        <v>1408</v>
      </c>
      <c r="I760" s="181" t="s">
        <v>1408</v>
      </c>
      <c r="J760" s="168">
        <v>0.9</v>
      </c>
      <c r="K760" s="169" t="str">
        <f>IFERROR(SUMIFS(#REF!,#REF!,$I760,#REF!,$R$2)/SUMIFS(#REF!,#REF!,$I760,#REF!,$R$2),"-")</f>
        <v>-</v>
      </c>
      <c r="L760" s="169" t="str">
        <f>IFERROR(SUMIFS(#REF!,#REF!,$I760,#REF!,$R$7)/SUMIFS(#REF!,#REF!,$I760,#REF!,$R$7),"-")</f>
        <v>-</v>
      </c>
      <c r="M760" s="170" t="str">
        <f>IFERROR(SUMIFS(#REF!,#REF!,$I760,#REF!,$R$3)/SUMIFS(#REF!,#REF!,$I760,#REF!,$R$3),"-")</f>
        <v>-</v>
      </c>
      <c r="N760" s="170" t="str">
        <f>IFERROR(SUMIFS(#REF!,#REF!,$I760,#REF!,"&lt;="&amp;$R$2,#REF!,"&gt;="&amp;$S$2)/SUMIFS(#REF!,#REF!,$I760,#REF!,"&lt;="&amp;$R$2,#REF!,"&gt;="&amp;$S$2),"-")</f>
        <v>-</v>
      </c>
      <c r="O760" s="142"/>
      <c r="P760" s="140"/>
    </row>
    <row r="761" spans="1:16">
      <c r="A761" s="138"/>
      <c r="B761" s="142"/>
      <c r="C761" s="172" t="s">
        <v>1160</v>
      </c>
      <c r="D761" s="166" t="s">
        <v>26</v>
      </c>
      <c r="E761" s="166" t="s">
        <v>1161</v>
      </c>
      <c r="F761" s="181" t="s">
        <v>1410</v>
      </c>
      <c r="G761" s="181" t="s">
        <v>1410</v>
      </c>
      <c r="H761" s="181" t="s">
        <v>1410</v>
      </c>
      <c r="I761" s="181" t="s">
        <v>1410</v>
      </c>
      <c r="J761" s="168">
        <v>0.9</v>
      </c>
      <c r="K761" s="169" t="str">
        <f>IFERROR(SUMIFS(#REF!,#REF!,$I761,#REF!,$R$2)/SUMIFS(#REF!,#REF!,$I761,#REF!,$R$2),"-")</f>
        <v>-</v>
      </c>
      <c r="L761" s="169" t="str">
        <f>IFERROR(SUMIFS(#REF!,#REF!,$I761,#REF!,$R$7)/SUMIFS(#REF!,#REF!,$I761,#REF!,$R$7),"-")</f>
        <v>-</v>
      </c>
      <c r="M761" s="170" t="str">
        <f>IFERROR(SUMIFS(#REF!,#REF!,$I761,#REF!,$R$3)/SUMIFS(#REF!,#REF!,$I761,#REF!,$R$3),"-")</f>
        <v>-</v>
      </c>
      <c r="N761" s="170" t="str">
        <f>IFERROR(SUMIFS(#REF!,#REF!,$I761,#REF!,"&lt;="&amp;$R$2,#REF!,"&gt;="&amp;$S$2)/SUMIFS(#REF!,#REF!,$I761,#REF!,"&lt;="&amp;$R$2,#REF!,"&gt;="&amp;$S$2),"-")</f>
        <v>-</v>
      </c>
      <c r="O761" s="142"/>
      <c r="P761" s="140"/>
    </row>
    <row r="762" spans="1:16">
      <c r="A762" s="138"/>
      <c r="B762" s="142"/>
      <c r="C762" s="172" t="s">
        <v>1160</v>
      </c>
      <c r="D762" s="166" t="s">
        <v>26</v>
      </c>
      <c r="E762" s="166" t="s">
        <v>1161</v>
      </c>
      <c r="F762" s="181" t="s">
        <v>1412</v>
      </c>
      <c r="G762" s="181" t="s">
        <v>1412</v>
      </c>
      <c r="H762" s="181" t="s">
        <v>1412</v>
      </c>
      <c r="I762" s="181" t="s">
        <v>1412</v>
      </c>
      <c r="J762" s="168">
        <v>0.9</v>
      </c>
      <c r="K762" s="169" t="str">
        <f>IFERROR(SUMIFS(#REF!,#REF!,$I762,#REF!,$R$2)/SUMIFS(#REF!,#REF!,$I762,#REF!,$R$2),"-")</f>
        <v>-</v>
      </c>
      <c r="L762" s="169" t="str">
        <f>IFERROR(SUMIFS(#REF!,#REF!,$I762,#REF!,$R$7)/SUMIFS(#REF!,#REF!,$I762,#REF!,$R$7),"-")</f>
        <v>-</v>
      </c>
      <c r="M762" s="170" t="str">
        <f>IFERROR(SUMIFS(#REF!,#REF!,$I762,#REF!,$R$3)/SUMIFS(#REF!,#REF!,$I762,#REF!,$R$3),"-")</f>
        <v>-</v>
      </c>
      <c r="N762" s="170" t="str">
        <f>IFERROR(SUMIFS(#REF!,#REF!,$I762,#REF!,"&lt;="&amp;$R$2,#REF!,"&gt;="&amp;$S$2)/SUMIFS(#REF!,#REF!,$I762,#REF!,"&lt;="&amp;$R$2,#REF!,"&gt;="&amp;$S$2),"-")</f>
        <v>-</v>
      </c>
      <c r="O762" s="142"/>
      <c r="P762" s="140"/>
    </row>
    <row r="763" spans="1:16">
      <c r="A763" s="138"/>
      <c r="B763" s="142"/>
      <c r="C763" s="172" t="s">
        <v>1160</v>
      </c>
      <c r="D763" s="166" t="s">
        <v>26</v>
      </c>
      <c r="E763" s="166" t="s">
        <v>1161</v>
      </c>
      <c r="F763" s="181" t="s">
        <v>1414</v>
      </c>
      <c r="G763" s="181" t="s">
        <v>1414</v>
      </c>
      <c r="H763" s="181" t="s">
        <v>1414</v>
      </c>
      <c r="I763" s="181" t="s">
        <v>1414</v>
      </c>
      <c r="J763" s="168">
        <v>0.9</v>
      </c>
      <c r="K763" s="169" t="str">
        <f>IFERROR(SUMIFS(#REF!,#REF!,$I763,#REF!,$R$2)/SUMIFS(#REF!,#REF!,$I763,#REF!,$R$2),"-")</f>
        <v>-</v>
      </c>
      <c r="L763" s="169" t="str">
        <f>IFERROR(SUMIFS(#REF!,#REF!,$I763,#REF!,$R$7)/SUMIFS(#REF!,#REF!,$I763,#REF!,$R$7),"-")</f>
        <v>-</v>
      </c>
      <c r="M763" s="170" t="str">
        <f>IFERROR(SUMIFS(#REF!,#REF!,$I763,#REF!,$R$3)/SUMIFS(#REF!,#REF!,$I763,#REF!,$R$3),"-")</f>
        <v>-</v>
      </c>
      <c r="N763" s="170" t="str">
        <f>IFERROR(SUMIFS(#REF!,#REF!,$I763,#REF!,"&lt;="&amp;$R$2,#REF!,"&gt;="&amp;$S$2)/SUMIFS(#REF!,#REF!,$I763,#REF!,"&lt;="&amp;$R$2,#REF!,"&gt;="&amp;$S$2),"-")</f>
        <v>-</v>
      </c>
      <c r="O763" s="142"/>
      <c r="P763" s="140"/>
    </row>
    <row r="764" spans="1:16">
      <c r="A764" s="138"/>
      <c r="B764" s="142"/>
      <c r="C764" s="172" t="s">
        <v>1160</v>
      </c>
      <c r="D764" s="166" t="s">
        <v>26</v>
      </c>
      <c r="E764" s="166" t="s">
        <v>1161</v>
      </c>
      <c r="F764" s="181" t="s">
        <v>1416</v>
      </c>
      <c r="G764" s="181" t="s">
        <v>1416</v>
      </c>
      <c r="H764" s="181" t="s">
        <v>1416</v>
      </c>
      <c r="I764" s="181" t="s">
        <v>1416</v>
      </c>
      <c r="J764" s="168">
        <v>0.9</v>
      </c>
      <c r="K764" s="169" t="str">
        <f>IFERROR(SUMIFS(#REF!,#REF!,$I764,#REF!,$R$2)/SUMIFS(#REF!,#REF!,$I764,#REF!,$R$2),"-")</f>
        <v>-</v>
      </c>
      <c r="L764" s="169" t="str">
        <f>IFERROR(SUMIFS(#REF!,#REF!,$I764,#REF!,$R$7)/SUMIFS(#REF!,#REF!,$I764,#REF!,$R$7),"-")</f>
        <v>-</v>
      </c>
      <c r="M764" s="170" t="str">
        <f>IFERROR(SUMIFS(#REF!,#REF!,$I764,#REF!,$R$3)/SUMIFS(#REF!,#REF!,$I764,#REF!,$R$3),"-")</f>
        <v>-</v>
      </c>
      <c r="N764" s="170" t="str">
        <f>IFERROR(SUMIFS(#REF!,#REF!,$I764,#REF!,"&lt;="&amp;$R$2,#REF!,"&gt;="&amp;$S$2)/SUMIFS(#REF!,#REF!,$I764,#REF!,"&lt;="&amp;$R$2,#REF!,"&gt;="&amp;$S$2),"-")</f>
        <v>-</v>
      </c>
      <c r="O764" s="142"/>
      <c r="P764" s="140"/>
    </row>
    <row r="765" spans="1:16">
      <c r="A765" s="138"/>
      <c r="B765" s="142"/>
      <c r="C765" s="172" t="s">
        <v>1160</v>
      </c>
      <c r="D765" s="166" t="s">
        <v>26</v>
      </c>
      <c r="E765" s="166" t="s">
        <v>1161</v>
      </c>
      <c r="F765" s="181" t="s">
        <v>1418</v>
      </c>
      <c r="G765" s="181" t="s">
        <v>1418</v>
      </c>
      <c r="H765" s="181" t="s">
        <v>1418</v>
      </c>
      <c r="I765" s="181" t="s">
        <v>1418</v>
      </c>
      <c r="J765" s="168">
        <v>0.9</v>
      </c>
      <c r="K765" s="169" t="str">
        <f>IFERROR(SUMIFS(#REF!,#REF!,$I765,#REF!,$R$2)/SUMIFS(#REF!,#REF!,$I765,#REF!,$R$2),"-")</f>
        <v>-</v>
      </c>
      <c r="L765" s="169" t="str">
        <f>IFERROR(SUMIFS(#REF!,#REF!,$I765,#REF!,$R$7)/SUMIFS(#REF!,#REF!,$I765,#REF!,$R$7),"-")</f>
        <v>-</v>
      </c>
      <c r="M765" s="170" t="str">
        <f>IFERROR(SUMIFS(#REF!,#REF!,$I765,#REF!,$R$3)/SUMIFS(#REF!,#REF!,$I765,#REF!,$R$3),"-")</f>
        <v>-</v>
      </c>
      <c r="N765" s="170" t="str">
        <f>IFERROR(SUMIFS(#REF!,#REF!,$I765,#REF!,"&lt;="&amp;$R$2,#REF!,"&gt;="&amp;$S$2)/SUMIFS(#REF!,#REF!,$I765,#REF!,"&lt;="&amp;$R$2,#REF!,"&gt;="&amp;$S$2),"-")</f>
        <v>-</v>
      </c>
      <c r="O765" s="142"/>
      <c r="P765" s="140"/>
    </row>
    <row r="766" spans="1:16">
      <c r="A766" s="138"/>
      <c r="B766" s="142"/>
      <c r="C766" s="172" t="s">
        <v>1160</v>
      </c>
      <c r="D766" s="166" t="s">
        <v>26</v>
      </c>
      <c r="E766" s="166" t="s">
        <v>1161</v>
      </c>
      <c r="F766" s="181" t="s">
        <v>1420</v>
      </c>
      <c r="G766" s="181" t="s">
        <v>1420</v>
      </c>
      <c r="H766" s="181" t="s">
        <v>1420</v>
      </c>
      <c r="I766" s="181" t="s">
        <v>1420</v>
      </c>
      <c r="J766" s="168">
        <v>0.9</v>
      </c>
      <c r="K766" s="169" t="str">
        <f>IFERROR(SUMIFS(#REF!,#REF!,$I766,#REF!,$R$2)/SUMIFS(#REF!,#REF!,$I766,#REF!,$R$2),"-")</f>
        <v>-</v>
      </c>
      <c r="L766" s="169" t="str">
        <f>IFERROR(SUMIFS(#REF!,#REF!,$I766,#REF!,$R$7)/SUMIFS(#REF!,#REF!,$I766,#REF!,$R$7),"-")</f>
        <v>-</v>
      </c>
      <c r="M766" s="170" t="str">
        <f>IFERROR(SUMIFS(#REF!,#REF!,$I766,#REF!,$R$3)/SUMIFS(#REF!,#REF!,$I766,#REF!,$R$3),"-")</f>
        <v>-</v>
      </c>
      <c r="N766" s="170" t="str">
        <f>IFERROR(SUMIFS(#REF!,#REF!,$I766,#REF!,"&lt;="&amp;$R$2,#REF!,"&gt;="&amp;$S$2)/SUMIFS(#REF!,#REF!,$I766,#REF!,"&lt;="&amp;$R$2,#REF!,"&gt;="&amp;$S$2),"-")</f>
        <v>-</v>
      </c>
      <c r="O766" s="142"/>
      <c r="P766" s="140"/>
    </row>
    <row r="767" spans="1:16">
      <c r="A767" s="138"/>
      <c r="B767" s="142"/>
      <c r="C767" s="172" t="s">
        <v>1160</v>
      </c>
      <c r="D767" s="166" t="s">
        <v>26</v>
      </c>
      <c r="E767" s="166" t="s">
        <v>1161</v>
      </c>
      <c r="F767" s="181" t="s">
        <v>1422</v>
      </c>
      <c r="G767" s="181" t="s">
        <v>1422</v>
      </c>
      <c r="H767" s="181" t="s">
        <v>1422</v>
      </c>
      <c r="I767" s="181" t="s">
        <v>1422</v>
      </c>
      <c r="J767" s="168">
        <v>0.9</v>
      </c>
      <c r="K767" s="169" t="str">
        <f>IFERROR(SUMIFS(#REF!,#REF!,$I767,#REF!,$R$2)/SUMIFS(#REF!,#REF!,$I767,#REF!,$R$2),"-")</f>
        <v>-</v>
      </c>
      <c r="L767" s="169" t="str">
        <f>IFERROR(SUMIFS(#REF!,#REF!,$I767,#REF!,$R$7)/SUMIFS(#REF!,#REF!,$I767,#REF!,$R$7),"-")</f>
        <v>-</v>
      </c>
      <c r="M767" s="170" t="str">
        <f>IFERROR(SUMIFS(#REF!,#REF!,$I767,#REF!,$R$3)/SUMIFS(#REF!,#REF!,$I767,#REF!,$R$3),"-")</f>
        <v>-</v>
      </c>
      <c r="N767" s="170" t="str">
        <f>IFERROR(SUMIFS(#REF!,#REF!,$I767,#REF!,"&lt;="&amp;$R$2,#REF!,"&gt;="&amp;$S$2)/SUMIFS(#REF!,#REF!,$I767,#REF!,"&lt;="&amp;$R$2,#REF!,"&gt;="&amp;$S$2),"-")</f>
        <v>-</v>
      </c>
      <c r="O767" s="142"/>
      <c r="P767" s="140"/>
    </row>
    <row r="768" spans="1:16">
      <c r="A768" s="138"/>
      <c r="B768" s="142"/>
      <c r="C768" s="172" t="s">
        <v>1160</v>
      </c>
      <c r="D768" s="166" t="s">
        <v>26</v>
      </c>
      <c r="E768" s="166" t="s">
        <v>1161</v>
      </c>
      <c r="F768" s="181" t="s">
        <v>1424</v>
      </c>
      <c r="G768" s="181" t="s">
        <v>1424</v>
      </c>
      <c r="H768" s="181" t="s">
        <v>1424</v>
      </c>
      <c r="I768" s="181" t="s">
        <v>1424</v>
      </c>
      <c r="J768" s="168">
        <v>0.9</v>
      </c>
      <c r="K768" s="169" t="str">
        <f>IFERROR(SUMIFS(#REF!,#REF!,$I768,#REF!,$R$2)/SUMIFS(#REF!,#REF!,$I768,#REF!,$R$2),"-")</f>
        <v>-</v>
      </c>
      <c r="L768" s="169" t="str">
        <f>IFERROR(SUMIFS(#REF!,#REF!,$I768,#REF!,$R$7)/SUMIFS(#REF!,#REF!,$I768,#REF!,$R$7),"-")</f>
        <v>-</v>
      </c>
      <c r="M768" s="170" t="str">
        <f>IFERROR(SUMIFS(#REF!,#REF!,$I768,#REF!,$R$3)/SUMIFS(#REF!,#REF!,$I768,#REF!,$R$3),"-")</f>
        <v>-</v>
      </c>
      <c r="N768" s="170" t="str">
        <f>IFERROR(SUMIFS(#REF!,#REF!,$I768,#REF!,"&lt;="&amp;$R$2,#REF!,"&gt;="&amp;$S$2)/SUMIFS(#REF!,#REF!,$I768,#REF!,"&lt;="&amp;$R$2,#REF!,"&gt;="&amp;$S$2),"-")</f>
        <v>-</v>
      </c>
      <c r="O768" s="142"/>
      <c r="P768" s="140"/>
    </row>
    <row r="769" spans="1:16">
      <c r="A769" s="138"/>
      <c r="B769" s="142"/>
      <c r="C769" s="172" t="s">
        <v>1160</v>
      </c>
      <c r="D769" s="166" t="s">
        <v>26</v>
      </c>
      <c r="E769" s="166" t="s">
        <v>1161</v>
      </c>
      <c r="F769" s="181" t="s">
        <v>1426</v>
      </c>
      <c r="G769" s="181" t="s">
        <v>1426</v>
      </c>
      <c r="H769" s="181" t="s">
        <v>1426</v>
      </c>
      <c r="I769" s="181" t="s">
        <v>1426</v>
      </c>
      <c r="J769" s="168">
        <v>0.9</v>
      </c>
      <c r="K769" s="169" t="str">
        <f>IFERROR(SUMIFS(#REF!,#REF!,$I769,#REF!,$R$2)/SUMIFS(#REF!,#REF!,$I769,#REF!,$R$2),"-")</f>
        <v>-</v>
      </c>
      <c r="L769" s="169" t="str">
        <f>IFERROR(SUMIFS(#REF!,#REF!,$I769,#REF!,$R$7)/SUMIFS(#REF!,#REF!,$I769,#REF!,$R$7),"-")</f>
        <v>-</v>
      </c>
      <c r="M769" s="170" t="str">
        <f>IFERROR(SUMIFS(#REF!,#REF!,$I769,#REF!,$R$3)/SUMIFS(#REF!,#REF!,$I769,#REF!,$R$3),"-")</f>
        <v>-</v>
      </c>
      <c r="N769" s="170" t="str">
        <f>IFERROR(SUMIFS(#REF!,#REF!,$I769,#REF!,"&lt;="&amp;$R$2,#REF!,"&gt;="&amp;$S$2)/SUMIFS(#REF!,#REF!,$I769,#REF!,"&lt;="&amp;$R$2,#REF!,"&gt;="&amp;$S$2),"-")</f>
        <v>-</v>
      </c>
      <c r="O769" s="142"/>
      <c r="P769" s="140"/>
    </row>
    <row r="770" spans="1:16">
      <c r="A770" s="138"/>
      <c r="B770" s="142"/>
      <c r="C770" s="172" t="s">
        <v>1160</v>
      </c>
      <c r="D770" s="166" t="s">
        <v>26</v>
      </c>
      <c r="E770" s="166" t="s">
        <v>1161</v>
      </c>
      <c r="F770" s="181" t="s">
        <v>1428</v>
      </c>
      <c r="G770" s="181" t="s">
        <v>1428</v>
      </c>
      <c r="H770" s="181" t="s">
        <v>1428</v>
      </c>
      <c r="I770" s="181" t="s">
        <v>1428</v>
      </c>
      <c r="J770" s="168">
        <v>0.9</v>
      </c>
      <c r="K770" s="169" t="str">
        <f>IFERROR(SUMIFS(#REF!,#REF!,$I770,#REF!,$R$2)/SUMIFS(#REF!,#REF!,$I770,#REF!,$R$2),"-")</f>
        <v>-</v>
      </c>
      <c r="L770" s="169" t="str">
        <f>IFERROR(SUMIFS(#REF!,#REF!,$I770,#REF!,$R$7)/SUMIFS(#REF!,#REF!,$I770,#REF!,$R$7),"-")</f>
        <v>-</v>
      </c>
      <c r="M770" s="170" t="str">
        <f>IFERROR(SUMIFS(#REF!,#REF!,$I770,#REF!,$R$3)/SUMIFS(#REF!,#REF!,$I770,#REF!,$R$3),"-")</f>
        <v>-</v>
      </c>
      <c r="N770" s="170" t="str">
        <f>IFERROR(SUMIFS(#REF!,#REF!,$I770,#REF!,"&lt;="&amp;$R$2,#REF!,"&gt;="&amp;$S$2)/SUMIFS(#REF!,#REF!,$I770,#REF!,"&lt;="&amp;$R$2,#REF!,"&gt;="&amp;$S$2),"-")</f>
        <v>-</v>
      </c>
      <c r="O770" s="142"/>
      <c r="P770" s="140"/>
    </row>
    <row r="771" spans="1:16">
      <c r="A771" s="138"/>
      <c r="B771" s="142"/>
      <c r="C771" s="172" t="s">
        <v>1160</v>
      </c>
      <c r="D771" s="166" t="s">
        <v>26</v>
      </c>
      <c r="E771" s="166" t="s">
        <v>1161</v>
      </c>
      <c r="F771" s="181" t="s">
        <v>1430</v>
      </c>
      <c r="G771" s="181" t="s">
        <v>1430</v>
      </c>
      <c r="H771" s="181" t="s">
        <v>1430</v>
      </c>
      <c r="I771" s="181" t="s">
        <v>1430</v>
      </c>
      <c r="J771" s="168">
        <v>0.9</v>
      </c>
      <c r="K771" s="169" t="str">
        <f>IFERROR(SUMIFS(#REF!,#REF!,$I771,#REF!,$R$2)/SUMIFS(#REF!,#REF!,$I771,#REF!,$R$2),"-")</f>
        <v>-</v>
      </c>
      <c r="L771" s="169" t="str">
        <f>IFERROR(SUMIFS(#REF!,#REF!,$I771,#REF!,$R$7)/SUMIFS(#REF!,#REF!,$I771,#REF!,$R$7),"-")</f>
        <v>-</v>
      </c>
      <c r="M771" s="170" t="str">
        <f>IFERROR(SUMIFS(#REF!,#REF!,$I771,#REF!,$R$3)/SUMIFS(#REF!,#REF!,$I771,#REF!,$R$3),"-")</f>
        <v>-</v>
      </c>
      <c r="N771" s="170" t="str">
        <f>IFERROR(SUMIFS(#REF!,#REF!,$I771,#REF!,"&lt;="&amp;$R$2,#REF!,"&gt;="&amp;$S$2)/SUMIFS(#REF!,#REF!,$I771,#REF!,"&lt;="&amp;$R$2,#REF!,"&gt;="&amp;$S$2),"-")</f>
        <v>-</v>
      </c>
      <c r="O771" s="142"/>
      <c r="P771" s="140"/>
    </row>
    <row r="772" spans="1:16">
      <c r="A772" s="138"/>
      <c r="B772" s="142"/>
      <c r="C772" s="172" t="s">
        <v>1160</v>
      </c>
      <c r="D772" s="166" t="s">
        <v>26</v>
      </c>
      <c r="E772" s="166" t="s">
        <v>1161</v>
      </c>
      <c r="F772" s="181" t="s">
        <v>1432</v>
      </c>
      <c r="G772" s="181" t="s">
        <v>1432</v>
      </c>
      <c r="H772" s="181" t="s">
        <v>1432</v>
      </c>
      <c r="I772" s="181" t="s">
        <v>1432</v>
      </c>
      <c r="J772" s="168">
        <v>0.9</v>
      </c>
      <c r="K772" s="169" t="str">
        <f>IFERROR(SUMIFS(#REF!,#REF!,$I772,#REF!,$R$2)/SUMIFS(#REF!,#REF!,$I772,#REF!,$R$2),"-")</f>
        <v>-</v>
      </c>
      <c r="L772" s="169" t="str">
        <f>IFERROR(SUMIFS(#REF!,#REF!,$I772,#REF!,$R$7)/SUMIFS(#REF!,#REF!,$I772,#REF!,$R$7),"-")</f>
        <v>-</v>
      </c>
      <c r="M772" s="170" t="str">
        <f>IFERROR(SUMIFS(#REF!,#REF!,$I772,#REF!,$R$3)/SUMIFS(#REF!,#REF!,$I772,#REF!,$R$3),"-")</f>
        <v>-</v>
      </c>
      <c r="N772" s="170" t="str">
        <f>IFERROR(SUMIFS(#REF!,#REF!,$I772,#REF!,"&lt;="&amp;$R$2,#REF!,"&gt;="&amp;$S$2)/SUMIFS(#REF!,#REF!,$I772,#REF!,"&lt;="&amp;$R$2,#REF!,"&gt;="&amp;$S$2),"-")</f>
        <v>-</v>
      </c>
      <c r="O772" s="142"/>
      <c r="P772" s="140"/>
    </row>
    <row r="773" spans="1:16">
      <c r="A773" s="138"/>
      <c r="B773" s="142"/>
      <c r="C773" s="172" t="s">
        <v>1160</v>
      </c>
      <c r="D773" s="166" t="s">
        <v>26</v>
      </c>
      <c r="E773" s="166" t="s">
        <v>1161</v>
      </c>
      <c r="F773" s="181" t="s">
        <v>1434</v>
      </c>
      <c r="G773" s="181" t="s">
        <v>1434</v>
      </c>
      <c r="H773" s="181" t="s">
        <v>1434</v>
      </c>
      <c r="I773" s="181" t="s">
        <v>1434</v>
      </c>
      <c r="J773" s="168">
        <v>0.9</v>
      </c>
      <c r="K773" s="169" t="str">
        <f>IFERROR(SUMIFS(#REF!,#REF!,$I773,#REF!,$R$2)/SUMIFS(#REF!,#REF!,$I773,#REF!,$R$2),"-")</f>
        <v>-</v>
      </c>
      <c r="L773" s="169" t="str">
        <f>IFERROR(SUMIFS(#REF!,#REF!,$I773,#REF!,$R$7)/SUMIFS(#REF!,#REF!,$I773,#REF!,$R$7),"-")</f>
        <v>-</v>
      </c>
      <c r="M773" s="170" t="str">
        <f>IFERROR(SUMIFS(#REF!,#REF!,$I773,#REF!,$R$3)/SUMIFS(#REF!,#REF!,$I773,#REF!,$R$3),"-")</f>
        <v>-</v>
      </c>
      <c r="N773" s="170" t="str">
        <f>IFERROR(SUMIFS(#REF!,#REF!,$I773,#REF!,"&lt;="&amp;$R$2,#REF!,"&gt;="&amp;$S$2)/SUMIFS(#REF!,#REF!,$I773,#REF!,"&lt;="&amp;$R$2,#REF!,"&gt;="&amp;$S$2),"-")</f>
        <v>-</v>
      </c>
      <c r="O773" s="142"/>
      <c r="P773" s="140"/>
    </row>
    <row r="774" spans="1:16">
      <c r="A774" s="138"/>
      <c r="B774" s="142"/>
      <c r="C774" s="172" t="s">
        <v>1160</v>
      </c>
      <c r="D774" s="166" t="s">
        <v>26</v>
      </c>
      <c r="E774" s="166" t="s">
        <v>1161</v>
      </c>
      <c r="F774" s="181" t="s">
        <v>1436</v>
      </c>
      <c r="G774" s="181" t="s">
        <v>1436</v>
      </c>
      <c r="H774" s="181" t="s">
        <v>1436</v>
      </c>
      <c r="I774" s="181" t="s">
        <v>1436</v>
      </c>
      <c r="J774" s="168">
        <v>0.9</v>
      </c>
      <c r="K774" s="169" t="str">
        <f>IFERROR(SUMIFS(#REF!,#REF!,$I774,#REF!,$R$2)/SUMIFS(#REF!,#REF!,$I774,#REF!,$R$2),"-")</f>
        <v>-</v>
      </c>
      <c r="L774" s="169" t="str">
        <f>IFERROR(SUMIFS(#REF!,#REF!,$I774,#REF!,$R$7)/SUMIFS(#REF!,#REF!,$I774,#REF!,$R$7),"-")</f>
        <v>-</v>
      </c>
      <c r="M774" s="170" t="str">
        <f>IFERROR(SUMIFS(#REF!,#REF!,$I774,#REF!,$R$3)/SUMIFS(#REF!,#REF!,$I774,#REF!,$R$3),"-")</f>
        <v>-</v>
      </c>
      <c r="N774" s="170" t="str">
        <f>IFERROR(SUMIFS(#REF!,#REF!,$I774,#REF!,"&lt;="&amp;$R$2,#REF!,"&gt;="&amp;$S$2)/SUMIFS(#REF!,#REF!,$I774,#REF!,"&lt;="&amp;$R$2,#REF!,"&gt;="&amp;$S$2),"-")</f>
        <v>-</v>
      </c>
      <c r="O774" s="142"/>
      <c r="P774" s="140"/>
    </row>
    <row r="775" spans="1:16">
      <c r="A775" s="138"/>
      <c r="B775" s="142"/>
      <c r="C775" s="172" t="s">
        <v>1160</v>
      </c>
      <c r="D775" s="166" t="s">
        <v>26</v>
      </c>
      <c r="E775" s="166" t="s">
        <v>1161</v>
      </c>
      <c r="F775" s="181" t="s">
        <v>1438</v>
      </c>
      <c r="G775" s="181" t="s">
        <v>1438</v>
      </c>
      <c r="H775" s="181" t="s">
        <v>1438</v>
      </c>
      <c r="I775" s="181" t="s">
        <v>1438</v>
      </c>
      <c r="J775" s="168">
        <v>0.9</v>
      </c>
      <c r="K775" s="169" t="str">
        <f>IFERROR(SUMIFS(#REF!,#REF!,$I775,#REF!,$R$2)/SUMIFS(#REF!,#REF!,$I775,#REF!,$R$2),"-")</f>
        <v>-</v>
      </c>
      <c r="L775" s="169" t="str">
        <f>IFERROR(SUMIFS(#REF!,#REF!,$I775,#REF!,$R$7)/SUMIFS(#REF!,#REF!,$I775,#REF!,$R$7),"-")</f>
        <v>-</v>
      </c>
      <c r="M775" s="170" t="str">
        <f>IFERROR(SUMIFS(#REF!,#REF!,$I775,#REF!,$R$3)/SUMIFS(#REF!,#REF!,$I775,#REF!,$R$3),"-")</f>
        <v>-</v>
      </c>
      <c r="N775" s="170" t="str">
        <f>IFERROR(SUMIFS(#REF!,#REF!,$I775,#REF!,"&lt;="&amp;$R$2,#REF!,"&gt;="&amp;$S$2)/SUMIFS(#REF!,#REF!,$I775,#REF!,"&lt;="&amp;$R$2,#REF!,"&gt;="&amp;$S$2),"-")</f>
        <v>-</v>
      </c>
      <c r="O775" s="142"/>
      <c r="P775" s="140"/>
    </row>
    <row r="776" spans="1:16">
      <c r="A776" s="138"/>
      <c r="B776" s="142"/>
      <c r="C776" s="172" t="s">
        <v>1160</v>
      </c>
      <c r="D776" s="166" t="s">
        <v>26</v>
      </c>
      <c r="E776" s="166" t="s">
        <v>1161</v>
      </c>
      <c r="F776" s="181" t="s">
        <v>1440</v>
      </c>
      <c r="G776" s="181" t="s">
        <v>1440</v>
      </c>
      <c r="H776" s="181" t="s">
        <v>1440</v>
      </c>
      <c r="I776" s="181" t="s">
        <v>1440</v>
      </c>
      <c r="J776" s="168">
        <v>0.9</v>
      </c>
      <c r="K776" s="169" t="str">
        <f>IFERROR(SUMIFS(#REF!,#REF!,$I776,#REF!,$R$2)/SUMIFS(#REF!,#REF!,$I776,#REF!,$R$2),"-")</f>
        <v>-</v>
      </c>
      <c r="L776" s="169" t="str">
        <f>IFERROR(SUMIFS(#REF!,#REF!,$I776,#REF!,$R$7)/SUMIFS(#REF!,#REF!,$I776,#REF!,$R$7),"-")</f>
        <v>-</v>
      </c>
      <c r="M776" s="170" t="str">
        <f>IFERROR(SUMIFS(#REF!,#REF!,$I776,#REF!,$R$3)/SUMIFS(#REF!,#REF!,$I776,#REF!,$R$3),"-")</f>
        <v>-</v>
      </c>
      <c r="N776" s="170" t="str">
        <f>IFERROR(SUMIFS(#REF!,#REF!,$I776,#REF!,"&lt;="&amp;$R$2,#REF!,"&gt;="&amp;$S$2)/SUMIFS(#REF!,#REF!,$I776,#REF!,"&lt;="&amp;$R$2,#REF!,"&gt;="&amp;$S$2),"-")</f>
        <v>-</v>
      </c>
      <c r="O776" s="142"/>
      <c r="P776" s="140"/>
    </row>
    <row r="777" spans="1:16">
      <c r="A777" s="138"/>
      <c r="B777" s="142"/>
      <c r="C777" s="172" t="s">
        <v>1160</v>
      </c>
      <c r="D777" s="166" t="s">
        <v>26</v>
      </c>
      <c r="E777" s="166" t="s">
        <v>1161</v>
      </c>
      <c r="F777" s="181" t="s">
        <v>1442</v>
      </c>
      <c r="G777" s="181" t="s">
        <v>1442</v>
      </c>
      <c r="H777" s="181" t="s">
        <v>1442</v>
      </c>
      <c r="I777" s="181" t="s">
        <v>1442</v>
      </c>
      <c r="J777" s="168">
        <v>0.9</v>
      </c>
      <c r="K777" s="169" t="str">
        <f>IFERROR(SUMIFS(#REF!,#REF!,$I777,#REF!,$R$2)/SUMIFS(#REF!,#REF!,$I777,#REF!,$R$2),"-")</f>
        <v>-</v>
      </c>
      <c r="L777" s="169" t="str">
        <f>IFERROR(SUMIFS(#REF!,#REF!,$I777,#REF!,$R$7)/SUMIFS(#REF!,#REF!,$I777,#REF!,$R$7),"-")</f>
        <v>-</v>
      </c>
      <c r="M777" s="170" t="str">
        <f>IFERROR(SUMIFS(#REF!,#REF!,$I777,#REF!,$R$3)/SUMIFS(#REF!,#REF!,$I777,#REF!,$R$3),"-")</f>
        <v>-</v>
      </c>
      <c r="N777" s="170" t="str">
        <f>IFERROR(SUMIFS(#REF!,#REF!,$I777,#REF!,"&lt;="&amp;$R$2,#REF!,"&gt;="&amp;$S$2)/SUMIFS(#REF!,#REF!,$I777,#REF!,"&lt;="&amp;$R$2,#REF!,"&gt;="&amp;$S$2),"-")</f>
        <v>-</v>
      </c>
      <c r="O777" s="142"/>
      <c r="P777" s="140"/>
    </row>
    <row r="778" spans="1:16">
      <c r="A778" s="138"/>
      <c r="B778" s="142"/>
      <c r="C778" s="172" t="s">
        <v>1160</v>
      </c>
      <c r="D778" s="166" t="s">
        <v>26</v>
      </c>
      <c r="E778" s="166" t="s">
        <v>1161</v>
      </c>
      <c r="F778" s="181" t="s">
        <v>1444</v>
      </c>
      <c r="G778" s="181" t="s">
        <v>1444</v>
      </c>
      <c r="H778" s="181" t="s">
        <v>1444</v>
      </c>
      <c r="I778" s="181" t="s">
        <v>1444</v>
      </c>
      <c r="J778" s="168">
        <v>0.9</v>
      </c>
      <c r="K778" s="169" t="str">
        <f>IFERROR(SUMIFS(#REF!,#REF!,$I778,#REF!,$R$2)/SUMIFS(#REF!,#REF!,$I778,#REF!,$R$2),"-")</f>
        <v>-</v>
      </c>
      <c r="L778" s="169" t="str">
        <f>IFERROR(SUMIFS(#REF!,#REF!,$I778,#REF!,$R$7)/SUMIFS(#REF!,#REF!,$I778,#REF!,$R$7),"-")</f>
        <v>-</v>
      </c>
      <c r="M778" s="170" t="str">
        <f>IFERROR(SUMIFS(#REF!,#REF!,$I778,#REF!,$R$3)/SUMIFS(#REF!,#REF!,$I778,#REF!,$R$3),"-")</f>
        <v>-</v>
      </c>
      <c r="N778" s="170" t="str">
        <f>IFERROR(SUMIFS(#REF!,#REF!,$I778,#REF!,"&lt;="&amp;$R$2,#REF!,"&gt;="&amp;$S$2)/SUMIFS(#REF!,#REF!,$I778,#REF!,"&lt;="&amp;$R$2,#REF!,"&gt;="&amp;$S$2),"-")</f>
        <v>-</v>
      </c>
      <c r="O778" s="142"/>
      <c r="P778" s="140"/>
    </row>
    <row r="779" spans="1:16">
      <c r="A779" s="138"/>
      <c r="B779" s="142"/>
      <c r="C779" s="172" t="s">
        <v>1160</v>
      </c>
      <c r="D779" s="166" t="s">
        <v>26</v>
      </c>
      <c r="E779" s="166" t="s">
        <v>1161</v>
      </c>
      <c r="F779" s="181" t="s">
        <v>1446</v>
      </c>
      <c r="G779" s="181" t="s">
        <v>1446</v>
      </c>
      <c r="H779" s="181" t="s">
        <v>1446</v>
      </c>
      <c r="I779" s="181" t="s">
        <v>1446</v>
      </c>
      <c r="J779" s="168">
        <v>0.9</v>
      </c>
      <c r="K779" s="169" t="str">
        <f>IFERROR(SUMIFS(#REF!,#REF!,$I779,#REF!,$R$2)/SUMIFS(#REF!,#REF!,$I779,#REF!,$R$2),"-")</f>
        <v>-</v>
      </c>
      <c r="L779" s="169" t="str">
        <f>IFERROR(SUMIFS(#REF!,#REF!,$I779,#REF!,$R$7)/SUMIFS(#REF!,#REF!,$I779,#REF!,$R$7),"-")</f>
        <v>-</v>
      </c>
      <c r="M779" s="170" t="str">
        <f>IFERROR(SUMIFS(#REF!,#REF!,$I779,#REF!,$R$3)/SUMIFS(#REF!,#REF!,$I779,#REF!,$R$3),"-")</f>
        <v>-</v>
      </c>
      <c r="N779" s="170" t="str">
        <f>IFERROR(SUMIFS(#REF!,#REF!,$I779,#REF!,"&lt;="&amp;$R$2,#REF!,"&gt;="&amp;$S$2)/SUMIFS(#REF!,#REF!,$I779,#REF!,"&lt;="&amp;$R$2,#REF!,"&gt;="&amp;$S$2),"-")</f>
        <v>-</v>
      </c>
      <c r="O779" s="142"/>
      <c r="P779" s="140"/>
    </row>
    <row r="780" spans="1:16">
      <c r="A780" s="138"/>
      <c r="B780" s="142"/>
      <c r="C780" s="172" t="s">
        <v>1160</v>
      </c>
      <c r="D780" s="166" t="s">
        <v>26</v>
      </c>
      <c r="E780" s="166" t="s">
        <v>1161</v>
      </c>
      <c r="F780" s="181" t="s">
        <v>1448</v>
      </c>
      <c r="G780" s="181" t="s">
        <v>1448</v>
      </c>
      <c r="H780" s="181" t="s">
        <v>1448</v>
      </c>
      <c r="I780" s="181" t="s">
        <v>1448</v>
      </c>
      <c r="J780" s="168">
        <v>0.9</v>
      </c>
      <c r="K780" s="169" t="str">
        <f>IFERROR(SUMIFS(#REF!,#REF!,$I780,#REF!,$R$2)/SUMIFS(#REF!,#REF!,$I780,#REF!,$R$2),"-")</f>
        <v>-</v>
      </c>
      <c r="L780" s="169" t="str">
        <f>IFERROR(SUMIFS(#REF!,#REF!,$I780,#REF!,$R$7)/SUMIFS(#REF!,#REF!,$I780,#REF!,$R$7),"-")</f>
        <v>-</v>
      </c>
      <c r="M780" s="170" t="str">
        <f>IFERROR(SUMIFS(#REF!,#REF!,$I780,#REF!,$R$3)/SUMIFS(#REF!,#REF!,$I780,#REF!,$R$3),"-")</f>
        <v>-</v>
      </c>
      <c r="N780" s="170" t="str">
        <f>IFERROR(SUMIFS(#REF!,#REF!,$I780,#REF!,"&lt;="&amp;$R$2,#REF!,"&gt;="&amp;$S$2)/SUMIFS(#REF!,#REF!,$I780,#REF!,"&lt;="&amp;$R$2,#REF!,"&gt;="&amp;$S$2),"-")</f>
        <v>-</v>
      </c>
      <c r="O780" s="142"/>
      <c r="P780" s="140"/>
    </row>
    <row r="781" spans="1:16">
      <c r="A781" s="138"/>
      <c r="B781" s="142"/>
      <c r="C781" s="172" t="s">
        <v>1160</v>
      </c>
      <c r="D781" s="166" t="s">
        <v>26</v>
      </c>
      <c r="E781" s="166" t="s">
        <v>1161</v>
      </c>
      <c r="F781" s="181" t="s">
        <v>1450</v>
      </c>
      <c r="G781" s="181" t="s">
        <v>1450</v>
      </c>
      <c r="H781" s="181" t="s">
        <v>1450</v>
      </c>
      <c r="I781" s="181" t="s">
        <v>1450</v>
      </c>
      <c r="J781" s="168">
        <v>0.9</v>
      </c>
      <c r="K781" s="169" t="str">
        <f>IFERROR(SUMIFS(#REF!,#REF!,$I781,#REF!,$R$2)/SUMIFS(#REF!,#REF!,$I781,#REF!,$R$2),"-")</f>
        <v>-</v>
      </c>
      <c r="L781" s="169" t="str">
        <f>IFERROR(SUMIFS(#REF!,#REF!,$I781,#REF!,$R$7)/SUMIFS(#REF!,#REF!,$I781,#REF!,$R$7),"-")</f>
        <v>-</v>
      </c>
      <c r="M781" s="170" t="str">
        <f>IFERROR(SUMIFS(#REF!,#REF!,$I781,#REF!,$R$3)/SUMIFS(#REF!,#REF!,$I781,#REF!,$R$3),"-")</f>
        <v>-</v>
      </c>
      <c r="N781" s="170" t="str">
        <f>IFERROR(SUMIFS(#REF!,#REF!,$I781,#REF!,"&lt;="&amp;$R$2,#REF!,"&gt;="&amp;$S$2)/SUMIFS(#REF!,#REF!,$I781,#REF!,"&lt;="&amp;$R$2,#REF!,"&gt;="&amp;$S$2),"-")</f>
        <v>-</v>
      </c>
      <c r="O781" s="142"/>
      <c r="P781" s="140"/>
    </row>
    <row r="782" spans="1:16">
      <c r="A782" s="138"/>
      <c r="B782" s="142"/>
      <c r="C782" s="172" t="s">
        <v>1160</v>
      </c>
      <c r="D782" s="166" t="s">
        <v>26</v>
      </c>
      <c r="E782" s="166" t="s">
        <v>1161</v>
      </c>
      <c r="F782" s="181" t="s">
        <v>1452</v>
      </c>
      <c r="G782" s="181" t="s">
        <v>1452</v>
      </c>
      <c r="H782" s="181" t="s">
        <v>1452</v>
      </c>
      <c r="I782" s="181" t="s">
        <v>1452</v>
      </c>
      <c r="J782" s="168">
        <v>0.9</v>
      </c>
      <c r="K782" s="169" t="str">
        <f>IFERROR(SUMIFS(#REF!,#REF!,$I782,#REF!,$R$2)/SUMIFS(#REF!,#REF!,$I782,#REF!,$R$2),"-")</f>
        <v>-</v>
      </c>
      <c r="L782" s="169" t="str">
        <f>IFERROR(SUMIFS(#REF!,#REF!,$I782,#REF!,$R$7)/SUMIFS(#REF!,#REF!,$I782,#REF!,$R$7),"-")</f>
        <v>-</v>
      </c>
      <c r="M782" s="170" t="str">
        <f>IFERROR(SUMIFS(#REF!,#REF!,$I782,#REF!,$R$3)/SUMIFS(#REF!,#REF!,$I782,#REF!,$R$3),"-")</f>
        <v>-</v>
      </c>
      <c r="N782" s="170" t="str">
        <f>IFERROR(SUMIFS(#REF!,#REF!,$I782,#REF!,"&lt;="&amp;$R$2,#REF!,"&gt;="&amp;$S$2)/SUMIFS(#REF!,#REF!,$I782,#REF!,"&lt;="&amp;$R$2,#REF!,"&gt;="&amp;$S$2),"-")</f>
        <v>-</v>
      </c>
      <c r="O782" s="142"/>
      <c r="P782" s="140"/>
    </row>
    <row r="783" spans="1:16">
      <c r="A783" s="138"/>
      <c r="B783" s="142"/>
      <c r="C783" s="172" t="s">
        <v>1160</v>
      </c>
      <c r="D783" s="166" t="s">
        <v>26</v>
      </c>
      <c r="E783" s="166" t="s">
        <v>1161</v>
      </c>
      <c r="F783" s="181" t="s">
        <v>1454</v>
      </c>
      <c r="G783" s="181" t="s">
        <v>1454</v>
      </c>
      <c r="H783" s="181" t="s">
        <v>1454</v>
      </c>
      <c r="I783" s="181" t="s">
        <v>1454</v>
      </c>
      <c r="J783" s="168">
        <v>0.9</v>
      </c>
      <c r="K783" s="169" t="str">
        <f>IFERROR(SUMIFS(#REF!,#REF!,$I783,#REF!,$R$2)/SUMIFS(#REF!,#REF!,$I783,#REF!,$R$2),"-")</f>
        <v>-</v>
      </c>
      <c r="L783" s="169" t="str">
        <f>IFERROR(SUMIFS(#REF!,#REF!,$I783,#REF!,$R$7)/SUMIFS(#REF!,#REF!,$I783,#REF!,$R$7),"-")</f>
        <v>-</v>
      </c>
      <c r="M783" s="170" t="str">
        <f>IFERROR(SUMIFS(#REF!,#REF!,$I783,#REF!,$R$3)/SUMIFS(#REF!,#REF!,$I783,#REF!,$R$3),"-")</f>
        <v>-</v>
      </c>
      <c r="N783" s="170" t="str">
        <f>IFERROR(SUMIFS(#REF!,#REF!,$I783,#REF!,"&lt;="&amp;$R$2,#REF!,"&gt;="&amp;$S$2)/SUMIFS(#REF!,#REF!,$I783,#REF!,"&lt;="&amp;$R$2,#REF!,"&gt;="&amp;$S$2),"-")</f>
        <v>-</v>
      </c>
      <c r="O783" s="142"/>
      <c r="P783" s="140"/>
    </row>
    <row r="784" spans="1:16">
      <c r="A784" s="138"/>
      <c r="B784" s="142"/>
      <c r="C784" s="172" t="s">
        <v>1160</v>
      </c>
      <c r="D784" s="166" t="s">
        <v>26</v>
      </c>
      <c r="E784" s="166" t="s">
        <v>1161</v>
      </c>
      <c r="F784" s="181" t="s">
        <v>1456</v>
      </c>
      <c r="G784" s="181" t="s">
        <v>1456</v>
      </c>
      <c r="H784" s="181" t="s">
        <v>1456</v>
      </c>
      <c r="I784" s="181" t="s">
        <v>1456</v>
      </c>
      <c r="J784" s="168">
        <v>0.9</v>
      </c>
      <c r="K784" s="169" t="str">
        <f>IFERROR(SUMIFS(#REF!,#REF!,$I784,#REF!,$R$2)/SUMIFS(#REF!,#REF!,$I784,#REF!,$R$2),"-")</f>
        <v>-</v>
      </c>
      <c r="L784" s="169" t="str">
        <f>IFERROR(SUMIFS(#REF!,#REF!,$I784,#REF!,$R$7)/SUMIFS(#REF!,#REF!,$I784,#REF!,$R$7),"-")</f>
        <v>-</v>
      </c>
      <c r="M784" s="170" t="str">
        <f>IFERROR(SUMIFS(#REF!,#REF!,$I784,#REF!,$R$3)/SUMIFS(#REF!,#REF!,$I784,#REF!,$R$3),"-")</f>
        <v>-</v>
      </c>
      <c r="N784" s="170" t="str">
        <f>IFERROR(SUMIFS(#REF!,#REF!,$I784,#REF!,"&lt;="&amp;$R$2,#REF!,"&gt;="&amp;$S$2)/SUMIFS(#REF!,#REF!,$I784,#REF!,"&lt;="&amp;$R$2,#REF!,"&gt;="&amp;$S$2),"-")</f>
        <v>-</v>
      </c>
      <c r="O784" s="142"/>
      <c r="P784" s="140"/>
    </row>
    <row r="785" spans="1:16">
      <c r="A785" s="138"/>
      <c r="B785" s="142"/>
      <c r="C785" s="172" t="s">
        <v>1160</v>
      </c>
      <c r="D785" s="166" t="s">
        <v>26</v>
      </c>
      <c r="E785" s="166" t="s">
        <v>1161</v>
      </c>
      <c r="F785" s="181" t="s">
        <v>1458</v>
      </c>
      <c r="G785" s="181" t="s">
        <v>1458</v>
      </c>
      <c r="H785" s="181" t="s">
        <v>1458</v>
      </c>
      <c r="I785" s="181" t="s">
        <v>1458</v>
      </c>
      <c r="J785" s="168">
        <v>0.9</v>
      </c>
      <c r="K785" s="169" t="str">
        <f>IFERROR(SUMIFS(#REF!,#REF!,$I785,#REF!,$R$2)/SUMIFS(#REF!,#REF!,$I785,#REF!,$R$2),"-")</f>
        <v>-</v>
      </c>
      <c r="L785" s="169" t="str">
        <f>IFERROR(SUMIFS(#REF!,#REF!,$I785,#REF!,$R$7)/SUMIFS(#REF!,#REF!,$I785,#REF!,$R$7),"-")</f>
        <v>-</v>
      </c>
      <c r="M785" s="170" t="str">
        <f>IFERROR(SUMIFS(#REF!,#REF!,$I785,#REF!,$R$3)/SUMIFS(#REF!,#REF!,$I785,#REF!,$R$3),"-")</f>
        <v>-</v>
      </c>
      <c r="N785" s="170" t="str">
        <f>IFERROR(SUMIFS(#REF!,#REF!,$I785,#REF!,"&lt;="&amp;$R$2,#REF!,"&gt;="&amp;$S$2)/SUMIFS(#REF!,#REF!,$I785,#REF!,"&lt;="&amp;$R$2,#REF!,"&gt;="&amp;$S$2),"-")</f>
        <v>-</v>
      </c>
      <c r="O785" s="142"/>
      <c r="P785" s="140"/>
    </row>
    <row r="786" spans="1:16">
      <c r="A786" s="138"/>
      <c r="B786" s="142"/>
      <c r="C786" s="172" t="s">
        <v>1160</v>
      </c>
      <c r="D786" s="166" t="s">
        <v>26</v>
      </c>
      <c r="E786" s="166" t="s">
        <v>1161</v>
      </c>
      <c r="F786" s="181" t="s">
        <v>1460</v>
      </c>
      <c r="G786" s="181" t="s">
        <v>1460</v>
      </c>
      <c r="H786" s="181" t="s">
        <v>1460</v>
      </c>
      <c r="I786" s="181" t="s">
        <v>1460</v>
      </c>
      <c r="J786" s="168">
        <v>0.9</v>
      </c>
      <c r="K786" s="169" t="str">
        <f>IFERROR(SUMIFS(#REF!,#REF!,$I786,#REF!,$R$2)/SUMIFS(#REF!,#REF!,$I786,#REF!,$R$2),"-")</f>
        <v>-</v>
      </c>
      <c r="L786" s="169" t="str">
        <f>IFERROR(SUMIFS(#REF!,#REF!,$I786,#REF!,$R$7)/SUMIFS(#REF!,#REF!,$I786,#REF!,$R$7),"-")</f>
        <v>-</v>
      </c>
      <c r="M786" s="170" t="str">
        <f>IFERROR(SUMIFS(#REF!,#REF!,$I786,#REF!,$R$3)/SUMIFS(#REF!,#REF!,$I786,#REF!,$R$3),"-")</f>
        <v>-</v>
      </c>
      <c r="N786" s="170" t="str">
        <f>IFERROR(SUMIFS(#REF!,#REF!,$I786,#REF!,"&lt;="&amp;$R$2,#REF!,"&gt;="&amp;$S$2)/SUMIFS(#REF!,#REF!,$I786,#REF!,"&lt;="&amp;$R$2,#REF!,"&gt;="&amp;$S$2),"-")</f>
        <v>-</v>
      </c>
      <c r="O786" s="142"/>
      <c r="P786" s="140"/>
    </row>
    <row r="787" spans="1:16">
      <c r="A787" s="138"/>
      <c r="B787" s="142"/>
      <c r="C787" s="172" t="s">
        <v>1160</v>
      </c>
      <c r="D787" s="166" t="s">
        <v>26</v>
      </c>
      <c r="E787" s="166" t="s">
        <v>1161</v>
      </c>
      <c r="F787" s="181" t="s">
        <v>1462</v>
      </c>
      <c r="G787" s="181" t="s">
        <v>1462</v>
      </c>
      <c r="H787" s="181" t="s">
        <v>1462</v>
      </c>
      <c r="I787" s="181" t="s">
        <v>1462</v>
      </c>
      <c r="J787" s="168">
        <v>0.9</v>
      </c>
      <c r="K787" s="169" t="str">
        <f>IFERROR(SUMIFS(#REF!,#REF!,$I787,#REF!,$R$2)/SUMIFS(#REF!,#REF!,$I787,#REF!,$R$2),"-")</f>
        <v>-</v>
      </c>
      <c r="L787" s="169" t="str">
        <f>IFERROR(SUMIFS(#REF!,#REF!,$I787,#REF!,$R$7)/SUMIFS(#REF!,#REF!,$I787,#REF!,$R$7),"-")</f>
        <v>-</v>
      </c>
      <c r="M787" s="170" t="str">
        <f>IFERROR(SUMIFS(#REF!,#REF!,$I787,#REF!,$R$3)/SUMIFS(#REF!,#REF!,$I787,#REF!,$R$3),"-")</f>
        <v>-</v>
      </c>
      <c r="N787" s="170" t="str">
        <f>IFERROR(SUMIFS(#REF!,#REF!,$I787,#REF!,"&lt;="&amp;$R$2,#REF!,"&gt;="&amp;$S$2)/SUMIFS(#REF!,#REF!,$I787,#REF!,"&lt;="&amp;$R$2,#REF!,"&gt;="&amp;$S$2),"-")</f>
        <v>-</v>
      </c>
      <c r="O787" s="142"/>
      <c r="P787" s="140"/>
    </row>
    <row r="788" spans="1:16">
      <c r="A788" s="138"/>
      <c r="B788" s="142"/>
      <c r="C788" s="172" t="s">
        <v>1160</v>
      </c>
      <c r="D788" s="166" t="s">
        <v>26</v>
      </c>
      <c r="E788" s="166" t="s">
        <v>1161</v>
      </c>
      <c r="F788" s="181" t="s">
        <v>1464</v>
      </c>
      <c r="G788" s="181" t="s">
        <v>1464</v>
      </c>
      <c r="H788" s="181" t="s">
        <v>1464</v>
      </c>
      <c r="I788" s="181" t="s">
        <v>1464</v>
      </c>
      <c r="J788" s="168">
        <v>0.9</v>
      </c>
      <c r="K788" s="169" t="str">
        <f>IFERROR(SUMIFS(#REF!,#REF!,$I788,#REF!,$R$2)/SUMIFS(#REF!,#REF!,$I788,#REF!,$R$2),"-")</f>
        <v>-</v>
      </c>
      <c r="L788" s="169" t="str">
        <f>IFERROR(SUMIFS(#REF!,#REF!,$I788,#REF!,$R$7)/SUMIFS(#REF!,#REF!,$I788,#REF!,$R$7),"-")</f>
        <v>-</v>
      </c>
      <c r="M788" s="170" t="str">
        <f>IFERROR(SUMIFS(#REF!,#REF!,$I788,#REF!,$R$3)/SUMIFS(#REF!,#REF!,$I788,#REF!,$R$3),"-")</f>
        <v>-</v>
      </c>
      <c r="N788" s="170" t="str">
        <f>IFERROR(SUMIFS(#REF!,#REF!,$I788,#REF!,"&lt;="&amp;$R$2,#REF!,"&gt;="&amp;$S$2)/SUMIFS(#REF!,#REF!,$I788,#REF!,"&lt;="&amp;$R$2,#REF!,"&gt;="&amp;$S$2),"-")</f>
        <v>-</v>
      </c>
      <c r="O788" s="142"/>
      <c r="P788" s="140"/>
    </row>
    <row r="789" spans="1:16">
      <c r="A789" s="138"/>
      <c r="B789" s="142"/>
      <c r="C789" s="172" t="s">
        <v>1160</v>
      </c>
      <c r="D789" s="166" t="s">
        <v>26</v>
      </c>
      <c r="E789" s="166" t="s">
        <v>1161</v>
      </c>
      <c r="F789" s="181" t="s">
        <v>1466</v>
      </c>
      <c r="G789" s="181" t="s">
        <v>1466</v>
      </c>
      <c r="H789" s="181" t="s">
        <v>1466</v>
      </c>
      <c r="I789" s="181" t="s">
        <v>1466</v>
      </c>
      <c r="J789" s="168">
        <v>0.9</v>
      </c>
      <c r="K789" s="169" t="str">
        <f>IFERROR(SUMIFS(#REF!,#REF!,$I789,#REF!,$R$2)/SUMIFS(#REF!,#REF!,$I789,#REF!,$R$2),"-")</f>
        <v>-</v>
      </c>
      <c r="L789" s="169" t="str">
        <f>IFERROR(SUMIFS(#REF!,#REF!,$I789,#REF!,$R$7)/SUMIFS(#REF!,#REF!,$I789,#REF!,$R$7),"-")</f>
        <v>-</v>
      </c>
      <c r="M789" s="170" t="str">
        <f>IFERROR(SUMIFS(#REF!,#REF!,$I789,#REF!,$R$3)/SUMIFS(#REF!,#REF!,$I789,#REF!,$R$3),"-")</f>
        <v>-</v>
      </c>
      <c r="N789" s="170" t="str">
        <f>IFERROR(SUMIFS(#REF!,#REF!,$I789,#REF!,"&lt;="&amp;$R$2,#REF!,"&gt;="&amp;$S$2)/SUMIFS(#REF!,#REF!,$I789,#REF!,"&lt;="&amp;$R$2,#REF!,"&gt;="&amp;$S$2),"-")</f>
        <v>-</v>
      </c>
      <c r="O789" s="142"/>
      <c r="P789" s="140"/>
    </row>
    <row r="790" spans="1:16">
      <c r="A790" s="138"/>
      <c r="B790" s="142"/>
      <c r="C790" s="172" t="s">
        <v>1160</v>
      </c>
      <c r="D790" s="166" t="s">
        <v>26</v>
      </c>
      <c r="E790" s="166" t="s">
        <v>1161</v>
      </c>
      <c r="F790" s="181" t="s">
        <v>1468</v>
      </c>
      <c r="G790" s="181" t="s">
        <v>1468</v>
      </c>
      <c r="H790" s="181" t="s">
        <v>1468</v>
      </c>
      <c r="I790" s="181" t="s">
        <v>1468</v>
      </c>
      <c r="J790" s="168">
        <v>0.9</v>
      </c>
      <c r="K790" s="169" t="str">
        <f>IFERROR(SUMIFS(#REF!,#REF!,$I790,#REF!,$R$2)/SUMIFS(#REF!,#REF!,$I790,#REF!,$R$2),"-")</f>
        <v>-</v>
      </c>
      <c r="L790" s="169" t="str">
        <f>IFERROR(SUMIFS(#REF!,#REF!,$I790,#REF!,$R$7)/SUMIFS(#REF!,#REF!,$I790,#REF!,$R$7),"-")</f>
        <v>-</v>
      </c>
      <c r="M790" s="170" t="str">
        <f>IFERROR(SUMIFS(#REF!,#REF!,$I790,#REF!,$R$3)/SUMIFS(#REF!,#REF!,$I790,#REF!,$R$3),"-")</f>
        <v>-</v>
      </c>
      <c r="N790" s="170" t="str">
        <f>IFERROR(SUMIFS(#REF!,#REF!,$I790,#REF!,"&lt;="&amp;$R$2,#REF!,"&gt;="&amp;$S$2)/SUMIFS(#REF!,#REF!,$I790,#REF!,"&lt;="&amp;$R$2,#REF!,"&gt;="&amp;$S$2),"-")</f>
        <v>-</v>
      </c>
      <c r="O790" s="142"/>
      <c r="P790" s="140"/>
    </row>
    <row r="791" spans="1:16">
      <c r="A791" s="138"/>
      <c r="B791" s="142"/>
      <c r="C791" s="172" t="s">
        <v>1160</v>
      </c>
      <c r="D791" s="166" t="s">
        <v>26</v>
      </c>
      <c r="E791" s="166" t="s">
        <v>1161</v>
      </c>
      <c r="F791" s="181" t="s">
        <v>1470</v>
      </c>
      <c r="G791" s="181" t="s">
        <v>1470</v>
      </c>
      <c r="H791" s="181" t="s">
        <v>1470</v>
      </c>
      <c r="I791" s="181" t="s">
        <v>1470</v>
      </c>
      <c r="J791" s="168">
        <v>0.9</v>
      </c>
      <c r="K791" s="169" t="str">
        <f>IFERROR(SUMIFS(#REF!,#REF!,$I791,#REF!,$R$2)/SUMIFS(#REF!,#REF!,$I791,#REF!,$R$2),"-")</f>
        <v>-</v>
      </c>
      <c r="L791" s="169" t="str">
        <f>IFERROR(SUMIFS(#REF!,#REF!,$I791,#REF!,$R$7)/SUMIFS(#REF!,#REF!,$I791,#REF!,$R$7),"-")</f>
        <v>-</v>
      </c>
      <c r="M791" s="170" t="str">
        <f>IFERROR(SUMIFS(#REF!,#REF!,$I791,#REF!,$R$3)/SUMIFS(#REF!,#REF!,$I791,#REF!,$R$3),"-")</f>
        <v>-</v>
      </c>
      <c r="N791" s="170" t="str">
        <f>IFERROR(SUMIFS(#REF!,#REF!,$I791,#REF!,"&lt;="&amp;$R$2,#REF!,"&gt;="&amp;$S$2)/SUMIFS(#REF!,#REF!,$I791,#REF!,"&lt;="&amp;$R$2,#REF!,"&gt;="&amp;$S$2),"-")</f>
        <v>-</v>
      </c>
      <c r="O791" s="142"/>
      <c r="P791" s="140"/>
    </row>
    <row r="792" spans="1:16">
      <c r="A792" s="138"/>
      <c r="B792" s="142"/>
      <c r="C792" s="172" t="s">
        <v>1160</v>
      </c>
      <c r="D792" s="166" t="s">
        <v>26</v>
      </c>
      <c r="E792" s="166" t="s">
        <v>1161</v>
      </c>
      <c r="F792" s="181" t="s">
        <v>1472</v>
      </c>
      <c r="G792" s="181" t="s">
        <v>1472</v>
      </c>
      <c r="H792" s="181" t="s">
        <v>1472</v>
      </c>
      <c r="I792" s="181" t="s">
        <v>1472</v>
      </c>
      <c r="J792" s="168">
        <v>0.9</v>
      </c>
      <c r="K792" s="169" t="str">
        <f>IFERROR(SUMIFS(#REF!,#REF!,$I792,#REF!,$R$2)/SUMIFS(#REF!,#REF!,$I792,#REF!,$R$2),"-")</f>
        <v>-</v>
      </c>
      <c r="L792" s="169" t="str">
        <f>IFERROR(SUMIFS(#REF!,#REF!,$I792,#REF!,$R$7)/SUMIFS(#REF!,#REF!,$I792,#REF!,$R$7),"-")</f>
        <v>-</v>
      </c>
      <c r="M792" s="170" t="str">
        <f>IFERROR(SUMIFS(#REF!,#REF!,$I792,#REF!,$R$3)/SUMIFS(#REF!,#REF!,$I792,#REF!,$R$3),"-")</f>
        <v>-</v>
      </c>
      <c r="N792" s="170" t="str">
        <f>IFERROR(SUMIFS(#REF!,#REF!,$I792,#REF!,"&lt;="&amp;$R$2,#REF!,"&gt;="&amp;$S$2)/SUMIFS(#REF!,#REF!,$I792,#REF!,"&lt;="&amp;$R$2,#REF!,"&gt;="&amp;$S$2),"-")</f>
        <v>-</v>
      </c>
      <c r="O792" s="142"/>
      <c r="P792" s="140"/>
    </row>
    <row r="793" spans="1:16">
      <c r="A793" s="138"/>
      <c r="B793" s="142"/>
      <c r="C793" s="172" t="s">
        <v>1160</v>
      </c>
      <c r="D793" s="166" t="s">
        <v>26</v>
      </c>
      <c r="E793" s="166" t="s">
        <v>1161</v>
      </c>
      <c r="F793" s="181" t="s">
        <v>1474</v>
      </c>
      <c r="G793" s="181" t="s">
        <v>1474</v>
      </c>
      <c r="H793" s="181" t="s">
        <v>1474</v>
      </c>
      <c r="I793" s="181" t="s">
        <v>1474</v>
      </c>
      <c r="J793" s="168">
        <v>0.9</v>
      </c>
      <c r="K793" s="169" t="str">
        <f>IFERROR(SUMIFS(#REF!,#REF!,$I793,#REF!,$R$2)/SUMIFS(#REF!,#REF!,$I793,#REF!,$R$2),"-")</f>
        <v>-</v>
      </c>
      <c r="L793" s="169" t="str">
        <f>IFERROR(SUMIFS(#REF!,#REF!,$I793,#REF!,$R$7)/SUMIFS(#REF!,#REF!,$I793,#REF!,$R$7),"-")</f>
        <v>-</v>
      </c>
      <c r="M793" s="170" t="str">
        <f>IFERROR(SUMIFS(#REF!,#REF!,$I793,#REF!,$R$3)/SUMIFS(#REF!,#REF!,$I793,#REF!,$R$3),"-")</f>
        <v>-</v>
      </c>
      <c r="N793" s="170" t="str">
        <f>IFERROR(SUMIFS(#REF!,#REF!,$I793,#REF!,"&lt;="&amp;$R$2,#REF!,"&gt;="&amp;$S$2)/SUMIFS(#REF!,#REF!,$I793,#REF!,"&lt;="&amp;$R$2,#REF!,"&gt;="&amp;$S$2),"-")</f>
        <v>-</v>
      </c>
      <c r="O793" s="142"/>
      <c r="P793" s="140"/>
    </row>
    <row r="794" spans="1:16">
      <c r="A794" s="138"/>
      <c r="B794" s="142"/>
      <c r="C794" s="172" t="s">
        <v>1160</v>
      </c>
      <c r="D794" s="166" t="s">
        <v>26</v>
      </c>
      <c r="E794" s="166" t="s">
        <v>1161</v>
      </c>
      <c r="F794" s="181" t="s">
        <v>1476</v>
      </c>
      <c r="G794" s="181" t="s">
        <v>1476</v>
      </c>
      <c r="H794" s="181" t="s">
        <v>1476</v>
      </c>
      <c r="I794" s="181" t="s">
        <v>1476</v>
      </c>
      <c r="J794" s="168">
        <v>0.9</v>
      </c>
      <c r="K794" s="169" t="str">
        <f>IFERROR(SUMIFS(#REF!,#REF!,$I794,#REF!,$R$2)/SUMIFS(#REF!,#REF!,$I794,#REF!,$R$2),"-")</f>
        <v>-</v>
      </c>
      <c r="L794" s="169" t="str">
        <f>IFERROR(SUMIFS(#REF!,#REF!,$I794,#REF!,$R$7)/SUMIFS(#REF!,#REF!,$I794,#REF!,$R$7),"-")</f>
        <v>-</v>
      </c>
      <c r="M794" s="170" t="str">
        <f>IFERROR(SUMIFS(#REF!,#REF!,$I794,#REF!,$R$3)/SUMIFS(#REF!,#REF!,$I794,#REF!,$R$3),"-")</f>
        <v>-</v>
      </c>
      <c r="N794" s="170" t="str">
        <f>IFERROR(SUMIFS(#REF!,#REF!,$I794,#REF!,"&lt;="&amp;$R$2,#REF!,"&gt;="&amp;$S$2)/SUMIFS(#REF!,#REF!,$I794,#REF!,"&lt;="&amp;$R$2,#REF!,"&gt;="&amp;$S$2),"-")</f>
        <v>-</v>
      </c>
      <c r="O794" s="142"/>
      <c r="P794" s="140"/>
    </row>
    <row r="795" spans="1:16">
      <c r="A795" s="138"/>
      <c r="B795" s="142"/>
      <c r="C795" s="172" t="s">
        <v>1160</v>
      </c>
      <c r="D795" s="166" t="s">
        <v>26</v>
      </c>
      <c r="E795" s="166" t="s">
        <v>1161</v>
      </c>
      <c r="F795" s="181" t="s">
        <v>1478</v>
      </c>
      <c r="G795" s="181" t="s">
        <v>1478</v>
      </c>
      <c r="H795" s="181" t="s">
        <v>1478</v>
      </c>
      <c r="I795" s="181" t="s">
        <v>1478</v>
      </c>
      <c r="J795" s="168">
        <v>0.9</v>
      </c>
      <c r="K795" s="169" t="str">
        <f>IFERROR(SUMIFS(#REF!,#REF!,$I795,#REF!,$R$2)/SUMIFS(#REF!,#REF!,$I795,#REF!,$R$2),"-")</f>
        <v>-</v>
      </c>
      <c r="L795" s="169" t="str">
        <f>IFERROR(SUMIFS(#REF!,#REF!,$I795,#REF!,$R$7)/SUMIFS(#REF!,#REF!,$I795,#REF!,$R$7),"-")</f>
        <v>-</v>
      </c>
      <c r="M795" s="170" t="str">
        <f>IFERROR(SUMIFS(#REF!,#REF!,$I795,#REF!,$R$3)/SUMIFS(#REF!,#REF!,$I795,#REF!,$R$3),"-")</f>
        <v>-</v>
      </c>
      <c r="N795" s="170" t="str">
        <f>IFERROR(SUMIFS(#REF!,#REF!,$I795,#REF!,"&lt;="&amp;$R$2,#REF!,"&gt;="&amp;$S$2)/SUMIFS(#REF!,#REF!,$I795,#REF!,"&lt;="&amp;$R$2,#REF!,"&gt;="&amp;$S$2),"-")</f>
        <v>-</v>
      </c>
      <c r="O795" s="142"/>
      <c r="P795" s="140"/>
    </row>
    <row r="796" spans="1:16">
      <c r="A796" s="138"/>
      <c r="B796" s="142"/>
      <c r="C796" s="172" t="s">
        <v>1160</v>
      </c>
      <c r="D796" s="166" t="s">
        <v>26</v>
      </c>
      <c r="E796" s="166" t="s">
        <v>1161</v>
      </c>
      <c r="F796" s="181" t="s">
        <v>1480</v>
      </c>
      <c r="G796" s="181" t="s">
        <v>1480</v>
      </c>
      <c r="H796" s="181" t="s">
        <v>1480</v>
      </c>
      <c r="I796" s="181" t="s">
        <v>1480</v>
      </c>
      <c r="J796" s="168">
        <v>0.9</v>
      </c>
      <c r="K796" s="169" t="str">
        <f>IFERROR(SUMIFS(#REF!,#REF!,$I796,#REF!,$R$2)/SUMIFS(#REF!,#REF!,$I796,#REF!,$R$2),"-")</f>
        <v>-</v>
      </c>
      <c r="L796" s="169" t="str">
        <f>IFERROR(SUMIFS(#REF!,#REF!,$I796,#REF!,$R$7)/SUMIFS(#REF!,#REF!,$I796,#REF!,$R$7),"-")</f>
        <v>-</v>
      </c>
      <c r="M796" s="170" t="str">
        <f>IFERROR(SUMIFS(#REF!,#REF!,$I796,#REF!,$R$3)/SUMIFS(#REF!,#REF!,$I796,#REF!,$R$3),"-")</f>
        <v>-</v>
      </c>
      <c r="N796" s="170" t="str">
        <f>IFERROR(SUMIFS(#REF!,#REF!,$I796,#REF!,"&lt;="&amp;$R$2,#REF!,"&gt;="&amp;$S$2)/SUMIFS(#REF!,#REF!,$I796,#REF!,"&lt;="&amp;$R$2,#REF!,"&gt;="&amp;$S$2),"-")</f>
        <v>-</v>
      </c>
      <c r="O796" s="142"/>
      <c r="P796" s="140"/>
    </row>
    <row r="797" spans="1:16">
      <c r="A797" s="138"/>
      <c r="B797" s="142"/>
      <c r="C797" s="172" t="s">
        <v>1160</v>
      </c>
      <c r="D797" s="166" t="s">
        <v>26</v>
      </c>
      <c r="E797" s="166" t="s">
        <v>1161</v>
      </c>
      <c r="F797" s="181" t="s">
        <v>1482</v>
      </c>
      <c r="G797" s="181" t="s">
        <v>1482</v>
      </c>
      <c r="H797" s="181" t="s">
        <v>1482</v>
      </c>
      <c r="I797" s="181" t="s">
        <v>1482</v>
      </c>
      <c r="J797" s="168">
        <v>0.9</v>
      </c>
      <c r="K797" s="169" t="str">
        <f>IFERROR(SUMIFS(#REF!,#REF!,$I797,#REF!,$R$2)/SUMIFS(#REF!,#REF!,$I797,#REF!,$R$2),"-")</f>
        <v>-</v>
      </c>
      <c r="L797" s="169" t="str">
        <f>IFERROR(SUMIFS(#REF!,#REF!,$I797,#REF!,$R$7)/SUMIFS(#REF!,#REF!,$I797,#REF!,$R$7),"-")</f>
        <v>-</v>
      </c>
      <c r="M797" s="170" t="str">
        <f>IFERROR(SUMIFS(#REF!,#REF!,$I797,#REF!,$R$3)/SUMIFS(#REF!,#REF!,$I797,#REF!,$R$3),"-")</f>
        <v>-</v>
      </c>
      <c r="N797" s="170" t="str">
        <f>IFERROR(SUMIFS(#REF!,#REF!,$I797,#REF!,"&lt;="&amp;$R$2,#REF!,"&gt;="&amp;$S$2)/SUMIFS(#REF!,#REF!,$I797,#REF!,"&lt;="&amp;$R$2,#REF!,"&gt;="&amp;$S$2),"-")</f>
        <v>-</v>
      </c>
      <c r="O797" s="142"/>
      <c r="P797" s="140"/>
    </row>
    <row r="798" spans="1:16">
      <c r="A798" s="138"/>
      <c r="B798" s="142"/>
      <c r="C798" s="172" t="s">
        <v>1160</v>
      </c>
      <c r="D798" s="166" t="s">
        <v>26</v>
      </c>
      <c r="E798" s="166" t="s">
        <v>1161</v>
      </c>
      <c r="F798" s="181" t="s">
        <v>1484</v>
      </c>
      <c r="G798" s="181" t="s">
        <v>1484</v>
      </c>
      <c r="H798" s="181" t="s">
        <v>1484</v>
      </c>
      <c r="I798" s="181" t="s">
        <v>1484</v>
      </c>
      <c r="J798" s="168">
        <v>0.9</v>
      </c>
      <c r="K798" s="169" t="str">
        <f>IFERROR(SUMIFS(#REF!,#REF!,$I798,#REF!,$R$2)/SUMIFS(#REF!,#REF!,$I798,#REF!,$R$2),"-")</f>
        <v>-</v>
      </c>
      <c r="L798" s="169" t="str">
        <f>IFERROR(SUMIFS(#REF!,#REF!,$I798,#REF!,$R$7)/SUMIFS(#REF!,#REF!,$I798,#REF!,$R$7),"-")</f>
        <v>-</v>
      </c>
      <c r="M798" s="170" t="str">
        <f>IFERROR(SUMIFS(#REF!,#REF!,$I798,#REF!,$R$3)/SUMIFS(#REF!,#REF!,$I798,#REF!,$R$3),"-")</f>
        <v>-</v>
      </c>
      <c r="N798" s="170" t="str">
        <f>IFERROR(SUMIFS(#REF!,#REF!,$I798,#REF!,"&lt;="&amp;$R$2,#REF!,"&gt;="&amp;$S$2)/SUMIFS(#REF!,#REF!,$I798,#REF!,"&lt;="&amp;$R$2,#REF!,"&gt;="&amp;$S$2),"-")</f>
        <v>-</v>
      </c>
      <c r="O798" s="142"/>
      <c r="P798" s="140"/>
    </row>
    <row r="799" spans="1:16">
      <c r="A799" s="138"/>
      <c r="B799" s="142"/>
      <c r="C799" s="172" t="s">
        <v>1160</v>
      </c>
      <c r="D799" s="166" t="s">
        <v>26</v>
      </c>
      <c r="E799" s="166" t="s">
        <v>1161</v>
      </c>
      <c r="F799" s="181" t="s">
        <v>1486</v>
      </c>
      <c r="G799" s="181" t="s">
        <v>1486</v>
      </c>
      <c r="H799" s="181" t="s">
        <v>1486</v>
      </c>
      <c r="I799" s="181" t="s">
        <v>1486</v>
      </c>
      <c r="J799" s="168">
        <v>0.9</v>
      </c>
      <c r="K799" s="169" t="str">
        <f>IFERROR(SUMIFS(#REF!,#REF!,$I799,#REF!,$R$2)/SUMIFS(#REF!,#REF!,$I799,#REF!,$R$2),"-")</f>
        <v>-</v>
      </c>
      <c r="L799" s="169" t="str">
        <f>IFERROR(SUMIFS(#REF!,#REF!,$I799,#REF!,$R$7)/SUMIFS(#REF!,#REF!,$I799,#REF!,$R$7),"-")</f>
        <v>-</v>
      </c>
      <c r="M799" s="170" t="str">
        <f>IFERROR(SUMIFS(#REF!,#REF!,$I799,#REF!,$R$3)/SUMIFS(#REF!,#REF!,$I799,#REF!,$R$3),"-")</f>
        <v>-</v>
      </c>
      <c r="N799" s="170" t="str">
        <f>IFERROR(SUMIFS(#REF!,#REF!,$I799,#REF!,"&lt;="&amp;$R$2,#REF!,"&gt;="&amp;$S$2)/SUMIFS(#REF!,#REF!,$I799,#REF!,"&lt;="&amp;$R$2,#REF!,"&gt;="&amp;$S$2),"-")</f>
        <v>-</v>
      </c>
      <c r="O799" s="142"/>
      <c r="P799" s="140"/>
    </row>
    <row r="800" spans="1:16">
      <c r="A800" s="138"/>
      <c r="B800" s="142"/>
      <c r="C800" s="172" t="s">
        <v>1160</v>
      </c>
      <c r="D800" s="166" t="s">
        <v>26</v>
      </c>
      <c r="E800" s="166" t="s">
        <v>1161</v>
      </c>
      <c r="F800" s="181" t="s">
        <v>1488</v>
      </c>
      <c r="G800" s="181" t="s">
        <v>1488</v>
      </c>
      <c r="H800" s="181" t="s">
        <v>1488</v>
      </c>
      <c r="I800" s="181" t="s">
        <v>1488</v>
      </c>
      <c r="J800" s="168">
        <v>0.9</v>
      </c>
      <c r="K800" s="169" t="str">
        <f>IFERROR(SUMIFS(#REF!,#REF!,$I800,#REF!,$R$2)/SUMIFS(#REF!,#REF!,$I800,#REF!,$R$2),"-")</f>
        <v>-</v>
      </c>
      <c r="L800" s="169" t="str">
        <f>IFERROR(SUMIFS(#REF!,#REF!,$I800,#REF!,$R$7)/SUMIFS(#REF!,#REF!,$I800,#REF!,$R$7),"-")</f>
        <v>-</v>
      </c>
      <c r="M800" s="170" t="str">
        <f>IFERROR(SUMIFS(#REF!,#REF!,$I800,#REF!,$R$3)/SUMIFS(#REF!,#REF!,$I800,#REF!,$R$3),"-")</f>
        <v>-</v>
      </c>
      <c r="N800" s="170" t="str">
        <f>IFERROR(SUMIFS(#REF!,#REF!,$I800,#REF!,"&lt;="&amp;$R$2,#REF!,"&gt;="&amp;$S$2)/SUMIFS(#REF!,#REF!,$I800,#REF!,"&lt;="&amp;$R$2,#REF!,"&gt;="&amp;$S$2),"-")</f>
        <v>-</v>
      </c>
      <c r="O800" s="142"/>
      <c r="P800" s="140"/>
    </row>
    <row r="801" spans="1:16">
      <c r="A801" s="138"/>
      <c r="B801" s="142"/>
      <c r="C801" s="172" t="s">
        <v>1160</v>
      </c>
      <c r="D801" s="166" t="s">
        <v>26</v>
      </c>
      <c r="E801" s="166" t="s">
        <v>1161</v>
      </c>
      <c r="F801" s="181" t="s">
        <v>1490</v>
      </c>
      <c r="G801" s="181" t="s">
        <v>1490</v>
      </c>
      <c r="H801" s="181" t="s">
        <v>1490</v>
      </c>
      <c r="I801" s="181" t="s">
        <v>1490</v>
      </c>
      <c r="J801" s="168">
        <v>0.9</v>
      </c>
      <c r="K801" s="169" t="str">
        <f>IFERROR(SUMIFS(#REF!,#REF!,$I801,#REF!,$R$2)/SUMIFS(#REF!,#REF!,$I801,#REF!,$R$2),"-")</f>
        <v>-</v>
      </c>
      <c r="L801" s="169" t="str">
        <f>IFERROR(SUMIFS(#REF!,#REF!,$I801,#REF!,$R$7)/SUMIFS(#REF!,#REF!,$I801,#REF!,$R$7),"-")</f>
        <v>-</v>
      </c>
      <c r="M801" s="170" t="str">
        <f>IFERROR(SUMIFS(#REF!,#REF!,$I801,#REF!,$R$3)/SUMIFS(#REF!,#REF!,$I801,#REF!,$R$3),"-")</f>
        <v>-</v>
      </c>
      <c r="N801" s="170" t="str">
        <f>IFERROR(SUMIFS(#REF!,#REF!,$I801,#REF!,"&lt;="&amp;$R$2,#REF!,"&gt;="&amp;$S$2)/SUMIFS(#REF!,#REF!,$I801,#REF!,"&lt;="&amp;$R$2,#REF!,"&gt;="&amp;$S$2),"-")</f>
        <v>-</v>
      </c>
      <c r="O801" s="142"/>
      <c r="P801" s="140"/>
    </row>
    <row r="802" spans="1:16">
      <c r="A802" s="138"/>
      <c r="B802" s="142"/>
      <c r="C802" s="172" t="s">
        <v>1160</v>
      </c>
      <c r="D802" s="166" t="s">
        <v>26</v>
      </c>
      <c r="E802" s="166" t="s">
        <v>1161</v>
      </c>
      <c r="F802" s="181" t="s">
        <v>1492</v>
      </c>
      <c r="G802" s="181" t="s">
        <v>1492</v>
      </c>
      <c r="H802" s="181" t="s">
        <v>1492</v>
      </c>
      <c r="I802" s="181" t="s">
        <v>1492</v>
      </c>
      <c r="J802" s="168">
        <v>0.9</v>
      </c>
      <c r="K802" s="169" t="str">
        <f>IFERROR(SUMIFS(#REF!,#REF!,$I802,#REF!,$R$2)/SUMIFS(#REF!,#REF!,$I802,#REF!,$R$2),"-")</f>
        <v>-</v>
      </c>
      <c r="L802" s="169" t="str">
        <f>IFERROR(SUMIFS(#REF!,#REF!,$I802,#REF!,$R$7)/SUMIFS(#REF!,#REF!,$I802,#REF!,$R$7),"-")</f>
        <v>-</v>
      </c>
      <c r="M802" s="170" t="str">
        <f>IFERROR(SUMIFS(#REF!,#REF!,$I802,#REF!,$R$3)/SUMIFS(#REF!,#REF!,$I802,#REF!,$R$3),"-")</f>
        <v>-</v>
      </c>
      <c r="N802" s="170" t="str">
        <f>IFERROR(SUMIFS(#REF!,#REF!,$I802,#REF!,"&lt;="&amp;$R$2,#REF!,"&gt;="&amp;$S$2)/SUMIFS(#REF!,#REF!,$I802,#REF!,"&lt;="&amp;$R$2,#REF!,"&gt;="&amp;$S$2),"-")</f>
        <v>-</v>
      </c>
      <c r="O802" s="142"/>
      <c r="P802" s="140"/>
    </row>
    <row r="803" spans="1:16">
      <c r="A803" s="138"/>
      <c r="B803" s="142"/>
      <c r="C803" s="172" t="s">
        <v>1160</v>
      </c>
      <c r="D803" s="166" t="s">
        <v>26</v>
      </c>
      <c r="E803" s="166" t="s">
        <v>1161</v>
      </c>
      <c r="F803" s="181" t="s">
        <v>1494</v>
      </c>
      <c r="G803" s="181" t="s">
        <v>1494</v>
      </c>
      <c r="H803" s="181" t="s">
        <v>1494</v>
      </c>
      <c r="I803" s="181" t="s">
        <v>1494</v>
      </c>
      <c r="J803" s="168">
        <v>0.9</v>
      </c>
      <c r="K803" s="169" t="str">
        <f>IFERROR(SUMIFS(#REF!,#REF!,$I803,#REF!,$R$2)/SUMIFS(#REF!,#REF!,$I803,#REF!,$R$2),"-")</f>
        <v>-</v>
      </c>
      <c r="L803" s="169" t="str">
        <f>IFERROR(SUMIFS(#REF!,#REF!,$I803,#REF!,$R$7)/SUMIFS(#REF!,#REF!,$I803,#REF!,$R$7),"-")</f>
        <v>-</v>
      </c>
      <c r="M803" s="170" t="str">
        <f>IFERROR(SUMIFS(#REF!,#REF!,$I803,#REF!,$R$3)/SUMIFS(#REF!,#REF!,$I803,#REF!,$R$3),"-")</f>
        <v>-</v>
      </c>
      <c r="N803" s="170" t="str">
        <f>IFERROR(SUMIFS(#REF!,#REF!,$I803,#REF!,"&lt;="&amp;$R$2,#REF!,"&gt;="&amp;$S$2)/SUMIFS(#REF!,#REF!,$I803,#REF!,"&lt;="&amp;$R$2,#REF!,"&gt;="&amp;$S$2),"-")</f>
        <v>-</v>
      </c>
      <c r="O803" s="142"/>
      <c r="P803" s="140"/>
    </row>
    <row r="804" spans="1:16">
      <c r="A804" s="138"/>
      <c r="B804" s="142"/>
      <c r="C804" s="172" t="s">
        <v>1160</v>
      </c>
      <c r="D804" s="166" t="s">
        <v>26</v>
      </c>
      <c r="E804" s="166" t="s">
        <v>1161</v>
      </c>
      <c r="F804" s="181" t="s">
        <v>1496</v>
      </c>
      <c r="G804" s="181" t="s">
        <v>1496</v>
      </c>
      <c r="H804" s="181" t="s">
        <v>1496</v>
      </c>
      <c r="I804" s="181" t="s">
        <v>1496</v>
      </c>
      <c r="J804" s="168">
        <v>0.9</v>
      </c>
      <c r="K804" s="169" t="str">
        <f>IFERROR(SUMIFS(#REF!,#REF!,$I804,#REF!,$R$2)/SUMIFS(#REF!,#REF!,$I804,#REF!,$R$2),"-")</f>
        <v>-</v>
      </c>
      <c r="L804" s="169" t="str">
        <f>IFERROR(SUMIFS(#REF!,#REF!,$I804,#REF!,$R$7)/SUMIFS(#REF!,#REF!,$I804,#REF!,$R$7),"-")</f>
        <v>-</v>
      </c>
      <c r="M804" s="170" t="str">
        <f>IFERROR(SUMIFS(#REF!,#REF!,$I804,#REF!,$R$3)/SUMIFS(#REF!,#REF!,$I804,#REF!,$R$3),"-")</f>
        <v>-</v>
      </c>
      <c r="N804" s="170" t="str">
        <f>IFERROR(SUMIFS(#REF!,#REF!,$I804,#REF!,"&lt;="&amp;$R$2,#REF!,"&gt;="&amp;$S$2)/SUMIFS(#REF!,#REF!,$I804,#REF!,"&lt;="&amp;$R$2,#REF!,"&gt;="&amp;$S$2),"-")</f>
        <v>-</v>
      </c>
      <c r="O804" s="142"/>
      <c r="P804" s="140"/>
    </row>
    <row r="805" spans="1:16">
      <c r="A805" s="138"/>
      <c r="B805" s="142"/>
      <c r="C805" s="172" t="s">
        <v>1160</v>
      </c>
      <c r="D805" s="166" t="s">
        <v>26</v>
      </c>
      <c r="E805" s="166" t="s">
        <v>1161</v>
      </c>
      <c r="F805" s="181" t="s">
        <v>1498</v>
      </c>
      <c r="G805" s="181" t="s">
        <v>1498</v>
      </c>
      <c r="H805" s="181" t="s">
        <v>1498</v>
      </c>
      <c r="I805" s="181" t="s">
        <v>1498</v>
      </c>
      <c r="J805" s="168">
        <v>0.9</v>
      </c>
      <c r="K805" s="169" t="str">
        <f>IFERROR(SUMIFS(#REF!,#REF!,$I805,#REF!,$R$2)/SUMIFS(#REF!,#REF!,$I805,#REF!,$R$2),"-")</f>
        <v>-</v>
      </c>
      <c r="L805" s="169" t="str">
        <f>IFERROR(SUMIFS(#REF!,#REF!,$I805,#REF!,$R$7)/SUMIFS(#REF!,#REF!,$I805,#REF!,$R$7),"-")</f>
        <v>-</v>
      </c>
      <c r="M805" s="170" t="str">
        <f>IFERROR(SUMIFS(#REF!,#REF!,$I805,#REF!,$R$3)/SUMIFS(#REF!,#REF!,$I805,#REF!,$R$3),"-")</f>
        <v>-</v>
      </c>
      <c r="N805" s="170" t="str">
        <f>IFERROR(SUMIFS(#REF!,#REF!,$I805,#REF!,"&lt;="&amp;$R$2,#REF!,"&gt;="&amp;$S$2)/SUMIFS(#REF!,#REF!,$I805,#REF!,"&lt;="&amp;$R$2,#REF!,"&gt;="&amp;$S$2),"-")</f>
        <v>-</v>
      </c>
      <c r="O805" s="142"/>
      <c r="P805" s="140"/>
    </row>
    <row r="806" spans="1:16">
      <c r="A806" s="138"/>
      <c r="B806" s="142"/>
      <c r="C806" s="172" t="s">
        <v>1160</v>
      </c>
      <c r="D806" s="166" t="s">
        <v>26</v>
      </c>
      <c r="E806" s="166" t="s">
        <v>1161</v>
      </c>
      <c r="F806" s="181" t="s">
        <v>1500</v>
      </c>
      <c r="G806" s="181" t="s">
        <v>1500</v>
      </c>
      <c r="H806" s="181" t="s">
        <v>1500</v>
      </c>
      <c r="I806" s="181" t="s">
        <v>1500</v>
      </c>
      <c r="J806" s="168">
        <v>0.9</v>
      </c>
      <c r="K806" s="169" t="str">
        <f>IFERROR(SUMIFS(#REF!,#REF!,$I806,#REF!,$R$2)/SUMIFS(#REF!,#REF!,$I806,#REF!,$R$2),"-")</f>
        <v>-</v>
      </c>
      <c r="L806" s="169" t="str">
        <f>IFERROR(SUMIFS(#REF!,#REF!,$I806,#REF!,$R$7)/SUMIFS(#REF!,#REF!,$I806,#REF!,$R$7),"-")</f>
        <v>-</v>
      </c>
      <c r="M806" s="170" t="str">
        <f>IFERROR(SUMIFS(#REF!,#REF!,$I806,#REF!,$R$3)/SUMIFS(#REF!,#REF!,$I806,#REF!,$R$3),"-")</f>
        <v>-</v>
      </c>
      <c r="N806" s="170" t="str">
        <f>IFERROR(SUMIFS(#REF!,#REF!,$I806,#REF!,"&lt;="&amp;$R$2,#REF!,"&gt;="&amp;$S$2)/SUMIFS(#REF!,#REF!,$I806,#REF!,"&lt;="&amp;$R$2,#REF!,"&gt;="&amp;$S$2),"-")</f>
        <v>-</v>
      </c>
      <c r="O806" s="142"/>
      <c r="P806" s="140"/>
    </row>
    <row r="807" spans="1:16">
      <c r="A807" s="138"/>
      <c r="B807" s="142"/>
      <c r="C807" s="172" t="s">
        <v>1160</v>
      </c>
      <c r="D807" s="166" t="s">
        <v>26</v>
      </c>
      <c r="E807" s="166" t="s">
        <v>1161</v>
      </c>
      <c r="F807" s="181" t="s">
        <v>1502</v>
      </c>
      <c r="G807" s="181" t="s">
        <v>1502</v>
      </c>
      <c r="H807" s="181" t="s">
        <v>1502</v>
      </c>
      <c r="I807" s="181" t="s">
        <v>1502</v>
      </c>
      <c r="J807" s="168">
        <v>0.9</v>
      </c>
      <c r="K807" s="169" t="str">
        <f>IFERROR(SUMIFS(#REF!,#REF!,$I807,#REF!,$R$2)/SUMIFS(#REF!,#REF!,$I807,#REF!,$R$2),"-")</f>
        <v>-</v>
      </c>
      <c r="L807" s="169" t="str">
        <f>IFERROR(SUMIFS(#REF!,#REF!,$I807,#REF!,$R$7)/SUMIFS(#REF!,#REF!,$I807,#REF!,$R$7),"-")</f>
        <v>-</v>
      </c>
      <c r="M807" s="170" t="str">
        <f>IFERROR(SUMIFS(#REF!,#REF!,$I807,#REF!,$R$3)/SUMIFS(#REF!,#REF!,$I807,#REF!,$R$3),"-")</f>
        <v>-</v>
      </c>
      <c r="N807" s="170" t="str">
        <f>IFERROR(SUMIFS(#REF!,#REF!,$I807,#REF!,"&lt;="&amp;$R$2,#REF!,"&gt;="&amp;$S$2)/SUMIFS(#REF!,#REF!,$I807,#REF!,"&lt;="&amp;$R$2,#REF!,"&gt;="&amp;$S$2),"-")</f>
        <v>-</v>
      </c>
      <c r="O807" s="142"/>
      <c r="P807" s="140"/>
    </row>
    <row r="808" spans="1:16">
      <c r="A808" s="138"/>
      <c r="B808" s="142"/>
      <c r="C808" s="172" t="s">
        <v>1160</v>
      </c>
      <c r="D808" s="166" t="s">
        <v>26</v>
      </c>
      <c r="E808" s="166" t="s">
        <v>1161</v>
      </c>
      <c r="F808" s="181" t="s">
        <v>1504</v>
      </c>
      <c r="G808" s="181" t="s">
        <v>1504</v>
      </c>
      <c r="H808" s="181" t="s">
        <v>1504</v>
      </c>
      <c r="I808" s="181" t="s">
        <v>1504</v>
      </c>
      <c r="J808" s="168">
        <v>0.9</v>
      </c>
      <c r="K808" s="169" t="str">
        <f>IFERROR(SUMIFS(#REF!,#REF!,$I808,#REF!,$R$2)/SUMIFS(#REF!,#REF!,$I808,#REF!,$R$2),"-")</f>
        <v>-</v>
      </c>
      <c r="L808" s="169" t="str">
        <f>IFERROR(SUMIFS(#REF!,#REF!,$I808,#REF!,$R$7)/SUMIFS(#REF!,#REF!,$I808,#REF!,$R$7),"-")</f>
        <v>-</v>
      </c>
      <c r="M808" s="170" t="str">
        <f>IFERROR(SUMIFS(#REF!,#REF!,$I808,#REF!,$R$3)/SUMIFS(#REF!,#REF!,$I808,#REF!,$R$3),"-")</f>
        <v>-</v>
      </c>
      <c r="N808" s="170" t="str">
        <f>IFERROR(SUMIFS(#REF!,#REF!,$I808,#REF!,"&lt;="&amp;$R$2,#REF!,"&gt;="&amp;$S$2)/SUMIFS(#REF!,#REF!,$I808,#REF!,"&lt;="&amp;$R$2,#REF!,"&gt;="&amp;$S$2),"-")</f>
        <v>-</v>
      </c>
      <c r="O808" s="142"/>
      <c r="P808" s="140"/>
    </row>
    <row r="809" spans="1:16">
      <c r="A809" s="138"/>
      <c r="B809" s="142"/>
      <c r="C809" s="172" t="s">
        <v>1160</v>
      </c>
      <c r="D809" s="166" t="s">
        <v>26</v>
      </c>
      <c r="E809" s="166" t="s">
        <v>1161</v>
      </c>
      <c r="F809" s="181" t="s">
        <v>1506</v>
      </c>
      <c r="G809" s="181" t="s">
        <v>1506</v>
      </c>
      <c r="H809" s="181" t="s">
        <v>1506</v>
      </c>
      <c r="I809" s="181" t="s">
        <v>1506</v>
      </c>
      <c r="J809" s="168">
        <v>0.9</v>
      </c>
      <c r="K809" s="169" t="str">
        <f>IFERROR(SUMIFS(#REF!,#REF!,$I809,#REF!,$R$2)/SUMIFS(#REF!,#REF!,$I809,#REF!,$R$2),"-")</f>
        <v>-</v>
      </c>
      <c r="L809" s="169" t="str">
        <f>IFERROR(SUMIFS(#REF!,#REF!,$I809,#REF!,$R$7)/SUMIFS(#REF!,#REF!,$I809,#REF!,$R$7),"-")</f>
        <v>-</v>
      </c>
      <c r="M809" s="170" t="str">
        <f>IFERROR(SUMIFS(#REF!,#REF!,$I809,#REF!,$R$3)/SUMIFS(#REF!,#REF!,$I809,#REF!,$R$3),"-")</f>
        <v>-</v>
      </c>
      <c r="N809" s="170" t="str">
        <f>IFERROR(SUMIFS(#REF!,#REF!,$I809,#REF!,"&lt;="&amp;$R$2,#REF!,"&gt;="&amp;$S$2)/SUMIFS(#REF!,#REF!,$I809,#REF!,"&lt;="&amp;$R$2,#REF!,"&gt;="&amp;$S$2),"-")</f>
        <v>-</v>
      </c>
      <c r="O809" s="142"/>
      <c r="P809" s="140"/>
    </row>
    <row r="810" spans="1:16">
      <c r="A810" s="138"/>
      <c r="B810" s="142"/>
      <c r="C810" s="172" t="s">
        <v>1160</v>
      </c>
      <c r="D810" s="166" t="s">
        <v>26</v>
      </c>
      <c r="E810" s="166" t="s">
        <v>1161</v>
      </c>
      <c r="F810" s="181" t="s">
        <v>1508</v>
      </c>
      <c r="G810" s="181" t="s">
        <v>1508</v>
      </c>
      <c r="H810" s="181" t="s">
        <v>1508</v>
      </c>
      <c r="I810" s="181" t="s">
        <v>1508</v>
      </c>
      <c r="J810" s="168">
        <v>0.9</v>
      </c>
      <c r="K810" s="169" t="str">
        <f>IFERROR(SUMIFS(#REF!,#REF!,$I810,#REF!,$R$2)/SUMIFS(#REF!,#REF!,$I810,#REF!,$R$2),"-")</f>
        <v>-</v>
      </c>
      <c r="L810" s="169" t="str">
        <f>IFERROR(SUMIFS(#REF!,#REF!,$I810,#REF!,$R$7)/SUMIFS(#REF!,#REF!,$I810,#REF!,$R$7),"-")</f>
        <v>-</v>
      </c>
      <c r="M810" s="170" t="str">
        <f>IFERROR(SUMIFS(#REF!,#REF!,$I810,#REF!,$R$3)/SUMIFS(#REF!,#REF!,$I810,#REF!,$R$3),"-")</f>
        <v>-</v>
      </c>
      <c r="N810" s="170" t="str">
        <f>IFERROR(SUMIFS(#REF!,#REF!,$I810,#REF!,"&lt;="&amp;$R$2,#REF!,"&gt;="&amp;$S$2)/SUMIFS(#REF!,#REF!,$I810,#REF!,"&lt;="&amp;$R$2,#REF!,"&gt;="&amp;$S$2),"-")</f>
        <v>-</v>
      </c>
      <c r="O810" s="142"/>
      <c r="P810" s="140"/>
    </row>
    <row r="811" spans="1:16">
      <c r="A811" s="138"/>
      <c r="B811" s="142"/>
      <c r="C811" s="172" t="s">
        <v>1160</v>
      </c>
      <c r="D811" s="166" t="s">
        <v>26</v>
      </c>
      <c r="E811" s="166" t="s">
        <v>1161</v>
      </c>
      <c r="F811" s="181" t="s">
        <v>1510</v>
      </c>
      <c r="G811" s="181" t="s">
        <v>1510</v>
      </c>
      <c r="H811" s="181" t="s">
        <v>1510</v>
      </c>
      <c r="I811" s="181" t="s">
        <v>1510</v>
      </c>
      <c r="J811" s="168">
        <v>0.9</v>
      </c>
      <c r="K811" s="169" t="str">
        <f>IFERROR(SUMIFS(#REF!,#REF!,$I811,#REF!,$R$2)/SUMIFS(#REF!,#REF!,$I811,#REF!,$R$2),"-")</f>
        <v>-</v>
      </c>
      <c r="L811" s="169" t="str">
        <f>IFERROR(SUMIFS(#REF!,#REF!,$I811,#REF!,$R$7)/SUMIFS(#REF!,#REF!,$I811,#REF!,$R$7),"-")</f>
        <v>-</v>
      </c>
      <c r="M811" s="170" t="str">
        <f>IFERROR(SUMIFS(#REF!,#REF!,$I811,#REF!,$R$3)/SUMIFS(#REF!,#REF!,$I811,#REF!,$R$3),"-")</f>
        <v>-</v>
      </c>
      <c r="N811" s="170" t="str">
        <f>IFERROR(SUMIFS(#REF!,#REF!,$I811,#REF!,"&lt;="&amp;$R$2,#REF!,"&gt;="&amp;$S$2)/SUMIFS(#REF!,#REF!,$I811,#REF!,"&lt;="&amp;$R$2,#REF!,"&gt;="&amp;$S$2),"-")</f>
        <v>-</v>
      </c>
      <c r="O811" s="142"/>
      <c r="P811" s="140"/>
    </row>
    <row r="812" spans="1:16">
      <c r="A812" s="138"/>
      <c r="B812" s="142"/>
      <c r="C812" s="172" t="s">
        <v>1160</v>
      </c>
      <c r="D812" s="166" t="s">
        <v>26</v>
      </c>
      <c r="E812" s="166" t="s">
        <v>1161</v>
      </c>
      <c r="F812" s="181" t="s">
        <v>1512</v>
      </c>
      <c r="G812" s="181" t="s">
        <v>1512</v>
      </c>
      <c r="H812" s="181" t="s">
        <v>1512</v>
      </c>
      <c r="I812" s="181" t="s">
        <v>1512</v>
      </c>
      <c r="J812" s="168">
        <v>0.9</v>
      </c>
      <c r="K812" s="169" t="str">
        <f>IFERROR(SUMIFS(#REF!,#REF!,$I812,#REF!,$R$2)/SUMIFS(#REF!,#REF!,$I812,#REF!,$R$2),"-")</f>
        <v>-</v>
      </c>
      <c r="L812" s="169" t="str">
        <f>IFERROR(SUMIFS(#REF!,#REF!,$I812,#REF!,$R$7)/SUMIFS(#REF!,#REF!,$I812,#REF!,$R$7),"-")</f>
        <v>-</v>
      </c>
      <c r="M812" s="170" t="str">
        <f>IFERROR(SUMIFS(#REF!,#REF!,$I812,#REF!,$R$3)/SUMIFS(#REF!,#REF!,$I812,#REF!,$R$3),"-")</f>
        <v>-</v>
      </c>
      <c r="N812" s="170" t="str">
        <f>IFERROR(SUMIFS(#REF!,#REF!,$I812,#REF!,"&lt;="&amp;$R$2,#REF!,"&gt;="&amp;$S$2)/SUMIFS(#REF!,#REF!,$I812,#REF!,"&lt;="&amp;$R$2,#REF!,"&gt;="&amp;$S$2),"-")</f>
        <v>-</v>
      </c>
      <c r="O812" s="142"/>
      <c r="P812" s="140"/>
    </row>
    <row r="813" spans="1:16">
      <c r="A813" s="138"/>
      <c r="B813" s="142"/>
      <c r="C813" s="172" t="s">
        <v>1160</v>
      </c>
      <c r="D813" s="166" t="s">
        <v>26</v>
      </c>
      <c r="E813" s="166" t="s">
        <v>1161</v>
      </c>
      <c r="F813" s="181" t="s">
        <v>1514</v>
      </c>
      <c r="G813" s="181" t="s">
        <v>1514</v>
      </c>
      <c r="H813" s="181" t="s">
        <v>1514</v>
      </c>
      <c r="I813" s="181" t="s">
        <v>1514</v>
      </c>
      <c r="J813" s="168">
        <v>0.9</v>
      </c>
      <c r="K813" s="169" t="str">
        <f>IFERROR(SUMIFS(#REF!,#REF!,$I813,#REF!,$R$2)/SUMIFS(#REF!,#REF!,$I813,#REF!,$R$2),"-")</f>
        <v>-</v>
      </c>
      <c r="L813" s="169" t="str">
        <f>IFERROR(SUMIFS(#REF!,#REF!,$I813,#REF!,$R$7)/SUMIFS(#REF!,#REF!,$I813,#REF!,$R$7),"-")</f>
        <v>-</v>
      </c>
      <c r="M813" s="170" t="str">
        <f>IFERROR(SUMIFS(#REF!,#REF!,$I813,#REF!,$R$3)/SUMIFS(#REF!,#REF!,$I813,#REF!,$R$3),"-")</f>
        <v>-</v>
      </c>
      <c r="N813" s="170" t="str">
        <f>IFERROR(SUMIFS(#REF!,#REF!,$I813,#REF!,"&lt;="&amp;$R$2,#REF!,"&gt;="&amp;$S$2)/SUMIFS(#REF!,#REF!,$I813,#REF!,"&lt;="&amp;$R$2,#REF!,"&gt;="&amp;$S$2),"-")</f>
        <v>-</v>
      </c>
      <c r="O813" s="142"/>
      <c r="P813" s="140"/>
    </row>
    <row r="814" spans="1:16">
      <c r="A814" s="138"/>
      <c r="B814" s="142"/>
      <c r="C814" s="172" t="s">
        <v>1160</v>
      </c>
      <c r="D814" s="166" t="s">
        <v>26</v>
      </c>
      <c r="E814" s="166" t="s">
        <v>1161</v>
      </c>
      <c r="F814" s="181" t="s">
        <v>1516</v>
      </c>
      <c r="G814" s="181" t="s">
        <v>1516</v>
      </c>
      <c r="H814" s="181" t="s">
        <v>1516</v>
      </c>
      <c r="I814" s="181" t="s">
        <v>1516</v>
      </c>
      <c r="J814" s="168">
        <v>0.9</v>
      </c>
      <c r="K814" s="169" t="str">
        <f>IFERROR(SUMIFS(#REF!,#REF!,$I814,#REF!,$R$2)/SUMIFS(#REF!,#REF!,$I814,#REF!,$R$2),"-")</f>
        <v>-</v>
      </c>
      <c r="L814" s="169" t="str">
        <f>IFERROR(SUMIFS(#REF!,#REF!,$I814,#REF!,$R$7)/SUMIFS(#REF!,#REF!,$I814,#REF!,$R$7),"-")</f>
        <v>-</v>
      </c>
      <c r="M814" s="170" t="str">
        <f>IFERROR(SUMIFS(#REF!,#REF!,$I814,#REF!,$R$3)/SUMIFS(#REF!,#REF!,$I814,#REF!,$R$3),"-")</f>
        <v>-</v>
      </c>
      <c r="N814" s="170" t="str">
        <f>IFERROR(SUMIFS(#REF!,#REF!,$I814,#REF!,"&lt;="&amp;$R$2,#REF!,"&gt;="&amp;$S$2)/SUMIFS(#REF!,#REF!,$I814,#REF!,"&lt;="&amp;$R$2,#REF!,"&gt;="&amp;$S$2),"-")</f>
        <v>-</v>
      </c>
      <c r="O814" s="142"/>
      <c r="P814" s="140"/>
    </row>
    <row r="815" spans="1:16">
      <c r="A815" s="138"/>
      <c r="B815" s="142"/>
      <c r="C815" s="172" t="s">
        <v>1160</v>
      </c>
      <c r="D815" s="166" t="s">
        <v>26</v>
      </c>
      <c r="E815" s="166" t="s">
        <v>1161</v>
      </c>
      <c r="F815" s="181" t="s">
        <v>1518</v>
      </c>
      <c r="G815" s="181" t="s">
        <v>1518</v>
      </c>
      <c r="H815" s="181" t="s">
        <v>1518</v>
      </c>
      <c r="I815" s="181" t="s">
        <v>1518</v>
      </c>
      <c r="J815" s="168">
        <v>0.9</v>
      </c>
      <c r="K815" s="169" t="str">
        <f>IFERROR(SUMIFS(#REF!,#REF!,$I815,#REF!,$R$2)/SUMIFS(#REF!,#REF!,$I815,#REF!,$R$2),"-")</f>
        <v>-</v>
      </c>
      <c r="L815" s="169" t="str">
        <f>IFERROR(SUMIFS(#REF!,#REF!,$I815,#REF!,$R$7)/SUMIFS(#REF!,#REF!,$I815,#REF!,$R$7),"-")</f>
        <v>-</v>
      </c>
      <c r="M815" s="170" t="str">
        <f>IFERROR(SUMIFS(#REF!,#REF!,$I815,#REF!,$R$3)/SUMIFS(#REF!,#REF!,$I815,#REF!,$R$3),"-")</f>
        <v>-</v>
      </c>
      <c r="N815" s="170" t="str">
        <f>IFERROR(SUMIFS(#REF!,#REF!,$I815,#REF!,"&lt;="&amp;$R$2,#REF!,"&gt;="&amp;$S$2)/SUMIFS(#REF!,#REF!,$I815,#REF!,"&lt;="&amp;$R$2,#REF!,"&gt;="&amp;$S$2),"-")</f>
        <v>-</v>
      </c>
      <c r="O815" s="142"/>
      <c r="P815" s="140"/>
    </row>
    <row r="816" spans="1:16">
      <c r="A816" s="138"/>
      <c r="B816" s="142"/>
      <c r="C816" s="172" t="s">
        <v>1160</v>
      </c>
      <c r="D816" s="166" t="s">
        <v>26</v>
      </c>
      <c r="E816" s="166" t="s">
        <v>1161</v>
      </c>
      <c r="F816" s="181" t="s">
        <v>1520</v>
      </c>
      <c r="G816" s="181" t="s">
        <v>1520</v>
      </c>
      <c r="H816" s="181" t="s">
        <v>1520</v>
      </c>
      <c r="I816" s="181" t="s">
        <v>1520</v>
      </c>
      <c r="J816" s="168">
        <v>0.9</v>
      </c>
      <c r="K816" s="169" t="str">
        <f>IFERROR(SUMIFS(#REF!,#REF!,$I816,#REF!,$R$2)/SUMIFS(#REF!,#REF!,$I816,#REF!,$R$2),"-")</f>
        <v>-</v>
      </c>
      <c r="L816" s="169" t="str">
        <f>IFERROR(SUMIFS(#REF!,#REF!,$I816,#REF!,$R$7)/SUMIFS(#REF!,#REF!,$I816,#REF!,$R$7),"-")</f>
        <v>-</v>
      </c>
      <c r="M816" s="170" t="str">
        <f>IFERROR(SUMIFS(#REF!,#REF!,$I816,#REF!,$R$3)/SUMIFS(#REF!,#REF!,$I816,#REF!,$R$3),"-")</f>
        <v>-</v>
      </c>
      <c r="N816" s="170" t="str">
        <f>IFERROR(SUMIFS(#REF!,#REF!,$I816,#REF!,"&lt;="&amp;$R$2,#REF!,"&gt;="&amp;$S$2)/SUMIFS(#REF!,#REF!,$I816,#REF!,"&lt;="&amp;$R$2,#REF!,"&gt;="&amp;$S$2),"-")</f>
        <v>-</v>
      </c>
      <c r="O816" s="142"/>
      <c r="P816" s="140"/>
    </row>
    <row r="817" spans="1:16">
      <c r="A817" s="138"/>
      <c r="B817" s="142"/>
      <c r="C817" s="172" t="s">
        <v>1160</v>
      </c>
      <c r="D817" s="166" t="s">
        <v>26</v>
      </c>
      <c r="E817" s="166" t="s">
        <v>1161</v>
      </c>
      <c r="F817" s="181" t="s">
        <v>1522</v>
      </c>
      <c r="G817" s="181" t="s">
        <v>1522</v>
      </c>
      <c r="H817" s="181" t="s">
        <v>1522</v>
      </c>
      <c r="I817" s="181" t="s">
        <v>1522</v>
      </c>
      <c r="J817" s="168">
        <v>0.9</v>
      </c>
      <c r="K817" s="169" t="str">
        <f>IFERROR(SUMIFS(#REF!,#REF!,$I817,#REF!,$R$2)/SUMIFS(#REF!,#REF!,$I817,#REF!,$R$2),"-")</f>
        <v>-</v>
      </c>
      <c r="L817" s="169" t="str">
        <f>IFERROR(SUMIFS(#REF!,#REF!,$I817,#REF!,$R$7)/SUMIFS(#REF!,#REF!,$I817,#REF!,$R$7),"-")</f>
        <v>-</v>
      </c>
      <c r="M817" s="170" t="str">
        <f>IFERROR(SUMIFS(#REF!,#REF!,$I817,#REF!,$R$3)/SUMIFS(#REF!,#REF!,$I817,#REF!,$R$3),"-")</f>
        <v>-</v>
      </c>
      <c r="N817" s="170" t="str">
        <f>IFERROR(SUMIFS(#REF!,#REF!,$I817,#REF!,"&lt;="&amp;$R$2,#REF!,"&gt;="&amp;$S$2)/SUMIFS(#REF!,#REF!,$I817,#REF!,"&lt;="&amp;$R$2,#REF!,"&gt;="&amp;$S$2),"-")</f>
        <v>-</v>
      </c>
      <c r="O817" s="142"/>
      <c r="P817" s="140"/>
    </row>
    <row r="818" spans="1:16">
      <c r="A818" s="138"/>
      <c r="B818" s="142"/>
      <c r="C818" s="172" t="s">
        <v>1160</v>
      </c>
      <c r="D818" s="166" t="s">
        <v>26</v>
      </c>
      <c r="E818" s="166" t="s">
        <v>1161</v>
      </c>
      <c r="F818" s="181" t="s">
        <v>1524</v>
      </c>
      <c r="G818" s="181" t="s">
        <v>1524</v>
      </c>
      <c r="H818" s="181" t="s">
        <v>1524</v>
      </c>
      <c r="I818" s="181" t="s">
        <v>1524</v>
      </c>
      <c r="J818" s="168">
        <v>0.9</v>
      </c>
      <c r="K818" s="169" t="str">
        <f>IFERROR(SUMIFS(#REF!,#REF!,$I818,#REF!,$R$2)/SUMIFS(#REF!,#REF!,$I818,#REF!,$R$2),"-")</f>
        <v>-</v>
      </c>
      <c r="L818" s="169" t="str">
        <f>IFERROR(SUMIFS(#REF!,#REF!,$I818,#REF!,$R$7)/SUMIFS(#REF!,#REF!,$I818,#REF!,$R$7),"-")</f>
        <v>-</v>
      </c>
      <c r="M818" s="170" t="str">
        <f>IFERROR(SUMIFS(#REF!,#REF!,$I818,#REF!,$R$3)/SUMIFS(#REF!,#REF!,$I818,#REF!,$R$3),"-")</f>
        <v>-</v>
      </c>
      <c r="N818" s="170" t="str">
        <f>IFERROR(SUMIFS(#REF!,#REF!,$I818,#REF!,"&lt;="&amp;$R$2,#REF!,"&gt;="&amp;$S$2)/SUMIFS(#REF!,#REF!,$I818,#REF!,"&lt;="&amp;$R$2,#REF!,"&gt;="&amp;$S$2),"-")</f>
        <v>-</v>
      </c>
      <c r="O818" s="142"/>
      <c r="P818" s="140"/>
    </row>
    <row r="819" spans="1:16">
      <c r="A819" s="138"/>
      <c r="B819" s="142"/>
      <c r="C819" s="172" t="s">
        <v>1160</v>
      </c>
      <c r="D819" s="166" t="s">
        <v>26</v>
      </c>
      <c r="E819" s="166" t="s">
        <v>1161</v>
      </c>
      <c r="F819" s="181" t="s">
        <v>1526</v>
      </c>
      <c r="G819" s="181" t="s">
        <v>1526</v>
      </c>
      <c r="H819" s="181" t="s">
        <v>1526</v>
      </c>
      <c r="I819" s="181" t="s">
        <v>1526</v>
      </c>
      <c r="J819" s="168">
        <v>0.9</v>
      </c>
      <c r="K819" s="169" t="str">
        <f>IFERROR(SUMIFS(#REF!,#REF!,$I819,#REF!,$R$2)/SUMIFS(#REF!,#REF!,$I819,#REF!,$R$2),"-")</f>
        <v>-</v>
      </c>
      <c r="L819" s="169" t="str">
        <f>IFERROR(SUMIFS(#REF!,#REF!,$I819,#REF!,$R$7)/SUMIFS(#REF!,#REF!,$I819,#REF!,$R$7),"-")</f>
        <v>-</v>
      </c>
      <c r="M819" s="170" t="str">
        <f>IFERROR(SUMIFS(#REF!,#REF!,$I819,#REF!,$R$3)/SUMIFS(#REF!,#REF!,$I819,#REF!,$R$3),"-")</f>
        <v>-</v>
      </c>
      <c r="N819" s="170" t="str">
        <f>IFERROR(SUMIFS(#REF!,#REF!,$I819,#REF!,"&lt;="&amp;$R$2,#REF!,"&gt;="&amp;$S$2)/SUMIFS(#REF!,#REF!,$I819,#REF!,"&lt;="&amp;$R$2,#REF!,"&gt;="&amp;$S$2),"-")</f>
        <v>-</v>
      </c>
      <c r="O819" s="142"/>
      <c r="P819" s="140"/>
    </row>
    <row r="820" spans="1:16">
      <c r="A820" s="138"/>
      <c r="B820" s="142"/>
      <c r="C820" s="172" t="s">
        <v>1160</v>
      </c>
      <c r="D820" s="166" t="s">
        <v>26</v>
      </c>
      <c r="E820" s="166" t="s">
        <v>1161</v>
      </c>
      <c r="F820" s="181" t="s">
        <v>1528</v>
      </c>
      <c r="G820" s="181" t="s">
        <v>1528</v>
      </c>
      <c r="H820" s="181" t="s">
        <v>1528</v>
      </c>
      <c r="I820" s="181" t="s">
        <v>1528</v>
      </c>
      <c r="J820" s="168">
        <v>0.9</v>
      </c>
      <c r="K820" s="169" t="str">
        <f>IFERROR(SUMIFS(#REF!,#REF!,$I820,#REF!,$R$2)/SUMIFS(#REF!,#REF!,$I820,#REF!,$R$2),"-")</f>
        <v>-</v>
      </c>
      <c r="L820" s="169" t="str">
        <f>IFERROR(SUMIFS(#REF!,#REF!,$I820,#REF!,$R$7)/SUMIFS(#REF!,#REF!,$I820,#REF!,$R$7),"-")</f>
        <v>-</v>
      </c>
      <c r="M820" s="170" t="str">
        <f>IFERROR(SUMIFS(#REF!,#REF!,$I820,#REF!,$R$3)/SUMIFS(#REF!,#REF!,$I820,#REF!,$R$3),"-")</f>
        <v>-</v>
      </c>
      <c r="N820" s="170" t="str">
        <f>IFERROR(SUMIFS(#REF!,#REF!,$I820,#REF!,"&lt;="&amp;$R$2,#REF!,"&gt;="&amp;$S$2)/SUMIFS(#REF!,#REF!,$I820,#REF!,"&lt;="&amp;$R$2,#REF!,"&gt;="&amp;$S$2),"-")</f>
        <v>-</v>
      </c>
      <c r="O820" s="142"/>
      <c r="P820" s="140"/>
    </row>
    <row r="821" spans="1:16">
      <c r="A821" s="138"/>
      <c r="B821" s="142"/>
      <c r="C821" s="172" t="s">
        <v>1160</v>
      </c>
      <c r="D821" s="166" t="s">
        <v>26</v>
      </c>
      <c r="E821" s="166" t="s">
        <v>1161</v>
      </c>
      <c r="F821" s="181" t="s">
        <v>1530</v>
      </c>
      <c r="G821" s="181" t="s">
        <v>1530</v>
      </c>
      <c r="H821" s="181" t="s">
        <v>1530</v>
      </c>
      <c r="I821" s="181" t="s">
        <v>1530</v>
      </c>
      <c r="J821" s="168">
        <v>0.9</v>
      </c>
      <c r="K821" s="169" t="str">
        <f>IFERROR(SUMIFS(#REF!,#REF!,$I821,#REF!,$R$2)/SUMIFS(#REF!,#REF!,$I821,#REF!,$R$2),"-")</f>
        <v>-</v>
      </c>
      <c r="L821" s="169" t="str">
        <f>IFERROR(SUMIFS(#REF!,#REF!,$I821,#REF!,$R$7)/SUMIFS(#REF!,#REF!,$I821,#REF!,$R$7),"-")</f>
        <v>-</v>
      </c>
      <c r="M821" s="170" t="str">
        <f>IFERROR(SUMIFS(#REF!,#REF!,$I821,#REF!,$R$3)/SUMIFS(#REF!,#REF!,$I821,#REF!,$R$3),"-")</f>
        <v>-</v>
      </c>
      <c r="N821" s="170" t="str">
        <f>IFERROR(SUMIFS(#REF!,#REF!,$I821,#REF!,"&lt;="&amp;$R$2,#REF!,"&gt;="&amp;$S$2)/SUMIFS(#REF!,#REF!,$I821,#REF!,"&lt;="&amp;$R$2,#REF!,"&gt;="&amp;$S$2),"-")</f>
        <v>-</v>
      </c>
      <c r="O821" s="142"/>
      <c r="P821" s="140"/>
    </row>
    <row r="822" spans="1:16">
      <c r="A822" s="138"/>
      <c r="B822" s="142"/>
      <c r="C822" s="172" t="s">
        <v>1160</v>
      </c>
      <c r="D822" s="166" t="s">
        <v>26</v>
      </c>
      <c r="E822" s="166" t="s">
        <v>1161</v>
      </c>
      <c r="F822" s="181" t="s">
        <v>1532</v>
      </c>
      <c r="G822" s="181" t="s">
        <v>1532</v>
      </c>
      <c r="H822" s="181" t="s">
        <v>1532</v>
      </c>
      <c r="I822" s="181" t="s">
        <v>1532</v>
      </c>
      <c r="J822" s="168">
        <v>0.9</v>
      </c>
      <c r="K822" s="169" t="str">
        <f>IFERROR(SUMIFS(#REF!,#REF!,$I822,#REF!,$R$2)/SUMIFS(#REF!,#REF!,$I822,#REF!,$R$2),"-")</f>
        <v>-</v>
      </c>
      <c r="L822" s="169" t="str">
        <f>IFERROR(SUMIFS(#REF!,#REF!,$I822,#REF!,$R$7)/SUMIFS(#REF!,#REF!,$I822,#REF!,$R$7),"-")</f>
        <v>-</v>
      </c>
      <c r="M822" s="170" t="str">
        <f>IFERROR(SUMIFS(#REF!,#REF!,$I822,#REF!,$R$3)/SUMIFS(#REF!,#REF!,$I822,#REF!,$R$3),"-")</f>
        <v>-</v>
      </c>
      <c r="N822" s="170" t="str">
        <f>IFERROR(SUMIFS(#REF!,#REF!,$I822,#REF!,"&lt;="&amp;$R$2,#REF!,"&gt;="&amp;$S$2)/SUMIFS(#REF!,#REF!,$I822,#REF!,"&lt;="&amp;$R$2,#REF!,"&gt;="&amp;$S$2),"-")</f>
        <v>-</v>
      </c>
      <c r="O822" s="142"/>
      <c r="P822" s="140"/>
    </row>
    <row r="823" spans="1:16">
      <c r="A823" s="138"/>
      <c r="B823" s="142"/>
      <c r="C823" s="172" t="s">
        <v>1160</v>
      </c>
      <c r="D823" s="166" t="s">
        <v>26</v>
      </c>
      <c r="E823" s="166" t="s">
        <v>1161</v>
      </c>
      <c r="F823" s="181" t="s">
        <v>1534</v>
      </c>
      <c r="G823" s="181" t="s">
        <v>1534</v>
      </c>
      <c r="H823" s="181" t="s">
        <v>1534</v>
      </c>
      <c r="I823" s="181" t="s">
        <v>1534</v>
      </c>
      <c r="J823" s="168">
        <v>0.9</v>
      </c>
      <c r="K823" s="169" t="str">
        <f>IFERROR(SUMIFS(#REF!,#REF!,$I823,#REF!,$R$2)/SUMIFS(#REF!,#REF!,$I823,#REF!,$R$2),"-")</f>
        <v>-</v>
      </c>
      <c r="L823" s="169" t="str">
        <f>IFERROR(SUMIFS(#REF!,#REF!,$I823,#REF!,$R$7)/SUMIFS(#REF!,#REF!,$I823,#REF!,$R$7),"-")</f>
        <v>-</v>
      </c>
      <c r="M823" s="170" t="str">
        <f>IFERROR(SUMIFS(#REF!,#REF!,$I823,#REF!,$R$3)/SUMIFS(#REF!,#REF!,$I823,#REF!,$R$3),"-")</f>
        <v>-</v>
      </c>
      <c r="N823" s="170" t="str">
        <f>IFERROR(SUMIFS(#REF!,#REF!,$I823,#REF!,"&lt;="&amp;$R$2,#REF!,"&gt;="&amp;$S$2)/SUMIFS(#REF!,#REF!,$I823,#REF!,"&lt;="&amp;$R$2,#REF!,"&gt;="&amp;$S$2),"-")</f>
        <v>-</v>
      </c>
      <c r="O823" s="142"/>
      <c r="P823" s="140"/>
    </row>
    <row r="824" spans="1:16">
      <c r="A824" s="138"/>
      <c r="B824" s="142"/>
      <c r="C824" s="172" t="s">
        <v>1160</v>
      </c>
      <c r="D824" s="166" t="s">
        <v>26</v>
      </c>
      <c r="E824" s="166" t="s">
        <v>1161</v>
      </c>
      <c r="F824" s="181" t="s">
        <v>1536</v>
      </c>
      <c r="G824" s="181" t="s">
        <v>1536</v>
      </c>
      <c r="H824" s="181" t="s">
        <v>1536</v>
      </c>
      <c r="I824" s="181" t="s">
        <v>1536</v>
      </c>
      <c r="J824" s="168">
        <v>0.9</v>
      </c>
      <c r="K824" s="169" t="str">
        <f>IFERROR(SUMIFS(#REF!,#REF!,$I824,#REF!,$R$2)/SUMIFS(#REF!,#REF!,$I824,#REF!,$R$2),"-")</f>
        <v>-</v>
      </c>
      <c r="L824" s="169" t="str">
        <f>IFERROR(SUMIFS(#REF!,#REF!,$I824,#REF!,$R$7)/SUMIFS(#REF!,#REF!,$I824,#REF!,$R$7),"-")</f>
        <v>-</v>
      </c>
      <c r="M824" s="170" t="str">
        <f>IFERROR(SUMIFS(#REF!,#REF!,$I824,#REF!,$R$3)/SUMIFS(#REF!,#REF!,$I824,#REF!,$R$3),"-")</f>
        <v>-</v>
      </c>
      <c r="N824" s="170" t="str">
        <f>IFERROR(SUMIFS(#REF!,#REF!,$I824,#REF!,"&lt;="&amp;$R$2,#REF!,"&gt;="&amp;$S$2)/SUMIFS(#REF!,#REF!,$I824,#REF!,"&lt;="&amp;$R$2,#REF!,"&gt;="&amp;$S$2),"-")</f>
        <v>-</v>
      </c>
      <c r="O824" s="142"/>
      <c r="P824" s="140"/>
    </row>
    <row r="825" spans="1:16">
      <c r="A825" s="138"/>
      <c r="B825" s="142"/>
      <c r="C825" s="172" t="s">
        <v>1160</v>
      </c>
      <c r="D825" s="166" t="s">
        <v>26</v>
      </c>
      <c r="E825" s="166" t="s">
        <v>1161</v>
      </c>
      <c r="F825" s="181" t="s">
        <v>1538</v>
      </c>
      <c r="G825" s="181" t="s">
        <v>1538</v>
      </c>
      <c r="H825" s="181" t="s">
        <v>1538</v>
      </c>
      <c r="I825" s="181" t="s">
        <v>1538</v>
      </c>
      <c r="J825" s="168">
        <v>0.9</v>
      </c>
      <c r="K825" s="169" t="str">
        <f>IFERROR(SUMIFS(#REF!,#REF!,$I825,#REF!,$R$2)/SUMIFS(#REF!,#REF!,$I825,#REF!,$R$2),"-")</f>
        <v>-</v>
      </c>
      <c r="L825" s="169" t="str">
        <f>IFERROR(SUMIFS(#REF!,#REF!,$I825,#REF!,$R$7)/SUMIFS(#REF!,#REF!,$I825,#REF!,$R$7),"-")</f>
        <v>-</v>
      </c>
      <c r="M825" s="170" t="str">
        <f>IFERROR(SUMIFS(#REF!,#REF!,$I825,#REF!,$R$3)/SUMIFS(#REF!,#REF!,$I825,#REF!,$R$3),"-")</f>
        <v>-</v>
      </c>
      <c r="N825" s="170" t="str">
        <f>IFERROR(SUMIFS(#REF!,#REF!,$I825,#REF!,"&lt;="&amp;$R$2,#REF!,"&gt;="&amp;$S$2)/SUMIFS(#REF!,#REF!,$I825,#REF!,"&lt;="&amp;$R$2,#REF!,"&gt;="&amp;$S$2),"-")</f>
        <v>-</v>
      </c>
      <c r="O825" s="142"/>
      <c r="P825" s="140"/>
    </row>
    <row r="826" spans="1:16">
      <c r="A826" s="138"/>
      <c r="B826" s="142"/>
      <c r="C826" s="172" t="s">
        <v>1160</v>
      </c>
      <c r="D826" s="166" t="s">
        <v>26</v>
      </c>
      <c r="E826" s="166" t="s">
        <v>1161</v>
      </c>
      <c r="F826" s="181" t="s">
        <v>1540</v>
      </c>
      <c r="G826" s="181" t="s">
        <v>1540</v>
      </c>
      <c r="H826" s="181" t="s">
        <v>1540</v>
      </c>
      <c r="I826" s="181" t="s">
        <v>1540</v>
      </c>
      <c r="J826" s="168">
        <v>0.9</v>
      </c>
      <c r="K826" s="169" t="str">
        <f>IFERROR(SUMIFS(#REF!,#REF!,$I826,#REF!,$R$2)/SUMIFS(#REF!,#REF!,$I826,#REF!,$R$2),"-")</f>
        <v>-</v>
      </c>
      <c r="L826" s="169" t="str">
        <f>IFERROR(SUMIFS(#REF!,#REF!,$I826,#REF!,$R$7)/SUMIFS(#REF!,#REF!,$I826,#REF!,$R$7),"-")</f>
        <v>-</v>
      </c>
      <c r="M826" s="170" t="str">
        <f>IFERROR(SUMIFS(#REF!,#REF!,$I826,#REF!,$R$3)/SUMIFS(#REF!,#REF!,$I826,#REF!,$R$3),"-")</f>
        <v>-</v>
      </c>
      <c r="N826" s="170" t="str">
        <f>IFERROR(SUMIFS(#REF!,#REF!,$I826,#REF!,"&lt;="&amp;$R$2,#REF!,"&gt;="&amp;$S$2)/SUMIFS(#REF!,#REF!,$I826,#REF!,"&lt;="&amp;$R$2,#REF!,"&gt;="&amp;$S$2),"-")</f>
        <v>-</v>
      </c>
      <c r="O826" s="142"/>
      <c r="P826" s="140"/>
    </row>
    <row r="827" spans="1:16">
      <c r="A827" s="138"/>
      <c r="B827" s="142"/>
      <c r="C827" s="172" t="s">
        <v>1160</v>
      </c>
      <c r="D827" s="166" t="s">
        <v>26</v>
      </c>
      <c r="E827" s="166" t="s">
        <v>1161</v>
      </c>
      <c r="F827" s="181" t="s">
        <v>1542</v>
      </c>
      <c r="G827" s="181" t="s">
        <v>1542</v>
      </c>
      <c r="H827" s="181" t="s">
        <v>1542</v>
      </c>
      <c r="I827" s="181" t="s">
        <v>1542</v>
      </c>
      <c r="J827" s="168">
        <v>0.9</v>
      </c>
      <c r="K827" s="169" t="str">
        <f>IFERROR(SUMIFS(#REF!,#REF!,$I827,#REF!,$R$2)/SUMIFS(#REF!,#REF!,$I827,#REF!,$R$2),"-")</f>
        <v>-</v>
      </c>
      <c r="L827" s="169" t="str">
        <f>IFERROR(SUMIFS(#REF!,#REF!,$I827,#REF!,$R$7)/SUMIFS(#REF!,#REF!,$I827,#REF!,$R$7),"-")</f>
        <v>-</v>
      </c>
      <c r="M827" s="170" t="str">
        <f>IFERROR(SUMIFS(#REF!,#REF!,$I827,#REF!,$R$3)/SUMIFS(#REF!,#REF!,$I827,#REF!,$R$3),"-")</f>
        <v>-</v>
      </c>
      <c r="N827" s="170" t="str">
        <f>IFERROR(SUMIFS(#REF!,#REF!,$I827,#REF!,"&lt;="&amp;$R$2,#REF!,"&gt;="&amp;$S$2)/SUMIFS(#REF!,#REF!,$I827,#REF!,"&lt;="&amp;$R$2,#REF!,"&gt;="&amp;$S$2),"-")</f>
        <v>-</v>
      </c>
      <c r="O827" s="142"/>
      <c r="P827" s="140"/>
    </row>
    <row r="828" spans="1:16">
      <c r="A828" s="138"/>
      <c r="B828" s="142"/>
      <c r="C828" s="172" t="s">
        <v>1160</v>
      </c>
      <c r="D828" s="166" t="s">
        <v>26</v>
      </c>
      <c r="E828" s="166" t="s">
        <v>1161</v>
      </c>
      <c r="F828" s="181" t="s">
        <v>1544</v>
      </c>
      <c r="G828" s="181" t="s">
        <v>1544</v>
      </c>
      <c r="H828" s="181" t="s">
        <v>1544</v>
      </c>
      <c r="I828" s="181" t="s">
        <v>1544</v>
      </c>
      <c r="J828" s="168">
        <v>0.9</v>
      </c>
      <c r="K828" s="169" t="str">
        <f>IFERROR(SUMIFS(#REF!,#REF!,$I828,#REF!,$R$2)/SUMIFS(#REF!,#REF!,$I828,#REF!,$R$2),"-")</f>
        <v>-</v>
      </c>
      <c r="L828" s="169" t="str">
        <f>IFERROR(SUMIFS(#REF!,#REF!,$I828,#REF!,$R$7)/SUMIFS(#REF!,#REF!,$I828,#REF!,$R$7),"-")</f>
        <v>-</v>
      </c>
      <c r="M828" s="170" t="str">
        <f>IFERROR(SUMIFS(#REF!,#REF!,$I828,#REF!,$R$3)/SUMIFS(#REF!,#REF!,$I828,#REF!,$R$3),"-")</f>
        <v>-</v>
      </c>
      <c r="N828" s="170" t="str">
        <f>IFERROR(SUMIFS(#REF!,#REF!,$I828,#REF!,"&lt;="&amp;$R$2,#REF!,"&gt;="&amp;$S$2)/SUMIFS(#REF!,#REF!,$I828,#REF!,"&lt;="&amp;$R$2,#REF!,"&gt;="&amp;$S$2),"-")</f>
        <v>-</v>
      </c>
      <c r="O828" s="142"/>
      <c r="P828" s="140"/>
    </row>
    <row r="829" spans="1:16">
      <c r="A829" s="138"/>
      <c r="B829" s="142"/>
      <c r="C829" s="172" t="s">
        <v>1160</v>
      </c>
      <c r="D829" s="166" t="s">
        <v>26</v>
      </c>
      <c r="E829" s="166" t="s">
        <v>1161</v>
      </c>
      <c r="F829" s="181" t="s">
        <v>1546</v>
      </c>
      <c r="G829" s="181" t="s">
        <v>1546</v>
      </c>
      <c r="H829" s="181" t="s">
        <v>1546</v>
      </c>
      <c r="I829" s="181" t="s">
        <v>1546</v>
      </c>
      <c r="J829" s="168">
        <v>0.9</v>
      </c>
      <c r="K829" s="169" t="str">
        <f>IFERROR(SUMIFS(#REF!,#REF!,$I829,#REF!,$R$2)/SUMIFS(#REF!,#REF!,$I829,#REF!,$R$2),"-")</f>
        <v>-</v>
      </c>
      <c r="L829" s="169" t="str">
        <f>IFERROR(SUMIFS(#REF!,#REF!,$I829,#REF!,$R$7)/SUMIFS(#REF!,#REF!,$I829,#REF!,$R$7),"-")</f>
        <v>-</v>
      </c>
      <c r="M829" s="170" t="str">
        <f>IFERROR(SUMIFS(#REF!,#REF!,$I829,#REF!,$R$3)/SUMIFS(#REF!,#REF!,$I829,#REF!,$R$3),"-")</f>
        <v>-</v>
      </c>
      <c r="N829" s="170" t="str">
        <f>IFERROR(SUMIFS(#REF!,#REF!,$I829,#REF!,"&lt;="&amp;$R$2,#REF!,"&gt;="&amp;$S$2)/SUMIFS(#REF!,#REF!,$I829,#REF!,"&lt;="&amp;$R$2,#REF!,"&gt;="&amp;$S$2),"-")</f>
        <v>-</v>
      </c>
      <c r="O829" s="142"/>
      <c r="P829" s="140"/>
    </row>
    <row r="830" spans="1:16">
      <c r="A830" s="138"/>
      <c r="B830" s="142"/>
      <c r="C830" s="172" t="s">
        <v>1160</v>
      </c>
      <c r="D830" s="166" t="s">
        <v>26</v>
      </c>
      <c r="E830" s="166" t="s">
        <v>1161</v>
      </c>
      <c r="F830" s="181" t="s">
        <v>1548</v>
      </c>
      <c r="G830" s="181" t="s">
        <v>1548</v>
      </c>
      <c r="H830" s="181" t="s">
        <v>1548</v>
      </c>
      <c r="I830" s="181" t="s">
        <v>1548</v>
      </c>
      <c r="J830" s="168">
        <v>0.9</v>
      </c>
      <c r="K830" s="169" t="str">
        <f>IFERROR(SUMIFS(#REF!,#REF!,$I830,#REF!,$R$2)/SUMIFS(#REF!,#REF!,$I830,#REF!,$R$2),"-")</f>
        <v>-</v>
      </c>
      <c r="L830" s="169" t="str">
        <f>IFERROR(SUMIFS(#REF!,#REF!,$I830,#REF!,$R$7)/SUMIFS(#REF!,#REF!,$I830,#REF!,$R$7),"-")</f>
        <v>-</v>
      </c>
      <c r="M830" s="170" t="str">
        <f>IFERROR(SUMIFS(#REF!,#REF!,$I830,#REF!,$R$3)/SUMIFS(#REF!,#REF!,$I830,#REF!,$R$3),"-")</f>
        <v>-</v>
      </c>
      <c r="N830" s="170" t="str">
        <f>IFERROR(SUMIFS(#REF!,#REF!,$I830,#REF!,"&lt;="&amp;$R$2,#REF!,"&gt;="&amp;$S$2)/SUMIFS(#REF!,#REF!,$I830,#REF!,"&lt;="&amp;$R$2,#REF!,"&gt;="&amp;$S$2),"-")</f>
        <v>-</v>
      </c>
      <c r="O830" s="142"/>
      <c r="P830" s="140"/>
    </row>
    <row r="831" spans="1:16">
      <c r="A831" s="138"/>
      <c r="B831" s="142"/>
      <c r="C831" s="172" t="s">
        <v>1160</v>
      </c>
      <c r="D831" s="166" t="s">
        <v>26</v>
      </c>
      <c r="E831" s="166" t="s">
        <v>1161</v>
      </c>
      <c r="F831" s="181" t="s">
        <v>1550</v>
      </c>
      <c r="G831" s="181" t="s">
        <v>1550</v>
      </c>
      <c r="H831" s="181" t="s">
        <v>1550</v>
      </c>
      <c r="I831" s="181" t="s">
        <v>1550</v>
      </c>
      <c r="J831" s="168">
        <v>0.9</v>
      </c>
      <c r="K831" s="169" t="str">
        <f>IFERROR(SUMIFS(#REF!,#REF!,$I831,#REF!,$R$2)/SUMIFS(#REF!,#REF!,$I831,#REF!,$R$2),"-")</f>
        <v>-</v>
      </c>
      <c r="L831" s="169" t="str">
        <f>IFERROR(SUMIFS(#REF!,#REF!,$I831,#REF!,$R$7)/SUMIFS(#REF!,#REF!,$I831,#REF!,$R$7),"-")</f>
        <v>-</v>
      </c>
      <c r="M831" s="170" t="str">
        <f>IFERROR(SUMIFS(#REF!,#REF!,$I831,#REF!,$R$3)/SUMIFS(#REF!,#REF!,$I831,#REF!,$R$3),"-")</f>
        <v>-</v>
      </c>
      <c r="N831" s="170" t="str">
        <f>IFERROR(SUMIFS(#REF!,#REF!,$I831,#REF!,"&lt;="&amp;$R$2,#REF!,"&gt;="&amp;$S$2)/SUMIFS(#REF!,#REF!,$I831,#REF!,"&lt;="&amp;$R$2,#REF!,"&gt;="&amp;$S$2),"-")</f>
        <v>-</v>
      </c>
      <c r="O831" s="142"/>
      <c r="P831" s="140"/>
    </row>
    <row r="832" spans="1:16">
      <c r="A832" s="138"/>
      <c r="B832" s="142"/>
      <c r="C832" s="172" t="s">
        <v>1160</v>
      </c>
      <c r="D832" s="166" t="s">
        <v>26</v>
      </c>
      <c r="E832" s="166" t="s">
        <v>1161</v>
      </c>
      <c r="F832" s="181" t="s">
        <v>1552</v>
      </c>
      <c r="G832" s="181" t="s">
        <v>1552</v>
      </c>
      <c r="H832" s="181" t="s">
        <v>1552</v>
      </c>
      <c r="I832" s="181" t="s">
        <v>1552</v>
      </c>
      <c r="J832" s="168">
        <v>0.9</v>
      </c>
      <c r="K832" s="169" t="str">
        <f>IFERROR(SUMIFS(#REF!,#REF!,$I832,#REF!,$R$2)/SUMIFS(#REF!,#REF!,$I832,#REF!,$R$2),"-")</f>
        <v>-</v>
      </c>
      <c r="L832" s="169" t="str">
        <f>IFERROR(SUMIFS(#REF!,#REF!,$I832,#REF!,$R$7)/SUMIFS(#REF!,#REF!,$I832,#REF!,$R$7),"-")</f>
        <v>-</v>
      </c>
      <c r="M832" s="170" t="str">
        <f>IFERROR(SUMIFS(#REF!,#REF!,$I832,#REF!,$R$3)/SUMIFS(#REF!,#REF!,$I832,#REF!,$R$3),"-")</f>
        <v>-</v>
      </c>
      <c r="N832" s="170" t="str">
        <f>IFERROR(SUMIFS(#REF!,#REF!,$I832,#REF!,"&lt;="&amp;$R$2,#REF!,"&gt;="&amp;$S$2)/SUMIFS(#REF!,#REF!,$I832,#REF!,"&lt;="&amp;$R$2,#REF!,"&gt;="&amp;$S$2),"-")</f>
        <v>-</v>
      </c>
      <c r="O832" s="142"/>
      <c r="P832" s="140"/>
    </row>
    <row r="833" spans="1:16">
      <c r="A833" s="138"/>
      <c r="B833" s="142"/>
      <c r="C833" s="172" t="s">
        <v>1160</v>
      </c>
      <c r="D833" s="166" t="s">
        <v>26</v>
      </c>
      <c r="E833" s="166" t="s">
        <v>1161</v>
      </c>
      <c r="F833" s="181" t="s">
        <v>1554</v>
      </c>
      <c r="G833" s="181" t="s">
        <v>1554</v>
      </c>
      <c r="H833" s="181" t="s">
        <v>1554</v>
      </c>
      <c r="I833" s="181" t="s">
        <v>1554</v>
      </c>
      <c r="J833" s="168">
        <v>0.9</v>
      </c>
      <c r="K833" s="169" t="str">
        <f>IFERROR(SUMIFS(#REF!,#REF!,$I833,#REF!,$R$2)/SUMIFS(#REF!,#REF!,$I833,#REF!,$R$2),"-")</f>
        <v>-</v>
      </c>
      <c r="L833" s="169" t="str">
        <f>IFERROR(SUMIFS(#REF!,#REF!,$I833,#REF!,$R$7)/SUMIFS(#REF!,#REF!,$I833,#REF!,$R$7),"-")</f>
        <v>-</v>
      </c>
      <c r="M833" s="170" t="str">
        <f>IFERROR(SUMIFS(#REF!,#REF!,$I833,#REF!,$R$3)/SUMIFS(#REF!,#REF!,$I833,#REF!,$R$3),"-")</f>
        <v>-</v>
      </c>
      <c r="N833" s="170" t="str">
        <f>IFERROR(SUMIFS(#REF!,#REF!,$I833,#REF!,"&lt;="&amp;$R$2,#REF!,"&gt;="&amp;$S$2)/SUMIFS(#REF!,#REF!,$I833,#REF!,"&lt;="&amp;$R$2,#REF!,"&gt;="&amp;$S$2),"-")</f>
        <v>-</v>
      </c>
      <c r="O833" s="142"/>
      <c r="P833" s="140"/>
    </row>
    <row r="834" spans="1:16">
      <c r="A834" s="138"/>
      <c r="B834" s="142"/>
      <c r="C834" s="172" t="s">
        <v>1160</v>
      </c>
      <c r="D834" s="166" t="s">
        <v>26</v>
      </c>
      <c r="E834" s="166" t="s">
        <v>1161</v>
      </c>
      <c r="F834" s="181" t="s">
        <v>1556</v>
      </c>
      <c r="G834" s="181" t="s">
        <v>1556</v>
      </c>
      <c r="H834" s="181" t="s">
        <v>1556</v>
      </c>
      <c r="I834" s="181" t="s">
        <v>1556</v>
      </c>
      <c r="J834" s="168">
        <v>0.9</v>
      </c>
      <c r="K834" s="169" t="str">
        <f>IFERROR(SUMIFS(#REF!,#REF!,$I834,#REF!,$R$2)/SUMIFS(#REF!,#REF!,$I834,#REF!,$R$2),"-")</f>
        <v>-</v>
      </c>
      <c r="L834" s="169" t="str">
        <f>IFERROR(SUMIFS(#REF!,#REF!,$I834,#REF!,$R$7)/SUMIFS(#REF!,#REF!,$I834,#REF!,$R$7),"-")</f>
        <v>-</v>
      </c>
      <c r="M834" s="170" t="str">
        <f>IFERROR(SUMIFS(#REF!,#REF!,$I834,#REF!,$R$3)/SUMIFS(#REF!,#REF!,$I834,#REF!,$R$3),"-")</f>
        <v>-</v>
      </c>
      <c r="N834" s="170" t="str">
        <f>IFERROR(SUMIFS(#REF!,#REF!,$I834,#REF!,"&lt;="&amp;$R$2,#REF!,"&gt;="&amp;$S$2)/SUMIFS(#REF!,#REF!,$I834,#REF!,"&lt;="&amp;$R$2,#REF!,"&gt;="&amp;$S$2),"-")</f>
        <v>-</v>
      </c>
      <c r="O834" s="142"/>
      <c r="P834" s="140"/>
    </row>
    <row r="835" spans="1:16">
      <c r="A835" s="138"/>
      <c r="B835" s="142"/>
      <c r="C835" s="172" t="s">
        <v>1160</v>
      </c>
      <c r="D835" s="166" t="s">
        <v>26</v>
      </c>
      <c r="E835" s="166" t="s">
        <v>1161</v>
      </c>
      <c r="F835" s="181" t="s">
        <v>1558</v>
      </c>
      <c r="G835" s="181" t="s">
        <v>1558</v>
      </c>
      <c r="H835" s="181" t="s">
        <v>1558</v>
      </c>
      <c r="I835" s="181" t="s">
        <v>1558</v>
      </c>
      <c r="J835" s="168">
        <v>0.9</v>
      </c>
      <c r="K835" s="169" t="str">
        <f>IFERROR(SUMIFS(#REF!,#REF!,$I835,#REF!,$R$2)/SUMIFS(#REF!,#REF!,$I835,#REF!,$R$2),"-")</f>
        <v>-</v>
      </c>
      <c r="L835" s="169" t="str">
        <f>IFERROR(SUMIFS(#REF!,#REF!,$I835,#REF!,$R$7)/SUMIFS(#REF!,#REF!,$I835,#REF!,$R$7),"-")</f>
        <v>-</v>
      </c>
      <c r="M835" s="170" t="str">
        <f>IFERROR(SUMIFS(#REF!,#REF!,$I835,#REF!,$R$3)/SUMIFS(#REF!,#REF!,$I835,#REF!,$R$3),"-")</f>
        <v>-</v>
      </c>
      <c r="N835" s="170" t="str">
        <f>IFERROR(SUMIFS(#REF!,#REF!,$I835,#REF!,"&lt;="&amp;$R$2,#REF!,"&gt;="&amp;$S$2)/SUMIFS(#REF!,#REF!,$I835,#REF!,"&lt;="&amp;$R$2,#REF!,"&gt;="&amp;$S$2),"-")</f>
        <v>-</v>
      </c>
      <c r="O835" s="142"/>
      <c r="P835" s="140"/>
    </row>
    <row r="836" spans="1:16">
      <c r="A836" s="138"/>
      <c r="B836" s="142"/>
      <c r="C836" s="172" t="s">
        <v>1160</v>
      </c>
      <c r="D836" s="166" t="s">
        <v>26</v>
      </c>
      <c r="E836" s="166" t="s">
        <v>1161</v>
      </c>
      <c r="F836" s="181" t="s">
        <v>1560</v>
      </c>
      <c r="G836" s="181" t="s">
        <v>1560</v>
      </c>
      <c r="H836" s="181" t="s">
        <v>1560</v>
      </c>
      <c r="I836" s="181" t="s">
        <v>1560</v>
      </c>
      <c r="J836" s="168">
        <v>0.9</v>
      </c>
      <c r="K836" s="169" t="str">
        <f>IFERROR(SUMIFS(#REF!,#REF!,$I836,#REF!,$R$2)/SUMIFS(#REF!,#REF!,$I836,#REF!,$R$2),"-")</f>
        <v>-</v>
      </c>
      <c r="L836" s="169" t="str">
        <f>IFERROR(SUMIFS(#REF!,#REF!,$I836,#REF!,$R$7)/SUMIFS(#REF!,#REF!,$I836,#REF!,$R$7),"-")</f>
        <v>-</v>
      </c>
      <c r="M836" s="170" t="str">
        <f>IFERROR(SUMIFS(#REF!,#REF!,$I836,#REF!,$R$3)/SUMIFS(#REF!,#REF!,$I836,#REF!,$R$3),"-")</f>
        <v>-</v>
      </c>
      <c r="N836" s="170" t="str">
        <f>IFERROR(SUMIFS(#REF!,#REF!,$I836,#REF!,"&lt;="&amp;$R$2,#REF!,"&gt;="&amp;$S$2)/SUMIFS(#REF!,#REF!,$I836,#REF!,"&lt;="&amp;$R$2,#REF!,"&gt;="&amp;$S$2),"-")</f>
        <v>-</v>
      </c>
      <c r="O836" s="142"/>
      <c r="P836" s="140"/>
    </row>
    <row r="837" spans="1:16">
      <c r="A837" s="138"/>
      <c r="B837" s="142"/>
      <c r="C837" s="172" t="s">
        <v>1160</v>
      </c>
      <c r="D837" s="166" t="s">
        <v>26</v>
      </c>
      <c r="E837" s="166" t="s">
        <v>1161</v>
      </c>
      <c r="F837" s="181" t="s">
        <v>1562</v>
      </c>
      <c r="G837" s="181" t="s">
        <v>1562</v>
      </c>
      <c r="H837" s="181" t="s">
        <v>1562</v>
      </c>
      <c r="I837" s="181" t="s">
        <v>1562</v>
      </c>
      <c r="J837" s="168">
        <v>0.9</v>
      </c>
      <c r="K837" s="169" t="str">
        <f>IFERROR(SUMIFS(#REF!,#REF!,$I837,#REF!,$R$2)/SUMIFS(#REF!,#REF!,$I837,#REF!,$R$2),"-")</f>
        <v>-</v>
      </c>
      <c r="L837" s="169" t="str">
        <f>IFERROR(SUMIFS(#REF!,#REF!,$I837,#REF!,$R$7)/SUMIFS(#REF!,#REF!,$I837,#REF!,$R$7),"-")</f>
        <v>-</v>
      </c>
      <c r="M837" s="170" t="str">
        <f>IFERROR(SUMIFS(#REF!,#REF!,$I837,#REF!,$R$3)/SUMIFS(#REF!,#REF!,$I837,#REF!,$R$3),"-")</f>
        <v>-</v>
      </c>
      <c r="N837" s="170" t="str">
        <f>IFERROR(SUMIFS(#REF!,#REF!,$I837,#REF!,"&lt;="&amp;$R$2,#REF!,"&gt;="&amp;$S$2)/SUMIFS(#REF!,#REF!,$I837,#REF!,"&lt;="&amp;$R$2,#REF!,"&gt;="&amp;$S$2),"-")</f>
        <v>-</v>
      </c>
      <c r="O837" s="142"/>
      <c r="P837" s="140"/>
    </row>
    <row r="838" spans="1:16">
      <c r="A838" s="138"/>
      <c r="B838" s="142"/>
      <c r="C838" s="172" t="s">
        <v>1160</v>
      </c>
      <c r="D838" s="166" t="s">
        <v>26</v>
      </c>
      <c r="E838" s="166" t="s">
        <v>1161</v>
      </c>
      <c r="F838" s="181" t="s">
        <v>1564</v>
      </c>
      <c r="G838" s="181" t="s">
        <v>1564</v>
      </c>
      <c r="H838" s="181" t="s">
        <v>1564</v>
      </c>
      <c r="I838" s="181" t="s">
        <v>1564</v>
      </c>
      <c r="J838" s="168">
        <v>0.9</v>
      </c>
      <c r="K838" s="169" t="str">
        <f>IFERROR(SUMIFS(#REF!,#REF!,$I838,#REF!,$R$2)/SUMIFS(#REF!,#REF!,$I838,#REF!,$R$2),"-")</f>
        <v>-</v>
      </c>
      <c r="L838" s="169" t="str">
        <f>IFERROR(SUMIFS(#REF!,#REF!,$I838,#REF!,$R$7)/SUMIFS(#REF!,#REF!,$I838,#REF!,$R$7),"-")</f>
        <v>-</v>
      </c>
      <c r="M838" s="170" t="str">
        <f>IFERROR(SUMIFS(#REF!,#REF!,$I838,#REF!,$R$3)/SUMIFS(#REF!,#REF!,$I838,#REF!,$R$3),"-")</f>
        <v>-</v>
      </c>
      <c r="N838" s="170" t="str">
        <f>IFERROR(SUMIFS(#REF!,#REF!,$I838,#REF!,"&lt;="&amp;$R$2,#REF!,"&gt;="&amp;$S$2)/SUMIFS(#REF!,#REF!,$I838,#REF!,"&lt;="&amp;$R$2,#REF!,"&gt;="&amp;$S$2),"-")</f>
        <v>-</v>
      </c>
      <c r="O838" s="142"/>
      <c r="P838" s="140"/>
    </row>
    <row r="839" spans="1:16">
      <c r="A839" s="138"/>
      <c r="B839" s="142"/>
      <c r="C839" s="172" t="s">
        <v>1160</v>
      </c>
      <c r="D839" s="166" t="s">
        <v>26</v>
      </c>
      <c r="E839" s="166" t="s">
        <v>1161</v>
      </c>
      <c r="F839" s="181" t="s">
        <v>1566</v>
      </c>
      <c r="G839" s="181" t="s">
        <v>1566</v>
      </c>
      <c r="H839" s="181" t="s">
        <v>1566</v>
      </c>
      <c r="I839" s="181" t="s">
        <v>1566</v>
      </c>
      <c r="J839" s="168">
        <v>0.9</v>
      </c>
      <c r="K839" s="169" t="str">
        <f>IFERROR(SUMIFS(#REF!,#REF!,$I839,#REF!,$R$2)/SUMIFS(#REF!,#REF!,$I839,#REF!,$R$2),"-")</f>
        <v>-</v>
      </c>
      <c r="L839" s="169" t="str">
        <f>IFERROR(SUMIFS(#REF!,#REF!,$I839,#REF!,$R$7)/SUMIFS(#REF!,#REF!,$I839,#REF!,$R$7),"-")</f>
        <v>-</v>
      </c>
      <c r="M839" s="170" t="str">
        <f>IFERROR(SUMIFS(#REF!,#REF!,$I839,#REF!,$R$3)/SUMIFS(#REF!,#REF!,$I839,#REF!,$R$3),"-")</f>
        <v>-</v>
      </c>
      <c r="N839" s="170" t="str">
        <f>IFERROR(SUMIFS(#REF!,#REF!,$I839,#REF!,"&lt;="&amp;$R$2,#REF!,"&gt;="&amp;$S$2)/SUMIFS(#REF!,#REF!,$I839,#REF!,"&lt;="&amp;$R$2,#REF!,"&gt;="&amp;$S$2),"-")</f>
        <v>-</v>
      </c>
      <c r="O839" s="142"/>
      <c r="P839" s="140"/>
    </row>
    <row r="840" spans="1:16">
      <c r="A840" s="138"/>
      <c r="B840" s="142"/>
      <c r="C840" s="172" t="s">
        <v>1160</v>
      </c>
      <c r="D840" s="166" t="s">
        <v>26</v>
      </c>
      <c r="E840" s="166" t="s">
        <v>1161</v>
      </c>
      <c r="F840" s="181" t="s">
        <v>1568</v>
      </c>
      <c r="G840" s="181" t="s">
        <v>1568</v>
      </c>
      <c r="H840" s="181" t="s">
        <v>1568</v>
      </c>
      <c r="I840" s="181" t="s">
        <v>1568</v>
      </c>
      <c r="J840" s="168">
        <v>0.9</v>
      </c>
      <c r="K840" s="169" t="str">
        <f>IFERROR(SUMIFS(#REF!,#REF!,$I840,#REF!,$R$2)/SUMIFS(#REF!,#REF!,$I840,#REF!,$R$2),"-")</f>
        <v>-</v>
      </c>
      <c r="L840" s="169" t="str">
        <f>IFERROR(SUMIFS(#REF!,#REF!,$I840,#REF!,$R$7)/SUMIFS(#REF!,#REF!,$I840,#REF!,$R$7),"-")</f>
        <v>-</v>
      </c>
      <c r="M840" s="170" t="str">
        <f>IFERROR(SUMIFS(#REF!,#REF!,$I840,#REF!,$R$3)/SUMIFS(#REF!,#REF!,$I840,#REF!,$R$3),"-")</f>
        <v>-</v>
      </c>
      <c r="N840" s="170" t="str">
        <f>IFERROR(SUMIFS(#REF!,#REF!,$I840,#REF!,"&lt;="&amp;$R$2,#REF!,"&gt;="&amp;$S$2)/SUMIFS(#REF!,#REF!,$I840,#REF!,"&lt;="&amp;$R$2,#REF!,"&gt;="&amp;$S$2),"-")</f>
        <v>-</v>
      </c>
      <c r="O840" s="142"/>
      <c r="P840" s="140"/>
    </row>
    <row r="841" spans="1:16">
      <c r="A841" s="138"/>
      <c r="B841" s="142"/>
      <c r="C841" s="172" t="s">
        <v>1160</v>
      </c>
      <c r="D841" s="166" t="s">
        <v>26</v>
      </c>
      <c r="E841" s="166" t="s">
        <v>1161</v>
      </c>
      <c r="F841" s="181" t="s">
        <v>1570</v>
      </c>
      <c r="G841" s="181" t="s">
        <v>1570</v>
      </c>
      <c r="H841" s="181" t="s">
        <v>1570</v>
      </c>
      <c r="I841" s="181" t="s">
        <v>1570</v>
      </c>
      <c r="J841" s="168">
        <v>0.9</v>
      </c>
      <c r="K841" s="169" t="str">
        <f>IFERROR(SUMIFS(#REF!,#REF!,$I841,#REF!,$R$2)/SUMIFS(#REF!,#REF!,$I841,#REF!,$R$2),"-")</f>
        <v>-</v>
      </c>
      <c r="L841" s="169" t="str">
        <f>IFERROR(SUMIFS(#REF!,#REF!,$I841,#REF!,$R$7)/SUMIFS(#REF!,#REF!,$I841,#REF!,$R$7),"-")</f>
        <v>-</v>
      </c>
      <c r="M841" s="170" t="str">
        <f>IFERROR(SUMIFS(#REF!,#REF!,$I841,#REF!,$R$3)/SUMIFS(#REF!,#REF!,$I841,#REF!,$R$3),"-")</f>
        <v>-</v>
      </c>
      <c r="N841" s="170" t="str">
        <f>IFERROR(SUMIFS(#REF!,#REF!,$I841,#REF!,"&lt;="&amp;$R$2,#REF!,"&gt;="&amp;$S$2)/SUMIFS(#REF!,#REF!,$I841,#REF!,"&lt;="&amp;$R$2,#REF!,"&gt;="&amp;$S$2),"-")</f>
        <v>-</v>
      </c>
      <c r="O841" s="142"/>
      <c r="P841" s="140"/>
    </row>
    <row r="842" spans="1:16">
      <c r="A842" s="138"/>
      <c r="B842" s="142"/>
      <c r="C842" s="172" t="s">
        <v>1160</v>
      </c>
      <c r="D842" s="166" t="s">
        <v>26</v>
      </c>
      <c r="E842" s="166" t="s">
        <v>1161</v>
      </c>
      <c r="F842" s="181" t="s">
        <v>1572</v>
      </c>
      <c r="G842" s="181" t="s">
        <v>1572</v>
      </c>
      <c r="H842" s="181" t="s">
        <v>1572</v>
      </c>
      <c r="I842" s="181" t="s">
        <v>1572</v>
      </c>
      <c r="J842" s="168">
        <v>0.9</v>
      </c>
      <c r="K842" s="169" t="str">
        <f>IFERROR(SUMIFS(#REF!,#REF!,$I842,#REF!,$R$2)/SUMIFS(#REF!,#REF!,$I842,#REF!,$R$2),"-")</f>
        <v>-</v>
      </c>
      <c r="L842" s="169" t="str">
        <f>IFERROR(SUMIFS(#REF!,#REF!,$I842,#REF!,$R$7)/SUMIFS(#REF!,#REF!,$I842,#REF!,$R$7),"-")</f>
        <v>-</v>
      </c>
      <c r="M842" s="170" t="str">
        <f>IFERROR(SUMIFS(#REF!,#REF!,$I842,#REF!,$R$3)/SUMIFS(#REF!,#REF!,$I842,#REF!,$R$3),"-")</f>
        <v>-</v>
      </c>
      <c r="N842" s="170" t="str">
        <f>IFERROR(SUMIFS(#REF!,#REF!,$I842,#REF!,"&lt;="&amp;$R$2,#REF!,"&gt;="&amp;$S$2)/SUMIFS(#REF!,#REF!,$I842,#REF!,"&lt;="&amp;$R$2,#REF!,"&gt;="&amp;$S$2),"-")</f>
        <v>-</v>
      </c>
      <c r="O842" s="142"/>
      <c r="P842" s="140"/>
    </row>
    <row r="843" spans="1:16">
      <c r="A843" s="138"/>
      <c r="B843" s="142"/>
      <c r="C843" s="172" t="s">
        <v>1160</v>
      </c>
      <c r="D843" s="166" t="s">
        <v>26</v>
      </c>
      <c r="E843" s="166" t="s">
        <v>1161</v>
      </c>
      <c r="F843" s="181" t="s">
        <v>1574</v>
      </c>
      <c r="G843" s="181" t="s">
        <v>1574</v>
      </c>
      <c r="H843" s="181" t="s">
        <v>1574</v>
      </c>
      <c r="I843" s="181" t="s">
        <v>1574</v>
      </c>
      <c r="J843" s="168">
        <v>0.9</v>
      </c>
      <c r="K843" s="169" t="str">
        <f>IFERROR(SUMIFS(#REF!,#REF!,$I843,#REF!,$R$2)/SUMIFS(#REF!,#REF!,$I843,#REF!,$R$2),"-")</f>
        <v>-</v>
      </c>
      <c r="L843" s="169" t="str">
        <f>IFERROR(SUMIFS(#REF!,#REF!,$I843,#REF!,$R$7)/SUMIFS(#REF!,#REF!,$I843,#REF!,$R$7),"-")</f>
        <v>-</v>
      </c>
      <c r="M843" s="170" t="str">
        <f>IFERROR(SUMIFS(#REF!,#REF!,$I843,#REF!,$R$3)/SUMIFS(#REF!,#REF!,$I843,#REF!,$R$3),"-")</f>
        <v>-</v>
      </c>
      <c r="N843" s="170" t="str">
        <f>IFERROR(SUMIFS(#REF!,#REF!,$I843,#REF!,"&lt;="&amp;$R$2,#REF!,"&gt;="&amp;$S$2)/SUMIFS(#REF!,#REF!,$I843,#REF!,"&lt;="&amp;$R$2,#REF!,"&gt;="&amp;$S$2),"-")</f>
        <v>-</v>
      </c>
      <c r="O843" s="142"/>
      <c r="P843" s="140"/>
    </row>
    <row r="844" spans="1:16">
      <c r="A844" s="138"/>
      <c r="B844" s="142"/>
      <c r="C844" s="172" t="s">
        <v>1160</v>
      </c>
      <c r="D844" s="166" t="s">
        <v>26</v>
      </c>
      <c r="E844" s="166" t="s">
        <v>1161</v>
      </c>
      <c r="F844" s="181" t="s">
        <v>1576</v>
      </c>
      <c r="G844" s="181" t="s">
        <v>1576</v>
      </c>
      <c r="H844" s="181" t="s">
        <v>1576</v>
      </c>
      <c r="I844" s="181" t="s">
        <v>1576</v>
      </c>
      <c r="J844" s="168">
        <v>0.9</v>
      </c>
      <c r="K844" s="169" t="str">
        <f>IFERROR(SUMIFS(#REF!,#REF!,$I844,#REF!,$R$2)/SUMIFS(#REF!,#REF!,$I844,#REF!,$R$2),"-")</f>
        <v>-</v>
      </c>
      <c r="L844" s="169" t="str">
        <f>IFERROR(SUMIFS(#REF!,#REF!,$I844,#REF!,$R$7)/SUMIFS(#REF!,#REF!,$I844,#REF!,$R$7),"-")</f>
        <v>-</v>
      </c>
      <c r="M844" s="170" t="str">
        <f>IFERROR(SUMIFS(#REF!,#REF!,$I844,#REF!,$R$3)/SUMIFS(#REF!,#REF!,$I844,#REF!,$R$3),"-")</f>
        <v>-</v>
      </c>
      <c r="N844" s="170" t="str">
        <f>IFERROR(SUMIFS(#REF!,#REF!,$I844,#REF!,"&lt;="&amp;$R$2,#REF!,"&gt;="&amp;$S$2)/SUMIFS(#REF!,#REF!,$I844,#REF!,"&lt;="&amp;$R$2,#REF!,"&gt;="&amp;$S$2),"-")</f>
        <v>-</v>
      </c>
      <c r="O844" s="142"/>
      <c r="P844" s="140"/>
    </row>
    <row r="845" spans="1:16">
      <c r="A845" s="138"/>
      <c r="B845" s="142"/>
      <c r="C845" s="172" t="s">
        <v>1160</v>
      </c>
      <c r="D845" s="166" t="s">
        <v>26</v>
      </c>
      <c r="E845" s="166" t="s">
        <v>1161</v>
      </c>
      <c r="F845" s="181" t="s">
        <v>1578</v>
      </c>
      <c r="G845" s="181" t="s">
        <v>1578</v>
      </c>
      <c r="H845" s="181" t="s">
        <v>1578</v>
      </c>
      <c r="I845" s="181" t="s">
        <v>1578</v>
      </c>
      <c r="J845" s="168">
        <v>0.9</v>
      </c>
      <c r="K845" s="169" t="str">
        <f>IFERROR(SUMIFS(#REF!,#REF!,$I845,#REF!,$R$2)/SUMIFS(#REF!,#REF!,$I845,#REF!,$R$2),"-")</f>
        <v>-</v>
      </c>
      <c r="L845" s="169" t="str">
        <f>IFERROR(SUMIFS(#REF!,#REF!,$I845,#REF!,$R$7)/SUMIFS(#REF!,#REF!,$I845,#REF!,$R$7),"-")</f>
        <v>-</v>
      </c>
      <c r="M845" s="170" t="str">
        <f>IFERROR(SUMIFS(#REF!,#REF!,$I845,#REF!,$R$3)/SUMIFS(#REF!,#REF!,$I845,#REF!,$R$3),"-")</f>
        <v>-</v>
      </c>
      <c r="N845" s="170" t="str">
        <f>IFERROR(SUMIFS(#REF!,#REF!,$I845,#REF!,"&lt;="&amp;$R$2,#REF!,"&gt;="&amp;$S$2)/SUMIFS(#REF!,#REF!,$I845,#REF!,"&lt;="&amp;$R$2,#REF!,"&gt;="&amp;$S$2),"-")</f>
        <v>-</v>
      </c>
      <c r="O845" s="142"/>
      <c r="P845" s="140"/>
    </row>
    <row r="846" spans="1:16">
      <c r="A846" s="138"/>
      <c r="B846" s="142"/>
      <c r="C846" s="172" t="s">
        <v>1160</v>
      </c>
      <c r="D846" s="166" t="s">
        <v>26</v>
      </c>
      <c r="E846" s="166" t="s">
        <v>1161</v>
      </c>
      <c r="F846" s="181" t="s">
        <v>1580</v>
      </c>
      <c r="G846" s="181" t="s">
        <v>1580</v>
      </c>
      <c r="H846" s="181" t="s">
        <v>1580</v>
      </c>
      <c r="I846" s="181" t="s">
        <v>1580</v>
      </c>
      <c r="J846" s="168">
        <v>0.9</v>
      </c>
      <c r="K846" s="169" t="str">
        <f>IFERROR(SUMIFS(#REF!,#REF!,$I846,#REF!,$R$2)/SUMIFS(#REF!,#REF!,$I846,#REF!,$R$2),"-")</f>
        <v>-</v>
      </c>
      <c r="L846" s="169" t="str">
        <f>IFERROR(SUMIFS(#REF!,#REF!,$I846,#REF!,$R$7)/SUMIFS(#REF!,#REF!,$I846,#REF!,$R$7),"-")</f>
        <v>-</v>
      </c>
      <c r="M846" s="170" t="str">
        <f>IFERROR(SUMIFS(#REF!,#REF!,$I846,#REF!,$R$3)/SUMIFS(#REF!,#REF!,$I846,#REF!,$R$3),"-")</f>
        <v>-</v>
      </c>
      <c r="N846" s="170" t="str">
        <f>IFERROR(SUMIFS(#REF!,#REF!,$I846,#REF!,"&lt;="&amp;$R$2,#REF!,"&gt;="&amp;$S$2)/SUMIFS(#REF!,#REF!,$I846,#REF!,"&lt;="&amp;$R$2,#REF!,"&gt;="&amp;$S$2),"-")</f>
        <v>-</v>
      </c>
      <c r="O846" s="142"/>
      <c r="P846" s="140"/>
    </row>
    <row r="847" spans="1:16">
      <c r="A847" s="138"/>
      <c r="B847" s="142"/>
      <c r="C847" s="172" t="s">
        <v>1160</v>
      </c>
      <c r="D847" s="166" t="s">
        <v>26</v>
      </c>
      <c r="E847" s="166" t="s">
        <v>1161</v>
      </c>
      <c r="F847" s="181" t="s">
        <v>1582</v>
      </c>
      <c r="G847" s="181" t="s">
        <v>1582</v>
      </c>
      <c r="H847" s="181" t="s">
        <v>1582</v>
      </c>
      <c r="I847" s="181" t="s">
        <v>1582</v>
      </c>
      <c r="J847" s="168">
        <v>0.9</v>
      </c>
      <c r="K847" s="169" t="str">
        <f>IFERROR(SUMIFS(#REF!,#REF!,$I847,#REF!,$R$2)/SUMIFS(#REF!,#REF!,$I847,#REF!,$R$2),"-")</f>
        <v>-</v>
      </c>
      <c r="L847" s="169" t="str">
        <f>IFERROR(SUMIFS(#REF!,#REF!,$I847,#REF!,$R$7)/SUMIFS(#REF!,#REF!,$I847,#REF!,$R$7),"-")</f>
        <v>-</v>
      </c>
      <c r="M847" s="170" t="str">
        <f>IFERROR(SUMIFS(#REF!,#REF!,$I847,#REF!,$R$3)/SUMIFS(#REF!,#REF!,$I847,#REF!,$R$3),"-")</f>
        <v>-</v>
      </c>
      <c r="N847" s="170" t="str">
        <f>IFERROR(SUMIFS(#REF!,#REF!,$I847,#REF!,"&lt;="&amp;$R$2,#REF!,"&gt;="&amp;$S$2)/SUMIFS(#REF!,#REF!,$I847,#REF!,"&lt;="&amp;$R$2,#REF!,"&gt;="&amp;$S$2),"-")</f>
        <v>-</v>
      </c>
      <c r="O847" s="142"/>
      <c r="P847" s="140"/>
    </row>
    <row r="848" spans="1:16">
      <c r="A848" s="138"/>
      <c r="B848" s="142"/>
      <c r="C848" s="172" t="s">
        <v>1160</v>
      </c>
      <c r="D848" s="166" t="s">
        <v>26</v>
      </c>
      <c r="E848" s="166" t="s">
        <v>1161</v>
      </c>
      <c r="F848" s="181" t="s">
        <v>1584</v>
      </c>
      <c r="G848" s="181" t="s">
        <v>1584</v>
      </c>
      <c r="H848" s="181" t="s">
        <v>1584</v>
      </c>
      <c r="I848" s="181" t="s">
        <v>1584</v>
      </c>
      <c r="J848" s="168">
        <v>0.9</v>
      </c>
      <c r="K848" s="169" t="str">
        <f>IFERROR(SUMIFS(#REF!,#REF!,$I848,#REF!,$R$2)/SUMIFS(#REF!,#REF!,$I848,#REF!,$R$2),"-")</f>
        <v>-</v>
      </c>
      <c r="L848" s="169" t="str">
        <f>IFERROR(SUMIFS(#REF!,#REF!,$I848,#REF!,$R$7)/SUMIFS(#REF!,#REF!,$I848,#REF!,$R$7),"-")</f>
        <v>-</v>
      </c>
      <c r="M848" s="170" t="str">
        <f>IFERROR(SUMIFS(#REF!,#REF!,$I848,#REF!,$R$3)/SUMIFS(#REF!,#REF!,$I848,#REF!,$R$3),"-")</f>
        <v>-</v>
      </c>
      <c r="N848" s="170" t="str">
        <f>IFERROR(SUMIFS(#REF!,#REF!,$I848,#REF!,"&lt;="&amp;$R$2,#REF!,"&gt;="&amp;$S$2)/SUMIFS(#REF!,#REF!,$I848,#REF!,"&lt;="&amp;$R$2,#REF!,"&gt;="&amp;$S$2),"-")</f>
        <v>-</v>
      </c>
      <c r="O848" s="142"/>
      <c r="P848" s="140"/>
    </row>
    <row r="849" spans="1:16">
      <c r="A849" s="138"/>
      <c r="B849" s="142"/>
      <c r="C849" s="172" t="s">
        <v>1160</v>
      </c>
      <c r="D849" s="166" t="s">
        <v>26</v>
      </c>
      <c r="E849" s="166" t="s">
        <v>1161</v>
      </c>
      <c r="F849" s="181" t="s">
        <v>1586</v>
      </c>
      <c r="G849" s="181" t="s">
        <v>1586</v>
      </c>
      <c r="H849" s="181" t="s">
        <v>1586</v>
      </c>
      <c r="I849" s="181" t="s">
        <v>1586</v>
      </c>
      <c r="J849" s="168">
        <v>0.9</v>
      </c>
      <c r="K849" s="169" t="str">
        <f>IFERROR(SUMIFS(#REF!,#REF!,$I849,#REF!,$R$2)/SUMIFS(#REF!,#REF!,$I849,#REF!,$R$2),"-")</f>
        <v>-</v>
      </c>
      <c r="L849" s="169" t="str">
        <f>IFERROR(SUMIFS(#REF!,#REF!,$I849,#REF!,$R$7)/SUMIFS(#REF!,#REF!,$I849,#REF!,$R$7),"-")</f>
        <v>-</v>
      </c>
      <c r="M849" s="170" t="str">
        <f>IFERROR(SUMIFS(#REF!,#REF!,$I849,#REF!,$R$3)/SUMIFS(#REF!,#REF!,$I849,#REF!,$R$3),"-")</f>
        <v>-</v>
      </c>
      <c r="N849" s="170" t="str">
        <f>IFERROR(SUMIFS(#REF!,#REF!,$I849,#REF!,"&lt;="&amp;$R$2,#REF!,"&gt;="&amp;$S$2)/SUMIFS(#REF!,#REF!,$I849,#REF!,"&lt;="&amp;$R$2,#REF!,"&gt;="&amp;$S$2),"-")</f>
        <v>-</v>
      </c>
      <c r="O849" s="142"/>
      <c r="P849" s="140"/>
    </row>
    <row r="850" spans="1:16">
      <c r="A850" s="138"/>
      <c r="B850" s="142"/>
      <c r="C850" s="172" t="s">
        <v>1160</v>
      </c>
      <c r="D850" s="166" t="s">
        <v>26</v>
      </c>
      <c r="E850" s="166" t="s">
        <v>1161</v>
      </c>
      <c r="F850" s="181" t="s">
        <v>1588</v>
      </c>
      <c r="G850" s="181" t="s">
        <v>1588</v>
      </c>
      <c r="H850" s="181" t="s">
        <v>1588</v>
      </c>
      <c r="I850" s="181" t="s">
        <v>1588</v>
      </c>
      <c r="J850" s="168">
        <v>0.9</v>
      </c>
      <c r="K850" s="169" t="str">
        <f>IFERROR(SUMIFS(#REF!,#REF!,$I850,#REF!,$R$2)/SUMIFS(#REF!,#REF!,$I850,#REF!,$R$2),"-")</f>
        <v>-</v>
      </c>
      <c r="L850" s="169" t="str">
        <f>IFERROR(SUMIFS(#REF!,#REF!,$I850,#REF!,$R$7)/SUMIFS(#REF!,#REF!,$I850,#REF!,$R$7),"-")</f>
        <v>-</v>
      </c>
      <c r="M850" s="170" t="str">
        <f>IFERROR(SUMIFS(#REF!,#REF!,$I850,#REF!,$R$3)/SUMIFS(#REF!,#REF!,$I850,#REF!,$R$3),"-")</f>
        <v>-</v>
      </c>
      <c r="N850" s="170" t="str">
        <f>IFERROR(SUMIFS(#REF!,#REF!,$I850,#REF!,"&lt;="&amp;$R$2,#REF!,"&gt;="&amp;$S$2)/SUMIFS(#REF!,#REF!,$I850,#REF!,"&lt;="&amp;$R$2,#REF!,"&gt;="&amp;$S$2),"-")</f>
        <v>-</v>
      </c>
      <c r="O850" s="142"/>
      <c r="P850" s="140"/>
    </row>
    <row r="851" spans="1:16">
      <c r="A851" s="138"/>
      <c r="B851" s="142"/>
      <c r="C851" s="172" t="s">
        <v>1160</v>
      </c>
      <c r="D851" s="166" t="s">
        <v>26</v>
      </c>
      <c r="E851" s="166" t="s">
        <v>1161</v>
      </c>
      <c r="F851" s="181" t="s">
        <v>1590</v>
      </c>
      <c r="G851" s="181" t="s">
        <v>1590</v>
      </c>
      <c r="H851" s="181" t="s">
        <v>1590</v>
      </c>
      <c r="I851" s="181" t="s">
        <v>1590</v>
      </c>
      <c r="J851" s="168">
        <v>0.9</v>
      </c>
      <c r="K851" s="169" t="str">
        <f>IFERROR(SUMIFS(#REF!,#REF!,$I851,#REF!,$R$2)/SUMIFS(#REF!,#REF!,$I851,#REF!,$R$2),"-")</f>
        <v>-</v>
      </c>
      <c r="L851" s="169" t="str">
        <f>IFERROR(SUMIFS(#REF!,#REF!,$I851,#REF!,$R$7)/SUMIFS(#REF!,#REF!,$I851,#REF!,$R$7),"-")</f>
        <v>-</v>
      </c>
      <c r="M851" s="170" t="str">
        <f>IFERROR(SUMIFS(#REF!,#REF!,$I851,#REF!,$R$3)/SUMIFS(#REF!,#REF!,$I851,#REF!,$R$3),"-")</f>
        <v>-</v>
      </c>
      <c r="N851" s="170" t="str">
        <f>IFERROR(SUMIFS(#REF!,#REF!,$I851,#REF!,"&lt;="&amp;$R$2,#REF!,"&gt;="&amp;$S$2)/SUMIFS(#REF!,#REF!,$I851,#REF!,"&lt;="&amp;$R$2,#REF!,"&gt;="&amp;$S$2),"-")</f>
        <v>-</v>
      </c>
      <c r="O851" s="142"/>
      <c r="P851" s="140"/>
    </row>
    <row r="852" spans="1:16">
      <c r="A852" s="138"/>
      <c r="B852" s="142"/>
      <c r="C852" s="172" t="s">
        <v>1160</v>
      </c>
      <c r="D852" s="166" t="s">
        <v>26</v>
      </c>
      <c r="E852" s="166" t="s">
        <v>1161</v>
      </c>
      <c r="F852" s="181" t="s">
        <v>1592</v>
      </c>
      <c r="G852" s="181" t="s">
        <v>1592</v>
      </c>
      <c r="H852" s="181" t="s">
        <v>1592</v>
      </c>
      <c r="I852" s="181" t="s">
        <v>1592</v>
      </c>
      <c r="J852" s="168">
        <v>0.9</v>
      </c>
      <c r="K852" s="169" t="str">
        <f>IFERROR(SUMIFS(#REF!,#REF!,$I852,#REF!,$R$2)/SUMIFS(#REF!,#REF!,$I852,#REF!,$R$2),"-")</f>
        <v>-</v>
      </c>
      <c r="L852" s="169" t="str">
        <f>IFERROR(SUMIFS(#REF!,#REF!,$I852,#REF!,$R$7)/SUMIFS(#REF!,#REF!,$I852,#REF!,$R$7),"-")</f>
        <v>-</v>
      </c>
      <c r="M852" s="170" t="str">
        <f>IFERROR(SUMIFS(#REF!,#REF!,$I852,#REF!,$R$3)/SUMIFS(#REF!,#REF!,$I852,#REF!,$R$3),"-")</f>
        <v>-</v>
      </c>
      <c r="N852" s="170" t="str">
        <f>IFERROR(SUMIFS(#REF!,#REF!,$I852,#REF!,"&lt;="&amp;$R$2,#REF!,"&gt;="&amp;$S$2)/SUMIFS(#REF!,#REF!,$I852,#REF!,"&lt;="&amp;$R$2,#REF!,"&gt;="&amp;$S$2),"-")</f>
        <v>-</v>
      </c>
      <c r="O852" s="142"/>
      <c r="P852" s="140"/>
    </row>
    <row r="853" spans="1:16">
      <c r="A853" s="138"/>
      <c r="B853" s="142"/>
      <c r="C853" s="172" t="s">
        <v>1160</v>
      </c>
      <c r="D853" s="166" t="s">
        <v>26</v>
      </c>
      <c r="E853" s="166" t="s">
        <v>1161</v>
      </c>
      <c r="F853" s="181" t="s">
        <v>1594</v>
      </c>
      <c r="G853" s="181" t="s">
        <v>1594</v>
      </c>
      <c r="H853" s="181" t="s">
        <v>1594</v>
      </c>
      <c r="I853" s="181" t="s">
        <v>1594</v>
      </c>
      <c r="J853" s="168">
        <v>0.9</v>
      </c>
      <c r="K853" s="169" t="str">
        <f>IFERROR(SUMIFS(#REF!,#REF!,$I853,#REF!,$R$2)/SUMIFS(#REF!,#REF!,$I853,#REF!,$R$2),"-")</f>
        <v>-</v>
      </c>
      <c r="L853" s="169" t="str">
        <f>IFERROR(SUMIFS(#REF!,#REF!,$I853,#REF!,$R$7)/SUMIFS(#REF!,#REF!,$I853,#REF!,$R$7),"-")</f>
        <v>-</v>
      </c>
      <c r="M853" s="170" t="str">
        <f>IFERROR(SUMIFS(#REF!,#REF!,$I853,#REF!,$R$3)/SUMIFS(#REF!,#REF!,$I853,#REF!,$R$3),"-")</f>
        <v>-</v>
      </c>
      <c r="N853" s="170" t="str">
        <f>IFERROR(SUMIFS(#REF!,#REF!,$I853,#REF!,"&lt;="&amp;$R$2,#REF!,"&gt;="&amp;$S$2)/SUMIFS(#REF!,#REF!,$I853,#REF!,"&lt;="&amp;$R$2,#REF!,"&gt;="&amp;$S$2),"-")</f>
        <v>-</v>
      </c>
      <c r="O853" s="142"/>
      <c r="P853" s="140"/>
    </row>
    <row r="854" spans="1:16">
      <c r="A854" s="138"/>
      <c r="B854" s="142"/>
      <c r="C854" s="172" t="s">
        <v>1160</v>
      </c>
      <c r="D854" s="166" t="s">
        <v>26</v>
      </c>
      <c r="E854" s="166" t="s">
        <v>1161</v>
      </c>
      <c r="F854" s="181" t="s">
        <v>1596</v>
      </c>
      <c r="G854" s="181" t="s">
        <v>1596</v>
      </c>
      <c r="H854" s="181" t="s">
        <v>1596</v>
      </c>
      <c r="I854" s="181" t="s">
        <v>1596</v>
      </c>
      <c r="J854" s="168">
        <v>0.9</v>
      </c>
      <c r="K854" s="169" t="str">
        <f>IFERROR(SUMIFS(#REF!,#REF!,$I854,#REF!,$R$2)/SUMIFS(#REF!,#REF!,$I854,#REF!,$R$2),"-")</f>
        <v>-</v>
      </c>
      <c r="L854" s="169" t="str">
        <f>IFERROR(SUMIFS(#REF!,#REF!,$I854,#REF!,$R$7)/SUMIFS(#REF!,#REF!,$I854,#REF!,$R$7),"-")</f>
        <v>-</v>
      </c>
      <c r="M854" s="170" t="str">
        <f>IFERROR(SUMIFS(#REF!,#REF!,$I854,#REF!,$R$3)/SUMIFS(#REF!,#REF!,$I854,#REF!,$R$3),"-")</f>
        <v>-</v>
      </c>
      <c r="N854" s="170" t="str">
        <f>IFERROR(SUMIFS(#REF!,#REF!,$I854,#REF!,"&lt;="&amp;$R$2,#REF!,"&gt;="&amp;$S$2)/SUMIFS(#REF!,#REF!,$I854,#REF!,"&lt;="&amp;$R$2,#REF!,"&gt;="&amp;$S$2),"-")</f>
        <v>-</v>
      </c>
      <c r="O854" s="142"/>
      <c r="P854" s="140"/>
    </row>
    <row r="855" spans="1:16">
      <c r="A855" s="138"/>
      <c r="B855" s="142"/>
      <c r="C855" s="172" t="s">
        <v>1160</v>
      </c>
      <c r="D855" s="166" t="s">
        <v>26</v>
      </c>
      <c r="E855" s="166" t="s">
        <v>1161</v>
      </c>
      <c r="F855" s="181" t="s">
        <v>1598</v>
      </c>
      <c r="G855" s="181" t="s">
        <v>1598</v>
      </c>
      <c r="H855" s="181" t="s">
        <v>1598</v>
      </c>
      <c r="I855" s="181" t="s">
        <v>1598</v>
      </c>
      <c r="J855" s="168">
        <v>0.9</v>
      </c>
      <c r="K855" s="169" t="str">
        <f>IFERROR(SUMIFS(#REF!,#REF!,$I855,#REF!,$R$2)/SUMIFS(#REF!,#REF!,$I855,#REF!,$R$2),"-")</f>
        <v>-</v>
      </c>
      <c r="L855" s="169" t="str">
        <f>IFERROR(SUMIFS(#REF!,#REF!,$I855,#REF!,$R$7)/SUMIFS(#REF!,#REF!,$I855,#REF!,$R$7),"-")</f>
        <v>-</v>
      </c>
      <c r="M855" s="170" t="str">
        <f>IFERROR(SUMIFS(#REF!,#REF!,$I855,#REF!,$R$3)/SUMIFS(#REF!,#REF!,$I855,#REF!,$R$3),"-")</f>
        <v>-</v>
      </c>
      <c r="N855" s="170" t="str">
        <f>IFERROR(SUMIFS(#REF!,#REF!,$I855,#REF!,"&lt;="&amp;$R$2,#REF!,"&gt;="&amp;$S$2)/SUMIFS(#REF!,#REF!,$I855,#REF!,"&lt;="&amp;$R$2,#REF!,"&gt;="&amp;$S$2),"-")</f>
        <v>-</v>
      </c>
      <c r="O855" s="142"/>
      <c r="P855" s="140"/>
    </row>
    <row r="856" spans="1:16">
      <c r="A856" s="138"/>
      <c r="B856" s="142"/>
      <c r="C856" s="172" t="s">
        <v>1160</v>
      </c>
      <c r="D856" s="166" t="s">
        <v>26</v>
      </c>
      <c r="E856" s="166" t="s">
        <v>1161</v>
      </c>
      <c r="F856" s="181" t="s">
        <v>1600</v>
      </c>
      <c r="G856" s="181" t="s">
        <v>1600</v>
      </c>
      <c r="H856" s="181" t="s">
        <v>1600</v>
      </c>
      <c r="I856" s="181" t="s">
        <v>1600</v>
      </c>
      <c r="J856" s="168">
        <v>0.9</v>
      </c>
      <c r="K856" s="169" t="str">
        <f>IFERROR(SUMIFS(#REF!,#REF!,$I856,#REF!,$R$2)/SUMIFS(#REF!,#REF!,$I856,#REF!,$R$2),"-")</f>
        <v>-</v>
      </c>
      <c r="L856" s="169" t="str">
        <f>IFERROR(SUMIFS(#REF!,#REF!,$I856,#REF!,$R$7)/SUMIFS(#REF!,#REF!,$I856,#REF!,$R$7),"-")</f>
        <v>-</v>
      </c>
      <c r="M856" s="170" t="str">
        <f>IFERROR(SUMIFS(#REF!,#REF!,$I856,#REF!,$R$3)/SUMIFS(#REF!,#REF!,$I856,#REF!,$R$3),"-")</f>
        <v>-</v>
      </c>
      <c r="N856" s="170" t="str">
        <f>IFERROR(SUMIFS(#REF!,#REF!,$I856,#REF!,"&lt;="&amp;$R$2,#REF!,"&gt;="&amp;$S$2)/SUMIFS(#REF!,#REF!,$I856,#REF!,"&lt;="&amp;$R$2,#REF!,"&gt;="&amp;$S$2),"-")</f>
        <v>-</v>
      </c>
      <c r="O856" s="142"/>
      <c r="P856" s="140"/>
    </row>
    <row r="857" spans="1:16">
      <c r="A857" s="138"/>
      <c r="B857" s="142"/>
      <c r="C857" s="172" t="s">
        <v>1160</v>
      </c>
      <c r="D857" s="166" t="s">
        <v>26</v>
      </c>
      <c r="E857" s="166" t="s">
        <v>1161</v>
      </c>
      <c r="F857" s="181" t="s">
        <v>1602</v>
      </c>
      <c r="G857" s="181" t="s">
        <v>1602</v>
      </c>
      <c r="H857" s="181" t="s">
        <v>1602</v>
      </c>
      <c r="I857" s="181" t="s">
        <v>1602</v>
      </c>
      <c r="J857" s="168">
        <v>0.9</v>
      </c>
      <c r="K857" s="169" t="str">
        <f>IFERROR(SUMIFS(#REF!,#REF!,$I857,#REF!,$R$2)/SUMIFS(#REF!,#REF!,$I857,#REF!,$R$2),"-")</f>
        <v>-</v>
      </c>
      <c r="L857" s="169" t="str">
        <f>IFERROR(SUMIFS(#REF!,#REF!,$I857,#REF!,$R$7)/SUMIFS(#REF!,#REF!,$I857,#REF!,$R$7),"-")</f>
        <v>-</v>
      </c>
      <c r="M857" s="170" t="str">
        <f>IFERROR(SUMIFS(#REF!,#REF!,$I857,#REF!,$R$3)/SUMIFS(#REF!,#REF!,$I857,#REF!,$R$3),"-")</f>
        <v>-</v>
      </c>
      <c r="N857" s="170" t="str">
        <f>IFERROR(SUMIFS(#REF!,#REF!,$I857,#REF!,"&lt;="&amp;$R$2,#REF!,"&gt;="&amp;$S$2)/SUMIFS(#REF!,#REF!,$I857,#REF!,"&lt;="&amp;$R$2,#REF!,"&gt;="&amp;$S$2),"-")</f>
        <v>-</v>
      </c>
      <c r="O857" s="142"/>
      <c r="P857" s="140"/>
    </row>
    <row r="858" spans="1:16">
      <c r="A858" s="138"/>
      <c r="B858" s="142"/>
      <c r="C858" s="172" t="s">
        <v>1160</v>
      </c>
      <c r="D858" s="166" t="s">
        <v>26</v>
      </c>
      <c r="E858" s="166" t="s">
        <v>1161</v>
      </c>
      <c r="F858" s="181" t="s">
        <v>1604</v>
      </c>
      <c r="G858" s="181" t="s">
        <v>1604</v>
      </c>
      <c r="H858" s="181" t="s">
        <v>1604</v>
      </c>
      <c r="I858" s="181" t="s">
        <v>1604</v>
      </c>
      <c r="J858" s="168">
        <v>0.9</v>
      </c>
      <c r="K858" s="169" t="str">
        <f>IFERROR(SUMIFS(#REF!,#REF!,$I858,#REF!,$R$2)/SUMIFS(#REF!,#REF!,$I858,#REF!,$R$2),"-")</f>
        <v>-</v>
      </c>
      <c r="L858" s="169" t="str">
        <f>IFERROR(SUMIFS(#REF!,#REF!,$I858,#REF!,$R$7)/SUMIFS(#REF!,#REF!,$I858,#REF!,$R$7),"-")</f>
        <v>-</v>
      </c>
      <c r="M858" s="170" t="str">
        <f>IFERROR(SUMIFS(#REF!,#REF!,$I858,#REF!,$R$3)/SUMIFS(#REF!,#REF!,$I858,#REF!,$R$3),"-")</f>
        <v>-</v>
      </c>
      <c r="N858" s="170" t="str">
        <f>IFERROR(SUMIFS(#REF!,#REF!,$I858,#REF!,"&lt;="&amp;$R$2,#REF!,"&gt;="&amp;$S$2)/SUMIFS(#REF!,#REF!,$I858,#REF!,"&lt;="&amp;$R$2,#REF!,"&gt;="&amp;$S$2),"-")</f>
        <v>-</v>
      </c>
      <c r="O858" s="142"/>
      <c r="P858" s="140"/>
    </row>
    <row r="859" spans="1:16">
      <c r="A859" s="138"/>
      <c r="B859" s="142"/>
      <c r="C859" s="172" t="s">
        <v>1160</v>
      </c>
      <c r="D859" s="166" t="s">
        <v>26</v>
      </c>
      <c r="E859" s="166" t="s">
        <v>1161</v>
      </c>
      <c r="F859" s="181" t="s">
        <v>1606</v>
      </c>
      <c r="G859" s="181" t="s">
        <v>1606</v>
      </c>
      <c r="H859" s="181" t="s">
        <v>1606</v>
      </c>
      <c r="I859" s="181" t="s">
        <v>1606</v>
      </c>
      <c r="J859" s="168">
        <v>0.9</v>
      </c>
      <c r="K859" s="169" t="str">
        <f>IFERROR(SUMIFS(#REF!,#REF!,$I859,#REF!,$R$2)/SUMIFS(#REF!,#REF!,$I859,#REF!,$R$2),"-")</f>
        <v>-</v>
      </c>
      <c r="L859" s="169" t="str">
        <f>IFERROR(SUMIFS(#REF!,#REF!,$I859,#REF!,$R$7)/SUMIFS(#REF!,#REF!,$I859,#REF!,$R$7),"-")</f>
        <v>-</v>
      </c>
      <c r="M859" s="170" t="str">
        <f>IFERROR(SUMIFS(#REF!,#REF!,$I859,#REF!,$R$3)/SUMIFS(#REF!,#REF!,$I859,#REF!,$R$3),"-")</f>
        <v>-</v>
      </c>
      <c r="N859" s="170" t="str">
        <f>IFERROR(SUMIFS(#REF!,#REF!,$I859,#REF!,"&lt;="&amp;$R$2,#REF!,"&gt;="&amp;$S$2)/SUMIFS(#REF!,#REF!,$I859,#REF!,"&lt;="&amp;$R$2,#REF!,"&gt;="&amp;$S$2),"-")</f>
        <v>-</v>
      </c>
      <c r="O859" s="142"/>
      <c r="P859" s="140"/>
    </row>
    <row r="860" spans="1:16">
      <c r="A860" s="138"/>
      <c r="B860" s="142"/>
      <c r="C860" s="172" t="s">
        <v>1160</v>
      </c>
      <c r="D860" s="166" t="s">
        <v>26</v>
      </c>
      <c r="E860" s="166" t="s">
        <v>1161</v>
      </c>
      <c r="F860" s="181" t="s">
        <v>1608</v>
      </c>
      <c r="G860" s="181" t="s">
        <v>1608</v>
      </c>
      <c r="H860" s="181" t="s">
        <v>1608</v>
      </c>
      <c r="I860" s="181" t="s">
        <v>1608</v>
      </c>
      <c r="J860" s="168">
        <v>0.9</v>
      </c>
      <c r="K860" s="169" t="str">
        <f>IFERROR(SUMIFS(#REF!,#REF!,$I860,#REF!,$R$2)/SUMIFS(#REF!,#REF!,$I860,#REF!,$R$2),"-")</f>
        <v>-</v>
      </c>
      <c r="L860" s="169" t="str">
        <f>IFERROR(SUMIFS(#REF!,#REF!,$I860,#REF!,$R$7)/SUMIFS(#REF!,#REF!,$I860,#REF!,$R$7),"-")</f>
        <v>-</v>
      </c>
      <c r="M860" s="170" t="str">
        <f>IFERROR(SUMIFS(#REF!,#REF!,$I860,#REF!,$R$3)/SUMIFS(#REF!,#REF!,$I860,#REF!,$R$3),"-")</f>
        <v>-</v>
      </c>
      <c r="N860" s="170" t="str">
        <f>IFERROR(SUMIFS(#REF!,#REF!,$I860,#REF!,"&lt;="&amp;$R$2,#REF!,"&gt;="&amp;$S$2)/SUMIFS(#REF!,#REF!,$I860,#REF!,"&lt;="&amp;$R$2,#REF!,"&gt;="&amp;$S$2),"-")</f>
        <v>-</v>
      </c>
      <c r="O860" s="142"/>
      <c r="P860" s="140"/>
    </row>
    <row r="861" spans="1:16">
      <c r="A861" s="138"/>
      <c r="B861" s="142"/>
      <c r="C861" s="172" t="s">
        <v>1160</v>
      </c>
      <c r="D861" s="166" t="s">
        <v>26</v>
      </c>
      <c r="E861" s="166" t="s">
        <v>1161</v>
      </c>
      <c r="F861" s="181" t="s">
        <v>1610</v>
      </c>
      <c r="G861" s="181" t="s">
        <v>1610</v>
      </c>
      <c r="H861" s="181" t="s">
        <v>1610</v>
      </c>
      <c r="I861" s="181" t="s">
        <v>1610</v>
      </c>
      <c r="J861" s="168">
        <v>0.9</v>
      </c>
      <c r="K861" s="169" t="str">
        <f>IFERROR(SUMIFS(#REF!,#REF!,$I861,#REF!,$R$2)/SUMIFS(#REF!,#REF!,$I861,#REF!,$R$2),"-")</f>
        <v>-</v>
      </c>
      <c r="L861" s="169" t="str">
        <f>IFERROR(SUMIFS(#REF!,#REF!,$I861,#REF!,$R$7)/SUMIFS(#REF!,#REF!,$I861,#REF!,$R$7),"-")</f>
        <v>-</v>
      </c>
      <c r="M861" s="170" t="str">
        <f>IFERROR(SUMIFS(#REF!,#REF!,$I861,#REF!,$R$3)/SUMIFS(#REF!,#REF!,$I861,#REF!,$R$3),"-")</f>
        <v>-</v>
      </c>
      <c r="N861" s="170" t="str">
        <f>IFERROR(SUMIFS(#REF!,#REF!,$I861,#REF!,"&lt;="&amp;$R$2,#REF!,"&gt;="&amp;$S$2)/SUMIFS(#REF!,#REF!,$I861,#REF!,"&lt;="&amp;$R$2,#REF!,"&gt;="&amp;$S$2),"-")</f>
        <v>-</v>
      </c>
      <c r="O861" s="142"/>
      <c r="P861" s="140"/>
    </row>
    <row r="862" spans="1:16">
      <c r="A862" s="138"/>
      <c r="B862" s="142"/>
      <c r="C862" s="172" t="s">
        <v>1160</v>
      </c>
      <c r="D862" s="166" t="s">
        <v>26</v>
      </c>
      <c r="E862" s="166" t="s">
        <v>1161</v>
      </c>
      <c r="F862" s="181" t="s">
        <v>1612</v>
      </c>
      <c r="G862" s="181" t="s">
        <v>1612</v>
      </c>
      <c r="H862" s="181" t="s">
        <v>1612</v>
      </c>
      <c r="I862" s="181" t="s">
        <v>1612</v>
      </c>
      <c r="J862" s="168">
        <v>0.9</v>
      </c>
      <c r="K862" s="169" t="str">
        <f>IFERROR(SUMIFS(#REF!,#REF!,$I862,#REF!,$R$2)/SUMIFS(#REF!,#REF!,$I862,#REF!,$R$2),"-")</f>
        <v>-</v>
      </c>
      <c r="L862" s="169" t="str">
        <f>IFERROR(SUMIFS(#REF!,#REF!,$I862,#REF!,$R$7)/SUMIFS(#REF!,#REF!,$I862,#REF!,$R$7),"-")</f>
        <v>-</v>
      </c>
      <c r="M862" s="170" t="str">
        <f>IFERROR(SUMIFS(#REF!,#REF!,$I862,#REF!,$R$3)/SUMIFS(#REF!,#REF!,$I862,#REF!,$R$3),"-")</f>
        <v>-</v>
      </c>
      <c r="N862" s="170" t="str">
        <f>IFERROR(SUMIFS(#REF!,#REF!,$I862,#REF!,"&lt;="&amp;$R$2,#REF!,"&gt;="&amp;$S$2)/SUMIFS(#REF!,#REF!,$I862,#REF!,"&lt;="&amp;$R$2,#REF!,"&gt;="&amp;$S$2),"-")</f>
        <v>-</v>
      </c>
      <c r="O862" s="142"/>
      <c r="P862" s="140"/>
    </row>
    <row r="863" spans="1:16">
      <c r="A863" s="138"/>
      <c r="B863" s="142"/>
      <c r="C863" s="172" t="s">
        <v>1160</v>
      </c>
      <c r="D863" s="166" t="s">
        <v>26</v>
      </c>
      <c r="E863" s="166" t="s">
        <v>1161</v>
      </c>
      <c r="F863" s="181" t="s">
        <v>1614</v>
      </c>
      <c r="G863" s="181" t="s">
        <v>1614</v>
      </c>
      <c r="H863" s="181" t="s">
        <v>1614</v>
      </c>
      <c r="I863" s="181" t="s">
        <v>1614</v>
      </c>
      <c r="J863" s="168">
        <v>0.9</v>
      </c>
      <c r="K863" s="169" t="str">
        <f>IFERROR(SUMIFS(#REF!,#REF!,$I863,#REF!,$R$2)/SUMIFS(#REF!,#REF!,$I863,#REF!,$R$2),"-")</f>
        <v>-</v>
      </c>
      <c r="L863" s="169" t="str">
        <f>IFERROR(SUMIFS(#REF!,#REF!,$I863,#REF!,$R$7)/SUMIFS(#REF!,#REF!,$I863,#REF!,$R$7),"-")</f>
        <v>-</v>
      </c>
      <c r="M863" s="170" t="str">
        <f>IFERROR(SUMIFS(#REF!,#REF!,$I863,#REF!,$R$3)/SUMIFS(#REF!,#REF!,$I863,#REF!,$R$3),"-")</f>
        <v>-</v>
      </c>
      <c r="N863" s="170" t="str">
        <f>IFERROR(SUMIFS(#REF!,#REF!,$I863,#REF!,"&lt;="&amp;$R$2,#REF!,"&gt;="&amp;$S$2)/SUMIFS(#REF!,#REF!,$I863,#REF!,"&lt;="&amp;$R$2,#REF!,"&gt;="&amp;$S$2),"-")</f>
        <v>-</v>
      </c>
      <c r="O863" s="142"/>
      <c r="P863" s="140"/>
    </row>
    <row r="864" spans="1:16">
      <c r="A864" s="138"/>
      <c r="B864" s="142"/>
      <c r="C864" s="172" t="s">
        <v>1160</v>
      </c>
      <c r="D864" s="166" t="s">
        <v>26</v>
      </c>
      <c r="E864" s="166" t="s">
        <v>1161</v>
      </c>
      <c r="F864" s="181" t="s">
        <v>1616</v>
      </c>
      <c r="G864" s="181" t="s">
        <v>1616</v>
      </c>
      <c r="H864" s="181" t="s">
        <v>1616</v>
      </c>
      <c r="I864" s="181" t="s">
        <v>1616</v>
      </c>
      <c r="J864" s="168">
        <v>0.9</v>
      </c>
      <c r="K864" s="169" t="str">
        <f>IFERROR(SUMIFS(#REF!,#REF!,$I864,#REF!,$R$2)/SUMIFS(#REF!,#REF!,$I864,#REF!,$R$2),"-")</f>
        <v>-</v>
      </c>
      <c r="L864" s="169" t="str">
        <f>IFERROR(SUMIFS(#REF!,#REF!,$I864,#REF!,$R$7)/SUMIFS(#REF!,#REF!,$I864,#REF!,$R$7),"-")</f>
        <v>-</v>
      </c>
      <c r="M864" s="170" t="str">
        <f>IFERROR(SUMIFS(#REF!,#REF!,$I864,#REF!,$R$3)/SUMIFS(#REF!,#REF!,$I864,#REF!,$R$3),"-")</f>
        <v>-</v>
      </c>
      <c r="N864" s="170" t="str">
        <f>IFERROR(SUMIFS(#REF!,#REF!,$I864,#REF!,"&lt;="&amp;$R$2,#REF!,"&gt;="&amp;$S$2)/SUMIFS(#REF!,#REF!,$I864,#REF!,"&lt;="&amp;$R$2,#REF!,"&gt;="&amp;$S$2),"-")</f>
        <v>-</v>
      </c>
      <c r="O864" s="142"/>
      <c r="P864" s="140"/>
    </row>
    <row r="865" spans="1:16">
      <c r="A865" s="138"/>
      <c r="B865" s="142"/>
      <c r="C865" s="172" t="s">
        <v>1160</v>
      </c>
      <c r="D865" s="166" t="s">
        <v>26</v>
      </c>
      <c r="E865" s="166" t="s">
        <v>1161</v>
      </c>
      <c r="F865" s="181" t="s">
        <v>1618</v>
      </c>
      <c r="G865" s="181" t="s">
        <v>1618</v>
      </c>
      <c r="H865" s="181" t="s">
        <v>1618</v>
      </c>
      <c r="I865" s="181" t="s">
        <v>1618</v>
      </c>
      <c r="J865" s="168">
        <v>0.9</v>
      </c>
      <c r="K865" s="169" t="str">
        <f>IFERROR(SUMIFS(#REF!,#REF!,$I865,#REF!,$R$2)/SUMIFS(#REF!,#REF!,$I865,#REF!,$R$2),"-")</f>
        <v>-</v>
      </c>
      <c r="L865" s="169" t="str">
        <f>IFERROR(SUMIFS(#REF!,#REF!,$I865,#REF!,$R$7)/SUMIFS(#REF!,#REF!,$I865,#REF!,$R$7),"-")</f>
        <v>-</v>
      </c>
      <c r="M865" s="170" t="str">
        <f>IFERROR(SUMIFS(#REF!,#REF!,$I865,#REF!,$R$3)/SUMIFS(#REF!,#REF!,$I865,#REF!,$R$3),"-")</f>
        <v>-</v>
      </c>
      <c r="N865" s="170" t="str">
        <f>IFERROR(SUMIFS(#REF!,#REF!,$I865,#REF!,"&lt;="&amp;$R$2,#REF!,"&gt;="&amp;$S$2)/SUMIFS(#REF!,#REF!,$I865,#REF!,"&lt;="&amp;$R$2,#REF!,"&gt;="&amp;$S$2),"-")</f>
        <v>-</v>
      </c>
      <c r="O865" s="142"/>
      <c r="P865" s="140"/>
    </row>
    <row r="866" spans="1:16">
      <c r="A866" s="138"/>
      <c r="B866" s="142"/>
      <c r="C866" s="172" t="s">
        <v>1160</v>
      </c>
      <c r="D866" s="166" t="s">
        <v>26</v>
      </c>
      <c r="E866" s="166" t="s">
        <v>1161</v>
      </c>
      <c r="F866" s="181" t="s">
        <v>1620</v>
      </c>
      <c r="G866" s="181" t="s">
        <v>1620</v>
      </c>
      <c r="H866" s="181" t="s">
        <v>1620</v>
      </c>
      <c r="I866" s="181" t="s">
        <v>1620</v>
      </c>
      <c r="J866" s="168">
        <v>0.9</v>
      </c>
      <c r="K866" s="169" t="str">
        <f>IFERROR(SUMIFS(#REF!,#REF!,$I866,#REF!,$R$2)/SUMIFS(#REF!,#REF!,$I866,#REF!,$R$2),"-")</f>
        <v>-</v>
      </c>
      <c r="L866" s="169" t="str">
        <f>IFERROR(SUMIFS(#REF!,#REF!,$I866,#REF!,$R$7)/SUMIFS(#REF!,#REF!,$I866,#REF!,$R$7),"-")</f>
        <v>-</v>
      </c>
      <c r="M866" s="170" t="str">
        <f>IFERROR(SUMIFS(#REF!,#REF!,$I866,#REF!,$R$3)/SUMIFS(#REF!,#REF!,$I866,#REF!,$R$3),"-")</f>
        <v>-</v>
      </c>
      <c r="N866" s="170" t="str">
        <f>IFERROR(SUMIFS(#REF!,#REF!,$I866,#REF!,"&lt;="&amp;$R$2,#REF!,"&gt;="&amp;$S$2)/SUMIFS(#REF!,#REF!,$I866,#REF!,"&lt;="&amp;$R$2,#REF!,"&gt;="&amp;$S$2),"-")</f>
        <v>-</v>
      </c>
      <c r="O866" s="142"/>
      <c r="P866" s="140"/>
    </row>
    <row r="867" spans="1:16">
      <c r="A867" s="138"/>
      <c r="B867" s="142"/>
      <c r="C867" s="172" t="s">
        <v>1160</v>
      </c>
      <c r="D867" s="166" t="s">
        <v>26</v>
      </c>
      <c r="E867" s="166" t="s">
        <v>1161</v>
      </c>
      <c r="F867" s="181" t="s">
        <v>1622</v>
      </c>
      <c r="G867" s="181" t="s">
        <v>1622</v>
      </c>
      <c r="H867" s="181" t="s">
        <v>1622</v>
      </c>
      <c r="I867" s="181" t="s">
        <v>1622</v>
      </c>
      <c r="J867" s="168">
        <v>0.9</v>
      </c>
      <c r="K867" s="169" t="str">
        <f>IFERROR(SUMIFS(#REF!,#REF!,$I867,#REF!,$R$2)/SUMIFS(#REF!,#REF!,$I867,#REF!,$R$2),"-")</f>
        <v>-</v>
      </c>
      <c r="L867" s="169" t="str">
        <f>IFERROR(SUMIFS(#REF!,#REF!,$I867,#REF!,$R$7)/SUMIFS(#REF!,#REF!,$I867,#REF!,$R$7),"-")</f>
        <v>-</v>
      </c>
      <c r="M867" s="170" t="str">
        <f>IFERROR(SUMIFS(#REF!,#REF!,$I867,#REF!,$R$3)/SUMIFS(#REF!,#REF!,$I867,#REF!,$R$3),"-")</f>
        <v>-</v>
      </c>
      <c r="N867" s="170" t="str">
        <f>IFERROR(SUMIFS(#REF!,#REF!,$I867,#REF!,"&lt;="&amp;$R$2,#REF!,"&gt;="&amp;$S$2)/SUMIFS(#REF!,#REF!,$I867,#REF!,"&lt;="&amp;$R$2,#REF!,"&gt;="&amp;$S$2),"-")</f>
        <v>-</v>
      </c>
      <c r="O867" s="142"/>
      <c r="P867" s="140"/>
    </row>
    <row r="868" spans="1:16">
      <c r="A868" s="138"/>
      <c r="B868" s="142"/>
      <c r="C868" s="172" t="s">
        <v>1160</v>
      </c>
      <c r="D868" s="166" t="s">
        <v>26</v>
      </c>
      <c r="E868" s="166" t="s">
        <v>1161</v>
      </c>
      <c r="F868" s="181" t="s">
        <v>1624</v>
      </c>
      <c r="G868" s="181" t="s">
        <v>1624</v>
      </c>
      <c r="H868" s="181" t="s">
        <v>1624</v>
      </c>
      <c r="I868" s="181" t="s">
        <v>1624</v>
      </c>
      <c r="J868" s="168">
        <v>0.9</v>
      </c>
      <c r="K868" s="169" t="str">
        <f>IFERROR(SUMIFS(#REF!,#REF!,$I868,#REF!,$R$2)/SUMIFS(#REF!,#REF!,$I868,#REF!,$R$2),"-")</f>
        <v>-</v>
      </c>
      <c r="L868" s="169" t="str">
        <f>IFERROR(SUMIFS(#REF!,#REF!,$I868,#REF!,$R$7)/SUMIFS(#REF!,#REF!,$I868,#REF!,$R$7),"-")</f>
        <v>-</v>
      </c>
      <c r="M868" s="170" t="str">
        <f>IFERROR(SUMIFS(#REF!,#REF!,$I868,#REF!,$R$3)/SUMIFS(#REF!,#REF!,$I868,#REF!,$R$3),"-")</f>
        <v>-</v>
      </c>
      <c r="N868" s="170" t="str">
        <f>IFERROR(SUMIFS(#REF!,#REF!,$I868,#REF!,"&lt;="&amp;$R$2,#REF!,"&gt;="&amp;$S$2)/SUMIFS(#REF!,#REF!,$I868,#REF!,"&lt;="&amp;$R$2,#REF!,"&gt;="&amp;$S$2),"-")</f>
        <v>-</v>
      </c>
      <c r="O868" s="142"/>
      <c r="P868" s="140"/>
    </row>
    <row r="869" spans="1:16">
      <c r="A869" s="138"/>
      <c r="B869" s="142"/>
      <c r="C869" s="172" t="s">
        <v>1160</v>
      </c>
      <c r="D869" s="166" t="s">
        <v>26</v>
      </c>
      <c r="E869" s="166" t="s">
        <v>1161</v>
      </c>
      <c r="F869" s="181" t="s">
        <v>1626</v>
      </c>
      <c r="G869" s="181" t="s">
        <v>1626</v>
      </c>
      <c r="H869" s="181" t="s">
        <v>1626</v>
      </c>
      <c r="I869" s="181" t="s">
        <v>1626</v>
      </c>
      <c r="J869" s="168">
        <v>0.9</v>
      </c>
      <c r="K869" s="169" t="str">
        <f>IFERROR(SUMIFS(#REF!,#REF!,$I869,#REF!,$R$2)/SUMIFS(#REF!,#REF!,$I869,#REF!,$R$2),"-")</f>
        <v>-</v>
      </c>
      <c r="L869" s="169" t="str">
        <f>IFERROR(SUMIFS(#REF!,#REF!,$I869,#REF!,$R$7)/SUMIFS(#REF!,#REF!,$I869,#REF!,$R$7),"-")</f>
        <v>-</v>
      </c>
      <c r="M869" s="170" t="str">
        <f>IFERROR(SUMIFS(#REF!,#REF!,$I869,#REF!,$R$3)/SUMIFS(#REF!,#REF!,$I869,#REF!,$R$3),"-")</f>
        <v>-</v>
      </c>
      <c r="N869" s="170" t="str">
        <f>IFERROR(SUMIFS(#REF!,#REF!,$I869,#REF!,"&lt;="&amp;$R$2,#REF!,"&gt;="&amp;$S$2)/SUMIFS(#REF!,#REF!,$I869,#REF!,"&lt;="&amp;$R$2,#REF!,"&gt;="&amp;$S$2),"-")</f>
        <v>-</v>
      </c>
      <c r="O869" s="142"/>
      <c r="P869" s="140"/>
    </row>
    <row r="870" spans="1:16">
      <c r="A870" s="138"/>
      <c r="B870" s="142"/>
      <c r="C870" s="172" t="s">
        <v>1160</v>
      </c>
      <c r="D870" s="166" t="s">
        <v>26</v>
      </c>
      <c r="E870" s="166" t="s">
        <v>1161</v>
      </c>
      <c r="F870" s="181" t="s">
        <v>1628</v>
      </c>
      <c r="G870" s="181" t="s">
        <v>1628</v>
      </c>
      <c r="H870" s="181" t="s">
        <v>1628</v>
      </c>
      <c r="I870" s="181" t="s">
        <v>1628</v>
      </c>
      <c r="J870" s="168">
        <v>0.9</v>
      </c>
      <c r="K870" s="169" t="str">
        <f>IFERROR(SUMIFS(#REF!,#REF!,$I870,#REF!,$R$2)/SUMIFS(#REF!,#REF!,$I870,#REF!,$R$2),"-")</f>
        <v>-</v>
      </c>
      <c r="L870" s="169" t="str">
        <f>IFERROR(SUMIFS(#REF!,#REF!,$I870,#REF!,$R$7)/SUMIFS(#REF!,#REF!,$I870,#REF!,$R$7),"-")</f>
        <v>-</v>
      </c>
      <c r="M870" s="170" t="str">
        <f>IFERROR(SUMIFS(#REF!,#REF!,$I870,#REF!,$R$3)/SUMIFS(#REF!,#REF!,$I870,#REF!,$R$3),"-")</f>
        <v>-</v>
      </c>
      <c r="N870" s="170" t="str">
        <f>IFERROR(SUMIFS(#REF!,#REF!,$I870,#REF!,"&lt;="&amp;$R$2,#REF!,"&gt;="&amp;$S$2)/SUMIFS(#REF!,#REF!,$I870,#REF!,"&lt;="&amp;$R$2,#REF!,"&gt;="&amp;$S$2),"-")</f>
        <v>-</v>
      </c>
      <c r="O870" s="142"/>
      <c r="P870" s="140"/>
    </row>
    <row r="871" spans="1:16">
      <c r="A871" s="138"/>
      <c r="B871" s="142"/>
      <c r="C871" s="172" t="s">
        <v>1160</v>
      </c>
      <c r="D871" s="166" t="s">
        <v>26</v>
      </c>
      <c r="E871" s="166" t="s">
        <v>1161</v>
      </c>
      <c r="F871" s="181" t="s">
        <v>1630</v>
      </c>
      <c r="G871" s="181" t="s">
        <v>1630</v>
      </c>
      <c r="H871" s="181" t="s">
        <v>1630</v>
      </c>
      <c r="I871" s="181" t="s">
        <v>1630</v>
      </c>
      <c r="J871" s="168">
        <v>0.9</v>
      </c>
      <c r="K871" s="169" t="str">
        <f>IFERROR(SUMIFS(#REF!,#REF!,$I871,#REF!,$R$2)/SUMIFS(#REF!,#REF!,$I871,#REF!,$R$2),"-")</f>
        <v>-</v>
      </c>
      <c r="L871" s="169" t="str">
        <f>IFERROR(SUMIFS(#REF!,#REF!,$I871,#REF!,$R$7)/SUMIFS(#REF!,#REF!,$I871,#REF!,$R$7),"-")</f>
        <v>-</v>
      </c>
      <c r="M871" s="170" t="str">
        <f>IFERROR(SUMIFS(#REF!,#REF!,$I871,#REF!,$R$3)/SUMIFS(#REF!,#REF!,$I871,#REF!,$R$3),"-")</f>
        <v>-</v>
      </c>
      <c r="N871" s="170" t="str">
        <f>IFERROR(SUMIFS(#REF!,#REF!,$I871,#REF!,"&lt;="&amp;$R$2,#REF!,"&gt;="&amp;$S$2)/SUMIFS(#REF!,#REF!,$I871,#REF!,"&lt;="&amp;$R$2,#REF!,"&gt;="&amp;$S$2),"-")</f>
        <v>-</v>
      </c>
      <c r="O871" s="142"/>
      <c r="P871" s="140"/>
    </row>
    <row r="872" spans="1:16">
      <c r="A872" s="138"/>
      <c r="B872" s="142"/>
      <c r="C872" s="172" t="s">
        <v>1160</v>
      </c>
      <c r="D872" s="166" t="s">
        <v>26</v>
      </c>
      <c r="E872" s="166" t="s">
        <v>1161</v>
      </c>
      <c r="F872" s="181" t="s">
        <v>1632</v>
      </c>
      <c r="G872" s="181" t="s">
        <v>1632</v>
      </c>
      <c r="H872" s="181" t="s">
        <v>1632</v>
      </c>
      <c r="I872" s="181" t="s">
        <v>1632</v>
      </c>
      <c r="J872" s="168">
        <v>0.9</v>
      </c>
      <c r="K872" s="169" t="str">
        <f>IFERROR(SUMIFS(#REF!,#REF!,$I872,#REF!,$R$2)/SUMIFS(#REF!,#REF!,$I872,#REF!,$R$2),"-")</f>
        <v>-</v>
      </c>
      <c r="L872" s="169" t="str">
        <f>IFERROR(SUMIFS(#REF!,#REF!,$I872,#REF!,$R$7)/SUMIFS(#REF!,#REF!,$I872,#REF!,$R$7),"-")</f>
        <v>-</v>
      </c>
      <c r="M872" s="170" t="str">
        <f>IFERROR(SUMIFS(#REF!,#REF!,$I872,#REF!,$R$3)/SUMIFS(#REF!,#REF!,$I872,#REF!,$R$3),"-")</f>
        <v>-</v>
      </c>
      <c r="N872" s="170" t="str">
        <f>IFERROR(SUMIFS(#REF!,#REF!,$I872,#REF!,"&lt;="&amp;$R$2,#REF!,"&gt;="&amp;$S$2)/SUMIFS(#REF!,#REF!,$I872,#REF!,"&lt;="&amp;$R$2,#REF!,"&gt;="&amp;$S$2),"-")</f>
        <v>-</v>
      </c>
      <c r="O872" s="142"/>
      <c r="P872" s="140"/>
    </row>
    <row r="873" spans="1:16">
      <c r="A873" s="138"/>
      <c r="B873" s="142"/>
      <c r="C873" s="172" t="s">
        <v>1160</v>
      </c>
      <c r="D873" s="166" t="s">
        <v>26</v>
      </c>
      <c r="E873" s="166" t="s">
        <v>1161</v>
      </c>
      <c r="F873" s="181" t="s">
        <v>1634</v>
      </c>
      <c r="G873" s="181" t="s">
        <v>1634</v>
      </c>
      <c r="H873" s="181" t="s">
        <v>1634</v>
      </c>
      <c r="I873" s="181" t="s">
        <v>1634</v>
      </c>
      <c r="J873" s="168">
        <v>0.9</v>
      </c>
      <c r="K873" s="169" t="str">
        <f>IFERROR(SUMIFS(#REF!,#REF!,$I873,#REF!,$R$2)/SUMIFS(#REF!,#REF!,$I873,#REF!,$R$2),"-")</f>
        <v>-</v>
      </c>
      <c r="L873" s="169" t="str">
        <f>IFERROR(SUMIFS(#REF!,#REF!,$I873,#REF!,$R$7)/SUMIFS(#REF!,#REF!,$I873,#REF!,$R$7),"-")</f>
        <v>-</v>
      </c>
      <c r="M873" s="170" t="str">
        <f>IFERROR(SUMIFS(#REF!,#REF!,$I873,#REF!,$R$3)/SUMIFS(#REF!,#REF!,$I873,#REF!,$R$3),"-")</f>
        <v>-</v>
      </c>
      <c r="N873" s="170" t="str">
        <f>IFERROR(SUMIFS(#REF!,#REF!,$I873,#REF!,"&lt;="&amp;$R$2,#REF!,"&gt;="&amp;$S$2)/SUMIFS(#REF!,#REF!,$I873,#REF!,"&lt;="&amp;$R$2,#REF!,"&gt;="&amp;$S$2),"-")</f>
        <v>-</v>
      </c>
      <c r="O873" s="142"/>
      <c r="P873" s="140"/>
    </row>
    <row r="874" spans="1:16">
      <c r="A874" s="138"/>
      <c r="B874" s="142"/>
      <c r="C874" s="172" t="s">
        <v>1160</v>
      </c>
      <c r="D874" s="166" t="s">
        <v>26</v>
      </c>
      <c r="E874" s="166" t="s">
        <v>1161</v>
      </c>
      <c r="F874" s="181" t="s">
        <v>1636</v>
      </c>
      <c r="G874" s="181" t="s">
        <v>1636</v>
      </c>
      <c r="H874" s="181" t="s">
        <v>1636</v>
      </c>
      <c r="I874" s="181" t="s">
        <v>1636</v>
      </c>
      <c r="J874" s="168">
        <v>0.9</v>
      </c>
      <c r="K874" s="169" t="str">
        <f>IFERROR(SUMIFS(#REF!,#REF!,$I874,#REF!,$R$2)/SUMIFS(#REF!,#REF!,$I874,#REF!,$R$2),"-")</f>
        <v>-</v>
      </c>
      <c r="L874" s="169" t="str">
        <f>IFERROR(SUMIFS(#REF!,#REF!,$I874,#REF!,$R$7)/SUMIFS(#REF!,#REF!,$I874,#REF!,$R$7),"-")</f>
        <v>-</v>
      </c>
      <c r="M874" s="170" t="str">
        <f>IFERROR(SUMIFS(#REF!,#REF!,$I874,#REF!,$R$3)/SUMIFS(#REF!,#REF!,$I874,#REF!,$R$3),"-")</f>
        <v>-</v>
      </c>
      <c r="N874" s="170" t="str">
        <f>IFERROR(SUMIFS(#REF!,#REF!,$I874,#REF!,"&lt;="&amp;$R$2,#REF!,"&gt;="&amp;$S$2)/SUMIFS(#REF!,#REF!,$I874,#REF!,"&lt;="&amp;$R$2,#REF!,"&gt;="&amp;$S$2),"-")</f>
        <v>-</v>
      </c>
      <c r="O874" s="142"/>
      <c r="P874" s="140"/>
    </row>
    <row r="875" spans="1:16">
      <c r="A875" s="138"/>
      <c r="B875" s="142"/>
      <c r="C875" s="172" t="s">
        <v>1160</v>
      </c>
      <c r="D875" s="166" t="s">
        <v>26</v>
      </c>
      <c r="E875" s="166" t="s">
        <v>1161</v>
      </c>
      <c r="F875" s="181" t="s">
        <v>1638</v>
      </c>
      <c r="G875" s="181" t="s">
        <v>1638</v>
      </c>
      <c r="H875" s="181" t="s">
        <v>1638</v>
      </c>
      <c r="I875" s="181" t="s">
        <v>1638</v>
      </c>
      <c r="J875" s="168">
        <v>0.9</v>
      </c>
      <c r="K875" s="169" t="str">
        <f>IFERROR(SUMIFS(#REF!,#REF!,$I875,#REF!,$R$2)/SUMIFS(#REF!,#REF!,$I875,#REF!,$R$2),"-")</f>
        <v>-</v>
      </c>
      <c r="L875" s="169" t="str">
        <f>IFERROR(SUMIFS(#REF!,#REF!,$I875,#REF!,$R$7)/SUMIFS(#REF!,#REF!,$I875,#REF!,$R$7),"-")</f>
        <v>-</v>
      </c>
      <c r="M875" s="170" t="str">
        <f>IFERROR(SUMIFS(#REF!,#REF!,$I875,#REF!,$R$3)/SUMIFS(#REF!,#REF!,$I875,#REF!,$R$3),"-")</f>
        <v>-</v>
      </c>
      <c r="N875" s="170" t="str">
        <f>IFERROR(SUMIFS(#REF!,#REF!,$I875,#REF!,"&lt;="&amp;$R$2,#REF!,"&gt;="&amp;$S$2)/SUMIFS(#REF!,#REF!,$I875,#REF!,"&lt;="&amp;$R$2,#REF!,"&gt;="&amp;$S$2),"-")</f>
        <v>-</v>
      </c>
      <c r="O875" s="142"/>
      <c r="P875" s="140"/>
    </row>
    <row r="876" spans="1:16">
      <c r="A876" s="138"/>
      <c r="B876" s="142"/>
      <c r="C876" s="172" t="s">
        <v>1160</v>
      </c>
      <c r="D876" s="166" t="s">
        <v>26</v>
      </c>
      <c r="E876" s="166" t="s">
        <v>1161</v>
      </c>
      <c r="F876" s="181" t="s">
        <v>1640</v>
      </c>
      <c r="G876" s="181" t="s">
        <v>1640</v>
      </c>
      <c r="H876" s="181" t="s">
        <v>1640</v>
      </c>
      <c r="I876" s="181" t="s">
        <v>1640</v>
      </c>
      <c r="J876" s="168">
        <v>0.9</v>
      </c>
      <c r="K876" s="169" t="str">
        <f>IFERROR(SUMIFS(#REF!,#REF!,$I876,#REF!,$R$2)/SUMIFS(#REF!,#REF!,$I876,#REF!,$R$2),"-")</f>
        <v>-</v>
      </c>
      <c r="L876" s="169" t="str">
        <f>IFERROR(SUMIFS(#REF!,#REF!,$I876,#REF!,$R$7)/SUMIFS(#REF!,#REF!,$I876,#REF!,$R$7),"-")</f>
        <v>-</v>
      </c>
      <c r="M876" s="170" t="str">
        <f>IFERROR(SUMIFS(#REF!,#REF!,$I876,#REF!,$R$3)/SUMIFS(#REF!,#REF!,$I876,#REF!,$R$3),"-")</f>
        <v>-</v>
      </c>
      <c r="N876" s="170" t="str">
        <f>IFERROR(SUMIFS(#REF!,#REF!,$I876,#REF!,"&lt;="&amp;$R$2,#REF!,"&gt;="&amp;$S$2)/SUMIFS(#REF!,#REF!,$I876,#REF!,"&lt;="&amp;$R$2,#REF!,"&gt;="&amp;$S$2),"-")</f>
        <v>-</v>
      </c>
      <c r="O876" s="142"/>
      <c r="P876" s="140"/>
    </row>
    <row r="877" spans="1:16">
      <c r="A877" s="138"/>
      <c r="B877" s="142"/>
      <c r="C877" s="172" t="s">
        <v>1160</v>
      </c>
      <c r="D877" s="166" t="s">
        <v>26</v>
      </c>
      <c r="E877" s="166" t="s">
        <v>1161</v>
      </c>
      <c r="F877" s="181" t="s">
        <v>1642</v>
      </c>
      <c r="G877" s="181" t="s">
        <v>1642</v>
      </c>
      <c r="H877" s="181" t="s">
        <v>1642</v>
      </c>
      <c r="I877" s="181" t="s">
        <v>1642</v>
      </c>
      <c r="J877" s="168">
        <v>0.9</v>
      </c>
      <c r="K877" s="169" t="str">
        <f>IFERROR(SUMIFS(#REF!,#REF!,$I877,#REF!,$R$2)/SUMIFS(#REF!,#REF!,$I877,#REF!,$R$2),"-")</f>
        <v>-</v>
      </c>
      <c r="L877" s="169" t="str">
        <f>IFERROR(SUMIFS(#REF!,#REF!,$I877,#REF!,$R$7)/SUMIFS(#REF!,#REF!,$I877,#REF!,$R$7),"-")</f>
        <v>-</v>
      </c>
      <c r="M877" s="170" t="str">
        <f>IFERROR(SUMIFS(#REF!,#REF!,$I877,#REF!,$R$3)/SUMIFS(#REF!,#REF!,$I877,#REF!,$R$3),"-")</f>
        <v>-</v>
      </c>
      <c r="N877" s="170" t="str">
        <f>IFERROR(SUMIFS(#REF!,#REF!,$I877,#REF!,"&lt;="&amp;$R$2,#REF!,"&gt;="&amp;$S$2)/SUMIFS(#REF!,#REF!,$I877,#REF!,"&lt;="&amp;$R$2,#REF!,"&gt;="&amp;$S$2),"-")</f>
        <v>-</v>
      </c>
      <c r="O877" s="142"/>
      <c r="P877" s="140"/>
    </row>
    <row r="878" spans="1:16">
      <c r="A878" s="138"/>
      <c r="B878" s="142"/>
      <c r="C878" s="172" t="s">
        <v>1160</v>
      </c>
      <c r="D878" s="166" t="s">
        <v>26</v>
      </c>
      <c r="E878" s="166" t="s">
        <v>1161</v>
      </c>
      <c r="F878" s="181" t="s">
        <v>1644</v>
      </c>
      <c r="G878" s="181" t="s">
        <v>1644</v>
      </c>
      <c r="H878" s="181" t="s">
        <v>1644</v>
      </c>
      <c r="I878" s="181" t="s">
        <v>1644</v>
      </c>
      <c r="J878" s="168">
        <v>0.9</v>
      </c>
      <c r="K878" s="169" t="str">
        <f>IFERROR(SUMIFS(#REF!,#REF!,$I878,#REF!,$R$2)/SUMIFS(#REF!,#REF!,$I878,#REF!,$R$2),"-")</f>
        <v>-</v>
      </c>
      <c r="L878" s="169" t="str">
        <f>IFERROR(SUMIFS(#REF!,#REF!,$I878,#REF!,$R$7)/SUMIFS(#REF!,#REF!,$I878,#REF!,$R$7),"-")</f>
        <v>-</v>
      </c>
      <c r="M878" s="170" t="str">
        <f>IFERROR(SUMIFS(#REF!,#REF!,$I878,#REF!,$R$3)/SUMIFS(#REF!,#REF!,$I878,#REF!,$R$3),"-")</f>
        <v>-</v>
      </c>
      <c r="N878" s="170" t="str">
        <f>IFERROR(SUMIFS(#REF!,#REF!,$I878,#REF!,"&lt;="&amp;$R$2,#REF!,"&gt;="&amp;$S$2)/SUMIFS(#REF!,#REF!,$I878,#REF!,"&lt;="&amp;$R$2,#REF!,"&gt;="&amp;$S$2),"-")</f>
        <v>-</v>
      </c>
      <c r="O878" s="142"/>
      <c r="P878" s="140"/>
    </row>
    <row r="879" spans="1:16">
      <c r="A879" s="138"/>
      <c r="B879" s="142"/>
      <c r="C879" s="172" t="s">
        <v>1160</v>
      </c>
      <c r="D879" s="166" t="s">
        <v>26</v>
      </c>
      <c r="E879" s="166" t="s">
        <v>1161</v>
      </c>
      <c r="F879" s="181" t="s">
        <v>1646</v>
      </c>
      <c r="G879" s="181" t="s">
        <v>1646</v>
      </c>
      <c r="H879" s="181" t="s">
        <v>1646</v>
      </c>
      <c r="I879" s="181" t="s">
        <v>1646</v>
      </c>
      <c r="J879" s="168">
        <v>0.9</v>
      </c>
      <c r="K879" s="169" t="str">
        <f>IFERROR(SUMIFS(#REF!,#REF!,$I879,#REF!,$R$2)/SUMIFS(#REF!,#REF!,$I879,#REF!,$R$2),"-")</f>
        <v>-</v>
      </c>
      <c r="L879" s="169" t="str">
        <f>IFERROR(SUMIFS(#REF!,#REF!,$I879,#REF!,$R$7)/SUMIFS(#REF!,#REF!,$I879,#REF!,$R$7),"-")</f>
        <v>-</v>
      </c>
      <c r="M879" s="170" t="str">
        <f>IFERROR(SUMIFS(#REF!,#REF!,$I879,#REF!,$R$3)/SUMIFS(#REF!,#REF!,$I879,#REF!,$R$3),"-")</f>
        <v>-</v>
      </c>
      <c r="N879" s="170" t="str">
        <f>IFERROR(SUMIFS(#REF!,#REF!,$I879,#REF!,"&lt;="&amp;$R$2,#REF!,"&gt;="&amp;$S$2)/SUMIFS(#REF!,#REF!,$I879,#REF!,"&lt;="&amp;$R$2,#REF!,"&gt;="&amp;$S$2),"-")</f>
        <v>-</v>
      </c>
      <c r="O879" s="142"/>
      <c r="P879" s="140"/>
    </row>
    <row r="880" spans="1:16">
      <c r="A880" s="138"/>
      <c r="B880" s="142"/>
      <c r="C880" s="172" t="s">
        <v>1160</v>
      </c>
      <c r="D880" s="166" t="s">
        <v>26</v>
      </c>
      <c r="E880" s="166" t="s">
        <v>1161</v>
      </c>
      <c r="F880" s="181" t="s">
        <v>1648</v>
      </c>
      <c r="G880" s="181" t="s">
        <v>1648</v>
      </c>
      <c r="H880" s="181" t="s">
        <v>1648</v>
      </c>
      <c r="I880" s="181" t="s">
        <v>1648</v>
      </c>
      <c r="J880" s="168">
        <v>0.9</v>
      </c>
      <c r="K880" s="169" t="str">
        <f>IFERROR(SUMIFS(#REF!,#REF!,$I880,#REF!,$R$2)/SUMIFS(#REF!,#REF!,$I880,#REF!,$R$2),"-")</f>
        <v>-</v>
      </c>
      <c r="L880" s="169" t="str">
        <f>IFERROR(SUMIFS(#REF!,#REF!,$I880,#REF!,$R$7)/SUMIFS(#REF!,#REF!,$I880,#REF!,$R$7),"-")</f>
        <v>-</v>
      </c>
      <c r="M880" s="170" t="str">
        <f>IFERROR(SUMIFS(#REF!,#REF!,$I880,#REF!,$R$3)/SUMIFS(#REF!,#REF!,$I880,#REF!,$R$3),"-")</f>
        <v>-</v>
      </c>
      <c r="N880" s="170" t="str">
        <f>IFERROR(SUMIFS(#REF!,#REF!,$I880,#REF!,"&lt;="&amp;$R$2,#REF!,"&gt;="&amp;$S$2)/SUMIFS(#REF!,#REF!,$I880,#REF!,"&lt;="&amp;$R$2,#REF!,"&gt;="&amp;$S$2),"-")</f>
        <v>-</v>
      </c>
      <c r="O880" s="142"/>
      <c r="P880" s="140"/>
    </row>
    <row r="881" spans="1:16">
      <c r="A881" s="138"/>
      <c r="B881" s="142"/>
      <c r="C881" s="172" t="s">
        <v>1160</v>
      </c>
      <c r="D881" s="166" t="s">
        <v>26</v>
      </c>
      <c r="E881" s="166" t="s">
        <v>1161</v>
      </c>
      <c r="F881" s="181" t="s">
        <v>1650</v>
      </c>
      <c r="G881" s="181" t="s">
        <v>1650</v>
      </c>
      <c r="H881" s="181" t="s">
        <v>1650</v>
      </c>
      <c r="I881" s="181" t="s">
        <v>1650</v>
      </c>
      <c r="J881" s="168">
        <v>0.9</v>
      </c>
      <c r="K881" s="169" t="str">
        <f>IFERROR(SUMIFS(#REF!,#REF!,$I881,#REF!,$R$2)/SUMIFS(#REF!,#REF!,$I881,#REF!,$R$2),"-")</f>
        <v>-</v>
      </c>
      <c r="L881" s="169" t="str">
        <f>IFERROR(SUMIFS(#REF!,#REF!,$I881,#REF!,$R$7)/SUMIFS(#REF!,#REF!,$I881,#REF!,$R$7),"-")</f>
        <v>-</v>
      </c>
      <c r="M881" s="170" t="str">
        <f>IFERROR(SUMIFS(#REF!,#REF!,$I881,#REF!,$R$3)/SUMIFS(#REF!,#REF!,$I881,#REF!,$R$3),"-")</f>
        <v>-</v>
      </c>
      <c r="N881" s="170" t="str">
        <f>IFERROR(SUMIFS(#REF!,#REF!,$I881,#REF!,"&lt;="&amp;$R$2,#REF!,"&gt;="&amp;$S$2)/SUMIFS(#REF!,#REF!,$I881,#REF!,"&lt;="&amp;$R$2,#REF!,"&gt;="&amp;$S$2),"-")</f>
        <v>-</v>
      </c>
      <c r="O881" s="142"/>
      <c r="P881" s="140"/>
    </row>
    <row r="882" spans="1:16">
      <c r="A882" s="138"/>
      <c r="B882" s="142"/>
      <c r="C882" s="172" t="s">
        <v>1160</v>
      </c>
      <c r="D882" s="166" t="s">
        <v>26</v>
      </c>
      <c r="E882" s="166" t="s">
        <v>1161</v>
      </c>
      <c r="F882" s="181" t="s">
        <v>1652</v>
      </c>
      <c r="G882" s="181" t="s">
        <v>1652</v>
      </c>
      <c r="H882" s="181" t="s">
        <v>1652</v>
      </c>
      <c r="I882" s="181" t="s">
        <v>1652</v>
      </c>
      <c r="J882" s="168">
        <v>0.9</v>
      </c>
      <c r="K882" s="169" t="str">
        <f>IFERROR(SUMIFS(#REF!,#REF!,$I882,#REF!,$R$2)/SUMIFS(#REF!,#REF!,$I882,#REF!,$R$2),"-")</f>
        <v>-</v>
      </c>
      <c r="L882" s="169" t="str">
        <f>IFERROR(SUMIFS(#REF!,#REF!,$I882,#REF!,$R$7)/SUMIFS(#REF!,#REF!,$I882,#REF!,$R$7),"-")</f>
        <v>-</v>
      </c>
      <c r="M882" s="170" t="str">
        <f>IFERROR(SUMIFS(#REF!,#REF!,$I882,#REF!,$R$3)/SUMIFS(#REF!,#REF!,$I882,#REF!,$R$3),"-")</f>
        <v>-</v>
      </c>
      <c r="N882" s="170" t="str">
        <f>IFERROR(SUMIFS(#REF!,#REF!,$I882,#REF!,"&lt;="&amp;$R$2,#REF!,"&gt;="&amp;$S$2)/SUMIFS(#REF!,#REF!,$I882,#REF!,"&lt;="&amp;$R$2,#REF!,"&gt;="&amp;$S$2),"-")</f>
        <v>-</v>
      </c>
      <c r="O882" s="142"/>
      <c r="P882" s="140"/>
    </row>
    <row r="883" spans="1:16">
      <c r="A883" s="138"/>
      <c r="B883" s="142"/>
      <c r="C883" s="172" t="s">
        <v>1160</v>
      </c>
      <c r="D883" s="166" t="s">
        <v>26</v>
      </c>
      <c r="E883" s="166" t="s">
        <v>1161</v>
      </c>
      <c r="F883" s="181" t="s">
        <v>1654</v>
      </c>
      <c r="G883" s="181" t="s">
        <v>1654</v>
      </c>
      <c r="H883" s="181" t="s">
        <v>1654</v>
      </c>
      <c r="I883" s="181" t="s">
        <v>1654</v>
      </c>
      <c r="J883" s="168">
        <v>0.9</v>
      </c>
      <c r="K883" s="169" t="str">
        <f>IFERROR(SUMIFS(#REF!,#REF!,$I883,#REF!,$R$2)/SUMIFS(#REF!,#REF!,$I883,#REF!,$R$2),"-")</f>
        <v>-</v>
      </c>
      <c r="L883" s="169" t="str">
        <f>IFERROR(SUMIFS(#REF!,#REF!,$I883,#REF!,$R$7)/SUMIFS(#REF!,#REF!,$I883,#REF!,$R$7),"-")</f>
        <v>-</v>
      </c>
      <c r="M883" s="170" t="str">
        <f>IFERROR(SUMIFS(#REF!,#REF!,$I883,#REF!,$R$3)/SUMIFS(#REF!,#REF!,$I883,#REF!,$R$3),"-")</f>
        <v>-</v>
      </c>
      <c r="N883" s="170" t="str">
        <f>IFERROR(SUMIFS(#REF!,#REF!,$I883,#REF!,"&lt;="&amp;$R$2,#REF!,"&gt;="&amp;$S$2)/SUMIFS(#REF!,#REF!,$I883,#REF!,"&lt;="&amp;$R$2,#REF!,"&gt;="&amp;$S$2),"-")</f>
        <v>-</v>
      </c>
      <c r="O883" s="142"/>
      <c r="P883" s="140"/>
    </row>
    <row r="884" spans="1:16">
      <c r="A884" s="138"/>
      <c r="B884" s="142"/>
      <c r="C884" s="172" t="s">
        <v>1160</v>
      </c>
      <c r="D884" s="166" t="s">
        <v>26</v>
      </c>
      <c r="E884" s="166" t="s">
        <v>1161</v>
      </c>
      <c r="F884" s="181" t="s">
        <v>1656</v>
      </c>
      <c r="G884" s="181" t="s">
        <v>1656</v>
      </c>
      <c r="H884" s="181" t="s">
        <v>1656</v>
      </c>
      <c r="I884" s="181" t="s">
        <v>1656</v>
      </c>
      <c r="J884" s="168">
        <v>0.9</v>
      </c>
      <c r="K884" s="169" t="str">
        <f>IFERROR(SUMIFS(#REF!,#REF!,$I884,#REF!,$R$2)/SUMIFS(#REF!,#REF!,$I884,#REF!,$R$2),"-")</f>
        <v>-</v>
      </c>
      <c r="L884" s="169" t="str">
        <f>IFERROR(SUMIFS(#REF!,#REF!,$I884,#REF!,$R$7)/SUMIFS(#REF!,#REF!,$I884,#REF!,$R$7),"-")</f>
        <v>-</v>
      </c>
      <c r="M884" s="170" t="str">
        <f>IFERROR(SUMIFS(#REF!,#REF!,$I884,#REF!,$R$3)/SUMIFS(#REF!,#REF!,$I884,#REF!,$R$3),"-")</f>
        <v>-</v>
      </c>
      <c r="N884" s="170" t="str">
        <f>IFERROR(SUMIFS(#REF!,#REF!,$I884,#REF!,"&lt;="&amp;$R$2,#REF!,"&gt;="&amp;$S$2)/SUMIFS(#REF!,#REF!,$I884,#REF!,"&lt;="&amp;$R$2,#REF!,"&gt;="&amp;$S$2),"-")</f>
        <v>-</v>
      </c>
      <c r="O884" s="142"/>
      <c r="P884" s="140"/>
    </row>
    <row r="885" spans="1:16">
      <c r="A885" s="138"/>
      <c r="B885" s="142"/>
      <c r="C885" s="172" t="s">
        <v>1160</v>
      </c>
      <c r="D885" s="166" t="s">
        <v>26</v>
      </c>
      <c r="E885" s="166" t="s">
        <v>1161</v>
      </c>
      <c r="F885" s="181" t="s">
        <v>1658</v>
      </c>
      <c r="G885" s="181" t="s">
        <v>1658</v>
      </c>
      <c r="H885" s="181" t="s">
        <v>1658</v>
      </c>
      <c r="I885" s="181" t="s">
        <v>1658</v>
      </c>
      <c r="J885" s="168">
        <v>0.9</v>
      </c>
      <c r="K885" s="169" t="str">
        <f>IFERROR(SUMIFS(#REF!,#REF!,$I885,#REF!,$R$2)/SUMIFS(#REF!,#REF!,$I885,#REF!,$R$2),"-")</f>
        <v>-</v>
      </c>
      <c r="L885" s="169" t="str">
        <f>IFERROR(SUMIFS(#REF!,#REF!,$I885,#REF!,$R$7)/SUMIFS(#REF!,#REF!,$I885,#REF!,$R$7),"-")</f>
        <v>-</v>
      </c>
      <c r="M885" s="170" t="str">
        <f>IFERROR(SUMIFS(#REF!,#REF!,$I885,#REF!,$R$3)/SUMIFS(#REF!,#REF!,$I885,#REF!,$R$3),"-")</f>
        <v>-</v>
      </c>
      <c r="N885" s="170" t="str">
        <f>IFERROR(SUMIFS(#REF!,#REF!,$I885,#REF!,"&lt;="&amp;$R$2,#REF!,"&gt;="&amp;$S$2)/SUMIFS(#REF!,#REF!,$I885,#REF!,"&lt;="&amp;$R$2,#REF!,"&gt;="&amp;$S$2),"-")</f>
        <v>-</v>
      </c>
      <c r="O885" s="142"/>
      <c r="P885" s="140"/>
    </row>
    <row r="886" spans="1:16">
      <c r="A886" s="138"/>
      <c r="B886" s="142"/>
      <c r="C886" s="172" t="s">
        <v>1160</v>
      </c>
      <c r="D886" s="166" t="s">
        <v>26</v>
      </c>
      <c r="E886" s="166" t="s">
        <v>1161</v>
      </c>
      <c r="F886" s="181" t="s">
        <v>1660</v>
      </c>
      <c r="G886" s="181" t="s">
        <v>1660</v>
      </c>
      <c r="H886" s="181" t="s">
        <v>1660</v>
      </c>
      <c r="I886" s="181" t="s">
        <v>1660</v>
      </c>
      <c r="J886" s="168">
        <v>0.9</v>
      </c>
      <c r="K886" s="169" t="str">
        <f>IFERROR(SUMIFS(#REF!,#REF!,$I886,#REF!,$R$2)/SUMIFS(#REF!,#REF!,$I886,#REF!,$R$2),"-")</f>
        <v>-</v>
      </c>
      <c r="L886" s="169" t="str">
        <f>IFERROR(SUMIFS(#REF!,#REF!,$I886,#REF!,$R$7)/SUMIFS(#REF!,#REF!,$I886,#REF!,$R$7),"-")</f>
        <v>-</v>
      </c>
      <c r="M886" s="170" t="str">
        <f>IFERROR(SUMIFS(#REF!,#REF!,$I886,#REF!,$R$3)/SUMIFS(#REF!,#REF!,$I886,#REF!,$R$3),"-")</f>
        <v>-</v>
      </c>
      <c r="N886" s="170" t="str">
        <f>IFERROR(SUMIFS(#REF!,#REF!,$I886,#REF!,"&lt;="&amp;$R$2,#REF!,"&gt;="&amp;$S$2)/SUMIFS(#REF!,#REF!,$I886,#REF!,"&lt;="&amp;$R$2,#REF!,"&gt;="&amp;$S$2),"-")</f>
        <v>-</v>
      </c>
      <c r="O886" s="142"/>
      <c r="P886" s="140"/>
    </row>
    <row r="887" spans="1:16">
      <c r="A887" s="138"/>
      <c r="B887" s="142"/>
      <c r="C887" s="172" t="s">
        <v>1160</v>
      </c>
      <c r="D887" s="166" t="s">
        <v>26</v>
      </c>
      <c r="E887" s="166" t="s">
        <v>1161</v>
      </c>
      <c r="F887" s="181" t="s">
        <v>1662</v>
      </c>
      <c r="G887" s="181" t="s">
        <v>1662</v>
      </c>
      <c r="H887" s="181" t="s">
        <v>1662</v>
      </c>
      <c r="I887" s="181" t="s">
        <v>1662</v>
      </c>
      <c r="J887" s="168">
        <v>0.9</v>
      </c>
      <c r="K887" s="169" t="str">
        <f>IFERROR(SUMIFS(#REF!,#REF!,$I887,#REF!,$R$2)/SUMIFS(#REF!,#REF!,$I887,#REF!,$R$2),"-")</f>
        <v>-</v>
      </c>
      <c r="L887" s="169" t="str">
        <f>IFERROR(SUMIFS(#REF!,#REF!,$I887,#REF!,$R$7)/SUMIFS(#REF!,#REF!,$I887,#REF!,$R$7),"-")</f>
        <v>-</v>
      </c>
      <c r="M887" s="170" t="str">
        <f>IFERROR(SUMIFS(#REF!,#REF!,$I887,#REF!,$R$3)/SUMIFS(#REF!,#REF!,$I887,#REF!,$R$3),"-")</f>
        <v>-</v>
      </c>
      <c r="N887" s="170" t="str">
        <f>IFERROR(SUMIFS(#REF!,#REF!,$I887,#REF!,"&lt;="&amp;$R$2,#REF!,"&gt;="&amp;$S$2)/SUMIFS(#REF!,#REF!,$I887,#REF!,"&lt;="&amp;$R$2,#REF!,"&gt;="&amp;$S$2),"-")</f>
        <v>-</v>
      </c>
      <c r="O887" s="142"/>
      <c r="P887" s="140"/>
    </row>
    <row r="888" spans="1:16">
      <c r="A888" s="138"/>
      <c r="B888" s="142"/>
      <c r="C888" s="172" t="s">
        <v>1160</v>
      </c>
      <c r="D888" s="166" t="s">
        <v>26</v>
      </c>
      <c r="E888" s="166" t="s">
        <v>1161</v>
      </c>
      <c r="F888" s="181" t="s">
        <v>1664</v>
      </c>
      <c r="G888" s="181" t="s">
        <v>1664</v>
      </c>
      <c r="H888" s="181" t="s">
        <v>1664</v>
      </c>
      <c r="I888" s="181" t="s">
        <v>1664</v>
      </c>
      <c r="J888" s="168">
        <v>0.9</v>
      </c>
      <c r="K888" s="169" t="str">
        <f>IFERROR(SUMIFS(#REF!,#REF!,$I888,#REF!,$R$2)/SUMIFS(#REF!,#REF!,$I888,#REF!,$R$2),"-")</f>
        <v>-</v>
      </c>
      <c r="L888" s="169" t="str">
        <f>IFERROR(SUMIFS(#REF!,#REF!,$I888,#REF!,$R$7)/SUMIFS(#REF!,#REF!,$I888,#REF!,$R$7),"-")</f>
        <v>-</v>
      </c>
      <c r="M888" s="170" t="str">
        <f>IFERROR(SUMIFS(#REF!,#REF!,$I888,#REF!,$R$3)/SUMIFS(#REF!,#REF!,$I888,#REF!,$R$3),"-")</f>
        <v>-</v>
      </c>
      <c r="N888" s="170" t="str">
        <f>IFERROR(SUMIFS(#REF!,#REF!,$I888,#REF!,"&lt;="&amp;$R$2,#REF!,"&gt;="&amp;$S$2)/SUMIFS(#REF!,#REF!,$I888,#REF!,"&lt;="&amp;$R$2,#REF!,"&gt;="&amp;$S$2),"-")</f>
        <v>-</v>
      </c>
      <c r="O888" s="142"/>
      <c r="P888" s="140"/>
    </row>
    <row r="889" spans="1:16">
      <c r="A889" s="138"/>
      <c r="B889" s="142"/>
      <c r="C889" s="172" t="s">
        <v>1160</v>
      </c>
      <c r="D889" s="166" t="s">
        <v>1665</v>
      </c>
      <c r="E889" s="166" t="s">
        <v>1161</v>
      </c>
      <c r="F889" s="181" t="s">
        <v>1666</v>
      </c>
      <c r="G889" s="181" t="s">
        <v>1666</v>
      </c>
      <c r="H889" s="181" t="s">
        <v>1666</v>
      </c>
      <c r="I889" s="181" t="s">
        <v>1666</v>
      </c>
      <c r="J889" s="168">
        <v>0.9</v>
      </c>
      <c r="K889" s="169" t="str">
        <f>IFERROR(SUMIFS(#REF!,#REF!,$I889,#REF!,$R$2)/SUMIFS(#REF!,#REF!,$I889,#REF!,$R$2),"-")</f>
        <v>-</v>
      </c>
      <c r="L889" s="169" t="str">
        <f>IFERROR(SUMIFS(#REF!,#REF!,$I889,#REF!,$R$7)/SUMIFS(#REF!,#REF!,$I889,#REF!,$R$7),"-")</f>
        <v>-</v>
      </c>
      <c r="M889" s="170" t="str">
        <f>IFERROR(SUMIFS(#REF!,#REF!,$I889,#REF!,$R$3)/SUMIFS(#REF!,#REF!,$I889,#REF!,$R$3),"-")</f>
        <v>-</v>
      </c>
      <c r="N889" s="170" t="str">
        <f>IFERROR(SUMIFS(#REF!,#REF!,$I889,#REF!,"&lt;="&amp;$R$2,#REF!,"&gt;="&amp;$S$2)/SUMIFS(#REF!,#REF!,$I889,#REF!,"&lt;="&amp;$R$2,#REF!,"&gt;="&amp;$S$2),"-")</f>
        <v>-</v>
      </c>
      <c r="O889" s="142"/>
      <c r="P889" s="140"/>
    </row>
    <row r="890" spans="1:16">
      <c r="A890" s="138"/>
      <c r="B890" s="142"/>
      <c r="C890" s="172" t="s">
        <v>1160</v>
      </c>
      <c r="D890" s="166" t="s">
        <v>1665</v>
      </c>
      <c r="E890" s="166" t="s">
        <v>1161</v>
      </c>
      <c r="F890" s="181" t="s">
        <v>1667</v>
      </c>
      <c r="G890" s="181" t="s">
        <v>1667</v>
      </c>
      <c r="H890" s="181" t="s">
        <v>1667</v>
      </c>
      <c r="I890" s="181" t="s">
        <v>1667</v>
      </c>
      <c r="J890" s="168">
        <v>0.9</v>
      </c>
      <c r="K890" s="169" t="str">
        <f>IFERROR(SUMIFS(#REF!,#REF!,$I890,#REF!,$R$2)/SUMIFS(#REF!,#REF!,$I890,#REF!,$R$2),"-")</f>
        <v>-</v>
      </c>
      <c r="L890" s="169" t="str">
        <f>IFERROR(SUMIFS(#REF!,#REF!,$I890,#REF!,$R$7)/SUMIFS(#REF!,#REF!,$I890,#REF!,$R$7),"-")</f>
        <v>-</v>
      </c>
      <c r="M890" s="170" t="str">
        <f>IFERROR(SUMIFS(#REF!,#REF!,$I890,#REF!,$R$3)/SUMIFS(#REF!,#REF!,$I890,#REF!,$R$3),"-")</f>
        <v>-</v>
      </c>
      <c r="N890" s="170" t="str">
        <f>IFERROR(SUMIFS(#REF!,#REF!,$I890,#REF!,"&lt;="&amp;$R$2,#REF!,"&gt;="&amp;$S$2)/SUMIFS(#REF!,#REF!,$I890,#REF!,"&lt;="&amp;$R$2,#REF!,"&gt;="&amp;$S$2),"-")</f>
        <v>-</v>
      </c>
      <c r="O890" s="142"/>
      <c r="P890" s="140"/>
    </row>
    <row r="891" spans="1:16">
      <c r="A891" s="138"/>
      <c r="B891" s="142"/>
      <c r="C891" s="172" t="s">
        <v>1160</v>
      </c>
      <c r="D891" s="166" t="s">
        <v>1665</v>
      </c>
      <c r="E891" s="166" t="s">
        <v>1161</v>
      </c>
      <c r="F891" s="181" t="s">
        <v>1668</v>
      </c>
      <c r="G891" s="181" t="s">
        <v>1668</v>
      </c>
      <c r="H891" s="181" t="s">
        <v>1668</v>
      </c>
      <c r="I891" s="181" t="s">
        <v>1668</v>
      </c>
      <c r="J891" s="168">
        <v>0.9</v>
      </c>
      <c r="K891" s="169" t="str">
        <f>IFERROR(SUMIFS(#REF!,#REF!,$I891,#REF!,$R$2)/SUMIFS(#REF!,#REF!,$I891,#REF!,$R$2),"-")</f>
        <v>-</v>
      </c>
      <c r="L891" s="169" t="str">
        <f>IFERROR(SUMIFS(#REF!,#REF!,$I891,#REF!,$R$7)/SUMIFS(#REF!,#REF!,$I891,#REF!,$R$7),"-")</f>
        <v>-</v>
      </c>
      <c r="M891" s="170" t="str">
        <f>IFERROR(SUMIFS(#REF!,#REF!,$I891,#REF!,$R$3)/SUMIFS(#REF!,#REF!,$I891,#REF!,$R$3),"-")</f>
        <v>-</v>
      </c>
      <c r="N891" s="170" t="str">
        <f>IFERROR(SUMIFS(#REF!,#REF!,$I891,#REF!,"&lt;="&amp;$R$2,#REF!,"&gt;="&amp;$S$2)/SUMIFS(#REF!,#REF!,$I891,#REF!,"&lt;="&amp;$R$2,#REF!,"&gt;="&amp;$S$2),"-")</f>
        <v>-</v>
      </c>
      <c r="O891" s="142"/>
      <c r="P891" s="140"/>
    </row>
    <row r="892" spans="1:16">
      <c r="A892" s="138"/>
      <c r="B892" s="142"/>
      <c r="C892" s="172" t="s">
        <v>1160</v>
      </c>
      <c r="D892" s="166" t="s">
        <v>26</v>
      </c>
      <c r="E892" s="166" t="s">
        <v>1161</v>
      </c>
      <c r="F892" s="181" t="s">
        <v>1670</v>
      </c>
      <c r="G892" s="181" t="s">
        <v>1670</v>
      </c>
      <c r="H892" s="181" t="s">
        <v>1670</v>
      </c>
      <c r="I892" s="181" t="s">
        <v>1670</v>
      </c>
      <c r="J892" s="168">
        <v>0.9</v>
      </c>
      <c r="K892" s="169" t="str">
        <f>IFERROR(SUMIFS(#REF!,#REF!,$I892,#REF!,$R$2)/SUMIFS(#REF!,#REF!,$I892,#REF!,$R$2),"-")</f>
        <v>-</v>
      </c>
      <c r="L892" s="169" t="str">
        <f>IFERROR(SUMIFS(#REF!,#REF!,$I892,#REF!,$R$7)/SUMIFS(#REF!,#REF!,$I892,#REF!,$R$7),"-")</f>
        <v>-</v>
      </c>
      <c r="M892" s="170" t="str">
        <f>IFERROR(SUMIFS(#REF!,#REF!,$I892,#REF!,$R$3)/SUMIFS(#REF!,#REF!,$I892,#REF!,$R$3),"-")</f>
        <v>-</v>
      </c>
      <c r="N892" s="170" t="str">
        <f>IFERROR(SUMIFS(#REF!,#REF!,$I892,#REF!,"&lt;="&amp;$R$2,#REF!,"&gt;="&amp;$S$2)/SUMIFS(#REF!,#REF!,$I892,#REF!,"&lt;="&amp;$R$2,#REF!,"&gt;="&amp;$S$2),"-")</f>
        <v>-</v>
      </c>
      <c r="O892" s="142"/>
      <c r="P892" s="140"/>
    </row>
    <row r="893" spans="1:16">
      <c r="A893" s="138"/>
      <c r="B893" s="142"/>
      <c r="C893" s="182" t="s">
        <v>1671</v>
      </c>
      <c r="D893" s="166" t="s">
        <v>26</v>
      </c>
      <c r="E893" s="166" t="s">
        <v>1672</v>
      </c>
      <c r="F893" s="183" t="s">
        <v>1674</v>
      </c>
      <c r="G893" s="184" t="s">
        <v>1674</v>
      </c>
      <c r="H893" s="184" t="s">
        <v>1674</v>
      </c>
      <c r="I893" s="184" t="s">
        <v>1674</v>
      </c>
      <c r="J893" s="168">
        <v>0.9</v>
      </c>
      <c r="K893" s="169" t="str">
        <f>IFERROR(SUMIFS(#REF!,#REF!,$I893,#REF!,$R$2)/SUMIFS(#REF!,#REF!,$I893,#REF!,$R$2),"-")</f>
        <v>-</v>
      </c>
      <c r="L893" s="169" t="str">
        <f>IFERROR(SUMIFS(#REF!,#REF!,$I893,#REF!,$R$7)/SUMIFS(#REF!,#REF!,$I893,#REF!,$R$7),"-")</f>
        <v>-</v>
      </c>
      <c r="M893" s="170" t="str">
        <f>IFERROR(SUMIFS(#REF!,#REF!,$I893,#REF!,$R$3)/SUMIFS(#REF!,#REF!,$I893,#REF!,$R$3),"-")</f>
        <v>-</v>
      </c>
      <c r="N893" s="170" t="str">
        <f>IFERROR(SUMIFS(#REF!,#REF!,$I893,#REF!,"&lt;="&amp;$R$2,#REF!,"&gt;="&amp;$S$2)/SUMIFS(#REF!,#REF!,$I893,#REF!,"&lt;="&amp;$R$2,#REF!,"&gt;="&amp;$S$2),"-")</f>
        <v>-</v>
      </c>
      <c r="O893" s="142"/>
      <c r="P893" s="140"/>
    </row>
    <row r="894" spans="1:16">
      <c r="A894" s="138"/>
      <c r="B894" s="142"/>
      <c r="C894" s="182" t="s">
        <v>1671</v>
      </c>
      <c r="D894" s="166" t="s">
        <v>26</v>
      </c>
      <c r="E894" s="166" t="s">
        <v>1672</v>
      </c>
      <c r="F894" s="185" t="s">
        <v>1676</v>
      </c>
      <c r="G894" s="186" t="s">
        <v>1676</v>
      </c>
      <c r="H894" s="186" t="s">
        <v>1676</v>
      </c>
      <c r="I894" s="186" t="s">
        <v>1676</v>
      </c>
      <c r="J894" s="168">
        <v>0.9</v>
      </c>
      <c r="K894" s="169" t="str">
        <f>IFERROR(SUMIFS(#REF!,#REF!,$I894,#REF!,$R$2)/SUMIFS(#REF!,#REF!,$I894,#REF!,$R$2),"-")</f>
        <v>-</v>
      </c>
      <c r="L894" s="169" t="str">
        <f>IFERROR(SUMIFS(#REF!,#REF!,$I894,#REF!,$R$7)/SUMIFS(#REF!,#REF!,$I894,#REF!,$R$7),"-")</f>
        <v>-</v>
      </c>
      <c r="M894" s="170" t="str">
        <f>IFERROR(SUMIFS(#REF!,#REF!,$I894,#REF!,$R$3)/SUMIFS(#REF!,#REF!,$I894,#REF!,$R$3),"-")</f>
        <v>-</v>
      </c>
      <c r="N894" s="170" t="str">
        <f>IFERROR(SUMIFS(#REF!,#REF!,$I894,#REF!,"&lt;="&amp;$R$2,#REF!,"&gt;="&amp;$S$2)/SUMIFS(#REF!,#REF!,$I894,#REF!,"&lt;="&amp;$R$2,#REF!,"&gt;="&amp;$S$2),"-")</f>
        <v>-</v>
      </c>
      <c r="O894" s="142"/>
      <c r="P894" s="140"/>
    </row>
    <row r="895" spans="1:16">
      <c r="A895" s="138"/>
      <c r="B895" s="142"/>
      <c r="C895" s="182" t="s">
        <v>1671</v>
      </c>
      <c r="D895" s="166" t="s">
        <v>26</v>
      </c>
      <c r="E895" s="166" t="s">
        <v>1672</v>
      </c>
      <c r="F895" s="185" t="s">
        <v>1678</v>
      </c>
      <c r="G895" s="186" t="s">
        <v>1678</v>
      </c>
      <c r="H895" s="186" t="s">
        <v>1678</v>
      </c>
      <c r="I895" s="186" t="s">
        <v>1678</v>
      </c>
      <c r="J895" s="168">
        <v>0.9</v>
      </c>
      <c r="K895" s="169" t="str">
        <f>IFERROR(SUMIFS(#REF!,#REF!,$I895,#REF!,$R$2)/SUMIFS(#REF!,#REF!,$I895,#REF!,$R$2),"-")</f>
        <v>-</v>
      </c>
      <c r="L895" s="169" t="str">
        <f>IFERROR(SUMIFS(#REF!,#REF!,$I895,#REF!,$R$7)/SUMIFS(#REF!,#REF!,$I895,#REF!,$R$7),"-")</f>
        <v>-</v>
      </c>
      <c r="M895" s="170" t="str">
        <f>IFERROR(SUMIFS(#REF!,#REF!,$I895,#REF!,$R$3)/SUMIFS(#REF!,#REF!,$I895,#REF!,$R$3),"-")</f>
        <v>-</v>
      </c>
      <c r="N895" s="170" t="str">
        <f>IFERROR(SUMIFS(#REF!,#REF!,$I895,#REF!,"&lt;="&amp;$R$2,#REF!,"&gt;="&amp;$S$2)/SUMIFS(#REF!,#REF!,$I895,#REF!,"&lt;="&amp;$R$2,#REF!,"&gt;="&amp;$S$2),"-")</f>
        <v>-</v>
      </c>
      <c r="O895" s="142"/>
      <c r="P895" s="140"/>
    </row>
    <row r="896" spans="1:16">
      <c r="A896" s="138"/>
      <c r="B896" s="142"/>
      <c r="C896" s="182" t="s">
        <v>1671</v>
      </c>
      <c r="D896" s="166" t="s">
        <v>26</v>
      </c>
      <c r="E896" s="166" t="s">
        <v>1672</v>
      </c>
      <c r="F896" s="185" t="s">
        <v>1680</v>
      </c>
      <c r="G896" s="186" t="s">
        <v>1680</v>
      </c>
      <c r="H896" s="186" t="s">
        <v>1680</v>
      </c>
      <c r="I896" s="186" t="s">
        <v>1680</v>
      </c>
      <c r="J896" s="168">
        <v>0.9</v>
      </c>
      <c r="K896" s="169" t="str">
        <f>IFERROR(SUMIFS(#REF!,#REF!,$I896,#REF!,$R$2)/SUMIFS(#REF!,#REF!,$I896,#REF!,$R$2),"-")</f>
        <v>-</v>
      </c>
      <c r="L896" s="169" t="str">
        <f>IFERROR(SUMIFS(#REF!,#REF!,$I896,#REF!,$R$7)/SUMIFS(#REF!,#REF!,$I896,#REF!,$R$7),"-")</f>
        <v>-</v>
      </c>
      <c r="M896" s="170" t="str">
        <f>IFERROR(SUMIFS(#REF!,#REF!,$I896,#REF!,$R$3)/SUMIFS(#REF!,#REF!,$I896,#REF!,$R$3),"-")</f>
        <v>-</v>
      </c>
      <c r="N896" s="170" t="str">
        <f>IFERROR(SUMIFS(#REF!,#REF!,$I896,#REF!,"&lt;="&amp;$R$2,#REF!,"&gt;="&amp;$S$2)/SUMIFS(#REF!,#REF!,$I896,#REF!,"&lt;="&amp;$R$2,#REF!,"&gt;="&amp;$S$2),"-")</f>
        <v>-</v>
      </c>
      <c r="O896" s="142"/>
      <c r="P896" s="140"/>
    </row>
    <row r="897" spans="1:16">
      <c r="A897" s="138"/>
      <c r="B897" s="142"/>
      <c r="C897" s="182" t="s">
        <v>1671</v>
      </c>
      <c r="D897" s="166" t="s">
        <v>26</v>
      </c>
      <c r="E897" s="166" t="s">
        <v>1672</v>
      </c>
      <c r="F897" s="185" t="s">
        <v>1682</v>
      </c>
      <c r="G897" s="186" t="s">
        <v>1682</v>
      </c>
      <c r="H897" s="186" t="s">
        <v>1682</v>
      </c>
      <c r="I897" s="186" t="s">
        <v>1682</v>
      </c>
      <c r="J897" s="168">
        <v>0.9</v>
      </c>
      <c r="K897" s="169" t="str">
        <f>IFERROR(SUMIFS(#REF!,#REF!,$I897,#REF!,$R$2)/SUMIFS(#REF!,#REF!,$I897,#REF!,$R$2),"-")</f>
        <v>-</v>
      </c>
      <c r="L897" s="169" t="str">
        <f>IFERROR(SUMIFS(#REF!,#REF!,$I897,#REF!,$R$7)/SUMIFS(#REF!,#REF!,$I897,#REF!,$R$7),"-")</f>
        <v>-</v>
      </c>
      <c r="M897" s="170" t="str">
        <f>IFERROR(SUMIFS(#REF!,#REF!,$I897,#REF!,$R$3)/SUMIFS(#REF!,#REF!,$I897,#REF!,$R$3),"-")</f>
        <v>-</v>
      </c>
      <c r="N897" s="170" t="str">
        <f>IFERROR(SUMIFS(#REF!,#REF!,$I897,#REF!,"&lt;="&amp;$R$2,#REF!,"&gt;="&amp;$S$2)/SUMIFS(#REF!,#REF!,$I897,#REF!,"&lt;="&amp;$R$2,#REF!,"&gt;="&amp;$S$2),"-")</f>
        <v>-</v>
      </c>
      <c r="O897" s="142"/>
      <c r="P897" s="140"/>
    </row>
    <row r="898" spans="1:16">
      <c r="A898" s="138"/>
      <c r="B898" s="142"/>
      <c r="C898" s="182" t="s">
        <v>1671</v>
      </c>
      <c r="D898" s="166" t="s">
        <v>237</v>
      </c>
      <c r="E898" s="166" t="s">
        <v>1672</v>
      </c>
      <c r="F898" s="185" t="s">
        <v>1684</v>
      </c>
      <c r="G898" s="186" t="s">
        <v>1684</v>
      </c>
      <c r="H898" s="186" t="s">
        <v>1684</v>
      </c>
      <c r="I898" s="186" t="s">
        <v>1684</v>
      </c>
      <c r="J898" s="168">
        <v>0.9</v>
      </c>
      <c r="K898" s="169" t="str">
        <f>IFERROR(SUMIFS(#REF!,#REF!,$I898,#REF!,$R$2)/SUMIFS(#REF!,#REF!,$I898,#REF!,$R$2),"-")</f>
        <v>-</v>
      </c>
      <c r="L898" s="169" t="str">
        <f>IFERROR(SUMIFS(#REF!,#REF!,$I898,#REF!,$R$7)/SUMIFS(#REF!,#REF!,$I898,#REF!,$R$7),"-")</f>
        <v>-</v>
      </c>
      <c r="M898" s="170" t="str">
        <f>IFERROR(SUMIFS(#REF!,#REF!,$I898,#REF!,$R$3)/SUMIFS(#REF!,#REF!,$I898,#REF!,$R$3),"-")</f>
        <v>-</v>
      </c>
      <c r="N898" s="170" t="str">
        <f>IFERROR(SUMIFS(#REF!,#REF!,$I898,#REF!,"&lt;="&amp;$R$2,#REF!,"&gt;="&amp;$S$2)/SUMIFS(#REF!,#REF!,$I898,#REF!,"&lt;="&amp;$R$2,#REF!,"&gt;="&amp;$S$2),"-")</f>
        <v>-</v>
      </c>
      <c r="O898" s="142"/>
      <c r="P898" s="140"/>
    </row>
    <row r="899" spans="1:16">
      <c r="A899" s="138"/>
      <c r="B899" s="142"/>
      <c r="C899" s="182" t="s">
        <v>1671</v>
      </c>
      <c r="D899" s="166" t="s">
        <v>26</v>
      </c>
      <c r="E899" s="166" t="s">
        <v>1672</v>
      </c>
      <c r="F899" s="187" t="s">
        <v>1686</v>
      </c>
      <c r="G899" s="188" t="s">
        <v>1686</v>
      </c>
      <c r="H899" s="188" t="s">
        <v>1686</v>
      </c>
      <c r="I899" s="188" t="s">
        <v>1686</v>
      </c>
      <c r="J899" s="168">
        <v>0.9</v>
      </c>
      <c r="K899" s="169" t="str">
        <f>IFERROR(SUMIFS(#REF!,#REF!,$I899,#REF!,$R$2)/SUMIFS(#REF!,#REF!,$I899,#REF!,$R$2),"-")</f>
        <v>-</v>
      </c>
      <c r="L899" s="169" t="str">
        <f>IFERROR(SUMIFS(#REF!,#REF!,$I899,#REF!,$R$7)/SUMIFS(#REF!,#REF!,$I899,#REF!,$R$7),"-")</f>
        <v>-</v>
      </c>
      <c r="M899" s="170" t="str">
        <f>IFERROR(SUMIFS(#REF!,#REF!,$I899,#REF!,$R$3)/SUMIFS(#REF!,#REF!,$I899,#REF!,$R$3),"-")</f>
        <v>-</v>
      </c>
      <c r="N899" s="170" t="str">
        <f>IFERROR(SUMIFS(#REF!,#REF!,$I899,#REF!,"&lt;="&amp;$R$2,#REF!,"&gt;="&amp;$S$2)/SUMIFS(#REF!,#REF!,$I899,#REF!,"&lt;="&amp;$R$2,#REF!,"&gt;="&amp;$S$2),"-")</f>
        <v>-</v>
      </c>
      <c r="O899" s="142"/>
      <c r="P899" s="140"/>
    </row>
    <row r="900" spans="1:16">
      <c r="A900" s="138"/>
      <c r="B900" s="142"/>
      <c r="C900" s="182" t="s">
        <v>1671</v>
      </c>
      <c r="D900" s="166" t="s">
        <v>237</v>
      </c>
      <c r="E900" s="166" t="s">
        <v>1672</v>
      </c>
      <c r="F900" s="187" t="s">
        <v>1688</v>
      </c>
      <c r="G900" s="188" t="s">
        <v>1688</v>
      </c>
      <c r="H900" s="188" t="s">
        <v>1688</v>
      </c>
      <c r="I900" s="188" t="s">
        <v>1688</v>
      </c>
      <c r="J900" s="168">
        <v>0.9</v>
      </c>
      <c r="K900" s="169" t="str">
        <f>IFERROR(SUMIFS(#REF!,#REF!,$I900,#REF!,$R$2)/SUMIFS(#REF!,#REF!,$I900,#REF!,$R$2),"-")</f>
        <v>-</v>
      </c>
      <c r="L900" s="169" t="str">
        <f>IFERROR(SUMIFS(#REF!,#REF!,$I900,#REF!,$R$7)/SUMIFS(#REF!,#REF!,$I900,#REF!,$R$7),"-")</f>
        <v>-</v>
      </c>
      <c r="M900" s="170" t="str">
        <f>IFERROR(SUMIFS(#REF!,#REF!,$I900,#REF!,$R$3)/SUMIFS(#REF!,#REF!,$I900,#REF!,$R$3),"-")</f>
        <v>-</v>
      </c>
      <c r="N900" s="170" t="str">
        <f>IFERROR(SUMIFS(#REF!,#REF!,$I900,#REF!,"&lt;="&amp;$R$2,#REF!,"&gt;="&amp;$S$2)/SUMIFS(#REF!,#REF!,$I900,#REF!,"&lt;="&amp;$R$2,#REF!,"&gt;="&amp;$S$2),"-")</f>
        <v>-</v>
      </c>
      <c r="O900" s="142"/>
      <c r="P900" s="140"/>
    </row>
    <row r="901" spans="1:16">
      <c r="A901" s="138"/>
      <c r="B901" s="142"/>
      <c r="C901" s="182" t="s">
        <v>1671</v>
      </c>
      <c r="D901" s="166" t="s">
        <v>26</v>
      </c>
      <c r="E901" s="166" t="s">
        <v>1672</v>
      </c>
      <c r="F901" s="187" t="s">
        <v>1690</v>
      </c>
      <c r="G901" s="188" t="s">
        <v>1690</v>
      </c>
      <c r="H901" s="188" t="s">
        <v>1690</v>
      </c>
      <c r="I901" s="188" t="s">
        <v>1690</v>
      </c>
      <c r="J901" s="168">
        <v>0.9</v>
      </c>
      <c r="K901" s="169" t="str">
        <f>IFERROR(SUMIFS(#REF!,#REF!,$I901,#REF!,$R$2)/SUMIFS(#REF!,#REF!,$I901,#REF!,$R$2),"-")</f>
        <v>-</v>
      </c>
      <c r="L901" s="169" t="str">
        <f>IFERROR(SUMIFS(#REF!,#REF!,$I901,#REF!,$R$7)/SUMIFS(#REF!,#REF!,$I901,#REF!,$R$7),"-")</f>
        <v>-</v>
      </c>
      <c r="M901" s="170" t="str">
        <f>IFERROR(SUMIFS(#REF!,#REF!,$I901,#REF!,$R$3)/SUMIFS(#REF!,#REF!,$I901,#REF!,$R$3),"-")</f>
        <v>-</v>
      </c>
      <c r="N901" s="170" t="str">
        <f>IFERROR(SUMIFS(#REF!,#REF!,$I901,#REF!,"&lt;="&amp;$R$2,#REF!,"&gt;="&amp;$S$2)/SUMIFS(#REF!,#REF!,$I901,#REF!,"&lt;="&amp;$R$2,#REF!,"&gt;="&amp;$S$2),"-")</f>
        <v>-</v>
      </c>
      <c r="O901" s="142"/>
      <c r="P901" s="140"/>
    </row>
    <row r="902" spans="1:16">
      <c r="A902" s="138"/>
      <c r="B902" s="142"/>
      <c r="C902" s="182" t="s">
        <v>1671</v>
      </c>
      <c r="D902" s="166" t="s">
        <v>237</v>
      </c>
      <c r="E902" s="166" t="s">
        <v>1672</v>
      </c>
      <c r="F902" s="185" t="s">
        <v>1692</v>
      </c>
      <c r="G902" s="186" t="s">
        <v>1692</v>
      </c>
      <c r="H902" s="186" t="s">
        <v>1692</v>
      </c>
      <c r="I902" s="186" t="s">
        <v>1692</v>
      </c>
      <c r="J902" s="168">
        <v>0.9</v>
      </c>
      <c r="K902" s="169" t="str">
        <f>IFERROR(SUMIFS(#REF!,#REF!,$I902,#REF!,$R$2)/SUMIFS(#REF!,#REF!,$I902,#REF!,$R$2),"-")</f>
        <v>-</v>
      </c>
      <c r="L902" s="169" t="str">
        <f>IFERROR(SUMIFS(#REF!,#REF!,$I902,#REF!,$R$7)/SUMIFS(#REF!,#REF!,$I902,#REF!,$R$7),"-")</f>
        <v>-</v>
      </c>
      <c r="M902" s="170" t="str">
        <f>IFERROR(SUMIFS(#REF!,#REF!,$I902,#REF!,$R$3)/SUMIFS(#REF!,#REF!,$I902,#REF!,$R$3),"-")</f>
        <v>-</v>
      </c>
      <c r="N902" s="170" t="str">
        <f>IFERROR(SUMIFS(#REF!,#REF!,$I902,#REF!,"&lt;="&amp;$R$2,#REF!,"&gt;="&amp;$S$2)/SUMIFS(#REF!,#REF!,$I902,#REF!,"&lt;="&amp;$R$2,#REF!,"&gt;="&amp;$S$2),"-")</f>
        <v>-</v>
      </c>
      <c r="O902" s="142"/>
      <c r="P902" s="140"/>
    </row>
    <row r="903" spans="1:16">
      <c r="A903" s="138"/>
      <c r="B903" s="142"/>
      <c r="C903" s="182" t="s">
        <v>1671</v>
      </c>
      <c r="D903" s="166" t="s">
        <v>26</v>
      </c>
      <c r="E903" s="166" t="s">
        <v>1672</v>
      </c>
      <c r="F903" s="185" t="s">
        <v>1694</v>
      </c>
      <c r="G903" s="186" t="s">
        <v>1694</v>
      </c>
      <c r="H903" s="186" t="s">
        <v>1694</v>
      </c>
      <c r="I903" s="186" t="s">
        <v>1694</v>
      </c>
      <c r="J903" s="168">
        <v>0.9</v>
      </c>
      <c r="K903" s="169" t="str">
        <f>IFERROR(SUMIFS(#REF!,#REF!,$I903,#REF!,$R$2)/SUMIFS(#REF!,#REF!,$I903,#REF!,$R$2),"-")</f>
        <v>-</v>
      </c>
      <c r="L903" s="169" t="str">
        <f>IFERROR(SUMIFS(#REF!,#REF!,$I903,#REF!,$R$7)/SUMIFS(#REF!,#REF!,$I903,#REF!,$R$7),"-")</f>
        <v>-</v>
      </c>
      <c r="M903" s="170" t="str">
        <f>IFERROR(SUMIFS(#REF!,#REF!,$I903,#REF!,$R$3)/SUMIFS(#REF!,#REF!,$I903,#REF!,$R$3),"-")</f>
        <v>-</v>
      </c>
      <c r="N903" s="170" t="str">
        <f>IFERROR(SUMIFS(#REF!,#REF!,$I903,#REF!,"&lt;="&amp;$R$2,#REF!,"&gt;="&amp;$S$2)/SUMIFS(#REF!,#REF!,$I903,#REF!,"&lt;="&amp;$R$2,#REF!,"&gt;="&amp;$S$2),"-")</f>
        <v>-</v>
      </c>
      <c r="O903" s="142"/>
      <c r="P903" s="140"/>
    </row>
    <row r="904" spans="1:16">
      <c r="A904" s="138"/>
      <c r="B904" s="142"/>
      <c r="C904" s="182" t="s">
        <v>1671</v>
      </c>
      <c r="D904" s="166" t="s">
        <v>26</v>
      </c>
      <c r="E904" s="166" t="s">
        <v>1672</v>
      </c>
      <c r="F904" s="185" t="s">
        <v>1696</v>
      </c>
      <c r="G904" s="186" t="s">
        <v>1696</v>
      </c>
      <c r="H904" s="186" t="s">
        <v>1696</v>
      </c>
      <c r="I904" s="186" t="s">
        <v>1696</v>
      </c>
      <c r="J904" s="168">
        <v>0.9</v>
      </c>
      <c r="K904" s="169" t="str">
        <f>IFERROR(SUMIFS(#REF!,#REF!,$I904,#REF!,$R$2)/SUMIFS(#REF!,#REF!,$I904,#REF!,$R$2),"-")</f>
        <v>-</v>
      </c>
      <c r="L904" s="169" t="str">
        <f>IFERROR(SUMIFS(#REF!,#REF!,$I904,#REF!,$R$7)/SUMIFS(#REF!,#REF!,$I904,#REF!,$R$7),"-")</f>
        <v>-</v>
      </c>
      <c r="M904" s="170" t="str">
        <f>IFERROR(SUMIFS(#REF!,#REF!,$I904,#REF!,$R$3)/SUMIFS(#REF!,#REF!,$I904,#REF!,$R$3),"-")</f>
        <v>-</v>
      </c>
      <c r="N904" s="170" t="str">
        <f>IFERROR(SUMIFS(#REF!,#REF!,$I904,#REF!,"&lt;="&amp;$R$2,#REF!,"&gt;="&amp;$S$2)/SUMIFS(#REF!,#REF!,$I904,#REF!,"&lt;="&amp;$R$2,#REF!,"&gt;="&amp;$S$2),"-")</f>
        <v>-</v>
      </c>
      <c r="O904" s="142"/>
      <c r="P904" s="140"/>
    </row>
    <row r="905" spans="1:16">
      <c r="A905" s="138"/>
      <c r="B905" s="142"/>
      <c r="C905" s="182" t="s">
        <v>1671</v>
      </c>
      <c r="D905" s="166" t="s">
        <v>26</v>
      </c>
      <c r="E905" s="166" t="s">
        <v>1672</v>
      </c>
      <c r="F905" s="189" t="s">
        <v>1697</v>
      </c>
      <c r="G905" s="190" t="s">
        <v>1697</v>
      </c>
      <c r="H905" s="190" t="s">
        <v>1697</v>
      </c>
      <c r="I905" s="190" t="s">
        <v>1697</v>
      </c>
      <c r="J905" s="168">
        <v>0.9</v>
      </c>
      <c r="K905" s="169" t="str">
        <f>IFERROR(SUMIFS(#REF!,#REF!,$I905,#REF!,$R$2)/SUMIFS(#REF!,#REF!,$I905,#REF!,$R$2),"-")</f>
        <v>-</v>
      </c>
      <c r="L905" s="169" t="str">
        <f>IFERROR(SUMIFS(#REF!,#REF!,$I905,#REF!,$R$7)/SUMIFS(#REF!,#REF!,$I905,#REF!,$R$7),"-")</f>
        <v>-</v>
      </c>
      <c r="M905" s="170" t="str">
        <f>IFERROR(SUMIFS(#REF!,#REF!,$I905,#REF!,$R$3)/SUMIFS(#REF!,#REF!,$I905,#REF!,$R$3),"-")</f>
        <v>-</v>
      </c>
      <c r="N905" s="170" t="str">
        <f>IFERROR(SUMIFS(#REF!,#REF!,$I905,#REF!,"&lt;="&amp;$R$2,#REF!,"&gt;="&amp;$S$2)/SUMIFS(#REF!,#REF!,$I905,#REF!,"&lt;="&amp;$R$2,#REF!,"&gt;="&amp;$S$2),"-")</f>
        <v>-</v>
      </c>
      <c r="O905" s="142"/>
      <c r="P905" s="140"/>
    </row>
    <row r="906" spans="1:16">
      <c r="A906" s="138"/>
      <c r="B906" s="142"/>
      <c r="C906" s="182" t="s">
        <v>1671</v>
      </c>
      <c r="D906" s="166" t="s">
        <v>26</v>
      </c>
      <c r="E906" s="166" t="s">
        <v>1672</v>
      </c>
      <c r="F906" s="185" t="s">
        <v>1699</v>
      </c>
      <c r="G906" s="186" t="s">
        <v>1699</v>
      </c>
      <c r="H906" s="186" t="s">
        <v>1699</v>
      </c>
      <c r="I906" s="186" t="s">
        <v>1699</v>
      </c>
      <c r="J906" s="168">
        <v>0.9</v>
      </c>
      <c r="K906" s="169" t="str">
        <f>IFERROR(SUMIFS(#REF!,#REF!,$I906,#REF!,$R$2)/SUMIFS(#REF!,#REF!,$I906,#REF!,$R$2),"-")</f>
        <v>-</v>
      </c>
      <c r="L906" s="169" t="str">
        <f>IFERROR(SUMIFS(#REF!,#REF!,$I906,#REF!,$R$7)/SUMIFS(#REF!,#REF!,$I906,#REF!,$R$7),"-")</f>
        <v>-</v>
      </c>
      <c r="M906" s="170" t="str">
        <f>IFERROR(SUMIFS(#REF!,#REF!,$I906,#REF!,$R$3)/SUMIFS(#REF!,#REF!,$I906,#REF!,$R$3),"-")</f>
        <v>-</v>
      </c>
      <c r="N906" s="170" t="str">
        <f>IFERROR(SUMIFS(#REF!,#REF!,$I906,#REF!,"&lt;="&amp;$R$2,#REF!,"&gt;="&amp;$S$2)/SUMIFS(#REF!,#REF!,$I906,#REF!,"&lt;="&amp;$R$2,#REF!,"&gt;="&amp;$S$2),"-")</f>
        <v>-</v>
      </c>
      <c r="O906" s="142"/>
      <c r="P906" s="140"/>
    </row>
    <row r="907" spans="1:16">
      <c r="A907" s="138"/>
      <c r="B907" s="142"/>
      <c r="C907" s="182" t="s">
        <v>1671</v>
      </c>
      <c r="D907" s="166" t="s">
        <v>26</v>
      </c>
      <c r="E907" s="166" t="s">
        <v>1672</v>
      </c>
      <c r="F907" s="189" t="s">
        <v>1700</v>
      </c>
      <c r="G907" s="190" t="s">
        <v>1700</v>
      </c>
      <c r="H907" s="190" t="s">
        <v>1700</v>
      </c>
      <c r="I907" s="190" t="s">
        <v>1700</v>
      </c>
      <c r="J907" s="168">
        <v>0.9</v>
      </c>
      <c r="K907" s="169" t="str">
        <f>IFERROR(SUMIFS(#REF!,#REF!,$I907,#REF!,$R$2)/SUMIFS(#REF!,#REF!,$I907,#REF!,$R$2),"-")</f>
        <v>-</v>
      </c>
      <c r="L907" s="169" t="str">
        <f>IFERROR(SUMIFS(#REF!,#REF!,$I907,#REF!,$R$7)/SUMIFS(#REF!,#REF!,$I907,#REF!,$R$7),"-")</f>
        <v>-</v>
      </c>
      <c r="M907" s="170" t="str">
        <f>IFERROR(SUMIFS(#REF!,#REF!,$I907,#REF!,$R$3)/SUMIFS(#REF!,#REF!,$I907,#REF!,$R$3),"-")</f>
        <v>-</v>
      </c>
      <c r="N907" s="170" t="str">
        <f>IFERROR(SUMIFS(#REF!,#REF!,$I907,#REF!,"&lt;="&amp;$R$2,#REF!,"&gt;="&amp;$S$2)/SUMIFS(#REF!,#REF!,$I907,#REF!,"&lt;="&amp;$R$2,#REF!,"&gt;="&amp;$S$2),"-")</f>
        <v>-</v>
      </c>
      <c r="O907" s="142"/>
      <c r="P907" s="140"/>
    </row>
    <row r="908" spans="1:16">
      <c r="A908" s="138"/>
      <c r="B908" s="142"/>
      <c r="C908" s="182" t="s">
        <v>1671</v>
      </c>
      <c r="D908" s="166" t="s">
        <v>26</v>
      </c>
      <c r="E908" s="166" t="s">
        <v>1672</v>
      </c>
      <c r="F908" s="185" t="s">
        <v>1702</v>
      </c>
      <c r="G908" s="186" t="s">
        <v>1702</v>
      </c>
      <c r="H908" s="186" t="s">
        <v>1702</v>
      </c>
      <c r="I908" s="186" t="s">
        <v>1702</v>
      </c>
      <c r="J908" s="168">
        <v>0.9</v>
      </c>
      <c r="K908" s="169" t="str">
        <f>IFERROR(SUMIFS(#REF!,#REF!,$I908,#REF!,$R$2)/SUMIFS(#REF!,#REF!,$I908,#REF!,$R$2),"-")</f>
        <v>-</v>
      </c>
      <c r="L908" s="169" t="str">
        <f>IFERROR(SUMIFS(#REF!,#REF!,$I908,#REF!,$R$7)/SUMIFS(#REF!,#REF!,$I908,#REF!,$R$7),"-")</f>
        <v>-</v>
      </c>
      <c r="M908" s="170" t="str">
        <f>IFERROR(SUMIFS(#REF!,#REF!,$I908,#REF!,$R$3)/SUMIFS(#REF!,#REF!,$I908,#REF!,$R$3),"-")</f>
        <v>-</v>
      </c>
      <c r="N908" s="170" t="str">
        <f>IFERROR(SUMIFS(#REF!,#REF!,$I908,#REF!,"&lt;="&amp;$R$2,#REF!,"&gt;="&amp;$S$2)/SUMIFS(#REF!,#REF!,$I908,#REF!,"&lt;="&amp;$R$2,#REF!,"&gt;="&amp;$S$2),"-")</f>
        <v>-</v>
      </c>
      <c r="O908" s="142"/>
      <c r="P908" s="140"/>
    </row>
    <row r="909" spans="1:16">
      <c r="A909" s="138"/>
      <c r="B909" s="142"/>
      <c r="C909" s="182" t="s">
        <v>1671</v>
      </c>
      <c r="D909" s="166" t="s">
        <v>26</v>
      </c>
      <c r="E909" s="166" t="s">
        <v>1672</v>
      </c>
      <c r="F909" s="185" t="s">
        <v>1704</v>
      </c>
      <c r="G909" s="186" t="s">
        <v>1704</v>
      </c>
      <c r="H909" s="186" t="s">
        <v>1704</v>
      </c>
      <c r="I909" s="186" t="s">
        <v>1704</v>
      </c>
      <c r="J909" s="168">
        <v>0.9</v>
      </c>
      <c r="K909" s="169" t="str">
        <f>IFERROR(SUMIFS(#REF!,#REF!,$I909,#REF!,$R$2)/SUMIFS(#REF!,#REF!,$I909,#REF!,$R$2),"-")</f>
        <v>-</v>
      </c>
      <c r="L909" s="169" t="str">
        <f>IFERROR(SUMIFS(#REF!,#REF!,$I909,#REF!,$R$7)/SUMIFS(#REF!,#REF!,$I909,#REF!,$R$7),"-")</f>
        <v>-</v>
      </c>
      <c r="M909" s="170" t="str">
        <f>IFERROR(SUMIFS(#REF!,#REF!,$I909,#REF!,$R$3)/SUMIFS(#REF!,#REF!,$I909,#REF!,$R$3),"-")</f>
        <v>-</v>
      </c>
      <c r="N909" s="170" t="str">
        <f>IFERROR(SUMIFS(#REF!,#REF!,$I909,#REF!,"&lt;="&amp;$R$2,#REF!,"&gt;="&amp;$S$2)/SUMIFS(#REF!,#REF!,$I909,#REF!,"&lt;="&amp;$R$2,#REF!,"&gt;="&amp;$S$2),"-")</f>
        <v>-</v>
      </c>
      <c r="O909" s="142"/>
      <c r="P909" s="140"/>
    </row>
    <row r="910" spans="1:16">
      <c r="A910" s="138"/>
      <c r="B910" s="142"/>
      <c r="C910" s="182" t="s">
        <v>1671</v>
      </c>
      <c r="D910" s="166" t="s">
        <v>26</v>
      </c>
      <c r="E910" s="166" t="s">
        <v>1672</v>
      </c>
      <c r="F910" s="185" t="s">
        <v>1706</v>
      </c>
      <c r="G910" s="186" t="s">
        <v>1706</v>
      </c>
      <c r="H910" s="186" t="s">
        <v>1706</v>
      </c>
      <c r="I910" s="186" t="s">
        <v>1706</v>
      </c>
      <c r="J910" s="168">
        <v>0.9</v>
      </c>
      <c r="K910" s="169" t="str">
        <f>IFERROR(SUMIFS(#REF!,#REF!,$I910,#REF!,$R$2)/SUMIFS(#REF!,#REF!,$I910,#REF!,$R$2),"-")</f>
        <v>-</v>
      </c>
      <c r="L910" s="169" t="str">
        <f>IFERROR(SUMIFS(#REF!,#REF!,$I910,#REF!,$R$7)/SUMIFS(#REF!,#REF!,$I910,#REF!,$R$7),"-")</f>
        <v>-</v>
      </c>
      <c r="M910" s="170" t="str">
        <f>IFERROR(SUMIFS(#REF!,#REF!,$I910,#REF!,$R$3)/SUMIFS(#REF!,#REF!,$I910,#REF!,$R$3),"-")</f>
        <v>-</v>
      </c>
      <c r="N910" s="170" t="str">
        <f>IFERROR(SUMIFS(#REF!,#REF!,$I910,#REF!,"&lt;="&amp;$R$2,#REF!,"&gt;="&amp;$S$2)/SUMIFS(#REF!,#REF!,$I910,#REF!,"&lt;="&amp;$R$2,#REF!,"&gt;="&amp;$S$2),"-")</f>
        <v>-</v>
      </c>
      <c r="O910" s="142"/>
      <c r="P910" s="140"/>
    </row>
    <row r="911" spans="1:16">
      <c r="A911" s="138"/>
      <c r="B911" s="142"/>
      <c r="C911" s="182" t="s">
        <v>1671</v>
      </c>
      <c r="D911" s="166" t="s">
        <v>26</v>
      </c>
      <c r="E911" s="166" t="s">
        <v>1672</v>
      </c>
      <c r="F911" s="185" t="s">
        <v>1708</v>
      </c>
      <c r="G911" s="186" t="s">
        <v>1708</v>
      </c>
      <c r="H911" s="186" t="s">
        <v>1708</v>
      </c>
      <c r="I911" s="186" t="s">
        <v>1708</v>
      </c>
      <c r="J911" s="168">
        <v>0.9</v>
      </c>
      <c r="K911" s="169" t="str">
        <f>IFERROR(SUMIFS(#REF!,#REF!,$I911,#REF!,$R$2)/SUMIFS(#REF!,#REF!,$I911,#REF!,$R$2),"-")</f>
        <v>-</v>
      </c>
      <c r="L911" s="169" t="str">
        <f>IFERROR(SUMIFS(#REF!,#REF!,$I911,#REF!,$R$7)/SUMIFS(#REF!,#REF!,$I911,#REF!,$R$7),"-")</f>
        <v>-</v>
      </c>
      <c r="M911" s="170" t="str">
        <f>IFERROR(SUMIFS(#REF!,#REF!,$I911,#REF!,$R$3)/SUMIFS(#REF!,#REF!,$I911,#REF!,$R$3),"-")</f>
        <v>-</v>
      </c>
      <c r="N911" s="170" t="str">
        <f>IFERROR(SUMIFS(#REF!,#REF!,$I911,#REF!,"&lt;="&amp;$R$2,#REF!,"&gt;="&amp;$S$2)/SUMIFS(#REF!,#REF!,$I911,#REF!,"&lt;="&amp;$R$2,#REF!,"&gt;="&amp;$S$2),"-")</f>
        <v>-</v>
      </c>
      <c r="O911" s="142"/>
      <c r="P911" s="140"/>
    </row>
    <row r="912" spans="1:16">
      <c r="A912" s="138"/>
      <c r="B912" s="142"/>
      <c r="C912" s="182" t="s">
        <v>1671</v>
      </c>
      <c r="D912" s="166" t="s">
        <v>26</v>
      </c>
      <c r="E912" s="166" t="s">
        <v>1672</v>
      </c>
      <c r="F912" s="185" t="s">
        <v>1710</v>
      </c>
      <c r="G912" s="186" t="s">
        <v>1710</v>
      </c>
      <c r="H912" s="186" t="s">
        <v>1710</v>
      </c>
      <c r="I912" s="186" t="s">
        <v>1710</v>
      </c>
      <c r="J912" s="168">
        <v>0.9</v>
      </c>
      <c r="K912" s="169" t="str">
        <f>IFERROR(SUMIFS(#REF!,#REF!,$I912,#REF!,$R$2)/SUMIFS(#REF!,#REF!,$I912,#REF!,$R$2),"-")</f>
        <v>-</v>
      </c>
      <c r="L912" s="169" t="str">
        <f>IFERROR(SUMIFS(#REF!,#REF!,$I912,#REF!,$R$7)/SUMIFS(#REF!,#REF!,$I912,#REF!,$R$7),"-")</f>
        <v>-</v>
      </c>
      <c r="M912" s="170" t="str">
        <f>IFERROR(SUMIFS(#REF!,#REF!,$I912,#REF!,$R$3)/SUMIFS(#REF!,#REF!,$I912,#REF!,$R$3),"-")</f>
        <v>-</v>
      </c>
      <c r="N912" s="170" t="str">
        <f>IFERROR(SUMIFS(#REF!,#REF!,$I912,#REF!,"&lt;="&amp;$R$2,#REF!,"&gt;="&amp;$S$2)/SUMIFS(#REF!,#REF!,$I912,#REF!,"&lt;="&amp;$R$2,#REF!,"&gt;="&amp;$S$2),"-")</f>
        <v>-</v>
      </c>
      <c r="O912" s="142"/>
      <c r="P912" s="140"/>
    </row>
    <row r="913" spans="1:16">
      <c r="A913" s="138"/>
      <c r="B913" s="142"/>
      <c r="C913" s="182" t="s">
        <v>1671</v>
      </c>
      <c r="D913" s="166" t="s">
        <v>26</v>
      </c>
      <c r="E913" s="166" t="s">
        <v>1672</v>
      </c>
      <c r="F913" s="189" t="s">
        <v>1711</v>
      </c>
      <c r="G913" s="190" t="s">
        <v>1711</v>
      </c>
      <c r="H913" s="190" t="s">
        <v>1711</v>
      </c>
      <c r="I913" s="190" t="s">
        <v>1711</v>
      </c>
      <c r="J913" s="168">
        <v>0.9</v>
      </c>
      <c r="K913" s="169" t="str">
        <f>IFERROR(SUMIFS(#REF!,#REF!,$I913,#REF!,$R$2)/SUMIFS(#REF!,#REF!,$I913,#REF!,$R$2),"-")</f>
        <v>-</v>
      </c>
      <c r="L913" s="169" t="str">
        <f>IFERROR(SUMIFS(#REF!,#REF!,$I913,#REF!,$R$7)/SUMIFS(#REF!,#REF!,$I913,#REF!,$R$7),"-")</f>
        <v>-</v>
      </c>
      <c r="M913" s="170" t="str">
        <f>IFERROR(SUMIFS(#REF!,#REF!,$I913,#REF!,$R$3)/SUMIFS(#REF!,#REF!,$I913,#REF!,$R$3),"-")</f>
        <v>-</v>
      </c>
      <c r="N913" s="170" t="str">
        <f>IFERROR(SUMIFS(#REF!,#REF!,$I913,#REF!,"&lt;="&amp;$R$2,#REF!,"&gt;="&amp;$S$2)/SUMIFS(#REF!,#REF!,$I913,#REF!,"&lt;="&amp;$R$2,#REF!,"&gt;="&amp;$S$2),"-")</f>
        <v>-</v>
      </c>
      <c r="O913" s="142"/>
      <c r="P913" s="140"/>
    </row>
    <row r="914" spans="1:16">
      <c r="A914" s="138"/>
      <c r="B914" s="142"/>
      <c r="C914" s="182" t="s">
        <v>1671</v>
      </c>
      <c r="D914" s="166" t="s">
        <v>26</v>
      </c>
      <c r="E914" s="166" t="s">
        <v>1672</v>
      </c>
      <c r="F914" s="185" t="s">
        <v>1713</v>
      </c>
      <c r="G914" s="186" t="s">
        <v>1713</v>
      </c>
      <c r="H914" s="186" t="s">
        <v>1713</v>
      </c>
      <c r="I914" s="186" t="s">
        <v>1713</v>
      </c>
      <c r="J914" s="168">
        <v>0.9</v>
      </c>
      <c r="K914" s="169" t="str">
        <f>IFERROR(SUMIFS(#REF!,#REF!,$I914,#REF!,$R$2)/SUMIFS(#REF!,#REF!,$I914,#REF!,$R$2),"-")</f>
        <v>-</v>
      </c>
      <c r="L914" s="169" t="str">
        <f>IFERROR(SUMIFS(#REF!,#REF!,$I914,#REF!,$R$7)/SUMIFS(#REF!,#REF!,$I914,#REF!,$R$7),"-")</f>
        <v>-</v>
      </c>
      <c r="M914" s="170" t="str">
        <f>IFERROR(SUMIFS(#REF!,#REF!,$I914,#REF!,$R$3)/SUMIFS(#REF!,#REF!,$I914,#REF!,$R$3),"-")</f>
        <v>-</v>
      </c>
      <c r="N914" s="170" t="str">
        <f>IFERROR(SUMIFS(#REF!,#REF!,$I914,#REF!,"&lt;="&amp;$R$2,#REF!,"&gt;="&amp;$S$2)/SUMIFS(#REF!,#REF!,$I914,#REF!,"&lt;="&amp;$R$2,#REF!,"&gt;="&amp;$S$2),"-")</f>
        <v>-</v>
      </c>
      <c r="O914" s="142"/>
      <c r="P914" s="140"/>
    </row>
    <row r="915" spans="1:16">
      <c r="A915" s="138"/>
      <c r="B915" s="142"/>
      <c r="C915" s="182" t="s">
        <v>1671</v>
      </c>
      <c r="D915" s="166" t="s">
        <v>26</v>
      </c>
      <c r="E915" s="166" t="s">
        <v>1672</v>
      </c>
      <c r="F915" s="185" t="s">
        <v>1715</v>
      </c>
      <c r="G915" s="186" t="s">
        <v>1715</v>
      </c>
      <c r="H915" s="186" t="s">
        <v>1715</v>
      </c>
      <c r="I915" s="186" t="s">
        <v>1715</v>
      </c>
      <c r="J915" s="168">
        <v>0.9</v>
      </c>
      <c r="K915" s="169" t="str">
        <f>IFERROR(SUMIFS(#REF!,#REF!,$I915,#REF!,$R$2)/SUMIFS(#REF!,#REF!,$I915,#REF!,$R$2),"-")</f>
        <v>-</v>
      </c>
      <c r="L915" s="169" t="str">
        <f>IFERROR(SUMIFS(#REF!,#REF!,$I915,#REF!,$R$7)/SUMIFS(#REF!,#REF!,$I915,#REF!,$R$7),"-")</f>
        <v>-</v>
      </c>
      <c r="M915" s="170" t="str">
        <f>IFERROR(SUMIFS(#REF!,#REF!,$I915,#REF!,$R$3)/SUMIFS(#REF!,#REF!,$I915,#REF!,$R$3),"-")</f>
        <v>-</v>
      </c>
      <c r="N915" s="170" t="str">
        <f>IFERROR(SUMIFS(#REF!,#REF!,$I915,#REF!,"&lt;="&amp;$R$2,#REF!,"&gt;="&amp;$S$2)/SUMIFS(#REF!,#REF!,$I915,#REF!,"&lt;="&amp;$R$2,#REF!,"&gt;="&amp;$S$2),"-")</f>
        <v>-</v>
      </c>
      <c r="O915" s="142"/>
      <c r="P915" s="140"/>
    </row>
    <row r="916" spans="1:16">
      <c r="A916" s="138"/>
      <c r="B916" s="142"/>
      <c r="C916" s="182" t="s">
        <v>1671</v>
      </c>
      <c r="D916" s="166" t="s">
        <v>26</v>
      </c>
      <c r="E916" s="166" t="s">
        <v>1672</v>
      </c>
      <c r="F916" s="185" t="s">
        <v>1717</v>
      </c>
      <c r="G916" s="186" t="s">
        <v>1717</v>
      </c>
      <c r="H916" s="186" t="s">
        <v>1717</v>
      </c>
      <c r="I916" s="186" t="s">
        <v>1717</v>
      </c>
      <c r="J916" s="168">
        <v>0.9</v>
      </c>
      <c r="K916" s="169" t="str">
        <f>IFERROR(SUMIFS(#REF!,#REF!,$I916,#REF!,$R$2)/SUMIFS(#REF!,#REF!,$I916,#REF!,$R$2),"-")</f>
        <v>-</v>
      </c>
      <c r="L916" s="169" t="str">
        <f>IFERROR(SUMIFS(#REF!,#REF!,$I916,#REF!,$R$7)/SUMIFS(#REF!,#REF!,$I916,#REF!,$R$7),"-")</f>
        <v>-</v>
      </c>
      <c r="M916" s="170" t="str">
        <f>IFERROR(SUMIFS(#REF!,#REF!,$I916,#REF!,$R$3)/SUMIFS(#REF!,#REF!,$I916,#REF!,$R$3),"-")</f>
        <v>-</v>
      </c>
      <c r="N916" s="170" t="str">
        <f>IFERROR(SUMIFS(#REF!,#REF!,$I916,#REF!,"&lt;="&amp;$R$2,#REF!,"&gt;="&amp;$S$2)/SUMIFS(#REF!,#REF!,$I916,#REF!,"&lt;="&amp;$R$2,#REF!,"&gt;="&amp;$S$2),"-")</f>
        <v>-</v>
      </c>
      <c r="O916" s="142"/>
      <c r="P916" s="140"/>
    </row>
    <row r="917" spans="1:16">
      <c r="A917" s="138"/>
      <c r="B917" s="142"/>
      <c r="C917" s="182" t="s">
        <v>1671</v>
      </c>
      <c r="D917" s="166" t="s">
        <v>26</v>
      </c>
      <c r="E917" s="166" t="s">
        <v>1672</v>
      </c>
      <c r="F917" s="189" t="s">
        <v>1718</v>
      </c>
      <c r="G917" s="190" t="s">
        <v>1718</v>
      </c>
      <c r="H917" s="190" t="s">
        <v>1718</v>
      </c>
      <c r="I917" s="190" t="s">
        <v>1718</v>
      </c>
      <c r="J917" s="168">
        <v>0.9</v>
      </c>
      <c r="K917" s="169" t="str">
        <f>IFERROR(SUMIFS(#REF!,#REF!,$I917,#REF!,$R$2)/SUMIFS(#REF!,#REF!,$I917,#REF!,$R$2),"-")</f>
        <v>-</v>
      </c>
      <c r="L917" s="169" t="str">
        <f>IFERROR(SUMIFS(#REF!,#REF!,$I917,#REF!,$R$7)/SUMIFS(#REF!,#REF!,$I917,#REF!,$R$7),"-")</f>
        <v>-</v>
      </c>
      <c r="M917" s="170" t="str">
        <f>IFERROR(SUMIFS(#REF!,#REF!,$I917,#REF!,$R$3)/SUMIFS(#REF!,#REF!,$I917,#REF!,$R$3),"-")</f>
        <v>-</v>
      </c>
      <c r="N917" s="170" t="str">
        <f>IFERROR(SUMIFS(#REF!,#REF!,$I917,#REF!,"&lt;="&amp;$R$2,#REF!,"&gt;="&amp;$S$2)/SUMIFS(#REF!,#REF!,$I917,#REF!,"&lt;="&amp;$R$2,#REF!,"&gt;="&amp;$S$2),"-")</f>
        <v>-</v>
      </c>
      <c r="O917" s="142"/>
      <c r="P917" s="140"/>
    </row>
    <row r="918" spans="1:16">
      <c r="A918" s="138"/>
      <c r="B918" s="142"/>
      <c r="C918" s="182" t="s">
        <v>1671</v>
      </c>
      <c r="D918" s="166" t="s">
        <v>26</v>
      </c>
      <c r="E918" s="166" t="s">
        <v>1672</v>
      </c>
      <c r="F918" s="185" t="s">
        <v>1720</v>
      </c>
      <c r="G918" s="186" t="s">
        <v>1720</v>
      </c>
      <c r="H918" s="186" t="s">
        <v>1720</v>
      </c>
      <c r="I918" s="186" t="s">
        <v>1720</v>
      </c>
      <c r="J918" s="168">
        <v>0.9</v>
      </c>
      <c r="K918" s="169" t="str">
        <f>IFERROR(SUMIFS(#REF!,#REF!,$I918,#REF!,$R$2)/SUMIFS(#REF!,#REF!,$I918,#REF!,$R$2),"-")</f>
        <v>-</v>
      </c>
      <c r="L918" s="169" t="str">
        <f>IFERROR(SUMIFS(#REF!,#REF!,$I918,#REF!,$R$7)/SUMIFS(#REF!,#REF!,$I918,#REF!,$R$7),"-")</f>
        <v>-</v>
      </c>
      <c r="M918" s="170" t="str">
        <f>IFERROR(SUMIFS(#REF!,#REF!,$I918,#REF!,$R$3)/SUMIFS(#REF!,#REF!,$I918,#REF!,$R$3),"-")</f>
        <v>-</v>
      </c>
      <c r="N918" s="170" t="str">
        <f>IFERROR(SUMIFS(#REF!,#REF!,$I918,#REF!,"&lt;="&amp;$R$2,#REF!,"&gt;="&amp;$S$2)/SUMIFS(#REF!,#REF!,$I918,#REF!,"&lt;="&amp;$R$2,#REF!,"&gt;="&amp;$S$2),"-")</f>
        <v>-</v>
      </c>
      <c r="O918" s="142"/>
      <c r="P918" s="140"/>
    </row>
    <row r="919" spans="1:16">
      <c r="A919" s="138"/>
      <c r="B919" s="142"/>
      <c r="C919" s="182" t="s">
        <v>1671</v>
      </c>
      <c r="D919" s="166" t="s">
        <v>26</v>
      </c>
      <c r="E919" s="166" t="s">
        <v>1672</v>
      </c>
      <c r="F919" s="185" t="s">
        <v>1722</v>
      </c>
      <c r="G919" s="186" t="s">
        <v>1722</v>
      </c>
      <c r="H919" s="186" t="s">
        <v>1722</v>
      </c>
      <c r="I919" s="186" t="s">
        <v>1722</v>
      </c>
      <c r="J919" s="168">
        <v>0.9</v>
      </c>
      <c r="K919" s="169" t="str">
        <f>IFERROR(SUMIFS(#REF!,#REF!,$I919,#REF!,$R$2)/SUMIFS(#REF!,#REF!,$I919,#REF!,$R$2),"-")</f>
        <v>-</v>
      </c>
      <c r="L919" s="169" t="str">
        <f>IFERROR(SUMIFS(#REF!,#REF!,$I919,#REF!,$R$7)/SUMIFS(#REF!,#REF!,$I919,#REF!,$R$7),"-")</f>
        <v>-</v>
      </c>
      <c r="M919" s="170" t="str">
        <f>IFERROR(SUMIFS(#REF!,#REF!,$I919,#REF!,$R$3)/SUMIFS(#REF!,#REF!,$I919,#REF!,$R$3),"-")</f>
        <v>-</v>
      </c>
      <c r="N919" s="170" t="str">
        <f>IFERROR(SUMIFS(#REF!,#REF!,$I919,#REF!,"&lt;="&amp;$R$2,#REF!,"&gt;="&amp;$S$2)/SUMIFS(#REF!,#REF!,$I919,#REF!,"&lt;="&amp;$R$2,#REF!,"&gt;="&amp;$S$2),"-")</f>
        <v>-</v>
      </c>
      <c r="O919" s="142"/>
      <c r="P919" s="140"/>
    </row>
    <row r="920" spans="1:16">
      <c r="A920" s="138"/>
      <c r="B920" s="142"/>
      <c r="C920" s="182" t="s">
        <v>1671</v>
      </c>
      <c r="D920" s="166" t="s">
        <v>26</v>
      </c>
      <c r="E920" s="166" t="s">
        <v>1672</v>
      </c>
      <c r="F920" s="185" t="s">
        <v>1724</v>
      </c>
      <c r="G920" s="186" t="s">
        <v>1724</v>
      </c>
      <c r="H920" s="186" t="s">
        <v>1724</v>
      </c>
      <c r="I920" s="186" t="s">
        <v>1724</v>
      </c>
      <c r="J920" s="168">
        <v>0.9</v>
      </c>
      <c r="K920" s="169" t="str">
        <f>IFERROR(SUMIFS(#REF!,#REF!,$I920,#REF!,$R$2)/SUMIFS(#REF!,#REF!,$I920,#REF!,$R$2),"-")</f>
        <v>-</v>
      </c>
      <c r="L920" s="169" t="str">
        <f>IFERROR(SUMIFS(#REF!,#REF!,$I920,#REF!,$R$7)/SUMIFS(#REF!,#REF!,$I920,#REF!,$R$7),"-")</f>
        <v>-</v>
      </c>
      <c r="M920" s="170" t="str">
        <f>IFERROR(SUMIFS(#REF!,#REF!,$I920,#REF!,$R$3)/SUMIFS(#REF!,#REF!,$I920,#REF!,$R$3),"-")</f>
        <v>-</v>
      </c>
      <c r="N920" s="170" t="str">
        <f>IFERROR(SUMIFS(#REF!,#REF!,$I920,#REF!,"&lt;="&amp;$R$2,#REF!,"&gt;="&amp;$S$2)/SUMIFS(#REF!,#REF!,$I920,#REF!,"&lt;="&amp;$R$2,#REF!,"&gt;="&amp;$S$2),"-")</f>
        <v>-</v>
      </c>
      <c r="O920" s="142"/>
      <c r="P920" s="140"/>
    </row>
    <row r="921" spans="1:16">
      <c r="A921" s="138"/>
      <c r="B921" s="142"/>
      <c r="C921" s="182" t="s">
        <v>1671</v>
      </c>
      <c r="D921" s="166" t="s">
        <v>26</v>
      </c>
      <c r="E921" s="166" t="s">
        <v>1672</v>
      </c>
      <c r="F921" s="185" t="s">
        <v>1726</v>
      </c>
      <c r="G921" s="186" t="s">
        <v>1726</v>
      </c>
      <c r="H921" s="186" t="s">
        <v>1726</v>
      </c>
      <c r="I921" s="186" t="s">
        <v>1726</v>
      </c>
      <c r="J921" s="168">
        <v>0.9</v>
      </c>
      <c r="K921" s="169" t="str">
        <f>IFERROR(SUMIFS(#REF!,#REF!,$I921,#REF!,$R$2)/SUMIFS(#REF!,#REF!,$I921,#REF!,$R$2),"-")</f>
        <v>-</v>
      </c>
      <c r="L921" s="169" t="str">
        <f>IFERROR(SUMIFS(#REF!,#REF!,$I921,#REF!,$R$7)/SUMIFS(#REF!,#REF!,$I921,#REF!,$R$7),"-")</f>
        <v>-</v>
      </c>
      <c r="M921" s="170" t="str">
        <f>IFERROR(SUMIFS(#REF!,#REF!,$I921,#REF!,$R$3)/SUMIFS(#REF!,#REF!,$I921,#REF!,$R$3),"-")</f>
        <v>-</v>
      </c>
      <c r="N921" s="170" t="str">
        <f>IFERROR(SUMIFS(#REF!,#REF!,$I921,#REF!,"&lt;="&amp;$R$2,#REF!,"&gt;="&amp;$S$2)/SUMIFS(#REF!,#REF!,$I921,#REF!,"&lt;="&amp;$R$2,#REF!,"&gt;="&amp;$S$2),"-")</f>
        <v>-</v>
      </c>
      <c r="O921" s="142"/>
      <c r="P921" s="140"/>
    </row>
    <row r="922" spans="1:16">
      <c r="A922" s="138"/>
      <c r="B922" s="142"/>
      <c r="C922" s="182" t="s">
        <v>1671</v>
      </c>
      <c r="D922" s="166" t="s">
        <v>26</v>
      </c>
      <c r="E922" s="166" t="s">
        <v>1672</v>
      </c>
      <c r="F922" s="185" t="s">
        <v>1728</v>
      </c>
      <c r="G922" s="186" t="s">
        <v>1728</v>
      </c>
      <c r="H922" s="186" t="s">
        <v>1728</v>
      </c>
      <c r="I922" s="186" t="s">
        <v>1728</v>
      </c>
      <c r="J922" s="168">
        <v>0.9</v>
      </c>
      <c r="K922" s="169" t="str">
        <f>IFERROR(SUMIFS(#REF!,#REF!,$I922,#REF!,$R$2)/SUMIFS(#REF!,#REF!,$I922,#REF!,$R$2),"-")</f>
        <v>-</v>
      </c>
      <c r="L922" s="169" t="str">
        <f>IFERROR(SUMIFS(#REF!,#REF!,$I922,#REF!,$R$7)/SUMIFS(#REF!,#REF!,$I922,#REF!,$R$7),"-")</f>
        <v>-</v>
      </c>
      <c r="M922" s="170" t="str">
        <f>IFERROR(SUMIFS(#REF!,#REF!,$I922,#REF!,$R$3)/SUMIFS(#REF!,#REF!,$I922,#REF!,$R$3),"-")</f>
        <v>-</v>
      </c>
      <c r="N922" s="170" t="str">
        <f>IFERROR(SUMIFS(#REF!,#REF!,$I922,#REF!,"&lt;="&amp;$R$2,#REF!,"&gt;="&amp;$S$2)/SUMIFS(#REF!,#REF!,$I922,#REF!,"&lt;="&amp;$R$2,#REF!,"&gt;="&amp;$S$2),"-")</f>
        <v>-</v>
      </c>
      <c r="O922" s="142"/>
      <c r="P922" s="140"/>
    </row>
    <row r="923" spans="1:16">
      <c r="A923" s="138"/>
      <c r="B923" s="142"/>
      <c r="C923" s="182" t="s">
        <v>1671</v>
      </c>
      <c r="D923" s="166" t="s">
        <v>26</v>
      </c>
      <c r="E923" s="166" t="s">
        <v>1672</v>
      </c>
      <c r="F923" s="185" t="s">
        <v>1730</v>
      </c>
      <c r="G923" s="186" t="s">
        <v>1730</v>
      </c>
      <c r="H923" s="186" t="s">
        <v>1730</v>
      </c>
      <c r="I923" s="186" t="s">
        <v>1730</v>
      </c>
      <c r="J923" s="168">
        <v>0.9</v>
      </c>
      <c r="K923" s="169" t="str">
        <f>IFERROR(SUMIFS(#REF!,#REF!,$I923,#REF!,$R$2)/SUMIFS(#REF!,#REF!,$I923,#REF!,$R$2),"-")</f>
        <v>-</v>
      </c>
      <c r="L923" s="169" t="str">
        <f>IFERROR(SUMIFS(#REF!,#REF!,$I923,#REF!,$R$7)/SUMIFS(#REF!,#REF!,$I923,#REF!,$R$7),"-")</f>
        <v>-</v>
      </c>
      <c r="M923" s="170" t="str">
        <f>IFERROR(SUMIFS(#REF!,#REF!,$I923,#REF!,$R$3)/SUMIFS(#REF!,#REF!,$I923,#REF!,$R$3),"-")</f>
        <v>-</v>
      </c>
      <c r="N923" s="170" t="str">
        <f>IFERROR(SUMIFS(#REF!,#REF!,$I923,#REF!,"&lt;="&amp;$R$2,#REF!,"&gt;="&amp;$S$2)/SUMIFS(#REF!,#REF!,$I923,#REF!,"&lt;="&amp;$R$2,#REF!,"&gt;="&amp;$S$2),"-")</f>
        <v>-</v>
      </c>
      <c r="O923" s="142"/>
      <c r="P923" s="140"/>
    </row>
    <row r="924" spans="1:16">
      <c r="A924" s="138"/>
      <c r="B924" s="142"/>
      <c r="C924" s="182" t="s">
        <v>1671</v>
      </c>
      <c r="D924" s="166" t="s">
        <v>26</v>
      </c>
      <c r="E924" s="166" t="s">
        <v>1672</v>
      </c>
      <c r="F924" s="185" t="s">
        <v>1732</v>
      </c>
      <c r="G924" s="186" t="s">
        <v>1732</v>
      </c>
      <c r="H924" s="186" t="s">
        <v>1732</v>
      </c>
      <c r="I924" s="186" t="s">
        <v>1732</v>
      </c>
      <c r="J924" s="168">
        <v>0.9</v>
      </c>
      <c r="K924" s="169" t="str">
        <f>IFERROR(SUMIFS(#REF!,#REF!,$I924,#REF!,$R$2)/SUMIFS(#REF!,#REF!,$I924,#REF!,$R$2),"-")</f>
        <v>-</v>
      </c>
      <c r="L924" s="169" t="str">
        <f>IFERROR(SUMIFS(#REF!,#REF!,$I924,#REF!,$R$7)/SUMIFS(#REF!,#REF!,$I924,#REF!,$R$7),"-")</f>
        <v>-</v>
      </c>
      <c r="M924" s="170" t="str">
        <f>IFERROR(SUMIFS(#REF!,#REF!,$I924,#REF!,$R$3)/SUMIFS(#REF!,#REF!,$I924,#REF!,$R$3),"-")</f>
        <v>-</v>
      </c>
      <c r="N924" s="170" t="str">
        <f>IFERROR(SUMIFS(#REF!,#REF!,$I924,#REF!,"&lt;="&amp;$R$2,#REF!,"&gt;="&amp;$S$2)/SUMIFS(#REF!,#REF!,$I924,#REF!,"&lt;="&amp;$R$2,#REF!,"&gt;="&amp;$S$2),"-")</f>
        <v>-</v>
      </c>
      <c r="O924" s="142"/>
      <c r="P924" s="140"/>
    </row>
    <row r="925" spans="1:16">
      <c r="A925" s="138"/>
      <c r="B925" s="142"/>
      <c r="C925" s="182" t="s">
        <v>1671</v>
      </c>
      <c r="D925" s="166" t="s">
        <v>26</v>
      </c>
      <c r="E925" s="166" t="s">
        <v>1672</v>
      </c>
      <c r="F925" s="189" t="s">
        <v>1733</v>
      </c>
      <c r="G925" s="190" t="s">
        <v>1733</v>
      </c>
      <c r="H925" s="190" t="s">
        <v>1733</v>
      </c>
      <c r="I925" s="190" t="s">
        <v>1733</v>
      </c>
      <c r="J925" s="168">
        <v>0.9</v>
      </c>
      <c r="K925" s="169" t="str">
        <f>IFERROR(SUMIFS(#REF!,#REF!,$I925,#REF!,$R$2)/SUMIFS(#REF!,#REF!,$I925,#REF!,$R$2),"-")</f>
        <v>-</v>
      </c>
      <c r="L925" s="169" t="str">
        <f>IFERROR(SUMIFS(#REF!,#REF!,$I925,#REF!,$R$7)/SUMIFS(#REF!,#REF!,$I925,#REF!,$R$7),"-")</f>
        <v>-</v>
      </c>
      <c r="M925" s="170" t="str">
        <f>IFERROR(SUMIFS(#REF!,#REF!,$I925,#REF!,$R$3)/SUMIFS(#REF!,#REF!,$I925,#REF!,$R$3),"-")</f>
        <v>-</v>
      </c>
      <c r="N925" s="170" t="str">
        <f>IFERROR(SUMIFS(#REF!,#REF!,$I925,#REF!,"&lt;="&amp;$R$2,#REF!,"&gt;="&amp;$S$2)/SUMIFS(#REF!,#REF!,$I925,#REF!,"&lt;="&amp;$R$2,#REF!,"&gt;="&amp;$S$2),"-")</f>
        <v>-</v>
      </c>
      <c r="O925" s="142"/>
      <c r="P925" s="140"/>
    </row>
    <row r="926" spans="1:16">
      <c r="A926" s="138"/>
      <c r="B926" s="142"/>
      <c r="C926" s="182" t="s">
        <v>1671</v>
      </c>
      <c r="D926" s="166" t="s">
        <v>26</v>
      </c>
      <c r="E926" s="166" t="s">
        <v>1672</v>
      </c>
      <c r="F926" s="185" t="s">
        <v>1735</v>
      </c>
      <c r="G926" s="186" t="s">
        <v>1735</v>
      </c>
      <c r="H926" s="186" t="s">
        <v>1735</v>
      </c>
      <c r="I926" s="186" t="s">
        <v>1735</v>
      </c>
      <c r="J926" s="168">
        <v>0.9</v>
      </c>
      <c r="K926" s="169" t="str">
        <f>IFERROR(SUMIFS(#REF!,#REF!,$I926,#REF!,$R$2)/SUMIFS(#REF!,#REF!,$I926,#REF!,$R$2),"-")</f>
        <v>-</v>
      </c>
      <c r="L926" s="169" t="str">
        <f>IFERROR(SUMIFS(#REF!,#REF!,$I926,#REF!,$R$7)/SUMIFS(#REF!,#REF!,$I926,#REF!,$R$7),"-")</f>
        <v>-</v>
      </c>
      <c r="M926" s="170" t="str">
        <f>IFERROR(SUMIFS(#REF!,#REF!,$I926,#REF!,$R$3)/SUMIFS(#REF!,#REF!,$I926,#REF!,$R$3),"-")</f>
        <v>-</v>
      </c>
      <c r="N926" s="170" t="str">
        <f>IFERROR(SUMIFS(#REF!,#REF!,$I926,#REF!,"&lt;="&amp;$R$2,#REF!,"&gt;="&amp;$S$2)/SUMIFS(#REF!,#REF!,$I926,#REF!,"&lt;="&amp;$R$2,#REF!,"&gt;="&amp;$S$2),"-")</f>
        <v>-</v>
      </c>
      <c r="O926" s="142"/>
      <c r="P926" s="140"/>
    </row>
    <row r="927" spans="1:16">
      <c r="A927" s="138"/>
      <c r="B927" s="142"/>
      <c r="C927" s="182" t="s">
        <v>1671</v>
      </c>
      <c r="D927" s="166" t="s">
        <v>26</v>
      </c>
      <c r="E927" s="166" t="s">
        <v>1672</v>
      </c>
      <c r="F927" s="185" t="s">
        <v>1737</v>
      </c>
      <c r="G927" s="186" t="s">
        <v>1737</v>
      </c>
      <c r="H927" s="186" t="s">
        <v>1737</v>
      </c>
      <c r="I927" s="186" t="s">
        <v>1737</v>
      </c>
      <c r="J927" s="168">
        <v>0.9</v>
      </c>
      <c r="K927" s="169" t="str">
        <f>IFERROR(SUMIFS(#REF!,#REF!,$I927,#REF!,$R$2)/SUMIFS(#REF!,#REF!,$I927,#REF!,$R$2),"-")</f>
        <v>-</v>
      </c>
      <c r="L927" s="169" t="str">
        <f>IFERROR(SUMIFS(#REF!,#REF!,$I927,#REF!,$R$7)/SUMIFS(#REF!,#REF!,$I927,#REF!,$R$7),"-")</f>
        <v>-</v>
      </c>
      <c r="M927" s="170" t="str">
        <f>IFERROR(SUMIFS(#REF!,#REF!,$I927,#REF!,$R$3)/SUMIFS(#REF!,#REF!,$I927,#REF!,$R$3),"-")</f>
        <v>-</v>
      </c>
      <c r="N927" s="170" t="str">
        <f>IFERROR(SUMIFS(#REF!,#REF!,$I927,#REF!,"&lt;="&amp;$R$2,#REF!,"&gt;="&amp;$S$2)/SUMIFS(#REF!,#REF!,$I927,#REF!,"&lt;="&amp;$R$2,#REF!,"&gt;="&amp;$S$2),"-")</f>
        <v>-</v>
      </c>
      <c r="O927" s="142"/>
      <c r="P927" s="140"/>
    </row>
    <row r="928" spans="1:16">
      <c r="A928" s="138"/>
      <c r="B928" s="142"/>
      <c r="C928" s="182" t="s">
        <v>1671</v>
      </c>
      <c r="D928" s="166" t="s">
        <v>26</v>
      </c>
      <c r="E928" s="166" t="s">
        <v>1672</v>
      </c>
      <c r="F928" s="185" t="s">
        <v>1739</v>
      </c>
      <c r="G928" s="186" t="s">
        <v>1739</v>
      </c>
      <c r="H928" s="186" t="s">
        <v>1739</v>
      </c>
      <c r="I928" s="186" t="s">
        <v>1739</v>
      </c>
      <c r="J928" s="168">
        <v>0.9</v>
      </c>
      <c r="K928" s="169" t="str">
        <f>IFERROR(SUMIFS(#REF!,#REF!,$I928,#REF!,$R$2)/SUMIFS(#REF!,#REF!,$I928,#REF!,$R$2),"-")</f>
        <v>-</v>
      </c>
      <c r="L928" s="169" t="str">
        <f>IFERROR(SUMIFS(#REF!,#REF!,$I928,#REF!,$R$7)/SUMIFS(#REF!,#REF!,$I928,#REF!,$R$7),"-")</f>
        <v>-</v>
      </c>
      <c r="M928" s="170" t="str">
        <f>IFERROR(SUMIFS(#REF!,#REF!,$I928,#REF!,$R$3)/SUMIFS(#REF!,#REF!,$I928,#REF!,$R$3),"-")</f>
        <v>-</v>
      </c>
      <c r="N928" s="170" t="str">
        <f>IFERROR(SUMIFS(#REF!,#REF!,$I928,#REF!,"&lt;="&amp;$R$2,#REF!,"&gt;="&amp;$S$2)/SUMIFS(#REF!,#REF!,$I928,#REF!,"&lt;="&amp;$R$2,#REF!,"&gt;="&amp;$S$2),"-")</f>
        <v>-</v>
      </c>
      <c r="O928" s="142"/>
      <c r="P928" s="140"/>
    </row>
    <row r="929" spans="1:16">
      <c r="A929" s="138"/>
      <c r="B929" s="142"/>
      <c r="C929" s="182" t="s">
        <v>1671</v>
      </c>
      <c r="D929" s="166" t="s">
        <v>237</v>
      </c>
      <c r="E929" s="166" t="s">
        <v>1672</v>
      </c>
      <c r="F929" s="185" t="s">
        <v>1741</v>
      </c>
      <c r="G929" s="186" t="s">
        <v>1741</v>
      </c>
      <c r="H929" s="186" t="s">
        <v>1741</v>
      </c>
      <c r="I929" s="186" t="s">
        <v>1741</v>
      </c>
      <c r="J929" s="168">
        <v>0.9</v>
      </c>
      <c r="K929" s="169" t="str">
        <f>IFERROR(SUMIFS(#REF!,#REF!,$I929,#REF!,$R$2)/SUMIFS(#REF!,#REF!,$I929,#REF!,$R$2),"-")</f>
        <v>-</v>
      </c>
      <c r="L929" s="169" t="str">
        <f>IFERROR(SUMIFS(#REF!,#REF!,$I929,#REF!,$R$7)/SUMIFS(#REF!,#REF!,$I929,#REF!,$R$7),"-")</f>
        <v>-</v>
      </c>
      <c r="M929" s="170" t="str">
        <f>IFERROR(SUMIFS(#REF!,#REF!,$I929,#REF!,$R$3)/SUMIFS(#REF!,#REF!,$I929,#REF!,$R$3),"-")</f>
        <v>-</v>
      </c>
      <c r="N929" s="170" t="str">
        <f>IFERROR(SUMIFS(#REF!,#REF!,$I929,#REF!,"&lt;="&amp;$R$2,#REF!,"&gt;="&amp;$S$2)/SUMIFS(#REF!,#REF!,$I929,#REF!,"&lt;="&amp;$R$2,#REF!,"&gt;="&amp;$S$2),"-")</f>
        <v>-</v>
      </c>
      <c r="O929" s="142"/>
      <c r="P929" s="140"/>
    </row>
    <row r="930" spans="1:16">
      <c r="A930" s="138"/>
      <c r="B930" s="142"/>
      <c r="C930" s="182" t="s">
        <v>1671</v>
      </c>
      <c r="D930" s="166" t="s">
        <v>26</v>
      </c>
      <c r="E930" s="166" t="s">
        <v>1672</v>
      </c>
      <c r="F930" s="189" t="s">
        <v>1743</v>
      </c>
      <c r="G930" s="190" t="s">
        <v>1743</v>
      </c>
      <c r="H930" s="190" t="s">
        <v>1743</v>
      </c>
      <c r="I930" s="190" t="s">
        <v>1743</v>
      </c>
      <c r="J930" s="168">
        <v>0.9</v>
      </c>
      <c r="K930" s="169" t="str">
        <f>IFERROR(SUMIFS(#REF!,#REF!,$I930,#REF!,$R$2)/SUMIFS(#REF!,#REF!,$I930,#REF!,$R$2),"-")</f>
        <v>-</v>
      </c>
      <c r="L930" s="169" t="str">
        <f>IFERROR(SUMIFS(#REF!,#REF!,$I930,#REF!,$R$7)/SUMIFS(#REF!,#REF!,$I930,#REF!,$R$7),"-")</f>
        <v>-</v>
      </c>
      <c r="M930" s="170" t="str">
        <f>IFERROR(SUMIFS(#REF!,#REF!,$I930,#REF!,$R$3)/SUMIFS(#REF!,#REF!,$I930,#REF!,$R$3),"-")</f>
        <v>-</v>
      </c>
      <c r="N930" s="170" t="str">
        <f>IFERROR(SUMIFS(#REF!,#REF!,$I930,#REF!,"&lt;="&amp;$R$2,#REF!,"&gt;="&amp;$S$2)/SUMIFS(#REF!,#REF!,$I930,#REF!,"&lt;="&amp;$R$2,#REF!,"&gt;="&amp;$S$2),"-")</f>
        <v>-</v>
      </c>
      <c r="O930" s="142"/>
      <c r="P930" s="140"/>
    </row>
    <row r="931" spans="1:16">
      <c r="A931" s="138"/>
      <c r="B931" s="142"/>
      <c r="C931" s="182" t="s">
        <v>1671</v>
      </c>
      <c r="D931" s="166" t="s">
        <v>26</v>
      </c>
      <c r="E931" s="166" t="s">
        <v>1672</v>
      </c>
      <c r="F931" s="189" t="s">
        <v>1745</v>
      </c>
      <c r="G931" s="190" t="s">
        <v>1745</v>
      </c>
      <c r="H931" s="190" t="s">
        <v>1745</v>
      </c>
      <c r="I931" s="190" t="s">
        <v>1745</v>
      </c>
      <c r="J931" s="168">
        <v>0.9</v>
      </c>
      <c r="K931" s="169" t="str">
        <f>IFERROR(SUMIFS(#REF!,#REF!,$I931,#REF!,$R$2)/SUMIFS(#REF!,#REF!,$I931,#REF!,$R$2),"-")</f>
        <v>-</v>
      </c>
      <c r="L931" s="169" t="str">
        <f>IFERROR(SUMIFS(#REF!,#REF!,$I931,#REF!,$R$7)/SUMIFS(#REF!,#REF!,$I931,#REF!,$R$7),"-")</f>
        <v>-</v>
      </c>
      <c r="M931" s="170" t="str">
        <f>IFERROR(SUMIFS(#REF!,#REF!,$I931,#REF!,$R$3)/SUMIFS(#REF!,#REF!,$I931,#REF!,$R$3),"-")</f>
        <v>-</v>
      </c>
      <c r="N931" s="170" t="str">
        <f>IFERROR(SUMIFS(#REF!,#REF!,$I931,#REF!,"&lt;="&amp;$R$2,#REF!,"&gt;="&amp;$S$2)/SUMIFS(#REF!,#REF!,$I931,#REF!,"&lt;="&amp;$R$2,#REF!,"&gt;="&amp;$S$2),"-")</f>
        <v>-</v>
      </c>
      <c r="O931" s="142"/>
      <c r="P931" s="140"/>
    </row>
    <row r="932" spans="1:16">
      <c r="A932" s="138"/>
      <c r="B932" s="142"/>
      <c r="C932" s="182" t="s">
        <v>1671</v>
      </c>
      <c r="D932" s="166" t="s">
        <v>237</v>
      </c>
      <c r="E932" s="166" t="s">
        <v>1672</v>
      </c>
      <c r="F932" s="185" t="s">
        <v>1747</v>
      </c>
      <c r="G932" s="186" t="s">
        <v>1747</v>
      </c>
      <c r="H932" s="186" t="s">
        <v>1747</v>
      </c>
      <c r="I932" s="186" t="s">
        <v>1747</v>
      </c>
      <c r="J932" s="168">
        <v>0.9</v>
      </c>
      <c r="K932" s="169" t="str">
        <f>IFERROR(SUMIFS(#REF!,#REF!,$I932,#REF!,$R$2)/SUMIFS(#REF!,#REF!,$I932,#REF!,$R$2),"-")</f>
        <v>-</v>
      </c>
      <c r="L932" s="169" t="str">
        <f>IFERROR(SUMIFS(#REF!,#REF!,$I932,#REF!,$R$7)/SUMIFS(#REF!,#REF!,$I932,#REF!,$R$7),"-")</f>
        <v>-</v>
      </c>
      <c r="M932" s="170" t="str">
        <f>IFERROR(SUMIFS(#REF!,#REF!,$I932,#REF!,$R$3)/SUMIFS(#REF!,#REF!,$I932,#REF!,$R$3),"-")</f>
        <v>-</v>
      </c>
      <c r="N932" s="170" t="str">
        <f>IFERROR(SUMIFS(#REF!,#REF!,$I932,#REF!,"&lt;="&amp;$R$2,#REF!,"&gt;="&amp;$S$2)/SUMIFS(#REF!,#REF!,$I932,#REF!,"&lt;="&amp;$R$2,#REF!,"&gt;="&amp;$S$2),"-")</f>
        <v>-</v>
      </c>
      <c r="O932" s="142"/>
      <c r="P932" s="140"/>
    </row>
    <row r="933" spans="1:16">
      <c r="A933" s="138"/>
      <c r="B933" s="142"/>
      <c r="C933" s="182" t="s">
        <v>1671</v>
      </c>
      <c r="D933" s="166" t="s">
        <v>237</v>
      </c>
      <c r="E933" s="166" t="s">
        <v>1672</v>
      </c>
      <c r="F933" s="185" t="s">
        <v>1749</v>
      </c>
      <c r="G933" s="186" t="s">
        <v>1749</v>
      </c>
      <c r="H933" s="186" t="s">
        <v>1749</v>
      </c>
      <c r="I933" s="186" t="s">
        <v>1749</v>
      </c>
      <c r="J933" s="168">
        <v>0.9</v>
      </c>
      <c r="K933" s="169" t="str">
        <f>IFERROR(SUMIFS(#REF!,#REF!,$I933,#REF!,$R$2)/SUMIFS(#REF!,#REF!,$I933,#REF!,$R$2),"-")</f>
        <v>-</v>
      </c>
      <c r="L933" s="169" t="str">
        <f>IFERROR(SUMIFS(#REF!,#REF!,$I933,#REF!,$R$7)/SUMIFS(#REF!,#REF!,$I933,#REF!,$R$7),"-")</f>
        <v>-</v>
      </c>
      <c r="M933" s="170" t="str">
        <f>IFERROR(SUMIFS(#REF!,#REF!,$I933,#REF!,$R$3)/SUMIFS(#REF!,#REF!,$I933,#REF!,$R$3),"-")</f>
        <v>-</v>
      </c>
      <c r="N933" s="170" t="str">
        <f>IFERROR(SUMIFS(#REF!,#REF!,$I933,#REF!,"&lt;="&amp;$R$2,#REF!,"&gt;="&amp;$S$2)/SUMIFS(#REF!,#REF!,$I933,#REF!,"&lt;="&amp;$R$2,#REF!,"&gt;="&amp;$S$2),"-")</f>
        <v>-</v>
      </c>
      <c r="O933" s="142"/>
      <c r="P933" s="140"/>
    </row>
    <row r="934" spans="1:16">
      <c r="A934" s="138"/>
      <c r="B934" s="142"/>
      <c r="C934" s="182" t="s">
        <v>1671</v>
      </c>
      <c r="D934" s="166" t="s">
        <v>26</v>
      </c>
      <c r="E934" s="166" t="s">
        <v>1672</v>
      </c>
      <c r="F934" s="185" t="s">
        <v>1751</v>
      </c>
      <c r="G934" s="186" t="s">
        <v>1751</v>
      </c>
      <c r="H934" s="186" t="s">
        <v>1751</v>
      </c>
      <c r="I934" s="186" t="s">
        <v>1751</v>
      </c>
      <c r="J934" s="168">
        <v>0.9</v>
      </c>
      <c r="K934" s="169" t="str">
        <f>IFERROR(SUMIFS(#REF!,#REF!,$I934,#REF!,$R$2)/SUMIFS(#REF!,#REF!,$I934,#REF!,$R$2),"-")</f>
        <v>-</v>
      </c>
      <c r="L934" s="169" t="str">
        <f>IFERROR(SUMIFS(#REF!,#REF!,$I934,#REF!,$R$7)/SUMIFS(#REF!,#REF!,$I934,#REF!,$R$7),"-")</f>
        <v>-</v>
      </c>
      <c r="M934" s="170" t="str">
        <f>IFERROR(SUMIFS(#REF!,#REF!,$I934,#REF!,$R$3)/SUMIFS(#REF!,#REF!,$I934,#REF!,$R$3),"-")</f>
        <v>-</v>
      </c>
      <c r="N934" s="170" t="str">
        <f>IFERROR(SUMIFS(#REF!,#REF!,$I934,#REF!,"&lt;="&amp;$R$2,#REF!,"&gt;="&amp;$S$2)/SUMIFS(#REF!,#REF!,$I934,#REF!,"&lt;="&amp;$R$2,#REF!,"&gt;="&amp;$S$2),"-")</f>
        <v>-</v>
      </c>
      <c r="O934" s="142"/>
      <c r="P934" s="140"/>
    </row>
    <row r="935" spans="1:16">
      <c r="A935" s="138"/>
      <c r="B935" s="142"/>
      <c r="C935" s="182" t="s">
        <v>1671</v>
      </c>
      <c r="D935" s="166" t="s">
        <v>26</v>
      </c>
      <c r="E935" s="166" t="s">
        <v>1672</v>
      </c>
      <c r="F935" s="185" t="s">
        <v>1753</v>
      </c>
      <c r="G935" s="186" t="s">
        <v>1753</v>
      </c>
      <c r="H935" s="186" t="s">
        <v>1753</v>
      </c>
      <c r="I935" s="186" t="s">
        <v>1753</v>
      </c>
      <c r="J935" s="168">
        <v>0.9</v>
      </c>
      <c r="K935" s="169" t="str">
        <f>IFERROR(SUMIFS(#REF!,#REF!,$I935,#REF!,$R$2)/SUMIFS(#REF!,#REF!,$I935,#REF!,$R$2),"-")</f>
        <v>-</v>
      </c>
      <c r="L935" s="169" t="str">
        <f>IFERROR(SUMIFS(#REF!,#REF!,$I935,#REF!,$R$7)/SUMIFS(#REF!,#REF!,$I935,#REF!,$R$7),"-")</f>
        <v>-</v>
      </c>
      <c r="M935" s="170" t="str">
        <f>IFERROR(SUMIFS(#REF!,#REF!,$I935,#REF!,$R$3)/SUMIFS(#REF!,#REF!,$I935,#REF!,$R$3),"-")</f>
        <v>-</v>
      </c>
      <c r="N935" s="170" t="str">
        <f>IFERROR(SUMIFS(#REF!,#REF!,$I935,#REF!,"&lt;="&amp;$R$2,#REF!,"&gt;="&amp;$S$2)/SUMIFS(#REF!,#REF!,$I935,#REF!,"&lt;="&amp;$R$2,#REF!,"&gt;="&amp;$S$2),"-")</f>
        <v>-</v>
      </c>
      <c r="O935" s="142"/>
      <c r="P935" s="140"/>
    </row>
    <row r="936" spans="1:16">
      <c r="A936" s="138"/>
      <c r="B936" s="142"/>
      <c r="C936" s="182" t="s">
        <v>1671</v>
      </c>
      <c r="D936" s="166" t="s">
        <v>26</v>
      </c>
      <c r="E936" s="166" t="s">
        <v>1672</v>
      </c>
      <c r="F936" s="185" t="s">
        <v>1755</v>
      </c>
      <c r="G936" s="186" t="s">
        <v>1755</v>
      </c>
      <c r="H936" s="186" t="s">
        <v>1755</v>
      </c>
      <c r="I936" s="186" t="s">
        <v>1755</v>
      </c>
      <c r="J936" s="168">
        <v>0.9</v>
      </c>
      <c r="K936" s="169" t="str">
        <f>IFERROR(SUMIFS(#REF!,#REF!,$I936,#REF!,$R$2)/SUMIFS(#REF!,#REF!,$I936,#REF!,$R$2),"-")</f>
        <v>-</v>
      </c>
      <c r="L936" s="169" t="str">
        <f>IFERROR(SUMIFS(#REF!,#REF!,$I936,#REF!,$R$7)/SUMIFS(#REF!,#REF!,$I936,#REF!,$R$7),"-")</f>
        <v>-</v>
      </c>
      <c r="M936" s="170" t="str">
        <f>IFERROR(SUMIFS(#REF!,#REF!,$I936,#REF!,$R$3)/SUMIFS(#REF!,#REF!,$I936,#REF!,$R$3),"-")</f>
        <v>-</v>
      </c>
      <c r="N936" s="170" t="str">
        <f>IFERROR(SUMIFS(#REF!,#REF!,$I936,#REF!,"&lt;="&amp;$R$2,#REF!,"&gt;="&amp;$S$2)/SUMIFS(#REF!,#REF!,$I936,#REF!,"&lt;="&amp;$R$2,#REF!,"&gt;="&amp;$S$2),"-")</f>
        <v>-</v>
      </c>
      <c r="O936" s="142"/>
      <c r="P936" s="140"/>
    </row>
    <row r="937" spans="1:16">
      <c r="A937" s="138"/>
      <c r="B937" s="142"/>
      <c r="C937" s="182" t="s">
        <v>1671</v>
      </c>
      <c r="D937" s="166" t="s">
        <v>26</v>
      </c>
      <c r="E937" s="166" t="s">
        <v>1672</v>
      </c>
      <c r="F937" s="185" t="s">
        <v>1757</v>
      </c>
      <c r="G937" s="186" t="s">
        <v>1757</v>
      </c>
      <c r="H937" s="186" t="s">
        <v>1757</v>
      </c>
      <c r="I937" s="186" t="s">
        <v>1757</v>
      </c>
      <c r="J937" s="168">
        <v>0.9</v>
      </c>
      <c r="K937" s="169" t="str">
        <f>IFERROR(SUMIFS(#REF!,#REF!,$I937,#REF!,$R$2)/SUMIFS(#REF!,#REF!,$I937,#REF!,$R$2),"-")</f>
        <v>-</v>
      </c>
      <c r="L937" s="169" t="str">
        <f>IFERROR(SUMIFS(#REF!,#REF!,$I937,#REF!,$R$7)/SUMIFS(#REF!,#REF!,$I937,#REF!,$R$7),"-")</f>
        <v>-</v>
      </c>
      <c r="M937" s="170" t="str">
        <f>IFERROR(SUMIFS(#REF!,#REF!,$I937,#REF!,$R$3)/SUMIFS(#REF!,#REF!,$I937,#REF!,$R$3),"-")</f>
        <v>-</v>
      </c>
      <c r="N937" s="170" t="str">
        <f>IFERROR(SUMIFS(#REF!,#REF!,$I937,#REF!,"&lt;="&amp;$R$2,#REF!,"&gt;="&amp;$S$2)/SUMIFS(#REF!,#REF!,$I937,#REF!,"&lt;="&amp;$R$2,#REF!,"&gt;="&amp;$S$2),"-")</f>
        <v>-</v>
      </c>
      <c r="O937" s="142"/>
      <c r="P937" s="140"/>
    </row>
    <row r="938" spans="1:16">
      <c r="A938" s="138"/>
      <c r="B938" s="142"/>
      <c r="C938" s="182" t="s">
        <v>1671</v>
      </c>
      <c r="D938" s="166" t="s">
        <v>26</v>
      </c>
      <c r="E938" s="166" t="s">
        <v>1672</v>
      </c>
      <c r="F938" s="185" t="s">
        <v>1759</v>
      </c>
      <c r="G938" s="186" t="s">
        <v>1759</v>
      </c>
      <c r="H938" s="186" t="s">
        <v>1759</v>
      </c>
      <c r="I938" s="186" t="s">
        <v>1759</v>
      </c>
      <c r="J938" s="168">
        <v>0.9</v>
      </c>
      <c r="K938" s="169" t="str">
        <f>IFERROR(SUMIFS(#REF!,#REF!,$I938,#REF!,$R$2)/SUMIFS(#REF!,#REF!,$I938,#REF!,$R$2),"-")</f>
        <v>-</v>
      </c>
      <c r="L938" s="169" t="str">
        <f>IFERROR(SUMIFS(#REF!,#REF!,$I938,#REF!,$R$7)/SUMIFS(#REF!,#REF!,$I938,#REF!,$R$7),"-")</f>
        <v>-</v>
      </c>
      <c r="M938" s="170" t="str">
        <f>IFERROR(SUMIFS(#REF!,#REF!,$I938,#REF!,$R$3)/SUMIFS(#REF!,#REF!,$I938,#REF!,$R$3),"-")</f>
        <v>-</v>
      </c>
      <c r="N938" s="170" t="str">
        <f>IFERROR(SUMIFS(#REF!,#REF!,$I938,#REF!,"&lt;="&amp;$R$2,#REF!,"&gt;="&amp;$S$2)/SUMIFS(#REF!,#REF!,$I938,#REF!,"&lt;="&amp;$R$2,#REF!,"&gt;="&amp;$S$2),"-")</f>
        <v>-</v>
      </c>
      <c r="O938" s="142"/>
      <c r="P938" s="140"/>
    </row>
    <row r="939" spans="1:16">
      <c r="A939" s="138"/>
      <c r="B939" s="142"/>
      <c r="C939" s="182" t="s">
        <v>1671</v>
      </c>
      <c r="D939" s="166" t="s">
        <v>26</v>
      </c>
      <c r="E939" s="166" t="s">
        <v>1672</v>
      </c>
      <c r="F939" s="185" t="s">
        <v>1761</v>
      </c>
      <c r="G939" s="186" t="s">
        <v>1761</v>
      </c>
      <c r="H939" s="186" t="s">
        <v>1761</v>
      </c>
      <c r="I939" s="186" t="s">
        <v>1761</v>
      </c>
      <c r="J939" s="168">
        <v>0.9</v>
      </c>
      <c r="K939" s="169" t="str">
        <f>IFERROR(SUMIFS(#REF!,#REF!,$I939,#REF!,$R$2)/SUMIFS(#REF!,#REF!,$I939,#REF!,$R$2),"-")</f>
        <v>-</v>
      </c>
      <c r="L939" s="169" t="str">
        <f>IFERROR(SUMIFS(#REF!,#REF!,$I939,#REF!,$R$7)/SUMIFS(#REF!,#REF!,$I939,#REF!,$R$7),"-")</f>
        <v>-</v>
      </c>
      <c r="M939" s="170" t="str">
        <f>IFERROR(SUMIFS(#REF!,#REF!,$I939,#REF!,$R$3)/SUMIFS(#REF!,#REF!,$I939,#REF!,$R$3),"-")</f>
        <v>-</v>
      </c>
      <c r="N939" s="170" t="str">
        <f>IFERROR(SUMIFS(#REF!,#REF!,$I939,#REF!,"&lt;="&amp;$R$2,#REF!,"&gt;="&amp;$S$2)/SUMIFS(#REF!,#REF!,$I939,#REF!,"&lt;="&amp;$R$2,#REF!,"&gt;="&amp;$S$2),"-")</f>
        <v>-</v>
      </c>
      <c r="O939" s="142"/>
      <c r="P939" s="140"/>
    </row>
    <row r="940" spans="1:16">
      <c r="A940" s="138"/>
      <c r="B940" s="142"/>
      <c r="C940" s="182" t="s">
        <v>1671</v>
      </c>
      <c r="D940" s="166" t="s">
        <v>26</v>
      </c>
      <c r="E940" s="166" t="s">
        <v>1672</v>
      </c>
      <c r="F940" s="185" t="s">
        <v>1763</v>
      </c>
      <c r="G940" s="186" t="s">
        <v>1763</v>
      </c>
      <c r="H940" s="186" t="s">
        <v>1763</v>
      </c>
      <c r="I940" s="186" t="s">
        <v>1763</v>
      </c>
      <c r="J940" s="168">
        <v>0.9</v>
      </c>
      <c r="K940" s="169" t="str">
        <f>IFERROR(SUMIFS(#REF!,#REF!,$I940,#REF!,$R$2)/SUMIFS(#REF!,#REF!,$I940,#REF!,$R$2),"-")</f>
        <v>-</v>
      </c>
      <c r="L940" s="169" t="str">
        <f>IFERROR(SUMIFS(#REF!,#REF!,$I940,#REF!,$R$7)/SUMIFS(#REF!,#REF!,$I940,#REF!,$R$7),"-")</f>
        <v>-</v>
      </c>
      <c r="M940" s="170" t="str">
        <f>IFERROR(SUMIFS(#REF!,#REF!,$I940,#REF!,$R$3)/SUMIFS(#REF!,#REF!,$I940,#REF!,$R$3),"-")</f>
        <v>-</v>
      </c>
      <c r="N940" s="170" t="str">
        <f>IFERROR(SUMIFS(#REF!,#REF!,$I940,#REF!,"&lt;="&amp;$R$2,#REF!,"&gt;="&amp;$S$2)/SUMIFS(#REF!,#REF!,$I940,#REF!,"&lt;="&amp;$R$2,#REF!,"&gt;="&amp;$S$2),"-")</f>
        <v>-</v>
      </c>
      <c r="O940" s="142"/>
      <c r="P940" s="140"/>
    </row>
    <row r="941" spans="1:16">
      <c r="A941" s="138"/>
      <c r="B941" s="142"/>
      <c r="C941" s="182" t="s">
        <v>1671</v>
      </c>
      <c r="D941" s="166" t="s">
        <v>26</v>
      </c>
      <c r="E941" s="166" t="s">
        <v>1672</v>
      </c>
      <c r="F941" s="185" t="s">
        <v>1765</v>
      </c>
      <c r="G941" s="186" t="s">
        <v>1765</v>
      </c>
      <c r="H941" s="186" t="s">
        <v>1765</v>
      </c>
      <c r="I941" s="186" t="s">
        <v>1765</v>
      </c>
      <c r="J941" s="168">
        <v>0.9</v>
      </c>
      <c r="K941" s="169" t="str">
        <f>IFERROR(SUMIFS(#REF!,#REF!,$I941,#REF!,$R$2)/SUMIFS(#REF!,#REF!,$I941,#REF!,$R$2),"-")</f>
        <v>-</v>
      </c>
      <c r="L941" s="169" t="str">
        <f>IFERROR(SUMIFS(#REF!,#REF!,$I941,#REF!,$R$7)/SUMIFS(#REF!,#REF!,$I941,#REF!,$R$7),"-")</f>
        <v>-</v>
      </c>
      <c r="M941" s="170" t="str">
        <f>IFERROR(SUMIFS(#REF!,#REF!,$I941,#REF!,$R$3)/SUMIFS(#REF!,#REF!,$I941,#REF!,$R$3),"-")</f>
        <v>-</v>
      </c>
      <c r="N941" s="170" t="str">
        <f>IFERROR(SUMIFS(#REF!,#REF!,$I941,#REF!,"&lt;="&amp;$R$2,#REF!,"&gt;="&amp;$S$2)/SUMIFS(#REF!,#REF!,$I941,#REF!,"&lt;="&amp;$R$2,#REF!,"&gt;="&amp;$S$2),"-")</f>
        <v>-</v>
      </c>
      <c r="O941" s="142"/>
      <c r="P941" s="140"/>
    </row>
    <row r="942" spans="1:16">
      <c r="A942" s="138"/>
      <c r="B942" s="142"/>
      <c r="C942" s="182" t="s">
        <v>1671</v>
      </c>
      <c r="D942" s="166" t="s">
        <v>26</v>
      </c>
      <c r="E942" s="166" t="s">
        <v>1672</v>
      </c>
      <c r="F942" s="185" t="s">
        <v>1767</v>
      </c>
      <c r="G942" s="186" t="s">
        <v>1767</v>
      </c>
      <c r="H942" s="186" t="s">
        <v>1767</v>
      </c>
      <c r="I942" s="186" t="s">
        <v>1767</v>
      </c>
      <c r="J942" s="168">
        <v>0.9</v>
      </c>
      <c r="K942" s="169" t="str">
        <f>IFERROR(SUMIFS(#REF!,#REF!,$I942,#REF!,$R$2)/SUMIFS(#REF!,#REF!,$I942,#REF!,$R$2),"-")</f>
        <v>-</v>
      </c>
      <c r="L942" s="169" t="str">
        <f>IFERROR(SUMIFS(#REF!,#REF!,$I942,#REF!,$R$7)/SUMIFS(#REF!,#REF!,$I942,#REF!,$R$7),"-")</f>
        <v>-</v>
      </c>
      <c r="M942" s="170" t="str">
        <f>IFERROR(SUMIFS(#REF!,#REF!,$I942,#REF!,$R$3)/SUMIFS(#REF!,#REF!,$I942,#REF!,$R$3),"-")</f>
        <v>-</v>
      </c>
      <c r="N942" s="170" t="str">
        <f>IFERROR(SUMIFS(#REF!,#REF!,$I942,#REF!,"&lt;="&amp;$R$2,#REF!,"&gt;="&amp;$S$2)/SUMIFS(#REF!,#REF!,$I942,#REF!,"&lt;="&amp;$R$2,#REF!,"&gt;="&amp;$S$2),"-")</f>
        <v>-</v>
      </c>
      <c r="O942" s="142"/>
      <c r="P942" s="140"/>
    </row>
    <row r="943" spans="1:16">
      <c r="A943" s="138"/>
      <c r="B943" s="142"/>
      <c r="C943" s="182" t="s">
        <v>1671</v>
      </c>
      <c r="D943" s="166" t="s">
        <v>26</v>
      </c>
      <c r="E943" s="166" t="s">
        <v>1672</v>
      </c>
      <c r="F943" s="185" t="s">
        <v>1769</v>
      </c>
      <c r="G943" s="186" t="s">
        <v>1769</v>
      </c>
      <c r="H943" s="186" t="s">
        <v>1769</v>
      </c>
      <c r="I943" s="186" t="s">
        <v>1769</v>
      </c>
      <c r="J943" s="168">
        <v>0.9</v>
      </c>
      <c r="K943" s="169" t="str">
        <f>IFERROR(SUMIFS(#REF!,#REF!,$I943,#REF!,$R$2)/SUMIFS(#REF!,#REF!,$I943,#REF!,$R$2),"-")</f>
        <v>-</v>
      </c>
      <c r="L943" s="169" t="str">
        <f>IFERROR(SUMIFS(#REF!,#REF!,$I943,#REF!,$R$7)/SUMIFS(#REF!,#REF!,$I943,#REF!,$R$7),"-")</f>
        <v>-</v>
      </c>
      <c r="M943" s="170" t="str">
        <f>IFERROR(SUMIFS(#REF!,#REF!,$I943,#REF!,$R$3)/SUMIFS(#REF!,#REF!,$I943,#REF!,$R$3),"-")</f>
        <v>-</v>
      </c>
      <c r="N943" s="170" t="str">
        <f>IFERROR(SUMIFS(#REF!,#REF!,$I943,#REF!,"&lt;="&amp;$R$2,#REF!,"&gt;="&amp;$S$2)/SUMIFS(#REF!,#REF!,$I943,#REF!,"&lt;="&amp;$R$2,#REF!,"&gt;="&amp;$S$2),"-")</f>
        <v>-</v>
      </c>
      <c r="O943" s="142"/>
      <c r="P943" s="140"/>
    </row>
    <row r="944" spans="1:16">
      <c r="A944" s="138"/>
      <c r="B944" s="142"/>
      <c r="C944" s="182" t="s">
        <v>1671</v>
      </c>
      <c r="D944" s="166" t="s">
        <v>26</v>
      </c>
      <c r="E944" s="166" t="s">
        <v>1672</v>
      </c>
      <c r="F944" s="185" t="s">
        <v>1771</v>
      </c>
      <c r="G944" s="186" t="s">
        <v>1771</v>
      </c>
      <c r="H944" s="186" t="s">
        <v>1771</v>
      </c>
      <c r="I944" s="186" t="s">
        <v>1771</v>
      </c>
      <c r="J944" s="168">
        <v>0.9</v>
      </c>
      <c r="K944" s="169" t="str">
        <f>IFERROR(SUMIFS(#REF!,#REF!,$I944,#REF!,$R$2)/SUMIFS(#REF!,#REF!,$I944,#REF!,$R$2),"-")</f>
        <v>-</v>
      </c>
      <c r="L944" s="169" t="str">
        <f>IFERROR(SUMIFS(#REF!,#REF!,$I944,#REF!,$R$7)/SUMIFS(#REF!,#REF!,$I944,#REF!,$R$7),"-")</f>
        <v>-</v>
      </c>
      <c r="M944" s="170" t="str">
        <f>IFERROR(SUMIFS(#REF!,#REF!,$I944,#REF!,$R$3)/SUMIFS(#REF!,#REF!,$I944,#REF!,$R$3),"-")</f>
        <v>-</v>
      </c>
      <c r="N944" s="170" t="str">
        <f>IFERROR(SUMIFS(#REF!,#REF!,$I944,#REF!,"&lt;="&amp;$R$2,#REF!,"&gt;="&amp;$S$2)/SUMIFS(#REF!,#REF!,$I944,#REF!,"&lt;="&amp;$R$2,#REF!,"&gt;="&amp;$S$2),"-")</f>
        <v>-</v>
      </c>
      <c r="O944" s="142"/>
      <c r="P944" s="140"/>
    </row>
    <row r="945" spans="1:16">
      <c r="A945" s="138"/>
      <c r="B945" s="142"/>
      <c r="C945" s="182" t="s">
        <v>1671</v>
      </c>
      <c r="D945" s="166" t="s">
        <v>26</v>
      </c>
      <c r="E945" s="166" t="s">
        <v>1672</v>
      </c>
      <c r="F945" s="191" t="s">
        <v>1772</v>
      </c>
      <c r="G945" s="192" t="s">
        <v>1772</v>
      </c>
      <c r="H945" s="192" t="s">
        <v>1772</v>
      </c>
      <c r="I945" s="192" t="s">
        <v>1772</v>
      </c>
      <c r="J945" s="168">
        <v>0.9</v>
      </c>
      <c r="K945" s="169" t="str">
        <f>IFERROR(SUMIFS(#REF!,#REF!,$I945,#REF!,$R$2)/SUMIFS(#REF!,#REF!,$I945,#REF!,$R$2),"-")</f>
        <v>-</v>
      </c>
      <c r="L945" s="169" t="str">
        <f>IFERROR(SUMIFS(#REF!,#REF!,$I945,#REF!,$R$7)/SUMIFS(#REF!,#REF!,$I945,#REF!,$R$7),"-")</f>
        <v>-</v>
      </c>
      <c r="M945" s="170" t="str">
        <f>IFERROR(SUMIFS(#REF!,#REF!,$I945,#REF!,$R$3)/SUMIFS(#REF!,#REF!,$I945,#REF!,$R$3),"-")</f>
        <v>-</v>
      </c>
      <c r="N945" s="170" t="str">
        <f>IFERROR(SUMIFS(#REF!,#REF!,$I945,#REF!,"&lt;="&amp;$R$2,#REF!,"&gt;="&amp;$S$2)/SUMIFS(#REF!,#REF!,$I945,#REF!,"&lt;="&amp;$R$2,#REF!,"&gt;="&amp;$S$2),"-")</f>
        <v>-</v>
      </c>
      <c r="O945" s="142"/>
      <c r="P945" s="140"/>
    </row>
    <row r="946" spans="1:16">
      <c r="A946" s="138"/>
      <c r="B946" s="142"/>
      <c r="C946" s="182" t="s">
        <v>1671</v>
      </c>
      <c r="D946" s="166" t="s">
        <v>26</v>
      </c>
      <c r="E946" s="166" t="s">
        <v>1672</v>
      </c>
      <c r="F946" s="185" t="s">
        <v>1774</v>
      </c>
      <c r="G946" s="186" t="s">
        <v>1774</v>
      </c>
      <c r="H946" s="186" t="s">
        <v>1774</v>
      </c>
      <c r="I946" s="186" t="s">
        <v>1774</v>
      </c>
      <c r="J946" s="168">
        <v>0.9</v>
      </c>
      <c r="K946" s="169" t="str">
        <f>IFERROR(SUMIFS(#REF!,#REF!,$I946,#REF!,$R$2)/SUMIFS(#REF!,#REF!,$I946,#REF!,$R$2),"-")</f>
        <v>-</v>
      </c>
      <c r="L946" s="169" t="str">
        <f>IFERROR(SUMIFS(#REF!,#REF!,$I946,#REF!,$R$7)/SUMIFS(#REF!,#REF!,$I946,#REF!,$R$7),"-")</f>
        <v>-</v>
      </c>
      <c r="M946" s="170" t="str">
        <f>IFERROR(SUMIFS(#REF!,#REF!,$I946,#REF!,$R$3)/SUMIFS(#REF!,#REF!,$I946,#REF!,$R$3),"-")</f>
        <v>-</v>
      </c>
      <c r="N946" s="170" t="str">
        <f>IFERROR(SUMIFS(#REF!,#REF!,$I946,#REF!,"&lt;="&amp;$R$2,#REF!,"&gt;="&amp;$S$2)/SUMIFS(#REF!,#REF!,$I946,#REF!,"&lt;="&amp;$R$2,#REF!,"&gt;="&amp;$S$2),"-")</f>
        <v>-</v>
      </c>
      <c r="O946" s="142"/>
      <c r="P946" s="140"/>
    </row>
    <row r="947" spans="1:16">
      <c r="A947" s="138"/>
      <c r="B947" s="142"/>
      <c r="C947" s="182" t="s">
        <v>1671</v>
      </c>
      <c r="D947" s="166" t="s">
        <v>26</v>
      </c>
      <c r="E947" s="166" t="s">
        <v>1672</v>
      </c>
      <c r="F947" s="187" t="s">
        <v>1776</v>
      </c>
      <c r="G947" s="188" t="s">
        <v>1776</v>
      </c>
      <c r="H947" s="188" t="s">
        <v>1776</v>
      </c>
      <c r="I947" s="188" t="s">
        <v>1776</v>
      </c>
      <c r="J947" s="168">
        <v>0.9</v>
      </c>
      <c r="K947" s="169" t="str">
        <f>IFERROR(SUMIFS(#REF!,#REF!,$I947,#REF!,$R$2)/SUMIFS(#REF!,#REF!,$I947,#REF!,$R$2),"-")</f>
        <v>-</v>
      </c>
      <c r="L947" s="169" t="str">
        <f>IFERROR(SUMIFS(#REF!,#REF!,$I947,#REF!,$R$7)/SUMIFS(#REF!,#REF!,$I947,#REF!,$R$7),"-")</f>
        <v>-</v>
      </c>
      <c r="M947" s="170" t="str">
        <f>IFERROR(SUMIFS(#REF!,#REF!,$I947,#REF!,$R$3)/SUMIFS(#REF!,#REF!,$I947,#REF!,$R$3),"-")</f>
        <v>-</v>
      </c>
      <c r="N947" s="170" t="str">
        <f>IFERROR(SUMIFS(#REF!,#REF!,$I947,#REF!,"&lt;="&amp;$R$2,#REF!,"&gt;="&amp;$S$2)/SUMIFS(#REF!,#REF!,$I947,#REF!,"&lt;="&amp;$R$2,#REF!,"&gt;="&amp;$S$2),"-")</f>
        <v>-</v>
      </c>
      <c r="O947" s="142"/>
      <c r="P947" s="140"/>
    </row>
    <row r="948" spans="1:16">
      <c r="A948" s="138"/>
      <c r="B948" s="142"/>
      <c r="C948" s="182" t="s">
        <v>1671</v>
      </c>
      <c r="D948" s="166" t="s">
        <v>26</v>
      </c>
      <c r="E948" s="166" t="s">
        <v>1672</v>
      </c>
      <c r="F948" s="185" t="s">
        <v>1778</v>
      </c>
      <c r="G948" s="186" t="s">
        <v>1778</v>
      </c>
      <c r="H948" s="186" t="s">
        <v>1778</v>
      </c>
      <c r="I948" s="186" t="s">
        <v>1778</v>
      </c>
      <c r="J948" s="168">
        <v>0.9</v>
      </c>
      <c r="K948" s="169" t="str">
        <f>IFERROR(SUMIFS(#REF!,#REF!,$I948,#REF!,$R$2)/SUMIFS(#REF!,#REF!,$I948,#REF!,$R$2),"-")</f>
        <v>-</v>
      </c>
      <c r="L948" s="169" t="str">
        <f>IFERROR(SUMIFS(#REF!,#REF!,$I948,#REF!,$R$7)/SUMIFS(#REF!,#REF!,$I948,#REF!,$R$7),"-")</f>
        <v>-</v>
      </c>
      <c r="M948" s="170" t="str">
        <f>IFERROR(SUMIFS(#REF!,#REF!,$I948,#REF!,$R$3)/SUMIFS(#REF!,#REF!,$I948,#REF!,$R$3),"-")</f>
        <v>-</v>
      </c>
      <c r="N948" s="170" t="str">
        <f>IFERROR(SUMIFS(#REF!,#REF!,$I948,#REF!,"&lt;="&amp;$R$2,#REF!,"&gt;="&amp;$S$2)/SUMIFS(#REF!,#REF!,$I948,#REF!,"&lt;="&amp;$R$2,#REF!,"&gt;="&amp;$S$2),"-")</f>
        <v>-</v>
      </c>
      <c r="O948" s="142"/>
      <c r="P948" s="140"/>
    </row>
    <row r="949" spans="1:16">
      <c r="A949" s="138"/>
      <c r="B949" s="142"/>
      <c r="C949" s="182" t="s">
        <v>1671</v>
      </c>
      <c r="D949" s="166" t="s">
        <v>26</v>
      </c>
      <c r="E949" s="166" t="s">
        <v>1672</v>
      </c>
      <c r="F949" s="185" t="s">
        <v>1780</v>
      </c>
      <c r="G949" s="186" t="s">
        <v>1780</v>
      </c>
      <c r="H949" s="186" t="s">
        <v>1780</v>
      </c>
      <c r="I949" s="186" t="s">
        <v>1780</v>
      </c>
      <c r="J949" s="168">
        <v>0.9</v>
      </c>
      <c r="K949" s="169" t="str">
        <f>IFERROR(SUMIFS(#REF!,#REF!,$I949,#REF!,$R$2)/SUMIFS(#REF!,#REF!,$I949,#REF!,$R$2),"-")</f>
        <v>-</v>
      </c>
      <c r="L949" s="169" t="str">
        <f>IFERROR(SUMIFS(#REF!,#REF!,$I949,#REF!,$R$7)/SUMIFS(#REF!,#REF!,$I949,#REF!,$R$7),"-")</f>
        <v>-</v>
      </c>
      <c r="M949" s="170" t="str">
        <f>IFERROR(SUMIFS(#REF!,#REF!,$I949,#REF!,$R$3)/SUMIFS(#REF!,#REF!,$I949,#REF!,$R$3),"-")</f>
        <v>-</v>
      </c>
      <c r="N949" s="170" t="str">
        <f>IFERROR(SUMIFS(#REF!,#REF!,$I949,#REF!,"&lt;="&amp;$R$2,#REF!,"&gt;="&amp;$S$2)/SUMIFS(#REF!,#REF!,$I949,#REF!,"&lt;="&amp;$R$2,#REF!,"&gt;="&amp;$S$2),"-")</f>
        <v>-</v>
      </c>
      <c r="O949" s="142"/>
      <c r="P949" s="140"/>
    </row>
    <row r="950" spans="1:16">
      <c r="A950" s="138"/>
      <c r="B950" s="142"/>
      <c r="C950" s="182" t="s">
        <v>1671</v>
      </c>
      <c r="D950" s="166" t="s">
        <v>26</v>
      </c>
      <c r="E950" s="166" t="s">
        <v>1672</v>
      </c>
      <c r="F950" s="185" t="s">
        <v>1782</v>
      </c>
      <c r="G950" s="186" t="s">
        <v>1782</v>
      </c>
      <c r="H950" s="186" t="s">
        <v>1782</v>
      </c>
      <c r="I950" s="186" t="s">
        <v>1782</v>
      </c>
      <c r="J950" s="168">
        <v>0.9</v>
      </c>
      <c r="K950" s="169" t="str">
        <f>IFERROR(SUMIFS(#REF!,#REF!,$I950,#REF!,$R$2)/SUMIFS(#REF!,#REF!,$I950,#REF!,$R$2),"-")</f>
        <v>-</v>
      </c>
      <c r="L950" s="169" t="str">
        <f>IFERROR(SUMIFS(#REF!,#REF!,$I950,#REF!,$R$7)/SUMIFS(#REF!,#REF!,$I950,#REF!,$R$7),"-")</f>
        <v>-</v>
      </c>
      <c r="M950" s="170" t="str">
        <f>IFERROR(SUMIFS(#REF!,#REF!,$I950,#REF!,$R$3)/SUMIFS(#REF!,#REF!,$I950,#REF!,$R$3),"-")</f>
        <v>-</v>
      </c>
      <c r="N950" s="170" t="str">
        <f>IFERROR(SUMIFS(#REF!,#REF!,$I950,#REF!,"&lt;="&amp;$R$2,#REF!,"&gt;="&amp;$S$2)/SUMIFS(#REF!,#REF!,$I950,#REF!,"&lt;="&amp;$R$2,#REF!,"&gt;="&amp;$S$2),"-")</f>
        <v>-</v>
      </c>
      <c r="O950" s="142"/>
      <c r="P950" s="140"/>
    </row>
    <row r="951" spans="1:16">
      <c r="A951" s="138"/>
      <c r="B951" s="142"/>
      <c r="C951" s="182" t="s">
        <v>1671</v>
      </c>
      <c r="D951" s="166" t="s">
        <v>26</v>
      </c>
      <c r="E951" s="166" t="s">
        <v>1672</v>
      </c>
      <c r="F951" s="185" t="s">
        <v>1784</v>
      </c>
      <c r="G951" s="186" t="s">
        <v>1784</v>
      </c>
      <c r="H951" s="186" t="s">
        <v>1784</v>
      </c>
      <c r="I951" s="186" t="s">
        <v>1784</v>
      </c>
      <c r="J951" s="168">
        <v>0.9</v>
      </c>
      <c r="K951" s="169" t="str">
        <f>IFERROR(SUMIFS(#REF!,#REF!,$I951,#REF!,$R$2)/SUMIFS(#REF!,#REF!,$I951,#REF!,$R$2),"-")</f>
        <v>-</v>
      </c>
      <c r="L951" s="169" t="str">
        <f>IFERROR(SUMIFS(#REF!,#REF!,$I951,#REF!,$R$7)/SUMIFS(#REF!,#REF!,$I951,#REF!,$R$7),"-")</f>
        <v>-</v>
      </c>
      <c r="M951" s="170" t="str">
        <f>IFERROR(SUMIFS(#REF!,#REF!,$I951,#REF!,$R$3)/SUMIFS(#REF!,#REF!,$I951,#REF!,$R$3),"-")</f>
        <v>-</v>
      </c>
      <c r="N951" s="170" t="str">
        <f>IFERROR(SUMIFS(#REF!,#REF!,$I951,#REF!,"&lt;="&amp;$R$2,#REF!,"&gt;="&amp;$S$2)/SUMIFS(#REF!,#REF!,$I951,#REF!,"&lt;="&amp;$R$2,#REF!,"&gt;="&amp;$S$2),"-")</f>
        <v>-</v>
      </c>
      <c r="O951" s="142"/>
      <c r="P951" s="140"/>
    </row>
    <row r="952" spans="1:16">
      <c r="A952" s="138"/>
      <c r="B952" s="142"/>
      <c r="C952" s="182" t="s">
        <v>1671</v>
      </c>
      <c r="D952" s="166" t="s">
        <v>26</v>
      </c>
      <c r="E952" s="166" t="s">
        <v>1672</v>
      </c>
      <c r="F952" s="193" t="s">
        <v>1785</v>
      </c>
      <c r="G952" s="194" t="s">
        <v>1785</v>
      </c>
      <c r="H952" s="194" t="s">
        <v>1785</v>
      </c>
      <c r="I952" s="194" t="s">
        <v>1785</v>
      </c>
      <c r="J952" s="168">
        <v>0.9</v>
      </c>
      <c r="K952" s="169" t="str">
        <f>IFERROR(SUMIFS(#REF!,#REF!,$I952,#REF!,$R$2)/SUMIFS(#REF!,#REF!,$I952,#REF!,$R$2),"-")</f>
        <v>-</v>
      </c>
      <c r="L952" s="169" t="str">
        <f>IFERROR(SUMIFS(#REF!,#REF!,$I952,#REF!,$R$7)/SUMIFS(#REF!,#REF!,$I952,#REF!,$R$7),"-")</f>
        <v>-</v>
      </c>
      <c r="M952" s="170" t="str">
        <f>IFERROR(SUMIFS(#REF!,#REF!,$I952,#REF!,$R$3)/SUMIFS(#REF!,#REF!,$I952,#REF!,$R$3),"-")</f>
        <v>-</v>
      </c>
      <c r="N952" s="170" t="str">
        <f>IFERROR(SUMIFS(#REF!,#REF!,$I952,#REF!,"&lt;="&amp;$R$2,#REF!,"&gt;="&amp;$S$2)/SUMIFS(#REF!,#REF!,$I952,#REF!,"&lt;="&amp;$R$2,#REF!,"&gt;="&amp;$S$2),"-")</f>
        <v>-</v>
      </c>
      <c r="O952" s="142"/>
      <c r="P952" s="140"/>
    </row>
    <row r="953" spans="1:16">
      <c r="A953" s="138"/>
      <c r="B953" s="142"/>
      <c r="C953" s="182" t="s">
        <v>1671</v>
      </c>
      <c r="D953" s="166" t="s">
        <v>26</v>
      </c>
      <c r="E953" s="166" t="s">
        <v>1672</v>
      </c>
      <c r="F953" s="183" t="s">
        <v>1787</v>
      </c>
      <c r="G953" s="184" t="s">
        <v>1787</v>
      </c>
      <c r="H953" s="184" t="s">
        <v>1787</v>
      </c>
      <c r="I953" s="184" t="s">
        <v>1787</v>
      </c>
      <c r="J953" s="168">
        <v>0.9</v>
      </c>
      <c r="K953" s="169" t="str">
        <f>IFERROR(SUMIFS(#REF!,#REF!,$I953,#REF!,$R$2)/SUMIFS(#REF!,#REF!,$I953,#REF!,$R$2),"-")</f>
        <v>-</v>
      </c>
      <c r="L953" s="169" t="str">
        <f>IFERROR(SUMIFS(#REF!,#REF!,$I953,#REF!,$R$7)/SUMIFS(#REF!,#REF!,$I953,#REF!,$R$7),"-")</f>
        <v>-</v>
      </c>
      <c r="M953" s="170" t="str">
        <f>IFERROR(SUMIFS(#REF!,#REF!,$I953,#REF!,$R$3)/SUMIFS(#REF!,#REF!,$I953,#REF!,$R$3),"-")</f>
        <v>-</v>
      </c>
      <c r="N953" s="170" t="str">
        <f>IFERROR(SUMIFS(#REF!,#REF!,$I953,#REF!,"&lt;="&amp;$R$2,#REF!,"&gt;="&amp;$S$2)/SUMIFS(#REF!,#REF!,$I953,#REF!,"&lt;="&amp;$R$2,#REF!,"&gt;="&amp;$S$2),"-")</f>
        <v>-</v>
      </c>
      <c r="O953" s="142"/>
      <c r="P953" s="140"/>
    </row>
    <row r="954" spans="1:16">
      <c r="A954" s="138"/>
      <c r="B954" s="142"/>
      <c r="C954" s="182" t="s">
        <v>1671</v>
      </c>
      <c r="D954" s="166" t="s">
        <v>26</v>
      </c>
      <c r="E954" s="166" t="s">
        <v>1672</v>
      </c>
      <c r="F954" s="183" t="s">
        <v>1789</v>
      </c>
      <c r="G954" s="184" t="s">
        <v>1789</v>
      </c>
      <c r="H954" s="184" t="s">
        <v>1789</v>
      </c>
      <c r="I954" s="184" t="s">
        <v>1789</v>
      </c>
      <c r="J954" s="168">
        <v>0.9</v>
      </c>
      <c r="K954" s="169" t="str">
        <f>IFERROR(SUMIFS(#REF!,#REF!,$I954,#REF!,$R$2)/SUMIFS(#REF!,#REF!,$I954,#REF!,$R$2),"-")</f>
        <v>-</v>
      </c>
      <c r="L954" s="169" t="str">
        <f>IFERROR(SUMIFS(#REF!,#REF!,$I954,#REF!,$R$7)/SUMIFS(#REF!,#REF!,$I954,#REF!,$R$7),"-")</f>
        <v>-</v>
      </c>
      <c r="M954" s="170" t="str">
        <f>IFERROR(SUMIFS(#REF!,#REF!,$I954,#REF!,$R$3)/SUMIFS(#REF!,#REF!,$I954,#REF!,$R$3),"-")</f>
        <v>-</v>
      </c>
      <c r="N954" s="170" t="str">
        <f>IFERROR(SUMIFS(#REF!,#REF!,$I954,#REF!,"&lt;="&amp;$R$2,#REF!,"&gt;="&amp;$S$2)/SUMIFS(#REF!,#REF!,$I954,#REF!,"&lt;="&amp;$R$2,#REF!,"&gt;="&amp;$S$2),"-")</f>
        <v>-</v>
      </c>
      <c r="O954" s="142"/>
      <c r="P954" s="140"/>
    </row>
    <row r="955" spans="1:16">
      <c r="A955" s="138"/>
      <c r="B955" s="142"/>
      <c r="C955" s="182" t="s">
        <v>1671</v>
      </c>
      <c r="D955" s="166" t="s">
        <v>26</v>
      </c>
      <c r="E955" s="166" t="s">
        <v>1672</v>
      </c>
      <c r="F955" s="183" t="s">
        <v>1791</v>
      </c>
      <c r="G955" s="184" t="s">
        <v>1791</v>
      </c>
      <c r="H955" s="184" t="s">
        <v>1791</v>
      </c>
      <c r="I955" s="184" t="s">
        <v>1791</v>
      </c>
      <c r="J955" s="168">
        <v>0.9</v>
      </c>
      <c r="K955" s="169" t="str">
        <f>IFERROR(SUMIFS(#REF!,#REF!,$I955,#REF!,$R$2)/SUMIFS(#REF!,#REF!,$I955,#REF!,$R$2),"-")</f>
        <v>-</v>
      </c>
      <c r="L955" s="169" t="str">
        <f>IFERROR(SUMIFS(#REF!,#REF!,$I955,#REF!,$R$7)/SUMIFS(#REF!,#REF!,$I955,#REF!,$R$7),"-")</f>
        <v>-</v>
      </c>
      <c r="M955" s="170" t="str">
        <f>IFERROR(SUMIFS(#REF!,#REF!,$I955,#REF!,$R$3)/SUMIFS(#REF!,#REF!,$I955,#REF!,$R$3),"-")</f>
        <v>-</v>
      </c>
      <c r="N955" s="170" t="str">
        <f>IFERROR(SUMIFS(#REF!,#REF!,$I955,#REF!,"&lt;="&amp;$R$2,#REF!,"&gt;="&amp;$S$2)/SUMIFS(#REF!,#REF!,$I955,#REF!,"&lt;="&amp;$R$2,#REF!,"&gt;="&amp;$S$2),"-")</f>
        <v>-</v>
      </c>
      <c r="O955" s="142"/>
      <c r="P955" s="140"/>
    </row>
    <row r="956" spans="1:16">
      <c r="A956" s="138"/>
      <c r="B956" s="142"/>
      <c r="C956" s="182" t="s">
        <v>1671</v>
      </c>
      <c r="D956" s="166" t="s">
        <v>26</v>
      </c>
      <c r="E956" s="166" t="s">
        <v>1672</v>
      </c>
      <c r="F956" s="185" t="s">
        <v>1793</v>
      </c>
      <c r="G956" s="186" t="s">
        <v>1793</v>
      </c>
      <c r="H956" s="186" t="s">
        <v>1793</v>
      </c>
      <c r="I956" s="186" t="s">
        <v>1793</v>
      </c>
      <c r="J956" s="168">
        <v>0.9</v>
      </c>
      <c r="K956" s="169" t="str">
        <f>IFERROR(SUMIFS(#REF!,#REF!,$I956,#REF!,$R$2)/SUMIFS(#REF!,#REF!,$I956,#REF!,$R$2),"-")</f>
        <v>-</v>
      </c>
      <c r="L956" s="169" t="str">
        <f>IFERROR(SUMIFS(#REF!,#REF!,$I956,#REF!,$R$7)/SUMIFS(#REF!,#REF!,$I956,#REF!,$R$7),"-")</f>
        <v>-</v>
      </c>
      <c r="M956" s="170" t="str">
        <f>IFERROR(SUMIFS(#REF!,#REF!,$I956,#REF!,$R$3)/SUMIFS(#REF!,#REF!,$I956,#REF!,$R$3),"-")</f>
        <v>-</v>
      </c>
      <c r="N956" s="170" t="str">
        <f>IFERROR(SUMIFS(#REF!,#REF!,$I956,#REF!,"&lt;="&amp;$R$2,#REF!,"&gt;="&amp;$S$2)/SUMIFS(#REF!,#REF!,$I956,#REF!,"&lt;="&amp;$R$2,#REF!,"&gt;="&amp;$S$2),"-")</f>
        <v>-</v>
      </c>
      <c r="O956" s="142"/>
      <c r="P956" s="140"/>
    </row>
    <row r="957" spans="1:16">
      <c r="A957" s="138"/>
      <c r="B957" s="142"/>
      <c r="C957" s="182" t="s">
        <v>1671</v>
      </c>
      <c r="D957" s="166" t="s">
        <v>26</v>
      </c>
      <c r="E957" s="166" t="s">
        <v>1672</v>
      </c>
      <c r="F957" s="185" t="s">
        <v>1795</v>
      </c>
      <c r="G957" s="186" t="s">
        <v>1795</v>
      </c>
      <c r="H957" s="186" t="s">
        <v>1795</v>
      </c>
      <c r="I957" s="186" t="s">
        <v>1795</v>
      </c>
      <c r="J957" s="168">
        <v>0.9</v>
      </c>
      <c r="K957" s="169" t="str">
        <f>IFERROR(SUMIFS(#REF!,#REF!,$I957,#REF!,$R$2)/SUMIFS(#REF!,#REF!,$I957,#REF!,$R$2),"-")</f>
        <v>-</v>
      </c>
      <c r="L957" s="169" t="str">
        <f>IFERROR(SUMIFS(#REF!,#REF!,$I957,#REF!,$R$7)/SUMIFS(#REF!,#REF!,$I957,#REF!,$R$7),"-")</f>
        <v>-</v>
      </c>
      <c r="M957" s="170" t="str">
        <f>IFERROR(SUMIFS(#REF!,#REF!,$I957,#REF!,$R$3)/SUMIFS(#REF!,#REF!,$I957,#REF!,$R$3),"-")</f>
        <v>-</v>
      </c>
      <c r="N957" s="170" t="str">
        <f>IFERROR(SUMIFS(#REF!,#REF!,$I957,#REF!,"&lt;="&amp;$R$2,#REF!,"&gt;="&amp;$S$2)/SUMIFS(#REF!,#REF!,$I957,#REF!,"&lt;="&amp;$R$2,#REF!,"&gt;="&amp;$S$2),"-")</f>
        <v>-</v>
      </c>
      <c r="O957" s="142"/>
      <c r="P957" s="140"/>
    </row>
    <row r="958" spans="1:16">
      <c r="A958" s="138"/>
      <c r="B958" s="142"/>
      <c r="C958" s="182" t="s">
        <v>1671</v>
      </c>
      <c r="D958" s="166" t="s">
        <v>26</v>
      </c>
      <c r="E958" s="166" t="s">
        <v>1672</v>
      </c>
      <c r="F958" s="185" t="s">
        <v>1797</v>
      </c>
      <c r="G958" s="186" t="s">
        <v>1797</v>
      </c>
      <c r="H958" s="186" t="s">
        <v>1797</v>
      </c>
      <c r="I958" s="186" t="s">
        <v>1797</v>
      </c>
      <c r="J958" s="168">
        <v>0.9</v>
      </c>
      <c r="K958" s="169" t="str">
        <f>IFERROR(SUMIFS(#REF!,#REF!,$I958,#REF!,$R$2)/SUMIFS(#REF!,#REF!,$I958,#REF!,$R$2),"-")</f>
        <v>-</v>
      </c>
      <c r="L958" s="169" t="str">
        <f>IFERROR(SUMIFS(#REF!,#REF!,$I958,#REF!,$R$7)/SUMIFS(#REF!,#REF!,$I958,#REF!,$R$7),"-")</f>
        <v>-</v>
      </c>
      <c r="M958" s="170" t="str">
        <f>IFERROR(SUMIFS(#REF!,#REF!,$I958,#REF!,$R$3)/SUMIFS(#REF!,#REF!,$I958,#REF!,$R$3),"-")</f>
        <v>-</v>
      </c>
      <c r="N958" s="170" t="str">
        <f>IFERROR(SUMIFS(#REF!,#REF!,$I958,#REF!,"&lt;="&amp;$R$2,#REF!,"&gt;="&amp;$S$2)/SUMIFS(#REF!,#REF!,$I958,#REF!,"&lt;="&amp;$R$2,#REF!,"&gt;="&amp;$S$2),"-")</f>
        <v>-</v>
      </c>
      <c r="O958" s="142"/>
      <c r="P958" s="140"/>
    </row>
    <row r="959" spans="1:16">
      <c r="A959" s="138"/>
      <c r="B959" s="142"/>
      <c r="C959" s="182" t="s">
        <v>1671</v>
      </c>
      <c r="D959" s="166" t="s">
        <v>26</v>
      </c>
      <c r="E959" s="166" t="s">
        <v>1672</v>
      </c>
      <c r="F959" s="185" t="s">
        <v>1799</v>
      </c>
      <c r="G959" s="186" t="s">
        <v>1799</v>
      </c>
      <c r="H959" s="186" t="s">
        <v>1799</v>
      </c>
      <c r="I959" s="186" t="s">
        <v>1799</v>
      </c>
      <c r="J959" s="168">
        <v>0.9</v>
      </c>
      <c r="K959" s="169" t="str">
        <f>IFERROR(SUMIFS(#REF!,#REF!,$I959,#REF!,$R$2)/SUMIFS(#REF!,#REF!,$I959,#REF!,$R$2),"-")</f>
        <v>-</v>
      </c>
      <c r="L959" s="169" t="str">
        <f>IFERROR(SUMIFS(#REF!,#REF!,$I959,#REF!,$R$7)/SUMIFS(#REF!,#REF!,$I959,#REF!,$R$7),"-")</f>
        <v>-</v>
      </c>
      <c r="M959" s="170" t="str">
        <f>IFERROR(SUMIFS(#REF!,#REF!,$I959,#REF!,$R$3)/SUMIFS(#REF!,#REF!,$I959,#REF!,$R$3),"-")</f>
        <v>-</v>
      </c>
      <c r="N959" s="170" t="str">
        <f>IFERROR(SUMIFS(#REF!,#REF!,$I959,#REF!,"&lt;="&amp;$R$2,#REF!,"&gt;="&amp;$S$2)/SUMIFS(#REF!,#REF!,$I959,#REF!,"&lt;="&amp;$R$2,#REF!,"&gt;="&amp;$S$2),"-")</f>
        <v>-</v>
      </c>
      <c r="O959" s="142"/>
      <c r="P959" s="140"/>
    </row>
    <row r="960" spans="1:16">
      <c r="A960" s="138"/>
      <c r="B960" s="142"/>
      <c r="C960" s="182" t="s">
        <v>1671</v>
      </c>
      <c r="D960" s="166" t="s">
        <v>26</v>
      </c>
      <c r="E960" s="166" t="s">
        <v>1672</v>
      </c>
      <c r="F960" s="185" t="s">
        <v>1801</v>
      </c>
      <c r="G960" s="186" t="s">
        <v>1801</v>
      </c>
      <c r="H960" s="186" t="s">
        <v>1801</v>
      </c>
      <c r="I960" s="186" t="s">
        <v>1801</v>
      </c>
      <c r="J960" s="168">
        <v>0.9</v>
      </c>
      <c r="K960" s="169" t="str">
        <f>IFERROR(SUMIFS(#REF!,#REF!,$I960,#REF!,$R$2)/SUMIFS(#REF!,#REF!,$I960,#REF!,$R$2),"-")</f>
        <v>-</v>
      </c>
      <c r="L960" s="169" t="str">
        <f>IFERROR(SUMIFS(#REF!,#REF!,$I960,#REF!,$R$7)/SUMIFS(#REF!,#REF!,$I960,#REF!,$R$7),"-")</f>
        <v>-</v>
      </c>
      <c r="M960" s="170" t="str">
        <f>IFERROR(SUMIFS(#REF!,#REF!,$I960,#REF!,$R$3)/SUMIFS(#REF!,#REF!,$I960,#REF!,$R$3),"-")</f>
        <v>-</v>
      </c>
      <c r="N960" s="170" t="str">
        <f>IFERROR(SUMIFS(#REF!,#REF!,$I960,#REF!,"&lt;="&amp;$R$2,#REF!,"&gt;="&amp;$S$2)/SUMIFS(#REF!,#REF!,$I960,#REF!,"&lt;="&amp;$R$2,#REF!,"&gt;="&amp;$S$2),"-")</f>
        <v>-</v>
      </c>
      <c r="O960" s="142"/>
      <c r="P960" s="140"/>
    </row>
    <row r="961" spans="1:16">
      <c r="A961" s="138"/>
      <c r="B961" s="142"/>
      <c r="C961" s="182" t="s">
        <v>1671</v>
      </c>
      <c r="D961" s="166" t="s">
        <v>26</v>
      </c>
      <c r="E961" s="166" t="s">
        <v>1672</v>
      </c>
      <c r="F961" s="185" t="s">
        <v>1803</v>
      </c>
      <c r="G961" s="186" t="s">
        <v>1803</v>
      </c>
      <c r="H961" s="186" t="s">
        <v>1803</v>
      </c>
      <c r="I961" s="186" t="s">
        <v>1803</v>
      </c>
      <c r="J961" s="168">
        <v>0.9</v>
      </c>
      <c r="K961" s="169" t="str">
        <f>IFERROR(SUMIFS(#REF!,#REF!,$I961,#REF!,$R$2)/SUMIFS(#REF!,#REF!,$I961,#REF!,$R$2),"-")</f>
        <v>-</v>
      </c>
      <c r="L961" s="169" t="str">
        <f>IFERROR(SUMIFS(#REF!,#REF!,$I961,#REF!,$R$7)/SUMIFS(#REF!,#REF!,$I961,#REF!,$R$7),"-")</f>
        <v>-</v>
      </c>
      <c r="M961" s="170" t="str">
        <f>IFERROR(SUMIFS(#REF!,#REF!,$I961,#REF!,$R$3)/SUMIFS(#REF!,#REF!,$I961,#REF!,$R$3),"-")</f>
        <v>-</v>
      </c>
      <c r="N961" s="170" t="str">
        <f>IFERROR(SUMIFS(#REF!,#REF!,$I961,#REF!,"&lt;="&amp;$R$2,#REF!,"&gt;="&amp;$S$2)/SUMIFS(#REF!,#REF!,$I961,#REF!,"&lt;="&amp;$R$2,#REF!,"&gt;="&amp;$S$2),"-")</f>
        <v>-</v>
      </c>
      <c r="O961" s="142"/>
      <c r="P961" s="140"/>
    </row>
    <row r="962" spans="1:16">
      <c r="A962" s="138"/>
      <c r="B962" s="142"/>
      <c r="C962" s="182" t="s">
        <v>1671</v>
      </c>
      <c r="D962" s="166" t="s">
        <v>26</v>
      </c>
      <c r="E962" s="166" t="s">
        <v>1672</v>
      </c>
      <c r="F962" s="185" t="s">
        <v>1805</v>
      </c>
      <c r="G962" s="186" t="s">
        <v>1805</v>
      </c>
      <c r="H962" s="186" t="s">
        <v>1805</v>
      </c>
      <c r="I962" s="186" t="s">
        <v>1805</v>
      </c>
      <c r="J962" s="168">
        <v>0.9</v>
      </c>
      <c r="K962" s="169" t="str">
        <f>IFERROR(SUMIFS(#REF!,#REF!,$I962,#REF!,$R$2)/SUMIFS(#REF!,#REF!,$I962,#REF!,$R$2),"-")</f>
        <v>-</v>
      </c>
      <c r="L962" s="169" t="str">
        <f>IFERROR(SUMIFS(#REF!,#REF!,$I962,#REF!,$R$7)/SUMIFS(#REF!,#REF!,$I962,#REF!,$R$7),"-")</f>
        <v>-</v>
      </c>
      <c r="M962" s="170" t="str">
        <f>IFERROR(SUMIFS(#REF!,#REF!,$I962,#REF!,$R$3)/SUMIFS(#REF!,#REF!,$I962,#REF!,$R$3),"-")</f>
        <v>-</v>
      </c>
      <c r="N962" s="170" t="str">
        <f>IFERROR(SUMIFS(#REF!,#REF!,$I962,#REF!,"&lt;="&amp;$R$2,#REF!,"&gt;="&amp;$S$2)/SUMIFS(#REF!,#REF!,$I962,#REF!,"&lt;="&amp;$R$2,#REF!,"&gt;="&amp;$S$2),"-")</f>
        <v>-</v>
      </c>
      <c r="O962" s="142"/>
      <c r="P962" s="140"/>
    </row>
    <row r="963" spans="1:16">
      <c r="A963" s="138"/>
      <c r="B963" s="142"/>
      <c r="C963" s="182" t="s">
        <v>1671</v>
      </c>
      <c r="D963" s="166" t="s">
        <v>26</v>
      </c>
      <c r="E963" s="166" t="s">
        <v>1672</v>
      </c>
      <c r="F963" s="185" t="s">
        <v>1807</v>
      </c>
      <c r="G963" s="186" t="s">
        <v>1807</v>
      </c>
      <c r="H963" s="186" t="s">
        <v>1807</v>
      </c>
      <c r="I963" s="186" t="s">
        <v>1807</v>
      </c>
      <c r="J963" s="168">
        <v>0.9</v>
      </c>
      <c r="K963" s="169" t="str">
        <f>IFERROR(SUMIFS(#REF!,#REF!,$I963,#REF!,$R$2)/SUMIFS(#REF!,#REF!,$I963,#REF!,$R$2),"-")</f>
        <v>-</v>
      </c>
      <c r="L963" s="169" t="str">
        <f>IFERROR(SUMIFS(#REF!,#REF!,$I963,#REF!,$R$7)/SUMIFS(#REF!,#REF!,$I963,#REF!,$R$7),"-")</f>
        <v>-</v>
      </c>
      <c r="M963" s="170" t="str">
        <f>IFERROR(SUMIFS(#REF!,#REF!,$I963,#REF!,$R$3)/SUMIFS(#REF!,#REF!,$I963,#REF!,$R$3),"-")</f>
        <v>-</v>
      </c>
      <c r="N963" s="170" t="str">
        <f>IFERROR(SUMIFS(#REF!,#REF!,$I963,#REF!,"&lt;="&amp;$R$2,#REF!,"&gt;="&amp;$S$2)/SUMIFS(#REF!,#REF!,$I963,#REF!,"&lt;="&amp;$R$2,#REF!,"&gt;="&amp;$S$2),"-")</f>
        <v>-</v>
      </c>
      <c r="O963" s="142"/>
      <c r="P963" s="140"/>
    </row>
    <row r="964" spans="1:16">
      <c r="A964" s="138"/>
      <c r="B964" s="142"/>
      <c r="C964" s="182" t="s">
        <v>1671</v>
      </c>
      <c r="D964" s="166" t="s">
        <v>237</v>
      </c>
      <c r="E964" s="166" t="s">
        <v>1672</v>
      </c>
      <c r="F964" s="185" t="s">
        <v>1809</v>
      </c>
      <c r="G964" s="186" t="s">
        <v>1809</v>
      </c>
      <c r="H964" s="186" t="s">
        <v>1809</v>
      </c>
      <c r="I964" s="186" t="s">
        <v>1809</v>
      </c>
      <c r="J964" s="168">
        <v>0.9</v>
      </c>
      <c r="K964" s="169" t="str">
        <f>IFERROR(SUMIFS(#REF!,#REF!,$I964,#REF!,$R$2)/SUMIFS(#REF!,#REF!,$I964,#REF!,$R$2),"-")</f>
        <v>-</v>
      </c>
      <c r="L964" s="169" t="str">
        <f>IFERROR(SUMIFS(#REF!,#REF!,$I964,#REF!,$R$7)/SUMIFS(#REF!,#REF!,$I964,#REF!,$R$7),"-")</f>
        <v>-</v>
      </c>
      <c r="M964" s="170" t="str">
        <f>IFERROR(SUMIFS(#REF!,#REF!,$I964,#REF!,$R$3)/SUMIFS(#REF!,#REF!,$I964,#REF!,$R$3),"-")</f>
        <v>-</v>
      </c>
      <c r="N964" s="170" t="str">
        <f>IFERROR(SUMIFS(#REF!,#REF!,$I964,#REF!,"&lt;="&amp;$R$2,#REF!,"&gt;="&amp;$S$2)/SUMIFS(#REF!,#REF!,$I964,#REF!,"&lt;="&amp;$R$2,#REF!,"&gt;="&amp;$S$2),"-")</f>
        <v>-</v>
      </c>
      <c r="O964" s="142"/>
      <c r="P964" s="140"/>
    </row>
    <row r="965" spans="1:16">
      <c r="A965" s="138"/>
      <c r="B965" s="142"/>
      <c r="C965" s="182" t="s">
        <v>1671</v>
      </c>
      <c r="D965" s="166" t="s">
        <v>26</v>
      </c>
      <c r="E965" s="166" t="s">
        <v>1672</v>
      </c>
      <c r="F965" s="185" t="s">
        <v>1811</v>
      </c>
      <c r="G965" s="186" t="s">
        <v>1811</v>
      </c>
      <c r="H965" s="186" t="s">
        <v>1811</v>
      </c>
      <c r="I965" s="186" t="s">
        <v>1811</v>
      </c>
      <c r="J965" s="168">
        <v>0.9</v>
      </c>
      <c r="K965" s="169" t="str">
        <f>IFERROR(SUMIFS(#REF!,#REF!,$I965,#REF!,$R$2)/SUMIFS(#REF!,#REF!,$I965,#REF!,$R$2),"-")</f>
        <v>-</v>
      </c>
      <c r="L965" s="169" t="str">
        <f>IFERROR(SUMIFS(#REF!,#REF!,$I965,#REF!,$R$7)/SUMIFS(#REF!,#REF!,$I965,#REF!,$R$7),"-")</f>
        <v>-</v>
      </c>
      <c r="M965" s="170" t="str">
        <f>IFERROR(SUMIFS(#REF!,#REF!,$I965,#REF!,$R$3)/SUMIFS(#REF!,#REF!,$I965,#REF!,$R$3),"-")</f>
        <v>-</v>
      </c>
      <c r="N965" s="170" t="str">
        <f>IFERROR(SUMIFS(#REF!,#REF!,$I965,#REF!,"&lt;="&amp;$R$2,#REF!,"&gt;="&amp;$S$2)/SUMIFS(#REF!,#REF!,$I965,#REF!,"&lt;="&amp;$R$2,#REF!,"&gt;="&amp;$S$2),"-")</f>
        <v>-</v>
      </c>
      <c r="O965" s="142"/>
      <c r="P965" s="140"/>
    </row>
    <row r="966" spans="1:16">
      <c r="A966" s="138"/>
      <c r="B966" s="142"/>
      <c r="C966" s="182" t="s">
        <v>1671</v>
      </c>
      <c r="D966" s="166" t="s">
        <v>26</v>
      </c>
      <c r="E966" s="166" t="s">
        <v>1672</v>
      </c>
      <c r="F966" s="185" t="s">
        <v>1813</v>
      </c>
      <c r="G966" s="186" t="s">
        <v>1813</v>
      </c>
      <c r="H966" s="186" t="s">
        <v>1813</v>
      </c>
      <c r="I966" s="186" t="s">
        <v>1813</v>
      </c>
      <c r="J966" s="168">
        <v>0.9</v>
      </c>
      <c r="K966" s="169" t="str">
        <f>IFERROR(SUMIFS(#REF!,#REF!,$I966,#REF!,$R$2)/SUMIFS(#REF!,#REF!,$I966,#REF!,$R$2),"-")</f>
        <v>-</v>
      </c>
      <c r="L966" s="169" t="str">
        <f>IFERROR(SUMIFS(#REF!,#REF!,$I966,#REF!,$R$7)/SUMIFS(#REF!,#REF!,$I966,#REF!,$R$7),"-")</f>
        <v>-</v>
      </c>
      <c r="M966" s="170" t="str">
        <f>IFERROR(SUMIFS(#REF!,#REF!,$I966,#REF!,$R$3)/SUMIFS(#REF!,#REF!,$I966,#REF!,$R$3),"-")</f>
        <v>-</v>
      </c>
      <c r="N966" s="170" t="str">
        <f>IFERROR(SUMIFS(#REF!,#REF!,$I966,#REF!,"&lt;="&amp;$R$2,#REF!,"&gt;="&amp;$S$2)/SUMIFS(#REF!,#REF!,$I966,#REF!,"&lt;="&amp;$R$2,#REF!,"&gt;="&amp;$S$2),"-")</f>
        <v>-</v>
      </c>
      <c r="O966" s="142"/>
      <c r="P966" s="140"/>
    </row>
    <row r="967" spans="1:16">
      <c r="A967" s="138"/>
      <c r="B967" s="142"/>
      <c r="C967" s="182" t="s">
        <v>1671</v>
      </c>
      <c r="D967" s="166" t="s">
        <v>26</v>
      </c>
      <c r="E967" s="166" t="s">
        <v>1672</v>
      </c>
      <c r="F967" s="187" t="s">
        <v>1815</v>
      </c>
      <c r="G967" s="188" t="s">
        <v>1815</v>
      </c>
      <c r="H967" s="188" t="s">
        <v>1815</v>
      </c>
      <c r="I967" s="188" t="s">
        <v>1815</v>
      </c>
      <c r="J967" s="168">
        <v>0.9</v>
      </c>
      <c r="K967" s="169" t="str">
        <f>IFERROR(SUMIFS(#REF!,#REF!,$I967,#REF!,$R$2)/SUMIFS(#REF!,#REF!,$I967,#REF!,$R$2),"-")</f>
        <v>-</v>
      </c>
      <c r="L967" s="169" t="str">
        <f>IFERROR(SUMIFS(#REF!,#REF!,$I967,#REF!,$R$7)/SUMIFS(#REF!,#REF!,$I967,#REF!,$R$7),"-")</f>
        <v>-</v>
      </c>
      <c r="M967" s="170" t="str">
        <f>IFERROR(SUMIFS(#REF!,#REF!,$I967,#REF!,$R$3)/SUMIFS(#REF!,#REF!,$I967,#REF!,$R$3),"-")</f>
        <v>-</v>
      </c>
      <c r="N967" s="170" t="str">
        <f>IFERROR(SUMIFS(#REF!,#REF!,$I967,#REF!,"&lt;="&amp;$R$2,#REF!,"&gt;="&amp;$S$2)/SUMIFS(#REF!,#REF!,$I967,#REF!,"&lt;="&amp;$R$2,#REF!,"&gt;="&amp;$S$2),"-")</f>
        <v>-</v>
      </c>
      <c r="O967" s="142"/>
      <c r="P967" s="140"/>
    </row>
    <row r="968" spans="1:16">
      <c r="A968" s="138"/>
      <c r="B968" s="142"/>
      <c r="C968" s="182" t="s">
        <v>1671</v>
      </c>
      <c r="D968" s="166" t="s">
        <v>26</v>
      </c>
      <c r="E968" s="166" t="s">
        <v>1672</v>
      </c>
      <c r="F968" s="193" t="s">
        <v>1816</v>
      </c>
      <c r="G968" s="194" t="s">
        <v>1816</v>
      </c>
      <c r="H968" s="194" t="s">
        <v>1816</v>
      </c>
      <c r="I968" s="194" t="s">
        <v>1816</v>
      </c>
      <c r="J968" s="168">
        <v>0.9</v>
      </c>
      <c r="K968" s="169" t="str">
        <f>IFERROR(SUMIFS(#REF!,#REF!,$I968,#REF!,$R$2)/SUMIFS(#REF!,#REF!,$I968,#REF!,$R$2),"-")</f>
        <v>-</v>
      </c>
      <c r="L968" s="169" t="str">
        <f>IFERROR(SUMIFS(#REF!,#REF!,$I968,#REF!,$R$7)/SUMIFS(#REF!,#REF!,$I968,#REF!,$R$7),"-")</f>
        <v>-</v>
      </c>
      <c r="M968" s="170" t="str">
        <f>IFERROR(SUMIFS(#REF!,#REF!,$I968,#REF!,$R$3)/SUMIFS(#REF!,#REF!,$I968,#REF!,$R$3),"-")</f>
        <v>-</v>
      </c>
      <c r="N968" s="170" t="str">
        <f>IFERROR(SUMIFS(#REF!,#REF!,$I968,#REF!,"&lt;="&amp;$R$2,#REF!,"&gt;="&amp;$S$2)/SUMIFS(#REF!,#REF!,$I968,#REF!,"&lt;="&amp;$R$2,#REF!,"&gt;="&amp;$S$2),"-")</f>
        <v>-</v>
      </c>
      <c r="O968" s="142"/>
      <c r="P968" s="140"/>
    </row>
    <row r="969" spans="1:16">
      <c r="A969" s="138"/>
      <c r="B969" s="142"/>
      <c r="C969" s="182" t="s">
        <v>1671</v>
      </c>
      <c r="D969" s="166" t="s">
        <v>26</v>
      </c>
      <c r="E969" s="166" t="s">
        <v>1672</v>
      </c>
      <c r="F969" s="183" t="s">
        <v>1818</v>
      </c>
      <c r="G969" s="184" t="s">
        <v>1818</v>
      </c>
      <c r="H969" s="184" t="s">
        <v>1818</v>
      </c>
      <c r="I969" s="184" t="s">
        <v>1818</v>
      </c>
      <c r="J969" s="168">
        <v>0.9</v>
      </c>
      <c r="K969" s="169" t="str">
        <f>IFERROR(SUMIFS(#REF!,#REF!,$I969,#REF!,$R$2)/SUMIFS(#REF!,#REF!,$I969,#REF!,$R$2),"-")</f>
        <v>-</v>
      </c>
      <c r="L969" s="169" t="str">
        <f>IFERROR(SUMIFS(#REF!,#REF!,$I969,#REF!,$R$7)/SUMIFS(#REF!,#REF!,$I969,#REF!,$R$7),"-")</f>
        <v>-</v>
      </c>
      <c r="M969" s="170" t="str">
        <f>IFERROR(SUMIFS(#REF!,#REF!,$I969,#REF!,$R$3)/SUMIFS(#REF!,#REF!,$I969,#REF!,$R$3),"-")</f>
        <v>-</v>
      </c>
      <c r="N969" s="170" t="str">
        <f>IFERROR(SUMIFS(#REF!,#REF!,$I969,#REF!,"&lt;="&amp;$R$2,#REF!,"&gt;="&amp;$S$2)/SUMIFS(#REF!,#REF!,$I969,#REF!,"&lt;="&amp;$R$2,#REF!,"&gt;="&amp;$S$2),"-")</f>
        <v>-</v>
      </c>
      <c r="O969" s="142"/>
      <c r="P969" s="140"/>
    </row>
    <row r="970" spans="1:16">
      <c r="A970" s="138"/>
      <c r="B970" s="142"/>
      <c r="C970" s="182" t="s">
        <v>1671</v>
      </c>
      <c r="D970" s="166" t="s">
        <v>26</v>
      </c>
      <c r="E970" s="166" t="s">
        <v>1672</v>
      </c>
      <c r="F970" s="183" t="s">
        <v>1820</v>
      </c>
      <c r="G970" s="184" t="s">
        <v>1820</v>
      </c>
      <c r="H970" s="184" t="s">
        <v>1820</v>
      </c>
      <c r="I970" s="184" t="s">
        <v>1820</v>
      </c>
      <c r="J970" s="168">
        <v>0.9</v>
      </c>
      <c r="K970" s="169" t="str">
        <f>IFERROR(SUMIFS(#REF!,#REF!,$I970,#REF!,$R$2)/SUMIFS(#REF!,#REF!,$I970,#REF!,$R$2),"-")</f>
        <v>-</v>
      </c>
      <c r="L970" s="169" t="str">
        <f>IFERROR(SUMIFS(#REF!,#REF!,$I970,#REF!,$R$7)/SUMIFS(#REF!,#REF!,$I970,#REF!,$R$7),"-")</f>
        <v>-</v>
      </c>
      <c r="M970" s="170" t="str">
        <f>IFERROR(SUMIFS(#REF!,#REF!,$I970,#REF!,$R$3)/SUMIFS(#REF!,#REF!,$I970,#REF!,$R$3),"-")</f>
        <v>-</v>
      </c>
      <c r="N970" s="170" t="str">
        <f>IFERROR(SUMIFS(#REF!,#REF!,$I970,#REF!,"&lt;="&amp;$R$2,#REF!,"&gt;="&amp;$S$2)/SUMIFS(#REF!,#REF!,$I970,#REF!,"&lt;="&amp;$R$2,#REF!,"&gt;="&amp;$S$2),"-")</f>
        <v>-</v>
      </c>
      <c r="O970" s="142"/>
      <c r="P970" s="140"/>
    </row>
    <row r="971" spans="1:16">
      <c r="A971" s="138"/>
      <c r="B971" s="142"/>
      <c r="C971" s="182" t="s">
        <v>1671</v>
      </c>
      <c r="D971" s="166" t="s">
        <v>26</v>
      </c>
      <c r="E971" s="166" t="s">
        <v>1672</v>
      </c>
      <c r="F971" s="185" t="s">
        <v>1822</v>
      </c>
      <c r="G971" s="186" t="s">
        <v>1822</v>
      </c>
      <c r="H971" s="186" t="s">
        <v>1822</v>
      </c>
      <c r="I971" s="186" t="s">
        <v>1822</v>
      </c>
      <c r="J971" s="168">
        <v>0.9</v>
      </c>
      <c r="K971" s="169" t="str">
        <f>IFERROR(SUMIFS(#REF!,#REF!,$I971,#REF!,$R$2)/SUMIFS(#REF!,#REF!,$I971,#REF!,$R$2),"-")</f>
        <v>-</v>
      </c>
      <c r="L971" s="169" t="str">
        <f>IFERROR(SUMIFS(#REF!,#REF!,$I971,#REF!,$R$7)/SUMIFS(#REF!,#REF!,$I971,#REF!,$R$7),"-")</f>
        <v>-</v>
      </c>
      <c r="M971" s="170" t="str">
        <f>IFERROR(SUMIFS(#REF!,#REF!,$I971,#REF!,$R$3)/SUMIFS(#REF!,#REF!,$I971,#REF!,$R$3),"-")</f>
        <v>-</v>
      </c>
      <c r="N971" s="170" t="str">
        <f>IFERROR(SUMIFS(#REF!,#REF!,$I971,#REF!,"&lt;="&amp;$R$2,#REF!,"&gt;="&amp;$S$2)/SUMIFS(#REF!,#REF!,$I971,#REF!,"&lt;="&amp;$R$2,#REF!,"&gt;="&amp;$S$2),"-")</f>
        <v>-</v>
      </c>
      <c r="O971" s="142"/>
      <c r="P971" s="140"/>
    </row>
    <row r="972" spans="1:16">
      <c r="A972" s="138"/>
      <c r="B972" s="142"/>
      <c r="C972" s="182" t="s">
        <v>1671</v>
      </c>
      <c r="D972" s="166" t="s">
        <v>26</v>
      </c>
      <c r="E972" s="166" t="s">
        <v>1672</v>
      </c>
      <c r="F972" s="185" t="s">
        <v>1824</v>
      </c>
      <c r="G972" s="186" t="s">
        <v>1824</v>
      </c>
      <c r="H972" s="186" t="s">
        <v>1824</v>
      </c>
      <c r="I972" s="186" t="s">
        <v>1824</v>
      </c>
      <c r="J972" s="168">
        <v>0.9</v>
      </c>
      <c r="K972" s="169" t="str">
        <f>IFERROR(SUMIFS(#REF!,#REF!,$I972,#REF!,$R$2)/SUMIFS(#REF!,#REF!,$I972,#REF!,$R$2),"-")</f>
        <v>-</v>
      </c>
      <c r="L972" s="169" t="str">
        <f>IFERROR(SUMIFS(#REF!,#REF!,$I972,#REF!,$R$7)/SUMIFS(#REF!,#REF!,$I972,#REF!,$R$7),"-")</f>
        <v>-</v>
      </c>
      <c r="M972" s="170" t="str">
        <f>IFERROR(SUMIFS(#REF!,#REF!,$I972,#REF!,$R$3)/SUMIFS(#REF!,#REF!,$I972,#REF!,$R$3),"-")</f>
        <v>-</v>
      </c>
      <c r="N972" s="170" t="str">
        <f>IFERROR(SUMIFS(#REF!,#REF!,$I972,#REF!,"&lt;="&amp;$R$2,#REF!,"&gt;="&amp;$S$2)/SUMIFS(#REF!,#REF!,$I972,#REF!,"&lt;="&amp;$R$2,#REF!,"&gt;="&amp;$S$2),"-")</f>
        <v>-</v>
      </c>
      <c r="O972" s="142"/>
      <c r="P972" s="140"/>
    </row>
    <row r="973" spans="1:16">
      <c r="A973" s="138"/>
      <c r="B973" s="142"/>
      <c r="C973" s="182" t="s">
        <v>1671</v>
      </c>
      <c r="D973" s="166" t="s">
        <v>26</v>
      </c>
      <c r="E973" s="166" t="s">
        <v>1672</v>
      </c>
      <c r="F973" s="185" t="s">
        <v>1826</v>
      </c>
      <c r="G973" s="186" t="s">
        <v>1826</v>
      </c>
      <c r="H973" s="186" t="s">
        <v>1826</v>
      </c>
      <c r="I973" s="186" t="s">
        <v>1826</v>
      </c>
      <c r="J973" s="168">
        <v>0.9</v>
      </c>
      <c r="K973" s="169" t="str">
        <f>IFERROR(SUMIFS(#REF!,#REF!,$I973,#REF!,$R$2)/SUMIFS(#REF!,#REF!,$I973,#REF!,$R$2),"-")</f>
        <v>-</v>
      </c>
      <c r="L973" s="169" t="str">
        <f>IFERROR(SUMIFS(#REF!,#REF!,$I973,#REF!,$R$7)/SUMIFS(#REF!,#REF!,$I973,#REF!,$R$7),"-")</f>
        <v>-</v>
      </c>
      <c r="M973" s="170" t="str">
        <f>IFERROR(SUMIFS(#REF!,#REF!,$I973,#REF!,$R$3)/SUMIFS(#REF!,#REF!,$I973,#REF!,$R$3),"-")</f>
        <v>-</v>
      </c>
      <c r="N973" s="170" t="str">
        <f>IFERROR(SUMIFS(#REF!,#REF!,$I973,#REF!,"&lt;="&amp;$R$2,#REF!,"&gt;="&amp;$S$2)/SUMIFS(#REF!,#REF!,$I973,#REF!,"&lt;="&amp;$R$2,#REF!,"&gt;="&amp;$S$2),"-")</f>
        <v>-</v>
      </c>
      <c r="O973" s="142"/>
      <c r="P973" s="140"/>
    </row>
    <row r="974" spans="1:16">
      <c r="A974" s="138"/>
      <c r="B974" s="142"/>
      <c r="C974" s="182" t="s">
        <v>1671</v>
      </c>
      <c r="D974" s="166" t="s">
        <v>26</v>
      </c>
      <c r="E974" s="166" t="s">
        <v>1672</v>
      </c>
      <c r="F974" s="185" t="s">
        <v>1828</v>
      </c>
      <c r="G974" s="186" t="s">
        <v>1828</v>
      </c>
      <c r="H974" s="186" t="s">
        <v>1828</v>
      </c>
      <c r="I974" s="186" t="s">
        <v>1828</v>
      </c>
      <c r="J974" s="168">
        <v>0.9</v>
      </c>
      <c r="K974" s="169" t="str">
        <f>IFERROR(SUMIFS(#REF!,#REF!,$I974,#REF!,$R$2)/SUMIFS(#REF!,#REF!,$I974,#REF!,$R$2),"-")</f>
        <v>-</v>
      </c>
      <c r="L974" s="169" t="str">
        <f>IFERROR(SUMIFS(#REF!,#REF!,$I974,#REF!,$R$7)/SUMIFS(#REF!,#REF!,$I974,#REF!,$R$7),"-")</f>
        <v>-</v>
      </c>
      <c r="M974" s="170" t="str">
        <f>IFERROR(SUMIFS(#REF!,#REF!,$I974,#REF!,$R$3)/SUMIFS(#REF!,#REF!,$I974,#REF!,$R$3),"-")</f>
        <v>-</v>
      </c>
      <c r="N974" s="170" t="str">
        <f>IFERROR(SUMIFS(#REF!,#REF!,$I974,#REF!,"&lt;="&amp;$R$2,#REF!,"&gt;="&amp;$S$2)/SUMIFS(#REF!,#REF!,$I974,#REF!,"&lt;="&amp;$R$2,#REF!,"&gt;="&amp;$S$2),"-")</f>
        <v>-</v>
      </c>
      <c r="O974" s="142"/>
      <c r="P974" s="140"/>
    </row>
    <row r="975" spans="1:16">
      <c r="A975" s="138"/>
      <c r="B975" s="142"/>
      <c r="C975" s="182" t="s">
        <v>1671</v>
      </c>
      <c r="D975" s="166" t="s">
        <v>237</v>
      </c>
      <c r="E975" s="166" t="s">
        <v>1672</v>
      </c>
      <c r="F975" s="185" t="s">
        <v>1830</v>
      </c>
      <c r="G975" s="186" t="s">
        <v>1830</v>
      </c>
      <c r="H975" s="186" t="s">
        <v>1830</v>
      </c>
      <c r="I975" s="186" t="s">
        <v>1830</v>
      </c>
      <c r="J975" s="168">
        <v>0.9</v>
      </c>
      <c r="K975" s="169" t="str">
        <f>IFERROR(SUMIFS(#REF!,#REF!,$I975,#REF!,$R$2)/SUMIFS(#REF!,#REF!,$I975,#REF!,$R$2),"-")</f>
        <v>-</v>
      </c>
      <c r="L975" s="169" t="str">
        <f>IFERROR(SUMIFS(#REF!,#REF!,$I975,#REF!,$R$7)/SUMIFS(#REF!,#REF!,$I975,#REF!,$R$7),"-")</f>
        <v>-</v>
      </c>
      <c r="M975" s="170" t="str">
        <f>IFERROR(SUMIFS(#REF!,#REF!,$I975,#REF!,$R$3)/SUMIFS(#REF!,#REF!,$I975,#REF!,$R$3),"-")</f>
        <v>-</v>
      </c>
      <c r="N975" s="170" t="str">
        <f>IFERROR(SUMIFS(#REF!,#REF!,$I975,#REF!,"&lt;="&amp;$R$2,#REF!,"&gt;="&amp;$S$2)/SUMIFS(#REF!,#REF!,$I975,#REF!,"&lt;="&amp;$R$2,#REF!,"&gt;="&amp;$S$2),"-")</f>
        <v>-</v>
      </c>
      <c r="O975" s="142"/>
      <c r="P975" s="140"/>
    </row>
    <row r="976" spans="1:16">
      <c r="A976" s="138"/>
      <c r="B976" s="142"/>
      <c r="C976" s="182" t="s">
        <v>1671</v>
      </c>
      <c r="D976" s="166" t="s">
        <v>26</v>
      </c>
      <c r="E976" s="166" t="s">
        <v>1672</v>
      </c>
      <c r="F976" s="185" t="s">
        <v>1832</v>
      </c>
      <c r="G976" s="186" t="s">
        <v>1832</v>
      </c>
      <c r="H976" s="186" t="s">
        <v>1832</v>
      </c>
      <c r="I976" s="186" t="s">
        <v>1832</v>
      </c>
      <c r="J976" s="168">
        <v>0.9</v>
      </c>
      <c r="K976" s="169" t="str">
        <f>IFERROR(SUMIFS(#REF!,#REF!,$I976,#REF!,$R$2)/SUMIFS(#REF!,#REF!,$I976,#REF!,$R$2),"-")</f>
        <v>-</v>
      </c>
      <c r="L976" s="169" t="str">
        <f>IFERROR(SUMIFS(#REF!,#REF!,$I976,#REF!,$R$7)/SUMIFS(#REF!,#REF!,$I976,#REF!,$R$7),"-")</f>
        <v>-</v>
      </c>
      <c r="M976" s="170" t="str">
        <f>IFERROR(SUMIFS(#REF!,#REF!,$I976,#REF!,$R$3)/SUMIFS(#REF!,#REF!,$I976,#REF!,$R$3),"-")</f>
        <v>-</v>
      </c>
      <c r="N976" s="170" t="str">
        <f>IFERROR(SUMIFS(#REF!,#REF!,$I976,#REF!,"&lt;="&amp;$R$2,#REF!,"&gt;="&amp;$S$2)/SUMIFS(#REF!,#REF!,$I976,#REF!,"&lt;="&amp;$R$2,#REF!,"&gt;="&amp;$S$2),"-")</f>
        <v>-</v>
      </c>
      <c r="O976" s="142"/>
      <c r="P976" s="140"/>
    </row>
    <row r="977" spans="1:16">
      <c r="A977" s="138"/>
      <c r="B977" s="142"/>
      <c r="C977" s="182" t="s">
        <v>1671</v>
      </c>
      <c r="D977" s="166" t="s">
        <v>26</v>
      </c>
      <c r="E977" s="166" t="s">
        <v>1672</v>
      </c>
      <c r="F977" s="185" t="s">
        <v>1834</v>
      </c>
      <c r="G977" s="186" t="s">
        <v>1834</v>
      </c>
      <c r="H977" s="186" t="s">
        <v>1834</v>
      </c>
      <c r="I977" s="186" t="s">
        <v>1834</v>
      </c>
      <c r="J977" s="168">
        <v>0.9</v>
      </c>
      <c r="K977" s="169" t="str">
        <f>IFERROR(SUMIFS(#REF!,#REF!,$I977,#REF!,$R$2)/SUMIFS(#REF!,#REF!,$I977,#REF!,$R$2),"-")</f>
        <v>-</v>
      </c>
      <c r="L977" s="169" t="str">
        <f>IFERROR(SUMIFS(#REF!,#REF!,$I977,#REF!,$R$7)/SUMIFS(#REF!,#REF!,$I977,#REF!,$R$7),"-")</f>
        <v>-</v>
      </c>
      <c r="M977" s="170" t="str">
        <f>IFERROR(SUMIFS(#REF!,#REF!,$I977,#REF!,$R$3)/SUMIFS(#REF!,#REF!,$I977,#REF!,$R$3),"-")</f>
        <v>-</v>
      </c>
      <c r="N977" s="170" t="str">
        <f>IFERROR(SUMIFS(#REF!,#REF!,$I977,#REF!,"&lt;="&amp;$R$2,#REF!,"&gt;="&amp;$S$2)/SUMIFS(#REF!,#REF!,$I977,#REF!,"&lt;="&amp;$R$2,#REF!,"&gt;="&amp;$S$2),"-")</f>
        <v>-</v>
      </c>
      <c r="O977" s="142"/>
      <c r="P977" s="140"/>
    </row>
    <row r="978" spans="1:16">
      <c r="A978" s="138"/>
      <c r="B978" s="142"/>
      <c r="C978" s="182" t="s">
        <v>1671</v>
      </c>
      <c r="D978" s="166" t="s">
        <v>26</v>
      </c>
      <c r="E978" s="166" t="s">
        <v>1672</v>
      </c>
      <c r="F978" s="185" t="s">
        <v>1836</v>
      </c>
      <c r="G978" s="186" t="s">
        <v>1836</v>
      </c>
      <c r="H978" s="186" t="s">
        <v>1836</v>
      </c>
      <c r="I978" s="186" t="s">
        <v>1836</v>
      </c>
      <c r="J978" s="168">
        <v>0.9</v>
      </c>
      <c r="K978" s="169" t="str">
        <f>IFERROR(SUMIFS(#REF!,#REF!,$I978,#REF!,$R$2)/SUMIFS(#REF!,#REF!,$I978,#REF!,$R$2),"-")</f>
        <v>-</v>
      </c>
      <c r="L978" s="169" t="str">
        <f>IFERROR(SUMIFS(#REF!,#REF!,$I978,#REF!,$R$7)/SUMIFS(#REF!,#REF!,$I978,#REF!,$R$7),"-")</f>
        <v>-</v>
      </c>
      <c r="M978" s="170" t="str">
        <f>IFERROR(SUMIFS(#REF!,#REF!,$I978,#REF!,$R$3)/SUMIFS(#REF!,#REF!,$I978,#REF!,$R$3),"-")</f>
        <v>-</v>
      </c>
      <c r="N978" s="170" t="str">
        <f>IFERROR(SUMIFS(#REF!,#REF!,$I978,#REF!,"&lt;="&amp;$R$2,#REF!,"&gt;="&amp;$S$2)/SUMIFS(#REF!,#REF!,$I978,#REF!,"&lt;="&amp;$R$2,#REF!,"&gt;="&amp;$S$2),"-")</f>
        <v>-</v>
      </c>
      <c r="O978" s="142"/>
      <c r="P978" s="140"/>
    </row>
    <row r="979" spans="1:16">
      <c r="A979" s="138"/>
      <c r="B979" s="142"/>
      <c r="C979" s="182" t="s">
        <v>1671</v>
      </c>
      <c r="D979" s="166" t="s">
        <v>26</v>
      </c>
      <c r="E979" s="166" t="s">
        <v>1672</v>
      </c>
      <c r="F979" s="185" t="s">
        <v>1838</v>
      </c>
      <c r="G979" s="186" t="s">
        <v>1838</v>
      </c>
      <c r="H979" s="186" t="s">
        <v>1838</v>
      </c>
      <c r="I979" s="186" t="s">
        <v>1838</v>
      </c>
      <c r="J979" s="168">
        <v>0.9</v>
      </c>
      <c r="K979" s="169" t="str">
        <f>IFERROR(SUMIFS(#REF!,#REF!,$I979,#REF!,$R$2)/SUMIFS(#REF!,#REF!,$I979,#REF!,$R$2),"-")</f>
        <v>-</v>
      </c>
      <c r="L979" s="169" t="str">
        <f>IFERROR(SUMIFS(#REF!,#REF!,$I979,#REF!,$R$7)/SUMIFS(#REF!,#REF!,$I979,#REF!,$R$7),"-")</f>
        <v>-</v>
      </c>
      <c r="M979" s="170" t="str">
        <f>IFERROR(SUMIFS(#REF!,#REF!,$I979,#REF!,$R$3)/SUMIFS(#REF!,#REF!,$I979,#REF!,$R$3),"-")</f>
        <v>-</v>
      </c>
      <c r="N979" s="170" t="str">
        <f>IFERROR(SUMIFS(#REF!,#REF!,$I979,#REF!,"&lt;="&amp;$R$2,#REF!,"&gt;="&amp;$S$2)/SUMIFS(#REF!,#REF!,$I979,#REF!,"&lt;="&amp;$R$2,#REF!,"&gt;="&amp;$S$2),"-")</f>
        <v>-</v>
      </c>
      <c r="O979" s="142"/>
      <c r="P979" s="140"/>
    </row>
    <row r="980" spans="1:16">
      <c r="A980" s="138"/>
      <c r="B980" s="142"/>
      <c r="C980" s="182" t="s">
        <v>1671</v>
      </c>
      <c r="D980" s="166" t="s">
        <v>26</v>
      </c>
      <c r="E980" s="166" t="s">
        <v>1672</v>
      </c>
      <c r="F980" s="185" t="s">
        <v>1840</v>
      </c>
      <c r="G980" s="186" t="s">
        <v>1840</v>
      </c>
      <c r="H980" s="186" t="s">
        <v>1840</v>
      </c>
      <c r="I980" s="186" t="s">
        <v>1840</v>
      </c>
      <c r="J980" s="168">
        <v>0.9</v>
      </c>
      <c r="K980" s="169" t="str">
        <f>IFERROR(SUMIFS(#REF!,#REF!,$I980,#REF!,$R$2)/SUMIFS(#REF!,#REF!,$I980,#REF!,$R$2),"-")</f>
        <v>-</v>
      </c>
      <c r="L980" s="169" t="str">
        <f>IFERROR(SUMIFS(#REF!,#REF!,$I980,#REF!,$R$7)/SUMIFS(#REF!,#REF!,$I980,#REF!,$R$7),"-")</f>
        <v>-</v>
      </c>
      <c r="M980" s="170" t="str">
        <f>IFERROR(SUMIFS(#REF!,#REF!,$I980,#REF!,$R$3)/SUMIFS(#REF!,#REF!,$I980,#REF!,$R$3),"-")</f>
        <v>-</v>
      </c>
      <c r="N980" s="170" t="str">
        <f>IFERROR(SUMIFS(#REF!,#REF!,$I980,#REF!,"&lt;="&amp;$R$2,#REF!,"&gt;="&amp;$S$2)/SUMIFS(#REF!,#REF!,$I980,#REF!,"&lt;="&amp;$R$2,#REF!,"&gt;="&amp;$S$2),"-")</f>
        <v>-</v>
      </c>
      <c r="O980" s="142"/>
      <c r="P980" s="140"/>
    </row>
    <row r="981" spans="1:16">
      <c r="A981" s="138"/>
      <c r="B981" s="142"/>
      <c r="C981" s="182" t="s">
        <v>1671</v>
      </c>
      <c r="D981" s="166" t="s">
        <v>26</v>
      </c>
      <c r="E981" s="166" t="s">
        <v>1672</v>
      </c>
      <c r="F981" s="185" t="s">
        <v>1842</v>
      </c>
      <c r="G981" s="186" t="s">
        <v>1842</v>
      </c>
      <c r="H981" s="186" t="s">
        <v>1842</v>
      </c>
      <c r="I981" s="186" t="s">
        <v>1842</v>
      </c>
      <c r="J981" s="168">
        <v>0.9</v>
      </c>
      <c r="K981" s="169" t="str">
        <f>IFERROR(SUMIFS(#REF!,#REF!,$I981,#REF!,$R$2)/SUMIFS(#REF!,#REF!,$I981,#REF!,$R$2),"-")</f>
        <v>-</v>
      </c>
      <c r="L981" s="169" t="str">
        <f>IFERROR(SUMIFS(#REF!,#REF!,$I981,#REF!,$R$7)/SUMIFS(#REF!,#REF!,$I981,#REF!,$R$7),"-")</f>
        <v>-</v>
      </c>
      <c r="M981" s="170" t="str">
        <f>IFERROR(SUMIFS(#REF!,#REF!,$I981,#REF!,$R$3)/SUMIFS(#REF!,#REF!,$I981,#REF!,$R$3),"-")</f>
        <v>-</v>
      </c>
      <c r="N981" s="170" t="str">
        <f>IFERROR(SUMIFS(#REF!,#REF!,$I981,#REF!,"&lt;="&amp;$R$2,#REF!,"&gt;="&amp;$S$2)/SUMIFS(#REF!,#REF!,$I981,#REF!,"&lt;="&amp;$R$2,#REF!,"&gt;="&amp;$S$2),"-")</f>
        <v>-</v>
      </c>
      <c r="O981" s="142"/>
      <c r="P981" s="140"/>
    </row>
    <row r="982" spans="1:16">
      <c r="A982" s="138"/>
      <c r="B982" s="142"/>
      <c r="C982" s="182" t="s">
        <v>1671</v>
      </c>
      <c r="D982" s="166" t="s">
        <v>26</v>
      </c>
      <c r="E982" s="166" t="s">
        <v>1672</v>
      </c>
      <c r="F982" s="185" t="s">
        <v>1844</v>
      </c>
      <c r="G982" s="186" t="s">
        <v>1844</v>
      </c>
      <c r="H982" s="186" t="s">
        <v>1844</v>
      </c>
      <c r="I982" s="186" t="s">
        <v>1844</v>
      </c>
      <c r="J982" s="168">
        <v>0.9</v>
      </c>
      <c r="K982" s="169" t="str">
        <f>IFERROR(SUMIFS(#REF!,#REF!,$I982,#REF!,$R$2)/SUMIFS(#REF!,#REF!,$I982,#REF!,$R$2),"-")</f>
        <v>-</v>
      </c>
      <c r="L982" s="169" t="str">
        <f>IFERROR(SUMIFS(#REF!,#REF!,$I982,#REF!,$R$7)/SUMIFS(#REF!,#REF!,$I982,#REF!,$R$7),"-")</f>
        <v>-</v>
      </c>
      <c r="M982" s="170" t="str">
        <f>IFERROR(SUMIFS(#REF!,#REF!,$I982,#REF!,$R$3)/SUMIFS(#REF!,#REF!,$I982,#REF!,$R$3),"-")</f>
        <v>-</v>
      </c>
      <c r="N982" s="170" t="str">
        <f>IFERROR(SUMIFS(#REF!,#REF!,$I982,#REF!,"&lt;="&amp;$R$2,#REF!,"&gt;="&amp;$S$2)/SUMIFS(#REF!,#REF!,$I982,#REF!,"&lt;="&amp;$R$2,#REF!,"&gt;="&amp;$S$2),"-")</f>
        <v>-</v>
      </c>
      <c r="O982" s="142"/>
      <c r="P982" s="140"/>
    </row>
    <row r="983" spans="1:16">
      <c r="A983" s="138"/>
      <c r="B983" s="142"/>
      <c r="C983" s="182" t="s">
        <v>1671</v>
      </c>
      <c r="D983" s="166" t="s">
        <v>26</v>
      </c>
      <c r="E983" s="166" t="s">
        <v>1672</v>
      </c>
      <c r="F983" s="189" t="s">
        <v>1846</v>
      </c>
      <c r="G983" s="190" t="s">
        <v>1846</v>
      </c>
      <c r="H983" s="190" t="s">
        <v>1846</v>
      </c>
      <c r="I983" s="190" t="s">
        <v>1846</v>
      </c>
      <c r="J983" s="168">
        <v>0.9</v>
      </c>
      <c r="K983" s="169" t="str">
        <f>IFERROR(SUMIFS(#REF!,#REF!,$I983,#REF!,$R$2)/SUMIFS(#REF!,#REF!,$I983,#REF!,$R$2),"-")</f>
        <v>-</v>
      </c>
      <c r="L983" s="169" t="str">
        <f>IFERROR(SUMIFS(#REF!,#REF!,$I983,#REF!,$R$7)/SUMIFS(#REF!,#REF!,$I983,#REF!,$R$7),"-")</f>
        <v>-</v>
      </c>
      <c r="M983" s="170" t="str">
        <f>IFERROR(SUMIFS(#REF!,#REF!,$I983,#REF!,$R$3)/SUMIFS(#REF!,#REF!,$I983,#REF!,$R$3),"-")</f>
        <v>-</v>
      </c>
      <c r="N983" s="170" t="str">
        <f>IFERROR(SUMIFS(#REF!,#REF!,$I983,#REF!,"&lt;="&amp;$R$2,#REF!,"&gt;="&amp;$S$2)/SUMIFS(#REF!,#REF!,$I983,#REF!,"&lt;="&amp;$R$2,#REF!,"&gt;="&amp;$S$2),"-")</f>
        <v>-</v>
      </c>
      <c r="O983" s="142"/>
      <c r="P983" s="140"/>
    </row>
    <row r="984" spans="1:16">
      <c r="A984" s="138"/>
      <c r="B984" s="142"/>
      <c r="C984" s="182" t="s">
        <v>1671</v>
      </c>
      <c r="D984" s="166" t="s">
        <v>26</v>
      </c>
      <c r="E984" s="166" t="s">
        <v>1672</v>
      </c>
      <c r="F984" s="185" t="s">
        <v>1848</v>
      </c>
      <c r="G984" s="186" t="s">
        <v>1848</v>
      </c>
      <c r="H984" s="186" t="s">
        <v>1848</v>
      </c>
      <c r="I984" s="186" t="s">
        <v>1848</v>
      </c>
      <c r="J984" s="168">
        <v>0.9</v>
      </c>
      <c r="K984" s="169" t="str">
        <f>IFERROR(SUMIFS(#REF!,#REF!,$I984,#REF!,$R$2)/SUMIFS(#REF!,#REF!,$I984,#REF!,$R$2),"-")</f>
        <v>-</v>
      </c>
      <c r="L984" s="169" t="str">
        <f>IFERROR(SUMIFS(#REF!,#REF!,$I984,#REF!,$R$7)/SUMIFS(#REF!,#REF!,$I984,#REF!,$R$7),"-")</f>
        <v>-</v>
      </c>
      <c r="M984" s="170" t="str">
        <f>IFERROR(SUMIFS(#REF!,#REF!,$I984,#REF!,$R$3)/SUMIFS(#REF!,#REF!,$I984,#REF!,$R$3),"-")</f>
        <v>-</v>
      </c>
      <c r="N984" s="170" t="str">
        <f>IFERROR(SUMIFS(#REF!,#REF!,$I984,#REF!,"&lt;="&amp;$R$2,#REF!,"&gt;="&amp;$S$2)/SUMIFS(#REF!,#REF!,$I984,#REF!,"&lt;="&amp;$R$2,#REF!,"&gt;="&amp;$S$2),"-")</f>
        <v>-</v>
      </c>
      <c r="O984" s="142"/>
      <c r="P984" s="140"/>
    </row>
    <row r="985" spans="1:16">
      <c r="A985" s="138"/>
      <c r="B985" s="142"/>
      <c r="C985" s="182" t="s">
        <v>1671</v>
      </c>
      <c r="D985" s="166" t="s">
        <v>26</v>
      </c>
      <c r="E985" s="166" t="s">
        <v>1672</v>
      </c>
      <c r="F985" s="189" t="s">
        <v>1850</v>
      </c>
      <c r="G985" s="190" t="s">
        <v>1850</v>
      </c>
      <c r="H985" s="190" t="s">
        <v>1850</v>
      </c>
      <c r="I985" s="190" t="s">
        <v>1850</v>
      </c>
      <c r="J985" s="168">
        <v>0.9</v>
      </c>
      <c r="K985" s="169" t="str">
        <f>IFERROR(SUMIFS(#REF!,#REF!,$I985,#REF!,$R$2)/SUMIFS(#REF!,#REF!,$I985,#REF!,$R$2),"-")</f>
        <v>-</v>
      </c>
      <c r="L985" s="169" t="str">
        <f>IFERROR(SUMIFS(#REF!,#REF!,$I985,#REF!,$R$7)/SUMIFS(#REF!,#REF!,$I985,#REF!,$R$7),"-")</f>
        <v>-</v>
      </c>
      <c r="M985" s="170" t="str">
        <f>IFERROR(SUMIFS(#REF!,#REF!,$I985,#REF!,$R$3)/SUMIFS(#REF!,#REF!,$I985,#REF!,$R$3),"-")</f>
        <v>-</v>
      </c>
      <c r="N985" s="170" t="str">
        <f>IFERROR(SUMIFS(#REF!,#REF!,$I985,#REF!,"&lt;="&amp;$R$2,#REF!,"&gt;="&amp;$S$2)/SUMIFS(#REF!,#REF!,$I985,#REF!,"&lt;="&amp;$R$2,#REF!,"&gt;="&amp;$S$2),"-")</f>
        <v>-</v>
      </c>
      <c r="O985" s="142"/>
      <c r="P985" s="140"/>
    </row>
    <row r="986" spans="1:16">
      <c r="A986" s="138"/>
      <c r="B986" s="142"/>
      <c r="C986" s="182" t="s">
        <v>1671</v>
      </c>
      <c r="D986" s="166" t="s">
        <v>26</v>
      </c>
      <c r="E986" s="166" t="s">
        <v>1672</v>
      </c>
      <c r="F986" s="193" t="s">
        <v>1852</v>
      </c>
      <c r="G986" s="194" t="s">
        <v>1852</v>
      </c>
      <c r="H986" s="194" t="s">
        <v>1852</v>
      </c>
      <c r="I986" s="194" t="s">
        <v>1852</v>
      </c>
      <c r="J986" s="168">
        <v>0.9</v>
      </c>
      <c r="K986" s="169" t="str">
        <f>IFERROR(SUMIFS(#REF!,#REF!,$I986,#REF!,$R$2)/SUMIFS(#REF!,#REF!,$I986,#REF!,$R$2),"-")</f>
        <v>-</v>
      </c>
      <c r="L986" s="169" t="str">
        <f>IFERROR(SUMIFS(#REF!,#REF!,$I986,#REF!,$R$7)/SUMIFS(#REF!,#REF!,$I986,#REF!,$R$7),"-")</f>
        <v>-</v>
      </c>
      <c r="M986" s="170" t="str">
        <f>IFERROR(SUMIFS(#REF!,#REF!,$I986,#REF!,$R$3)/SUMIFS(#REF!,#REF!,$I986,#REF!,$R$3),"-")</f>
        <v>-</v>
      </c>
      <c r="N986" s="170" t="str">
        <f>IFERROR(SUMIFS(#REF!,#REF!,$I986,#REF!,"&lt;="&amp;$R$2,#REF!,"&gt;="&amp;$S$2)/SUMIFS(#REF!,#REF!,$I986,#REF!,"&lt;="&amp;$R$2,#REF!,"&gt;="&amp;$S$2),"-")</f>
        <v>-</v>
      </c>
      <c r="O986" s="142"/>
      <c r="P986" s="140"/>
    </row>
    <row r="987" spans="1:16">
      <c r="A987" s="138"/>
      <c r="B987" s="142"/>
      <c r="C987" s="182" t="s">
        <v>1671</v>
      </c>
      <c r="D987" s="166" t="s">
        <v>26</v>
      </c>
      <c r="E987" s="166" t="s">
        <v>1672</v>
      </c>
      <c r="F987" s="183" t="s">
        <v>1854</v>
      </c>
      <c r="G987" s="184" t="s">
        <v>1854</v>
      </c>
      <c r="H987" s="184" t="s">
        <v>1854</v>
      </c>
      <c r="I987" s="184" t="s">
        <v>1854</v>
      </c>
      <c r="J987" s="168">
        <v>0.9</v>
      </c>
      <c r="K987" s="169" t="str">
        <f>IFERROR(SUMIFS(#REF!,#REF!,$I987,#REF!,$R$2)/SUMIFS(#REF!,#REF!,$I987,#REF!,$R$2),"-")</f>
        <v>-</v>
      </c>
      <c r="L987" s="169" t="str">
        <f>IFERROR(SUMIFS(#REF!,#REF!,$I987,#REF!,$R$7)/SUMIFS(#REF!,#REF!,$I987,#REF!,$R$7),"-")</f>
        <v>-</v>
      </c>
      <c r="M987" s="170" t="str">
        <f>IFERROR(SUMIFS(#REF!,#REF!,$I987,#REF!,$R$3)/SUMIFS(#REF!,#REF!,$I987,#REF!,$R$3),"-")</f>
        <v>-</v>
      </c>
      <c r="N987" s="170" t="str">
        <f>IFERROR(SUMIFS(#REF!,#REF!,$I987,#REF!,"&lt;="&amp;$R$2,#REF!,"&gt;="&amp;$S$2)/SUMIFS(#REF!,#REF!,$I987,#REF!,"&lt;="&amp;$R$2,#REF!,"&gt;="&amp;$S$2),"-")</f>
        <v>-</v>
      </c>
      <c r="O987" s="142"/>
      <c r="P987" s="140"/>
    </row>
    <row r="988" spans="1:16">
      <c r="A988" s="138"/>
      <c r="B988" s="142"/>
      <c r="C988" s="182" t="s">
        <v>1671</v>
      </c>
      <c r="D988" s="166" t="s">
        <v>26</v>
      </c>
      <c r="E988" s="166" t="s">
        <v>1672</v>
      </c>
      <c r="F988" s="183" t="s">
        <v>1856</v>
      </c>
      <c r="G988" s="184" t="s">
        <v>1856</v>
      </c>
      <c r="H988" s="184" t="s">
        <v>1856</v>
      </c>
      <c r="I988" s="184" t="s">
        <v>1856</v>
      </c>
      <c r="J988" s="168">
        <v>0.9</v>
      </c>
      <c r="K988" s="169" t="str">
        <f>IFERROR(SUMIFS(#REF!,#REF!,$I988,#REF!,$R$2)/SUMIFS(#REF!,#REF!,$I988,#REF!,$R$2),"-")</f>
        <v>-</v>
      </c>
      <c r="L988" s="169" t="str">
        <f>IFERROR(SUMIFS(#REF!,#REF!,$I988,#REF!,$R$7)/SUMIFS(#REF!,#REF!,$I988,#REF!,$R$7),"-")</f>
        <v>-</v>
      </c>
      <c r="M988" s="170" t="str">
        <f>IFERROR(SUMIFS(#REF!,#REF!,$I988,#REF!,$R$3)/SUMIFS(#REF!,#REF!,$I988,#REF!,$R$3),"-")</f>
        <v>-</v>
      </c>
      <c r="N988" s="170" t="str">
        <f>IFERROR(SUMIFS(#REF!,#REF!,$I988,#REF!,"&lt;="&amp;$R$2,#REF!,"&gt;="&amp;$S$2)/SUMIFS(#REF!,#REF!,$I988,#REF!,"&lt;="&amp;$R$2,#REF!,"&gt;="&amp;$S$2),"-")</f>
        <v>-</v>
      </c>
      <c r="O988" s="142"/>
      <c r="P988" s="140"/>
    </row>
    <row r="989" spans="1:16">
      <c r="A989" s="138"/>
      <c r="B989" s="142"/>
      <c r="C989" s="182" t="s">
        <v>1671</v>
      </c>
      <c r="D989" s="166" t="s">
        <v>26</v>
      </c>
      <c r="E989" s="166" t="s">
        <v>1672</v>
      </c>
      <c r="F989" s="193" t="s">
        <v>1857</v>
      </c>
      <c r="G989" s="194" t="s">
        <v>1857</v>
      </c>
      <c r="H989" s="194" t="s">
        <v>1857</v>
      </c>
      <c r="I989" s="194" t="s">
        <v>1857</v>
      </c>
      <c r="J989" s="168">
        <v>0.9</v>
      </c>
      <c r="K989" s="169" t="str">
        <f>IFERROR(SUMIFS(#REF!,#REF!,$I989,#REF!,$R$2)/SUMIFS(#REF!,#REF!,$I989,#REF!,$R$2),"-")</f>
        <v>-</v>
      </c>
      <c r="L989" s="169" t="str">
        <f>IFERROR(SUMIFS(#REF!,#REF!,$I989,#REF!,$R$7)/SUMIFS(#REF!,#REF!,$I989,#REF!,$R$7),"-")</f>
        <v>-</v>
      </c>
      <c r="M989" s="170" t="str">
        <f>IFERROR(SUMIFS(#REF!,#REF!,$I989,#REF!,$R$3)/SUMIFS(#REF!,#REF!,$I989,#REF!,$R$3),"-")</f>
        <v>-</v>
      </c>
      <c r="N989" s="170" t="str">
        <f>IFERROR(SUMIFS(#REF!,#REF!,$I989,#REF!,"&lt;="&amp;$R$2,#REF!,"&gt;="&amp;$S$2)/SUMIFS(#REF!,#REF!,$I989,#REF!,"&lt;="&amp;$R$2,#REF!,"&gt;="&amp;$S$2),"-")</f>
        <v>-</v>
      </c>
      <c r="O989" s="142"/>
      <c r="P989" s="140"/>
    </row>
    <row r="990" spans="1:16">
      <c r="A990" s="138"/>
      <c r="B990" s="142"/>
      <c r="C990" s="182" t="s">
        <v>1671</v>
      </c>
      <c r="D990" s="166" t="s">
        <v>237</v>
      </c>
      <c r="E990" s="166" t="s">
        <v>1672</v>
      </c>
      <c r="F990" s="183" t="s">
        <v>1859</v>
      </c>
      <c r="G990" s="184" t="s">
        <v>1859</v>
      </c>
      <c r="H990" s="184" t="s">
        <v>1859</v>
      </c>
      <c r="I990" s="184" t="s">
        <v>1859</v>
      </c>
      <c r="J990" s="168">
        <v>0.9</v>
      </c>
      <c r="K990" s="169" t="str">
        <f>IFERROR(SUMIFS(#REF!,#REF!,$I990,#REF!,$R$2)/SUMIFS(#REF!,#REF!,$I990,#REF!,$R$2),"-")</f>
        <v>-</v>
      </c>
      <c r="L990" s="169" t="str">
        <f>IFERROR(SUMIFS(#REF!,#REF!,$I990,#REF!,$R$7)/SUMIFS(#REF!,#REF!,$I990,#REF!,$R$7),"-")</f>
        <v>-</v>
      </c>
      <c r="M990" s="170" t="str">
        <f>IFERROR(SUMIFS(#REF!,#REF!,$I990,#REF!,$R$3)/SUMIFS(#REF!,#REF!,$I990,#REF!,$R$3),"-")</f>
        <v>-</v>
      </c>
      <c r="N990" s="170" t="str">
        <f>IFERROR(SUMIFS(#REF!,#REF!,$I990,#REF!,"&lt;="&amp;$R$2,#REF!,"&gt;="&amp;$S$2)/SUMIFS(#REF!,#REF!,$I990,#REF!,"&lt;="&amp;$R$2,#REF!,"&gt;="&amp;$S$2),"-")</f>
        <v>-</v>
      </c>
      <c r="O990" s="142"/>
      <c r="P990" s="140"/>
    </row>
    <row r="991" spans="1:16">
      <c r="A991" s="138"/>
      <c r="B991" s="142"/>
      <c r="C991" s="182" t="s">
        <v>1671</v>
      </c>
      <c r="D991" s="166" t="s">
        <v>26</v>
      </c>
      <c r="E991" s="166" t="s">
        <v>1672</v>
      </c>
      <c r="F991" s="183" t="s">
        <v>1861</v>
      </c>
      <c r="G991" s="184" t="s">
        <v>1861</v>
      </c>
      <c r="H991" s="184" t="s">
        <v>1861</v>
      </c>
      <c r="I991" s="184" t="s">
        <v>1861</v>
      </c>
      <c r="J991" s="168">
        <v>0.9</v>
      </c>
      <c r="K991" s="169" t="str">
        <f>IFERROR(SUMIFS(#REF!,#REF!,$I991,#REF!,$R$2)/SUMIFS(#REF!,#REF!,$I991,#REF!,$R$2),"-")</f>
        <v>-</v>
      </c>
      <c r="L991" s="169" t="str">
        <f>IFERROR(SUMIFS(#REF!,#REF!,$I991,#REF!,$R$7)/SUMIFS(#REF!,#REF!,$I991,#REF!,$R$7),"-")</f>
        <v>-</v>
      </c>
      <c r="M991" s="170" t="str">
        <f>IFERROR(SUMIFS(#REF!,#REF!,$I991,#REF!,$R$3)/SUMIFS(#REF!,#REF!,$I991,#REF!,$R$3),"-")</f>
        <v>-</v>
      </c>
      <c r="N991" s="170" t="str">
        <f>IFERROR(SUMIFS(#REF!,#REF!,$I991,#REF!,"&lt;="&amp;$R$2,#REF!,"&gt;="&amp;$S$2)/SUMIFS(#REF!,#REF!,$I991,#REF!,"&lt;="&amp;$R$2,#REF!,"&gt;="&amp;$S$2),"-")</f>
        <v>-</v>
      </c>
      <c r="O991" s="142"/>
      <c r="P991" s="140"/>
    </row>
    <row r="992" spans="1:16">
      <c r="A992" s="138"/>
      <c r="B992" s="142"/>
      <c r="C992" s="182" t="s">
        <v>1671</v>
      </c>
      <c r="D992" s="166" t="s">
        <v>237</v>
      </c>
      <c r="E992" s="166" t="s">
        <v>1672</v>
      </c>
      <c r="F992" s="183" t="s">
        <v>1863</v>
      </c>
      <c r="G992" s="184" t="s">
        <v>1863</v>
      </c>
      <c r="H992" s="184" t="s">
        <v>1863</v>
      </c>
      <c r="I992" s="184" t="s">
        <v>1863</v>
      </c>
      <c r="J992" s="168">
        <v>0.9</v>
      </c>
      <c r="K992" s="169" t="str">
        <f>IFERROR(SUMIFS(#REF!,#REF!,$I992,#REF!,$R$2)/SUMIFS(#REF!,#REF!,$I992,#REF!,$R$2),"-")</f>
        <v>-</v>
      </c>
      <c r="L992" s="169" t="str">
        <f>IFERROR(SUMIFS(#REF!,#REF!,$I992,#REF!,$R$7)/SUMIFS(#REF!,#REF!,$I992,#REF!,$R$7),"-")</f>
        <v>-</v>
      </c>
      <c r="M992" s="170" t="str">
        <f>IFERROR(SUMIFS(#REF!,#REF!,$I992,#REF!,$R$3)/SUMIFS(#REF!,#REF!,$I992,#REF!,$R$3),"-")</f>
        <v>-</v>
      </c>
      <c r="N992" s="170" t="str">
        <f>IFERROR(SUMIFS(#REF!,#REF!,$I992,#REF!,"&lt;="&amp;$R$2,#REF!,"&gt;="&amp;$S$2)/SUMIFS(#REF!,#REF!,$I992,#REF!,"&lt;="&amp;$R$2,#REF!,"&gt;="&amp;$S$2),"-")</f>
        <v>-</v>
      </c>
      <c r="O992" s="142"/>
      <c r="P992" s="140"/>
    </row>
    <row r="993" spans="1:16">
      <c r="A993" s="138"/>
      <c r="B993" s="142"/>
      <c r="C993" s="182" t="s">
        <v>1671</v>
      </c>
      <c r="D993" s="166" t="s">
        <v>26</v>
      </c>
      <c r="E993" s="166" t="s">
        <v>1672</v>
      </c>
      <c r="F993" s="183" t="s">
        <v>1865</v>
      </c>
      <c r="G993" s="184" t="s">
        <v>1865</v>
      </c>
      <c r="H993" s="184" t="s">
        <v>1865</v>
      </c>
      <c r="I993" s="184" t="s">
        <v>1865</v>
      </c>
      <c r="J993" s="168">
        <v>0.9</v>
      </c>
      <c r="K993" s="169" t="str">
        <f>IFERROR(SUMIFS(#REF!,#REF!,$I993,#REF!,$R$2)/SUMIFS(#REF!,#REF!,$I993,#REF!,$R$2),"-")</f>
        <v>-</v>
      </c>
      <c r="L993" s="169" t="str">
        <f>IFERROR(SUMIFS(#REF!,#REF!,$I993,#REF!,$R$7)/SUMIFS(#REF!,#REF!,$I993,#REF!,$R$7),"-")</f>
        <v>-</v>
      </c>
      <c r="M993" s="170" t="str">
        <f>IFERROR(SUMIFS(#REF!,#REF!,$I993,#REF!,$R$3)/SUMIFS(#REF!,#REF!,$I993,#REF!,$R$3),"-")</f>
        <v>-</v>
      </c>
      <c r="N993" s="170" t="str">
        <f>IFERROR(SUMIFS(#REF!,#REF!,$I993,#REF!,"&lt;="&amp;$R$2,#REF!,"&gt;="&amp;$S$2)/SUMIFS(#REF!,#REF!,$I993,#REF!,"&lt;="&amp;$R$2,#REF!,"&gt;="&amp;$S$2),"-")</f>
        <v>-</v>
      </c>
      <c r="O993" s="142"/>
      <c r="P993" s="140"/>
    </row>
    <row r="994" spans="1:16">
      <c r="A994" s="138"/>
      <c r="B994" s="142"/>
      <c r="C994" s="182" t="s">
        <v>1671</v>
      </c>
      <c r="D994" s="166" t="s">
        <v>26</v>
      </c>
      <c r="E994" s="166" t="s">
        <v>1672</v>
      </c>
      <c r="F994" s="183" t="s">
        <v>1867</v>
      </c>
      <c r="G994" s="184" t="s">
        <v>1867</v>
      </c>
      <c r="H994" s="184" t="s">
        <v>1867</v>
      </c>
      <c r="I994" s="184" t="s">
        <v>1867</v>
      </c>
      <c r="J994" s="168">
        <v>0.9</v>
      </c>
      <c r="K994" s="169" t="str">
        <f>IFERROR(SUMIFS(#REF!,#REF!,$I994,#REF!,$R$2)/SUMIFS(#REF!,#REF!,$I994,#REF!,$R$2),"-")</f>
        <v>-</v>
      </c>
      <c r="L994" s="169" t="str">
        <f>IFERROR(SUMIFS(#REF!,#REF!,$I994,#REF!,$R$7)/SUMIFS(#REF!,#REF!,$I994,#REF!,$R$7),"-")</f>
        <v>-</v>
      </c>
      <c r="M994" s="170" t="str">
        <f>IFERROR(SUMIFS(#REF!,#REF!,$I994,#REF!,$R$3)/SUMIFS(#REF!,#REF!,$I994,#REF!,$R$3),"-")</f>
        <v>-</v>
      </c>
      <c r="N994" s="170" t="str">
        <f>IFERROR(SUMIFS(#REF!,#REF!,$I994,#REF!,"&lt;="&amp;$R$2,#REF!,"&gt;="&amp;$S$2)/SUMIFS(#REF!,#REF!,$I994,#REF!,"&lt;="&amp;$R$2,#REF!,"&gt;="&amp;$S$2),"-")</f>
        <v>-</v>
      </c>
      <c r="O994" s="142"/>
      <c r="P994" s="140"/>
    </row>
    <row r="995" spans="1:16">
      <c r="A995" s="138"/>
      <c r="B995" s="142"/>
      <c r="C995" s="182" t="s">
        <v>1671</v>
      </c>
      <c r="D995" s="166" t="s">
        <v>237</v>
      </c>
      <c r="E995" s="166" t="s">
        <v>1672</v>
      </c>
      <c r="F995" s="193" t="s">
        <v>1868</v>
      </c>
      <c r="G995" s="194" t="s">
        <v>1868</v>
      </c>
      <c r="H995" s="194" t="s">
        <v>1868</v>
      </c>
      <c r="I995" s="194" t="s">
        <v>1868</v>
      </c>
      <c r="J995" s="168">
        <v>0.9</v>
      </c>
      <c r="K995" s="169" t="str">
        <f>IFERROR(SUMIFS(#REF!,#REF!,$I995,#REF!,$R$2)/SUMIFS(#REF!,#REF!,$I995,#REF!,$R$2),"-")</f>
        <v>-</v>
      </c>
      <c r="L995" s="169" t="str">
        <f>IFERROR(SUMIFS(#REF!,#REF!,$I995,#REF!,$R$7)/SUMIFS(#REF!,#REF!,$I995,#REF!,$R$7),"-")</f>
        <v>-</v>
      </c>
      <c r="M995" s="170" t="str">
        <f>IFERROR(SUMIFS(#REF!,#REF!,$I995,#REF!,$R$3)/SUMIFS(#REF!,#REF!,$I995,#REF!,$R$3),"-")</f>
        <v>-</v>
      </c>
      <c r="N995" s="170" t="str">
        <f>IFERROR(SUMIFS(#REF!,#REF!,$I995,#REF!,"&lt;="&amp;$R$2,#REF!,"&gt;="&amp;$S$2)/SUMIFS(#REF!,#REF!,$I995,#REF!,"&lt;="&amp;$R$2,#REF!,"&gt;="&amp;$S$2),"-")</f>
        <v>-</v>
      </c>
      <c r="O995" s="142"/>
      <c r="P995" s="140"/>
    </row>
    <row r="996" spans="1:16">
      <c r="A996" s="138"/>
      <c r="B996" s="142"/>
      <c r="C996" s="182" t="s">
        <v>1671</v>
      </c>
      <c r="D996" s="166" t="s">
        <v>26</v>
      </c>
      <c r="E996" s="166" t="s">
        <v>1672</v>
      </c>
      <c r="F996" s="193" t="s">
        <v>1870</v>
      </c>
      <c r="G996" s="194" t="s">
        <v>1870</v>
      </c>
      <c r="H996" s="194" t="s">
        <v>1870</v>
      </c>
      <c r="I996" s="194" t="s">
        <v>1870</v>
      </c>
      <c r="J996" s="168">
        <v>0.9</v>
      </c>
      <c r="K996" s="169" t="str">
        <f>IFERROR(SUMIFS(#REF!,#REF!,$I996,#REF!,$R$2)/SUMIFS(#REF!,#REF!,$I996,#REF!,$R$2),"-")</f>
        <v>-</v>
      </c>
      <c r="L996" s="169" t="str">
        <f>IFERROR(SUMIFS(#REF!,#REF!,$I996,#REF!,$R$7)/SUMIFS(#REF!,#REF!,$I996,#REF!,$R$7),"-")</f>
        <v>-</v>
      </c>
      <c r="M996" s="170" t="str">
        <f>IFERROR(SUMIFS(#REF!,#REF!,$I996,#REF!,$R$3)/SUMIFS(#REF!,#REF!,$I996,#REF!,$R$3),"-")</f>
        <v>-</v>
      </c>
      <c r="N996" s="170" t="str">
        <f>IFERROR(SUMIFS(#REF!,#REF!,$I996,#REF!,"&lt;="&amp;$R$2,#REF!,"&gt;="&amp;$S$2)/SUMIFS(#REF!,#REF!,$I996,#REF!,"&lt;="&amp;$R$2,#REF!,"&gt;="&amp;$S$2),"-")</f>
        <v>-</v>
      </c>
      <c r="O996" s="142"/>
      <c r="P996" s="140"/>
    </row>
    <row r="997" spans="1:16">
      <c r="A997" s="138"/>
      <c r="B997" s="142"/>
      <c r="C997" s="182" t="s">
        <v>1671</v>
      </c>
      <c r="D997" s="166" t="s">
        <v>26</v>
      </c>
      <c r="E997" s="166" t="s">
        <v>1672</v>
      </c>
      <c r="F997" s="183" t="s">
        <v>1872</v>
      </c>
      <c r="G997" s="184" t="s">
        <v>1872</v>
      </c>
      <c r="H997" s="184" t="s">
        <v>1872</v>
      </c>
      <c r="I997" s="184" t="s">
        <v>1872</v>
      </c>
      <c r="J997" s="168">
        <v>0.9</v>
      </c>
      <c r="K997" s="169" t="str">
        <f>IFERROR(SUMIFS(#REF!,#REF!,$I997,#REF!,$R$2)/SUMIFS(#REF!,#REF!,$I997,#REF!,$R$2),"-")</f>
        <v>-</v>
      </c>
      <c r="L997" s="169" t="str">
        <f>IFERROR(SUMIFS(#REF!,#REF!,$I997,#REF!,$R$7)/SUMIFS(#REF!,#REF!,$I997,#REF!,$R$7),"-")</f>
        <v>-</v>
      </c>
      <c r="M997" s="170" t="str">
        <f>IFERROR(SUMIFS(#REF!,#REF!,$I997,#REF!,$R$3)/SUMIFS(#REF!,#REF!,$I997,#REF!,$R$3),"-")</f>
        <v>-</v>
      </c>
      <c r="N997" s="170" t="str">
        <f>IFERROR(SUMIFS(#REF!,#REF!,$I997,#REF!,"&lt;="&amp;$R$2,#REF!,"&gt;="&amp;$S$2)/SUMIFS(#REF!,#REF!,$I997,#REF!,"&lt;="&amp;$R$2,#REF!,"&gt;="&amp;$S$2),"-")</f>
        <v>-</v>
      </c>
      <c r="O997" s="142"/>
      <c r="P997" s="140"/>
    </row>
    <row r="998" spans="1:16">
      <c r="A998" s="138"/>
      <c r="B998" s="142"/>
      <c r="C998" s="182" t="s">
        <v>1671</v>
      </c>
      <c r="D998" s="166" t="s">
        <v>26</v>
      </c>
      <c r="E998" s="166" t="s">
        <v>1672</v>
      </c>
      <c r="F998" s="183" t="s">
        <v>1874</v>
      </c>
      <c r="G998" s="184" t="s">
        <v>1874</v>
      </c>
      <c r="H998" s="184" t="s">
        <v>1874</v>
      </c>
      <c r="I998" s="184" t="s">
        <v>1874</v>
      </c>
      <c r="J998" s="168">
        <v>0.9</v>
      </c>
      <c r="K998" s="169" t="str">
        <f>IFERROR(SUMIFS(#REF!,#REF!,$I998,#REF!,$R$2)/SUMIFS(#REF!,#REF!,$I998,#REF!,$R$2),"-")</f>
        <v>-</v>
      </c>
      <c r="L998" s="169" t="str">
        <f>IFERROR(SUMIFS(#REF!,#REF!,$I998,#REF!,$R$7)/SUMIFS(#REF!,#REF!,$I998,#REF!,$R$7),"-")</f>
        <v>-</v>
      </c>
      <c r="M998" s="170" t="str">
        <f>IFERROR(SUMIFS(#REF!,#REF!,$I998,#REF!,$R$3)/SUMIFS(#REF!,#REF!,$I998,#REF!,$R$3),"-")</f>
        <v>-</v>
      </c>
      <c r="N998" s="170" t="str">
        <f>IFERROR(SUMIFS(#REF!,#REF!,$I998,#REF!,"&lt;="&amp;$R$2,#REF!,"&gt;="&amp;$S$2)/SUMIFS(#REF!,#REF!,$I998,#REF!,"&lt;="&amp;$R$2,#REF!,"&gt;="&amp;$S$2),"-")</f>
        <v>-</v>
      </c>
      <c r="O998" s="142"/>
      <c r="P998" s="140"/>
    </row>
    <row r="999" spans="1:16">
      <c r="A999" s="138"/>
      <c r="B999" s="142"/>
      <c r="C999" s="182" t="s">
        <v>1671</v>
      </c>
      <c r="D999" s="166" t="s">
        <v>26</v>
      </c>
      <c r="E999" s="166" t="s">
        <v>1672</v>
      </c>
      <c r="F999" s="193" t="s">
        <v>1875</v>
      </c>
      <c r="G999" s="194" t="s">
        <v>1875</v>
      </c>
      <c r="H999" s="194" t="s">
        <v>1875</v>
      </c>
      <c r="I999" s="194" t="s">
        <v>1875</v>
      </c>
      <c r="J999" s="168">
        <v>0.9</v>
      </c>
      <c r="K999" s="169" t="str">
        <f>IFERROR(SUMIFS(#REF!,#REF!,$I999,#REF!,$R$2)/SUMIFS(#REF!,#REF!,$I999,#REF!,$R$2),"-")</f>
        <v>-</v>
      </c>
      <c r="L999" s="169" t="str">
        <f>IFERROR(SUMIFS(#REF!,#REF!,$I999,#REF!,$R$7)/SUMIFS(#REF!,#REF!,$I999,#REF!,$R$7),"-")</f>
        <v>-</v>
      </c>
      <c r="M999" s="170" t="str">
        <f>IFERROR(SUMIFS(#REF!,#REF!,$I999,#REF!,$R$3)/SUMIFS(#REF!,#REF!,$I999,#REF!,$R$3),"-")</f>
        <v>-</v>
      </c>
      <c r="N999" s="170" t="str">
        <f>IFERROR(SUMIFS(#REF!,#REF!,$I999,#REF!,"&lt;="&amp;$R$2,#REF!,"&gt;="&amp;$S$2)/SUMIFS(#REF!,#REF!,$I999,#REF!,"&lt;="&amp;$R$2,#REF!,"&gt;="&amp;$S$2),"-")</f>
        <v>-</v>
      </c>
      <c r="O999" s="142"/>
      <c r="P999" s="140"/>
    </row>
    <row r="1000" spans="1:16">
      <c r="A1000" s="138"/>
      <c r="B1000" s="142"/>
      <c r="C1000" s="182" t="s">
        <v>1671</v>
      </c>
      <c r="D1000" s="166" t="s">
        <v>26</v>
      </c>
      <c r="E1000" s="166" t="s">
        <v>1672</v>
      </c>
      <c r="F1000" s="183" t="s">
        <v>1877</v>
      </c>
      <c r="G1000" s="184" t="s">
        <v>1877</v>
      </c>
      <c r="H1000" s="184" t="s">
        <v>1877</v>
      </c>
      <c r="I1000" s="184" t="s">
        <v>1877</v>
      </c>
      <c r="J1000" s="168">
        <v>0.9</v>
      </c>
      <c r="K1000" s="169" t="str">
        <f>IFERROR(SUMIFS(#REF!,#REF!,$I1000,#REF!,$R$2)/SUMIFS(#REF!,#REF!,$I1000,#REF!,$R$2),"-")</f>
        <v>-</v>
      </c>
      <c r="L1000" s="169" t="str">
        <f>IFERROR(SUMIFS(#REF!,#REF!,$I1000,#REF!,$R$7)/SUMIFS(#REF!,#REF!,$I1000,#REF!,$R$7),"-")</f>
        <v>-</v>
      </c>
      <c r="M1000" s="170" t="str">
        <f>IFERROR(SUMIFS(#REF!,#REF!,$I1000,#REF!,$R$3)/SUMIFS(#REF!,#REF!,$I1000,#REF!,$R$3),"-")</f>
        <v>-</v>
      </c>
      <c r="N1000" s="170" t="str">
        <f>IFERROR(SUMIFS(#REF!,#REF!,$I1000,#REF!,"&lt;="&amp;$R$2,#REF!,"&gt;="&amp;$S$2)/SUMIFS(#REF!,#REF!,$I1000,#REF!,"&lt;="&amp;$R$2,#REF!,"&gt;="&amp;$S$2),"-")</f>
        <v>-</v>
      </c>
      <c r="O1000" s="142"/>
      <c r="P1000" s="140"/>
    </row>
    <row r="1001" spans="1:16">
      <c r="A1001" s="138"/>
      <c r="B1001" s="142"/>
      <c r="C1001" s="182" t="s">
        <v>1671</v>
      </c>
      <c r="D1001" s="166" t="s">
        <v>26</v>
      </c>
      <c r="E1001" s="166" t="s">
        <v>1672</v>
      </c>
      <c r="F1001" s="183" t="s">
        <v>1879</v>
      </c>
      <c r="G1001" s="184" t="s">
        <v>1879</v>
      </c>
      <c r="H1001" s="184" t="s">
        <v>1879</v>
      </c>
      <c r="I1001" s="184" t="s">
        <v>1879</v>
      </c>
      <c r="J1001" s="168">
        <v>0.9</v>
      </c>
      <c r="K1001" s="169" t="str">
        <f>IFERROR(SUMIFS(#REF!,#REF!,$I1001,#REF!,$R$2)/SUMIFS(#REF!,#REF!,$I1001,#REF!,$R$2),"-")</f>
        <v>-</v>
      </c>
      <c r="L1001" s="169" t="str">
        <f>IFERROR(SUMIFS(#REF!,#REF!,$I1001,#REF!,$R$7)/SUMIFS(#REF!,#REF!,$I1001,#REF!,$R$7),"-")</f>
        <v>-</v>
      </c>
      <c r="M1001" s="170" t="str">
        <f>IFERROR(SUMIFS(#REF!,#REF!,$I1001,#REF!,$R$3)/SUMIFS(#REF!,#REF!,$I1001,#REF!,$R$3),"-")</f>
        <v>-</v>
      </c>
      <c r="N1001" s="170" t="str">
        <f>IFERROR(SUMIFS(#REF!,#REF!,$I1001,#REF!,"&lt;="&amp;$R$2,#REF!,"&gt;="&amp;$S$2)/SUMIFS(#REF!,#REF!,$I1001,#REF!,"&lt;="&amp;$R$2,#REF!,"&gt;="&amp;$S$2),"-")</f>
        <v>-</v>
      </c>
      <c r="O1001" s="142"/>
      <c r="P1001" s="140"/>
    </row>
    <row r="1002" spans="1:16">
      <c r="A1002" s="138"/>
      <c r="B1002" s="142"/>
      <c r="C1002" s="182" t="s">
        <v>1671</v>
      </c>
      <c r="D1002" s="166" t="s">
        <v>26</v>
      </c>
      <c r="E1002" s="166" t="s">
        <v>1672</v>
      </c>
      <c r="F1002" s="183" t="s">
        <v>1881</v>
      </c>
      <c r="G1002" s="184" t="s">
        <v>1881</v>
      </c>
      <c r="H1002" s="184" t="s">
        <v>1881</v>
      </c>
      <c r="I1002" s="184" t="s">
        <v>1881</v>
      </c>
      <c r="J1002" s="168">
        <v>0.9</v>
      </c>
      <c r="K1002" s="169" t="str">
        <f>IFERROR(SUMIFS(#REF!,#REF!,$I1002,#REF!,$R$2)/SUMIFS(#REF!,#REF!,$I1002,#REF!,$R$2),"-")</f>
        <v>-</v>
      </c>
      <c r="L1002" s="169" t="str">
        <f>IFERROR(SUMIFS(#REF!,#REF!,$I1002,#REF!,$R$7)/SUMIFS(#REF!,#REF!,$I1002,#REF!,$R$7),"-")</f>
        <v>-</v>
      </c>
      <c r="M1002" s="170" t="str">
        <f>IFERROR(SUMIFS(#REF!,#REF!,$I1002,#REF!,$R$3)/SUMIFS(#REF!,#REF!,$I1002,#REF!,$R$3),"-")</f>
        <v>-</v>
      </c>
      <c r="N1002" s="170" t="str">
        <f>IFERROR(SUMIFS(#REF!,#REF!,$I1002,#REF!,"&lt;="&amp;$R$2,#REF!,"&gt;="&amp;$S$2)/SUMIFS(#REF!,#REF!,$I1002,#REF!,"&lt;="&amp;$R$2,#REF!,"&gt;="&amp;$S$2),"-")</f>
        <v>-</v>
      </c>
      <c r="O1002" s="142"/>
      <c r="P1002" s="140"/>
    </row>
    <row r="1003" spans="1:16">
      <c r="A1003" s="138"/>
      <c r="B1003" s="142"/>
      <c r="C1003" s="182" t="s">
        <v>1671</v>
      </c>
      <c r="D1003" s="166" t="s">
        <v>26</v>
      </c>
      <c r="E1003" s="166" t="s">
        <v>1672</v>
      </c>
      <c r="F1003" s="183" t="s">
        <v>1883</v>
      </c>
      <c r="G1003" s="184" t="s">
        <v>1883</v>
      </c>
      <c r="H1003" s="184" t="s">
        <v>1883</v>
      </c>
      <c r="I1003" s="184" t="s">
        <v>1883</v>
      </c>
      <c r="J1003" s="168">
        <v>0.9</v>
      </c>
      <c r="K1003" s="169" t="str">
        <f>IFERROR(SUMIFS(#REF!,#REF!,$I1003,#REF!,$R$2)/SUMIFS(#REF!,#REF!,$I1003,#REF!,$R$2),"-")</f>
        <v>-</v>
      </c>
      <c r="L1003" s="169" t="str">
        <f>IFERROR(SUMIFS(#REF!,#REF!,$I1003,#REF!,$R$7)/SUMIFS(#REF!,#REF!,$I1003,#REF!,$R$7),"-")</f>
        <v>-</v>
      </c>
      <c r="M1003" s="170" t="str">
        <f>IFERROR(SUMIFS(#REF!,#REF!,$I1003,#REF!,$R$3)/SUMIFS(#REF!,#REF!,$I1003,#REF!,$R$3),"-")</f>
        <v>-</v>
      </c>
      <c r="N1003" s="170" t="str">
        <f>IFERROR(SUMIFS(#REF!,#REF!,$I1003,#REF!,"&lt;="&amp;$R$2,#REF!,"&gt;="&amp;$S$2)/SUMIFS(#REF!,#REF!,$I1003,#REF!,"&lt;="&amp;$R$2,#REF!,"&gt;="&amp;$S$2),"-")</f>
        <v>-</v>
      </c>
      <c r="O1003" s="142"/>
      <c r="P1003" s="140"/>
    </row>
    <row r="1004" spans="1:16">
      <c r="A1004" s="138"/>
      <c r="B1004" s="142"/>
      <c r="C1004" s="182" t="s">
        <v>1671</v>
      </c>
      <c r="D1004" s="166" t="s">
        <v>26</v>
      </c>
      <c r="E1004" s="166" t="s">
        <v>1672</v>
      </c>
      <c r="F1004" s="185" t="s">
        <v>1885</v>
      </c>
      <c r="G1004" s="186" t="s">
        <v>1885</v>
      </c>
      <c r="H1004" s="186" t="s">
        <v>1885</v>
      </c>
      <c r="I1004" s="186" t="s">
        <v>1885</v>
      </c>
      <c r="J1004" s="168">
        <v>0.9</v>
      </c>
      <c r="K1004" s="169" t="str">
        <f>IFERROR(SUMIFS(#REF!,#REF!,$I1004,#REF!,$R$2)/SUMIFS(#REF!,#REF!,$I1004,#REF!,$R$2),"-")</f>
        <v>-</v>
      </c>
      <c r="L1004" s="169" t="str">
        <f>IFERROR(SUMIFS(#REF!,#REF!,$I1004,#REF!,$R$7)/SUMIFS(#REF!,#REF!,$I1004,#REF!,$R$7),"-")</f>
        <v>-</v>
      </c>
      <c r="M1004" s="170" t="str">
        <f>IFERROR(SUMIFS(#REF!,#REF!,$I1004,#REF!,$R$3)/SUMIFS(#REF!,#REF!,$I1004,#REF!,$R$3),"-")</f>
        <v>-</v>
      </c>
      <c r="N1004" s="170" t="str">
        <f>IFERROR(SUMIFS(#REF!,#REF!,$I1004,#REF!,"&lt;="&amp;$R$2,#REF!,"&gt;="&amp;$S$2)/SUMIFS(#REF!,#REF!,$I1004,#REF!,"&lt;="&amp;$R$2,#REF!,"&gt;="&amp;$S$2),"-")</f>
        <v>-</v>
      </c>
      <c r="O1004" s="142"/>
      <c r="P1004" s="140"/>
    </row>
    <row r="1005" spans="1:16">
      <c r="A1005" s="138"/>
      <c r="B1005" s="142"/>
      <c r="C1005" s="182" t="s">
        <v>1671</v>
      </c>
      <c r="D1005" s="166" t="s">
        <v>237</v>
      </c>
      <c r="E1005" s="166" t="s">
        <v>1672</v>
      </c>
      <c r="F1005" s="185" t="s">
        <v>1887</v>
      </c>
      <c r="G1005" s="186" t="s">
        <v>1887</v>
      </c>
      <c r="H1005" s="186" t="s">
        <v>1887</v>
      </c>
      <c r="I1005" s="186" t="s">
        <v>1887</v>
      </c>
      <c r="J1005" s="168">
        <v>0.9</v>
      </c>
      <c r="K1005" s="169" t="str">
        <f>IFERROR(SUMIFS(#REF!,#REF!,$I1005,#REF!,$R$2)/SUMIFS(#REF!,#REF!,$I1005,#REF!,$R$2),"-")</f>
        <v>-</v>
      </c>
      <c r="L1005" s="169" t="str">
        <f>IFERROR(SUMIFS(#REF!,#REF!,$I1005,#REF!,$R$7)/SUMIFS(#REF!,#REF!,$I1005,#REF!,$R$7),"-")</f>
        <v>-</v>
      </c>
      <c r="M1005" s="170" t="str">
        <f>IFERROR(SUMIFS(#REF!,#REF!,$I1005,#REF!,$R$3)/SUMIFS(#REF!,#REF!,$I1005,#REF!,$R$3),"-")</f>
        <v>-</v>
      </c>
      <c r="N1005" s="170" t="str">
        <f>IFERROR(SUMIFS(#REF!,#REF!,$I1005,#REF!,"&lt;="&amp;$R$2,#REF!,"&gt;="&amp;$S$2)/SUMIFS(#REF!,#REF!,$I1005,#REF!,"&lt;="&amp;$R$2,#REF!,"&gt;="&amp;$S$2),"-")</f>
        <v>-</v>
      </c>
      <c r="O1005" s="142"/>
      <c r="P1005" s="140"/>
    </row>
    <row r="1006" spans="1:16">
      <c r="A1006" s="138"/>
      <c r="B1006" s="142"/>
      <c r="C1006" s="182" t="s">
        <v>1671</v>
      </c>
      <c r="D1006" s="166" t="s">
        <v>237</v>
      </c>
      <c r="E1006" s="166" t="s">
        <v>1672</v>
      </c>
      <c r="F1006" s="187" t="s">
        <v>1889</v>
      </c>
      <c r="G1006" s="188" t="s">
        <v>1889</v>
      </c>
      <c r="H1006" s="188" t="s">
        <v>1889</v>
      </c>
      <c r="I1006" s="188" t="s">
        <v>1889</v>
      </c>
      <c r="J1006" s="168">
        <v>0.9</v>
      </c>
      <c r="K1006" s="169" t="str">
        <f>IFERROR(SUMIFS(#REF!,#REF!,$I1006,#REF!,$R$2)/SUMIFS(#REF!,#REF!,$I1006,#REF!,$R$2),"-")</f>
        <v>-</v>
      </c>
      <c r="L1006" s="169" t="str">
        <f>IFERROR(SUMIFS(#REF!,#REF!,$I1006,#REF!,$R$7)/SUMIFS(#REF!,#REF!,$I1006,#REF!,$R$7),"-")</f>
        <v>-</v>
      </c>
      <c r="M1006" s="170" t="str">
        <f>IFERROR(SUMIFS(#REF!,#REF!,$I1006,#REF!,$R$3)/SUMIFS(#REF!,#REF!,$I1006,#REF!,$R$3),"-")</f>
        <v>-</v>
      </c>
      <c r="N1006" s="170" t="str">
        <f>IFERROR(SUMIFS(#REF!,#REF!,$I1006,#REF!,"&lt;="&amp;$R$2,#REF!,"&gt;="&amp;$S$2)/SUMIFS(#REF!,#REF!,$I1006,#REF!,"&lt;="&amp;$R$2,#REF!,"&gt;="&amp;$S$2),"-")</f>
        <v>-</v>
      </c>
      <c r="O1006" s="142"/>
      <c r="P1006" s="140"/>
    </row>
    <row r="1007" spans="1:16">
      <c r="A1007" s="138"/>
      <c r="B1007" s="142"/>
      <c r="C1007" s="182" t="s">
        <v>1671</v>
      </c>
      <c r="D1007" s="166" t="s">
        <v>237</v>
      </c>
      <c r="E1007" s="166" t="s">
        <v>1672</v>
      </c>
      <c r="F1007" s="187" t="s">
        <v>1891</v>
      </c>
      <c r="G1007" s="188" t="s">
        <v>1891</v>
      </c>
      <c r="H1007" s="188" t="s">
        <v>1891</v>
      </c>
      <c r="I1007" s="188" t="s">
        <v>1891</v>
      </c>
      <c r="J1007" s="168">
        <v>0.9</v>
      </c>
      <c r="K1007" s="169" t="str">
        <f>IFERROR(SUMIFS(#REF!,#REF!,$I1007,#REF!,$R$2)/SUMIFS(#REF!,#REF!,$I1007,#REF!,$R$2),"-")</f>
        <v>-</v>
      </c>
      <c r="L1007" s="169" t="str">
        <f>IFERROR(SUMIFS(#REF!,#REF!,$I1007,#REF!,$R$7)/SUMIFS(#REF!,#REF!,$I1007,#REF!,$R$7),"-")</f>
        <v>-</v>
      </c>
      <c r="M1007" s="170" t="str">
        <f>IFERROR(SUMIFS(#REF!,#REF!,$I1007,#REF!,$R$3)/SUMIFS(#REF!,#REF!,$I1007,#REF!,$R$3),"-")</f>
        <v>-</v>
      </c>
      <c r="N1007" s="170" t="str">
        <f>IFERROR(SUMIFS(#REF!,#REF!,$I1007,#REF!,"&lt;="&amp;$R$2,#REF!,"&gt;="&amp;$S$2)/SUMIFS(#REF!,#REF!,$I1007,#REF!,"&lt;="&amp;$R$2,#REF!,"&gt;="&amp;$S$2),"-")</f>
        <v>-</v>
      </c>
      <c r="O1007" s="142"/>
      <c r="P1007" s="140"/>
    </row>
    <row r="1008" spans="1:16">
      <c r="A1008" s="138"/>
      <c r="B1008" s="142"/>
      <c r="C1008" s="182" t="s">
        <v>1671</v>
      </c>
      <c r="D1008" s="166" t="s">
        <v>26</v>
      </c>
      <c r="E1008" s="166" t="s">
        <v>1672</v>
      </c>
      <c r="F1008" s="185" t="s">
        <v>1893</v>
      </c>
      <c r="G1008" s="186" t="s">
        <v>1893</v>
      </c>
      <c r="H1008" s="186" t="s">
        <v>1893</v>
      </c>
      <c r="I1008" s="186" t="s">
        <v>1893</v>
      </c>
      <c r="J1008" s="168">
        <v>0.9</v>
      </c>
      <c r="K1008" s="169" t="str">
        <f>IFERROR(SUMIFS(#REF!,#REF!,$I1008,#REF!,$R$2)/SUMIFS(#REF!,#REF!,$I1008,#REF!,$R$2),"-")</f>
        <v>-</v>
      </c>
      <c r="L1008" s="169" t="str">
        <f>IFERROR(SUMIFS(#REF!,#REF!,$I1008,#REF!,$R$7)/SUMIFS(#REF!,#REF!,$I1008,#REF!,$R$7),"-")</f>
        <v>-</v>
      </c>
      <c r="M1008" s="170" t="str">
        <f>IFERROR(SUMIFS(#REF!,#REF!,$I1008,#REF!,$R$3)/SUMIFS(#REF!,#REF!,$I1008,#REF!,$R$3),"-")</f>
        <v>-</v>
      </c>
      <c r="N1008" s="170" t="str">
        <f>IFERROR(SUMIFS(#REF!,#REF!,$I1008,#REF!,"&lt;="&amp;$R$2,#REF!,"&gt;="&amp;$S$2)/SUMIFS(#REF!,#REF!,$I1008,#REF!,"&lt;="&amp;$R$2,#REF!,"&gt;="&amp;$S$2),"-")</f>
        <v>-</v>
      </c>
      <c r="O1008" s="142"/>
      <c r="P1008" s="140"/>
    </row>
    <row r="1009" spans="1:16">
      <c r="A1009" s="138"/>
      <c r="B1009" s="142"/>
      <c r="C1009" s="182" t="s">
        <v>1671</v>
      </c>
      <c r="D1009" s="166" t="s">
        <v>237</v>
      </c>
      <c r="E1009" s="166" t="s">
        <v>1672</v>
      </c>
      <c r="F1009" s="187" t="s">
        <v>1895</v>
      </c>
      <c r="G1009" s="188" t="s">
        <v>1895</v>
      </c>
      <c r="H1009" s="188" t="s">
        <v>1895</v>
      </c>
      <c r="I1009" s="188" t="s">
        <v>1895</v>
      </c>
      <c r="J1009" s="168">
        <v>0.9</v>
      </c>
      <c r="K1009" s="169" t="str">
        <f>IFERROR(SUMIFS(#REF!,#REF!,$I1009,#REF!,$R$2)/SUMIFS(#REF!,#REF!,$I1009,#REF!,$R$2),"-")</f>
        <v>-</v>
      </c>
      <c r="L1009" s="169" t="str">
        <f>IFERROR(SUMIFS(#REF!,#REF!,$I1009,#REF!,$R$7)/SUMIFS(#REF!,#REF!,$I1009,#REF!,$R$7),"-")</f>
        <v>-</v>
      </c>
      <c r="M1009" s="170" t="str">
        <f>IFERROR(SUMIFS(#REF!,#REF!,$I1009,#REF!,$R$3)/SUMIFS(#REF!,#REF!,$I1009,#REF!,$R$3),"-")</f>
        <v>-</v>
      </c>
      <c r="N1009" s="170" t="str">
        <f>IFERROR(SUMIFS(#REF!,#REF!,$I1009,#REF!,"&lt;="&amp;$R$2,#REF!,"&gt;="&amp;$S$2)/SUMIFS(#REF!,#REF!,$I1009,#REF!,"&lt;="&amp;$R$2,#REF!,"&gt;="&amp;$S$2),"-")</f>
        <v>-</v>
      </c>
      <c r="O1009" s="142"/>
      <c r="P1009" s="140"/>
    </row>
    <row r="1010" spans="1:16">
      <c r="A1010" s="138"/>
      <c r="B1010" s="142"/>
      <c r="C1010" s="182" t="s">
        <v>1671</v>
      </c>
      <c r="D1010" s="166" t="s">
        <v>26</v>
      </c>
      <c r="E1010" s="166" t="s">
        <v>1672</v>
      </c>
      <c r="F1010" s="187" t="s">
        <v>1897</v>
      </c>
      <c r="G1010" s="188" t="s">
        <v>1897</v>
      </c>
      <c r="H1010" s="188" t="s">
        <v>1897</v>
      </c>
      <c r="I1010" s="188" t="s">
        <v>1897</v>
      </c>
      <c r="J1010" s="168">
        <v>0.9</v>
      </c>
      <c r="K1010" s="169" t="str">
        <f>IFERROR(SUMIFS(#REF!,#REF!,$I1010,#REF!,$R$2)/SUMIFS(#REF!,#REF!,$I1010,#REF!,$R$2),"-")</f>
        <v>-</v>
      </c>
      <c r="L1010" s="169" t="str">
        <f>IFERROR(SUMIFS(#REF!,#REF!,$I1010,#REF!,$R$7)/SUMIFS(#REF!,#REF!,$I1010,#REF!,$R$7),"-")</f>
        <v>-</v>
      </c>
      <c r="M1010" s="170" t="str">
        <f>IFERROR(SUMIFS(#REF!,#REF!,$I1010,#REF!,$R$3)/SUMIFS(#REF!,#REF!,$I1010,#REF!,$R$3),"-")</f>
        <v>-</v>
      </c>
      <c r="N1010" s="170" t="str">
        <f>IFERROR(SUMIFS(#REF!,#REF!,$I1010,#REF!,"&lt;="&amp;$R$2,#REF!,"&gt;="&amp;$S$2)/SUMIFS(#REF!,#REF!,$I1010,#REF!,"&lt;="&amp;$R$2,#REF!,"&gt;="&amp;$S$2),"-")</f>
        <v>-</v>
      </c>
      <c r="O1010" s="142"/>
      <c r="P1010" s="140"/>
    </row>
    <row r="1011" spans="1:16">
      <c r="A1011" s="138"/>
      <c r="B1011" s="142"/>
      <c r="C1011" s="182" t="s">
        <v>1671</v>
      </c>
      <c r="D1011" s="166" t="s">
        <v>237</v>
      </c>
      <c r="E1011" s="166" t="s">
        <v>1672</v>
      </c>
      <c r="F1011" s="187" t="s">
        <v>1899</v>
      </c>
      <c r="G1011" s="188" t="s">
        <v>1899</v>
      </c>
      <c r="H1011" s="188" t="s">
        <v>1899</v>
      </c>
      <c r="I1011" s="188" t="s">
        <v>1899</v>
      </c>
      <c r="J1011" s="168">
        <v>0.9</v>
      </c>
      <c r="K1011" s="169" t="str">
        <f>IFERROR(SUMIFS(#REF!,#REF!,$I1011,#REF!,$R$2)/SUMIFS(#REF!,#REF!,$I1011,#REF!,$R$2),"-")</f>
        <v>-</v>
      </c>
      <c r="L1011" s="169" t="str">
        <f>IFERROR(SUMIFS(#REF!,#REF!,$I1011,#REF!,$R$7)/SUMIFS(#REF!,#REF!,$I1011,#REF!,$R$7),"-")</f>
        <v>-</v>
      </c>
      <c r="M1011" s="170" t="str">
        <f>IFERROR(SUMIFS(#REF!,#REF!,$I1011,#REF!,$R$3)/SUMIFS(#REF!,#REF!,$I1011,#REF!,$R$3),"-")</f>
        <v>-</v>
      </c>
      <c r="N1011" s="170" t="str">
        <f>IFERROR(SUMIFS(#REF!,#REF!,$I1011,#REF!,"&lt;="&amp;$R$2,#REF!,"&gt;="&amp;$S$2)/SUMIFS(#REF!,#REF!,$I1011,#REF!,"&lt;="&amp;$R$2,#REF!,"&gt;="&amp;$S$2),"-")</f>
        <v>-</v>
      </c>
      <c r="O1011" s="142"/>
      <c r="P1011" s="140"/>
    </row>
    <row r="1012" spans="1:16">
      <c r="A1012" s="138"/>
      <c r="B1012" s="142"/>
      <c r="C1012" s="182" t="s">
        <v>1671</v>
      </c>
      <c r="D1012" s="166" t="s">
        <v>237</v>
      </c>
      <c r="E1012" s="166" t="s">
        <v>1672</v>
      </c>
      <c r="F1012" s="187" t="s">
        <v>1901</v>
      </c>
      <c r="G1012" s="188" t="s">
        <v>1901</v>
      </c>
      <c r="H1012" s="188" t="s">
        <v>1901</v>
      </c>
      <c r="I1012" s="188" t="s">
        <v>1901</v>
      </c>
      <c r="J1012" s="168">
        <v>0.9</v>
      </c>
      <c r="K1012" s="169" t="str">
        <f>IFERROR(SUMIFS(#REF!,#REF!,$I1012,#REF!,$R$2)/SUMIFS(#REF!,#REF!,$I1012,#REF!,$R$2),"-")</f>
        <v>-</v>
      </c>
      <c r="L1012" s="169" t="str">
        <f>IFERROR(SUMIFS(#REF!,#REF!,$I1012,#REF!,$R$7)/SUMIFS(#REF!,#REF!,$I1012,#REF!,$R$7),"-")</f>
        <v>-</v>
      </c>
      <c r="M1012" s="170" t="str">
        <f>IFERROR(SUMIFS(#REF!,#REF!,$I1012,#REF!,$R$3)/SUMIFS(#REF!,#REF!,$I1012,#REF!,$R$3),"-")</f>
        <v>-</v>
      </c>
      <c r="N1012" s="170" t="str">
        <f>IFERROR(SUMIFS(#REF!,#REF!,$I1012,#REF!,"&lt;="&amp;$R$2,#REF!,"&gt;="&amp;$S$2)/SUMIFS(#REF!,#REF!,$I1012,#REF!,"&lt;="&amp;$R$2,#REF!,"&gt;="&amp;$S$2),"-")</f>
        <v>-</v>
      </c>
      <c r="O1012" s="142"/>
      <c r="P1012" s="140"/>
    </row>
    <row r="1013" spans="1:16">
      <c r="A1013" s="138"/>
      <c r="B1013" s="142"/>
      <c r="C1013" s="182" t="s">
        <v>1671</v>
      </c>
      <c r="D1013" s="166" t="s">
        <v>237</v>
      </c>
      <c r="E1013" s="166" t="s">
        <v>1672</v>
      </c>
      <c r="F1013" s="187" t="s">
        <v>1903</v>
      </c>
      <c r="G1013" s="188" t="s">
        <v>1903</v>
      </c>
      <c r="H1013" s="188" t="s">
        <v>1903</v>
      </c>
      <c r="I1013" s="188" t="s">
        <v>1903</v>
      </c>
      <c r="J1013" s="168">
        <v>0.9</v>
      </c>
      <c r="K1013" s="169" t="str">
        <f>IFERROR(SUMIFS(#REF!,#REF!,$I1013,#REF!,$R$2)/SUMIFS(#REF!,#REF!,$I1013,#REF!,$R$2),"-")</f>
        <v>-</v>
      </c>
      <c r="L1013" s="169" t="str">
        <f>IFERROR(SUMIFS(#REF!,#REF!,$I1013,#REF!,$R$7)/SUMIFS(#REF!,#REF!,$I1013,#REF!,$R$7),"-")</f>
        <v>-</v>
      </c>
      <c r="M1013" s="170" t="str">
        <f>IFERROR(SUMIFS(#REF!,#REF!,$I1013,#REF!,$R$3)/SUMIFS(#REF!,#REF!,$I1013,#REF!,$R$3),"-")</f>
        <v>-</v>
      </c>
      <c r="N1013" s="170" t="str">
        <f>IFERROR(SUMIFS(#REF!,#REF!,$I1013,#REF!,"&lt;="&amp;$R$2,#REF!,"&gt;="&amp;$S$2)/SUMIFS(#REF!,#REF!,$I1013,#REF!,"&lt;="&amp;$R$2,#REF!,"&gt;="&amp;$S$2),"-")</f>
        <v>-</v>
      </c>
      <c r="O1013" s="142"/>
      <c r="P1013" s="140"/>
    </row>
    <row r="1014" spans="1:16">
      <c r="A1014" s="138"/>
      <c r="B1014" s="142"/>
      <c r="C1014" s="182" t="s">
        <v>1671</v>
      </c>
      <c r="D1014" s="166" t="s">
        <v>26</v>
      </c>
      <c r="E1014" s="166" t="s">
        <v>1672</v>
      </c>
      <c r="F1014" s="187" t="s">
        <v>1905</v>
      </c>
      <c r="G1014" s="188" t="s">
        <v>1905</v>
      </c>
      <c r="H1014" s="188" t="s">
        <v>1905</v>
      </c>
      <c r="I1014" s="188" t="s">
        <v>1905</v>
      </c>
      <c r="J1014" s="168">
        <v>0.9</v>
      </c>
      <c r="K1014" s="169" t="str">
        <f>IFERROR(SUMIFS(#REF!,#REF!,$I1014,#REF!,$R$2)/SUMIFS(#REF!,#REF!,$I1014,#REF!,$R$2),"-")</f>
        <v>-</v>
      </c>
      <c r="L1014" s="169" t="str">
        <f>IFERROR(SUMIFS(#REF!,#REF!,$I1014,#REF!,$R$7)/SUMIFS(#REF!,#REF!,$I1014,#REF!,$R$7),"-")</f>
        <v>-</v>
      </c>
      <c r="M1014" s="170" t="str">
        <f>IFERROR(SUMIFS(#REF!,#REF!,$I1014,#REF!,$R$3)/SUMIFS(#REF!,#REF!,$I1014,#REF!,$R$3),"-")</f>
        <v>-</v>
      </c>
      <c r="N1014" s="170" t="str">
        <f>IFERROR(SUMIFS(#REF!,#REF!,$I1014,#REF!,"&lt;="&amp;$R$2,#REF!,"&gt;="&amp;$S$2)/SUMIFS(#REF!,#REF!,$I1014,#REF!,"&lt;="&amp;$R$2,#REF!,"&gt;="&amp;$S$2),"-")</f>
        <v>-</v>
      </c>
      <c r="O1014" s="142"/>
      <c r="P1014" s="140"/>
    </row>
    <row r="1015" spans="1:16">
      <c r="A1015" s="138"/>
      <c r="B1015" s="142"/>
      <c r="C1015" s="182" t="s">
        <v>1671</v>
      </c>
      <c r="D1015" s="166" t="s">
        <v>237</v>
      </c>
      <c r="E1015" s="166" t="s">
        <v>1672</v>
      </c>
      <c r="F1015" s="185" t="s">
        <v>1907</v>
      </c>
      <c r="G1015" s="186" t="s">
        <v>1907</v>
      </c>
      <c r="H1015" s="186" t="s">
        <v>1907</v>
      </c>
      <c r="I1015" s="186" t="s">
        <v>1907</v>
      </c>
      <c r="J1015" s="168">
        <v>0.9</v>
      </c>
      <c r="K1015" s="169" t="str">
        <f>IFERROR(SUMIFS(#REF!,#REF!,$I1015,#REF!,$R$2)/SUMIFS(#REF!,#REF!,$I1015,#REF!,$R$2),"-")</f>
        <v>-</v>
      </c>
      <c r="L1015" s="169" t="str">
        <f>IFERROR(SUMIFS(#REF!,#REF!,$I1015,#REF!,$R$7)/SUMIFS(#REF!,#REF!,$I1015,#REF!,$R$7),"-")</f>
        <v>-</v>
      </c>
      <c r="M1015" s="170" t="str">
        <f>IFERROR(SUMIFS(#REF!,#REF!,$I1015,#REF!,$R$3)/SUMIFS(#REF!,#REF!,$I1015,#REF!,$R$3),"-")</f>
        <v>-</v>
      </c>
      <c r="N1015" s="170" t="str">
        <f>IFERROR(SUMIFS(#REF!,#REF!,$I1015,#REF!,"&lt;="&amp;$R$2,#REF!,"&gt;="&amp;$S$2)/SUMIFS(#REF!,#REF!,$I1015,#REF!,"&lt;="&amp;$R$2,#REF!,"&gt;="&amp;$S$2),"-")</f>
        <v>-</v>
      </c>
      <c r="O1015" s="142"/>
      <c r="P1015" s="140"/>
    </row>
    <row r="1016" spans="1:16">
      <c r="A1016" s="138"/>
      <c r="B1016" s="142"/>
      <c r="C1016" s="182" t="s">
        <v>1671</v>
      </c>
      <c r="D1016" s="166" t="s">
        <v>237</v>
      </c>
      <c r="E1016" s="166" t="s">
        <v>1672</v>
      </c>
      <c r="F1016" s="185" t="s">
        <v>1909</v>
      </c>
      <c r="G1016" s="186" t="s">
        <v>1909</v>
      </c>
      <c r="H1016" s="186" t="s">
        <v>1909</v>
      </c>
      <c r="I1016" s="186" t="s">
        <v>1909</v>
      </c>
      <c r="J1016" s="168">
        <v>0.9</v>
      </c>
      <c r="K1016" s="169" t="str">
        <f>IFERROR(SUMIFS(#REF!,#REF!,$I1016,#REF!,$R$2)/SUMIFS(#REF!,#REF!,$I1016,#REF!,$R$2),"-")</f>
        <v>-</v>
      </c>
      <c r="L1016" s="169" t="str">
        <f>IFERROR(SUMIFS(#REF!,#REF!,$I1016,#REF!,$R$7)/SUMIFS(#REF!,#REF!,$I1016,#REF!,$R$7),"-")</f>
        <v>-</v>
      </c>
      <c r="M1016" s="170" t="str">
        <f>IFERROR(SUMIFS(#REF!,#REF!,$I1016,#REF!,$R$3)/SUMIFS(#REF!,#REF!,$I1016,#REF!,$R$3),"-")</f>
        <v>-</v>
      </c>
      <c r="N1016" s="170" t="str">
        <f>IFERROR(SUMIFS(#REF!,#REF!,$I1016,#REF!,"&lt;="&amp;$R$2,#REF!,"&gt;="&amp;$S$2)/SUMIFS(#REF!,#REF!,$I1016,#REF!,"&lt;="&amp;$R$2,#REF!,"&gt;="&amp;$S$2),"-")</f>
        <v>-</v>
      </c>
      <c r="O1016" s="142"/>
      <c r="P1016" s="140"/>
    </row>
    <row r="1017" spans="1:16">
      <c r="A1017" s="138"/>
      <c r="B1017" s="142"/>
      <c r="C1017" s="182" t="s">
        <v>1671</v>
      </c>
      <c r="D1017" s="166" t="s">
        <v>237</v>
      </c>
      <c r="E1017" s="166" t="s">
        <v>1672</v>
      </c>
      <c r="F1017" s="185" t="s">
        <v>1911</v>
      </c>
      <c r="G1017" s="186" t="s">
        <v>1911</v>
      </c>
      <c r="H1017" s="186" t="s">
        <v>1911</v>
      </c>
      <c r="I1017" s="186" t="s">
        <v>1911</v>
      </c>
      <c r="J1017" s="168">
        <v>0.9</v>
      </c>
      <c r="K1017" s="169" t="str">
        <f>IFERROR(SUMIFS(#REF!,#REF!,$I1017,#REF!,$R$2)/SUMIFS(#REF!,#REF!,$I1017,#REF!,$R$2),"-")</f>
        <v>-</v>
      </c>
      <c r="L1017" s="169" t="str">
        <f>IFERROR(SUMIFS(#REF!,#REF!,$I1017,#REF!,$R$7)/SUMIFS(#REF!,#REF!,$I1017,#REF!,$R$7),"-")</f>
        <v>-</v>
      </c>
      <c r="M1017" s="170" t="str">
        <f>IFERROR(SUMIFS(#REF!,#REF!,$I1017,#REF!,$R$3)/SUMIFS(#REF!,#REF!,$I1017,#REF!,$R$3),"-")</f>
        <v>-</v>
      </c>
      <c r="N1017" s="170" t="str">
        <f>IFERROR(SUMIFS(#REF!,#REF!,$I1017,#REF!,"&lt;="&amp;$R$2,#REF!,"&gt;="&amp;$S$2)/SUMIFS(#REF!,#REF!,$I1017,#REF!,"&lt;="&amp;$R$2,#REF!,"&gt;="&amp;$S$2),"-")</f>
        <v>-</v>
      </c>
      <c r="O1017" s="142"/>
      <c r="P1017" s="140"/>
    </row>
    <row r="1018" spans="1:16">
      <c r="A1018" s="138"/>
      <c r="B1018" s="142"/>
      <c r="C1018" s="182" t="s">
        <v>1671</v>
      </c>
      <c r="D1018" s="166" t="s">
        <v>237</v>
      </c>
      <c r="E1018" s="166" t="s">
        <v>1672</v>
      </c>
      <c r="F1018" s="187" t="s">
        <v>1913</v>
      </c>
      <c r="G1018" s="188" t="s">
        <v>1913</v>
      </c>
      <c r="H1018" s="188" t="s">
        <v>1913</v>
      </c>
      <c r="I1018" s="188" t="s">
        <v>1913</v>
      </c>
      <c r="J1018" s="168">
        <v>0.9</v>
      </c>
      <c r="K1018" s="169" t="str">
        <f>IFERROR(SUMIFS(#REF!,#REF!,$I1018,#REF!,$R$2)/SUMIFS(#REF!,#REF!,$I1018,#REF!,$R$2),"-")</f>
        <v>-</v>
      </c>
      <c r="L1018" s="169" t="str">
        <f>IFERROR(SUMIFS(#REF!,#REF!,$I1018,#REF!,$R$7)/SUMIFS(#REF!,#REF!,$I1018,#REF!,$R$7),"-")</f>
        <v>-</v>
      </c>
      <c r="M1018" s="170" t="str">
        <f>IFERROR(SUMIFS(#REF!,#REF!,$I1018,#REF!,$R$3)/SUMIFS(#REF!,#REF!,$I1018,#REF!,$R$3),"-")</f>
        <v>-</v>
      </c>
      <c r="N1018" s="170" t="str">
        <f>IFERROR(SUMIFS(#REF!,#REF!,$I1018,#REF!,"&lt;="&amp;$R$2,#REF!,"&gt;="&amp;$S$2)/SUMIFS(#REF!,#REF!,$I1018,#REF!,"&lt;="&amp;$R$2,#REF!,"&gt;="&amp;$S$2),"-")</f>
        <v>-</v>
      </c>
      <c r="O1018" s="142"/>
      <c r="P1018" s="140"/>
    </row>
    <row r="1019" spans="1:16">
      <c r="A1019" s="138"/>
      <c r="B1019" s="142"/>
      <c r="C1019" s="182" t="s">
        <v>1671</v>
      </c>
      <c r="D1019" s="166" t="s">
        <v>26</v>
      </c>
      <c r="E1019" s="166" t="s">
        <v>1672</v>
      </c>
      <c r="F1019" s="187" t="s">
        <v>1915</v>
      </c>
      <c r="G1019" s="188" t="s">
        <v>1915</v>
      </c>
      <c r="H1019" s="188" t="s">
        <v>1915</v>
      </c>
      <c r="I1019" s="188" t="s">
        <v>1915</v>
      </c>
      <c r="J1019" s="168">
        <v>0.9</v>
      </c>
      <c r="K1019" s="169" t="str">
        <f>IFERROR(SUMIFS(#REF!,#REF!,$I1019,#REF!,$R$2)/SUMIFS(#REF!,#REF!,$I1019,#REF!,$R$2),"-")</f>
        <v>-</v>
      </c>
      <c r="L1019" s="169" t="str">
        <f>IFERROR(SUMIFS(#REF!,#REF!,$I1019,#REF!,$R$7)/SUMIFS(#REF!,#REF!,$I1019,#REF!,$R$7),"-")</f>
        <v>-</v>
      </c>
      <c r="M1019" s="170" t="str">
        <f>IFERROR(SUMIFS(#REF!,#REF!,$I1019,#REF!,$R$3)/SUMIFS(#REF!,#REF!,$I1019,#REF!,$R$3),"-")</f>
        <v>-</v>
      </c>
      <c r="N1019" s="170" t="str">
        <f>IFERROR(SUMIFS(#REF!,#REF!,$I1019,#REF!,"&lt;="&amp;$R$2,#REF!,"&gt;="&amp;$S$2)/SUMIFS(#REF!,#REF!,$I1019,#REF!,"&lt;="&amp;$R$2,#REF!,"&gt;="&amp;$S$2),"-")</f>
        <v>-</v>
      </c>
      <c r="O1019" s="142"/>
      <c r="P1019" s="140"/>
    </row>
    <row r="1020" spans="1:16">
      <c r="A1020" s="138"/>
      <c r="B1020" s="142"/>
      <c r="C1020" s="182" t="s">
        <v>1671</v>
      </c>
      <c r="D1020" s="166" t="s">
        <v>26</v>
      </c>
      <c r="E1020" s="166" t="s">
        <v>1672</v>
      </c>
      <c r="F1020" s="185" t="s">
        <v>1917</v>
      </c>
      <c r="G1020" s="186" t="s">
        <v>1917</v>
      </c>
      <c r="H1020" s="186" t="s">
        <v>1917</v>
      </c>
      <c r="I1020" s="186" t="s">
        <v>1917</v>
      </c>
      <c r="J1020" s="168">
        <v>0.9</v>
      </c>
      <c r="K1020" s="169" t="str">
        <f>IFERROR(SUMIFS(#REF!,#REF!,$I1020,#REF!,$R$2)/SUMIFS(#REF!,#REF!,$I1020,#REF!,$R$2),"-")</f>
        <v>-</v>
      </c>
      <c r="L1020" s="169" t="str">
        <f>IFERROR(SUMIFS(#REF!,#REF!,$I1020,#REF!,$R$7)/SUMIFS(#REF!,#REF!,$I1020,#REF!,$R$7),"-")</f>
        <v>-</v>
      </c>
      <c r="M1020" s="170" t="str">
        <f>IFERROR(SUMIFS(#REF!,#REF!,$I1020,#REF!,$R$3)/SUMIFS(#REF!,#REF!,$I1020,#REF!,$R$3),"-")</f>
        <v>-</v>
      </c>
      <c r="N1020" s="170" t="str">
        <f>IFERROR(SUMIFS(#REF!,#REF!,$I1020,#REF!,"&lt;="&amp;$R$2,#REF!,"&gt;="&amp;$S$2)/SUMIFS(#REF!,#REF!,$I1020,#REF!,"&lt;="&amp;$R$2,#REF!,"&gt;="&amp;$S$2),"-")</f>
        <v>-</v>
      </c>
      <c r="O1020" s="142"/>
      <c r="P1020" s="140"/>
    </row>
    <row r="1021" spans="1:16">
      <c r="A1021" s="138"/>
      <c r="B1021" s="142"/>
      <c r="C1021" s="182" t="s">
        <v>1671</v>
      </c>
      <c r="D1021" s="166" t="s">
        <v>26</v>
      </c>
      <c r="E1021" s="166" t="s">
        <v>1672</v>
      </c>
      <c r="F1021" s="185" t="s">
        <v>1919</v>
      </c>
      <c r="G1021" s="186" t="s">
        <v>1919</v>
      </c>
      <c r="H1021" s="186" t="s">
        <v>1919</v>
      </c>
      <c r="I1021" s="186" t="s">
        <v>1919</v>
      </c>
      <c r="J1021" s="168">
        <v>0.9</v>
      </c>
      <c r="K1021" s="169" t="str">
        <f>IFERROR(SUMIFS(#REF!,#REF!,$I1021,#REF!,$R$2)/SUMIFS(#REF!,#REF!,$I1021,#REF!,$R$2),"-")</f>
        <v>-</v>
      </c>
      <c r="L1021" s="169" t="str">
        <f>IFERROR(SUMIFS(#REF!,#REF!,$I1021,#REF!,$R$7)/SUMIFS(#REF!,#REF!,$I1021,#REF!,$R$7),"-")</f>
        <v>-</v>
      </c>
      <c r="M1021" s="170" t="str">
        <f>IFERROR(SUMIFS(#REF!,#REF!,$I1021,#REF!,$R$3)/SUMIFS(#REF!,#REF!,$I1021,#REF!,$R$3),"-")</f>
        <v>-</v>
      </c>
      <c r="N1021" s="170" t="str">
        <f>IFERROR(SUMIFS(#REF!,#REF!,$I1021,#REF!,"&lt;="&amp;$R$2,#REF!,"&gt;="&amp;$S$2)/SUMIFS(#REF!,#REF!,$I1021,#REF!,"&lt;="&amp;$R$2,#REF!,"&gt;="&amp;$S$2),"-")</f>
        <v>-</v>
      </c>
      <c r="O1021" s="142"/>
      <c r="P1021" s="140"/>
    </row>
    <row r="1022" spans="1:16">
      <c r="A1022" s="138"/>
      <c r="B1022" s="142"/>
      <c r="C1022" s="182" t="s">
        <v>1671</v>
      </c>
      <c r="D1022" s="166" t="s">
        <v>26</v>
      </c>
      <c r="E1022" s="166" t="s">
        <v>1672</v>
      </c>
      <c r="F1022" s="185" t="s">
        <v>1921</v>
      </c>
      <c r="G1022" s="186" t="s">
        <v>1921</v>
      </c>
      <c r="H1022" s="186" t="s">
        <v>1921</v>
      </c>
      <c r="I1022" s="186" t="s">
        <v>1921</v>
      </c>
      <c r="J1022" s="168">
        <v>0.9</v>
      </c>
      <c r="K1022" s="169" t="str">
        <f>IFERROR(SUMIFS(#REF!,#REF!,$I1022,#REF!,$R$2)/SUMIFS(#REF!,#REF!,$I1022,#REF!,$R$2),"-")</f>
        <v>-</v>
      </c>
      <c r="L1022" s="169" t="str">
        <f>IFERROR(SUMIFS(#REF!,#REF!,$I1022,#REF!,$R$7)/SUMIFS(#REF!,#REF!,$I1022,#REF!,$R$7),"-")</f>
        <v>-</v>
      </c>
      <c r="M1022" s="170" t="str">
        <f>IFERROR(SUMIFS(#REF!,#REF!,$I1022,#REF!,$R$3)/SUMIFS(#REF!,#REF!,$I1022,#REF!,$R$3),"-")</f>
        <v>-</v>
      </c>
      <c r="N1022" s="170" t="str">
        <f>IFERROR(SUMIFS(#REF!,#REF!,$I1022,#REF!,"&lt;="&amp;$R$2,#REF!,"&gt;="&amp;$S$2)/SUMIFS(#REF!,#REF!,$I1022,#REF!,"&lt;="&amp;$R$2,#REF!,"&gt;="&amp;$S$2),"-")</f>
        <v>-</v>
      </c>
      <c r="O1022" s="142"/>
      <c r="P1022" s="140"/>
    </row>
    <row r="1023" spans="1:16">
      <c r="A1023" s="138"/>
      <c r="B1023" s="142"/>
      <c r="C1023" s="182" t="s">
        <v>1671</v>
      </c>
      <c r="D1023" s="166" t="s">
        <v>26</v>
      </c>
      <c r="E1023" s="166" t="s">
        <v>1672</v>
      </c>
      <c r="F1023" s="185" t="s">
        <v>1923</v>
      </c>
      <c r="G1023" s="186" t="s">
        <v>1923</v>
      </c>
      <c r="H1023" s="186" t="s">
        <v>1923</v>
      </c>
      <c r="I1023" s="186" t="s">
        <v>1923</v>
      </c>
      <c r="J1023" s="168">
        <v>0.9</v>
      </c>
      <c r="K1023" s="169" t="str">
        <f>IFERROR(SUMIFS(#REF!,#REF!,$I1023,#REF!,$R$2)/SUMIFS(#REF!,#REF!,$I1023,#REF!,$R$2),"-")</f>
        <v>-</v>
      </c>
      <c r="L1023" s="169" t="str">
        <f>IFERROR(SUMIFS(#REF!,#REF!,$I1023,#REF!,$R$7)/SUMIFS(#REF!,#REF!,$I1023,#REF!,$R$7),"-")</f>
        <v>-</v>
      </c>
      <c r="M1023" s="170" t="str">
        <f>IFERROR(SUMIFS(#REF!,#REF!,$I1023,#REF!,$R$3)/SUMIFS(#REF!,#REF!,$I1023,#REF!,$R$3),"-")</f>
        <v>-</v>
      </c>
      <c r="N1023" s="170" t="str">
        <f>IFERROR(SUMIFS(#REF!,#REF!,$I1023,#REF!,"&lt;="&amp;$R$2,#REF!,"&gt;="&amp;$S$2)/SUMIFS(#REF!,#REF!,$I1023,#REF!,"&lt;="&amp;$R$2,#REF!,"&gt;="&amp;$S$2),"-")</f>
        <v>-</v>
      </c>
      <c r="O1023" s="142"/>
      <c r="P1023" s="140"/>
    </row>
    <row r="1024" spans="1:16">
      <c r="A1024" s="138"/>
      <c r="B1024" s="142"/>
      <c r="C1024" s="182" t="s">
        <v>1671</v>
      </c>
      <c r="D1024" s="166" t="s">
        <v>26</v>
      </c>
      <c r="E1024" s="166" t="s">
        <v>1672</v>
      </c>
      <c r="F1024" s="185" t="s">
        <v>1925</v>
      </c>
      <c r="G1024" s="186" t="s">
        <v>1925</v>
      </c>
      <c r="H1024" s="186" t="s">
        <v>1925</v>
      </c>
      <c r="I1024" s="186" t="s">
        <v>1925</v>
      </c>
      <c r="J1024" s="168">
        <v>0.9</v>
      </c>
      <c r="K1024" s="169" t="str">
        <f>IFERROR(SUMIFS(#REF!,#REF!,$I1024,#REF!,$R$2)/SUMIFS(#REF!,#REF!,$I1024,#REF!,$R$2),"-")</f>
        <v>-</v>
      </c>
      <c r="L1024" s="169" t="str">
        <f>IFERROR(SUMIFS(#REF!,#REF!,$I1024,#REF!,$R$7)/SUMIFS(#REF!,#REF!,$I1024,#REF!,$R$7),"-")</f>
        <v>-</v>
      </c>
      <c r="M1024" s="170" t="str">
        <f>IFERROR(SUMIFS(#REF!,#REF!,$I1024,#REF!,$R$3)/SUMIFS(#REF!,#REF!,$I1024,#REF!,$R$3),"-")</f>
        <v>-</v>
      </c>
      <c r="N1024" s="170" t="str">
        <f>IFERROR(SUMIFS(#REF!,#REF!,$I1024,#REF!,"&lt;="&amp;$R$2,#REF!,"&gt;="&amp;$S$2)/SUMIFS(#REF!,#REF!,$I1024,#REF!,"&lt;="&amp;$R$2,#REF!,"&gt;="&amp;$S$2),"-")</f>
        <v>-</v>
      </c>
      <c r="O1024" s="142"/>
      <c r="P1024" s="140"/>
    </row>
    <row r="1025" spans="1:16">
      <c r="A1025" s="138"/>
      <c r="B1025" s="142"/>
      <c r="C1025" s="182" t="s">
        <v>1671</v>
      </c>
      <c r="D1025" s="166" t="s">
        <v>26</v>
      </c>
      <c r="E1025" s="166" t="s">
        <v>1672</v>
      </c>
      <c r="F1025" s="185" t="s">
        <v>1927</v>
      </c>
      <c r="G1025" s="186" t="s">
        <v>1927</v>
      </c>
      <c r="H1025" s="186" t="s">
        <v>1927</v>
      </c>
      <c r="I1025" s="186" t="s">
        <v>1927</v>
      </c>
      <c r="J1025" s="168">
        <v>0.9</v>
      </c>
      <c r="K1025" s="169" t="str">
        <f>IFERROR(SUMIFS(#REF!,#REF!,$I1025,#REF!,$R$2)/SUMIFS(#REF!,#REF!,$I1025,#REF!,$R$2),"-")</f>
        <v>-</v>
      </c>
      <c r="L1025" s="169" t="str">
        <f>IFERROR(SUMIFS(#REF!,#REF!,$I1025,#REF!,$R$7)/SUMIFS(#REF!,#REF!,$I1025,#REF!,$R$7),"-")</f>
        <v>-</v>
      </c>
      <c r="M1025" s="170" t="str">
        <f>IFERROR(SUMIFS(#REF!,#REF!,$I1025,#REF!,$R$3)/SUMIFS(#REF!,#REF!,$I1025,#REF!,$R$3),"-")</f>
        <v>-</v>
      </c>
      <c r="N1025" s="170" t="str">
        <f>IFERROR(SUMIFS(#REF!,#REF!,$I1025,#REF!,"&lt;="&amp;$R$2,#REF!,"&gt;="&amp;$S$2)/SUMIFS(#REF!,#REF!,$I1025,#REF!,"&lt;="&amp;$R$2,#REF!,"&gt;="&amp;$S$2),"-")</f>
        <v>-</v>
      </c>
      <c r="O1025" s="142"/>
      <c r="P1025" s="140"/>
    </row>
    <row r="1026" spans="1:16">
      <c r="A1026" s="138"/>
      <c r="B1026" s="142"/>
      <c r="C1026" s="182" t="s">
        <v>1671</v>
      </c>
      <c r="D1026" s="166" t="s">
        <v>26</v>
      </c>
      <c r="E1026" s="166" t="s">
        <v>1672</v>
      </c>
      <c r="F1026" s="189" t="s">
        <v>1929</v>
      </c>
      <c r="G1026" s="190" t="s">
        <v>1929</v>
      </c>
      <c r="H1026" s="190" t="s">
        <v>1929</v>
      </c>
      <c r="I1026" s="190" t="s">
        <v>1929</v>
      </c>
      <c r="J1026" s="168">
        <v>0.9</v>
      </c>
      <c r="K1026" s="169" t="str">
        <f>IFERROR(SUMIFS(#REF!,#REF!,$I1026,#REF!,$R$2)/SUMIFS(#REF!,#REF!,$I1026,#REF!,$R$2),"-")</f>
        <v>-</v>
      </c>
      <c r="L1026" s="169" t="str">
        <f>IFERROR(SUMIFS(#REF!,#REF!,$I1026,#REF!,$R$7)/SUMIFS(#REF!,#REF!,$I1026,#REF!,$R$7),"-")</f>
        <v>-</v>
      </c>
      <c r="M1026" s="170" t="str">
        <f>IFERROR(SUMIFS(#REF!,#REF!,$I1026,#REF!,$R$3)/SUMIFS(#REF!,#REF!,$I1026,#REF!,$R$3),"-")</f>
        <v>-</v>
      </c>
      <c r="N1026" s="170" t="str">
        <f>IFERROR(SUMIFS(#REF!,#REF!,$I1026,#REF!,"&lt;="&amp;$R$2,#REF!,"&gt;="&amp;$S$2)/SUMIFS(#REF!,#REF!,$I1026,#REF!,"&lt;="&amp;$R$2,#REF!,"&gt;="&amp;$S$2),"-")</f>
        <v>-</v>
      </c>
      <c r="O1026" s="142"/>
      <c r="P1026" s="140"/>
    </row>
    <row r="1027" spans="1:16">
      <c r="A1027" s="138"/>
      <c r="B1027" s="142"/>
      <c r="C1027" s="182" t="s">
        <v>1671</v>
      </c>
      <c r="D1027" s="166" t="s">
        <v>26</v>
      </c>
      <c r="E1027" s="166" t="s">
        <v>1672</v>
      </c>
      <c r="F1027" s="185" t="s">
        <v>1931</v>
      </c>
      <c r="G1027" s="186" t="s">
        <v>1931</v>
      </c>
      <c r="H1027" s="186" t="s">
        <v>1931</v>
      </c>
      <c r="I1027" s="186" t="s">
        <v>1931</v>
      </c>
      <c r="J1027" s="168">
        <v>0.9</v>
      </c>
      <c r="K1027" s="169" t="str">
        <f>IFERROR(SUMIFS(#REF!,#REF!,$I1027,#REF!,$R$2)/SUMIFS(#REF!,#REF!,$I1027,#REF!,$R$2),"-")</f>
        <v>-</v>
      </c>
      <c r="L1027" s="169" t="str">
        <f>IFERROR(SUMIFS(#REF!,#REF!,$I1027,#REF!,$R$7)/SUMIFS(#REF!,#REF!,$I1027,#REF!,$R$7),"-")</f>
        <v>-</v>
      </c>
      <c r="M1027" s="170" t="str">
        <f>IFERROR(SUMIFS(#REF!,#REF!,$I1027,#REF!,$R$3)/SUMIFS(#REF!,#REF!,$I1027,#REF!,$R$3),"-")</f>
        <v>-</v>
      </c>
      <c r="N1027" s="170" t="str">
        <f>IFERROR(SUMIFS(#REF!,#REF!,$I1027,#REF!,"&lt;="&amp;$R$2,#REF!,"&gt;="&amp;$S$2)/SUMIFS(#REF!,#REF!,$I1027,#REF!,"&lt;="&amp;$R$2,#REF!,"&gt;="&amp;$S$2),"-")</f>
        <v>-</v>
      </c>
      <c r="O1027" s="142"/>
      <c r="P1027" s="140"/>
    </row>
    <row r="1028" spans="1:16">
      <c r="A1028" s="138"/>
      <c r="B1028" s="142"/>
      <c r="C1028" s="182" t="s">
        <v>1671</v>
      </c>
      <c r="D1028" s="166" t="s">
        <v>237</v>
      </c>
      <c r="E1028" s="166" t="s">
        <v>1672</v>
      </c>
      <c r="F1028" s="185" t="s">
        <v>1933</v>
      </c>
      <c r="G1028" s="186" t="s">
        <v>1933</v>
      </c>
      <c r="H1028" s="186" t="s">
        <v>1933</v>
      </c>
      <c r="I1028" s="186" t="s">
        <v>1933</v>
      </c>
      <c r="J1028" s="168">
        <v>0.9</v>
      </c>
      <c r="K1028" s="169" t="str">
        <f>IFERROR(SUMIFS(#REF!,#REF!,$I1028,#REF!,$R$2)/SUMIFS(#REF!,#REF!,$I1028,#REF!,$R$2),"-")</f>
        <v>-</v>
      </c>
      <c r="L1028" s="169" t="str">
        <f>IFERROR(SUMIFS(#REF!,#REF!,$I1028,#REF!,$R$7)/SUMIFS(#REF!,#REF!,$I1028,#REF!,$R$7),"-")</f>
        <v>-</v>
      </c>
      <c r="M1028" s="170" t="str">
        <f>IFERROR(SUMIFS(#REF!,#REF!,$I1028,#REF!,$R$3)/SUMIFS(#REF!,#REF!,$I1028,#REF!,$R$3),"-")</f>
        <v>-</v>
      </c>
      <c r="N1028" s="170" t="str">
        <f>IFERROR(SUMIFS(#REF!,#REF!,$I1028,#REF!,"&lt;="&amp;$R$2,#REF!,"&gt;="&amp;$S$2)/SUMIFS(#REF!,#REF!,$I1028,#REF!,"&lt;="&amp;$R$2,#REF!,"&gt;="&amp;$S$2),"-")</f>
        <v>-</v>
      </c>
      <c r="O1028" s="142"/>
      <c r="P1028" s="140"/>
    </row>
    <row r="1029" spans="1:16">
      <c r="A1029" s="138"/>
      <c r="B1029" s="142"/>
      <c r="C1029" s="182" t="s">
        <v>1671</v>
      </c>
      <c r="D1029" s="166" t="s">
        <v>26</v>
      </c>
      <c r="E1029" s="166" t="s">
        <v>1672</v>
      </c>
      <c r="F1029" s="185" t="s">
        <v>1935</v>
      </c>
      <c r="G1029" s="186" t="s">
        <v>1935</v>
      </c>
      <c r="H1029" s="186" t="s">
        <v>1935</v>
      </c>
      <c r="I1029" s="186" t="s">
        <v>1935</v>
      </c>
      <c r="J1029" s="168">
        <v>0.9</v>
      </c>
      <c r="K1029" s="169" t="str">
        <f>IFERROR(SUMIFS(#REF!,#REF!,$I1029,#REF!,$R$2)/SUMIFS(#REF!,#REF!,$I1029,#REF!,$R$2),"-")</f>
        <v>-</v>
      </c>
      <c r="L1029" s="169" t="str">
        <f>IFERROR(SUMIFS(#REF!,#REF!,$I1029,#REF!,$R$7)/SUMIFS(#REF!,#REF!,$I1029,#REF!,$R$7),"-")</f>
        <v>-</v>
      </c>
      <c r="M1029" s="170" t="str">
        <f>IFERROR(SUMIFS(#REF!,#REF!,$I1029,#REF!,$R$3)/SUMIFS(#REF!,#REF!,$I1029,#REF!,$R$3),"-")</f>
        <v>-</v>
      </c>
      <c r="N1029" s="170" t="str">
        <f>IFERROR(SUMIFS(#REF!,#REF!,$I1029,#REF!,"&lt;="&amp;$R$2,#REF!,"&gt;="&amp;$S$2)/SUMIFS(#REF!,#REF!,$I1029,#REF!,"&lt;="&amp;$R$2,#REF!,"&gt;="&amp;$S$2),"-")</f>
        <v>-</v>
      </c>
      <c r="O1029" s="142"/>
      <c r="P1029" s="140"/>
    </row>
    <row r="1030" spans="1:16">
      <c r="A1030" s="138"/>
      <c r="B1030" s="142"/>
      <c r="C1030" s="182" t="s">
        <v>1671</v>
      </c>
      <c r="D1030" s="166" t="s">
        <v>26</v>
      </c>
      <c r="E1030" s="166" t="s">
        <v>1672</v>
      </c>
      <c r="F1030" s="185" t="s">
        <v>1937</v>
      </c>
      <c r="G1030" s="186" t="s">
        <v>1937</v>
      </c>
      <c r="H1030" s="186" t="s">
        <v>1937</v>
      </c>
      <c r="I1030" s="186" t="s">
        <v>1937</v>
      </c>
      <c r="J1030" s="168">
        <v>0.9</v>
      </c>
      <c r="K1030" s="169" t="str">
        <f>IFERROR(SUMIFS(#REF!,#REF!,$I1030,#REF!,$R$2)/SUMIFS(#REF!,#REF!,$I1030,#REF!,$R$2),"-")</f>
        <v>-</v>
      </c>
      <c r="L1030" s="169" t="str">
        <f>IFERROR(SUMIFS(#REF!,#REF!,$I1030,#REF!,$R$7)/SUMIFS(#REF!,#REF!,$I1030,#REF!,$R$7),"-")</f>
        <v>-</v>
      </c>
      <c r="M1030" s="170" t="str">
        <f>IFERROR(SUMIFS(#REF!,#REF!,$I1030,#REF!,$R$3)/SUMIFS(#REF!,#REF!,$I1030,#REF!,$R$3),"-")</f>
        <v>-</v>
      </c>
      <c r="N1030" s="170" t="str">
        <f>IFERROR(SUMIFS(#REF!,#REF!,$I1030,#REF!,"&lt;="&amp;$R$2,#REF!,"&gt;="&amp;$S$2)/SUMIFS(#REF!,#REF!,$I1030,#REF!,"&lt;="&amp;$R$2,#REF!,"&gt;="&amp;$S$2),"-")</f>
        <v>-</v>
      </c>
      <c r="O1030" s="142"/>
      <c r="P1030" s="140"/>
    </row>
    <row r="1031" spans="1:16">
      <c r="A1031" s="138"/>
      <c r="B1031" s="142"/>
      <c r="C1031" s="182" t="s">
        <v>1671</v>
      </c>
      <c r="D1031" s="166" t="s">
        <v>26</v>
      </c>
      <c r="E1031" s="166" t="s">
        <v>1672</v>
      </c>
      <c r="F1031" s="185" t="s">
        <v>1939</v>
      </c>
      <c r="G1031" s="186" t="s">
        <v>1939</v>
      </c>
      <c r="H1031" s="186" t="s">
        <v>1939</v>
      </c>
      <c r="I1031" s="186" t="s">
        <v>1939</v>
      </c>
      <c r="J1031" s="168">
        <v>0.9</v>
      </c>
      <c r="K1031" s="169" t="str">
        <f>IFERROR(SUMIFS(#REF!,#REF!,$I1031,#REF!,$R$2)/SUMIFS(#REF!,#REF!,$I1031,#REF!,$R$2),"-")</f>
        <v>-</v>
      </c>
      <c r="L1031" s="169" t="str">
        <f>IFERROR(SUMIFS(#REF!,#REF!,$I1031,#REF!,$R$7)/SUMIFS(#REF!,#REF!,$I1031,#REF!,$R$7),"-")</f>
        <v>-</v>
      </c>
      <c r="M1031" s="170" t="str">
        <f>IFERROR(SUMIFS(#REF!,#REF!,$I1031,#REF!,$R$3)/SUMIFS(#REF!,#REF!,$I1031,#REF!,$R$3),"-")</f>
        <v>-</v>
      </c>
      <c r="N1031" s="170" t="str">
        <f>IFERROR(SUMIFS(#REF!,#REF!,$I1031,#REF!,"&lt;="&amp;$R$2,#REF!,"&gt;="&amp;$S$2)/SUMIFS(#REF!,#REF!,$I1031,#REF!,"&lt;="&amp;$R$2,#REF!,"&gt;="&amp;$S$2),"-")</f>
        <v>-</v>
      </c>
      <c r="O1031" s="142"/>
      <c r="P1031" s="140"/>
    </row>
    <row r="1032" spans="1:16">
      <c r="A1032" s="138"/>
      <c r="B1032" s="142"/>
      <c r="C1032" s="182" t="s">
        <v>1671</v>
      </c>
      <c r="D1032" s="166" t="s">
        <v>237</v>
      </c>
      <c r="E1032" s="166" t="s">
        <v>1672</v>
      </c>
      <c r="F1032" s="185" t="s">
        <v>1941</v>
      </c>
      <c r="G1032" s="186" t="s">
        <v>1941</v>
      </c>
      <c r="H1032" s="186" t="s">
        <v>1941</v>
      </c>
      <c r="I1032" s="186" t="s">
        <v>1941</v>
      </c>
      <c r="J1032" s="168">
        <v>0.9</v>
      </c>
      <c r="K1032" s="169" t="str">
        <f>IFERROR(SUMIFS(#REF!,#REF!,$I1032,#REF!,$R$2)/SUMIFS(#REF!,#REF!,$I1032,#REF!,$R$2),"-")</f>
        <v>-</v>
      </c>
      <c r="L1032" s="169" t="str">
        <f>IFERROR(SUMIFS(#REF!,#REF!,$I1032,#REF!,$R$7)/SUMIFS(#REF!,#REF!,$I1032,#REF!,$R$7),"-")</f>
        <v>-</v>
      </c>
      <c r="M1032" s="170" t="str">
        <f>IFERROR(SUMIFS(#REF!,#REF!,$I1032,#REF!,$R$3)/SUMIFS(#REF!,#REF!,$I1032,#REF!,$R$3),"-")</f>
        <v>-</v>
      </c>
      <c r="N1032" s="170" t="str">
        <f>IFERROR(SUMIFS(#REF!,#REF!,$I1032,#REF!,"&lt;="&amp;$R$2,#REF!,"&gt;="&amp;$S$2)/SUMIFS(#REF!,#REF!,$I1032,#REF!,"&lt;="&amp;$R$2,#REF!,"&gt;="&amp;$S$2),"-")</f>
        <v>-</v>
      </c>
      <c r="O1032" s="142"/>
      <c r="P1032" s="140"/>
    </row>
    <row r="1033" spans="1:16">
      <c r="A1033" s="138"/>
      <c r="B1033" s="142"/>
      <c r="C1033" s="182" t="s">
        <v>1671</v>
      </c>
      <c r="D1033" s="166" t="s">
        <v>26</v>
      </c>
      <c r="E1033" s="166" t="s">
        <v>1672</v>
      </c>
      <c r="F1033" s="185" t="s">
        <v>1943</v>
      </c>
      <c r="G1033" s="186" t="s">
        <v>1943</v>
      </c>
      <c r="H1033" s="186" t="s">
        <v>1943</v>
      </c>
      <c r="I1033" s="186" t="s">
        <v>1943</v>
      </c>
      <c r="J1033" s="168">
        <v>0.9</v>
      </c>
      <c r="K1033" s="169" t="str">
        <f>IFERROR(SUMIFS(#REF!,#REF!,$I1033,#REF!,$R$2)/SUMIFS(#REF!,#REF!,$I1033,#REF!,$R$2),"-")</f>
        <v>-</v>
      </c>
      <c r="L1033" s="169" t="str">
        <f>IFERROR(SUMIFS(#REF!,#REF!,$I1033,#REF!,$R$7)/SUMIFS(#REF!,#REF!,$I1033,#REF!,$R$7),"-")</f>
        <v>-</v>
      </c>
      <c r="M1033" s="170" t="str">
        <f>IFERROR(SUMIFS(#REF!,#REF!,$I1033,#REF!,$R$3)/SUMIFS(#REF!,#REF!,$I1033,#REF!,$R$3),"-")</f>
        <v>-</v>
      </c>
      <c r="N1033" s="170" t="str">
        <f>IFERROR(SUMIFS(#REF!,#REF!,$I1033,#REF!,"&lt;="&amp;$R$2,#REF!,"&gt;="&amp;$S$2)/SUMIFS(#REF!,#REF!,$I1033,#REF!,"&lt;="&amp;$R$2,#REF!,"&gt;="&amp;$S$2),"-")</f>
        <v>-</v>
      </c>
      <c r="O1033" s="142"/>
      <c r="P1033" s="140"/>
    </row>
    <row r="1034" spans="1:16">
      <c r="A1034" s="138"/>
      <c r="B1034" s="142"/>
      <c r="C1034" s="182" t="s">
        <v>1671</v>
      </c>
      <c r="D1034" s="166" t="s">
        <v>26</v>
      </c>
      <c r="E1034" s="166" t="s">
        <v>1672</v>
      </c>
      <c r="F1034" s="185" t="s">
        <v>1945</v>
      </c>
      <c r="G1034" s="186" t="s">
        <v>1945</v>
      </c>
      <c r="H1034" s="186" t="s">
        <v>1945</v>
      </c>
      <c r="I1034" s="186" t="s">
        <v>1945</v>
      </c>
      <c r="J1034" s="168">
        <v>0.9</v>
      </c>
      <c r="K1034" s="169" t="str">
        <f>IFERROR(SUMIFS(#REF!,#REF!,$I1034,#REF!,$R$2)/SUMIFS(#REF!,#REF!,$I1034,#REF!,$R$2),"-")</f>
        <v>-</v>
      </c>
      <c r="L1034" s="169" t="str">
        <f>IFERROR(SUMIFS(#REF!,#REF!,$I1034,#REF!,$R$7)/SUMIFS(#REF!,#REF!,$I1034,#REF!,$R$7),"-")</f>
        <v>-</v>
      </c>
      <c r="M1034" s="170" t="str">
        <f>IFERROR(SUMIFS(#REF!,#REF!,$I1034,#REF!,$R$3)/SUMIFS(#REF!,#REF!,$I1034,#REF!,$R$3),"-")</f>
        <v>-</v>
      </c>
      <c r="N1034" s="170" t="str">
        <f>IFERROR(SUMIFS(#REF!,#REF!,$I1034,#REF!,"&lt;="&amp;$R$2,#REF!,"&gt;="&amp;$S$2)/SUMIFS(#REF!,#REF!,$I1034,#REF!,"&lt;="&amp;$R$2,#REF!,"&gt;="&amp;$S$2),"-")</f>
        <v>-</v>
      </c>
      <c r="O1034" s="142"/>
      <c r="P1034" s="140"/>
    </row>
    <row r="1035" spans="1:16">
      <c r="A1035" s="138"/>
      <c r="B1035" s="142"/>
      <c r="C1035" s="182" t="s">
        <v>1671</v>
      </c>
      <c r="D1035" s="166" t="s">
        <v>26</v>
      </c>
      <c r="E1035" s="166" t="s">
        <v>1672</v>
      </c>
      <c r="F1035" s="185" t="s">
        <v>1947</v>
      </c>
      <c r="G1035" s="186" t="s">
        <v>1947</v>
      </c>
      <c r="H1035" s="186" t="s">
        <v>1947</v>
      </c>
      <c r="I1035" s="186" t="s">
        <v>1947</v>
      </c>
      <c r="J1035" s="168">
        <v>0.9</v>
      </c>
      <c r="K1035" s="169" t="str">
        <f>IFERROR(SUMIFS(#REF!,#REF!,$I1035,#REF!,$R$2)/SUMIFS(#REF!,#REF!,$I1035,#REF!,$R$2),"-")</f>
        <v>-</v>
      </c>
      <c r="L1035" s="169" t="str">
        <f>IFERROR(SUMIFS(#REF!,#REF!,$I1035,#REF!,$R$7)/SUMIFS(#REF!,#REF!,$I1035,#REF!,$R$7),"-")</f>
        <v>-</v>
      </c>
      <c r="M1035" s="170" t="str">
        <f>IFERROR(SUMIFS(#REF!,#REF!,$I1035,#REF!,$R$3)/SUMIFS(#REF!,#REF!,$I1035,#REF!,$R$3),"-")</f>
        <v>-</v>
      </c>
      <c r="N1035" s="170" t="str">
        <f>IFERROR(SUMIFS(#REF!,#REF!,$I1035,#REF!,"&lt;="&amp;$R$2,#REF!,"&gt;="&amp;$S$2)/SUMIFS(#REF!,#REF!,$I1035,#REF!,"&lt;="&amp;$R$2,#REF!,"&gt;="&amp;$S$2),"-")</f>
        <v>-</v>
      </c>
      <c r="O1035" s="142"/>
      <c r="P1035" s="140"/>
    </row>
    <row r="1036" spans="1:16">
      <c r="A1036" s="138"/>
      <c r="B1036" s="142"/>
      <c r="C1036" s="182" t="s">
        <v>1671</v>
      </c>
      <c r="D1036" s="166" t="s">
        <v>26</v>
      </c>
      <c r="E1036" s="166" t="s">
        <v>1672</v>
      </c>
      <c r="F1036" s="185" t="s">
        <v>1949</v>
      </c>
      <c r="G1036" s="186" t="s">
        <v>1949</v>
      </c>
      <c r="H1036" s="186" t="s">
        <v>1949</v>
      </c>
      <c r="I1036" s="186" t="s">
        <v>1949</v>
      </c>
      <c r="J1036" s="168">
        <v>0.9</v>
      </c>
      <c r="K1036" s="169" t="str">
        <f>IFERROR(SUMIFS(#REF!,#REF!,$I1036,#REF!,$R$2)/SUMIFS(#REF!,#REF!,$I1036,#REF!,$R$2),"-")</f>
        <v>-</v>
      </c>
      <c r="L1036" s="169" t="str">
        <f>IFERROR(SUMIFS(#REF!,#REF!,$I1036,#REF!,$R$7)/SUMIFS(#REF!,#REF!,$I1036,#REF!,$R$7),"-")</f>
        <v>-</v>
      </c>
      <c r="M1036" s="170" t="str">
        <f>IFERROR(SUMIFS(#REF!,#REF!,$I1036,#REF!,$R$3)/SUMIFS(#REF!,#REF!,$I1036,#REF!,$R$3),"-")</f>
        <v>-</v>
      </c>
      <c r="N1036" s="170" t="str">
        <f>IFERROR(SUMIFS(#REF!,#REF!,$I1036,#REF!,"&lt;="&amp;$R$2,#REF!,"&gt;="&amp;$S$2)/SUMIFS(#REF!,#REF!,$I1036,#REF!,"&lt;="&amp;$R$2,#REF!,"&gt;="&amp;$S$2),"-")</f>
        <v>-</v>
      </c>
      <c r="O1036" s="142"/>
      <c r="P1036" s="140"/>
    </row>
    <row r="1037" spans="1:16">
      <c r="A1037" s="138"/>
      <c r="B1037" s="142"/>
      <c r="C1037" s="182" t="s">
        <v>1671</v>
      </c>
      <c r="D1037" s="166" t="s">
        <v>26</v>
      </c>
      <c r="E1037" s="166" t="s">
        <v>1672</v>
      </c>
      <c r="F1037" s="185" t="s">
        <v>1951</v>
      </c>
      <c r="G1037" s="186" t="s">
        <v>1951</v>
      </c>
      <c r="H1037" s="186" t="s">
        <v>1951</v>
      </c>
      <c r="I1037" s="186" t="s">
        <v>1951</v>
      </c>
      <c r="J1037" s="168">
        <v>0.9</v>
      </c>
      <c r="K1037" s="169" t="str">
        <f>IFERROR(SUMIFS(#REF!,#REF!,$I1037,#REF!,$R$2)/SUMIFS(#REF!,#REF!,$I1037,#REF!,$R$2),"-")</f>
        <v>-</v>
      </c>
      <c r="L1037" s="169" t="str">
        <f>IFERROR(SUMIFS(#REF!,#REF!,$I1037,#REF!,$R$7)/SUMIFS(#REF!,#REF!,$I1037,#REF!,$R$7),"-")</f>
        <v>-</v>
      </c>
      <c r="M1037" s="170" t="str">
        <f>IFERROR(SUMIFS(#REF!,#REF!,$I1037,#REF!,$R$3)/SUMIFS(#REF!,#REF!,$I1037,#REF!,$R$3),"-")</f>
        <v>-</v>
      </c>
      <c r="N1037" s="170" t="str">
        <f>IFERROR(SUMIFS(#REF!,#REF!,$I1037,#REF!,"&lt;="&amp;$R$2,#REF!,"&gt;="&amp;$S$2)/SUMIFS(#REF!,#REF!,$I1037,#REF!,"&lt;="&amp;$R$2,#REF!,"&gt;="&amp;$S$2),"-")</f>
        <v>-</v>
      </c>
      <c r="O1037" s="142"/>
      <c r="P1037" s="140"/>
    </row>
    <row r="1038" spans="1:16">
      <c r="A1038" s="138"/>
      <c r="B1038" s="142"/>
      <c r="C1038" s="182" t="s">
        <v>1671</v>
      </c>
      <c r="D1038" s="166" t="s">
        <v>26</v>
      </c>
      <c r="E1038" s="166" t="s">
        <v>1672</v>
      </c>
      <c r="F1038" s="185" t="s">
        <v>1953</v>
      </c>
      <c r="G1038" s="186" t="s">
        <v>1953</v>
      </c>
      <c r="H1038" s="186" t="s">
        <v>1953</v>
      </c>
      <c r="I1038" s="186" t="s">
        <v>1953</v>
      </c>
      <c r="J1038" s="168">
        <v>0.9</v>
      </c>
      <c r="K1038" s="169" t="str">
        <f>IFERROR(SUMIFS(#REF!,#REF!,$I1038,#REF!,$R$2)/SUMIFS(#REF!,#REF!,$I1038,#REF!,$R$2),"-")</f>
        <v>-</v>
      </c>
      <c r="L1038" s="169" t="str">
        <f>IFERROR(SUMIFS(#REF!,#REF!,$I1038,#REF!,$R$7)/SUMIFS(#REF!,#REF!,$I1038,#REF!,$R$7),"-")</f>
        <v>-</v>
      </c>
      <c r="M1038" s="170" t="str">
        <f>IFERROR(SUMIFS(#REF!,#REF!,$I1038,#REF!,$R$3)/SUMIFS(#REF!,#REF!,$I1038,#REF!,$R$3),"-")</f>
        <v>-</v>
      </c>
      <c r="N1038" s="170" t="str">
        <f>IFERROR(SUMIFS(#REF!,#REF!,$I1038,#REF!,"&lt;="&amp;$R$2,#REF!,"&gt;="&amp;$S$2)/SUMIFS(#REF!,#REF!,$I1038,#REF!,"&lt;="&amp;$R$2,#REF!,"&gt;="&amp;$S$2),"-")</f>
        <v>-</v>
      </c>
      <c r="O1038" s="142"/>
      <c r="P1038" s="140"/>
    </row>
    <row r="1039" spans="1:16">
      <c r="A1039" s="138"/>
      <c r="B1039" s="142"/>
      <c r="C1039" s="182" t="s">
        <v>1671</v>
      </c>
      <c r="D1039" s="166" t="s">
        <v>26</v>
      </c>
      <c r="E1039" s="166" t="s">
        <v>1672</v>
      </c>
      <c r="F1039" s="189" t="s">
        <v>1955</v>
      </c>
      <c r="G1039" s="190" t="s">
        <v>1955</v>
      </c>
      <c r="H1039" s="190" t="s">
        <v>1955</v>
      </c>
      <c r="I1039" s="190" t="s">
        <v>1955</v>
      </c>
      <c r="J1039" s="168">
        <v>0.9</v>
      </c>
      <c r="K1039" s="169" t="str">
        <f>IFERROR(SUMIFS(#REF!,#REF!,$I1039,#REF!,$R$2)/SUMIFS(#REF!,#REF!,$I1039,#REF!,$R$2),"-")</f>
        <v>-</v>
      </c>
      <c r="L1039" s="169" t="str">
        <f>IFERROR(SUMIFS(#REF!,#REF!,$I1039,#REF!,$R$7)/SUMIFS(#REF!,#REF!,$I1039,#REF!,$R$7),"-")</f>
        <v>-</v>
      </c>
      <c r="M1039" s="170" t="str">
        <f>IFERROR(SUMIFS(#REF!,#REF!,$I1039,#REF!,$R$3)/SUMIFS(#REF!,#REF!,$I1039,#REF!,$R$3),"-")</f>
        <v>-</v>
      </c>
      <c r="N1039" s="170" t="str">
        <f>IFERROR(SUMIFS(#REF!,#REF!,$I1039,#REF!,"&lt;="&amp;$R$2,#REF!,"&gt;="&amp;$S$2)/SUMIFS(#REF!,#REF!,$I1039,#REF!,"&lt;="&amp;$R$2,#REF!,"&gt;="&amp;$S$2),"-")</f>
        <v>-</v>
      </c>
      <c r="O1039" s="142"/>
      <c r="P1039" s="140"/>
    </row>
    <row r="1040" spans="1:16">
      <c r="A1040" s="138"/>
      <c r="B1040" s="142"/>
      <c r="C1040" s="182" t="s">
        <v>1671</v>
      </c>
      <c r="D1040" s="166" t="s">
        <v>26</v>
      </c>
      <c r="E1040" s="166" t="s">
        <v>1672</v>
      </c>
      <c r="F1040" s="185" t="s">
        <v>1957</v>
      </c>
      <c r="G1040" s="186" t="s">
        <v>1957</v>
      </c>
      <c r="H1040" s="186" t="s">
        <v>1957</v>
      </c>
      <c r="I1040" s="186" t="s">
        <v>1957</v>
      </c>
      <c r="J1040" s="168">
        <v>0.9</v>
      </c>
      <c r="K1040" s="169" t="str">
        <f>IFERROR(SUMIFS(#REF!,#REF!,$I1040,#REF!,$R$2)/SUMIFS(#REF!,#REF!,$I1040,#REF!,$R$2),"-")</f>
        <v>-</v>
      </c>
      <c r="L1040" s="169" t="str">
        <f>IFERROR(SUMIFS(#REF!,#REF!,$I1040,#REF!,$R$7)/SUMIFS(#REF!,#REF!,$I1040,#REF!,$R$7),"-")</f>
        <v>-</v>
      </c>
      <c r="M1040" s="170" t="str">
        <f>IFERROR(SUMIFS(#REF!,#REF!,$I1040,#REF!,$R$3)/SUMIFS(#REF!,#REF!,$I1040,#REF!,$R$3),"-")</f>
        <v>-</v>
      </c>
      <c r="N1040" s="170" t="str">
        <f>IFERROR(SUMIFS(#REF!,#REF!,$I1040,#REF!,"&lt;="&amp;$R$2,#REF!,"&gt;="&amp;$S$2)/SUMIFS(#REF!,#REF!,$I1040,#REF!,"&lt;="&amp;$R$2,#REF!,"&gt;="&amp;$S$2),"-")</f>
        <v>-</v>
      </c>
      <c r="O1040" s="142"/>
      <c r="P1040" s="140"/>
    </row>
    <row r="1041" spans="1:16">
      <c r="A1041" s="138"/>
      <c r="B1041" s="142"/>
      <c r="C1041" s="182" t="s">
        <v>1671</v>
      </c>
      <c r="D1041" s="166" t="s">
        <v>26</v>
      </c>
      <c r="E1041" s="166" t="s">
        <v>1672</v>
      </c>
      <c r="F1041" s="185" t="s">
        <v>1959</v>
      </c>
      <c r="G1041" s="186" t="s">
        <v>1959</v>
      </c>
      <c r="H1041" s="186" t="s">
        <v>1959</v>
      </c>
      <c r="I1041" s="186" t="s">
        <v>1959</v>
      </c>
      <c r="J1041" s="168">
        <v>0.9</v>
      </c>
      <c r="K1041" s="169" t="str">
        <f>IFERROR(SUMIFS(#REF!,#REF!,$I1041,#REF!,$R$2)/SUMIFS(#REF!,#REF!,$I1041,#REF!,$R$2),"-")</f>
        <v>-</v>
      </c>
      <c r="L1041" s="169" t="str">
        <f>IFERROR(SUMIFS(#REF!,#REF!,$I1041,#REF!,$R$7)/SUMIFS(#REF!,#REF!,$I1041,#REF!,$R$7),"-")</f>
        <v>-</v>
      </c>
      <c r="M1041" s="170" t="str">
        <f>IFERROR(SUMIFS(#REF!,#REF!,$I1041,#REF!,$R$3)/SUMIFS(#REF!,#REF!,$I1041,#REF!,$R$3),"-")</f>
        <v>-</v>
      </c>
      <c r="N1041" s="170" t="str">
        <f>IFERROR(SUMIFS(#REF!,#REF!,$I1041,#REF!,"&lt;="&amp;$R$2,#REF!,"&gt;="&amp;$S$2)/SUMIFS(#REF!,#REF!,$I1041,#REF!,"&lt;="&amp;$R$2,#REF!,"&gt;="&amp;$S$2),"-")</f>
        <v>-</v>
      </c>
      <c r="O1041" s="142"/>
      <c r="P1041" s="140"/>
    </row>
    <row r="1042" spans="1:16">
      <c r="A1042" s="138"/>
      <c r="B1042" s="142"/>
      <c r="C1042" s="182" t="s">
        <v>1671</v>
      </c>
      <c r="D1042" s="166" t="s">
        <v>26</v>
      </c>
      <c r="E1042" s="166" t="s">
        <v>1672</v>
      </c>
      <c r="F1042" s="185" t="s">
        <v>1961</v>
      </c>
      <c r="G1042" s="186" t="s">
        <v>1961</v>
      </c>
      <c r="H1042" s="186" t="s">
        <v>1961</v>
      </c>
      <c r="I1042" s="186" t="s">
        <v>1961</v>
      </c>
      <c r="J1042" s="168">
        <v>0.9</v>
      </c>
      <c r="K1042" s="169" t="str">
        <f>IFERROR(SUMIFS(#REF!,#REF!,$I1042,#REF!,$R$2)/SUMIFS(#REF!,#REF!,$I1042,#REF!,$R$2),"-")</f>
        <v>-</v>
      </c>
      <c r="L1042" s="169" t="str">
        <f>IFERROR(SUMIFS(#REF!,#REF!,$I1042,#REF!,$R$7)/SUMIFS(#REF!,#REF!,$I1042,#REF!,$R$7),"-")</f>
        <v>-</v>
      </c>
      <c r="M1042" s="170" t="str">
        <f>IFERROR(SUMIFS(#REF!,#REF!,$I1042,#REF!,$R$3)/SUMIFS(#REF!,#REF!,$I1042,#REF!,$R$3),"-")</f>
        <v>-</v>
      </c>
      <c r="N1042" s="170" t="str">
        <f>IFERROR(SUMIFS(#REF!,#REF!,$I1042,#REF!,"&lt;="&amp;$R$2,#REF!,"&gt;="&amp;$S$2)/SUMIFS(#REF!,#REF!,$I1042,#REF!,"&lt;="&amp;$R$2,#REF!,"&gt;="&amp;$S$2),"-")</f>
        <v>-</v>
      </c>
      <c r="O1042" s="142"/>
      <c r="P1042" s="140"/>
    </row>
    <row r="1043" spans="1:16">
      <c r="A1043" s="138"/>
      <c r="B1043" s="142"/>
      <c r="C1043" s="182" t="s">
        <v>1671</v>
      </c>
      <c r="D1043" s="166" t="s">
        <v>26</v>
      </c>
      <c r="E1043" s="166" t="s">
        <v>1672</v>
      </c>
      <c r="F1043" s="185" t="s">
        <v>1963</v>
      </c>
      <c r="G1043" s="186" t="s">
        <v>1963</v>
      </c>
      <c r="H1043" s="186" t="s">
        <v>1963</v>
      </c>
      <c r="I1043" s="186" t="s">
        <v>1963</v>
      </c>
      <c r="J1043" s="168">
        <v>0.9</v>
      </c>
      <c r="K1043" s="169" t="str">
        <f>IFERROR(SUMIFS(#REF!,#REF!,$I1043,#REF!,$R$2)/SUMIFS(#REF!,#REF!,$I1043,#REF!,$R$2),"-")</f>
        <v>-</v>
      </c>
      <c r="L1043" s="169" t="str">
        <f>IFERROR(SUMIFS(#REF!,#REF!,$I1043,#REF!,$R$7)/SUMIFS(#REF!,#REF!,$I1043,#REF!,$R$7),"-")</f>
        <v>-</v>
      </c>
      <c r="M1043" s="170" t="str">
        <f>IFERROR(SUMIFS(#REF!,#REF!,$I1043,#REF!,$R$3)/SUMIFS(#REF!,#REF!,$I1043,#REF!,$R$3),"-")</f>
        <v>-</v>
      </c>
      <c r="N1043" s="170" t="str">
        <f>IFERROR(SUMIFS(#REF!,#REF!,$I1043,#REF!,"&lt;="&amp;$R$2,#REF!,"&gt;="&amp;$S$2)/SUMIFS(#REF!,#REF!,$I1043,#REF!,"&lt;="&amp;$R$2,#REF!,"&gt;="&amp;$S$2),"-")</f>
        <v>-</v>
      </c>
      <c r="O1043" s="142"/>
      <c r="P1043" s="140"/>
    </row>
    <row r="1044" spans="1:16">
      <c r="A1044" s="138"/>
      <c r="B1044" s="142"/>
      <c r="C1044" s="182" t="s">
        <v>1671</v>
      </c>
      <c r="D1044" s="166" t="s">
        <v>26</v>
      </c>
      <c r="E1044" s="166" t="s">
        <v>1672</v>
      </c>
      <c r="F1044" s="189" t="s">
        <v>1965</v>
      </c>
      <c r="G1044" s="190" t="s">
        <v>1965</v>
      </c>
      <c r="H1044" s="190" t="s">
        <v>1965</v>
      </c>
      <c r="I1044" s="190" t="s">
        <v>1965</v>
      </c>
      <c r="J1044" s="168">
        <v>0.9</v>
      </c>
      <c r="K1044" s="169" t="str">
        <f>IFERROR(SUMIFS(#REF!,#REF!,$I1044,#REF!,$R$2)/SUMIFS(#REF!,#REF!,$I1044,#REF!,$R$2),"-")</f>
        <v>-</v>
      </c>
      <c r="L1044" s="169" t="str">
        <f>IFERROR(SUMIFS(#REF!,#REF!,$I1044,#REF!,$R$7)/SUMIFS(#REF!,#REF!,$I1044,#REF!,$R$7),"-")</f>
        <v>-</v>
      </c>
      <c r="M1044" s="170" t="str">
        <f>IFERROR(SUMIFS(#REF!,#REF!,$I1044,#REF!,$R$3)/SUMIFS(#REF!,#REF!,$I1044,#REF!,$R$3),"-")</f>
        <v>-</v>
      </c>
      <c r="N1044" s="170" t="str">
        <f>IFERROR(SUMIFS(#REF!,#REF!,$I1044,#REF!,"&lt;="&amp;$R$2,#REF!,"&gt;="&amp;$S$2)/SUMIFS(#REF!,#REF!,$I1044,#REF!,"&lt;="&amp;$R$2,#REF!,"&gt;="&amp;$S$2),"-")</f>
        <v>-</v>
      </c>
      <c r="O1044" s="142"/>
      <c r="P1044" s="140"/>
    </row>
    <row r="1045" spans="1:16">
      <c r="A1045" s="138"/>
      <c r="B1045" s="142"/>
      <c r="C1045" s="182" t="s">
        <v>1671</v>
      </c>
      <c r="D1045" s="166" t="s">
        <v>26</v>
      </c>
      <c r="E1045" s="166" t="s">
        <v>1672</v>
      </c>
      <c r="F1045" s="187" t="s">
        <v>1967</v>
      </c>
      <c r="G1045" s="188" t="s">
        <v>1967</v>
      </c>
      <c r="H1045" s="188" t="s">
        <v>1967</v>
      </c>
      <c r="I1045" s="188" t="s">
        <v>1967</v>
      </c>
      <c r="J1045" s="168">
        <v>0.9</v>
      </c>
      <c r="K1045" s="169" t="str">
        <f>IFERROR(SUMIFS(#REF!,#REF!,$I1045,#REF!,$R$2)/SUMIFS(#REF!,#REF!,$I1045,#REF!,$R$2),"-")</f>
        <v>-</v>
      </c>
      <c r="L1045" s="169" t="str">
        <f>IFERROR(SUMIFS(#REF!,#REF!,$I1045,#REF!,$R$7)/SUMIFS(#REF!,#REF!,$I1045,#REF!,$R$7),"-")</f>
        <v>-</v>
      </c>
      <c r="M1045" s="170" t="str">
        <f>IFERROR(SUMIFS(#REF!,#REF!,$I1045,#REF!,$R$3)/SUMIFS(#REF!,#REF!,$I1045,#REF!,$R$3),"-")</f>
        <v>-</v>
      </c>
      <c r="N1045" s="170" t="str">
        <f>IFERROR(SUMIFS(#REF!,#REF!,$I1045,#REF!,"&lt;="&amp;$R$2,#REF!,"&gt;="&amp;$S$2)/SUMIFS(#REF!,#REF!,$I1045,#REF!,"&lt;="&amp;$R$2,#REF!,"&gt;="&amp;$S$2),"-")</f>
        <v>-</v>
      </c>
      <c r="O1045" s="142"/>
      <c r="P1045" s="140"/>
    </row>
    <row r="1046" spans="1:16">
      <c r="A1046" s="138"/>
      <c r="B1046" s="142"/>
      <c r="C1046" s="182" t="s">
        <v>1671</v>
      </c>
      <c r="D1046" s="166" t="s">
        <v>26</v>
      </c>
      <c r="E1046" s="166" t="s">
        <v>1672</v>
      </c>
      <c r="F1046" s="185" t="s">
        <v>1969</v>
      </c>
      <c r="G1046" s="186" t="s">
        <v>1969</v>
      </c>
      <c r="H1046" s="186" t="s">
        <v>1969</v>
      </c>
      <c r="I1046" s="186" t="s">
        <v>1969</v>
      </c>
      <c r="J1046" s="168">
        <v>0.9</v>
      </c>
      <c r="K1046" s="169" t="str">
        <f>IFERROR(SUMIFS(#REF!,#REF!,$I1046,#REF!,$R$2)/SUMIFS(#REF!,#REF!,$I1046,#REF!,$R$2),"-")</f>
        <v>-</v>
      </c>
      <c r="L1046" s="169" t="str">
        <f>IFERROR(SUMIFS(#REF!,#REF!,$I1046,#REF!,$R$7)/SUMIFS(#REF!,#REF!,$I1046,#REF!,$R$7),"-")</f>
        <v>-</v>
      </c>
      <c r="M1046" s="170" t="str">
        <f>IFERROR(SUMIFS(#REF!,#REF!,$I1046,#REF!,$R$3)/SUMIFS(#REF!,#REF!,$I1046,#REF!,$R$3),"-")</f>
        <v>-</v>
      </c>
      <c r="N1046" s="170" t="str">
        <f>IFERROR(SUMIFS(#REF!,#REF!,$I1046,#REF!,"&lt;="&amp;$R$2,#REF!,"&gt;="&amp;$S$2)/SUMIFS(#REF!,#REF!,$I1046,#REF!,"&lt;="&amp;$R$2,#REF!,"&gt;="&amp;$S$2),"-")</f>
        <v>-</v>
      </c>
      <c r="O1046" s="142"/>
      <c r="P1046" s="140"/>
    </row>
    <row r="1047" spans="1:16">
      <c r="A1047" s="138"/>
      <c r="B1047" s="142"/>
      <c r="C1047" s="182" t="s">
        <v>1671</v>
      </c>
      <c r="D1047" s="166" t="s">
        <v>26</v>
      </c>
      <c r="E1047" s="166" t="s">
        <v>1672</v>
      </c>
      <c r="F1047" s="185" t="s">
        <v>1971</v>
      </c>
      <c r="G1047" s="186" t="s">
        <v>1971</v>
      </c>
      <c r="H1047" s="186" t="s">
        <v>1971</v>
      </c>
      <c r="I1047" s="186" t="s">
        <v>1971</v>
      </c>
      <c r="J1047" s="168">
        <v>0.9</v>
      </c>
      <c r="K1047" s="169" t="str">
        <f>IFERROR(SUMIFS(#REF!,#REF!,$I1047,#REF!,$R$2)/SUMIFS(#REF!,#REF!,$I1047,#REF!,$R$2),"-")</f>
        <v>-</v>
      </c>
      <c r="L1047" s="169" t="str">
        <f>IFERROR(SUMIFS(#REF!,#REF!,$I1047,#REF!,$R$7)/SUMIFS(#REF!,#REF!,$I1047,#REF!,$R$7),"-")</f>
        <v>-</v>
      </c>
      <c r="M1047" s="170" t="str">
        <f>IFERROR(SUMIFS(#REF!,#REF!,$I1047,#REF!,$R$3)/SUMIFS(#REF!,#REF!,$I1047,#REF!,$R$3),"-")</f>
        <v>-</v>
      </c>
      <c r="N1047" s="170" t="str">
        <f>IFERROR(SUMIFS(#REF!,#REF!,$I1047,#REF!,"&lt;="&amp;$R$2,#REF!,"&gt;="&amp;$S$2)/SUMIFS(#REF!,#REF!,$I1047,#REF!,"&lt;="&amp;$R$2,#REF!,"&gt;="&amp;$S$2),"-")</f>
        <v>-</v>
      </c>
      <c r="O1047" s="142"/>
      <c r="P1047" s="140"/>
    </row>
    <row r="1048" spans="1:16">
      <c r="A1048" s="138"/>
      <c r="B1048" s="142"/>
      <c r="C1048" s="182" t="s">
        <v>1671</v>
      </c>
      <c r="D1048" s="166" t="s">
        <v>26</v>
      </c>
      <c r="E1048" s="166" t="s">
        <v>1672</v>
      </c>
      <c r="F1048" s="185" t="s">
        <v>1973</v>
      </c>
      <c r="G1048" s="186" t="s">
        <v>1973</v>
      </c>
      <c r="H1048" s="186" t="s">
        <v>1973</v>
      </c>
      <c r="I1048" s="186" t="s">
        <v>1973</v>
      </c>
      <c r="J1048" s="168">
        <v>0.9</v>
      </c>
      <c r="K1048" s="169" t="str">
        <f>IFERROR(SUMIFS(#REF!,#REF!,$I1048,#REF!,$R$2)/SUMIFS(#REF!,#REF!,$I1048,#REF!,$R$2),"-")</f>
        <v>-</v>
      </c>
      <c r="L1048" s="169" t="str">
        <f>IFERROR(SUMIFS(#REF!,#REF!,$I1048,#REF!,$R$7)/SUMIFS(#REF!,#REF!,$I1048,#REF!,$R$7),"-")</f>
        <v>-</v>
      </c>
      <c r="M1048" s="170" t="str">
        <f>IFERROR(SUMIFS(#REF!,#REF!,$I1048,#REF!,$R$3)/SUMIFS(#REF!,#REF!,$I1048,#REF!,$R$3),"-")</f>
        <v>-</v>
      </c>
      <c r="N1048" s="170" t="str">
        <f>IFERROR(SUMIFS(#REF!,#REF!,$I1048,#REF!,"&lt;="&amp;$R$2,#REF!,"&gt;="&amp;$S$2)/SUMIFS(#REF!,#REF!,$I1048,#REF!,"&lt;="&amp;$R$2,#REF!,"&gt;="&amp;$S$2),"-")</f>
        <v>-</v>
      </c>
      <c r="O1048" s="142"/>
      <c r="P1048" s="140"/>
    </row>
    <row r="1049" spans="1:16">
      <c r="A1049" s="138"/>
      <c r="B1049" s="142"/>
      <c r="C1049" s="172" t="s">
        <v>1974</v>
      </c>
      <c r="D1049" s="166" t="s">
        <v>26</v>
      </c>
      <c r="E1049" s="166" t="s">
        <v>1975</v>
      </c>
      <c r="F1049" s="195" t="s">
        <v>1977</v>
      </c>
      <c r="G1049" s="195" t="s">
        <v>1977</v>
      </c>
      <c r="H1049" s="195" t="s">
        <v>1977</v>
      </c>
      <c r="I1049" s="195" t="s">
        <v>1977</v>
      </c>
      <c r="J1049" s="168">
        <v>0.9</v>
      </c>
      <c r="K1049" s="169" t="str">
        <f>IFERROR(SUMIFS(#REF!,#REF!,$I1049,#REF!,$R$2)/SUMIFS(#REF!,#REF!,$I1049,#REF!,$R$2),"-")</f>
        <v>-</v>
      </c>
      <c r="L1049" s="169" t="str">
        <f>IFERROR(SUMIFS(#REF!,#REF!,$I1049,#REF!,$R$7)/SUMIFS(#REF!,#REF!,$I1049,#REF!,$R$7),"-")</f>
        <v>-</v>
      </c>
      <c r="M1049" s="170" t="str">
        <f>IFERROR(SUMIFS(#REF!,#REF!,$I1049,#REF!,$R$3)/SUMIFS(#REF!,#REF!,$I1049,#REF!,$R$3),"-")</f>
        <v>-</v>
      </c>
      <c r="N1049" s="170" t="str">
        <f>IFERROR(SUMIFS(#REF!,#REF!,$I1049,#REF!,"&lt;="&amp;$R$2,#REF!,"&gt;="&amp;$S$2)/SUMIFS(#REF!,#REF!,$I1049,#REF!,"&lt;="&amp;$R$2,#REF!,"&gt;="&amp;$S$2),"-")</f>
        <v>-</v>
      </c>
      <c r="O1049" s="142"/>
      <c r="P1049" s="140"/>
    </row>
    <row r="1050" spans="1:16">
      <c r="A1050" s="138"/>
      <c r="B1050" s="142"/>
      <c r="C1050" s="172" t="s">
        <v>1974</v>
      </c>
      <c r="D1050" s="166" t="s">
        <v>26</v>
      </c>
      <c r="E1050" s="166" t="s">
        <v>1975</v>
      </c>
      <c r="F1050" s="195" t="s">
        <v>1979</v>
      </c>
      <c r="G1050" s="195" t="s">
        <v>1979</v>
      </c>
      <c r="H1050" s="195" t="s">
        <v>1979</v>
      </c>
      <c r="I1050" s="195" t="s">
        <v>1979</v>
      </c>
      <c r="J1050" s="168">
        <v>0.9</v>
      </c>
      <c r="K1050" s="169" t="str">
        <f>IFERROR(SUMIFS(#REF!,#REF!,$I1050,#REF!,$R$2)/SUMIFS(#REF!,#REF!,$I1050,#REF!,$R$2),"-")</f>
        <v>-</v>
      </c>
      <c r="L1050" s="169" t="str">
        <f>IFERROR(SUMIFS(#REF!,#REF!,$I1050,#REF!,$R$7)/SUMIFS(#REF!,#REF!,$I1050,#REF!,$R$7),"-")</f>
        <v>-</v>
      </c>
      <c r="M1050" s="170" t="str">
        <f>IFERROR(SUMIFS(#REF!,#REF!,$I1050,#REF!,$R$3)/SUMIFS(#REF!,#REF!,$I1050,#REF!,$R$3),"-")</f>
        <v>-</v>
      </c>
      <c r="N1050" s="170" t="str">
        <f>IFERROR(SUMIFS(#REF!,#REF!,$I1050,#REF!,"&lt;="&amp;$R$2,#REF!,"&gt;="&amp;$S$2)/SUMIFS(#REF!,#REF!,$I1050,#REF!,"&lt;="&amp;$R$2,#REF!,"&gt;="&amp;$S$2),"-")</f>
        <v>-</v>
      </c>
      <c r="O1050" s="142"/>
      <c r="P1050" s="140"/>
    </row>
    <row r="1051" spans="1:16">
      <c r="A1051" s="138"/>
      <c r="B1051" s="142"/>
      <c r="C1051" s="172" t="s">
        <v>1974</v>
      </c>
      <c r="D1051" s="166" t="s">
        <v>26</v>
      </c>
      <c r="E1051" s="166" t="s">
        <v>1975</v>
      </c>
      <c r="F1051" s="195" t="s">
        <v>1981</v>
      </c>
      <c r="G1051" s="195" t="s">
        <v>1981</v>
      </c>
      <c r="H1051" s="195" t="s">
        <v>1981</v>
      </c>
      <c r="I1051" s="195" t="s">
        <v>1981</v>
      </c>
      <c r="J1051" s="168">
        <v>0.9</v>
      </c>
      <c r="K1051" s="169" t="str">
        <f>IFERROR(SUMIFS(#REF!,#REF!,$I1051,#REF!,$R$2)/SUMIFS(#REF!,#REF!,$I1051,#REF!,$R$2),"-")</f>
        <v>-</v>
      </c>
      <c r="L1051" s="169" t="str">
        <f>IFERROR(SUMIFS(#REF!,#REF!,$I1051,#REF!,$R$7)/SUMIFS(#REF!,#REF!,$I1051,#REF!,$R$7),"-")</f>
        <v>-</v>
      </c>
      <c r="M1051" s="170" t="str">
        <f>IFERROR(SUMIFS(#REF!,#REF!,$I1051,#REF!,$R$3)/SUMIFS(#REF!,#REF!,$I1051,#REF!,$R$3),"-")</f>
        <v>-</v>
      </c>
      <c r="N1051" s="170" t="str">
        <f>IFERROR(SUMIFS(#REF!,#REF!,$I1051,#REF!,"&lt;="&amp;$R$2,#REF!,"&gt;="&amp;$S$2)/SUMIFS(#REF!,#REF!,$I1051,#REF!,"&lt;="&amp;$R$2,#REF!,"&gt;="&amp;$S$2),"-")</f>
        <v>-</v>
      </c>
      <c r="O1051" s="142"/>
      <c r="P1051" s="140"/>
    </row>
    <row r="1052" spans="1:16">
      <c r="A1052" s="138"/>
      <c r="B1052" s="142"/>
      <c r="C1052" s="172" t="s">
        <v>1974</v>
      </c>
      <c r="D1052" s="166" t="s">
        <v>26</v>
      </c>
      <c r="E1052" s="166" t="s">
        <v>1975</v>
      </c>
      <c r="F1052" s="195" t="s">
        <v>1983</v>
      </c>
      <c r="G1052" s="195" t="s">
        <v>1983</v>
      </c>
      <c r="H1052" s="195" t="s">
        <v>1983</v>
      </c>
      <c r="I1052" s="195" t="s">
        <v>1983</v>
      </c>
      <c r="J1052" s="168">
        <v>0.9</v>
      </c>
      <c r="K1052" s="169" t="str">
        <f>IFERROR(SUMIFS(#REF!,#REF!,$I1052,#REF!,$R$2)/SUMIFS(#REF!,#REF!,$I1052,#REF!,$R$2),"-")</f>
        <v>-</v>
      </c>
      <c r="L1052" s="169" t="str">
        <f>IFERROR(SUMIFS(#REF!,#REF!,$I1052,#REF!,$R$7)/SUMIFS(#REF!,#REF!,$I1052,#REF!,$R$7),"-")</f>
        <v>-</v>
      </c>
      <c r="M1052" s="170" t="str">
        <f>IFERROR(SUMIFS(#REF!,#REF!,$I1052,#REF!,$R$3)/SUMIFS(#REF!,#REF!,$I1052,#REF!,$R$3),"-")</f>
        <v>-</v>
      </c>
      <c r="N1052" s="170" t="str">
        <f>IFERROR(SUMIFS(#REF!,#REF!,$I1052,#REF!,"&lt;="&amp;$R$2,#REF!,"&gt;="&amp;$S$2)/SUMIFS(#REF!,#REF!,$I1052,#REF!,"&lt;="&amp;$R$2,#REF!,"&gt;="&amp;$S$2),"-")</f>
        <v>-</v>
      </c>
      <c r="O1052" s="142"/>
      <c r="P1052" s="140"/>
    </row>
    <row r="1053" spans="1:16">
      <c r="A1053" s="138"/>
      <c r="B1053" s="142"/>
      <c r="C1053" s="172" t="s">
        <v>1974</v>
      </c>
      <c r="D1053" s="166" t="s">
        <v>26</v>
      </c>
      <c r="E1053" s="166" t="s">
        <v>1975</v>
      </c>
      <c r="F1053" s="195" t="s">
        <v>1985</v>
      </c>
      <c r="G1053" s="195" t="s">
        <v>1985</v>
      </c>
      <c r="H1053" s="195" t="s">
        <v>1985</v>
      </c>
      <c r="I1053" s="195" t="s">
        <v>1985</v>
      </c>
      <c r="J1053" s="168">
        <v>0.9</v>
      </c>
      <c r="K1053" s="169" t="str">
        <f>IFERROR(SUMIFS(#REF!,#REF!,$I1053,#REF!,$R$2)/SUMIFS(#REF!,#REF!,$I1053,#REF!,$R$2),"-")</f>
        <v>-</v>
      </c>
      <c r="L1053" s="169" t="str">
        <f>IFERROR(SUMIFS(#REF!,#REF!,$I1053,#REF!,$R$7)/SUMIFS(#REF!,#REF!,$I1053,#REF!,$R$7),"-")</f>
        <v>-</v>
      </c>
      <c r="M1053" s="170" t="str">
        <f>IFERROR(SUMIFS(#REF!,#REF!,$I1053,#REF!,$R$3)/SUMIFS(#REF!,#REF!,$I1053,#REF!,$R$3),"-")</f>
        <v>-</v>
      </c>
      <c r="N1053" s="170" t="str">
        <f>IFERROR(SUMIFS(#REF!,#REF!,$I1053,#REF!,"&lt;="&amp;$R$2,#REF!,"&gt;="&amp;$S$2)/SUMIFS(#REF!,#REF!,$I1053,#REF!,"&lt;="&amp;$R$2,#REF!,"&gt;="&amp;$S$2),"-")</f>
        <v>-</v>
      </c>
      <c r="O1053" s="142"/>
      <c r="P1053" s="140"/>
    </row>
    <row r="1054" spans="1:16">
      <c r="A1054" s="138"/>
      <c r="B1054" s="142"/>
      <c r="C1054" s="172" t="s">
        <v>1974</v>
      </c>
      <c r="D1054" s="166" t="s">
        <v>26</v>
      </c>
      <c r="E1054" s="166" t="s">
        <v>1975</v>
      </c>
      <c r="F1054" s="195" t="s">
        <v>1987</v>
      </c>
      <c r="G1054" s="195" t="s">
        <v>1987</v>
      </c>
      <c r="H1054" s="195" t="s">
        <v>1987</v>
      </c>
      <c r="I1054" s="195" t="s">
        <v>1987</v>
      </c>
      <c r="J1054" s="168">
        <v>0.9</v>
      </c>
      <c r="K1054" s="169" t="str">
        <f>IFERROR(SUMIFS(#REF!,#REF!,$I1054,#REF!,$R$2)/SUMIFS(#REF!,#REF!,$I1054,#REF!,$R$2),"-")</f>
        <v>-</v>
      </c>
      <c r="L1054" s="169" t="str">
        <f>IFERROR(SUMIFS(#REF!,#REF!,$I1054,#REF!,$R$7)/SUMIFS(#REF!,#REF!,$I1054,#REF!,$R$7),"-")</f>
        <v>-</v>
      </c>
      <c r="M1054" s="170" t="str">
        <f>IFERROR(SUMIFS(#REF!,#REF!,$I1054,#REF!,$R$3)/SUMIFS(#REF!,#REF!,$I1054,#REF!,$R$3),"-")</f>
        <v>-</v>
      </c>
      <c r="N1054" s="170" t="str">
        <f>IFERROR(SUMIFS(#REF!,#REF!,$I1054,#REF!,"&lt;="&amp;$R$2,#REF!,"&gt;="&amp;$S$2)/SUMIFS(#REF!,#REF!,$I1054,#REF!,"&lt;="&amp;$R$2,#REF!,"&gt;="&amp;$S$2),"-")</f>
        <v>-</v>
      </c>
      <c r="O1054" s="142"/>
      <c r="P1054" s="140"/>
    </row>
    <row r="1055" spans="1:16">
      <c r="A1055" s="138"/>
      <c r="B1055" s="142"/>
      <c r="C1055" s="172" t="s">
        <v>1974</v>
      </c>
      <c r="D1055" s="166" t="s">
        <v>26</v>
      </c>
      <c r="E1055" s="166" t="s">
        <v>1975</v>
      </c>
      <c r="F1055" s="195" t="s">
        <v>1989</v>
      </c>
      <c r="G1055" s="195" t="s">
        <v>1989</v>
      </c>
      <c r="H1055" s="195" t="s">
        <v>1989</v>
      </c>
      <c r="I1055" s="195" t="s">
        <v>1989</v>
      </c>
      <c r="J1055" s="168">
        <v>0.9</v>
      </c>
      <c r="K1055" s="169" t="str">
        <f>IFERROR(SUMIFS(#REF!,#REF!,$I1055,#REF!,$R$2)/SUMIFS(#REF!,#REF!,$I1055,#REF!,$R$2),"-")</f>
        <v>-</v>
      </c>
      <c r="L1055" s="169" t="str">
        <f>IFERROR(SUMIFS(#REF!,#REF!,$I1055,#REF!,$R$7)/SUMIFS(#REF!,#REF!,$I1055,#REF!,$R$7),"-")</f>
        <v>-</v>
      </c>
      <c r="M1055" s="170" t="str">
        <f>IFERROR(SUMIFS(#REF!,#REF!,$I1055,#REF!,$R$3)/SUMIFS(#REF!,#REF!,$I1055,#REF!,$R$3),"-")</f>
        <v>-</v>
      </c>
      <c r="N1055" s="170" t="str">
        <f>IFERROR(SUMIFS(#REF!,#REF!,$I1055,#REF!,"&lt;="&amp;$R$2,#REF!,"&gt;="&amp;$S$2)/SUMIFS(#REF!,#REF!,$I1055,#REF!,"&lt;="&amp;$R$2,#REF!,"&gt;="&amp;$S$2),"-")</f>
        <v>-</v>
      </c>
      <c r="O1055" s="142"/>
      <c r="P1055" s="140"/>
    </row>
    <row r="1056" spans="1:16">
      <c r="A1056" s="138"/>
      <c r="B1056" s="142"/>
      <c r="C1056" s="172" t="s">
        <v>1974</v>
      </c>
      <c r="D1056" s="166" t="s">
        <v>26</v>
      </c>
      <c r="E1056" s="166" t="s">
        <v>1975</v>
      </c>
      <c r="F1056" s="195" t="s">
        <v>1991</v>
      </c>
      <c r="G1056" s="195" t="s">
        <v>1991</v>
      </c>
      <c r="H1056" s="195" t="s">
        <v>1991</v>
      </c>
      <c r="I1056" s="195" t="s">
        <v>1991</v>
      </c>
      <c r="J1056" s="168">
        <v>0.9</v>
      </c>
      <c r="K1056" s="169" t="str">
        <f>IFERROR(SUMIFS(#REF!,#REF!,$I1056,#REF!,$R$2)/SUMIFS(#REF!,#REF!,$I1056,#REF!,$R$2),"-")</f>
        <v>-</v>
      </c>
      <c r="L1056" s="169" t="str">
        <f>IFERROR(SUMIFS(#REF!,#REF!,$I1056,#REF!,$R$7)/SUMIFS(#REF!,#REF!,$I1056,#REF!,$R$7),"-")</f>
        <v>-</v>
      </c>
      <c r="M1056" s="170" t="str">
        <f>IFERROR(SUMIFS(#REF!,#REF!,$I1056,#REF!,$R$3)/SUMIFS(#REF!,#REF!,$I1056,#REF!,$R$3),"-")</f>
        <v>-</v>
      </c>
      <c r="N1056" s="170" t="str">
        <f>IFERROR(SUMIFS(#REF!,#REF!,$I1056,#REF!,"&lt;="&amp;$R$2,#REF!,"&gt;="&amp;$S$2)/SUMIFS(#REF!,#REF!,$I1056,#REF!,"&lt;="&amp;$R$2,#REF!,"&gt;="&amp;$S$2),"-")</f>
        <v>-</v>
      </c>
      <c r="O1056" s="142"/>
      <c r="P1056" s="140"/>
    </row>
    <row r="1057" spans="1:16">
      <c r="A1057" s="138"/>
      <c r="B1057" s="142"/>
      <c r="C1057" s="172" t="s">
        <v>1974</v>
      </c>
      <c r="D1057" s="166" t="s">
        <v>26</v>
      </c>
      <c r="E1057" s="166" t="s">
        <v>1975</v>
      </c>
      <c r="F1057" s="195" t="s">
        <v>1993</v>
      </c>
      <c r="G1057" s="195" t="s">
        <v>1993</v>
      </c>
      <c r="H1057" s="195" t="s">
        <v>1993</v>
      </c>
      <c r="I1057" s="195" t="s">
        <v>1993</v>
      </c>
      <c r="J1057" s="168">
        <v>0.9</v>
      </c>
      <c r="K1057" s="169" t="str">
        <f>IFERROR(SUMIFS(#REF!,#REF!,$I1057,#REF!,$R$2)/SUMIFS(#REF!,#REF!,$I1057,#REF!,$R$2),"-")</f>
        <v>-</v>
      </c>
      <c r="L1057" s="169" t="str">
        <f>IFERROR(SUMIFS(#REF!,#REF!,$I1057,#REF!,$R$7)/SUMIFS(#REF!,#REF!,$I1057,#REF!,$R$7),"-")</f>
        <v>-</v>
      </c>
      <c r="M1057" s="170" t="str">
        <f>IFERROR(SUMIFS(#REF!,#REF!,$I1057,#REF!,$R$3)/SUMIFS(#REF!,#REF!,$I1057,#REF!,$R$3),"-")</f>
        <v>-</v>
      </c>
      <c r="N1057" s="170" t="str">
        <f>IFERROR(SUMIFS(#REF!,#REF!,$I1057,#REF!,"&lt;="&amp;$R$2,#REF!,"&gt;="&amp;$S$2)/SUMIFS(#REF!,#REF!,$I1057,#REF!,"&lt;="&amp;$R$2,#REF!,"&gt;="&amp;$S$2),"-")</f>
        <v>-</v>
      </c>
      <c r="O1057" s="142"/>
      <c r="P1057" s="140"/>
    </row>
    <row r="1058" spans="1:16">
      <c r="A1058" s="138"/>
      <c r="B1058" s="142"/>
      <c r="C1058" s="172" t="s">
        <v>1974</v>
      </c>
      <c r="D1058" s="166" t="s">
        <v>26</v>
      </c>
      <c r="E1058" s="166" t="s">
        <v>1975</v>
      </c>
      <c r="F1058" s="195" t="s">
        <v>1995</v>
      </c>
      <c r="G1058" s="195" t="s">
        <v>1995</v>
      </c>
      <c r="H1058" s="195" t="s">
        <v>1995</v>
      </c>
      <c r="I1058" s="195" t="s">
        <v>1995</v>
      </c>
      <c r="J1058" s="168">
        <v>0.9</v>
      </c>
      <c r="K1058" s="169" t="str">
        <f>IFERROR(SUMIFS(#REF!,#REF!,$I1058,#REF!,$R$2)/SUMIFS(#REF!,#REF!,$I1058,#REF!,$R$2),"-")</f>
        <v>-</v>
      </c>
      <c r="L1058" s="169" t="str">
        <f>IFERROR(SUMIFS(#REF!,#REF!,$I1058,#REF!,$R$7)/SUMIFS(#REF!,#REF!,$I1058,#REF!,$R$7),"-")</f>
        <v>-</v>
      </c>
      <c r="M1058" s="170" t="str">
        <f>IFERROR(SUMIFS(#REF!,#REF!,$I1058,#REF!,$R$3)/SUMIFS(#REF!,#REF!,$I1058,#REF!,$R$3),"-")</f>
        <v>-</v>
      </c>
      <c r="N1058" s="170" t="str">
        <f>IFERROR(SUMIFS(#REF!,#REF!,$I1058,#REF!,"&lt;="&amp;$R$2,#REF!,"&gt;="&amp;$S$2)/SUMIFS(#REF!,#REF!,$I1058,#REF!,"&lt;="&amp;$R$2,#REF!,"&gt;="&amp;$S$2),"-")</f>
        <v>-</v>
      </c>
      <c r="O1058" s="142"/>
      <c r="P1058" s="140"/>
    </row>
    <row r="1059" spans="1:16">
      <c r="A1059" s="138"/>
      <c r="B1059" s="142"/>
      <c r="C1059" s="172" t="s">
        <v>1974</v>
      </c>
      <c r="D1059" s="166" t="s">
        <v>26</v>
      </c>
      <c r="E1059" s="166" t="s">
        <v>1975</v>
      </c>
      <c r="F1059" s="195" t="s">
        <v>1997</v>
      </c>
      <c r="G1059" s="195" t="s">
        <v>1997</v>
      </c>
      <c r="H1059" s="195" t="s">
        <v>1997</v>
      </c>
      <c r="I1059" s="195" t="s">
        <v>1997</v>
      </c>
      <c r="J1059" s="168">
        <v>0.9</v>
      </c>
      <c r="K1059" s="169" t="str">
        <f>IFERROR(SUMIFS(#REF!,#REF!,$I1059,#REF!,$R$2)/SUMIFS(#REF!,#REF!,$I1059,#REF!,$R$2),"-")</f>
        <v>-</v>
      </c>
      <c r="L1059" s="169" t="str">
        <f>IFERROR(SUMIFS(#REF!,#REF!,$I1059,#REF!,$R$7)/SUMIFS(#REF!,#REF!,$I1059,#REF!,$R$7),"-")</f>
        <v>-</v>
      </c>
      <c r="M1059" s="170" t="str">
        <f>IFERROR(SUMIFS(#REF!,#REF!,$I1059,#REF!,$R$3)/SUMIFS(#REF!,#REF!,$I1059,#REF!,$R$3),"-")</f>
        <v>-</v>
      </c>
      <c r="N1059" s="170" t="str">
        <f>IFERROR(SUMIFS(#REF!,#REF!,$I1059,#REF!,"&lt;="&amp;$R$2,#REF!,"&gt;="&amp;$S$2)/SUMIFS(#REF!,#REF!,$I1059,#REF!,"&lt;="&amp;$R$2,#REF!,"&gt;="&amp;$S$2),"-")</f>
        <v>-</v>
      </c>
      <c r="O1059" s="142"/>
      <c r="P1059" s="140"/>
    </row>
    <row r="1060" spans="1:16">
      <c r="A1060" s="138"/>
      <c r="B1060" s="142"/>
      <c r="C1060" s="172" t="s">
        <v>1974</v>
      </c>
      <c r="D1060" s="166" t="s">
        <v>26</v>
      </c>
      <c r="E1060" s="166" t="s">
        <v>1975</v>
      </c>
      <c r="F1060" s="195" t="s">
        <v>1999</v>
      </c>
      <c r="G1060" s="195" t="s">
        <v>1999</v>
      </c>
      <c r="H1060" s="195" t="s">
        <v>1999</v>
      </c>
      <c r="I1060" s="195" t="s">
        <v>1999</v>
      </c>
      <c r="J1060" s="168">
        <v>0.9</v>
      </c>
      <c r="K1060" s="169" t="str">
        <f>IFERROR(SUMIFS(#REF!,#REF!,$I1060,#REF!,$R$2)/SUMIFS(#REF!,#REF!,$I1060,#REF!,$R$2),"-")</f>
        <v>-</v>
      </c>
      <c r="L1060" s="169" t="str">
        <f>IFERROR(SUMIFS(#REF!,#REF!,$I1060,#REF!,$R$7)/SUMIFS(#REF!,#REF!,$I1060,#REF!,$R$7),"-")</f>
        <v>-</v>
      </c>
      <c r="M1060" s="170" t="str">
        <f>IFERROR(SUMIFS(#REF!,#REF!,$I1060,#REF!,$R$3)/SUMIFS(#REF!,#REF!,$I1060,#REF!,$R$3),"-")</f>
        <v>-</v>
      </c>
      <c r="N1060" s="170" t="str">
        <f>IFERROR(SUMIFS(#REF!,#REF!,$I1060,#REF!,"&lt;="&amp;$R$2,#REF!,"&gt;="&amp;$S$2)/SUMIFS(#REF!,#REF!,$I1060,#REF!,"&lt;="&amp;$R$2,#REF!,"&gt;="&amp;$S$2),"-")</f>
        <v>-</v>
      </c>
      <c r="O1060" s="142"/>
      <c r="P1060" s="140"/>
    </row>
    <row r="1061" spans="1:16">
      <c r="A1061" s="138"/>
      <c r="B1061" s="142"/>
      <c r="C1061" s="172" t="s">
        <v>1974</v>
      </c>
      <c r="D1061" s="166" t="s">
        <v>26</v>
      </c>
      <c r="E1061" s="166" t="s">
        <v>1975</v>
      </c>
      <c r="F1061" s="195" t="s">
        <v>2001</v>
      </c>
      <c r="G1061" s="195" t="s">
        <v>2001</v>
      </c>
      <c r="H1061" s="195" t="s">
        <v>2001</v>
      </c>
      <c r="I1061" s="195" t="s">
        <v>2001</v>
      </c>
      <c r="J1061" s="168">
        <v>0.9</v>
      </c>
      <c r="K1061" s="169" t="str">
        <f>IFERROR(SUMIFS(#REF!,#REF!,$I1061,#REF!,$R$2)/SUMIFS(#REF!,#REF!,$I1061,#REF!,$R$2),"-")</f>
        <v>-</v>
      </c>
      <c r="L1061" s="169" t="str">
        <f>IFERROR(SUMIFS(#REF!,#REF!,$I1061,#REF!,$R$7)/SUMIFS(#REF!,#REF!,$I1061,#REF!,$R$7),"-")</f>
        <v>-</v>
      </c>
      <c r="M1061" s="170" t="str">
        <f>IFERROR(SUMIFS(#REF!,#REF!,$I1061,#REF!,$R$3)/SUMIFS(#REF!,#REF!,$I1061,#REF!,$R$3),"-")</f>
        <v>-</v>
      </c>
      <c r="N1061" s="170" t="str">
        <f>IFERROR(SUMIFS(#REF!,#REF!,$I1061,#REF!,"&lt;="&amp;$R$2,#REF!,"&gt;="&amp;$S$2)/SUMIFS(#REF!,#REF!,$I1061,#REF!,"&lt;="&amp;$R$2,#REF!,"&gt;="&amp;$S$2),"-")</f>
        <v>-</v>
      </c>
      <c r="O1061" s="142"/>
      <c r="P1061" s="140"/>
    </row>
    <row r="1062" spans="1:16">
      <c r="A1062" s="138"/>
      <c r="B1062" s="142"/>
      <c r="C1062" s="172" t="s">
        <v>1974</v>
      </c>
      <c r="D1062" s="166" t="s">
        <v>26</v>
      </c>
      <c r="E1062" s="166" t="s">
        <v>1975</v>
      </c>
      <c r="F1062" s="195" t="s">
        <v>2003</v>
      </c>
      <c r="G1062" s="195" t="s">
        <v>2003</v>
      </c>
      <c r="H1062" s="195" t="s">
        <v>2003</v>
      </c>
      <c r="I1062" s="195" t="s">
        <v>2003</v>
      </c>
      <c r="J1062" s="168">
        <v>0.9</v>
      </c>
      <c r="K1062" s="169" t="str">
        <f>IFERROR(SUMIFS(#REF!,#REF!,$I1062,#REF!,$R$2)/SUMIFS(#REF!,#REF!,$I1062,#REF!,$R$2),"-")</f>
        <v>-</v>
      </c>
      <c r="L1062" s="169" t="str">
        <f>IFERROR(SUMIFS(#REF!,#REF!,$I1062,#REF!,$R$7)/SUMIFS(#REF!,#REF!,$I1062,#REF!,$R$7),"-")</f>
        <v>-</v>
      </c>
      <c r="M1062" s="170" t="str">
        <f>IFERROR(SUMIFS(#REF!,#REF!,$I1062,#REF!,$R$3)/SUMIFS(#REF!,#REF!,$I1062,#REF!,$R$3),"-")</f>
        <v>-</v>
      </c>
      <c r="N1062" s="170" t="str">
        <f>IFERROR(SUMIFS(#REF!,#REF!,$I1062,#REF!,"&lt;="&amp;$R$2,#REF!,"&gt;="&amp;$S$2)/SUMIFS(#REF!,#REF!,$I1062,#REF!,"&lt;="&amp;$R$2,#REF!,"&gt;="&amp;$S$2),"-")</f>
        <v>-</v>
      </c>
      <c r="O1062" s="142"/>
      <c r="P1062" s="140"/>
    </row>
    <row r="1063" spans="1:16">
      <c r="A1063" s="138"/>
      <c r="B1063" s="142"/>
      <c r="C1063" s="172" t="s">
        <v>1974</v>
      </c>
      <c r="D1063" s="166" t="s">
        <v>26</v>
      </c>
      <c r="E1063" s="166" t="s">
        <v>1975</v>
      </c>
      <c r="F1063" s="195" t="s">
        <v>2005</v>
      </c>
      <c r="G1063" s="195" t="s">
        <v>2005</v>
      </c>
      <c r="H1063" s="195" t="s">
        <v>2005</v>
      </c>
      <c r="I1063" s="195" t="s">
        <v>2005</v>
      </c>
      <c r="J1063" s="168">
        <v>0.9</v>
      </c>
      <c r="K1063" s="169" t="str">
        <f>IFERROR(SUMIFS(#REF!,#REF!,$I1063,#REF!,$R$2)/SUMIFS(#REF!,#REF!,$I1063,#REF!,$R$2),"-")</f>
        <v>-</v>
      </c>
      <c r="L1063" s="169" t="str">
        <f>IFERROR(SUMIFS(#REF!,#REF!,$I1063,#REF!,$R$7)/SUMIFS(#REF!,#REF!,$I1063,#REF!,$R$7),"-")</f>
        <v>-</v>
      </c>
      <c r="M1063" s="170" t="str">
        <f>IFERROR(SUMIFS(#REF!,#REF!,$I1063,#REF!,$R$3)/SUMIFS(#REF!,#REF!,$I1063,#REF!,$R$3),"-")</f>
        <v>-</v>
      </c>
      <c r="N1063" s="170" t="str">
        <f>IFERROR(SUMIFS(#REF!,#REF!,$I1063,#REF!,"&lt;="&amp;$R$2,#REF!,"&gt;="&amp;$S$2)/SUMIFS(#REF!,#REF!,$I1063,#REF!,"&lt;="&amp;$R$2,#REF!,"&gt;="&amp;$S$2),"-")</f>
        <v>-</v>
      </c>
      <c r="O1063" s="142"/>
      <c r="P1063" s="140"/>
    </row>
    <row r="1064" spans="1:16">
      <c r="A1064" s="138"/>
      <c r="B1064" s="142"/>
      <c r="C1064" s="172" t="s">
        <v>1974</v>
      </c>
      <c r="D1064" s="166" t="s">
        <v>26</v>
      </c>
      <c r="E1064" s="166" t="s">
        <v>1975</v>
      </c>
      <c r="F1064" s="195" t="s">
        <v>2007</v>
      </c>
      <c r="G1064" s="195" t="s">
        <v>2007</v>
      </c>
      <c r="H1064" s="195" t="s">
        <v>2007</v>
      </c>
      <c r="I1064" s="195" t="s">
        <v>2007</v>
      </c>
      <c r="J1064" s="168">
        <v>0.9</v>
      </c>
      <c r="K1064" s="169" t="str">
        <f>IFERROR(SUMIFS(#REF!,#REF!,$I1064,#REF!,$R$2)/SUMIFS(#REF!,#REF!,$I1064,#REF!,$R$2),"-")</f>
        <v>-</v>
      </c>
      <c r="L1064" s="169" t="str">
        <f>IFERROR(SUMIFS(#REF!,#REF!,$I1064,#REF!,$R$7)/SUMIFS(#REF!,#REF!,$I1064,#REF!,$R$7),"-")</f>
        <v>-</v>
      </c>
      <c r="M1064" s="170" t="str">
        <f>IFERROR(SUMIFS(#REF!,#REF!,$I1064,#REF!,$R$3)/SUMIFS(#REF!,#REF!,$I1064,#REF!,$R$3),"-")</f>
        <v>-</v>
      </c>
      <c r="N1064" s="170" t="str">
        <f>IFERROR(SUMIFS(#REF!,#REF!,$I1064,#REF!,"&lt;="&amp;$R$2,#REF!,"&gt;="&amp;$S$2)/SUMIFS(#REF!,#REF!,$I1064,#REF!,"&lt;="&amp;$R$2,#REF!,"&gt;="&amp;$S$2),"-")</f>
        <v>-</v>
      </c>
      <c r="O1064" s="142"/>
      <c r="P1064" s="140"/>
    </row>
    <row r="1065" spans="1:16">
      <c r="A1065" s="138"/>
      <c r="B1065" s="142"/>
      <c r="C1065" s="172" t="s">
        <v>1974</v>
      </c>
      <c r="D1065" s="166" t="s">
        <v>26</v>
      </c>
      <c r="E1065" s="166" t="s">
        <v>1975</v>
      </c>
      <c r="F1065" s="195" t="s">
        <v>2009</v>
      </c>
      <c r="G1065" s="195" t="s">
        <v>2009</v>
      </c>
      <c r="H1065" s="195" t="s">
        <v>2009</v>
      </c>
      <c r="I1065" s="195" t="s">
        <v>2009</v>
      </c>
      <c r="J1065" s="168">
        <v>0.9</v>
      </c>
      <c r="K1065" s="169" t="str">
        <f>IFERROR(SUMIFS(#REF!,#REF!,$I1065,#REF!,$R$2)/SUMIFS(#REF!,#REF!,$I1065,#REF!,$R$2),"-")</f>
        <v>-</v>
      </c>
      <c r="L1065" s="169" t="str">
        <f>IFERROR(SUMIFS(#REF!,#REF!,$I1065,#REF!,$R$7)/SUMIFS(#REF!,#REF!,$I1065,#REF!,$R$7),"-")</f>
        <v>-</v>
      </c>
      <c r="M1065" s="170" t="str">
        <f>IFERROR(SUMIFS(#REF!,#REF!,$I1065,#REF!,$R$3)/SUMIFS(#REF!,#REF!,$I1065,#REF!,$R$3),"-")</f>
        <v>-</v>
      </c>
      <c r="N1065" s="170" t="str">
        <f>IFERROR(SUMIFS(#REF!,#REF!,$I1065,#REF!,"&lt;="&amp;$R$2,#REF!,"&gt;="&amp;$S$2)/SUMIFS(#REF!,#REF!,$I1065,#REF!,"&lt;="&amp;$R$2,#REF!,"&gt;="&amp;$S$2),"-")</f>
        <v>-</v>
      </c>
      <c r="O1065" s="142"/>
      <c r="P1065" s="140"/>
    </row>
    <row r="1066" spans="1:16">
      <c r="A1066" s="138"/>
      <c r="B1066" s="142"/>
      <c r="C1066" s="172" t="s">
        <v>1974</v>
      </c>
      <c r="D1066" s="166" t="s">
        <v>26</v>
      </c>
      <c r="E1066" s="166" t="s">
        <v>1975</v>
      </c>
      <c r="F1066" s="195" t="s">
        <v>2011</v>
      </c>
      <c r="G1066" s="195" t="s">
        <v>2011</v>
      </c>
      <c r="H1066" s="195" t="s">
        <v>2011</v>
      </c>
      <c r="I1066" s="195" t="s">
        <v>2011</v>
      </c>
      <c r="J1066" s="168">
        <v>0.9</v>
      </c>
      <c r="K1066" s="169" t="str">
        <f>IFERROR(SUMIFS(#REF!,#REF!,$I1066,#REF!,$R$2)/SUMIFS(#REF!,#REF!,$I1066,#REF!,$R$2),"-")</f>
        <v>-</v>
      </c>
      <c r="L1066" s="169" t="str">
        <f>IFERROR(SUMIFS(#REF!,#REF!,$I1066,#REF!,$R$7)/SUMIFS(#REF!,#REF!,$I1066,#REF!,$R$7),"-")</f>
        <v>-</v>
      </c>
      <c r="M1066" s="170" t="str">
        <f>IFERROR(SUMIFS(#REF!,#REF!,$I1066,#REF!,$R$3)/SUMIFS(#REF!,#REF!,$I1066,#REF!,$R$3),"-")</f>
        <v>-</v>
      </c>
      <c r="N1066" s="170" t="str">
        <f>IFERROR(SUMIFS(#REF!,#REF!,$I1066,#REF!,"&lt;="&amp;$R$2,#REF!,"&gt;="&amp;$S$2)/SUMIFS(#REF!,#REF!,$I1066,#REF!,"&lt;="&amp;$R$2,#REF!,"&gt;="&amp;$S$2),"-")</f>
        <v>-</v>
      </c>
      <c r="O1066" s="142"/>
      <c r="P1066" s="140"/>
    </row>
    <row r="1067" spans="1:16">
      <c r="A1067" s="138"/>
      <c r="B1067" s="142"/>
      <c r="C1067" s="172" t="s">
        <v>1974</v>
      </c>
      <c r="D1067" s="166" t="s">
        <v>26</v>
      </c>
      <c r="E1067" s="166" t="s">
        <v>1975</v>
      </c>
      <c r="F1067" s="195" t="s">
        <v>2013</v>
      </c>
      <c r="G1067" s="195" t="s">
        <v>2013</v>
      </c>
      <c r="H1067" s="195" t="s">
        <v>2013</v>
      </c>
      <c r="I1067" s="195" t="s">
        <v>2013</v>
      </c>
      <c r="J1067" s="168">
        <v>0.9</v>
      </c>
      <c r="K1067" s="169" t="str">
        <f>IFERROR(SUMIFS(#REF!,#REF!,$I1067,#REF!,$R$2)/SUMIFS(#REF!,#REF!,$I1067,#REF!,$R$2),"-")</f>
        <v>-</v>
      </c>
      <c r="L1067" s="169" t="str">
        <f>IFERROR(SUMIFS(#REF!,#REF!,$I1067,#REF!,$R$7)/SUMIFS(#REF!,#REF!,$I1067,#REF!,$R$7),"-")</f>
        <v>-</v>
      </c>
      <c r="M1067" s="170" t="str">
        <f>IFERROR(SUMIFS(#REF!,#REF!,$I1067,#REF!,$R$3)/SUMIFS(#REF!,#REF!,$I1067,#REF!,$R$3),"-")</f>
        <v>-</v>
      </c>
      <c r="N1067" s="170" t="str">
        <f>IFERROR(SUMIFS(#REF!,#REF!,$I1067,#REF!,"&lt;="&amp;$R$2,#REF!,"&gt;="&amp;$S$2)/SUMIFS(#REF!,#REF!,$I1067,#REF!,"&lt;="&amp;$R$2,#REF!,"&gt;="&amp;$S$2),"-")</f>
        <v>-</v>
      </c>
      <c r="O1067" s="142"/>
      <c r="P1067" s="140"/>
    </row>
    <row r="1068" spans="1:16">
      <c r="A1068" s="138"/>
      <c r="B1068" s="142"/>
      <c r="C1068" s="172" t="s">
        <v>1974</v>
      </c>
      <c r="D1068" s="166" t="s">
        <v>26</v>
      </c>
      <c r="E1068" s="166" t="s">
        <v>1975</v>
      </c>
      <c r="F1068" s="195" t="s">
        <v>2015</v>
      </c>
      <c r="G1068" s="195" t="s">
        <v>2015</v>
      </c>
      <c r="H1068" s="195" t="s">
        <v>2015</v>
      </c>
      <c r="I1068" s="195" t="s">
        <v>2015</v>
      </c>
      <c r="J1068" s="168">
        <v>0.9</v>
      </c>
      <c r="K1068" s="169" t="str">
        <f>IFERROR(SUMIFS(#REF!,#REF!,$I1068,#REF!,$R$2)/SUMIFS(#REF!,#REF!,$I1068,#REF!,$R$2),"-")</f>
        <v>-</v>
      </c>
      <c r="L1068" s="169" t="str">
        <f>IFERROR(SUMIFS(#REF!,#REF!,$I1068,#REF!,$R$7)/SUMIFS(#REF!,#REF!,$I1068,#REF!,$R$7),"-")</f>
        <v>-</v>
      </c>
      <c r="M1068" s="170" t="str">
        <f>IFERROR(SUMIFS(#REF!,#REF!,$I1068,#REF!,$R$3)/SUMIFS(#REF!,#REF!,$I1068,#REF!,$R$3),"-")</f>
        <v>-</v>
      </c>
      <c r="N1068" s="170" t="str">
        <f>IFERROR(SUMIFS(#REF!,#REF!,$I1068,#REF!,"&lt;="&amp;$R$2,#REF!,"&gt;="&amp;$S$2)/SUMIFS(#REF!,#REF!,$I1068,#REF!,"&lt;="&amp;$R$2,#REF!,"&gt;="&amp;$S$2),"-")</f>
        <v>-</v>
      </c>
      <c r="O1068" s="142"/>
      <c r="P1068" s="140"/>
    </row>
    <row r="1069" spans="1:16">
      <c r="A1069" s="138"/>
      <c r="B1069" s="142"/>
      <c r="C1069" s="172" t="s">
        <v>1974</v>
      </c>
      <c r="D1069" s="166" t="s">
        <v>26</v>
      </c>
      <c r="E1069" s="166" t="s">
        <v>1975</v>
      </c>
      <c r="F1069" s="195" t="s">
        <v>2017</v>
      </c>
      <c r="G1069" s="195" t="s">
        <v>2017</v>
      </c>
      <c r="H1069" s="195" t="s">
        <v>2017</v>
      </c>
      <c r="I1069" s="195" t="s">
        <v>2017</v>
      </c>
      <c r="J1069" s="168">
        <v>0.9</v>
      </c>
      <c r="K1069" s="169" t="str">
        <f>IFERROR(SUMIFS(#REF!,#REF!,$I1069,#REF!,$R$2)/SUMIFS(#REF!,#REF!,$I1069,#REF!,$R$2),"-")</f>
        <v>-</v>
      </c>
      <c r="L1069" s="169" t="str">
        <f>IFERROR(SUMIFS(#REF!,#REF!,$I1069,#REF!,$R$7)/SUMIFS(#REF!,#REF!,$I1069,#REF!,$R$7),"-")</f>
        <v>-</v>
      </c>
      <c r="M1069" s="170" t="str">
        <f>IFERROR(SUMIFS(#REF!,#REF!,$I1069,#REF!,$R$3)/SUMIFS(#REF!,#REF!,$I1069,#REF!,$R$3),"-")</f>
        <v>-</v>
      </c>
      <c r="N1069" s="170" t="str">
        <f>IFERROR(SUMIFS(#REF!,#REF!,$I1069,#REF!,"&lt;="&amp;$R$2,#REF!,"&gt;="&amp;$S$2)/SUMIFS(#REF!,#REF!,$I1069,#REF!,"&lt;="&amp;$R$2,#REF!,"&gt;="&amp;$S$2),"-")</f>
        <v>-</v>
      </c>
      <c r="O1069" s="142"/>
      <c r="P1069" s="140"/>
    </row>
    <row r="1070" spans="1:16">
      <c r="A1070" s="138"/>
      <c r="B1070" s="142"/>
      <c r="C1070" s="172" t="s">
        <v>1974</v>
      </c>
      <c r="D1070" s="166" t="s">
        <v>26</v>
      </c>
      <c r="E1070" s="166" t="s">
        <v>1975</v>
      </c>
      <c r="F1070" s="195" t="s">
        <v>2019</v>
      </c>
      <c r="G1070" s="195" t="s">
        <v>2019</v>
      </c>
      <c r="H1070" s="195" t="s">
        <v>2019</v>
      </c>
      <c r="I1070" s="195" t="s">
        <v>2019</v>
      </c>
      <c r="J1070" s="168">
        <v>0.9</v>
      </c>
      <c r="K1070" s="169" t="str">
        <f>IFERROR(SUMIFS(#REF!,#REF!,$I1070,#REF!,$R$2)/SUMIFS(#REF!,#REF!,$I1070,#REF!,$R$2),"-")</f>
        <v>-</v>
      </c>
      <c r="L1070" s="169" t="str">
        <f>IFERROR(SUMIFS(#REF!,#REF!,$I1070,#REF!,$R$7)/SUMIFS(#REF!,#REF!,$I1070,#REF!,$R$7),"-")</f>
        <v>-</v>
      </c>
      <c r="M1070" s="170" t="str">
        <f>IFERROR(SUMIFS(#REF!,#REF!,$I1070,#REF!,$R$3)/SUMIFS(#REF!,#REF!,$I1070,#REF!,$R$3),"-")</f>
        <v>-</v>
      </c>
      <c r="N1070" s="170" t="str">
        <f>IFERROR(SUMIFS(#REF!,#REF!,$I1070,#REF!,"&lt;="&amp;$R$2,#REF!,"&gt;="&amp;$S$2)/SUMIFS(#REF!,#REF!,$I1070,#REF!,"&lt;="&amp;$R$2,#REF!,"&gt;="&amp;$S$2),"-")</f>
        <v>-</v>
      </c>
      <c r="O1070" s="142"/>
      <c r="P1070" s="140"/>
    </row>
    <row r="1071" spans="1:16">
      <c r="A1071" s="138"/>
      <c r="B1071" s="142"/>
      <c r="C1071" s="172" t="s">
        <v>1974</v>
      </c>
      <c r="D1071" s="166" t="s">
        <v>26</v>
      </c>
      <c r="E1071" s="166" t="s">
        <v>1975</v>
      </c>
      <c r="F1071" s="195" t="s">
        <v>2021</v>
      </c>
      <c r="G1071" s="195" t="s">
        <v>2021</v>
      </c>
      <c r="H1071" s="195" t="s">
        <v>2021</v>
      </c>
      <c r="I1071" s="195" t="s">
        <v>2021</v>
      </c>
      <c r="J1071" s="168">
        <v>0.9</v>
      </c>
      <c r="K1071" s="169" t="str">
        <f>IFERROR(SUMIFS(#REF!,#REF!,$I1071,#REF!,$R$2)/SUMIFS(#REF!,#REF!,$I1071,#REF!,$R$2),"-")</f>
        <v>-</v>
      </c>
      <c r="L1071" s="169" t="str">
        <f>IFERROR(SUMIFS(#REF!,#REF!,$I1071,#REF!,$R$7)/SUMIFS(#REF!,#REF!,$I1071,#REF!,$R$7),"-")</f>
        <v>-</v>
      </c>
      <c r="M1071" s="170" t="str">
        <f>IFERROR(SUMIFS(#REF!,#REF!,$I1071,#REF!,$R$3)/SUMIFS(#REF!,#REF!,$I1071,#REF!,$R$3),"-")</f>
        <v>-</v>
      </c>
      <c r="N1071" s="170" t="str">
        <f>IFERROR(SUMIFS(#REF!,#REF!,$I1071,#REF!,"&lt;="&amp;$R$2,#REF!,"&gt;="&amp;$S$2)/SUMIFS(#REF!,#REF!,$I1071,#REF!,"&lt;="&amp;$R$2,#REF!,"&gt;="&amp;$S$2),"-")</f>
        <v>-</v>
      </c>
      <c r="O1071" s="142"/>
      <c r="P1071" s="140"/>
    </row>
    <row r="1072" spans="1:16">
      <c r="A1072" s="138"/>
      <c r="B1072" s="142"/>
      <c r="C1072" s="172" t="s">
        <v>1974</v>
      </c>
      <c r="D1072" s="166" t="s">
        <v>26</v>
      </c>
      <c r="E1072" s="166" t="s">
        <v>1975</v>
      </c>
      <c r="F1072" s="195" t="s">
        <v>2023</v>
      </c>
      <c r="G1072" s="195" t="s">
        <v>2023</v>
      </c>
      <c r="H1072" s="195" t="s">
        <v>2023</v>
      </c>
      <c r="I1072" s="195" t="s">
        <v>2023</v>
      </c>
      <c r="J1072" s="168">
        <v>0.9</v>
      </c>
      <c r="K1072" s="169" t="str">
        <f>IFERROR(SUMIFS(#REF!,#REF!,$I1072,#REF!,$R$2)/SUMIFS(#REF!,#REF!,$I1072,#REF!,$R$2),"-")</f>
        <v>-</v>
      </c>
      <c r="L1072" s="169" t="str">
        <f>IFERROR(SUMIFS(#REF!,#REF!,$I1072,#REF!,$R$7)/SUMIFS(#REF!,#REF!,$I1072,#REF!,$R$7),"-")</f>
        <v>-</v>
      </c>
      <c r="M1072" s="170" t="str">
        <f>IFERROR(SUMIFS(#REF!,#REF!,$I1072,#REF!,$R$3)/SUMIFS(#REF!,#REF!,$I1072,#REF!,$R$3),"-")</f>
        <v>-</v>
      </c>
      <c r="N1072" s="170" t="str">
        <f>IFERROR(SUMIFS(#REF!,#REF!,$I1072,#REF!,"&lt;="&amp;$R$2,#REF!,"&gt;="&amp;$S$2)/SUMIFS(#REF!,#REF!,$I1072,#REF!,"&lt;="&amp;$R$2,#REF!,"&gt;="&amp;$S$2),"-")</f>
        <v>-</v>
      </c>
      <c r="O1072" s="142"/>
      <c r="P1072" s="140"/>
    </row>
    <row r="1073" spans="1:16">
      <c r="A1073" s="138"/>
      <c r="B1073" s="142"/>
      <c r="C1073" s="172" t="s">
        <v>1974</v>
      </c>
      <c r="D1073" s="166" t="s">
        <v>26</v>
      </c>
      <c r="E1073" s="166" t="s">
        <v>1975</v>
      </c>
      <c r="F1073" s="195" t="s">
        <v>2025</v>
      </c>
      <c r="G1073" s="195" t="s">
        <v>2025</v>
      </c>
      <c r="H1073" s="195" t="s">
        <v>2025</v>
      </c>
      <c r="I1073" s="195" t="s">
        <v>2025</v>
      </c>
      <c r="J1073" s="168">
        <v>0.9</v>
      </c>
      <c r="K1073" s="169" t="str">
        <f>IFERROR(SUMIFS(#REF!,#REF!,$I1073,#REF!,$R$2)/SUMIFS(#REF!,#REF!,$I1073,#REF!,$R$2),"-")</f>
        <v>-</v>
      </c>
      <c r="L1073" s="169" t="str">
        <f>IFERROR(SUMIFS(#REF!,#REF!,$I1073,#REF!,$R$7)/SUMIFS(#REF!,#REF!,$I1073,#REF!,$R$7),"-")</f>
        <v>-</v>
      </c>
      <c r="M1073" s="170" t="str">
        <f>IFERROR(SUMIFS(#REF!,#REF!,$I1073,#REF!,$R$3)/SUMIFS(#REF!,#REF!,$I1073,#REF!,$R$3),"-")</f>
        <v>-</v>
      </c>
      <c r="N1073" s="170" t="str">
        <f>IFERROR(SUMIFS(#REF!,#REF!,$I1073,#REF!,"&lt;="&amp;$R$2,#REF!,"&gt;="&amp;$S$2)/SUMIFS(#REF!,#REF!,$I1073,#REF!,"&lt;="&amp;$R$2,#REF!,"&gt;="&amp;$S$2),"-")</f>
        <v>-</v>
      </c>
      <c r="O1073" s="142"/>
      <c r="P1073" s="140"/>
    </row>
    <row r="1074" spans="1:16">
      <c r="A1074" s="138"/>
      <c r="B1074" s="142"/>
      <c r="C1074" s="172" t="s">
        <v>1974</v>
      </c>
      <c r="D1074" s="166" t="s">
        <v>26</v>
      </c>
      <c r="E1074" s="166" t="s">
        <v>1975</v>
      </c>
      <c r="F1074" s="195" t="s">
        <v>2027</v>
      </c>
      <c r="G1074" s="195" t="s">
        <v>2027</v>
      </c>
      <c r="H1074" s="195" t="s">
        <v>2027</v>
      </c>
      <c r="I1074" s="195" t="s">
        <v>2027</v>
      </c>
      <c r="J1074" s="168">
        <v>0.9</v>
      </c>
      <c r="K1074" s="169" t="str">
        <f>IFERROR(SUMIFS(#REF!,#REF!,$I1074,#REF!,$R$2)/SUMIFS(#REF!,#REF!,$I1074,#REF!,$R$2),"-")</f>
        <v>-</v>
      </c>
      <c r="L1074" s="169" t="str">
        <f>IFERROR(SUMIFS(#REF!,#REF!,$I1074,#REF!,$R$7)/SUMIFS(#REF!,#REF!,$I1074,#REF!,$R$7),"-")</f>
        <v>-</v>
      </c>
      <c r="M1074" s="170" t="str">
        <f>IFERROR(SUMIFS(#REF!,#REF!,$I1074,#REF!,$R$3)/SUMIFS(#REF!,#REF!,$I1074,#REF!,$R$3),"-")</f>
        <v>-</v>
      </c>
      <c r="N1074" s="170" t="str">
        <f>IFERROR(SUMIFS(#REF!,#REF!,$I1074,#REF!,"&lt;="&amp;$R$2,#REF!,"&gt;="&amp;$S$2)/SUMIFS(#REF!,#REF!,$I1074,#REF!,"&lt;="&amp;$R$2,#REF!,"&gt;="&amp;$S$2),"-")</f>
        <v>-</v>
      </c>
      <c r="O1074" s="142"/>
      <c r="P1074" s="140"/>
    </row>
    <row r="1075" spans="1:16">
      <c r="A1075" s="138"/>
      <c r="B1075" s="142"/>
      <c r="C1075" s="172" t="s">
        <v>1974</v>
      </c>
      <c r="D1075" s="166" t="s">
        <v>26</v>
      </c>
      <c r="E1075" s="166" t="s">
        <v>1975</v>
      </c>
      <c r="F1075" s="195" t="s">
        <v>2029</v>
      </c>
      <c r="G1075" s="195" t="s">
        <v>2029</v>
      </c>
      <c r="H1075" s="195" t="s">
        <v>2029</v>
      </c>
      <c r="I1075" s="195" t="s">
        <v>2029</v>
      </c>
      <c r="J1075" s="168">
        <v>0.9</v>
      </c>
      <c r="K1075" s="169" t="str">
        <f>IFERROR(SUMIFS(#REF!,#REF!,$I1075,#REF!,$R$2)/SUMIFS(#REF!,#REF!,$I1075,#REF!,$R$2),"-")</f>
        <v>-</v>
      </c>
      <c r="L1075" s="169" t="str">
        <f>IFERROR(SUMIFS(#REF!,#REF!,$I1075,#REF!,$R$7)/SUMIFS(#REF!,#REF!,$I1075,#REF!,$R$7),"-")</f>
        <v>-</v>
      </c>
      <c r="M1075" s="170" t="str">
        <f>IFERROR(SUMIFS(#REF!,#REF!,$I1075,#REF!,$R$3)/SUMIFS(#REF!,#REF!,$I1075,#REF!,$R$3),"-")</f>
        <v>-</v>
      </c>
      <c r="N1075" s="170" t="str">
        <f>IFERROR(SUMIFS(#REF!,#REF!,$I1075,#REF!,"&lt;="&amp;$R$2,#REF!,"&gt;="&amp;$S$2)/SUMIFS(#REF!,#REF!,$I1075,#REF!,"&lt;="&amp;$R$2,#REF!,"&gt;="&amp;$S$2),"-")</f>
        <v>-</v>
      </c>
      <c r="O1075" s="142"/>
      <c r="P1075" s="140"/>
    </row>
    <row r="1076" spans="1:16">
      <c r="A1076" s="138"/>
      <c r="B1076" s="142"/>
      <c r="C1076" s="172" t="s">
        <v>1974</v>
      </c>
      <c r="D1076" s="166" t="s">
        <v>26</v>
      </c>
      <c r="E1076" s="166" t="s">
        <v>1975</v>
      </c>
      <c r="F1076" s="195" t="s">
        <v>2031</v>
      </c>
      <c r="G1076" s="195" t="s">
        <v>2031</v>
      </c>
      <c r="H1076" s="195" t="s">
        <v>2031</v>
      </c>
      <c r="I1076" s="195" t="s">
        <v>2031</v>
      </c>
      <c r="J1076" s="168">
        <v>0.9</v>
      </c>
      <c r="K1076" s="169" t="str">
        <f>IFERROR(SUMIFS(#REF!,#REF!,$I1076,#REF!,$R$2)/SUMIFS(#REF!,#REF!,$I1076,#REF!,$R$2),"-")</f>
        <v>-</v>
      </c>
      <c r="L1076" s="169" t="str">
        <f>IFERROR(SUMIFS(#REF!,#REF!,$I1076,#REF!,$R$7)/SUMIFS(#REF!,#REF!,$I1076,#REF!,$R$7),"-")</f>
        <v>-</v>
      </c>
      <c r="M1076" s="170" t="str">
        <f>IFERROR(SUMIFS(#REF!,#REF!,$I1076,#REF!,$R$3)/SUMIFS(#REF!,#REF!,$I1076,#REF!,$R$3),"-")</f>
        <v>-</v>
      </c>
      <c r="N1076" s="170" t="str">
        <f>IFERROR(SUMIFS(#REF!,#REF!,$I1076,#REF!,"&lt;="&amp;$R$2,#REF!,"&gt;="&amp;$S$2)/SUMIFS(#REF!,#REF!,$I1076,#REF!,"&lt;="&amp;$R$2,#REF!,"&gt;="&amp;$S$2),"-")</f>
        <v>-</v>
      </c>
      <c r="O1076" s="142"/>
      <c r="P1076" s="140"/>
    </row>
    <row r="1077" spans="1:16">
      <c r="A1077" s="138"/>
      <c r="B1077" s="142"/>
      <c r="C1077" s="172" t="s">
        <v>1974</v>
      </c>
      <c r="D1077" s="166" t="s">
        <v>26</v>
      </c>
      <c r="E1077" s="166" t="s">
        <v>1975</v>
      </c>
      <c r="F1077" s="195" t="s">
        <v>2033</v>
      </c>
      <c r="G1077" s="195" t="s">
        <v>2033</v>
      </c>
      <c r="H1077" s="195" t="s">
        <v>2033</v>
      </c>
      <c r="I1077" s="195" t="s">
        <v>2033</v>
      </c>
      <c r="J1077" s="168">
        <v>0.9</v>
      </c>
      <c r="K1077" s="169" t="str">
        <f>IFERROR(SUMIFS(#REF!,#REF!,$I1077,#REF!,$R$2)/SUMIFS(#REF!,#REF!,$I1077,#REF!,$R$2),"-")</f>
        <v>-</v>
      </c>
      <c r="L1077" s="169" t="str">
        <f>IFERROR(SUMIFS(#REF!,#REF!,$I1077,#REF!,$R$7)/SUMIFS(#REF!,#REF!,$I1077,#REF!,$R$7),"-")</f>
        <v>-</v>
      </c>
      <c r="M1077" s="170" t="str">
        <f>IFERROR(SUMIFS(#REF!,#REF!,$I1077,#REF!,$R$3)/SUMIFS(#REF!,#REF!,$I1077,#REF!,$R$3),"-")</f>
        <v>-</v>
      </c>
      <c r="N1077" s="170" t="str">
        <f>IFERROR(SUMIFS(#REF!,#REF!,$I1077,#REF!,"&lt;="&amp;$R$2,#REF!,"&gt;="&amp;$S$2)/SUMIFS(#REF!,#REF!,$I1077,#REF!,"&lt;="&amp;$R$2,#REF!,"&gt;="&amp;$S$2),"-")</f>
        <v>-</v>
      </c>
      <c r="O1077" s="142"/>
      <c r="P1077" s="140"/>
    </row>
    <row r="1078" spans="1:16">
      <c r="A1078" s="138"/>
      <c r="B1078" s="142"/>
      <c r="C1078" s="172" t="s">
        <v>1974</v>
      </c>
      <c r="D1078" s="166" t="s">
        <v>26</v>
      </c>
      <c r="E1078" s="166" t="s">
        <v>1975</v>
      </c>
      <c r="F1078" s="195" t="s">
        <v>2035</v>
      </c>
      <c r="G1078" s="195" t="s">
        <v>2035</v>
      </c>
      <c r="H1078" s="195" t="s">
        <v>2035</v>
      </c>
      <c r="I1078" s="195" t="s">
        <v>2035</v>
      </c>
      <c r="J1078" s="168">
        <v>0.9</v>
      </c>
      <c r="K1078" s="169" t="str">
        <f>IFERROR(SUMIFS(#REF!,#REF!,$I1078,#REF!,$R$2)/SUMIFS(#REF!,#REF!,$I1078,#REF!,$R$2),"-")</f>
        <v>-</v>
      </c>
      <c r="L1078" s="169" t="str">
        <f>IFERROR(SUMIFS(#REF!,#REF!,$I1078,#REF!,$R$7)/SUMIFS(#REF!,#REF!,$I1078,#REF!,$R$7),"-")</f>
        <v>-</v>
      </c>
      <c r="M1078" s="170" t="str">
        <f>IFERROR(SUMIFS(#REF!,#REF!,$I1078,#REF!,$R$3)/SUMIFS(#REF!,#REF!,$I1078,#REF!,$R$3),"-")</f>
        <v>-</v>
      </c>
      <c r="N1078" s="170" t="str">
        <f>IFERROR(SUMIFS(#REF!,#REF!,$I1078,#REF!,"&lt;="&amp;$R$2,#REF!,"&gt;="&amp;$S$2)/SUMIFS(#REF!,#REF!,$I1078,#REF!,"&lt;="&amp;$R$2,#REF!,"&gt;="&amp;$S$2),"-")</f>
        <v>-</v>
      </c>
      <c r="O1078" s="142"/>
      <c r="P1078" s="140"/>
    </row>
    <row r="1079" spans="1:16">
      <c r="A1079" s="138"/>
      <c r="B1079" s="142"/>
      <c r="C1079" s="172" t="s">
        <v>1974</v>
      </c>
      <c r="D1079" s="166" t="s">
        <v>26</v>
      </c>
      <c r="E1079" s="166" t="s">
        <v>1975</v>
      </c>
      <c r="F1079" s="195" t="s">
        <v>2037</v>
      </c>
      <c r="G1079" s="195" t="s">
        <v>2037</v>
      </c>
      <c r="H1079" s="195" t="s">
        <v>2037</v>
      </c>
      <c r="I1079" s="195" t="s">
        <v>2037</v>
      </c>
      <c r="J1079" s="168">
        <v>0.9</v>
      </c>
      <c r="K1079" s="169" t="str">
        <f>IFERROR(SUMIFS(#REF!,#REF!,$I1079,#REF!,$R$2)/SUMIFS(#REF!,#REF!,$I1079,#REF!,$R$2),"-")</f>
        <v>-</v>
      </c>
      <c r="L1079" s="169" t="str">
        <f>IFERROR(SUMIFS(#REF!,#REF!,$I1079,#REF!,$R$7)/SUMIFS(#REF!,#REF!,$I1079,#REF!,$R$7),"-")</f>
        <v>-</v>
      </c>
      <c r="M1079" s="170" t="str">
        <f>IFERROR(SUMIFS(#REF!,#REF!,$I1079,#REF!,$R$3)/SUMIFS(#REF!,#REF!,$I1079,#REF!,$R$3),"-")</f>
        <v>-</v>
      </c>
      <c r="N1079" s="170" t="str">
        <f>IFERROR(SUMIFS(#REF!,#REF!,$I1079,#REF!,"&lt;="&amp;$R$2,#REF!,"&gt;="&amp;$S$2)/SUMIFS(#REF!,#REF!,$I1079,#REF!,"&lt;="&amp;$R$2,#REF!,"&gt;="&amp;$S$2),"-")</f>
        <v>-</v>
      </c>
      <c r="O1079" s="142"/>
      <c r="P1079" s="140"/>
    </row>
    <row r="1080" spans="1:16">
      <c r="A1080" s="138"/>
      <c r="B1080" s="142"/>
      <c r="C1080" s="172" t="s">
        <v>1974</v>
      </c>
      <c r="D1080" s="166" t="s">
        <v>26</v>
      </c>
      <c r="E1080" s="166" t="s">
        <v>1975</v>
      </c>
      <c r="F1080" s="195" t="s">
        <v>2039</v>
      </c>
      <c r="G1080" s="195" t="s">
        <v>2039</v>
      </c>
      <c r="H1080" s="195" t="s">
        <v>2039</v>
      </c>
      <c r="I1080" s="195" t="s">
        <v>2039</v>
      </c>
      <c r="J1080" s="168">
        <v>0.9</v>
      </c>
      <c r="K1080" s="169" t="str">
        <f>IFERROR(SUMIFS(#REF!,#REF!,$I1080,#REF!,$R$2)/SUMIFS(#REF!,#REF!,$I1080,#REF!,$R$2),"-")</f>
        <v>-</v>
      </c>
      <c r="L1080" s="169" t="str">
        <f>IFERROR(SUMIFS(#REF!,#REF!,$I1080,#REF!,$R$7)/SUMIFS(#REF!,#REF!,$I1080,#REF!,$R$7),"-")</f>
        <v>-</v>
      </c>
      <c r="M1080" s="170" t="str">
        <f>IFERROR(SUMIFS(#REF!,#REF!,$I1080,#REF!,$R$3)/SUMIFS(#REF!,#REF!,$I1080,#REF!,$R$3),"-")</f>
        <v>-</v>
      </c>
      <c r="N1080" s="170" t="str">
        <f>IFERROR(SUMIFS(#REF!,#REF!,$I1080,#REF!,"&lt;="&amp;$R$2,#REF!,"&gt;="&amp;$S$2)/SUMIFS(#REF!,#REF!,$I1080,#REF!,"&lt;="&amp;$R$2,#REF!,"&gt;="&amp;$S$2),"-")</f>
        <v>-</v>
      </c>
      <c r="O1080" s="142"/>
      <c r="P1080" s="140"/>
    </row>
    <row r="1081" spans="1:16">
      <c r="A1081" s="138"/>
      <c r="B1081" s="142"/>
      <c r="C1081" s="172" t="s">
        <v>1974</v>
      </c>
      <c r="D1081" s="166" t="s">
        <v>26</v>
      </c>
      <c r="E1081" s="166" t="s">
        <v>1975</v>
      </c>
      <c r="F1081" s="195" t="s">
        <v>2041</v>
      </c>
      <c r="G1081" s="195" t="s">
        <v>2041</v>
      </c>
      <c r="H1081" s="195" t="s">
        <v>2041</v>
      </c>
      <c r="I1081" s="195" t="s">
        <v>2041</v>
      </c>
      <c r="J1081" s="168">
        <v>0.9</v>
      </c>
      <c r="K1081" s="169" t="str">
        <f>IFERROR(SUMIFS(#REF!,#REF!,$I1081,#REF!,$R$2)/SUMIFS(#REF!,#REF!,$I1081,#REF!,$R$2),"-")</f>
        <v>-</v>
      </c>
      <c r="L1081" s="169" t="str">
        <f>IFERROR(SUMIFS(#REF!,#REF!,$I1081,#REF!,$R$7)/SUMIFS(#REF!,#REF!,$I1081,#REF!,$R$7),"-")</f>
        <v>-</v>
      </c>
      <c r="M1081" s="170" t="str">
        <f>IFERROR(SUMIFS(#REF!,#REF!,$I1081,#REF!,$R$3)/SUMIFS(#REF!,#REF!,$I1081,#REF!,$R$3),"-")</f>
        <v>-</v>
      </c>
      <c r="N1081" s="170" t="str">
        <f>IFERROR(SUMIFS(#REF!,#REF!,$I1081,#REF!,"&lt;="&amp;$R$2,#REF!,"&gt;="&amp;$S$2)/SUMIFS(#REF!,#REF!,$I1081,#REF!,"&lt;="&amp;$R$2,#REF!,"&gt;="&amp;$S$2),"-")</f>
        <v>-</v>
      </c>
      <c r="O1081" s="142"/>
      <c r="P1081" s="140"/>
    </row>
    <row r="1082" spans="1:16">
      <c r="A1082" s="138"/>
      <c r="B1082" s="142"/>
      <c r="C1082" s="172" t="s">
        <v>1974</v>
      </c>
      <c r="D1082" s="166" t="s">
        <v>26</v>
      </c>
      <c r="E1082" s="166" t="s">
        <v>1975</v>
      </c>
      <c r="F1082" s="195" t="s">
        <v>2043</v>
      </c>
      <c r="G1082" s="195" t="s">
        <v>2043</v>
      </c>
      <c r="H1082" s="195" t="s">
        <v>2043</v>
      </c>
      <c r="I1082" s="195" t="s">
        <v>2043</v>
      </c>
      <c r="J1082" s="168">
        <v>0.9</v>
      </c>
      <c r="K1082" s="169" t="str">
        <f>IFERROR(SUMIFS(#REF!,#REF!,$I1082,#REF!,$R$2)/SUMIFS(#REF!,#REF!,$I1082,#REF!,$R$2),"-")</f>
        <v>-</v>
      </c>
      <c r="L1082" s="169" t="str">
        <f>IFERROR(SUMIFS(#REF!,#REF!,$I1082,#REF!,$R$7)/SUMIFS(#REF!,#REF!,$I1082,#REF!,$R$7),"-")</f>
        <v>-</v>
      </c>
      <c r="M1082" s="170" t="str">
        <f>IFERROR(SUMIFS(#REF!,#REF!,$I1082,#REF!,$R$3)/SUMIFS(#REF!,#REF!,$I1082,#REF!,$R$3),"-")</f>
        <v>-</v>
      </c>
      <c r="N1082" s="170" t="str">
        <f>IFERROR(SUMIFS(#REF!,#REF!,$I1082,#REF!,"&lt;="&amp;$R$2,#REF!,"&gt;="&amp;$S$2)/SUMIFS(#REF!,#REF!,$I1082,#REF!,"&lt;="&amp;$R$2,#REF!,"&gt;="&amp;$S$2),"-")</f>
        <v>-</v>
      </c>
      <c r="O1082" s="142"/>
      <c r="P1082" s="140"/>
    </row>
    <row r="1083" spans="1:16">
      <c r="A1083" s="138"/>
      <c r="B1083" s="142"/>
      <c r="C1083" s="172" t="s">
        <v>1974</v>
      </c>
      <c r="D1083" s="166" t="s">
        <v>26</v>
      </c>
      <c r="E1083" s="166" t="s">
        <v>1975</v>
      </c>
      <c r="F1083" s="195" t="s">
        <v>2045</v>
      </c>
      <c r="G1083" s="195" t="s">
        <v>2045</v>
      </c>
      <c r="H1083" s="195" t="s">
        <v>2045</v>
      </c>
      <c r="I1083" s="195" t="s">
        <v>2045</v>
      </c>
      <c r="J1083" s="168">
        <v>0.9</v>
      </c>
      <c r="K1083" s="169" t="str">
        <f>IFERROR(SUMIFS(#REF!,#REF!,$I1083,#REF!,$R$2)/SUMIFS(#REF!,#REF!,$I1083,#REF!,$R$2),"-")</f>
        <v>-</v>
      </c>
      <c r="L1083" s="169" t="str">
        <f>IFERROR(SUMIFS(#REF!,#REF!,$I1083,#REF!,$R$7)/SUMIFS(#REF!,#REF!,$I1083,#REF!,$R$7),"-")</f>
        <v>-</v>
      </c>
      <c r="M1083" s="170" t="str">
        <f>IFERROR(SUMIFS(#REF!,#REF!,$I1083,#REF!,$R$3)/SUMIFS(#REF!,#REF!,$I1083,#REF!,$R$3),"-")</f>
        <v>-</v>
      </c>
      <c r="N1083" s="170" t="str">
        <f>IFERROR(SUMIFS(#REF!,#REF!,$I1083,#REF!,"&lt;="&amp;$R$2,#REF!,"&gt;="&amp;$S$2)/SUMIFS(#REF!,#REF!,$I1083,#REF!,"&lt;="&amp;$R$2,#REF!,"&gt;="&amp;$S$2),"-")</f>
        <v>-</v>
      </c>
      <c r="O1083" s="142"/>
      <c r="P1083" s="140"/>
    </row>
    <row r="1084" spans="1:16">
      <c r="A1084" s="138"/>
      <c r="B1084" s="142"/>
      <c r="C1084" s="172" t="s">
        <v>1974</v>
      </c>
      <c r="D1084" s="166" t="s">
        <v>26</v>
      </c>
      <c r="E1084" s="166" t="s">
        <v>1975</v>
      </c>
      <c r="F1084" s="195" t="s">
        <v>2047</v>
      </c>
      <c r="G1084" s="195" t="s">
        <v>2047</v>
      </c>
      <c r="H1084" s="195" t="s">
        <v>2047</v>
      </c>
      <c r="I1084" s="195" t="s">
        <v>2047</v>
      </c>
      <c r="J1084" s="168">
        <v>0.9</v>
      </c>
      <c r="K1084" s="169" t="str">
        <f>IFERROR(SUMIFS(#REF!,#REF!,$I1084,#REF!,$R$2)/SUMIFS(#REF!,#REF!,$I1084,#REF!,$R$2),"-")</f>
        <v>-</v>
      </c>
      <c r="L1084" s="169" t="str">
        <f>IFERROR(SUMIFS(#REF!,#REF!,$I1084,#REF!,$R$7)/SUMIFS(#REF!,#REF!,$I1084,#REF!,$R$7),"-")</f>
        <v>-</v>
      </c>
      <c r="M1084" s="170" t="str">
        <f>IFERROR(SUMIFS(#REF!,#REF!,$I1084,#REF!,$R$3)/SUMIFS(#REF!,#REF!,$I1084,#REF!,$R$3),"-")</f>
        <v>-</v>
      </c>
      <c r="N1084" s="170" t="str">
        <f>IFERROR(SUMIFS(#REF!,#REF!,$I1084,#REF!,"&lt;="&amp;$R$2,#REF!,"&gt;="&amp;$S$2)/SUMIFS(#REF!,#REF!,$I1084,#REF!,"&lt;="&amp;$R$2,#REF!,"&gt;="&amp;$S$2),"-")</f>
        <v>-</v>
      </c>
      <c r="O1084" s="142"/>
      <c r="P1084" s="140"/>
    </row>
    <row r="1085" spans="1:16">
      <c r="A1085" s="138"/>
      <c r="B1085" s="142"/>
      <c r="C1085" s="172" t="s">
        <v>1974</v>
      </c>
      <c r="D1085" s="166" t="s">
        <v>26</v>
      </c>
      <c r="E1085" s="166" t="s">
        <v>1975</v>
      </c>
      <c r="F1085" s="195" t="s">
        <v>2049</v>
      </c>
      <c r="G1085" s="195" t="s">
        <v>2049</v>
      </c>
      <c r="H1085" s="195" t="s">
        <v>2049</v>
      </c>
      <c r="I1085" s="195" t="s">
        <v>2049</v>
      </c>
      <c r="J1085" s="168">
        <v>0.9</v>
      </c>
      <c r="K1085" s="169" t="str">
        <f>IFERROR(SUMIFS(#REF!,#REF!,$I1085,#REF!,$R$2)/SUMIFS(#REF!,#REF!,$I1085,#REF!,$R$2),"-")</f>
        <v>-</v>
      </c>
      <c r="L1085" s="169" t="str">
        <f>IFERROR(SUMIFS(#REF!,#REF!,$I1085,#REF!,$R$7)/SUMIFS(#REF!,#REF!,$I1085,#REF!,$R$7),"-")</f>
        <v>-</v>
      </c>
      <c r="M1085" s="170" t="str">
        <f>IFERROR(SUMIFS(#REF!,#REF!,$I1085,#REF!,$R$3)/SUMIFS(#REF!,#REF!,$I1085,#REF!,$R$3),"-")</f>
        <v>-</v>
      </c>
      <c r="N1085" s="170" t="str">
        <f>IFERROR(SUMIFS(#REF!,#REF!,$I1085,#REF!,"&lt;="&amp;$R$2,#REF!,"&gt;="&amp;$S$2)/SUMIFS(#REF!,#REF!,$I1085,#REF!,"&lt;="&amp;$R$2,#REF!,"&gt;="&amp;$S$2),"-")</f>
        <v>-</v>
      </c>
      <c r="O1085" s="142"/>
      <c r="P1085" s="140"/>
    </row>
    <row r="1086" spans="1:16">
      <c r="A1086" s="138"/>
      <c r="B1086" s="142"/>
      <c r="C1086" s="172" t="s">
        <v>1974</v>
      </c>
      <c r="D1086" s="166" t="s">
        <v>26</v>
      </c>
      <c r="E1086" s="166" t="s">
        <v>1975</v>
      </c>
      <c r="F1086" s="195" t="s">
        <v>2051</v>
      </c>
      <c r="G1086" s="195" t="s">
        <v>2051</v>
      </c>
      <c r="H1086" s="195" t="s">
        <v>2051</v>
      </c>
      <c r="I1086" s="195" t="s">
        <v>2051</v>
      </c>
      <c r="J1086" s="168">
        <v>0.9</v>
      </c>
      <c r="K1086" s="169" t="str">
        <f>IFERROR(SUMIFS(#REF!,#REF!,$I1086,#REF!,$R$2)/SUMIFS(#REF!,#REF!,$I1086,#REF!,$R$2),"-")</f>
        <v>-</v>
      </c>
      <c r="L1086" s="169" t="str">
        <f>IFERROR(SUMIFS(#REF!,#REF!,$I1086,#REF!,$R$7)/SUMIFS(#REF!,#REF!,$I1086,#REF!,$R$7),"-")</f>
        <v>-</v>
      </c>
      <c r="M1086" s="170" t="str">
        <f>IFERROR(SUMIFS(#REF!,#REF!,$I1086,#REF!,$R$3)/SUMIFS(#REF!,#REF!,$I1086,#REF!,$R$3),"-")</f>
        <v>-</v>
      </c>
      <c r="N1086" s="170" t="str">
        <f>IFERROR(SUMIFS(#REF!,#REF!,$I1086,#REF!,"&lt;="&amp;$R$2,#REF!,"&gt;="&amp;$S$2)/SUMIFS(#REF!,#REF!,$I1086,#REF!,"&lt;="&amp;$R$2,#REF!,"&gt;="&amp;$S$2),"-")</f>
        <v>-</v>
      </c>
      <c r="O1086" s="142"/>
      <c r="P1086" s="140"/>
    </row>
    <row r="1087" spans="1:16">
      <c r="A1087" s="138"/>
      <c r="B1087" s="142"/>
      <c r="C1087" s="172" t="s">
        <v>1974</v>
      </c>
      <c r="D1087" s="166" t="s">
        <v>26</v>
      </c>
      <c r="E1087" s="166" t="s">
        <v>1975</v>
      </c>
      <c r="F1087" s="195" t="s">
        <v>2053</v>
      </c>
      <c r="G1087" s="195" t="s">
        <v>2053</v>
      </c>
      <c r="H1087" s="195" t="s">
        <v>2053</v>
      </c>
      <c r="I1087" s="195" t="s">
        <v>2053</v>
      </c>
      <c r="J1087" s="168">
        <v>0.9</v>
      </c>
      <c r="K1087" s="169" t="str">
        <f>IFERROR(SUMIFS(#REF!,#REF!,$I1087,#REF!,$R$2)/SUMIFS(#REF!,#REF!,$I1087,#REF!,$R$2),"-")</f>
        <v>-</v>
      </c>
      <c r="L1087" s="169" t="str">
        <f>IFERROR(SUMIFS(#REF!,#REF!,$I1087,#REF!,$R$7)/SUMIFS(#REF!,#REF!,$I1087,#REF!,$R$7),"-")</f>
        <v>-</v>
      </c>
      <c r="M1087" s="170" t="str">
        <f>IFERROR(SUMIFS(#REF!,#REF!,$I1087,#REF!,$R$3)/SUMIFS(#REF!,#REF!,$I1087,#REF!,$R$3),"-")</f>
        <v>-</v>
      </c>
      <c r="N1087" s="170" t="str">
        <f>IFERROR(SUMIFS(#REF!,#REF!,$I1087,#REF!,"&lt;="&amp;$R$2,#REF!,"&gt;="&amp;$S$2)/SUMIFS(#REF!,#REF!,$I1087,#REF!,"&lt;="&amp;$R$2,#REF!,"&gt;="&amp;$S$2),"-")</f>
        <v>-</v>
      </c>
      <c r="O1087" s="142"/>
      <c r="P1087" s="140"/>
    </row>
    <row r="1088" spans="1:16">
      <c r="A1088" s="138"/>
      <c r="B1088" s="142"/>
      <c r="C1088" s="172" t="s">
        <v>1974</v>
      </c>
      <c r="D1088" s="166" t="s">
        <v>26</v>
      </c>
      <c r="E1088" s="166" t="s">
        <v>1975</v>
      </c>
      <c r="F1088" s="195" t="s">
        <v>2055</v>
      </c>
      <c r="G1088" s="195" t="s">
        <v>2055</v>
      </c>
      <c r="H1088" s="195" t="s">
        <v>2055</v>
      </c>
      <c r="I1088" s="195" t="s">
        <v>2055</v>
      </c>
      <c r="J1088" s="168">
        <v>0.9</v>
      </c>
      <c r="K1088" s="169" t="str">
        <f>IFERROR(SUMIFS(#REF!,#REF!,$I1088,#REF!,$R$2)/SUMIFS(#REF!,#REF!,$I1088,#REF!,$R$2),"-")</f>
        <v>-</v>
      </c>
      <c r="L1088" s="169" t="str">
        <f>IFERROR(SUMIFS(#REF!,#REF!,$I1088,#REF!,$R$7)/SUMIFS(#REF!,#REF!,$I1088,#REF!,$R$7),"-")</f>
        <v>-</v>
      </c>
      <c r="M1088" s="170" t="str">
        <f>IFERROR(SUMIFS(#REF!,#REF!,$I1088,#REF!,$R$3)/SUMIFS(#REF!,#REF!,$I1088,#REF!,$R$3),"-")</f>
        <v>-</v>
      </c>
      <c r="N1088" s="170" t="str">
        <f>IFERROR(SUMIFS(#REF!,#REF!,$I1088,#REF!,"&lt;="&amp;$R$2,#REF!,"&gt;="&amp;$S$2)/SUMIFS(#REF!,#REF!,$I1088,#REF!,"&lt;="&amp;$R$2,#REF!,"&gt;="&amp;$S$2),"-")</f>
        <v>-</v>
      </c>
      <c r="O1088" s="142"/>
      <c r="P1088" s="140"/>
    </row>
    <row r="1089" spans="1:16">
      <c r="A1089" s="138"/>
      <c r="B1089" s="142"/>
      <c r="C1089" s="172" t="s">
        <v>1974</v>
      </c>
      <c r="D1089" s="166" t="s">
        <v>26</v>
      </c>
      <c r="E1089" s="166" t="s">
        <v>1975</v>
      </c>
      <c r="F1089" s="195" t="s">
        <v>2057</v>
      </c>
      <c r="G1089" s="195" t="s">
        <v>2057</v>
      </c>
      <c r="H1089" s="195" t="s">
        <v>2057</v>
      </c>
      <c r="I1089" s="195" t="s">
        <v>2057</v>
      </c>
      <c r="J1089" s="168">
        <v>0.9</v>
      </c>
      <c r="K1089" s="169" t="str">
        <f>IFERROR(SUMIFS(#REF!,#REF!,$I1089,#REF!,$R$2)/SUMIFS(#REF!,#REF!,$I1089,#REF!,$R$2),"-")</f>
        <v>-</v>
      </c>
      <c r="L1089" s="169" t="str">
        <f>IFERROR(SUMIFS(#REF!,#REF!,$I1089,#REF!,$R$7)/SUMIFS(#REF!,#REF!,$I1089,#REF!,$R$7),"-")</f>
        <v>-</v>
      </c>
      <c r="M1089" s="170" t="str">
        <f>IFERROR(SUMIFS(#REF!,#REF!,$I1089,#REF!,$R$3)/SUMIFS(#REF!,#REF!,$I1089,#REF!,$R$3),"-")</f>
        <v>-</v>
      </c>
      <c r="N1089" s="170" t="str">
        <f>IFERROR(SUMIFS(#REF!,#REF!,$I1089,#REF!,"&lt;="&amp;$R$2,#REF!,"&gt;="&amp;$S$2)/SUMIFS(#REF!,#REF!,$I1089,#REF!,"&lt;="&amp;$R$2,#REF!,"&gt;="&amp;$S$2),"-")</f>
        <v>-</v>
      </c>
      <c r="O1089" s="142"/>
      <c r="P1089" s="140"/>
    </row>
    <row r="1090" spans="1:16">
      <c r="A1090" s="138"/>
      <c r="B1090" s="142"/>
      <c r="C1090" s="172" t="s">
        <v>1974</v>
      </c>
      <c r="D1090" s="166" t="s">
        <v>26</v>
      </c>
      <c r="E1090" s="166" t="s">
        <v>1975</v>
      </c>
      <c r="F1090" s="195" t="s">
        <v>2059</v>
      </c>
      <c r="G1090" s="195" t="s">
        <v>2059</v>
      </c>
      <c r="H1090" s="195" t="s">
        <v>2059</v>
      </c>
      <c r="I1090" s="195" t="s">
        <v>2059</v>
      </c>
      <c r="J1090" s="168">
        <v>0.9</v>
      </c>
      <c r="K1090" s="169" t="str">
        <f>IFERROR(SUMIFS(#REF!,#REF!,$I1090,#REF!,$R$2)/SUMIFS(#REF!,#REF!,$I1090,#REF!,$R$2),"-")</f>
        <v>-</v>
      </c>
      <c r="L1090" s="169" t="str">
        <f>IFERROR(SUMIFS(#REF!,#REF!,$I1090,#REF!,$R$7)/SUMIFS(#REF!,#REF!,$I1090,#REF!,$R$7),"-")</f>
        <v>-</v>
      </c>
      <c r="M1090" s="170" t="str">
        <f>IFERROR(SUMIFS(#REF!,#REF!,$I1090,#REF!,$R$3)/SUMIFS(#REF!,#REF!,$I1090,#REF!,$R$3),"-")</f>
        <v>-</v>
      </c>
      <c r="N1090" s="170" t="str">
        <f>IFERROR(SUMIFS(#REF!,#REF!,$I1090,#REF!,"&lt;="&amp;$R$2,#REF!,"&gt;="&amp;$S$2)/SUMIFS(#REF!,#REF!,$I1090,#REF!,"&lt;="&amp;$R$2,#REF!,"&gt;="&amp;$S$2),"-")</f>
        <v>-</v>
      </c>
      <c r="O1090" s="142"/>
      <c r="P1090" s="140"/>
    </row>
    <row r="1091" spans="1:16">
      <c r="A1091" s="138"/>
      <c r="B1091" s="142"/>
      <c r="C1091" s="172" t="s">
        <v>1974</v>
      </c>
      <c r="D1091" s="166" t="s">
        <v>26</v>
      </c>
      <c r="E1091" s="166" t="s">
        <v>1975</v>
      </c>
      <c r="F1091" s="195" t="s">
        <v>2061</v>
      </c>
      <c r="G1091" s="195" t="s">
        <v>2061</v>
      </c>
      <c r="H1091" s="195" t="s">
        <v>2061</v>
      </c>
      <c r="I1091" s="195" t="s">
        <v>2061</v>
      </c>
      <c r="J1091" s="168">
        <v>0.9</v>
      </c>
      <c r="K1091" s="169" t="str">
        <f>IFERROR(SUMIFS(#REF!,#REF!,$I1091,#REF!,$R$2)/SUMIFS(#REF!,#REF!,$I1091,#REF!,$R$2),"-")</f>
        <v>-</v>
      </c>
      <c r="L1091" s="169" t="str">
        <f>IFERROR(SUMIFS(#REF!,#REF!,$I1091,#REF!,$R$7)/SUMIFS(#REF!,#REF!,$I1091,#REF!,$R$7),"-")</f>
        <v>-</v>
      </c>
      <c r="M1091" s="170" t="str">
        <f>IFERROR(SUMIFS(#REF!,#REF!,$I1091,#REF!,$R$3)/SUMIFS(#REF!,#REF!,$I1091,#REF!,$R$3),"-")</f>
        <v>-</v>
      </c>
      <c r="N1091" s="170" t="str">
        <f>IFERROR(SUMIFS(#REF!,#REF!,$I1091,#REF!,"&lt;="&amp;$R$2,#REF!,"&gt;="&amp;$S$2)/SUMIFS(#REF!,#REF!,$I1091,#REF!,"&lt;="&amp;$R$2,#REF!,"&gt;="&amp;$S$2),"-")</f>
        <v>-</v>
      </c>
      <c r="O1091" s="142"/>
      <c r="P1091" s="140"/>
    </row>
    <row r="1092" spans="1:16">
      <c r="A1092" s="138"/>
      <c r="B1092" s="142"/>
      <c r="C1092" s="172" t="s">
        <v>1974</v>
      </c>
      <c r="D1092" s="166" t="s">
        <v>26</v>
      </c>
      <c r="E1092" s="166" t="s">
        <v>1975</v>
      </c>
      <c r="F1092" s="195" t="s">
        <v>2063</v>
      </c>
      <c r="G1092" s="195" t="s">
        <v>2063</v>
      </c>
      <c r="H1092" s="195" t="s">
        <v>2063</v>
      </c>
      <c r="I1092" s="195" t="s">
        <v>2063</v>
      </c>
      <c r="J1092" s="168">
        <v>0.9</v>
      </c>
      <c r="K1092" s="169" t="str">
        <f>IFERROR(SUMIFS(#REF!,#REF!,$I1092,#REF!,$R$2)/SUMIFS(#REF!,#REF!,$I1092,#REF!,$R$2),"-")</f>
        <v>-</v>
      </c>
      <c r="L1092" s="169" t="str">
        <f>IFERROR(SUMIFS(#REF!,#REF!,$I1092,#REF!,$R$7)/SUMIFS(#REF!,#REF!,$I1092,#REF!,$R$7),"-")</f>
        <v>-</v>
      </c>
      <c r="M1092" s="170" t="str">
        <f>IFERROR(SUMIFS(#REF!,#REF!,$I1092,#REF!,$R$3)/SUMIFS(#REF!,#REF!,$I1092,#REF!,$R$3),"-")</f>
        <v>-</v>
      </c>
      <c r="N1092" s="170" t="str">
        <f>IFERROR(SUMIFS(#REF!,#REF!,$I1092,#REF!,"&lt;="&amp;$R$2,#REF!,"&gt;="&amp;$S$2)/SUMIFS(#REF!,#REF!,$I1092,#REF!,"&lt;="&amp;$R$2,#REF!,"&gt;="&amp;$S$2),"-")</f>
        <v>-</v>
      </c>
      <c r="O1092" s="142"/>
      <c r="P1092" s="140"/>
    </row>
    <row r="1093" spans="1:16">
      <c r="A1093" s="138"/>
      <c r="B1093" s="142"/>
      <c r="C1093" s="172" t="s">
        <v>1974</v>
      </c>
      <c r="D1093" s="166" t="s">
        <v>26</v>
      </c>
      <c r="E1093" s="166" t="s">
        <v>1975</v>
      </c>
      <c r="F1093" s="195" t="s">
        <v>2065</v>
      </c>
      <c r="G1093" s="195" t="s">
        <v>2065</v>
      </c>
      <c r="H1093" s="195" t="s">
        <v>2065</v>
      </c>
      <c r="I1093" s="195" t="s">
        <v>2065</v>
      </c>
      <c r="J1093" s="168">
        <v>0.9</v>
      </c>
      <c r="K1093" s="169" t="str">
        <f>IFERROR(SUMIFS(#REF!,#REF!,$I1093,#REF!,$R$2)/SUMIFS(#REF!,#REF!,$I1093,#REF!,$R$2),"-")</f>
        <v>-</v>
      </c>
      <c r="L1093" s="169" t="str">
        <f>IFERROR(SUMIFS(#REF!,#REF!,$I1093,#REF!,$R$7)/SUMIFS(#REF!,#REF!,$I1093,#REF!,$R$7),"-")</f>
        <v>-</v>
      </c>
      <c r="M1093" s="170" t="str">
        <f>IFERROR(SUMIFS(#REF!,#REF!,$I1093,#REF!,$R$3)/SUMIFS(#REF!,#REF!,$I1093,#REF!,$R$3),"-")</f>
        <v>-</v>
      </c>
      <c r="N1093" s="170" t="str">
        <f>IFERROR(SUMIFS(#REF!,#REF!,$I1093,#REF!,"&lt;="&amp;$R$2,#REF!,"&gt;="&amp;$S$2)/SUMIFS(#REF!,#REF!,$I1093,#REF!,"&lt;="&amp;$R$2,#REF!,"&gt;="&amp;$S$2),"-")</f>
        <v>-</v>
      </c>
      <c r="O1093" s="142"/>
      <c r="P1093" s="140"/>
    </row>
    <row r="1094" spans="1:16">
      <c r="A1094" s="138"/>
      <c r="B1094" s="142"/>
      <c r="C1094" s="172" t="s">
        <v>1974</v>
      </c>
      <c r="D1094" s="166" t="s">
        <v>26</v>
      </c>
      <c r="E1094" s="166" t="s">
        <v>1975</v>
      </c>
      <c r="F1094" s="195" t="s">
        <v>2067</v>
      </c>
      <c r="G1094" s="195" t="s">
        <v>2067</v>
      </c>
      <c r="H1094" s="195" t="s">
        <v>2067</v>
      </c>
      <c r="I1094" s="195" t="s">
        <v>2067</v>
      </c>
      <c r="J1094" s="168">
        <v>0.9</v>
      </c>
      <c r="K1094" s="169" t="str">
        <f>IFERROR(SUMIFS(#REF!,#REF!,$I1094,#REF!,$R$2)/SUMIFS(#REF!,#REF!,$I1094,#REF!,$R$2),"-")</f>
        <v>-</v>
      </c>
      <c r="L1094" s="169" t="str">
        <f>IFERROR(SUMIFS(#REF!,#REF!,$I1094,#REF!,$R$7)/SUMIFS(#REF!,#REF!,$I1094,#REF!,$R$7),"-")</f>
        <v>-</v>
      </c>
      <c r="M1094" s="170" t="str">
        <f>IFERROR(SUMIFS(#REF!,#REF!,$I1094,#REF!,$R$3)/SUMIFS(#REF!,#REF!,$I1094,#REF!,$R$3),"-")</f>
        <v>-</v>
      </c>
      <c r="N1094" s="170" t="str">
        <f>IFERROR(SUMIFS(#REF!,#REF!,$I1094,#REF!,"&lt;="&amp;$R$2,#REF!,"&gt;="&amp;$S$2)/SUMIFS(#REF!,#REF!,$I1094,#REF!,"&lt;="&amp;$R$2,#REF!,"&gt;="&amp;$S$2),"-")</f>
        <v>-</v>
      </c>
      <c r="O1094" s="142"/>
      <c r="P1094" s="140"/>
    </row>
    <row r="1095" spans="1:16">
      <c r="A1095" s="138"/>
      <c r="B1095" s="142"/>
      <c r="C1095" s="172" t="s">
        <v>1974</v>
      </c>
      <c r="D1095" s="166" t="s">
        <v>26</v>
      </c>
      <c r="E1095" s="166" t="s">
        <v>1975</v>
      </c>
      <c r="F1095" s="195" t="s">
        <v>2069</v>
      </c>
      <c r="G1095" s="195" t="s">
        <v>2069</v>
      </c>
      <c r="H1095" s="195" t="s">
        <v>2069</v>
      </c>
      <c r="I1095" s="195" t="s">
        <v>2069</v>
      </c>
      <c r="J1095" s="168">
        <v>0.9</v>
      </c>
      <c r="K1095" s="169" t="str">
        <f>IFERROR(SUMIFS(#REF!,#REF!,$I1095,#REF!,$R$2)/SUMIFS(#REF!,#REF!,$I1095,#REF!,$R$2),"-")</f>
        <v>-</v>
      </c>
      <c r="L1095" s="169" t="str">
        <f>IFERROR(SUMIFS(#REF!,#REF!,$I1095,#REF!,$R$7)/SUMIFS(#REF!,#REF!,$I1095,#REF!,$R$7),"-")</f>
        <v>-</v>
      </c>
      <c r="M1095" s="170" t="str">
        <f>IFERROR(SUMIFS(#REF!,#REF!,$I1095,#REF!,$R$3)/SUMIFS(#REF!,#REF!,$I1095,#REF!,$R$3),"-")</f>
        <v>-</v>
      </c>
      <c r="N1095" s="170" t="str">
        <f>IFERROR(SUMIFS(#REF!,#REF!,$I1095,#REF!,"&lt;="&amp;$R$2,#REF!,"&gt;="&amp;$S$2)/SUMIFS(#REF!,#REF!,$I1095,#REF!,"&lt;="&amp;$R$2,#REF!,"&gt;="&amp;$S$2),"-")</f>
        <v>-</v>
      </c>
      <c r="O1095" s="142"/>
      <c r="P1095" s="140"/>
    </row>
    <row r="1096" spans="1:16">
      <c r="A1096" s="138"/>
      <c r="B1096" s="142"/>
      <c r="C1096" s="172" t="s">
        <v>1974</v>
      </c>
      <c r="D1096" s="166" t="s">
        <v>26</v>
      </c>
      <c r="E1096" s="166" t="s">
        <v>1975</v>
      </c>
      <c r="F1096" s="195" t="s">
        <v>2071</v>
      </c>
      <c r="G1096" s="195" t="s">
        <v>2071</v>
      </c>
      <c r="H1096" s="195" t="s">
        <v>2071</v>
      </c>
      <c r="I1096" s="195" t="s">
        <v>2071</v>
      </c>
      <c r="J1096" s="168">
        <v>0.9</v>
      </c>
      <c r="K1096" s="169" t="str">
        <f>IFERROR(SUMIFS(#REF!,#REF!,$I1096,#REF!,$R$2)/SUMIFS(#REF!,#REF!,$I1096,#REF!,$R$2),"-")</f>
        <v>-</v>
      </c>
      <c r="L1096" s="169" t="str">
        <f>IFERROR(SUMIFS(#REF!,#REF!,$I1096,#REF!,$R$7)/SUMIFS(#REF!,#REF!,$I1096,#REF!,$R$7),"-")</f>
        <v>-</v>
      </c>
      <c r="M1096" s="170" t="str">
        <f>IFERROR(SUMIFS(#REF!,#REF!,$I1096,#REF!,$R$3)/SUMIFS(#REF!,#REF!,$I1096,#REF!,$R$3),"-")</f>
        <v>-</v>
      </c>
      <c r="N1096" s="170" t="str">
        <f>IFERROR(SUMIFS(#REF!,#REF!,$I1096,#REF!,"&lt;="&amp;$R$2,#REF!,"&gt;="&amp;$S$2)/SUMIFS(#REF!,#REF!,$I1096,#REF!,"&lt;="&amp;$R$2,#REF!,"&gt;="&amp;$S$2),"-")</f>
        <v>-</v>
      </c>
      <c r="O1096" s="142"/>
      <c r="P1096" s="140"/>
    </row>
    <row r="1097" spans="1:16">
      <c r="A1097" s="138"/>
      <c r="B1097" s="142"/>
      <c r="C1097" s="172" t="s">
        <v>1974</v>
      </c>
      <c r="D1097" s="166" t="s">
        <v>26</v>
      </c>
      <c r="E1097" s="166" t="s">
        <v>1975</v>
      </c>
      <c r="F1097" s="195" t="s">
        <v>2073</v>
      </c>
      <c r="G1097" s="195" t="s">
        <v>2073</v>
      </c>
      <c r="H1097" s="195" t="s">
        <v>2073</v>
      </c>
      <c r="I1097" s="195" t="s">
        <v>2073</v>
      </c>
      <c r="J1097" s="168">
        <v>0.9</v>
      </c>
      <c r="K1097" s="169" t="str">
        <f>IFERROR(SUMIFS(#REF!,#REF!,$I1097,#REF!,$R$2)/SUMIFS(#REF!,#REF!,$I1097,#REF!,$R$2),"-")</f>
        <v>-</v>
      </c>
      <c r="L1097" s="169" t="str">
        <f>IFERROR(SUMIFS(#REF!,#REF!,$I1097,#REF!,$R$7)/SUMIFS(#REF!,#REF!,$I1097,#REF!,$R$7),"-")</f>
        <v>-</v>
      </c>
      <c r="M1097" s="170" t="str">
        <f>IFERROR(SUMIFS(#REF!,#REF!,$I1097,#REF!,$R$3)/SUMIFS(#REF!,#REF!,$I1097,#REF!,$R$3),"-")</f>
        <v>-</v>
      </c>
      <c r="N1097" s="170" t="str">
        <f>IFERROR(SUMIFS(#REF!,#REF!,$I1097,#REF!,"&lt;="&amp;$R$2,#REF!,"&gt;="&amp;$S$2)/SUMIFS(#REF!,#REF!,$I1097,#REF!,"&lt;="&amp;$R$2,#REF!,"&gt;="&amp;$S$2),"-")</f>
        <v>-</v>
      </c>
      <c r="O1097" s="142"/>
      <c r="P1097" s="140"/>
    </row>
    <row r="1098" spans="1:16">
      <c r="A1098" s="138"/>
      <c r="B1098" s="142"/>
      <c r="C1098" s="172" t="s">
        <v>1974</v>
      </c>
      <c r="D1098" s="166" t="s">
        <v>26</v>
      </c>
      <c r="E1098" s="166" t="s">
        <v>1975</v>
      </c>
      <c r="F1098" s="195" t="s">
        <v>2075</v>
      </c>
      <c r="G1098" s="195" t="s">
        <v>2075</v>
      </c>
      <c r="H1098" s="195" t="s">
        <v>2075</v>
      </c>
      <c r="I1098" s="195" t="s">
        <v>2075</v>
      </c>
      <c r="J1098" s="168">
        <v>0.9</v>
      </c>
      <c r="K1098" s="169" t="str">
        <f>IFERROR(SUMIFS(#REF!,#REF!,$I1098,#REF!,$R$2)/SUMIFS(#REF!,#REF!,$I1098,#REF!,$R$2),"-")</f>
        <v>-</v>
      </c>
      <c r="L1098" s="169" t="str">
        <f>IFERROR(SUMIFS(#REF!,#REF!,$I1098,#REF!,$R$7)/SUMIFS(#REF!,#REF!,$I1098,#REF!,$R$7),"-")</f>
        <v>-</v>
      </c>
      <c r="M1098" s="170" t="str">
        <f>IFERROR(SUMIFS(#REF!,#REF!,$I1098,#REF!,$R$3)/SUMIFS(#REF!,#REF!,$I1098,#REF!,$R$3),"-")</f>
        <v>-</v>
      </c>
      <c r="N1098" s="170" t="str">
        <f>IFERROR(SUMIFS(#REF!,#REF!,$I1098,#REF!,"&lt;="&amp;$R$2,#REF!,"&gt;="&amp;$S$2)/SUMIFS(#REF!,#REF!,$I1098,#REF!,"&lt;="&amp;$R$2,#REF!,"&gt;="&amp;$S$2),"-")</f>
        <v>-</v>
      </c>
      <c r="O1098" s="142"/>
      <c r="P1098" s="140"/>
    </row>
    <row r="1099" spans="1:16">
      <c r="A1099" s="138"/>
      <c r="B1099" s="142"/>
      <c r="C1099" s="172" t="s">
        <v>1974</v>
      </c>
      <c r="D1099" s="166" t="s">
        <v>26</v>
      </c>
      <c r="E1099" s="166" t="s">
        <v>1975</v>
      </c>
      <c r="F1099" s="195" t="s">
        <v>2077</v>
      </c>
      <c r="G1099" s="195" t="s">
        <v>2077</v>
      </c>
      <c r="H1099" s="195" t="s">
        <v>2077</v>
      </c>
      <c r="I1099" s="195" t="s">
        <v>2077</v>
      </c>
      <c r="J1099" s="168">
        <v>0.9</v>
      </c>
      <c r="K1099" s="169" t="str">
        <f>IFERROR(SUMIFS(#REF!,#REF!,$I1099,#REF!,$R$2)/SUMIFS(#REF!,#REF!,$I1099,#REF!,$R$2),"-")</f>
        <v>-</v>
      </c>
      <c r="L1099" s="169" t="str">
        <f>IFERROR(SUMIFS(#REF!,#REF!,$I1099,#REF!,$R$7)/SUMIFS(#REF!,#REF!,$I1099,#REF!,$R$7),"-")</f>
        <v>-</v>
      </c>
      <c r="M1099" s="170" t="str">
        <f>IFERROR(SUMIFS(#REF!,#REF!,$I1099,#REF!,$R$3)/SUMIFS(#REF!,#REF!,$I1099,#REF!,$R$3),"-")</f>
        <v>-</v>
      </c>
      <c r="N1099" s="170" t="str">
        <f>IFERROR(SUMIFS(#REF!,#REF!,$I1099,#REF!,"&lt;="&amp;$R$2,#REF!,"&gt;="&amp;$S$2)/SUMIFS(#REF!,#REF!,$I1099,#REF!,"&lt;="&amp;$R$2,#REF!,"&gt;="&amp;$S$2),"-")</f>
        <v>-</v>
      </c>
      <c r="O1099" s="142"/>
      <c r="P1099" s="140"/>
    </row>
    <row r="1100" spans="1:16">
      <c r="A1100" s="138"/>
      <c r="B1100" s="142"/>
      <c r="C1100" s="172" t="s">
        <v>1974</v>
      </c>
      <c r="D1100" s="166" t="s">
        <v>26</v>
      </c>
      <c r="E1100" s="166" t="s">
        <v>1975</v>
      </c>
      <c r="F1100" s="195" t="s">
        <v>2079</v>
      </c>
      <c r="G1100" s="195" t="s">
        <v>2079</v>
      </c>
      <c r="H1100" s="195" t="s">
        <v>2079</v>
      </c>
      <c r="I1100" s="195" t="s">
        <v>2079</v>
      </c>
      <c r="J1100" s="168">
        <v>0.9</v>
      </c>
      <c r="K1100" s="169" t="str">
        <f>IFERROR(SUMIFS(#REF!,#REF!,$I1100,#REF!,$R$2)/SUMIFS(#REF!,#REF!,$I1100,#REF!,$R$2),"-")</f>
        <v>-</v>
      </c>
      <c r="L1100" s="169" t="str">
        <f>IFERROR(SUMIFS(#REF!,#REF!,$I1100,#REF!,$R$7)/SUMIFS(#REF!,#REF!,$I1100,#REF!,$R$7),"-")</f>
        <v>-</v>
      </c>
      <c r="M1100" s="170" t="str">
        <f>IFERROR(SUMIFS(#REF!,#REF!,$I1100,#REF!,$R$3)/SUMIFS(#REF!,#REF!,$I1100,#REF!,$R$3),"-")</f>
        <v>-</v>
      </c>
      <c r="N1100" s="170" t="str">
        <f>IFERROR(SUMIFS(#REF!,#REF!,$I1100,#REF!,"&lt;="&amp;$R$2,#REF!,"&gt;="&amp;$S$2)/SUMIFS(#REF!,#REF!,$I1100,#REF!,"&lt;="&amp;$R$2,#REF!,"&gt;="&amp;$S$2),"-")</f>
        <v>-</v>
      </c>
      <c r="O1100" s="142"/>
      <c r="P1100" s="140"/>
    </row>
    <row r="1101" spans="1:16">
      <c r="A1101" s="138"/>
      <c r="B1101" s="142"/>
      <c r="C1101" s="172" t="s">
        <v>1974</v>
      </c>
      <c r="D1101" s="166" t="s">
        <v>26</v>
      </c>
      <c r="E1101" s="166" t="s">
        <v>1975</v>
      </c>
      <c r="F1101" s="195" t="s">
        <v>2081</v>
      </c>
      <c r="G1101" s="195" t="s">
        <v>2081</v>
      </c>
      <c r="H1101" s="195" t="s">
        <v>2081</v>
      </c>
      <c r="I1101" s="195" t="s">
        <v>2081</v>
      </c>
      <c r="J1101" s="168">
        <v>0.9</v>
      </c>
      <c r="K1101" s="169" t="str">
        <f>IFERROR(SUMIFS(#REF!,#REF!,$I1101,#REF!,$R$2)/SUMIFS(#REF!,#REF!,$I1101,#REF!,$R$2),"-")</f>
        <v>-</v>
      </c>
      <c r="L1101" s="169" t="str">
        <f>IFERROR(SUMIFS(#REF!,#REF!,$I1101,#REF!,$R$7)/SUMIFS(#REF!,#REF!,$I1101,#REF!,$R$7),"-")</f>
        <v>-</v>
      </c>
      <c r="M1101" s="170" t="str">
        <f>IFERROR(SUMIFS(#REF!,#REF!,$I1101,#REF!,$R$3)/SUMIFS(#REF!,#REF!,$I1101,#REF!,$R$3),"-")</f>
        <v>-</v>
      </c>
      <c r="N1101" s="170" t="str">
        <f>IFERROR(SUMIFS(#REF!,#REF!,$I1101,#REF!,"&lt;="&amp;$R$2,#REF!,"&gt;="&amp;$S$2)/SUMIFS(#REF!,#REF!,$I1101,#REF!,"&lt;="&amp;$R$2,#REF!,"&gt;="&amp;$S$2),"-")</f>
        <v>-</v>
      </c>
      <c r="O1101" s="142"/>
      <c r="P1101" s="140"/>
    </row>
    <row r="1102" spans="1:16">
      <c r="A1102" s="138"/>
      <c r="B1102" s="142"/>
      <c r="C1102" s="172" t="s">
        <v>1974</v>
      </c>
      <c r="D1102" s="166" t="s">
        <v>26</v>
      </c>
      <c r="E1102" s="166" t="s">
        <v>1975</v>
      </c>
      <c r="F1102" s="195" t="s">
        <v>2083</v>
      </c>
      <c r="G1102" s="195" t="s">
        <v>2083</v>
      </c>
      <c r="H1102" s="195" t="s">
        <v>2083</v>
      </c>
      <c r="I1102" s="195" t="s">
        <v>2083</v>
      </c>
      <c r="J1102" s="168">
        <v>0.9</v>
      </c>
      <c r="K1102" s="169" t="str">
        <f>IFERROR(SUMIFS(#REF!,#REF!,$I1102,#REF!,$R$2)/SUMIFS(#REF!,#REF!,$I1102,#REF!,$R$2),"-")</f>
        <v>-</v>
      </c>
      <c r="L1102" s="169" t="str">
        <f>IFERROR(SUMIFS(#REF!,#REF!,$I1102,#REF!,$R$7)/SUMIFS(#REF!,#REF!,$I1102,#REF!,$R$7),"-")</f>
        <v>-</v>
      </c>
      <c r="M1102" s="170" t="str">
        <f>IFERROR(SUMIFS(#REF!,#REF!,$I1102,#REF!,$R$3)/SUMIFS(#REF!,#REF!,$I1102,#REF!,$R$3),"-")</f>
        <v>-</v>
      </c>
      <c r="N1102" s="170" t="str">
        <f>IFERROR(SUMIFS(#REF!,#REF!,$I1102,#REF!,"&lt;="&amp;$R$2,#REF!,"&gt;="&amp;$S$2)/SUMIFS(#REF!,#REF!,$I1102,#REF!,"&lt;="&amp;$R$2,#REF!,"&gt;="&amp;$S$2),"-")</f>
        <v>-</v>
      </c>
      <c r="O1102" s="142"/>
      <c r="P1102" s="140"/>
    </row>
    <row r="1103" spans="1:16">
      <c r="A1103" s="138"/>
      <c r="B1103" s="142"/>
      <c r="C1103" s="172" t="s">
        <v>1974</v>
      </c>
      <c r="D1103" s="166" t="s">
        <v>26</v>
      </c>
      <c r="E1103" s="166" t="s">
        <v>1975</v>
      </c>
      <c r="F1103" s="195" t="s">
        <v>2085</v>
      </c>
      <c r="G1103" s="195" t="s">
        <v>2085</v>
      </c>
      <c r="H1103" s="195" t="s">
        <v>2085</v>
      </c>
      <c r="I1103" s="195" t="s">
        <v>2085</v>
      </c>
      <c r="J1103" s="168">
        <v>0.9</v>
      </c>
      <c r="K1103" s="169" t="str">
        <f>IFERROR(SUMIFS(#REF!,#REF!,$I1103,#REF!,$R$2)/SUMIFS(#REF!,#REF!,$I1103,#REF!,$R$2),"-")</f>
        <v>-</v>
      </c>
      <c r="L1103" s="169" t="str">
        <f>IFERROR(SUMIFS(#REF!,#REF!,$I1103,#REF!,$R$7)/SUMIFS(#REF!,#REF!,$I1103,#REF!,$R$7),"-")</f>
        <v>-</v>
      </c>
      <c r="M1103" s="170" t="str">
        <f>IFERROR(SUMIFS(#REF!,#REF!,$I1103,#REF!,$R$3)/SUMIFS(#REF!,#REF!,$I1103,#REF!,$R$3),"-")</f>
        <v>-</v>
      </c>
      <c r="N1103" s="170" t="str">
        <f>IFERROR(SUMIFS(#REF!,#REF!,$I1103,#REF!,"&lt;="&amp;$R$2,#REF!,"&gt;="&amp;$S$2)/SUMIFS(#REF!,#REF!,$I1103,#REF!,"&lt;="&amp;$R$2,#REF!,"&gt;="&amp;$S$2),"-")</f>
        <v>-</v>
      </c>
      <c r="O1103" s="142"/>
      <c r="P1103" s="140"/>
    </row>
    <row r="1104" spans="1:16">
      <c r="A1104" s="138"/>
      <c r="B1104" s="142"/>
      <c r="C1104" s="172" t="s">
        <v>1974</v>
      </c>
      <c r="D1104" s="166" t="s">
        <v>26</v>
      </c>
      <c r="E1104" s="166" t="s">
        <v>1975</v>
      </c>
      <c r="F1104" s="195" t="s">
        <v>2087</v>
      </c>
      <c r="G1104" s="195" t="s">
        <v>2087</v>
      </c>
      <c r="H1104" s="195" t="s">
        <v>2087</v>
      </c>
      <c r="I1104" s="195" t="s">
        <v>2087</v>
      </c>
      <c r="J1104" s="168">
        <v>0.9</v>
      </c>
      <c r="K1104" s="169" t="str">
        <f>IFERROR(SUMIFS(#REF!,#REF!,$I1104,#REF!,$R$2)/SUMIFS(#REF!,#REF!,$I1104,#REF!,$R$2),"-")</f>
        <v>-</v>
      </c>
      <c r="L1104" s="169" t="str">
        <f>IFERROR(SUMIFS(#REF!,#REF!,$I1104,#REF!,$R$7)/SUMIFS(#REF!,#REF!,$I1104,#REF!,$R$7),"-")</f>
        <v>-</v>
      </c>
      <c r="M1104" s="170" t="str">
        <f>IFERROR(SUMIFS(#REF!,#REF!,$I1104,#REF!,$R$3)/SUMIFS(#REF!,#REF!,$I1104,#REF!,$R$3),"-")</f>
        <v>-</v>
      </c>
      <c r="N1104" s="170" t="str">
        <f>IFERROR(SUMIFS(#REF!,#REF!,$I1104,#REF!,"&lt;="&amp;$R$2,#REF!,"&gt;="&amp;$S$2)/SUMIFS(#REF!,#REF!,$I1104,#REF!,"&lt;="&amp;$R$2,#REF!,"&gt;="&amp;$S$2),"-")</f>
        <v>-</v>
      </c>
      <c r="O1104" s="142"/>
      <c r="P1104" s="140"/>
    </row>
    <row r="1105" spans="1:16">
      <c r="A1105" s="138"/>
      <c r="B1105" s="142"/>
      <c r="C1105" s="172" t="s">
        <v>1974</v>
      </c>
      <c r="D1105" s="166" t="s">
        <v>26</v>
      </c>
      <c r="E1105" s="166" t="s">
        <v>1975</v>
      </c>
      <c r="F1105" s="195" t="s">
        <v>2089</v>
      </c>
      <c r="G1105" s="195" t="s">
        <v>2089</v>
      </c>
      <c r="H1105" s="195" t="s">
        <v>2089</v>
      </c>
      <c r="I1105" s="195" t="s">
        <v>2089</v>
      </c>
      <c r="J1105" s="168">
        <v>0.9</v>
      </c>
      <c r="K1105" s="169" t="str">
        <f>IFERROR(SUMIFS(#REF!,#REF!,$I1105,#REF!,$R$2)/SUMIFS(#REF!,#REF!,$I1105,#REF!,$R$2),"-")</f>
        <v>-</v>
      </c>
      <c r="L1105" s="169" t="str">
        <f>IFERROR(SUMIFS(#REF!,#REF!,$I1105,#REF!,$R$7)/SUMIFS(#REF!,#REF!,$I1105,#REF!,$R$7),"-")</f>
        <v>-</v>
      </c>
      <c r="M1105" s="170" t="str">
        <f>IFERROR(SUMIFS(#REF!,#REF!,$I1105,#REF!,$R$3)/SUMIFS(#REF!,#REF!,$I1105,#REF!,$R$3),"-")</f>
        <v>-</v>
      </c>
      <c r="N1105" s="170" t="str">
        <f>IFERROR(SUMIFS(#REF!,#REF!,$I1105,#REF!,"&lt;="&amp;$R$2,#REF!,"&gt;="&amp;$S$2)/SUMIFS(#REF!,#REF!,$I1105,#REF!,"&lt;="&amp;$R$2,#REF!,"&gt;="&amp;$S$2),"-")</f>
        <v>-</v>
      </c>
      <c r="O1105" s="142"/>
      <c r="P1105" s="140"/>
    </row>
    <row r="1106" spans="1:16">
      <c r="A1106" s="138"/>
      <c r="B1106" s="142"/>
      <c r="C1106" s="172" t="s">
        <v>1974</v>
      </c>
      <c r="D1106" s="166" t="s">
        <v>26</v>
      </c>
      <c r="E1106" s="166" t="s">
        <v>1975</v>
      </c>
      <c r="F1106" s="195" t="s">
        <v>2091</v>
      </c>
      <c r="G1106" s="195" t="s">
        <v>2091</v>
      </c>
      <c r="H1106" s="195" t="s">
        <v>2091</v>
      </c>
      <c r="I1106" s="195" t="s">
        <v>2091</v>
      </c>
      <c r="J1106" s="168">
        <v>0.9</v>
      </c>
      <c r="K1106" s="169" t="str">
        <f>IFERROR(SUMIFS(#REF!,#REF!,$I1106,#REF!,$R$2)/SUMIFS(#REF!,#REF!,$I1106,#REF!,$R$2),"-")</f>
        <v>-</v>
      </c>
      <c r="L1106" s="169" t="str">
        <f>IFERROR(SUMIFS(#REF!,#REF!,$I1106,#REF!,$R$7)/SUMIFS(#REF!,#REF!,$I1106,#REF!,$R$7),"-")</f>
        <v>-</v>
      </c>
      <c r="M1106" s="170" t="str">
        <f>IFERROR(SUMIFS(#REF!,#REF!,$I1106,#REF!,$R$3)/SUMIFS(#REF!,#REF!,$I1106,#REF!,$R$3),"-")</f>
        <v>-</v>
      </c>
      <c r="N1106" s="170" t="str">
        <f>IFERROR(SUMIFS(#REF!,#REF!,$I1106,#REF!,"&lt;="&amp;$R$2,#REF!,"&gt;="&amp;$S$2)/SUMIFS(#REF!,#REF!,$I1106,#REF!,"&lt;="&amp;$R$2,#REF!,"&gt;="&amp;$S$2),"-")</f>
        <v>-</v>
      </c>
      <c r="O1106" s="142"/>
      <c r="P1106" s="140"/>
    </row>
    <row r="1107" spans="1:16">
      <c r="A1107" s="138"/>
      <c r="B1107" s="142"/>
      <c r="C1107" s="172" t="s">
        <v>1974</v>
      </c>
      <c r="D1107" s="166" t="s">
        <v>26</v>
      </c>
      <c r="E1107" s="166" t="s">
        <v>1975</v>
      </c>
      <c r="F1107" s="195" t="s">
        <v>2093</v>
      </c>
      <c r="G1107" s="195" t="s">
        <v>2093</v>
      </c>
      <c r="H1107" s="195" t="s">
        <v>2093</v>
      </c>
      <c r="I1107" s="195" t="s">
        <v>2093</v>
      </c>
      <c r="J1107" s="168">
        <v>0.9</v>
      </c>
      <c r="K1107" s="169" t="str">
        <f>IFERROR(SUMIFS(#REF!,#REF!,$I1107,#REF!,$R$2)/SUMIFS(#REF!,#REF!,$I1107,#REF!,$R$2),"-")</f>
        <v>-</v>
      </c>
      <c r="L1107" s="169" t="str">
        <f>IFERROR(SUMIFS(#REF!,#REF!,$I1107,#REF!,$R$7)/SUMIFS(#REF!,#REF!,$I1107,#REF!,$R$7),"-")</f>
        <v>-</v>
      </c>
      <c r="M1107" s="170" t="str">
        <f>IFERROR(SUMIFS(#REF!,#REF!,$I1107,#REF!,$R$3)/SUMIFS(#REF!,#REF!,$I1107,#REF!,$R$3),"-")</f>
        <v>-</v>
      </c>
      <c r="N1107" s="170" t="str">
        <f>IFERROR(SUMIFS(#REF!,#REF!,$I1107,#REF!,"&lt;="&amp;$R$2,#REF!,"&gt;="&amp;$S$2)/SUMIFS(#REF!,#REF!,$I1107,#REF!,"&lt;="&amp;$R$2,#REF!,"&gt;="&amp;$S$2),"-")</f>
        <v>-</v>
      </c>
      <c r="O1107" s="142"/>
      <c r="P1107" s="140"/>
    </row>
    <row r="1108" spans="1:16">
      <c r="A1108" s="138"/>
      <c r="B1108" s="142"/>
      <c r="C1108" s="172" t="s">
        <v>1974</v>
      </c>
      <c r="D1108" s="166" t="s">
        <v>26</v>
      </c>
      <c r="E1108" s="166" t="s">
        <v>1975</v>
      </c>
      <c r="F1108" s="195" t="s">
        <v>2095</v>
      </c>
      <c r="G1108" s="195" t="s">
        <v>2095</v>
      </c>
      <c r="H1108" s="195" t="s">
        <v>2095</v>
      </c>
      <c r="I1108" s="195" t="s">
        <v>2095</v>
      </c>
      <c r="J1108" s="168">
        <v>0.9</v>
      </c>
      <c r="K1108" s="169" t="str">
        <f>IFERROR(SUMIFS(#REF!,#REF!,$I1108,#REF!,$R$2)/SUMIFS(#REF!,#REF!,$I1108,#REF!,$R$2),"-")</f>
        <v>-</v>
      </c>
      <c r="L1108" s="169" t="str">
        <f>IFERROR(SUMIFS(#REF!,#REF!,$I1108,#REF!,$R$7)/SUMIFS(#REF!,#REF!,$I1108,#REF!,$R$7),"-")</f>
        <v>-</v>
      </c>
      <c r="M1108" s="170" t="str">
        <f>IFERROR(SUMIFS(#REF!,#REF!,$I1108,#REF!,$R$3)/SUMIFS(#REF!,#REF!,$I1108,#REF!,$R$3),"-")</f>
        <v>-</v>
      </c>
      <c r="N1108" s="170" t="str">
        <f>IFERROR(SUMIFS(#REF!,#REF!,$I1108,#REF!,"&lt;="&amp;$R$2,#REF!,"&gt;="&amp;$S$2)/SUMIFS(#REF!,#REF!,$I1108,#REF!,"&lt;="&amp;$R$2,#REF!,"&gt;="&amp;$S$2),"-")</f>
        <v>-</v>
      </c>
      <c r="O1108" s="142"/>
      <c r="P1108" s="140"/>
    </row>
    <row r="1109" spans="1:16">
      <c r="A1109" s="138"/>
      <c r="B1109" s="142"/>
      <c r="C1109" s="172" t="s">
        <v>1974</v>
      </c>
      <c r="D1109" s="166" t="s">
        <v>26</v>
      </c>
      <c r="E1109" s="166" t="s">
        <v>1975</v>
      </c>
      <c r="F1109" s="195" t="s">
        <v>2097</v>
      </c>
      <c r="G1109" s="195" t="s">
        <v>2097</v>
      </c>
      <c r="H1109" s="195" t="s">
        <v>2097</v>
      </c>
      <c r="I1109" s="195" t="s">
        <v>2097</v>
      </c>
      <c r="J1109" s="168">
        <v>0.9</v>
      </c>
      <c r="K1109" s="169" t="str">
        <f>IFERROR(SUMIFS(#REF!,#REF!,$I1109,#REF!,$R$2)/SUMIFS(#REF!,#REF!,$I1109,#REF!,$R$2),"-")</f>
        <v>-</v>
      </c>
      <c r="L1109" s="169" t="str">
        <f>IFERROR(SUMIFS(#REF!,#REF!,$I1109,#REF!,$R$7)/SUMIFS(#REF!,#REF!,$I1109,#REF!,$R$7),"-")</f>
        <v>-</v>
      </c>
      <c r="M1109" s="170" t="str">
        <f>IFERROR(SUMIFS(#REF!,#REF!,$I1109,#REF!,$R$3)/SUMIFS(#REF!,#REF!,$I1109,#REF!,$R$3),"-")</f>
        <v>-</v>
      </c>
      <c r="N1109" s="170" t="str">
        <f>IFERROR(SUMIFS(#REF!,#REF!,$I1109,#REF!,"&lt;="&amp;$R$2,#REF!,"&gt;="&amp;$S$2)/SUMIFS(#REF!,#REF!,$I1109,#REF!,"&lt;="&amp;$R$2,#REF!,"&gt;="&amp;$S$2),"-")</f>
        <v>-</v>
      </c>
      <c r="O1109" s="142"/>
      <c r="P1109" s="140"/>
    </row>
    <row r="1110" spans="1:16">
      <c r="A1110" s="138"/>
      <c r="B1110" s="142"/>
      <c r="C1110" s="172" t="s">
        <v>1974</v>
      </c>
      <c r="D1110" s="166" t="s">
        <v>26</v>
      </c>
      <c r="E1110" s="166" t="s">
        <v>1975</v>
      </c>
      <c r="F1110" s="195" t="s">
        <v>2099</v>
      </c>
      <c r="G1110" s="195" t="s">
        <v>2099</v>
      </c>
      <c r="H1110" s="195" t="s">
        <v>2099</v>
      </c>
      <c r="I1110" s="195" t="s">
        <v>2099</v>
      </c>
      <c r="J1110" s="168">
        <v>0.9</v>
      </c>
      <c r="K1110" s="169" t="str">
        <f>IFERROR(SUMIFS(#REF!,#REF!,$I1110,#REF!,$R$2)/SUMIFS(#REF!,#REF!,$I1110,#REF!,$R$2),"-")</f>
        <v>-</v>
      </c>
      <c r="L1110" s="169" t="str">
        <f>IFERROR(SUMIFS(#REF!,#REF!,$I1110,#REF!,$R$7)/SUMIFS(#REF!,#REF!,$I1110,#REF!,$R$7),"-")</f>
        <v>-</v>
      </c>
      <c r="M1110" s="170" t="str">
        <f>IFERROR(SUMIFS(#REF!,#REF!,$I1110,#REF!,$R$3)/SUMIFS(#REF!,#REF!,$I1110,#REF!,$R$3),"-")</f>
        <v>-</v>
      </c>
      <c r="N1110" s="170" t="str">
        <f>IFERROR(SUMIFS(#REF!,#REF!,$I1110,#REF!,"&lt;="&amp;$R$2,#REF!,"&gt;="&amp;$S$2)/SUMIFS(#REF!,#REF!,$I1110,#REF!,"&lt;="&amp;$R$2,#REF!,"&gt;="&amp;$S$2),"-")</f>
        <v>-</v>
      </c>
      <c r="O1110" s="142"/>
      <c r="P1110" s="140"/>
    </row>
    <row r="1111" spans="1:16">
      <c r="A1111" s="138"/>
      <c r="B1111" s="142"/>
      <c r="C1111" s="172" t="s">
        <v>1974</v>
      </c>
      <c r="D1111" s="166" t="s">
        <v>26</v>
      </c>
      <c r="E1111" s="166" t="s">
        <v>1975</v>
      </c>
      <c r="F1111" s="195" t="s">
        <v>2101</v>
      </c>
      <c r="G1111" s="195" t="s">
        <v>2101</v>
      </c>
      <c r="H1111" s="195" t="s">
        <v>2101</v>
      </c>
      <c r="I1111" s="195" t="s">
        <v>2101</v>
      </c>
      <c r="J1111" s="168">
        <v>0.9</v>
      </c>
      <c r="K1111" s="169" t="str">
        <f>IFERROR(SUMIFS(#REF!,#REF!,$I1111,#REF!,$R$2)/SUMIFS(#REF!,#REF!,$I1111,#REF!,$R$2),"-")</f>
        <v>-</v>
      </c>
      <c r="L1111" s="169" t="str">
        <f>IFERROR(SUMIFS(#REF!,#REF!,$I1111,#REF!,$R$7)/SUMIFS(#REF!,#REF!,$I1111,#REF!,$R$7),"-")</f>
        <v>-</v>
      </c>
      <c r="M1111" s="170" t="str">
        <f>IFERROR(SUMIFS(#REF!,#REF!,$I1111,#REF!,$R$3)/SUMIFS(#REF!,#REF!,$I1111,#REF!,$R$3),"-")</f>
        <v>-</v>
      </c>
      <c r="N1111" s="170" t="str">
        <f>IFERROR(SUMIFS(#REF!,#REF!,$I1111,#REF!,"&lt;="&amp;$R$2,#REF!,"&gt;="&amp;$S$2)/SUMIFS(#REF!,#REF!,$I1111,#REF!,"&lt;="&amp;$R$2,#REF!,"&gt;="&amp;$S$2),"-")</f>
        <v>-</v>
      </c>
      <c r="O1111" s="142"/>
      <c r="P1111" s="140"/>
    </row>
    <row r="1112" spans="1:16">
      <c r="A1112" s="138"/>
      <c r="B1112" s="142"/>
      <c r="C1112" s="172" t="s">
        <v>1974</v>
      </c>
      <c r="D1112" s="166" t="s">
        <v>26</v>
      </c>
      <c r="E1112" s="166" t="s">
        <v>1975</v>
      </c>
      <c r="F1112" s="195" t="s">
        <v>2103</v>
      </c>
      <c r="G1112" s="195" t="s">
        <v>2103</v>
      </c>
      <c r="H1112" s="195" t="s">
        <v>2103</v>
      </c>
      <c r="I1112" s="195" t="s">
        <v>2103</v>
      </c>
      <c r="J1112" s="168">
        <v>0.9</v>
      </c>
      <c r="K1112" s="169" t="str">
        <f>IFERROR(SUMIFS(#REF!,#REF!,$I1112,#REF!,$R$2)/SUMIFS(#REF!,#REF!,$I1112,#REF!,$R$2),"-")</f>
        <v>-</v>
      </c>
      <c r="L1112" s="169" t="str">
        <f>IFERROR(SUMIFS(#REF!,#REF!,$I1112,#REF!,$R$7)/SUMIFS(#REF!,#REF!,$I1112,#REF!,$R$7),"-")</f>
        <v>-</v>
      </c>
      <c r="M1112" s="170" t="str">
        <f>IFERROR(SUMIFS(#REF!,#REF!,$I1112,#REF!,$R$3)/SUMIFS(#REF!,#REF!,$I1112,#REF!,$R$3),"-")</f>
        <v>-</v>
      </c>
      <c r="N1112" s="170" t="str">
        <f>IFERROR(SUMIFS(#REF!,#REF!,$I1112,#REF!,"&lt;="&amp;$R$2,#REF!,"&gt;="&amp;$S$2)/SUMIFS(#REF!,#REF!,$I1112,#REF!,"&lt;="&amp;$R$2,#REF!,"&gt;="&amp;$S$2),"-")</f>
        <v>-</v>
      </c>
      <c r="O1112" s="142"/>
      <c r="P1112" s="140"/>
    </row>
    <row r="1113" spans="1:16">
      <c r="A1113" s="138"/>
      <c r="B1113" s="142"/>
      <c r="C1113" s="172" t="s">
        <v>1974</v>
      </c>
      <c r="D1113" s="166" t="s">
        <v>26</v>
      </c>
      <c r="E1113" s="166" t="s">
        <v>1975</v>
      </c>
      <c r="F1113" s="195" t="s">
        <v>2105</v>
      </c>
      <c r="G1113" s="195" t="s">
        <v>2105</v>
      </c>
      <c r="H1113" s="195" t="s">
        <v>2105</v>
      </c>
      <c r="I1113" s="195" t="s">
        <v>2105</v>
      </c>
      <c r="J1113" s="168">
        <v>0.9</v>
      </c>
      <c r="K1113" s="169" t="str">
        <f>IFERROR(SUMIFS(#REF!,#REF!,$I1113,#REF!,$R$2)/SUMIFS(#REF!,#REF!,$I1113,#REF!,$R$2),"-")</f>
        <v>-</v>
      </c>
      <c r="L1113" s="169" t="str">
        <f>IFERROR(SUMIFS(#REF!,#REF!,$I1113,#REF!,$R$7)/SUMIFS(#REF!,#REF!,$I1113,#REF!,$R$7),"-")</f>
        <v>-</v>
      </c>
      <c r="M1113" s="170" t="str">
        <f>IFERROR(SUMIFS(#REF!,#REF!,$I1113,#REF!,$R$3)/SUMIFS(#REF!,#REF!,$I1113,#REF!,$R$3),"-")</f>
        <v>-</v>
      </c>
      <c r="N1113" s="170" t="str">
        <f>IFERROR(SUMIFS(#REF!,#REF!,$I1113,#REF!,"&lt;="&amp;$R$2,#REF!,"&gt;="&amp;$S$2)/SUMIFS(#REF!,#REF!,$I1113,#REF!,"&lt;="&amp;$R$2,#REF!,"&gt;="&amp;$S$2),"-")</f>
        <v>-</v>
      </c>
      <c r="O1113" s="142"/>
      <c r="P1113" s="140"/>
    </row>
    <row r="1114" spans="1:16">
      <c r="A1114" s="138"/>
      <c r="B1114" s="142"/>
      <c r="C1114" s="172" t="s">
        <v>1974</v>
      </c>
      <c r="D1114" s="166" t="s">
        <v>26</v>
      </c>
      <c r="E1114" s="166" t="s">
        <v>1975</v>
      </c>
      <c r="F1114" s="195" t="s">
        <v>2107</v>
      </c>
      <c r="G1114" s="195" t="s">
        <v>2107</v>
      </c>
      <c r="H1114" s="195" t="s">
        <v>2107</v>
      </c>
      <c r="I1114" s="195" t="s">
        <v>2107</v>
      </c>
      <c r="J1114" s="168">
        <v>0.9</v>
      </c>
      <c r="K1114" s="169" t="str">
        <f>IFERROR(SUMIFS(#REF!,#REF!,$I1114,#REF!,$R$2)/SUMIFS(#REF!,#REF!,$I1114,#REF!,$R$2),"-")</f>
        <v>-</v>
      </c>
      <c r="L1114" s="169" t="str">
        <f>IFERROR(SUMIFS(#REF!,#REF!,$I1114,#REF!,$R$7)/SUMIFS(#REF!,#REF!,$I1114,#REF!,$R$7),"-")</f>
        <v>-</v>
      </c>
      <c r="M1114" s="170" t="str">
        <f>IFERROR(SUMIFS(#REF!,#REF!,$I1114,#REF!,$R$3)/SUMIFS(#REF!,#REF!,$I1114,#REF!,$R$3),"-")</f>
        <v>-</v>
      </c>
      <c r="N1114" s="170" t="str">
        <f>IFERROR(SUMIFS(#REF!,#REF!,$I1114,#REF!,"&lt;="&amp;$R$2,#REF!,"&gt;="&amp;$S$2)/SUMIFS(#REF!,#REF!,$I1114,#REF!,"&lt;="&amp;$R$2,#REF!,"&gt;="&amp;$S$2),"-")</f>
        <v>-</v>
      </c>
      <c r="O1114" s="142"/>
      <c r="P1114" s="140"/>
    </row>
    <row r="1115" spans="1:16">
      <c r="A1115" s="138"/>
      <c r="B1115" s="142"/>
      <c r="C1115" s="172" t="s">
        <v>1974</v>
      </c>
      <c r="D1115" s="166" t="s">
        <v>26</v>
      </c>
      <c r="E1115" s="166" t="s">
        <v>1975</v>
      </c>
      <c r="F1115" s="195" t="s">
        <v>2109</v>
      </c>
      <c r="G1115" s="195" t="s">
        <v>2109</v>
      </c>
      <c r="H1115" s="195" t="s">
        <v>2109</v>
      </c>
      <c r="I1115" s="195" t="s">
        <v>2109</v>
      </c>
      <c r="J1115" s="168">
        <v>0.9</v>
      </c>
      <c r="K1115" s="169" t="str">
        <f>IFERROR(SUMIFS(#REF!,#REF!,$I1115,#REF!,$R$2)/SUMIFS(#REF!,#REF!,$I1115,#REF!,$R$2),"-")</f>
        <v>-</v>
      </c>
      <c r="L1115" s="169" t="str">
        <f>IFERROR(SUMIFS(#REF!,#REF!,$I1115,#REF!,$R$7)/SUMIFS(#REF!,#REF!,$I1115,#REF!,$R$7),"-")</f>
        <v>-</v>
      </c>
      <c r="M1115" s="170" t="str">
        <f>IFERROR(SUMIFS(#REF!,#REF!,$I1115,#REF!,$R$3)/SUMIFS(#REF!,#REF!,$I1115,#REF!,$R$3),"-")</f>
        <v>-</v>
      </c>
      <c r="N1115" s="170" t="str">
        <f>IFERROR(SUMIFS(#REF!,#REF!,$I1115,#REF!,"&lt;="&amp;$R$2,#REF!,"&gt;="&amp;$S$2)/SUMIFS(#REF!,#REF!,$I1115,#REF!,"&lt;="&amp;$R$2,#REF!,"&gt;="&amp;$S$2),"-")</f>
        <v>-</v>
      </c>
      <c r="O1115" s="142"/>
      <c r="P1115" s="140"/>
    </row>
    <row r="1116" spans="1:16">
      <c r="A1116" s="138"/>
      <c r="B1116" s="142"/>
      <c r="C1116" s="172" t="s">
        <v>1974</v>
      </c>
      <c r="D1116" s="166" t="s">
        <v>26</v>
      </c>
      <c r="E1116" s="166" t="s">
        <v>1975</v>
      </c>
      <c r="F1116" s="195" t="s">
        <v>2111</v>
      </c>
      <c r="G1116" s="195" t="s">
        <v>2111</v>
      </c>
      <c r="H1116" s="195" t="s">
        <v>2111</v>
      </c>
      <c r="I1116" s="195" t="s">
        <v>2111</v>
      </c>
      <c r="J1116" s="168">
        <v>0.9</v>
      </c>
      <c r="K1116" s="169" t="str">
        <f>IFERROR(SUMIFS(#REF!,#REF!,$I1116,#REF!,$R$2)/SUMIFS(#REF!,#REF!,$I1116,#REF!,$R$2),"-")</f>
        <v>-</v>
      </c>
      <c r="L1116" s="169" t="str">
        <f>IFERROR(SUMIFS(#REF!,#REF!,$I1116,#REF!,$R$7)/SUMIFS(#REF!,#REF!,$I1116,#REF!,$R$7),"-")</f>
        <v>-</v>
      </c>
      <c r="M1116" s="170" t="str">
        <f>IFERROR(SUMIFS(#REF!,#REF!,$I1116,#REF!,$R$3)/SUMIFS(#REF!,#REF!,$I1116,#REF!,$R$3),"-")</f>
        <v>-</v>
      </c>
      <c r="N1116" s="170" t="str">
        <f>IFERROR(SUMIFS(#REF!,#REF!,$I1116,#REF!,"&lt;="&amp;$R$2,#REF!,"&gt;="&amp;$S$2)/SUMIFS(#REF!,#REF!,$I1116,#REF!,"&lt;="&amp;$R$2,#REF!,"&gt;="&amp;$S$2),"-")</f>
        <v>-</v>
      </c>
      <c r="O1116" s="142"/>
      <c r="P1116" s="140"/>
    </row>
    <row r="1117" spans="1:16">
      <c r="A1117" s="138"/>
      <c r="B1117" s="142"/>
      <c r="C1117" s="172" t="s">
        <v>1974</v>
      </c>
      <c r="D1117" s="166" t="s">
        <v>26</v>
      </c>
      <c r="E1117" s="166" t="s">
        <v>1975</v>
      </c>
      <c r="F1117" s="195" t="s">
        <v>2113</v>
      </c>
      <c r="G1117" s="195" t="s">
        <v>2113</v>
      </c>
      <c r="H1117" s="195" t="s">
        <v>2113</v>
      </c>
      <c r="I1117" s="195" t="s">
        <v>2113</v>
      </c>
      <c r="J1117" s="168">
        <v>0.9</v>
      </c>
      <c r="K1117" s="169" t="str">
        <f>IFERROR(SUMIFS(#REF!,#REF!,$I1117,#REF!,$R$2)/SUMIFS(#REF!,#REF!,$I1117,#REF!,$R$2),"-")</f>
        <v>-</v>
      </c>
      <c r="L1117" s="169" t="str">
        <f>IFERROR(SUMIFS(#REF!,#REF!,$I1117,#REF!,$R$7)/SUMIFS(#REF!,#REF!,$I1117,#REF!,$R$7),"-")</f>
        <v>-</v>
      </c>
      <c r="M1117" s="170" t="str">
        <f>IFERROR(SUMIFS(#REF!,#REF!,$I1117,#REF!,$R$3)/SUMIFS(#REF!,#REF!,$I1117,#REF!,$R$3),"-")</f>
        <v>-</v>
      </c>
      <c r="N1117" s="170" t="str">
        <f>IFERROR(SUMIFS(#REF!,#REF!,$I1117,#REF!,"&lt;="&amp;$R$2,#REF!,"&gt;="&amp;$S$2)/SUMIFS(#REF!,#REF!,$I1117,#REF!,"&lt;="&amp;$R$2,#REF!,"&gt;="&amp;$S$2),"-")</f>
        <v>-</v>
      </c>
      <c r="O1117" s="142"/>
      <c r="P1117" s="140"/>
    </row>
    <row r="1118" spans="1:16">
      <c r="A1118" s="138"/>
      <c r="B1118" s="142"/>
      <c r="C1118" s="172" t="s">
        <v>1974</v>
      </c>
      <c r="D1118" s="166" t="s">
        <v>26</v>
      </c>
      <c r="E1118" s="166" t="s">
        <v>1975</v>
      </c>
      <c r="F1118" s="195" t="s">
        <v>2115</v>
      </c>
      <c r="G1118" s="195" t="s">
        <v>2115</v>
      </c>
      <c r="H1118" s="195" t="s">
        <v>2115</v>
      </c>
      <c r="I1118" s="195" t="s">
        <v>2115</v>
      </c>
      <c r="J1118" s="168">
        <v>0.9</v>
      </c>
      <c r="K1118" s="169" t="str">
        <f>IFERROR(SUMIFS(#REF!,#REF!,$I1118,#REF!,$R$2)/SUMIFS(#REF!,#REF!,$I1118,#REF!,$R$2),"-")</f>
        <v>-</v>
      </c>
      <c r="L1118" s="169" t="str">
        <f>IFERROR(SUMIFS(#REF!,#REF!,$I1118,#REF!,$R$7)/SUMIFS(#REF!,#REF!,$I1118,#REF!,$R$7),"-")</f>
        <v>-</v>
      </c>
      <c r="M1118" s="170" t="str">
        <f>IFERROR(SUMIFS(#REF!,#REF!,$I1118,#REF!,$R$3)/SUMIFS(#REF!,#REF!,$I1118,#REF!,$R$3),"-")</f>
        <v>-</v>
      </c>
      <c r="N1118" s="170" t="str">
        <f>IFERROR(SUMIFS(#REF!,#REF!,$I1118,#REF!,"&lt;="&amp;$R$2,#REF!,"&gt;="&amp;$S$2)/SUMIFS(#REF!,#REF!,$I1118,#REF!,"&lt;="&amp;$R$2,#REF!,"&gt;="&amp;$S$2),"-")</f>
        <v>-</v>
      </c>
      <c r="O1118" s="142"/>
      <c r="P1118" s="140"/>
    </row>
    <row r="1119" spans="1:16">
      <c r="A1119" s="138"/>
      <c r="B1119" s="142"/>
      <c r="C1119" s="172" t="s">
        <v>1974</v>
      </c>
      <c r="D1119" s="166" t="s">
        <v>26</v>
      </c>
      <c r="E1119" s="166" t="s">
        <v>1975</v>
      </c>
      <c r="F1119" s="195" t="s">
        <v>2117</v>
      </c>
      <c r="G1119" s="195" t="s">
        <v>2117</v>
      </c>
      <c r="H1119" s="195" t="s">
        <v>2117</v>
      </c>
      <c r="I1119" s="195" t="s">
        <v>2117</v>
      </c>
      <c r="J1119" s="168">
        <v>0.9</v>
      </c>
      <c r="K1119" s="169" t="str">
        <f>IFERROR(SUMIFS(#REF!,#REF!,$I1119,#REF!,$R$2)/SUMIFS(#REF!,#REF!,$I1119,#REF!,$R$2),"-")</f>
        <v>-</v>
      </c>
      <c r="L1119" s="169" t="str">
        <f>IFERROR(SUMIFS(#REF!,#REF!,$I1119,#REF!,$R$7)/SUMIFS(#REF!,#REF!,$I1119,#REF!,$R$7),"-")</f>
        <v>-</v>
      </c>
      <c r="M1119" s="170" t="str">
        <f>IFERROR(SUMIFS(#REF!,#REF!,$I1119,#REF!,$R$3)/SUMIFS(#REF!,#REF!,$I1119,#REF!,$R$3),"-")</f>
        <v>-</v>
      </c>
      <c r="N1119" s="170" t="str">
        <f>IFERROR(SUMIFS(#REF!,#REF!,$I1119,#REF!,"&lt;="&amp;$R$2,#REF!,"&gt;="&amp;$S$2)/SUMIFS(#REF!,#REF!,$I1119,#REF!,"&lt;="&amp;$R$2,#REF!,"&gt;="&amp;$S$2),"-")</f>
        <v>-</v>
      </c>
      <c r="O1119" s="142"/>
      <c r="P1119" s="140"/>
    </row>
    <row r="1120" spans="1:16">
      <c r="A1120" s="138"/>
      <c r="B1120" s="142"/>
      <c r="C1120" s="172" t="s">
        <v>1974</v>
      </c>
      <c r="D1120" s="166" t="s">
        <v>26</v>
      </c>
      <c r="E1120" s="166" t="s">
        <v>1975</v>
      </c>
      <c r="F1120" s="195" t="s">
        <v>2119</v>
      </c>
      <c r="G1120" s="195" t="s">
        <v>2119</v>
      </c>
      <c r="H1120" s="195" t="s">
        <v>2119</v>
      </c>
      <c r="I1120" s="195" t="s">
        <v>2119</v>
      </c>
      <c r="J1120" s="168">
        <v>0.9</v>
      </c>
      <c r="K1120" s="169" t="str">
        <f>IFERROR(SUMIFS(#REF!,#REF!,$I1120,#REF!,$R$2)/SUMIFS(#REF!,#REF!,$I1120,#REF!,$R$2),"-")</f>
        <v>-</v>
      </c>
      <c r="L1120" s="169" t="str">
        <f>IFERROR(SUMIFS(#REF!,#REF!,$I1120,#REF!,$R$7)/SUMIFS(#REF!,#REF!,$I1120,#REF!,$R$7),"-")</f>
        <v>-</v>
      </c>
      <c r="M1120" s="170" t="str">
        <f>IFERROR(SUMIFS(#REF!,#REF!,$I1120,#REF!,$R$3)/SUMIFS(#REF!,#REF!,$I1120,#REF!,$R$3),"-")</f>
        <v>-</v>
      </c>
      <c r="N1120" s="170" t="str">
        <f>IFERROR(SUMIFS(#REF!,#REF!,$I1120,#REF!,"&lt;="&amp;$R$2,#REF!,"&gt;="&amp;$S$2)/SUMIFS(#REF!,#REF!,$I1120,#REF!,"&lt;="&amp;$R$2,#REF!,"&gt;="&amp;$S$2),"-")</f>
        <v>-</v>
      </c>
      <c r="O1120" s="142"/>
      <c r="P1120" s="140"/>
    </row>
    <row r="1121" spans="1:16">
      <c r="A1121" s="138"/>
      <c r="B1121" s="142"/>
      <c r="C1121" s="172" t="s">
        <v>1974</v>
      </c>
      <c r="D1121" s="166" t="s">
        <v>26</v>
      </c>
      <c r="E1121" s="166" t="s">
        <v>1975</v>
      </c>
      <c r="F1121" s="195" t="s">
        <v>2121</v>
      </c>
      <c r="G1121" s="195" t="s">
        <v>2121</v>
      </c>
      <c r="H1121" s="195" t="s">
        <v>2121</v>
      </c>
      <c r="I1121" s="195" t="s">
        <v>2121</v>
      </c>
      <c r="J1121" s="168">
        <v>0.9</v>
      </c>
      <c r="K1121" s="169" t="str">
        <f>IFERROR(SUMIFS(#REF!,#REF!,$I1121,#REF!,$R$2)/SUMIFS(#REF!,#REF!,$I1121,#REF!,$R$2),"-")</f>
        <v>-</v>
      </c>
      <c r="L1121" s="169" t="str">
        <f>IFERROR(SUMIFS(#REF!,#REF!,$I1121,#REF!,$R$7)/SUMIFS(#REF!,#REF!,$I1121,#REF!,$R$7),"-")</f>
        <v>-</v>
      </c>
      <c r="M1121" s="170" t="str">
        <f>IFERROR(SUMIFS(#REF!,#REF!,$I1121,#REF!,$R$3)/SUMIFS(#REF!,#REF!,$I1121,#REF!,$R$3),"-")</f>
        <v>-</v>
      </c>
      <c r="N1121" s="170" t="str">
        <f>IFERROR(SUMIFS(#REF!,#REF!,$I1121,#REF!,"&lt;="&amp;$R$2,#REF!,"&gt;="&amp;$S$2)/SUMIFS(#REF!,#REF!,$I1121,#REF!,"&lt;="&amp;$R$2,#REF!,"&gt;="&amp;$S$2),"-")</f>
        <v>-</v>
      </c>
      <c r="O1121" s="142"/>
      <c r="P1121" s="140"/>
    </row>
    <row r="1122" spans="1:16">
      <c r="A1122" s="138"/>
      <c r="B1122" s="142"/>
      <c r="C1122" s="172" t="s">
        <v>1974</v>
      </c>
      <c r="D1122" s="166" t="s">
        <v>26</v>
      </c>
      <c r="E1122" s="166" t="s">
        <v>1975</v>
      </c>
      <c r="F1122" s="195" t="s">
        <v>2123</v>
      </c>
      <c r="G1122" s="195" t="s">
        <v>2123</v>
      </c>
      <c r="H1122" s="195" t="s">
        <v>2123</v>
      </c>
      <c r="I1122" s="195" t="s">
        <v>2123</v>
      </c>
      <c r="J1122" s="168">
        <v>0.9</v>
      </c>
      <c r="K1122" s="169" t="str">
        <f>IFERROR(SUMIFS(#REF!,#REF!,$I1122,#REF!,$R$2)/SUMIFS(#REF!,#REF!,$I1122,#REF!,$R$2),"-")</f>
        <v>-</v>
      </c>
      <c r="L1122" s="169" t="str">
        <f>IFERROR(SUMIFS(#REF!,#REF!,$I1122,#REF!,$R$7)/SUMIFS(#REF!,#REF!,$I1122,#REF!,$R$7),"-")</f>
        <v>-</v>
      </c>
      <c r="M1122" s="170" t="str">
        <f>IFERROR(SUMIFS(#REF!,#REF!,$I1122,#REF!,$R$3)/SUMIFS(#REF!,#REF!,$I1122,#REF!,$R$3),"-")</f>
        <v>-</v>
      </c>
      <c r="N1122" s="170" t="str">
        <f>IFERROR(SUMIFS(#REF!,#REF!,$I1122,#REF!,"&lt;="&amp;$R$2,#REF!,"&gt;="&amp;$S$2)/SUMIFS(#REF!,#REF!,$I1122,#REF!,"&lt;="&amp;$R$2,#REF!,"&gt;="&amp;$S$2),"-")</f>
        <v>-</v>
      </c>
      <c r="O1122" s="142"/>
      <c r="P1122" s="140"/>
    </row>
    <row r="1123" spans="1:16">
      <c r="A1123" s="138"/>
      <c r="B1123" s="142"/>
      <c r="C1123" s="172" t="s">
        <v>1974</v>
      </c>
      <c r="D1123" s="166" t="s">
        <v>26</v>
      </c>
      <c r="E1123" s="166" t="s">
        <v>1975</v>
      </c>
      <c r="F1123" s="195" t="s">
        <v>2125</v>
      </c>
      <c r="G1123" s="195" t="s">
        <v>2125</v>
      </c>
      <c r="H1123" s="195" t="s">
        <v>2125</v>
      </c>
      <c r="I1123" s="195" t="s">
        <v>2125</v>
      </c>
      <c r="J1123" s="168">
        <v>0.9</v>
      </c>
      <c r="K1123" s="169" t="str">
        <f>IFERROR(SUMIFS(#REF!,#REF!,$I1123,#REF!,$R$2)/SUMIFS(#REF!,#REF!,$I1123,#REF!,$R$2),"-")</f>
        <v>-</v>
      </c>
      <c r="L1123" s="169" t="str">
        <f>IFERROR(SUMIFS(#REF!,#REF!,$I1123,#REF!,$R$7)/SUMIFS(#REF!,#REF!,$I1123,#REF!,$R$7),"-")</f>
        <v>-</v>
      </c>
      <c r="M1123" s="170" t="str">
        <f>IFERROR(SUMIFS(#REF!,#REF!,$I1123,#REF!,$R$3)/SUMIFS(#REF!,#REF!,$I1123,#REF!,$R$3),"-")</f>
        <v>-</v>
      </c>
      <c r="N1123" s="170" t="str">
        <f>IFERROR(SUMIFS(#REF!,#REF!,$I1123,#REF!,"&lt;="&amp;$R$2,#REF!,"&gt;="&amp;$S$2)/SUMIFS(#REF!,#REF!,$I1123,#REF!,"&lt;="&amp;$R$2,#REF!,"&gt;="&amp;$S$2),"-")</f>
        <v>-</v>
      </c>
      <c r="O1123" s="142"/>
      <c r="P1123" s="140"/>
    </row>
    <row r="1124" spans="1:16">
      <c r="A1124" s="138"/>
      <c r="B1124" s="142"/>
      <c r="C1124" s="172" t="s">
        <v>1974</v>
      </c>
      <c r="D1124" s="166" t="s">
        <v>26</v>
      </c>
      <c r="E1124" s="166" t="s">
        <v>1975</v>
      </c>
      <c r="F1124" s="195" t="s">
        <v>2127</v>
      </c>
      <c r="G1124" s="195" t="s">
        <v>2127</v>
      </c>
      <c r="H1124" s="195" t="s">
        <v>2127</v>
      </c>
      <c r="I1124" s="195" t="s">
        <v>2127</v>
      </c>
      <c r="J1124" s="168">
        <v>0.9</v>
      </c>
      <c r="K1124" s="169" t="str">
        <f>IFERROR(SUMIFS(#REF!,#REF!,$I1124,#REF!,$R$2)/SUMIFS(#REF!,#REF!,$I1124,#REF!,$R$2),"-")</f>
        <v>-</v>
      </c>
      <c r="L1124" s="169" t="str">
        <f>IFERROR(SUMIFS(#REF!,#REF!,$I1124,#REF!,$R$7)/SUMIFS(#REF!,#REF!,$I1124,#REF!,$R$7),"-")</f>
        <v>-</v>
      </c>
      <c r="M1124" s="170" t="str">
        <f>IFERROR(SUMIFS(#REF!,#REF!,$I1124,#REF!,$R$3)/SUMIFS(#REF!,#REF!,$I1124,#REF!,$R$3),"-")</f>
        <v>-</v>
      </c>
      <c r="N1124" s="170" t="str">
        <f>IFERROR(SUMIFS(#REF!,#REF!,$I1124,#REF!,"&lt;="&amp;$R$2,#REF!,"&gt;="&amp;$S$2)/SUMIFS(#REF!,#REF!,$I1124,#REF!,"&lt;="&amp;$R$2,#REF!,"&gt;="&amp;$S$2),"-")</f>
        <v>-</v>
      </c>
      <c r="O1124" s="142"/>
      <c r="P1124" s="140"/>
    </row>
    <row r="1125" spans="1:16">
      <c r="A1125" s="138"/>
      <c r="B1125" s="142"/>
      <c r="C1125" s="172" t="s">
        <v>1974</v>
      </c>
      <c r="D1125" s="166" t="s">
        <v>26</v>
      </c>
      <c r="E1125" s="166" t="s">
        <v>1975</v>
      </c>
      <c r="F1125" s="195" t="s">
        <v>2129</v>
      </c>
      <c r="G1125" s="195" t="s">
        <v>2129</v>
      </c>
      <c r="H1125" s="195" t="s">
        <v>2129</v>
      </c>
      <c r="I1125" s="195" t="s">
        <v>2129</v>
      </c>
      <c r="J1125" s="168">
        <v>0.9</v>
      </c>
      <c r="K1125" s="169" t="str">
        <f>IFERROR(SUMIFS(#REF!,#REF!,$I1125,#REF!,$R$2)/SUMIFS(#REF!,#REF!,$I1125,#REF!,$R$2),"-")</f>
        <v>-</v>
      </c>
      <c r="L1125" s="169" t="str">
        <f>IFERROR(SUMIFS(#REF!,#REF!,$I1125,#REF!,$R$7)/SUMIFS(#REF!,#REF!,$I1125,#REF!,$R$7),"-")</f>
        <v>-</v>
      </c>
      <c r="M1125" s="170" t="str">
        <f>IFERROR(SUMIFS(#REF!,#REF!,$I1125,#REF!,$R$3)/SUMIFS(#REF!,#REF!,$I1125,#REF!,$R$3),"-")</f>
        <v>-</v>
      </c>
      <c r="N1125" s="170" t="str">
        <f>IFERROR(SUMIFS(#REF!,#REF!,$I1125,#REF!,"&lt;="&amp;$R$2,#REF!,"&gt;="&amp;$S$2)/SUMIFS(#REF!,#REF!,$I1125,#REF!,"&lt;="&amp;$R$2,#REF!,"&gt;="&amp;$S$2),"-")</f>
        <v>-</v>
      </c>
      <c r="O1125" s="142"/>
      <c r="P1125" s="140"/>
    </row>
    <row r="1126" spans="1:16">
      <c r="A1126" s="138"/>
      <c r="B1126" s="142"/>
      <c r="C1126" s="172" t="s">
        <v>1974</v>
      </c>
      <c r="D1126" s="166" t="s">
        <v>26</v>
      </c>
      <c r="E1126" s="166" t="s">
        <v>1975</v>
      </c>
      <c r="F1126" s="195" t="s">
        <v>2131</v>
      </c>
      <c r="G1126" s="195" t="s">
        <v>2131</v>
      </c>
      <c r="H1126" s="195" t="s">
        <v>2131</v>
      </c>
      <c r="I1126" s="195" t="s">
        <v>2131</v>
      </c>
      <c r="J1126" s="168">
        <v>0.9</v>
      </c>
      <c r="K1126" s="169" t="str">
        <f>IFERROR(SUMIFS(#REF!,#REF!,$I1126,#REF!,$R$2)/SUMIFS(#REF!,#REF!,$I1126,#REF!,$R$2),"-")</f>
        <v>-</v>
      </c>
      <c r="L1126" s="169" t="str">
        <f>IFERROR(SUMIFS(#REF!,#REF!,$I1126,#REF!,$R$7)/SUMIFS(#REF!,#REF!,$I1126,#REF!,$R$7),"-")</f>
        <v>-</v>
      </c>
      <c r="M1126" s="170" t="str">
        <f>IFERROR(SUMIFS(#REF!,#REF!,$I1126,#REF!,$R$3)/SUMIFS(#REF!,#REF!,$I1126,#REF!,$R$3),"-")</f>
        <v>-</v>
      </c>
      <c r="N1126" s="170" t="str">
        <f>IFERROR(SUMIFS(#REF!,#REF!,$I1126,#REF!,"&lt;="&amp;$R$2,#REF!,"&gt;="&amp;$S$2)/SUMIFS(#REF!,#REF!,$I1126,#REF!,"&lt;="&amp;$R$2,#REF!,"&gt;="&amp;$S$2),"-")</f>
        <v>-</v>
      </c>
      <c r="O1126" s="142"/>
      <c r="P1126" s="140"/>
    </row>
    <row r="1127" spans="1:16">
      <c r="A1127" s="138"/>
      <c r="B1127" s="142"/>
      <c r="C1127" s="172" t="s">
        <v>1974</v>
      </c>
      <c r="D1127" s="166" t="s">
        <v>26</v>
      </c>
      <c r="E1127" s="166" t="s">
        <v>1975</v>
      </c>
      <c r="F1127" s="195" t="s">
        <v>2133</v>
      </c>
      <c r="G1127" s="195" t="s">
        <v>2133</v>
      </c>
      <c r="H1127" s="195" t="s">
        <v>2133</v>
      </c>
      <c r="I1127" s="195" t="s">
        <v>2133</v>
      </c>
      <c r="J1127" s="168">
        <v>0.9</v>
      </c>
      <c r="K1127" s="169" t="str">
        <f>IFERROR(SUMIFS(#REF!,#REF!,$I1127,#REF!,$R$2)/SUMIFS(#REF!,#REF!,$I1127,#REF!,$R$2),"-")</f>
        <v>-</v>
      </c>
      <c r="L1127" s="169" t="str">
        <f>IFERROR(SUMIFS(#REF!,#REF!,$I1127,#REF!,$R$7)/SUMIFS(#REF!,#REF!,$I1127,#REF!,$R$7),"-")</f>
        <v>-</v>
      </c>
      <c r="M1127" s="170" t="str">
        <f>IFERROR(SUMIFS(#REF!,#REF!,$I1127,#REF!,$R$3)/SUMIFS(#REF!,#REF!,$I1127,#REF!,$R$3),"-")</f>
        <v>-</v>
      </c>
      <c r="N1127" s="170" t="str">
        <f>IFERROR(SUMIFS(#REF!,#REF!,$I1127,#REF!,"&lt;="&amp;$R$2,#REF!,"&gt;="&amp;$S$2)/SUMIFS(#REF!,#REF!,$I1127,#REF!,"&lt;="&amp;$R$2,#REF!,"&gt;="&amp;$S$2),"-")</f>
        <v>-</v>
      </c>
      <c r="O1127" s="142"/>
      <c r="P1127" s="140"/>
    </row>
    <row r="1128" spans="1:16">
      <c r="A1128" s="138"/>
      <c r="B1128" s="142"/>
      <c r="C1128" s="172" t="s">
        <v>1974</v>
      </c>
      <c r="D1128" s="166" t="s">
        <v>26</v>
      </c>
      <c r="E1128" s="166" t="s">
        <v>1975</v>
      </c>
      <c r="F1128" s="195" t="s">
        <v>2135</v>
      </c>
      <c r="G1128" s="195" t="s">
        <v>2135</v>
      </c>
      <c r="H1128" s="195" t="s">
        <v>2135</v>
      </c>
      <c r="I1128" s="195" t="s">
        <v>2135</v>
      </c>
      <c r="J1128" s="168">
        <v>0.9</v>
      </c>
      <c r="K1128" s="169" t="str">
        <f>IFERROR(SUMIFS(#REF!,#REF!,$I1128,#REF!,$R$2)/SUMIFS(#REF!,#REF!,$I1128,#REF!,$R$2),"-")</f>
        <v>-</v>
      </c>
      <c r="L1128" s="169" t="str">
        <f>IFERROR(SUMIFS(#REF!,#REF!,$I1128,#REF!,$R$7)/SUMIFS(#REF!,#REF!,$I1128,#REF!,$R$7),"-")</f>
        <v>-</v>
      </c>
      <c r="M1128" s="170" t="str">
        <f>IFERROR(SUMIFS(#REF!,#REF!,$I1128,#REF!,$R$3)/SUMIFS(#REF!,#REF!,$I1128,#REF!,$R$3),"-")</f>
        <v>-</v>
      </c>
      <c r="N1128" s="170" t="str">
        <f>IFERROR(SUMIFS(#REF!,#REF!,$I1128,#REF!,"&lt;="&amp;$R$2,#REF!,"&gt;="&amp;$S$2)/SUMIFS(#REF!,#REF!,$I1128,#REF!,"&lt;="&amp;$R$2,#REF!,"&gt;="&amp;$S$2),"-")</f>
        <v>-</v>
      </c>
      <c r="O1128" s="142"/>
      <c r="P1128" s="140"/>
    </row>
    <row r="1129" spans="1:16">
      <c r="A1129" s="138"/>
      <c r="B1129" s="142"/>
      <c r="C1129" s="172" t="s">
        <v>1974</v>
      </c>
      <c r="D1129" s="166" t="s">
        <v>26</v>
      </c>
      <c r="E1129" s="166" t="s">
        <v>1975</v>
      </c>
      <c r="F1129" s="195" t="s">
        <v>2137</v>
      </c>
      <c r="G1129" s="195" t="s">
        <v>2137</v>
      </c>
      <c r="H1129" s="195" t="s">
        <v>2137</v>
      </c>
      <c r="I1129" s="195" t="s">
        <v>2137</v>
      </c>
      <c r="J1129" s="168">
        <v>0.9</v>
      </c>
      <c r="K1129" s="169" t="str">
        <f>IFERROR(SUMIFS(#REF!,#REF!,$I1129,#REF!,$R$2)/SUMIFS(#REF!,#REF!,$I1129,#REF!,$R$2),"-")</f>
        <v>-</v>
      </c>
      <c r="L1129" s="169" t="str">
        <f>IFERROR(SUMIFS(#REF!,#REF!,$I1129,#REF!,$R$7)/SUMIFS(#REF!,#REF!,$I1129,#REF!,$R$7),"-")</f>
        <v>-</v>
      </c>
      <c r="M1129" s="170" t="str">
        <f>IFERROR(SUMIFS(#REF!,#REF!,$I1129,#REF!,$R$3)/SUMIFS(#REF!,#REF!,$I1129,#REF!,$R$3),"-")</f>
        <v>-</v>
      </c>
      <c r="N1129" s="170" t="str">
        <f>IFERROR(SUMIFS(#REF!,#REF!,$I1129,#REF!,"&lt;="&amp;$R$2,#REF!,"&gt;="&amp;$S$2)/SUMIFS(#REF!,#REF!,$I1129,#REF!,"&lt;="&amp;$R$2,#REF!,"&gt;="&amp;$S$2),"-")</f>
        <v>-</v>
      </c>
      <c r="O1129" s="142"/>
      <c r="P1129" s="140"/>
    </row>
    <row r="1130" spans="1:16">
      <c r="A1130" s="138"/>
      <c r="B1130" s="142"/>
      <c r="C1130" s="172" t="s">
        <v>1974</v>
      </c>
      <c r="D1130" s="166" t="s">
        <v>26</v>
      </c>
      <c r="E1130" s="166" t="s">
        <v>1975</v>
      </c>
      <c r="F1130" s="195" t="s">
        <v>2139</v>
      </c>
      <c r="G1130" s="195" t="s">
        <v>2139</v>
      </c>
      <c r="H1130" s="195" t="s">
        <v>2139</v>
      </c>
      <c r="I1130" s="195" t="s">
        <v>2139</v>
      </c>
      <c r="J1130" s="168">
        <v>0.9</v>
      </c>
      <c r="K1130" s="169" t="str">
        <f>IFERROR(SUMIFS(#REF!,#REF!,$I1130,#REF!,$R$2)/SUMIFS(#REF!,#REF!,$I1130,#REF!,$R$2),"-")</f>
        <v>-</v>
      </c>
      <c r="L1130" s="169" t="str">
        <f>IFERROR(SUMIFS(#REF!,#REF!,$I1130,#REF!,$R$7)/SUMIFS(#REF!,#REF!,$I1130,#REF!,$R$7),"-")</f>
        <v>-</v>
      </c>
      <c r="M1130" s="170" t="str">
        <f>IFERROR(SUMIFS(#REF!,#REF!,$I1130,#REF!,$R$3)/SUMIFS(#REF!,#REF!,$I1130,#REF!,$R$3),"-")</f>
        <v>-</v>
      </c>
      <c r="N1130" s="170" t="str">
        <f>IFERROR(SUMIFS(#REF!,#REF!,$I1130,#REF!,"&lt;="&amp;$R$2,#REF!,"&gt;="&amp;$S$2)/SUMIFS(#REF!,#REF!,$I1130,#REF!,"&lt;="&amp;$R$2,#REF!,"&gt;="&amp;$S$2),"-")</f>
        <v>-</v>
      </c>
      <c r="O1130" s="142"/>
      <c r="P1130" s="140"/>
    </row>
    <row r="1131" spans="1:16">
      <c r="A1131" s="138"/>
      <c r="B1131" s="142"/>
      <c r="C1131" s="172" t="s">
        <v>1974</v>
      </c>
      <c r="D1131" s="166" t="s">
        <v>26</v>
      </c>
      <c r="E1131" s="166" t="s">
        <v>1975</v>
      </c>
      <c r="F1131" s="195" t="s">
        <v>2141</v>
      </c>
      <c r="G1131" s="195" t="s">
        <v>2141</v>
      </c>
      <c r="H1131" s="195" t="s">
        <v>2141</v>
      </c>
      <c r="I1131" s="195" t="s">
        <v>2141</v>
      </c>
      <c r="J1131" s="168">
        <v>0.9</v>
      </c>
      <c r="K1131" s="169" t="str">
        <f>IFERROR(SUMIFS(#REF!,#REF!,$I1131,#REF!,$R$2)/SUMIFS(#REF!,#REF!,$I1131,#REF!,$R$2),"-")</f>
        <v>-</v>
      </c>
      <c r="L1131" s="169" t="str">
        <f>IFERROR(SUMIFS(#REF!,#REF!,$I1131,#REF!,$R$7)/SUMIFS(#REF!,#REF!,$I1131,#REF!,$R$7),"-")</f>
        <v>-</v>
      </c>
      <c r="M1131" s="170" t="str">
        <f>IFERROR(SUMIFS(#REF!,#REF!,$I1131,#REF!,$R$3)/SUMIFS(#REF!,#REF!,$I1131,#REF!,$R$3),"-")</f>
        <v>-</v>
      </c>
      <c r="N1131" s="170" t="str">
        <f>IFERROR(SUMIFS(#REF!,#REF!,$I1131,#REF!,"&lt;="&amp;$R$2,#REF!,"&gt;="&amp;$S$2)/SUMIFS(#REF!,#REF!,$I1131,#REF!,"&lt;="&amp;$R$2,#REF!,"&gt;="&amp;$S$2),"-")</f>
        <v>-</v>
      </c>
      <c r="O1131" s="142"/>
      <c r="P1131" s="140"/>
    </row>
    <row r="1132" spans="1:16">
      <c r="A1132" s="138"/>
      <c r="B1132" s="142"/>
      <c r="C1132" s="172" t="s">
        <v>1974</v>
      </c>
      <c r="D1132" s="166" t="s">
        <v>26</v>
      </c>
      <c r="E1132" s="166" t="s">
        <v>1975</v>
      </c>
      <c r="F1132" s="195" t="s">
        <v>2143</v>
      </c>
      <c r="G1132" s="195" t="s">
        <v>2143</v>
      </c>
      <c r="H1132" s="195" t="s">
        <v>2143</v>
      </c>
      <c r="I1132" s="195" t="s">
        <v>2143</v>
      </c>
      <c r="J1132" s="168">
        <v>0.9</v>
      </c>
      <c r="K1132" s="169" t="str">
        <f>IFERROR(SUMIFS(#REF!,#REF!,$I1132,#REF!,$R$2)/SUMIFS(#REF!,#REF!,$I1132,#REF!,$R$2),"-")</f>
        <v>-</v>
      </c>
      <c r="L1132" s="169" t="str">
        <f>IFERROR(SUMIFS(#REF!,#REF!,$I1132,#REF!,$R$7)/SUMIFS(#REF!,#REF!,$I1132,#REF!,$R$7),"-")</f>
        <v>-</v>
      </c>
      <c r="M1132" s="170" t="str">
        <f>IFERROR(SUMIFS(#REF!,#REF!,$I1132,#REF!,$R$3)/SUMIFS(#REF!,#REF!,$I1132,#REF!,$R$3),"-")</f>
        <v>-</v>
      </c>
      <c r="N1132" s="170" t="str">
        <f>IFERROR(SUMIFS(#REF!,#REF!,$I1132,#REF!,"&lt;="&amp;$R$2,#REF!,"&gt;="&amp;$S$2)/SUMIFS(#REF!,#REF!,$I1132,#REF!,"&lt;="&amp;$R$2,#REF!,"&gt;="&amp;$S$2),"-")</f>
        <v>-</v>
      </c>
      <c r="O1132" s="142"/>
      <c r="P1132" s="140"/>
    </row>
    <row r="1133" spans="1:16">
      <c r="A1133" s="138"/>
      <c r="B1133" s="142"/>
      <c r="C1133" s="172" t="s">
        <v>1974</v>
      </c>
      <c r="D1133" s="166" t="s">
        <v>26</v>
      </c>
      <c r="E1133" s="166" t="s">
        <v>1975</v>
      </c>
      <c r="F1133" s="195" t="s">
        <v>2145</v>
      </c>
      <c r="G1133" s="195" t="s">
        <v>2145</v>
      </c>
      <c r="H1133" s="195" t="s">
        <v>2145</v>
      </c>
      <c r="I1133" s="195" t="s">
        <v>2145</v>
      </c>
      <c r="J1133" s="168">
        <v>0.9</v>
      </c>
      <c r="K1133" s="169" t="str">
        <f>IFERROR(SUMIFS(#REF!,#REF!,$I1133,#REF!,$R$2)/SUMIFS(#REF!,#REF!,$I1133,#REF!,$R$2),"-")</f>
        <v>-</v>
      </c>
      <c r="L1133" s="169" t="str">
        <f>IFERROR(SUMIFS(#REF!,#REF!,$I1133,#REF!,$R$7)/SUMIFS(#REF!,#REF!,$I1133,#REF!,$R$7),"-")</f>
        <v>-</v>
      </c>
      <c r="M1133" s="170" t="str">
        <f>IFERROR(SUMIFS(#REF!,#REF!,$I1133,#REF!,$R$3)/SUMIFS(#REF!,#REF!,$I1133,#REF!,$R$3),"-")</f>
        <v>-</v>
      </c>
      <c r="N1133" s="170" t="str">
        <f>IFERROR(SUMIFS(#REF!,#REF!,$I1133,#REF!,"&lt;="&amp;$R$2,#REF!,"&gt;="&amp;$S$2)/SUMIFS(#REF!,#REF!,$I1133,#REF!,"&lt;="&amp;$R$2,#REF!,"&gt;="&amp;$S$2),"-")</f>
        <v>-</v>
      </c>
      <c r="O1133" s="142"/>
      <c r="P1133" s="140"/>
    </row>
    <row r="1134" spans="1:16">
      <c r="A1134" s="138"/>
      <c r="B1134" s="142"/>
      <c r="C1134" s="172" t="s">
        <v>1974</v>
      </c>
      <c r="D1134" s="166" t="s">
        <v>26</v>
      </c>
      <c r="E1134" s="166" t="s">
        <v>1975</v>
      </c>
      <c r="F1134" s="195" t="s">
        <v>2147</v>
      </c>
      <c r="G1134" s="195" t="s">
        <v>2147</v>
      </c>
      <c r="H1134" s="195" t="s">
        <v>2147</v>
      </c>
      <c r="I1134" s="195" t="s">
        <v>2147</v>
      </c>
      <c r="J1134" s="168">
        <v>0.9</v>
      </c>
      <c r="K1134" s="169" t="str">
        <f>IFERROR(SUMIFS(#REF!,#REF!,$I1134,#REF!,$R$2)/SUMIFS(#REF!,#REF!,$I1134,#REF!,$R$2),"-")</f>
        <v>-</v>
      </c>
      <c r="L1134" s="169" t="str">
        <f>IFERROR(SUMIFS(#REF!,#REF!,$I1134,#REF!,$R$7)/SUMIFS(#REF!,#REF!,$I1134,#REF!,$R$7),"-")</f>
        <v>-</v>
      </c>
      <c r="M1134" s="170" t="str">
        <f>IFERROR(SUMIFS(#REF!,#REF!,$I1134,#REF!,$R$3)/SUMIFS(#REF!,#REF!,$I1134,#REF!,$R$3),"-")</f>
        <v>-</v>
      </c>
      <c r="N1134" s="170" t="str">
        <f>IFERROR(SUMIFS(#REF!,#REF!,$I1134,#REF!,"&lt;="&amp;$R$2,#REF!,"&gt;="&amp;$S$2)/SUMIFS(#REF!,#REF!,$I1134,#REF!,"&lt;="&amp;$R$2,#REF!,"&gt;="&amp;$S$2),"-")</f>
        <v>-</v>
      </c>
      <c r="O1134" s="142"/>
      <c r="P1134" s="140"/>
    </row>
    <row r="1135" spans="1:16">
      <c r="A1135" s="138"/>
      <c r="B1135" s="142"/>
      <c r="C1135" s="172" t="s">
        <v>1974</v>
      </c>
      <c r="D1135" s="166" t="s">
        <v>26</v>
      </c>
      <c r="E1135" s="166" t="s">
        <v>1975</v>
      </c>
      <c r="F1135" s="195" t="s">
        <v>2149</v>
      </c>
      <c r="G1135" s="195" t="s">
        <v>2149</v>
      </c>
      <c r="H1135" s="195" t="s">
        <v>2149</v>
      </c>
      <c r="I1135" s="195" t="s">
        <v>2149</v>
      </c>
      <c r="J1135" s="168">
        <v>0.9</v>
      </c>
      <c r="K1135" s="169" t="str">
        <f>IFERROR(SUMIFS(#REF!,#REF!,$I1135,#REF!,$R$2)/SUMIFS(#REF!,#REF!,$I1135,#REF!,$R$2),"-")</f>
        <v>-</v>
      </c>
      <c r="L1135" s="169" t="str">
        <f>IFERROR(SUMIFS(#REF!,#REF!,$I1135,#REF!,$R$7)/SUMIFS(#REF!,#REF!,$I1135,#REF!,$R$7),"-")</f>
        <v>-</v>
      </c>
      <c r="M1135" s="170" t="str">
        <f>IFERROR(SUMIFS(#REF!,#REF!,$I1135,#REF!,$R$3)/SUMIFS(#REF!,#REF!,$I1135,#REF!,$R$3),"-")</f>
        <v>-</v>
      </c>
      <c r="N1135" s="170" t="str">
        <f>IFERROR(SUMIFS(#REF!,#REF!,$I1135,#REF!,"&lt;="&amp;$R$2,#REF!,"&gt;="&amp;$S$2)/SUMIFS(#REF!,#REF!,$I1135,#REF!,"&lt;="&amp;$R$2,#REF!,"&gt;="&amp;$S$2),"-")</f>
        <v>-</v>
      </c>
      <c r="O1135" s="142"/>
      <c r="P1135" s="140"/>
    </row>
    <row r="1136" spans="1:16">
      <c r="A1136" s="138"/>
      <c r="B1136" s="142"/>
      <c r="C1136" s="172" t="s">
        <v>1974</v>
      </c>
      <c r="D1136" s="166" t="s">
        <v>26</v>
      </c>
      <c r="E1136" s="166" t="s">
        <v>1975</v>
      </c>
      <c r="F1136" s="195" t="s">
        <v>2151</v>
      </c>
      <c r="G1136" s="195" t="s">
        <v>2151</v>
      </c>
      <c r="H1136" s="195" t="s">
        <v>2151</v>
      </c>
      <c r="I1136" s="195" t="s">
        <v>2151</v>
      </c>
      <c r="J1136" s="168">
        <v>0.9</v>
      </c>
      <c r="K1136" s="169" t="str">
        <f>IFERROR(SUMIFS(#REF!,#REF!,$I1136,#REF!,$R$2)/SUMIFS(#REF!,#REF!,$I1136,#REF!,$R$2),"-")</f>
        <v>-</v>
      </c>
      <c r="L1136" s="169" t="str">
        <f>IFERROR(SUMIFS(#REF!,#REF!,$I1136,#REF!,$R$7)/SUMIFS(#REF!,#REF!,$I1136,#REF!,$R$7),"-")</f>
        <v>-</v>
      </c>
      <c r="M1136" s="170" t="str">
        <f>IFERROR(SUMIFS(#REF!,#REF!,$I1136,#REF!,$R$3)/SUMIFS(#REF!,#REF!,$I1136,#REF!,$R$3),"-")</f>
        <v>-</v>
      </c>
      <c r="N1136" s="170" t="str">
        <f>IFERROR(SUMIFS(#REF!,#REF!,$I1136,#REF!,"&lt;="&amp;$R$2,#REF!,"&gt;="&amp;$S$2)/SUMIFS(#REF!,#REF!,$I1136,#REF!,"&lt;="&amp;$R$2,#REF!,"&gt;="&amp;$S$2),"-")</f>
        <v>-</v>
      </c>
      <c r="O1136" s="142"/>
      <c r="P1136" s="140"/>
    </row>
    <row r="1137" spans="1:16">
      <c r="A1137" s="138"/>
      <c r="B1137" s="142"/>
      <c r="C1137" s="172" t="s">
        <v>1974</v>
      </c>
      <c r="D1137" s="166" t="s">
        <v>26</v>
      </c>
      <c r="E1137" s="166" t="s">
        <v>1975</v>
      </c>
      <c r="F1137" s="195" t="s">
        <v>2153</v>
      </c>
      <c r="G1137" s="195" t="s">
        <v>2153</v>
      </c>
      <c r="H1137" s="195" t="s">
        <v>2153</v>
      </c>
      <c r="I1137" s="195" t="s">
        <v>2153</v>
      </c>
      <c r="J1137" s="168">
        <v>0.9</v>
      </c>
      <c r="K1137" s="169" t="str">
        <f>IFERROR(SUMIFS(#REF!,#REF!,$I1137,#REF!,$R$2)/SUMIFS(#REF!,#REF!,$I1137,#REF!,$R$2),"-")</f>
        <v>-</v>
      </c>
      <c r="L1137" s="169" t="str">
        <f>IFERROR(SUMIFS(#REF!,#REF!,$I1137,#REF!,$R$7)/SUMIFS(#REF!,#REF!,$I1137,#REF!,$R$7),"-")</f>
        <v>-</v>
      </c>
      <c r="M1137" s="170" t="str">
        <f>IFERROR(SUMIFS(#REF!,#REF!,$I1137,#REF!,$R$3)/SUMIFS(#REF!,#REF!,$I1137,#REF!,$R$3),"-")</f>
        <v>-</v>
      </c>
      <c r="N1137" s="170" t="str">
        <f>IFERROR(SUMIFS(#REF!,#REF!,$I1137,#REF!,"&lt;="&amp;$R$2,#REF!,"&gt;="&amp;$S$2)/SUMIFS(#REF!,#REF!,$I1137,#REF!,"&lt;="&amp;$R$2,#REF!,"&gt;="&amp;$S$2),"-")</f>
        <v>-</v>
      </c>
      <c r="O1137" s="142"/>
      <c r="P1137" s="140"/>
    </row>
    <row r="1138" spans="1:16">
      <c r="A1138" s="138"/>
      <c r="B1138" s="142"/>
      <c r="C1138" s="172" t="s">
        <v>1974</v>
      </c>
      <c r="D1138" s="166" t="s">
        <v>26</v>
      </c>
      <c r="E1138" s="166" t="s">
        <v>1975</v>
      </c>
      <c r="F1138" s="195" t="s">
        <v>2155</v>
      </c>
      <c r="G1138" s="195" t="s">
        <v>2155</v>
      </c>
      <c r="H1138" s="195" t="s">
        <v>2155</v>
      </c>
      <c r="I1138" s="195" t="s">
        <v>2155</v>
      </c>
      <c r="J1138" s="168">
        <v>0.9</v>
      </c>
      <c r="K1138" s="169" t="str">
        <f>IFERROR(SUMIFS(#REF!,#REF!,$I1138,#REF!,$R$2)/SUMIFS(#REF!,#REF!,$I1138,#REF!,$R$2),"-")</f>
        <v>-</v>
      </c>
      <c r="L1138" s="169" t="str">
        <f>IFERROR(SUMIFS(#REF!,#REF!,$I1138,#REF!,$R$7)/SUMIFS(#REF!,#REF!,$I1138,#REF!,$R$7),"-")</f>
        <v>-</v>
      </c>
      <c r="M1138" s="170" t="str">
        <f>IFERROR(SUMIFS(#REF!,#REF!,$I1138,#REF!,$R$3)/SUMIFS(#REF!,#REF!,$I1138,#REF!,$R$3),"-")</f>
        <v>-</v>
      </c>
      <c r="N1138" s="170" t="str">
        <f>IFERROR(SUMIFS(#REF!,#REF!,$I1138,#REF!,"&lt;="&amp;$R$2,#REF!,"&gt;="&amp;$S$2)/SUMIFS(#REF!,#REF!,$I1138,#REF!,"&lt;="&amp;$R$2,#REF!,"&gt;="&amp;$S$2),"-")</f>
        <v>-</v>
      </c>
      <c r="O1138" s="142"/>
      <c r="P1138" s="140"/>
    </row>
    <row r="1139" spans="1:16">
      <c r="A1139" s="138"/>
      <c r="B1139" s="142"/>
      <c r="C1139" s="172" t="s">
        <v>1974</v>
      </c>
      <c r="D1139" s="166" t="s">
        <v>26</v>
      </c>
      <c r="E1139" s="166" t="s">
        <v>1975</v>
      </c>
      <c r="F1139" s="195" t="s">
        <v>2157</v>
      </c>
      <c r="G1139" s="195" t="s">
        <v>2157</v>
      </c>
      <c r="H1139" s="195" t="s">
        <v>2157</v>
      </c>
      <c r="I1139" s="195" t="s">
        <v>2157</v>
      </c>
      <c r="J1139" s="168">
        <v>0.9</v>
      </c>
      <c r="K1139" s="169" t="str">
        <f>IFERROR(SUMIFS(#REF!,#REF!,$I1139,#REF!,$R$2)/SUMIFS(#REF!,#REF!,$I1139,#REF!,$R$2),"-")</f>
        <v>-</v>
      </c>
      <c r="L1139" s="169" t="str">
        <f>IFERROR(SUMIFS(#REF!,#REF!,$I1139,#REF!,$R$7)/SUMIFS(#REF!,#REF!,$I1139,#REF!,$R$7),"-")</f>
        <v>-</v>
      </c>
      <c r="M1139" s="170" t="str">
        <f>IFERROR(SUMIFS(#REF!,#REF!,$I1139,#REF!,$R$3)/SUMIFS(#REF!,#REF!,$I1139,#REF!,$R$3),"-")</f>
        <v>-</v>
      </c>
      <c r="N1139" s="170" t="str">
        <f>IFERROR(SUMIFS(#REF!,#REF!,$I1139,#REF!,"&lt;="&amp;$R$2,#REF!,"&gt;="&amp;$S$2)/SUMIFS(#REF!,#REF!,$I1139,#REF!,"&lt;="&amp;$R$2,#REF!,"&gt;="&amp;$S$2),"-")</f>
        <v>-</v>
      </c>
      <c r="O1139" s="142"/>
      <c r="P1139" s="140"/>
    </row>
    <row r="1140" spans="1:16">
      <c r="A1140" s="138"/>
      <c r="B1140" s="142"/>
      <c r="C1140" s="172" t="s">
        <v>1974</v>
      </c>
      <c r="D1140" s="166" t="s">
        <v>26</v>
      </c>
      <c r="E1140" s="166" t="s">
        <v>1975</v>
      </c>
      <c r="F1140" s="195" t="s">
        <v>2159</v>
      </c>
      <c r="G1140" s="195" t="s">
        <v>2159</v>
      </c>
      <c r="H1140" s="195" t="s">
        <v>2159</v>
      </c>
      <c r="I1140" s="195" t="s">
        <v>2159</v>
      </c>
      <c r="J1140" s="168">
        <v>0.9</v>
      </c>
      <c r="K1140" s="169" t="str">
        <f>IFERROR(SUMIFS(#REF!,#REF!,$I1140,#REF!,$R$2)/SUMIFS(#REF!,#REF!,$I1140,#REF!,$R$2),"-")</f>
        <v>-</v>
      </c>
      <c r="L1140" s="169" t="str">
        <f>IFERROR(SUMIFS(#REF!,#REF!,$I1140,#REF!,$R$7)/SUMIFS(#REF!,#REF!,$I1140,#REF!,$R$7),"-")</f>
        <v>-</v>
      </c>
      <c r="M1140" s="170" t="str">
        <f>IFERROR(SUMIFS(#REF!,#REF!,$I1140,#REF!,$R$3)/SUMIFS(#REF!,#REF!,$I1140,#REF!,$R$3),"-")</f>
        <v>-</v>
      </c>
      <c r="N1140" s="170" t="str">
        <f>IFERROR(SUMIFS(#REF!,#REF!,$I1140,#REF!,"&lt;="&amp;$R$2,#REF!,"&gt;="&amp;$S$2)/SUMIFS(#REF!,#REF!,$I1140,#REF!,"&lt;="&amp;$R$2,#REF!,"&gt;="&amp;$S$2),"-")</f>
        <v>-</v>
      </c>
      <c r="O1140" s="142"/>
      <c r="P1140" s="140"/>
    </row>
    <row r="1141" spans="1:16">
      <c r="A1141" s="138"/>
      <c r="B1141" s="142"/>
      <c r="C1141" s="172" t="s">
        <v>1974</v>
      </c>
      <c r="D1141" s="166" t="s">
        <v>26</v>
      </c>
      <c r="E1141" s="166" t="s">
        <v>1975</v>
      </c>
      <c r="F1141" s="195" t="s">
        <v>2161</v>
      </c>
      <c r="G1141" s="195" t="s">
        <v>2161</v>
      </c>
      <c r="H1141" s="195" t="s">
        <v>2161</v>
      </c>
      <c r="I1141" s="195" t="s">
        <v>2161</v>
      </c>
      <c r="J1141" s="168">
        <v>0.9</v>
      </c>
      <c r="K1141" s="169" t="str">
        <f>IFERROR(SUMIFS(#REF!,#REF!,$I1141,#REF!,$R$2)/SUMIFS(#REF!,#REF!,$I1141,#REF!,$R$2),"-")</f>
        <v>-</v>
      </c>
      <c r="L1141" s="169" t="str">
        <f>IFERROR(SUMIFS(#REF!,#REF!,$I1141,#REF!,$R$7)/SUMIFS(#REF!,#REF!,$I1141,#REF!,$R$7),"-")</f>
        <v>-</v>
      </c>
      <c r="M1141" s="170" t="str">
        <f>IFERROR(SUMIFS(#REF!,#REF!,$I1141,#REF!,$R$3)/SUMIFS(#REF!,#REF!,$I1141,#REF!,$R$3),"-")</f>
        <v>-</v>
      </c>
      <c r="N1141" s="170" t="str">
        <f>IFERROR(SUMIFS(#REF!,#REF!,$I1141,#REF!,"&lt;="&amp;$R$2,#REF!,"&gt;="&amp;$S$2)/SUMIFS(#REF!,#REF!,$I1141,#REF!,"&lt;="&amp;$R$2,#REF!,"&gt;="&amp;$S$2),"-")</f>
        <v>-</v>
      </c>
      <c r="O1141" s="142"/>
      <c r="P1141" s="140"/>
    </row>
    <row r="1142" spans="1:16">
      <c r="A1142" s="138"/>
      <c r="B1142" s="142"/>
      <c r="C1142" s="172" t="s">
        <v>1974</v>
      </c>
      <c r="D1142" s="166" t="s">
        <v>26</v>
      </c>
      <c r="E1142" s="166" t="s">
        <v>1975</v>
      </c>
      <c r="F1142" s="195" t="s">
        <v>2163</v>
      </c>
      <c r="G1142" s="195" t="s">
        <v>2163</v>
      </c>
      <c r="H1142" s="195" t="s">
        <v>2163</v>
      </c>
      <c r="I1142" s="195" t="s">
        <v>2163</v>
      </c>
      <c r="J1142" s="168">
        <v>0.9</v>
      </c>
      <c r="K1142" s="169" t="str">
        <f>IFERROR(SUMIFS(#REF!,#REF!,$I1142,#REF!,$R$2)/SUMIFS(#REF!,#REF!,$I1142,#REF!,$R$2),"-")</f>
        <v>-</v>
      </c>
      <c r="L1142" s="169" t="str">
        <f>IFERROR(SUMIFS(#REF!,#REF!,$I1142,#REF!,$R$7)/SUMIFS(#REF!,#REF!,$I1142,#REF!,$R$7),"-")</f>
        <v>-</v>
      </c>
      <c r="M1142" s="170" t="str">
        <f>IFERROR(SUMIFS(#REF!,#REF!,$I1142,#REF!,$R$3)/SUMIFS(#REF!,#REF!,$I1142,#REF!,$R$3),"-")</f>
        <v>-</v>
      </c>
      <c r="N1142" s="170" t="str">
        <f>IFERROR(SUMIFS(#REF!,#REF!,$I1142,#REF!,"&lt;="&amp;$R$2,#REF!,"&gt;="&amp;$S$2)/SUMIFS(#REF!,#REF!,$I1142,#REF!,"&lt;="&amp;$R$2,#REF!,"&gt;="&amp;$S$2),"-")</f>
        <v>-</v>
      </c>
      <c r="O1142" s="142"/>
      <c r="P1142" s="140"/>
    </row>
    <row r="1143" spans="1:16">
      <c r="A1143" s="138"/>
      <c r="B1143" s="142"/>
      <c r="C1143" s="172" t="s">
        <v>1974</v>
      </c>
      <c r="D1143" s="166" t="s">
        <v>26</v>
      </c>
      <c r="E1143" s="166" t="s">
        <v>1975</v>
      </c>
      <c r="F1143" s="195" t="s">
        <v>2165</v>
      </c>
      <c r="G1143" s="195" t="s">
        <v>2165</v>
      </c>
      <c r="H1143" s="195" t="s">
        <v>2165</v>
      </c>
      <c r="I1143" s="195" t="s">
        <v>2165</v>
      </c>
      <c r="J1143" s="168">
        <v>0.9</v>
      </c>
      <c r="K1143" s="169" t="str">
        <f>IFERROR(SUMIFS(#REF!,#REF!,$I1143,#REF!,$R$2)/SUMIFS(#REF!,#REF!,$I1143,#REF!,$R$2),"-")</f>
        <v>-</v>
      </c>
      <c r="L1143" s="169" t="str">
        <f>IFERROR(SUMIFS(#REF!,#REF!,$I1143,#REF!,$R$7)/SUMIFS(#REF!,#REF!,$I1143,#REF!,$R$7),"-")</f>
        <v>-</v>
      </c>
      <c r="M1143" s="170" t="str">
        <f>IFERROR(SUMIFS(#REF!,#REF!,$I1143,#REF!,$R$3)/SUMIFS(#REF!,#REF!,$I1143,#REF!,$R$3),"-")</f>
        <v>-</v>
      </c>
      <c r="N1143" s="170" t="str">
        <f>IFERROR(SUMIFS(#REF!,#REF!,$I1143,#REF!,"&lt;="&amp;$R$2,#REF!,"&gt;="&amp;$S$2)/SUMIFS(#REF!,#REF!,$I1143,#REF!,"&lt;="&amp;$R$2,#REF!,"&gt;="&amp;$S$2),"-")</f>
        <v>-</v>
      </c>
      <c r="O1143" s="142"/>
      <c r="P1143" s="140"/>
    </row>
    <row r="1144" spans="1:16">
      <c r="A1144" s="138"/>
      <c r="B1144" s="142"/>
      <c r="C1144" s="172" t="s">
        <v>1974</v>
      </c>
      <c r="D1144" s="166" t="s">
        <v>26</v>
      </c>
      <c r="E1144" s="166" t="s">
        <v>1975</v>
      </c>
      <c r="F1144" s="195" t="s">
        <v>2167</v>
      </c>
      <c r="G1144" s="195" t="s">
        <v>2167</v>
      </c>
      <c r="H1144" s="195" t="s">
        <v>2167</v>
      </c>
      <c r="I1144" s="195" t="s">
        <v>2167</v>
      </c>
      <c r="J1144" s="168">
        <v>0.9</v>
      </c>
      <c r="K1144" s="169" t="str">
        <f>IFERROR(SUMIFS(#REF!,#REF!,$I1144,#REF!,$R$2)/SUMIFS(#REF!,#REF!,$I1144,#REF!,$R$2),"-")</f>
        <v>-</v>
      </c>
      <c r="L1144" s="169" t="str">
        <f>IFERROR(SUMIFS(#REF!,#REF!,$I1144,#REF!,$R$7)/SUMIFS(#REF!,#REF!,$I1144,#REF!,$R$7),"-")</f>
        <v>-</v>
      </c>
      <c r="M1144" s="170" t="str">
        <f>IFERROR(SUMIFS(#REF!,#REF!,$I1144,#REF!,$R$3)/SUMIFS(#REF!,#REF!,$I1144,#REF!,$R$3),"-")</f>
        <v>-</v>
      </c>
      <c r="N1144" s="170" t="str">
        <f>IFERROR(SUMIFS(#REF!,#REF!,$I1144,#REF!,"&lt;="&amp;$R$2,#REF!,"&gt;="&amp;$S$2)/SUMIFS(#REF!,#REF!,$I1144,#REF!,"&lt;="&amp;$R$2,#REF!,"&gt;="&amp;$S$2),"-")</f>
        <v>-</v>
      </c>
      <c r="O1144" s="142"/>
      <c r="P1144" s="140"/>
    </row>
    <row r="1145" spans="1:16">
      <c r="A1145" s="138"/>
      <c r="B1145" s="142"/>
      <c r="C1145" s="172" t="s">
        <v>1974</v>
      </c>
      <c r="D1145" s="166" t="s">
        <v>26</v>
      </c>
      <c r="E1145" s="166" t="s">
        <v>1975</v>
      </c>
      <c r="F1145" s="195" t="s">
        <v>2169</v>
      </c>
      <c r="G1145" s="195" t="s">
        <v>2169</v>
      </c>
      <c r="H1145" s="195" t="s">
        <v>2169</v>
      </c>
      <c r="I1145" s="195" t="s">
        <v>2169</v>
      </c>
      <c r="J1145" s="168">
        <v>0.9</v>
      </c>
      <c r="K1145" s="169" t="str">
        <f>IFERROR(SUMIFS(#REF!,#REF!,$I1145,#REF!,$R$2)/SUMIFS(#REF!,#REF!,$I1145,#REF!,$R$2),"-")</f>
        <v>-</v>
      </c>
      <c r="L1145" s="169" t="str">
        <f>IFERROR(SUMIFS(#REF!,#REF!,$I1145,#REF!,$R$7)/SUMIFS(#REF!,#REF!,$I1145,#REF!,$R$7),"-")</f>
        <v>-</v>
      </c>
      <c r="M1145" s="170" t="str">
        <f>IFERROR(SUMIFS(#REF!,#REF!,$I1145,#REF!,$R$3)/SUMIFS(#REF!,#REF!,$I1145,#REF!,$R$3),"-")</f>
        <v>-</v>
      </c>
      <c r="N1145" s="170" t="str">
        <f>IFERROR(SUMIFS(#REF!,#REF!,$I1145,#REF!,"&lt;="&amp;$R$2,#REF!,"&gt;="&amp;$S$2)/SUMIFS(#REF!,#REF!,$I1145,#REF!,"&lt;="&amp;$R$2,#REF!,"&gt;="&amp;$S$2),"-")</f>
        <v>-</v>
      </c>
      <c r="O1145" s="142"/>
      <c r="P1145" s="140"/>
    </row>
    <row r="1146" spans="1:16">
      <c r="A1146" s="138"/>
      <c r="B1146" s="142"/>
      <c r="C1146" s="172" t="s">
        <v>1974</v>
      </c>
      <c r="D1146" s="166" t="s">
        <v>26</v>
      </c>
      <c r="E1146" s="166" t="s">
        <v>1975</v>
      </c>
      <c r="F1146" s="195" t="s">
        <v>2171</v>
      </c>
      <c r="G1146" s="195" t="s">
        <v>2171</v>
      </c>
      <c r="H1146" s="195" t="s">
        <v>2171</v>
      </c>
      <c r="I1146" s="195" t="s">
        <v>2171</v>
      </c>
      <c r="J1146" s="168">
        <v>0.9</v>
      </c>
      <c r="K1146" s="169" t="str">
        <f>IFERROR(SUMIFS(#REF!,#REF!,$I1146,#REF!,$R$2)/SUMIFS(#REF!,#REF!,$I1146,#REF!,$R$2),"-")</f>
        <v>-</v>
      </c>
      <c r="L1146" s="169" t="str">
        <f>IFERROR(SUMIFS(#REF!,#REF!,$I1146,#REF!,$R$7)/SUMIFS(#REF!,#REF!,$I1146,#REF!,$R$7),"-")</f>
        <v>-</v>
      </c>
      <c r="M1146" s="170" t="str">
        <f>IFERROR(SUMIFS(#REF!,#REF!,$I1146,#REF!,$R$3)/SUMIFS(#REF!,#REF!,$I1146,#REF!,$R$3),"-")</f>
        <v>-</v>
      </c>
      <c r="N1146" s="170" t="str">
        <f>IFERROR(SUMIFS(#REF!,#REF!,$I1146,#REF!,"&lt;="&amp;$R$2,#REF!,"&gt;="&amp;$S$2)/SUMIFS(#REF!,#REF!,$I1146,#REF!,"&lt;="&amp;$R$2,#REF!,"&gt;="&amp;$S$2),"-")</f>
        <v>-</v>
      </c>
      <c r="O1146" s="142"/>
      <c r="P1146" s="140"/>
    </row>
    <row r="1147" spans="1:16">
      <c r="A1147" s="138"/>
      <c r="B1147" s="142"/>
      <c r="C1147" s="172" t="s">
        <v>1974</v>
      </c>
      <c r="D1147" s="166" t="s">
        <v>26</v>
      </c>
      <c r="E1147" s="166" t="s">
        <v>1975</v>
      </c>
      <c r="F1147" s="195" t="s">
        <v>2173</v>
      </c>
      <c r="G1147" s="195" t="s">
        <v>2173</v>
      </c>
      <c r="H1147" s="195" t="s">
        <v>2173</v>
      </c>
      <c r="I1147" s="195" t="s">
        <v>2173</v>
      </c>
      <c r="J1147" s="168">
        <v>0.9</v>
      </c>
      <c r="K1147" s="169" t="str">
        <f>IFERROR(SUMIFS(#REF!,#REF!,$I1147,#REF!,$R$2)/SUMIFS(#REF!,#REF!,$I1147,#REF!,$R$2),"-")</f>
        <v>-</v>
      </c>
      <c r="L1147" s="169" t="str">
        <f>IFERROR(SUMIFS(#REF!,#REF!,$I1147,#REF!,$R$7)/SUMIFS(#REF!,#REF!,$I1147,#REF!,$R$7),"-")</f>
        <v>-</v>
      </c>
      <c r="M1147" s="170" t="str">
        <f>IFERROR(SUMIFS(#REF!,#REF!,$I1147,#REF!,$R$3)/SUMIFS(#REF!,#REF!,$I1147,#REF!,$R$3),"-")</f>
        <v>-</v>
      </c>
      <c r="N1147" s="170" t="str">
        <f>IFERROR(SUMIFS(#REF!,#REF!,$I1147,#REF!,"&lt;="&amp;$R$2,#REF!,"&gt;="&amp;$S$2)/SUMIFS(#REF!,#REF!,$I1147,#REF!,"&lt;="&amp;$R$2,#REF!,"&gt;="&amp;$S$2),"-")</f>
        <v>-</v>
      </c>
      <c r="O1147" s="142"/>
      <c r="P1147" s="140"/>
    </row>
    <row r="1148" spans="1:16">
      <c r="A1148" s="138"/>
      <c r="B1148" s="142"/>
      <c r="C1148" s="172" t="s">
        <v>1974</v>
      </c>
      <c r="D1148" s="166" t="s">
        <v>26</v>
      </c>
      <c r="E1148" s="166" t="s">
        <v>1975</v>
      </c>
      <c r="F1148" s="195" t="s">
        <v>2175</v>
      </c>
      <c r="G1148" s="195" t="s">
        <v>2175</v>
      </c>
      <c r="H1148" s="195" t="s">
        <v>2175</v>
      </c>
      <c r="I1148" s="195" t="s">
        <v>2175</v>
      </c>
      <c r="J1148" s="168">
        <v>0.9</v>
      </c>
      <c r="K1148" s="169" t="str">
        <f>IFERROR(SUMIFS(#REF!,#REF!,$I1148,#REF!,$R$2)/SUMIFS(#REF!,#REF!,$I1148,#REF!,$R$2),"-")</f>
        <v>-</v>
      </c>
      <c r="L1148" s="169" t="str">
        <f>IFERROR(SUMIFS(#REF!,#REF!,$I1148,#REF!,$R$7)/SUMIFS(#REF!,#REF!,$I1148,#REF!,$R$7),"-")</f>
        <v>-</v>
      </c>
      <c r="M1148" s="170" t="str">
        <f>IFERROR(SUMIFS(#REF!,#REF!,$I1148,#REF!,$R$3)/SUMIFS(#REF!,#REF!,$I1148,#REF!,$R$3),"-")</f>
        <v>-</v>
      </c>
      <c r="N1148" s="170" t="str">
        <f>IFERROR(SUMIFS(#REF!,#REF!,$I1148,#REF!,"&lt;="&amp;$R$2,#REF!,"&gt;="&amp;$S$2)/SUMIFS(#REF!,#REF!,$I1148,#REF!,"&lt;="&amp;$R$2,#REF!,"&gt;="&amp;$S$2),"-")</f>
        <v>-</v>
      </c>
      <c r="O1148" s="142"/>
      <c r="P1148" s="140"/>
    </row>
    <row r="1149" spans="1:16">
      <c r="A1149" s="138"/>
      <c r="B1149" s="142"/>
      <c r="C1149" s="172" t="s">
        <v>1974</v>
      </c>
      <c r="D1149" s="166" t="s">
        <v>26</v>
      </c>
      <c r="E1149" s="166" t="s">
        <v>1975</v>
      </c>
      <c r="F1149" s="195" t="s">
        <v>2177</v>
      </c>
      <c r="G1149" s="195" t="s">
        <v>2177</v>
      </c>
      <c r="H1149" s="195" t="s">
        <v>2177</v>
      </c>
      <c r="I1149" s="195" t="s">
        <v>2177</v>
      </c>
      <c r="J1149" s="168">
        <v>0.9</v>
      </c>
      <c r="K1149" s="169" t="str">
        <f>IFERROR(SUMIFS(#REF!,#REF!,$I1149,#REF!,$R$2)/SUMIFS(#REF!,#REF!,$I1149,#REF!,$R$2),"-")</f>
        <v>-</v>
      </c>
      <c r="L1149" s="169" t="str">
        <f>IFERROR(SUMIFS(#REF!,#REF!,$I1149,#REF!,$R$7)/SUMIFS(#REF!,#REF!,$I1149,#REF!,$R$7),"-")</f>
        <v>-</v>
      </c>
      <c r="M1149" s="170" t="str">
        <f>IFERROR(SUMIFS(#REF!,#REF!,$I1149,#REF!,$R$3)/SUMIFS(#REF!,#REF!,$I1149,#REF!,$R$3),"-")</f>
        <v>-</v>
      </c>
      <c r="N1149" s="170" t="str">
        <f>IFERROR(SUMIFS(#REF!,#REF!,$I1149,#REF!,"&lt;="&amp;$R$2,#REF!,"&gt;="&amp;$S$2)/SUMIFS(#REF!,#REF!,$I1149,#REF!,"&lt;="&amp;$R$2,#REF!,"&gt;="&amp;$S$2),"-")</f>
        <v>-</v>
      </c>
      <c r="O1149" s="142"/>
      <c r="P1149" s="140"/>
    </row>
    <row r="1150" spans="1:16">
      <c r="A1150" s="138"/>
      <c r="B1150" s="142"/>
      <c r="C1150" s="172" t="s">
        <v>1974</v>
      </c>
      <c r="D1150" s="166" t="s">
        <v>26</v>
      </c>
      <c r="E1150" s="166" t="s">
        <v>1975</v>
      </c>
      <c r="F1150" s="195" t="s">
        <v>2179</v>
      </c>
      <c r="G1150" s="195" t="s">
        <v>2179</v>
      </c>
      <c r="H1150" s="195" t="s">
        <v>2179</v>
      </c>
      <c r="I1150" s="195" t="s">
        <v>2179</v>
      </c>
      <c r="J1150" s="168">
        <v>0.9</v>
      </c>
      <c r="K1150" s="169" t="str">
        <f>IFERROR(SUMIFS(#REF!,#REF!,$I1150,#REF!,$R$2)/SUMIFS(#REF!,#REF!,$I1150,#REF!,$R$2),"-")</f>
        <v>-</v>
      </c>
      <c r="L1150" s="169" t="str">
        <f>IFERROR(SUMIFS(#REF!,#REF!,$I1150,#REF!,$R$7)/SUMIFS(#REF!,#REF!,$I1150,#REF!,$R$7),"-")</f>
        <v>-</v>
      </c>
      <c r="M1150" s="170" t="str">
        <f>IFERROR(SUMIFS(#REF!,#REF!,$I1150,#REF!,$R$3)/SUMIFS(#REF!,#REF!,$I1150,#REF!,$R$3),"-")</f>
        <v>-</v>
      </c>
      <c r="N1150" s="170" t="str">
        <f>IFERROR(SUMIFS(#REF!,#REF!,$I1150,#REF!,"&lt;="&amp;$R$2,#REF!,"&gt;="&amp;$S$2)/SUMIFS(#REF!,#REF!,$I1150,#REF!,"&lt;="&amp;$R$2,#REF!,"&gt;="&amp;$S$2),"-")</f>
        <v>-</v>
      </c>
      <c r="O1150" s="142"/>
      <c r="P1150" s="140"/>
    </row>
    <row r="1151" spans="1:16">
      <c r="A1151" s="138"/>
      <c r="B1151" s="142"/>
      <c r="C1151" s="172" t="s">
        <v>1974</v>
      </c>
      <c r="D1151" s="166" t="s">
        <v>26</v>
      </c>
      <c r="E1151" s="166" t="s">
        <v>1975</v>
      </c>
      <c r="F1151" s="195" t="s">
        <v>2181</v>
      </c>
      <c r="G1151" s="195" t="s">
        <v>2181</v>
      </c>
      <c r="H1151" s="195" t="s">
        <v>2181</v>
      </c>
      <c r="I1151" s="195" t="s">
        <v>2181</v>
      </c>
      <c r="J1151" s="168">
        <v>0.9</v>
      </c>
      <c r="K1151" s="169" t="str">
        <f>IFERROR(SUMIFS(#REF!,#REF!,$I1151,#REF!,$R$2)/SUMIFS(#REF!,#REF!,$I1151,#REF!,$R$2),"-")</f>
        <v>-</v>
      </c>
      <c r="L1151" s="169" t="str">
        <f>IFERROR(SUMIFS(#REF!,#REF!,$I1151,#REF!,$R$7)/SUMIFS(#REF!,#REF!,$I1151,#REF!,$R$7),"-")</f>
        <v>-</v>
      </c>
      <c r="M1151" s="170" t="str">
        <f>IFERROR(SUMIFS(#REF!,#REF!,$I1151,#REF!,$R$3)/SUMIFS(#REF!,#REF!,$I1151,#REF!,$R$3),"-")</f>
        <v>-</v>
      </c>
      <c r="N1151" s="170" t="str">
        <f>IFERROR(SUMIFS(#REF!,#REF!,$I1151,#REF!,"&lt;="&amp;$R$2,#REF!,"&gt;="&amp;$S$2)/SUMIFS(#REF!,#REF!,$I1151,#REF!,"&lt;="&amp;$R$2,#REF!,"&gt;="&amp;$S$2),"-")</f>
        <v>-</v>
      </c>
      <c r="O1151" s="142"/>
      <c r="P1151" s="140"/>
    </row>
    <row r="1152" spans="1:16">
      <c r="A1152" s="138"/>
      <c r="B1152" s="142"/>
      <c r="C1152" s="172" t="s">
        <v>1974</v>
      </c>
      <c r="D1152" s="166" t="s">
        <v>26</v>
      </c>
      <c r="E1152" s="166" t="s">
        <v>1975</v>
      </c>
      <c r="F1152" s="195" t="s">
        <v>2183</v>
      </c>
      <c r="G1152" s="195" t="s">
        <v>2183</v>
      </c>
      <c r="H1152" s="195" t="s">
        <v>2183</v>
      </c>
      <c r="I1152" s="195" t="s">
        <v>2183</v>
      </c>
      <c r="J1152" s="168">
        <v>0.9</v>
      </c>
      <c r="K1152" s="169" t="str">
        <f>IFERROR(SUMIFS(#REF!,#REF!,$I1152,#REF!,$R$2)/SUMIFS(#REF!,#REF!,$I1152,#REF!,$R$2),"-")</f>
        <v>-</v>
      </c>
      <c r="L1152" s="169" t="str">
        <f>IFERROR(SUMIFS(#REF!,#REF!,$I1152,#REF!,$R$7)/SUMIFS(#REF!,#REF!,$I1152,#REF!,$R$7),"-")</f>
        <v>-</v>
      </c>
      <c r="M1152" s="170" t="str">
        <f>IFERROR(SUMIFS(#REF!,#REF!,$I1152,#REF!,$R$3)/SUMIFS(#REF!,#REF!,$I1152,#REF!,$R$3),"-")</f>
        <v>-</v>
      </c>
      <c r="N1152" s="170" t="str">
        <f>IFERROR(SUMIFS(#REF!,#REF!,$I1152,#REF!,"&lt;="&amp;$R$2,#REF!,"&gt;="&amp;$S$2)/SUMIFS(#REF!,#REF!,$I1152,#REF!,"&lt;="&amp;$R$2,#REF!,"&gt;="&amp;$S$2),"-")</f>
        <v>-</v>
      </c>
      <c r="O1152" s="142"/>
      <c r="P1152" s="140"/>
    </row>
    <row r="1153" spans="1:16">
      <c r="A1153" s="138"/>
      <c r="B1153" s="142"/>
      <c r="C1153" s="172" t="s">
        <v>1974</v>
      </c>
      <c r="D1153" s="166" t="s">
        <v>26</v>
      </c>
      <c r="E1153" s="166" t="s">
        <v>1975</v>
      </c>
      <c r="F1153" s="195" t="s">
        <v>2185</v>
      </c>
      <c r="G1153" s="195" t="s">
        <v>2185</v>
      </c>
      <c r="H1153" s="195" t="s">
        <v>2185</v>
      </c>
      <c r="I1153" s="195" t="s">
        <v>2185</v>
      </c>
      <c r="J1153" s="168">
        <v>0.9</v>
      </c>
      <c r="K1153" s="169" t="str">
        <f>IFERROR(SUMIFS(#REF!,#REF!,$I1153,#REF!,$R$2)/SUMIFS(#REF!,#REF!,$I1153,#REF!,$R$2),"-")</f>
        <v>-</v>
      </c>
      <c r="L1153" s="169" t="str">
        <f>IFERROR(SUMIFS(#REF!,#REF!,$I1153,#REF!,$R$7)/SUMIFS(#REF!,#REF!,$I1153,#REF!,$R$7),"-")</f>
        <v>-</v>
      </c>
      <c r="M1153" s="170" t="str">
        <f>IFERROR(SUMIFS(#REF!,#REF!,$I1153,#REF!,$R$3)/SUMIFS(#REF!,#REF!,$I1153,#REF!,$R$3),"-")</f>
        <v>-</v>
      </c>
      <c r="N1153" s="170" t="str">
        <f>IFERROR(SUMIFS(#REF!,#REF!,$I1153,#REF!,"&lt;="&amp;$R$2,#REF!,"&gt;="&amp;$S$2)/SUMIFS(#REF!,#REF!,$I1153,#REF!,"&lt;="&amp;$R$2,#REF!,"&gt;="&amp;$S$2),"-")</f>
        <v>-</v>
      </c>
      <c r="O1153" s="142"/>
      <c r="P1153" s="140"/>
    </row>
    <row r="1154" spans="1:16">
      <c r="A1154" s="138"/>
      <c r="B1154" s="142"/>
      <c r="C1154" s="172" t="s">
        <v>1974</v>
      </c>
      <c r="D1154" s="166" t="s">
        <v>26</v>
      </c>
      <c r="E1154" s="166" t="s">
        <v>1975</v>
      </c>
      <c r="F1154" s="195" t="s">
        <v>2187</v>
      </c>
      <c r="G1154" s="195" t="s">
        <v>2187</v>
      </c>
      <c r="H1154" s="195" t="s">
        <v>2187</v>
      </c>
      <c r="I1154" s="195" t="s">
        <v>2187</v>
      </c>
      <c r="J1154" s="168">
        <v>0.9</v>
      </c>
      <c r="K1154" s="169" t="str">
        <f>IFERROR(SUMIFS(#REF!,#REF!,$I1154,#REF!,$R$2)/SUMIFS(#REF!,#REF!,$I1154,#REF!,$R$2),"-")</f>
        <v>-</v>
      </c>
      <c r="L1154" s="169" t="str">
        <f>IFERROR(SUMIFS(#REF!,#REF!,$I1154,#REF!,$R$7)/SUMIFS(#REF!,#REF!,$I1154,#REF!,$R$7),"-")</f>
        <v>-</v>
      </c>
      <c r="M1154" s="170" t="str">
        <f>IFERROR(SUMIFS(#REF!,#REF!,$I1154,#REF!,$R$3)/SUMIFS(#REF!,#REF!,$I1154,#REF!,$R$3),"-")</f>
        <v>-</v>
      </c>
      <c r="N1154" s="170" t="str">
        <f>IFERROR(SUMIFS(#REF!,#REF!,$I1154,#REF!,"&lt;="&amp;$R$2,#REF!,"&gt;="&amp;$S$2)/SUMIFS(#REF!,#REF!,$I1154,#REF!,"&lt;="&amp;$R$2,#REF!,"&gt;="&amp;$S$2),"-")</f>
        <v>-</v>
      </c>
      <c r="O1154" s="142"/>
      <c r="P1154" s="140"/>
    </row>
    <row r="1155" spans="1:16">
      <c r="A1155" s="138"/>
      <c r="B1155" s="142"/>
      <c r="C1155" s="172" t="s">
        <v>1974</v>
      </c>
      <c r="D1155" s="166" t="s">
        <v>26</v>
      </c>
      <c r="E1155" s="166" t="s">
        <v>1975</v>
      </c>
      <c r="F1155" s="195" t="s">
        <v>2189</v>
      </c>
      <c r="G1155" s="195" t="s">
        <v>2189</v>
      </c>
      <c r="H1155" s="195" t="s">
        <v>2189</v>
      </c>
      <c r="I1155" s="195" t="s">
        <v>2189</v>
      </c>
      <c r="J1155" s="168">
        <v>0.9</v>
      </c>
      <c r="K1155" s="169" t="str">
        <f>IFERROR(SUMIFS(#REF!,#REF!,$I1155,#REF!,$R$2)/SUMIFS(#REF!,#REF!,$I1155,#REF!,$R$2),"-")</f>
        <v>-</v>
      </c>
      <c r="L1155" s="169" t="str">
        <f>IFERROR(SUMIFS(#REF!,#REF!,$I1155,#REF!,$R$7)/SUMIFS(#REF!,#REF!,$I1155,#REF!,$R$7),"-")</f>
        <v>-</v>
      </c>
      <c r="M1155" s="170" t="str">
        <f>IFERROR(SUMIFS(#REF!,#REF!,$I1155,#REF!,$R$3)/SUMIFS(#REF!,#REF!,$I1155,#REF!,$R$3),"-")</f>
        <v>-</v>
      </c>
      <c r="N1155" s="170" t="str">
        <f>IFERROR(SUMIFS(#REF!,#REF!,$I1155,#REF!,"&lt;="&amp;$R$2,#REF!,"&gt;="&amp;$S$2)/SUMIFS(#REF!,#REF!,$I1155,#REF!,"&lt;="&amp;$R$2,#REF!,"&gt;="&amp;$S$2),"-")</f>
        <v>-</v>
      </c>
      <c r="O1155" s="142"/>
      <c r="P1155" s="140"/>
    </row>
    <row r="1156" spans="1:16">
      <c r="A1156" s="138"/>
      <c r="B1156" s="142"/>
      <c r="C1156" s="172" t="s">
        <v>1974</v>
      </c>
      <c r="D1156" s="166" t="s">
        <v>26</v>
      </c>
      <c r="E1156" s="166" t="s">
        <v>1975</v>
      </c>
      <c r="F1156" s="195" t="s">
        <v>2191</v>
      </c>
      <c r="G1156" s="195" t="s">
        <v>2191</v>
      </c>
      <c r="H1156" s="195" t="s">
        <v>2191</v>
      </c>
      <c r="I1156" s="195" t="s">
        <v>2191</v>
      </c>
      <c r="J1156" s="168">
        <v>0.9</v>
      </c>
      <c r="K1156" s="169" t="str">
        <f>IFERROR(SUMIFS(#REF!,#REF!,$I1156,#REF!,$R$2)/SUMIFS(#REF!,#REF!,$I1156,#REF!,$R$2),"-")</f>
        <v>-</v>
      </c>
      <c r="L1156" s="169" t="str">
        <f>IFERROR(SUMIFS(#REF!,#REF!,$I1156,#REF!,$R$7)/SUMIFS(#REF!,#REF!,$I1156,#REF!,$R$7),"-")</f>
        <v>-</v>
      </c>
      <c r="M1156" s="170" t="str">
        <f>IFERROR(SUMIFS(#REF!,#REF!,$I1156,#REF!,$R$3)/SUMIFS(#REF!,#REF!,$I1156,#REF!,$R$3),"-")</f>
        <v>-</v>
      </c>
      <c r="N1156" s="170" t="str">
        <f>IFERROR(SUMIFS(#REF!,#REF!,$I1156,#REF!,"&lt;="&amp;$R$2,#REF!,"&gt;="&amp;$S$2)/SUMIFS(#REF!,#REF!,$I1156,#REF!,"&lt;="&amp;$R$2,#REF!,"&gt;="&amp;$S$2),"-")</f>
        <v>-</v>
      </c>
      <c r="O1156" s="142"/>
      <c r="P1156" s="140"/>
    </row>
    <row r="1157" spans="1:16">
      <c r="A1157" s="138"/>
      <c r="B1157" s="142"/>
      <c r="C1157" s="172" t="s">
        <v>1974</v>
      </c>
      <c r="D1157" s="166" t="s">
        <v>26</v>
      </c>
      <c r="E1157" s="166" t="s">
        <v>1975</v>
      </c>
      <c r="F1157" s="195" t="s">
        <v>2193</v>
      </c>
      <c r="G1157" s="195" t="s">
        <v>2193</v>
      </c>
      <c r="H1157" s="195" t="s">
        <v>2193</v>
      </c>
      <c r="I1157" s="195" t="s">
        <v>2193</v>
      </c>
      <c r="J1157" s="168">
        <v>0.9</v>
      </c>
      <c r="K1157" s="169" t="str">
        <f>IFERROR(SUMIFS(#REF!,#REF!,$I1157,#REF!,$R$2)/SUMIFS(#REF!,#REF!,$I1157,#REF!,$R$2),"-")</f>
        <v>-</v>
      </c>
      <c r="L1157" s="169" t="str">
        <f>IFERROR(SUMIFS(#REF!,#REF!,$I1157,#REF!,$R$7)/SUMIFS(#REF!,#REF!,$I1157,#REF!,$R$7),"-")</f>
        <v>-</v>
      </c>
      <c r="M1157" s="170" t="str">
        <f>IFERROR(SUMIFS(#REF!,#REF!,$I1157,#REF!,$R$3)/SUMIFS(#REF!,#REF!,$I1157,#REF!,$R$3),"-")</f>
        <v>-</v>
      </c>
      <c r="N1157" s="170" t="str">
        <f>IFERROR(SUMIFS(#REF!,#REF!,$I1157,#REF!,"&lt;="&amp;$R$2,#REF!,"&gt;="&amp;$S$2)/SUMIFS(#REF!,#REF!,$I1157,#REF!,"&lt;="&amp;$R$2,#REF!,"&gt;="&amp;$S$2),"-")</f>
        <v>-</v>
      </c>
      <c r="O1157" s="142"/>
      <c r="P1157" s="140"/>
    </row>
    <row r="1158" spans="1:16">
      <c r="A1158" s="138"/>
      <c r="B1158" s="142"/>
      <c r="C1158" s="172" t="s">
        <v>1974</v>
      </c>
      <c r="D1158" s="166" t="s">
        <v>26</v>
      </c>
      <c r="E1158" s="166" t="s">
        <v>1975</v>
      </c>
      <c r="F1158" s="195" t="s">
        <v>2195</v>
      </c>
      <c r="G1158" s="195" t="s">
        <v>2195</v>
      </c>
      <c r="H1158" s="195" t="s">
        <v>2195</v>
      </c>
      <c r="I1158" s="195" t="s">
        <v>2195</v>
      </c>
      <c r="J1158" s="168">
        <v>0.9</v>
      </c>
      <c r="K1158" s="169" t="str">
        <f>IFERROR(SUMIFS(#REF!,#REF!,$I1158,#REF!,$R$2)/SUMIFS(#REF!,#REF!,$I1158,#REF!,$R$2),"-")</f>
        <v>-</v>
      </c>
      <c r="L1158" s="169" t="str">
        <f>IFERROR(SUMIFS(#REF!,#REF!,$I1158,#REF!,$R$7)/SUMIFS(#REF!,#REF!,$I1158,#REF!,$R$7),"-")</f>
        <v>-</v>
      </c>
      <c r="M1158" s="170" t="str">
        <f>IFERROR(SUMIFS(#REF!,#REF!,$I1158,#REF!,$R$3)/SUMIFS(#REF!,#REF!,$I1158,#REF!,$R$3),"-")</f>
        <v>-</v>
      </c>
      <c r="N1158" s="170" t="str">
        <f>IFERROR(SUMIFS(#REF!,#REF!,$I1158,#REF!,"&lt;="&amp;$R$2,#REF!,"&gt;="&amp;$S$2)/SUMIFS(#REF!,#REF!,$I1158,#REF!,"&lt;="&amp;$R$2,#REF!,"&gt;="&amp;$S$2),"-")</f>
        <v>-</v>
      </c>
      <c r="O1158" s="142"/>
      <c r="P1158" s="140"/>
    </row>
    <row r="1159" spans="1:16">
      <c r="A1159" s="138"/>
      <c r="B1159" s="142"/>
      <c r="C1159" s="172" t="s">
        <v>1974</v>
      </c>
      <c r="D1159" s="166" t="s">
        <v>26</v>
      </c>
      <c r="E1159" s="166" t="s">
        <v>1975</v>
      </c>
      <c r="F1159" s="195" t="s">
        <v>2197</v>
      </c>
      <c r="G1159" s="195" t="s">
        <v>2197</v>
      </c>
      <c r="H1159" s="195" t="s">
        <v>2197</v>
      </c>
      <c r="I1159" s="195" t="s">
        <v>2197</v>
      </c>
      <c r="J1159" s="168">
        <v>0.9</v>
      </c>
      <c r="K1159" s="169" t="str">
        <f>IFERROR(SUMIFS(#REF!,#REF!,$I1159,#REF!,$R$2)/SUMIFS(#REF!,#REF!,$I1159,#REF!,$R$2),"-")</f>
        <v>-</v>
      </c>
      <c r="L1159" s="169" t="str">
        <f>IFERROR(SUMIFS(#REF!,#REF!,$I1159,#REF!,$R$7)/SUMIFS(#REF!,#REF!,$I1159,#REF!,$R$7),"-")</f>
        <v>-</v>
      </c>
      <c r="M1159" s="170" t="str">
        <f>IFERROR(SUMIFS(#REF!,#REF!,$I1159,#REF!,$R$3)/SUMIFS(#REF!,#REF!,$I1159,#REF!,$R$3),"-")</f>
        <v>-</v>
      </c>
      <c r="N1159" s="170" t="str">
        <f>IFERROR(SUMIFS(#REF!,#REF!,$I1159,#REF!,"&lt;="&amp;$R$2,#REF!,"&gt;="&amp;$S$2)/SUMIFS(#REF!,#REF!,$I1159,#REF!,"&lt;="&amp;$R$2,#REF!,"&gt;="&amp;$S$2),"-")</f>
        <v>-</v>
      </c>
      <c r="O1159" s="142"/>
      <c r="P1159" s="140"/>
    </row>
    <row r="1160" spans="1:16">
      <c r="A1160" s="138"/>
      <c r="B1160" s="142"/>
      <c r="C1160" s="172" t="s">
        <v>1974</v>
      </c>
      <c r="D1160" s="166" t="s">
        <v>26</v>
      </c>
      <c r="E1160" s="166" t="s">
        <v>1975</v>
      </c>
      <c r="F1160" s="195" t="s">
        <v>2199</v>
      </c>
      <c r="G1160" s="195" t="s">
        <v>2199</v>
      </c>
      <c r="H1160" s="195" t="s">
        <v>2199</v>
      </c>
      <c r="I1160" s="195" t="s">
        <v>2199</v>
      </c>
      <c r="J1160" s="168">
        <v>0.9</v>
      </c>
      <c r="K1160" s="169" t="str">
        <f>IFERROR(SUMIFS(#REF!,#REF!,$I1160,#REF!,$R$2)/SUMIFS(#REF!,#REF!,$I1160,#REF!,$R$2),"-")</f>
        <v>-</v>
      </c>
      <c r="L1160" s="169" t="str">
        <f>IFERROR(SUMIFS(#REF!,#REF!,$I1160,#REF!,$R$7)/SUMIFS(#REF!,#REF!,$I1160,#REF!,$R$7),"-")</f>
        <v>-</v>
      </c>
      <c r="M1160" s="170" t="str">
        <f>IFERROR(SUMIFS(#REF!,#REF!,$I1160,#REF!,$R$3)/SUMIFS(#REF!,#REF!,$I1160,#REF!,$R$3),"-")</f>
        <v>-</v>
      </c>
      <c r="N1160" s="170" t="str">
        <f>IFERROR(SUMIFS(#REF!,#REF!,$I1160,#REF!,"&lt;="&amp;$R$2,#REF!,"&gt;="&amp;$S$2)/SUMIFS(#REF!,#REF!,$I1160,#REF!,"&lt;="&amp;$R$2,#REF!,"&gt;="&amp;$S$2),"-")</f>
        <v>-</v>
      </c>
      <c r="O1160" s="142"/>
      <c r="P1160" s="140"/>
    </row>
    <row r="1161" spans="1:16">
      <c r="A1161" s="138"/>
      <c r="B1161" s="142"/>
      <c r="C1161" s="172" t="s">
        <v>1974</v>
      </c>
      <c r="D1161" s="166" t="s">
        <v>26</v>
      </c>
      <c r="E1161" s="166" t="s">
        <v>1975</v>
      </c>
      <c r="F1161" s="195" t="s">
        <v>2201</v>
      </c>
      <c r="G1161" s="195" t="s">
        <v>2201</v>
      </c>
      <c r="H1161" s="195" t="s">
        <v>2201</v>
      </c>
      <c r="I1161" s="195" t="s">
        <v>2201</v>
      </c>
      <c r="J1161" s="168">
        <v>0.9</v>
      </c>
      <c r="K1161" s="169" t="str">
        <f>IFERROR(SUMIFS(#REF!,#REF!,$I1161,#REF!,$R$2)/SUMIFS(#REF!,#REF!,$I1161,#REF!,$R$2),"-")</f>
        <v>-</v>
      </c>
      <c r="L1161" s="169" t="str">
        <f>IFERROR(SUMIFS(#REF!,#REF!,$I1161,#REF!,$R$7)/SUMIFS(#REF!,#REF!,$I1161,#REF!,$R$7),"-")</f>
        <v>-</v>
      </c>
      <c r="M1161" s="170" t="str">
        <f>IFERROR(SUMIFS(#REF!,#REF!,$I1161,#REF!,$R$3)/SUMIFS(#REF!,#REF!,$I1161,#REF!,$R$3),"-")</f>
        <v>-</v>
      </c>
      <c r="N1161" s="170" t="str">
        <f>IFERROR(SUMIFS(#REF!,#REF!,$I1161,#REF!,"&lt;="&amp;$R$2,#REF!,"&gt;="&amp;$S$2)/SUMIFS(#REF!,#REF!,$I1161,#REF!,"&lt;="&amp;$R$2,#REF!,"&gt;="&amp;$S$2),"-")</f>
        <v>-</v>
      </c>
      <c r="O1161" s="142"/>
      <c r="P1161" s="140"/>
    </row>
    <row r="1162" spans="1:16">
      <c r="A1162" s="138"/>
      <c r="B1162" s="142"/>
      <c r="C1162" s="172" t="s">
        <v>1974</v>
      </c>
      <c r="D1162" s="166" t="s">
        <v>26</v>
      </c>
      <c r="E1162" s="166" t="s">
        <v>1975</v>
      </c>
      <c r="F1162" s="195" t="s">
        <v>2203</v>
      </c>
      <c r="G1162" s="195" t="s">
        <v>2203</v>
      </c>
      <c r="H1162" s="195" t="s">
        <v>2203</v>
      </c>
      <c r="I1162" s="195" t="s">
        <v>2203</v>
      </c>
      <c r="J1162" s="168">
        <v>0.9</v>
      </c>
      <c r="K1162" s="169" t="str">
        <f>IFERROR(SUMIFS(#REF!,#REF!,$I1162,#REF!,$R$2)/SUMIFS(#REF!,#REF!,$I1162,#REF!,$R$2),"-")</f>
        <v>-</v>
      </c>
      <c r="L1162" s="169" t="str">
        <f>IFERROR(SUMIFS(#REF!,#REF!,$I1162,#REF!,$R$7)/SUMIFS(#REF!,#REF!,$I1162,#REF!,$R$7),"-")</f>
        <v>-</v>
      </c>
      <c r="M1162" s="170" t="str">
        <f>IFERROR(SUMIFS(#REF!,#REF!,$I1162,#REF!,$R$3)/SUMIFS(#REF!,#REF!,$I1162,#REF!,$R$3),"-")</f>
        <v>-</v>
      </c>
      <c r="N1162" s="170" t="str">
        <f>IFERROR(SUMIFS(#REF!,#REF!,$I1162,#REF!,"&lt;="&amp;$R$2,#REF!,"&gt;="&amp;$S$2)/SUMIFS(#REF!,#REF!,$I1162,#REF!,"&lt;="&amp;$R$2,#REF!,"&gt;="&amp;$S$2),"-")</f>
        <v>-</v>
      </c>
      <c r="O1162" s="142"/>
      <c r="P1162" s="140"/>
    </row>
    <row r="1163" spans="1:16">
      <c r="A1163" s="138"/>
      <c r="B1163" s="142"/>
      <c r="C1163" s="172" t="s">
        <v>1974</v>
      </c>
      <c r="D1163" s="166" t="s">
        <v>26</v>
      </c>
      <c r="E1163" s="166" t="s">
        <v>1975</v>
      </c>
      <c r="F1163" s="195" t="s">
        <v>2205</v>
      </c>
      <c r="G1163" s="195" t="s">
        <v>2205</v>
      </c>
      <c r="H1163" s="195" t="s">
        <v>2205</v>
      </c>
      <c r="I1163" s="195" t="s">
        <v>2205</v>
      </c>
      <c r="J1163" s="168">
        <v>0.9</v>
      </c>
      <c r="K1163" s="169" t="str">
        <f>IFERROR(SUMIFS(#REF!,#REF!,$I1163,#REF!,$R$2)/SUMIFS(#REF!,#REF!,$I1163,#REF!,$R$2),"-")</f>
        <v>-</v>
      </c>
      <c r="L1163" s="169" t="str">
        <f>IFERROR(SUMIFS(#REF!,#REF!,$I1163,#REF!,$R$7)/SUMIFS(#REF!,#REF!,$I1163,#REF!,$R$7),"-")</f>
        <v>-</v>
      </c>
      <c r="M1163" s="170" t="str">
        <f>IFERROR(SUMIFS(#REF!,#REF!,$I1163,#REF!,$R$3)/SUMIFS(#REF!,#REF!,$I1163,#REF!,$R$3),"-")</f>
        <v>-</v>
      </c>
      <c r="N1163" s="170" t="str">
        <f>IFERROR(SUMIFS(#REF!,#REF!,$I1163,#REF!,"&lt;="&amp;$R$2,#REF!,"&gt;="&amp;$S$2)/SUMIFS(#REF!,#REF!,$I1163,#REF!,"&lt;="&amp;$R$2,#REF!,"&gt;="&amp;$S$2),"-")</f>
        <v>-</v>
      </c>
      <c r="O1163" s="142"/>
      <c r="P1163" s="140"/>
    </row>
    <row r="1164" spans="1:16">
      <c r="A1164" s="138"/>
      <c r="B1164" s="142"/>
      <c r="C1164" s="172" t="s">
        <v>1974</v>
      </c>
      <c r="D1164" s="166" t="s">
        <v>237</v>
      </c>
      <c r="E1164" s="166" t="s">
        <v>1975</v>
      </c>
      <c r="F1164" s="195" t="s">
        <v>2207</v>
      </c>
      <c r="G1164" s="195" t="s">
        <v>2207</v>
      </c>
      <c r="H1164" s="195" t="s">
        <v>2207</v>
      </c>
      <c r="I1164" s="195" t="s">
        <v>2207</v>
      </c>
      <c r="J1164" s="168">
        <v>0.9</v>
      </c>
      <c r="K1164" s="169" t="str">
        <f>IFERROR(SUMIFS(#REF!,#REF!,$I1164,#REF!,$R$2)/SUMIFS(#REF!,#REF!,$I1164,#REF!,$R$2),"-")</f>
        <v>-</v>
      </c>
      <c r="L1164" s="169" t="str">
        <f>IFERROR(SUMIFS(#REF!,#REF!,$I1164,#REF!,$R$7)/SUMIFS(#REF!,#REF!,$I1164,#REF!,$R$7),"-")</f>
        <v>-</v>
      </c>
      <c r="M1164" s="170" t="str">
        <f>IFERROR(SUMIFS(#REF!,#REF!,$I1164,#REF!,$R$3)/SUMIFS(#REF!,#REF!,$I1164,#REF!,$R$3),"-")</f>
        <v>-</v>
      </c>
      <c r="N1164" s="170" t="str">
        <f>IFERROR(SUMIFS(#REF!,#REF!,$I1164,#REF!,"&lt;="&amp;$R$2,#REF!,"&gt;="&amp;$S$2)/SUMIFS(#REF!,#REF!,$I1164,#REF!,"&lt;="&amp;$R$2,#REF!,"&gt;="&amp;$S$2),"-")</f>
        <v>-</v>
      </c>
      <c r="O1164" s="142"/>
      <c r="P1164" s="140"/>
    </row>
    <row r="1165" spans="1:16">
      <c r="A1165" s="138"/>
      <c r="B1165" s="142"/>
      <c r="C1165" s="172" t="s">
        <v>1974</v>
      </c>
      <c r="D1165" s="166" t="s">
        <v>26</v>
      </c>
      <c r="E1165" s="166" t="s">
        <v>1975</v>
      </c>
      <c r="F1165" s="195" t="s">
        <v>2209</v>
      </c>
      <c r="G1165" s="195" t="s">
        <v>2209</v>
      </c>
      <c r="H1165" s="195" t="s">
        <v>2209</v>
      </c>
      <c r="I1165" s="195" t="s">
        <v>2209</v>
      </c>
      <c r="J1165" s="168">
        <v>0.9</v>
      </c>
      <c r="K1165" s="169" t="str">
        <f>IFERROR(SUMIFS(#REF!,#REF!,$I1165,#REF!,$R$2)/SUMIFS(#REF!,#REF!,$I1165,#REF!,$R$2),"-")</f>
        <v>-</v>
      </c>
      <c r="L1165" s="169" t="str">
        <f>IFERROR(SUMIFS(#REF!,#REF!,$I1165,#REF!,$R$7)/SUMIFS(#REF!,#REF!,$I1165,#REF!,$R$7),"-")</f>
        <v>-</v>
      </c>
      <c r="M1165" s="170" t="str">
        <f>IFERROR(SUMIFS(#REF!,#REF!,$I1165,#REF!,$R$3)/SUMIFS(#REF!,#REF!,$I1165,#REF!,$R$3),"-")</f>
        <v>-</v>
      </c>
      <c r="N1165" s="170" t="str">
        <f>IFERROR(SUMIFS(#REF!,#REF!,$I1165,#REF!,"&lt;="&amp;$R$2,#REF!,"&gt;="&amp;$S$2)/SUMIFS(#REF!,#REF!,$I1165,#REF!,"&lt;="&amp;$R$2,#REF!,"&gt;="&amp;$S$2),"-")</f>
        <v>-</v>
      </c>
      <c r="O1165" s="142"/>
      <c r="P1165" s="140"/>
    </row>
    <row r="1166" spans="1:16">
      <c r="A1166" s="138"/>
      <c r="B1166" s="142"/>
      <c r="C1166" s="172" t="s">
        <v>1974</v>
      </c>
      <c r="D1166" s="166" t="s">
        <v>26</v>
      </c>
      <c r="E1166" s="166" t="s">
        <v>1975</v>
      </c>
      <c r="F1166" s="195" t="s">
        <v>2211</v>
      </c>
      <c r="G1166" s="195" t="s">
        <v>2211</v>
      </c>
      <c r="H1166" s="195" t="s">
        <v>2211</v>
      </c>
      <c r="I1166" s="195" t="s">
        <v>2211</v>
      </c>
      <c r="J1166" s="168">
        <v>0.9</v>
      </c>
      <c r="K1166" s="169" t="str">
        <f>IFERROR(SUMIFS(#REF!,#REF!,$I1166,#REF!,$R$2)/SUMIFS(#REF!,#REF!,$I1166,#REF!,$R$2),"-")</f>
        <v>-</v>
      </c>
      <c r="L1166" s="169" t="str">
        <f>IFERROR(SUMIFS(#REF!,#REF!,$I1166,#REF!,$R$7)/SUMIFS(#REF!,#REF!,$I1166,#REF!,$R$7),"-")</f>
        <v>-</v>
      </c>
      <c r="M1166" s="170" t="str">
        <f>IFERROR(SUMIFS(#REF!,#REF!,$I1166,#REF!,$R$3)/SUMIFS(#REF!,#REF!,$I1166,#REF!,$R$3),"-")</f>
        <v>-</v>
      </c>
      <c r="N1166" s="170" t="str">
        <f>IFERROR(SUMIFS(#REF!,#REF!,$I1166,#REF!,"&lt;="&amp;$R$2,#REF!,"&gt;="&amp;$S$2)/SUMIFS(#REF!,#REF!,$I1166,#REF!,"&lt;="&amp;$R$2,#REF!,"&gt;="&amp;$S$2),"-")</f>
        <v>-</v>
      </c>
      <c r="O1166" s="142"/>
      <c r="P1166" s="140"/>
    </row>
    <row r="1167" spans="1:16">
      <c r="A1167" s="138"/>
      <c r="B1167" s="142"/>
      <c r="C1167" s="172" t="s">
        <v>1974</v>
      </c>
      <c r="D1167" s="166" t="s">
        <v>26</v>
      </c>
      <c r="E1167" s="166" t="s">
        <v>1975</v>
      </c>
      <c r="F1167" s="195" t="s">
        <v>2213</v>
      </c>
      <c r="G1167" s="195" t="s">
        <v>2213</v>
      </c>
      <c r="H1167" s="195" t="s">
        <v>2213</v>
      </c>
      <c r="I1167" s="195" t="s">
        <v>2213</v>
      </c>
      <c r="J1167" s="168">
        <v>0.9</v>
      </c>
      <c r="K1167" s="169" t="str">
        <f>IFERROR(SUMIFS(#REF!,#REF!,$I1167,#REF!,$R$2)/SUMIFS(#REF!,#REF!,$I1167,#REF!,$R$2),"-")</f>
        <v>-</v>
      </c>
      <c r="L1167" s="169" t="str">
        <f>IFERROR(SUMIFS(#REF!,#REF!,$I1167,#REF!,$R$7)/SUMIFS(#REF!,#REF!,$I1167,#REF!,$R$7),"-")</f>
        <v>-</v>
      </c>
      <c r="M1167" s="170" t="str">
        <f>IFERROR(SUMIFS(#REF!,#REF!,$I1167,#REF!,$R$3)/SUMIFS(#REF!,#REF!,$I1167,#REF!,$R$3),"-")</f>
        <v>-</v>
      </c>
      <c r="N1167" s="170" t="str">
        <f>IFERROR(SUMIFS(#REF!,#REF!,$I1167,#REF!,"&lt;="&amp;$R$2,#REF!,"&gt;="&amp;$S$2)/SUMIFS(#REF!,#REF!,$I1167,#REF!,"&lt;="&amp;$R$2,#REF!,"&gt;="&amp;$S$2),"-")</f>
        <v>-</v>
      </c>
      <c r="O1167" s="142"/>
      <c r="P1167" s="140"/>
    </row>
    <row r="1168" spans="1:16">
      <c r="A1168" s="138"/>
      <c r="B1168" s="142"/>
      <c r="C1168" s="172" t="s">
        <v>1974</v>
      </c>
      <c r="D1168" s="166" t="s">
        <v>26</v>
      </c>
      <c r="E1168" s="166" t="s">
        <v>1975</v>
      </c>
      <c r="F1168" s="195" t="s">
        <v>2215</v>
      </c>
      <c r="G1168" s="195" t="s">
        <v>2215</v>
      </c>
      <c r="H1168" s="195" t="s">
        <v>2215</v>
      </c>
      <c r="I1168" s="195" t="s">
        <v>2215</v>
      </c>
      <c r="J1168" s="168">
        <v>0.9</v>
      </c>
      <c r="K1168" s="169" t="str">
        <f>IFERROR(SUMIFS(#REF!,#REF!,$I1168,#REF!,$R$2)/SUMIFS(#REF!,#REF!,$I1168,#REF!,$R$2),"-")</f>
        <v>-</v>
      </c>
      <c r="L1168" s="169" t="str">
        <f>IFERROR(SUMIFS(#REF!,#REF!,$I1168,#REF!,$R$7)/SUMIFS(#REF!,#REF!,$I1168,#REF!,$R$7),"-")</f>
        <v>-</v>
      </c>
      <c r="M1168" s="170" t="str">
        <f>IFERROR(SUMIFS(#REF!,#REF!,$I1168,#REF!,$R$3)/SUMIFS(#REF!,#REF!,$I1168,#REF!,$R$3),"-")</f>
        <v>-</v>
      </c>
      <c r="N1168" s="170" t="str">
        <f>IFERROR(SUMIFS(#REF!,#REF!,$I1168,#REF!,"&lt;="&amp;$R$2,#REF!,"&gt;="&amp;$S$2)/SUMIFS(#REF!,#REF!,$I1168,#REF!,"&lt;="&amp;$R$2,#REF!,"&gt;="&amp;$S$2),"-")</f>
        <v>-</v>
      </c>
      <c r="O1168" s="142"/>
      <c r="P1168" s="140"/>
    </row>
    <row r="1169" spans="1:16">
      <c r="A1169" s="138"/>
      <c r="B1169" s="142"/>
      <c r="C1169" s="172" t="s">
        <v>1974</v>
      </c>
      <c r="D1169" s="166" t="s">
        <v>26</v>
      </c>
      <c r="E1169" s="166" t="s">
        <v>1975</v>
      </c>
      <c r="F1169" s="195" t="s">
        <v>2217</v>
      </c>
      <c r="G1169" s="195" t="s">
        <v>2217</v>
      </c>
      <c r="H1169" s="195" t="s">
        <v>2217</v>
      </c>
      <c r="I1169" s="195" t="s">
        <v>2217</v>
      </c>
      <c r="J1169" s="168">
        <v>0.9</v>
      </c>
      <c r="K1169" s="169" t="str">
        <f>IFERROR(SUMIFS(#REF!,#REF!,$I1169,#REF!,$R$2)/SUMIFS(#REF!,#REF!,$I1169,#REF!,$R$2),"-")</f>
        <v>-</v>
      </c>
      <c r="L1169" s="169" t="str">
        <f>IFERROR(SUMIFS(#REF!,#REF!,$I1169,#REF!,$R$7)/SUMIFS(#REF!,#REF!,$I1169,#REF!,$R$7),"-")</f>
        <v>-</v>
      </c>
      <c r="M1169" s="170" t="str">
        <f>IFERROR(SUMIFS(#REF!,#REF!,$I1169,#REF!,$R$3)/SUMIFS(#REF!,#REF!,$I1169,#REF!,$R$3),"-")</f>
        <v>-</v>
      </c>
      <c r="N1169" s="170" t="str">
        <f>IFERROR(SUMIFS(#REF!,#REF!,$I1169,#REF!,"&lt;="&amp;$R$2,#REF!,"&gt;="&amp;$S$2)/SUMIFS(#REF!,#REF!,$I1169,#REF!,"&lt;="&amp;$R$2,#REF!,"&gt;="&amp;$S$2),"-")</f>
        <v>-</v>
      </c>
      <c r="O1169" s="142"/>
      <c r="P1169" s="140"/>
    </row>
    <row r="1170" spans="1:16">
      <c r="A1170" s="138"/>
      <c r="B1170" s="142"/>
      <c r="C1170" s="172" t="s">
        <v>1974</v>
      </c>
      <c r="D1170" s="166" t="s">
        <v>26</v>
      </c>
      <c r="E1170" s="166" t="s">
        <v>1975</v>
      </c>
      <c r="F1170" s="195" t="s">
        <v>2219</v>
      </c>
      <c r="G1170" s="195" t="s">
        <v>2219</v>
      </c>
      <c r="H1170" s="195" t="s">
        <v>2219</v>
      </c>
      <c r="I1170" s="195" t="s">
        <v>2219</v>
      </c>
      <c r="J1170" s="168">
        <v>0.9</v>
      </c>
      <c r="K1170" s="169" t="str">
        <f>IFERROR(SUMIFS(#REF!,#REF!,$I1170,#REF!,$R$2)/SUMIFS(#REF!,#REF!,$I1170,#REF!,$R$2),"-")</f>
        <v>-</v>
      </c>
      <c r="L1170" s="169" t="str">
        <f>IFERROR(SUMIFS(#REF!,#REF!,$I1170,#REF!,$R$7)/SUMIFS(#REF!,#REF!,$I1170,#REF!,$R$7),"-")</f>
        <v>-</v>
      </c>
      <c r="M1170" s="170" t="str">
        <f>IFERROR(SUMIFS(#REF!,#REF!,$I1170,#REF!,$R$3)/SUMIFS(#REF!,#REF!,$I1170,#REF!,$R$3),"-")</f>
        <v>-</v>
      </c>
      <c r="N1170" s="170" t="str">
        <f>IFERROR(SUMIFS(#REF!,#REF!,$I1170,#REF!,"&lt;="&amp;$R$2,#REF!,"&gt;="&amp;$S$2)/SUMIFS(#REF!,#REF!,$I1170,#REF!,"&lt;="&amp;$R$2,#REF!,"&gt;="&amp;$S$2),"-")</f>
        <v>-</v>
      </c>
      <c r="O1170" s="142"/>
      <c r="P1170" s="140"/>
    </row>
    <row r="1171" spans="1:16">
      <c r="A1171" s="138"/>
      <c r="B1171" s="142"/>
      <c r="C1171" s="172" t="s">
        <v>1974</v>
      </c>
      <c r="D1171" s="166" t="s">
        <v>26</v>
      </c>
      <c r="E1171" s="166" t="s">
        <v>1975</v>
      </c>
      <c r="F1171" s="195" t="s">
        <v>2221</v>
      </c>
      <c r="G1171" s="195" t="s">
        <v>2221</v>
      </c>
      <c r="H1171" s="195" t="s">
        <v>2221</v>
      </c>
      <c r="I1171" s="195" t="s">
        <v>2221</v>
      </c>
      <c r="J1171" s="168">
        <v>0.9</v>
      </c>
      <c r="K1171" s="169" t="str">
        <f>IFERROR(SUMIFS(#REF!,#REF!,$I1171,#REF!,$R$2)/SUMIFS(#REF!,#REF!,$I1171,#REF!,$R$2),"-")</f>
        <v>-</v>
      </c>
      <c r="L1171" s="169" t="str">
        <f>IFERROR(SUMIFS(#REF!,#REF!,$I1171,#REF!,$R$7)/SUMIFS(#REF!,#REF!,$I1171,#REF!,$R$7),"-")</f>
        <v>-</v>
      </c>
      <c r="M1171" s="170" t="str">
        <f>IFERROR(SUMIFS(#REF!,#REF!,$I1171,#REF!,$R$3)/SUMIFS(#REF!,#REF!,$I1171,#REF!,$R$3),"-")</f>
        <v>-</v>
      </c>
      <c r="N1171" s="170" t="str">
        <f>IFERROR(SUMIFS(#REF!,#REF!,$I1171,#REF!,"&lt;="&amp;$R$2,#REF!,"&gt;="&amp;$S$2)/SUMIFS(#REF!,#REF!,$I1171,#REF!,"&lt;="&amp;$R$2,#REF!,"&gt;="&amp;$S$2),"-")</f>
        <v>-</v>
      </c>
      <c r="O1171" s="142"/>
      <c r="P1171" s="140"/>
    </row>
    <row r="1172" spans="1:16">
      <c r="A1172" s="138"/>
      <c r="B1172" s="142"/>
      <c r="C1172" s="172" t="s">
        <v>1974</v>
      </c>
      <c r="D1172" s="166" t="s">
        <v>26</v>
      </c>
      <c r="E1172" s="166" t="s">
        <v>1975</v>
      </c>
      <c r="F1172" s="195" t="s">
        <v>2223</v>
      </c>
      <c r="G1172" s="195" t="s">
        <v>2223</v>
      </c>
      <c r="H1172" s="195" t="s">
        <v>2223</v>
      </c>
      <c r="I1172" s="195" t="s">
        <v>2223</v>
      </c>
      <c r="J1172" s="168">
        <v>0.9</v>
      </c>
      <c r="K1172" s="169" t="str">
        <f>IFERROR(SUMIFS(#REF!,#REF!,$I1172,#REF!,$R$2)/SUMIFS(#REF!,#REF!,$I1172,#REF!,$R$2),"-")</f>
        <v>-</v>
      </c>
      <c r="L1172" s="169" t="str">
        <f>IFERROR(SUMIFS(#REF!,#REF!,$I1172,#REF!,$R$7)/SUMIFS(#REF!,#REF!,$I1172,#REF!,$R$7),"-")</f>
        <v>-</v>
      </c>
      <c r="M1172" s="170" t="str">
        <f>IFERROR(SUMIFS(#REF!,#REF!,$I1172,#REF!,$R$3)/SUMIFS(#REF!,#REF!,$I1172,#REF!,$R$3),"-")</f>
        <v>-</v>
      </c>
      <c r="N1172" s="170" t="str">
        <f>IFERROR(SUMIFS(#REF!,#REF!,$I1172,#REF!,"&lt;="&amp;$R$2,#REF!,"&gt;="&amp;$S$2)/SUMIFS(#REF!,#REF!,$I1172,#REF!,"&lt;="&amp;$R$2,#REF!,"&gt;="&amp;$S$2),"-")</f>
        <v>-</v>
      </c>
      <c r="O1172" s="142"/>
      <c r="P1172" s="140"/>
    </row>
    <row r="1173" spans="1:16">
      <c r="A1173" s="138"/>
      <c r="B1173" s="142"/>
      <c r="C1173" s="172" t="s">
        <v>1974</v>
      </c>
      <c r="D1173" s="166" t="s">
        <v>26</v>
      </c>
      <c r="E1173" s="166" t="s">
        <v>1975</v>
      </c>
      <c r="F1173" s="195" t="s">
        <v>2225</v>
      </c>
      <c r="G1173" s="195" t="s">
        <v>2225</v>
      </c>
      <c r="H1173" s="195" t="s">
        <v>2225</v>
      </c>
      <c r="I1173" s="195" t="s">
        <v>2225</v>
      </c>
      <c r="J1173" s="168">
        <v>0.9</v>
      </c>
      <c r="K1173" s="169" t="str">
        <f>IFERROR(SUMIFS(#REF!,#REF!,$I1173,#REF!,$R$2)/SUMIFS(#REF!,#REF!,$I1173,#REF!,$R$2),"-")</f>
        <v>-</v>
      </c>
      <c r="L1173" s="169" t="str">
        <f>IFERROR(SUMIFS(#REF!,#REF!,$I1173,#REF!,$R$7)/SUMIFS(#REF!,#REF!,$I1173,#REF!,$R$7),"-")</f>
        <v>-</v>
      </c>
      <c r="M1173" s="170" t="str">
        <f>IFERROR(SUMIFS(#REF!,#REF!,$I1173,#REF!,$R$3)/SUMIFS(#REF!,#REF!,$I1173,#REF!,$R$3),"-")</f>
        <v>-</v>
      </c>
      <c r="N1173" s="170" t="str">
        <f>IFERROR(SUMIFS(#REF!,#REF!,$I1173,#REF!,"&lt;="&amp;$R$2,#REF!,"&gt;="&amp;$S$2)/SUMIFS(#REF!,#REF!,$I1173,#REF!,"&lt;="&amp;$R$2,#REF!,"&gt;="&amp;$S$2),"-")</f>
        <v>-</v>
      </c>
      <c r="O1173" s="142"/>
      <c r="P1173" s="140"/>
    </row>
    <row r="1174" spans="1:16">
      <c r="A1174" s="138"/>
      <c r="B1174" s="142"/>
      <c r="C1174" s="172" t="s">
        <v>1974</v>
      </c>
      <c r="D1174" s="166" t="s">
        <v>26</v>
      </c>
      <c r="E1174" s="166" t="s">
        <v>1975</v>
      </c>
      <c r="F1174" s="195" t="s">
        <v>2227</v>
      </c>
      <c r="G1174" s="195" t="s">
        <v>2227</v>
      </c>
      <c r="H1174" s="195" t="s">
        <v>2227</v>
      </c>
      <c r="I1174" s="195" t="s">
        <v>2227</v>
      </c>
      <c r="J1174" s="168">
        <v>0.9</v>
      </c>
      <c r="K1174" s="169" t="str">
        <f>IFERROR(SUMIFS(#REF!,#REF!,$I1174,#REF!,$R$2)/SUMIFS(#REF!,#REF!,$I1174,#REF!,$R$2),"-")</f>
        <v>-</v>
      </c>
      <c r="L1174" s="169" t="str">
        <f>IFERROR(SUMIFS(#REF!,#REF!,$I1174,#REF!,$R$7)/SUMIFS(#REF!,#REF!,$I1174,#REF!,$R$7),"-")</f>
        <v>-</v>
      </c>
      <c r="M1174" s="170" t="str">
        <f>IFERROR(SUMIFS(#REF!,#REF!,$I1174,#REF!,$R$3)/SUMIFS(#REF!,#REF!,$I1174,#REF!,$R$3),"-")</f>
        <v>-</v>
      </c>
      <c r="N1174" s="170" t="str">
        <f>IFERROR(SUMIFS(#REF!,#REF!,$I1174,#REF!,"&lt;="&amp;$R$2,#REF!,"&gt;="&amp;$S$2)/SUMIFS(#REF!,#REF!,$I1174,#REF!,"&lt;="&amp;$R$2,#REF!,"&gt;="&amp;$S$2),"-")</f>
        <v>-</v>
      </c>
      <c r="O1174" s="142"/>
      <c r="P1174" s="140"/>
    </row>
    <row r="1175" spans="1:16">
      <c r="A1175" s="138"/>
      <c r="B1175" s="142"/>
      <c r="C1175" s="172" t="s">
        <v>1974</v>
      </c>
      <c r="D1175" s="166" t="s">
        <v>26</v>
      </c>
      <c r="E1175" s="166" t="s">
        <v>1975</v>
      </c>
      <c r="F1175" s="195" t="s">
        <v>2229</v>
      </c>
      <c r="G1175" s="195" t="s">
        <v>2229</v>
      </c>
      <c r="H1175" s="195" t="s">
        <v>2229</v>
      </c>
      <c r="I1175" s="195" t="s">
        <v>2229</v>
      </c>
      <c r="J1175" s="168">
        <v>0.9</v>
      </c>
      <c r="K1175" s="169" t="str">
        <f>IFERROR(SUMIFS(#REF!,#REF!,$I1175,#REF!,$R$2)/SUMIFS(#REF!,#REF!,$I1175,#REF!,$R$2),"-")</f>
        <v>-</v>
      </c>
      <c r="L1175" s="169" t="str">
        <f>IFERROR(SUMIFS(#REF!,#REF!,$I1175,#REF!,$R$7)/SUMIFS(#REF!,#REF!,$I1175,#REF!,$R$7),"-")</f>
        <v>-</v>
      </c>
      <c r="M1175" s="170" t="str">
        <f>IFERROR(SUMIFS(#REF!,#REF!,$I1175,#REF!,$R$3)/SUMIFS(#REF!,#REF!,$I1175,#REF!,$R$3),"-")</f>
        <v>-</v>
      </c>
      <c r="N1175" s="170" t="str">
        <f>IFERROR(SUMIFS(#REF!,#REF!,$I1175,#REF!,"&lt;="&amp;$R$2,#REF!,"&gt;="&amp;$S$2)/SUMIFS(#REF!,#REF!,$I1175,#REF!,"&lt;="&amp;$R$2,#REF!,"&gt;="&amp;$S$2),"-")</f>
        <v>-</v>
      </c>
      <c r="O1175" s="142"/>
      <c r="P1175" s="140"/>
    </row>
    <row r="1176" spans="1:16">
      <c r="A1176" s="138"/>
      <c r="B1176" s="142"/>
      <c r="C1176" s="172" t="s">
        <v>1974</v>
      </c>
      <c r="D1176" s="166" t="s">
        <v>26</v>
      </c>
      <c r="E1176" s="166" t="s">
        <v>1975</v>
      </c>
      <c r="F1176" s="195" t="s">
        <v>2231</v>
      </c>
      <c r="G1176" s="195" t="s">
        <v>2231</v>
      </c>
      <c r="H1176" s="195" t="s">
        <v>2231</v>
      </c>
      <c r="I1176" s="195" t="s">
        <v>2231</v>
      </c>
      <c r="J1176" s="168">
        <v>0.9</v>
      </c>
      <c r="K1176" s="169" t="str">
        <f>IFERROR(SUMIFS(#REF!,#REF!,$I1176,#REF!,$R$2)/SUMIFS(#REF!,#REF!,$I1176,#REF!,$R$2),"-")</f>
        <v>-</v>
      </c>
      <c r="L1176" s="169" t="str">
        <f>IFERROR(SUMIFS(#REF!,#REF!,$I1176,#REF!,$R$7)/SUMIFS(#REF!,#REF!,$I1176,#REF!,$R$7),"-")</f>
        <v>-</v>
      </c>
      <c r="M1176" s="170" t="str">
        <f>IFERROR(SUMIFS(#REF!,#REF!,$I1176,#REF!,$R$3)/SUMIFS(#REF!,#REF!,$I1176,#REF!,$R$3),"-")</f>
        <v>-</v>
      </c>
      <c r="N1176" s="170" t="str">
        <f>IFERROR(SUMIFS(#REF!,#REF!,$I1176,#REF!,"&lt;="&amp;$R$2,#REF!,"&gt;="&amp;$S$2)/SUMIFS(#REF!,#REF!,$I1176,#REF!,"&lt;="&amp;$R$2,#REF!,"&gt;="&amp;$S$2),"-")</f>
        <v>-</v>
      </c>
      <c r="O1176" s="142"/>
      <c r="P1176" s="140"/>
    </row>
    <row r="1177" spans="1:16">
      <c r="A1177" s="138"/>
      <c r="B1177" s="142"/>
      <c r="C1177" s="172" t="s">
        <v>1974</v>
      </c>
      <c r="D1177" s="166" t="s">
        <v>26</v>
      </c>
      <c r="E1177" s="166" t="s">
        <v>1975</v>
      </c>
      <c r="F1177" s="195" t="s">
        <v>2233</v>
      </c>
      <c r="G1177" s="195" t="s">
        <v>2233</v>
      </c>
      <c r="H1177" s="195" t="s">
        <v>2233</v>
      </c>
      <c r="I1177" s="195" t="s">
        <v>2233</v>
      </c>
      <c r="J1177" s="168">
        <v>0.9</v>
      </c>
      <c r="K1177" s="169" t="str">
        <f>IFERROR(SUMIFS(#REF!,#REF!,$I1177,#REF!,$R$2)/SUMIFS(#REF!,#REF!,$I1177,#REF!,$R$2),"-")</f>
        <v>-</v>
      </c>
      <c r="L1177" s="169" t="str">
        <f>IFERROR(SUMIFS(#REF!,#REF!,$I1177,#REF!,$R$7)/SUMIFS(#REF!,#REF!,$I1177,#REF!,$R$7),"-")</f>
        <v>-</v>
      </c>
      <c r="M1177" s="170" t="str">
        <f>IFERROR(SUMIFS(#REF!,#REF!,$I1177,#REF!,$R$3)/SUMIFS(#REF!,#REF!,$I1177,#REF!,$R$3),"-")</f>
        <v>-</v>
      </c>
      <c r="N1177" s="170" t="str">
        <f>IFERROR(SUMIFS(#REF!,#REF!,$I1177,#REF!,"&lt;="&amp;$R$2,#REF!,"&gt;="&amp;$S$2)/SUMIFS(#REF!,#REF!,$I1177,#REF!,"&lt;="&amp;$R$2,#REF!,"&gt;="&amp;$S$2),"-")</f>
        <v>-</v>
      </c>
      <c r="O1177" s="142"/>
      <c r="P1177" s="140"/>
    </row>
    <row r="1178" spans="1:16">
      <c r="A1178" s="138"/>
      <c r="B1178" s="142"/>
      <c r="C1178" s="172" t="s">
        <v>1974</v>
      </c>
      <c r="D1178" s="166" t="s">
        <v>26</v>
      </c>
      <c r="E1178" s="166" t="s">
        <v>1975</v>
      </c>
      <c r="F1178" s="195" t="s">
        <v>2235</v>
      </c>
      <c r="G1178" s="195" t="s">
        <v>2235</v>
      </c>
      <c r="H1178" s="195" t="s">
        <v>2235</v>
      </c>
      <c r="I1178" s="195" t="s">
        <v>2235</v>
      </c>
      <c r="J1178" s="168">
        <v>0.9</v>
      </c>
      <c r="K1178" s="169" t="str">
        <f>IFERROR(SUMIFS(#REF!,#REF!,$I1178,#REF!,$R$2)/SUMIFS(#REF!,#REF!,$I1178,#REF!,$R$2),"-")</f>
        <v>-</v>
      </c>
      <c r="L1178" s="169" t="str">
        <f>IFERROR(SUMIFS(#REF!,#REF!,$I1178,#REF!,$R$7)/SUMIFS(#REF!,#REF!,$I1178,#REF!,$R$7),"-")</f>
        <v>-</v>
      </c>
      <c r="M1178" s="170" t="str">
        <f>IFERROR(SUMIFS(#REF!,#REF!,$I1178,#REF!,$R$3)/SUMIFS(#REF!,#REF!,$I1178,#REF!,$R$3),"-")</f>
        <v>-</v>
      </c>
      <c r="N1178" s="170" t="str">
        <f>IFERROR(SUMIFS(#REF!,#REF!,$I1178,#REF!,"&lt;="&amp;$R$2,#REF!,"&gt;="&amp;$S$2)/SUMIFS(#REF!,#REF!,$I1178,#REF!,"&lt;="&amp;$R$2,#REF!,"&gt;="&amp;$S$2),"-")</f>
        <v>-</v>
      </c>
      <c r="O1178" s="142"/>
      <c r="P1178" s="140"/>
    </row>
    <row r="1179" spans="1:16">
      <c r="A1179" s="138"/>
      <c r="B1179" s="142"/>
      <c r="C1179" s="172" t="s">
        <v>1974</v>
      </c>
      <c r="D1179" s="166" t="s">
        <v>26</v>
      </c>
      <c r="E1179" s="166" t="s">
        <v>1975</v>
      </c>
      <c r="F1179" s="195" t="s">
        <v>2237</v>
      </c>
      <c r="G1179" s="195" t="s">
        <v>2237</v>
      </c>
      <c r="H1179" s="195" t="s">
        <v>2237</v>
      </c>
      <c r="I1179" s="195" t="s">
        <v>2237</v>
      </c>
      <c r="J1179" s="168">
        <v>0.9</v>
      </c>
      <c r="K1179" s="169" t="str">
        <f>IFERROR(SUMIFS(#REF!,#REF!,$I1179,#REF!,$R$2)/SUMIFS(#REF!,#REF!,$I1179,#REF!,$R$2),"-")</f>
        <v>-</v>
      </c>
      <c r="L1179" s="169" t="str">
        <f>IFERROR(SUMIFS(#REF!,#REF!,$I1179,#REF!,$R$7)/SUMIFS(#REF!,#REF!,$I1179,#REF!,$R$7),"-")</f>
        <v>-</v>
      </c>
      <c r="M1179" s="170" t="str">
        <f>IFERROR(SUMIFS(#REF!,#REF!,$I1179,#REF!,$R$3)/SUMIFS(#REF!,#REF!,$I1179,#REF!,$R$3),"-")</f>
        <v>-</v>
      </c>
      <c r="N1179" s="170" t="str">
        <f>IFERROR(SUMIFS(#REF!,#REF!,$I1179,#REF!,"&lt;="&amp;$R$2,#REF!,"&gt;="&amp;$S$2)/SUMIFS(#REF!,#REF!,$I1179,#REF!,"&lt;="&amp;$R$2,#REF!,"&gt;="&amp;$S$2),"-")</f>
        <v>-</v>
      </c>
      <c r="O1179" s="142"/>
      <c r="P1179" s="140"/>
    </row>
    <row r="1180" spans="1:16">
      <c r="A1180" s="138"/>
      <c r="B1180" s="142"/>
      <c r="C1180" s="172" t="s">
        <v>1974</v>
      </c>
      <c r="D1180" s="166" t="s">
        <v>26</v>
      </c>
      <c r="E1180" s="166" t="s">
        <v>1975</v>
      </c>
      <c r="F1180" s="195" t="s">
        <v>2239</v>
      </c>
      <c r="G1180" s="195" t="s">
        <v>2239</v>
      </c>
      <c r="H1180" s="195" t="s">
        <v>2239</v>
      </c>
      <c r="I1180" s="195" t="s">
        <v>2239</v>
      </c>
      <c r="J1180" s="168">
        <v>0.9</v>
      </c>
      <c r="K1180" s="169" t="str">
        <f>IFERROR(SUMIFS(#REF!,#REF!,$I1180,#REF!,$R$2)/SUMIFS(#REF!,#REF!,$I1180,#REF!,$R$2),"-")</f>
        <v>-</v>
      </c>
      <c r="L1180" s="169" t="str">
        <f>IFERROR(SUMIFS(#REF!,#REF!,$I1180,#REF!,$R$7)/SUMIFS(#REF!,#REF!,$I1180,#REF!,$R$7),"-")</f>
        <v>-</v>
      </c>
      <c r="M1180" s="170" t="str">
        <f>IFERROR(SUMIFS(#REF!,#REF!,$I1180,#REF!,$R$3)/SUMIFS(#REF!,#REF!,$I1180,#REF!,$R$3),"-")</f>
        <v>-</v>
      </c>
      <c r="N1180" s="170" t="str">
        <f>IFERROR(SUMIFS(#REF!,#REF!,$I1180,#REF!,"&lt;="&amp;$R$2,#REF!,"&gt;="&amp;$S$2)/SUMIFS(#REF!,#REF!,$I1180,#REF!,"&lt;="&amp;$R$2,#REF!,"&gt;="&amp;$S$2),"-")</f>
        <v>-</v>
      </c>
      <c r="O1180" s="142"/>
      <c r="P1180" s="140"/>
    </row>
    <row r="1181" spans="1:16">
      <c r="A1181" s="138"/>
      <c r="B1181" s="142"/>
      <c r="C1181" s="172" t="s">
        <v>1974</v>
      </c>
      <c r="D1181" s="166" t="s">
        <v>26</v>
      </c>
      <c r="E1181" s="166" t="s">
        <v>1975</v>
      </c>
      <c r="F1181" s="195" t="s">
        <v>2241</v>
      </c>
      <c r="G1181" s="195" t="s">
        <v>2241</v>
      </c>
      <c r="H1181" s="195" t="s">
        <v>2241</v>
      </c>
      <c r="I1181" s="195" t="s">
        <v>2241</v>
      </c>
      <c r="J1181" s="168">
        <v>0.9</v>
      </c>
      <c r="K1181" s="169" t="str">
        <f>IFERROR(SUMIFS(#REF!,#REF!,$I1181,#REF!,$R$2)/SUMIFS(#REF!,#REF!,$I1181,#REF!,$R$2),"-")</f>
        <v>-</v>
      </c>
      <c r="L1181" s="169" t="str">
        <f>IFERROR(SUMIFS(#REF!,#REF!,$I1181,#REF!,$R$7)/SUMIFS(#REF!,#REF!,$I1181,#REF!,$R$7),"-")</f>
        <v>-</v>
      </c>
      <c r="M1181" s="170" t="str">
        <f>IFERROR(SUMIFS(#REF!,#REF!,$I1181,#REF!,$R$3)/SUMIFS(#REF!,#REF!,$I1181,#REF!,$R$3),"-")</f>
        <v>-</v>
      </c>
      <c r="N1181" s="170" t="str">
        <f>IFERROR(SUMIFS(#REF!,#REF!,$I1181,#REF!,"&lt;="&amp;$R$2,#REF!,"&gt;="&amp;$S$2)/SUMIFS(#REF!,#REF!,$I1181,#REF!,"&lt;="&amp;$R$2,#REF!,"&gt;="&amp;$S$2),"-")</f>
        <v>-</v>
      </c>
      <c r="O1181" s="142"/>
      <c r="P1181" s="140"/>
    </row>
    <row r="1182" spans="1:16">
      <c r="A1182" s="138"/>
      <c r="B1182" s="142"/>
      <c r="C1182" s="172" t="s">
        <v>1974</v>
      </c>
      <c r="D1182" s="166" t="s">
        <v>26</v>
      </c>
      <c r="E1182" s="166" t="s">
        <v>1975</v>
      </c>
      <c r="F1182" s="195" t="s">
        <v>2243</v>
      </c>
      <c r="G1182" s="195" t="s">
        <v>2243</v>
      </c>
      <c r="H1182" s="195" t="s">
        <v>2243</v>
      </c>
      <c r="I1182" s="195" t="s">
        <v>2243</v>
      </c>
      <c r="J1182" s="168">
        <v>0.9</v>
      </c>
      <c r="K1182" s="169" t="str">
        <f>IFERROR(SUMIFS(#REF!,#REF!,$I1182,#REF!,$R$2)/SUMIFS(#REF!,#REF!,$I1182,#REF!,$R$2),"-")</f>
        <v>-</v>
      </c>
      <c r="L1182" s="169" t="str">
        <f>IFERROR(SUMIFS(#REF!,#REF!,$I1182,#REF!,$R$7)/SUMIFS(#REF!,#REF!,$I1182,#REF!,$R$7),"-")</f>
        <v>-</v>
      </c>
      <c r="M1182" s="170" t="str">
        <f>IFERROR(SUMIFS(#REF!,#REF!,$I1182,#REF!,$R$3)/SUMIFS(#REF!,#REF!,$I1182,#REF!,$R$3),"-")</f>
        <v>-</v>
      </c>
      <c r="N1182" s="170" t="str">
        <f>IFERROR(SUMIFS(#REF!,#REF!,$I1182,#REF!,"&lt;="&amp;$R$2,#REF!,"&gt;="&amp;$S$2)/SUMIFS(#REF!,#REF!,$I1182,#REF!,"&lt;="&amp;$R$2,#REF!,"&gt;="&amp;$S$2),"-")</f>
        <v>-</v>
      </c>
      <c r="O1182" s="142"/>
      <c r="P1182" s="140"/>
    </row>
    <row r="1183" spans="1:16">
      <c r="A1183" s="138"/>
      <c r="B1183" s="142"/>
      <c r="C1183" s="172" t="s">
        <v>1974</v>
      </c>
      <c r="D1183" s="166" t="s">
        <v>26</v>
      </c>
      <c r="E1183" s="166" t="s">
        <v>1975</v>
      </c>
      <c r="F1183" s="195" t="s">
        <v>2245</v>
      </c>
      <c r="G1183" s="195" t="s">
        <v>2245</v>
      </c>
      <c r="H1183" s="195" t="s">
        <v>2245</v>
      </c>
      <c r="I1183" s="195" t="s">
        <v>2245</v>
      </c>
      <c r="J1183" s="168">
        <v>0.9</v>
      </c>
      <c r="K1183" s="169" t="str">
        <f>IFERROR(SUMIFS(#REF!,#REF!,$I1183,#REF!,$R$2)/SUMIFS(#REF!,#REF!,$I1183,#REF!,$R$2),"-")</f>
        <v>-</v>
      </c>
      <c r="L1183" s="169" t="str">
        <f>IFERROR(SUMIFS(#REF!,#REF!,$I1183,#REF!,$R$7)/SUMIFS(#REF!,#REF!,$I1183,#REF!,$R$7),"-")</f>
        <v>-</v>
      </c>
      <c r="M1183" s="170" t="str">
        <f>IFERROR(SUMIFS(#REF!,#REF!,$I1183,#REF!,$R$3)/SUMIFS(#REF!,#REF!,$I1183,#REF!,$R$3),"-")</f>
        <v>-</v>
      </c>
      <c r="N1183" s="170" t="str">
        <f>IFERROR(SUMIFS(#REF!,#REF!,$I1183,#REF!,"&lt;="&amp;$R$2,#REF!,"&gt;="&amp;$S$2)/SUMIFS(#REF!,#REF!,$I1183,#REF!,"&lt;="&amp;$R$2,#REF!,"&gt;="&amp;$S$2),"-")</f>
        <v>-</v>
      </c>
      <c r="O1183" s="142"/>
      <c r="P1183" s="140"/>
    </row>
    <row r="1184" spans="1:16">
      <c r="A1184" s="138"/>
      <c r="B1184" s="142"/>
      <c r="C1184" s="172" t="s">
        <v>1974</v>
      </c>
      <c r="D1184" s="166" t="s">
        <v>26</v>
      </c>
      <c r="E1184" s="166" t="s">
        <v>1975</v>
      </c>
      <c r="F1184" s="195" t="s">
        <v>2247</v>
      </c>
      <c r="G1184" s="195" t="s">
        <v>2247</v>
      </c>
      <c r="H1184" s="195" t="s">
        <v>2247</v>
      </c>
      <c r="I1184" s="195" t="s">
        <v>2247</v>
      </c>
      <c r="J1184" s="168">
        <v>0.9</v>
      </c>
      <c r="K1184" s="169" t="str">
        <f>IFERROR(SUMIFS(#REF!,#REF!,$I1184,#REF!,$R$2)/SUMIFS(#REF!,#REF!,$I1184,#REF!,$R$2),"-")</f>
        <v>-</v>
      </c>
      <c r="L1184" s="169" t="str">
        <f>IFERROR(SUMIFS(#REF!,#REF!,$I1184,#REF!,$R$7)/SUMIFS(#REF!,#REF!,$I1184,#REF!,$R$7),"-")</f>
        <v>-</v>
      </c>
      <c r="M1184" s="170" t="str">
        <f>IFERROR(SUMIFS(#REF!,#REF!,$I1184,#REF!,$R$3)/SUMIFS(#REF!,#REF!,$I1184,#REF!,$R$3),"-")</f>
        <v>-</v>
      </c>
      <c r="N1184" s="170" t="str">
        <f>IFERROR(SUMIFS(#REF!,#REF!,$I1184,#REF!,"&lt;="&amp;$R$2,#REF!,"&gt;="&amp;$S$2)/SUMIFS(#REF!,#REF!,$I1184,#REF!,"&lt;="&amp;$R$2,#REF!,"&gt;="&amp;$S$2),"-")</f>
        <v>-</v>
      </c>
      <c r="O1184" s="142"/>
      <c r="P1184" s="140"/>
    </row>
    <row r="1185" spans="1:16">
      <c r="A1185" s="138"/>
      <c r="B1185" s="142"/>
      <c r="C1185" s="172" t="s">
        <v>1974</v>
      </c>
      <c r="D1185" s="166" t="s">
        <v>26</v>
      </c>
      <c r="E1185" s="166" t="s">
        <v>1975</v>
      </c>
      <c r="F1185" s="195" t="s">
        <v>2249</v>
      </c>
      <c r="G1185" s="195" t="s">
        <v>2249</v>
      </c>
      <c r="H1185" s="195" t="s">
        <v>2249</v>
      </c>
      <c r="I1185" s="195" t="s">
        <v>2249</v>
      </c>
      <c r="J1185" s="168">
        <v>0.9</v>
      </c>
      <c r="K1185" s="169" t="str">
        <f>IFERROR(SUMIFS(#REF!,#REF!,$I1185,#REF!,$R$2)/SUMIFS(#REF!,#REF!,$I1185,#REF!,$R$2),"-")</f>
        <v>-</v>
      </c>
      <c r="L1185" s="169" t="str">
        <f>IFERROR(SUMIFS(#REF!,#REF!,$I1185,#REF!,$R$7)/SUMIFS(#REF!,#REF!,$I1185,#REF!,$R$7),"-")</f>
        <v>-</v>
      </c>
      <c r="M1185" s="170" t="str">
        <f>IFERROR(SUMIFS(#REF!,#REF!,$I1185,#REF!,$R$3)/SUMIFS(#REF!,#REF!,$I1185,#REF!,$R$3),"-")</f>
        <v>-</v>
      </c>
      <c r="N1185" s="170" t="str">
        <f>IFERROR(SUMIFS(#REF!,#REF!,$I1185,#REF!,"&lt;="&amp;$R$2,#REF!,"&gt;="&amp;$S$2)/SUMIFS(#REF!,#REF!,$I1185,#REF!,"&lt;="&amp;$R$2,#REF!,"&gt;="&amp;$S$2),"-")</f>
        <v>-</v>
      </c>
      <c r="O1185" s="142"/>
      <c r="P1185" s="140"/>
    </row>
    <row r="1186" spans="1:16">
      <c r="A1186" s="138"/>
      <c r="B1186" s="142"/>
      <c r="C1186" s="172" t="s">
        <v>1974</v>
      </c>
      <c r="D1186" s="166" t="s">
        <v>26</v>
      </c>
      <c r="E1186" s="166" t="s">
        <v>1975</v>
      </c>
      <c r="F1186" s="195" t="s">
        <v>2251</v>
      </c>
      <c r="G1186" s="195" t="s">
        <v>2251</v>
      </c>
      <c r="H1186" s="195" t="s">
        <v>2251</v>
      </c>
      <c r="I1186" s="195" t="s">
        <v>2251</v>
      </c>
      <c r="J1186" s="168">
        <v>0.9</v>
      </c>
      <c r="K1186" s="169" t="str">
        <f>IFERROR(SUMIFS(#REF!,#REF!,$I1186,#REF!,$R$2)/SUMIFS(#REF!,#REF!,$I1186,#REF!,$R$2),"-")</f>
        <v>-</v>
      </c>
      <c r="L1186" s="169" t="str">
        <f>IFERROR(SUMIFS(#REF!,#REF!,$I1186,#REF!,$R$7)/SUMIFS(#REF!,#REF!,$I1186,#REF!,$R$7),"-")</f>
        <v>-</v>
      </c>
      <c r="M1186" s="170" t="str">
        <f>IFERROR(SUMIFS(#REF!,#REF!,$I1186,#REF!,$R$3)/SUMIFS(#REF!,#REF!,$I1186,#REF!,$R$3),"-")</f>
        <v>-</v>
      </c>
      <c r="N1186" s="170" t="str">
        <f>IFERROR(SUMIFS(#REF!,#REF!,$I1186,#REF!,"&lt;="&amp;$R$2,#REF!,"&gt;="&amp;$S$2)/SUMIFS(#REF!,#REF!,$I1186,#REF!,"&lt;="&amp;$R$2,#REF!,"&gt;="&amp;$S$2),"-")</f>
        <v>-</v>
      </c>
      <c r="O1186" s="142"/>
      <c r="P1186" s="140"/>
    </row>
    <row r="1187" spans="1:16">
      <c r="A1187" s="138"/>
      <c r="B1187" s="142"/>
      <c r="C1187" s="172" t="s">
        <v>1974</v>
      </c>
      <c r="D1187" s="166" t="s">
        <v>26</v>
      </c>
      <c r="E1187" s="166" t="s">
        <v>1975</v>
      </c>
      <c r="F1187" s="195" t="s">
        <v>2253</v>
      </c>
      <c r="G1187" s="195" t="s">
        <v>2253</v>
      </c>
      <c r="H1187" s="195" t="s">
        <v>2253</v>
      </c>
      <c r="I1187" s="195" t="s">
        <v>2253</v>
      </c>
      <c r="J1187" s="168">
        <v>0.9</v>
      </c>
      <c r="K1187" s="169" t="str">
        <f>IFERROR(SUMIFS(#REF!,#REF!,$I1187,#REF!,$R$2)/SUMIFS(#REF!,#REF!,$I1187,#REF!,$R$2),"-")</f>
        <v>-</v>
      </c>
      <c r="L1187" s="169" t="str">
        <f>IFERROR(SUMIFS(#REF!,#REF!,$I1187,#REF!,$R$7)/SUMIFS(#REF!,#REF!,$I1187,#REF!,$R$7),"-")</f>
        <v>-</v>
      </c>
      <c r="M1187" s="170" t="str">
        <f>IFERROR(SUMIFS(#REF!,#REF!,$I1187,#REF!,$R$3)/SUMIFS(#REF!,#REF!,$I1187,#REF!,$R$3),"-")</f>
        <v>-</v>
      </c>
      <c r="N1187" s="170" t="str">
        <f>IFERROR(SUMIFS(#REF!,#REF!,$I1187,#REF!,"&lt;="&amp;$R$2,#REF!,"&gt;="&amp;$S$2)/SUMIFS(#REF!,#REF!,$I1187,#REF!,"&lt;="&amp;$R$2,#REF!,"&gt;="&amp;$S$2),"-")</f>
        <v>-</v>
      </c>
      <c r="O1187" s="142"/>
      <c r="P1187" s="140"/>
    </row>
    <row r="1188" spans="1:16">
      <c r="A1188" s="138"/>
      <c r="B1188" s="142"/>
      <c r="C1188" s="172" t="s">
        <v>1974</v>
      </c>
      <c r="D1188" s="166" t="s">
        <v>26</v>
      </c>
      <c r="E1188" s="166" t="s">
        <v>1975</v>
      </c>
      <c r="F1188" s="195" t="s">
        <v>2255</v>
      </c>
      <c r="G1188" s="195" t="s">
        <v>2255</v>
      </c>
      <c r="H1188" s="195" t="s">
        <v>2255</v>
      </c>
      <c r="I1188" s="195" t="s">
        <v>2255</v>
      </c>
      <c r="J1188" s="168">
        <v>0.9</v>
      </c>
      <c r="K1188" s="169" t="str">
        <f>IFERROR(SUMIFS(#REF!,#REF!,$I1188,#REF!,$R$2)/SUMIFS(#REF!,#REF!,$I1188,#REF!,$R$2),"-")</f>
        <v>-</v>
      </c>
      <c r="L1188" s="169" t="str">
        <f>IFERROR(SUMIFS(#REF!,#REF!,$I1188,#REF!,$R$7)/SUMIFS(#REF!,#REF!,$I1188,#REF!,$R$7),"-")</f>
        <v>-</v>
      </c>
      <c r="M1188" s="170" t="str">
        <f>IFERROR(SUMIFS(#REF!,#REF!,$I1188,#REF!,$R$3)/SUMIFS(#REF!,#REF!,$I1188,#REF!,$R$3),"-")</f>
        <v>-</v>
      </c>
      <c r="N1188" s="170" t="str">
        <f>IFERROR(SUMIFS(#REF!,#REF!,$I1188,#REF!,"&lt;="&amp;$R$2,#REF!,"&gt;="&amp;$S$2)/SUMIFS(#REF!,#REF!,$I1188,#REF!,"&lt;="&amp;$R$2,#REF!,"&gt;="&amp;$S$2),"-")</f>
        <v>-</v>
      </c>
      <c r="O1188" s="142"/>
      <c r="P1188" s="140"/>
    </row>
    <row r="1189" spans="1:16">
      <c r="A1189" s="138"/>
      <c r="B1189" s="142"/>
      <c r="C1189" s="172" t="s">
        <v>1974</v>
      </c>
      <c r="D1189" s="166" t="s">
        <v>26</v>
      </c>
      <c r="E1189" s="166" t="s">
        <v>1975</v>
      </c>
      <c r="F1189" s="195" t="s">
        <v>2257</v>
      </c>
      <c r="G1189" s="195" t="s">
        <v>2257</v>
      </c>
      <c r="H1189" s="195" t="s">
        <v>2257</v>
      </c>
      <c r="I1189" s="195" t="s">
        <v>2257</v>
      </c>
      <c r="J1189" s="168">
        <v>0.9</v>
      </c>
      <c r="K1189" s="169" t="str">
        <f>IFERROR(SUMIFS(#REF!,#REF!,$I1189,#REF!,$R$2)/SUMIFS(#REF!,#REF!,$I1189,#REF!,$R$2),"-")</f>
        <v>-</v>
      </c>
      <c r="L1189" s="169" t="str">
        <f>IFERROR(SUMIFS(#REF!,#REF!,$I1189,#REF!,$R$7)/SUMIFS(#REF!,#REF!,$I1189,#REF!,$R$7),"-")</f>
        <v>-</v>
      </c>
      <c r="M1189" s="170" t="str">
        <f>IFERROR(SUMIFS(#REF!,#REF!,$I1189,#REF!,$R$3)/SUMIFS(#REF!,#REF!,$I1189,#REF!,$R$3),"-")</f>
        <v>-</v>
      </c>
      <c r="N1189" s="170" t="str">
        <f>IFERROR(SUMIFS(#REF!,#REF!,$I1189,#REF!,"&lt;="&amp;$R$2,#REF!,"&gt;="&amp;$S$2)/SUMIFS(#REF!,#REF!,$I1189,#REF!,"&lt;="&amp;$R$2,#REF!,"&gt;="&amp;$S$2),"-")</f>
        <v>-</v>
      </c>
      <c r="O1189" s="142"/>
      <c r="P1189" s="140"/>
    </row>
    <row r="1190" spans="1:16">
      <c r="A1190" s="138"/>
      <c r="B1190" s="142"/>
      <c r="C1190" s="172" t="s">
        <v>1974</v>
      </c>
      <c r="D1190" s="166" t="s">
        <v>26</v>
      </c>
      <c r="E1190" s="166" t="s">
        <v>1975</v>
      </c>
      <c r="F1190" s="195" t="s">
        <v>2259</v>
      </c>
      <c r="G1190" s="195" t="s">
        <v>2259</v>
      </c>
      <c r="H1190" s="195" t="s">
        <v>2259</v>
      </c>
      <c r="I1190" s="195" t="s">
        <v>2259</v>
      </c>
      <c r="J1190" s="168">
        <v>0.9</v>
      </c>
      <c r="K1190" s="169" t="str">
        <f>IFERROR(SUMIFS(#REF!,#REF!,$I1190,#REF!,$R$2)/SUMIFS(#REF!,#REF!,$I1190,#REF!,$R$2),"-")</f>
        <v>-</v>
      </c>
      <c r="L1190" s="169" t="str">
        <f>IFERROR(SUMIFS(#REF!,#REF!,$I1190,#REF!,$R$7)/SUMIFS(#REF!,#REF!,$I1190,#REF!,$R$7),"-")</f>
        <v>-</v>
      </c>
      <c r="M1190" s="170" t="str">
        <f>IFERROR(SUMIFS(#REF!,#REF!,$I1190,#REF!,$R$3)/SUMIFS(#REF!,#REF!,$I1190,#REF!,$R$3),"-")</f>
        <v>-</v>
      </c>
      <c r="N1190" s="170" t="str">
        <f>IFERROR(SUMIFS(#REF!,#REF!,$I1190,#REF!,"&lt;="&amp;$R$2,#REF!,"&gt;="&amp;$S$2)/SUMIFS(#REF!,#REF!,$I1190,#REF!,"&lt;="&amp;$R$2,#REF!,"&gt;="&amp;$S$2),"-")</f>
        <v>-</v>
      </c>
      <c r="O1190" s="142"/>
      <c r="P1190" s="140"/>
    </row>
    <row r="1191" spans="1:16">
      <c r="A1191" s="138"/>
      <c r="B1191" s="142"/>
      <c r="C1191" s="172" t="s">
        <v>1974</v>
      </c>
      <c r="D1191" s="166" t="s">
        <v>26</v>
      </c>
      <c r="E1191" s="166" t="s">
        <v>1975</v>
      </c>
      <c r="F1191" s="195" t="s">
        <v>2261</v>
      </c>
      <c r="G1191" s="195" t="s">
        <v>2261</v>
      </c>
      <c r="H1191" s="195" t="s">
        <v>2261</v>
      </c>
      <c r="I1191" s="195" t="s">
        <v>2261</v>
      </c>
      <c r="J1191" s="168">
        <v>0.9</v>
      </c>
      <c r="K1191" s="169" t="str">
        <f>IFERROR(SUMIFS(#REF!,#REF!,$I1191,#REF!,$R$2)/SUMIFS(#REF!,#REF!,$I1191,#REF!,$R$2),"-")</f>
        <v>-</v>
      </c>
      <c r="L1191" s="169" t="str">
        <f>IFERROR(SUMIFS(#REF!,#REF!,$I1191,#REF!,$R$7)/SUMIFS(#REF!,#REF!,$I1191,#REF!,$R$7),"-")</f>
        <v>-</v>
      </c>
      <c r="M1191" s="170" t="str">
        <f>IFERROR(SUMIFS(#REF!,#REF!,$I1191,#REF!,$R$3)/SUMIFS(#REF!,#REF!,$I1191,#REF!,$R$3),"-")</f>
        <v>-</v>
      </c>
      <c r="N1191" s="170" t="str">
        <f>IFERROR(SUMIFS(#REF!,#REF!,$I1191,#REF!,"&lt;="&amp;$R$2,#REF!,"&gt;="&amp;$S$2)/SUMIFS(#REF!,#REF!,$I1191,#REF!,"&lt;="&amp;$R$2,#REF!,"&gt;="&amp;$S$2),"-")</f>
        <v>-</v>
      </c>
      <c r="O1191" s="142"/>
      <c r="P1191" s="140"/>
    </row>
    <row r="1192" spans="1:16">
      <c r="A1192" s="138"/>
      <c r="B1192" s="142"/>
      <c r="C1192" s="172" t="s">
        <v>1974</v>
      </c>
      <c r="D1192" s="166" t="s">
        <v>26</v>
      </c>
      <c r="E1192" s="166" t="s">
        <v>1975</v>
      </c>
      <c r="F1192" s="195" t="s">
        <v>2263</v>
      </c>
      <c r="G1192" s="195" t="s">
        <v>2263</v>
      </c>
      <c r="H1192" s="195" t="s">
        <v>2263</v>
      </c>
      <c r="I1192" s="195" t="s">
        <v>2263</v>
      </c>
      <c r="J1192" s="168">
        <v>0.9</v>
      </c>
      <c r="K1192" s="169" t="str">
        <f>IFERROR(SUMIFS(#REF!,#REF!,$I1192,#REF!,$R$2)/SUMIFS(#REF!,#REF!,$I1192,#REF!,$R$2),"-")</f>
        <v>-</v>
      </c>
      <c r="L1192" s="169" t="str">
        <f>IFERROR(SUMIFS(#REF!,#REF!,$I1192,#REF!,$R$7)/SUMIFS(#REF!,#REF!,$I1192,#REF!,$R$7),"-")</f>
        <v>-</v>
      </c>
      <c r="M1192" s="170" t="str">
        <f>IFERROR(SUMIFS(#REF!,#REF!,$I1192,#REF!,$R$3)/SUMIFS(#REF!,#REF!,$I1192,#REF!,$R$3),"-")</f>
        <v>-</v>
      </c>
      <c r="N1192" s="170" t="str">
        <f>IFERROR(SUMIFS(#REF!,#REF!,$I1192,#REF!,"&lt;="&amp;$R$2,#REF!,"&gt;="&amp;$S$2)/SUMIFS(#REF!,#REF!,$I1192,#REF!,"&lt;="&amp;$R$2,#REF!,"&gt;="&amp;$S$2),"-")</f>
        <v>-</v>
      </c>
      <c r="O1192" s="142"/>
      <c r="P1192" s="140"/>
    </row>
    <row r="1193" spans="1:16">
      <c r="A1193" s="138"/>
      <c r="B1193" s="142"/>
      <c r="C1193" s="172" t="s">
        <v>1974</v>
      </c>
      <c r="D1193" s="166" t="s">
        <v>26</v>
      </c>
      <c r="E1193" s="166" t="s">
        <v>1975</v>
      </c>
      <c r="F1193" s="195" t="s">
        <v>2265</v>
      </c>
      <c r="G1193" s="195" t="s">
        <v>2265</v>
      </c>
      <c r="H1193" s="195" t="s">
        <v>2265</v>
      </c>
      <c r="I1193" s="195" t="s">
        <v>2265</v>
      </c>
      <c r="J1193" s="168">
        <v>0.9</v>
      </c>
      <c r="K1193" s="169" t="str">
        <f>IFERROR(SUMIFS(#REF!,#REF!,$I1193,#REF!,$R$2)/SUMIFS(#REF!,#REF!,$I1193,#REF!,$R$2),"-")</f>
        <v>-</v>
      </c>
      <c r="L1193" s="169" t="str">
        <f>IFERROR(SUMIFS(#REF!,#REF!,$I1193,#REF!,$R$7)/SUMIFS(#REF!,#REF!,$I1193,#REF!,$R$7),"-")</f>
        <v>-</v>
      </c>
      <c r="M1193" s="170" t="str">
        <f>IFERROR(SUMIFS(#REF!,#REF!,$I1193,#REF!,$R$3)/SUMIFS(#REF!,#REF!,$I1193,#REF!,$R$3),"-")</f>
        <v>-</v>
      </c>
      <c r="N1193" s="170" t="str">
        <f>IFERROR(SUMIFS(#REF!,#REF!,$I1193,#REF!,"&lt;="&amp;$R$2,#REF!,"&gt;="&amp;$S$2)/SUMIFS(#REF!,#REF!,$I1193,#REF!,"&lt;="&amp;$R$2,#REF!,"&gt;="&amp;$S$2),"-")</f>
        <v>-</v>
      </c>
      <c r="O1193" s="142"/>
      <c r="P1193" s="140"/>
    </row>
    <row r="1194" spans="1:16">
      <c r="A1194" s="138"/>
      <c r="B1194" s="142"/>
      <c r="C1194" s="172" t="s">
        <v>1974</v>
      </c>
      <c r="D1194" s="166" t="s">
        <v>26</v>
      </c>
      <c r="E1194" s="166" t="s">
        <v>1975</v>
      </c>
      <c r="F1194" s="195" t="s">
        <v>2267</v>
      </c>
      <c r="G1194" s="195" t="s">
        <v>2267</v>
      </c>
      <c r="H1194" s="195" t="s">
        <v>2267</v>
      </c>
      <c r="I1194" s="195" t="s">
        <v>2267</v>
      </c>
      <c r="J1194" s="168">
        <v>0.9</v>
      </c>
      <c r="K1194" s="169" t="str">
        <f>IFERROR(SUMIFS(#REF!,#REF!,$I1194,#REF!,$R$2)/SUMIFS(#REF!,#REF!,$I1194,#REF!,$R$2),"-")</f>
        <v>-</v>
      </c>
      <c r="L1194" s="169" t="str">
        <f>IFERROR(SUMIFS(#REF!,#REF!,$I1194,#REF!,$R$7)/SUMIFS(#REF!,#REF!,$I1194,#REF!,$R$7),"-")</f>
        <v>-</v>
      </c>
      <c r="M1194" s="170" t="str">
        <f>IFERROR(SUMIFS(#REF!,#REF!,$I1194,#REF!,$R$3)/SUMIFS(#REF!,#REF!,$I1194,#REF!,$R$3),"-")</f>
        <v>-</v>
      </c>
      <c r="N1194" s="170" t="str">
        <f>IFERROR(SUMIFS(#REF!,#REF!,$I1194,#REF!,"&lt;="&amp;$R$2,#REF!,"&gt;="&amp;$S$2)/SUMIFS(#REF!,#REF!,$I1194,#REF!,"&lt;="&amp;$R$2,#REF!,"&gt;="&amp;$S$2),"-")</f>
        <v>-</v>
      </c>
      <c r="O1194" s="142"/>
      <c r="P1194" s="140"/>
    </row>
    <row r="1195" spans="1:16">
      <c r="A1195" s="138"/>
      <c r="B1195" s="142"/>
      <c r="C1195" s="172" t="s">
        <v>1974</v>
      </c>
      <c r="D1195" s="166" t="s">
        <v>26</v>
      </c>
      <c r="E1195" s="166" t="s">
        <v>1975</v>
      </c>
      <c r="F1195" s="195" t="s">
        <v>2269</v>
      </c>
      <c r="G1195" s="195" t="s">
        <v>2269</v>
      </c>
      <c r="H1195" s="195" t="s">
        <v>2269</v>
      </c>
      <c r="I1195" s="195" t="s">
        <v>2269</v>
      </c>
      <c r="J1195" s="168">
        <v>0.9</v>
      </c>
      <c r="K1195" s="169" t="str">
        <f>IFERROR(SUMIFS(#REF!,#REF!,$I1195,#REF!,$R$2)/SUMIFS(#REF!,#REF!,$I1195,#REF!,$R$2),"-")</f>
        <v>-</v>
      </c>
      <c r="L1195" s="169" t="str">
        <f>IFERROR(SUMIFS(#REF!,#REF!,$I1195,#REF!,$R$7)/SUMIFS(#REF!,#REF!,$I1195,#REF!,$R$7),"-")</f>
        <v>-</v>
      </c>
      <c r="M1195" s="170" t="str">
        <f>IFERROR(SUMIFS(#REF!,#REF!,$I1195,#REF!,$R$3)/SUMIFS(#REF!,#REF!,$I1195,#REF!,$R$3),"-")</f>
        <v>-</v>
      </c>
      <c r="N1195" s="170" t="str">
        <f>IFERROR(SUMIFS(#REF!,#REF!,$I1195,#REF!,"&lt;="&amp;$R$2,#REF!,"&gt;="&amp;$S$2)/SUMIFS(#REF!,#REF!,$I1195,#REF!,"&lt;="&amp;$R$2,#REF!,"&gt;="&amp;$S$2),"-")</f>
        <v>-</v>
      </c>
      <c r="O1195" s="142"/>
      <c r="P1195" s="140"/>
    </row>
    <row r="1196" spans="1:16">
      <c r="A1196" s="138"/>
      <c r="B1196" s="142"/>
      <c r="C1196" s="172" t="s">
        <v>1974</v>
      </c>
      <c r="D1196" s="166" t="s">
        <v>26</v>
      </c>
      <c r="E1196" s="166" t="s">
        <v>1975</v>
      </c>
      <c r="F1196" s="195" t="s">
        <v>2271</v>
      </c>
      <c r="G1196" s="195" t="s">
        <v>2271</v>
      </c>
      <c r="H1196" s="195" t="s">
        <v>2271</v>
      </c>
      <c r="I1196" s="195" t="s">
        <v>2271</v>
      </c>
      <c r="J1196" s="168">
        <v>0.9</v>
      </c>
      <c r="K1196" s="169" t="str">
        <f>IFERROR(SUMIFS(#REF!,#REF!,$I1196,#REF!,$R$2)/SUMIFS(#REF!,#REF!,$I1196,#REF!,$R$2),"-")</f>
        <v>-</v>
      </c>
      <c r="L1196" s="169" t="str">
        <f>IFERROR(SUMIFS(#REF!,#REF!,$I1196,#REF!,$R$7)/SUMIFS(#REF!,#REF!,$I1196,#REF!,$R$7),"-")</f>
        <v>-</v>
      </c>
      <c r="M1196" s="170" t="str">
        <f>IFERROR(SUMIFS(#REF!,#REF!,$I1196,#REF!,$R$3)/SUMIFS(#REF!,#REF!,$I1196,#REF!,$R$3),"-")</f>
        <v>-</v>
      </c>
      <c r="N1196" s="170" t="str">
        <f>IFERROR(SUMIFS(#REF!,#REF!,$I1196,#REF!,"&lt;="&amp;$R$2,#REF!,"&gt;="&amp;$S$2)/SUMIFS(#REF!,#REF!,$I1196,#REF!,"&lt;="&amp;$R$2,#REF!,"&gt;="&amp;$S$2),"-")</f>
        <v>-</v>
      </c>
      <c r="O1196" s="142"/>
      <c r="P1196" s="140"/>
    </row>
    <row r="1197" spans="1:16">
      <c r="A1197" s="138"/>
      <c r="B1197" s="142"/>
      <c r="C1197" s="172" t="s">
        <v>1974</v>
      </c>
      <c r="D1197" s="166" t="s">
        <v>26</v>
      </c>
      <c r="E1197" s="166" t="s">
        <v>1975</v>
      </c>
      <c r="F1197" s="195" t="s">
        <v>2273</v>
      </c>
      <c r="G1197" s="195" t="s">
        <v>2273</v>
      </c>
      <c r="H1197" s="195" t="s">
        <v>2273</v>
      </c>
      <c r="I1197" s="195" t="s">
        <v>2273</v>
      </c>
      <c r="J1197" s="168">
        <v>0.9</v>
      </c>
      <c r="K1197" s="169" t="str">
        <f>IFERROR(SUMIFS(#REF!,#REF!,$I1197,#REF!,$R$2)/SUMIFS(#REF!,#REF!,$I1197,#REF!,$R$2),"-")</f>
        <v>-</v>
      </c>
      <c r="L1197" s="169" t="str">
        <f>IFERROR(SUMIFS(#REF!,#REF!,$I1197,#REF!,$R$7)/SUMIFS(#REF!,#REF!,$I1197,#REF!,$R$7),"-")</f>
        <v>-</v>
      </c>
      <c r="M1197" s="170" t="str">
        <f>IFERROR(SUMIFS(#REF!,#REF!,$I1197,#REF!,$R$3)/SUMIFS(#REF!,#REF!,$I1197,#REF!,$R$3),"-")</f>
        <v>-</v>
      </c>
      <c r="N1197" s="170" t="str">
        <f>IFERROR(SUMIFS(#REF!,#REF!,$I1197,#REF!,"&lt;="&amp;$R$2,#REF!,"&gt;="&amp;$S$2)/SUMIFS(#REF!,#REF!,$I1197,#REF!,"&lt;="&amp;$R$2,#REF!,"&gt;="&amp;$S$2),"-")</f>
        <v>-</v>
      </c>
      <c r="O1197" s="142"/>
      <c r="P1197" s="140"/>
    </row>
    <row r="1198" spans="1:16">
      <c r="A1198" s="138"/>
      <c r="B1198" s="142"/>
      <c r="C1198" s="172" t="s">
        <v>1974</v>
      </c>
      <c r="D1198" s="166" t="s">
        <v>26</v>
      </c>
      <c r="E1198" s="166" t="s">
        <v>1975</v>
      </c>
      <c r="F1198" s="195" t="s">
        <v>2275</v>
      </c>
      <c r="G1198" s="195" t="s">
        <v>2275</v>
      </c>
      <c r="H1198" s="195" t="s">
        <v>2275</v>
      </c>
      <c r="I1198" s="195" t="s">
        <v>2275</v>
      </c>
      <c r="J1198" s="168">
        <v>0.9</v>
      </c>
      <c r="K1198" s="169" t="str">
        <f>IFERROR(SUMIFS(#REF!,#REF!,$I1198,#REF!,$R$2)/SUMIFS(#REF!,#REF!,$I1198,#REF!,$R$2),"-")</f>
        <v>-</v>
      </c>
      <c r="L1198" s="169" t="str">
        <f>IFERROR(SUMIFS(#REF!,#REF!,$I1198,#REF!,$R$7)/SUMIFS(#REF!,#REF!,$I1198,#REF!,$R$7),"-")</f>
        <v>-</v>
      </c>
      <c r="M1198" s="170" t="str">
        <f>IFERROR(SUMIFS(#REF!,#REF!,$I1198,#REF!,$R$3)/SUMIFS(#REF!,#REF!,$I1198,#REF!,$R$3),"-")</f>
        <v>-</v>
      </c>
      <c r="N1198" s="170" t="str">
        <f>IFERROR(SUMIFS(#REF!,#REF!,$I1198,#REF!,"&lt;="&amp;$R$2,#REF!,"&gt;="&amp;$S$2)/SUMIFS(#REF!,#REF!,$I1198,#REF!,"&lt;="&amp;$R$2,#REF!,"&gt;="&amp;$S$2),"-")</f>
        <v>-</v>
      </c>
      <c r="O1198" s="142"/>
      <c r="P1198" s="140"/>
    </row>
    <row r="1199" spans="1:16">
      <c r="A1199" s="138"/>
      <c r="B1199" s="142"/>
      <c r="C1199" s="172" t="s">
        <v>1974</v>
      </c>
      <c r="D1199" s="166" t="s">
        <v>26</v>
      </c>
      <c r="E1199" s="166" t="s">
        <v>1975</v>
      </c>
      <c r="F1199" s="195" t="s">
        <v>2277</v>
      </c>
      <c r="G1199" s="195" t="s">
        <v>2277</v>
      </c>
      <c r="H1199" s="195" t="s">
        <v>2277</v>
      </c>
      <c r="I1199" s="195" t="s">
        <v>2277</v>
      </c>
      <c r="J1199" s="168">
        <v>0.9</v>
      </c>
      <c r="K1199" s="169" t="str">
        <f>IFERROR(SUMIFS(#REF!,#REF!,$I1199,#REF!,$R$2)/SUMIFS(#REF!,#REF!,$I1199,#REF!,$R$2),"-")</f>
        <v>-</v>
      </c>
      <c r="L1199" s="169" t="str">
        <f>IFERROR(SUMIFS(#REF!,#REF!,$I1199,#REF!,$R$7)/SUMIFS(#REF!,#REF!,$I1199,#REF!,$R$7),"-")</f>
        <v>-</v>
      </c>
      <c r="M1199" s="170" t="str">
        <f>IFERROR(SUMIFS(#REF!,#REF!,$I1199,#REF!,$R$3)/SUMIFS(#REF!,#REF!,$I1199,#REF!,$R$3),"-")</f>
        <v>-</v>
      </c>
      <c r="N1199" s="170" t="str">
        <f>IFERROR(SUMIFS(#REF!,#REF!,$I1199,#REF!,"&lt;="&amp;$R$2,#REF!,"&gt;="&amp;$S$2)/SUMIFS(#REF!,#REF!,$I1199,#REF!,"&lt;="&amp;$R$2,#REF!,"&gt;="&amp;$S$2),"-")</f>
        <v>-</v>
      </c>
      <c r="O1199" s="142"/>
      <c r="P1199" s="140"/>
    </row>
    <row r="1200" spans="1:16">
      <c r="A1200" s="138"/>
      <c r="B1200" s="142"/>
      <c r="C1200" s="172" t="s">
        <v>1974</v>
      </c>
      <c r="D1200" s="166" t="s">
        <v>26</v>
      </c>
      <c r="E1200" s="166" t="s">
        <v>1975</v>
      </c>
      <c r="F1200" s="195" t="s">
        <v>2279</v>
      </c>
      <c r="G1200" s="195" t="s">
        <v>2279</v>
      </c>
      <c r="H1200" s="195" t="s">
        <v>2279</v>
      </c>
      <c r="I1200" s="195" t="s">
        <v>2279</v>
      </c>
      <c r="J1200" s="168">
        <v>0.9</v>
      </c>
      <c r="K1200" s="169" t="str">
        <f>IFERROR(SUMIFS(#REF!,#REF!,$I1200,#REF!,$R$2)/SUMIFS(#REF!,#REF!,$I1200,#REF!,$R$2),"-")</f>
        <v>-</v>
      </c>
      <c r="L1200" s="169" t="str">
        <f>IFERROR(SUMIFS(#REF!,#REF!,$I1200,#REF!,$R$7)/SUMIFS(#REF!,#REF!,$I1200,#REF!,$R$7),"-")</f>
        <v>-</v>
      </c>
      <c r="M1200" s="170" t="str">
        <f>IFERROR(SUMIFS(#REF!,#REF!,$I1200,#REF!,$R$3)/SUMIFS(#REF!,#REF!,$I1200,#REF!,$R$3),"-")</f>
        <v>-</v>
      </c>
      <c r="N1200" s="170" t="str">
        <f>IFERROR(SUMIFS(#REF!,#REF!,$I1200,#REF!,"&lt;="&amp;$R$2,#REF!,"&gt;="&amp;$S$2)/SUMIFS(#REF!,#REF!,$I1200,#REF!,"&lt;="&amp;$R$2,#REF!,"&gt;="&amp;$S$2),"-")</f>
        <v>-</v>
      </c>
      <c r="O1200" s="142"/>
      <c r="P1200" s="140"/>
    </row>
    <row r="1201" spans="1:16">
      <c r="A1201" s="138"/>
      <c r="B1201" s="142"/>
      <c r="C1201" s="172" t="s">
        <v>1974</v>
      </c>
      <c r="D1201" s="166" t="s">
        <v>26</v>
      </c>
      <c r="E1201" s="166" t="s">
        <v>1975</v>
      </c>
      <c r="F1201" s="195" t="s">
        <v>2281</v>
      </c>
      <c r="G1201" s="195" t="s">
        <v>2281</v>
      </c>
      <c r="H1201" s="195" t="s">
        <v>2281</v>
      </c>
      <c r="I1201" s="195" t="s">
        <v>2281</v>
      </c>
      <c r="J1201" s="168">
        <v>0.9</v>
      </c>
      <c r="K1201" s="169" t="str">
        <f>IFERROR(SUMIFS(#REF!,#REF!,$I1201,#REF!,$R$2)/SUMIFS(#REF!,#REF!,$I1201,#REF!,$R$2),"-")</f>
        <v>-</v>
      </c>
      <c r="L1201" s="169" t="str">
        <f>IFERROR(SUMIFS(#REF!,#REF!,$I1201,#REF!,$R$7)/SUMIFS(#REF!,#REF!,$I1201,#REF!,$R$7),"-")</f>
        <v>-</v>
      </c>
      <c r="M1201" s="170" t="str">
        <f>IFERROR(SUMIFS(#REF!,#REF!,$I1201,#REF!,$R$3)/SUMIFS(#REF!,#REF!,$I1201,#REF!,$R$3),"-")</f>
        <v>-</v>
      </c>
      <c r="N1201" s="170" t="str">
        <f>IFERROR(SUMIFS(#REF!,#REF!,$I1201,#REF!,"&lt;="&amp;$R$2,#REF!,"&gt;="&amp;$S$2)/SUMIFS(#REF!,#REF!,$I1201,#REF!,"&lt;="&amp;$R$2,#REF!,"&gt;="&amp;$S$2),"-")</f>
        <v>-</v>
      </c>
      <c r="O1201" s="142"/>
      <c r="P1201" s="140"/>
    </row>
    <row r="1202" spans="1:16">
      <c r="A1202" s="138"/>
      <c r="B1202" s="142"/>
      <c r="C1202" s="172" t="s">
        <v>1974</v>
      </c>
      <c r="D1202" s="166" t="s">
        <v>26</v>
      </c>
      <c r="E1202" s="166" t="s">
        <v>1975</v>
      </c>
      <c r="F1202" s="195" t="s">
        <v>2283</v>
      </c>
      <c r="G1202" s="195" t="s">
        <v>2283</v>
      </c>
      <c r="H1202" s="195" t="s">
        <v>2283</v>
      </c>
      <c r="I1202" s="195" t="s">
        <v>2283</v>
      </c>
      <c r="J1202" s="168">
        <v>0.9</v>
      </c>
      <c r="K1202" s="169" t="str">
        <f>IFERROR(SUMIFS(#REF!,#REF!,$I1202,#REF!,$R$2)/SUMIFS(#REF!,#REF!,$I1202,#REF!,$R$2),"-")</f>
        <v>-</v>
      </c>
      <c r="L1202" s="169" t="str">
        <f>IFERROR(SUMIFS(#REF!,#REF!,$I1202,#REF!,$R$7)/SUMIFS(#REF!,#REF!,$I1202,#REF!,$R$7),"-")</f>
        <v>-</v>
      </c>
      <c r="M1202" s="170" t="str">
        <f>IFERROR(SUMIFS(#REF!,#REF!,$I1202,#REF!,$R$3)/SUMIFS(#REF!,#REF!,$I1202,#REF!,$R$3),"-")</f>
        <v>-</v>
      </c>
      <c r="N1202" s="170" t="str">
        <f>IFERROR(SUMIFS(#REF!,#REF!,$I1202,#REF!,"&lt;="&amp;$R$2,#REF!,"&gt;="&amp;$S$2)/SUMIFS(#REF!,#REF!,$I1202,#REF!,"&lt;="&amp;$R$2,#REF!,"&gt;="&amp;$S$2),"-")</f>
        <v>-</v>
      </c>
      <c r="O1202" s="142"/>
      <c r="P1202" s="140"/>
    </row>
    <row r="1203" spans="1:16">
      <c r="A1203" s="138"/>
      <c r="B1203" s="142"/>
      <c r="C1203" s="172" t="s">
        <v>1974</v>
      </c>
      <c r="D1203" s="166" t="s">
        <v>26</v>
      </c>
      <c r="E1203" s="166" t="s">
        <v>1975</v>
      </c>
      <c r="F1203" s="195" t="s">
        <v>2285</v>
      </c>
      <c r="G1203" s="195" t="s">
        <v>2285</v>
      </c>
      <c r="H1203" s="195" t="s">
        <v>2285</v>
      </c>
      <c r="I1203" s="195" t="s">
        <v>2285</v>
      </c>
      <c r="J1203" s="168">
        <v>0.9</v>
      </c>
      <c r="K1203" s="169" t="str">
        <f>IFERROR(SUMIFS(#REF!,#REF!,$I1203,#REF!,$R$2)/SUMIFS(#REF!,#REF!,$I1203,#REF!,$R$2),"-")</f>
        <v>-</v>
      </c>
      <c r="L1203" s="169" t="str">
        <f>IFERROR(SUMIFS(#REF!,#REF!,$I1203,#REF!,$R$7)/SUMIFS(#REF!,#REF!,$I1203,#REF!,$R$7),"-")</f>
        <v>-</v>
      </c>
      <c r="M1203" s="170" t="str">
        <f>IFERROR(SUMIFS(#REF!,#REF!,$I1203,#REF!,$R$3)/SUMIFS(#REF!,#REF!,$I1203,#REF!,$R$3),"-")</f>
        <v>-</v>
      </c>
      <c r="N1203" s="170" t="str">
        <f>IFERROR(SUMIFS(#REF!,#REF!,$I1203,#REF!,"&lt;="&amp;$R$2,#REF!,"&gt;="&amp;$S$2)/SUMIFS(#REF!,#REF!,$I1203,#REF!,"&lt;="&amp;$R$2,#REF!,"&gt;="&amp;$S$2),"-")</f>
        <v>-</v>
      </c>
      <c r="O1203" s="142"/>
      <c r="P1203" s="140"/>
    </row>
    <row r="1204" spans="1:16">
      <c r="A1204" s="138"/>
      <c r="B1204" s="142"/>
      <c r="C1204" s="172" t="s">
        <v>1974</v>
      </c>
      <c r="D1204" s="166" t="s">
        <v>26</v>
      </c>
      <c r="E1204" s="166" t="s">
        <v>1975</v>
      </c>
      <c r="F1204" s="195" t="s">
        <v>2287</v>
      </c>
      <c r="G1204" s="195" t="s">
        <v>2287</v>
      </c>
      <c r="H1204" s="195" t="s">
        <v>2287</v>
      </c>
      <c r="I1204" s="195" t="s">
        <v>2287</v>
      </c>
      <c r="J1204" s="168">
        <v>0.9</v>
      </c>
      <c r="K1204" s="169" t="str">
        <f>IFERROR(SUMIFS(#REF!,#REF!,$I1204,#REF!,$R$2)/SUMIFS(#REF!,#REF!,$I1204,#REF!,$R$2),"-")</f>
        <v>-</v>
      </c>
      <c r="L1204" s="169" t="str">
        <f>IFERROR(SUMIFS(#REF!,#REF!,$I1204,#REF!,$R$7)/SUMIFS(#REF!,#REF!,$I1204,#REF!,$R$7),"-")</f>
        <v>-</v>
      </c>
      <c r="M1204" s="170" t="str">
        <f>IFERROR(SUMIFS(#REF!,#REF!,$I1204,#REF!,$R$3)/SUMIFS(#REF!,#REF!,$I1204,#REF!,$R$3),"-")</f>
        <v>-</v>
      </c>
      <c r="N1204" s="170" t="str">
        <f>IFERROR(SUMIFS(#REF!,#REF!,$I1204,#REF!,"&lt;="&amp;$R$2,#REF!,"&gt;="&amp;$S$2)/SUMIFS(#REF!,#REF!,$I1204,#REF!,"&lt;="&amp;$R$2,#REF!,"&gt;="&amp;$S$2),"-")</f>
        <v>-</v>
      </c>
      <c r="O1204" s="142"/>
      <c r="P1204" s="140"/>
    </row>
    <row r="1205" spans="1:16">
      <c r="A1205" s="138"/>
      <c r="B1205" s="142"/>
      <c r="C1205" s="172" t="s">
        <v>1974</v>
      </c>
      <c r="D1205" s="166" t="s">
        <v>26</v>
      </c>
      <c r="E1205" s="166" t="s">
        <v>1975</v>
      </c>
      <c r="F1205" s="195" t="s">
        <v>2289</v>
      </c>
      <c r="G1205" s="195" t="s">
        <v>2289</v>
      </c>
      <c r="H1205" s="195" t="s">
        <v>2289</v>
      </c>
      <c r="I1205" s="195" t="s">
        <v>2289</v>
      </c>
      <c r="J1205" s="168">
        <v>0.9</v>
      </c>
      <c r="K1205" s="169" t="str">
        <f>IFERROR(SUMIFS(#REF!,#REF!,$I1205,#REF!,$R$2)/SUMIFS(#REF!,#REF!,$I1205,#REF!,$R$2),"-")</f>
        <v>-</v>
      </c>
      <c r="L1205" s="169" t="str">
        <f>IFERROR(SUMIFS(#REF!,#REF!,$I1205,#REF!,$R$7)/SUMIFS(#REF!,#REF!,$I1205,#REF!,$R$7),"-")</f>
        <v>-</v>
      </c>
      <c r="M1205" s="170" t="str">
        <f>IFERROR(SUMIFS(#REF!,#REF!,$I1205,#REF!,$R$3)/SUMIFS(#REF!,#REF!,$I1205,#REF!,$R$3),"-")</f>
        <v>-</v>
      </c>
      <c r="N1205" s="170" t="str">
        <f>IFERROR(SUMIFS(#REF!,#REF!,$I1205,#REF!,"&lt;="&amp;$R$2,#REF!,"&gt;="&amp;$S$2)/SUMIFS(#REF!,#REF!,$I1205,#REF!,"&lt;="&amp;$R$2,#REF!,"&gt;="&amp;$S$2),"-")</f>
        <v>-</v>
      </c>
      <c r="O1205" s="142"/>
      <c r="P1205" s="140"/>
    </row>
    <row r="1206" spans="1:16">
      <c r="A1206" s="138"/>
      <c r="B1206" s="142"/>
      <c r="C1206" s="172" t="s">
        <v>1974</v>
      </c>
      <c r="D1206" s="166" t="s">
        <v>26</v>
      </c>
      <c r="E1206" s="166" t="s">
        <v>1975</v>
      </c>
      <c r="F1206" s="195" t="s">
        <v>2291</v>
      </c>
      <c r="G1206" s="195" t="s">
        <v>2291</v>
      </c>
      <c r="H1206" s="195" t="s">
        <v>2291</v>
      </c>
      <c r="I1206" s="195" t="s">
        <v>2291</v>
      </c>
      <c r="J1206" s="168">
        <v>0.9</v>
      </c>
      <c r="K1206" s="169" t="str">
        <f>IFERROR(SUMIFS(#REF!,#REF!,$I1206,#REF!,$R$2)/SUMIFS(#REF!,#REF!,$I1206,#REF!,$R$2),"-")</f>
        <v>-</v>
      </c>
      <c r="L1206" s="169" t="str">
        <f>IFERROR(SUMIFS(#REF!,#REF!,$I1206,#REF!,$R$7)/SUMIFS(#REF!,#REF!,$I1206,#REF!,$R$7),"-")</f>
        <v>-</v>
      </c>
      <c r="M1206" s="170" t="str">
        <f>IFERROR(SUMIFS(#REF!,#REF!,$I1206,#REF!,$R$3)/SUMIFS(#REF!,#REF!,$I1206,#REF!,$R$3),"-")</f>
        <v>-</v>
      </c>
      <c r="N1206" s="170" t="str">
        <f>IFERROR(SUMIFS(#REF!,#REF!,$I1206,#REF!,"&lt;="&amp;$R$2,#REF!,"&gt;="&amp;$S$2)/SUMIFS(#REF!,#REF!,$I1206,#REF!,"&lt;="&amp;$R$2,#REF!,"&gt;="&amp;$S$2),"-")</f>
        <v>-</v>
      </c>
      <c r="O1206" s="142"/>
      <c r="P1206" s="140"/>
    </row>
    <row r="1207" spans="1:16">
      <c r="A1207" s="138"/>
      <c r="B1207" s="142"/>
      <c r="C1207" s="172" t="s">
        <v>1974</v>
      </c>
      <c r="D1207" s="166" t="s">
        <v>237</v>
      </c>
      <c r="E1207" s="166" t="s">
        <v>1975</v>
      </c>
      <c r="F1207" s="195" t="s">
        <v>2293</v>
      </c>
      <c r="G1207" s="195" t="s">
        <v>2293</v>
      </c>
      <c r="H1207" s="195" t="s">
        <v>2293</v>
      </c>
      <c r="I1207" s="195" t="s">
        <v>2293</v>
      </c>
      <c r="J1207" s="168">
        <v>0.9</v>
      </c>
      <c r="K1207" s="169" t="str">
        <f>IFERROR(SUMIFS(#REF!,#REF!,$I1207,#REF!,$R$2)/SUMIFS(#REF!,#REF!,$I1207,#REF!,$R$2),"-")</f>
        <v>-</v>
      </c>
      <c r="L1207" s="169" t="str">
        <f>IFERROR(SUMIFS(#REF!,#REF!,$I1207,#REF!,$R$7)/SUMIFS(#REF!,#REF!,$I1207,#REF!,$R$7),"-")</f>
        <v>-</v>
      </c>
      <c r="M1207" s="170" t="str">
        <f>IFERROR(SUMIFS(#REF!,#REF!,$I1207,#REF!,$R$3)/SUMIFS(#REF!,#REF!,$I1207,#REF!,$R$3),"-")</f>
        <v>-</v>
      </c>
      <c r="N1207" s="170" t="str">
        <f>IFERROR(SUMIFS(#REF!,#REF!,$I1207,#REF!,"&lt;="&amp;$R$2,#REF!,"&gt;="&amp;$S$2)/SUMIFS(#REF!,#REF!,$I1207,#REF!,"&lt;="&amp;$R$2,#REF!,"&gt;="&amp;$S$2),"-")</f>
        <v>-</v>
      </c>
      <c r="O1207" s="142"/>
      <c r="P1207" s="140"/>
    </row>
    <row r="1208" spans="1:16">
      <c r="A1208" s="138"/>
      <c r="B1208" s="142"/>
      <c r="C1208" s="172" t="s">
        <v>1974</v>
      </c>
      <c r="D1208" s="166" t="s">
        <v>26</v>
      </c>
      <c r="E1208" s="166" t="s">
        <v>1975</v>
      </c>
      <c r="F1208" s="195" t="s">
        <v>2295</v>
      </c>
      <c r="G1208" s="195" t="s">
        <v>2295</v>
      </c>
      <c r="H1208" s="195" t="s">
        <v>2295</v>
      </c>
      <c r="I1208" s="195" t="s">
        <v>2295</v>
      </c>
      <c r="J1208" s="168">
        <v>0.9</v>
      </c>
      <c r="K1208" s="169" t="str">
        <f>IFERROR(SUMIFS(#REF!,#REF!,$I1208,#REF!,$R$2)/SUMIFS(#REF!,#REF!,$I1208,#REF!,$R$2),"-")</f>
        <v>-</v>
      </c>
      <c r="L1208" s="169" t="str">
        <f>IFERROR(SUMIFS(#REF!,#REF!,$I1208,#REF!,$R$7)/SUMIFS(#REF!,#REF!,$I1208,#REF!,$R$7),"-")</f>
        <v>-</v>
      </c>
      <c r="M1208" s="170" t="str">
        <f>IFERROR(SUMIFS(#REF!,#REF!,$I1208,#REF!,$R$3)/SUMIFS(#REF!,#REF!,$I1208,#REF!,$R$3),"-")</f>
        <v>-</v>
      </c>
      <c r="N1208" s="170" t="str">
        <f>IFERROR(SUMIFS(#REF!,#REF!,$I1208,#REF!,"&lt;="&amp;$R$2,#REF!,"&gt;="&amp;$S$2)/SUMIFS(#REF!,#REF!,$I1208,#REF!,"&lt;="&amp;$R$2,#REF!,"&gt;="&amp;$S$2),"-")</f>
        <v>-</v>
      </c>
      <c r="O1208" s="142"/>
      <c r="P1208" s="140"/>
    </row>
    <row r="1209" spans="1:16">
      <c r="A1209" s="138"/>
      <c r="B1209" s="142"/>
      <c r="C1209" s="172" t="s">
        <v>1974</v>
      </c>
      <c r="D1209" s="166" t="s">
        <v>26</v>
      </c>
      <c r="E1209" s="166" t="s">
        <v>1975</v>
      </c>
      <c r="F1209" s="196" t="s">
        <v>2297</v>
      </c>
      <c r="G1209" s="196" t="s">
        <v>2297</v>
      </c>
      <c r="H1209" s="196" t="s">
        <v>2297</v>
      </c>
      <c r="I1209" s="196" t="s">
        <v>2297</v>
      </c>
      <c r="J1209" s="168">
        <v>0.9</v>
      </c>
      <c r="K1209" s="169" t="str">
        <f>IFERROR(SUMIFS(#REF!,#REF!,$I1209,#REF!,$R$2)/SUMIFS(#REF!,#REF!,$I1209,#REF!,$R$2),"-")</f>
        <v>-</v>
      </c>
      <c r="L1209" s="169" t="str">
        <f>IFERROR(SUMIFS(#REF!,#REF!,$I1209,#REF!,$R$7)/SUMIFS(#REF!,#REF!,$I1209,#REF!,$R$7),"-")</f>
        <v>-</v>
      </c>
      <c r="M1209" s="170" t="str">
        <f>IFERROR(SUMIFS(#REF!,#REF!,$I1209,#REF!,$R$3)/SUMIFS(#REF!,#REF!,$I1209,#REF!,$R$3),"-")</f>
        <v>-</v>
      </c>
      <c r="N1209" s="170" t="str">
        <f>IFERROR(SUMIFS(#REF!,#REF!,$I1209,#REF!,"&lt;="&amp;$R$2,#REF!,"&gt;="&amp;$S$2)/SUMIFS(#REF!,#REF!,$I1209,#REF!,"&lt;="&amp;$R$2,#REF!,"&gt;="&amp;$S$2),"-")</f>
        <v>-</v>
      </c>
      <c r="O1209" s="142"/>
      <c r="P1209" s="140"/>
    </row>
    <row r="1210" spans="1:16">
      <c r="A1210" s="138"/>
      <c r="B1210" s="142"/>
      <c r="C1210" s="172" t="s">
        <v>1974</v>
      </c>
      <c r="D1210" s="166" t="s">
        <v>237</v>
      </c>
      <c r="E1210" s="166" t="s">
        <v>1975</v>
      </c>
      <c r="F1210" s="195" t="s">
        <v>2299</v>
      </c>
      <c r="G1210" s="195" t="s">
        <v>2299</v>
      </c>
      <c r="H1210" s="195" t="s">
        <v>2299</v>
      </c>
      <c r="I1210" s="195" t="s">
        <v>2299</v>
      </c>
      <c r="J1210" s="168">
        <v>0.9</v>
      </c>
      <c r="K1210" s="169" t="str">
        <f>IFERROR(SUMIFS(#REF!,#REF!,$I1210,#REF!,$R$2)/SUMIFS(#REF!,#REF!,$I1210,#REF!,$R$2),"-")</f>
        <v>-</v>
      </c>
      <c r="L1210" s="169" t="str">
        <f>IFERROR(SUMIFS(#REF!,#REF!,$I1210,#REF!,$R$7)/SUMIFS(#REF!,#REF!,$I1210,#REF!,$R$7),"-")</f>
        <v>-</v>
      </c>
      <c r="M1210" s="170" t="str">
        <f>IFERROR(SUMIFS(#REF!,#REF!,$I1210,#REF!,$R$3)/SUMIFS(#REF!,#REF!,$I1210,#REF!,$R$3),"-")</f>
        <v>-</v>
      </c>
      <c r="N1210" s="170" t="str">
        <f>IFERROR(SUMIFS(#REF!,#REF!,$I1210,#REF!,"&lt;="&amp;$R$2,#REF!,"&gt;="&amp;$S$2)/SUMIFS(#REF!,#REF!,$I1210,#REF!,"&lt;="&amp;$R$2,#REF!,"&gt;="&amp;$S$2),"-")</f>
        <v>-</v>
      </c>
      <c r="O1210" s="142"/>
      <c r="P1210" s="140"/>
    </row>
    <row r="1211" spans="1:16">
      <c r="A1211" s="138"/>
      <c r="B1211" s="142"/>
      <c r="C1211" s="172" t="s">
        <v>1974</v>
      </c>
      <c r="D1211" s="166" t="s">
        <v>237</v>
      </c>
      <c r="E1211" s="166" t="s">
        <v>1975</v>
      </c>
      <c r="F1211" s="195" t="s">
        <v>2301</v>
      </c>
      <c r="G1211" s="195" t="s">
        <v>2301</v>
      </c>
      <c r="H1211" s="195" t="s">
        <v>2301</v>
      </c>
      <c r="I1211" s="195" t="s">
        <v>2301</v>
      </c>
      <c r="J1211" s="168">
        <v>0.9</v>
      </c>
      <c r="K1211" s="169" t="str">
        <f>IFERROR(SUMIFS(#REF!,#REF!,$I1211,#REF!,$R$2)/SUMIFS(#REF!,#REF!,$I1211,#REF!,$R$2),"-")</f>
        <v>-</v>
      </c>
      <c r="L1211" s="169" t="str">
        <f>IFERROR(SUMIFS(#REF!,#REF!,$I1211,#REF!,$R$7)/SUMIFS(#REF!,#REF!,$I1211,#REF!,$R$7),"-")</f>
        <v>-</v>
      </c>
      <c r="M1211" s="170" t="str">
        <f>IFERROR(SUMIFS(#REF!,#REF!,$I1211,#REF!,$R$3)/SUMIFS(#REF!,#REF!,$I1211,#REF!,$R$3),"-")</f>
        <v>-</v>
      </c>
      <c r="N1211" s="170" t="str">
        <f>IFERROR(SUMIFS(#REF!,#REF!,$I1211,#REF!,"&lt;="&amp;$R$2,#REF!,"&gt;="&amp;$S$2)/SUMIFS(#REF!,#REF!,$I1211,#REF!,"&lt;="&amp;$R$2,#REF!,"&gt;="&amp;$S$2),"-")</f>
        <v>-</v>
      </c>
      <c r="O1211" s="142"/>
      <c r="P1211" s="140"/>
    </row>
    <row r="1212" spans="1:16">
      <c r="A1212" s="138"/>
      <c r="B1212" s="142"/>
      <c r="C1212" s="172" t="s">
        <v>1974</v>
      </c>
      <c r="D1212" s="166" t="s">
        <v>26</v>
      </c>
      <c r="E1212" s="166" t="s">
        <v>1975</v>
      </c>
      <c r="F1212" s="197" t="s">
        <v>2303</v>
      </c>
      <c r="G1212" s="197" t="s">
        <v>2303</v>
      </c>
      <c r="H1212" s="197" t="s">
        <v>2303</v>
      </c>
      <c r="I1212" s="197" t="s">
        <v>2303</v>
      </c>
      <c r="J1212" s="168">
        <v>0.9</v>
      </c>
      <c r="K1212" s="169" t="str">
        <f>IFERROR(SUMIFS(#REF!,#REF!,$I1212,#REF!,$R$2)/SUMIFS(#REF!,#REF!,$I1212,#REF!,$R$2),"-")</f>
        <v>-</v>
      </c>
      <c r="L1212" s="169" t="str">
        <f>IFERROR(SUMIFS(#REF!,#REF!,$I1212,#REF!,$R$7)/SUMIFS(#REF!,#REF!,$I1212,#REF!,$R$7),"-")</f>
        <v>-</v>
      </c>
      <c r="M1212" s="170" t="str">
        <f>IFERROR(SUMIFS(#REF!,#REF!,$I1212,#REF!,$R$3)/SUMIFS(#REF!,#REF!,$I1212,#REF!,$R$3),"-")</f>
        <v>-</v>
      </c>
      <c r="N1212" s="170" t="str">
        <f>IFERROR(SUMIFS(#REF!,#REF!,$I1212,#REF!,"&lt;="&amp;$R$2,#REF!,"&gt;="&amp;$S$2)/SUMIFS(#REF!,#REF!,$I1212,#REF!,"&lt;="&amp;$R$2,#REF!,"&gt;="&amp;$S$2),"-")</f>
        <v>-</v>
      </c>
      <c r="O1212" s="142"/>
      <c r="P1212" s="140"/>
    </row>
    <row r="1213" spans="1:16">
      <c r="A1213" s="138"/>
      <c r="B1213" s="142"/>
      <c r="C1213" s="172" t="s">
        <v>1974</v>
      </c>
      <c r="D1213" s="166" t="s">
        <v>237</v>
      </c>
      <c r="E1213" s="166" t="s">
        <v>1975</v>
      </c>
      <c r="F1213" s="195" t="s">
        <v>2305</v>
      </c>
      <c r="G1213" s="195" t="s">
        <v>2305</v>
      </c>
      <c r="H1213" s="195" t="s">
        <v>2305</v>
      </c>
      <c r="I1213" s="195" t="s">
        <v>2305</v>
      </c>
      <c r="J1213" s="168">
        <v>0.9</v>
      </c>
      <c r="K1213" s="169" t="str">
        <f>IFERROR(SUMIFS(#REF!,#REF!,$I1213,#REF!,$R$2)/SUMIFS(#REF!,#REF!,$I1213,#REF!,$R$2),"-")</f>
        <v>-</v>
      </c>
      <c r="L1213" s="169" t="str">
        <f>IFERROR(SUMIFS(#REF!,#REF!,$I1213,#REF!,$R$7)/SUMIFS(#REF!,#REF!,$I1213,#REF!,$R$7),"-")</f>
        <v>-</v>
      </c>
      <c r="M1213" s="170" t="str">
        <f>IFERROR(SUMIFS(#REF!,#REF!,$I1213,#REF!,$R$3)/SUMIFS(#REF!,#REF!,$I1213,#REF!,$R$3),"-")</f>
        <v>-</v>
      </c>
      <c r="N1213" s="170" t="str">
        <f>IFERROR(SUMIFS(#REF!,#REF!,$I1213,#REF!,"&lt;="&amp;$R$2,#REF!,"&gt;="&amp;$S$2)/SUMIFS(#REF!,#REF!,$I1213,#REF!,"&lt;="&amp;$R$2,#REF!,"&gt;="&amp;$S$2),"-")</f>
        <v>-</v>
      </c>
      <c r="O1213" s="142"/>
      <c r="P1213" s="140"/>
    </row>
    <row r="1214" spans="1:16">
      <c r="A1214" s="138"/>
      <c r="B1214" s="142"/>
      <c r="C1214" s="172" t="s">
        <v>1974</v>
      </c>
      <c r="D1214" s="166" t="s">
        <v>26</v>
      </c>
      <c r="E1214" s="166" t="s">
        <v>1975</v>
      </c>
      <c r="F1214" s="195" t="s">
        <v>2307</v>
      </c>
      <c r="G1214" s="195" t="s">
        <v>2307</v>
      </c>
      <c r="H1214" s="195" t="s">
        <v>2307</v>
      </c>
      <c r="I1214" s="195" t="s">
        <v>2307</v>
      </c>
      <c r="J1214" s="168">
        <v>0.9</v>
      </c>
      <c r="K1214" s="169" t="str">
        <f>IFERROR(SUMIFS(#REF!,#REF!,$I1214,#REF!,$R$2)/SUMIFS(#REF!,#REF!,$I1214,#REF!,$R$2),"-")</f>
        <v>-</v>
      </c>
      <c r="L1214" s="169" t="str">
        <f>IFERROR(SUMIFS(#REF!,#REF!,$I1214,#REF!,$R$7)/SUMIFS(#REF!,#REF!,$I1214,#REF!,$R$7),"-")</f>
        <v>-</v>
      </c>
      <c r="M1214" s="170" t="str">
        <f>IFERROR(SUMIFS(#REF!,#REF!,$I1214,#REF!,$R$3)/SUMIFS(#REF!,#REF!,$I1214,#REF!,$R$3),"-")</f>
        <v>-</v>
      </c>
      <c r="N1214" s="170" t="str">
        <f>IFERROR(SUMIFS(#REF!,#REF!,$I1214,#REF!,"&lt;="&amp;$R$2,#REF!,"&gt;="&amp;$S$2)/SUMIFS(#REF!,#REF!,$I1214,#REF!,"&lt;="&amp;$R$2,#REF!,"&gt;="&amp;$S$2),"-")</f>
        <v>-</v>
      </c>
      <c r="O1214" s="142"/>
      <c r="P1214" s="140"/>
    </row>
    <row r="1215" spans="1:16">
      <c r="A1215" s="138"/>
      <c r="B1215" s="142"/>
      <c r="C1215" s="172" t="s">
        <v>1974</v>
      </c>
      <c r="D1215" s="166" t="s">
        <v>26</v>
      </c>
      <c r="E1215" s="166" t="s">
        <v>1975</v>
      </c>
      <c r="F1215" s="195" t="s">
        <v>2309</v>
      </c>
      <c r="G1215" s="195" t="s">
        <v>2309</v>
      </c>
      <c r="H1215" s="195" t="s">
        <v>2309</v>
      </c>
      <c r="I1215" s="195" t="s">
        <v>2309</v>
      </c>
      <c r="J1215" s="168">
        <v>0.9</v>
      </c>
      <c r="K1215" s="169" t="str">
        <f>IFERROR(SUMIFS(#REF!,#REF!,$I1215,#REF!,$R$2)/SUMIFS(#REF!,#REF!,$I1215,#REF!,$R$2),"-")</f>
        <v>-</v>
      </c>
      <c r="L1215" s="169" t="str">
        <f>IFERROR(SUMIFS(#REF!,#REF!,$I1215,#REF!,$R$7)/SUMIFS(#REF!,#REF!,$I1215,#REF!,$R$7),"-")</f>
        <v>-</v>
      </c>
      <c r="M1215" s="170" t="str">
        <f>IFERROR(SUMIFS(#REF!,#REF!,$I1215,#REF!,$R$3)/SUMIFS(#REF!,#REF!,$I1215,#REF!,$R$3),"-")</f>
        <v>-</v>
      </c>
      <c r="N1215" s="170" t="str">
        <f>IFERROR(SUMIFS(#REF!,#REF!,$I1215,#REF!,"&lt;="&amp;$R$2,#REF!,"&gt;="&amp;$S$2)/SUMIFS(#REF!,#REF!,$I1215,#REF!,"&lt;="&amp;$R$2,#REF!,"&gt;="&amp;$S$2),"-")</f>
        <v>-</v>
      </c>
      <c r="O1215" s="142"/>
      <c r="P1215" s="140"/>
    </row>
    <row r="1216" spans="1:16">
      <c r="A1216" s="138"/>
      <c r="B1216" s="142"/>
      <c r="C1216" s="172" t="s">
        <v>1974</v>
      </c>
      <c r="D1216" s="166" t="s">
        <v>237</v>
      </c>
      <c r="E1216" s="166" t="s">
        <v>1975</v>
      </c>
      <c r="F1216" s="195" t="s">
        <v>2311</v>
      </c>
      <c r="G1216" s="195" t="s">
        <v>2311</v>
      </c>
      <c r="H1216" s="195" t="s">
        <v>2311</v>
      </c>
      <c r="I1216" s="195" t="s">
        <v>2311</v>
      </c>
      <c r="J1216" s="168">
        <v>0.9</v>
      </c>
      <c r="K1216" s="169" t="str">
        <f>IFERROR(SUMIFS(#REF!,#REF!,$I1216,#REF!,$R$2)/SUMIFS(#REF!,#REF!,$I1216,#REF!,$R$2),"-")</f>
        <v>-</v>
      </c>
      <c r="L1216" s="169" t="str">
        <f>IFERROR(SUMIFS(#REF!,#REF!,$I1216,#REF!,$R$7)/SUMIFS(#REF!,#REF!,$I1216,#REF!,$R$7),"-")</f>
        <v>-</v>
      </c>
      <c r="M1216" s="170" t="str">
        <f>IFERROR(SUMIFS(#REF!,#REF!,$I1216,#REF!,$R$3)/SUMIFS(#REF!,#REF!,$I1216,#REF!,$R$3),"-")</f>
        <v>-</v>
      </c>
      <c r="N1216" s="170" t="str">
        <f>IFERROR(SUMIFS(#REF!,#REF!,$I1216,#REF!,"&lt;="&amp;$R$2,#REF!,"&gt;="&amp;$S$2)/SUMIFS(#REF!,#REF!,$I1216,#REF!,"&lt;="&amp;$R$2,#REF!,"&gt;="&amp;$S$2),"-")</f>
        <v>-</v>
      </c>
      <c r="O1216" s="142"/>
      <c r="P1216" s="140"/>
    </row>
    <row r="1217" spans="1:16">
      <c r="A1217" s="138"/>
      <c r="B1217" s="142"/>
      <c r="C1217" s="172" t="s">
        <v>1974</v>
      </c>
      <c r="D1217" s="166" t="s">
        <v>26</v>
      </c>
      <c r="E1217" s="166" t="s">
        <v>1975</v>
      </c>
      <c r="F1217" s="195" t="s">
        <v>2313</v>
      </c>
      <c r="G1217" s="195" t="s">
        <v>2313</v>
      </c>
      <c r="H1217" s="195" t="s">
        <v>2313</v>
      </c>
      <c r="I1217" s="195" t="s">
        <v>2313</v>
      </c>
      <c r="J1217" s="168">
        <v>0.9</v>
      </c>
      <c r="K1217" s="169" t="str">
        <f>IFERROR(SUMIFS(#REF!,#REF!,$I1217,#REF!,$R$2)/SUMIFS(#REF!,#REF!,$I1217,#REF!,$R$2),"-")</f>
        <v>-</v>
      </c>
      <c r="L1217" s="169" t="str">
        <f>IFERROR(SUMIFS(#REF!,#REF!,$I1217,#REF!,$R$7)/SUMIFS(#REF!,#REF!,$I1217,#REF!,$R$7),"-")</f>
        <v>-</v>
      </c>
      <c r="M1217" s="170" t="str">
        <f>IFERROR(SUMIFS(#REF!,#REF!,$I1217,#REF!,$R$3)/SUMIFS(#REF!,#REF!,$I1217,#REF!,$R$3),"-")</f>
        <v>-</v>
      </c>
      <c r="N1217" s="170" t="str">
        <f>IFERROR(SUMIFS(#REF!,#REF!,$I1217,#REF!,"&lt;="&amp;$R$2,#REF!,"&gt;="&amp;$S$2)/SUMIFS(#REF!,#REF!,$I1217,#REF!,"&lt;="&amp;$R$2,#REF!,"&gt;="&amp;$S$2),"-")</f>
        <v>-</v>
      </c>
      <c r="O1217" s="142"/>
      <c r="P1217" s="140"/>
    </row>
    <row r="1218" spans="1:16">
      <c r="A1218" s="138"/>
      <c r="B1218" s="142"/>
      <c r="C1218" s="172" t="s">
        <v>1974</v>
      </c>
      <c r="D1218" s="166" t="s">
        <v>237</v>
      </c>
      <c r="E1218" s="166" t="s">
        <v>1975</v>
      </c>
      <c r="F1218" s="195" t="s">
        <v>2315</v>
      </c>
      <c r="G1218" s="195" t="s">
        <v>2315</v>
      </c>
      <c r="H1218" s="195" t="s">
        <v>2315</v>
      </c>
      <c r="I1218" s="195" t="s">
        <v>2315</v>
      </c>
      <c r="J1218" s="168">
        <v>0.9</v>
      </c>
      <c r="K1218" s="169" t="str">
        <f>IFERROR(SUMIFS(#REF!,#REF!,$I1218,#REF!,$R$2)/SUMIFS(#REF!,#REF!,$I1218,#REF!,$R$2),"-")</f>
        <v>-</v>
      </c>
      <c r="L1218" s="169" t="str">
        <f>IFERROR(SUMIFS(#REF!,#REF!,$I1218,#REF!,$R$7)/SUMIFS(#REF!,#REF!,$I1218,#REF!,$R$7),"-")</f>
        <v>-</v>
      </c>
      <c r="M1218" s="170" t="str">
        <f>IFERROR(SUMIFS(#REF!,#REF!,$I1218,#REF!,$R$3)/SUMIFS(#REF!,#REF!,$I1218,#REF!,$R$3),"-")</f>
        <v>-</v>
      </c>
      <c r="N1218" s="170" t="str">
        <f>IFERROR(SUMIFS(#REF!,#REF!,$I1218,#REF!,"&lt;="&amp;$R$2,#REF!,"&gt;="&amp;$S$2)/SUMIFS(#REF!,#REF!,$I1218,#REF!,"&lt;="&amp;$R$2,#REF!,"&gt;="&amp;$S$2),"-")</f>
        <v>-</v>
      </c>
      <c r="O1218" s="142"/>
      <c r="P1218" s="140"/>
    </row>
    <row r="1219" spans="1:16">
      <c r="A1219" s="138"/>
      <c r="B1219" s="142"/>
      <c r="C1219" s="172" t="s">
        <v>1974</v>
      </c>
      <c r="D1219" s="166" t="s">
        <v>237</v>
      </c>
      <c r="E1219" s="166" t="s">
        <v>1975</v>
      </c>
      <c r="F1219" s="195" t="s">
        <v>2317</v>
      </c>
      <c r="G1219" s="195" t="s">
        <v>2317</v>
      </c>
      <c r="H1219" s="195" t="s">
        <v>2317</v>
      </c>
      <c r="I1219" s="195" t="s">
        <v>2317</v>
      </c>
      <c r="J1219" s="168">
        <v>0.9</v>
      </c>
      <c r="K1219" s="169" t="str">
        <f>IFERROR(SUMIFS(#REF!,#REF!,$I1219,#REF!,$R$2)/SUMIFS(#REF!,#REF!,$I1219,#REF!,$R$2),"-")</f>
        <v>-</v>
      </c>
      <c r="L1219" s="169" t="str">
        <f>IFERROR(SUMIFS(#REF!,#REF!,$I1219,#REF!,$R$7)/SUMIFS(#REF!,#REF!,$I1219,#REF!,$R$7),"-")</f>
        <v>-</v>
      </c>
      <c r="M1219" s="170" t="str">
        <f>IFERROR(SUMIFS(#REF!,#REF!,$I1219,#REF!,$R$3)/SUMIFS(#REF!,#REF!,$I1219,#REF!,$R$3),"-")</f>
        <v>-</v>
      </c>
      <c r="N1219" s="170" t="str">
        <f>IFERROR(SUMIFS(#REF!,#REF!,$I1219,#REF!,"&lt;="&amp;$R$2,#REF!,"&gt;="&amp;$S$2)/SUMIFS(#REF!,#REF!,$I1219,#REF!,"&lt;="&amp;$R$2,#REF!,"&gt;="&amp;$S$2),"-")</f>
        <v>-</v>
      </c>
      <c r="O1219" s="142"/>
      <c r="P1219" s="140"/>
    </row>
    <row r="1220" spans="1:16">
      <c r="A1220" s="138"/>
      <c r="B1220" s="142"/>
      <c r="C1220" s="172" t="s">
        <v>1974</v>
      </c>
      <c r="D1220" s="166" t="s">
        <v>26</v>
      </c>
      <c r="E1220" s="166" t="s">
        <v>1975</v>
      </c>
      <c r="F1220" s="195" t="s">
        <v>2319</v>
      </c>
      <c r="G1220" s="195" t="s">
        <v>2319</v>
      </c>
      <c r="H1220" s="195" t="s">
        <v>2319</v>
      </c>
      <c r="I1220" s="195" t="s">
        <v>2319</v>
      </c>
      <c r="J1220" s="168">
        <v>0.9</v>
      </c>
      <c r="K1220" s="169" t="str">
        <f>IFERROR(SUMIFS(#REF!,#REF!,$I1220,#REF!,$R$2)/SUMIFS(#REF!,#REF!,$I1220,#REF!,$R$2),"-")</f>
        <v>-</v>
      </c>
      <c r="L1220" s="169" t="str">
        <f>IFERROR(SUMIFS(#REF!,#REF!,$I1220,#REF!,$R$7)/SUMIFS(#REF!,#REF!,$I1220,#REF!,$R$7),"-")</f>
        <v>-</v>
      </c>
      <c r="M1220" s="170" t="str">
        <f>IFERROR(SUMIFS(#REF!,#REF!,$I1220,#REF!,$R$3)/SUMIFS(#REF!,#REF!,$I1220,#REF!,$R$3),"-")</f>
        <v>-</v>
      </c>
      <c r="N1220" s="170" t="str">
        <f>IFERROR(SUMIFS(#REF!,#REF!,$I1220,#REF!,"&lt;="&amp;$R$2,#REF!,"&gt;="&amp;$S$2)/SUMIFS(#REF!,#REF!,$I1220,#REF!,"&lt;="&amp;$R$2,#REF!,"&gt;="&amp;$S$2),"-")</f>
        <v>-</v>
      </c>
      <c r="O1220" s="142"/>
      <c r="P1220" s="140"/>
    </row>
    <row r="1221" spans="1:16">
      <c r="A1221" s="138"/>
      <c r="B1221" s="142"/>
      <c r="C1221" s="172" t="s">
        <v>1974</v>
      </c>
      <c r="D1221" s="166" t="s">
        <v>26</v>
      </c>
      <c r="E1221" s="166" t="s">
        <v>1975</v>
      </c>
      <c r="F1221" s="195" t="s">
        <v>2321</v>
      </c>
      <c r="G1221" s="195" t="s">
        <v>2321</v>
      </c>
      <c r="H1221" s="195" t="s">
        <v>2321</v>
      </c>
      <c r="I1221" s="195" t="s">
        <v>2321</v>
      </c>
      <c r="J1221" s="168">
        <v>0.9</v>
      </c>
      <c r="K1221" s="169" t="str">
        <f>IFERROR(SUMIFS(#REF!,#REF!,$I1221,#REF!,$R$2)/SUMIFS(#REF!,#REF!,$I1221,#REF!,$R$2),"-")</f>
        <v>-</v>
      </c>
      <c r="L1221" s="169" t="str">
        <f>IFERROR(SUMIFS(#REF!,#REF!,$I1221,#REF!,$R$7)/SUMIFS(#REF!,#REF!,$I1221,#REF!,$R$7),"-")</f>
        <v>-</v>
      </c>
      <c r="M1221" s="170" t="str">
        <f>IFERROR(SUMIFS(#REF!,#REF!,$I1221,#REF!,$R$3)/SUMIFS(#REF!,#REF!,$I1221,#REF!,$R$3),"-")</f>
        <v>-</v>
      </c>
      <c r="N1221" s="170" t="str">
        <f>IFERROR(SUMIFS(#REF!,#REF!,$I1221,#REF!,"&lt;="&amp;$R$2,#REF!,"&gt;="&amp;$S$2)/SUMIFS(#REF!,#REF!,$I1221,#REF!,"&lt;="&amp;$R$2,#REF!,"&gt;="&amp;$S$2),"-")</f>
        <v>-</v>
      </c>
      <c r="O1221" s="142"/>
      <c r="P1221" s="140"/>
    </row>
    <row r="1222" spans="1:16">
      <c r="A1222" s="138"/>
      <c r="B1222" s="142"/>
      <c r="C1222" s="172" t="s">
        <v>1974</v>
      </c>
      <c r="D1222" s="166" t="s">
        <v>26</v>
      </c>
      <c r="E1222" s="166" t="s">
        <v>1975</v>
      </c>
      <c r="F1222" s="195" t="s">
        <v>2323</v>
      </c>
      <c r="G1222" s="195" t="s">
        <v>2323</v>
      </c>
      <c r="H1222" s="195" t="s">
        <v>2323</v>
      </c>
      <c r="I1222" s="195" t="s">
        <v>2323</v>
      </c>
      <c r="J1222" s="168">
        <v>0.9</v>
      </c>
      <c r="K1222" s="169" t="str">
        <f>IFERROR(SUMIFS(#REF!,#REF!,$I1222,#REF!,$R$2)/SUMIFS(#REF!,#REF!,$I1222,#REF!,$R$2),"-")</f>
        <v>-</v>
      </c>
      <c r="L1222" s="169" t="str">
        <f>IFERROR(SUMIFS(#REF!,#REF!,$I1222,#REF!,$R$7)/SUMIFS(#REF!,#REF!,$I1222,#REF!,$R$7),"-")</f>
        <v>-</v>
      </c>
      <c r="M1222" s="170" t="str">
        <f>IFERROR(SUMIFS(#REF!,#REF!,$I1222,#REF!,$R$3)/SUMIFS(#REF!,#REF!,$I1222,#REF!,$R$3),"-")</f>
        <v>-</v>
      </c>
      <c r="N1222" s="170" t="str">
        <f>IFERROR(SUMIFS(#REF!,#REF!,$I1222,#REF!,"&lt;="&amp;$R$2,#REF!,"&gt;="&amp;$S$2)/SUMIFS(#REF!,#REF!,$I1222,#REF!,"&lt;="&amp;$R$2,#REF!,"&gt;="&amp;$S$2),"-")</f>
        <v>-</v>
      </c>
      <c r="O1222" s="142"/>
      <c r="P1222" s="140"/>
    </row>
    <row r="1223" spans="1:16">
      <c r="A1223" s="138"/>
      <c r="B1223" s="142"/>
      <c r="C1223" s="172" t="s">
        <v>1974</v>
      </c>
      <c r="D1223" s="166" t="s">
        <v>237</v>
      </c>
      <c r="E1223" s="166" t="s">
        <v>1975</v>
      </c>
      <c r="F1223" s="195" t="s">
        <v>2325</v>
      </c>
      <c r="G1223" s="195" t="s">
        <v>2325</v>
      </c>
      <c r="H1223" s="195" t="s">
        <v>2325</v>
      </c>
      <c r="I1223" s="195" t="s">
        <v>2325</v>
      </c>
      <c r="J1223" s="168">
        <v>0.9</v>
      </c>
      <c r="K1223" s="169" t="str">
        <f>IFERROR(SUMIFS(#REF!,#REF!,$I1223,#REF!,$R$2)/SUMIFS(#REF!,#REF!,$I1223,#REF!,$R$2),"-")</f>
        <v>-</v>
      </c>
      <c r="L1223" s="169" t="str">
        <f>IFERROR(SUMIFS(#REF!,#REF!,$I1223,#REF!,$R$7)/SUMIFS(#REF!,#REF!,$I1223,#REF!,$R$7),"-")</f>
        <v>-</v>
      </c>
      <c r="M1223" s="170" t="str">
        <f>IFERROR(SUMIFS(#REF!,#REF!,$I1223,#REF!,$R$3)/SUMIFS(#REF!,#REF!,$I1223,#REF!,$R$3),"-")</f>
        <v>-</v>
      </c>
      <c r="N1223" s="170" t="str">
        <f>IFERROR(SUMIFS(#REF!,#REF!,$I1223,#REF!,"&lt;="&amp;$R$2,#REF!,"&gt;="&amp;$S$2)/SUMIFS(#REF!,#REF!,$I1223,#REF!,"&lt;="&amp;$R$2,#REF!,"&gt;="&amp;$S$2),"-")</f>
        <v>-</v>
      </c>
      <c r="O1223" s="142"/>
      <c r="P1223" s="140"/>
    </row>
    <row r="1224" spans="1:16">
      <c r="A1224" s="138"/>
      <c r="B1224" s="142"/>
      <c r="C1224" s="172" t="s">
        <v>1974</v>
      </c>
      <c r="D1224" s="166" t="s">
        <v>26</v>
      </c>
      <c r="E1224" s="166" t="s">
        <v>1975</v>
      </c>
      <c r="F1224" s="195" t="s">
        <v>2327</v>
      </c>
      <c r="G1224" s="195" t="s">
        <v>2327</v>
      </c>
      <c r="H1224" s="195" t="s">
        <v>2327</v>
      </c>
      <c r="I1224" s="195" t="s">
        <v>2327</v>
      </c>
      <c r="J1224" s="168">
        <v>0.9</v>
      </c>
      <c r="K1224" s="169" t="str">
        <f>IFERROR(SUMIFS(#REF!,#REF!,$I1224,#REF!,$R$2)/SUMIFS(#REF!,#REF!,$I1224,#REF!,$R$2),"-")</f>
        <v>-</v>
      </c>
      <c r="L1224" s="169" t="str">
        <f>IFERROR(SUMIFS(#REF!,#REF!,$I1224,#REF!,$R$7)/SUMIFS(#REF!,#REF!,$I1224,#REF!,$R$7),"-")</f>
        <v>-</v>
      </c>
      <c r="M1224" s="170" t="str">
        <f>IFERROR(SUMIFS(#REF!,#REF!,$I1224,#REF!,$R$3)/SUMIFS(#REF!,#REF!,$I1224,#REF!,$R$3),"-")</f>
        <v>-</v>
      </c>
      <c r="N1224" s="170" t="str">
        <f>IFERROR(SUMIFS(#REF!,#REF!,$I1224,#REF!,"&lt;="&amp;$R$2,#REF!,"&gt;="&amp;$S$2)/SUMIFS(#REF!,#REF!,$I1224,#REF!,"&lt;="&amp;$R$2,#REF!,"&gt;="&amp;$S$2),"-")</f>
        <v>-</v>
      </c>
      <c r="O1224" s="142"/>
      <c r="P1224" s="140"/>
    </row>
    <row r="1225" spans="1:16">
      <c r="A1225" s="138"/>
      <c r="B1225" s="142"/>
      <c r="C1225" s="172" t="s">
        <v>1974</v>
      </c>
      <c r="D1225" s="166" t="s">
        <v>237</v>
      </c>
      <c r="E1225" s="166" t="s">
        <v>1975</v>
      </c>
      <c r="F1225" s="195" t="s">
        <v>2329</v>
      </c>
      <c r="G1225" s="195" t="s">
        <v>2329</v>
      </c>
      <c r="H1225" s="195" t="s">
        <v>2329</v>
      </c>
      <c r="I1225" s="195" t="s">
        <v>2329</v>
      </c>
      <c r="J1225" s="168">
        <v>0.9</v>
      </c>
      <c r="K1225" s="169" t="str">
        <f>IFERROR(SUMIFS(#REF!,#REF!,$I1225,#REF!,$R$2)/SUMIFS(#REF!,#REF!,$I1225,#REF!,$R$2),"-")</f>
        <v>-</v>
      </c>
      <c r="L1225" s="169" t="str">
        <f>IFERROR(SUMIFS(#REF!,#REF!,$I1225,#REF!,$R$7)/SUMIFS(#REF!,#REF!,$I1225,#REF!,$R$7),"-")</f>
        <v>-</v>
      </c>
      <c r="M1225" s="170" t="str">
        <f>IFERROR(SUMIFS(#REF!,#REF!,$I1225,#REF!,$R$3)/SUMIFS(#REF!,#REF!,$I1225,#REF!,$R$3),"-")</f>
        <v>-</v>
      </c>
      <c r="N1225" s="170" t="str">
        <f>IFERROR(SUMIFS(#REF!,#REF!,$I1225,#REF!,"&lt;="&amp;$R$2,#REF!,"&gt;="&amp;$S$2)/SUMIFS(#REF!,#REF!,$I1225,#REF!,"&lt;="&amp;$R$2,#REF!,"&gt;="&amp;$S$2),"-")</f>
        <v>-</v>
      </c>
      <c r="O1225" s="142"/>
      <c r="P1225" s="140"/>
    </row>
    <row r="1226" spans="1:16">
      <c r="A1226" s="138"/>
      <c r="B1226" s="142"/>
      <c r="C1226" s="172" t="s">
        <v>1974</v>
      </c>
      <c r="D1226" s="166" t="s">
        <v>26</v>
      </c>
      <c r="E1226" s="166" t="s">
        <v>1975</v>
      </c>
      <c r="F1226" s="195" t="s">
        <v>2331</v>
      </c>
      <c r="G1226" s="195" t="s">
        <v>2331</v>
      </c>
      <c r="H1226" s="195" t="s">
        <v>2331</v>
      </c>
      <c r="I1226" s="195" t="s">
        <v>2331</v>
      </c>
      <c r="J1226" s="168">
        <v>0.9</v>
      </c>
      <c r="K1226" s="169" t="str">
        <f>IFERROR(SUMIFS(#REF!,#REF!,$I1226,#REF!,$R$2)/SUMIFS(#REF!,#REF!,$I1226,#REF!,$R$2),"-")</f>
        <v>-</v>
      </c>
      <c r="L1226" s="169" t="str">
        <f>IFERROR(SUMIFS(#REF!,#REF!,$I1226,#REF!,$R$7)/SUMIFS(#REF!,#REF!,$I1226,#REF!,$R$7),"-")</f>
        <v>-</v>
      </c>
      <c r="M1226" s="170" t="str">
        <f>IFERROR(SUMIFS(#REF!,#REF!,$I1226,#REF!,$R$3)/SUMIFS(#REF!,#REF!,$I1226,#REF!,$R$3),"-")</f>
        <v>-</v>
      </c>
      <c r="N1226" s="170" t="str">
        <f>IFERROR(SUMIFS(#REF!,#REF!,$I1226,#REF!,"&lt;="&amp;$R$2,#REF!,"&gt;="&amp;$S$2)/SUMIFS(#REF!,#REF!,$I1226,#REF!,"&lt;="&amp;$R$2,#REF!,"&gt;="&amp;$S$2),"-")</f>
        <v>-</v>
      </c>
      <c r="O1226" s="142"/>
      <c r="P1226" s="140"/>
    </row>
    <row r="1227" spans="1:16">
      <c r="A1227" s="138"/>
      <c r="B1227" s="142"/>
      <c r="C1227" s="172" t="s">
        <v>1974</v>
      </c>
      <c r="D1227" s="166" t="s">
        <v>26</v>
      </c>
      <c r="E1227" s="166" t="s">
        <v>1975</v>
      </c>
      <c r="F1227" s="195" t="s">
        <v>2333</v>
      </c>
      <c r="G1227" s="195" t="s">
        <v>2333</v>
      </c>
      <c r="H1227" s="195" t="s">
        <v>2333</v>
      </c>
      <c r="I1227" s="195" t="s">
        <v>2333</v>
      </c>
      <c r="J1227" s="168">
        <v>0.9</v>
      </c>
      <c r="K1227" s="169" t="str">
        <f>IFERROR(SUMIFS(#REF!,#REF!,$I1227,#REF!,$R$2)/SUMIFS(#REF!,#REF!,$I1227,#REF!,$R$2),"-")</f>
        <v>-</v>
      </c>
      <c r="L1227" s="169" t="str">
        <f>IFERROR(SUMIFS(#REF!,#REF!,$I1227,#REF!,$R$7)/SUMIFS(#REF!,#REF!,$I1227,#REF!,$R$7),"-")</f>
        <v>-</v>
      </c>
      <c r="M1227" s="170" t="str">
        <f>IFERROR(SUMIFS(#REF!,#REF!,$I1227,#REF!,$R$3)/SUMIFS(#REF!,#REF!,$I1227,#REF!,$R$3),"-")</f>
        <v>-</v>
      </c>
      <c r="N1227" s="170" t="str">
        <f>IFERROR(SUMIFS(#REF!,#REF!,$I1227,#REF!,"&lt;="&amp;$R$2,#REF!,"&gt;="&amp;$S$2)/SUMIFS(#REF!,#REF!,$I1227,#REF!,"&lt;="&amp;$R$2,#REF!,"&gt;="&amp;$S$2),"-")</f>
        <v>-</v>
      </c>
      <c r="O1227" s="142"/>
      <c r="P1227" s="140"/>
    </row>
    <row r="1228" spans="1:16">
      <c r="A1228" s="138"/>
      <c r="B1228" s="142"/>
      <c r="C1228" s="172" t="s">
        <v>1974</v>
      </c>
      <c r="D1228" s="166" t="s">
        <v>237</v>
      </c>
      <c r="E1228" s="166" t="s">
        <v>1975</v>
      </c>
      <c r="F1228" s="195" t="s">
        <v>2335</v>
      </c>
      <c r="G1228" s="195" t="s">
        <v>2335</v>
      </c>
      <c r="H1228" s="195" t="s">
        <v>2335</v>
      </c>
      <c r="I1228" s="195" t="s">
        <v>2335</v>
      </c>
      <c r="J1228" s="168">
        <v>0.9</v>
      </c>
      <c r="K1228" s="169" t="str">
        <f>IFERROR(SUMIFS(#REF!,#REF!,$I1228,#REF!,$R$2)/SUMIFS(#REF!,#REF!,$I1228,#REF!,$R$2),"-")</f>
        <v>-</v>
      </c>
      <c r="L1228" s="169" t="str">
        <f>IFERROR(SUMIFS(#REF!,#REF!,$I1228,#REF!,$R$7)/SUMIFS(#REF!,#REF!,$I1228,#REF!,$R$7),"-")</f>
        <v>-</v>
      </c>
      <c r="M1228" s="170" t="str">
        <f>IFERROR(SUMIFS(#REF!,#REF!,$I1228,#REF!,$R$3)/SUMIFS(#REF!,#REF!,$I1228,#REF!,$R$3),"-")</f>
        <v>-</v>
      </c>
      <c r="N1228" s="170" t="str">
        <f>IFERROR(SUMIFS(#REF!,#REF!,$I1228,#REF!,"&lt;="&amp;$R$2,#REF!,"&gt;="&amp;$S$2)/SUMIFS(#REF!,#REF!,$I1228,#REF!,"&lt;="&amp;$R$2,#REF!,"&gt;="&amp;$S$2),"-")</f>
        <v>-</v>
      </c>
      <c r="O1228" s="142"/>
      <c r="P1228" s="140"/>
    </row>
    <row r="1229" spans="1:16">
      <c r="A1229" s="138"/>
      <c r="B1229" s="142"/>
      <c r="C1229" s="172" t="s">
        <v>1974</v>
      </c>
      <c r="D1229" s="166" t="s">
        <v>26</v>
      </c>
      <c r="E1229" s="166" t="s">
        <v>1975</v>
      </c>
      <c r="F1229" s="195" t="s">
        <v>2337</v>
      </c>
      <c r="G1229" s="195" t="s">
        <v>2337</v>
      </c>
      <c r="H1229" s="195" t="s">
        <v>2337</v>
      </c>
      <c r="I1229" s="195" t="s">
        <v>2337</v>
      </c>
      <c r="J1229" s="168">
        <v>0.9</v>
      </c>
      <c r="K1229" s="169" t="str">
        <f>IFERROR(SUMIFS(#REF!,#REF!,$I1229,#REF!,$R$2)/SUMIFS(#REF!,#REF!,$I1229,#REF!,$R$2),"-")</f>
        <v>-</v>
      </c>
      <c r="L1229" s="169" t="str">
        <f>IFERROR(SUMIFS(#REF!,#REF!,$I1229,#REF!,$R$7)/SUMIFS(#REF!,#REF!,$I1229,#REF!,$R$7),"-")</f>
        <v>-</v>
      </c>
      <c r="M1229" s="170" t="str">
        <f>IFERROR(SUMIFS(#REF!,#REF!,$I1229,#REF!,$R$3)/SUMIFS(#REF!,#REF!,$I1229,#REF!,$R$3),"-")</f>
        <v>-</v>
      </c>
      <c r="N1229" s="170" t="str">
        <f>IFERROR(SUMIFS(#REF!,#REF!,$I1229,#REF!,"&lt;="&amp;$R$2,#REF!,"&gt;="&amp;$S$2)/SUMIFS(#REF!,#REF!,$I1229,#REF!,"&lt;="&amp;$R$2,#REF!,"&gt;="&amp;$S$2),"-")</f>
        <v>-</v>
      </c>
      <c r="O1229" s="142"/>
      <c r="P1229" s="140"/>
    </row>
    <row r="1230" spans="1:16">
      <c r="A1230" s="138"/>
      <c r="B1230" s="142"/>
      <c r="C1230" s="172" t="s">
        <v>1974</v>
      </c>
      <c r="D1230" s="166" t="s">
        <v>237</v>
      </c>
      <c r="E1230" s="166" t="s">
        <v>1975</v>
      </c>
      <c r="F1230" s="195" t="s">
        <v>2339</v>
      </c>
      <c r="G1230" s="195" t="s">
        <v>2339</v>
      </c>
      <c r="H1230" s="195" t="s">
        <v>2339</v>
      </c>
      <c r="I1230" s="195" t="s">
        <v>2339</v>
      </c>
      <c r="J1230" s="168">
        <v>0.9</v>
      </c>
      <c r="K1230" s="169" t="str">
        <f>IFERROR(SUMIFS(#REF!,#REF!,$I1230,#REF!,$R$2)/SUMIFS(#REF!,#REF!,$I1230,#REF!,$R$2),"-")</f>
        <v>-</v>
      </c>
      <c r="L1230" s="169" t="str">
        <f>IFERROR(SUMIFS(#REF!,#REF!,$I1230,#REF!,$R$7)/SUMIFS(#REF!,#REF!,$I1230,#REF!,$R$7),"-")</f>
        <v>-</v>
      </c>
      <c r="M1230" s="170" t="str">
        <f>IFERROR(SUMIFS(#REF!,#REF!,$I1230,#REF!,$R$3)/SUMIFS(#REF!,#REF!,$I1230,#REF!,$R$3),"-")</f>
        <v>-</v>
      </c>
      <c r="N1230" s="170" t="str">
        <f>IFERROR(SUMIFS(#REF!,#REF!,$I1230,#REF!,"&lt;="&amp;$R$2,#REF!,"&gt;="&amp;$S$2)/SUMIFS(#REF!,#REF!,$I1230,#REF!,"&lt;="&amp;$R$2,#REF!,"&gt;="&amp;$S$2),"-")</f>
        <v>-</v>
      </c>
      <c r="O1230" s="142"/>
      <c r="P1230" s="140"/>
    </row>
    <row r="1231" spans="1:16">
      <c r="A1231" s="138"/>
      <c r="B1231" s="142"/>
      <c r="C1231" s="172" t="s">
        <v>1974</v>
      </c>
      <c r="D1231" s="166" t="s">
        <v>237</v>
      </c>
      <c r="E1231" s="166" t="s">
        <v>1975</v>
      </c>
      <c r="F1231" s="195" t="s">
        <v>2341</v>
      </c>
      <c r="G1231" s="195" t="s">
        <v>2341</v>
      </c>
      <c r="H1231" s="195" t="s">
        <v>2341</v>
      </c>
      <c r="I1231" s="195" t="s">
        <v>2341</v>
      </c>
      <c r="J1231" s="168">
        <v>0.9</v>
      </c>
      <c r="K1231" s="169" t="str">
        <f>IFERROR(SUMIFS(#REF!,#REF!,$I1231,#REF!,$R$2)/SUMIFS(#REF!,#REF!,$I1231,#REF!,$R$2),"-")</f>
        <v>-</v>
      </c>
      <c r="L1231" s="169" t="str">
        <f>IFERROR(SUMIFS(#REF!,#REF!,$I1231,#REF!,$R$7)/SUMIFS(#REF!,#REF!,$I1231,#REF!,$R$7),"-")</f>
        <v>-</v>
      </c>
      <c r="M1231" s="170" t="str">
        <f>IFERROR(SUMIFS(#REF!,#REF!,$I1231,#REF!,$R$3)/SUMIFS(#REF!,#REF!,$I1231,#REF!,$R$3),"-")</f>
        <v>-</v>
      </c>
      <c r="N1231" s="170" t="str">
        <f>IFERROR(SUMIFS(#REF!,#REF!,$I1231,#REF!,"&lt;="&amp;$R$2,#REF!,"&gt;="&amp;$S$2)/SUMIFS(#REF!,#REF!,$I1231,#REF!,"&lt;="&amp;$R$2,#REF!,"&gt;="&amp;$S$2),"-")</f>
        <v>-</v>
      </c>
      <c r="O1231" s="142"/>
      <c r="P1231" s="140"/>
    </row>
    <row r="1232" spans="1:16">
      <c r="A1232" s="138"/>
      <c r="B1232" s="142"/>
      <c r="C1232" s="172" t="s">
        <v>1974</v>
      </c>
      <c r="D1232" s="166" t="s">
        <v>135</v>
      </c>
      <c r="E1232" s="166" t="s">
        <v>1975</v>
      </c>
      <c r="F1232" s="195" t="s">
        <v>2343</v>
      </c>
      <c r="G1232" s="195" t="s">
        <v>2343</v>
      </c>
      <c r="H1232" s="195" t="s">
        <v>2343</v>
      </c>
      <c r="I1232" s="195" t="s">
        <v>2343</v>
      </c>
      <c r="J1232" s="168">
        <v>0.9</v>
      </c>
      <c r="K1232" s="169" t="str">
        <f>IFERROR(SUMIFS(#REF!,#REF!,$I1232,#REF!,$R$2)/SUMIFS(#REF!,#REF!,$I1232,#REF!,$R$2),"-")</f>
        <v>-</v>
      </c>
      <c r="L1232" s="169" t="str">
        <f>IFERROR(SUMIFS(#REF!,#REF!,$I1232,#REF!,$R$7)/SUMIFS(#REF!,#REF!,$I1232,#REF!,$R$7),"-")</f>
        <v>-</v>
      </c>
      <c r="M1232" s="170" t="str">
        <f>IFERROR(SUMIFS(#REF!,#REF!,$I1232,#REF!,$R$3)/SUMIFS(#REF!,#REF!,$I1232,#REF!,$R$3),"-")</f>
        <v>-</v>
      </c>
      <c r="N1232" s="170" t="str">
        <f>IFERROR(SUMIFS(#REF!,#REF!,$I1232,#REF!,"&lt;="&amp;$R$2,#REF!,"&gt;="&amp;$S$2)/SUMIFS(#REF!,#REF!,$I1232,#REF!,"&lt;="&amp;$R$2,#REF!,"&gt;="&amp;$S$2),"-")</f>
        <v>-</v>
      </c>
      <c r="O1232" s="142"/>
      <c r="P1232" s="140"/>
    </row>
    <row r="1233" spans="1:16">
      <c r="A1233" s="138"/>
      <c r="B1233" s="142"/>
      <c r="C1233" s="172" t="s">
        <v>1974</v>
      </c>
      <c r="D1233" s="166" t="s">
        <v>26</v>
      </c>
      <c r="E1233" s="166" t="s">
        <v>1975</v>
      </c>
      <c r="F1233" s="195" t="s">
        <v>2345</v>
      </c>
      <c r="G1233" s="195" t="s">
        <v>2345</v>
      </c>
      <c r="H1233" s="195" t="s">
        <v>2345</v>
      </c>
      <c r="I1233" s="195" t="s">
        <v>2345</v>
      </c>
      <c r="J1233" s="168">
        <v>0.9</v>
      </c>
      <c r="K1233" s="169" t="str">
        <f>IFERROR(SUMIFS(#REF!,#REF!,$I1233,#REF!,$R$2)/SUMIFS(#REF!,#REF!,$I1233,#REF!,$R$2),"-")</f>
        <v>-</v>
      </c>
      <c r="L1233" s="169" t="str">
        <f>IFERROR(SUMIFS(#REF!,#REF!,$I1233,#REF!,$R$7)/SUMIFS(#REF!,#REF!,$I1233,#REF!,$R$7),"-")</f>
        <v>-</v>
      </c>
      <c r="M1233" s="170" t="str">
        <f>IFERROR(SUMIFS(#REF!,#REF!,$I1233,#REF!,$R$3)/SUMIFS(#REF!,#REF!,$I1233,#REF!,$R$3),"-")</f>
        <v>-</v>
      </c>
      <c r="N1233" s="170" t="str">
        <f>IFERROR(SUMIFS(#REF!,#REF!,$I1233,#REF!,"&lt;="&amp;$R$2,#REF!,"&gt;="&amp;$S$2)/SUMIFS(#REF!,#REF!,$I1233,#REF!,"&lt;="&amp;$R$2,#REF!,"&gt;="&amp;$S$2),"-")</f>
        <v>-</v>
      </c>
      <c r="O1233" s="142"/>
      <c r="P1233" s="140"/>
    </row>
    <row r="1234" spans="1:16">
      <c r="A1234" s="138"/>
      <c r="B1234" s="142"/>
      <c r="C1234" s="172" t="s">
        <v>1974</v>
      </c>
      <c r="D1234" s="166" t="s">
        <v>26</v>
      </c>
      <c r="E1234" s="166" t="s">
        <v>1975</v>
      </c>
      <c r="F1234" s="198" t="s">
        <v>2347</v>
      </c>
      <c r="G1234" s="198" t="s">
        <v>2347</v>
      </c>
      <c r="H1234" s="198" t="s">
        <v>2347</v>
      </c>
      <c r="I1234" s="198" t="s">
        <v>2347</v>
      </c>
      <c r="J1234" s="168">
        <v>0.9</v>
      </c>
      <c r="K1234" s="169" t="str">
        <f>IFERROR(SUMIFS(#REF!,#REF!,$I1234,#REF!,$R$2)/SUMIFS(#REF!,#REF!,$I1234,#REF!,$R$2),"-")</f>
        <v>-</v>
      </c>
      <c r="L1234" s="169" t="str">
        <f>IFERROR(SUMIFS(#REF!,#REF!,$I1234,#REF!,$R$7)/SUMIFS(#REF!,#REF!,$I1234,#REF!,$R$7),"-")</f>
        <v>-</v>
      </c>
      <c r="M1234" s="170" t="str">
        <f>IFERROR(SUMIFS(#REF!,#REF!,$I1234,#REF!,$R$3)/SUMIFS(#REF!,#REF!,$I1234,#REF!,$R$3),"-")</f>
        <v>-</v>
      </c>
      <c r="N1234" s="170" t="str">
        <f>IFERROR(SUMIFS(#REF!,#REF!,$I1234,#REF!,"&lt;="&amp;$R$2,#REF!,"&gt;="&amp;$S$2)/SUMIFS(#REF!,#REF!,$I1234,#REF!,"&lt;="&amp;$R$2,#REF!,"&gt;="&amp;$S$2),"-")</f>
        <v>-</v>
      </c>
      <c r="O1234" s="142"/>
      <c r="P1234" s="140"/>
    </row>
    <row r="1235" spans="1:16">
      <c r="A1235" s="138"/>
      <c r="B1235" s="142"/>
      <c r="C1235" s="172" t="s">
        <v>1974</v>
      </c>
      <c r="D1235" s="166" t="s">
        <v>26</v>
      </c>
      <c r="E1235" s="166" t="s">
        <v>1975</v>
      </c>
      <c r="F1235" s="195" t="s">
        <v>2349</v>
      </c>
      <c r="G1235" s="195" t="s">
        <v>2349</v>
      </c>
      <c r="H1235" s="195" t="s">
        <v>2349</v>
      </c>
      <c r="I1235" s="195" t="s">
        <v>2349</v>
      </c>
      <c r="J1235" s="168">
        <v>0.9</v>
      </c>
      <c r="K1235" s="169" t="str">
        <f>IFERROR(SUMIFS(#REF!,#REF!,$I1235,#REF!,$R$2)/SUMIFS(#REF!,#REF!,$I1235,#REF!,$R$2),"-")</f>
        <v>-</v>
      </c>
      <c r="L1235" s="169" t="str">
        <f>IFERROR(SUMIFS(#REF!,#REF!,$I1235,#REF!,$R$7)/SUMIFS(#REF!,#REF!,$I1235,#REF!,$R$7),"-")</f>
        <v>-</v>
      </c>
      <c r="M1235" s="170" t="str">
        <f>IFERROR(SUMIFS(#REF!,#REF!,$I1235,#REF!,$R$3)/SUMIFS(#REF!,#REF!,$I1235,#REF!,$R$3),"-")</f>
        <v>-</v>
      </c>
      <c r="N1235" s="170" t="str">
        <f>IFERROR(SUMIFS(#REF!,#REF!,$I1235,#REF!,"&lt;="&amp;$R$2,#REF!,"&gt;="&amp;$S$2)/SUMIFS(#REF!,#REF!,$I1235,#REF!,"&lt;="&amp;$R$2,#REF!,"&gt;="&amp;$S$2),"-")</f>
        <v>-</v>
      </c>
      <c r="O1235" s="142"/>
      <c r="P1235" s="140"/>
    </row>
    <row r="1236" spans="1:16">
      <c r="A1236" s="138"/>
      <c r="B1236" s="142"/>
      <c r="C1236" s="172" t="s">
        <v>1974</v>
      </c>
      <c r="D1236" s="166" t="s">
        <v>26</v>
      </c>
      <c r="E1236" s="166" t="s">
        <v>1975</v>
      </c>
      <c r="F1236" s="195" t="s">
        <v>2351</v>
      </c>
      <c r="G1236" s="195" t="s">
        <v>2351</v>
      </c>
      <c r="H1236" s="195" t="s">
        <v>2351</v>
      </c>
      <c r="I1236" s="195" t="s">
        <v>2351</v>
      </c>
      <c r="J1236" s="168">
        <v>0.9</v>
      </c>
      <c r="K1236" s="169" t="str">
        <f>IFERROR(SUMIFS(#REF!,#REF!,$I1236,#REF!,$R$2)/SUMIFS(#REF!,#REF!,$I1236,#REF!,$R$2),"-")</f>
        <v>-</v>
      </c>
      <c r="L1236" s="169" t="str">
        <f>IFERROR(SUMIFS(#REF!,#REF!,$I1236,#REF!,$R$7)/SUMIFS(#REF!,#REF!,$I1236,#REF!,$R$7),"-")</f>
        <v>-</v>
      </c>
      <c r="M1236" s="170" t="str">
        <f>IFERROR(SUMIFS(#REF!,#REF!,$I1236,#REF!,$R$3)/SUMIFS(#REF!,#REF!,$I1236,#REF!,$R$3),"-")</f>
        <v>-</v>
      </c>
      <c r="N1236" s="170" t="str">
        <f>IFERROR(SUMIFS(#REF!,#REF!,$I1236,#REF!,"&lt;="&amp;$R$2,#REF!,"&gt;="&amp;$S$2)/SUMIFS(#REF!,#REF!,$I1236,#REF!,"&lt;="&amp;$R$2,#REF!,"&gt;="&amp;$S$2),"-")</f>
        <v>-</v>
      </c>
      <c r="O1236" s="142"/>
      <c r="P1236" s="140"/>
    </row>
    <row r="1237" spans="1:16">
      <c r="A1237" s="138"/>
      <c r="B1237" s="142"/>
      <c r="C1237" s="172" t="s">
        <v>1974</v>
      </c>
      <c r="D1237" s="166" t="s">
        <v>26</v>
      </c>
      <c r="E1237" s="166" t="s">
        <v>1975</v>
      </c>
      <c r="F1237" s="195" t="s">
        <v>2353</v>
      </c>
      <c r="G1237" s="195" t="s">
        <v>2353</v>
      </c>
      <c r="H1237" s="195" t="s">
        <v>2353</v>
      </c>
      <c r="I1237" s="195" t="s">
        <v>2353</v>
      </c>
      <c r="J1237" s="168">
        <v>0.9</v>
      </c>
      <c r="K1237" s="169" t="str">
        <f>IFERROR(SUMIFS(#REF!,#REF!,$I1237,#REF!,$R$2)/SUMIFS(#REF!,#REF!,$I1237,#REF!,$R$2),"-")</f>
        <v>-</v>
      </c>
      <c r="L1237" s="169" t="str">
        <f>IFERROR(SUMIFS(#REF!,#REF!,$I1237,#REF!,$R$7)/SUMIFS(#REF!,#REF!,$I1237,#REF!,$R$7),"-")</f>
        <v>-</v>
      </c>
      <c r="M1237" s="170" t="str">
        <f>IFERROR(SUMIFS(#REF!,#REF!,$I1237,#REF!,$R$3)/SUMIFS(#REF!,#REF!,$I1237,#REF!,$R$3),"-")</f>
        <v>-</v>
      </c>
      <c r="N1237" s="170" t="str">
        <f>IFERROR(SUMIFS(#REF!,#REF!,$I1237,#REF!,"&lt;="&amp;$R$2,#REF!,"&gt;="&amp;$S$2)/SUMIFS(#REF!,#REF!,$I1237,#REF!,"&lt;="&amp;$R$2,#REF!,"&gt;="&amp;$S$2),"-")</f>
        <v>-</v>
      </c>
      <c r="O1237" s="142"/>
      <c r="P1237" s="140"/>
    </row>
    <row r="1238" spans="1:16">
      <c r="A1238" s="138"/>
      <c r="B1238" s="142"/>
      <c r="C1238" s="172" t="s">
        <v>1974</v>
      </c>
      <c r="D1238" s="166" t="s">
        <v>237</v>
      </c>
      <c r="E1238" s="166" t="s">
        <v>1975</v>
      </c>
      <c r="F1238" s="195" t="s">
        <v>2355</v>
      </c>
      <c r="G1238" s="195" t="s">
        <v>2355</v>
      </c>
      <c r="H1238" s="195" t="s">
        <v>2355</v>
      </c>
      <c r="I1238" s="195" t="s">
        <v>2355</v>
      </c>
      <c r="J1238" s="168">
        <v>0.9</v>
      </c>
      <c r="K1238" s="169" t="str">
        <f>IFERROR(SUMIFS(#REF!,#REF!,$I1238,#REF!,$R$2)/SUMIFS(#REF!,#REF!,$I1238,#REF!,$R$2),"-")</f>
        <v>-</v>
      </c>
      <c r="L1238" s="169" t="str">
        <f>IFERROR(SUMIFS(#REF!,#REF!,$I1238,#REF!,$R$7)/SUMIFS(#REF!,#REF!,$I1238,#REF!,$R$7),"-")</f>
        <v>-</v>
      </c>
      <c r="M1238" s="170" t="str">
        <f>IFERROR(SUMIFS(#REF!,#REF!,$I1238,#REF!,$R$3)/SUMIFS(#REF!,#REF!,$I1238,#REF!,$R$3),"-")</f>
        <v>-</v>
      </c>
      <c r="N1238" s="170" t="str">
        <f>IFERROR(SUMIFS(#REF!,#REF!,$I1238,#REF!,"&lt;="&amp;$R$2,#REF!,"&gt;="&amp;$S$2)/SUMIFS(#REF!,#REF!,$I1238,#REF!,"&lt;="&amp;$R$2,#REF!,"&gt;="&amp;$S$2),"-")</f>
        <v>-</v>
      </c>
      <c r="O1238" s="142"/>
      <c r="P1238" s="140"/>
    </row>
    <row r="1239" spans="1:16">
      <c r="A1239" s="138"/>
      <c r="B1239" s="142"/>
      <c r="C1239" s="172" t="s">
        <v>1974</v>
      </c>
      <c r="D1239" s="166" t="s">
        <v>237</v>
      </c>
      <c r="E1239" s="166" t="s">
        <v>1975</v>
      </c>
      <c r="F1239" s="195" t="s">
        <v>2357</v>
      </c>
      <c r="G1239" s="195" t="s">
        <v>2357</v>
      </c>
      <c r="H1239" s="195" t="s">
        <v>2357</v>
      </c>
      <c r="I1239" s="195" t="s">
        <v>2357</v>
      </c>
      <c r="J1239" s="168">
        <v>0.9</v>
      </c>
      <c r="K1239" s="169" t="str">
        <f>IFERROR(SUMIFS(#REF!,#REF!,$I1239,#REF!,$R$2)/SUMIFS(#REF!,#REF!,$I1239,#REF!,$R$2),"-")</f>
        <v>-</v>
      </c>
      <c r="L1239" s="169" t="str">
        <f>IFERROR(SUMIFS(#REF!,#REF!,$I1239,#REF!,$R$7)/SUMIFS(#REF!,#REF!,$I1239,#REF!,$R$7),"-")</f>
        <v>-</v>
      </c>
      <c r="M1239" s="170" t="str">
        <f>IFERROR(SUMIFS(#REF!,#REF!,$I1239,#REF!,$R$3)/SUMIFS(#REF!,#REF!,$I1239,#REF!,$R$3),"-")</f>
        <v>-</v>
      </c>
      <c r="N1239" s="170" t="str">
        <f>IFERROR(SUMIFS(#REF!,#REF!,$I1239,#REF!,"&lt;="&amp;$R$2,#REF!,"&gt;="&amp;$S$2)/SUMIFS(#REF!,#REF!,$I1239,#REF!,"&lt;="&amp;$R$2,#REF!,"&gt;="&amp;$S$2),"-")</f>
        <v>-</v>
      </c>
      <c r="O1239" s="142"/>
      <c r="P1239" s="140"/>
    </row>
    <row r="1240" spans="1:16">
      <c r="A1240" s="138"/>
      <c r="B1240" s="142"/>
      <c r="C1240" s="172" t="s">
        <v>1974</v>
      </c>
      <c r="D1240" s="166" t="s">
        <v>26</v>
      </c>
      <c r="E1240" s="166" t="s">
        <v>1975</v>
      </c>
      <c r="F1240" s="195" t="s">
        <v>2359</v>
      </c>
      <c r="G1240" s="195" t="s">
        <v>2359</v>
      </c>
      <c r="H1240" s="195" t="s">
        <v>2359</v>
      </c>
      <c r="I1240" s="195" t="s">
        <v>2359</v>
      </c>
      <c r="J1240" s="168">
        <v>0.9</v>
      </c>
      <c r="K1240" s="169" t="str">
        <f>IFERROR(SUMIFS(#REF!,#REF!,$I1240,#REF!,$R$2)/SUMIFS(#REF!,#REF!,$I1240,#REF!,$R$2),"-")</f>
        <v>-</v>
      </c>
      <c r="L1240" s="169" t="str">
        <f>IFERROR(SUMIFS(#REF!,#REF!,$I1240,#REF!,$R$7)/SUMIFS(#REF!,#REF!,$I1240,#REF!,$R$7),"-")</f>
        <v>-</v>
      </c>
      <c r="M1240" s="170" t="str">
        <f>IFERROR(SUMIFS(#REF!,#REF!,$I1240,#REF!,$R$3)/SUMIFS(#REF!,#REF!,$I1240,#REF!,$R$3),"-")</f>
        <v>-</v>
      </c>
      <c r="N1240" s="170" t="str">
        <f>IFERROR(SUMIFS(#REF!,#REF!,$I1240,#REF!,"&lt;="&amp;$R$2,#REF!,"&gt;="&amp;$S$2)/SUMIFS(#REF!,#REF!,$I1240,#REF!,"&lt;="&amp;$R$2,#REF!,"&gt;="&amp;$S$2),"-")</f>
        <v>-</v>
      </c>
      <c r="O1240" s="142"/>
      <c r="P1240" s="140"/>
    </row>
    <row r="1241" spans="1:16">
      <c r="A1241" s="138"/>
      <c r="B1241" s="142"/>
      <c r="C1241" s="172" t="s">
        <v>1974</v>
      </c>
      <c r="D1241" s="166" t="s">
        <v>237</v>
      </c>
      <c r="E1241" s="166" t="s">
        <v>1975</v>
      </c>
      <c r="F1241" s="195" t="s">
        <v>2361</v>
      </c>
      <c r="G1241" s="195" t="s">
        <v>2361</v>
      </c>
      <c r="H1241" s="195" t="s">
        <v>2361</v>
      </c>
      <c r="I1241" s="195" t="s">
        <v>2361</v>
      </c>
      <c r="J1241" s="168">
        <v>0.9</v>
      </c>
      <c r="K1241" s="169" t="str">
        <f>IFERROR(SUMIFS(#REF!,#REF!,$I1241,#REF!,$R$2)/SUMIFS(#REF!,#REF!,$I1241,#REF!,$R$2),"-")</f>
        <v>-</v>
      </c>
      <c r="L1241" s="169" t="str">
        <f>IFERROR(SUMIFS(#REF!,#REF!,$I1241,#REF!,$R$7)/SUMIFS(#REF!,#REF!,$I1241,#REF!,$R$7),"-")</f>
        <v>-</v>
      </c>
      <c r="M1241" s="170" t="str">
        <f>IFERROR(SUMIFS(#REF!,#REF!,$I1241,#REF!,$R$3)/SUMIFS(#REF!,#REF!,$I1241,#REF!,$R$3),"-")</f>
        <v>-</v>
      </c>
      <c r="N1241" s="170" t="str">
        <f>IFERROR(SUMIFS(#REF!,#REF!,$I1241,#REF!,"&lt;="&amp;$R$2,#REF!,"&gt;="&amp;$S$2)/SUMIFS(#REF!,#REF!,$I1241,#REF!,"&lt;="&amp;$R$2,#REF!,"&gt;="&amp;$S$2),"-")</f>
        <v>-</v>
      </c>
      <c r="O1241" s="142"/>
      <c r="P1241" s="140"/>
    </row>
    <row r="1242" spans="1:16">
      <c r="A1242" s="138"/>
      <c r="B1242" s="142"/>
      <c r="C1242" s="172" t="s">
        <v>1974</v>
      </c>
      <c r="D1242" s="166" t="s">
        <v>26</v>
      </c>
      <c r="E1242" s="166" t="s">
        <v>1975</v>
      </c>
      <c r="F1242" s="195" t="s">
        <v>2363</v>
      </c>
      <c r="G1242" s="195" t="s">
        <v>2363</v>
      </c>
      <c r="H1242" s="195" t="s">
        <v>2363</v>
      </c>
      <c r="I1242" s="195" t="s">
        <v>2363</v>
      </c>
      <c r="J1242" s="168">
        <v>0.9</v>
      </c>
      <c r="K1242" s="169" t="str">
        <f>IFERROR(SUMIFS(#REF!,#REF!,$I1242,#REF!,$R$2)/SUMIFS(#REF!,#REF!,$I1242,#REF!,$R$2),"-")</f>
        <v>-</v>
      </c>
      <c r="L1242" s="169" t="str">
        <f>IFERROR(SUMIFS(#REF!,#REF!,$I1242,#REF!,$R$7)/SUMIFS(#REF!,#REF!,$I1242,#REF!,$R$7),"-")</f>
        <v>-</v>
      </c>
      <c r="M1242" s="170" t="str">
        <f>IFERROR(SUMIFS(#REF!,#REF!,$I1242,#REF!,$R$3)/SUMIFS(#REF!,#REF!,$I1242,#REF!,$R$3),"-")</f>
        <v>-</v>
      </c>
      <c r="N1242" s="170" t="str">
        <f>IFERROR(SUMIFS(#REF!,#REF!,$I1242,#REF!,"&lt;="&amp;$R$2,#REF!,"&gt;="&amp;$S$2)/SUMIFS(#REF!,#REF!,$I1242,#REF!,"&lt;="&amp;$R$2,#REF!,"&gt;="&amp;$S$2),"-")</f>
        <v>-</v>
      </c>
      <c r="O1242" s="142"/>
      <c r="P1242" s="140"/>
    </row>
    <row r="1243" spans="1:16">
      <c r="A1243" s="138"/>
      <c r="B1243" s="142"/>
      <c r="C1243" s="172" t="s">
        <v>1974</v>
      </c>
      <c r="D1243" s="166" t="s">
        <v>26</v>
      </c>
      <c r="E1243" s="166" t="s">
        <v>1975</v>
      </c>
      <c r="F1243" s="195" t="s">
        <v>2365</v>
      </c>
      <c r="G1243" s="195" t="s">
        <v>2365</v>
      </c>
      <c r="H1243" s="195" t="s">
        <v>2365</v>
      </c>
      <c r="I1243" s="195" t="s">
        <v>2365</v>
      </c>
      <c r="J1243" s="168">
        <v>0.9</v>
      </c>
      <c r="K1243" s="169" t="str">
        <f>IFERROR(SUMIFS(#REF!,#REF!,$I1243,#REF!,$R$2)/SUMIFS(#REF!,#REF!,$I1243,#REF!,$R$2),"-")</f>
        <v>-</v>
      </c>
      <c r="L1243" s="169" t="str">
        <f>IFERROR(SUMIFS(#REF!,#REF!,$I1243,#REF!,$R$7)/SUMIFS(#REF!,#REF!,$I1243,#REF!,$R$7),"-")</f>
        <v>-</v>
      </c>
      <c r="M1243" s="170" t="str">
        <f>IFERROR(SUMIFS(#REF!,#REF!,$I1243,#REF!,$R$3)/SUMIFS(#REF!,#REF!,$I1243,#REF!,$R$3),"-")</f>
        <v>-</v>
      </c>
      <c r="N1243" s="170" t="str">
        <f>IFERROR(SUMIFS(#REF!,#REF!,$I1243,#REF!,"&lt;="&amp;$R$2,#REF!,"&gt;="&amp;$S$2)/SUMIFS(#REF!,#REF!,$I1243,#REF!,"&lt;="&amp;$R$2,#REF!,"&gt;="&amp;$S$2),"-")</f>
        <v>-</v>
      </c>
      <c r="O1243" s="142"/>
      <c r="P1243" s="140"/>
    </row>
    <row r="1244" spans="1:16">
      <c r="A1244" s="138"/>
      <c r="B1244" s="142"/>
      <c r="C1244" s="172" t="s">
        <v>1974</v>
      </c>
      <c r="D1244" s="166" t="s">
        <v>26</v>
      </c>
      <c r="E1244" s="166" t="s">
        <v>1975</v>
      </c>
      <c r="F1244" s="195" t="s">
        <v>2367</v>
      </c>
      <c r="G1244" s="195" t="s">
        <v>2367</v>
      </c>
      <c r="H1244" s="195" t="s">
        <v>2367</v>
      </c>
      <c r="I1244" s="195" t="s">
        <v>2367</v>
      </c>
      <c r="J1244" s="168">
        <v>0.9</v>
      </c>
      <c r="K1244" s="169" t="str">
        <f>IFERROR(SUMIFS(#REF!,#REF!,$I1244,#REF!,$R$2)/SUMIFS(#REF!,#REF!,$I1244,#REF!,$R$2),"-")</f>
        <v>-</v>
      </c>
      <c r="L1244" s="169" t="str">
        <f>IFERROR(SUMIFS(#REF!,#REF!,$I1244,#REF!,$R$7)/SUMIFS(#REF!,#REF!,$I1244,#REF!,$R$7),"-")</f>
        <v>-</v>
      </c>
      <c r="M1244" s="170" t="str">
        <f>IFERROR(SUMIFS(#REF!,#REF!,$I1244,#REF!,$R$3)/SUMIFS(#REF!,#REF!,$I1244,#REF!,$R$3),"-")</f>
        <v>-</v>
      </c>
      <c r="N1244" s="170" t="str">
        <f>IFERROR(SUMIFS(#REF!,#REF!,$I1244,#REF!,"&lt;="&amp;$R$2,#REF!,"&gt;="&amp;$S$2)/SUMIFS(#REF!,#REF!,$I1244,#REF!,"&lt;="&amp;$R$2,#REF!,"&gt;="&amp;$S$2),"-")</f>
        <v>-</v>
      </c>
      <c r="O1244" s="142"/>
      <c r="P1244" s="140"/>
    </row>
    <row r="1245" spans="1:16">
      <c r="A1245" s="138"/>
      <c r="B1245" s="142"/>
      <c r="C1245" s="172" t="s">
        <v>1974</v>
      </c>
      <c r="D1245" s="166" t="s">
        <v>26</v>
      </c>
      <c r="E1245" s="166" t="s">
        <v>1975</v>
      </c>
      <c r="F1245" s="195" t="s">
        <v>2369</v>
      </c>
      <c r="G1245" s="195" t="s">
        <v>2369</v>
      </c>
      <c r="H1245" s="195" t="s">
        <v>2369</v>
      </c>
      <c r="I1245" s="195" t="s">
        <v>2369</v>
      </c>
      <c r="J1245" s="168">
        <v>0.9</v>
      </c>
      <c r="K1245" s="169" t="str">
        <f>IFERROR(SUMIFS(#REF!,#REF!,$I1245,#REF!,$R$2)/SUMIFS(#REF!,#REF!,$I1245,#REF!,$R$2),"-")</f>
        <v>-</v>
      </c>
      <c r="L1245" s="169" t="str">
        <f>IFERROR(SUMIFS(#REF!,#REF!,$I1245,#REF!,$R$7)/SUMIFS(#REF!,#REF!,$I1245,#REF!,$R$7),"-")</f>
        <v>-</v>
      </c>
      <c r="M1245" s="170" t="str">
        <f>IFERROR(SUMIFS(#REF!,#REF!,$I1245,#REF!,$R$3)/SUMIFS(#REF!,#REF!,$I1245,#REF!,$R$3),"-")</f>
        <v>-</v>
      </c>
      <c r="N1245" s="170" t="str">
        <f>IFERROR(SUMIFS(#REF!,#REF!,$I1245,#REF!,"&lt;="&amp;$R$2,#REF!,"&gt;="&amp;$S$2)/SUMIFS(#REF!,#REF!,$I1245,#REF!,"&lt;="&amp;$R$2,#REF!,"&gt;="&amp;$S$2),"-")</f>
        <v>-</v>
      </c>
      <c r="O1245" s="142"/>
      <c r="P1245" s="140"/>
    </row>
    <row r="1246" spans="1:16">
      <c r="A1246" s="138"/>
      <c r="B1246" s="142"/>
      <c r="C1246" s="172" t="s">
        <v>1974</v>
      </c>
      <c r="D1246" s="166" t="s">
        <v>26</v>
      </c>
      <c r="E1246" s="166" t="s">
        <v>1975</v>
      </c>
      <c r="F1246" s="195" t="s">
        <v>2371</v>
      </c>
      <c r="G1246" s="195" t="s">
        <v>2371</v>
      </c>
      <c r="H1246" s="195" t="s">
        <v>2371</v>
      </c>
      <c r="I1246" s="195" t="s">
        <v>2371</v>
      </c>
      <c r="J1246" s="168">
        <v>0.9</v>
      </c>
      <c r="K1246" s="169" t="str">
        <f>IFERROR(SUMIFS(#REF!,#REF!,$I1246,#REF!,$R$2)/SUMIFS(#REF!,#REF!,$I1246,#REF!,$R$2),"-")</f>
        <v>-</v>
      </c>
      <c r="L1246" s="169" t="str">
        <f>IFERROR(SUMIFS(#REF!,#REF!,$I1246,#REF!,$R$7)/SUMIFS(#REF!,#REF!,$I1246,#REF!,$R$7),"-")</f>
        <v>-</v>
      </c>
      <c r="M1246" s="170" t="str">
        <f>IFERROR(SUMIFS(#REF!,#REF!,$I1246,#REF!,$R$3)/SUMIFS(#REF!,#REF!,$I1246,#REF!,$R$3),"-")</f>
        <v>-</v>
      </c>
      <c r="N1246" s="170" t="str">
        <f>IFERROR(SUMIFS(#REF!,#REF!,$I1246,#REF!,"&lt;="&amp;$R$2,#REF!,"&gt;="&amp;$S$2)/SUMIFS(#REF!,#REF!,$I1246,#REF!,"&lt;="&amp;$R$2,#REF!,"&gt;="&amp;$S$2),"-")</f>
        <v>-</v>
      </c>
      <c r="O1246" s="142"/>
      <c r="P1246" s="140"/>
    </row>
    <row r="1247" spans="1:16">
      <c r="A1247" s="138"/>
      <c r="B1247" s="142"/>
      <c r="C1247" s="172" t="s">
        <v>1974</v>
      </c>
      <c r="D1247" s="166" t="s">
        <v>26</v>
      </c>
      <c r="E1247" s="166" t="s">
        <v>1975</v>
      </c>
      <c r="F1247" s="195" t="s">
        <v>2373</v>
      </c>
      <c r="G1247" s="195" t="s">
        <v>2373</v>
      </c>
      <c r="H1247" s="195" t="s">
        <v>2373</v>
      </c>
      <c r="I1247" s="195" t="s">
        <v>2373</v>
      </c>
      <c r="J1247" s="168">
        <v>0.9</v>
      </c>
      <c r="K1247" s="169" t="str">
        <f>IFERROR(SUMIFS(#REF!,#REF!,$I1247,#REF!,$R$2)/SUMIFS(#REF!,#REF!,$I1247,#REF!,$R$2),"-")</f>
        <v>-</v>
      </c>
      <c r="L1247" s="169" t="str">
        <f>IFERROR(SUMIFS(#REF!,#REF!,$I1247,#REF!,$R$7)/SUMIFS(#REF!,#REF!,$I1247,#REF!,$R$7),"-")</f>
        <v>-</v>
      </c>
      <c r="M1247" s="170" t="str">
        <f>IFERROR(SUMIFS(#REF!,#REF!,$I1247,#REF!,$R$3)/SUMIFS(#REF!,#REF!,$I1247,#REF!,$R$3),"-")</f>
        <v>-</v>
      </c>
      <c r="N1247" s="170" t="str">
        <f>IFERROR(SUMIFS(#REF!,#REF!,$I1247,#REF!,"&lt;="&amp;$R$2,#REF!,"&gt;="&amp;$S$2)/SUMIFS(#REF!,#REF!,$I1247,#REF!,"&lt;="&amp;$R$2,#REF!,"&gt;="&amp;$S$2),"-")</f>
        <v>-</v>
      </c>
      <c r="O1247" s="142"/>
      <c r="P1247" s="140"/>
    </row>
    <row r="1248" spans="1:16">
      <c r="A1248" s="138"/>
      <c r="B1248" s="142"/>
      <c r="C1248" s="172" t="s">
        <v>1974</v>
      </c>
      <c r="D1248" s="166" t="s">
        <v>237</v>
      </c>
      <c r="E1248" s="166" t="s">
        <v>1975</v>
      </c>
      <c r="F1248" s="195" t="s">
        <v>2375</v>
      </c>
      <c r="G1248" s="195" t="s">
        <v>2375</v>
      </c>
      <c r="H1248" s="195" t="s">
        <v>2375</v>
      </c>
      <c r="I1248" s="195" t="s">
        <v>2375</v>
      </c>
      <c r="J1248" s="168">
        <v>0.9</v>
      </c>
      <c r="K1248" s="169" t="str">
        <f>IFERROR(SUMIFS(#REF!,#REF!,$I1248,#REF!,$R$2)/SUMIFS(#REF!,#REF!,$I1248,#REF!,$R$2),"-")</f>
        <v>-</v>
      </c>
      <c r="L1248" s="169" t="str">
        <f>IFERROR(SUMIFS(#REF!,#REF!,$I1248,#REF!,$R$7)/SUMIFS(#REF!,#REF!,$I1248,#REF!,$R$7),"-")</f>
        <v>-</v>
      </c>
      <c r="M1248" s="170" t="str">
        <f>IFERROR(SUMIFS(#REF!,#REF!,$I1248,#REF!,$R$3)/SUMIFS(#REF!,#REF!,$I1248,#REF!,$R$3),"-")</f>
        <v>-</v>
      </c>
      <c r="N1248" s="170" t="str">
        <f>IFERROR(SUMIFS(#REF!,#REF!,$I1248,#REF!,"&lt;="&amp;$R$2,#REF!,"&gt;="&amp;$S$2)/SUMIFS(#REF!,#REF!,$I1248,#REF!,"&lt;="&amp;$R$2,#REF!,"&gt;="&amp;$S$2),"-")</f>
        <v>-</v>
      </c>
      <c r="O1248" s="142"/>
      <c r="P1248" s="140"/>
    </row>
    <row r="1249" spans="1:16">
      <c r="A1249" s="138"/>
      <c r="B1249" s="142"/>
      <c r="C1249" s="172" t="s">
        <v>1974</v>
      </c>
      <c r="D1249" s="166" t="s">
        <v>26</v>
      </c>
      <c r="E1249" s="166" t="s">
        <v>1975</v>
      </c>
      <c r="F1249" s="195" t="s">
        <v>2377</v>
      </c>
      <c r="G1249" s="195" t="s">
        <v>2377</v>
      </c>
      <c r="H1249" s="195" t="s">
        <v>2377</v>
      </c>
      <c r="I1249" s="195" t="s">
        <v>2377</v>
      </c>
      <c r="J1249" s="168">
        <v>0.9</v>
      </c>
      <c r="K1249" s="169" t="str">
        <f>IFERROR(SUMIFS(#REF!,#REF!,$I1249,#REF!,$R$2)/SUMIFS(#REF!,#REF!,$I1249,#REF!,$R$2),"-")</f>
        <v>-</v>
      </c>
      <c r="L1249" s="169" t="str">
        <f>IFERROR(SUMIFS(#REF!,#REF!,$I1249,#REF!,$R$7)/SUMIFS(#REF!,#REF!,$I1249,#REF!,$R$7),"-")</f>
        <v>-</v>
      </c>
      <c r="M1249" s="170" t="str">
        <f>IFERROR(SUMIFS(#REF!,#REF!,$I1249,#REF!,$R$3)/SUMIFS(#REF!,#REF!,$I1249,#REF!,$R$3),"-")</f>
        <v>-</v>
      </c>
      <c r="N1249" s="170" t="str">
        <f>IFERROR(SUMIFS(#REF!,#REF!,$I1249,#REF!,"&lt;="&amp;$R$2,#REF!,"&gt;="&amp;$S$2)/SUMIFS(#REF!,#REF!,$I1249,#REF!,"&lt;="&amp;$R$2,#REF!,"&gt;="&amp;$S$2),"-")</f>
        <v>-</v>
      </c>
      <c r="O1249" s="142"/>
      <c r="P1249" s="140"/>
    </row>
    <row r="1250" spans="1:16">
      <c r="A1250" s="138"/>
      <c r="B1250" s="142"/>
      <c r="C1250" s="172" t="s">
        <v>1974</v>
      </c>
      <c r="D1250" s="166" t="s">
        <v>26</v>
      </c>
      <c r="E1250" s="166" t="s">
        <v>1975</v>
      </c>
      <c r="F1250" s="195" t="s">
        <v>2379</v>
      </c>
      <c r="G1250" s="195" t="s">
        <v>2379</v>
      </c>
      <c r="H1250" s="195" t="s">
        <v>2379</v>
      </c>
      <c r="I1250" s="195" t="s">
        <v>2379</v>
      </c>
      <c r="J1250" s="168">
        <v>0.9</v>
      </c>
      <c r="K1250" s="169" t="str">
        <f>IFERROR(SUMIFS(#REF!,#REF!,$I1250,#REF!,$R$2)/SUMIFS(#REF!,#REF!,$I1250,#REF!,$R$2),"-")</f>
        <v>-</v>
      </c>
      <c r="L1250" s="169" t="str">
        <f>IFERROR(SUMIFS(#REF!,#REF!,$I1250,#REF!,$R$7)/SUMIFS(#REF!,#REF!,$I1250,#REF!,$R$7),"-")</f>
        <v>-</v>
      </c>
      <c r="M1250" s="170" t="str">
        <f>IFERROR(SUMIFS(#REF!,#REF!,$I1250,#REF!,$R$3)/SUMIFS(#REF!,#REF!,$I1250,#REF!,$R$3),"-")</f>
        <v>-</v>
      </c>
      <c r="N1250" s="170" t="str">
        <f>IFERROR(SUMIFS(#REF!,#REF!,$I1250,#REF!,"&lt;="&amp;$R$2,#REF!,"&gt;="&amp;$S$2)/SUMIFS(#REF!,#REF!,$I1250,#REF!,"&lt;="&amp;$R$2,#REF!,"&gt;="&amp;$S$2),"-")</f>
        <v>-</v>
      </c>
      <c r="O1250" s="142"/>
      <c r="P1250" s="140"/>
    </row>
    <row r="1251" spans="1:16">
      <c r="A1251" s="138"/>
      <c r="B1251" s="142"/>
      <c r="C1251" s="172" t="s">
        <v>1974</v>
      </c>
      <c r="D1251" s="166" t="s">
        <v>26</v>
      </c>
      <c r="E1251" s="166" t="s">
        <v>1975</v>
      </c>
      <c r="F1251" s="195" t="s">
        <v>2381</v>
      </c>
      <c r="G1251" s="195" t="s">
        <v>2381</v>
      </c>
      <c r="H1251" s="195" t="s">
        <v>2381</v>
      </c>
      <c r="I1251" s="195" t="s">
        <v>2381</v>
      </c>
      <c r="J1251" s="168">
        <v>0.9</v>
      </c>
      <c r="K1251" s="169" t="str">
        <f>IFERROR(SUMIFS(#REF!,#REF!,$I1251,#REF!,$R$2)/SUMIFS(#REF!,#REF!,$I1251,#REF!,$R$2),"-")</f>
        <v>-</v>
      </c>
      <c r="L1251" s="169" t="str">
        <f>IFERROR(SUMIFS(#REF!,#REF!,$I1251,#REF!,$R$7)/SUMIFS(#REF!,#REF!,$I1251,#REF!,$R$7),"-")</f>
        <v>-</v>
      </c>
      <c r="M1251" s="170" t="str">
        <f>IFERROR(SUMIFS(#REF!,#REF!,$I1251,#REF!,$R$3)/SUMIFS(#REF!,#REF!,$I1251,#REF!,$R$3),"-")</f>
        <v>-</v>
      </c>
      <c r="N1251" s="170" t="str">
        <f>IFERROR(SUMIFS(#REF!,#REF!,$I1251,#REF!,"&lt;="&amp;$R$2,#REF!,"&gt;="&amp;$S$2)/SUMIFS(#REF!,#REF!,$I1251,#REF!,"&lt;="&amp;$R$2,#REF!,"&gt;="&amp;$S$2),"-")</f>
        <v>-</v>
      </c>
      <c r="O1251" s="142"/>
      <c r="P1251" s="140"/>
    </row>
    <row r="1252" spans="1:16">
      <c r="A1252" s="138"/>
      <c r="B1252" s="142"/>
      <c r="C1252" s="172" t="s">
        <v>1974</v>
      </c>
      <c r="D1252" s="166" t="s">
        <v>26</v>
      </c>
      <c r="E1252" s="166" t="s">
        <v>1975</v>
      </c>
      <c r="F1252" s="195" t="s">
        <v>2383</v>
      </c>
      <c r="G1252" s="195" t="s">
        <v>2383</v>
      </c>
      <c r="H1252" s="195" t="s">
        <v>2383</v>
      </c>
      <c r="I1252" s="195" t="s">
        <v>2383</v>
      </c>
      <c r="J1252" s="168">
        <v>0.9</v>
      </c>
      <c r="K1252" s="169" t="str">
        <f>IFERROR(SUMIFS(#REF!,#REF!,$I1252,#REF!,$R$2)/SUMIFS(#REF!,#REF!,$I1252,#REF!,$R$2),"-")</f>
        <v>-</v>
      </c>
      <c r="L1252" s="169" t="str">
        <f>IFERROR(SUMIFS(#REF!,#REF!,$I1252,#REF!,$R$7)/SUMIFS(#REF!,#REF!,$I1252,#REF!,$R$7),"-")</f>
        <v>-</v>
      </c>
      <c r="M1252" s="170" t="str">
        <f>IFERROR(SUMIFS(#REF!,#REF!,$I1252,#REF!,$R$3)/SUMIFS(#REF!,#REF!,$I1252,#REF!,$R$3),"-")</f>
        <v>-</v>
      </c>
      <c r="N1252" s="170" t="str">
        <f>IFERROR(SUMIFS(#REF!,#REF!,$I1252,#REF!,"&lt;="&amp;$R$2,#REF!,"&gt;="&amp;$S$2)/SUMIFS(#REF!,#REF!,$I1252,#REF!,"&lt;="&amp;$R$2,#REF!,"&gt;="&amp;$S$2),"-")</f>
        <v>-</v>
      </c>
      <c r="O1252" s="142"/>
      <c r="P1252" s="140"/>
    </row>
    <row r="1253" spans="1:16">
      <c r="A1253" s="138"/>
      <c r="B1253" s="142"/>
      <c r="C1253" s="172" t="s">
        <v>1974</v>
      </c>
      <c r="D1253" s="166" t="s">
        <v>26</v>
      </c>
      <c r="E1253" s="166" t="s">
        <v>1975</v>
      </c>
      <c r="F1253" s="195" t="s">
        <v>2385</v>
      </c>
      <c r="G1253" s="195" t="s">
        <v>2385</v>
      </c>
      <c r="H1253" s="195" t="s">
        <v>2385</v>
      </c>
      <c r="I1253" s="195" t="s">
        <v>2385</v>
      </c>
      <c r="J1253" s="168">
        <v>0.9</v>
      </c>
      <c r="K1253" s="169" t="str">
        <f>IFERROR(SUMIFS(#REF!,#REF!,$I1253,#REF!,$R$2)/SUMIFS(#REF!,#REF!,$I1253,#REF!,$R$2),"-")</f>
        <v>-</v>
      </c>
      <c r="L1253" s="169" t="str">
        <f>IFERROR(SUMIFS(#REF!,#REF!,$I1253,#REF!,$R$7)/SUMIFS(#REF!,#REF!,$I1253,#REF!,$R$7),"-")</f>
        <v>-</v>
      </c>
      <c r="M1253" s="170" t="str">
        <f>IFERROR(SUMIFS(#REF!,#REF!,$I1253,#REF!,$R$3)/SUMIFS(#REF!,#REF!,$I1253,#REF!,$R$3),"-")</f>
        <v>-</v>
      </c>
      <c r="N1253" s="170" t="str">
        <f>IFERROR(SUMIFS(#REF!,#REF!,$I1253,#REF!,"&lt;="&amp;$R$2,#REF!,"&gt;="&amp;$S$2)/SUMIFS(#REF!,#REF!,$I1253,#REF!,"&lt;="&amp;$R$2,#REF!,"&gt;="&amp;$S$2),"-")</f>
        <v>-</v>
      </c>
      <c r="O1253" s="142"/>
      <c r="P1253" s="140"/>
    </row>
    <row r="1254" spans="1:16">
      <c r="A1254" s="138"/>
      <c r="B1254" s="142"/>
      <c r="C1254" s="172" t="s">
        <v>1974</v>
      </c>
      <c r="D1254" s="166" t="s">
        <v>26</v>
      </c>
      <c r="E1254" s="166" t="s">
        <v>1975</v>
      </c>
      <c r="F1254" s="195" t="s">
        <v>2387</v>
      </c>
      <c r="G1254" s="195" t="s">
        <v>2387</v>
      </c>
      <c r="H1254" s="195" t="s">
        <v>2387</v>
      </c>
      <c r="I1254" s="195" t="s">
        <v>2387</v>
      </c>
      <c r="J1254" s="168">
        <v>0.9</v>
      </c>
      <c r="K1254" s="169" t="str">
        <f>IFERROR(SUMIFS(#REF!,#REF!,$I1254,#REF!,$R$2)/SUMIFS(#REF!,#REF!,$I1254,#REF!,$R$2),"-")</f>
        <v>-</v>
      </c>
      <c r="L1254" s="169" t="str">
        <f>IFERROR(SUMIFS(#REF!,#REF!,$I1254,#REF!,$R$7)/SUMIFS(#REF!,#REF!,$I1254,#REF!,$R$7),"-")</f>
        <v>-</v>
      </c>
      <c r="M1254" s="170" t="str">
        <f>IFERROR(SUMIFS(#REF!,#REF!,$I1254,#REF!,$R$3)/SUMIFS(#REF!,#REF!,$I1254,#REF!,$R$3),"-")</f>
        <v>-</v>
      </c>
      <c r="N1254" s="170" t="str">
        <f>IFERROR(SUMIFS(#REF!,#REF!,$I1254,#REF!,"&lt;="&amp;$R$2,#REF!,"&gt;="&amp;$S$2)/SUMIFS(#REF!,#REF!,$I1254,#REF!,"&lt;="&amp;$R$2,#REF!,"&gt;="&amp;$S$2),"-")</f>
        <v>-</v>
      </c>
      <c r="O1254" s="142"/>
      <c r="P1254" s="140"/>
    </row>
    <row r="1255" spans="1:16">
      <c r="A1255" s="138"/>
      <c r="B1255" s="142"/>
      <c r="C1255" s="172" t="s">
        <v>1974</v>
      </c>
      <c r="D1255" s="166" t="s">
        <v>26</v>
      </c>
      <c r="E1255" s="166" t="s">
        <v>1975</v>
      </c>
      <c r="F1255" s="195" t="s">
        <v>2389</v>
      </c>
      <c r="G1255" s="195" t="s">
        <v>2389</v>
      </c>
      <c r="H1255" s="195" t="s">
        <v>2389</v>
      </c>
      <c r="I1255" s="195" t="s">
        <v>2389</v>
      </c>
      <c r="J1255" s="168">
        <v>0.9</v>
      </c>
      <c r="K1255" s="169" t="str">
        <f>IFERROR(SUMIFS(#REF!,#REF!,$I1255,#REF!,$R$2)/SUMIFS(#REF!,#REF!,$I1255,#REF!,$R$2),"-")</f>
        <v>-</v>
      </c>
      <c r="L1255" s="169" t="str">
        <f>IFERROR(SUMIFS(#REF!,#REF!,$I1255,#REF!,$R$7)/SUMIFS(#REF!,#REF!,$I1255,#REF!,$R$7),"-")</f>
        <v>-</v>
      </c>
      <c r="M1255" s="170" t="str">
        <f>IFERROR(SUMIFS(#REF!,#REF!,$I1255,#REF!,$R$3)/SUMIFS(#REF!,#REF!,$I1255,#REF!,$R$3),"-")</f>
        <v>-</v>
      </c>
      <c r="N1255" s="170" t="str">
        <f>IFERROR(SUMIFS(#REF!,#REF!,$I1255,#REF!,"&lt;="&amp;$R$2,#REF!,"&gt;="&amp;$S$2)/SUMIFS(#REF!,#REF!,$I1255,#REF!,"&lt;="&amp;$R$2,#REF!,"&gt;="&amp;$S$2),"-")</f>
        <v>-</v>
      </c>
      <c r="O1255" s="142"/>
      <c r="P1255" s="140"/>
    </row>
    <row r="1256" spans="1:16">
      <c r="A1256" s="138"/>
      <c r="B1256" s="142"/>
      <c r="C1256" s="172" t="s">
        <v>1974</v>
      </c>
      <c r="D1256" s="166" t="s">
        <v>26</v>
      </c>
      <c r="E1256" s="166" t="s">
        <v>1975</v>
      </c>
      <c r="F1256" s="195" t="s">
        <v>2391</v>
      </c>
      <c r="G1256" s="195" t="s">
        <v>2391</v>
      </c>
      <c r="H1256" s="195" t="s">
        <v>2391</v>
      </c>
      <c r="I1256" s="195" t="s">
        <v>2391</v>
      </c>
      <c r="J1256" s="168">
        <v>0.9</v>
      </c>
      <c r="K1256" s="169" t="str">
        <f>IFERROR(SUMIFS(#REF!,#REF!,$I1256,#REF!,$R$2)/SUMIFS(#REF!,#REF!,$I1256,#REF!,$R$2),"-")</f>
        <v>-</v>
      </c>
      <c r="L1256" s="169" t="str">
        <f>IFERROR(SUMIFS(#REF!,#REF!,$I1256,#REF!,$R$7)/SUMIFS(#REF!,#REF!,$I1256,#REF!,$R$7),"-")</f>
        <v>-</v>
      </c>
      <c r="M1256" s="170" t="str">
        <f>IFERROR(SUMIFS(#REF!,#REF!,$I1256,#REF!,$R$3)/SUMIFS(#REF!,#REF!,$I1256,#REF!,$R$3),"-")</f>
        <v>-</v>
      </c>
      <c r="N1256" s="170" t="str">
        <f>IFERROR(SUMIFS(#REF!,#REF!,$I1256,#REF!,"&lt;="&amp;$R$2,#REF!,"&gt;="&amp;$S$2)/SUMIFS(#REF!,#REF!,$I1256,#REF!,"&lt;="&amp;$R$2,#REF!,"&gt;="&amp;$S$2),"-")</f>
        <v>-</v>
      </c>
      <c r="O1256" s="142"/>
      <c r="P1256" s="140"/>
    </row>
    <row r="1257" spans="1:16">
      <c r="A1257" s="138"/>
      <c r="B1257" s="142"/>
      <c r="C1257" s="172" t="s">
        <v>1974</v>
      </c>
      <c r="D1257" s="166" t="s">
        <v>26</v>
      </c>
      <c r="E1257" s="166" t="s">
        <v>1975</v>
      </c>
      <c r="F1257" s="195" t="s">
        <v>2393</v>
      </c>
      <c r="G1257" s="195" t="s">
        <v>2393</v>
      </c>
      <c r="H1257" s="195" t="s">
        <v>2393</v>
      </c>
      <c r="I1257" s="195" t="s">
        <v>2393</v>
      </c>
      <c r="J1257" s="168">
        <v>0.9</v>
      </c>
      <c r="K1257" s="169" t="str">
        <f>IFERROR(SUMIFS(#REF!,#REF!,$I1257,#REF!,$R$2)/SUMIFS(#REF!,#REF!,$I1257,#REF!,$R$2),"-")</f>
        <v>-</v>
      </c>
      <c r="L1257" s="169" t="str">
        <f>IFERROR(SUMIFS(#REF!,#REF!,$I1257,#REF!,$R$7)/SUMIFS(#REF!,#REF!,$I1257,#REF!,$R$7),"-")</f>
        <v>-</v>
      </c>
      <c r="M1257" s="170" t="str">
        <f>IFERROR(SUMIFS(#REF!,#REF!,$I1257,#REF!,$R$3)/SUMIFS(#REF!,#REF!,$I1257,#REF!,$R$3),"-")</f>
        <v>-</v>
      </c>
      <c r="N1257" s="170" t="str">
        <f>IFERROR(SUMIFS(#REF!,#REF!,$I1257,#REF!,"&lt;="&amp;$R$2,#REF!,"&gt;="&amp;$S$2)/SUMIFS(#REF!,#REF!,$I1257,#REF!,"&lt;="&amp;$R$2,#REF!,"&gt;="&amp;$S$2),"-")</f>
        <v>-</v>
      </c>
      <c r="O1257" s="142"/>
      <c r="P1257" s="140"/>
    </row>
    <row r="1258" spans="1:16">
      <c r="A1258" s="138"/>
      <c r="B1258" s="142"/>
      <c r="C1258" s="172" t="s">
        <v>1974</v>
      </c>
      <c r="D1258" s="166" t="s">
        <v>26</v>
      </c>
      <c r="E1258" s="166" t="s">
        <v>1975</v>
      </c>
      <c r="F1258" s="195" t="s">
        <v>2395</v>
      </c>
      <c r="G1258" s="195" t="s">
        <v>2395</v>
      </c>
      <c r="H1258" s="195" t="s">
        <v>2395</v>
      </c>
      <c r="I1258" s="195" t="s">
        <v>2395</v>
      </c>
      <c r="J1258" s="168">
        <v>0.9</v>
      </c>
      <c r="K1258" s="169" t="str">
        <f>IFERROR(SUMIFS(#REF!,#REF!,$I1258,#REF!,$R$2)/SUMIFS(#REF!,#REF!,$I1258,#REF!,$R$2),"-")</f>
        <v>-</v>
      </c>
      <c r="L1258" s="169" t="str">
        <f>IFERROR(SUMIFS(#REF!,#REF!,$I1258,#REF!,$R$7)/SUMIFS(#REF!,#REF!,$I1258,#REF!,$R$7),"-")</f>
        <v>-</v>
      </c>
      <c r="M1258" s="170" t="str">
        <f>IFERROR(SUMIFS(#REF!,#REF!,$I1258,#REF!,$R$3)/SUMIFS(#REF!,#REF!,$I1258,#REF!,$R$3),"-")</f>
        <v>-</v>
      </c>
      <c r="N1258" s="170" t="str">
        <f>IFERROR(SUMIFS(#REF!,#REF!,$I1258,#REF!,"&lt;="&amp;$R$2,#REF!,"&gt;="&amp;$S$2)/SUMIFS(#REF!,#REF!,$I1258,#REF!,"&lt;="&amp;$R$2,#REF!,"&gt;="&amp;$S$2),"-")</f>
        <v>-</v>
      </c>
      <c r="O1258" s="142"/>
      <c r="P1258" s="140"/>
    </row>
    <row r="1259" spans="1:16">
      <c r="A1259" s="138"/>
      <c r="B1259" s="142"/>
      <c r="C1259" s="172" t="s">
        <v>1974</v>
      </c>
      <c r="D1259" s="166" t="s">
        <v>26</v>
      </c>
      <c r="E1259" s="166" t="s">
        <v>1975</v>
      </c>
      <c r="F1259" s="195" t="s">
        <v>2397</v>
      </c>
      <c r="G1259" s="195" t="s">
        <v>2397</v>
      </c>
      <c r="H1259" s="195" t="s">
        <v>2397</v>
      </c>
      <c r="I1259" s="195" t="s">
        <v>2397</v>
      </c>
      <c r="J1259" s="168">
        <v>0.9</v>
      </c>
      <c r="K1259" s="169" t="str">
        <f>IFERROR(SUMIFS(#REF!,#REF!,$I1259,#REF!,$R$2)/SUMIFS(#REF!,#REF!,$I1259,#REF!,$R$2),"-")</f>
        <v>-</v>
      </c>
      <c r="L1259" s="169" t="str">
        <f>IFERROR(SUMIFS(#REF!,#REF!,$I1259,#REF!,$R$7)/SUMIFS(#REF!,#REF!,$I1259,#REF!,$R$7),"-")</f>
        <v>-</v>
      </c>
      <c r="M1259" s="170" t="str">
        <f>IFERROR(SUMIFS(#REF!,#REF!,$I1259,#REF!,$R$3)/SUMIFS(#REF!,#REF!,$I1259,#REF!,$R$3),"-")</f>
        <v>-</v>
      </c>
      <c r="N1259" s="170" t="str">
        <f>IFERROR(SUMIFS(#REF!,#REF!,$I1259,#REF!,"&lt;="&amp;$R$2,#REF!,"&gt;="&amp;$S$2)/SUMIFS(#REF!,#REF!,$I1259,#REF!,"&lt;="&amp;$R$2,#REF!,"&gt;="&amp;$S$2),"-")</f>
        <v>-</v>
      </c>
      <c r="O1259" s="142"/>
      <c r="P1259" s="140"/>
    </row>
    <row r="1260" spans="1:16">
      <c r="A1260" s="138"/>
      <c r="B1260" s="142"/>
      <c r="C1260" s="172" t="s">
        <v>1974</v>
      </c>
      <c r="D1260" s="166" t="s">
        <v>26</v>
      </c>
      <c r="E1260" s="166" t="s">
        <v>1975</v>
      </c>
      <c r="F1260" s="195" t="s">
        <v>2399</v>
      </c>
      <c r="G1260" s="195" t="s">
        <v>2399</v>
      </c>
      <c r="H1260" s="195" t="s">
        <v>2399</v>
      </c>
      <c r="I1260" s="195" t="s">
        <v>2399</v>
      </c>
      <c r="J1260" s="168">
        <v>0.9</v>
      </c>
      <c r="K1260" s="169" t="str">
        <f>IFERROR(SUMIFS(#REF!,#REF!,$I1260,#REF!,$R$2)/SUMIFS(#REF!,#REF!,$I1260,#REF!,$R$2),"-")</f>
        <v>-</v>
      </c>
      <c r="L1260" s="169" t="str">
        <f>IFERROR(SUMIFS(#REF!,#REF!,$I1260,#REF!,$R$7)/SUMIFS(#REF!,#REF!,$I1260,#REF!,$R$7),"-")</f>
        <v>-</v>
      </c>
      <c r="M1260" s="170" t="str">
        <f>IFERROR(SUMIFS(#REF!,#REF!,$I1260,#REF!,$R$3)/SUMIFS(#REF!,#REF!,$I1260,#REF!,$R$3),"-")</f>
        <v>-</v>
      </c>
      <c r="N1260" s="170" t="str">
        <f>IFERROR(SUMIFS(#REF!,#REF!,$I1260,#REF!,"&lt;="&amp;$R$2,#REF!,"&gt;="&amp;$S$2)/SUMIFS(#REF!,#REF!,$I1260,#REF!,"&lt;="&amp;$R$2,#REF!,"&gt;="&amp;$S$2),"-")</f>
        <v>-</v>
      </c>
      <c r="O1260" s="142"/>
      <c r="P1260" s="140"/>
    </row>
    <row r="1261" spans="1:16">
      <c r="A1261" s="138"/>
      <c r="B1261" s="142"/>
      <c r="C1261" s="172" t="s">
        <v>1974</v>
      </c>
      <c r="D1261" s="166" t="s">
        <v>26</v>
      </c>
      <c r="E1261" s="166" t="s">
        <v>1975</v>
      </c>
      <c r="F1261" s="195" t="s">
        <v>2401</v>
      </c>
      <c r="G1261" s="195" t="s">
        <v>2401</v>
      </c>
      <c r="H1261" s="195" t="s">
        <v>2401</v>
      </c>
      <c r="I1261" s="195" t="s">
        <v>2401</v>
      </c>
      <c r="J1261" s="168">
        <v>0.9</v>
      </c>
      <c r="K1261" s="169" t="str">
        <f>IFERROR(SUMIFS(#REF!,#REF!,$I1261,#REF!,$R$2)/SUMIFS(#REF!,#REF!,$I1261,#REF!,$R$2),"-")</f>
        <v>-</v>
      </c>
      <c r="L1261" s="169" t="str">
        <f>IFERROR(SUMIFS(#REF!,#REF!,$I1261,#REF!,$R$7)/SUMIFS(#REF!,#REF!,$I1261,#REF!,$R$7),"-")</f>
        <v>-</v>
      </c>
      <c r="M1261" s="170" t="str">
        <f>IFERROR(SUMIFS(#REF!,#REF!,$I1261,#REF!,$R$3)/SUMIFS(#REF!,#REF!,$I1261,#REF!,$R$3),"-")</f>
        <v>-</v>
      </c>
      <c r="N1261" s="170" t="str">
        <f>IFERROR(SUMIFS(#REF!,#REF!,$I1261,#REF!,"&lt;="&amp;$R$2,#REF!,"&gt;="&amp;$S$2)/SUMIFS(#REF!,#REF!,$I1261,#REF!,"&lt;="&amp;$R$2,#REF!,"&gt;="&amp;$S$2),"-")</f>
        <v>-</v>
      </c>
      <c r="O1261" s="142"/>
      <c r="P1261" s="140"/>
    </row>
    <row r="1262" spans="1:16">
      <c r="A1262" s="138"/>
      <c r="B1262" s="142"/>
      <c r="C1262" s="172" t="s">
        <v>1974</v>
      </c>
      <c r="D1262" s="166" t="s">
        <v>26</v>
      </c>
      <c r="E1262" s="166" t="s">
        <v>1975</v>
      </c>
      <c r="F1262" s="195" t="s">
        <v>2403</v>
      </c>
      <c r="G1262" s="195" t="s">
        <v>2403</v>
      </c>
      <c r="H1262" s="195" t="s">
        <v>2403</v>
      </c>
      <c r="I1262" s="195" t="s">
        <v>2403</v>
      </c>
      <c r="J1262" s="168">
        <v>0.9</v>
      </c>
      <c r="K1262" s="169" t="str">
        <f>IFERROR(SUMIFS(#REF!,#REF!,$I1262,#REF!,$R$2)/SUMIFS(#REF!,#REF!,$I1262,#REF!,$R$2),"-")</f>
        <v>-</v>
      </c>
      <c r="L1262" s="169" t="str">
        <f>IFERROR(SUMIFS(#REF!,#REF!,$I1262,#REF!,$R$7)/SUMIFS(#REF!,#REF!,$I1262,#REF!,$R$7),"-")</f>
        <v>-</v>
      </c>
      <c r="M1262" s="170" t="str">
        <f>IFERROR(SUMIFS(#REF!,#REF!,$I1262,#REF!,$R$3)/SUMIFS(#REF!,#REF!,$I1262,#REF!,$R$3),"-")</f>
        <v>-</v>
      </c>
      <c r="N1262" s="170" t="str">
        <f>IFERROR(SUMIFS(#REF!,#REF!,$I1262,#REF!,"&lt;="&amp;$R$2,#REF!,"&gt;="&amp;$S$2)/SUMIFS(#REF!,#REF!,$I1262,#REF!,"&lt;="&amp;$R$2,#REF!,"&gt;="&amp;$S$2),"-")</f>
        <v>-</v>
      </c>
      <c r="O1262" s="142"/>
      <c r="P1262" s="140"/>
    </row>
    <row r="1263" spans="1:16">
      <c r="A1263" s="138"/>
      <c r="B1263" s="142"/>
      <c r="C1263" s="172" t="s">
        <v>1974</v>
      </c>
      <c r="D1263" s="166" t="s">
        <v>26</v>
      </c>
      <c r="E1263" s="166" t="s">
        <v>1975</v>
      </c>
      <c r="F1263" s="195" t="s">
        <v>2405</v>
      </c>
      <c r="G1263" s="195" t="s">
        <v>2405</v>
      </c>
      <c r="H1263" s="195" t="s">
        <v>2405</v>
      </c>
      <c r="I1263" s="195" t="s">
        <v>2405</v>
      </c>
      <c r="J1263" s="168">
        <v>0.9</v>
      </c>
      <c r="K1263" s="169" t="str">
        <f>IFERROR(SUMIFS(#REF!,#REF!,$I1263,#REF!,$R$2)/SUMIFS(#REF!,#REF!,$I1263,#REF!,$R$2),"-")</f>
        <v>-</v>
      </c>
      <c r="L1263" s="169" t="str">
        <f>IFERROR(SUMIFS(#REF!,#REF!,$I1263,#REF!,$R$7)/SUMIFS(#REF!,#REF!,$I1263,#REF!,$R$7),"-")</f>
        <v>-</v>
      </c>
      <c r="M1263" s="170" t="str">
        <f>IFERROR(SUMIFS(#REF!,#REF!,$I1263,#REF!,$R$3)/SUMIFS(#REF!,#REF!,$I1263,#REF!,$R$3),"-")</f>
        <v>-</v>
      </c>
      <c r="N1263" s="170" t="str">
        <f>IFERROR(SUMIFS(#REF!,#REF!,$I1263,#REF!,"&lt;="&amp;$R$2,#REF!,"&gt;="&amp;$S$2)/SUMIFS(#REF!,#REF!,$I1263,#REF!,"&lt;="&amp;$R$2,#REF!,"&gt;="&amp;$S$2),"-")</f>
        <v>-</v>
      </c>
      <c r="O1263" s="142"/>
      <c r="P1263" s="140"/>
    </row>
    <row r="1264" spans="1:16">
      <c r="A1264" s="138"/>
      <c r="B1264" s="142"/>
      <c r="C1264" s="172" t="s">
        <v>1974</v>
      </c>
      <c r="D1264" s="166" t="s">
        <v>26</v>
      </c>
      <c r="E1264" s="166" t="s">
        <v>1975</v>
      </c>
      <c r="F1264" s="195" t="s">
        <v>2407</v>
      </c>
      <c r="G1264" s="195" t="s">
        <v>2407</v>
      </c>
      <c r="H1264" s="195" t="s">
        <v>2407</v>
      </c>
      <c r="I1264" s="195" t="s">
        <v>2407</v>
      </c>
      <c r="J1264" s="168">
        <v>0.9</v>
      </c>
      <c r="K1264" s="169" t="str">
        <f>IFERROR(SUMIFS(#REF!,#REF!,$I1264,#REF!,$R$2)/SUMIFS(#REF!,#REF!,$I1264,#REF!,$R$2),"-")</f>
        <v>-</v>
      </c>
      <c r="L1264" s="169" t="str">
        <f>IFERROR(SUMIFS(#REF!,#REF!,$I1264,#REF!,$R$7)/SUMIFS(#REF!,#REF!,$I1264,#REF!,$R$7),"-")</f>
        <v>-</v>
      </c>
      <c r="M1264" s="170" t="str">
        <f>IFERROR(SUMIFS(#REF!,#REF!,$I1264,#REF!,$R$3)/SUMIFS(#REF!,#REF!,$I1264,#REF!,$R$3),"-")</f>
        <v>-</v>
      </c>
      <c r="N1264" s="170" t="str">
        <f>IFERROR(SUMIFS(#REF!,#REF!,$I1264,#REF!,"&lt;="&amp;$R$2,#REF!,"&gt;="&amp;$S$2)/SUMIFS(#REF!,#REF!,$I1264,#REF!,"&lt;="&amp;$R$2,#REF!,"&gt;="&amp;$S$2),"-")</f>
        <v>-</v>
      </c>
      <c r="O1264" s="142"/>
      <c r="P1264" s="140"/>
    </row>
    <row r="1265" spans="1:16">
      <c r="A1265" s="138"/>
      <c r="B1265" s="142"/>
      <c r="C1265" s="172" t="s">
        <v>1974</v>
      </c>
      <c r="D1265" s="166" t="s">
        <v>26</v>
      </c>
      <c r="E1265" s="166" t="s">
        <v>1975</v>
      </c>
      <c r="F1265" s="195" t="s">
        <v>2409</v>
      </c>
      <c r="G1265" s="195" t="s">
        <v>2409</v>
      </c>
      <c r="H1265" s="195" t="s">
        <v>2409</v>
      </c>
      <c r="I1265" s="195" t="s">
        <v>2409</v>
      </c>
      <c r="J1265" s="168">
        <v>0.9</v>
      </c>
      <c r="K1265" s="169" t="str">
        <f>IFERROR(SUMIFS(#REF!,#REF!,$I1265,#REF!,$R$2)/SUMIFS(#REF!,#REF!,$I1265,#REF!,$R$2),"-")</f>
        <v>-</v>
      </c>
      <c r="L1265" s="169" t="str">
        <f>IFERROR(SUMIFS(#REF!,#REF!,$I1265,#REF!,$R$7)/SUMIFS(#REF!,#REF!,$I1265,#REF!,$R$7),"-")</f>
        <v>-</v>
      </c>
      <c r="M1265" s="170" t="str">
        <f>IFERROR(SUMIFS(#REF!,#REF!,$I1265,#REF!,$R$3)/SUMIFS(#REF!,#REF!,$I1265,#REF!,$R$3),"-")</f>
        <v>-</v>
      </c>
      <c r="N1265" s="170" t="str">
        <f>IFERROR(SUMIFS(#REF!,#REF!,$I1265,#REF!,"&lt;="&amp;$R$2,#REF!,"&gt;="&amp;$S$2)/SUMIFS(#REF!,#REF!,$I1265,#REF!,"&lt;="&amp;$R$2,#REF!,"&gt;="&amp;$S$2),"-")</f>
        <v>-</v>
      </c>
      <c r="O1265" s="142"/>
      <c r="P1265" s="140"/>
    </row>
    <row r="1266" spans="1:16">
      <c r="A1266" s="138"/>
      <c r="B1266" s="142"/>
      <c r="C1266" s="172" t="s">
        <v>1974</v>
      </c>
      <c r="D1266" s="166" t="s">
        <v>26</v>
      </c>
      <c r="E1266" s="166" t="s">
        <v>1975</v>
      </c>
      <c r="F1266" s="195" t="s">
        <v>2411</v>
      </c>
      <c r="G1266" s="195" t="s">
        <v>2411</v>
      </c>
      <c r="H1266" s="195" t="s">
        <v>2411</v>
      </c>
      <c r="I1266" s="195" t="s">
        <v>2411</v>
      </c>
      <c r="J1266" s="168">
        <v>0.9</v>
      </c>
      <c r="K1266" s="169" t="str">
        <f>IFERROR(SUMIFS(#REF!,#REF!,$I1266,#REF!,$R$2)/SUMIFS(#REF!,#REF!,$I1266,#REF!,$R$2),"-")</f>
        <v>-</v>
      </c>
      <c r="L1266" s="169" t="str">
        <f>IFERROR(SUMIFS(#REF!,#REF!,$I1266,#REF!,$R$7)/SUMIFS(#REF!,#REF!,$I1266,#REF!,$R$7),"-")</f>
        <v>-</v>
      </c>
      <c r="M1266" s="170" t="str">
        <f>IFERROR(SUMIFS(#REF!,#REF!,$I1266,#REF!,$R$3)/SUMIFS(#REF!,#REF!,$I1266,#REF!,$R$3),"-")</f>
        <v>-</v>
      </c>
      <c r="N1266" s="170" t="str">
        <f>IFERROR(SUMIFS(#REF!,#REF!,$I1266,#REF!,"&lt;="&amp;$R$2,#REF!,"&gt;="&amp;$S$2)/SUMIFS(#REF!,#REF!,$I1266,#REF!,"&lt;="&amp;$R$2,#REF!,"&gt;="&amp;$S$2),"-")</f>
        <v>-</v>
      </c>
      <c r="O1266" s="142"/>
      <c r="P1266" s="140"/>
    </row>
    <row r="1267" spans="1:16">
      <c r="A1267" s="138"/>
      <c r="B1267" s="142"/>
      <c r="C1267" s="172" t="s">
        <v>1974</v>
      </c>
      <c r="D1267" s="166" t="s">
        <v>26</v>
      </c>
      <c r="E1267" s="166" t="s">
        <v>1975</v>
      </c>
      <c r="F1267" s="195" t="s">
        <v>2413</v>
      </c>
      <c r="G1267" s="195" t="s">
        <v>2413</v>
      </c>
      <c r="H1267" s="195" t="s">
        <v>2413</v>
      </c>
      <c r="I1267" s="195" t="s">
        <v>2413</v>
      </c>
      <c r="J1267" s="168">
        <v>0.9</v>
      </c>
      <c r="K1267" s="169" t="str">
        <f>IFERROR(SUMIFS(#REF!,#REF!,$I1267,#REF!,$R$2)/SUMIFS(#REF!,#REF!,$I1267,#REF!,$R$2),"-")</f>
        <v>-</v>
      </c>
      <c r="L1267" s="169" t="str">
        <f>IFERROR(SUMIFS(#REF!,#REF!,$I1267,#REF!,$R$7)/SUMIFS(#REF!,#REF!,$I1267,#REF!,$R$7),"-")</f>
        <v>-</v>
      </c>
      <c r="M1267" s="170" t="str">
        <f>IFERROR(SUMIFS(#REF!,#REF!,$I1267,#REF!,$R$3)/SUMIFS(#REF!,#REF!,$I1267,#REF!,$R$3),"-")</f>
        <v>-</v>
      </c>
      <c r="N1267" s="170" t="str">
        <f>IFERROR(SUMIFS(#REF!,#REF!,$I1267,#REF!,"&lt;="&amp;$R$2,#REF!,"&gt;="&amp;$S$2)/SUMIFS(#REF!,#REF!,$I1267,#REF!,"&lt;="&amp;$R$2,#REF!,"&gt;="&amp;$S$2),"-")</f>
        <v>-</v>
      </c>
      <c r="O1267" s="142"/>
      <c r="P1267" s="140"/>
    </row>
    <row r="1268" spans="1:16">
      <c r="A1268" s="138"/>
      <c r="B1268" s="142"/>
      <c r="C1268" s="172" t="s">
        <v>1974</v>
      </c>
      <c r="D1268" s="166" t="s">
        <v>26</v>
      </c>
      <c r="E1268" s="166" t="s">
        <v>1975</v>
      </c>
      <c r="F1268" s="195" t="s">
        <v>2415</v>
      </c>
      <c r="G1268" s="195" t="s">
        <v>2415</v>
      </c>
      <c r="H1268" s="195" t="s">
        <v>2415</v>
      </c>
      <c r="I1268" s="195" t="s">
        <v>2415</v>
      </c>
      <c r="J1268" s="168">
        <v>0.9</v>
      </c>
      <c r="K1268" s="169" t="str">
        <f>IFERROR(SUMIFS(#REF!,#REF!,$I1268,#REF!,$R$2)/SUMIFS(#REF!,#REF!,$I1268,#REF!,$R$2),"-")</f>
        <v>-</v>
      </c>
      <c r="L1268" s="169" t="str">
        <f>IFERROR(SUMIFS(#REF!,#REF!,$I1268,#REF!,$R$7)/SUMIFS(#REF!,#REF!,$I1268,#REF!,$R$7),"-")</f>
        <v>-</v>
      </c>
      <c r="M1268" s="170" t="str">
        <f>IFERROR(SUMIFS(#REF!,#REF!,$I1268,#REF!,$R$3)/SUMIFS(#REF!,#REF!,$I1268,#REF!,$R$3),"-")</f>
        <v>-</v>
      </c>
      <c r="N1268" s="170" t="str">
        <f>IFERROR(SUMIFS(#REF!,#REF!,$I1268,#REF!,"&lt;="&amp;$R$2,#REF!,"&gt;="&amp;$S$2)/SUMIFS(#REF!,#REF!,$I1268,#REF!,"&lt;="&amp;$R$2,#REF!,"&gt;="&amp;$S$2),"-")</f>
        <v>-</v>
      </c>
      <c r="O1268" s="142"/>
      <c r="P1268" s="140"/>
    </row>
    <row r="1269" spans="1:16">
      <c r="A1269" s="138"/>
      <c r="B1269" s="142"/>
      <c r="C1269" s="172" t="s">
        <v>1974</v>
      </c>
      <c r="D1269" s="166" t="s">
        <v>26</v>
      </c>
      <c r="E1269" s="166" t="s">
        <v>1975</v>
      </c>
      <c r="F1269" s="195" t="s">
        <v>2417</v>
      </c>
      <c r="G1269" s="195" t="s">
        <v>2417</v>
      </c>
      <c r="H1269" s="195" t="s">
        <v>2417</v>
      </c>
      <c r="I1269" s="195" t="s">
        <v>2417</v>
      </c>
      <c r="J1269" s="168">
        <v>0.9</v>
      </c>
      <c r="K1269" s="169" t="str">
        <f>IFERROR(SUMIFS(#REF!,#REF!,$I1269,#REF!,$R$2)/SUMIFS(#REF!,#REF!,$I1269,#REF!,$R$2),"-")</f>
        <v>-</v>
      </c>
      <c r="L1269" s="169" t="str">
        <f>IFERROR(SUMIFS(#REF!,#REF!,$I1269,#REF!,$R$7)/SUMIFS(#REF!,#REF!,$I1269,#REF!,$R$7),"-")</f>
        <v>-</v>
      </c>
      <c r="M1269" s="170" t="str">
        <f>IFERROR(SUMIFS(#REF!,#REF!,$I1269,#REF!,$R$3)/SUMIFS(#REF!,#REF!,$I1269,#REF!,$R$3),"-")</f>
        <v>-</v>
      </c>
      <c r="N1269" s="170" t="str">
        <f>IFERROR(SUMIFS(#REF!,#REF!,$I1269,#REF!,"&lt;="&amp;$R$2,#REF!,"&gt;="&amp;$S$2)/SUMIFS(#REF!,#REF!,$I1269,#REF!,"&lt;="&amp;$R$2,#REF!,"&gt;="&amp;$S$2),"-")</f>
        <v>-</v>
      </c>
      <c r="O1269" s="142"/>
      <c r="P1269" s="140"/>
    </row>
    <row r="1270" spans="1:16">
      <c r="A1270" s="138"/>
      <c r="B1270" s="142"/>
      <c r="C1270" s="172" t="s">
        <v>1974</v>
      </c>
      <c r="D1270" s="166" t="s">
        <v>26</v>
      </c>
      <c r="E1270" s="166" t="s">
        <v>1975</v>
      </c>
      <c r="F1270" s="195" t="s">
        <v>2419</v>
      </c>
      <c r="G1270" s="195" t="s">
        <v>2419</v>
      </c>
      <c r="H1270" s="195" t="s">
        <v>2419</v>
      </c>
      <c r="I1270" s="195" t="s">
        <v>2419</v>
      </c>
      <c r="J1270" s="168">
        <v>0.9</v>
      </c>
      <c r="K1270" s="169" t="str">
        <f>IFERROR(SUMIFS(#REF!,#REF!,$I1270,#REF!,$R$2)/SUMIFS(#REF!,#REF!,$I1270,#REF!,$R$2),"-")</f>
        <v>-</v>
      </c>
      <c r="L1270" s="169" t="str">
        <f>IFERROR(SUMIFS(#REF!,#REF!,$I1270,#REF!,$R$7)/SUMIFS(#REF!,#REF!,$I1270,#REF!,$R$7),"-")</f>
        <v>-</v>
      </c>
      <c r="M1270" s="170" t="str">
        <f>IFERROR(SUMIFS(#REF!,#REF!,$I1270,#REF!,$R$3)/SUMIFS(#REF!,#REF!,$I1270,#REF!,$R$3),"-")</f>
        <v>-</v>
      </c>
      <c r="N1270" s="170" t="str">
        <f>IFERROR(SUMIFS(#REF!,#REF!,$I1270,#REF!,"&lt;="&amp;$R$2,#REF!,"&gt;="&amp;$S$2)/SUMIFS(#REF!,#REF!,$I1270,#REF!,"&lt;="&amp;$R$2,#REF!,"&gt;="&amp;$S$2),"-")</f>
        <v>-</v>
      </c>
      <c r="O1270" s="142"/>
      <c r="P1270" s="140"/>
    </row>
    <row r="1271" spans="1:16">
      <c r="A1271" s="138"/>
      <c r="B1271" s="142"/>
      <c r="C1271" s="172" t="s">
        <v>1974</v>
      </c>
      <c r="D1271" s="166" t="s">
        <v>26</v>
      </c>
      <c r="E1271" s="166" t="s">
        <v>1975</v>
      </c>
      <c r="F1271" s="195" t="s">
        <v>2421</v>
      </c>
      <c r="G1271" s="195" t="s">
        <v>2421</v>
      </c>
      <c r="H1271" s="195" t="s">
        <v>2421</v>
      </c>
      <c r="I1271" s="195" t="s">
        <v>2421</v>
      </c>
      <c r="J1271" s="168">
        <v>0.9</v>
      </c>
      <c r="K1271" s="169" t="str">
        <f>IFERROR(SUMIFS(#REF!,#REF!,$I1271,#REF!,$R$2)/SUMIFS(#REF!,#REF!,$I1271,#REF!,$R$2),"-")</f>
        <v>-</v>
      </c>
      <c r="L1271" s="169" t="str">
        <f>IFERROR(SUMIFS(#REF!,#REF!,$I1271,#REF!,$R$7)/SUMIFS(#REF!,#REF!,$I1271,#REF!,$R$7),"-")</f>
        <v>-</v>
      </c>
      <c r="M1271" s="170" t="str">
        <f>IFERROR(SUMIFS(#REF!,#REF!,$I1271,#REF!,$R$3)/SUMIFS(#REF!,#REF!,$I1271,#REF!,$R$3),"-")</f>
        <v>-</v>
      </c>
      <c r="N1271" s="170" t="str">
        <f>IFERROR(SUMIFS(#REF!,#REF!,$I1271,#REF!,"&lt;="&amp;$R$2,#REF!,"&gt;="&amp;$S$2)/SUMIFS(#REF!,#REF!,$I1271,#REF!,"&lt;="&amp;$R$2,#REF!,"&gt;="&amp;$S$2),"-")</f>
        <v>-</v>
      </c>
      <c r="O1271" s="142"/>
      <c r="P1271" s="140"/>
    </row>
    <row r="1272" spans="1:16">
      <c r="A1272" s="138"/>
      <c r="B1272" s="142"/>
      <c r="C1272" s="172" t="s">
        <v>1974</v>
      </c>
      <c r="D1272" s="166" t="s">
        <v>26</v>
      </c>
      <c r="E1272" s="166" t="s">
        <v>1975</v>
      </c>
      <c r="F1272" s="195" t="s">
        <v>2423</v>
      </c>
      <c r="G1272" s="195" t="s">
        <v>2423</v>
      </c>
      <c r="H1272" s="195" t="s">
        <v>2423</v>
      </c>
      <c r="I1272" s="195" t="s">
        <v>2423</v>
      </c>
      <c r="J1272" s="168">
        <v>0.9</v>
      </c>
      <c r="K1272" s="169" t="str">
        <f>IFERROR(SUMIFS(#REF!,#REF!,$I1272,#REF!,$R$2)/SUMIFS(#REF!,#REF!,$I1272,#REF!,$R$2),"-")</f>
        <v>-</v>
      </c>
      <c r="L1272" s="169" t="str">
        <f>IFERROR(SUMIFS(#REF!,#REF!,$I1272,#REF!,$R$7)/SUMIFS(#REF!,#REF!,$I1272,#REF!,$R$7),"-")</f>
        <v>-</v>
      </c>
      <c r="M1272" s="170" t="str">
        <f>IFERROR(SUMIFS(#REF!,#REF!,$I1272,#REF!,$R$3)/SUMIFS(#REF!,#REF!,$I1272,#REF!,$R$3),"-")</f>
        <v>-</v>
      </c>
      <c r="N1272" s="170" t="str">
        <f>IFERROR(SUMIFS(#REF!,#REF!,$I1272,#REF!,"&lt;="&amp;$R$2,#REF!,"&gt;="&amp;$S$2)/SUMIFS(#REF!,#REF!,$I1272,#REF!,"&lt;="&amp;$R$2,#REF!,"&gt;="&amp;$S$2),"-")</f>
        <v>-</v>
      </c>
      <c r="O1272" s="142"/>
      <c r="P1272" s="140"/>
    </row>
    <row r="1273" spans="1:16">
      <c r="A1273" s="138"/>
      <c r="B1273" s="142"/>
      <c r="C1273" s="172" t="s">
        <v>1974</v>
      </c>
      <c r="D1273" s="166" t="s">
        <v>26</v>
      </c>
      <c r="E1273" s="166" t="s">
        <v>1975</v>
      </c>
      <c r="F1273" s="195" t="s">
        <v>2425</v>
      </c>
      <c r="G1273" s="195" t="s">
        <v>2425</v>
      </c>
      <c r="H1273" s="195" t="s">
        <v>2425</v>
      </c>
      <c r="I1273" s="195" t="s">
        <v>2425</v>
      </c>
      <c r="J1273" s="168">
        <v>0.9</v>
      </c>
      <c r="K1273" s="169" t="str">
        <f>IFERROR(SUMIFS(#REF!,#REF!,$I1273,#REF!,$R$2)/SUMIFS(#REF!,#REF!,$I1273,#REF!,$R$2),"-")</f>
        <v>-</v>
      </c>
      <c r="L1273" s="169" t="str">
        <f>IFERROR(SUMIFS(#REF!,#REF!,$I1273,#REF!,$R$7)/SUMIFS(#REF!,#REF!,$I1273,#REF!,$R$7),"-")</f>
        <v>-</v>
      </c>
      <c r="M1273" s="170" t="str">
        <f>IFERROR(SUMIFS(#REF!,#REF!,$I1273,#REF!,$R$3)/SUMIFS(#REF!,#REF!,$I1273,#REF!,$R$3),"-")</f>
        <v>-</v>
      </c>
      <c r="N1273" s="170" t="str">
        <f>IFERROR(SUMIFS(#REF!,#REF!,$I1273,#REF!,"&lt;="&amp;$R$2,#REF!,"&gt;="&amp;$S$2)/SUMIFS(#REF!,#REF!,$I1273,#REF!,"&lt;="&amp;$R$2,#REF!,"&gt;="&amp;$S$2),"-")</f>
        <v>-</v>
      </c>
      <c r="O1273" s="142"/>
      <c r="P1273" s="140"/>
    </row>
    <row r="1274" spans="1:16">
      <c r="A1274" s="138"/>
      <c r="B1274" s="142"/>
      <c r="C1274" s="172" t="s">
        <v>1974</v>
      </c>
      <c r="D1274" s="166" t="s">
        <v>26</v>
      </c>
      <c r="E1274" s="166" t="s">
        <v>1975</v>
      </c>
      <c r="F1274" s="195" t="s">
        <v>2427</v>
      </c>
      <c r="G1274" s="195" t="s">
        <v>2427</v>
      </c>
      <c r="H1274" s="195" t="s">
        <v>2427</v>
      </c>
      <c r="I1274" s="195" t="s">
        <v>2427</v>
      </c>
      <c r="J1274" s="168">
        <v>0.9</v>
      </c>
      <c r="K1274" s="169" t="str">
        <f>IFERROR(SUMIFS(#REF!,#REF!,$I1274,#REF!,$R$2)/SUMIFS(#REF!,#REF!,$I1274,#REF!,$R$2),"-")</f>
        <v>-</v>
      </c>
      <c r="L1274" s="169" t="str">
        <f>IFERROR(SUMIFS(#REF!,#REF!,$I1274,#REF!,$R$7)/SUMIFS(#REF!,#REF!,$I1274,#REF!,$R$7),"-")</f>
        <v>-</v>
      </c>
      <c r="M1274" s="170" t="str">
        <f>IFERROR(SUMIFS(#REF!,#REF!,$I1274,#REF!,$R$3)/SUMIFS(#REF!,#REF!,$I1274,#REF!,$R$3),"-")</f>
        <v>-</v>
      </c>
      <c r="N1274" s="170" t="str">
        <f>IFERROR(SUMIFS(#REF!,#REF!,$I1274,#REF!,"&lt;="&amp;$R$2,#REF!,"&gt;="&amp;$S$2)/SUMIFS(#REF!,#REF!,$I1274,#REF!,"&lt;="&amp;$R$2,#REF!,"&gt;="&amp;$S$2),"-")</f>
        <v>-</v>
      </c>
      <c r="O1274" s="142"/>
      <c r="P1274" s="140"/>
    </row>
    <row r="1275" spans="1:16">
      <c r="A1275" s="138"/>
      <c r="B1275" s="142"/>
      <c r="C1275" s="172" t="s">
        <v>1974</v>
      </c>
      <c r="D1275" s="166" t="s">
        <v>26</v>
      </c>
      <c r="E1275" s="166" t="s">
        <v>1975</v>
      </c>
      <c r="F1275" s="195" t="s">
        <v>2429</v>
      </c>
      <c r="G1275" s="195" t="s">
        <v>2429</v>
      </c>
      <c r="H1275" s="195" t="s">
        <v>2429</v>
      </c>
      <c r="I1275" s="195" t="s">
        <v>2429</v>
      </c>
      <c r="J1275" s="168">
        <v>0.9</v>
      </c>
      <c r="K1275" s="169" t="str">
        <f>IFERROR(SUMIFS(#REF!,#REF!,$I1275,#REF!,$R$2)/SUMIFS(#REF!,#REF!,$I1275,#REF!,$R$2),"-")</f>
        <v>-</v>
      </c>
      <c r="L1275" s="169" t="str">
        <f>IFERROR(SUMIFS(#REF!,#REF!,$I1275,#REF!,$R$7)/SUMIFS(#REF!,#REF!,$I1275,#REF!,$R$7),"-")</f>
        <v>-</v>
      </c>
      <c r="M1275" s="170" t="str">
        <f>IFERROR(SUMIFS(#REF!,#REF!,$I1275,#REF!,$R$3)/SUMIFS(#REF!,#REF!,$I1275,#REF!,$R$3),"-")</f>
        <v>-</v>
      </c>
      <c r="N1275" s="170" t="str">
        <f>IFERROR(SUMIFS(#REF!,#REF!,$I1275,#REF!,"&lt;="&amp;$R$2,#REF!,"&gt;="&amp;$S$2)/SUMIFS(#REF!,#REF!,$I1275,#REF!,"&lt;="&amp;$R$2,#REF!,"&gt;="&amp;$S$2),"-")</f>
        <v>-</v>
      </c>
      <c r="O1275" s="142"/>
      <c r="P1275" s="140"/>
    </row>
    <row r="1276" spans="1:16">
      <c r="A1276" s="138"/>
      <c r="B1276" s="142"/>
      <c r="C1276" s="172" t="s">
        <v>1974</v>
      </c>
      <c r="D1276" s="166" t="s">
        <v>26</v>
      </c>
      <c r="E1276" s="166" t="s">
        <v>1975</v>
      </c>
      <c r="F1276" s="195" t="s">
        <v>2431</v>
      </c>
      <c r="G1276" s="195" t="s">
        <v>2431</v>
      </c>
      <c r="H1276" s="195" t="s">
        <v>2431</v>
      </c>
      <c r="I1276" s="195" t="s">
        <v>2431</v>
      </c>
      <c r="J1276" s="168">
        <v>0.9</v>
      </c>
      <c r="K1276" s="169" t="str">
        <f>IFERROR(SUMIFS(#REF!,#REF!,$I1276,#REF!,$R$2)/SUMIFS(#REF!,#REF!,$I1276,#REF!,$R$2),"-")</f>
        <v>-</v>
      </c>
      <c r="L1276" s="169" t="str">
        <f>IFERROR(SUMIFS(#REF!,#REF!,$I1276,#REF!,$R$7)/SUMIFS(#REF!,#REF!,$I1276,#REF!,$R$7),"-")</f>
        <v>-</v>
      </c>
      <c r="M1276" s="170" t="str">
        <f>IFERROR(SUMIFS(#REF!,#REF!,$I1276,#REF!,$R$3)/SUMIFS(#REF!,#REF!,$I1276,#REF!,$R$3),"-")</f>
        <v>-</v>
      </c>
      <c r="N1276" s="170" t="str">
        <f>IFERROR(SUMIFS(#REF!,#REF!,$I1276,#REF!,"&lt;="&amp;$R$2,#REF!,"&gt;="&amp;$S$2)/SUMIFS(#REF!,#REF!,$I1276,#REF!,"&lt;="&amp;$R$2,#REF!,"&gt;="&amp;$S$2),"-")</f>
        <v>-</v>
      </c>
      <c r="O1276" s="142"/>
      <c r="P1276" s="140"/>
    </row>
    <row r="1277" spans="1:16">
      <c r="A1277" s="138"/>
      <c r="B1277" s="142"/>
      <c r="C1277" s="172" t="s">
        <v>1974</v>
      </c>
      <c r="D1277" s="166" t="s">
        <v>26</v>
      </c>
      <c r="E1277" s="166" t="s">
        <v>1975</v>
      </c>
      <c r="F1277" s="195" t="s">
        <v>2433</v>
      </c>
      <c r="G1277" s="195" t="s">
        <v>2433</v>
      </c>
      <c r="H1277" s="195" t="s">
        <v>2433</v>
      </c>
      <c r="I1277" s="195" t="s">
        <v>2433</v>
      </c>
      <c r="J1277" s="168">
        <v>0.9</v>
      </c>
      <c r="K1277" s="169" t="str">
        <f>IFERROR(SUMIFS(#REF!,#REF!,$I1277,#REF!,$R$2)/SUMIFS(#REF!,#REF!,$I1277,#REF!,$R$2),"-")</f>
        <v>-</v>
      </c>
      <c r="L1277" s="169" t="str">
        <f>IFERROR(SUMIFS(#REF!,#REF!,$I1277,#REF!,$R$7)/SUMIFS(#REF!,#REF!,$I1277,#REF!,$R$7),"-")</f>
        <v>-</v>
      </c>
      <c r="M1277" s="170" t="str">
        <f>IFERROR(SUMIFS(#REF!,#REF!,$I1277,#REF!,$R$3)/SUMIFS(#REF!,#REF!,$I1277,#REF!,$R$3),"-")</f>
        <v>-</v>
      </c>
      <c r="N1277" s="170" t="str">
        <f>IFERROR(SUMIFS(#REF!,#REF!,$I1277,#REF!,"&lt;="&amp;$R$2,#REF!,"&gt;="&amp;$S$2)/SUMIFS(#REF!,#REF!,$I1277,#REF!,"&lt;="&amp;$R$2,#REF!,"&gt;="&amp;$S$2),"-")</f>
        <v>-</v>
      </c>
      <c r="O1277" s="142"/>
      <c r="P1277" s="140"/>
    </row>
    <row r="1278" spans="1:16">
      <c r="A1278" s="138"/>
      <c r="B1278" s="142"/>
      <c r="C1278" s="172" t="s">
        <v>1974</v>
      </c>
      <c r="D1278" s="166" t="s">
        <v>26</v>
      </c>
      <c r="E1278" s="166" t="s">
        <v>1975</v>
      </c>
      <c r="F1278" s="195" t="s">
        <v>2435</v>
      </c>
      <c r="G1278" s="195" t="s">
        <v>2435</v>
      </c>
      <c r="H1278" s="195" t="s">
        <v>2435</v>
      </c>
      <c r="I1278" s="195" t="s">
        <v>2435</v>
      </c>
      <c r="J1278" s="168">
        <v>0.9</v>
      </c>
      <c r="K1278" s="169" t="str">
        <f>IFERROR(SUMIFS(#REF!,#REF!,$I1278,#REF!,$R$2)/SUMIFS(#REF!,#REF!,$I1278,#REF!,$R$2),"-")</f>
        <v>-</v>
      </c>
      <c r="L1278" s="169" t="str">
        <f>IFERROR(SUMIFS(#REF!,#REF!,$I1278,#REF!,$R$7)/SUMIFS(#REF!,#REF!,$I1278,#REF!,$R$7),"-")</f>
        <v>-</v>
      </c>
      <c r="M1278" s="170" t="str">
        <f>IFERROR(SUMIFS(#REF!,#REF!,$I1278,#REF!,$R$3)/SUMIFS(#REF!,#REF!,$I1278,#REF!,$R$3),"-")</f>
        <v>-</v>
      </c>
      <c r="N1278" s="170" t="str">
        <f>IFERROR(SUMIFS(#REF!,#REF!,$I1278,#REF!,"&lt;="&amp;$R$2,#REF!,"&gt;="&amp;$S$2)/SUMIFS(#REF!,#REF!,$I1278,#REF!,"&lt;="&amp;$R$2,#REF!,"&gt;="&amp;$S$2),"-")</f>
        <v>-</v>
      </c>
      <c r="O1278" s="142"/>
      <c r="P1278" s="140"/>
    </row>
    <row r="1279" spans="1:16">
      <c r="A1279" s="138"/>
      <c r="B1279" s="142"/>
      <c r="C1279" s="172" t="s">
        <v>1974</v>
      </c>
      <c r="D1279" s="166" t="s">
        <v>26</v>
      </c>
      <c r="E1279" s="166" t="s">
        <v>1975</v>
      </c>
      <c r="F1279" s="195" t="s">
        <v>2437</v>
      </c>
      <c r="G1279" s="195" t="s">
        <v>2437</v>
      </c>
      <c r="H1279" s="195" t="s">
        <v>2437</v>
      </c>
      <c r="I1279" s="195" t="s">
        <v>2437</v>
      </c>
      <c r="J1279" s="168">
        <v>0.9</v>
      </c>
      <c r="K1279" s="169" t="str">
        <f>IFERROR(SUMIFS(#REF!,#REF!,$I1279,#REF!,$R$2)/SUMIFS(#REF!,#REF!,$I1279,#REF!,$R$2),"-")</f>
        <v>-</v>
      </c>
      <c r="L1279" s="169" t="str">
        <f>IFERROR(SUMIFS(#REF!,#REF!,$I1279,#REF!,$R$7)/SUMIFS(#REF!,#REF!,$I1279,#REF!,$R$7),"-")</f>
        <v>-</v>
      </c>
      <c r="M1279" s="170" t="str">
        <f>IFERROR(SUMIFS(#REF!,#REF!,$I1279,#REF!,$R$3)/SUMIFS(#REF!,#REF!,$I1279,#REF!,$R$3),"-")</f>
        <v>-</v>
      </c>
      <c r="N1279" s="170" t="str">
        <f>IFERROR(SUMIFS(#REF!,#REF!,$I1279,#REF!,"&lt;="&amp;$R$2,#REF!,"&gt;="&amp;$S$2)/SUMIFS(#REF!,#REF!,$I1279,#REF!,"&lt;="&amp;$R$2,#REF!,"&gt;="&amp;$S$2),"-")</f>
        <v>-</v>
      </c>
      <c r="O1279" s="142"/>
      <c r="P1279" s="140"/>
    </row>
    <row r="1280" spans="1:16">
      <c r="A1280" s="138"/>
      <c r="B1280" s="142"/>
      <c r="C1280" s="172" t="s">
        <v>1974</v>
      </c>
      <c r="D1280" s="166" t="s">
        <v>26</v>
      </c>
      <c r="E1280" s="166" t="s">
        <v>1975</v>
      </c>
      <c r="F1280" s="195" t="s">
        <v>2439</v>
      </c>
      <c r="G1280" s="195" t="s">
        <v>2439</v>
      </c>
      <c r="H1280" s="195" t="s">
        <v>2439</v>
      </c>
      <c r="I1280" s="195" t="s">
        <v>2439</v>
      </c>
      <c r="J1280" s="168">
        <v>0.9</v>
      </c>
      <c r="K1280" s="169" t="str">
        <f>IFERROR(SUMIFS(#REF!,#REF!,$I1280,#REF!,$R$2)/SUMIFS(#REF!,#REF!,$I1280,#REF!,$R$2),"-")</f>
        <v>-</v>
      </c>
      <c r="L1280" s="169" t="str">
        <f>IFERROR(SUMIFS(#REF!,#REF!,$I1280,#REF!,$R$7)/SUMIFS(#REF!,#REF!,$I1280,#REF!,$R$7),"-")</f>
        <v>-</v>
      </c>
      <c r="M1280" s="170" t="str">
        <f>IFERROR(SUMIFS(#REF!,#REF!,$I1280,#REF!,$R$3)/SUMIFS(#REF!,#REF!,$I1280,#REF!,$R$3),"-")</f>
        <v>-</v>
      </c>
      <c r="N1280" s="170" t="str">
        <f>IFERROR(SUMIFS(#REF!,#REF!,$I1280,#REF!,"&lt;="&amp;$R$2,#REF!,"&gt;="&amp;$S$2)/SUMIFS(#REF!,#REF!,$I1280,#REF!,"&lt;="&amp;$R$2,#REF!,"&gt;="&amp;$S$2),"-")</f>
        <v>-</v>
      </c>
      <c r="O1280" s="142"/>
      <c r="P1280" s="140"/>
    </row>
    <row r="1281" spans="1:16">
      <c r="A1281" s="138"/>
      <c r="B1281" s="142"/>
      <c r="C1281" s="172" t="s">
        <v>1974</v>
      </c>
      <c r="D1281" s="166" t="s">
        <v>26</v>
      </c>
      <c r="E1281" s="166" t="s">
        <v>1975</v>
      </c>
      <c r="F1281" s="195" t="s">
        <v>2441</v>
      </c>
      <c r="G1281" s="195" t="s">
        <v>2441</v>
      </c>
      <c r="H1281" s="195" t="s">
        <v>2441</v>
      </c>
      <c r="I1281" s="195" t="s">
        <v>2441</v>
      </c>
      <c r="J1281" s="168">
        <v>0.9</v>
      </c>
      <c r="K1281" s="169" t="str">
        <f>IFERROR(SUMIFS(#REF!,#REF!,$I1281,#REF!,$R$2)/SUMIFS(#REF!,#REF!,$I1281,#REF!,$R$2),"-")</f>
        <v>-</v>
      </c>
      <c r="L1281" s="169" t="str">
        <f>IFERROR(SUMIFS(#REF!,#REF!,$I1281,#REF!,$R$7)/SUMIFS(#REF!,#REF!,$I1281,#REF!,$R$7),"-")</f>
        <v>-</v>
      </c>
      <c r="M1281" s="170" t="str">
        <f>IFERROR(SUMIFS(#REF!,#REF!,$I1281,#REF!,$R$3)/SUMIFS(#REF!,#REF!,$I1281,#REF!,$R$3),"-")</f>
        <v>-</v>
      </c>
      <c r="N1281" s="170" t="str">
        <f>IFERROR(SUMIFS(#REF!,#REF!,$I1281,#REF!,"&lt;="&amp;$R$2,#REF!,"&gt;="&amp;$S$2)/SUMIFS(#REF!,#REF!,$I1281,#REF!,"&lt;="&amp;$R$2,#REF!,"&gt;="&amp;$S$2),"-")</f>
        <v>-</v>
      </c>
      <c r="O1281" s="142"/>
      <c r="P1281" s="140"/>
    </row>
    <row r="1282" spans="1:16">
      <c r="A1282" s="138"/>
      <c r="B1282" s="142"/>
      <c r="C1282" s="172" t="s">
        <v>1974</v>
      </c>
      <c r="D1282" s="166" t="s">
        <v>26</v>
      </c>
      <c r="E1282" s="166" t="s">
        <v>1975</v>
      </c>
      <c r="F1282" s="195" t="s">
        <v>2443</v>
      </c>
      <c r="G1282" s="195" t="s">
        <v>2443</v>
      </c>
      <c r="H1282" s="195" t="s">
        <v>2443</v>
      </c>
      <c r="I1282" s="195" t="s">
        <v>2443</v>
      </c>
      <c r="J1282" s="168">
        <v>0.9</v>
      </c>
      <c r="K1282" s="169" t="str">
        <f>IFERROR(SUMIFS(#REF!,#REF!,$I1282,#REF!,$R$2)/SUMIFS(#REF!,#REF!,$I1282,#REF!,$R$2),"-")</f>
        <v>-</v>
      </c>
      <c r="L1282" s="169" t="str">
        <f>IFERROR(SUMIFS(#REF!,#REF!,$I1282,#REF!,$R$7)/SUMIFS(#REF!,#REF!,$I1282,#REF!,$R$7),"-")</f>
        <v>-</v>
      </c>
      <c r="M1282" s="170" t="str">
        <f>IFERROR(SUMIFS(#REF!,#REF!,$I1282,#REF!,$R$3)/SUMIFS(#REF!,#REF!,$I1282,#REF!,$R$3),"-")</f>
        <v>-</v>
      </c>
      <c r="N1282" s="170" t="str">
        <f>IFERROR(SUMIFS(#REF!,#REF!,$I1282,#REF!,"&lt;="&amp;$R$2,#REF!,"&gt;="&amp;$S$2)/SUMIFS(#REF!,#REF!,$I1282,#REF!,"&lt;="&amp;$R$2,#REF!,"&gt;="&amp;$S$2),"-")</f>
        <v>-</v>
      </c>
      <c r="O1282" s="142"/>
      <c r="P1282" s="140"/>
    </row>
    <row r="1283" spans="1:16">
      <c r="A1283" s="138"/>
      <c r="B1283" s="142"/>
      <c r="C1283" s="172" t="s">
        <v>1974</v>
      </c>
      <c r="D1283" s="166" t="s">
        <v>26</v>
      </c>
      <c r="E1283" s="166" t="s">
        <v>1975</v>
      </c>
      <c r="F1283" s="195" t="s">
        <v>2445</v>
      </c>
      <c r="G1283" s="195" t="s">
        <v>2445</v>
      </c>
      <c r="H1283" s="195" t="s">
        <v>2445</v>
      </c>
      <c r="I1283" s="195" t="s">
        <v>2445</v>
      </c>
      <c r="J1283" s="168">
        <v>0.9</v>
      </c>
      <c r="K1283" s="169" t="str">
        <f>IFERROR(SUMIFS(#REF!,#REF!,$I1283,#REF!,$R$2)/SUMIFS(#REF!,#REF!,$I1283,#REF!,$R$2),"-")</f>
        <v>-</v>
      </c>
      <c r="L1283" s="169" t="str">
        <f>IFERROR(SUMIFS(#REF!,#REF!,$I1283,#REF!,$R$7)/SUMIFS(#REF!,#REF!,$I1283,#REF!,$R$7),"-")</f>
        <v>-</v>
      </c>
      <c r="M1283" s="170" t="str">
        <f>IFERROR(SUMIFS(#REF!,#REF!,$I1283,#REF!,$R$3)/SUMIFS(#REF!,#REF!,$I1283,#REF!,$R$3),"-")</f>
        <v>-</v>
      </c>
      <c r="N1283" s="170" t="str">
        <f>IFERROR(SUMIFS(#REF!,#REF!,$I1283,#REF!,"&lt;="&amp;$R$2,#REF!,"&gt;="&amp;$S$2)/SUMIFS(#REF!,#REF!,$I1283,#REF!,"&lt;="&amp;$R$2,#REF!,"&gt;="&amp;$S$2),"-")</f>
        <v>-</v>
      </c>
      <c r="O1283" s="142"/>
      <c r="P1283" s="140"/>
    </row>
    <row r="1284" spans="1:16">
      <c r="A1284" s="138"/>
      <c r="B1284" s="142"/>
      <c r="C1284" s="172" t="s">
        <v>1974</v>
      </c>
      <c r="D1284" s="166" t="s">
        <v>237</v>
      </c>
      <c r="E1284" s="166" t="s">
        <v>1975</v>
      </c>
      <c r="F1284" s="195" t="s">
        <v>2447</v>
      </c>
      <c r="G1284" s="195" t="s">
        <v>2447</v>
      </c>
      <c r="H1284" s="195" t="s">
        <v>2447</v>
      </c>
      <c r="I1284" s="195" t="s">
        <v>2447</v>
      </c>
      <c r="J1284" s="168">
        <v>0.9</v>
      </c>
      <c r="K1284" s="169" t="str">
        <f>IFERROR(SUMIFS(#REF!,#REF!,$I1284,#REF!,$R$2)/SUMIFS(#REF!,#REF!,$I1284,#REF!,$R$2),"-")</f>
        <v>-</v>
      </c>
      <c r="L1284" s="169" t="str">
        <f>IFERROR(SUMIFS(#REF!,#REF!,$I1284,#REF!,$R$7)/SUMIFS(#REF!,#REF!,$I1284,#REF!,$R$7),"-")</f>
        <v>-</v>
      </c>
      <c r="M1284" s="170" t="str">
        <f>IFERROR(SUMIFS(#REF!,#REF!,$I1284,#REF!,$R$3)/SUMIFS(#REF!,#REF!,$I1284,#REF!,$R$3),"-")</f>
        <v>-</v>
      </c>
      <c r="N1284" s="170" t="str">
        <f>IFERROR(SUMIFS(#REF!,#REF!,$I1284,#REF!,"&lt;="&amp;$R$2,#REF!,"&gt;="&amp;$S$2)/SUMIFS(#REF!,#REF!,$I1284,#REF!,"&lt;="&amp;$R$2,#REF!,"&gt;="&amp;$S$2),"-")</f>
        <v>-</v>
      </c>
      <c r="O1284" s="142"/>
      <c r="P1284" s="140"/>
    </row>
    <row r="1285" spans="1:16">
      <c r="A1285" s="138"/>
      <c r="B1285" s="142"/>
      <c r="C1285" s="172" t="s">
        <v>1974</v>
      </c>
      <c r="D1285" s="166" t="s">
        <v>26</v>
      </c>
      <c r="E1285" s="166" t="s">
        <v>1975</v>
      </c>
      <c r="F1285" s="195" t="s">
        <v>2449</v>
      </c>
      <c r="G1285" s="195" t="s">
        <v>2449</v>
      </c>
      <c r="H1285" s="195" t="s">
        <v>2449</v>
      </c>
      <c r="I1285" s="195" t="s">
        <v>2449</v>
      </c>
      <c r="J1285" s="168">
        <v>0.9</v>
      </c>
      <c r="K1285" s="169" t="str">
        <f>IFERROR(SUMIFS(#REF!,#REF!,$I1285,#REF!,$R$2)/SUMIFS(#REF!,#REF!,$I1285,#REF!,$R$2),"-")</f>
        <v>-</v>
      </c>
      <c r="L1285" s="169" t="str">
        <f>IFERROR(SUMIFS(#REF!,#REF!,$I1285,#REF!,$R$7)/SUMIFS(#REF!,#REF!,$I1285,#REF!,$R$7),"-")</f>
        <v>-</v>
      </c>
      <c r="M1285" s="170" t="str">
        <f>IFERROR(SUMIFS(#REF!,#REF!,$I1285,#REF!,$R$3)/SUMIFS(#REF!,#REF!,$I1285,#REF!,$R$3),"-")</f>
        <v>-</v>
      </c>
      <c r="N1285" s="170" t="str">
        <f>IFERROR(SUMIFS(#REF!,#REF!,$I1285,#REF!,"&lt;="&amp;$R$2,#REF!,"&gt;="&amp;$S$2)/SUMIFS(#REF!,#REF!,$I1285,#REF!,"&lt;="&amp;$R$2,#REF!,"&gt;="&amp;$S$2),"-")</f>
        <v>-</v>
      </c>
      <c r="O1285" s="142"/>
      <c r="P1285" s="140"/>
    </row>
    <row r="1286" spans="1:16">
      <c r="A1286" s="138"/>
      <c r="B1286" s="142"/>
      <c r="C1286" s="172" t="s">
        <v>1974</v>
      </c>
      <c r="D1286" s="166" t="s">
        <v>26</v>
      </c>
      <c r="E1286" s="166" t="s">
        <v>1975</v>
      </c>
      <c r="F1286" s="195" t="s">
        <v>2451</v>
      </c>
      <c r="G1286" s="195" t="s">
        <v>2451</v>
      </c>
      <c r="H1286" s="195" t="s">
        <v>2451</v>
      </c>
      <c r="I1286" s="195" t="s">
        <v>2451</v>
      </c>
      <c r="J1286" s="168">
        <v>0.9</v>
      </c>
      <c r="K1286" s="169" t="str">
        <f>IFERROR(SUMIFS(#REF!,#REF!,$I1286,#REF!,$R$2)/SUMIFS(#REF!,#REF!,$I1286,#REF!,$R$2),"-")</f>
        <v>-</v>
      </c>
      <c r="L1286" s="169" t="str">
        <f>IFERROR(SUMIFS(#REF!,#REF!,$I1286,#REF!,$R$7)/SUMIFS(#REF!,#REF!,$I1286,#REF!,$R$7),"-")</f>
        <v>-</v>
      </c>
      <c r="M1286" s="170" t="str">
        <f>IFERROR(SUMIFS(#REF!,#REF!,$I1286,#REF!,$R$3)/SUMIFS(#REF!,#REF!,$I1286,#REF!,$R$3),"-")</f>
        <v>-</v>
      </c>
      <c r="N1286" s="170" t="str">
        <f>IFERROR(SUMIFS(#REF!,#REF!,$I1286,#REF!,"&lt;="&amp;$R$2,#REF!,"&gt;="&amp;$S$2)/SUMIFS(#REF!,#REF!,$I1286,#REF!,"&lt;="&amp;$R$2,#REF!,"&gt;="&amp;$S$2),"-")</f>
        <v>-</v>
      </c>
      <c r="O1286" s="142"/>
      <c r="P1286" s="140"/>
    </row>
    <row r="1287" spans="1:16">
      <c r="A1287" s="138"/>
      <c r="B1287" s="142"/>
      <c r="C1287" s="172" t="s">
        <v>1974</v>
      </c>
      <c r="D1287" s="166" t="s">
        <v>26</v>
      </c>
      <c r="E1287" s="166" t="s">
        <v>1975</v>
      </c>
      <c r="F1287" s="195" t="s">
        <v>2453</v>
      </c>
      <c r="G1287" s="195" t="s">
        <v>2453</v>
      </c>
      <c r="H1287" s="195" t="s">
        <v>2453</v>
      </c>
      <c r="I1287" s="195" t="s">
        <v>2453</v>
      </c>
      <c r="J1287" s="168">
        <v>0.9</v>
      </c>
      <c r="K1287" s="169" t="str">
        <f>IFERROR(SUMIFS(#REF!,#REF!,$I1287,#REF!,$R$2)/SUMIFS(#REF!,#REF!,$I1287,#REF!,$R$2),"-")</f>
        <v>-</v>
      </c>
      <c r="L1287" s="169" t="str">
        <f>IFERROR(SUMIFS(#REF!,#REF!,$I1287,#REF!,$R$7)/SUMIFS(#REF!,#REF!,$I1287,#REF!,$R$7),"-")</f>
        <v>-</v>
      </c>
      <c r="M1287" s="170" t="str">
        <f>IFERROR(SUMIFS(#REF!,#REF!,$I1287,#REF!,$R$3)/SUMIFS(#REF!,#REF!,$I1287,#REF!,$R$3),"-")</f>
        <v>-</v>
      </c>
      <c r="N1287" s="170" t="str">
        <f>IFERROR(SUMIFS(#REF!,#REF!,$I1287,#REF!,"&lt;="&amp;$R$2,#REF!,"&gt;="&amp;$S$2)/SUMIFS(#REF!,#REF!,$I1287,#REF!,"&lt;="&amp;$R$2,#REF!,"&gt;="&amp;$S$2),"-")</f>
        <v>-</v>
      </c>
      <c r="O1287" s="142"/>
      <c r="P1287" s="140"/>
    </row>
    <row r="1288" spans="1:16">
      <c r="A1288" s="138"/>
      <c r="B1288" s="142"/>
      <c r="C1288" s="172" t="s">
        <v>1974</v>
      </c>
      <c r="D1288" s="166" t="s">
        <v>26</v>
      </c>
      <c r="E1288" s="166" t="s">
        <v>1975</v>
      </c>
      <c r="F1288" s="195" t="s">
        <v>2455</v>
      </c>
      <c r="G1288" s="195" t="s">
        <v>2455</v>
      </c>
      <c r="H1288" s="195" t="s">
        <v>2455</v>
      </c>
      <c r="I1288" s="195" t="s">
        <v>2455</v>
      </c>
      <c r="J1288" s="168">
        <v>0.9</v>
      </c>
      <c r="K1288" s="169" t="str">
        <f>IFERROR(SUMIFS(#REF!,#REF!,$I1288,#REF!,$R$2)/SUMIFS(#REF!,#REF!,$I1288,#REF!,$R$2),"-")</f>
        <v>-</v>
      </c>
      <c r="L1288" s="169" t="str">
        <f>IFERROR(SUMIFS(#REF!,#REF!,$I1288,#REF!,$R$7)/SUMIFS(#REF!,#REF!,$I1288,#REF!,$R$7),"-")</f>
        <v>-</v>
      </c>
      <c r="M1288" s="170" t="str">
        <f>IFERROR(SUMIFS(#REF!,#REF!,$I1288,#REF!,$R$3)/SUMIFS(#REF!,#REF!,$I1288,#REF!,$R$3),"-")</f>
        <v>-</v>
      </c>
      <c r="N1288" s="170" t="str">
        <f>IFERROR(SUMIFS(#REF!,#REF!,$I1288,#REF!,"&lt;="&amp;$R$2,#REF!,"&gt;="&amp;$S$2)/SUMIFS(#REF!,#REF!,$I1288,#REF!,"&lt;="&amp;$R$2,#REF!,"&gt;="&amp;$S$2),"-")</f>
        <v>-</v>
      </c>
      <c r="O1288" s="142"/>
      <c r="P1288" s="140"/>
    </row>
    <row r="1289" spans="1:16">
      <c r="A1289" s="138"/>
      <c r="B1289" s="142"/>
      <c r="C1289" s="172" t="s">
        <v>1974</v>
      </c>
      <c r="D1289" s="166" t="s">
        <v>26</v>
      </c>
      <c r="E1289" s="166" t="s">
        <v>1975</v>
      </c>
      <c r="F1289" s="195" t="s">
        <v>2457</v>
      </c>
      <c r="G1289" s="195" t="s">
        <v>2457</v>
      </c>
      <c r="H1289" s="195" t="s">
        <v>2457</v>
      </c>
      <c r="I1289" s="195" t="s">
        <v>2457</v>
      </c>
      <c r="J1289" s="168">
        <v>0.9</v>
      </c>
      <c r="K1289" s="169" t="str">
        <f>IFERROR(SUMIFS(#REF!,#REF!,$I1289,#REF!,$R$2)/SUMIFS(#REF!,#REF!,$I1289,#REF!,$R$2),"-")</f>
        <v>-</v>
      </c>
      <c r="L1289" s="169" t="str">
        <f>IFERROR(SUMIFS(#REF!,#REF!,$I1289,#REF!,$R$7)/SUMIFS(#REF!,#REF!,$I1289,#REF!,$R$7),"-")</f>
        <v>-</v>
      </c>
      <c r="M1289" s="170" t="str">
        <f>IFERROR(SUMIFS(#REF!,#REF!,$I1289,#REF!,$R$3)/SUMIFS(#REF!,#REF!,$I1289,#REF!,$R$3),"-")</f>
        <v>-</v>
      </c>
      <c r="N1289" s="170" t="str">
        <f>IFERROR(SUMIFS(#REF!,#REF!,$I1289,#REF!,"&lt;="&amp;$R$2,#REF!,"&gt;="&amp;$S$2)/SUMIFS(#REF!,#REF!,$I1289,#REF!,"&lt;="&amp;$R$2,#REF!,"&gt;="&amp;$S$2),"-")</f>
        <v>-</v>
      </c>
      <c r="O1289" s="142"/>
      <c r="P1289" s="140"/>
    </row>
    <row r="1290" spans="1:16">
      <c r="A1290" s="138"/>
      <c r="B1290" s="142"/>
      <c r="C1290" s="172" t="s">
        <v>1974</v>
      </c>
      <c r="D1290" s="166" t="s">
        <v>26</v>
      </c>
      <c r="E1290" s="166" t="s">
        <v>1975</v>
      </c>
      <c r="F1290" s="195" t="s">
        <v>2459</v>
      </c>
      <c r="G1290" s="195" t="s">
        <v>2459</v>
      </c>
      <c r="H1290" s="195" t="s">
        <v>2459</v>
      </c>
      <c r="I1290" s="195" t="s">
        <v>2459</v>
      </c>
      <c r="J1290" s="168">
        <v>0.9</v>
      </c>
      <c r="K1290" s="169" t="str">
        <f>IFERROR(SUMIFS(#REF!,#REF!,$I1290,#REF!,$R$2)/SUMIFS(#REF!,#REF!,$I1290,#REF!,$R$2),"-")</f>
        <v>-</v>
      </c>
      <c r="L1290" s="169" t="str">
        <f>IFERROR(SUMIFS(#REF!,#REF!,$I1290,#REF!,$R$7)/SUMIFS(#REF!,#REF!,$I1290,#REF!,$R$7),"-")</f>
        <v>-</v>
      </c>
      <c r="M1290" s="170" t="str">
        <f>IFERROR(SUMIFS(#REF!,#REF!,$I1290,#REF!,$R$3)/SUMIFS(#REF!,#REF!,$I1290,#REF!,$R$3),"-")</f>
        <v>-</v>
      </c>
      <c r="N1290" s="170" t="str">
        <f>IFERROR(SUMIFS(#REF!,#REF!,$I1290,#REF!,"&lt;="&amp;$R$2,#REF!,"&gt;="&amp;$S$2)/SUMIFS(#REF!,#REF!,$I1290,#REF!,"&lt;="&amp;$R$2,#REF!,"&gt;="&amp;$S$2),"-")</f>
        <v>-</v>
      </c>
      <c r="O1290" s="142"/>
      <c r="P1290" s="140"/>
    </row>
    <row r="1291" spans="1:16">
      <c r="A1291" s="138"/>
      <c r="B1291" s="142"/>
      <c r="C1291" s="172" t="s">
        <v>1974</v>
      </c>
      <c r="D1291" s="166" t="s">
        <v>26</v>
      </c>
      <c r="E1291" s="166" t="s">
        <v>1975</v>
      </c>
      <c r="F1291" s="195" t="s">
        <v>2461</v>
      </c>
      <c r="G1291" s="195" t="s">
        <v>2461</v>
      </c>
      <c r="H1291" s="195" t="s">
        <v>2461</v>
      </c>
      <c r="I1291" s="195" t="s">
        <v>2461</v>
      </c>
      <c r="J1291" s="168">
        <v>0.9</v>
      </c>
      <c r="K1291" s="169" t="str">
        <f>IFERROR(SUMIFS(#REF!,#REF!,$I1291,#REF!,$R$2)/SUMIFS(#REF!,#REF!,$I1291,#REF!,$R$2),"-")</f>
        <v>-</v>
      </c>
      <c r="L1291" s="169" t="str">
        <f>IFERROR(SUMIFS(#REF!,#REF!,$I1291,#REF!,$R$7)/SUMIFS(#REF!,#REF!,$I1291,#REF!,$R$7),"-")</f>
        <v>-</v>
      </c>
      <c r="M1291" s="170" t="str">
        <f>IFERROR(SUMIFS(#REF!,#REF!,$I1291,#REF!,$R$3)/SUMIFS(#REF!,#REF!,$I1291,#REF!,$R$3),"-")</f>
        <v>-</v>
      </c>
      <c r="N1291" s="170" t="str">
        <f>IFERROR(SUMIFS(#REF!,#REF!,$I1291,#REF!,"&lt;="&amp;$R$2,#REF!,"&gt;="&amp;$S$2)/SUMIFS(#REF!,#REF!,$I1291,#REF!,"&lt;="&amp;$R$2,#REF!,"&gt;="&amp;$S$2),"-")</f>
        <v>-</v>
      </c>
      <c r="O1291" s="142"/>
      <c r="P1291" s="140"/>
    </row>
    <row r="1292" spans="1:16">
      <c r="A1292" s="138"/>
      <c r="B1292" s="142"/>
      <c r="C1292" s="172" t="s">
        <v>1974</v>
      </c>
      <c r="D1292" s="166" t="s">
        <v>26</v>
      </c>
      <c r="E1292" s="166" t="s">
        <v>1975</v>
      </c>
      <c r="F1292" s="195" t="s">
        <v>2463</v>
      </c>
      <c r="G1292" s="195" t="s">
        <v>2463</v>
      </c>
      <c r="H1292" s="195" t="s">
        <v>2463</v>
      </c>
      <c r="I1292" s="195" t="s">
        <v>2463</v>
      </c>
      <c r="J1292" s="168">
        <v>0.9</v>
      </c>
      <c r="K1292" s="169" t="str">
        <f>IFERROR(SUMIFS(#REF!,#REF!,$I1292,#REF!,$R$2)/SUMIFS(#REF!,#REF!,$I1292,#REF!,$R$2),"-")</f>
        <v>-</v>
      </c>
      <c r="L1292" s="169" t="str">
        <f>IFERROR(SUMIFS(#REF!,#REF!,$I1292,#REF!,$R$7)/SUMIFS(#REF!,#REF!,$I1292,#REF!,$R$7),"-")</f>
        <v>-</v>
      </c>
      <c r="M1292" s="170" t="str">
        <f>IFERROR(SUMIFS(#REF!,#REF!,$I1292,#REF!,$R$3)/SUMIFS(#REF!,#REF!,$I1292,#REF!,$R$3),"-")</f>
        <v>-</v>
      </c>
      <c r="N1292" s="170" t="str">
        <f>IFERROR(SUMIFS(#REF!,#REF!,$I1292,#REF!,"&lt;="&amp;$R$2,#REF!,"&gt;="&amp;$S$2)/SUMIFS(#REF!,#REF!,$I1292,#REF!,"&lt;="&amp;$R$2,#REF!,"&gt;="&amp;$S$2),"-")</f>
        <v>-</v>
      </c>
      <c r="O1292" s="142"/>
      <c r="P1292" s="140"/>
    </row>
    <row r="1293" spans="1:16">
      <c r="A1293" s="138"/>
      <c r="B1293" s="142"/>
      <c r="C1293" s="172" t="s">
        <v>1974</v>
      </c>
      <c r="D1293" s="166" t="s">
        <v>26</v>
      </c>
      <c r="E1293" s="166" t="s">
        <v>1975</v>
      </c>
      <c r="F1293" s="195" t="s">
        <v>2465</v>
      </c>
      <c r="G1293" s="195" t="s">
        <v>2465</v>
      </c>
      <c r="H1293" s="195" t="s">
        <v>2465</v>
      </c>
      <c r="I1293" s="195" t="s">
        <v>2465</v>
      </c>
      <c r="J1293" s="168">
        <v>0.9</v>
      </c>
      <c r="K1293" s="169" t="str">
        <f>IFERROR(SUMIFS(#REF!,#REF!,$I1293,#REF!,$R$2)/SUMIFS(#REF!,#REF!,$I1293,#REF!,$R$2),"-")</f>
        <v>-</v>
      </c>
      <c r="L1293" s="169" t="str">
        <f>IFERROR(SUMIFS(#REF!,#REF!,$I1293,#REF!,$R$7)/SUMIFS(#REF!,#REF!,$I1293,#REF!,$R$7),"-")</f>
        <v>-</v>
      </c>
      <c r="M1293" s="170" t="str">
        <f>IFERROR(SUMIFS(#REF!,#REF!,$I1293,#REF!,$R$3)/SUMIFS(#REF!,#REF!,$I1293,#REF!,$R$3),"-")</f>
        <v>-</v>
      </c>
      <c r="N1293" s="170" t="str">
        <f>IFERROR(SUMIFS(#REF!,#REF!,$I1293,#REF!,"&lt;="&amp;$R$2,#REF!,"&gt;="&amp;$S$2)/SUMIFS(#REF!,#REF!,$I1293,#REF!,"&lt;="&amp;$R$2,#REF!,"&gt;="&amp;$S$2),"-")</f>
        <v>-</v>
      </c>
      <c r="O1293" s="142"/>
      <c r="P1293" s="140"/>
    </row>
    <row r="1294" spans="1:16">
      <c r="A1294" s="138"/>
      <c r="B1294" s="142"/>
      <c r="C1294" s="172" t="s">
        <v>1974</v>
      </c>
      <c r="D1294" s="166" t="s">
        <v>26</v>
      </c>
      <c r="E1294" s="166" t="s">
        <v>1975</v>
      </c>
      <c r="F1294" s="195" t="s">
        <v>2467</v>
      </c>
      <c r="G1294" s="195" t="s">
        <v>2467</v>
      </c>
      <c r="H1294" s="195" t="s">
        <v>2467</v>
      </c>
      <c r="I1294" s="195" t="s">
        <v>2467</v>
      </c>
      <c r="J1294" s="168">
        <v>0.9</v>
      </c>
      <c r="K1294" s="169" t="str">
        <f>IFERROR(SUMIFS(#REF!,#REF!,$I1294,#REF!,$R$2)/SUMIFS(#REF!,#REF!,$I1294,#REF!,$R$2),"-")</f>
        <v>-</v>
      </c>
      <c r="L1294" s="169" t="str">
        <f>IFERROR(SUMIFS(#REF!,#REF!,$I1294,#REF!,$R$7)/SUMIFS(#REF!,#REF!,$I1294,#REF!,$R$7),"-")</f>
        <v>-</v>
      </c>
      <c r="M1294" s="170" t="str">
        <f>IFERROR(SUMIFS(#REF!,#REF!,$I1294,#REF!,$R$3)/SUMIFS(#REF!,#REF!,$I1294,#REF!,$R$3),"-")</f>
        <v>-</v>
      </c>
      <c r="N1294" s="170" t="str">
        <f>IFERROR(SUMIFS(#REF!,#REF!,$I1294,#REF!,"&lt;="&amp;$R$2,#REF!,"&gt;="&amp;$S$2)/SUMIFS(#REF!,#REF!,$I1294,#REF!,"&lt;="&amp;$R$2,#REF!,"&gt;="&amp;$S$2),"-")</f>
        <v>-</v>
      </c>
      <c r="O1294" s="142"/>
      <c r="P1294" s="140"/>
    </row>
    <row r="1295" spans="1:16">
      <c r="A1295" s="138"/>
      <c r="B1295" s="142"/>
      <c r="C1295" s="172" t="s">
        <v>1974</v>
      </c>
      <c r="D1295" s="166" t="s">
        <v>237</v>
      </c>
      <c r="E1295" s="166" t="s">
        <v>1975</v>
      </c>
      <c r="F1295" s="195" t="s">
        <v>2469</v>
      </c>
      <c r="G1295" s="195" t="s">
        <v>2469</v>
      </c>
      <c r="H1295" s="195" t="s">
        <v>2469</v>
      </c>
      <c r="I1295" s="195" t="s">
        <v>2469</v>
      </c>
      <c r="J1295" s="168">
        <v>0.9</v>
      </c>
      <c r="K1295" s="169" t="str">
        <f>IFERROR(SUMIFS(#REF!,#REF!,$I1295,#REF!,$R$2)/SUMIFS(#REF!,#REF!,$I1295,#REF!,$R$2),"-")</f>
        <v>-</v>
      </c>
      <c r="L1295" s="169" t="str">
        <f>IFERROR(SUMIFS(#REF!,#REF!,$I1295,#REF!,$R$7)/SUMIFS(#REF!,#REF!,$I1295,#REF!,$R$7),"-")</f>
        <v>-</v>
      </c>
      <c r="M1295" s="170" t="str">
        <f>IFERROR(SUMIFS(#REF!,#REF!,$I1295,#REF!,$R$3)/SUMIFS(#REF!,#REF!,$I1295,#REF!,$R$3),"-")</f>
        <v>-</v>
      </c>
      <c r="N1295" s="170" t="str">
        <f>IFERROR(SUMIFS(#REF!,#REF!,$I1295,#REF!,"&lt;="&amp;$R$2,#REF!,"&gt;="&amp;$S$2)/SUMIFS(#REF!,#REF!,$I1295,#REF!,"&lt;="&amp;$R$2,#REF!,"&gt;="&amp;$S$2),"-")</f>
        <v>-</v>
      </c>
      <c r="O1295" s="142"/>
      <c r="P1295" s="140"/>
    </row>
    <row r="1296" spans="1:16">
      <c r="A1296" s="138"/>
      <c r="B1296" s="142"/>
      <c r="C1296" s="172" t="s">
        <v>1974</v>
      </c>
      <c r="D1296" s="166" t="s">
        <v>26</v>
      </c>
      <c r="E1296" s="166" t="s">
        <v>1975</v>
      </c>
      <c r="F1296" s="195" t="s">
        <v>2471</v>
      </c>
      <c r="G1296" s="195" t="s">
        <v>2471</v>
      </c>
      <c r="H1296" s="195" t="s">
        <v>2471</v>
      </c>
      <c r="I1296" s="195" t="s">
        <v>2471</v>
      </c>
      <c r="J1296" s="168">
        <v>0.9</v>
      </c>
      <c r="K1296" s="169" t="str">
        <f>IFERROR(SUMIFS(#REF!,#REF!,$I1296,#REF!,$R$2)/SUMIFS(#REF!,#REF!,$I1296,#REF!,$R$2),"-")</f>
        <v>-</v>
      </c>
      <c r="L1296" s="169" t="str">
        <f>IFERROR(SUMIFS(#REF!,#REF!,$I1296,#REF!,$R$7)/SUMIFS(#REF!,#REF!,$I1296,#REF!,$R$7),"-")</f>
        <v>-</v>
      </c>
      <c r="M1296" s="170" t="str">
        <f>IFERROR(SUMIFS(#REF!,#REF!,$I1296,#REF!,$R$3)/SUMIFS(#REF!,#REF!,$I1296,#REF!,$R$3),"-")</f>
        <v>-</v>
      </c>
      <c r="N1296" s="170" t="str">
        <f>IFERROR(SUMIFS(#REF!,#REF!,$I1296,#REF!,"&lt;="&amp;$R$2,#REF!,"&gt;="&amp;$S$2)/SUMIFS(#REF!,#REF!,$I1296,#REF!,"&lt;="&amp;$R$2,#REF!,"&gt;="&amp;$S$2),"-")</f>
        <v>-</v>
      </c>
      <c r="O1296" s="142"/>
      <c r="P1296" s="140"/>
    </row>
    <row r="1297" spans="1:16">
      <c r="A1297" s="138"/>
      <c r="B1297" s="142"/>
      <c r="C1297" s="172" t="s">
        <v>1974</v>
      </c>
      <c r="D1297" s="166" t="s">
        <v>26</v>
      </c>
      <c r="E1297" s="166" t="s">
        <v>1975</v>
      </c>
      <c r="F1297" s="195" t="s">
        <v>2473</v>
      </c>
      <c r="G1297" s="195" t="s">
        <v>2473</v>
      </c>
      <c r="H1297" s="195" t="s">
        <v>2473</v>
      </c>
      <c r="I1297" s="195" t="s">
        <v>2473</v>
      </c>
      <c r="J1297" s="168">
        <v>0.9</v>
      </c>
      <c r="K1297" s="169" t="str">
        <f>IFERROR(SUMIFS(#REF!,#REF!,$I1297,#REF!,$R$2)/SUMIFS(#REF!,#REF!,$I1297,#REF!,$R$2),"-")</f>
        <v>-</v>
      </c>
      <c r="L1297" s="169" t="str">
        <f>IFERROR(SUMIFS(#REF!,#REF!,$I1297,#REF!,$R$7)/SUMIFS(#REF!,#REF!,$I1297,#REF!,$R$7),"-")</f>
        <v>-</v>
      </c>
      <c r="M1297" s="170" t="str">
        <f>IFERROR(SUMIFS(#REF!,#REF!,$I1297,#REF!,$R$3)/SUMIFS(#REF!,#REF!,$I1297,#REF!,$R$3),"-")</f>
        <v>-</v>
      </c>
      <c r="N1297" s="170" t="str">
        <f>IFERROR(SUMIFS(#REF!,#REF!,$I1297,#REF!,"&lt;="&amp;$R$2,#REF!,"&gt;="&amp;$S$2)/SUMIFS(#REF!,#REF!,$I1297,#REF!,"&lt;="&amp;$R$2,#REF!,"&gt;="&amp;$S$2),"-")</f>
        <v>-</v>
      </c>
      <c r="O1297" s="142"/>
      <c r="P1297" s="140"/>
    </row>
    <row r="1298" spans="1:16">
      <c r="A1298" s="138"/>
      <c r="B1298" s="142"/>
      <c r="C1298" s="172" t="s">
        <v>1974</v>
      </c>
      <c r="D1298" s="166" t="s">
        <v>26</v>
      </c>
      <c r="E1298" s="166" t="s">
        <v>1975</v>
      </c>
      <c r="F1298" s="195" t="s">
        <v>2475</v>
      </c>
      <c r="G1298" s="195" t="s">
        <v>2475</v>
      </c>
      <c r="H1298" s="195" t="s">
        <v>2475</v>
      </c>
      <c r="I1298" s="195" t="s">
        <v>2475</v>
      </c>
      <c r="J1298" s="168">
        <v>0.9</v>
      </c>
      <c r="K1298" s="169" t="str">
        <f>IFERROR(SUMIFS(#REF!,#REF!,$I1298,#REF!,$R$2)/SUMIFS(#REF!,#REF!,$I1298,#REF!,$R$2),"-")</f>
        <v>-</v>
      </c>
      <c r="L1298" s="169" t="str">
        <f>IFERROR(SUMIFS(#REF!,#REF!,$I1298,#REF!,$R$7)/SUMIFS(#REF!,#REF!,$I1298,#REF!,$R$7),"-")</f>
        <v>-</v>
      </c>
      <c r="M1298" s="170" t="str">
        <f>IFERROR(SUMIFS(#REF!,#REF!,$I1298,#REF!,$R$3)/SUMIFS(#REF!,#REF!,$I1298,#REF!,$R$3),"-")</f>
        <v>-</v>
      </c>
      <c r="N1298" s="170" t="str">
        <f>IFERROR(SUMIFS(#REF!,#REF!,$I1298,#REF!,"&lt;="&amp;$R$2,#REF!,"&gt;="&amp;$S$2)/SUMIFS(#REF!,#REF!,$I1298,#REF!,"&lt;="&amp;$R$2,#REF!,"&gt;="&amp;$S$2),"-")</f>
        <v>-</v>
      </c>
      <c r="O1298" s="142"/>
      <c r="P1298" s="140"/>
    </row>
    <row r="1299" spans="1:16">
      <c r="A1299" s="138"/>
      <c r="B1299" s="142"/>
      <c r="C1299" s="172" t="s">
        <v>1974</v>
      </c>
      <c r="D1299" s="166" t="s">
        <v>26</v>
      </c>
      <c r="E1299" s="166" t="s">
        <v>1975</v>
      </c>
      <c r="F1299" s="195" t="s">
        <v>2477</v>
      </c>
      <c r="G1299" s="195" t="s">
        <v>2477</v>
      </c>
      <c r="H1299" s="195" t="s">
        <v>2477</v>
      </c>
      <c r="I1299" s="195" t="s">
        <v>2477</v>
      </c>
      <c r="J1299" s="168">
        <v>0.9</v>
      </c>
      <c r="K1299" s="169" t="str">
        <f>IFERROR(SUMIFS(#REF!,#REF!,$I1299,#REF!,$R$2)/SUMIFS(#REF!,#REF!,$I1299,#REF!,$R$2),"-")</f>
        <v>-</v>
      </c>
      <c r="L1299" s="169" t="str">
        <f>IFERROR(SUMIFS(#REF!,#REF!,$I1299,#REF!,$R$7)/SUMIFS(#REF!,#REF!,$I1299,#REF!,$R$7),"-")</f>
        <v>-</v>
      </c>
      <c r="M1299" s="170" t="str">
        <f>IFERROR(SUMIFS(#REF!,#REF!,$I1299,#REF!,$R$3)/SUMIFS(#REF!,#REF!,$I1299,#REF!,$R$3),"-")</f>
        <v>-</v>
      </c>
      <c r="N1299" s="170" t="str">
        <f>IFERROR(SUMIFS(#REF!,#REF!,$I1299,#REF!,"&lt;="&amp;$R$2,#REF!,"&gt;="&amp;$S$2)/SUMIFS(#REF!,#REF!,$I1299,#REF!,"&lt;="&amp;$R$2,#REF!,"&gt;="&amp;$S$2),"-")</f>
        <v>-</v>
      </c>
      <c r="O1299" s="142"/>
      <c r="P1299" s="140"/>
    </row>
    <row r="1300" spans="1:16">
      <c r="A1300" s="138"/>
      <c r="B1300" s="142"/>
      <c r="C1300" s="172" t="s">
        <v>1974</v>
      </c>
      <c r="D1300" s="166" t="s">
        <v>26</v>
      </c>
      <c r="E1300" s="166" t="s">
        <v>1975</v>
      </c>
      <c r="F1300" s="195" t="s">
        <v>2479</v>
      </c>
      <c r="G1300" s="195" t="s">
        <v>2479</v>
      </c>
      <c r="H1300" s="195" t="s">
        <v>2479</v>
      </c>
      <c r="I1300" s="195" t="s">
        <v>2479</v>
      </c>
      <c r="J1300" s="168">
        <v>0.9</v>
      </c>
      <c r="K1300" s="169" t="str">
        <f>IFERROR(SUMIFS(#REF!,#REF!,$I1300,#REF!,$R$2)/SUMIFS(#REF!,#REF!,$I1300,#REF!,$R$2),"-")</f>
        <v>-</v>
      </c>
      <c r="L1300" s="169" t="str">
        <f>IFERROR(SUMIFS(#REF!,#REF!,$I1300,#REF!,$R$7)/SUMIFS(#REF!,#REF!,$I1300,#REF!,$R$7),"-")</f>
        <v>-</v>
      </c>
      <c r="M1300" s="170" t="str">
        <f>IFERROR(SUMIFS(#REF!,#REF!,$I1300,#REF!,$R$3)/SUMIFS(#REF!,#REF!,$I1300,#REF!,$R$3),"-")</f>
        <v>-</v>
      </c>
      <c r="N1300" s="170" t="str">
        <f>IFERROR(SUMIFS(#REF!,#REF!,$I1300,#REF!,"&lt;="&amp;$R$2,#REF!,"&gt;="&amp;$S$2)/SUMIFS(#REF!,#REF!,$I1300,#REF!,"&lt;="&amp;$R$2,#REF!,"&gt;="&amp;$S$2),"-")</f>
        <v>-</v>
      </c>
      <c r="O1300" s="142"/>
      <c r="P1300" s="140"/>
    </row>
    <row r="1301" spans="1:16">
      <c r="A1301" s="138"/>
      <c r="B1301" s="142"/>
      <c r="C1301" s="172" t="s">
        <v>1974</v>
      </c>
      <c r="D1301" s="166" t="s">
        <v>26</v>
      </c>
      <c r="E1301" s="166" t="s">
        <v>1975</v>
      </c>
      <c r="F1301" s="195" t="s">
        <v>2481</v>
      </c>
      <c r="G1301" s="195" t="s">
        <v>2481</v>
      </c>
      <c r="H1301" s="195" t="s">
        <v>2481</v>
      </c>
      <c r="I1301" s="195" t="s">
        <v>2481</v>
      </c>
      <c r="J1301" s="168">
        <v>0.9</v>
      </c>
      <c r="K1301" s="169" t="str">
        <f>IFERROR(SUMIFS(#REF!,#REF!,$I1301,#REF!,$R$2)/SUMIFS(#REF!,#REF!,$I1301,#REF!,$R$2),"-")</f>
        <v>-</v>
      </c>
      <c r="L1301" s="169" t="str">
        <f>IFERROR(SUMIFS(#REF!,#REF!,$I1301,#REF!,$R$7)/SUMIFS(#REF!,#REF!,$I1301,#REF!,$R$7),"-")</f>
        <v>-</v>
      </c>
      <c r="M1301" s="170" t="str">
        <f>IFERROR(SUMIFS(#REF!,#REF!,$I1301,#REF!,$R$3)/SUMIFS(#REF!,#REF!,$I1301,#REF!,$R$3),"-")</f>
        <v>-</v>
      </c>
      <c r="N1301" s="170" t="str">
        <f>IFERROR(SUMIFS(#REF!,#REF!,$I1301,#REF!,"&lt;="&amp;$R$2,#REF!,"&gt;="&amp;$S$2)/SUMIFS(#REF!,#REF!,$I1301,#REF!,"&lt;="&amp;$R$2,#REF!,"&gt;="&amp;$S$2),"-")</f>
        <v>-</v>
      </c>
      <c r="O1301" s="142"/>
      <c r="P1301" s="140"/>
    </row>
    <row r="1302" spans="1:16">
      <c r="A1302" s="138"/>
      <c r="B1302" s="142"/>
      <c r="C1302" s="172" t="s">
        <v>1974</v>
      </c>
      <c r="D1302" s="166" t="s">
        <v>26</v>
      </c>
      <c r="E1302" s="166" t="s">
        <v>1975</v>
      </c>
      <c r="F1302" s="195" t="s">
        <v>2483</v>
      </c>
      <c r="G1302" s="195" t="s">
        <v>2483</v>
      </c>
      <c r="H1302" s="195" t="s">
        <v>2483</v>
      </c>
      <c r="I1302" s="195" t="s">
        <v>2483</v>
      </c>
      <c r="J1302" s="168">
        <v>0.9</v>
      </c>
      <c r="K1302" s="169" t="str">
        <f>IFERROR(SUMIFS(#REF!,#REF!,$I1302,#REF!,$R$2)/SUMIFS(#REF!,#REF!,$I1302,#REF!,$R$2),"-")</f>
        <v>-</v>
      </c>
      <c r="L1302" s="169" t="str">
        <f>IFERROR(SUMIFS(#REF!,#REF!,$I1302,#REF!,$R$7)/SUMIFS(#REF!,#REF!,$I1302,#REF!,$R$7),"-")</f>
        <v>-</v>
      </c>
      <c r="M1302" s="170" t="str">
        <f>IFERROR(SUMIFS(#REF!,#REF!,$I1302,#REF!,$R$3)/SUMIFS(#REF!,#REF!,$I1302,#REF!,$R$3),"-")</f>
        <v>-</v>
      </c>
      <c r="N1302" s="170" t="str">
        <f>IFERROR(SUMIFS(#REF!,#REF!,$I1302,#REF!,"&lt;="&amp;$R$2,#REF!,"&gt;="&amp;$S$2)/SUMIFS(#REF!,#REF!,$I1302,#REF!,"&lt;="&amp;$R$2,#REF!,"&gt;="&amp;$S$2),"-")</f>
        <v>-</v>
      </c>
      <c r="O1302" s="142"/>
      <c r="P1302" s="140"/>
    </row>
    <row r="1303" spans="1:16">
      <c r="A1303" s="138"/>
      <c r="B1303" s="142"/>
      <c r="C1303" s="172" t="s">
        <v>1974</v>
      </c>
      <c r="D1303" s="166" t="s">
        <v>26</v>
      </c>
      <c r="E1303" s="166" t="s">
        <v>1975</v>
      </c>
      <c r="F1303" s="195" t="s">
        <v>2485</v>
      </c>
      <c r="G1303" s="195" t="s">
        <v>2485</v>
      </c>
      <c r="H1303" s="195" t="s">
        <v>2485</v>
      </c>
      <c r="I1303" s="195" t="s">
        <v>2485</v>
      </c>
      <c r="J1303" s="168">
        <v>0.9</v>
      </c>
      <c r="K1303" s="169" t="str">
        <f>IFERROR(SUMIFS(#REF!,#REF!,$I1303,#REF!,$R$2)/SUMIFS(#REF!,#REF!,$I1303,#REF!,$R$2),"-")</f>
        <v>-</v>
      </c>
      <c r="L1303" s="169" t="str">
        <f>IFERROR(SUMIFS(#REF!,#REF!,$I1303,#REF!,$R$7)/SUMIFS(#REF!,#REF!,$I1303,#REF!,$R$7),"-")</f>
        <v>-</v>
      </c>
      <c r="M1303" s="170" t="str">
        <f>IFERROR(SUMIFS(#REF!,#REF!,$I1303,#REF!,$R$3)/SUMIFS(#REF!,#REF!,$I1303,#REF!,$R$3),"-")</f>
        <v>-</v>
      </c>
      <c r="N1303" s="170" t="str">
        <f>IFERROR(SUMIFS(#REF!,#REF!,$I1303,#REF!,"&lt;="&amp;$R$2,#REF!,"&gt;="&amp;$S$2)/SUMIFS(#REF!,#REF!,$I1303,#REF!,"&lt;="&amp;$R$2,#REF!,"&gt;="&amp;$S$2),"-")</f>
        <v>-</v>
      </c>
      <c r="O1303" s="142"/>
      <c r="P1303" s="140"/>
    </row>
    <row r="1304" spans="1:16">
      <c r="A1304" s="138"/>
      <c r="B1304" s="142"/>
      <c r="C1304" s="172" t="s">
        <v>1974</v>
      </c>
      <c r="D1304" s="166" t="s">
        <v>26</v>
      </c>
      <c r="E1304" s="166" t="s">
        <v>1975</v>
      </c>
      <c r="F1304" s="195" t="s">
        <v>2487</v>
      </c>
      <c r="G1304" s="195" t="s">
        <v>2487</v>
      </c>
      <c r="H1304" s="195" t="s">
        <v>2487</v>
      </c>
      <c r="I1304" s="195" t="s">
        <v>2487</v>
      </c>
      <c r="J1304" s="168">
        <v>0.9</v>
      </c>
      <c r="K1304" s="169" t="str">
        <f>IFERROR(SUMIFS(#REF!,#REF!,$I1304,#REF!,$R$2)/SUMIFS(#REF!,#REF!,$I1304,#REF!,$R$2),"-")</f>
        <v>-</v>
      </c>
      <c r="L1304" s="169" t="str">
        <f>IFERROR(SUMIFS(#REF!,#REF!,$I1304,#REF!,$R$7)/SUMIFS(#REF!,#REF!,$I1304,#REF!,$R$7),"-")</f>
        <v>-</v>
      </c>
      <c r="M1304" s="170" t="str">
        <f>IFERROR(SUMIFS(#REF!,#REF!,$I1304,#REF!,$R$3)/SUMIFS(#REF!,#REF!,$I1304,#REF!,$R$3),"-")</f>
        <v>-</v>
      </c>
      <c r="N1304" s="170" t="str">
        <f>IFERROR(SUMIFS(#REF!,#REF!,$I1304,#REF!,"&lt;="&amp;$R$2,#REF!,"&gt;="&amp;$S$2)/SUMIFS(#REF!,#REF!,$I1304,#REF!,"&lt;="&amp;$R$2,#REF!,"&gt;="&amp;$S$2),"-")</f>
        <v>-</v>
      </c>
      <c r="O1304" s="142"/>
      <c r="P1304" s="140"/>
    </row>
    <row r="1305" spans="1:16">
      <c r="A1305" s="138"/>
      <c r="B1305" s="142"/>
      <c r="C1305" s="172" t="s">
        <v>1974</v>
      </c>
      <c r="D1305" s="166" t="s">
        <v>26</v>
      </c>
      <c r="E1305" s="166" t="s">
        <v>1975</v>
      </c>
      <c r="F1305" s="195" t="s">
        <v>2489</v>
      </c>
      <c r="G1305" s="195" t="s">
        <v>2489</v>
      </c>
      <c r="H1305" s="195" t="s">
        <v>2489</v>
      </c>
      <c r="I1305" s="195" t="s">
        <v>2489</v>
      </c>
      <c r="J1305" s="168">
        <v>0.9</v>
      </c>
      <c r="K1305" s="169" t="str">
        <f>IFERROR(SUMIFS(#REF!,#REF!,$I1305,#REF!,$R$2)/SUMIFS(#REF!,#REF!,$I1305,#REF!,$R$2),"-")</f>
        <v>-</v>
      </c>
      <c r="L1305" s="169" t="str">
        <f>IFERROR(SUMIFS(#REF!,#REF!,$I1305,#REF!,$R$7)/SUMIFS(#REF!,#REF!,$I1305,#REF!,$R$7),"-")</f>
        <v>-</v>
      </c>
      <c r="M1305" s="170" t="str">
        <f>IFERROR(SUMIFS(#REF!,#REF!,$I1305,#REF!,$R$3)/SUMIFS(#REF!,#REF!,$I1305,#REF!,$R$3),"-")</f>
        <v>-</v>
      </c>
      <c r="N1305" s="170" t="str">
        <f>IFERROR(SUMIFS(#REF!,#REF!,$I1305,#REF!,"&lt;="&amp;$R$2,#REF!,"&gt;="&amp;$S$2)/SUMIFS(#REF!,#REF!,$I1305,#REF!,"&lt;="&amp;$R$2,#REF!,"&gt;="&amp;$S$2),"-")</f>
        <v>-</v>
      </c>
      <c r="O1305" s="142"/>
      <c r="P1305" s="140"/>
    </row>
    <row r="1306" spans="1:16">
      <c r="A1306" s="138"/>
      <c r="B1306" s="142"/>
      <c r="C1306" s="172" t="s">
        <v>1974</v>
      </c>
      <c r="D1306" s="166" t="s">
        <v>26</v>
      </c>
      <c r="E1306" s="166" t="s">
        <v>1975</v>
      </c>
      <c r="F1306" s="195" t="s">
        <v>2491</v>
      </c>
      <c r="G1306" s="195" t="s">
        <v>2491</v>
      </c>
      <c r="H1306" s="195" t="s">
        <v>2491</v>
      </c>
      <c r="I1306" s="195" t="s">
        <v>2491</v>
      </c>
      <c r="J1306" s="168">
        <v>0.9</v>
      </c>
      <c r="K1306" s="169" t="str">
        <f>IFERROR(SUMIFS(#REF!,#REF!,$I1306,#REF!,$R$2)/SUMIFS(#REF!,#REF!,$I1306,#REF!,$R$2),"-")</f>
        <v>-</v>
      </c>
      <c r="L1306" s="169" t="str">
        <f>IFERROR(SUMIFS(#REF!,#REF!,$I1306,#REF!,$R$7)/SUMIFS(#REF!,#REF!,$I1306,#REF!,$R$7),"-")</f>
        <v>-</v>
      </c>
      <c r="M1306" s="170" t="str">
        <f>IFERROR(SUMIFS(#REF!,#REF!,$I1306,#REF!,$R$3)/SUMIFS(#REF!,#REF!,$I1306,#REF!,$R$3),"-")</f>
        <v>-</v>
      </c>
      <c r="N1306" s="170" t="str">
        <f>IFERROR(SUMIFS(#REF!,#REF!,$I1306,#REF!,"&lt;="&amp;$R$2,#REF!,"&gt;="&amp;$S$2)/SUMIFS(#REF!,#REF!,$I1306,#REF!,"&lt;="&amp;$R$2,#REF!,"&gt;="&amp;$S$2),"-")</f>
        <v>-</v>
      </c>
      <c r="O1306" s="142"/>
      <c r="P1306" s="140"/>
    </row>
    <row r="1307" spans="1:16">
      <c r="A1307" s="138"/>
      <c r="B1307" s="142"/>
      <c r="C1307" s="172" t="s">
        <v>1974</v>
      </c>
      <c r="D1307" s="166" t="s">
        <v>26</v>
      </c>
      <c r="E1307" s="166" t="s">
        <v>1975</v>
      </c>
      <c r="F1307" s="195" t="s">
        <v>2493</v>
      </c>
      <c r="G1307" s="195" t="s">
        <v>2493</v>
      </c>
      <c r="H1307" s="195" t="s">
        <v>2493</v>
      </c>
      <c r="I1307" s="195" t="s">
        <v>2493</v>
      </c>
      <c r="J1307" s="168">
        <v>0.9</v>
      </c>
      <c r="K1307" s="169" t="str">
        <f>IFERROR(SUMIFS(#REF!,#REF!,$I1307,#REF!,$R$2)/SUMIFS(#REF!,#REF!,$I1307,#REF!,$R$2),"-")</f>
        <v>-</v>
      </c>
      <c r="L1307" s="169" t="str">
        <f>IFERROR(SUMIFS(#REF!,#REF!,$I1307,#REF!,$R$7)/SUMIFS(#REF!,#REF!,$I1307,#REF!,$R$7),"-")</f>
        <v>-</v>
      </c>
      <c r="M1307" s="170" t="str">
        <f>IFERROR(SUMIFS(#REF!,#REF!,$I1307,#REF!,$R$3)/SUMIFS(#REF!,#REF!,$I1307,#REF!,$R$3),"-")</f>
        <v>-</v>
      </c>
      <c r="N1307" s="170" t="str">
        <f>IFERROR(SUMIFS(#REF!,#REF!,$I1307,#REF!,"&lt;="&amp;$R$2,#REF!,"&gt;="&amp;$S$2)/SUMIFS(#REF!,#REF!,$I1307,#REF!,"&lt;="&amp;$R$2,#REF!,"&gt;="&amp;$S$2),"-")</f>
        <v>-</v>
      </c>
      <c r="O1307" s="142"/>
      <c r="P1307" s="140"/>
    </row>
    <row r="1308" spans="1:16">
      <c r="A1308" s="138"/>
      <c r="B1308" s="142"/>
      <c r="C1308" s="172" t="s">
        <v>1974</v>
      </c>
      <c r="D1308" s="166" t="s">
        <v>26</v>
      </c>
      <c r="E1308" s="166" t="s">
        <v>1975</v>
      </c>
      <c r="F1308" s="195" t="s">
        <v>2495</v>
      </c>
      <c r="G1308" s="195" t="s">
        <v>2495</v>
      </c>
      <c r="H1308" s="195" t="s">
        <v>2495</v>
      </c>
      <c r="I1308" s="195" t="s">
        <v>2495</v>
      </c>
      <c r="J1308" s="168">
        <v>0.9</v>
      </c>
      <c r="K1308" s="169" t="str">
        <f>IFERROR(SUMIFS(#REF!,#REF!,$I1308,#REF!,$R$2)/SUMIFS(#REF!,#REF!,$I1308,#REF!,$R$2),"-")</f>
        <v>-</v>
      </c>
      <c r="L1308" s="169" t="str">
        <f>IFERROR(SUMIFS(#REF!,#REF!,$I1308,#REF!,$R$7)/SUMIFS(#REF!,#REF!,$I1308,#REF!,$R$7),"-")</f>
        <v>-</v>
      </c>
      <c r="M1308" s="170" t="str">
        <f>IFERROR(SUMIFS(#REF!,#REF!,$I1308,#REF!,$R$3)/SUMIFS(#REF!,#REF!,$I1308,#REF!,$R$3),"-")</f>
        <v>-</v>
      </c>
      <c r="N1308" s="170" t="str">
        <f>IFERROR(SUMIFS(#REF!,#REF!,$I1308,#REF!,"&lt;="&amp;$R$2,#REF!,"&gt;="&amp;$S$2)/SUMIFS(#REF!,#REF!,$I1308,#REF!,"&lt;="&amp;$R$2,#REF!,"&gt;="&amp;$S$2),"-")</f>
        <v>-</v>
      </c>
      <c r="O1308" s="142"/>
      <c r="P1308" s="140"/>
    </row>
    <row r="1309" spans="1:16">
      <c r="A1309" s="138"/>
      <c r="B1309" s="142"/>
      <c r="C1309" s="172" t="s">
        <v>1974</v>
      </c>
      <c r="D1309" s="166" t="s">
        <v>26</v>
      </c>
      <c r="E1309" s="166" t="s">
        <v>1975</v>
      </c>
      <c r="F1309" s="195" t="s">
        <v>2497</v>
      </c>
      <c r="G1309" s="195" t="s">
        <v>2497</v>
      </c>
      <c r="H1309" s="195" t="s">
        <v>2497</v>
      </c>
      <c r="I1309" s="195" t="s">
        <v>2497</v>
      </c>
      <c r="J1309" s="168">
        <v>0.9</v>
      </c>
      <c r="K1309" s="169" t="str">
        <f>IFERROR(SUMIFS(#REF!,#REF!,$I1309,#REF!,$R$2)/SUMIFS(#REF!,#REF!,$I1309,#REF!,$R$2),"-")</f>
        <v>-</v>
      </c>
      <c r="L1309" s="169" t="str">
        <f>IFERROR(SUMIFS(#REF!,#REF!,$I1309,#REF!,$R$7)/SUMIFS(#REF!,#REF!,$I1309,#REF!,$R$7),"-")</f>
        <v>-</v>
      </c>
      <c r="M1309" s="170" t="str">
        <f>IFERROR(SUMIFS(#REF!,#REF!,$I1309,#REF!,$R$3)/SUMIFS(#REF!,#REF!,$I1309,#REF!,$R$3),"-")</f>
        <v>-</v>
      </c>
      <c r="N1309" s="170" t="str">
        <f>IFERROR(SUMIFS(#REF!,#REF!,$I1309,#REF!,"&lt;="&amp;$R$2,#REF!,"&gt;="&amp;$S$2)/SUMIFS(#REF!,#REF!,$I1309,#REF!,"&lt;="&amp;$R$2,#REF!,"&gt;="&amp;$S$2),"-")</f>
        <v>-</v>
      </c>
      <c r="O1309" s="142"/>
      <c r="P1309" s="140"/>
    </row>
    <row r="1310" spans="1:16">
      <c r="A1310" s="138"/>
      <c r="B1310" s="142"/>
      <c r="C1310" s="172" t="s">
        <v>1974</v>
      </c>
      <c r="D1310" s="166" t="s">
        <v>26</v>
      </c>
      <c r="E1310" s="166" t="s">
        <v>1975</v>
      </c>
      <c r="F1310" s="195" t="s">
        <v>2499</v>
      </c>
      <c r="G1310" s="195" t="s">
        <v>2499</v>
      </c>
      <c r="H1310" s="195" t="s">
        <v>2499</v>
      </c>
      <c r="I1310" s="195" t="s">
        <v>2499</v>
      </c>
      <c r="J1310" s="168">
        <v>0.9</v>
      </c>
      <c r="K1310" s="169" t="str">
        <f>IFERROR(SUMIFS(#REF!,#REF!,$I1310,#REF!,$R$2)/SUMIFS(#REF!,#REF!,$I1310,#REF!,$R$2),"-")</f>
        <v>-</v>
      </c>
      <c r="L1310" s="169" t="str">
        <f>IFERROR(SUMIFS(#REF!,#REF!,$I1310,#REF!,$R$7)/SUMIFS(#REF!,#REF!,$I1310,#REF!,$R$7),"-")</f>
        <v>-</v>
      </c>
      <c r="M1310" s="170" t="str">
        <f>IFERROR(SUMIFS(#REF!,#REF!,$I1310,#REF!,$R$3)/SUMIFS(#REF!,#REF!,$I1310,#REF!,$R$3),"-")</f>
        <v>-</v>
      </c>
      <c r="N1310" s="170" t="str">
        <f>IFERROR(SUMIFS(#REF!,#REF!,$I1310,#REF!,"&lt;="&amp;$R$2,#REF!,"&gt;="&amp;$S$2)/SUMIFS(#REF!,#REF!,$I1310,#REF!,"&lt;="&amp;$R$2,#REF!,"&gt;="&amp;$S$2),"-")</f>
        <v>-</v>
      </c>
      <c r="O1310" s="142"/>
      <c r="P1310" s="140"/>
    </row>
    <row r="1311" spans="1:16">
      <c r="A1311" s="138"/>
      <c r="B1311" s="142"/>
      <c r="C1311" s="172" t="s">
        <v>1974</v>
      </c>
      <c r="D1311" s="166" t="s">
        <v>26</v>
      </c>
      <c r="E1311" s="166" t="s">
        <v>1975</v>
      </c>
      <c r="F1311" s="195" t="s">
        <v>2501</v>
      </c>
      <c r="G1311" s="195" t="s">
        <v>2501</v>
      </c>
      <c r="H1311" s="195" t="s">
        <v>2501</v>
      </c>
      <c r="I1311" s="195" t="s">
        <v>2501</v>
      </c>
      <c r="J1311" s="168">
        <v>0.9</v>
      </c>
      <c r="K1311" s="169" t="str">
        <f>IFERROR(SUMIFS(#REF!,#REF!,$I1311,#REF!,$R$2)/SUMIFS(#REF!,#REF!,$I1311,#REF!,$R$2),"-")</f>
        <v>-</v>
      </c>
      <c r="L1311" s="169" t="str">
        <f>IFERROR(SUMIFS(#REF!,#REF!,$I1311,#REF!,$R$7)/SUMIFS(#REF!,#REF!,$I1311,#REF!,$R$7),"-")</f>
        <v>-</v>
      </c>
      <c r="M1311" s="170" t="str">
        <f>IFERROR(SUMIFS(#REF!,#REF!,$I1311,#REF!,$R$3)/SUMIFS(#REF!,#REF!,$I1311,#REF!,$R$3),"-")</f>
        <v>-</v>
      </c>
      <c r="N1311" s="170" t="str">
        <f>IFERROR(SUMIFS(#REF!,#REF!,$I1311,#REF!,"&lt;="&amp;$R$2,#REF!,"&gt;="&amp;$S$2)/SUMIFS(#REF!,#REF!,$I1311,#REF!,"&lt;="&amp;$R$2,#REF!,"&gt;="&amp;$S$2),"-")</f>
        <v>-</v>
      </c>
      <c r="O1311" s="142"/>
      <c r="P1311" s="140"/>
    </row>
    <row r="1312" spans="1:16">
      <c r="A1312" s="138"/>
      <c r="B1312" s="142"/>
      <c r="C1312" s="172" t="s">
        <v>1974</v>
      </c>
      <c r="D1312" s="166" t="s">
        <v>26</v>
      </c>
      <c r="E1312" s="166" t="s">
        <v>1975</v>
      </c>
      <c r="F1312" s="195" t="s">
        <v>2503</v>
      </c>
      <c r="G1312" s="195" t="s">
        <v>2503</v>
      </c>
      <c r="H1312" s="195" t="s">
        <v>2503</v>
      </c>
      <c r="I1312" s="195" t="s">
        <v>2503</v>
      </c>
      <c r="J1312" s="168">
        <v>0.9</v>
      </c>
      <c r="K1312" s="169" t="str">
        <f>IFERROR(SUMIFS(#REF!,#REF!,$I1312,#REF!,$R$2)/SUMIFS(#REF!,#REF!,$I1312,#REF!,$R$2),"-")</f>
        <v>-</v>
      </c>
      <c r="L1312" s="169" t="str">
        <f>IFERROR(SUMIFS(#REF!,#REF!,$I1312,#REF!,$R$7)/SUMIFS(#REF!,#REF!,$I1312,#REF!,$R$7),"-")</f>
        <v>-</v>
      </c>
      <c r="M1312" s="170" t="str">
        <f>IFERROR(SUMIFS(#REF!,#REF!,$I1312,#REF!,$R$3)/SUMIFS(#REF!,#REF!,$I1312,#REF!,$R$3),"-")</f>
        <v>-</v>
      </c>
      <c r="N1312" s="170" t="str">
        <f>IFERROR(SUMIFS(#REF!,#REF!,$I1312,#REF!,"&lt;="&amp;$R$2,#REF!,"&gt;="&amp;$S$2)/SUMIFS(#REF!,#REF!,$I1312,#REF!,"&lt;="&amp;$R$2,#REF!,"&gt;="&amp;$S$2),"-")</f>
        <v>-</v>
      </c>
      <c r="O1312" s="142"/>
      <c r="P1312" s="140"/>
    </row>
    <row r="1313" spans="1:16">
      <c r="A1313" s="138"/>
      <c r="B1313" s="142"/>
      <c r="C1313" s="172" t="s">
        <v>1974</v>
      </c>
      <c r="D1313" s="166" t="s">
        <v>26</v>
      </c>
      <c r="E1313" s="166" t="s">
        <v>1975</v>
      </c>
      <c r="F1313" s="195" t="s">
        <v>2505</v>
      </c>
      <c r="G1313" s="195" t="s">
        <v>2505</v>
      </c>
      <c r="H1313" s="195" t="s">
        <v>2505</v>
      </c>
      <c r="I1313" s="195" t="s">
        <v>2505</v>
      </c>
      <c r="J1313" s="168">
        <v>0.9</v>
      </c>
      <c r="K1313" s="169" t="str">
        <f>IFERROR(SUMIFS(#REF!,#REF!,$I1313,#REF!,$R$2)/SUMIFS(#REF!,#REF!,$I1313,#REF!,$R$2),"-")</f>
        <v>-</v>
      </c>
      <c r="L1313" s="169" t="str">
        <f>IFERROR(SUMIFS(#REF!,#REF!,$I1313,#REF!,$R$7)/SUMIFS(#REF!,#REF!,$I1313,#REF!,$R$7),"-")</f>
        <v>-</v>
      </c>
      <c r="M1313" s="170" t="str">
        <f>IFERROR(SUMIFS(#REF!,#REF!,$I1313,#REF!,$R$3)/SUMIFS(#REF!,#REF!,$I1313,#REF!,$R$3),"-")</f>
        <v>-</v>
      </c>
      <c r="N1313" s="170" t="str">
        <f>IFERROR(SUMIFS(#REF!,#REF!,$I1313,#REF!,"&lt;="&amp;$R$2,#REF!,"&gt;="&amp;$S$2)/SUMIFS(#REF!,#REF!,$I1313,#REF!,"&lt;="&amp;$R$2,#REF!,"&gt;="&amp;$S$2),"-")</f>
        <v>-</v>
      </c>
      <c r="O1313" s="142"/>
      <c r="P1313" s="140"/>
    </row>
    <row r="1314" spans="1:16">
      <c r="A1314" s="138"/>
      <c r="B1314" s="142"/>
      <c r="C1314" s="172" t="s">
        <v>1974</v>
      </c>
      <c r="D1314" s="166" t="s">
        <v>26</v>
      </c>
      <c r="E1314" s="166" t="s">
        <v>1975</v>
      </c>
      <c r="F1314" s="195" t="s">
        <v>2507</v>
      </c>
      <c r="G1314" s="195" t="s">
        <v>2507</v>
      </c>
      <c r="H1314" s="195" t="s">
        <v>2507</v>
      </c>
      <c r="I1314" s="195" t="s">
        <v>2507</v>
      </c>
      <c r="J1314" s="168">
        <v>0.9</v>
      </c>
      <c r="K1314" s="169" t="str">
        <f>IFERROR(SUMIFS(#REF!,#REF!,$I1314,#REF!,$R$2)/SUMIFS(#REF!,#REF!,$I1314,#REF!,$R$2),"-")</f>
        <v>-</v>
      </c>
      <c r="L1314" s="169" t="str">
        <f>IFERROR(SUMIFS(#REF!,#REF!,$I1314,#REF!,$R$7)/SUMIFS(#REF!,#REF!,$I1314,#REF!,$R$7),"-")</f>
        <v>-</v>
      </c>
      <c r="M1314" s="170" t="str">
        <f>IFERROR(SUMIFS(#REF!,#REF!,$I1314,#REF!,$R$3)/SUMIFS(#REF!,#REF!,$I1314,#REF!,$R$3),"-")</f>
        <v>-</v>
      </c>
      <c r="N1314" s="170" t="str">
        <f>IFERROR(SUMIFS(#REF!,#REF!,$I1314,#REF!,"&lt;="&amp;$R$2,#REF!,"&gt;="&amp;$S$2)/SUMIFS(#REF!,#REF!,$I1314,#REF!,"&lt;="&amp;$R$2,#REF!,"&gt;="&amp;$S$2),"-")</f>
        <v>-</v>
      </c>
      <c r="O1314" s="142"/>
      <c r="P1314" s="140"/>
    </row>
    <row r="1315" spans="1:16">
      <c r="A1315" s="138"/>
      <c r="B1315" s="142"/>
      <c r="C1315" s="172" t="s">
        <v>1974</v>
      </c>
      <c r="D1315" s="166" t="s">
        <v>26</v>
      </c>
      <c r="E1315" s="166" t="s">
        <v>1975</v>
      </c>
      <c r="F1315" s="195" t="s">
        <v>2509</v>
      </c>
      <c r="G1315" s="195" t="s">
        <v>2509</v>
      </c>
      <c r="H1315" s="195" t="s">
        <v>2509</v>
      </c>
      <c r="I1315" s="195" t="s">
        <v>2509</v>
      </c>
      <c r="J1315" s="168">
        <v>0.9</v>
      </c>
      <c r="K1315" s="169" t="str">
        <f>IFERROR(SUMIFS(#REF!,#REF!,$I1315,#REF!,$R$2)/SUMIFS(#REF!,#REF!,$I1315,#REF!,$R$2),"-")</f>
        <v>-</v>
      </c>
      <c r="L1315" s="169" t="str">
        <f>IFERROR(SUMIFS(#REF!,#REF!,$I1315,#REF!,$R$7)/SUMIFS(#REF!,#REF!,$I1315,#REF!,$R$7),"-")</f>
        <v>-</v>
      </c>
      <c r="M1315" s="170" t="str">
        <f>IFERROR(SUMIFS(#REF!,#REF!,$I1315,#REF!,$R$3)/SUMIFS(#REF!,#REF!,$I1315,#REF!,$R$3),"-")</f>
        <v>-</v>
      </c>
      <c r="N1315" s="170" t="str">
        <f>IFERROR(SUMIFS(#REF!,#REF!,$I1315,#REF!,"&lt;="&amp;$R$2,#REF!,"&gt;="&amp;$S$2)/SUMIFS(#REF!,#REF!,$I1315,#REF!,"&lt;="&amp;$R$2,#REF!,"&gt;="&amp;$S$2),"-")</f>
        <v>-</v>
      </c>
      <c r="O1315" s="142"/>
      <c r="P1315" s="140"/>
    </row>
    <row r="1316" spans="1:16">
      <c r="A1316" s="138"/>
      <c r="B1316" s="142"/>
      <c r="C1316" s="172" t="s">
        <v>1974</v>
      </c>
      <c r="D1316" s="166" t="s">
        <v>26</v>
      </c>
      <c r="E1316" s="166" t="s">
        <v>1975</v>
      </c>
      <c r="F1316" s="195" t="s">
        <v>2511</v>
      </c>
      <c r="G1316" s="195" t="s">
        <v>2511</v>
      </c>
      <c r="H1316" s="195" t="s">
        <v>2511</v>
      </c>
      <c r="I1316" s="195" t="s">
        <v>2511</v>
      </c>
      <c r="J1316" s="168">
        <v>0.9</v>
      </c>
      <c r="K1316" s="169" t="str">
        <f>IFERROR(SUMIFS(#REF!,#REF!,$I1316,#REF!,$R$2)/SUMIFS(#REF!,#REF!,$I1316,#REF!,$R$2),"-")</f>
        <v>-</v>
      </c>
      <c r="L1316" s="169" t="str">
        <f>IFERROR(SUMIFS(#REF!,#REF!,$I1316,#REF!,$R$7)/SUMIFS(#REF!,#REF!,$I1316,#REF!,$R$7),"-")</f>
        <v>-</v>
      </c>
      <c r="M1316" s="170" t="str">
        <f>IFERROR(SUMIFS(#REF!,#REF!,$I1316,#REF!,$R$3)/SUMIFS(#REF!,#REF!,$I1316,#REF!,$R$3),"-")</f>
        <v>-</v>
      </c>
      <c r="N1316" s="170" t="str">
        <f>IFERROR(SUMIFS(#REF!,#REF!,$I1316,#REF!,"&lt;="&amp;$R$2,#REF!,"&gt;="&amp;$S$2)/SUMIFS(#REF!,#REF!,$I1316,#REF!,"&lt;="&amp;$R$2,#REF!,"&gt;="&amp;$S$2),"-")</f>
        <v>-</v>
      </c>
      <c r="O1316" s="142"/>
      <c r="P1316" s="140"/>
    </row>
    <row r="1317" spans="1:16">
      <c r="A1317" s="138"/>
      <c r="B1317" s="142"/>
      <c r="C1317" s="172" t="s">
        <v>1974</v>
      </c>
      <c r="D1317" s="166" t="s">
        <v>26</v>
      </c>
      <c r="E1317" s="166" t="s">
        <v>1975</v>
      </c>
      <c r="F1317" s="195" t="s">
        <v>2513</v>
      </c>
      <c r="G1317" s="195" t="s">
        <v>2513</v>
      </c>
      <c r="H1317" s="195" t="s">
        <v>2513</v>
      </c>
      <c r="I1317" s="195" t="s">
        <v>2513</v>
      </c>
      <c r="J1317" s="168">
        <v>0.9</v>
      </c>
      <c r="K1317" s="169" t="str">
        <f>IFERROR(SUMIFS(#REF!,#REF!,$I1317,#REF!,$R$2)/SUMIFS(#REF!,#REF!,$I1317,#REF!,$R$2),"-")</f>
        <v>-</v>
      </c>
      <c r="L1317" s="169" t="str">
        <f>IFERROR(SUMIFS(#REF!,#REF!,$I1317,#REF!,$R$7)/SUMIFS(#REF!,#REF!,$I1317,#REF!,$R$7),"-")</f>
        <v>-</v>
      </c>
      <c r="M1317" s="170" t="str">
        <f>IFERROR(SUMIFS(#REF!,#REF!,$I1317,#REF!,$R$3)/SUMIFS(#REF!,#REF!,$I1317,#REF!,$R$3),"-")</f>
        <v>-</v>
      </c>
      <c r="N1317" s="170" t="str">
        <f>IFERROR(SUMIFS(#REF!,#REF!,$I1317,#REF!,"&lt;="&amp;$R$2,#REF!,"&gt;="&amp;$S$2)/SUMIFS(#REF!,#REF!,$I1317,#REF!,"&lt;="&amp;$R$2,#REF!,"&gt;="&amp;$S$2),"-")</f>
        <v>-</v>
      </c>
      <c r="O1317" s="142"/>
      <c r="P1317" s="140"/>
    </row>
    <row r="1318" spans="1:16">
      <c r="A1318" s="138"/>
      <c r="B1318" s="142"/>
      <c r="C1318" s="172" t="s">
        <v>1974</v>
      </c>
      <c r="D1318" s="166" t="s">
        <v>26</v>
      </c>
      <c r="E1318" s="166" t="s">
        <v>1975</v>
      </c>
      <c r="F1318" s="195" t="s">
        <v>2515</v>
      </c>
      <c r="G1318" s="195" t="s">
        <v>2515</v>
      </c>
      <c r="H1318" s="195" t="s">
        <v>2515</v>
      </c>
      <c r="I1318" s="195" t="s">
        <v>2515</v>
      </c>
      <c r="J1318" s="168">
        <v>0.9</v>
      </c>
      <c r="K1318" s="169" t="str">
        <f>IFERROR(SUMIFS(#REF!,#REF!,$I1318,#REF!,$R$2)/SUMIFS(#REF!,#REF!,$I1318,#REF!,$R$2),"-")</f>
        <v>-</v>
      </c>
      <c r="L1318" s="169" t="str">
        <f>IFERROR(SUMIFS(#REF!,#REF!,$I1318,#REF!,$R$7)/SUMIFS(#REF!,#REF!,$I1318,#REF!,$R$7),"-")</f>
        <v>-</v>
      </c>
      <c r="M1318" s="170" t="str">
        <f>IFERROR(SUMIFS(#REF!,#REF!,$I1318,#REF!,$R$3)/SUMIFS(#REF!,#REF!,$I1318,#REF!,$R$3),"-")</f>
        <v>-</v>
      </c>
      <c r="N1318" s="170" t="str">
        <f>IFERROR(SUMIFS(#REF!,#REF!,$I1318,#REF!,"&lt;="&amp;$R$2,#REF!,"&gt;="&amp;$S$2)/SUMIFS(#REF!,#REF!,$I1318,#REF!,"&lt;="&amp;$R$2,#REF!,"&gt;="&amp;$S$2),"-")</f>
        <v>-</v>
      </c>
      <c r="O1318" s="142"/>
      <c r="P1318" s="140"/>
    </row>
    <row r="1319" spans="1:16">
      <c r="A1319" s="138"/>
      <c r="B1319" s="142"/>
      <c r="C1319" s="172" t="s">
        <v>1974</v>
      </c>
      <c r="D1319" s="166" t="s">
        <v>26</v>
      </c>
      <c r="E1319" s="166" t="s">
        <v>1975</v>
      </c>
      <c r="F1319" s="195" t="s">
        <v>2517</v>
      </c>
      <c r="G1319" s="195" t="s">
        <v>2517</v>
      </c>
      <c r="H1319" s="195" t="s">
        <v>2517</v>
      </c>
      <c r="I1319" s="195" t="s">
        <v>2517</v>
      </c>
      <c r="J1319" s="168">
        <v>0.9</v>
      </c>
      <c r="K1319" s="169" t="str">
        <f>IFERROR(SUMIFS(#REF!,#REF!,$I1319,#REF!,$R$2)/SUMIFS(#REF!,#REF!,$I1319,#REF!,$R$2),"-")</f>
        <v>-</v>
      </c>
      <c r="L1319" s="169" t="str">
        <f>IFERROR(SUMIFS(#REF!,#REF!,$I1319,#REF!,$R$7)/SUMIFS(#REF!,#REF!,$I1319,#REF!,$R$7),"-")</f>
        <v>-</v>
      </c>
      <c r="M1319" s="170" t="str">
        <f>IFERROR(SUMIFS(#REF!,#REF!,$I1319,#REF!,$R$3)/SUMIFS(#REF!,#REF!,$I1319,#REF!,$R$3),"-")</f>
        <v>-</v>
      </c>
      <c r="N1319" s="170" t="str">
        <f>IFERROR(SUMIFS(#REF!,#REF!,$I1319,#REF!,"&lt;="&amp;$R$2,#REF!,"&gt;="&amp;$S$2)/SUMIFS(#REF!,#REF!,$I1319,#REF!,"&lt;="&amp;$R$2,#REF!,"&gt;="&amp;$S$2),"-")</f>
        <v>-</v>
      </c>
      <c r="O1319" s="142"/>
      <c r="P1319" s="140"/>
    </row>
    <row r="1320" spans="1:16">
      <c r="A1320" s="138"/>
      <c r="B1320" s="142"/>
      <c r="C1320" s="172" t="s">
        <v>1974</v>
      </c>
      <c r="D1320" s="166" t="s">
        <v>26</v>
      </c>
      <c r="E1320" s="166" t="s">
        <v>1975</v>
      </c>
      <c r="F1320" s="195" t="s">
        <v>2519</v>
      </c>
      <c r="G1320" s="195" t="s">
        <v>2519</v>
      </c>
      <c r="H1320" s="195" t="s">
        <v>2519</v>
      </c>
      <c r="I1320" s="195" t="s">
        <v>2519</v>
      </c>
      <c r="J1320" s="168">
        <v>0.9</v>
      </c>
      <c r="K1320" s="169" t="str">
        <f>IFERROR(SUMIFS(#REF!,#REF!,$I1320,#REF!,$R$2)/SUMIFS(#REF!,#REF!,$I1320,#REF!,$R$2),"-")</f>
        <v>-</v>
      </c>
      <c r="L1320" s="169" t="str">
        <f>IFERROR(SUMIFS(#REF!,#REF!,$I1320,#REF!,$R$7)/SUMIFS(#REF!,#REF!,$I1320,#REF!,$R$7),"-")</f>
        <v>-</v>
      </c>
      <c r="M1320" s="170" t="str">
        <f>IFERROR(SUMIFS(#REF!,#REF!,$I1320,#REF!,$R$3)/SUMIFS(#REF!,#REF!,$I1320,#REF!,$R$3),"-")</f>
        <v>-</v>
      </c>
      <c r="N1320" s="170" t="str">
        <f>IFERROR(SUMIFS(#REF!,#REF!,$I1320,#REF!,"&lt;="&amp;$R$2,#REF!,"&gt;="&amp;$S$2)/SUMIFS(#REF!,#REF!,$I1320,#REF!,"&lt;="&amp;$R$2,#REF!,"&gt;="&amp;$S$2),"-")</f>
        <v>-</v>
      </c>
      <c r="O1320" s="142"/>
      <c r="P1320" s="140"/>
    </row>
    <row r="1321" spans="1:16">
      <c r="A1321" s="138"/>
      <c r="B1321" s="142"/>
      <c r="C1321" s="172" t="s">
        <v>1974</v>
      </c>
      <c r="D1321" s="166" t="s">
        <v>26</v>
      </c>
      <c r="E1321" s="166" t="s">
        <v>1975</v>
      </c>
      <c r="F1321" s="195" t="s">
        <v>2521</v>
      </c>
      <c r="G1321" s="195" t="s">
        <v>2521</v>
      </c>
      <c r="H1321" s="195" t="s">
        <v>2521</v>
      </c>
      <c r="I1321" s="195" t="s">
        <v>2521</v>
      </c>
      <c r="J1321" s="168">
        <v>0.9</v>
      </c>
      <c r="K1321" s="169" t="str">
        <f>IFERROR(SUMIFS(#REF!,#REF!,$I1321,#REF!,$R$2)/SUMIFS(#REF!,#REF!,$I1321,#REF!,$R$2),"-")</f>
        <v>-</v>
      </c>
      <c r="L1321" s="169" t="str">
        <f>IFERROR(SUMIFS(#REF!,#REF!,$I1321,#REF!,$R$7)/SUMIFS(#REF!,#REF!,$I1321,#REF!,$R$7),"-")</f>
        <v>-</v>
      </c>
      <c r="M1321" s="170" t="str">
        <f>IFERROR(SUMIFS(#REF!,#REF!,$I1321,#REF!,$R$3)/SUMIFS(#REF!,#REF!,$I1321,#REF!,$R$3),"-")</f>
        <v>-</v>
      </c>
      <c r="N1321" s="170" t="str">
        <f>IFERROR(SUMIFS(#REF!,#REF!,$I1321,#REF!,"&lt;="&amp;$R$2,#REF!,"&gt;="&amp;$S$2)/SUMIFS(#REF!,#REF!,$I1321,#REF!,"&lt;="&amp;$R$2,#REF!,"&gt;="&amp;$S$2),"-")</f>
        <v>-</v>
      </c>
      <c r="O1321" s="142"/>
      <c r="P1321" s="140"/>
    </row>
    <row r="1322" spans="1:16">
      <c r="A1322" s="138"/>
      <c r="B1322" s="142"/>
      <c r="C1322" s="172" t="s">
        <v>1974</v>
      </c>
      <c r="D1322" s="166" t="s">
        <v>26</v>
      </c>
      <c r="E1322" s="166" t="s">
        <v>1975</v>
      </c>
      <c r="F1322" s="195" t="s">
        <v>2523</v>
      </c>
      <c r="G1322" s="195" t="s">
        <v>2523</v>
      </c>
      <c r="H1322" s="195" t="s">
        <v>2523</v>
      </c>
      <c r="I1322" s="195" t="s">
        <v>2523</v>
      </c>
      <c r="J1322" s="168">
        <v>0.9</v>
      </c>
      <c r="K1322" s="169" t="str">
        <f>IFERROR(SUMIFS(#REF!,#REF!,$I1322,#REF!,$R$2)/SUMIFS(#REF!,#REF!,$I1322,#REF!,$R$2),"-")</f>
        <v>-</v>
      </c>
      <c r="L1322" s="169" t="str">
        <f>IFERROR(SUMIFS(#REF!,#REF!,$I1322,#REF!,$R$7)/SUMIFS(#REF!,#REF!,$I1322,#REF!,$R$7),"-")</f>
        <v>-</v>
      </c>
      <c r="M1322" s="170" t="str">
        <f>IFERROR(SUMIFS(#REF!,#REF!,$I1322,#REF!,$R$3)/SUMIFS(#REF!,#REF!,$I1322,#REF!,$R$3),"-")</f>
        <v>-</v>
      </c>
      <c r="N1322" s="170" t="str">
        <f>IFERROR(SUMIFS(#REF!,#REF!,$I1322,#REF!,"&lt;="&amp;$R$2,#REF!,"&gt;="&amp;$S$2)/SUMIFS(#REF!,#REF!,$I1322,#REF!,"&lt;="&amp;$R$2,#REF!,"&gt;="&amp;$S$2),"-")</f>
        <v>-</v>
      </c>
      <c r="O1322" s="142"/>
      <c r="P1322" s="140"/>
    </row>
    <row r="1323" spans="1:16">
      <c r="A1323" s="138"/>
      <c r="B1323" s="142"/>
      <c r="C1323" s="172" t="s">
        <v>1974</v>
      </c>
      <c r="D1323" s="166" t="s">
        <v>26</v>
      </c>
      <c r="E1323" s="166" t="s">
        <v>1975</v>
      </c>
      <c r="F1323" s="195" t="s">
        <v>2525</v>
      </c>
      <c r="G1323" s="195" t="s">
        <v>2525</v>
      </c>
      <c r="H1323" s="195" t="s">
        <v>2525</v>
      </c>
      <c r="I1323" s="195" t="s">
        <v>2525</v>
      </c>
      <c r="J1323" s="168">
        <v>0.9</v>
      </c>
      <c r="K1323" s="169" t="str">
        <f>IFERROR(SUMIFS(#REF!,#REF!,$I1323,#REF!,$R$2)/SUMIFS(#REF!,#REF!,$I1323,#REF!,$R$2),"-")</f>
        <v>-</v>
      </c>
      <c r="L1323" s="169" t="str">
        <f>IFERROR(SUMIFS(#REF!,#REF!,$I1323,#REF!,$R$7)/SUMIFS(#REF!,#REF!,$I1323,#REF!,$R$7),"-")</f>
        <v>-</v>
      </c>
      <c r="M1323" s="170" t="str">
        <f>IFERROR(SUMIFS(#REF!,#REF!,$I1323,#REF!,$R$3)/SUMIFS(#REF!,#REF!,$I1323,#REF!,$R$3),"-")</f>
        <v>-</v>
      </c>
      <c r="N1323" s="170" t="str">
        <f>IFERROR(SUMIFS(#REF!,#REF!,$I1323,#REF!,"&lt;="&amp;$R$2,#REF!,"&gt;="&amp;$S$2)/SUMIFS(#REF!,#REF!,$I1323,#REF!,"&lt;="&amp;$R$2,#REF!,"&gt;="&amp;$S$2),"-")</f>
        <v>-</v>
      </c>
      <c r="O1323" s="142"/>
      <c r="P1323" s="140"/>
    </row>
    <row r="1324" spans="1:16">
      <c r="A1324" s="138"/>
      <c r="B1324" s="142"/>
      <c r="C1324" s="172" t="s">
        <v>1974</v>
      </c>
      <c r="D1324" s="166" t="s">
        <v>26</v>
      </c>
      <c r="E1324" s="166" t="s">
        <v>1975</v>
      </c>
      <c r="F1324" s="195" t="s">
        <v>2527</v>
      </c>
      <c r="G1324" s="195" t="s">
        <v>2527</v>
      </c>
      <c r="H1324" s="195" t="s">
        <v>2527</v>
      </c>
      <c r="I1324" s="195" t="s">
        <v>2527</v>
      </c>
      <c r="J1324" s="168">
        <v>0.9</v>
      </c>
      <c r="K1324" s="169" t="str">
        <f>IFERROR(SUMIFS(#REF!,#REF!,$I1324,#REF!,$R$2)/SUMIFS(#REF!,#REF!,$I1324,#REF!,$R$2),"-")</f>
        <v>-</v>
      </c>
      <c r="L1324" s="169" t="str">
        <f>IFERROR(SUMIFS(#REF!,#REF!,$I1324,#REF!,$R$7)/SUMIFS(#REF!,#REF!,$I1324,#REF!,$R$7),"-")</f>
        <v>-</v>
      </c>
      <c r="M1324" s="170" t="str">
        <f>IFERROR(SUMIFS(#REF!,#REF!,$I1324,#REF!,$R$3)/SUMIFS(#REF!,#REF!,$I1324,#REF!,$R$3),"-")</f>
        <v>-</v>
      </c>
      <c r="N1324" s="170" t="str">
        <f>IFERROR(SUMIFS(#REF!,#REF!,$I1324,#REF!,"&lt;="&amp;$R$2,#REF!,"&gt;="&amp;$S$2)/SUMIFS(#REF!,#REF!,$I1324,#REF!,"&lt;="&amp;$R$2,#REF!,"&gt;="&amp;$S$2),"-")</f>
        <v>-</v>
      </c>
      <c r="O1324" s="142"/>
      <c r="P1324" s="140"/>
    </row>
    <row r="1325" spans="1:16">
      <c r="A1325" s="138"/>
      <c r="B1325" s="142"/>
      <c r="C1325" s="172" t="s">
        <v>1974</v>
      </c>
      <c r="D1325" s="166" t="s">
        <v>26</v>
      </c>
      <c r="E1325" s="166" t="s">
        <v>1975</v>
      </c>
      <c r="F1325" s="195" t="s">
        <v>2529</v>
      </c>
      <c r="G1325" s="195" t="s">
        <v>2529</v>
      </c>
      <c r="H1325" s="195" t="s">
        <v>2529</v>
      </c>
      <c r="I1325" s="195" t="s">
        <v>2529</v>
      </c>
      <c r="J1325" s="168">
        <v>0.9</v>
      </c>
      <c r="K1325" s="169" t="str">
        <f>IFERROR(SUMIFS(#REF!,#REF!,$I1325,#REF!,$R$2)/SUMIFS(#REF!,#REF!,$I1325,#REF!,$R$2),"-")</f>
        <v>-</v>
      </c>
      <c r="L1325" s="169" t="str">
        <f>IFERROR(SUMIFS(#REF!,#REF!,$I1325,#REF!,$R$7)/SUMIFS(#REF!,#REF!,$I1325,#REF!,$R$7),"-")</f>
        <v>-</v>
      </c>
      <c r="M1325" s="170" t="str">
        <f>IFERROR(SUMIFS(#REF!,#REF!,$I1325,#REF!,$R$3)/SUMIFS(#REF!,#REF!,$I1325,#REF!,$R$3),"-")</f>
        <v>-</v>
      </c>
      <c r="N1325" s="170" t="str">
        <f>IFERROR(SUMIFS(#REF!,#REF!,$I1325,#REF!,"&lt;="&amp;$R$2,#REF!,"&gt;="&amp;$S$2)/SUMIFS(#REF!,#REF!,$I1325,#REF!,"&lt;="&amp;$R$2,#REF!,"&gt;="&amp;$S$2),"-")</f>
        <v>-</v>
      </c>
      <c r="O1325" s="142"/>
      <c r="P1325" s="140"/>
    </row>
    <row r="1326" spans="1:16">
      <c r="A1326" s="138"/>
      <c r="B1326" s="142"/>
      <c r="C1326" s="172" t="s">
        <v>1974</v>
      </c>
      <c r="D1326" s="166" t="s">
        <v>26</v>
      </c>
      <c r="E1326" s="166" t="s">
        <v>1975</v>
      </c>
      <c r="F1326" s="195" t="s">
        <v>2531</v>
      </c>
      <c r="G1326" s="195" t="s">
        <v>2531</v>
      </c>
      <c r="H1326" s="195" t="s">
        <v>2531</v>
      </c>
      <c r="I1326" s="195" t="s">
        <v>2531</v>
      </c>
      <c r="J1326" s="168">
        <v>0.9</v>
      </c>
      <c r="K1326" s="169" t="str">
        <f>IFERROR(SUMIFS(#REF!,#REF!,$I1326,#REF!,$R$2)/SUMIFS(#REF!,#REF!,$I1326,#REF!,$R$2),"-")</f>
        <v>-</v>
      </c>
      <c r="L1326" s="169" t="str">
        <f>IFERROR(SUMIFS(#REF!,#REF!,$I1326,#REF!,$R$7)/SUMIFS(#REF!,#REF!,$I1326,#REF!,$R$7),"-")</f>
        <v>-</v>
      </c>
      <c r="M1326" s="170" t="str">
        <f>IFERROR(SUMIFS(#REF!,#REF!,$I1326,#REF!,$R$3)/SUMIFS(#REF!,#REF!,$I1326,#REF!,$R$3),"-")</f>
        <v>-</v>
      </c>
      <c r="N1326" s="170" t="str">
        <f>IFERROR(SUMIFS(#REF!,#REF!,$I1326,#REF!,"&lt;="&amp;$R$2,#REF!,"&gt;="&amp;$S$2)/SUMIFS(#REF!,#REF!,$I1326,#REF!,"&lt;="&amp;$R$2,#REF!,"&gt;="&amp;$S$2),"-")</f>
        <v>-</v>
      </c>
      <c r="O1326" s="142"/>
      <c r="P1326" s="140"/>
    </row>
    <row r="1327" spans="1:16">
      <c r="A1327" s="138"/>
      <c r="B1327" s="142"/>
      <c r="C1327" s="172" t="s">
        <v>1974</v>
      </c>
      <c r="D1327" s="166" t="s">
        <v>26</v>
      </c>
      <c r="E1327" s="166" t="s">
        <v>1975</v>
      </c>
      <c r="F1327" s="195" t="s">
        <v>2533</v>
      </c>
      <c r="G1327" s="195" t="s">
        <v>2533</v>
      </c>
      <c r="H1327" s="195" t="s">
        <v>2533</v>
      </c>
      <c r="I1327" s="195" t="s">
        <v>2533</v>
      </c>
      <c r="J1327" s="168">
        <v>0.9</v>
      </c>
      <c r="K1327" s="169" t="str">
        <f>IFERROR(SUMIFS(#REF!,#REF!,$I1327,#REF!,$R$2)/SUMIFS(#REF!,#REF!,$I1327,#REF!,$R$2),"-")</f>
        <v>-</v>
      </c>
      <c r="L1327" s="169" t="str">
        <f>IFERROR(SUMIFS(#REF!,#REF!,$I1327,#REF!,$R$7)/SUMIFS(#REF!,#REF!,$I1327,#REF!,$R$7),"-")</f>
        <v>-</v>
      </c>
      <c r="M1327" s="170" t="str">
        <f>IFERROR(SUMIFS(#REF!,#REF!,$I1327,#REF!,$R$3)/SUMIFS(#REF!,#REF!,$I1327,#REF!,$R$3),"-")</f>
        <v>-</v>
      </c>
      <c r="N1327" s="170" t="str">
        <f>IFERROR(SUMIFS(#REF!,#REF!,$I1327,#REF!,"&lt;="&amp;$R$2,#REF!,"&gt;="&amp;$S$2)/SUMIFS(#REF!,#REF!,$I1327,#REF!,"&lt;="&amp;$R$2,#REF!,"&gt;="&amp;$S$2),"-")</f>
        <v>-</v>
      </c>
      <c r="O1327" s="142"/>
      <c r="P1327" s="140"/>
    </row>
    <row r="1328" spans="1:16">
      <c r="A1328" s="138"/>
      <c r="B1328" s="142"/>
      <c r="C1328" s="172" t="s">
        <v>1974</v>
      </c>
      <c r="D1328" s="166" t="s">
        <v>26</v>
      </c>
      <c r="E1328" s="166" t="s">
        <v>1975</v>
      </c>
      <c r="F1328" s="195" t="s">
        <v>2535</v>
      </c>
      <c r="G1328" s="195" t="s">
        <v>2535</v>
      </c>
      <c r="H1328" s="195" t="s">
        <v>2535</v>
      </c>
      <c r="I1328" s="195" t="s">
        <v>2535</v>
      </c>
      <c r="J1328" s="168">
        <v>0.9</v>
      </c>
      <c r="K1328" s="169" t="str">
        <f>IFERROR(SUMIFS(#REF!,#REF!,$I1328,#REF!,$R$2)/SUMIFS(#REF!,#REF!,$I1328,#REF!,$R$2),"-")</f>
        <v>-</v>
      </c>
      <c r="L1328" s="169" t="str">
        <f>IFERROR(SUMIFS(#REF!,#REF!,$I1328,#REF!,$R$7)/SUMIFS(#REF!,#REF!,$I1328,#REF!,$R$7),"-")</f>
        <v>-</v>
      </c>
      <c r="M1328" s="170" t="str">
        <f>IFERROR(SUMIFS(#REF!,#REF!,$I1328,#REF!,$R$3)/SUMIFS(#REF!,#REF!,$I1328,#REF!,$R$3),"-")</f>
        <v>-</v>
      </c>
      <c r="N1328" s="170" t="str">
        <f>IFERROR(SUMIFS(#REF!,#REF!,$I1328,#REF!,"&lt;="&amp;$R$2,#REF!,"&gt;="&amp;$S$2)/SUMIFS(#REF!,#REF!,$I1328,#REF!,"&lt;="&amp;$R$2,#REF!,"&gt;="&amp;$S$2),"-")</f>
        <v>-</v>
      </c>
      <c r="O1328" s="142"/>
      <c r="P1328" s="140"/>
    </row>
    <row r="1329" spans="1:16">
      <c r="A1329" s="138"/>
      <c r="B1329" s="142"/>
      <c r="C1329" s="172" t="s">
        <v>1974</v>
      </c>
      <c r="D1329" s="166" t="s">
        <v>26</v>
      </c>
      <c r="E1329" s="166" t="s">
        <v>1975</v>
      </c>
      <c r="F1329" s="195" t="s">
        <v>2537</v>
      </c>
      <c r="G1329" s="195" t="s">
        <v>2537</v>
      </c>
      <c r="H1329" s="195" t="s">
        <v>2537</v>
      </c>
      <c r="I1329" s="195" t="s">
        <v>2537</v>
      </c>
      <c r="J1329" s="168">
        <v>0.9</v>
      </c>
      <c r="K1329" s="169" t="str">
        <f>IFERROR(SUMIFS(#REF!,#REF!,$I1329,#REF!,$R$2)/SUMIFS(#REF!,#REF!,$I1329,#REF!,$R$2),"-")</f>
        <v>-</v>
      </c>
      <c r="L1329" s="169" t="str">
        <f>IFERROR(SUMIFS(#REF!,#REF!,$I1329,#REF!,$R$7)/SUMIFS(#REF!,#REF!,$I1329,#REF!,$R$7),"-")</f>
        <v>-</v>
      </c>
      <c r="M1329" s="170" t="str">
        <f>IFERROR(SUMIFS(#REF!,#REF!,$I1329,#REF!,$R$3)/SUMIFS(#REF!,#REF!,$I1329,#REF!,$R$3),"-")</f>
        <v>-</v>
      </c>
      <c r="N1329" s="170" t="str">
        <f>IFERROR(SUMIFS(#REF!,#REF!,$I1329,#REF!,"&lt;="&amp;$R$2,#REF!,"&gt;="&amp;$S$2)/SUMIFS(#REF!,#REF!,$I1329,#REF!,"&lt;="&amp;$R$2,#REF!,"&gt;="&amp;$S$2),"-")</f>
        <v>-</v>
      </c>
      <c r="O1329" s="142"/>
      <c r="P1329" s="140"/>
    </row>
    <row r="1330" spans="1:16">
      <c r="A1330" s="138"/>
      <c r="B1330" s="142"/>
      <c r="C1330" s="172" t="s">
        <v>1974</v>
      </c>
      <c r="D1330" s="166" t="s">
        <v>26</v>
      </c>
      <c r="E1330" s="166" t="s">
        <v>1975</v>
      </c>
      <c r="F1330" s="195" t="s">
        <v>2539</v>
      </c>
      <c r="G1330" s="195" t="s">
        <v>2539</v>
      </c>
      <c r="H1330" s="195" t="s">
        <v>2539</v>
      </c>
      <c r="I1330" s="195" t="s">
        <v>2539</v>
      </c>
      <c r="J1330" s="168">
        <v>0.9</v>
      </c>
      <c r="K1330" s="169" t="str">
        <f>IFERROR(SUMIFS(#REF!,#REF!,$I1330,#REF!,$R$2)/SUMIFS(#REF!,#REF!,$I1330,#REF!,$R$2),"-")</f>
        <v>-</v>
      </c>
      <c r="L1330" s="169" t="str">
        <f>IFERROR(SUMIFS(#REF!,#REF!,$I1330,#REF!,$R$7)/SUMIFS(#REF!,#REF!,$I1330,#REF!,$R$7),"-")</f>
        <v>-</v>
      </c>
      <c r="M1330" s="170" t="str">
        <f>IFERROR(SUMIFS(#REF!,#REF!,$I1330,#REF!,$R$3)/SUMIFS(#REF!,#REF!,$I1330,#REF!,$R$3),"-")</f>
        <v>-</v>
      </c>
      <c r="N1330" s="170" t="str">
        <f>IFERROR(SUMIFS(#REF!,#REF!,$I1330,#REF!,"&lt;="&amp;$R$2,#REF!,"&gt;="&amp;$S$2)/SUMIFS(#REF!,#REF!,$I1330,#REF!,"&lt;="&amp;$R$2,#REF!,"&gt;="&amp;$S$2),"-")</f>
        <v>-</v>
      </c>
      <c r="O1330" s="142"/>
      <c r="P1330" s="140"/>
    </row>
    <row r="1331" spans="1:16">
      <c r="A1331" s="138"/>
      <c r="B1331" s="142"/>
      <c r="C1331" s="172" t="s">
        <v>1974</v>
      </c>
      <c r="D1331" s="166" t="s">
        <v>26</v>
      </c>
      <c r="E1331" s="166" t="s">
        <v>1975</v>
      </c>
      <c r="F1331" s="195" t="s">
        <v>2541</v>
      </c>
      <c r="G1331" s="195" t="s">
        <v>2541</v>
      </c>
      <c r="H1331" s="195" t="s">
        <v>2541</v>
      </c>
      <c r="I1331" s="195" t="s">
        <v>2541</v>
      </c>
      <c r="J1331" s="168">
        <v>0.9</v>
      </c>
      <c r="K1331" s="169" t="str">
        <f>IFERROR(SUMIFS(#REF!,#REF!,$I1331,#REF!,$R$2)/SUMIFS(#REF!,#REF!,$I1331,#REF!,$R$2),"-")</f>
        <v>-</v>
      </c>
      <c r="L1331" s="169" t="str">
        <f>IFERROR(SUMIFS(#REF!,#REF!,$I1331,#REF!,$R$7)/SUMIFS(#REF!,#REF!,$I1331,#REF!,$R$7),"-")</f>
        <v>-</v>
      </c>
      <c r="M1331" s="170" t="str">
        <f>IFERROR(SUMIFS(#REF!,#REF!,$I1331,#REF!,$R$3)/SUMIFS(#REF!,#REF!,$I1331,#REF!,$R$3),"-")</f>
        <v>-</v>
      </c>
      <c r="N1331" s="170" t="str">
        <f>IFERROR(SUMIFS(#REF!,#REF!,$I1331,#REF!,"&lt;="&amp;$R$2,#REF!,"&gt;="&amp;$S$2)/SUMIFS(#REF!,#REF!,$I1331,#REF!,"&lt;="&amp;$R$2,#REF!,"&gt;="&amp;$S$2),"-")</f>
        <v>-</v>
      </c>
      <c r="O1331" s="142"/>
      <c r="P1331" s="140"/>
    </row>
    <row r="1332" spans="1:16">
      <c r="A1332" s="138"/>
      <c r="B1332" s="142"/>
      <c r="C1332" s="172" t="s">
        <v>1974</v>
      </c>
      <c r="D1332" s="166" t="s">
        <v>26</v>
      </c>
      <c r="E1332" s="166" t="s">
        <v>1975</v>
      </c>
      <c r="F1332" s="195" t="s">
        <v>2543</v>
      </c>
      <c r="G1332" s="195" t="s">
        <v>2543</v>
      </c>
      <c r="H1332" s="195" t="s">
        <v>2543</v>
      </c>
      <c r="I1332" s="195" t="s">
        <v>2543</v>
      </c>
      <c r="J1332" s="168">
        <v>0.9</v>
      </c>
      <c r="K1332" s="169" t="str">
        <f>IFERROR(SUMIFS(#REF!,#REF!,$I1332,#REF!,$R$2)/SUMIFS(#REF!,#REF!,$I1332,#REF!,$R$2),"-")</f>
        <v>-</v>
      </c>
      <c r="L1332" s="169" t="str">
        <f>IFERROR(SUMIFS(#REF!,#REF!,$I1332,#REF!,$R$7)/SUMIFS(#REF!,#REF!,$I1332,#REF!,$R$7),"-")</f>
        <v>-</v>
      </c>
      <c r="M1332" s="170" t="str">
        <f>IFERROR(SUMIFS(#REF!,#REF!,$I1332,#REF!,$R$3)/SUMIFS(#REF!,#REF!,$I1332,#REF!,$R$3),"-")</f>
        <v>-</v>
      </c>
      <c r="N1332" s="170" t="str">
        <f>IFERROR(SUMIFS(#REF!,#REF!,$I1332,#REF!,"&lt;="&amp;$R$2,#REF!,"&gt;="&amp;$S$2)/SUMIFS(#REF!,#REF!,$I1332,#REF!,"&lt;="&amp;$R$2,#REF!,"&gt;="&amp;$S$2),"-")</f>
        <v>-</v>
      </c>
      <c r="O1332" s="142"/>
      <c r="P1332" s="140"/>
    </row>
    <row r="1333" spans="1:16">
      <c r="A1333" s="138"/>
      <c r="B1333" s="142"/>
      <c r="C1333" s="172" t="s">
        <v>1974</v>
      </c>
      <c r="D1333" s="166" t="s">
        <v>26</v>
      </c>
      <c r="E1333" s="166" t="s">
        <v>1975</v>
      </c>
      <c r="F1333" s="195" t="s">
        <v>2545</v>
      </c>
      <c r="G1333" s="195" t="s">
        <v>2545</v>
      </c>
      <c r="H1333" s="195" t="s">
        <v>2545</v>
      </c>
      <c r="I1333" s="195" t="s">
        <v>2545</v>
      </c>
      <c r="J1333" s="168">
        <v>0.9</v>
      </c>
      <c r="K1333" s="169" t="str">
        <f>IFERROR(SUMIFS(#REF!,#REF!,$I1333,#REF!,$R$2)/SUMIFS(#REF!,#REF!,$I1333,#REF!,$R$2),"-")</f>
        <v>-</v>
      </c>
      <c r="L1333" s="169" t="str">
        <f>IFERROR(SUMIFS(#REF!,#REF!,$I1333,#REF!,$R$7)/SUMIFS(#REF!,#REF!,$I1333,#REF!,$R$7),"-")</f>
        <v>-</v>
      </c>
      <c r="M1333" s="170" t="str">
        <f>IFERROR(SUMIFS(#REF!,#REF!,$I1333,#REF!,$R$3)/SUMIFS(#REF!,#REF!,$I1333,#REF!,$R$3),"-")</f>
        <v>-</v>
      </c>
      <c r="N1333" s="170" t="str">
        <f>IFERROR(SUMIFS(#REF!,#REF!,$I1333,#REF!,"&lt;="&amp;$R$2,#REF!,"&gt;="&amp;$S$2)/SUMIFS(#REF!,#REF!,$I1333,#REF!,"&lt;="&amp;$R$2,#REF!,"&gt;="&amp;$S$2),"-")</f>
        <v>-</v>
      </c>
      <c r="O1333" s="142"/>
      <c r="P1333" s="140"/>
    </row>
    <row r="1334" spans="1:16">
      <c r="A1334" s="138"/>
      <c r="B1334" s="142"/>
      <c r="C1334" s="172" t="s">
        <v>1974</v>
      </c>
      <c r="D1334" s="166" t="s">
        <v>237</v>
      </c>
      <c r="E1334" s="166" t="s">
        <v>1975</v>
      </c>
      <c r="F1334" s="195" t="s">
        <v>2547</v>
      </c>
      <c r="G1334" s="195" t="s">
        <v>2547</v>
      </c>
      <c r="H1334" s="195" t="s">
        <v>2547</v>
      </c>
      <c r="I1334" s="195" t="s">
        <v>2547</v>
      </c>
      <c r="J1334" s="168">
        <v>0.9</v>
      </c>
      <c r="K1334" s="169" t="str">
        <f>IFERROR(SUMIFS(#REF!,#REF!,$I1334,#REF!,$R$2)/SUMIFS(#REF!,#REF!,$I1334,#REF!,$R$2),"-")</f>
        <v>-</v>
      </c>
      <c r="L1334" s="169" t="str">
        <f>IFERROR(SUMIFS(#REF!,#REF!,$I1334,#REF!,$R$7)/SUMIFS(#REF!,#REF!,$I1334,#REF!,$R$7),"-")</f>
        <v>-</v>
      </c>
      <c r="M1334" s="170" t="str">
        <f>IFERROR(SUMIFS(#REF!,#REF!,$I1334,#REF!,$R$3)/SUMIFS(#REF!,#REF!,$I1334,#REF!,$R$3),"-")</f>
        <v>-</v>
      </c>
      <c r="N1334" s="170" t="str">
        <f>IFERROR(SUMIFS(#REF!,#REF!,$I1334,#REF!,"&lt;="&amp;$R$2,#REF!,"&gt;="&amp;$S$2)/SUMIFS(#REF!,#REF!,$I1334,#REF!,"&lt;="&amp;$R$2,#REF!,"&gt;="&amp;$S$2),"-")</f>
        <v>-</v>
      </c>
      <c r="O1334" s="142"/>
      <c r="P1334" s="140"/>
    </row>
    <row r="1335" spans="1:16">
      <c r="A1335" s="138"/>
      <c r="B1335" s="142"/>
      <c r="C1335" s="172" t="s">
        <v>1974</v>
      </c>
      <c r="D1335" s="166" t="s">
        <v>26</v>
      </c>
      <c r="E1335" s="166" t="s">
        <v>1975</v>
      </c>
      <c r="F1335" s="195" t="s">
        <v>2549</v>
      </c>
      <c r="G1335" s="195" t="s">
        <v>2549</v>
      </c>
      <c r="H1335" s="195" t="s">
        <v>2549</v>
      </c>
      <c r="I1335" s="195" t="s">
        <v>2549</v>
      </c>
      <c r="J1335" s="168">
        <v>0.9</v>
      </c>
      <c r="K1335" s="169" t="str">
        <f>IFERROR(SUMIFS(#REF!,#REF!,$I1335,#REF!,$R$2)/SUMIFS(#REF!,#REF!,$I1335,#REF!,$R$2),"-")</f>
        <v>-</v>
      </c>
      <c r="L1335" s="169" t="str">
        <f>IFERROR(SUMIFS(#REF!,#REF!,$I1335,#REF!,$R$7)/SUMIFS(#REF!,#REF!,$I1335,#REF!,$R$7),"-")</f>
        <v>-</v>
      </c>
      <c r="M1335" s="170" t="str">
        <f>IFERROR(SUMIFS(#REF!,#REF!,$I1335,#REF!,$R$3)/SUMIFS(#REF!,#REF!,$I1335,#REF!,$R$3),"-")</f>
        <v>-</v>
      </c>
      <c r="N1335" s="170" t="str">
        <f>IFERROR(SUMIFS(#REF!,#REF!,$I1335,#REF!,"&lt;="&amp;$R$2,#REF!,"&gt;="&amp;$S$2)/SUMIFS(#REF!,#REF!,$I1335,#REF!,"&lt;="&amp;$R$2,#REF!,"&gt;="&amp;$S$2),"-")</f>
        <v>-</v>
      </c>
      <c r="O1335" s="142"/>
      <c r="P1335" s="140"/>
    </row>
    <row r="1336" spans="1:16">
      <c r="A1336" s="138"/>
      <c r="B1336" s="142"/>
      <c r="C1336" s="172" t="s">
        <v>1974</v>
      </c>
      <c r="D1336" s="166" t="s">
        <v>26</v>
      </c>
      <c r="E1336" s="166" t="s">
        <v>1975</v>
      </c>
      <c r="F1336" s="195" t="s">
        <v>2551</v>
      </c>
      <c r="G1336" s="195" t="s">
        <v>2551</v>
      </c>
      <c r="H1336" s="195" t="s">
        <v>2551</v>
      </c>
      <c r="I1336" s="195" t="s">
        <v>2551</v>
      </c>
      <c r="J1336" s="168">
        <v>0.9</v>
      </c>
      <c r="K1336" s="169" t="str">
        <f>IFERROR(SUMIFS(#REF!,#REF!,$I1336,#REF!,$R$2)/SUMIFS(#REF!,#REF!,$I1336,#REF!,$R$2),"-")</f>
        <v>-</v>
      </c>
      <c r="L1336" s="169" t="str">
        <f>IFERROR(SUMIFS(#REF!,#REF!,$I1336,#REF!,$R$7)/SUMIFS(#REF!,#REF!,$I1336,#REF!,$R$7),"-")</f>
        <v>-</v>
      </c>
      <c r="M1336" s="170" t="str">
        <f>IFERROR(SUMIFS(#REF!,#REF!,$I1336,#REF!,$R$3)/SUMIFS(#REF!,#REF!,$I1336,#REF!,$R$3),"-")</f>
        <v>-</v>
      </c>
      <c r="N1336" s="170" t="str">
        <f>IFERROR(SUMIFS(#REF!,#REF!,$I1336,#REF!,"&lt;="&amp;$R$2,#REF!,"&gt;="&amp;$S$2)/SUMIFS(#REF!,#REF!,$I1336,#REF!,"&lt;="&amp;$R$2,#REF!,"&gt;="&amp;$S$2),"-")</f>
        <v>-</v>
      </c>
      <c r="O1336" s="142"/>
      <c r="P1336" s="140"/>
    </row>
    <row r="1337" spans="1:16">
      <c r="A1337" s="138"/>
      <c r="B1337" s="142"/>
      <c r="C1337" s="172" t="s">
        <v>1974</v>
      </c>
      <c r="D1337" s="166" t="s">
        <v>237</v>
      </c>
      <c r="E1337" s="166" t="s">
        <v>1975</v>
      </c>
      <c r="F1337" s="195" t="s">
        <v>2553</v>
      </c>
      <c r="G1337" s="195" t="s">
        <v>2553</v>
      </c>
      <c r="H1337" s="195" t="s">
        <v>2553</v>
      </c>
      <c r="I1337" s="195" t="s">
        <v>2553</v>
      </c>
      <c r="J1337" s="168">
        <v>0.9</v>
      </c>
      <c r="K1337" s="169" t="str">
        <f>IFERROR(SUMIFS(#REF!,#REF!,$I1337,#REF!,$R$2)/SUMIFS(#REF!,#REF!,$I1337,#REF!,$R$2),"-")</f>
        <v>-</v>
      </c>
      <c r="L1337" s="169" t="str">
        <f>IFERROR(SUMIFS(#REF!,#REF!,$I1337,#REF!,$R$7)/SUMIFS(#REF!,#REF!,$I1337,#REF!,$R$7),"-")</f>
        <v>-</v>
      </c>
      <c r="M1337" s="170" t="str">
        <f>IFERROR(SUMIFS(#REF!,#REF!,$I1337,#REF!,$R$3)/SUMIFS(#REF!,#REF!,$I1337,#REF!,$R$3),"-")</f>
        <v>-</v>
      </c>
      <c r="N1337" s="170" t="str">
        <f>IFERROR(SUMIFS(#REF!,#REF!,$I1337,#REF!,"&lt;="&amp;$R$2,#REF!,"&gt;="&amp;$S$2)/SUMIFS(#REF!,#REF!,$I1337,#REF!,"&lt;="&amp;$R$2,#REF!,"&gt;="&amp;$S$2),"-")</f>
        <v>-</v>
      </c>
      <c r="O1337" s="142"/>
      <c r="P1337" s="140"/>
    </row>
    <row r="1338" spans="1:16">
      <c r="A1338" s="138"/>
      <c r="B1338" s="142"/>
      <c r="C1338" s="172" t="s">
        <v>1974</v>
      </c>
      <c r="D1338" s="166" t="s">
        <v>26</v>
      </c>
      <c r="E1338" s="166" t="s">
        <v>1975</v>
      </c>
      <c r="F1338" s="195" t="s">
        <v>2555</v>
      </c>
      <c r="G1338" s="195" t="s">
        <v>2555</v>
      </c>
      <c r="H1338" s="195" t="s">
        <v>2555</v>
      </c>
      <c r="I1338" s="195" t="s">
        <v>2555</v>
      </c>
      <c r="J1338" s="168">
        <v>0.9</v>
      </c>
      <c r="K1338" s="169" t="str">
        <f>IFERROR(SUMIFS(#REF!,#REF!,$I1338,#REF!,$R$2)/SUMIFS(#REF!,#REF!,$I1338,#REF!,$R$2),"-")</f>
        <v>-</v>
      </c>
      <c r="L1338" s="169" t="str">
        <f>IFERROR(SUMIFS(#REF!,#REF!,$I1338,#REF!,$R$7)/SUMIFS(#REF!,#REF!,$I1338,#REF!,$R$7),"-")</f>
        <v>-</v>
      </c>
      <c r="M1338" s="170" t="str">
        <f>IFERROR(SUMIFS(#REF!,#REF!,$I1338,#REF!,$R$3)/SUMIFS(#REF!,#REF!,$I1338,#REF!,$R$3),"-")</f>
        <v>-</v>
      </c>
      <c r="N1338" s="170" t="str">
        <f>IFERROR(SUMIFS(#REF!,#REF!,$I1338,#REF!,"&lt;="&amp;$R$2,#REF!,"&gt;="&amp;$S$2)/SUMIFS(#REF!,#REF!,$I1338,#REF!,"&lt;="&amp;$R$2,#REF!,"&gt;="&amp;$S$2),"-")</f>
        <v>-</v>
      </c>
      <c r="O1338" s="142"/>
      <c r="P1338" s="140"/>
    </row>
    <row r="1339" spans="1:16">
      <c r="A1339" s="138"/>
      <c r="B1339" s="142"/>
      <c r="C1339" s="172" t="s">
        <v>1974</v>
      </c>
      <c r="D1339" s="166" t="s">
        <v>26</v>
      </c>
      <c r="E1339" s="166" t="s">
        <v>1975</v>
      </c>
      <c r="F1339" s="195" t="s">
        <v>2557</v>
      </c>
      <c r="G1339" s="195" t="s">
        <v>2557</v>
      </c>
      <c r="H1339" s="195" t="s">
        <v>2557</v>
      </c>
      <c r="I1339" s="195" t="s">
        <v>2557</v>
      </c>
      <c r="J1339" s="168">
        <v>0.9</v>
      </c>
      <c r="K1339" s="169" t="str">
        <f>IFERROR(SUMIFS(#REF!,#REF!,$I1339,#REF!,$R$2)/SUMIFS(#REF!,#REF!,$I1339,#REF!,$R$2),"-")</f>
        <v>-</v>
      </c>
      <c r="L1339" s="169" t="str">
        <f>IFERROR(SUMIFS(#REF!,#REF!,$I1339,#REF!,$R$7)/SUMIFS(#REF!,#REF!,$I1339,#REF!,$R$7),"-")</f>
        <v>-</v>
      </c>
      <c r="M1339" s="170" t="str">
        <f>IFERROR(SUMIFS(#REF!,#REF!,$I1339,#REF!,$R$3)/SUMIFS(#REF!,#REF!,$I1339,#REF!,$R$3),"-")</f>
        <v>-</v>
      </c>
      <c r="N1339" s="170" t="str">
        <f>IFERROR(SUMIFS(#REF!,#REF!,$I1339,#REF!,"&lt;="&amp;$R$2,#REF!,"&gt;="&amp;$S$2)/SUMIFS(#REF!,#REF!,$I1339,#REF!,"&lt;="&amp;$R$2,#REF!,"&gt;="&amp;$S$2),"-")</f>
        <v>-</v>
      </c>
      <c r="O1339" s="142"/>
      <c r="P1339" s="140"/>
    </row>
    <row r="1340" spans="1:16">
      <c r="A1340" s="138"/>
      <c r="B1340" s="142"/>
      <c r="C1340" s="172" t="s">
        <v>1974</v>
      </c>
      <c r="D1340" s="166" t="s">
        <v>26</v>
      </c>
      <c r="E1340" s="166" t="s">
        <v>1975</v>
      </c>
      <c r="F1340" s="195" t="s">
        <v>2559</v>
      </c>
      <c r="G1340" s="195" t="s">
        <v>2559</v>
      </c>
      <c r="H1340" s="195" t="s">
        <v>2559</v>
      </c>
      <c r="I1340" s="195" t="s">
        <v>2559</v>
      </c>
      <c r="J1340" s="168">
        <v>0.9</v>
      </c>
      <c r="K1340" s="169" t="str">
        <f>IFERROR(SUMIFS(#REF!,#REF!,$I1340,#REF!,$R$2)/SUMIFS(#REF!,#REF!,$I1340,#REF!,$R$2),"-")</f>
        <v>-</v>
      </c>
      <c r="L1340" s="169" t="str">
        <f>IFERROR(SUMIFS(#REF!,#REF!,$I1340,#REF!,$R$7)/SUMIFS(#REF!,#REF!,$I1340,#REF!,$R$7),"-")</f>
        <v>-</v>
      </c>
      <c r="M1340" s="170" t="str">
        <f>IFERROR(SUMIFS(#REF!,#REF!,$I1340,#REF!,$R$3)/SUMIFS(#REF!,#REF!,$I1340,#REF!,$R$3),"-")</f>
        <v>-</v>
      </c>
      <c r="N1340" s="170" t="str">
        <f>IFERROR(SUMIFS(#REF!,#REF!,$I1340,#REF!,"&lt;="&amp;$R$2,#REF!,"&gt;="&amp;$S$2)/SUMIFS(#REF!,#REF!,$I1340,#REF!,"&lt;="&amp;$R$2,#REF!,"&gt;="&amp;$S$2),"-")</f>
        <v>-</v>
      </c>
      <c r="O1340" s="142"/>
      <c r="P1340" s="140"/>
    </row>
    <row r="1341" spans="1:16">
      <c r="A1341" s="138"/>
      <c r="B1341" s="142"/>
      <c r="C1341" s="172" t="s">
        <v>1974</v>
      </c>
      <c r="D1341" s="166" t="s">
        <v>26</v>
      </c>
      <c r="E1341" s="166" t="s">
        <v>1975</v>
      </c>
      <c r="F1341" s="195" t="s">
        <v>2561</v>
      </c>
      <c r="G1341" s="195" t="s">
        <v>2561</v>
      </c>
      <c r="H1341" s="195" t="s">
        <v>2561</v>
      </c>
      <c r="I1341" s="195" t="s">
        <v>2561</v>
      </c>
      <c r="J1341" s="168">
        <v>0.9</v>
      </c>
      <c r="K1341" s="169" t="str">
        <f>IFERROR(SUMIFS(#REF!,#REF!,$I1341,#REF!,$R$2)/SUMIFS(#REF!,#REF!,$I1341,#REF!,$R$2),"-")</f>
        <v>-</v>
      </c>
      <c r="L1341" s="169" t="str">
        <f>IFERROR(SUMIFS(#REF!,#REF!,$I1341,#REF!,$R$7)/SUMIFS(#REF!,#REF!,$I1341,#REF!,$R$7),"-")</f>
        <v>-</v>
      </c>
      <c r="M1341" s="170" t="str">
        <f>IFERROR(SUMIFS(#REF!,#REF!,$I1341,#REF!,$R$3)/SUMIFS(#REF!,#REF!,$I1341,#REF!,$R$3),"-")</f>
        <v>-</v>
      </c>
      <c r="N1341" s="170" t="str">
        <f>IFERROR(SUMIFS(#REF!,#REF!,$I1341,#REF!,"&lt;="&amp;$R$2,#REF!,"&gt;="&amp;$S$2)/SUMIFS(#REF!,#REF!,$I1341,#REF!,"&lt;="&amp;$R$2,#REF!,"&gt;="&amp;$S$2),"-")</f>
        <v>-</v>
      </c>
      <c r="O1341" s="142"/>
      <c r="P1341" s="140"/>
    </row>
    <row r="1342" spans="1:16">
      <c r="A1342" s="138"/>
      <c r="B1342" s="142"/>
      <c r="C1342" s="172" t="s">
        <v>1974</v>
      </c>
      <c r="D1342" s="166" t="s">
        <v>26</v>
      </c>
      <c r="E1342" s="166" t="s">
        <v>1975</v>
      </c>
      <c r="F1342" s="195" t="s">
        <v>2563</v>
      </c>
      <c r="G1342" s="195" t="s">
        <v>2563</v>
      </c>
      <c r="H1342" s="195" t="s">
        <v>2563</v>
      </c>
      <c r="I1342" s="195" t="s">
        <v>2563</v>
      </c>
      <c r="J1342" s="168">
        <v>0.9</v>
      </c>
      <c r="K1342" s="169" t="str">
        <f>IFERROR(SUMIFS(#REF!,#REF!,$I1342,#REF!,$R$2)/SUMIFS(#REF!,#REF!,$I1342,#REF!,$R$2),"-")</f>
        <v>-</v>
      </c>
      <c r="L1342" s="169" t="str">
        <f>IFERROR(SUMIFS(#REF!,#REF!,$I1342,#REF!,$R$7)/SUMIFS(#REF!,#REF!,$I1342,#REF!,$R$7),"-")</f>
        <v>-</v>
      </c>
      <c r="M1342" s="170" t="str">
        <f>IFERROR(SUMIFS(#REF!,#REF!,$I1342,#REF!,$R$3)/SUMIFS(#REF!,#REF!,$I1342,#REF!,$R$3),"-")</f>
        <v>-</v>
      </c>
      <c r="N1342" s="170" t="str">
        <f>IFERROR(SUMIFS(#REF!,#REF!,$I1342,#REF!,"&lt;="&amp;$R$2,#REF!,"&gt;="&amp;$S$2)/SUMIFS(#REF!,#REF!,$I1342,#REF!,"&lt;="&amp;$R$2,#REF!,"&gt;="&amp;$S$2),"-")</f>
        <v>-</v>
      </c>
      <c r="O1342" s="142"/>
      <c r="P1342" s="140"/>
    </row>
    <row r="1343" spans="1:16">
      <c r="A1343" s="138"/>
      <c r="B1343" s="142"/>
      <c r="C1343" s="172" t="s">
        <v>1974</v>
      </c>
      <c r="D1343" s="166" t="s">
        <v>26</v>
      </c>
      <c r="E1343" s="166" t="s">
        <v>1975</v>
      </c>
      <c r="F1343" s="195" t="s">
        <v>2565</v>
      </c>
      <c r="G1343" s="195" t="s">
        <v>2565</v>
      </c>
      <c r="H1343" s="195" t="s">
        <v>2565</v>
      </c>
      <c r="I1343" s="195" t="s">
        <v>2565</v>
      </c>
      <c r="J1343" s="168">
        <v>0.9</v>
      </c>
      <c r="K1343" s="169" t="str">
        <f>IFERROR(SUMIFS(#REF!,#REF!,$I1343,#REF!,$R$2)/SUMIFS(#REF!,#REF!,$I1343,#REF!,$R$2),"-")</f>
        <v>-</v>
      </c>
      <c r="L1343" s="169" t="str">
        <f>IFERROR(SUMIFS(#REF!,#REF!,$I1343,#REF!,$R$7)/SUMIFS(#REF!,#REF!,$I1343,#REF!,$R$7),"-")</f>
        <v>-</v>
      </c>
      <c r="M1343" s="170" t="str">
        <f>IFERROR(SUMIFS(#REF!,#REF!,$I1343,#REF!,$R$3)/SUMIFS(#REF!,#REF!,$I1343,#REF!,$R$3),"-")</f>
        <v>-</v>
      </c>
      <c r="N1343" s="170" t="str">
        <f>IFERROR(SUMIFS(#REF!,#REF!,$I1343,#REF!,"&lt;="&amp;$R$2,#REF!,"&gt;="&amp;$S$2)/SUMIFS(#REF!,#REF!,$I1343,#REF!,"&lt;="&amp;$R$2,#REF!,"&gt;="&amp;$S$2),"-")</f>
        <v>-</v>
      </c>
      <c r="O1343" s="142"/>
      <c r="P1343" s="140"/>
    </row>
    <row r="1344" spans="1:16">
      <c r="A1344" s="138"/>
      <c r="B1344" s="142"/>
      <c r="C1344" s="172" t="s">
        <v>1974</v>
      </c>
      <c r="D1344" s="166" t="s">
        <v>26</v>
      </c>
      <c r="E1344" s="166" t="s">
        <v>1975</v>
      </c>
      <c r="F1344" s="195" t="s">
        <v>2567</v>
      </c>
      <c r="G1344" s="195" t="s">
        <v>2567</v>
      </c>
      <c r="H1344" s="195" t="s">
        <v>2567</v>
      </c>
      <c r="I1344" s="195" t="s">
        <v>2567</v>
      </c>
      <c r="J1344" s="168">
        <v>0.9</v>
      </c>
      <c r="K1344" s="169" t="str">
        <f>IFERROR(SUMIFS(#REF!,#REF!,$I1344,#REF!,$R$2)/SUMIFS(#REF!,#REF!,$I1344,#REF!,$R$2),"-")</f>
        <v>-</v>
      </c>
      <c r="L1344" s="169" t="str">
        <f>IFERROR(SUMIFS(#REF!,#REF!,$I1344,#REF!,$R$7)/SUMIFS(#REF!,#REF!,$I1344,#REF!,$R$7),"-")</f>
        <v>-</v>
      </c>
      <c r="M1344" s="170" t="str">
        <f>IFERROR(SUMIFS(#REF!,#REF!,$I1344,#REF!,$R$3)/SUMIFS(#REF!,#REF!,$I1344,#REF!,$R$3),"-")</f>
        <v>-</v>
      </c>
      <c r="N1344" s="170" t="str">
        <f>IFERROR(SUMIFS(#REF!,#REF!,$I1344,#REF!,"&lt;="&amp;$R$2,#REF!,"&gt;="&amp;$S$2)/SUMIFS(#REF!,#REF!,$I1344,#REF!,"&lt;="&amp;$R$2,#REF!,"&gt;="&amp;$S$2),"-")</f>
        <v>-</v>
      </c>
      <c r="O1344" s="142"/>
      <c r="P1344" s="140"/>
    </row>
    <row r="1345" spans="1:16">
      <c r="A1345" s="138"/>
      <c r="B1345" s="142"/>
      <c r="C1345" s="172" t="s">
        <v>1974</v>
      </c>
      <c r="D1345" s="166" t="s">
        <v>26</v>
      </c>
      <c r="E1345" s="166" t="s">
        <v>1975</v>
      </c>
      <c r="F1345" s="195" t="s">
        <v>2569</v>
      </c>
      <c r="G1345" s="195" t="s">
        <v>2569</v>
      </c>
      <c r="H1345" s="195" t="s">
        <v>2569</v>
      </c>
      <c r="I1345" s="195" t="s">
        <v>2569</v>
      </c>
      <c r="J1345" s="168">
        <v>0.9</v>
      </c>
      <c r="K1345" s="169" t="str">
        <f>IFERROR(SUMIFS(#REF!,#REF!,$I1345,#REF!,$R$2)/SUMIFS(#REF!,#REF!,$I1345,#REF!,$R$2),"-")</f>
        <v>-</v>
      </c>
      <c r="L1345" s="169" t="str">
        <f>IFERROR(SUMIFS(#REF!,#REF!,$I1345,#REF!,$R$7)/SUMIFS(#REF!,#REF!,$I1345,#REF!,$R$7),"-")</f>
        <v>-</v>
      </c>
      <c r="M1345" s="170" t="str">
        <f>IFERROR(SUMIFS(#REF!,#REF!,$I1345,#REF!,$R$3)/SUMIFS(#REF!,#REF!,$I1345,#REF!,$R$3),"-")</f>
        <v>-</v>
      </c>
      <c r="N1345" s="170" t="str">
        <f>IFERROR(SUMIFS(#REF!,#REF!,$I1345,#REF!,"&lt;="&amp;$R$2,#REF!,"&gt;="&amp;$S$2)/SUMIFS(#REF!,#REF!,$I1345,#REF!,"&lt;="&amp;$R$2,#REF!,"&gt;="&amp;$S$2),"-")</f>
        <v>-</v>
      </c>
      <c r="O1345" s="142"/>
      <c r="P1345" s="140"/>
    </row>
    <row r="1346" spans="1:16">
      <c r="A1346" s="138"/>
      <c r="B1346" s="142"/>
      <c r="C1346" s="172" t="s">
        <v>1974</v>
      </c>
      <c r="D1346" s="166" t="s">
        <v>26</v>
      </c>
      <c r="E1346" s="166" t="s">
        <v>1975</v>
      </c>
      <c r="F1346" s="195" t="s">
        <v>2571</v>
      </c>
      <c r="G1346" s="195" t="s">
        <v>2571</v>
      </c>
      <c r="H1346" s="195" t="s">
        <v>2571</v>
      </c>
      <c r="I1346" s="195" t="s">
        <v>2571</v>
      </c>
      <c r="J1346" s="168">
        <v>0.9</v>
      </c>
      <c r="K1346" s="169" t="str">
        <f>IFERROR(SUMIFS(#REF!,#REF!,$I1346,#REF!,$R$2)/SUMIFS(#REF!,#REF!,$I1346,#REF!,$R$2),"-")</f>
        <v>-</v>
      </c>
      <c r="L1346" s="169" t="str">
        <f>IFERROR(SUMIFS(#REF!,#REF!,$I1346,#REF!,$R$7)/SUMIFS(#REF!,#REF!,$I1346,#REF!,$R$7),"-")</f>
        <v>-</v>
      </c>
      <c r="M1346" s="170" t="str">
        <f>IFERROR(SUMIFS(#REF!,#REF!,$I1346,#REF!,$R$3)/SUMIFS(#REF!,#REF!,$I1346,#REF!,$R$3),"-")</f>
        <v>-</v>
      </c>
      <c r="N1346" s="170" t="str">
        <f>IFERROR(SUMIFS(#REF!,#REF!,$I1346,#REF!,"&lt;="&amp;$R$2,#REF!,"&gt;="&amp;$S$2)/SUMIFS(#REF!,#REF!,$I1346,#REF!,"&lt;="&amp;$R$2,#REF!,"&gt;="&amp;$S$2),"-")</f>
        <v>-</v>
      </c>
      <c r="O1346" s="142"/>
      <c r="P1346" s="140"/>
    </row>
    <row r="1347" spans="1:16">
      <c r="A1347" s="138"/>
      <c r="B1347" s="142"/>
      <c r="C1347" s="172" t="s">
        <v>1974</v>
      </c>
      <c r="D1347" s="166" t="s">
        <v>26</v>
      </c>
      <c r="E1347" s="166" t="s">
        <v>1975</v>
      </c>
      <c r="F1347" s="195" t="s">
        <v>2573</v>
      </c>
      <c r="G1347" s="195" t="s">
        <v>2573</v>
      </c>
      <c r="H1347" s="195" t="s">
        <v>2573</v>
      </c>
      <c r="I1347" s="195" t="s">
        <v>2573</v>
      </c>
      <c r="J1347" s="168">
        <v>0.9</v>
      </c>
      <c r="K1347" s="169" t="str">
        <f>IFERROR(SUMIFS(#REF!,#REF!,$I1347,#REF!,$R$2)/SUMIFS(#REF!,#REF!,$I1347,#REF!,$R$2),"-")</f>
        <v>-</v>
      </c>
      <c r="L1347" s="169" t="str">
        <f>IFERROR(SUMIFS(#REF!,#REF!,$I1347,#REF!,$R$7)/SUMIFS(#REF!,#REF!,$I1347,#REF!,$R$7),"-")</f>
        <v>-</v>
      </c>
      <c r="M1347" s="170" t="str">
        <f>IFERROR(SUMIFS(#REF!,#REF!,$I1347,#REF!,$R$3)/SUMIFS(#REF!,#REF!,$I1347,#REF!,$R$3),"-")</f>
        <v>-</v>
      </c>
      <c r="N1347" s="170" t="str">
        <f>IFERROR(SUMIFS(#REF!,#REF!,$I1347,#REF!,"&lt;="&amp;$R$2,#REF!,"&gt;="&amp;$S$2)/SUMIFS(#REF!,#REF!,$I1347,#REF!,"&lt;="&amp;$R$2,#REF!,"&gt;="&amp;$S$2),"-")</f>
        <v>-</v>
      </c>
      <c r="O1347" s="142"/>
      <c r="P1347" s="140"/>
    </row>
    <row r="1348" spans="1:16">
      <c r="A1348" s="138"/>
      <c r="B1348" s="142"/>
      <c r="C1348" s="172" t="s">
        <v>1974</v>
      </c>
      <c r="D1348" s="166" t="s">
        <v>26</v>
      </c>
      <c r="E1348" s="166" t="s">
        <v>1975</v>
      </c>
      <c r="F1348" s="195" t="s">
        <v>2575</v>
      </c>
      <c r="G1348" s="195" t="s">
        <v>2575</v>
      </c>
      <c r="H1348" s="195" t="s">
        <v>2575</v>
      </c>
      <c r="I1348" s="195" t="s">
        <v>2575</v>
      </c>
      <c r="J1348" s="168">
        <v>0.9</v>
      </c>
      <c r="K1348" s="169" t="str">
        <f>IFERROR(SUMIFS(#REF!,#REF!,$I1348,#REF!,$R$2)/SUMIFS(#REF!,#REF!,$I1348,#REF!,$R$2),"-")</f>
        <v>-</v>
      </c>
      <c r="L1348" s="169" t="str">
        <f>IFERROR(SUMIFS(#REF!,#REF!,$I1348,#REF!,$R$7)/SUMIFS(#REF!,#REF!,$I1348,#REF!,$R$7),"-")</f>
        <v>-</v>
      </c>
      <c r="M1348" s="170" t="str">
        <f>IFERROR(SUMIFS(#REF!,#REF!,$I1348,#REF!,$R$3)/SUMIFS(#REF!,#REF!,$I1348,#REF!,$R$3),"-")</f>
        <v>-</v>
      </c>
      <c r="N1348" s="170" t="str">
        <f>IFERROR(SUMIFS(#REF!,#REF!,$I1348,#REF!,"&lt;="&amp;$R$2,#REF!,"&gt;="&amp;$S$2)/SUMIFS(#REF!,#REF!,$I1348,#REF!,"&lt;="&amp;$R$2,#REF!,"&gt;="&amp;$S$2),"-")</f>
        <v>-</v>
      </c>
      <c r="O1348" s="142"/>
      <c r="P1348" s="140"/>
    </row>
    <row r="1349" spans="1:16">
      <c r="A1349" s="138"/>
      <c r="B1349" s="142"/>
      <c r="C1349" s="172" t="s">
        <v>1974</v>
      </c>
      <c r="D1349" s="166" t="s">
        <v>26</v>
      </c>
      <c r="E1349" s="166" t="s">
        <v>1975</v>
      </c>
      <c r="F1349" s="195" t="s">
        <v>2577</v>
      </c>
      <c r="G1349" s="195" t="s">
        <v>2577</v>
      </c>
      <c r="H1349" s="195" t="s">
        <v>2577</v>
      </c>
      <c r="I1349" s="195" t="s">
        <v>2577</v>
      </c>
      <c r="J1349" s="168">
        <v>0.9</v>
      </c>
      <c r="K1349" s="169" t="str">
        <f>IFERROR(SUMIFS(#REF!,#REF!,$I1349,#REF!,$R$2)/SUMIFS(#REF!,#REF!,$I1349,#REF!,$R$2),"-")</f>
        <v>-</v>
      </c>
      <c r="L1349" s="169" t="str">
        <f>IFERROR(SUMIFS(#REF!,#REF!,$I1349,#REF!,$R$7)/SUMIFS(#REF!,#REF!,$I1349,#REF!,$R$7),"-")</f>
        <v>-</v>
      </c>
      <c r="M1349" s="170" t="str">
        <f>IFERROR(SUMIFS(#REF!,#REF!,$I1349,#REF!,$R$3)/SUMIFS(#REF!,#REF!,$I1349,#REF!,$R$3),"-")</f>
        <v>-</v>
      </c>
      <c r="N1349" s="170" t="str">
        <f>IFERROR(SUMIFS(#REF!,#REF!,$I1349,#REF!,"&lt;="&amp;$R$2,#REF!,"&gt;="&amp;$S$2)/SUMIFS(#REF!,#REF!,$I1349,#REF!,"&lt;="&amp;$R$2,#REF!,"&gt;="&amp;$S$2),"-")</f>
        <v>-</v>
      </c>
      <c r="O1349" s="142"/>
      <c r="P1349" s="140"/>
    </row>
    <row r="1350" spans="1:16">
      <c r="A1350" s="138"/>
      <c r="B1350" s="142"/>
      <c r="C1350" s="172" t="s">
        <v>1974</v>
      </c>
      <c r="D1350" s="166" t="s">
        <v>26</v>
      </c>
      <c r="E1350" s="166" t="s">
        <v>1975</v>
      </c>
      <c r="F1350" s="195" t="s">
        <v>2579</v>
      </c>
      <c r="G1350" s="195" t="s">
        <v>2579</v>
      </c>
      <c r="H1350" s="195" t="s">
        <v>2579</v>
      </c>
      <c r="I1350" s="195" t="s">
        <v>2579</v>
      </c>
      <c r="J1350" s="168">
        <v>0.9</v>
      </c>
      <c r="K1350" s="169" t="str">
        <f>IFERROR(SUMIFS(#REF!,#REF!,$I1350,#REF!,$R$2)/SUMIFS(#REF!,#REF!,$I1350,#REF!,$R$2),"-")</f>
        <v>-</v>
      </c>
      <c r="L1350" s="169" t="str">
        <f>IFERROR(SUMIFS(#REF!,#REF!,$I1350,#REF!,$R$7)/SUMIFS(#REF!,#REF!,$I1350,#REF!,$R$7),"-")</f>
        <v>-</v>
      </c>
      <c r="M1350" s="170" t="str">
        <f>IFERROR(SUMIFS(#REF!,#REF!,$I1350,#REF!,$R$3)/SUMIFS(#REF!,#REF!,$I1350,#REF!,$R$3),"-")</f>
        <v>-</v>
      </c>
      <c r="N1350" s="170" t="str">
        <f>IFERROR(SUMIFS(#REF!,#REF!,$I1350,#REF!,"&lt;="&amp;$R$2,#REF!,"&gt;="&amp;$S$2)/SUMIFS(#REF!,#REF!,$I1350,#REF!,"&lt;="&amp;$R$2,#REF!,"&gt;="&amp;$S$2),"-")</f>
        <v>-</v>
      </c>
      <c r="O1350" s="142"/>
      <c r="P1350" s="140"/>
    </row>
    <row r="1351" spans="1:16">
      <c r="A1351" s="138"/>
      <c r="B1351" s="142"/>
      <c r="C1351" s="172" t="s">
        <v>1974</v>
      </c>
      <c r="D1351" s="166" t="s">
        <v>26</v>
      </c>
      <c r="E1351" s="166" t="s">
        <v>1975</v>
      </c>
      <c r="F1351" s="195" t="s">
        <v>2581</v>
      </c>
      <c r="G1351" s="195" t="s">
        <v>2581</v>
      </c>
      <c r="H1351" s="195" t="s">
        <v>2581</v>
      </c>
      <c r="I1351" s="195" t="s">
        <v>2581</v>
      </c>
      <c r="J1351" s="168">
        <v>0.9</v>
      </c>
      <c r="K1351" s="169" t="str">
        <f>IFERROR(SUMIFS(#REF!,#REF!,$I1351,#REF!,$R$2)/SUMIFS(#REF!,#REF!,$I1351,#REF!,$R$2),"-")</f>
        <v>-</v>
      </c>
      <c r="L1351" s="169" t="str">
        <f>IFERROR(SUMIFS(#REF!,#REF!,$I1351,#REF!,$R$7)/SUMIFS(#REF!,#REF!,$I1351,#REF!,$R$7),"-")</f>
        <v>-</v>
      </c>
      <c r="M1351" s="170" t="str">
        <f>IFERROR(SUMIFS(#REF!,#REF!,$I1351,#REF!,$R$3)/SUMIFS(#REF!,#REF!,$I1351,#REF!,$R$3),"-")</f>
        <v>-</v>
      </c>
      <c r="N1351" s="170" t="str">
        <f>IFERROR(SUMIFS(#REF!,#REF!,$I1351,#REF!,"&lt;="&amp;$R$2,#REF!,"&gt;="&amp;$S$2)/SUMIFS(#REF!,#REF!,$I1351,#REF!,"&lt;="&amp;$R$2,#REF!,"&gt;="&amp;$S$2),"-")</f>
        <v>-</v>
      </c>
      <c r="O1351" s="142"/>
      <c r="P1351" s="140"/>
    </row>
    <row r="1352" spans="1:16">
      <c r="A1352" s="138"/>
      <c r="B1352" s="142"/>
      <c r="C1352" s="172" t="s">
        <v>1974</v>
      </c>
      <c r="D1352" s="166" t="s">
        <v>26</v>
      </c>
      <c r="E1352" s="166" t="s">
        <v>1975</v>
      </c>
      <c r="F1352" s="195" t="s">
        <v>2583</v>
      </c>
      <c r="G1352" s="195" t="s">
        <v>2583</v>
      </c>
      <c r="H1352" s="195" t="s">
        <v>2583</v>
      </c>
      <c r="I1352" s="195" t="s">
        <v>2583</v>
      </c>
      <c r="J1352" s="168">
        <v>0.9</v>
      </c>
      <c r="K1352" s="169" t="str">
        <f>IFERROR(SUMIFS(#REF!,#REF!,$I1352,#REF!,$R$2)/SUMIFS(#REF!,#REF!,$I1352,#REF!,$R$2),"-")</f>
        <v>-</v>
      </c>
      <c r="L1352" s="169" t="str">
        <f>IFERROR(SUMIFS(#REF!,#REF!,$I1352,#REF!,$R$7)/SUMIFS(#REF!,#REF!,$I1352,#REF!,$R$7),"-")</f>
        <v>-</v>
      </c>
      <c r="M1352" s="170" t="str">
        <f>IFERROR(SUMIFS(#REF!,#REF!,$I1352,#REF!,$R$3)/SUMIFS(#REF!,#REF!,$I1352,#REF!,$R$3),"-")</f>
        <v>-</v>
      </c>
      <c r="N1352" s="170" t="str">
        <f>IFERROR(SUMIFS(#REF!,#REF!,$I1352,#REF!,"&lt;="&amp;$R$2,#REF!,"&gt;="&amp;$S$2)/SUMIFS(#REF!,#REF!,$I1352,#REF!,"&lt;="&amp;$R$2,#REF!,"&gt;="&amp;$S$2),"-")</f>
        <v>-</v>
      </c>
      <c r="O1352" s="142"/>
      <c r="P1352" s="140"/>
    </row>
    <row r="1353" spans="1:16">
      <c r="A1353" s="138"/>
      <c r="B1353" s="142"/>
      <c r="C1353" s="172" t="s">
        <v>1974</v>
      </c>
      <c r="D1353" s="166" t="s">
        <v>26</v>
      </c>
      <c r="E1353" s="166" t="s">
        <v>1975</v>
      </c>
      <c r="F1353" s="195" t="s">
        <v>2585</v>
      </c>
      <c r="G1353" s="195" t="s">
        <v>2585</v>
      </c>
      <c r="H1353" s="195" t="s">
        <v>2585</v>
      </c>
      <c r="I1353" s="195" t="s">
        <v>2585</v>
      </c>
      <c r="J1353" s="168">
        <v>0.9</v>
      </c>
      <c r="K1353" s="169" t="str">
        <f>IFERROR(SUMIFS(#REF!,#REF!,$I1353,#REF!,$R$2)/SUMIFS(#REF!,#REF!,$I1353,#REF!,$R$2),"-")</f>
        <v>-</v>
      </c>
      <c r="L1353" s="169" t="str">
        <f>IFERROR(SUMIFS(#REF!,#REF!,$I1353,#REF!,$R$7)/SUMIFS(#REF!,#REF!,$I1353,#REF!,$R$7),"-")</f>
        <v>-</v>
      </c>
      <c r="M1353" s="170" t="str">
        <f>IFERROR(SUMIFS(#REF!,#REF!,$I1353,#REF!,$R$3)/SUMIFS(#REF!,#REF!,$I1353,#REF!,$R$3),"-")</f>
        <v>-</v>
      </c>
      <c r="N1353" s="170" t="str">
        <f>IFERROR(SUMIFS(#REF!,#REF!,$I1353,#REF!,"&lt;="&amp;$R$2,#REF!,"&gt;="&amp;$S$2)/SUMIFS(#REF!,#REF!,$I1353,#REF!,"&lt;="&amp;$R$2,#REF!,"&gt;="&amp;$S$2),"-")</f>
        <v>-</v>
      </c>
      <c r="O1353" s="142"/>
      <c r="P1353" s="140"/>
    </row>
    <row r="1354" spans="1:16">
      <c r="A1354" s="138"/>
      <c r="B1354" s="142"/>
      <c r="C1354" s="172" t="s">
        <v>1974</v>
      </c>
      <c r="D1354" s="166" t="s">
        <v>26</v>
      </c>
      <c r="E1354" s="166" t="s">
        <v>1975</v>
      </c>
      <c r="F1354" s="195" t="s">
        <v>2587</v>
      </c>
      <c r="G1354" s="195" t="s">
        <v>2587</v>
      </c>
      <c r="H1354" s="195" t="s">
        <v>2587</v>
      </c>
      <c r="I1354" s="195" t="s">
        <v>2587</v>
      </c>
      <c r="J1354" s="168">
        <v>0.9</v>
      </c>
      <c r="K1354" s="169" t="str">
        <f>IFERROR(SUMIFS(#REF!,#REF!,$I1354,#REF!,$R$2)/SUMIFS(#REF!,#REF!,$I1354,#REF!,$R$2),"-")</f>
        <v>-</v>
      </c>
      <c r="L1354" s="169" t="str">
        <f>IFERROR(SUMIFS(#REF!,#REF!,$I1354,#REF!,$R$7)/SUMIFS(#REF!,#REF!,$I1354,#REF!,$R$7),"-")</f>
        <v>-</v>
      </c>
      <c r="M1354" s="170" t="str">
        <f>IFERROR(SUMIFS(#REF!,#REF!,$I1354,#REF!,$R$3)/SUMIFS(#REF!,#REF!,$I1354,#REF!,$R$3),"-")</f>
        <v>-</v>
      </c>
      <c r="N1354" s="170" t="str">
        <f>IFERROR(SUMIFS(#REF!,#REF!,$I1354,#REF!,"&lt;="&amp;$R$2,#REF!,"&gt;="&amp;$S$2)/SUMIFS(#REF!,#REF!,$I1354,#REF!,"&lt;="&amp;$R$2,#REF!,"&gt;="&amp;$S$2),"-")</f>
        <v>-</v>
      </c>
      <c r="O1354" s="142"/>
      <c r="P1354" s="140"/>
    </row>
    <row r="1355" spans="1:16">
      <c r="A1355" s="138"/>
      <c r="B1355" s="142"/>
      <c r="C1355" s="172" t="s">
        <v>1974</v>
      </c>
      <c r="D1355" s="166" t="s">
        <v>26</v>
      </c>
      <c r="E1355" s="166" t="s">
        <v>1975</v>
      </c>
      <c r="F1355" s="195" t="s">
        <v>2589</v>
      </c>
      <c r="G1355" s="195" t="s">
        <v>2589</v>
      </c>
      <c r="H1355" s="195" t="s">
        <v>2589</v>
      </c>
      <c r="I1355" s="195" t="s">
        <v>2589</v>
      </c>
      <c r="J1355" s="168">
        <v>0.9</v>
      </c>
      <c r="K1355" s="169" t="str">
        <f>IFERROR(SUMIFS(#REF!,#REF!,$I1355,#REF!,$R$2)/SUMIFS(#REF!,#REF!,$I1355,#REF!,$R$2),"-")</f>
        <v>-</v>
      </c>
      <c r="L1355" s="169" t="str">
        <f>IFERROR(SUMIFS(#REF!,#REF!,$I1355,#REF!,$R$7)/SUMIFS(#REF!,#REF!,$I1355,#REF!,$R$7),"-")</f>
        <v>-</v>
      </c>
      <c r="M1355" s="170" t="str">
        <f>IFERROR(SUMIFS(#REF!,#REF!,$I1355,#REF!,$R$3)/SUMIFS(#REF!,#REF!,$I1355,#REF!,$R$3),"-")</f>
        <v>-</v>
      </c>
      <c r="N1355" s="170" t="str">
        <f>IFERROR(SUMIFS(#REF!,#REF!,$I1355,#REF!,"&lt;="&amp;$R$2,#REF!,"&gt;="&amp;$S$2)/SUMIFS(#REF!,#REF!,$I1355,#REF!,"&lt;="&amp;$R$2,#REF!,"&gt;="&amp;$S$2),"-")</f>
        <v>-</v>
      </c>
      <c r="O1355" s="142"/>
      <c r="P1355" s="140"/>
    </row>
    <row r="1356" spans="1:16">
      <c r="A1356" s="138"/>
      <c r="B1356" s="142"/>
      <c r="C1356" s="172" t="s">
        <v>1974</v>
      </c>
      <c r="D1356" s="166" t="s">
        <v>26</v>
      </c>
      <c r="E1356" s="166" t="s">
        <v>1975</v>
      </c>
      <c r="F1356" s="195" t="s">
        <v>2591</v>
      </c>
      <c r="G1356" s="195" t="s">
        <v>2591</v>
      </c>
      <c r="H1356" s="195" t="s">
        <v>2591</v>
      </c>
      <c r="I1356" s="195" t="s">
        <v>2591</v>
      </c>
      <c r="J1356" s="168">
        <v>0.9</v>
      </c>
      <c r="K1356" s="169" t="str">
        <f>IFERROR(SUMIFS(#REF!,#REF!,$I1356,#REF!,$R$2)/SUMIFS(#REF!,#REF!,$I1356,#REF!,$R$2),"-")</f>
        <v>-</v>
      </c>
      <c r="L1356" s="169" t="str">
        <f>IFERROR(SUMIFS(#REF!,#REF!,$I1356,#REF!,$R$7)/SUMIFS(#REF!,#REF!,$I1356,#REF!,$R$7),"-")</f>
        <v>-</v>
      </c>
      <c r="M1356" s="170" t="str">
        <f>IFERROR(SUMIFS(#REF!,#REF!,$I1356,#REF!,$R$3)/SUMIFS(#REF!,#REF!,$I1356,#REF!,$R$3),"-")</f>
        <v>-</v>
      </c>
      <c r="N1356" s="170" t="str">
        <f>IFERROR(SUMIFS(#REF!,#REF!,$I1356,#REF!,"&lt;="&amp;$R$2,#REF!,"&gt;="&amp;$S$2)/SUMIFS(#REF!,#REF!,$I1356,#REF!,"&lt;="&amp;$R$2,#REF!,"&gt;="&amp;$S$2),"-")</f>
        <v>-</v>
      </c>
      <c r="O1356" s="142"/>
      <c r="P1356" s="140"/>
    </row>
    <row r="1357" spans="1:16">
      <c r="A1357" s="138"/>
      <c r="B1357" s="142"/>
      <c r="C1357" s="172" t="s">
        <v>1974</v>
      </c>
      <c r="D1357" s="166" t="s">
        <v>26</v>
      </c>
      <c r="E1357" s="166" t="s">
        <v>1975</v>
      </c>
      <c r="F1357" s="195" t="s">
        <v>2593</v>
      </c>
      <c r="G1357" s="195" t="s">
        <v>2593</v>
      </c>
      <c r="H1357" s="195" t="s">
        <v>2593</v>
      </c>
      <c r="I1357" s="195" t="s">
        <v>2593</v>
      </c>
      <c r="J1357" s="168">
        <v>0.9</v>
      </c>
      <c r="K1357" s="169" t="str">
        <f>IFERROR(SUMIFS(#REF!,#REF!,$I1357,#REF!,$R$2)/SUMIFS(#REF!,#REF!,$I1357,#REF!,$R$2),"-")</f>
        <v>-</v>
      </c>
      <c r="L1357" s="169" t="str">
        <f>IFERROR(SUMIFS(#REF!,#REF!,$I1357,#REF!,$R$7)/SUMIFS(#REF!,#REF!,$I1357,#REF!,$R$7),"-")</f>
        <v>-</v>
      </c>
      <c r="M1357" s="170" t="str">
        <f>IFERROR(SUMIFS(#REF!,#REF!,$I1357,#REF!,$R$3)/SUMIFS(#REF!,#REF!,$I1357,#REF!,$R$3),"-")</f>
        <v>-</v>
      </c>
      <c r="N1357" s="170" t="str">
        <f>IFERROR(SUMIFS(#REF!,#REF!,$I1357,#REF!,"&lt;="&amp;$R$2,#REF!,"&gt;="&amp;$S$2)/SUMIFS(#REF!,#REF!,$I1357,#REF!,"&lt;="&amp;$R$2,#REF!,"&gt;="&amp;$S$2),"-")</f>
        <v>-</v>
      </c>
      <c r="O1357" s="142"/>
      <c r="P1357" s="140"/>
    </row>
    <row r="1358" spans="1:16">
      <c r="A1358" s="138"/>
      <c r="B1358" s="142"/>
      <c r="C1358" s="172" t="s">
        <v>1974</v>
      </c>
      <c r="D1358" s="166" t="s">
        <v>26</v>
      </c>
      <c r="E1358" s="166" t="s">
        <v>1975</v>
      </c>
      <c r="F1358" s="195" t="s">
        <v>2595</v>
      </c>
      <c r="G1358" s="195" t="s">
        <v>2595</v>
      </c>
      <c r="H1358" s="195" t="s">
        <v>2595</v>
      </c>
      <c r="I1358" s="195" t="s">
        <v>2595</v>
      </c>
      <c r="J1358" s="168">
        <v>0.9</v>
      </c>
      <c r="K1358" s="169" t="str">
        <f>IFERROR(SUMIFS(#REF!,#REF!,$I1358,#REF!,$R$2)/SUMIFS(#REF!,#REF!,$I1358,#REF!,$R$2),"-")</f>
        <v>-</v>
      </c>
      <c r="L1358" s="169" t="str">
        <f>IFERROR(SUMIFS(#REF!,#REF!,$I1358,#REF!,$R$7)/SUMIFS(#REF!,#REF!,$I1358,#REF!,$R$7),"-")</f>
        <v>-</v>
      </c>
      <c r="M1358" s="170" t="str">
        <f>IFERROR(SUMIFS(#REF!,#REF!,$I1358,#REF!,$R$3)/SUMIFS(#REF!,#REF!,$I1358,#REF!,$R$3),"-")</f>
        <v>-</v>
      </c>
      <c r="N1358" s="170" t="str">
        <f>IFERROR(SUMIFS(#REF!,#REF!,$I1358,#REF!,"&lt;="&amp;$R$2,#REF!,"&gt;="&amp;$S$2)/SUMIFS(#REF!,#REF!,$I1358,#REF!,"&lt;="&amp;$R$2,#REF!,"&gt;="&amp;$S$2),"-")</f>
        <v>-</v>
      </c>
      <c r="O1358" s="142"/>
      <c r="P1358" s="140"/>
    </row>
    <row r="1359" spans="1:16">
      <c r="A1359" s="138"/>
      <c r="B1359" s="142"/>
      <c r="C1359" s="172" t="s">
        <v>1974</v>
      </c>
      <c r="D1359" s="166" t="s">
        <v>26</v>
      </c>
      <c r="E1359" s="166" t="s">
        <v>1975</v>
      </c>
      <c r="F1359" s="195" t="s">
        <v>2597</v>
      </c>
      <c r="G1359" s="195" t="s">
        <v>2597</v>
      </c>
      <c r="H1359" s="195" t="s">
        <v>2597</v>
      </c>
      <c r="I1359" s="195" t="s">
        <v>2597</v>
      </c>
      <c r="J1359" s="168">
        <v>0.9</v>
      </c>
      <c r="K1359" s="169" t="str">
        <f>IFERROR(SUMIFS(#REF!,#REF!,$I1359,#REF!,$R$2)/SUMIFS(#REF!,#REF!,$I1359,#REF!,$R$2),"-")</f>
        <v>-</v>
      </c>
      <c r="L1359" s="169" t="str">
        <f>IFERROR(SUMIFS(#REF!,#REF!,$I1359,#REF!,$R$7)/SUMIFS(#REF!,#REF!,$I1359,#REF!,$R$7),"-")</f>
        <v>-</v>
      </c>
      <c r="M1359" s="170" t="str">
        <f>IFERROR(SUMIFS(#REF!,#REF!,$I1359,#REF!,$R$3)/SUMIFS(#REF!,#REF!,$I1359,#REF!,$R$3),"-")</f>
        <v>-</v>
      </c>
      <c r="N1359" s="170" t="str">
        <f>IFERROR(SUMIFS(#REF!,#REF!,$I1359,#REF!,"&lt;="&amp;$R$2,#REF!,"&gt;="&amp;$S$2)/SUMIFS(#REF!,#REF!,$I1359,#REF!,"&lt;="&amp;$R$2,#REF!,"&gt;="&amp;$S$2),"-")</f>
        <v>-</v>
      </c>
      <c r="O1359" s="142"/>
      <c r="P1359" s="140"/>
    </row>
    <row r="1360" spans="1:16">
      <c r="A1360" s="138"/>
      <c r="B1360" s="142"/>
      <c r="C1360" s="172" t="s">
        <v>1974</v>
      </c>
      <c r="D1360" s="166" t="s">
        <v>26</v>
      </c>
      <c r="E1360" s="166" t="s">
        <v>1975</v>
      </c>
      <c r="F1360" s="195" t="s">
        <v>2599</v>
      </c>
      <c r="G1360" s="195" t="s">
        <v>2599</v>
      </c>
      <c r="H1360" s="195" t="s">
        <v>2599</v>
      </c>
      <c r="I1360" s="195" t="s">
        <v>2599</v>
      </c>
      <c r="J1360" s="168">
        <v>0.9</v>
      </c>
      <c r="K1360" s="169" t="str">
        <f>IFERROR(SUMIFS(#REF!,#REF!,$I1360,#REF!,$R$2)/SUMIFS(#REF!,#REF!,$I1360,#REF!,$R$2),"-")</f>
        <v>-</v>
      </c>
      <c r="L1360" s="169" t="str">
        <f>IFERROR(SUMIFS(#REF!,#REF!,$I1360,#REF!,$R$7)/SUMIFS(#REF!,#REF!,$I1360,#REF!,$R$7),"-")</f>
        <v>-</v>
      </c>
      <c r="M1360" s="170" t="str">
        <f>IFERROR(SUMIFS(#REF!,#REF!,$I1360,#REF!,$R$3)/SUMIFS(#REF!,#REF!,$I1360,#REF!,$R$3),"-")</f>
        <v>-</v>
      </c>
      <c r="N1360" s="170" t="str">
        <f>IFERROR(SUMIFS(#REF!,#REF!,$I1360,#REF!,"&lt;="&amp;$R$2,#REF!,"&gt;="&amp;$S$2)/SUMIFS(#REF!,#REF!,$I1360,#REF!,"&lt;="&amp;$R$2,#REF!,"&gt;="&amp;$S$2),"-")</f>
        <v>-</v>
      </c>
      <c r="O1360" s="142"/>
      <c r="P1360" s="140"/>
    </row>
    <row r="1361" spans="1:16">
      <c r="A1361" s="138"/>
      <c r="B1361" s="142"/>
      <c r="C1361" s="172" t="s">
        <v>1974</v>
      </c>
      <c r="D1361" s="166" t="s">
        <v>26</v>
      </c>
      <c r="E1361" s="166" t="s">
        <v>1975</v>
      </c>
      <c r="F1361" s="195" t="s">
        <v>2601</v>
      </c>
      <c r="G1361" s="195" t="s">
        <v>2601</v>
      </c>
      <c r="H1361" s="195" t="s">
        <v>2601</v>
      </c>
      <c r="I1361" s="195" t="s">
        <v>2601</v>
      </c>
      <c r="J1361" s="168">
        <v>0.9</v>
      </c>
      <c r="K1361" s="169" t="str">
        <f>IFERROR(SUMIFS(#REF!,#REF!,$I1361,#REF!,$R$2)/SUMIFS(#REF!,#REF!,$I1361,#REF!,$R$2),"-")</f>
        <v>-</v>
      </c>
      <c r="L1361" s="169" t="str">
        <f>IFERROR(SUMIFS(#REF!,#REF!,$I1361,#REF!,$R$7)/SUMIFS(#REF!,#REF!,$I1361,#REF!,$R$7),"-")</f>
        <v>-</v>
      </c>
      <c r="M1361" s="170" t="str">
        <f>IFERROR(SUMIFS(#REF!,#REF!,$I1361,#REF!,$R$3)/SUMIFS(#REF!,#REF!,$I1361,#REF!,$R$3),"-")</f>
        <v>-</v>
      </c>
      <c r="N1361" s="170" t="str">
        <f>IFERROR(SUMIFS(#REF!,#REF!,$I1361,#REF!,"&lt;="&amp;$R$2,#REF!,"&gt;="&amp;$S$2)/SUMIFS(#REF!,#REF!,$I1361,#REF!,"&lt;="&amp;$R$2,#REF!,"&gt;="&amp;$S$2),"-")</f>
        <v>-</v>
      </c>
      <c r="O1361" s="142"/>
      <c r="P1361" s="140"/>
    </row>
    <row r="1362" spans="1:16">
      <c r="A1362" s="138"/>
      <c r="B1362" s="142"/>
      <c r="C1362" s="172" t="s">
        <v>1974</v>
      </c>
      <c r="D1362" s="166" t="s">
        <v>26</v>
      </c>
      <c r="E1362" s="166" t="s">
        <v>1975</v>
      </c>
      <c r="F1362" s="195" t="s">
        <v>2603</v>
      </c>
      <c r="G1362" s="195" t="s">
        <v>2603</v>
      </c>
      <c r="H1362" s="195" t="s">
        <v>2603</v>
      </c>
      <c r="I1362" s="195" t="s">
        <v>2603</v>
      </c>
      <c r="J1362" s="168">
        <v>0.9</v>
      </c>
      <c r="K1362" s="169" t="str">
        <f>IFERROR(SUMIFS(#REF!,#REF!,$I1362,#REF!,$R$2)/SUMIFS(#REF!,#REF!,$I1362,#REF!,$R$2),"-")</f>
        <v>-</v>
      </c>
      <c r="L1362" s="169" t="str">
        <f>IFERROR(SUMIFS(#REF!,#REF!,$I1362,#REF!,$R$7)/SUMIFS(#REF!,#REF!,$I1362,#REF!,$R$7),"-")</f>
        <v>-</v>
      </c>
      <c r="M1362" s="170" t="str">
        <f>IFERROR(SUMIFS(#REF!,#REF!,$I1362,#REF!,$R$3)/SUMIFS(#REF!,#REF!,$I1362,#REF!,$R$3),"-")</f>
        <v>-</v>
      </c>
      <c r="N1362" s="170" t="str">
        <f>IFERROR(SUMIFS(#REF!,#REF!,$I1362,#REF!,"&lt;="&amp;$R$2,#REF!,"&gt;="&amp;$S$2)/SUMIFS(#REF!,#REF!,$I1362,#REF!,"&lt;="&amp;$R$2,#REF!,"&gt;="&amp;$S$2),"-")</f>
        <v>-</v>
      </c>
      <c r="O1362" s="142"/>
      <c r="P1362" s="140"/>
    </row>
    <row r="1363" spans="1:16">
      <c r="A1363" s="138"/>
      <c r="B1363" s="142"/>
      <c r="C1363" s="172" t="s">
        <v>1974</v>
      </c>
      <c r="D1363" s="166" t="s">
        <v>26</v>
      </c>
      <c r="E1363" s="166" t="s">
        <v>1975</v>
      </c>
      <c r="F1363" s="195" t="s">
        <v>2605</v>
      </c>
      <c r="G1363" s="195" t="s">
        <v>2605</v>
      </c>
      <c r="H1363" s="195" t="s">
        <v>2605</v>
      </c>
      <c r="I1363" s="195" t="s">
        <v>2605</v>
      </c>
      <c r="J1363" s="168">
        <v>0.9</v>
      </c>
      <c r="K1363" s="169" t="str">
        <f>IFERROR(SUMIFS(#REF!,#REF!,$I1363,#REF!,$R$2)/SUMIFS(#REF!,#REF!,$I1363,#REF!,$R$2),"-")</f>
        <v>-</v>
      </c>
      <c r="L1363" s="169" t="str">
        <f>IFERROR(SUMIFS(#REF!,#REF!,$I1363,#REF!,$R$7)/SUMIFS(#REF!,#REF!,$I1363,#REF!,$R$7),"-")</f>
        <v>-</v>
      </c>
      <c r="M1363" s="170" t="str">
        <f>IFERROR(SUMIFS(#REF!,#REF!,$I1363,#REF!,$R$3)/SUMIFS(#REF!,#REF!,$I1363,#REF!,$R$3),"-")</f>
        <v>-</v>
      </c>
      <c r="N1363" s="170" t="str">
        <f>IFERROR(SUMIFS(#REF!,#REF!,$I1363,#REF!,"&lt;="&amp;$R$2,#REF!,"&gt;="&amp;$S$2)/SUMIFS(#REF!,#REF!,$I1363,#REF!,"&lt;="&amp;$R$2,#REF!,"&gt;="&amp;$S$2),"-")</f>
        <v>-</v>
      </c>
      <c r="O1363" s="142"/>
      <c r="P1363" s="140"/>
    </row>
    <row r="1364" spans="1:16">
      <c r="A1364" s="138"/>
      <c r="B1364" s="142"/>
      <c r="C1364" s="172" t="s">
        <v>1974</v>
      </c>
      <c r="D1364" s="166" t="s">
        <v>26</v>
      </c>
      <c r="E1364" s="166" t="s">
        <v>1975</v>
      </c>
      <c r="F1364" s="195" t="s">
        <v>2607</v>
      </c>
      <c r="G1364" s="195" t="s">
        <v>2607</v>
      </c>
      <c r="H1364" s="195" t="s">
        <v>2607</v>
      </c>
      <c r="I1364" s="195" t="s">
        <v>2607</v>
      </c>
      <c r="J1364" s="168">
        <v>0.9</v>
      </c>
      <c r="K1364" s="169" t="str">
        <f>IFERROR(SUMIFS(#REF!,#REF!,$I1364,#REF!,$R$2)/SUMIFS(#REF!,#REF!,$I1364,#REF!,$R$2),"-")</f>
        <v>-</v>
      </c>
      <c r="L1364" s="169" t="str">
        <f>IFERROR(SUMIFS(#REF!,#REF!,$I1364,#REF!,$R$7)/SUMIFS(#REF!,#REF!,$I1364,#REF!,$R$7),"-")</f>
        <v>-</v>
      </c>
      <c r="M1364" s="170" t="str">
        <f>IFERROR(SUMIFS(#REF!,#REF!,$I1364,#REF!,$R$3)/SUMIFS(#REF!,#REF!,$I1364,#REF!,$R$3),"-")</f>
        <v>-</v>
      </c>
      <c r="N1364" s="170" t="str">
        <f>IFERROR(SUMIFS(#REF!,#REF!,$I1364,#REF!,"&lt;="&amp;$R$2,#REF!,"&gt;="&amp;$S$2)/SUMIFS(#REF!,#REF!,$I1364,#REF!,"&lt;="&amp;$R$2,#REF!,"&gt;="&amp;$S$2),"-")</f>
        <v>-</v>
      </c>
      <c r="O1364" s="142"/>
      <c r="P1364" s="140"/>
    </row>
    <row r="1365" spans="1:16">
      <c r="A1365" s="138"/>
      <c r="B1365" s="142"/>
      <c r="C1365" s="172" t="s">
        <v>1974</v>
      </c>
      <c r="D1365" s="166" t="s">
        <v>26</v>
      </c>
      <c r="E1365" s="166" t="s">
        <v>1975</v>
      </c>
      <c r="F1365" s="195" t="s">
        <v>2609</v>
      </c>
      <c r="G1365" s="195" t="s">
        <v>2609</v>
      </c>
      <c r="H1365" s="195" t="s">
        <v>2609</v>
      </c>
      <c r="I1365" s="195" t="s">
        <v>2609</v>
      </c>
      <c r="J1365" s="168">
        <v>0.9</v>
      </c>
      <c r="K1365" s="169" t="str">
        <f>IFERROR(SUMIFS(#REF!,#REF!,$I1365,#REF!,$R$2)/SUMIFS(#REF!,#REF!,$I1365,#REF!,$R$2),"-")</f>
        <v>-</v>
      </c>
      <c r="L1365" s="169" t="str">
        <f>IFERROR(SUMIFS(#REF!,#REF!,$I1365,#REF!,$R$7)/SUMIFS(#REF!,#REF!,$I1365,#REF!,$R$7),"-")</f>
        <v>-</v>
      </c>
      <c r="M1365" s="170" t="str">
        <f>IFERROR(SUMIFS(#REF!,#REF!,$I1365,#REF!,$R$3)/SUMIFS(#REF!,#REF!,$I1365,#REF!,$R$3),"-")</f>
        <v>-</v>
      </c>
      <c r="N1365" s="170" t="str">
        <f>IFERROR(SUMIFS(#REF!,#REF!,$I1365,#REF!,"&lt;="&amp;$R$2,#REF!,"&gt;="&amp;$S$2)/SUMIFS(#REF!,#REF!,$I1365,#REF!,"&lt;="&amp;$R$2,#REF!,"&gt;="&amp;$S$2),"-")</f>
        <v>-</v>
      </c>
      <c r="O1365" s="142"/>
      <c r="P1365" s="140"/>
    </row>
    <row r="1366" spans="1:16">
      <c r="A1366" s="138"/>
      <c r="B1366" s="142"/>
      <c r="C1366" s="172" t="s">
        <v>1974</v>
      </c>
      <c r="D1366" s="166" t="s">
        <v>26</v>
      </c>
      <c r="E1366" s="166" t="s">
        <v>1975</v>
      </c>
      <c r="F1366" s="195" t="s">
        <v>2611</v>
      </c>
      <c r="G1366" s="195" t="s">
        <v>2611</v>
      </c>
      <c r="H1366" s="195" t="s">
        <v>2611</v>
      </c>
      <c r="I1366" s="195" t="s">
        <v>2611</v>
      </c>
      <c r="J1366" s="168">
        <v>0.9</v>
      </c>
      <c r="K1366" s="169" t="str">
        <f>IFERROR(SUMIFS(#REF!,#REF!,$I1366,#REF!,$R$2)/SUMIFS(#REF!,#REF!,$I1366,#REF!,$R$2),"-")</f>
        <v>-</v>
      </c>
      <c r="L1366" s="169" t="str">
        <f>IFERROR(SUMIFS(#REF!,#REF!,$I1366,#REF!,$R$7)/SUMIFS(#REF!,#REF!,$I1366,#REF!,$R$7),"-")</f>
        <v>-</v>
      </c>
      <c r="M1366" s="170" t="str">
        <f>IFERROR(SUMIFS(#REF!,#REF!,$I1366,#REF!,$R$3)/SUMIFS(#REF!,#REF!,$I1366,#REF!,$R$3),"-")</f>
        <v>-</v>
      </c>
      <c r="N1366" s="170" t="str">
        <f>IFERROR(SUMIFS(#REF!,#REF!,$I1366,#REF!,"&lt;="&amp;$R$2,#REF!,"&gt;="&amp;$S$2)/SUMIFS(#REF!,#REF!,$I1366,#REF!,"&lt;="&amp;$R$2,#REF!,"&gt;="&amp;$S$2),"-")</f>
        <v>-</v>
      </c>
      <c r="O1366" s="142"/>
      <c r="P1366" s="140"/>
    </row>
    <row r="1367" spans="1:16">
      <c r="A1367" s="138"/>
      <c r="B1367" s="142"/>
      <c r="C1367" s="172" t="s">
        <v>1974</v>
      </c>
      <c r="D1367" s="166" t="s">
        <v>26</v>
      </c>
      <c r="E1367" s="166" t="s">
        <v>1975</v>
      </c>
      <c r="F1367" s="195" t="s">
        <v>2613</v>
      </c>
      <c r="G1367" s="195" t="s">
        <v>2613</v>
      </c>
      <c r="H1367" s="195" t="s">
        <v>2613</v>
      </c>
      <c r="I1367" s="195" t="s">
        <v>2613</v>
      </c>
      <c r="J1367" s="168">
        <v>0.9</v>
      </c>
      <c r="K1367" s="169" t="str">
        <f>IFERROR(SUMIFS(#REF!,#REF!,$I1367,#REF!,$R$2)/SUMIFS(#REF!,#REF!,$I1367,#REF!,$R$2),"-")</f>
        <v>-</v>
      </c>
      <c r="L1367" s="169" t="str">
        <f>IFERROR(SUMIFS(#REF!,#REF!,$I1367,#REF!,$R$7)/SUMIFS(#REF!,#REF!,$I1367,#REF!,$R$7),"-")</f>
        <v>-</v>
      </c>
      <c r="M1367" s="170" t="str">
        <f>IFERROR(SUMIFS(#REF!,#REF!,$I1367,#REF!,$R$3)/SUMIFS(#REF!,#REF!,$I1367,#REF!,$R$3),"-")</f>
        <v>-</v>
      </c>
      <c r="N1367" s="170" t="str">
        <f>IFERROR(SUMIFS(#REF!,#REF!,$I1367,#REF!,"&lt;="&amp;$R$2,#REF!,"&gt;="&amp;$S$2)/SUMIFS(#REF!,#REF!,$I1367,#REF!,"&lt;="&amp;$R$2,#REF!,"&gt;="&amp;$S$2),"-")</f>
        <v>-</v>
      </c>
      <c r="O1367" s="142"/>
      <c r="P1367" s="140"/>
    </row>
    <row r="1368" spans="1:16">
      <c r="A1368" s="138"/>
      <c r="B1368" s="142"/>
      <c r="C1368" s="172" t="s">
        <v>1974</v>
      </c>
      <c r="D1368" s="166" t="s">
        <v>26</v>
      </c>
      <c r="E1368" s="166" t="s">
        <v>1975</v>
      </c>
      <c r="F1368" s="195" t="s">
        <v>2615</v>
      </c>
      <c r="G1368" s="195" t="s">
        <v>2615</v>
      </c>
      <c r="H1368" s="195" t="s">
        <v>2615</v>
      </c>
      <c r="I1368" s="195" t="s">
        <v>2615</v>
      </c>
      <c r="J1368" s="168">
        <v>0.9</v>
      </c>
      <c r="K1368" s="169" t="str">
        <f>IFERROR(SUMIFS(#REF!,#REF!,$I1368,#REF!,$R$2)/SUMIFS(#REF!,#REF!,$I1368,#REF!,$R$2),"-")</f>
        <v>-</v>
      </c>
      <c r="L1368" s="169" t="str">
        <f>IFERROR(SUMIFS(#REF!,#REF!,$I1368,#REF!,$R$7)/SUMIFS(#REF!,#REF!,$I1368,#REF!,$R$7),"-")</f>
        <v>-</v>
      </c>
      <c r="M1368" s="170" t="str">
        <f>IFERROR(SUMIFS(#REF!,#REF!,$I1368,#REF!,$R$3)/SUMIFS(#REF!,#REF!,$I1368,#REF!,$R$3),"-")</f>
        <v>-</v>
      </c>
      <c r="N1368" s="170" t="str">
        <f>IFERROR(SUMIFS(#REF!,#REF!,$I1368,#REF!,"&lt;="&amp;$R$2,#REF!,"&gt;="&amp;$S$2)/SUMIFS(#REF!,#REF!,$I1368,#REF!,"&lt;="&amp;$R$2,#REF!,"&gt;="&amp;$S$2),"-")</f>
        <v>-</v>
      </c>
      <c r="O1368" s="142"/>
      <c r="P1368" s="140"/>
    </row>
    <row r="1369" spans="1:16">
      <c r="A1369" s="138"/>
      <c r="B1369" s="142"/>
      <c r="C1369" s="172" t="s">
        <v>1974</v>
      </c>
      <c r="D1369" s="166" t="s">
        <v>26</v>
      </c>
      <c r="E1369" s="166" t="s">
        <v>1975</v>
      </c>
      <c r="F1369" s="195" t="s">
        <v>2617</v>
      </c>
      <c r="G1369" s="195" t="s">
        <v>2617</v>
      </c>
      <c r="H1369" s="195" t="s">
        <v>2617</v>
      </c>
      <c r="I1369" s="195" t="s">
        <v>2617</v>
      </c>
      <c r="J1369" s="168">
        <v>0.9</v>
      </c>
      <c r="K1369" s="169" t="str">
        <f>IFERROR(SUMIFS(#REF!,#REF!,$I1369,#REF!,$R$2)/SUMIFS(#REF!,#REF!,$I1369,#REF!,$R$2),"-")</f>
        <v>-</v>
      </c>
      <c r="L1369" s="169" t="str">
        <f>IFERROR(SUMIFS(#REF!,#REF!,$I1369,#REF!,$R$7)/SUMIFS(#REF!,#REF!,$I1369,#REF!,$R$7),"-")</f>
        <v>-</v>
      </c>
      <c r="M1369" s="170" t="str">
        <f>IFERROR(SUMIFS(#REF!,#REF!,$I1369,#REF!,$R$3)/SUMIFS(#REF!,#REF!,$I1369,#REF!,$R$3),"-")</f>
        <v>-</v>
      </c>
      <c r="N1369" s="170" t="str">
        <f>IFERROR(SUMIFS(#REF!,#REF!,$I1369,#REF!,"&lt;="&amp;$R$2,#REF!,"&gt;="&amp;$S$2)/SUMIFS(#REF!,#REF!,$I1369,#REF!,"&lt;="&amp;$R$2,#REF!,"&gt;="&amp;$S$2),"-")</f>
        <v>-</v>
      </c>
      <c r="O1369" s="142"/>
      <c r="P1369" s="140"/>
    </row>
    <row r="1370" spans="1:16">
      <c r="A1370" s="138"/>
      <c r="B1370" s="142"/>
      <c r="C1370" s="172" t="s">
        <v>1974</v>
      </c>
      <c r="D1370" s="166" t="s">
        <v>26</v>
      </c>
      <c r="E1370" s="166" t="s">
        <v>1975</v>
      </c>
      <c r="F1370" s="195" t="s">
        <v>2619</v>
      </c>
      <c r="G1370" s="195" t="s">
        <v>2619</v>
      </c>
      <c r="H1370" s="195" t="s">
        <v>2619</v>
      </c>
      <c r="I1370" s="195" t="s">
        <v>2619</v>
      </c>
      <c r="J1370" s="168">
        <v>0.9</v>
      </c>
      <c r="K1370" s="169" t="str">
        <f>IFERROR(SUMIFS(#REF!,#REF!,$I1370,#REF!,$R$2)/SUMIFS(#REF!,#REF!,$I1370,#REF!,$R$2),"-")</f>
        <v>-</v>
      </c>
      <c r="L1370" s="169" t="str">
        <f>IFERROR(SUMIFS(#REF!,#REF!,$I1370,#REF!,$R$7)/SUMIFS(#REF!,#REF!,$I1370,#REF!,$R$7),"-")</f>
        <v>-</v>
      </c>
      <c r="M1370" s="170" t="str">
        <f>IFERROR(SUMIFS(#REF!,#REF!,$I1370,#REF!,$R$3)/SUMIFS(#REF!,#REF!,$I1370,#REF!,$R$3),"-")</f>
        <v>-</v>
      </c>
      <c r="N1370" s="170" t="str">
        <f>IFERROR(SUMIFS(#REF!,#REF!,$I1370,#REF!,"&lt;="&amp;$R$2,#REF!,"&gt;="&amp;$S$2)/SUMIFS(#REF!,#REF!,$I1370,#REF!,"&lt;="&amp;$R$2,#REF!,"&gt;="&amp;$S$2),"-")</f>
        <v>-</v>
      </c>
      <c r="O1370" s="142"/>
      <c r="P1370" s="140"/>
    </row>
    <row r="1371" spans="1:16">
      <c r="A1371" s="138"/>
      <c r="B1371" s="142"/>
      <c r="C1371" s="172" t="s">
        <v>1974</v>
      </c>
      <c r="D1371" s="166" t="s">
        <v>26</v>
      </c>
      <c r="E1371" s="166" t="s">
        <v>1975</v>
      </c>
      <c r="F1371" s="195" t="s">
        <v>2621</v>
      </c>
      <c r="G1371" s="195" t="s">
        <v>2621</v>
      </c>
      <c r="H1371" s="195" t="s">
        <v>2621</v>
      </c>
      <c r="I1371" s="195" t="s">
        <v>2621</v>
      </c>
      <c r="J1371" s="168">
        <v>0.9</v>
      </c>
      <c r="K1371" s="169" t="str">
        <f>IFERROR(SUMIFS(#REF!,#REF!,$I1371,#REF!,$R$2)/SUMIFS(#REF!,#REF!,$I1371,#REF!,$R$2),"-")</f>
        <v>-</v>
      </c>
      <c r="L1371" s="169" t="str">
        <f>IFERROR(SUMIFS(#REF!,#REF!,$I1371,#REF!,$R$7)/SUMIFS(#REF!,#REF!,$I1371,#REF!,$R$7),"-")</f>
        <v>-</v>
      </c>
      <c r="M1371" s="170" t="str">
        <f>IFERROR(SUMIFS(#REF!,#REF!,$I1371,#REF!,$R$3)/SUMIFS(#REF!,#REF!,$I1371,#REF!,$R$3),"-")</f>
        <v>-</v>
      </c>
      <c r="N1371" s="170" t="str">
        <f>IFERROR(SUMIFS(#REF!,#REF!,$I1371,#REF!,"&lt;="&amp;$R$2,#REF!,"&gt;="&amp;$S$2)/SUMIFS(#REF!,#REF!,$I1371,#REF!,"&lt;="&amp;$R$2,#REF!,"&gt;="&amp;$S$2),"-")</f>
        <v>-</v>
      </c>
      <c r="O1371" s="142"/>
      <c r="P1371" s="140"/>
    </row>
    <row r="1372" spans="1:16">
      <c r="A1372" s="138"/>
      <c r="B1372" s="142"/>
      <c r="C1372" s="172" t="s">
        <v>1974</v>
      </c>
      <c r="D1372" s="166" t="s">
        <v>26</v>
      </c>
      <c r="E1372" s="166" t="s">
        <v>1975</v>
      </c>
      <c r="F1372" s="195" t="s">
        <v>2623</v>
      </c>
      <c r="G1372" s="195" t="s">
        <v>2623</v>
      </c>
      <c r="H1372" s="195" t="s">
        <v>2623</v>
      </c>
      <c r="I1372" s="195" t="s">
        <v>2623</v>
      </c>
      <c r="J1372" s="168">
        <v>0.9</v>
      </c>
      <c r="K1372" s="169" t="str">
        <f>IFERROR(SUMIFS(#REF!,#REF!,$I1372,#REF!,$R$2)/SUMIFS(#REF!,#REF!,$I1372,#REF!,$R$2),"-")</f>
        <v>-</v>
      </c>
      <c r="L1372" s="169" t="str">
        <f>IFERROR(SUMIFS(#REF!,#REF!,$I1372,#REF!,$R$7)/SUMIFS(#REF!,#REF!,$I1372,#REF!,$R$7),"-")</f>
        <v>-</v>
      </c>
      <c r="M1372" s="170" t="str">
        <f>IFERROR(SUMIFS(#REF!,#REF!,$I1372,#REF!,$R$3)/SUMIFS(#REF!,#REF!,$I1372,#REF!,$R$3),"-")</f>
        <v>-</v>
      </c>
      <c r="N1372" s="170" t="str">
        <f>IFERROR(SUMIFS(#REF!,#REF!,$I1372,#REF!,"&lt;="&amp;$R$2,#REF!,"&gt;="&amp;$S$2)/SUMIFS(#REF!,#REF!,$I1372,#REF!,"&lt;="&amp;$R$2,#REF!,"&gt;="&amp;$S$2),"-")</f>
        <v>-</v>
      </c>
      <c r="O1372" s="142"/>
      <c r="P1372" s="140"/>
    </row>
    <row r="1373" spans="1:16">
      <c r="A1373" s="138"/>
      <c r="B1373" s="142"/>
      <c r="C1373" s="172" t="s">
        <v>1974</v>
      </c>
      <c r="D1373" s="166" t="s">
        <v>26</v>
      </c>
      <c r="E1373" s="166" t="s">
        <v>1975</v>
      </c>
      <c r="F1373" s="195" t="s">
        <v>2625</v>
      </c>
      <c r="G1373" s="195" t="s">
        <v>2625</v>
      </c>
      <c r="H1373" s="195" t="s">
        <v>2625</v>
      </c>
      <c r="I1373" s="195" t="s">
        <v>2625</v>
      </c>
      <c r="J1373" s="168">
        <v>0.9</v>
      </c>
      <c r="K1373" s="169" t="str">
        <f>IFERROR(SUMIFS(#REF!,#REF!,$I1373,#REF!,$R$2)/SUMIFS(#REF!,#REF!,$I1373,#REF!,$R$2),"-")</f>
        <v>-</v>
      </c>
      <c r="L1373" s="169" t="str">
        <f>IFERROR(SUMIFS(#REF!,#REF!,$I1373,#REF!,$R$7)/SUMIFS(#REF!,#REF!,$I1373,#REF!,$R$7),"-")</f>
        <v>-</v>
      </c>
      <c r="M1373" s="170" t="str">
        <f>IFERROR(SUMIFS(#REF!,#REF!,$I1373,#REF!,$R$3)/SUMIFS(#REF!,#REF!,$I1373,#REF!,$R$3),"-")</f>
        <v>-</v>
      </c>
      <c r="N1373" s="170" t="str">
        <f>IFERROR(SUMIFS(#REF!,#REF!,$I1373,#REF!,"&lt;="&amp;$R$2,#REF!,"&gt;="&amp;$S$2)/SUMIFS(#REF!,#REF!,$I1373,#REF!,"&lt;="&amp;$R$2,#REF!,"&gt;="&amp;$S$2),"-")</f>
        <v>-</v>
      </c>
      <c r="O1373" s="142"/>
      <c r="P1373" s="140"/>
    </row>
    <row r="1374" spans="1:16">
      <c r="A1374" s="138"/>
      <c r="B1374" s="142"/>
      <c r="C1374" s="172" t="s">
        <v>1974</v>
      </c>
      <c r="D1374" s="166" t="s">
        <v>26</v>
      </c>
      <c r="E1374" s="166" t="s">
        <v>1975</v>
      </c>
      <c r="F1374" s="195" t="s">
        <v>2627</v>
      </c>
      <c r="G1374" s="195" t="s">
        <v>2627</v>
      </c>
      <c r="H1374" s="195" t="s">
        <v>2627</v>
      </c>
      <c r="I1374" s="195" t="s">
        <v>2627</v>
      </c>
      <c r="J1374" s="168">
        <v>0.9</v>
      </c>
      <c r="K1374" s="169" t="str">
        <f>IFERROR(SUMIFS(#REF!,#REF!,$I1374,#REF!,$R$2)/SUMIFS(#REF!,#REF!,$I1374,#REF!,$R$2),"-")</f>
        <v>-</v>
      </c>
      <c r="L1374" s="169" t="str">
        <f>IFERROR(SUMIFS(#REF!,#REF!,$I1374,#REF!,$R$7)/SUMIFS(#REF!,#REF!,$I1374,#REF!,$R$7),"-")</f>
        <v>-</v>
      </c>
      <c r="M1374" s="170" t="str">
        <f>IFERROR(SUMIFS(#REF!,#REF!,$I1374,#REF!,$R$3)/SUMIFS(#REF!,#REF!,$I1374,#REF!,$R$3),"-")</f>
        <v>-</v>
      </c>
      <c r="N1374" s="170" t="str">
        <f>IFERROR(SUMIFS(#REF!,#REF!,$I1374,#REF!,"&lt;="&amp;$R$2,#REF!,"&gt;="&amp;$S$2)/SUMIFS(#REF!,#REF!,$I1374,#REF!,"&lt;="&amp;$R$2,#REF!,"&gt;="&amp;$S$2),"-")</f>
        <v>-</v>
      </c>
      <c r="O1374" s="142"/>
      <c r="P1374" s="140"/>
    </row>
    <row r="1375" spans="1:16">
      <c r="A1375" s="138"/>
      <c r="B1375" s="142"/>
      <c r="C1375" s="172" t="s">
        <v>1974</v>
      </c>
      <c r="D1375" s="166" t="s">
        <v>26</v>
      </c>
      <c r="E1375" s="166" t="s">
        <v>1975</v>
      </c>
      <c r="F1375" s="195" t="s">
        <v>2629</v>
      </c>
      <c r="G1375" s="195" t="s">
        <v>2629</v>
      </c>
      <c r="H1375" s="195" t="s">
        <v>2629</v>
      </c>
      <c r="I1375" s="195" t="s">
        <v>2629</v>
      </c>
      <c r="J1375" s="168">
        <v>0.9</v>
      </c>
      <c r="K1375" s="169" t="str">
        <f>IFERROR(SUMIFS(#REF!,#REF!,$I1375,#REF!,$R$2)/SUMIFS(#REF!,#REF!,$I1375,#REF!,$R$2),"-")</f>
        <v>-</v>
      </c>
      <c r="L1375" s="169" t="str">
        <f>IFERROR(SUMIFS(#REF!,#REF!,$I1375,#REF!,$R$7)/SUMIFS(#REF!,#REF!,$I1375,#REF!,$R$7),"-")</f>
        <v>-</v>
      </c>
      <c r="M1375" s="170" t="str">
        <f>IFERROR(SUMIFS(#REF!,#REF!,$I1375,#REF!,$R$3)/SUMIFS(#REF!,#REF!,$I1375,#REF!,$R$3),"-")</f>
        <v>-</v>
      </c>
      <c r="N1375" s="170" t="str">
        <f>IFERROR(SUMIFS(#REF!,#REF!,$I1375,#REF!,"&lt;="&amp;$R$2,#REF!,"&gt;="&amp;$S$2)/SUMIFS(#REF!,#REF!,$I1375,#REF!,"&lt;="&amp;$R$2,#REF!,"&gt;="&amp;$S$2),"-")</f>
        <v>-</v>
      </c>
      <c r="O1375" s="142"/>
      <c r="P1375" s="140"/>
    </row>
    <row r="1376" spans="1:16">
      <c r="A1376" s="138"/>
      <c r="B1376" s="142"/>
      <c r="C1376" s="172" t="s">
        <v>1974</v>
      </c>
      <c r="D1376" s="166" t="s">
        <v>26</v>
      </c>
      <c r="E1376" s="166" t="s">
        <v>1975</v>
      </c>
      <c r="F1376" s="195" t="s">
        <v>2631</v>
      </c>
      <c r="G1376" s="195" t="s">
        <v>2631</v>
      </c>
      <c r="H1376" s="195" t="s">
        <v>2631</v>
      </c>
      <c r="I1376" s="195" t="s">
        <v>2631</v>
      </c>
      <c r="J1376" s="168">
        <v>0.9</v>
      </c>
      <c r="K1376" s="169" t="str">
        <f>IFERROR(SUMIFS(#REF!,#REF!,$I1376,#REF!,$R$2)/SUMIFS(#REF!,#REF!,$I1376,#REF!,$R$2),"-")</f>
        <v>-</v>
      </c>
      <c r="L1376" s="169" t="str">
        <f>IFERROR(SUMIFS(#REF!,#REF!,$I1376,#REF!,$R$7)/SUMIFS(#REF!,#REF!,$I1376,#REF!,$R$7),"-")</f>
        <v>-</v>
      </c>
      <c r="M1376" s="170" t="str">
        <f>IFERROR(SUMIFS(#REF!,#REF!,$I1376,#REF!,$R$3)/SUMIFS(#REF!,#REF!,$I1376,#REF!,$R$3),"-")</f>
        <v>-</v>
      </c>
      <c r="N1376" s="170" t="str">
        <f>IFERROR(SUMIFS(#REF!,#REF!,$I1376,#REF!,"&lt;="&amp;$R$2,#REF!,"&gt;="&amp;$S$2)/SUMIFS(#REF!,#REF!,$I1376,#REF!,"&lt;="&amp;$R$2,#REF!,"&gt;="&amp;$S$2),"-")</f>
        <v>-</v>
      </c>
      <c r="O1376" s="142"/>
      <c r="P1376" s="140"/>
    </row>
    <row r="1377" spans="1:16">
      <c r="A1377" s="138"/>
      <c r="B1377" s="142"/>
      <c r="C1377" s="172" t="s">
        <v>1974</v>
      </c>
      <c r="D1377" s="166" t="s">
        <v>26</v>
      </c>
      <c r="E1377" s="166" t="s">
        <v>1975</v>
      </c>
      <c r="F1377" s="195" t="s">
        <v>2633</v>
      </c>
      <c r="G1377" s="195" t="s">
        <v>2633</v>
      </c>
      <c r="H1377" s="195" t="s">
        <v>2633</v>
      </c>
      <c r="I1377" s="195" t="s">
        <v>2633</v>
      </c>
      <c r="J1377" s="168">
        <v>0.9</v>
      </c>
      <c r="K1377" s="169" t="str">
        <f>IFERROR(SUMIFS(#REF!,#REF!,$I1377,#REF!,$R$2)/SUMIFS(#REF!,#REF!,$I1377,#REF!,$R$2),"-")</f>
        <v>-</v>
      </c>
      <c r="L1377" s="169" t="str">
        <f>IFERROR(SUMIFS(#REF!,#REF!,$I1377,#REF!,$R$7)/SUMIFS(#REF!,#REF!,$I1377,#REF!,$R$7),"-")</f>
        <v>-</v>
      </c>
      <c r="M1377" s="170" t="str">
        <f>IFERROR(SUMIFS(#REF!,#REF!,$I1377,#REF!,$R$3)/SUMIFS(#REF!,#REF!,$I1377,#REF!,$R$3),"-")</f>
        <v>-</v>
      </c>
      <c r="N1377" s="170" t="str">
        <f>IFERROR(SUMIFS(#REF!,#REF!,$I1377,#REF!,"&lt;="&amp;$R$2,#REF!,"&gt;="&amp;$S$2)/SUMIFS(#REF!,#REF!,$I1377,#REF!,"&lt;="&amp;$R$2,#REF!,"&gt;="&amp;$S$2),"-")</f>
        <v>-</v>
      </c>
      <c r="O1377" s="142"/>
      <c r="P1377" s="140"/>
    </row>
    <row r="1378" spans="1:16">
      <c r="A1378" s="138"/>
      <c r="B1378" s="142"/>
      <c r="C1378" s="172" t="s">
        <v>1974</v>
      </c>
      <c r="D1378" s="166" t="s">
        <v>26</v>
      </c>
      <c r="E1378" s="166" t="s">
        <v>1975</v>
      </c>
      <c r="F1378" s="195" t="s">
        <v>2635</v>
      </c>
      <c r="G1378" s="195" t="s">
        <v>2635</v>
      </c>
      <c r="H1378" s="195" t="s">
        <v>2635</v>
      </c>
      <c r="I1378" s="195" t="s">
        <v>2635</v>
      </c>
      <c r="J1378" s="168">
        <v>0.9</v>
      </c>
      <c r="K1378" s="169" t="str">
        <f>IFERROR(SUMIFS(#REF!,#REF!,$I1378,#REF!,$R$2)/SUMIFS(#REF!,#REF!,$I1378,#REF!,$R$2),"-")</f>
        <v>-</v>
      </c>
      <c r="L1378" s="169" t="str">
        <f>IFERROR(SUMIFS(#REF!,#REF!,$I1378,#REF!,$R$7)/SUMIFS(#REF!,#REF!,$I1378,#REF!,$R$7),"-")</f>
        <v>-</v>
      </c>
      <c r="M1378" s="170" t="str">
        <f>IFERROR(SUMIFS(#REF!,#REF!,$I1378,#REF!,$R$3)/SUMIFS(#REF!,#REF!,$I1378,#REF!,$R$3),"-")</f>
        <v>-</v>
      </c>
      <c r="N1378" s="170" t="str">
        <f>IFERROR(SUMIFS(#REF!,#REF!,$I1378,#REF!,"&lt;="&amp;$R$2,#REF!,"&gt;="&amp;$S$2)/SUMIFS(#REF!,#REF!,$I1378,#REF!,"&lt;="&amp;$R$2,#REF!,"&gt;="&amp;$S$2),"-")</f>
        <v>-</v>
      </c>
      <c r="O1378" s="142"/>
      <c r="P1378" s="140"/>
    </row>
    <row r="1379" spans="1:16">
      <c r="A1379" s="138"/>
      <c r="B1379" s="142"/>
      <c r="C1379" s="172" t="s">
        <v>1974</v>
      </c>
      <c r="D1379" s="166" t="s">
        <v>26</v>
      </c>
      <c r="E1379" s="166" t="s">
        <v>1975</v>
      </c>
      <c r="F1379" s="195" t="s">
        <v>2637</v>
      </c>
      <c r="G1379" s="195" t="s">
        <v>2637</v>
      </c>
      <c r="H1379" s="195" t="s">
        <v>2637</v>
      </c>
      <c r="I1379" s="195" t="s">
        <v>2637</v>
      </c>
      <c r="J1379" s="168">
        <v>0.9</v>
      </c>
      <c r="K1379" s="169" t="str">
        <f>IFERROR(SUMIFS(#REF!,#REF!,$I1379,#REF!,$R$2)/SUMIFS(#REF!,#REF!,$I1379,#REF!,$R$2),"-")</f>
        <v>-</v>
      </c>
      <c r="L1379" s="169" t="str">
        <f>IFERROR(SUMIFS(#REF!,#REF!,$I1379,#REF!,$R$7)/SUMIFS(#REF!,#REF!,$I1379,#REF!,$R$7),"-")</f>
        <v>-</v>
      </c>
      <c r="M1379" s="170" t="str">
        <f>IFERROR(SUMIFS(#REF!,#REF!,$I1379,#REF!,$R$3)/SUMIFS(#REF!,#REF!,$I1379,#REF!,$R$3),"-")</f>
        <v>-</v>
      </c>
      <c r="N1379" s="170" t="str">
        <f>IFERROR(SUMIFS(#REF!,#REF!,$I1379,#REF!,"&lt;="&amp;$R$2,#REF!,"&gt;="&amp;$S$2)/SUMIFS(#REF!,#REF!,$I1379,#REF!,"&lt;="&amp;$R$2,#REF!,"&gt;="&amp;$S$2),"-")</f>
        <v>-</v>
      </c>
      <c r="O1379" s="142"/>
      <c r="P1379" s="140"/>
    </row>
    <row r="1380" spans="1:16">
      <c r="A1380" s="138"/>
      <c r="B1380" s="142"/>
      <c r="C1380" s="172" t="s">
        <v>1974</v>
      </c>
      <c r="D1380" s="166" t="s">
        <v>26</v>
      </c>
      <c r="E1380" s="166" t="s">
        <v>1975</v>
      </c>
      <c r="F1380" s="195" t="s">
        <v>2639</v>
      </c>
      <c r="G1380" s="195" t="s">
        <v>2639</v>
      </c>
      <c r="H1380" s="195" t="s">
        <v>2639</v>
      </c>
      <c r="I1380" s="195" t="s">
        <v>2639</v>
      </c>
      <c r="J1380" s="168">
        <v>0.9</v>
      </c>
      <c r="K1380" s="169" t="str">
        <f>IFERROR(SUMIFS(#REF!,#REF!,$I1380,#REF!,$R$2)/SUMIFS(#REF!,#REF!,$I1380,#REF!,$R$2),"-")</f>
        <v>-</v>
      </c>
      <c r="L1380" s="169" t="str">
        <f>IFERROR(SUMIFS(#REF!,#REF!,$I1380,#REF!,$R$7)/SUMIFS(#REF!,#REF!,$I1380,#REF!,$R$7),"-")</f>
        <v>-</v>
      </c>
      <c r="M1380" s="170" t="str">
        <f>IFERROR(SUMIFS(#REF!,#REF!,$I1380,#REF!,$R$3)/SUMIFS(#REF!,#REF!,$I1380,#REF!,$R$3),"-")</f>
        <v>-</v>
      </c>
      <c r="N1380" s="170" t="str">
        <f>IFERROR(SUMIFS(#REF!,#REF!,$I1380,#REF!,"&lt;="&amp;$R$2,#REF!,"&gt;="&amp;$S$2)/SUMIFS(#REF!,#REF!,$I1380,#REF!,"&lt;="&amp;$R$2,#REF!,"&gt;="&amp;$S$2),"-")</f>
        <v>-</v>
      </c>
      <c r="O1380" s="142"/>
      <c r="P1380" s="140"/>
    </row>
    <row r="1381" spans="1:16">
      <c r="A1381" s="138"/>
      <c r="B1381" s="142"/>
      <c r="C1381" s="172" t="s">
        <v>1974</v>
      </c>
      <c r="D1381" s="166" t="s">
        <v>26</v>
      </c>
      <c r="E1381" s="166" t="s">
        <v>1975</v>
      </c>
      <c r="F1381" s="195" t="s">
        <v>2641</v>
      </c>
      <c r="G1381" s="195" t="s">
        <v>2641</v>
      </c>
      <c r="H1381" s="195" t="s">
        <v>2641</v>
      </c>
      <c r="I1381" s="195" t="s">
        <v>2641</v>
      </c>
      <c r="J1381" s="168">
        <v>0.9</v>
      </c>
      <c r="K1381" s="169" t="str">
        <f>IFERROR(SUMIFS(#REF!,#REF!,$I1381,#REF!,$R$2)/SUMIFS(#REF!,#REF!,$I1381,#REF!,$R$2),"-")</f>
        <v>-</v>
      </c>
      <c r="L1381" s="169" t="str">
        <f>IFERROR(SUMIFS(#REF!,#REF!,$I1381,#REF!,$R$7)/SUMIFS(#REF!,#REF!,$I1381,#REF!,$R$7),"-")</f>
        <v>-</v>
      </c>
      <c r="M1381" s="170" t="str">
        <f>IFERROR(SUMIFS(#REF!,#REF!,$I1381,#REF!,$R$3)/SUMIFS(#REF!,#REF!,$I1381,#REF!,$R$3),"-")</f>
        <v>-</v>
      </c>
      <c r="N1381" s="170" t="str">
        <f>IFERROR(SUMIFS(#REF!,#REF!,$I1381,#REF!,"&lt;="&amp;$R$2,#REF!,"&gt;="&amp;$S$2)/SUMIFS(#REF!,#REF!,$I1381,#REF!,"&lt;="&amp;$R$2,#REF!,"&gt;="&amp;$S$2),"-")</f>
        <v>-</v>
      </c>
      <c r="O1381" s="142"/>
      <c r="P1381" s="140"/>
    </row>
    <row r="1382" spans="1:16">
      <c r="A1382" s="138"/>
      <c r="B1382" s="142"/>
      <c r="C1382" s="172" t="s">
        <v>1974</v>
      </c>
      <c r="D1382" s="166" t="s">
        <v>26</v>
      </c>
      <c r="E1382" s="166" t="s">
        <v>1975</v>
      </c>
      <c r="F1382" s="195" t="s">
        <v>2643</v>
      </c>
      <c r="G1382" s="195" t="s">
        <v>2643</v>
      </c>
      <c r="H1382" s="195" t="s">
        <v>2643</v>
      </c>
      <c r="I1382" s="195" t="s">
        <v>2643</v>
      </c>
      <c r="J1382" s="168">
        <v>0.9</v>
      </c>
      <c r="K1382" s="169" t="str">
        <f>IFERROR(SUMIFS(#REF!,#REF!,$I1382,#REF!,$R$2)/SUMIFS(#REF!,#REF!,$I1382,#REF!,$R$2),"-")</f>
        <v>-</v>
      </c>
      <c r="L1382" s="169" t="str">
        <f>IFERROR(SUMIFS(#REF!,#REF!,$I1382,#REF!,$R$7)/SUMIFS(#REF!,#REF!,$I1382,#REF!,$R$7),"-")</f>
        <v>-</v>
      </c>
      <c r="M1382" s="170" t="str">
        <f>IFERROR(SUMIFS(#REF!,#REF!,$I1382,#REF!,$R$3)/SUMIFS(#REF!,#REF!,$I1382,#REF!,$R$3),"-")</f>
        <v>-</v>
      </c>
      <c r="N1382" s="170" t="str">
        <f>IFERROR(SUMIFS(#REF!,#REF!,$I1382,#REF!,"&lt;="&amp;$R$2,#REF!,"&gt;="&amp;$S$2)/SUMIFS(#REF!,#REF!,$I1382,#REF!,"&lt;="&amp;$R$2,#REF!,"&gt;="&amp;$S$2),"-")</f>
        <v>-</v>
      </c>
      <c r="O1382" s="142"/>
      <c r="P1382" s="140"/>
    </row>
    <row r="1383" spans="1:16">
      <c r="A1383" s="138"/>
      <c r="B1383" s="142"/>
      <c r="C1383" s="172" t="s">
        <v>1974</v>
      </c>
      <c r="D1383" s="166" t="s">
        <v>26</v>
      </c>
      <c r="E1383" s="166" t="s">
        <v>1975</v>
      </c>
      <c r="F1383" s="195" t="s">
        <v>2645</v>
      </c>
      <c r="G1383" s="195" t="s">
        <v>2645</v>
      </c>
      <c r="H1383" s="195" t="s">
        <v>2645</v>
      </c>
      <c r="I1383" s="195" t="s">
        <v>2645</v>
      </c>
      <c r="J1383" s="168">
        <v>0.9</v>
      </c>
      <c r="K1383" s="169" t="str">
        <f>IFERROR(SUMIFS(#REF!,#REF!,$I1383,#REF!,$R$2)/SUMIFS(#REF!,#REF!,$I1383,#REF!,$R$2),"-")</f>
        <v>-</v>
      </c>
      <c r="L1383" s="169" t="str">
        <f>IFERROR(SUMIFS(#REF!,#REF!,$I1383,#REF!,$R$7)/SUMIFS(#REF!,#REF!,$I1383,#REF!,$R$7),"-")</f>
        <v>-</v>
      </c>
      <c r="M1383" s="170" t="str">
        <f>IFERROR(SUMIFS(#REF!,#REF!,$I1383,#REF!,$R$3)/SUMIFS(#REF!,#REF!,$I1383,#REF!,$R$3),"-")</f>
        <v>-</v>
      </c>
      <c r="N1383" s="170" t="str">
        <f>IFERROR(SUMIFS(#REF!,#REF!,$I1383,#REF!,"&lt;="&amp;$R$2,#REF!,"&gt;="&amp;$S$2)/SUMIFS(#REF!,#REF!,$I1383,#REF!,"&lt;="&amp;$R$2,#REF!,"&gt;="&amp;$S$2),"-")</f>
        <v>-</v>
      </c>
      <c r="O1383" s="142"/>
      <c r="P1383" s="140"/>
    </row>
    <row r="1384" spans="1:16">
      <c r="A1384" s="138"/>
      <c r="B1384" s="142"/>
      <c r="C1384" s="172" t="s">
        <v>1974</v>
      </c>
      <c r="D1384" s="166" t="s">
        <v>26</v>
      </c>
      <c r="E1384" s="166" t="s">
        <v>1975</v>
      </c>
      <c r="F1384" s="195" t="s">
        <v>2647</v>
      </c>
      <c r="G1384" s="195" t="s">
        <v>2647</v>
      </c>
      <c r="H1384" s="195" t="s">
        <v>2647</v>
      </c>
      <c r="I1384" s="195" t="s">
        <v>2647</v>
      </c>
      <c r="J1384" s="168">
        <v>0.9</v>
      </c>
      <c r="K1384" s="169" t="str">
        <f>IFERROR(SUMIFS(#REF!,#REF!,$I1384,#REF!,$R$2)/SUMIFS(#REF!,#REF!,$I1384,#REF!,$R$2),"-")</f>
        <v>-</v>
      </c>
      <c r="L1384" s="169" t="str">
        <f>IFERROR(SUMIFS(#REF!,#REF!,$I1384,#REF!,$R$7)/SUMIFS(#REF!,#REF!,$I1384,#REF!,$R$7),"-")</f>
        <v>-</v>
      </c>
      <c r="M1384" s="170" t="str">
        <f>IFERROR(SUMIFS(#REF!,#REF!,$I1384,#REF!,$R$3)/SUMIFS(#REF!,#REF!,$I1384,#REF!,$R$3),"-")</f>
        <v>-</v>
      </c>
      <c r="N1384" s="170" t="str">
        <f>IFERROR(SUMIFS(#REF!,#REF!,$I1384,#REF!,"&lt;="&amp;$R$2,#REF!,"&gt;="&amp;$S$2)/SUMIFS(#REF!,#REF!,$I1384,#REF!,"&lt;="&amp;$R$2,#REF!,"&gt;="&amp;$S$2),"-")</f>
        <v>-</v>
      </c>
      <c r="O1384" s="142"/>
      <c r="P1384" s="140"/>
    </row>
    <row r="1385" spans="1:16">
      <c r="A1385" s="138"/>
      <c r="B1385" s="142"/>
      <c r="C1385" s="172" t="s">
        <v>1974</v>
      </c>
      <c r="D1385" s="166" t="s">
        <v>26</v>
      </c>
      <c r="E1385" s="166" t="s">
        <v>1975</v>
      </c>
      <c r="F1385" s="195" t="s">
        <v>2649</v>
      </c>
      <c r="G1385" s="195" t="s">
        <v>2649</v>
      </c>
      <c r="H1385" s="195" t="s">
        <v>2649</v>
      </c>
      <c r="I1385" s="195" t="s">
        <v>2649</v>
      </c>
      <c r="J1385" s="168">
        <v>0.9</v>
      </c>
      <c r="K1385" s="169" t="str">
        <f>IFERROR(SUMIFS(#REF!,#REF!,$I1385,#REF!,$R$2)/SUMIFS(#REF!,#REF!,$I1385,#REF!,$R$2),"-")</f>
        <v>-</v>
      </c>
      <c r="L1385" s="169" t="str">
        <f>IFERROR(SUMIFS(#REF!,#REF!,$I1385,#REF!,$R$7)/SUMIFS(#REF!,#REF!,$I1385,#REF!,$R$7),"-")</f>
        <v>-</v>
      </c>
      <c r="M1385" s="170" t="str">
        <f>IFERROR(SUMIFS(#REF!,#REF!,$I1385,#REF!,$R$3)/SUMIFS(#REF!,#REF!,$I1385,#REF!,$R$3),"-")</f>
        <v>-</v>
      </c>
      <c r="N1385" s="170" t="str">
        <f>IFERROR(SUMIFS(#REF!,#REF!,$I1385,#REF!,"&lt;="&amp;$R$2,#REF!,"&gt;="&amp;$S$2)/SUMIFS(#REF!,#REF!,$I1385,#REF!,"&lt;="&amp;$R$2,#REF!,"&gt;="&amp;$S$2),"-")</f>
        <v>-</v>
      </c>
      <c r="O1385" s="142"/>
      <c r="P1385" s="140"/>
    </row>
    <row r="1386" spans="1:16">
      <c r="A1386" s="138"/>
      <c r="B1386" s="142"/>
      <c r="C1386" s="172" t="s">
        <v>1974</v>
      </c>
      <c r="D1386" s="166" t="s">
        <v>26</v>
      </c>
      <c r="E1386" s="166" t="s">
        <v>1975</v>
      </c>
      <c r="F1386" s="195" t="s">
        <v>2651</v>
      </c>
      <c r="G1386" s="195" t="s">
        <v>2651</v>
      </c>
      <c r="H1386" s="195" t="s">
        <v>2651</v>
      </c>
      <c r="I1386" s="195" t="s">
        <v>2651</v>
      </c>
      <c r="J1386" s="168">
        <v>0.9</v>
      </c>
      <c r="K1386" s="169" t="str">
        <f>IFERROR(SUMIFS(#REF!,#REF!,$I1386,#REF!,$R$2)/SUMIFS(#REF!,#REF!,$I1386,#REF!,$R$2),"-")</f>
        <v>-</v>
      </c>
      <c r="L1386" s="169" t="str">
        <f>IFERROR(SUMIFS(#REF!,#REF!,$I1386,#REF!,$R$7)/SUMIFS(#REF!,#REF!,$I1386,#REF!,$R$7),"-")</f>
        <v>-</v>
      </c>
      <c r="M1386" s="170" t="str">
        <f>IFERROR(SUMIFS(#REF!,#REF!,$I1386,#REF!,$R$3)/SUMIFS(#REF!,#REF!,$I1386,#REF!,$R$3),"-")</f>
        <v>-</v>
      </c>
      <c r="N1386" s="170" t="str">
        <f>IFERROR(SUMIFS(#REF!,#REF!,$I1386,#REF!,"&lt;="&amp;$R$2,#REF!,"&gt;="&amp;$S$2)/SUMIFS(#REF!,#REF!,$I1386,#REF!,"&lt;="&amp;$R$2,#REF!,"&gt;="&amp;$S$2),"-")</f>
        <v>-</v>
      </c>
      <c r="O1386" s="142"/>
      <c r="P1386" s="140"/>
    </row>
    <row r="1387" spans="1:16">
      <c r="A1387" s="138"/>
      <c r="B1387" s="142"/>
      <c r="C1387" s="172" t="s">
        <v>1974</v>
      </c>
      <c r="D1387" s="166" t="s">
        <v>26</v>
      </c>
      <c r="E1387" s="166" t="s">
        <v>1975</v>
      </c>
      <c r="F1387" s="195" t="s">
        <v>2653</v>
      </c>
      <c r="G1387" s="195" t="s">
        <v>2653</v>
      </c>
      <c r="H1387" s="195" t="s">
        <v>2653</v>
      </c>
      <c r="I1387" s="195" t="s">
        <v>2653</v>
      </c>
      <c r="J1387" s="168">
        <v>0.9</v>
      </c>
      <c r="K1387" s="169" t="str">
        <f>IFERROR(SUMIFS(#REF!,#REF!,$I1387,#REF!,$R$2)/SUMIFS(#REF!,#REF!,$I1387,#REF!,$R$2),"-")</f>
        <v>-</v>
      </c>
      <c r="L1387" s="169" t="str">
        <f>IFERROR(SUMIFS(#REF!,#REF!,$I1387,#REF!,$R$7)/SUMIFS(#REF!,#REF!,$I1387,#REF!,$R$7),"-")</f>
        <v>-</v>
      </c>
      <c r="M1387" s="170" t="str">
        <f>IFERROR(SUMIFS(#REF!,#REF!,$I1387,#REF!,$R$3)/SUMIFS(#REF!,#REF!,$I1387,#REF!,$R$3),"-")</f>
        <v>-</v>
      </c>
      <c r="N1387" s="170" t="str">
        <f>IFERROR(SUMIFS(#REF!,#REF!,$I1387,#REF!,"&lt;="&amp;$R$2,#REF!,"&gt;="&amp;$S$2)/SUMIFS(#REF!,#REF!,$I1387,#REF!,"&lt;="&amp;$R$2,#REF!,"&gt;="&amp;$S$2),"-")</f>
        <v>-</v>
      </c>
      <c r="O1387" s="142"/>
      <c r="P1387" s="140"/>
    </row>
    <row r="1388" spans="1:16">
      <c r="A1388" s="138"/>
      <c r="B1388" s="142"/>
      <c r="C1388" s="172" t="s">
        <v>1974</v>
      </c>
      <c r="D1388" s="166" t="s">
        <v>26</v>
      </c>
      <c r="E1388" s="166" t="s">
        <v>1975</v>
      </c>
      <c r="F1388" s="195" t="s">
        <v>2655</v>
      </c>
      <c r="G1388" s="195" t="s">
        <v>2655</v>
      </c>
      <c r="H1388" s="195" t="s">
        <v>2655</v>
      </c>
      <c r="I1388" s="195" t="s">
        <v>2655</v>
      </c>
      <c r="J1388" s="168">
        <v>0.9</v>
      </c>
      <c r="K1388" s="169" t="str">
        <f>IFERROR(SUMIFS(#REF!,#REF!,$I1388,#REF!,$R$2)/SUMIFS(#REF!,#REF!,$I1388,#REF!,$R$2),"-")</f>
        <v>-</v>
      </c>
      <c r="L1388" s="169" t="str">
        <f>IFERROR(SUMIFS(#REF!,#REF!,$I1388,#REF!,$R$7)/SUMIFS(#REF!,#REF!,$I1388,#REF!,$R$7),"-")</f>
        <v>-</v>
      </c>
      <c r="M1388" s="170" t="str">
        <f>IFERROR(SUMIFS(#REF!,#REF!,$I1388,#REF!,$R$3)/SUMIFS(#REF!,#REF!,$I1388,#REF!,$R$3),"-")</f>
        <v>-</v>
      </c>
      <c r="N1388" s="170" t="str">
        <f>IFERROR(SUMIFS(#REF!,#REF!,$I1388,#REF!,"&lt;="&amp;$R$2,#REF!,"&gt;="&amp;$S$2)/SUMIFS(#REF!,#REF!,$I1388,#REF!,"&lt;="&amp;$R$2,#REF!,"&gt;="&amp;$S$2),"-")</f>
        <v>-</v>
      </c>
      <c r="O1388" s="142"/>
      <c r="P1388" s="140"/>
    </row>
    <row r="1389" spans="1:16">
      <c r="A1389" s="138"/>
      <c r="B1389" s="142"/>
      <c r="C1389" s="172" t="s">
        <v>1974</v>
      </c>
      <c r="D1389" s="166" t="s">
        <v>26</v>
      </c>
      <c r="E1389" s="166" t="s">
        <v>1975</v>
      </c>
      <c r="F1389" s="195" t="s">
        <v>2657</v>
      </c>
      <c r="G1389" s="195" t="s">
        <v>2657</v>
      </c>
      <c r="H1389" s="195" t="s">
        <v>2657</v>
      </c>
      <c r="I1389" s="195" t="s">
        <v>2657</v>
      </c>
      <c r="J1389" s="168">
        <v>0.9</v>
      </c>
      <c r="K1389" s="169" t="str">
        <f>IFERROR(SUMIFS(#REF!,#REF!,$I1389,#REF!,$R$2)/SUMIFS(#REF!,#REF!,$I1389,#REF!,$R$2),"-")</f>
        <v>-</v>
      </c>
      <c r="L1389" s="169" t="str">
        <f>IFERROR(SUMIFS(#REF!,#REF!,$I1389,#REF!,$R$7)/SUMIFS(#REF!,#REF!,$I1389,#REF!,$R$7),"-")</f>
        <v>-</v>
      </c>
      <c r="M1389" s="170" t="str">
        <f>IFERROR(SUMIFS(#REF!,#REF!,$I1389,#REF!,$R$3)/SUMIFS(#REF!,#REF!,$I1389,#REF!,$R$3),"-")</f>
        <v>-</v>
      </c>
      <c r="N1389" s="170" t="str">
        <f>IFERROR(SUMIFS(#REF!,#REF!,$I1389,#REF!,"&lt;="&amp;$R$2,#REF!,"&gt;="&amp;$S$2)/SUMIFS(#REF!,#REF!,$I1389,#REF!,"&lt;="&amp;$R$2,#REF!,"&gt;="&amp;$S$2),"-")</f>
        <v>-</v>
      </c>
      <c r="O1389" s="142"/>
      <c r="P1389" s="140"/>
    </row>
    <row r="1390" spans="1:16">
      <c r="A1390" s="138"/>
      <c r="B1390" s="142"/>
      <c r="C1390" s="172" t="s">
        <v>1974</v>
      </c>
      <c r="D1390" s="166" t="s">
        <v>26</v>
      </c>
      <c r="E1390" s="166" t="s">
        <v>1975</v>
      </c>
      <c r="F1390" s="195" t="s">
        <v>2659</v>
      </c>
      <c r="G1390" s="195" t="s">
        <v>2659</v>
      </c>
      <c r="H1390" s="195" t="s">
        <v>2659</v>
      </c>
      <c r="I1390" s="195" t="s">
        <v>2659</v>
      </c>
      <c r="J1390" s="168">
        <v>0.9</v>
      </c>
      <c r="K1390" s="169" t="str">
        <f>IFERROR(SUMIFS(#REF!,#REF!,$I1390,#REF!,$R$2)/SUMIFS(#REF!,#REF!,$I1390,#REF!,$R$2),"-")</f>
        <v>-</v>
      </c>
      <c r="L1390" s="169" t="str">
        <f>IFERROR(SUMIFS(#REF!,#REF!,$I1390,#REF!,$R$7)/SUMIFS(#REF!,#REF!,$I1390,#REF!,$R$7),"-")</f>
        <v>-</v>
      </c>
      <c r="M1390" s="170" t="str">
        <f>IFERROR(SUMIFS(#REF!,#REF!,$I1390,#REF!,$R$3)/SUMIFS(#REF!,#REF!,$I1390,#REF!,$R$3),"-")</f>
        <v>-</v>
      </c>
      <c r="N1390" s="170" t="str">
        <f>IFERROR(SUMIFS(#REF!,#REF!,$I1390,#REF!,"&lt;="&amp;$R$2,#REF!,"&gt;="&amp;$S$2)/SUMIFS(#REF!,#REF!,$I1390,#REF!,"&lt;="&amp;$R$2,#REF!,"&gt;="&amp;$S$2),"-")</f>
        <v>-</v>
      </c>
      <c r="O1390" s="142"/>
      <c r="P1390" s="140"/>
    </row>
    <row r="1391" spans="1:16">
      <c r="A1391" s="138"/>
      <c r="B1391" s="142"/>
      <c r="C1391" s="172" t="s">
        <v>1974</v>
      </c>
      <c r="D1391" s="166" t="s">
        <v>26</v>
      </c>
      <c r="E1391" s="166" t="s">
        <v>1975</v>
      </c>
      <c r="F1391" s="195" t="s">
        <v>2661</v>
      </c>
      <c r="G1391" s="195" t="s">
        <v>2661</v>
      </c>
      <c r="H1391" s="195" t="s">
        <v>2661</v>
      </c>
      <c r="I1391" s="195" t="s">
        <v>2661</v>
      </c>
      <c r="J1391" s="168">
        <v>0.9</v>
      </c>
      <c r="K1391" s="169" t="str">
        <f>IFERROR(SUMIFS(#REF!,#REF!,$I1391,#REF!,$R$2)/SUMIFS(#REF!,#REF!,$I1391,#REF!,$R$2),"-")</f>
        <v>-</v>
      </c>
      <c r="L1391" s="169" t="str">
        <f>IFERROR(SUMIFS(#REF!,#REF!,$I1391,#REF!,$R$7)/SUMIFS(#REF!,#REF!,$I1391,#REF!,$R$7),"-")</f>
        <v>-</v>
      </c>
      <c r="M1391" s="170" t="str">
        <f>IFERROR(SUMIFS(#REF!,#REF!,$I1391,#REF!,$R$3)/SUMIFS(#REF!,#REF!,$I1391,#REF!,$R$3),"-")</f>
        <v>-</v>
      </c>
      <c r="N1391" s="170" t="str">
        <f>IFERROR(SUMIFS(#REF!,#REF!,$I1391,#REF!,"&lt;="&amp;$R$2,#REF!,"&gt;="&amp;$S$2)/SUMIFS(#REF!,#REF!,$I1391,#REF!,"&lt;="&amp;$R$2,#REF!,"&gt;="&amp;$S$2),"-")</f>
        <v>-</v>
      </c>
      <c r="O1391" s="142"/>
      <c r="P1391" s="140"/>
    </row>
    <row r="1392" spans="1:16">
      <c r="A1392" s="138"/>
      <c r="B1392" s="142"/>
      <c r="C1392" s="172" t="s">
        <v>1974</v>
      </c>
      <c r="D1392" s="166" t="s">
        <v>26</v>
      </c>
      <c r="E1392" s="166" t="s">
        <v>1975</v>
      </c>
      <c r="F1392" s="195" t="s">
        <v>2663</v>
      </c>
      <c r="G1392" s="195" t="s">
        <v>2663</v>
      </c>
      <c r="H1392" s="195" t="s">
        <v>2663</v>
      </c>
      <c r="I1392" s="195" t="s">
        <v>2663</v>
      </c>
      <c r="J1392" s="168">
        <v>0.9</v>
      </c>
      <c r="K1392" s="169" t="str">
        <f>IFERROR(SUMIFS(#REF!,#REF!,$I1392,#REF!,$R$2)/SUMIFS(#REF!,#REF!,$I1392,#REF!,$R$2),"-")</f>
        <v>-</v>
      </c>
      <c r="L1392" s="169" t="str">
        <f>IFERROR(SUMIFS(#REF!,#REF!,$I1392,#REF!,$R$7)/SUMIFS(#REF!,#REF!,$I1392,#REF!,$R$7),"-")</f>
        <v>-</v>
      </c>
      <c r="M1392" s="170" t="str">
        <f>IFERROR(SUMIFS(#REF!,#REF!,$I1392,#REF!,$R$3)/SUMIFS(#REF!,#REF!,$I1392,#REF!,$R$3),"-")</f>
        <v>-</v>
      </c>
      <c r="N1392" s="170" t="str">
        <f>IFERROR(SUMIFS(#REF!,#REF!,$I1392,#REF!,"&lt;="&amp;$R$2,#REF!,"&gt;="&amp;$S$2)/SUMIFS(#REF!,#REF!,$I1392,#REF!,"&lt;="&amp;$R$2,#REF!,"&gt;="&amp;$S$2),"-")</f>
        <v>-</v>
      </c>
      <c r="O1392" s="142"/>
      <c r="P1392" s="140"/>
    </row>
    <row r="1393" spans="1:16">
      <c r="A1393" s="138"/>
      <c r="B1393" s="142"/>
      <c r="C1393" s="172" t="s">
        <v>1974</v>
      </c>
      <c r="D1393" s="166" t="s">
        <v>26</v>
      </c>
      <c r="E1393" s="166" t="s">
        <v>1975</v>
      </c>
      <c r="F1393" s="195" t="s">
        <v>2665</v>
      </c>
      <c r="G1393" s="195" t="s">
        <v>2665</v>
      </c>
      <c r="H1393" s="195" t="s">
        <v>2665</v>
      </c>
      <c r="I1393" s="195" t="s">
        <v>2665</v>
      </c>
      <c r="J1393" s="168">
        <v>0.9</v>
      </c>
      <c r="K1393" s="169" t="str">
        <f>IFERROR(SUMIFS(#REF!,#REF!,$I1393,#REF!,$R$2)/SUMIFS(#REF!,#REF!,$I1393,#REF!,$R$2),"-")</f>
        <v>-</v>
      </c>
      <c r="L1393" s="169" t="str">
        <f>IFERROR(SUMIFS(#REF!,#REF!,$I1393,#REF!,$R$7)/SUMIFS(#REF!,#REF!,$I1393,#REF!,$R$7),"-")</f>
        <v>-</v>
      </c>
      <c r="M1393" s="170" t="str">
        <f>IFERROR(SUMIFS(#REF!,#REF!,$I1393,#REF!,$R$3)/SUMIFS(#REF!,#REF!,$I1393,#REF!,$R$3),"-")</f>
        <v>-</v>
      </c>
      <c r="N1393" s="170" t="str">
        <f>IFERROR(SUMIFS(#REF!,#REF!,$I1393,#REF!,"&lt;="&amp;$R$2,#REF!,"&gt;="&amp;$S$2)/SUMIFS(#REF!,#REF!,$I1393,#REF!,"&lt;="&amp;$R$2,#REF!,"&gt;="&amp;$S$2),"-")</f>
        <v>-</v>
      </c>
      <c r="O1393" s="142"/>
      <c r="P1393" s="140"/>
    </row>
    <row r="1394" spans="1:16">
      <c r="A1394" s="138"/>
      <c r="B1394" s="142"/>
      <c r="C1394" s="172" t="s">
        <v>1974</v>
      </c>
      <c r="D1394" s="166" t="s">
        <v>26</v>
      </c>
      <c r="E1394" s="166" t="s">
        <v>1975</v>
      </c>
      <c r="F1394" s="195" t="s">
        <v>2667</v>
      </c>
      <c r="G1394" s="195" t="s">
        <v>2667</v>
      </c>
      <c r="H1394" s="195" t="s">
        <v>2667</v>
      </c>
      <c r="I1394" s="195" t="s">
        <v>2667</v>
      </c>
      <c r="J1394" s="168">
        <v>0.9</v>
      </c>
      <c r="K1394" s="169" t="str">
        <f>IFERROR(SUMIFS(#REF!,#REF!,$I1394,#REF!,$R$2)/SUMIFS(#REF!,#REF!,$I1394,#REF!,$R$2),"-")</f>
        <v>-</v>
      </c>
      <c r="L1394" s="169" t="str">
        <f>IFERROR(SUMIFS(#REF!,#REF!,$I1394,#REF!,$R$7)/SUMIFS(#REF!,#REF!,$I1394,#REF!,$R$7),"-")</f>
        <v>-</v>
      </c>
      <c r="M1394" s="170" t="str">
        <f>IFERROR(SUMIFS(#REF!,#REF!,$I1394,#REF!,$R$3)/SUMIFS(#REF!,#REF!,$I1394,#REF!,$R$3),"-")</f>
        <v>-</v>
      </c>
      <c r="N1394" s="170" t="str">
        <f>IFERROR(SUMIFS(#REF!,#REF!,$I1394,#REF!,"&lt;="&amp;$R$2,#REF!,"&gt;="&amp;$S$2)/SUMIFS(#REF!,#REF!,$I1394,#REF!,"&lt;="&amp;$R$2,#REF!,"&gt;="&amp;$S$2),"-")</f>
        <v>-</v>
      </c>
      <c r="O1394" s="142"/>
      <c r="P1394" s="140"/>
    </row>
    <row r="1395" spans="1:16">
      <c r="A1395" s="138"/>
      <c r="B1395" s="142"/>
      <c r="C1395" s="172" t="s">
        <v>1974</v>
      </c>
      <c r="D1395" s="166" t="s">
        <v>26</v>
      </c>
      <c r="E1395" s="166" t="s">
        <v>1975</v>
      </c>
      <c r="F1395" s="195" t="s">
        <v>2669</v>
      </c>
      <c r="G1395" s="195" t="s">
        <v>2669</v>
      </c>
      <c r="H1395" s="195" t="s">
        <v>2669</v>
      </c>
      <c r="I1395" s="195" t="s">
        <v>2669</v>
      </c>
      <c r="J1395" s="168">
        <v>0.9</v>
      </c>
      <c r="K1395" s="169" t="str">
        <f>IFERROR(SUMIFS(#REF!,#REF!,$I1395,#REF!,$R$2)/SUMIFS(#REF!,#REF!,$I1395,#REF!,$R$2),"-")</f>
        <v>-</v>
      </c>
      <c r="L1395" s="169" t="str">
        <f>IFERROR(SUMIFS(#REF!,#REF!,$I1395,#REF!,$R$7)/SUMIFS(#REF!,#REF!,$I1395,#REF!,$R$7),"-")</f>
        <v>-</v>
      </c>
      <c r="M1395" s="170" t="str">
        <f>IFERROR(SUMIFS(#REF!,#REF!,$I1395,#REF!,$R$3)/SUMIFS(#REF!,#REF!,$I1395,#REF!,$R$3),"-")</f>
        <v>-</v>
      </c>
      <c r="N1395" s="170" t="str">
        <f>IFERROR(SUMIFS(#REF!,#REF!,$I1395,#REF!,"&lt;="&amp;$R$2,#REF!,"&gt;="&amp;$S$2)/SUMIFS(#REF!,#REF!,$I1395,#REF!,"&lt;="&amp;$R$2,#REF!,"&gt;="&amp;$S$2),"-")</f>
        <v>-</v>
      </c>
      <c r="O1395" s="142"/>
      <c r="P1395" s="140"/>
    </row>
    <row r="1396" spans="1:16">
      <c r="A1396" s="138"/>
      <c r="B1396" s="142"/>
      <c r="C1396" s="172" t="s">
        <v>1974</v>
      </c>
      <c r="D1396" s="166" t="s">
        <v>26</v>
      </c>
      <c r="E1396" s="166" t="s">
        <v>1975</v>
      </c>
      <c r="F1396" s="195" t="s">
        <v>2671</v>
      </c>
      <c r="G1396" s="195" t="s">
        <v>2671</v>
      </c>
      <c r="H1396" s="195" t="s">
        <v>2671</v>
      </c>
      <c r="I1396" s="195" t="s">
        <v>2671</v>
      </c>
      <c r="J1396" s="168">
        <v>0.9</v>
      </c>
      <c r="K1396" s="169" t="str">
        <f>IFERROR(SUMIFS(#REF!,#REF!,$I1396,#REF!,$R$2)/SUMIFS(#REF!,#REF!,$I1396,#REF!,$R$2),"-")</f>
        <v>-</v>
      </c>
      <c r="L1396" s="169" t="str">
        <f>IFERROR(SUMIFS(#REF!,#REF!,$I1396,#REF!,$R$7)/SUMIFS(#REF!,#REF!,$I1396,#REF!,$R$7),"-")</f>
        <v>-</v>
      </c>
      <c r="M1396" s="170" t="str">
        <f>IFERROR(SUMIFS(#REF!,#REF!,$I1396,#REF!,$R$3)/SUMIFS(#REF!,#REF!,$I1396,#REF!,$R$3),"-")</f>
        <v>-</v>
      </c>
      <c r="N1396" s="170" t="str">
        <f>IFERROR(SUMIFS(#REF!,#REF!,$I1396,#REF!,"&lt;="&amp;$R$2,#REF!,"&gt;="&amp;$S$2)/SUMIFS(#REF!,#REF!,$I1396,#REF!,"&lt;="&amp;$R$2,#REF!,"&gt;="&amp;$S$2),"-")</f>
        <v>-</v>
      </c>
      <c r="O1396" s="142"/>
      <c r="P1396" s="140"/>
    </row>
    <row r="1397" spans="1:16">
      <c r="A1397" s="138"/>
      <c r="B1397" s="142"/>
      <c r="C1397" s="172" t="s">
        <v>1974</v>
      </c>
      <c r="D1397" s="166" t="s">
        <v>26</v>
      </c>
      <c r="E1397" s="166" t="s">
        <v>1975</v>
      </c>
      <c r="F1397" s="195" t="s">
        <v>2673</v>
      </c>
      <c r="G1397" s="195" t="s">
        <v>2673</v>
      </c>
      <c r="H1397" s="195" t="s">
        <v>2673</v>
      </c>
      <c r="I1397" s="195" t="s">
        <v>2673</v>
      </c>
      <c r="J1397" s="168">
        <v>0.9</v>
      </c>
      <c r="K1397" s="169" t="str">
        <f>IFERROR(SUMIFS(#REF!,#REF!,$I1397,#REF!,$R$2)/SUMIFS(#REF!,#REF!,$I1397,#REF!,$R$2),"-")</f>
        <v>-</v>
      </c>
      <c r="L1397" s="169" t="str">
        <f>IFERROR(SUMIFS(#REF!,#REF!,$I1397,#REF!,$R$7)/SUMIFS(#REF!,#REF!,$I1397,#REF!,$R$7),"-")</f>
        <v>-</v>
      </c>
      <c r="M1397" s="170" t="str">
        <f>IFERROR(SUMIFS(#REF!,#REF!,$I1397,#REF!,$R$3)/SUMIFS(#REF!,#REF!,$I1397,#REF!,$R$3),"-")</f>
        <v>-</v>
      </c>
      <c r="N1397" s="170" t="str">
        <f>IFERROR(SUMIFS(#REF!,#REF!,$I1397,#REF!,"&lt;="&amp;$R$2,#REF!,"&gt;="&amp;$S$2)/SUMIFS(#REF!,#REF!,$I1397,#REF!,"&lt;="&amp;$R$2,#REF!,"&gt;="&amp;$S$2),"-")</f>
        <v>-</v>
      </c>
      <c r="O1397" s="142"/>
      <c r="P1397" s="140"/>
    </row>
    <row r="1398" spans="1:16">
      <c r="A1398" s="138"/>
      <c r="B1398" s="142"/>
      <c r="C1398" s="172" t="s">
        <v>1974</v>
      </c>
      <c r="D1398" s="166" t="s">
        <v>26</v>
      </c>
      <c r="E1398" s="166" t="s">
        <v>1975</v>
      </c>
      <c r="F1398" s="195" t="s">
        <v>2675</v>
      </c>
      <c r="G1398" s="195" t="s">
        <v>2675</v>
      </c>
      <c r="H1398" s="195" t="s">
        <v>2675</v>
      </c>
      <c r="I1398" s="195" t="s">
        <v>2675</v>
      </c>
      <c r="J1398" s="168">
        <v>0.9</v>
      </c>
      <c r="K1398" s="169" t="str">
        <f>IFERROR(SUMIFS(#REF!,#REF!,$I1398,#REF!,$R$2)/SUMIFS(#REF!,#REF!,$I1398,#REF!,$R$2),"-")</f>
        <v>-</v>
      </c>
      <c r="L1398" s="169" t="str">
        <f>IFERROR(SUMIFS(#REF!,#REF!,$I1398,#REF!,$R$7)/SUMIFS(#REF!,#REF!,$I1398,#REF!,$R$7),"-")</f>
        <v>-</v>
      </c>
      <c r="M1398" s="170" t="str">
        <f>IFERROR(SUMIFS(#REF!,#REF!,$I1398,#REF!,$R$3)/SUMIFS(#REF!,#REF!,$I1398,#REF!,$R$3),"-")</f>
        <v>-</v>
      </c>
      <c r="N1398" s="170" t="str">
        <f>IFERROR(SUMIFS(#REF!,#REF!,$I1398,#REF!,"&lt;="&amp;$R$2,#REF!,"&gt;="&amp;$S$2)/SUMIFS(#REF!,#REF!,$I1398,#REF!,"&lt;="&amp;$R$2,#REF!,"&gt;="&amp;$S$2),"-")</f>
        <v>-</v>
      </c>
      <c r="O1398" s="142"/>
      <c r="P1398" s="140"/>
    </row>
    <row r="1399" spans="1:16">
      <c r="A1399" s="138"/>
      <c r="B1399" s="142"/>
      <c r="C1399" s="172" t="s">
        <v>1974</v>
      </c>
      <c r="D1399" s="166" t="s">
        <v>26</v>
      </c>
      <c r="E1399" s="166" t="s">
        <v>1975</v>
      </c>
      <c r="F1399" s="195" t="s">
        <v>2677</v>
      </c>
      <c r="G1399" s="195" t="s">
        <v>2677</v>
      </c>
      <c r="H1399" s="195" t="s">
        <v>2677</v>
      </c>
      <c r="I1399" s="195" t="s">
        <v>2677</v>
      </c>
      <c r="J1399" s="168">
        <v>0.9</v>
      </c>
      <c r="K1399" s="169" t="str">
        <f>IFERROR(SUMIFS(#REF!,#REF!,$I1399,#REF!,$R$2)/SUMIFS(#REF!,#REF!,$I1399,#REF!,$R$2),"-")</f>
        <v>-</v>
      </c>
      <c r="L1399" s="169" t="str">
        <f>IFERROR(SUMIFS(#REF!,#REF!,$I1399,#REF!,$R$7)/SUMIFS(#REF!,#REF!,$I1399,#REF!,$R$7),"-")</f>
        <v>-</v>
      </c>
      <c r="M1399" s="170" t="str">
        <f>IFERROR(SUMIFS(#REF!,#REF!,$I1399,#REF!,$R$3)/SUMIFS(#REF!,#REF!,$I1399,#REF!,$R$3),"-")</f>
        <v>-</v>
      </c>
      <c r="N1399" s="170" t="str">
        <f>IFERROR(SUMIFS(#REF!,#REF!,$I1399,#REF!,"&lt;="&amp;$R$2,#REF!,"&gt;="&amp;$S$2)/SUMIFS(#REF!,#REF!,$I1399,#REF!,"&lt;="&amp;$R$2,#REF!,"&gt;="&amp;$S$2),"-")</f>
        <v>-</v>
      </c>
      <c r="O1399" s="142"/>
      <c r="P1399" s="140"/>
    </row>
    <row r="1400" spans="1:16">
      <c r="A1400" s="138"/>
      <c r="B1400" s="142"/>
      <c r="C1400" s="172" t="s">
        <v>1974</v>
      </c>
      <c r="D1400" s="166" t="s">
        <v>26</v>
      </c>
      <c r="E1400" s="166" t="s">
        <v>1975</v>
      </c>
      <c r="F1400" s="195" t="s">
        <v>2679</v>
      </c>
      <c r="G1400" s="195" t="s">
        <v>2679</v>
      </c>
      <c r="H1400" s="195" t="s">
        <v>2679</v>
      </c>
      <c r="I1400" s="195" t="s">
        <v>2679</v>
      </c>
      <c r="J1400" s="168">
        <v>0.9</v>
      </c>
      <c r="K1400" s="169" t="str">
        <f>IFERROR(SUMIFS(#REF!,#REF!,$I1400,#REF!,$R$2)/SUMIFS(#REF!,#REF!,$I1400,#REF!,$R$2),"-")</f>
        <v>-</v>
      </c>
      <c r="L1400" s="169" t="str">
        <f>IFERROR(SUMIFS(#REF!,#REF!,$I1400,#REF!,$R$7)/SUMIFS(#REF!,#REF!,$I1400,#REF!,$R$7),"-")</f>
        <v>-</v>
      </c>
      <c r="M1400" s="170" t="str">
        <f>IFERROR(SUMIFS(#REF!,#REF!,$I1400,#REF!,$R$3)/SUMIFS(#REF!,#REF!,$I1400,#REF!,$R$3),"-")</f>
        <v>-</v>
      </c>
      <c r="N1400" s="170" t="str">
        <f>IFERROR(SUMIFS(#REF!,#REF!,$I1400,#REF!,"&lt;="&amp;$R$2,#REF!,"&gt;="&amp;$S$2)/SUMIFS(#REF!,#REF!,$I1400,#REF!,"&lt;="&amp;$R$2,#REF!,"&gt;="&amp;$S$2),"-")</f>
        <v>-</v>
      </c>
      <c r="O1400" s="142"/>
      <c r="P1400" s="140"/>
    </row>
    <row r="1401" spans="1:16">
      <c r="A1401" s="138"/>
      <c r="B1401" s="142"/>
      <c r="C1401" s="172" t="s">
        <v>1974</v>
      </c>
      <c r="D1401" s="166" t="s">
        <v>26</v>
      </c>
      <c r="E1401" s="166" t="s">
        <v>1975</v>
      </c>
      <c r="F1401" s="195" t="s">
        <v>2681</v>
      </c>
      <c r="G1401" s="195" t="s">
        <v>2681</v>
      </c>
      <c r="H1401" s="195" t="s">
        <v>2681</v>
      </c>
      <c r="I1401" s="195" t="s">
        <v>2681</v>
      </c>
      <c r="J1401" s="168">
        <v>0.9</v>
      </c>
      <c r="K1401" s="169" t="str">
        <f>IFERROR(SUMIFS(#REF!,#REF!,$I1401,#REF!,$R$2)/SUMIFS(#REF!,#REF!,$I1401,#REF!,$R$2),"-")</f>
        <v>-</v>
      </c>
      <c r="L1401" s="169" t="str">
        <f>IFERROR(SUMIFS(#REF!,#REF!,$I1401,#REF!,$R$7)/SUMIFS(#REF!,#REF!,$I1401,#REF!,$R$7),"-")</f>
        <v>-</v>
      </c>
      <c r="M1401" s="170" t="str">
        <f>IFERROR(SUMIFS(#REF!,#REF!,$I1401,#REF!,$R$3)/SUMIFS(#REF!,#REF!,$I1401,#REF!,$R$3),"-")</f>
        <v>-</v>
      </c>
      <c r="N1401" s="170" t="str">
        <f>IFERROR(SUMIFS(#REF!,#REF!,$I1401,#REF!,"&lt;="&amp;$R$2,#REF!,"&gt;="&amp;$S$2)/SUMIFS(#REF!,#REF!,$I1401,#REF!,"&lt;="&amp;$R$2,#REF!,"&gt;="&amp;$S$2),"-")</f>
        <v>-</v>
      </c>
      <c r="O1401" s="142"/>
      <c r="P1401" s="140"/>
    </row>
    <row r="1402" spans="1:16">
      <c r="A1402" s="138"/>
      <c r="B1402" s="142"/>
      <c r="C1402" s="172" t="s">
        <v>1974</v>
      </c>
      <c r="D1402" s="166" t="s">
        <v>26</v>
      </c>
      <c r="E1402" s="166" t="s">
        <v>1975</v>
      </c>
      <c r="F1402" s="195" t="s">
        <v>2683</v>
      </c>
      <c r="G1402" s="195" t="s">
        <v>2683</v>
      </c>
      <c r="H1402" s="195" t="s">
        <v>2683</v>
      </c>
      <c r="I1402" s="195" t="s">
        <v>2683</v>
      </c>
      <c r="J1402" s="168">
        <v>0.9</v>
      </c>
      <c r="K1402" s="169" t="str">
        <f>IFERROR(SUMIFS(#REF!,#REF!,$I1402,#REF!,$R$2)/SUMIFS(#REF!,#REF!,$I1402,#REF!,$R$2),"-")</f>
        <v>-</v>
      </c>
      <c r="L1402" s="169" t="str">
        <f>IFERROR(SUMIFS(#REF!,#REF!,$I1402,#REF!,$R$7)/SUMIFS(#REF!,#REF!,$I1402,#REF!,$R$7),"-")</f>
        <v>-</v>
      </c>
      <c r="M1402" s="170" t="str">
        <f>IFERROR(SUMIFS(#REF!,#REF!,$I1402,#REF!,$R$3)/SUMIFS(#REF!,#REF!,$I1402,#REF!,$R$3),"-")</f>
        <v>-</v>
      </c>
      <c r="N1402" s="170" t="str">
        <f>IFERROR(SUMIFS(#REF!,#REF!,$I1402,#REF!,"&lt;="&amp;$R$2,#REF!,"&gt;="&amp;$S$2)/SUMIFS(#REF!,#REF!,$I1402,#REF!,"&lt;="&amp;$R$2,#REF!,"&gt;="&amp;$S$2),"-")</f>
        <v>-</v>
      </c>
      <c r="O1402" s="142"/>
      <c r="P1402" s="140"/>
    </row>
    <row r="1403" spans="1:16">
      <c r="A1403" s="138"/>
      <c r="B1403" s="142"/>
      <c r="C1403" s="172" t="s">
        <v>1974</v>
      </c>
      <c r="D1403" s="166" t="s">
        <v>26</v>
      </c>
      <c r="E1403" s="166" t="s">
        <v>1975</v>
      </c>
      <c r="F1403" s="195" t="s">
        <v>2685</v>
      </c>
      <c r="G1403" s="195" t="s">
        <v>2685</v>
      </c>
      <c r="H1403" s="195" t="s">
        <v>2685</v>
      </c>
      <c r="I1403" s="195" t="s">
        <v>2685</v>
      </c>
      <c r="J1403" s="168">
        <v>0.9</v>
      </c>
      <c r="K1403" s="169" t="str">
        <f>IFERROR(SUMIFS(#REF!,#REF!,$I1403,#REF!,$R$2)/SUMIFS(#REF!,#REF!,$I1403,#REF!,$R$2),"-")</f>
        <v>-</v>
      </c>
      <c r="L1403" s="169" t="str">
        <f>IFERROR(SUMIFS(#REF!,#REF!,$I1403,#REF!,$R$7)/SUMIFS(#REF!,#REF!,$I1403,#REF!,$R$7),"-")</f>
        <v>-</v>
      </c>
      <c r="M1403" s="170" t="str">
        <f>IFERROR(SUMIFS(#REF!,#REF!,$I1403,#REF!,$R$3)/SUMIFS(#REF!,#REF!,$I1403,#REF!,$R$3),"-")</f>
        <v>-</v>
      </c>
      <c r="N1403" s="170" t="str">
        <f>IFERROR(SUMIFS(#REF!,#REF!,$I1403,#REF!,"&lt;="&amp;$R$2,#REF!,"&gt;="&amp;$S$2)/SUMIFS(#REF!,#REF!,$I1403,#REF!,"&lt;="&amp;$R$2,#REF!,"&gt;="&amp;$S$2),"-")</f>
        <v>-</v>
      </c>
      <c r="O1403" s="142"/>
      <c r="P1403" s="140"/>
    </row>
    <row r="1404" spans="1:16">
      <c r="A1404" s="138"/>
      <c r="B1404" s="142"/>
      <c r="C1404" s="172" t="s">
        <v>1974</v>
      </c>
      <c r="D1404" s="166" t="s">
        <v>26</v>
      </c>
      <c r="E1404" s="166" t="s">
        <v>1975</v>
      </c>
      <c r="F1404" s="195" t="s">
        <v>2687</v>
      </c>
      <c r="G1404" s="195" t="s">
        <v>2687</v>
      </c>
      <c r="H1404" s="195" t="s">
        <v>2687</v>
      </c>
      <c r="I1404" s="195" t="s">
        <v>2687</v>
      </c>
      <c r="J1404" s="168">
        <v>0.9</v>
      </c>
      <c r="K1404" s="169" t="str">
        <f>IFERROR(SUMIFS(#REF!,#REF!,$I1404,#REF!,$R$2)/SUMIFS(#REF!,#REF!,$I1404,#REF!,$R$2),"-")</f>
        <v>-</v>
      </c>
      <c r="L1404" s="169" t="str">
        <f>IFERROR(SUMIFS(#REF!,#REF!,$I1404,#REF!,$R$7)/SUMIFS(#REF!,#REF!,$I1404,#REF!,$R$7),"-")</f>
        <v>-</v>
      </c>
      <c r="M1404" s="170" t="str">
        <f>IFERROR(SUMIFS(#REF!,#REF!,$I1404,#REF!,$R$3)/SUMIFS(#REF!,#REF!,$I1404,#REF!,$R$3),"-")</f>
        <v>-</v>
      </c>
      <c r="N1404" s="170" t="str">
        <f>IFERROR(SUMIFS(#REF!,#REF!,$I1404,#REF!,"&lt;="&amp;$R$2,#REF!,"&gt;="&amp;$S$2)/SUMIFS(#REF!,#REF!,$I1404,#REF!,"&lt;="&amp;$R$2,#REF!,"&gt;="&amp;$S$2),"-")</f>
        <v>-</v>
      </c>
      <c r="O1404" s="142"/>
      <c r="P1404" s="140"/>
    </row>
    <row r="1405" spans="1:16">
      <c r="A1405" s="138"/>
      <c r="B1405" s="142"/>
      <c r="C1405" s="172" t="s">
        <v>1974</v>
      </c>
      <c r="D1405" s="166" t="s">
        <v>26</v>
      </c>
      <c r="E1405" s="166" t="s">
        <v>1975</v>
      </c>
      <c r="F1405" s="195" t="s">
        <v>2689</v>
      </c>
      <c r="G1405" s="195" t="s">
        <v>2689</v>
      </c>
      <c r="H1405" s="195" t="s">
        <v>2689</v>
      </c>
      <c r="I1405" s="195" t="s">
        <v>2689</v>
      </c>
      <c r="J1405" s="168">
        <v>0.9</v>
      </c>
      <c r="K1405" s="169" t="str">
        <f>IFERROR(SUMIFS(#REF!,#REF!,$I1405,#REF!,$R$2)/SUMIFS(#REF!,#REF!,$I1405,#REF!,$R$2),"-")</f>
        <v>-</v>
      </c>
      <c r="L1405" s="169" t="str">
        <f>IFERROR(SUMIFS(#REF!,#REF!,$I1405,#REF!,$R$7)/SUMIFS(#REF!,#REF!,$I1405,#REF!,$R$7),"-")</f>
        <v>-</v>
      </c>
      <c r="M1405" s="170" t="str">
        <f>IFERROR(SUMIFS(#REF!,#REF!,$I1405,#REF!,$R$3)/SUMIFS(#REF!,#REF!,$I1405,#REF!,$R$3),"-")</f>
        <v>-</v>
      </c>
      <c r="N1405" s="170" t="str">
        <f>IFERROR(SUMIFS(#REF!,#REF!,$I1405,#REF!,"&lt;="&amp;$R$2,#REF!,"&gt;="&amp;$S$2)/SUMIFS(#REF!,#REF!,$I1405,#REF!,"&lt;="&amp;$R$2,#REF!,"&gt;="&amp;$S$2),"-")</f>
        <v>-</v>
      </c>
      <c r="O1405" s="142"/>
      <c r="P1405" s="140"/>
    </row>
    <row r="1406" spans="1:16">
      <c r="A1406" s="138"/>
      <c r="B1406" s="142"/>
      <c r="C1406" s="172" t="s">
        <v>1974</v>
      </c>
      <c r="D1406" s="166" t="s">
        <v>26</v>
      </c>
      <c r="E1406" s="166" t="s">
        <v>1975</v>
      </c>
      <c r="F1406" s="195" t="s">
        <v>2691</v>
      </c>
      <c r="G1406" s="195" t="s">
        <v>2691</v>
      </c>
      <c r="H1406" s="195" t="s">
        <v>2691</v>
      </c>
      <c r="I1406" s="195" t="s">
        <v>2691</v>
      </c>
      <c r="J1406" s="168">
        <v>0.9</v>
      </c>
      <c r="K1406" s="169" t="str">
        <f>IFERROR(SUMIFS(#REF!,#REF!,$I1406,#REF!,$R$2)/SUMIFS(#REF!,#REF!,$I1406,#REF!,$R$2),"-")</f>
        <v>-</v>
      </c>
      <c r="L1406" s="169" t="str">
        <f>IFERROR(SUMIFS(#REF!,#REF!,$I1406,#REF!,$R$7)/SUMIFS(#REF!,#REF!,$I1406,#REF!,$R$7),"-")</f>
        <v>-</v>
      </c>
      <c r="M1406" s="170" t="str">
        <f>IFERROR(SUMIFS(#REF!,#REF!,$I1406,#REF!,$R$3)/SUMIFS(#REF!,#REF!,$I1406,#REF!,$R$3),"-")</f>
        <v>-</v>
      </c>
      <c r="N1406" s="170" t="str">
        <f>IFERROR(SUMIFS(#REF!,#REF!,$I1406,#REF!,"&lt;="&amp;$R$2,#REF!,"&gt;="&amp;$S$2)/SUMIFS(#REF!,#REF!,$I1406,#REF!,"&lt;="&amp;$R$2,#REF!,"&gt;="&amp;$S$2),"-")</f>
        <v>-</v>
      </c>
      <c r="O1406" s="142"/>
      <c r="P1406" s="140"/>
    </row>
    <row r="1407" spans="1:16">
      <c r="A1407" s="138"/>
      <c r="B1407" s="142"/>
      <c r="C1407" s="172" t="s">
        <v>1974</v>
      </c>
      <c r="D1407" s="166" t="s">
        <v>26</v>
      </c>
      <c r="E1407" s="166" t="s">
        <v>1975</v>
      </c>
      <c r="F1407" s="195" t="s">
        <v>2693</v>
      </c>
      <c r="G1407" s="195" t="s">
        <v>2693</v>
      </c>
      <c r="H1407" s="195" t="s">
        <v>2693</v>
      </c>
      <c r="I1407" s="195" t="s">
        <v>2693</v>
      </c>
      <c r="J1407" s="168">
        <v>0.9</v>
      </c>
      <c r="K1407" s="169" t="str">
        <f>IFERROR(SUMIFS(#REF!,#REF!,$I1407,#REF!,$R$2)/SUMIFS(#REF!,#REF!,$I1407,#REF!,$R$2),"-")</f>
        <v>-</v>
      </c>
      <c r="L1407" s="169" t="str">
        <f>IFERROR(SUMIFS(#REF!,#REF!,$I1407,#REF!,$R$7)/SUMIFS(#REF!,#REF!,$I1407,#REF!,$R$7),"-")</f>
        <v>-</v>
      </c>
      <c r="M1407" s="170" t="str">
        <f>IFERROR(SUMIFS(#REF!,#REF!,$I1407,#REF!,$R$3)/SUMIFS(#REF!,#REF!,$I1407,#REF!,$R$3),"-")</f>
        <v>-</v>
      </c>
      <c r="N1407" s="170" t="str">
        <f>IFERROR(SUMIFS(#REF!,#REF!,$I1407,#REF!,"&lt;="&amp;$R$2,#REF!,"&gt;="&amp;$S$2)/SUMIFS(#REF!,#REF!,$I1407,#REF!,"&lt;="&amp;$R$2,#REF!,"&gt;="&amp;$S$2),"-")</f>
        <v>-</v>
      </c>
      <c r="O1407" s="142"/>
      <c r="P1407" s="140"/>
    </row>
    <row r="1408" spans="1:16">
      <c r="A1408" s="138"/>
      <c r="B1408" s="142"/>
      <c r="C1408" s="172" t="s">
        <v>1974</v>
      </c>
      <c r="D1408" s="166" t="s">
        <v>237</v>
      </c>
      <c r="E1408" s="166" t="s">
        <v>1975</v>
      </c>
      <c r="F1408" s="195" t="s">
        <v>2695</v>
      </c>
      <c r="G1408" s="195" t="s">
        <v>2695</v>
      </c>
      <c r="H1408" s="195" t="s">
        <v>2695</v>
      </c>
      <c r="I1408" s="195" t="s">
        <v>2695</v>
      </c>
      <c r="J1408" s="168">
        <v>0.9</v>
      </c>
      <c r="K1408" s="169" t="str">
        <f>IFERROR(SUMIFS(#REF!,#REF!,$I1408,#REF!,$R$2)/SUMIFS(#REF!,#REF!,$I1408,#REF!,$R$2),"-")</f>
        <v>-</v>
      </c>
      <c r="L1408" s="169" t="str">
        <f>IFERROR(SUMIFS(#REF!,#REF!,$I1408,#REF!,$R$7)/SUMIFS(#REF!,#REF!,$I1408,#REF!,$R$7),"-")</f>
        <v>-</v>
      </c>
      <c r="M1408" s="170" t="str">
        <f>IFERROR(SUMIFS(#REF!,#REF!,$I1408,#REF!,$R$3)/SUMIFS(#REF!,#REF!,$I1408,#REF!,$R$3),"-")</f>
        <v>-</v>
      </c>
      <c r="N1408" s="170" t="str">
        <f>IFERROR(SUMIFS(#REF!,#REF!,$I1408,#REF!,"&lt;="&amp;$R$2,#REF!,"&gt;="&amp;$S$2)/SUMIFS(#REF!,#REF!,$I1408,#REF!,"&lt;="&amp;$R$2,#REF!,"&gt;="&amp;$S$2),"-")</f>
        <v>-</v>
      </c>
      <c r="O1408" s="142"/>
      <c r="P1408" s="140"/>
    </row>
    <row r="1409" spans="1:16">
      <c r="A1409" s="138"/>
      <c r="B1409" s="142"/>
      <c r="C1409" s="172" t="s">
        <v>1974</v>
      </c>
      <c r="D1409" s="166" t="s">
        <v>26</v>
      </c>
      <c r="E1409" s="166" t="s">
        <v>1975</v>
      </c>
      <c r="F1409" s="195" t="s">
        <v>2697</v>
      </c>
      <c r="G1409" s="195" t="s">
        <v>2697</v>
      </c>
      <c r="H1409" s="195" t="s">
        <v>2697</v>
      </c>
      <c r="I1409" s="195" t="s">
        <v>2697</v>
      </c>
      <c r="J1409" s="168">
        <v>0.9</v>
      </c>
      <c r="K1409" s="169" t="str">
        <f>IFERROR(SUMIFS(#REF!,#REF!,$I1409,#REF!,$R$2)/SUMIFS(#REF!,#REF!,$I1409,#REF!,$R$2),"-")</f>
        <v>-</v>
      </c>
      <c r="L1409" s="169" t="str">
        <f>IFERROR(SUMIFS(#REF!,#REF!,$I1409,#REF!,$R$7)/SUMIFS(#REF!,#REF!,$I1409,#REF!,$R$7),"-")</f>
        <v>-</v>
      </c>
      <c r="M1409" s="170" t="str">
        <f>IFERROR(SUMIFS(#REF!,#REF!,$I1409,#REF!,$R$3)/SUMIFS(#REF!,#REF!,$I1409,#REF!,$R$3),"-")</f>
        <v>-</v>
      </c>
      <c r="N1409" s="170" t="str">
        <f>IFERROR(SUMIFS(#REF!,#REF!,$I1409,#REF!,"&lt;="&amp;$R$2,#REF!,"&gt;="&amp;$S$2)/SUMIFS(#REF!,#REF!,$I1409,#REF!,"&lt;="&amp;$R$2,#REF!,"&gt;="&amp;$S$2),"-")</f>
        <v>-</v>
      </c>
      <c r="O1409" s="142"/>
      <c r="P1409" s="140"/>
    </row>
    <row r="1410" spans="1:16">
      <c r="A1410" s="138"/>
      <c r="B1410" s="142"/>
      <c r="C1410" s="172" t="s">
        <v>1974</v>
      </c>
      <c r="D1410" s="166" t="s">
        <v>26</v>
      </c>
      <c r="E1410" s="166" t="s">
        <v>1975</v>
      </c>
      <c r="F1410" s="195" t="s">
        <v>2699</v>
      </c>
      <c r="G1410" s="195" t="s">
        <v>2699</v>
      </c>
      <c r="H1410" s="195" t="s">
        <v>2699</v>
      </c>
      <c r="I1410" s="195" t="s">
        <v>2699</v>
      </c>
      <c r="J1410" s="168">
        <v>0.9</v>
      </c>
      <c r="K1410" s="169" t="str">
        <f>IFERROR(SUMIFS(#REF!,#REF!,$I1410,#REF!,$R$2)/SUMIFS(#REF!,#REF!,$I1410,#REF!,$R$2),"-")</f>
        <v>-</v>
      </c>
      <c r="L1410" s="169" t="str">
        <f>IFERROR(SUMIFS(#REF!,#REF!,$I1410,#REF!,$R$7)/SUMIFS(#REF!,#REF!,$I1410,#REF!,$R$7),"-")</f>
        <v>-</v>
      </c>
      <c r="M1410" s="170" t="str">
        <f>IFERROR(SUMIFS(#REF!,#REF!,$I1410,#REF!,$R$3)/SUMIFS(#REF!,#REF!,$I1410,#REF!,$R$3),"-")</f>
        <v>-</v>
      </c>
      <c r="N1410" s="170" t="str">
        <f>IFERROR(SUMIFS(#REF!,#REF!,$I1410,#REF!,"&lt;="&amp;$R$2,#REF!,"&gt;="&amp;$S$2)/SUMIFS(#REF!,#REF!,$I1410,#REF!,"&lt;="&amp;$R$2,#REF!,"&gt;="&amp;$S$2),"-")</f>
        <v>-</v>
      </c>
      <c r="O1410" s="142"/>
      <c r="P1410" s="140"/>
    </row>
    <row r="1411" spans="1:16">
      <c r="A1411" s="138"/>
      <c r="B1411" s="142"/>
      <c r="C1411" s="172" t="s">
        <v>1974</v>
      </c>
      <c r="D1411" s="166" t="s">
        <v>26</v>
      </c>
      <c r="E1411" s="166" t="s">
        <v>1975</v>
      </c>
      <c r="F1411" s="195" t="s">
        <v>2701</v>
      </c>
      <c r="G1411" s="195" t="s">
        <v>2701</v>
      </c>
      <c r="H1411" s="195" t="s">
        <v>2701</v>
      </c>
      <c r="I1411" s="195" t="s">
        <v>2701</v>
      </c>
      <c r="J1411" s="168">
        <v>0.9</v>
      </c>
      <c r="K1411" s="169" t="str">
        <f>IFERROR(SUMIFS(#REF!,#REF!,$I1411,#REF!,$R$2)/SUMIFS(#REF!,#REF!,$I1411,#REF!,$R$2),"-")</f>
        <v>-</v>
      </c>
      <c r="L1411" s="169" t="str">
        <f>IFERROR(SUMIFS(#REF!,#REF!,$I1411,#REF!,$R$7)/SUMIFS(#REF!,#REF!,$I1411,#REF!,$R$7),"-")</f>
        <v>-</v>
      </c>
      <c r="M1411" s="170" t="str">
        <f>IFERROR(SUMIFS(#REF!,#REF!,$I1411,#REF!,$R$3)/SUMIFS(#REF!,#REF!,$I1411,#REF!,$R$3),"-")</f>
        <v>-</v>
      </c>
      <c r="N1411" s="170" t="str">
        <f>IFERROR(SUMIFS(#REF!,#REF!,$I1411,#REF!,"&lt;="&amp;$R$2,#REF!,"&gt;="&amp;$S$2)/SUMIFS(#REF!,#REF!,$I1411,#REF!,"&lt;="&amp;$R$2,#REF!,"&gt;="&amp;$S$2),"-")</f>
        <v>-</v>
      </c>
      <c r="O1411" s="142"/>
      <c r="P1411" s="140"/>
    </row>
    <row r="1412" spans="1:16">
      <c r="A1412" s="138"/>
      <c r="B1412" s="142"/>
      <c r="C1412" s="172" t="s">
        <v>1974</v>
      </c>
      <c r="D1412" s="166" t="s">
        <v>26</v>
      </c>
      <c r="E1412" s="166" t="s">
        <v>1975</v>
      </c>
      <c r="F1412" s="195" t="s">
        <v>2703</v>
      </c>
      <c r="G1412" s="195" t="s">
        <v>2703</v>
      </c>
      <c r="H1412" s="195" t="s">
        <v>2703</v>
      </c>
      <c r="I1412" s="195" t="s">
        <v>2703</v>
      </c>
      <c r="J1412" s="168">
        <v>0.9</v>
      </c>
      <c r="K1412" s="169" t="str">
        <f>IFERROR(SUMIFS(#REF!,#REF!,$I1412,#REF!,$R$2)/SUMIFS(#REF!,#REF!,$I1412,#REF!,$R$2),"-")</f>
        <v>-</v>
      </c>
      <c r="L1412" s="169" t="str">
        <f>IFERROR(SUMIFS(#REF!,#REF!,$I1412,#REF!,$R$7)/SUMIFS(#REF!,#REF!,$I1412,#REF!,$R$7),"-")</f>
        <v>-</v>
      </c>
      <c r="M1412" s="170" t="str">
        <f>IFERROR(SUMIFS(#REF!,#REF!,$I1412,#REF!,$R$3)/SUMIFS(#REF!,#REF!,$I1412,#REF!,$R$3),"-")</f>
        <v>-</v>
      </c>
      <c r="N1412" s="170" t="str">
        <f>IFERROR(SUMIFS(#REF!,#REF!,$I1412,#REF!,"&lt;="&amp;$R$2,#REF!,"&gt;="&amp;$S$2)/SUMIFS(#REF!,#REF!,$I1412,#REF!,"&lt;="&amp;$R$2,#REF!,"&gt;="&amp;$S$2),"-")</f>
        <v>-</v>
      </c>
      <c r="O1412" s="142"/>
      <c r="P1412" s="140"/>
    </row>
    <row r="1413" spans="1:16">
      <c r="A1413" s="138"/>
      <c r="B1413" s="142"/>
      <c r="C1413" s="172" t="s">
        <v>1974</v>
      </c>
      <c r="D1413" s="166" t="s">
        <v>26</v>
      </c>
      <c r="E1413" s="166" t="s">
        <v>1975</v>
      </c>
      <c r="F1413" s="195" t="s">
        <v>2705</v>
      </c>
      <c r="G1413" s="195" t="s">
        <v>2705</v>
      </c>
      <c r="H1413" s="195" t="s">
        <v>2705</v>
      </c>
      <c r="I1413" s="195" t="s">
        <v>2705</v>
      </c>
      <c r="J1413" s="168">
        <v>0.9</v>
      </c>
      <c r="K1413" s="169" t="str">
        <f>IFERROR(SUMIFS(#REF!,#REF!,$I1413,#REF!,$R$2)/SUMIFS(#REF!,#REF!,$I1413,#REF!,$R$2),"-")</f>
        <v>-</v>
      </c>
      <c r="L1413" s="169" t="str">
        <f>IFERROR(SUMIFS(#REF!,#REF!,$I1413,#REF!,$R$7)/SUMIFS(#REF!,#REF!,$I1413,#REF!,$R$7),"-")</f>
        <v>-</v>
      </c>
      <c r="M1413" s="170" t="str">
        <f>IFERROR(SUMIFS(#REF!,#REF!,$I1413,#REF!,$R$3)/SUMIFS(#REF!,#REF!,$I1413,#REF!,$R$3),"-")</f>
        <v>-</v>
      </c>
      <c r="N1413" s="170" t="str">
        <f>IFERROR(SUMIFS(#REF!,#REF!,$I1413,#REF!,"&lt;="&amp;$R$2,#REF!,"&gt;="&amp;$S$2)/SUMIFS(#REF!,#REF!,$I1413,#REF!,"&lt;="&amp;$R$2,#REF!,"&gt;="&amp;$S$2),"-")</f>
        <v>-</v>
      </c>
      <c r="O1413" s="142"/>
      <c r="P1413" s="140"/>
    </row>
    <row r="1414" spans="1:16">
      <c r="A1414" s="138"/>
      <c r="B1414" s="142"/>
      <c r="C1414" s="172" t="s">
        <v>1974</v>
      </c>
      <c r="D1414" s="166" t="s">
        <v>1665</v>
      </c>
      <c r="E1414" s="166" t="s">
        <v>1975</v>
      </c>
      <c r="F1414" s="195" t="s">
        <v>2706</v>
      </c>
      <c r="G1414" s="195" t="s">
        <v>2706</v>
      </c>
      <c r="H1414" s="195" t="s">
        <v>2706</v>
      </c>
      <c r="I1414" s="195" t="s">
        <v>2706</v>
      </c>
      <c r="J1414" s="168">
        <v>0.9</v>
      </c>
      <c r="K1414" s="169" t="str">
        <f>IFERROR(SUMIFS(#REF!,#REF!,$I1414,#REF!,$R$2)/SUMIFS(#REF!,#REF!,$I1414,#REF!,$R$2),"-")</f>
        <v>-</v>
      </c>
      <c r="L1414" s="169" t="str">
        <f>IFERROR(SUMIFS(#REF!,#REF!,$I1414,#REF!,$R$7)/SUMIFS(#REF!,#REF!,$I1414,#REF!,$R$7),"-")</f>
        <v>-</v>
      </c>
      <c r="M1414" s="170" t="str">
        <f>IFERROR(SUMIFS(#REF!,#REF!,$I1414,#REF!,$R$3)/SUMIFS(#REF!,#REF!,$I1414,#REF!,$R$3),"-")</f>
        <v>-</v>
      </c>
      <c r="N1414" s="170" t="str">
        <f>IFERROR(SUMIFS(#REF!,#REF!,$I1414,#REF!,"&lt;="&amp;$R$2,#REF!,"&gt;="&amp;$S$2)/SUMIFS(#REF!,#REF!,$I1414,#REF!,"&lt;="&amp;$R$2,#REF!,"&gt;="&amp;$S$2),"-")</f>
        <v>-</v>
      </c>
      <c r="O1414" s="142"/>
      <c r="P1414" s="140"/>
    </row>
    <row r="1415" spans="1:16">
      <c r="A1415" s="138"/>
      <c r="B1415" s="142"/>
      <c r="C1415" s="172" t="s">
        <v>1974</v>
      </c>
      <c r="D1415" s="166" t="s">
        <v>1665</v>
      </c>
      <c r="E1415" s="166" t="s">
        <v>1975</v>
      </c>
      <c r="F1415" s="195" t="s">
        <v>2707</v>
      </c>
      <c r="G1415" s="195" t="s">
        <v>2707</v>
      </c>
      <c r="H1415" s="195" t="s">
        <v>2707</v>
      </c>
      <c r="I1415" s="195" t="s">
        <v>2707</v>
      </c>
      <c r="J1415" s="168">
        <v>0.9</v>
      </c>
      <c r="K1415" s="169" t="str">
        <f>IFERROR(SUMIFS(#REF!,#REF!,$I1415,#REF!,$R$2)/SUMIFS(#REF!,#REF!,$I1415,#REF!,$R$2),"-")</f>
        <v>-</v>
      </c>
      <c r="L1415" s="169" t="str">
        <f>IFERROR(SUMIFS(#REF!,#REF!,$I1415,#REF!,$R$7)/SUMIFS(#REF!,#REF!,$I1415,#REF!,$R$7),"-")</f>
        <v>-</v>
      </c>
      <c r="M1415" s="170" t="str">
        <f>IFERROR(SUMIFS(#REF!,#REF!,$I1415,#REF!,$R$3)/SUMIFS(#REF!,#REF!,$I1415,#REF!,$R$3),"-")</f>
        <v>-</v>
      </c>
      <c r="N1415" s="170" t="str">
        <f>IFERROR(SUMIFS(#REF!,#REF!,$I1415,#REF!,"&lt;="&amp;$R$2,#REF!,"&gt;="&amp;$S$2)/SUMIFS(#REF!,#REF!,$I1415,#REF!,"&lt;="&amp;$R$2,#REF!,"&gt;="&amp;$S$2),"-")</f>
        <v>-</v>
      </c>
      <c r="O1415" s="142"/>
      <c r="P1415" s="140"/>
    </row>
    <row r="1416" spans="1:16">
      <c r="A1416" s="138"/>
      <c r="B1416" s="142"/>
      <c r="C1416" s="172" t="s">
        <v>2708</v>
      </c>
      <c r="D1416" s="166" t="s">
        <v>237</v>
      </c>
      <c r="E1416" s="166" t="s">
        <v>2709</v>
      </c>
      <c r="F1416" s="199" t="s">
        <v>2711</v>
      </c>
      <c r="G1416" s="199" t="s">
        <v>2711</v>
      </c>
      <c r="H1416" s="199" t="s">
        <v>2711</v>
      </c>
      <c r="I1416" s="199" t="s">
        <v>2711</v>
      </c>
      <c r="J1416" s="168">
        <v>0.9</v>
      </c>
      <c r="K1416" s="169" t="str">
        <f>IFERROR(SUMIFS(#REF!,#REF!,$I1416,#REF!,$R$2)/SUMIFS(#REF!,#REF!,$I1416,#REF!,$R$2),"-")</f>
        <v>-</v>
      </c>
      <c r="L1416" s="169" t="str">
        <f>IFERROR(SUMIFS(#REF!,#REF!,$I1416,#REF!,$R$7)/SUMIFS(#REF!,#REF!,$I1416,#REF!,$R$7),"-")</f>
        <v>-</v>
      </c>
      <c r="M1416" s="170" t="str">
        <f>IFERROR(SUMIFS(#REF!,#REF!,$I1416,#REF!,$R$3)/SUMIFS(#REF!,#REF!,$I1416,#REF!,$R$3),"-")</f>
        <v>-</v>
      </c>
      <c r="N1416" s="170" t="str">
        <f>IFERROR(SUMIFS(#REF!,#REF!,$I1416,#REF!,"&lt;="&amp;$R$2,#REF!,"&gt;="&amp;$S$2)/SUMIFS(#REF!,#REF!,$I1416,#REF!,"&lt;="&amp;$R$2,#REF!,"&gt;="&amp;$S$2),"-")</f>
        <v>-</v>
      </c>
      <c r="O1416" s="142"/>
      <c r="P1416" s="140"/>
    </row>
    <row r="1417" spans="1:16">
      <c r="A1417" s="138"/>
      <c r="B1417" s="142"/>
      <c r="C1417" s="172" t="s">
        <v>2708</v>
      </c>
      <c r="D1417" s="166" t="s">
        <v>237</v>
      </c>
      <c r="E1417" s="166" t="s">
        <v>2709</v>
      </c>
      <c r="F1417" s="200" t="s">
        <v>2713</v>
      </c>
      <c r="G1417" s="200" t="s">
        <v>2713</v>
      </c>
      <c r="H1417" s="200" t="s">
        <v>2713</v>
      </c>
      <c r="I1417" s="200" t="s">
        <v>2713</v>
      </c>
      <c r="J1417" s="168">
        <v>0.9</v>
      </c>
      <c r="K1417" s="169" t="str">
        <f>IFERROR(SUMIFS(#REF!,#REF!,$I1417,#REF!,$R$2)/SUMIFS(#REF!,#REF!,$I1417,#REF!,$R$2),"-")</f>
        <v>-</v>
      </c>
      <c r="L1417" s="169" t="str">
        <f>IFERROR(SUMIFS(#REF!,#REF!,$I1417,#REF!,$R$7)/SUMIFS(#REF!,#REF!,$I1417,#REF!,$R$7),"-")</f>
        <v>-</v>
      </c>
      <c r="M1417" s="170" t="str">
        <f>IFERROR(SUMIFS(#REF!,#REF!,$I1417,#REF!,$R$3)/SUMIFS(#REF!,#REF!,$I1417,#REF!,$R$3),"-")</f>
        <v>-</v>
      </c>
      <c r="N1417" s="170" t="str">
        <f>IFERROR(SUMIFS(#REF!,#REF!,$I1417,#REF!,"&lt;="&amp;$R$2,#REF!,"&gt;="&amp;$S$2)/SUMIFS(#REF!,#REF!,$I1417,#REF!,"&lt;="&amp;$R$2,#REF!,"&gt;="&amp;$S$2),"-")</f>
        <v>-</v>
      </c>
      <c r="O1417" s="142"/>
      <c r="P1417" s="140"/>
    </row>
    <row r="1418" spans="1:16">
      <c r="A1418" s="138"/>
      <c r="B1418" s="142"/>
      <c r="C1418" s="172" t="s">
        <v>2708</v>
      </c>
      <c r="D1418" s="166" t="s">
        <v>237</v>
      </c>
      <c r="E1418" s="166" t="s">
        <v>2709</v>
      </c>
      <c r="F1418" s="199" t="s">
        <v>2715</v>
      </c>
      <c r="G1418" s="199" t="s">
        <v>2715</v>
      </c>
      <c r="H1418" s="199" t="s">
        <v>2715</v>
      </c>
      <c r="I1418" s="199" t="s">
        <v>2715</v>
      </c>
      <c r="J1418" s="168">
        <v>0.9</v>
      </c>
      <c r="K1418" s="169" t="str">
        <f>IFERROR(SUMIFS(#REF!,#REF!,$I1418,#REF!,$R$2)/SUMIFS(#REF!,#REF!,$I1418,#REF!,$R$2),"-")</f>
        <v>-</v>
      </c>
      <c r="L1418" s="169" t="str">
        <f>IFERROR(SUMIFS(#REF!,#REF!,$I1418,#REF!,$R$7)/SUMIFS(#REF!,#REF!,$I1418,#REF!,$R$7),"-")</f>
        <v>-</v>
      </c>
      <c r="M1418" s="170" t="str">
        <f>IFERROR(SUMIFS(#REF!,#REF!,$I1418,#REF!,$R$3)/SUMIFS(#REF!,#REF!,$I1418,#REF!,$R$3),"-")</f>
        <v>-</v>
      </c>
      <c r="N1418" s="170" t="str">
        <f>IFERROR(SUMIFS(#REF!,#REF!,$I1418,#REF!,"&lt;="&amp;$R$2,#REF!,"&gt;="&amp;$S$2)/SUMIFS(#REF!,#REF!,$I1418,#REF!,"&lt;="&amp;$R$2,#REF!,"&gt;="&amp;$S$2),"-")</f>
        <v>-</v>
      </c>
      <c r="O1418" s="142"/>
      <c r="P1418" s="140"/>
    </row>
    <row r="1419" spans="1:16">
      <c r="A1419" s="138"/>
      <c r="B1419" s="142"/>
      <c r="C1419" s="172" t="s">
        <v>2708</v>
      </c>
      <c r="D1419" s="166" t="s">
        <v>237</v>
      </c>
      <c r="E1419" s="166" t="s">
        <v>2709</v>
      </c>
      <c r="F1419" s="200" t="s">
        <v>2717</v>
      </c>
      <c r="G1419" s="200" t="s">
        <v>2717</v>
      </c>
      <c r="H1419" s="200" t="s">
        <v>2717</v>
      </c>
      <c r="I1419" s="200" t="s">
        <v>2717</v>
      </c>
      <c r="J1419" s="168">
        <v>0.9</v>
      </c>
      <c r="K1419" s="169" t="str">
        <f>IFERROR(SUMIFS(#REF!,#REF!,$I1419,#REF!,$R$2)/SUMIFS(#REF!,#REF!,$I1419,#REF!,$R$2),"-")</f>
        <v>-</v>
      </c>
      <c r="L1419" s="169" t="str">
        <f>IFERROR(SUMIFS(#REF!,#REF!,$I1419,#REF!,$R$7)/SUMIFS(#REF!,#REF!,$I1419,#REF!,$R$7),"-")</f>
        <v>-</v>
      </c>
      <c r="M1419" s="170" t="str">
        <f>IFERROR(SUMIFS(#REF!,#REF!,$I1419,#REF!,$R$3)/SUMIFS(#REF!,#REF!,$I1419,#REF!,$R$3),"-")</f>
        <v>-</v>
      </c>
      <c r="N1419" s="170" t="str">
        <f>IFERROR(SUMIFS(#REF!,#REF!,$I1419,#REF!,"&lt;="&amp;$R$2,#REF!,"&gt;="&amp;$S$2)/SUMIFS(#REF!,#REF!,$I1419,#REF!,"&lt;="&amp;$R$2,#REF!,"&gt;="&amp;$S$2),"-")</f>
        <v>-</v>
      </c>
      <c r="O1419" s="142"/>
      <c r="P1419" s="140"/>
    </row>
    <row r="1420" spans="1:16">
      <c r="A1420" s="138"/>
      <c r="B1420" s="142"/>
      <c r="C1420" s="172" t="s">
        <v>2708</v>
      </c>
      <c r="D1420" s="166" t="s">
        <v>237</v>
      </c>
      <c r="E1420" s="166" t="s">
        <v>2709</v>
      </c>
      <c r="F1420" s="200" t="s">
        <v>2719</v>
      </c>
      <c r="G1420" s="200" t="s">
        <v>2719</v>
      </c>
      <c r="H1420" s="200" t="s">
        <v>2719</v>
      </c>
      <c r="I1420" s="200" t="s">
        <v>2719</v>
      </c>
      <c r="J1420" s="168">
        <v>0.9</v>
      </c>
      <c r="K1420" s="169" t="str">
        <f>IFERROR(SUMIFS(#REF!,#REF!,$I1420,#REF!,$R$2)/SUMIFS(#REF!,#REF!,$I1420,#REF!,$R$2),"-")</f>
        <v>-</v>
      </c>
      <c r="L1420" s="169" t="str">
        <f>IFERROR(SUMIFS(#REF!,#REF!,$I1420,#REF!,$R$7)/SUMIFS(#REF!,#REF!,$I1420,#REF!,$R$7),"-")</f>
        <v>-</v>
      </c>
      <c r="M1420" s="170" t="str">
        <f>IFERROR(SUMIFS(#REF!,#REF!,$I1420,#REF!,$R$3)/SUMIFS(#REF!,#REF!,$I1420,#REF!,$R$3),"-")</f>
        <v>-</v>
      </c>
      <c r="N1420" s="170" t="str">
        <f>IFERROR(SUMIFS(#REF!,#REF!,$I1420,#REF!,"&lt;="&amp;$R$2,#REF!,"&gt;="&amp;$S$2)/SUMIFS(#REF!,#REF!,$I1420,#REF!,"&lt;="&amp;$R$2,#REF!,"&gt;="&amp;$S$2),"-")</f>
        <v>-</v>
      </c>
      <c r="O1420" s="142"/>
      <c r="P1420" s="140"/>
    </row>
    <row r="1421" spans="1:16">
      <c r="A1421" s="138"/>
      <c r="B1421" s="142"/>
      <c r="C1421" s="172" t="s">
        <v>2708</v>
      </c>
      <c r="D1421" s="166" t="s">
        <v>237</v>
      </c>
      <c r="E1421" s="166" t="s">
        <v>2709</v>
      </c>
      <c r="F1421" s="200" t="s">
        <v>2721</v>
      </c>
      <c r="G1421" s="200" t="s">
        <v>2721</v>
      </c>
      <c r="H1421" s="200" t="s">
        <v>2721</v>
      </c>
      <c r="I1421" s="200" t="s">
        <v>2721</v>
      </c>
      <c r="J1421" s="168">
        <v>0.9</v>
      </c>
      <c r="K1421" s="169" t="str">
        <f>IFERROR(SUMIFS(#REF!,#REF!,$I1421,#REF!,$R$2)/SUMIFS(#REF!,#REF!,$I1421,#REF!,$R$2),"-")</f>
        <v>-</v>
      </c>
      <c r="L1421" s="169" t="str">
        <f>IFERROR(SUMIFS(#REF!,#REF!,$I1421,#REF!,$R$7)/SUMIFS(#REF!,#REF!,$I1421,#REF!,$R$7),"-")</f>
        <v>-</v>
      </c>
      <c r="M1421" s="170" t="str">
        <f>IFERROR(SUMIFS(#REF!,#REF!,$I1421,#REF!,$R$3)/SUMIFS(#REF!,#REF!,$I1421,#REF!,$R$3),"-")</f>
        <v>-</v>
      </c>
      <c r="N1421" s="170" t="str">
        <f>IFERROR(SUMIFS(#REF!,#REF!,$I1421,#REF!,"&lt;="&amp;$R$2,#REF!,"&gt;="&amp;$S$2)/SUMIFS(#REF!,#REF!,$I1421,#REF!,"&lt;="&amp;$R$2,#REF!,"&gt;="&amp;$S$2),"-")</f>
        <v>-</v>
      </c>
      <c r="O1421" s="142"/>
      <c r="P1421" s="140"/>
    </row>
    <row r="1422" spans="1:16">
      <c r="A1422" s="138"/>
      <c r="B1422" s="142"/>
      <c r="C1422" s="172" t="s">
        <v>2708</v>
      </c>
      <c r="D1422" s="166" t="s">
        <v>237</v>
      </c>
      <c r="E1422" s="166" t="s">
        <v>2709</v>
      </c>
      <c r="F1422" s="200" t="s">
        <v>2723</v>
      </c>
      <c r="G1422" s="200" t="s">
        <v>2723</v>
      </c>
      <c r="H1422" s="200" t="s">
        <v>2723</v>
      </c>
      <c r="I1422" s="200" t="s">
        <v>2723</v>
      </c>
      <c r="J1422" s="168">
        <v>0.9</v>
      </c>
      <c r="K1422" s="169" t="str">
        <f>IFERROR(SUMIFS(#REF!,#REF!,$I1422,#REF!,$R$2)/SUMIFS(#REF!,#REF!,$I1422,#REF!,$R$2),"-")</f>
        <v>-</v>
      </c>
      <c r="L1422" s="169" t="str">
        <f>IFERROR(SUMIFS(#REF!,#REF!,$I1422,#REF!,$R$7)/SUMIFS(#REF!,#REF!,$I1422,#REF!,$R$7),"-")</f>
        <v>-</v>
      </c>
      <c r="M1422" s="170" t="str">
        <f>IFERROR(SUMIFS(#REF!,#REF!,$I1422,#REF!,$R$3)/SUMIFS(#REF!,#REF!,$I1422,#REF!,$R$3),"-")</f>
        <v>-</v>
      </c>
      <c r="N1422" s="170" t="str">
        <f>IFERROR(SUMIFS(#REF!,#REF!,$I1422,#REF!,"&lt;="&amp;$R$2,#REF!,"&gt;="&amp;$S$2)/SUMIFS(#REF!,#REF!,$I1422,#REF!,"&lt;="&amp;$R$2,#REF!,"&gt;="&amp;$S$2),"-")</f>
        <v>-</v>
      </c>
      <c r="O1422" s="142"/>
      <c r="P1422" s="140"/>
    </row>
    <row r="1423" spans="1:16">
      <c r="A1423" s="138"/>
      <c r="B1423" s="142"/>
      <c r="C1423" s="172" t="s">
        <v>2708</v>
      </c>
      <c r="D1423" s="166" t="s">
        <v>237</v>
      </c>
      <c r="E1423" s="166" t="s">
        <v>2709</v>
      </c>
      <c r="F1423" s="200" t="s">
        <v>2725</v>
      </c>
      <c r="G1423" s="200" t="s">
        <v>2725</v>
      </c>
      <c r="H1423" s="200" t="s">
        <v>2725</v>
      </c>
      <c r="I1423" s="200" t="s">
        <v>2725</v>
      </c>
      <c r="J1423" s="168">
        <v>0.9</v>
      </c>
      <c r="K1423" s="169" t="str">
        <f>IFERROR(SUMIFS(#REF!,#REF!,$I1423,#REF!,$R$2)/SUMIFS(#REF!,#REF!,$I1423,#REF!,$R$2),"-")</f>
        <v>-</v>
      </c>
      <c r="L1423" s="169" t="str">
        <f>IFERROR(SUMIFS(#REF!,#REF!,$I1423,#REF!,$R$7)/SUMIFS(#REF!,#REF!,$I1423,#REF!,$R$7),"-")</f>
        <v>-</v>
      </c>
      <c r="M1423" s="170" t="str">
        <f>IFERROR(SUMIFS(#REF!,#REF!,$I1423,#REF!,$R$3)/SUMIFS(#REF!,#REF!,$I1423,#REF!,$R$3),"-")</f>
        <v>-</v>
      </c>
      <c r="N1423" s="170" t="str">
        <f>IFERROR(SUMIFS(#REF!,#REF!,$I1423,#REF!,"&lt;="&amp;$R$2,#REF!,"&gt;="&amp;$S$2)/SUMIFS(#REF!,#REF!,$I1423,#REF!,"&lt;="&amp;$R$2,#REF!,"&gt;="&amp;$S$2),"-")</f>
        <v>-</v>
      </c>
      <c r="O1423" s="142"/>
      <c r="P1423" s="140"/>
    </row>
    <row r="1424" spans="1:16">
      <c r="A1424" s="138"/>
      <c r="B1424" s="142"/>
      <c r="C1424" s="172" t="s">
        <v>2708</v>
      </c>
      <c r="D1424" s="166" t="s">
        <v>237</v>
      </c>
      <c r="E1424" s="166" t="s">
        <v>2709</v>
      </c>
      <c r="F1424" s="199" t="s">
        <v>2727</v>
      </c>
      <c r="G1424" s="199" t="s">
        <v>2727</v>
      </c>
      <c r="H1424" s="199" t="s">
        <v>2727</v>
      </c>
      <c r="I1424" s="199" t="s">
        <v>2727</v>
      </c>
      <c r="J1424" s="168">
        <v>0.9</v>
      </c>
      <c r="K1424" s="169" t="str">
        <f>IFERROR(SUMIFS(#REF!,#REF!,$I1424,#REF!,$R$2)/SUMIFS(#REF!,#REF!,$I1424,#REF!,$R$2),"-")</f>
        <v>-</v>
      </c>
      <c r="L1424" s="169" t="str">
        <f>IFERROR(SUMIFS(#REF!,#REF!,$I1424,#REF!,$R$7)/SUMIFS(#REF!,#REF!,$I1424,#REF!,$R$7),"-")</f>
        <v>-</v>
      </c>
      <c r="M1424" s="170" t="str">
        <f>IFERROR(SUMIFS(#REF!,#REF!,$I1424,#REF!,$R$3)/SUMIFS(#REF!,#REF!,$I1424,#REF!,$R$3),"-")</f>
        <v>-</v>
      </c>
      <c r="N1424" s="170" t="str">
        <f>IFERROR(SUMIFS(#REF!,#REF!,$I1424,#REF!,"&lt;="&amp;$R$2,#REF!,"&gt;="&amp;$S$2)/SUMIFS(#REF!,#REF!,$I1424,#REF!,"&lt;="&amp;$R$2,#REF!,"&gt;="&amp;$S$2),"-")</f>
        <v>-</v>
      </c>
      <c r="O1424" s="142"/>
      <c r="P1424" s="140"/>
    </row>
    <row r="1425" spans="1:16">
      <c r="A1425" s="138"/>
      <c r="B1425" s="142"/>
      <c r="C1425" s="172" t="s">
        <v>2708</v>
      </c>
      <c r="D1425" s="166" t="s">
        <v>237</v>
      </c>
      <c r="E1425" s="166" t="s">
        <v>2709</v>
      </c>
      <c r="F1425" s="200" t="s">
        <v>2729</v>
      </c>
      <c r="G1425" s="200" t="s">
        <v>2729</v>
      </c>
      <c r="H1425" s="200" t="s">
        <v>2729</v>
      </c>
      <c r="I1425" s="200" t="s">
        <v>2729</v>
      </c>
      <c r="J1425" s="168">
        <v>0.9</v>
      </c>
      <c r="K1425" s="169" t="str">
        <f>IFERROR(SUMIFS(#REF!,#REF!,$I1425,#REF!,$R$2)/SUMIFS(#REF!,#REF!,$I1425,#REF!,$R$2),"-")</f>
        <v>-</v>
      </c>
      <c r="L1425" s="169" t="str">
        <f>IFERROR(SUMIFS(#REF!,#REF!,$I1425,#REF!,$R$7)/SUMIFS(#REF!,#REF!,$I1425,#REF!,$R$7),"-")</f>
        <v>-</v>
      </c>
      <c r="M1425" s="170" t="str">
        <f>IFERROR(SUMIFS(#REF!,#REF!,$I1425,#REF!,$R$3)/SUMIFS(#REF!,#REF!,$I1425,#REF!,$R$3),"-")</f>
        <v>-</v>
      </c>
      <c r="N1425" s="170" t="str">
        <f>IFERROR(SUMIFS(#REF!,#REF!,$I1425,#REF!,"&lt;="&amp;$R$2,#REF!,"&gt;="&amp;$S$2)/SUMIFS(#REF!,#REF!,$I1425,#REF!,"&lt;="&amp;$R$2,#REF!,"&gt;="&amp;$S$2),"-")</f>
        <v>-</v>
      </c>
      <c r="O1425" s="142"/>
      <c r="P1425" s="140"/>
    </row>
    <row r="1426" spans="1:16">
      <c r="A1426" s="138"/>
      <c r="B1426" s="142"/>
      <c r="C1426" s="172" t="s">
        <v>2708</v>
      </c>
      <c r="D1426" s="166" t="s">
        <v>237</v>
      </c>
      <c r="E1426" s="166" t="s">
        <v>2709</v>
      </c>
      <c r="F1426" s="199" t="s">
        <v>2731</v>
      </c>
      <c r="G1426" s="199" t="s">
        <v>2731</v>
      </c>
      <c r="H1426" s="199" t="s">
        <v>2731</v>
      </c>
      <c r="I1426" s="199" t="s">
        <v>2731</v>
      </c>
      <c r="J1426" s="168">
        <v>0.9</v>
      </c>
      <c r="K1426" s="169" t="str">
        <f>IFERROR(SUMIFS(#REF!,#REF!,$I1426,#REF!,$R$2)/SUMIFS(#REF!,#REF!,$I1426,#REF!,$R$2),"-")</f>
        <v>-</v>
      </c>
      <c r="L1426" s="169" t="str">
        <f>IFERROR(SUMIFS(#REF!,#REF!,$I1426,#REF!,$R$7)/SUMIFS(#REF!,#REF!,$I1426,#REF!,$R$7),"-")</f>
        <v>-</v>
      </c>
      <c r="M1426" s="170" t="str">
        <f>IFERROR(SUMIFS(#REF!,#REF!,$I1426,#REF!,$R$3)/SUMIFS(#REF!,#REF!,$I1426,#REF!,$R$3),"-")</f>
        <v>-</v>
      </c>
      <c r="N1426" s="170" t="str">
        <f>IFERROR(SUMIFS(#REF!,#REF!,$I1426,#REF!,"&lt;="&amp;$R$2,#REF!,"&gt;="&amp;$S$2)/SUMIFS(#REF!,#REF!,$I1426,#REF!,"&lt;="&amp;$R$2,#REF!,"&gt;="&amp;$S$2),"-")</f>
        <v>-</v>
      </c>
      <c r="O1426" s="142"/>
      <c r="P1426" s="140"/>
    </row>
    <row r="1427" spans="1:16">
      <c r="A1427" s="138"/>
      <c r="B1427" s="142"/>
      <c r="C1427" s="172" t="s">
        <v>2708</v>
      </c>
      <c r="D1427" s="166" t="s">
        <v>237</v>
      </c>
      <c r="E1427" s="166" t="s">
        <v>2709</v>
      </c>
      <c r="F1427" s="199" t="s">
        <v>2733</v>
      </c>
      <c r="G1427" s="199" t="s">
        <v>2733</v>
      </c>
      <c r="H1427" s="199" t="s">
        <v>2733</v>
      </c>
      <c r="I1427" s="199" t="s">
        <v>2733</v>
      </c>
      <c r="J1427" s="168">
        <v>0.9</v>
      </c>
      <c r="K1427" s="169" t="str">
        <f>IFERROR(SUMIFS(#REF!,#REF!,$I1427,#REF!,$R$2)/SUMIFS(#REF!,#REF!,$I1427,#REF!,$R$2),"-")</f>
        <v>-</v>
      </c>
      <c r="L1427" s="169" t="str">
        <f>IFERROR(SUMIFS(#REF!,#REF!,$I1427,#REF!,$R$7)/SUMIFS(#REF!,#REF!,$I1427,#REF!,$R$7),"-")</f>
        <v>-</v>
      </c>
      <c r="M1427" s="170" t="str">
        <f>IFERROR(SUMIFS(#REF!,#REF!,$I1427,#REF!,$R$3)/SUMIFS(#REF!,#REF!,$I1427,#REF!,$R$3),"-")</f>
        <v>-</v>
      </c>
      <c r="N1427" s="170" t="str">
        <f>IFERROR(SUMIFS(#REF!,#REF!,$I1427,#REF!,"&lt;="&amp;$R$2,#REF!,"&gt;="&amp;$S$2)/SUMIFS(#REF!,#REF!,$I1427,#REF!,"&lt;="&amp;$R$2,#REF!,"&gt;="&amp;$S$2),"-")</f>
        <v>-</v>
      </c>
      <c r="O1427" s="142"/>
      <c r="P1427" s="140"/>
    </row>
    <row r="1428" spans="1:16">
      <c r="A1428" s="138"/>
      <c r="B1428" s="142"/>
      <c r="C1428" s="172" t="s">
        <v>2708</v>
      </c>
      <c r="D1428" s="166" t="s">
        <v>237</v>
      </c>
      <c r="E1428" s="166" t="s">
        <v>2709</v>
      </c>
      <c r="F1428" s="200" t="s">
        <v>2735</v>
      </c>
      <c r="G1428" s="200" t="s">
        <v>2735</v>
      </c>
      <c r="H1428" s="200" t="s">
        <v>2735</v>
      </c>
      <c r="I1428" s="200" t="s">
        <v>2735</v>
      </c>
      <c r="J1428" s="168">
        <v>0.9</v>
      </c>
      <c r="K1428" s="169" t="str">
        <f>IFERROR(SUMIFS(#REF!,#REF!,$I1428,#REF!,$R$2)/SUMIFS(#REF!,#REF!,$I1428,#REF!,$R$2),"-")</f>
        <v>-</v>
      </c>
      <c r="L1428" s="169" t="str">
        <f>IFERROR(SUMIFS(#REF!,#REF!,$I1428,#REF!,$R$7)/SUMIFS(#REF!,#REF!,$I1428,#REF!,$R$7),"-")</f>
        <v>-</v>
      </c>
      <c r="M1428" s="170" t="str">
        <f>IFERROR(SUMIFS(#REF!,#REF!,$I1428,#REF!,$R$3)/SUMIFS(#REF!,#REF!,$I1428,#REF!,$R$3),"-")</f>
        <v>-</v>
      </c>
      <c r="N1428" s="170" t="str">
        <f>IFERROR(SUMIFS(#REF!,#REF!,$I1428,#REF!,"&lt;="&amp;$R$2,#REF!,"&gt;="&amp;$S$2)/SUMIFS(#REF!,#REF!,$I1428,#REF!,"&lt;="&amp;$R$2,#REF!,"&gt;="&amp;$S$2),"-")</f>
        <v>-</v>
      </c>
      <c r="O1428" s="142"/>
      <c r="P1428" s="140"/>
    </row>
    <row r="1429" spans="1:16">
      <c r="A1429" s="138"/>
      <c r="B1429" s="142"/>
      <c r="C1429" s="172" t="s">
        <v>2708</v>
      </c>
      <c r="D1429" s="166" t="s">
        <v>237</v>
      </c>
      <c r="E1429" s="166" t="s">
        <v>2709</v>
      </c>
      <c r="F1429" s="200" t="s">
        <v>2737</v>
      </c>
      <c r="G1429" s="200" t="s">
        <v>2737</v>
      </c>
      <c r="H1429" s="200" t="s">
        <v>2737</v>
      </c>
      <c r="I1429" s="200" t="s">
        <v>2737</v>
      </c>
      <c r="J1429" s="168">
        <v>0.9</v>
      </c>
      <c r="K1429" s="169" t="str">
        <f>IFERROR(SUMIFS(#REF!,#REF!,$I1429,#REF!,$R$2)/SUMIFS(#REF!,#REF!,$I1429,#REF!,$R$2),"-")</f>
        <v>-</v>
      </c>
      <c r="L1429" s="169" t="str">
        <f>IFERROR(SUMIFS(#REF!,#REF!,$I1429,#REF!,$R$7)/SUMIFS(#REF!,#REF!,$I1429,#REF!,$R$7),"-")</f>
        <v>-</v>
      </c>
      <c r="M1429" s="170" t="str">
        <f>IFERROR(SUMIFS(#REF!,#REF!,$I1429,#REF!,$R$3)/SUMIFS(#REF!,#REF!,$I1429,#REF!,$R$3),"-")</f>
        <v>-</v>
      </c>
      <c r="N1429" s="170" t="str">
        <f>IFERROR(SUMIFS(#REF!,#REF!,$I1429,#REF!,"&lt;="&amp;$R$2,#REF!,"&gt;="&amp;$S$2)/SUMIFS(#REF!,#REF!,$I1429,#REF!,"&lt;="&amp;$R$2,#REF!,"&gt;="&amp;$S$2),"-")</f>
        <v>-</v>
      </c>
      <c r="O1429" s="142"/>
      <c r="P1429" s="140"/>
    </row>
    <row r="1430" spans="1:16">
      <c r="A1430" s="138"/>
      <c r="B1430" s="142"/>
      <c r="C1430" s="172" t="s">
        <v>2708</v>
      </c>
      <c r="D1430" s="166" t="s">
        <v>237</v>
      </c>
      <c r="E1430" s="166" t="s">
        <v>2709</v>
      </c>
      <c r="F1430" s="200" t="s">
        <v>2739</v>
      </c>
      <c r="G1430" s="200" t="s">
        <v>2739</v>
      </c>
      <c r="H1430" s="200" t="s">
        <v>2739</v>
      </c>
      <c r="I1430" s="200" t="s">
        <v>2739</v>
      </c>
      <c r="J1430" s="168">
        <v>0.9</v>
      </c>
      <c r="K1430" s="169" t="str">
        <f>IFERROR(SUMIFS(#REF!,#REF!,$I1430,#REF!,$R$2)/SUMIFS(#REF!,#REF!,$I1430,#REF!,$R$2),"-")</f>
        <v>-</v>
      </c>
      <c r="L1430" s="169" t="str">
        <f>IFERROR(SUMIFS(#REF!,#REF!,$I1430,#REF!,$R$7)/SUMIFS(#REF!,#REF!,$I1430,#REF!,$R$7),"-")</f>
        <v>-</v>
      </c>
      <c r="M1430" s="170" t="str">
        <f>IFERROR(SUMIFS(#REF!,#REF!,$I1430,#REF!,$R$3)/SUMIFS(#REF!,#REF!,$I1430,#REF!,$R$3),"-")</f>
        <v>-</v>
      </c>
      <c r="N1430" s="170" t="str">
        <f>IFERROR(SUMIFS(#REF!,#REF!,$I1430,#REF!,"&lt;="&amp;$R$2,#REF!,"&gt;="&amp;$S$2)/SUMIFS(#REF!,#REF!,$I1430,#REF!,"&lt;="&amp;$R$2,#REF!,"&gt;="&amp;$S$2),"-")</f>
        <v>-</v>
      </c>
      <c r="O1430" s="142"/>
      <c r="P1430" s="140"/>
    </row>
    <row r="1431" spans="1:16">
      <c r="A1431" s="138"/>
      <c r="B1431" s="142"/>
      <c r="C1431" s="172" t="s">
        <v>2708</v>
      </c>
      <c r="D1431" s="166" t="s">
        <v>237</v>
      </c>
      <c r="E1431" s="166" t="s">
        <v>2709</v>
      </c>
      <c r="F1431" s="200" t="s">
        <v>2741</v>
      </c>
      <c r="G1431" s="200" t="s">
        <v>2741</v>
      </c>
      <c r="H1431" s="200" t="s">
        <v>2741</v>
      </c>
      <c r="I1431" s="200" t="s">
        <v>2741</v>
      </c>
      <c r="J1431" s="168">
        <v>0.9</v>
      </c>
      <c r="K1431" s="169" t="str">
        <f>IFERROR(SUMIFS(#REF!,#REF!,$I1431,#REF!,$R$2)/SUMIFS(#REF!,#REF!,$I1431,#REF!,$R$2),"-")</f>
        <v>-</v>
      </c>
      <c r="L1431" s="169" t="str">
        <f>IFERROR(SUMIFS(#REF!,#REF!,$I1431,#REF!,$R$7)/SUMIFS(#REF!,#REF!,$I1431,#REF!,$R$7),"-")</f>
        <v>-</v>
      </c>
      <c r="M1431" s="170" t="str">
        <f>IFERROR(SUMIFS(#REF!,#REF!,$I1431,#REF!,$R$3)/SUMIFS(#REF!,#REF!,$I1431,#REF!,$R$3),"-")</f>
        <v>-</v>
      </c>
      <c r="N1431" s="170" t="str">
        <f>IFERROR(SUMIFS(#REF!,#REF!,$I1431,#REF!,"&lt;="&amp;$R$2,#REF!,"&gt;="&amp;$S$2)/SUMIFS(#REF!,#REF!,$I1431,#REF!,"&lt;="&amp;$R$2,#REF!,"&gt;="&amp;$S$2),"-")</f>
        <v>-</v>
      </c>
      <c r="O1431" s="142"/>
      <c r="P1431" s="140"/>
    </row>
    <row r="1432" spans="1:16">
      <c r="A1432" s="138"/>
      <c r="B1432" s="142"/>
      <c r="C1432" s="172" t="s">
        <v>2708</v>
      </c>
      <c r="D1432" s="166" t="s">
        <v>237</v>
      </c>
      <c r="E1432" s="166" t="s">
        <v>2709</v>
      </c>
      <c r="F1432" s="200" t="s">
        <v>2743</v>
      </c>
      <c r="G1432" s="200" t="s">
        <v>2743</v>
      </c>
      <c r="H1432" s="200" t="s">
        <v>2743</v>
      </c>
      <c r="I1432" s="200" t="s">
        <v>2743</v>
      </c>
      <c r="J1432" s="168">
        <v>0.9</v>
      </c>
      <c r="K1432" s="169" t="str">
        <f>IFERROR(SUMIFS(#REF!,#REF!,$I1432,#REF!,$R$2)/SUMIFS(#REF!,#REF!,$I1432,#REF!,$R$2),"-")</f>
        <v>-</v>
      </c>
      <c r="L1432" s="169" t="str">
        <f>IFERROR(SUMIFS(#REF!,#REF!,$I1432,#REF!,$R$7)/SUMIFS(#REF!,#REF!,$I1432,#REF!,$R$7),"-")</f>
        <v>-</v>
      </c>
      <c r="M1432" s="170" t="str">
        <f>IFERROR(SUMIFS(#REF!,#REF!,$I1432,#REF!,$R$3)/SUMIFS(#REF!,#REF!,$I1432,#REF!,$R$3),"-")</f>
        <v>-</v>
      </c>
      <c r="N1432" s="170" t="str">
        <f>IFERROR(SUMIFS(#REF!,#REF!,$I1432,#REF!,"&lt;="&amp;$R$2,#REF!,"&gt;="&amp;$S$2)/SUMIFS(#REF!,#REF!,$I1432,#REF!,"&lt;="&amp;$R$2,#REF!,"&gt;="&amp;$S$2),"-")</f>
        <v>-</v>
      </c>
      <c r="O1432" s="142"/>
      <c r="P1432" s="140"/>
    </row>
    <row r="1433" spans="1:16">
      <c r="A1433" s="138"/>
      <c r="B1433" s="142"/>
      <c r="C1433" s="172" t="s">
        <v>2708</v>
      </c>
      <c r="D1433" s="166" t="s">
        <v>237</v>
      </c>
      <c r="E1433" s="166" t="s">
        <v>2709</v>
      </c>
      <c r="F1433" s="200" t="s">
        <v>2745</v>
      </c>
      <c r="G1433" s="200" t="s">
        <v>2745</v>
      </c>
      <c r="H1433" s="200" t="s">
        <v>2745</v>
      </c>
      <c r="I1433" s="200" t="s">
        <v>2745</v>
      </c>
      <c r="J1433" s="168">
        <v>0.9</v>
      </c>
      <c r="K1433" s="169" t="str">
        <f>IFERROR(SUMIFS(#REF!,#REF!,$I1433,#REF!,$R$2)/SUMIFS(#REF!,#REF!,$I1433,#REF!,$R$2),"-")</f>
        <v>-</v>
      </c>
      <c r="L1433" s="169" t="str">
        <f>IFERROR(SUMIFS(#REF!,#REF!,$I1433,#REF!,$R$7)/SUMIFS(#REF!,#REF!,$I1433,#REF!,$R$7),"-")</f>
        <v>-</v>
      </c>
      <c r="M1433" s="170" t="str">
        <f>IFERROR(SUMIFS(#REF!,#REF!,$I1433,#REF!,$R$3)/SUMIFS(#REF!,#REF!,$I1433,#REF!,$R$3),"-")</f>
        <v>-</v>
      </c>
      <c r="N1433" s="170" t="str">
        <f>IFERROR(SUMIFS(#REF!,#REF!,$I1433,#REF!,"&lt;="&amp;$R$2,#REF!,"&gt;="&amp;$S$2)/SUMIFS(#REF!,#REF!,$I1433,#REF!,"&lt;="&amp;$R$2,#REF!,"&gt;="&amp;$S$2),"-")</f>
        <v>-</v>
      </c>
      <c r="O1433" s="142"/>
      <c r="P1433" s="140"/>
    </row>
    <row r="1434" spans="1:16">
      <c r="A1434" s="138"/>
      <c r="B1434" s="142"/>
      <c r="C1434" s="172" t="s">
        <v>2708</v>
      </c>
      <c r="D1434" s="166" t="s">
        <v>237</v>
      </c>
      <c r="E1434" s="166" t="s">
        <v>2709</v>
      </c>
      <c r="F1434" s="199" t="s">
        <v>2747</v>
      </c>
      <c r="G1434" s="199" t="s">
        <v>2747</v>
      </c>
      <c r="H1434" s="199" t="s">
        <v>2747</v>
      </c>
      <c r="I1434" s="199" t="s">
        <v>2747</v>
      </c>
      <c r="J1434" s="168">
        <v>0.9</v>
      </c>
      <c r="K1434" s="169" t="str">
        <f>IFERROR(SUMIFS(#REF!,#REF!,$I1434,#REF!,$R$2)/SUMIFS(#REF!,#REF!,$I1434,#REF!,$R$2),"-")</f>
        <v>-</v>
      </c>
      <c r="L1434" s="169" t="str">
        <f>IFERROR(SUMIFS(#REF!,#REF!,$I1434,#REF!,$R$7)/SUMIFS(#REF!,#REF!,$I1434,#REF!,$R$7),"-")</f>
        <v>-</v>
      </c>
      <c r="M1434" s="170" t="str">
        <f>IFERROR(SUMIFS(#REF!,#REF!,$I1434,#REF!,$R$3)/SUMIFS(#REF!,#REF!,$I1434,#REF!,$R$3),"-")</f>
        <v>-</v>
      </c>
      <c r="N1434" s="170" t="str">
        <f>IFERROR(SUMIFS(#REF!,#REF!,$I1434,#REF!,"&lt;="&amp;$R$2,#REF!,"&gt;="&amp;$S$2)/SUMIFS(#REF!,#REF!,$I1434,#REF!,"&lt;="&amp;$R$2,#REF!,"&gt;="&amp;$S$2),"-")</f>
        <v>-</v>
      </c>
      <c r="O1434" s="142"/>
      <c r="P1434" s="140"/>
    </row>
    <row r="1435" spans="1:16">
      <c r="A1435" s="138"/>
      <c r="B1435" s="142"/>
      <c r="C1435" s="172" t="s">
        <v>2708</v>
      </c>
      <c r="D1435" s="166" t="s">
        <v>237</v>
      </c>
      <c r="E1435" s="166" t="s">
        <v>2709</v>
      </c>
      <c r="F1435" s="199" t="s">
        <v>2749</v>
      </c>
      <c r="G1435" s="199" t="s">
        <v>2749</v>
      </c>
      <c r="H1435" s="199" t="s">
        <v>2749</v>
      </c>
      <c r="I1435" s="199" t="s">
        <v>2749</v>
      </c>
      <c r="J1435" s="168">
        <v>0.9</v>
      </c>
      <c r="K1435" s="169" t="str">
        <f>IFERROR(SUMIFS(#REF!,#REF!,$I1435,#REF!,$R$2)/SUMIFS(#REF!,#REF!,$I1435,#REF!,$R$2),"-")</f>
        <v>-</v>
      </c>
      <c r="L1435" s="169" t="str">
        <f>IFERROR(SUMIFS(#REF!,#REF!,$I1435,#REF!,$R$7)/SUMIFS(#REF!,#REF!,$I1435,#REF!,$R$7),"-")</f>
        <v>-</v>
      </c>
      <c r="M1435" s="170" t="str">
        <f>IFERROR(SUMIFS(#REF!,#REF!,$I1435,#REF!,$R$3)/SUMIFS(#REF!,#REF!,$I1435,#REF!,$R$3),"-")</f>
        <v>-</v>
      </c>
      <c r="N1435" s="170" t="str">
        <f>IFERROR(SUMIFS(#REF!,#REF!,$I1435,#REF!,"&lt;="&amp;$R$2,#REF!,"&gt;="&amp;$S$2)/SUMIFS(#REF!,#REF!,$I1435,#REF!,"&lt;="&amp;$R$2,#REF!,"&gt;="&amp;$S$2),"-")</f>
        <v>-</v>
      </c>
      <c r="O1435" s="142"/>
      <c r="P1435" s="140"/>
    </row>
    <row r="1436" spans="1:16">
      <c r="A1436" s="138"/>
      <c r="B1436" s="142"/>
      <c r="C1436" s="172" t="s">
        <v>2708</v>
      </c>
      <c r="D1436" s="166" t="s">
        <v>237</v>
      </c>
      <c r="E1436" s="166" t="s">
        <v>2709</v>
      </c>
      <c r="F1436" s="199" t="s">
        <v>2751</v>
      </c>
      <c r="G1436" s="199" t="s">
        <v>2751</v>
      </c>
      <c r="H1436" s="199" t="s">
        <v>2751</v>
      </c>
      <c r="I1436" s="199" t="s">
        <v>2751</v>
      </c>
      <c r="J1436" s="168">
        <v>0.9</v>
      </c>
      <c r="K1436" s="169" t="str">
        <f>IFERROR(SUMIFS(#REF!,#REF!,$I1436,#REF!,$R$2)/SUMIFS(#REF!,#REF!,$I1436,#REF!,$R$2),"-")</f>
        <v>-</v>
      </c>
      <c r="L1436" s="169" t="str">
        <f>IFERROR(SUMIFS(#REF!,#REF!,$I1436,#REF!,$R$7)/SUMIFS(#REF!,#REF!,$I1436,#REF!,$R$7),"-")</f>
        <v>-</v>
      </c>
      <c r="M1436" s="170" t="str">
        <f>IFERROR(SUMIFS(#REF!,#REF!,$I1436,#REF!,$R$3)/SUMIFS(#REF!,#REF!,$I1436,#REF!,$R$3),"-")</f>
        <v>-</v>
      </c>
      <c r="N1436" s="170" t="str">
        <f>IFERROR(SUMIFS(#REF!,#REF!,$I1436,#REF!,"&lt;="&amp;$R$2,#REF!,"&gt;="&amp;$S$2)/SUMIFS(#REF!,#REF!,$I1436,#REF!,"&lt;="&amp;$R$2,#REF!,"&gt;="&amp;$S$2),"-")</f>
        <v>-</v>
      </c>
      <c r="O1436" s="142"/>
      <c r="P1436" s="140"/>
    </row>
    <row r="1437" spans="1:16">
      <c r="A1437" s="138"/>
      <c r="B1437" s="142"/>
      <c r="C1437" s="172" t="s">
        <v>2708</v>
      </c>
      <c r="D1437" s="166" t="s">
        <v>237</v>
      </c>
      <c r="E1437" s="166" t="s">
        <v>2709</v>
      </c>
      <c r="F1437" s="200" t="s">
        <v>2753</v>
      </c>
      <c r="G1437" s="200" t="s">
        <v>2753</v>
      </c>
      <c r="H1437" s="200" t="s">
        <v>2753</v>
      </c>
      <c r="I1437" s="200" t="s">
        <v>2753</v>
      </c>
      <c r="J1437" s="168">
        <v>0.9</v>
      </c>
      <c r="K1437" s="169" t="str">
        <f>IFERROR(SUMIFS(#REF!,#REF!,$I1437,#REF!,$R$2)/SUMIFS(#REF!,#REF!,$I1437,#REF!,$R$2),"-")</f>
        <v>-</v>
      </c>
      <c r="L1437" s="169" t="str">
        <f>IFERROR(SUMIFS(#REF!,#REF!,$I1437,#REF!,$R$7)/SUMIFS(#REF!,#REF!,$I1437,#REF!,$R$7),"-")</f>
        <v>-</v>
      </c>
      <c r="M1437" s="170" t="str">
        <f>IFERROR(SUMIFS(#REF!,#REF!,$I1437,#REF!,$R$3)/SUMIFS(#REF!,#REF!,$I1437,#REF!,$R$3),"-")</f>
        <v>-</v>
      </c>
      <c r="N1437" s="170" t="str">
        <f>IFERROR(SUMIFS(#REF!,#REF!,$I1437,#REF!,"&lt;="&amp;$R$2,#REF!,"&gt;="&amp;$S$2)/SUMIFS(#REF!,#REF!,$I1437,#REF!,"&lt;="&amp;$R$2,#REF!,"&gt;="&amp;$S$2),"-")</f>
        <v>-</v>
      </c>
      <c r="O1437" s="142"/>
      <c r="P1437" s="140"/>
    </row>
    <row r="1438" spans="1:16">
      <c r="A1438" s="138"/>
      <c r="B1438" s="142"/>
      <c r="C1438" s="172" t="s">
        <v>2708</v>
      </c>
      <c r="D1438" s="166" t="s">
        <v>237</v>
      </c>
      <c r="E1438" s="166" t="s">
        <v>2709</v>
      </c>
      <c r="F1438" s="200" t="s">
        <v>2755</v>
      </c>
      <c r="G1438" s="200" t="s">
        <v>2755</v>
      </c>
      <c r="H1438" s="200" t="s">
        <v>2755</v>
      </c>
      <c r="I1438" s="200" t="s">
        <v>2755</v>
      </c>
      <c r="J1438" s="168">
        <v>0.9</v>
      </c>
      <c r="K1438" s="169" t="str">
        <f>IFERROR(SUMIFS(#REF!,#REF!,$I1438,#REF!,$R$2)/SUMIFS(#REF!,#REF!,$I1438,#REF!,$R$2),"-")</f>
        <v>-</v>
      </c>
      <c r="L1438" s="169" t="str">
        <f>IFERROR(SUMIFS(#REF!,#REF!,$I1438,#REF!,$R$7)/SUMIFS(#REF!,#REF!,$I1438,#REF!,$R$7),"-")</f>
        <v>-</v>
      </c>
      <c r="M1438" s="170" t="str">
        <f>IFERROR(SUMIFS(#REF!,#REF!,$I1438,#REF!,$R$3)/SUMIFS(#REF!,#REF!,$I1438,#REF!,$R$3),"-")</f>
        <v>-</v>
      </c>
      <c r="N1438" s="170" t="str">
        <f>IFERROR(SUMIFS(#REF!,#REF!,$I1438,#REF!,"&lt;="&amp;$R$2,#REF!,"&gt;="&amp;$S$2)/SUMIFS(#REF!,#REF!,$I1438,#REF!,"&lt;="&amp;$R$2,#REF!,"&gt;="&amp;$S$2),"-")</f>
        <v>-</v>
      </c>
      <c r="O1438" s="142"/>
      <c r="P1438" s="140"/>
    </row>
    <row r="1439" spans="1:16">
      <c r="A1439" s="138"/>
      <c r="B1439" s="142"/>
      <c r="C1439" s="172" t="s">
        <v>2708</v>
      </c>
      <c r="D1439" s="166" t="s">
        <v>237</v>
      </c>
      <c r="E1439" s="166" t="s">
        <v>2709</v>
      </c>
      <c r="F1439" s="200" t="s">
        <v>2757</v>
      </c>
      <c r="G1439" s="200" t="s">
        <v>2757</v>
      </c>
      <c r="H1439" s="200" t="s">
        <v>2757</v>
      </c>
      <c r="I1439" s="200" t="s">
        <v>2757</v>
      </c>
      <c r="J1439" s="168">
        <v>0.9</v>
      </c>
      <c r="K1439" s="169" t="str">
        <f>IFERROR(SUMIFS(#REF!,#REF!,$I1439,#REF!,$R$2)/SUMIFS(#REF!,#REF!,$I1439,#REF!,$R$2),"-")</f>
        <v>-</v>
      </c>
      <c r="L1439" s="169" t="str">
        <f>IFERROR(SUMIFS(#REF!,#REF!,$I1439,#REF!,$R$7)/SUMIFS(#REF!,#REF!,$I1439,#REF!,$R$7),"-")</f>
        <v>-</v>
      </c>
      <c r="M1439" s="170" t="str">
        <f>IFERROR(SUMIFS(#REF!,#REF!,$I1439,#REF!,$R$3)/SUMIFS(#REF!,#REF!,$I1439,#REF!,$R$3),"-")</f>
        <v>-</v>
      </c>
      <c r="N1439" s="170" t="str">
        <f>IFERROR(SUMIFS(#REF!,#REF!,$I1439,#REF!,"&lt;="&amp;$R$2,#REF!,"&gt;="&amp;$S$2)/SUMIFS(#REF!,#REF!,$I1439,#REF!,"&lt;="&amp;$R$2,#REF!,"&gt;="&amp;$S$2),"-")</f>
        <v>-</v>
      </c>
      <c r="O1439" s="142"/>
      <c r="P1439" s="140"/>
    </row>
    <row r="1440" spans="1:16">
      <c r="A1440" s="138"/>
      <c r="B1440" s="142"/>
      <c r="C1440" s="172" t="s">
        <v>2708</v>
      </c>
      <c r="D1440" s="166" t="s">
        <v>237</v>
      </c>
      <c r="E1440" s="166" t="s">
        <v>2709</v>
      </c>
      <c r="F1440" s="199" t="s">
        <v>2759</v>
      </c>
      <c r="G1440" s="199" t="s">
        <v>2759</v>
      </c>
      <c r="H1440" s="199" t="s">
        <v>2759</v>
      </c>
      <c r="I1440" s="199" t="s">
        <v>2759</v>
      </c>
      <c r="J1440" s="168">
        <v>0.9</v>
      </c>
      <c r="K1440" s="169" t="str">
        <f>IFERROR(SUMIFS(#REF!,#REF!,$I1440,#REF!,$R$2)/SUMIFS(#REF!,#REF!,$I1440,#REF!,$R$2),"-")</f>
        <v>-</v>
      </c>
      <c r="L1440" s="169" t="str">
        <f>IFERROR(SUMIFS(#REF!,#REF!,$I1440,#REF!,$R$7)/SUMIFS(#REF!,#REF!,$I1440,#REF!,$R$7),"-")</f>
        <v>-</v>
      </c>
      <c r="M1440" s="170" t="str">
        <f>IFERROR(SUMIFS(#REF!,#REF!,$I1440,#REF!,$R$3)/SUMIFS(#REF!,#REF!,$I1440,#REF!,$R$3),"-")</f>
        <v>-</v>
      </c>
      <c r="N1440" s="170" t="str">
        <f>IFERROR(SUMIFS(#REF!,#REF!,$I1440,#REF!,"&lt;="&amp;$R$2,#REF!,"&gt;="&amp;$S$2)/SUMIFS(#REF!,#REF!,$I1440,#REF!,"&lt;="&amp;$R$2,#REF!,"&gt;="&amp;$S$2),"-")</f>
        <v>-</v>
      </c>
      <c r="O1440" s="142"/>
      <c r="P1440" s="140"/>
    </row>
    <row r="1441" spans="1:16">
      <c r="A1441" s="138"/>
      <c r="B1441" s="142"/>
      <c r="C1441" s="172" t="s">
        <v>2708</v>
      </c>
      <c r="D1441" s="166" t="s">
        <v>237</v>
      </c>
      <c r="E1441" s="166" t="s">
        <v>2709</v>
      </c>
      <c r="F1441" s="199" t="s">
        <v>2761</v>
      </c>
      <c r="G1441" s="199" t="s">
        <v>2761</v>
      </c>
      <c r="H1441" s="199" t="s">
        <v>2761</v>
      </c>
      <c r="I1441" s="199" t="s">
        <v>2761</v>
      </c>
      <c r="J1441" s="168">
        <v>0.9</v>
      </c>
      <c r="K1441" s="169" t="str">
        <f>IFERROR(SUMIFS(#REF!,#REF!,$I1441,#REF!,$R$2)/SUMIFS(#REF!,#REF!,$I1441,#REF!,$R$2),"-")</f>
        <v>-</v>
      </c>
      <c r="L1441" s="169" t="str">
        <f>IFERROR(SUMIFS(#REF!,#REF!,$I1441,#REF!,$R$7)/SUMIFS(#REF!,#REF!,$I1441,#REF!,$R$7),"-")</f>
        <v>-</v>
      </c>
      <c r="M1441" s="170" t="str">
        <f>IFERROR(SUMIFS(#REF!,#REF!,$I1441,#REF!,$R$3)/SUMIFS(#REF!,#REF!,$I1441,#REF!,$R$3),"-")</f>
        <v>-</v>
      </c>
      <c r="N1441" s="170" t="str">
        <f>IFERROR(SUMIFS(#REF!,#REF!,$I1441,#REF!,"&lt;="&amp;$R$2,#REF!,"&gt;="&amp;$S$2)/SUMIFS(#REF!,#REF!,$I1441,#REF!,"&lt;="&amp;$R$2,#REF!,"&gt;="&amp;$S$2),"-")</f>
        <v>-</v>
      </c>
      <c r="O1441" s="142"/>
      <c r="P1441" s="140"/>
    </row>
    <row r="1442" spans="1:16">
      <c r="A1442" s="138"/>
      <c r="B1442" s="142"/>
      <c r="C1442" s="172" t="s">
        <v>2708</v>
      </c>
      <c r="D1442" s="166" t="s">
        <v>237</v>
      </c>
      <c r="E1442" s="166" t="s">
        <v>2709</v>
      </c>
      <c r="F1442" s="199" t="s">
        <v>2763</v>
      </c>
      <c r="G1442" s="199" t="s">
        <v>2763</v>
      </c>
      <c r="H1442" s="199" t="s">
        <v>2763</v>
      </c>
      <c r="I1442" s="199" t="s">
        <v>2763</v>
      </c>
      <c r="J1442" s="168">
        <v>0.9</v>
      </c>
      <c r="K1442" s="169" t="str">
        <f>IFERROR(SUMIFS(#REF!,#REF!,$I1442,#REF!,$R$2)/SUMIFS(#REF!,#REF!,$I1442,#REF!,$R$2),"-")</f>
        <v>-</v>
      </c>
      <c r="L1442" s="169" t="str">
        <f>IFERROR(SUMIFS(#REF!,#REF!,$I1442,#REF!,$R$7)/SUMIFS(#REF!,#REF!,$I1442,#REF!,$R$7),"-")</f>
        <v>-</v>
      </c>
      <c r="M1442" s="170" t="str">
        <f>IFERROR(SUMIFS(#REF!,#REF!,$I1442,#REF!,$R$3)/SUMIFS(#REF!,#REF!,$I1442,#REF!,$R$3),"-")</f>
        <v>-</v>
      </c>
      <c r="N1442" s="170" t="str">
        <f>IFERROR(SUMIFS(#REF!,#REF!,$I1442,#REF!,"&lt;="&amp;$R$2,#REF!,"&gt;="&amp;$S$2)/SUMIFS(#REF!,#REF!,$I1442,#REF!,"&lt;="&amp;$R$2,#REF!,"&gt;="&amp;$S$2),"-")</f>
        <v>-</v>
      </c>
      <c r="O1442" s="142"/>
      <c r="P1442" s="140"/>
    </row>
    <row r="1443" spans="1:16">
      <c r="A1443" s="138"/>
      <c r="B1443" s="142"/>
      <c r="C1443" s="172" t="s">
        <v>2708</v>
      </c>
      <c r="D1443" s="166" t="s">
        <v>237</v>
      </c>
      <c r="E1443" s="166" t="s">
        <v>2709</v>
      </c>
      <c r="F1443" s="199" t="s">
        <v>2765</v>
      </c>
      <c r="G1443" s="199" t="s">
        <v>2765</v>
      </c>
      <c r="H1443" s="199" t="s">
        <v>2765</v>
      </c>
      <c r="I1443" s="199" t="s">
        <v>2765</v>
      </c>
      <c r="J1443" s="168">
        <v>0.9</v>
      </c>
      <c r="K1443" s="169" t="str">
        <f>IFERROR(SUMIFS(#REF!,#REF!,$I1443,#REF!,$R$2)/SUMIFS(#REF!,#REF!,$I1443,#REF!,$R$2),"-")</f>
        <v>-</v>
      </c>
      <c r="L1443" s="169" t="str">
        <f>IFERROR(SUMIFS(#REF!,#REF!,$I1443,#REF!,$R$7)/SUMIFS(#REF!,#REF!,$I1443,#REF!,$R$7),"-")</f>
        <v>-</v>
      </c>
      <c r="M1443" s="170" t="str">
        <f>IFERROR(SUMIFS(#REF!,#REF!,$I1443,#REF!,$R$3)/SUMIFS(#REF!,#REF!,$I1443,#REF!,$R$3),"-")</f>
        <v>-</v>
      </c>
      <c r="N1443" s="170" t="str">
        <f>IFERROR(SUMIFS(#REF!,#REF!,$I1443,#REF!,"&lt;="&amp;$R$2,#REF!,"&gt;="&amp;$S$2)/SUMIFS(#REF!,#REF!,$I1443,#REF!,"&lt;="&amp;$R$2,#REF!,"&gt;="&amp;$S$2),"-")</f>
        <v>-</v>
      </c>
      <c r="O1443" s="142"/>
      <c r="P1443" s="140"/>
    </row>
    <row r="1444" spans="1:16">
      <c r="A1444" s="138"/>
      <c r="B1444" s="142"/>
      <c r="C1444" s="172" t="s">
        <v>2708</v>
      </c>
      <c r="D1444" s="166" t="s">
        <v>237</v>
      </c>
      <c r="E1444" s="166" t="s">
        <v>2709</v>
      </c>
      <c r="F1444" s="199" t="s">
        <v>2767</v>
      </c>
      <c r="G1444" s="199" t="s">
        <v>2767</v>
      </c>
      <c r="H1444" s="199" t="s">
        <v>2767</v>
      </c>
      <c r="I1444" s="199" t="s">
        <v>2767</v>
      </c>
      <c r="J1444" s="168">
        <v>0.9</v>
      </c>
      <c r="K1444" s="169" t="str">
        <f>IFERROR(SUMIFS(#REF!,#REF!,$I1444,#REF!,$R$2)/SUMIFS(#REF!,#REF!,$I1444,#REF!,$R$2),"-")</f>
        <v>-</v>
      </c>
      <c r="L1444" s="169" t="str">
        <f>IFERROR(SUMIFS(#REF!,#REF!,$I1444,#REF!,$R$7)/SUMIFS(#REF!,#REF!,$I1444,#REF!,$R$7),"-")</f>
        <v>-</v>
      </c>
      <c r="M1444" s="170" t="str">
        <f>IFERROR(SUMIFS(#REF!,#REF!,$I1444,#REF!,$R$3)/SUMIFS(#REF!,#REF!,$I1444,#REF!,$R$3),"-")</f>
        <v>-</v>
      </c>
      <c r="N1444" s="170" t="str">
        <f>IFERROR(SUMIFS(#REF!,#REF!,$I1444,#REF!,"&lt;="&amp;$R$2,#REF!,"&gt;="&amp;$S$2)/SUMIFS(#REF!,#REF!,$I1444,#REF!,"&lt;="&amp;$R$2,#REF!,"&gt;="&amp;$S$2),"-")</f>
        <v>-</v>
      </c>
      <c r="O1444" s="142"/>
      <c r="P1444" s="140"/>
    </row>
    <row r="1445" spans="1:16">
      <c r="A1445" s="138"/>
      <c r="B1445" s="142"/>
      <c r="C1445" s="172" t="s">
        <v>2708</v>
      </c>
      <c r="D1445" s="166" t="s">
        <v>237</v>
      </c>
      <c r="E1445" s="166" t="s">
        <v>2709</v>
      </c>
      <c r="F1445" s="199" t="s">
        <v>2769</v>
      </c>
      <c r="G1445" s="199" t="s">
        <v>2769</v>
      </c>
      <c r="H1445" s="199" t="s">
        <v>2769</v>
      </c>
      <c r="I1445" s="199" t="s">
        <v>2769</v>
      </c>
      <c r="J1445" s="168">
        <v>0.9</v>
      </c>
      <c r="K1445" s="169" t="str">
        <f>IFERROR(SUMIFS(#REF!,#REF!,$I1445,#REF!,$R$2)/SUMIFS(#REF!,#REF!,$I1445,#REF!,$R$2),"-")</f>
        <v>-</v>
      </c>
      <c r="L1445" s="169" t="str">
        <f>IFERROR(SUMIFS(#REF!,#REF!,$I1445,#REF!,$R$7)/SUMIFS(#REF!,#REF!,$I1445,#REF!,$R$7),"-")</f>
        <v>-</v>
      </c>
      <c r="M1445" s="170" t="str">
        <f>IFERROR(SUMIFS(#REF!,#REF!,$I1445,#REF!,$R$3)/SUMIFS(#REF!,#REF!,$I1445,#REF!,$R$3),"-")</f>
        <v>-</v>
      </c>
      <c r="N1445" s="170" t="str">
        <f>IFERROR(SUMIFS(#REF!,#REF!,$I1445,#REF!,"&lt;="&amp;$R$2,#REF!,"&gt;="&amp;$S$2)/SUMIFS(#REF!,#REF!,$I1445,#REF!,"&lt;="&amp;$R$2,#REF!,"&gt;="&amp;$S$2),"-")</f>
        <v>-</v>
      </c>
      <c r="O1445" s="142"/>
      <c r="P1445" s="140"/>
    </row>
    <row r="1446" spans="1:16">
      <c r="A1446" s="138"/>
      <c r="B1446" s="142"/>
      <c r="C1446" s="172" t="s">
        <v>2708</v>
      </c>
      <c r="D1446" s="166" t="s">
        <v>237</v>
      </c>
      <c r="E1446" s="166" t="s">
        <v>2709</v>
      </c>
      <c r="F1446" s="199" t="s">
        <v>2771</v>
      </c>
      <c r="G1446" s="199" t="s">
        <v>2771</v>
      </c>
      <c r="H1446" s="199" t="s">
        <v>2771</v>
      </c>
      <c r="I1446" s="199" t="s">
        <v>2771</v>
      </c>
      <c r="J1446" s="168">
        <v>0.9</v>
      </c>
      <c r="K1446" s="169" t="str">
        <f>IFERROR(SUMIFS(#REF!,#REF!,$I1446,#REF!,$R$2)/SUMIFS(#REF!,#REF!,$I1446,#REF!,$R$2),"-")</f>
        <v>-</v>
      </c>
      <c r="L1446" s="169" t="str">
        <f>IFERROR(SUMIFS(#REF!,#REF!,$I1446,#REF!,$R$7)/SUMIFS(#REF!,#REF!,$I1446,#REF!,$R$7),"-")</f>
        <v>-</v>
      </c>
      <c r="M1446" s="170" t="str">
        <f>IFERROR(SUMIFS(#REF!,#REF!,$I1446,#REF!,$R$3)/SUMIFS(#REF!,#REF!,$I1446,#REF!,$R$3),"-")</f>
        <v>-</v>
      </c>
      <c r="N1446" s="170" t="str">
        <f>IFERROR(SUMIFS(#REF!,#REF!,$I1446,#REF!,"&lt;="&amp;$R$2,#REF!,"&gt;="&amp;$S$2)/SUMIFS(#REF!,#REF!,$I1446,#REF!,"&lt;="&amp;$R$2,#REF!,"&gt;="&amp;$S$2),"-")</f>
        <v>-</v>
      </c>
      <c r="O1446" s="142"/>
      <c r="P1446" s="140"/>
    </row>
    <row r="1447" spans="1:16">
      <c r="A1447" s="138"/>
      <c r="B1447" s="142"/>
      <c r="C1447" s="172" t="s">
        <v>2708</v>
      </c>
      <c r="D1447" s="166" t="s">
        <v>237</v>
      </c>
      <c r="E1447" s="166" t="s">
        <v>2709</v>
      </c>
      <c r="F1447" s="199" t="s">
        <v>2773</v>
      </c>
      <c r="G1447" s="199" t="s">
        <v>2773</v>
      </c>
      <c r="H1447" s="199" t="s">
        <v>2773</v>
      </c>
      <c r="I1447" s="199" t="s">
        <v>2773</v>
      </c>
      <c r="J1447" s="168">
        <v>0.9</v>
      </c>
      <c r="K1447" s="169" t="str">
        <f>IFERROR(SUMIFS(#REF!,#REF!,$I1447,#REF!,$R$2)/SUMIFS(#REF!,#REF!,$I1447,#REF!,$R$2),"-")</f>
        <v>-</v>
      </c>
      <c r="L1447" s="169" t="str">
        <f>IFERROR(SUMIFS(#REF!,#REF!,$I1447,#REF!,$R$7)/SUMIFS(#REF!,#REF!,$I1447,#REF!,$R$7),"-")</f>
        <v>-</v>
      </c>
      <c r="M1447" s="170" t="str">
        <f>IFERROR(SUMIFS(#REF!,#REF!,$I1447,#REF!,$R$3)/SUMIFS(#REF!,#REF!,$I1447,#REF!,$R$3),"-")</f>
        <v>-</v>
      </c>
      <c r="N1447" s="170" t="str">
        <f>IFERROR(SUMIFS(#REF!,#REF!,$I1447,#REF!,"&lt;="&amp;$R$2,#REF!,"&gt;="&amp;$S$2)/SUMIFS(#REF!,#REF!,$I1447,#REF!,"&lt;="&amp;$R$2,#REF!,"&gt;="&amp;$S$2),"-")</f>
        <v>-</v>
      </c>
      <c r="O1447" s="142"/>
      <c r="P1447" s="140"/>
    </row>
    <row r="1448" spans="1:16">
      <c r="A1448" s="138"/>
      <c r="B1448" s="142"/>
      <c r="C1448" s="172" t="s">
        <v>2708</v>
      </c>
      <c r="D1448" s="166" t="s">
        <v>237</v>
      </c>
      <c r="E1448" s="166" t="s">
        <v>2709</v>
      </c>
      <c r="F1448" s="201" t="s">
        <v>2775</v>
      </c>
      <c r="G1448" s="201" t="s">
        <v>2775</v>
      </c>
      <c r="H1448" s="201" t="s">
        <v>2775</v>
      </c>
      <c r="I1448" s="201" t="s">
        <v>2775</v>
      </c>
      <c r="J1448" s="168">
        <v>0.9</v>
      </c>
      <c r="K1448" s="169" t="str">
        <f>IFERROR(SUMIFS(#REF!,#REF!,$I1448,#REF!,$R$2)/SUMIFS(#REF!,#REF!,$I1448,#REF!,$R$2),"-")</f>
        <v>-</v>
      </c>
      <c r="L1448" s="169" t="str">
        <f>IFERROR(SUMIFS(#REF!,#REF!,$I1448,#REF!,$R$7)/SUMIFS(#REF!,#REF!,$I1448,#REF!,$R$7),"-")</f>
        <v>-</v>
      </c>
      <c r="M1448" s="170" t="str">
        <f>IFERROR(SUMIFS(#REF!,#REF!,$I1448,#REF!,$R$3)/SUMIFS(#REF!,#REF!,$I1448,#REF!,$R$3),"-")</f>
        <v>-</v>
      </c>
      <c r="N1448" s="170" t="str">
        <f>IFERROR(SUMIFS(#REF!,#REF!,$I1448,#REF!,"&lt;="&amp;$R$2,#REF!,"&gt;="&amp;$S$2)/SUMIFS(#REF!,#REF!,$I1448,#REF!,"&lt;="&amp;$R$2,#REF!,"&gt;="&amp;$S$2),"-")</f>
        <v>-</v>
      </c>
      <c r="O1448" s="142"/>
      <c r="P1448" s="140"/>
    </row>
    <row r="1449" spans="1:16">
      <c r="A1449" s="138"/>
      <c r="B1449" s="142"/>
      <c r="C1449" s="172" t="s">
        <v>2708</v>
      </c>
      <c r="D1449" s="166" t="s">
        <v>237</v>
      </c>
      <c r="E1449" s="166" t="s">
        <v>2709</v>
      </c>
      <c r="F1449" s="201" t="s">
        <v>2777</v>
      </c>
      <c r="G1449" s="201" t="s">
        <v>2777</v>
      </c>
      <c r="H1449" s="201" t="s">
        <v>2777</v>
      </c>
      <c r="I1449" s="201" t="s">
        <v>2777</v>
      </c>
      <c r="J1449" s="168">
        <v>0.9</v>
      </c>
      <c r="K1449" s="169" t="str">
        <f>IFERROR(SUMIFS(#REF!,#REF!,$I1449,#REF!,$R$2)/SUMIFS(#REF!,#REF!,$I1449,#REF!,$R$2),"-")</f>
        <v>-</v>
      </c>
      <c r="L1449" s="169" t="str">
        <f>IFERROR(SUMIFS(#REF!,#REF!,$I1449,#REF!,$R$7)/SUMIFS(#REF!,#REF!,$I1449,#REF!,$R$7),"-")</f>
        <v>-</v>
      </c>
      <c r="M1449" s="170" t="str">
        <f>IFERROR(SUMIFS(#REF!,#REF!,$I1449,#REF!,$R$3)/SUMIFS(#REF!,#REF!,$I1449,#REF!,$R$3),"-")</f>
        <v>-</v>
      </c>
      <c r="N1449" s="170" t="str">
        <f>IFERROR(SUMIFS(#REF!,#REF!,$I1449,#REF!,"&lt;="&amp;$R$2,#REF!,"&gt;="&amp;$S$2)/SUMIFS(#REF!,#REF!,$I1449,#REF!,"&lt;="&amp;$R$2,#REF!,"&gt;="&amp;$S$2),"-")</f>
        <v>-</v>
      </c>
      <c r="O1449" s="142"/>
      <c r="P1449" s="140"/>
    </row>
    <row r="1450" spans="1:16">
      <c r="A1450" s="138"/>
      <c r="B1450" s="142"/>
      <c r="C1450" s="172" t="s">
        <v>2708</v>
      </c>
      <c r="D1450" s="166" t="s">
        <v>237</v>
      </c>
      <c r="E1450" s="166" t="s">
        <v>2709</v>
      </c>
      <c r="F1450" s="199" t="s">
        <v>2779</v>
      </c>
      <c r="G1450" s="199" t="s">
        <v>2779</v>
      </c>
      <c r="H1450" s="199" t="s">
        <v>2779</v>
      </c>
      <c r="I1450" s="199" t="s">
        <v>2779</v>
      </c>
      <c r="J1450" s="168">
        <v>0.9</v>
      </c>
      <c r="K1450" s="169" t="str">
        <f>IFERROR(SUMIFS(#REF!,#REF!,$I1450,#REF!,$R$2)/SUMIFS(#REF!,#REF!,$I1450,#REF!,$R$2),"-")</f>
        <v>-</v>
      </c>
      <c r="L1450" s="169" t="str">
        <f>IFERROR(SUMIFS(#REF!,#REF!,$I1450,#REF!,$R$7)/SUMIFS(#REF!,#REF!,$I1450,#REF!,$R$7),"-")</f>
        <v>-</v>
      </c>
      <c r="M1450" s="170" t="str">
        <f>IFERROR(SUMIFS(#REF!,#REF!,$I1450,#REF!,$R$3)/SUMIFS(#REF!,#REF!,$I1450,#REF!,$R$3),"-")</f>
        <v>-</v>
      </c>
      <c r="N1450" s="170" t="str">
        <f>IFERROR(SUMIFS(#REF!,#REF!,$I1450,#REF!,"&lt;="&amp;$R$2,#REF!,"&gt;="&amp;$S$2)/SUMIFS(#REF!,#REF!,$I1450,#REF!,"&lt;="&amp;$R$2,#REF!,"&gt;="&amp;$S$2),"-")</f>
        <v>-</v>
      </c>
      <c r="O1450" s="142"/>
      <c r="P1450" s="140"/>
    </row>
    <row r="1451" spans="1:16">
      <c r="A1451" s="138"/>
      <c r="B1451" s="142"/>
      <c r="C1451" s="172" t="s">
        <v>2708</v>
      </c>
      <c r="D1451" s="166" t="s">
        <v>26</v>
      </c>
      <c r="E1451" s="166" t="s">
        <v>2709</v>
      </c>
      <c r="F1451" s="178" t="s">
        <v>2781</v>
      </c>
      <c r="G1451" s="178" t="s">
        <v>2781</v>
      </c>
      <c r="H1451" s="178" t="s">
        <v>2781</v>
      </c>
      <c r="I1451" s="178" t="s">
        <v>2781</v>
      </c>
      <c r="J1451" s="168">
        <v>0.9</v>
      </c>
      <c r="K1451" s="169" t="str">
        <f>IFERROR(SUMIFS(#REF!,#REF!,$I1451,#REF!,$R$2)/SUMIFS(#REF!,#REF!,$I1451,#REF!,$R$2),"-")</f>
        <v>-</v>
      </c>
      <c r="L1451" s="169" t="str">
        <f>IFERROR(SUMIFS(#REF!,#REF!,$I1451,#REF!,$R$7)/SUMIFS(#REF!,#REF!,$I1451,#REF!,$R$7),"-")</f>
        <v>-</v>
      </c>
      <c r="M1451" s="170" t="str">
        <f>IFERROR(SUMIFS(#REF!,#REF!,$I1451,#REF!,$R$3)/SUMIFS(#REF!,#REF!,$I1451,#REF!,$R$3),"-")</f>
        <v>-</v>
      </c>
      <c r="N1451" s="170" t="str">
        <f>IFERROR(SUMIFS(#REF!,#REF!,$I1451,#REF!,"&lt;="&amp;$R$2,#REF!,"&gt;="&amp;$S$2)/SUMIFS(#REF!,#REF!,$I1451,#REF!,"&lt;="&amp;$R$2,#REF!,"&gt;="&amp;$S$2),"-")</f>
        <v>-</v>
      </c>
      <c r="O1451" s="142"/>
      <c r="P1451" s="140"/>
    </row>
    <row r="1452" spans="1:16">
      <c r="A1452" s="138"/>
      <c r="B1452" s="142"/>
      <c r="C1452" s="172" t="s">
        <v>2708</v>
      </c>
      <c r="D1452" s="166" t="s">
        <v>26</v>
      </c>
      <c r="E1452" s="166" t="s">
        <v>2709</v>
      </c>
      <c r="F1452" s="178" t="s">
        <v>2783</v>
      </c>
      <c r="G1452" s="178" t="s">
        <v>2783</v>
      </c>
      <c r="H1452" s="178" t="s">
        <v>2783</v>
      </c>
      <c r="I1452" s="178" t="s">
        <v>2783</v>
      </c>
      <c r="J1452" s="168">
        <v>0.9</v>
      </c>
      <c r="K1452" s="169" t="str">
        <f>IFERROR(SUMIFS(#REF!,#REF!,$I1452,#REF!,$R$2)/SUMIFS(#REF!,#REF!,$I1452,#REF!,$R$2),"-")</f>
        <v>-</v>
      </c>
      <c r="L1452" s="169" t="str">
        <f>IFERROR(SUMIFS(#REF!,#REF!,$I1452,#REF!,$R$7)/SUMIFS(#REF!,#REF!,$I1452,#REF!,$R$7),"-")</f>
        <v>-</v>
      </c>
      <c r="M1452" s="170" t="str">
        <f>IFERROR(SUMIFS(#REF!,#REF!,$I1452,#REF!,$R$3)/SUMIFS(#REF!,#REF!,$I1452,#REF!,$R$3),"-")</f>
        <v>-</v>
      </c>
      <c r="N1452" s="170" t="str">
        <f>IFERROR(SUMIFS(#REF!,#REF!,$I1452,#REF!,"&lt;="&amp;$R$2,#REF!,"&gt;="&amp;$S$2)/SUMIFS(#REF!,#REF!,$I1452,#REF!,"&lt;="&amp;$R$2,#REF!,"&gt;="&amp;$S$2),"-")</f>
        <v>-</v>
      </c>
      <c r="O1452" s="142"/>
      <c r="P1452" s="140"/>
    </row>
    <row r="1453" spans="1:16">
      <c r="A1453" s="138"/>
      <c r="B1453" s="142"/>
      <c r="C1453" s="172" t="s">
        <v>2708</v>
      </c>
      <c r="D1453" s="166" t="s">
        <v>26</v>
      </c>
      <c r="E1453" s="166" t="s">
        <v>2709</v>
      </c>
      <c r="F1453" s="178" t="s">
        <v>2784</v>
      </c>
      <c r="G1453" s="178" t="s">
        <v>2784</v>
      </c>
      <c r="H1453" s="178" t="s">
        <v>2784</v>
      </c>
      <c r="I1453" s="178" t="s">
        <v>2784</v>
      </c>
      <c r="J1453" s="168">
        <v>0.9</v>
      </c>
      <c r="K1453" s="169" t="str">
        <f>IFERROR(SUMIFS(#REF!,#REF!,$I1453,#REF!,$R$2)/SUMIFS(#REF!,#REF!,$I1453,#REF!,$R$2),"-")</f>
        <v>-</v>
      </c>
      <c r="L1453" s="169" t="str">
        <f>IFERROR(SUMIFS(#REF!,#REF!,$I1453,#REF!,$R$7)/SUMIFS(#REF!,#REF!,$I1453,#REF!,$R$7),"-")</f>
        <v>-</v>
      </c>
      <c r="M1453" s="170" t="str">
        <f>IFERROR(SUMIFS(#REF!,#REF!,$I1453,#REF!,$R$3)/SUMIFS(#REF!,#REF!,$I1453,#REF!,$R$3),"-")</f>
        <v>-</v>
      </c>
      <c r="N1453" s="170" t="str">
        <f>IFERROR(SUMIFS(#REF!,#REF!,$I1453,#REF!,"&lt;="&amp;$R$2,#REF!,"&gt;="&amp;$S$2)/SUMIFS(#REF!,#REF!,$I1453,#REF!,"&lt;="&amp;$R$2,#REF!,"&gt;="&amp;$S$2),"-")</f>
        <v>-</v>
      </c>
      <c r="O1453" s="142"/>
      <c r="P1453" s="140"/>
    </row>
    <row r="1454" spans="1:16">
      <c r="A1454" s="138"/>
      <c r="B1454" s="142"/>
      <c r="C1454" s="172" t="s">
        <v>2708</v>
      </c>
      <c r="D1454" s="166" t="s">
        <v>26</v>
      </c>
      <c r="E1454" s="166" t="s">
        <v>2709</v>
      </c>
      <c r="F1454" s="178" t="s">
        <v>2786</v>
      </c>
      <c r="G1454" s="178" t="s">
        <v>2786</v>
      </c>
      <c r="H1454" s="178" t="s">
        <v>2786</v>
      </c>
      <c r="I1454" s="178" t="s">
        <v>2786</v>
      </c>
      <c r="J1454" s="168">
        <v>0.9</v>
      </c>
      <c r="K1454" s="169" t="str">
        <f>IFERROR(SUMIFS(#REF!,#REF!,$I1454,#REF!,$R$2)/SUMIFS(#REF!,#REF!,$I1454,#REF!,$R$2),"-")</f>
        <v>-</v>
      </c>
      <c r="L1454" s="169" t="str">
        <f>IFERROR(SUMIFS(#REF!,#REF!,$I1454,#REF!,$R$7)/SUMIFS(#REF!,#REF!,$I1454,#REF!,$R$7),"-")</f>
        <v>-</v>
      </c>
      <c r="M1454" s="170" t="str">
        <f>IFERROR(SUMIFS(#REF!,#REF!,$I1454,#REF!,$R$3)/SUMIFS(#REF!,#REF!,$I1454,#REF!,$R$3),"-")</f>
        <v>-</v>
      </c>
      <c r="N1454" s="170" t="str">
        <f>IFERROR(SUMIFS(#REF!,#REF!,$I1454,#REF!,"&lt;="&amp;$R$2,#REF!,"&gt;="&amp;$S$2)/SUMIFS(#REF!,#REF!,$I1454,#REF!,"&lt;="&amp;$R$2,#REF!,"&gt;="&amp;$S$2),"-")</f>
        <v>-</v>
      </c>
      <c r="O1454" s="142"/>
      <c r="P1454" s="140"/>
    </row>
    <row r="1455" spans="1:16">
      <c r="A1455" s="138"/>
      <c r="B1455" s="142"/>
      <c r="C1455" s="172" t="s">
        <v>2708</v>
      </c>
      <c r="D1455" s="166" t="s">
        <v>26</v>
      </c>
      <c r="E1455" s="166" t="s">
        <v>2709</v>
      </c>
      <c r="F1455" s="178" t="s">
        <v>2788</v>
      </c>
      <c r="G1455" s="178" t="s">
        <v>2788</v>
      </c>
      <c r="H1455" s="178" t="s">
        <v>2788</v>
      </c>
      <c r="I1455" s="178" t="s">
        <v>2788</v>
      </c>
      <c r="J1455" s="168">
        <v>0.9</v>
      </c>
      <c r="K1455" s="169" t="str">
        <f>IFERROR(SUMIFS(#REF!,#REF!,$I1455,#REF!,$R$2)/SUMIFS(#REF!,#REF!,$I1455,#REF!,$R$2),"-")</f>
        <v>-</v>
      </c>
      <c r="L1455" s="169" t="str">
        <f>IFERROR(SUMIFS(#REF!,#REF!,$I1455,#REF!,$R$7)/SUMIFS(#REF!,#REF!,$I1455,#REF!,$R$7),"-")</f>
        <v>-</v>
      </c>
      <c r="M1455" s="170" t="str">
        <f>IFERROR(SUMIFS(#REF!,#REF!,$I1455,#REF!,$R$3)/SUMIFS(#REF!,#REF!,$I1455,#REF!,$R$3),"-")</f>
        <v>-</v>
      </c>
      <c r="N1455" s="170" t="str">
        <f>IFERROR(SUMIFS(#REF!,#REF!,$I1455,#REF!,"&lt;="&amp;$R$2,#REF!,"&gt;="&amp;$S$2)/SUMIFS(#REF!,#REF!,$I1455,#REF!,"&lt;="&amp;$R$2,#REF!,"&gt;="&amp;$S$2),"-")</f>
        <v>-</v>
      </c>
      <c r="O1455" s="142"/>
      <c r="P1455" s="140"/>
    </row>
    <row r="1456" spans="1:16">
      <c r="A1456" s="138"/>
      <c r="B1456" s="142"/>
      <c r="C1456" s="172" t="s">
        <v>2708</v>
      </c>
      <c r="D1456" s="166" t="s">
        <v>26</v>
      </c>
      <c r="E1456" s="166" t="s">
        <v>2709</v>
      </c>
      <c r="F1456" s="178" t="s">
        <v>2790</v>
      </c>
      <c r="G1456" s="178" t="s">
        <v>2790</v>
      </c>
      <c r="H1456" s="178" t="s">
        <v>2790</v>
      </c>
      <c r="I1456" s="178" t="s">
        <v>2790</v>
      </c>
      <c r="J1456" s="168">
        <v>0.9</v>
      </c>
      <c r="K1456" s="169" t="str">
        <f>IFERROR(SUMIFS(#REF!,#REF!,$I1456,#REF!,$R$2)/SUMIFS(#REF!,#REF!,$I1456,#REF!,$R$2),"-")</f>
        <v>-</v>
      </c>
      <c r="L1456" s="169" t="str">
        <f>IFERROR(SUMIFS(#REF!,#REF!,$I1456,#REF!,$R$7)/SUMIFS(#REF!,#REF!,$I1456,#REF!,$R$7),"-")</f>
        <v>-</v>
      </c>
      <c r="M1456" s="170" t="str">
        <f>IFERROR(SUMIFS(#REF!,#REF!,$I1456,#REF!,$R$3)/SUMIFS(#REF!,#REF!,$I1456,#REF!,$R$3),"-")</f>
        <v>-</v>
      </c>
      <c r="N1456" s="170" t="str">
        <f>IFERROR(SUMIFS(#REF!,#REF!,$I1456,#REF!,"&lt;="&amp;$R$2,#REF!,"&gt;="&amp;$S$2)/SUMIFS(#REF!,#REF!,$I1456,#REF!,"&lt;="&amp;$R$2,#REF!,"&gt;="&amp;$S$2),"-")</f>
        <v>-</v>
      </c>
      <c r="O1456" s="142"/>
      <c r="P1456" s="140"/>
    </row>
    <row r="1457" spans="1:16">
      <c r="A1457" s="138"/>
      <c r="B1457" s="142"/>
      <c r="C1457" s="172" t="s">
        <v>2708</v>
      </c>
      <c r="D1457" s="166" t="s">
        <v>26</v>
      </c>
      <c r="E1457" s="166" t="s">
        <v>2709</v>
      </c>
      <c r="F1457" s="178" t="s">
        <v>2792</v>
      </c>
      <c r="G1457" s="178" t="s">
        <v>2792</v>
      </c>
      <c r="H1457" s="178" t="s">
        <v>2792</v>
      </c>
      <c r="I1457" s="178" t="s">
        <v>2792</v>
      </c>
      <c r="J1457" s="168">
        <v>0.9</v>
      </c>
      <c r="K1457" s="169" t="str">
        <f>IFERROR(SUMIFS(#REF!,#REF!,$I1457,#REF!,$R$2)/SUMIFS(#REF!,#REF!,$I1457,#REF!,$R$2),"-")</f>
        <v>-</v>
      </c>
      <c r="L1457" s="169" t="str">
        <f>IFERROR(SUMIFS(#REF!,#REF!,$I1457,#REF!,$R$7)/SUMIFS(#REF!,#REF!,$I1457,#REF!,$R$7),"-")</f>
        <v>-</v>
      </c>
      <c r="M1457" s="170" t="str">
        <f>IFERROR(SUMIFS(#REF!,#REF!,$I1457,#REF!,$R$3)/SUMIFS(#REF!,#REF!,$I1457,#REF!,$R$3),"-")</f>
        <v>-</v>
      </c>
      <c r="N1457" s="170" t="str">
        <f>IFERROR(SUMIFS(#REF!,#REF!,$I1457,#REF!,"&lt;="&amp;$R$2,#REF!,"&gt;="&amp;$S$2)/SUMIFS(#REF!,#REF!,$I1457,#REF!,"&lt;="&amp;$R$2,#REF!,"&gt;="&amp;$S$2),"-")</f>
        <v>-</v>
      </c>
      <c r="O1457" s="142"/>
      <c r="P1457" s="140"/>
    </row>
    <row r="1458" spans="1:16">
      <c r="A1458" s="138"/>
      <c r="B1458" s="142"/>
      <c r="C1458" s="172" t="s">
        <v>2708</v>
      </c>
      <c r="D1458" s="166" t="s">
        <v>26</v>
      </c>
      <c r="E1458" s="166" t="s">
        <v>2709</v>
      </c>
      <c r="F1458" s="178" t="s">
        <v>2794</v>
      </c>
      <c r="G1458" s="178" t="s">
        <v>2794</v>
      </c>
      <c r="H1458" s="178" t="s">
        <v>2794</v>
      </c>
      <c r="I1458" s="178" t="s">
        <v>2794</v>
      </c>
      <c r="J1458" s="168">
        <v>0.9</v>
      </c>
      <c r="K1458" s="169" t="str">
        <f>IFERROR(SUMIFS(#REF!,#REF!,$I1458,#REF!,$R$2)/SUMIFS(#REF!,#REF!,$I1458,#REF!,$R$2),"-")</f>
        <v>-</v>
      </c>
      <c r="L1458" s="169" t="str">
        <f>IFERROR(SUMIFS(#REF!,#REF!,$I1458,#REF!,$R$7)/SUMIFS(#REF!,#REF!,$I1458,#REF!,$R$7),"-")</f>
        <v>-</v>
      </c>
      <c r="M1458" s="170" t="str">
        <f>IFERROR(SUMIFS(#REF!,#REF!,$I1458,#REF!,$R$3)/SUMIFS(#REF!,#REF!,$I1458,#REF!,$R$3),"-")</f>
        <v>-</v>
      </c>
      <c r="N1458" s="170" t="str">
        <f>IFERROR(SUMIFS(#REF!,#REF!,$I1458,#REF!,"&lt;="&amp;$R$2,#REF!,"&gt;="&amp;$S$2)/SUMIFS(#REF!,#REF!,$I1458,#REF!,"&lt;="&amp;$R$2,#REF!,"&gt;="&amp;$S$2),"-")</f>
        <v>-</v>
      </c>
      <c r="O1458" s="142"/>
      <c r="P1458" s="140"/>
    </row>
    <row r="1459" spans="1:16">
      <c r="A1459" s="138"/>
      <c r="B1459" s="142"/>
      <c r="C1459" s="172" t="s">
        <v>2708</v>
      </c>
      <c r="D1459" s="166" t="s">
        <v>26</v>
      </c>
      <c r="E1459" s="166" t="s">
        <v>2709</v>
      </c>
      <c r="F1459" s="178" t="s">
        <v>2796</v>
      </c>
      <c r="G1459" s="178" t="s">
        <v>2796</v>
      </c>
      <c r="H1459" s="178" t="s">
        <v>2796</v>
      </c>
      <c r="I1459" s="178" t="s">
        <v>2796</v>
      </c>
      <c r="J1459" s="168">
        <v>0.9</v>
      </c>
      <c r="K1459" s="169" t="str">
        <f>IFERROR(SUMIFS(#REF!,#REF!,$I1459,#REF!,$R$2)/SUMIFS(#REF!,#REF!,$I1459,#REF!,$R$2),"-")</f>
        <v>-</v>
      </c>
      <c r="L1459" s="169" t="str">
        <f>IFERROR(SUMIFS(#REF!,#REF!,$I1459,#REF!,$R$7)/SUMIFS(#REF!,#REF!,$I1459,#REF!,$R$7),"-")</f>
        <v>-</v>
      </c>
      <c r="M1459" s="170" t="str">
        <f>IFERROR(SUMIFS(#REF!,#REF!,$I1459,#REF!,$R$3)/SUMIFS(#REF!,#REF!,$I1459,#REF!,$R$3),"-")</f>
        <v>-</v>
      </c>
      <c r="N1459" s="170" t="str">
        <f>IFERROR(SUMIFS(#REF!,#REF!,$I1459,#REF!,"&lt;="&amp;$R$2,#REF!,"&gt;="&amp;$S$2)/SUMIFS(#REF!,#REF!,$I1459,#REF!,"&lt;="&amp;$R$2,#REF!,"&gt;="&amp;$S$2),"-")</f>
        <v>-</v>
      </c>
      <c r="O1459" s="142"/>
      <c r="P1459" s="140"/>
    </row>
    <row r="1460" spans="1:16">
      <c r="A1460" s="138"/>
      <c r="B1460" s="142"/>
      <c r="C1460" s="172" t="s">
        <v>2708</v>
      </c>
      <c r="D1460" s="166" t="s">
        <v>26</v>
      </c>
      <c r="E1460" s="166" t="s">
        <v>2709</v>
      </c>
      <c r="F1460" s="178" t="s">
        <v>2798</v>
      </c>
      <c r="G1460" s="178" t="s">
        <v>2798</v>
      </c>
      <c r="H1460" s="178" t="s">
        <v>2798</v>
      </c>
      <c r="I1460" s="178" t="s">
        <v>2798</v>
      </c>
      <c r="J1460" s="168">
        <v>0.9</v>
      </c>
      <c r="K1460" s="169" t="str">
        <f>IFERROR(SUMIFS(#REF!,#REF!,$I1460,#REF!,$R$2)/SUMIFS(#REF!,#REF!,$I1460,#REF!,$R$2),"-")</f>
        <v>-</v>
      </c>
      <c r="L1460" s="169" t="str">
        <f>IFERROR(SUMIFS(#REF!,#REF!,$I1460,#REF!,$R$7)/SUMIFS(#REF!,#REF!,$I1460,#REF!,$R$7),"-")</f>
        <v>-</v>
      </c>
      <c r="M1460" s="170" t="str">
        <f>IFERROR(SUMIFS(#REF!,#REF!,$I1460,#REF!,$R$3)/SUMIFS(#REF!,#REF!,$I1460,#REF!,$R$3),"-")</f>
        <v>-</v>
      </c>
      <c r="N1460" s="170" t="str">
        <f>IFERROR(SUMIFS(#REF!,#REF!,$I1460,#REF!,"&lt;="&amp;$R$2,#REF!,"&gt;="&amp;$S$2)/SUMIFS(#REF!,#REF!,$I1460,#REF!,"&lt;="&amp;$R$2,#REF!,"&gt;="&amp;$S$2),"-")</f>
        <v>-</v>
      </c>
      <c r="O1460" s="142"/>
      <c r="P1460" s="140"/>
    </row>
    <row r="1461" spans="1:16">
      <c r="A1461" s="138"/>
      <c r="B1461" s="142"/>
      <c r="C1461" s="172" t="s">
        <v>2708</v>
      </c>
      <c r="D1461" s="166" t="s">
        <v>26</v>
      </c>
      <c r="E1461" s="166" t="s">
        <v>2709</v>
      </c>
      <c r="F1461" s="178" t="s">
        <v>2800</v>
      </c>
      <c r="G1461" s="178" t="s">
        <v>2800</v>
      </c>
      <c r="H1461" s="178" t="s">
        <v>2800</v>
      </c>
      <c r="I1461" s="178" t="s">
        <v>2800</v>
      </c>
      <c r="J1461" s="168">
        <v>0.9</v>
      </c>
      <c r="K1461" s="169" t="str">
        <f>IFERROR(SUMIFS(#REF!,#REF!,$I1461,#REF!,$R$2)/SUMIFS(#REF!,#REF!,$I1461,#REF!,$R$2),"-")</f>
        <v>-</v>
      </c>
      <c r="L1461" s="169" t="str">
        <f>IFERROR(SUMIFS(#REF!,#REF!,$I1461,#REF!,$R$7)/SUMIFS(#REF!,#REF!,$I1461,#REF!,$R$7),"-")</f>
        <v>-</v>
      </c>
      <c r="M1461" s="170" t="str">
        <f>IFERROR(SUMIFS(#REF!,#REF!,$I1461,#REF!,$R$3)/SUMIFS(#REF!,#REF!,$I1461,#REF!,$R$3),"-")</f>
        <v>-</v>
      </c>
      <c r="N1461" s="170" t="str">
        <f>IFERROR(SUMIFS(#REF!,#REF!,$I1461,#REF!,"&lt;="&amp;$R$2,#REF!,"&gt;="&amp;$S$2)/SUMIFS(#REF!,#REF!,$I1461,#REF!,"&lt;="&amp;$R$2,#REF!,"&gt;="&amp;$S$2),"-")</f>
        <v>-</v>
      </c>
      <c r="O1461" s="142"/>
      <c r="P1461" s="140"/>
    </row>
    <row r="1462" spans="1:16">
      <c r="A1462" s="138"/>
      <c r="B1462" s="142"/>
      <c r="C1462" s="172" t="s">
        <v>2708</v>
      </c>
      <c r="D1462" s="166" t="s">
        <v>26</v>
      </c>
      <c r="E1462" s="166" t="s">
        <v>2709</v>
      </c>
      <c r="F1462" s="178" t="s">
        <v>2802</v>
      </c>
      <c r="G1462" s="178" t="s">
        <v>2802</v>
      </c>
      <c r="H1462" s="178" t="s">
        <v>2802</v>
      </c>
      <c r="I1462" s="178" t="s">
        <v>2802</v>
      </c>
      <c r="J1462" s="168">
        <v>0.9</v>
      </c>
      <c r="K1462" s="169" t="str">
        <f>IFERROR(SUMIFS(#REF!,#REF!,$I1462,#REF!,$R$2)/SUMIFS(#REF!,#REF!,$I1462,#REF!,$R$2),"-")</f>
        <v>-</v>
      </c>
      <c r="L1462" s="169" t="str">
        <f>IFERROR(SUMIFS(#REF!,#REF!,$I1462,#REF!,$R$7)/SUMIFS(#REF!,#REF!,$I1462,#REF!,$R$7),"-")</f>
        <v>-</v>
      </c>
      <c r="M1462" s="170" t="str">
        <f>IFERROR(SUMIFS(#REF!,#REF!,$I1462,#REF!,$R$3)/SUMIFS(#REF!,#REF!,$I1462,#REF!,$R$3),"-")</f>
        <v>-</v>
      </c>
      <c r="N1462" s="170" t="str">
        <f>IFERROR(SUMIFS(#REF!,#REF!,$I1462,#REF!,"&lt;="&amp;$R$2,#REF!,"&gt;="&amp;$S$2)/SUMIFS(#REF!,#REF!,$I1462,#REF!,"&lt;="&amp;$R$2,#REF!,"&gt;="&amp;$S$2),"-")</f>
        <v>-</v>
      </c>
      <c r="O1462" s="142"/>
      <c r="P1462" s="140"/>
    </row>
    <row r="1463" spans="1:16">
      <c r="A1463" s="138"/>
      <c r="B1463" s="142"/>
      <c r="C1463" s="172" t="s">
        <v>2708</v>
      </c>
      <c r="D1463" s="166" t="s">
        <v>26</v>
      </c>
      <c r="E1463" s="166" t="s">
        <v>2709</v>
      </c>
      <c r="F1463" s="178" t="s">
        <v>2804</v>
      </c>
      <c r="G1463" s="178" t="s">
        <v>2804</v>
      </c>
      <c r="H1463" s="178" t="s">
        <v>2804</v>
      </c>
      <c r="I1463" s="178" t="s">
        <v>2804</v>
      </c>
      <c r="J1463" s="168">
        <v>0.9</v>
      </c>
      <c r="K1463" s="169" t="str">
        <f>IFERROR(SUMIFS(#REF!,#REF!,$I1463,#REF!,$R$2)/SUMIFS(#REF!,#REF!,$I1463,#REF!,$R$2),"-")</f>
        <v>-</v>
      </c>
      <c r="L1463" s="169" t="str">
        <f>IFERROR(SUMIFS(#REF!,#REF!,$I1463,#REF!,$R$7)/SUMIFS(#REF!,#REF!,$I1463,#REF!,$R$7),"-")</f>
        <v>-</v>
      </c>
      <c r="M1463" s="170" t="str">
        <f>IFERROR(SUMIFS(#REF!,#REF!,$I1463,#REF!,$R$3)/SUMIFS(#REF!,#REF!,$I1463,#REF!,$R$3),"-")</f>
        <v>-</v>
      </c>
      <c r="N1463" s="170" t="str">
        <f>IFERROR(SUMIFS(#REF!,#REF!,$I1463,#REF!,"&lt;="&amp;$R$2,#REF!,"&gt;="&amp;$S$2)/SUMIFS(#REF!,#REF!,$I1463,#REF!,"&lt;="&amp;$R$2,#REF!,"&gt;="&amp;$S$2),"-")</f>
        <v>-</v>
      </c>
      <c r="O1463" s="142"/>
      <c r="P1463" s="140"/>
    </row>
    <row r="1464" spans="1:16">
      <c r="A1464" s="138"/>
      <c r="B1464" s="142"/>
      <c r="C1464" s="172" t="s">
        <v>2708</v>
      </c>
      <c r="D1464" s="166" t="s">
        <v>26</v>
      </c>
      <c r="E1464" s="166" t="s">
        <v>2709</v>
      </c>
      <c r="F1464" s="178" t="s">
        <v>2806</v>
      </c>
      <c r="G1464" s="178" t="s">
        <v>2806</v>
      </c>
      <c r="H1464" s="178" t="s">
        <v>2806</v>
      </c>
      <c r="I1464" s="178" t="s">
        <v>2806</v>
      </c>
      <c r="J1464" s="168">
        <v>0.9</v>
      </c>
      <c r="K1464" s="169" t="str">
        <f>IFERROR(SUMIFS(#REF!,#REF!,$I1464,#REF!,$R$2)/SUMIFS(#REF!,#REF!,$I1464,#REF!,$R$2),"-")</f>
        <v>-</v>
      </c>
      <c r="L1464" s="169" t="str">
        <f>IFERROR(SUMIFS(#REF!,#REF!,$I1464,#REF!,$R$7)/SUMIFS(#REF!,#REF!,$I1464,#REF!,$R$7),"-")</f>
        <v>-</v>
      </c>
      <c r="M1464" s="170" t="str">
        <f>IFERROR(SUMIFS(#REF!,#REF!,$I1464,#REF!,$R$3)/SUMIFS(#REF!,#REF!,$I1464,#REF!,$R$3),"-")</f>
        <v>-</v>
      </c>
      <c r="N1464" s="170" t="str">
        <f>IFERROR(SUMIFS(#REF!,#REF!,$I1464,#REF!,"&lt;="&amp;$R$2,#REF!,"&gt;="&amp;$S$2)/SUMIFS(#REF!,#REF!,$I1464,#REF!,"&lt;="&amp;$R$2,#REF!,"&gt;="&amp;$S$2),"-")</f>
        <v>-</v>
      </c>
      <c r="O1464" s="142"/>
      <c r="P1464" s="140"/>
    </row>
    <row r="1465" spans="1:16">
      <c r="A1465" s="138"/>
      <c r="B1465" s="142"/>
      <c r="C1465" s="172" t="s">
        <v>2708</v>
      </c>
      <c r="D1465" s="166" t="s">
        <v>26</v>
      </c>
      <c r="E1465" s="166" t="s">
        <v>2709</v>
      </c>
      <c r="F1465" s="178" t="s">
        <v>2808</v>
      </c>
      <c r="G1465" s="178" t="s">
        <v>2808</v>
      </c>
      <c r="H1465" s="178" t="s">
        <v>2808</v>
      </c>
      <c r="I1465" s="178" t="s">
        <v>2808</v>
      </c>
      <c r="J1465" s="168">
        <v>0.9</v>
      </c>
      <c r="K1465" s="169" t="str">
        <f>IFERROR(SUMIFS(#REF!,#REF!,$I1465,#REF!,$R$2)/SUMIFS(#REF!,#REF!,$I1465,#REF!,$R$2),"-")</f>
        <v>-</v>
      </c>
      <c r="L1465" s="169" t="str">
        <f>IFERROR(SUMIFS(#REF!,#REF!,$I1465,#REF!,$R$7)/SUMIFS(#REF!,#REF!,$I1465,#REF!,$R$7),"-")</f>
        <v>-</v>
      </c>
      <c r="M1465" s="170" t="str">
        <f>IFERROR(SUMIFS(#REF!,#REF!,$I1465,#REF!,$R$3)/SUMIFS(#REF!,#REF!,$I1465,#REF!,$R$3),"-")</f>
        <v>-</v>
      </c>
      <c r="N1465" s="170" t="str">
        <f>IFERROR(SUMIFS(#REF!,#REF!,$I1465,#REF!,"&lt;="&amp;$R$2,#REF!,"&gt;="&amp;$S$2)/SUMIFS(#REF!,#REF!,$I1465,#REF!,"&lt;="&amp;$R$2,#REF!,"&gt;="&amp;$S$2),"-")</f>
        <v>-</v>
      </c>
      <c r="O1465" s="142"/>
      <c r="P1465" s="140"/>
    </row>
    <row r="1466" spans="1:16">
      <c r="A1466" s="138"/>
      <c r="B1466" s="142"/>
      <c r="C1466" s="172" t="s">
        <v>2708</v>
      </c>
      <c r="D1466" s="166" t="s">
        <v>26</v>
      </c>
      <c r="E1466" s="166" t="s">
        <v>2709</v>
      </c>
      <c r="F1466" s="178" t="s">
        <v>2810</v>
      </c>
      <c r="G1466" s="178" t="s">
        <v>2810</v>
      </c>
      <c r="H1466" s="178" t="s">
        <v>2810</v>
      </c>
      <c r="I1466" s="178" t="s">
        <v>2810</v>
      </c>
      <c r="J1466" s="168">
        <v>0.9</v>
      </c>
      <c r="K1466" s="169" t="str">
        <f>IFERROR(SUMIFS(#REF!,#REF!,$I1466,#REF!,$R$2)/SUMIFS(#REF!,#REF!,$I1466,#REF!,$R$2),"-")</f>
        <v>-</v>
      </c>
      <c r="L1466" s="169" t="str">
        <f>IFERROR(SUMIFS(#REF!,#REF!,$I1466,#REF!,$R$7)/SUMIFS(#REF!,#REF!,$I1466,#REF!,$R$7),"-")</f>
        <v>-</v>
      </c>
      <c r="M1466" s="170" t="str">
        <f>IFERROR(SUMIFS(#REF!,#REF!,$I1466,#REF!,$R$3)/SUMIFS(#REF!,#REF!,$I1466,#REF!,$R$3),"-")</f>
        <v>-</v>
      </c>
      <c r="N1466" s="170" t="str">
        <f>IFERROR(SUMIFS(#REF!,#REF!,$I1466,#REF!,"&lt;="&amp;$R$2,#REF!,"&gt;="&amp;$S$2)/SUMIFS(#REF!,#REF!,$I1466,#REF!,"&lt;="&amp;$R$2,#REF!,"&gt;="&amp;$S$2),"-")</f>
        <v>-</v>
      </c>
      <c r="O1466" s="142"/>
      <c r="P1466" s="140"/>
    </row>
    <row r="1467" spans="1:16">
      <c r="A1467" s="138"/>
      <c r="B1467" s="142"/>
      <c r="C1467" s="172" t="s">
        <v>2708</v>
      </c>
      <c r="D1467" s="166" t="s">
        <v>26</v>
      </c>
      <c r="E1467" s="166" t="s">
        <v>2709</v>
      </c>
      <c r="F1467" s="178" t="s">
        <v>2812</v>
      </c>
      <c r="G1467" s="178" t="s">
        <v>2812</v>
      </c>
      <c r="H1467" s="178" t="s">
        <v>2812</v>
      </c>
      <c r="I1467" s="178" t="s">
        <v>2812</v>
      </c>
      <c r="J1467" s="168">
        <v>0.9</v>
      </c>
      <c r="K1467" s="169" t="str">
        <f>IFERROR(SUMIFS(#REF!,#REF!,$I1467,#REF!,$R$2)/SUMIFS(#REF!,#REF!,$I1467,#REF!,$R$2),"-")</f>
        <v>-</v>
      </c>
      <c r="L1467" s="169" t="str">
        <f>IFERROR(SUMIFS(#REF!,#REF!,$I1467,#REF!,$R$7)/SUMIFS(#REF!,#REF!,$I1467,#REF!,$R$7),"-")</f>
        <v>-</v>
      </c>
      <c r="M1467" s="170" t="str">
        <f>IFERROR(SUMIFS(#REF!,#REF!,$I1467,#REF!,$R$3)/SUMIFS(#REF!,#REF!,$I1467,#REF!,$R$3),"-")</f>
        <v>-</v>
      </c>
      <c r="N1467" s="170" t="str">
        <f>IFERROR(SUMIFS(#REF!,#REF!,$I1467,#REF!,"&lt;="&amp;$R$2,#REF!,"&gt;="&amp;$S$2)/SUMIFS(#REF!,#REF!,$I1467,#REF!,"&lt;="&amp;$R$2,#REF!,"&gt;="&amp;$S$2),"-")</f>
        <v>-</v>
      </c>
      <c r="O1467" s="142"/>
      <c r="P1467" s="140"/>
    </row>
    <row r="1468" spans="1:16">
      <c r="A1468" s="138"/>
      <c r="B1468" s="142"/>
      <c r="C1468" s="172" t="s">
        <v>2708</v>
      </c>
      <c r="D1468" s="166" t="s">
        <v>26</v>
      </c>
      <c r="E1468" s="166" t="s">
        <v>2709</v>
      </c>
      <c r="F1468" s="178" t="s">
        <v>2814</v>
      </c>
      <c r="G1468" s="178" t="s">
        <v>2814</v>
      </c>
      <c r="H1468" s="178" t="s">
        <v>2814</v>
      </c>
      <c r="I1468" s="178" t="s">
        <v>2814</v>
      </c>
      <c r="J1468" s="168">
        <v>0.9</v>
      </c>
      <c r="K1468" s="169" t="str">
        <f>IFERROR(SUMIFS(#REF!,#REF!,$I1468,#REF!,$R$2)/SUMIFS(#REF!,#REF!,$I1468,#REF!,$R$2),"-")</f>
        <v>-</v>
      </c>
      <c r="L1468" s="169" t="str">
        <f>IFERROR(SUMIFS(#REF!,#REF!,$I1468,#REF!,$R$7)/SUMIFS(#REF!,#REF!,$I1468,#REF!,$R$7),"-")</f>
        <v>-</v>
      </c>
      <c r="M1468" s="170" t="str">
        <f>IFERROR(SUMIFS(#REF!,#REF!,$I1468,#REF!,$R$3)/SUMIFS(#REF!,#REF!,$I1468,#REF!,$R$3),"-")</f>
        <v>-</v>
      </c>
      <c r="N1468" s="170" t="str">
        <f>IFERROR(SUMIFS(#REF!,#REF!,$I1468,#REF!,"&lt;="&amp;$R$2,#REF!,"&gt;="&amp;$S$2)/SUMIFS(#REF!,#REF!,$I1468,#REF!,"&lt;="&amp;$R$2,#REF!,"&gt;="&amp;$S$2),"-")</f>
        <v>-</v>
      </c>
      <c r="O1468" s="142"/>
      <c r="P1468" s="140"/>
    </row>
    <row r="1469" spans="1:16">
      <c r="A1469" s="138"/>
      <c r="B1469" s="142"/>
      <c r="C1469" s="172" t="s">
        <v>2708</v>
      </c>
      <c r="D1469" s="166" t="s">
        <v>26</v>
      </c>
      <c r="E1469" s="166" t="s">
        <v>2709</v>
      </c>
      <c r="F1469" s="178" t="s">
        <v>2816</v>
      </c>
      <c r="G1469" s="178" t="s">
        <v>2816</v>
      </c>
      <c r="H1469" s="178" t="s">
        <v>2816</v>
      </c>
      <c r="I1469" s="178" t="s">
        <v>2816</v>
      </c>
      <c r="J1469" s="168">
        <v>0.9</v>
      </c>
      <c r="K1469" s="169" t="str">
        <f>IFERROR(SUMIFS(#REF!,#REF!,$I1469,#REF!,$R$2)/SUMIFS(#REF!,#REF!,$I1469,#REF!,$R$2),"-")</f>
        <v>-</v>
      </c>
      <c r="L1469" s="169" t="str">
        <f>IFERROR(SUMIFS(#REF!,#REF!,$I1469,#REF!,$R$7)/SUMIFS(#REF!,#REF!,$I1469,#REF!,$R$7),"-")</f>
        <v>-</v>
      </c>
      <c r="M1469" s="170" t="str">
        <f>IFERROR(SUMIFS(#REF!,#REF!,$I1469,#REF!,$R$3)/SUMIFS(#REF!,#REF!,$I1469,#REF!,$R$3),"-")</f>
        <v>-</v>
      </c>
      <c r="N1469" s="170" t="str">
        <f>IFERROR(SUMIFS(#REF!,#REF!,$I1469,#REF!,"&lt;="&amp;$R$2,#REF!,"&gt;="&amp;$S$2)/SUMIFS(#REF!,#REF!,$I1469,#REF!,"&lt;="&amp;$R$2,#REF!,"&gt;="&amp;$S$2),"-")</f>
        <v>-</v>
      </c>
      <c r="O1469" s="142"/>
      <c r="P1469" s="140"/>
    </row>
    <row r="1470" spans="1:16">
      <c r="A1470" s="138"/>
      <c r="B1470" s="142"/>
      <c r="C1470" s="172" t="s">
        <v>2708</v>
      </c>
      <c r="D1470" s="166" t="s">
        <v>26</v>
      </c>
      <c r="E1470" s="166" t="s">
        <v>2709</v>
      </c>
      <c r="F1470" s="178" t="s">
        <v>2818</v>
      </c>
      <c r="G1470" s="178" t="s">
        <v>2818</v>
      </c>
      <c r="H1470" s="178" t="s">
        <v>2818</v>
      </c>
      <c r="I1470" s="178" t="s">
        <v>2818</v>
      </c>
      <c r="J1470" s="168">
        <v>0.9</v>
      </c>
      <c r="K1470" s="169" t="str">
        <f>IFERROR(SUMIFS(#REF!,#REF!,$I1470,#REF!,$R$2)/SUMIFS(#REF!,#REF!,$I1470,#REF!,$R$2),"-")</f>
        <v>-</v>
      </c>
      <c r="L1470" s="169" t="str">
        <f>IFERROR(SUMIFS(#REF!,#REF!,$I1470,#REF!,$R$7)/SUMIFS(#REF!,#REF!,$I1470,#REF!,$R$7),"-")</f>
        <v>-</v>
      </c>
      <c r="M1470" s="170" t="str">
        <f>IFERROR(SUMIFS(#REF!,#REF!,$I1470,#REF!,$R$3)/SUMIFS(#REF!,#REF!,$I1470,#REF!,$R$3),"-")</f>
        <v>-</v>
      </c>
      <c r="N1470" s="170" t="str">
        <f>IFERROR(SUMIFS(#REF!,#REF!,$I1470,#REF!,"&lt;="&amp;$R$2,#REF!,"&gt;="&amp;$S$2)/SUMIFS(#REF!,#REF!,$I1470,#REF!,"&lt;="&amp;$R$2,#REF!,"&gt;="&amp;$S$2),"-")</f>
        <v>-</v>
      </c>
      <c r="O1470" s="142"/>
      <c r="P1470" s="140"/>
    </row>
    <row r="1471" spans="1:16">
      <c r="A1471" s="138"/>
      <c r="B1471" s="142"/>
      <c r="C1471" s="172" t="s">
        <v>2708</v>
      </c>
      <c r="D1471" s="166" t="s">
        <v>26</v>
      </c>
      <c r="E1471" s="166" t="s">
        <v>2709</v>
      </c>
      <c r="F1471" s="178" t="s">
        <v>2820</v>
      </c>
      <c r="G1471" s="178" t="s">
        <v>2820</v>
      </c>
      <c r="H1471" s="178" t="s">
        <v>2820</v>
      </c>
      <c r="I1471" s="178" t="s">
        <v>2820</v>
      </c>
      <c r="J1471" s="168">
        <v>0.9</v>
      </c>
      <c r="K1471" s="169" t="str">
        <f>IFERROR(SUMIFS(#REF!,#REF!,$I1471,#REF!,$R$2)/SUMIFS(#REF!,#REF!,$I1471,#REF!,$R$2),"-")</f>
        <v>-</v>
      </c>
      <c r="L1471" s="169" t="str">
        <f>IFERROR(SUMIFS(#REF!,#REF!,$I1471,#REF!,$R$7)/SUMIFS(#REF!,#REF!,$I1471,#REF!,$R$7),"-")</f>
        <v>-</v>
      </c>
      <c r="M1471" s="170" t="str">
        <f>IFERROR(SUMIFS(#REF!,#REF!,$I1471,#REF!,$R$3)/SUMIFS(#REF!,#REF!,$I1471,#REF!,$R$3),"-")</f>
        <v>-</v>
      </c>
      <c r="N1471" s="170" t="str">
        <f>IFERROR(SUMIFS(#REF!,#REF!,$I1471,#REF!,"&lt;="&amp;$R$2,#REF!,"&gt;="&amp;$S$2)/SUMIFS(#REF!,#REF!,$I1471,#REF!,"&lt;="&amp;$R$2,#REF!,"&gt;="&amp;$S$2),"-")</f>
        <v>-</v>
      </c>
      <c r="O1471" s="142"/>
      <c r="P1471" s="140"/>
    </row>
    <row r="1472" spans="1:16">
      <c r="A1472" s="138"/>
      <c r="B1472" s="142"/>
      <c r="C1472" s="172" t="s">
        <v>2708</v>
      </c>
      <c r="D1472" s="166" t="s">
        <v>26</v>
      </c>
      <c r="E1472" s="166" t="s">
        <v>2709</v>
      </c>
      <c r="F1472" s="178" t="s">
        <v>2822</v>
      </c>
      <c r="G1472" s="178" t="s">
        <v>2822</v>
      </c>
      <c r="H1472" s="178" t="s">
        <v>2822</v>
      </c>
      <c r="I1472" s="178" t="s">
        <v>2822</v>
      </c>
      <c r="J1472" s="168">
        <v>0.9</v>
      </c>
      <c r="K1472" s="169" t="str">
        <f>IFERROR(SUMIFS(#REF!,#REF!,$I1472,#REF!,$R$2)/SUMIFS(#REF!,#REF!,$I1472,#REF!,$R$2),"-")</f>
        <v>-</v>
      </c>
      <c r="L1472" s="169" t="str">
        <f>IFERROR(SUMIFS(#REF!,#REF!,$I1472,#REF!,$R$7)/SUMIFS(#REF!,#REF!,$I1472,#REF!,$R$7),"-")</f>
        <v>-</v>
      </c>
      <c r="M1472" s="170" t="str">
        <f>IFERROR(SUMIFS(#REF!,#REF!,$I1472,#REF!,$R$3)/SUMIFS(#REF!,#REF!,$I1472,#REF!,$R$3),"-")</f>
        <v>-</v>
      </c>
      <c r="N1472" s="170" t="str">
        <f>IFERROR(SUMIFS(#REF!,#REF!,$I1472,#REF!,"&lt;="&amp;$R$2,#REF!,"&gt;="&amp;$S$2)/SUMIFS(#REF!,#REF!,$I1472,#REF!,"&lt;="&amp;$R$2,#REF!,"&gt;="&amp;$S$2),"-")</f>
        <v>-</v>
      </c>
      <c r="O1472" s="142"/>
      <c r="P1472" s="140"/>
    </row>
    <row r="1473" spans="1:16">
      <c r="A1473" s="138"/>
      <c r="B1473" s="142"/>
      <c r="C1473" s="172" t="s">
        <v>2708</v>
      </c>
      <c r="D1473" s="166" t="s">
        <v>26</v>
      </c>
      <c r="E1473" s="166" t="s">
        <v>2709</v>
      </c>
      <c r="F1473" s="178" t="s">
        <v>2824</v>
      </c>
      <c r="G1473" s="178" t="s">
        <v>2824</v>
      </c>
      <c r="H1473" s="178" t="s">
        <v>2824</v>
      </c>
      <c r="I1473" s="178" t="s">
        <v>2824</v>
      </c>
      <c r="J1473" s="168">
        <v>0.9</v>
      </c>
      <c r="K1473" s="169" t="str">
        <f>IFERROR(SUMIFS(#REF!,#REF!,$I1473,#REF!,$R$2)/SUMIFS(#REF!,#REF!,$I1473,#REF!,$R$2),"-")</f>
        <v>-</v>
      </c>
      <c r="L1473" s="169" t="str">
        <f>IFERROR(SUMIFS(#REF!,#REF!,$I1473,#REF!,$R$7)/SUMIFS(#REF!,#REF!,$I1473,#REF!,$R$7),"-")</f>
        <v>-</v>
      </c>
      <c r="M1473" s="170" t="str">
        <f>IFERROR(SUMIFS(#REF!,#REF!,$I1473,#REF!,$R$3)/SUMIFS(#REF!,#REF!,$I1473,#REF!,$R$3),"-")</f>
        <v>-</v>
      </c>
      <c r="N1473" s="170" t="str">
        <f>IFERROR(SUMIFS(#REF!,#REF!,$I1473,#REF!,"&lt;="&amp;$R$2,#REF!,"&gt;="&amp;$S$2)/SUMIFS(#REF!,#REF!,$I1473,#REF!,"&lt;="&amp;$R$2,#REF!,"&gt;="&amp;$S$2),"-")</f>
        <v>-</v>
      </c>
      <c r="O1473" s="142"/>
      <c r="P1473" s="140"/>
    </row>
    <row r="1474" spans="1:16">
      <c r="A1474" s="138"/>
      <c r="B1474" s="142"/>
      <c r="C1474" s="172" t="s">
        <v>2708</v>
      </c>
      <c r="D1474" s="166" t="s">
        <v>237</v>
      </c>
      <c r="E1474" s="166" t="s">
        <v>2709</v>
      </c>
      <c r="F1474" s="178" t="s">
        <v>2826</v>
      </c>
      <c r="G1474" s="178" t="s">
        <v>2826</v>
      </c>
      <c r="H1474" s="178" t="s">
        <v>2826</v>
      </c>
      <c r="I1474" s="178" t="s">
        <v>2826</v>
      </c>
      <c r="J1474" s="168">
        <v>0.9</v>
      </c>
      <c r="K1474" s="169" t="str">
        <f>IFERROR(SUMIFS(#REF!,#REF!,$I1474,#REF!,$R$2)/SUMIFS(#REF!,#REF!,$I1474,#REF!,$R$2),"-")</f>
        <v>-</v>
      </c>
      <c r="L1474" s="169" t="str">
        <f>IFERROR(SUMIFS(#REF!,#REF!,$I1474,#REF!,$R$7)/SUMIFS(#REF!,#REF!,$I1474,#REF!,$R$7),"-")</f>
        <v>-</v>
      </c>
      <c r="M1474" s="170" t="str">
        <f>IFERROR(SUMIFS(#REF!,#REF!,$I1474,#REF!,$R$3)/SUMIFS(#REF!,#REF!,$I1474,#REF!,$R$3),"-")</f>
        <v>-</v>
      </c>
      <c r="N1474" s="170" t="str">
        <f>IFERROR(SUMIFS(#REF!,#REF!,$I1474,#REF!,"&lt;="&amp;$R$2,#REF!,"&gt;="&amp;$S$2)/SUMIFS(#REF!,#REF!,$I1474,#REF!,"&lt;="&amp;$R$2,#REF!,"&gt;="&amp;$S$2),"-")</f>
        <v>-</v>
      </c>
      <c r="O1474" s="142"/>
      <c r="P1474" s="140"/>
    </row>
    <row r="1475" spans="1:16">
      <c r="A1475" s="138"/>
      <c r="B1475" s="142"/>
      <c r="C1475" s="172" t="s">
        <v>2708</v>
      </c>
      <c r="D1475" s="166" t="s">
        <v>26</v>
      </c>
      <c r="E1475" s="166" t="s">
        <v>2709</v>
      </c>
      <c r="F1475" s="178" t="s">
        <v>2828</v>
      </c>
      <c r="G1475" s="178" t="s">
        <v>2828</v>
      </c>
      <c r="H1475" s="178" t="s">
        <v>2828</v>
      </c>
      <c r="I1475" s="178" t="s">
        <v>2828</v>
      </c>
      <c r="J1475" s="168">
        <v>0.9</v>
      </c>
      <c r="K1475" s="169" t="str">
        <f>IFERROR(SUMIFS(#REF!,#REF!,$I1475,#REF!,$R$2)/SUMIFS(#REF!,#REF!,$I1475,#REF!,$R$2),"-")</f>
        <v>-</v>
      </c>
      <c r="L1475" s="169" t="str">
        <f>IFERROR(SUMIFS(#REF!,#REF!,$I1475,#REF!,$R$7)/SUMIFS(#REF!,#REF!,$I1475,#REF!,$R$7),"-")</f>
        <v>-</v>
      </c>
      <c r="M1475" s="170" t="str">
        <f>IFERROR(SUMIFS(#REF!,#REF!,$I1475,#REF!,$R$3)/SUMIFS(#REF!,#REF!,$I1475,#REF!,$R$3),"-")</f>
        <v>-</v>
      </c>
      <c r="N1475" s="170" t="str">
        <f>IFERROR(SUMIFS(#REF!,#REF!,$I1475,#REF!,"&lt;="&amp;$R$2,#REF!,"&gt;="&amp;$S$2)/SUMIFS(#REF!,#REF!,$I1475,#REF!,"&lt;="&amp;$R$2,#REF!,"&gt;="&amp;$S$2),"-")</f>
        <v>-</v>
      </c>
      <c r="O1475" s="142"/>
      <c r="P1475" s="140"/>
    </row>
    <row r="1476" spans="1:16">
      <c r="A1476" s="138"/>
      <c r="B1476" s="142"/>
      <c r="C1476" s="172" t="s">
        <v>2708</v>
      </c>
      <c r="D1476" s="166" t="s">
        <v>26</v>
      </c>
      <c r="E1476" s="166" t="s">
        <v>2709</v>
      </c>
      <c r="F1476" s="178" t="s">
        <v>2830</v>
      </c>
      <c r="G1476" s="178" t="s">
        <v>2830</v>
      </c>
      <c r="H1476" s="178" t="s">
        <v>2830</v>
      </c>
      <c r="I1476" s="178" t="s">
        <v>2830</v>
      </c>
      <c r="J1476" s="168">
        <v>0.9</v>
      </c>
      <c r="K1476" s="169" t="str">
        <f>IFERROR(SUMIFS(#REF!,#REF!,$I1476,#REF!,$R$2)/SUMIFS(#REF!,#REF!,$I1476,#REF!,$R$2),"-")</f>
        <v>-</v>
      </c>
      <c r="L1476" s="169" t="str">
        <f>IFERROR(SUMIFS(#REF!,#REF!,$I1476,#REF!,$R$7)/SUMIFS(#REF!,#REF!,$I1476,#REF!,$R$7),"-")</f>
        <v>-</v>
      </c>
      <c r="M1476" s="170" t="str">
        <f>IFERROR(SUMIFS(#REF!,#REF!,$I1476,#REF!,$R$3)/SUMIFS(#REF!,#REF!,$I1476,#REF!,$R$3),"-")</f>
        <v>-</v>
      </c>
      <c r="N1476" s="170" t="str">
        <f>IFERROR(SUMIFS(#REF!,#REF!,$I1476,#REF!,"&lt;="&amp;$R$2,#REF!,"&gt;="&amp;$S$2)/SUMIFS(#REF!,#REF!,$I1476,#REF!,"&lt;="&amp;$R$2,#REF!,"&gt;="&amp;$S$2),"-")</f>
        <v>-</v>
      </c>
      <c r="O1476" s="142"/>
      <c r="P1476" s="140"/>
    </row>
    <row r="1477" spans="1:16">
      <c r="A1477" s="138"/>
      <c r="B1477" s="142"/>
      <c r="C1477" s="172" t="s">
        <v>2708</v>
      </c>
      <c r="D1477" s="166" t="s">
        <v>26</v>
      </c>
      <c r="E1477" s="166" t="s">
        <v>2709</v>
      </c>
      <c r="F1477" s="178" t="s">
        <v>2832</v>
      </c>
      <c r="G1477" s="178" t="s">
        <v>2832</v>
      </c>
      <c r="H1477" s="178" t="s">
        <v>2832</v>
      </c>
      <c r="I1477" s="178" t="s">
        <v>2832</v>
      </c>
      <c r="J1477" s="168">
        <v>0.9</v>
      </c>
      <c r="K1477" s="169" t="str">
        <f>IFERROR(SUMIFS(#REF!,#REF!,$I1477,#REF!,$R$2)/SUMIFS(#REF!,#REF!,$I1477,#REF!,$R$2),"-")</f>
        <v>-</v>
      </c>
      <c r="L1477" s="169" t="str">
        <f>IFERROR(SUMIFS(#REF!,#REF!,$I1477,#REF!,$R$7)/SUMIFS(#REF!,#REF!,$I1477,#REF!,$R$7),"-")</f>
        <v>-</v>
      </c>
      <c r="M1477" s="170" t="str">
        <f>IFERROR(SUMIFS(#REF!,#REF!,$I1477,#REF!,$R$3)/SUMIFS(#REF!,#REF!,$I1477,#REF!,$R$3),"-")</f>
        <v>-</v>
      </c>
      <c r="N1477" s="170" t="str">
        <f>IFERROR(SUMIFS(#REF!,#REF!,$I1477,#REF!,"&lt;="&amp;$R$2,#REF!,"&gt;="&amp;$S$2)/SUMIFS(#REF!,#REF!,$I1477,#REF!,"&lt;="&amp;$R$2,#REF!,"&gt;="&amp;$S$2),"-")</f>
        <v>-</v>
      </c>
      <c r="O1477" s="142"/>
      <c r="P1477" s="140"/>
    </row>
    <row r="1478" spans="1:16">
      <c r="A1478" s="138"/>
      <c r="B1478" s="142"/>
      <c r="C1478" s="172" t="s">
        <v>2708</v>
      </c>
      <c r="D1478" s="166" t="s">
        <v>237</v>
      </c>
      <c r="E1478" s="166" t="s">
        <v>2709</v>
      </c>
      <c r="F1478" s="178" t="s">
        <v>2834</v>
      </c>
      <c r="G1478" s="178" t="s">
        <v>2834</v>
      </c>
      <c r="H1478" s="178" t="s">
        <v>2834</v>
      </c>
      <c r="I1478" s="178" t="s">
        <v>2834</v>
      </c>
      <c r="J1478" s="168">
        <v>0.9</v>
      </c>
      <c r="K1478" s="169" t="str">
        <f>IFERROR(SUMIFS(#REF!,#REF!,$I1478,#REF!,$R$2)/SUMIFS(#REF!,#REF!,$I1478,#REF!,$R$2),"-")</f>
        <v>-</v>
      </c>
      <c r="L1478" s="169" t="str">
        <f>IFERROR(SUMIFS(#REF!,#REF!,$I1478,#REF!,$R$7)/SUMIFS(#REF!,#REF!,$I1478,#REF!,$R$7),"-")</f>
        <v>-</v>
      </c>
      <c r="M1478" s="170" t="str">
        <f>IFERROR(SUMIFS(#REF!,#REF!,$I1478,#REF!,$R$3)/SUMIFS(#REF!,#REF!,$I1478,#REF!,$R$3),"-")</f>
        <v>-</v>
      </c>
      <c r="N1478" s="170" t="str">
        <f>IFERROR(SUMIFS(#REF!,#REF!,$I1478,#REF!,"&lt;="&amp;$R$2,#REF!,"&gt;="&amp;$S$2)/SUMIFS(#REF!,#REF!,$I1478,#REF!,"&lt;="&amp;$R$2,#REF!,"&gt;="&amp;$S$2),"-")</f>
        <v>-</v>
      </c>
      <c r="O1478" s="142"/>
      <c r="P1478" s="140"/>
    </row>
    <row r="1479" spans="1:16">
      <c r="A1479" s="138"/>
      <c r="B1479" s="142"/>
      <c r="C1479" s="172" t="s">
        <v>2708</v>
      </c>
      <c r="D1479" s="166" t="s">
        <v>26</v>
      </c>
      <c r="E1479" s="166" t="s">
        <v>2709</v>
      </c>
      <c r="F1479" s="178" t="s">
        <v>2836</v>
      </c>
      <c r="G1479" s="178" t="s">
        <v>2836</v>
      </c>
      <c r="H1479" s="178" t="s">
        <v>2836</v>
      </c>
      <c r="I1479" s="178" t="s">
        <v>2836</v>
      </c>
      <c r="J1479" s="168">
        <v>0.9</v>
      </c>
      <c r="K1479" s="169" t="str">
        <f>IFERROR(SUMIFS(#REF!,#REF!,$I1479,#REF!,$R$2)/SUMIFS(#REF!,#REF!,$I1479,#REF!,$R$2),"-")</f>
        <v>-</v>
      </c>
      <c r="L1479" s="169" t="str">
        <f>IFERROR(SUMIFS(#REF!,#REF!,$I1479,#REF!,$R$7)/SUMIFS(#REF!,#REF!,$I1479,#REF!,$R$7),"-")</f>
        <v>-</v>
      </c>
      <c r="M1479" s="170" t="str">
        <f>IFERROR(SUMIFS(#REF!,#REF!,$I1479,#REF!,$R$3)/SUMIFS(#REF!,#REF!,$I1479,#REF!,$R$3),"-")</f>
        <v>-</v>
      </c>
      <c r="N1479" s="170" t="str">
        <f>IFERROR(SUMIFS(#REF!,#REF!,$I1479,#REF!,"&lt;="&amp;$R$2,#REF!,"&gt;="&amp;$S$2)/SUMIFS(#REF!,#REF!,$I1479,#REF!,"&lt;="&amp;$R$2,#REF!,"&gt;="&amp;$S$2),"-")</f>
        <v>-</v>
      </c>
      <c r="O1479" s="142"/>
      <c r="P1479" s="140"/>
    </row>
    <row r="1480" spans="1:16">
      <c r="A1480" s="138"/>
      <c r="B1480" s="142"/>
      <c r="C1480" s="172" t="s">
        <v>2708</v>
      </c>
      <c r="D1480" s="166" t="s">
        <v>26</v>
      </c>
      <c r="E1480" s="166" t="s">
        <v>2709</v>
      </c>
      <c r="F1480" s="178" t="s">
        <v>2838</v>
      </c>
      <c r="G1480" s="178" t="s">
        <v>2838</v>
      </c>
      <c r="H1480" s="178" t="s">
        <v>2838</v>
      </c>
      <c r="I1480" s="178" t="s">
        <v>2838</v>
      </c>
      <c r="J1480" s="168">
        <v>0.9</v>
      </c>
      <c r="K1480" s="169" t="str">
        <f>IFERROR(SUMIFS(#REF!,#REF!,$I1480,#REF!,$R$2)/SUMIFS(#REF!,#REF!,$I1480,#REF!,$R$2),"-")</f>
        <v>-</v>
      </c>
      <c r="L1480" s="169" t="str">
        <f>IFERROR(SUMIFS(#REF!,#REF!,$I1480,#REF!,$R$7)/SUMIFS(#REF!,#REF!,$I1480,#REF!,$R$7),"-")</f>
        <v>-</v>
      </c>
      <c r="M1480" s="170" t="str">
        <f>IFERROR(SUMIFS(#REF!,#REF!,$I1480,#REF!,$R$3)/SUMIFS(#REF!,#REF!,$I1480,#REF!,$R$3),"-")</f>
        <v>-</v>
      </c>
      <c r="N1480" s="170" t="str">
        <f>IFERROR(SUMIFS(#REF!,#REF!,$I1480,#REF!,"&lt;="&amp;$R$2,#REF!,"&gt;="&amp;$S$2)/SUMIFS(#REF!,#REF!,$I1480,#REF!,"&lt;="&amp;$R$2,#REF!,"&gt;="&amp;$S$2),"-")</f>
        <v>-</v>
      </c>
      <c r="O1480" s="142"/>
      <c r="P1480" s="140"/>
    </row>
    <row r="1481" spans="1:16">
      <c r="A1481" s="138"/>
      <c r="B1481" s="142"/>
      <c r="C1481" s="172" t="s">
        <v>2708</v>
      </c>
      <c r="D1481" s="166" t="s">
        <v>26</v>
      </c>
      <c r="E1481" s="166" t="s">
        <v>2709</v>
      </c>
      <c r="F1481" s="178" t="s">
        <v>2840</v>
      </c>
      <c r="G1481" s="178" t="s">
        <v>2840</v>
      </c>
      <c r="H1481" s="178" t="s">
        <v>2840</v>
      </c>
      <c r="I1481" s="178" t="s">
        <v>2840</v>
      </c>
      <c r="J1481" s="168">
        <v>0.9</v>
      </c>
      <c r="K1481" s="169" t="str">
        <f>IFERROR(SUMIFS(#REF!,#REF!,$I1481,#REF!,$R$2)/SUMIFS(#REF!,#REF!,$I1481,#REF!,$R$2),"-")</f>
        <v>-</v>
      </c>
      <c r="L1481" s="169" t="str">
        <f>IFERROR(SUMIFS(#REF!,#REF!,$I1481,#REF!,$R$7)/SUMIFS(#REF!,#REF!,$I1481,#REF!,$R$7),"-")</f>
        <v>-</v>
      </c>
      <c r="M1481" s="170" t="str">
        <f>IFERROR(SUMIFS(#REF!,#REF!,$I1481,#REF!,$R$3)/SUMIFS(#REF!,#REF!,$I1481,#REF!,$R$3),"-")</f>
        <v>-</v>
      </c>
      <c r="N1481" s="170" t="str">
        <f>IFERROR(SUMIFS(#REF!,#REF!,$I1481,#REF!,"&lt;="&amp;$R$2,#REF!,"&gt;="&amp;$S$2)/SUMIFS(#REF!,#REF!,$I1481,#REF!,"&lt;="&amp;$R$2,#REF!,"&gt;="&amp;$S$2),"-")</f>
        <v>-</v>
      </c>
      <c r="O1481" s="142"/>
      <c r="P1481" s="140"/>
    </row>
    <row r="1482" spans="1:16">
      <c r="A1482" s="138"/>
      <c r="B1482" s="142"/>
      <c r="C1482" s="172" t="s">
        <v>2708</v>
      </c>
      <c r="D1482" s="166" t="s">
        <v>26</v>
      </c>
      <c r="E1482" s="166" t="s">
        <v>2709</v>
      </c>
      <c r="F1482" s="178" t="s">
        <v>2842</v>
      </c>
      <c r="G1482" s="178" t="s">
        <v>2842</v>
      </c>
      <c r="H1482" s="178" t="s">
        <v>2842</v>
      </c>
      <c r="I1482" s="178" t="s">
        <v>2842</v>
      </c>
      <c r="J1482" s="168">
        <v>0.9</v>
      </c>
      <c r="K1482" s="169" t="str">
        <f>IFERROR(SUMIFS(#REF!,#REF!,$I1482,#REF!,$R$2)/SUMIFS(#REF!,#REF!,$I1482,#REF!,$R$2),"-")</f>
        <v>-</v>
      </c>
      <c r="L1482" s="169" t="str">
        <f>IFERROR(SUMIFS(#REF!,#REF!,$I1482,#REF!,$R$7)/SUMIFS(#REF!,#REF!,$I1482,#REF!,$R$7),"-")</f>
        <v>-</v>
      </c>
      <c r="M1482" s="170" t="str">
        <f>IFERROR(SUMIFS(#REF!,#REF!,$I1482,#REF!,$R$3)/SUMIFS(#REF!,#REF!,$I1482,#REF!,$R$3),"-")</f>
        <v>-</v>
      </c>
      <c r="N1482" s="170" t="str">
        <f>IFERROR(SUMIFS(#REF!,#REF!,$I1482,#REF!,"&lt;="&amp;$R$2,#REF!,"&gt;="&amp;$S$2)/SUMIFS(#REF!,#REF!,$I1482,#REF!,"&lt;="&amp;$R$2,#REF!,"&gt;="&amp;$S$2),"-")</f>
        <v>-</v>
      </c>
      <c r="O1482" s="142"/>
      <c r="P1482" s="140"/>
    </row>
    <row r="1483" spans="1:16">
      <c r="A1483" s="138"/>
      <c r="B1483" s="142"/>
      <c r="C1483" s="172" t="s">
        <v>2708</v>
      </c>
      <c r="D1483" s="166" t="s">
        <v>26</v>
      </c>
      <c r="E1483" s="166" t="s">
        <v>2709</v>
      </c>
      <c r="F1483" s="178" t="s">
        <v>2844</v>
      </c>
      <c r="G1483" s="178" t="s">
        <v>2844</v>
      </c>
      <c r="H1483" s="178" t="s">
        <v>2844</v>
      </c>
      <c r="I1483" s="178" t="s">
        <v>2844</v>
      </c>
      <c r="J1483" s="168">
        <v>0.9</v>
      </c>
      <c r="K1483" s="169" t="str">
        <f>IFERROR(SUMIFS(#REF!,#REF!,$I1483,#REF!,$R$2)/SUMIFS(#REF!,#REF!,$I1483,#REF!,$R$2),"-")</f>
        <v>-</v>
      </c>
      <c r="L1483" s="169" t="str">
        <f>IFERROR(SUMIFS(#REF!,#REF!,$I1483,#REF!,$R$7)/SUMIFS(#REF!,#REF!,$I1483,#REF!,$R$7),"-")</f>
        <v>-</v>
      </c>
      <c r="M1483" s="170" t="str">
        <f>IFERROR(SUMIFS(#REF!,#REF!,$I1483,#REF!,$R$3)/SUMIFS(#REF!,#REF!,$I1483,#REF!,$R$3),"-")</f>
        <v>-</v>
      </c>
      <c r="N1483" s="170" t="str">
        <f>IFERROR(SUMIFS(#REF!,#REF!,$I1483,#REF!,"&lt;="&amp;$R$2,#REF!,"&gt;="&amp;$S$2)/SUMIFS(#REF!,#REF!,$I1483,#REF!,"&lt;="&amp;$R$2,#REF!,"&gt;="&amp;$S$2),"-")</f>
        <v>-</v>
      </c>
      <c r="O1483" s="142"/>
      <c r="P1483" s="140"/>
    </row>
    <row r="1484" spans="1:16">
      <c r="A1484" s="138"/>
      <c r="B1484" s="142"/>
      <c r="C1484" s="172" t="s">
        <v>2708</v>
      </c>
      <c r="D1484" s="166" t="s">
        <v>26</v>
      </c>
      <c r="E1484" s="166" t="s">
        <v>2709</v>
      </c>
      <c r="F1484" s="178" t="s">
        <v>2846</v>
      </c>
      <c r="G1484" s="178" t="s">
        <v>2846</v>
      </c>
      <c r="H1484" s="178" t="s">
        <v>2846</v>
      </c>
      <c r="I1484" s="178" t="s">
        <v>2846</v>
      </c>
      <c r="J1484" s="168">
        <v>0.9</v>
      </c>
      <c r="K1484" s="169" t="str">
        <f>IFERROR(SUMIFS(#REF!,#REF!,$I1484,#REF!,$R$2)/SUMIFS(#REF!,#REF!,$I1484,#REF!,$R$2),"-")</f>
        <v>-</v>
      </c>
      <c r="L1484" s="169" t="str">
        <f>IFERROR(SUMIFS(#REF!,#REF!,$I1484,#REF!,$R$7)/SUMIFS(#REF!,#REF!,$I1484,#REF!,$R$7),"-")</f>
        <v>-</v>
      </c>
      <c r="M1484" s="170" t="str">
        <f>IFERROR(SUMIFS(#REF!,#REF!,$I1484,#REF!,$R$3)/SUMIFS(#REF!,#REF!,$I1484,#REF!,$R$3),"-")</f>
        <v>-</v>
      </c>
      <c r="N1484" s="170" t="str">
        <f>IFERROR(SUMIFS(#REF!,#REF!,$I1484,#REF!,"&lt;="&amp;$R$2,#REF!,"&gt;="&amp;$S$2)/SUMIFS(#REF!,#REF!,$I1484,#REF!,"&lt;="&amp;$R$2,#REF!,"&gt;="&amp;$S$2),"-")</f>
        <v>-</v>
      </c>
      <c r="O1484" s="142"/>
      <c r="P1484" s="140"/>
    </row>
    <row r="1485" spans="1:16">
      <c r="A1485" s="138"/>
      <c r="B1485" s="142"/>
      <c r="C1485" s="172" t="s">
        <v>2708</v>
      </c>
      <c r="D1485" s="166" t="s">
        <v>26</v>
      </c>
      <c r="E1485" s="166" t="s">
        <v>2709</v>
      </c>
      <c r="F1485" s="178" t="s">
        <v>2848</v>
      </c>
      <c r="G1485" s="178" t="s">
        <v>2848</v>
      </c>
      <c r="H1485" s="178" t="s">
        <v>2848</v>
      </c>
      <c r="I1485" s="178" t="s">
        <v>2848</v>
      </c>
      <c r="J1485" s="168">
        <v>0.9</v>
      </c>
      <c r="K1485" s="169" t="str">
        <f>IFERROR(SUMIFS(#REF!,#REF!,$I1485,#REF!,$R$2)/SUMIFS(#REF!,#REF!,$I1485,#REF!,$R$2),"-")</f>
        <v>-</v>
      </c>
      <c r="L1485" s="169" t="str">
        <f>IFERROR(SUMIFS(#REF!,#REF!,$I1485,#REF!,$R$7)/SUMIFS(#REF!,#REF!,$I1485,#REF!,$R$7),"-")</f>
        <v>-</v>
      </c>
      <c r="M1485" s="170" t="str">
        <f>IFERROR(SUMIFS(#REF!,#REF!,$I1485,#REF!,$R$3)/SUMIFS(#REF!,#REF!,$I1485,#REF!,$R$3),"-")</f>
        <v>-</v>
      </c>
      <c r="N1485" s="170" t="str">
        <f>IFERROR(SUMIFS(#REF!,#REF!,$I1485,#REF!,"&lt;="&amp;$R$2,#REF!,"&gt;="&amp;$S$2)/SUMIFS(#REF!,#REF!,$I1485,#REF!,"&lt;="&amp;$R$2,#REF!,"&gt;="&amp;$S$2),"-")</f>
        <v>-</v>
      </c>
      <c r="O1485" s="142"/>
      <c r="P1485" s="140"/>
    </row>
    <row r="1486" spans="1:16">
      <c r="A1486" s="138"/>
      <c r="B1486" s="142"/>
      <c r="C1486" s="172" t="s">
        <v>2708</v>
      </c>
      <c r="D1486" s="166" t="s">
        <v>26</v>
      </c>
      <c r="E1486" s="166" t="s">
        <v>2709</v>
      </c>
      <c r="F1486" s="178" t="s">
        <v>2850</v>
      </c>
      <c r="G1486" s="178" t="s">
        <v>2850</v>
      </c>
      <c r="H1486" s="178" t="s">
        <v>2850</v>
      </c>
      <c r="I1486" s="178" t="s">
        <v>2850</v>
      </c>
      <c r="J1486" s="168">
        <v>0.9</v>
      </c>
      <c r="K1486" s="169" t="str">
        <f>IFERROR(SUMIFS(#REF!,#REF!,$I1486,#REF!,$R$2)/SUMIFS(#REF!,#REF!,$I1486,#REF!,$R$2),"-")</f>
        <v>-</v>
      </c>
      <c r="L1486" s="169" t="str">
        <f>IFERROR(SUMIFS(#REF!,#REF!,$I1486,#REF!,$R$7)/SUMIFS(#REF!,#REF!,$I1486,#REF!,$R$7),"-")</f>
        <v>-</v>
      </c>
      <c r="M1486" s="170" t="str">
        <f>IFERROR(SUMIFS(#REF!,#REF!,$I1486,#REF!,$R$3)/SUMIFS(#REF!,#REF!,$I1486,#REF!,$R$3),"-")</f>
        <v>-</v>
      </c>
      <c r="N1486" s="170" t="str">
        <f>IFERROR(SUMIFS(#REF!,#REF!,$I1486,#REF!,"&lt;="&amp;$R$2,#REF!,"&gt;="&amp;$S$2)/SUMIFS(#REF!,#REF!,$I1486,#REF!,"&lt;="&amp;$R$2,#REF!,"&gt;="&amp;$S$2),"-")</f>
        <v>-</v>
      </c>
      <c r="O1486" s="142"/>
      <c r="P1486" s="140"/>
    </row>
    <row r="1487" spans="1:16">
      <c r="A1487" s="138"/>
      <c r="B1487" s="142"/>
      <c r="C1487" s="172" t="s">
        <v>2708</v>
      </c>
      <c r="D1487" s="166" t="s">
        <v>26</v>
      </c>
      <c r="E1487" s="166" t="s">
        <v>2709</v>
      </c>
      <c r="F1487" s="178" t="s">
        <v>2852</v>
      </c>
      <c r="G1487" s="178" t="s">
        <v>2852</v>
      </c>
      <c r="H1487" s="178" t="s">
        <v>2852</v>
      </c>
      <c r="I1487" s="178" t="s">
        <v>2852</v>
      </c>
      <c r="J1487" s="168">
        <v>0.9</v>
      </c>
      <c r="K1487" s="169" t="str">
        <f>IFERROR(SUMIFS(#REF!,#REF!,$I1487,#REF!,$R$2)/SUMIFS(#REF!,#REF!,$I1487,#REF!,$R$2),"-")</f>
        <v>-</v>
      </c>
      <c r="L1487" s="169" t="str">
        <f>IFERROR(SUMIFS(#REF!,#REF!,$I1487,#REF!,$R$7)/SUMIFS(#REF!,#REF!,$I1487,#REF!,$R$7),"-")</f>
        <v>-</v>
      </c>
      <c r="M1487" s="170" t="str">
        <f>IFERROR(SUMIFS(#REF!,#REF!,$I1487,#REF!,$R$3)/SUMIFS(#REF!,#REF!,$I1487,#REF!,$R$3),"-")</f>
        <v>-</v>
      </c>
      <c r="N1487" s="170" t="str">
        <f>IFERROR(SUMIFS(#REF!,#REF!,$I1487,#REF!,"&lt;="&amp;$R$2,#REF!,"&gt;="&amp;$S$2)/SUMIFS(#REF!,#REF!,$I1487,#REF!,"&lt;="&amp;$R$2,#REF!,"&gt;="&amp;$S$2),"-")</f>
        <v>-</v>
      </c>
      <c r="O1487" s="142"/>
      <c r="P1487" s="140"/>
    </row>
    <row r="1488" spans="1:16">
      <c r="A1488" s="138"/>
      <c r="B1488" s="142"/>
      <c r="C1488" s="172" t="s">
        <v>2708</v>
      </c>
      <c r="D1488" s="166" t="s">
        <v>26</v>
      </c>
      <c r="E1488" s="166" t="s">
        <v>2709</v>
      </c>
      <c r="F1488" s="178" t="s">
        <v>2854</v>
      </c>
      <c r="G1488" s="178" t="s">
        <v>2854</v>
      </c>
      <c r="H1488" s="178" t="s">
        <v>2854</v>
      </c>
      <c r="I1488" s="178" t="s">
        <v>2854</v>
      </c>
      <c r="J1488" s="168">
        <v>0.9</v>
      </c>
      <c r="K1488" s="169" t="str">
        <f>IFERROR(SUMIFS(#REF!,#REF!,$I1488,#REF!,$R$2)/SUMIFS(#REF!,#REF!,$I1488,#REF!,$R$2),"-")</f>
        <v>-</v>
      </c>
      <c r="L1488" s="169" t="str">
        <f>IFERROR(SUMIFS(#REF!,#REF!,$I1488,#REF!,$R$7)/SUMIFS(#REF!,#REF!,$I1488,#REF!,$R$7),"-")</f>
        <v>-</v>
      </c>
      <c r="M1488" s="170" t="str">
        <f>IFERROR(SUMIFS(#REF!,#REF!,$I1488,#REF!,$R$3)/SUMIFS(#REF!,#REF!,$I1488,#REF!,$R$3),"-")</f>
        <v>-</v>
      </c>
      <c r="N1488" s="170" t="str">
        <f>IFERROR(SUMIFS(#REF!,#REF!,$I1488,#REF!,"&lt;="&amp;$R$2,#REF!,"&gt;="&amp;$S$2)/SUMIFS(#REF!,#REF!,$I1488,#REF!,"&lt;="&amp;$R$2,#REF!,"&gt;="&amp;$S$2),"-")</f>
        <v>-</v>
      </c>
      <c r="O1488" s="142"/>
      <c r="P1488" s="140"/>
    </row>
    <row r="1489" spans="1:16">
      <c r="A1489" s="138"/>
      <c r="B1489" s="142"/>
      <c r="C1489" s="172" t="s">
        <v>2708</v>
      </c>
      <c r="D1489" s="166" t="s">
        <v>26</v>
      </c>
      <c r="E1489" s="166" t="s">
        <v>2709</v>
      </c>
      <c r="F1489" s="178" t="s">
        <v>2856</v>
      </c>
      <c r="G1489" s="178" t="s">
        <v>2856</v>
      </c>
      <c r="H1489" s="178" t="s">
        <v>2856</v>
      </c>
      <c r="I1489" s="178" t="s">
        <v>2856</v>
      </c>
      <c r="J1489" s="168">
        <v>0.9</v>
      </c>
      <c r="K1489" s="169" t="str">
        <f>IFERROR(SUMIFS(#REF!,#REF!,$I1489,#REF!,$R$2)/SUMIFS(#REF!,#REF!,$I1489,#REF!,$R$2),"-")</f>
        <v>-</v>
      </c>
      <c r="L1489" s="169" t="str">
        <f>IFERROR(SUMIFS(#REF!,#REF!,$I1489,#REF!,$R$7)/SUMIFS(#REF!,#REF!,$I1489,#REF!,$R$7),"-")</f>
        <v>-</v>
      </c>
      <c r="M1489" s="170" t="str">
        <f>IFERROR(SUMIFS(#REF!,#REF!,$I1489,#REF!,$R$3)/SUMIFS(#REF!,#REF!,$I1489,#REF!,$R$3),"-")</f>
        <v>-</v>
      </c>
      <c r="N1489" s="170" t="str">
        <f>IFERROR(SUMIFS(#REF!,#REF!,$I1489,#REF!,"&lt;="&amp;$R$2,#REF!,"&gt;="&amp;$S$2)/SUMIFS(#REF!,#REF!,$I1489,#REF!,"&lt;="&amp;$R$2,#REF!,"&gt;="&amp;$S$2),"-")</f>
        <v>-</v>
      </c>
      <c r="O1489" s="142"/>
      <c r="P1489" s="140"/>
    </row>
    <row r="1490" spans="1:16">
      <c r="A1490" s="138"/>
      <c r="B1490" s="142"/>
      <c r="C1490" s="172" t="s">
        <v>2708</v>
      </c>
      <c r="D1490" s="166" t="s">
        <v>26</v>
      </c>
      <c r="E1490" s="166" t="s">
        <v>2709</v>
      </c>
      <c r="F1490" s="178" t="s">
        <v>2858</v>
      </c>
      <c r="G1490" s="178" t="s">
        <v>2858</v>
      </c>
      <c r="H1490" s="178" t="s">
        <v>2858</v>
      </c>
      <c r="I1490" s="178" t="s">
        <v>2858</v>
      </c>
      <c r="J1490" s="168">
        <v>0.9</v>
      </c>
      <c r="K1490" s="169" t="str">
        <f>IFERROR(SUMIFS(#REF!,#REF!,$I1490,#REF!,$R$2)/SUMIFS(#REF!,#REF!,$I1490,#REF!,$R$2),"-")</f>
        <v>-</v>
      </c>
      <c r="L1490" s="169" t="str">
        <f>IFERROR(SUMIFS(#REF!,#REF!,$I1490,#REF!,$R$7)/SUMIFS(#REF!,#REF!,$I1490,#REF!,$R$7),"-")</f>
        <v>-</v>
      </c>
      <c r="M1490" s="170" t="str">
        <f>IFERROR(SUMIFS(#REF!,#REF!,$I1490,#REF!,$R$3)/SUMIFS(#REF!,#REF!,$I1490,#REF!,$R$3),"-")</f>
        <v>-</v>
      </c>
      <c r="N1490" s="170" t="str">
        <f>IFERROR(SUMIFS(#REF!,#REF!,$I1490,#REF!,"&lt;="&amp;$R$2,#REF!,"&gt;="&amp;$S$2)/SUMIFS(#REF!,#REF!,$I1490,#REF!,"&lt;="&amp;$R$2,#REF!,"&gt;="&amp;$S$2),"-")</f>
        <v>-</v>
      </c>
      <c r="O1490" s="142"/>
      <c r="P1490" s="140"/>
    </row>
    <row r="1491" spans="1:16">
      <c r="A1491" s="138"/>
      <c r="B1491" s="142"/>
      <c r="C1491" s="172" t="s">
        <v>2708</v>
      </c>
      <c r="D1491" s="166" t="s">
        <v>26</v>
      </c>
      <c r="E1491" s="166" t="s">
        <v>2709</v>
      </c>
      <c r="F1491" s="178" t="s">
        <v>2860</v>
      </c>
      <c r="G1491" s="178" t="s">
        <v>2860</v>
      </c>
      <c r="H1491" s="178" t="s">
        <v>2860</v>
      </c>
      <c r="I1491" s="178" t="s">
        <v>2860</v>
      </c>
      <c r="J1491" s="168">
        <v>0.9</v>
      </c>
      <c r="K1491" s="169" t="str">
        <f>IFERROR(SUMIFS(#REF!,#REF!,$I1491,#REF!,$R$2)/SUMIFS(#REF!,#REF!,$I1491,#REF!,$R$2),"-")</f>
        <v>-</v>
      </c>
      <c r="L1491" s="169" t="str">
        <f>IFERROR(SUMIFS(#REF!,#REF!,$I1491,#REF!,$R$7)/SUMIFS(#REF!,#REF!,$I1491,#REF!,$R$7),"-")</f>
        <v>-</v>
      </c>
      <c r="M1491" s="170" t="str">
        <f>IFERROR(SUMIFS(#REF!,#REF!,$I1491,#REF!,$R$3)/SUMIFS(#REF!,#REF!,$I1491,#REF!,$R$3),"-")</f>
        <v>-</v>
      </c>
      <c r="N1491" s="170" t="str">
        <f>IFERROR(SUMIFS(#REF!,#REF!,$I1491,#REF!,"&lt;="&amp;$R$2,#REF!,"&gt;="&amp;$S$2)/SUMIFS(#REF!,#REF!,$I1491,#REF!,"&lt;="&amp;$R$2,#REF!,"&gt;="&amp;$S$2),"-")</f>
        <v>-</v>
      </c>
      <c r="O1491" s="142"/>
      <c r="P1491" s="140"/>
    </row>
    <row r="1492" spans="1:16">
      <c r="A1492" s="138"/>
      <c r="B1492" s="142"/>
      <c r="C1492" s="172" t="s">
        <v>2708</v>
      </c>
      <c r="D1492" s="166" t="s">
        <v>26</v>
      </c>
      <c r="E1492" s="166" t="s">
        <v>2709</v>
      </c>
      <c r="F1492" s="178" t="s">
        <v>2862</v>
      </c>
      <c r="G1492" s="178" t="s">
        <v>2862</v>
      </c>
      <c r="H1492" s="178" t="s">
        <v>2862</v>
      </c>
      <c r="I1492" s="178" t="s">
        <v>2862</v>
      </c>
      <c r="J1492" s="168">
        <v>0.9</v>
      </c>
      <c r="K1492" s="169" t="str">
        <f>IFERROR(SUMIFS(#REF!,#REF!,$I1492,#REF!,$R$2)/SUMIFS(#REF!,#REF!,$I1492,#REF!,$R$2),"-")</f>
        <v>-</v>
      </c>
      <c r="L1492" s="169" t="str">
        <f>IFERROR(SUMIFS(#REF!,#REF!,$I1492,#REF!,$R$7)/SUMIFS(#REF!,#REF!,$I1492,#REF!,$R$7),"-")</f>
        <v>-</v>
      </c>
      <c r="M1492" s="170" t="str">
        <f>IFERROR(SUMIFS(#REF!,#REF!,$I1492,#REF!,$R$3)/SUMIFS(#REF!,#REF!,$I1492,#REF!,$R$3),"-")</f>
        <v>-</v>
      </c>
      <c r="N1492" s="170" t="str">
        <f>IFERROR(SUMIFS(#REF!,#REF!,$I1492,#REF!,"&lt;="&amp;$R$2,#REF!,"&gt;="&amp;$S$2)/SUMIFS(#REF!,#REF!,$I1492,#REF!,"&lt;="&amp;$R$2,#REF!,"&gt;="&amp;$S$2),"-")</f>
        <v>-</v>
      </c>
      <c r="O1492" s="142"/>
      <c r="P1492" s="140"/>
    </row>
    <row r="1493" spans="1:16">
      <c r="A1493" s="138"/>
      <c r="B1493" s="142"/>
      <c r="C1493" s="172" t="s">
        <v>2708</v>
      </c>
      <c r="D1493" s="166" t="s">
        <v>26</v>
      </c>
      <c r="E1493" s="166" t="s">
        <v>2709</v>
      </c>
      <c r="F1493" s="178" t="s">
        <v>2864</v>
      </c>
      <c r="G1493" s="178" t="s">
        <v>2864</v>
      </c>
      <c r="H1493" s="178" t="s">
        <v>2864</v>
      </c>
      <c r="I1493" s="178" t="s">
        <v>2864</v>
      </c>
      <c r="J1493" s="168">
        <v>0.9</v>
      </c>
      <c r="K1493" s="169" t="str">
        <f>IFERROR(SUMIFS(#REF!,#REF!,$I1493,#REF!,$R$2)/SUMIFS(#REF!,#REF!,$I1493,#REF!,$R$2),"-")</f>
        <v>-</v>
      </c>
      <c r="L1493" s="169" t="str">
        <f>IFERROR(SUMIFS(#REF!,#REF!,$I1493,#REF!,$R$7)/SUMIFS(#REF!,#REF!,$I1493,#REF!,$R$7),"-")</f>
        <v>-</v>
      </c>
      <c r="M1493" s="170" t="str">
        <f>IFERROR(SUMIFS(#REF!,#REF!,$I1493,#REF!,$R$3)/SUMIFS(#REF!,#REF!,$I1493,#REF!,$R$3),"-")</f>
        <v>-</v>
      </c>
      <c r="N1493" s="170" t="str">
        <f>IFERROR(SUMIFS(#REF!,#REF!,$I1493,#REF!,"&lt;="&amp;$R$2,#REF!,"&gt;="&amp;$S$2)/SUMIFS(#REF!,#REF!,$I1493,#REF!,"&lt;="&amp;$R$2,#REF!,"&gt;="&amp;$S$2),"-")</f>
        <v>-</v>
      </c>
      <c r="O1493" s="142"/>
      <c r="P1493" s="140"/>
    </row>
    <row r="1494" spans="1:16">
      <c r="A1494" s="138"/>
      <c r="B1494" s="142"/>
      <c r="C1494" s="172" t="s">
        <v>2708</v>
      </c>
      <c r="D1494" s="166" t="s">
        <v>26</v>
      </c>
      <c r="E1494" s="166" t="s">
        <v>2709</v>
      </c>
      <c r="F1494" s="178" t="s">
        <v>2866</v>
      </c>
      <c r="G1494" s="178" t="s">
        <v>2866</v>
      </c>
      <c r="H1494" s="178" t="s">
        <v>2866</v>
      </c>
      <c r="I1494" s="178" t="s">
        <v>2866</v>
      </c>
      <c r="J1494" s="168">
        <v>0.9</v>
      </c>
      <c r="K1494" s="169" t="str">
        <f>IFERROR(SUMIFS(#REF!,#REF!,$I1494,#REF!,$R$2)/SUMIFS(#REF!,#REF!,$I1494,#REF!,$R$2),"-")</f>
        <v>-</v>
      </c>
      <c r="L1494" s="169" t="str">
        <f>IFERROR(SUMIFS(#REF!,#REF!,$I1494,#REF!,$R$7)/SUMIFS(#REF!,#REF!,$I1494,#REF!,$R$7),"-")</f>
        <v>-</v>
      </c>
      <c r="M1494" s="170" t="str">
        <f>IFERROR(SUMIFS(#REF!,#REF!,$I1494,#REF!,$R$3)/SUMIFS(#REF!,#REF!,$I1494,#REF!,$R$3),"-")</f>
        <v>-</v>
      </c>
      <c r="N1494" s="170" t="str">
        <f>IFERROR(SUMIFS(#REF!,#REF!,$I1494,#REF!,"&lt;="&amp;$R$2,#REF!,"&gt;="&amp;$S$2)/SUMIFS(#REF!,#REF!,$I1494,#REF!,"&lt;="&amp;$R$2,#REF!,"&gt;="&amp;$S$2),"-")</f>
        <v>-</v>
      </c>
      <c r="O1494" s="142"/>
      <c r="P1494" s="140"/>
    </row>
    <row r="1495" spans="1:16">
      <c r="A1495" s="138"/>
      <c r="B1495" s="142"/>
      <c r="C1495" s="172" t="s">
        <v>2708</v>
      </c>
      <c r="D1495" s="166" t="s">
        <v>26</v>
      </c>
      <c r="E1495" s="166" t="s">
        <v>2709</v>
      </c>
      <c r="F1495" s="178" t="s">
        <v>2868</v>
      </c>
      <c r="G1495" s="178" t="s">
        <v>2868</v>
      </c>
      <c r="H1495" s="178" t="s">
        <v>2868</v>
      </c>
      <c r="I1495" s="178" t="s">
        <v>2868</v>
      </c>
      <c r="J1495" s="168">
        <v>0.9</v>
      </c>
      <c r="K1495" s="169" t="str">
        <f>IFERROR(SUMIFS(#REF!,#REF!,$I1495,#REF!,$R$2)/SUMIFS(#REF!,#REF!,$I1495,#REF!,$R$2),"-")</f>
        <v>-</v>
      </c>
      <c r="L1495" s="169" t="str">
        <f>IFERROR(SUMIFS(#REF!,#REF!,$I1495,#REF!,$R$7)/SUMIFS(#REF!,#REF!,$I1495,#REF!,$R$7),"-")</f>
        <v>-</v>
      </c>
      <c r="M1495" s="170" t="str">
        <f>IFERROR(SUMIFS(#REF!,#REF!,$I1495,#REF!,$R$3)/SUMIFS(#REF!,#REF!,$I1495,#REF!,$R$3),"-")</f>
        <v>-</v>
      </c>
      <c r="N1495" s="170" t="str">
        <f>IFERROR(SUMIFS(#REF!,#REF!,$I1495,#REF!,"&lt;="&amp;$R$2,#REF!,"&gt;="&amp;$S$2)/SUMIFS(#REF!,#REF!,$I1495,#REF!,"&lt;="&amp;$R$2,#REF!,"&gt;="&amp;$S$2),"-")</f>
        <v>-</v>
      </c>
      <c r="O1495" s="142"/>
      <c r="P1495" s="140"/>
    </row>
    <row r="1496" spans="1:16">
      <c r="A1496" s="138"/>
      <c r="B1496" s="142"/>
      <c r="C1496" s="172" t="s">
        <v>2708</v>
      </c>
      <c r="D1496" s="166" t="s">
        <v>26</v>
      </c>
      <c r="E1496" s="166" t="s">
        <v>2709</v>
      </c>
      <c r="F1496" s="178" t="s">
        <v>2870</v>
      </c>
      <c r="G1496" s="178" t="s">
        <v>2870</v>
      </c>
      <c r="H1496" s="178" t="s">
        <v>2870</v>
      </c>
      <c r="I1496" s="178" t="s">
        <v>2870</v>
      </c>
      <c r="J1496" s="168">
        <v>0.9</v>
      </c>
      <c r="K1496" s="169" t="str">
        <f>IFERROR(SUMIFS(#REF!,#REF!,$I1496,#REF!,$R$2)/SUMIFS(#REF!,#REF!,$I1496,#REF!,$R$2),"-")</f>
        <v>-</v>
      </c>
      <c r="L1496" s="169" t="str">
        <f>IFERROR(SUMIFS(#REF!,#REF!,$I1496,#REF!,$R$7)/SUMIFS(#REF!,#REF!,$I1496,#REF!,$R$7),"-")</f>
        <v>-</v>
      </c>
      <c r="M1496" s="170" t="str">
        <f>IFERROR(SUMIFS(#REF!,#REF!,$I1496,#REF!,$R$3)/SUMIFS(#REF!,#REF!,$I1496,#REF!,$R$3),"-")</f>
        <v>-</v>
      </c>
      <c r="N1496" s="170" t="str">
        <f>IFERROR(SUMIFS(#REF!,#REF!,$I1496,#REF!,"&lt;="&amp;$R$2,#REF!,"&gt;="&amp;$S$2)/SUMIFS(#REF!,#REF!,$I1496,#REF!,"&lt;="&amp;$R$2,#REF!,"&gt;="&amp;$S$2),"-")</f>
        <v>-</v>
      </c>
      <c r="O1496" s="142"/>
      <c r="P1496" s="140"/>
    </row>
    <row r="1497" spans="1:16">
      <c r="A1497" s="138"/>
      <c r="B1497" s="142"/>
      <c r="C1497" s="172" t="s">
        <v>2708</v>
      </c>
      <c r="D1497" s="166" t="s">
        <v>26</v>
      </c>
      <c r="E1497" s="166" t="s">
        <v>2709</v>
      </c>
      <c r="F1497" s="178" t="s">
        <v>2872</v>
      </c>
      <c r="G1497" s="178" t="s">
        <v>2872</v>
      </c>
      <c r="H1497" s="178" t="s">
        <v>2872</v>
      </c>
      <c r="I1497" s="178" t="s">
        <v>2872</v>
      </c>
      <c r="J1497" s="168">
        <v>0.9</v>
      </c>
      <c r="K1497" s="169" t="str">
        <f>IFERROR(SUMIFS(#REF!,#REF!,$I1497,#REF!,$R$2)/SUMIFS(#REF!,#REF!,$I1497,#REF!,$R$2),"-")</f>
        <v>-</v>
      </c>
      <c r="L1497" s="169" t="str">
        <f>IFERROR(SUMIFS(#REF!,#REF!,$I1497,#REF!,$R$7)/SUMIFS(#REF!,#REF!,$I1497,#REF!,$R$7),"-")</f>
        <v>-</v>
      </c>
      <c r="M1497" s="170" t="str">
        <f>IFERROR(SUMIFS(#REF!,#REF!,$I1497,#REF!,$R$3)/SUMIFS(#REF!,#REF!,$I1497,#REF!,$R$3),"-")</f>
        <v>-</v>
      </c>
      <c r="N1497" s="170" t="str">
        <f>IFERROR(SUMIFS(#REF!,#REF!,$I1497,#REF!,"&lt;="&amp;$R$2,#REF!,"&gt;="&amp;$S$2)/SUMIFS(#REF!,#REF!,$I1497,#REF!,"&lt;="&amp;$R$2,#REF!,"&gt;="&amp;$S$2),"-")</f>
        <v>-</v>
      </c>
      <c r="O1497" s="142"/>
      <c r="P1497" s="140"/>
    </row>
    <row r="1498" spans="1:16">
      <c r="A1498" s="138"/>
      <c r="B1498" s="142"/>
      <c r="C1498" s="172" t="s">
        <v>2708</v>
      </c>
      <c r="D1498" s="166" t="s">
        <v>26</v>
      </c>
      <c r="E1498" s="166" t="s">
        <v>2709</v>
      </c>
      <c r="F1498" s="178" t="s">
        <v>2874</v>
      </c>
      <c r="G1498" s="178" t="s">
        <v>2874</v>
      </c>
      <c r="H1498" s="178" t="s">
        <v>2874</v>
      </c>
      <c r="I1498" s="178" t="s">
        <v>2874</v>
      </c>
      <c r="J1498" s="168">
        <v>0.9</v>
      </c>
      <c r="K1498" s="169" t="str">
        <f>IFERROR(SUMIFS(#REF!,#REF!,$I1498,#REF!,$R$2)/SUMIFS(#REF!,#REF!,$I1498,#REF!,$R$2),"-")</f>
        <v>-</v>
      </c>
      <c r="L1498" s="169" t="str">
        <f>IFERROR(SUMIFS(#REF!,#REF!,$I1498,#REF!,$R$7)/SUMIFS(#REF!,#REF!,$I1498,#REF!,$R$7),"-")</f>
        <v>-</v>
      </c>
      <c r="M1498" s="170" t="str">
        <f>IFERROR(SUMIFS(#REF!,#REF!,$I1498,#REF!,$R$3)/SUMIFS(#REF!,#REF!,$I1498,#REF!,$R$3),"-")</f>
        <v>-</v>
      </c>
      <c r="N1498" s="170" t="str">
        <f>IFERROR(SUMIFS(#REF!,#REF!,$I1498,#REF!,"&lt;="&amp;$R$2,#REF!,"&gt;="&amp;$S$2)/SUMIFS(#REF!,#REF!,$I1498,#REF!,"&lt;="&amp;$R$2,#REF!,"&gt;="&amp;$S$2),"-")</f>
        <v>-</v>
      </c>
      <c r="O1498" s="142"/>
      <c r="P1498" s="140"/>
    </row>
    <row r="1499" spans="1:16">
      <c r="A1499" s="138"/>
      <c r="B1499" s="142"/>
      <c r="C1499" s="172" t="s">
        <v>2708</v>
      </c>
      <c r="D1499" s="166" t="s">
        <v>26</v>
      </c>
      <c r="E1499" s="166" t="s">
        <v>2709</v>
      </c>
      <c r="F1499" s="178" t="s">
        <v>2876</v>
      </c>
      <c r="G1499" s="178" t="s">
        <v>2876</v>
      </c>
      <c r="H1499" s="178" t="s">
        <v>2876</v>
      </c>
      <c r="I1499" s="178" t="s">
        <v>2876</v>
      </c>
      <c r="J1499" s="168">
        <v>0.9</v>
      </c>
      <c r="K1499" s="169" t="str">
        <f>IFERROR(SUMIFS(#REF!,#REF!,$I1499,#REF!,$R$2)/SUMIFS(#REF!,#REF!,$I1499,#REF!,$R$2),"-")</f>
        <v>-</v>
      </c>
      <c r="L1499" s="169" t="str">
        <f>IFERROR(SUMIFS(#REF!,#REF!,$I1499,#REF!,$R$7)/SUMIFS(#REF!,#REF!,$I1499,#REF!,$R$7),"-")</f>
        <v>-</v>
      </c>
      <c r="M1499" s="170" t="str">
        <f>IFERROR(SUMIFS(#REF!,#REF!,$I1499,#REF!,$R$3)/SUMIFS(#REF!,#REF!,$I1499,#REF!,$R$3),"-")</f>
        <v>-</v>
      </c>
      <c r="N1499" s="170" t="str">
        <f>IFERROR(SUMIFS(#REF!,#REF!,$I1499,#REF!,"&lt;="&amp;$R$2,#REF!,"&gt;="&amp;$S$2)/SUMIFS(#REF!,#REF!,$I1499,#REF!,"&lt;="&amp;$R$2,#REF!,"&gt;="&amp;$S$2),"-")</f>
        <v>-</v>
      </c>
      <c r="O1499" s="142"/>
      <c r="P1499" s="140"/>
    </row>
    <row r="1500" spans="1:16">
      <c r="A1500" s="138"/>
      <c r="B1500" s="142"/>
      <c r="C1500" s="172" t="s">
        <v>2708</v>
      </c>
      <c r="D1500" s="166" t="s">
        <v>26</v>
      </c>
      <c r="E1500" s="166" t="s">
        <v>2709</v>
      </c>
      <c r="F1500" s="178" t="s">
        <v>2877</v>
      </c>
      <c r="G1500" s="178" t="s">
        <v>2877</v>
      </c>
      <c r="H1500" s="178" t="s">
        <v>2877</v>
      </c>
      <c r="I1500" s="178" t="s">
        <v>2877</v>
      </c>
      <c r="J1500" s="168">
        <v>0.9</v>
      </c>
      <c r="K1500" s="169" t="str">
        <f>IFERROR(SUMIFS(#REF!,#REF!,$I1500,#REF!,$R$2)/SUMIFS(#REF!,#REF!,$I1500,#REF!,$R$2),"-")</f>
        <v>-</v>
      </c>
      <c r="L1500" s="169" t="str">
        <f>IFERROR(SUMIFS(#REF!,#REF!,$I1500,#REF!,$R$7)/SUMIFS(#REF!,#REF!,$I1500,#REF!,$R$7),"-")</f>
        <v>-</v>
      </c>
      <c r="M1500" s="170" t="str">
        <f>IFERROR(SUMIFS(#REF!,#REF!,$I1500,#REF!,$R$3)/SUMIFS(#REF!,#REF!,$I1500,#REF!,$R$3),"-")</f>
        <v>-</v>
      </c>
      <c r="N1500" s="170" t="str">
        <f>IFERROR(SUMIFS(#REF!,#REF!,$I1500,#REF!,"&lt;="&amp;$R$2,#REF!,"&gt;="&amp;$S$2)/SUMIFS(#REF!,#REF!,$I1500,#REF!,"&lt;="&amp;$R$2,#REF!,"&gt;="&amp;$S$2),"-")</f>
        <v>-</v>
      </c>
      <c r="O1500" s="142"/>
      <c r="P1500" s="140"/>
    </row>
    <row r="1501" spans="1:16">
      <c r="A1501" s="138"/>
      <c r="B1501" s="142"/>
      <c r="C1501" s="172" t="s">
        <v>2708</v>
      </c>
      <c r="D1501" s="166" t="s">
        <v>26</v>
      </c>
      <c r="E1501" s="166" t="s">
        <v>2709</v>
      </c>
      <c r="F1501" s="178" t="s">
        <v>2879</v>
      </c>
      <c r="G1501" s="178" t="s">
        <v>2879</v>
      </c>
      <c r="H1501" s="178" t="s">
        <v>2879</v>
      </c>
      <c r="I1501" s="178" t="s">
        <v>2879</v>
      </c>
      <c r="J1501" s="168">
        <v>0.9</v>
      </c>
      <c r="K1501" s="169" t="str">
        <f>IFERROR(SUMIFS(#REF!,#REF!,$I1501,#REF!,$R$2)/SUMIFS(#REF!,#REF!,$I1501,#REF!,$R$2),"-")</f>
        <v>-</v>
      </c>
      <c r="L1501" s="169" t="str">
        <f>IFERROR(SUMIFS(#REF!,#REF!,$I1501,#REF!,$R$7)/SUMIFS(#REF!,#REF!,$I1501,#REF!,$R$7),"-")</f>
        <v>-</v>
      </c>
      <c r="M1501" s="170" t="str">
        <f>IFERROR(SUMIFS(#REF!,#REF!,$I1501,#REF!,$R$3)/SUMIFS(#REF!,#REF!,$I1501,#REF!,$R$3),"-")</f>
        <v>-</v>
      </c>
      <c r="N1501" s="170" t="str">
        <f>IFERROR(SUMIFS(#REF!,#REF!,$I1501,#REF!,"&lt;="&amp;$R$2,#REF!,"&gt;="&amp;$S$2)/SUMIFS(#REF!,#REF!,$I1501,#REF!,"&lt;="&amp;$R$2,#REF!,"&gt;="&amp;$S$2),"-")</f>
        <v>-</v>
      </c>
      <c r="O1501" s="142"/>
      <c r="P1501" s="140"/>
    </row>
    <row r="1502" spans="1:16">
      <c r="A1502" s="138"/>
      <c r="B1502" s="142"/>
      <c r="C1502" s="172" t="s">
        <v>2708</v>
      </c>
      <c r="D1502" s="166" t="s">
        <v>26</v>
      </c>
      <c r="E1502" s="166" t="s">
        <v>2709</v>
      </c>
      <c r="F1502" s="178" t="s">
        <v>2881</v>
      </c>
      <c r="G1502" s="178" t="s">
        <v>2881</v>
      </c>
      <c r="H1502" s="178" t="s">
        <v>2881</v>
      </c>
      <c r="I1502" s="178" t="s">
        <v>2881</v>
      </c>
      <c r="J1502" s="168">
        <v>0.9</v>
      </c>
      <c r="K1502" s="169" t="str">
        <f>IFERROR(SUMIFS(#REF!,#REF!,$I1502,#REF!,$R$2)/SUMIFS(#REF!,#REF!,$I1502,#REF!,$R$2),"-")</f>
        <v>-</v>
      </c>
      <c r="L1502" s="169" t="str">
        <f>IFERROR(SUMIFS(#REF!,#REF!,$I1502,#REF!,$R$7)/SUMIFS(#REF!,#REF!,$I1502,#REF!,$R$7),"-")</f>
        <v>-</v>
      </c>
      <c r="M1502" s="170" t="str">
        <f>IFERROR(SUMIFS(#REF!,#REF!,$I1502,#REF!,$R$3)/SUMIFS(#REF!,#REF!,$I1502,#REF!,$R$3),"-")</f>
        <v>-</v>
      </c>
      <c r="N1502" s="170" t="str">
        <f>IFERROR(SUMIFS(#REF!,#REF!,$I1502,#REF!,"&lt;="&amp;$R$2,#REF!,"&gt;="&amp;$S$2)/SUMIFS(#REF!,#REF!,$I1502,#REF!,"&lt;="&amp;$R$2,#REF!,"&gt;="&amp;$S$2),"-")</f>
        <v>-</v>
      </c>
      <c r="O1502" s="142"/>
      <c r="P1502" s="140"/>
    </row>
    <row r="1503" spans="1:16">
      <c r="A1503" s="138"/>
      <c r="B1503" s="142"/>
      <c r="C1503" s="172" t="s">
        <v>2708</v>
      </c>
      <c r="D1503" s="166" t="s">
        <v>26</v>
      </c>
      <c r="E1503" s="166" t="s">
        <v>2709</v>
      </c>
      <c r="F1503" s="178" t="s">
        <v>2883</v>
      </c>
      <c r="G1503" s="178" t="s">
        <v>2883</v>
      </c>
      <c r="H1503" s="178" t="s">
        <v>2883</v>
      </c>
      <c r="I1503" s="178" t="s">
        <v>2883</v>
      </c>
      <c r="J1503" s="168">
        <v>0.9</v>
      </c>
      <c r="K1503" s="169" t="str">
        <f>IFERROR(SUMIFS(#REF!,#REF!,$I1503,#REF!,$R$2)/SUMIFS(#REF!,#REF!,$I1503,#REF!,$R$2),"-")</f>
        <v>-</v>
      </c>
      <c r="L1503" s="169" t="str">
        <f>IFERROR(SUMIFS(#REF!,#REF!,$I1503,#REF!,$R$7)/SUMIFS(#REF!,#REF!,$I1503,#REF!,$R$7),"-")</f>
        <v>-</v>
      </c>
      <c r="M1503" s="170" t="str">
        <f>IFERROR(SUMIFS(#REF!,#REF!,$I1503,#REF!,$R$3)/SUMIFS(#REF!,#REF!,$I1503,#REF!,$R$3),"-")</f>
        <v>-</v>
      </c>
      <c r="N1503" s="170" t="str">
        <f>IFERROR(SUMIFS(#REF!,#REF!,$I1503,#REF!,"&lt;="&amp;$R$2,#REF!,"&gt;="&amp;$S$2)/SUMIFS(#REF!,#REF!,$I1503,#REF!,"&lt;="&amp;$R$2,#REF!,"&gt;="&amp;$S$2),"-")</f>
        <v>-</v>
      </c>
      <c r="O1503" s="142"/>
      <c r="P1503" s="140"/>
    </row>
    <row r="1504" spans="1:16">
      <c r="A1504" s="138"/>
      <c r="B1504" s="142"/>
      <c r="C1504" s="172" t="s">
        <v>2708</v>
      </c>
      <c r="D1504" s="166" t="s">
        <v>26</v>
      </c>
      <c r="E1504" s="166" t="s">
        <v>2709</v>
      </c>
      <c r="F1504" s="178" t="s">
        <v>2885</v>
      </c>
      <c r="G1504" s="178" t="s">
        <v>2885</v>
      </c>
      <c r="H1504" s="178" t="s">
        <v>2885</v>
      </c>
      <c r="I1504" s="178" t="s">
        <v>2885</v>
      </c>
      <c r="J1504" s="168">
        <v>0.9</v>
      </c>
      <c r="K1504" s="169" t="str">
        <f>IFERROR(SUMIFS(#REF!,#REF!,$I1504,#REF!,$R$2)/SUMIFS(#REF!,#REF!,$I1504,#REF!,$R$2),"-")</f>
        <v>-</v>
      </c>
      <c r="L1504" s="169" t="str">
        <f>IFERROR(SUMIFS(#REF!,#REF!,$I1504,#REF!,$R$7)/SUMIFS(#REF!,#REF!,$I1504,#REF!,$R$7),"-")</f>
        <v>-</v>
      </c>
      <c r="M1504" s="170" t="str">
        <f>IFERROR(SUMIFS(#REF!,#REF!,$I1504,#REF!,$R$3)/SUMIFS(#REF!,#REF!,$I1504,#REF!,$R$3),"-")</f>
        <v>-</v>
      </c>
      <c r="N1504" s="170" t="str">
        <f>IFERROR(SUMIFS(#REF!,#REF!,$I1504,#REF!,"&lt;="&amp;$R$2,#REF!,"&gt;="&amp;$S$2)/SUMIFS(#REF!,#REF!,$I1504,#REF!,"&lt;="&amp;$R$2,#REF!,"&gt;="&amp;$S$2),"-")</f>
        <v>-</v>
      </c>
      <c r="O1504" s="142"/>
      <c r="P1504" s="140"/>
    </row>
    <row r="1505" spans="1:16">
      <c r="A1505" s="138"/>
      <c r="B1505" s="142"/>
      <c r="C1505" s="172" t="s">
        <v>2708</v>
      </c>
      <c r="D1505" s="166" t="s">
        <v>26</v>
      </c>
      <c r="E1505" s="166" t="s">
        <v>2709</v>
      </c>
      <c r="F1505" s="178" t="s">
        <v>2887</v>
      </c>
      <c r="G1505" s="178" t="s">
        <v>2887</v>
      </c>
      <c r="H1505" s="178" t="s">
        <v>2887</v>
      </c>
      <c r="I1505" s="178" t="s">
        <v>2887</v>
      </c>
      <c r="J1505" s="168">
        <v>0.9</v>
      </c>
      <c r="K1505" s="169" t="str">
        <f>IFERROR(SUMIFS(#REF!,#REF!,$I1505,#REF!,$R$2)/SUMIFS(#REF!,#REF!,$I1505,#REF!,$R$2),"-")</f>
        <v>-</v>
      </c>
      <c r="L1505" s="169" t="str">
        <f>IFERROR(SUMIFS(#REF!,#REF!,$I1505,#REF!,$R$7)/SUMIFS(#REF!,#REF!,$I1505,#REF!,$R$7),"-")</f>
        <v>-</v>
      </c>
      <c r="M1505" s="170" t="str">
        <f>IFERROR(SUMIFS(#REF!,#REF!,$I1505,#REF!,$R$3)/SUMIFS(#REF!,#REF!,$I1505,#REF!,$R$3),"-")</f>
        <v>-</v>
      </c>
      <c r="N1505" s="170" t="str">
        <f>IFERROR(SUMIFS(#REF!,#REF!,$I1505,#REF!,"&lt;="&amp;$R$2,#REF!,"&gt;="&amp;$S$2)/SUMIFS(#REF!,#REF!,$I1505,#REF!,"&lt;="&amp;$R$2,#REF!,"&gt;="&amp;$S$2),"-")</f>
        <v>-</v>
      </c>
      <c r="O1505" s="142"/>
      <c r="P1505" s="140"/>
    </row>
    <row r="1506" spans="1:16">
      <c r="A1506" s="138"/>
      <c r="B1506" s="142"/>
      <c r="C1506" s="172" t="s">
        <v>2708</v>
      </c>
      <c r="D1506" s="166" t="s">
        <v>26</v>
      </c>
      <c r="E1506" s="166" t="s">
        <v>2709</v>
      </c>
      <c r="F1506" s="178" t="s">
        <v>2889</v>
      </c>
      <c r="G1506" s="178" t="s">
        <v>2889</v>
      </c>
      <c r="H1506" s="178" t="s">
        <v>2889</v>
      </c>
      <c r="I1506" s="178" t="s">
        <v>2889</v>
      </c>
      <c r="J1506" s="168">
        <v>0.9</v>
      </c>
      <c r="K1506" s="169" t="str">
        <f>IFERROR(SUMIFS(#REF!,#REF!,$I1506,#REF!,$R$2)/SUMIFS(#REF!,#REF!,$I1506,#REF!,$R$2),"-")</f>
        <v>-</v>
      </c>
      <c r="L1506" s="169" t="str">
        <f>IFERROR(SUMIFS(#REF!,#REF!,$I1506,#REF!,$R$7)/SUMIFS(#REF!,#REF!,$I1506,#REF!,$R$7),"-")</f>
        <v>-</v>
      </c>
      <c r="M1506" s="170" t="str">
        <f>IFERROR(SUMIFS(#REF!,#REF!,$I1506,#REF!,$R$3)/SUMIFS(#REF!,#REF!,$I1506,#REF!,$R$3),"-")</f>
        <v>-</v>
      </c>
      <c r="N1506" s="170" t="str">
        <f>IFERROR(SUMIFS(#REF!,#REF!,$I1506,#REF!,"&lt;="&amp;$R$2,#REF!,"&gt;="&amp;$S$2)/SUMIFS(#REF!,#REF!,$I1506,#REF!,"&lt;="&amp;$R$2,#REF!,"&gt;="&amp;$S$2),"-")</f>
        <v>-</v>
      </c>
      <c r="O1506" s="142"/>
      <c r="P1506" s="140"/>
    </row>
    <row r="1507" spans="1:16">
      <c r="A1507" s="138"/>
      <c r="B1507" s="142"/>
      <c r="C1507" s="172" t="s">
        <v>2708</v>
      </c>
      <c r="D1507" s="166" t="s">
        <v>26</v>
      </c>
      <c r="E1507" s="166" t="s">
        <v>2709</v>
      </c>
      <c r="F1507" s="178" t="s">
        <v>2891</v>
      </c>
      <c r="G1507" s="178" t="s">
        <v>2891</v>
      </c>
      <c r="H1507" s="178" t="s">
        <v>2891</v>
      </c>
      <c r="I1507" s="178" t="s">
        <v>2891</v>
      </c>
      <c r="J1507" s="168">
        <v>0.9</v>
      </c>
      <c r="K1507" s="169" t="str">
        <f>IFERROR(SUMIFS(#REF!,#REF!,$I1507,#REF!,$R$2)/SUMIFS(#REF!,#REF!,$I1507,#REF!,$R$2),"-")</f>
        <v>-</v>
      </c>
      <c r="L1507" s="169" t="str">
        <f>IFERROR(SUMIFS(#REF!,#REF!,$I1507,#REF!,$R$7)/SUMIFS(#REF!,#REF!,$I1507,#REF!,$R$7),"-")</f>
        <v>-</v>
      </c>
      <c r="M1507" s="170" t="str">
        <f>IFERROR(SUMIFS(#REF!,#REF!,$I1507,#REF!,$R$3)/SUMIFS(#REF!,#REF!,$I1507,#REF!,$R$3),"-")</f>
        <v>-</v>
      </c>
      <c r="N1507" s="170" t="str">
        <f>IFERROR(SUMIFS(#REF!,#REF!,$I1507,#REF!,"&lt;="&amp;$R$2,#REF!,"&gt;="&amp;$S$2)/SUMIFS(#REF!,#REF!,$I1507,#REF!,"&lt;="&amp;$R$2,#REF!,"&gt;="&amp;$S$2),"-")</f>
        <v>-</v>
      </c>
      <c r="O1507" s="142"/>
      <c r="P1507" s="140"/>
    </row>
    <row r="1508" spans="1:16">
      <c r="A1508" s="138"/>
      <c r="B1508" s="142"/>
      <c r="C1508" s="172" t="s">
        <v>2708</v>
      </c>
      <c r="D1508" s="166" t="s">
        <v>26</v>
      </c>
      <c r="E1508" s="166" t="s">
        <v>2709</v>
      </c>
      <c r="F1508" s="178" t="s">
        <v>2893</v>
      </c>
      <c r="G1508" s="178" t="s">
        <v>2893</v>
      </c>
      <c r="H1508" s="178" t="s">
        <v>2893</v>
      </c>
      <c r="I1508" s="178" t="s">
        <v>2893</v>
      </c>
      <c r="J1508" s="168">
        <v>0.9</v>
      </c>
      <c r="K1508" s="169" t="str">
        <f>IFERROR(SUMIFS(#REF!,#REF!,$I1508,#REF!,$R$2)/SUMIFS(#REF!,#REF!,$I1508,#REF!,$R$2),"-")</f>
        <v>-</v>
      </c>
      <c r="L1508" s="169" t="str">
        <f>IFERROR(SUMIFS(#REF!,#REF!,$I1508,#REF!,$R$7)/SUMIFS(#REF!,#REF!,$I1508,#REF!,$R$7),"-")</f>
        <v>-</v>
      </c>
      <c r="M1508" s="170" t="str">
        <f>IFERROR(SUMIFS(#REF!,#REF!,$I1508,#REF!,$R$3)/SUMIFS(#REF!,#REF!,$I1508,#REF!,$R$3),"-")</f>
        <v>-</v>
      </c>
      <c r="N1508" s="170" t="str">
        <f>IFERROR(SUMIFS(#REF!,#REF!,$I1508,#REF!,"&lt;="&amp;$R$2,#REF!,"&gt;="&amp;$S$2)/SUMIFS(#REF!,#REF!,$I1508,#REF!,"&lt;="&amp;$R$2,#REF!,"&gt;="&amp;$S$2),"-")</f>
        <v>-</v>
      </c>
      <c r="O1508" s="142"/>
      <c r="P1508" s="140"/>
    </row>
    <row r="1509" spans="1:16">
      <c r="A1509" s="138"/>
      <c r="B1509" s="142"/>
      <c r="C1509" s="172" t="s">
        <v>2708</v>
      </c>
      <c r="D1509" s="166" t="s">
        <v>26</v>
      </c>
      <c r="E1509" s="166" t="s">
        <v>2709</v>
      </c>
      <c r="F1509" s="178" t="s">
        <v>2895</v>
      </c>
      <c r="G1509" s="178" t="s">
        <v>2895</v>
      </c>
      <c r="H1509" s="178" t="s">
        <v>2895</v>
      </c>
      <c r="I1509" s="178" t="s">
        <v>2895</v>
      </c>
      <c r="J1509" s="168">
        <v>0.9</v>
      </c>
      <c r="K1509" s="169" t="str">
        <f>IFERROR(SUMIFS(#REF!,#REF!,$I1509,#REF!,$R$2)/SUMIFS(#REF!,#REF!,$I1509,#REF!,$R$2),"-")</f>
        <v>-</v>
      </c>
      <c r="L1509" s="169" t="str">
        <f>IFERROR(SUMIFS(#REF!,#REF!,$I1509,#REF!,$R$7)/SUMIFS(#REF!,#REF!,$I1509,#REF!,$R$7),"-")</f>
        <v>-</v>
      </c>
      <c r="M1509" s="170" t="str">
        <f>IFERROR(SUMIFS(#REF!,#REF!,$I1509,#REF!,$R$3)/SUMIFS(#REF!,#REF!,$I1509,#REF!,$R$3),"-")</f>
        <v>-</v>
      </c>
      <c r="N1509" s="170" t="str">
        <f>IFERROR(SUMIFS(#REF!,#REF!,$I1509,#REF!,"&lt;="&amp;$R$2,#REF!,"&gt;="&amp;$S$2)/SUMIFS(#REF!,#REF!,$I1509,#REF!,"&lt;="&amp;$R$2,#REF!,"&gt;="&amp;$S$2),"-")</f>
        <v>-</v>
      </c>
      <c r="O1509" s="142"/>
      <c r="P1509" s="140"/>
    </row>
    <row r="1510" spans="1:16">
      <c r="A1510" s="138"/>
      <c r="B1510" s="142"/>
      <c r="C1510" s="172" t="s">
        <v>2708</v>
      </c>
      <c r="D1510" s="166" t="s">
        <v>26</v>
      </c>
      <c r="E1510" s="166" t="s">
        <v>2709</v>
      </c>
      <c r="F1510" s="178" t="s">
        <v>2897</v>
      </c>
      <c r="G1510" s="178" t="s">
        <v>2897</v>
      </c>
      <c r="H1510" s="178" t="s">
        <v>2897</v>
      </c>
      <c r="I1510" s="178" t="s">
        <v>2897</v>
      </c>
      <c r="J1510" s="168">
        <v>0.9</v>
      </c>
      <c r="K1510" s="169" t="str">
        <f>IFERROR(SUMIFS(#REF!,#REF!,$I1510,#REF!,$R$2)/SUMIFS(#REF!,#REF!,$I1510,#REF!,$R$2),"-")</f>
        <v>-</v>
      </c>
      <c r="L1510" s="169" t="str">
        <f>IFERROR(SUMIFS(#REF!,#REF!,$I1510,#REF!,$R$7)/SUMIFS(#REF!,#REF!,$I1510,#REF!,$R$7),"-")</f>
        <v>-</v>
      </c>
      <c r="M1510" s="170" t="str">
        <f>IFERROR(SUMIFS(#REF!,#REF!,$I1510,#REF!,$R$3)/SUMIFS(#REF!,#REF!,$I1510,#REF!,$R$3),"-")</f>
        <v>-</v>
      </c>
      <c r="N1510" s="170" t="str">
        <f>IFERROR(SUMIFS(#REF!,#REF!,$I1510,#REF!,"&lt;="&amp;$R$2,#REF!,"&gt;="&amp;$S$2)/SUMIFS(#REF!,#REF!,$I1510,#REF!,"&lt;="&amp;$R$2,#REF!,"&gt;="&amp;$S$2),"-")</f>
        <v>-</v>
      </c>
      <c r="O1510" s="142"/>
      <c r="P1510" s="140"/>
    </row>
    <row r="1511" spans="1:16">
      <c r="A1511" s="138"/>
      <c r="B1511" s="142"/>
      <c r="C1511" s="172" t="s">
        <v>2708</v>
      </c>
      <c r="D1511" s="166" t="s">
        <v>26</v>
      </c>
      <c r="E1511" s="166" t="s">
        <v>2709</v>
      </c>
      <c r="F1511" s="178" t="s">
        <v>2899</v>
      </c>
      <c r="G1511" s="178" t="s">
        <v>2899</v>
      </c>
      <c r="H1511" s="178" t="s">
        <v>2899</v>
      </c>
      <c r="I1511" s="178" t="s">
        <v>2899</v>
      </c>
      <c r="J1511" s="168">
        <v>0.9</v>
      </c>
      <c r="K1511" s="169" t="str">
        <f>IFERROR(SUMIFS(#REF!,#REF!,$I1511,#REF!,$R$2)/SUMIFS(#REF!,#REF!,$I1511,#REF!,$R$2),"-")</f>
        <v>-</v>
      </c>
      <c r="L1511" s="169" t="str">
        <f>IFERROR(SUMIFS(#REF!,#REF!,$I1511,#REF!,$R$7)/SUMIFS(#REF!,#REF!,$I1511,#REF!,$R$7),"-")</f>
        <v>-</v>
      </c>
      <c r="M1511" s="170" t="str">
        <f>IFERROR(SUMIFS(#REF!,#REF!,$I1511,#REF!,$R$3)/SUMIFS(#REF!,#REF!,$I1511,#REF!,$R$3),"-")</f>
        <v>-</v>
      </c>
      <c r="N1511" s="170" t="str">
        <f>IFERROR(SUMIFS(#REF!,#REF!,$I1511,#REF!,"&lt;="&amp;$R$2,#REF!,"&gt;="&amp;$S$2)/SUMIFS(#REF!,#REF!,$I1511,#REF!,"&lt;="&amp;$R$2,#REF!,"&gt;="&amp;$S$2),"-")</f>
        <v>-</v>
      </c>
      <c r="O1511" s="142"/>
      <c r="P1511" s="140"/>
    </row>
    <row r="1512" spans="1:16">
      <c r="A1512" s="138"/>
      <c r="B1512" s="142"/>
      <c r="C1512" s="172" t="s">
        <v>2708</v>
      </c>
      <c r="D1512" s="166" t="s">
        <v>26</v>
      </c>
      <c r="E1512" s="166" t="s">
        <v>2709</v>
      </c>
      <c r="F1512" s="178" t="s">
        <v>2901</v>
      </c>
      <c r="G1512" s="178" t="s">
        <v>2901</v>
      </c>
      <c r="H1512" s="178" t="s">
        <v>2901</v>
      </c>
      <c r="I1512" s="178" t="s">
        <v>2901</v>
      </c>
      <c r="J1512" s="168">
        <v>0.9</v>
      </c>
      <c r="K1512" s="169" t="str">
        <f>IFERROR(SUMIFS(#REF!,#REF!,$I1512,#REF!,$R$2)/SUMIFS(#REF!,#REF!,$I1512,#REF!,$R$2),"-")</f>
        <v>-</v>
      </c>
      <c r="L1512" s="169" t="str">
        <f>IFERROR(SUMIFS(#REF!,#REF!,$I1512,#REF!,$R$7)/SUMIFS(#REF!,#REF!,$I1512,#REF!,$R$7),"-")</f>
        <v>-</v>
      </c>
      <c r="M1512" s="170" t="str">
        <f>IFERROR(SUMIFS(#REF!,#REF!,$I1512,#REF!,$R$3)/SUMIFS(#REF!,#REF!,$I1512,#REF!,$R$3),"-")</f>
        <v>-</v>
      </c>
      <c r="N1512" s="170" t="str">
        <f>IFERROR(SUMIFS(#REF!,#REF!,$I1512,#REF!,"&lt;="&amp;$R$2,#REF!,"&gt;="&amp;$S$2)/SUMIFS(#REF!,#REF!,$I1512,#REF!,"&lt;="&amp;$R$2,#REF!,"&gt;="&amp;$S$2),"-")</f>
        <v>-</v>
      </c>
      <c r="O1512" s="142"/>
      <c r="P1512" s="140"/>
    </row>
    <row r="1513" spans="1:16">
      <c r="A1513" s="138"/>
      <c r="B1513" s="142"/>
      <c r="C1513" s="172" t="s">
        <v>2708</v>
      </c>
      <c r="D1513" s="166" t="s">
        <v>26</v>
      </c>
      <c r="E1513" s="166" t="s">
        <v>2709</v>
      </c>
      <c r="F1513" s="178" t="s">
        <v>2903</v>
      </c>
      <c r="G1513" s="178" t="s">
        <v>2903</v>
      </c>
      <c r="H1513" s="178" t="s">
        <v>2903</v>
      </c>
      <c r="I1513" s="178" t="s">
        <v>2903</v>
      </c>
      <c r="J1513" s="168">
        <v>0.9</v>
      </c>
      <c r="K1513" s="169" t="str">
        <f>IFERROR(SUMIFS(#REF!,#REF!,$I1513,#REF!,$R$2)/SUMIFS(#REF!,#REF!,$I1513,#REF!,$R$2),"-")</f>
        <v>-</v>
      </c>
      <c r="L1513" s="169" t="str">
        <f>IFERROR(SUMIFS(#REF!,#REF!,$I1513,#REF!,$R$7)/SUMIFS(#REF!,#REF!,$I1513,#REF!,$R$7),"-")</f>
        <v>-</v>
      </c>
      <c r="M1513" s="170" t="str">
        <f>IFERROR(SUMIFS(#REF!,#REF!,$I1513,#REF!,$R$3)/SUMIFS(#REF!,#REF!,$I1513,#REF!,$R$3),"-")</f>
        <v>-</v>
      </c>
      <c r="N1513" s="170" t="str">
        <f>IFERROR(SUMIFS(#REF!,#REF!,$I1513,#REF!,"&lt;="&amp;$R$2,#REF!,"&gt;="&amp;$S$2)/SUMIFS(#REF!,#REF!,$I1513,#REF!,"&lt;="&amp;$R$2,#REF!,"&gt;="&amp;$S$2),"-")</f>
        <v>-</v>
      </c>
      <c r="O1513" s="142"/>
      <c r="P1513" s="140"/>
    </row>
    <row r="1514" spans="1:16">
      <c r="A1514" s="138"/>
      <c r="B1514" s="142"/>
      <c r="C1514" s="172" t="s">
        <v>2708</v>
      </c>
      <c r="D1514" s="166" t="s">
        <v>237</v>
      </c>
      <c r="E1514" s="166" t="s">
        <v>2709</v>
      </c>
      <c r="F1514" s="178" t="s">
        <v>2905</v>
      </c>
      <c r="G1514" s="178" t="s">
        <v>2905</v>
      </c>
      <c r="H1514" s="178" t="s">
        <v>2905</v>
      </c>
      <c r="I1514" s="178" t="s">
        <v>2905</v>
      </c>
      <c r="J1514" s="168">
        <v>0.9</v>
      </c>
      <c r="K1514" s="169" t="str">
        <f>IFERROR(SUMIFS(#REF!,#REF!,$I1514,#REF!,$R$2)/SUMIFS(#REF!,#REF!,$I1514,#REF!,$R$2),"-")</f>
        <v>-</v>
      </c>
      <c r="L1514" s="169" t="str">
        <f>IFERROR(SUMIFS(#REF!,#REF!,$I1514,#REF!,$R$7)/SUMIFS(#REF!,#REF!,$I1514,#REF!,$R$7),"-")</f>
        <v>-</v>
      </c>
      <c r="M1514" s="170" t="str">
        <f>IFERROR(SUMIFS(#REF!,#REF!,$I1514,#REF!,$R$3)/SUMIFS(#REF!,#REF!,$I1514,#REF!,$R$3),"-")</f>
        <v>-</v>
      </c>
      <c r="N1514" s="170" t="str">
        <f>IFERROR(SUMIFS(#REF!,#REF!,$I1514,#REF!,"&lt;="&amp;$R$2,#REF!,"&gt;="&amp;$S$2)/SUMIFS(#REF!,#REF!,$I1514,#REF!,"&lt;="&amp;$R$2,#REF!,"&gt;="&amp;$S$2),"-")</f>
        <v>-</v>
      </c>
      <c r="O1514" s="142"/>
      <c r="P1514" s="140"/>
    </row>
    <row r="1515" spans="1:16">
      <c r="A1515" s="138"/>
      <c r="B1515" s="142"/>
      <c r="C1515" s="172" t="s">
        <v>2708</v>
      </c>
      <c r="D1515" s="166" t="s">
        <v>26</v>
      </c>
      <c r="E1515" s="166" t="s">
        <v>2709</v>
      </c>
      <c r="F1515" s="178" t="s">
        <v>2907</v>
      </c>
      <c r="G1515" s="178" t="s">
        <v>2907</v>
      </c>
      <c r="H1515" s="178" t="s">
        <v>2907</v>
      </c>
      <c r="I1515" s="178" t="s">
        <v>2907</v>
      </c>
      <c r="J1515" s="168">
        <v>0.9</v>
      </c>
      <c r="K1515" s="169" t="str">
        <f>IFERROR(SUMIFS(#REF!,#REF!,$I1515,#REF!,$R$2)/SUMIFS(#REF!,#REF!,$I1515,#REF!,$R$2),"-")</f>
        <v>-</v>
      </c>
      <c r="L1515" s="169" t="str">
        <f>IFERROR(SUMIFS(#REF!,#REF!,$I1515,#REF!,$R$7)/SUMIFS(#REF!,#REF!,$I1515,#REF!,$R$7),"-")</f>
        <v>-</v>
      </c>
      <c r="M1515" s="170" t="str">
        <f>IFERROR(SUMIFS(#REF!,#REF!,$I1515,#REF!,$R$3)/SUMIFS(#REF!,#REF!,$I1515,#REF!,$R$3),"-")</f>
        <v>-</v>
      </c>
      <c r="N1515" s="170" t="str">
        <f>IFERROR(SUMIFS(#REF!,#REF!,$I1515,#REF!,"&lt;="&amp;$R$2,#REF!,"&gt;="&amp;$S$2)/SUMIFS(#REF!,#REF!,$I1515,#REF!,"&lt;="&amp;$R$2,#REF!,"&gt;="&amp;$S$2),"-")</f>
        <v>-</v>
      </c>
      <c r="O1515" s="142"/>
      <c r="P1515" s="140"/>
    </row>
    <row r="1516" spans="1:16">
      <c r="A1516" s="138"/>
      <c r="B1516" s="142"/>
      <c r="C1516" s="172" t="s">
        <v>2708</v>
      </c>
      <c r="D1516" s="166" t="s">
        <v>26</v>
      </c>
      <c r="E1516" s="166" t="s">
        <v>2709</v>
      </c>
      <c r="F1516" s="178" t="s">
        <v>2909</v>
      </c>
      <c r="G1516" s="178" t="s">
        <v>2909</v>
      </c>
      <c r="H1516" s="178" t="s">
        <v>2909</v>
      </c>
      <c r="I1516" s="178" t="s">
        <v>2909</v>
      </c>
      <c r="J1516" s="168">
        <v>0.9</v>
      </c>
      <c r="K1516" s="169" t="str">
        <f>IFERROR(SUMIFS(#REF!,#REF!,$I1516,#REF!,$R$2)/SUMIFS(#REF!,#REF!,$I1516,#REF!,$R$2),"-")</f>
        <v>-</v>
      </c>
      <c r="L1516" s="169" t="str">
        <f>IFERROR(SUMIFS(#REF!,#REF!,$I1516,#REF!,$R$7)/SUMIFS(#REF!,#REF!,$I1516,#REF!,$R$7),"-")</f>
        <v>-</v>
      </c>
      <c r="M1516" s="170" t="str">
        <f>IFERROR(SUMIFS(#REF!,#REF!,$I1516,#REF!,$R$3)/SUMIFS(#REF!,#REF!,$I1516,#REF!,$R$3),"-")</f>
        <v>-</v>
      </c>
      <c r="N1516" s="170" t="str">
        <f>IFERROR(SUMIFS(#REF!,#REF!,$I1516,#REF!,"&lt;="&amp;$R$2,#REF!,"&gt;="&amp;$S$2)/SUMIFS(#REF!,#REF!,$I1516,#REF!,"&lt;="&amp;$R$2,#REF!,"&gt;="&amp;$S$2),"-")</f>
        <v>-</v>
      </c>
      <c r="O1516" s="142"/>
      <c r="P1516" s="140"/>
    </row>
    <row r="1517" spans="1:16">
      <c r="A1517" s="138"/>
      <c r="B1517" s="142"/>
      <c r="C1517" s="172" t="s">
        <v>2708</v>
      </c>
      <c r="D1517" s="166" t="s">
        <v>26</v>
      </c>
      <c r="E1517" s="166" t="s">
        <v>2709</v>
      </c>
      <c r="F1517" s="178" t="s">
        <v>2911</v>
      </c>
      <c r="G1517" s="178" t="s">
        <v>2911</v>
      </c>
      <c r="H1517" s="178" t="s">
        <v>2911</v>
      </c>
      <c r="I1517" s="178" t="s">
        <v>2911</v>
      </c>
      <c r="J1517" s="168">
        <v>0.9</v>
      </c>
      <c r="K1517" s="169" t="str">
        <f>IFERROR(SUMIFS(#REF!,#REF!,$I1517,#REF!,$R$2)/SUMIFS(#REF!,#REF!,$I1517,#REF!,$R$2),"-")</f>
        <v>-</v>
      </c>
      <c r="L1517" s="169" t="str">
        <f>IFERROR(SUMIFS(#REF!,#REF!,$I1517,#REF!,$R$7)/SUMIFS(#REF!,#REF!,$I1517,#REF!,$R$7),"-")</f>
        <v>-</v>
      </c>
      <c r="M1517" s="170" t="str">
        <f>IFERROR(SUMIFS(#REF!,#REF!,$I1517,#REF!,$R$3)/SUMIFS(#REF!,#REF!,$I1517,#REF!,$R$3),"-")</f>
        <v>-</v>
      </c>
      <c r="N1517" s="170" t="str">
        <f>IFERROR(SUMIFS(#REF!,#REF!,$I1517,#REF!,"&lt;="&amp;$R$2,#REF!,"&gt;="&amp;$S$2)/SUMIFS(#REF!,#REF!,$I1517,#REF!,"&lt;="&amp;$R$2,#REF!,"&gt;="&amp;$S$2),"-")</f>
        <v>-</v>
      </c>
      <c r="O1517" s="142"/>
      <c r="P1517" s="140"/>
    </row>
    <row r="1518" spans="1:16">
      <c r="A1518" s="138"/>
      <c r="B1518" s="142"/>
      <c r="C1518" s="172" t="s">
        <v>2708</v>
      </c>
      <c r="D1518" s="166" t="s">
        <v>26</v>
      </c>
      <c r="E1518" s="166" t="s">
        <v>2709</v>
      </c>
      <c r="F1518" s="178" t="s">
        <v>2913</v>
      </c>
      <c r="G1518" s="178" t="s">
        <v>2913</v>
      </c>
      <c r="H1518" s="178" t="s">
        <v>2913</v>
      </c>
      <c r="I1518" s="178" t="s">
        <v>2913</v>
      </c>
      <c r="J1518" s="168">
        <v>0.9</v>
      </c>
      <c r="K1518" s="169" t="str">
        <f>IFERROR(SUMIFS(#REF!,#REF!,$I1518,#REF!,$R$2)/SUMIFS(#REF!,#REF!,$I1518,#REF!,$R$2),"-")</f>
        <v>-</v>
      </c>
      <c r="L1518" s="169" t="str">
        <f>IFERROR(SUMIFS(#REF!,#REF!,$I1518,#REF!,$R$7)/SUMIFS(#REF!,#REF!,$I1518,#REF!,$R$7),"-")</f>
        <v>-</v>
      </c>
      <c r="M1518" s="170" t="str">
        <f>IFERROR(SUMIFS(#REF!,#REF!,$I1518,#REF!,$R$3)/SUMIFS(#REF!,#REF!,$I1518,#REF!,$R$3),"-")</f>
        <v>-</v>
      </c>
      <c r="N1518" s="170" t="str">
        <f>IFERROR(SUMIFS(#REF!,#REF!,$I1518,#REF!,"&lt;="&amp;$R$2,#REF!,"&gt;="&amp;$S$2)/SUMIFS(#REF!,#REF!,$I1518,#REF!,"&lt;="&amp;$R$2,#REF!,"&gt;="&amp;$S$2),"-")</f>
        <v>-</v>
      </c>
      <c r="O1518" s="142"/>
      <c r="P1518" s="140"/>
    </row>
    <row r="1519" spans="1:16">
      <c r="A1519" s="138"/>
      <c r="B1519" s="142"/>
      <c r="C1519" s="172" t="s">
        <v>2708</v>
      </c>
      <c r="D1519" s="166" t="s">
        <v>26</v>
      </c>
      <c r="E1519" s="166" t="s">
        <v>2709</v>
      </c>
      <c r="F1519" s="178" t="s">
        <v>2915</v>
      </c>
      <c r="G1519" s="178" t="s">
        <v>2915</v>
      </c>
      <c r="H1519" s="178" t="s">
        <v>2915</v>
      </c>
      <c r="I1519" s="178" t="s">
        <v>2915</v>
      </c>
      <c r="J1519" s="168">
        <v>0.9</v>
      </c>
      <c r="K1519" s="169" t="str">
        <f>IFERROR(SUMIFS(#REF!,#REF!,$I1519,#REF!,$R$2)/SUMIFS(#REF!,#REF!,$I1519,#REF!,$R$2),"-")</f>
        <v>-</v>
      </c>
      <c r="L1519" s="169" t="str">
        <f>IFERROR(SUMIFS(#REF!,#REF!,$I1519,#REF!,$R$7)/SUMIFS(#REF!,#REF!,$I1519,#REF!,$R$7),"-")</f>
        <v>-</v>
      </c>
      <c r="M1519" s="170" t="str">
        <f>IFERROR(SUMIFS(#REF!,#REF!,$I1519,#REF!,$R$3)/SUMIFS(#REF!,#REF!,$I1519,#REF!,$R$3),"-")</f>
        <v>-</v>
      </c>
      <c r="N1519" s="170" t="str">
        <f>IFERROR(SUMIFS(#REF!,#REF!,$I1519,#REF!,"&lt;="&amp;$R$2,#REF!,"&gt;="&amp;$S$2)/SUMIFS(#REF!,#REF!,$I1519,#REF!,"&lt;="&amp;$R$2,#REF!,"&gt;="&amp;$S$2),"-")</f>
        <v>-</v>
      </c>
      <c r="O1519" s="142"/>
      <c r="P1519" s="140"/>
    </row>
    <row r="1520" spans="1:16">
      <c r="A1520" s="138"/>
      <c r="B1520" s="142"/>
      <c r="C1520" s="172" t="s">
        <v>2708</v>
      </c>
      <c r="D1520" s="166" t="s">
        <v>26</v>
      </c>
      <c r="E1520" s="166" t="s">
        <v>2709</v>
      </c>
      <c r="F1520" s="178" t="s">
        <v>2917</v>
      </c>
      <c r="G1520" s="178" t="s">
        <v>2917</v>
      </c>
      <c r="H1520" s="178" t="s">
        <v>2917</v>
      </c>
      <c r="I1520" s="178" t="s">
        <v>2917</v>
      </c>
      <c r="J1520" s="168">
        <v>0.9</v>
      </c>
      <c r="K1520" s="169" t="str">
        <f>IFERROR(SUMIFS(#REF!,#REF!,$I1520,#REF!,$R$2)/SUMIFS(#REF!,#REF!,$I1520,#REF!,$R$2),"-")</f>
        <v>-</v>
      </c>
      <c r="L1520" s="169" t="str">
        <f>IFERROR(SUMIFS(#REF!,#REF!,$I1520,#REF!,$R$7)/SUMIFS(#REF!,#REF!,$I1520,#REF!,$R$7),"-")</f>
        <v>-</v>
      </c>
      <c r="M1520" s="170" t="str">
        <f>IFERROR(SUMIFS(#REF!,#REF!,$I1520,#REF!,$R$3)/SUMIFS(#REF!,#REF!,$I1520,#REF!,$R$3),"-")</f>
        <v>-</v>
      </c>
      <c r="N1520" s="170" t="str">
        <f>IFERROR(SUMIFS(#REF!,#REF!,$I1520,#REF!,"&lt;="&amp;$R$2,#REF!,"&gt;="&amp;$S$2)/SUMIFS(#REF!,#REF!,$I1520,#REF!,"&lt;="&amp;$R$2,#REF!,"&gt;="&amp;$S$2),"-")</f>
        <v>-</v>
      </c>
      <c r="O1520" s="142"/>
      <c r="P1520" s="140"/>
    </row>
    <row r="1521" spans="1:16">
      <c r="A1521" s="138"/>
      <c r="B1521" s="142"/>
      <c r="C1521" s="172" t="s">
        <v>2708</v>
      </c>
      <c r="D1521" s="166" t="s">
        <v>26</v>
      </c>
      <c r="E1521" s="166" t="s">
        <v>2709</v>
      </c>
      <c r="F1521" s="178" t="s">
        <v>2919</v>
      </c>
      <c r="G1521" s="178" t="s">
        <v>2919</v>
      </c>
      <c r="H1521" s="178" t="s">
        <v>2919</v>
      </c>
      <c r="I1521" s="178" t="s">
        <v>2919</v>
      </c>
      <c r="J1521" s="168">
        <v>0.9</v>
      </c>
      <c r="K1521" s="169" t="str">
        <f>IFERROR(SUMIFS(#REF!,#REF!,$I1521,#REF!,$R$2)/SUMIFS(#REF!,#REF!,$I1521,#REF!,$R$2),"-")</f>
        <v>-</v>
      </c>
      <c r="L1521" s="169" t="str">
        <f>IFERROR(SUMIFS(#REF!,#REF!,$I1521,#REF!,$R$7)/SUMIFS(#REF!,#REF!,$I1521,#REF!,$R$7),"-")</f>
        <v>-</v>
      </c>
      <c r="M1521" s="170" t="str">
        <f>IFERROR(SUMIFS(#REF!,#REF!,$I1521,#REF!,$R$3)/SUMIFS(#REF!,#REF!,$I1521,#REF!,$R$3),"-")</f>
        <v>-</v>
      </c>
      <c r="N1521" s="170" t="str">
        <f>IFERROR(SUMIFS(#REF!,#REF!,$I1521,#REF!,"&lt;="&amp;$R$2,#REF!,"&gt;="&amp;$S$2)/SUMIFS(#REF!,#REF!,$I1521,#REF!,"&lt;="&amp;$R$2,#REF!,"&gt;="&amp;$S$2),"-")</f>
        <v>-</v>
      </c>
      <c r="O1521" s="142"/>
      <c r="P1521" s="140"/>
    </row>
    <row r="1522" spans="1:16">
      <c r="A1522" s="138"/>
      <c r="B1522" s="142"/>
      <c r="C1522" s="172" t="s">
        <v>2708</v>
      </c>
      <c r="D1522" s="166" t="s">
        <v>26</v>
      </c>
      <c r="E1522" s="166" t="s">
        <v>2709</v>
      </c>
      <c r="F1522" s="178" t="s">
        <v>2921</v>
      </c>
      <c r="G1522" s="178" t="s">
        <v>2921</v>
      </c>
      <c r="H1522" s="178" t="s">
        <v>2921</v>
      </c>
      <c r="I1522" s="178" t="s">
        <v>2921</v>
      </c>
      <c r="J1522" s="168">
        <v>0.9</v>
      </c>
      <c r="K1522" s="169" t="str">
        <f>IFERROR(SUMIFS(#REF!,#REF!,$I1522,#REF!,$R$2)/SUMIFS(#REF!,#REF!,$I1522,#REF!,$R$2),"-")</f>
        <v>-</v>
      </c>
      <c r="L1522" s="169" t="str">
        <f>IFERROR(SUMIFS(#REF!,#REF!,$I1522,#REF!,$R$7)/SUMIFS(#REF!,#REF!,$I1522,#REF!,$R$7),"-")</f>
        <v>-</v>
      </c>
      <c r="M1522" s="170" t="str">
        <f>IFERROR(SUMIFS(#REF!,#REF!,$I1522,#REF!,$R$3)/SUMIFS(#REF!,#REF!,$I1522,#REF!,$R$3),"-")</f>
        <v>-</v>
      </c>
      <c r="N1522" s="170" t="str">
        <f>IFERROR(SUMIFS(#REF!,#REF!,$I1522,#REF!,"&lt;="&amp;$R$2,#REF!,"&gt;="&amp;$S$2)/SUMIFS(#REF!,#REF!,$I1522,#REF!,"&lt;="&amp;$R$2,#REF!,"&gt;="&amp;$S$2),"-")</f>
        <v>-</v>
      </c>
      <c r="O1522" s="142"/>
      <c r="P1522" s="140"/>
    </row>
    <row r="1523" spans="1:16">
      <c r="A1523" s="138"/>
      <c r="B1523" s="142"/>
      <c r="C1523" s="172" t="s">
        <v>2708</v>
      </c>
      <c r="D1523" s="166" t="s">
        <v>237</v>
      </c>
      <c r="E1523" s="166" t="s">
        <v>2709</v>
      </c>
      <c r="F1523" s="178" t="s">
        <v>2923</v>
      </c>
      <c r="G1523" s="178" t="s">
        <v>2923</v>
      </c>
      <c r="H1523" s="178" t="s">
        <v>2923</v>
      </c>
      <c r="I1523" s="178" t="s">
        <v>2923</v>
      </c>
      <c r="J1523" s="168">
        <v>0.9</v>
      </c>
      <c r="K1523" s="169" t="str">
        <f>IFERROR(SUMIFS(#REF!,#REF!,$I1523,#REF!,$R$2)/SUMIFS(#REF!,#REF!,$I1523,#REF!,$R$2),"-")</f>
        <v>-</v>
      </c>
      <c r="L1523" s="169" t="str">
        <f>IFERROR(SUMIFS(#REF!,#REF!,$I1523,#REF!,$R$7)/SUMIFS(#REF!,#REF!,$I1523,#REF!,$R$7),"-")</f>
        <v>-</v>
      </c>
      <c r="M1523" s="170" t="str">
        <f>IFERROR(SUMIFS(#REF!,#REF!,$I1523,#REF!,$R$3)/SUMIFS(#REF!,#REF!,$I1523,#REF!,$R$3),"-")</f>
        <v>-</v>
      </c>
      <c r="N1523" s="170" t="str">
        <f>IFERROR(SUMIFS(#REF!,#REF!,$I1523,#REF!,"&lt;="&amp;$R$2,#REF!,"&gt;="&amp;$S$2)/SUMIFS(#REF!,#REF!,$I1523,#REF!,"&lt;="&amp;$R$2,#REF!,"&gt;="&amp;$S$2),"-")</f>
        <v>-</v>
      </c>
      <c r="O1523" s="142"/>
      <c r="P1523" s="140"/>
    </row>
    <row r="1524" spans="1:16">
      <c r="A1524" s="138"/>
      <c r="B1524" s="142"/>
      <c r="C1524" s="172" t="s">
        <v>2708</v>
      </c>
      <c r="D1524" s="166" t="s">
        <v>26</v>
      </c>
      <c r="E1524" s="166" t="s">
        <v>2709</v>
      </c>
      <c r="F1524" s="178" t="s">
        <v>2925</v>
      </c>
      <c r="G1524" s="178" t="s">
        <v>2925</v>
      </c>
      <c r="H1524" s="178" t="s">
        <v>2925</v>
      </c>
      <c r="I1524" s="178" t="s">
        <v>2925</v>
      </c>
      <c r="J1524" s="168">
        <v>0.9</v>
      </c>
      <c r="K1524" s="169" t="str">
        <f>IFERROR(SUMIFS(#REF!,#REF!,$I1524,#REF!,$R$2)/SUMIFS(#REF!,#REF!,$I1524,#REF!,$R$2),"-")</f>
        <v>-</v>
      </c>
      <c r="L1524" s="169" t="str">
        <f>IFERROR(SUMIFS(#REF!,#REF!,$I1524,#REF!,$R$7)/SUMIFS(#REF!,#REF!,$I1524,#REF!,$R$7),"-")</f>
        <v>-</v>
      </c>
      <c r="M1524" s="170" t="str">
        <f>IFERROR(SUMIFS(#REF!,#REF!,$I1524,#REF!,$R$3)/SUMIFS(#REF!,#REF!,$I1524,#REF!,$R$3),"-")</f>
        <v>-</v>
      </c>
      <c r="N1524" s="170" t="str">
        <f>IFERROR(SUMIFS(#REF!,#REF!,$I1524,#REF!,"&lt;="&amp;$R$2,#REF!,"&gt;="&amp;$S$2)/SUMIFS(#REF!,#REF!,$I1524,#REF!,"&lt;="&amp;$R$2,#REF!,"&gt;="&amp;$S$2),"-")</f>
        <v>-</v>
      </c>
      <c r="O1524" s="142"/>
      <c r="P1524" s="140"/>
    </row>
    <row r="1525" spans="1:16">
      <c r="A1525" s="138"/>
      <c r="B1525" s="142"/>
      <c r="C1525" s="172" t="s">
        <v>2708</v>
      </c>
      <c r="D1525" s="166" t="s">
        <v>26</v>
      </c>
      <c r="E1525" s="166" t="s">
        <v>2709</v>
      </c>
      <c r="F1525" s="178" t="s">
        <v>2927</v>
      </c>
      <c r="G1525" s="178" t="s">
        <v>2927</v>
      </c>
      <c r="H1525" s="178" t="s">
        <v>2927</v>
      </c>
      <c r="I1525" s="178" t="s">
        <v>2927</v>
      </c>
      <c r="J1525" s="168">
        <v>0.9</v>
      </c>
      <c r="K1525" s="169" t="str">
        <f>IFERROR(SUMIFS(#REF!,#REF!,$I1525,#REF!,$R$2)/SUMIFS(#REF!,#REF!,$I1525,#REF!,$R$2),"-")</f>
        <v>-</v>
      </c>
      <c r="L1525" s="169" t="str">
        <f>IFERROR(SUMIFS(#REF!,#REF!,$I1525,#REF!,$R$7)/SUMIFS(#REF!,#REF!,$I1525,#REF!,$R$7),"-")</f>
        <v>-</v>
      </c>
      <c r="M1525" s="170" t="str">
        <f>IFERROR(SUMIFS(#REF!,#REF!,$I1525,#REF!,$R$3)/SUMIFS(#REF!,#REF!,$I1525,#REF!,$R$3),"-")</f>
        <v>-</v>
      </c>
      <c r="N1525" s="170" t="str">
        <f>IFERROR(SUMIFS(#REF!,#REF!,$I1525,#REF!,"&lt;="&amp;$R$2,#REF!,"&gt;="&amp;$S$2)/SUMIFS(#REF!,#REF!,$I1525,#REF!,"&lt;="&amp;$R$2,#REF!,"&gt;="&amp;$S$2),"-")</f>
        <v>-</v>
      </c>
      <c r="O1525" s="142"/>
      <c r="P1525" s="140"/>
    </row>
    <row r="1526" spans="1:16">
      <c r="A1526" s="138"/>
      <c r="B1526" s="142"/>
      <c r="C1526" s="172" t="s">
        <v>2708</v>
      </c>
      <c r="D1526" s="166" t="s">
        <v>26</v>
      </c>
      <c r="E1526" s="166" t="s">
        <v>2709</v>
      </c>
      <c r="F1526" s="178" t="s">
        <v>2929</v>
      </c>
      <c r="G1526" s="178" t="s">
        <v>2929</v>
      </c>
      <c r="H1526" s="178" t="s">
        <v>2929</v>
      </c>
      <c r="I1526" s="178" t="s">
        <v>2929</v>
      </c>
      <c r="J1526" s="168">
        <v>0.9</v>
      </c>
      <c r="K1526" s="169" t="str">
        <f>IFERROR(SUMIFS(#REF!,#REF!,$I1526,#REF!,$R$2)/SUMIFS(#REF!,#REF!,$I1526,#REF!,$R$2),"-")</f>
        <v>-</v>
      </c>
      <c r="L1526" s="169" t="str">
        <f>IFERROR(SUMIFS(#REF!,#REF!,$I1526,#REF!,$R$7)/SUMIFS(#REF!,#REF!,$I1526,#REF!,$R$7),"-")</f>
        <v>-</v>
      </c>
      <c r="M1526" s="170" t="str">
        <f>IFERROR(SUMIFS(#REF!,#REF!,$I1526,#REF!,$R$3)/SUMIFS(#REF!,#REF!,$I1526,#REF!,$R$3),"-")</f>
        <v>-</v>
      </c>
      <c r="N1526" s="170" t="str">
        <f>IFERROR(SUMIFS(#REF!,#REF!,$I1526,#REF!,"&lt;="&amp;$R$2,#REF!,"&gt;="&amp;$S$2)/SUMIFS(#REF!,#REF!,$I1526,#REF!,"&lt;="&amp;$R$2,#REF!,"&gt;="&amp;$S$2),"-")</f>
        <v>-</v>
      </c>
      <c r="O1526" s="142"/>
      <c r="P1526" s="140"/>
    </row>
    <row r="1527" spans="1:16">
      <c r="A1527" s="138"/>
      <c r="B1527" s="142"/>
      <c r="C1527" s="172" t="s">
        <v>2708</v>
      </c>
      <c r="D1527" s="166" t="s">
        <v>26</v>
      </c>
      <c r="E1527" s="166" t="s">
        <v>2709</v>
      </c>
      <c r="F1527" s="178" t="s">
        <v>2931</v>
      </c>
      <c r="G1527" s="178" t="s">
        <v>2931</v>
      </c>
      <c r="H1527" s="178" t="s">
        <v>2931</v>
      </c>
      <c r="I1527" s="178" t="s">
        <v>2931</v>
      </c>
      <c r="J1527" s="168">
        <v>0.9</v>
      </c>
      <c r="K1527" s="169" t="str">
        <f>IFERROR(SUMIFS(#REF!,#REF!,$I1527,#REF!,$R$2)/SUMIFS(#REF!,#REF!,$I1527,#REF!,$R$2),"-")</f>
        <v>-</v>
      </c>
      <c r="L1527" s="169" t="str">
        <f>IFERROR(SUMIFS(#REF!,#REF!,$I1527,#REF!,$R$7)/SUMIFS(#REF!,#REF!,$I1527,#REF!,$R$7),"-")</f>
        <v>-</v>
      </c>
      <c r="M1527" s="170" t="str">
        <f>IFERROR(SUMIFS(#REF!,#REF!,$I1527,#REF!,$R$3)/SUMIFS(#REF!,#REF!,$I1527,#REF!,$R$3),"-")</f>
        <v>-</v>
      </c>
      <c r="N1527" s="170" t="str">
        <f>IFERROR(SUMIFS(#REF!,#REF!,$I1527,#REF!,"&lt;="&amp;$R$2,#REF!,"&gt;="&amp;$S$2)/SUMIFS(#REF!,#REF!,$I1527,#REF!,"&lt;="&amp;$R$2,#REF!,"&gt;="&amp;$S$2),"-")</f>
        <v>-</v>
      </c>
      <c r="O1527" s="142"/>
      <c r="P1527" s="140"/>
    </row>
    <row r="1528" spans="1:16">
      <c r="A1528" s="138"/>
      <c r="B1528" s="142"/>
      <c r="C1528" s="172" t="s">
        <v>2708</v>
      </c>
      <c r="D1528" s="166" t="s">
        <v>26</v>
      </c>
      <c r="E1528" s="166" t="s">
        <v>2709</v>
      </c>
      <c r="F1528" s="178" t="s">
        <v>2933</v>
      </c>
      <c r="G1528" s="178" t="s">
        <v>2933</v>
      </c>
      <c r="H1528" s="178" t="s">
        <v>2933</v>
      </c>
      <c r="I1528" s="178" t="s">
        <v>2933</v>
      </c>
      <c r="J1528" s="168">
        <v>0.9</v>
      </c>
      <c r="K1528" s="169" t="str">
        <f>IFERROR(SUMIFS(#REF!,#REF!,$I1528,#REF!,$R$2)/SUMIFS(#REF!,#REF!,$I1528,#REF!,$R$2),"-")</f>
        <v>-</v>
      </c>
      <c r="L1528" s="169" t="str">
        <f>IFERROR(SUMIFS(#REF!,#REF!,$I1528,#REF!,$R$7)/SUMIFS(#REF!,#REF!,$I1528,#REF!,$R$7),"-")</f>
        <v>-</v>
      </c>
      <c r="M1528" s="170" t="str">
        <f>IFERROR(SUMIFS(#REF!,#REF!,$I1528,#REF!,$R$3)/SUMIFS(#REF!,#REF!,$I1528,#REF!,$R$3),"-")</f>
        <v>-</v>
      </c>
      <c r="N1528" s="170" t="str">
        <f>IFERROR(SUMIFS(#REF!,#REF!,$I1528,#REF!,"&lt;="&amp;$R$2,#REF!,"&gt;="&amp;$S$2)/SUMIFS(#REF!,#REF!,$I1528,#REF!,"&lt;="&amp;$R$2,#REF!,"&gt;="&amp;$S$2),"-")</f>
        <v>-</v>
      </c>
      <c r="O1528" s="142"/>
      <c r="P1528" s="140"/>
    </row>
    <row r="1529" spans="1:16">
      <c r="A1529" s="138"/>
      <c r="B1529" s="142"/>
      <c r="C1529" s="172" t="s">
        <v>2708</v>
      </c>
      <c r="D1529" s="166" t="s">
        <v>26</v>
      </c>
      <c r="E1529" s="166" t="s">
        <v>2709</v>
      </c>
      <c r="F1529" s="178" t="s">
        <v>2935</v>
      </c>
      <c r="G1529" s="178" t="s">
        <v>2935</v>
      </c>
      <c r="H1529" s="178" t="s">
        <v>2935</v>
      </c>
      <c r="I1529" s="178" t="s">
        <v>2935</v>
      </c>
      <c r="J1529" s="168">
        <v>0.9</v>
      </c>
      <c r="K1529" s="169" t="str">
        <f>IFERROR(SUMIFS(#REF!,#REF!,$I1529,#REF!,$R$2)/SUMIFS(#REF!,#REF!,$I1529,#REF!,$R$2),"-")</f>
        <v>-</v>
      </c>
      <c r="L1529" s="169" t="str">
        <f>IFERROR(SUMIFS(#REF!,#REF!,$I1529,#REF!,$R$7)/SUMIFS(#REF!,#REF!,$I1529,#REF!,$R$7),"-")</f>
        <v>-</v>
      </c>
      <c r="M1529" s="170" t="str">
        <f>IFERROR(SUMIFS(#REF!,#REF!,$I1529,#REF!,$R$3)/SUMIFS(#REF!,#REF!,$I1529,#REF!,$R$3),"-")</f>
        <v>-</v>
      </c>
      <c r="N1529" s="170" t="str">
        <f>IFERROR(SUMIFS(#REF!,#REF!,$I1529,#REF!,"&lt;="&amp;$R$2,#REF!,"&gt;="&amp;$S$2)/SUMIFS(#REF!,#REF!,$I1529,#REF!,"&lt;="&amp;$R$2,#REF!,"&gt;="&amp;$S$2),"-")</f>
        <v>-</v>
      </c>
      <c r="O1529" s="142"/>
      <c r="P1529" s="140"/>
    </row>
    <row r="1530" spans="1:16">
      <c r="A1530" s="138"/>
      <c r="B1530" s="142"/>
      <c r="C1530" s="172" t="s">
        <v>2708</v>
      </c>
      <c r="D1530" s="166" t="s">
        <v>26</v>
      </c>
      <c r="E1530" s="166" t="s">
        <v>2709</v>
      </c>
      <c r="F1530" s="178" t="s">
        <v>2937</v>
      </c>
      <c r="G1530" s="178" t="s">
        <v>2937</v>
      </c>
      <c r="H1530" s="178" t="s">
        <v>2937</v>
      </c>
      <c r="I1530" s="178" t="s">
        <v>2937</v>
      </c>
      <c r="J1530" s="168">
        <v>0.9</v>
      </c>
      <c r="K1530" s="169" t="str">
        <f>IFERROR(SUMIFS(#REF!,#REF!,$I1530,#REF!,$R$2)/SUMIFS(#REF!,#REF!,$I1530,#REF!,$R$2),"-")</f>
        <v>-</v>
      </c>
      <c r="L1530" s="169" t="str">
        <f>IFERROR(SUMIFS(#REF!,#REF!,$I1530,#REF!,$R$7)/SUMIFS(#REF!,#REF!,$I1530,#REF!,$R$7),"-")</f>
        <v>-</v>
      </c>
      <c r="M1530" s="170" t="str">
        <f>IFERROR(SUMIFS(#REF!,#REF!,$I1530,#REF!,$R$3)/SUMIFS(#REF!,#REF!,$I1530,#REF!,$R$3),"-")</f>
        <v>-</v>
      </c>
      <c r="N1530" s="170" t="str">
        <f>IFERROR(SUMIFS(#REF!,#REF!,$I1530,#REF!,"&lt;="&amp;$R$2,#REF!,"&gt;="&amp;$S$2)/SUMIFS(#REF!,#REF!,$I1530,#REF!,"&lt;="&amp;$R$2,#REF!,"&gt;="&amp;$S$2),"-")</f>
        <v>-</v>
      </c>
      <c r="O1530" s="142"/>
      <c r="P1530" s="140"/>
    </row>
    <row r="1531" spans="1:16">
      <c r="A1531" s="138"/>
      <c r="B1531" s="142"/>
      <c r="C1531" s="172" t="s">
        <v>2708</v>
      </c>
      <c r="D1531" s="166" t="s">
        <v>26</v>
      </c>
      <c r="E1531" s="166" t="s">
        <v>2709</v>
      </c>
      <c r="F1531" s="178" t="s">
        <v>2939</v>
      </c>
      <c r="G1531" s="178" t="s">
        <v>2939</v>
      </c>
      <c r="H1531" s="178" t="s">
        <v>2939</v>
      </c>
      <c r="I1531" s="178" t="s">
        <v>2939</v>
      </c>
      <c r="J1531" s="168">
        <v>0.9</v>
      </c>
      <c r="K1531" s="169" t="str">
        <f>IFERROR(SUMIFS(#REF!,#REF!,$I1531,#REF!,$R$2)/SUMIFS(#REF!,#REF!,$I1531,#REF!,$R$2),"-")</f>
        <v>-</v>
      </c>
      <c r="L1531" s="169" t="str">
        <f>IFERROR(SUMIFS(#REF!,#REF!,$I1531,#REF!,$R$7)/SUMIFS(#REF!,#REF!,$I1531,#REF!,$R$7),"-")</f>
        <v>-</v>
      </c>
      <c r="M1531" s="170" t="str">
        <f>IFERROR(SUMIFS(#REF!,#REF!,$I1531,#REF!,$R$3)/SUMIFS(#REF!,#REF!,$I1531,#REF!,$R$3),"-")</f>
        <v>-</v>
      </c>
      <c r="N1531" s="170" t="str">
        <f>IFERROR(SUMIFS(#REF!,#REF!,$I1531,#REF!,"&lt;="&amp;$R$2,#REF!,"&gt;="&amp;$S$2)/SUMIFS(#REF!,#REF!,$I1531,#REF!,"&lt;="&amp;$R$2,#REF!,"&gt;="&amp;$S$2),"-")</f>
        <v>-</v>
      </c>
      <c r="O1531" s="142"/>
      <c r="P1531" s="140"/>
    </row>
    <row r="1532" spans="1:16">
      <c r="A1532" s="138"/>
      <c r="B1532" s="142"/>
      <c r="C1532" s="172" t="s">
        <v>2708</v>
      </c>
      <c r="D1532" s="166" t="s">
        <v>237</v>
      </c>
      <c r="E1532" s="166" t="s">
        <v>2709</v>
      </c>
      <c r="F1532" s="178" t="s">
        <v>2941</v>
      </c>
      <c r="G1532" s="178" t="s">
        <v>2941</v>
      </c>
      <c r="H1532" s="178" t="s">
        <v>2941</v>
      </c>
      <c r="I1532" s="178" t="s">
        <v>2941</v>
      </c>
      <c r="J1532" s="168">
        <v>0.9</v>
      </c>
      <c r="K1532" s="169" t="str">
        <f>IFERROR(SUMIFS(#REF!,#REF!,$I1532,#REF!,$R$2)/SUMIFS(#REF!,#REF!,$I1532,#REF!,$R$2),"-")</f>
        <v>-</v>
      </c>
      <c r="L1532" s="169" t="str">
        <f>IFERROR(SUMIFS(#REF!,#REF!,$I1532,#REF!,$R$7)/SUMIFS(#REF!,#REF!,$I1532,#REF!,$R$7),"-")</f>
        <v>-</v>
      </c>
      <c r="M1532" s="170" t="str">
        <f>IFERROR(SUMIFS(#REF!,#REF!,$I1532,#REF!,$R$3)/SUMIFS(#REF!,#REF!,$I1532,#REF!,$R$3),"-")</f>
        <v>-</v>
      </c>
      <c r="N1532" s="170" t="str">
        <f>IFERROR(SUMIFS(#REF!,#REF!,$I1532,#REF!,"&lt;="&amp;$R$2,#REF!,"&gt;="&amp;$S$2)/SUMIFS(#REF!,#REF!,$I1532,#REF!,"&lt;="&amp;$R$2,#REF!,"&gt;="&amp;$S$2),"-")</f>
        <v>-</v>
      </c>
      <c r="O1532" s="142"/>
      <c r="P1532" s="140"/>
    </row>
    <row r="1533" spans="1:16">
      <c r="A1533" s="138"/>
      <c r="B1533" s="142"/>
      <c r="C1533" s="172" t="s">
        <v>2708</v>
      </c>
      <c r="D1533" s="166" t="s">
        <v>237</v>
      </c>
      <c r="E1533" s="166" t="s">
        <v>2709</v>
      </c>
      <c r="F1533" s="178" t="s">
        <v>2943</v>
      </c>
      <c r="G1533" s="178" t="s">
        <v>2943</v>
      </c>
      <c r="H1533" s="178" t="s">
        <v>2943</v>
      </c>
      <c r="I1533" s="178" t="s">
        <v>2943</v>
      </c>
      <c r="J1533" s="168">
        <v>0.9</v>
      </c>
      <c r="K1533" s="169" t="str">
        <f>IFERROR(SUMIFS(#REF!,#REF!,$I1533,#REF!,$R$2)/SUMIFS(#REF!,#REF!,$I1533,#REF!,$R$2),"-")</f>
        <v>-</v>
      </c>
      <c r="L1533" s="169" t="str">
        <f>IFERROR(SUMIFS(#REF!,#REF!,$I1533,#REF!,$R$7)/SUMIFS(#REF!,#REF!,$I1533,#REF!,$R$7),"-")</f>
        <v>-</v>
      </c>
      <c r="M1533" s="170" t="str">
        <f>IFERROR(SUMIFS(#REF!,#REF!,$I1533,#REF!,$R$3)/SUMIFS(#REF!,#REF!,$I1533,#REF!,$R$3),"-")</f>
        <v>-</v>
      </c>
      <c r="N1533" s="170" t="str">
        <f>IFERROR(SUMIFS(#REF!,#REF!,$I1533,#REF!,"&lt;="&amp;$R$2,#REF!,"&gt;="&amp;$S$2)/SUMIFS(#REF!,#REF!,$I1533,#REF!,"&lt;="&amp;$R$2,#REF!,"&gt;="&amp;$S$2),"-")</f>
        <v>-</v>
      </c>
      <c r="O1533" s="142"/>
      <c r="P1533" s="140"/>
    </row>
    <row r="1534" spans="1:16">
      <c r="A1534" s="138"/>
      <c r="B1534" s="142"/>
      <c r="C1534" s="172" t="s">
        <v>2708</v>
      </c>
      <c r="D1534" s="166" t="s">
        <v>237</v>
      </c>
      <c r="E1534" s="166" t="s">
        <v>2709</v>
      </c>
      <c r="F1534" s="178" t="s">
        <v>2945</v>
      </c>
      <c r="G1534" s="178" t="s">
        <v>2945</v>
      </c>
      <c r="H1534" s="178" t="s">
        <v>2945</v>
      </c>
      <c r="I1534" s="178" t="s">
        <v>2945</v>
      </c>
      <c r="J1534" s="168">
        <v>0.9</v>
      </c>
      <c r="K1534" s="169" t="str">
        <f>IFERROR(SUMIFS(#REF!,#REF!,$I1534,#REF!,$R$2)/SUMIFS(#REF!,#REF!,$I1534,#REF!,$R$2),"-")</f>
        <v>-</v>
      </c>
      <c r="L1534" s="169" t="str">
        <f>IFERROR(SUMIFS(#REF!,#REF!,$I1534,#REF!,$R$7)/SUMIFS(#REF!,#REF!,$I1534,#REF!,$R$7),"-")</f>
        <v>-</v>
      </c>
      <c r="M1534" s="170" t="str">
        <f>IFERROR(SUMIFS(#REF!,#REF!,$I1534,#REF!,$R$3)/SUMIFS(#REF!,#REF!,$I1534,#REF!,$R$3),"-")</f>
        <v>-</v>
      </c>
      <c r="N1534" s="170" t="str">
        <f>IFERROR(SUMIFS(#REF!,#REF!,$I1534,#REF!,"&lt;="&amp;$R$2,#REF!,"&gt;="&amp;$S$2)/SUMIFS(#REF!,#REF!,$I1534,#REF!,"&lt;="&amp;$R$2,#REF!,"&gt;="&amp;$S$2),"-")</f>
        <v>-</v>
      </c>
      <c r="O1534" s="142"/>
      <c r="P1534" s="140"/>
    </row>
    <row r="1535" spans="1:16">
      <c r="A1535" s="138"/>
      <c r="B1535" s="142"/>
      <c r="C1535" s="172" t="s">
        <v>2708</v>
      </c>
      <c r="D1535" s="166" t="s">
        <v>26</v>
      </c>
      <c r="E1535" s="166" t="s">
        <v>2709</v>
      </c>
      <c r="F1535" s="178" t="s">
        <v>2947</v>
      </c>
      <c r="G1535" s="178" t="s">
        <v>2947</v>
      </c>
      <c r="H1535" s="178" t="s">
        <v>2947</v>
      </c>
      <c r="I1535" s="178" t="s">
        <v>2947</v>
      </c>
      <c r="J1535" s="168">
        <v>0.9</v>
      </c>
      <c r="K1535" s="169" t="str">
        <f>IFERROR(SUMIFS(#REF!,#REF!,$I1535,#REF!,$R$2)/SUMIFS(#REF!,#REF!,$I1535,#REF!,$R$2),"-")</f>
        <v>-</v>
      </c>
      <c r="L1535" s="169" t="str">
        <f>IFERROR(SUMIFS(#REF!,#REF!,$I1535,#REF!,$R$7)/SUMIFS(#REF!,#REF!,$I1535,#REF!,$R$7),"-")</f>
        <v>-</v>
      </c>
      <c r="M1535" s="170" t="str">
        <f>IFERROR(SUMIFS(#REF!,#REF!,$I1535,#REF!,$R$3)/SUMIFS(#REF!,#REF!,$I1535,#REF!,$R$3),"-")</f>
        <v>-</v>
      </c>
      <c r="N1535" s="170" t="str">
        <f>IFERROR(SUMIFS(#REF!,#REF!,$I1535,#REF!,"&lt;="&amp;$R$2,#REF!,"&gt;="&amp;$S$2)/SUMIFS(#REF!,#REF!,$I1535,#REF!,"&lt;="&amp;$R$2,#REF!,"&gt;="&amp;$S$2),"-")</f>
        <v>-</v>
      </c>
      <c r="O1535" s="142"/>
      <c r="P1535" s="140"/>
    </row>
    <row r="1536" spans="1:16">
      <c r="A1536" s="138"/>
      <c r="B1536" s="142"/>
      <c r="C1536" s="172" t="s">
        <v>2708</v>
      </c>
      <c r="D1536" s="166" t="s">
        <v>26</v>
      </c>
      <c r="E1536" s="166" t="s">
        <v>2709</v>
      </c>
      <c r="F1536" s="178" t="s">
        <v>2949</v>
      </c>
      <c r="G1536" s="178" t="s">
        <v>2949</v>
      </c>
      <c r="H1536" s="178" t="s">
        <v>2949</v>
      </c>
      <c r="I1536" s="178" t="s">
        <v>2949</v>
      </c>
      <c r="J1536" s="168">
        <v>0.9</v>
      </c>
      <c r="K1536" s="169" t="str">
        <f>IFERROR(SUMIFS(#REF!,#REF!,$I1536,#REF!,$R$2)/SUMIFS(#REF!,#REF!,$I1536,#REF!,$R$2),"-")</f>
        <v>-</v>
      </c>
      <c r="L1536" s="169" t="str">
        <f>IFERROR(SUMIFS(#REF!,#REF!,$I1536,#REF!,$R$7)/SUMIFS(#REF!,#REF!,$I1536,#REF!,$R$7),"-")</f>
        <v>-</v>
      </c>
      <c r="M1536" s="170" t="str">
        <f>IFERROR(SUMIFS(#REF!,#REF!,$I1536,#REF!,$R$3)/SUMIFS(#REF!,#REF!,$I1536,#REF!,$R$3),"-")</f>
        <v>-</v>
      </c>
      <c r="N1536" s="170" t="str">
        <f>IFERROR(SUMIFS(#REF!,#REF!,$I1536,#REF!,"&lt;="&amp;$R$2,#REF!,"&gt;="&amp;$S$2)/SUMIFS(#REF!,#REF!,$I1536,#REF!,"&lt;="&amp;$R$2,#REF!,"&gt;="&amp;$S$2),"-")</f>
        <v>-</v>
      </c>
      <c r="O1536" s="142"/>
      <c r="P1536" s="140"/>
    </row>
    <row r="1537" spans="1:16">
      <c r="A1537" s="138"/>
      <c r="B1537" s="142"/>
      <c r="C1537" s="172" t="s">
        <v>2708</v>
      </c>
      <c r="D1537" s="166" t="s">
        <v>26</v>
      </c>
      <c r="E1537" s="166" t="s">
        <v>2709</v>
      </c>
      <c r="F1537" s="178" t="s">
        <v>2951</v>
      </c>
      <c r="G1537" s="178" t="s">
        <v>2951</v>
      </c>
      <c r="H1537" s="178" t="s">
        <v>2951</v>
      </c>
      <c r="I1537" s="178" t="s">
        <v>2951</v>
      </c>
      <c r="J1537" s="168">
        <v>0.9</v>
      </c>
      <c r="K1537" s="169" t="str">
        <f>IFERROR(SUMIFS(#REF!,#REF!,$I1537,#REF!,$R$2)/SUMIFS(#REF!,#REF!,$I1537,#REF!,$R$2),"-")</f>
        <v>-</v>
      </c>
      <c r="L1537" s="169" t="str">
        <f>IFERROR(SUMIFS(#REF!,#REF!,$I1537,#REF!,$R$7)/SUMIFS(#REF!,#REF!,$I1537,#REF!,$R$7),"-")</f>
        <v>-</v>
      </c>
      <c r="M1537" s="170" t="str">
        <f>IFERROR(SUMIFS(#REF!,#REF!,$I1537,#REF!,$R$3)/SUMIFS(#REF!,#REF!,$I1537,#REF!,$R$3),"-")</f>
        <v>-</v>
      </c>
      <c r="N1537" s="170" t="str">
        <f>IFERROR(SUMIFS(#REF!,#REF!,$I1537,#REF!,"&lt;="&amp;$R$2,#REF!,"&gt;="&amp;$S$2)/SUMIFS(#REF!,#REF!,$I1537,#REF!,"&lt;="&amp;$R$2,#REF!,"&gt;="&amp;$S$2),"-")</f>
        <v>-</v>
      </c>
      <c r="O1537" s="142"/>
      <c r="P1537" s="140"/>
    </row>
    <row r="1538" spans="1:16">
      <c r="A1538" s="138"/>
      <c r="B1538" s="142"/>
      <c r="C1538" s="172" t="s">
        <v>2708</v>
      </c>
      <c r="D1538" s="166" t="s">
        <v>26</v>
      </c>
      <c r="E1538" s="166" t="s">
        <v>2709</v>
      </c>
      <c r="F1538" s="178" t="s">
        <v>2953</v>
      </c>
      <c r="G1538" s="178" t="s">
        <v>2953</v>
      </c>
      <c r="H1538" s="178" t="s">
        <v>2953</v>
      </c>
      <c r="I1538" s="178" t="s">
        <v>2953</v>
      </c>
      <c r="J1538" s="168">
        <v>0.9</v>
      </c>
      <c r="K1538" s="169" t="str">
        <f>IFERROR(SUMIFS(#REF!,#REF!,$I1538,#REF!,$R$2)/SUMIFS(#REF!,#REF!,$I1538,#REF!,$R$2),"-")</f>
        <v>-</v>
      </c>
      <c r="L1538" s="169" t="str">
        <f>IFERROR(SUMIFS(#REF!,#REF!,$I1538,#REF!,$R$7)/SUMIFS(#REF!,#REF!,$I1538,#REF!,$R$7),"-")</f>
        <v>-</v>
      </c>
      <c r="M1538" s="170" t="str">
        <f>IFERROR(SUMIFS(#REF!,#REF!,$I1538,#REF!,$R$3)/SUMIFS(#REF!,#REF!,$I1538,#REF!,$R$3),"-")</f>
        <v>-</v>
      </c>
      <c r="N1538" s="170" t="str">
        <f>IFERROR(SUMIFS(#REF!,#REF!,$I1538,#REF!,"&lt;="&amp;$R$2,#REF!,"&gt;="&amp;$S$2)/SUMIFS(#REF!,#REF!,$I1538,#REF!,"&lt;="&amp;$R$2,#REF!,"&gt;="&amp;$S$2),"-")</f>
        <v>-</v>
      </c>
      <c r="O1538" s="142"/>
      <c r="P1538" s="140"/>
    </row>
    <row r="1539" spans="1:16">
      <c r="A1539" s="138"/>
      <c r="B1539" s="142"/>
      <c r="C1539" s="172" t="s">
        <v>2708</v>
      </c>
      <c r="D1539" s="166" t="s">
        <v>26</v>
      </c>
      <c r="E1539" s="166" t="s">
        <v>2709</v>
      </c>
      <c r="F1539" s="178" t="s">
        <v>2955</v>
      </c>
      <c r="G1539" s="178" t="s">
        <v>2955</v>
      </c>
      <c r="H1539" s="178" t="s">
        <v>2955</v>
      </c>
      <c r="I1539" s="178" t="s">
        <v>2955</v>
      </c>
      <c r="J1539" s="168">
        <v>0.9</v>
      </c>
      <c r="K1539" s="169" t="str">
        <f>IFERROR(SUMIFS(#REF!,#REF!,$I1539,#REF!,$R$2)/SUMIFS(#REF!,#REF!,$I1539,#REF!,$R$2),"-")</f>
        <v>-</v>
      </c>
      <c r="L1539" s="169" t="str">
        <f>IFERROR(SUMIFS(#REF!,#REF!,$I1539,#REF!,$R$7)/SUMIFS(#REF!,#REF!,$I1539,#REF!,$R$7),"-")</f>
        <v>-</v>
      </c>
      <c r="M1539" s="170" t="str">
        <f>IFERROR(SUMIFS(#REF!,#REF!,$I1539,#REF!,$R$3)/SUMIFS(#REF!,#REF!,$I1539,#REF!,$R$3),"-")</f>
        <v>-</v>
      </c>
      <c r="N1539" s="170" t="str">
        <f>IFERROR(SUMIFS(#REF!,#REF!,$I1539,#REF!,"&lt;="&amp;$R$2,#REF!,"&gt;="&amp;$S$2)/SUMIFS(#REF!,#REF!,$I1539,#REF!,"&lt;="&amp;$R$2,#REF!,"&gt;="&amp;$S$2),"-")</f>
        <v>-</v>
      </c>
      <c r="O1539" s="142"/>
      <c r="P1539" s="140"/>
    </row>
    <row r="1540" spans="1:16">
      <c r="A1540" s="138"/>
      <c r="B1540" s="142"/>
      <c r="C1540" s="172" t="s">
        <v>2708</v>
      </c>
      <c r="D1540" s="166" t="s">
        <v>26</v>
      </c>
      <c r="E1540" s="166" t="s">
        <v>2709</v>
      </c>
      <c r="F1540" s="178" t="s">
        <v>2957</v>
      </c>
      <c r="G1540" s="178" t="s">
        <v>2957</v>
      </c>
      <c r="H1540" s="178" t="s">
        <v>2957</v>
      </c>
      <c r="I1540" s="178" t="s">
        <v>2957</v>
      </c>
      <c r="J1540" s="168">
        <v>0.9</v>
      </c>
      <c r="K1540" s="169" t="str">
        <f>IFERROR(SUMIFS(#REF!,#REF!,$I1540,#REF!,$R$2)/SUMIFS(#REF!,#REF!,$I1540,#REF!,$R$2),"-")</f>
        <v>-</v>
      </c>
      <c r="L1540" s="169" t="str">
        <f>IFERROR(SUMIFS(#REF!,#REF!,$I1540,#REF!,$R$7)/SUMIFS(#REF!,#REF!,$I1540,#REF!,$R$7),"-")</f>
        <v>-</v>
      </c>
      <c r="M1540" s="170" t="str">
        <f>IFERROR(SUMIFS(#REF!,#REF!,$I1540,#REF!,$R$3)/SUMIFS(#REF!,#REF!,$I1540,#REF!,$R$3),"-")</f>
        <v>-</v>
      </c>
      <c r="N1540" s="170" t="str">
        <f>IFERROR(SUMIFS(#REF!,#REF!,$I1540,#REF!,"&lt;="&amp;$R$2,#REF!,"&gt;="&amp;$S$2)/SUMIFS(#REF!,#REF!,$I1540,#REF!,"&lt;="&amp;$R$2,#REF!,"&gt;="&amp;$S$2),"-")</f>
        <v>-</v>
      </c>
      <c r="O1540" s="142"/>
      <c r="P1540" s="140"/>
    </row>
    <row r="1541" spans="1:16">
      <c r="A1541" s="138"/>
      <c r="B1541" s="142"/>
      <c r="C1541" s="172" t="s">
        <v>2708</v>
      </c>
      <c r="D1541" s="166" t="s">
        <v>26</v>
      </c>
      <c r="E1541" s="166" t="s">
        <v>2709</v>
      </c>
      <c r="F1541" s="178" t="s">
        <v>2959</v>
      </c>
      <c r="G1541" s="178" t="s">
        <v>2959</v>
      </c>
      <c r="H1541" s="178" t="s">
        <v>2959</v>
      </c>
      <c r="I1541" s="178" t="s">
        <v>2959</v>
      </c>
      <c r="J1541" s="168">
        <v>0.9</v>
      </c>
      <c r="K1541" s="169" t="str">
        <f>IFERROR(SUMIFS(#REF!,#REF!,$I1541,#REF!,$R$2)/SUMIFS(#REF!,#REF!,$I1541,#REF!,$R$2),"-")</f>
        <v>-</v>
      </c>
      <c r="L1541" s="169" t="str">
        <f>IFERROR(SUMIFS(#REF!,#REF!,$I1541,#REF!,$R$7)/SUMIFS(#REF!,#REF!,$I1541,#REF!,$R$7),"-")</f>
        <v>-</v>
      </c>
      <c r="M1541" s="170" t="str">
        <f>IFERROR(SUMIFS(#REF!,#REF!,$I1541,#REF!,$R$3)/SUMIFS(#REF!,#REF!,$I1541,#REF!,$R$3),"-")</f>
        <v>-</v>
      </c>
      <c r="N1541" s="170" t="str">
        <f>IFERROR(SUMIFS(#REF!,#REF!,$I1541,#REF!,"&lt;="&amp;$R$2,#REF!,"&gt;="&amp;$S$2)/SUMIFS(#REF!,#REF!,$I1541,#REF!,"&lt;="&amp;$R$2,#REF!,"&gt;="&amp;$S$2),"-")</f>
        <v>-</v>
      </c>
      <c r="O1541" s="142"/>
      <c r="P1541" s="140"/>
    </row>
    <row r="1542" spans="1:16">
      <c r="A1542" s="138"/>
      <c r="B1542" s="142"/>
      <c r="C1542" s="172" t="s">
        <v>2708</v>
      </c>
      <c r="D1542" s="166" t="s">
        <v>26</v>
      </c>
      <c r="E1542" s="166" t="s">
        <v>2709</v>
      </c>
      <c r="F1542" s="178" t="s">
        <v>2961</v>
      </c>
      <c r="G1542" s="178" t="s">
        <v>2961</v>
      </c>
      <c r="H1542" s="178" t="s">
        <v>2961</v>
      </c>
      <c r="I1542" s="178" t="s">
        <v>2961</v>
      </c>
      <c r="J1542" s="168">
        <v>0.9</v>
      </c>
      <c r="K1542" s="169" t="str">
        <f>IFERROR(SUMIFS(#REF!,#REF!,$I1542,#REF!,$R$2)/SUMIFS(#REF!,#REF!,$I1542,#REF!,$R$2),"-")</f>
        <v>-</v>
      </c>
      <c r="L1542" s="169" t="str">
        <f>IFERROR(SUMIFS(#REF!,#REF!,$I1542,#REF!,$R$7)/SUMIFS(#REF!,#REF!,$I1542,#REF!,$R$7),"-")</f>
        <v>-</v>
      </c>
      <c r="M1542" s="170" t="str">
        <f>IFERROR(SUMIFS(#REF!,#REF!,$I1542,#REF!,$R$3)/SUMIFS(#REF!,#REF!,$I1542,#REF!,$R$3),"-")</f>
        <v>-</v>
      </c>
      <c r="N1542" s="170" t="str">
        <f>IFERROR(SUMIFS(#REF!,#REF!,$I1542,#REF!,"&lt;="&amp;$R$2,#REF!,"&gt;="&amp;$S$2)/SUMIFS(#REF!,#REF!,$I1542,#REF!,"&lt;="&amp;$R$2,#REF!,"&gt;="&amp;$S$2),"-")</f>
        <v>-</v>
      </c>
      <c r="O1542" s="142"/>
      <c r="P1542" s="140"/>
    </row>
    <row r="1543" spans="1:16">
      <c r="A1543" s="138"/>
      <c r="B1543" s="142"/>
      <c r="C1543" s="172" t="s">
        <v>2708</v>
      </c>
      <c r="D1543" s="166" t="s">
        <v>26</v>
      </c>
      <c r="E1543" s="166" t="s">
        <v>2709</v>
      </c>
      <c r="F1543" s="178" t="s">
        <v>2963</v>
      </c>
      <c r="G1543" s="178" t="s">
        <v>2963</v>
      </c>
      <c r="H1543" s="178" t="s">
        <v>2963</v>
      </c>
      <c r="I1543" s="178" t="s">
        <v>2963</v>
      </c>
      <c r="J1543" s="168">
        <v>0.9</v>
      </c>
      <c r="K1543" s="169" t="str">
        <f>IFERROR(SUMIFS(#REF!,#REF!,$I1543,#REF!,$R$2)/SUMIFS(#REF!,#REF!,$I1543,#REF!,$R$2),"-")</f>
        <v>-</v>
      </c>
      <c r="L1543" s="169" t="str">
        <f>IFERROR(SUMIFS(#REF!,#REF!,$I1543,#REF!,$R$7)/SUMIFS(#REF!,#REF!,$I1543,#REF!,$R$7),"-")</f>
        <v>-</v>
      </c>
      <c r="M1543" s="170" t="str">
        <f>IFERROR(SUMIFS(#REF!,#REF!,$I1543,#REF!,$R$3)/SUMIFS(#REF!,#REF!,$I1543,#REF!,$R$3),"-")</f>
        <v>-</v>
      </c>
      <c r="N1543" s="170" t="str">
        <f>IFERROR(SUMIFS(#REF!,#REF!,$I1543,#REF!,"&lt;="&amp;$R$2,#REF!,"&gt;="&amp;$S$2)/SUMIFS(#REF!,#REF!,$I1543,#REF!,"&lt;="&amp;$R$2,#REF!,"&gt;="&amp;$S$2),"-")</f>
        <v>-</v>
      </c>
      <c r="O1543" s="142"/>
      <c r="P1543" s="140"/>
    </row>
    <row r="1544" spans="1:16">
      <c r="A1544" s="138"/>
      <c r="B1544" s="142"/>
      <c r="C1544" s="172" t="s">
        <v>2708</v>
      </c>
      <c r="D1544" s="166" t="s">
        <v>1665</v>
      </c>
      <c r="E1544" s="166" t="s">
        <v>2709</v>
      </c>
      <c r="F1544" s="178" t="s">
        <v>2964</v>
      </c>
      <c r="G1544" s="178" t="s">
        <v>2964</v>
      </c>
      <c r="H1544" s="178" t="s">
        <v>2964</v>
      </c>
      <c r="I1544" s="178" t="s">
        <v>2964</v>
      </c>
      <c r="J1544" s="168">
        <v>0.9</v>
      </c>
      <c r="K1544" s="169" t="str">
        <f>IFERROR(SUMIFS(#REF!,#REF!,$I1544,#REF!,$R$2)/SUMIFS(#REF!,#REF!,$I1544,#REF!,$R$2),"-")</f>
        <v>-</v>
      </c>
      <c r="L1544" s="169" t="str">
        <f>IFERROR(SUMIFS(#REF!,#REF!,$I1544,#REF!,$R$7)/SUMIFS(#REF!,#REF!,$I1544,#REF!,$R$7),"-")</f>
        <v>-</v>
      </c>
      <c r="M1544" s="170" t="str">
        <f>IFERROR(SUMIFS(#REF!,#REF!,$I1544,#REF!,$R$3)/SUMIFS(#REF!,#REF!,$I1544,#REF!,$R$3),"-")</f>
        <v>-</v>
      </c>
      <c r="N1544" s="170" t="str">
        <f>IFERROR(SUMIFS(#REF!,#REF!,$I1544,#REF!,"&lt;="&amp;$R$2,#REF!,"&gt;="&amp;$S$2)/SUMIFS(#REF!,#REF!,$I1544,#REF!,"&lt;="&amp;$R$2,#REF!,"&gt;="&amp;$S$2),"-")</f>
        <v>-</v>
      </c>
      <c r="O1544" s="142"/>
      <c r="P1544" s="140"/>
    </row>
    <row r="1545" spans="1:16">
      <c r="A1545" s="138"/>
      <c r="B1545" s="142"/>
      <c r="C1545" s="172" t="s">
        <v>2708</v>
      </c>
      <c r="D1545" s="166" t="s">
        <v>26</v>
      </c>
      <c r="E1545" s="166" t="s">
        <v>2709</v>
      </c>
      <c r="F1545" s="178" t="s">
        <v>2966</v>
      </c>
      <c r="G1545" s="178" t="s">
        <v>2966</v>
      </c>
      <c r="H1545" s="178" t="s">
        <v>2966</v>
      </c>
      <c r="I1545" s="178" t="s">
        <v>2966</v>
      </c>
      <c r="J1545" s="168">
        <v>0.9</v>
      </c>
      <c r="K1545" s="169" t="str">
        <f>IFERROR(SUMIFS(#REF!,#REF!,$I1545,#REF!,$R$2)/SUMIFS(#REF!,#REF!,$I1545,#REF!,$R$2),"-")</f>
        <v>-</v>
      </c>
      <c r="L1545" s="169" t="str">
        <f>IFERROR(SUMIFS(#REF!,#REF!,$I1545,#REF!,$R$7)/SUMIFS(#REF!,#REF!,$I1545,#REF!,$R$7),"-")</f>
        <v>-</v>
      </c>
      <c r="M1545" s="170" t="str">
        <f>IFERROR(SUMIFS(#REF!,#REF!,$I1545,#REF!,$R$3)/SUMIFS(#REF!,#REF!,$I1545,#REF!,$R$3),"-")</f>
        <v>-</v>
      </c>
      <c r="N1545" s="170" t="str">
        <f>IFERROR(SUMIFS(#REF!,#REF!,$I1545,#REF!,"&lt;="&amp;$R$2,#REF!,"&gt;="&amp;$S$2)/SUMIFS(#REF!,#REF!,$I1545,#REF!,"&lt;="&amp;$R$2,#REF!,"&gt;="&amp;$S$2),"-")</f>
        <v>-</v>
      </c>
      <c r="O1545" s="142"/>
      <c r="P1545" s="140"/>
    </row>
    <row r="1546" spans="1:16">
      <c r="A1546" s="138"/>
      <c r="B1546" s="142"/>
      <c r="C1546" s="172" t="s">
        <v>2708</v>
      </c>
      <c r="D1546" s="166" t="s">
        <v>26</v>
      </c>
      <c r="E1546" s="166" t="s">
        <v>2709</v>
      </c>
      <c r="F1546" s="178" t="s">
        <v>2968</v>
      </c>
      <c r="G1546" s="178" t="s">
        <v>2968</v>
      </c>
      <c r="H1546" s="178" t="s">
        <v>2968</v>
      </c>
      <c r="I1546" s="178" t="s">
        <v>2968</v>
      </c>
      <c r="J1546" s="168">
        <v>0.9</v>
      </c>
      <c r="K1546" s="169" t="str">
        <f>IFERROR(SUMIFS(#REF!,#REF!,$I1546,#REF!,$R$2)/SUMIFS(#REF!,#REF!,$I1546,#REF!,$R$2),"-")</f>
        <v>-</v>
      </c>
      <c r="L1546" s="169" t="str">
        <f>IFERROR(SUMIFS(#REF!,#REF!,$I1546,#REF!,$R$7)/SUMIFS(#REF!,#REF!,$I1546,#REF!,$R$7),"-")</f>
        <v>-</v>
      </c>
      <c r="M1546" s="170" t="str">
        <f>IFERROR(SUMIFS(#REF!,#REF!,$I1546,#REF!,$R$3)/SUMIFS(#REF!,#REF!,$I1546,#REF!,$R$3),"-")</f>
        <v>-</v>
      </c>
      <c r="N1546" s="170" t="str">
        <f>IFERROR(SUMIFS(#REF!,#REF!,$I1546,#REF!,"&lt;="&amp;$R$2,#REF!,"&gt;="&amp;$S$2)/SUMIFS(#REF!,#REF!,$I1546,#REF!,"&lt;="&amp;$R$2,#REF!,"&gt;="&amp;$S$2),"-")</f>
        <v>-</v>
      </c>
      <c r="O1546" s="142"/>
      <c r="P1546" s="140"/>
    </row>
    <row r="1547" spans="1:16">
      <c r="A1547" s="138"/>
      <c r="B1547" s="142"/>
      <c r="C1547" s="172" t="s">
        <v>2708</v>
      </c>
      <c r="D1547" s="166" t="s">
        <v>26</v>
      </c>
      <c r="E1547" s="166" t="s">
        <v>2709</v>
      </c>
      <c r="F1547" s="178" t="s">
        <v>2970</v>
      </c>
      <c r="G1547" s="178" t="s">
        <v>2970</v>
      </c>
      <c r="H1547" s="178" t="s">
        <v>2970</v>
      </c>
      <c r="I1547" s="178" t="s">
        <v>2970</v>
      </c>
      <c r="J1547" s="168">
        <v>0.9</v>
      </c>
      <c r="K1547" s="169" t="str">
        <f>IFERROR(SUMIFS(#REF!,#REF!,$I1547,#REF!,$R$2)/SUMIFS(#REF!,#REF!,$I1547,#REF!,$R$2),"-")</f>
        <v>-</v>
      </c>
      <c r="L1547" s="169" t="str">
        <f>IFERROR(SUMIFS(#REF!,#REF!,$I1547,#REF!,$R$7)/SUMIFS(#REF!,#REF!,$I1547,#REF!,$R$7),"-")</f>
        <v>-</v>
      </c>
      <c r="M1547" s="170" t="str">
        <f>IFERROR(SUMIFS(#REF!,#REF!,$I1547,#REF!,$R$3)/SUMIFS(#REF!,#REF!,$I1547,#REF!,$R$3),"-")</f>
        <v>-</v>
      </c>
      <c r="N1547" s="170" t="str">
        <f>IFERROR(SUMIFS(#REF!,#REF!,$I1547,#REF!,"&lt;="&amp;$R$2,#REF!,"&gt;="&amp;$S$2)/SUMIFS(#REF!,#REF!,$I1547,#REF!,"&lt;="&amp;$R$2,#REF!,"&gt;="&amp;$S$2),"-")</f>
        <v>-</v>
      </c>
      <c r="O1547" s="142"/>
      <c r="P1547" s="140"/>
    </row>
    <row r="1548" spans="1:16">
      <c r="A1548" s="138"/>
      <c r="B1548" s="142"/>
      <c r="C1548" s="172" t="s">
        <v>2708</v>
      </c>
      <c r="D1548" s="166" t="s">
        <v>26</v>
      </c>
      <c r="E1548" s="166" t="s">
        <v>2709</v>
      </c>
      <c r="F1548" s="178" t="s">
        <v>2972</v>
      </c>
      <c r="G1548" s="178" t="s">
        <v>2972</v>
      </c>
      <c r="H1548" s="178" t="s">
        <v>2972</v>
      </c>
      <c r="I1548" s="178" t="s">
        <v>2972</v>
      </c>
      <c r="J1548" s="168">
        <v>0.9</v>
      </c>
      <c r="K1548" s="169" t="str">
        <f>IFERROR(SUMIFS(#REF!,#REF!,$I1548,#REF!,$R$2)/SUMIFS(#REF!,#REF!,$I1548,#REF!,$R$2),"-")</f>
        <v>-</v>
      </c>
      <c r="L1548" s="169" t="str">
        <f>IFERROR(SUMIFS(#REF!,#REF!,$I1548,#REF!,$R$7)/SUMIFS(#REF!,#REF!,$I1548,#REF!,$R$7),"-")</f>
        <v>-</v>
      </c>
      <c r="M1548" s="170" t="str">
        <f>IFERROR(SUMIFS(#REF!,#REF!,$I1548,#REF!,$R$3)/SUMIFS(#REF!,#REF!,$I1548,#REF!,$R$3),"-")</f>
        <v>-</v>
      </c>
      <c r="N1548" s="170" t="str">
        <f>IFERROR(SUMIFS(#REF!,#REF!,$I1548,#REF!,"&lt;="&amp;$R$2,#REF!,"&gt;="&amp;$S$2)/SUMIFS(#REF!,#REF!,$I1548,#REF!,"&lt;="&amp;$R$2,#REF!,"&gt;="&amp;$S$2),"-")</f>
        <v>-</v>
      </c>
      <c r="O1548" s="142"/>
      <c r="P1548" s="140"/>
    </row>
    <row r="1549" spans="1:16">
      <c r="A1549" s="138"/>
      <c r="B1549" s="142"/>
      <c r="C1549" s="172" t="s">
        <v>2708</v>
      </c>
      <c r="D1549" s="166" t="s">
        <v>26</v>
      </c>
      <c r="E1549" s="166" t="s">
        <v>2709</v>
      </c>
      <c r="F1549" s="178" t="s">
        <v>2974</v>
      </c>
      <c r="G1549" s="178" t="s">
        <v>2974</v>
      </c>
      <c r="H1549" s="178" t="s">
        <v>2974</v>
      </c>
      <c r="I1549" s="178" t="s">
        <v>2974</v>
      </c>
      <c r="J1549" s="168">
        <v>0.9</v>
      </c>
      <c r="K1549" s="169" t="str">
        <f>IFERROR(SUMIFS(#REF!,#REF!,$I1549,#REF!,$R$2)/SUMIFS(#REF!,#REF!,$I1549,#REF!,$R$2),"-")</f>
        <v>-</v>
      </c>
      <c r="L1549" s="169" t="str">
        <f>IFERROR(SUMIFS(#REF!,#REF!,$I1549,#REF!,$R$7)/SUMIFS(#REF!,#REF!,$I1549,#REF!,$R$7),"-")</f>
        <v>-</v>
      </c>
      <c r="M1549" s="170" t="str">
        <f>IFERROR(SUMIFS(#REF!,#REF!,$I1549,#REF!,$R$3)/SUMIFS(#REF!,#REF!,$I1549,#REF!,$R$3),"-")</f>
        <v>-</v>
      </c>
      <c r="N1549" s="170" t="str">
        <f>IFERROR(SUMIFS(#REF!,#REF!,$I1549,#REF!,"&lt;="&amp;$R$2,#REF!,"&gt;="&amp;$S$2)/SUMIFS(#REF!,#REF!,$I1549,#REF!,"&lt;="&amp;$R$2,#REF!,"&gt;="&amp;$S$2),"-")</f>
        <v>-</v>
      </c>
      <c r="O1549" s="142"/>
      <c r="P1549" s="140"/>
    </row>
    <row r="1550" spans="1:16">
      <c r="A1550" s="138"/>
      <c r="B1550" s="142"/>
      <c r="C1550" s="172" t="s">
        <v>2708</v>
      </c>
      <c r="D1550" s="166" t="s">
        <v>26</v>
      </c>
      <c r="E1550" s="166" t="s">
        <v>2709</v>
      </c>
      <c r="F1550" s="178" t="s">
        <v>2976</v>
      </c>
      <c r="G1550" s="178" t="s">
        <v>2976</v>
      </c>
      <c r="H1550" s="178" t="s">
        <v>2976</v>
      </c>
      <c r="I1550" s="178" t="s">
        <v>2976</v>
      </c>
      <c r="J1550" s="168">
        <v>0.9</v>
      </c>
      <c r="K1550" s="169" t="str">
        <f>IFERROR(SUMIFS(#REF!,#REF!,$I1550,#REF!,$R$2)/SUMIFS(#REF!,#REF!,$I1550,#REF!,$R$2),"-")</f>
        <v>-</v>
      </c>
      <c r="L1550" s="169" t="str">
        <f>IFERROR(SUMIFS(#REF!,#REF!,$I1550,#REF!,$R$7)/SUMIFS(#REF!,#REF!,$I1550,#REF!,$R$7),"-")</f>
        <v>-</v>
      </c>
      <c r="M1550" s="170" t="str">
        <f>IFERROR(SUMIFS(#REF!,#REF!,$I1550,#REF!,$R$3)/SUMIFS(#REF!,#REF!,$I1550,#REF!,$R$3),"-")</f>
        <v>-</v>
      </c>
      <c r="N1550" s="170" t="str">
        <f>IFERROR(SUMIFS(#REF!,#REF!,$I1550,#REF!,"&lt;="&amp;$R$2,#REF!,"&gt;="&amp;$S$2)/SUMIFS(#REF!,#REF!,$I1550,#REF!,"&lt;="&amp;$R$2,#REF!,"&gt;="&amp;$S$2),"-")</f>
        <v>-</v>
      </c>
      <c r="O1550" s="142"/>
      <c r="P1550" s="140"/>
    </row>
    <row r="1551" spans="1:16">
      <c r="A1551" s="138"/>
      <c r="B1551" s="142"/>
      <c r="C1551" s="172" t="s">
        <v>2708</v>
      </c>
      <c r="D1551" s="166" t="s">
        <v>26</v>
      </c>
      <c r="E1551" s="166" t="s">
        <v>2709</v>
      </c>
      <c r="F1551" s="178" t="s">
        <v>2978</v>
      </c>
      <c r="G1551" s="178" t="s">
        <v>2978</v>
      </c>
      <c r="H1551" s="178" t="s">
        <v>2978</v>
      </c>
      <c r="I1551" s="178" t="s">
        <v>2978</v>
      </c>
      <c r="J1551" s="168">
        <v>0.9</v>
      </c>
      <c r="K1551" s="169" t="str">
        <f>IFERROR(SUMIFS(#REF!,#REF!,$I1551,#REF!,$R$2)/SUMIFS(#REF!,#REF!,$I1551,#REF!,$R$2),"-")</f>
        <v>-</v>
      </c>
      <c r="L1551" s="169" t="str">
        <f>IFERROR(SUMIFS(#REF!,#REF!,$I1551,#REF!,$R$7)/SUMIFS(#REF!,#REF!,$I1551,#REF!,$R$7),"-")</f>
        <v>-</v>
      </c>
      <c r="M1551" s="170" t="str">
        <f>IFERROR(SUMIFS(#REF!,#REF!,$I1551,#REF!,$R$3)/SUMIFS(#REF!,#REF!,$I1551,#REF!,$R$3),"-")</f>
        <v>-</v>
      </c>
      <c r="N1551" s="170" t="str">
        <f>IFERROR(SUMIFS(#REF!,#REF!,$I1551,#REF!,"&lt;="&amp;$R$2,#REF!,"&gt;="&amp;$S$2)/SUMIFS(#REF!,#REF!,$I1551,#REF!,"&lt;="&amp;$R$2,#REF!,"&gt;="&amp;$S$2),"-")</f>
        <v>-</v>
      </c>
      <c r="O1551" s="142"/>
      <c r="P1551" s="140"/>
    </row>
    <row r="1552" spans="1:16">
      <c r="A1552" s="138"/>
      <c r="B1552" s="142"/>
      <c r="C1552" s="172" t="s">
        <v>2708</v>
      </c>
      <c r="D1552" s="166" t="s">
        <v>26</v>
      </c>
      <c r="E1552" s="166" t="s">
        <v>2709</v>
      </c>
      <c r="F1552" s="178" t="s">
        <v>2980</v>
      </c>
      <c r="G1552" s="178" t="s">
        <v>2980</v>
      </c>
      <c r="H1552" s="178" t="s">
        <v>2980</v>
      </c>
      <c r="I1552" s="178" t="s">
        <v>2980</v>
      </c>
      <c r="J1552" s="168">
        <v>0.9</v>
      </c>
      <c r="K1552" s="169" t="str">
        <f>IFERROR(SUMIFS(#REF!,#REF!,$I1552,#REF!,$R$2)/SUMIFS(#REF!,#REF!,$I1552,#REF!,$R$2),"-")</f>
        <v>-</v>
      </c>
      <c r="L1552" s="169" t="str">
        <f>IFERROR(SUMIFS(#REF!,#REF!,$I1552,#REF!,$R$7)/SUMIFS(#REF!,#REF!,$I1552,#REF!,$R$7),"-")</f>
        <v>-</v>
      </c>
      <c r="M1552" s="170" t="str">
        <f>IFERROR(SUMIFS(#REF!,#REF!,$I1552,#REF!,$R$3)/SUMIFS(#REF!,#REF!,$I1552,#REF!,$R$3),"-")</f>
        <v>-</v>
      </c>
      <c r="N1552" s="170" t="str">
        <f>IFERROR(SUMIFS(#REF!,#REF!,$I1552,#REF!,"&lt;="&amp;$R$2,#REF!,"&gt;="&amp;$S$2)/SUMIFS(#REF!,#REF!,$I1552,#REF!,"&lt;="&amp;$R$2,#REF!,"&gt;="&amp;$S$2),"-")</f>
        <v>-</v>
      </c>
      <c r="O1552" s="142"/>
      <c r="P1552" s="140"/>
    </row>
    <row r="1553" spans="1:16">
      <c r="A1553" s="138"/>
      <c r="B1553" s="142"/>
      <c r="C1553" s="172" t="s">
        <v>2708</v>
      </c>
      <c r="D1553" s="166" t="s">
        <v>26</v>
      </c>
      <c r="E1553" s="166" t="s">
        <v>2709</v>
      </c>
      <c r="F1553" s="178" t="s">
        <v>2982</v>
      </c>
      <c r="G1553" s="178" t="s">
        <v>2982</v>
      </c>
      <c r="H1553" s="178" t="s">
        <v>2982</v>
      </c>
      <c r="I1553" s="178" t="s">
        <v>2982</v>
      </c>
      <c r="J1553" s="168">
        <v>0.9</v>
      </c>
      <c r="K1553" s="169" t="str">
        <f>IFERROR(SUMIFS(#REF!,#REF!,$I1553,#REF!,$R$2)/SUMIFS(#REF!,#REF!,$I1553,#REF!,$R$2),"-")</f>
        <v>-</v>
      </c>
      <c r="L1553" s="169" t="str">
        <f>IFERROR(SUMIFS(#REF!,#REF!,$I1553,#REF!,$R$7)/SUMIFS(#REF!,#REF!,$I1553,#REF!,$R$7),"-")</f>
        <v>-</v>
      </c>
      <c r="M1553" s="170" t="str">
        <f>IFERROR(SUMIFS(#REF!,#REF!,$I1553,#REF!,$R$3)/SUMIFS(#REF!,#REF!,$I1553,#REF!,$R$3),"-")</f>
        <v>-</v>
      </c>
      <c r="N1553" s="170" t="str">
        <f>IFERROR(SUMIFS(#REF!,#REF!,$I1553,#REF!,"&lt;="&amp;$R$2,#REF!,"&gt;="&amp;$S$2)/SUMIFS(#REF!,#REF!,$I1553,#REF!,"&lt;="&amp;$R$2,#REF!,"&gt;="&amp;$S$2),"-")</f>
        <v>-</v>
      </c>
      <c r="O1553" s="142"/>
      <c r="P1553" s="140"/>
    </row>
    <row r="1554" spans="1:16">
      <c r="A1554" s="138"/>
      <c r="B1554" s="142"/>
      <c r="C1554" s="172" t="s">
        <v>2708</v>
      </c>
      <c r="D1554" s="166" t="s">
        <v>26</v>
      </c>
      <c r="E1554" s="166" t="s">
        <v>2709</v>
      </c>
      <c r="F1554" s="178" t="s">
        <v>2984</v>
      </c>
      <c r="G1554" s="178" t="s">
        <v>2984</v>
      </c>
      <c r="H1554" s="178" t="s">
        <v>2984</v>
      </c>
      <c r="I1554" s="178" t="s">
        <v>2984</v>
      </c>
      <c r="J1554" s="168">
        <v>0.9</v>
      </c>
      <c r="K1554" s="169" t="str">
        <f>IFERROR(SUMIFS(#REF!,#REF!,$I1554,#REF!,$R$2)/SUMIFS(#REF!,#REF!,$I1554,#REF!,$R$2),"-")</f>
        <v>-</v>
      </c>
      <c r="L1554" s="169" t="str">
        <f>IFERROR(SUMIFS(#REF!,#REF!,$I1554,#REF!,$R$7)/SUMIFS(#REF!,#REF!,$I1554,#REF!,$R$7),"-")</f>
        <v>-</v>
      </c>
      <c r="M1554" s="170" t="str">
        <f>IFERROR(SUMIFS(#REF!,#REF!,$I1554,#REF!,$R$3)/SUMIFS(#REF!,#REF!,$I1554,#REF!,$R$3),"-")</f>
        <v>-</v>
      </c>
      <c r="N1554" s="170" t="str">
        <f>IFERROR(SUMIFS(#REF!,#REF!,$I1554,#REF!,"&lt;="&amp;$R$2,#REF!,"&gt;="&amp;$S$2)/SUMIFS(#REF!,#REF!,$I1554,#REF!,"&lt;="&amp;$R$2,#REF!,"&gt;="&amp;$S$2),"-")</f>
        <v>-</v>
      </c>
      <c r="O1554" s="142"/>
      <c r="P1554" s="140"/>
    </row>
    <row r="1555" spans="1:16">
      <c r="A1555" s="138"/>
      <c r="B1555" s="142"/>
      <c r="C1555" s="172" t="s">
        <v>2708</v>
      </c>
      <c r="D1555" s="166" t="s">
        <v>26</v>
      </c>
      <c r="E1555" s="166" t="s">
        <v>2709</v>
      </c>
      <c r="F1555" s="178" t="s">
        <v>2986</v>
      </c>
      <c r="G1555" s="178" t="s">
        <v>2986</v>
      </c>
      <c r="H1555" s="178" t="s">
        <v>2986</v>
      </c>
      <c r="I1555" s="178" t="s">
        <v>2986</v>
      </c>
      <c r="J1555" s="168">
        <v>0.9</v>
      </c>
      <c r="K1555" s="169" t="str">
        <f>IFERROR(SUMIFS(#REF!,#REF!,$I1555,#REF!,$R$2)/SUMIFS(#REF!,#REF!,$I1555,#REF!,$R$2),"-")</f>
        <v>-</v>
      </c>
      <c r="L1555" s="169" t="str">
        <f>IFERROR(SUMIFS(#REF!,#REF!,$I1555,#REF!,$R$7)/SUMIFS(#REF!,#REF!,$I1555,#REF!,$R$7),"-")</f>
        <v>-</v>
      </c>
      <c r="M1555" s="170" t="str">
        <f>IFERROR(SUMIFS(#REF!,#REF!,$I1555,#REF!,$R$3)/SUMIFS(#REF!,#REF!,$I1555,#REF!,$R$3),"-")</f>
        <v>-</v>
      </c>
      <c r="N1555" s="170" t="str">
        <f>IFERROR(SUMIFS(#REF!,#REF!,$I1555,#REF!,"&lt;="&amp;$R$2,#REF!,"&gt;="&amp;$S$2)/SUMIFS(#REF!,#REF!,$I1555,#REF!,"&lt;="&amp;$R$2,#REF!,"&gt;="&amp;$S$2),"-")</f>
        <v>-</v>
      </c>
      <c r="O1555" s="142"/>
      <c r="P1555" s="140"/>
    </row>
    <row r="1556" spans="1:16">
      <c r="A1556" s="138"/>
      <c r="B1556" s="142"/>
      <c r="C1556" s="172" t="s">
        <v>2708</v>
      </c>
      <c r="D1556" s="166" t="s">
        <v>26</v>
      </c>
      <c r="E1556" s="166" t="s">
        <v>2709</v>
      </c>
      <c r="F1556" s="178" t="s">
        <v>2988</v>
      </c>
      <c r="G1556" s="178" t="s">
        <v>2988</v>
      </c>
      <c r="H1556" s="178" t="s">
        <v>2988</v>
      </c>
      <c r="I1556" s="178" t="s">
        <v>2988</v>
      </c>
      <c r="J1556" s="168">
        <v>0.9</v>
      </c>
      <c r="K1556" s="169" t="str">
        <f>IFERROR(SUMIFS(#REF!,#REF!,$I1556,#REF!,$R$2)/SUMIFS(#REF!,#REF!,$I1556,#REF!,$R$2),"-")</f>
        <v>-</v>
      </c>
      <c r="L1556" s="169" t="str">
        <f>IFERROR(SUMIFS(#REF!,#REF!,$I1556,#REF!,$R$7)/SUMIFS(#REF!,#REF!,$I1556,#REF!,$R$7),"-")</f>
        <v>-</v>
      </c>
      <c r="M1556" s="170" t="str">
        <f>IFERROR(SUMIFS(#REF!,#REF!,$I1556,#REF!,$R$3)/SUMIFS(#REF!,#REF!,$I1556,#REF!,$R$3),"-")</f>
        <v>-</v>
      </c>
      <c r="N1556" s="170" t="str">
        <f>IFERROR(SUMIFS(#REF!,#REF!,$I1556,#REF!,"&lt;="&amp;$R$2,#REF!,"&gt;="&amp;$S$2)/SUMIFS(#REF!,#REF!,$I1556,#REF!,"&lt;="&amp;$R$2,#REF!,"&gt;="&amp;$S$2),"-")</f>
        <v>-</v>
      </c>
      <c r="O1556" s="142"/>
      <c r="P1556" s="140"/>
    </row>
    <row r="1557" spans="1:16">
      <c r="A1557" s="138"/>
      <c r="B1557" s="142"/>
      <c r="C1557" s="172" t="s">
        <v>2708</v>
      </c>
      <c r="D1557" s="166" t="s">
        <v>26</v>
      </c>
      <c r="E1557" s="166" t="s">
        <v>2709</v>
      </c>
      <c r="F1557" s="178" t="s">
        <v>2990</v>
      </c>
      <c r="G1557" s="178" t="s">
        <v>2990</v>
      </c>
      <c r="H1557" s="178" t="s">
        <v>2990</v>
      </c>
      <c r="I1557" s="178" t="s">
        <v>2990</v>
      </c>
      <c r="J1557" s="168">
        <v>0.9</v>
      </c>
      <c r="K1557" s="169" t="str">
        <f>IFERROR(SUMIFS(#REF!,#REF!,$I1557,#REF!,$R$2)/SUMIFS(#REF!,#REF!,$I1557,#REF!,$R$2),"-")</f>
        <v>-</v>
      </c>
      <c r="L1557" s="169" t="str">
        <f>IFERROR(SUMIFS(#REF!,#REF!,$I1557,#REF!,$R$7)/SUMIFS(#REF!,#REF!,$I1557,#REF!,$R$7),"-")</f>
        <v>-</v>
      </c>
      <c r="M1557" s="170" t="str">
        <f>IFERROR(SUMIFS(#REF!,#REF!,$I1557,#REF!,$R$3)/SUMIFS(#REF!,#REF!,$I1557,#REF!,$R$3),"-")</f>
        <v>-</v>
      </c>
      <c r="N1557" s="170" t="str">
        <f>IFERROR(SUMIFS(#REF!,#REF!,$I1557,#REF!,"&lt;="&amp;$R$2,#REF!,"&gt;="&amp;$S$2)/SUMIFS(#REF!,#REF!,$I1557,#REF!,"&lt;="&amp;$R$2,#REF!,"&gt;="&amp;$S$2),"-")</f>
        <v>-</v>
      </c>
      <c r="O1557" s="142"/>
      <c r="P1557" s="140"/>
    </row>
    <row r="1558" spans="1:16">
      <c r="A1558" s="138"/>
      <c r="B1558" s="142"/>
      <c r="C1558" s="172" t="s">
        <v>2708</v>
      </c>
      <c r="D1558" s="166" t="s">
        <v>26</v>
      </c>
      <c r="E1558" s="166" t="s">
        <v>2709</v>
      </c>
      <c r="F1558" s="178" t="s">
        <v>2992</v>
      </c>
      <c r="G1558" s="178" t="s">
        <v>2992</v>
      </c>
      <c r="H1558" s="178" t="s">
        <v>2992</v>
      </c>
      <c r="I1558" s="178" t="s">
        <v>2992</v>
      </c>
      <c r="J1558" s="168">
        <v>0.9</v>
      </c>
      <c r="K1558" s="169" t="str">
        <f>IFERROR(SUMIFS(#REF!,#REF!,$I1558,#REF!,$R$2)/SUMIFS(#REF!,#REF!,$I1558,#REF!,$R$2),"-")</f>
        <v>-</v>
      </c>
      <c r="L1558" s="169" t="str">
        <f>IFERROR(SUMIFS(#REF!,#REF!,$I1558,#REF!,$R$7)/SUMIFS(#REF!,#REF!,$I1558,#REF!,$R$7),"-")</f>
        <v>-</v>
      </c>
      <c r="M1558" s="170" t="str">
        <f>IFERROR(SUMIFS(#REF!,#REF!,$I1558,#REF!,$R$3)/SUMIFS(#REF!,#REF!,$I1558,#REF!,$R$3),"-")</f>
        <v>-</v>
      </c>
      <c r="N1558" s="170" t="str">
        <f>IFERROR(SUMIFS(#REF!,#REF!,$I1558,#REF!,"&lt;="&amp;$R$2,#REF!,"&gt;="&amp;$S$2)/SUMIFS(#REF!,#REF!,$I1558,#REF!,"&lt;="&amp;$R$2,#REF!,"&gt;="&amp;$S$2),"-")</f>
        <v>-</v>
      </c>
      <c r="O1558" s="142"/>
      <c r="P1558" s="140"/>
    </row>
    <row r="1559" spans="1:16">
      <c r="A1559" s="138"/>
      <c r="B1559" s="142"/>
      <c r="C1559" s="172" t="s">
        <v>2708</v>
      </c>
      <c r="D1559" s="166" t="s">
        <v>26</v>
      </c>
      <c r="E1559" s="166" t="s">
        <v>2709</v>
      </c>
      <c r="F1559" s="178" t="s">
        <v>2994</v>
      </c>
      <c r="G1559" s="178" t="s">
        <v>2994</v>
      </c>
      <c r="H1559" s="178" t="s">
        <v>2994</v>
      </c>
      <c r="I1559" s="178" t="s">
        <v>2994</v>
      </c>
      <c r="J1559" s="168">
        <v>0.9</v>
      </c>
      <c r="K1559" s="169" t="str">
        <f>IFERROR(SUMIFS(#REF!,#REF!,$I1559,#REF!,$R$2)/SUMIFS(#REF!,#REF!,$I1559,#REF!,$R$2),"-")</f>
        <v>-</v>
      </c>
      <c r="L1559" s="169" t="str">
        <f>IFERROR(SUMIFS(#REF!,#REF!,$I1559,#REF!,$R$7)/SUMIFS(#REF!,#REF!,$I1559,#REF!,$R$7),"-")</f>
        <v>-</v>
      </c>
      <c r="M1559" s="170" t="str">
        <f>IFERROR(SUMIFS(#REF!,#REF!,$I1559,#REF!,$R$3)/SUMIFS(#REF!,#REF!,$I1559,#REF!,$R$3),"-")</f>
        <v>-</v>
      </c>
      <c r="N1559" s="170" t="str">
        <f>IFERROR(SUMIFS(#REF!,#REF!,$I1559,#REF!,"&lt;="&amp;$R$2,#REF!,"&gt;="&amp;$S$2)/SUMIFS(#REF!,#REF!,$I1559,#REF!,"&lt;="&amp;$R$2,#REF!,"&gt;="&amp;$S$2),"-")</f>
        <v>-</v>
      </c>
      <c r="O1559" s="142"/>
      <c r="P1559" s="140"/>
    </row>
    <row r="1560" spans="1:16">
      <c r="A1560" s="138"/>
      <c r="B1560" s="142"/>
      <c r="C1560" s="172" t="s">
        <v>2708</v>
      </c>
      <c r="D1560" s="166" t="s">
        <v>26</v>
      </c>
      <c r="E1560" s="166" t="s">
        <v>2709</v>
      </c>
      <c r="F1560" s="178" t="s">
        <v>2996</v>
      </c>
      <c r="G1560" s="178" t="s">
        <v>2996</v>
      </c>
      <c r="H1560" s="178" t="s">
        <v>2996</v>
      </c>
      <c r="I1560" s="178" t="s">
        <v>2996</v>
      </c>
      <c r="J1560" s="168">
        <v>0.9</v>
      </c>
      <c r="K1560" s="169" t="str">
        <f>IFERROR(SUMIFS(#REF!,#REF!,$I1560,#REF!,$R$2)/SUMIFS(#REF!,#REF!,$I1560,#REF!,$R$2),"-")</f>
        <v>-</v>
      </c>
      <c r="L1560" s="169" t="str">
        <f>IFERROR(SUMIFS(#REF!,#REF!,$I1560,#REF!,$R$7)/SUMIFS(#REF!,#REF!,$I1560,#REF!,$R$7),"-")</f>
        <v>-</v>
      </c>
      <c r="M1560" s="170" t="str">
        <f>IFERROR(SUMIFS(#REF!,#REF!,$I1560,#REF!,$R$3)/SUMIFS(#REF!,#REF!,$I1560,#REF!,$R$3),"-")</f>
        <v>-</v>
      </c>
      <c r="N1560" s="170" t="str">
        <f>IFERROR(SUMIFS(#REF!,#REF!,$I1560,#REF!,"&lt;="&amp;$R$2,#REF!,"&gt;="&amp;$S$2)/SUMIFS(#REF!,#REF!,$I1560,#REF!,"&lt;="&amp;$R$2,#REF!,"&gt;="&amp;$S$2),"-")</f>
        <v>-</v>
      </c>
      <c r="O1560" s="142"/>
      <c r="P1560" s="140"/>
    </row>
    <row r="1561" spans="1:16">
      <c r="A1561" s="138"/>
      <c r="B1561" s="142"/>
      <c r="C1561" s="172" t="s">
        <v>2708</v>
      </c>
      <c r="D1561" s="166" t="s">
        <v>26</v>
      </c>
      <c r="E1561" s="166" t="s">
        <v>2709</v>
      </c>
      <c r="F1561" s="178" t="s">
        <v>2998</v>
      </c>
      <c r="G1561" s="178" t="s">
        <v>2998</v>
      </c>
      <c r="H1561" s="178" t="s">
        <v>2998</v>
      </c>
      <c r="I1561" s="178" t="s">
        <v>2998</v>
      </c>
      <c r="J1561" s="168">
        <v>0.9</v>
      </c>
      <c r="K1561" s="169" t="str">
        <f>IFERROR(SUMIFS(#REF!,#REF!,$I1561,#REF!,$R$2)/SUMIFS(#REF!,#REF!,$I1561,#REF!,$R$2),"-")</f>
        <v>-</v>
      </c>
      <c r="L1561" s="169" t="str">
        <f>IFERROR(SUMIFS(#REF!,#REF!,$I1561,#REF!,$R$7)/SUMIFS(#REF!,#REF!,$I1561,#REF!,$R$7),"-")</f>
        <v>-</v>
      </c>
      <c r="M1561" s="170" t="str">
        <f>IFERROR(SUMIFS(#REF!,#REF!,$I1561,#REF!,$R$3)/SUMIFS(#REF!,#REF!,$I1561,#REF!,$R$3),"-")</f>
        <v>-</v>
      </c>
      <c r="N1561" s="170" t="str">
        <f>IFERROR(SUMIFS(#REF!,#REF!,$I1561,#REF!,"&lt;="&amp;$R$2,#REF!,"&gt;="&amp;$S$2)/SUMIFS(#REF!,#REF!,$I1561,#REF!,"&lt;="&amp;$R$2,#REF!,"&gt;="&amp;$S$2),"-")</f>
        <v>-</v>
      </c>
      <c r="O1561" s="142"/>
      <c r="P1561" s="140"/>
    </row>
    <row r="1562" spans="1:16">
      <c r="A1562" s="138"/>
      <c r="B1562" s="142"/>
      <c r="C1562" s="172" t="s">
        <v>2708</v>
      </c>
      <c r="D1562" s="166" t="s">
        <v>26</v>
      </c>
      <c r="E1562" s="166" t="s">
        <v>2709</v>
      </c>
      <c r="F1562" s="178" t="s">
        <v>3000</v>
      </c>
      <c r="G1562" s="178" t="s">
        <v>3000</v>
      </c>
      <c r="H1562" s="178" t="s">
        <v>3000</v>
      </c>
      <c r="I1562" s="178" t="s">
        <v>3000</v>
      </c>
      <c r="J1562" s="168">
        <v>0.9</v>
      </c>
      <c r="K1562" s="169" t="str">
        <f>IFERROR(SUMIFS(#REF!,#REF!,$I1562,#REF!,$R$2)/SUMIFS(#REF!,#REF!,$I1562,#REF!,$R$2),"-")</f>
        <v>-</v>
      </c>
      <c r="L1562" s="169" t="str">
        <f>IFERROR(SUMIFS(#REF!,#REF!,$I1562,#REF!,$R$7)/SUMIFS(#REF!,#REF!,$I1562,#REF!,$R$7),"-")</f>
        <v>-</v>
      </c>
      <c r="M1562" s="170" t="str">
        <f>IFERROR(SUMIFS(#REF!,#REF!,$I1562,#REF!,$R$3)/SUMIFS(#REF!,#REF!,$I1562,#REF!,$R$3),"-")</f>
        <v>-</v>
      </c>
      <c r="N1562" s="170" t="str">
        <f>IFERROR(SUMIFS(#REF!,#REF!,$I1562,#REF!,"&lt;="&amp;$R$2,#REF!,"&gt;="&amp;$S$2)/SUMIFS(#REF!,#REF!,$I1562,#REF!,"&lt;="&amp;$R$2,#REF!,"&gt;="&amp;$S$2),"-")</f>
        <v>-</v>
      </c>
      <c r="O1562" s="142"/>
      <c r="P1562" s="140"/>
    </row>
    <row r="1563" spans="1:16">
      <c r="A1563" s="138"/>
      <c r="B1563" s="142"/>
      <c r="C1563" s="172" t="s">
        <v>2708</v>
      </c>
      <c r="D1563" s="166" t="s">
        <v>26</v>
      </c>
      <c r="E1563" s="166" t="s">
        <v>2709</v>
      </c>
      <c r="F1563" s="178" t="s">
        <v>3002</v>
      </c>
      <c r="G1563" s="178" t="s">
        <v>3002</v>
      </c>
      <c r="H1563" s="178" t="s">
        <v>3002</v>
      </c>
      <c r="I1563" s="178" t="s">
        <v>3002</v>
      </c>
      <c r="J1563" s="168">
        <v>0.9</v>
      </c>
      <c r="K1563" s="169" t="str">
        <f>IFERROR(SUMIFS(#REF!,#REF!,$I1563,#REF!,$R$2)/SUMIFS(#REF!,#REF!,$I1563,#REF!,$R$2),"-")</f>
        <v>-</v>
      </c>
      <c r="L1563" s="169" t="str">
        <f>IFERROR(SUMIFS(#REF!,#REF!,$I1563,#REF!,$R$7)/SUMIFS(#REF!,#REF!,$I1563,#REF!,$R$7),"-")</f>
        <v>-</v>
      </c>
      <c r="M1563" s="170" t="str">
        <f>IFERROR(SUMIFS(#REF!,#REF!,$I1563,#REF!,$R$3)/SUMIFS(#REF!,#REF!,$I1563,#REF!,$R$3),"-")</f>
        <v>-</v>
      </c>
      <c r="N1563" s="170" t="str">
        <f>IFERROR(SUMIFS(#REF!,#REF!,$I1563,#REF!,"&lt;="&amp;$R$2,#REF!,"&gt;="&amp;$S$2)/SUMIFS(#REF!,#REF!,$I1563,#REF!,"&lt;="&amp;$R$2,#REF!,"&gt;="&amp;$S$2),"-")</f>
        <v>-</v>
      </c>
      <c r="O1563" s="142"/>
      <c r="P1563" s="140"/>
    </row>
    <row r="1564" spans="1:16">
      <c r="A1564" s="138"/>
      <c r="B1564" s="142"/>
      <c r="C1564" s="172" t="s">
        <v>2708</v>
      </c>
      <c r="D1564" s="166" t="s">
        <v>26</v>
      </c>
      <c r="E1564" s="166" t="s">
        <v>2709</v>
      </c>
      <c r="F1564" s="178" t="s">
        <v>3004</v>
      </c>
      <c r="G1564" s="178" t="s">
        <v>3004</v>
      </c>
      <c r="H1564" s="178" t="s">
        <v>3004</v>
      </c>
      <c r="I1564" s="178" t="s">
        <v>3004</v>
      </c>
      <c r="J1564" s="168">
        <v>0.9</v>
      </c>
      <c r="K1564" s="169" t="str">
        <f>IFERROR(SUMIFS(#REF!,#REF!,$I1564,#REF!,$R$2)/SUMIFS(#REF!,#REF!,$I1564,#REF!,$R$2),"-")</f>
        <v>-</v>
      </c>
      <c r="L1564" s="169" t="str">
        <f>IFERROR(SUMIFS(#REF!,#REF!,$I1564,#REF!,$R$7)/SUMIFS(#REF!,#REF!,$I1564,#REF!,$R$7),"-")</f>
        <v>-</v>
      </c>
      <c r="M1564" s="170" t="str">
        <f>IFERROR(SUMIFS(#REF!,#REF!,$I1564,#REF!,$R$3)/SUMIFS(#REF!,#REF!,$I1564,#REF!,$R$3),"-")</f>
        <v>-</v>
      </c>
      <c r="N1564" s="170" t="str">
        <f>IFERROR(SUMIFS(#REF!,#REF!,$I1564,#REF!,"&lt;="&amp;$R$2,#REF!,"&gt;="&amp;$S$2)/SUMIFS(#REF!,#REF!,$I1564,#REF!,"&lt;="&amp;$R$2,#REF!,"&gt;="&amp;$S$2),"-")</f>
        <v>-</v>
      </c>
      <c r="O1564" s="142"/>
      <c r="P1564" s="140"/>
    </row>
    <row r="1565" spans="1:16">
      <c r="A1565" s="138"/>
      <c r="B1565" s="142"/>
      <c r="C1565" s="172" t="s">
        <v>2708</v>
      </c>
      <c r="D1565" s="166" t="s">
        <v>26</v>
      </c>
      <c r="E1565" s="166" t="s">
        <v>2709</v>
      </c>
      <c r="F1565" s="178" t="s">
        <v>3006</v>
      </c>
      <c r="G1565" s="178" t="s">
        <v>3006</v>
      </c>
      <c r="H1565" s="178" t="s">
        <v>3006</v>
      </c>
      <c r="I1565" s="178" t="s">
        <v>3006</v>
      </c>
      <c r="J1565" s="168">
        <v>0.9</v>
      </c>
      <c r="K1565" s="169" t="str">
        <f>IFERROR(SUMIFS(#REF!,#REF!,$I1565,#REF!,$R$2)/SUMIFS(#REF!,#REF!,$I1565,#REF!,$R$2),"-")</f>
        <v>-</v>
      </c>
      <c r="L1565" s="169" t="str">
        <f>IFERROR(SUMIFS(#REF!,#REF!,$I1565,#REF!,$R$7)/SUMIFS(#REF!,#REF!,$I1565,#REF!,$R$7),"-")</f>
        <v>-</v>
      </c>
      <c r="M1565" s="170" t="str">
        <f>IFERROR(SUMIFS(#REF!,#REF!,$I1565,#REF!,$R$3)/SUMIFS(#REF!,#REF!,$I1565,#REF!,$R$3),"-")</f>
        <v>-</v>
      </c>
      <c r="N1565" s="170" t="str">
        <f>IFERROR(SUMIFS(#REF!,#REF!,$I1565,#REF!,"&lt;="&amp;$R$2,#REF!,"&gt;="&amp;$S$2)/SUMIFS(#REF!,#REF!,$I1565,#REF!,"&lt;="&amp;$R$2,#REF!,"&gt;="&amp;$S$2),"-")</f>
        <v>-</v>
      </c>
      <c r="O1565" s="142"/>
      <c r="P1565" s="140"/>
    </row>
    <row r="1566" spans="1:16">
      <c r="A1566" s="138"/>
      <c r="B1566" s="142"/>
      <c r="C1566" s="172" t="s">
        <v>2708</v>
      </c>
      <c r="D1566" s="166" t="s">
        <v>26</v>
      </c>
      <c r="E1566" s="166" t="s">
        <v>2709</v>
      </c>
      <c r="F1566" s="178" t="s">
        <v>3008</v>
      </c>
      <c r="G1566" s="178" t="s">
        <v>3008</v>
      </c>
      <c r="H1566" s="178" t="s">
        <v>3008</v>
      </c>
      <c r="I1566" s="178" t="s">
        <v>3008</v>
      </c>
      <c r="J1566" s="168">
        <v>0.9</v>
      </c>
      <c r="K1566" s="169" t="str">
        <f>IFERROR(SUMIFS(#REF!,#REF!,$I1566,#REF!,$R$2)/SUMIFS(#REF!,#REF!,$I1566,#REF!,$R$2),"-")</f>
        <v>-</v>
      </c>
      <c r="L1566" s="169" t="str">
        <f>IFERROR(SUMIFS(#REF!,#REF!,$I1566,#REF!,$R$7)/SUMIFS(#REF!,#REF!,$I1566,#REF!,$R$7),"-")</f>
        <v>-</v>
      </c>
      <c r="M1566" s="170" t="str">
        <f>IFERROR(SUMIFS(#REF!,#REF!,$I1566,#REF!,$R$3)/SUMIFS(#REF!,#REF!,$I1566,#REF!,$R$3),"-")</f>
        <v>-</v>
      </c>
      <c r="N1566" s="170" t="str">
        <f>IFERROR(SUMIFS(#REF!,#REF!,$I1566,#REF!,"&lt;="&amp;$R$2,#REF!,"&gt;="&amp;$S$2)/SUMIFS(#REF!,#REF!,$I1566,#REF!,"&lt;="&amp;$R$2,#REF!,"&gt;="&amp;$S$2),"-")</f>
        <v>-</v>
      </c>
      <c r="O1566" s="142"/>
      <c r="P1566" s="140"/>
    </row>
    <row r="1567" spans="1:16">
      <c r="A1567" s="138"/>
      <c r="B1567" s="142"/>
      <c r="C1567" s="172" t="s">
        <v>2708</v>
      </c>
      <c r="D1567" s="166" t="s">
        <v>26</v>
      </c>
      <c r="E1567" s="166" t="s">
        <v>2709</v>
      </c>
      <c r="F1567" s="178" t="s">
        <v>3010</v>
      </c>
      <c r="G1567" s="178" t="s">
        <v>3010</v>
      </c>
      <c r="H1567" s="178" t="s">
        <v>3010</v>
      </c>
      <c r="I1567" s="178" t="s">
        <v>3010</v>
      </c>
      <c r="J1567" s="168">
        <v>0.9</v>
      </c>
      <c r="K1567" s="169" t="str">
        <f>IFERROR(SUMIFS(#REF!,#REF!,$I1567,#REF!,$R$2)/SUMIFS(#REF!,#REF!,$I1567,#REF!,$R$2),"-")</f>
        <v>-</v>
      </c>
      <c r="L1567" s="169" t="str">
        <f>IFERROR(SUMIFS(#REF!,#REF!,$I1567,#REF!,$R$7)/SUMIFS(#REF!,#REF!,$I1567,#REF!,$R$7),"-")</f>
        <v>-</v>
      </c>
      <c r="M1567" s="170" t="str">
        <f>IFERROR(SUMIFS(#REF!,#REF!,$I1567,#REF!,$R$3)/SUMIFS(#REF!,#REF!,$I1567,#REF!,$R$3),"-")</f>
        <v>-</v>
      </c>
      <c r="N1567" s="170" t="str">
        <f>IFERROR(SUMIFS(#REF!,#REF!,$I1567,#REF!,"&lt;="&amp;$R$2,#REF!,"&gt;="&amp;$S$2)/SUMIFS(#REF!,#REF!,$I1567,#REF!,"&lt;="&amp;$R$2,#REF!,"&gt;="&amp;$S$2),"-")</f>
        <v>-</v>
      </c>
      <c r="O1567" s="142"/>
      <c r="P1567" s="140"/>
    </row>
    <row r="1568" spans="1:16">
      <c r="A1568" s="138"/>
      <c r="B1568" s="142"/>
      <c r="C1568" s="172" t="s">
        <v>2708</v>
      </c>
      <c r="D1568" s="166" t="s">
        <v>26</v>
      </c>
      <c r="E1568" s="166" t="s">
        <v>2709</v>
      </c>
      <c r="F1568" s="178" t="s">
        <v>3012</v>
      </c>
      <c r="G1568" s="178" t="s">
        <v>3012</v>
      </c>
      <c r="H1568" s="178" t="s">
        <v>3012</v>
      </c>
      <c r="I1568" s="178" t="s">
        <v>3012</v>
      </c>
      <c r="J1568" s="168">
        <v>0.9</v>
      </c>
      <c r="K1568" s="169" t="str">
        <f>IFERROR(SUMIFS(#REF!,#REF!,$I1568,#REF!,$R$2)/SUMIFS(#REF!,#REF!,$I1568,#REF!,$R$2),"-")</f>
        <v>-</v>
      </c>
      <c r="L1568" s="169" t="str">
        <f>IFERROR(SUMIFS(#REF!,#REF!,$I1568,#REF!,$R$7)/SUMIFS(#REF!,#REF!,$I1568,#REF!,$R$7),"-")</f>
        <v>-</v>
      </c>
      <c r="M1568" s="170" t="str">
        <f>IFERROR(SUMIFS(#REF!,#REF!,$I1568,#REF!,$R$3)/SUMIFS(#REF!,#REF!,$I1568,#REF!,$R$3),"-")</f>
        <v>-</v>
      </c>
      <c r="N1568" s="170" t="str">
        <f>IFERROR(SUMIFS(#REF!,#REF!,$I1568,#REF!,"&lt;="&amp;$R$2,#REF!,"&gt;="&amp;$S$2)/SUMIFS(#REF!,#REF!,$I1568,#REF!,"&lt;="&amp;$R$2,#REF!,"&gt;="&amp;$S$2),"-")</f>
        <v>-</v>
      </c>
      <c r="O1568" s="142"/>
      <c r="P1568" s="140"/>
    </row>
    <row r="1569" spans="1:16">
      <c r="A1569" s="138"/>
      <c r="B1569" s="142"/>
      <c r="C1569" s="172" t="s">
        <v>2708</v>
      </c>
      <c r="D1569" s="166" t="s">
        <v>26</v>
      </c>
      <c r="E1569" s="166" t="s">
        <v>2709</v>
      </c>
      <c r="F1569" s="178" t="s">
        <v>3014</v>
      </c>
      <c r="G1569" s="178" t="s">
        <v>3014</v>
      </c>
      <c r="H1569" s="178" t="s">
        <v>3014</v>
      </c>
      <c r="I1569" s="178" t="s">
        <v>3014</v>
      </c>
      <c r="J1569" s="168">
        <v>0.9</v>
      </c>
      <c r="K1569" s="169" t="str">
        <f>IFERROR(SUMIFS(#REF!,#REF!,$I1569,#REF!,$R$2)/SUMIFS(#REF!,#REF!,$I1569,#REF!,$R$2),"-")</f>
        <v>-</v>
      </c>
      <c r="L1569" s="169" t="str">
        <f>IFERROR(SUMIFS(#REF!,#REF!,$I1569,#REF!,$R$7)/SUMIFS(#REF!,#REF!,$I1569,#REF!,$R$7),"-")</f>
        <v>-</v>
      </c>
      <c r="M1569" s="170" t="str">
        <f>IFERROR(SUMIFS(#REF!,#REF!,$I1569,#REF!,$R$3)/SUMIFS(#REF!,#REF!,$I1569,#REF!,$R$3),"-")</f>
        <v>-</v>
      </c>
      <c r="N1569" s="170" t="str">
        <f>IFERROR(SUMIFS(#REF!,#REF!,$I1569,#REF!,"&lt;="&amp;$R$2,#REF!,"&gt;="&amp;$S$2)/SUMIFS(#REF!,#REF!,$I1569,#REF!,"&lt;="&amp;$R$2,#REF!,"&gt;="&amp;$S$2),"-")</f>
        <v>-</v>
      </c>
      <c r="O1569" s="142"/>
      <c r="P1569" s="140"/>
    </row>
    <row r="1570" spans="1:16">
      <c r="A1570" s="138"/>
      <c r="B1570" s="142"/>
      <c r="C1570" s="172" t="s">
        <v>2708</v>
      </c>
      <c r="D1570" s="166" t="s">
        <v>26</v>
      </c>
      <c r="E1570" s="166" t="s">
        <v>2709</v>
      </c>
      <c r="F1570" s="178" t="s">
        <v>3016</v>
      </c>
      <c r="G1570" s="178" t="s">
        <v>3016</v>
      </c>
      <c r="H1570" s="178" t="s">
        <v>3016</v>
      </c>
      <c r="I1570" s="178" t="s">
        <v>3016</v>
      </c>
      <c r="J1570" s="168">
        <v>0.9</v>
      </c>
      <c r="K1570" s="169" t="str">
        <f>IFERROR(SUMIFS(#REF!,#REF!,$I1570,#REF!,$R$2)/SUMIFS(#REF!,#REF!,$I1570,#REF!,$R$2),"-")</f>
        <v>-</v>
      </c>
      <c r="L1570" s="169" t="str">
        <f>IFERROR(SUMIFS(#REF!,#REF!,$I1570,#REF!,$R$7)/SUMIFS(#REF!,#REF!,$I1570,#REF!,$R$7),"-")</f>
        <v>-</v>
      </c>
      <c r="M1570" s="170" t="str">
        <f>IFERROR(SUMIFS(#REF!,#REF!,$I1570,#REF!,$R$3)/SUMIFS(#REF!,#REF!,$I1570,#REF!,$R$3),"-")</f>
        <v>-</v>
      </c>
      <c r="N1570" s="170" t="str">
        <f>IFERROR(SUMIFS(#REF!,#REF!,$I1570,#REF!,"&lt;="&amp;$R$2,#REF!,"&gt;="&amp;$S$2)/SUMIFS(#REF!,#REF!,$I1570,#REF!,"&lt;="&amp;$R$2,#REF!,"&gt;="&amp;$S$2),"-")</f>
        <v>-</v>
      </c>
      <c r="O1570" s="142"/>
      <c r="P1570" s="140"/>
    </row>
    <row r="1571" spans="1:16">
      <c r="A1571" s="138"/>
      <c r="B1571" s="142"/>
      <c r="C1571" s="172" t="s">
        <v>2708</v>
      </c>
      <c r="D1571" s="166" t="s">
        <v>26</v>
      </c>
      <c r="E1571" s="166" t="s">
        <v>2709</v>
      </c>
      <c r="F1571" s="178" t="s">
        <v>3018</v>
      </c>
      <c r="G1571" s="178" t="s">
        <v>3018</v>
      </c>
      <c r="H1571" s="178" t="s">
        <v>3018</v>
      </c>
      <c r="I1571" s="178" t="s">
        <v>3018</v>
      </c>
      <c r="J1571" s="168">
        <v>0.9</v>
      </c>
      <c r="K1571" s="169" t="str">
        <f>IFERROR(SUMIFS(#REF!,#REF!,$I1571,#REF!,$R$2)/SUMIFS(#REF!,#REF!,$I1571,#REF!,$R$2),"-")</f>
        <v>-</v>
      </c>
      <c r="L1571" s="169" t="str">
        <f>IFERROR(SUMIFS(#REF!,#REF!,$I1571,#REF!,$R$7)/SUMIFS(#REF!,#REF!,$I1571,#REF!,$R$7),"-")</f>
        <v>-</v>
      </c>
      <c r="M1571" s="170" t="str">
        <f>IFERROR(SUMIFS(#REF!,#REF!,$I1571,#REF!,$R$3)/SUMIFS(#REF!,#REF!,$I1571,#REF!,$R$3),"-")</f>
        <v>-</v>
      </c>
      <c r="N1571" s="170" t="str">
        <f>IFERROR(SUMIFS(#REF!,#REF!,$I1571,#REF!,"&lt;="&amp;$R$2,#REF!,"&gt;="&amp;$S$2)/SUMIFS(#REF!,#REF!,$I1571,#REF!,"&lt;="&amp;$R$2,#REF!,"&gt;="&amp;$S$2),"-")</f>
        <v>-</v>
      </c>
      <c r="O1571" s="142"/>
      <c r="P1571" s="140"/>
    </row>
    <row r="1572" spans="1:16">
      <c r="A1572" s="138"/>
      <c r="B1572" s="142"/>
      <c r="C1572" s="172" t="s">
        <v>2708</v>
      </c>
      <c r="D1572" s="166" t="s">
        <v>26</v>
      </c>
      <c r="E1572" s="166" t="s">
        <v>2709</v>
      </c>
      <c r="F1572" s="178" t="s">
        <v>3020</v>
      </c>
      <c r="G1572" s="178" t="s">
        <v>3020</v>
      </c>
      <c r="H1572" s="178" t="s">
        <v>3020</v>
      </c>
      <c r="I1572" s="178" t="s">
        <v>3020</v>
      </c>
      <c r="J1572" s="168">
        <v>0.9</v>
      </c>
      <c r="K1572" s="169" t="str">
        <f>IFERROR(SUMIFS(#REF!,#REF!,$I1572,#REF!,$R$2)/SUMIFS(#REF!,#REF!,$I1572,#REF!,$R$2),"-")</f>
        <v>-</v>
      </c>
      <c r="L1572" s="169" t="str">
        <f>IFERROR(SUMIFS(#REF!,#REF!,$I1572,#REF!,$R$7)/SUMIFS(#REF!,#REF!,$I1572,#REF!,$R$7),"-")</f>
        <v>-</v>
      </c>
      <c r="M1572" s="170" t="str">
        <f>IFERROR(SUMIFS(#REF!,#REF!,$I1572,#REF!,$R$3)/SUMIFS(#REF!,#REF!,$I1572,#REF!,$R$3),"-")</f>
        <v>-</v>
      </c>
      <c r="N1572" s="170" t="str">
        <f>IFERROR(SUMIFS(#REF!,#REF!,$I1572,#REF!,"&lt;="&amp;$R$2,#REF!,"&gt;="&amp;$S$2)/SUMIFS(#REF!,#REF!,$I1572,#REF!,"&lt;="&amp;$R$2,#REF!,"&gt;="&amp;$S$2),"-")</f>
        <v>-</v>
      </c>
      <c r="O1572" s="142"/>
      <c r="P1572" s="140"/>
    </row>
    <row r="1573" spans="1:16">
      <c r="A1573" s="138"/>
      <c r="B1573" s="142"/>
      <c r="C1573" s="172" t="s">
        <v>2708</v>
      </c>
      <c r="D1573" s="166" t="s">
        <v>26</v>
      </c>
      <c r="E1573" s="166" t="s">
        <v>2709</v>
      </c>
      <c r="F1573" s="178" t="s">
        <v>3022</v>
      </c>
      <c r="G1573" s="178" t="s">
        <v>3022</v>
      </c>
      <c r="H1573" s="178" t="s">
        <v>3022</v>
      </c>
      <c r="I1573" s="178" t="s">
        <v>3022</v>
      </c>
      <c r="J1573" s="168">
        <v>0.9</v>
      </c>
      <c r="K1573" s="169" t="str">
        <f>IFERROR(SUMIFS(#REF!,#REF!,$I1573,#REF!,$R$2)/SUMIFS(#REF!,#REF!,$I1573,#REF!,$R$2),"-")</f>
        <v>-</v>
      </c>
      <c r="L1573" s="169" t="str">
        <f>IFERROR(SUMIFS(#REF!,#REF!,$I1573,#REF!,$R$7)/SUMIFS(#REF!,#REF!,$I1573,#REF!,$R$7),"-")</f>
        <v>-</v>
      </c>
      <c r="M1573" s="170" t="str">
        <f>IFERROR(SUMIFS(#REF!,#REF!,$I1573,#REF!,$R$3)/SUMIFS(#REF!,#REF!,$I1573,#REF!,$R$3),"-")</f>
        <v>-</v>
      </c>
      <c r="N1573" s="170" t="str">
        <f>IFERROR(SUMIFS(#REF!,#REF!,$I1573,#REF!,"&lt;="&amp;$R$2,#REF!,"&gt;="&amp;$S$2)/SUMIFS(#REF!,#REF!,$I1573,#REF!,"&lt;="&amp;$R$2,#REF!,"&gt;="&amp;$S$2),"-")</f>
        <v>-</v>
      </c>
      <c r="O1573" s="142"/>
      <c r="P1573" s="140"/>
    </row>
    <row r="1574" spans="1:16">
      <c r="A1574" s="138"/>
      <c r="B1574" s="142"/>
      <c r="C1574" s="172" t="s">
        <v>2708</v>
      </c>
      <c r="D1574" s="166" t="s">
        <v>26</v>
      </c>
      <c r="E1574" s="166" t="s">
        <v>2709</v>
      </c>
      <c r="F1574" s="178" t="s">
        <v>3024</v>
      </c>
      <c r="G1574" s="178" t="s">
        <v>3024</v>
      </c>
      <c r="H1574" s="178" t="s">
        <v>3024</v>
      </c>
      <c r="I1574" s="178" t="s">
        <v>3024</v>
      </c>
      <c r="J1574" s="168">
        <v>0.9</v>
      </c>
      <c r="K1574" s="169" t="str">
        <f>IFERROR(SUMIFS(#REF!,#REF!,$I1574,#REF!,$R$2)/SUMIFS(#REF!,#REF!,$I1574,#REF!,$R$2),"-")</f>
        <v>-</v>
      </c>
      <c r="L1574" s="169" t="str">
        <f>IFERROR(SUMIFS(#REF!,#REF!,$I1574,#REF!,$R$7)/SUMIFS(#REF!,#REF!,$I1574,#REF!,$R$7),"-")</f>
        <v>-</v>
      </c>
      <c r="M1574" s="170" t="str">
        <f>IFERROR(SUMIFS(#REF!,#REF!,$I1574,#REF!,$R$3)/SUMIFS(#REF!,#REF!,$I1574,#REF!,$R$3),"-")</f>
        <v>-</v>
      </c>
      <c r="N1574" s="170" t="str">
        <f>IFERROR(SUMIFS(#REF!,#REF!,$I1574,#REF!,"&lt;="&amp;$R$2,#REF!,"&gt;="&amp;$S$2)/SUMIFS(#REF!,#REF!,$I1574,#REF!,"&lt;="&amp;$R$2,#REF!,"&gt;="&amp;$S$2),"-")</f>
        <v>-</v>
      </c>
      <c r="O1574" s="142"/>
      <c r="P1574" s="140"/>
    </row>
    <row r="1575" spans="1:16">
      <c r="A1575" s="138"/>
      <c r="B1575" s="142"/>
      <c r="C1575" s="172" t="s">
        <v>2708</v>
      </c>
      <c r="D1575" s="166" t="s">
        <v>26</v>
      </c>
      <c r="E1575" s="166" t="s">
        <v>2709</v>
      </c>
      <c r="F1575" s="178" t="s">
        <v>3026</v>
      </c>
      <c r="G1575" s="178" t="s">
        <v>3026</v>
      </c>
      <c r="H1575" s="178" t="s">
        <v>3026</v>
      </c>
      <c r="I1575" s="178" t="s">
        <v>3026</v>
      </c>
      <c r="J1575" s="168">
        <v>0.9</v>
      </c>
      <c r="K1575" s="169" t="str">
        <f>IFERROR(SUMIFS(#REF!,#REF!,$I1575,#REF!,$R$2)/SUMIFS(#REF!,#REF!,$I1575,#REF!,$R$2),"-")</f>
        <v>-</v>
      </c>
      <c r="L1575" s="169" t="str">
        <f>IFERROR(SUMIFS(#REF!,#REF!,$I1575,#REF!,$R$7)/SUMIFS(#REF!,#REF!,$I1575,#REF!,$R$7),"-")</f>
        <v>-</v>
      </c>
      <c r="M1575" s="170" t="str">
        <f>IFERROR(SUMIFS(#REF!,#REF!,$I1575,#REF!,$R$3)/SUMIFS(#REF!,#REF!,$I1575,#REF!,$R$3),"-")</f>
        <v>-</v>
      </c>
      <c r="N1575" s="170" t="str">
        <f>IFERROR(SUMIFS(#REF!,#REF!,$I1575,#REF!,"&lt;="&amp;$R$2,#REF!,"&gt;="&amp;$S$2)/SUMIFS(#REF!,#REF!,$I1575,#REF!,"&lt;="&amp;$R$2,#REF!,"&gt;="&amp;$S$2),"-")</f>
        <v>-</v>
      </c>
      <c r="O1575" s="142"/>
      <c r="P1575" s="140"/>
    </row>
    <row r="1576" spans="1:16">
      <c r="A1576" s="138"/>
      <c r="B1576" s="142"/>
      <c r="C1576" s="172" t="s">
        <v>2708</v>
      </c>
      <c r="D1576" s="166" t="s">
        <v>26</v>
      </c>
      <c r="E1576" s="166" t="s">
        <v>2709</v>
      </c>
      <c r="F1576" s="178" t="s">
        <v>3028</v>
      </c>
      <c r="G1576" s="178" t="s">
        <v>3028</v>
      </c>
      <c r="H1576" s="178" t="s">
        <v>3028</v>
      </c>
      <c r="I1576" s="178" t="s">
        <v>3028</v>
      </c>
      <c r="J1576" s="168">
        <v>0.9</v>
      </c>
      <c r="K1576" s="169" t="str">
        <f>IFERROR(SUMIFS(#REF!,#REF!,$I1576,#REF!,$R$2)/SUMIFS(#REF!,#REF!,$I1576,#REF!,$R$2),"-")</f>
        <v>-</v>
      </c>
      <c r="L1576" s="169" t="str">
        <f>IFERROR(SUMIFS(#REF!,#REF!,$I1576,#REF!,$R$7)/SUMIFS(#REF!,#REF!,$I1576,#REF!,$R$7),"-")</f>
        <v>-</v>
      </c>
      <c r="M1576" s="170" t="str">
        <f>IFERROR(SUMIFS(#REF!,#REF!,$I1576,#REF!,$R$3)/SUMIFS(#REF!,#REF!,$I1576,#REF!,$R$3),"-")</f>
        <v>-</v>
      </c>
      <c r="N1576" s="170" t="str">
        <f>IFERROR(SUMIFS(#REF!,#REF!,$I1576,#REF!,"&lt;="&amp;$R$2,#REF!,"&gt;="&amp;$S$2)/SUMIFS(#REF!,#REF!,$I1576,#REF!,"&lt;="&amp;$R$2,#REF!,"&gt;="&amp;$S$2),"-")</f>
        <v>-</v>
      </c>
      <c r="O1576" s="142"/>
      <c r="P1576" s="140"/>
    </row>
    <row r="1577" spans="1:16">
      <c r="A1577" s="138"/>
      <c r="B1577" s="142"/>
      <c r="C1577" s="172" t="s">
        <v>2708</v>
      </c>
      <c r="D1577" s="166" t="s">
        <v>26</v>
      </c>
      <c r="E1577" s="166" t="s">
        <v>2709</v>
      </c>
      <c r="F1577" s="178" t="s">
        <v>3030</v>
      </c>
      <c r="G1577" s="178" t="s">
        <v>3030</v>
      </c>
      <c r="H1577" s="178" t="s">
        <v>3030</v>
      </c>
      <c r="I1577" s="178" t="s">
        <v>3030</v>
      </c>
      <c r="J1577" s="168">
        <v>0.9</v>
      </c>
      <c r="K1577" s="169" t="str">
        <f>IFERROR(SUMIFS(#REF!,#REF!,$I1577,#REF!,$R$2)/SUMIFS(#REF!,#REF!,$I1577,#REF!,$R$2),"-")</f>
        <v>-</v>
      </c>
      <c r="L1577" s="169" t="str">
        <f>IFERROR(SUMIFS(#REF!,#REF!,$I1577,#REF!,$R$7)/SUMIFS(#REF!,#REF!,$I1577,#REF!,$R$7),"-")</f>
        <v>-</v>
      </c>
      <c r="M1577" s="170" t="str">
        <f>IFERROR(SUMIFS(#REF!,#REF!,$I1577,#REF!,$R$3)/SUMIFS(#REF!,#REF!,$I1577,#REF!,$R$3),"-")</f>
        <v>-</v>
      </c>
      <c r="N1577" s="170" t="str">
        <f>IFERROR(SUMIFS(#REF!,#REF!,$I1577,#REF!,"&lt;="&amp;$R$2,#REF!,"&gt;="&amp;$S$2)/SUMIFS(#REF!,#REF!,$I1577,#REF!,"&lt;="&amp;$R$2,#REF!,"&gt;="&amp;$S$2),"-")</f>
        <v>-</v>
      </c>
      <c r="O1577" s="142"/>
      <c r="P1577" s="140"/>
    </row>
    <row r="1578" spans="1:16">
      <c r="A1578" s="138"/>
      <c r="B1578" s="142"/>
      <c r="C1578" s="172" t="s">
        <v>2708</v>
      </c>
      <c r="D1578" s="166" t="s">
        <v>26</v>
      </c>
      <c r="E1578" s="166" t="s">
        <v>2709</v>
      </c>
      <c r="F1578" s="178" t="s">
        <v>3032</v>
      </c>
      <c r="G1578" s="178" t="s">
        <v>3032</v>
      </c>
      <c r="H1578" s="178" t="s">
        <v>3032</v>
      </c>
      <c r="I1578" s="178" t="s">
        <v>3032</v>
      </c>
      <c r="J1578" s="168">
        <v>0.9</v>
      </c>
      <c r="K1578" s="169" t="str">
        <f>IFERROR(SUMIFS(#REF!,#REF!,$I1578,#REF!,$R$2)/SUMIFS(#REF!,#REF!,$I1578,#REF!,$R$2),"-")</f>
        <v>-</v>
      </c>
      <c r="L1578" s="169" t="str">
        <f>IFERROR(SUMIFS(#REF!,#REF!,$I1578,#REF!,$R$7)/SUMIFS(#REF!,#REF!,$I1578,#REF!,$R$7),"-")</f>
        <v>-</v>
      </c>
      <c r="M1578" s="170" t="str">
        <f>IFERROR(SUMIFS(#REF!,#REF!,$I1578,#REF!,$R$3)/SUMIFS(#REF!,#REF!,$I1578,#REF!,$R$3),"-")</f>
        <v>-</v>
      </c>
      <c r="N1578" s="170" t="str">
        <f>IFERROR(SUMIFS(#REF!,#REF!,$I1578,#REF!,"&lt;="&amp;$R$2,#REF!,"&gt;="&amp;$S$2)/SUMIFS(#REF!,#REF!,$I1578,#REF!,"&lt;="&amp;$R$2,#REF!,"&gt;="&amp;$S$2),"-")</f>
        <v>-</v>
      </c>
      <c r="O1578" s="142"/>
      <c r="P1578" s="140"/>
    </row>
    <row r="1579" spans="1:16">
      <c r="A1579" s="138"/>
      <c r="B1579" s="142"/>
      <c r="C1579" s="172" t="s">
        <v>2708</v>
      </c>
      <c r="D1579" s="166" t="s">
        <v>26</v>
      </c>
      <c r="E1579" s="166" t="s">
        <v>2709</v>
      </c>
      <c r="F1579" s="178" t="s">
        <v>3034</v>
      </c>
      <c r="G1579" s="178" t="s">
        <v>3034</v>
      </c>
      <c r="H1579" s="178" t="s">
        <v>3034</v>
      </c>
      <c r="I1579" s="178" t="s">
        <v>3034</v>
      </c>
      <c r="J1579" s="168">
        <v>0.9</v>
      </c>
      <c r="K1579" s="169" t="str">
        <f>IFERROR(SUMIFS(#REF!,#REF!,$I1579,#REF!,$R$2)/SUMIFS(#REF!,#REF!,$I1579,#REF!,$R$2),"-")</f>
        <v>-</v>
      </c>
      <c r="L1579" s="169" t="str">
        <f>IFERROR(SUMIFS(#REF!,#REF!,$I1579,#REF!,$R$7)/SUMIFS(#REF!,#REF!,$I1579,#REF!,$R$7),"-")</f>
        <v>-</v>
      </c>
      <c r="M1579" s="170" t="str">
        <f>IFERROR(SUMIFS(#REF!,#REF!,$I1579,#REF!,$R$3)/SUMIFS(#REF!,#REF!,$I1579,#REF!,$R$3),"-")</f>
        <v>-</v>
      </c>
      <c r="N1579" s="170" t="str">
        <f>IFERROR(SUMIFS(#REF!,#REF!,$I1579,#REF!,"&lt;="&amp;$R$2,#REF!,"&gt;="&amp;$S$2)/SUMIFS(#REF!,#REF!,$I1579,#REF!,"&lt;="&amp;$R$2,#REF!,"&gt;="&amp;$S$2),"-")</f>
        <v>-</v>
      </c>
      <c r="O1579" s="142"/>
      <c r="P1579" s="140"/>
    </row>
    <row r="1580" spans="1:16">
      <c r="A1580" s="138"/>
      <c r="B1580" s="142"/>
      <c r="C1580" s="172" t="s">
        <v>2708</v>
      </c>
      <c r="D1580" s="166" t="s">
        <v>26</v>
      </c>
      <c r="E1580" s="166" t="s">
        <v>2709</v>
      </c>
      <c r="F1580" s="178" t="s">
        <v>3036</v>
      </c>
      <c r="G1580" s="178" t="s">
        <v>3036</v>
      </c>
      <c r="H1580" s="178" t="s">
        <v>3036</v>
      </c>
      <c r="I1580" s="178" t="s">
        <v>3036</v>
      </c>
      <c r="J1580" s="168">
        <v>0.9</v>
      </c>
      <c r="K1580" s="169" t="str">
        <f>IFERROR(SUMIFS(#REF!,#REF!,$I1580,#REF!,$R$2)/SUMIFS(#REF!,#REF!,$I1580,#REF!,$R$2),"-")</f>
        <v>-</v>
      </c>
      <c r="L1580" s="169" t="str">
        <f>IFERROR(SUMIFS(#REF!,#REF!,$I1580,#REF!,$R$7)/SUMIFS(#REF!,#REF!,$I1580,#REF!,$R$7),"-")</f>
        <v>-</v>
      </c>
      <c r="M1580" s="170" t="str">
        <f>IFERROR(SUMIFS(#REF!,#REF!,$I1580,#REF!,$R$3)/SUMIFS(#REF!,#REF!,$I1580,#REF!,$R$3),"-")</f>
        <v>-</v>
      </c>
      <c r="N1580" s="170" t="str">
        <f>IFERROR(SUMIFS(#REF!,#REF!,$I1580,#REF!,"&lt;="&amp;$R$2,#REF!,"&gt;="&amp;$S$2)/SUMIFS(#REF!,#REF!,$I1580,#REF!,"&lt;="&amp;$R$2,#REF!,"&gt;="&amp;$S$2),"-")</f>
        <v>-</v>
      </c>
      <c r="O1580" s="142"/>
      <c r="P1580" s="140"/>
    </row>
    <row r="1581" spans="1:16">
      <c r="A1581" s="138"/>
      <c r="B1581" s="142"/>
      <c r="C1581" s="172" t="s">
        <v>2708</v>
      </c>
      <c r="D1581" s="166" t="s">
        <v>26</v>
      </c>
      <c r="E1581" s="166" t="s">
        <v>2709</v>
      </c>
      <c r="F1581" s="178" t="s">
        <v>3038</v>
      </c>
      <c r="G1581" s="178" t="s">
        <v>3038</v>
      </c>
      <c r="H1581" s="178" t="s">
        <v>3038</v>
      </c>
      <c r="I1581" s="178" t="s">
        <v>3038</v>
      </c>
      <c r="J1581" s="168">
        <v>0.9</v>
      </c>
      <c r="K1581" s="169" t="str">
        <f>IFERROR(SUMIFS(#REF!,#REF!,$I1581,#REF!,$R$2)/SUMIFS(#REF!,#REF!,$I1581,#REF!,$R$2),"-")</f>
        <v>-</v>
      </c>
      <c r="L1581" s="169" t="str">
        <f>IFERROR(SUMIFS(#REF!,#REF!,$I1581,#REF!,$R$7)/SUMIFS(#REF!,#REF!,$I1581,#REF!,$R$7),"-")</f>
        <v>-</v>
      </c>
      <c r="M1581" s="170" t="str">
        <f>IFERROR(SUMIFS(#REF!,#REF!,$I1581,#REF!,$R$3)/SUMIFS(#REF!,#REF!,$I1581,#REF!,$R$3),"-")</f>
        <v>-</v>
      </c>
      <c r="N1581" s="170" t="str">
        <f>IFERROR(SUMIFS(#REF!,#REF!,$I1581,#REF!,"&lt;="&amp;$R$2,#REF!,"&gt;="&amp;$S$2)/SUMIFS(#REF!,#REF!,$I1581,#REF!,"&lt;="&amp;$R$2,#REF!,"&gt;="&amp;$S$2),"-")</f>
        <v>-</v>
      </c>
      <c r="O1581" s="142"/>
      <c r="P1581" s="140"/>
    </row>
    <row r="1582" spans="1:16">
      <c r="A1582" s="138"/>
      <c r="B1582" s="142"/>
      <c r="C1582" s="172" t="s">
        <v>2708</v>
      </c>
      <c r="D1582" s="166" t="s">
        <v>26</v>
      </c>
      <c r="E1582" s="166" t="s">
        <v>2709</v>
      </c>
      <c r="F1582" s="178" t="s">
        <v>3040</v>
      </c>
      <c r="G1582" s="178" t="s">
        <v>3040</v>
      </c>
      <c r="H1582" s="178" t="s">
        <v>3040</v>
      </c>
      <c r="I1582" s="178" t="s">
        <v>3040</v>
      </c>
      <c r="J1582" s="168">
        <v>0.9</v>
      </c>
      <c r="K1582" s="169" t="str">
        <f>IFERROR(SUMIFS(#REF!,#REF!,$I1582,#REF!,$R$2)/SUMIFS(#REF!,#REF!,$I1582,#REF!,$R$2),"-")</f>
        <v>-</v>
      </c>
      <c r="L1582" s="169" t="str">
        <f>IFERROR(SUMIFS(#REF!,#REF!,$I1582,#REF!,$R$7)/SUMIFS(#REF!,#REF!,$I1582,#REF!,$R$7),"-")</f>
        <v>-</v>
      </c>
      <c r="M1582" s="170" t="str">
        <f>IFERROR(SUMIFS(#REF!,#REF!,$I1582,#REF!,$R$3)/SUMIFS(#REF!,#REF!,$I1582,#REF!,$R$3),"-")</f>
        <v>-</v>
      </c>
      <c r="N1582" s="170" t="str">
        <f>IFERROR(SUMIFS(#REF!,#REF!,$I1582,#REF!,"&lt;="&amp;$R$2,#REF!,"&gt;="&amp;$S$2)/SUMIFS(#REF!,#REF!,$I1582,#REF!,"&lt;="&amp;$R$2,#REF!,"&gt;="&amp;$S$2),"-")</f>
        <v>-</v>
      </c>
      <c r="O1582" s="142"/>
      <c r="P1582" s="140"/>
    </row>
    <row r="1583" spans="1:16">
      <c r="A1583" s="138"/>
      <c r="B1583" s="142"/>
      <c r="C1583" s="172" t="s">
        <v>2708</v>
      </c>
      <c r="D1583" s="166" t="s">
        <v>26</v>
      </c>
      <c r="E1583" s="166" t="s">
        <v>2709</v>
      </c>
      <c r="F1583" s="178" t="s">
        <v>3042</v>
      </c>
      <c r="G1583" s="178" t="s">
        <v>3042</v>
      </c>
      <c r="H1583" s="178" t="s">
        <v>3042</v>
      </c>
      <c r="I1583" s="178" t="s">
        <v>3042</v>
      </c>
      <c r="J1583" s="168">
        <v>0.9</v>
      </c>
      <c r="K1583" s="169" t="str">
        <f>IFERROR(SUMIFS(#REF!,#REF!,$I1583,#REF!,$R$2)/SUMIFS(#REF!,#REF!,$I1583,#REF!,$R$2),"-")</f>
        <v>-</v>
      </c>
      <c r="L1583" s="169" t="str">
        <f>IFERROR(SUMIFS(#REF!,#REF!,$I1583,#REF!,$R$7)/SUMIFS(#REF!,#REF!,$I1583,#REF!,$R$7),"-")</f>
        <v>-</v>
      </c>
      <c r="M1583" s="170" t="str">
        <f>IFERROR(SUMIFS(#REF!,#REF!,$I1583,#REF!,$R$3)/SUMIFS(#REF!,#REF!,$I1583,#REF!,$R$3),"-")</f>
        <v>-</v>
      </c>
      <c r="N1583" s="170" t="str">
        <f>IFERROR(SUMIFS(#REF!,#REF!,$I1583,#REF!,"&lt;="&amp;$R$2,#REF!,"&gt;="&amp;$S$2)/SUMIFS(#REF!,#REF!,$I1583,#REF!,"&lt;="&amp;$R$2,#REF!,"&gt;="&amp;$S$2),"-")</f>
        <v>-</v>
      </c>
      <c r="O1583" s="142"/>
      <c r="P1583" s="140"/>
    </row>
    <row r="1584" spans="1:16">
      <c r="A1584" s="138"/>
      <c r="B1584" s="142"/>
      <c r="C1584" s="172" t="s">
        <v>2708</v>
      </c>
      <c r="D1584" s="166" t="s">
        <v>26</v>
      </c>
      <c r="E1584" s="166" t="s">
        <v>2709</v>
      </c>
      <c r="F1584" s="178" t="s">
        <v>3044</v>
      </c>
      <c r="G1584" s="178" t="s">
        <v>3044</v>
      </c>
      <c r="H1584" s="178" t="s">
        <v>3044</v>
      </c>
      <c r="I1584" s="178" t="s">
        <v>3044</v>
      </c>
      <c r="J1584" s="168">
        <v>0.9</v>
      </c>
      <c r="K1584" s="169" t="str">
        <f>IFERROR(SUMIFS(#REF!,#REF!,$I1584,#REF!,$R$2)/SUMIFS(#REF!,#REF!,$I1584,#REF!,$R$2),"-")</f>
        <v>-</v>
      </c>
      <c r="L1584" s="169" t="str">
        <f>IFERROR(SUMIFS(#REF!,#REF!,$I1584,#REF!,$R$7)/SUMIFS(#REF!,#REF!,$I1584,#REF!,$R$7),"-")</f>
        <v>-</v>
      </c>
      <c r="M1584" s="170" t="str">
        <f>IFERROR(SUMIFS(#REF!,#REF!,$I1584,#REF!,$R$3)/SUMIFS(#REF!,#REF!,$I1584,#REF!,$R$3),"-")</f>
        <v>-</v>
      </c>
      <c r="N1584" s="170" t="str">
        <f>IFERROR(SUMIFS(#REF!,#REF!,$I1584,#REF!,"&lt;="&amp;$R$2,#REF!,"&gt;="&amp;$S$2)/SUMIFS(#REF!,#REF!,$I1584,#REF!,"&lt;="&amp;$R$2,#REF!,"&gt;="&amp;$S$2),"-")</f>
        <v>-</v>
      </c>
      <c r="O1584" s="142"/>
      <c r="P1584" s="140"/>
    </row>
    <row r="1585" spans="1:16">
      <c r="A1585" s="138"/>
      <c r="B1585" s="142"/>
      <c r="C1585" s="172" t="s">
        <v>2708</v>
      </c>
      <c r="D1585" s="166" t="s">
        <v>26</v>
      </c>
      <c r="E1585" s="166" t="s">
        <v>2709</v>
      </c>
      <c r="F1585" s="178" t="s">
        <v>3046</v>
      </c>
      <c r="G1585" s="178" t="s">
        <v>3046</v>
      </c>
      <c r="H1585" s="178" t="s">
        <v>3046</v>
      </c>
      <c r="I1585" s="178" t="s">
        <v>3046</v>
      </c>
      <c r="J1585" s="168">
        <v>0.9</v>
      </c>
      <c r="K1585" s="169" t="str">
        <f>IFERROR(SUMIFS(#REF!,#REF!,$I1585,#REF!,$R$2)/SUMIFS(#REF!,#REF!,$I1585,#REF!,$R$2),"-")</f>
        <v>-</v>
      </c>
      <c r="L1585" s="169" t="str">
        <f>IFERROR(SUMIFS(#REF!,#REF!,$I1585,#REF!,$R$7)/SUMIFS(#REF!,#REF!,$I1585,#REF!,$R$7),"-")</f>
        <v>-</v>
      </c>
      <c r="M1585" s="170" t="str">
        <f>IFERROR(SUMIFS(#REF!,#REF!,$I1585,#REF!,$R$3)/SUMIFS(#REF!,#REF!,$I1585,#REF!,$R$3),"-")</f>
        <v>-</v>
      </c>
      <c r="N1585" s="170" t="str">
        <f>IFERROR(SUMIFS(#REF!,#REF!,$I1585,#REF!,"&lt;="&amp;$R$2,#REF!,"&gt;="&amp;$S$2)/SUMIFS(#REF!,#REF!,$I1585,#REF!,"&lt;="&amp;$R$2,#REF!,"&gt;="&amp;$S$2),"-")</f>
        <v>-</v>
      </c>
      <c r="O1585" s="142"/>
      <c r="P1585" s="140"/>
    </row>
    <row r="1586" spans="1:16">
      <c r="A1586" s="138"/>
      <c r="B1586" s="142"/>
      <c r="C1586" s="172" t="s">
        <v>2708</v>
      </c>
      <c r="D1586" s="166" t="s">
        <v>26</v>
      </c>
      <c r="E1586" s="166" t="s">
        <v>2709</v>
      </c>
      <c r="F1586" s="178" t="s">
        <v>3048</v>
      </c>
      <c r="G1586" s="178" t="s">
        <v>3048</v>
      </c>
      <c r="H1586" s="178" t="s">
        <v>3048</v>
      </c>
      <c r="I1586" s="178" t="s">
        <v>3048</v>
      </c>
      <c r="J1586" s="168">
        <v>0.9</v>
      </c>
      <c r="K1586" s="169" t="str">
        <f>IFERROR(SUMIFS(#REF!,#REF!,$I1586,#REF!,$R$2)/SUMIFS(#REF!,#REF!,$I1586,#REF!,$R$2),"-")</f>
        <v>-</v>
      </c>
      <c r="L1586" s="169" t="str">
        <f>IFERROR(SUMIFS(#REF!,#REF!,$I1586,#REF!,$R$7)/SUMIFS(#REF!,#REF!,$I1586,#REF!,$R$7),"-")</f>
        <v>-</v>
      </c>
      <c r="M1586" s="170" t="str">
        <f>IFERROR(SUMIFS(#REF!,#REF!,$I1586,#REF!,$R$3)/SUMIFS(#REF!,#REF!,$I1586,#REF!,$R$3),"-")</f>
        <v>-</v>
      </c>
      <c r="N1586" s="170" t="str">
        <f>IFERROR(SUMIFS(#REF!,#REF!,$I1586,#REF!,"&lt;="&amp;$R$2,#REF!,"&gt;="&amp;$S$2)/SUMIFS(#REF!,#REF!,$I1586,#REF!,"&lt;="&amp;$R$2,#REF!,"&gt;="&amp;$S$2),"-")</f>
        <v>-</v>
      </c>
      <c r="O1586" s="142"/>
      <c r="P1586" s="140"/>
    </row>
    <row r="1587" spans="1:16">
      <c r="A1587" s="138"/>
      <c r="B1587" s="142"/>
      <c r="C1587" s="172" t="s">
        <v>2708</v>
      </c>
      <c r="D1587" s="166" t="s">
        <v>26</v>
      </c>
      <c r="E1587" s="166" t="s">
        <v>2709</v>
      </c>
      <c r="F1587" s="178" t="s">
        <v>3050</v>
      </c>
      <c r="G1587" s="178" t="s">
        <v>3050</v>
      </c>
      <c r="H1587" s="178" t="s">
        <v>3050</v>
      </c>
      <c r="I1587" s="178" t="s">
        <v>3050</v>
      </c>
      <c r="J1587" s="168">
        <v>0.9</v>
      </c>
      <c r="K1587" s="169" t="str">
        <f>IFERROR(SUMIFS(#REF!,#REF!,$I1587,#REF!,$R$2)/SUMIFS(#REF!,#REF!,$I1587,#REF!,$R$2),"-")</f>
        <v>-</v>
      </c>
      <c r="L1587" s="169" t="str">
        <f>IFERROR(SUMIFS(#REF!,#REF!,$I1587,#REF!,$R$7)/SUMIFS(#REF!,#REF!,$I1587,#REF!,$R$7),"-")</f>
        <v>-</v>
      </c>
      <c r="M1587" s="170" t="str">
        <f>IFERROR(SUMIFS(#REF!,#REF!,$I1587,#REF!,$R$3)/SUMIFS(#REF!,#REF!,$I1587,#REF!,$R$3),"-")</f>
        <v>-</v>
      </c>
      <c r="N1587" s="170" t="str">
        <f>IFERROR(SUMIFS(#REF!,#REF!,$I1587,#REF!,"&lt;="&amp;$R$2,#REF!,"&gt;="&amp;$S$2)/SUMIFS(#REF!,#REF!,$I1587,#REF!,"&lt;="&amp;$R$2,#REF!,"&gt;="&amp;$S$2),"-")</f>
        <v>-</v>
      </c>
      <c r="O1587" s="142"/>
      <c r="P1587" s="140"/>
    </row>
    <row r="1588" spans="1:16">
      <c r="A1588" s="138"/>
      <c r="B1588" s="142"/>
      <c r="C1588" s="172" t="s">
        <v>2708</v>
      </c>
      <c r="D1588" s="166" t="s">
        <v>26</v>
      </c>
      <c r="E1588" s="166" t="s">
        <v>2709</v>
      </c>
      <c r="F1588" s="178" t="s">
        <v>3052</v>
      </c>
      <c r="G1588" s="178" t="s">
        <v>3052</v>
      </c>
      <c r="H1588" s="178" t="s">
        <v>3052</v>
      </c>
      <c r="I1588" s="178" t="s">
        <v>3052</v>
      </c>
      <c r="J1588" s="168">
        <v>0.9</v>
      </c>
      <c r="K1588" s="169" t="str">
        <f>IFERROR(SUMIFS(#REF!,#REF!,$I1588,#REF!,$R$2)/SUMIFS(#REF!,#REF!,$I1588,#REF!,$R$2),"-")</f>
        <v>-</v>
      </c>
      <c r="L1588" s="169" t="str">
        <f>IFERROR(SUMIFS(#REF!,#REF!,$I1588,#REF!,$R$7)/SUMIFS(#REF!,#REF!,$I1588,#REF!,$R$7),"-")</f>
        <v>-</v>
      </c>
      <c r="M1588" s="170" t="str">
        <f>IFERROR(SUMIFS(#REF!,#REF!,$I1588,#REF!,$R$3)/SUMIFS(#REF!,#REF!,$I1588,#REF!,$R$3),"-")</f>
        <v>-</v>
      </c>
      <c r="N1588" s="170" t="str">
        <f>IFERROR(SUMIFS(#REF!,#REF!,$I1588,#REF!,"&lt;="&amp;$R$2,#REF!,"&gt;="&amp;$S$2)/SUMIFS(#REF!,#REF!,$I1588,#REF!,"&lt;="&amp;$R$2,#REF!,"&gt;="&amp;$S$2),"-")</f>
        <v>-</v>
      </c>
      <c r="O1588" s="142"/>
      <c r="P1588" s="140"/>
    </row>
    <row r="1589" spans="1:16">
      <c r="A1589" s="138"/>
      <c r="B1589" s="142"/>
      <c r="C1589" s="172" t="s">
        <v>2708</v>
      </c>
      <c r="D1589" s="166" t="s">
        <v>26</v>
      </c>
      <c r="E1589" s="166" t="s">
        <v>2709</v>
      </c>
      <c r="F1589" s="178" t="s">
        <v>3054</v>
      </c>
      <c r="G1589" s="178" t="s">
        <v>3054</v>
      </c>
      <c r="H1589" s="178" t="s">
        <v>3054</v>
      </c>
      <c r="I1589" s="178" t="s">
        <v>3054</v>
      </c>
      <c r="J1589" s="168">
        <v>0.9</v>
      </c>
      <c r="K1589" s="169" t="str">
        <f>IFERROR(SUMIFS(#REF!,#REF!,$I1589,#REF!,$R$2)/SUMIFS(#REF!,#REF!,$I1589,#REF!,$R$2),"-")</f>
        <v>-</v>
      </c>
      <c r="L1589" s="169" t="str">
        <f>IFERROR(SUMIFS(#REF!,#REF!,$I1589,#REF!,$R$7)/SUMIFS(#REF!,#REF!,$I1589,#REF!,$R$7),"-")</f>
        <v>-</v>
      </c>
      <c r="M1589" s="170" t="str">
        <f>IFERROR(SUMIFS(#REF!,#REF!,$I1589,#REF!,$R$3)/SUMIFS(#REF!,#REF!,$I1589,#REF!,$R$3),"-")</f>
        <v>-</v>
      </c>
      <c r="N1589" s="170" t="str">
        <f>IFERROR(SUMIFS(#REF!,#REF!,$I1589,#REF!,"&lt;="&amp;$R$2,#REF!,"&gt;="&amp;$S$2)/SUMIFS(#REF!,#REF!,$I1589,#REF!,"&lt;="&amp;$R$2,#REF!,"&gt;="&amp;$S$2),"-")</f>
        <v>-</v>
      </c>
      <c r="O1589" s="142"/>
      <c r="P1589" s="140"/>
    </row>
    <row r="1590" spans="1:16">
      <c r="A1590" s="138"/>
      <c r="B1590" s="142"/>
      <c r="C1590" s="172" t="s">
        <v>2708</v>
      </c>
      <c r="D1590" s="166" t="s">
        <v>237</v>
      </c>
      <c r="E1590" s="166" t="s">
        <v>2709</v>
      </c>
      <c r="F1590" s="178" t="s">
        <v>3056</v>
      </c>
      <c r="G1590" s="178" t="s">
        <v>3056</v>
      </c>
      <c r="H1590" s="178" t="s">
        <v>3056</v>
      </c>
      <c r="I1590" s="178" t="s">
        <v>3056</v>
      </c>
      <c r="J1590" s="168">
        <v>0.9</v>
      </c>
      <c r="K1590" s="169" t="str">
        <f>IFERROR(SUMIFS(#REF!,#REF!,$I1590,#REF!,$R$2)/SUMIFS(#REF!,#REF!,$I1590,#REF!,$R$2),"-")</f>
        <v>-</v>
      </c>
      <c r="L1590" s="169" t="str">
        <f>IFERROR(SUMIFS(#REF!,#REF!,$I1590,#REF!,$R$7)/SUMIFS(#REF!,#REF!,$I1590,#REF!,$R$7),"-")</f>
        <v>-</v>
      </c>
      <c r="M1590" s="170" t="str">
        <f>IFERROR(SUMIFS(#REF!,#REF!,$I1590,#REF!,$R$3)/SUMIFS(#REF!,#REF!,$I1590,#REF!,$R$3),"-")</f>
        <v>-</v>
      </c>
      <c r="N1590" s="170" t="str">
        <f>IFERROR(SUMIFS(#REF!,#REF!,$I1590,#REF!,"&lt;="&amp;$R$2,#REF!,"&gt;="&amp;$S$2)/SUMIFS(#REF!,#REF!,$I1590,#REF!,"&lt;="&amp;$R$2,#REF!,"&gt;="&amp;$S$2),"-")</f>
        <v>-</v>
      </c>
      <c r="O1590" s="142"/>
      <c r="P1590" s="140"/>
    </row>
    <row r="1591" spans="1:16">
      <c r="A1591" s="138"/>
      <c r="B1591" s="142"/>
      <c r="C1591" s="172" t="s">
        <v>2708</v>
      </c>
      <c r="D1591" s="166" t="s">
        <v>237</v>
      </c>
      <c r="E1591" s="166" t="s">
        <v>2709</v>
      </c>
      <c r="F1591" s="178" t="s">
        <v>3058</v>
      </c>
      <c r="G1591" s="178" t="s">
        <v>3058</v>
      </c>
      <c r="H1591" s="178" t="s">
        <v>3058</v>
      </c>
      <c r="I1591" s="178" t="s">
        <v>3058</v>
      </c>
      <c r="J1591" s="168">
        <v>0.9</v>
      </c>
      <c r="K1591" s="169" t="str">
        <f>IFERROR(SUMIFS(#REF!,#REF!,$I1591,#REF!,$R$2)/SUMIFS(#REF!,#REF!,$I1591,#REF!,$R$2),"-")</f>
        <v>-</v>
      </c>
      <c r="L1591" s="169" t="str">
        <f>IFERROR(SUMIFS(#REF!,#REF!,$I1591,#REF!,$R$7)/SUMIFS(#REF!,#REF!,$I1591,#REF!,$R$7),"-")</f>
        <v>-</v>
      </c>
      <c r="M1591" s="170" t="str">
        <f>IFERROR(SUMIFS(#REF!,#REF!,$I1591,#REF!,$R$3)/SUMIFS(#REF!,#REF!,$I1591,#REF!,$R$3),"-")</f>
        <v>-</v>
      </c>
      <c r="N1591" s="170" t="str">
        <f>IFERROR(SUMIFS(#REF!,#REF!,$I1591,#REF!,"&lt;="&amp;$R$2,#REF!,"&gt;="&amp;$S$2)/SUMIFS(#REF!,#REF!,$I1591,#REF!,"&lt;="&amp;$R$2,#REF!,"&gt;="&amp;$S$2),"-")</f>
        <v>-</v>
      </c>
      <c r="O1591" s="142"/>
      <c r="P1591" s="140"/>
    </row>
    <row r="1592" spans="1:16">
      <c r="A1592" s="138"/>
      <c r="B1592" s="142"/>
      <c r="C1592" s="172" t="s">
        <v>2708</v>
      </c>
      <c r="D1592" s="166" t="s">
        <v>237</v>
      </c>
      <c r="E1592" s="166" t="s">
        <v>2709</v>
      </c>
      <c r="F1592" s="178" t="s">
        <v>3060</v>
      </c>
      <c r="G1592" s="178" t="s">
        <v>3060</v>
      </c>
      <c r="H1592" s="178" t="s">
        <v>3060</v>
      </c>
      <c r="I1592" s="178" t="s">
        <v>3060</v>
      </c>
      <c r="J1592" s="168">
        <v>0.9</v>
      </c>
      <c r="K1592" s="169" t="str">
        <f>IFERROR(SUMIFS(#REF!,#REF!,$I1592,#REF!,$R$2)/SUMIFS(#REF!,#REF!,$I1592,#REF!,$R$2),"-")</f>
        <v>-</v>
      </c>
      <c r="L1592" s="169" t="str">
        <f>IFERROR(SUMIFS(#REF!,#REF!,$I1592,#REF!,$R$7)/SUMIFS(#REF!,#REF!,$I1592,#REF!,$R$7),"-")</f>
        <v>-</v>
      </c>
      <c r="M1592" s="170" t="str">
        <f>IFERROR(SUMIFS(#REF!,#REF!,$I1592,#REF!,$R$3)/SUMIFS(#REF!,#REF!,$I1592,#REF!,$R$3),"-")</f>
        <v>-</v>
      </c>
      <c r="N1592" s="170" t="str">
        <f>IFERROR(SUMIFS(#REF!,#REF!,$I1592,#REF!,"&lt;="&amp;$R$2,#REF!,"&gt;="&amp;$S$2)/SUMIFS(#REF!,#REF!,$I1592,#REF!,"&lt;="&amp;$R$2,#REF!,"&gt;="&amp;$S$2),"-")</f>
        <v>-</v>
      </c>
      <c r="O1592" s="142"/>
      <c r="P1592" s="140"/>
    </row>
    <row r="1593" spans="1:16">
      <c r="A1593" s="138"/>
      <c r="B1593" s="142"/>
      <c r="C1593" s="172" t="s">
        <v>2708</v>
      </c>
      <c r="D1593" s="166" t="s">
        <v>237</v>
      </c>
      <c r="E1593" s="166" t="s">
        <v>2709</v>
      </c>
      <c r="F1593" s="178" t="s">
        <v>3062</v>
      </c>
      <c r="G1593" s="178" t="s">
        <v>3062</v>
      </c>
      <c r="H1593" s="178" t="s">
        <v>3062</v>
      </c>
      <c r="I1593" s="178" t="s">
        <v>3062</v>
      </c>
      <c r="J1593" s="168">
        <v>0.9</v>
      </c>
      <c r="K1593" s="169" t="str">
        <f>IFERROR(SUMIFS(#REF!,#REF!,$I1593,#REF!,$R$2)/SUMIFS(#REF!,#REF!,$I1593,#REF!,$R$2),"-")</f>
        <v>-</v>
      </c>
      <c r="L1593" s="169" t="str">
        <f>IFERROR(SUMIFS(#REF!,#REF!,$I1593,#REF!,$R$7)/SUMIFS(#REF!,#REF!,$I1593,#REF!,$R$7),"-")</f>
        <v>-</v>
      </c>
      <c r="M1593" s="170" t="str">
        <f>IFERROR(SUMIFS(#REF!,#REF!,$I1593,#REF!,$R$3)/SUMIFS(#REF!,#REF!,$I1593,#REF!,$R$3),"-")</f>
        <v>-</v>
      </c>
      <c r="N1593" s="170" t="str">
        <f>IFERROR(SUMIFS(#REF!,#REF!,$I1593,#REF!,"&lt;="&amp;$R$2,#REF!,"&gt;="&amp;$S$2)/SUMIFS(#REF!,#REF!,$I1593,#REF!,"&lt;="&amp;$R$2,#REF!,"&gt;="&amp;$S$2),"-")</f>
        <v>-</v>
      </c>
      <c r="O1593" s="142"/>
      <c r="P1593" s="140"/>
    </row>
    <row r="1594" spans="1:16">
      <c r="A1594" s="138"/>
      <c r="B1594" s="142"/>
      <c r="C1594" s="172" t="s">
        <v>2708</v>
      </c>
      <c r="D1594" s="166" t="s">
        <v>26</v>
      </c>
      <c r="E1594" s="166" t="s">
        <v>2709</v>
      </c>
      <c r="F1594" s="178" t="s">
        <v>3064</v>
      </c>
      <c r="G1594" s="178" t="s">
        <v>3064</v>
      </c>
      <c r="H1594" s="178" t="s">
        <v>3064</v>
      </c>
      <c r="I1594" s="178" t="s">
        <v>3064</v>
      </c>
      <c r="J1594" s="168">
        <v>0.9</v>
      </c>
      <c r="K1594" s="169" t="str">
        <f>IFERROR(SUMIFS(#REF!,#REF!,$I1594,#REF!,$R$2)/SUMIFS(#REF!,#REF!,$I1594,#REF!,$R$2),"-")</f>
        <v>-</v>
      </c>
      <c r="L1594" s="169" t="str">
        <f>IFERROR(SUMIFS(#REF!,#REF!,$I1594,#REF!,$R$7)/SUMIFS(#REF!,#REF!,$I1594,#REF!,$R$7),"-")</f>
        <v>-</v>
      </c>
      <c r="M1594" s="170" t="str">
        <f>IFERROR(SUMIFS(#REF!,#REF!,$I1594,#REF!,$R$3)/SUMIFS(#REF!,#REF!,$I1594,#REF!,$R$3),"-")</f>
        <v>-</v>
      </c>
      <c r="N1594" s="170" t="str">
        <f>IFERROR(SUMIFS(#REF!,#REF!,$I1594,#REF!,"&lt;="&amp;$R$2,#REF!,"&gt;="&amp;$S$2)/SUMIFS(#REF!,#REF!,$I1594,#REF!,"&lt;="&amp;$R$2,#REF!,"&gt;="&amp;$S$2),"-")</f>
        <v>-</v>
      </c>
      <c r="O1594" s="142"/>
      <c r="P1594" s="140"/>
    </row>
    <row r="1595" spans="1:16">
      <c r="A1595" s="138"/>
      <c r="B1595" s="142"/>
      <c r="C1595" s="172" t="s">
        <v>2708</v>
      </c>
      <c r="D1595" s="166" t="s">
        <v>237</v>
      </c>
      <c r="E1595" s="166" t="s">
        <v>2709</v>
      </c>
      <c r="F1595" s="178" t="s">
        <v>3066</v>
      </c>
      <c r="G1595" s="178" t="s">
        <v>3066</v>
      </c>
      <c r="H1595" s="178" t="s">
        <v>3066</v>
      </c>
      <c r="I1595" s="178" t="s">
        <v>3066</v>
      </c>
      <c r="J1595" s="168">
        <v>0.9</v>
      </c>
      <c r="K1595" s="169" t="str">
        <f>IFERROR(SUMIFS(#REF!,#REF!,$I1595,#REF!,$R$2)/SUMIFS(#REF!,#REF!,$I1595,#REF!,$R$2),"-")</f>
        <v>-</v>
      </c>
      <c r="L1595" s="169" t="str">
        <f>IFERROR(SUMIFS(#REF!,#REF!,$I1595,#REF!,$R$7)/SUMIFS(#REF!,#REF!,$I1595,#REF!,$R$7),"-")</f>
        <v>-</v>
      </c>
      <c r="M1595" s="170" t="str">
        <f>IFERROR(SUMIFS(#REF!,#REF!,$I1595,#REF!,$R$3)/SUMIFS(#REF!,#REF!,$I1595,#REF!,$R$3),"-")</f>
        <v>-</v>
      </c>
      <c r="N1595" s="170" t="str">
        <f>IFERROR(SUMIFS(#REF!,#REF!,$I1595,#REF!,"&lt;="&amp;$R$2,#REF!,"&gt;="&amp;$S$2)/SUMIFS(#REF!,#REF!,$I1595,#REF!,"&lt;="&amp;$R$2,#REF!,"&gt;="&amp;$S$2),"-")</f>
        <v>-</v>
      </c>
      <c r="O1595" s="142"/>
      <c r="P1595" s="140"/>
    </row>
    <row r="1596" spans="1:16">
      <c r="A1596" s="138"/>
      <c r="B1596" s="142"/>
      <c r="C1596" s="172" t="s">
        <v>2708</v>
      </c>
      <c r="D1596" s="166" t="s">
        <v>26</v>
      </c>
      <c r="E1596" s="166" t="s">
        <v>2709</v>
      </c>
      <c r="F1596" s="178" t="s">
        <v>3068</v>
      </c>
      <c r="G1596" s="178" t="s">
        <v>3068</v>
      </c>
      <c r="H1596" s="178" t="s">
        <v>3068</v>
      </c>
      <c r="I1596" s="178" t="s">
        <v>3068</v>
      </c>
      <c r="J1596" s="168">
        <v>0.9</v>
      </c>
      <c r="K1596" s="169" t="str">
        <f>IFERROR(SUMIFS(#REF!,#REF!,$I1596,#REF!,$R$2)/SUMIFS(#REF!,#REF!,$I1596,#REF!,$R$2),"-")</f>
        <v>-</v>
      </c>
      <c r="L1596" s="169" t="str">
        <f>IFERROR(SUMIFS(#REF!,#REF!,$I1596,#REF!,$R$7)/SUMIFS(#REF!,#REF!,$I1596,#REF!,$R$7),"-")</f>
        <v>-</v>
      </c>
      <c r="M1596" s="170" t="str">
        <f>IFERROR(SUMIFS(#REF!,#REF!,$I1596,#REF!,$R$3)/SUMIFS(#REF!,#REF!,$I1596,#REF!,$R$3),"-")</f>
        <v>-</v>
      </c>
      <c r="N1596" s="170" t="str">
        <f>IFERROR(SUMIFS(#REF!,#REF!,$I1596,#REF!,"&lt;="&amp;$R$2,#REF!,"&gt;="&amp;$S$2)/SUMIFS(#REF!,#REF!,$I1596,#REF!,"&lt;="&amp;$R$2,#REF!,"&gt;="&amp;$S$2),"-")</f>
        <v>-</v>
      </c>
      <c r="O1596" s="142"/>
      <c r="P1596" s="140"/>
    </row>
    <row r="1597" spans="1:16">
      <c r="A1597" s="138"/>
      <c r="B1597" s="142"/>
      <c r="C1597" s="172" t="s">
        <v>2708</v>
      </c>
      <c r="D1597" s="166" t="s">
        <v>26</v>
      </c>
      <c r="E1597" s="166" t="s">
        <v>2709</v>
      </c>
      <c r="F1597" s="178" t="s">
        <v>3070</v>
      </c>
      <c r="G1597" s="178" t="s">
        <v>3070</v>
      </c>
      <c r="H1597" s="178" t="s">
        <v>3070</v>
      </c>
      <c r="I1597" s="178" t="s">
        <v>3070</v>
      </c>
      <c r="J1597" s="168">
        <v>0.9</v>
      </c>
      <c r="K1597" s="169" t="str">
        <f>IFERROR(SUMIFS(#REF!,#REF!,$I1597,#REF!,$R$2)/SUMIFS(#REF!,#REF!,$I1597,#REF!,$R$2),"-")</f>
        <v>-</v>
      </c>
      <c r="L1597" s="169" t="str">
        <f>IFERROR(SUMIFS(#REF!,#REF!,$I1597,#REF!,$R$7)/SUMIFS(#REF!,#REF!,$I1597,#REF!,$R$7),"-")</f>
        <v>-</v>
      </c>
      <c r="M1597" s="170" t="str">
        <f>IFERROR(SUMIFS(#REF!,#REF!,$I1597,#REF!,$R$3)/SUMIFS(#REF!,#REF!,$I1597,#REF!,$R$3),"-")</f>
        <v>-</v>
      </c>
      <c r="N1597" s="170" t="str">
        <f>IFERROR(SUMIFS(#REF!,#REF!,$I1597,#REF!,"&lt;="&amp;$R$2,#REF!,"&gt;="&amp;$S$2)/SUMIFS(#REF!,#REF!,$I1597,#REF!,"&lt;="&amp;$R$2,#REF!,"&gt;="&amp;$S$2),"-")</f>
        <v>-</v>
      </c>
      <c r="O1597" s="142"/>
      <c r="P1597" s="140"/>
    </row>
    <row r="1598" spans="1:16">
      <c r="A1598" s="138"/>
      <c r="B1598" s="142"/>
      <c r="C1598" s="172" t="s">
        <v>2708</v>
      </c>
      <c r="D1598" s="166" t="s">
        <v>237</v>
      </c>
      <c r="E1598" s="166" t="s">
        <v>2709</v>
      </c>
      <c r="F1598" s="178" t="s">
        <v>3072</v>
      </c>
      <c r="G1598" s="178" t="s">
        <v>3072</v>
      </c>
      <c r="H1598" s="178" t="s">
        <v>3072</v>
      </c>
      <c r="I1598" s="178" t="s">
        <v>3072</v>
      </c>
      <c r="J1598" s="168">
        <v>0.9</v>
      </c>
      <c r="K1598" s="169" t="str">
        <f>IFERROR(SUMIFS(#REF!,#REF!,$I1598,#REF!,$R$2)/SUMIFS(#REF!,#REF!,$I1598,#REF!,$R$2),"-")</f>
        <v>-</v>
      </c>
      <c r="L1598" s="169" t="str">
        <f>IFERROR(SUMIFS(#REF!,#REF!,$I1598,#REF!,$R$7)/SUMIFS(#REF!,#REF!,$I1598,#REF!,$R$7),"-")</f>
        <v>-</v>
      </c>
      <c r="M1598" s="170" t="str">
        <f>IFERROR(SUMIFS(#REF!,#REF!,$I1598,#REF!,$R$3)/SUMIFS(#REF!,#REF!,$I1598,#REF!,$R$3),"-")</f>
        <v>-</v>
      </c>
      <c r="N1598" s="170" t="str">
        <f>IFERROR(SUMIFS(#REF!,#REF!,$I1598,#REF!,"&lt;="&amp;$R$2,#REF!,"&gt;="&amp;$S$2)/SUMIFS(#REF!,#REF!,$I1598,#REF!,"&lt;="&amp;$R$2,#REF!,"&gt;="&amp;$S$2),"-")</f>
        <v>-</v>
      </c>
      <c r="O1598" s="142"/>
      <c r="P1598" s="140"/>
    </row>
    <row r="1599" spans="1:16">
      <c r="A1599" s="138"/>
      <c r="B1599" s="142"/>
      <c r="C1599" s="172" t="s">
        <v>2708</v>
      </c>
      <c r="D1599" s="166" t="s">
        <v>237</v>
      </c>
      <c r="E1599" s="166" t="s">
        <v>2709</v>
      </c>
      <c r="F1599" s="178" t="s">
        <v>3074</v>
      </c>
      <c r="G1599" s="178" t="s">
        <v>3074</v>
      </c>
      <c r="H1599" s="178" t="s">
        <v>3074</v>
      </c>
      <c r="I1599" s="178" t="s">
        <v>3074</v>
      </c>
      <c r="J1599" s="168">
        <v>0.9</v>
      </c>
      <c r="K1599" s="169" t="str">
        <f>IFERROR(SUMIFS(#REF!,#REF!,$I1599,#REF!,$R$2)/SUMIFS(#REF!,#REF!,$I1599,#REF!,$R$2),"-")</f>
        <v>-</v>
      </c>
      <c r="L1599" s="169" t="str">
        <f>IFERROR(SUMIFS(#REF!,#REF!,$I1599,#REF!,$R$7)/SUMIFS(#REF!,#REF!,$I1599,#REF!,$R$7),"-")</f>
        <v>-</v>
      </c>
      <c r="M1599" s="170" t="str">
        <f>IFERROR(SUMIFS(#REF!,#REF!,$I1599,#REF!,$R$3)/SUMIFS(#REF!,#REF!,$I1599,#REF!,$R$3),"-")</f>
        <v>-</v>
      </c>
      <c r="N1599" s="170" t="str">
        <f>IFERROR(SUMIFS(#REF!,#REF!,$I1599,#REF!,"&lt;="&amp;$R$2,#REF!,"&gt;="&amp;$S$2)/SUMIFS(#REF!,#REF!,$I1599,#REF!,"&lt;="&amp;$R$2,#REF!,"&gt;="&amp;$S$2),"-")</f>
        <v>-</v>
      </c>
      <c r="O1599" s="142"/>
      <c r="P1599" s="140"/>
    </row>
    <row r="1600" spans="1:16">
      <c r="A1600" s="138"/>
      <c r="B1600" s="142"/>
      <c r="C1600" s="172" t="s">
        <v>2708</v>
      </c>
      <c r="D1600" s="166" t="s">
        <v>26</v>
      </c>
      <c r="E1600" s="166" t="s">
        <v>2709</v>
      </c>
      <c r="F1600" s="178" t="s">
        <v>3076</v>
      </c>
      <c r="G1600" s="178" t="s">
        <v>3076</v>
      </c>
      <c r="H1600" s="178" t="s">
        <v>3076</v>
      </c>
      <c r="I1600" s="178" t="s">
        <v>3076</v>
      </c>
      <c r="J1600" s="168">
        <v>0.9</v>
      </c>
      <c r="K1600" s="169" t="str">
        <f>IFERROR(SUMIFS(#REF!,#REF!,$I1600,#REF!,$R$2)/SUMIFS(#REF!,#REF!,$I1600,#REF!,$R$2),"-")</f>
        <v>-</v>
      </c>
      <c r="L1600" s="169" t="str">
        <f>IFERROR(SUMIFS(#REF!,#REF!,$I1600,#REF!,$R$7)/SUMIFS(#REF!,#REF!,$I1600,#REF!,$R$7),"-")</f>
        <v>-</v>
      </c>
      <c r="M1600" s="170" t="str">
        <f>IFERROR(SUMIFS(#REF!,#REF!,$I1600,#REF!,$R$3)/SUMIFS(#REF!,#REF!,$I1600,#REF!,$R$3),"-")</f>
        <v>-</v>
      </c>
      <c r="N1600" s="170" t="str">
        <f>IFERROR(SUMIFS(#REF!,#REF!,$I1600,#REF!,"&lt;="&amp;$R$2,#REF!,"&gt;="&amp;$S$2)/SUMIFS(#REF!,#REF!,$I1600,#REF!,"&lt;="&amp;$R$2,#REF!,"&gt;="&amp;$S$2),"-")</f>
        <v>-</v>
      </c>
      <c r="O1600" s="142"/>
      <c r="P1600" s="140"/>
    </row>
    <row r="1601" spans="1:16">
      <c r="A1601" s="138"/>
      <c r="B1601" s="142"/>
      <c r="C1601" s="172" t="s">
        <v>2708</v>
      </c>
      <c r="D1601" s="166" t="s">
        <v>237</v>
      </c>
      <c r="E1601" s="166" t="s">
        <v>2709</v>
      </c>
      <c r="F1601" s="178" t="s">
        <v>3078</v>
      </c>
      <c r="G1601" s="178" t="s">
        <v>3078</v>
      </c>
      <c r="H1601" s="178" t="s">
        <v>3078</v>
      </c>
      <c r="I1601" s="178" t="s">
        <v>3078</v>
      </c>
      <c r="J1601" s="168">
        <v>0.9</v>
      </c>
      <c r="K1601" s="169" t="str">
        <f>IFERROR(SUMIFS(#REF!,#REF!,$I1601,#REF!,$R$2)/SUMIFS(#REF!,#REF!,$I1601,#REF!,$R$2),"-")</f>
        <v>-</v>
      </c>
      <c r="L1601" s="169" t="str">
        <f>IFERROR(SUMIFS(#REF!,#REF!,$I1601,#REF!,$R$7)/SUMIFS(#REF!,#REF!,$I1601,#REF!,$R$7),"-")</f>
        <v>-</v>
      </c>
      <c r="M1601" s="170" t="str">
        <f>IFERROR(SUMIFS(#REF!,#REF!,$I1601,#REF!,$R$3)/SUMIFS(#REF!,#REF!,$I1601,#REF!,$R$3),"-")</f>
        <v>-</v>
      </c>
      <c r="N1601" s="170" t="str">
        <f>IFERROR(SUMIFS(#REF!,#REF!,$I1601,#REF!,"&lt;="&amp;$R$2,#REF!,"&gt;="&amp;$S$2)/SUMIFS(#REF!,#REF!,$I1601,#REF!,"&lt;="&amp;$R$2,#REF!,"&gt;="&amp;$S$2),"-")</f>
        <v>-</v>
      </c>
      <c r="O1601" s="142"/>
      <c r="P1601" s="140"/>
    </row>
    <row r="1602" spans="1:16">
      <c r="A1602" s="138"/>
      <c r="B1602" s="142"/>
      <c r="C1602" s="172" t="s">
        <v>2708</v>
      </c>
      <c r="D1602" s="166" t="s">
        <v>237</v>
      </c>
      <c r="E1602" s="166" t="s">
        <v>2709</v>
      </c>
      <c r="F1602" s="178" t="s">
        <v>3080</v>
      </c>
      <c r="G1602" s="178" t="s">
        <v>3080</v>
      </c>
      <c r="H1602" s="178" t="s">
        <v>3080</v>
      </c>
      <c r="I1602" s="178" t="s">
        <v>3080</v>
      </c>
      <c r="J1602" s="168">
        <v>0.9</v>
      </c>
      <c r="K1602" s="169" t="str">
        <f>IFERROR(SUMIFS(#REF!,#REF!,$I1602,#REF!,$R$2)/SUMIFS(#REF!,#REF!,$I1602,#REF!,$R$2),"-")</f>
        <v>-</v>
      </c>
      <c r="L1602" s="169" t="str">
        <f>IFERROR(SUMIFS(#REF!,#REF!,$I1602,#REF!,$R$7)/SUMIFS(#REF!,#REF!,$I1602,#REF!,$R$7),"-")</f>
        <v>-</v>
      </c>
      <c r="M1602" s="170" t="str">
        <f>IFERROR(SUMIFS(#REF!,#REF!,$I1602,#REF!,$R$3)/SUMIFS(#REF!,#REF!,$I1602,#REF!,$R$3),"-")</f>
        <v>-</v>
      </c>
      <c r="N1602" s="170" t="str">
        <f>IFERROR(SUMIFS(#REF!,#REF!,$I1602,#REF!,"&lt;="&amp;$R$2,#REF!,"&gt;="&amp;$S$2)/SUMIFS(#REF!,#REF!,$I1602,#REF!,"&lt;="&amp;$R$2,#REF!,"&gt;="&amp;$S$2),"-")</f>
        <v>-</v>
      </c>
      <c r="O1602" s="142"/>
      <c r="P1602" s="140"/>
    </row>
    <row r="1603" spans="1:16">
      <c r="A1603" s="138"/>
      <c r="B1603" s="142"/>
      <c r="C1603" s="172" t="s">
        <v>2708</v>
      </c>
      <c r="D1603" s="166" t="s">
        <v>237</v>
      </c>
      <c r="E1603" s="166" t="s">
        <v>2709</v>
      </c>
      <c r="F1603" s="178" t="s">
        <v>3082</v>
      </c>
      <c r="G1603" s="178" t="s">
        <v>3082</v>
      </c>
      <c r="H1603" s="178" t="s">
        <v>3082</v>
      </c>
      <c r="I1603" s="178" t="s">
        <v>3082</v>
      </c>
      <c r="J1603" s="168">
        <v>0.9</v>
      </c>
      <c r="K1603" s="169" t="str">
        <f>IFERROR(SUMIFS(#REF!,#REF!,$I1603,#REF!,$R$2)/SUMIFS(#REF!,#REF!,$I1603,#REF!,$R$2),"-")</f>
        <v>-</v>
      </c>
      <c r="L1603" s="169" t="str">
        <f>IFERROR(SUMIFS(#REF!,#REF!,$I1603,#REF!,$R$7)/SUMIFS(#REF!,#REF!,$I1603,#REF!,$R$7),"-")</f>
        <v>-</v>
      </c>
      <c r="M1603" s="170" t="str">
        <f>IFERROR(SUMIFS(#REF!,#REF!,$I1603,#REF!,$R$3)/SUMIFS(#REF!,#REF!,$I1603,#REF!,$R$3),"-")</f>
        <v>-</v>
      </c>
      <c r="N1603" s="170" t="str">
        <f>IFERROR(SUMIFS(#REF!,#REF!,$I1603,#REF!,"&lt;="&amp;$R$2,#REF!,"&gt;="&amp;$S$2)/SUMIFS(#REF!,#REF!,$I1603,#REF!,"&lt;="&amp;$R$2,#REF!,"&gt;="&amp;$S$2),"-")</f>
        <v>-</v>
      </c>
      <c r="O1603" s="142"/>
      <c r="P1603" s="140"/>
    </row>
    <row r="1604" spans="1:16">
      <c r="A1604" s="138"/>
      <c r="B1604" s="142"/>
      <c r="C1604" s="172" t="s">
        <v>2708</v>
      </c>
      <c r="D1604" s="166" t="s">
        <v>237</v>
      </c>
      <c r="E1604" s="166" t="s">
        <v>2709</v>
      </c>
      <c r="F1604" s="178" t="s">
        <v>3084</v>
      </c>
      <c r="G1604" s="178" t="s">
        <v>3084</v>
      </c>
      <c r="H1604" s="178" t="s">
        <v>3084</v>
      </c>
      <c r="I1604" s="178" t="s">
        <v>3084</v>
      </c>
      <c r="J1604" s="168">
        <v>0.9</v>
      </c>
      <c r="K1604" s="169" t="str">
        <f>IFERROR(SUMIFS(#REF!,#REF!,$I1604,#REF!,$R$2)/SUMIFS(#REF!,#REF!,$I1604,#REF!,$R$2),"-")</f>
        <v>-</v>
      </c>
      <c r="L1604" s="169" t="str">
        <f>IFERROR(SUMIFS(#REF!,#REF!,$I1604,#REF!,$R$7)/SUMIFS(#REF!,#REF!,$I1604,#REF!,$R$7),"-")</f>
        <v>-</v>
      </c>
      <c r="M1604" s="170" t="str">
        <f>IFERROR(SUMIFS(#REF!,#REF!,$I1604,#REF!,$R$3)/SUMIFS(#REF!,#REF!,$I1604,#REF!,$R$3),"-")</f>
        <v>-</v>
      </c>
      <c r="N1604" s="170" t="str">
        <f>IFERROR(SUMIFS(#REF!,#REF!,$I1604,#REF!,"&lt;="&amp;$R$2,#REF!,"&gt;="&amp;$S$2)/SUMIFS(#REF!,#REF!,$I1604,#REF!,"&lt;="&amp;$R$2,#REF!,"&gt;="&amp;$S$2),"-")</f>
        <v>-</v>
      </c>
      <c r="O1604" s="142"/>
      <c r="P1604" s="140"/>
    </row>
    <row r="1605" spans="1:16">
      <c r="A1605" s="138"/>
      <c r="B1605" s="142"/>
      <c r="C1605" s="172" t="s">
        <v>2708</v>
      </c>
      <c r="D1605" s="166" t="s">
        <v>237</v>
      </c>
      <c r="E1605" s="166" t="s">
        <v>2709</v>
      </c>
      <c r="F1605" s="178" t="s">
        <v>3086</v>
      </c>
      <c r="G1605" s="178" t="s">
        <v>3086</v>
      </c>
      <c r="H1605" s="178" t="s">
        <v>3086</v>
      </c>
      <c r="I1605" s="178" t="s">
        <v>3086</v>
      </c>
      <c r="J1605" s="168">
        <v>0.9</v>
      </c>
      <c r="K1605" s="169" t="str">
        <f>IFERROR(SUMIFS(#REF!,#REF!,$I1605,#REF!,$R$2)/SUMIFS(#REF!,#REF!,$I1605,#REF!,$R$2),"-")</f>
        <v>-</v>
      </c>
      <c r="L1605" s="169" t="str">
        <f>IFERROR(SUMIFS(#REF!,#REF!,$I1605,#REF!,$R$7)/SUMIFS(#REF!,#REF!,$I1605,#REF!,$R$7),"-")</f>
        <v>-</v>
      </c>
      <c r="M1605" s="170" t="str">
        <f>IFERROR(SUMIFS(#REF!,#REF!,$I1605,#REF!,$R$3)/SUMIFS(#REF!,#REF!,$I1605,#REF!,$R$3),"-")</f>
        <v>-</v>
      </c>
      <c r="N1605" s="170" t="str">
        <f>IFERROR(SUMIFS(#REF!,#REF!,$I1605,#REF!,"&lt;="&amp;$R$2,#REF!,"&gt;="&amp;$S$2)/SUMIFS(#REF!,#REF!,$I1605,#REF!,"&lt;="&amp;$R$2,#REF!,"&gt;="&amp;$S$2),"-")</f>
        <v>-</v>
      </c>
      <c r="O1605" s="142"/>
      <c r="P1605" s="140"/>
    </row>
    <row r="1606" spans="1:16">
      <c r="A1606" s="138"/>
      <c r="B1606" s="142"/>
      <c r="C1606" s="172" t="s">
        <v>2708</v>
      </c>
      <c r="D1606" s="166" t="s">
        <v>237</v>
      </c>
      <c r="E1606" s="166" t="s">
        <v>2709</v>
      </c>
      <c r="F1606" s="178" t="s">
        <v>3088</v>
      </c>
      <c r="G1606" s="178" t="s">
        <v>3088</v>
      </c>
      <c r="H1606" s="178" t="s">
        <v>3088</v>
      </c>
      <c r="I1606" s="178" t="s">
        <v>3088</v>
      </c>
      <c r="J1606" s="168">
        <v>0.9</v>
      </c>
      <c r="K1606" s="169" t="str">
        <f>IFERROR(SUMIFS(#REF!,#REF!,$I1606,#REF!,$R$2)/SUMIFS(#REF!,#REF!,$I1606,#REF!,$R$2),"-")</f>
        <v>-</v>
      </c>
      <c r="L1606" s="169" t="str">
        <f>IFERROR(SUMIFS(#REF!,#REF!,$I1606,#REF!,$R$7)/SUMIFS(#REF!,#REF!,$I1606,#REF!,$R$7),"-")</f>
        <v>-</v>
      </c>
      <c r="M1606" s="170" t="str">
        <f>IFERROR(SUMIFS(#REF!,#REF!,$I1606,#REF!,$R$3)/SUMIFS(#REF!,#REF!,$I1606,#REF!,$R$3),"-")</f>
        <v>-</v>
      </c>
      <c r="N1606" s="170" t="str">
        <f>IFERROR(SUMIFS(#REF!,#REF!,$I1606,#REF!,"&lt;="&amp;$R$2,#REF!,"&gt;="&amp;$S$2)/SUMIFS(#REF!,#REF!,$I1606,#REF!,"&lt;="&amp;$R$2,#REF!,"&gt;="&amp;$S$2),"-")</f>
        <v>-</v>
      </c>
      <c r="O1606" s="142"/>
      <c r="P1606" s="140"/>
    </row>
    <row r="1607" spans="1:16">
      <c r="A1607" s="138"/>
      <c r="B1607" s="142"/>
      <c r="C1607" s="172" t="s">
        <v>2708</v>
      </c>
      <c r="D1607" s="166" t="s">
        <v>237</v>
      </c>
      <c r="E1607" s="166" t="s">
        <v>2709</v>
      </c>
      <c r="F1607" s="178" t="s">
        <v>3090</v>
      </c>
      <c r="G1607" s="178" t="s">
        <v>3090</v>
      </c>
      <c r="H1607" s="178" t="s">
        <v>3090</v>
      </c>
      <c r="I1607" s="178" t="s">
        <v>3090</v>
      </c>
      <c r="J1607" s="168">
        <v>0.9</v>
      </c>
      <c r="K1607" s="169" t="str">
        <f>IFERROR(SUMIFS(#REF!,#REF!,$I1607,#REF!,$R$2)/SUMIFS(#REF!,#REF!,$I1607,#REF!,$R$2),"-")</f>
        <v>-</v>
      </c>
      <c r="L1607" s="169" t="str">
        <f>IFERROR(SUMIFS(#REF!,#REF!,$I1607,#REF!,$R$7)/SUMIFS(#REF!,#REF!,$I1607,#REF!,$R$7),"-")</f>
        <v>-</v>
      </c>
      <c r="M1607" s="170" t="str">
        <f>IFERROR(SUMIFS(#REF!,#REF!,$I1607,#REF!,$R$3)/SUMIFS(#REF!,#REF!,$I1607,#REF!,$R$3),"-")</f>
        <v>-</v>
      </c>
      <c r="N1607" s="170" t="str">
        <f>IFERROR(SUMIFS(#REF!,#REF!,$I1607,#REF!,"&lt;="&amp;$R$2,#REF!,"&gt;="&amp;$S$2)/SUMIFS(#REF!,#REF!,$I1607,#REF!,"&lt;="&amp;$R$2,#REF!,"&gt;="&amp;$S$2),"-")</f>
        <v>-</v>
      </c>
      <c r="O1607" s="142"/>
      <c r="P1607" s="140"/>
    </row>
    <row r="1608" spans="1:16">
      <c r="A1608" s="138"/>
      <c r="B1608" s="142"/>
      <c r="C1608" s="172" t="s">
        <v>2708</v>
      </c>
      <c r="D1608" s="166" t="s">
        <v>237</v>
      </c>
      <c r="E1608" s="166" t="s">
        <v>2709</v>
      </c>
      <c r="F1608" s="178" t="s">
        <v>3092</v>
      </c>
      <c r="G1608" s="178" t="s">
        <v>3092</v>
      </c>
      <c r="H1608" s="178" t="s">
        <v>3092</v>
      </c>
      <c r="I1608" s="178" t="s">
        <v>3092</v>
      </c>
      <c r="J1608" s="168">
        <v>0.9</v>
      </c>
      <c r="K1608" s="169" t="str">
        <f>IFERROR(SUMIFS(#REF!,#REF!,$I1608,#REF!,$R$2)/SUMIFS(#REF!,#REF!,$I1608,#REF!,$R$2),"-")</f>
        <v>-</v>
      </c>
      <c r="L1608" s="169" t="str">
        <f>IFERROR(SUMIFS(#REF!,#REF!,$I1608,#REF!,$R$7)/SUMIFS(#REF!,#REF!,$I1608,#REF!,$R$7),"-")</f>
        <v>-</v>
      </c>
      <c r="M1608" s="170" t="str">
        <f>IFERROR(SUMIFS(#REF!,#REF!,$I1608,#REF!,$R$3)/SUMIFS(#REF!,#REF!,$I1608,#REF!,$R$3),"-")</f>
        <v>-</v>
      </c>
      <c r="N1608" s="170" t="str">
        <f>IFERROR(SUMIFS(#REF!,#REF!,$I1608,#REF!,"&lt;="&amp;$R$2,#REF!,"&gt;="&amp;$S$2)/SUMIFS(#REF!,#REF!,$I1608,#REF!,"&lt;="&amp;$R$2,#REF!,"&gt;="&amp;$S$2),"-")</f>
        <v>-</v>
      </c>
      <c r="O1608" s="142"/>
      <c r="P1608" s="140"/>
    </row>
    <row r="1609" spans="1:16">
      <c r="A1609" s="138"/>
      <c r="B1609" s="142"/>
      <c r="C1609" s="172" t="s">
        <v>2708</v>
      </c>
      <c r="D1609" s="166" t="s">
        <v>237</v>
      </c>
      <c r="E1609" s="166" t="s">
        <v>2709</v>
      </c>
      <c r="F1609" s="178" t="s">
        <v>3094</v>
      </c>
      <c r="G1609" s="178" t="s">
        <v>3094</v>
      </c>
      <c r="H1609" s="178" t="s">
        <v>3094</v>
      </c>
      <c r="I1609" s="178" t="s">
        <v>3094</v>
      </c>
      <c r="J1609" s="168">
        <v>0.9</v>
      </c>
      <c r="K1609" s="169" t="str">
        <f>IFERROR(SUMIFS(#REF!,#REF!,$I1609,#REF!,$R$2)/SUMIFS(#REF!,#REF!,$I1609,#REF!,$R$2),"-")</f>
        <v>-</v>
      </c>
      <c r="L1609" s="169" t="str">
        <f>IFERROR(SUMIFS(#REF!,#REF!,$I1609,#REF!,$R$7)/SUMIFS(#REF!,#REF!,$I1609,#REF!,$R$7),"-")</f>
        <v>-</v>
      </c>
      <c r="M1609" s="170" t="str">
        <f>IFERROR(SUMIFS(#REF!,#REF!,$I1609,#REF!,$R$3)/SUMIFS(#REF!,#REF!,$I1609,#REF!,$R$3),"-")</f>
        <v>-</v>
      </c>
      <c r="N1609" s="170" t="str">
        <f>IFERROR(SUMIFS(#REF!,#REF!,$I1609,#REF!,"&lt;="&amp;$R$2,#REF!,"&gt;="&amp;$S$2)/SUMIFS(#REF!,#REF!,$I1609,#REF!,"&lt;="&amp;$R$2,#REF!,"&gt;="&amp;$S$2),"-")</f>
        <v>-</v>
      </c>
      <c r="O1609" s="142"/>
      <c r="P1609" s="140"/>
    </row>
    <row r="1610" spans="1:16">
      <c r="A1610" s="138"/>
      <c r="B1610" s="142"/>
      <c r="C1610" s="172" t="s">
        <v>2708</v>
      </c>
      <c r="D1610" s="166" t="s">
        <v>26</v>
      </c>
      <c r="E1610" s="166" t="s">
        <v>2709</v>
      </c>
      <c r="F1610" s="178" t="s">
        <v>3096</v>
      </c>
      <c r="G1610" s="178" t="s">
        <v>3096</v>
      </c>
      <c r="H1610" s="178" t="s">
        <v>3096</v>
      </c>
      <c r="I1610" s="178" t="s">
        <v>3096</v>
      </c>
      <c r="J1610" s="168">
        <v>0.9</v>
      </c>
      <c r="K1610" s="169" t="str">
        <f>IFERROR(SUMIFS(#REF!,#REF!,$I1610,#REF!,$R$2)/SUMIFS(#REF!,#REF!,$I1610,#REF!,$R$2),"-")</f>
        <v>-</v>
      </c>
      <c r="L1610" s="169" t="str">
        <f>IFERROR(SUMIFS(#REF!,#REF!,$I1610,#REF!,$R$7)/SUMIFS(#REF!,#REF!,$I1610,#REF!,$R$7),"-")</f>
        <v>-</v>
      </c>
      <c r="M1610" s="170" t="str">
        <f>IFERROR(SUMIFS(#REF!,#REF!,$I1610,#REF!,$R$3)/SUMIFS(#REF!,#REF!,$I1610,#REF!,$R$3),"-")</f>
        <v>-</v>
      </c>
      <c r="N1610" s="170" t="str">
        <f>IFERROR(SUMIFS(#REF!,#REF!,$I1610,#REF!,"&lt;="&amp;$R$2,#REF!,"&gt;="&amp;$S$2)/SUMIFS(#REF!,#REF!,$I1610,#REF!,"&lt;="&amp;$R$2,#REF!,"&gt;="&amp;$S$2),"-")</f>
        <v>-</v>
      </c>
      <c r="O1610" s="142"/>
      <c r="P1610" s="140"/>
    </row>
    <row r="1611" spans="1:16">
      <c r="A1611" s="138"/>
      <c r="B1611" s="142"/>
      <c r="C1611" s="172" t="s">
        <v>2708</v>
      </c>
      <c r="D1611" s="166" t="s">
        <v>237</v>
      </c>
      <c r="E1611" s="166" t="s">
        <v>2709</v>
      </c>
      <c r="F1611" s="178" t="s">
        <v>3098</v>
      </c>
      <c r="G1611" s="178" t="s">
        <v>3098</v>
      </c>
      <c r="H1611" s="178" t="s">
        <v>3098</v>
      </c>
      <c r="I1611" s="178" t="s">
        <v>3098</v>
      </c>
      <c r="J1611" s="168">
        <v>0.9</v>
      </c>
      <c r="K1611" s="169" t="str">
        <f>IFERROR(SUMIFS(#REF!,#REF!,$I1611,#REF!,$R$2)/SUMIFS(#REF!,#REF!,$I1611,#REF!,$R$2),"-")</f>
        <v>-</v>
      </c>
      <c r="L1611" s="169" t="str">
        <f>IFERROR(SUMIFS(#REF!,#REF!,$I1611,#REF!,$R$7)/SUMIFS(#REF!,#REF!,$I1611,#REF!,$R$7),"-")</f>
        <v>-</v>
      </c>
      <c r="M1611" s="170" t="str">
        <f>IFERROR(SUMIFS(#REF!,#REF!,$I1611,#REF!,$R$3)/SUMIFS(#REF!,#REF!,$I1611,#REF!,$R$3),"-")</f>
        <v>-</v>
      </c>
      <c r="N1611" s="170" t="str">
        <f>IFERROR(SUMIFS(#REF!,#REF!,$I1611,#REF!,"&lt;="&amp;$R$2,#REF!,"&gt;="&amp;$S$2)/SUMIFS(#REF!,#REF!,$I1611,#REF!,"&lt;="&amp;$R$2,#REF!,"&gt;="&amp;$S$2),"-")</f>
        <v>-</v>
      </c>
      <c r="O1611" s="142"/>
      <c r="P1611" s="140"/>
    </row>
    <row r="1612" spans="1:16">
      <c r="A1612" s="138"/>
      <c r="B1612" s="142"/>
      <c r="C1612" s="172" t="s">
        <v>2708</v>
      </c>
      <c r="D1612" s="166" t="s">
        <v>237</v>
      </c>
      <c r="E1612" s="166" t="s">
        <v>2709</v>
      </c>
      <c r="F1612" s="178" t="s">
        <v>3100</v>
      </c>
      <c r="G1612" s="178" t="s">
        <v>3100</v>
      </c>
      <c r="H1612" s="178" t="s">
        <v>3100</v>
      </c>
      <c r="I1612" s="178" t="s">
        <v>3100</v>
      </c>
      <c r="J1612" s="168">
        <v>0.9</v>
      </c>
      <c r="K1612" s="169" t="str">
        <f>IFERROR(SUMIFS(#REF!,#REF!,$I1612,#REF!,$R$2)/SUMIFS(#REF!,#REF!,$I1612,#REF!,$R$2),"-")</f>
        <v>-</v>
      </c>
      <c r="L1612" s="169" t="str">
        <f>IFERROR(SUMIFS(#REF!,#REF!,$I1612,#REF!,$R$7)/SUMIFS(#REF!,#REF!,$I1612,#REF!,$R$7),"-")</f>
        <v>-</v>
      </c>
      <c r="M1612" s="170" t="str">
        <f>IFERROR(SUMIFS(#REF!,#REF!,$I1612,#REF!,$R$3)/SUMIFS(#REF!,#REF!,$I1612,#REF!,$R$3),"-")</f>
        <v>-</v>
      </c>
      <c r="N1612" s="170" t="str">
        <f>IFERROR(SUMIFS(#REF!,#REF!,$I1612,#REF!,"&lt;="&amp;$R$2,#REF!,"&gt;="&amp;$S$2)/SUMIFS(#REF!,#REF!,$I1612,#REF!,"&lt;="&amp;$R$2,#REF!,"&gt;="&amp;$S$2),"-")</f>
        <v>-</v>
      </c>
      <c r="O1612" s="142"/>
      <c r="P1612" s="140"/>
    </row>
    <row r="1613" spans="1:16">
      <c r="A1613" s="138"/>
      <c r="B1613" s="142"/>
      <c r="C1613" s="172" t="s">
        <v>2708</v>
      </c>
      <c r="D1613" s="166" t="s">
        <v>237</v>
      </c>
      <c r="E1613" s="166" t="s">
        <v>2709</v>
      </c>
      <c r="F1613" s="178" t="s">
        <v>3102</v>
      </c>
      <c r="G1613" s="178" t="s">
        <v>3102</v>
      </c>
      <c r="H1613" s="178" t="s">
        <v>3102</v>
      </c>
      <c r="I1613" s="178" t="s">
        <v>3102</v>
      </c>
      <c r="J1613" s="168">
        <v>0.9</v>
      </c>
      <c r="K1613" s="169" t="str">
        <f>IFERROR(SUMIFS(#REF!,#REF!,$I1613,#REF!,$R$2)/SUMIFS(#REF!,#REF!,$I1613,#REF!,$R$2),"-")</f>
        <v>-</v>
      </c>
      <c r="L1613" s="169" t="str">
        <f>IFERROR(SUMIFS(#REF!,#REF!,$I1613,#REF!,$R$7)/SUMIFS(#REF!,#REF!,$I1613,#REF!,$R$7),"-")</f>
        <v>-</v>
      </c>
      <c r="M1613" s="170" t="str">
        <f>IFERROR(SUMIFS(#REF!,#REF!,$I1613,#REF!,$R$3)/SUMIFS(#REF!,#REF!,$I1613,#REF!,$R$3),"-")</f>
        <v>-</v>
      </c>
      <c r="N1613" s="170" t="str">
        <f>IFERROR(SUMIFS(#REF!,#REF!,$I1613,#REF!,"&lt;="&amp;$R$2,#REF!,"&gt;="&amp;$S$2)/SUMIFS(#REF!,#REF!,$I1613,#REF!,"&lt;="&amp;$R$2,#REF!,"&gt;="&amp;$S$2),"-")</f>
        <v>-</v>
      </c>
      <c r="O1613" s="142"/>
      <c r="P1613" s="140"/>
    </row>
    <row r="1614" spans="1:16">
      <c r="A1614" s="138"/>
      <c r="B1614" s="142"/>
      <c r="C1614" s="172" t="s">
        <v>2708</v>
      </c>
      <c r="D1614" s="166" t="s">
        <v>26</v>
      </c>
      <c r="E1614" s="166" t="s">
        <v>2709</v>
      </c>
      <c r="F1614" s="178" t="s">
        <v>3104</v>
      </c>
      <c r="G1614" s="178" t="s">
        <v>3104</v>
      </c>
      <c r="H1614" s="178" t="s">
        <v>3104</v>
      </c>
      <c r="I1614" s="178" t="s">
        <v>3104</v>
      </c>
      <c r="J1614" s="168">
        <v>0.9</v>
      </c>
      <c r="K1614" s="169" t="str">
        <f>IFERROR(SUMIFS(#REF!,#REF!,$I1614,#REF!,$R$2)/SUMIFS(#REF!,#REF!,$I1614,#REF!,$R$2),"-")</f>
        <v>-</v>
      </c>
      <c r="L1614" s="169" t="str">
        <f>IFERROR(SUMIFS(#REF!,#REF!,$I1614,#REF!,$R$7)/SUMIFS(#REF!,#REF!,$I1614,#REF!,$R$7),"-")</f>
        <v>-</v>
      </c>
      <c r="M1614" s="170" t="str">
        <f>IFERROR(SUMIFS(#REF!,#REF!,$I1614,#REF!,$R$3)/SUMIFS(#REF!,#REF!,$I1614,#REF!,$R$3),"-")</f>
        <v>-</v>
      </c>
      <c r="N1614" s="170" t="str">
        <f>IFERROR(SUMIFS(#REF!,#REF!,$I1614,#REF!,"&lt;="&amp;$R$2,#REF!,"&gt;="&amp;$S$2)/SUMIFS(#REF!,#REF!,$I1614,#REF!,"&lt;="&amp;$R$2,#REF!,"&gt;="&amp;$S$2),"-")</f>
        <v>-</v>
      </c>
      <c r="O1614" s="142"/>
      <c r="P1614" s="140"/>
    </row>
    <row r="1615" spans="1:16">
      <c r="A1615" s="138"/>
      <c r="B1615" s="142"/>
      <c r="C1615" s="172" t="s">
        <v>2708</v>
      </c>
      <c r="D1615" s="166" t="s">
        <v>237</v>
      </c>
      <c r="E1615" s="166" t="s">
        <v>2709</v>
      </c>
      <c r="F1615" s="178" t="s">
        <v>3106</v>
      </c>
      <c r="G1615" s="178" t="s">
        <v>3106</v>
      </c>
      <c r="H1615" s="178" t="s">
        <v>3106</v>
      </c>
      <c r="I1615" s="178" t="s">
        <v>3106</v>
      </c>
      <c r="J1615" s="168">
        <v>0.9</v>
      </c>
      <c r="K1615" s="169" t="str">
        <f>IFERROR(SUMIFS(#REF!,#REF!,$I1615,#REF!,$R$2)/SUMIFS(#REF!,#REF!,$I1615,#REF!,$R$2),"-")</f>
        <v>-</v>
      </c>
      <c r="L1615" s="169" t="str">
        <f>IFERROR(SUMIFS(#REF!,#REF!,$I1615,#REF!,$R$7)/SUMIFS(#REF!,#REF!,$I1615,#REF!,$R$7),"-")</f>
        <v>-</v>
      </c>
      <c r="M1615" s="170" t="str">
        <f>IFERROR(SUMIFS(#REF!,#REF!,$I1615,#REF!,$R$3)/SUMIFS(#REF!,#REF!,$I1615,#REF!,$R$3),"-")</f>
        <v>-</v>
      </c>
      <c r="N1615" s="170" t="str">
        <f>IFERROR(SUMIFS(#REF!,#REF!,$I1615,#REF!,"&lt;="&amp;$R$2,#REF!,"&gt;="&amp;$S$2)/SUMIFS(#REF!,#REF!,$I1615,#REF!,"&lt;="&amp;$R$2,#REF!,"&gt;="&amp;$S$2),"-")</f>
        <v>-</v>
      </c>
      <c r="O1615" s="142"/>
      <c r="P1615" s="140"/>
    </row>
    <row r="1616" spans="1:16">
      <c r="A1616" s="138"/>
      <c r="B1616" s="142"/>
      <c r="C1616" s="172" t="s">
        <v>2708</v>
      </c>
      <c r="D1616" s="166" t="s">
        <v>237</v>
      </c>
      <c r="E1616" s="166" t="s">
        <v>2709</v>
      </c>
      <c r="F1616" s="178" t="s">
        <v>3108</v>
      </c>
      <c r="G1616" s="178" t="s">
        <v>3108</v>
      </c>
      <c r="H1616" s="178" t="s">
        <v>3108</v>
      </c>
      <c r="I1616" s="178" t="s">
        <v>3108</v>
      </c>
      <c r="J1616" s="168">
        <v>0.9</v>
      </c>
      <c r="K1616" s="169" t="str">
        <f>IFERROR(SUMIFS(#REF!,#REF!,$I1616,#REF!,$R$2)/SUMIFS(#REF!,#REF!,$I1616,#REF!,$R$2),"-")</f>
        <v>-</v>
      </c>
      <c r="L1616" s="169" t="str">
        <f>IFERROR(SUMIFS(#REF!,#REF!,$I1616,#REF!,$R$7)/SUMIFS(#REF!,#REF!,$I1616,#REF!,$R$7),"-")</f>
        <v>-</v>
      </c>
      <c r="M1616" s="170" t="str">
        <f>IFERROR(SUMIFS(#REF!,#REF!,$I1616,#REF!,$R$3)/SUMIFS(#REF!,#REF!,$I1616,#REF!,$R$3),"-")</f>
        <v>-</v>
      </c>
      <c r="N1616" s="170" t="str">
        <f>IFERROR(SUMIFS(#REF!,#REF!,$I1616,#REF!,"&lt;="&amp;$R$2,#REF!,"&gt;="&amp;$S$2)/SUMIFS(#REF!,#REF!,$I1616,#REF!,"&lt;="&amp;$R$2,#REF!,"&gt;="&amp;$S$2),"-")</f>
        <v>-</v>
      </c>
      <c r="O1616" s="142"/>
      <c r="P1616" s="140"/>
    </row>
    <row r="1617" spans="1:16">
      <c r="A1617" s="138"/>
      <c r="B1617" s="142"/>
      <c r="C1617" s="172" t="s">
        <v>2708</v>
      </c>
      <c r="D1617" s="166" t="s">
        <v>237</v>
      </c>
      <c r="E1617" s="166" t="s">
        <v>2709</v>
      </c>
      <c r="F1617" s="178" t="s">
        <v>3110</v>
      </c>
      <c r="G1617" s="178" t="s">
        <v>3110</v>
      </c>
      <c r="H1617" s="178" t="s">
        <v>3110</v>
      </c>
      <c r="I1617" s="178" t="s">
        <v>3110</v>
      </c>
      <c r="J1617" s="168">
        <v>0.9</v>
      </c>
      <c r="K1617" s="169" t="str">
        <f>IFERROR(SUMIFS(#REF!,#REF!,$I1617,#REF!,$R$2)/SUMIFS(#REF!,#REF!,$I1617,#REF!,$R$2),"-")</f>
        <v>-</v>
      </c>
      <c r="L1617" s="169" t="str">
        <f>IFERROR(SUMIFS(#REF!,#REF!,$I1617,#REF!,$R$7)/SUMIFS(#REF!,#REF!,$I1617,#REF!,$R$7),"-")</f>
        <v>-</v>
      </c>
      <c r="M1617" s="170" t="str">
        <f>IFERROR(SUMIFS(#REF!,#REF!,$I1617,#REF!,$R$3)/SUMIFS(#REF!,#REF!,$I1617,#REF!,$R$3),"-")</f>
        <v>-</v>
      </c>
      <c r="N1617" s="170" t="str">
        <f>IFERROR(SUMIFS(#REF!,#REF!,$I1617,#REF!,"&lt;="&amp;$R$2,#REF!,"&gt;="&amp;$S$2)/SUMIFS(#REF!,#REF!,$I1617,#REF!,"&lt;="&amp;$R$2,#REF!,"&gt;="&amp;$S$2),"-")</f>
        <v>-</v>
      </c>
      <c r="O1617" s="142"/>
      <c r="P1617" s="140"/>
    </row>
    <row r="1618" spans="1:16">
      <c r="A1618" s="138"/>
      <c r="B1618" s="142"/>
      <c r="C1618" s="172" t="s">
        <v>2708</v>
      </c>
      <c r="D1618" s="166" t="s">
        <v>237</v>
      </c>
      <c r="E1618" s="166" t="s">
        <v>2709</v>
      </c>
      <c r="F1618" s="178" t="s">
        <v>3112</v>
      </c>
      <c r="G1618" s="178" t="s">
        <v>3112</v>
      </c>
      <c r="H1618" s="178" t="s">
        <v>3112</v>
      </c>
      <c r="I1618" s="178" t="s">
        <v>3112</v>
      </c>
      <c r="J1618" s="168">
        <v>0.9</v>
      </c>
      <c r="K1618" s="169" t="str">
        <f>IFERROR(SUMIFS(#REF!,#REF!,$I1618,#REF!,$R$2)/SUMIFS(#REF!,#REF!,$I1618,#REF!,$R$2),"-")</f>
        <v>-</v>
      </c>
      <c r="L1618" s="169" t="str">
        <f>IFERROR(SUMIFS(#REF!,#REF!,$I1618,#REF!,$R$7)/SUMIFS(#REF!,#REF!,$I1618,#REF!,$R$7),"-")</f>
        <v>-</v>
      </c>
      <c r="M1618" s="170" t="str">
        <f>IFERROR(SUMIFS(#REF!,#REF!,$I1618,#REF!,$R$3)/SUMIFS(#REF!,#REF!,$I1618,#REF!,$R$3),"-")</f>
        <v>-</v>
      </c>
      <c r="N1618" s="170" t="str">
        <f>IFERROR(SUMIFS(#REF!,#REF!,$I1618,#REF!,"&lt;="&amp;$R$2,#REF!,"&gt;="&amp;$S$2)/SUMIFS(#REF!,#REF!,$I1618,#REF!,"&lt;="&amp;$R$2,#REF!,"&gt;="&amp;$S$2),"-")</f>
        <v>-</v>
      </c>
      <c r="O1618" s="142"/>
      <c r="P1618" s="140"/>
    </row>
    <row r="1619" spans="1:16">
      <c r="A1619" s="138"/>
      <c r="B1619" s="142"/>
      <c r="C1619" s="172" t="s">
        <v>2708</v>
      </c>
      <c r="D1619" s="166" t="s">
        <v>237</v>
      </c>
      <c r="E1619" s="166" t="s">
        <v>2709</v>
      </c>
      <c r="F1619" s="178" t="s">
        <v>3114</v>
      </c>
      <c r="G1619" s="178" t="s">
        <v>3114</v>
      </c>
      <c r="H1619" s="178" t="s">
        <v>3114</v>
      </c>
      <c r="I1619" s="178" t="s">
        <v>3114</v>
      </c>
      <c r="J1619" s="168">
        <v>0.9</v>
      </c>
      <c r="K1619" s="169" t="str">
        <f>IFERROR(SUMIFS(#REF!,#REF!,$I1619,#REF!,$R$2)/SUMIFS(#REF!,#REF!,$I1619,#REF!,$R$2),"-")</f>
        <v>-</v>
      </c>
      <c r="L1619" s="169" t="str">
        <f>IFERROR(SUMIFS(#REF!,#REF!,$I1619,#REF!,$R$7)/SUMIFS(#REF!,#REF!,$I1619,#REF!,$R$7),"-")</f>
        <v>-</v>
      </c>
      <c r="M1619" s="170" t="str">
        <f>IFERROR(SUMIFS(#REF!,#REF!,$I1619,#REF!,$R$3)/SUMIFS(#REF!,#REF!,$I1619,#REF!,$R$3),"-")</f>
        <v>-</v>
      </c>
      <c r="N1619" s="170" t="str">
        <f>IFERROR(SUMIFS(#REF!,#REF!,$I1619,#REF!,"&lt;="&amp;$R$2,#REF!,"&gt;="&amp;$S$2)/SUMIFS(#REF!,#REF!,$I1619,#REF!,"&lt;="&amp;$R$2,#REF!,"&gt;="&amp;$S$2),"-")</f>
        <v>-</v>
      </c>
      <c r="O1619" s="142"/>
      <c r="P1619" s="140"/>
    </row>
    <row r="1620" spans="1:16">
      <c r="A1620" s="138"/>
      <c r="B1620" s="142"/>
      <c r="C1620" s="172" t="s">
        <v>2708</v>
      </c>
      <c r="D1620" s="166" t="s">
        <v>26</v>
      </c>
      <c r="E1620" s="166" t="s">
        <v>2709</v>
      </c>
      <c r="F1620" s="178" t="s">
        <v>3116</v>
      </c>
      <c r="G1620" s="178" t="s">
        <v>3116</v>
      </c>
      <c r="H1620" s="178" t="s">
        <v>3116</v>
      </c>
      <c r="I1620" s="178" t="s">
        <v>3116</v>
      </c>
      <c r="J1620" s="168">
        <v>0.9</v>
      </c>
      <c r="K1620" s="169" t="str">
        <f>IFERROR(SUMIFS(#REF!,#REF!,$I1620,#REF!,$R$2)/SUMIFS(#REF!,#REF!,$I1620,#REF!,$R$2),"-")</f>
        <v>-</v>
      </c>
      <c r="L1620" s="169" t="str">
        <f>IFERROR(SUMIFS(#REF!,#REF!,$I1620,#REF!,$R$7)/SUMIFS(#REF!,#REF!,$I1620,#REF!,$R$7),"-")</f>
        <v>-</v>
      </c>
      <c r="M1620" s="170" t="str">
        <f>IFERROR(SUMIFS(#REF!,#REF!,$I1620,#REF!,$R$3)/SUMIFS(#REF!,#REF!,$I1620,#REF!,$R$3),"-")</f>
        <v>-</v>
      </c>
      <c r="N1620" s="170" t="str">
        <f>IFERROR(SUMIFS(#REF!,#REF!,$I1620,#REF!,"&lt;="&amp;$R$2,#REF!,"&gt;="&amp;$S$2)/SUMIFS(#REF!,#REF!,$I1620,#REF!,"&lt;="&amp;$R$2,#REF!,"&gt;="&amp;$S$2),"-")</f>
        <v>-</v>
      </c>
      <c r="O1620" s="142"/>
      <c r="P1620" s="140"/>
    </row>
    <row r="1621" spans="1:16">
      <c r="A1621" s="138"/>
      <c r="B1621" s="142"/>
      <c r="C1621" s="172" t="s">
        <v>2708</v>
      </c>
      <c r="D1621" s="166" t="s">
        <v>237</v>
      </c>
      <c r="E1621" s="166" t="s">
        <v>2709</v>
      </c>
      <c r="F1621" s="178" t="s">
        <v>3118</v>
      </c>
      <c r="G1621" s="178" t="s">
        <v>3118</v>
      </c>
      <c r="H1621" s="178" t="s">
        <v>3118</v>
      </c>
      <c r="I1621" s="178" t="s">
        <v>3118</v>
      </c>
      <c r="J1621" s="168">
        <v>0.9</v>
      </c>
      <c r="K1621" s="169" t="str">
        <f>IFERROR(SUMIFS(#REF!,#REF!,$I1621,#REF!,$R$2)/SUMIFS(#REF!,#REF!,$I1621,#REF!,$R$2),"-")</f>
        <v>-</v>
      </c>
      <c r="L1621" s="169" t="str">
        <f>IFERROR(SUMIFS(#REF!,#REF!,$I1621,#REF!,$R$7)/SUMIFS(#REF!,#REF!,$I1621,#REF!,$R$7),"-")</f>
        <v>-</v>
      </c>
      <c r="M1621" s="170" t="str">
        <f>IFERROR(SUMIFS(#REF!,#REF!,$I1621,#REF!,$R$3)/SUMIFS(#REF!,#REF!,$I1621,#REF!,$R$3),"-")</f>
        <v>-</v>
      </c>
      <c r="N1621" s="170" t="str">
        <f>IFERROR(SUMIFS(#REF!,#REF!,$I1621,#REF!,"&lt;="&amp;$R$2,#REF!,"&gt;="&amp;$S$2)/SUMIFS(#REF!,#REF!,$I1621,#REF!,"&lt;="&amp;$R$2,#REF!,"&gt;="&amp;$S$2),"-")</f>
        <v>-</v>
      </c>
      <c r="O1621" s="142"/>
      <c r="P1621" s="140"/>
    </row>
    <row r="1622" spans="1:16">
      <c r="A1622" s="138"/>
      <c r="B1622" s="142"/>
      <c r="C1622" s="172" t="s">
        <v>2708</v>
      </c>
      <c r="D1622" s="166" t="s">
        <v>26</v>
      </c>
      <c r="E1622" s="166" t="s">
        <v>2709</v>
      </c>
      <c r="F1622" s="178" t="s">
        <v>3120</v>
      </c>
      <c r="G1622" s="178" t="s">
        <v>3120</v>
      </c>
      <c r="H1622" s="178" t="s">
        <v>3120</v>
      </c>
      <c r="I1622" s="178" t="s">
        <v>3120</v>
      </c>
      <c r="J1622" s="168">
        <v>0.9</v>
      </c>
      <c r="K1622" s="169" t="str">
        <f>IFERROR(SUMIFS(#REF!,#REF!,$I1622,#REF!,$R$2)/SUMIFS(#REF!,#REF!,$I1622,#REF!,$R$2),"-")</f>
        <v>-</v>
      </c>
      <c r="L1622" s="169" t="str">
        <f>IFERROR(SUMIFS(#REF!,#REF!,$I1622,#REF!,$R$7)/SUMIFS(#REF!,#REF!,$I1622,#REF!,$R$7),"-")</f>
        <v>-</v>
      </c>
      <c r="M1622" s="170" t="str">
        <f>IFERROR(SUMIFS(#REF!,#REF!,$I1622,#REF!,$R$3)/SUMIFS(#REF!,#REF!,$I1622,#REF!,$R$3),"-")</f>
        <v>-</v>
      </c>
      <c r="N1622" s="170" t="str">
        <f>IFERROR(SUMIFS(#REF!,#REF!,$I1622,#REF!,"&lt;="&amp;$R$2,#REF!,"&gt;="&amp;$S$2)/SUMIFS(#REF!,#REF!,$I1622,#REF!,"&lt;="&amp;$R$2,#REF!,"&gt;="&amp;$S$2),"-")</f>
        <v>-</v>
      </c>
      <c r="O1622" s="142"/>
      <c r="P1622" s="140"/>
    </row>
    <row r="1623" spans="1:16">
      <c r="A1623" s="138"/>
      <c r="B1623" s="142"/>
      <c r="C1623" s="172" t="s">
        <v>2708</v>
      </c>
      <c r="D1623" s="166" t="s">
        <v>26</v>
      </c>
      <c r="E1623" s="166" t="s">
        <v>2709</v>
      </c>
      <c r="F1623" s="178" t="s">
        <v>3122</v>
      </c>
      <c r="G1623" s="178" t="s">
        <v>3122</v>
      </c>
      <c r="H1623" s="178" t="s">
        <v>3122</v>
      </c>
      <c r="I1623" s="178" t="s">
        <v>3122</v>
      </c>
      <c r="J1623" s="168">
        <v>0.9</v>
      </c>
      <c r="K1623" s="169" t="str">
        <f>IFERROR(SUMIFS(#REF!,#REF!,$I1623,#REF!,$R$2)/SUMIFS(#REF!,#REF!,$I1623,#REF!,$R$2),"-")</f>
        <v>-</v>
      </c>
      <c r="L1623" s="169" t="str">
        <f>IFERROR(SUMIFS(#REF!,#REF!,$I1623,#REF!,$R$7)/SUMIFS(#REF!,#REF!,$I1623,#REF!,$R$7),"-")</f>
        <v>-</v>
      </c>
      <c r="M1623" s="170" t="str">
        <f>IFERROR(SUMIFS(#REF!,#REF!,$I1623,#REF!,$R$3)/SUMIFS(#REF!,#REF!,$I1623,#REF!,$R$3),"-")</f>
        <v>-</v>
      </c>
      <c r="N1623" s="170" t="str">
        <f>IFERROR(SUMIFS(#REF!,#REF!,$I1623,#REF!,"&lt;="&amp;$R$2,#REF!,"&gt;="&amp;$S$2)/SUMIFS(#REF!,#REF!,$I1623,#REF!,"&lt;="&amp;$R$2,#REF!,"&gt;="&amp;$S$2),"-")</f>
        <v>-</v>
      </c>
      <c r="O1623" s="142"/>
      <c r="P1623" s="140"/>
    </row>
    <row r="1624" spans="1:16">
      <c r="A1624" s="138"/>
      <c r="B1624" s="142"/>
      <c r="C1624" s="172" t="s">
        <v>2708</v>
      </c>
      <c r="D1624" s="166" t="s">
        <v>26</v>
      </c>
      <c r="E1624" s="166" t="s">
        <v>2709</v>
      </c>
      <c r="F1624" s="178" t="s">
        <v>3124</v>
      </c>
      <c r="G1624" s="178" t="s">
        <v>3124</v>
      </c>
      <c r="H1624" s="178" t="s">
        <v>3124</v>
      </c>
      <c r="I1624" s="178" t="s">
        <v>3124</v>
      </c>
      <c r="J1624" s="168">
        <v>0.9</v>
      </c>
      <c r="K1624" s="169" t="str">
        <f>IFERROR(SUMIFS(#REF!,#REF!,$I1624,#REF!,$R$2)/SUMIFS(#REF!,#REF!,$I1624,#REF!,$R$2),"-")</f>
        <v>-</v>
      </c>
      <c r="L1624" s="169" t="str">
        <f>IFERROR(SUMIFS(#REF!,#REF!,$I1624,#REF!,$R$7)/SUMIFS(#REF!,#REF!,$I1624,#REF!,$R$7),"-")</f>
        <v>-</v>
      </c>
      <c r="M1624" s="170" t="str">
        <f>IFERROR(SUMIFS(#REF!,#REF!,$I1624,#REF!,$R$3)/SUMIFS(#REF!,#REF!,$I1624,#REF!,$R$3),"-")</f>
        <v>-</v>
      </c>
      <c r="N1624" s="170" t="str">
        <f>IFERROR(SUMIFS(#REF!,#REF!,$I1624,#REF!,"&lt;="&amp;$R$2,#REF!,"&gt;="&amp;$S$2)/SUMIFS(#REF!,#REF!,$I1624,#REF!,"&lt;="&amp;$R$2,#REF!,"&gt;="&amp;$S$2),"-")</f>
        <v>-</v>
      </c>
      <c r="O1624" s="142"/>
      <c r="P1624" s="140"/>
    </row>
    <row r="1625" spans="1:16">
      <c r="A1625" s="138"/>
      <c r="B1625" s="142"/>
      <c r="C1625" s="172" t="s">
        <v>2708</v>
      </c>
      <c r="D1625" s="166" t="s">
        <v>26</v>
      </c>
      <c r="E1625" s="166" t="s">
        <v>2709</v>
      </c>
      <c r="F1625" s="178" t="s">
        <v>3126</v>
      </c>
      <c r="G1625" s="178" t="s">
        <v>3126</v>
      </c>
      <c r="H1625" s="178" t="s">
        <v>3126</v>
      </c>
      <c r="I1625" s="178" t="s">
        <v>3126</v>
      </c>
      <c r="J1625" s="168">
        <v>0.9</v>
      </c>
      <c r="K1625" s="169" t="str">
        <f>IFERROR(SUMIFS(#REF!,#REF!,$I1625,#REF!,$R$2)/SUMIFS(#REF!,#REF!,$I1625,#REF!,$R$2),"-")</f>
        <v>-</v>
      </c>
      <c r="L1625" s="169" t="str">
        <f>IFERROR(SUMIFS(#REF!,#REF!,$I1625,#REF!,$R$7)/SUMIFS(#REF!,#REF!,$I1625,#REF!,$R$7),"-")</f>
        <v>-</v>
      </c>
      <c r="M1625" s="170" t="str">
        <f>IFERROR(SUMIFS(#REF!,#REF!,$I1625,#REF!,$R$3)/SUMIFS(#REF!,#REF!,$I1625,#REF!,$R$3),"-")</f>
        <v>-</v>
      </c>
      <c r="N1625" s="170" t="str">
        <f>IFERROR(SUMIFS(#REF!,#REF!,$I1625,#REF!,"&lt;="&amp;$R$2,#REF!,"&gt;="&amp;$S$2)/SUMIFS(#REF!,#REF!,$I1625,#REF!,"&lt;="&amp;$R$2,#REF!,"&gt;="&amp;$S$2),"-")</f>
        <v>-</v>
      </c>
      <c r="O1625" s="142"/>
      <c r="P1625" s="140"/>
    </row>
    <row r="1626" spans="1:16">
      <c r="A1626" s="138"/>
      <c r="B1626" s="142"/>
      <c r="C1626" s="172" t="s">
        <v>2708</v>
      </c>
      <c r="D1626" s="166" t="s">
        <v>26</v>
      </c>
      <c r="E1626" s="166" t="s">
        <v>2709</v>
      </c>
      <c r="F1626" s="178" t="s">
        <v>3128</v>
      </c>
      <c r="G1626" s="178" t="s">
        <v>3128</v>
      </c>
      <c r="H1626" s="178" t="s">
        <v>3128</v>
      </c>
      <c r="I1626" s="178" t="s">
        <v>3128</v>
      </c>
      <c r="J1626" s="168">
        <v>0.9</v>
      </c>
      <c r="K1626" s="169" t="str">
        <f>IFERROR(SUMIFS(#REF!,#REF!,$I1626,#REF!,$R$2)/SUMIFS(#REF!,#REF!,$I1626,#REF!,$R$2),"-")</f>
        <v>-</v>
      </c>
      <c r="L1626" s="169" t="str">
        <f>IFERROR(SUMIFS(#REF!,#REF!,$I1626,#REF!,$R$7)/SUMIFS(#REF!,#REF!,$I1626,#REF!,$R$7),"-")</f>
        <v>-</v>
      </c>
      <c r="M1626" s="170" t="str">
        <f>IFERROR(SUMIFS(#REF!,#REF!,$I1626,#REF!,$R$3)/SUMIFS(#REF!,#REF!,$I1626,#REF!,$R$3),"-")</f>
        <v>-</v>
      </c>
      <c r="N1626" s="170" t="str">
        <f>IFERROR(SUMIFS(#REF!,#REF!,$I1626,#REF!,"&lt;="&amp;$R$2,#REF!,"&gt;="&amp;$S$2)/SUMIFS(#REF!,#REF!,$I1626,#REF!,"&lt;="&amp;$R$2,#REF!,"&gt;="&amp;$S$2),"-")</f>
        <v>-</v>
      </c>
      <c r="O1626" s="142"/>
      <c r="P1626" s="140"/>
    </row>
    <row r="1627" spans="1:16">
      <c r="A1627" s="138"/>
      <c r="B1627" s="142"/>
      <c r="C1627" s="172" t="s">
        <v>2708</v>
      </c>
      <c r="D1627" s="166" t="s">
        <v>26</v>
      </c>
      <c r="E1627" s="166" t="s">
        <v>2709</v>
      </c>
      <c r="F1627" s="178" t="s">
        <v>3130</v>
      </c>
      <c r="G1627" s="178" t="s">
        <v>3130</v>
      </c>
      <c r="H1627" s="178" t="s">
        <v>3130</v>
      </c>
      <c r="I1627" s="178" t="s">
        <v>3130</v>
      </c>
      <c r="J1627" s="168">
        <v>0.9</v>
      </c>
      <c r="K1627" s="169" t="str">
        <f>IFERROR(SUMIFS(#REF!,#REF!,$I1627,#REF!,$R$2)/SUMIFS(#REF!,#REF!,$I1627,#REF!,$R$2),"-")</f>
        <v>-</v>
      </c>
      <c r="L1627" s="169" t="str">
        <f>IFERROR(SUMIFS(#REF!,#REF!,$I1627,#REF!,$R$7)/SUMIFS(#REF!,#REF!,$I1627,#REF!,$R$7),"-")</f>
        <v>-</v>
      </c>
      <c r="M1627" s="170" t="str">
        <f>IFERROR(SUMIFS(#REF!,#REF!,$I1627,#REF!,$R$3)/SUMIFS(#REF!,#REF!,$I1627,#REF!,$R$3),"-")</f>
        <v>-</v>
      </c>
      <c r="N1627" s="170" t="str">
        <f>IFERROR(SUMIFS(#REF!,#REF!,$I1627,#REF!,"&lt;="&amp;$R$2,#REF!,"&gt;="&amp;$S$2)/SUMIFS(#REF!,#REF!,$I1627,#REF!,"&lt;="&amp;$R$2,#REF!,"&gt;="&amp;$S$2),"-")</f>
        <v>-</v>
      </c>
      <c r="O1627" s="142"/>
      <c r="P1627" s="140"/>
    </row>
    <row r="1628" spans="1:16">
      <c r="A1628" s="138"/>
      <c r="B1628" s="142"/>
      <c r="C1628" s="172" t="s">
        <v>2708</v>
      </c>
      <c r="D1628" s="166" t="s">
        <v>26</v>
      </c>
      <c r="E1628" s="166" t="s">
        <v>2709</v>
      </c>
      <c r="F1628" s="178" t="s">
        <v>3132</v>
      </c>
      <c r="G1628" s="178" t="s">
        <v>3132</v>
      </c>
      <c r="H1628" s="178" t="s">
        <v>3132</v>
      </c>
      <c r="I1628" s="178" t="s">
        <v>3132</v>
      </c>
      <c r="J1628" s="168">
        <v>0.9</v>
      </c>
      <c r="K1628" s="169" t="str">
        <f>IFERROR(SUMIFS(#REF!,#REF!,$I1628,#REF!,$R$2)/SUMIFS(#REF!,#REF!,$I1628,#REF!,$R$2),"-")</f>
        <v>-</v>
      </c>
      <c r="L1628" s="169" t="str">
        <f>IFERROR(SUMIFS(#REF!,#REF!,$I1628,#REF!,$R$7)/SUMIFS(#REF!,#REF!,$I1628,#REF!,$R$7),"-")</f>
        <v>-</v>
      </c>
      <c r="M1628" s="170" t="str">
        <f>IFERROR(SUMIFS(#REF!,#REF!,$I1628,#REF!,$R$3)/SUMIFS(#REF!,#REF!,$I1628,#REF!,$R$3),"-")</f>
        <v>-</v>
      </c>
      <c r="N1628" s="170" t="str">
        <f>IFERROR(SUMIFS(#REF!,#REF!,$I1628,#REF!,"&lt;="&amp;$R$2,#REF!,"&gt;="&amp;$S$2)/SUMIFS(#REF!,#REF!,$I1628,#REF!,"&lt;="&amp;$R$2,#REF!,"&gt;="&amp;$S$2),"-")</f>
        <v>-</v>
      </c>
      <c r="O1628" s="142"/>
      <c r="P1628" s="140"/>
    </row>
    <row r="1629" spans="1:16">
      <c r="A1629" s="138"/>
      <c r="B1629" s="142"/>
      <c r="C1629" s="172" t="s">
        <v>2708</v>
      </c>
      <c r="D1629" s="166" t="s">
        <v>26</v>
      </c>
      <c r="E1629" s="166" t="s">
        <v>2709</v>
      </c>
      <c r="F1629" s="178" t="s">
        <v>3134</v>
      </c>
      <c r="G1629" s="178" t="s">
        <v>3134</v>
      </c>
      <c r="H1629" s="178" t="s">
        <v>3134</v>
      </c>
      <c r="I1629" s="178" t="s">
        <v>3134</v>
      </c>
      <c r="J1629" s="168">
        <v>0.9</v>
      </c>
      <c r="K1629" s="169" t="str">
        <f>IFERROR(SUMIFS(#REF!,#REF!,$I1629,#REF!,$R$2)/SUMIFS(#REF!,#REF!,$I1629,#REF!,$R$2),"-")</f>
        <v>-</v>
      </c>
      <c r="L1629" s="169" t="str">
        <f>IFERROR(SUMIFS(#REF!,#REF!,$I1629,#REF!,$R$7)/SUMIFS(#REF!,#REF!,$I1629,#REF!,$R$7),"-")</f>
        <v>-</v>
      </c>
      <c r="M1629" s="170" t="str">
        <f>IFERROR(SUMIFS(#REF!,#REF!,$I1629,#REF!,$R$3)/SUMIFS(#REF!,#REF!,$I1629,#REF!,$R$3),"-")</f>
        <v>-</v>
      </c>
      <c r="N1629" s="170" t="str">
        <f>IFERROR(SUMIFS(#REF!,#REF!,$I1629,#REF!,"&lt;="&amp;$R$2,#REF!,"&gt;="&amp;$S$2)/SUMIFS(#REF!,#REF!,$I1629,#REF!,"&lt;="&amp;$R$2,#REF!,"&gt;="&amp;$S$2),"-")</f>
        <v>-</v>
      </c>
      <c r="O1629" s="142"/>
      <c r="P1629" s="140"/>
    </row>
    <row r="1630" spans="1:16">
      <c r="A1630" s="138"/>
      <c r="B1630" s="142"/>
      <c r="C1630" s="172" t="s">
        <v>2708</v>
      </c>
      <c r="D1630" s="166" t="s">
        <v>26</v>
      </c>
      <c r="E1630" s="166" t="s">
        <v>2709</v>
      </c>
      <c r="F1630" s="178" t="s">
        <v>3136</v>
      </c>
      <c r="G1630" s="178" t="s">
        <v>3136</v>
      </c>
      <c r="H1630" s="178" t="s">
        <v>3136</v>
      </c>
      <c r="I1630" s="178" t="s">
        <v>3136</v>
      </c>
      <c r="J1630" s="168">
        <v>0.9</v>
      </c>
      <c r="K1630" s="169" t="str">
        <f>IFERROR(SUMIFS(#REF!,#REF!,$I1630,#REF!,$R$2)/SUMIFS(#REF!,#REF!,$I1630,#REF!,$R$2),"-")</f>
        <v>-</v>
      </c>
      <c r="L1630" s="169" t="str">
        <f>IFERROR(SUMIFS(#REF!,#REF!,$I1630,#REF!,$R$7)/SUMIFS(#REF!,#REF!,$I1630,#REF!,$R$7),"-")</f>
        <v>-</v>
      </c>
      <c r="M1630" s="170" t="str">
        <f>IFERROR(SUMIFS(#REF!,#REF!,$I1630,#REF!,$R$3)/SUMIFS(#REF!,#REF!,$I1630,#REF!,$R$3),"-")</f>
        <v>-</v>
      </c>
      <c r="N1630" s="170" t="str">
        <f>IFERROR(SUMIFS(#REF!,#REF!,$I1630,#REF!,"&lt;="&amp;$R$2,#REF!,"&gt;="&amp;$S$2)/SUMIFS(#REF!,#REF!,$I1630,#REF!,"&lt;="&amp;$R$2,#REF!,"&gt;="&amp;$S$2),"-")</f>
        <v>-</v>
      </c>
      <c r="O1630" s="142"/>
      <c r="P1630" s="140"/>
    </row>
    <row r="1631" spans="1:16">
      <c r="A1631" s="138"/>
      <c r="B1631" s="142"/>
      <c r="C1631" s="172" t="s">
        <v>2708</v>
      </c>
      <c r="D1631" s="166" t="s">
        <v>26</v>
      </c>
      <c r="E1631" s="166" t="s">
        <v>2709</v>
      </c>
      <c r="F1631" s="178" t="s">
        <v>3138</v>
      </c>
      <c r="G1631" s="178" t="s">
        <v>3138</v>
      </c>
      <c r="H1631" s="178" t="s">
        <v>3138</v>
      </c>
      <c r="I1631" s="178" t="s">
        <v>3138</v>
      </c>
      <c r="J1631" s="168">
        <v>0.9</v>
      </c>
      <c r="K1631" s="169" t="str">
        <f>IFERROR(SUMIFS(#REF!,#REF!,$I1631,#REF!,$R$2)/SUMIFS(#REF!,#REF!,$I1631,#REF!,$R$2),"-")</f>
        <v>-</v>
      </c>
      <c r="L1631" s="169" t="str">
        <f>IFERROR(SUMIFS(#REF!,#REF!,$I1631,#REF!,$R$7)/SUMIFS(#REF!,#REF!,$I1631,#REF!,$R$7),"-")</f>
        <v>-</v>
      </c>
      <c r="M1631" s="170" t="str">
        <f>IFERROR(SUMIFS(#REF!,#REF!,$I1631,#REF!,$R$3)/SUMIFS(#REF!,#REF!,$I1631,#REF!,$R$3),"-")</f>
        <v>-</v>
      </c>
      <c r="N1631" s="170" t="str">
        <f>IFERROR(SUMIFS(#REF!,#REF!,$I1631,#REF!,"&lt;="&amp;$R$2,#REF!,"&gt;="&amp;$S$2)/SUMIFS(#REF!,#REF!,$I1631,#REF!,"&lt;="&amp;$R$2,#REF!,"&gt;="&amp;$S$2),"-")</f>
        <v>-</v>
      </c>
      <c r="O1631" s="142"/>
      <c r="P1631" s="140"/>
    </row>
    <row r="1632" spans="1:16">
      <c r="A1632" s="138"/>
      <c r="B1632" s="142"/>
      <c r="C1632" s="172" t="s">
        <v>2708</v>
      </c>
      <c r="D1632" s="166" t="s">
        <v>26</v>
      </c>
      <c r="E1632" s="166" t="s">
        <v>2709</v>
      </c>
      <c r="F1632" s="178" t="s">
        <v>3140</v>
      </c>
      <c r="G1632" s="178" t="s">
        <v>3140</v>
      </c>
      <c r="H1632" s="178" t="s">
        <v>3140</v>
      </c>
      <c r="I1632" s="178" t="s">
        <v>3140</v>
      </c>
      <c r="J1632" s="168">
        <v>0.9</v>
      </c>
      <c r="K1632" s="169" t="str">
        <f>IFERROR(SUMIFS(#REF!,#REF!,$I1632,#REF!,$R$2)/SUMIFS(#REF!,#REF!,$I1632,#REF!,$R$2),"-")</f>
        <v>-</v>
      </c>
      <c r="L1632" s="169" t="str">
        <f>IFERROR(SUMIFS(#REF!,#REF!,$I1632,#REF!,$R$7)/SUMIFS(#REF!,#REF!,$I1632,#REF!,$R$7),"-")</f>
        <v>-</v>
      </c>
      <c r="M1632" s="170" t="str">
        <f>IFERROR(SUMIFS(#REF!,#REF!,$I1632,#REF!,$R$3)/SUMIFS(#REF!,#REF!,$I1632,#REF!,$R$3),"-")</f>
        <v>-</v>
      </c>
      <c r="N1632" s="170" t="str">
        <f>IFERROR(SUMIFS(#REF!,#REF!,$I1632,#REF!,"&lt;="&amp;$R$2,#REF!,"&gt;="&amp;$S$2)/SUMIFS(#REF!,#REF!,$I1632,#REF!,"&lt;="&amp;$R$2,#REF!,"&gt;="&amp;$S$2),"-")</f>
        <v>-</v>
      </c>
      <c r="O1632" s="142"/>
      <c r="P1632" s="140"/>
    </row>
    <row r="1633" spans="1:16">
      <c r="A1633" s="138"/>
      <c r="B1633" s="142"/>
      <c r="C1633" s="172" t="s">
        <v>2708</v>
      </c>
      <c r="D1633" s="166" t="s">
        <v>26</v>
      </c>
      <c r="E1633" s="166" t="s">
        <v>2709</v>
      </c>
      <c r="F1633" s="178" t="s">
        <v>3142</v>
      </c>
      <c r="G1633" s="178" t="s">
        <v>3142</v>
      </c>
      <c r="H1633" s="178" t="s">
        <v>3142</v>
      </c>
      <c r="I1633" s="178" t="s">
        <v>3142</v>
      </c>
      <c r="J1633" s="168">
        <v>0.9</v>
      </c>
      <c r="K1633" s="169" t="str">
        <f>IFERROR(SUMIFS(#REF!,#REF!,$I1633,#REF!,$R$2)/SUMIFS(#REF!,#REF!,$I1633,#REF!,$R$2),"-")</f>
        <v>-</v>
      </c>
      <c r="L1633" s="169" t="str">
        <f>IFERROR(SUMIFS(#REF!,#REF!,$I1633,#REF!,$R$7)/SUMIFS(#REF!,#REF!,$I1633,#REF!,$R$7),"-")</f>
        <v>-</v>
      </c>
      <c r="M1633" s="170" t="str">
        <f>IFERROR(SUMIFS(#REF!,#REF!,$I1633,#REF!,$R$3)/SUMIFS(#REF!,#REF!,$I1633,#REF!,$R$3),"-")</f>
        <v>-</v>
      </c>
      <c r="N1633" s="170" t="str">
        <f>IFERROR(SUMIFS(#REF!,#REF!,$I1633,#REF!,"&lt;="&amp;$R$2,#REF!,"&gt;="&amp;$S$2)/SUMIFS(#REF!,#REF!,$I1633,#REF!,"&lt;="&amp;$R$2,#REF!,"&gt;="&amp;$S$2),"-")</f>
        <v>-</v>
      </c>
      <c r="O1633" s="142"/>
      <c r="P1633" s="140"/>
    </row>
    <row r="1634" spans="1:16">
      <c r="A1634" s="138"/>
      <c r="B1634" s="142"/>
      <c r="C1634" s="172" t="s">
        <v>2708</v>
      </c>
      <c r="D1634" s="166" t="s">
        <v>26</v>
      </c>
      <c r="E1634" s="166" t="s">
        <v>2709</v>
      </c>
      <c r="F1634" s="178" t="s">
        <v>3144</v>
      </c>
      <c r="G1634" s="178" t="s">
        <v>3144</v>
      </c>
      <c r="H1634" s="178" t="s">
        <v>3144</v>
      </c>
      <c r="I1634" s="178" t="s">
        <v>3144</v>
      </c>
      <c r="J1634" s="168">
        <v>0.9</v>
      </c>
      <c r="K1634" s="169" t="str">
        <f>IFERROR(SUMIFS(#REF!,#REF!,$I1634,#REF!,$R$2)/SUMIFS(#REF!,#REF!,$I1634,#REF!,$R$2),"-")</f>
        <v>-</v>
      </c>
      <c r="L1634" s="169" t="str">
        <f>IFERROR(SUMIFS(#REF!,#REF!,$I1634,#REF!,$R$7)/SUMIFS(#REF!,#REF!,$I1634,#REF!,$R$7),"-")</f>
        <v>-</v>
      </c>
      <c r="M1634" s="170" t="str">
        <f>IFERROR(SUMIFS(#REF!,#REF!,$I1634,#REF!,$R$3)/SUMIFS(#REF!,#REF!,$I1634,#REF!,$R$3),"-")</f>
        <v>-</v>
      </c>
      <c r="N1634" s="170" t="str">
        <f>IFERROR(SUMIFS(#REF!,#REF!,$I1634,#REF!,"&lt;="&amp;$R$2,#REF!,"&gt;="&amp;$S$2)/SUMIFS(#REF!,#REF!,$I1634,#REF!,"&lt;="&amp;$R$2,#REF!,"&gt;="&amp;$S$2),"-")</f>
        <v>-</v>
      </c>
      <c r="O1634" s="142"/>
      <c r="P1634" s="140"/>
    </row>
    <row r="1635" spans="1:16">
      <c r="A1635" s="138"/>
      <c r="B1635" s="142"/>
      <c r="C1635" s="172" t="s">
        <v>2708</v>
      </c>
      <c r="D1635" s="166" t="s">
        <v>26</v>
      </c>
      <c r="E1635" s="166" t="s">
        <v>2709</v>
      </c>
      <c r="F1635" s="178" t="s">
        <v>3146</v>
      </c>
      <c r="G1635" s="178" t="s">
        <v>3146</v>
      </c>
      <c r="H1635" s="178" t="s">
        <v>3146</v>
      </c>
      <c r="I1635" s="178" t="s">
        <v>3146</v>
      </c>
      <c r="J1635" s="168">
        <v>0.9</v>
      </c>
      <c r="K1635" s="169" t="str">
        <f>IFERROR(SUMIFS(#REF!,#REF!,$I1635,#REF!,$R$2)/SUMIFS(#REF!,#REF!,$I1635,#REF!,$R$2),"-")</f>
        <v>-</v>
      </c>
      <c r="L1635" s="169" t="str">
        <f>IFERROR(SUMIFS(#REF!,#REF!,$I1635,#REF!,$R$7)/SUMIFS(#REF!,#REF!,$I1635,#REF!,$R$7),"-")</f>
        <v>-</v>
      </c>
      <c r="M1635" s="170" t="str">
        <f>IFERROR(SUMIFS(#REF!,#REF!,$I1635,#REF!,$R$3)/SUMIFS(#REF!,#REF!,$I1635,#REF!,$R$3),"-")</f>
        <v>-</v>
      </c>
      <c r="N1635" s="170" t="str">
        <f>IFERROR(SUMIFS(#REF!,#REF!,$I1635,#REF!,"&lt;="&amp;$R$2,#REF!,"&gt;="&amp;$S$2)/SUMIFS(#REF!,#REF!,$I1635,#REF!,"&lt;="&amp;$R$2,#REF!,"&gt;="&amp;$S$2),"-")</f>
        <v>-</v>
      </c>
      <c r="O1635" s="142"/>
      <c r="P1635" s="140"/>
    </row>
    <row r="1636" spans="1:16">
      <c r="A1636" s="138"/>
      <c r="B1636" s="142"/>
      <c r="C1636" s="172" t="s">
        <v>2708</v>
      </c>
      <c r="D1636" s="166" t="s">
        <v>26</v>
      </c>
      <c r="E1636" s="166" t="s">
        <v>2709</v>
      </c>
      <c r="F1636" s="178" t="s">
        <v>3148</v>
      </c>
      <c r="G1636" s="178" t="s">
        <v>3148</v>
      </c>
      <c r="H1636" s="178" t="s">
        <v>3148</v>
      </c>
      <c r="I1636" s="178" t="s">
        <v>3148</v>
      </c>
      <c r="J1636" s="168">
        <v>0.9</v>
      </c>
      <c r="K1636" s="169" t="str">
        <f>IFERROR(SUMIFS(#REF!,#REF!,$I1636,#REF!,$R$2)/SUMIFS(#REF!,#REF!,$I1636,#REF!,$R$2),"-")</f>
        <v>-</v>
      </c>
      <c r="L1636" s="169" t="str">
        <f>IFERROR(SUMIFS(#REF!,#REF!,$I1636,#REF!,$R$7)/SUMIFS(#REF!,#REF!,$I1636,#REF!,$R$7),"-")</f>
        <v>-</v>
      </c>
      <c r="M1636" s="170" t="str">
        <f>IFERROR(SUMIFS(#REF!,#REF!,$I1636,#REF!,$R$3)/SUMIFS(#REF!,#REF!,$I1636,#REF!,$R$3),"-")</f>
        <v>-</v>
      </c>
      <c r="N1636" s="170" t="str">
        <f>IFERROR(SUMIFS(#REF!,#REF!,$I1636,#REF!,"&lt;="&amp;$R$2,#REF!,"&gt;="&amp;$S$2)/SUMIFS(#REF!,#REF!,$I1636,#REF!,"&lt;="&amp;$R$2,#REF!,"&gt;="&amp;$S$2),"-")</f>
        <v>-</v>
      </c>
      <c r="O1636" s="142"/>
      <c r="P1636" s="140"/>
    </row>
    <row r="1637" spans="1:16">
      <c r="A1637" s="138"/>
      <c r="B1637" s="142"/>
      <c r="C1637" s="172" t="s">
        <v>2708</v>
      </c>
      <c r="D1637" s="166" t="s">
        <v>26</v>
      </c>
      <c r="E1637" s="166" t="s">
        <v>2709</v>
      </c>
      <c r="F1637" s="178" t="s">
        <v>3150</v>
      </c>
      <c r="G1637" s="178" t="s">
        <v>3150</v>
      </c>
      <c r="H1637" s="178" t="s">
        <v>3150</v>
      </c>
      <c r="I1637" s="178" t="s">
        <v>3150</v>
      </c>
      <c r="J1637" s="168">
        <v>0.9</v>
      </c>
      <c r="K1637" s="169" t="str">
        <f>IFERROR(SUMIFS(#REF!,#REF!,$I1637,#REF!,$R$2)/SUMIFS(#REF!,#REF!,$I1637,#REF!,$R$2),"-")</f>
        <v>-</v>
      </c>
      <c r="L1637" s="169" t="str">
        <f>IFERROR(SUMIFS(#REF!,#REF!,$I1637,#REF!,$R$7)/SUMIFS(#REF!,#REF!,$I1637,#REF!,$R$7),"-")</f>
        <v>-</v>
      </c>
      <c r="M1637" s="170" t="str">
        <f>IFERROR(SUMIFS(#REF!,#REF!,$I1637,#REF!,$R$3)/SUMIFS(#REF!,#REF!,$I1637,#REF!,$R$3),"-")</f>
        <v>-</v>
      </c>
      <c r="N1637" s="170" t="str">
        <f>IFERROR(SUMIFS(#REF!,#REF!,$I1637,#REF!,"&lt;="&amp;$R$2,#REF!,"&gt;="&amp;$S$2)/SUMIFS(#REF!,#REF!,$I1637,#REF!,"&lt;="&amp;$R$2,#REF!,"&gt;="&amp;$S$2),"-")</f>
        <v>-</v>
      </c>
      <c r="O1637" s="142"/>
      <c r="P1637" s="140"/>
    </row>
    <row r="1638" spans="1:16">
      <c r="A1638" s="138"/>
      <c r="B1638" s="142"/>
      <c r="C1638" s="172" t="s">
        <v>2708</v>
      </c>
      <c r="D1638" s="166" t="s">
        <v>26</v>
      </c>
      <c r="E1638" s="166" t="s">
        <v>2709</v>
      </c>
      <c r="F1638" s="178" t="s">
        <v>3152</v>
      </c>
      <c r="G1638" s="178" t="s">
        <v>3152</v>
      </c>
      <c r="H1638" s="178" t="s">
        <v>3152</v>
      </c>
      <c r="I1638" s="178" t="s">
        <v>3152</v>
      </c>
      <c r="J1638" s="168">
        <v>0.9</v>
      </c>
      <c r="K1638" s="169" t="str">
        <f>IFERROR(SUMIFS(#REF!,#REF!,$I1638,#REF!,$R$2)/SUMIFS(#REF!,#REF!,$I1638,#REF!,$R$2),"-")</f>
        <v>-</v>
      </c>
      <c r="L1638" s="169" t="str">
        <f>IFERROR(SUMIFS(#REF!,#REF!,$I1638,#REF!,$R$7)/SUMIFS(#REF!,#REF!,$I1638,#REF!,$R$7),"-")</f>
        <v>-</v>
      </c>
      <c r="M1638" s="170" t="str">
        <f>IFERROR(SUMIFS(#REF!,#REF!,$I1638,#REF!,$R$3)/SUMIFS(#REF!,#REF!,$I1638,#REF!,$R$3),"-")</f>
        <v>-</v>
      </c>
      <c r="N1638" s="170" t="str">
        <f>IFERROR(SUMIFS(#REF!,#REF!,$I1638,#REF!,"&lt;="&amp;$R$2,#REF!,"&gt;="&amp;$S$2)/SUMIFS(#REF!,#REF!,$I1638,#REF!,"&lt;="&amp;$R$2,#REF!,"&gt;="&amp;$S$2),"-")</f>
        <v>-</v>
      </c>
      <c r="O1638" s="142"/>
      <c r="P1638" s="140"/>
    </row>
    <row r="1639" spans="1:16">
      <c r="A1639" s="138"/>
      <c r="B1639" s="142"/>
      <c r="C1639" s="172" t="s">
        <v>2708</v>
      </c>
      <c r="D1639" s="166" t="s">
        <v>26</v>
      </c>
      <c r="E1639" s="166" t="s">
        <v>2709</v>
      </c>
      <c r="F1639" s="178" t="s">
        <v>3154</v>
      </c>
      <c r="G1639" s="178" t="s">
        <v>3154</v>
      </c>
      <c r="H1639" s="178" t="s">
        <v>3154</v>
      </c>
      <c r="I1639" s="178" t="s">
        <v>3154</v>
      </c>
      <c r="J1639" s="168">
        <v>0.9</v>
      </c>
      <c r="K1639" s="169" t="str">
        <f>IFERROR(SUMIFS(#REF!,#REF!,$I1639,#REF!,$R$2)/SUMIFS(#REF!,#REF!,$I1639,#REF!,$R$2),"-")</f>
        <v>-</v>
      </c>
      <c r="L1639" s="169" t="str">
        <f>IFERROR(SUMIFS(#REF!,#REF!,$I1639,#REF!,$R$7)/SUMIFS(#REF!,#REF!,$I1639,#REF!,$R$7),"-")</f>
        <v>-</v>
      </c>
      <c r="M1639" s="170" t="str">
        <f>IFERROR(SUMIFS(#REF!,#REF!,$I1639,#REF!,$R$3)/SUMIFS(#REF!,#REF!,$I1639,#REF!,$R$3),"-")</f>
        <v>-</v>
      </c>
      <c r="N1639" s="170" t="str">
        <f>IFERROR(SUMIFS(#REF!,#REF!,$I1639,#REF!,"&lt;="&amp;$R$2,#REF!,"&gt;="&amp;$S$2)/SUMIFS(#REF!,#REF!,$I1639,#REF!,"&lt;="&amp;$R$2,#REF!,"&gt;="&amp;$S$2),"-")</f>
        <v>-</v>
      </c>
      <c r="O1639" s="142"/>
      <c r="P1639" s="140"/>
    </row>
    <row r="1640" spans="1:16">
      <c r="A1640" s="138"/>
      <c r="B1640" s="142"/>
      <c r="C1640" s="172" t="s">
        <v>2708</v>
      </c>
      <c r="D1640" s="166" t="s">
        <v>26</v>
      </c>
      <c r="E1640" s="166" t="s">
        <v>2709</v>
      </c>
      <c r="F1640" s="178" t="s">
        <v>3156</v>
      </c>
      <c r="G1640" s="178" t="s">
        <v>3156</v>
      </c>
      <c r="H1640" s="178" t="s">
        <v>3156</v>
      </c>
      <c r="I1640" s="178" t="s">
        <v>3156</v>
      </c>
      <c r="J1640" s="168">
        <v>0.9</v>
      </c>
      <c r="K1640" s="169" t="str">
        <f>IFERROR(SUMIFS(#REF!,#REF!,$I1640,#REF!,$R$2)/SUMIFS(#REF!,#REF!,$I1640,#REF!,$R$2),"-")</f>
        <v>-</v>
      </c>
      <c r="L1640" s="169" t="str">
        <f>IFERROR(SUMIFS(#REF!,#REF!,$I1640,#REF!,$R$7)/SUMIFS(#REF!,#REF!,$I1640,#REF!,$R$7),"-")</f>
        <v>-</v>
      </c>
      <c r="M1640" s="170" t="str">
        <f>IFERROR(SUMIFS(#REF!,#REF!,$I1640,#REF!,$R$3)/SUMIFS(#REF!,#REF!,$I1640,#REF!,$R$3),"-")</f>
        <v>-</v>
      </c>
      <c r="N1640" s="170" t="str">
        <f>IFERROR(SUMIFS(#REF!,#REF!,$I1640,#REF!,"&lt;="&amp;$R$2,#REF!,"&gt;="&amp;$S$2)/SUMIFS(#REF!,#REF!,$I1640,#REF!,"&lt;="&amp;$R$2,#REF!,"&gt;="&amp;$S$2),"-")</f>
        <v>-</v>
      </c>
      <c r="O1640" s="142"/>
      <c r="P1640" s="140"/>
    </row>
    <row r="1641" spans="1:16">
      <c r="A1641" s="138"/>
      <c r="B1641" s="142"/>
      <c r="C1641" s="172" t="s">
        <v>2708</v>
      </c>
      <c r="D1641" s="166" t="s">
        <v>26</v>
      </c>
      <c r="E1641" s="166" t="s">
        <v>2709</v>
      </c>
      <c r="F1641" s="178" t="s">
        <v>3158</v>
      </c>
      <c r="G1641" s="178" t="s">
        <v>3158</v>
      </c>
      <c r="H1641" s="178" t="s">
        <v>3158</v>
      </c>
      <c r="I1641" s="178" t="s">
        <v>3158</v>
      </c>
      <c r="J1641" s="168">
        <v>0.9</v>
      </c>
      <c r="K1641" s="169" t="str">
        <f>IFERROR(SUMIFS(#REF!,#REF!,$I1641,#REF!,$R$2)/SUMIFS(#REF!,#REF!,$I1641,#REF!,$R$2),"-")</f>
        <v>-</v>
      </c>
      <c r="L1641" s="169" t="str">
        <f>IFERROR(SUMIFS(#REF!,#REF!,$I1641,#REF!,$R$7)/SUMIFS(#REF!,#REF!,$I1641,#REF!,$R$7),"-")</f>
        <v>-</v>
      </c>
      <c r="M1641" s="170" t="str">
        <f>IFERROR(SUMIFS(#REF!,#REF!,$I1641,#REF!,$R$3)/SUMIFS(#REF!,#REF!,$I1641,#REF!,$R$3),"-")</f>
        <v>-</v>
      </c>
      <c r="N1641" s="170" t="str">
        <f>IFERROR(SUMIFS(#REF!,#REF!,$I1641,#REF!,"&lt;="&amp;$R$2,#REF!,"&gt;="&amp;$S$2)/SUMIFS(#REF!,#REF!,$I1641,#REF!,"&lt;="&amp;$R$2,#REF!,"&gt;="&amp;$S$2),"-")</f>
        <v>-</v>
      </c>
      <c r="O1641" s="142"/>
      <c r="P1641" s="140"/>
    </row>
    <row r="1642" spans="1:16">
      <c r="A1642" s="138"/>
      <c r="B1642" s="142"/>
      <c r="C1642" s="172" t="s">
        <v>2708</v>
      </c>
      <c r="D1642" s="166" t="s">
        <v>26</v>
      </c>
      <c r="E1642" s="166" t="s">
        <v>2709</v>
      </c>
      <c r="F1642" s="178" t="s">
        <v>3160</v>
      </c>
      <c r="G1642" s="178" t="s">
        <v>3160</v>
      </c>
      <c r="H1642" s="178" t="s">
        <v>3160</v>
      </c>
      <c r="I1642" s="178" t="s">
        <v>3160</v>
      </c>
      <c r="J1642" s="168">
        <v>0.9</v>
      </c>
      <c r="K1642" s="169" t="str">
        <f>IFERROR(SUMIFS(#REF!,#REF!,$I1642,#REF!,$R$2)/SUMIFS(#REF!,#REF!,$I1642,#REF!,$R$2),"-")</f>
        <v>-</v>
      </c>
      <c r="L1642" s="169" t="str">
        <f>IFERROR(SUMIFS(#REF!,#REF!,$I1642,#REF!,$R$7)/SUMIFS(#REF!,#REF!,$I1642,#REF!,$R$7),"-")</f>
        <v>-</v>
      </c>
      <c r="M1642" s="170" t="str">
        <f>IFERROR(SUMIFS(#REF!,#REF!,$I1642,#REF!,$R$3)/SUMIFS(#REF!,#REF!,$I1642,#REF!,$R$3),"-")</f>
        <v>-</v>
      </c>
      <c r="N1642" s="170" t="str">
        <f>IFERROR(SUMIFS(#REF!,#REF!,$I1642,#REF!,"&lt;="&amp;$R$2,#REF!,"&gt;="&amp;$S$2)/SUMIFS(#REF!,#REF!,$I1642,#REF!,"&lt;="&amp;$R$2,#REF!,"&gt;="&amp;$S$2),"-")</f>
        <v>-</v>
      </c>
      <c r="O1642" s="142"/>
      <c r="P1642" s="140"/>
    </row>
    <row r="1643" spans="1:16">
      <c r="A1643" s="138"/>
      <c r="B1643" s="142"/>
      <c r="C1643" s="172" t="s">
        <v>2708</v>
      </c>
      <c r="D1643" s="166" t="s">
        <v>26</v>
      </c>
      <c r="E1643" s="166" t="s">
        <v>2709</v>
      </c>
      <c r="F1643" s="178" t="s">
        <v>3162</v>
      </c>
      <c r="G1643" s="178" t="s">
        <v>3162</v>
      </c>
      <c r="H1643" s="178" t="s">
        <v>3162</v>
      </c>
      <c r="I1643" s="178" t="s">
        <v>3162</v>
      </c>
      <c r="J1643" s="168">
        <v>0.9</v>
      </c>
      <c r="K1643" s="169" t="str">
        <f>IFERROR(SUMIFS(#REF!,#REF!,$I1643,#REF!,$R$2)/SUMIFS(#REF!,#REF!,$I1643,#REF!,$R$2),"-")</f>
        <v>-</v>
      </c>
      <c r="L1643" s="169" t="str">
        <f>IFERROR(SUMIFS(#REF!,#REF!,$I1643,#REF!,$R$7)/SUMIFS(#REF!,#REF!,$I1643,#REF!,$R$7),"-")</f>
        <v>-</v>
      </c>
      <c r="M1643" s="170" t="str">
        <f>IFERROR(SUMIFS(#REF!,#REF!,$I1643,#REF!,$R$3)/SUMIFS(#REF!,#REF!,$I1643,#REF!,$R$3),"-")</f>
        <v>-</v>
      </c>
      <c r="N1643" s="170" t="str">
        <f>IFERROR(SUMIFS(#REF!,#REF!,$I1643,#REF!,"&lt;="&amp;$R$2,#REF!,"&gt;="&amp;$S$2)/SUMIFS(#REF!,#REF!,$I1643,#REF!,"&lt;="&amp;$R$2,#REF!,"&gt;="&amp;$S$2),"-")</f>
        <v>-</v>
      </c>
      <c r="O1643" s="142"/>
      <c r="P1643" s="140"/>
    </row>
    <row r="1644" spans="1:16">
      <c r="A1644" s="138"/>
      <c r="B1644" s="142"/>
      <c r="C1644" s="172" t="s">
        <v>2708</v>
      </c>
      <c r="D1644" s="166" t="s">
        <v>26</v>
      </c>
      <c r="E1644" s="166" t="s">
        <v>2709</v>
      </c>
      <c r="F1644" s="178" t="s">
        <v>3164</v>
      </c>
      <c r="G1644" s="178" t="s">
        <v>3164</v>
      </c>
      <c r="H1644" s="178" t="s">
        <v>3164</v>
      </c>
      <c r="I1644" s="178" t="s">
        <v>3164</v>
      </c>
      <c r="J1644" s="168">
        <v>0.9</v>
      </c>
      <c r="K1644" s="169" t="str">
        <f>IFERROR(SUMIFS(#REF!,#REF!,$I1644,#REF!,$R$2)/SUMIFS(#REF!,#REF!,$I1644,#REF!,$R$2),"-")</f>
        <v>-</v>
      </c>
      <c r="L1644" s="169" t="str">
        <f>IFERROR(SUMIFS(#REF!,#REF!,$I1644,#REF!,$R$7)/SUMIFS(#REF!,#REF!,$I1644,#REF!,$R$7),"-")</f>
        <v>-</v>
      </c>
      <c r="M1644" s="170" t="str">
        <f>IFERROR(SUMIFS(#REF!,#REF!,$I1644,#REF!,$R$3)/SUMIFS(#REF!,#REF!,$I1644,#REF!,$R$3),"-")</f>
        <v>-</v>
      </c>
      <c r="N1644" s="170" t="str">
        <f>IFERROR(SUMIFS(#REF!,#REF!,$I1644,#REF!,"&lt;="&amp;$R$2,#REF!,"&gt;="&amp;$S$2)/SUMIFS(#REF!,#REF!,$I1644,#REF!,"&lt;="&amp;$R$2,#REF!,"&gt;="&amp;$S$2),"-")</f>
        <v>-</v>
      </c>
      <c r="O1644" s="142"/>
      <c r="P1644" s="140"/>
    </row>
    <row r="1645" spans="1:16">
      <c r="A1645" s="138"/>
      <c r="B1645" s="142"/>
      <c r="C1645" s="172" t="s">
        <v>2708</v>
      </c>
      <c r="D1645" s="166" t="s">
        <v>1665</v>
      </c>
      <c r="E1645" s="166" t="s">
        <v>2709</v>
      </c>
      <c r="F1645" s="178" t="s">
        <v>3165</v>
      </c>
      <c r="G1645" s="178" t="s">
        <v>3165</v>
      </c>
      <c r="H1645" s="178" t="s">
        <v>3165</v>
      </c>
      <c r="I1645" s="178" t="s">
        <v>3165</v>
      </c>
      <c r="J1645" s="168">
        <v>0.9</v>
      </c>
      <c r="K1645" s="169" t="str">
        <f>IFERROR(SUMIFS(#REF!,#REF!,$I1645,#REF!,$R$2)/SUMIFS(#REF!,#REF!,$I1645,#REF!,$R$2),"-")</f>
        <v>-</v>
      </c>
      <c r="L1645" s="169" t="str">
        <f>IFERROR(SUMIFS(#REF!,#REF!,$I1645,#REF!,$R$7)/SUMIFS(#REF!,#REF!,$I1645,#REF!,$R$7),"-")</f>
        <v>-</v>
      </c>
      <c r="M1645" s="170" t="str">
        <f>IFERROR(SUMIFS(#REF!,#REF!,$I1645,#REF!,$R$3)/SUMIFS(#REF!,#REF!,$I1645,#REF!,$R$3),"-")</f>
        <v>-</v>
      </c>
      <c r="N1645" s="170" t="str">
        <f>IFERROR(SUMIFS(#REF!,#REF!,$I1645,#REF!,"&lt;="&amp;$R$2,#REF!,"&gt;="&amp;$S$2)/SUMIFS(#REF!,#REF!,$I1645,#REF!,"&lt;="&amp;$R$2,#REF!,"&gt;="&amp;$S$2),"-")</f>
        <v>-</v>
      </c>
      <c r="O1645" s="142"/>
      <c r="P1645" s="140"/>
    </row>
    <row r="1646" spans="1:16">
      <c r="A1646" s="138"/>
      <c r="B1646" s="142"/>
      <c r="C1646" s="172" t="s">
        <v>2708</v>
      </c>
      <c r="D1646" s="166" t="s">
        <v>1665</v>
      </c>
      <c r="E1646" s="166" t="s">
        <v>2709</v>
      </c>
      <c r="F1646" s="178" t="s">
        <v>3166</v>
      </c>
      <c r="G1646" s="178" t="s">
        <v>3166</v>
      </c>
      <c r="H1646" s="178" t="s">
        <v>3166</v>
      </c>
      <c r="I1646" s="178" t="s">
        <v>3166</v>
      </c>
      <c r="J1646" s="168">
        <v>0.9</v>
      </c>
      <c r="K1646" s="169" t="str">
        <f>IFERROR(SUMIFS(#REF!,#REF!,$I1646,#REF!,$R$2)/SUMIFS(#REF!,#REF!,$I1646,#REF!,$R$2),"-")</f>
        <v>-</v>
      </c>
      <c r="L1646" s="169" t="str">
        <f>IFERROR(SUMIFS(#REF!,#REF!,$I1646,#REF!,$R$7)/SUMIFS(#REF!,#REF!,$I1646,#REF!,$R$7),"-")</f>
        <v>-</v>
      </c>
      <c r="M1646" s="170" t="str">
        <f>IFERROR(SUMIFS(#REF!,#REF!,$I1646,#REF!,$R$3)/SUMIFS(#REF!,#REF!,$I1646,#REF!,$R$3),"-")</f>
        <v>-</v>
      </c>
      <c r="N1646" s="170" t="str">
        <f>IFERROR(SUMIFS(#REF!,#REF!,$I1646,#REF!,"&lt;="&amp;$R$2,#REF!,"&gt;="&amp;$S$2)/SUMIFS(#REF!,#REF!,$I1646,#REF!,"&lt;="&amp;$R$2,#REF!,"&gt;="&amp;$S$2),"-")</f>
        <v>-</v>
      </c>
      <c r="O1646" s="142"/>
      <c r="P1646" s="140"/>
    </row>
    <row r="1647" spans="1:16">
      <c r="A1647" s="138"/>
      <c r="B1647" s="142"/>
      <c r="C1647" s="172" t="s">
        <v>2708</v>
      </c>
      <c r="D1647" s="166" t="s">
        <v>237</v>
      </c>
      <c r="E1647" s="166" t="s">
        <v>2709</v>
      </c>
      <c r="F1647" s="178" t="s">
        <v>3168</v>
      </c>
      <c r="G1647" s="178" t="s">
        <v>3168</v>
      </c>
      <c r="H1647" s="178" t="s">
        <v>3168</v>
      </c>
      <c r="I1647" s="178" t="s">
        <v>3168</v>
      </c>
      <c r="J1647" s="168">
        <v>0.9</v>
      </c>
      <c r="K1647" s="169" t="str">
        <f>IFERROR(SUMIFS(#REF!,#REF!,$I1647,#REF!,$R$2)/SUMIFS(#REF!,#REF!,$I1647,#REF!,$R$2),"-")</f>
        <v>-</v>
      </c>
      <c r="L1647" s="169" t="str">
        <f>IFERROR(SUMIFS(#REF!,#REF!,$I1647,#REF!,$R$7)/SUMIFS(#REF!,#REF!,$I1647,#REF!,$R$7),"-")</f>
        <v>-</v>
      </c>
      <c r="M1647" s="170" t="str">
        <f>IFERROR(SUMIFS(#REF!,#REF!,$I1647,#REF!,$R$3)/SUMIFS(#REF!,#REF!,$I1647,#REF!,$R$3),"-")</f>
        <v>-</v>
      </c>
      <c r="N1647" s="170" t="str">
        <f>IFERROR(SUMIFS(#REF!,#REF!,$I1647,#REF!,"&lt;="&amp;$R$2,#REF!,"&gt;="&amp;$S$2)/SUMIFS(#REF!,#REF!,$I1647,#REF!,"&lt;="&amp;$R$2,#REF!,"&gt;="&amp;$S$2),"-")</f>
        <v>-</v>
      </c>
      <c r="O1647" s="142"/>
      <c r="P1647" s="140"/>
    </row>
    <row r="1648" spans="1:16">
      <c r="A1648" s="138"/>
      <c r="B1648" s="142"/>
      <c r="C1648" s="172" t="s">
        <v>2708</v>
      </c>
      <c r="D1648" s="166" t="s">
        <v>26</v>
      </c>
      <c r="E1648" s="166" t="s">
        <v>2709</v>
      </c>
      <c r="F1648" s="178" t="s">
        <v>3170</v>
      </c>
      <c r="G1648" s="178" t="s">
        <v>3170</v>
      </c>
      <c r="H1648" s="178" t="s">
        <v>3170</v>
      </c>
      <c r="I1648" s="178" t="s">
        <v>3170</v>
      </c>
      <c r="J1648" s="168">
        <v>0.9</v>
      </c>
      <c r="K1648" s="169" t="str">
        <f>IFERROR(SUMIFS(#REF!,#REF!,$I1648,#REF!,$R$2)/SUMIFS(#REF!,#REF!,$I1648,#REF!,$R$2),"-")</f>
        <v>-</v>
      </c>
      <c r="L1648" s="169" t="str">
        <f>IFERROR(SUMIFS(#REF!,#REF!,$I1648,#REF!,$R$7)/SUMIFS(#REF!,#REF!,$I1648,#REF!,$R$7),"-")</f>
        <v>-</v>
      </c>
      <c r="M1648" s="170" t="str">
        <f>IFERROR(SUMIFS(#REF!,#REF!,$I1648,#REF!,$R$3)/SUMIFS(#REF!,#REF!,$I1648,#REF!,$R$3),"-")</f>
        <v>-</v>
      </c>
      <c r="N1648" s="170" t="str">
        <f>IFERROR(SUMIFS(#REF!,#REF!,$I1648,#REF!,"&lt;="&amp;$R$2,#REF!,"&gt;="&amp;$S$2)/SUMIFS(#REF!,#REF!,$I1648,#REF!,"&lt;="&amp;$R$2,#REF!,"&gt;="&amp;$S$2),"-")</f>
        <v>-</v>
      </c>
      <c r="O1648" s="142"/>
      <c r="P1648" s="140"/>
    </row>
    <row r="1649" spans="1:16">
      <c r="A1649" s="138"/>
      <c r="B1649" s="142"/>
      <c r="C1649" s="172" t="s">
        <v>2708</v>
      </c>
      <c r="D1649" s="166" t="s">
        <v>237</v>
      </c>
      <c r="E1649" s="166" t="s">
        <v>2709</v>
      </c>
      <c r="F1649" s="178" t="s">
        <v>3172</v>
      </c>
      <c r="G1649" s="178" t="s">
        <v>3172</v>
      </c>
      <c r="H1649" s="178" t="s">
        <v>3172</v>
      </c>
      <c r="I1649" s="178" t="s">
        <v>3172</v>
      </c>
      <c r="J1649" s="168">
        <v>0.9</v>
      </c>
      <c r="K1649" s="169" t="str">
        <f>IFERROR(SUMIFS(#REF!,#REF!,$I1649,#REF!,$R$2)/SUMIFS(#REF!,#REF!,$I1649,#REF!,$R$2),"-")</f>
        <v>-</v>
      </c>
      <c r="L1649" s="169" t="str">
        <f>IFERROR(SUMIFS(#REF!,#REF!,$I1649,#REF!,$R$7)/SUMIFS(#REF!,#REF!,$I1649,#REF!,$R$7),"-")</f>
        <v>-</v>
      </c>
      <c r="M1649" s="170" t="str">
        <f>IFERROR(SUMIFS(#REF!,#REF!,$I1649,#REF!,$R$3)/SUMIFS(#REF!,#REF!,$I1649,#REF!,$R$3),"-")</f>
        <v>-</v>
      </c>
      <c r="N1649" s="170" t="str">
        <f>IFERROR(SUMIFS(#REF!,#REF!,$I1649,#REF!,"&lt;="&amp;$R$2,#REF!,"&gt;="&amp;$S$2)/SUMIFS(#REF!,#REF!,$I1649,#REF!,"&lt;="&amp;$R$2,#REF!,"&gt;="&amp;$S$2),"-")</f>
        <v>-</v>
      </c>
      <c r="O1649" s="142"/>
      <c r="P1649" s="140"/>
    </row>
    <row r="1650" spans="1:16">
      <c r="A1650" s="138"/>
      <c r="B1650" s="142"/>
      <c r="C1650" s="172" t="s">
        <v>2708</v>
      </c>
      <c r="D1650" s="166" t="s">
        <v>26</v>
      </c>
      <c r="E1650" s="166" t="s">
        <v>2709</v>
      </c>
      <c r="F1650" s="178" t="s">
        <v>3174</v>
      </c>
      <c r="G1650" s="178" t="s">
        <v>3174</v>
      </c>
      <c r="H1650" s="178" t="s">
        <v>3174</v>
      </c>
      <c r="I1650" s="178" t="s">
        <v>3174</v>
      </c>
      <c r="J1650" s="168">
        <v>0.9</v>
      </c>
      <c r="K1650" s="169" t="str">
        <f>IFERROR(SUMIFS(#REF!,#REF!,$I1650,#REF!,$R$2)/SUMIFS(#REF!,#REF!,$I1650,#REF!,$R$2),"-")</f>
        <v>-</v>
      </c>
      <c r="L1650" s="169" t="str">
        <f>IFERROR(SUMIFS(#REF!,#REF!,$I1650,#REF!,$R$7)/SUMIFS(#REF!,#REF!,$I1650,#REF!,$R$7),"-")</f>
        <v>-</v>
      </c>
      <c r="M1650" s="170" t="str">
        <f>IFERROR(SUMIFS(#REF!,#REF!,$I1650,#REF!,$R$3)/SUMIFS(#REF!,#REF!,$I1650,#REF!,$R$3),"-")</f>
        <v>-</v>
      </c>
      <c r="N1650" s="170" t="str">
        <f>IFERROR(SUMIFS(#REF!,#REF!,$I1650,#REF!,"&lt;="&amp;$R$2,#REF!,"&gt;="&amp;$S$2)/SUMIFS(#REF!,#REF!,$I1650,#REF!,"&lt;="&amp;$R$2,#REF!,"&gt;="&amp;$S$2),"-")</f>
        <v>-</v>
      </c>
      <c r="O1650" s="142"/>
      <c r="P1650" s="140"/>
    </row>
    <row r="1651" spans="1:16">
      <c r="A1651" s="138"/>
      <c r="B1651" s="142"/>
      <c r="C1651" s="172" t="s">
        <v>2708</v>
      </c>
      <c r="D1651" s="166" t="s">
        <v>26</v>
      </c>
      <c r="E1651" s="166" t="s">
        <v>2709</v>
      </c>
      <c r="F1651" s="178" t="s">
        <v>3176</v>
      </c>
      <c r="G1651" s="178" t="s">
        <v>3176</v>
      </c>
      <c r="H1651" s="178" t="s">
        <v>3176</v>
      </c>
      <c r="I1651" s="178" t="s">
        <v>3176</v>
      </c>
      <c r="J1651" s="168">
        <v>0.9</v>
      </c>
      <c r="K1651" s="169" t="str">
        <f>IFERROR(SUMIFS(#REF!,#REF!,$I1651,#REF!,$R$2)/SUMIFS(#REF!,#REF!,$I1651,#REF!,$R$2),"-")</f>
        <v>-</v>
      </c>
      <c r="L1651" s="169" t="str">
        <f>IFERROR(SUMIFS(#REF!,#REF!,$I1651,#REF!,$R$7)/SUMIFS(#REF!,#REF!,$I1651,#REF!,$R$7),"-")</f>
        <v>-</v>
      </c>
      <c r="M1651" s="170" t="str">
        <f>IFERROR(SUMIFS(#REF!,#REF!,$I1651,#REF!,$R$3)/SUMIFS(#REF!,#REF!,$I1651,#REF!,$R$3),"-")</f>
        <v>-</v>
      </c>
      <c r="N1651" s="170" t="str">
        <f>IFERROR(SUMIFS(#REF!,#REF!,$I1651,#REF!,"&lt;="&amp;$R$2,#REF!,"&gt;="&amp;$S$2)/SUMIFS(#REF!,#REF!,$I1651,#REF!,"&lt;="&amp;$R$2,#REF!,"&gt;="&amp;$S$2),"-")</f>
        <v>-</v>
      </c>
      <c r="O1651" s="142"/>
      <c r="P1651" s="140"/>
    </row>
    <row r="1652" spans="1:16">
      <c r="A1652" s="138"/>
      <c r="B1652" s="142"/>
      <c r="C1652" s="172" t="s">
        <v>2708</v>
      </c>
      <c r="D1652" s="166" t="s">
        <v>237</v>
      </c>
      <c r="E1652" s="166" t="s">
        <v>2709</v>
      </c>
      <c r="F1652" s="178" t="s">
        <v>3178</v>
      </c>
      <c r="G1652" s="178" t="s">
        <v>3178</v>
      </c>
      <c r="H1652" s="178" t="s">
        <v>3178</v>
      </c>
      <c r="I1652" s="178" t="s">
        <v>3178</v>
      </c>
      <c r="J1652" s="168">
        <v>0.9</v>
      </c>
      <c r="K1652" s="169" t="str">
        <f>IFERROR(SUMIFS(#REF!,#REF!,$I1652,#REF!,$R$2)/SUMIFS(#REF!,#REF!,$I1652,#REF!,$R$2),"-")</f>
        <v>-</v>
      </c>
      <c r="L1652" s="169" t="str">
        <f>IFERROR(SUMIFS(#REF!,#REF!,$I1652,#REF!,$R$7)/SUMIFS(#REF!,#REF!,$I1652,#REF!,$R$7),"-")</f>
        <v>-</v>
      </c>
      <c r="M1652" s="170" t="str">
        <f>IFERROR(SUMIFS(#REF!,#REF!,$I1652,#REF!,$R$3)/SUMIFS(#REF!,#REF!,$I1652,#REF!,$R$3),"-")</f>
        <v>-</v>
      </c>
      <c r="N1652" s="170" t="str">
        <f>IFERROR(SUMIFS(#REF!,#REF!,$I1652,#REF!,"&lt;="&amp;$R$2,#REF!,"&gt;="&amp;$S$2)/SUMIFS(#REF!,#REF!,$I1652,#REF!,"&lt;="&amp;$R$2,#REF!,"&gt;="&amp;$S$2),"-")</f>
        <v>-</v>
      </c>
      <c r="O1652" s="142"/>
      <c r="P1652" s="140"/>
    </row>
    <row r="1653" spans="1:16">
      <c r="A1653" s="138"/>
      <c r="B1653" s="142"/>
      <c r="C1653" s="172" t="s">
        <v>2708</v>
      </c>
      <c r="D1653" s="166" t="s">
        <v>237</v>
      </c>
      <c r="E1653" s="166" t="s">
        <v>2709</v>
      </c>
      <c r="F1653" s="178" t="s">
        <v>3180</v>
      </c>
      <c r="G1653" s="178" t="s">
        <v>3180</v>
      </c>
      <c r="H1653" s="178" t="s">
        <v>3180</v>
      </c>
      <c r="I1653" s="178" t="s">
        <v>3180</v>
      </c>
      <c r="J1653" s="168">
        <v>0.9</v>
      </c>
      <c r="K1653" s="169" t="str">
        <f>IFERROR(SUMIFS(#REF!,#REF!,$I1653,#REF!,$R$2)/SUMIFS(#REF!,#REF!,$I1653,#REF!,$R$2),"-")</f>
        <v>-</v>
      </c>
      <c r="L1653" s="169" t="str">
        <f>IFERROR(SUMIFS(#REF!,#REF!,$I1653,#REF!,$R$7)/SUMIFS(#REF!,#REF!,$I1653,#REF!,$R$7),"-")</f>
        <v>-</v>
      </c>
      <c r="M1653" s="170" t="str">
        <f>IFERROR(SUMIFS(#REF!,#REF!,$I1653,#REF!,$R$3)/SUMIFS(#REF!,#REF!,$I1653,#REF!,$R$3),"-")</f>
        <v>-</v>
      </c>
      <c r="N1653" s="170" t="str">
        <f>IFERROR(SUMIFS(#REF!,#REF!,$I1653,#REF!,"&lt;="&amp;$R$2,#REF!,"&gt;="&amp;$S$2)/SUMIFS(#REF!,#REF!,$I1653,#REF!,"&lt;="&amp;$R$2,#REF!,"&gt;="&amp;$S$2),"-")</f>
        <v>-</v>
      </c>
      <c r="O1653" s="142"/>
      <c r="P1653" s="140"/>
    </row>
    <row r="1654" spans="1:16">
      <c r="A1654" s="138"/>
      <c r="B1654" s="142"/>
      <c r="C1654" s="172" t="s">
        <v>2708</v>
      </c>
      <c r="D1654" s="166" t="s">
        <v>26</v>
      </c>
      <c r="E1654" s="166" t="s">
        <v>2709</v>
      </c>
      <c r="F1654" s="178" t="s">
        <v>3182</v>
      </c>
      <c r="G1654" s="178" t="s">
        <v>3182</v>
      </c>
      <c r="H1654" s="178" t="s">
        <v>3182</v>
      </c>
      <c r="I1654" s="178" t="s">
        <v>3182</v>
      </c>
      <c r="J1654" s="168">
        <v>0.9</v>
      </c>
      <c r="K1654" s="169" t="str">
        <f>IFERROR(SUMIFS(#REF!,#REF!,$I1654,#REF!,$R$2)/SUMIFS(#REF!,#REF!,$I1654,#REF!,$R$2),"-")</f>
        <v>-</v>
      </c>
      <c r="L1654" s="169" t="str">
        <f>IFERROR(SUMIFS(#REF!,#REF!,$I1654,#REF!,$R$7)/SUMIFS(#REF!,#REF!,$I1654,#REF!,$R$7),"-")</f>
        <v>-</v>
      </c>
      <c r="M1654" s="170" t="str">
        <f>IFERROR(SUMIFS(#REF!,#REF!,$I1654,#REF!,$R$3)/SUMIFS(#REF!,#REF!,$I1654,#REF!,$R$3),"-")</f>
        <v>-</v>
      </c>
      <c r="N1654" s="170" t="str">
        <f>IFERROR(SUMIFS(#REF!,#REF!,$I1654,#REF!,"&lt;="&amp;$R$2,#REF!,"&gt;="&amp;$S$2)/SUMIFS(#REF!,#REF!,$I1654,#REF!,"&lt;="&amp;$R$2,#REF!,"&gt;="&amp;$S$2),"-")</f>
        <v>-</v>
      </c>
      <c r="O1654" s="142"/>
      <c r="P1654" s="140"/>
    </row>
    <row r="1655" spans="1:16">
      <c r="A1655" s="138"/>
      <c r="B1655" s="142"/>
      <c r="C1655" s="172" t="s">
        <v>2708</v>
      </c>
      <c r="D1655" s="166" t="s">
        <v>237</v>
      </c>
      <c r="E1655" s="166" t="s">
        <v>2709</v>
      </c>
      <c r="F1655" s="178" t="s">
        <v>3184</v>
      </c>
      <c r="G1655" s="178" t="s">
        <v>3184</v>
      </c>
      <c r="H1655" s="178" t="s">
        <v>3184</v>
      </c>
      <c r="I1655" s="178" t="s">
        <v>3184</v>
      </c>
      <c r="J1655" s="168">
        <v>0.9</v>
      </c>
      <c r="K1655" s="169" t="str">
        <f>IFERROR(SUMIFS(#REF!,#REF!,$I1655,#REF!,$R$2)/SUMIFS(#REF!,#REF!,$I1655,#REF!,$R$2),"-")</f>
        <v>-</v>
      </c>
      <c r="L1655" s="169" t="str">
        <f>IFERROR(SUMIFS(#REF!,#REF!,$I1655,#REF!,$R$7)/SUMIFS(#REF!,#REF!,$I1655,#REF!,$R$7),"-")</f>
        <v>-</v>
      </c>
      <c r="M1655" s="170" t="str">
        <f>IFERROR(SUMIFS(#REF!,#REF!,$I1655,#REF!,$R$3)/SUMIFS(#REF!,#REF!,$I1655,#REF!,$R$3),"-")</f>
        <v>-</v>
      </c>
      <c r="N1655" s="170" t="str">
        <f>IFERROR(SUMIFS(#REF!,#REF!,$I1655,#REF!,"&lt;="&amp;$R$2,#REF!,"&gt;="&amp;$S$2)/SUMIFS(#REF!,#REF!,$I1655,#REF!,"&lt;="&amp;$R$2,#REF!,"&gt;="&amp;$S$2),"-")</f>
        <v>-</v>
      </c>
      <c r="O1655" s="142"/>
      <c r="P1655" s="140"/>
    </row>
    <row r="1656" spans="1:16">
      <c r="A1656" s="138"/>
      <c r="B1656" s="142"/>
      <c r="C1656" s="172" t="s">
        <v>2708</v>
      </c>
      <c r="D1656" s="166" t="s">
        <v>237</v>
      </c>
      <c r="E1656" s="166" t="s">
        <v>2709</v>
      </c>
      <c r="F1656" s="178" t="s">
        <v>3186</v>
      </c>
      <c r="G1656" s="178" t="s">
        <v>3186</v>
      </c>
      <c r="H1656" s="178" t="s">
        <v>3186</v>
      </c>
      <c r="I1656" s="178" t="s">
        <v>3186</v>
      </c>
      <c r="J1656" s="168">
        <v>0.9</v>
      </c>
      <c r="K1656" s="169" t="str">
        <f>IFERROR(SUMIFS(#REF!,#REF!,$I1656,#REF!,$R$2)/SUMIFS(#REF!,#REF!,$I1656,#REF!,$R$2),"-")</f>
        <v>-</v>
      </c>
      <c r="L1656" s="169" t="str">
        <f>IFERROR(SUMIFS(#REF!,#REF!,$I1656,#REF!,$R$7)/SUMIFS(#REF!,#REF!,$I1656,#REF!,$R$7),"-")</f>
        <v>-</v>
      </c>
      <c r="M1656" s="170" t="str">
        <f>IFERROR(SUMIFS(#REF!,#REF!,$I1656,#REF!,$R$3)/SUMIFS(#REF!,#REF!,$I1656,#REF!,$R$3),"-")</f>
        <v>-</v>
      </c>
      <c r="N1656" s="170" t="str">
        <f>IFERROR(SUMIFS(#REF!,#REF!,$I1656,#REF!,"&lt;="&amp;$R$2,#REF!,"&gt;="&amp;$S$2)/SUMIFS(#REF!,#REF!,$I1656,#REF!,"&lt;="&amp;$R$2,#REF!,"&gt;="&amp;$S$2),"-")</f>
        <v>-</v>
      </c>
      <c r="O1656" s="142"/>
      <c r="P1656" s="140"/>
    </row>
    <row r="1657" spans="1:16">
      <c r="A1657" s="138"/>
      <c r="B1657" s="142"/>
      <c r="C1657" s="172" t="s">
        <v>2708</v>
      </c>
      <c r="D1657" s="166" t="s">
        <v>237</v>
      </c>
      <c r="E1657" s="166" t="s">
        <v>2709</v>
      </c>
      <c r="F1657" s="178" t="s">
        <v>3188</v>
      </c>
      <c r="G1657" s="178" t="s">
        <v>3188</v>
      </c>
      <c r="H1657" s="178" t="s">
        <v>3188</v>
      </c>
      <c r="I1657" s="178" t="s">
        <v>3188</v>
      </c>
      <c r="J1657" s="168">
        <v>0.9</v>
      </c>
      <c r="K1657" s="169" t="str">
        <f>IFERROR(SUMIFS(#REF!,#REF!,$I1657,#REF!,$R$2)/SUMIFS(#REF!,#REF!,$I1657,#REF!,$R$2),"-")</f>
        <v>-</v>
      </c>
      <c r="L1657" s="169" t="str">
        <f>IFERROR(SUMIFS(#REF!,#REF!,$I1657,#REF!,$R$7)/SUMIFS(#REF!,#REF!,$I1657,#REF!,$R$7),"-")</f>
        <v>-</v>
      </c>
      <c r="M1657" s="170" t="str">
        <f>IFERROR(SUMIFS(#REF!,#REF!,$I1657,#REF!,$R$3)/SUMIFS(#REF!,#REF!,$I1657,#REF!,$R$3),"-")</f>
        <v>-</v>
      </c>
      <c r="N1657" s="170" t="str">
        <f>IFERROR(SUMIFS(#REF!,#REF!,$I1657,#REF!,"&lt;="&amp;$R$2,#REF!,"&gt;="&amp;$S$2)/SUMIFS(#REF!,#REF!,$I1657,#REF!,"&lt;="&amp;$R$2,#REF!,"&gt;="&amp;$S$2),"-")</f>
        <v>-</v>
      </c>
      <c r="O1657" s="142"/>
      <c r="P1657" s="140"/>
    </row>
    <row r="1658" spans="1:16">
      <c r="A1658" s="138"/>
      <c r="B1658" s="142"/>
      <c r="C1658" s="172" t="s">
        <v>2708</v>
      </c>
      <c r="D1658" s="166" t="s">
        <v>26</v>
      </c>
      <c r="E1658" s="166" t="s">
        <v>2709</v>
      </c>
      <c r="F1658" s="178" t="s">
        <v>3190</v>
      </c>
      <c r="G1658" s="178" t="s">
        <v>3190</v>
      </c>
      <c r="H1658" s="178" t="s">
        <v>3190</v>
      </c>
      <c r="I1658" s="178" t="s">
        <v>3190</v>
      </c>
      <c r="J1658" s="168">
        <v>0.9</v>
      </c>
      <c r="K1658" s="169" t="str">
        <f>IFERROR(SUMIFS(#REF!,#REF!,$I1658,#REF!,$R$2)/SUMIFS(#REF!,#REF!,$I1658,#REF!,$R$2),"-")</f>
        <v>-</v>
      </c>
      <c r="L1658" s="169" t="str">
        <f>IFERROR(SUMIFS(#REF!,#REF!,$I1658,#REF!,$R$7)/SUMIFS(#REF!,#REF!,$I1658,#REF!,$R$7),"-")</f>
        <v>-</v>
      </c>
      <c r="M1658" s="170" t="str">
        <f>IFERROR(SUMIFS(#REF!,#REF!,$I1658,#REF!,$R$3)/SUMIFS(#REF!,#REF!,$I1658,#REF!,$R$3),"-")</f>
        <v>-</v>
      </c>
      <c r="N1658" s="170" t="str">
        <f>IFERROR(SUMIFS(#REF!,#REF!,$I1658,#REF!,"&lt;="&amp;$R$2,#REF!,"&gt;="&amp;$S$2)/SUMIFS(#REF!,#REF!,$I1658,#REF!,"&lt;="&amp;$R$2,#REF!,"&gt;="&amp;$S$2),"-")</f>
        <v>-</v>
      </c>
      <c r="O1658" s="142"/>
      <c r="P1658" s="140"/>
    </row>
    <row r="1659" spans="1:16">
      <c r="A1659" s="138"/>
      <c r="B1659" s="142"/>
      <c r="C1659" s="172" t="s">
        <v>2708</v>
      </c>
      <c r="D1659" s="166" t="s">
        <v>26</v>
      </c>
      <c r="E1659" s="166" t="s">
        <v>2709</v>
      </c>
      <c r="F1659" s="178" t="s">
        <v>3192</v>
      </c>
      <c r="G1659" s="178" t="s">
        <v>3192</v>
      </c>
      <c r="H1659" s="178" t="s">
        <v>3192</v>
      </c>
      <c r="I1659" s="178" t="s">
        <v>3192</v>
      </c>
      <c r="J1659" s="168">
        <v>0.9</v>
      </c>
      <c r="K1659" s="169" t="str">
        <f>IFERROR(SUMIFS(#REF!,#REF!,$I1659,#REF!,$R$2)/SUMIFS(#REF!,#REF!,$I1659,#REF!,$R$2),"-")</f>
        <v>-</v>
      </c>
      <c r="L1659" s="169" t="str">
        <f>IFERROR(SUMIFS(#REF!,#REF!,$I1659,#REF!,$R$7)/SUMIFS(#REF!,#REF!,$I1659,#REF!,$R$7),"-")</f>
        <v>-</v>
      </c>
      <c r="M1659" s="170" t="str">
        <f>IFERROR(SUMIFS(#REF!,#REF!,$I1659,#REF!,$R$3)/SUMIFS(#REF!,#REF!,$I1659,#REF!,$R$3),"-")</f>
        <v>-</v>
      </c>
      <c r="N1659" s="170" t="str">
        <f>IFERROR(SUMIFS(#REF!,#REF!,$I1659,#REF!,"&lt;="&amp;$R$2,#REF!,"&gt;="&amp;$S$2)/SUMIFS(#REF!,#REF!,$I1659,#REF!,"&lt;="&amp;$R$2,#REF!,"&gt;="&amp;$S$2),"-")</f>
        <v>-</v>
      </c>
      <c r="O1659" s="142"/>
      <c r="P1659" s="140"/>
    </row>
    <row r="1660" spans="1:16">
      <c r="A1660" s="138"/>
      <c r="B1660" s="142"/>
      <c r="C1660" s="172" t="s">
        <v>2708</v>
      </c>
      <c r="D1660" s="166" t="s">
        <v>26</v>
      </c>
      <c r="E1660" s="166" t="s">
        <v>2709</v>
      </c>
      <c r="F1660" s="178" t="s">
        <v>3193</v>
      </c>
      <c r="G1660" s="178" t="s">
        <v>3193</v>
      </c>
      <c r="H1660" s="178" t="s">
        <v>3193</v>
      </c>
      <c r="I1660" s="178" t="s">
        <v>3193</v>
      </c>
      <c r="J1660" s="168">
        <v>0.9</v>
      </c>
      <c r="K1660" s="169" t="str">
        <f>IFERROR(SUMIFS(#REF!,#REF!,$I1660,#REF!,$R$2)/SUMIFS(#REF!,#REF!,$I1660,#REF!,$R$2),"-")</f>
        <v>-</v>
      </c>
      <c r="L1660" s="169" t="str">
        <f>IFERROR(SUMIFS(#REF!,#REF!,$I1660,#REF!,$R$7)/SUMIFS(#REF!,#REF!,$I1660,#REF!,$R$7),"-")</f>
        <v>-</v>
      </c>
      <c r="M1660" s="170" t="str">
        <f>IFERROR(SUMIFS(#REF!,#REF!,$I1660,#REF!,$R$3)/SUMIFS(#REF!,#REF!,$I1660,#REF!,$R$3),"-")</f>
        <v>-</v>
      </c>
      <c r="N1660" s="170" t="str">
        <f>IFERROR(SUMIFS(#REF!,#REF!,$I1660,#REF!,"&lt;="&amp;$R$2,#REF!,"&gt;="&amp;$S$2)/SUMIFS(#REF!,#REF!,$I1660,#REF!,"&lt;="&amp;$R$2,#REF!,"&gt;="&amp;$S$2),"-")</f>
        <v>-</v>
      </c>
      <c r="O1660" s="142"/>
      <c r="P1660" s="140"/>
    </row>
    <row r="1661" spans="1:16">
      <c r="A1661" s="138"/>
      <c r="B1661" s="142"/>
      <c r="C1661" s="172" t="s">
        <v>2708</v>
      </c>
      <c r="D1661" s="166" t="s">
        <v>26</v>
      </c>
      <c r="E1661" s="166" t="s">
        <v>2709</v>
      </c>
      <c r="F1661" s="178" t="s">
        <v>3194</v>
      </c>
      <c r="G1661" s="178" t="s">
        <v>3194</v>
      </c>
      <c r="H1661" s="178" t="s">
        <v>3194</v>
      </c>
      <c r="I1661" s="178" t="s">
        <v>3194</v>
      </c>
      <c r="J1661" s="168">
        <v>0.9</v>
      </c>
      <c r="K1661" s="169" t="str">
        <f>IFERROR(SUMIFS(#REF!,#REF!,$I1661,#REF!,$R$2)/SUMIFS(#REF!,#REF!,$I1661,#REF!,$R$2),"-")</f>
        <v>-</v>
      </c>
      <c r="L1661" s="169" t="str">
        <f>IFERROR(SUMIFS(#REF!,#REF!,$I1661,#REF!,$R$7)/SUMIFS(#REF!,#REF!,$I1661,#REF!,$R$7),"-")</f>
        <v>-</v>
      </c>
      <c r="M1661" s="170" t="str">
        <f>IFERROR(SUMIFS(#REF!,#REF!,$I1661,#REF!,$R$3)/SUMIFS(#REF!,#REF!,$I1661,#REF!,$R$3),"-")</f>
        <v>-</v>
      </c>
      <c r="N1661" s="170" t="str">
        <f>IFERROR(SUMIFS(#REF!,#REF!,$I1661,#REF!,"&lt;="&amp;$R$2,#REF!,"&gt;="&amp;$S$2)/SUMIFS(#REF!,#REF!,$I1661,#REF!,"&lt;="&amp;$R$2,#REF!,"&gt;="&amp;$S$2),"-")</f>
        <v>-</v>
      </c>
      <c r="O1661" s="142"/>
      <c r="P1661" s="140"/>
    </row>
    <row r="1662" spans="1:16">
      <c r="A1662" s="138"/>
      <c r="B1662" s="142"/>
      <c r="C1662" s="172" t="s">
        <v>2708</v>
      </c>
      <c r="D1662" s="166" t="s">
        <v>237</v>
      </c>
      <c r="E1662" s="166" t="s">
        <v>2709</v>
      </c>
      <c r="F1662" s="178" t="s">
        <v>3196</v>
      </c>
      <c r="G1662" s="178" t="s">
        <v>3196</v>
      </c>
      <c r="H1662" s="178" t="s">
        <v>3196</v>
      </c>
      <c r="I1662" s="178" t="s">
        <v>3196</v>
      </c>
      <c r="J1662" s="168">
        <v>0.9</v>
      </c>
      <c r="K1662" s="169" t="str">
        <f>IFERROR(SUMIFS(#REF!,#REF!,$I1662,#REF!,$R$2)/SUMIFS(#REF!,#REF!,$I1662,#REF!,$R$2),"-")</f>
        <v>-</v>
      </c>
      <c r="L1662" s="169" t="str">
        <f>IFERROR(SUMIFS(#REF!,#REF!,$I1662,#REF!,$R$7)/SUMIFS(#REF!,#REF!,$I1662,#REF!,$R$7),"-")</f>
        <v>-</v>
      </c>
      <c r="M1662" s="170" t="str">
        <f>IFERROR(SUMIFS(#REF!,#REF!,$I1662,#REF!,$R$3)/SUMIFS(#REF!,#REF!,$I1662,#REF!,$R$3),"-")</f>
        <v>-</v>
      </c>
      <c r="N1662" s="170" t="str">
        <f>IFERROR(SUMIFS(#REF!,#REF!,$I1662,#REF!,"&lt;="&amp;$R$2,#REF!,"&gt;="&amp;$S$2)/SUMIFS(#REF!,#REF!,$I1662,#REF!,"&lt;="&amp;$R$2,#REF!,"&gt;="&amp;$S$2),"-")</f>
        <v>-</v>
      </c>
      <c r="O1662" s="142"/>
      <c r="P1662" s="140"/>
    </row>
    <row r="1663" spans="1:16">
      <c r="A1663" s="138"/>
      <c r="B1663" s="142"/>
      <c r="C1663" s="172" t="s">
        <v>2708</v>
      </c>
      <c r="D1663" s="166" t="s">
        <v>237</v>
      </c>
      <c r="E1663" s="166" t="s">
        <v>2709</v>
      </c>
      <c r="F1663" s="178" t="s">
        <v>3198</v>
      </c>
      <c r="G1663" s="178" t="s">
        <v>3198</v>
      </c>
      <c r="H1663" s="178" t="s">
        <v>3198</v>
      </c>
      <c r="I1663" s="178" t="s">
        <v>3198</v>
      </c>
      <c r="J1663" s="168">
        <v>0.9</v>
      </c>
      <c r="K1663" s="169" t="str">
        <f>IFERROR(SUMIFS(#REF!,#REF!,$I1663,#REF!,$R$2)/SUMIFS(#REF!,#REF!,$I1663,#REF!,$R$2),"-")</f>
        <v>-</v>
      </c>
      <c r="L1663" s="169" t="str">
        <f>IFERROR(SUMIFS(#REF!,#REF!,$I1663,#REF!,$R$7)/SUMIFS(#REF!,#REF!,$I1663,#REF!,$R$7),"-")</f>
        <v>-</v>
      </c>
      <c r="M1663" s="170" t="str">
        <f>IFERROR(SUMIFS(#REF!,#REF!,$I1663,#REF!,$R$3)/SUMIFS(#REF!,#REF!,$I1663,#REF!,$R$3),"-")</f>
        <v>-</v>
      </c>
      <c r="N1663" s="170" t="str">
        <f>IFERROR(SUMIFS(#REF!,#REF!,$I1663,#REF!,"&lt;="&amp;$R$2,#REF!,"&gt;="&amp;$S$2)/SUMIFS(#REF!,#REF!,$I1663,#REF!,"&lt;="&amp;$R$2,#REF!,"&gt;="&amp;$S$2),"-")</f>
        <v>-</v>
      </c>
      <c r="O1663" s="142"/>
      <c r="P1663" s="140"/>
    </row>
    <row r="1664" spans="1:16">
      <c r="A1664" s="138"/>
      <c r="B1664" s="142"/>
      <c r="C1664" s="172" t="s">
        <v>2708</v>
      </c>
      <c r="D1664" s="166" t="s">
        <v>26</v>
      </c>
      <c r="E1664" s="166" t="s">
        <v>2709</v>
      </c>
      <c r="F1664" s="178" t="s">
        <v>3200</v>
      </c>
      <c r="G1664" s="178" t="s">
        <v>3200</v>
      </c>
      <c r="H1664" s="178" t="s">
        <v>3200</v>
      </c>
      <c r="I1664" s="178" t="s">
        <v>3200</v>
      </c>
      <c r="J1664" s="168">
        <v>0.9</v>
      </c>
      <c r="K1664" s="169" t="str">
        <f>IFERROR(SUMIFS(#REF!,#REF!,$I1664,#REF!,$R$2)/SUMIFS(#REF!,#REF!,$I1664,#REF!,$R$2),"-")</f>
        <v>-</v>
      </c>
      <c r="L1664" s="169" t="str">
        <f>IFERROR(SUMIFS(#REF!,#REF!,$I1664,#REF!,$R$7)/SUMIFS(#REF!,#REF!,$I1664,#REF!,$R$7),"-")</f>
        <v>-</v>
      </c>
      <c r="M1664" s="170" t="str">
        <f>IFERROR(SUMIFS(#REF!,#REF!,$I1664,#REF!,$R$3)/SUMIFS(#REF!,#REF!,$I1664,#REF!,$R$3),"-")</f>
        <v>-</v>
      </c>
      <c r="N1664" s="170" t="str">
        <f>IFERROR(SUMIFS(#REF!,#REF!,$I1664,#REF!,"&lt;="&amp;$R$2,#REF!,"&gt;="&amp;$S$2)/SUMIFS(#REF!,#REF!,$I1664,#REF!,"&lt;="&amp;$R$2,#REF!,"&gt;="&amp;$S$2),"-")</f>
        <v>-</v>
      </c>
      <c r="O1664" s="142"/>
      <c r="P1664" s="140"/>
    </row>
    <row r="1665" spans="1:38">
      <c r="A1665" s="138"/>
      <c r="B1665" s="142"/>
      <c r="C1665" s="172" t="s">
        <v>2708</v>
      </c>
      <c r="D1665" s="166" t="s">
        <v>26</v>
      </c>
      <c r="E1665" s="166" t="s">
        <v>2709</v>
      </c>
      <c r="F1665" s="178" t="s">
        <v>3201</v>
      </c>
      <c r="G1665" s="178" t="s">
        <v>3201</v>
      </c>
      <c r="H1665" s="178" t="s">
        <v>3201</v>
      </c>
      <c r="I1665" s="178" t="s">
        <v>3201</v>
      </c>
      <c r="J1665" s="168">
        <v>0.9</v>
      </c>
      <c r="K1665" s="169" t="str">
        <f>IFERROR(SUMIFS(#REF!,#REF!,$I1665,#REF!,$R$2)/SUMIFS(#REF!,#REF!,$I1665,#REF!,$R$2),"-")</f>
        <v>-</v>
      </c>
      <c r="L1665" s="169" t="str">
        <f>IFERROR(SUMIFS(#REF!,#REF!,$I1665,#REF!,$R$7)/SUMIFS(#REF!,#REF!,$I1665,#REF!,$R$7),"-")</f>
        <v>-</v>
      </c>
      <c r="M1665" s="170" t="str">
        <f>IFERROR(SUMIFS(#REF!,#REF!,$I1665,#REF!,$R$3)/SUMIFS(#REF!,#REF!,$I1665,#REF!,$R$3),"-")</f>
        <v>-</v>
      </c>
      <c r="N1665" s="170" t="str">
        <f>IFERROR(SUMIFS(#REF!,#REF!,$I1665,#REF!,"&lt;="&amp;$R$2,#REF!,"&gt;="&amp;$S$2)/SUMIFS(#REF!,#REF!,$I1665,#REF!,"&lt;="&amp;$R$2,#REF!,"&gt;="&amp;$S$2),"-")</f>
        <v>-</v>
      </c>
      <c r="O1665" s="142"/>
      <c r="P1665" s="140"/>
    </row>
    <row r="1666" spans="1:38">
      <c r="A1666" s="138"/>
      <c r="B1666" s="142"/>
      <c r="C1666" s="172" t="s">
        <v>2708</v>
      </c>
      <c r="D1666" s="166" t="s">
        <v>26</v>
      </c>
      <c r="E1666" s="166" t="s">
        <v>2709</v>
      </c>
      <c r="F1666" s="178" t="s">
        <v>3202</v>
      </c>
      <c r="G1666" s="178" t="s">
        <v>3202</v>
      </c>
      <c r="H1666" s="178" t="s">
        <v>3202</v>
      </c>
      <c r="I1666" s="178" t="s">
        <v>3202</v>
      </c>
      <c r="J1666" s="168">
        <v>0.9</v>
      </c>
      <c r="K1666" s="169" t="str">
        <f>IFERROR(SUMIFS(#REF!,#REF!,$I1666,#REF!,$R$2)/SUMIFS(#REF!,#REF!,$I1666,#REF!,$R$2),"-")</f>
        <v>-</v>
      </c>
      <c r="L1666" s="169" t="str">
        <f>IFERROR(SUMIFS(#REF!,#REF!,$I1666,#REF!,$R$7)/SUMIFS(#REF!,#REF!,$I1666,#REF!,$R$7),"-")</f>
        <v>-</v>
      </c>
      <c r="M1666" s="170" t="str">
        <f>IFERROR(SUMIFS(#REF!,#REF!,$I1666,#REF!,$R$3)/SUMIFS(#REF!,#REF!,$I1666,#REF!,$R$3),"-")</f>
        <v>-</v>
      </c>
      <c r="N1666" s="170" t="str">
        <f>IFERROR(SUMIFS(#REF!,#REF!,$I1666,#REF!,"&lt;="&amp;$R$2,#REF!,"&gt;="&amp;$S$2)/SUMIFS(#REF!,#REF!,$I1666,#REF!,"&lt;="&amp;$R$2,#REF!,"&gt;="&amp;$S$2),"-")</f>
        <v>-</v>
      </c>
      <c r="O1666" s="142"/>
      <c r="P1666" s="140"/>
    </row>
    <row r="1667" spans="1:38">
      <c r="A1667" s="138"/>
      <c r="B1667" s="142"/>
      <c r="C1667" s="172" t="s">
        <v>2708</v>
      </c>
      <c r="D1667" s="166" t="s">
        <v>26</v>
      </c>
      <c r="E1667" s="166" t="s">
        <v>2709</v>
      </c>
      <c r="F1667" s="178" t="s">
        <v>3203</v>
      </c>
      <c r="G1667" s="178" t="s">
        <v>3203</v>
      </c>
      <c r="H1667" s="178" t="s">
        <v>3203</v>
      </c>
      <c r="I1667" s="178" t="s">
        <v>3203</v>
      </c>
      <c r="J1667" s="168">
        <v>0.9</v>
      </c>
      <c r="K1667" s="169" t="str">
        <f>IFERROR(SUMIFS(#REF!,#REF!,$I1667,#REF!,$R$2)/SUMIFS(#REF!,#REF!,$I1667,#REF!,$R$2),"-")</f>
        <v>-</v>
      </c>
      <c r="L1667" s="169" t="str">
        <f>IFERROR(SUMIFS(#REF!,#REF!,$I1667,#REF!,$R$7)/SUMIFS(#REF!,#REF!,$I1667,#REF!,$R$7),"-")</f>
        <v>-</v>
      </c>
      <c r="M1667" s="170" t="str">
        <f>IFERROR(SUMIFS(#REF!,#REF!,$I1667,#REF!,$R$3)/SUMIFS(#REF!,#REF!,$I1667,#REF!,$R$3),"-")</f>
        <v>-</v>
      </c>
      <c r="N1667" s="170" t="str">
        <f>IFERROR(SUMIFS(#REF!,#REF!,$I1667,#REF!,"&lt;="&amp;$R$2,#REF!,"&gt;="&amp;$S$2)/SUMIFS(#REF!,#REF!,$I1667,#REF!,"&lt;="&amp;$R$2,#REF!,"&gt;="&amp;$S$2),"-")</f>
        <v>-</v>
      </c>
      <c r="O1667" s="142"/>
      <c r="P1667" s="140"/>
    </row>
    <row r="1668" spans="1:38">
      <c r="A1668" s="138"/>
      <c r="B1668" s="142"/>
      <c r="C1668" s="172" t="s">
        <v>2708</v>
      </c>
      <c r="D1668" s="166" t="s">
        <v>26</v>
      </c>
      <c r="E1668" s="166" t="s">
        <v>2709</v>
      </c>
      <c r="F1668" s="178" t="s">
        <v>3204</v>
      </c>
      <c r="G1668" s="178" t="s">
        <v>3204</v>
      </c>
      <c r="H1668" s="178" t="s">
        <v>3204</v>
      </c>
      <c r="I1668" s="178" t="s">
        <v>3204</v>
      </c>
      <c r="J1668" s="168">
        <v>0.9</v>
      </c>
      <c r="K1668" s="169" t="str">
        <f>IFERROR(SUMIFS(#REF!,#REF!,$I1668,#REF!,$R$2)/SUMIFS(#REF!,#REF!,$I1668,#REF!,$R$2),"-")</f>
        <v>-</v>
      </c>
      <c r="L1668" s="169" t="str">
        <f>IFERROR(SUMIFS(#REF!,#REF!,$I1668,#REF!,$R$7)/SUMIFS(#REF!,#REF!,$I1668,#REF!,$R$7),"-")</f>
        <v>-</v>
      </c>
      <c r="M1668" s="170" t="str">
        <f>IFERROR(SUMIFS(#REF!,#REF!,$I1668,#REF!,$R$3)/SUMIFS(#REF!,#REF!,$I1668,#REF!,$R$3),"-")</f>
        <v>-</v>
      </c>
      <c r="N1668" s="170" t="str">
        <f>IFERROR(SUMIFS(#REF!,#REF!,$I1668,#REF!,"&lt;="&amp;$R$2,#REF!,"&gt;="&amp;$S$2)/SUMIFS(#REF!,#REF!,$I1668,#REF!,"&lt;="&amp;$R$2,#REF!,"&gt;="&amp;$S$2),"-")</f>
        <v>-</v>
      </c>
      <c r="O1668" s="142"/>
      <c r="P1668" s="140"/>
    </row>
    <row r="1669" spans="1:38">
      <c r="A1669" s="138"/>
      <c r="B1669" s="142"/>
      <c r="C1669" s="172" t="s">
        <v>2708</v>
      </c>
      <c r="D1669" s="166" t="s">
        <v>26</v>
      </c>
      <c r="E1669" s="166" t="s">
        <v>2709</v>
      </c>
      <c r="F1669" s="178" t="s">
        <v>3205</v>
      </c>
      <c r="G1669" s="178" t="s">
        <v>3205</v>
      </c>
      <c r="H1669" s="178" t="s">
        <v>3205</v>
      </c>
      <c r="I1669" s="178" t="s">
        <v>3205</v>
      </c>
      <c r="J1669" s="168">
        <v>0.9</v>
      </c>
      <c r="K1669" s="169" t="str">
        <f>IFERROR(SUMIFS(#REF!,#REF!,$I1669,#REF!,$R$2)/SUMIFS(#REF!,#REF!,$I1669,#REF!,$R$2),"-")</f>
        <v>-</v>
      </c>
      <c r="L1669" s="169" t="str">
        <f>IFERROR(SUMIFS(#REF!,#REF!,$I1669,#REF!,$R$7)/SUMIFS(#REF!,#REF!,$I1669,#REF!,$R$7),"-")</f>
        <v>-</v>
      </c>
      <c r="M1669" s="170" t="str">
        <f>IFERROR(SUMIFS(#REF!,#REF!,$I1669,#REF!,$R$3)/SUMIFS(#REF!,#REF!,$I1669,#REF!,$R$3),"-")</f>
        <v>-</v>
      </c>
      <c r="N1669" s="170" t="str">
        <f>IFERROR(SUMIFS(#REF!,#REF!,$I1669,#REF!,"&lt;="&amp;$R$2,#REF!,"&gt;="&amp;$S$2)/SUMIFS(#REF!,#REF!,$I1669,#REF!,"&lt;="&amp;$R$2,#REF!,"&gt;="&amp;$S$2),"-")</f>
        <v>-</v>
      </c>
      <c r="O1669" s="142"/>
      <c r="P1669" s="140"/>
    </row>
    <row r="1670" spans="1:38">
      <c r="A1670" s="138"/>
      <c r="B1670" s="142"/>
      <c r="C1670" s="172" t="s">
        <v>2708</v>
      </c>
      <c r="D1670" s="166" t="s">
        <v>26</v>
      </c>
      <c r="E1670" s="166" t="s">
        <v>2709</v>
      </c>
      <c r="F1670" s="178" t="s">
        <v>3206</v>
      </c>
      <c r="G1670" s="178" t="s">
        <v>3206</v>
      </c>
      <c r="H1670" s="178" t="s">
        <v>3206</v>
      </c>
      <c r="I1670" s="178" t="s">
        <v>3206</v>
      </c>
      <c r="J1670" s="168">
        <v>0.9</v>
      </c>
      <c r="K1670" s="169" t="str">
        <f>IFERROR(SUMIFS(#REF!,#REF!,$I1670,#REF!,$R$2)/SUMIFS(#REF!,#REF!,$I1670,#REF!,$R$2),"-")</f>
        <v>-</v>
      </c>
      <c r="L1670" s="169" t="str">
        <f>IFERROR(SUMIFS(#REF!,#REF!,$I1670,#REF!,$R$7)/SUMIFS(#REF!,#REF!,$I1670,#REF!,$R$7),"-")</f>
        <v>-</v>
      </c>
      <c r="M1670" s="170" t="str">
        <f>IFERROR(SUMIFS(#REF!,#REF!,$I1670,#REF!,$R$3)/SUMIFS(#REF!,#REF!,$I1670,#REF!,$R$3),"-")</f>
        <v>-</v>
      </c>
      <c r="N1670" s="170" t="str">
        <f>IFERROR(SUMIFS(#REF!,#REF!,$I1670,#REF!,"&lt;="&amp;$R$2,#REF!,"&gt;="&amp;$S$2)/SUMIFS(#REF!,#REF!,$I1670,#REF!,"&lt;="&amp;$R$2,#REF!,"&gt;="&amp;$S$2),"-")</f>
        <v>-</v>
      </c>
      <c r="O1670" s="142"/>
      <c r="P1670" s="140"/>
    </row>
    <row r="1671" spans="1:38">
      <c r="A1671" s="138"/>
      <c r="B1671" s="142"/>
      <c r="C1671" s="172" t="s">
        <v>2708</v>
      </c>
      <c r="D1671" s="166" t="s">
        <v>26</v>
      </c>
      <c r="E1671" s="166" t="s">
        <v>2709</v>
      </c>
      <c r="F1671" s="178" t="s">
        <v>3207</v>
      </c>
      <c r="G1671" s="178" t="s">
        <v>3207</v>
      </c>
      <c r="H1671" s="178" t="s">
        <v>3207</v>
      </c>
      <c r="I1671" s="178" t="s">
        <v>3207</v>
      </c>
      <c r="J1671" s="168">
        <v>0.9</v>
      </c>
      <c r="K1671" s="169" t="str">
        <f>IFERROR(SUMIFS(#REF!,#REF!,$I1671,#REF!,$R$2)/SUMIFS(#REF!,#REF!,$I1671,#REF!,$R$2),"-")</f>
        <v>-</v>
      </c>
      <c r="L1671" s="169" t="str">
        <f>IFERROR(SUMIFS(#REF!,#REF!,$I1671,#REF!,$R$7)/SUMIFS(#REF!,#REF!,$I1671,#REF!,$R$7),"-")</f>
        <v>-</v>
      </c>
      <c r="M1671" s="170" t="str">
        <f>IFERROR(SUMIFS(#REF!,#REF!,$I1671,#REF!,$R$3)/SUMIFS(#REF!,#REF!,$I1671,#REF!,$R$3),"-")</f>
        <v>-</v>
      </c>
      <c r="N1671" s="170" t="str">
        <f>IFERROR(SUMIFS(#REF!,#REF!,$I1671,#REF!,"&lt;="&amp;$R$2,#REF!,"&gt;="&amp;$S$2)/SUMIFS(#REF!,#REF!,$I1671,#REF!,"&lt;="&amp;$R$2,#REF!,"&gt;="&amp;$S$2),"-")</f>
        <v>-</v>
      </c>
      <c r="O1671" s="142"/>
      <c r="P1671" s="140"/>
    </row>
    <row r="1672" spans="1:38">
      <c r="A1672" s="138"/>
      <c r="B1672" s="142"/>
      <c r="C1672" s="172" t="s">
        <v>2708</v>
      </c>
      <c r="D1672" s="166" t="s">
        <v>26</v>
      </c>
      <c r="E1672" s="166" t="s">
        <v>2709</v>
      </c>
      <c r="F1672" s="178" t="s">
        <v>3208</v>
      </c>
      <c r="G1672" s="178" t="s">
        <v>3208</v>
      </c>
      <c r="H1672" s="178" t="s">
        <v>3208</v>
      </c>
      <c r="I1672" s="178" t="s">
        <v>3208</v>
      </c>
      <c r="J1672" s="168">
        <v>0.9</v>
      </c>
      <c r="K1672" s="169" t="str">
        <f>IFERROR(SUMIFS(#REF!,#REF!,$I1672,#REF!,$R$2)/SUMIFS(#REF!,#REF!,$I1672,#REF!,$R$2),"-")</f>
        <v>-</v>
      </c>
      <c r="L1672" s="169" t="str">
        <f>IFERROR(SUMIFS(#REF!,#REF!,$I1672,#REF!,$R$7)/SUMIFS(#REF!,#REF!,$I1672,#REF!,$R$7),"-")</f>
        <v>-</v>
      </c>
      <c r="M1672" s="170" t="str">
        <f>IFERROR(SUMIFS(#REF!,#REF!,$I1672,#REF!,$R$3)/SUMIFS(#REF!,#REF!,$I1672,#REF!,$R$3),"-")</f>
        <v>-</v>
      </c>
      <c r="N1672" s="170" t="str">
        <f>IFERROR(SUMIFS(#REF!,#REF!,$I1672,#REF!,"&lt;="&amp;$R$2,#REF!,"&gt;="&amp;$S$2)/SUMIFS(#REF!,#REF!,$I1672,#REF!,"&lt;="&amp;$R$2,#REF!,"&gt;="&amp;$S$2),"-")</f>
        <v>-</v>
      </c>
      <c r="O1672" s="142"/>
      <c r="P1672" s="140"/>
    </row>
    <row r="1673" spans="1:38">
      <c r="A1673" s="138"/>
      <c r="B1673" s="142"/>
      <c r="C1673" s="172" t="s">
        <v>2708</v>
      </c>
      <c r="D1673" s="166" t="s">
        <v>26</v>
      </c>
      <c r="E1673" s="166" t="s">
        <v>2709</v>
      </c>
      <c r="F1673" s="178" t="s">
        <v>3209</v>
      </c>
      <c r="G1673" s="178" t="s">
        <v>3209</v>
      </c>
      <c r="H1673" s="178" t="s">
        <v>3209</v>
      </c>
      <c r="I1673" s="178" t="s">
        <v>3209</v>
      </c>
      <c r="J1673" s="168">
        <v>0.9</v>
      </c>
      <c r="K1673" s="169" t="str">
        <f>IFERROR(SUMIFS(#REF!,#REF!,$I1673,#REF!,$R$2)/SUMIFS(#REF!,#REF!,$I1673,#REF!,$R$2),"-")</f>
        <v>-</v>
      </c>
      <c r="L1673" s="169" t="str">
        <f>IFERROR(SUMIFS(#REF!,#REF!,$I1673,#REF!,$R$7)/SUMIFS(#REF!,#REF!,$I1673,#REF!,$R$7),"-")</f>
        <v>-</v>
      </c>
      <c r="M1673" s="170" t="str">
        <f>IFERROR(SUMIFS(#REF!,#REF!,$I1673,#REF!,$R$3)/SUMIFS(#REF!,#REF!,$I1673,#REF!,$R$3),"-")</f>
        <v>-</v>
      </c>
      <c r="N1673" s="170" t="str">
        <f>IFERROR(SUMIFS(#REF!,#REF!,$I1673,#REF!,"&lt;="&amp;$R$2,#REF!,"&gt;="&amp;$S$2)/SUMIFS(#REF!,#REF!,$I1673,#REF!,"&lt;="&amp;$R$2,#REF!,"&gt;="&amp;$S$2),"-")</f>
        <v>-</v>
      </c>
      <c r="O1673" s="142"/>
      <c r="P1673" s="140"/>
    </row>
    <row r="1674" spans="1:38">
      <c r="A1674" s="138"/>
      <c r="B1674" s="142"/>
      <c r="C1674" s="172" t="s">
        <v>2708</v>
      </c>
      <c r="D1674" s="166" t="s">
        <v>26</v>
      </c>
      <c r="E1674" s="166" t="s">
        <v>2709</v>
      </c>
      <c r="F1674" s="178" t="s">
        <v>3211</v>
      </c>
      <c r="G1674" s="178" t="s">
        <v>3211</v>
      </c>
      <c r="H1674" s="178" t="s">
        <v>3211</v>
      </c>
      <c r="I1674" s="178" t="s">
        <v>3211</v>
      </c>
      <c r="J1674" s="168">
        <v>0.9</v>
      </c>
      <c r="K1674" s="169" t="str">
        <f>IFERROR(SUMIFS(#REF!,#REF!,$I1674,#REF!,$R$2)/SUMIFS(#REF!,#REF!,$I1674,#REF!,$R$2),"-")</f>
        <v>-</v>
      </c>
      <c r="L1674" s="169" t="str">
        <f>IFERROR(SUMIFS(#REF!,#REF!,$I1674,#REF!,$R$7)/SUMIFS(#REF!,#REF!,$I1674,#REF!,$R$7),"-")</f>
        <v>-</v>
      </c>
      <c r="M1674" s="170" t="str">
        <f>IFERROR(SUMIFS(#REF!,#REF!,$I1674,#REF!,$R$3)/SUMIFS(#REF!,#REF!,$I1674,#REF!,$R$3),"-")</f>
        <v>-</v>
      </c>
      <c r="N1674" s="170" t="str">
        <f>IFERROR(SUMIFS(#REF!,#REF!,$I1674,#REF!,"&lt;="&amp;$R$2,#REF!,"&gt;="&amp;$S$2)/SUMIFS(#REF!,#REF!,$I1674,#REF!,"&lt;="&amp;$R$2,#REF!,"&gt;="&amp;$S$2),"-")</f>
        <v>-</v>
      </c>
      <c r="O1674" s="142"/>
      <c r="P1674" s="140"/>
    </row>
    <row r="1675" ht="17.25" customHeight="1" spans="1:38">
      <c r="A1675" s="138"/>
      <c r="B1675" s="142"/>
      <c r="C1675" s="202" t="s">
        <v>3212</v>
      </c>
      <c r="D1675" s="203"/>
      <c r="E1675" s="203"/>
      <c r="F1675" s="203"/>
      <c r="G1675" s="203"/>
      <c r="H1675" s="203"/>
      <c r="I1675" s="203"/>
      <c r="J1675" s="204" t="s">
        <v>32</v>
      </c>
      <c r="K1675" s="205" t="e">
        <f>SUMIFS(#REF!,#REF!,$R$2,#REF!,1)/SUMIFS(#REF!,#REF!,$R$2,#REF!,1)</f>
        <v>#REF!</v>
      </c>
      <c r="L1675" s="205" t="e">
        <f>SUMIFS(#REF!,#REF!,$R$7,#REF!,1)/SUMIFS(#REF!,#REF!,$R$7,#REF!,1)</f>
        <v>#REF!</v>
      </c>
      <c r="M1675" s="205" t="e">
        <f>SUMIFS(#REF!,#REF!,$R$3,#REF!,1)/SUMIFS(#REF!,#REF!,$R$3,#REF!,1)</f>
        <v>#REF!</v>
      </c>
      <c r="N1675" s="205" t="e">
        <f>SUMIFS(#REF!,#REF!,"&lt;="&amp;$R$2,#REF!,"&gt;="&amp;$S$2,#REF!,1)/SUMIFS(#REF!,#REF!,"&lt;="&amp;$R$2,#REF!,"&gt;="&amp;$S$2,#REF!,1)</f>
        <v>#REF!</v>
      </c>
      <c r="O1675" s="142"/>
      <c r="P1675" s="140"/>
    </row>
    <row r="1676" ht="24" customHeight="1" spans="1:38">
      <c r="A1676" s="138"/>
      <c r="B1676" s="142"/>
      <c r="C1676" s="206"/>
      <c r="D1676" s="206"/>
      <c r="E1676" s="206"/>
      <c r="F1676" s="206"/>
      <c r="G1676" s="206"/>
      <c r="H1676" s="206"/>
      <c r="I1676" s="206"/>
      <c r="J1676" s="207"/>
      <c r="K1676" s="207"/>
      <c r="L1676" s="207"/>
      <c r="M1676" s="207"/>
      <c r="N1676" s="207"/>
      <c r="O1676" s="142"/>
      <c r="P1676" s="140"/>
    </row>
    <row r="1677" ht="10.5" customHeight="1" spans="1:38">
      <c r="A1677" s="140" t="s">
        <v>3213</v>
      </c>
      <c r="B1677" s="140"/>
      <c r="C1677" s="208"/>
      <c r="D1677" s="208"/>
      <c r="E1677" s="208"/>
      <c r="F1677" s="208"/>
      <c r="G1677" s="208"/>
      <c r="H1677" s="208"/>
      <c r="I1677" s="209"/>
      <c r="J1677" s="210"/>
      <c r="K1677" s="210"/>
      <c r="L1677" s="210"/>
      <c r="M1677" s="210"/>
      <c r="N1677" s="210"/>
      <c r="O1677" s="140"/>
      <c r="P1677" s="140"/>
    </row>
    <row r="1678" ht="409.5" hidden="1" customHeight="1" spans="1:38">
      <c r="C1678" s="211" t="s">
        <v>3214</v>
      </c>
      <c r="D1678" s="212"/>
      <c r="E1678" s="212"/>
      <c r="F1678" s="212"/>
      <c r="G1678" s="212"/>
      <c r="H1678" s="212"/>
      <c r="I1678" s="212"/>
      <c r="J1678" s="212"/>
      <c r="K1678" s="212"/>
      <c r="L1678" s="212"/>
      <c r="M1678" s="212"/>
      <c r="N1678" s="212"/>
      <c r="O1678" s="212"/>
      <c r="V1678" s="213" t="s">
        <v>3216</v>
      </c>
      <c r="W1678" s="214"/>
      <c r="X1678" s="214"/>
      <c r="Y1678" s="214"/>
      <c r="Z1678" s="214"/>
      <c r="AA1678" s="214"/>
      <c r="AB1678" s="214"/>
      <c r="AC1678" s="214"/>
      <c r="AD1678" s="214"/>
      <c r="AE1678" s="214"/>
      <c r="AF1678" s="214"/>
      <c r="AG1678" s="214"/>
      <c r="AH1678" s="214"/>
      <c r="AI1678" s="214"/>
      <c r="AJ1678" s="214"/>
      <c r="AK1678" s="214"/>
      <c r="AL1678" s="215"/>
    </row>
    <row r="1679" ht="327" hidden="1" customHeight="1" spans="1:38">
      <c r="C1679" s="211"/>
      <c r="D1679" s="212"/>
      <c r="E1679" s="212"/>
      <c r="F1679" s="212"/>
      <c r="G1679" s="212"/>
      <c r="H1679" s="212"/>
      <c r="I1679" s="212"/>
      <c r="J1679" s="212"/>
      <c r="K1679" s="212"/>
      <c r="L1679" s="212"/>
      <c r="M1679" s="212"/>
      <c r="N1679" s="212"/>
      <c r="O1679" s="212"/>
      <c r="V1679" s="216"/>
      <c r="W1679" s="217"/>
      <c r="X1679" s="217"/>
      <c r="Y1679" s="217"/>
      <c r="Z1679" s="217"/>
      <c r="AA1679" s="217"/>
      <c r="AB1679" s="217"/>
      <c r="AC1679" s="217"/>
      <c r="AD1679" s="217"/>
      <c r="AE1679" s="217"/>
      <c r="AF1679" s="217"/>
      <c r="AG1679" s="217"/>
      <c r="AH1679" s="217"/>
      <c r="AI1679" s="217"/>
      <c r="AJ1679" s="217"/>
      <c r="AK1679" s="217"/>
      <c r="AL1679" s="218"/>
    </row>
  </sheetData>
  <autoFilter xmlns:etc="http://www.wps.cn/officeDocument/2017/etCustomData" ref="C8:N1675" etc:filterBottomFollowUsedRange="0">
    <extLst/>
  </autoFilter>
  <mergeCells count="14">
    <mergeCell ref="C4:N4"/>
    <mergeCell ref="C1675:I1675"/>
    <mergeCell ref="C6:C8"/>
    <mergeCell ref="D6:D8"/>
    <mergeCell ref="E6:E8"/>
    <mergeCell ref="F6:F8"/>
    <mergeCell ref="G6:G8"/>
    <mergeCell ref="H6:H8"/>
    <mergeCell ref="I6:I8"/>
    <mergeCell ref="O1678:O1679"/>
    <mergeCell ref="C1678:N1679"/>
    <mergeCell ref="B1:O2"/>
    <mergeCell ref="V1678:AL1679"/>
    <mergeCell ref="J6:N7"/>
  </mergeCells>
  <conditionalFormatting sqref="F367">
    <cfRule type="duplicateValues" dxfId="0" priority="167"/>
  </conditionalFormatting>
  <conditionalFormatting sqref="G367">
    <cfRule type="duplicateValues" dxfId="0" priority="137"/>
  </conditionalFormatting>
  <conditionalFormatting sqref="H367">
    <cfRule type="duplicateValues" dxfId="0" priority="107"/>
  </conditionalFormatting>
  <conditionalFormatting sqref="I367">
    <cfRule type="duplicateValues" dxfId="0" priority="77"/>
  </conditionalFormatting>
  <conditionalFormatting sqref="F397">
    <cfRule type="duplicateValues" dxfId="0" priority="164"/>
  </conditionalFormatting>
  <conditionalFormatting sqref="G397">
    <cfRule type="duplicateValues" dxfId="0" priority="134"/>
  </conditionalFormatting>
  <conditionalFormatting sqref="H397">
    <cfRule type="duplicateValues" dxfId="0" priority="104"/>
  </conditionalFormatting>
  <conditionalFormatting sqref="I397">
    <cfRule type="duplicateValues" dxfId="0" priority="74"/>
  </conditionalFormatting>
  <conditionalFormatting sqref="F456">
    <cfRule type="duplicateValues" dxfId="0" priority="162"/>
  </conditionalFormatting>
  <conditionalFormatting sqref="G456">
    <cfRule type="duplicateValues" dxfId="0" priority="132"/>
  </conditionalFormatting>
  <conditionalFormatting sqref="H456">
    <cfRule type="duplicateValues" dxfId="0" priority="102"/>
  </conditionalFormatting>
  <conditionalFormatting sqref="I456">
    <cfRule type="duplicateValues" dxfId="0" priority="72"/>
  </conditionalFormatting>
  <conditionalFormatting sqref="F468">
    <cfRule type="duplicateValues" dxfId="0" priority="161"/>
  </conditionalFormatting>
  <conditionalFormatting sqref="G468">
    <cfRule type="duplicateValues" dxfId="0" priority="131"/>
  </conditionalFormatting>
  <conditionalFormatting sqref="H468">
    <cfRule type="duplicateValues" dxfId="0" priority="101"/>
  </conditionalFormatting>
  <conditionalFormatting sqref="I468">
    <cfRule type="duplicateValues" dxfId="0" priority="71"/>
  </conditionalFormatting>
  <conditionalFormatting sqref="F481">
    <cfRule type="duplicateValues" dxfId="0" priority="157"/>
  </conditionalFormatting>
  <conditionalFormatting sqref="G481">
    <cfRule type="duplicateValues" dxfId="0" priority="127"/>
  </conditionalFormatting>
  <conditionalFormatting sqref="H481">
    <cfRule type="duplicateValues" dxfId="0" priority="97"/>
  </conditionalFormatting>
  <conditionalFormatting sqref="I481">
    <cfRule type="duplicateValues" dxfId="0" priority="67"/>
  </conditionalFormatting>
  <conditionalFormatting sqref="F501">
    <cfRule type="duplicateValues" dxfId="0" priority="155"/>
  </conditionalFormatting>
  <conditionalFormatting sqref="G501">
    <cfRule type="duplicateValues" dxfId="0" priority="125"/>
  </conditionalFormatting>
  <conditionalFormatting sqref="H501">
    <cfRule type="duplicateValues" dxfId="0" priority="95"/>
  </conditionalFormatting>
  <conditionalFormatting sqref="I501">
    <cfRule type="duplicateValues" dxfId="0" priority="65"/>
  </conditionalFormatting>
  <conditionalFormatting sqref="F544">
    <cfRule type="duplicateValues" dxfId="0" priority="151"/>
  </conditionalFormatting>
  <conditionalFormatting sqref="G544">
    <cfRule type="duplicateValues" dxfId="0" priority="121"/>
  </conditionalFormatting>
  <conditionalFormatting sqref="H544">
    <cfRule type="duplicateValues" dxfId="0" priority="91"/>
  </conditionalFormatting>
  <conditionalFormatting sqref="I544">
    <cfRule type="duplicateValues" dxfId="0" priority="61"/>
  </conditionalFormatting>
  <conditionalFormatting sqref="F547">
    <cfRule type="duplicateValues" dxfId="0" priority="149"/>
  </conditionalFormatting>
  <conditionalFormatting sqref="G547">
    <cfRule type="duplicateValues" dxfId="0" priority="119"/>
  </conditionalFormatting>
  <conditionalFormatting sqref="H547">
    <cfRule type="duplicateValues" dxfId="0" priority="89"/>
  </conditionalFormatting>
  <conditionalFormatting sqref="I547">
    <cfRule type="duplicateValues" dxfId="0" priority="59"/>
  </conditionalFormatting>
  <conditionalFormatting sqref="F591">
    <cfRule type="duplicateValues" dxfId="0" priority="147"/>
  </conditionalFormatting>
  <conditionalFormatting sqref="G591">
    <cfRule type="duplicateValues" dxfId="0" priority="117"/>
  </conditionalFormatting>
  <conditionalFormatting sqref="H591">
    <cfRule type="duplicateValues" dxfId="0" priority="87"/>
  </conditionalFormatting>
  <conditionalFormatting sqref="I591">
    <cfRule type="duplicateValues" dxfId="0" priority="57"/>
  </conditionalFormatting>
  <conditionalFormatting sqref="F617">
    <cfRule type="duplicateValues" dxfId="0" priority="144"/>
  </conditionalFormatting>
  <conditionalFormatting sqref="G617">
    <cfRule type="duplicateValues" dxfId="0" priority="114"/>
  </conditionalFormatting>
  <conditionalFormatting sqref="H617">
    <cfRule type="duplicateValues" dxfId="0" priority="84"/>
  </conditionalFormatting>
  <conditionalFormatting sqref="I617">
    <cfRule type="duplicateValues" dxfId="0" priority="54"/>
  </conditionalFormatting>
  <conditionalFormatting sqref="F618">
    <cfRule type="duplicateValues" dxfId="0" priority="143"/>
  </conditionalFormatting>
  <conditionalFormatting sqref="G618">
    <cfRule type="duplicateValues" dxfId="0" priority="113"/>
  </conditionalFormatting>
  <conditionalFormatting sqref="H618">
    <cfRule type="duplicateValues" dxfId="0" priority="83"/>
  </conditionalFormatting>
  <conditionalFormatting sqref="I618">
    <cfRule type="duplicateValues" dxfId="0" priority="53"/>
  </conditionalFormatting>
  <conditionalFormatting sqref="F632">
    <cfRule type="duplicateValues" dxfId="0" priority="141"/>
  </conditionalFormatting>
  <conditionalFormatting sqref="G632">
    <cfRule type="duplicateValues" dxfId="0" priority="111"/>
  </conditionalFormatting>
  <conditionalFormatting sqref="H632">
    <cfRule type="duplicateValues" dxfId="0" priority="81"/>
  </conditionalFormatting>
  <conditionalFormatting sqref="I632">
    <cfRule type="duplicateValues" dxfId="0" priority="51"/>
  </conditionalFormatting>
  <conditionalFormatting sqref="F634">
    <cfRule type="duplicateValues" dxfId="0" priority="140"/>
  </conditionalFormatting>
  <conditionalFormatting sqref="G634">
    <cfRule type="duplicateValues" dxfId="0" priority="110"/>
  </conditionalFormatting>
  <conditionalFormatting sqref="H634">
    <cfRule type="duplicateValues" dxfId="0" priority="80"/>
  </conditionalFormatting>
  <conditionalFormatting sqref="I634">
    <cfRule type="duplicateValues" dxfId="0" priority="50"/>
  </conditionalFormatting>
  <conditionalFormatting sqref="F636">
    <cfRule type="duplicateValues" dxfId="0" priority="139"/>
  </conditionalFormatting>
  <conditionalFormatting sqref="G636">
    <cfRule type="duplicateValues" dxfId="0" priority="109"/>
  </conditionalFormatting>
  <conditionalFormatting sqref="H636">
    <cfRule type="duplicateValues" dxfId="0" priority="79"/>
  </conditionalFormatting>
  <conditionalFormatting sqref="I636">
    <cfRule type="duplicateValues" dxfId="0" priority="49"/>
  </conditionalFormatting>
  <conditionalFormatting sqref="J1677:N1677">
    <cfRule type="cellIs" dxfId="1" priority="169" operator="greaterThan">
      <formula>0.97</formula>
    </cfRule>
  </conditionalFormatting>
  <conditionalFormatting sqref="F363:F367">
    <cfRule type="duplicateValues" dxfId="0" priority="165"/>
  </conditionalFormatting>
  <conditionalFormatting sqref="F365:F367">
    <cfRule type="duplicateValues" dxfId="0" priority="166"/>
  </conditionalFormatting>
  <conditionalFormatting sqref="F375:F379">
    <cfRule type="duplicateValues" dxfId="0" priority="168"/>
  </conditionalFormatting>
  <conditionalFormatting sqref="F465:F467">
    <cfRule type="duplicateValues" dxfId="0" priority="163"/>
  </conditionalFormatting>
  <conditionalFormatting sqref="F475:F476">
    <cfRule type="duplicateValues" dxfId="0" priority="160"/>
  </conditionalFormatting>
  <conditionalFormatting sqref="F477:F478">
    <cfRule type="duplicateValues" dxfId="0" priority="159"/>
  </conditionalFormatting>
  <conditionalFormatting sqref="F479:F480">
    <cfRule type="duplicateValues" dxfId="0" priority="158"/>
  </conditionalFormatting>
  <conditionalFormatting sqref="F510:F514">
    <cfRule type="duplicateValues" dxfId="0" priority="153"/>
  </conditionalFormatting>
  <conditionalFormatting sqref="F513:F514">
    <cfRule type="duplicateValues" dxfId="0" priority="154"/>
  </conditionalFormatting>
  <conditionalFormatting sqref="F532:F533">
    <cfRule type="duplicateValues" dxfId="0" priority="152"/>
  </conditionalFormatting>
  <conditionalFormatting sqref="F545:F546">
    <cfRule type="duplicateValues" dxfId="0" priority="150"/>
  </conditionalFormatting>
  <conditionalFormatting sqref="F580:F582">
    <cfRule type="duplicateValues" dxfId="0" priority="148"/>
  </conditionalFormatting>
  <conditionalFormatting sqref="F593:F596">
    <cfRule type="duplicateValues" dxfId="0" priority="146"/>
  </conditionalFormatting>
  <conditionalFormatting sqref="F597:F604">
    <cfRule type="duplicateValues" dxfId="0" priority="156"/>
  </conditionalFormatting>
  <conditionalFormatting sqref="F597:F600">
    <cfRule type="duplicateValues" dxfId="0" priority="145"/>
  </conditionalFormatting>
  <conditionalFormatting sqref="F619:F620">
    <cfRule type="duplicateValues" dxfId="0" priority="142"/>
  </conditionalFormatting>
  <conditionalFormatting sqref="F637:F892">
    <cfRule type="duplicateValues" dxfId="0" priority="46"/>
  </conditionalFormatting>
  <conditionalFormatting sqref="G363:G367">
    <cfRule type="duplicateValues" dxfId="0" priority="135"/>
  </conditionalFormatting>
  <conditionalFormatting sqref="G365:G367">
    <cfRule type="duplicateValues" dxfId="0" priority="136"/>
  </conditionalFormatting>
  <conditionalFormatting sqref="G375:G379">
    <cfRule type="duplicateValues" dxfId="0" priority="138"/>
  </conditionalFormatting>
  <conditionalFormatting sqref="G465:G467">
    <cfRule type="duplicateValues" dxfId="0" priority="133"/>
  </conditionalFormatting>
  <conditionalFormatting sqref="G475:G476">
    <cfRule type="duplicateValues" dxfId="0" priority="130"/>
  </conditionalFormatting>
  <conditionalFormatting sqref="G477:G478">
    <cfRule type="duplicateValues" dxfId="0" priority="129"/>
  </conditionalFormatting>
  <conditionalFormatting sqref="G479:G480">
    <cfRule type="duplicateValues" dxfId="0" priority="128"/>
  </conditionalFormatting>
  <conditionalFormatting sqref="G510:G514">
    <cfRule type="duplicateValues" dxfId="0" priority="123"/>
  </conditionalFormatting>
  <conditionalFormatting sqref="G513:G514">
    <cfRule type="duplicateValues" dxfId="0" priority="124"/>
  </conditionalFormatting>
  <conditionalFormatting sqref="G532:G533">
    <cfRule type="duplicateValues" dxfId="0" priority="122"/>
  </conditionalFormatting>
  <conditionalFormatting sqref="G545:G546">
    <cfRule type="duplicateValues" dxfId="0" priority="120"/>
  </conditionalFormatting>
  <conditionalFormatting sqref="G580:G582">
    <cfRule type="duplicateValues" dxfId="0" priority="118"/>
  </conditionalFormatting>
  <conditionalFormatting sqref="G593:G596">
    <cfRule type="duplicateValues" dxfId="0" priority="116"/>
  </conditionalFormatting>
  <conditionalFormatting sqref="G597:G604">
    <cfRule type="duplicateValues" dxfId="0" priority="126"/>
  </conditionalFormatting>
  <conditionalFormatting sqref="G597:G600">
    <cfRule type="duplicateValues" dxfId="0" priority="115"/>
  </conditionalFormatting>
  <conditionalFormatting sqref="G619:G620">
    <cfRule type="duplicateValues" dxfId="0" priority="112"/>
  </conditionalFormatting>
  <conditionalFormatting sqref="G637:G892">
    <cfRule type="duplicateValues" dxfId="0" priority="45"/>
  </conditionalFormatting>
  <conditionalFormatting sqref="H363:H367">
    <cfRule type="duplicateValues" dxfId="0" priority="105"/>
  </conditionalFormatting>
  <conditionalFormatting sqref="H365:H367">
    <cfRule type="duplicateValues" dxfId="0" priority="106"/>
  </conditionalFormatting>
  <conditionalFormatting sqref="H375:H379">
    <cfRule type="duplicateValues" dxfId="0" priority="108"/>
  </conditionalFormatting>
  <conditionalFormatting sqref="H465:H467">
    <cfRule type="duplicateValues" dxfId="0" priority="103"/>
  </conditionalFormatting>
  <conditionalFormatting sqref="H475:H476">
    <cfRule type="duplicateValues" dxfId="0" priority="100"/>
  </conditionalFormatting>
  <conditionalFormatting sqref="H477:H478">
    <cfRule type="duplicateValues" dxfId="0" priority="99"/>
  </conditionalFormatting>
  <conditionalFormatting sqref="H479:H480">
    <cfRule type="duplicateValues" dxfId="0" priority="98"/>
  </conditionalFormatting>
  <conditionalFormatting sqref="H510:H514">
    <cfRule type="duplicateValues" dxfId="0" priority="93"/>
  </conditionalFormatting>
  <conditionalFormatting sqref="H513:H514">
    <cfRule type="duplicateValues" dxfId="0" priority="94"/>
  </conditionalFormatting>
  <conditionalFormatting sqref="H532:H533">
    <cfRule type="duplicateValues" dxfId="0" priority="92"/>
  </conditionalFormatting>
  <conditionalFormatting sqref="H545:H546">
    <cfRule type="duplicateValues" dxfId="0" priority="90"/>
  </conditionalFormatting>
  <conditionalFormatting sqref="H580:H582">
    <cfRule type="duplicateValues" dxfId="0" priority="88"/>
  </conditionalFormatting>
  <conditionalFormatting sqref="H593:H596">
    <cfRule type="duplicateValues" dxfId="0" priority="86"/>
  </conditionalFormatting>
  <conditionalFormatting sqref="H597:H604">
    <cfRule type="duplicateValues" dxfId="0" priority="96"/>
  </conditionalFormatting>
  <conditionalFormatting sqref="H597:H600">
    <cfRule type="duplicateValues" dxfId="0" priority="85"/>
  </conditionalFormatting>
  <conditionalFormatting sqref="H619:H620">
    <cfRule type="duplicateValues" dxfId="0" priority="82"/>
  </conditionalFormatting>
  <conditionalFormatting sqref="H637:H892">
    <cfRule type="duplicateValues" dxfId="0" priority="44"/>
  </conditionalFormatting>
  <conditionalFormatting sqref="I363:I367">
    <cfRule type="duplicateValues" dxfId="0" priority="75"/>
  </conditionalFormatting>
  <conditionalFormatting sqref="I365:I367">
    <cfRule type="duplicateValues" dxfId="0" priority="76"/>
  </conditionalFormatting>
  <conditionalFormatting sqref="I375:I379">
    <cfRule type="duplicateValues" dxfId="0" priority="78"/>
  </conditionalFormatting>
  <conditionalFormatting sqref="I465:I467">
    <cfRule type="duplicateValues" dxfId="0" priority="73"/>
  </conditionalFormatting>
  <conditionalFormatting sqref="I475:I476">
    <cfRule type="duplicateValues" dxfId="0" priority="70"/>
  </conditionalFormatting>
  <conditionalFormatting sqref="I477:I478">
    <cfRule type="duplicateValues" dxfId="0" priority="69"/>
  </conditionalFormatting>
  <conditionalFormatting sqref="I479:I480">
    <cfRule type="duplicateValues" dxfId="0" priority="68"/>
  </conditionalFormatting>
  <conditionalFormatting sqref="I510:I514">
    <cfRule type="duplicateValues" dxfId="0" priority="63"/>
  </conditionalFormatting>
  <conditionalFormatting sqref="I513:I514">
    <cfRule type="duplicateValues" dxfId="0" priority="64"/>
  </conditionalFormatting>
  <conditionalFormatting sqref="I532:I533">
    <cfRule type="duplicateValues" dxfId="0" priority="62"/>
  </conditionalFormatting>
  <conditionalFormatting sqref="I545:I546">
    <cfRule type="duplicateValues" dxfId="0" priority="60"/>
  </conditionalFormatting>
  <conditionalFormatting sqref="I580:I582">
    <cfRule type="duplicateValues" dxfId="0" priority="58"/>
  </conditionalFormatting>
  <conditionalFormatting sqref="I593:I596">
    <cfRule type="duplicateValues" dxfId="0" priority="56"/>
  </conditionalFormatting>
  <conditionalFormatting sqref="I597:I604">
    <cfRule type="duplicateValues" dxfId="0" priority="66"/>
  </conditionalFormatting>
  <conditionalFormatting sqref="I597:I600">
    <cfRule type="duplicateValues" dxfId="0" priority="55"/>
  </conditionalFormatting>
  <conditionalFormatting sqref="I619:I620">
    <cfRule type="duplicateValues" dxfId="0" priority="52"/>
  </conditionalFormatting>
  <conditionalFormatting sqref="I637:I892">
    <cfRule type="duplicateValues" dxfId="0" priority="43"/>
  </conditionalFormatting>
  <conditionalFormatting sqref="J79:J186">
    <cfRule type="cellIs" dxfId="1" priority="41" operator="greaterThan">
      <formula>0.97</formula>
    </cfRule>
  </conditionalFormatting>
  <conditionalFormatting sqref="J187:J234">
    <cfRule type="cellIs" dxfId="1" priority="40" operator="greaterThan">
      <formula>0.97</formula>
    </cfRule>
  </conditionalFormatting>
  <conditionalFormatting sqref="J235:J322">
    <cfRule type="cellIs" dxfId="1" priority="39" operator="greaterThan">
      <formula>0.97</formula>
    </cfRule>
  </conditionalFormatting>
  <conditionalFormatting sqref="J323:J345">
    <cfRule type="cellIs" dxfId="1" priority="36" operator="greaterThan">
      <formula>0.97</formula>
    </cfRule>
    <cfRule type="cellIs" dxfId="1" priority="35" operator="greaterThan">
      <formula>0.96</formula>
    </cfRule>
  </conditionalFormatting>
  <conditionalFormatting sqref="J346:J636">
    <cfRule type="cellIs" dxfId="1" priority="48" operator="greaterThan">
      <formula>0.97</formula>
    </cfRule>
  </conditionalFormatting>
  <conditionalFormatting sqref="J637:J892">
    <cfRule type="cellIs" dxfId="1" priority="42" operator="greaterThan">
      <formula>0.97</formula>
    </cfRule>
  </conditionalFormatting>
  <conditionalFormatting sqref="J893:J1048">
    <cfRule type="cellIs" dxfId="1" priority="47" operator="greaterThan">
      <formula>0.97</formula>
    </cfRule>
  </conditionalFormatting>
  <conditionalFormatting sqref="J1049:J1415">
    <cfRule type="cellIs" dxfId="1" priority="38" operator="greaterThan">
      <formula>0.97</formula>
    </cfRule>
  </conditionalFormatting>
  <conditionalFormatting sqref="J1416:J1674">
    <cfRule type="cellIs" dxfId="1" priority="37" operator="greaterThan">
      <formula>0.97</formula>
    </cfRule>
  </conditionalFormatting>
  <conditionalFormatting sqref="K9:N1674">
    <cfRule type="cellIs" dxfId="1" priority="12" operator="greaterThan">
      <formula>0.9</formula>
    </cfRule>
    <cfRule type="cellIs" dxfId="2" priority="11" operator="lessThan">
      <formula>0.9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W108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C5" sqref="C5:W105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23" width="11" customWidth="1"/>
  </cols>
  <sheetData>
    <row r="1" ht="40" customHeight="1" spans="1:23">
      <c r="A1" s="110" t="str">
        <f>CONCATENATE("网管-RM达成率 (日) ",TEXT($D$3,"DD MMM YYYY"),"
NM-Pencapaian RM Harian berdasarkan DP/CP yang di-handle")</f>
        <v>网管-RM达成率 (日) 01 Oct 2026
NM-Pencapaian RM Harian berdasarkan DP/CP yang di-handle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</row>
    <row r="2" ht="32" customHeight="1" spans="1:23">
      <c r="A2" s="112" t="s">
        <v>3412</v>
      </c>
      <c r="B2" s="112" t="s">
        <v>3380</v>
      </c>
      <c r="C2" s="112" t="s">
        <v>3413</v>
      </c>
      <c r="D2" s="112" t="s">
        <v>3414</v>
      </c>
      <c r="E2" s="113"/>
      <c r="F2" s="113"/>
      <c r="G2" s="113"/>
      <c r="H2" s="112" t="s">
        <v>3415</v>
      </c>
      <c r="I2" s="113"/>
      <c r="J2" s="113"/>
      <c r="K2" s="113"/>
      <c r="L2" s="112" t="s">
        <v>3416</v>
      </c>
      <c r="M2" s="113"/>
      <c r="N2" s="113"/>
      <c r="O2" s="113"/>
      <c r="P2" s="112" t="s">
        <v>3417</v>
      </c>
      <c r="Q2" s="113"/>
      <c r="R2" s="113"/>
      <c r="S2" s="113"/>
      <c r="T2" s="112" t="s">
        <v>3410</v>
      </c>
      <c r="U2" s="113"/>
      <c r="V2" s="113"/>
      <c r="W2" s="113"/>
    </row>
    <row r="3" ht="48" customHeight="1" spans="1:23">
      <c r="A3" s="113"/>
      <c r="B3" s="113"/>
      <c r="C3" s="113"/>
      <c r="D3" s="132">
        <f>'Display ALL DP'!L8</f>
        <v>46296</v>
      </c>
      <c r="E3" s="132">
        <f>D3-1</f>
        <v>46295</v>
      </c>
      <c r="F3" s="132">
        <f>D3-2</f>
        <v>46294</v>
      </c>
      <c r="G3" s="112" t="s">
        <v>3418</v>
      </c>
      <c r="H3" s="132">
        <f>D3</f>
        <v>46296</v>
      </c>
      <c r="I3" s="132">
        <f>E3</f>
        <v>46295</v>
      </c>
      <c r="J3" s="132">
        <f>F3</f>
        <v>46294</v>
      </c>
      <c r="K3" s="112" t="s">
        <v>3418</v>
      </c>
      <c r="L3" s="132">
        <f>D3</f>
        <v>46296</v>
      </c>
      <c r="M3" s="132">
        <f>E3</f>
        <v>46295</v>
      </c>
      <c r="N3" s="132">
        <f>F3</f>
        <v>46294</v>
      </c>
      <c r="O3" s="112" t="s">
        <v>3418</v>
      </c>
      <c r="P3" s="132">
        <f>D3</f>
        <v>46296</v>
      </c>
      <c r="Q3" s="132">
        <f>E3</f>
        <v>46295</v>
      </c>
      <c r="R3" s="132">
        <f>F3</f>
        <v>46294</v>
      </c>
      <c r="S3" s="112" t="s">
        <v>3418</v>
      </c>
      <c r="T3" s="132">
        <f>D3</f>
        <v>46296</v>
      </c>
      <c r="U3" s="132">
        <f>E3</f>
        <v>46295</v>
      </c>
      <c r="V3" s="132">
        <f>F3</f>
        <v>46294</v>
      </c>
      <c r="W3" s="112" t="s">
        <v>3418</v>
      </c>
    </row>
    <row r="4" spans="1:23">
      <c r="A4" s="116" t="s">
        <v>3419</v>
      </c>
      <c r="B4" s="116"/>
      <c r="C4" s="116"/>
      <c r="D4" s="118">
        <v>0.9</v>
      </c>
      <c r="E4" s="118">
        <v>0.9</v>
      </c>
      <c r="F4" s="118">
        <v>0.9</v>
      </c>
      <c r="G4" s="117"/>
      <c r="H4" s="118">
        <v>0.9</v>
      </c>
      <c r="I4" s="118">
        <v>0.9</v>
      </c>
      <c r="J4" s="118">
        <v>0.9</v>
      </c>
      <c r="K4" s="117"/>
      <c r="L4" s="118">
        <v>0.9</v>
      </c>
      <c r="M4" s="118">
        <v>0.9</v>
      </c>
      <c r="N4" s="118">
        <v>0.9</v>
      </c>
      <c r="O4" s="117"/>
      <c r="P4" s="118">
        <v>0.93</v>
      </c>
      <c r="Q4" s="118">
        <v>0.93</v>
      </c>
      <c r="R4" s="118">
        <v>0.93</v>
      </c>
      <c r="S4" s="117"/>
      <c r="T4" s="118">
        <v>0.015</v>
      </c>
      <c r="U4" s="118">
        <v>0.015</v>
      </c>
      <c r="V4" s="118">
        <v>0.015</v>
      </c>
      <c r="W4" s="117"/>
    </row>
    <row r="5" spans="1:23">
      <c r="A5" s="119" t="s">
        <v>3420</v>
      </c>
      <c r="B5" s="119" t="s">
        <v>3421</v>
      </c>
      <c r="C5" s="120">
        <v>1713</v>
      </c>
      <c r="D5" s="121">
        <v>0.915636374353458</v>
      </c>
      <c r="E5" s="121">
        <v>0.940615899195525</v>
      </c>
      <c r="F5" s="121">
        <v>0.932197631527859</v>
      </c>
      <c r="G5" s="129">
        <v>-0.0249795248420671</v>
      </c>
      <c r="H5" s="121">
        <v>0.952104456195595</v>
      </c>
      <c r="I5" s="121">
        <v>0.948590081156304</v>
      </c>
      <c r="J5" s="121">
        <v>0.958890588181555</v>
      </c>
      <c r="K5" s="129">
        <v>0.00351437503929108</v>
      </c>
      <c r="L5" s="121">
        <v>0.881903577676358</v>
      </c>
      <c r="M5" s="121">
        <v>0.880750668985883</v>
      </c>
      <c r="N5" s="121">
        <v>0.902215189982103</v>
      </c>
      <c r="O5" s="129">
        <v>0.00115290869047535</v>
      </c>
      <c r="P5" s="121">
        <v>0.947508280036382</v>
      </c>
      <c r="Q5" s="121">
        <v>0.950293125251386</v>
      </c>
      <c r="R5" s="121">
        <v>0.951020534458306</v>
      </c>
      <c r="S5" s="129">
        <v>-0.00278484521500388</v>
      </c>
      <c r="T5" s="121">
        <v>0.0213732018721178</v>
      </c>
      <c r="U5" s="121">
        <v>0.0191014701442599</v>
      </c>
      <c r="V5" s="121">
        <v>0.0232539381591717</v>
      </c>
      <c r="W5" s="129">
        <v>0.00227173172785794</v>
      </c>
    </row>
    <row r="6" spans="1:23">
      <c r="A6" s="122" t="s">
        <v>25</v>
      </c>
      <c r="B6" s="122" t="s">
        <v>3422</v>
      </c>
      <c r="C6" s="123">
        <v>112</v>
      </c>
      <c r="D6" s="124">
        <v>0.935355544505221</v>
      </c>
      <c r="E6" s="124">
        <v>0.932184094974793</v>
      </c>
      <c r="F6" s="124">
        <v>0.937749003984064</v>
      </c>
      <c r="G6" s="130">
        <v>0.00317144953042869</v>
      </c>
      <c r="H6" s="124">
        <v>0.923255205976693</v>
      </c>
      <c r="I6" s="124">
        <v>0.961619227333072</v>
      </c>
      <c r="J6" s="124">
        <v>0.961839239872045</v>
      </c>
      <c r="K6" s="130">
        <v>-0.0383640213563792</v>
      </c>
      <c r="L6" s="124">
        <v>0.824575427588911</v>
      </c>
      <c r="M6" s="124">
        <v>0.847572787161739</v>
      </c>
      <c r="N6" s="124">
        <v>0.87504007485389</v>
      </c>
      <c r="O6" s="130">
        <v>-0.0229973595728277</v>
      </c>
      <c r="P6" s="124">
        <v>0.939971086754488</v>
      </c>
      <c r="Q6" s="124">
        <v>0.94464373277369</v>
      </c>
      <c r="R6" s="124">
        <v>0.958750279544094</v>
      </c>
      <c r="S6" s="130">
        <v>-0.00467264601920192</v>
      </c>
      <c r="T6" s="124">
        <v>0.0193457679309871</v>
      </c>
      <c r="U6" s="124">
        <v>0.0170721837508193</v>
      </c>
      <c r="V6" s="124">
        <v>0.0174278660517193</v>
      </c>
      <c r="W6" s="130">
        <v>0.00227358418016783</v>
      </c>
    </row>
    <row r="7" spans="1:23">
      <c r="A7" s="125" t="s">
        <v>25</v>
      </c>
      <c r="B7" s="125" t="s">
        <v>3231</v>
      </c>
      <c r="C7" s="126">
        <v>11</v>
      </c>
      <c r="D7" s="127">
        <v>0.942215088282504</v>
      </c>
      <c r="E7" s="127">
        <v>0.93026941362916</v>
      </c>
      <c r="F7" s="127">
        <v>0.92962356792144</v>
      </c>
      <c r="G7" s="131">
        <v>0.011945674653344</v>
      </c>
      <c r="H7" s="127">
        <v>0.940283228118069</v>
      </c>
      <c r="I7" s="127">
        <v>0.960187033908429</v>
      </c>
      <c r="J7" s="127">
        <v>0.970819947205795</v>
      </c>
      <c r="K7" s="131">
        <v>-0.0199038057903599</v>
      </c>
      <c r="L7" s="127">
        <v>0.831214809759427</v>
      </c>
      <c r="M7" s="127">
        <v>0.879520128329835</v>
      </c>
      <c r="N7" s="127">
        <v>0.891567251222656</v>
      </c>
      <c r="O7" s="131">
        <v>-0.0483053185704082</v>
      </c>
      <c r="P7" s="127">
        <v>0.943273467494653</v>
      </c>
      <c r="Q7" s="127">
        <v>0.955246125021291</v>
      </c>
      <c r="R7" s="127">
        <v>0.968201017567438</v>
      </c>
      <c r="S7" s="131">
        <v>-0.0119726575266378</v>
      </c>
      <c r="T7" s="127">
        <v>0.0212042615192254</v>
      </c>
      <c r="U7" s="127">
        <v>0.0189143410227456</v>
      </c>
      <c r="V7" s="127">
        <v>0.0143505943675292</v>
      </c>
      <c r="W7" s="131">
        <v>0.0022899204964798</v>
      </c>
    </row>
    <row r="8" spans="1:23">
      <c r="A8" s="125" t="s">
        <v>25</v>
      </c>
      <c r="B8" s="125" t="s">
        <v>3236</v>
      </c>
      <c r="C8" s="126">
        <v>7</v>
      </c>
      <c r="D8" s="127">
        <v>0.908212560386473</v>
      </c>
      <c r="E8" s="127">
        <v>0.919117647058823</v>
      </c>
      <c r="F8" s="127">
        <v>0.93719806763285</v>
      </c>
      <c r="G8" s="131">
        <v>-0.01090508667235</v>
      </c>
      <c r="H8" s="127">
        <v>0.971227867590454</v>
      </c>
      <c r="I8" s="127">
        <v>0.986374992737203</v>
      </c>
      <c r="J8" s="127">
        <v>0.982588036190848</v>
      </c>
      <c r="K8" s="131">
        <v>-0.0151471251467488</v>
      </c>
      <c r="L8" s="127">
        <v>0.809051834744675</v>
      </c>
      <c r="M8" s="127">
        <v>0.831503108477137</v>
      </c>
      <c r="N8" s="127">
        <v>0.860834472433769</v>
      </c>
      <c r="O8" s="131">
        <v>-0.0224512737324614</v>
      </c>
      <c r="P8" s="127">
        <v>0.922394678492239</v>
      </c>
      <c r="Q8" s="127">
        <v>0.925073634531581</v>
      </c>
      <c r="R8" s="127">
        <v>0.938270066234599</v>
      </c>
      <c r="S8" s="131">
        <v>-0.00267895603934154</v>
      </c>
      <c r="T8" s="127">
        <v>0.023237788609161</v>
      </c>
      <c r="U8" s="127">
        <v>0.0199381784620794</v>
      </c>
      <c r="V8" s="127">
        <v>0.0217014288564544</v>
      </c>
      <c r="W8" s="131">
        <v>0.00329961014708159</v>
      </c>
    </row>
    <row r="9" spans="1:23">
      <c r="A9" s="125" t="s">
        <v>25</v>
      </c>
      <c r="B9" s="125" t="s">
        <v>3239</v>
      </c>
      <c r="C9" s="126">
        <v>11</v>
      </c>
      <c r="D9" s="127">
        <v>0.927792915531335</v>
      </c>
      <c r="E9" s="127">
        <v>0.919165580182529</v>
      </c>
      <c r="F9" s="127">
        <v>0.912928759894459</v>
      </c>
      <c r="G9" s="131">
        <v>0.00862733534880578</v>
      </c>
      <c r="H9" s="127">
        <v>0.913996743343348</v>
      </c>
      <c r="I9" s="127">
        <v>0.963582052908321</v>
      </c>
      <c r="J9" s="127">
        <v>0.922585899495939</v>
      </c>
      <c r="K9" s="131">
        <v>-0.049585309564973</v>
      </c>
      <c r="L9" s="127">
        <v>0.770382771827626</v>
      </c>
      <c r="M9" s="127">
        <v>0.795261574973914</v>
      </c>
      <c r="N9" s="127">
        <v>0.824018841760032</v>
      </c>
      <c r="O9" s="131">
        <v>-0.0248788031462877</v>
      </c>
      <c r="P9" s="127">
        <v>0.934049657995368</v>
      </c>
      <c r="Q9" s="127">
        <v>0.94461810675317</v>
      </c>
      <c r="R9" s="127">
        <v>0.953780768549672</v>
      </c>
      <c r="S9" s="131">
        <v>-0.0105684487578021</v>
      </c>
      <c r="T9" s="127">
        <v>0.0182177626058872</v>
      </c>
      <c r="U9" s="127">
        <v>0.0181483429773803</v>
      </c>
      <c r="V9" s="127">
        <v>0.0202252581309899</v>
      </c>
      <c r="W9" s="131">
        <v>6.94196285068276e-5</v>
      </c>
    </row>
    <row r="10" spans="1:23">
      <c r="A10" s="125" t="s">
        <v>25</v>
      </c>
      <c r="B10" s="125" t="s">
        <v>3248</v>
      </c>
      <c r="C10" s="126">
        <v>10</v>
      </c>
      <c r="D10" s="127">
        <v>0.930097087378641</v>
      </c>
      <c r="E10" s="127">
        <v>0.954372623574145</v>
      </c>
      <c r="F10" s="127">
        <v>0.941860465116279</v>
      </c>
      <c r="G10" s="131">
        <v>-0.0242755361955037</v>
      </c>
      <c r="H10" s="127">
        <v>0.951174416215846</v>
      </c>
      <c r="I10" s="127">
        <v>0.960489572812073</v>
      </c>
      <c r="J10" s="127">
        <v>0.955809498645881</v>
      </c>
      <c r="K10" s="131">
        <v>-0.00931515659622684</v>
      </c>
      <c r="L10" s="127">
        <v>0.852530301992741</v>
      </c>
      <c r="M10" s="127">
        <v>0.865248648327491</v>
      </c>
      <c r="N10" s="127">
        <v>0.879714644296189</v>
      </c>
      <c r="O10" s="131">
        <v>-0.0127183463347497</v>
      </c>
      <c r="P10" s="127">
        <v>0.938517681124928</v>
      </c>
      <c r="Q10" s="127">
        <v>0.948318751798013</v>
      </c>
      <c r="R10" s="127">
        <v>0.95816301995672</v>
      </c>
      <c r="S10" s="131">
        <v>-0.00980107067308522</v>
      </c>
      <c r="T10" s="127">
        <v>0.0187914581132337</v>
      </c>
      <c r="U10" s="127">
        <v>0.0171795803003269</v>
      </c>
      <c r="V10" s="127">
        <v>0.016437551978866</v>
      </c>
      <c r="W10" s="131">
        <v>0.00161187781290684</v>
      </c>
    </row>
    <row r="11" spans="1:23">
      <c r="A11" s="125" t="s">
        <v>25</v>
      </c>
      <c r="B11" s="125" t="s">
        <v>3257</v>
      </c>
      <c r="C11" s="126">
        <v>14</v>
      </c>
      <c r="D11" s="127">
        <v>0.958227848101266</v>
      </c>
      <c r="E11" s="127">
        <v>0.963197969543147</v>
      </c>
      <c r="F11" s="127">
        <v>0.958169934640523</v>
      </c>
      <c r="G11" s="131">
        <v>-0.00497012144188136</v>
      </c>
      <c r="H11" s="127">
        <v>0.981298725769602</v>
      </c>
      <c r="I11" s="127">
        <v>0.981045514910057</v>
      </c>
      <c r="J11" s="127">
        <v>0.978449623589966</v>
      </c>
      <c r="K11" s="131">
        <v>0.000253210859545439</v>
      </c>
      <c r="L11" s="127">
        <v>0.878842122618178</v>
      </c>
      <c r="M11" s="127">
        <v>0.878848243390076</v>
      </c>
      <c r="N11" s="127">
        <v>0.890756908867884</v>
      </c>
      <c r="O11" s="131">
        <v>-6.12077189765525e-6</v>
      </c>
      <c r="P11" s="127">
        <v>0.950523042126096</v>
      </c>
      <c r="Q11" s="127">
        <v>0.950811069258668</v>
      </c>
      <c r="R11" s="127">
        <v>0.957283841508322</v>
      </c>
      <c r="S11" s="131">
        <v>-0.000288027132572033</v>
      </c>
      <c r="T11" s="127">
        <v>0.0199247235944484</v>
      </c>
      <c r="U11" s="127">
        <v>0.0187067025066107</v>
      </c>
      <c r="V11" s="127">
        <v>0.0191923724060572</v>
      </c>
      <c r="W11" s="131">
        <v>0.00121802108783764</v>
      </c>
    </row>
    <row r="12" spans="1:23">
      <c r="A12" s="125" t="s">
        <v>25</v>
      </c>
      <c r="B12" s="125" t="s">
        <v>3267</v>
      </c>
      <c r="C12" s="126">
        <v>13</v>
      </c>
      <c r="D12" s="127">
        <v>0.90448343079922</v>
      </c>
      <c r="E12" s="127">
        <v>0.900763358778626</v>
      </c>
      <c r="F12" s="127">
        <v>0.913894324853229</v>
      </c>
      <c r="G12" s="131">
        <v>0.00372007202059432</v>
      </c>
      <c r="H12" s="127">
        <v>0.903175503260561</v>
      </c>
      <c r="I12" s="127">
        <v>0.951288047372987</v>
      </c>
      <c r="J12" s="127">
        <v>0.928779533419816</v>
      </c>
      <c r="K12" s="131">
        <v>-0.0481125441124255</v>
      </c>
      <c r="L12" s="127">
        <v>0.804252906152538</v>
      </c>
      <c r="M12" s="127">
        <v>0.85235544827066</v>
      </c>
      <c r="N12" s="127">
        <v>0.896412393934883</v>
      </c>
      <c r="O12" s="131">
        <v>-0.0481025421181221</v>
      </c>
      <c r="P12" s="127">
        <v>0.921013929970091</v>
      </c>
      <c r="Q12" s="127">
        <v>0.935524884167288</v>
      </c>
      <c r="R12" s="127">
        <v>0.963939112771773</v>
      </c>
      <c r="S12" s="131">
        <v>-0.0145109541971971</v>
      </c>
      <c r="T12" s="127">
        <v>0.0178665506104405</v>
      </c>
      <c r="U12" s="127">
        <v>0.0142683734274994</v>
      </c>
      <c r="V12" s="127">
        <v>0.015863527171687</v>
      </c>
      <c r="W12" s="131">
        <v>0.00359817718294103</v>
      </c>
    </row>
    <row r="13" spans="1:23">
      <c r="A13" s="125" t="s">
        <v>25</v>
      </c>
      <c r="B13" s="125" t="s">
        <v>3276</v>
      </c>
      <c r="C13" s="126">
        <v>14</v>
      </c>
      <c r="D13" s="127">
        <v>0.961424332344214</v>
      </c>
      <c r="E13" s="127">
        <v>0.965065502183406</v>
      </c>
      <c r="F13" s="127">
        <v>0.962574850299401</v>
      </c>
      <c r="G13" s="131">
        <v>-0.00364116983919249</v>
      </c>
      <c r="H13" s="127">
        <v>0.969755048616305</v>
      </c>
      <c r="I13" s="127">
        <v>0.967421566590484</v>
      </c>
      <c r="J13" s="127">
        <v>0.977920568733338</v>
      </c>
      <c r="K13" s="131">
        <v>0.00233348202582107</v>
      </c>
      <c r="L13" s="127">
        <v>0.884092183994016</v>
      </c>
      <c r="M13" s="127">
        <v>0.890712653230833</v>
      </c>
      <c r="N13" s="127">
        <v>0.917424294210131</v>
      </c>
      <c r="O13" s="131">
        <v>-0.0066204692368167</v>
      </c>
      <c r="P13" s="127">
        <v>0.953579448978474</v>
      </c>
      <c r="Q13" s="127">
        <v>0.953754969633406</v>
      </c>
      <c r="R13" s="127">
        <v>0.96551724137931</v>
      </c>
      <c r="S13" s="131">
        <v>-0.000175520654931649</v>
      </c>
      <c r="T13" s="127">
        <v>0.0184304927051248</v>
      </c>
      <c r="U13" s="127">
        <v>0.0142260743295367</v>
      </c>
      <c r="V13" s="127">
        <v>0.0139386056790322</v>
      </c>
      <c r="W13" s="131">
        <v>0.0042044183755881</v>
      </c>
    </row>
    <row r="14" spans="1:23">
      <c r="A14" s="125" t="s">
        <v>25</v>
      </c>
      <c r="B14" s="125" t="s">
        <v>3283</v>
      </c>
      <c r="C14" s="126">
        <v>11</v>
      </c>
      <c r="D14" s="127">
        <v>0.937864077669903</v>
      </c>
      <c r="E14" s="127">
        <v>0.86897880539499</v>
      </c>
      <c r="F14" s="127">
        <v>0.939688715953307</v>
      </c>
      <c r="G14" s="131">
        <v>0.0688852722749125</v>
      </c>
      <c r="H14" s="127">
        <v>0.876339415001448</v>
      </c>
      <c r="I14" s="127">
        <v>0.965578780645593</v>
      </c>
      <c r="J14" s="127">
        <v>0.970048746168149</v>
      </c>
      <c r="K14" s="131">
        <v>-0.0892393656441451</v>
      </c>
      <c r="L14" s="127">
        <v>0.799357607350657</v>
      </c>
      <c r="M14" s="127">
        <v>0.808329801235862</v>
      </c>
      <c r="N14" s="127">
        <v>0.849012513191618</v>
      </c>
      <c r="O14" s="131">
        <v>-0.00897219388520543</v>
      </c>
      <c r="P14" s="127">
        <v>0.947513638928952</v>
      </c>
      <c r="Q14" s="127">
        <v>0.93617711020761</v>
      </c>
      <c r="R14" s="127">
        <v>0.964025426050742</v>
      </c>
      <c r="S14" s="131">
        <v>0.0113365287213421</v>
      </c>
      <c r="T14" s="127">
        <v>0.0153557742673614</v>
      </c>
      <c r="U14" s="127">
        <v>0.0145431391276663</v>
      </c>
      <c r="V14" s="127">
        <v>0.0138310412573674</v>
      </c>
      <c r="W14" s="131">
        <v>0.00081263513969505</v>
      </c>
    </row>
    <row r="15" spans="1:23">
      <c r="A15" s="125" t="s">
        <v>25</v>
      </c>
      <c r="B15" s="125" t="s">
        <v>3292</v>
      </c>
      <c r="C15" s="126">
        <v>12</v>
      </c>
      <c r="D15" s="127">
        <v>0.942989214175655</v>
      </c>
      <c r="E15" s="127">
        <v>0.94170403587444</v>
      </c>
      <c r="F15" s="127">
        <v>0.946401225114854</v>
      </c>
      <c r="G15" s="131">
        <v>0.00128517830121533</v>
      </c>
      <c r="H15" s="127">
        <v>0.955578585392279</v>
      </c>
      <c r="I15" s="127">
        <v>0.951789976133652</v>
      </c>
      <c r="J15" s="127">
        <v>0.978943611705924</v>
      </c>
      <c r="K15" s="131">
        <v>0.00378860925862767</v>
      </c>
      <c r="L15" s="127">
        <v>0.825917987610995</v>
      </c>
      <c r="M15" s="127">
        <v>0.861685331375069</v>
      </c>
      <c r="N15" s="127">
        <v>0.877111586961694</v>
      </c>
      <c r="O15" s="131">
        <v>-0.0357673437640742</v>
      </c>
      <c r="P15" s="127">
        <v>0.947350860803417</v>
      </c>
      <c r="Q15" s="127">
        <v>0.948801001954243</v>
      </c>
      <c r="R15" s="127">
        <v>0.95937258935459</v>
      </c>
      <c r="S15" s="131">
        <v>-0.00145014115082609</v>
      </c>
      <c r="T15" s="127">
        <v>0.0216784450463352</v>
      </c>
      <c r="U15" s="127">
        <v>0.0178455484505657</v>
      </c>
      <c r="V15" s="127">
        <v>0.0193942344754833</v>
      </c>
      <c r="W15" s="131">
        <v>0.00383289659576954</v>
      </c>
    </row>
    <row r="16" spans="1:23">
      <c r="A16" s="125" t="s">
        <v>25</v>
      </c>
      <c r="B16" s="125" t="s">
        <v>3301</v>
      </c>
      <c r="C16" s="126">
        <v>9</v>
      </c>
      <c r="D16" s="127">
        <v>0.917491749174917</v>
      </c>
      <c r="E16" s="127">
        <v>0.933333333333333</v>
      </c>
      <c r="F16" s="127">
        <v>0.929967426710098</v>
      </c>
      <c r="G16" s="131">
        <v>-0.0158415841584159</v>
      </c>
      <c r="H16" s="127">
        <v>0.791880490562756</v>
      </c>
      <c r="I16" s="127">
        <v>0.939782971306483</v>
      </c>
      <c r="J16" s="127">
        <v>0.958548139891319</v>
      </c>
      <c r="K16" s="131">
        <v>-0.147902480743727</v>
      </c>
      <c r="L16" s="127">
        <v>0.791663042532835</v>
      </c>
      <c r="M16" s="127">
        <v>0.805386359802837</v>
      </c>
      <c r="N16" s="127">
        <v>0.856880776554735</v>
      </c>
      <c r="O16" s="131">
        <v>-0.0137233172700028</v>
      </c>
      <c r="P16" s="127">
        <v>0.933608768751548</v>
      </c>
      <c r="Q16" s="127">
        <v>0.9405829847207</v>
      </c>
      <c r="R16" s="127">
        <v>0.952819104861549</v>
      </c>
      <c r="S16" s="131">
        <v>-0.00697421596915204</v>
      </c>
      <c r="T16" s="127">
        <v>0.0183476497382699</v>
      </c>
      <c r="U16" s="127">
        <v>0.0169525092090149</v>
      </c>
      <c r="V16" s="127">
        <v>0.0193285413744741</v>
      </c>
      <c r="W16" s="131">
        <v>0.001395140529255</v>
      </c>
    </row>
    <row r="17" spans="1:23">
      <c r="A17" s="122" t="s">
        <v>188</v>
      </c>
      <c r="B17" s="122" t="s">
        <v>3422</v>
      </c>
      <c r="C17" s="123">
        <v>108</v>
      </c>
      <c r="D17" s="124">
        <v>0.739326893113119</v>
      </c>
      <c r="E17" s="124">
        <v>0.958868894601542</v>
      </c>
      <c r="F17" s="124">
        <v>0.959287951211472</v>
      </c>
      <c r="G17" s="130">
        <v>-0.219542001488423</v>
      </c>
      <c r="H17" s="124">
        <v>0.937679296660196</v>
      </c>
      <c r="I17" s="124">
        <v>0.93195412691237</v>
      </c>
      <c r="J17" s="124">
        <v>0.953565334470899</v>
      </c>
      <c r="K17" s="130">
        <v>0.005725169747826</v>
      </c>
      <c r="L17" s="124">
        <v>0.889106050868906</v>
      </c>
      <c r="M17" s="124">
        <v>0.893616312546099</v>
      </c>
      <c r="N17" s="124">
        <v>0.922287839603274</v>
      </c>
      <c r="O17" s="130">
        <v>-0.00451026167719348</v>
      </c>
      <c r="P17" s="124">
        <v>0.953056406858279</v>
      </c>
      <c r="Q17" s="124">
        <v>0.958190630854582</v>
      </c>
      <c r="R17" s="124">
        <v>0.962394048568122</v>
      </c>
      <c r="S17" s="130">
        <v>-0.00513422399630303</v>
      </c>
      <c r="T17" s="124">
        <v>0.0173307940736732</v>
      </c>
      <c r="U17" s="124">
        <v>0.0161626811073306</v>
      </c>
      <c r="V17" s="124">
        <v>0.0173373397069465</v>
      </c>
      <c r="W17" s="130">
        <v>0.00116811296634267</v>
      </c>
    </row>
    <row r="18" spans="1:23">
      <c r="A18" s="125" t="s">
        <v>188</v>
      </c>
      <c r="B18" s="125" t="s">
        <v>3306</v>
      </c>
      <c r="C18" s="126">
        <v>16</v>
      </c>
      <c r="D18" s="127">
        <v>0.932030586236194</v>
      </c>
      <c r="E18" s="127">
        <v>0.944166666666667</v>
      </c>
      <c r="F18" s="127">
        <v>0.940909090909091</v>
      </c>
      <c r="G18" s="131">
        <v>-0.012136080430473</v>
      </c>
      <c r="H18" s="127">
        <v>0.941959972394755</v>
      </c>
      <c r="I18" s="127">
        <v>0.939284150177171</v>
      </c>
      <c r="J18" s="127">
        <v>0.938461043556585</v>
      </c>
      <c r="K18" s="131">
        <v>0.00267582221758422</v>
      </c>
      <c r="L18" s="127">
        <v>0.866390614216701</v>
      </c>
      <c r="M18" s="127">
        <v>0.868336186646494</v>
      </c>
      <c r="N18" s="127">
        <v>0.873158334941774</v>
      </c>
      <c r="O18" s="131">
        <v>-0.00194557242979321</v>
      </c>
      <c r="P18" s="127">
        <v>0.955747657844694</v>
      </c>
      <c r="Q18" s="127">
        <v>0.954280626780627</v>
      </c>
      <c r="R18" s="127">
        <v>0.955973712071273</v>
      </c>
      <c r="S18" s="131">
        <v>0.00146703106406698</v>
      </c>
      <c r="T18" s="127">
        <v>0.0243578060734428</v>
      </c>
      <c r="U18" s="127">
        <v>0.0226608433856934</v>
      </c>
      <c r="V18" s="127">
        <v>0.024918227238417</v>
      </c>
      <c r="W18" s="131">
        <v>0.00169696268774949</v>
      </c>
    </row>
    <row r="19" spans="1:23">
      <c r="A19" s="125" t="s">
        <v>188</v>
      </c>
      <c r="B19" s="125" t="s">
        <v>3307</v>
      </c>
      <c r="C19" s="126">
        <v>6</v>
      </c>
      <c r="D19" s="127">
        <v>0.444444444444444</v>
      </c>
      <c r="E19" s="127">
        <v>0.959183673469388</v>
      </c>
      <c r="F19" s="127">
        <v>0.979381443298969</v>
      </c>
      <c r="G19" s="131">
        <v>-0.514739229024943</v>
      </c>
      <c r="H19" s="127">
        <v>0.928383067314365</v>
      </c>
      <c r="I19" s="127">
        <v>0.910082887419998</v>
      </c>
      <c r="J19" s="127">
        <v>0.948885418145677</v>
      </c>
      <c r="K19" s="131">
        <v>0.0183001798943672</v>
      </c>
      <c r="L19" s="127">
        <v>0.843580846634282</v>
      </c>
      <c r="M19" s="127">
        <v>0.864652187598363</v>
      </c>
      <c r="N19" s="127">
        <v>0.903450234275167</v>
      </c>
      <c r="O19" s="131">
        <v>-0.0210713409640815</v>
      </c>
      <c r="P19" s="127">
        <v>0.946156341226079</v>
      </c>
      <c r="Q19" s="127">
        <v>0.957964748919189</v>
      </c>
      <c r="R19" s="127">
        <v>0.967376689547803</v>
      </c>
      <c r="S19" s="131">
        <v>-0.0118084076931101</v>
      </c>
      <c r="T19" s="127">
        <v>0.0180389874890893</v>
      </c>
      <c r="U19" s="127">
        <v>0.018476645778151</v>
      </c>
      <c r="V19" s="127">
        <v>0.0129438392983449</v>
      </c>
      <c r="W19" s="131">
        <v>-0.000437658289061723</v>
      </c>
    </row>
    <row r="20" spans="1:23">
      <c r="A20" s="125" t="s">
        <v>188</v>
      </c>
      <c r="B20" s="125" t="s">
        <v>3308</v>
      </c>
      <c r="C20" s="126">
        <v>14</v>
      </c>
      <c r="D20" s="127">
        <v>0.393805309734513</v>
      </c>
      <c r="E20" s="127">
        <v>0.948497854077253</v>
      </c>
      <c r="F20" s="127">
        <v>0.936671575846834</v>
      </c>
      <c r="G20" s="131">
        <v>-0.55469254434274</v>
      </c>
      <c r="H20" s="127">
        <v>0.937297274527149</v>
      </c>
      <c r="I20" s="127">
        <v>0.865616925720006</v>
      </c>
      <c r="J20" s="127">
        <v>0.940709695445655</v>
      </c>
      <c r="K20" s="131">
        <v>0.0716803488071435</v>
      </c>
      <c r="L20" s="127">
        <v>0.87967058427061</v>
      </c>
      <c r="M20" s="127">
        <v>0.840415026446438</v>
      </c>
      <c r="N20" s="127">
        <v>0.914538511688554</v>
      </c>
      <c r="O20" s="131">
        <v>0.039255557824172</v>
      </c>
      <c r="P20" s="127">
        <v>0.940859480735563</v>
      </c>
      <c r="Q20" s="127">
        <v>0.949435262702079</v>
      </c>
      <c r="R20" s="127">
        <v>0.955039906008184</v>
      </c>
      <c r="S20" s="131">
        <v>-0.00857578196651598</v>
      </c>
      <c r="T20" s="127">
        <v>0.0178002528445006</v>
      </c>
      <c r="U20" s="127">
        <v>0.0171723232093921</v>
      </c>
      <c r="V20" s="127">
        <v>0.0157735199461118</v>
      </c>
      <c r="W20" s="131">
        <v>0.000627929635108555</v>
      </c>
    </row>
    <row r="21" spans="1:23">
      <c r="A21" s="125" t="s">
        <v>188</v>
      </c>
      <c r="B21" s="125" t="s">
        <v>1428</v>
      </c>
      <c r="C21" s="126">
        <v>22</v>
      </c>
      <c r="D21" s="127">
        <v>0.784549964564139</v>
      </c>
      <c r="E21" s="127">
        <v>0.969014084507042</v>
      </c>
      <c r="F21" s="127">
        <v>0.980928689883914</v>
      </c>
      <c r="G21" s="131">
        <v>-0.184464119942903</v>
      </c>
      <c r="H21" s="127">
        <v>0.037037037037037</v>
      </c>
      <c r="I21" s="127">
        <v>0.161290322580645</v>
      </c>
      <c r="J21" s="127">
        <v>0.333333333333333</v>
      </c>
      <c r="K21" s="131">
        <v>-0.124253285543608</v>
      </c>
      <c r="L21" s="127">
        <v>0.037037037037037</v>
      </c>
      <c r="M21" s="127">
        <v>0.032258064516129</v>
      </c>
      <c r="N21" s="127">
        <v>0.222222222222222</v>
      </c>
      <c r="O21" s="131">
        <v>0.004778972520908</v>
      </c>
      <c r="P21" s="127">
        <v>0.966019686676833</v>
      </c>
      <c r="Q21" s="127">
        <v>0.967899357157669</v>
      </c>
      <c r="R21" s="127">
        <v>0.96906233662392</v>
      </c>
      <c r="S21" s="131">
        <v>-0.0018796704808357</v>
      </c>
      <c r="T21" s="127">
        <v>0.015312550026797</v>
      </c>
      <c r="U21" s="127">
        <v>0.0116369076657885</v>
      </c>
      <c r="V21" s="127">
        <v>0.023740570334213</v>
      </c>
      <c r="W21" s="131">
        <v>0.00367564236100843</v>
      </c>
    </row>
    <row r="22" spans="1:23">
      <c r="A22" s="125" t="s">
        <v>188</v>
      </c>
      <c r="B22" s="125" t="s">
        <v>3309</v>
      </c>
      <c r="C22" s="126">
        <v>13</v>
      </c>
      <c r="D22" s="127">
        <v>0.633009708737864</v>
      </c>
      <c r="E22" s="127">
        <v>0.965740740740741</v>
      </c>
      <c r="F22" s="127">
        <v>0.965897693079238</v>
      </c>
      <c r="G22" s="131">
        <v>-0.332731032002877</v>
      </c>
      <c r="H22" s="127">
        <v>0.932002235827841</v>
      </c>
      <c r="I22" s="127">
        <v>0.963357879234168</v>
      </c>
      <c r="J22" s="127">
        <v>0.965627054103674</v>
      </c>
      <c r="K22" s="131">
        <v>-0.0313556434063267</v>
      </c>
      <c r="L22" s="127">
        <v>0.884360904210376</v>
      </c>
      <c r="M22" s="127">
        <v>0.919023774458237</v>
      </c>
      <c r="N22" s="127">
        <v>0.934756000815975</v>
      </c>
      <c r="O22" s="131">
        <v>-0.0346628702478611</v>
      </c>
      <c r="P22" s="127">
        <v>0.939246745219851</v>
      </c>
      <c r="Q22" s="127">
        <v>0.957573166645484</v>
      </c>
      <c r="R22" s="127">
        <v>0.96249540540198</v>
      </c>
      <c r="S22" s="131">
        <v>-0.0183264214256329</v>
      </c>
      <c r="T22" s="127">
        <v>0.0156956330919465</v>
      </c>
      <c r="U22" s="127">
        <v>0.0144675250236172</v>
      </c>
      <c r="V22" s="127">
        <v>0.0152380361243871</v>
      </c>
      <c r="W22" s="131">
        <v>0.00122810806832925</v>
      </c>
    </row>
    <row r="23" spans="1:23">
      <c r="A23" s="125" t="s">
        <v>188</v>
      </c>
      <c r="B23" s="125" t="s">
        <v>3310</v>
      </c>
      <c r="C23" s="126">
        <v>16</v>
      </c>
      <c r="D23" s="127">
        <v>0.895522388059702</v>
      </c>
      <c r="E23" s="127">
        <v>0.974820143884892</v>
      </c>
      <c r="F23" s="127">
        <v>0.966571155682904</v>
      </c>
      <c r="G23" s="131">
        <v>-0.0792977558251906</v>
      </c>
      <c r="H23" s="127">
        <v>0.948263504267935</v>
      </c>
      <c r="I23" s="127">
        <v>0.951621570955446</v>
      </c>
      <c r="J23" s="127">
        <v>0.955958688819039</v>
      </c>
      <c r="K23" s="131">
        <v>-0.00335806668751071</v>
      </c>
      <c r="L23" s="127">
        <v>0.911969766078061</v>
      </c>
      <c r="M23" s="127">
        <v>0.925039055177154</v>
      </c>
      <c r="N23" s="127">
        <v>0.939110911540189</v>
      </c>
      <c r="O23" s="131">
        <v>-0.0130692890990933</v>
      </c>
      <c r="P23" s="127">
        <v>0.962792430102073</v>
      </c>
      <c r="Q23" s="127">
        <v>0.964836621900148</v>
      </c>
      <c r="R23" s="127">
        <v>0.970198407560849</v>
      </c>
      <c r="S23" s="131">
        <v>-0.00204419179807513</v>
      </c>
      <c r="T23" s="127">
        <v>0.0137833056710995</v>
      </c>
      <c r="U23" s="127">
        <v>0.0141688475454816</v>
      </c>
      <c r="V23" s="127">
        <v>0.0126135797262585</v>
      </c>
      <c r="W23" s="131">
        <v>-0.000385541874382165</v>
      </c>
    </row>
    <row r="24" spans="1:23">
      <c r="A24" s="125" t="s">
        <v>188</v>
      </c>
      <c r="B24" s="125" t="s">
        <v>3311</v>
      </c>
      <c r="C24" s="126">
        <v>9</v>
      </c>
      <c r="D24" s="127">
        <v>0.830917874396135</v>
      </c>
      <c r="E24" s="127">
        <v>0.951515151515152</v>
      </c>
      <c r="F24" s="127">
        <v>0.952229299363057</v>
      </c>
      <c r="G24" s="131">
        <v>-0.120597277119016</v>
      </c>
      <c r="H24" s="127">
        <v>0.933788969369451</v>
      </c>
      <c r="I24" s="127">
        <v>0.92031030811094</v>
      </c>
      <c r="J24" s="127">
        <v>0.951185266655746</v>
      </c>
      <c r="K24" s="131">
        <v>0.013478661258511</v>
      </c>
      <c r="L24" s="127">
        <v>0.898163075316183</v>
      </c>
      <c r="M24" s="127">
        <v>0.886659793465952</v>
      </c>
      <c r="N24" s="127">
        <v>0.91470292279971</v>
      </c>
      <c r="O24" s="131">
        <v>0.0115032818502304</v>
      </c>
      <c r="P24" s="127">
        <v>0.950797994213069</v>
      </c>
      <c r="Q24" s="127">
        <v>0.955302818566852</v>
      </c>
      <c r="R24" s="127">
        <v>0.963994629228305</v>
      </c>
      <c r="S24" s="131">
        <v>-0.0045048243537833</v>
      </c>
      <c r="T24" s="127">
        <v>0.0207830316193205</v>
      </c>
      <c r="U24" s="127">
        <v>0.0207363564433758</v>
      </c>
      <c r="V24" s="127">
        <v>0.0165885363589012</v>
      </c>
      <c r="W24" s="131">
        <v>4.66751759447097e-5</v>
      </c>
    </row>
    <row r="25" spans="1:23">
      <c r="A25" s="125" t="s">
        <v>188</v>
      </c>
      <c r="B25" s="125" t="s">
        <v>3312</v>
      </c>
      <c r="C25" s="126">
        <v>9</v>
      </c>
      <c r="D25" s="127">
        <v>0.0672268907563025</v>
      </c>
      <c r="E25" s="127">
        <v>0.954732510288066</v>
      </c>
      <c r="F25" s="127">
        <v>0.953586497890295</v>
      </c>
      <c r="G25" s="131">
        <v>-0.887505619531763</v>
      </c>
      <c r="H25" s="127">
        <v>0.932395686826067</v>
      </c>
      <c r="I25" s="127">
        <v>0.937394957983193</v>
      </c>
      <c r="J25" s="127">
        <v>0.958308241071015</v>
      </c>
      <c r="K25" s="131">
        <v>-0.00499927115712673</v>
      </c>
      <c r="L25" s="127">
        <v>0.905719643694327</v>
      </c>
      <c r="M25" s="127">
        <v>0.907177871148459</v>
      </c>
      <c r="N25" s="127">
        <v>0.939407977023208</v>
      </c>
      <c r="O25" s="131">
        <v>-0.00145822745413215</v>
      </c>
      <c r="P25" s="127">
        <v>0.944162436548223</v>
      </c>
      <c r="Q25" s="127">
        <v>0.949512616016044</v>
      </c>
      <c r="R25" s="127">
        <v>0.960818480533705</v>
      </c>
      <c r="S25" s="131">
        <v>-0.00535017946782057</v>
      </c>
      <c r="T25" s="127">
        <v>0.0145856405664601</v>
      </c>
      <c r="U25" s="127">
        <v>0.0122537027976694</v>
      </c>
      <c r="V25" s="127">
        <v>0.0119030267696643</v>
      </c>
      <c r="W25" s="131">
        <v>0.00233193776879075</v>
      </c>
    </row>
    <row r="26" spans="1:23">
      <c r="A26" s="125" t="s">
        <v>188</v>
      </c>
      <c r="B26" s="125" t="s">
        <v>32</v>
      </c>
      <c r="C26" s="126">
        <v>3</v>
      </c>
      <c r="D26" s="127">
        <v>0.891089108910891</v>
      </c>
      <c r="E26" s="127">
        <v>0.871287128712871</v>
      </c>
      <c r="F26" s="127">
        <v>0.947368421052632</v>
      </c>
      <c r="G26" s="131">
        <v>0.0198019801980198</v>
      </c>
      <c r="H26" s="127">
        <v>0</v>
      </c>
      <c r="I26" s="127">
        <v>0</v>
      </c>
      <c r="J26" s="127" t="s">
        <v>32</v>
      </c>
      <c r="K26" s="131">
        <v>0</v>
      </c>
      <c r="L26" s="127">
        <v>0</v>
      </c>
      <c r="M26" s="127">
        <v>0</v>
      </c>
      <c r="N26" s="127" t="s">
        <v>32</v>
      </c>
      <c r="O26" s="131">
        <v>0</v>
      </c>
      <c r="P26" s="127">
        <v>0.940325094633712</v>
      </c>
      <c r="Q26" s="127">
        <v>0.942739639354635</v>
      </c>
      <c r="R26" s="127">
        <v>0.917226487523992</v>
      </c>
      <c r="S26" s="131">
        <v>-0.00241454472092273</v>
      </c>
      <c r="T26" s="127">
        <v>0.0177297297297297</v>
      </c>
      <c r="U26" s="127">
        <v>0.00978992453599837</v>
      </c>
      <c r="V26" s="127">
        <v>0.0352967129936025</v>
      </c>
      <c r="W26" s="131">
        <v>0.00793980519373136</v>
      </c>
    </row>
    <row r="27" spans="1:23">
      <c r="A27" s="122" t="s">
        <v>400</v>
      </c>
      <c r="B27" s="122" t="s">
        <v>3422</v>
      </c>
      <c r="C27" s="123">
        <v>48</v>
      </c>
      <c r="D27" s="124">
        <v>0.941978609625668</v>
      </c>
      <c r="E27" s="124">
        <v>0.933144767292363</v>
      </c>
      <c r="F27" s="124">
        <v>0.942286652078775</v>
      </c>
      <c r="G27" s="130">
        <v>0.00883384233330542</v>
      </c>
      <c r="H27" s="124">
        <v>0.948344584000396</v>
      </c>
      <c r="I27" s="124">
        <v>0.932272444208326</v>
      </c>
      <c r="J27" s="124">
        <v>0.960673555300421</v>
      </c>
      <c r="K27" s="130">
        <v>0.0160721397920697</v>
      </c>
      <c r="L27" s="124">
        <v>0.903757282675073</v>
      </c>
      <c r="M27" s="124">
        <v>0.904294806615839</v>
      </c>
      <c r="N27" s="124">
        <v>0.923500446485521</v>
      </c>
      <c r="O27" s="130">
        <v>-0.000537523940765672</v>
      </c>
      <c r="P27" s="124">
        <v>0.949528433813382</v>
      </c>
      <c r="Q27" s="124">
        <v>0.952901056496718</v>
      </c>
      <c r="R27" s="124">
        <v>0.956319434109274</v>
      </c>
      <c r="S27" s="130">
        <v>-0.00337262268333582</v>
      </c>
      <c r="T27" s="124">
        <v>0.0159517092164267</v>
      </c>
      <c r="U27" s="124">
        <v>0.0147650112906606</v>
      </c>
      <c r="V27" s="124">
        <v>0.0131250385667565</v>
      </c>
      <c r="W27" s="130">
        <v>0.00118669792576617</v>
      </c>
    </row>
    <row r="28" spans="1:23">
      <c r="A28" s="125" t="s">
        <v>400</v>
      </c>
      <c r="B28" s="125" t="s">
        <v>3313</v>
      </c>
      <c r="C28" s="126">
        <v>6</v>
      </c>
      <c r="D28" s="127">
        <v>0.942486085343228</v>
      </c>
      <c r="E28" s="127">
        <v>0.930357142857143</v>
      </c>
      <c r="F28" s="127">
        <v>0.925996204933586</v>
      </c>
      <c r="G28" s="131">
        <v>0.0121289424860853</v>
      </c>
      <c r="H28" s="127">
        <v>0.968833082417758</v>
      </c>
      <c r="I28" s="127">
        <v>0.959117490696438</v>
      </c>
      <c r="J28" s="127">
        <v>0.975013190623351</v>
      </c>
      <c r="K28" s="131">
        <v>0.00971559172132042</v>
      </c>
      <c r="L28" s="127">
        <v>0.911496204234601</v>
      </c>
      <c r="M28" s="127">
        <v>0.906831472620946</v>
      </c>
      <c r="N28" s="127">
        <v>0.926697821662772</v>
      </c>
      <c r="O28" s="131">
        <v>0.00466473161365444</v>
      </c>
      <c r="P28" s="127">
        <v>0.958845832072483</v>
      </c>
      <c r="Q28" s="127">
        <v>0.958707932214178</v>
      </c>
      <c r="R28" s="127">
        <v>0.959495817502894</v>
      </c>
      <c r="S28" s="131">
        <v>0.000137899858304924</v>
      </c>
      <c r="T28" s="127">
        <v>0.0197088356676307</v>
      </c>
      <c r="U28" s="127">
        <v>0.0181512957716924</v>
      </c>
      <c r="V28" s="127">
        <v>0.0152202729044834</v>
      </c>
      <c r="W28" s="131">
        <v>0.00155753989593834</v>
      </c>
    </row>
    <row r="29" spans="1:23">
      <c r="A29" s="125" t="s">
        <v>400</v>
      </c>
      <c r="B29" s="125" t="s">
        <v>3314</v>
      </c>
      <c r="C29" s="126">
        <v>8</v>
      </c>
      <c r="D29" s="127">
        <v>0.988919667590028</v>
      </c>
      <c r="E29" s="127">
        <v>0.963350785340314</v>
      </c>
      <c r="F29" s="127">
        <v>0.96100278551532</v>
      </c>
      <c r="G29" s="131">
        <v>0.0255688822497135</v>
      </c>
      <c r="H29" s="127">
        <v>0.932091643316301</v>
      </c>
      <c r="I29" s="127">
        <v>0.946918742046901</v>
      </c>
      <c r="J29" s="127">
        <v>0.957527333894029</v>
      </c>
      <c r="K29" s="131">
        <v>-0.0148270987305992</v>
      </c>
      <c r="L29" s="127">
        <v>0.888412724575573</v>
      </c>
      <c r="M29" s="127">
        <v>0.898745682603163</v>
      </c>
      <c r="N29" s="127">
        <v>0.920206055508831</v>
      </c>
      <c r="O29" s="131">
        <v>-0.0103329580275903</v>
      </c>
      <c r="P29" s="127">
        <v>0.940773262846647</v>
      </c>
      <c r="Q29" s="127">
        <v>0.94734089292439</v>
      </c>
      <c r="R29" s="127">
        <v>0.957133141741439</v>
      </c>
      <c r="S29" s="131">
        <v>-0.00656763007774352</v>
      </c>
      <c r="T29" s="127">
        <v>0.0180937193326791</v>
      </c>
      <c r="U29" s="127">
        <v>0.0142826523255587</v>
      </c>
      <c r="V29" s="127">
        <v>0.0127616130678918</v>
      </c>
      <c r="W29" s="131">
        <v>0.00381106700712036</v>
      </c>
    </row>
    <row r="30" spans="1:23">
      <c r="A30" s="125" t="s">
        <v>400</v>
      </c>
      <c r="B30" s="125" t="s">
        <v>3315</v>
      </c>
      <c r="C30" s="126">
        <v>5</v>
      </c>
      <c r="D30" s="127">
        <v>0.969298245614035</v>
      </c>
      <c r="E30" s="127">
        <v>0.931726907630522</v>
      </c>
      <c r="F30" s="127">
        <v>0.915611814345992</v>
      </c>
      <c r="G30" s="131">
        <v>0.037571337983513</v>
      </c>
      <c r="H30" s="127">
        <v>0.945176913762949</v>
      </c>
      <c r="I30" s="127">
        <v>0.920137160555279</v>
      </c>
      <c r="J30" s="127">
        <v>0.965596878235247</v>
      </c>
      <c r="K30" s="131">
        <v>0.0250397532076699</v>
      </c>
      <c r="L30" s="127">
        <v>0.909861428763622</v>
      </c>
      <c r="M30" s="127">
        <v>0.914883026381284</v>
      </c>
      <c r="N30" s="127">
        <v>0.921796607469937</v>
      </c>
      <c r="O30" s="131">
        <v>-0.00502159761766263</v>
      </c>
      <c r="P30" s="127">
        <v>0.937631861420587</v>
      </c>
      <c r="Q30" s="127">
        <v>0.946958556149733</v>
      </c>
      <c r="R30" s="127">
        <v>0.940040997608473</v>
      </c>
      <c r="S30" s="131">
        <v>-0.00932669472914549</v>
      </c>
      <c r="T30" s="127">
        <v>0.0170091907071739</v>
      </c>
      <c r="U30" s="127">
        <v>0.0178911079410366</v>
      </c>
      <c r="V30" s="127">
        <v>0.0159683109488148</v>
      </c>
      <c r="W30" s="131">
        <v>-0.000881917233862755</v>
      </c>
    </row>
    <row r="31" spans="1:23">
      <c r="A31" s="125" t="s">
        <v>400</v>
      </c>
      <c r="B31" s="125" t="s">
        <v>3316</v>
      </c>
      <c r="C31" s="126">
        <v>7</v>
      </c>
      <c r="D31" s="127">
        <v>0.949416342412451</v>
      </c>
      <c r="E31" s="127">
        <v>0.927409261576971</v>
      </c>
      <c r="F31" s="127">
        <v>0.949061662198391</v>
      </c>
      <c r="G31" s="131">
        <v>0.0220070808354801</v>
      </c>
      <c r="H31" s="127">
        <v>0.959594609644727</v>
      </c>
      <c r="I31" s="127">
        <v>0.958213981574669</v>
      </c>
      <c r="J31" s="127">
        <v>0.963032702904771</v>
      </c>
      <c r="K31" s="131">
        <v>0.00138062807005745</v>
      </c>
      <c r="L31" s="127">
        <v>0.924290010023388</v>
      </c>
      <c r="M31" s="127">
        <v>0.926995432375939</v>
      </c>
      <c r="N31" s="127">
        <v>0.937834020989671</v>
      </c>
      <c r="O31" s="131">
        <v>-0.00270542235255078</v>
      </c>
      <c r="P31" s="127">
        <v>0.962188704012057</v>
      </c>
      <c r="Q31" s="127">
        <v>0.962286136850007</v>
      </c>
      <c r="R31" s="127">
        <v>0.965026880166484</v>
      </c>
      <c r="S31" s="131">
        <v>-9.74328379504952e-5</v>
      </c>
      <c r="T31" s="127">
        <v>0.0144934136372434</v>
      </c>
      <c r="U31" s="127">
        <v>0.0153836216641009</v>
      </c>
      <c r="V31" s="127">
        <v>0.0122524766235643</v>
      </c>
      <c r="W31" s="131">
        <v>-0.00089020802685753</v>
      </c>
    </row>
    <row r="32" spans="1:23">
      <c r="A32" s="125" t="s">
        <v>400</v>
      </c>
      <c r="B32" s="125" t="s">
        <v>3317</v>
      </c>
      <c r="C32" s="126">
        <v>8</v>
      </c>
      <c r="D32" s="127">
        <v>0.944444444444444</v>
      </c>
      <c r="E32" s="127">
        <v>0.955197132616487</v>
      </c>
      <c r="F32" s="127">
        <v>0.945488721804511</v>
      </c>
      <c r="G32" s="131">
        <v>-0.010752688172043</v>
      </c>
      <c r="H32" s="127">
        <v>0.939158818493151</v>
      </c>
      <c r="I32" s="127">
        <v>0.932654566215477</v>
      </c>
      <c r="J32" s="127">
        <v>0.947966072355894</v>
      </c>
      <c r="K32" s="131">
        <v>0.00650425227767382</v>
      </c>
      <c r="L32" s="127">
        <v>0.889768835616438</v>
      </c>
      <c r="M32" s="127">
        <v>0.882555843661536</v>
      </c>
      <c r="N32" s="127">
        <v>0.902994633893024</v>
      </c>
      <c r="O32" s="131">
        <v>0.0072129919549021</v>
      </c>
      <c r="P32" s="127">
        <v>0.949786512253612</v>
      </c>
      <c r="Q32" s="127">
        <v>0.950707754825601</v>
      </c>
      <c r="R32" s="127">
        <v>0.950321290875339</v>
      </c>
      <c r="S32" s="131">
        <v>-0.000921242571989334</v>
      </c>
      <c r="T32" s="127">
        <v>0.0148070232219435</v>
      </c>
      <c r="U32" s="127">
        <v>0.0141404653406278</v>
      </c>
      <c r="V32" s="127">
        <v>0.0115453771174411</v>
      </c>
      <c r="W32" s="131">
        <v>0.000666557881315708</v>
      </c>
    </row>
    <row r="33" spans="1:23">
      <c r="A33" s="125" t="s">
        <v>400</v>
      </c>
      <c r="B33" s="125" t="s">
        <v>3318</v>
      </c>
      <c r="C33" s="126">
        <v>8</v>
      </c>
      <c r="D33" s="127">
        <v>0.939393939393939</v>
      </c>
      <c r="E33" s="127">
        <v>0.915629322268326</v>
      </c>
      <c r="F33" s="127">
        <v>0.941877794336811</v>
      </c>
      <c r="G33" s="131">
        <v>0.0237646171256131</v>
      </c>
      <c r="H33" s="127">
        <v>0.95387132855545</v>
      </c>
      <c r="I33" s="127">
        <v>0.894510422722365</v>
      </c>
      <c r="J33" s="127">
        <v>0.965642175831218</v>
      </c>
      <c r="K33" s="131">
        <v>0.0593609058330844</v>
      </c>
      <c r="L33" s="127">
        <v>0.914992336053689</v>
      </c>
      <c r="M33" s="127">
        <v>0.912498961880242</v>
      </c>
      <c r="N33" s="127">
        <v>0.929337243979987</v>
      </c>
      <c r="O33" s="131">
        <v>0.00249337417344653</v>
      </c>
      <c r="P33" s="127">
        <v>0.949502355995769</v>
      </c>
      <c r="Q33" s="127">
        <v>0.958092768120864</v>
      </c>
      <c r="R33" s="127">
        <v>0.957766924738927</v>
      </c>
      <c r="S33" s="131">
        <v>-0.00859041212509526</v>
      </c>
      <c r="T33" s="127">
        <v>0.0160700384955799</v>
      </c>
      <c r="U33" s="127">
        <v>0.0138680440502875</v>
      </c>
      <c r="V33" s="127">
        <v>0.0139372463379963</v>
      </c>
      <c r="W33" s="131">
        <v>0.00220199444529244</v>
      </c>
    </row>
    <row r="34" spans="1:23">
      <c r="A34" s="125" t="s">
        <v>400</v>
      </c>
      <c r="B34" s="125" t="s">
        <v>3319</v>
      </c>
      <c r="C34" s="126">
        <v>6</v>
      </c>
      <c r="D34" s="127">
        <v>0.894736842105263</v>
      </c>
      <c r="E34" s="127">
        <v>0.925566343042071</v>
      </c>
      <c r="F34" s="127">
        <v>0.945205479452055</v>
      </c>
      <c r="G34" s="131">
        <v>-0.030829500936808</v>
      </c>
      <c r="H34" s="127">
        <v>0.933227191585854</v>
      </c>
      <c r="I34" s="127">
        <v>0.926407845301522</v>
      </c>
      <c r="J34" s="127">
        <v>0.951314689213045</v>
      </c>
      <c r="K34" s="131">
        <v>0.00681934628433223</v>
      </c>
      <c r="L34" s="127">
        <v>0.882013798427172</v>
      </c>
      <c r="M34" s="127">
        <v>0.885461994014137</v>
      </c>
      <c r="N34" s="127">
        <v>0.918455201461798</v>
      </c>
      <c r="O34" s="131">
        <v>-0.00344819558696452</v>
      </c>
      <c r="P34" s="127">
        <v>0.937874944639047</v>
      </c>
      <c r="Q34" s="127">
        <v>0.93924973045321</v>
      </c>
      <c r="R34" s="127">
        <v>0.953437130835291</v>
      </c>
      <c r="S34" s="131">
        <v>-0.00137478581416373</v>
      </c>
      <c r="T34" s="127">
        <v>0.0138577669842144</v>
      </c>
      <c r="U34" s="127">
        <v>0.0121350332620435</v>
      </c>
      <c r="V34" s="127">
        <v>0.0119722194363655</v>
      </c>
      <c r="W34" s="131">
        <v>0.00172273372217095</v>
      </c>
    </row>
    <row r="35" spans="1:23">
      <c r="A35" s="122" t="s">
        <v>498</v>
      </c>
      <c r="B35" s="122" t="s">
        <v>3422</v>
      </c>
      <c r="C35" s="123">
        <v>88</v>
      </c>
      <c r="D35" s="124">
        <v>0.950058892815077</v>
      </c>
      <c r="E35" s="124">
        <v>0.948628646060078</v>
      </c>
      <c r="F35" s="124">
        <v>0.943290913150257</v>
      </c>
      <c r="G35" s="130">
        <v>0.00143024675499825</v>
      </c>
      <c r="H35" s="124">
        <v>0.945631777550576</v>
      </c>
      <c r="I35" s="124">
        <v>0.957950222092546</v>
      </c>
      <c r="J35" s="124">
        <v>0.968220695162443</v>
      </c>
      <c r="K35" s="130">
        <v>-0.0123184445419693</v>
      </c>
      <c r="L35" s="124">
        <v>0.931437158941132</v>
      </c>
      <c r="M35" s="124">
        <v>0.934589234366182</v>
      </c>
      <c r="N35" s="124">
        <v>0.940392132139705</v>
      </c>
      <c r="O35" s="130">
        <v>-0.00315207542505047</v>
      </c>
      <c r="P35" s="124">
        <v>0.974598127297191</v>
      </c>
      <c r="Q35" s="124">
        <v>0.976876592553996</v>
      </c>
      <c r="R35" s="124">
        <v>0.981532150815901</v>
      </c>
      <c r="S35" s="130">
        <v>-0.00227846525680542</v>
      </c>
      <c r="T35" s="124">
        <v>0.0163482752601149</v>
      </c>
      <c r="U35" s="124">
        <v>0.0163350360299171</v>
      </c>
      <c r="V35" s="124">
        <v>0.0150852262053361</v>
      </c>
      <c r="W35" s="130">
        <v>1.32392301977861e-5</v>
      </c>
    </row>
    <row r="36" spans="1:23">
      <c r="A36" s="125" t="s">
        <v>498</v>
      </c>
      <c r="B36" s="125" t="s">
        <v>3320</v>
      </c>
      <c r="C36" s="126">
        <v>14</v>
      </c>
      <c r="D36" s="127">
        <v>0.964735516372796</v>
      </c>
      <c r="E36" s="127">
        <v>0.952550415183867</v>
      </c>
      <c r="F36" s="127">
        <v>0.943349753694581</v>
      </c>
      <c r="G36" s="131">
        <v>0.0121851011889288</v>
      </c>
      <c r="H36" s="127">
        <v>0.94771503493004</v>
      </c>
      <c r="I36" s="127">
        <v>0.951414892229736</v>
      </c>
      <c r="J36" s="127">
        <v>0.951451625874595</v>
      </c>
      <c r="K36" s="131">
        <v>-0.00369985729969624</v>
      </c>
      <c r="L36" s="127">
        <v>0.931240867145745</v>
      </c>
      <c r="M36" s="127">
        <v>0.933661208293746</v>
      </c>
      <c r="N36" s="127">
        <v>0.929120982226631</v>
      </c>
      <c r="O36" s="131">
        <v>-0.00242034114800072</v>
      </c>
      <c r="P36" s="127">
        <v>0.969518298786591</v>
      </c>
      <c r="Q36" s="127">
        <v>0.971325129936475</v>
      </c>
      <c r="R36" s="127">
        <v>0.971204581259846</v>
      </c>
      <c r="S36" s="131">
        <v>-0.001806831149884</v>
      </c>
      <c r="T36" s="127">
        <v>0.0141169042034999</v>
      </c>
      <c r="U36" s="127">
        <v>0.0140658146363893</v>
      </c>
      <c r="V36" s="127">
        <v>0.0134688462662739</v>
      </c>
      <c r="W36" s="131">
        <v>5.1089567110623e-5</v>
      </c>
    </row>
    <row r="37" spans="1:23">
      <c r="A37" s="125" t="s">
        <v>498</v>
      </c>
      <c r="B37" s="125" t="s">
        <v>3321</v>
      </c>
      <c r="C37" s="126">
        <v>18</v>
      </c>
      <c r="D37" s="127">
        <v>0.955479452054795</v>
      </c>
      <c r="E37" s="127">
        <v>0.960254372019078</v>
      </c>
      <c r="F37" s="127">
        <v>0.952076677316294</v>
      </c>
      <c r="G37" s="131">
        <v>-0.00477491996428336</v>
      </c>
      <c r="H37" s="127">
        <v>0.959219172787012</v>
      </c>
      <c r="I37" s="127">
        <v>0.963956187868325</v>
      </c>
      <c r="J37" s="127">
        <v>0.965459890152394</v>
      </c>
      <c r="K37" s="131">
        <v>-0.00473701508131352</v>
      </c>
      <c r="L37" s="127">
        <v>0.922529313232831</v>
      </c>
      <c r="M37" s="127">
        <v>0.921691767367105</v>
      </c>
      <c r="N37" s="127">
        <v>0.932776359557515</v>
      </c>
      <c r="O37" s="131">
        <v>0.000837545865725597</v>
      </c>
      <c r="P37" s="127">
        <v>0.963887020847344</v>
      </c>
      <c r="Q37" s="127">
        <v>0.967939453276765</v>
      </c>
      <c r="R37" s="127">
        <v>0.975858148861591</v>
      </c>
      <c r="S37" s="131">
        <v>-0.00405243242942133</v>
      </c>
      <c r="T37" s="127">
        <v>0.0211950785779346</v>
      </c>
      <c r="U37" s="127">
        <v>0.0207884793612319</v>
      </c>
      <c r="V37" s="127">
        <v>0.0183627817419866</v>
      </c>
      <c r="W37" s="131">
        <v>0.000406599216702653</v>
      </c>
    </row>
    <row r="38" spans="1:23">
      <c r="A38" s="125" t="s">
        <v>498</v>
      </c>
      <c r="B38" s="125" t="s">
        <v>3322</v>
      </c>
      <c r="C38" s="126">
        <v>14</v>
      </c>
      <c r="D38" s="127">
        <v>0.951503394762367</v>
      </c>
      <c r="E38" s="127">
        <v>0.941923774954628</v>
      </c>
      <c r="F38" s="127">
        <v>0.95</v>
      </c>
      <c r="G38" s="131">
        <v>0.00957961980773869</v>
      </c>
      <c r="H38" s="127">
        <v>0.942012565660727</v>
      </c>
      <c r="I38" s="127">
        <v>0.965628732977622</v>
      </c>
      <c r="J38" s="127">
        <v>0.978649117609717</v>
      </c>
      <c r="K38" s="131">
        <v>-0.023616167316895</v>
      </c>
      <c r="L38" s="127">
        <v>0.942716379991074</v>
      </c>
      <c r="M38" s="127">
        <v>0.945846937962889</v>
      </c>
      <c r="N38" s="127">
        <v>0.951817681662364</v>
      </c>
      <c r="O38" s="131">
        <v>-0.00313055797181561</v>
      </c>
      <c r="P38" s="127">
        <v>0.984620284843245</v>
      </c>
      <c r="Q38" s="127">
        <v>0.986658179503501</v>
      </c>
      <c r="R38" s="127">
        <v>0.989847760200417</v>
      </c>
      <c r="S38" s="131">
        <v>-0.00203789466025572</v>
      </c>
      <c r="T38" s="127">
        <v>0.0146301327596699</v>
      </c>
      <c r="U38" s="127">
        <v>0.0154817313927812</v>
      </c>
      <c r="V38" s="127">
        <v>0.0132251687231577</v>
      </c>
      <c r="W38" s="131">
        <v>-0.000851598633111355</v>
      </c>
    </row>
    <row r="39" spans="1:23">
      <c r="A39" s="125" t="s">
        <v>498</v>
      </c>
      <c r="B39" s="125" t="s">
        <v>3323</v>
      </c>
      <c r="C39" s="126">
        <v>13</v>
      </c>
      <c r="D39" s="127">
        <v>0.900874635568513</v>
      </c>
      <c r="E39" s="127">
        <v>0.92987012987013</v>
      </c>
      <c r="F39" s="127">
        <v>0.911022576361222</v>
      </c>
      <c r="G39" s="131">
        <v>-0.0289954943016167</v>
      </c>
      <c r="H39" s="127">
        <v>0.921921921921922</v>
      </c>
      <c r="I39" s="127">
        <v>0.950234002131505</v>
      </c>
      <c r="J39" s="127">
        <v>0.97250041315485</v>
      </c>
      <c r="K39" s="131">
        <v>-0.0283120802095826</v>
      </c>
      <c r="L39" s="127">
        <v>0.920168168168168</v>
      </c>
      <c r="M39" s="127">
        <v>0.930077382883092</v>
      </c>
      <c r="N39" s="127">
        <v>0.937861510494133</v>
      </c>
      <c r="O39" s="131">
        <v>-0.00990921471492345</v>
      </c>
      <c r="P39" s="127">
        <v>0.970689121938876</v>
      </c>
      <c r="Q39" s="127">
        <v>0.972347309343017</v>
      </c>
      <c r="R39" s="127">
        <v>0.979268590120658</v>
      </c>
      <c r="S39" s="131">
        <v>-0.00165818740414159</v>
      </c>
      <c r="T39" s="127">
        <v>0.0177315805564048</v>
      </c>
      <c r="U39" s="127">
        <v>0.0166994230647309</v>
      </c>
      <c r="V39" s="127">
        <v>0.0172271918880896</v>
      </c>
      <c r="W39" s="131">
        <v>0.0010321574916739</v>
      </c>
    </row>
    <row r="40" spans="1:23">
      <c r="A40" s="125" t="s">
        <v>498</v>
      </c>
      <c r="B40" s="125" t="s">
        <v>3324</v>
      </c>
      <c r="C40" s="126">
        <v>14</v>
      </c>
      <c r="D40" s="127">
        <v>0.964356435643564</v>
      </c>
      <c r="E40" s="127">
        <v>0.95863309352518</v>
      </c>
      <c r="F40" s="127">
        <v>0.939449541284404</v>
      </c>
      <c r="G40" s="131">
        <v>0.00572334211838443</v>
      </c>
      <c r="H40" s="127">
        <v>0.943610732150978</v>
      </c>
      <c r="I40" s="127">
        <v>0.94678558403236</v>
      </c>
      <c r="J40" s="127">
        <v>0.962376323554938</v>
      </c>
      <c r="K40" s="131">
        <v>-0.003174851881382</v>
      </c>
      <c r="L40" s="127">
        <v>0.923321789624655</v>
      </c>
      <c r="M40" s="127">
        <v>0.920559663141143</v>
      </c>
      <c r="N40" s="127">
        <v>0.937684429786495</v>
      </c>
      <c r="O40" s="131">
        <v>0.00276212648351204</v>
      </c>
      <c r="P40" s="127">
        <v>0.984756995581738</v>
      </c>
      <c r="Q40" s="127">
        <v>0.984294550606448</v>
      </c>
      <c r="R40" s="127">
        <v>0.991570130101586</v>
      </c>
      <c r="S40" s="131">
        <v>0.000462444975289911</v>
      </c>
      <c r="T40" s="127">
        <v>0.0191149008139248</v>
      </c>
      <c r="U40" s="127">
        <v>0.0195983828838571</v>
      </c>
      <c r="V40" s="127">
        <v>0.0168100211618541</v>
      </c>
      <c r="W40" s="131">
        <v>-0.00048348206993231</v>
      </c>
    </row>
    <row r="41" spans="1:23">
      <c r="A41" s="125" t="s">
        <v>498</v>
      </c>
      <c r="B41" s="125" t="s">
        <v>3325</v>
      </c>
      <c r="C41" s="126">
        <v>15</v>
      </c>
      <c r="D41" s="127">
        <v>0.965891472868217</v>
      </c>
      <c r="E41" s="127">
        <v>0.956772334293948</v>
      </c>
      <c r="F41" s="127">
        <v>0.963800904977376</v>
      </c>
      <c r="G41" s="131">
        <v>0.00911913857426894</v>
      </c>
      <c r="H41" s="127">
        <v>0.967044254020425</v>
      </c>
      <c r="I41" s="127">
        <v>0.967027930551062</v>
      </c>
      <c r="J41" s="127">
        <v>0.976079609463012</v>
      </c>
      <c r="K41" s="131">
        <v>1.63234693627556e-5</v>
      </c>
      <c r="L41" s="127">
        <v>0.941131588214579</v>
      </c>
      <c r="M41" s="127">
        <v>0.945217297530465</v>
      </c>
      <c r="N41" s="127">
        <v>0.948516710476906</v>
      </c>
      <c r="O41" s="131">
        <v>-0.00408570931588559</v>
      </c>
      <c r="P41" s="127">
        <v>0.969324550191722</v>
      </c>
      <c r="Q41" s="127">
        <v>0.974404223227753</v>
      </c>
      <c r="R41" s="127">
        <v>0.978793217708956</v>
      </c>
      <c r="S41" s="131">
        <v>-0.00507967303603107</v>
      </c>
      <c r="T41" s="127">
        <v>0.0134762678426366</v>
      </c>
      <c r="U41" s="127">
        <v>0.013291843257628</v>
      </c>
      <c r="V41" s="127">
        <v>0.0131513356596194</v>
      </c>
      <c r="W41" s="131">
        <v>0.000184424585008622</v>
      </c>
    </row>
    <row r="42" spans="1:23">
      <c r="A42" s="122" t="s">
        <v>673</v>
      </c>
      <c r="B42" s="122" t="s">
        <v>3422</v>
      </c>
      <c r="C42" s="123">
        <v>23</v>
      </c>
      <c r="D42" s="124">
        <v>0.949313621964097</v>
      </c>
      <c r="E42" s="124">
        <v>0.94715852442672</v>
      </c>
      <c r="F42" s="124">
        <v>0.934782608695652</v>
      </c>
      <c r="G42" s="130">
        <v>0.0021550975373773</v>
      </c>
      <c r="H42" s="124">
        <v>0.94823450473874</v>
      </c>
      <c r="I42" s="124">
        <v>0.946157896195306</v>
      </c>
      <c r="J42" s="124">
        <v>0.961732564316612</v>
      </c>
      <c r="K42" s="130">
        <v>0.0020766085434345</v>
      </c>
      <c r="L42" s="124">
        <v>0.907523274343705</v>
      </c>
      <c r="M42" s="124">
        <v>0.911048299941807</v>
      </c>
      <c r="N42" s="124">
        <v>0.921624800789254</v>
      </c>
      <c r="O42" s="130">
        <v>-0.00352502559810186</v>
      </c>
      <c r="P42" s="124">
        <v>0.957157828547474</v>
      </c>
      <c r="Q42" s="124">
        <v>0.957787105960118</v>
      </c>
      <c r="R42" s="124">
        <v>0.963910242392639</v>
      </c>
      <c r="S42" s="130">
        <v>-0.000629277412643958</v>
      </c>
      <c r="T42" s="124">
        <v>0.0144006041155371</v>
      </c>
      <c r="U42" s="124">
        <v>0.014937101451291</v>
      </c>
      <c r="V42" s="124">
        <v>0.0153234692271368</v>
      </c>
      <c r="W42" s="130">
        <v>-0.000536497335753906</v>
      </c>
    </row>
    <row r="43" spans="1:23">
      <c r="A43" s="125" t="s">
        <v>673</v>
      </c>
      <c r="B43" s="125" t="s">
        <v>3326</v>
      </c>
      <c r="C43" s="126">
        <v>23</v>
      </c>
      <c r="D43" s="127">
        <v>0.949313621964097</v>
      </c>
      <c r="E43" s="127">
        <v>0.94715852442672</v>
      </c>
      <c r="F43" s="127">
        <v>0.934782608695652</v>
      </c>
      <c r="G43" s="131">
        <v>0.0021550975373773</v>
      </c>
      <c r="H43" s="127">
        <v>0.94823450473874</v>
      </c>
      <c r="I43" s="127">
        <v>0.946157896195306</v>
      </c>
      <c r="J43" s="127">
        <v>0.961732564316612</v>
      </c>
      <c r="K43" s="131">
        <v>0.0020766085434345</v>
      </c>
      <c r="L43" s="127">
        <v>0.907523274343705</v>
      </c>
      <c r="M43" s="127">
        <v>0.911048299941807</v>
      </c>
      <c r="N43" s="127">
        <v>0.921624800789254</v>
      </c>
      <c r="O43" s="131">
        <v>-0.00352502559810186</v>
      </c>
      <c r="P43" s="127">
        <v>0.957157828547474</v>
      </c>
      <c r="Q43" s="127">
        <v>0.957787105960118</v>
      </c>
      <c r="R43" s="127">
        <v>0.963910242392639</v>
      </c>
      <c r="S43" s="131">
        <v>-0.000629277412643958</v>
      </c>
      <c r="T43" s="127">
        <v>0.0144006041155371</v>
      </c>
      <c r="U43" s="127">
        <v>0.014937101451291</v>
      </c>
      <c r="V43" s="127">
        <v>0.0153234692271368</v>
      </c>
      <c r="W43" s="131">
        <v>-0.000536497335753906</v>
      </c>
    </row>
    <row r="44" spans="1:23">
      <c r="A44" s="122" t="s">
        <v>721</v>
      </c>
      <c r="B44" s="122" t="s">
        <v>3422</v>
      </c>
      <c r="C44" s="123">
        <v>296</v>
      </c>
      <c r="D44" s="124">
        <v>0.943396226415094</v>
      </c>
      <c r="E44" s="124">
        <v>0.947097865694951</v>
      </c>
      <c r="F44" s="124">
        <v>0.929468381081284</v>
      </c>
      <c r="G44" s="130">
        <v>-0.00370163927985623</v>
      </c>
      <c r="H44" s="124">
        <v>0.967923300241533</v>
      </c>
      <c r="I44" s="124">
        <v>0.961749997017396</v>
      </c>
      <c r="J44" s="124">
        <v>0.962566412651289</v>
      </c>
      <c r="K44" s="130">
        <v>0.00617330322413778</v>
      </c>
      <c r="L44" s="124">
        <v>0.871935710014927</v>
      </c>
      <c r="M44" s="124">
        <v>0.853577986427523</v>
      </c>
      <c r="N44" s="124">
        <v>0.889783780738433</v>
      </c>
      <c r="O44" s="130">
        <v>0.0183577235874036</v>
      </c>
      <c r="P44" s="124">
        <v>0.946348402317594</v>
      </c>
      <c r="Q44" s="124">
        <v>0.948765549997008</v>
      </c>
      <c r="R44" s="124">
        <v>0.940641938809532</v>
      </c>
      <c r="S44" s="130">
        <v>-0.00241714767941492</v>
      </c>
      <c r="T44" s="124">
        <v>0.0178256539405319</v>
      </c>
      <c r="U44" s="124">
        <v>0.015191508119756</v>
      </c>
      <c r="V44" s="124">
        <v>0.0171320544793675</v>
      </c>
      <c r="W44" s="130">
        <v>0.00263414582077593</v>
      </c>
    </row>
    <row r="45" spans="1:23">
      <c r="A45" s="125" t="s">
        <v>721</v>
      </c>
      <c r="B45" s="125" t="s">
        <v>3327</v>
      </c>
      <c r="C45" s="126">
        <v>13</v>
      </c>
      <c r="D45" s="127">
        <v>0.954887218045113</v>
      </c>
      <c r="E45" s="127">
        <v>0.969147005444646</v>
      </c>
      <c r="F45" s="127">
        <v>0.954545454545455</v>
      </c>
      <c r="G45" s="131">
        <v>-0.0142597873995333</v>
      </c>
      <c r="H45" s="127">
        <v>0.975263191887877</v>
      </c>
      <c r="I45" s="127">
        <v>0.979487179487179</v>
      </c>
      <c r="J45" s="127">
        <v>0.964678440519827</v>
      </c>
      <c r="K45" s="131">
        <v>-0.00422398759930243</v>
      </c>
      <c r="L45" s="127">
        <v>0.857973260995931</v>
      </c>
      <c r="M45" s="127">
        <v>0.801504273504274</v>
      </c>
      <c r="N45" s="127">
        <v>0.862845718093969</v>
      </c>
      <c r="O45" s="131">
        <v>0.0564689874916575</v>
      </c>
      <c r="P45" s="127">
        <v>0.950232088799193</v>
      </c>
      <c r="Q45" s="127">
        <v>0.953604100241366</v>
      </c>
      <c r="R45" s="127">
        <v>0.941437736469814</v>
      </c>
      <c r="S45" s="131">
        <v>-0.00337201144217325</v>
      </c>
      <c r="T45" s="127">
        <v>0.0173816428759745</v>
      </c>
      <c r="U45" s="127">
        <v>0.0131069279476295</v>
      </c>
      <c r="V45" s="127">
        <v>0.0155905280188263</v>
      </c>
      <c r="W45" s="131">
        <v>0.00427471492834508</v>
      </c>
    </row>
    <row r="46" spans="1:23">
      <c r="A46" s="125" t="s">
        <v>721</v>
      </c>
      <c r="B46" s="125" t="s">
        <v>3342</v>
      </c>
      <c r="C46" s="126">
        <v>13</v>
      </c>
      <c r="D46" s="127">
        <v>0.936925098554534</v>
      </c>
      <c r="E46" s="127">
        <v>0.941845764854614</v>
      </c>
      <c r="F46" s="127">
        <v>0.936339522546419</v>
      </c>
      <c r="G46" s="131">
        <v>-0.00492066630008092</v>
      </c>
      <c r="H46" s="127">
        <v>0.961044901889972</v>
      </c>
      <c r="I46" s="127">
        <v>0.956471305271022</v>
      </c>
      <c r="J46" s="127">
        <v>0.955426844623521</v>
      </c>
      <c r="K46" s="131">
        <v>0.00457359661895007</v>
      </c>
      <c r="L46" s="127">
        <v>0.877091609485976</v>
      </c>
      <c r="M46" s="127">
        <v>0.890450818866367</v>
      </c>
      <c r="N46" s="127">
        <v>0.919887937547217</v>
      </c>
      <c r="O46" s="131">
        <v>-0.0133592093803909</v>
      </c>
      <c r="P46" s="127">
        <v>0.931877228731533</v>
      </c>
      <c r="Q46" s="127">
        <v>0.941215462288852</v>
      </c>
      <c r="R46" s="127">
        <v>0.948491252788541</v>
      </c>
      <c r="S46" s="131">
        <v>-0.00933823355731844</v>
      </c>
      <c r="T46" s="127">
        <v>0.0180254349286132</v>
      </c>
      <c r="U46" s="127">
        <v>0.0148647247849072</v>
      </c>
      <c r="V46" s="127">
        <v>0.0144000720566545</v>
      </c>
      <c r="W46" s="131">
        <v>0.00316071014370599</v>
      </c>
    </row>
    <row r="47" spans="1:23">
      <c r="A47" s="125" t="s">
        <v>721</v>
      </c>
      <c r="B47" s="125" t="s">
        <v>3329</v>
      </c>
      <c r="C47" s="126">
        <v>12</v>
      </c>
      <c r="D47" s="127">
        <v>0.901298701298701</v>
      </c>
      <c r="E47" s="127">
        <v>0.913705583756345</v>
      </c>
      <c r="F47" s="127">
        <v>0.873015873015873</v>
      </c>
      <c r="G47" s="131">
        <v>-0.0124068824576439</v>
      </c>
      <c r="H47" s="127">
        <v>0.948097467963996</v>
      </c>
      <c r="I47" s="127">
        <v>0.949080482499506</v>
      </c>
      <c r="J47" s="127">
        <v>0.950787056000936</v>
      </c>
      <c r="K47" s="131">
        <v>-0.000983014535509308</v>
      </c>
      <c r="L47" s="127">
        <v>0.744469057566666</v>
      </c>
      <c r="M47" s="127">
        <v>0.693533715641685</v>
      </c>
      <c r="N47" s="127">
        <v>0.751945696061794</v>
      </c>
      <c r="O47" s="131">
        <v>0.0509353419249809</v>
      </c>
      <c r="P47" s="127">
        <v>0.902806267184568</v>
      </c>
      <c r="Q47" s="127">
        <v>0.909376973497964</v>
      </c>
      <c r="R47" s="127">
        <v>0.859680722445656</v>
      </c>
      <c r="S47" s="131">
        <v>-0.00657070631339618</v>
      </c>
      <c r="T47" s="127">
        <v>0.0353868744460466</v>
      </c>
      <c r="U47" s="127">
        <v>0.0279817831206663</v>
      </c>
      <c r="V47" s="127">
        <v>0.036925070179227</v>
      </c>
      <c r="W47" s="131">
        <v>0.00740509132538028</v>
      </c>
    </row>
    <row r="48" spans="1:23">
      <c r="A48" s="125" t="s">
        <v>721</v>
      </c>
      <c r="B48" s="125" t="s">
        <v>3330</v>
      </c>
      <c r="C48" s="126">
        <v>1</v>
      </c>
      <c r="D48" s="127" t="s">
        <v>32</v>
      </c>
      <c r="E48" s="127" t="s">
        <v>32</v>
      </c>
      <c r="F48" s="127" t="s">
        <v>32</v>
      </c>
      <c r="G48" s="131" t="s">
        <v>32</v>
      </c>
      <c r="H48" s="127" t="s">
        <v>32</v>
      </c>
      <c r="I48" s="127">
        <v>1</v>
      </c>
      <c r="J48" s="127">
        <v>1</v>
      </c>
      <c r="K48" s="131" t="s">
        <v>32</v>
      </c>
      <c r="L48" s="127" t="s">
        <v>32</v>
      </c>
      <c r="M48" s="127">
        <v>1</v>
      </c>
      <c r="N48" s="127">
        <v>1</v>
      </c>
      <c r="O48" s="131" t="s">
        <v>32</v>
      </c>
      <c r="P48" s="127">
        <v>1</v>
      </c>
      <c r="Q48" s="127">
        <v>1</v>
      </c>
      <c r="R48" s="127">
        <v>1</v>
      </c>
      <c r="S48" s="131">
        <v>0</v>
      </c>
      <c r="T48" s="127">
        <v>0.0882352941176471</v>
      </c>
      <c r="U48" s="127">
        <v>0</v>
      </c>
      <c r="V48" s="127">
        <v>0</v>
      </c>
      <c r="W48" s="131">
        <v>0.0882352941176471</v>
      </c>
    </row>
    <row r="49" spans="1:23">
      <c r="A49" s="125" t="s">
        <v>721</v>
      </c>
      <c r="B49" s="125" t="s">
        <v>3331</v>
      </c>
      <c r="C49" s="126">
        <v>24</v>
      </c>
      <c r="D49" s="127">
        <v>0.968085106382979</v>
      </c>
      <c r="E49" s="127">
        <v>0.968487394957983</v>
      </c>
      <c r="F49" s="127">
        <v>0.932741116751269</v>
      </c>
      <c r="G49" s="131">
        <v>-0.000402288575004461</v>
      </c>
      <c r="H49" s="127">
        <v>0.981957882754696</v>
      </c>
      <c r="I49" s="127">
        <v>0.984930083144369</v>
      </c>
      <c r="J49" s="127">
        <v>0.978875718812346</v>
      </c>
      <c r="K49" s="131">
        <v>-0.00297220038967327</v>
      </c>
      <c r="L49" s="127">
        <v>0.901365964712578</v>
      </c>
      <c r="M49" s="127">
        <v>0.875472411186697</v>
      </c>
      <c r="N49" s="127">
        <v>0.902710949419082</v>
      </c>
      <c r="O49" s="131">
        <v>0.0258935535258813</v>
      </c>
      <c r="P49" s="127">
        <v>0.948690880827813</v>
      </c>
      <c r="Q49" s="127">
        <v>0.944002339959858</v>
      </c>
      <c r="R49" s="127">
        <v>0.931275095485261</v>
      </c>
      <c r="S49" s="131">
        <v>0.00468854086795578</v>
      </c>
      <c r="T49" s="127">
        <v>0.0183826638477801</v>
      </c>
      <c r="U49" s="127">
        <v>0.0150086571154312</v>
      </c>
      <c r="V49" s="127">
        <v>0.0236612702366127</v>
      </c>
      <c r="W49" s="131">
        <v>0.00337400673234893</v>
      </c>
    </row>
    <row r="50" spans="1:23">
      <c r="A50" s="125" t="s">
        <v>721</v>
      </c>
      <c r="B50" s="125" t="s">
        <v>3332</v>
      </c>
      <c r="C50" s="126">
        <v>18</v>
      </c>
      <c r="D50" s="127">
        <v>0.981856990394877</v>
      </c>
      <c r="E50" s="127">
        <v>0.976264189886481</v>
      </c>
      <c r="F50" s="127">
        <v>0.978982300884956</v>
      </c>
      <c r="G50" s="131">
        <v>0.00559280050839639</v>
      </c>
      <c r="H50" s="127">
        <v>0.969335426478284</v>
      </c>
      <c r="I50" s="127">
        <v>0.930556724634265</v>
      </c>
      <c r="J50" s="127">
        <v>0.964588055696905</v>
      </c>
      <c r="K50" s="131">
        <v>0.0387787018440182</v>
      </c>
      <c r="L50" s="127">
        <v>0.923830455259027</v>
      </c>
      <c r="M50" s="127">
        <v>0.932980926247033</v>
      </c>
      <c r="N50" s="127">
        <v>0.947865106166443</v>
      </c>
      <c r="O50" s="131">
        <v>-0.00915047098800614</v>
      </c>
      <c r="P50" s="127">
        <v>0.953489847715736</v>
      </c>
      <c r="Q50" s="127">
        <v>0.959770810287611</v>
      </c>
      <c r="R50" s="127">
        <v>0.957846148319773</v>
      </c>
      <c r="S50" s="131">
        <v>-0.00628096257187449</v>
      </c>
      <c r="T50" s="127">
        <v>0.0154627931588855</v>
      </c>
      <c r="U50" s="127">
        <v>0.0137460806468008</v>
      </c>
      <c r="V50" s="127">
        <v>0.0121908437116295</v>
      </c>
      <c r="W50" s="131">
        <v>0.00171671251208466</v>
      </c>
    </row>
    <row r="51" spans="1:23">
      <c r="A51" s="125" t="s">
        <v>721</v>
      </c>
      <c r="B51" s="125" t="s">
        <v>3333</v>
      </c>
      <c r="C51" s="126">
        <v>20</v>
      </c>
      <c r="D51" s="127">
        <v>0.910576923076923</v>
      </c>
      <c r="E51" s="127">
        <v>0.91889400921659</v>
      </c>
      <c r="F51" s="127">
        <v>0.889756097560976</v>
      </c>
      <c r="G51" s="131">
        <v>-0.00831708613966675</v>
      </c>
      <c r="H51" s="127">
        <v>0.950951657897525</v>
      </c>
      <c r="I51" s="127">
        <v>0.953980949318757</v>
      </c>
      <c r="J51" s="127">
        <v>0.962239331450458</v>
      </c>
      <c r="K51" s="131">
        <v>-0.00302929142123265</v>
      </c>
      <c r="L51" s="127">
        <v>0.870157844556658</v>
      </c>
      <c r="M51" s="127">
        <v>0.859169647522206</v>
      </c>
      <c r="N51" s="127">
        <v>0.862111657058846</v>
      </c>
      <c r="O51" s="131">
        <v>0.0109881970344524</v>
      </c>
      <c r="P51" s="127">
        <v>0.93760490348879</v>
      </c>
      <c r="Q51" s="127">
        <v>0.943657364134063</v>
      </c>
      <c r="R51" s="127">
        <v>0.940597432733568</v>
      </c>
      <c r="S51" s="131">
        <v>-0.00605246064527298</v>
      </c>
      <c r="T51" s="127">
        <v>0.0152910330361825</v>
      </c>
      <c r="U51" s="127">
        <v>0.0117277287446822</v>
      </c>
      <c r="V51" s="127">
        <v>0.0141758232659043</v>
      </c>
      <c r="W51" s="131">
        <v>0.00356330429150028</v>
      </c>
    </row>
    <row r="52" spans="1:23">
      <c r="A52" s="125" t="s">
        <v>721</v>
      </c>
      <c r="B52" s="125" t="s">
        <v>3334</v>
      </c>
      <c r="C52" s="126">
        <v>15</v>
      </c>
      <c r="D52" s="127">
        <v>0.957696827262045</v>
      </c>
      <c r="E52" s="127">
        <v>0.954389965792474</v>
      </c>
      <c r="F52" s="127">
        <v>0.942065491183879</v>
      </c>
      <c r="G52" s="131">
        <v>0.00330686146957027</v>
      </c>
      <c r="H52" s="127">
        <v>0.969582645602452</v>
      </c>
      <c r="I52" s="127">
        <v>0.969806531941385</v>
      </c>
      <c r="J52" s="127">
        <v>0.963206533419299</v>
      </c>
      <c r="K52" s="131">
        <v>-0.000223886338932666</v>
      </c>
      <c r="L52" s="127">
        <v>0.921113993030994</v>
      </c>
      <c r="M52" s="127">
        <v>0.917895795421894</v>
      </c>
      <c r="N52" s="127">
        <v>0.918418224801203</v>
      </c>
      <c r="O52" s="131">
        <v>0.00321819760909925</v>
      </c>
      <c r="P52" s="127">
        <v>0.938559271245355</v>
      </c>
      <c r="Q52" s="127">
        <v>0.94669838010017</v>
      </c>
      <c r="R52" s="127">
        <v>0.925792930872693</v>
      </c>
      <c r="S52" s="131">
        <v>-0.00813910885481428</v>
      </c>
      <c r="T52" s="127">
        <v>0.0134014390069753</v>
      </c>
      <c r="U52" s="127">
        <v>0.0108960364818319</v>
      </c>
      <c r="V52" s="127">
        <v>0.010206825464405</v>
      </c>
      <c r="W52" s="131">
        <v>0.00250540252514349</v>
      </c>
    </row>
    <row r="53" spans="1:23">
      <c r="A53" s="125" t="s">
        <v>721</v>
      </c>
      <c r="B53" s="125" t="s">
        <v>3335</v>
      </c>
      <c r="C53" s="126">
        <v>17</v>
      </c>
      <c r="D53" s="127">
        <v>0.98728323699422</v>
      </c>
      <c r="E53" s="127">
        <v>0.987723214285714</v>
      </c>
      <c r="F53" s="127">
        <v>0.980625931445604</v>
      </c>
      <c r="G53" s="131">
        <v>-0.000439977291494698</v>
      </c>
      <c r="H53" s="127">
        <v>0.988791453097017</v>
      </c>
      <c r="I53" s="127">
        <v>0.9874751213823</v>
      </c>
      <c r="J53" s="127">
        <v>0.98852798894264</v>
      </c>
      <c r="K53" s="131">
        <v>0.0013163317147169</v>
      </c>
      <c r="L53" s="127">
        <v>0.941749521398135</v>
      </c>
      <c r="M53" s="127">
        <v>0.932723146939138</v>
      </c>
      <c r="N53" s="127">
        <v>0.935901865929509</v>
      </c>
      <c r="O53" s="131">
        <v>0.00902637445899723</v>
      </c>
      <c r="P53" s="127">
        <v>0.967498993153443</v>
      </c>
      <c r="Q53" s="127">
        <v>0.968162051580159</v>
      </c>
      <c r="R53" s="127">
        <v>0.951667034124593</v>
      </c>
      <c r="S53" s="131">
        <v>-0.00066305842671599</v>
      </c>
      <c r="T53" s="127">
        <v>0.0122426827883026</v>
      </c>
      <c r="U53" s="127">
        <v>0.0115515996594864</v>
      </c>
      <c r="V53" s="127">
        <v>0.0171305226416827</v>
      </c>
      <c r="W53" s="131">
        <v>0.00069108312881613</v>
      </c>
    </row>
    <row r="54" spans="1:23">
      <c r="A54" s="125" t="s">
        <v>721</v>
      </c>
      <c r="B54" s="125" t="s">
        <v>3336</v>
      </c>
      <c r="C54" s="126">
        <v>12</v>
      </c>
      <c r="D54" s="127">
        <v>0.938073394495413</v>
      </c>
      <c r="E54" s="127">
        <v>0.951648351648352</v>
      </c>
      <c r="F54" s="127">
        <v>0.89906103286385</v>
      </c>
      <c r="G54" s="131">
        <v>-0.0135749571529388</v>
      </c>
      <c r="H54" s="127">
        <v>0.985498517420311</v>
      </c>
      <c r="I54" s="127">
        <v>0.986101225040273</v>
      </c>
      <c r="J54" s="127">
        <v>0.980396203054065</v>
      </c>
      <c r="K54" s="131">
        <v>-0.000602707619961396</v>
      </c>
      <c r="L54" s="127">
        <v>0.883524833209785</v>
      </c>
      <c r="M54" s="127">
        <v>0.881429588281572</v>
      </c>
      <c r="N54" s="127">
        <v>0.884784702159857</v>
      </c>
      <c r="O54" s="131">
        <v>0.00209524492821311</v>
      </c>
      <c r="P54" s="127">
        <v>0.947169022548533</v>
      </c>
      <c r="Q54" s="127">
        <v>0.950242274638874</v>
      </c>
      <c r="R54" s="127">
        <v>0.933471709302639</v>
      </c>
      <c r="S54" s="131">
        <v>-0.00307325209034082</v>
      </c>
      <c r="T54" s="127">
        <v>0.0144128665855346</v>
      </c>
      <c r="U54" s="127">
        <v>0.0145244215938303</v>
      </c>
      <c r="V54" s="127">
        <v>0.0142637428061123</v>
      </c>
      <c r="W54" s="131">
        <v>-0.000111555008295698</v>
      </c>
    </row>
    <row r="55" spans="1:23">
      <c r="A55" s="125" t="s">
        <v>721</v>
      </c>
      <c r="B55" s="125" t="s">
        <v>3337</v>
      </c>
      <c r="C55" s="126">
        <v>31</v>
      </c>
      <c r="D55" s="127">
        <v>0.957511380880121</v>
      </c>
      <c r="E55" s="127">
        <v>0.966442953020134</v>
      </c>
      <c r="F55" s="127">
        <v>0.952249770431589</v>
      </c>
      <c r="G55" s="131">
        <v>-0.00893157214001283</v>
      </c>
      <c r="H55" s="127">
        <v>0.978604444623862</v>
      </c>
      <c r="I55" s="127">
        <v>0.974947952810548</v>
      </c>
      <c r="J55" s="127">
        <v>0.96899973654167</v>
      </c>
      <c r="K55" s="131">
        <v>0.00365649181331384</v>
      </c>
      <c r="L55" s="127">
        <v>0.889772520840482</v>
      </c>
      <c r="M55" s="127">
        <v>0.872432338653713</v>
      </c>
      <c r="N55" s="127">
        <v>0.897119522262229</v>
      </c>
      <c r="O55" s="131">
        <v>0.0173401821867692</v>
      </c>
      <c r="P55" s="127">
        <v>0.964119462314975</v>
      </c>
      <c r="Q55" s="127">
        <v>0.963484094644184</v>
      </c>
      <c r="R55" s="127">
        <v>0.960350673549806</v>
      </c>
      <c r="S55" s="131">
        <v>0.000635367670790754</v>
      </c>
      <c r="T55" s="127">
        <v>0.0176879031196525</v>
      </c>
      <c r="U55" s="127">
        <v>0.0139117958124089</v>
      </c>
      <c r="V55" s="127">
        <v>0.0194336029818899</v>
      </c>
      <c r="W55" s="131">
        <v>0.00377610730724356</v>
      </c>
    </row>
    <row r="56" spans="1:23">
      <c r="A56" s="125" t="s">
        <v>721</v>
      </c>
      <c r="B56" s="125" t="s">
        <v>3338</v>
      </c>
      <c r="C56" s="126">
        <v>17</v>
      </c>
      <c r="D56" s="127">
        <v>0.97316219369895</v>
      </c>
      <c r="E56" s="127">
        <v>0.973568281938326</v>
      </c>
      <c r="F56" s="127">
        <v>0.973316391359593</v>
      </c>
      <c r="G56" s="131">
        <v>-0.000406088239376157</v>
      </c>
      <c r="H56" s="127">
        <v>0.974018518518519</v>
      </c>
      <c r="I56" s="127">
        <v>0.968657080885416</v>
      </c>
      <c r="J56" s="127">
        <v>0.96747494073119</v>
      </c>
      <c r="K56" s="131">
        <v>0.00536143763310259</v>
      </c>
      <c r="L56" s="127">
        <v>0.913555555555556</v>
      </c>
      <c r="M56" s="127">
        <v>0.902193429765718</v>
      </c>
      <c r="N56" s="127">
        <v>0.903797363057855</v>
      </c>
      <c r="O56" s="131">
        <v>0.0113621257898374</v>
      </c>
      <c r="P56" s="127">
        <v>0.956078044086553</v>
      </c>
      <c r="Q56" s="127">
        <v>0.961266134647314</v>
      </c>
      <c r="R56" s="127">
        <v>0.950638605510483</v>
      </c>
      <c r="S56" s="131">
        <v>-0.00518809056076153</v>
      </c>
      <c r="T56" s="127">
        <v>0.0145635696238738</v>
      </c>
      <c r="U56" s="127">
        <v>0.013681501318134</v>
      </c>
      <c r="V56" s="127">
        <v>0.0159870423971565</v>
      </c>
      <c r="W56" s="131">
        <v>0.000882068305739786</v>
      </c>
    </row>
    <row r="57" spans="1:23">
      <c r="A57" s="125" t="s">
        <v>721</v>
      </c>
      <c r="B57" s="125" t="s">
        <v>3339</v>
      </c>
      <c r="C57" s="126">
        <v>20</v>
      </c>
      <c r="D57" s="127">
        <v>0.956382978723404</v>
      </c>
      <c r="E57" s="127">
        <v>0.960621761658031</v>
      </c>
      <c r="F57" s="127">
        <v>0.938701923076923</v>
      </c>
      <c r="G57" s="131">
        <v>-0.00423878293462676</v>
      </c>
      <c r="H57" s="127">
        <v>0.968699710331509</v>
      </c>
      <c r="I57" s="127">
        <v>0.964348746911401</v>
      </c>
      <c r="J57" s="127">
        <v>0.977239233666285</v>
      </c>
      <c r="K57" s="131">
        <v>0.0043509634201081</v>
      </c>
      <c r="L57" s="127">
        <v>0.918892822658513</v>
      </c>
      <c r="M57" s="127">
        <v>0.915495940698906</v>
      </c>
      <c r="N57" s="127">
        <v>0.892582282626494</v>
      </c>
      <c r="O57" s="131">
        <v>0.0033968819596073</v>
      </c>
      <c r="P57" s="127">
        <v>0.964547735691242</v>
      </c>
      <c r="Q57" s="127">
        <v>0.959859651994231</v>
      </c>
      <c r="R57" s="127">
        <v>0.962097418152781</v>
      </c>
      <c r="S57" s="131">
        <v>0.0046880836970109</v>
      </c>
      <c r="T57" s="127">
        <v>0.0180238924225834</v>
      </c>
      <c r="U57" s="127">
        <v>0.0101775760545023</v>
      </c>
      <c r="V57" s="127">
        <v>0.0164327618059832</v>
      </c>
      <c r="W57" s="131">
        <v>0.00784631636808113</v>
      </c>
    </row>
    <row r="58" spans="1:23">
      <c r="A58" s="125" t="s">
        <v>721</v>
      </c>
      <c r="B58" s="125" t="s">
        <v>3340</v>
      </c>
      <c r="C58" s="126">
        <v>33</v>
      </c>
      <c r="D58" s="127">
        <v>0.912158808933002</v>
      </c>
      <c r="E58" s="127">
        <v>0.908872901678657</v>
      </c>
      <c r="F58" s="127">
        <v>0.900389538119087</v>
      </c>
      <c r="G58" s="131">
        <v>0.00328590725434541</v>
      </c>
      <c r="H58" s="127">
        <v>0.960998765308506</v>
      </c>
      <c r="I58" s="127">
        <v>0.945330608304981</v>
      </c>
      <c r="J58" s="127">
        <v>0.93423347117732</v>
      </c>
      <c r="K58" s="131">
        <v>0.0156681570035253</v>
      </c>
      <c r="L58" s="127">
        <v>0.797093469483098</v>
      </c>
      <c r="M58" s="127">
        <v>0.765276147461374</v>
      </c>
      <c r="N58" s="127">
        <v>0.84252570043014</v>
      </c>
      <c r="O58" s="131">
        <v>0.0318173220217242</v>
      </c>
      <c r="P58" s="127">
        <v>0.940576373451889</v>
      </c>
      <c r="Q58" s="127">
        <v>0.945152791173634</v>
      </c>
      <c r="R58" s="127">
        <v>0.943428472628611</v>
      </c>
      <c r="S58" s="131">
        <v>-0.00457641772174433</v>
      </c>
      <c r="T58" s="127">
        <v>0.0196865148475563</v>
      </c>
      <c r="U58" s="127">
        <v>0.014548783493539</v>
      </c>
      <c r="V58" s="127">
        <v>0.0213095827148276</v>
      </c>
      <c r="W58" s="131">
        <v>0.00513773135401731</v>
      </c>
    </row>
    <row r="59" spans="1:23">
      <c r="A59" s="125" t="s">
        <v>721</v>
      </c>
      <c r="B59" s="125" t="s">
        <v>3341</v>
      </c>
      <c r="C59" s="126">
        <v>22</v>
      </c>
      <c r="D59" s="127">
        <v>0.987925356750823</v>
      </c>
      <c r="E59" s="127">
        <v>0.988272921108742</v>
      </c>
      <c r="F59" s="127">
        <v>0.984415584415584</v>
      </c>
      <c r="G59" s="131">
        <v>-0.000347564357918717</v>
      </c>
      <c r="H59" s="127">
        <v>0.980690730633399</v>
      </c>
      <c r="I59" s="127">
        <v>0.981375036680303</v>
      </c>
      <c r="J59" s="127">
        <v>0.985690817914577</v>
      </c>
      <c r="K59" s="131">
        <v>-0.00068430604690406</v>
      </c>
      <c r="L59" s="127">
        <v>0.921341099848645</v>
      </c>
      <c r="M59" s="127">
        <v>0.910983377349697</v>
      </c>
      <c r="N59" s="127">
        <v>0.942028358983227</v>
      </c>
      <c r="O59" s="131">
        <v>0.0103577224989476</v>
      </c>
      <c r="P59" s="127">
        <v>0.960588370255181</v>
      </c>
      <c r="Q59" s="127">
        <v>0.958168395218114</v>
      </c>
      <c r="R59" s="127">
        <v>0.940679012345679</v>
      </c>
      <c r="S59" s="131">
        <v>0.00241997503706726</v>
      </c>
      <c r="T59" s="127">
        <v>0.0146514920377098</v>
      </c>
      <c r="U59" s="127">
        <v>0.0117979208735323</v>
      </c>
      <c r="V59" s="127">
        <v>0.0185106027096846</v>
      </c>
      <c r="W59" s="131">
        <v>0.00285357116417749</v>
      </c>
    </row>
    <row r="60" spans="1:23">
      <c r="A60" s="125" t="s">
        <v>721</v>
      </c>
      <c r="B60" s="125" t="s">
        <v>3343</v>
      </c>
      <c r="C60" s="126">
        <v>8</v>
      </c>
      <c r="D60" s="127">
        <v>0.960416666666667</v>
      </c>
      <c r="E60" s="127">
        <v>0.966067864271457</v>
      </c>
      <c r="F60" s="127">
        <v>0.948019801980198</v>
      </c>
      <c r="G60" s="131">
        <v>-0.00565119760479038</v>
      </c>
      <c r="H60" s="127">
        <v>0.977916820022083</v>
      </c>
      <c r="I60" s="127">
        <v>0.976584663589787</v>
      </c>
      <c r="J60" s="127">
        <v>0.981803044719315</v>
      </c>
      <c r="K60" s="131">
        <v>0.00133215643229612</v>
      </c>
      <c r="L60" s="127">
        <v>0.923567660409766</v>
      </c>
      <c r="M60" s="127">
        <v>0.908074691959182</v>
      </c>
      <c r="N60" s="127">
        <v>0.933039961941009</v>
      </c>
      <c r="O60" s="131">
        <v>0.0154929684505838</v>
      </c>
      <c r="P60" s="127">
        <v>0.960674974542986</v>
      </c>
      <c r="Q60" s="127">
        <v>0.966213228140312</v>
      </c>
      <c r="R60" s="127">
        <v>0.961841357473411</v>
      </c>
      <c r="S60" s="131">
        <v>-0.0055382535973264</v>
      </c>
      <c r="T60" s="127">
        <v>0.0168569640197708</v>
      </c>
      <c r="U60" s="127">
        <v>0.0147451271830558</v>
      </c>
      <c r="V60" s="127">
        <v>0.0193592993777368</v>
      </c>
      <c r="W60" s="131">
        <v>0.00211183683671501</v>
      </c>
    </row>
    <row r="61" spans="1:23">
      <c r="A61" s="125" t="s">
        <v>721</v>
      </c>
      <c r="B61" s="125" t="s">
        <v>3328</v>
      </c>
      <c r="C61" s="126">
        <v>13</v>
      </c>
      <c r="D61" s="127">
        <v>0.817164179104478</v>
      </c>
      <c r="E61" s="127">
        <v>0.830258302583026</v>
      </c>
      <c r="F61" s="127">
        <v>0.795572916666667</v>
      </c>
      <c r="G61" s="131">
        <v>-0.0130941234785482</v>
      </c>
      <c r="H61" s="127">
        <v>0.938262373229892</v>
      </c>
      <c r="I61" s="127">
        <v>0.933575708111517</v>
      </c>
      <c r="J61" s="127">
        <v>0.94371982016984</v>
      </c>
      <c r="K61" s="131">
        <v>0.0046866651183749</v>
      </c>
      <c r="L61" s="127">
        <v>0.792307332803664</v>
      </c>
      <c r="M61" s="127">
        <v>0.792361484669177</v>
      </c>
      <c r="N61" s="127">
        <v>0.832991063995116</v>
      </c>
      <c r="O61" s="131">
        <v>-5.41518655129414e-5</v>
      </c>
      <c r="P61" s="127">
        <v>0.92261219464931</v>
      </c>
      <c r="Q61" s="127">
        <v>0.919820286849836</v>
      </c>
      <c r="R61" s="127">
        <v>0.91852965615479</v>
      </c>
      <c r="S61" s="131">
        <v>0.00279190779947391</v>
      </c>
      <c r="T61" s="127">
        <v>0.02285331276627</v>
      </c>
      <c r="U61" s="127">
        <v>0.0313355076453895</v>
      </c>
      <c r="V61" s="127">
        <v>0.0166717650657693</v>
      </c>
      <c r="W61" s="131">
        <v>-0.00848219487911945</v>
      </c>
    </row>
    <row r="62" spans="1:23">
      <c r="A62" s="125" t="s">
        <v>721</v>
      </c>
      <c r="B62" s="125" t="s">
        <v>3344</v>
      </c>
      <c r="C62" s="126">
        <v>7</v>
      </c>
      <c r="D62" s="127">
        <v>0.98394495412844</v>
      </c>
      <c r="E62" s="127">
        <v>0.988962472406181</v>
      </c>
      <c r="F62" s="127">
        <v>0.976190476190476</v>
      </c>
      <c r="G62" s="131">
        <v>-0.00501751827774066</v>
      </c>
      <c r="H62" s="127">
        <v>0.973276784979</v>
      </c>
      <c r="I62" s="127">
        <v>0.980966623614982</v>
      </c>
      <c r="J62" s="127">
        <v>0.987768852034206</v>
      </c>
      <c r="K62" s="131">
        <v>-0.00768983863598172</v>
      </c>
      <c r="L62" s="127">
        <v>0.908465782755497</v>
      </c>
      <c r="M62" s="127">
        <v>0.900754537420978</v>
      </c>
      <c r="N62" s="127">
        <v>0.929411764705882</v>
      </c>
      <c r="O62" s="131">
        <v>0.00771124533451939</v>
      </c>
      <c r="P62" s="127">
        <v>0.956368221941992</v>
      </c>
      <c r="Q62" s="127">
        <v>0.951044831077971</v>
      </c>
      <c r="R62" s="127">
        <v>0.954583869189785</v>
      </c>
      <c r="S62" s="131">
        <v>0.00532339086402134</v>
      </c>
      <c r="T62" s="127">
        <v>0.0161203941730934</v>
      </c>
      <c r="U62" s="127">
        <v>0.0155264601041952</v>
      </c>
      <c r="V62" s="127">
        <v>0.0113817070773849</v>
      </c>
      <c r="W62" s="131">
        <v>0.000593934068898171</v>
      </c>
    </row>
    <row r="63" spans="1:23">
      <c r="A63" s="125" t="s">
        <v>721</v>
      </c>
      <c r="B63" s="125" t="s">
        <v>32</v>
      </c>
      <c r="C63" s="126">
        <v>0</v>
      </c>
      <c r="D63" s="127" t="s">
        <v>32</v>
      </c>
      <c r="E63" s="127" t="s">
        <v>32</v>
      </c>
      <c r="F63" s="127" t="s">
        <v>32</v>
      </c>
      <c r="G63" s="131" t="s">
        <v>32</v>
      </c>
      <c r="H63" s="127" t="s">
        <v>32</v>
      </c>
      <c r="I63" s="127" t="s">
        <v>32</v>
      </c>
      <c r="J63" s="127" t="s">
        <v>32</v>
      </c>
      <c r="K63" s="131" t="s">
        <v>32</v>
      </c>
      <c r="L63" s="127" t="s">
        <v>32</v>
      </c>
      <c r="M63" s="127" t="s">
        <v>32</v>
      </c>
      <c r="N63" s="127" t="s">
        <v>32</v>
      </c>
      <c r="O63" s="131" t="s">
        <v>32</v>
      </c>
      <c r="P63" s="127" t="s">
        <v>32</v>
      </c>
      <c r="Q63" s="127" t="s">
        <v>32</v>
      </c>
      <c r="R63" s="127" t="s">
        <v>32</v>
      </c>
      <c r="S63" s="131" t="s">
        <v>32</v>
      </c>
      <c r="T63" s="127" t="s">
        <v>32</v>
      </c>
      <c r="U63" s="127" t="s">
        <v>32</v>
      </c>
      <c r="V63" s="127" t="s">
        <v>32</v>
      </c>
      <c r="W63" s="131" t="s">
        <v>32</v>
      </c>
    </row>
    <row r="64" spans="1:23">
      <c r="A64" s="122" t="s">
        <v>1160</v>
      </c>
      <c r="B64" s="122" t="s">
        <v>3422</v>
      </c>
      <c r="C64" s="123">
        <v>256</v>
      </c>
      <c r="D64" s="124">
        <v>0.908774038461538</v>
      </c>
      <c r="E64" s="124">
        <v>0.922112907003982</v>
      </c>
      <c r="F64" s="124">
        <v>0.911730205278592</v>
      </c>
      <c r="G64" s="130">
        <v>-0.0133388685424437</v>
      </c>
      <c r="H64" s="124">
        <v>0.95827266838132</v>
      </c>
      <c r="I64" s="124">
        <v>0.946485519271562</v>
      </c>
      <c r="J64" s="124">
        <v>0.95832259931467</v>
      </c>
      <c r="K64" s="130">
        <v>0.0117871491097578</v>
      </c>
      <c r="L64" s="124">
        <v>0.917132210042909</v>
      </c>
      <c r="M64" s="124">
        <v>0.907670625357749</v>
      </c>
      <c r="N64" s="124">
        <v>0.923396161162027</v>
      </c>
      <c r="O64" s="130">
        <v>0.0094615846851599</v>
      </c>
      <c r="P64" s="124">
        <v>0.951724447302117</v>
      </c>
      <c r="Q64" s="124">
        <v>0.953473262568349</v>
      </c>
      <c r="R64" s="124">
        <v>0.944969982808745</v>
      </c>
      <c r="S64" s="130">
        <v>-0.00174881526623238</v>
      </c>
      <c r="T64" s="124">
        <v>0.018697666401396</v>
      </c>
      <c r="U64" s="124">
        <v>0.0140633532355822</v>
      </c>
      <c r="V64" s="124">
        <v>0.0245182729579463</v>
      </c>
      <c r="W64" s="130">
        <v>0.00463431316581382</v>
      </c>
    </row>
    <row r="65" spans="1:23">
      <c r="A65" s="125" t="s">
        <v>1160</v>
      </c>
      <c r="B65" s="125" t="s">
        <v>3345</v>
      </c>
      <c r="C65" s="126">
        <v>48</v>
      </c>
      <c r="D65" s="127">
        <v>0.858753315649867</v>
      </c>
      <c r="E65" s="127">
        <v>0.934108527131783</v>
      </c>
      <c r="F65" s="127">
        <v>0.92914653784219</v>
      </c>
      <c r="G65" s="131">
        <v>-0.0753552114819156</v>
      </c>
      <c r="H65" s="127">
        <v>0.964888990615702</v>
      </c>
      <c r="I65" s="127">
        <v>0.961284525232833</v>
      </c>
      <c r="J65" s="127">
        <v>0.965968147527242</v>
      </c>
      <c r="K65" s="131">
        <v>0.00360446538286807</v>
      </c>
      <c r="L65" s="127">
        <v>0.936433966582742</v>
      </c>
      <c r="M65" s="127">
        <v>0.933017050343825</v>
      </c>
      <c r="N65" s="127">
        <v>0.937615255658005</v>
      </c>
      <c r="O65" s="131">
        <v>0.00341691623891749</v>
      </c>
      <c r="P65" s="127">
        <v>0.958894140939993</v>
      </c>
      <c r="Q65" s="127">
        <v>0.957691374989896</v>
      </c>
      <c r="R65" s="127">
        <v>0.949596254325846</v>
      </c>
      <c r="S65" s="131">
        <v>0.00120276595009761</v>
      </c>
      <c r="T65" s="127">
        <v>0.0150083071810965</v>
      </c>
      <c r="U65" s="127">
        <v>0.0130317083919166</v>
      </c>
      <c r="V65" s="127">
        <v>0.0250171821305842</v>
      </c>
      <c r="W65" s="131">
        <v>0.00197659878917998</v>
      </c>
    </row>
    <row r="66" spans="1:23">
      <c r="A66" s="125" t="s">
        <v>1160</v>
      </c>
      <c r="B66" s="125" t="s">
        <v>3346</v>
      </c>
      <c r="C66" s="126">
        <v>41</v>
      </c>
      <c r="D66" s="127">
        <v>0.950749464668094</v>
      </c>
      <c r="E66" s="127">
        <v>0.951856946354883</v>
      </c>
      <c r="F66" s="127">
        <v>0.955841766329347</v>
      </c>
      <c r="G66" s="131">
        <v>-0.00110748168678887</v>
      </c>
      <c r="H66" s="127">
        <v>0.9626343131877</v>
      </c>
      <c r="I66" s="127">
        <v>0.962458215479558</v>
      </c>
      <c r="J66" s="127">
        <v>0.966620452431512</v>
      </c>
      <c r="K66" s="131">
        <v>0.000176097708141976</v>
      </c>
      <c r="L66" s="127">
        <v>0.918997988663375</v>
      </c>
      <c r="M66" s="127">
        <v>0.919773720750836</v>
      </c>
      <c r="N66" s="127">
        <v>0.944262122461873</v>
      </c>
      <c r="O66" s="131">
        <v>-0.000775732087460401</v>
      </c>
      <c r="P66" s="127">
        <v>0.955187210482763</v>
      </c>
      <c r="Q66" s="127">
        <v>0.961803106720164</v>
      </c>
      <c r="R66" s="127">
        <v>0.953834921242878</v>
      </c>
      <c r="S66" s="131">
        <v>-0.00661589623740066</v>
      </c>
      <c r="T66" s="127">
        <v>0.0159100307083251</v>
      </c>
      <c r="U66" s="127">
        <v>0.0115422478347916</v>
      </c>
      <c r="V66" s="127">
        <v>0.0163054979472637</v>
      </c>
      <c r="W66" s="131">
        <v>0.00436778287353359</v>
      </c>
    </row>
    <row r="67" spans="1:23">
      <c r="A67" s="125" t="s">
        <v>1160</v>
      </c>
      <c r="B67" s="125" t="s">
        <v>3347</v>
      </c>
      <c r="C67" s="126">
        <v>48</v>
      </c>
      <c r="D67" s="127">
        <v>0.877914951989026</v>
      </c>
      <c r="E67" s="127">
        <v>0.872555630478759</v>
      </c>
      <c r="F67" s="127">
        <v>0.869639794168096</v>
      </c>
      <c r="G67" s="131">
        <v>0.00535932151026675</v>
      </c>
      <c r="H67" s="127">
        <v>0.950139086557123</v>
      </c>
      <c r="I67" s="127">
        <v>0.920464326424268</v>
      </c>
      <c r="J67" s="127">
        <v>0.945888186014703</v>
      </c>
      <c r="K67" s="131">
        <v>0.0296747601328547</v>
      </c>
      <c r="L67" s="127">
        <v>0.918108746280243</v>
      </c>
      <c r="M67" s="127">
        <v>0.899045060134459</v>
      </c>
      <c r="N67" s="127">
        <v>0.919088733116772</v>
      </c>
      <c r="O67" s="131">
        <v>0.0190636861457839</v>
      </c>
      <c r="P67" s="127">
        <v>0.953915133298971</v>
      </c>
      <c r="Q67" s="127">
        <v>0.95102008781204</v>
      </c>
      <c r="R67" s="127">
        <v>0.945361358596789</v>
      </c>
      <c r="S67" s="131">
        <v>0.00289504548693131</v>
      </c>
      <c r="T67" s="127">
        <v>0.0163328895561284</v>
      </c>
      <c r="U67" s="127">
        <v>0.0111208519311299</v>
      </c>
      <c r="V67" s="127">
        <v>0.022051741135676</v>
      </c>
      <c r="W67" s="131">
        <v>0.00521203762499845</v>
      </c>
    </row>
    <row r="68" spans="1:23">
      <c r="A68" s="125" t="s">
        <v>1160</v>
      </c>
      <c r="B68" s="125" t="s">
        <v>3348</v>
      </c>
      <c r="C68" s="126">
        <v>49</v>
      </c>
      <c r="D68" s="127">
        <v>0.915143603133159</v>
      </c>
      <c r="E68" s="127">
        <v>0.906369426751592</v>
      </c>
      <c r="F68" s="127">
        <v>0.897821187077385</v>
      </c>
      <c r="G68" s="131">
        <v>0.00877417638156686</v>
      </c>
      <c r="H68" s="127">
        <v>0.960539934448853</v>
      </c>
      <c r="I68" s="127">
        <v>0.953698862893739</v>
      </c>
      <c r="J68" s="127">
        <v>0.954099044441074</v>
      </c>
      <c r="K68" s="131">
        <v>0.00684107155511349</v>
      </c>
      <c r="L68" s="127">
        <v>0.911031568052441</v>
      </c>
      <c r="M68" s="127">
        <v>0.906489347797674</v>
      </c>
      <c r="N68" s="127">
        <v>0.909373578037312</v>
      </c>
      <c r="O68" s="131">
        <v>0.00454222025476736</v>
      </c>
      <c r="P68" s="127">
        <v>0.941626441953694</v>
      </c>
      <c r="Q68" s="127">
        <v>0.946467753564926</v>
      </c>
      <c r="R68" s="127">
        <v>0.934968155115784</v>
      </c>
      <c r="S68" s="131">
        <v>-0.00484131161123214</v>
      </c>
      <c r="T68" s="127">
        <v>0.0212665052542246</v>
      </c>
      <c r="U68" s="127">
        <v>0.0159300901151113</v>
      </c>
      <c r="V68" s="127">
        <v>0.0323999626513399</v>
      </c>
      <c r="W68" s="131">
        <v>0.00533641513911333</v>
      </c>
    </row>
    <row r="69" spans="1:23">
      <c r="A69" s="125" t="s">
        <v>1160</v>
      </c>
      <c r="B69" s="125" t="s">
        <v>3349</v>
      </c>
      <c r="C69" s="126">
        <v>31</v>
      </c>
      <c r="D69" s="127">
        <v>0.933333333333333</v>
      </c>
      <c r="E69" s="127">
        <v>0.937080536912752</v>
      </c>
      <c r="F69" s="127">
        <v>0.929203539823009</v>
      </c>
      <c r="G69" s="131">
        <v>-0.00374720357941838</v>
      </c>
      <c r="H69" s="127">
        <v>0.959746736146131</v>
      </c>
      <c r="I69" s="127">
        <v>0.960517403190925</v>
      </c>
      <c r="J69" s="127">
        <v>0.966007542554276</v>
      </c>
      <c r="K69" s="131">
        <v>-0.000770667044794004</v>
      </c>
      <c r="L69" s="127">
        <v>0.912870510449936</v>
      </c>
      <c r="M69" s="127">
        <v>0.905512710654099</v>
      </c>
      <c r="N69" s="127">
        <v>0.91267454897564</v>
      </c>
      <c r="O69" s="131">
        <v>0.00735779979583684</v>
      </c>
      <c r="P69" s="127">
        <v>0.949834977704434</v>
      </c>
      <c r="Q69" s="127">
        <v>0.953851296437092</v>
      </c>
      <c r="R69" s="127">
        <v>0.94416703209653</v>
      </c>
      <c r="S69" s="131">
        <v>-0.00401631873265751</v>
      </c>
      <c r="T69" s="127">
        <v>0.0238102739402341</v>
      </c>
      <c r="U69" s="127">
        <v>0.01900597617049</v>
      </c>
      <c r="V69" s="127">
        <v>0.0230972339716476</v>
      </c>
      <c r="W69" s="131">
        <v>0.00480429776974409</v>
      </c>
    </row>
    <row r="70" spans="1:23">
      <c r="A70" s="125" t="s">
        <v>1160</v>
      </c>
      <c r="B70" s="125" t="s">
        <v>3350</v>
      </c>
      <c r="C70" s="126">
        <v>31</v>
      </c>
      <c r="D70" s="127">
        <v>0.927400468384075</v>
      </c>
      <c r="E70" s="127">
        <v>0.936483346243222</v>
      </c>
      <c r="F70" s="127">
        <v>0.89150460593654</v>
      </c>
      <c r="G70" s="131">
        <v>-0.0090828778591473</v>
      </c>
      <c r="H70" s="127">
        <v>0.952692561037503</v>
      </c>
      <c r="I70" s="127">
        <v>0.926540127092632</v>
      </c>
      <c r="J70" s="127">
        <v>0.949932307075164</v>
      </c>
      <c r="K70" s="131">
        <v>0.026152433944871</v>
      </c>
      <c r="L70" s="127">
        <v>0.902933903484618</v>
      </c>
      <c r="M70" s="127">
        <v>0.882779446168141</v>
      </c>
      <c r="N70" s="127">
        <v>0.910720553577696</v>
      </c>
      <c r="O70" s="131">
        <v>0.0201544573164772</v>
      </c>
      <c r="P70" s="127">
        <v>0.95032168083862</v>
      </c>
      <c r="Q70" s="127">
        <v>0.950975885843652</v>
      </c>
      <c r="R70" s="127">
        <v>0.941330250755824</v>
      </c>
      <c r="S70" s="131">
        <v>-0.000654205005032771</v>
      </c>
      <c r="T70" s="127">
        <v>0.0217680139716389</v>
      </c>
      <c r="U70" s="127">
        <v>0.0150487339795762</v>
      </c>
      <c r="V70" s="127">
        <v>0.0294589210811861</v>
      </c>
      <c r="W70" s="131">
        <v>0.00671927999206267</v>
      </c>
    </row>
    <row r="71" spans="1:23">
      <c r="A71" s="125" t="s">
        <v>1160</v>
      </c>
      <c r="B71" s="125" t="s">
        <v>32</v>
      </c>
      <c r="C71" s="126">
        <v>8</v>
      </c>
      <c r="D71" s="127" t="s">
        <v>32</v>
      </c>
      <c r="E71" s="127" t="s">
        <v>32</v>
      </c>
      <c r="F71" s="127" t="s">
        <v>32</v>
      </c>
      <c r="G71" s="131" t="s">
        <v>32</v>
      </c>
      <c r="H71" s="127" t="s">
        <v>32</v>
      </c>
      <c r="I71" s="127" t="s">
        <v>32</v>
      </c>
      <c r="J71" s="127" t="s">
        <v>32</v>
      </c>
      <c r="K71" s="131" t="s">
        <v>32</v>
      </c>
      <c r="L71" s="127" t="s">
        <v>32</v>
      </c>
      <c r="M71" s="127" t="s">
        <v>32</v>
      </c>
      <c r="N71" s="127" t="s">
        <v>32</v>
      </c>
      <c r="O71" s="131" t="s">
        <v>32</v>
      </c>
      <c r="P71" s="127" t="s">
        <v>32</v>
      </c>
      <c r="Q71" s="127" t="s">
        <v>32</v>
      </c>
      <c r="R71" s="127" t="s">
        <v>32</v>
      </c>
      <c r="S71" s="131" t="s">
        <v>32</v>
      </c>
      <c r="T71" s="127" t="s">
        <v>32</v>
      </c>
      <c r="U71" s="127" t="s">
        <v>32</v>
      </c>
      <c r="V71" s="127" t="s">
        <v>32</v>
      </c>
      <c r="W71" s="131" t="s">
        <v>32</v>
      </c>
    </row>
    <row r="72" spans="1:23">
      <c r="A72" s="122" t="s">
        <v>1671</v>
      </c>
      <c r="B72" s="122" t="s">
        <v>3422</v>
      </c>
      <c r="C72" s="123">
        <v>156</v>
      </c>
      <c r="D72" s="124">
        <v>0.935894357743097</v>
      </c>
      <c r="E72" s="124">
        <v>0.933934666016577</v>
      </c>
      <c r="F72" s="124">
        <v>0.919470490899062</v>
      </c>
      <c r="G72" s="130">
        <v>0.00195969172652</v>
      </c>
      <c r="H72" s="124">
        <v>0.94273252120887</v>
      </c>
      <c r="I72" s="124">
        <v>0.937985802664975</v>
      </c>
      <c r="J72" s="124">
        <v>0.944128577327447</v>
      </c>
      <c r="K72" s="130">
        <v>0.00474671854389563</v>
      </c>
      <c r="L72" s="124">
        <v>0.894713192082022</v>
      </c>
      <c r="M72" s="124">
        <v>0.900398060755076</v>
      </c>
      <c r="N72" s="124">
        <v>0.916431089794492</v>
      </c>
      <c r="O72" s="130">
        <v>-0.0056848686730544</v>
      </c>
      <c r="P72" s="124">
        <v>0.94781359821902</v>
      </c>
      <c r="Q72" s="124">
        <v>0.94808178471637</v>
      </c>
      <c r="R72" s="124">
        <v>0.945009830666292</v>
      </c>
      <c r="S72" s="130">
        <v>-0.000268186497350165</v>
      </c>
      <c r="T72" s="124">
        <v>0.0147953869752116</v>
      </c>
      <c r="U72" s="124">
        <v>0.0147670969358476</v>
      </c>
      <c r="V72" s="124">
        <v>0.0223208367579606</v>
      </c>
      <c r="W72" s="130">
        <v>2.82900393640279e-5</v>
      </c>
    </row>
    <row r="73" spans="1:23">
      <c r="A73" s="125" t="s">
        <v>1671</v>
      </c>
      <c r="B73" s="125" t="s">
        <v>3351</v>
      </c>
      <c r="C73" s="126">
        <v>51</v>
      </c>
      <c r="D73" s="127">
        <v>0.921991084695394</v>
      </c>
      <c r="E73" s="127">
        <v>0.921791951404708</v>
      </c>
      <c r="F73" s="127">
        <v>0.92051282051282</v>
      </c>
      <c r="G73" s="131">
        <v>0.000199133290686104</v>
      </c>
      <c r="H73" s="127">
        <v>0.918636930545684</v>
      </c>
      <c r="I73" s="127">
        <v>0.917849331907217</v>
      </c>
      <c r="J73" s="127">
        <v>0.924111265907988</v>
      </c>
      <c r="K73" s="131">
        <v>0.000787598638466447</v>
      </c>
      <c r="L73" s="127">
        <v>0.891151581798919</v>
      </c>
      <c r="M73" s="127">
        <v>0.904032502673968</v>
      </c>
      <c r="N73" s="127">
        <v>0.913451152888875</v>
      </c>
      <c r="O73" s="131">
        <v>-0.0128809208750484</v>
      </c>
      <c r="P73" s="127">
        <v>0.941064002094636</v>
      </c>
      <c r="Q73" s="127">
        <v>0.940873855815192</v>
      </c>
      <c r="R73" s="127">
        <v>0.941426258658669</v>
      </c>
      <c r="S73" s="131">
        <v>0.000190146279443915</v>
      </c>
      <c r="T73" s="127">
        <v>0.015490763172218</v>
      </c>
      <c r="U73" s="127">
        <v>0.0172351975442989</v>
      </c>
      <c r="V73" s="127">
        <v>0.0290199252404128</v>
      </c>
      <c r="W73" s="131">
        <v>-0.00174443437208085</v>
      </c>
    </row>
    <row r="74" spans="1:23">
      <c r="A74" s="125" t="s">
        <v>1671</v>
      </c>
      <c r="B74" s="125" t="s">
        <v>3352</v>
      </c>
      <c r="C74" s="126">
        <v>77</v>
      </c>
      <c r="D74" s="127">
        <v>0.92887537993921</v>
      </c>
      <c r="E74" s="127">
        <v>0.936498516320475</v>
      </c>
      <c r="F74" s="127">
        <v>0.895316804407714</v>
      </c>
      <c r="G74" s="131">
        <v>-0.00762313638126499</v>
      </c>
      <c r="H74" s="127">
        <v>0.951474703982777</v>
      </c>
      <c r="I74" s="127">
        <v>0.946994257838305</v>
      </c>
      <c r="J74" s="127">
        <v>0.949056728522943</v>
      </c>
      <c r="K74" s="131">
        <v>0.00448044614447241</v>
      </c>
      <c r="L74" s="127">
        <v>0.892763339996924</v>
      </c>
      <c r="M74" s="127">
        <v>0.89535545505361</v>
      </c>
      <c r="N74" s="127">
        <v>0.914719883633799</v>
      </c>
      <c r="O74" s="131">
        <v>-0.002592115056686</v>
      </c>
      <c r="P74" s="127">
        <v>0.948533100665285</v>
      </c>
      <c r="Q74" s="127">
        <v>0.95236012803751</v>
      </c>
      <c r="R74" s="127">
        <v>0.944429613427142</v>
      </c>
      <c r="S74" s="131">
        <v>-0.0038270273722244</v>
      </c>
      <c r="T74" s="127">
        <v>0.0143179927393738</v>
      </c>
      <c r="U74" s="127">
        <v>0.0133692373976734</v>
      </c>
      <c r="V74" s="127">
        <v>0.017915262742849</v>
      </c>
      <c r="W74" s="131">
        <v>0.000948755341700355</v>
      </c>
    </row>
    <row r="75" spans="1:23">
      <c r="A75" s="125" t="s">
        <v>1671</v>
      </c>
      <c r="B75" s="125" t="s">
        <v>3353</v>
      </c>
      <c r="C75" s="126">
        <v>28</v>
      </c>
      <c r="D75" s="127">
        <v>0.961669505962521</v>
      </c>
      <c r="E75" s="127">
        <v>0.944545454545455</v>
      </c>
      <c r="F75" s="127">
        <v>0.953187250996016</v>
      </c>
      <c r="G75" s="131">
        <v>0.0171240514170667</v>
      </c>
      <c r="H75" s="127">
        <v>0.961896443726897</v>
      </c>
      <c r="I75" s="127">
        <v>0.947200924014548</v>
      </c>
      <c r="J75" s="127">
        <v>0.95677566539924</v>
      </c>
      <c r="K75" s="131">
        <v>0.0146955197123482</v>
      </c>
      <c r="L75" s="127">
        <v>0.902195872923449</v>
      </c>
      <c r="M75" s="127">
        <v>0.906996461220879</v>
      </c>
      <c r="N75" s="127">
        <v>0.921688212927757</v>
      </c>
      <c r="O75" s="131">
        <v>-0.00480058829743002</v>
      </c>
      <c r="P75" s="127">
        <v>0.956075193313142</v>
      </c>
      <c r="Q75" s="127">
        <v>0.949000601489844</v>
      </c>
      <c r="R75" s="127">
        <v>0.949941537562116</v>
      </c>
      <c r="S75" s="131">
        <v>0.00707459182329784</v>
      </c>
      <c r="T75" s="127">
        <v>0.0145682951764305</v>
      </c>
      <c r="U75" s="127">
        <v>0.0141127284287187</v>
      </c>
      <c r="V75" s="127">
        <v>0.0221084205135709</v>
      </c>
      <c r="W75" s="131">
        <v>0.000455566747711817</v>
      </c>
    </row>
    <row r="76" spans="1:23">
      <c r="A76" s="122" t="s">
        <v>1974</v>
      </c>
      <c r="B76" s="122" t="s">
        <v>3422</v>
      </c>
      <c r="C76" s="123">
        <v>367</v>
      </c>
      <c r="D76" s="124">
        <v>0.944347475832438</v>
      </c>
      <c r="E76" s="124">
        <v>0.943731092436975</v>
      </c>
      <c r="F76" s="124">
        <v>0.926151172893136</v>
      </c>
      <c r="G76" s="130">
        <v>0.000616383395463438</v>
      </c>
      <c r="H76" s="124">
        <v>0.959189813294616</v>
      </c>
      <c r="I76" s="124">
        <v>0.950301902374429</v>
      </c>
      <c r="J76" s="124">
        <v>0.966343219523021</v>
      </c>
      <c r="K76" s="130">
        <v>0.0088879109201867</v>
      </c>
      <c r="L76" s="124">
        <v>0.881126409076306</v>
      </c>
      <c r="M76" s="124">
        <v>0.881988794978596</v>
      </c>
      <c r="N76" s="124">
        <v>0.909227545555131</v>
      </c>
      <c r="O76" s="130">
        <v>-0.000862385902289597</v>
      </c>
      <c r="P76" s="124">
        <v>0.949924377854202</v>
      </c>
      <c r="Q76" s="124">
        <v>0.952563432436347</v>
      </c>
      <c r="R76" s="124">
        <v>0.950104999423784</v>
      </c>
      <c r="S76" s="130">
        <v>-0.00263905458214553</v>
      </c>
      <c r="T76" s="124">
        <v>0.020846553644882</v>
      </c>
      <c r="U76" s="124">
        <v>0.0198042403854636</v>
      </c>
      <c r="V76" s="124">
        <v>0.0265168115691349</v>
      </c>
      <c r="W76" s="130">
        <v>0.00104231325941847</v>
      </c>
    </row>
    <row r="77" spans="1:23">
      <c r="A77" s="125" t="s">
        <v>1974</v>
      </c>
      <c r="B77" s="125" t="s">
        <v>3354</v>
      </c>
      <c r="C77" s="126">
        <v>20</v>
      </c>
      <c r="D77" s="127">
        <v>0.96</v>
      </c>
      <c r="E77" s="127">
        <v>0.954822954822955</v>
      </c>
      <c r="F77" s="127">
        <v>0.958217270194986</v>
      </c>
      <c r="G77" s="131">
        <v>0.00517704517704509</v>
      </c>
      <c r="H77" s="127">
        <v>0.974970421103501</v>
      </c>
      <c r="I77" s="127">
        <v>0.97328003366295</v>
      </c>
      <c r="J77" s="127">
        <v>0.978646123202203</v>
      </c>
      <c r="K77" s="131">
        <v>0.0016903874405515</v>
      </c>
      <c r="L77" s="127">
        <v>0.922028362412305</v>
      </c>
      <c r="M77" s="127">
        <v>0.918051756785188</v>
      </c>
      <c r="N77" s="127">
        <v>0.926184129587861</v>
      </c>
      <c r="O77" s="131">
        <v>0.00397660562711644</v>
      </c>
      <c r="P77" s="127">
        <v>0.966009349670968</v>
      </c>
      <c r="Q77" s="127">
        <v>0.962714755696357</v>
      </c>
      <c r="R77" s="127">
        <v>0.96325145932833</v>
      </c>
      <c r="S77" s="131">
        <v>0.00329459397461107</v>
      </c>
      <c r="T77" s="127">
        <v>0.0143718028828333</v>
      </c>
      <c r="U77" s="127">
        <v>0.0130965383969081</v>
      </c>
      <c r="V77" s="127">
        <v>0.0170166416684523</v>
      </c>
      <c r="W77" s="131">
        <v>0.00127526448592519</v>
      </c>
    </row>
    <row r="78" spans="1:23">
      <c r="A78" s="125" t="s">
        <v>1974</v>
      </c>
      <c r="B78" s="125" t="s">
        <v>3355</v>
      </c>
      <c r="C78" s="126">
        <v>26</v>
      </c>
      <c r="D78" s="127">
        <v>0.920993227990971</v>
      </c>
      <c r="E78" s="127">
        <v>0.922822491730981</v>
      </c>
      <c r="F78" s="127">
        <v>0.919786096256685</v>
      </c>
      <c r="G78" s="131">
        <v>-0.00182926374001069</v>
      </c>
      <c r="H78" s="127">
        <v>0.949497302123365</v>
      </c>
      <c r="I78" s="127">
        <v>0.964988898021272</v>
      </c>
      <c r="J78" s="127">
        <v>0.96023376099953</v>
      </c>
      <c r="K78" s="131">
        <v>-0.0154915958979068</v>
      </c>
      <c r="L78" s="127">
        <v>0.913305642896885</v>
      </c>
      <c r="M78" s="127">
        <v>0.920237496473128</v>
      </c>
      <c r="N78" s="127">
        <v>0.932424262779606</v>
      </c>
      <c r="O78" s="131">
        <v>-0.00693185357624293</v>
      </c>
      <c r="P78" s="127">
        <v>0.929165842027388</v>
      </c>
      <c r="Q78" s="127">
        <v>0.947793058284217</v>
      </c>
      <c r="R78" s="127">
        <v>0.918934877966483</v>
      </c>
      <c r="S78" s="131">
        <v>-0.0186272162568299</v>
      </c>
      <c r="T78" s="127">
        <v>0.0203807796917498</v>
      </c>
      <c r="U78" s="127">
        <v>0.018328228016733</v>
      </c>
      <c r="V78" s="127">
        <v>0.0217654504430136</v>
      </c>
      <c r="W78" s="131">
        <v>0.00205255167501678</v>
      </c>
    </row>
    <row r="79" spans="1:23">
      <c r="A79" s="125" t="s">
        <v>1974</v>
      </c>
      <c r="B79" s="125" t="s">
        <v>3356</v>
      </c>
      <c r="C79" s="126">
        <v>21</v>
      </c>
      <c r="D79" s="127">
        <v>0.90968443960827</v>
      </c>
      <c r="E79" s="127">
        <v>0.914702581369248</v>
      </c>
      <c r="F79" s="127">
        <v>0.867852604828462</v>
      </c>
      <c r="G79" s="131">
        <v>-0.00501814176097826</v>
      </c>
      <c r="H79" s="127">
        <v>0.954127498402847</v>
      </c>
      <c r="I79" s="127">
        <v>0.929959093648616</v>
      </c>
      <c r="J79" s="127">
        <v>0.965891748906298</v>
      </c>
      <c r="K79" s="131">
        <v>0.0241684047542318</v>
      </c>
      <c r="L79" s="127">
        <v>0.811695719631286</v>
      </c>
      <c r="M79" s="127">
        <v>0.803059641203852</v>
      </c>
      <c r="N79" s="127">
        <v>0.879336656831824</v>
      </c>
      <c r="O79" s="131">
        <v>0.00863607842743386</v>
      </c>
      <c r="P79" s="127">
        <v>0.923899155829341</v>
      </c>
      <c r="Q79" s="127">
        <v>0.909510559452216</v>
      </c>
      <c r="R79" s="127">
        <v>0.933262119131187</v>
      </c>
      <c r="S79" s="131">
        <v>0.0143885963771243</v>
      </c>
      <c r="T79" s="127">
        <v>0.0412800489970908</v>
      </c>
      <c r="U79" s="127">
        <v>0.0430962881508604</v>
      </c>
      <c r="V79" s="127">
        <v>0.0645551616532575</v>
      </c>
      <c r="W79" s="131">
        <v>-0.00181623915376961</v>
      </c>
    </row>
    <row r="80" spans="1:23">
      <c r="A80" s="125" t="s">
        <v>1974</v>
      </c>
      <c r="B80" s="125" t="s">
        <v>3357</v>
      </c>
      <c r="C80" s="126">
        <v>16</v>
      </c>
      <c r="D80" s="127">
        <v>0.900339750849377</v>
      </c>
      <c r="E80" s="127">
        <v>0.934988179669031</v>
      </c>
      <c r="F80" s="127">
        <v>0.92027027027027</v>
      </c>
      <c r="G80" s="131">
        <v>-0.0346484288196536</v>
      </c>
      <c r="H80" s="127">
        <v>0.887464689659793</v>
      </c>
      <c r="I80" s="127">
        <v>0.801152948044367</v>
      </c>
      <c r="J80" s="127">
        <v>0.918752516043477</v>
      </c>
      <c r="K80" s="131">
        <v>0.0863117416154259</v>
      </c>
      <c r="L80" s="127">
        <v>0.645701908154037</v>
      </c>
      <c r="M80" s="127">
        <v>0.652838587273789</v>
      </c>
      <c r="N80" s="127">
        <v>0.77555708162637</v>
      </c>
      <c r="O80" s="131">
        <v>-0.0071366791197518</v>
      </c>
      <c r="P80" s="127">
        <v>0.874729298296533</v>
      </c>
      <c r="Q80" s="127">
        <v>0.883427376203911</v>
      </c>
      <c r="R80" s="127">
        <v>0.879904340207894</v>
      </c>
      <c r="S80" s="131">
        <v>-0.00869807790737809</v>
      </c>
      <c r="T80" s="127">
        <v>0.0341339322091163</v>
      </c>
      <c r="U80" s="127">
        <v>0.0361457416904491</v>
      </c>
      <c r="V80" s="127">
        <v>0.061732170159187</v>
      </c>
      <c r="W80" s="131">
        <v>-0.00201180948133282</v>
      </c>
    </row>
    <row r="81" spans="1:23">
      <c r="A81" s="125" t="s">
        <v>1974</v>
      </c>
      <c r="B81" s="125" t="s">
        <v>3358</v>
      </c>
      <c r="C81" s="126">
        <v>24</v>
      </c>
      <c r="D81" s="127">
        <v>0.96523178807947</v>
      </c>
      <c r="E81" s="127">
        <v>0.965162311955661</v>
      </c>
      <c r="F81" s="127">
        <v>0.946902654867257</v>
      </c>
      <c r="G81" s="131">
        <v>6.94761238090313e-5</v>
      </c>
      <c r="H81" s="127">
        <v>0.976807414582599</v>
      </c>
      <c r="I81" s="127">
        <v>0.970653363091331</v>
      </c>
      <c r="J81" s="127">
        <v>0.971825284378416</v>
      </c>
      <c r="K81" s="131">
        <v>0.00615405149126869</v>
      </c>
      <c r="L81" s="127">
        <v>0.908968827051779</v>
      </c>
      <c r="M81" s="127">
        <v>0.898288915145945</v>
      </c>
      <c r="N81" s="127">
        <v>0.919301299437315</v>
      </c>
      <c r="O81" s="131">
        <v>0.0106799119058334</v>
      </c>
      <c r="P81" s="127">
        <v>0.962605919749681</v>
      </c>
      <c r="Q81" s="127">
        <v>0.964175727013195</v>
      </c>
      <c r="R81" s="127">
        <v>0.962234079412376</v>
      </c>
      <c r="S81" s="131">
        <v>-0.00156980726351408</v>
      </c>
      <c r="T81" s="127">
        <v>0.0159820266026705</v>
      </c>
      <c r="U81" s="127">
        <v>0.0135974094653038</v>
      </c>
      <c r="V81" s="127">
        <v>0.0210359937804392</v>
      </c>
      <c r="W81" s="131">
        <v>0.00238461713736669</v>
      </c>
    </row>
    <row r="82" spans="1:23">
      <c r="A82" s="125" t="s">
        <v>1974</v>
      </c>
      <c r="B82" s="125" t="s">
        <v>3359</v>
      </c>
      <c r="C82" s="126">
        <v>20</v>
      </c>
      <c r="D82" s="127">
        <v>0.95662100456621</v>
      </c>
      <c r="E82" s="127">
        <v>0.953984287317621</v>
      </c>
      <c r="F82" s="127">
        <v>0.944517833553501</v>
      </c>
      <c r="G82" s="131">
        <v>0.00263671724858938</v>
      </c>
      <c r="H82" s="127">
        <v>0.973594670035248</v>
      </c>
      <c r="I82" s="127">
        <v>0.960352896049099</v>
      </c>
      <c r="J82" s="127">
        <v>0.972046354918731</v>
      </c>
      <c r="K82" s="131">
        <v>0.0132417739861493</v>
      </c>
      <c r="L82" s="127">
        <v>0.924410668079298</v>
      </c>
      <c r="M82" s="127">
        <v>0.920107403145378</v>
      </c>
      <c r="N82" s="127">
        <v>0.929134732866822</v>
      </c>
      <c r="O82" s="131">
        <v>0.00430326493391964</v>
      </c>
      <c r="P82" s="127">
        <v>0.958264358617363</v>
      </c>
      <c r="Q82" s="127">
        <v>0.959891261567188</v>
      </c>
      <c r="R82" s="127">
        <v>0.96155369334833</v>
      </c>
      <c r="S82" s="131">
        <v>-0.00162690294982504</v>
      </c>
      <c r="T82" s="127">
        <v>0.0162082964500473</v>
      </c>
      <c r="U82" s="127">
        <v>0.0110922568545146</v>
      </c>
      <c r="V82" s="127">
        <v>0.0175509653030917</v>
      </c>
      <c r="W82" s="131">
        <v>0.00511603959553271</v>
      </c>
    </row>
    <row r="83" spans="1:23">
      <c r="A83" s="125" t="s">
        <v>1974</v>
      </c>
      <c r="B83" s="125" t="s">
        <v>3360</v>
      </c>
      <c r="C83" s="126">
        <v>11</v>
      </c>
      <c r="D83" s="127">
        <v>0.932006633499171</v>
      </c>
      <c r="E83" s="127">
        <v>0.942857142857143</v>
      </c>
      <c r="F83" s="127">
        <v>0.932914046121593</v>
      </c>
      <c r="G83" s="131">
        <v>-0.010850509357972</v>
      </c>
      <c r="H83" s="127">
        <v>0.97080485221912</v>
      </c>
      <c r="I83" s="127">
        <v>0.947731095843214</v>
      </c>
      <c r="J83" s="127">
        <v>0.972126105344098</v>
      </c>
      <c r="K83" s="131">
        <v>0.0230737563759065</v>
      </c>
      <c r="L83" s="127">
        <v>0.924641378646385</v>
      </c>
      <c r="M83" s="127">
        <v>0.902697553758538</v>
      </c>
      <c r="N83" s="127">
        <v>0.924884659746251</v>
      </c>
      <c r="O83" s="131">
        <v>0.0219438248878474</v>
      </c>
      <c r="P83" s="127">
        <v>0.952726004572403</v>
      </c>
      <c r="Q83" s="127">
        <v>0.954982731025187</v>
      </c>
      <c r="R83" s="127">
        <v>0.956938651837593</v>
      </c>
      <c r="S83" s="131">
        <v>-0.00225672645278452</v>
      </c>
      <c r="T83" s="127">
        <v>0.0161729998719333</v>
      </c>
      <c r="U83" s="127">
        <v>0.0138863752282861</v>
      </c>
      <c r="V83" s="127">
        <v>0.0259679883110845</v>
      </c>
      <c r="W83" s="131">
        <v>0.00228662464364717</v>
      </c>
    </row>
    <row r="84" spans="1:23">
      <c r="A84" s="125" t="s">
        <v>1974</v>
      </c>
      <c r="B84" s="125" t="s">
        <v>3361</v>
      </c>
      <c r="C84" s="126">
        <v>17</v>
      </c>
      <c r="D84" s="127">
        <v>0.965779467680608</v>
      </c>
      <c r="E84" s="127">
        <v>0.959409594095941</v>
      </c>
      <c r="F84" s="127">
        <v>0.956772334293948</v>
      </c>
      <c r="G84" s="131">
        <v>0.00636987358466745</v>
      </c>
      <c r="H84" s="127">
        <v>0.980384615384615</v>
      </c>
      <c r="I84" s="127">
        <v>0.972160965368805</v>
      </c>
      <c r="J84" s="127">
        <v>0.983220249461667</v>
      </c>
      <c r="K84" s="131">
        <v>0.00822365001580994</v>
      </c>
      <c r="L84" s="127">
        <v>0.9310407239819</v>
      </c>
      <c r="M84" s="127">
        <v>0.935412733976677</v>
      </c>
      <c r="N84" s="127">
        <v>0.943485150123918</v>
      </c>
      <c r="O84" s="131">
        <v>-0.00437200999477694</v>
      </c>
      <c r="P84" s="127">
        <v>0.961570995406218</v>
      </c>
      <c r="Q84" s="127">
        <v>0.966856185816916</v>
      </c>
      <c r="R84" s="127">
        <v>0.964076246334311</v>
      </c>
      <c r="S84" s="131">
        <v>-0.00528519041069786</v>
      </c>
      <c r="T84" s="127">
        <v>0.0154167012288331</v>
      </c>
      <c r="U84" s="127">
        <v>0.0140314202457874</v>
      </c>
      <c r="V84" s="127">
        <v>0.0165771970694487</v>
      </c>
      <c r="W84" s="131">
        <v>0.00138528098304573</v>
      </c>
    </row>
    <row r="85" spans="1:23">
      <c r="A85" s="125" t="s">
        <v>1974</v>
      </c>
      <c r="B85" s="125" t="s">
        <v>3362</v>
      </c>
      <c r="C85" s="126">
        <v>18</v>
      </c>
      <c r="D85" s="127">
        <v>0.955284552845528</v>
      </c>
      <c r="E85" s="127">
        <v>0.959514170040486</v>
      </c>
      <c r="F85" s="127">
        <v>0.942857142857143</v>
      </c>
      <c r="G85" s="131">
        <v>-0.00422961719495729</v>
      </c>
      <c r="H85" s="127">
        <v>0.968079811292172</v>
      </c>
      <c r="I85" s="127">
        <v>0.946189809172109</v>
      </c>
      <c r="J85" s="127">
        <v>0.971208033061238</v>
      </c>
      <c r="K85" s="131">
        <v>0.0218900021200635</v>
      </c>
      <c r="L85" s="127">
        <v>0.863035339436041</v>
      </c>
      <c r="M85" s="127">
        <v>0.847701515344454</v>
      </c>
      <c r="N85" s="127">
        <v>0.902763072509307</v>
      </c>
      <c r="O85" s="131">
        <v>0.0153338240915862</v>
      </c>
      <c r="P85" s="127">
        <v>0.955932877653611</v>
      </c>
      <c r="Q85" s="127">
        <v>0.958415372544375</v>
      </c>
      <c r="R85" s="127">
        <v>0.948958429348327</v>
      </c>
      <c r="S85" s="131">
        <v>-0.00248249489076402</v>
      </c>
      <c r="T85" s="127">
        <v>0.0303889028056112</v>
      </c>
      <c r="U85" s="127">
        <v>0.0311721039800586</v>
      </c>
      <c r="V85" s="127">
        <v>0.0287631235633969</v>
      </c>
      <c r="W85" s="131">
        <v>-0.000783201174447395</v>
      </c>
    </row>
    <row r="86" spans="1:23">
      <c r="A86" s="125" t="s">
        <v>1974</v>
      </c>
      <c r="B86" s="125" t="s">
        <v>3363</v>
      </c>
      <c r="C86" s="126">
        <v>17</v>
      </c>
      <c r="D86" s="127">
        <v>0.966873706004141</v>
      </c>
      <c r="E86" s="127">
        <v>0.956</v>
      </c>
      <c r="F86" s="127">
        <v>0.936619718309859</v>
      </c>
      <c r="G86" s="131">
        <v>0.0108737060041408</v>
      </c>
      <c r="H86" s="127">
        <v>0.950726512508951</v>
      </c>
      <c r="I86" s="127">
        <v>0.947036593579286</v>
      </c>
      <c r="J86" s="127">
        <v>0.969765342960289</v>
      </c>
      <c r="K86" s="131">
        <v>0.00368991892966541</v>
      </c>
      <c r="L86" s="127">
        <v>0.86668668714916</v>
      </c>
      <c r="M86" s="127">
        <v>0.872184389732844</v>
      </c>
      <c r="N86" s="127">
        <v>0.918008886420439</v>
      </c>
      <c r="O86" s="131">
        <v>-0.00549770258368409</v>
      </c>
      <c r="P86" s="127">
        <v>0.945207842235382</v>
      </c>
      <c r="Q86" s="127">
        <v>0.945711762197722</v>
      </c>
      <c r="R86" s="127">
        <v>0.954456369575362</v>
      </c>
      <c r="S86" s="131">
        <v>-0.000503919962339894</v>
      </c>
      <c r="T86" s="127">
        <v>0.0312535423380241</v>
      </c>
      <c r="U86" s="127">
        <v>0.0292174063600162</v>
      </c>
      <c r="V86" s="127">
        <v>0.0327142026989217</v>
      </c>
      <c r="W86" s="131">
        <v>0.0020361359780079</v>
      </c>
    </row>
    <row r="87" spans="1:23">
      <c r="A87" s="125" t="s">
        <v>1974</v>
      </c>
      <c r="B87" s="125" t="s">
        <v>3364</v>
      </c>
      <c r="C87" s="126">
        <v>10</v>
      </c>
      <c r="D87" s="127">
        <v>0.972067039106145</v>
      </c>
      <c r="E87" s="127">
        <v>0.96978021978022</v>
      </c>
      <c r="F87" s="127">
        <v>0.932907348242812</v>
      </c>
      <c r="G87" s="131">
        <v>0.00228681932592545</v>
      </c>
      <c r="H87" s="127">
        <v>0.953707760156547</v>
      </c>
      <c r="I87" s="127">
        <v>0.943496090024795</v>
      </c>
      <c r="J87" s="127">
        <v>0.96968522585368</v>
      </c>
      <c r="K87" s="131">
        <v>0.0102116701317517</v>
      </c>
      <c r="L87" s="127">
        <v>0.84225590700663</v>
      </c>
      <c r="M87" s="127">
        <v>0.841502956322716</v>
      </c>
      <c r="N87" s="127">
        <v>0.898075184084744</v>
      </c>
      <c r="O87" s="131">
        <v>0.0007529506839139</v>
      </c>
      <c r="P87" s="127">
        <v>0.940536867142372</v>
      </c>
      <c r="Q87" s="127">
        <v>0.946871906361007</v>
      </c>
      <c r="R87" s="127">
        <v>0.942817865395303</v>
      </c>
      <c r="S87" s="131">
        <v>-0.00633503921863532</v>
      </c>
      <c r="T87" s="127">
        <v>0.0218540712019739</v>
      </c>
      <c r="U87" s="127">
        <v>0.0259744977658299</v>
      </c>
      <c r="V87" s="127">
        <v>0.028258151890822</v>
      </c>
      <c r="W87" s="131">
        <v>-0.004120426563856</v>
      </c>
    </row>
    <row r="88" spans="1:23">
      <c r="A88" s="125" t="s">
        <v>1974</v>
      </c>
      <c r="B88" s="125" t="s">
        <v>3365</v>
      </c>
      <c r="C88" s="126">
        <v>24</v>
      </c>
      <c r="D88" s="127">
        <v>0.941176470588235</v>
      </c>
      <c r="E88" s="127">
        <v>0.932978723404255</v>
      </c>
      <c r="F88" s="127">
        <v>0.91460396039604</v>
      </c>
      <c r="G88" s="131">
        <v>0.00819774718397992</v>
      </c>
      <c r="H88" s="127">
        <v>0.975561218646203</v>
      </c>
      <c r="I88" s="127">
        <v>0.980071295196062</v>
      </c>
      <c r="J88" s="127">
        <v>0.984661797395999</v>
      </c>
      <c r="K88" s="131">
        <v>-0.00451007654985869</v>
      </c>
      <c r="L88" s="127">
        <v>0.935875042950407</v>
      </c>
      <c r="M88" s="127">
        <v>0.934917671023595</v>
      </c>
      <c r="N88" s="127">
        <v>0.939568116862496</v>
      </c>
      <c r="O88" s="131">
        <v>0.000957371926811224</v>
      </c>
      <c r="P88" s="127">
        <v>0.968940379571691</v>
      </c>
      <c r="Q88" s="127">
        <v>0.968589337277273</v>
      </c>
      <c r="R88" s="127">
        <v>0.964918325159094</v>
      </c>
      <c r="S88" s="131">
        <v>0.000351042294418069</v>
      </c>
      <c r="T88" s="127">
        <v>0.0170767625344997</v>
      </c>
      <c r="U88" s="127">
        <v>0.0163044672482366</v>
      </c>
      <c r="V88" s="127">
        <v>0.0245786385196573</v>
      </c>
      <c r="W88" s="131">
        <v>0.00077229528626313</v>
      </c>
    </row>
    <row r="89" spans="1:23">
      <c r="A89" s="125" t="s">
        <v>1974</v>
      </c>
      <c r="B89" s="125" t="s">
        <v>3366</v>
      </c>
      <c r="C89" s="126">
        <v>32</v>
      </c>
      <c r="D89" s="127">
        <v>0.944630872483222</v>
      </c>
      <c r="E89" s="127">
        <v>0.942489270386266</v>
      </c>
      <c r="F89" s="127">
        <v>0.928502415458937</v>
      </c>
      <c r="G89" s="131">
        <v>0.00214160209695546</v>
      </c>
      <c r="H89" s="127">
        <v>0.97825764744781</v>
      </c>
      <c r="I89" s="127">
        <v>0.980231765507839</v>
      </c>
      <c r="J89" s="127">
        <v>0.986083083988588</v>
      </c>
      <c r="K89" s="131">
        <v>-0.00197411806002867</v>
      </c>
      <c r="L89" s="127">
        <v>0.89117422385388</v>
      </c>
      <c r="M89" s="127">
        <v>0.906178347896139</v>
      </c>
      <c r="N89" s="127">
        <v>0.923016259596873</v>
      </c>
      <c r="O89" s="131">
        <v>-0.0150041240422588</v>
      </c>
      <c r="P89" s="127">
        <v>0.956025333042149</v>
      </c>
      <c r="Q89" s="127">
        <v>0.956916521690592</v>
      </c>
      <c r="R89" s="127">
        <v>0.959837208548173</v>
      </c>
      <c r="S89" s="131">
        <v>-0.00089118864844262</v>
      </c>
      <c r="T89" s="127">
        <v>0.0185580152484617</v>
      </c>
      <c r="U89" s="127">
        <v>0.018376222949547</v>
      </c>
      <c r="V89" s="127">
        <v>0.0264682759223131</v>
      </c>
      <c r="W89" s="131">
        <v>0.000181792298914681</v>
      </c>
    </row>
    <row r="90" spans="1:23">
      <c r="A90" s="125" t="s">
        <v>1974</v>
      </c>
      <c r="B90" s="125" t="s">
        <v>3367</v>
      </c>
      <c r="C90" s="126">
        <v>27</v>
      </c>
      <c r="D90" s="127">
        <v>0.936036036036036</v>
      </c>
      <c r="E90" s="127">
        <v>0.923364485981308</v>
      </c>
      <c r="F90" s="127">
        <v>0.918283963227783</v>
      </c>
      <c r="G90" s="131">
        <v>0.0126715500547276</v>
      </c>
      <c r="H90" s="127">
        <v>0.958244206209576</v>
      </c>
      <c r="I90" s="127">
        <v>0.971564905541467</v>
      </c>
      <c r="J90" s="127">
        <v>0.981193064942698</v>
      </c>
      <c r="K90" s="131">
        <v>-0.0133206993318908</v>
      </c>
      <c r="L90" s="127">
        <v>0.923221992987963</v>
      </c>
      <c r="M90" s="127">
        <v>0.922962651741368</v>
      </c>
      <c r="N90" s="127">
        <v>0.940391961843622</v>
      </c>
      <c r="O90" s="131">
        <v>0.000259341246594991</v>
      </c>
      <c r="P90" s="127">
        <v>0.963846264456359</v>
      </c>
      <c r="Q90" s="127">
        <v>0.962935001438021</v>
      </c>
      <c r="R90" s="127">
        <v>0.966106232597987</v>
      </c>
      <c r="S90" s="131">
        <v>0.000911263018337549</v>
      </c>
      <c r="T90" s="127">
        <v>0.0200532830638723</v>
      </c>
      <c r="U90" s="127">
        <v>0.0221955541598439</v>
      </c>
      <c r="V90" s="127">
        <v>0.0230106100795756</v>
      </c>
      <c r="W90" s="131">
        <v>-0.00214227109597153</v>
      </c>
    </row>
    <row r="91" spans="1:23">
      <c r="A91" s="125" t="s">
        <v>1974</v>
      </c>
      <c r="B91" s="125" t="s">
        <v>3368</v>
      </c>
      <c r="C91" s="126">
        <v>22</v>
      </c>
      <c r="D91" s="127">
        <v>0.933586337760911</v>
      </c>
      <c r="E91" s="127">
        <v>0.956766917293233</v>
      </c>
      <c r="F91" s="127">
        <v>0.926436781609195</v>
      </c>
      <c r="G91" s="131">
        <v>-0.0231805795323222</v>
      </c>
      <c r="H91" s="127">
        <v>0.960470318638149</v>
      </c>
      <c r="I91" s="127">
        <v>0.959483067550618</v>
      </c>
      <c r="J91" s="127">
        <v>0.968621914564168</v>
      </c>
      <c r="K91" s="131">
        <v>0.00098725108753106</v>
      </c>
      <c r="L91" s="127">
        <v>0.928661065037102</v>
      </c>
      <c r="M91" s="127">
        <v>0.92550618168787</v>
      </c>
      <c r="N91" s="127">
        <v>0.93883778121869</v>
      </c>
      <c r="O91" s="131">
        <v>0.00315488334923208</v>
      </c>
      <c r="P91" s="127">
        <v>0.957067329129244</v>
      </c>
      <c r="Q91" s="127">
        <v>0.963463775930077</v>
      </c>
      <c r="R91" s="127">
        <v>0.961027827336129</v>
      </c>
      <c r="S91" s="131">
        <v>-0.00639644680083362</v>
      </c>
      <c r="T91" s="127">
        <v>0.0170402796956253</v>
      </c>
      <c r="U91" s="127">
        <v>0.0166551194794256</v>
      </c>
      <c r="V91" s="127">
        <v>0.0208266098668216</v>
      </c>
      <c r="W91" s="131">
        <v>0.000385160216199717</v>
      </c>
    </row>
    <row r="92" spans="1:23">
      <c r="A92" s="125" t="s">
        <v>1974</v>
      </c>
      <c r="B92" s="125" t="s">
        <v>3369</v>
      </c>
      <c r="C92" s="126">
        <v>24</v>
      </c>
      <c r="D92" s="127">
        <v>0.966248794599807</v>
      </c>
      <c r="E92" s="127">
        <v>0.942398489140699</v>
      </c>
      <c r="F92" s="127">
        <v>0.906741573033708</v>
      </c>
      <c r="G92" s="131">
        <v>0.0238503054591084</v>
      </c>
      <c r="H92" s="127">
        <v>0.964266298358777</v>
      </c>
      <c r="I92" s="127">
        <v>0.956116111374283</v>
      </c>
      <c r="J92" s="127">
        <v>0.91917773237998</v>
      </c>
      <c r="K92" s="131">
        <v>0.0081501869844941</v>
      </c>
      <c r="L92" s="127">
        <v>0.90120336766629</v>
      </c>
      <c r="M92" s="127">
        <v>0.894731301647455</v>
      </c>
      <c r="N92" s="127">
        <v>0.87461695607763</v>
      </c>
      <c r="O92" s="131">
        <v>0.00647206601883432</v>
      </c>
      <c r="P92" s="127">
        <v>0.955604220585308</v>
      </c>
      <c r="Q92" s="127">
        <v>0.957547987842167</v>
      </c>
      <c r="R92" s="127">
        <v>0.951208108352689</v>
      </c>
      <c r="S92" s="131">
        <v>-0.00194376725685963</v>
      </c>
      <c r="T92" s="127">
        <v>0.0175472585868091</v>
      </c>
      <c r="U92" s="127">
        <v>0.0149351207355848</v>
      </c>
      <c r="V92" s="127">
        <v>0.0188963863859819</v>
      </c>
      <c r="W92" s="131">
        <v>0.00261213785122434</v>
      </c>
    </row>
    <row r="93" spans="1:23">
      <c r="A93" s="125" t="s">
        <v>1974</v>
      </c>
      <c r="B93" s="125" t="s">
        <v>3370</v>
      </c>
      <c r="C93" s="126">
        <v>17</v>
      </c>
      <c r="D93" s="127">
        <v>0.943741209563994</v>
      </c>
      <c r="E93" s="127">
        <v>0.926724137931034</v>
      </c>
      <c r="F93" s="127">
        <v>0.900869565217391</v>
      </c>
      <c r="G93" s="131">
        <v>0.0170170716329598</v>
      </c>
      <c r="H93" s="127">
        <v>0.976701326477213</v>
      </c>
      <c r="I93" s="127">
        <v>0.973350163137965</v>
      </c>
      <c r="J93" s="127">
        <v>0.971761344907153</v>
      </c>
      <c r="K93" s="131">
        <v>0.00335116333924856</v>
      </c>
      <c r="L93" s="127">
        <v>0.923005164842666</v>
      </c>
      <c r="M93" s="127">
        <v>0.92405153730739</v>
      </c>
      <c r="N93" s="127">
        <v>0.925557631029557</v>
      </c>
      <c r="O93" s="131">
        <v>-0.00104637246472428</v>
      </c>
      <c r="P93" s="127">
        <v>0.963524238111722</v>
      </c>
      <c r="Q93" s="127">
        <v>0.961164011271518</v>
      </c>
      <c r="R93" s="127">
        <v>0.95054430816216</v>
      </c>
      <c r="S93" s="131">
        <v>0.0023602268402042</v>
      </c>
      <c r="T93" s="127">
        <v>0.0120646975413973</v>
      </c>
      <c r="U93" s="127">
        <v>0.0143852865610135</v>
      </c>
      <c r="V93" s="127">
        <v>0.0230603738066425</v>
      </c>
      <c r="W93" s="131">
        <v>-0.00232058901961616</v>
      </c>
    </row>
    <row r="94" spans="1:23">
      <c r="A94" s="125" t="s">
        <v>1974</v>
      </c>
      <c r="B94" s="125" t="s">
        <v>3371</v>
      </c>
      <c r="C94" s="126">
        <v>8</v>
      </c>
      <c r="D94" s="127">
        <v>0.968674698795181</v>
      </c>
      <c r="E94" s="127">
        <v>0.974178403755869</v>
      </c>
      <c r="F94" s="127">
        <v>0.930232558139535</v>
      </c>
      <c r="G94" s="131">
        <v>-0.00550370496068775</v>
      </c>
      <c r="H94" s="127">
        <v>0.923441055985435</v>
      </c>
      <c r="I94" s="127">
        <v>0.940823989986418</v>
      </c>
      <c r="J94" s="127">
        <v>0.966164330965636</v>
      </c>
      <c r="K94" s="131">
        <v>-0.017382934000983</v>
      </c>
      <c r="L94" s="127">
        <v>0.928235472614171</v>
      </c>
      <c r="M94" s="127">
        <v>0.920317451862899</v>
      </c>
      <c r="N94" s="127">
        <v>0.909531579957765</v>
      </c>
      <c r="O94" s="131">
        <v>0.00791802075127168</v>
      </c>
      <c r="P94" s="127">
        <v>0.964067729868084</v>
      </c>
      <c r="Q94" s="127">
        <v>0.961077157339229</v>
      </c>
      <c r="R94" s="127">
        <v>0.948547638721159</v>
      </c>
      <c r="S94" s="131">
        <v>0.00299057252885482</v>
      </c>
      <c r="T94" s="127">
        <v>0.016484006058986</v>
      </c>
      <c r="U94" s="127">
        <v>0.0158533223049352</v>
      </c>
      <c r="V94" s="127">
        <v>0.0204697200421694</v>
      </c>
      <c r="W94" s="131">
        <v>0.000630683754050801</v>
      </c>
    </row>
    <row r="95" spans="1:23">
      <c r="A95" s="125" t="s">
        <v>1974</v>
      </c>
      <c r="B95" s="125" t="s">
        <v>3372</v>
      </c>
      <c r="C95" s="126">
        <v>11</v>
      </c>
      <c r="D95" s="127">
        <v>0.929947460595447</v>
      </c>
      <c r="E95" s="127">
        <v>0.9402460456942</v>
      </c>
      <c r="F95" s="127">
        <v>0.933734939759036</v>
      </c>
      <c r="G95" s="131">
        <v>-0.0102985850987537</v>
      </c>
      <c r="H95" s="127">
        <v>0.967264834869775</v>
      </c>
      <c r="I95" s="127">
        <v>0.967049576783555</v>
      </c>
      <c r="J95" s="127">
        <v>0.973551263001486</v>
      </c>
      <c r="K95" s="131">
        <v>0.00021525808622036</v>
      </c>
      <c r="L95" s="127">
        <v>0.921865210775978</v>
      </c>
      <c r="M95" s="127">
        <v>0.912503778718259</v>
      </c>
      <c r="N95" s="127">
        <v>0.931319134885257</v>
      </c>
      <c r="O95" s="131">
        <v>0.00936143205771911</v>
      </c>
      <c r="P95" s="127">
        <v>0.955998687616201</v>
      </c>
      <c r="Q95" s="127">
        <v>0.955038736321707</v>
      </c>
      <c r="R95" s="127">
        <v>0.949432934452581</v>
      </c>
      <c r="S95" s="131">
        <v>0.000959951294493222</v>
      </c>
      <c r="T95" s="127">
        <v>0.0217048082290089</v>
      </c>
      <c r="U95" s="127">
        <v>0.0184847621760182</v>
      </c>
      <c r="V95" s="127">
        <v>0.0224891544569043</v>
      </c>
      <c r="W95" s="131">
        <v>0.00322004605299062</v>
      </c>
    </row>
    <row r="96" spans="1:23">
      <c r="A96" s="125" t="s">
        <v>1974</v>
      </c>
      <c r="B96" s="125" t="s">
        <v>32</v>
      </c>
      <c r="C96" s="126">
        <v>2</v>
      </c>
      <c r="D96" s="127" t="s">
        <v>32</v>
      </c>
      <c r="E96" s="127" t="s">
        <v>32</v>
      </c>
      <c r="F96" s="127" t="s">
        <v>32</v>
      </c>
      <c r="G96" s="131" t="s">
        <v>32</v>
      </c>
      <c r="H96" s="127" t="s">
        <v>32</v>
      </c>
      <c r="I96" s="127" t="s">
        <v>32</v>
      </c>
      <c r="J96" s="127" t="s">
        <v>32</v>
      </c>
      <c r="K96" s="131" t="s">
        <v>32</v>
      </c>
      <c r="L96" s="127" t="s">
        <v>32</v>
      </c>
      <c r="M96" s="127" t="s">
        <v>32</v>
      </c>
      <c r="N96" s="127" t="s">
        <v>32</v>
      </c>
      <c r="O96" s="131" t="s">
        <v>32</v>
      </c>
      <c r="P96" s="127" t="s">
        <v>32</v>
      </c>
      <c r="Q96" s="127" t="s">
        <v>32</v>
      </c>
      <c r="R96" s="127" t="s">
        <v>32</v>
      </c>
      <c r="S96" s="131" t="s">
        <v>32</v>
      </c>
      <c r="T96" s="127" t="s">
        <v>32</v>
      </c>
      <c r="U96" s="127" t="s">
        <v>32</v>
      </c>
      <c r="V96" s="127" t="s">
        <v>32</v>
      </c>
      <c r="W96" s="131" t="s">
        <v>32</v>
      </c>
    </row>
    <row r="97" spans="1:23">
      <c r="A97" s="122" t="s">
        <v>2708</v>
      </c>
      <c r="B97" s="122" t="s">
        <v>3422</v>
      </c>
      <c r="C97" s="123">
        <v>259</v>
      </c>
      <c r="D97" s="124">
        <v>0.884157944814462</v>
      </c>
      <c r="E97" s="124">
        <v>0.930276530371071</v>
      </c>
      <c r="F97" s="124">
        <v>0.934976525821596</v>
      </c>
      <c r="G97" s="130">
        <v>-0.0461185855566083</v>
      </c>
      <c r="H97" s="124">
        <v>0.949753050552005</v>
      </c>
      <c r="I97" s="124">
        <v>0.929124705025322</v>
      </c>
      <c r="J97" s="124">
        <v>0.938725555055704</v>
      </c>
      <c r="K97" s="130">
        <v>0.0206283455266824</v>
      </c>
      <c r="L97" s="124">
        <v>0.817831202789076</v>
      </c>
      <c r="M97" s="124">
        <v>0.806535360150035</v>
      </c>
      <c r="N97" s="124">
        <v>0.834303633332451</v>
      </c>
      <c r="O97" s="130">
        <v>0.0112958426390412</v>
      </c>
      <c r="P97" s="124">
        <v>0.895446476653968</v>
      </c>
      <c r="Q97" s="124">
        <v>0.887796763490767</v>
      </c>
      <c r="R97" s="124">
        <v>0.901018858715547</v>
      </c>
      <c r="S97" s="130">
        <v>0.00764971316320084</v>
      </c>
      <c r="T97" s="124">
        <v>0.0716275887139023</v>
      </c>
      <c r="U97" s="124">
        <v>0.0677734534938347</v>
      </c>
      <c r="V97" s="124">
        <v>0.075605540620627</v>
      </c>
      <c r="W97" s="130">
        <v>0.00385413522006768</v>
      </c>
    </row>
    <row r="98" spans="1:23">
      <c r="A98" s="125" t="s">
        <v>2708</v>
      </c>
      <c r="B98" s="125" t="s">
        <v>3373</v>
      </c>
      <c r="C98" s="126">
        <v>66</v>
      </c>
      <c r="D98" s="127">
        <v>0.864217252396166</v>
      </c>
      <c r="E98" s="127">
        <v>0.966666666666667</v>
      </c>
      <c r="F98" s="127">
        <v>0.979099678456592</v>
      </c>
      <c r="G98" s="131">
        <v>-0.102449414270501</v>
      </c>
      <c r="H98" s="127">
        <v>0.944158948311921</v>
      </c>
      <c r="I98" s="127">
        <v>0.917676739976965</v>
      </c>
      <c r="J98" s="127">
        <v>0.921835719049818</v>
      </c>
      <c r="K98" s="131">
        <v>0.0264822083349563</v>
      </c>
      <c r="L98" s="127">
        <v>0.81469973110248</v>
      </c>
      <c r="M98" s="127">
        <v>0.804173750891241</v>
      </c>
      <c r="N98" s="127">
        <v>0.782001949617772</v>
      </c>
      <c r="O98" s="131">
        <v>0.0105259802112387</v>
      </c>
      <c r="P98" s="127">
        <v>0.89803095322933</v>
      </c>
      <c r="Q98" s="127">
        <v>0.900886754110475</v>
      </c>
      <c r="R98" s="127">
        <v>0.908805370091177</v>
      </c>
      <c r="S98" s="131">
        <v>-0.00285580088114512</v>
      </c>
      <c r="T98" s="127">
        <v>0.0439314693518428</v>
      </c>
      <c r="U98" s="127">
        <v>0.0394442372249161</v>
      </c>
      <c r="V98" s="127">
        <v>0.0407328147141329</v>
      </c>
      <c r="W98" s="131">
        <v>0.00448723212692672</v>
      </c>
    </row>
    <row r="99" spans="1:23">
      <c r="A99" s="125" t="s">
        <v>2708</v>
      </c>
      <c r="B99" s="125" t="s">
        <v>3374</v>
      </c>
      <c r="C99" s="126">
        <v>36</v>
      </c>
      <c r="D99" s="127">
        <v>0.93979057591623</v>
      </c>
      <c r="E99" s="127">
        <v>0.973509933774834</v>
      </c>
      <c r="F99" s="127">
        <v>0.981530343007916</v>
      </c>
      <c r="G99" s="131">
        <v>-0.033719357858604</v>
      </c>
      <c r="H99" s="127">
        <v>0.983697902290919</v>
      </c>
      <c r="I99" s="127">
        <v>0.958539866221968</v>
      </c>
      <c r="J99" s="127">
        <v>0.976937363512052</v>
      </c>
      <c r="K99" s="131">
        <v>0.0251580360689508</v>
      </c>
      <c r="L99" s="127">
        <v>0.858145873585426</v>
      </c>
      <c r="M99" s="127">
        <v>0.838047504099947</v>
      </c>
      <c r="N99" s="127">
        <v>0.868338877890483</v>
      </c>
      <c r="O99" s="131">
        <v>0.0200983694854799</v>
      </c>
      <c r="P99" s="127">
        <v>0.931109582760202</v>
      </c>
      <c r="Q99" s="127">
        <v>0.921999222642309</v>
      </c>
      <c r="R99" s="127">
        <v>0.934648605824042</v>
      </c>
      <c r="S99" s="131">
        <v>0.00911036011789224</v>
      </c>
      <c r="T99" s="127">
        <v>0.040786095200474</v>
      </c>
      <c r="U99" s="127">
        <v>0.0347168628207602</v>
      </c>
      <c r="V99" s="127">
        <v>0.0393165766807167</v>
      </c>
      <c r="W99" s="131">
        <v>0.00606923237971385</v>
      </c>
    </row>
    <row r="100" spans="1:23">
      <c r="A100" s="125" t="s">
        <v>2708</v>
      </c>
      <c r="B100" s="125" t="s">
        <v>3375</v>
      </c>
      <c r="C100" s="126">
        <v>30</v>
      </c>
      <c r="D100" s="127">
        <v>0.902394106813996</v>
      </c>
      <c r="E100" s="127">
        <v>0.973484848484849</v>
      </c>
      <c r="F100" s="127">
        <v>0.968576709796673</v>
      </c>
      <c r="G100" s="131">
        <v>-0.0710907416708522</v>
      </c>
      <c r="H100" s="127">
        <v>0.952049392730796</v>
      </c>
      <c r="I100" s="127">
        <v>0.930776381969441</v>
      </c>
      <c r="J100" s="127">
        <v>0.915098199672668</v>
      </c>
      <c r="K100" s="131">
        <v>0.0212730107613556</v>
      </c>
      <c r="L100" s="127">
        <v>0.858288830302621</v>
      </c>
      <c r="M100" s="127">
        <v>0.859288217205788</v>
      </c>
      <c r="N100" s="127">
        <v>0.857172083235913</v>
      </c>
      <c r="O100" s="131">
        <v>-0.000999386903167143</v>
      </c>
      <c r="P100" s="127">
        <v>0.92772362575426</v>
      </c>
      <c r="Q100" s="127">
        <v>0.930338541666667</v>
      </c>
      <c r="R100" s="127">
        <v>0.930733958018855</v>
      </c>
      <c r="S100" s="131">
        <v>-0.00261491591240626</v>
      </c>
      <c r="T100" s="127">
        <v>0.027153878311101</v>
      </c>
      <c r="U100" s="127">
        <v>0.0245838948173508</v>
      </c>
      <c r="V100" s="127">
        <v>0.0288328146676165</v>
      </c>
      <c r="W100" s="131">
        <v>0.00256998349375021</v>
      </c>
    </row>
    <row r="101" spans="1:23">
      <c r="A101" s="125" t="s">
        <v>2708</v>
      </c>
      <c r="B101" s="125" t="s">
        <v>3376</v>
      </c>
      <c r="C101" s="126">
        <v>25</v>
      </c>
      <c r="D101" s="127">
        <v>0.911275415896488</v>
      </c>
      <c r="E101" s="127">
        <v>0.911654135338346</v>
      </c>
      <c r="F101" s="127">
        <v>0.916666666666667</v>
      </c>
      <c r="G101" s="131">
        <v>-0.000378719441857855</v>
      </c>
      <c r="H101" s="127">
        <v>0.922945803298215</v>
      </c>
      <c r="I101" s="127">
        <v>0.91768968456948</v>
      </c>
      <c r="J101" s="127">
        <v>0.918364297454799</v>
      </c>
      <c r="K101" s="131">
        <v>0.00525611872873533</v>
      </c>
      <c r="L101" s="127">
        <v>0.854886739367055</v>
      </c>
      <c r="M101" s="127">
        <v>0.824786871270247</v>
      </c>
      <c r="N101" s="127">
        <v>0.818324450864173</v>
      </c>
      <c r="O101" s="131">
        <v>0.0300998680968076</v>
      </c>
      <c r="P101" s="127">
        <v>0.924343209048023</v>
      </c>
      <c r="Q101" s="127">
        <v>0.917819413992426</v>
      </c>
      <c r="R101" s="127">
        <v>0.928816365141303</v>
      </c>
      <c r="S101" s="131">
        <v>0.00652379505559753</v>
      </c>
      <c r="T101" s="127">
        <v>0.0398848092152628</v>
      </c>
      <c r="U101" s="127">
        <v>0.0287289099677941</v>
      </c>
      <c r="V101" s="127">
        <v>0.0374569069189449</v>
      </c>
      <c r="W101" s="131">
        <v>0.0111558992474686</v>
      </c>
    </row>
    <row r="102" spans="1:23">
      <c r="A102" s="125" t="s">
        <v>2708</v>
      </c>
      <c r="B102" s="125" t="s">
        <v>3377</v>
      </c>
      <c r="C102" s="126">
        <v>38</v>
      </c>
      <c r="D102" s="127">
        <v>0.963273871983211</v>
      </c>
      <c r="E102" s="127">
        <v>0.970181043663472</v>
      </c>
      <c r="F102" s="127">
        <v>0.967462039045553</v>
      </c>
      <c r="G102" s="131">
        <v>-0.00690717168026089</v>
      </c>
      <c r="H102" s="127">
        <v>0.952141471422176</v>
      </c>
      <c r="I102" s="127">
        <v>0.941780533063428</v>
      </c>
      <c r="J102" s="127">
        <v>0.961190845226353</v>
      </c>
      <c r="K102" s="131">
        <v>0.010360938358748</v>
      </c>
      <c r="L102" s="127">
        <v>0.779808983733771</v>
      </c>
      <c r="M102" s="127">
        <v>0.778572031039136</v>
      </c>
      <c r="N102" s="127">
        <v>0.855713681837396</v>
      </c>
      <c r="O102" s="131">
        <v>0.00123695269463475</v>
      </c>
      <c r="P102" s="127">
        <v>0.912532739654269</v>
      </c>
      <c r="Q102" s="127">
        <v>0.903320774555332</v>
      </c>
      <c r="R102" s="127">
        <v>0.921069937197909</v>
      </c>
      <c r="S102" s="131">
        <v>0.00921196509893762</v>
      </c>
      <c r="T102" s="127">
        <v>0.0479665145219723</v>
      </c>
      <c r="U102" s="127">
        <v>0.0566966094021778</v>
      </c>
      <c r="V102" s="127">
        <v>0.0815778471038497</v>
      </c>
      <c r="W102" s="131">
        <v>-0.00873009488020551</v>
      </c>
    </row>
    <row r="103" spans="1:23">
      <c r="A103" s="125" t="s">
        <v>2708</v>
      </c>
      <c r="B103" s="125" t="s">
        <v>3378</v>
      </c>
      <c r="C103" s="126">
        <v>30</v>
      </c>
      <c r="D103" s="127">
        <v>0.75</v>
      </c>
      <c r="E103" s="127">
        <v>0.774436090225564</v>
      </c>
      <c r="F103" s="127">
        <v>0.777522935779816</v>
      </c>
      <c r="G103" s="131">
        <v>-0.0244360902255639</v>
      </c>
      <c r="H103" s="127">
        <v>0.912521792636653</v>
      </c>
      <c r="I103" s="127">
        <v>0.886754211881941</v>
      </c>
      <c r="J103" s="127">
        <v>0.89837441006817</v>
      </c>
      <c r="K103" s="131">
        <v>0.0257675807547121</v>
      </c>
      <c r="L103" s="127">
        <v>0.636396267049533</v>
      </c>
      <c r="M103" s="127">
        <v>0.658404762910104</v>
      </c>
      <c r="N103" s="127">
        <v>0.753434714210802</v>
      </c>
      <c r="O103" s="131">
        <v>-0.022008495860571</v>
      </c>
      <c r="P103" s="127">
        <v>0.728381071470439</v>
      </c>
      <c r="Q103" s="127">
        <v>0.736443480425275</v>
      </c>
      <c r="R103" s="127">
        <v>0.7075931542461</v>
      </c>
      <c r="S103" s="131">
        <v>-0.00806240895483579</v>
      </c>
      <c r="T103" s="127">
        <v>0.23917011211681</v>
      </c>
      <c r="U103" s="127">
        <v>0.187350169619299</v>
      </c>
      <c r="V103" s="127">
        <v>0.172598657643356</v>
      </c>
      <c r="W103" s="131">
        <v>0.0518199424975112</v>
      </c>
    </row>
    <row r="104" spans="1:23">
      <c r="A104" s="125" t="s">
        <v>2708</v>
      </c>
      <c r="B104" s="125" t="s">
        <v>3379</v>
      </c>
      <c r="C104" s="126">
        <v>31</v>
      </c>
      <c r="D104" s="127">
        <v>0.689411764705882</v>
      </c>
      <c r="E104" s="127">
        <v>0.832589285714286</v>
      </c>
      <c r="F104" s="127">
        <v>0.861678004535147</v>
      </c>
      <c r="G104" s="131">
        <v>-0.143177521008403</v>
      </c>
      <c r="H104" s="127">
        <v>0.965687426556992</v>
      </c>
      <c r="I104" s="127">
        <v>0.902931415929204</v>
      </c>
      <c r="J104" s="127">
        <v>0.89748664159905</v>
      </c>
      <c r="K104" s="131">
        <v>0.0627560106277882</v>
      </c>
      <c r="L104" s="127">
        <v>0.875675675675676</v>
      </c>
      <c r="M104" s="127">
        <v>0.826189159292035</v>
      </c>
      <c r="N104" s="127">
        <v>0.822877498515733</v>
      </c>
      <c r="O104" s="131">
        <v>0.0494865163836403</v>
      </c>
      <c r="P104" s="127">
        <v>0.811400627691409</v>
      </c>
      <c r="Q104" s="127">
        <v>0.822840227855029</v>
      </c>
      <c r="R104" s="127">
        <v>0.834389728587681</v>
      </c>
      <c r="S104" s="131">
        <v>-0.0114396001636191</v>
      </c>
      <c r="T104" s="127">
        <v>0.114623362670964</v>
      </c>
      <c r="U104" s="127">
        <v>0.115988289350628</v>
      </c>
      <c r="V104" s="127">
        <v>0.122315886984715</v>
      </c>
      <c r="W104" s="131">
        <v>-0.00136492667966422</v>
      </c>
    </row>
    <row r="105" spans="1:23">
      <c r="A105" s="125" t="s">
        <v>2708</v>
      </c>
      <c r="B105" s="125" t="s">
        <v>32</v>
      </c>
      <c r="C105" s="126">
        <v>3</v>
      </c>
      <c r="D105" s="127" t="s">
        <v>32</v>
      </c>
      <c r="E105" s="127" t="s">
        <v>32</v>
      </c>
      <c r="F105" s="127" t="s">
        <v>32</v>
      </c>
      <c r="G105" s="131" t="s">
        <v>32</v>
      </c>
      <c r="H105" s="127">
        <v>0</v>
      </c>
      <c r="I105" s="127">
        <v>0</v>
      </c>
      <c r="J105" s="127">
        <v>0</v>
      </c>
      <c r="K105" s="131">
        <v>0</v>
      </c>
      <c r="L105" s="127">
        <v>0.91566265060241</v>
      </c>
      <c r="M105" s="127">
        <v>0.796875</v>
      </c>
      <c r="N105" s="127">
        <v>0.796610169491525</v>
      </c>
      <c r="O105" s="131">
        <v>0.11878765060241</v>
      </c>
      <c r="P105" s="127">
        <v>0.951807228915663</v>
      </c>
      <c r="Q105" s="127">
        <v>0.9</v>
      </c>
      <c r="R105" s="127">
        <v>0.974576271186441</v>
      </c>
      <c r="S105" s="131">
        <v>0.0518072289156626</v>
      </c>
      <c r="T105" s="127" t="s">
        <v>32</v>
      </c>
      <c r="U105" s="127" t="s">
        <v>32</v>
      </c>
      <c r="V105" s="127" t="s">
        <v>32</v>
      </c>
      <c r="W105" s="131" t="s">
        <v>32</v>
      </c>
    </row>
    <row r="107" spans="1:23">
      <c r="A107" s="128" t="s">
        <v>3423</v>
      </c>
    </row>
    <row r="108" spans="1:23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1713 DP/CP di sheet Display sudah masuk ke RM di tabel ini.</v>
      </c>
    </row>
  </sheetData>
  <autoFilter xmlns:etc="http://www.wps.cn/officeDocument/2017/etCustomData" ref="A4:S105" etc:filterBottomFollowUsedRange="0">
    <extLst/>
  </autoFilter>
  <mergeCells count="10">
    <mergeCell ref="A1:W1"/>
    <mergeCell ref="D2:G2"/>
    <mergeCell ref="H2:K2"/>
    <mergeCell ref="L2:O2"/>
    <mergeCell ref="P2:S2"/>
    <mergeCell ref="T2:W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6:F105">
    <cfRule type="expression" dxfId="6" priority="6">
      <formula>AND(ISNUMBER(F6),F6&lt;F$4)</formula>
    </cfRule>
    <cfRule type="expression" dxfId="7" priority="5">
      <formula>AND(ISNUMBER(F6),F6&gt;=F$4)</formula>
    </cfRule>
  </conditionalFormatting>
  <conditionalFormatting sqref="G5:G105">
    <cfRule type="expression" dxfId="8" priority="26">
      <formula>AND(ISNUMBER(G5),G5&lt;0)</formula>
    </cfRule>
    <cfRule type="expression" dxfId="9" priority="25">
      <formula>AND(ISNUMBER(G5),G5&gt;0)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6:I105">
    <cfRule type="expression" dxfId="6" priority="10">
      <formula>AND(ISNUMBER(I6),I6&lt;I$4)</formula>
    </cfRule>
    <cfRule type="expression" dxfId="7" priority="9">
      <formula>AND(ISNUMBER(I6),I6&gt;=I$4)</formula>
    </cfRule>
  </conditionalFormatting>
  <conditionalFormatting sqref="J6:J105">
    <cfRule type="expression" dxfId="6" priority="12">
      <formula>AND(ISNUMBER(J6),J6&lt;J$4)</formula>
    </cfRule>
    <cfRule type="expression" dxfId="7" priority="11">
      <formula>AND(ISNUMBER(J6),J6&gt;=J$4)</formula>
    </cfRule>
  </conditionalFormatting>
  <conditionalFormatting sqref="K5:K105">
    <cfRule type="expression" dxfId="8" priority="28">
      <formula>AND(ISNUMBER(K5),K5&lt;0)</formula>
    </cfRule>
    <cfRule type="expression" dxfId="9" priority="27">
      <formula>AND(ISNUMBER(K5),K5&gt;0)</formula>
    </cfRule>
  </conditionalFormatting>
  <conditionalFormatting sqref="L6:L105">
    <cfRule type="expression" dxfId="6" priority="14">
      <formula>AND(ISNUMBER(L6),L6&lt;L$4)</formula>
    </cfRule>
    <cfRule type="expression" dxfId="7" priority="13">
      <formula>AND(ISNUMBER(L6),L6&gt;=L$4)</formula>
    </cfRule>
  </conditionalFormatting>
  <conditionalFormatting sqref="M6:M105">
    <cfRule type="expression" dxfId="6" priority="16">
      <formula>AND(ISNUMBER(M6),M6&lt;M$4)</formula>
    </cfRule>
    <cfRule type="expression" dxfId="7" priority="15">
      <formula>AND(ISNUMBER(M6),M6&gt;=M$4)</formula>
    </cfRule>
  </conditionalFormatting>
  <conditionalFormatting sqref="N6:N105">
    <cfRule type="expression" dxfId="6" priority="18">
      <formula>AND(ISNUMBER(N6),N6&lt;N$4)</formula>
    </cfRule>
    <cfRule type="expression" dxfId="7" priority="17">
      <formula>AND(ISNUMBER(N6),N6&gt;=N$4)</formula>
    </cfRule>
  </conditionalFormatting>
  <conditionalFormatting sqref="O5:O105">
    <cfRule type="expression" dxfId="8" priority="30">
      <formula>AND(ISNUMBER(O5),O5&lt;0)</formula>
    </cfRule>
    <cfRule type="expression" dxfId="9" priority="29">
      <formula>AND(ISNUMBER(O5),O5&gt;0)</formula>
    </cfRule>
  </conditionalFormatting>
  <conditionalFormatting sqref="P6:P105">
    <cfRule type="expression" dxfId="6" priority="20">
      <formula>AND(ISNUMBER(P6),P6&lt;P$4)</formula>
    </cfRule>
    <cfRule type="expression" dxfId="7" priority="19">
      <formula>AND(ISNUMBER(P6),P6&gt;=P$4)</formula>
    </cfRule>
  </conditionalFormatting>
  <conditionalFormatting sqref="Q6:Q105">
    <cfRule type="expression" dxfId="6" priority="22">
      <formula>AND(ISNUMBER(Q6),Q6&lt;Q$4)</formula>
    </cfRule>
    <cfRule type="expression" dxfId="7" priority="21">
      <formula>AND(ISNUMBER(Q6),Q6&gt;=Q$4)</formula>
    </cfRule>
  </conditionalFormatting>
  <conditionalFormatting sqref="R6:R105">
    <cfRule type="expression" dxfId="6" priority="24">
      <formula>AND(ISNUMBER(R6),R6&lt;R$4)</formula>
    </cfRule>
    <cfRule type="expression" dxfId="7" priority="23">
      <formula>AND(ISNUMBER(R6),R6&gt;=R$4)</formula>
    </cfRule>
  </conditionalFormatting>
  <conditionalFormatting sqref="S5:S105">
    <cfRule type="expression" dxfId="8" priority="32">
      <formula>AND(ISNUMBER(S5),S5&lt;0)</formula>
    </cfRule>
    <cfRule type="expression" dxfId="9" priority="31">
      <formula>AND(ISNUMBER(S5),S5&gt;0)</formula>
    </cfRule>
  </conditionalFormatting>
  <conditionalFormatting sqref="T6:T105">
    <cfRule type="expression" dxfId="6" priority="34">
      <formula>AND(ISNUMBER(T6),T6&gt;T$4)</formula>
    </cfRule>
    <cfRule type="expression" dxfId="7" priority="33">
      <formula>AND(ISNUMBER(T6),T6&lt;=T$4)</formula>
    </cfRule>
  </conditionalFormatting>
  <conditionalFormatting sqref="U6:U105">
    <cfRule type="expression" dxfId="6" priority="36">
      <formula>AND(ISNUMBER(U6),U6&gt;U$4)</formula>
    </cfRule>
    <cfRule type="expression" dxfId="7" priority="35">
      <formula>AND(ISNUMBER(U6),U6&lt;=U$4)</formula>
    </cfRule>
  </conditionalFormatting>
  <conditionalFormatting sqref="V6:V105">
    <cfRule type="expression" dxfId="6" priority="38">
      <formula>AND(ISNUMBER(V6),V6&gt;V$4)</formula>
    </cfRule>
    <cfRule type="expression" dxfId="7" priority="37">
      <formula>AND(ISNUMBER(V6),V6&lt;=V$4)</formula>
    </cfRule>
  </conditionalFormatting>
  <conditionalFormatting sqref="W5:W105">
    <cfRule type="expression" dxfId="8" priority="40">
      <formula>AND(ISNUMBER(W5),W5&gt;0)</formula>
    </cfRule>
    <cfRule type="expression" dxfId="9" priority="39">
      <formula>AND(ISNUMBER(W5),W5&lt;0)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R108"/>
  <sheetViews>
    <sheetView zoomScale="85" zoomScaleNormal="85" workbookViewId="0">
      <pane xSplit="3" ySplit="4" topLeftCell="D5" activePane="bottomRight" state="frozen"/>
      <selection/>
      <selection pane="topRight"/>
      <selection pane="bottomLeft"/>
      <selection pane="bottomRight" activeCell="C5" sqref="C5:R105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18" width="14" customWidth="1"/>
  </cols>
  <sheetData>
    <row r="1" ht="40" customHeight="1" spans="1:18">
      <c r="A1" s="110" t="s">
        <v>3424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ht="32" customHeight="1" spans="1:18">
      <c r="A2" s="112" t="s">
        <v>3412</v>
      </c>
      <c r="B2" s="112" t="s">
        <v>3380</v>
      </c>
      <c r="C2" s="112" t="s">
        <v>3413</v>
      </c>
      <c r="D2" s="112" t="s">
        <v>3425</v>
      </c>
      <c r="E2" s="113"/>
      <c r="F2" s="113"/>
      <c r="G2" s="112" t="s">
        <v>3426</v>
      </c>
      <c r="H2" s="113"/>
      <c r="I2" s="113"/>
      <c r="J2" s="112" t="s">
        <v>3427</v>
      </c>
      <c r="K2" s="113"/>
      <c r="L2" s="113"/>
      <c r="M2" s="112" t="s">
        <v>3428</v>
      </c>
      <c r="N2" s="113"/>
      <c r="O2" s="113"/>
      <c r="P2" s="112" t="s">
        <v>3429</v>
      </c>
      <c r="Q2" s="113"/>
      <c r="R2" s="113"/>
    </row>
    <row r="3" ht="48" customHeight="1" spans="1:18">
      <c r="A3" s="113"/>
      <c r="B3" s="113"/>
      <c r="C3" s="113"/>
      <c r="D3" s="112" t="str">
        <f>'Display Absensi 630'!AC3</f>
        <v>25 Sep - 01 Oct</v>
      </c>
      <c r="E3" s="112" t="str">
        <f>'Display Absensi 630'!AD3</f>
        <v>18 Sep - 24 Sep</v>
      </c>
      <c r="F3" s="112" t="s">
        <v>3430</v>
      </c>
      <c r="G3" s="112" t="str">
        <f>'Display 730 &amp; 1200'!AF3</f>
        <v>25 Sep - 01 Oct</v>
      </c>
      <c r="H3" s="112" t="str">
        <f>'Display 730 &amp; 1200'!AG3</f>
        <v>18 Sep - 24 Sep</v>
      </c>
      <c r="I3" s="112" t="s">
        <v>3430</v>
      </c>
      <c r="J3" s="112" t="str">
        <f>'Display 730 &amp; 1200'!AF3</f>
        <v>25 Sep - 01 Oct</v>
      </c>
      <c r="K3" s="112" t="str">
        <f>'Display 730 &amp; 1200'!AG3</f>
        <v>18 Sep - 24 Sep</v>
      </c>
      <c r="L3" s="112" t="s">
        <v>3430</v>
      </c>
      <c r="M3" s="112" t="str">
        <f>'Display Ritase Keseluruhan'!AA3</f>
        <v>25 Sep - 01 Oct</v>
      </c>
      <c r="N3" s="112" t="str">
        <f>'Display Ritase Keseluruhan'!AB3</f>
        <v>18 Sep - 24 Sep</v>
      </c>
      <c r="O3" s="112" t="s">
        <v>3430</v>
      </c>
      <c r="P3" s="112" t="str">
        <f>'Display Retur'!AK4</f>
        <v>25 Sep - 01 Oct</v>
      </c>
      <c r="Q3" s="112" t="str">
        <f>'Display Retur'!AL4</f>
        <v>18 Sep - 24 Sep</v>
      </c>
      <c r="R3" s="112" t="s">
        <v>3430</v>
      </c>
    </row>
    <row r="4" spans="1:18">
      <c r="A4" s="116" t="s">
        <v>3419</v>
      </c>
      <c r="B4" s="116"/>
      <c r="C4" s="116"/>
      <c r="D4" s="118">
        <v>0.9</v>
      </c>
      <c r="E4" s="118">
        <v>0.9</v>
      </c>
      <c r="F4" s="117"/>
      <c r="G4" s="118">
        <v>0.9</v>
      </c>
      <c r="H4" s="118">
        <v>0.9</v>
      </c>
      <c r="I4" s="117"/>
      <c r="J4" s="118">
        <v>0.9</v>
      </c>
      <c r="K4" s="118">
        <v>0.9</v>
      </c>
      <c r="L4" s="117"/>
      <c r="M4" s="118">
        <v>0.93</v>
      </c>
      <c r="N4" s="118">
        <v>0.93</v>
      </c>
      <c r="O4" s="117"/>
      <c r="P4" s="118">
        <v>0.015</v>
      </c>
      <c r="Q4" s="118">
        <v>0.015</v>
      </c>
      <c r="R4" s="117"/>
    </row>
    <row r="5" spans="1:18">
      <c r="A5" s="119" t="s">
        <v>3420</v>
      </c>
      <c r="B5" s="119" t="s">
        <v>3421</v>
      </c>
      <c r="C5" s="120">
        <v>1713</v>
      </c>
      <c r="D5" s="121">
        <v>0.931865117316659</v>
      </c>
      <c r="E5" s="121">
        <v>0.937489753326569</v>
      </c>
      <c r="F5" s="129">
        <v>-0.00562463600990981</v>
      </c>
      <c r="G5" s="121">
        <v>0.954007863555544</v>
      </c>
      <c r="H5" s="121">
        <v>0.957915962264113</v>
      </c>
      <c r="I5" s="129">
        <v>-0.0039080987085689</v>
      </c>
      <c r="J5" s="121">
        <v>0.892833710320284</v>
      </c>
      <c r="K5" s="121">
        <v>0.90092031364569</v>
      </c>
      <c r="L5" s="129">
        <v>-0.00808660332540601</v>
      </c>
      <c r="M5" s="121">
        <v>0.953143358449547</v>
      </c>
      <c r="N5" s="121">
        <v>0.96132515282978</v>
      </c>
      <c r="O5" s="129">
        <v>-0.00818179438023359</v>
      </c>
      <c r="P5" s="121">
        <v>0.0226600196048907</v>
      </c>
      <c r="Q5" s="121">
        <v>0.0230179277992809</v>
      </c>
      <c r="R5" s="129">
        <v>-0.000357908194390251</v>
      </c>
    </row>
    <row r="6" spans="1:18">
      <c r="A6" s="122" t="s">
        <v>25</v>
      </c>
      <c r="B6" s="122" t="s">
        <v>3422</v>
      </c>
      <c r="C6" s="123">
        <v>112</v>
      </c>
      <c r="D6" s="124">
        <v>0.928386518643899</v>
      </c>
      <c r="E6" s="124">
        <v>0.928984310487201</v>
      </c>
      <c r="F6" s="130">
        <v>-0.000597791843301554</v>
      </c>
      <c r="G6" s="124">
        <v>0.951360189460525</v>
      </c>
      <c r="H6" s="124">
        <v>0.955080798459987</v>
      </c>
      <c r="I6" s="130">
        <v>-0.00372060899946147</v>
      </c>
      <c r="J6" s="124">
        <v>0.851914676775138</v>
      </c>
      <c r="K6" s="124">
        <v>0.857848964549952</v>
      </c>
      <c r="L6" s="130">
        <v>-0.00593428777481353</v>
      </c>
      <c r="M6" s="124">
        <v>0.950279560465149</v>
      </c>
      <c r="N6" s="124">
        <v>0.960460495208473</v>
      </c>
      <c r="O6" s="130">
        <v>-0.0101809347433242</v>
      </c>
      <c r="P6" s="124">
        <v>0.0197842462475259</v>
      </c>
      <c r="Q6" s="124">
        <v>0.0215414325403151</v>
      </c>
      <c r="R6" s="130">
        <v>-0.00175718629278919</v>
      </c>
    </row>
    <row r="7" spans="1:18">
      <c r="A7" s="125" t="s">
        <v>25</v>
      </c>
      <c r="B7" s="125" t="s">
        <v>3231</v>
      </c>
      <c r="C7" s="126">
        <v>11</v>
      </c>
      <c r="D7" s="127">
        <v>0.927228915662651</v>
      </c>
      <c r="E7" s="127">
        <v>0.926147227533461</v>
      </c>
      <c r="F7" s="131">
        <v>0.00108168812918985</v>
      </c>
      <c r="G7" s="127">
        <v>0.956880060637415</v>
      </c>
      <c r="H7" s="127">
        <v>0.954403546211488</v>
      </c>
      <c r="I7" s="131">
        <v>0.002476514425927</v>
      </c>
      <c r="J7" s="127">
        <v>0.878054429298459</v>
      </c>
      <c r="K7" s="127">
        <v>0.888357617219659</v>
      </c>
      <c r="L7" s="131">
        <v>-0.0103031879212003</v>
      </c>
      <c r="M7" s="127">
        <v>0.963253493127021</v>
      </c>
      <c r="N7" s="127">
        <v>0.976735050285265</v>
      </c>
      <c r="O7" s="131">
        <v>-0.0134815571582441</v>
      </c>
      <c r="P7" s="127">
        <v>0.0203089441529191</v>
      </c>
      <c r="Q7" s="127">
        <v>0.0210458947546585</v>
      </c>
      <c r="R7" s="131">
        <v>-0.000736950601739363</v>
      </c>
    </row>
    <row r="8" spans="1:18">
      <c r="A8" s="125" t="s">
        <v>25</v>
      </c>
      <c r="B8" s="125" t="s">
        <v>3236</v>
      </c>
      <c r="C8" s="126">
        <v>7</v>
      </c>
      <c r="D8" s="127">
        <v>0.915508021390374</v>
      </c>
      <c r="E8" s="127">
        <v>0.925220458553792</v>
      </c>
      <c r="F8" s="131">
        <v>-0.00971243716341752</v>
      </c>
      <c r="G8" s="127">
        <v>0.980800258963841</v>
      </c>
      <c r="H8" s="127">
        <v>0.981916212553701</v>
      </c>
      <c r="I8" s="131">
        <v>-0.0011159535898595</v>
      </c>
      <c r="J8" s="127">
        <v>0.829311469771535</v>
      </c>
      <c r="K8" s="127">
        <v>0.845549692933137</v>
      </c>
      <c r="L8" s="131">
        <v>-0.0162382231616021</v>
      </c>
      <c r="M8" s="127">
        <v>0.927138083681906</v>
      </c>
      <c r="N8" s="127">
        <v>0.943579282207316</v>
      </c>
      <c r="O8" s="131">
        <v>-0.0164411985254099</v>
      </c>
      <c r="P8" s="127">
        <v>0.0249607334354182</v>
      </c>
      <c r="Q8" s="127">
        <v>0.027091124195983</v>
      </c>
      <c r="R8" s="131">
        <v>-0.00213039076056478</v>
      </c>
    </row>
    <row r="9" spans="1:18">
      <c r="A9" s="125" t="s">
        <v>25</v>
      </c>
      <c r="B9" s="125" t="s">
        <v>3239</v>
      </c>
      <c r="C9" s="126">
        <v>11</v>
      </c>
      <c r="D9" s="127">
        <v>0.908831327758515</v>
      </c>
      <c r="E9" s="127">
        <v>0.918147995039272</v>
      </c>
      <c r="F9" s="131">
        <v>-0.00931666728075731</v>
      </c>
      <c r="G9" s="127">
        <v>0.940353499185271</v>
      </c>
      <c r="H9" s="127">
        <v>0.944352576634496</v>
      </c>
      <c r="I9" s="131">
        <v>-0.00399907744922523</v>
      </c>
      <c r="J9" s="127">
        <v>0.806706728523835</v>
      </c>
      <c r="K9" s="127">
        <v>0.803659601431077</v>
      </c>
      <c r="L9" s="131">
        <v>0.00304712709275745</v>
      </c>
      <c r="M9" s="127">
        <v>0.951276231582081</v>
      </c>
      <c r="N9" s="127">
        <v>0.958562464134786</v>
      </c>
      <c r="O9" s="131">
        <v>-0.00728623255270522</v>
      </c>
      <c r="P9" s="127">
        <v>0.0207611072832946</v>
      </c>
      <c r="Q9" s="127">
        <v>0.0232077725697821</v>
      </c>
      <c r="R9" s="131">
        <v>-0.00244666528648749</v>
      </c>
    </row>
    <row r="10" spans="1:18">
      <c r="A10" s="125" t="s">
        <v>25</v>
      </c>
      <c r="B10" s="125" t="s">
        <v>3248</v>
      </c>
      <c r="C10" s="126">
        <v>10</v>
      </c>
      <c r="D10" s="127">
        <v>0.930923928883707</v>
      </c>
      <c r="E10" s="127">
        <v>0.943373851171064</v>
      </c>
      <c r="F10" s="131">
        <v>-0.012449922287357</v>
      </c>
      <c r="G10" s="127">
        <v>0.959696887004345</v>
      </c>
      <c r="H10" s="127">
        <v>0.953184501973937</v>
      </c>
      <c r="I10" s="131">
        <v>0.00651238503040819</v>
      </c>
      <c r="J10" s="127">
        <v>0.862722769159722</v>
      </c>
      <c r="K10" s="127">
        <v>0.866179878652366</v>
      </c>
      <c r="L10" s="131">
        <v>-0.00345710949264366</v>
      </c>
      <c r="M10" s="127">
        <v>0.946419262448406</v>
      </c>
      <c r="N10" s="127">
        <v>0.956661667291589</v>
      </c>
      <c r="O10" s="131">
        <v>-0.0102424048431822</v>
      </c>
      <c r="P10" s="127">
        <v>0.0193103864270713</v>
      </c>
      <c r="Q10" s="127">
        <v>0.0212353452414958</v>
      </c>
      <c r="R10" s="131">
        <v>-0.00192495881442455</v>
      </c>
    </row>
    <row r="11" spans="1:18">
      <c r="A11" s="125" t="s">
        <v>25</v>
      </c>
      <c r="B11" s="125" t="s">
        <v>3257</v>
      </c>
      <c r="C11" s="126">
        <v>14</v>
      </c>
      <c r="D11" s="127">
        <v>0.955027986875121</v>
      </c>
      <c r="E11" s="127">
        <v>0.95642829230168</v>
      </c>
      <c r="F11" s="131">
        <v>-0.00140030542655978</v>
      </c>
      <c r="G11" s="127">
        <v>0.980615649282174</v>
      </c>
      <c r="H11" s="127">
        <v>0.985245013812101</v>
      </c>
      <c r="I11" s="131">
        <v>-0.00462936452992646</v>
      </c>
      <c r="J11" s="127">
        <v>0.879259896420049</v>
      </c>
      <c r="K11" s="127">
        <v>0.874927432897346</v>
      </c>
      <c r="L11" s="131">
        <v>0.00433246352270311</v>
      </c>
      <c r="M11" s="127">
        <v>0.956808722545474</v>
      </c>
      <c r="N11" s="127">
        <v>0.965738305739373</v>
      </c>
      <c r="O11" s="131">
        <v>-0.00892958319389991</v>
      </c>
      <c r="P11" s="127">
        <v>0.0217719925208842</v>
      </c>
      <c r="Q11" s="127">
        <v>0.0230365056696116</v>
      </c>
      <c r="R11" s="131">
        <v>-0.00126451314872739</v>
      </c>
    </row>
    <row r="12" spans="1:18">
      <c r="A12" s="125" t="s">
        <v>25</v>
      </c>
      <c r="B12" s="125" t="s">
        <v>3267</v>
      </c>
      <c r="C12" s="126">
        <v>13</v>
      </c>
      <c r="D12" s="127">
        <v>0.905957943925234</v>
      </c>
      <c r="E12" s="127">
        <v>0.878999418266434</v>
      </c>
      <c r="F12" s="131">
        <v>0.0269585256587996</v>
      </c>
      <c r="G12" s="127">
        <v>0.918747217657041</v>
      </c>
      <c r="H12" s="127">
        <v>0.913475463945303</v>
      </c>
      <c r="I12" s="131">
        <v>0.00527175371173794</v>
      </c>
      <c r="J12" s="127">
        <v>0.86311709438042</v>
      </c>
      <c r="K12" s="127">
        <v>0.869530235499721</v>
      </c>
      <c r="L12" s="131">
        <v>-0.0064131411193008</v>
      </c>
      <c r="M12" s="127">
        <v>0.946908276990782</v>
      </c>
      <c r="N12" s="127">
        <v>0.958502327856296</v>
      </c>
      <c r="O12" s="131">
        <v>-0.011594050865514</v>
      </c>
      <c r="P12" s="127">
        <v>0.0168903722232316</v>
      </c>
      <c r="Q12" s="127">
        <v>0.0187752115604933</v>
      </c>
      <c r="R12" s="131">
        <v>-0.00188483933726168</v>
      </c>
    </row>
    <row r="13" spans="1:18">
      <c r="A13" s="125" t="s">
        <v>25</v>
      </c>
      <c r="B13" s="125" t="s">
        <v>3276</v>
      </c>
      <c r="C13" s="126">
        <v>14</v>
      </c>
      <c r="D13" s="127">
        <v>0.94815668202765</v>
      </c>
      <c r="E13" s="127">
        <v>0.951885264862364</v>
      </c>
      <c r="F13" s="131">
        <v>-0.00372858283471433</v>
      </c>
      <c r="G13" s="127">
        <v>0.968488093107843</v>
      </c>
      <c r="H13" s="127">
        <v>0.960823963111409</v>
      </c>
      <c r="I13" s="131">
        <v>0.00766412999643362</v>
      </c>
      <c r="J13" s="127">
        <v>0.889480084577096</v>
      </c>
      <c r="K13" s="127">
        <v>0.89413424777587</v>
      </c>
      <c r="L13" s="131">
        <v>-0.00465416319877421</v>
      </c>
      <c r="M13" s="127">
        <v>0.953437435134574</v>
      </c>
      <c r="N13" s="127">
        <v>0.960934350670481</v>
      </c>
      <c r="O13" s="131">
        <v>-0.0074969155359067</v>
      </c>
      <c r="P13" s="127">
        <v>0.0169058340838587</v>
      </c>
      <c r="Q13" s="127">
        <v>0.0192738652339716</v>
      </c>
      <c r="R13" s="131">
        <v>-0.00236803115011287</v>
      </c>
    </row>
    <row r="14" spans="1:18">
      <c r="A14" s="125" t="s">
        <v>25</v>
      </c>
      <c r="B14" s="125" t="s">
        <v>3283</v>
      </c>
      <c r="C14" s="126">
        <v>11</v>
      </c>
      <c r="D14" s="127">
        <v>0.930658011212747</v>
      </c>
      <c r="E14" s="127">
        <v>0.948067276482738</v>
      </c>
      <c r="F14" s="131">
        <v>-0.0174092652699911</v>
      </c>
      <c r="G14" s="127">
        <v>0.942328548897779</v>
      </c>
      <c r="H14" s="127">
        <v>0.973830390768516</v>
      </c>
      <c r="I14" s="131">
        <v>-0.031501841870737</v>
      </c>
      <c r="J14" s="127">
        <v>0.823986270404697</v>
      </c>
      <c r="K14" s="127">
        <v>0.848852860067781</v>
      </c>
      <c r="L14" s="131">
        <v>-0.0248665896630833</v>
      </c>
      <c r="M14" s="127">
        <v>0.94881382280241</v>
      </c>
      <c r="N14" s="127">
        <v>0.961245238464128</v>
      </c>
      <c r="O14" s="131">
        <v>-0.0124314156617176</v>
      </c>
      <c r="P14" s="127">
        <v>0.0165755462821122</v>
      </c>
      <c r="Q14" s="127">
        <v>0.0196544105476031</v>
      </c>
      <c r="R14" s="131">
        <v>-0.00307886426549088</v>
      </c>
    </row>
    <row r="15" spans="1:18">
      <c r="A15" s="125" t="s">
        <v>25</v>
      </c>
      <c r="B15" s="125" t="s">
        <v>3292</v>
      </c>
      <c r="C15" s="126">
        <v>12</v>
      </c>
      <c r="D15" s="127">
        <v>0.935758692148285</v>
      </c>
      <c r="E15" s="127">
        <v>0.930167597765363</v>
      </c>
      <c r="F15" s="131">
        <v>0.00559109438292138</v>
      </c>
      <c r="G15" s="127">
        <v>0.966400643819999</v>
      </c>
      <c r="H15" s="127">
        <v>0.971222119687288</v>
      </c>
      <c r="I15" s="131">
        <v>-0.00482147586728909</v>
      </c>
      <c r="J15" s="127">
        <v>0.851359335230303</v>
      </c>
      <c r="K15" s="127">
        <v>0.855327076767712</v>
      </c>
      <c r="L15" s="131">
        <v>-0.00396774153740898</v>
      </c>
      <c r="M15" s="127">
        <v>0.950920639115129</v>
      </c>
      <c r="N15" s="127">
        <v>0.959602350698191</v>
      </c>
      <c r="O15" s="131">
        <v>-0.00868171158306141</v>
      </c>
      <c r="P15" s="127">
        <v>0.020962271179573</v>
      </c>
      <c r="Q15" s="127">
        <v>0.0216589215256466</v>
      </c>
      <c r="R15" s="131">
        <v>-0.000696650346073666</v>
      </c>
    </row>
    <row r="16" spans="1:18">
      <c r="A16" s="125" t="s">
        <v>25</v>
      </c>
      <c r="B16" s="125" t="s">
        <v>3301</v>
      </c>
      <c r="C16" s="126">
        <v>9</v>
      </c>
      <c r="D16" s="127">
        <v>0.914448669201521</v>
      </c>
      <c r="E16" s="127">
        <v>0.902374670184697</v>
      </c>
      <c r="F16" s="131">
        <v>0.0120739990168244</v>
      </c>
      <c r="G16" s="127">
        <v>0.91311760313485</v>
      </c>
      <c r="H16" s="127">
        <v>0.926108597758562</v>
      </c>
      <c r="I16" s="131">
        <v>-0.0129909946237122</v>
      </c>
      <c r="J16" s="127">
        <v>0.827989638606763</v>
      </c>
      <c r="K16" s="127">
        <v>0.828282017921735</v>
      </c>
      <c r="L16" s="131">
        <v>-0.000292379314971836</v>
      </c>
      <c r="M16" s="127">
        <v>0.947902021586398</v>
      </c>
      <c r="N16" s="127">
        <v>0.954802496106367</v>
      </c>
      <c r="O16" s="131">
        <v>-0.006900474519969</v>
      </c>
      <c r="P16" s="127">
        <v>0.0197524659378552</v>
      </c>
      <c r="Q16" s="127">
        <v>0.0214518235343842</v>
      </c>
      <c r="R16" s="131">
        <v>-0.00169935759652896</v>
      </c>
    </row>
    <row r="17" spans="1:18">
      <c r="A17" s="122" t="s">
        <v>188</v>
      </c>
      <c r="B17" s="122" t="s">
        <v>3422</v>
      </c>
      <c r="C17" s="123">
        <v>108</v>
      </c>
      <c r="D17" s="124">
        <v>0.925182439743088</v>
      </c>
      <c r="E17" s="124">
        <v>0.959680029592639</v>
      </c>
      <c r="F17" s="130">
        <v>-0.0344975898495509</v>
      </c>
      <c r="G17" s="124">
        <v>0.945790173075037</v>
      </c>
      <c r="H17" s="124">
        <v>0.949441315182833</v>
      </c>
      <c r="I17" s="130">
        <v>-0.00365114210779593</v>
      </c>
      <c r="J17" s="124">
        <v>0.910387801216412</v>
      </c>
      <c r="K17" s="124">
        <v>0.920505318961445</v>
      </c>
      <c r="L17" s="130">
        <v>-0.0101175177450333</v>
      </c>
      <c r="M17" s="124">
        <v>0.963173218990883</v>
      </c>
      <c r="N17" s="124">
        <v>0.971490947145096</v>
      </c>
      <c r="O17" s="130">
        <v>-0.00831772815421272</v>
      </c>
      <c r="P17" s="124">
        <v>0.0186277418197396</v>
      </c>
      <c r="Q17" s="124">
        <v>0.0196279060234847</v>
      </c>
      <c r="R17" s="130">
        <v>-0.0010001642037451</v>
      </c>
    </row>
    <row r="18" spans="1:18">
      <c r="A18" s="125" t="s">
        <v>188</v>
      </c>
      <c r="B18" s="125" t="s">
        <v>3306</v>
      </c>
      <c r="C18" s="126">
        <v>16</v>
      </c>
      <c r="D18" s="127">
        <v>0.931959811776676</v>
      </c>
      <c r="E18" s="127">
        <v>0.930409430853087</v>
      </c>
      <c r="F18" s="131">
        <v>0.00155038092358895</v>
      </c>
      <c r="G18" s="127">
        <v>0.94072879983949</v>
      </c>
      <c r="H18" s="127">
        <v>0.93951135846547</v>
      </c>
      <c r="I18" s="131">
        <v>0.00121744137402013</v>
      </c>
      <c r="J18" s="127">
        <v>0.867831519520683</v>
      </c>
      <c r="K18" s="127">
        <v>0.876688018481571</v>
      </c>
      <c r="L18" s="131">
        <v>-0.00885649896088792</v>
      </c>
      <c r="M18" s="127">
        <v>0.957748631468711</v>
      </c>
      <c r="N18" s="127">
        <v>0.964123781221197</v>
      </c>
      <c r="O18" s="131">
        <v>-0.00637514975248588</v>
      </c>
      <c r="P18" s="127">
        <v>0.0258428216444758</v>
      </c>
      <c r="Q18" s="127">
        <v>0.0267813962012493</v>
      </c>
      <c r="R18" s="131">
        <v>-0.000938574556773517</v>
      </c>
    </row>
    <row r="19" spans="1:18">
      <c r="A19" s="125" t="s">
        <v>188</v>
      </c>
      <c r="B19" s="125" t="s">
        <v>3307</v>
      </c>
      <c r="C19" s="126">
        <v>6</v>
      </c>
      <c r="D19" s="127">
        <v>0.891849529780564</v>
      </c>
      <c r="E19" s="127">
        <v>0.921221864951768</v>
      </c>
      <c r="F19" s="131">
        <v>-0.0293723351712042</v>
      </c>
      <c r="G19" s="127">
        <v>0.92828335263347</v>
      </c>
      <c r="H19" s="127">
        <v>0.929245283018868</v>
      </c>
      <c r="I19" s="131">
        <v>-0.000961930385397491</v>
      </c>
      <c r="J19" s="127">
        <v>0.873777103382183</v>
      </c>
      <c r="K19" s="127">
        <v>0.887161985914268</v>
      </c>
      <c r="L19" s="131">
        <v>-0.0133848825320857</v>
      </c>
      <c r="M19" s="127">
        <v>0.960275019098549</v>
      </c>
      <c r="N19" s="127">
        <v>0.968056667526088</v>
      </c>
      <c r="O19" s="131">
        <v>-0.00778164842753948</v>
      </c>
      <c r="P19" s="127">
        <v>0.0188707659515314</v>
      </c>
      <c r="Q19" s="127">
        <v>0.0205472353215526</v>
      </c>
      <c r="R19" s="131">
        <v>-0.00167646937002114</v>
      </c>
    </row>
    <row r="20" spans="1:18">
      <c r="A20" s="125" t="s">
        <v>188</v>
      </c>
      <c r="B20" s="125" t="s">
        <v>3308</v>
      </c>
      <c r="C20" s="126">
        <v>14</v>
      </c>
      <c r="D20" s="127">
        <v>0.864587876144788</v>
      </c>
      <c r="E20" s="127">
        <v>0.950497237569061</v>
      </c>
      <c r="F20" s="131">
        <v>-0.0859093614242723</v>
      </c>
      <c r="G20" s="127">
        <v>0.925387197902273</v>
      </c>
      <c r="H20" s="127">
        <v>0.923750483885917</v>
      </c>
      <c r="I20" s="131">
        <v>0.00163671401635535</v>
      </c>
      <c r="J20" s="127">
        <v>0.892966399482641</v>
      </c>
      <c r="K20" s="127">
        <v>0.907838134026858</v>
      </c>
      <c r="L20" s="131">
        <v>-0.0148717345442163</v>
      </c>
      <c r="M20" s="127">
        <v>0.951172930474063</v>
      </c>
      <c r="N20" s="127">
        <v>0.959890982783898</v>
      </c>
      <c r="O20" s="131">
        <v>-0.00871805230983447</v>
      </c>
      <c r="P20" s="127">
        <v>0.018355665301578</v>
      </c>
      <c r="Q20" s="127">
        <v>0.0198788040762733</v>
      </c>
      <c r="R20" s="131">
        <v>-0.00152313877469523</v>
      </c>
    </row>
    <row r="21" spans="1:18">
      <c r="A21" s="125" t="s">
        <v>188</v>
      </c>
      <c r="B21" s="125" t="s">
        <v>1428</v>
      </c>
      <c r="C21" s="126">
        <v>22</v>
      </c>
      <c r="D21" s="127">
        <v>0.94736284685448</v>
      </c>
      <c r="E21" s="127">
        <v>0.980548469387755</v>
      </c>
      <c r="F21" s="131">
        <v>-0.0331856225332751</v>
      </c>
      <c r="G21" s="127">
        <v>0.148148148148148</v>
      </c>
      <c r="H21" s="127">
        <v>0.470588235294118</v>
      </c>
      <c r="I21" s="131">
        <v>-0.32244008714597</v>
      </c>
      <c r="J21" s="127">
        <v>0.0864197530864197</v>
      </c>
      <c r="K21" s="127">
        <v>0.529411764705882</v>
      </c>
      <c r="L21" s="131">
        <v>-0.442992011619463</v>
      </c>
      <c r="M21" s="127">
        <v>0.974156321623574</v>
      </c>
      <c r="N21" s="127">
        <v>0.980711777220181</v>
      </c>
      <c r="O21" s="131">
        <v>-0.00655545559660742</v>
      </c>
      <c r="P21" s="127">
        <v>0.0167817451740965</v>
      </c>
      <c r="Q21" s="127">
        <v>0.0168426955151109</v>
      </c>
      <c r="R21" s="131">
        <v>-6.09503410143701e-5</v>
      </c>
    </row>
    <row r="22" spans="1:18">
      <c r="A22" s="125" t="s">
        <v>188</v>
      </c>
      <c r="B22" s="125" t="s">
        <v>3309</v>
      </c>
      <c r="C22" s="126">
        <v>13</v>
      </c>
      <c r="D22" s="127">
        <v>0.920877565463553</v>
      </c>
      <c r="E22" s="127">
        <v>0.977815220443696</v>
      </c>
      <c r="F22" s="131">
        <v>-0.0569376549801429</v>
      </c>
      <c r="G22" s="127">
        <v>0.96108561381084</v>
      </c>
      <c r="H22" s="127">
        <v>0.966901154699292</v>
      </c>
      <c r="I22" s="131">
        <v>-0.00581554088845193</v>
      </c>
      <c r="J22" s="127">
        <v>0.927609794050767</v>
      </c>
      <c r="K22" s="127">
        <v>0.940593977580388</v>
      </c>
      <c r="L22" s="131">
        <v>-0.0129841835296205</v>
      </c>
      <c r="M22" s="127">
        <v>0.96302185910945</v>
      </c>
      <c r="N22" s="127">
        <v>0.975083090905323</v>
      </c>
      <c r="O22" s="131">
        <v>-0.012061231795873</v>
      </c>
      <c r="P22" s="127">
        <v>0.0162820370085656</v>
      </c>
      <c r="Q22" s="127">
        <v>0.0169566223377883</v>
      </c>
      <c r="R22" s="131">
        <v>-0.000674585329222668</v>
      </c>
    </row>
    <row r="23" spans="1:18">
      <c r="A23" s="125" t="s">
        <v>188</v>
      </c>
      <c r="B23" s="125" t="s">
        <v>3310</v>
      </c>
      <c r="C23" s="126">
        <v>16</v>
      </c>
      <c r="D23" s="127">
        <v>0.953494771601541</v>
      </c>
      <c r="E23" s="127">
        <v>0.96485401964854</v>
      </c>
      <c r="F23" s="131">
        <v>-0.0113592480469993</v>
      </c>
      <c r="G23" s="127">
        <v>0.953296187316096</v>
      </c>
      <c r="H23" s="127">
        <v>0.958074241111826</v>
      </c>
      <c r="I23" s="131">
        <v>-0.00477805379573037</v>
      </c>
      <c r="J23" s="127">
        <v>0.932726754175449</v>
      </c>
      <c r="K23" s="127">
        <v>0.93810337235242</v>
      </c>
      <c r="L23" s="131">
        <v>-0.00537661817697144</v>
      </c>
      <c r="M23" s="127">
        <v>0.969570056897729</v>
      </c>
      <c r="N23" s="127">
        <v>0.976345345118481</v>
      </c>
      <c r="O23" s="131">
        <v>-0.00677528822075224</v>
      </c>
      <c r="P23" s="127">
        <v>0.0158413430944515</v>
      </c>
      <c r="Q23" s="127">
        <v>0.0164181536706592</v>
      </c>
      <c r="R23" s="131">
        <v>-0.000576810576207627</v>
      </c>
    </row>
    <row r="24" spans="1:18">
      <c r="A24" s="125" t="s">
        <v>188</v>
      </c>
      <c r="B24" s="125" t="s">
        <v>3311</v>
      </c>
      <c r="C24" s="126">
        <v>9</v>
      </c>
      <c r="D24" s="127">
        <v>0.930658627087198</v>
      </c>
      <c r="E24" s="127">
        <v>0.950823529411765</v>
      </c>
      <c r="F24" s="131">
        <v>-0.0201649023245662</v>
      </c>
      <c r="G24" s="127">
        <v>0.937002792308665</v>
      </c>
      <c r="H24" s="127">
        <v>0.944284998738652</v>
      </c>
      <c r="I24" s="131">
        <v>-0.00728220642998723</v>
      </c>
      <c r="J24" s="127">
        <v>0.903521033121775</v>
      </c>
      <c r="K24" s="127">
        <v>0.909636329734532</v>
      </c>
      <c r="L24" s="131">
        <v>-0.00611529661275689</v>
      </c>
      <c r="M24" s="127">
        <v>0.962413420726811</v>
      </c>
      <c r="N24" s="127">
        <v>0.969869223189844</v>
      </c>
      <c r="O24" s="131">
        <v>-0.00745580246303268</v>
      </c>
      <c r="P24" s="127">
        <v>0.0218552426761883</v>
      </c>
      <c r="Q24" s="127">
        <v>0.0252280067012872</v>
      </c>
      <c r="R24" s="131">
        <v>-0.0033727640250989</v>
      </c>
    </row>
    <row r="25" spans="1:18">
      <c r="A25" s="125" t="s">
        <v>188</v>
      </c>
      <c r="B25" s="125" t="s">
        <v>3312</v>
      </c>
      <c r="C25" s="126">
        <v>9</v>
      </c>
      <c r="D25" s="127">
        <v>0.8328173374613</v>
      </c>
      <c r="E25" s="127">
        <v>0.957934990439771</v>
      </c>
      <c r="F25" s="131">
        <v>-0.12511765297847</v>
      </c>
      <c r="G25" s="127">
        <v>0.946161237946917</v>
      </c>
      <c r="H25" s="127">
        <v>0.952920542043288</v>
      </c>
      <c r="I25" s="131">
        <v>-0.00675930409637104</v>
      </c>
      <c r="J25" s="127">
        <v>0.926531694224461</v>
      </c>
      <c r="K25" s="127">
        <v>0.936895040973466</v>
      </c>
      <c r="L25" s="131">
        <v>-0.0103633467490049</v>
      </c>
      <c r="M25" s="127">
        <v>0.957562074837136</v>
      </c>
      <c r="N25" s="127">
        <v>0.966371698148883</v>
      </c>
      <c r="O25" s="131">
        <v>-0.00880962331174784</v>
      </c>
      <c r="P25" s="127">
        <v>0.016328817872973</v>
      </c>
      <c r="Q25" s="127">
        <v>0.0180780007057733</v>
      </c>
      <c r="R25" s="131">
        <v>-0.00174918283280031</v>
      </c>
    </row>
    <row r="26" spans="1:18">
      <c r="A26" s="125" t="s">
        <v>188</v>
      </c>
      <c r="B26" s="125" t="s">
        <v>32</v>
      </c>
      <c r="C26" s="126">
        <v>3</v>
      </c>
      <c r="D26" s="127">
        <v>0.904615384615385</v>
      </c>
      <c r="E26" s="127">
        <v>0.919003115264797</v>
      </c>
      <c r="F26" s="131">
        <v>-0.0143877306494129</v>
      </c>
      <c r="G26" s="127">
        <v>0</v>
      </c>
      <c r="H26" s="127">
        <v>0</v>
      </c>
      <c r="I26" s="131">
        <v>0</v>
      </c>
      <c r="J26" s="127">
        <v>0</v>
      </c>
      <c r="K26" s="127">
        <v>0</v>
      </c>
      <c r="L26" s="131">
        <v>0</v>
      </c>
      <c r="M26" s="127">
        <v>0.947545571439377</v>
      </c>
      <c r="N26" s="127">
        <v>0.957191877144625</v>
      </c>
      <c r="O26" s="131">
        <v>-0.00964630570524827</v>
      </c>
      <c r="P26" s="127">
        <v>0.0182021136776912</v>
      </c>
      <c r="Q26" s="127">
        <v>0.0197828666560402</v>
      </c>
      <c r="R26" s="131">
        <v>-0.00158075297834908</v>
      </c>
    </row>
    <row r="27" spans="1:18">
      <c r="A27" s="122" t="s">
        <v>400</v>
      </c>
      <c r="B27" s="122" t="s">
        <v>3422</v>
      </c>
      <c r="C27" s="123">
        <v>48</v>
      </c>
      <c r="D27" s="124">
        <v>0.940524595391852</v>
      </c>
      <c r="E27" s="124">
        <v>0.941932355437023</v>
      </c>
      <c r="F27" s="130">
        <v>-0.00140776004517063</v>
      </c>
      <c r="G27" s="124">
        <v>0.950835491238957</v>
      </c>
      <c r="H27" s="124">
        <v>0.955374602538338</v>
      </c>
      <c r="I27" s="130">
        <v>-0.00453911129938056</v>
      </c>
      <c r="J27" s="124">
        <v>0.912511087357001</v>
      </c>
      <c r="K27" s="124">
        <v>0.910864990330916</v>
      </c>
      <c r="L27" s="130">
        <v>0.00164609702608587</v>
      </c>
      <c r="M27" s="124">
        <v>0.956856014433405</v>
      </c>
      <c r="N27" s="124">
        <v>0.962574530936514</v>
      </c>
      <c r="O27" s="130">
        <v>-0.00571851650310884</v>
      </c>
      <c r="P27" s="124">
        <v>0.0167168653823594</v>
      </c>
      <c r="Q27" s="124">
        <v>0.0183394691129075</v>
      </c>
      <c r="R27" s="130">
        <v>-0.00162260373054814</v>
      </c>
    </row>
    <row r="28" spans="1:18">
      <c r="A28" s="125" t="s">
        <v>400</v>
      </c>
      <c r="B28" s="125" t="s">
        <v>3313</v>
      </c>
      <c r="C28" s="126">
        <v>6</v>
      </c>
      <c r="D28" s="127">
        <v>0.929741738405998</v>
      </c>
      <c r="E28" s="127">
        <v>0.940875497441728</v>
      </c>
      <c r="F28" s="131">
        <v>-0.0111337590357299</v>
      </c>
      <c r="G28" s="127">
        <v>0.968497119951157</v>
      </c>
      <c r="H28" s="127">
        <v>0.972590641543153</v>
      </c>
      <c r="I28" s="131">
        <v>-0.00409352159199639</v>
      </c>
      <c r="J28" s="127">
        <v>0.914619438202809</v>
      </c>
      <c r="K28" s="127">
        <v>0.919309674838562</v>
      </c>
      <c r="L28" s="131">
        <v>-0.00469023663575274</v>
      </c>
      <c r="M28" s="127">
        <v>0.961256137006466</v>
      </c>
      <c r="N28" s="127">
        <v>0.968503180965006</v>
      </c>
      <c r="O28" s="131">
        <v>-0.00724704395854003</v>
      </c>
      <c r="P28" s="127">
        <v>0.0197360009810598</v>
      </c>
      <c r="Q28" s="127">
        <v>0.0217530244236476</v>
      </c>
      <c r="R28" s="131">
        <v>-0.00201702344258776</v>
      </c>
    </row>
    <row r="29" spans="1:18">
      <c r="A29" s="125" t="s">
        <v>400</v>
      </c>
      <c r="B29" s="125" t="s">
        <v>3314</v>
      </c>
      <c r="C29" s="126">
        <v>8</v>
      </c>
      <c r="D29" s="127">
        <v>0.967456809963841</v>
      </c>
      <c r="E29" s="127">
        <v>0.961246504194966</v>
      </c>
      <c r="F29" s="131">
        <v>0.00621030576887482</v>
      </c>
      <c r="G29" s="127">
        <v>0.948057145143863</v>
      </c>
      <c r="H29" s="127">
        <v>0.947804683062294</v>
      </c>
      <c r="I29" s="131">
        <v>0.000252462081569704</v>
      </c>
      <c r="J29" s="127">
        <v>0.911381007643363</v>
      </c>
      <c r="K29" s="127">
        <v>0.924929347330626</v>
      </c>
      <c r="L29" s="131">
        <v>-0.0135483396872634</v>
      </c>
      <c r="M29" s="127">
        <v>0.956858751203615</v>
      </c>
      <c r="N29" s="127">
        <v>0.970713644524237</v>
      </c>
      <c r="O29" s="131">
        <v>-0.0138548933206225</v>
      </c>
      <c r="P29" s="127">
        <v>0.0177306274922147</v>
      </c>
      <c r="Q29" s="127">
        <v>0.0203960992367264</v>
      </c>
      <c r="R29" s="131">
        <v>-0.00266547174451165</v>
      </c>
    </row>
    <row r="30" spans="1:18">
      <c r="A30" s="125" t="s">
        <v>400</v>
      </c>
      <c r="B30" s="125" t="s">
        <v>3315</v>
      </c>
      <c r="C30" s="126">
        <v>5</v>
      </c>
      <c r="D30" s="127">
        <v>0.928299492385787</v>
      </c>
      <c r="E30" s="127">
        <v>0.923223350253807</v>
      </c>
      <c r="F30" s="131">
        <v>0.00507614213197971</v>
      </c>
      <c r="G30" s="127">
        <v>0.945441427526217</v>
      </c>
      <c r="H30" s="127">
        <v>0.960155977692576</v>
      </c>
      <c r="I30" s="131">
        <v>-0.0147145501663584</v>
      </c>
      <c r="J30" s="127">
        <v>0.915006910007316</v>
      </c>
      <c r="K30" s="127">
        <v>0.923743028929941</v>
      </c>
      <c r="L30" s="131">
        <v>-0.00873611892262427</v>
      </c>
      <c r="M30" s="127">
        <v>0.946971318802761</v>
      </c>
      <c r="N30" s="127">
        <v>0.958928220899038</v>
      </c>
      <c r="O30" s="131">
        <v>-0.0119569020962771</v>
      </c>
      <c r="P30" s="127">
        <v>0.0192516403970806</v>
      </c>
      <c r="Q30" s="127">
        <v>0.020702045328911</v>
      </c>
      <c r="R30" s="131">
        <v>-0.00145040493183036</v>
      </c>
    </row>
    <row r="31" spans="1:18">
      <c r="A31" s="125" t="s">
        <v>400</v>
      </c>
      <c r="B31" s="125" t="s">
        <v>3316</v>
      </c>
      <c r="C31" s="126">
        <v>7</v>
      </c>
      <c r="D31" s="127">
        <v>0.941772151898734</v>
      </c>
      <c r="E31" s="127">
        <v>0.945287539936102</v>
      </c>
      <c r="F31" s="131">
        <v>-0.00351538803736806</v>
      </c>
      <c r="G31" s="127">
        <v>0.959409792566829</v>
      </c>
      <c r="H31" s="127">
        <v>0.956734926094914</v>
      </c>
      <c r="I31" s="131">
        <v>0.00267486647191417</v>
      </c>
      <c r="J31" s="127">
        <v>0.929910178030371</v>
      </c>
      <c r="K31" s="127">
        <v>0.923152934307007</v>
      </c>
      <c r="L31" s="131">
        <v>0.00675724372336439</v>
      </c>
      <c r="M31" s="127">
        <v>0.964159796882446</v>
      </c>
      <c r="N31" s="127">
        <v>0.967581669592166</v>
      </c>
      <c r="O31" s="131">
        <v>-0.00342187270972028</v>
      </c>
      <c r="P31" s="127">
        <v>0.0161044175208301</v>
      </c>
      <c r="Q31" s="127">
        <v>0.0178923315370211</v>
      </c>
      <c r="R31" s="131">
        <v>-0.00178791401619097</v>
      </c>
    </row>
    <row r="32" spans="1:18">
      <c r="A32" s="125" t="s">
        <v>400</v>
      </c>
      <c r="B32" s="125" t="s">
        <v>3317</v>
      </c>
      <c r="C32" s="126">
        <v>8</v>
      </c>
      <c r="D32" s="127">
        <v>0.953896816684962</v>
      </c>
      <c r="E32" s="127">
        <v>0.950138504155125</v>
      </c>
      <c r="F32" s="131">
        <v>0.00375831252983694</v>
      </c>
      <c r="G32" s="127">
        <v>0.945072317963861</v>
      </c>
      <c r="H32" s="127">
        <v>0.953242102105651</v>
      </c>
      <c r="I32" s="131">
        <v>-0.00816978414179004</v>
      </c>
      <c r="J32" s="127">
        <v>0.895427483874901</v>
      </c>
      <c r="K32" s="127">
        <v>0.895821876406077</v>
      </c>
      <c r="L32" s="131">
        <v>-0.000394392531176013</v>
      </c>
      <c r="M32" s="127">
        <v>0.953378367044717</v>
      </c>
      <c r="N32" s="127">
        <v>0.957836493660427</v>
      </c>
      <c r="O32" s="131">
        <v>-0.00445812661571043</v>
      </c>
      <c r="P32" s="127">
        <v>0.0161158020646091</v>
      </c>
      <c r="Q32" s="127">
        <v>0.0175444509985675</v>
      </c>
      <c r="R32" s="131">
        <v>-0.00142864893395832</v>
      </c>
    </row>
    <row r="33" spans="1:18">
      <c r="A33" s="125" t="s">
        <v>400</v>
      </c>
      <c r="B33" s="125" t="s">
        <v>3318</v>
      </c>
      <c r="C33" s="126">
        <v>8</v>
      </c>
      <c r="D33" s="127">
        <v>0.934889698008139</v>
      </c>
      <c r="E33" s="127">
        <v>0.932707013327507</v>
      </c>
      <c r="F33" s="131">
        <v>0.00218268468063176</v>
      </c>
      <c r="G33" s="127">
        <v>0.950296560623777</v>
      </c>
      <c r="H33" s="127">
        <v>0.957449398778828</v>
      </c>
      <c r="I33" s="131">
        <v>-0.00715283815505108</v>
      </c>
      <c r="J33" s="127">
        <v>0.920479949593782</v>
      </c>
      <c r="K33" s="127">
        <v>0.902802577197298</v>
      </c>
      <c r="L33" s="131">
        <v>0.0176773723964837</v>
      </c>
      <c r="M33" s="127">
        <v>0.959224311460776</v>
      </c>
      <c r="N33" s="127">
        <v>0.958561210802833</v>
      </c>
      <c r="O33" s="131">
        <v>0.000663100657943172</v>
      </c>
      <c r="P33" s="127">
        <v>0.0160929698784453</v>
      </c>
      <c r="Q33" s="127">
        <v>0.0168079323867056</v>
      </c>
      <c r="R33" s="131">
        <v>-0.00071496250826027</v>
      </c>
    </row>
    <row r="34" spans="1:18">
      <c r="A34" s="125" t="s">
        <v>400</v>
      </c>
      <c r="B34" s="125" t="s">
        <v>3319</v>
      </c>
      <c r="C34" s="126">
        <v>6</v>
      </c>
      <c r="D34" s="127">
        <v>0.931017119838872</v>
      </c>
      <c r="E34" s="127">
        <v>0.937041719342604</v>
      </c>
      <c r="F34" s="131">
        <v>-0.00602459950373213</v>
      </c>
      <c r="G34" s="127">
        <v>0.937065710568899</v>
      </c>
      <c r="H34" s="127">
        <v>0.942041957811198</v>
      </c>
      <c r="I34" s="131">
        <v>-0.00497624724229884</v>
      </c>
      <c r="J34" s="127">
        <v>0.896417013040581</v>
      </c>
      <c r="K34" s="127">
        <v>0.901775328543026</v>
      </c>
      <c r="L34" s="131">
        <v>-0.00535831550244481</v>
      </c>
      <c r="M34" s="127">
        <v>0.949227447238387</v>
      </c>
      <c r="N34" s="127">
        <v>0.958351748725655</v>
      </c>
      <c r="O34" s="131">
        <v>-0.00912430148726784</v>
      </c>
      <c r="P34" s="127">
        <v>0.0146610933598149</v>
      </c>
      <c r="Q34" s="127">
        <v>0.0166615221353785</v>
      </c>
      <c r="R34" s="131">
        <v>-0.00200042877556368</v>
      </c>
    </row>
    <row r="35" spans="1:18">
      <c r="A35" s="122" t="s">
        <v>498</v>
      </c>
      <c r="B35" s="122" t="s">
        <v>3422</v>
      </c>
      <c r="C35" s="123">
        <v>88</v>
      </c>
      <c r="D35" s="124">
        <v>0.944804649444015</v>
      </c>
      <c r="E35" s="124">
        <v>0.942590392123578</v>
      </c>
      <c r="F35" s="130">
        <v>0.0022142573204369</v>
      </c>
      <c r="G35" s="124">
        <v>0.958321318106585</v>
      </c>
      <c r="H35" s="124">
        <v>0.9666008665212</v>
      </c>
      <c r="I35" s="130">
        <v>-0.00827954841461531</v>
      </c>
      <c r="J35" s="124">
        <v>0.938378675178056</v>
      </c>
      <c r="K35" s="124">
        <v>0.943004384932159</v>
      </c>
      <c r="L35" s="130">
        <v>-0.00462570975410337</v>
      </c>
      <c r="M35" s="124">
        <v>0.980488886589251</v>
      </c>
      <c r="N35" s="124">
        <v>0.985222871110156</v>
      </c>
      <c r="O35" s="130">
        <v>-0.00473398452090468</v>
      </c>
      <c r="P35" s="124">
        <v>0.0171706612290209</v>
      </c>
      <c r="Q35" s="124">
        <v>0.0182830703814112</v>
      </c>
      <c r="R35" s="130">
        <v>-0.00111240915239034</v>
      </c>
    </row>
    <row r="36" spans="1:18">
      <c r="A36" s="125" t="s">
        <v>498</v>
      </c>
      <c r="B36" s="125" t="s">
        <v>3320</v>
      </c>
      <c r="C36" s="126">
        <v>14</v>
      </c>
      <c r="D36" s="127">
        <v>0.953984907049512</v>
      </c>
      <c r="E36" s="127">
        <v>0.958543417366947</v>
      </c>
      <c r="F36" s="131">
        <v>-0.00455851031743459</v>
      </c>
      <c r="G36" s="127">
        <v>0.938636958461699</v>
      </c>
      <c r="H36" s="127">
        <v>0.96516285668856</v>
      </c>
      <c r="I36" s="131">
        <v>-0.0265258982268617</v>
      </c>
      <c r="J36" s="127">
        <v>0.935893595350788</v>
      </c>
      <c r="K36" s="127">
        <v>0.941734243324894</v>
      </c>
      <c r="L36" s="131">
        <v>-0.00584064797410599</v>
      </c>
      <c r="M36" s="127">
        <v>0.973699825076481</v>
      </c>
      <c r="N36" s="127">
        <v>0.980781837974816</v>
      </c>
      <c r="O36" s="131">
        <v>-0.00708201289833466</v>
      </c>
      <c r="P36" s="127">
        <v>0.0154857725474428</v>
      </c>
      <c r="Q36" s="127">
        <v>0.0167879595971635</v>
      </c>
      <c r="R36" s="131">
        <v>-0.00130218704972067</v>
      </c>
    </row>
    <row r="37" spans="1:18">
      <c r="A37" s="125" t="s">
        <v>498</v>
      </c>
      <c r="B37" s="125" t="s">
        <v>3321</v>
      </c>
      <c r="C37" s="126">
        <v>18</v>
      </c>
      <c r="D37" s="127">
        <v>0.951420937575905</v>
      </c>
      <c r="E37" s="127">
        <v>0.91889880952381</v>
      </c>
      <c r="F37" s="131">
        <v>0.0325221280520952</v>
      </c>
      <c r="G37" s="127">
        <v>0.963525990659965</v>
      </c>
      <c r="H37" s="127">
        <v>0.962976852184813</v>
      </c>
      <c r="I37" s="131">
        <v>0.000549138475152033</v>
      </c>
      <c r="J37" s="127">
        <v>0.92988862237025</v>
      </c>
      <c r="K37" s="127">
        <v>0.93650019007305</v>
      </c>
      <c r="L37" s="131">
        <v>-0.00661156770279936</v>
      </c>
      <c r="M37" s="127">
        <v>0.973580922764623</v>
      </c>
      <c r="N37" s="127">
        <v>0.979544232180691</v>
      </c>
      <c r="O37" s="131">
        <v>-0.00596330941606793</v>
      </c>
      <c r="P37" s="127">
        <v>0.0209288847229874</v>
      </c>
      <c r="Q37" s="127">
        <v>0.0216104272641375</v>
      </c>
      <c r="R37" s="131">
        <v>-0.000681542541150083</v>
      </c>
    </row>
    <row r="38" spans="1:18">
      <c r="A38" s="125" t="s">
        <v>498</v>
      </c>
      <c r="B38" s="125" t="s">
        <v>3322</v>
      </c>
      <c r="C38" s="126">
        <v>14</v>
      </c>
      <c r="D38" s="127">
        <v>0.940160309563295</v>
      </c>
      <c r="E38" s="127">
        <v>0.942555848480644</v>
      </c>
      <c r="F38" s="131">
        <v>-0.00239553891734912</v>
      </c>
      <c r="G38" s="127">
        <v>0.968636988010276</v>
      </c>
      <c r="H38" s="127">
        <v>0.977362650017685</v>
      </c>
      <c r="I38" s="131">
        <v>-0.00872566200740932</v>
      </c>
      <c r="J38" s="127">
        <v>0.949504974926589</v>
      </c>
      <c r="K38" s="127">
        <v>0.953368046130181</v>
      </c>
      <c r="L38" s="131">
        <v>-0.00386307120359186</v>
      </c>
      <c r="M38" s="127">
        <v>0.989171351855866</v>
      </c>
      <c r="N38" s="127">
        <v>0.991825899796724</v>
      </c>
      <c r="O38" s="131">
        <v>-0.00265454794085795</v>
      </c>
      <c r="P38" s="127">
        <v>0.0153913442206624</v>
      </c>
      <c r="Q38" s="127">
        <v>0.0169347403710618</v>
      </c>
      <c r="R38" s="131">
        <v>-0.00154339615039934</v>
      </c>
    </row>
    <row r="39" spans="1:18">
      <c r="A39" s="125" t="s">
        <v>498</v>
      </c>
      <c r="B39" s="125" t="s">
        <v>3323</v>
      </c>
      <c r="C39" s="126">
        <v>13</v>
      </c>
      <c r="D39" s="127">
        <v>0.912875710804224</v>
      </c>
      <c r="E39" s="127">
        <v>0.914989733059548</v>
      </c>
      <c r="F39" s="131">
        <v>-0.00211402225532398</v>
      </c>
      <c r="G39" s="127">
        <v>0.95360002564863</v>
      </c>
      <c r="H39" s="127">
        <v>0.956707501056062</v>
      </c>
      <c r="I39" s="131">
        <v>-0.00310747540743206</v>
      </c>
      <c r="J39" s="127">
        <v>0.930540304417175</v>
      </c>
      <c r="K39" s="127">
        <v>0.935135678796291</v>
      </c>
      <c r="L39" s="131">
        <v>-0.00459537437911572</v>
      </c>
      <c r="M39" s="127">
        <v>0.977025641025641</v>
      </c>
      <c r="N39" s="127">
        <v>0.983191845846014</v>
      </c>
      <c r="O39" s="131">
        <v>-0.00616620482037278</v>
      </c>
      <c r="P39" s="127">
        <v>0.0188162117016133</v>
      </c>
      <c r="Q39" s="127">
        <v>0.0205702889432323</v>
      </c>
      <c r="R39" s="131">
        <v>-0.00175407724161901</v>
      </c>
    </row>
    <row r="40" spans="1:18">
      <c r="A40" s="125" t="s">
        <v>498</v>
      </c>
      <c r="B40" s="125" t="s">
        <v>3324</v>
      </c>
      <c r="C40" s="126">
        <v>14</v>
      </c>
      <c r="D40" s="127">
        <v>0.95294449140603</v>
      </c>
      <c r="E40" s="127">
        <v>0.952109464082098</v>
      </c>
      <c r="F40" s="131">
        <v>0.000835027323931814</v>
      </c>
      <c r="G40" s="127">
        <v>0.955081907452553</v>
      </c>
      <c r="H40" s="127">
        <v>0.953812486939562</v>
      </c>
      <c r="I40" s="131">
        <v>0.00126942051299084</v>
      </c>
      <c r="J40" s="127">
        <v>0.930230571187715</v>
      </c>
      <c r="K40" s="127">
        <v>0.929177598736911</v>
      </c>
      <c r="L40" s="131">
        <v>0.00105297245080449</v>
      </c>
      <c r="M40" s="127">
        <v>0.989495364977674</v>
      </c>
      <c r="N40" s="127">
        <v>0.990498253305942</v>
      </c>
      <c r="O40" s="131">
        <v>-0.00100288832826789</v>
      </c>
      <c r="P40" s="127">
        <v>0.0200795780512631</v>
      </c>
      <c r="Q40" s="127">
        <v>0.0207742854880849</v>
      </c>
      <c r="R40" s="131">
        <v>-0.0006947074368218</v>
      </c>
    </row>
    <row r="41" spans="1:18">
      <c r="A41" s="125" t="s">
        <v>498</v>
      </c>
      <c r="B41" s="125" t="s">
        <v>3325</v>
      </c>
      <c r="C41" s="126">
        <v>15</v>
      </c>
      <c r="D41" s="127">
        <v>0.963620230700976</v>
      </c>
      <c r="E41" s="127">
        <v>0.967432522864153</v>
      </c>
      <c r="F41" s="131">
        <v>-0.00381229216317747</v>
      </c>
      <c r="G41" s="127">
        <v>0.97318633203308</v>
      </c>
      <c r="H41" s="127">
        <v>0.975233050273885</v>
      </c>
      <c r="I41" s="131">
        <v>-0.00204671824080493</v>
      </c>
      <c r="J41" s="127">
        <v>0.946650958492386</v>
      </c>
      <c r="K41" s="127">
        <v>0.953110194652252</v>
      </c>
      <c r="L41" s="131">
        <v>-0.00645923615986566</v>
      </c>
      <c r="M41" s="127">
        <v>0.977091730615623</v>
      </c>
      <c r="N41" s="127">
        <v>0.983032938847768</v>
      </c>
      <c r="O41" s="131">
        <v>-0.00594120823214417</v>
      </c>
      <c r="P41" s="127">
        <v>0.0144674237895995</v>
      </c>
      <c r="Q41" s="127">
        <v>0.0148683060316978</v>
      </c>
      <c r="R41" s="131">
        <v>-0.000400882242098248</v>
      </c>
    </row>
    <row r="42" spans="1:18">
      <c r="A42" s="122" t="s">
        <v>673</v>
      </c>
      <c r="B42" s="122" t="s">
        <v>3422</v>
      </c>
      <c r="C42" s="123">
        <v>23</v>
      </c>
      <c r="D42" s="124">
        <v>0.932600382409178</v>
      </c>
      <c r="E42" s="124">
        <v>0.94696607740086</v>
      </c>
      <c r="F42" s="130">
        <v>-0.0143656949916822</v>
      </c>
      <c r="G42" s="124">
        <v>0.954193824126509</v>
      </c>
      <c r="H42" s="124">
        <v>0.954908058217962</v>
      </c>
      <c r="I42" s="130">
        <v>-0.000714234091453103</v>
      </c>
      <c r="J42" s="124">
        <v>0.913869003098622</v>
      </c>
      <c r="K42" s="124">
        <v>0.917881434149805</v>
      </c>
      <c r="L42" s="130">
        <v>-0.0040124310511831</v>
      </c>
      <c r="M42" s="124">
        <v>0.961197576429526</v>
      </c>
      <c r="N42" s="124">
        <v>0.968786853462913</v>
      </c>
      <c r="O42" s="130">
        <v>-0.00758927703338774</v>
      </c>
      <c r="P42" s="124">
        <v>0.016522302025215</v>
      </c>
      <c r="Q42" s="124">
        <v>0.0185944920341302</v>
      </c>
      <c r="R42" s="130">
        <v>-0.00207219000891524</v>
      </c>
    </row>
    <row r="43" spans="1:18">
      <c r="A43" s="125" t="s">
        <v>673</v>
      </c>
      <c r="B43" s="125" t="s">
        <v>3326</v>
      </c>
      <c r="C43" s="126">
        <v>23</v>
      </c>
      <c r="D43" s="127">
        <v>0.932600382409178</v>
      </c>
      <c r="E43" s="127">
        <v>0.94696607740086</v>
      </c>
      <c r="F43" s="131">
        <v>-0.0143656949916822</v>
      </c>
      <c r="G43" s="127">
        <v>0.954193824126509</v>
      </c>
      <c r="H43" s="127">
        <v>0.954908058217962</v>
      </c>
      <c r="I43" s="131">
        <v>-0.000714234091453103</v>
      </c>
      <c r="J43" s="127">
        <v>0.913869003098622</v>
      </c>
      <c r="K43" s="127">
        <v>0.917881434149805</v>
      </c>
      <c r="L43" s="131">
        <v>-0.0040124310511831</v>
      </c>
      <c r="M43" s="127">
        <v>0.961197576429526</v>
      </c>
      <c r="N43" s="127">
        <v>0.968786853462913</v>
      </c>
      <c r="O43" s="131">
        <v>-0.00758927703338774</v>
      </c>
      <c r="P43" s="127">
        <v>0.016522302025215</v>
      </c>
      <c r="Q43" s="127">
        <v>0.0185944920341302</v>
      </c>
      <c r="R43" s="131">
        <v>-0.00207219000891524</v>
      </c>
    </row>
    <row r="44" spans="1:18">
      <c r="A44" s="122" t="s">
        <v>721</v>
      </c>
      <c r="B44" s="122" t="s">
        <v>3422</v>
      </c>
      <c r="C44" s="123">
        <v>296</v>
      </c>
      <c r="D44" s="124">
        <v>0.936821523859956</v>
      </c>
      <c r="E44" s="124">
        <v>0.936503221444887</v>
      </c>
      <c r="F44" s="130">
        <v>0.000318302415069249</v>
      </c>
      <c r="G44" s="124">
        <v>0.965410944813157</v>
      </c>
      <c r="H44" s="124">
        <v>0.968085664139828</v>
      </c>
      <c r="I44" s="130">
        <v>-0.00267471932667129</v>
      </c>
      <c r="J44" s="124">
        <v>0.877331085221348</v>
      </c>
      <c r="K44" s="124">
        <v>0.887424234690401</v>
      </c>
      <c r="L44" s="130">
        <v>-0.0100931494690536</v>
      </c>
      <c r="M44" s="124">
        <v>0.947757183684889</v>
      </c>
      <c r="N44" s="124">
        <v>0.954045796894333</v>
      </c>
      <c r="O44" s="130">
        <v>-0.00628861320944374</v>
      </c>
      <c r="P44" s="124">
        <v>0.0180061808667314</v>
      </c>
      <c r="Q44" s="124">
        <v>0.0188548848910832</v>
      </c>
      <c r="R44" s="130">
        <v>-0.000848704024351797</v>
      </c>
    </row>
    <row r="45" spans="1:18">
      <c r="A45" s="125" t="s">
        <v>721</v>
      </c>
      <c r="B45" s="125" t="s">
        <v>3327</v>
      </c>
      <c r="C45" s="126">
        <v>13</v>
      </c>
      <c r="D45" s="127">
        <v>0.958368976333048</v>
      </c>
      <c r="E45" s="127">
        <v>0.962784090909091</v>
      </c>
      <c r="F45" s="131">
        <v>-0.00441511457604271</v>
      </c>
      <c r="G45" s="127">
        <v>0.972115877965031</v>
      </c>
      <c r="H45" s="127">
        <v>0.976933944878988</v>
      </c>
      <c r="I45" s="131">
        <v>-0.00481806691395625</v>
      </c>
      <c r="J45" s="127">
        <v>0.84674586572996</v>
      </c>
      <c r="K45" s="127">
        <v>0.858752405913428</v>
      </c>
      <c r="L45" s="131">
        <v>-0.0120065401834679</v>
      </c>
      <c r="M45" s="127">
        <v>0.9515175271244</v>
      </c>
      <c r="N45" s="127">
        <v>0.95843267336996</v>
      </c>
      <c r="O45" s="131">
        <v>-0.00691514624555933</v>
      </c>
      <c r="P45" s="127">
        <v>0.0159422996796023</v>
      </c>
      <c r="Q45" s="127">
        <v>0.0155959038295373</v>
      </c>
      <c r="R45" s="131">
        <v>0.000346395850065049</v>
      </c>
    </row>
    <row r="46" spans="1:18">
      <c r="A46" s="125" t="s">
        <v>721</v>
      </c>
      <c r="B46" s="125" t="s">
        <v>3342</v>
      </c>
      <c r="C46" s="126">
        <v>13</v>
      </c>
      <c r="D46" s="127">
        <v>0.918147334797365</v>
      </c>
      <c r="E46" s="127">
        <v>0.91601523351373</v>
      </c>
      <c r="F46" s="131">
        <v>0.00213210128363461</v>
      </c>
      <c r="G46" s="127">
        <v>0.95681595181973</v>
      </c>
      <c r="H46" s="127">
        <v>0.968014457639909</v>
      </c>
      <c r="I46" s="131">
        <v>-0.0111985058201794</v>
      </c>
      <c r="J46" s="127">
        <v>0.898323690512442</v>
      </c>
      <c r="K46" s="127">
        <v>0.909393494062041</v>
      </c>
      <c r="L46" s="131">
        <v>-0.0110698035495991</v>
      </c>
      <c r="M46" s="127">
        <v>0.945461604864276</v>
      </c>
      <c r="N46" s="127">
        <v>0.95541919252145</v>
      </c>
      <c r="O46" s="131">
        <v>-0.00995758765717381</v>
      </c>
      <c r="P46" s="127">
        <v>0.0164493558306022</v>
      </c>
      <c r="Q46" s="127">
        <v>0.0171098746065364</v>
      </c>
      <c r="R46" s="131">
        <v>-0.000660518775934208</v>
      </c>
    </row>
    <row r="47" spans="1:18">
      <c r="A47" s="125" t="s">
        <v>721</v>
      </c>
      <c r="B47" s="125" t="s">
        <v>3329</v>
      </c>
      <c r="C47" s="126">
        <v>12</v>
      </c>
      <c r="D47" s="127">
        <v>0.891326426975422</v>
      </c>
      <c r="E47" s="127">
        <v>0.882718524458701</v>
      </c>
      <c r="F47" s="131">
        <v>0.00860790251672061</v>
      </c>
      <c r="G47" s="127">
        <v>0.948295402733088</v>
      </c>
      <c r="H47" s="127">
        <v>0.943787035944717</v>
      </c>
      <c r="I47" s="131">
        <v>0.00450836678837041</v>
      </c>
      <c r="J47" s="127">
        <v>0.73019119454251</v>
      </c>
      <c r="K47" s="127">
        <v>0.746771690699384</v>
      </c>
      <c r="L47" s="131">
        <v>-0.0165804961568743</v>
      </c>
      <c r="M47" s="127">
        <v>0.89350639948053</v>
      </c>
      <c r="N47" s="127">
        <v>0.902691149280649</v>
      </c>
      <c r="O47" s="131">
        <v>-0.00918474980011907</v>
      </c>
      <c r="P47" s="127">
        <v>0.0324127898129493</v>
      </c>
      <c r="Q47" s="127">
        <v>0.0300303342850369</v>
      </c>
      <c r="R47" s="131">
        <v>0.00238245552791238</v>
      </c>
    </row>
    <row r="48" spans="1:18">
      <c r="A48" s="125" t="s">
        <v>721</v>
      </c>
      <c r="B48" s="125" t="s">
        <v>3330</v>
      </c>
      <c r="C48" s="126">
        <v>1</v>
      </c>
      <c r="D48" s="127" t="s">
        <v>32</v>
      </c>
      <c r="E48" s="127" t="s">
        <v>32</v>
      </c>
      <c r="F48" s="131" t="s">
        <v>32</v>
      </c>
      <c r="G48" s="127">
        <v>1</v>
      </c>
      <c r="H48" s="127">
        <v>1</v>
      </c>
      <c r="I48" s="131">
        <v>0</v>
      </c>
      <c r="J48" s="127">
        <v>1</v>
      </c>
      <c r="K48" s="127">
        <v>0.972972972972973</v>
      </c>
      <c r="L48" s="131">
        <v>0.027027027027027</v>
      </c>
      <c r="M48" s="127">
        <v>1</v>
      </c>
      <c r="N48" s="127">
        <v>0.992592592592593</v>
      </c>
      <c r="O48" s="131">
        <v>0.00740740740740742</v>
      </c>
      <c r="P48" s="127">
        <v>0.024390243902439</v>
      </c>
      <c r="Q48" s="127">
        <v>0</v>
      </c>
      <c r="R48" s="131">
        <v>0.024390243902439</v>
      </c>
    </row>
    <row r="49" spans="1:18">
      <c r="A49" s="125" t="s">
        <v>721</v>
      </c>
      <c r="B49" s="125" t="s">
        <v>3331</v>
      </c>
      <c r="C49" s="126">
        <v>24</v>
      </c>
      <c r="D49" s="127">
        <v>0.962092985582375</v>
      </c>
      <c r="E49" s="127">
        <v>0.957757920389927</v>
      </c>
      <c r="F49" s="131">
        <v>0.00433506519244797</v>
      </c>
      <c r="G49" s="127">
        <v>0.981640791780598</v>
      </c>
      <c r="H49" s="127">
        <v>0.970225358524926</v>
      </c>
      <c r="I49" s="131">
        <v>0.011415433255672</v>
      </c>
      <c r="J49" s="127">
        <v>0.898056885384399</v>
      </c>
      <c r="K49" s="127">
        <v>0.898338265422263</v>
      </c>
      <c r="L49" s="131">
        <v>-0.000281380037863932</v>
      </c>
      <c r="M49" s="127">
        <v>0.946200834496583</v>
      </c>
      <c r="N49" s="127">
        <v>0.945802380005391</v>
      </c>
      <c r="O49" s="131">
        <v>0.000398454491191469</v>
      </c>
      <c r="P49" s="127">
        <v>0.0188937014764581</v>
      </c>
      <c r="Q49" s="127">
        <v>0.0192062190926682</v>
      </c>
      <c r="R49" s="131">
        <v>-0.000312517616210182</v>
      </c>
    </row>
    <row r="50" spans="1:18">
      <c r="A50" s="125" t="s">
        <v>721</v>
      </c>
      <c r="B50" s="125" t="s">
        <v>3332</v>
      </c>
      <c r="C50" s="126">
        <v>18</v>
      </c>
      <c r="D50" s="127">
        <v>0.979611650485437</v>
      </c>
      <c r="E50" s="127">
        <v>0.97276581865623</v>
      </c>
      <c r="F50" s="131">
        <v>0.00684583182920728</v>
      </c>
      <c r="G50" s="127">
        <v>0.954724653054009</v>
      </c>
      <c r="H50" s="127">
        <v>0.970605408110621</v>
      </c>
      <c r="I50" s="131">
        <v>-0.0158807550566126</v>
      </c>
      <c r="J50" s="127">
        <v>0.936530245440349</v>
      </c>
      <c r="K50" s="127">
        <v>0.942412549930645</v>
      </c>
      <c r="L50" s="131">
        <v>-0.00588230449029659</v>
      </c>
      <c r="M50" s="127">
        <v>0.959627619487173</v>
      </c>
      <c r="N50" s="127">
        <v>0.968213158817342</v>
      </c>
      <c r="O50" s="131">
        <v>-0.00858553933016903</v>
      </c>
      <c r="P50" s="127">
        <v>0.0147359080172188</v>
      </c>
      <c r="Q50" s="127">
        <v>0.0158008463131359</v>
      </c>
      <c r="R50" s="131">
        <v>-0.00106493829591706</v>
      </c>
    </row>
    <row r="51" spans="1:18">
      <c r="A51" s="125" t="s">
        <v>721</v>
      </c>
      <c r="B51" s="125" t="s">
        <v>3333</v>
      </c>
      <c r="C51" s="126">
        <v>20</v>
      </c>
      <c r="D51" s="127">
        <v>0.904943502824859</v>
      </c>
      <c r="E51" s="127">
        <v>0.907060002864098</v>
      </c>
      <c r="F51" s="131">
        <v>-0.00211650003923969</v>
      </c>
      <c r="G51" s="127">
        <v>0.958980051201504</v>
      </c>
      <c r="H51" s="127">
        <v>0.962582405253992</v>
      </c>
      <c r="I51" s="131">
        <v>-0.00360235405248777</v>
      </c>
      <c r="J51" s="127">
        <v>0.870660548870228</v>
      </c>
      <c r="K51" s="127">
        <v>0.882565167374821</v>
      </c>
      <c r="L51" s="131">
        <v>-0.0119046185045929</v>
      </c>
      <c r="M51" s="127">
        <v>0.942007862739184</v>
      </c>
      <c r="N51" s="127">
        <v>0.948707802021546</v>
      </c>
      <c r="O51" s="131">
        <v>-0.00669993928236212</v>
      </c>
      <c r="P51" s="127">
        <v>0.0165552212127117</v>
      </c>
      <c r="Q51" s="127">
        <v>0.0198821871937275</v>
      </c>
      <c r="R51" s="131">
        <v>-0.00332696598101587</v>
      </c>
    </row>
    <row r="52" spans="1:18">
      <c r="A52" s="125" t="s">
        <v>721</v>
      </c>
      <c r="B52" s="125" t="s">
        <v>3334</v>
      </c>
      <c r="C52" s="126">
        <v>15</v>
      </c>
      <c r="D52" s="127">
        <v>0.95</v>
      </c>
      <c r="E52" s="127">
        <v>0.961689939133548</v>
      </c>
      <c r="F52" s="131">
        <v>-0.0116899391335482</v>
      </c>
      <c r="G52" s="127">
        <v>0.967177752394341</v>
      </c>
      <c r="H52" s="127">
        <v>0.972413337444391</v>
      </c>
      <c r="I52" s="131">
        <v>-0.00523558505004917</v>
      </c>
      <c r="J52" s="127">
        <v>0.923055970477111</v>
      </c>
      <c r="K52" s="127">
        <v>0.933268731004713</v>
      </c>
      <c r="L52" s="131">
        <v>-0.0102127605276021</v>
      </c>
      <c r="M52" s="127">
        <v>0.936382666752737</v>
      </c>
      <c r="N52" s="127">
        <v>0.942755022405961</v>
      </c>
      <c r="O52" s="131">
        <v>-0.00637235565322458</v>
      </c>
      <c r="P52" s="127">
        <v>0.0127678334056866</v>
      </c>
      <c r="Q52" s="127">
        <v>0.0129246154302764</v>
      </c>
      <c r="R52" s="131">
        <v>-0.000156782024589755</v>
      </c>
    </row>
    <row r="53" spans="1:18">
      <c r="A53" s="125" t="s">
        <v>721</v>
      </c>
      <c r="B53" s="125" t="s">
        <v>3335</v>
      </c>
      <c r="C53" s="126">
        <v>17</v>
      </c>
      <c r="D53" s="127">
        <v>0.986769175755409</v>
      </c>
      <c r="E53" s="127">
        <v>0.989087656529517</v>
      </c>
      <c r="F53" s="131">
        <v>-0.00231848077410846</v>
      </c>
      <c r="G53" s="127">
        <v>0.989336799732477</v>
      </c>
      <c r="H53" s="127">
        <v>0.989802575630263</v>
      </c>
      <c r="I53" s="131">
        <v>-0.000465775897785625</v>
      </c>
      <c r="J53" s="127">
        <v>0.939867696864401</v>
      </c>
      <c r="K53" s="127">
        <v>0.944968940630529</v>
      </c>
      <c r="L53" s="131">
        <v>-0.00510124376612864</v>
      </c>
      <c r="M53" s="127">
        <v>0.968016934227751</v>
      </c>
      <c r="N53" s="127">
        <v>0.972068952065571</v>
      </c>
      <c r="O53" s="131">
        <v>-0.00405201783782039</v>
      </c>
      <c r="P53" s="127">
        <v>0.013923755685905</v>
      </c>
      <c r="Q53" s="127">
        <v>0.0141648034140913</v>
      </c>
      <c r="R53" s="131">
        <v>-0.000241047728186261</v>
      </c>
    </row>
    <row r="54" spans="1:18">
      <c r="A54" s="125" t="s">
        <v>721</v>
      </c>
      <c r="B54" s="125" t="s">
        <v>3336</v>
      </c>
      <c r="C54" s="126">
        <v>12</v>
      </c>
      <c r="D54" s="127">
        <v>0.926155969634231</v>
      </c>
      <c r="E54" s="127">
        <v>0.926414439430753</v>
      </c>
      <c r="F54" s="131">
        <v>-0.000258469796522665</v>
      </c>
      <c r="G54" s="127">
        <v>0.981620343346355</v>
      </c>
      <c r="H54" s="127">
        <v>0.981016092466644</v>
      </c>
      <c r="I54" s="131">
        <v>0.000604250879710388</v>
      </c>
      <c r="J54" s="127">
        <v>0.889654707916124</v>
      </c>
      <c r="K54" s="127">
        <v>0.887664919909317</v>
      </c>
      <c r="L54" s="131">
        <v>0.00198978800680683</v>
      </c>
      <c r="M54" s="127">
        <v>0.93906527710454</v>
      </c>
      <c r="N54" s="127">
        <v>0.943296061042677</v>
      </c>
      <c r="O54" s="131">
        <v>-0.00423078393813681</v>
      </c>
      <c r="P54" s="127">
        <v>0.0160475758193305</v>
      </c>
      <c r="Q54" s="127">
        <v>0.0165370951198846</v>
      </c>
      <c r="R54" s="131">
        <v>-0.000489519300554193</v>
      </c>
    </row>
    <row r="55" spans="1:18">
      <c r="A55" s="125" t="s">
        <v>721</v>
      </c>
      <c r="B55" s="125" t="s">
        <v>3337</v>
      </c>
      <c r="C55" s="126">
        <v>31</v>
      </c>
      <c r="D55" s="127">
        <v>0.963648834019204</v>
      </c>
      <c r="E55" s="127">
        <v>0.965895953757225</v>
      </c>
      <c r="F55" s="131">
        <v>-0.00224711973802105</v>
      </c>
      <c r="G55" s="127">
        <v>0.975274336640867</v>
      </c>
      <c r="H55" s="127">
        <v>0.970947722801728</v>
      </c>
      <c r="I55" s="131">
        <v>0.00432661383913868</v>
      </c>
      <c r="J55" s="127">
        <v>0.907557477652258</v>
      </c>
      <c r="K55" s="127">
        <v>0.926255551874962</v>
      </c>
      <c r="L55" s="131">
        <v>-0.0186980742227043</v>
      </c>
      <c r="M55" s="127">
        <v>0.968827799803884</v>
      </c>
      <c r="N55" s="127">
        <v>0.973508921202065</v>
      </c>
      <c r="O55" s="131">
        <v>-0.00468112139818078</v>
      </c>
      <c r="P55" s="127">
        <v>0.0172744492392154</v>
      </c>
      <c r="Q55" s="127">
        <v>0.0167153860584925</v>
      </c>
      <c r="R55" s="131">
        <v>0.000559063180722873</v>
      </c>
    </row>
    <row r="56" spans="1:18">
      <c r="A56" s="125" t="s">
        <v>721</v>
      </c>
      <c r="B56" s="125" t="s">
        <v>3338</v>
      </c>
      <c r="C56" s="126">
        <v>17</v>
      </c>
      <c r="D56" s="127">
        <v>0.973130634611985</v>
      </c>
      <c r="E56" s="127">
        <v>0.970102004924376</v>
      </c>
      <c r="F56" s="131">
        <v>0.00302862968760942</v>
      </c>
      <c r="G56" s="127">
        <v>0.973140037014189</v>
      </c>
      <c r="H56" s="127">
        <v>0.972494021475052</v>
      </c>
      <c r="I56" s="131">
        <v>0.000646015539136569</v>
      </c>
      <c r="J56" s="127">
        <v>0.917242442936459</v>
      </c>
      <c r="K56" s="127">
        <v>0.924443512863753</v>
      </c>
      <c r="L56" s="131">
        <v>-0.00720106992729419</v>
      </c>
      <c r="M56" s="127">
        <v>0.957760101389097</v>
      </c>
      <c r="N56" s="127">
        <v>0.964262885210604</v>
      </c>
      <c r="O56" s="131">
        <v>-0.00650278382150693</v>
      </c>
      <c r="P56" s="127">
        <v>0.0172753018622512</v>
      </c>
      <c r="Q56" s="127">
        <v>0.0180071491534461</v>
      </c>
      <c r="R56" s="131">
        <v>-0.000731847291194875</v>
      </c>
    </row>
    <row r="57" spans="1:18">
      <c r="A57" s="125" t="s">
        <v>721</v>
      </c>
      <c r="B57" s="125" t="s">
        <v>3339</v>
      </c>
      <c r="C57" s="126">
        <v>20</v>
      </c>
      <c r="D57" s="127">
        <v>0.948644338118022</v>
      </c>
      <c r="E57" s="127">
        <v>0.952805708725268</v>
      </c>
      <c r="F57" s="131">
        <v>-0.00416137060724531</v>
      </c>
      <c r="G57" s="127">
        <v>0.972200387779699</v>
      </c>
      <c r="H57" s="127">
        <v>0.968717829936175</v>
      </c>
      <c r="I57" s="131">
        <v>0.00348255784352458</v>
      </c>
      <c r="J57" s="127">
        <v>0.920269349682964</v>
      </c>
      <c r="K57" s="127">
        <v>0.932185505456043</v>
      </c>
      <c r="L57" s="131">
        <v>-0.0119161557730789</v>
      </c>
      <c r="M57" s="127">
        <v>0.966867351122887</v>
      </c>
      <c r="N57" s="127">
        <v>0.970309946606656</v>
      </c>
      <c r="O57" s="131">
        <v>-0.00344259548376935</v>
      </c>
      <c r="P57" s="127">
        <v>0.0156933320678402</v>
      </c>
      <c r="Q57" s="127">
        <v>0.0159354334582604</v>
      </c>
      <c r="R57" s="131">
        <v>-0.000242101390420212</v>
      </c>
    </row>
    <row r="58" spans="1:18">
      <c r="A58" s="125" t="s">
        <v>721</v>
      </c>
      <c r="B58" s="125" t="s">
        <v>3340</v>
      </c>
      <c r="C58" s="126">
        <v>33</v>
      </c>
      <c r="D58" s="127">
        <v>0.898028296207104</v>
      </c>
      <c r="E58" s="127">
        <v>0.892320597879966</v>
      </c>
      <c r="F58" s="131">
        <v>0.00570769832713769</v>
      </c>
      <c r="G58" s="127">
        <v>0.952960139901027</v>
      </c>
      <c r="H58" s="127">
        <v>0.953512818188</v>
      </c>
      <c r="I58" s="131">
        <v>-0.000552678286972585</v>
      </c>
      <c r="J58" s="127">
        <v>0.806877315516151</v>
      </c>
      <c r="K58" s="127">
        <v>0.814395527801074</v>
      </c>
      <c r="L58" s="131">
        <v>-0.00751821228492355</v>
      </c>
      <c r="M58" s="127">
        <v>0.944778879368848</v>
      </c>
      <c r="N58" s="127">
        <v>0.949067747369924</v>
      </c>
      <c r="O58" s="131">
        <v>-0.00428886800107686</v>
      </c>
      <c r="P58" s="127">
        <v>0.020576333588548</v>
      </c>
      <c r="Q58" s="127">
        <v>0.0229645983198713</v>
      </c>
      <c r="R58" s="131">
        <v>-0.00238826473132336</v>
      </c>
    </row>
    <row r="59" spans="1:18">
      <c r="A59" s="125" t="s">
        <v>721</v>
      </c>
      <c r="B59" s="125" t="s">
        <v>3341</v>
      </c>
      <c r="C59" s="126">
        <v>22</v>
      </c>
      <c r="D59" s="127">
        <v>0.983020112100231</v>
      </c>
      <c r="E59" s="127">
        <v>0.982859044766184</v>
      </c>
      <c r="F59" s="131">
        <v>0.000161067334046749</v>
      </c>
      <c r="G59" s="127">
        <v>0.983877255132607</v>
      </c>
      <c r="H59" s="127">
        <v>0.986649003037717</v>
      </c>
      <c r="I59" s="131">
        <v>-0.00277174790511026</v>
      </c>
      <c r="J59" s="127">
        <v>0.925377166226696</v>
      </c>
      <c r="K59" s="127">
        <v>0.932457986559973</v>
      </c>
      <c r="L59" s="131">
        <v>-0.00708082033327628</v>
      </c>
      <c r="M59" s="127">
        <v>0.957204778318145</v>
      </c>
      <c r="N59" s="127">
        <v>0.962159970355022</v>
      </c>
      <c r="O59" s="131">
        <v>-0.00495519203687655</v>
      </c>
      <c r="P59" s="127">
        <v>0.0148323168633066</v>
      </c>
      <c r="Q59" s="127">
        <v>0.0149200478317622</v>
      </c>
      <c r="R59" s="131">
        <v>-8.77309684556189e-5</v>
      </c>
    </row>
    <row r="60" spans="1:18">
      <c r="A60" s="125" t="s">
        <v>721</v>
      </c>
      <c r="B60" s="125" t="s">
        <v>3343</v>
      </c>
      <c r="C60" s="126">
        <v>8</v>
      </c>
      <c r="D60" s="127">
        <v>0.963360707517372</v>
      </c>
      <c r="E60" s="127">
        <v>0.967834394904459</v>
      </c>
      <c r="F60" s="131">
        <v>-0.00447368738708642</v>
      </c>
      <c r="G60" s="127">
        <v>0.978942558150162</v>
      </c>
      <c r="H60" s="127">
        <v>0.980387219246675</v>
      </c>
      <c r="I60" s="131">
        <v>-0.00144466109651331</v>
      </c>
      <c r="J60" s="127">
        <v>0.926289814010876</v>
      </c>
      <c r="K60" s="127">
        <v>0.929607066412266</v>
      </c>
      <c r="L60" s="131">
        <v>-0.00331725240138947</v>
      </c>
      <c r="M60" s="127">
        <v>0.964917619596583</v>
      </c>
      <c r="N60" s="127">
        <v>0.968160781312634</v>
      </c>
      <c r="O60" s="131">
        <v>-0.00324316171605132</v>
      </c>
      <c r="P60" s="127">
        <v>0.0172116459857457</v>
      </c>
      <c r="Q60" s="127">
        <v>0.0166213754390218</v>
      </c>
      <c r="R60" s="131">
        <v>0.000590270546723816</v>
      </c>
    </row>
    <row r="61" spans="1:18">
      <c r="A61" s="125" t="s">
        <v>721</v>
      </c>
      <c r="B61" s="125" t="s">
        <v>3328</v>
      </c>
      <c r="C61" s="126">
        <v>13</v>
      </c>
      <c r="D61" s="127">
        <v>0.794460362941738</v>
      </c>
      <c r="E61" s="127">
        <v>0.799277703858582</v>
      </c>
      <c r="F61" s="131">
        <v>-0.00481734091684372</v>
      </c>
      <c r="G61" s="127">
        <v>0.931029119074638</v>
      </c>
      <c r="H61" s="127">
        <v>0.936940376725661</v>
      </c>
      <c r="I61" s="131">
        <v>-0.0059112576510234</v>
      </c>
      <c r="J61" s="127">
        <v>0.806849717010814</v>
      </c>
      <c r="K61" s="127">
        <v>0.822017338963256</v>
      </c>
      <c r="L61" s="131">
        <v>-0.0151676219524417</v>
      </c>
      <c r="M61" s="127">
        <v>0.918838715385898</v>
      </c>
      <c r="N61" s="127">
        <v>0.929642564453433</v>
      </c>
      <c r="O61" s="131">
        <v>-0.0108038490675353</v>
      </c>
      <c r="P61" s="127">
        <v>0.0244358704548112</v>
      </c>
      <c r="Q61" s="127">
        <v>0.026922331672414</v>
      </c>
      <c r="R61" s="131">
        <v>-0.00248646121760281</v>
      </c>
    </row>
    <row r="62" spans="1:18">
      <c r="A62" s="125" t="s">
        <v>721</v>
      </c>
      <c r="B62" s="125" t="s">
        <v>3344</v>
      </c>
      <c r="C62" s="126">
        <v>7</v>
      </c>
      <c r="D62" s="127">
        <v>0.975044563279857</v>
      </c>
      <c r="E62" s="127">
        <v>0.973722102231821</v>
      </c>
      <c r="F62" s="131">
        <v>0.00132246104803602</v>
      </c>
      <c r="G62" s="127">
        <v>0.984545965102543</v>
      </c>
      <c r="H62" s="127">
        <v>0.986478934670901</v>
      </c>
      <c r="I62" s="131">
        <v>-0.00193296956835831</v>
      </c>
      <c r="J62" s="127">
        <v>0.9141636165282</v>
      </c>
      <c r="K62" s="127">
        <v>0.926370166423596</v>
      </c>
      <c r="L62" s="131">
        <v>-0.0122065498953964</v>
      </c>
      <c r="M62" s="127">
        <v>0.95292767656444</v>
      </c>
      <c r="N62" s="127">
        <v>0.96752623657869</v>
      </c>
      <c r="O62" s="131">
        <v>-0.0145985600142492</v>
      </c>
      <c r="P62" s="127">
        <v>0.0168513910879891</v>
      </c>
      <c r="Q62" s="127">
        <v>0.0186252104883329</v>
      </c>
      <c r="R62" s="131">
        <v>-0.00177381940034379</v>
      </c>
    </row>
    <row r="63" spans="1:18">
      <c r="A63" s="125" t="s">
        <v>721</v>
      </c>
      <c r="B63" s="125" t="s">
        <v>32</v>
      </c>
      <c r="C63" s="126">
        <v>0</v>
      </c>
      <c r="D63" s="127" t="s">
        <v>32</v>
      </c>
      <c r="E63" s="127" t="s">
        <v>32</v>
      </c>
      <c r="F63" s="131" t="s">
        <v>32</v>
      </c>
      <c r="G63" s="127" t="s">
        <v>32</v>
      </c>
      <c r="H63" s="127" t="s">
        <v>32</v>
      </c>
      <c r="I63" s="131" t="s">
        <v>32</v>
      </c>
      <c r="J63" s="127" t="s">
        <v>32</v>
      </c>
      <c r="K63" s="127" t="s">
        <v>32</v>
      </c>
      <c r="L63" s="131" t="s">
        <v>32</v>
      </c>
      <c r="M63" s="127" t="s">
        <v>32</v>
      </c>
      <c r="N63" s="127" t="s">
        <v>32</v>
      </c>
      <c r="O63" s="131" t="s">
        <v>32</v>
      </c>
      <c r="P63" s="127" t="s">
        <v>32</v>
      </c>
      <c r="Q63" s="127" t="s">
        <v>32</v>
      </c>
      <c r="R63" s="131" t="s">
        <v>32</v>
      </c>
    </row>
    <row r="64" spans="1:18">
      <c r="A64" s="122" t="s">
        <v>1160</v>
      </c>
      <c r="B64" s="122" t="s">
        <v>3422</v>
      </c>
      <c r="C64" s="123">
        <v>256</v>
      </c>
      <c r="D64" s="124">
        <v>0.915160070217348</v>
      </c>
      <c r="E64" s="124">
        <v>0.921150395969627</v>
      </c>
      <c r="F64" s="130">
        <v>-0.0059903257522792</v>
      </c>
      <c r="G64" s="124">
        <v>0.953277449330715</v>
      </c>
      <c r="H64" s="124">
        <v>0.955300443635805</v>
      </c>
      <c r="I64" s="130">
        <v>-0.00202299430509023</v>
      </c>
      <c r="J64" s="124">
        <v>0.920266200771383</v>
      </c>
      <c r="K64" s="124">
        <v>0.926858918694336</v>
      </c>
      <c r="L64" s="130">
        <v>-0.00659271792295357</v>
      </c>
      <c r="M64" s="124">
        <v>0.956271179466349</v>
      </c>
      <c r="N64" s="124">
        <v>0.962673765932998</v>
      </c>
      <c r="O64" s="130">
        <v>-0.00640258646664926</v>
      </c>
      <c r="P64" s="124">
        <v>0.0185334836810123</v>
      </c>
      <c r="Q64" s="124">
        <v>0.0178584840021143</v>
      </c>
      <c r="R64" s="130">
        <v>0.00067499967889809</v>
      </c>
    </row>
    <row r="65" spans="1:18">
      <c r="A65" s="125" t="s">
        <v>1160</v>
      </c>
      <c r="B65" s="125" t="s">
        <v>3345</v>
      </c>
      <c r="C65" s="126">
        <v>48</v>
      </c>
      <c r="D65" s="127">
        <v>0.92180258357164</v>
      </c>
      <c r="E65" s="127">
        <v>0.935255337990751</v>
      </c>
      <c r="F65" s="131">
        <v>-0.0134527544191109</v>
      </c>
      <c r="G65" s="127">
        <v>0.9619529897195</v>
      </c>
      <c r="H65" s="127">
        <v>0.964763259140369</v>
      </c>
      <c r="I65" s="131">
        <v>-0.00281026942086882</v>
      </c>
      <c r="J65" s="127">
        <v>0.940375715862153</v>
      </c>
      <c r="K65" s="127">
        <v>0.944176776736611</v>
      </c>
      <c r="L65" s="131">
        <v>-0.00380106087445786</v>
      </c>
      <c r="M65" s="127">
        <v>0.962606519466532</v>
      </c>
      <c r="N65" s="127">
        <v>0.966112468017694</v>
      </c>
      <c r="O65" s="131">
        <v>-0.00350594855116237</v>
      </c>
      <c r="P65" s="127">
        <v>0.0168780709863294</v>
      </c>
      <c r="Q65" s="127">
        <v>0.0159784059765277</v>
      </c>
      <c r="R65" s="131">
        <v>0.000899665009801723</v>
      </c>
    </row>
    <row r="66" spans="1:18">
      <c r="A66" s="125" t="s">
        <v>1160</v>
      </c>
      <c r="B66" s="125" t="s">
        <v>3346</v>
      </c>
      <c r="C66" s="126">
        <v>41</v>
      </c>
      <c r="D66" s="127">
        <v>0.947792915531335</v>
      </c>
      <c r="E66" s="127">
        <v>0.949983690333804</v>
      </c>
      <c r="F66" s="131">
        <v>-0.00219077480246932</v>
      </c>
      <c r="G66" s="127">
        <v>0.963551470696537</v>
      </c>
      <c r="H66" s="127">
        <v>0.962826040478905</v>
      </c>
      <c r="I66" s="131">
        <v>0.000725430217631828</v>
      </c>
      <c r="J66" s="127">
        <v>0.932053378109673</v>
      </c>
      <c r="K66" s="127">
        <v>0.935966303211707</v>
      </c>
      <c r="L66" s="131">
        <v>-0.003912925102034</v>
      </c>
      <c r="M66" s="127">
        <v>0.962897183640443</v>
      </c>
      <c r="N66" s="127">
        <v>0.967447409819905</v>
      </c>
      <c r="O66" s="131">
        <v>-0.00455022617946188</v>
      </c>
      <c r="P66" s="127">
        <v>0.0149275450432716</v>
      </c>
      <c r="Q66" s="127">
        <v>0.0154673204738613</v>
      </c>
      <c r="R66" s="131">
        <v>-0.000539775430589612</v>
      </c>
    </row>
    <row r="67" spans="1:18">
      <c r="A67" s="125" t="s">
        <v>1160</v>
      </c>
      <c r="B67" s="125" t="s">
        <v>3347</v>
      </c>
      <c r="C67" s="126">
        <v>48</v>
      </c>
      <c r="D67" s="127">
        <v>0.866770025839793</v>
      </c>
      <c r="E67" s="127">
        <v>0.866321779617175</v>
      </c>
      <c r="F67" s="131">
        <v>0.000448246222617854</v>
      </c>
      <c r="G67" s="127">
        <v>0.941100499777327</v>
      </c>
      <c r="H67" s="127">
        <v>0.944255438531152</v>
      </c>
      <c r="I67" s="131">
        <v>-0.00315493875382555</v>
      </c>
      <c r="J67" s="127">
        <v>0.91847320500767</v>
      </c>
      <c r="K67" s="127">
        <v>0.926284426879214</v>
      </c>
      <c r="L67" s="131">
        <v>-0.00781122187154371</v>
      </c>
      <c r="M67" s="127">
        <v>0.956454510942791</v>
      </c>
      <c r="N67" s="127">
        <v>0.962983758786642</v>
      </c>
      <c r="O67" s="131">
        <v>-0.00652924784385089</v>
      </c>
      <c r="P67" s="127">
        <v>0.015812702670101</v>
      </c>
      <c r="Q67" s="127">
        <v>0.0149347115691951</v>
      </c>
      <c r="R67" s="131">
        <v>0.000877991100905921</v>
      </c>
    </row>
    <row r="68" spans="1:18">
      <c r="A68" s="125" t="s">
        <v>1160</v>
      </c>
      <c r="B68" s="125" t="s">
        <v>3348</v>
      </c>
      <c r="C68" s="126">
        <v>49</v>
      </c>
      <c r="D68" s="127">
        <v>0.910522689241067</v>
      </c>
      <c r="E68" s="127">
        <v>0.918994135771792</v>
      </c>
      <c r="F68" s="131">
        <v>-0.00847144653072507</v>
      </c>
      <c r="G68" s="127">
        <v>0.954397362976164</v>
      </c>
      <c r="H68" s="127">
        <v>0.957544944776748</v>
      </c>
      <c r="I68" s="131">
        <v>-0.00314758180058494</v>
      </c>
      <c r="J68" s="127">
        <v>0.912459992292281</v>
      </c>
      <c r="K68" s="127">
        <v>0.923915561596883</v>
      </c>
      <c r="L68" s="131">
        <v>-0.0114555693046018</v>
      </c>
      <c r="M68" s="127">
        <v>0.946559600384805</v>
      </c>
      <c r="N68" s="127">
        <v>0.957038641804446</v>
      </c>
      <c r="O68" s="131">
        <v>-0.0104790414196407</v>
      </c>
      <c r="P68" s="127">
        <v>0.0223054789771206</v>
      </c>
      <c r="Q68" s="127">
        <v>0.0204660478341711</v>
      </c>
      <c r="R68" s="131">
        <v>0.00183943114294956</v>
      </c>
    </row>
    <row r="69" spans="1:18">
      <c r="A69" s="125" t="s">
        <v>1160</v>
      </c>
      <c r="B69" s="125" t="s">
        <v>3349</v>
      </c>
      <c r="C69" s="126">
        <v>31</v>
      </c>
      <c r="D69" s="127">
        <v>0.931783144912641</v>
      </c>
      <c r="E69" s="127">
        <v>0.933665644171779</v>
      </c>
      <c r="F69" s="131">
        <v>-0.00188249925913775</v>
      </c>
      <c r="G69" s="127">
        <v>0.958744259837047</v>
      </c>
      <c r="H69" s="127">
        <v>0.962688792846344</v>
      </c>
      <c r="I69" s="131">
        <v>-0.00394453300929676</v>
      </c>
      <c r="J69" s="127">
        <v>0.911704382248317</v>
      </c>
      <c r="K69" s="127">
        <v>0.917704334154503</v>
      </c>
      <c r="L69" s="131">
        <v>-0.00599995190618619</v>
      </c>
      <c r="M69" s="127">
        <v>0.953368850381604</v>
      </c>
      <c r="N69" s="127">
        <v>0.960712409288631</v>
      </c>
      <c r="O69" s="131">
        <v>-0.00734355890702731</v>
      </c>
      <c r="P69" s="127">
        <v>0.0219747314039151</v>
      </c>
      <c r="Q69" s="127">
        <v>0.0215809748052847</v>
      </c>
      <c r="R69" s="131">
        <v>0.000393756598630449</v>
      </c>
    </row>
    <row r="70" spans="1:18">
      <c r="A70" s="125" t="s">
        <v>1160</v>
      </c>
      <c r="B70" s="125" t="s">
        <v>3350</v>
      </c>
      <c r="C70" s="126">
        <v>31</v>
      </c>
      <c r="D70" s="127">
        <v>0.917457647482879</v>
      </c>
      <c r="E70" s="127">
        <v>0.926611050658929</v>
      </c>
      <c r="F70" s="131">
        <v>-0.00915340317605007</v>
      </c>
      <c r="G70" s="127">
        <v>0.941502662653392</v>
      </c>
      <c r="H70" s="127">
        <v>0.941329497152939</v>
      </c>
      <c r="I70" s="131">
        <v>0.000173165500452654</v>
      </c>
      <c r="J70" s="127">
        <v>0.904291668044852</v>
      </c>
      <c r="K70" s="127">
        <v>0.910175568743818</v>
      </c>
      <c r="L70" s="131">
        <v>-0.00588390069896638</v>
      </c>
      <c r="M70" s="127">
        <v>0.955258803347026</v>
      </c>
      <c r="N70" s="127">
        <v>0.961122570945206</v>
      </c>
      <c r="O70" s="131">
        <v>-0.00586376759818008</v>
      </c>
      <c r="P70" s="127">
        <v>0.0206929590191389</v>
      </c>
      <c r="Q70" s="127">
        <v>0.0202591065408794</v>
      </c>
      <c r="R70" s="131">
        <v>0.000433852478259587</v>
      </c>
    </row>
    <row r="71" spans="1:18">
      <c r="A71" s="125" t="s">
        <v>1160</v>
      </c>
      <c r="B71" s="125" t="s">
        <v>32</v>
      </c>
      <c r="C71" s="126">
        <v>8</v>
      </c>
      <c r="D71" s="127" t="s">
        <v>32</v>
      </c>
      <c r="E71" s="127" t="s">
        <v>32</v>
      </c>
      <c r="F71" s="131" t="s">
        <v>32</v>
      </c>
      <c r="G71" s="127" t="s">
        <v>32</v>
      </c>
      <c r="H71" s="127" t="s">
        <v>32</v>
      </c>
      <c r="I71" s="131" t="s">
        <v>32</v>
      </c>
      <c r="J71" s="127" t="s">
        <v>32</v>
      </c>
      <c r="K71" s="127" t="s">
        <v>32</v>
      </c>
      <c r="L71" s="131" t="s">
        <v>32</v>
      </c>
      <c r="M71" s="127" t="s">
        <v>32</v>
      </c>
      <c r="N71" s="127" t="s">
        <v>32</v>
      </c>
      <c r="O71" s="131" t="s">
        <v>32</v>
      </c>
      <c r="P71" s="127" t="s">
        <v>32</v>
      </c>
      <c r="Q71" s="127" t="s">
        <v>32</v>
      </c>
      <c r="R71" s="131" t="s">
        <v>32</v>
      </c>
    </row>
    <row r="72" spans="1:18">
      <c r="A72" s="122" t="s">
        <v>1671</v>
      </c>
      <c r="B72" s="122" t="s">
        <v>3422</v>
      </c>
      <c r="C72" s="123">
        <v>156</v>
      </c>
      <c r="D72" s="124">
        <v>0.927442949093037</v>
      </c>
      <c r="E72" s="124">
        <v>0.927142909183636</v>
      </c>
      <c r="F72" s="130">
        <v>0.000300039909400529</v>
      </c>
      <c r="G72" s="124">
        <v>0.940819513392336</v>
      </c>
      <c r="H72" s="124">
        <v>0.944611321485611</v>
      </c>
      <c r="I72" s="130">
        <v>-0.00379180809327406</v>
      </c>
      <c r="J72" s="124">
        <v>0.905983631837016</v>
      </c>
      <c r="K72" s="124">
        <v>0.913229136403105</v>
      </c>
      <c r="L72" s="130">
        <v>-0.00724550456608919</v>
      </c>
      <c r="M72" s="124">
        <v>0.948786349242657</v>
      </c>
      <c r="N72" s="124">
        <v>0.954919773863599</v>
      </c>
      <c r="O72" s="130">
        <v>-0.00613342462094268</v>
      </c>
      <c r="P72" s="124">
        <v>0.0172810325692683</v>
      </c>
      <c r="Q72" s="124">
        <v>0.0176772639258798</v>
      </c>
      <c r="R72" s="130">
        <v>-0.000396231356611505</v>
      </c>
    </row>
    <row r="73" spans="1:18">
      <c r="A73" s="125" t="s">
        <v>1671</v>
      </c>
      <c r="B73" s="125" t="s">
        <v>3351</v>
      </c>
      <c r="C73" s="126">
        <v>51</v>
      </c>
      <c r="D73" s="127">
        <v>0.919536310944425</v>
      </c>
      <c r="E73" s="127">
        <v>0.913929784824462</v>
      </c>
      <c r="F73" s="131">
        <v>0.00560652611996337</v>
      </c>
      <c r="G73" s="127">
        <v>0.922645154282995</v>
      </c>
      <c r="H73" s="127">
        <v>0.925092621934282</v>
      </c>
      <c r="I73" s="131">
        <v>-0.00244746765128723</v>
      </c>
      <c r="J73" s="127">
        <v>0.905795827169944</v>
      </c>
      <c r="K73" s="127">
        <v>0.913387243798145</v>
      </c>
      <c r="L73" s="131">
        <v>-0.00759141662820084</v>
      </c>
      <c r="M73" s="127">
        <v>0.942009351123275</v>
      </c>
      <c r="N73" s="127">
        <v>0.949998591906277</v>
      </c>
      <c r="O73" s="131">
        <v>-0.00798924078300212</v>
      </c>
      <c r="P73" s="127">
        <v>0.020136134164358</v>
      </c>
      <c r="Q73" s="127">
        <v>0.0204116022530464</v>
      </c>
      <c r="R73" s="131">
        <v>-0.000275468088688464</v>
      </c>
    </row>
    <row r="74" spans="1:18">
      <c r="A74" s="125" t="s">
        <v>1671</v>
      </c>
      <c r="B74" s="125" t="s">
        <v>3352</v>
      </c>
      <c r="C74" s="126">
        <v>77</v>
      </c>
      <c r="D74" s="127">
        <v>0.914335344669958</v>
      </c>
      <c r="E74" s="127">
        <v>0.914739229024943</v>
      </c>
      <c r="F74" s="131">
        <v>-0.000403884354985395</v>
      </c>
      <c r="G74" s="127">
        <v>0.946227009845373</v>
      </c>
      <c r="H74" s="127">
        <v>0.9504313862544</v>
      </c>
      <c r="I74" s="131">
        <v>-0.0042043764090266</v>
      </c>
      <c r="J74" s="127">
        <v>0.900550593440445</v>
      </c>
      <c r="K74" s="127">
        <v>0.908387308622156</v>
      </c>
      <c r="L74" s="131">
        <v>-0.00783671518171181</v>
      </c>
      <c r="M74" s="127">
        <v>0.950444039150914</v>
      </c>
      <c r="N74" s="127">
        <v>0.955920036655523</v>
      </c>
      <c r="O74" s="131">
        <v>-0.00547599750460925</v>
      </c>
      <c r="P74" s="127">
        <v>0.0155448203292085</v>
      </c>
      <c r="Q74" s="127">
        <v>0.0161014425507455</v>
      </c>
      <c r="R74" s="131">
        <v>-0.000556622221536969</v>
      </c>
    </row>
    <row r="75" spans="1:18">
      <c r="A75" s="125" t="s">
        <v>1671</v>
      </c>
      <c r="B75" s="125" t="s">
        <v>3353</v>
      </c>
      <c r="C75" s="126">
        <v>28</v>
      </c>
      <c r="D75" s="127">
        <v>0.955435782831602</v>
      </c>
      <c r="E75" s="127">
        <v>0.960505529225908</v>
      </c>
      <c r="F75" s="131">
        <v>-0.00506974639430591</v>
      </c>
      <c r="G75" s="127">
        <v>0.954076961414202</v>
      </c>
      <c r="H75" s="127">
        <v>0.958779517349671</v>
      </c>
      <c r="I75" s="131">
        <v>-0.00470255593546876</v>
      </c>
      <c r="J75" s="127">
        <v>0.915381296086646</v>
      </c>
      <c r="K75" s="127">
        <v>0.921059037085707</v>
      </c>
      <c r="L75" s="131">
        <v>-0.00567774099906149</v>
      </c>
      <c r="M75" s="127">
        <v>0.95475380434618</v>
      </c>
      <c r="N75" s="127">
        <v>0.959473337642645</v>
      </c>
      <c r="O75" s="131">
        <v>-0.00471953329646568</v>
      </c>
      <c r="P75" s="127">
        <v>0.0165177645327508</v>
      </c>
      <c r="Q75" s="127">
        <v>0.0168717442318468</v>
      </c>
      <c r="R75" s="131">
        <v>-0.000353979699095938</v>
      </c>
    </row>
    <row r="76" spans="1:18">
      <c r="A76" s="122" t="s">
        <v>1974</v>
      </c>
      <c r="B76" s="122" t="s">
        <v>3422</v>
      </c>
      <c r="C76" s="123">
        <v>367</v>
      </c>
      <c r="D76" s="124">
        <v>0.937871852375247</v>
      </c>
      <c r="E76" s="124">
        <v>0.941999198429744</v>
      </c>
      <c r="F76" s="130">
        <v>-0.00412734605449738</v>
      </c>
      <c r="G76" s="124">
        <v>0.960494845324491</v>
      </c>
      <c r="H76" s="124">
        <v>0.966653352393033</v>
      </c>
      <c r="I76" s="130">
        <v>-0.00615850706854204</v>
      </c>
      <c r="J76" s="124">
        <v>0.893532597817536</v>
      </c>
      <c r="K76" s="124">
        <v>0.904878811447604</v>
      </c>
      <c r="L76" s="130">
        <v>-0.0113462136300674</v>
      </c>
      <c r="M76" s="124">
        <v>0.955806649688011</v>
      </c>
      <c r="N76" s="124">
        <v>0.964623406660405</v>
      </c>
      <c r="O76" s="130">
        <v>-0.00881675697239337</v>
      </c>
      <c r="P76" s="124">
        <v>0.0229853242538129</v>
      </c>
      <c r="Q76" s="124">
        <v>0.0226151866119869</v>
      </c>
      <c r="R76" s="130">
        <v>0.000370137641826033</v>
      </c>
    </row>
    <row r="77" spans="1:18">
      <c r="A77" s="125" t="s">
        <v>1974</v>
      </c>
      <c r="B77" s="125" t="s">
        <v>3354</v>
      </c>
      <c r="C77" s="126">
        <v>20</v>
      </c>
      <c r="D77" s="127">
        <v>0.954390375291794</v>
      </c>
      <c r="E77" s="127">
        <v>0.956694334175388</v>
      </c>
      <c r="F77" s="131">
        <v>-0.00230395888359414</v>
      </c>
      <c r="G77" s="127">
        <v>0.972970141146432</v>
      </c>
      <c r="H77" s="127">
        <v>0.974882788196605</v>
      </c>
      <c r="I77" s="131">
        <v>-0.00191264705017258</v>
      </c>
      <c r="J77" s="127">
        <v>0.927438767153882</v>
      </c>
      <c r="K77" s="127">
        <v>0.928195271531419</v>
      </c>
      <c r="L77" s="131">
        <v>-0.000756504377537048</v>
      </c>
      <c r="M77" s="127">
        <v>0.970393921112143</v>
      </c>
      <c r="N77" s="127">
        <v>0.975394049729315</v>
      </c>
      <c r="O77" s="131">
        <v>-0.00500012861717214</v>
      </c>
      <c r="P77" s="127">
        <v>0.0149013177976819</v>
      </c>
      <c r="Q77" s="127">
        <v>0.015380954870155</v>
      </c>
      <c r="R77" s="131">
        <v>-0.000479637072473173</v>
      </c>
    </row>
    <row r="78" spans="1:18">
      <c r="A78" s="125" t="s">
        <v>1974</v>
      </c>
      <c r="B78" s="125" t="s">
        <v>3355</v>
      </c>
      <c r="C78" s="126">
        <v>26</v>
      </c>
      <c r="D78" s="127">
        <v>0.918521054433413</v>
      </c>
      <c r="E78" s="127">
        <v>0.925280414150129</v>
      </c>
      <c r="F78" s="131">
        <v>-0.00675935971671615</v>
      </c>
      <c r="G78" s="127">
        <v>0.963530399926103</v>
      </c>
      <c r="H78" s="127">
        <v>0.964181026825369</v>
      </c>
      <c r="I78" s="131">
        <v>-0.000650626899265982</v>
      </c>
      <c r="J78" s="127">
        <v>0.927378730040751</v>
      </c>
      <c r="K78" s="127">
        <v>0.93439332030556</v>
      </c>
      <c r="L78" s="131">
        <v>-0.00701459026480955</v>
      </c>
      <c r="M78" s="127">
        <v>0.934796192268735</v>
      </c>
      <c r="N78" s="127">
        <v>0.939809725293689</v>
      </c>
      <c r="O78" s="131">
        <v>-0.005013533024954</v>
      </c>
      <c r="P78" s="127">
        <v>0.0223901599424101</v>
      </c>
      <c r="Q78" s="127">
        <v>0.0201778502605965</v>
      </c>
      <c r="R78" s="131">
        <v>0.00221230968181354</v>
      </c>
    </row>
    <row r="79" spans="1:18">
      <c r="A79" s="125" t="s">
        <v>1974</v>
      </c>
      <c r="B79" s="125" t="s">
        <v>3356</v>
      </c>
      <c r="C79" s="126">
        <v>21</v>
      </c>
      <c r="D79" s="127">
        <v>0.904629021667761</v>
      </c>
      <c r="E79" s="127">
        <v>0.898066207800721</v>
      </c>
      <c r="F79" s="131">
        <v>0.00656281386703994</v>
      </c>
      <c r="G79" s="127">
        <v>0.957438715818763</v>
      </c>
      <c r="H79" s="127">
        <v>0.962730145999434</v>
      </c>
      <c r="I79" s="131">
        <v>-0.00529143018067046</v>
      </c>
      <c r="J79" s="127">
        <v>0.839859735906469</v>
      </c>
      <c r="K79" s="127">
        <v>0.854428456556745</v>
      </c>
      <c r="L79" s="131">
        <v>-0.0145687206502761</v>
      </c>
      <c r="M79" s="127">
        <v>0.93807458873684</v>
      </c>
      <c r="N79" s="127">
        <v>0.953147447253154</v>
      </c>
      <c r="O79" s="131">
        <v>-0.0150728585163135</v>
      </c>
      <c r="P79" s="127">
        <v>0.0502052069581773</v>
      </c>
      <c r="Q79" s="127">
        <v>0.0501644133955345</v>
      </c>
      <c r="R79" s="131">
        <v>4.07935626428324e-5</v>
      </c>
    </row>
    <row r="80" spans="1:18">
      <c r="A80" s="125" t="s">
        <v>1974</v>
      </c>
      <c r="B80" s="125" t="s">
        <v>3357</v>
      </c>
      <c r="C80" s="126">
        <v>16</v>
      </c>
      <c r="D80" s="127">
        <v>0.924703004891684</v>
      </c>
      <c r="E80" s="127">
        <v>0.927392739273927</v>
      </c>
      <c r="F80" s="131">
        <v>-0.00268973438224329</v>
      </c>
      <c r="G80" s="127">
        <v>0.883684220608801</v>
      </c>
      <c r="H80" s="127">
        <v>0.916877393814947</v>
      </c>
      <c r="I80" s="131">
        <v>-0.0331931732061466</v>
      </c>
      <c r="J80" s="127">
        <v>0.687278021493841</v>
      </c>
      <c r="K80" s="127">
        <v>0.710045937868935</v>
      </c>
      <c r="L80" s="131">
        <v>-0.0227679163750938</v>
      </c>
      <c r="M80" s="127">
        <v>0.893850553685779</v>
      </c>
      <c r="N80" s="127">
        <v>0.911805731429351</v>
      </c>
      <c r="O80" s="131">
        <v>-0.0179551777435715</v>
      </c>
      <c r="P80" s="127">
        <v>0.0404985499808364</v>
      </c>
      <c r="Q80" s="127">
        <v>0.0391335981986095</v>
      </c>
      <c r="R80" s="131">
        <v>0.00136495178222685</v>
      </c>
    </row>
    <row r="81" spans="1:18">
      <c r="A81" s="125" t="s">
        <v>1974</v>
      </c>
      <c r="B81" s="125" t="s">
        <v>3358</v>
      </c>
      <c r="C81" s="126">
        <v>24</v>
      </c>
      <c r="D81" s="127">
        <v>0.957002765903948</v>
      </c>
      <c r="E81" s="127">
        <v>0.959076073311574</v>
      </c>
      <c r="F81" s="131">
        <v>-0.00207330740762646</v>
      </c>
      <c r="G81" s="127">
        <v>0.973216725414651</v>
      </c>
      <c r="H81" s="127">
        <v>0.969923448285214</v>
      </c>
      <c r="I81" s="131">
        <v>0.00329327712943694</v>
      </c>
      <c r="J81" s="127">
        <v>0.911042913353554</v>
      </c>
      <c r="K81" s="127">
        <v>0.917913711503777</v>
      </c>
      <c r="L81" s="131">
        <v>-0.00687079815022318</v>
      </c>
      <c r="M81" s="127">
        <v>0.969486997419872</v>
      </c>
      <c r="N81" s="127">
        <v>0.976066300021954</v>
      </c>
      <c r="O81" s="131">
        <v>-0.00657930260208173</v>
      </c>
      <c r="P81" s="127">
        <v>0.0167494645031665</v>
      </c>
      <c r="Q81" s="127">
        <v>0.0155935700163328</v>
      </c>
      <c r="R81" s="131">
        <v>0.00115589448683366</v>
      </c>
    </row>
    <row r="82" spans="1:18">
      <c r="A82" s="125" t="s">
        <v>1974</v>
      </c>
      <c r="B82" s="125" t="s">
        <v>3359</v>
      </c>
      <c r="C82" s="126">
        <v>20</v>
      </c>
      <c r="D82" s="127">
        <v>0.946930280957336</v>
      </c>
      <c r="E82" s="127">
        <v>0.955174800969193</v>
      </c>
      <c r="F82" s="131">
        <v>-0.00824452001185738</v>
      </c>
      <c r="G82" s="127">
        <v>0.969189070263465</v>
      </c>
      <c r="H82" s="127">
        <v>0.970867759163738</v>
      </c>
      <c r="I82" s="131">
        <v>-0.00167868890027245</v>
      </c>
      <c r="J82" s="127">
        <v>0.930680755621016</v>
      </c>
      <c r="K82" s="127">
        <v>0.938829293528705</v>
      </c>
      <c r="L82" s="131">
        <v>-0.00814853790768866</v>
      </c>
      <c r="M82" s="127">
        <v>0.965386268057106</v>
      </c>
      <c r="N82" s="127">
        <v>0.973300945146188</v>
      </c>
      <c r="O82" s="131">
        <v>-0.00791467708908222</v>
      </c>
      <c r="P82" s="127">
        <v>0.0155596614186337</v>
      </c>
      <c r="Q82" s="127">
        <v>0.0150310271201865</v>
      </c>
      <c r="R82" s="131">
        <v>0.000528634298447182</v>
      </c>
    </row>
    <row r="83" spans="1:18">
      <c r="A83" s="125" t="s">
        <v>1974</v>
      </c>
      <c r="B83" s="125" t="s">
        <v>3360</v>
      </c>
      <c r="C83" s="126">
        <v>11</v>
      </c>
      <c r="D83" s="127">
        <v>0.93423019431988</v>
      </c>
      <c r="E83" s="127">
        <v>0.940224159402242</v>
      </c>
      <c r="F83" s="131">
        <v>-0.00599396508236116</v>
      </c>
      <c r="G83" s="127">
        <v>0.964780907467372</v>
      </c>
      <c r="H83" s="127">
        <v>0.967385078172496</v>
      </c>
      <c r="I83" s="131">
        <v>-0.00260417070512431</v>
      </c>
      <c r="J83" s="127">
        <v>0.928733044119211</v>
      </c>
      <c r="K83" s="127">
        <v>0.938351085699828</v>
      </c>
      <c r="L83" s="131">
        <v>-0.00961804158061652</v>
      </c>
      <c r="M83" s="127">
        <v>0.964207860341007</v>
      </c>
      <c r="N83" s="127">
        <v>0.974774748204622</v>
      </c>
      <c r="O83" s="131">
        <v>-0.0105668878636148</v>
      </c>
      <c r="P83" s="127">
        <v>0.0174881172318727</v>
      </c>
      <c r="Q83" s="127">
        <v>0.016965158745414</v>
      </c>
      <c r="R83" s="131">
        <v>0.000522958486458728</v>
      </c>
    </row>
    <row r="84" spans="1:18">
      <c r="A84" s="125" t="s">
        <v>1974</v>
      </c>
      <c r="B84" s="125" t="s">
        <v>3361</v>
      </c>
      <c r="C84" s="126">
        <v>17</v>
      </c>
      <c r="D84" s="127">
        <v>0.957022256331543</v>
      </c>
      <c r="E84" s="127">
        <v>0.954247104247104</v>
      </c>
      <c r="F84" s="131">
        <v>0.00277515208443835</v>
      </c>
      <c r="G84" s="127">
        <v>0.972577607084322</v>
      </c>
      <c r="H84" s="127">
        <v>0.97764659862736</v>
      </c>
      <c r="I84" s="131">
        <v>-0.0050689915430383</v>
      </c>
      <c r="J84" s="127">
        <v>0.937966752052224</v>
      </c>
      <c r="K84" s="127">
        <v>0.946008321183457</v>
      </c>
      <c r="L84" s="131">
        <v>-0.00804156913123344</v>
      </c>
      <c r="M84" s="127">
        <v>0.968167099641718</v>
      </c>
      <c r="N84" s="127">
        <v>0.975065305660394</v>
      </c>
      <c r="O84" s="131">
        <v>-0.00689820601867519</v>
      </c>
      <c r="P84" s="127">
        <v>0.016492250882932</v>
      </c>
      <c r="Q84" s="127">
        <v>0.0169268384427309</v>
      </c>
      <c r="R84" s="131">
        <v>-0.000434587559798839</v>
      </c>
    </row>
    <row r="85" spans="1:18">
      <c r="A85" s="125" t="s">
        <v>1974</v>
      </c>
      <c r="B85" s="125" t="s">
        <v>3362</v>
      </c>
      <c r="C85" s="126">
        <v>18</v>
      </c>
      <c r="D85" s="127">
        <v>0.951643489254109</v>
      </c>
      <c r="E85" s="127">
        <v>0.946808510638298</v>
      </c>
      <c r="F85" s="131">
        <v>0.00483497861581084</v>
      </c>
      <c r="G85" s="127">
        <v>0.962302303495018</v>
      </c>
      <c r="H85" s="127">
        <v>0.966865741756867</v>
      </c>
      <c r="I85" s="131">
        <v>-0.00456343826184824</v>
      </c>
      <c r="J85" s="127">
        <v>0.86706103753649</v>
      </c>
      <c r="K85" s="127">
        <v>0.887940362185744</v>
      </c>
      <c r="L85" s="131">
        <v>-0.0208793246492539</v>
      </c>
      <c r="M85" s="127">
        <v>0.953147951172567</v>
      </c>
      <c r="N85" s="127">
        <v>0.960966513916597</v>
      </c>
      <c r="O85" s="131">
        <v>-0.00781856274402914</v>
      </c>
      <c r="P85" s="127">
        <v>0.0308012288338889</v>
      </c>
      <c r="Q85" s="127">
        <v>0.0304501190870994</v>
      </c>
      <c r="R85" s="131">
        <v>0.00035110974678949</v>
      </c>
    </row>
    <row r="86" spans="1:18">
      <c r="A86" s="125" t="s">
        <v>1974</v>
      </c>
      <c r="B86" s="125" t="s">
        <v>3363</v>
      </c>
      <c r="C86" s="126">
        <v>17</v>
      </c>
      <c r="D86" s="127">
        <v>0.953125</v>
      </c>
      <c r="E86" s="127">
        <v>0.945125887669464</v>
      </c>
      <c r="F86" s="131">
        <v>0.00799911233053585</v>
      </c>
      <c r="G86" s="127">
        <v>0.952699595372631</v>
      </c>
      <c r="H86" s="127">
        <v>0.964937803746839</v>
      </c>
      <c r="I86" s="131">
        <v>-0.0122382083742072</v>
      </c>
      <c r="J86" s="127">
        <v>0.885171387319299</v>
      </c>
      <c r="K86" s="127">
        <v>0.910689510278833</v>
      </c>
      <c r="L86" s="131">
        <v>-0.0255181229595336</v>
      </c>
      <c r="M86" s="127">
        <v>0.948594493870084</v>
      </c>
      <c r="N86" s="127">
        <v>0.961342924149654</v>
      </c>
      <c r="O86" s="131">
        <v>-0.0127484302795701</v>
      </c>
      <c r="P86" s="127">
        <v>0.0322995073086383</v>
      </c>
      <c r="Q86" s="127">
        <v>0.0331509798264498</v>
      </c>
      <c r="R86" s="131">
        <v>-0.000851472517811452</v>
      </c>
    </row>
    <row r="87" spans="1:18">
      <c r="A87" s="125" t="s">
        <v>1974</v>
      </c>
      <c r="B87" s="125" t="s">
        <v>3364</v>
      </c>
      <c r="C87" s="126">
        <v>10</v>
      </c>
      <c r="D87" s="127">
        <v>0.949253731343284</v>
      </c>
      <c r="E87" s="127">
        <v>0.947803392779469</v>
      </c>
      <c r="F87" s="131">
        <v>0.00145033856381427</v>
      </c>
      <c r="G87" s="127">
        <v>0.954421160866227</v>
      </c>
      <c r="H87" s="127">
        <v>0.957706290678854</v>
      </c>
      <c r="I87" s="131">
        <v>-0.00328512981262719</v>
      </c>
      <c r="J87" s="127">
        <v>0.858885651039679</v>
      </c>
      <c r="K87" s="127">
        <v>0.878368073833196</v>
      </c>
      <c r="L87" s="131">
        <v>-0.0194824227935175</v>
      </c>
      <c r="M87" s="127">
        <v>0.938995992149349</v>
      </c>
      <c r="N87" s="127">
        <v>0.945949461899318</v>
      </c>
      <c r="O87" s="131">
        <v>-0.00695346974996913</v>
      </c>
      <c r="P87" s="127">
        <v>0.0257125629145487</v>
      </c>
      <c r="Q87" s="127">
        <v>0.0277608421737187</v>
      </c>
      <c r="R87" s="131">
        <v>-0.00204827925916996</v>
      </c>
    </row>
    <row r="88" spans="1:18">
      <c r="A88" s="125" t="s">
        <v>1974</v>
      </c>
      <c r="B88" s="125" t="s">
        <v>3365</v>
      </c>
      <c r="C88" s="126">
        <v>24</v>
      </c>
      <c r="D88" s="127">
        <v>0.933029397893413</v>
      </c>
      <c r="E88" s="127">
        <v>0.941972008177386</v>
      </c>
      <c r="F88" s="131">
        <v>-0.00894261028397336</v>
      </c>
      <c r="G88" s="127">
        <v>0.980155931298729</v>
      </c>
      <c r="H88" s="127">
        <v>0.98155926151</v>
      </c>
      <c r="I88" s="131">
        <v>-0.00140333021127159</v>
      </c>
      <c r="J88" s="127">
        <v>0.940290784912299</v>
      </c>
      <c r="K88" s="127">
        <v>0.946162078441707</v>
      </c>
      <c r="L88" s="131">
        <v>-0.00587129352940763</v>
      </c>
      <c r="M88" s="127">
        <v>0.969597169501151</v>
      </c>
      <c r="N88" s="127">
        <v>0.977078311127289</v>
      </c>
      <c r="O88" s="131">
        <v>-0.00748114162613878</v>
      </c>
      <c r="P88" s="127">
        <v>0.0191283157725689</v>
      </c>
      <c r="Q88" s="127">
        <v>0.0187627003056728</v>
      </c>
      <c r="R88" s="131">
        <v>0.000365615466896122</v>
      </c>
    </row>
    <row r="89" spans="1:18">
      <c r="A89" s="125" t="s">
        <v>1974</v>
      </c>
      <c r="B89" s="125" t="s">
        <v>3366</v>
      </c>
      <c r="C89" s="126">
        <v>32</v>
      </c>
      <c r="D89" s="127">
        <v>0.942332227609084</v>
      </c>
      <c r="E89" s="127">
        <v>0.950471097529921</v>
      </c>
      <c r="F89" s="131">
        <v>-0.00813886992083712</v>
      </c>
      <c r="G89" s="127">
        <v>0.97939509073639</v>
      </c>
      <c r="H89" s="127">
        <v>0.982253696903485</v>
      </c>
      <c r="I89" s="131">
        <v>-0.00285860616709543</v>
      </c>
      <c r="J89" s="127">
        <v>0.908513722941559</v>
      </c>
      <c r="K89" s="127">
        <v>0.91580760355898</v>
      </c>
      <c r="L89" s="131">
        <v>-0.00729388061742164</v>
      </c>
      <c r="M89" s="127">
        <v>0.96289278865621</v>
      </c>
      <c r="N89" s="127">
        <v>0.972668172778472</v>
      </c>
      <c r="O89" s="131">
        <v>-0.00977538412226231</v>
      </c>
      <c r="P89" s="127">
        <v>0.0213297997694152</v>
      </c>
      <c r="Q89" s="127">
        <v>0.0207810535140422</v>
      </c>
      <c r="R89" s="131">
        <v>0.000548746255373003</v>
      </c>
    </row>
    <row r="90" spans="1:18">
      <c r="A90" s="125" t="s">
        <v>1974</v>
      </c>
      <c r="B90" s="125" t="s">
        <v>3367</v>
      </c>
      <c r="C90" s="126">
        <v>27</v>
      </c>
      <c r="D90" s="127">
        <v>0.925222312045271</v>
      </c>
      <c r="E90" s="127">
        <v>0.932820720356131</v>
      </c>
      <c r="F90" s="131">
        <v>-0.00759840831086034</v>
      </c>
      <c r="G90" s="127">
        <v>0.970727401446379</v>
      </c>
      <c r="H90" s="127">
        <v>0.974844288023499</v>
      </c>
      <c r="I90" s="131">
        <v>-0.00411688657711984</v>
      </c>
      <c r="J90" s="127">
        <v>0.932087840199303</v>
      </c>
      <c r="K90" s="127">
        <v>0.938077903004088</v>
      </c>
      <c r="L90" s="131">
        <v>-0.00599006280478531</v>
      </c>
      <c r="M90" s="127">
        <v>0.96888627795838</v>
      </c>
      <c r="N90" s="127">
        <v>0.974630483580634</v>
      </c>
      <c r="O90" s="131">
        <v>-0.00574420562225342</v>
      </c>
      <c r="P90" s="127">
        <v>0.0222551055583114</v>
      </c>
      <c r="Q90" s="127">
        <v>0.0214841213009376</v>
      </c>
      <c r="R90" s="131">
        <v>0.000770984257373836</v>
      </c>
    </row>
    <row r="91" spans="1:18">
      <c r="A91" s="125" t="s">
        <v>1974</v>
      </c>
      <c r="B91" s="125" t="s">
        <v>3368</v>
      </c>
      <c r="C91" s="126">
        <v>22</v>
      </c>
      <c r="D91" s="127">
        <v>0.944888888888889</v>
      </c>
      <c r="E91" s="127">
        <v>0.940379403794038</v>
      </c>
      <c r="F91" s="131">
        <v>0.00450948509485094</v>
      </c>
      <c r="G91" s="127">
        <v>0.958069779492692</v>
      </c>
      <c r="H91" s="127">
        <v>0.963860966978572</v>
      </c>
      <c r="I91" s="131">
        <v>-0.00579118748588003</v>
      </c>
      <c r="J91" s="127">
        <v>0.932096254073754</v>
      </c>
      <c r="K91" s="127">
        <v>0.941039056902803</v>
      </c>
      <c r="L91" s="131">
        <v>-0.00894280282904913</v>
      </c>
      <c r="M91" s="127">
        <v>0.96356736341328</v>
      </c>
      <c r="N91" s="127">
        <v>0.972177321912843</v>
      </c>
      <c r="O91" s="131">
        <v>-0.00860995849956248</v>
      </c>
      <c r="P91" s="127">
        <v>0.0190668802659843</v>
      </c>
      <c r="Q91" s="127">
        <v>0.0182407570959083</v>
      </c>
      <c r="R91" s="131">
        <v>0.000826123170076042</v>
      </c>
    </row>
    <row r="92" spans="1:18">
      <c r="A92" s="125" t="s">
        <v>1974</v>
      </c>
      <c r="B92" s="125" t="s">
        <v>3369</v>
      </c>
      <c r="C92" s="126">
        <v>24</v>
      </c>
      <c r="D92" s="127">
        <v>0.940909090909091</v>
      </c>
      <c r="E92" s="127">
        <v>0.955241460541814</v>
      </c>
      <c r="F92" s="131">
        <v>-0.014332369632723</v>
      </c>
      <c r="G92" s="127">
        <v>0.959161538443749</v>
      </c>
      <c r="H92" s="127">
        <v>0.967420535506831</v>
      </c>
      <c r="I92" s="131">
        <v>-0.0082589970630822</v>
      </c>
      <c r="J92" s="127">
        <v>0.906158723991758</v>
      </c>
      <c r="K92" s="127">
        <v>0.915296152899416</v>
      </c>
      <c r="L92" s="131">
        <v>-0.00913742890765812</v>
      </c>
      <c r="M92" s="127">
        <v>0.960900288717679</v>
      </c>
      <c r="N92" s="127">
        <v>0.968531232414181</v>
      </c>
      <c r="O92" s="131">
        <v>-0.00763094369650241</v>
      </c>
      <c r="P92" s="127">
        <v>0.0181548512508954</v>
      </c>
      <c r="Q92" s="127">
        <v>0.0175452583127129</v>
      </c>
      <c r="R92" s="131">
        <v>0.000609592938182468</v>
      </c>
    </row>
    <row r="93" spans="1:18">
      <c r="A93" s="125" t="s">
        <v>1974</v>
      </c>
      <c r="B93" s="125" t="s">
        <v>3370</v>
      </c>
      <c r="C93" s="126">
        <v>17</v>
      </c>
      <c r="D93" s="127">
        <v>0.918278635079331</v>
      </c>
      <c r="E93" s="127">
        <v>0.926866319444444</v>
      </c>
      <c r="F93" s="131">
        <v>-0.00858768436511381</v>
      </c>
      <c r="G93" s="127">
        <v>0.976354822073234</v>
      </c>
      <c r="H93" s="127">
        <v>0.978789971796706</v>
      </c>
      <c r="I93" s="131">
        <v>-0.00243514972347236</v>
      </c>
      <c r="J93" s="127">
        <v>0.925111913357401</v>
      </c>
      <c r="K93" s="127">
        <v>0.93208186355526</v>
      </c>
      <c r="L93" s="131">
        <v>-0.00696995019785884</v>
      </c>
      <c r="M93" s="127">
        <v>0.965225224390741</v>
      </c>
      <c r="N93" s="127">
        <v>0.973440696919238</v>
      </c>
      <c r="O93" s="131">
        <v>-0.00821547252849719</v>
      </c>
      <c r="P93" s="127">
        <v>0.0166208023390807</v>
      </c>
      <c r="Q93" s="127">
        <v>0.0175179296133323</v>
      </c>
      <c r="R93" s="131">
        <v>-0.000897127274251546</v>
      </c>
    </row>
    <row r="94" spans="1:18">
      <c r="A94" s="125" t="s">
        <v>1974</v>
      </c>
      <c r="B94" s="125" t="s">
        <v>3371</v>
      </c>
      <c r="C94" s="126">
        <v>8</v>
      </c>
      <c r="D94" s="127">
        <v>0.951642672572905</v>
      </c>
      <c r="E94" s="127">
        <v>0.96125730994152</v>
      </c>
      <c r="F94" s="131">
        <v>-0.00961463736861534</v>
      </c>
      <c r="G94" s="127">
        <v>0.954829038051464</v>
      </c>
      <c r="H94" s="127">
        <v>0.965882051868429</v>
      </c>
      <c r="I94" s="131">
        <v>-0.0110530138169644</v>
      </c>
      <c r="J94" s="127">
        <v>0.926717164470787</v>
      </c>
      <c r="K94" s="127">
        <v>0.939463238537055</v>
      </c>
      <c r="L94" s="131">
        <v>-0.0127460740662682</v>
      </c>
      <c r="M94" s="127">
        <v>0.960664708298778</v>
      </c>
      <c r="N94" s="127">
        <v>0.96865376344086</v>
      </c>
      <c r="O94" s="131">
        <v>-0.00798905514208248</v>
      </c>
      <c r="P94" s="127">
        <v>0.0184333442843063</v>
      </c>
      <c r="Q94" s="127">
        <v>0.018488108052895</v>
      </c>
      <c r="R94" s="131">
        <v>-5.4763768588699e-5</v>
      </c>
    </row>
    <row r="95" spans="1:18">
      <c r="A95" s="125" t="s">
        <v>1974</v>
      </c>
      <c r="B95" s="125" t="s">
        <v>3372</v>
      </c>
      <c r="C95" s="126">
        <v>11</v>
      </c>
      <c r="D95" s="127">
        <v>0.934705075445816</v>
      </c>
      <c r="E95" s="127">
        <v>0.940701559020045</v>
      </c>
      <c r="F95" s="131">
        <v>-0.00599648357422844</v>
      </c>
      <c r="G95" s="127">
        <v>0.963911853503005</v>
      </c>
      <c r="H95" s="127">
        <v>0.972347377741559</v>
      </c>
      <c r="I95" s="131">
        <v>-0.00843552423855387</v>
      </c>
      <c r="J95" s="127">
        <v>0.922441522530403</v>
      </c>
      <c r="K95" s="127">
        <v>0.942042329120272</v>
      </c>
      <c r="L95" s="131">
        <v>-0.0196008065898694</v>
      </c>
      <c r="M95" s="127">
        <v>0.95643825920239</v>
      </c>
      <c r="N95" s="127">
        <v>0.967057650669034</v>
      </c>
      <c r="O95" s="131">
        <v>-0.0106193914666445</v>
      </c>
      <c r="P95" s="127">
        <v>0.020668318713228</v>
      </c>
      <c r="Q95" s="127">
        <v>0.0210386704390277</v>
      </c>
      <c r="R95" s="131">
        <v>-0.000370351725799647</v>
      </c>
    </row>
    <row r="96" spans="1:18">
      <c r="A96" s="125" t="s">
        <v>1974</v>
      </c>
      <c r="B96" s="125" t="s">
        <v>32</v>
      </c>
      <c r="C96" s="126">
        <v>2</v>
      </c>
      <c r="D96" s="127" t="s">
        <v>32</v>
      </c>
      <c r="E96" s="127" t="s">
        <v>32</v>
      </c>
      <c r="F96" s="131" t="s">
        <v>32</v>
      </c>
      <c r="G96" s="127" t="s">
        <v>32</v>
      </c>
      <c r="H96" s="127" t="s">
        <v>32</v>
      </c>
      <c r="I96" s="131" t="s">
        <v>32</v>
      </c>
      <c r="J96" s="127" t="s">
        <v>32</v>
      </c>
      <c r="K96" s="127" t="s">
        <v>32</v>
      </c>
      <c r="L96" s="131" t="s">
        <v>32</v>
      </c>
      <c r="M96" s="127" t="s">
        <v>32</v>
      </c>
      <c r="N96" s="127" t="s">
        <v>32</v>
      </c>
      <c r="O96" s="131" t="s">
        <v>32</v>
      </c>
      <c r="P96" s="127" t="s">
        <v>32</v>
      </c>
      <c r="Q96" s="127" t="s">
        <v>32</v>
      </c>
      <c r="R96" s="131" t="s">
        <v>32</v>
      </c>
    </row>
    <row r="97" spans="1:18">
      <c r="A97" s="122" t="s">
        <v>2708</v>
      </c>
      <c r="B97" s="122" t="s">
        <v>3422</v>
      </c>
      <c r="C97" s="123">
        <v>259</v>
      </c>
      <c r="D97" s="124">
        <v>0.924885806124175</v>
      </c>
      <c r="E97" s="124">
        <v>0.934285714285714</v>
      </c>
      <c r="F97" s="130">
        <v>-0.00939990816153902</v>
      </c>
      <c r="G97" s="124">
        <v>0.935087426044572</v>
      </c>
      <c r="H97" s="124">
        <v>0.93707466426118</v>
      </c>
      <c r="I97" s="130">
        <v>-0.00198723821660773</v>
      </c>
      <c r="J97" s="124">
        <v>0.832543060647774</v>
      </c>
      <c r="K97" s="124">
        <v>0.841051803043616</v>
      </c>
      <c r="L97" s="130">
        <v>-0.00850874239584254</v>
      </c>
      <c r="M97" s="124">
        <v>0.909142589536372</v>
      </c>
      <c r="N97" s="124">
        <v>0.935660768159003</v>
      </c>
      <c r="O97" s="130">
        <v>-0.0265181786226317</v>
      </c>
      <c r="P97" s="124">
        <v>0.0718367435054071</v>
      </c>
      <c r="Q97" s="124">
        <v>0.0640290271399415</v>
      </c>
      <c r="R97" s="130">
        <v>0.00780771636546554</v>
      </c>
    </row>
    <row r="98" spans="1:18">
      <c r="A98" s="125" t="s">
        <v>2708</v>
      </c>
      <c r="B98" s="125" t="s">
        <v>3373</v>
      </c>
      <c r="C98" s="126">
        <v>66</v>
      </c>
      <c r="D98" s="127">
        <v>0.95586876155268</v>
      </c>
      <c r="E98" s="127">
        <v>0.974602473498233</v>
      </c>
      <c r="F98" s="131">
        <v>-0.0187337119455531</v>
      </c>
      <c r="G98" s="127">
        <v>0.924163201970028</v>
      </c>
      <c r="H98" s="127">
        <v>0.90442129139465</v>
      </c>
      <c r="I98" s="131">
        <v>0.0197419105753777</v>
      </c>
      <c r="J98" s="127">
        <v>0.813812965414878</v>
      </c>
      <c r="K98" s="127">
        <v>0.809039977891749</v>
      </c>
      <c r="L98" s="131">
        <v>0.0047729875231296</v>
      </c>
      <c r="M98" s="127">
        <v>0.911790708017399</v>
      </c>
      <c r="N98" s="127">
        <v>0.928641445606122</v>
      </c>
      <c r="O98" s="131">
        <v>-0.0168507375887226</v>
      </c>
      <c r="P98" s="127">
        <v>0.0449502453960106</v>
      </c>
      <c r="Q98" s="127">
        <v>0.0460046462317438</v>
      </c>
      <c r="R98" s="131">
        <v>-0.00105440083573322</v>
      </c>
    </row>
    <row r="99" spans="1:18">
      <c r="A99" s="125" t="s">
        <v>2708</v>
      </c>
      <c r="B99" s="125" t="s">
        <v>3374</v>
      </c>
      <c r="C99" s="126">
        <v>36</v>
      </c>
      <c r="D99" s="127">
        <v>0.972017394592551</v>
      </c>
      <c r="E99" s="127">
        <v>0.97713135748262</v>
      </c>
      <c r="F99" s="131">
        <v>-0.00511396289006927</v>
      </c>
      <c r="G99" s="127">
        <v>0.96166444463471</v>
      </c>
      <c r="H99" s="127">
        <v>0.966951779942391</v>
      </c>
      <c r="I99" s="131">
        <v>-0.00528733530768088</v>
      </c>
      <c r="J99" s="127">
        <v>0.860569737147889</v>
      </c>
      <c r="K99" s="127">
        <v>0.866747289958003</v>
      </c>
      <c r="L99" s="131">
        <v>-0.00617755281011312</v>
      </c>
      <c r="M99" s="127">
        <v>0.941256145046326</v>
      </c>
      <c r="N99" s="127">
        <v>0.95762229925527</v>
      </c>
      <c r="O99" s="131">
        <v>-0.0163661542089438</v>
      </c>
      <c r="P99" s="127">
        <v>0.0399270704458563</v>
      </c>
      <c r="Q99" s="127">
        <v>0.0376916853991109</v>
      </c>
      <c r="R99" s="131">
        <v>0.00223538504674538</v>
      </c>
    </row>
    <row r="100" spans="1:18">
      <c r="A100" s="125" t="s">
        <v>2708</v>
      </c>
      <c r="B100" s="125" t="s">
        <v>3375</v>
      </c>
      <c r="C100" s="126">
        <v>30</v>
      </c>
      <c r="D100" s="127">
        <v>0.962516733601071</v>
      </c>
      <c r="E100" s="127">
        <v>0.975013150973172</v>
      </c>
      <c r="F100" s="131">
        <v>-0.0124964173721011</v>
      </c>
      <c r="G100" s="127">
        <v>0.934103672974189</v>
      </c>
      <c r="H100" s="127">
        <v>0.936670176656411</v>
      </c>
      <c r="I100" s="131">
        <v>-0.00256650368222178</v>
      </c>
      <c r="J100" s="127">
        <v>0.87926997110411</v>
      </c>
      <c r="K100" s="127">
        <v>0.88865292868446</v>
      </c>
      <c r="L100" s="131">
        <v>-0.00938295758034979</v>
      </c>
      <c r="M100" s="127">
        <v>0.940447290452069</v>
      </c>
      <c r="N100" s="127">
        <v>0.956424257869433</v>
      </c>
      <c r="O100" s="131">
        <v>-0.0159769674173639</v>
      </c>
      <c r="P100" s="127">
        <v>0.0279677410565894</v>
      </c>
      <c r="Q100" s="127">
        <v>0.0286958153321442</v>
      </c>
      <c r="R100" s="131">
        <v>-0.000728074275554828</v>
      </c>
    </row>
    <row r="101" spans="1:18">
      <c r="A101" s="125" t="s">
        <v>2708</v>
      </c>
      <c r="B101" s="125" t="s">
        <v>3376</v>
      </c>
      <c r="C101" s="126">
        <v>25</v>
      </c>
      <c r="D101" s="127">
        <v>0.916307857911733</v>
      </c>
      <c r="E101" s="127">
        <v>0.913544668587896</v>
      </c>
      <c r="F101" s="131">
        <v>0.00276318932383679</v>
      </c>
      <c r="G101" s="127">
        <v>0.910813775894336</v>
      </c>
      <c r="H101" s="127">
        <v>0.923156966343091</v>
      </c>
      <c r="I101" s="131">
        <v>-0.0123431904487546</v>
      </c>
      <c r="J101" s="127">
        <v>0.847650187917359</v>
      </c>
      <c r="K101" s="127">
        <v>0.858071732035691</v>
      </c>
      <c r="L101" s="131">
        <v>-0.0104215441183314</v>
      </c>
      <c r="M101" s="127">
        <v>0.931113736315149</v>
      </c>
      <c r="N101" s="127">
        <v>0.949457883768169</v>
      </c>
      <c r="O101" s="131">
        <v>-0.0183441474530202</v>
      </c>
      <c r="P101" s="127">
        <v>0.0435810205908684</v>
      </c>
      <c r="Q101" s="127">
        <v>0.0445632986098691</v>
      </c>
      <c r="R101" s="131">
        <v>-0.000982278019000749</v>
      </c>
    </row>
    <row r="102" spans="1:18">
      <c r="A102" s="125" t="s">
        <v>2708</v>
      </c>
      <c r="B102" s="125" t="s">
        <v>3377</v>
      </c>
      <c r="C102" s="126">
        <v>38</v>
      </c>
      <c r="D102" s="127">
        <v>0.965217391304348</v>
      </c>
      <c r="E102" s="127">
        <v>0.959235860409146</v>
      </c>
      <c r="F102" s="131">
        <v>0.00598153089520215</v>
      </c>
      <c r="G102" s="127">
        <v>0.951824261501753</v>
      </c>
      <c r="H102" s="127">
        <v>0.947902309715768</v>
      </c>
      <c r="I102" s="131">
        <v>0.0039219517859852</v>
      </c>
      <c r="J102" s="127">
        <v>0.810516528694172</v>
      </c>
      <c r="K102" s="127">
        <v>0.797400807445083</v>
      </c>
      <c r="L102" s="131">
        <v>0.0131157212490888</v>
      </c>
      <c r="M102" s="127">
        <v>0.923491953767113</v>
      </c>
      <c r="N102" s="127">
        <v>0.940225375342945</v>
      </c>
      <c r="O102" s="131">
        <v>-0.0167334215758318</v>
      </c>
      <c r="P102" s="127">
        <v>0.059382365558228</v>
      </c>
      <c r="Q102" s="127">
        <v>0.0550910626448314</v>
      </c>
      <c r="R102" s="131">
        <v>0.00429130291339656</v>
      </c>
    </row>
    <row r="103" spans="1:18">
      <c r="A103" s="125" t="s">
        <v>2708</v>
      </c>
      <c r="B103" s="125" t="s">
        <v>3378</v>
      </c>
      <c r="C103" s="126">
        <v>30</v>
      </c>
      <c r="D103" s="127">
        <v>0.762681802057467</v>
      </c>
      <c r="E103" s="127">
        <v>0.787755102040816</v>
      </c>
      <c r="F103" s="131">
        <v>-0.0250732999833492</v>
      </c>
      <c r="G103" s="127">
        <v>0.889834347320078</v>
      </c>
      <c r="H103" s="127">
        <v>0.895539210559952</v>
      </c>
      <c r="I103" s="131">
        <v>-0.00570486323987329</v>
      </c>
      <c r="J103" s="127">
        <v>0.713059173618225</v>
      </c>
      <c r="K103" s="127">
        <v>0.785686896503643</v>
      </c>
      <c r="L103" s="131">
        <v>-0.0726277228854175</v>
      </c>
      <c r="M103" s="127">
        <v>0.781949636041708</v>
      </c>
      <c r="N103" s="127">
        <v>0.868758764634902</v>
      </c>
      <c r="O103" s="131">
        <v>-0.0868091285931943</v>
      </c>
      <c r="P103" s="127">
        <v>0.181178289700054</v>
      </c>
      <c r="Q103" s="127">
        <v>0.1711412886449</v>
      </c>
      <c r="R103" s="131">
        <v>0.0100370010551536</v>
      </c>
    </row>
    <row r="104" spans="1:18">
      <c r="A104" s="125" t="s">
        <v>2708</v>
      </c>
      <c r="B104" s="125" t="s">
        <v>3379</v>
      </c>
      <c r="C104" s="126">
        <v>31</v>
      </c>
      <c r="D104" s="127">
        <v>0.828782524895599</v>
      </c>
      <c r="E104" s="127">
        <v>0.850508905852417</v>
      </c>
      <c r="F104" s="131">
        <v>-0.0217263809568182</v>
      </c>
      <c r="G104" s="127">
        <v>0.918003033241342</v>
      </c>
      <c r="H104" s="127">
        <v>0.911558669001751</v>
      </c>
      <c r="I104" s="131">
        <v>0.00644436423959027</v>
      </c>
      <c r="J104" s="127">
        <v>0.850451256806146</v>
      </c>
      <c r="K104" s="127">
        <v>0.868793487007147</v>
      </c>
      <c r="L104" s="131">
        <v>-0.0183422302010011</v>
      </c>
      <c r="M104" s="127">
        <v>0.84852162008392</v>
      </c>
      <c r="N104" s="127">
        <v>0.871417620398886</v>
      </c>
      <c r="O104" s="131">
        <v>-0.0228960003149664</v>
      </c>
      <c r="P104" s="127">
        <v>0.106636275511541</v>
      </c>
      <c r="Q104" s="127">
        <v>0.11104376138073</v>
      </c>
      <c r="R104" s="131">
        <v>-0.00440748586918917</v>
      </c>
    </row>
    <row r="105" spans="1:18">
      <c r="A105" s="125" t="s">
        <v>2708</v>
      </c>
      <c r="B105" s="125" t="s">
        <v>32</v>
      </c>
      <c r="C105" s="126">
        <v>3</v>
      </c>
      <c r="D105" s="127" t="s">
        <v>32</v>
      </c>
      <c r="E105" s="127" t="s">
        <v>32</v>
      </c>
      <c r="F105" s="131" t="s">
        <v>32</v>
      </c>
      <c r="G105" s="127">
        <v>0</v>
      </c>
      <c r="H105" s="127">
        <v>0</v>
      </c>
      <c r="I105" s="131">
        <v>0</v>
      </c>
      <c r="J105" s="127">
        <v>0.827319587628866</v>
      </c>
      <c r="K105" s="127">
        <v>0.76</v>
      </c>
      <c r="L105" s="131">
        <v>0.0673195876288659</v>
      </c>
      <c r="M105" s="127">
        <v>0.938931297709924</v>
      </c>
      <c r="N105" s="127">
        <v>0.771428571428571</v>
      </c>
      <c r="O105" s="131">
        <v>0.167502726281352</v>
      </c>
      <c r="P105" s="127" t="s">
        <v>32</v>
      </c>
      <c r="Q105" s="127" t="s">
        <v>32</v>
      </c>
      <c r="R105" s="131" t="s">
        <v>32</v>
      </c>
    </row>
    <row r="107" spans="1:18">
      <c r="A107" s="128" t="s">
        <v>3423</v>
      </c>
    </row>
    <row r="108" spans="1:18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1713 DP/CP di sheet Display sudah masuk ke RM di tabel ini.</v>
      </c>
    </row>
  </sheetData>
  <autoFilter xmlns:etc="http://www.wps.cn/officeDocument/2017/etCustomData" ref="A4:O105" etc:filterBottomFollowUsedRange="0">
    <extLst/>
  </autoFilter>
  <mergeCells count="10">
    <mergeCell ref="A1:R1"/>
    <mergeCell ref="D2:F2"/>
    <mergeCell ref="G2:I2"/>
    <mergeCell ref="J2:L2"/>
    <mergeCell ref="M2:O2"/>
    <mergeCell ref="P2:R2"/>
    <mergeCell ref="A4:C4"/>
    <mergeCell ref="A2:A3"/>
    <mergeCell ref="B2:B3"/>
    <mergeCell ref="C2:C3"/>
  </mergeCells>
  <conditionalFormatting sqref="D6:D105">
    <cfRule type="expression" dxfId="6" priority="2">
      <formula>AND(ISNUMBER(D6),D6&lt;D$4)</formula>
    </cfRule>
    <cfRule type="expression" dxfId="7" priority="1">
      <formula>AND(ISNUMBER(D6),D6&gt;=D$4)</formula>
    </cfRule>
  </conditionalFormatting>
  <conditionalFormatting sqref="E6:E105">
    <cfRule type="expression" dxfId="6" priority="4">
      <formula>AND(ISNUMBER(E6),E6&lt;E$4)</formula>
    </cfRule>
    <cfRule type="expression" dxfId="7" priority="3">
      <formula>AND(ISNUMBER(E6),E6&gt;=E$4)</formula>
    </cfRule>
  </conditionalFormatting>
  <conditionalFormatting sqref="F5:F105">
    <cfRule type="expression" dxfId="8" priority="18">
      <formula>AND(ISNUMBER(F5),F5&lt;0)</formula>
    </cfRule>
    <cfRule type="expression" dxfId="9" priority="17">
      <formula>AND(ISNUMBER(F5),F5&gt;0)</formula>
    </cfRule>
  </conditionalFormatting>
  <conditionalFormatting sqref="G6:G105">
    <cfRule type="expression" dxfId="6" priority="6">
      <formula>AND(ISNUMBER(G6),G6&lt;G$4)</formula>
    </cfRule>
    <cfRule type="expression" dxfId="7" priority="5">
      <formula>AND(ISNUMBER(G6),G6&gt;=G$4)</formula>
    </cfRule>
  </conditionalFormatting>
  <conditionalFormatting sqref="H6:H105">
    <cfRule type="expression" dxfId="6" priority="8">
      <formula>AND(ISNUMBER(H6),H6&lt;H$4)</formula>
    </cfRule>
    <cfRule type="expression" dxfId="7" priority="7">
      <formula>AND(ISNUMBER(H6),H6&gt;=H$4)</formula>
    </cfRule>
  </conditionalFormatting>
  <conditionalFormatting sqref="I5:I105">
    <cfRule type="expression" dxfId="8" priority="20">
      <formula>AND(ISNUMBER(I5),I5&lt;0)</formula>
    </cfRule>
    <cfRule type="expression" dxfId="9" priority="19">
      <formula>AND(ISNUMBER(I5),I5&gt;0)</formula>
    </cfRule>
  </conditionalFormatting>
  <conditionalFormatting sqref="J6:J105">
    <cfRule type="expression" dxfId="6" priority="10">
      <formula>AND(ISNUMBER(J6),J6&lt;J$4)</formula>
    </cfRule>
    <cfRule type="expression" dxfId="7" priority="9">
      <formula>AND(ISNUMBER(J6),J6&gt;=J$4)</formula>
    </cfRule>
  </conditionalFormatting>
  <conditionalFormatting sqref="K6:K105">
    <cfRule type="expression" dxfId="6" priority="12">
      <formula>AND(ISNUMBER(K6),K6&lt;K$4)</formula>
    </cfRule>
    <cfRule type="expression" dxfId="7" priority="11">
      <formula>AND(ISNUMBER(K6),K6&gt;=K$4)</formula>
    </cfRule>
  </conditionalFormatting>
  <conditionalFormatting sqref="L5:L105">
    <cfRule type="expression" dxfId="8" priority="22">
      <formula>AND(ISNUMBER(L5),L5&lt;0)</formula>
    </cfRule>
    <cfRule type="expression" dxfId="9" priority="21">
      <formula>AND(ISNUMBER(L5),L5&gt;0)</formula>
    </cfRule>
  </conditionalFormatting>
  <conditionalFormatting sqref="M6:M105">
    <cfRule type="expression" dxfId="6" priority="14">
      <formula>AND(ISNUMBER(M6),M6&lt;M$4)</formula>
    </cfRule>
    <cfRule type="expression" dxfId="7" priority="13">
      <formula>AND(ISNUMBER(M6),M6&gt;=M$4)</formula>
    </cfRule>
  </conditionalFormatting>
  <conditionalFormatting sqref="N6:N105">
    <cfRule type="expression" dxfId="6" priority="16">
      <formula>AND(ISNUMBER(N6),N6&lt;N$4)</formula>
    </cfRule>
    <cfRule type="expression" dxfId="7" priority="15">
      <formula>AND(ISNUMBER(N6),N6&gt;=N$4)</formula>
    </cfRule>
  </conditionalFormatting>
  <conditionalFormatting sqref="O5:O105">
    <cfRule type="expression" dxfId="8" priority="24">
      <formula>AND(ISNUMBER(O5),O5&lt;0)</formula>
    </cfRule>
    <cfRule type="expression" dxfId="9" priority="23">
      <formula>AND(ISNUMBER(O5),O5&gt;0)</formula>
    </cfRule>
  </conditionalFormatting>
  <conditionalFormatting sqref="P6:P105">
    <cfRule type="expression" dxfId="6" priority="26">
      <formula>AND(ISNUMBER(P6),P6&gt;P$4)</formula>
    </cfRule>
    <cfRule type="expression" dxfId="7" priority="25">
      <formula>AND(ISNUMBER(P6),P6&lt;=P$4)</formula>
    </cfRule>
  </conditionalFormatting>
  <conditionalFormatting sqref="Q6:Q105">
    <cfRule type="expression" dxfId="6" priority="28">
      <formula>AND(ISNUMBER(Q6),Q6&gt;Q$4)</formula>
    </cfRule>
    <cfRule type="expression" dxfId="7" priority="27">
      <formula>AND(ISNUMBER(Q6),Q6&lt;=Q$4)</formula>
    </cfRule>
  </conditionalFormatting>
  <conditionalFormatting sqref="R5:R105">
    <cfRule type="expression" dxfId="8" priority="30">
      <formula>AND(ISNUMBER(R5),R5&gt;0)</formula>
    </cfRule>
    <cfRule type="expression" dxfId="9" priority="29">
      <formula>AND(ISNUMBER(R5),R5&lt;0)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U108"/>
  <sheetViews>
    <sheetView zoomScale="85" zoomScaleNormal="85" workbookViewId="0">
      <pane xSplit="3" ySplit="4" topLeftCell="L92" activePane="bottomRight" state="frozen"/>
      <selection/>
      <selection pane="topRight"/>
      <selection pane="bottomLeft"/>
      <selection pane="bottomRight" activeCell="C5" sqref="C5:R105"/>
    </sheetView>
  </sheetViews>
  <sheetFormatPr defaultColWidth="9" defaultRowHeight="14"/>
  <cols>
    <col min="1" max="1" width="18" customWidth="1"/>
    <col min="2" max="2" width="34" customWidth="1"/>
    <col min="3" max="3" width="9" customWidth="1"/>
    <col min="4" max="18" width="13" customWidth="1"/>
    <col min="20" max="21" width="10.375"/>
  </cols>
  <sheetData>
    <row r="1" ht="40" customHeight="1" spans="1:21">
      <c r="A1" s="110" t="str">
        <f>CONCATENATE("网管-RM达成率 (月累计) ",TEXT($T$3,"DD MMM")," - ",TEXT($U$3,"DD MMM YYYY"),"
NM-Pencapaian RM Bulanan berdasarkan DP/CP yang di-handle")</f>
        <v>网管-RM达成率 (月累计) 01 Sep - 01 Oct 2026
NM-Pencapaian RM Bulanan berdasarkan DP/CP yang di-handle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ht="32" customHeight="1" spans="1:21">
      <c r="A2" s="112" t="s">
        <v>3412</v>
      </c>
      <c r="B2" s="112" t="s">
        <v>3380</v>
      </c>
      <c r="C2" s="112" t="s">
        <v>3413</v>
      </c>
      <c r="D2" s="112" t="s">
        <v>3431</v>
      </c>
      <c r="E2" s="113"/>
      <c r="F2" s="113"/>
      <c r="G2" s="112" t="s">
        <v>3432</v>
      </c>
      <c r="H2" s="113"/>
      <c r="I2" s="113"/>
      <c r="J2" s="112" t="s">
        <v>3433</v>
      </c>
      <c r="K2" s="113"/>
      <c r="L2" s="113"/>
      <c r="M2" s="112" t="s">
        <v>3434</v>
      </c>
      <c r="N2" s="113"/>
      <c r="O2" s="113"/>
      <c r="P2" s="112" t="s">
        <v>3435</v>
      </c>
      <c r="Q2" s="113"/>
      <c r="R2" s="113"/>
    </row>
    <row r="3" ht="48" customHeight="1" spans="1:21">
      <c r="A3" s="113"/>
      <c r="B3" s="113"/>
      <c r="C3" s="113"/>
      <c r="D3" s="112" t="s">
        <v>3219</v>
      </c>
      <c r="E3" s="112" t="s">
        <v>3436</v>
      </c>
      <c r="F3" s="112" t="s">
        <v>3437</v>
      </c>
      <c r="G3" s="112" t="s">
        <v>3438</v>
      </c>
      <c r="H3" s="112" t="s">
        <v>3439</v>
      </c>
      <c r="I3" s="112" t="s">
        <v>3437</v>
      </c>
      <c r="J3" s="112" t="s">
        <v>3438</v>
      </c>
      <c r="K3" s="112" t="s">
        <v>3440</v>
      </c>
      <c r="L3" s="112" t="s">
        <v>3437</v>
      </c>
      <c r="M3" s="112" t="s">
        <v>3441</v>
      </c>
      <c r="N3" s="112" t="s">
        <v>3442</v>
      </c>
      <c r="O3" s="112" t="s">
        <v>3437</v>
      </c>
      <c r="P3" s="112" t="s">
        <v>3443</v>
      </c>
      <c r="Q3" s="112" t="s">
        <v>3444</v>
      </c>
      <c r="R3" s="112" t="s">
        <v>3437</v>
      </c>
      <c r="T3" s="114">
        <f>'Display Absensi 630'!AK8</f>
        <v>46266</v>
      </c>
      <c r="U3" s="115">
        <f>'Display Absensi 630'!L3</f>
        <v>46296</v>
      </c>
    </row>
    <row r="4" spans="1:21">
      <c r="A4" s="116" t="s">
        <v>3419</v>
      </c>
      <c r="B4" s="116"/>
      <c r="C4" s="116"/>
      <c r="D4" s="117"/>
      <c r="E4" s="117"/>
      <c r="F4" s="118">
        <v>0.9</v>
      </c>
      <c r="G4" s="117"/>
      <c r="H4" s="117"/>
      <c r="I4" s="118">
        <v>0.9</v>
      </c>
      <c r="J4" s="117"/>
      <c r="K4" s="117"/>
      <c r="L4" s="118">
        <v>0.9</v>
      </c>
      <c r="M4" s="117"/>
      <c r="N4" s="117"/>
      <c r="O4" s="118">
        <v>0.93</v>
      </c>
      <c r="P4" s="117"/>
      <c r="Q4" s="117"/>
      <c r="R4" s="118">
        <v>0.015</v>
      </c>
    </row>
    <row r="5" spans="1:21">
      <c r="A5" s="119" t="s">
        <v>3420</v>
      </c>
      <c r="B5" s="119" t="s">
        <v>3421</v>
      </c>
      <c r="C5" s="120">
        <v>1713</v>
      </c>
      <c r="D5" s="120">
        <v>67861</v>
      </c>
      <c r="E5" s="120">
        <v>62136</v>
      </c>
      <c r="F5" s="121">
        <v>0.915636374353458</v>
      </c>
      <c r="G5" s="120">
        <v>4413563</v>
      </c>
      <c r="H5" s="120">
        <v>4202173</v>
      </c>
      <c r="I5" s="121">
        <v>0.952104456195595</v>
      </c>
      <c r="J5" s="120">
        <v>4413563</v>
      </c>
      <c r="K5" s="120">
        <v>3892337</v>
      </c>
      <c r="L5" s="121">
        <v>0.881903577676358</v>
      </c>
      <c r="M5" s="120">
        <v>6952868</v>
      </c>
      <c r="N5" s="120">
        <v>6587900</v>
      </c>
      <c r="O5" s="121">
        <v>0.947508280036382</v>
      </c>
      <c r="P5" s="120">
        <v>7903776</v>
      </c>
      <c r="Q5" s="120">
        <v>168929</v>
      </c>
      <c r="R5" s="121">
        <v>0.0213732018721178</v>
      </c>
    </row>
    <row r="6" spans="1:21">
      <c r="A6" s="122" t="s">
        <v>25</v>
      </c>
      <c r="B6" s="122" t="s">
        <v>3422</v>
      </c>
      <c r="C6" s="123">
        <v>112</v>
      </c>
      <c r="D6" s="123">
        <v>6033</v>
      </c>
      <c r="E6" s="123">
        <v>5643</v>
      </c>
      <c r="F6" s="124">
        <v>0.935355544505221</v>
      </c>
      <c r="G6" s="123">
        <v>397812</v>
      </c>
      <c r="H6" s="123">
        <v>367282</v>
      </c>
      <c r="I6" s="124">
        <v>0.923255205976693</v>
      </c>
      <c r="J6" s="123">
        <v>397812</v>
      </c>
      <c r="K6" s="123">
        <v>328026</v>
      </c>
      <c r="L6" s="124">
        <v>0.824575427588911</v>
      </c>
      <c r="M6" s="123">
        <v>677890</v>
      </c>
      <c r="N6" s="123">
        <v>637197</v>
      </c>
      <c r="O6" s="124">
        <v>0.939971086754488</v>
      </c>
      <c r="P6" s="123">
        <v>822919</v>
      </c>
      <c r="Q6" s="123">
        <v>15920</v>
      </c>
      <c r="R6" s="124">
        <v>0.0193457679309871</v>
      </c>
    </row>
    <row r="7" spans="1:21">
      <c r="A7" s="125" t="s">
        <v>25</v>
      </c>
      <c r="B7" s="125" t="s">
        <v>3231</v>
      </c>
      <c r="C7" s="126">
        <v>11</v>
      </c>
      <c r="D7" s="126">
        <v>623</v>
      </c>
      <c r="E7" s="126">
        <v>587</v>
      </c>
      <c r="F7" s="127">
        <v>0.942215088282504</v>
      </c>
      <c r="G7" s="126">
        <v>46888</v>
      </c>
      <c r="H7" s="126">
        <v>44088</v>
      </c>
      <c r="I7" s="127">
        <v>0.940283228118069</v>
      </c>
      <c r="J7" s="126">
        <v>46888</v>
      </c>
      <c r="K7" s="126">
        <v>38974</v>
      </c>
      <c r="L7" s="127">
        <v>0.831214809759427</v>
      </c>
      <c r="M7" s="126">
        <v>77618</v>
      </c>
      <c r="N7" s="126">
        <v>73215</v>
      </c>
      <c r="O7" s="127">
        <v>0.943273467494653</v>
      </c>
      <c r="P7" s="126">
        <v>96773</v>
      </c>
      <c r="Q7" s="126">
        <v>2052</v>
      </c>
      <c r="R7" s="127">
        <v>0.0212042615192254</v>
      </c>
    </row>
    <row r="8" spans="1:21">
      <c r="A8" s="125" t="s">
        <v>25</v>
      </c>
      <c r="B8" s="125" t="s">
        <v>3236</v>
      </c>
      <c r="C8" s="126">
        <v>7</v>
      </c>
      <c r="D8" s="126">
        <v>414</v>
      </c>
      <c r="E8" s="126">
        <v>376</v>
      </c>
      <c r="F8" s="127">
        <v>0.908212560386473</v>
      </c>
      <c r="G8" s="126">
        <v>31176</v>
      </c>
      <c r="H8" s="126">
        <v>30279</v>
      </c>
      <c r="I8" s="127">
        <v>0.971227867590454</v>
      </c>
      <c r="J8" s="126">
        <v>31176</v>
      </c>
      <c r="K8" s="126">
        <v>25223</v>
      </c>
      <c r="L8" s="127">
        <v>0.809051834744675</v>
      </c>
      <c r="M8" s="126">
        <v>52316</v>
      </c>
      <c r="N8" s="126">
        <v>48256</v>
      </c>
      <c r="O8" s="127">
        <v>0.922394678492239</v>
      </c>
      <c r="P8" s="126">
        <v>67089</v>
      </c>
      <c r="Q8" s="126">
        <v>1559</v>
      </c>
      <c r="R8" s="127">
        <v>0.023237788609161</v>
      </c>
    </row>
    <row r="9" spans="1:21">
      <c r="A9" s="125" t="s">
        <v>25</v>
      </c>
      <c r="B9" s="125" t="s">
        <v>3239</v>
      </c>
      <c r="C9" s="126">
        <v>11</v>
      </c>
      <c r="D9" s="126">
        <v>734</v>
      </c>
      <c r="E9" s="126">
        <v>681</v>
      </c>
      <c r="F9" s="127">
        <v>0.927792915531335</v>
      </c>
      <c r="G9" s="126">
        <v>43603</v>
      </c>
      <c r="H9" s="126">
        <v>39853</v>
      </c>
      <c r="I9" s="127">
        <v>0.913996743343348</v>
      </c>
      <c r="J9" s="126">
        <v>43603</v>
      </c>
      <c r="K9" s="126">
        <v>33591</v>
      </c>
      <c r="L9" s="127">
        <v>0.770382771827626</v>
      </c>
      <c r="M9" s="126">
        <v>74268</v>
      </c>
      <c r="N9" s="126">
        <v>69370</v>
      </c>
      <c r="O9" s="127">
        <v>0.934049657995368</v>
      </c>
      <c r="P9" s="126">
        <v>87003</v>
      </c>
      <c r="Q9" s="126">
        <v>1585</v>
      </c>
      <c r="R9" s="127">
        <v>0.0182177626058872</v>
      </c>
    </row>
    <row r="10" spans="1:21">
      <c r="A10" s="125" t="s">
        <v>25</v>
      </c>
      <c r="B10" s="125" t="s">
        <v>3248</v>
      </c>
      <c r="C10" s="126">
        <v>10</v>
      </c>
      <c r="D10" s="126">
        <v>515</v>
      </c>
      <c r="E10" s="126">
        <v>479</v>
      </c>
      <c r="F10" s="127">
        <v>0.930097087378641</v>
      </c>
      <c r="G10" s="126">
        <v>29206</v>
      </c>
      <c r="H10" s="126">
        <v>27780</v>
      </c>
      <c r="I10" s="127">
        <v>0.951174416215846</v>
      </c>
      <c r="J10" s="126">
        <v>29206</v>
      </c>
      <c r="K10" s="126">
        <v>24899</v>
      </c>
      <c r="L10" s="127">
        <v>0.852530301992741</v>
      </c>
      <c r="M10" s="126">
        <v>50421</v>
      </c>
      <c r="N10" s="126">
        <v>47321</v>
      </c>
      <c r="O10" s="127">
        <v>0.938517681124928</v>
      </c>
      <c r="P10" s="126">
        <v>57739</v>
      </c>
      <c r="Q10" s="126">
        <v>1085</v>
      </c>
      <c r="R10" s="127">
        <v>0.0187914581132337</v>
      </c>
    </row>
    <row r="11" spans="1:21">
      <c r="A11" s="125" t="s">
        <v>25</v>
      </c>
      <c r="B11" s="125" t="s">
        <v>3257</v>
      </c>
      <c r="C11" s="126">
        <v>14</v>
      </c>
      <c r="D11" s="126">
        <v>790</v>
      </c>
      <c r="E11" s="126">
        <v>757</v>
      </c>
      <c r="F11" s="127">
        <v>0.958227848101266</v>
      </c>
      <c r="G11" s="126">
        <v>42457</v>
      </c>
      <c r="H11" s="126">
        <v>41663</v>
      </c>
      <c r="I11" s="127">
        <v>0.981298725769602</v>
      </c>
      <c r="J11" s="126">
        <v>42457</v>
      </c>
      <c r="K11" s="126">
        <v>37313</v>
      </c>
      <c r="L11" s="127">
        <v>0.878842122618178</v>
      </c>
      <c r="M11" s="126">
        <v>74277</v>
      </c>
      <c r="N11" s="126">
        <v>70602</v>
      </c>
      <c r="O11" s="127">
        <v>0.950523042126096</v>
      </c>
      <c r="P11" s="126">
        <v>85020</v>
      </c>
      <c r="Q11" s="126">
        <v>1694</v>
      </c>
      <c r="R11" s="127">
        <v>0.0199247235944484</v>
      </c>
    </row>
    <row r="12" spans="1:21">
      <c r="A12" s="125" t="s">
        <v>25</v>
      </c>
      <c r="B12" s="125" t="s">
        <v>3267</v>
      </c>
      <c r="C12" s="126">
        <v>13</v>
      </c>
      <c r="D12" s="126">
        <v>513</v>
      </c>
      <c r="E12" s="126">
        <v>464</v>
      </c>
      <c r="F12" s="127">
        <v>0.90448343079922</v>
      </c>
      <c r="G12" s="126">
        <v>35270</v>
      </c>
      <c r="H12" s="126">
        <v>31855</v>
      </c>
      <c r="I12" s="127">
        <v>0.903175503260561</v>
      </c>
      <c r="J12" s="126">
        <v>35270</v>
      </c>
      <c r="K12" s="126">
        <v>28366</v>
      </c>
      <c r="L12" s="127">
        <v>0.804252906152538</v>
      </c>
      <c r="M12" s="126">
        <v>60517</v>
      </c>
      <c r="N12" s="126">
        <v>55737</v>
      </c>
      <c r="O12" s="127">
        <v>0.921013929970091</v>
      </c>
      <c r="P12" s="126">
        <v>87314</v>
      </c>
      <c r="Q12" s="126">
        <v>1560</v>
      </c>
      <c r="R12" s="127">
        <v>0.0178665506104405</v>
      </c>
    </row>
    <row r="13" spans="1:21">
      <c r="A13" s="125" t="s">
        <v>25</v>
      </c>
      <c r="B13" s="125" t="s">
        <v>3276</v>
      </c>
      <c r="C13" s="126">
        <v>14</v>
      </c>
      <c r="D13" s="126">
        <v>674</v>
      </c>
      <c r="E13" s="126">
        <v>648</v>
      </c>
      <c r="F13" s="127">
        <v>0.961424332344214</v>
      </c>
      <c r="G13" s="126">
        <v>42784</v>
      </c>
      <c r="H13" s="126">
        <v>41490</v>
      </c>
      <c r="I13" s="127">
        <v>0.969755048616305</v>
      </c>
      <c r="J13" s="126">
        <v>42784</v>
      </c>
      <c r="K13" s="126">
        <v>37825</v>
      </c>
      <c r="L13" s="127">
        <v>0.884092183994016</v>
      </c>
      <c r="M13" s="126">
        <v>73028</v>
      </c>
      <c r="N13" s="126">
        <v>69638</v>
      </c>
      <c r="O13" s="127">
        <v>0.953579448978474</v>
      </c>
      <c r="P13" s="126">
        <v>78891</v>
      </c>
      <c r="Q13" s="126">
        <v>1454</v>
      </c>
      <c r="R13" s="127">
        <v>0.0184304927051248</v>
      </c>
    </row>
    <row r="14" spans="1:21">
      <c r="A14" s="125" t="s">
        <v>25</v>
      </c>
      <c r="B14" s="125" t="s">
        <v>3283</v>
      </c>
      <c r="C14" s="126">
        <v>11</v>
      </c>
      <c r="D14" s="126">
        <v>515</v>
      </c>
      <c r="E14" s="126">
        <v>483</v>
      </c>
      <c r="F14" s="127">
        <v>0.937864077669903</v>
      </c>
      <c r="G14" s="126">
        <v>37983</v>
      </c>
      <c r="H14" s="126">
        <v>33286</v>
      </c>
      <c r="I14" s="127">
        <v>0.876339415001448</v>
      </c>
      <c r="J14" s="126">
        <v>37983</v>
      </c>
      <c r="K14" s="126">
        <v>30362</v>
      </c>
      <c r="L14" s="127">
        <v>0.799357607350657</v>
      </c>
      <c r="M14" s="126">
        <v>63788</v>
      </c>
      <c r="N14" s="126">
        <v>60440</v>
      </c>
      <c r="O14" s="127">
        <v>0.947513638928952</v>
      </c>
      <c r="P14" s="126">
        <v>72546</v>
      </c>
      <c r="Q14" s="126">
        <v>1114</v>
      </c>
      <c r="R14" s="127">
        <v>0.0153557742673614</v>
      </c>
    </row>
    <row r="15" spans="1:21">
      <c r="A15" s="125" t="s">
        <v>25</v>
      </c>
      <c r="B15" s="125" t="s">
        <v>3292</v>
      </c>
      <c r="C15" s="126">
        <v>12</v>
      </c>
      <c r="D15" s="126">
        <v>649</v>
      </c>
      <c r="E15" s="126">
        <v>612</v>
      </c>
      <c r="F15" s="127">
        <v>0.942989214175655</v>
      </c>
      <c r="G15" s="126">
        <v>42457</v>
      </c>
      <c r="H15" s="126">
        <v>40571</v>
      </c>
      <c r="I15" s="127">
        <v>0.955578585392279</v>
      </c>
      <c r="J15" s="126">
        <v>42457</v>
      </c>
      <c r="K15" s="126">
        <v>35066</v>
      </c>
      <c r="L15" s="127">
        <v>0.825917987610995</v>
      </c>
      <c r="M15" s="126">
        <v>74930</v>
      </c>
      <c r="N15" s="126">
        <v>70985</v>
      </c>
      <c r="O15" s="127">
        <v>0.947350860803417</v>
      </c>
      <c r="P15" s="126">
        <v>96363</v>
      </c>
      <c r="Q15" s="126">
        <v>2089</v>
      </c>
      <c r="R15" s="127">
        <v>0.0216784450463352</v>
      </c>
    </row>
    <row r="16" spans="1:21">
      <c r="A16" s="125" t="s">
        <v>25</v>
      </c>
      <c r="B16" s="125" t="s">
        <v>3301</v>
      </c>
      <c r="C16" s="126">
        <v>9</v>
      </c>
      <c r="D16" s="126">
        <v>606</v>
      </c>
      <c r="E16" s="126">
        <v>556</v>
      </c>
      <c r="F16" s="127">
        <v>0.917491749174917</v>
      </c>
      <c r="G16" s="126">
        <v>45988</v>
      </c>
      <c r="H16" s="126">
        <v>36417</v>
      </c>
      <c r="I16" s="127">
        <v>0.791880490562756</v>
      </c>
      <c r="J16" s="126">
        <v>45988</v>
      </c>
      <c r="K16" s="126">
        <v>36407</v>
      </c>
      <c r="L16" s="127">
        <v>0.791663042532835</v>
      </c>
      <c r="M16" s="126">
        <v>76727</v>
      </c>
      <c r="N16" s="126">
        <v>71633</v>
      </c>
      <c r="O16" s="127">
        <v>0.933608768751548</v>
      </c>
      <c r="P16" s="126">
        <v>94181</v>
      </c>
      <c r="Q16" s="126">
        <v>1728</v>
      </c>
      <c r="R16" s="127">
        <v>0.0183476497382699</v>
      </c>
    </row>
    <row r="17" spans="1:18">
      <c r="A17" s="122" t="s">
        <v>188</v>
      </c>
      <c r="B17" s="122" t="s">
        <v>3422</v>
      </c>
      <c r="C17" s="123">
        <v>108</v>
      </c>
      <c r="D17" s="123">
        <v>6418</v>
      </c>
      <c r="E17" s="123">
        <v>4745</v>
      </c>
      <c r="F17" s="124">
        <v>0.739326893113119</v>
      </c>
      <c r="G17" s="123">
        <v>301874</v>
      </c>
      <c r="H17" s="123">
        <v>283061</v>
      </c>
      <c r="I17" s="124">
        <v>0.937679296660196</v>
      </c>
      <c r="J17" s="123">
        <v>301874</v>
      </c>
      <c r="K17" s="123">
        <v>268398</v>
      </c>
      <c r="L17" s="124">
        <v>0.889106050868906</v>
      </c>
      <c r="M17" s="123">
        <v>724380</v>
      </c>
      <c r="N17" s="123">
        <v>690375</v>
      </c>
      <c r="O17" s="124">
        <v>0.953056406858279</v>
      </c>
      <c r="P17" s="123">
        <v>864819</v>
      </c>
      <c r="Q17" s="123">
        <v>14988</v>
      </c>
      <c r="R17" s="124">
        <v>0.0173307940736732</v>
      </c>
    </row>
    <row r="18" spans="1:18">
      <c r="A18" s="125" t="s">
        <v>188</v>
      </c>
      <c r="B18" s="125" t="s">
        <v>3306</v>
      </c>
      <c r="C18" s="126">
        <v>16</v>
      </c>
      <c r="D18" s="126">
        <v>1177</v>
      </c>
      <c r="E18" s="126">
        <v>1097</v>
      </c>
      <c r="F18" s="127">
        <v>0.932030586236194</v>
      </c>
      <c r="G18" s="126">
        <v>43470</v>
      </c>
      <c r="H18" s="126">
        <v>40947</v>
      </c>
      <c r="I18" s="127">
        <v>0.941959972394755</v>
      </c>
      <c r="J18" s="126">
        <v>43470</v>
      </c>
      <c r="K18" s="126">
        <v>37662</v>
      </c>
      <c r="L18" s="127">
        <v>0.866390614216701</v>
      </c>
      <c r="M18" s="126">
        <v>114638</v>
      </c>
      <c r="N18" s="126">
        <v>109565</v>
      </c>
      <c r="O18" s="127">
        <v>0.955747657844694</v>
      </c>
      <c r="P18" s="126">
        <v>121809</v>
      </c>
      <c r="Q18" s="126">
        <v>2967</v>
      </c>
      <c r="R18" s="127">
        <v>0.0243578060734428</v>
      </c>
    </row>
    <row r="19" spans="1:18">
      <c r="A19" s="125" t="s">
        <v>188</v>
      </c>
      <c r="B19" s="125" t="s">
        <v>3307</v>
      </c>
      <c r="C19" s="126">
        <v>6</v>
      </c>
      <c r="D19" s="126">
        <v>90</v>
      </c>
      <c r="E19" s="126">
        <v>40</v>
      </c>
      <c r="F19" s="127">
        <v>0.444444444444444</v>
      </c>
      <c r="G19" s="126">
        <v>7205</v>
      </c>
      <c r="H19" s="126">
        <v>6689</v>
      </c>
      <c r="I19" s="127">
        <v>0.928383067314365</v>
      </c>
      <c r="J19" s="126">
        <v>7205</v>
      </c>
      <c r="K19" s="126">
        <v>6078</v>
      </c>
      <c r="L19" s="127">
        <v>0.843580846634282</v>
      </c>
      <c r="M19" s="126">
        <v>12332</v>
      </c>
      <c r="N19" s="126">
        <v>11668</v>
      </c>
      <c r="O19" s="127">
        <v>0.946156341226079</v>
      </c>
      <c r="P19" s="126">
        <v>13748</v>
      </c>
      <c r="Q19" s="126">
        <v>248</v>
      </c>
      <c r="R19" s="127">
        <v>0.0180389874890893</v>
      </c>
    </row>
    <row r="20" spans="1:18">
      <c r="A20" s="125" t="s">
        <v>188</v>
      </c>
      <c r="B20" s="125" t="s">
        <v>3308</v>
      </c>
      <c r="C20" s="126">
        <v>14</v>
      </c>
      <c r="D20" s="126">
        <v>678</v>
      </c>
      <c r="E20" s="126">
        <v>267</v>
      </c>
      <c r="F20" s="127">
        <v>0.393805309734513</v>
      </c>
      <c r="G20" s="126">
        <v>47478</v>
      </c>
      <c r="H20" s="126">
        <v>44501</v>
      </c>
      <c r="I20" s="127">
        <v>0.937297274527149</v>
      </c>
      <c r="J20" s="126">
        <v>47478</v>
      </c>
      <c r="K20" s="126">
        <v>41765</v>
      </c>
      <c r="L20" s="127">
        <v>0.87967058427061</v>
      </c>
      <c r="M20" s="126">
        <v>80537</v>
      </c>
      <c r="N20" s="126">
        <v>75774</v>
      </c>
      <c r="O20" s="127">
        <v>0.940859480735563</v>
      </c>
      <c r="P20" s="126">
        <v>118650</v>
      </c>
      <c r="Q20" s="126">
        <v>2112</v>
      </c>
      <c r="R20" s="127">
        <v>0.0178002528445006</v>
      </c>
    </row>
    <row r="21" spans="1:18">
      <c r="A21" s="125" t="s">
        <v>188</v>
      </c>
      <c r="B21" s="125" t="s">
        <v>1428</v>
      </c>
      <c r="C21" s="126">
        <v>22</v>
      </c>
      <c r="D21" s="126">
        <v>1411</v>
      </c>
      <c r="E21" s="126">
        <v>1107</v>
      </c>
      <c r="F21" s="127">
        <v>0.784549964564139</v>
      </c>
      <c r="G21" s="126">
        <v>27</v>
      </c>
      <c r="H21" s="126">
        <v>1</v>
      </c>
      <c r="I21" s="127">
        <v>0.037037037037037</v>
      </c>
      <c r="J21" s="126">
        <v>27</v>
      </c>
      <c r="K21" s="126">
        <v>1</v>
      </c>
      <c r="L21" s="127">
        <v>0.037037037037037</v>
      </c>
      <c r="M21" s="126">
        <v>144260</v>
      </c>
      <c r="N21" s="126">
        <v>139358</v>
      </c>
      <c r="O21" s="127">
        <v>0.966019686676833</v>
      </c>
      <c r="P21" s="126">
        <v>143673</v>
      </c>
      <c r="Q21" s="126">
        <v>2200</v>
      </c>
      <c r="R21" s="127">
        <v>0.015312550026797</v>
      </c>
    </row>
    <row r="22" spans="1:18">
      <c r="A22" s="125" t="s">
        <v>188</v>
      </c>
      <c r="B22" s="125" t="s">
        <v>3309</v>
      </c>
      <c r="C22" s="126">
        <v>13</v>
      </c>
      <c r="D22" s="126">
        <v>1030</v>
      </c>
      <c r="E22" s="126">
        <v>652</v>
      </c>
      <c r="F22" s="127">
        <v>0.633009708737864</v>
      </c>
      <c r="G22" s="126">
        <v>76929</v>
      </c>
      <c r="H22" s="126">
        <v>71698</v>
      </c>
      <c r="I22" s="127">
        <v>0.932002235827841</v>
      </c>
      <c r="J22" s="126">
        <v>76929</v>
      </c>
      <c r="K22" s="126">
        <v>68033</v>
      </c>
      <c r="L22" s="127">
        <v>0.884360904210376</v>
      </c>
      <c r="M22" s="126">
        <v>126199</v>
      </c>
      <c r="N22" s="126">
        <v>118532</v>
      </c>
      <c r="O22" s="127">
        <v>0.939246745219851</v>
      </c>
      <c r="P22" s="126">
        <v>182280</v>
      </c>
      <c r="Q22" s="126">
        <v>2861</v>
      </c>
      <c r="R22" s="127">
        <v>0.0156956330919465</v>
      </c>
    </row>
    <row r="23" spans="1:18">
      <c r="A23" s="125" t="s">
        <v>188</v>
      </c>
      <c r="B23" s="125" t="s">
        <v>3310</v>
      </c>
      <c r="C23" s="126">
        <v>16</v>
      </c>
      <c r="D23" s="126">
        <v>1072</v>
      </c>
      <c r="E23" s="126">
        <v>960</v>
      </c>
      <c r="F23" s="127">
        <v>0.895522388059702</v>
      </c>
      <c r="G23" s="126">
        <v>61388</v>
      </c>
      <c r="H23" s="126">
        <v>58212</v>
      </c>
      <c r="I23" s="127">
        <v>0.948263504267935</v>
      </c>
      <c r="J23" s="126">
        <v>61388</v>
      </c>
      <c r="K23" s="126">
        <v>55984</v>
      </c>
      <c r="L23" s="127">
        <v>0.911969766078061</v>
      </c>
      <c r="M23" s="126">
        <v>126184</v>
      </c>
      <c r="N23" s="126">
        <v>121489</v>
      </c>
      <c r="O23" s="127">
        <v>0.962792430102073</v>
      </c>
      <c r="P23" s="126">
        <v>146409</v>
      </c>
      <c r="Q23" s="126">
        <v>2018</v>
      </c>
      <c r="R23" s="127">
        <v>0.0137833056710995</v>
      </c>
    </row>
    <row r="24" spans="1:18">
      <c r="A24" s="125" t="s">
        <v>188</v>
      </c>
      <c r="B24" s="125" t="s">
        <v>3311</v>
      </c>
      <c r="C24" s="126">
        <v>9</v>
      </c>
      <c r="D24" s="126">
        <v>621</v>
      </c>
      <c r="E24" s="126">
        <v>516</v>
      </c>
      <c r="F24" s="127">
        <v>0.830917874396135</v>
      </c>
      <c r="G24" s="126">
        <v>44041</v>
      </c>
      <c r="H24" s="126">
        <v>41125</v>
      </c>
      <c r="I24" s="127">
        <v>0.933788969369451</v>
      </c>
      <c r="J24" s="126">
        <v>44041</v>
      </c>
      <c r="K24" s="126">
        <v>39556</v>
      </c>
      <c r="L24" s="127">
        <v>0.898163075316183</v>
      </c>
      <c r="M24" s="126">
        <v>76379</v>
      </c>
      <c r="N24" s="126">
        <v>72621</v>
      </c>
      <c r="O24" s="127">
        <v>0.950797994213069</v>
      </c>
      <c r="P24" s="126">
        <v>86561</v>
      </c>
      <c r="Q24" s="126">
        <v>1799</v>
      </c>
      <c r="R24" s="127">
        <v>0.0207830316193205</v>
      </c>
    </row>
    <row r="25" spans="1:18">
      <c r="A25" s="125" t="s">
        <v>188</v>
      </c>
      <c r="B25" s="125" t="s">
        <v>3312</v>
      </c>
      <c r="C25" s="126">
        <v>9</v>
      </c>
      <c r="D25" s="126">
        <v>238</v>
      </c>
      <c r="E25" s="126">
        <v>16</v>
      </c>
      <c r="F25" s="127">
        <v>0.0672268907563025</v>
      </c>
      <c r="G25" s="126">
        <v>21330</v>
      </c>
      <c r="H25" s="126">
        <v>19888</v>
      </c>
      <c r="I25" s="127">
        <v>0.932395686826067</v>
      </c>
      <c r="J25" s="126">
        <v>21330</v>
      </c>
      <c r="K25" s="126">
        <v>19319</v>
      </c>
      <c r="L25" s="127">
        <v>0.905719643694327</v>
      </c>
      <c r="M25" s="126">
        <v>34869</v>
      </c>
      <c r="N25" s="126">
        <v>32922</v>
      </c>
      <c r="O25" s="127">
        <v>0.944162436548223</v>
      </c>
      <c r="P25" s="126">
        <v>42439</v>
      </c>
      <c r="Q25" s="126">
        <v>619</v>
      </c>
      <c r="R25" s="127">
        <v>0.0145856405664601</v>
      </c>
    </row>
    <row r="26" spans="1:18">
      <c r="A26" s="125" t="s">
        <v>188</v>
      </c>
      <c r="B26" s="125" t="s">
        <v>32</v>
      </c>
      <c r="C26" s="126">
        <v>3</v>
      </c>
      <c r="D26" s="126">
        <v>101</v>
      </c>
      <c r="E26" s="126">
        <v>90</v>
      </c>
      <c r="F26" s="127">
        <v>0.891089108910891</v>
      </c>
      <c r="G26" s="126">
        <v>6</v>
      </c>
      <c r="H26" s="126">
        <v>0</v>
      </c>
      <c r="I26" s="127">
        <v>0</v>
      </c>
      <c r="J26" s="126">
        <v>6</v>
      </c>
      <c r="K26" s="126">
        <v>0</v>
      </c>
      <c r="L26" s="127">
        <v>0</v>
      </c>
      <c r="M26" s="126">
        <v>8982</v>
      </c>
      <c r="N26" s="126">
        <v>8446</v>
      </c>
      <c r="O26" s="127">
        <v>0.940325094633712</v>
      </c>
      <c r="P26" s="126">
        <v>9250</v>
      </c>
      <c r="Q26" s="126">
        <v>164</v>
      </c>
      <c r="R26" s="127">
        <v>0.0177297297297297</v>
      </c>
    </row>
    <row r="27" spans="1:18">
      <c r="A27" s="122" t="s">
        <v>400</v>
      </c>
      <c r="B27" s="122" t="s">
        <v>3422</v>
      </c>
      <c r="C27" s="123">
        <v>48</v>
      </c>
      <c r="D27" s="123">
        <v>3740</v>
      </c>
      <c r="E27" s="123">
        <v>3523</v>
      </c>
      <c r="F27" s="124">
        <v>0.941978609625668</v>
      </c>
      <c r="G27" s="123">
        <v>242356</v>
      </c>
      <c r="H27" s="123">
        <v>229837</v>
      </c>
      <c r="I27" s="124">
        <v>0.948344584000396</v>
      </c>
      <c r="J27" s="123">
        <v>242356</v>
      </c>
      <c r="K27" s="123">
        <v>219031</v>
      </c>
      <c r="L27" s="124">
        <v>0.903757282675073</v>
      </c>
      <c r="M27" s="123">
        <v>436206</v>
      </c>
      <c r="N27" s="123">
        <v>414190</v>
      </c>
      <c r="O27" s="124">
        <v>0.949528433813382</v>
      </c>
      <c r="P27" s="123">
        <v>477441</v>
      </c>
      <c r="Q27" s="123">
        <v>7616</v>
      </c>
      <c r="R27" s="124">
        <v>0.0159517092164267</v>
      </c>
    </row>
    <row r="28" spans="1:18">
      <c r="A28" s="125" t="s">
        <v>400</v>
      </c>
      <c r="B28" s="125" t="s">
        <v>3313</v>
      </c>
      <c r="C28" s="126">
        <v>6</v>
      </c>
      <c r="D28" s="126">
        <v>539</v>
      </c>
      <c r="E28" s="126">
        <v>508</v>
      </c>
      <c r="F28" s="127">
        <v>0.942486085343228</v>
      </c>
      <c r="G28" s="126">
        <v>31219</v>
      </c>
      <c r="H28" s="126">
        <v>30246</v>
      </c>
      <c r="I28" s="127">
        <v>0.968833082417758</v>
      </c>
      <c r="J28" s="126">
        <v>31219</v>
      </c>
      <c r="K28" s="126">
        <v>28456</v>
      </c>
      <c r="L28" s="127">
        <v>0.911496204234601</v>
      </c>
      <c r="M28" s="126">
        <v>56179</v>
      </c>
      <c r="N28" s="126">
        <v>53867</v>
      </c>
      <c r="O28" s="127">
        <v>0.958845832072483</v>
      </c>
      <c r="P28" s="126">
        <v>61546</v>
      </c>
      <c r="Q28" s="126">
        <v>1213</v>
      </c>
      <c r="R28" s="127">
        <v>0.0197088356676307</v>
      </c>
    </row>
    <row r="29" spans="1:18">
      <c r="A29" s="125" t="s">
        <v>400</v>
      </c>
      <c r="B29" s="125" t="s">
        <v>3314</v>
      </c>
      <c r="C29" s="126">
        <v>8</v>
      </c>
      <c r="D29" s="126">
        <v>361</v>
      </c>
      <c r="E29" s="126">
        <v>357</v>
      </c>
      <c r="F29" s="127">
        <v>0.988919667590028</v>
      </c>
      <c r="G29" s="126">
        <v>24268</v>
      </c>
      <c r="H29" s="126">
        <v>22620</v>
      </c>
      <c r="I29" s="127">
        <v>0.932091643316301</v>
      </c>
      <c r="J29" s="126">
        <v>24268</v>
      </c>
      <c r="K29" s="126">
        <v>21560</v>
      </c>
      <c r="L29" s="127">
        <v>0.888412724575573</v>
      </c>
      <c r="M29" s="126">
        <v>44642</v>
      </c>
      <c r="N29" s="126">
        <v>41998</v>
      </c>
      <c r="O29" s="127">
        <v>0.940773262846647</v>
      </c>
      <c r="P29" s="126">
        <v>48912</v>
      </c>
      <c r="Q29" s="126">
        <v>885</v>
      </c>
      <c r="R29" s="127">
        <v>0.0180937193326791</v>
      </c>
    </row>
    <row r="30" spans="1:18">
      <c r="A30" s="125" t="s">
        <v>400</v>
      </c>
      <c r="B30" s="125" t="s">
        <v>3315</v>
      </c>
      <c r="C30" s="126">
        <v>5</v>
      </c>
      <c r="D30" s="126">
        <v>228</v>
      </c>
      <c r="E30" s="126">
        <v>221</v>
      </c>
      <c r="F30" s="127">
        <v>0.969298245614035</v>
      </c>
      <c r="G30" s="126">
        <v>14866</v>
      </c>
      <c r="H30" s="126">
        <v>14051</v>
      </c>
      <c r="I30" s="127">
        <v>0.945176913762949</v>
      </c>
      <c r="J30" s="126">
        <v>14866</v>
      </c>
      <c r="K30" s="126">
        <v>13526</v>
      </c>
      <c r="L30" s="127">
        <v>0.909861428763622</v>
      </c>
      <c r="M30" s="126">
        <v>27017</v>
      </c>
      <c r="N30" s="126">
        <v>25332</v>
      </c>
      <c r="O30" s="127">
        <v>0.937631861420587</v>
      </c>
      <c r="P30" s="126">
        <v>31336</v>
      </c>
      <c r="Q30" s="126">
        <v>533</v>
      </c>
      <c r="R30" s="127">
        <v>0.0170091907071739</v>
      </c>
    </row>
    <row r="31" spans="1:18">
      <c r="A31" s="125" t="s">
        <v>400</v>
      </c>
      <c r="B31" s="125" t="s">
        <v>3316</v>
      </c>
      <c r="C31" s="126">
        <v>7</v>
      </c>
      <c r="D31" s="126">
        <v>771</v>
      </c>
      <c r="E31" s="126">
        <v>732</v>
      </c>
      <c r="F31" s="127">
        <v>0.949416342412451</v>
      </c>
      <c r="G31" s="126">
        <v>44895</v>
      </c>
      <c r="H31" s="126">
        <v>43081</v>
      </c>
      <c r="I31" s="127">
        <v>0.959594609644727</v>
      </c>
      <c r="J31" s="126">
        <v>44895</v>
      </c>
      <c r="K31" s="126">
        <v>41496</v>
      </c>
      <c r="L31" s="127">
        <v>0.924290010023388</v>
      </c>
      <c r="M31" s="126">
        <v>82277</v>
      </c>
      <c r="N31" s="126">
        <v>79166</v>
      </c>
      <c r="O31" s="127">
        <v>0.962188704012057</v>
      </c>
      <c r="P31" s="126">
        <v>87833</v>
      </c>
      <c r="Q31" s="126">
        <v>1273</v>
      </c>
      <c r="R31" s="127">
        <v>0.0144934136372434</v>
      </c>
    </row>
    <row r="32" spans="1:18">
      <c r="A32" s="125" t="s">
        <v>400</v>
      </c>
      <c r="B32" s="125" t="s">
        <v>3317</v>
      </c>
      <c r="C32" s="126">
        <v>8</v>
      </c>
      <c r="D32" s="126">
        <v>540</v>
      </c>
      <c r="E32" s="126">
        <v>510</v>
      </c>
      <c r="F32" s="127">
        <v>0.944444444444444</v>
      </c>
      <c r="G32" s="126">
        <v>37376</v>
      </c>
      <c r="H32" s="126">
        <v>35102</v>
      </c>
      <c r="I32" s="127">
        <v>0.939158818493151</v>
      </c>
      <c r="J32" s="126">
        <v>37376</v>
      </c>
      <c r="K32" s="126">
        <v>33256</v>
      </c>
      <c r="L32" s="127">
        <v>0.889768835616438</v>
      </c>
      <c r="M32" s="126">
        <v>68388</v>
      </c>
      <c r="N32" s="126">
        <v>64954</v>
      </c>
      <c r="O32" s="127">
        <v>0.949786512253612</v>
      </c>
      <c r="P32" s="126">
        <v>74154</v>
      </c>
      <c r="Q32" s="126">
        <v>1098</v>
      </c>
      <c r="R32" s="127">
        <v>0.0148070232219435</v>
      </c>
    </row>
    <row r="33" spans="1:18">
      <c r="A33" s="125" t="s">
        <v>400</v>
      </c>
      <c r="B33" s="125" t="s">
        <v>3318</v>
      </c>
      <c r="C33" s="126">
        <v>8</v>
      </c>
      <c r="D33" s="126">
        <v>693</v>
      </c>
      <c r="E33" s="126">
        <v>651</v>
      </c>
      <c r="F33" s="127">
        <v>0.939393939393939</v>
      </c>
      <c r="G33" s="126">
        <v>48278</v>
      </c>
      <c r="H33" s="126">
        <v>46051</v>
      </c>
      <c r="I33" s="127">
        <v>0.95387132855545</v>
      </c>
      <c r="J33" s="126">
        <v>48278</v>
      </c>
      <c r="K33" s="126">
        <v>44174</v>
      </c>
      <c r="L33" s="127">
        <v>0.914992336053689</v>
      </c>
      <c r="M33" s="126">
        <v>83192</v>
      </c>
      <c r="N33" s="126">
        <v>78991</v>
      </c>
      <c r="O33" s="127">
        <v>0.949502355995769</v>
      </c>
      <c r="P33" s="126">
        <v>93777</v>
      </c>
      <c r="Q33" s="126">
        <v>1507</v>
      </c>
      <c r="R33" s="127">
        <v>0.0160700384955799</v>
      </c>
    </row>
    <row r="34" spans="1:18">
      <c r="A34" s="125" t="s">
        <v>400</v>
      </c>
      <c r="B34" s="125" t="s">
        <v>3319</v>
      </c>
      <c r="C34" s="126">
        <v>6</v>
      </c>
      <c r="D34" s="126">
        <v>608</v>
      </c>
      <c r="E34" s="126">
        <v>544</v>
      </c>
      <c r="F34" s="127">
        <v>0.894736842105263</v>
      </c>
      <c r="G34" s="126">
        <v>41454</v>
      </c>
      <c r="H34" s="126">
        <v>38686</v>
      </c>
      <c r="I34" s="127">
        <v>0.933227191585854</v>
      </c>
      <c r="J34" s="126">
        <v>41454</v>
      </c>
      <c r="K34" s="126">
        <v>36563</v>
      </c>
      <c r="L34" s="127">
        <v>0.882013798427172</v>
      </c>
      <c r="M34" s="126">
        <v>74511</v>
      </c>
      <c r="N34" s="126">
        <v>69882</v>
      </c>
      <c r="O34" s="127">
        <v>0.937874944639047</v>
      </c>
      <c r="P34" s="126">
        <v>79883</v>
      </c>
      <c r="Q34" s="126">
        <v>1107</v>
      </c>
      <c r="R34" s="127">
        <v>0.0138577669842144</v>
      </c>
    </row>
    <row r="35" spans="1:18">
      <c r="A35" s="122" t="s">
        <v>498</v>
      </c>
      <c r="B35" s="122" t="s">
        <v>3422</v>
      </c>
      <c r="C35" s="123">
        <v>88</v>
      </c>
      <c r="D35" s="123">
        <v>4245</v>
      </c>
      <c r="E35" s="123">
        <v>4033</v>
      </c>
      <c r="F35" s="124">
        <v>0.950058892815077</v>
      </c>
      <c r="G35" s="123">
        <v>243543</v>
      </c>
      <c r="H35" s="123">
        <v>230302</v>
      </c>
      <c r="I35" s="124">
        <v>0.945631777550576</v>
      </c>
      <c r="J35" s="123">
        <v>243543</v>
      </c>
      <c r="K35" s="123">
        <v>226845</v>
      </c>
      <c r="L35" s="124">
        <v>0.931437158941132</v>
      </c>
      <c r="M35" s="123">
        <v>437763</v>
      </c>
      <c r="N35" s="123">
        <v>426643</v>
      </c>
      <c r="O35" s="124">
        <v>0.974598127297191</v>
      </c>
      <c r="P35" s="123">
        <v>475463</v>
      </c>
      <c r="Q35" s="123">
        <v>7773</v>
      </c>
      <c r="R35" s="124">
        <v>0.0163482752601149</v>
      </c>
    </row>
    <row r="36" spans="1:18">
      <c r="A36" s="125" t="s">
        <v>498</v>
      </c>
      <c r="B36" s="125" t="s">
        <v>3320</v>
      </c>
      <c r="C36" s="126">
        <v>14</v>
      </c>
      <c r="D36" s="126">
        <v>794</v>
      </c>
      <c r="E36" s="126">
        <v>766</v>
      </c>
      <c r="F36" s="127">
        <v>0.964735516372796</v>
      </c>
      <c r="G36" s="126">
        <v>49957</v>
      </c>
      <c r="H36" s="126">
        <v>47345</v>
      </c>
      <c r="I36" s="127">
        <v>0.94771503493004</v>
      </c>
      <c r="J36" s="126">
        <v>49957</v>
      </c>
      <c r="K36" s="126">
        <v>46522</v>
      </c>
      <c r="L36" s="127">
        <v>0.931240867145745</v>
      </c>
      <c r="M36" s="126">
        <v>81918</v>
      </c>
      <c r="N36" s="126">
        <v>79421</v>
      </c>
      <c r="O36" s="127">
        <v>0.969518298786591</v>
      </c>
      <c r="P36" s="126">
        <v>88688</v>
      </c>
      <c r="Q36" s="126">
        <v>1252</v>
      </c>
      <c r="R36" s="127">
        <v>0.0141169042034999</v>
      </c>
    </row>
    <row r="37" spans="1:18">
      <c r="A37" s="125" t="s">
        <v>498</v>
      </c>
      <c r="B37" s="125" t="s">
        <v>3321</v>
      </c>
      <c r="C37" s="126">
        <v>18</v>
      </c>
      <c r="D37" s="126">
        <v>584</v>
      </c>
      <c r="E37" s="126">
        <v>558</v>
      </c>
      <c r="F37" s="127">
        <v>0.955479452054795</v>
      </c>
      <c r="G37" s="126">
        <v>31044</v>
      </c>
      <c r="H37" s="126">
        <v>29778</v>
      </c>
      <c r="I37" s="127">
        <v>0.959219172787012</v>
      </c>
      <c r="J37" s="126">
        <v>31044</v>
      </c>
      <c r="K37" s="126">
        <v>28639</v>
      </c>
      <c r="L37" s="127">
        <v>0.922529313232831</v>
      </c>
      <c r="M37" s="126">
        <v>59480</v>
      </c>
      <c r="N37" s="126">
        <v>57332</v>
      </c>
      <c r="O37" s="127">
        <v>0.963887020847344</v>
      </c>
      <c r="P37" s="126">
        <v>69167</v>
      </c>
      <c r="Q37" s="126">
        <v>1466</v>
      </c>
      <c r="R37" s="127">
        <v>0.0211950785779346</v>
      </c>
    </row>
    <row r="38" spans="1:18">
      <c r="A38" s="125" t="s">
        <v>498</v>
      </c>
      <c r="B38" s="125" t="s">
        <v>3322</v>
      </c>
      <c r="C38" s="126">
        <v>14</v>
      </c>
      <c r="D38" s="126">
        <v>1031</v>
      </c>
      <c r="E38" s="126">
        <v>981</v>
      </c>
      <c r="F38" s="127">
        <v>0.951503394762367</v>
      </c>
      <c r="G38" s="126">
        <v>58254</v>
      </c>
      <c r="H38" s="126">
        <v>54876</v>
      </c>
      <c r="I38" s="127">
        <v>0.942012565660727</v>
      </c>
      <c r="J38" s="126">
        <v>58254</v>
      </c>
      <c r="K38" s="126">
        <v>54917</v>
      </c>
      <c r="L38" s="127">
        <v>0.942716379991074</v>
      </c>
      <c r="M38" s="126">
        <v>109885</v>
      </c>
      <c r="N38" s="126">
        <v>108195</v>
      </c>
      <c r="O38" s="127">
        <v>0.984620284843245</v>
      </c>
      <c r="P38" s="126">
        <v>116677</v>
      </c>
      <c r="Q38" s="126">
        <v>1707</v>
      </c>
      <c r="R38" s="127">
        <v>0.0146301327596699</v>
      </c>
    </row>
    <row r="39" spans="1:18">
      <c r="A39" s="125" t="s">
        <v>498</v>
      </c>
      <c r="B39" s="125" t="s">
        <v>3323</v>
      </c>
      <c r="C39" s="126">
        <v>13</v>
      </c>
      <c r="D39" s="126">
        <v>686</v>
      </c>
      <c r="E39" s="126">
        <v>618</v>
      </c>
      <c r="F39" s="127">
        <v>0.900874635568513</v>
      </c>
      <c r="G39" s="126">
        <v>41625</v>
      </c>
      <c r="H39" s="126">
        <v>38375</v>
      </c>
      <c r="I39" s="127">
        <v>0.921921921921922</v>
      </c>
      <c r="J39" s="126">
        <v>41625</v>
      </c>
      <c r="K39" s="126">
        <v>38302</v>
      </c>
      <c r="L39" s="127">
        <v>0.920168168168168</v>
      </c>
      <c r="M39" s="126">
        <v>71134</v>
      </c>
      <c r="N39" s="126">
        <v>69049</v>
      </c>
      <c r="O39" s="127">
        <v>0.970689121938876</v>
      </c>
      <c r="P39" s="126">
        <v>75233</v>
      </c>
      <c r="Q39" s="126">
        <v>1334</v>
      </c>
      <c r="R39" s="127">
        <v>0.0177315805564048</v>
      </c>
    </row>
    <row r="40" spans="1:18">
      <c r="A40" s="125" t="s">
        <v>498</v>
      </c>
      <c r="B40" s="125" t="s">
        <v>3324</v>
      </c>
      <c r="C40" s="126">
        <v>14</v>
      </c>
      <c r="D40" s="126">
        <v>505</v>
      </c>
      <c r="E40" s="126">
        <v>487</v>
      </c>
      <c r="F40" s="127">
        <v>0.964356435643564</v>
      </c>
      <c r="G40" s="126">
        <v>28587</v>
      </c>
      <c r="H40" s="126">
        <v>26975</v>
      </c>
      <c r="I40" s="127">
        <v>0.943610732150978</v>
      </c>
      <c r="J40" s="126">
        <v>28587</v>
      </c>
      <c r="K40" s="126">
        <v>26395</v>
      </c>
      <c r="L40" s="127">
        <v>0.923321789624655</v>
      </c>
      <c r="M40" s="126">
        <v>54320</v>
      </c>
      <c r="N40" s="126">
        <v>53492</v>
      </c>
      <c r="O40" s="127">
        <v>0.984756995581738</v>
      </c>
      <c r="P40" s="126">
        <v>56762</v>
      </c>
      <c r="Q40" s="126">
        <v>1085</v>
      </c>
      <c r="R40" s="127">
        <v>0.0191149008139248</v>
      </c>
    </row>
    <row r="41" spans="1:18">
      <c r="A41" s="125" t="s">
        <v>498</v>
      </c>
      <c r="B41" s="125" t="s">
        <v>3325</v>
      </c>
      <c r="C41" s="126">
        <v>15</v>
      </c>
      <c r="D41" s="126">
        <v>645</v>
      </c>
      <c r="E41" s="126">
        <v>623</v>
      </c>
      <c r="F41" s="127">
        <v>0.965891472868217</v>
      </c>
      <c r="G41" s="126">
        <v>34076</v>
      </c>
      <c r="H41" s="126">
        <v>32953</v>
      </c>
      <c r="I41" s="127">
        <v>0.967044254020425</v>
      </c>
      <c r="J41" s="126">
        <v>34076</v>
      </c>
      <c r="K41" s="126">
        <v>32070</v>
      </c>
      <c r="L41" s="127">
        <v>0.941131588214579</v>
      </c>
      <c r="M41" s="126">
        <v>61026</v>
      </c>
      <c r="N41" s="126">
        <v>59154</v>
      </c>
      <c r="O41" s="127">
        <v>0.969324550191722</v>
      </c>
      <c r="P41" s="126">
        <v>68936</v>
      </c>
      <c r="Q41" s="126">
        <v>929</v>
      </c>
      <c r="R41" s="127">
        <v>0.0134762678426366</v>
      </c>
    </row>
    <row r="42" spans="1:18">
      <c r="A42" s="122" t="s">
        <v>673</v>
      </c>
      <c r="B42" s="122" t="s">
        <v>3422</v>
      </c>
      <c r="C42" s="123">
        <v>23</v>
      </c>
      <c r="D42" s="123">
        <v>947</v>
      </c>
      <c r="E42" s="123">
        <v>899</v>
      </c>
      <c r="F42" s="124">
        <v>0.949313621964097</v>
      </c>
      <c r="G42" s="123">
        <v>59615</v>
      </c>
      <c r="H42" s="123">
        <v>56529</v>
      </c>
      <c r="I42" s="124">
        <v>0.94823450473874</v>
      </c>
      <c r="J42" s="123">
        <v>59615</v>
      </c>
      <c r="K42" s="123">
        <v>54102</v>
      </c>
      <c r="L42" s="124">
        <v>0.907523274343705</v>
      </c>
      <c r="M42" s="123">
        <v>119275</v>
      </c>
      <c r="N42" s="123">
        <v>114165</v>
      </c>
      <c r="O42" s="124">
        <v>0.957157828547474</v>
      </c>
      <c r="P42" s="123">
        <v>132425</v>
      </c>
      <c r="Q42" s="123">
        <v>1907</v>
      </c>
      <c r="R42" s="124">
        <v>0.0144006041155371</v>
      </c>
    </row>
    <row r="43" spans="1:18">
      <c r="A43" s="125" t="s">
        <v>673</v>
      </c>
      <c r="B43" s="125" t="s">
        <v>3326</v>
      </c>
      <c r="C43" s="126">
        <v>23</v>
      </c>
      <c r="D43" s="126">
        <v>947</v>
      </c>
      <c r="E43" s="126">
        <v>899</v>
      </c>
      <c r="F43" s="127">
        <v>0.949313621964097</v>
      </c>
      <c r="G43" s="126">
        <v>59615</v>
      </c>
      <c r="H43" s="126">
        <v>56529</v>
      </c>
      <c r="I43" s="127">
        <v>0.94823450473874</v>
      </c>
      <c r="J43" s="126">
        <v>59615</v>
      </c>
      <c r="K43" s="126">
        <v>54102</v>
      </c>
      <c r="L43" s="127">
        <v>0.907523274343705</v>
      </c>
      <c r="M43" s="126">
        <v>119275</v>
      </c>
      <c r="N43" s="126">
        <v>114165</v>
      </c>
      <c r="O43" s="127">
        <v>0.957157828547474</v>
      </c>
      <c r="P43" s="126">
        <v>132425</v>
      </c>
      <c r="Q43" s="126">
        <v>1907</v>
      </c>
      <c r="R43" s="127">
        <v>0.0144006041155371</v>
      </c>
    </row>
    <row r="44" spans="1:18">
      <c r="A44" s="122" t="s">
        <v>721</v>
      </c>
      <c r="B44" s="122" t="s">
        <v>3422</v>
      </c>
      <c r="C44" s="123">
        <v>296</v>
      </c>
      <c r="D44" s="123">
        <v>14893</v>
      </c>
      <c r="E44" s="123">
        <v>14050</v>
      </c>
      <c r="F44" s="124">
        <v>0.943396226415094</v>
      </c>
      <c r="G44" s="123">
        <v>717499</v>
      </c>
      <c r="H44" s="123">
        <v>694484</v>
      </c>
      <c r="I44" s="124">
        <v>0.967923300241533</v>
      </c>
      <c r="J44" s="123">
        <v>717499</v>
      </c>
      <c r="K44" s="123">
        <v>625613</v>
      </c>
      <c r="L44" s="124">
        <v>0.871935710014927</v>
      </c>
      <c r="M44" s="123">
        <v>1441150</v>
      </c>
      <c r="N44" s="123">
        <v>1363830</v>
      </c>
      <c r="O44" s="124">
        <v>0.946348402317594</v>
      </c>
      <c r="P44" s="123">
        <v>1610544</v>
      </c>
      <c r="Q44" s="123">
        <v>28709</v>
      </c>
      <c r="R44" s="124">
        <v>0.0178256539405319</v>
      </c>
    </row>
    <row r="45" spans="1:18">
      <c r="A45" s="125" t="s">
        <v>721</v>
      </c>
      <c r="B45" s="125" t="s">
        <v>3327</v>
      </c>
      <c r="C45" s="126">
        <v>13</v>
      </c>
      <c r="D45" s="126">
        <v>532</v>
      </c>
      <c r="E45" s="126">
        <v>508</v>
      </c>
      <c r="F45" s="127">
        <v>0.954887218045113</v>
      </c>
      <c r="G45" s="126">
        <v>30966</v>
      </c>
      <c r="H45" s="126">
        <v>30200</v>
      </c>
      <c r="I45" s="127">
        <v>0.975263191887877</v>
      </c>
      <c r="J45" s="126">
        <v>30966</v>
      </c>
      <c r="K45" s="126">
        <v>26568</v>
      </c>
      <c r="L45" s="127">
        <v>0.857973260995931</v>
      </c>
      <c r="M45" s="126">
        <v>49550</v>
      </c>
      <c r="N45" s="126">
        <v>47084</v>
      </c>
      <c r="O45" s="127">
        <v>0.950232088799193</v>
      </c>
      <c r="P45" s="126">
        <v>53102</v>
      </c>
      <c r="Q45" s="126">
        <v>923</v>
      </c>
      <c r="R45" s="127">
        <v>0.0173816428759745</v>
      </c>
    </row>
    <row r="46" spans="1:18">
      <c r="A46" s="125" t="s">
        <v>721</v>
      </c>
      <c r="B46" s="125" t="s">
        <v>3342</v>
      </c>
      <c r="C46" s="126">
        <v>13</v>
      </c>
      <c r="D46" s="126">
        <v>761</v>
      </c>
      <c r="E46" s="126">
        <v>713</v>
      </c>
      <c r="F46" s="127">
        <v>0.936925098554534</v>
      </c>
      <c r="G46" s="126">
        <v>41535</v>
      </c>
      <c r="H46" s="126">
        <v>39917</v>
      </c>
      <c r="I46" s="127">
        <v>0.961044901889972</v>
      </c>
      <c r="J46" s="126">
        <v>41535</v>
      </c>
      <c r="K46" s="126">
        <v>36430</v>
      </c>
      <c r="L46" s="127">
        <v>0.877091609485976</v>
      </c>
      <c r="M46" s="126">
        <v>78520</v>
      </c>
      <c r="N46" s="126">
        <v>73171</v>
      </c>
      <c r="O46" s="127">
        <v>0.931877228731533</v>
      </c>
      <c r="P46" s="126">
        <v>92314</v>
      </c>
      <c r="Q46" s="126">
        <v>1664</v>
      </c>
      <c r="R46" s="127">
        <v>0.0180254349286132</v>
      </c>
    </row>
    <row r="47" spans="1:18">
      <c r="A47" s="125" t="s">
        <v>721</v>
      </c>
      <c r="B47" s="125" t="s">
        <v>3329</v>
      </c>
      <c r="C47" s="126">
        <v>12</v>
      </c>
      <c r="D47" s="126">
        <v>770</v>
      </c>
      <c r="E47" s="126">
        <v>694</v>
      </c>
      <c r="F47" s="127">
        <v>0.901298701298701</v>
      </c>
      <c r="G47" s="126">
        <v>35663</v>
      </c>
      <c r="H47" s="126">
        <v>33812</v>
      </c>
      <c r="I47" s="127">
        <v>0.948097467963996</v>
      </c>
      <c r="J47" s="126">
        <v>35663</v>
      </c>
      <c r="K47" s="126">
        <v>26550</v>
      </c>
      <c r="L47" s="127">
        <v>0.744469057566666</v>
      </c>
      <c r="M47" s="126">
        <v>68739</v>
      </c>
      <c r="N47" s="126">
        <v>62058</v>
      </c>
      <c r="O47" s="127">
        <v>0.902806267184568</v>
      </c>
      <c r="P47" s="126">
        <v>75593</v>
      </c>
      <c r="Q47" s="126">
        <v>2675</v>
      </c>
      <c r="R47" s="127">
        <v>0.0353868744460466</v>
      </c>
    </row>
    <row r="48" spans="1:18">
      <c r="A48" s="125" t="s">
        <v>721</v>
      </c>
      <c r="B48" s="125" t="s">
        <v>3330</v>
      </c>
      <c r="C48" s="126">
        <v>1</v>
      </c>
      <c r="D48" s="126">
        <v>0</v>
      </c>
      <c r="E48" s="126">
        <v>0</v>
      </c>
      <c r="F48" s="127" t="s">
        <v>32</v>
      </c>
      <c r="G48" s="126">
        <v>0</v>
      </c>
      <c r="H48" s="126">
        <v>0</v>
      </c>
      <c r="I48" s="127" t="s">
        <v>32</v>
      </c>
      <c r="J48" s="126">
        <v>0</v>
      </c>
      <c r="K48" s="126">
        <v>0</v>
      </c>
      <c r="L48" s="127" t="s">
        <v>32</v>
      </c>
      <c r="M48" s="126">
        <v>1</v>
      </c>
      <c r="N48" s="126">
        <v>1</v>
      </c>
      <c r="O48" s="127">
        <v>1</v>
      </c>
      <c r="P48" s="126">
        <v>34</v>
      </c>
      <c r="Q48" s="126">
        <v>3</v>
      </c>
      <c r="R48" s="127">
        <v>0.0882352941176471</v>
      </c>
    </row>
    <row r="49" spans="1:18">
      <c r="A49" s="125" t="s">
        <v>721</v>
      </c>
      <c r="B49" s="125" t="s">
        <v>3331</v>
      </c>
      <c r="C49" s="126">
        <v>24</v>
      </c>
      <c r="D49" s="126">
        <v>940</v>
      </c>
      <c r="E49" s="126">
        <v>910</v>
      </c>
      <c r="F49" s="127">
        <v>0.968085106382979</v>
      </c>
      <c r="G49" s="126">
        <v>17570</v>
      </c>
      <c r="H49" s="126">
        <v>17253</v>
      </c>
      <c r="I49" s="127">
        <v>0.981957882754696</v>
      </c>
      <c r="J49" s="126">
        <v>17570</v>
      </c>
      <c r="K49" s="126">
        <v>15837</v>
      </c>
      <c r="L49" s="127">
        <v>0.901365964712578</v>
      </c>
      <c r="M49" s="126">
        <v>86203</v>
      </c>
      <c r="N49" s="126">
        <v>81780</v>
      </c>
      <c r="O49" s="127">
        <v>0.948690880827813</v>
      </c>
      <c r="P49" s="126">
        <v>94600</v>
      </c>
      <c r="Q49" s="126">
        <v>1739</v>
      </c>
      <c r="R49" s="127">
        <v>0.0183826638477801</v>
      </c>
    </row>
    <row r="50" spans="1:18">
      <c r="A50" s="125" t="s">
        <v>721</v>
      </c>
      <c r="B50" s="125" t="s">
        <v>3332</v>
      </c>
      <c r="C50" s="126">
        <v>18</v>
      </c>
      <c r="D50" s="126">
        <v>937</v>
      </c>
      <c r="E50" s="126">
        <v>920</v>
      </c>
      <c r="F50" s="127">
        <v>0.981856990394877</v>
      </c>
      <c r="G50" s="126">
        <v>47775</v>
      </c>
      <c r="H50" s="126">
        <v>46310</v>
      </c>
      <c r="I50" s="127">
        <v>0.969335426478284</v>
      </c>
      <c r="J50" s="126">
        <v>47775</v>
      </c>
      <c r="K50" s="126">
        <v>44136</v>
      </c>
      <c r="L50" s="127">
        <v>0.923830455259027</v>
      </c>
      <c r="M50" s="126">
        <v>94560</v>
      </c>
      <c r="N50" s="126">
        <v>90162</v>
      </c>
      <c r="O50" s="127">
        <v>0.953489847715736</v>
      </c>
      <c r="P50" s="126">
        <v>123781</v>
      </c>
      <c r="Q50" s="126">
        <v>1914</v>
      </c>
      <c r="R50" s="127">
        <v>0.0154627931588855</v>
      </c>
    </row>
    <row r="51" spans="1:18">
      <c r="A51" s="125" t="s">
        <v>721</v>
      </c>
      <c r="B51" s="125" t="s">
        <v>3333</v>
      </c>
      <c r="C51" s="126">
        <v>20</v>
      </c>
      <c r="D51" s="126">
        <v>1040</v>
      </c>
      <c r="E51" s="126">
        <v>947</v>
      </c>
      <c r="F51" s="127">
        <v>0.910576923076923</v>
      </c>
      <c r="G51" s="126">
        <v>56638</v>
      </c>
      <c r="H51" s="126">
        <v>53860</v>
      </c>
      <c r="I51" s="127">
        <v>0.950951657897525</v>
      </c>
      <c r="J51" s="126">
        <v>56638</v>
      </c>
      <c r="K51" s="126">
        <v>49284</v>
      </c>
      <c r="L51" s="127">
        <v>0.870157844556658</v>
      </c>
      <c r="M51" s="126">
        <v>133456</v>
      </c>
      <c r="N51" s="126">
        <v>125129</v>
      </c>
      <c r="O51" s="127">
        <v>0.93760490348879</v>
      </c>
      <c r="P51" s="126">
        <v>143025</v>
      </c>
      <c r="Q51" s="126">
        <v>2187</v>
      </c>
      <c r="R51" s="127">
        <v>0.0152910330361825</v>
      </c>
    </row>
    <row r="52" spans="1:18">
      <c r="A52" s="125" t="s">
        <v>721</v>
      </c>
      <c r="B52" s="125" t="s">
        <v>3334</v>
      </c>
      <c r="C52" s="126">
        <v>15</v>
      </c>
      <c r="D52" s="126">
        <v>851</v>
      </c>
      <c r="E52" s="126">
        <v>815</v>
      </c>
      <c r="F52" s="127">
        <v>0.957696827262045</v>
      </c>
      <c r="G52" s="126">
        <v>38169</v>
      </c>
      <c r="H52" s="126">
        <v>37008</v>
      </c>
      <c r="I52" s="127">
        <v>0.969582645602452</v>
      </c>
      <c r="J52" s="126">
        <v>38169</v>
      </c>
      <c r="K52" s="126">
        <v>35158</v>
      </c>
      <c r="L52" s="127">
        <v>0.921113993030994</v>
      </c>
      <c r="M52" s="126">
        <v>83430</v>
      </c>
      <c r="N52" s="126">
        <v>78304</v>
      </c>
      <c r="O52" s="127">
        <v>0.938559271245355</v>
      </c>
      <c r="P52" s="126">
        <v>91035</v>
      </c>
      <c r="Q52" s="126">
        <v>1220</v>
      </c>
      <c r="R52" s="127">
        <v>0.0134014390069753</v>
      </c>
    </row>
    <row r="53" spans="1:18">
      <c r="A53" s="125" t="s">
        <v>721</v>
      </c>
      <c r="B53" s="125" t="s">
        <v>3335</v>
      </c>
      <c r="C53" s="126">
        <v>17</v>
      </c>
      <c r="D53" s="126">
        <v>865</v>
      </c>
      <c r="E53" s="126">
        <v>854</v>
      </c>
      <c r="F53" s="127">
        <v>0.98728323699422</v>
      </c>
      <c r="G53" s="126">
        <v>64772</v>
      </c>
      <c r="H53" s="126">
        <v>64046</v>
      </c>
      <c r="I53" s="127">
        <v>0.988791453097017</v>
      </c>
      <c r="J53" s="126">
        <v>64772</v>
      </c>
      <c r="K53" s="126">
        <v>60999</v>
      </c>
      <c r="L53" s="127">
        <v>0.941749521398135</v>
      </c>
      <c r="M53" s="126">
        <v>74490</v>
      </c>
      <c r="N53" s="126">
        <v>72069</v>
      </c>
      <c r="O53" s="127">
        <v>0.967498993153443</v>
      </c>
      <c r="P53" s="126">
        <v>79231</v>
      </c>
      <c r="Q53" s="126">
        <v>970</v>
      </c>
      <c r="R53" s="127">
        <v>0.0122426827883026</v>
      </c>
    </row>
    <row r="54" spans="1:18">
      <c r="A54" s="125" t="s">
        <v>721</v>
      </c>
      <c r="B54" s="125" t="s">
        <v>3336</v>
      </c>
      <c r="C54" s="126">
        <v>12</v>
      </c>
      <c r="D54" s="126">
        <v>436</v>
      </c>
      <c r="E54" s="126">
        <v>409</v>
      </c>
      <c r="F54" s="127">
        <v>0.938073394495413</v>
      </c>
      <c r="G54" s="126">
        <v>21584</v>
      </c>
      <c r="H54" s="126">
        <v>21271</v>
      </c>
      <c r="I54" s="127">
        <v>0.985498517420311</v>
      </c>
      <c r="J54" s="126">
        <v>21584</v>
      </c>
      <c r="K54" s="126">
        <v>19070</v>
      </c>
      <c r="L54" s="127">
        <v>0.883524833209785</v>
      </c>
      <c r="M54" s="126">
        <v>38273</v>
      </c>
      <c r="N54" s="126">
        <v>36251</v>
      </c>
      <c r="O54" s="127">
        <v>0.947169022548533</v>
      </c>
      <c r="P54" s="126">
        <v>41907</v>
      </c>
      <c r="Q54" s="126">
        <v>604</v>
      </c>
      <c r="R54" s="127">
        <v>0.0144128665855346</v>
      </c>
    </row>
    <row r="55" spans="1:18">
      <c r="A55" s="125" t="s">
        <v>721</v>
      </c>
      <c r="B55" s="125" t="s">
        <v>3337</v>
      </c>
      <c r="C55" s="126">
        <v>31</v>
      </c>
      <c r="D55" s="126">
        <v>1318</v>
      </c>
      <c r="E55" s="126">
        <v>1262</v>
      </c>
      <c r="F55" s="127">
        <v>0.957511380880121</v>
      </c>
      <c r="G55" s="126">
        <v>49543</v>
      </c>
      <c r="H55" s="126">
        <v>48483</v>
      </c>
      <c r="I55" s="127">
        <v>0.978604444623862</v>
      </c>
      <c r="J55" s="126">
        <v>49543</v>
      </c>
      <c r="K55" s="126">
        <v>44082</v>
      </c>
      <c r="L55" s="127">
        <v>0.889772520840482</v>
      </c>
      <c r="M55" s="126">
        <v>114714</v>
      </c>
      <c r="N55" s="126">
        <v>110598</v>
      </c>
      <c r="O55" s="127">
        <v>0.964119462314975</v>
      </c>
      <c r="P55" s="126">
        <v>121552</v>
      </c>
      <c r="Q55" s="126">
        <v>2150</v>
      </c>
      <c r="R55" s="127">
        <v>0.0176879031196525</v>
      </c>
    </row>
    <row r="56" spans="1:18">
      <c r="A56" s="125" t="s">
        <v>721</v>
      </c>
      <c r="B56" s="125" t="s">
        <v>3338</v>
      </c>
      <c r="C56" s="126">
        <v>17</v>
      </c>
      <c r="D56" s="126">
        <v>857</v>
      </c>
      <c r="E56" s="126">
        <v>834</v>
      </c>
      <c r="F56" s="127">
        <v>0.97316219369895</v>
      </c>
      <c r="G56" s="126">
        <v>54000</v>
      </c>
      <c r="H56" s="126">
        <v>52597</v>
      </c>
      <c r="I56" s="127">
        <v>0.974018518518519</v>
      </c>
      <c r="J56" s="126">
        <v>54000</v>
      </c>
      <c r="K56" s="126">
        <v>49332</v>
      </c>
      <c r="L56" s="127">
        <v>0.913555555555556</v>
      </c>
      <c r="M56" s="126">
        <v>78981</v>
      </c>
      <c r="N56" s="126">
        <v>75512</v>
      </c>
      <c r="O56" s="127">
        <v>0.956078044086553</v>
      </c>
      <c r="P56" s="126">
        <v>83908</v>
      </c>
      <c r="Q56" s="126">
        <v>1222</v>
      </c>
      <c r="R56" s="127">
        <v>0.0145635696238738</v>
      </c>
    </row>
    <row r="57" spans="1:18">
      <c r="A57" s="125" t="s">
        <v>721</v>
      </c>
      <c r="B57" s="125" t="s">
        <v>3339</v>
      </c>
      <c r="C57" s="126">
        <v>20</v>
      </c>
      <c r="D57" s="126">
        <v>940</v>
      </c>
      <c r="E57" s="126">
        <v>899</v>
      </c>
      <c r="F57" s="127">
        <v>0.956382978723404</v>
      </c>
      <c r="G57" s="126">
        <v>12428</v>
      </c>
      <c r="H57" s="126">
        <v>12039</v>
      </c>
      <c r="I57" s="127">
        <v>0.968699710331509</v>
      </c>
      <c r="J57" s="126">
        <v>12428</v>
      </c>
      <c r="K57" s="126">
        <v>11420</v>
      </c>
      <c r="L57" s="127">
        <v>0.918892822658513</v>
      </c>
      <c r="M57" s="126">
        <v>83690</v>
      </c>
      <c r="N57" s="126">
        <v>80723</v>
      </c>
      <c r="O57" s="127">
        <v>0.964547735691242</v>
      </c>
      <c r="P57" s="126">
        <v>81281</v>
      </c>
      <c r="Q57" s="126">
        <v>1465</v>
      </c>
      <c r="R57" s="127">
        <v>0.0180238924225834</v>
      </c>
    </row>
    <row r="58" spans="1:18">
      <c r="A58" s="125" t="s">
        <v>721</v>
      </c>
      <c r="B58" s="125" t="s">
        <v>3340</v>
      </c>
      <c r="C58" s="126">
        <v>33</v>
      </c>
      <c r="D58" s="126">
        <v>2015</v>
      </c>
      <c r="E58" s="126">
        <v>1838</v>
      </c>
      <c r="F58" s="127">
        <v>0.912158808933002</v>
      </c>
      <c r="G58" s="126">
        <v>119868</v>
      </c>
      <c r="H58" s="126">
        <v>115193</v>
      </c>
      <c r="I58" s="127">
        <v>0.960998765308506</v>
      </c>
      <c r="J58" s="126">
        <v>119868</v>
      </c>
      <c r="K58" s="126">
        <v>95546</v>
      </c>
      <c r="L58" s="127">
        <v>0.797093469483098</v>
      </c>
      <c r="M58" s="126">
        <v>201536</v>
      </c>
      <c r="N58" s="126">
        <v>189560</v>
      </c>
      <c r="O58" s="127">
        <v>0.940576373451889</v>
      </c>
      <c r="P58" s="126">
        <v>226805</v>
      </c>
      <c r="Q58" s="126">
        <v>4465</v>
      </c>
      <c r="R58" s="127">
        <v>0.0196865148475563</v>
      </c>
    </row>
    <row r="59" spans="1:18">
      <c r="A59" s="125" t="s">
        <v>721</v>
      </c>
      <c r="B59" s="125" t="s">
        <v>3341</v>
      </c>
      <c r="C59" s="126">
        <v>22</v>
      </c>
      <c r="D59" s="126">
        <v>911</v>
      </c>
      <c r="E59" s="126">
        <v>900</v>
      </c>
      <c r="F59" s="127">
        <v>0.987925356750823</v>
      </c>
      <c r="G59" s="126">
        <v>43606</v>
      </c>
      <c r="H59" s="126">
        <v>42764</v>
      </c>
      <c r="I59" s="127">
        <v>0.980690730633399</v>
      </c>
      <c r="J59" s="126">
        <v>43606</v>
      </c>
      <c r="K59" s="126">
        <v>40176</v>
      </c>
      <c r="L59" s="127">
        <v>0.921341099848645</v>
      </c>
      <c r="M59" s="126">
        <v>78454</v>
      </c>
      <c r="N59" s="126">
        <v>75362</v>
      </c>
      <c r="O59" s="127">
        <v>0.960588370255181</v>
      </c>
      <c r="P59" s="126">
        <v>91117</v>
      </c>
      <c r="Q59" s="126">
        <v>1335</v>
      </c>
      <c r="R59" s="127">
        <v>0.0146514920377098</v>
      </c>
    </row>
    <row r="60" spans="1:18">
      <c r="A60" s="125" t="s">
        <v>721</v>
      </c>
      <c r="B60" s="125" t="s">
        <v>3343</v>
      </c>
      <c r="C60" s="126">
        <v>8</v>
      </c>
      <c r="D60" s="126">
        <v>480</v>
      </c>
      <c r="E60" s="126">
        <v>461</v>
      </c>
      <c r="F60" s="127">
        <v>0.960416666666667</v>
      </c>
      <c r="G60" s="126">
        <v>16302</v>
      </c>
      <c r="H60" s="126">
        <v>15942</v>
      </c>
      <c r="I60" s="127">
        <v>0.977916820022083</v>
      </c>
      <c r="J60" s="126">
        <v>16302</v>
      </c>
      <c r="K60" s="126">
        <v>15056</v>
      </c>
      <c r="L60" s="127">
        <v>0.923567660409766</v>
      </c>
      <c r="M60" s="126">
        <v>41246</v>
      </c>
      <c r="N60" s="126">
        <v>39624</v>
      </c>
      <c r="O60" s="127">
        <v>0.960674974542986</v>
      </c>
      <c r="P60" s="126">
        <v>46331</v>
      </c>
      <c r="Q60" s="126">
        <v>781</v>
      </c>
      <c r="R60" s="127">
        <v>0.0168569640197708</v>
      </c>
    </row>
    <row r="61" spans="1:18">
      <c r="A61" s="125" t="s">
        <v>721</v>
      </c>
      <c r="B61" s="125" t="s">
        <v>3328</v>
      </c>
      <c r="C61" s="126">
        <v>13</v>
      </c>
      <c r="D61" s="126">
        <v>804</v>
      </c>
      <c r="E61" s="126">
        <v>657</v>
      </c>
      <c r="F61" s="127">
        <v>0.817164179104478</v>
      </c>
      <c r="G61" s="126">
        <v>42794</v>
      </c>
      <c r="H61" s="126">
        <v>40152</v>
      </c>
      <c r="I61" s="127">
        <v>0.938262373229892</v>
      </c>
      <c r="J61" s="126">
        <v>42794</v>
      </c>
      <c r="K61" s="126">
        <v>33906</v>
      </c>
      <c r="L61" s="127">
        <v>0.792307332803664</v>
      </c>
      <c r="M61" s="126">
        <v>87727</v>
      </c>
      <c r="N61" s="126">
        <v>80938</v>
      </c>
      <c r="O61" s="127">
        <v>0.92261219464931</v>
      </c>
      <c r="P61" s="126">
        <v>108912</v>
      </c>
      <c r="Q61" s="126">
        <v>2489</v>
      </c>
      <c r="R61" s="127">
        <v>0.02285331276627</v>
      </c>
    </row>
    <row r="62" spans="1:18">
      <c r="A62" s="125" t="s">
        <v>721</v>
      </c>
      <c r="B62" s="125" t="s">
        <v>3344</v>
      </c>
      <c r="C62" s="126">
        <v>7</v>
      </c>
      <c r="D62" s="126">
        <v>436</v>
      </c>
      <c r="E62" s="126">
        <v>429</v>
      </c>
      <c r="F62" s="127">
        <v>0.98394495412844</v>
      </c>
      <c r="G62" s="126">
        <v>24286</v>
      </c>
      <c r="H62" s="126">
        <v>23637</v>
      </c>
      <c r="I62" s="127">
        <v>0.973276784979</v>
      </c>
      <c r="J62" s="126">
        <v>24286</v>
      </c>
      <c r="K62" s="126">
        <v>22063</v>
      </c>
      <c r="L62" s="127">
        <v>0.908465782755497</v>
      </c>
      <c r="M62" s="126">
        <v>47580</v>
      </c>
      <c r="N62" s="126">
        <v>45504</v>
      </c>
      <c r="O62" s="127">
        <v>0.956368221941992</v>
      </c>
      <c r="P62" s="126">
        <v>56016</v>
      </c>
      <c r="Q62" s="126">
        <v>903</v>
      </c>
      <c r="R62" s="127">
        <v>0.0161203941730934</v>
      </c>
    </row>
    <row r="63" spans="1:18">
      <c r="A63" s="125" t="s">
        <v>721</v>
      </c>
      <c r="B63" s="125" t="s">
        <v>32</v>
      </c>
      <c r="C63" s="126">
        <v>0</v>
      </c>
      <c r="D63" s="126">
        <v>0</v>
      </c>
      <c r="E63" s="126">
        <v>0</v>
      </c>
      <c r="F63" s="127" t="s">
        <v>32</v>
      </c>
      <c r="G63" s="126">
        <v>0</v>
      </c>
      <c r="H63" s="126">
        <v>0</v>
      </c>
      <c r="I63" s="127" t="s">
        <v>32</v>
      </c>
      <c r="J63" s="126">
        <v>0</v>
      </c>
      <c r="K63" s="126">
        <v>0</v>
      </c>
      <c r="L63" s="127" t="s">
        <v>32</v>
      </c>
      <c r="M63" s="126">
        <v>0</v>
      </c>
      <c r="N63" s="126">
        <v>0</v>
      </c>
      <c r="O63" s="127" t="s">
        <v>32</v>
      </c>
      <c r="P63" s="126">
        <v>0</v>
      </c>
      <c r="Q63" s="126">
        <v>0</v>
      </c>
      <c r="R63" s="127" t="s">
        <v>32</v>
      </c>
    </row>
    <row r="64" spans="1:18">
      <c r="A64" s="122" t="s">
        <v>1160</v>
      </c>
      <c r="B64" s="122" t="s">
        <v>3422</v>
      </c>
      <c r="C64" s="123">
        <v>256</v>
      </c>
      <c r="D64" s="123">
        <v>8320</v>
      </c>
      <c r="E64" s="123">
        <v>7561</v>
      </c>
      <c r="F64" s="124">
        <v>0.908774038461538</v>
      </c>
      <c r="G64" s="123">
        <v>623644</v>
      </c>
      <c r="H64" s="123">
        <v>597621</v>
      </c>
      <c r="I64" s="124">
        <v>0.95827266838132</v>
      </c>
      <c r="J64" s="123">
        <v>623644</v>
      </c>
      <c r="K64" s="123">
        <v>571964</v>
      </c>
      <c r="L64" s="124">
        <v>0.917132210042909</v>
      </c>
      <c r="M64" s="123">
        <v>802518</v>
      </c>
      <c r="N64" s="123">
        <v>763776</v>
      </c>
      <c r="O64" s="124">
        <v>0.951724447302117</v>
      </c>
      <c r="P64" s="123">
        <v>893427</v>
      </c>
      <c r="Q64" s="123">
        <v>16705</v>
      </c>
      <c r="R64" s="124">
        <v>0.018697666401396</v>
      </c>
    </row>
    <row r="65" spans="1:18">
      <c r="A65" s="125" t="s">
        <v>1160</v>
      </c>
      <c r="B65" s="125" t="s">
        <v>3345</v>
      </c>
      <c r="C65" s="126">
        <v>48</v>
      </c>
      <c r="D65" s="126">
        <v>1508</v>
      </c>
      <c r="E65" s="126">
        <v>1295</v>
      </c>
      <c r="F65" s="127">
        <v>0.858753315649867</v>
      </c>
      <c r="G65" s="126">
        <v>109225</v>
      </c>
      <c r="H65" s="126">
        <v>105390</v>
      </c>
      <c r="I65" s="127">
        <v>0.964888990615702</v>
      </c>
      <c r="J65" s="126">
        <v>109225</v>
      </c>
      <c r="K65" s="126">
        <v>102282</v>
      </c>
      <c r="L65" s="127">
        <v>0.936433966582742</v>
      </c>
      <c r="M65" s="126">
        <v>152533</v>
      </c>
      <c r="N65" s="126">
        <v>146263</v>
      </c>
      <c r="O65" s="127">
        <v>0.958894140939993</v>
      </c>
      <c r="P65" s="126">
        <v>162510</v>
      </c>
      <c r="Q65" s="126">
        <v>2439</v>
      </c>
      <c r="R65" s="127">
        <v>0.0150083071810965</v>
      </c>
    </row>
    <row r="66" spans="1:18">
      <c r="A66" s="125" t="s">
        <v>1160</v>
      </c>
      <c r="B66" s="125" t="s">
        <v>3346</v>
      </c>
      <c r="C66" s="126">
        <v>41</v>
      </c>
      <c r="D66" s="126">
        <v>1401</v>
      </c>
      <c r="E66" s="126">
        <v>1332</v>
      </c>
      <c r="F66" s="127">
        <v>0.950749464668094</v>
      </c>
      <c r="G66" s="126">
        <v>92973</v>
      </c>
      <c r="H66" s="126">
        <v>89499</v>
      </c>
      <c r="I66" s="127">
        <v>0.9626343131877</v>
      </c>
      <c r="J66" s="126">
        <v>92973</v>
      </c>
      <c r="K66" s="126">
        <v>85442</v>
      </c>
      <c r="L66" s="127">
        <v>0.918997988663375</v>
      </c>
      <c r="M66" s="126">
        <v>117221</v>
      </c>
      <c r="N66" s="126">
        <v>111968</v>
      </c>
      <c r="O66" s="127">
        <v>0.955187210482763</v>
      </c>
      <c r="P66" s="126">
        <v>147517</v>
      </c>
      <c r="Q66" s="126">
        <v>2347</v>
      </c>
      <c r="R66" s="127">
        <v>0.0159100307083251</v>
      </c>
    </row>
    <row r="67" spans="1:18">
      <c r="A67" s="125" t="s">
        <v>1160</v>
      </c>
      <c r="B67" s="125" t="s">
        <v>3347</v>
      </c>
      <c r="C67" s="126">
        <v>48</v>
      </c>
      <c r="D67" s="126">
        <v>1458</v>
      </c>
      <c r="E67" s="126">
        <v>1280</v>
      </c>
      <c r="F67" s="127">
        <v>0.877914951989026</v>
      </c>
      <c r="G67" s="126">
        <v>123664</v>
      </c>
      <c r="H67" s="126">
        <v>117498</v>
      </c>
      <c r="I67" s="127">
        <v>0.950139086557123</v>
      </c>
      <c r="J67" s="126">
        <v>123664</v>
      </c>
      <c r="K67" s="126">
        <v>113537</v>
      </c>
      <c r="L67" s="127">
        <v>0.918108746280243</v>
      </c>
      <c r="M67" s="126">
        <v>161029</v>
      </c>
      <c r="N67" s="126">
        <v>153608</v>
      </c>
      <c r="O67" s="127">
        <v>0.953915133298971</v>
      </c>
      <c r="P67" s="126">
        <v>176515</v>
      </c>
      <c r="Q67" s="126">
        <v>2883</v>
      </c>
      <c r="R67" s="127">
        <v>0.0163328895561284</v>
      </c>
    </row>
    <row r="68" spans="1:18">
      <c r="A68" s="125" t="s">
        <v>1160</v>
      </c>
      <c r="B68" s="125" t="s">
        <v>3348</v>
      </c>
      <c r="C68" s="126">
        <v>49</v>
      </c>
      <c r="D68" s="126">
        <v>1532</v>
      </c>
      <c r="E68" s="126">
        <v>1402</v>
      </c>
      <c r="F68" s="127">
        <v>0.915143603133159</v>
      </c>
      <c r="G68" s="126">
        <v>115940</v>
      </c>
      <c r="H68" s="126">
        <v>111365</v>
      </c>
      <c r="I68" s="127">
        <v>0.960539934448853</v>
      </c>
      <c r="J68" s="126">
        <v>115940</v>
      </c>
      <c r="K68" s="126">
        <v>105625</v>
      </c>
      <c r="L68" s="127">
        <v>0.911031568052441</v>
      </c>
      <c r="M68" s="126">
        <v>146676</v>
      </c>
      <c r="N68" s="126">
        <v>138114</v>
      </c>
      <c r="O68" s="127">
        <v>0.941626441953694</v>
      </c>
      <c r="P68" s="126">
        <v>160252</v>
      </c>
      <c r="Q68" s="126">
        <v>3408</v>
      </c>
      <c r="R68" s="127">
        <v>0.0212665052542246</v>
      </c>
    </row>
    <row r="69" spans="1:18">
      <c r="A69" s="125" t="s">
        <v>1160</v>
      </c>
      <c r="B69" s="125" t="s">
        <v>3349</v>
      </c>
      <c r="C69" s="126">
        <v>31</v>
      </c>
      <c r="D69" s="126">
        <v>1140</v>
      </c>
      <c r="E69" s="126">
        <v>1064</v>
      </c>
      <c r="F69" s="127">
        <v>0.933333333333333</v>
      </c>
      <c r="G69" s="126">
        <v>89235</v>
      </c>
      <c r="H69" s="126">
        <v>85643</v>
      </c>
      <c r="I69" s="127">
        <v>0.959746736146131</v>
      </c>
      <c r="J69" s="126">
        <v>89235</v>
      </c>
      <c r="K69" s="126">
        <v>81460</v>
      </c>
      <c r="L69" s="127">
        <v>0.912870510449936</v>
      </c>
      <c r="M69" s="126">
        <v>113924</v>
      </c>
      <c r="N69" s="126">
        <v>108209</v>
      </c>
      <c r="O69" s="127">
        <v>0.949834977704434</v>
      </c>
      <c r="P69" s="126">
        <v>126962</v>
      </c>
      <c r="Q69" s="126">
        <v>3023</v>
      </c>
      <c r="R69" s="127">
        <v>0.0238102739402341</v>
      </c>
    </row>
    <row r="70" spans="1:18">
      <c r="A70" s="125" t="s">
        <v>1160</v>
      </c>
      <c r="B70" s="125" t="s">
        <v>3350</v>
      </c>
      <c r="C70" s="126">
        <v>31</v>
      </c>
      <c r="D70" s="126">
        <v>1281</v>
      </c>
      <c r="E70" s="126">
        <v>1188</v>
      </c>
      <c r="F70" s="127">
        <v>0.927400468384075</v>
      </c>
      <c r="G70" s="126">
        <v>92607</v>
      </c>
      <c r="H70" s="126">
        <v>88226</v>
      </c>
      <c r="I70" s="127">
        <v>0.952692561037503</v>
      </c>
      <c r="J70" s="126">
        <v>92607</v>
      </c>
      <c r="K70" s="126">
        <v>83618</v>
      </c>
      <c r="L70" s="127">
        <v>0.902933903484618</v>
      </c>
      <c r="M70" s="126">
        <v>111135</v>
      </c>
      <c r="N70" s="126">
        <v>105614</v>
      </c>
      <c r="O70" s="127">
        <v>0.95032168083862</v>
      </c>
      <c r="P70" s="126">
        <v>119671</v>
      </c>
      <c r="Q70" s="126">
        <v>2605</v>
      </c>
      <c r="R70" s="127">
        <v>0.0217680139716389</v>
      </c>
    </row>
    <row r="71" spans="1:18">
      <c r="A71" s="125" t="s">
        <v>1160</v>
      </c>
      <c r="B71" s="125" t="s">
        <v>32</v>
      </c>
      <c r="C71" s="126">
        <v>8</v>
      </c>
      <c r="D71" s="126">
        <v>0</v>
      </c>
      <c r="E71" s="126">
        <v>0</v>
      </c>
      <c r="F71" s="127" t="s">
        <v>32</v>
      </c>
      <c r="G71" s="126">
        <v>0</v>
      </c>
      <c r="H71" s="126">
        <v>0</v>
      </c>
      <c r="I71" s="127" t="s">
        <v>32</v>
      </c>
      <c r="J71" s="126">
        <v>0</v>
      </c>
      <c r="K71" s="126">
        <v>0</v>
      </c>
      <c r="L71" s="127" t="s">
        <v>32</v>
      </c>
      <c r="M71" s="126">
        <v>0</v>
      </c>
      <c r="N71" s="126">
        <v>0</v>
      </c>
      <c r="O71" s="127" t="s">
        <v>32</v>
      </c>
      <c r="P71" s="126">
        <v>0</v>
      </c>
      <c r="Q71" s="126">
        <v>0</v>
      </c>
      <c r="R71" s="127" t="s">
        <v>32</v>
      </c>
    </row>
    <row r="72" spans="1:18">
      <c r="A72" s="122" t="s">
        <v>1671</v>
      </c>
      <c r="B72" s="122" t="s">
        <v>3422</v>
      </c>
      <c r="C72" s="123">
        <v>156</v>
      </c>
      <c r="D72" s="123">
        <v>4165</v>
      </c>
      <c r="E72" s="123">
        <v>3898</v>
      </c>
      <c r="F72" s="124">
        <v>0.935894357743097</v>
      </c>
      <c r="G72" s="123">
        <v>425058</v>
      </c>
      <c r="H72" s="123">
        <v>400716</v>
      </c>
      <c r="I72" s="124">
        <v>0.94273252120887</v>
      </c>
      <c r="J72" s="123">
        <v>425058</v>
      </c>
      <c r="K72" s="123">
        <v>380305</v>
      </c>
      <c r="L72" s="124">
        <v>0.894713192082022</v>
      </c>
      <c r="M72" s="123">
        <v>465811</v>
      </c>
      <c r="N72" s="123">
        <v>441502</v>
      </c>
      <c r="O72" s="124">
        <v>0.94781359821902</v>
      </c>
      <c r="P72" s="123">
        <v>528070</v>
      </c>
      <c r="Q72" s="123">
        <v>7813</v>
      </c>
      <c r="R72" s="124">
        <v>0.0147953869752116</v>
      </c>
    </row>
    <row r="73" spans="1:18">
      <c r="A73" s="125" t="s">
        <v>1671</v>
      </c>
      <c r="B73" s="125" t="s">
        <v>3351</v>
      </c>
      <c r="C73" s="126">
        <v>51</v>
      </c>
      <c r="D73" s="126">
        <v>1346</v>
      </c>
      <c r="E73" s="126">
        <v>1241</v>
      </c>
      <c r="F73" s="127">
        <v>0.921991084695394</v>
      </c>
      <c r="G73" s="126">
        <v>149134</v>
      </c>
      <c r="H73" s="126">
        <v>137000</v>
      </c>
      <c r="I73" s="127">
        <v>0.918636930545684</v>
      </c>
      <c r="J73" s="126">
        <v>149134</v>
      </c>
      <c r="K73" s="126">
        <v>132901</v>
      </c>
      <c r="L73" s="127">
        <v>0.891151581798919</v>
      </c>
      <c r="M73" s="126">
        <v>164229</v>
      </c>
      <c r="N73" s="126">
        <v>154550</v>
      </c>
      <c r="O73" s="127">
        <v>0.941064002094636</v>
      </c>
      <c r="P73" s="126">
        <v>187402</v>
      </c>
      <c r="Q73" s="126">
        <v>2903</v>
      </c>
      <c r="R73" s="127">
        <v>0.015490763172218</v>
      </c>
    </row>
    <row r="74" spans="1:18">
      <c r="A74" s="125" t="s">
        <v>1671</v>
      </c>
      <c r="B74" s="125" t="s">
        <v>3352</v>
      </c>
      <c r="C74" s="126">
        <v>77</v>
      </c>
      <c r="D74" s="126">
        <v>1645</v>
      </c>
      <c r="E74" s="126">
        <v>1528</v>
      </c>
      <c r="F74" s="127">
        <v>0.92887537993921</v>
      </c>
      <c r="G74" s="126">
        <v>162575</v>
      </c>
      <c r="H74" s="126">
        <v>154686</v>
      </c>
      <c r="I74" s="127">
        <v>0.951474703982777</v>
      </c>
      <c r="J74" s="126">
        <v>162575</v>
      </c>
      <c r="K74" s="126">
        <v>145141</v>
      </c>
      <c r="L74" s="127">
        <v>0.892763339996924</v>
      </c>
      <c r="M74" s="126">
        <v>183380</v>
      </c>
      <c r="N74" s="126">
        <v>173942</v>
      </c>
      <c r="O74" s="127">
        <v>0.948533100665285</v>
      </c>
      <c r="P74" s="126">
        <v>211552</v>
      </c>
      <c r="Q74" s="126">
        <v>3029</v>
      </c>
      <c r="R74" s="127">
        <v>0.0143179927393738</v>
      </c>
    </row>
    <row r="75" spans="1:18">
      <c r="A75" s="125" t="s">
        <v>1671</v>
      </c>
      <c r="B75" s="125" t="s">
        <v>3353</v>
      </c>
      <c r="C75" s="126">
        <v>28</v>
      </c>
      <c r="D75" s="126">
        <v>1174</v>
      </c>
      <c r="E75" s="126">
        <v>1129</v>
      </c>
      <c r="F75" s="127">
        <v>0.961669505962521</v>
      </c>
      <c r="G75" s="126">
        <v>113349</v>
      </c>
      <c r="H75" s="126">
        <v>109030</v>
      </c>
      <c r="I75" s="127">
        <v>0.961896443726897</v>
      </c>
      <c r="J75" s="126">
        <v>113349</v>
      </c>
      <c r="K75" s="126">
        <v>102263</v>
      </c>
      <c r="L75" s="127">
        <v>0.902195872923449</v>
      </c>
      <c r="M75" s="126">
        <v>118202</v>
      </c>
      <c r="N75" s="126">
        <v>113010</v>
      </c>
      <c r="O75" s="127">
        <v>0.956075193313142</v>
      </c>
      <c r="P75" s="126">
        <v>129116</v>
      </c>
      <c r="Q75" s="126">
        <v>1881</v>
      </c>
      <c r="R75" s="127">
        <v>0.0145682951764305</v>
      </c>
    </row>
    <row r="76" spans="1:18">
      <c r="A76" s="122" t="s">
        <v>1974</v>
      </c>
      <c r="B76" s="122" t="s">
        <v>3422</v>
      </c>
      <c r="C76" s="123">
        <v>367</v>
      </c>
      <c r="D76" s="123">
        <v>14896</v>
      </c>
      <c r="E76" s="123">
        <v>14067</v>
      </c>
      <c r="F76" s="124">
        <v>0.944347475832438</v>
      </c>
      <c r="G76" s="123">
        <v>1126802</v>
      </c>
      <c r="H76" s="123">
        <v>1080817</v>
      </c>
      <c r="I76" s="124">
        <v>0.959189813294616</v>
      </c>
      <c r="J76" s="123">
        <v>1126802</v>
      </c>
      <c r="K76" s="123">
        <v>992855</v>
      </c>
      <c r="L76" s="124">
        <v>0.881126409076306</v>
      </c>
      <c r="M76" s="123">
        <v>1496916</v>
      </c>
      <c r="N76" s="123">
        <v>1421957</v>
      </c>
      <c r="O76" s="124">
        <v>0.949924377854202</v>
      </c>
      <c r="P76" s="123">
        <v>1631013</v>
      </c>
      <c r="Q76" s="123">
        <v>34001</v>
      </c>
      <c r="R76" s="124">
        <v>0.020846553644882</v>
      </c>
    </row>
    <row r="77" spans="1:18">
      <c r="A77" s="125" t="s">
        <v>1974</v>
      </c>
      <c r="B77" s="125" t="s">
        <v>3354</v>
      </c>
      <c r="C77" s="126">
        <v>20</v>
      </c>
      <c r="D77" s="126">
        <v>850</v>
      </c>
      <c r="E77" s="126">
        <v>816</v>
      </c>
      <c r="F77" s="127">
        <v>0.96</v>
      </c>
      <c r="G77" s="126">
        <v>60009</v>
      </c>
      <c r="H77" s="126">
        <v>58507</v>
      </c>
      <c r="I77" s="127">
        <v>0.974970421103501</v>
      </c>
      <c r="J77" s="126">
        <v>60009</v>
      </c>
      <c r="K77" s="126">
        <v>55330</v>
      </c>
      <c r="L77" s="127">
        <v>0.922028362412305</v>
      </c>
      <c r="M77" s="126">
        <v>89201</v>
      </c>
      <c r="N77" s="126">
        <v>86169</v>
      </c>
      <c r="O77" s="127">
        <v>0.966009349670968</v>
      </c>
      <c r="P77" s="126">
        <v>94421</v>
      </c>
      <c r="Q77" s="126">
        <v>1357</v>
      </c>
      <c r="R77" s="127">
        <v>0.0143718028828333</v>
      </c>
    </row>
    <row r="78" spans="1:18">
      <c r="A78" s="125" t="s">
        <v>1974</v>
      </c>
      <c r="B78" s="125" t="s">
        <v>3355</v>
      </c>
      <c r="C78" s="126">
        <v>26</v>
      </c>
      <c r="D78" s="126">
        <v>886</v>
      </c>
      <c r="E78" s="126">
        <v>816</v>
      </c>
      <c r="F78" s="127">
        <v>0.920993227990971</v>
      </c>
      <c r="G78" s="126">
        <v>77283</v>
      </c>
      <c r="H78" s="126">
        <v>73380</v>
      </c>
      <c r="I78" s="127">
        <v>0.949497302123365</v>
      </c>
      <c r="J78" s="126">
        <v>77283</v>
      </c>
      <c r="K78" s="126">
        <v>70583</v>
      </c>
      <c r="L78" s="127">
        <v>0.913305642896885</v>
      </c>
      <c r="M78" s="126">
        <v>106107</v>
      </c>
      <c r="N78" s="126">
        <v>98591</v>
      </c>
      <c r="O78" s="127">
        <v>0.929165842027388</v>
      </c>
      <c r="P78" s="126">
        <v>110300</v>
      </c>
      <c r="Q78" s="126">
        <v>2248</v>
      </c>
      <c r="R78" s="127">
        <v>0.0203807796917498</v>
      </c>
    </row>
    <row r="79" spans="1:18">
      <c r="A79" s="125" t="s">
        <v>1974</v>
      </c>
      <c r="B79" s="125" t="s">
        <v>3356</v>
      </c>
      <c r="C79" s="126">
        <v>21</v>
      </c>
      <c r="D79" s="126">
        <v>919</v>
      </c>
      <c r="E79" s="126">
        <v>836</v>
      </c>
      <c r="F79" s="127">
        <v>0.90968443960827</v>
      </c>
      <c r="G79" s="126">
        <v>87656</v>
      </c>
      <c r="H79" s="126">
        <v>83635</v>
      </c>
      <c r="I79" s="127">
        <v>0.954127498402847</v>
      </c>
      <c r="J79" s="126">
        <v>87656</v>
      </c>
      <c r="K79" s="126">
        <v>71150</v>
      </c>
      <c r="L79" s="127">
        <v>0.811695719631286</v>
      </c>
      <c r="M79" s="126">
        <v>87660</v>
      </c>
      <c r="N79" s="126">
        <v>80989</v>
      </c>
      <c r="O79" s="127">
        <v>0.923899155829341</v>
      </c>
      <c r="P79" s="126">
        <v>97965</v>
      </c>
      <c r="Q79" s="126">
        <v>4044</v>
      </c>
      <c r="R79" s="127">
        <v>0.0412800489970908</v>
      </c>
    </row>
    <row r="80" spans="1:18">
      <c r="A80" s="125" t="s">
        <v>1974</v>
      </c>
      <c r="B80" s="125" t="s">
        <v>3357</v>
      </c>
      <c r="C80" s="126">
        <v>16</v>
      </c>
      <c r="D80" s="126">
        <v>883</v>
      </c>
      <c r="E80" s="126">
        <v>795</v>
      </c>
      <c r="F80" s="127">
        <v>0.900339750849377</v>
      </c>
      <c r="G80" s="126">
        <v>89563</v>
      </c>
      <c r="H80" s="126">
        <v>79484</v>
      </c>
      <c r="I80" s="127">
        <v>0.887464689659793</v>
      </c>
      <c r="J80" s="126">
        <v>89563</v>
      </c>
      <c r="K80" s="126">
        <v>57831</v>
      </c>
      <c r="L80" s="127">
        <v>0.645701908154037</v>
      </c>
      <c r="M80" s="126">
        <v>89582</v>
      </c>
      <c r="N80" s="126">
        <v>78360</v>
      </c>
      <c r="O80" s="127">
        <v>0.874729298296533</v>
      </c>
      <c r="P80" s="126">
        <v>100633</v>
      </c>
      <c r="Q80" s="126">
        <v>3435</v>
      </c>
      <c r="R80" s="127">
        <v>0.0341339322091163</v>
      </c>
    </row>
    <row r="81" spans="1:18">
      <c r="A81" s="125" t="s">
        <v>1974</v>
      </c>
      <c r="B81" s="125" t="s">
        <v>3358</v>
      </c>
      <c r="C81" s="126">
        <v>24</v>
      </c>
      <c r="D81" s="126">
        <v>1208</v>
      </c>
      <c r="E81" s="126">
        <v>1166</v>
      </c>
      <c r="F81" s="127">
        <v>0.96523178807947</v>
      </c>
      <c r="G81" s="126">
        <v>90848</v>
      </c>
      <c r="H81" s="126">
        <v>88741</v>
      </c>
      <c r="I81" s="127">
        <v>0.976807414582599</v>
      </c>
      <c r="J81" s="126">
        <v>90848</v>
      </c>
      <c r="K81" s="126">
        <v>82578</v>
      </c>
      <c r="L81" s="127">
        <v>0.908968827051779</v>
      </c>
      <c r="M81" s="126">
        <v>110579</v>
      </c>
      <c r="N81" s="126">
        <v>106444</v>
      </c>
      <c r="O81" s="127">
        <v>0.962605919749681</v>
      </c>
      <c r="P81" s="126">
        <v>117507</v>
      </c>
      <c r="Q81" s="126">
        <v>1878</v>
      </c>
      <c r="R81" s="127">
        <v>0.0159820266026705</v>
      </c>
    </row>
    <row r="82" spans="1:18">
      <c r="A82" s="125" t="s">
        <v>1974</v>
      </c>
      <c r="B82" s="125" t="s">
        <v>3359</v>
      </c>
      <c r="C82" s="126">
        <v>20</v>
      </c>
      <c r="D82" s="126">
        <v>876</v>
      </c>
      <c r="E82" s="126">
        <v>838</v>
      </c>
      <c r="F82" s="127">
        <v>0.95662100456621</v>
      </c>
      <c r="G82" s="126">
        <v>49081</v>
      </c>
      <c r="H82" s="126">
        <v>47785</v>
      </c>
      <c r="I82" s="127">
        <v>0.973594670035248</v>
      </c>
      <c r="J82" s="126">
        <v>49081</v>
      </c>
      <c r="K82" s="126">
        <v>45371</v>
      </c>
      <c r="L82" s="127">
        <v>0.924410668079298</v>
      </c>
      <c r="M82" s="126">
        <v>91217</v>
      </c>
      <c r="N82" s="126">
        <v>87410</v>
      </c>
      <c r="O82" s="127">
        <v>0.958264358617363</v>
      </c>
      <c r="P82" s="126">
        <v>98283</v>
      </c>
      <c r="Q82" s="126">
        <v>1593</v>
      </c>
      <c r="R82" s="127">
        <v>0.0162082964500473</v>
      </c>
    </row>
    <row r="83" spans="1:18">
      <c r="A83" s="125" t="s">
        <v>1974</v>
      </c>
      <c r="B83" s="125" t="s">
        <v>3360</v>
      </c>
      <c r="C83" s="126">
        <v>11</v>
      </c>
      <c r="D83" s="126">
        <v>603</v>
      </c>
      <c r="E83" s="126">
        <v>562</v>
      </c>
      <c r="F83" s="127">
        <v>0.932006633499171</v>
      </c>
      <c r="G83" s="126">
        <v>41548</v>
      </c>
      <c r="H83" s="126">
        <v>40335</v>
      </c>
      <c r="I83" s="127">
        <v>0.97080485221912</v>
      </c>
      <c r="J83" s="126">
        <v>41548</v>
      </c>
      <c r="K83" s="126">
        <v>38417</v>
      </c>
      <c r="L83" s="127">
        <v>0.924641378646385</v>
      </c>
      <c r="M83" s="126">
        <v>51614</v>
      </c>
      <c r="N83" s="126">
        <v>49174</v>
      </c>
      <c r="O83" s="127">
        <v>0.952726004572403</v>
      </c>
      <c r="P83" s="126">
        <v>54659</v>
      </c>
      <c r="Q83" s="126">
        <v>884</v>
      </c>
      <c r="R83" s="127">
        <v>0.0161729998719333</v>
      </c>
    </row>
    <row r="84" spans="1:18">
      <c r="A84" s="125" t="s">
        <v>1974</v>
      </c>
      <c r="B84" s="125" t="s">
        <v>3361</v>
      </c>
      <c r="C84" s="126">
        <v>17</v>
      </c>
      <c r="D84" s="126">
        <v>789</v>
      </c>
      <c r="E84" s="126">
        <v>762</v>
      </c>
      <c r="F84" s="127">
        <v>0.965779467680608</v>
      </c>
      <c r="G84" s="126">
        <v>44200</v>
      </c>
      <c r="H84" s="126">
        <v>43333</v>
      </c>
      <c r="I84" s="127">
        <v>0.980384615384615</v>
      </c>
      <c r="J84" s="126">
        <v>44200</v>
      </c>
      <c r="K84" s="126">
        <v>41152</v>
      </c>
      <c r="L84" s="127">
        <v>0.9310407239819</v>
      </c>
      <c r="M84" s="126">
        <v>76843</v>
      </c>
      <c r="N84" s="126">
        <v>73890</v>
      </c>
      <c r="O84" s="127">
        <v>0.961570995406218</v>
      </c>
      <c r="P84" s="126">
        <v>84389</v>
      </c>
      <c r="Q84" s="126">
        <v>1301</v>
      </c>
      <c r="R84" s="127">
        <v>0.0154167012288331</v>
      </c>
    </row>
    <row r="85" spans="1:18">
      <c r="A85" s="125" t="s">
        <v>1974</v>
      </c>
      <c r="B85" s="125" t="s">
        <v>3362</v>
      </c>
      <c r="C85" s="126">
        <v>18</v>
      </c>
      <c r="D85" s="126">
        <v>492</v>
      </c>
      <c r="E85" s="126">
        <v>470</v>
      </c>
      <c r="F85" s="127">
        <v>0.955284552845528</v>
      </c>
      <c r="G85" s="126">
        <v>46209</v>
      </c>
      <c r="H85" s="126">
        <v>44734</v>
      </c>
      <c r="I85" s="127">
        <v>0.968079811292172</v>
      </c>
      <c r="J85" s="126">
        <v>46209</v>
      </c>
      <c r="K85" s="126">
        <v>39880</v>
      </c>
      <c r="L85" s="127">
        <v>0.863035339436041</v>
      </c>
      <c r="M85" s="126">
        <v>55302</v>
      </c>
      <c r="N85" s="126">
        <v>52865</v>
      </c>
      <c r="O85" s="127">
        <v>0.955932877653611</v>
      </c>
      <c r="P85" s="126">
        <v>63872</v>
      </c>
      <c r="Q85" s="126">
        <v>1941</v>
      </c>
      <c r="R85" s="127">
        <v>0.0303889028056112</v>
      </c>
    </row>
    <row r="86" spans="1:18">
      <c r="A86" s="125" t="s">
        <v>1974</v>
      </c>
      <c r="B86" s="125" t="s">
        <v>3363</v>
      </c>
      <c r="C86" s="126">
        <v>17</v>
      </c>
      <c r="D86" s="126">
        <v>483</v>
      </c>
      <c r="E86" s="126">
        <v>467</v>
      </c>
      <c r="F86" s="127">
        <v>0.966873706004141</v>
      </c>
      <c r="G86" s="126">
        <v>43289</v>
      </c>
      <c r="H86" s="126">
        <v>41156</v>
      </c>
      <c r="I86" s="127">
        <v>0.950726512508951</v>
      </c>
      <c r="J86" s="126">
        <v>43289</v>
      </c>
      <c r="K86" s="126">
        <v>37518</v>
      </c>
      <c r="L86" s="127">
        <v>0.86668668714916</v>
      </c>
      <c r="M86" s="126">
        <v>52179</v>
      </c>
      <c r="N86" s="126">
        <v>49320</v>
      </c>
      <c r="O86" s="127">
        <v>0.945207842235382</v>
      </c>
      <c r="P86" s="126">
        <v>61753</v>
      </c>
      <c r="Q86" s="126">
        <v>1930</v>
      </c>
      <c r="R86" s="127">
        <v>0.0312535423380241</v>
      </c>
    </row>
    <row r="87" spans="1:18">
      <c r="A87" s="125" t="s">
        <v>1974</v>
      </c>
      <c r="B87" s="125" t="s">
        <v>3364</v>
      </c>
      <c r="C87" s="126">
        <v>10</v>
      </c>
      <c r="D87" s="126">
        <v>358</v>
      </c>
      <c r="E87" s="126">
        <v>348</v>
      </c>
      <c r="F87" s="127">
        <v>0.972067039106145</v>
      </c>
      <c r="G87" s="126">
        <v>34239</v>
      </c>
      <c r="H87" s="126">
        <v>32654</v>
      </c>
      <c r="I87" s="127">
        <v>0.953707760156547</v>
      </c>
      <c r="J87" s="126">
        <v>34239</v>
      </c>
      <c r="K87" s="126">
        <v>28838</v>
      </c>
      <c r="L87" s="127">
        <v>0.84225590700663</v>
      </c>
      <c r="M87" s="126">
        <v>41202</v>
      </c>
      <c r="N87" s="126">
        <v>38752</v>
      </c>
      <c r="O87" s="127">
        <v>0.940536867142372</v>
      </c>
      <c r="P87" s="126">
        <v>51066</v>
      </c>
      <c r="Q87" s="126">
        <v>1116</v>
      </c>
      <c r="R87" s="127">
        <v>0.0218540712019739</v>
      </c>
    </row>
    <row r="88" spans="1:18">
      <c r="A88" s="125" t="s">
        <v>1974</v>
      </c>
      <c r="B88" s="125" t="s">
        <v>3365</v>
      </c>
      <c r="C88" s="126">
        <v>24</v>
      </c>
      <c r="D88" s="126">
        <v>986</v>
      </c>
      <c r="E88" s="126">
        <v>928</v>
      </c>
      <c r="F88" s="127">
        <v>0.941176470588235</v>
      </c>
      <c r="G88" s="126">
        <v>69848</v>
      </c>
      <c r="H88" s="126">
        <v>68141</v>
      </c>
      <c r="I88" s="127">
        <v>0.975561218646203</v>
      </c>
      <c r="J88" s="126">
        <v>69848</v>
      </c>
      <c r="K88" s="126">
        <v>65369</v>
      </c>
      <c r="L88" s="127">
        <v>0.935875042950407</v>
      </c>
      <c r="M88" s="126">
        <v>96846</v>
      </c>
      <c r="N88" s="126">
        <v>93838</v>
      </c>
      <c r="O88" s="127">
        <v>0.968940379571691</v>
      </c>
      <c r="P88" s="126">
        <v>102537</v>
      </c>
      <c r="Q88" s="126">
        <v>1751</v>
      </c>
      <c r="R88" s="127">
        <v>0.0170767625344997</v>
      </c>
    </row>
    <row r="89" spans="1:18">
      <c r="A89" s="125" t="s">
        <v>1974</v>
      </c>
      <c r="B89" s="125" t="s">
        <v>3366</v>
      </c>
      <c r="C89" s="126">
        <v>32</v>
      </c>
      <c r="D89" s="126">
        <v>1192</v>
      </c>
      <c r="E89" s="126">
        <v>1126</v>
      </c>
      <c r="F89" s="127">
        <v>0.944630872483222</v>
      </c>
      <c r="G89" s="126">
        <v>87709</v>
      </c>
      <c r="H89" s="126">
        <v>85802</v>
      </c>
      <c r="I89" s="127">
        <v>0.97825764744781</v>
      </c>
      <c r="J89" s="126">
        <v>87709</v>
      </c>
      <c r="K89" s="126">
        <v>78164</v>
      </c>
      <c r="L89" s="127">
        <v>0.89117422385388</v>
      </c>
      <c r="M89" s="126">
        <v>114475</v>
      </c>
      <c r="N89" s="126">
        <v>109441</v>
      </c>
      <c r="O89" s="127">
        <v>0.956025333042149</v>
      </c>
      <c r="P89" s="126">
        <v>122373</v>
      </c>
      <c r="Q89" s="126">
        <v>2271</v>
      </c>
      <c r="R89" s="127">
        <v>0.0185580152484617</v>
      </c>
    </row>
    <row r="90" spans="1:18">
      <c r="A90" s="125" t="s">
        <v>1974</v>
      </c>
      <c r="B90" s="125" t="s">
        <v>3367</v>
      </c>
      <c r="C90" s="126">
        <v>27</v>
      </c>
      <c r="D90" s="126">
        <v>1110</v>
      </c>
      <c r="E90" s="126">
        <v>1039</v>
      </c>
      <c r="F90" s="127">
        <v>0.936036036036036</v>
      </c>
      <c r="G90" s="126">
        <v>79007</v>
      </c>
      <c r="H90" s="126">
        <v>75708</v>
      </c>
      <c r="I90" s="127">
        <v>0.958244206209576</v>
      </c>
      <c r="J90" s="126">
        <v>79007</v>
      </c>
      <c r="K90" s="126">
        <v>72941</v>
      </c>
      <c r="L90" s="127">
        <v>0.923221992987963</v>
      </c>
      <c r="M90" s="126">
        <v>97362</v>
      </c>
      <c r="N90" s="126">
        <v>93842</v>
      </c>
      <c r="O90" s="127">
        <v>0.963846264456359</v>
      </c>
      <c r="P90" s="126">
        <v>103973</v>
      </c>
      <c r="Q90" s="126">
        <v>2085</v>
      </c>
      <c r="R90" s="127">
        <v>0.0200532830638723</v>
      </c>
    </row>
    <row r="91" spans="1:18">
      <c r="A91" s="125" t="s">
        <v>1974</v>
      </c>
      <c r="B91" s="125" t="s">
        <v>3368</v>
      </c>
      <c r="C91" s="126">
        <v>22</v>
      </c>
      <c r="D91" s="126">
        <v>527</v>
      </c>
      <c r="E91" s="126">
        <v>492</v>
      </c>
      <c r="F91" s="127">
        <v>0.933586337760911</v>
      </c>
      <c r="G91" s="126">
        <v>36656</v>
      </c>
      <c r="H91" s="126">
        <v>35207</v>
      </c>
      <c r="I91" s="127">
        <v>0.960470318638149</v>
      </c>
      <c r="J91" s="126">
        <v>36656</v>
      </c>
      <c r="K91" s="126">
        <v>34041</v>
      </c>
      <c r="L91" s="127">
        <v>0.928661065037102</v>
      </c>
      <c r="M91" s="126">
        <v>62796</v>
      </c>
      <c r="N91" s="126">
        <v>60100</v>
      </c>
      <c r="O91" s="127">
        <v>0.957067329129244</v>
      </c>
      <c r="P91" s="126">
        <v>68074</v>
      </c>
      <c r="Q91" s="126">
        <v>1160</v>
      </c>
      <c r="R91" s="127">
        <v>0.0170402796956253</v>
      </c>
    </row>
    <row r="92" spans="1:18">
      <c r="A92" s="125" t="s">
        <v>1974</v>
      </c>
      <c r="B92" s="125" t="s">
        <v>3369</v>
      </c>
      <c r="C92" s="126">
        <v>24</v>
      </c>
      <c r="D92" s="126">
        <v>1037</v>
      </c>
      <c r="E92" s="126">
        <v>1002</v>
      </c>
      <c r="F92" s="127">
        <v>0.966248794599807</v>
      </c>
      <c r="G92" s="126">
        <v>68059</v>
      </c>
      <c r="H92" s="126">
        <v>65627</v>
      </c>
      <c r="I92" s="127">
        <v>0.964266298358777</v>
      </c>
      <c r="J92" s="126">
        <v>68059</v>
      </c>
      <c r="K92" s="126">
        <v>61335</v>
      </c>
      <c r="L92" s="127">
        <v>0.90120336766629</v>
      </c>
      <c r="M92" s="126">
        <v>100460</v>
      </c>
      <c r="N92" s="126">
        <v>96000</v>
      </c>
      <c r="O92" s="127">
        <v>0.955604220585308</v>
      </c>
      <c r="P92" s="126">
        <v>108393</v>
      </c>
      <c r="Q92" s="126">
        <v>1902</v>
      </c>
      <c r="R92" s="127">
        <v>0.0175472585868091</v>
      </c>
    </row>
    <row r="93" spans="1:18">
      <c r="A93" s="125" t="s">
        <v>1974</v>
      </c>
      <c r="B93" s="125" t="s">
        <v>3370</v>
      </c>
      <c r="C93" s="126">
        <v>17</v>
      </c>
      <c r="D93" s="126">
        <v>711</v>
      </c>
      <c r="E93" s="126">
        <v>671</v>
      </c>
      <c r="F93" s="127">
        <v>0.943741209563994</v>
      </c>
      <c r="G93" s="126">
        <v>43951</v>
      </c>
      <c r="H93" s="126">
        <v>42927</v>
      </c>
      <c r="I93" s="127">
        <v>0.976701326477213</v>
      </c>
      <c r="J93" s="126">
        <v>43951</v>
      </c>
      <c r="K93" s="126">
        <v>40567</v>
      </c>
      <c r="L93" s="127">
        <v>0.923005164842666</v>
      </c>
      <c r="M93" s="126">
        <v>77997</v>
      </c>
      <c r="N93" s="126">
        <v>75152</v>
      </c>
      <c r="O93" s="127">
        <v>0.963524238111722</v>
      </c>
      <c r="P93" s="126">
        <v>83218</v>
      </c>
      <c r="Q93" s="126">
        <v>1004</v>
      </c>
      <c r="R93" s="127">
        <v>0.0120646975413973</v>
      </c>
    </row>
    <row r="94" spans="1:18">
      <c r="A94" s="125" t="s">
        <v>1974</v>
      </c>
      <c r="B94" s="125" t="s">
        <v>3371</v>
      </c>
      <c r="C94" s="126">
        <v>8</v>
      </c>
      <c r="D94" s="126">
        <v>415</v>
      </c>
      <c r="E94" s="126">
        <v>402</v>
      </c>
      <c r="F94" s="127">
        <v>0.968674698795181</v>
      </c>
      <c r="G94" s="126">
        <v>32955</v>
      </c>
      <c r="H94" s="126">
        <v>30432</v>
      </c>
      <c r="I94" s="127">
        <v>0.923441055985435</v>
      </c>
      <c r="J94" s="126">
        <v>32955</v>
      </c>
      <c r="K94" s="126">
        <v>30590</v>
      </c>
      <c r="L94" s="127">
        <v>0.928235472614171</v>
      </c>
      <c r="M94" s="126">
        <v>40632</v>
      </c>
      <c r="N94" s="126">
        <v>39172</v>
      </c>
      <c r="O94" s="127">
        <v>0.964067729868084</v>
      </c>
      <c r="P94" s="126">
        <v>44892</v>
      </c>
      <c r="Q94" s="126">
        <v>740</v>
      </c>
      <c r="R94" s="127">
        <v>0.016484006058986</v>
      </c>
    </row>
    <row r="95" spans="1:18">
      <c r="A95" s="125" t="s">
        <v>1974</v>
      </c>
      <c r="B95" s="125" t="s">
        <v>3372</v>
      </c>
      <c r="C95" s="126">
        <v>11</v>
      </c>
      <c r="D95" s="126">
        <v>571</v>
      </c>
      <c r="E95" s="126">
        <v>531</v>
      </c>
      <c r="F95" s="127">
        <v>0.929947460595447</v>
      </c>
      <c r="G95" s="126">
        <v>44692</v>
      </c>
      <c r="H95" s="126">
        <v>43229</v>
      </c>
      <c r="I95" s="127">
        <v>0.967264834869775</v>
      </c>
      <c r="J95" s="126">
        <v>44692</v>
      </c>
      <c r="K95" s="126">
        <v>41200</v>
      </c>
      <c r="L95" s="127">
        <v>0.921865210775978</v>
      </c>
      <c r="M95" s="126">
        <v>54862</v>
      </c>
      <c r="N95" s="126">
        <v>52448</v>
      </c>
      <c r="O95" s="127">
        <v>0.955998687616201</v>
      </c>
      <c r="P95" s="126">
        <v>62705</v>
      </c>
      <c r="Q95" s="126">
        <v>1361</v>
      </c>
      <c r="R95" s="127">
        <v>0.0217048082290089</v>
      </c>
    </row>
    <row r="96" spans="1:18">
      <c r="A96" s="125" t="s">
        <v>1974</v>
      </c>
      <c r="B96" s="125" t="s">
        <v>32</v>
      </c>
      <c r="C96" s="126">
        <v>2</v>
      </c>
      <c r="D96" s="126">
        <v>0</v>
      </c>
      <c r="E96" s="126">
        <v>0</v>
      </c>
      <c r="F96" s="127" t="s">
        <v>32</v>
      </c>
      <c r="G96" s="126">
        <v>0</v>
      </c>
      <c r="H96" s="126">
        <v>0</v>
      </c>
      <c r="I96" s="127" t="s">
        <v>32</v>
      </c>
      <c r="J96" s="126">
        <v>0</v>
      </c>
      <c r="K96" s="126">
        <v>0</v>
      </c>
      <c r="L96" s="127" t="s">
        <v>32</v>
      </c>
      <c r="M96" s="126">
        <v>0</v>
      </c>
      <c r="N96" s="126">
        <v>0</v>
      </c>
      <c r="O96" s="127" t="s">
        <v>32</v>
      </c>
      <c r="P96" s="126">
        <v>0</v>
      </c>
      <c r="Q96" s="126">
        <v>0</v>
      </c>
      <c r="R96" s="127" t="s">
        <v>32</v>
      </c>
    </row>
    <row r="97" spans="1:18">
      <c r="A97" s="122" t="s">
        <v>2708</v>
      </c>
      <c r="B97" s="122" t="s">
        <v>3422</v>
      </c>
      <c r="C97" s="123">
        <v>259</v>
      </c>
      <c r="D97" s="123">
        <v>4204</v>
      </c>
      <c r="E97" s="123">
        <v>3717</v>
      </c>
      <c r="F97" s="124">
        <v>0.884157944814462</v>
      </c>
      <c r="G97" s="123">
        <v>275360</v>
      </c>
      <c r="H97" s="123">
        <v>261524</v>
      </c>
      <c r="I97" s="124">
        <v>0.949753050552005</v>
      </c>
      <c r="J97" s="123">
        <v>275360</v>
      </c>
      <c r="K97" s="123">
        <v>225198</v>
      </c>
      <c r="L97" s="124">
        <v>0.817831202789076</v>
      </c>
      <c r="M97" s="123">
        <v>350959</v>
      </c>
      <c r="N97" s="123">
        <v>314265</v>
      </c>
      <c r="O97" s="124">
        <v>0.895446476653968</v>
      </c>
      <c r="P97" s="123">
        <v>467655</v>
      </c>
      <c r="Q97" s="123">
        <v>33497</v>
      </c>
      <c r="R97" s="124">
        <v>0.0716275887139023</v>
      </c>
    </row>
    <row r="98" spans="1:18">
      <c r="A98" s="125" t="s">
        <v>2708</v>
      </c>
      <c r="B98" s="125" t="s">
        <v>3373</v>
      </c>
      <c r="C98" s="126">
        <v>66</v>
      </c>
      <c r="D98" s="126">
        <v>626</v>
      </c>
      <c r="E98" s="126">
        <v>541</v>
      </c>
      <c r="F98" s="127">
        <v>0.864217252396166</v>
      </c>
      <c r="G98" s="126">
        <v>33470</v>
      </c>
      <c r="H98" s="126">
        <v>31601</v>
      </c>
      <c r="I98" s="127">
        <v>0.944158948311921</v>
      </c>
      <c r="J98" s="126">
        <v>33470</v>
      </c>
      <c r="K98" s="126">
        <v>27268</v>
      </c>
      <c r="L98" s="127">
        <v>0.81469973110248</v>
      </c>
      <c r="M98" s="126">
        <v>64549</v>
      </c>
      <c r="N98" s="126">
        <v>57967</v>
      </c>
      <c r="O98" s="127">
        <v>0.89803095322933</v>
      </c>
      <c r="P98" s="126">
        <v>81832</v>
      </c>
      <c r="Q98" s="126">
        <v>3595</v>
      </c>
      <c r="R98" s="127">
        <v>0.0439314693518428</v>
      </c>
    </row>
    <row r="99" spans="1:18">
      <c r="A99" s="125" t="s">
        <v>2708</v>
      </c>
      <c r="B99" s="125" t="s">
        <v>3374</v>
      </c>
      <c r="C99" s="126">
        <v>36</v>
      </c>
      <c r="D99" s="126">
        <v>764</v>
      </c>
      <c r="E99" s="126">
        <v>718</v>
      </c>
      <c r="F99" s="127">
        <v>0.93979057591623</v>
      </c>
      <c r="G99" s="126">
        <v>57968</v>
      </c>
      <c r="H99" s="126">
        <v>57023</v>
      </c>
      <c r="I99" s="127">
        <v>0.983697902290919</v>
      </c>
      <c r="J99" s="126">
        <v>57968</v>
      </c>
      <c r="K99" s="126">
        <v>49745</v>
      </c>
      <c r="L99" s="127">
        <v>0.858145873585426</v>
      </c>
      <c r="M99" s="126">
        <v>61068</v>
      </c>
      <c r="N99" s="126">
        <v>56861</v>
      </c>
      <c r="O99" s="127">
        <v>0.931109582760202</v>
      </c>
      <c r="P99" s="126">
        <v>70882</v>
      </c>
      <c r="Q99" s="126">
        <v>2891</v>
      </c>
      <c r="R99" s="127">
        <v>0.040786095200474</v>
      </c>
    </row>
    <row r="100" spans="1:18">
      <c r="A100" s="125" t="s">
        <v>2708</v>
      </c>
      <c r="B100" s="125" t="s">
        <v>3375</v>
      </c>
      <c r="C100" s="126">
        <v>30</v>
      </c>
      <c r="D100" s="126">
        <v>543</v>
      </c>
      <c r="E100" s="126">
        <v>490</v>
      </c>
      <c r="F100" s="127">
        <v>0.902394106813996</v>
      </c>
      <c r="G100" s="126">
        <v>44379</v>
      </c>
      <c r="H100" s="126">
        <v>42251</v>
      </c>
      <c r="I100" s="127">
        <v>0.952049392730796</v>
      </c>
      <c r="J100" s="126">
        <v>44379</v>
      </c>
      <c r="K100" s="126">
        <v>38090</v>
      </c>
      <c r="L100" s="127">
        <v>0.858288830302621</v>
      </c>
      <c r="M100" s="126">
        <v>45243</v>
      </c>
      <c r="N100" s="126">
        <v>41973</v>
      </c>
      <c r="O100" s="127">
        <v>0.92772362575426</v>
      </c>
      <c r="P100" s="126">
        <v>52626</v>
      </c>
      <c r="Q100" s="126">
        <v>1429</v>
      </c>
      <c r="R100" s="127">
        <v>0.027153878311101</v>
      </c>
    </row>
    <row r="101" spans="1:18">
      <c r="A101" s="125" t="s">
        <v>2708</v>
      </c>
      <c r="B101" s="125" t="s">
        <v>3376</v>
      </c>
      <c r="C101" s="126">
        <v>25</v>
      </c>
      <c r="D101" s="126">
        <v>541</v>
      </c>
      <c r="E101" s="126">
        <v>493</v>
      </c>
      <c r="F101" s="127">
        <v>0.911275415896488</v>
      </c>
      <c r="G101" s="126">
        <v>48693</v>
      </c>
      <c r="H101" s="126">
        <v>44941</v>
      </c>
      <c r="I101" s="127">
        <v>0.922945803298215</v>
      </c>
      <c r="J101" s="126">
        <v>48693</v>
      </c>
      <c r="K101" s="126">
        <v>41627</v>
      </c>
      <c r="L101" s="127">
        <v>0.854886739367055</v>
      </c>
      <c r="M101" s="126">
        <v>50663</v>
      </c>
      <c r="N101" s="126">
        <v>46830</v>
      </c>
      <c r="O101" s="127">
        <v>0.924343209048023</v>
      </c>
      <c r="P101" s="126">
        <v>62505</v>
      </c>
      <c r="Q101" s="126">
        <v>2493</v>
      </c>
      <c r="R101" s="127">
        <v>0.0398848092152628</v>
      </c>
    </row>
    <row r="102" spans="1:18">
      <c r="A102" s="125" t="s">
        <v>2708</v>
      </c>
      <c r="B102" s="125" t="s">
        <v>3377</v>
      </c>
      <c r="C102" s="126">
        <v>38</v>
      </c>
      <c r="D102" s="126">
        <v>953</v>
      </c>
      <c r="E102" s="126">
        <v>918</v>
      </c>
      <c r="F102" s="127">
        <v>0.963273871983211</v>
      </c>
      <c r="G102" s="126">
        <v>67010</v>
      </c>
      <c r="H102" s="126">
        <v>63803</v>
      </c>
      <c r="I102" s="127">
        <v>0.952141471422176</v>
      </c>
      <c r="J102" s="126">
        <v>67010</v>
      </c>
      <c r="K102" s="126">
        <v>52255</v>
      </c>
      <c r="L102" s="127">
        <v>0.779808983733771</v>
      </c>
      <c r="M102" s="126">
        <v>76360</v>
      </c>
      <c r="N102" s="126">
        <v>69681</v>
      </c>
      <c r="O102" s="127">
        <v>0.912532739654269</v>
      </c>
      <c r="P102" s="126">
        <v>97714</v>
      </c>
      <c r="Q102" s="126">
        <v>4687</v>
      </c>
      <c r="R102" s="127">
        <v>0.0479665145219723</v>
      </c>
    </row>
    <row r="103" spans="1:18">
      <c r="A103" s="125" t="s">
        <v>2708</v>
      </c>
      <c r="B103" s="125" t="s">
        <v>3378</v>
      </c>
      <c r="C103" s="126">
        <v>30</v>
      </c>
      <c r="D103" s="126">
        <v>352</v>
      </c>
      <c r="E103" s="126">
        <v>264</v>
      </c>
      <c r="F103" s="127">
        <v>0.75</v>
      </c>
      <c r="G103" s="126">
        <v>19502</v>
      </c>
      <c r="H103" s="126">
        <v>17796</v>
      </c>
      <c r="I103" s="127">
        <v>0.912521792636653</v>
      </c>
      <c r="J103" s="126">
        <v>19502</v>
      </c>
      <c r="K103" s="126">
        <v>12411</v>
      </c>
      <c r="L103" s="127">
        <v>0.636396267049533</v>
      </c>
      <c r="M103" s="126">
        <v>25591</v>
      </c>
      <c r="N103" s="126">
        <v>18640</v>
      </c>
      <c r="O103" s="127">
        <v>0.728381071470439</v>
      </c>
      <c r="P103" s="126">
        <v>53694</v>
      </c>
      <c r="Q103" s="126">
        <v>12842</v>
      </c>
      <c r="R103" s="127">
        <v>0.23917011211681</v>
      </c>
    </row>
    <row r="104" spans="1:18">
      <c r="A104" s="125" t="s">
        <v>2708</v>
      </c>
      <c r="B104" s="125" t="s">
        <v>3379</v>
      </c>
      <c r="C104" s="126">
        <v>31</v>
      </c>
      <c r="D104" s="126">
        <v>425</v>
      </c>
      <c r="E104" s="126">
        <v>293</v>
      </c>
      <c r="F104" s="127">
        <v>0.689411764705882</v>
      </c>
      <c r="G104" s="126">
        <v>4255</v>
      </c>
      <c r="H104" s="126">
        <v>4109</v>
      </c>
      <c r="I104" s="127">
        <v>0.965687426556992</v>
      </c>
      <c r="J104" s="126">
        <v>4255</v>
      </c>
      <c r="K104" s="126">
        <v>3726</v>
      </c>
      <c r="L104" s="127">
        <v>0.875675675675676</v>
      </c>
      <c r="M104" s="126">
        <v>27402</v>
      </c>
      <c r="N104" s="126">
        <v>22234</v>
      </c>
      <c r="O104" s="127">
        <v>0.811400627691409</v>
      </c>
      <c r="P104" s="126">
        <v>48402</v>
      </c>
      <c r="Q104" s="126">
        <v>5548</v>
      </c>
      <c r="R104" s="127">
        <v>0.114623362670964</v>
      </c>
    </row>
    <row r="105" spans="1:18">
      <c r="A105" s="125" t="s">
        <v>2708</v>
      </c>
      <c r="B105" s="125" t="s">
        <v>32</v>
      </c>
      <c r="C105" s="126">
        <v>3</v>
      </c>
      <c r="D105" s="126">
        <v>0</v>
      </c>
      <c r="E105" s="126">
        <v>0</v>
      </c>
      <c r="F105" s="127" t="s">
        <v>32</v>
      </c>
      <c r="G105" s="126">
        <v>83</v>
      </c>
      <c r="H105" s="126">
        <v>0</v>
      </c>
      <c r="I105" s="127">
        <v>0</v>
      </c>
      <c r="J105" s="126">
        <v>83</v>
      </c>
      <c r="K105" s="126">
        <v>76</v>
      </c>
      <c r="L105" s="127">
        <v>0.91566265060241</v>
      </c>
      <c r="M105" s="126">
        <v>83</v>
      </c>
      <c r="N105" s="126">
        <v>79</v>
      </c>
      <c r="O105" s="127">
        <v>0.951807228915663</v>
      </c>
      <c r="P105" s="126">
        <v>0</v>
      </c>
      <c r="Q105" s="126">
        <v>12</v>
      </c>
      <c r="R105" s="127" t="s">
        <v>32</v>
      </c>
    </row>
    <row r="107" spans="1:18">
      <c r="A107" s="128" t="s">
        <v>3423</v>
      </c>
    </row>
    <row r="108" spans="1:18">
      <c r="A108" s="128" t="str">
        <f>IF(($C$5-SUMIF(B6:B105,"&lt;&gt;Total Regional",C6:C105))=0,"Cek: semua "&amp;$C$5&amp;" DP/CP di sheet Display sudah masuk ke RM di tabel ini.","PERHATIAN: "&amp;($C$5-SUMIF(B6:B105,"&lt;&gt;Total Regional",C6:C105))&amp;" DP/CP di sheet Display punya RM/Regional yang belum ada di tabel ini. Sisipkan baris baru (copy baris RM lain di regional yang sama) lalu ketik nama RM-nya.")</f>
        <v>Cek: semua 1713 DP/CP di sheet Display sudah masuk ke RM di tabel ini.</v>
      </c>
    </row>
  </sheetData>
  <autoFilter xmlns:etc="http://www.wps.cn/officeDocument/2017/etCustomData" ref="A4:O105" etc:filterBottomFollowUsedRange="0">
    <extLst/>
  </autoFilter>
  <mergeCells count="10">
    <mergeCell ref="A1:R1"/>
    <mergeCell ref="D2:F2"/>
    <mergeCell ref="G2:I2"/>
    <mergeCell ref="J2:L2"/>
    <mergeCell ref="M2:O2"/>
    <mergeCell ref="P2:R2"/>
    <mergeCell ref="A4:C4"/>
    <mergeCell ref="A2:A3"/>
    <mergeCell ref="B2:B3"/>
    <mergeCell ref="C2:C3"/>
  </mergeCells>
  <conditionalFormatting sqref="F6:F105">
    <cfRule type="expression" dxfId="6" priority="2">
      <formula>AND(ISNUMBER(F6),F6&lt;F$4)</formula>
    </cfRule>
    <cfRule type="expression" dxfId="7" priority="1">
      <formula>AND(ISNUMBER(F6),F6&gt;=F$4)</formula>
    </cfRule>
  </conditionalFormatting>
  <conditionalFormatting sqref="I6:I105">
    <cfRule type="expression" dxfId="6" priority="4">
      <formula>AND(ISNUMBER(I6),I6&lt;I$4)</formula>
    </cfRule>
    <cfRule type="expression" dxfId="7" priority="3">
      <formula>AND(ISNUMBER(I6),I6&gt;=I$4)</formula>
    </cfRule>
  </conditionalFormatting>
  <conditionalFormatting sqref="L6:L105">
    <cfRule type="expression" dxfId="6" priority="6">
      <formula>AND(ISNUMBER(L6),L6&lt;L$4)</formula>
    </cfRule>
    <cfRule type="expression" dxfId="7" priority="5">
      <formula>AND(ISNUMBER(L6),L6&gt;=L$4)</formula>
    </cfRule>
  </conditionalFormatting>
  <conditionalFormatting sqref="O6:O105">
    <cfRule type="expression" dxfId="6" priority="8">
      <formula>AND(ISNUMBER(O6),O6&lt;O$4)</formula>
    </cfRule>
    <cfRule type="expression" dxfId="7" priority="7">
      <formula>AND(ISNUMBER(O6),O6&gt;=O$4)</formula>
    </cfRule>
  </conditionalFormatting>
  <conditionalFormatting sqref="R6:R105">
    <cfRule type="expression" dxfId="6" priority="10">
      <formula>AND(ISNUMBER(R6),R6&gt;R$4)</formula>
    </cfRule>
    <cfRule type="expression" dxfId="7" priority="9">
      <formula>AND(ISNUMBER(R6),R6&lt;=R$4)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S22"/>
  <sheetViews>
    <sheetView zoomScale="85" zoomScaleNormal="85" topLeftCell="H1" workbookViewId="0">
      <selection activeCell="E5" sqref="E5:S15"/>
    </sheetView>
  </sheetViews>
  <sheetFormatPr defaultColWidth="8.775" defaultRowHeight="14"/>
  <cols>
    <col min="1" max="1" width="8.775" style="35"/>
    <col min="2" max="2" width="12.2166666666667" style="35" customWidth="1"/>
    <col min="3" max="3" width="21" style="35" customWidth="1"/>
    <col min="4" max="4" width="14.6666666666667" style="35" customWidth="1"/>
    <col min="5" max="5" width="10.8833333333333" style="35" customWidth="1"/>
    <col min="6" max="6" width="14.3333333333333" style="35" customWidth="1"/>
    <col min="7" max="7" width="13.8833333333333" style="35" customWidth="1"/>
    <col min="8" max="8" width="13" style="35" customWidth="1"/>
    <col min="9" max="9" width="12.6666666666667" style="35" customWidth="1"/>
    <col min="10" max="10" width="8.775" style="35" customWidth="1"/>
    <col min="11" max="11" width="12.6666666666667" style="35" customWidth="1"/>
    <col min="12" max="12" width="15" style="35" customWidth="1"/>
    <col min="13" max="13" width="13.3333333333333" style="35" customWidth="1"/>
    <col min="14" max="14" width="12.5583333333333" style="35" customWidth="1"/>
    <col min="15" max="15" width="8.775" style="35" customWidth="1"/>
    <col min="16" max="16" width="13.1083333333333" style="35" customWidth="1"/>
    <col min="17" max="17" width="14" style="35" customWidth="1"/>
    <col min="18" max="18" width="14.1083333333333" style="35" customWidth="1"/>
    <col min="19" max="19" width="12.5583333333333" style="35" customWidth="1"/>
    <col min="20" max="16384" width="8.775" style="35"/>
  </cols>
  <sheetData>
    <row r="1" ht="14.75"/>
    <row r="2" ht="40.95" customHeight="1" spans="2:19">
      <c r="B2" s="36" t="s">
        <v>3445</v>
      </c>
      <c r="C2" s="37" t="s">
        <v>3446</v>
      </c>
      <c r="D2" s="37" t="s">
        <v>3447</v>
      </c>
      <c r="E2" s="37" t="s">
        <v>3448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96"/>
      <c r="S2" s="97"/>
    </row>
    <row r="3" ht="36" customHeight="1" spans="2:19">
      <c r="B3" s="40"/>
      <c r="C3" s="39"/>
      <c r="D3" s="39"/>
      <c r="E3" s="39" t="s">
        <v>3449</v>
      </c>
      <c r="F3" s="39"/>
      <c r="G3" s="39"/>
      <c r="H3" s="39"/>
      <c r="I3" s="39"/>
      <c r="J3" s="39" t="s">
        <v>3450</v>
      </c>
      <c r="K3" s="39"/>
      <c r="L3" s="39"/>
      <c r="M3" s="39"/>
      <c r="N3" s="39"/>
      <c r="O3" s="39" t="s">
        <v>3451</v>
      </c>
      <c r="P3" s="39"/>
      <c r="Q3" s="39"/>
      <c r="R3" s="42"/>
      <c r="S3" s="98"/>
    </row>
    <row r="4" ht="28.75" spans="2:19">
      <c r="B4" s="99"/>
      <c r="C4" s="100"/>
      <c r="D4" s="100"/>
      <c r="E4" s="100" t="s">
        <v>22</v>
      </c>
      <c r="F4" s="101">
        <f>'Display ALL DP'!L8</f>
        <v>46296</v>
      </c>
      <c r="G4" s="101">
        <f>F4-1</f>
        <v>46295</v>
      </c>
      <c r="H4" s="101">
        <f>F4-2</f>
        <v>46294</v>
      </c>
      <c r="I4" s="100" t="s">
        <v>3452</v>
      </c>
      <c r="J4" s="100" t="s">
        <v>22</v>
      </c>
      <c r="K4" s="102">
        <f>F4</f>
        <v>46296</v>
      </c>
      <c r="L4" s="101">
        <f>G4</f>
        <v>46295</v>
      </c>
      <c r="M4" s="101">
        <f>H4</f>
        <v>46294</v>
      </c>
      <c r="N4" s="100" t="s">
        <v>3452</v>
      </c>
      <c r="O4" s="100" t="s">
        <v>22</v>
      </c>
      <c r="P4" s="102">
        <f>K4</f>
        <v>46296</v>
      </c>
      <c r="Q4" s="101">
        <f>L4</f>
        <v>46295</v>
      </c>
      <c r="R4" s="101">
        <f>M4</f>
        <v>46294</v>
      </c>
      <c r="S4" s="103" t="s">
        <v>3452</v>
      </c>
    </row>
    <row r="5" ht="14.75" spans="2:19">
      <c r="B5" s="50" t="s">
        <v>3453</v>
      </c>
      <c r="C5" s="53" t="s">
        <v>3454</v>
      </c>
      <c r="D5" s="53" t="s">
        <v>189</v>
      </c>
      <c r="E5" s="104">
        <v>0.9</v>
      </c>
      <c r="F5" s="85">
        <v>0.703527815468114</v>
      </c>
      <c r="G5" s="85">
        <v>0.961310698776155</v>
      </c>
      <c r="H5" s="85">
        <v>0.959093500570125</v>
      </c>
      <c r="I5" s="85">
        <v>0.940106521957592</v>
      </c>
      <c r="J5" s="104">
        <v>0.9</v>
      </c>
      <c r="K5" s="85">
        <v>0.93554335649263</v>
      </c>
      <c r="L5" s="85">
        <v>0.927296738091133</v>
      </c>
      <c r="M5" s="85">
        <v>0.952859902686366</v>
      </c>
      <c r="N5" s="105">
        <v>0.94572741105564</v>
      </c>
      <c r="O5" s="104">
        <v>0.9</v>
      </c>
      <c r="P5" s="85">
        <v>0.890777880964229</v>
      </c>
      <c r="Q5" s="85">
        <v>0.889491277019296</v>
      </c>
      <c r="R5" s="85">
        <v>0.92250613053755</v>
      </c>
      <c r="S5" s="85">
        <v>0.914294461999573</v>
      </c>
    </row>
    <row r="6" ht="14.75" spans="2:19">
      <c r="B6" s="58"/>
      <c r="C6" s="53" t="s">
        <v>403</v>
      </c>
      <c r="D6" s="53" t="s">
        <v>401</v>
      </c>
      <c r="E6" s="104">
        <v>0.9</v>
      </c>
      <c r="F6" s="85">
        <v>0.941978609625668</v>
      </c>
      <c r="G6" s="85">
        <v>0.933144767292363</v>
      </c>
      <c r="H6" s="85">
        <v>0.942286652078775</v>
      </c>
      <c r="I6" s="85">
        <v>0.941223687114964</v>
      </c>
      <c r="J6" s="104">
        <v>0.9</v>
      </c>
      <c r="K6" s="85">
        <v>0.948336758019129</v>
      </c>
      <c r="L6" s="85">
        <v>0.932262604228969</v>
      </c>
      <c r="M6" s="85">
        <v>0.960673555300421</v>
      </c>
      <c r="N6" s="105">
        <v>0.95305045539974</v>
      </c>
      <c r="O6" s="104">
        <v>0.9</v>
      </c>
      <c r="P6" s="85">
        <v>0.903749824639583</v>
      </c>
      <c r="Q6" s="85">
        <v>0.904292298490659</v>
      </c>
      <c r="R6" s="85">
        <v>0.923500446485521</v>
      </c>
      <c r="S6" s="85">
        <v>0.911704708383679</v>
      </c>
    </row>
    <row r="7" ht="14.75" spans="2:19">
      <c r="B7" s="58"/>
      <c r="C7" s="53" t="s">
        <v>533</v>
      </c>
      <c r="D7" s="53" t="s">
        <v>499</v>
      </c>
      <c r="E7" s="104">
        <v>0.9</v>
      </c>
      <c r="F7" s="85">
        <v>0.951379466304839</v>
      </c>
      <c r="G7" s="85">
        <v>0.949811794228356</v>
      </c>
      <c r="H7" s="85">
        <v>0.943562231759657</v>
      </c>
      <c r="I7" s="85">
        <v>0.94440657057525</v>
      </c>
      <c r="J7" s="104">
        <v>0.9</v>
      </c>
      <c r="K7" s="85">
        <v>0.946832749222724</v>
      </c>
      <c r="L7" s="85">
        <v>0.958728573805958</v>
      </c>
      <c r="M7" s="85">
        <v>0.968556416908132</v>
      </c>
      <c r="N7" s="105">
        <v>0.963035499510616</v>
      </c>
      <c r="O7" s="104">
        <v>0.9</v>
      </c>
      <c r="P7" s="85">
        <v>0.932149553412498</v>
      </c>
      <c r="Q7" s="85">
        <v>0.935038183465542</v>
      </c>
      <c r="R7" s="85">
        <v>0.940870084095656</v>
      </c>
      <c r="S7" s="85">
        <v>0.941031547739183</v>
      </c>
    </row>
    <row r="8" ht="14.75" spans="2:19">
      <c r="B8" s="61"/>
      <c r="C8" s="53" t="s">
        <v>3455</v>
      </c>
      <c r="D8" s="53" t="s">
        <v>674</v>
      </c>
      <c r="E8" s="104">
        <v>0.9</v>
      </c>
      <c r="F8" s="85">
        <v>0.949313621964097</v>
      </c>
      <c r="G8" s="85">
        <v>0.94715852442672</v>
      </c>
      <c r="H8" s="85">
        <v>0.934782608695652</v>
      </c>
      <c r="I8" s="85">
        <v>0.939784946236559</v>
      </c>
      <c r="J8" s="104">
        <v>0.9</v>
      </c>
      <c r="K8" s="85">
        <v>0.94823450473874</v>
      </c>
      <c r="L8" s="85">
        <v>0.946157896195306</v>
      </c>
      <c r="M8" s="85">
        <v>0.961732564316612</v>
      </c>
      <c r="N8" s="105">
        <v>0.954540011149576</v>
      </c>
      <c r="O8" s="104">
        <v>0.9</v>
      </c>
      <c r="P8" s="85">
        <v>0.907523274343705</v>
      </c>
      <c r="Q8" s="85">
        <v>0.911048299941807</v>
      </c>
      <c r="R8" s="85">
        <v>0.921624800789254</v>
      </c>
      <c r="S8" s="85">
        <v>0.915813815839281</v>
      </c>
    </row>
    <row r="9" ht="14.75" spans="2:19">
      <c r="B9" s="58"/>
      <c r="C9" s="53" t="s">
        <v>3456</v>
      </c>
      <c r="D9" s="53" t="s">
        <v>722</v>
      </c>
      <c r="E9" s="104">
        <v>0.9</v>
      </c>
      <c r="F9" s="85">
        <v>0.943396226415094</v>
      </c>
      <c r="G9" s="85">
        <v>0.947097865694951</v>
      </c>
      <c r="H9" s="85">
        <v>0.929468381081284</v>
      </c>
      <c r="I9" s="85">
        <v>0.936662836716456</v>
      </c>
      <c r="J9" s="104">
        <v>0.9</v>
      </c>
      <c r="K9" s="85">
        <v>0.967923300241533</v>
      </c>
      <c r="L9" s="85">
        <v>0.961749997017396</v>
      </c>
      <c r="M9" s="85">
        <v>0.962566412651289</v>
      </c>
      <c r="N9" s="105">
        <v>0.966719460278071</v>
      </c>
      <c r="O9" s="104">
        <v>0.9</v>
      </c>
      <c r="P9" s="85">
        <v>0.871935710014927</v>
      </c>
      <c r="Q9" s="85">
        <v>0.853577986427523</v>
      </c>
      <c r="R9" s="85">
        <v>0.889783780738433</v>
      </c>
      <c r="S9" s="85">
        <v>0.882268815336896</v>
      </c>
    </row>
    <row r="10" ht="14.75" spans="2:19">
      <c r="B10" s="58"/>
      <c r="C10" s="53" t="s">
        <v>1494</v>
      </c>
      <c r="D10" s="53" t="s">
        <v>1161</v>
      </c>
      <c r="E10" s="104">
        <v>0.9</v>
      </c>
      <c r="F10" s="85">
        <v>0.908774038461538</v>
      </c>
      <c r="G10" s="85">
        <v>0.922112907003982</v>
      </c>
      <c r="H10" s="85">
        <v>0.911730205278592</v>
      </c>
      <c r="I10" s="85">
        <v>0.918153171915464</v>
      </c>
      <c r="J10" s="104">
        <v>0.9</v>
      </c>
      <c r="K10" s="85">
        <v>0.95827266838132</v>
      </c>
      <c r="L10" s="85">
        <v>0.946485519271562</v>
      </c>
      <c r="M10" s="85">
        <v>0.95832259931467</v>
      </c>
      <c r="N10" s="105">
        <v>0.954284698860886</v>
      </c>
      <c r="O10" s="104">
        <v>0.9</v>
      </c>
      <c r="P10" s="85">
        <v>0.917132210042909</v>
      </c>
      <c r="Q10" s="85">
        <v>0.907670625357749</v>
      </c>
      <c r="R10" s="85">
        <v>0.923396161162027</v>
      </c>
      <c r="S10" s="85">
        <v>0.923548717194556</v>
      </c>
    </row>
    <row r="11" ht="14.75" spans="2:19">
      <c r="B11" s="58"/>
      <c r="C11" s="53" t="s">
        <v>1737</v>
      </c>
      <c r="D11" s="53" t="s">
        <v>1672</v>
      </c>
      <c r="E11" s="104">
        <v>0.9</v>
      </c>
      <c r="F11" s="85">
        <v>0.935894357743097</v>
      </c>
      <c r="G11" s="85">
        <v>0.933934666016577</v>
      </c>
      <c r="H11" s="85">
        <v>0.919470490899062</v>
      </c>
      <c r="I11" s="85">
        <v>0.927292636189433</v>
      </c>
      <c r="J11" s="104">
        <v>0.9</v>
      </c>
      <c r="K11" s="85">
        <v>0.94273252120887</v>
      </c>
      <c r="L11" s="85">
        <v>0.937985802664975</v>
      </c>
      <c r="M11" s="85">
        <v>0.944128577327447</v>
      </c>
      <c r="N11" s="105">
        <v>0.942706099179632</v>
      </c>
      <c r="O11" s="104">
        <v>0.9</v>
      </c>
      <c r="P11" s="85">
        <v>0.894713192082022</v>
      </c>
      <c r="Q11" s="85">
        <v>0.900398060755076</v>
      </c>
      <c r="R11" s="85">
        <v>0.916431089794492</v>
      </c>
      <c r="S11" s="85">
        <v>0.90958857850096</v>
      </c>
    </row>
    <row r="12" ht="14.75" spans="2:19">
      <c r="B12" s="58"/>
      <c r="C12" s="53" t="s">
        <v>3457</v>
      </c>
      <c r="D12" s="53" t="s">
        <v>1975</v>
      </c>
      <c r="E12" s="104">
        <v>0.9</v>
      </c>
      <c r="F12" s="85">
        <v>0.944351211653353</v>
      </c>
      <c r="G12" s="85">
        <v>0.943734874966389</v>
      </c>
      <c r="H12" s="85">
        <v>0.926157005212447</v>
      </c>
      <c r="I12" s="85">
        <v>0.939929836079027</v>
      </c>
      <c r="J12" s="104">
        <v>0.9</v>
      </c>
      <c r="K12" s="85">
        <v>0.959173639823894</v>
      </c>
      <c r="L12" s="85">
        <v>0.950293230324421</v>
      </c>
      <c r="M12" s="85">
        <v>0.96631820807645</v>
      </c>
      <c r="N12" s="105">
        <v>0.963536511536637</v>
      </c>
      <c r="O12" s="104">
        <v>0.9</v>
      </c>
      <c r="P12" s="85">
        <v>0.881111551879136</v>
      </c>
      <c r="Q12" s="85">
        <v>0.881980866742271</v>
      </c>
      <c r="R12" s="85">
        <v>0.909204398215387</v>
      </c>
      <c r="S12" s="85">
        <v>0.899145290786287</v>
      </c>
    </row>
    <row r="13" ht="14.75" spans="2:19">
      <c r="B13" s="58"/>
      <c r="C13" s="53" t="s">
        <v>3458</v>
      </c>
      <c r="D13" s="53" t="s">
        <v>2709</v>
      </c>
      <c r="E13" s="104">
        <v>0.9</v>
      </c>
      <c r="F13" s="85">
        <v>0.884157944814462</v>
      </c>
      <c r="G13" s="85">
        <v>0.930276530371071</v>
      </c>
      <c r="H13" s="85">
        <v>0.934976525821596</v>
      </c>
      <c r="I13" s="85">
        <v>0.929628698348839</v>
      </c>
      <c r="J13" s="104">
        <v>0.9</v>
      </c>
      <c r="K13" s="85">
        <v>0.949753050552005</v>
      </c>
      <c r="L13" s="85">
        <v>0.929124705025322</v>
      </c>
      <c r="M13" s="85">
        <v>0.938725555055704</v>
      </c>
      <c r="N13" s="105">
        <v>0.93611733140275</v>
      </c>
      <c r="O13" s="104">
        <v>0.9</v>
      </c>
      <c r="P13" s="85">
        <v>0.817831202789076</v>
      </c>
      <c r="Q13" s="85">
        <v>0.806535360150035</v>
      </c>
      <c r="R13" s="85">
        <v>0.834303633332451</v>
      </c>
      <c r="S13" s="85">
        <v>0.836952798399191</v>
      </c>
    </row>
    <row r="14" ht="14.75" spans="2:19">
      <c r="B14" s="58"/>
      <c r="C14" s="53" t="s">
        <v>3459</v>
      </c>
      <c r="D14" s="53" t="s">
        <v>27</v>
      </c>
      <c r="E14" s="104">
        <v>0.9</v>
      </c>
      <c r="F14" s="85">
        <v>0.935355544505221</v>
      </c>
      <c r="G14" s="85">
        <v>0.932184094974793</v>
      </c>
      <c r="H14" s="85">
        <v>0.937749003984064</v>
      </c>
      <c r="I14" s="85">
        <v>0.928684627575277</v>
      </c>
      <c r="J14" s="104">
        <v>0.9</v>
      </c>
      <c r="K14" s="85">
        <v>0.923255205976693</v>
      </c>
      <c r="L14" s="85">
        <v>0.961619227333072</v>
      </c>
      <c r="M14" s="85">
        <v>0.961839239872045</v>
      </c>
      <c r="N14" s="105">
        <v>0.953135092076644</v>
      </c>
      <c r="O14" s="104">
        <v>0.9</v>
      </c>
      <c r="P14" s="85">
        <v>0.824575427588911</v>
      </c>
      <c r="Q14" s="85">
        <v>0.847572787161739</v>
      </c>
      <c r="R14" s="85">
        <v>0.87504007485389</v>
      </c>
      <c r="S14" s="85">
        <v>0.854745606576643</v>
      </c>
    </row>
    <row r="15" ht="14.75" spans="2:19">
      <c r="B15" s="65" t="s">
        <v>3212</v>
      </c>
      <c r="C15" s="66"/>
      <c r="D15" s="66"/>
      <c r="E15" s="106" t="s">
        <v>32</v>
      </c>
      <c r="F15" s="107">
        <v>0.909553420011306</v>
      </c>
      <c r="G15" s="106">
        <v>0.941236514169868</v>
      </c>
      <c r="H15" s="106">
        <v>0.932637465643519</v>
      </c>
      <c r="I15" s="106">
        <v>0.934603318946013</v>
      </c>
      <c r="J15" s="106" t="s">
        <v>32</v>
      </c>
      <c r="K15" s="106">
        <v>0.951738534452239</v>
      </c>
      <c r="L15" s="106">
        <v>0.947903910283092</v>
      </c>
      <c r="M15" s="106">
        <v>0.958735999108828</v>
      </c>
      <c r="N15" s="106">
        <v>0.955675412306195</v>
      </c>
      <c r="O15" s="106" t="s">
        <v>32</v>
      </c>
      <c r="P15" s="106">
        <v>0.882299674255511</v>
      </c>
      <c r="Q15" s="106">
        <v>0.880693162626248</v>
      </c>
      <c r="R15" s="106">
        <v>0.902776053518618</v>
      </c>
      <c r="S15" s="108">
        <v>0.897132638545702</v>
      </c>
    </row>
    <row r="17" spans="3:9">
      <c r="C17" s="72">
        <v>46266</v>
      </c>
      <c r="H17" s="109">
        <v>46287</v>
      </c>
      <c r="I17" s="109">
        <v>46286</v>
      </c>
    </row>
    <row r="18" spans="3:9">
      <c r="I18" s="109">
        <v>46280</v>
      </c>
    </row>
    <row r="19" spans="3:9">
      <c r="E19" s="94" t="s">
        <v>3460</v>
      </c>
      <c r="F19" s="94"/>
    </row>
    <row r="20" spans="3:9">
      <c r="E20" s="94" t="s">
        <v>3461</v>
      </c>
      <c r="F20" s="95"/>
    </row>
    <row r="21" spans="3:9">
      <c r="E21" s="94" t="s">
        <v>3462</v>
      </c>
      <c r="F21" s="95"/>
    </row>
    <row r="22" spans="3:9">
      <c r="E22" s="94" t="s">
        <v>3463</v>
      </c>
      <c r="F22" s="95"/>
    </row>
  </sheetData>
  <mergeCells count="13">
    <mergeCell ref="E2:S2"/>
    <mergeCell ref="E3:I3"/>
    <mergeCell ref="J3:N3"/>
    <mergeCell ref="O3:S3"/>
    <mergeCell ref="B15:D15"/>
    <mergeCell ref="E19:F19"/>
    <mergeCell ref="E20:F20"/>
    <mergeCell ref="E21:F21"/>
    <mergeCell ref="E22:F22"/>
    <mergeCell ref="B2:B4"/>
    <mergeCell ref="B5:B14"/>
    <mergeCell ref="C2:C4"/>
    <mergeCell ref="D2:D4"/>
  </mergeCells>
  <conditionalFormatting sqref="F7:F14">
    <cfRule type="cellIs" dxfId="2" priority="1" operator="lessThan">
      <formula>$E$5</formula>
    </cfRule>
    <cfRule type="cellIs" dxfId="1" priority="2" operator="greaterThan">
      <formula>$E$6</formula>
    </cfRule>
  </conditionalFormatting>
  <conditionalFormatting sqref="F5:I5;F6;G6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1" priority="7" operator="greaterThan">
      <formula>$J$5</formula>
    </cfRule>
    <cfRule type="cellIs" dxfId="2" priority="8" operator="lessThan">
      <formula>$J$5</formula>
    </cfRule>
  </conditionalFormatting>
  <conditionalFormatting sqref="P5:S14">
    <cfRule type="cellIs" dxfId="2" priority="5" operator="lessThan">
      <formula>$O$5</formula>
    </cfRule>
    <cfRule type="cellIs" dxfId="1" priority="6" operator="greaterThan">
      <formula>$O$5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S22"/>
  <sheetViews>
    <sheetView zoomScale="85" zoomScaleNormal="85" topLeftCell="I1" workbookViewId="0">
      <selection activeCell="E5" sqref="E5:S15"/>
    </sheetView>
  </sheetViews>
  <sheetFormatPr defaultColWidth="8.775" defaultRowHeight="14"/>
  <cols>
    <col min="1" max="1" width="8.775" style="35"/>
    <col min="2" max="2" width="12.3333333333333" style="35" customWidth="1"/>
    <col min="3" max="3" width="21.2166666666667" style="35" customWidth="1"/>
    <col min="4" max="4" width="12" style="35" customWidth="1"/>
    <col min="5" max="11" width="14.3333333333333" style="35" customWidth="1"/>
    <col min="12" max="12" width="14.4416666666667" style="35" customWidth="1"/>
    <col min="13" max="14" width="14.2166666666667" style="35" customWidth="1"/>
    <col min="15" max="17" width="14.3333333333333" style="35" customWidth="1"/>
    <col min="18" max="19" width="14.2166666666667" style="35" customWidth="1"/>
    <col min="20" max="16384" width="8.775" style="35"/>
  </cols>
  <sheetData>
    <row r="1" ht="14.75"/>
    <row r="2" ht="57" customHeight="1" spans="2:19">
      <c r="B2" s="36" t="s">
        <v>3445</v>
      </c>
      <c r="C2" s="37" t="s">
        <v>3446</v>
      </c>
      <c r="D2" s="37" t="s">
        <v>3447</v>
      </c>
      <c r="E2" s="73" t="s">
        <v>3464</v>
      </c>
      <c r="F2" s="74"/>
      <c r="G2" s="74"/>
      <c r="H2" s="74"/>
      <c r="I2" s="75"/>
      <c r="J2" s="76" t="s">
        <v>3465</v>
      </c>
      <c r="K2" s="77"/>
      <c r="L2" s="77"/>
      <c r="M2" s="77"/>
      <c r="N2" s="77"/>
      <c r="O2" s="77"/>
      <c r="P2" s="77"/>
      <c r="Q2" s="77"/>
      <c r="R2" s="77"/>
      <c r="S2" s="78"/>
    </row>
    <row r="3" ht="55.05" customHeight="1" spans="2:19">
      <c r="B3" s="40"/>
      <c r="C3" s="39"/>
      <c r="D3" s="39"/>
      <c r="E3" s="79" t="s">
        <v>3466</v>
      </c>
      <c r="F3" s="80"/>
      <c r="G3" s="80"/>
      <c r="H3" s="80"/>
      <c r="I3" s="81"/>
      <c r="J3" s="42" t="s">
        <v>3467</v>
      </c>
      <c r="K3" s="43"/>
      <c r="L3" s="43"/>
      <c r="M3" s="43"/>
      <c r="N3" s="44"/>
      <c r="O3" s="42" t="s">
        <v>3468</v>
      </c>
      <c r="P3" s="43"/>
      <c r="Q3" s="43"/>
      <c r="R3" s="43"/>
      <c r="S3" s="44"/>
    </row>
    <row r="4" ht="28.75" spans="2:19">
      <c r="B4" s="45"/>
      <c r="C4" s="46"/>
      <c r="D4" s="46"/>
      <c r="E4" s="48" t="s">
        <v>22</v>
      </c>
      <c r="F4" s="48">
        <f>'06.30, 07.30, &amp; 12.00'!F4</f>
        <v>46296</v>
      </c>
      <c r="G4" s="49">
        <f>F4-1</f>
        <v>46295</v>
      </c>
      <c r="H4" s="49">
        <f>F4-2</f>
        <v>46294</v>
      </c>
      <c r="I4" s="82" t="s">
        <v>3452</v>
      </c>
      <c r="J4" s="83" t="s">
        <v>22</v>
      </c>
      <c r="K4" s="48">
        <f>F4</f>
        <v>46296</v>
      </c>
      <c r="L4" s="49">
        <f>G4</f>
        <v>46295</v>
      </c>
      <c r="M4" s="49">
        <f>H4</f>
        <v>46294</v>
      </c>
      <c r="N4" s="46" t="s">
        <v>3452</v>
      </c>
      <c r="O4" s="48" t="s">
        <v>22</v>
      </c>
      <c r="P4" s="48">
        <f>K4</f>
        <v>46296</v>
      </c>
      <c r="Q4" s="49">
        <f>L4</f>
        <v>46295</v>
      </c>
      <c r="R4" s="49">
        <f>M4</f>
        <v>46294</v>
      </c>
      <c r="S4" s="46" t="s">
        <v>3452</v>
      </c>
    </row>
    <row r="5" ht="14.75" spans="2:19">
      <c r="B5" s="50" t="s">
        <v>3453</v>
      </c>
      <c r="C5" s="53" t="s">
        <v>3454</v>
      </c>
      <c r="D5" s="53" t="s">
        <v>189</v>
      </c>
      <c r="E5" s="84">
        <v>0.92</v>
      </c>
      <c r="F5" s="85">
        <v>0.936967830232295</v>
      </c>
      <c r="G5" s="85">
        <v>0.931851956257296</v>
      </c>
      <c r="H5" s="85">
        <v>0.945117025334919</v>
      </c>
      <c r="I5" s="85">
        <v>0.943774505488552</v>
      </c>
      <c r="J5" s="56">
        <v>0.92</v>
      </c>
      <c r="K5" s="86">
        <v>0.979341286429734</v>
      </c>
      <c r="L5" s="86">
        <v>0.978815388256916</v>
      </c>
      <c r="M5" s="86">
        <v>0.953405440426563</v>
      </c>
      <c r="N5" s="86">
        <v>0.964724446865215</v>
      </c>
      <c r="O5" s="56">
        <v>0.93</v>
      </c>
      <c r="P5" s="86">
        <v>0.958532051268707</v>
      </c>
      <c r="Q5" s="86">
        <v>0.957974357797852</v>
      </c>
      <c r="R5" s="86">
        <v>0.963184307133234</v>
      </c>
      <c r="S5" s="86">
        <v>0.967428066539657</v>
      </c>
    </row>
    <row r="6" ht="14.75" spans="2:19">
      <c r="B6" s="58"/>
      <c r="C6" s="53" t="s">
        <v>403</v>
      </c>
      <c r="D6" s="53" t="s">
        <v>401</v>
      </c>
      <c r="E6" s="84">
        <v>0.92</v>
      </c>
      <c r="F6" s="85">
        <v>0.92975053630384</v>
      </c>
      <c r="G6" s="85">
        <v>0.928627570294871</v>
      </c>
      <c r="H6" s="85">
        <v>0.940337293982369</v>
      </c>
      <c r="I6" s="85">
        <v>0.937613190625702</v>
      </c>
      <c r="J6" s="56">
        <v>0.92</v>
      </c>
      <c r="K6" s="86">
        <v>0.994423466020363</v>
      </c>
      <c r="L6" s="86">
        <v>0.994894150411869</v>
      </c>
      <c r="M6" s="86">
        <v>0.948877263002715</v>
      </c>
      <c r="N6" s="86">
        <v>0.983133351766648</v>
      </c>
      <c r="O6" s="56">
        <v>0.93</v>
      </c>
      <c r="P6" s="86">
        <v>0.950692494727368</v>
      </c>
      <c r="Q6" s="86">
        <v>0.952897391911145</v>
      </c>
      <c r="R6" s="86">
        <v>0.956319529709417</v>
      </c>
      <c r="S6" s="86">
        <v>0.959662420178021</v>
      </c>
    </row>
    <row r="7" ht="14.75" spans="2:19">
      <c r="B7" s="58"/>
      <c r="C7" s="53" t="s">
        <v>533</v>
      </c>
      <c r="D7" s="53" t="s">
        <v>499</v>
      </c>
      <c r="E7" s="84">
        <v>0.92</v>
      </c>
      <c r="F7" s="85">
        <v>0.964387588354171</v>
      </c>
      <c r="G7" s="85">
        <v>0.965827028496353</v>
      </c>
      <c r="H7" s="85">
        <v>0.975207638849653</v>
      </c>
      <c r="I7" s="85">
        <v>0.973127537022762</v>
      </c>
      <c r="J7" s="56">
        <v>0.92</v>
      </c>
      <c r="K7" s="86">
        <v>0.989474326819863</v>
      </c>
      <c r="L7" s="86">
        <v>0.972145676372513</v>
      </c>
      <c r="M7" s="86">
        <v>0.942078089295802</v>
      </c>
      <c r="N7" s="86">
        <v>0.976321814938216</v>
      </c>
      <c r="O7" s="56">
        <v>0.93</v>
      </c>
      <c r="P7" s="86">
        <v>0.975347415230684</v>
      </c>
      <c r="Q7" s="86">
        <v>0.977068730698056</v>
      </c>
      <c r="R7" s="86">
        <v>0.98147116849926</v>
      </c>
      <c r="S7" s="86">
        <v>0.982877170437649</v>
      </c>
    </row>
    <row r="8" ht="14.75" spans="2:19">
      <c r="B8" s="61"/>
      <c r="C8" s="53" t="s">
        <v>3455</v>
      </c>
      <c r="D8" s="53" t="s">
        <v>674</v>
      </c>
      <c r="E8" s="84">
        <v>0.92</v>
      </c>
      <c r="F8" s="85">
        <v>0.9466085445994</v>
      </c>
      <c r="G8" s="85">
        <v>0.943924938396411</v>
      </c>
      <c r="H8" s="85">
        <v>0.954122893205351</v>
      </c>
      <c r="I8" s="85">
        <v>0.952173468528609</v>
      </c>
      <c r="J8" s="56">
        <v>0.92</v>
      </c>
      <c r="K8" s="86">
        <v>0.989511286149039</v>
      </c>
      <c r="L8" s="86">
        <v>0.975821807368515</v>
      </c>
      <c r="M8" s="86">
        <v>0.988662323377612</v>
      </c>
      <c r="N8" s="86">
        <v>0.966821663035881</v>
      </c>
      <c r="O8" s="56">
        <v>0.93</v>
      </c>
      <c r="P8" s="86">
        <v>0.958579114539444</v>
      </c>
      <c r="Q8" s="86">
        <v>0.957787105960118</v>
      </c>
      <c r="R8" s="86">
        <v>0.963910242392639</v>
      </c>
      <c r="S8" s="86">
        <v>0.964835311336618</v>
      </c>
    </row>
    <row r="9" ht="14.75" spans="2:19">
      <c r="B9" s="58"/>
      <c r="C9" s="53" t="s">
        <v>3456</v>
      </c>
      <c r="D9" s="53" t="s">
        <v>722</v>
      </c>
      <c r="E9" s="84">
        <v>0.92</v>
      </c>
      <c r="F9" s="85">
        <v>0.917652753187533</v>
      </c>
      <c r="G9" s="85">
        <v>0.915577317611358</v>
      </c>
      <c r="H9" s="85">
        <v>0.919331538396648</v>
      </c>
      <c r="I9" s="85">
        <v>0.918116391156285</v>
      </c>
      <c r="J9" s="56">
        <v>0.92</v>
      </c>
      <c r="K9" s="86">
        <v>0.978331824118222</v>
      </c>
      <c r="L9" s="86">
        <v>0.985291368248947</v>
      </c>
      <c r="M9" s="86">
        <v>0.93477506680615</v>
      </c>
      <c r="N9" s="86">
        <v>0.960475733351743</v>
      </c>
      <c r="O9" s="56">
        <v>0.93</v>
      </c>
      <c r="P9" s="86">
        <v>0.948366528758466</v>
      </c>
      <c r="Q9" s="86">
        <v>0.948765549997008</v>
      </c>
      <c r="R9" s="86">
        <v>0.940641938809532</v>
      </c>
      <c r="S9" s="86">
        <v>0.951000055300777</v>
      </c>
    </row>
    <row r="10" ht="14.75" spans="2:19">
      <c r="B10" s="58"/>
      <c r="C10" s="53" t="s">
        <v>1494</v>
      </c>
      <c r="D10" s="53" t="s">
        <v>1161</v>
      </c>
      <c r="E10" s="84">
        <v>0.92</v>
      </c>
      <c r="F10" s="85">
        <v>0.914180436970425</v>
      </c>
      <c r="G10" s="85">
        <v>0.918799148455489</v>
      </c>
      <c r="H10" s="85">
        <v>0.914511847103661</v>
      </c>
      <c r="I10" s="85">
        <v>0.920394221807216</v>
      </c>
      <c r="J10" s="56">
        <v>0.92</v>
      </c>
      <c r="K10" s="86">
        <v>0.991955098482367</v>
      </c>
      <c r="L10" s="86">
        <v>0.993845529262889</v>
      </c>
      <c r="M10" s="86">
        <v>0.981955419028644</v>
      </c>
      <c r="N10" s="86">
        <v>0.984499852641361</v>
      </c>
      <c r="O10" s="56">
        <v>0.93</v>
      </c>
      <c r="P10" s="86">
        <v>0.953563093908885</v>
      </c>
      <c r="Q10" s="86">
        <v>0.953473262568349</v>
      </c>
      <c r="R10" s="86">
        <v>0.944969982808745</v>
      </c>
      <c r="S10" s="86">
        <v>0.959562375267096</v>
      </c>
    </row>
    <row r="11" ht="14.75" spans="2:19">
      <c r="B11" s="58"/>
      <c r="C11" s="53" t="s">
        <v>1737</v>
      </c>
      <c r="D11" s="53" t="s">
        <v>1672</v>
      </c>
      <c r="E11" s="84">
        <v>0.92</v>
      </c>
      <c r="F11" s="85">
        <v>0.898973084497796</v>
      </c>
      <c r="G11" s="85">
        <v>0.900215499028142</v>
      </c>
      <c r="H11" s="85">
        <v>0.891432922959767</v>
      </c>
      <c r="I11" s="85">
        <v>0.88540686789984</v>
      </c>
      <c r="J11" s="56">
        <v>0.92</v>
      </c>
      <c r="K11" s="86">
        <v>0.984882159476073</v>
      </c>
      <c r="L11" s="86">
        <v>0.987448300665348</v>
      </c>
      <c r="M11" s="86">
        <v>0.966821569438545</v>
      </c>
      <c r="N11" s="86">
        <v>0.969601934650072</v>
      </c>
      <c r="O11" s="56">
        <v>0.93</v>
      </c>
      <c r="P11" s="86">
        <v>0.949761353521042</v>
      </c>
      <c r="Q11" s="86">
        <v>0.94808178471637</v>
      </c>
      <c r="R11" s="86">
        <v>0.945009830666292</v>
      </c>
      <c r="S11" s="86">
        <v>0.951982706297336</v>
      </c>
    </row>
    <row r="12" ht="14.75" spans="2:19">
      <c r="B12" s="58"/>
      <c r="C12" s="53" t="s">
        <v>3457</v>
      </c>
      <c r="D12" s="53" t="s">
        <v>1975</v>
      </c>
      <c r="E12" s="84">
        <v>0.92</v>
      </c>
      <c r="F12" s="85">
        <v>0.939343955515158</v>
      </c>
      <c r="G12" s="85">
        <v>0.940146662859008</v>
      </c>
      <c r="H12" s="85">
        <v>0.940244251621497</v>
      </c>
      <c r="I12" s="85">
        <v>0.945822455787565</v>
      </c>
      <c r="J12" s="56">
        <v>0.92</v>
      </c>
      <c r="K12" s="86">
        <v>0.978827778591247</v>
      </c>
      <c r="L12" s="86">
        <v>0.971217583655382</v>
      </c>
      <c r="M12" s="86">
        <v>0.967263747110997</v>
      </c>
      <c r="N12" s="86">
        <v>0.973065365495848</v>
      </c>
      <c r="O12" s="56">
        <v>0.93</v>
      </c>
      <c r="P12" s="86">
        <v>0.95103172701748</v>
      </c>
      <c r="Q12" s="86">
        <v>0.952562170522523</v>
      </c>
      <c r="R12" s="86">
        <v>0.950106383659811</v>
      </c>
      <c r="S12" s="86">
        <v>0.960220036909754</v>
      </c>
    </row>
    <row r="13" ht="14.75" spans="2:19">
      <c r="B13" s="58"/>
      <c r="C13" s="53" t="s">
        <v>3458</v>
      </c>
      <c r="D13" s="53" t="s">
        <v>2709</v>
      </c>
      <c r="E13" s="84">
        <v>0.92</v>
      </c>
      <c r="F13" s="85">
        <v>0.864779584504123</v>
      </c>
      <c r="G13" s="85">
        <v>0.849279949359076</v>
      </c>
      <c r="H13" s="85">
        <v>0.869684899122381</v>
      </c>
      <c r="I13" s="85">
        <v>0.87702365860344</v>
      </c>
      <c r="J13" s="56">
        <v>0.92</v>
      </c>
      <c r="K13" s="86">
        <v>0.925020419876818</v>
      </c>
      <c r="L13" s="86">
        <v>0.955662255006691</v>
      </c>
      <c r="M13" s="86">
        <v>0.966356569389576</v>
      </c>
      <c r="N13" s="86">
        <v>0.950071140722313</v>
      </c>
      <c r="O13" s="56">
        <v>0.93</v>
      </c>
      <c r="P13" s="86">
        <v>0.898699694499895</v>
      </c>
      <c r="Q13" s="86">
        <v>0.887796763490767</v>
      </c>
      <c r="R13" s="86">
        <v>0.901018858715547</v>
      </c>
      <c r="S13" s="86">
        <v>0.922962663827303</v>
      </c>
    </row>
    <row r="14" ht="14.75" spans="2:19">
      <c r="B14" s="58"/>
      <c r="C14" s="53" t="s">
        <v>3459</v>
      </c>
      <c r="D14" s="53" t="s">
        <v>27</v>
      </c>
      <c r="E14" s="84">
        <v>0.92</v>
      </c>
      <c r="F14" s="85">
        <v>0.927906422339124</v>
      </c>
      <c r="G14" s="85">
        <v>0.923180049280957</v>
      </c>
      <c r="H14" s="85">
        <v>0.942209800527764</v>
      </c>
      <c r="I14" s="85">
        <v>0.936860242497904</v>
      </c>
      <c r="J14" s="56">
        <v>0.92</v>
      </c>
      <c r="K14" s="86">
        <v>0.992428647394133</v>
      </c>
      <c r="L14" s="86">
        <v>0.991169031518449</v>
      </c>
      <c r="M14" s="86">
        <v>0.950599453020094</v>
      </c>
      <c r="N14" s="86">
        <v>0.97622102336948</v>
      </c>
      <c r="O14" s="56">
        <v>0.93</v>
      </c>
      <c r="P14" s="86">
        <v>0.946753204565979</v>
      </c>
      <c r="Q14" s="86">
        <v>0.94464373277369</v>
      </c>
      <c r="R14" s="86">
        <v>0.958750279544094</v>
      </c>
      <c r="S14" s="86">
        <v>0.955555415581069</v>
      </c>
    </row>
    <row r="15" ht="14.75" spans="2:19">
      <c r="B15" s="65" t="s">
        <v>3212</v>
      </c>
      <c r="C15" s="66"/>
      <c r="D15" s="67"/>
      <c r="E15" s="87" t="s">
        <v>32</v>
      </c>
      <c r="F15" s="88">
        <v>0.930132387749408</v>
      </c>
      <c r="G15" s="88">
        <v>0.928834714706074</v>
      </c>
      <c r="H15" s="88">
        <v>0.937154779077182</v>
      </c>
      <c r="I15" s="89">
        <v>0.935003406100016</v>
      </c>
      <c r="J15" s="90" t="s">
        <v>32</v>
      </c>
      <c r="K15" s="69">
        <v>0.984136634937488</v>
      </c>
      <c r="L15" s="91">
        <v>0.983023891393784</v>
      </c>
      <c r="M15" s="69">
        <v>0.954636702571163</v>
      </c>
      <c r="N15" s="92">
        <v>0.971234569472612</v>
      </c>
      <c r="O15" s="69" t="s">
        <v>32</v>
      </c>
      <c r="P15" s="69">
        <v>0.950308655716217</v>
      </c>
      <c r="Q15" s="69">
        <v>0.950478529987867</v>
      </c>
      <c r="R15" s="69">
        <v>0.951467971530249</v>
      </c>
      <c r="S15" s="69">
        <v>0.957540850392785</v>
      </c>
    </row>
    <row r="17" spans="3:17">
      <c r="C17" s="72">
        <v>46266</v>
      </c>
      <c r="N17" s="93"/>
    </row>
    <row r="18" spans="3:17">
      <c r="K18" s="93"/>
      <c r="Q18" s="93"/>
    </row>
    <row r="19" spans="3:17">
      <c r="E19" s="94" t="s">
        <v>3461</v>
      </c>
      <c r="F19" s="95"/>
    </row>
    <row r="20" spans="3:17">
      <c r="C20" s="72"/>
      <c r="E20" s="94" t="s">
        <v>3460</v>
      </c>
      <c r="F20" s="94"/>
      <c r="P20" s="93"/>
    </row>
    <row r="21" spans="3:17">
      <c r="C21" s="72"/>
      <c r="E21" s="94" t="s">
        <v>3462</v>
      </c>
      <c r="F21" s="95"/>
    </row>
    <row r="22" spans="3:17">
      <c r="E22" s="95"/>
      <c r="F22" s="95"/>
    </row>
  </sheetData>
  <mergeCells count="14">
    <mergeCell ref="E2:I2"/>
    <mergeCell ref="J2:S2"/>
    <mergeCell ref="E3:I3"/>
    <mergeCell ref="J3:N3"/>
    <mergeCell ref="O3:S3"/>
    <mergeCell ref="B15:D15"/>
    <mergeCell ref="E19:F19"/>
    <mergeCell ref="E20:F20"/>
    <mergeCell ref="E21:F21"/>
    <mergeCell ref="E22:F22"/>
    <mergeCell ref="B2:B4"/>
    <mergeCell ref="B5:B14"/>
    <mergeCell ref="C2:C4"/>
    <mergeCell ref="D2:D4"/>
  </mergeCells>
  <conditionalFormatting sqref="F5:I14">
    <cfRule type="cellIs" dxfId="2" priority="3" operator="lessThan">
      <formula>$E$5</formula>
    </cfRule>
    <cfRule type="cellIs" dxfId="1" priority="4" operator="greaterThan">
      <formula>$E$5</formula>
    </cfRule>
  </conditionalFormatting>
  <conditionalFormatting sqref="K5:N14">
    <cfRule type="cellIs" dxfId="2" priority="5" operator="lessThan">
      <formula>$J$5</formula>
    </cfRule>
    <cfRule type="cellIs" dxfId="1" priority="6" operator="greaterThan">
      <formula>$J$5</formula>
    </cfRule>
  </conditionalFormatting>
  <conditionalFormatting sqref="P5:S14">
    <cfRule type="cellIs" dxfId="2" priority="1" operator="lessThan">
      <formula>$O$5</formula>
    </cfRule>
    <cfRule type="cellIs" dxfId="1" priority="2" operator="greaterThan">
      <formula>$O$5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25"/>
  </sheetPr>
  <dimension ref="B1:O17"/>
  <sheetViews>
    <sheetView zoomScale="85" zoomScaleNormal="85" topLeftCell="D1" workbookViewId="0">
      <selection activeCell="F5" sqref="F5:O15"/>
    </sheetView>
  </sheetViews>
  <sheetFormatPr defaultColWidth="8.775" defaultRowHeight="14"/>
  <cols>
    <col min="1" max="1" width="8.775" style="35"/>
    <col min="2" max="2" width="14.775" style="35" customWidth="1"/>
    <col min="3" max="4" width="22.2166666666667" style="35" customWidth="1"/>
    <col min="5" max="5" width="13.775" style="35" customWidth="1"/>
    <col min="6" max="6" width="8.775" style="35" customWidth="1"/>
    <col min="7" max="8" width="14.3333333333333" style="35" customWidth="1"/>
    <col min="9" max="10" width="13.775" style="35" customWidth="1"/>
    <col min="11" max="11" width="18.5583333333333" style="35" customWidth="1"/>
    <col min="12" max="13" width="14.3333333333333" style="35" customWidth="1"/>
    <col min="14" max="15" width="13.775" style="35" customWidth="1"/>
    <col min="16" max="16384" width="8.775" style="35"/>
  </cols>
  <sheetData>
    <row r="1" ht="14.75"/>
    <row r="2" ht="33" customHeight="1" spans="2:15">
      <c r="B2" s="36" t="s">
        <v>3445</v>
      </c>
      <c r="C2" s="37" t="s">
        <v>3446</v>
      </c>
      <c r="D2" s="38" t="s">
        <v>3469</v>
      </c>
      <c r="E2" s="37" t="s">
        <v>3447</v>
      </c>
      <c r="F2" s="39"/>
      <c r="G2" s="39"/>
      <c r="H2" s="39"/>
      <c r="I2" s="39"/>
      <c r="J2" s="39"/>
      <c r="K2" s="39"/>
      <c r="L2" s="39"/>
      <c r="M2" s="39"/>
      <c r="N2" s="39"/>
      <c r="O2" s="39"/>
    </row>
    <row r="3" ht="54" customHeight="1" spans="2:15">
      <c r="B3" s="40"/>
      <c r="C3" s="39"/>
      <c r="D3" s="41"/>
      <c r="E3" s="39"/>
      <c r="F3" s="42" t="s">
        <v>3470</v>
      </c>
      <c r="G3" s="43"/>
      <c r="H3" s="43"/>
      <c r="I3" s="43"/>
      <c r="J3" s="44"/>
      <c r="K3" s="42" t="s">
        <v>3471</v>
      </c>
      <c r="L3" s="43"/>
      <c r="M3" s="43"/>
      <c r="N3" s="43"/>
      <c r="O3" s="44"/>
    </row>
    <row r="4" ht="28.75" spans="2:15">
      <c r="B4" s="45"/>
      <c r="C4" s="46"/>
      <c r="D4" s="47"/>
      <c r="E4" s="46"/>
      <c r="F4" s="46" t="s">
        <v>22</v>
      </c>
      <c r="G4" s="48">
        <f>'R-2, TPTW, Persentase TTD'!F4</f>
        <v>46296</v>
      </c>
      <c r="H4" s="49">
        <f>G4-1</f>
        <v>46295</v>
      </c>
      <c r="I4" s="49">
        <f>G4-2</f>
        <v>46294</v>
      </c>
      <c r="J4" s="46" t="s">
        <v>3452</v>
      </c>
      <c r="K4" s="46" t="s">
        <v>24</v>
      </c>
      <c r="L4" s="48">
        <f>G4</f>
        <v>46296</v>
      </c>
      <c r="M4" s="49">
        <f>L4-1</f>
        <v>46295</v>
      </c>
      <c r="N4" s="49">
        <f>L4-2</f>
        <v>46294</v>
      </c>
      <c r="O4" s="46" t="s">
        <v>3452</v>
      </c>
    </row>
    <row r="5" ht="14.75" spans="2:15">
      <c r="B5" s="50" t="s">
        <v>3453</v>
      </c>
      <c r="C5" s="51" t="s">
        <v>188</v>
      </c>
      <c r="D5" s="52" t="s">
        <v>3472</v>
      </c>
      <c r="E5" s="53" t="s">
        <v>189</v>
      </c>
      <c r="F5" s="54">
        <v>0.99</v>
      </c>
      <c r="G5" s="55">
        <v>0.975404840675605</v>
      </c>
      <c r="H5" s="55">
        <v>0.983309452813383</v>
      </c>
      <c r="I5" s="55">
        <v>0.995967134026836</v>
      </c>
      <c r="J5" s="55">
        <v>0.992207843970877</v>
      </c>
      <c r="K5" s="56">
        <v>0.105261498981944</v>
      </c>
      <c r="L5" s="57">
        <v>0.0295176385889129</v>
      </c>
      <c r="M5" s="57">
        <v>0.221850985633144</v>
      </c>
      <c r="N5" s="57">
        <v>0.033311345646438</v>
      </c>
      <c r="O5" s="57">
        <v>0.065958873491283</v>
      </c>
    </row>
    <row r="6" ht="14.75" spans="2:15">
      <c r="B6" s="58"/>
      <c r="C6" s="59" t="s">
        <v>400</v>
      </c>
      <c r="D6" s="60" t="s">
        <v>3473</v>
      </c>
      <c r="E6" s="53" t="s">
        <v>401</v>
      </c>
      <c r="F6" s="54">
        <v>0.99</v>
      </c>
      <c r="G6" s="55">
        <v>0.997289972899729</v>
      </c>
      <c r="H6" s="55">
        <v>0.991015961005448</v>
      </c>
      <c r="I6" s="55">
        <v>0.998366648518317</v>
      </c>
      <c r="J6" s="55">
        <v>0.995755925097614</v>
      </c>
      <c r="K6" s="56">
        <v>0.0719793575775068</v>
      </c>
      <c r="L6" s="57">
        <v>0.026890756302521</v>
      </c>
      <c r="M6" s="57">
        <v>0.189397178281317</v>
      </c>
      <c r="N6" s="57">
        <v>0.0203753351206434</v>
      </c>
      <c r="O6" s="57">
        <v>0.0638786582709596</v>
      </c>
    </row>
    <row r="7" ht="14.75" spans="2:15">
      <c r="B7" s="58"/>
      <c r="C7" s="59" t="s">
        <v>498</v>
      </c>
      <c r="D7" s="60" t="s">
        <v>3474</v>
      </c>
      <c r="E7" s="53" t="s">
        <v>499</v>
      </c>
      <c r="F7" s="54">
        <v>0.99</v>
      </c>
      <c r="G7" s="55">
        <v>0.995683117489208</v>
      </c>
      <c r="H7" s="55">
        <v>0.995341336678015</v>
      </c>
      <c r="I7" s="55">
        <v>0.997136465324385</v>
      </c>
      <c r="J7" s="55">
        <v>0.995561592772188</v>
      </c>
      <c r="K7" s="56">
        <v>0.0922287257019438</v>
      </c>
      <c r="L7" s="57">
        <v>0.0395042602633617</v>
      </c>
      <c r="M7" s="57">
        <v>0.298003072196621</v>
      </c>
      <c r="N7" s="57">
        <v>0.0311640696608616</v>
      </c>
      <c r="O7" s="57">
        <v>0.0896193771626298</v>
      </c>
    </row>
    <row r="8" ht="14.75" spans="2:15">
      <c r="B8" s="61"/>
      <c r="C8" s="59" t="s">
        <v>673</v>
      </c>
      <c r="D8" s="60" t="s">
        <v>3475</v>
      </c>
      <c r="E8" s="53" t="s">
        <v>674</v>
      </c>
      <c r="F8" s="54">
        <v>0.99</v>
      </c>
      <c r="G8" s="55">
        <v>0.998033044846578</v>
      </c>
      <c r="H8" s="55">
        <v>0.989598811292719</v>
      </c>
      <c r="I8" s="55">
        <v>0.999019127023051</v>
      </c>
      <c r="J8" s="55">
        <v>0.994326345650812</v>
      </c>
      <c r="K8" s="56">
        <v>0.0739852556983447</v>
      </c>
      <c r="L8" s="57">
        <v>0.0354457572502685</v>
      </c>
      <c r="M8" s="57">
        <v>0.262452107279693</v>
      </c>
      <c r="N8" s="57">
        <v>0.0283159463487332</v>
      </c>
      <c r="O8" s="57">
        <v>0.0738791833298253</v>
      </c>
    </row>
    <row r="9" ht="14.75" spans="2:15">
      <c r="B9" s="58"/>
      <c r="C9" s="59" t="s">
        <v>721</v>
      </c>
      <c r="D9" s="60" t="s">
        <v>3476</v>
      </c>
      <c r="E9" s="53" t="s">
        <v>722</v>
      </c>
      <c r="F9" s="54">
        <v>0.99</v>
      </c>
      <c r="G9" s="55">
        <v>0.992684346163438</v>
      </c>
      <c r="H9" s="55">
        <v>0.992566510172144</v>
      </c>
      <c r="I9" s="55">
        <v>0.996043521266073</v>
      </c>
      <c r="J9" s="55">
        <v>0.993504807999489</v>
      </c>
      <c r="K9" s="56">
        <v>0.05</v>
      </c>
      <c r="L9" s="57">
        <v>0.0241977003603913</v>
      </c>
      <c r="M9" s="57">
        <v>0.0891114756929453</v>
      </c>
      <c r="N9" s="57">
        <v>0.0137251111540692</v>
      </c>
      <c r="O9" s="57">
        <v>0.0353605253873918</v>
      </c>
    </row>
    <row r="10" ht="14.75" spans="2:15">
      <c r="B10" s="58"/>
      <c r="C10" s="59" t="s">
        <v>1160</v>
      </c>
      <c r="D10" s="60" t="s">
        <v>3477</v>
      </c>
      <c r="E10" s="53" t="s">
        <v>1161</v>
      </c>
      <c r="F10" s="54">
        <v>0.99</v>
      </c>
      <c r="G10" s="55">
        <v>0.996517660436358</v>
      </c>
      <c r="H10" s="55">
        <v>0.993260320134794</v>
      </c>
      <c r="I10" s="55">
        <v>0.996159354250749</v>
      </c>
      <c r="J10" s="55">
        <v>0.994729877185244</v>
      </c>
      <c r="K10" s="56">
        <v>0.0810595228934205</v>
      </c>
      <c r="L10" s="57">
        <v>0.0256410256410256</v>
      </c>
      <c r="M10" s="57">
        <v>0.253585771658061</v>
      </c>
      <c r="N10" s="57">
        <v>0.0570870944132715</v>
      </c>
      <c r="O10" s="57">
        <v>0.0791725484045241</v>
      </c>
    </row>
    <row r="11" ht="14.75" spans="2:15">
      <c r="B11" s="58"/>
      <c r="C11" s="59" t="s">
        <v>1671</v>
      </c>
      <c r="D11" s="60" t="s">
        <v>3478</v>
      </c>
      <c r="E11" s="53" t="s">
        <v>1672</v>
      </c>
      <c r="F11" s="54">
        <v>0.99</v>
      </c>
      <c r="G11" s="55">
        <v>0.996865810246092</v>
      </c>
      <c r="H11" s="55">
        <v>0.99463958859932</v>
      </c>
      <c r="I11" s="55">
        <v>0.996629263316627</v>
      </c>
      <c r="J11" s="55">
        <v>0.99650124616109</v>
      </c>
      <c r="K11" s="56">
        <v>0.0656418488929858</v>
      </c>
      <c r="L11" s="57">
        <v>0.0246519721577726</v>
      </c>
      <c r="M11" s="57">
        <v>0.202391904323827</v>
      </c>
      <c r="N11" s="57">
        <v>0.0540057224606581</v>
      </c>
      <c r="O11" s="57">
        <v>0.0668155449458391</v>
      </c>
    </row>
    <row r="12" ht="14.75" spans="2:15">
      <c r="B12" s="58"/>
      <c r="C12" s="59" t="s">
        <v>1974</v>
      </c>
      <c r="D12" s="60" t="s">
        <v>3479</v>
      </c>
      <c r="E12" s="53" t="s">
        <v>1975</v>
      </c>
      <c r="F12" s="54">
        <v>0.99</v>
      </c>
      <c r="G12" s="55">
        <v>0.995201405785347</v>
      </c>
      <c r="H12" s="55">
        <v>0.980569111125967</v>
      </c>
      <c r="I12" s="55">
        <v>0.995335144927536</v>
      </c>
      <c r="J12" s="55">
        <v>0.993128542564414</v>
      </c>
      <c r="K12" s="56">
        <v>0.0721861525408278</v>
      </c>
      <c r="L12" s="57">
        <v>0.0209477323571283</v>
      </c>
      <c r="M12" s="57">
        <v>0.18596032265097</v>
      </c>
      <c r="N12" s="57">
        <v>0.0439269981120201</v>
      </c>
      <c r="O12" s="57">
        <v>0.0625735657060409</v>
      </c>
    </row>
    <row r="13" ht="14.75" spans="2:15">
      <c r="B13" s="58"/>
      <c r="C13" s="62" t="s">
        <v>2708</v>
      </c>
      <c r="D13" s="63" t="s">
        <v>3480</v>
      </c>
      <c r="E13" s="53" t="s">
        <v>2709</v>
      </c>
      <c r="F13" s="54">
        <v>0.99</v>
      </c>
      <c r="G13" s="55">
        <v>0.991075050709939</v>
      </c>
      <c r="H13" s="55">
        <v>0.983750359505321</v>
      </c>
      <c r="I13" s="55">
        <v>0.986561264822134</v>
      </c>
      <c r="J13" s="55">
        <v>0.99033923908334</v>
      </c>
      <c r="K13" s="56">
        <v>0.110069253262963</v>
      </c>
      <c r="L13" s="57">
        <v>0.0647301006404392</v>
      </c>
      <c r="M13" s="57">
        <v>0.14301651048639</v>
      </c>
      <c r="N13" s="57">
        <v>0.0709158146617359</v>
      </c>
      <c r="O13" s="57">
        <v>0.0690177461286312</v>
      </c>
    </row>
    <row r="14" ht="14.75" spans="2:15">
      <c r="B14" s="58"/>
      <c r="C14" s="59" t="s">
        <v>25</v>
      </c>
      <c r="D14" s="64" t="s">
        <v>3481</v>
      </c>
      <c r="E14" s="53" t="s">
        <v>27</v>
      </c>
      <c r="F14" s="54">
        <v>0.99</v>
      </c>
      <c r="G14" s="55">
        <v>0.998332587742486</v>
      </c>
      <c r="H14" s="55">
        <v>0.995420116258587</v>
      </c>
      <c r="I14" s="55">
        <v>0.99818664594262</v>
      </c>
      <c r="J14" s="55">
        <v>0.996323342366696</v>
      </c>
      <c r="K14" s="56">
        <v>0.0872182100128262</v>
      </c>
      <c r="L14" s="57">
        <v>0.0367811420442999</v>
      </c>
      <c r="M14" s="57">
        <v>0.174232598357112</v>
      </c>
      <c r="N14" s="57">
        <v>0.0335829910606427</v>
      </c>
      <c r="O14" s="57">
        <v>0.0620001494880036</v>
      </c>
    </row>
    <row r="15" ht="14.75" spans="2:15">
      <c r="B15" s="65" t="s">
        <v>3212</v>
      </c>
      <c r="C15" s="66"/>
      <c r="D15" s="67"/>
      <c r="E15" s="67"/>
      <c r="F15" s="68" t="s">
        <v>32</v>
      </c>
      <c r="G15" s="69">
        <v>0.993397884469464</v>
      </c>
      <c r="H15" s="69">
        <v>0.989279519237149</v>
      </c>
      <c r="I15" s="69">
        <v>0.996210854786582</v>
      </c>
      <c r="J15" s="69">
        <v>0.994134450723878</v>
      </c>
      <c r="K15" s="70" t="s">
        <v>32</v>
      </c>
      <c r="L15" s="69">
        <v>0.0299242262083137</v>
      </c>
      <c r="M15" s="69">
        <v>0.172492450739719</v>
      </c>
      <c r="N15" s="69">
        <v>0.0377762992533452</v>
      </c>
      <c r="O15" s="71">
        <v>0.0597167237595126</v>
      </c>
    </row>
    <row r="17" spans="5:5">
      <c r="E17" s="72">
        <v>46266</v>
      </c>
    </row>
  </sheetData>
  <mergeCells count="9">
    <mergeCell ref="F2:O2"/>
    <mergeCell ref="F3:J3"/>
    <mergeCell ref="K3:O3"/>
    <mergeCell ref="B15:E15"/>
    <mergeCell ref="B2:B4"/>
    <mergeCell ref="B5:B14"/>
    <mergeCell ref="C2:C4"/>
    <mergeCell ref="D2:D4"/>
    <mergeCell ref="E2:E4"/>
  </mergeCells>
  <conditionalFormatting sqref="L5:O5">
    <cfRule type="cellIs" dxfId="1" priority="21" operator="greaterThan">
      <formula>$K$5</formula>
    </cfRule>
    <cfRule type="cellIs" dxfId="2" priority="20" operator="lessThan">
      <formula>$K$5</formula>
    </cfRule>
  </conditionalFormatting>
  <conditionalFormatting sqref="L6:O6">
    <cfRule type="cellIs" dxfId="1" priority="19" operator="greaterThan">
      <formula>$K$6</formula>
    </cfRule>
    <cfRule type="cellIs" dxfId="2" priority="18" operator="lessThan">
      <formula>$K$6</formula>
    </cfRule>
  </conditionalFormatting>
  <conditionalFormatting sqref="L7:O7">
    <cfRule type="cellIs" dxfId="1" priority="17" operator="greaterThan">
      <formula>$K$7</formula>
    </cfRule>
    <cfRule type="cellIs" dxfId="2" priority="16" operator="lessThan">
      <formula>$K$7</formula>
    </cfRule>
  </conditionalFormatting>
  <conditionalFormatting sqref="L8:O8">
    <cfRule type="cellIs" dxfId="1" priority="15" operator="greaterThan">
      <formula>$K$8</formula>
    </cfRule>
    <cfRule type="cellIs" dxfId="2" priority="14" operator="lessThan">
      <formula>$K$8</formula>
    </cfRule>
  </conditionalFormatting>
  <conditionalFormatting sqref="L9:O9">
    <cfRule type="cellIs" dxfId="1" priority="13" operator="greaterThan">
      <formula>$K$9</formula>
    </cfRule>
    <cfRule type="cellIs" dxfId="2" priority="12" operator="lessThan">
      <formula>$K$9</formula>
    </cfRule>
  </conditionalFormatting>
  <conditionalFormatting sqref="L10:O10">
    <cfRule type="cellIs" dxfId="1" priority="11" operator="greaterThan">
      <formula>$K$10</formula>
    </cfRule>
    <cfRule type="cellIs" dxfId="2" priority="10" operator="lessThan">
      <formula>$K$10</formula>
    </cfRule>
  </conditionalFormatting>
  <conditionalFormatting sqref="L11:O11">
    <cfRule type="cellIs" dxfId="1" priority="9" operator="greaterThan">
      <formula>$K$11</formula>
    </cfRule>
    <cfRule type="cellIs" dxfId="2" priority="8" operator="lessThan">
      <formula>"0.0471564"</formula>
    </cfRule>
  </conditionalFormatting>
  <conditionalFormatting sqref="L12:O12">
    <cfRule type="cellIs" dxfId="1" priority="7" operator="greaterThan">
      <formula>$K$12</formula>
    </cfRule>
    <cfRule type="cellIs" dxfId="2" priority="6" operator="lessThan">
      <formula>$K$12</formula>
    </cfRule>
  </conditionalFormatting>
  <conditionalFormatting sqref="L13:O13">
    <cfRule type="cellIs" dxfId="2" priority="5" operator="lessThan">
      <formula>$K$13</formula>
    </cfRule>
    <cfRule type="cellIs" dxfId="1" priority="4" operator="greaterThan">
      <formula>$K$13</formula>
    </cfRule>
  </conditionalFormatting>
  <conditionalFormatting sqref="L14:O14">
    <cfRule type="cellIs" dxfId="2" priority="3" operator="lessThan">
      <formula>$K$14</formula>
    </cfRule>
    <cfRule type="cellIs" dxfId="1" priority="1" operator="greaterThan">
      <formula>$K$14</formula>
    </cfRule>
  </conditionalFormatting>
  <conditionalFormatting sqref="G5:J14">
    <cfRule type="cellIs" dxfId="1" priority="43" operator="greaterThan">
      <formula>$F$5</formula>
    </cfRule>
    <cfRule type="cellIs" dxfId="2" priority="42" operator="lessThan">
      <formula>$F$5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716"/>
  <sheetViews>
    <sheetView topLeftCell="A70" workbookViewId="0">
      <selection activeCell="F5" sqref="F5"/>
    </sheetView>
  </sheetViews>
  <sheetFormatPr defaultColWidth="7.875" defaultRowHeight="14"/>
  <cols>
    <col min="1" max="1" width="7.875" style="3"/>
    <col min="2" max="2" width="19.125" style="3" customWidth="1"/>
    <col min="3" max="3" width="41.5" style="3" customWidth="1"/>
    <col min="4" max="4" width="21.5" style="3" customWidth="1"/>
    <col min="5" max="5" width="28.5" style="3" customWidth="1"/>
    <col min="6" max="6" width="46.25" style="3" customWidth="1"/>
    <col min="7" max="16382" width="7.875" style="3"/>
  </cols>
  <sheetData>
    <row r="1" ht="14.75"/>
    <row r="2" spans="2:9">
      <c r="B2" s="4" t="s">
        <v>5</v>
      </c>
      <c r="C2" s="5" t="s">
        <v>3482</v>
      </c>
      <c r="D2" s="6" t="s">
        <v>7</v>
      </c>
      <c r="E2" s="7" t="s">
        <v>9</v>
      </c>
      <c r="F2" s="5" t="s">
        <v>3483</v>
      </c>
    </row>
    <row r="3" spans="2:9">
      <c r="B3" s="8"/>
      <c r="C3" s="9"/>
      <c r="D3" s="10"/>
      <c r="E3" s="11"/>
      <c r="F3" s="9"/>
    </row>
    <row r="4" ht="14.75" spans="2:9">
      <c r="B4" s="8"/>
      <c r="C4" s="9"/>
      <c r="D4" s="12"/>
      <c r="E4" s="11"/>
      <c r="F4" s="9"/>
    </row>
    <row r="5" spans="2:9">
      <c r="B5" s="13" t="s">
        <v>25</v>
      </c>
      <c r="C5" s="14" t="s">
        <v>3231</v>
      </c>
      <c r="D5" s="15" t="s">
        <v>3232</v>
      </c>
      <c r="E5" s="16" t="s">
        <v>3233</v>
      </c>
      <c r="F5" s="17" t="s">
        <v>3484</v>
      </c>
    </row>
    <row r="6" spans="2:9">
      <c r="B6" s="18" t="s">
        <v>25</v>
      </c>
      <c r="C6" s="19" t="s">
        <v>3231</v>
      </c>
      <c r="D6" s="20" t="s">
        <v>30</v>
      </c>
      <c r="E6" s="21" t="s">
        <v>31</v>
      </c>
      <c r="F6" s="17" t="s">
        <v>3484</v>
      </c>
    </row>
    <row r="7" spans="2:9">
      <c r="B7" s="18" t="s">
        <v>25</v>
      </c>
      <c r="C7" s="19" t="s">
        <v>3231</v>
      </c>
      <c r="D7" s="20" t="s">
        <v>3234</v>
      </c>
      <c r="E7" s="21" t="s">
        <v>3235</v>
      </c>
      <c r="F7" s="17" t="s">
        <v>3485</v>
      </c>
      <c r="I7" s="22"/>
    </row>
    <row r="8" spans="2:9">
      <c r="B8" s="18" t="s">
        <v>25</v>
      </c>
      <c r="C8" s="19" t="s">
        <v>3231</v>
      </c>
      <c r="D8" s="20" t="s">
        <v>37</v>
      </c>
      <c r="E8" s="21" t="s">
        <v>38</v>
      </c>
      <c r="F8" s="17" t="s">
        <v>3486</v>
      </c>
      <c r="I8" s="22"/>
    </row>
    <row r="9" spans="2:9">
      <c r="B9" s="18" t="s">
        <v>25</v>
      </c>
      <c r="C9" s="19" t="s">
        <v>3231</v>
      </c>
      <c r="D9" s="20" t="s">
        <v>43</v>
      </c>
      <c r="E9" s="21" t="s">
        <v>44</v>
      </c>
      <c r="F9" s="17" t="s">
        <v>3486</v>
      </c>
      <c r="I9" s="22"/>
    </row>
    <row r="10" spans="2:9">
      <c r="B10" s="18" t="s">
        <v>25</v>
      </c>
      <c r="C10" s="19" t="s">
        <v>3231</v>
      </c>
      <c r="D10" s="20" t="s">
        <v>39</v>
      </c>
      <c r="E10" s="21" t="s">
        <v>40</v>
      </c>
      <c r="F10" s="17" t="s">
        <v>3487</v>
      </c>
      <c r="I10" s="23"/>
    </row>
    <row r="11" spans="2:9">
      <c r="B11" s="18" t="s">
        <v>25</v>
      </c>
      <c r="C11" s="19" t="s">
        <v>3231</v>
      </c>
      <c r="D11" s="20" t="s">
        <v>28</v>
      </c>
      <c r="E11" s="21" t="s">
        <v>29</v>
      </c>
      <c r="F11" s="17" t="s">
        <v>3485</v>
      </c>
      <c r="I11" s="23"/>
    </row>
    <row r="12" spans="2:9">
      <c r="B12" s="18" t="s">
        <v>25</v>
      </c>
      <c r="C12" s="19" t="s">
        <v>3231</v>
      </c>
      <c r="D12" s="20" t="s">
        <v>35</v>
      </c>
      <c r="E12" s="21" t="s">
        <v>36</v>
      </c>
      <c r="F12" s="17" t="s">
        <v>3488</v>
      </c>
      <c r="I12" s="24"/>
    </row>
    <row r="13" spans="2:9">
      <c r="B13" s="18" t="s">
        <v>25</v>
      </c>
      <c r="C13" s="19" t="s">
        <v>3231</v>
      </c>
      <c r="D13" s="20" t="s">
        <v>170</v>
      </c>
      <c r="E13" s="21" t="s">
        <v>171</v>
      </c>
      <c r="F13" s="17" t="s">
        <v>3487</v>
      </c>
      <c r="I13" s="24"/>
    </row>
    <row r="14" spans="2:9">
      <c r="B14" s="18" t="s">
        <v>25</v>
      </c>
      <c r="C14" s="19" t="s">
        <v>3231</v>
      </c>
      <c r="D14" s="20" t="s">
        <v>41</v>
      </c>
      <c r="E14" s="21" t="s">
        <v>42</v>
      </c>
      <c r="F14" s="17" t="s">
        <v>3484</v>
      </c>
      <c r="I14" s="24"/>
    </row>
    <row r="15" spans="2:9">
      <c r="B15" s="18" t="s">
        <v>25</v>
      </c>
      <c r="C15" s="19" t="s">
        <v>3231</v>
      </c>
      <c r="D15" s="20" t="s">
        <v>33</v>
      </c>
      <c r="E15" s="21" t="s">
        <v>34</v>
      </c>
      <c r="F15" s="17" t="s">
        <v>3486</v>
      </c>
      <c r="I15" s="23"/>
    </row>
    <row r="16" spans="2:9">
      <c r="B16" s="18" t="s">
        <v>25</v>
      </c>
      <c r="C16" s="19" t="s">
        <v>3236</v>
      </c>
      <c r="D16" s="20" t="s">
        <v>3237</v>
      </c>
      <c r="E16" s="21" t="s">
        <v>3238</v>
      </c>
      <c r="F16" s="17" t="s">
        <v>3489</v>
      </c>
      <c r="I16" s="23"/>
    </row>
    <row r="17" spans="2:9">
      <c r="B17" s="18" t="s">
        <v>25</v>
      </c>
      <c r="C17" s="19" t="s">
        <v>3236</v>
      </c>
      <c r="D17" s="20" t="s">
        <v>49</v>
      </c>
      <c r="E17" s="21" t="s">
        <v>50</v>
      </c>
      <c r="F17" s="17" t="s">
        <v>3489</v>
      </c>
      <c r="I17" s="25"/>
    </row>
    <row r="18" spans="2:9">
      <c r="B18" s="18" t="s">
        <v>25</v>
      </c>
      <c r="C18" s="19" t="s">
        <v>3236</v>
      </c>
      <c r="D18" s="20" t="s">
        <v>45</v>
      </c>
      <c r="E18" s="21" t="s">
        <v>46</v>
      </c>
      <c r="F18" s="17" t="s">
        <v>3490</v>
      </c>
      <c r="I18" s="25"/>
    </row>
    <row r="19" spans="2:9">
      <c r="B19" s="18" t="s">
        <v>25</v>
      </c>
      <c r="C19" s="19" t="s">
        <v>3236</v>
      </c>
      <c r="D19" s="20" t="s">
        <v>55</v>
      </c>
      <c r="E19" s="21" t="s">
        <v>56</v>
      </c>
      <c r="F19" s="17" t="s">
        <v>3489</v>
      </c>
      <c r="I19" s="25"/>
    </row>
    <row r="20" spans="2:9">
      <c r="B20" s="18" t="s">
        <v>25</v>
      </c>
      <c r="C20" s="19" t="s">
        <v>3236</v>
      </c>
      <c r="D20" s="20" t="s">
        <v>51</v>
      </c>
      <c r="E20" s="21" t="s">
        <v>52</v>
      </c>
      <c r="F20" s="17" t="s">
        <v>3491</v>
      </c>
      <c r="I20" s="23"/>
    </row>
    <row r="21" spans="2:9">
      <c r="B21" s="18" t="s">
        <v>25</v>
      </c>
      <c r="C21" s="19" t="s">
        <v>3236</v>
      </c>
      <c r="D21" s="20" t="s">
        <v>47</v>
      </c>
      <c r="E21" s="21" t="s">
        <v>48</v>
      </c>
      <c r="F21" s="17" t="s">
        <v>3492</v>
      </c>
      <c r="I21" s="23"/>
    </row>
    <row r="22" spans="2:9">
      <c r="B22" s="18" t="s">
        <v>25</v>
      </c>
      <c r="C22" s="19" t="s">
        <v>3236</v>
      </c>
      <c r="D22" s="20" t="s">
        <v>53</v>
      </c>
      <c r="E22" s="21" t="s">
        <v>54</v>
      </c>
      <c r="F22" s="17" t="s">
        <v>3489</v>
      </c>
      <c r="I22" s="25"/>
    </row>
    <row r="23" spans="2:9">
      <c r="B23" s="18" t="s">
        <v>25</v>
      </c>
      <c r="C23" s="19" t="s">
        <v>3239</v>
      </c>
      <c r="D23" s="20" t="s">
        <v>3240</v>
      </c>
      <c r="E23" s="21" t="s">
        <v>3241</v>
      </c>
      <c r="F23" s="17" t="s">
        <v>3493</v>
      </c>
      <c r="I23" s="25"/>
    </row>
    <row r="24" spans="2:9">
      <c r="B24" s="18" t="s">
        <v>25</v>
      </c>
      <c r="C24" s="19" t="s">
        <v>3239</v>
      </c>
      <c r="D24" s="20" t="s">
        <v>3242</v>
      </c>
      <c r="E24" s="21" t="s">
        <v>3243</v>
      </c>
      <c r="F24" s="17" t="s">
        <v>3494</v>
      </c>
      <c r="I24" s="25"/>
    </row>
    <row r="25" spans="2:9">
      <c r="B25" s="18" t="s">
        <v>25</v>
      </c>
      <c r="C25" s="19" t="s">
        <v>3239</v>
      </c>
      <c r="D25" s="20" t="s">
        <v>3244</v>
      </c>
      <c r="E25" s="21" t="s">
        <v>3245</v>
      </c>
      <c r="F25" s="17" t="s">
        <v>3495</v>
      </c>
    </row>
    <row r="26" spans="2:9">
      <c r="B26" s="18" t="s">
        <v>25</v>
      </c>
      <c r="C26" s="19" t="s">
        <v>3239</v>
      </c>
      <c r="D26" s="20" t="s">
        <v>3246</v>
      </c>
      <c r="E26" s="21" t="s">
        <v>3247</v>
      </c>
      <c r="F26" s="17" t="s">
        <v>3496</v>
      </c>
    </row>
    <row r="27" spans="2:9">
      <c r="B27" s="18" t="s">
        <v>25</v>
      </c>
      <c r="C27" s="19" t="s">
        <v>3239</v>
      </c>
      <c r="D27" s="20" t="s">
        <v>69</v>
      </c>
      <c r="E27" s="21" t="s">
        <v>70</v>
      </c>
      <c r="F27" s="17" t="s">
        <v>3495</v>
      </c>
    </row>
    <row r="28" spans="2:9">
      <c r="B28" s="18" t="s">
        <v>25</v>
      </c>
      <c r="C28" s="19" t="s">
        <v>3239</v>
      </c>
      <c r="D28" s="20" t="s">
        <v>67</v>
      </c>
      <c r="E28" s="21" t="s">
        <v>68</v>
      </c>
      <c r="F28" s="17" t="s">
        <v>3494</v>
      </c>
    </row>
    <row r="29" spans="2:9">
      <c r="B29" s="18" t="s">
        <v>25</v>
      </c>
      <c r="C29" s="19" t="s">
        <v>3239</v>
      </c>
      <c r="D29" s="20" t="s">
        <v>57</v>
      </c>
      <c r="E29" s="21" t="s">
        <v>58</v>
      </c>
      <c r="F29" s="17" t="s">
        <v>3493</v>
      </c>
    </row>
    <row r="30" spans="2:9">
      <c r="B30" s="18" t="s">
        <v>25</v>
      </c>
      <c r="C30" s="19" t="s">
        <v>3239</v>
      </c>
      <c r="D30" s="20" t="s">
        <v>59</v>
      </c>
      <c r="E30" s="21" t="s">
        <v>60</v>
      </c>
      <c r="F30" s="17" t="s">
        <v>3497</v>
      </c>
    </row>
    <row r="31" spans="2:9">
      <c r="B31" s="18" t="s">
        <v>25</v>
      </c>
      <c r="C31" s="19" t="s">
        <v>3239</v>
      </c>
      <c r="D31" s="20" t="s">
        <v>63</v>
      </c>
      <c r="E31" s="21" t="s">
        <v>64</v>
      </c>
      <c r="F31" s="17" t="s">
        <v>3498</v>
      </c>
    </row>
    <row r="32" spans="2:9">
      <c r="B32" s="18" t="s">
        <v>25</v>
      </c>
      <c r="C32" s="19" t="s">
        <v>3239</v>
      </c>
      <c r="D32" s="20" t="s">
        <v>61</v>
      </c>
      <c r="E32" s="21" t="s">
        <v>62</v>
      </c>
      <c r="F32" s="17" t="s">
        <v>3496</v>
      </c>
    </row>
    <row r="33" spans="2:6">
      <c r="B33" s="18" t="s">
        <v>25</v>
      </c>
      <c r="C33" s="19" t="s">
        <v>3239</v>
      </c>
      <c r="D33" s="20" t="s">
        <v>65</v>
      </c>
      <c r="E33" s="21" t="s">
        <v>66</v>
      </c>
      <c r="F33" s="17" t="s">
        <v>3499</v>
      </c>
    </row>
    <row r="34" spans="2:6">
      <c r="B34" s="18" t="s">
        <v>25</v>
      </c>
      <c r="C34" s="19" t="s">
        <v>3248</v>
      </c>
      <c r="D34" s="20" t="s">
        <v>3249</v>
      </c>
      <c r="E34" s="21" t="s">
        <v>3250</v>
      </c>
      <c r="F34" s="17" t="s">
        <v>3500</v>
      </c>
    </row>
    <row r="35" spans="2:6">
      <c r="B35" s="18" t="s">
        <v>25</v>
      </c>
      <c r="C35" s="19" t="s">
        <v>3248</v>
      </c>
      <c r="D35" s="20" t="s">
        <v>3251</v>
      </c>
      <c r="E35" s="21" t="s">
        <v>3252</v>
      </c>
      <c r="F35" s="17" t="s">
        <v>3501</v>
      </c>
    </row>
    <row r="36" spans="2:6">
      <c r="B36" s="18" t="s">
        <v>25</v>
      </c>
      <c r="C36" s="19" t="s">
        <v>3248</v>
      </c>
      <c r="D36" s="20" t="s">
        <v>3253</v>
      </c>
      <c r="E36" s="21" t="s">
        <v>3254</v>
      </c>
      <c r="F36" s="17" t="s">
        <v>3502</v>
      </c>
    </row>
    <row r="37" spans="2:6">
      <c r="B37" s="18" t="s">
        <v>25</v>
      </c>
      <c r="C37" s="19" t="s">
        <v>3248</v>
      </c>
      <c r="D37" s="20" t="s">
        <v>3255</v>
      </c>
      <c r="E37" s="21" t="s">
        <v>3256</v>
      </c>
      <c r="F37" s="17" t="s">
        <v>3500</v>
      </c>
    </row>
    <row r="38" spans="2:6">
      <c r="B38" s="18" t="s">
        <v>25</v>
      </c>
      <c r="C38" s="19" t="s">
        <v>3248</v>
      </c>
      <c r="D38" s="20" t="s">
        <v>81</v>
      </c>
      <c r="E38" s="21" t="s">
        <v>82</v>
      </c>
      <c r="F38" s="17" t="s">
        <v>3501</v>
      </c>
    </row>
    <row r="39" spans="2:6">
      <c r="B39" s="18" t="s">
        <v>25</v>
      </c>
      <c r="C39" s="19" t="s">
        <v>3248</v>
      </c>
      <c r="D39" s="20" t="s">
        <v>75</v>
      </c>
      <c r="E39" s="21" t="s">
        <v>76</v>
      </c>
      <c r="F39" s="17" t="s">
        <v>3503</v>
      </c>
    </row>
    <row r="40" spans="2:6">
      <c r="B40" s="18" t="s">
        <v>25</v>
      </c>
      <c r="C40" s="19" t="s">
        <v>3248</v>
      </c>
      <c r="D40" s="20" t="s">
        <v>77</v>
      </c>
      <c r="E40" s="21" t="s">
        <v>78</v>
      </c>
      <c r="F40" s="17" t="s">
        <v>3502</v>
      </c>
    </row>
    <row r="41" spans="2:6">
      <c r="B41" s="18" t="s">
        <v>25</v>
      </c>
      <c r="C41" s="19" t="s">
        <v>3248</v>
      </c>
      <c r="D41" s="20" t="s">
        <v>73</v>
      </c>
      <c r="E41" s="21" t="s">
        <v>74</v>
      </c>
      <c r="F41" s="17" t="s">
        <v>3500</v>
      </c>
    </row>
    <row r="42" spans="2:6">
      <c r="B42" s="18" t="s">
        <v>25</v>
      </c>
      <c r="C42" s="19" t="s">
        <v>3248</v>
      </c>
      <c r="D42" s="20" t="s">
        <v>79</v>
      </c>
      <c r="E42" s="21" t="s">
        <v>80</v>
      </c>
      <c r="F42" s="17" t="s">
        <v>3504</v>
      </c>
    </row>
    <row r="43" spans="2:6">
      <c r="B43" s="18" t="s">
        <v>25</v>
      </c>
      <c r="C43" s="19" t="s">
        <v>3248</v>
      </c>
      <c r="D43" s="20" t="s">
        <v>71</v>
      </c>
      <c r="E43" s="21" t="s">
        <v>72</v>
      </c>
      <c r="F43" s="17" t="s">
        <v>3502</v>
      </c>
    </row>
    <row r="44" spans="2:6">
      <c r="B44" s="18" t="s">
        <v>25</v>
      </c>
      <c r="C44" s="19" t="s">
        <v>3257</v>
      </c>
      <c r="D44" s="20" t="s">
        <v>174</v>
      </c>
      <c r="E44" s="21" t="s">
        <v>175</v>
      </c>
      <c r="F44" s="17" t="s">
        <v>3505</v>
      </c>
    </row>
    <row r="45" spans="2:6">
      <c r="B45" s="18" t="s">
        <v>25</v>
      </c>
      <c r="C45" s="19" t="s">
        <v>3257</v>
      </c>
      <c r="D45" s="20" t="s">
        <v>3258</v>
      </c>
      <c r="E45" s="21" t="s">
        <v>3259</v>
      </c>
      <c r="F45" s="17" t="s">
        <v>3506</v>
      </c>
    </row>
    <row r="46" spans="2:6">
      <c r="B46" s="18" t="s">
        <v>25</v>
      </c>
      <c r="C46" s="19" t="s">
        <v>3257</v>
      </c>
      <c r="D46" s="20" t="s">
        <v>32</v>
      </c>
      <c r="E46" s="21" t="s">
        <v>3260</v>
      </c>
      <c r="F46" s="17" t="s">
        <v>3507</v>
      </c>
    </row>
    <row r="47" spans="2:6">
      <c r="B47" s="18" t="s">
        <v>25</v>
      </c>
      <c r="C47" s="19" t="s">
        <v>3257</v>
      </c>
      <c r="D47" s="20" t="s">
        <v>3261</v>
      </c>
      <c r="E47" s="21" t="s">
        <v>3262</v>
      </c>
      <c r="F47" s="17" t="s">
        <v>3508</v>
      </c>
    </row>
    <row r="48" spans="2:6">
      <c r="B48" s="18" t="s">
        <v>25</v>
      </c>
      <c r="C48" s="19" t="s">
        <v>3257</v>
      </c>
      <c r="D48" s="20" t="s">
        <v>3263</v>
      </c>
      <c r="E48" s="21" t="s">
        <v>3264</v>
      </c>
      <c r="F48" s="17" t="s">
        <v>3508</v>
      </c>
    </row>
    <row r="49" spans="2:6">
      <c r="B49" s="18" t="s">
        <v>25</v>
      </c>
      <c r="C49" s="19" t="s">
        <v>3257</v>
      </c>
      <c r="D49" s="20" t="s">
        <v>3265</v>
      </c>
      <c r="E49" s="21" t="s">
        <v>3266</v>
      </c>
      <c r="F49" s="17" t="s">
        <v>3509</v>
      </c>
    </row>
    <row r="50" spans="2:6">
      <c r="B50" s="18" t="s">
        <v>25</v>
      </c>
      <c r="C50" s="19" t="s">
        <v>3257</v>
      </c>
      <c r="D50" s="20" t="s">
        <v>85</v>
      </c>
      <c r="E50" s="21" t="s">
        <v>86</v>
      </c>
      <c r="F50" s="17" t="s">
        <v>3506</v>
      </c>
    </row>
    <row r="51" spans="2:6">
      <c r="B51" s="18" t="s">
        <v>25</v>
      </c>
      <c r="C51" s="19" t="s">
        <v>3257</v>
      </c>
      <c r="D51" s="20" t="s">
        <v>172</v>
      </c>
      <c r="E51" s="21" t="s">
        <v>173</v>
      </c>
      <c r="F51" s="17" t="s">
        <v>3506</v>
      </c>
    </row>
    <row r="52" spans="2:6">
      <c r="B52" s="18" t="s">
        <v>25</v>
      </c>
      <c r="C52" s="19" t="s">
        <v>3257</v>
      </c>
      <c r="D52" s="20" t="s">
        <v>83</v>
      </c>
      <c r="E52" s="21" t="s">
        <v>84</v>
      </c>
      <c r="F52" s="17" t="s">
        <v>3507</v>
      </c>
    </row>
    <row r="53" spans="2:6">
      <c r="B53" s="18" t="s">
        <v>25</v>
      </c>
      <c r="C53" s="19" t="s">
        <v>3257</v>
      </c>
      <c r="D53" s="20" t="s">
        <v>91</v>
      </c>
      <c r="E53" s="21" t="s">
        <v>92</v>
      </c>
      <c r="F53" s="17" t="s">
        <v>3505</v>
      </c>
    </row>
    <row r="54" spans="2:6">
      <c r="B54" s="18" t="s">
        <v>25</v>
      </c>
      <c r="C54" s="19" t="s">
        <v>3257</v>
      </c>
      <c r="D54" s="20" t="s">
        <v>95</v>
      </c>
      <c r="E54" s="21" t="s">
        <v>96</v>
      </c>
      <c r="F54" s="17" t="s">
        <v>3508</v>
      </c>
    </row>
    <row r="55" spans="2:6">
      <c r="B55" s="18" t="s">
        <v>25</v>
      </c>
      <c r="C55" s="19" t="s">
        <v>3257</v>
      </c>
      <c r="D55" s="20" t="s">
        <v>89</v>
      </c>
      <c r="E55" s="21" t="s">
        <v>90</v>
      </c>
      <c r="F55" s="17" t="s">
        <v>3510</v>
      </c>
    </row>
    <row r="56" spans="2:6">
      <c r="B56" s="18" t="s">
        <v>25</v>
      </c>
      <c r="C56" s="19" t="s">
        <v>3257</v>
      </c>
      <c r="D56" s="20" t="s">
        <v>87</v>
      </c>
      <c r="E56" s="21" t="s">
        <v>88</v>
      </c>
      <c r="F56" s="17" t="s">
        <v>3509</v>
      </c>
    </row>
    <row r="57" spans="2:6">
      <c r="B57" s="18" t="s">
        <v>25</v>
      </c>
      <c r="C57" s="19" t="s">
        <v>3257</v>
      </c>
      <c r="D57" s="20" t="s">
        <v>93</v>
      </c>
      <c r="E57" s="21" t="s">
        <v>94</v>
      </c>
      <c r="F57" s="17" t="s">
        <v>3511</v>
      </c>
    </row>
    <row r="58" spans="2:6">
      <c r="B58" s="18" t="s">
        <v>25</v>
      </c>
      <c r="C58" s="19" t="s">
        <v>3267</v>
      </c>
      <c r="D58" s="20" t="s">
        <v>3268</v>
      </c>
      <c r="E58" s="21" t="s">
        <v>3269</v>
      </c>
      <c r="F58" s="17" t="s">
        <v>3512</v>
      </c>
    </row>
    <row r="59" spans="2:6">
      <c r="B59" s="18" t="s">
        <v>25</v>
      </c>
      <c r="C59" s="19" t="s">
        <v>3267</v>
      </c>
      <c r="D59" s="20" t="s">
        <v>3270</v>
      </c>
      <c r="E59" s="21" t="s">
        <v>3271</v>
      </c>
      <c r="F59" s="17" t="s">
        <v>3513</v>
      </c>
    </row>
    <row r="60" spans="2:6">
      <c r="B60" s="18" t="s">
        <v>25</v>
      </c>
      <c r="C60" s="19" t="s">
        <v>3267</v>
      </c>
      <c r="D60" s="20" t="s">
        <v>3272</v>
      </c>
      <c r="E60" s="21" t="s">
        <v>3273</v>
      </c>
      <c r="F60" s="17" t="s">
        <v>3514</v>
      </c>
    </row>
    <row r="61" spans="2:6">
      <c r="B61" s="18" t="s">
        <v>25</v>
      </c>
      <c r="C61" s="19" t="s">
        <v>3267</v>
      </c>
      <c r="D61" s="20" t="s">
        <v>3274</v>
      </c>
      <c r="E61" s="21" t="s">
        <v>3275</v>
      </c>
      <c r="F61" s="17" t="s">
        <v>3515</v>
      </c>
    </row>
    <row r="62" spans="2:6">
      <c r="B62" s="18" t="s">
        <v>25</v>
      </c>
      <c r="C62" s="19" t="s">
        <v>3267</v>
      </c>
      <c r="D62" s="20" t="s">
        <v>97</v>
      </c>
      <c r="E62" s="21" t="s">
        <v>98</v>
      </c>
      <c r="F62" s="17" t="s">
        <v>3515</v>
      </c>
    </row>
    <row r="63" spans="2:6">
      <c r="B63" s="18" t="s">
        <v>25</v>
      </c>
      <c r="C63" s="19" t="s">
        <v>3267</v>
      </c>
      <c r="D63" s="20" t="s">
        <v>103</v>
      </c>
      <c r="E63" s="21" t="s">
        <v>104</v>
      </c>
      <c r="F63" s="17" t="s">
        <v>3516</v>
      </c>
    </row>
    <row r="64" spans="2:6">
      <c r="B64" s="18" t="s">
        <v>25</v>
      </c>
      <c r="C64" s="19" t="s">
        <v>3267</v>
      </c>
      <c r="D64" s="20" t="s">
        <v>105</v>
      </c>
      <c r="E64" s="21" t="s">
        <v>106</v>
      </c>
      <c r="F64" s="17" t="s">
        <v>3512</v>
      </c>
    </row>
    <row r="65" spans="2:6">
      <c r="B65" s="18" t="s">
        <v>25</v>
      </c>
      <c r="C65" s="19" t="s">
        <v>3267</v>
      </c>
      <c r="D65" s="20" t="s">
        <v>99</v>
      </c>
      <c r="E65" s="21" t="s">
        <v>100</v>
      </c>
      <c r="F65" s="17" t="s">
        <v>3517</v>
      </c>
    </row>
    <row r="66" spans="2:6">
      <c r="B66" s="18" t="s">
        <v>25</v>
      </c>
      <c r="C66" s="19" t="s">
        <v>3267</v>
      </c>
      <c r="D66" s="20" t="s">
        <v>176</v>
      </c>
      <c r="E66" s="21" t="s">
        <v>177</v>
      </c>
      <c r="F66" s="17" t="s">
        <v>3515</v>
      </c>
    </row>
    <row r="67" spans="2:6">
      <c r="B67" s="18" t="s">
        <v>25</v>
      </c>
      <c r="C67" s="19" t="s">
        <v>3267</v>
      </c>
      <c r="D67" s="20" t="s">
        <v>101</v>
      </c>
      <c r="E67" s="21" t="s">
        <v>102</v>
      </c>
      <c r="F67" s="17" t="s">
        <v>3513</v>
      </c>
    </row>
    <row r="68" spans="2:6">
      <c r="B68" s="18" t="s">
        <v>25</v>
      </c>
      <c r="C68" s="19" t="s">
        <v>3267</v>
      </c>
      <c r="D68" s="20" t="s">
        <v>109</v>
      </c>
      <c r="E68" s="21" t="s">
        <v>110</v>
      </c>
      <c r="F68" s="17" t="s">
        <v>3513</v>
      </c>
    </row>
    <row r="69" spans="2:6">
      <c r="B69" s="18" t="s">
        <v>25</v>
      </c>
      <c r="C69" s="19" t="s">
        <v>3267</v>
      </c>
      <c r="D69" s="20" t="s">
        <v>178</v>
      </c>
      <c r="E69" s="21" t="s">
        <v>179</v>
      </c>
      <c r="F69" s="17" t="s">
        <v>3516</v>
      </c>
    </row>
    <row r="70" spans="2:6">
      <c r="B70" s="18" t="s">
        <v>25</v>
      </c>
      <c r="C70" s="19" t="s">
        <v>3267</v>
      </c>
      <c r="D70" s="20" t="s">
        <v>107</v>
      </c>
      <c r="E70" s="21" t="s">
        <v>108</v>
      </c>
      <c r="F70" s="17" t="s">
        <v>3514</v>
      </c>
    </row>
    <row r="71" spans="2:6">
      <c r="B71" s="18" t="s">
        <v>25</v>
      </c>
      <c r="C71" s="19" t="s">
        <v>3276</v>
      </c>
      <c r="D71" s="20" t="s">
        <v>3277</v>
      </c>
      <c r="E71" s="21" t="s">
        <v>3278</v>
      </c>
      <c r="F71" s="17" t="s">
        <v>3518</v>
      </c>
    </row>
    <row r="72" spans="2:6">
      <c r="B72" s="18" t="s">
        <v>25</v>
      </c>
      <c r="C72" s="19" t="s">
        <v>3276</v>
      </c>
      <c r="D72" s="20" t="s">
        <v>182</v>
      </c>
      <c r="E72" s="21" t="s">
        <v>183</v>
      </c>
      <c r="F72" s="17" t="s">
        <v>3519</v>
      </c>
    </row>
    <row r="73" spans="2:6">
      <c r="B73" s="18" t="s">
        <v>25</v>
      </c>
      <c r="C73" s="19" t="s">
        <v>3276</v>
      </c>
      <c r="D73" s="20" t="s">
        <v>3279</v>
      </c>
      <c r="E73" s="21" t="s">
        <v>3280</v>
      </c>
      <c r="F73" s="17" t="s">
        <v>3520</v>
      </c>
    </row>
    <row r="74" spans="2:6">
      <c r="B74" s="18" t="s">
        <v>25</v>
      </c>
      <c r="C74" s="19" t="s">
        <v>3276</v>
      </c>
      <c r="D74" s="20" t="s">
        <v>3281</v>
      </c>
      <c r="E74" s="21" t="s">
        <v>3282</v>
      </c>
      <c r="F74" s="17" t="s">
        <v>3521</v>
      </c>
    </row>
    <row r="75" spans="2:6">
      <c r="B75" s="18" t="s">
        <v>25</v>
      </c>
      <c r="C75" s="19" t="s">
        <v>3276</v>
      </c>
      <c r="D75" s="26" t="s">
        <v>119</v>
      </c>
      <c r="E75" s="21" t="s">
        <v>120</v>
      </c>
      <c r="F75" s="17" t="s">
        <v>3522</v>
      </c>
    </row>
    <row r="76" spans="2:6">
      <c r="B76" s="18" t="s">
        <v>25</v>
      </c>
      <c r="C76" s="19" t="s">
        <v>3276</v>
      </c>
      <c r="D76" s="20" t="s">
        <v>111</v>
      </c>
      <c r="E76" s="21" t="s">
        <v>112</v>
      </c>
      <c r="F76" s="17" t="s">
        <v>3523</v>
      </c>
    </row>
    <row r="77" spans="2:6">
      <c r="B77" s="18" t="s">
        <v>25</v>
      </c>
      <c r="C77" s="19" t="s">
        <v>3276</v>
      </c>
      <c r="D77" s="20" t="s">
        <v>117</v>
      </c>
      <c r="E77" s="21" t="s">
        <v>118</v>
      </c>
      <c r="F77" s="17" t="s">
        <v>3524</v>
      </c>
    </row>
    <row r="78" spans="2:6">
      <c r="B78" s="18" t="s">
        <v>25</v>
      </c>
      <c r="C78" s="19" t="s">
        <v>3276</v>
      </c>
      <c r="D78" s="20" t="s">
        <v>115</v>
      </c>
      <c r="E78" s="21" t="s">
        <v>116</v>
      </c>
      <c r="F78" s="17" t="s">
        <v>3525</v>
      </c>
    </row>
    <row r="79" spans="2:6">
      <c r="B79" s="18" t="s">
        <v>25</v>
      </c>
      <c r="C79" s="19" t="s">
        <v>3276</v>
      </c>
      <c r="D79" s="20" t="s">
        <v>121</v>
      </c>
      <c r="E79" s="21" t="s">
        <v>122</v>
      </c>
      <c r="F79" s="17" t="s">
        <v>3519</v>
      </c>
    </row>
    <row r="80" spans="2:6">
      <c r="B80" s="18" t="s">
        <v>25</v>
      </c>
      <c r="C80" s="19" t="s">
        <v>3276</v>
      </c>
      <c r="D80" s="20" t="s">
        <v>113</v>
      </c>
      <c r="E80" s="21" t="s">
        <v>114</v>
      </c>
      <c r="F80" s="17" t="s">
        <v>3526</v>
      </c>
    </row>
    <row r="81" spans="2:6">
      <c r="B81" s="18" t="s">
        <v>25</v>
      </c>
      <c r="C81" s="19" t="s">
        <v>3276</v>
      </c>
      <c r="D81" s="20" t="s">
        <v>125</v>
      </c>
      <c r="E81" s="21" t="s">
        <v>126</v>
      </c>
      <c r="F81" s="17" t="s">
        <v>3521</v>
      </c>
    </row>
    <row r="82" spans="2:6">
      <c r="B82" s="18" t="s">
        <v>25</v>
      </c>
      <c r="C82" s="19" t="s">
        <v>3276</v>
      </c>
      <c r="D82" s="20" t="s">
        <v>127</v>
      </c>
      <c r="E82" s="21" t="s">
        <v>128</v>
      </c>
      <c r="F82" s="17" t="s">
        <v>3527</v>
      </c>
    </row>
    <row r="83" spans="2:6">
      <c r="B83" s="18" t="s">
        <v>25</v>
      </c>
      <c r="C83" s="19" t="s">
        <v>3276</v>
      </c>
      <c r="D83" s="20" t="s">
        <v>123</v>
      </c>
      <c r="E83" s="21" t="s">
        <v>124</v>
      </c>
      <c r="F83" s="17" t="s">
        <v>3528</v>
      </c>
    </row>
    <row r="84" spans="2:6">
      <c r="B84" s="18" t="s">
        <v>25</v>
      </c>
      <c r="C84" s="19" t="s">
        <v>3276</v>
      </c>
      <c r="D84" s="20" t="s">
        <v>180</v>
      </c>
      <c r="E84" s="21" t="s">
        <v>181</v>
      </c>
      <c r="F84" s="17" t="s">
        <v>3520</v>
      </c>
    </row>
    <row r="85" spans="2:6">
      <c r="B85" s="18" t="s">
        <v>25</v>
      </c>
      <c r="C85" s="19" t="s">
        <v>3283</v>
      </c>
      <c r="D85" s="20" t="s">
        <v>3284</v>
      </c>
      <c r="E85" s="21" t="s">
        <v>3285</v>
      </c>
      <c r="F85" s="17" t="s">
        <v>3529</v>
      </c>
    </row>
    <row r="86" spans="2:6">
      <c r="B86" s="18" t="s">
        <v>25</v>
      </c>
      <c r="C86" s="19" t="s">
        <v>3283</v>
      </c>
      <c r="D86" s="20" t="s">
        <v>3286</v>
      </c>
      <c r="E86" s="21" t="s">
        <v>3287</v>
      </c>
      <c r="F86" s="17" t="s">
        <v>3530</v>
      </c>
    </row>
    <row r="87" spans="2:6">
      <c r="B87" s="18" t="s">
        <v>25</v>
      </c>
      <c r="C87" s="19" t="s">
        <v>3283</v>
      </c>
      <c r="D87" s="20" t="s">
        <v>3288</v>
      </c>
      <c r="E87" s="21" t="s">
        <v>3289</v>
      </c>
      <c r="F87" s="17" t="s">
        <v>3531</v>
      </c>
    </row>
    <row r="88" spans="2:6">
      <c r="B88" s="18" t="s">
        <v>25</v>
      </c>
      <c r="C88" s="19" t="s">
        <v>3283</v>
      </c>
      <c r="D88" s="20" t="s">
        <v>3290</v>
      </c>
      <c r="E88" s="21" t="s">
        <v>3291</v>
      </c>
      <c r="F88" s="17" t="s">
        <v>3532</v>
      </c>
    </row>
    <row r="89" spans="2:6">
      <c r="B89" s="18" t="s">
        <v>25</v>
      </c>
      <c r="C89" s="19" t="s">
        <v>3283</v>
      </c>
      <c r="D89" s="20" t="s">
        <v>131</v>
      </c>
      <c r="E89" s="21" t="s">
        <v>132</v>
      </c>
      <c r="F89" s="17" t="s">
        <v>3530</v>
      </c>
    </row>
    <row r="90" spans="2:6">
      <c r="B90" s="18" t="s">
        <v>25</v>
      </c>
      <c r="C90" s="19" t="s">
        <v>3283</v>
      </c>
      <c r="D90" s="20" t="s">
        <v>129</v>
      </c>
      <c r="E90" s="21" t="s">
        <v>130</v>
      </c>
      <c r="F90" s="17" t="s">
        <v>3533</v>
      </c>
    </row>
    <row r="91" spans="2:6">
      <c r="B91" s="18" t="s">
        <v>25</v>
      </c>
      <c r="C91" s="19" t="s">
        <v>3283</v>
      </c>
      <c r="D91" s="20" t="s">
        <v>140</v>
      </c>
      <c r="E91" s="21" t="s">
        <v>141</v>
      </c>
      <c r="F91" s="17" t="s">
        <v>3531</v>
      </c>
    </row>
    <row r="92" spans="2:6">
      <c r="B92" s="18" t="s">
        <v>25</v>
      </c>
      <c r="C92" s="19" t="s">
        <v>3283</v>
      </c>
      <c r="D92" s="20" t="s">
        <v>136</v>
      </c>
      <c r="E92" s="21" t="s">
        <v>137</v>
      </c>
      <c r="F92" s="17" t="s">
        <v>3534</v>
      </c>
    </row>
    <row r="93" spans="2:6">
      <c r="B93" s="18" t="s">
        <v>25</v>
      </c>
      <c r="C93" s="19" t="s">
        <v>3283</v>
      </c>
      <c r="D93" s="20" t="s">
        <v>138</v>
      </c>
      <c r="E93" s="21" t="s">
        <v>139</v>
      </c>
      <c r="F93" s="17" t="s">
        <v>3532</v>
      </c>
    </row>
    <row r="94" spans="2:6">
      <c r="B94" s="18" t="s">
        <v>25</v>
      </c>
      <c r="C94" s="19" t="s">
        <v>3283</v>
      </c>
      <c r="D94" s="20" t="s">
        <v>133</v>
      </c>
      <c r="E94" s="21" t="s">
        <v>134</v>
      </c>
      <c r="F94" s="17" t="s">
        <v>3529</v>
      </c>
    </row>
    <row r="95" spans="2:6">
      <c r="B95" s="18" t="s">
        <v>25</v>
      </c>
      <c r="C95" s="19" t="s">
        <v>3292</v>
      </c>
      <c r="D95" s="20" t="s">
        <v>3293</v>
      </c>
      <c r="E95" s="21" t="s">
        <v>3294</v>
      </c>
      <c r="F95" s="17" t="s">
        <v>3535</v>
      </c>
    </row>
    <row r="96" spans="2:6">
      <c r="B96" s="18" t="s">
        <v>25</v>
      </c>
      <c r="C96" s="19" t="s">
        <v>3292</v>
      </c>
      <c r="D96" s="20" t="s">
        <v>3295</v>
      </c>
      <c r="E96" s="21" t="s">
        <v>3296</v>
      </c>
      <c r="F96" s="17" t="s">
        <v>3536</v>
      </c>
    </row>
    <row r="97" spans="2:6">
      <c r="B97" s="18" t="s">
        <v>25</v>
      </c>
      <c r="C97" s="19" t="s">
        <v>3292</v>
      </c>
      <c r="D97" s="20" t="s">
        <v>3297</v>
      </c>
      <c r="E97" s="21" t="s">
        <v>3298</v>
      </c>
      <c r="F97" s="17" t="s">
        <v>3537</v>
      </c>
    </row>
    <row r="98" spans="2:6">
      <c r="B98" s="18" t="s">
        <v>25</v>
      </c>
      <c r="C98" s="19" t="s">
        <v>3292</v>
      </c>
      <c r="D98" s="20" t="s">
        <v>3299</v>
      </c>
      <c r="E98" s="21" t="s">
        <v>3300</v>
      </c>
      <c r="F98" s="17" t="s">
        <v>3538</v>
      </c>
    </row>
    <row r="99" spans="2:6">
      <c r="B99" s="18" t="s">
        <v>25</v>
      </c>
      <c r="C99" s="19" t="s">
        <v>3292</v>
      </c>
      <c r="D99" s="20" t="s">
        <v>146</v>
      </c>
      <c r="E99" s="21" t="s">
        <v>147</v>
      </c>
      <c r="F99" s="17" t="s">
        <v>3539</v>
      </c>
    </row>
    <row r="100" spans="2:6">
      <c r="B100" s="18" t="s">
        <v>25</v>
      </c>
      <c r="C100" s="19" t="s">
        <v>3292</v>
      </c>
      <c r="D100" s="20" t="s">
        <v>142</v>
      </c>
      <c r="E100" s="21" t="s">
        <v>143</v>
      </c>
      <c r="F100" s="17" t="s">
        <v>3538</v>
      </c>
    </row>
    <row r="101" spans="2:6">
      <c r="B101" s="18" t="s">
        <v>25</v>
      </c>
      <c r="C101" s="19" t="s">
        <v>3292</v>
      </c>
      <c r="D101" s="20" t="s">
        <v>148</v>
      </c>
      <c r="E101" s="21" t="s">
        <v>149</v>
      </c>
      <c r="F101" s="17" t="s">
        <v>3540</v>
      </c>
    </row>
    <row r="102" spans="2:6">
      <c r="B102" s="18" t="s">
        <v>25</v>
      </c>
      <c r="C102" s="19" t="s">
        <v>3292</v>
      </c>
      <c r="D102" s="20" t="s">
        <v>184</v>
      </c>
      <c r="E102" s="21" t="s">
        <v>185</v>
      </c>
      <c r="F102" s="17" t="s">
        <v>3541</v>
      </c>
    </row>
    <row r="103" spans="2:6">
      <c r="B103" s="18" t="s">
        <v>25</v>
      </c>
      <c r="C103" s="19" t="s">
        <v>3292</v>
      </c>
      <c r="D103" s="20" t="s">
        <v>152</v>
      </c>
      <c r="E103" s="21" t="s">
        <v>153</v>
      </c>
      <c r="F103" s="17" t="s">
        <v>3535</v>
      </c>
    </row>
    <row r="104" spans="2:6">
      <c r="B104" s="18" t="s">
        <v>25</v>
      </c>
      <c r="C104" s="19" t="s">
        <v>3292</v>
      </c>
      <c r="D104" s="20" t="s">
        <v>154</v>
      </c>
      <c r="E104" s="21" t="s">
        <v>155</v>
      </c>
      <c r="F104" s="17" t="s">
        <v>3536</v>
      </c>
    </row>
    <row r="105" spans="2:6">
      <c r="B105" s="18" t="s">
        <v>25</v>
      </c>
      <c r="C105" s="19" t="s">
        <v>3292</v>
      </c>
      <c r="D105" s="20" t="s">
        <v>150</v>
      </c>
      <c r="E105" s="21" t="s">
        <v>151</v>
      </c>
      <c r="F105" s="17" t="s">
        <v>3542</v>
      </c>
    </row>
    <row r="106" spans="2:6">
      <c r="B106" s="18" t="s">
        <v>25</v>
      </c>
      <c r="C106" s="19" t="s">
        <v>3292</v>
      </c>
      <c r="D106" s="20" t="s">
        <v>144</v>
      </c>
      <c r="E106" s="21" t="s">
        <v>145</v>
      </c>
      <c r="F106" s="17" t="s">
        <v>3537</v>
      </c>
    </row>
    <row r="107" spans="2:6">
      <c r="B107" s="18" t="s">
        <v>25</v>
      </c>
      <c r="C107" s="19" t="s">
        <v>3301</v>
      </c>
      <c r="D107" s="20" t="s">
        <v>3302</v>
      </c>
      <c r="E107" s="21" t="s">
        <v>3303</v>
      </c>
      <c r="F107" s="17" t="s">
        <v>3543</v>
      </c>
    </row>
    <row r="108" spans="2:6">
      <c r="B108" s="18" t="s">
        <v>25</v>
      </c>
      <c r="C108" s="19" t="s">
        <v>3301</v>
      </c>
      <c r="D108" s="20" t="s">
        <v>3304</v>
      </c>
      <c r="E108" s="21" t="s">
        <v>3305</v>
      </c>
      <c r="F108" s="17" t="s">
        <v>3544</v>
      </c>
    </row>
    <row r="109" spans="2:6">
      <c r="B109" s="18" t="s">
        <v>25</v>
      </c>
      <c r="C109" s="19" t="s">
        <v>3301</v>
      </c>
      <c r="D109" s="20" t="s">
        <v>156</v>
      </c>
      <c r="E109" s="21" t="s">
        <v>157</v>
      </c>
      <c r="F109" s="17" t="s">
        <v>3545</v>
      </c>
    </row>
    <row r="110" spans="2:6">
      <c r="B110" s="18" t="s">
        <v>25</v>
      </c>
      <c r="C110" s="19" t="s">
        <v>3301</v>
      </c>
      <c r="D110" s="20" t="s">
        <v>160</v>
      </c>
      <c r="E110" s="21" t="s">
        <v>161</v>
      </c>
      <c r="F110" s="17" t="s">
        <v>3546</v>
      </c>
    </row>
    <row r="111" spans="2:6">
      <c r="B111" s="18" t="s">
        <v>25</v>
      </c>
      <c r="C111" s="19" t="s">
        <v>3301</v>
      </c>
      <c r="D111" s="20" t="s">
        <v>164</v>
      </c>
      <c r="E111" s="21" t="s">
        <v>165</v>
      </c>
      <c r="F111" s="17" t="s">
        <v>3547</v>
      </c>
    </row>
    <row r="112" spans="2:6">
      <c r="B112" s="18" t="s">
        <v>25</v>
      </c>
      <c r="C112" s="19" t="s">
        <v>3301</v>
      </c>
      <c r="D112" s="20" t="s">
        <v>168</v>
      </c>
      <c r="E112" s="21" t="s">
        <v>169</v>
      </c>
      <c r="F112" s="17" t="s">
        <v>3546</v>
      </c>
    </row>
    <row r="113" spans="2:6">
      <c r="B113" s="18" t="s">
        <v>25</v>
      </c>
      <c r="C113" s="19" t="s">
        <v>3301</v>
      </c>
      <c r="D113" s="20" t="s">
        <v>158</v>
      </c>
      <c r="E113" s="21" t="s">
        <v>159</v>
      </c>
      <c r="F113" s="17" t="s">
        <v>3543</v>
      </c>
    </row>
    <row r="114" spans="2:6">
      <c r="B114" s="18" t="s">
        <v>25</v>
      </c>
      <c r="C114" s="19" t="s">
        <v>3301</v>
      </c>
      <c r="D114" s="20" t="s">
        <v>162</v>
      </c>
      <c r="E114" s="21" t="s">
        <v>163</v>
      </c>
      <c r="F114" s="17" t="s">
        <v>3544</v>
      </c>
    </row>
    <row r="115" spans="2:6">
      <c r="B115" s="18" t="s">
        <v>25</v>
      </c>
      <c r="C115" s="19" t="s">
        <v>3301</v>
      </c>
      <c r="D115" s="20" t="s">
        <v>166</v>
      </c>
      <c r="E115" s="21" t="s">
        <v>167</v>
      </c>
      <c r="F115" s="17" t="s">
        <v>3547</v>
      </c>
    </row>
    <row r="116" spans="2:6">
      <c r="B116" s="18" t="s">
        <v>188</v>
      </c>
      <c r="C116" s="19" t="s">
        <v>3306</v>
      </c>
      <c r="D116" s="20" t="s">
        <v>190</v>
      </c>
      <c r="E116" s="21" t="s">
        <v>191</v>
      </c>
      <c r="F116" s="17" t="s">
        <v>3548</v>
      </c>
    </row>
    <row r="117" spans="2:6">
      <c r="B117" s="18" t="s">
        <v>188</v>
      </c>
      <c r="C117" s="19" t="s">
        <v>3306</v>
      </c>
      <c r="D117" s="20" t="s">
        <v>192</v>
      </c>
      <c r="E117" s="21" t="s">
        <v>193</v>
      </c>
      <c r="F117" s="17" t="s">
        <v>3549</v>
      </c>
    </row>
    <row r="118" spans="2:6">
      <c r="B118" s="18" t="s">
        <v>188</v>
      </c>
      <c r="C118" s="19" t="s">
        <v>3306</v>
      </c>
      <c r="D118" s="20" t="s">
        <v>194</v>
      </c>
      <c r="E118" s="21" t="s">
        <v>195</v>
      </c>
      <c r="F118" s="17" t="s">
        <v>3550</v>
      </c>
    </row>
    <row r="119" spans="2:6">
      <c r="B119" s="18" t="s">
        <v>188</v>
      </c>
      <c r="C119" s="19" t="s">
        <v>3306</v>
      </c>
      <c r="D119" s="20" t="s">
        <v>196</v>
      </c>
      <c r="E119" s="21" t="s">
        <v>197</v>
      </c>
      <c r="F119" s="17" t="s">
        <v>3551</v>
      </c>
    </row>
    <row r="120" spans="2:6">
      <c r="B120" s="18" t="s">
        <v>188</v>
      </c>
      <c r="C120" s="19" t="s">
        <v>3306</v>
      </c>
      <c r="D120" s="20" t="s">
        <v>198</v>
      </c>
      <c r="E120" s="21" t="s">
        <v>199</v>
      </c>
      <c r="F120" s="17" t="s">
        <v>3552</v>
      </c>
    </row>
    <row r="121" spans="2:6">
      <c r="B121" s="18" t="s">
        <v>188</v>
      </c>
      <c r="C121" s="19" t="s">
        <v>3306</v>
      </c>
      <c r="D121" s="20" t="s">
        <v>200</v>
      </c>
      <c r="E121" s="21" t="s">
        <v>201</v>
      </c>
      <c r="F121" s="17" t="s">
        <v>3553</v>
      </c>
    </row>
    <row r="122" spans="2:6">
      <c r="B122" s="18" t="s">
        <v>188</v>
      </c>
      <c r="C122" s="19" t="s">
        <v>3306</v>
      </c>
      <c r="D122" s="20" t="s">
        <v>202</v>
      </c>
      <c r="E122" s="21" t="s">
        <v>203</v>
      </c>
      <c r="F122" s="17" t="s">
        <v>3554</v>
      </c>
    </row>
    <row r="123" spans="2:6">
      <c r="B123" s="18" t="s">
        <v>188</v>
      </c>
      <c r="C123" s="19" t="s">
        <v>3306</v>
      </c>
      <c r="D123" s="20" t="s">
        <v>204</v>
      </c>
      <c r="E123" s="21" t="s">
        <v>205</v>
      </c>
      <c r="F123" s="17" t="s">
        <v>3555</v>
      </c>
    </row>
    <row r="124" spans="2:6">
      <c r="B124" s="18" t="s">
        <v>188</v>
      </c>
      <c r="C124" s="19" t="s">
        <v>3306</v>
      </c>
      <c r="D124" s="20" t="s">
        <v>206</v>
      </c>
      <c r="E124" s="21" t="s">
        <v>207</v>
      </c>
      <c r="F124" s="17" t="s">
        <v>3552</v>
      </c>
    </row>
    <row r="125" spans="2:6">
      <c r="B125" s="18" t="s">
        <v>188</v>
      </c>
      <c r="C125" s="19" t="s">
        <v>3306</v>
      </c>
      <c r="D125" s="20" t="s">
        <v>208</v>
      </c>
      <c r="E125" s="21" t="s">
        <v>209</v>
      </c>
      <c r="F125" s="17" t="s">
        <v>3556</v>
      </c>
    </row>
    <row r="126" spans="2:6">
      <c r="B126" s="18" t="s">
        <v>188</v>
      </c>
      <c r="C126" s="19" t="s">
        <v>3306</v>
      </c>
      <c r="D126" s="20" t="s">
        <v>210</v>
      </c>
      <c r="E126" s="21" t="s">
        <v>211</v>
      </c>
      <c r="F126" s="17" t="s">
        <v>3557</v>
      </c>
    </row>
    <row r="127" spans="2:6">
      <c r="B127" s="18" t="s">
        <v>188</v>
      </c>
      <c r="C127" s="19" t="s">
        <v>3306</v>
      </c>
      <c r="D127" s="20" t="s">
        <v>212</v>
      </c>
      <c r="E127" s="21" t="s">
        <v>212</v>
      </c>
      <c r="F127" s="17" t="s">
        <v>3558</v>
      </c>
    </row>
    <row r="128" spans="2:6">
      <c r="B128" s="18" t="s">
        <v>188</v>
      </c>
      <c r="C128" s="19" t="s">
        <v>3306</v>
      </c>
      <c r="D128" s="20" t="s">
        <v>213</v>
      </c>
      <c r="E128" s="21" t="s">
        <v>214</v>
      </c>
      <c r="F128" s="17" t="s">
        <v>3559</v>
      </c>
    </row>
    <row r="129" spans="2:6">
      <c r="B129" s="18" t="s">
        <v>188</v>
      </c>
      <c r="C129" s="19" t="s">
        <v>3306</v>
      </c>
      <c r="D129" s="20" t="s">
        <v>215</v>
      </c>
      <c r="E129" s="21" t="s">
        <v>216</v>
      </c>
      <c r="F129" s="17" t="s">
        <v>3559</v>
      </c>
    </row>
    <row r="130" spans="2:6">
      <c r="B130" s="18" t="s">
        <v>188</v>
      </c>
      <c r="C130" s="19" t="s">
        <v>3306</v>
      </c>
      <c r="D130" s="20" t="s">
        <v>217</v>
      </c>
      <c r="E130" s="21" t="s">
        <v>218</v>
      </c>
      <c r="F130" s="17" t="s">
        <v>3560</v>
      </c>
    </row>
    <row r="131" spans="2:6">
      <c r="B131" s="18" t="s">
        <v>188</v>
      </c>
      <c r="C131" s="19" t="s">
        <v>3306</v>
      </c>
      <c r="D131" s="20" t="s">
        <v>219</v>
      </c>
      <c r="E131" s="21" t="s">
        <v>220</v>
      </c>
      <c r="F131" s="17" t="s">
        <v>3561</v>
      </c>
    </row>
    <row r="132" spans="2:6">
      <c r="B132" s="18" t="s">
        <v>188</v>
      </c>
      <c r="C132" s="19" t="s">
        <v>3307</v>
      </c>
      <c r="D132" s="20" t="s">
        <v>221</v>
      </c>
      <c r="E132" s="21" t="s">
        <v>222</v>
      </c>
      <c r="F132" s="17" t="s">
        <v>3562</v>
      </c>
    </row>
    <row r="133" spans="2:6">
      <c r="B133" s="18" t="s">
        <v>188</v>
      </c>
      <c r="C133" s="19" t="s">
        <v>3307</v>
      </c>
      <c r="D133" s="20" t="s">
        <v>223</v>
      </c>
      <c r="E133" s="21" t="s">
        <v>224</v>
      </c>
      <c r="F133" s="17" t="s">
        <v>3563</v>
      </c>
    </row>
    <row r="134" spans="2:6">
      <c r="B134" s="18" t="s">
        <v>188</v>
      </c>
      <c r="C134" s="19" t="s">
        <v>3307</v>
      </c>
      <c r="D134" s="20" t="s">
        <v>225</v>
      </c>
      <c r="E134" s="21" t="s">
        <v>226</v>
      </c>
      <c r="F134" s="17" t="s">
        <v>3564</v>
      </c>
    </row>
    <row r="135" spans="2:6">
      <c r="B135" s="18" t="s">
        <v>188</v>
      </c>
      <c r="C135" s="19" t="s">
        <v>3307</v>
      </c>
      <c r="D135" s="20" t="s">
        <v>227</v>
      </c>
      <c r="E135" s="21" t="s">
        <v>228</v>
      </c>
      <c r="F135" s="17" t="s">
        <v>3565</v>
      </c>
    </row>
    <row r="136" spans="2:6">
      <c r="B136" s="18" t="s">
        <v>188</v>
      </c>
      <c r="C136" s="19" t="s">
        <v>3307</v>
      </c>
      <c r="D136" s="20" t="s">
        <v>229</v>
      </c>
      <c r="E136" s="21" t="s">
        <v>230</v>
      </c>
      <c r="F136" s="17" t="s">
        <v>3566</v>
      </c>
    </row>
    <row r="137" spans="2:6">
      <c r="B137" s="18" t="s">
        <v>188</v>
      </c>
      <c r="C137" s="19" t="s">
        <v>3307</v>
      </c>
      <c r="D137" s="20" t="s">
        <v>231</v>
      </c>
      <c r="E137" s="21" t="s">
        <v>232</v>
      </c>
      <c r="F137" s="17" t="s">
        <v>3567</v>
      </c>
    </row>
    <row r="138" spans="2:6">
      <c r="B138" s="18" t="s">
        <v>188</v>
      </c>
      <c r="C138" s="19" t="s">
        <v>3308</v>
      </c>
      <c r="D138" s="20" t="s">
        <v>233</v>
      </c>
      <c r="E138" s="21" t="s">
        <v>234</v>
      </c>
      <c r="F138" s="17" t="s">
        <v>32</v>
      </c>
    </row>
    <row r="139" spans="2:6">
      <c r="B139" s="18" t="s">
        <v>188</v>
      </c>
      <c r="C139" s="19" t="s">
        <v>3308</v>
      </c>
      <c r="D139" s="20" t="s">
        <v>235</v>
      </c>
      <c r="E139" s="21" t="s">
        <v>236</v>
      </c>
      <c r="F139" s="17" t="s">
        <v>3568</v>
      </c>
    </row>
    <row r="140" spans="2:6">
      <c r="B140" s="18" t="s">
        <v>188</v>
      </c>
      <c r="C140" s="19" t="s">
        <v>3308</v>
      </c>
      <c r="D140" s="20" t="s">
        <v>238</v>
      </c>
      <c r="E140" s="21" t="s">
        <v>238</v>
      </c>
      <c r="F140" s="17" t="s">
        <v>3568</v>
      </c>
    </row>
    <row r="141" spans="2:6">
      <c r="B141" s="18" t="s">
        <v>188</v>
      </c>
      <c r="C141" s="19" t="s">
        <v>3308</v>
      </c>
      <c r="D141" s="20" t="s">
        <v>239</v>
      </c>
      <c r="E141" s="21" t="s">
        <v>240</v>
      </c>
      <c r="F141" s="17" t="s">
        <v>3569</v>
      </c>
    </row>
    <row r="142" spans="2:6">
      <c r="B142" s="18" t="s">
        <v>188</v>
      </c>
      <c r="C142" s="19" t="s">
        <v>3308</v>
      </c>
      <c r="D142" s="20" t="s">
        <v>241</v>
      </c>
      <c r="E142" s="21" t="s">
        <v>242</v>
      </c>
      <c r="F142" s="17" t="s">
        <v>3570</v>
      </c>
    </row>
    <row r="143" spans="2:6">
      <c r="B143" s="18" t="s">
        <v>188</v>
      </c>
      <c r="C143" s="19" t="s">
        <v>3308</v>
      </c>
      <c r="D143" s="20" t="s">
        <v>243</v>
      </c>
      <c r="E143" s="21" t="s">
        <v>244</v>
      </c>
      <c r="F143" s="17" t="s">
        <v>3571</v>
      </c>
    </row>
    <row r="144" spans="2:6">
      <c r="B144" s="18" t="s">
        <v>188</v>
      </c>
      <c r="C144" s="19" t="s">
        <v>3308</v>
      </c>
      <c r="D144" s="20" t="s">
        <v>245</v>
      </c>
      <c r="E144" s="21" t="s">
        <v>246</v>
      </c>
      <c r="F144" s="17" t="s">
        <v>3572</v>
      </c>
    </row>
    <row r="145" spans="2:6">
      <c r="B145" s="18" t="s">
        <v>188</v>
      </c>
      <c r="C145" s="19" t="s">
        <v>3308</v>
      </c>
      <c r="D145" s="20" t="s">
        <v>247</v>
      </c>
      <c r="E145" s="21" t="s">
        <v>248</v>
      </c>
      <c r="F145" s="17" t="s">
        <v>3573</v>
      </c>
    </row>
    <row r="146" spans="2:6">
      <c r="B146" s="18" t="s">
        <v>188</v>
      </c>
      <c r="C146" s="19" t="s">
        <v>3308</v>
      </c>
      <c r="D146" s="20" t="s">
        <v>249</v>
      </c>
      <c r="E146" s="21" t="s">
        <v>250</v>
      </c>
      <c r="F146" s="17" t="s">
        <v>3572</v>
      </c>
    </row>
    <row r="147" spans="2:6">
      <c r="B147" s="18" t="s">
        <v>188</v>
      </c>
      <c r="C147" s="19" t="s">
        <v>3308</v>
      </c>
      <c r="D147" s="20" t="s">
        <v>251</v>
      </c>
      <c r="E147" s="21" t="s">
        <v>252</v>
      </c>
      <c r="F147" s="17" t="s">
        <v>3574</v>
      </c>
    </row>
    <row r="148" spans="2:6">
      <c r="B148" s="18" t="s">
        <v>188</v>
      </c>
      <c r="C148" s="19" t="s">
        <v>3308</v>
      </c>
      <c r="D148" s="20" t="s">
        <v>253</v>
      </c>
      <c r="E148" s="21" t="s">
        <v>253</v>
      </c>
      <c r="F148" s="17" t="s">
        <v>3568</v>
      </c>
    </row>
    <row r="149" spans="2:6">
      <c r="B149" s="18" t="s">
        <v>188</v>
      </c>
      <c r="C149" s="19" t="s">
        <v>3308</v>
      </c>
      <c r="D149" s="20" t="s">
        <v>254</v>
      </c>
      <c r="E149" s="21" t="s">
        <v>255</v>
      </c>
      <c r="F149" s="17" t="s">
        <v>3575</v>
      </c>
    </row>
    <row r="150" spans="2:6">
      <c r="B150" s="18" t="s">
        <v>188</v>
      </c>
      <c r="C150" s="19" t="s">
        <v>3308</v>
      </c>
      <c r="D150" s="20" t="s">
        <v>256</v>
      </c>
      <c r="E150" s="21" t="s">
        <v>257</v>
      </c>
      <c r="F150" s="17" t="s">
        <v>3576</v>
      </c>
    </row>
    <row r="151" spans="2:6">
      <c r="B151" s="18" t="s">
        <v>188</v>
      </c>
      <c r="C151" s="19" t="s">
        <v>3308</v>
      </c>
      <c r="D151" s="20" t="s">
        <v>258</v>
      </c>
      <c r="E151" s="21" t="s">
        <v>259</v>
      </c>
      <c r="F151" s="17" t="s">
        <v>3577</v>
      </c>
    </row>
    <row r="152" spans="2:6">
      <c r="B152" s="18" t="s">
        <v>188</v>
      </c>
      <c r="C152" s="19" t="s">
        <v>1428</v>
      </c>
      <c r="D152" s="20" t="s">
        <v>260</v>
      </c>
      <c r="E152" s="21" t="s">
        <v>260</v>
      </c>
      <c r="F152" s="17" t="s">
        <v>3578</v>
      </c>
    </row>
    <row r="153" spans="2:6">
      <c r="B153" s="18" t="s">
        <v>188</v>
      </c>
      <c r="C153" s="19" t="s">
        <v>1428</v>
      </c>
      <c r="D153" s="20" t="s">
        <v>261</v>
      </c>
      <c r="E153" s="21" t="s">
        <v>262</v>
      </c>
      <c r="F153" s="17" t="s">
        <v>3579</v>
      </c>
    </row>
    <row r="154" spans="2:6">
      <c r="B154" s="18" t="s">
        <v>188</v>
      </c>
      <c r="C154" s="19" t="s">
        <v>1428</v>
      </c>
      <c r="D154" s="20" t="s">
        <v>263</v>
      </c>
      <c r="E154" s="21" t="s">
        <v>264</v>
      </c>
      <c r="F154" s="17" t="s">
        <v>3580</v>
      </c>
    </row>
    <row r="155" spans="2:6">
      <c r="B155" s="18" t="s">
        <v>188</v>
      </c>
      <c r="C155" s="19" t="s">
        <v>1428</v>
      </c>
      <c r="D155" s="20" t="s">
        <v>265</v>
      </c>
      <c r="E155" s="21" t="s">
        <v>266</v>
      </c>
      <c r="F155" s="17" t="s">
        <v>3581</v>
      </c>
    </row>
    <row r="156" spans="2:6">
      <c r="B156" s="18" t="s">
        <v>188</v>
      </c>
      <c r="C156" s="19" t="s">
        <v>32</v>
      </c>
      <c r="D156" s="20" t="s">
        <v>267</v>
      </c>
      <c r="E156" s="21" t="s">
        <v>268</v>
      </c>
      <c r="F156" s="17" t="s">
        <v>3582</v>
      </c>
    </row>
    <row r="157" spans="2:6">
      <c r="B157" s="18" t="s">
        <v>188</v>
      </c>
      <c r="C157" s="19" t="s">
        <v>1428</v>
      </c>
      <c r="D157" s="20" t="s">
        <v>269</v>
      </c>
      <c r="E157" s="21" t="s">
        <v>270</v>
      </c>
      <c r="F157" s="17" t="s">
        <v>3583</v>
      </c>
    </row>
    <row r="158" spans="2:6">
      <c r="B158" s="18" t="s">
        <v>188</v>
      </c>
      <c r="C158" s="19" t="s">
        <v>1428</v>
      </c>
      <c r="D158" s="20" t="s">
        <v>271</v>
      </c>
      <c r="E158" s="21" t="s">
        <v>272</v>
      </c>
      <c r="F158" s="17" t="s">
        <v>3584</v>
      </c>
    </row>
    <row r="159" spans="2:6">
      <c r="B159" s="18" t="s">
        <v>188</v>
      </c>
      <c r="C159" s="19" t="s">
        <v>1428</v>
      </c>
      <c r="D159" s="20" t="s">
        <v>273</v>
      </c>
      <c r="E159" s="21" t="s">
        <v>274</v>
      </c>
      <c r="F159" s="17" t="s">
        <v>3579</v>
      </c>
    </row>
    <row r="160" spans="2:6">
      <c r="B160" s="18" t="s">
        <v>188</v>
      </c>
      <c r="C160" s="19" t="s">
        <v>1428</v>
      </c>
      <c r="D160" s="20" t="s">
        <v>275</v>
      </c>
      <c r="E160" s="21" t="s">
        <v>276</v>
      </c>
      <c r="F160" s="17" t="s">
        <v>3585</v>
      </c>
    </row>
    <row r="161" spans="2:6">
      <c r="B161" s="18" t="s">
        <v>188</v>
      </c>
      <c r="C161" s="19" t="s">
        <v>1428</v>
      </c>
      <c r="D161" s="20" t="s">
        <v>277</v>
      </c>
      <c r="E161" s="21" t="s">
        <v>278</v>
      </c>
      <c r="F161" s="17" t="s">
        <v>3585</v>
      </c>
    </row>
    <row r="162" spans="2:6">
      <c r="B162" s="18" t="s">
        <v>188</v>
      </c>
      <c r="C162" s="19" t="s">
        <v>1428</v>
      </c>
      <c r="D162" s="20" t="s">
        <v>279</v>
      </c>
      <c r="E162" s="21" t="s">
        <v>280</v>
      </c>
      <c r="F162" s="17" t="s">
        <v>3586</v>
      </c>
    </row>
    <row r="163" spans="2:6">
      <c r="B163" s="18" t="s">
        <v>188</v>
      </c>
      <c r="C163" s="19" t="s">
        <v>1428</v>
      </c>
      <c r="D163" s="20" t="s">
        <v>281</v>
      </c>
      <c r="E163" s="21" t="s">
        <v>282</v>
      </c>
      <c r="F163" s="17" t="s">
        <v>3587</v>
      </c>
    </row>
    <row r="164" spans="2:6">
      <c r="B164" s="18" t="s">
        <v>188</v>
      </c>
      <c r="C164" s="19" t="s">
        <v>1428</v>
      </c>
      <c r="D164" s="20" t="s">
        <v>283</v>
      </c>
      <c r="E164" s="21" t="s">
        <v>284</v>
      </c>
      <c r="F164" s="17" t="s">
        <v>3588</v>
      </c>
    </row>
    <row r="165" spans="2:6">
      <c r="B165" s="18" t="s">
        <v>188</v>
      </c>
      <c r="C165" s="19" t="s">
        <v>1428</v>
      </c>
      <c r="D165" s="20" t="s">
        <v>285</v>
      </c>
      <c r="E165" s="21" t="s">
        <v>286</v>
      </c>
      <c r="F165" s="17" t="s">
        <v>3585</v>
      </c>
    </row>
    <row r="166" spans="2:6">
      <c r="B166" s="18" t="s">
        <v>188</v>
      </c>
      <c r="C166" s="19" t="s">
        <v>1428</v>
      </c>
      <c r="D166" s="20" t="s">
        <v>287</v>
      </c>
      <c r="E166" s="21" t="s">
        <v>288</v>
      </c>
      <c r="F166" s="17" t="s">
        <v>3588</v>
      </c>
    </row>
    <row r="167" spans="2:6">
      <c r="B167" s="18" t="s">
        <v>188</v>
      </c>
      <c r="C167" s="19" t="s">
        <v>1428</v>
      </c>
      <c r="D167" s="20" t="s">
        <v>289</v>
      </c>
      <c r="E167" s="21" t="s">
        <v>290</v>
      </c>
      <c r="F167" s="17" t="s">
        <v>3588</v>
      </c>
    </row>
    <row r="168" spans="2:6">
      <c r="B168" s="18" t="s">
        <v>188</v>
      </c>
      <c r="C168" s="19" t="s">
        <v>1428</v>
      </c>
      <c r="D168" s="20" t="s">
        <v>291</v>
      </c>
      <c r="E168" s="21" t="s">
        <v>292</v>
      </c>
      <c r="F168" s="17" t="s">
        <v>3580</v>
      </c>
    </row>
    <row r="169" spans="2:6">
      <c r="B169" s="18" t="s">
        <v>188</v>
      </c>
      <c r="C169" s="19" t="s">
        <v>1428</v>
      </c>
      <c r="D169" s="20" t="s">
        <v>293</v>
      </c>
      <c r="E169" s="21" t="s">
        <v>294</v>
      </c>
      <c r="F169" s="17" t="s">
        <v>3581</v>
      </c>
    </row>
    <row r="170" spans="2:6">
      <c r="B170" s="18" t="s">
        <v>188</v>
      </c>
      <c r="C170" s="19" t="s">
        <v>1428</v>
      </c>
      <c r="D170" s="20" t="s">
        <v>295</v>
      </c>
      <c r="E170" s="21" t="s">
        <v>296</v>
      </c>
      <c r="F170" s="17" t="s">
        <v>3589</v>
      </c>
    </row>
    <row r="171" spans="2:6">
      <c r="B171" s="18" t="s">
        <v>188</v>
      </c>
      <c r="C171" s="19" t="s">
        <v>1428</v>
      </c>
      <c r="D171" s="20" t="s">
        <v>297</v>
      </c>
      <c r="E171" s="21" t="s">
        <v>298</v>
      </c>
      <c r="F171" s="17" t="s">
        <v>3578</v>
      </c>
    </row>
    <row r="172" spans="2:6">
      <c r="B172" s="18" t="s">
        <v>188</v>
      </c>
      <c r="C172" s="19" t="s">
        <v>1428</v>
      </c>
      <c r="D172" s="20" t="s">
        <v>299</v>
      </c>
      <c r="E172" s="21" t="s">
        <v>300</v>
      </c>
      <c r="F172" s="17" t="s">
        <v>3587</v>
      </c>
    </row>
    <row r="173" spans="2:6">
      <c r="B173" s="18" t="s">
        <v>188</v>
      </c>
      <c r="C173" s="19" t="s">
        <v>1428</v>
      </c>
      <c r="D173" s="20" t="s">
        <v>301</v>
      </c>
      <c r="E173" s="21" t="s">
        <v>302</v>
      </c>
      <c r="F173" s="17" t="s">
        <v>3584</v>
      </c>
    </row>
    <row r="174" spans="2:6">
      <c r="B174" s="18" t="s">
        <v>188</v>
      </c>
      <c r="C174" s="19" t="s">
        <v>1428</v>
      </c>
      <c r="D174" s="20" t="s">
        <v>303</v>
      </c>
      <c r="E174" s="21" t="s">
        <v>304</v>
      </c>
      <c r="F174" s="17" t="s">
        <v>3579</v>
      </c>
    </row>
    <row r="175" spans="2:6">
      <c r="B175" s="18" t="s">
        <v>188</v>
      </c>
      <c r="C175" s="19" t="s">
        <v>3309</v>
      </c>
      <c r="D175" s="20" t="s">
        <v>305</v>
      </c>
      <c r="E175" s="21" t="s">
        <v>306</v>
      </c>
      <c r="F175" s="17" t="s">
        <v>3590</v>
      </c>
    </row>
    <row r="176" spans="2:6">
      <c r="B176" s="18" t="s">
        <v>188</v>
      </c>
      <c r="C176" s="19" t="s">
        <v>3309</v>
      </c>
      <c r="D176" s="20" t="s">
        <v>307</v>
      </c>
      <c r="E176" s="21" t="s">
        <v>308</v>
      </c>
      <c r="F176" s="17" t="s">
        <v>3591</v>
      </c>
    </row>
    <row r="177" spans="2:6">
      <c r="B177" s="18" t="s">
        <v>188</v>
      </c>
      <c r="C177" s="19" t="s">
        <v>3309</v>
      </c>
      <c r="D177" s="20" t="s">
        <v>309</v>
      </c>
      <c r="E177" s="21" t="s">
        <v>310</v>
      </c>
      <c r="F177" s="17" t="s">
        <v>3592</v>
      </c>
    </row>
    <row r="178" spans="2:6">
      <c r="B178" s="18" t="s">
        <v>188</v>
      </c>
      <c r="C178" s="19" t="s">
        <v>3309</v>
      </c>
      <c r="D178" s="20" t="s">
        <v>311</v>
      </c>
      <c r="E178" s="21" t="s">
        <v>312</v>
      </c>
      <c r="F178" s="17" t="s">
        <v>3593</v>
      </c>
    </row>
    <row r="179" spans="2:6">
      <c r="B179" s="18" t="s">
        <v>188</v>
      </c>
      <c r="C179" s="19" t="s">
        <v>3309</v>
      </c>
      <c r="D179" s="20" t="s">
        <v>313</v>
      </c>
      <c r="E179" s="21" t="s">
        <v>314</v>
      </c>
      <c r="F179" s="17" t="s">
        <v>3594</v>
      </c>
    </row>
    <row r="180" spans="2:6">
      <c r="B180" s="18" t="s">
        <v>188</v>
      </c>
      <c r="C180" s="19" t="s">
        <v>3309</v>
      </c>
      <c r="D180" s="20" t="s">
        <v>315</v>
      </c>
      <c r="E180" s="21" t="s">
        <v>316</v>
      </c>
      <c r="F180" s="17" t="s">
        <v>3595</v>
      </c>
    </row>
    <row r="181" spans="2:6">
      <c r="B181" s="18" t="s">
        <v>188</v>
      </c>
      <c r="C181" s="19" t="s">
        <v>3309</v>
      </c>
      <c r="D181" s="20" t="s">
        <v>317</v>
      </c>
      <c r="E181" s="21" t="s">
        <v>318</v>
      </c>
      <c r="F181" s="17" t="s">
        <v>3596</v>
      </c>
    </row>
    <row r="182" spans="2:6">
      <c r="B182" s="18" t="s">
        <v>188</v>
      </c>
      <c r="C182" s="19" t="s">
        <v>3309</v>
      </c>
      <c r="D182" s="20" t="s">
        <v>319</v>
      </c>
      <c r="E182" s="21" t="s">
        <v>319</v>
      </c>
      <c r="F182" s="17" t="s">
        <v>3597</v>
      </c>
    </row>
    <row r="183" spans="2:6">
      <c r="B183" s="18" t="s">
        <v>188</v>
      </c>
      <c r="C183" s="19" t="s">
        <v>3309</v>
      </c>
      <c r="D183" s="20" t="s">
        <v>320</v>
      </c>
      <c r="E183" s="21" t="s">
        <v>320</v>
      </c>
      <c r="F183" s="17" t="s">
        <v>3598</v>
      </c>
    </row>
    <row r="184" spans="2:6">
      <c r="B184" s="18" t="s">
        <v>188</v>
      </c>
      <c r="C184" s="19" t="s">
        <v>3309</v>
      </c>
      <c r="D184" s="20" t="s">
        <v>321</v>
      </c>
      <c r="E184" s="21" t="s">
        <v>322</v>
      </c>
      <c r="F184" s="17" t="s">
        <v>3599</v>
      </c>
    </row>
    <row r="185" spans="2:6">
      <c r="B185" s="18" t="s">
        <v>188</v>
      </c>
      <c r="C185" s="19" t="s">
        <v>3309</v>
      </c>
      <c r="D185" s="20" t="s">
        <v>323</v>
      </c>
      <c r="E185" s="21" t="s">
        <v>323</v>
      </c>
      <c r="F185" s="17" t="s">
        <v>3600</v>
      </c>
    </row>
    <row r="186" spans="2:6">
      <c r="B186" s="18" t="s">
        <v>188</v>
      </c>
      <c r="C186" s="19" t="s">
        <v>3309</v>
      </c>
      <c r="D186" s="20" t="s">
        <v>324</v>
      </c>
      <c r="E186" s="21" t="s">
        <v>325</v>
      </c>
      <c r="F186" s="17" t="s">
        <v>3601</v>
      </c>
    </row>
    <row r="187" spans="2:6">
      <c r="B187" s="18" t="s">
        <v>188</v>
      </c>
      <c r="C187" s="19" t="s">
        <v>3309</v>
      </c>
      <c r="D187" s="20" t="s">
        <v>326</v>
      </c>
      <c r="E187" s="21" t="s">
        <v>327</v>
      </c>
      <c r="F187" s="17" t="s">
        <v>3599</v>
      </c>
    </row>
    <row r="188" spans="2:6">
      <c r="B188" s="18" t="s">
        <v>188</v>
      </c>
      <c r="C188" s="19" t="s">
        <v>32</v>
      </c>
      <c r="D188" s="20" t="s">
        <v>328</v>
      </c>
      <c r="E188" s="21" t="s">
        <v>329</v>
      </c>
      <c r="F188" s="17" t="s">
        <v>32</v>
      </c>
    </row>
    <row r="189" spans="2:6">
      <c r="B189" s="18" t="s">
        <v>188</v>
      </c>
      <c r="C189" s="19" t="s">
        <v>3310</v>
      </c>
      <c r="D189" s="20" t="s">
        <v>330</v>
      </c>
      <c r="E189" s="21" t="s">
        <v>331</v>
      </c>
      <c r="F189" s="17" t="s">
        <v>3602</v>
      </c>
    </row>
    <row r="190" spans="2:6">
      <c r="B190" s="18" t="s">
        <v>188</v>
      </c>
      <c r="C190" s="19" t="s">
        <v>3310</v>
      </c>
      <c r="D190" s="20" t="s">
        <v>332</v>
      </c>
      <c r="E190" s="21" t="s">
        <v>333</v>
      </c>
      <c r="F190" s="17" t="s">
        <v>3603</v>
      </c>
    </row>
    <row r="191" spans="2:6">
      <c r="B191" s="18" t="s">
        <v>188</v>
      </c>
      <c r="C191" s="19" t="s">
        <v>3310</v>
      </c>
      <c r="D191" s="20" t="s">
        <v>334</v>
      </c>
      <c r="E191" s="21" t="s">
        <v>335</v>
      </c>
      <c r="F191" s="17" t="s">
        <v>3604</v>
      </c>
    </row>
    <row r="192" spans="2:6">
      <c r="B192" s="18" t="s">
        <v>188</v>
      </c>
      <c r="C192" s="19" t="s">
        <v>3310</v>
      </c>
      <c r="D192" s="20" t="s">
        <v>336</v>
      </c>
      <c r="E192" s="21" t="s">
        <v>337</v>
      </c>
      <c r="F192" s="17" t="s">
        <v>3605</v>
      </c>
    </row>
    <row r="193" spans="2:6">
      <c r="B193" s="18" t="s">
        <v>188</v>
      </c>
      <c r="C193" s="19" t="s">
        <v>3310</v>
      </c>
      <c r="D193" s="20" t="s">
        <v>338</v>
      </c>
      <c r="E193" s="21" t="s">
        <v>339</v>
      </c>
      <c r="F193" s="17" t="s">
        <v>3606</v>
      </c>
    </row>
    <row r="194" spans="2:6">
      <c r="B194" s="18" t="s">
        <v>188</v>
      </c>
      <c r="C194" s="19" t="s">
        <v>3310</v>
      </c>
      <c r="D194" s="20" t="s">
        <v>340</v>
      </c>
      <c r="E194" s="21" t="s">
        <v>341</v>
      </c>
      <c r="F194" s="17" t="s">
        <v>3607</v>
      </c>
    </row>
    <row r="195" spans="2:6">
      <c r="B195" s="18" t="s">
        <v>188</v>
      </c>
      <c r="C195" s="19" t="s">
        <v>3310</v>
      </c>
      <c r="D195" s="20" t="s">
        <v>342</v>
      </c>
      <c r="E195" s="21" t="s">
        <v>343</v>
      </c>
      <c r="F195" s="17" t="s">
        <v>3608</v>
      </c>
    </row>
    <row r="196" spans="2:6">
      <c r="B196" s="18" t="s">
        <v>188</v>
      </c>
      <c r="C196" s="19" t="s">
        <v>3310</v>
      </c>
      <c r="D196" s="20" t="s">
        <v>344</v>
      </c>
      <c r="E196" s="21" t="s">
        <v>345</v>
      </c>
      <c r="F196" s="17" t="s">
        <v>3609</v>
      </c>
    </row>
    <row r="197" spans="2:6">
      <c r="B197" s="18" t="s">
        <v>188</v>
      </c>
      <c r="C197" s="19" t="s">
        <v>3310</v>
      </c>
      <c r="D197" s="20" t="s">
        <v>346</v>
      </c>
      <c r="E197" s="21" t="s">
        <v>347</v>
      </c>
      <c r="F197" s="17" t="s">
        <v>3610</v>
      </c>
    </row>
    <row r="198" spans="2:6">
      <c r="B198" s="18" t="s">
        <v>188</v>
      </c>
      <c r="C198" s="19" t="s">
        <v>3310</v>
      </c>
      <c r="D198" s="20" t="s">
        <v>348</v>
      </c>
      <c r="E198" s="21" t="s">
        <v>349</v>
      </c>
      <c r="F198" s="17" t="s">
        <v>3611</v>
      </c>
    </row>
    <row r="199" spans="2:6">
      <c r="B199" s="18" t="s">
        <v>188</v>
      </c>
      <c r="C199" s="19" t="s">
        <v>3310</v>
      </c>
      <c r="D199" s="20" t="s">
        <v>350</v>
      </c>
      <c r="E199" s="21" t="s">
        <v>351</v>
      </c>
      <c r="F199" s="17" t="s">
        <v>3612</v>
      </c>
    </row>
    <row r="200" spans="2:6">
      <c r="B200" s="18" t="s">
        <v>188</v>
      </c>
      <c r="C200" s="19" t="s">
        <v>3310</v>
      </c>
      <c r="D200" s="20" t="s">
        <v>352</v>
      </c>
      <c r="E200" s="21" t="s">
        <v>353</v>
      </c>
      <c r="F200" s="17" t="s">
        <v>3613</v>
      </c>
    </row>
    <row r="201" spans="2:6">
      <c r="B201" s="18" t="s">
        <v>188</v>
      </c>
      <c r="C201" s="19" t="s">
        <v>3310</v>
      </c>
      <c r="D201" s="20" t="s">
        <v>354</v>
      </c>
      <c r="E201" s="21" t="s">
        <v>355</v>
      </c>
      <c r="F201" s="17" t="s">
        <v>3614</v>
      </c>
    </row>
    <row r="202" spans="2:6">
      <c r="B202" s="18" t="s">
        <v>188</v>
      </c>
      <c r="C202" s="19" t="s">
        <v>3310</v>
      </c>
      <c r="D202" s="20" t="s">
        <v>356</v>
      </c>
      <c r="E202" s="21" t="s">
        <v>357</v>
      </c>
      <c r="F202" s="17" t="s">
        <v>3610</v>
      </c>
    </row>
    <row r="203" spans="2:6">
      <c r="B203" s="18" t="s">
        <v>188</v>
      </c>
      <c r="C203" s="19" t="s">
        <v>3310</v>
      </c>
      <c r="D203" s="20" t="s">
        <v>358</v>
      </c>
      <c r="E203" s="21" t="s">
        <v>359</v>
      </c>
      <c r="F203" s="17" t="s">
        <v>3615</v>
      </c>
    </row>
    <row r="204" spans="2:6">
      <c r="B204" s="18" t="s">
        <v>188</v>
      </c>
      <c r="C204" s="19" t="s">
        <v>3310</v>
      </c>
      <c r="D204" s="20" t="s">
        <v>360</v>
      </c>
      <c r="E204" s="21" t="s">
        <v>361</v>
      </c>
      <c r="F204" s="17" t="s">
        <v>3605</v>
      </c>
    </row>
    <row r="205" spans="2:6">
      <c r="B205" s="18" t="s">
        <v>188</v>
      </c>
      <c r="C205" s="19" t="s">
        <v>3311</v>
      </c>
      <c r="D205" s="20" t="s">
        <v>362</v>
      </c>
      <c r="E205" s="21" t="s">
        <v>363</v>
      </c>
      <c r="F205" s="17" t="s">
        <v>3616</v>
      </c>
    </row>
    <row r="206" spans="2:6">
      <c r="B206" s="18" t="s">
        <v>188</v>
      </c>
      <c r="C206" s="19" t="s">
        <v>3311</v>
      </c>
      <c r="D206" s="20" t="s">
        <v>364</v>
      </c>
      <c r="E206" s="21" t="s">
        <v>365</v>
      </c>
      <c r="F206" s="17" t="s">
        <v>3617</v>
      </c>
    </row>
    <row r="207" spans="2:6">
      <c r="B207" s="18" t="s">
        <v>188</v>
      </c>
      <c r="C207" s="19" t="s">
        <v>3311</v>
      </c>
      <c r="D207" s="20" t="s">
        <v>366</v>
      </c>
      <c r="E207" s="21" t="s">
        <v>367</v>
      </c>
      <c r="F207" s="17" t="s">
        <v>3618</v>
      </c>
    </row>
    <row r="208" spans="2:6">
      <c r="B208" s="18" t="s">
        <v>188</v>
      </c>
      <c r="C208" s="19" t="s">
        <v>3311</v>
      </c>
      <c r="D208" s="20" t="s">
        <v>368</v>
      </c>
      <c r="E208" s="21" t="s">
        <v>369</v>
      </c>
      <c r="F208" s="17" t="s">
        <v>3619</v>
      </c>
    </row>
    <row r="209" spans="2:6">
      <c r="B209" s="18" t="s">
        <v>188</v>
      </c>
      <c r="C209" s="19" t="s">
        <v>3311</v>
      </c>
      <c r="D209" s="20" t="s">
        <v>370</v>
      </c>
      <c r="E209" s="21" t="s">
        <v>371</v>
      </c>
      <c r="F209" s="17" t="s">
        <v>3620</v>
      </c>
    </row>
    <row r="210" spans="2:6">
      <c r="B210" s="18" t="s">
        <v>188</v>
      </c>
      <c r="C210" s="19" t="s">
        <v>3311</v>
      </c>
      <c r="D210" s="20" t="s">
        <v>372</v>
      </c>
      <c r="E210" s="21" t="s">
        <v>373</v>
      </c>
      <c r="F210" s="17" t="s">
        <v>3621</v>
      </c>
    </row>
    <row r="211" spans="2:6">
      <c r="B211" s="18" t="s">
        <v>188</v>
      </c>
      <c r="C211" s="19" t="s">
        <v>3311</v>
      </c>
      <c r="D211" s="20" t="s">
        <v>374</v>
      </c>
      <c r="E211" s="21" t="s">
        <v>375</v>
      </c>
      <c r="F211" s="17" t="s">
        <v>3622</v>
      </c>
    </row>
    <row r="212" spans="2:6">
      <c r="B212" s="18" t="s">
        <v>188</v>
      </c>
      <c r="C212" s="19" t="s">
        <v>3311</v>
      </c>
      <c r="D212" s="20" t="s">
        <v>376</v>
      </c>
      <c r="E212" s="21" t="s">
        <v>377</v>
      </c>
      <c r="F212" s="17" t="s">
        <v>3623</v>
      </c>
    </row>
    <row r="213" spans="2:6">
      <c r="B213" s="18" t="s">
        <v>188</v>
      </c>
      <c r="C213" s="19" t="s">
        <v>3311</v>
      </c>
      <c r="D213" s="20" t="s">
        <v>378</v>
      </c>
      <c r="E213" s="21" t="s">
        <v>379</v>
      </c>
      <c r="F213" s="17" t="s">
        <v>3624</v>
      </c>
    </row>
    <row r="214" spans="2:6">
      <c r="B214" s="18" t="s">
        <v>188</v>
      </c>
      <c r="C214" s="19" t="s">
        <v>3312</v>
      </c>
      <c r="D214" s="20" t="s">
        <v>380</v>
      </c>
      <c r="E214" s="21" t="s">
        <v>381</v>
      </c>
      <c r="F214" s="17" t="s">
        <v>3625</v>
      </c>
    </row>
    <row r="215" spans="2:6">
      <c r="B215" s="18" t="s">
        <v>188</v>
      </c>
      <c r="C215" s="19" t="s">
        <v>3312</v>
      </c>
      <c r="D215" s="20" t="s">
        <v>382</v>
      </c>
      <c r="E215" s="21" t="s">
        <v>383</v>
      </c>
      <c r="F215" s="17" t="s">
        <v>3626</v>
      </c>
    </row>
    <row r="216" spans="2:6">
      <c r="B216" s="18" t="s">
        <v>188</v>
      </c>
      <c r="C216" s="19" t="s">
        <v>3312</v>
      </c>
      <c r="D216" s="20" t="s">
        <v>384</v>
      </c>
      <c r="E216" s="21" t="s">
        <v>385</v>
      </c>
      <c r="F216" s="17" t="s">
        <v>32</v>
      </c>
    </row>
    <row r="217" spans="2:6">
      <c r="B217" s="18" t="s">
        <v>188</v>
      </c>
      <c r="C217" s="19" t="s">
        <v>3312</v>
      </c>
      <c r="D217" s="20" t="s">
        <v>386</v>
      </c>
      <c r="E217" s="21" t="s">
        <v>387</v>
      </c>
      <c r="F217" s="17" t="s">
        <v>3627</v>
      </c>
    </row>
    <row r="218" spans="2:6">
      <c r="B218" s="18" t="s">
        <v>188</v>
      </c>
      <c r="C218" s="19" t="s">
        <v>3312</v>
      </c>
      <c r="D218" s="20" t="s">
        <v>388</v>
      </c>
      <c r="E218" s="21" t="s">
        <v>389</v>
      </c>
      <c r="F218" s="17" t="s">
        <v>3628</v>
      </c>
    </row>
    <row r="219" spans="2:6">
      <c r="B219" s="18" t="s">
        <v>188</v>
      </c>
      <c r="C219" s="19" t="s">
        <v>3312</v>
      </c>
      <c r="D219" s="20" t="s">
        <v>390</v>
      </c>
      <c r="E219" s="21" t="s">
        <v>391</v>
      </c>
      <c r="F219" s="17" t="s">
        <v>3629</v>
      </c>
    </row>
    <row r="220" spans="2:6">
      <c r="B220" s="18" t="s">
        <v>188</v>
      </c>
      <c r="C220" s="19" t="s">
        <v>3312</v>
      </c>
      <c r="D220" s="20" t="s">
        <v>392</v>
      </c>
      <c r="E220" s="21" t="s">
        <v>393</v>
      </c>
      <c r="F220" s="17" t="s">
        <v>3630</v>
      </c>
    </row>
    <row r="221" spans="2:6">
      <c r="B221" s="18" t="s">
        <v>188</v>
      </c>
      <c r="C221" s="19" t="s">
        <v>3312</v>
      </c>
      <c r="D221" s="20" t="s">
        <v>394</v>
      </c>
      <c r="E221" s="21" t="s">
        <v>395</v>
      </c>
      <c r="F221" s="17" t="s">
        <v>3631</v>
      </c>
    </row>
    <row r="222" spans="2:6">
      <c r="B222" s="18" t="s">
        <v>188</v>
      </c>
      <c r="C222" s="19" t="s">
        <v>3312</v>
      </c>
      <c r="D222" s="20" t="s">
        <v>396</v>
      </c>
      <c r="E222" s="21" t="s">
        <v>397</v>
      </c>
      <c r="F222" s="17" t="s">
        <v>3632</v>
      </c>
    </row>
    <row r="223" spans="2:6">
      <c r="B223" s="18" t="s">
        <v>188</v>
      </c>
      <c r="C223" s="19" t="s">
        <v>32</v>
      </c>
      <c r="D223" s="20" t="s">
        <v>398</v>
      </c>
      <c r="E223" s="21" t="s">
        <v>399</v>
      </c>
      <c r="F223" s="17" t="s">
        <v>32</v>
      </c>
    </row>
    <row r="224" spans="2:6">
      <c r="B224" s="18" t="s">
        <v>400</v>
      </c>
      <c r="C224" s="19" t="s">
        <v>3313</v>
      </c>
      <c r="D224" s="20" t="s">
        <v>402</v>
      </c>
      <c r="E224" s="21" t="s">
        <v>403</v>
      </c>
      <c r="F224" s="17" t="s">
        <v>3633</v>
      </c>
    </row>
    <row r="225" spans="2:6">
      <c r="B225" s="18" t="s">
        <v>400</v>
      </c>
      <c r="C225" s="19" t="s">
        <v>3314</v>
      </c>
      <c r="D225" s="20" t="s">
        <v>404</v>
      </c>
      <c r="E225" s="21" t="s">
        <v>405</v>
      </c>
      <c r="F225" s="17" t="s">
        <v>3634</v>
      </c>
    </row>
    <row r="226" spans="2:6">
      <c r="B226" s="18" t="s">
        <v>400</v>
      </c>
      <c r="C226" s="19" t="s">
        <v>3314</v>
      </c>
      <c r="D226" s="20" t="s">
        <v>406</v>
      </c>
      <c r="E226" s="21" t="s">
        <v>407</v>
      </c>
      <c r="F226" s="17" t="s">
        <v>3635</v>
      </c>
    </row>
    <row r="227" spans="2:6">
      <c r="B227" s="18" t="s">
        <v>400</v>
      </c>
      <c r="C227" s="19" t="s">
        <v>3314</v>
      </c>
      <c r="D227" s="20" t="s">
        <v>408</v>
      </c>
      <c r="E227" s="21" t="s">
        <v>409</v>
      </c>
      <c r="F227" s="17" t="s">
        <v>3636</v>
      </c>
    </row>
    <row r="228" spans="2:6">
      <c r="B228" s="18" t="s">
        <v>400</v>
      </c>
      <c r="C228" s="19" t="s">
        <v>3313</v>
      </c>
      <c r="D228" s="20" t="s">
        <v>410</v>
      </c>
      <c r="E228" s="21" t="s">
        <v>411</v>
      </c>
      <c r="F228" s="17" t="s">
        <v>3637</v>
      </c>
    </row>
    <row r="229" spans="2:6">
      <c r="B229" s="18" t="s">
        <v>400</v>
      </c>
      <c r="C229" s="19" t="s">
        <v>3315</v>
      </c>
      <c r="D229" s="20" t="s">
        <v>412</v>
      </c>
      <c r="E229" s="21" t="s">
        <v>413</v>
      </c>
      <c r="F229" s="17" t="s">
        <v>3638</v>
      </c>
    </row>
    <row r="230" spans="2:6">
      <c r="B230" s="18" t="s">
        <v>400</v>
      </c>
      <c r="C230" s="19" t="s">
        <v>3315</v>
      </c>
      <c r="D230" s="20" t="s">
        <v>414</v>
      </c>
      <c r="E230" s="21" t="s">
        <v>415</v>
      </c>
      <c r="F230" s="17" t="s">
        <v>3639</v>
      </c>
    </row>
    <row r="231" spans="2:6">
      <c r="B231" s="18" t="s">
        <v>400</v>
      </c>
      <c r="C231" s="19" t="s">
        <v>3315</v>
      </c>
      <c r="D231" s="20" t="s">
        <v>416</v>
      </c>
      <c r="E231" s="21" t="s">
        <v>417</v>
      </c>
      <c r="F231" s="17" t="s">
        <v>3640</v>
      </c>
    </row>
    <row r="232" spans="2:6">
      <c r="B232" s="18" t="s">
        <v>400</v>
      </c>
      <c r="C232" s="19" t="s">
        <v>3315</v>
      </c>
      <c r="D232" s="20" t="s">
        <v>418</v>
      </c>
      <c r="E232" s="21" t="s">
        <v>419</v>
      </c>
      <c r="F232" s="17" t="s">
        <v>3641</v>
      </c>
    </row>
    <row r="233" spans="2:6">
      <c r="B233" s="18" t="s">
        <v>400</v>
      </c>
      <c r="C233" s="19" t="s">
        <v>3315</v>
      </c>
      <c r="D233" s="20" t="s">
        <v>420</v>
      </c>
      <c r="E233" s="21" t="s">
        <v>421</v>
      </c>
      <c r="F233" s="17" t="s">
        <v>3642</v>
      </c>
    </row>
    <row r="234" spans="2:6">
      <c r="B234" s="18" t="s">
        <v>400</v>
      </c>
      <c r="C234" s="19" t="s">
        <v>3316</v>
      </c>
      <c r="D234" s="20" t="s">
        <v>422</v>
      </c>
      <c r="E234" s="21" t="s">
        <v>423</v>
      </c>
      <c r="F234" s="17" t="s">
        <v>3643</v>
      </c>
    </row>
    <row r="235" spans="2:6">
      <c r="B235" s="18" t="s">
        <v>400</v>
      </c>
      <c r="C235" s="19" t="s">
        <v>3316</v>
      </c>
      <c r="D235" s="20" t="s">
        <v>424</v>
      </c>
      <c r="E235" s="21" t="s">
        <v>425</v>
      </c>
      <c r="F235" s="17" t="s">
        <v>3644</v>
      </c>
    </row>
    <row r="236" spans="2:6">
      <c r="B236" s="18" t="s">
        <v>400</v>
      </c>
      <c r="C236" s="19" t="s">
        <v>3316</v>
      </c>
      <c r="D236" s="20" t="s">
        <v>426</v>
      </c>
      <c r="E236" s="21" t="s">
        <v>427</v>
      </c>
      <c r="F236" s="17" t="s">
        <v>3645</v>
      </c>
    </row>
    <row r="237" spans="2:6">
      <c r="B237" s="18" t="s">
        <v>400</v>
      </c>
      <c r="C237" s="19" t="s">
        <v>3317</v>
      </c>
      <c r="D237" s="20" t="s">
        <v>428</v>
      </c>
      <c r="E237" s="21" t="s">
        <v>429</v>
      </c>
      <c r="F237" s="17" t="s">
        <v>3646</v>
      </c>
    </row>
    <row r="238" spans="2:6">
      <c r="B238" s="18" t="s">
        <v>400</v>
      </c>
      <c r="C238" s="19" t="s">
        <v>3317</v>
      </c>
      <c r="D238" s="20" t="s">
        <v>430</v>
      </c>
      <c r="E238" s="21" t="s">
        <v>431</v>
      </c>
      <c r="F238" s="17" t="s">
        <v>3647</v>
      </c>
    </row>
    <row r="239" spans="2:6">
      <c r="B239" s="18" t="s">
        <v>400</v>
      </c>
      <c r="C239" s="19" t="s">
        <v>3317</v>
      </c>
      <c r="D239" s="20" t="s">
        <v>432</v>
      </c>
      <c r="E239" s="21" t="s">
        <v>433</v>
      </c>
      <c r="F239" s="17" t="s">
        <v>3648</v>
      </c>
    </row>
    <row r="240" spans="2:6">
      <c r="B240" s="18" t="s">
        <v>400</v>
      </c>
      <c r="C240" s="19" t="s">
        <v>3314</v>
      </c>
      <c r="D240" s="20" t="s">
        <v>434</v>
      </c>
      <c r="E240" s="21" t="s">
        <v>435</v>
      </c>
      <c r="F240" s="17" t="s">
        <v>3649</v>
      </c>
    </row>
    <row r="241" spans="2:6">
      <c r="B241" s="18" t="s">
        <v>400</v>
      </c>
      <c r="C241" s="19" t="s">
        <v>3317</v>
      </c>
      <c r="D241" s="20" t="s">
        <v>436</v>
      </c>
      <c r="E241" s="21" t="s">
        <v>437</v>
      </c>
      <c r="F241" s="17" t="s">
        <v>3650</v>
      </c>
    </row>
    <row r="242" spans="2:6">
      <c r="B242" s="18" t="s">
        <v>400</v>
      </c>
      <c r="C242" s="19" t="s">
        <v>3318</v>
      </c>
      <c r="D242" s="20" t="s">
        <v>438</v>
      </c>
      <c r="E242" s="21" t="s">
        <v>439</v>
      </c>
      <c r="F242" s="17" t="s">
        <v>3651</v>
      </c>
    </row>
    <row r="243" spans="2:6">
      <c r="B243" s="18" t="s">
        <v>400</v>
      </c>
      <c r="C243" s="19" t="s">
        <v>3318</v>
      </c>
      <c r="D243" s="20" t="s">
        <v>440</v>
      </c>
      <c r="E243" s="21" t="s">
        <v>441</v>
      </c>
      <c r="F243" s="17" t="s">
        <v>3652</v>
      </c>
    </row>
    <row r="244" spans="2:6">
      <c r="B244" s="18" t="s">
        <v>400</v>
      </c>
      <c r="C244" s="19" t="s">
        <v>3316</v>
      </c>
      <c r="D244" s="20" t="s">
        <v>442</v>
      </c>
      <c r="E244" s="21" t="s">
        <v>443</v>
      </c>
      <c r="F244" s="17" t="s">
        <v>3653</v>
      </c>
    </row>
    <row r="245" spans="2:6">
      <c r="B245" s="18" t="s">
        <v>400</v>
      </c>
      <c r="C245" s="19" t="s">
        <v>3313</v>
      </c>
      <c r="D245" s="20" t="s">
        <v>444</v>
      </c>
      <c r="E245" s="21" t="s">
        <v>445</v>
      </c>
      <c r="F245" s="17" t="s">
        <v>3654</v>
      </c>
    </row>
    <row r="246" spans="2:6">
      <c r="B246" s="18" t="s">
        <v>400</v>
      </c>
      <c r="C246" s="19" t="s">
        <v>3316</v>
      </c>
      <c r="D246" s="20" t="s">
        <v>446</v>
      </c>
      <c r="E246" s="21" t="s">
        <v>447</v>
      </c>
      <c r="F246" s="17" t="s">
        <v>3655</v>
      </c>
    </row>
    <row r="247" spans="2:6">
      <c r="B247" s="18" t="s">
        <v>400</v>
      </c>
      <c r="C247" s="19" t="s">
        <v>3313</v>
      </c>
      <c r="D247" s="20" t="s">
        <v>448</v>
      </c>
      <c r="E247" s="21" t="s">
        <v>449</v>
      </c>
      <c r="F247" s="17" t="s">
        <v>3656</v>
      </c>
    </row>
    <row r="248" spans="2:6">
      <c r="B248" s="18" t="s">
        <v>400</v>
      </c>
      <c r="C248" s="19" t="s">
        <v>3316</v>
      </c>
      <c r="D248" s="20" t="s">
        <v>450</v>
      </c>
      <c r="E248" s="21" t="s">
        <v>451</v>
      </c>
      <c r="F248" s="17" t="s">
        <v>3657</v>
      </c>
    </row>
    <row r="249" spans="2:6">
      <c r="B249" s="18" t="s">
        <v>400</v>
      </c>
      <c r="C249" s="19" t="s">
        <v>3314</v>
      </c>
      <c r="D249" s="20" t="s">
        <v>452</v>
      </c>
      <c r="E249" s="21" t="s">
        <v>453</v>
      </c>
      <c r="F249" s="17" t="s">
        <v>3658</v>
      </c>
    </row>
    <row r="250" spans="2:6">
      <c r="B250" s="18" t="s">
        <v>400</v>
      </c>
      <c r="C250" s="19" t="s">
        <v>3313</v>
      </c>
      <c r="D250" s="20" t="s">
        <v>454</v>
      </c>
      <c r="E250" s="21" t="s">
        <v>455</v>
      </c>
      <c r="F250" s="17" t="s">
        <v>3659</v>
      </c>
    </row>
    <row r="251" spans="2:6">
      <c r="B251" s="18" t="s">
        <v>400</v>
      </c>
      <c r="C251" s="19" t="s">
        <v>3317</v>
      </c>
      <c r="D251" s="20" t="s">
        <v>456</v>
      </c>
      <c r="E251" s="21" t="s">
        <v>457</v>
      </c>
      <c r="F251" s="17" t="s">
        <v>3660</v>
      </c>
    </row>
    <row r="252" spans="2:6">
      <c r="B252" s="18" t="s">
        <v>400</v>
      </c>
      <c r="C252" s="19" t="s">
        <v>3318</v>
      </c>
      <c r="D252" s="20" t="s">
        <v>458</v>
      </c>
      <c r="E252" s="21" t="s">
        <v>459</v>
      </c>
      <c r="F252" s="17" t="s">
        <v>3564</v>
      </c>
    </row>
    <row r="253" spans="2:6">
      <c r="B253" s="18" t="s">
        <v>400</v>
      </c>
      <c r="C253" s="19" t="s">
        <v>3318</v>
      </c>
      <c r="D253" s="20" t="s">
        <v>460</v>
      </c>
      <c r="E253" s="21" t="s">
        <v>461</v>
      </c>
      <c r="F253" s="17" t="s">
        <v>3661</v>
      </c>
    </row>
    <row r="254" spans="2:6">
      <c r="B254" s="18" t="s">
        <v>400</v>
      </c>
      <c r="C254" s="19" t="s">
        <v>3316</v>
      </c>
      <c r="D254" s="20" t="s">
        <v>462</v>
      </c>
      <c r="E254" s="21" t="s">
        <v>463</v>
      </c>
      <c r="F254" s="17" t="s">
        <v>3662</v>
      </c>
    </row>
    <row r="255" spans="2:6">
      <c r="B255" s="18" t="s">
        <v>400</v>
      </c>
      <c r="C255" s="19" t="s">
        <v>3313</v>
      </c>
      <c r="D255" s="20" t="s">
        <v>464</v>
      </c>
      <c r="E255" s="21" t="s">
        <v>465</v>
      </c>
      <c r="F255" s="17" t="s">
        <v>3559</v>
      </c>
    </row>
    <row r="256" spans="2:6">
      <c r="B256" s="18" t="s">
        <v>400</v>
      </c>
      <c r="C256" s="19" t="s">
        <v>3319</v>
      </c>
      <c r="D256" s="20" t="s">
        <v>466</v>
      </c>
      <c r="E256" s="21" t="s">
        <v>467</v>
      </c>
      <c r="F256" s="17" t="s">
        <v>3663</v>
      </c>
    </row>
    <row r="257" spans="2:6">
      <c r="B257" s="18" t="s">
        <v>400</v>
      </c>
      <c r="C257" s="19" t="s">
        <v>3319</v>
      </c>
      <c r="D257" s="20" t="s">
        <v>468</v>
      </c>
      <c r="E257" s="21" t="s">
        <v>469</v>
      </c>
      <c r="F257" s="17" t="s">
        <v>3664</v>
      </c>
    </row>
    <row r="258" spans="2:6">
      <c r="B258" s="18" t="s">
        <v>400</v>
      </c>
      <c r="C258" s="19" t="s">
        <v>3318</v>
      </c>
      <c r="D258" s="20" t="s">
        <v>470</v>
      </c>
      <c r="E258" s="21" t="s">
        <v>471</v>
      </c>
      <c r="F258" s="17" t="s">
        <v>3665</v>
      </c>
    </row>
    <row r="259" spans="2:6">
      <c r="B259" s="18" t="s">
        <v>400</v>
      </c>
      <c r="C259" s="19" t="s">
        <v>3318</v>
      </c>
      <c r="D259" s="20" t="s">
        <v>472</v>
      </c>
      <c r="E259" s="21" t="s">
        <v>473</v>
      </c>
      <c r="F259" s="17" t="s">
        <v>3666</v>
      </c>
    </row>
    <row r="260" spans="2:6">
      <c r="B260" s="18" t="s">
        <v>400</v>
      </c>
      <c r="C260" s="19" t="s">
        <v>3317</v>
      </c>
      <c r="D260" s="20" t="s">
        <v>474</v>
      </c>
      <c r="E260" s="21" t="s">
        <v>475</v>
      </c>
      <c r="F260" s="17" t="s">
        <v>3667</v>
      </c>
    </row>
    <row r="261" spans="2:6">
      <c r="B261" s="18" t="s">
        <v>400</v>
      </c>
      <c r="C261" s="19" t="s">
        <v>3317</v>
      </c>
      <c r="D261" s="20" t="s">
        <v>476</v>
      </c>
      <c r="E261" s="21" t="s">
        <v>477</v>
      </c>
      <c r="F261" s="17" t="s">
        <v>3668</v>
      </c>
    </row>
    <row r="262" spans="2:6">
      <c r="B262" s="18" t="s">
        <v>400</v>
      </c>
      <c r="C262" s="19" t="s">
        <v>3319</v>
      </c>
      <c r="D262" s="20" t="s">
        <v>478</v>
      </c>
      <c r="E262" s="21" t="s">
        <v>479</v>
      </c>
      <c r="F262" s="17" t="s">
        <v>3669</v>
      </c>
    </row>
    <row r="263" spans="2:6">
      <c r="B263" s="18" t="s">
        <v>400</v>
      </c>
      <c r="C263" s="19" t="s">
        <v>3314</v>
      </c>
      <c r="D263" s="20" t="s">
        <v>480</v>
      </c>
      <c r="E263" s="21" t="s">
        <v>481</v>
      </c>
      <c r="F263" s="17" t="s">
        <v>3670</v>
      </c>
    </row>
    <row r="264" spans="2:6">
      <c r="B264" s="18" t="s">
        <v>400</v>
      </c>
      <c r="C264" s="19" t="s">
        <v>3318</v>
      </c>
      <c r="D264" s="20" t="s">
        <v>482</v>
      </c>
      <c r="E264" s="21" t="s">
        <v>483</v>
      </c>
      <c r="F264" s="17" t="s">
        <v>3671</v>
      </c>
    </row>
    <row r="265" spans="2:6">
      <c r="B265" s="18" t="s">
        <v>400</v>
      </c>
      <c r="C265" s="19" t="s">
        <v>3319</v>
      </c>
      <c r="D265" s="20" t="s">
        <v>484</v>
      </c>
      <c r="E265" s="21" t="s">
        <v>485</v>
      </c>
      <c r="F265" s="17" t="s">
        <v>3672</v>
      </c>
    </row>
    <row r="266" spans="2:6">
      <c r="B266" s="18" t="s">
        <v>400</v>
      </c>
      <c r="C266" s="19" t="s">
        <v>3314</v>
      </c>
      <c r="D266" s="20" t="s">
        <v>486</v>
      </c>
      <c r="E266" s="21" t="s">
        <v>487</v>
      </c>
      <c r="F266" s="17" t="s">
        <v>3673</v>
      </c>
    </row>
    <row r="267" spans="2:6">
      <c r="B267" s="18" t="s">
        <v>400</v>
      </c>
      <c r="C267" s="19" t="s">
        <v>3319</v>
      </c>
      <c r="D267" s="20" t="s">
        <v>488</v>
      </c>
      <c r="E267" s="21" t="s">
        <v>489</v>
      </c>
      <c r="F267" s="17" t="s">
        <v>3674</v>
      </c>
    </row>
    <row r="268" spans="2:6">
      <c r="B268" s="18" t="s">
        <v>400</v>
      </c>
      <c r="C268" s="19" t="s">
        <v>3317</v>
      </c>
      <c r="D268" s="20" t="s">
        <v>490</v>
      </c>
      <c r="E268" s="21" t="s">
        <v>491</v>
      </c>
      <c r="F268" s="17" t="s">
        <v>3675</v>
      </c>
    </row>
    <row r="269" spans="2:6">
      <c r="B269" s="18" t="s">
        <v>400</v>
      </c>
      <c r="C269" s="19" t="s">
        <v>3319</v>
      </c>
      <c r="D269" s="20" t="s">
        <v>492</v>
      </c>
      <c r="E269" s="21" t="s">
        <v>493</v>
      </c>
      <c r="F269" s="17" t="s">
        <v>3676</v>
      </c>
    </row>
    <row r="270" spans="2:6">
      <c r="B270" s="18" t="s">
        <v>400</v>
      </c>
      <c r="C270" s="19" t="s">
        <v>3314</v>
      </c>
      <c r="D270" s="20" t="s">
        <v>494</v>
      </c>
      <c r="E270" s="21" t="s">
        <v>495</v>
      </c>
      <c r="F270" s="17" t="s">
        <v>3677</v>
      </c>
    </row>
    <row r="271" spans="2:6">
      <c r="B271" s="18" t="s">
        <v>400</v>
      </c>
      <c r="C271" s="19" t="s">
        <v>3318</v>
      </c>
      <c r="D271" s="20" t="s">
        <v>496</v>
      </c>
      <c r="E271" s="21" t="s">
        <v>497</v>
      </c>
      <c r="F271" s="17" t="s">
        <v>3678</v>
      </c>
    </row>
    <row r="272" spans="2:6">
      <c r="B272" s="18" t="s">
        <v>498</v>
      </c>
      <c r="C272" s="19" t="s">
        <v>3320</v>
      </c>
      <c r="D272" s="20" t="s">
        <v>500</v>
      </c>
      <c r="E272" s="21" t="s">
        <v>500</v>
      </c>
      <c r="F272" s="17" t="s">
        <v>3320</v>
      </c>
    </row>
    <row r="273" spans="2:6">
      <c r="B273" s="18" t="s">
        <v>498</v>
      </c>
      <c r="C273" s="19" t="s">
        <v>3320</v>
      </c>
      <c r="D273" s="20" t="s">
        <v>501</v>
      </c>
      <c r="E273" s="21" t="s">
        <v>502</v>
      </c>
      <c r="F273" s="17" t="s">
        <v>3320</v>
      </c>
    </row>
    <row r="274" spans="2:6">
      <c r="B274" s="18" t="s">
        <v>498</v>
      </c>
      <c r="C274" s="19" t="s">
        <v>3320</v>
      </c>
      <c r="D274" s="20" t="s">
        <v>503</v>
      </c>
      <c r="E274" s="21" t="s">
        <v>504</v>
      </c>
      <c r="F274" s="17" t="s">
        <v>3320</v>
      </c>
    </row>
    <row r="275" spans="2:6">
      <c r="B275" s="18" t="s">
        <v>498</v>
      </c>
      <c r="C275" s="19" t="s">
        <v>3320</v>
      </c>
      <c r="D275" s="20" t="s">
        <v>505</v>
      </c>
      <c r="E275" s="21" t="s">
        <v>506</v>
      </c>
      <c r="F275" s="17" t="s">
        <v>3320</v>
      </c>
    </row>
    <row r="276" spans="2:6">
      <c r="B276" s="18" t="s">
        <v>498</v>
      </c>
      <c r="C276" s="19" t="s">
        <v>3320</v>
      </c>
      <c r="D276" s="20" t="s">
        <v>507</v>
      </c>
      <c r="E276" s="21" t="s">
        <v>508</v>
      </c>
      <c r="F276" s="17" t="s">
        <v>3320</v>
      </c>
    </row>
    <row r="277" spans="2:6">
      <c r="B277" s="18" t="s">
        <v>498</v>
      </c>
      <c r="C277" s="19" t="s">
        <v>3320</v>
      </c>
      <c r="D277" s="20" t="s">
        <v>509</v>
      </c>
      <c r="E277" s="21" t="s">
        <v>510</v>
      </c>
      <c r="F277" s="17" t="s">
        <v>3320</v>
      </c>
    </row>
    <row r="278" spans="2:6">
      <c r="B278" s="18" t="s">
        <v>498</v>
      </c>
      <c r="C278" s="19" t="s">
        <v>3320</v>
      </c>
      <c r="D278" s="20" t="s">
        <v>511</v>
      </c>
      <c r="E278" s="21" t="s">
        <v>512</v>
      </c>
      <c r="F278" s="17" t="s">
        <v>3320</v>
      </c>
    </row>
    <row r="279" spans="2:6">
      <c r="B279" s="18" t="s">
        <v>498</v>
      </c>
      <c r="C279" s="19" t="s">
        <v>3320</v>
      </c>
      <c r="D279" s="20" t="s">
        <v>513</v>
      </c>
      <c r="E279" s="21" t="s">
        <v>514</v>
      </c>
      <c r="F279" s="17" t="s">
        <v>3320</v>
      </c>
    </row>
    <row r="280" spans="2:6">
      <c r="B280" s="18" t="s">
        <v>498</v>
      </c>
      <c r="C280" s="19" t="s">
        <v>3320</v>
      </c>
      <c r="D280" s="20" t="s">
        <v>515</v>
      </c>
      <c r="E280" s="21" t="s">
        <v>516</v>
      </c>
      <c r="F280" s="17" t="s">
        <v>3320</v>
      </c>
    </row>
    <row r="281" spans="2:6">
      <c r="B281" s="18" t="s">
        <v>498</v>
      </c>
      <c r="C281" s="19" t="s">
        <v>3320</v>
      </c>
      <c r="D281" s="20" t="s">
        <v>517</v>
      </c>
      <c r="E281" s="21" t="s">
        <v>518</v>
      </c>
      <c r="F281" s="17" t="s">
        <v>3320</v>
      </c>
    </row>
    <row r="282" spans="2:6">
      <c r="B282" s="18" t="s">
        <v>498</v>
      </c>
      <c r="C282" s="19" t="s">
        <v>3320</v>
      </c>
      <c r="D282" s="20" t="s">
        <v>519</v>
      </c>
      <c r="E282" s="21" t="s">
        <v>520</v>
      </c>
      <c r="F282" s="17" t="s">
        <v>3320</v>
      </c>
    </row>
    <row r="283" spans="2:6">
      <c r="B283" s="18" t="s">
        <v>498</v>
      </c>
      <c r="C283" s="19" t="s">
        <v>3320</v>
      </c>
      <c r="D283" s="20" t="s">
        <v>521</v>
      </c>
      <c r="E283" s="21" t="s">
        <v>522</v>
      </c>
      <c r="F283" s="17" t="s">
        <v>3320</v>
      </c>
    </row>
    <row r="284" spans="2:6">
      <c r="B284" s="18" t="s">
        <v>498</v>
      </c>
      <c r="C284" s="19" t="s">
        <v>3320</v>
      </c>
      <c r="D284" s="20" t="s">
        <v>523</v>
      </c>
      <c r="E284" s="21" t="s">
        <v>524</v>
      </c>
      <c r="F284" s="17" t="s">
        <v>3320</v>
      </c>
    </row>
    <row r="285" spans="2:6">
      <c r="B285" s="18" t="s">
        <v>498</v>
      </c>
      <c r="C285" s="19" t="s">
        <v>3320</v>
      </c>
      <c r="D285" s="20" t="s">
        <v>525</v>
      </c>
      <c r="E285" s="21" t="s">
        <v>526</v>
      </c>
      <c r="F285" s="17" t="s">
        <v>3320</v>
      </c>
    </row>
    <row r="286" spans="2:6">
      <c r="B286" s="18" t="s">
        <v>498</v>
      </c>
      <c r="C286" s="19" t="s">
        <v>3321</v>
      </c>
      <c r="D286" s="20" t="s">
        <v>527</v>
      </c>
      <c r="E286" s="21" t="s">
        <v>527</v>
      </c>
      <c r="F286" s="17" t="s">
        <v>3321</v>
      </c>
    </row>
    <row r="287" spans="2:6">
      <c r="B287" s="18" t="s">
        <v>498</v>
      </c>
      <c r="C287" s="19" t="s">
        <v>3321</v>
      </c>
      <c r="D287" s="20" t="s">
        <v>528</v>
      </c>
      <c r="E287" s="21" t="s">
        <v>529</v>
      </c>
      <c r="F287" s="17" t="s">
        <v>3321</v>
      </c>
    </row>
    <row r="288" spans="2:6">
      <c r="B288" s="18" t="s">
        <v>498</v>
      </c>
      <c r="C288" s="19" t="s">
        <v>3321</v>
      </c>
      <c r="D288" s="20" t="s">
        <v>530</v>
      </c>
      <c r="E288" s="21" t="s">
        <v>531</v>
      </c>
      <c r="F288" s="17" t="s">
        <v>3321</v>
      </c>
    </row>
    <row r="289" spans="2:6">
      <c r="B289" s="18" t="s">
        <v>498</v>
      </c>
      <c r="C289" s="19" t="s">
        <v>3321</v>
      </c>
      <c r="D289" s="20" t="s">
        <v>532</v>
      </c>
      <c r="E289" s="21" t="s">
        <v>533</v>
      </c>
      <c r="F289" s="17" t="s">
        <v>3321</v>
      </c>
    </row>
    <row r="290" spans="2:6">
      <c r="B290" s="18" t="s">
        <v>498</v>
      </c>
      <c r="C290" s="19" t="s">
        <v>3321</v>
      </c>
      <c r="D290" s="20" t="s">
        <v>534</v>
      </c>
      <c r="E290" s="21" t="s">
        <v>535</v>
      </c>
      <c r="F290" s="17" t="s">
        <v>3321</v>
      </c>
    </row>
    <row r="291" spans="2:6">
      <c r="B291" s="18" t="s">
        <v>498</v>
      </c>
      <c r="C291" s="19" t="s">
        <v>3321</v>
      </c>
      <c r="D291" s="20" t="s">
        <v>536</v>
      </c>
      <c r="E291" s="21" t="s">
        <v>537</v>
      </c>
      <c r="F291" s="17" t="s">
        <v>3321</v>
      </c>
    </row>
    <row r="292" spans="2:6">
      <c r="B292" s="18" t="s">
        <v>498</v>
      </c>
      <c r="C292" s="19" t="s">
        <v>3321</v>
      </c>
      <c r="D292" s="20" t="s">
        <v>538</v>
      </c>
      <c r="E292" s="21" t="s">
        <v>539</v>
      </c>
      <c r="F292" s="17" t="s">
        <v>3321</v>
      </c>
    </row>
    <row r="293" spans="2:6">
      <c r="B293" s="18" t="s">
        <v>498</v>
      </c>
      <c r="C293" s="19" t="s">
        <v>3321</v>
      </c>
      <c r="D293" s="20" t="s">
        <v>540</v>
      </c>
      <c r="E293" s="21" t="s">
        <v>541</v>
      </c>
      <c r="F293" s="17" t="s">
        <v>3321</v>
      </c>
    </row>
    <row r="294" spans="2:6">
      <c r="B294" s="18" t="s">
        <v>498</v>
      </c>
      <c r="C294" s="19" t="s">
        <v>3321</v>
      </c>
      <c r="D294" s="20" t="s">
        <v>542</v>
      </c>
      <c r="E294" s="21" t="s">
        <v>543</v>
      </c>
      <c r="F294" s="17" t="s">
        <v>3321</v>
      </c>
    </row>
    <row r="295" spans="2:6">
      <c r="B295" s="18" t="s">
        <v>498</v>
      </c>
      <c r="C295" s="19" t="s">
        <v>3321</v>
      </c>
      <c r="D295" s="20" t="s">
        <v>544</v>
      </c>
      <c r="E295" s="21" t="s">
        <v>545</v>
      </c>
      <c r="F295" s="17" t="s">
        <v>3321</v>
      </c>
    </row>
    <row r="296" spans="2:6">
      <c r="B296" s="18" t="s">
        <v>498</v>
      </c>
      <c r="C296" s="19" t="s">
        <v>3321</v>
      </c>
      <c r="D296" s="20" t="s">
        <v>546</v>
      </c>
      <c r="E296" s="21" t="s">
        <v>547</v>
      </c>
      <c r="F296" s="17" t="s">
        <v>3321</v>
      </c>
    </row>
    <row r="297" spans="2:6">
      <c r="B297" s="18" t="s">
        <v>498</v>
      </c>
      <c r="C297" s="19" t="s">
        <v>3321</v>
      </c>
      <c r="D297" s="20" t="s">
        <v>548</v>
      </c>
      <c r="E297" s="21" t="s">
        <v>549</v>
      </c>
      <c r="F297" s="17" t="s">
        <v>3321</v>
      </c>
    </row>
    <row r="298" spans="2:6">
      <c r="B298" s="18" t="s">
        <v>498</v>
      </c>
      <c r="C298" s="19" t="s">
        <v>3321</v>
      </c>
      <c r="D298" s="20" t="s">
        <v>550</v>
      </c>
      <c r="E298" s="21" t="s">
        <v>551</v>
      </c>
      <c r="F298" s="17" t="s">
        <v>3321</v>
      </c>
    </row>
    <row r="299" spans="2:6">
      <c r="B299" s="18" t="s">
        <v>498</v>
      </c>
      <c r="C299" s="19" t="s">
        <v>3321</v>
      </c>
      <c r="D299" s="20" t="s">
        <v>552</v>
      </c>
      <c r="E299" s="21" t="s">
        <v>553</v>
      </c>
      <c r="F299" s="17" t="s">
        <v>3321</v>
      </c>
    </row>
    <row r="300" spans="2:6">
      <c r="B300" s="18" t="s">
        <v>498</v>
      </c>
      <c r="C300" s="19" t="s">
        <v>3321</v>
      </c>
      <c r="D300" s="20" t="s">
        <v>554</v>
      </c>
      <c r="E300" s="21" t="s">
        <v>555</v>
      </c>
      <c r="F300" s="17" t="s">
        <v>3321</v>
      </c>
    </row>
    <row r="301" spans="2:6">
      <c r="B301" s="18" t="s">
        <v>498</v>
      </c>
      <c r="C301" s="19" t="s">
        <v>3321</v>
      </c>
      <c r="D301" s="20" t="s">
        <v>556</v>
      </c>
      <c r="E301" s="21" t="s">
        <v>557</v>
      </c>
      <c r="F301" s="17" t="s">
        <v>3321</v>
      </c>
    </row>
    <row r="302" spans="2:6">
      <c r="B302" s="18" t="s">
        <v>498</v>
      </c>
      <c r="C302" s="19" t="s">
        <v>3321</v>
      </c>
      <c r="D302" s="20" t="s">
        <v>558</v>
      </c>
      <c r="E302" s="21" t="s">
        <v>559</v>
      </c>
      <c r="F302" s="17" t="s">
        <v>3321</v>
      </c>
    </row>
    <row r="303" spans="2:6">
      <c r="B303" s="18" t="s">
        <v>498</v>
      </c>
      <c r="C303" s="19" t="s">
        <v>3321</v>
      </c>
      <c r="D303" s="20" t="s">
        <v>560</v>
      </c>
      <c r="E303" s="21" t="s">
        <v>561</v>
      </c>
      <c r="F303" s="17" t="s">
        <v>3321</v>
      </c>
    </row>
    <row r="304" spans="2:6">
      <c r="B304" s="18" t="s">
        <v>498</v>
      </c>
      <c r="C304" s="19" t="s">
        <v>3322</v>
      </c>
      <c r="D304" s="20" t="s">
        <v>562</v>
      </c>
      <c r="E304" s="21" t="s">
        <v>563</v>
      </c>
      <c r="F304" s="17" t="s">
        <v>3322</v>
      </c>
    </row>
    <row r="305" spans="2:6">
      <c r="B305" s="18" t="s">
        <v>498</v>
      </c>
      <c r="C305" s="19" t="s">
        <v>3322</v>
      </c>
      <c r="D305" s="20" t="s">
        <v>564</v>
      </c>
      <c r="E305" s="21" t="s">
        <v>565</v>
      </c>
      <c r="F305" s="17" t="s">
        <v>3322</v>
      </c>
    </row>
    <row r="306" spans="2:6">
      <c r="B306" s="18" t="s">
        <v>498</v>
      </c>
      <c r="C306" s="19" t="s">
        <v>3322</v>
      </c>
      <c r="D306" s="20" t="s">
        <v>566</v>
      </c>
      <c r="E306" s="21" t="s">
        <v>567</v>
      </c>
      <c r="F306" s="17" t="s">
        <v>3322</v>
      </c>
    </row>
    <row r="307" spans="2:6">
      <c r="B307" s="18" t="s">
        <v>498</v>
      </c>
      <c r="C307" s="19" t="s">
        <v>3322</v>
      </c>
      <c r="D307" s="20" t="s">
        <v>568</v>
      </c>
      <c r="E307" s="21" t="s">
        <v>569</v>
      </c>
      <c r="F307" s="17" t="s">
        <v>3322</v>
      </c>
    </row>
    <row r="308" spans="2:6">
      <c r="B308" s="18" t="s">
        <v>498</v>
      </c>
      <c r="C308" s="19" t="s">
        <v>3322</v>
      </c>
      <c r="D308" s="20" t="s">
        <v>570</v>
      </c>
      <c r="E308" s="21" t="s">
        <v>571</v>
      </c>
      <c r="F308" s="17" t="s">
        <v>3322</v>
      </c>
    </row>
    <row r="309" spans="2:6">
      <c r="B309" s="18" t="s">
        <v>498</v>
      </c>
      <c r="C309" s="19" t="s">
        <v>3322</v>
      </c>
      <c r="D309" s="20" t="s">
        <v>572</v>
      </c>
      <c r="E309" s="21" t="s">
        <v>573</v>
      </c>
      <c r="F309" s="17" t="s">
        <v>3322</v>
      </c>
    </row>
    <row r="310" spans="2:6">
      <c r="B310" s="18" t="s">
        <v>498</v>
      </c>
      <c r="C310" s="19" t="s">
        <v>3322</v>
      </c>
      <c r="D310" s="20" t="s">
        <v>574</v>
      </c>
      <c r="E310" s="21" t="s">
        <v>575</v>
      </c>
      <c r="F310" s="17" t="s">
        <v>3322</v>
      </c>
    </row>
    <row r="311" spans="2:6">
      <c r="B311" s="18" t="s">
        <v>498</v>
      </c>
      <c r="C311" s="19" t="s">
        <v>3322</v>
      </c>
      <c r="D311" s="20" t="s">
        <v>576</v>
      </c>
      <c r="E311" s="21" t="s">
        <v>577</v>
      </c>
      <c r="F311" s="17" t="s">
        <v>3322</v>
      </c>
    </row>
    <row r="312" spans="2:6">
      <c r="B312" s="18" t="s">
        <v>498</v>
      </c>
      <c r="C312" s="19" t="s">
        <v>3322</v>
      </c>
      <c r="D312" s="20" t="s">
        <v>578</v>
      </c>
      <c r="E312" s="21" t="s">
        <v>579</v>
      </c>
      <c r="F312" s="17" t="s">
        <v>3322</v>
      </c>
    </row>
    <row r="313" spans="2:6">
      <c r="B313" s="18" t="s">
        <v>498</v>
      </c>
      <c r="C313" s="19" t="s">
        <v>3322</v>
      </c>
      <c r="D313" s="20" t="s">
        <v>580</v>
      </c>
      <c r="E313" s="21" t="s">
        <v>581</v>
      </c>
      <c r="F313" s="17" t="s">
        <v>3322</v>
      </c>
    </row>
    <row r="314" spans="2:6">
      <c r="B314" s="18" t="s">
        <v>498</v>
      </c>
      <c r="C314" s="19" t="s">
        <v>3322</v>
      </c>
      <c r="D314" s="20" t="s">
        <v>582</v>
      </c>
      <c r="E314" s="21" t="s">
        <v>583</v>
      </c>
      <c r="F314" s="17" t="s">
        <v>3322</v>
      </c>
    </row>
    <row r="315" spans="2:6">
      <c r="B315" s="18" t="s">
        <v>498</v>
      </c>
      <c r="C315" s="19" t="s">
        <v>3322</v>
      </c>
      <c r="D315" s="20" t="s">
        <v>584</v>
      </c>
      <c r="E315" s="21" t="s">
        <v>585</v>
      </c>
      <c r="F315" s="17" t="s">
        <v>3322</v>
      </c>
    </row>
    <row r="316" spans="2:6">
      <c r="B316" s="18" t="s">
        <v>498</v>
      </c>
      <c r="C316" s="19" t="s">
        <v>3322</v>
      </c>
      <c r="D316" s="20" t="s">
        <v>586</v>
      </c>
      <c r="E316" s="21" t="s">
        <v>587</v>
      </c>
      <c r="F316" s="17" t="s">
        <v>3322</v>
      </c>
    </row>
    <row r="317" spans="2:6">
      <c r="B317" s="18" t="s">
        <v>498</v>
      </c>
      <c r="C317" s="19" t="s">
        <v>3322</v>
      </c>
      <c r="D317" s="20" t="s">
        <v>588</v>
      </c>
      <c r="E317" s="21" t="s">
        <v>589</v>
      </c>
      <c r="F317" s="17" t="s">
        <v>3322</v>
      </c>
    </row>
    <row r="318" spans="2:6">
      <c r="B318" s="18" t="s">
        <v>498</v>
      </c>
      <c r="C318" s="19" t="s">
        <v>3323</v>
      </c>
      <c r="D318" s="20" t="s">
        <v>590</v>
      </c>
      <c r="E318" s="21" t="s">
        <v>591</v>
      </c>
      <c r="F318" s="17" t="s">
        <v>3323</v>
      </c>
    </row>
    <row r="319" spans="2:6">
      <c r="B319" s="18" t="s">
        <v>498</v>
      </c>
      <c r="C319" s="19" t="s">
        <v>3323</v>
      </c>
      <c r="D319" s="20" t="s">
        <v>592</v>
      </c>
      <c r="E319" s="21" t="s">
        <v>593</v>
      </c>
      <c r="F319" s="17" t="s">
        <v>3323</v>
      </c>
    </row>
    <row r="320" spans="2:6">
      <c r="B320" s="18" t="s">
        <v>498</v>
      </c>
      <c r="C320" s="19" t="s">
        <v>3323</v>
      </c>
      <c r="D320" s="20" t="s">
        <v>594</v>
      </c>
      <c r="E320" s="21" t="s">
        <v>595</v>
      </c>
      <c r="F320" s="17" t="s">
        <v>3323</v>
      </c>
    </row>
    <row r="321" spans="2:6">
      <c r="B321" s="18" t="s">
        <v>498</v>
      </c>
      <c r="C321" s="19" t="s">
        <v>3323</v>
      </c>
      <c r="D321" s="20" t="s">
        <v>596</v>
      </c>
      <c r="E321" s="21" t="s">
        <v>597</v>
      </c>
      <c r="F321" s="17" t="s">
        <v>3323</v>
      </c>
    </row>
    <row r="322" spans="2:6">
      <c r="B322" s="18" t="s">
        <v>498</v>
      </c>
      <c r="C322" s="19" t="s">
        <v>3323</v>
      </c>
      <c r="D322" s="20" t="s">
        <v>598</v>
      </c>
      <c r="E322" s="21" t="s">
        <v>599</v>
      </c>
      <c r="F322" s="17" t="s">
        <v>3323</v>
      </c>
    </row>
    <row r="323" spans="2:6">
      <c r="B323" s="18" t="s">
        <v>498</v>
      </c>
      <c r="C323" s="19" t="s">
        <v>3323</v>
      </c>
      <c r="D323" s="20" t="s">
        <v>600</v>
      </c>
      <c r="E323" s="21" t="s">
        <v>601</v>
      </c>
      <c r="F323" s="17" t="s">
        <v>3323</v>
      </c>
    </row>
    <row r="324" spans="2:6">
      <c r="B324" s="18" t="s">
        <v>498</v>
      </c>
      <c r="C324" s="19" t="s">
        <v>3323</v>
      </c>
      <c r="D324" s="20" t="s">
        <v>602</v>
      </c>
      <c r="E324" s="21" t="s">
        <v>603</v>
      </c>
      <c r="F324" s="17" t="s">
        <v>3323</v>
      </c>
    </row>
    <row r="325" spans="2:6">
      <c r="B325" s="18" t="s">
        <v>498</v>
      </c>
      <c r="C325" s="19" t="s">
        <v>3323</v>
      </c>
      <c r="D325" s="20" t="s">
        <v>604</v>
      </c>
      <c r="E325" s="21" t="s">
        <v>605</v>
      </c>
      <c r="F325" s="17" t="s">
        <v>3323</v>
      </c>
    </row>
    <row r="326" spans="2:6">
      <c r="B326" s="18" t="s">
        <v>498</v>
      </c>
      <c r="C326" s="19" t="s">
        <v>3323</v>
      </c>
      <c r="D326" s="20" t="s">
        <v>606</v>
      </c>
      <c r="E326" s="21" t="s">
        <v>607</v>
      </c>
      <c r="F326" s="17" t="s">
        <v>3323</v>
      </c>
    </row>
    <row r="327" spans="2:6">
      <c r="B327" s="18" t="s">
        <v>498</v>
      </c>
      <c r="C327" s="19" t="s">
        <v>3323</v>
      </c>
      <c r="D327" s="20" t="s">
        <v>608</v>
      </c>
      <c r="E327" s="21" t="s">
        <v>609</v>
      </c>
      <c r="F327" s="17" t="s">
        <v>3323</v>
      </c>
    </row>
    <row r="328" spans="2:6">
      <c r="B328" s="18" t="s">
        <v>498</v>
      </c>
      <c r="C328" s="19" t="s">
        <v>3323</v>
      </c>
      <c r="D328" s="20" t="s">
        <v>610</v>
      </c>
      <c r="E328" s="21" t="s">
        <v>611</v>
      </c>
      <c r="F328" s="17" t="s">
        <v>3323</v>
      </c>
    </row>
    <row r="329" spans="2:6">
      <c r="B329" s="18" t="s">
        <v>498</v>
      </c>
      <c r="C329" s="19" t="s">
        <v>3323</v>
      </c>
      <c r="D329" s="20" t="s">
        <v>612</v>
      </c>
      <c r="E329" s="21" t="s">
        <v>613</v>
      </c>
      <c r="F329" s="17" t="s">
        <v>3323</v>
      </c>
    </row>
    <row r="330" spans="2:6">
      <c r="B330" s="18" t="s">
        <v>498</v>
      </c>
      <c r="C330" s="19" t="s">
        <v>3323</v>
      </c>
      <c r="D330" s="20" t="s">
        <v>614</v>
      </c>
      <c r="E330" s="21" t="s">
        <v>615</v>
      </c>
      <c r="F330" s="17" t="s">
        <v>3323</v>
      </c>
    </row>
    <row r="331" spans="2:6">
      <c r="B331" s="18" t="s">
        <v>498</v>
      </c>
      <c r="C331" s="19" t="s">
        <v>3324</v>
      </c>
      <c r="D331" s="20" t="s">
        <v>616</v>
      </c>
      <c r="E331" s="21" t="s">
        <v>617</v>
      </c>
      <c r="F331" s="17" t="s">
        <v>3324</v>
      </c>
    </row>
    <row r="332" spans="2:6">
      <c r="B332" s="18" t="s">
        <v>498</v>
      </c>
      <c r="C332" s="19" t="s">
        <v>3324</v>
      </c>
      <c r="D332" s="20" t="s">
        <v>618</v>
      </c>
      <c r="E332" s="21" t="s">
        <v>619</v>
      </c>
      <c r="F332" s="17" t="s">
        <v>3324</v>
      </c>
    </row>
    <row r="333" spans="2:6">
      <c r="B333" s="18" t="s">
        <v>498</v>
      </c>
      <c r="C333" s="19" t="s">
        <v>3324</v>
      </c>
      <c r="D333" s="20" t="s">
        <v>620</v>
      </c>
      <c r="E333" s="21" t="s">
        <v>621</v>
      </c>
      <c r="F333" s="17" t="s">
        <v>3324</v>
      </c>
    </row>
    <row r="334" spans="2:6">
      <c r="B334" s="18" t="s">
        <v>498</v>
      </c>
      <c r="C334" s="19" t="s">
        <v>3324</v>
      </c>
      <c r="D334" s="20" t="s">
        <v>622</v>
      </c>
      <c r="E334" s="21" t="s">
        <v>623</v>
      </c>
      <c r="F334" s="17" t="s">
        <v>3324</v>
      </c>
    </row>
    <row r="335" spans="2:6">
      <c r="B335" s="18" t="s">
        <v>498</v>
      </c>
      <c r="C335" s="19" t="s">
        <v>3324</v>
      </c>
      <c r="D335" s="20" t="s">
        <v>624</v>
      </c>
      <c r="E335" s="21" t="s">
        <v>625</v>
      </c>
      <c r="F335" s="17" t="s">
        <v>3324</v>
      </c>
    </row>
    <row r="336" spans="2:6">
      <c r="B336" s="18" t="s">
        <v>498</v>
      </c>
      <c r="C336" s="19" t="s">
        <v>3324</v>
      </c>
      <c r="D336" s="20" t="s">
        <v>626</v>
      </c>
      <c r="E336" s="21" t="s">
        <v>627</v>
      </c>
      <c r="F336" s="17" t="s">
        <v>3324</v>
      </c>
    </row>
    <row r="337" spans="2:6">
      <c r="B337" s="18" t="s">
        <v>498</v>
      </c>
      <c r="C337" s="19" t="s">
        <v>3324</v>
      </c>
      <c r="D337" s="20" t="s">
        <v>628</v>
      </c>
      <c r="E337" s="21" t="s">
        <v>628</v>
      </c>
      <c r="F337" s="17" t="s">
        <v>3324</v>
      </c>
    </row>
    <row r="338" spans="2:6">
      <c r="B338" s="18" t="s">
        <v>498</v>
      </c>
      <c r="C338" s="19" t="s">
        <v>3324</v>
      </c>
      <c r="D338" s="20" t="s">
        <v>629</v>
      </c>
      <c r="E338" s="21" t="s">
        <v>630</v>
      </c>
      <c r="F338" s="17" t="s">
        <v>3324</v>
      </c>
    </row>
    <row r="339" spans="2:6">
      <c r="B339" s="18" t="s">
        <v>498</v>
      </c>
      <c r="C339" s="19" t="s">
        <v>3324</v>
      </c>
      <c r="D339" s="20" t="s">
        <v>631</v>
      </c>
      <c r="E339" s="21" t="s">
        <v>632</v>
      </c>
      <c r="F339" s="17" t="s">
        <v>3324</v>
      </c>
    </row>
    <row r="340" spans="2:6">
      <c r="B340" s="18" t="s">
        <v>498</v>
      </c>
      <c r="C340" s="19" t="s">
        <v>3324</v>
      </c>
      <c r="D340" s="20" t="s">
        <v>633</v>
      </c>
      <c r="E340" s="21" t="s">
        <v>634</v>
      </c>
      <c r="F340" s="17" t="s">
        <v>3324</v>
      </c>
    </row>
    <row r="341" spans="2:6">
      <c r="B341" s="18" t="s">
        <v>498</v>
      </c>
      <c r="C341" s="19" t="s">
        <v>3324</v>
      </c>
      <c r="D341" s="20" t="s">
        <v>635</v>
      </c>
      <c r="E341" s="21" t="s">
        <v>636</v>
      </c>
      <c r="F341" s="17" t="s">
        <v>3324</v>
      </c>
    </row>
    <row r="342" spans="2:6">
      <c r="B342" s="18" t="s">
        <v>498</v>
      </c>
      <c r="C342" s="19" t="s">
        <v>3324</v>
      </c>
      <c r="D342" s="20" t="s">
        <v>637</v>
      </c>
      <c r="E342" s="21" t="s">
        <v>638</v>
      </c>
      <c r="F342" s="17" t="s">
        <v>3324</v>
      </c>
    </row>
    <row r="343" spans="2:6">
      <c r="B343" s="27" t="s">
        <v>498</v>
      </c>
      <c r="C343" s="28" t="s">
        <v>3324</v>
      </c>
      <c r="D343" s="29" t="s">
        <v>639</v>
      </c>
      <c r="E343" s="30" t="s">
        <v>640</v>
      </c>
      <c r="F343" s="17" t="s">
        <v>3324</v>
      </c>
    </row>
    <row r="344" spans="2:6">
      <c r="B344" s="27" t="s">
        <v>498</v>
      </c>
      <c r="C344" s="28" t="s">
        <v>3324</v>
      </c>
      <c r="D344" s="29" t="s">
        <v>641</v>
      </c>
      <c r="E344" s="30" t="s">
        <v>642</v>
      </c>
      <c r="F344" s="17" t="s">
        <v>3324</v>
      </c>
    </row>
    <row r="345" spans="2:6">
      <c r="B345" s="27" t="s">
        <v>498</v>
      </c>
      <c r="C345" s="28" t="s">
        <v>3325</v>
      </c>
      <c r="D345" s="29" t="s">
        <v>643</v>
      </c>
      <c r="E345" s="30" t="s">
        <v>644</v>
      </c>
      <c r="F345" s="17" t="s">
        <v>3325</v>
      </c>
    </row>
    <row r="346" spans="2:6">
      <c r="B346" s="27" t="s">
        <v>498</v>
      </c>
      <c r="C346" s="28" t="s">
        <v>3325</v>
      </c>
      <c r="D346" s="29" t="s">
        <v>645</v>
      </c>
      <c r="E346" s="30" t="s">
        <v>646</v>
      </c>
      <c r="F346" s="17" t="s">
        <v>3325</v>
      </c>
    </row>
    <row r="347" spans="2:6">
      <c r="B347" s="27" t="s">
        <v>498</v>
      </c>
      <c r="C347" s="28" t="s">
        <v>3325</v>
      </c>
      <c r="D347" s="29" t="s">
        <v>647</v>
      </c>
      <c r="E347" s="30" t="s">
        <v>648</v>
      </c>
      <c r="F347" s="17" t="s">
        <v>3325</v>
      </c>
    </row>
    <row r="348" spans="2:6">
      <c r="B348" s="27" t="s">
        <v>498</v>
      </c>
      <c r="C348" s="28" t="s">
        <v>3325</v>
      </c>
      <c r="D348" s="29" t="s">
        <v>649</v>
      </c>
      <c r="E348" s="30" t="s">
        <v>650</v>
      </c>
      <c r="F348" s="17" t="s">
        <v>3325</v>
      </c>
    </row>
    <row r="349" spans="2:6">
      <c r="B349" s="27" t="s">
        <v>498</v>
      </c>
      <c r="C349" s="28" t="s">
        <v>3325</v>
      </c>
      <c r="D349" s="29" t="s">
        <v>651</v>
      </c>
      <c r="E349" s="30" t="s">
        <v>652</v>
      </c>
      <c r="F349" s="17" t="s">
        <v>3325</v>
      </c>
    </row>
    <row r="350" spans="2:6">
      <c r="B350" s="27" t="s">
        <v>498</v>
      </c>
      <c r="C350" s="28" t="s">
        <v>3325</v>
      </c>
      <c r="D350" s="29" t="s">
        <v>653</v>
      </c>
      <c r="E350" s="30" t="s">
        <v>654</v>
      </c>
      <c r="F350" s="17" t="s">
        <v>3325</v>
      </c>
    </row>
    <row r="351" spans="2:6">
      <c r="B351" s="27" t="s">
        <v>498</v>
      </c>
      <c r="C351" s="28" t="s">
        <v>3325</v>
      </c>
      <c r="D351" s="29" t="s">
        <v>655</v>
      </c>
      <c r="E351" s="30" t="s">
        <v>656</v>
      </c>
      <c r="F351" s="17" t="s">
        <v>3325</v>
      </c>
    </row>
    <row r="352" spans="2:6">
      <c r="B352" s="27" t="s">
        <v>498</v>
      </c>
      <c r="C352" s="28" t="s">
        <v>3325</v>
      </c>
      <c r="D352" s="29" t="s">
        <v>657</v>
      </c>
      <c r="E352" s="30" t="s">
        <v>658</v>
      </c>
      <c r="F352" s="17" t="s">
        <v>3325</v>
      </c>
    </row>
    <row r="353" spans="2:6">
      <c r="B353" s="27" t="s">
        <v>498</v>
      </c>
      <c r="C353" s="28" t="s">
        <v>3325</v>
      </c>
      <c r="D353" s="29" t="s">
        <v>659</v>
      </c>
      <c r="E353" s="30" t="s">
        <v>660</v>
      </c>
      <c r="F353" s="17" t="s">
        <v>3325</v>
      </c>
    </row>
    <row r="354" spans="2:6">
      <c r="B354" s="27" t="s">
        <v>498</v>
      </c>
      <c r="C354" s="28" t="s">
        <v>3325</v>
      </c>
      <c r="D354" s="29" t="s">
        <v>661</v>
      </c>
      <c r="E354" s="30" t="s">
        <v>662</v>
      </c>
      <c r="F354" s="17" t="s">
        <v>3325</v>
      </c>
    </row>
    <row r="355" spans="2:6">
      <c r="B355" s="27" t="s">
        <v>498</v>
      </c>
      <c r="C355" s="28" t="s">
        <v>3325</v>
      </c>
      <c r="D355" s="29" t="s">
        <v>663</v>
      </c>
      <c r="E355" s="30" t="s">
        <v>664</v>
      </c>
      <c r="F355" s="17" t="s">
        <v>3325</v>
      </c>
    </row>
    <row r="356" spans="2:6">
      <c r="B356" s="27" t="s">
        <v>498</v>
      </c>
      <c r="C356" s="28" t="s">
        <v>3325</v>
      </c>
      <c r="D356" s="29" t="s">
        <v>665</v>
      </c>
      <c r="E356" s="30" t="s">
        <v>666</v>
      </c>
      <c r="F356" s="17" t="s">
        <v>3325</v>
      </c>
    </row>
    <row r="357" spans="2:6">
      <c r="B357" s="27" t="s">
        <v>498</v>
      </c>
      <c r="C357" s="28" t="s">
        <v>3325</v>
      </c>
      <c r="D357" s="29" t="s">
        <v>667</v>
      </c>
      <c r="E357" s="30" t="s">
        <v>668</v>
      </c>
      <c r="F357" s="17" t="s">
        <v>3325</v>
      </c>
    </row>
    <row r="358" spans="2:6">
      <c r="B358" s="27" t="s">
        <v>498</v>
      </c>
      <c r="C358" s="28" t="s">
        <v>3325</v>
      </c>
      <c r="D358" s="29" t="s">
        <v>669</v>
      </c>
      <c r="E358" s="30" t="s">
        <v>670</v>
      </c>
      <c r="F358" s="17" t="s">
        <v>3325</v>
      </c>
    </row>
    <row r="359" spans="2:6">
      <c r="B359" s="27" t="s">
        <v>498</v>
      </c>
      <c r="C359" s="28" t="s">
        <v>3325</v>
      </c>
      <c r="D359" s="29" t="s">
        <v>671</v>
      </c>
      <c r="E359" s="30" t="s">
        <v>672</v>
      </c>
      <c r="F359" s="17" t="s">
        <v>3325</v>
      </c>
    </row>
    <row r="360" spans="2:6">
      <c r="B360" s="27" t="s">
        <v>673</v>
      </c>
      <c r="C360" s="28" t="s">
        <v>3326</v>
      </c>
      <c r="D360" s="29" t="s">
        <v>675</v>
      </c>
      <c r="E360" s="30" t="s">
        <v>676</v>
      </c>
      <c r="F360" s="17" t="s">
        <v>3679</v>
      </c>
    </row>
    <row r="361" spans="2:6">
      <c r="B361" s="27" t="s">
        <v>673</v>
      </c>
      <c r="C361" s="28" t="s">
        <v>3326</v>
      </c>
      <c r="D361" s="29" t="s">
        <v>677</v>
      </c>
      <c r="E361" s="30" t="s">
        <v>678</v>
      </c>
      <c r="F361" s="17">
        <v>0</v>
      </c>
    </row>
    <row r="362" spans="2:6">
      <c r="B362" s="27" t="s">
        <v>673</v>
      </c>
      <c r="C362" s="28" t="s">
        <v>3326</v>
      </c>
      <c r="D362" s="29" t="s">
        <v>679</v>
      </c>
      <c r="E362" s="30" t="s">
        <v>680</v>
      </c>
      <c r="F362" s="17" t="s">
        <v>3680</v>
      </c>
    </row>
    <row r="363" spans="2:6">
      <c r="B363" s="27" t="s">
        <v>673</v>
      </c>
      <c r="C363" s="28" t="s">
        <v>3326</v>
      </c>
      <c r="D363" s="29" t="s">
        <v>681</v>
      </c>
      <c r="E363" s="30" t="s">
        <v>682</v>
      </c>
      <c r="F363" s="17">
        <v>0</v>
      </c>
    </row>
    <row r="364" spans="2:6">
      <c r="B364" s="27" t="s">
        <v>673</v>
      </c>
      <c r="C364" s="28" t="s">
        <v>3326</v>
      </c>
      <c r="D364" s="29" t="s">
        <v>683</v>
      </c>
      <c r="E364" s="30" t="s">
        <v>684</v>
      </c>
      <c r="F364" s="17" t="s">
        <v>3681</v>
      </c>
    </row>
    <row r="365" spans="2:6">
      <c r="B365" s="27" t="s">
        <v>673</v>
      </c>
      <c r="C365" s="28" t="s">
        <v>3326</v>
      </c>
      <c r="D365" s="29" t="s">
        <v>685</v>
      </c>
      <c r="E365" s="30" t="s">
        <v>686</v>
      </c>
      <c r="F365" s="17" t="s">
        <v>3682</v>
      </c>
    </row>
    <row r="366" spans="2:6">
      <c r="B366" s="27" t="s">
        <v>673</v>
      </c>
      <c r="C366" s="28" t="s">
        <v>3326</v>
      </c>
      <c r="D366" s="29" t="s">
        <v>687</v>
      </c>
      <c r="E366" s="30" t="s">
        <v>688</v>
      </c>
      <c r="F366" s="17" t="s">
        <v>3682</v>
      </c>
    </row>
    <row r="367" spans="2:6">
      <c r="B367" s="27" t="s">
        <v>673</v>
      </c>
      <c r="C367" s="28" t="s">
        <v>3326</v>
      </c>
      <c r="D367" s="29" t="s">
        <v>689</v>
      </c>
      <c r="E367" s="30" t="s">
        <v>690</v>
      </c>
      <c r="F367" s="17" t="s">
        <v>3683</v>
      </c>
    </row>
    <row r="368" spans="2:6">
      <c r="B368" s="27" t="s">
        <v>673</v>
      </c>
      <c r="C368" s="28" t="s">
        <v>3326</v>
      </c>
      <c r="D368" s="29" t="s">
        <v>691</v>
      </c>
      <c r="E368" s="30" t="s">
        <v>692</v>
      </c>
      <c r="F368" s="17" t="s">
        <v>3684</v>
      </c>
    </row>
    <row r="369" spans="2:6">
      <c r="B369" s="27" t="s">
        <v>673</v>
      </c>
      <c r="C369" s="28" t="s">
        <v>3326</v>
      </c>
      <c r="D369" s="29" t="s">
        <v>693</v>
      </c>
      <c r="E369" s="30" t="s">
        <v>694</v>
      </c>
      <c r="F369" s="17" t="s">
        <v>3685</v>
      </c>
    </row>
    <row r="370" spans="2:6">
      <c r="B370" s="27" t="s">
        <v>673</v>
      </c>
      <c r="C370" s="28" t="s">
        <v>3326</v>
      </c>
      <c r="D370" s="29" t="s">
        <v>695</v>
      </c>
      <c r="E370" s="30" t="s">
        <v>696</v>
      </c>
      <c r="F370" s="17" t="s">
        <v>3686</v>
      </c>
    </row>
    <row r="371" spans="2:6">
      <c r="B371" s="27" t="s">
        <v>673</v>
      </c>
      <c r="C371" s="28" t="s">
        <v>3326</v>
      </c>
      <c r="D371" s="29" t="s">
        <v>697</v>
      </c>
      <c r="E371" s="30" t="s">
        <v>698</v>
      </c>
      <c r="F371" s="17" t="s">
        <v>3687</v>
      </c>
    </row>
    <row r="372" spans="2:6">
      <c r="B372" s="27" t="s">
        <v>673</v>
      </c>
      <c r="C372" s="28" t="s">
        <v>3326</v>
      </c>
      <c r="D372" s="29" t="s">
        <v>699</v>
      </c>
      <c r="E372" s="30" t="s">
        <v>700</v>
      </c>
      <c r="F372" s="17" t="s">
        <v>3687</v>
      </c>
    </row>
    <row r="373" spans="2:6">
      <c r="B373" s="27" t="s">
        <v>673</v>
      </c>
      <c r="C373" s="28" t="s">
        <v>3326</v>
      </c>
      <c r="D373" s="29" t="s">
        <v>701</v>
      </c>
      <c r="E373" s="30" t="s">
        <v>702</v>
      </c>
      <c r="F373" s="17" t="s">
        <v>3688</v>
      </c>
    </row>
    <row r="374" spans="2:6">
      <c r="B374" s="27" t="s">
        <v>673</v>
      </c>
      <c r="C374" s="28" t="s">
        <v>3326</v>
      </c>
      <c r="D374" s="29" t="s">
        <v>703</v>
      </c>
      <c r="E374" s="30" t="s">
        <v>704</v>
      </c>
      <c r="F374" s="17" t="s">
        <v>3688</v>
      </c>
    </row>
    <row r="375" spans="2:6">
      <c r="B375" s="27" t="s">
        <v>673</v>
      </c>
      <c r="C375" s="28" t="s">
        <v>3326</v>
      </c>
      <c r="D375" s="29" t="s">
        <v>705</v>
      </c>
      <c r="E375" s="30" t="s">
        <v>706</v>
      </c>
      <c r="F375" s="17" t="s">
        <v>3689</v>
      </c>
    </row>
    <row r="376" spans="2:6">
      <c r="B376" s="27" t="s">
        <v>673</v>
      </c>
      <c r="C376" s="28" t="s">
        <v>3326</v>
      </c>
      <c r="D376" s="29" t="s">
        <v>707</v>
      </c>
      <c r="E376" s="30" t="s">
        <v>708</v>
      </c>
      <c r="F376" s="17" t="s">
        <v>3689</v>
      </c>
    </row>
    <row r="377" spans="2:6">
      <c r="B377" s="27" t="s">
        <v>673</v>
      </c>
      <c r="C377" s="28" t="s">
        <v>3326</v>
      </c>
      <c r="D377" s="29" t="s">
        <v>709</v>
      </c>
      <c r="E377" s="30" t="s">
        <v>710</v>
      </c>
      <c r="F377" s="17" t="s">
        <v>3690</v>
      </c>
    </row>
    <row r="378" spans="2:6">
      <c r="B378" s="27" t="s">
        <v>673</v>
      </c>
      <c r="C378" s="28" t="s">
        <v>3326</v>
      </c>
      <c r="D378" s="29" t="s">
        <v>711</v>
      </c>
      <c r="E378" s="30" t="s">
        <v>712</v>
      </c>
      <c r="F378" s="17" t="s">
        <v>3691</v>
      </c>
    </row>
    <row r="379" spans="2:6">
      <c r="B379" s="27" t="s">
        <v>673</v>
      </c>
      <c r="C379" s="28" t="s">
        <v>3326</v>
      </c>
      <c r="D379" s="29" t="s">
        <v>713</v>
      </c>
      <c r="E379" s="30" t="s">
        <v>714</v>
      </c>
      <c r="F379" s="17" t="s">
        <v>3692</v>
      </c>
    </row>
    <row r="380" spans="2:6">
      <c r="B380" s="27" t="s">
        <v>673</v>
      </c>
      <c r="C380" s="28" t="s">
        <v>3326</v>
      </c>
      <c r="D380" s="29" t="s">
        <v>715</v>
      </c>
      <c r="E380" s="30" t="s">
        <v>716</v>
      </c>
      <c r="F380" s="17" t="s">
        <v>3693</v>
      </c>
    </row>
    <row r="381" spans="2:6">
      <c r="B381" s="27" t="s">
        <v>673</v>
      </c>
      <c r="C381" s="28" t="s">
        <v>3326</v>
      </c>
      <c r="D381" s="29" t="s">
        <v>717</v>
      </c>
      <c r="E381" s="30" t="s">
        <v>718</v>
      </c>
      <c r="F381" s="17" t="s">
        <v>3694</v>
      </c>
    </row>
    <row r="382" spans="2:6">
      <c r="B382" s="27" t="s">
        <v>673</v>
      </c>
      <c r="C382" s="28" t="s">
        <v>3326</v>
      </c>
      <c r="D382" s="29" t="s">
        <v>719</v>
      </c>
      <c r="E382" s="30" t="s">
        <v>720</v>
      </c>
      <c r="F382" s="17" t="s">
        <v>3695</v>
      </c>
    </row>
    <row r="383" spans="2:6">
      <c r="B383" s="27" t="s">
        <v>721</v>
      </c>
      <c r="C383" s="28" t="s">
        <v>3327</v>
      </c>
      <c r="D383" s="29" t="s">
        <v>723</v>
      </c>
      <c r="E383" s="30" t="s">
        <v>724</v>
      </c>
      <c r="F383" s="17" t="s">
        <v>3696</v>
      </c>
    </row>
    <row r="384" spans="2:6">
      <c r="B384" s="27" t="s">
        <v>721</v>
      </c>
      <c r="C384" s="28" t="s">
        <v>3327</v>
      </c>
      <c r="D384" s="29" t="s">
        <v>725</v>
      </c>
      <c r="E384" s="30" t="s">
        <v>725</v>
      </c>
      <c r="F384" s="17" t="s">
        <v>3697</v>
      </c>
    </row>
    <row r="385" spans="2:6">
      <c r="B385" s="27" t="s">
        <v>721</v>
      </c>
      <c r="C385" s="28" t="s">
        <v>3327</v>
      </c>
      <c r="D385" s="29" t="s">
        <v>726</v>
      </c>
      <c r="E385" s="30" t="s">
        <v>726</v>
      </c>
      <c r="F385" s="17" t="s">
        <v>3698</v>
      </c>
    </row>
    <row r="386" spans="2:6">
      <c r="B386" s="27" t="s">
        <v>721</v>
      </c>
      <c r="C386" s="28" t="s">
        <v>3327</v>
      </c>
      <c r="D386" s="29" t="s">
        <v>727</v>
      </c>
      <c r="E386" s="30" t="s">
        <v>728</v>
      </c>
      <c r="F386" s="17" t="s">
        <v>3699</v>
      </c>
    </row>
    <row r="387" spans="2:6">
      <c r="B387" s="27" t="s">
        <v>721</v>
      </c>
      <c r="C387" s="28" t="s">
        <v>3327</v>
      </c>
      <c r="D387" s="29" t="s">
        <v>729</v>
      </c>
      <c r="E387" s="30" t="s">
        <v>730</v>
      </c>
      <c r="F387" s="17" t="s">
        <v>3700</v>
      </c>
    </row>
    <row r="388" spans="2:6">
      <c r="B388" s="27" t="s">
        <v>721</v>
      </c>
      <c r="C388" s="28" t="s">
        <v>3327</v>
      </c>
      <c r="D388" s="29" t="s">
        <v>731</v>
      </c>
      <c r="E388" s="30" t="s">
        <v>731</v>
      </c>
      <c r="F388" s="17" t="s">
        <v>3701</v>
      </c>
    </row>
    <row r="389" spans="2:6">
      <c r="B389" s="27" t="s">
        <v>721</v>
      </c>
      <c r="C389" s="28" t="s">
        <v>3327</v>
      </c>
      <c r="D389" s="29" t="s">
        <v>732</v>
      </c>
      <c r="E389" s="30" t="s">
        <v>732</v>
      </c>
      <c r="F389" s="17" t="s">
        <v>3702</v>
      </c>
    </row>
    <row r="390" spans="2:6">
      <c r="B390" s="27" t="s">
        <v>721</v>
      </c>
      <c r="C390" s="28" t="s">
        <v>3327</v>
      </c>
      <c r="D390" s="29" t="s">
        <v>733</v>
      </c>
      <c r="E390" s="30" t="s">
        <v>733</v>
      </c>
      <c r="F390" s="17" t="s">
        <v>3703</v>
      </c>
    </row>
    <row r="391" spans="2:6">
      <c r="B391" s="27" t="s">
        <v>721</v>
      </c>
      <c r="C391" s="28" t="s">
        <v>3327</v>
      </c>
      <c r="D391" s="29" t="s">
        <v>734</v>
      </c>
      <c r="E391" s="30" t="s">
        <v>735</v>
      </c>
      <c r="F391" s="17" t="s">
        <v>3704</v>
      </c>
    </row>
    <row r="392" spans="2:6">
      <c r="B392" s="27" t="s">
        <v>721</v>
      </c>
      <c r="C392" s="28" t="s">
        <v>3327</v>
      </c>
      <c r="D392" s="29" t="s">
        <v>736</v>
      </c>
      <c r="E392" s="30" t="s">
        <v>737</v>
      </c>
      <c r="F392" s="17" t="s">
        <v>3705</v>
      </c>
    </row>
    <row r="393" spans="2:6">
      <c r="B393" s="27" t="s">
        <v>721</v>
      </c>
      <c r="C393" s="28" t="s">
        <v>3327</v>
      </c>
      <c r="D393" s="29" t="s">
        <v>738</v>
      </c>
      <c r="E393" s="30" t="s">
        <v>738</v>
      </c>
      <c r="F393" s="17" t="s">
        <v>3706</v>
      </c>
    </row>
    <row r="394" spans="2:6">
      <c r="B394" s="27" t="s">
        <v>721</v>
      </c>
      <c r="C394" s="28" t="s">
        <v>3327</v>
      </c>
      <c r="D394" s="29" t="s">
        <v>739</v>
      </c>
      <c r="E394" s="30" t="s">
        <v>740</v>
      </c>
      <c r="F394" s="17" t="s">
        <v>3707</v>
      </c>
    </row>
    <row r="395" spans="2:6">
      <c r="B395" s="27" t="s">
        <v>721</v>
      </c>
      <c r="C395" s="28" t="s">
        <v>3327</v>
      </c>
      <c r="D395" s="29" t="s">
        <v>741</v>
      </c>
      <c r="E395" s="30" t="s">
        <v>741</v>
      </c>
      <c r="F395" s="17" t="s">
        <v>3700</v>
      </c>
    </row>
    <row r="396" spans="2:6">
      <c r="B396" s="27" t="s">
        <v>721</v>
      </c>
      <c r="C396" s="28" t="s">
        <v>3328</v>
      </c>
      <c r="D396" s="29" t="s">
        <v>742</v>
      </c>
      <c r="E396" s="30" t="s">
        <v>743</v>
      </c>
      <c r="F396" s="17" t="s">
        <v>3708</v>
      </c>
    </row>
    <row r="397" spans="2:6">
      <c r="B397" s="27" t="s">
        <v>721</v>
      </c>
      <c r="C397" s="28" t="s">
        <v>3328</v>
      </c>
      <c r="D397" s="29" t="s">
        <v>744</v>
      </c>
      <c r="E397" s="30" t="s">
        <v>745</v>
      </c>
      <c r="F397" s="17" t="s">
        <v>3709</v>
      </c>
    </row>
    <row r="398" spans="2:6">
      <c r="B398" s="27" t="s">
        <v>721</v>
      </c>
      <c r="C398" s="28" t="s">
        <v>3328</v>
      </c>
      <c r="D398" s="29" t="s">
        <v>746</v>
      </c>
      <c r="E398" s="30" t="s">
        <v>747</v>
      </c>
      <c r="F398" s="17" t="s">
        <v>3710</v>
      </c>
    </row>
    <row r="399" spans="2:6">
      <c r="B399" s="27" t="s">
        <v>721</v>
      </c>
      <c r="C399" s="28" t="s">
        <v>3328</v>
      </c>
      <c r="D399" s="29" t="s">
        <v>748</v>
      </c>
      <c r="E399" s="30" t="s">
        <v>749</v>
      </c>
      <c r="F399" s="17" t="s">
        <v>3711</v>
      </c>
    </row>
    <row r="400" spans="2:6">
      <c r="B400" s="27" t="s">
        <v>721</v>
      </c>
      <c r="C400" s="28" t="s">
        <v>3328</v>
      </c>
      <c r="D400" s="29" t="s">
        <v>750</v>
      </c>
      <c r="E400" s="30" t="s">
        <v>751</v>
      </c>
      <c r="F400" s="17" t="s">
        <v>3712</v>
      </c>
    </row>
    <row r="401" spans="2:6">
      <c r="B401" s="27" t="s">
        <v>721</v>
      </c>
      <c r="C401" s="28" t="s">
        <v>3328</v>
      </c>
      <c r="D401" s="29" t="s">
        <v>752</v>
      </c>
      <c r="E401" s="30" t="s">
        <v>753</v>
      </c>
      <c r="F401" s="17" t="s">
        <v>3713</v>
      </c>
    </row>
    <row r="402" spans="2:6">
      <c r="B402" s="27" t="s">
        <v>721</v>
      </c>
      <c r="C402" s="28" t="s">
        <v>3328</v>
      </c>
      <c r="D402" s="29" t="s">
        <v>754</v>
      </c>
      <c r="E402" s="30" t="s">
        <v>755</v>
      </c>
      <c r="F402" s="17" t="s">
        <v>3714</v>
      </c>
    </row>
    <row r="403" spans="2:6">
      <c r="B403" s="27" t="s">
        <v>721</v>
      </c>
      <c r="C403" s="28" t="s">
        <v>3329</v>
      </c>
      <c r="D403" s="29" t="s">
        <v>756</v>
      </c>
      <c r="E403" s="30" t="s">
        <v>756</v>
      </c>
      <c r="F403" s="17" t="s">
        <v>3715</v>
      </c>
    </row>
    <row r="404" spans="2:6">
      <c r="B404" s="27" t="s">
        <v>721</v>
      </c>
      <c r="C404" s="28" t="s">
        <v>3329</v>
      </c>
      <c r="D404" s="29" t="s">
        <v>757</v>
      </c>
      <c r="E404" s="30" t="s">
        <v>757</v>
      </c>
      <c r="F404" s="17" t="s">
        <v>3716</v>
      </c>
    </row>
    <row r="405" spans="2:6">
      <c r="B405" s="27" t="s">
        <v>721</v>
      </c>
      <c r="C405" s="28" t="s">
        <v>3329</v>
      </c>
      <c r="D405" s="29" t="s">
        <v>758</v>
      </c>
      <c r="E405" s="30" t="s">
        <v>758</v>
      </c>
      <c r="F405" s="17" t="s">
        <v>3717</v>
      </c>
    </row>
    <row r="406" spans="2:6">
      <c r="B406" s="27" t="s">
        <v>721</v>
      </c>
      <c r="C406" s="28" t="s">
        <v>3329</v>
      </c>
      <c r="D406" s="29" t="s">
        <v>759</v>
      </c>
      <c r="E406" s="30" t="s">
        <v>759</v>
      </c>
      <c r="F406" s="17" t="s">
        <v>3718</v>
      </c>
    </row>
    <row r="407" spans="2:6">
      <c r="B407" s="27" t="s">
        <v>721</v>
      </c>
      <c r="C407" s="28" t="s">
        <v>3329</v>
      </c>
      <c r="D407" s="29" t="s">
        <v>760</v>
      </c>
      <c r="E407" s="30" t="s">
        <v>760</v>
      </c>
      <c r="F407" s="17" t="s">
        <v>3719</v>
      </c>
    </row>
    <row r="408" spans="2:6">
      <c r="B408" s="27" t="s">
        <v>721</v>
      </c>
      <c r="C408" s="28" t="s">
        <v>3329</v>
      </c>
      <c r="D408" s="29" t="s">
        <v>761</v>
      </c>
      <c r="E408" s="30" t="s">
        <v>761</v>
      </c>
      <c r="F408" s="17" t="s">
        <v>3720</v>
      </c>
    </row>
    <row r="409" spans="2:6">
      <c r="B409" s="27" t="s">
        <v>721</v>
      </c>
      <c r="C409" s="28" t="s">
        <v>3329</v>
      </c>
      <c r="D409" s="29" t="s">
        <v>762</v>
      </c>
      <c r="E409" s="30" t="s">
        <v>762</v>
      </c>
      <c r="F409" s="17" t="s">
        <v>3721</v>
      </c>
    </row>
    <row r="410" spans="2:6">
      <c r="B410" s="27" t="s">
        <v>721</v>
      </c>
      <c r="C410" s="28" t="s">
        <v>3329</v>
      </c>
      <c r="D410" s="29" t="s">
        <v>763</v>
      </c>
      <c r="E410" s="30" t="s">
        <v>763</v>
      </c>
      <c r="F410" s="17" t="s">
        <v>3722</v>
      </c>
    </row>
    <row r="411" spans="2:6">
      <c r="B411" s="27" t="s">
        <v>721</v>
      </c>
      <c r="C411" s="28" t="s">
        <v>3329</v>
      </c>
      <c r="D411" s="29" t="s">
        <v>764</v>
      </c>
      <c r="E411" s="30" t="s">
        <v>764</v>
      </c>
      <c r="F411" s="17" t="s">
        <v>3723</v>
      </c>
    </row>
    <row r="412" spans="2:6">
      <c r="B412" s="27" t="s">
        <v>721</v>
      </c>
      <c r="C412" s="28" t="s">
        <v>3329</v>
      </c>
      <c r="D412" s="29" t="s">
        <v>765</v>
      </c>
      <c r="E412" s="30" t="s">
        <v>765</v>
      </c>
      <c r="F412" s="17" t="s">
        <v>3724</v>
      </c>
    </row>
    <row r="413" spans="2:6">
      <c r="B413" s="27" t="s">
        <v>721</v>
      </c>
      <c r="C413" s="28" t="s">
        <v>3329</v>
      </c>
      <c r="D413" s="29" t="s">
        <v>766</v>
      </c>
      <c r="E413" s="30" t="s">
        <v>766</v>
      </c>
      <c r="F413" s="17" t="s">
        <v>3725</v>
      </c>
    </row>
    <row r="414" spans="2:6">
      <c r="B414" s="27" t="s">
        <v>721</v>
      </c>
      <c r="C414" s="28" t="s">
        <v>3329</v>
      </c>
      <c r="D414" s="29" t="s">
        <v>767</v>
      </c>
      <c r="E414" s="30" t="s">
        <v>767</v>
      </c>
      <c r="F414" s="17" t="s">
        <v>3726</v>
      </c>
    </row>
    <row r="415" spans="2:6">
      <c r="B415" s="27" t="s">
        <v>721</v>
      </c>
      <c r="C415" s="28" t="s">
        <v>3330</v>
      </c>
      <c r="D415" s="29" t="s">
        <v>768</v>
      </c>
      <c r="E415" s="30" t="s">
        <v>769</v>
      </c>
      <c r="F415" s="17" t="s">
        <v>3727</v>
      </c>
    </row>
    <row r="416" spans="2:6">
      <c r="B416" s="27" t="s">
        <v>721</v>
      </c>
      <c r="C416" s="28" t="s">
        <v>3331</v>
      </c>
      <c r="D416" s="29" t="s">
        <v>770</v>
      </c>
      <c r="E416" s="30" t="s">
        <v>770</v>
      </c>
      <c r="F416" s="17" t="s">
        <v>3728</v>
      </c>
    </row>
    <row r="417" spans="2:6">
      <c r="B417" s="27" t="s">
        <v>721</v>
      </c>
      <c r="C417" s="28" t="s">
        <v>3331</v>
      </c>
      <c r="D417" s="29" t="s">
        <v>771</v>
      </c>
      <c r="E417" s="30" t="s">
        <v>771</v>
      </c>
      <c r="F417" s="17" t="s">
        <v>3729</v>
      </c>
    </row>
    <row r="418" spans="2:6">
      <c r="B418" s="27" t="s">
        <v>721</v>
      </c>
      <c r="C418" s="28" t="s">
        <v>3331</v>
      </c>
      <c r="D418" s="29" t="s">
        <v>772</v>
      </c>
      <c r="E418" s="30" t="s">
        <v>772</v>
      </c>
      <c r="F418" s="17" t="s">
        <v>3729</v>
      </c>
    </row>
    <row r="419" spans="2:6">
      <c r="B419" s="27" t="s">
        <v>721</v>
      </c>
      <c r="C419" s="28" t="s">
        <v>3331</v>
      </c>
      <c r="D419" s="29" t="s">
        <v>773</v>
      </c>
      <c r="E419" s="30" t="s">
        <v>773</v>
      </c>
      <c r="F419" s="17" t="s">
        <v>3730</v>
      </c>
    </row>
    <row r="420" spans="2:6">
      <c r="B420" s="27" t="s">
        <v>721</v>
      </c>
      <c r="C420" s="28" t="s">
        <v>3331</v>
      </c>
      <c r="D420" s="29" t="s">
        <v>774</v>
      </c>
      <c r="E420" s="30" t="s">
        <v>774</v>
      </c>
      <c r="F420" s="17" t="s">
        <v>3731</v>
      </c>
    </row>
    <row r="421" spans="2:6">
      <c r="B421" s="27" t="s">
        <v>721</v>
      </c>
      <c r="C421" s="28" t="s">
        <v>3331</v>
      </c>
      <c r="D421" s="29" t="s">
        <v>775</v>
      </c>
      <c r="E421" s="30" t="s">
        <v>775</v>
      </c>
      <c r="F421" s="17" t="s">
        <v>3732</v>
      </c>
    </row>
    <row r="422" spans="2:6">
      <c r="B422" s="27" t="s">
        <v>721</v>
      </c>
      <c r="C422" s="28" t="s">
        <v>3331</v>
      </c>
      <c r="D422" s="29" t="s">
        <v>776</v>
      </c>
      <c r="E422" s="30" t="s">
        <v>776</v>
      </c>
      <c r="F422" s="17" t="s">
        <v>3733</v>
      </c>
    </row>
    <row r="423" spans="2:6">
      <c r="B423" s="27" t="s">
        <v>721</v>
      </c>
      <c r="C423" s="28" t="s">
        <v>3331</v>
      </c>
      <c r="D423" s="29" t="s">
        <v>777</v>
      </c>
      <c r="E423" s="30" t="s">
        <v>777</v>
      </c>
      <c r="F423" s="17" t="s">
        <v>3734</v>
      </c>
    </row>
    <row r="424" spans="2:6">
      <c r="B424" s="27" t="s">
        <v>721</v>
      </c>
      <c r="C424" s="28" t="s">
        <v>3331</v>
      </c>
      <c r="D424" s="29" t="s">
        <v>778</v>
      </c>
      <c r="E424" s="30" t="s">
        <v>778</v>
      </c>
      <c r="F424" s="17" t="s">
        <v>3735</v>
      </c>
    </row>
    <row r="425" spans="2:6">
      <c r="B425" s="27" t="s">
        <v>721</v>
      </c>
      <c r="C425" s="28" t="s">
        <v>3331</v>
      </c>
      <c r="D425" s="29" t="s">
        <v>779</v>
      </c>
      <c r="E425" s="30" t="s">
        <v>779</v>
      </c>
      <c r="F425" s="17" t="s">
        <v>3736</v>
      </c>
    </row>
    <row r="426" spans="2:6">
      <c r="B426" s="27" t="s">
        <v>721</v>
      </c>
      <c r="C426" s="28" t="s">
        <v>3331</v>
      </c>
      <c r="D426" s="29" t="s">
        <v>780</v>
      </c>
      <c r="E426" s="30" t="s">
        <v>780</v>
      </c>
      <c r="F426" s="17" t="s">
        <v>3737</v>
      </c>
    </row>
    <row r="427" spans="2:6">
      <c r="B427" s="27" t="s">
        <v>721</v>
      </c>
      <c r="C427" s="28" t="s">
        <v>3331</v>
      </c>
      <c r="D427" s="29" t="s">
        <v>781</v>
      </c>
      <c r="E427" s="30" t="s">
        <v>781</v>
      </c>
      <c r="F427" s="17" t="s">
        <v>3738</v>
      </c>
    </row>
    <row r="428" spans="2:6">
      <c r="B428" s="27" t="s">
        <v>721</v>
      </c>
      <c r="C428" s="28" t="s">
        <v>3331</v>
      </c>
      <c r="D428" s="29" t="s">
        <v>782</v>
      </c>
      <c r="E428" s="30" t="s">
        <v>782</v>
      </c>
      <c r="F428" s="17" t="s">
        <v>3739</v>
      </c>
    </row>
    <row r="429" spans="2:6">
      <c r="B429" s="27" t="s">
        <v>721</v>
      </c>
      <c r="C429" s="28" t="s">
        <v>3331</v>
      </c>
      <c r="D429" s="29" t="s">
        <v>783</v>
      </c>
      <c r="E429" s="30" t="s">
        <v>783</v>
      </c>
      <c r="F429" s="17" t="s">
        <v>3740</v>
      </c>
    </row>
    <row r="430" spans="2:6">
      <c r="B430" s="27" t="s">
        <v>721</v>
      </c>
      <c r="C430" s="28" t="s">
        <v>3331</v>
      </c>
      <c r="D430" s="29" t="s">
        <v>784</v>
      </c>
      <c r="E430" s="30" t="s">
        <v>784</v>
      </c>
      <c r="F430" s="17" t="s">
        <v>3741</v>
      </c>
    </row>
    <row r="431" spans="2:6">
      <c r="B431" s="27" t="s">
        <v>721</v>
      </c>
      <c r="C431" s="28" t="s">
        <v>3331</v>
      </c>
      <c r="D431" s="29" t="s">
        <v>785</v>
      </c>
      <c r="E431" s="30" t="s">
        <v>785</v>
      </c>
      <c r="F431" s="17" t="s">
        <v>3742</v>
      </c>
    </row>
    <row r="432" spans="2:6">
      <c r="B432" s="27" t="s">
        <v>721</v>
      </c>
      <c r="C432" s="28" t="s">
        <v>3331</v>
      </c>
      <c r="D432" s="29" t="s">
        <v>786</v>
      </c>
      <c r="E432" s="30" t="s">
        <v>786</v>
      </c>
      <c r="F432" s="17" t="s">
        <v>3742</v>
      </c>
    </row>
    <row r="433" spans="2:6">
      <c r="B433" s="27" t="s">
        <v>721</v>
      </c>
      <c r="C433" s="28" t="s">
        <v>3331</v>
      </c>
      <c r="D433" s="29" t="s">
        <v>787</v>
      </c>
      <c r="E433" s="30" t="s">
        <v>787</v>
      </c>
      <c r="F433" s="17" t="s">
        <v>3743</v>
      </c>
    </row>
    <row r="434" spans="2:6">
      <c r="B434" s="27" t="s">
        <v>721</v>
      </c>
      <c r="C434" s="28" t="s">
        <v>3331</v>
      </c>
      <c r="D434" s="29" t="s">
        <v>788</v>
      </c>
      <c r="E434" s="30" t="s">
        <v>788</v>
      </c>
      <c r="F434" s="17" t="s">
        <v>3744</v>
      </c>
    </row>
    <row r="435" spans="2:6">
      <c r="B435" s="27" t="s">
        <v>721</v>
      </c>
      <c r="C435" s="28" t="s">
        <v>3331</v>
      </c>
      <c r="D435" s="29" t="s">
        <v>789</v>
      </c>
      <c r="E435" s="30" t="s">
        <v>789</v>
      </c>
      <c r="F435" s="17" t="s">
        <v>3745</v>
      </c>
    </row>
    <row r="436" spans="2:6">
      <c r="B436" s="27" t="s">
        <v>721</v>
      </c>
      <c r="C436" s="28" t="s">
        <v>3331</v>
      </c>
      <c r="D436" s="29" t="s">
        <v>790</v>
      </c>
      <c r="E436" s="30" t="s">
        <v>790</v>
      </c>
      <c r="F436" s="17" t="s">
        <v>3743</v>
      </c>
    </row>
    <row r="437" spans="2:6">
      <c r="B437" s="27" t="s">
        <v>721</v>
      </c>
      <c r="C437" s="28" t="s">
        <v>3331</v>
      </c>
      <c r="D437" s="29" t="s">
        <v>791</v>
      </c>
      <c r="E437" s="30" t="s">
        <v>791</v>
      </c>
      <c r="F437" s="17" t="s">
        <v>3746</v>
      </c>
    </row>
    <row r="438" spans="2:6">
      <c r="B438" s="27" t="s">
        <v>721</v>
      </c>
      <c r="C438" s="28" t="s">
        <v>3331</v>
      </c>
      <c r="D438" s="29" t="s">
        <v>792</v>
      </c>
      <c r="E438" s="30" t="s">
        <v>792</v>
      </c>
      <c r="F438" s="17" t="s">
        <v>3746</v>
      </c>
    </row>
    <row r="439" spans="2:6">
      <c r="B439" s="27" t="s">
        <v>721</v>
      </c>
      <c r="C439" s="28" t="s">
        <v>3331</v>
      </c>
      <c r="D439" s="29" t="s">
        <v>793</v>
      </c>
      <c r="E439" s="30" t="s">
        <v>793</v>
      </c>
      <c r="F439" s="17" t="s">
        <v>3747</v>
      </c>
    </row>
    <row r="440" spans="2:6">
      <c r="B440" s="27" t="s">
        <v>721</v>
      </c>
      <c r="C440" s="28" t="s">
        <v>3332</v>
      </c>
      <c r="D440" s="29" t="s">
        <v>794</v>
      </c>
      <c r="E440" s="30" t="s">
        <v>794</v>
      </c>
      <c r="F440" s="17" t="s">
        <v>3748</v>
      </c>
    </row>
    <row r="441" spans="2:6">
      <c r="B441" s="27" t="s">
        <v>721</v>
      </c>
      <c r="C441" s="28" t="s">
        <v>3332</v>
      </c>
      <c r="D441" s="29" t="s">
        <v>795</v>
      </c>
      <c r="E441" s="30" t="s">
        <v>796</v>
      </c>
      <c r="F441" s="17" t="s">
        <v>3749</v>
      </c>
    </row>
    <row r="442" spans="2:6">
      <c r="B442" s="27" t="s">
        <v>721</v>
      </c>
      <c r="C442" s="28" t="s">
        <v>3332</v>
      </c>
      <c r="D442" s="29" t="s">
        <v>797</v>
      </c>
      <c r="E442" s="30" t="s">
        <v>798</v>
      </c>
      <c r="F442" s="17" t="s">
        <v>3750</v>
      </c>
    </row>
    <row r="443" spans="2:6">
      <c r="B443" s="27" t="s">
        <v>721</v>
      </c>
      <c r="C443" s="28" t="s">
        <v>3332</v>
      </c>
      <c r="D443" s="29" t="s">
        <v>799</v>
      </c>
      <c r="E443" s="30" t="s">
        <v>800</v>
      </c>
      <c r="F443" s="17" t="s">
        <v>3751</v>
      </c>
    </row>
    <row r="444" spans="2:6">
      <c r="B444" s="27" t="s">
        <v>721</v>
      </c>
      <c r="C444" s="28" t="s">
        <v>3332</v>
      </c>
      <c r="D444" s="29" t="s">
        <v>801</v>
      </c>
      <c r="E444" s="30" t="s">
        <v>802</v>
      </c>
      <c r="F444" s="17" t="s">
        <v>3752</v>
      </c>
    </row>
    <row r="445" spans="2:6">
      <c r="B445" s="27" t="s">
        <v>721</v>
      </c>
      <c r="C445" s="28" t="s">
        <v>3332</v>
      </c>
      <c r="D445" s="29" t="s">
        <v>803</v>
      </c>
      <c r="E445" s="30" t="s">
        <v>804</v>
      </c>
      <c r="F445" s="17" t="s">
        <v>3753</v>
      </c>
    </row>
    <row r="446" spans="2:6">
      <c r="B446" s="27" t="s">
        <v>721</v>
      </c>
      <c r="C446" s="28" t="s">
        <v>3332</v>
      </c>
      <c r="D446" s="29" t="s">
        <v>805</v>
      </c>
      <c r="E446" s="30" t="s">
        <v>806</v>
      </c>
      <c r="F446" s="17" t="s">
        <v>3754</v>
      </c>
    </row>
    <row r="447" spans="2:6">
      <c r="B447" s="27" t="s">
        <v>721</v>
      </c>
      <c r="C447" s="28" t="s">
        <v>3332</v>
      </c>
      <c r="D447" s="29" t="s">
        <v>807</v>
      </c>
      <c r="E447" s="30" t="s">
        <v>808</v>
      </c>
      <c r="F447" s="17" t="s">
        <v>3749</v>
      </c>
    </row>
    <row r="448" spans="2:6">
      <c r="B448" s="27" t="s">
        <v>721</v>
      </c>
      <c r="C448" s="28" t="s">
        <v>3332</v>
      </c>
      <c r="D448" s="29" t="s">
        <v>809</v>
      </c>
      <c r="E448" s="30" t="s">
        <v>810</v>
      </c>
      <c r="F448" s="17" t="s">
        <v>3755</v>
      </c>
    </row>
    <row r="449" spans="2:6">
      <c r="B449" s="27" t="s">
        <v>721</v>
      </c>
      <c r="C449" s="28" t="s">
        <v>3332</v>
      </c>
      <c r="D449" s="29" t="s">
        <v>811</v>
      </c>
      <c r="E449" s="30" t="s">
        <v>812</v>
      </c>
      <c r="F449" s="17" t="s">
        <v>3756</v>
      </c>
    </row>
    <row r="450" spans="2:6">
      <c r="B450" s="27" t="s">
        <v>721</v>
      </c>
      <c r="C450" s="28" t="s">
        <v>3332</v>
      </c>
      <c r="D450" s="29" t="s">
        <v>813</v>
      </c>
      <c r="E450" s="30" t="s">
        <v>814</v>
      </c>
      <c r="F450" s="17" t="s">
        <v>3757</v>
      </c>
    </row>
    <row r="451" spans="2:6">
      <c r="B451" s="27" t="s">
        <v>721</v>
      </c>
      <c r="C451" s="28" t="s">
        <v>3332</v>
      </c>
      <c r="D451" s="29" t="s">
        <v>815</v>
      </c>
      <c r="E451" s="30" t="s">
        <v>816</v>
      </c>
      <c r="F451" s="17" t="s">
        <v>3758</v>
      </c>
    </row>
    <row r="452" spans="2:6">
      <c r="B452" s="27" t="s">
        <v>721</v>
      </c>
      <c r="C452" s="28" t="s">
        <v>3332</v>
      </c>
      <c r="D452" s="29" t="s">
        <v>817</v>
      </c>
      <c r="E452" s="30" t="s">
        <v>818</v>
      </c>
      <c r="F452" s="17" t="s">
        <v>3759</v>
      </c>
    </row>
    <row r="453" spans="2:6">
      <c r="B453" s="27" t="s">
        <v>721</v>
      </c>
      <c r="C453" s="28" t="s">
        <v>3332</v>
      </c>
      <c r="D453" s="29" t="s">
        <v>819</v>
      </c>
      <c r="E453" s="30" t="s">
        <v>819</v>
      </c>
      <c r="F453" s="17" t="s">
        <v>3760</v>
      </c>
    </row>
    <row r="454" spans="2:6">
      <c r="B454" s="27" t="s">
        <v>721</v>
      </c>
      <c r="C454" s="28" t="s">
        <v>3332</v>
      </c>
      <c r="D454" s="29" t="s">
        <v>820</v>
      </c>
      <c r="E454" s="30" t="s">
        <v>821</v>
      </c>
      <c r="F454" s="17" t="s">
        <v>3748</v>
      </c>
    </row>
    <row r="455" spans="2:6">
      <c r="B455" s="27" t="s">
        <v>721</v>
      </c>
      <c r="C455" s="28" t="s">
        <v>3332</v>
      </c>
      <c r="D455" s="29" t="s">
        <v>822</v>
      </c>
      <c r="E455" s="30" t="s">
        <v>823</v>
      </c>
      <c r="F455" s="17" t="s">
        <v>3761</v>
      </c>
    </row>
    <row r="456" spans="2:6">
      <c r="B456" s="27" t="s">
        <v>721</v>
      </c>
      <c r="C456" s="28" t="s">
        <v>3332</v>
      </c>
      <c r="D456" s="29" t="s">
        <v>824</v>
      </c>
      <c r="E456" s="30" t="s">
        <v>824</v>
      </c>
      <c r="F456" s="17" t="s">
        <v>3761</v>
      </c>
    </row>
    <row r="457" spans="2:6">
      <c r="B457" s="27" t="s">
        <v>721</v>
      </c>
      <c r="C457" s="28" t="s">
        <v>3332</v>
      </c>
      <c r="D457" s="29" t="s">
        <v>825</v>
      </c>
      <c r="E457" s="30" t="s">
        <v>826</v>
      </c>
      <c r="F457" s="17" t="s">
        <v>3762</v>
      </c>
    </row>
    <row r="458" spans="2:6">
      <c r="B458" s="27" t="s">
        <v>721</v>
      </c>
      <c r="C458" s="28" t="s">
        <v>3333</v>
      </c>
      <c r="D458" s="29" t="s">
        <v>827</v>
      </c>
      <c r="E458" s="30" t="s">
        <v>828</v>
      </c>
      <c r="F458" s="17" t="s">
        <v>3763</v>
      </c>
    </row>
    <row r="459" spans="2:6">
      <c r="B459" s="27" t="s">
        <v>721</v>
      </c>
      <c r="C459" s="28" t="s">
        <v>3333</v>
      </c>
      <c r="D459" s="29" t="s">
        <v>829</v>
      </c>
      <c r="E459" s="30" t="s">
        <v>830</v>
      </c>
      <c r="F459" s="17" t="s">
        <v>3763</v>
      </c>
    </row>
    <row r="460" spans="2:6">
      <c r="B460" s="27" t="s">
        <v>721</v>
      </c>
      <c r="C460" s="28" t="s">
        <v>3333</v>
      </c>
      <c r="D460" s="29" t="s">
        <v>831</v>
      </c>
      <c r="E460" s="30" t="s">
        <v>832</v>
      </c>
      <c r="F460" s="17" t="s">
        <v>3764</v>
      </c>
    </row>
    <row r="461" spans="2:6">
      <c r="B461" s="27" t="s">
        <v>721</v>
      </c>
      <c r="C461" s="28" t="s">
        <v>3333</v>
      </c>
      <c r="D461" s="29" t="s">
        <v>833</v>
      </c>
      <c r="E461" s="30" t="s">
        <v>834</v>
      </c>
      <c r="F461" s="17" t="s">
        <v>3765</v>
      </c>
    </row>
    <row r="462" spans="2:6">
      <c r="B462" s="27" t="s">
        <v>721</v>
      </c>
      <c r="C462" s="28" t="s">
        <v>3333</v>
      </c>
      <c r="D462" s="29" t="s">
        <v>835</v>
      </c>
      <c r="E462" s="30" t="s">
        <v>836</v>
      </c>
      <c r="F462" s="17" t="s">
        <v>3766</v>
      </c>
    </row>
    <row r="463" spans="2:6">
      <c r="B463" s="27" t="s">
        <v>721</v>
      </c>
      <c r="C463" s="28" t="s">
        <v>3333</v>
      </c>
      <c r="D463" s="29" t="s">
        <v>837</v>
      </c>
      <c r="E463" s="30" t="s">
        <v>838</v>
      </c>
      <c r="F463" s="17" t="s">
        <v>3767</v>
      </c>
    </row>
    <row r="464" spans="2:6">
      <c r="B464" s="27" t="s">
        <v>721</v>
      </c>
      <c r="C464" s="28" t="s">
        <v>3333</v>
      </c>
      <c r="D464" s="29" t="s">
        <v>839</v>
      </c>
      <c r="E464" s="30" t="s">
        <v>840</v>
      </c>
      <c r="F464" s="17" t="s">
        <v>3768</v>
      </c>
    </row>
    <row r="465" spans="2:6">
      <c r="B465" s="27" t="s">
        <v>721</v>
      </c>
      <c r="C465" s="28" t="s">
        <v>3333</v>
      </c>
      <c r="D465" s="29" t="s">
        <v>841</v>
      </c>
      <c r="E465" s="30" t="s">
        <v>842</v>
      </c>
      <c r="F465" s="17" t="s">
        <v>3769</v>
      </c>
    </row>
    <row r="466" spans="2:6">
      <c r="B466" s="27" t="s">
        <v>721</v>
      </c>
      <c r="C466" s="28" t="s">
        <v>3333</v>
      </c>
      <c r="D466" s="29" t="s">
        <v>843</v>
      </c>
      <c r="E466" s="30" t="s">
        <v>844</v>
      </c>
      <c r="F466" s="17" t="s">
        <v>3769</v>
      </c>
    </row>
    <row r="467" spans="2:6">
      <c r="B467" s="27" t="s">
        <v>721</v>
      </c>
      <c r="C467" s="28" t="s">
        <v>3333</v>
      </c>
      <c r="D467" s="29" t="s">
        <v>845</v>
      </c>
      <c r="E467" s="30" t="s">
        <v>846</v>
      </c>
      <c r="F467" s="17" t="s">
        <v>3770</v>
      </c>
    </row>
    <row r="468" spans="2:6">
      <c r="B468" s="27" t="s">
        <v>721</v>
      </c>
      <c r="C468" s="28" t="s">
        <v>3333</v>
      </c>
      <c r="D468" s="29" t="s">
        <v>847</v>
      </c>
      <c r="E468" s="30" t="s">
        <v>848</v>
      </c>
      <c r="F468" s="17" t="s">
        <v>3771</v>
      </c>
    </row>
    <row r="469" spans="2:6">
      <c r="B469" s="27" t="s">
        <v>721</v>
      </c>
      <c r="C469" s="28" t="s">
        <v>3333</v>
      </c>
      <c r="D469" s="29" t="s">
        <v>849</v>
      </c>
      <c r="E469" s="30" t="s">
        <v>850</v>
      </c>
      <c r="F469" s="17" t="s">
        <v>3772</v>
      </c>
    </row>
    <row r="470" spans="2:6">
      <c r="B470" s="27" t="s">
        <v>721</v>
      </c>
      <c r="C470" s="28" t="s">
        <v>3333</v>
      </c>
      <c r="D470" s="29" t="s">
        <v>851</v>
      </c>
      <c r="E470" s="30" t="s">
        <v>851</v>
      </c>
      <c r="F470" s="17" t="s">
        <v>3773</v>
      </c>
    </row>
    <row r="471" spans="2:6">
      <c r="B471" s="27" t="s">
        <v>721</v>
      </c>
      <c r="C471" s="28" t="s">
        <v>3333</v>
      </c>
      <c r="D471" s="29" t="s">
        <v>852</v>
      </c>
      <c r="E471" s="30" t="s">
        <v>853</v>
      </c>
      <c r="F471" s="17" t="s">
        <v>3774</v>
      </c>
    </row>
    <row r="472" spans="2:6">
      <c r="B472" s="27" t="s">
        <v>721</v>
      </c>
      <c r="C472" s="28" t="s">
        <v>3333</v>
      </c>
      <c r="D472" s="29" t="s">
        <v>854</v>
      </c>
      <c r="E472" s="30" t="s">
        <v>855</v>
      </c>
      <c r="F472" s="17" t="s">
        <v>3775</v>
      </c>
    </row>
    <row r="473" spans="2:6">
      <c r="B473" s="27" t="s">
        <v>721</v>
      </c>
      <c r="C473" s="28" t="s">
        <v>3333</v>
      </c>
      <c r="D473" s="29" t="s">
        <v>856</v>
      </c>
      <c r="E473" s="30" t="s">
        <v>857</v>
      </c>
      <c r="F473" s="17" t="s">
        <v>3776</v>
      </c>
    </row>
    <row r="474" spans="2:6">
      <c r="B474" s="27" t="s">
        <v>721</v>
      </c>
      <c r="C474" s="28" t="s">
        <v>3333</v>
      </c>
      <c r="D474" s="29" t="s">
        <v>858</v>
      </c>
      <c r="E474" s="30" t="s">
        <v>858</v>
      </c>
      <c r="F474" s="17" t="s">
        <v>3776</v>
      </c>
    </row>
    <row r="475" spans="2:6">
      <c r="B475" s="27" t="s">
        <v>721</v>
      </c>
      <c r="C475" s="28" t="s">
        <v>3333</v>
      </c>
      <c r="D475" s="29" t="s">
        <v>859</v>
      </c>
      <c r="E475" s="30" t="s">
        <v>860</v>
      </c>
      <c r="F475" s="17" t="s">
        <v>3777</v>
      </c>
    </row>
    <row r="476" spans="2:6">
      <c r="B476" s="27" t="s">
        <v>721</v>
      </c>
      <c r="C476" s="28" t="s">
        <v>3333</v>
      </c>
      <c r="D476" s="29" t="s">
        <v>861</v>
      </c>
      <c r="E476" s="30" t="s">
        <v>862</v>
      </c>
      <c r="F476" s="17" t="s">
        <v>3778</v>
      </c>
    </row>
    <row r="477" spans="2:6">
      <c r="B477" s="27" t="s">
        <v>721</v>
      </c>
      <c r="C477" s="28" t="s">
        <v>3333</v>
      </c>
      <c r="D477" s="29" t="s">
        <v>863</v>
      </c>
      <c r="E477" s="30" t="s">
        <v>864</v>
      </c>
      <c r="F477" s="17" t="s">
        <v>3779</v>
      </c>
    </row>
    <row r="478" spans="2:6">
      <c r="B478" s="27" t="s">
        <v>721</v>
      </c>
      <c r="C478" s="28" t="s">
        <v>3334</v>
      </c>
      <c r="D478" s="29" t="s">
        <v>865</v>
      </c>
      <c r="E478" s="30" t="s">
        <v>866</v>
      </c>
      <c r="F478" s="17" t="s">
        <v>3780</v>
      </c>
    </row>
    <row r="479" spans="2:6">
      <c r="B479" s="27" t="s">
        <v>721</v>
      </c>
      <c r="C479" s="28" t="s">
        <v>3334</v>
      </c>
      <c r="D479" s="29" t="s">
        <v>867</v>
      </c>
      <c r="E479" s="30" t="s">
        <v>868</v>
      </c>
      <c r="F479" s="17" t="s">
        <v>3781</v>
      </c>
    </row>
    <row r="480" spans="2:6">
      <c r="B480" s="27" t="s">
        <v>721</v>
      </c>
      <c r="C480" s="28" t="s">
        <v>3334</v>
      </c>
      <c r="D480" s="29" t="s">
        <v>869</v>
      </c>
      <c r="E480" s="30" t="s">
        <v>869</v>
      </c>
      <c r="F480" s="17" t="s">
        <v>3782</v>
      </c>
    </row>
    <row r="481" spans="2:6">
      <c r="B481" s="27" t="s">
        <v>721</v>
      </c>
      <c r="C481" s="28" t="s">
        <v>3334</v>
      </c>
      <c r="D481" s="29" t="s">
        <v>870</v>
      </c>
      <c r="E481" s="30" t="s">
        <v>870</v>
      </c>
      <c r="F481" s="17" t="s">
        <v>3783</v>
      </c>
    </row>
    <row r="482" spans="2:6">
      <c r="B482" s="27" t="s">
        <v>721</v>
      </c>
      <c r="C482" s="28" t="s">
        <v>3334</v>
      </c>
      <c r="D482" s="29" t="s">
        <v>871</v>
      </c>
      <c r="E482" s="30" t="s">
        <v>872</v>
      </c>
      <c r="F482" s="17" t="s">
        <v>3783</v>
      </c>
    </row>
    <row r="483" spans="2:6">
      <c r="B483" s="27" t="s">
        <v>721</v>
      </c>
      <c r="C483" s="28" t="s">
        <v>3334</v>
      </c>
      <c r="D483" s="29" t="s">
        <v>873</v>
      </c>
      <c r="E483" s="30" t="s">
        <v>874</v>
      </c>
      <c r="F483" s="17" t="s">
        <v>3784</v>
      </c>
    </row>
    <row r="484" spans="2:6">
      <c r="B484" s="27" t="s">
        <v>721</v>
      </c>
      <c r="C484" s="28" t="s">
        <v>3334</v>
      </c>
      <c r="D484" s="29" t="s">
        <v>875</v>
      </c>
      <c r="E484" s="30" t="s">
        <v>876</v>
      </c>
      <c r="F484" s="17" t="s">
        <v>3785</v>
      </c>
    </row>
    <row r="485" spans="2:6">
      <c r="B485" s="27" t="s">
        <v>721</v>
      </c>
      <c r="C485" s="28" t="s">
        <v>3334</v>
      </c>
      <c r="D485" s="29" t="s">
        <v>877</v>
      </c>
      <c r="E485" s="30" t="s">
        <v>878</v>
      </c>
      <c r="F485" s="17" t="s">
        <v>3786</v>
      </c>
    </row>
    <row r="486" spans="2:6">
      <c r="B486" s="27" t="s">
        <v>721</v>
      </c>
      <c r="C486" s="28" t="s">
        <v>3334</v>
      </c>
      <c r="D486" s="29" t="s">
        <v>879</v>
      </c>
      <c r="E486" s="30" t="s">
        <v>880</v>
      </c>
      <c r="F486" s="17" t="s">
        <v>3787</v>
      </c>
    </row>
    <row r="487" spans="2:6">
      <c r="B487" s="27" t="s">
        <v>721</v>
      </c>
      <c r="C487" s="28" t="s">
        <v>3334</v>
      </c>
      <c r="D487" s="29" t="s">
        <v>881</v>
      </c>
      <c r="E487" s="30" t="s">
        <v>881</v>
      </c>
      <c r="F487" s="17" t="s">
        <v>3788</v>
      </c>
    </row>
    <row r="488" spans="2:6">
      <c r="B488" s="27" t="s">
        <v>721</v>
      </c>
      <c r="C488" s="28" t="s">
        <v>3334</v>
      </c>
      <c r="D488" s="29" t="s">
        <v>882</v>
      </c>
      <c r="E488" s="30" t="s">
        <v>882</v>
      </c>
      <c r="F488" s="17" t="s">
        <v>3788</v>
      </c>
    </row>
    <row r="489" spans="2:6">
      <c r="B489" s="27" t="s">
        <v>721</v>
      </c>
      <c r="C489" s="28" t="s">
        <v>3334</v>
      </c>
      <c r="D489" s="29" t="s">
        <v>883</v>
      </c>
      <c r="E489" s="30" t="s">
        <v>884</v>
      </c>
      <c r="F489" s="17" t="s">
        <v>3789</v>
      </c>
    </row>
    <row r="490" spans="2:6">
      <c r="B490" s="27" t="s">
        <v>721</v>
      </c>
      <c r="C490" s="28" t="s">
        <v>3334</v>
      </c>
      <c r="D490" s="29" t="s">
        <v>885</v>
      </c>
      <c r="E490" s="30" t="s">
        <v>886</v>
      </c>
      <c r="F490" s="17" t="s">
        <v>3790</v>
      </c>
    </row>
    <row r="491" spans="2:6">
      <c r="B491" s="27" t="s">
        <v>721</v>
      </c>
      <c r="C491" s="28" t="s">
        <v>3334</v>
      </c>
      <c r="D491" s="29" t="s">
        <v>887</v>
      </c>
      <c r="E491" s="30" t="s">
        <v>887</v>
      </c>
      <c r="F491" s="17" t="s">
        <v>3791</v>
      </c>
    </row>
    <row r="492" spans="2:6">
      <c r="B492" s="27" t="s">
        <v>721</v>
      </c>
      <c r="C492" s="28" t="s">
        <v>3334</v>
      </c>
      <c r="D492" s="29" t="s">
        <v>888</v>
      </c>
      <c r="E492" s="30" t="s">
        <v>889</v>
      </c>
      <c r="F492" s="17" t="s">
        <v>3792</v>
      </c>
    </row>
    <row r="493" spans="2:6">
      <c r="B493" s="27" t="s">
        <v>721</v>
      </c>
      <c r="C493" s="28" t="s">
        <v>3335</v>
      </c>
      <c r="D493" s="29" t="s">
        <v>890</v>
      </c>
      <c r="E493" s="30" t="s">
        <v>891</v>
      </c>
      <c r="F493" s="17" t="s">
        <v>3793</v>
      </c>
    </row>
    <row r="494" spans="2:6">
      <c r="B494" s="27" t="s">
        <v>721</v>
      </c>
      <c r="C494" s="28" t="s">
        <v>3335</v>
      </c>
      <c r="D494" s="29" t="s">
        <v>892</v>
      </c>
      <c r="E494" s="30" t="s">
        <v>892</v>
      </c>
      <c r="F494" s="17" t="s">
        <v>3794</v>
      </c>
    </row>
    <row r="495" spans="2:6">
      <c r="B495" s="27" t="s">
        <v>721</v>
      </c>
      <c r="C495" s="28" t="s">
        <v>3335</v>
      </c>
      <c r="D495" s="29" t="s">
        <v>893</v>
      </c>
      <c r="E495" s="30" t="s">
        <v>894</v>
      </c>
      <c r="F495" s="17" t="s">
        <v>3795</v>
      </c>
    </row>
    <row r="496" spans="2:6">
      <c r="B496" s="27" t="s">
        <v>721</v>
      </c>
      <c r="C496" s="28" t="s">
        <v>3335</v>
      </c>
      <c r="D496" s="29" t="s">
        <v>895</v>
      </c>
      <c r="E496" s="30" t="s">
        <v>895</v>
      </c>
      <c r="F496" s="17" t="s">
        <v>3796</v>
      </c>
    </row>
    <row r="497" spans="2:6">
      <c r="B497" s="27" t="s">
        <v>721</v>
      </c>
      <c r="C497" s="28" t="s">
        <v>3335</v>
      </c>
      <c r="D497" s="29" t="s">
        <v>896</v>
      </c>
      <c r="E497" s="30" t="s">
        <v>897</v>
      </c>
      <c r="F497" s="17" t="s">
        <v>3797</v>
      </c>
    </row>
    <row r="498" spans="2:6">
      <c r="B498" s="27" t="s">
        <v>721</v>
      </c>
      <c r="C498" s="28" t="s">
        <v>3335</v>
      </c>
      <c r="D498" s="29" t="s">
        <v>898</v>
      </c>
      <c r="E498" s="30" t="s">
        <v>898</v>
      </c>
      <c r="F498" s="17" t="s">
        <v>3797</v>
      </c>
    </row>
    <row r="499" spans="2:6">
      <c r="B499" s="27" t="s">
        <v>721</v>
      </c>
      <c r="C499" s="28" t="s">
        <v>3335</v>
      </c>
      <c r="D499" s="29" t="s">
        <v>899</v>
      </c>
      <c r="E499" s="30" t="s">
        <v>900</v>
      </c>
      <c r="F499" s="17" t="s">
        <v>3798</v>
      </c>
    </row>
    <row r="500" spans="2:6">
      <c r="B500" s="27" t="s">
        <v>721</v>
      </c>
      <c r="C500" s="28" t="s">
        <v>3335</v>
      </c>
      <c r="D500" s="29" t="s">
        <v>901</v>
      </c>
      <c r="E500" s="30" t="s">
        <v>902</v>
      </c>
      <c r="F500" s="17" t="s">
        <v>3799</v>
      </c>
    </row>
    <row r="501" spans="2:6">
      <c r="B501" s="27" t="s">
        <v>721</v>
      </c>
      <c r="C501" s="28" t="s">
        <v>3335</v>
      </c>
      <c r="D501" s="29" t="s">
        <v>903</v>
      </c>
      <c r="E501" s="30" t="s">
        <v>904</v>
      </c>
      <c r="F501" s="17" t="s">
        <v>3800</v>
      </c>
    </row>
    <row r="502" spans="2:6">
      <c r="B502" s="27" t="s">
        <v>721</v>
      </c>
      <c r="C502" s="28" t="s">
        <v>3335</v>
      </c>
      <c r="D502" s="29" t="s">
        <v>905</v>
      </c>
      <c r="E502" s="30" t="s">
        <v>906</v>
      </c>
      <c r="F502" s="17" t="s">
        <v>3801</v>
      </c>
    </row>
    <row r="503" spans="2:6">
      <c r="B503" s="27" t="s">
        <v>721</v>
      </c>
      <c r="C503" s="28" t="s">
        <v>3335</v>
      </c>
      <c r="D503" s="29" t="s">
        <v>907</v>
      </c>
      <c r="E503" s="30" t="s">
        <v>907</v>
      </c>
      <c r="F503" s="17" t="s">
        <v>3801</v>
      </c>
    </row>
    <row r="504" spans="2:6">
      <c r="B504" s="27" t="s">
        <v>721</v>
      </c>
      <c r="C504" s="28" t="s">
        <v>3335</v>
      </c>
      <c r="D504" s="29" t="s">
        <v>908</v>
      </c>
      <c r="E504" s="30" t="s">
        <v>908</v>
      </c>
      <c r="F504" s="17" t="s">
        <v>3802</v>
      </c>
    </row>
    <row r="505" spans="2:6">
      <c r="B505" s="27" t="s">
        <v>721</v>
      </c>
      <c r="C505" s="28" t="s">
        <v>3335</v>
      </c>
      <c r="D505" s="29" t="s">
        <v>909</v>
      </c>
      <c r="E505" s="30" t="s">
        <v>910</v>
      </c>
      <c r="F505" s="17" t="s">
        <v>3803</v>
      </c>
    </row>
    <row r="506" spans="2:6">
      <c r="B506" s="27" t="s">
        <v>721</v>
      </c>
      <c r="C506" s="28" t="s">
        <v>3335</v>
      </c>
      <c r="D506" s="29" t="s">
        <v>911</v>
      </c>
      <c r="E506" s="30" t="s">
        <v>911</v>
      </c>
      <c r="F506" s="17" t="s">
        <v>3804</v>
      </c>
    </row>
    <row r="507" spans="2:6">
      <c r="B507" s="27" t="s">
        <v>721</v>
      </c>
      <c r="C507" s="28" t="s">
        <v>3335</v>
      </c>
      <c r="D507" s="29" t="s">
        <v>912</v>
      </c>
      <c r="E507" s="30" t="s">
        <v>912</v>
      </c>
      <c r="F507" s="17" t="s">
        <v>3804</v>
      </c>
    </row>
    <row r="508" spans="2:6">
      <c r="B508" s="27" t="s">
        <v>721</v>
      </c>
      <c r="C508" s="28" t="s">
        <v>3335</v>
      </c>
      <c r="D508" s="29" t="s">
        <v>913</v>
      </c>
      <c r="E508" s="30" t="s">
        <v>913</v>
      </c>
      <c r="F508" s="17" t="s">
        <v>3805</v>
      </c>
    </row>
    <row r="509" spans="2:6">
      <c r="B509" s="27" t="s">
        <v>721</v>
      </c>
      <c r="C509" s="28" t="s">
        <v>3335</v>
      </c>
      <c r="D509" s="29" t="s">
        <v>914</v>
      </c>
      <c r="E509" s="30" t="s">
        <v>914</v>
      </c>
      <c r="F509" s="17" t="s">
        <v>3806</v>
      </c>
    </row>
    <row r="510" spans="2:6">
      <c r="B510" s="27" t="s">
        <v>721</v>
      </c>
      <c r="C510" s="28" t="s">
        <v>3336</v>
      </c>
      <c r="D510" s="29" t="s">
        <v>915</v>
      </c>
      <c r="E510" s="30" t="s">
        <v>915</v>
      </c>
      <c r="F510" s="17" t="s">
        <v>3807</v>
      </c>
    </row>
    <row r="511" spans="2:6">
      <c r="B511" s="27" t="s">
        <v>721</v>
      </c>
      <c r="C511" s="28" t="s">
        <v>3336</v>
      </c>
      <c r="D511" s="29" t="s">
        <v>916</v>
      </c>
      <c r="E511" s="30" t="s">
        <v>916</v>
      </c>
      <c r="F511" s="17" t="s">
        <v>3807</v>
      </c>
    </row>
    <row r="512" spans="2:6">
      <c r="B512" s="27" t="s">
        <v>721</v>
      </c>
      <c r="C512" s="28" t="s">
        <v>3336</v>
      </c>
      <c r="D512" s="29" t="s">
        <v>917</v>
      </c>
      <c r="E512" s="30" t="s">
        <v>917</v>
      </c>
      <c r="F512" s="17" t="s">
        <v>3808</v>
      </c>
    </row>
    <row r="513" spans="2:6">
      <c r="B513" s="27" t="s">
        <v>721</v>
      </c>
      <c r="C513" s="28" t="s">
        <v>3336</v>
      </c>
      <c r="D513" s="29" t="s">
        <v>918</v>
      </c>
      <c r="E513" s="30" t="s">
        <v>918</v>
      </c>
      <c r="F513" s="17" t="s">
        <v>3809</v>
      </c>
    </row>
    <row r="514" spans="2:6">
      <c r="B514" s="27" t="s">
        <v>721</v>
      </c>
      <c r="C514" s="28" t="s">
        <v>3336</v>
      </c>
      <c r="D514" s="29" t="s">
        <v>919</v>
      </c>
      <c r="E514" s="30" t="s">
        <v>919</v>
      </c>
      <c r="F514" s="17" t="s">
        <v>3809</v>
      </c>
    </row>
    <row r="515" spans="2:6">
      <c r="B515" s="27" t="s">
        <v>721</v>
      </c>
      <c r="C515" s="28" t="s">
        <v>3336</v>
      </c>
      <c r="D515" s="29" t="s">
        <v>920</v>
      </c>
      <c r="E515" s="30" t="s">
        <v>920</v>
      </c>
      <c r="F515" s="17" t="s">
        <v>3810</v>
      </c>
    </row>
    <row r="516" spans="2:6">
      <c r="B516" s="27" t="s">
        <v>721</v>
      </c>
      <c r="C516" s="28" t="s">
        <v>3336</v>
      </c>
      <c r="D516" s="29" t="s">
        <v>921</v>
      </c>
      <c r="E516" s="30" t="s">
        <v>921</v>
      </c>
      <c r="F516" s="17" t="s">
        <v>3811</v>
      </c>
    </row>
    <row r="517" spans="2:6">
      <c r="B517" s="27" t="s">
        <v>721</v>
      </c>
      <c r="C517" s="28" t="s">
        <v>3336</v>
      </c>
      <c r="D517" s="29" t="s">
        <v>922</v>
      </c>
      <c r="E517" s="30" t="s">
        <v>922</v>
      </c>
      <c r="F517" s="17" t="s">
        <v>3812</v>
      </c>
    </row>
    <row r="518" spans="2:6">
      <c r="B518" s="27" t="s">
        <v>721</v>
      </c>
      <c r="C518" s="28" t="s">
        <v>3336</v>
      </c>
      <c r="D518" s="29" t="s">
        <v>923</v>
      </c>
      <c r="E518" s="30" t="s">
        <v>923</v>
      </c>
      <c r="F518" s="17" t="s">
        <v>3813</v>
      </c>
    </row>
    <row r="519" spans="2:6">
      <c r="B519" s="27" t="s">
        <v>721</v>
      </c>
      <c r="C519" s="28" t="s">
        <v>3336</v>
      </c>
      <c r="D519" s="29" t="s">
        <v>924</v>
      </c>
      <c r="E519" s="30" t="s">
        <v>924</v>
      </c>
      <c r="F519" s="17" t="s">
        <v>3813</v>
      </c>
    </row>
    <row r="520" spans="2:6">
      <c r="B520" s="27" t="s">
        <v>721</v>
      </c>
      <c r="C520" s="28" t="s">
        <v>3336</v>
      </c>
      <c r="D520" s="29" t="s">
        <v>925</v>
      </c>
      <c r="E520" s="30" t="s">
        <v>925</v>
      </c>
      <c r="F520" s="17" t="s">
        <v>3814</v>
      </c>
    </row>
    <row r="521" spans="2:6">
      <c r="B521" s="27" t="s">
        <v>721</v>
      </c>
      <c r="C521" s="28" t="s">
        <v>3336</v>
      </c>
      <c r="D521" s="29" t="s">
        <v>926</v>
      </c>
      <c r="E521" s="30" t="s">
        <v>926</v>
      </c>
      <c r="F521" s="17" t="s">
        <v>3815</v>
      </c>
    </row>
    <row r="522" spans="2:6">
      <c r="B522" s="27" t="s">
        <v>721</v>
      </c>
      <c r="C522" s="28" t="s">
        <v>3337</v>
      </c>
      <c r="D522" s="29" t="s">
        <v>927</v>
      </c>
      <c r="E522" s="30" t="s">
        <v>928</v>
      </c>
      <c r="F522" s="17" t="s">
        <v>3816</v>
      </c>
    </row>
    <row r="523" spans="2:6">
      <c r="B523" s="27" t="s">
        <v>721</v>
      </c>
      <c r="C523" s="28" t="s">
        <v>3337</v>
      </c>
      <c r="D523" s="29" t="s">
        <v>929</v>
      </c>
      <c r="E523" s="30" t="s">
        <v>930</v>
      </c>
      <c r="F523" s="17" t="s">
        <v>3817</v>
      </c>
    </row>
    <row r="524" spans="2:6">
      <c r="B524" s="27" t="s">
        <v>721</v>
      </c>
      <c r="C524" s="28" t="s">
        <v>3337</v>
      </c>
      <c r="D524" s="29" t="s">
        <v>931</v>
      </c>
      <c r="E524" s="30" t="s">
        <v>932</v>
      </c>
      <c r="F524" s="17" t="s">
        <v>3818</v>
      </c>
    </row>
    <row r="525" spans="2:6">
      <c r="B525" s="27" t="s">
        <v>721</v>
      </c>
      <c r="C525" s="28" t="s">
        <v>3337</v>
      </c>
      <c r="D525" s="29" t="s">
        <v>933</v>
      </c>
      <c r="E525" s="30" t="s">
        <v>933</v>
      </c>
      <c r="F525" s="17" t="s">
        <v>3819</v>
      </c>
    </row>
    <row r="526" spans="2:6">
      <c r="B526" s="27" t="s">
        <v>721</v>
      </c>
      <c r="C526" s="28" t="s">
        <v>3337</v>
      </c>
      <c r="D526" s="29" t="s">
        <v>934</v>
      </c>
      <c r="E526" s="30" t="s">
        <v>935</v>
      </c>
      <c r="F526" s="17" t="s">
        <v>3820</v>
      </c>
    </row>
    <row r="527" spans="2:6">
      <c r="B527" s="27" t="s">
        <v>721</v>
      </c>
      <c r="C527" s="28" t="s">
        <v>3337</v>
      </c>
      <c r="D527" s="29" t="s">
        <v>936</v>
      </c>
      <c r="E527" s="30" t="s">
        <v>936</v>
      </c>
      <c r="F527" s="17" t="s">
        <v>3821</v>
      </c>
    </row>
    <row r="528" spans="2:6">
      <c r="B528" s="27" t="s">
        <v>721</v>
      </c>
      <c r="C528" s="28" t="s">
        <v>3337</v>
      </c>
      <c r="D528" s="29" t="s">
        <v>937</v>
      </c>
      <c r="E528" s="30" t="s">
        <v>938</v>
      </c>
      <c r="F528" s="17" t="s">
        <v>3822</v>
      </c>
    </row>
    <row r="529" spans="2:6">
      <c r="B529" s="27" t="s">
        <v>721</v>
      </c>
      <c r="C529" s="28" t="s">
        <v>3337</v>
      </c>
      <c r="D529" s="29" t="s">
        <v>939</v>
      </c>
      <c r="E529" s="30" t="s">
        <v>939</v>
      </c>
      <c r="F529" s="17" t="s">
        <v>3823</v>
      </c>
    </row>
    <row r="530" spans="2:6">
      <c r="B530" s="27" t="s">
        <v>721</v>
      </c>
      <c r="C530" s="28" t="s">
        <v>3337</v>
      </c>
      <c r="D530" s="29" t="s">
        <v>940</v>
      </c>
      <c r="E530" s="30" t="s">
        <v>940</v>
      </c>
      <c r="F530" s="17" t="s">
        <v>3824</v>
      </c>
    </row>
    <row r="531" spans="2:6">
      <c r="B531" s="27" t="s">
        <v>721</v>
      </c>
      <c r="C531" s="28" t="s">
        <v>3337</v>
      </c>
      <c r="D531" s="29" t="s">
        <v>941</v>
      </c>
      <c r="E531" s="30" t="s">
        <v>942</v>
      </c>
      <c r="F531" s="17" t="s">
        <v>3825</v>
      </c>
    </row>
    <row r="532" spans="2:6">
      <c r="B532" s="27" t="s">
        <v>721</v>
      </c>
      <c r="C532" s="28" t="s">
        <v>3337</v>
      </c>
      <c r="D532" s="29" t="s">
        <v>943</v>
      </c>
      <c r="E532" s="30" t="s">
        <v>943</v>
      </c>
      <c r="F532" s="17" t="s">
        <v>3826</v>
      </c>
    </row>
    <row r="533" spans="2:6">
      <c r="B533" s="27" t="s">
        <v>721</v>
      </c>
      <c r="C533" s="28" t="s">
        <v>3337</v>
      </c>
      <c r="D533" s="29" t="s">
        <v>944</v>
      </c>
      <c r="E533" s="30" t="s">
        <v>945</v>
      </c>
      <c r="F533" s="17" t="s">
        <v>3827</v>
      </c>
    </row>
    <row r="534" spans="2:6">
      <c r="B534" s="27" t="s">
        <v>721</v>
      </c>
      <c r="C534" s="28" t="s">
        <v>3337</v>
      </c>
      <c r="D534" s="29" t="s">
        <v>946</v>
      </c>
      <c r="E534" s="30" t="s">
        <v>947</v>
      </c>
      <c r="F534" s="17" t="s">
        <v>3828</v>
      </c>
    </row>
    <row r="535" spans="2:6">
      <c r="B535" s="27" t="s">
        <v>721</v>
      </c>
      <c r="C535" s="28" t="s">
        <v>3337</v>
      </c>
      <c r="D535" s="29" t="s">
        <v>948</v>
      </c>
      <c r="E535" s="30" t="s">
        <v>948</v>
      </c>
      <c r="F535" s="17" t="s">
        <v>3828</v>
      </c>
    </row>
    <row r="536" spans="2:6">
      <c r="B536" s="27" t="s">
        <v>721</v>
      </c>
      <c r="C536" s="28" t="s">
        <v>3337</v>
      </c>
      <c r="D536" s="29" t="s">
        <v>949</v>
      </c>
      <c r="E536" s="30" t="s">
        <v>949</v>
      </c>
      <c r="F536" s="17" t="s">
        <v>3829</v>
      </c>
    </row>
    <row r="537" spans="2:6">
      <c r="B537" s="27" t="s">
        <v>721</v>
      </c>
      <c r="C537" s="28" t="s">
        <v>3337</v>
      </c>
      <c r="D537" s="29" t="s">
        <v>950</v>
      </c>
      <c r="E537" s="30" t="s">
        <v>950</v>
      </c>
      <c r="F537" s="17" t="s">
        <v>3830</v>
      </c>
    </row>
    <row r="538" spans="2:6">
      <c r="B538" s="27" t="s">
        <v>721</v>
      </c>
      <c r="C538" s="28" t="s">
        <v>3337</v>
      </c>
      <c r="D538" s="29" t="s">
        <v>951</v>
      </c>
      <c r="E538" s="30" t="s">
        <v>951</v>
      </c>
      <c r="F538" s="17" t="s">
        <v>3831</v>
      </c>
    </row>
    <row r="539" spans="2:6">
      <c r="B539" s="27" t="s">
        <v>721</v>
      </c>
      <c r="C539" s="28" t="s">
        <v>3337</v>
      </c>
      <c r="D539" s="29" t="s">
        <v>952</v>
      </c>
      <c r="E539" s="30" t="s">
        <v>952</v>
      </c>
      <c r="F539" s="17" t="s">
        <v>3832</v>
      </c>
    </row>
    <row r="540" spans="2:6">
      <c r="B540" s="27" t="s">
        <v>721</v>
      </c>
      <c r="C540" s="28" t="s">
        <v>3337</v>
      </c>
      <c r="D540" s="29" t="s">
        <v>953</v>
      </c>
      <c r="E540" s="30" t="s">
        <v>953</v>
      </c>
      <c r="F540" s="17" t="s">
        <v>3832</v>
      </c>
    </row>
    <row r="541" spans="2:6">
      <c r="B541" s="27" t="s">
        <v>721</v>
      </c>
      <c r="C541" s="28" t="s">
        <v>3337</v>
      </c>
      <c r="D541" s="29" t="s">
        <v>954</v>
      </c>
      <c r="E541" s="30" t="s">
        <v>954</v>
      </c>
      <c r="F541" s="17" t="s">
        <v>3833</v>
      </c>
    </row>
    <row r="542" spans="2:6">
      <c r="B542" s="27" t="s">
        <v>721</v>
      </c>
      <c r="C542" s="28" t="s">
        <v>3337</v>
      </c>
      <c r="D542" s="29" t="s">
        <v>955</v>
      </c>
      <c r="E542" s="30" t="s">
        <v>955</v>
      </c>
      <c r="F542" s="17" t="s">
        <v>3834</v>
      </c>
    </row>
    <row r="543" spans="2:6">
      <c r="B543" s="27" t="s">
        <v>721</v>
      </c>
      <c r="C543" s="28" t="s">
        <v>3337</v>
      </c>
      <c r="D543" s="29" t="s">
        <v>956</v>
      </c>
      <c r="E543" s="30" t="s">
        <v>956</v>
      </c>
      <c r="F543" s="17" t="s">
        <v>3835</v>
      </c>
    </row>
    <row r="544" spans="2:6">
      <c r="B544" s="27" t="s">
        <v>721</v>
      </c>
      <c r="C544" s="28" t="s">
        <v>3337</v>
      </c>
      <c r="D544" s="29" t="s">
        <v>957</v>
      </c>
      <c r="E544" s="30" t="s">
        <v>957</v>
      </c>
      <c r="F544" s="17" t="s">
        <v>3836</v>
      </c>
    </row>
    <row r="545" spans="2:6">
      <c r="B545" s="27" t="s">
        <v>721</v>
      </c>
      <c r="C545" s="28" t="s">
        <v>3337</v>
      </c>
      <c r="D545" s="29" t="s">
        <v>958</v>
      </c>
      <c r="E545" s="30" t="s">
        <v>958</v>
      </c>
      <c r="F545" s="17" t="s">
        <v>3837</v>
      </c>
    </row>
    <row r="546" spans="2:6">
      <c r="B546" s="27" t="s">
        <v>721</v>
      </c>
      <c r="C546" s="28" t="s">
        <v>3337</v>
      </c>
      <c r="D546" s="29" t="s">
        <v>959</v>
      </c>
      <c r="E546" s="30" t="s">
        <v>959</v>
      </c>
      <c r="F546" s="17" t="s">
        <v>3838</v>
      </c>
    </row>
    <row r="547" spans="2:6">
      <c r="B547" s="27" t="s">
        <v>721</v>
      </c>
      <c r="C547" s="28" t="s">
        <v>3337</v>
      </c>
      <c r="D547" s="29" t="s">
        <v>960</v>
      </c>
      <c r="E547" s="30" t="s">
        <v>961</v>
      </c>
      <c r="F547" s="17" t="s">
        <v>3839</v>
      </c>
    </row>
    <row r="548" spans="2:6">
      <c r="B548" s="27" t="s">
        <v>721</v>
      </c>
      <c r="C548" s="28" t="s">
        <v>3337</v>
      </c>
      <c r="D548" s="29" t="s">
        <v>962</v>
      </c>
      <c r="E548" s="30" t="s">
        <v>962</v>
      </c>
      <c r="F548" s="17" t="s">
        <v>3839</v>
      </c>
    </row>
    <row r="549" spans="2:6">
      <c r="B549" s="27" t="s">
        <v>721</v>
      </c>
      <c r="C549" s="28" t="s">
        <v>3337</v>
      </c>
      <c r="D549" s="29" t="s">
        <v>963</v>
      </c>
      <c r="E549" s="30" t="s">
        <v>963</v>
      </c>
      <c r="F549" s="17" t="s">
        <v>3838</v>
      </c>
    </row>
    <row r="550" spans="2:6">
      <c r="B550" s="27" t="s">
        <v>721</v>
      </c>
      <c r="C550" s="28" t="s">
        <v>3338</v>
      </c>
      <c r="D550" s="29" t="s">
        <v>964</v>
      </c>
      <c r="E550" s="30" t="s">
        <v>965</v>
      </c>
      <c r="F550" s="17" t="s">
        <v>3840</v>
      </c>
    </row>
    <row r="551" spans="2:6">
      <c r="B551" s="27" t="s">
        <v>721</v>
      </c>
      <c r="C551" s="28" t="s">
        <v>3338</v>
      </c>
      <c r="D551" s="29" t="s">
        <v>966</v>
      </c>
      <c r="E551" s="30" t="s">
        <v>966</v>
      </c>
      <c r="F551" s="17" t="s">
        <v>3841</v>
      </c>
    </row>
    <row r="552" spans="2:6">
      <c r="B552" s="27" t="s">
        <v>721</v>
      </c>
      <c r="C552" s="28" t="s">
        <v>3338</v>
      </c>
      <c r="D552" s="29" t="s">
        <v>967</v>
      </c>
      <c r="E552" s="30" t="s">
        <v>968</v>
      </c>
      <c r="F552" s="17" t="s">
        <v>3842</v>
      </c>
    </row>
    <row r="553" spans="2:6">
      <c r="B553" s="27" t="s">
        <v>721</v>
      </c>
      <c r="C553" s="28" t="s">
        <v>3338</v>
      </c>
      <c r="D553" s="29" t="s">
        <v>969</v>
      </c>
      <c r="E553" s="30" t="s">
        <v>970</v>
      </c>
      <c r="F553" s="17" t="s">
        <v>3843</v>
      </c>
    </row>
    <row r="554" spans="2:6">
      <c r="B554" s="27" t="s">
        <v>721</v>
      </c>
      <c r="C554" s="28" t="s">
        <v>3338</v>
      </c>
      <c r="D554" s="29" t="s">
        <v>971</v>
      </c>
      <c r="E554" s="30" t="s">
        <v>972</v>
      </c>
      <c r="F554" s="17" t="s">
        <v>3844</v>
      </c>
    </row>
    <row r="555" spans="2:6">
      <c r="B555" s="27" t="s">
        <v>721</v>
      </c>
      <c r="C555" s="28" t="s">
        <v>3338</v>
      </c>
      <c r="D555" s="29" t="s">
        <v>973</v>
      </c>
      <c r="E555" s="30" t="s">
        <v>974</v>
      </c>
      <c r="F555" s="17" t="s">
        <v>3845</v>
      </c>
    </row>
    <row r="556" spans="2:6">
      <c r="B556" s="27" t="s">
        <v>721</v>
      </c>
      <c r="C556" s="28" t="s">
        <v>3338</v>
      </c>
      <c r="D556" s="29" t="s">
        <v>975</v>
      </c>
      <c r="E556" s="30" t="s">
        <v>975</v>
      </c>
      <c r="F556" s="17" t="s">
        <v>3846</v>
      </c>
    </row>
    <row r="557" spans="2:6">
      <c r="B557" s="27" t="s">
        <v>721</v>
      </c>
      <c r="C557" s="28" t="s">
        <v>3338</v>
      </c>
      <c r="D557" s="29" t="s">
        <v>976</v>
      </c>
      <c r="E557" s="30" t="s">
        <v>977</v>
      </c>
      <c r="F557" s="17" t="s">
        <v>3846</v>
      </c>
    </row>
    <row r="558" spans="2:6">
      <c r="B558" s="27" t="s">
        <v>721</v>
      </c>
      <c r="C558" s="28" t="s">
        <v>3338</v>
      </c>
      <c r="D558" s="29" t="s">
        <v>978</v>
      </c>
      <c r="E558" s="30" t="s">
        <v>978</v>
      </c>
      <c r="F558" s="17" t="s">
        <v>3847</v>
      </c>
    </row>
    <row r="559" spans="2:6">
      <c r="B559" s="27" t="s">
        <v>721</v>
      </c>
      <c r="C559" s="28" t="s">
        <v>3338</v>
      </c>
      <c r="D559" s="29" t="s">
        <v>979</v>
      </c>
      <c r="E559" s="30" t="s">
        <v>979</v>
      </c>
      <c r="F559" s="17" t="s">
        <v>3848</v>
      </c>
    </row>
    <row r="560" spans="2:6">
      <c r="B560" s="27" t="s">
        <v>721</v>
      </c>
      <c r="C560" s="28" t="s">
        <v>3338</v>
      </c>
      <c r="D560" s="29" t="s">
        <v>980</v>
      </c>
      <c r="E560" s="30" t="s">
        <v>980</v>
      </c>
      <c r="F560" s="17" t="s">
        <v>3849</v>
      </c>
    </row>
    <row r="561" spans="2:6">
      <c r="B561" s="27" t="s">
        <v>721</v>
      </c>
      <c r="C561" s="28" t="s">
        <v>3338</v>
      </c>
      <c r="D561" s="29" t="s">
        <v>981</v>
      </c>
      <c r="E561" s="30" t="s">
        <v>982</v>
      </c>
      <c r="F561" s="17" t="s">
        <v>3850</v>
      </c>
    </row>
    <row r="562" spans="2:6">
      <c r="B562" s="27" t="s">
        <v>721</v>
      </c>
      <c r="C562" s="28" t="s">
        <v>3338</v>
      </c>
      <c r="D562" s="29" t="s">
        <v>983</v>
      </c>
      <c r="E562" s="30" t="s">
        <v>984</v>
      </c>
      <c r="F562" s="17" t="s">
        <v>3850</v>
      </c>
    </row>
    <row r="563" spans="2:6">
      <c r="B563" s="27" t="s">
        <v>721</v>
      </c>
      <c r="C563" s="28" t="s">
        <v>3338</v>
      </c>
      <c r="D563" s="29" t="s">
        <v>985</v>
      </c>
      <c r="E563" s="30" t="s">
        <v>986</v>
      </c>
      <c r="F563" s="17" t="s">
        <v>3851</v>
      </c>
    </row>
    <row r="564" spans="2:6">
      <c r="B564" s="27" t="s">
        <v>721</v>
      </c>
      <c r="C564" s="28" t="s">
        <v>3338</v>
      </c>
      <c r="D564" s="29" t="s">
        <v>987</v>
      </c>
      <c r="E564" s="30" t="s">
        <v>988</v>
      </c>
      <c r="F564" s="17" t="s">
        <v>3852</v>
      </c>
    </row>
    <row r="565" spans="2:6">
      <c r="B565" s="27" t="s">
        <v>721</v>
      </c>
      <c r="C565" s="28" t="s">
        <v>3338</v>
      </c>
      <c r="D565" s="29" t="s">
        <v>989</v>
      </c>
      <c r="E565" s="30" t="s">
        <v>990</v>
      </c>
      <c r="F565" s="17" t="s">
        <v>3853</v>
      </c>
    </row>
    <row r="566" spans="2:6">
      <c r="B566" s="27" t="s">
        <v>721</v>
      </c>
      <c r="C566" s="28" t="s">
        <v>3338</v>
      </c>
      <c r="D566" s="29" t="s">
        <v>991</v>
      </c>
      <c r="E566" s="30" t="s">
        <v>991</v>
      </c>
      <c r="F566" s="17" t="s">
        <v>3854</v>
      </c>
    </row>
    <row r="567" spans="2:6">
      <c r="B567" s="27" t="s">
        <v>721</v>
      </c>
      <c r="C567" s="28" t="s">
        <v>3339</v>
      </c>
      <c r="D567" s="29" t="s">
        <v>992</v>
      </c>
      <c r="E567" s="30" t="s">
        <v>993</v>
      </c>
      <c r="F567" s="17" t="s">
        <v>3855</v>
      </c>
    </row>
    <row r="568" spans="2:6">
      <c r="B568" s="27" t="s">
        <v>721</v>
      </c>
      <c r="C568" s="28" t="s">
        <v>3339</v>
      </c>
      <c r="D568" s="29" t="s">
        <v>994</v>
      </c>
      <c r="E568" s="30" t="s">
        <v>994</v>
      </c>
      <c r="F568" s="17" t="s">
        <v>3856</v>
      </c>
    </row>
    <row r="569" spans="2:6">
      <c r="B569" s="27" t="s">
        <v>721</v>
      </c>
      <c r="C569" s="28" t="s">
        <v>3339</v>
      </c>
      <c r="D569" s="29" t="s">
        <v>995</v>
      </c>
      <c r="E569" s="30" t="s">
        <v>995</v>
      </c>
      <c r="F569" s="17" t="s">
        <v>3857</v>
      </c>
    </row>
    <row r="570" spans="2:6">
      <c r="B570" s="27" t="s">
        <v>721</v>
      </c>
      <c r="C570" s="28" t="s">
        <v>3339</v>
      </c>
      <c r="D570" s="29" t="s">
        <v>996</v>
      </c>
      <c r="E570" s="30" t="s">
        <v>997</v>
      </c>
      <c r="F570" s="17" t="s">
        <v>3858</v>
      </c>
    </row>
    <row r="571" spans="2:6">
      <c r="B571" s="27" t="s">
        <v>721</v>
      </c>
      <c r="C571" s="28" t="s">
        <v>3339</v>
      </c>
      <c r="D571" s="29" t="s">
        <v>998</v>
      </c>
      <c r="E571" s="30" t="s">
        <v>998</v>
      </c>
      <c r="F571" s="17" t="s">
        <v>3859</v>
      </c>
    </row>
    <row r="572" spans="2:6">
      <c r="B572" s="27" t="s">
        <v>721</v>
      </c>
      <c r="C572" s="28" t="s">
        <v>3339</v>
      </c>
      <c r="D572" s="29" t="s">
        <v>999</v>
      </c>
      <c r="E572" s="30" t="s">
        <v>999</v>
      </c>
      <c r="F572" s="17" t="s">
        <v>3860</v>
      </c>
    </row>
    <row r="573" spans="2:6">
      <c r="B573" s="27" t="s">
        <v>721</v>
      </c>
      <c r="C573" s="28" t="s">
        <v>3339</v>
      </c>
      <c r="D573" s="29" t="s">
        <v>1000</v>
      </c>
      <c r="E573" s="30" t="s">
        <v>1000</v>
      </c>
      <c r="F573" s="17" t="s">
        <v>3861</v>
      </c>
    </row>
    <row r="574" spans="2:6">
      <c r="B574" s="27" t="s">
        <v>721</v>
      </c>
      <c r="C574" s="28" t="s">
        <v>3339</v>
      </c>
      <c r="D574" s="29" t="s">
        <v>1001</v>
      </c>
      <c r="E574" s="30" t="s">
        <v>1002</v>
      </c>
      <c r="F574" s="17" t="s">
        <v>3862</v>
      </c>
    </row>
    <row r="575" spans="2:6">
      <c r="B575" s="27" t="s">
        <v>721</v>
      </c>
      <c r="C575" s="28" t="s">
        <v>3339</v>
      </c>
      <c r="D575" s="29" t="s">
        <v>1003</v>
      </c>
      <c r="E575" s="30" t="s">
        <v>1003</v>
      </c>
      <c r="F575" s="17" t="s">
        <v>3863</v>
      </c>
    </row>
    <row r="576" spans="2:6">
      <c r="B576" s="27" t="s">
        <v>721</v>
      </c>
      <c r="C576" s="28" t="s">
        <v>3339</v>
      </c>
      <c r="D576" s="29" t="s">
        <v>1004</v>
      </c>
      <c r="E576" s="30" t="s">
        <v>1004</v>
      </c>
      <c r="F576" s="17" t="s">
        <v>3864</v>
      </c>
    </row>
    <row r="577" spans="2:6">
      <c r="B577" s="27" t="s">
        <v>721</v>
      </c>
      <c r="C577" s="28" t="s">
        <v>3339</v>
      </c>
      <c r="D577" s="29" t="s">
        <v>1005</v>
      </c>
      <c r="E577" s="30" t="s">
        <v>1006</v>
      </c>
      <c r="F577" s="17" t="s">
        <v>3865</v>
      </c>
    </row>
    <row r="578" spans="2:6">
      <c r="B578" s="27" t="s">
        <v>721</v>
      </c>
      <c r="C578" s="28" t="s">
        <v>3339</v>
      </c>
      <c r="D578" s="29" t="s">
        <v>1007</v>
      </c>
      <c r="E578" s="30" t="s">
        <v>1007</v>
      </c>
      <c r="F578" s="17" t="s">
        <v>3866</v>
      </c>
    </row>
    <row r="579" spans="2:6">
      <c r="B579" s="27" t="s">
        <v>721</v>
      </c>
      <c r="C579" s="28" t="s">
        <v>3339</v>
      </c>
      <c r="D579" s="29" t="s">
        <v>1008</v>
      </c>
      <c r="E579" s="30" t="s">
        <v>1008</v>
      </c>
      <c r="F579" s="17" t="s">
        <v>3867</v>
      </c>
    </row>
    <row r="580" spans="2:6">
      <c r="B580" s="27" t="s">
        <v>721</v>
      </c>
      <c r="C580" s="28" t="s">
        <v>3339</v>
      </c>
      <c r="D580" s="29" t="s">
        <v>1009</v>
      </c>
      <c r="E580" s="30" t="s">
        <v>1010</v>
      </c>
      <c r="F580" s="17" t="s">
        <v>3868</v>
      </c>
    </row>
    <row r="581" spans="2:6">
      <c r="B581" s="27" t="s">
        <v>721</v>
      </c>
      <c r="C581" s="28" t="s">
        <v>3339</v>
      </c>
      <c r="D581" s="29" t="s">
        <v>1011</v>
      </c>
      <c r="E581" s="30" t="s">
        <v>1012</v>
      </c>
      <c r="F581" s="17" t="s">
        <v>3869</v>
      </c>
    </row>
    <row r="582" spans="2:6">
      <c r="B582" s="27" t="s">
        <v>721</v>
      </c>
      <c r="C582" s="28" t="s">
        <v>3339</v>
      </c>
      <c r="D582" s="29" t="s">
        <v>1013</v>
      </c>
      <c r="E582" s="30" t="s">
        <v>1014</v>
      </c>
      <c r="F582" s="17" t="s">
        <v>3870</v>
      </c>
    </row>
    <row r="583" spans="2:6">
      <c r="B583" s="27" t="s">
        <v>721</v>
      </c>
      <c r="C583" s="28" t="s">
        <v>3339</v>
      </c>
      <c r="D583" s="29" t="s">
        <v>1015</v>
      </c>
      <c r="E583" s="30" t="s">
        <v>1016</v>
      </c>
      <c r="F583" s="17" t="s">
        <v>3870</v>
      </c>
    </row>
    <row r="584" spans="2:6">
      <c r="B584" s="27" t="s">
        <v>721</v>
      </c>
      <c r="C584" s="28" t="s">
        <v>3339</v>
      </c>
      <c r="D584" s="29" t="s">
        <v>1017</v>
      </c>
      <c r="E584" s="30" t="s">
        <v>1017</v>
      </c>
      <c r="F584" s="17" t="s">
        <v>3871</v>
      </c>
    </row>
    <row r="585" spans="2:6">
      <c r="B585" s="27" t="s">
        <v>721</v>
      </c>
      <c r="C585" s="28" t="s">
        <v>3339</v>
      </c>
      <c r="D585" s="29" t="s">
        <v>1018</v>
      </c>
      <c r="E585" s="30" t="s">
        <v>1018</v>
      </c>
      <c r="F585" s="17" t="s">
        <v>3872</v>
      </c>
    </row>
    <row r="586" spans="2:6">
      <c r="B586" s="27" t="s">
        <v>721</v>
      </c>
      <c r="C586" s="28" t="s">
        <v>3340</v>
      </c>
      <c r="D586" s="29" t="s">
        <v>1019</v>
      </c>
      <c r="E586" s="30" t="s">
        <v>1019</v>
      </c>
      <c r="F586" s="17" t="s">
        <v>3873</v>
      </c>
    </row>
    <row r="587" spans="2:6">
      <c r="B587" s="27" t="s">
        <v>721</v>
      </c>
      <c r="C587" s="28" t="s">
        <v>3340</v>
      </c>
      <c r="D587" s="29" t="s">
        <v>1020</v>
      </c>
      <c r="E587" s="30" t="s">
        <v>1021</v>
      </c>
      <c r="F587" s="17" t="s">
        <v>3874</v>
      </c>
    </row>
    <row r="588" spans="2:6">
      <c r="B588" s="27" t="s">
        <v>721</v>
      </c>
      <c r="C588" s="28" t="s">
        <v>3340</v>
      </c>
      <c r="D588" s="29" t="s">
        <v>1022</v>
      </c>
      <c r="E588" s="30" t="s">
        <v>1022</v>
      </c>
      <c r="F588" s="17" t="s">
        <v>3875</v>
      </c>
    </row>
    <row r="589" spans="2:6">
      <c r="B589" s="27" t="s">
        <v>721</v>
      </c>
      <c r="C589" s="28" t="s">
        <v>3340</v>
      </c>
      <c r="D589" s="29" t="s">
        <v>1023</v>
      </c>
      <c r="E589" s="30" t="s">
        <v>1024</v>
      </c>
      <c r="F589" s="17" t="s">
        <v>3876</v>
      </c>
    </row>
    <row r="590" spans="2:6">
      <c r="B590" s="27" t="s">
        <v>721</v>
      </c>
      <c r="C590" s="28" t="s">
        <v>3340</v>
      </c>
      <c r="D590" s="29" t="s">
        <v>1025</v>
      </c>
      <c r="E590" s="30" t="s">
        <v>1026</v>
      </c>
      <c r="F590" s="17" t="s">
        <v>3877</v>
      </c>
    </row>
    <row r="591" spans="2:6">
      <c r="B591" s="27" t="s">
        <v>721</v>
      </c>
      <c r="C591" s="28" t="s">
        <v>3340</v>
      </c>
      <c r="D591" s="29" t="s">
        <v>1027</v>
      </c>
      <c r="E591" s="30" t="s">
        <v>1027</v>
      </c>
      <c r="F591" s="17" t="s">
        <v>3878</v>
      </c>
    </row>
    <row r="592" spans="2:6">
      <c r="B592" s="27" t="s">
        <v>721</v>
      </c>
      <c r="C592" s="28" t="s">
        <v>3340</v>
      </c>
      <c r="D592" s="29" t="s">
        <v>1028</v>
      </c>
      <c r="E592" s="30" t="s">
        <v>1028</v>
      </c>
      <c r="F592" s="17" t="s">
        <v>3879</v>
      </c>
    </row>
    <row r="593" spans="2:6">
      <c r="B593" s="27" t="s">
        <v>721</v>
      </c>
      <c r="C593" s="28" t="s">
        <v>3340</v>
      </c>
      <c r="D593" s="29" t="s">
        <v>1029</v>
      </c>
      <c r="E593" s="30" t="s">
        <v>1029</v>
      </c>
      <c r="F593" s="17" t="s">
        <v>3880</v>
      </c>
    </row>
    <row r="594" spans="2:6">
      <c r="B594" s="27" t="s">
        <v>721</v>
      </c>
      <c r="C594" s="28" t="s">
        <v>3340</v>
      </c>
      <c r="D594" s="29" t="s">
        <v>1030</v>
      </c>
      <c r="E594" s="30" t="s">
        <v>1030</v>
      </c>
      <c r="F594" s="17" t="s">
        <v>3881</v>
      </c>
    </row>
    <row r="595" spans="2:6">
      <c r="B595" s="27" t="s">
        <v>721</v>
      </c>
      <c r="C595" s="28" t="s">
        <v>3340</v>
      </c>
      <c r="D595" s="29" t="s">
        <v>1031</v>
      </c>
      <c r="E595" s="30" t="s">
        <v>1031</v>
      </c>
      <c r="F595" s="17" t="s">
        <v>3882</v>
      </c>
    </row>
    <row r="596" spans="2:6">
      <c r="B596" s="27" t="s">
        <v>721</v>
      </c>
      <c r="C596" s="28" t="s">
        <v>3340</v>
      </c>
      <c r="D596" s="29" t="s">
        <v>1032</v>
      </c>
      <c r="E596" s="30" t="s">
        <v>1032</v>
      </c>
      <c r="F596" s="17" t="s">
        <v>3883</v>
      </c>
    </row>
    <row r="597" spans="2:6">
      <c r="B597" s="27" t="s">
        <v>721</v>
      </c>
      <c r="C597" s="28" t="s">
        <v>3340</v>
      </c>
      <c r="D597" s="29" t="s">
        <v>1033</v>
      </c>
      <c r="E597" s="30" t="s">
        <v>1033</v>
      </c>
      <c r="F597" s="17" t="s">
        <v>3884</v>
      </c>
    </row>
    <row r="598" spans="2:6">
      <c r="B598" s="27" t="s">
        <v>721</v>
      </c>
      <c r="C598" s="28" t="s">
        <v>3340</v>
      </c>
      <c r="D598" s="29" t="s">
        <v>1034</v>
      </c>
      <c r="E598" s="30" t="s">
        <v>1034</v>
      </c>
      <c r="F598" s="17" t="s">
        <v>3885</v>
      </c>
    </row>
    <row r="599" spans="2:6">
      <c r="B599" s="27" t="s">
        <v>721</v>
      </c>
      <c r="C599" s="28" t="s">
        <v>3340</v>
      </c>
      <c r="D599" s="29" t="s">
        <v>1035</v>
      </c>
      <c r="E599" s="30" t="s">
        <v>1035</v>
      </c>
      <c r="F599" s="17" t="s">
        <v>3886</v>
      </c>
    </row>
    <row r="600" spans="2:6">
      <c r="B600" s="27" t="s">
        <v>721</v>
      </c>
      <c r="C600" s="28" t="s">
        <v>3340</v>
      </c>
      <c r="D600" s="29" t="s">
        <v>1036</v>
      </c>
      <c r="E600" s="30" t="s">
        <v>1037</v>
      </c>
      <c r="F600" s="17" t="s">
        <v>3887</v>
      </c>
    </row>
    <row r="601" spans="2:6">
      <c r="B601" s="27" t="s">
        <v>721</v>
      </c>
      <c r="C601" s="28" t="s">
        <v>3340</v>
      </c>
      <c r="D601" s="29" t="s">
        <v>1038</v>
      </c>
      <c r="E601" s="30" t="s">
        <v>1038</v>
      </c>
      <c r="F601" s="17" t="s">
        <v>3888</v>
      </c>
    </row>
    <row r="602" spans="2:6">
      <c r="B602" s="27" t="s">
        <v>721</v>
      </c>
      <c r="C602" s="28" t="s">
        <v>3340</v>
      </c>
      <c r="D602" s="29" t="s">
        <v>1039</v>
      </c>
      <c r="E602" s="30" t="s">
        <v>1039</v>
      </c>
      <c r="F602" s="17" t="s">
        <v>3889</v>
      </c>
    </row>
    <row r="603" spans="2:6">
      <c r="B603" s="27" t="s">
        <v>721</v>
      </c>
      <c r="C603" s="28" t="s">
        <v>3340</v>
      </c>
      <c r="D603" s="29" t="s">
        <v>1040</v>
      </c>
      <c r="E603" s="30" t="s">
        <v>1040</v>
      </c>
      <c r="F603" s="17" t="s">
        <v>3890</v>
      </c>
    </row>
    <row r="604" spans="2:6">
      <c r="B604" s="27" t="s">
        <v>721</v>
      </c>
      <c r="C604" s="28" t="s">
        <v>3341</v>
      </c>
      <c r="D604" s="29" t="s">
        <v>1041</v>
      </c>
      <c r="E604" s="30" t="s">
        <v>1042</v>
      </c>
      <c r="F604" s="17" t="s">
        <v>3891</v>
      </c>
    </row>
    <row r="605" spans="2:6">
      <c r="B605" s="27" t="s">
        <v>721</v>
      </c>
      <c r="C605" s="28" t="s">
        <v>3341</v>
      </c>
      <c r="D605" s="29" t="s">
        <v>1043</v>
      </c>
      <c r="E605" s="30" t="s">
        <v>1043</v>
      </c>
      <c r="F605" s="17" t="s">
        <v>3892</v>
      </c>
    </row>
    <row r="606" spans="2:6">
      <c r="B606" s="27" t="s">
        <v>721</v>
      </c>
      <c r="C606" s="28" t="s">
        <v>3341</v>
      </c>
      <c r="D606" s="29" t="s">
        <v>1044</v>
      </c>
      <c r="E606" s="30" t="s">
        <v>1044</v>
      </c>
      <c r="F606" s="17" t="s">
        <v>3892</v>
      </c>
    </row>
    <row r="607" spans="2:6">
      <c r="B607" s="27" t="s">
        <v>721</v>
      </c>
      <c r="C607" s="28" t="s">
        <v>3341</v>
      </c>
      <c r="D607" s="29" t="s">
        <v>1045</v>
      </c>
      <c r="E607" s="30" t="s">
        <v>1046</v>
      </c>
      <c r="F607" s="17" t="s">
        <v>3893</v>
      </c>
    </row>
    <row r="608" spans="2:6">
      <c r="B608" s="27" t="s">
        <v>721</v>
      </c>
      <c r="C608" s="28" t="s">
        <v>3341</v>
      </c>
      <c r="D608" s="29" t="s">
        <v>1047</v>
      </c>
      <c r="E608" s="30" t="s">
        <v>1047</v>
      </c>
      <c r="F608" s="17" t="s">
        <v>3894</v>
      </c>
    </row>
    <row r="609" spans="2:6">
      <c r="B609" s="27" t="s">
        <v>721</v>
      </c>
      <c r="C609" s="28" t="s">
        <v>3341</v>
      </c>
      <c r="D609" s="29" t="s">
        <v>1048</v>
      </c>
      <c r="E609" s="30" t="s">
        <v>1049</v>
      </c>
      <c r="F609" s="17" t="s">
        <v>3894</v>
      </c>
    </row>
    <row r="610" spans="2:6">
      <c r="B610" s="27" t="s">
        <v>721</v>
      </c>
      <c r="C610" s="28" t="s">
        <v>3341</v>
      </c>
      <c r="D610" s="29" t="s">
        <v>1050</v>
      </c>
      <c r="E610" s="30" t="s">
        <v>1051</v>
      </c>
      <c r="F610" s="17" t="s">
        <v>3895</v>
      </c>
    </row>
    <row r="611" spans="2:6">
      <c r="B611" s="27" t="s">
        <v>721</v>
      </c>
      <c r="C611" s="28" t="s">
        <v>3341</v>
      </c>
      <c r="D611" s="29" t="s">
        <v>1052</v>
      </c>
      <c r="E611" s="30" t="s">
        <v>1053</v>
      </c>
      <c r="F611" s="17" t="s">
        <v>3896</v>
      </c>
    </row>
    <row r="612" spans="2:6">
      <c r="B612" s="27" t="s">
        <v>721</v>
      </c>
      <c r="C612" s="28" t="s">
        <v>3341</v>
      </c>
      <c r="D612" s="29" t="s">
        <v>1054</v>
      </c>
      <c r="E612" s="30" t="s">
        <v>1055</v>
      </c>
      <c r="F612" s="17" t="s">
        <v>3897</v>
      </c>
    </row>
    <row r="613" spans="2:6">
      <c r="B613" s="27" t="s">
        <v>721</v>
      </c>
      <c r="C613" s="28" t="s">
        <v>3341</v>
      </c>
      <c r="D613" s="29" t="s">
        <v>1056</v>
      </c>
      <c r="E613" s="30" t="s">
        <v>1057</v>
      </c>
      <c r="F613" s="17" t="s">
        <v>3898</v>
      </c>
    </row>
    <row r="614" spans="2:6">
      <c r="B614" s="27" t="s">
        <v>721</v>
      </c>
      <c r="C614" s="28" t="s">
        <v>3341</v>
      </c>
      <c r="D614" s="29" t="s">
        <v>1058</v>
      </c>
      <c r="E614" s="30" t="s">
        <v>1059</v>
      </c>
      <c r="F614" s="17" t="s">
        <v>3899</v>
      </c>
    </row>
    <row r="615" spans="2:6">
      <c r="B615" s="27" t="s">
        <v>721</v>
      </c>
      <c r="C615" s="28" t="s">
        <v>3341</v>
      </c>
      <c r="D615" s="29" t="s">
        <v>1060</v>
      </c>
      <c r="E615" s="30" t="s">
        <v>1061</v>
      </c>
      <c r="F615" s="17" t="s">
        <v>3900</v>
      </c>
    </row>
    <row r="616" spans="2:6">
      <c r="B616" s="27" t="s">
        <v>721</v>
      </c>
      <c r="C616" s="28" t="s">
        <v>3341</v>
      </c>
      <c r="D616" s="29" t="s">
        <v>1062</v>
      </c>
      <c r="E616" s="30" t="s">
        <v>1063</v>
      </c>
      <c r="F616" s="17" t="s">
        <v>3901</v>
      </c>
    </row>
    <row r="617" spans="2:6">
      <c r="B617" s="27" t="s">
        <v>721</v>
      </c>
      <c r="C617" s="28" t="s">
        <v>3341</v>
      </c>
      <c r="D617" s="29" t="s">
        <v>1064</v>
      </c>
      <c r="E617" s="30" t="s">
        <v>1065</v>
      </c>
      <c r="F617" s="17" t="s">
        <v>3902</v>
      </c>
    </row>
    <row r="618" spans="2:6">
      <c r="B618" s="27" t="s">
        <v>721</v>
      </c>
      <c r="C618" s="28" t="s">
        <v>3341</v>
      </c>
      <c r="D618" s="29" t="s">
        <v>1066</v>
      </c>
      <c r="E618" s="30" t="s">
        <v>1067</v>
      </c>
      <c r="F618" s="17" t="s">
        <v>3903</v>
      </c>
    </row>
    <row r="619" spans="2:6">
      <c r="B619" s="27" t="s">
        <v>721</v>
      </c>
      <c r="C619" s="28" t="s">
        <v>3341</v>
      </c>
      <c r="D619" s="29" t="s">
        <v>1068</v>
      </c>
      <c r="E619" s="30" t="s">
        <v>1068</v>
      </c>
      <c r="F619" s="17" t="s">
        <v>3904</v>
      </c>
    </row>
    <row r="620" spans="2:6">
      <c r="B620" s="27" t="s">
        <v>721</v>
      </c>
      <c r="C620" s="28" t="s">
        <v>3341</v>
      </c>
      <c r="D620" s="29" t="s">
        <v>1069</v>
      </c>
      <c r="E620" s="30" t="s">
        <v>1069</v>
      </c>
      <c r="F620" s="17" t="s">
        <v>3905</v>
      </c>
    </row>
    <row r="621" spans="2:6">
      <c r="B621" s="27" t="s">
        <v>721</v>
      </c>
      <c r="C621" s="28" t="s">
        <v>3341</v>
      </c>
      <c r="D621" s="29" t="s">
        <v>1070</v>
      </c>
      <c r="E621" s="30" t="s">
        <v>1070</v>
      </c>
      <c r="F621" s="17" t="s">
        <v>3906</v>
      </c>
    </row>
    <row r="622" spans="2:6">
      <c r="B622" s="27" t="s">
        <v>721</v>
      </c>
      <c r="C622" s="28" t="s">
        <v>3341</v>
      </c>
      <c r="D622" s="29" t="s">
        <v>1071</v>
      </c>
      <c r="E622" s="30" t="s">
        <v>1072</v>
      </c>
      <c r="F622" s="17" t="s">
        <v>3907</v>
      </c>
    </row>
    <row r="623" spans="2:6">
      <c r="B623" s="27" t="s">
        <v>721</v>
      </c>
      <c r="C623" s="28" t="s">
        <v>3341</v>
      </c>
      <c r="D623" s="29" t="s">
        <v>1073</v>
      </c>
      <c r="E623" s="30" t="s">
        <v>1074</v>
      </c>
      <c r="F623" s="17" t="s">
        <v>3908</v>
      </c>
    </row>
    <row r="624" spans="2:6">
      <c r="B624" s="27" t="s">
        <v>721</v>
      </c>
      <c r="C624" s="28" t="s">
        <v>3341</v>
      </c>
      <c r="D624" s="29" t="s">
        <v>1075</v>
      </c>
      <c r="E624" s="30" t="s">
        <v>1076</v>
      </c>
      <c r="F624" s="17" t="s">
        <v>3909</v>
      </c>
    </row>
    <row r="625" spans="2:6">
      <c r="B625" s="27" t="s">
        <v>721</v>
      </c>
      <c r="C625" s="28" t="s">
        <v>3341</v>
      </c>
      <c r="D625" s="29" t="s">
        <v>1077</v>
      </c>
      <c r="E625" s="30" t="s">
        <v>1077</v>
      </c>
      <c r="F625" s="17" t="s">
        <v>3910</v>
      </c>
    </row>
    <row r="626" spans="2:6">
      <c r="B626" s="27" t="s">
        <v>721</v>
      </c>
      <c r="C626" s="28" t="s">
        <v>3342</v>
      </c>
      <c r="D626" s="29" t="s">
        <v>1078</v>
      </c>
      <c r="E626" s="30" t="s">
        <v>1079</v>
      </c>
      <c r="F626" s="17" t="s">
        <v>3911</v>
      </c>
    </row>
    <row r="627" spans="2:6">
      <c r="B627" s="27" t="s">
        <v>721</v>
      </c>
      <c r="C627" s="28" t="s">
        <v>3342</v>
      </c>
      <c r="D627" s="29" t="s">
        <v>1080</v>
      </c>
      <c r="E627" s="30" t="s">
        <v>1081</v>
      </c>
      <c r="F627" s="17" t="s">
        <v>3912</v>
      </c>
    </row>
    <row r="628" spans="2:6">
      <c r="B628" s="27" t="s">
        <v>721</v>
      </c>
      <c r="C628" s="28" t="s">
        <v>3328</v>
      </c>
      <c r="D628" s="29" t="s">
        <v>1082</v>
      </c>
      <c r="E628" s="30" t="s">
        <v>1083</v>
      </c>
      <c r="F628" s="17" t="s">
        <v>3913</v>
      </c>
    </row>
    <row r="629" spans="2:6">
      <c r="B629" s="27" t="s">
        <v>721</v>
      </c>
      <c r="C629" s="28" t="s">
        <v>3328</v>
      </c>
      <c r="D629" s="29" t="s">
        <v>1084</v>
      </c>
      <c r="E629" s="30" t="s">
        <v>1085</v>
      </c>
      <c r="F629" s="17" t="s">
        <v>3913</v>
      </c>
    </row>
    <row r="630" spans="2:6">
      <c r="B630" s="27" t="s">
        <v>721</v>
      </c>
      <c r="C630" s="28" t="s">
        <v>3328</v>
      </c>
      <c r="D630" s="29" t="s">
        <v>1086</v>
      </c>
      <c r="E630" s="30" t="s">
        <v>1087</v>
      </c>
      <c r="F630" s="17" t="s">
        <v>3914</v>
      </c>
    </row>
    <row r="631" spans="2:6">
      <c r="B631" s="27" t="s">
        <v>721</v>
      </c>
      <c r="C631" s="28" t="s">
        <v>3342</v>
      </c>
      <c r="D631" s="29" t="s">
        <v>1088</v>
      </c>
      <c r="E631" s="30" t="s">
        <v>1088</v>
      </c>
      <c r="F631" s="17" t="s">
        <v>3915</v>
      </c>
    </row>
    <row r="632" spans="2:6">
      <c r="B632" s="27" t="s">
        <v>721</v>
      </c>
      <c r="C632" s="28" t="s">
        <v>3342</v>
      </c>
      <c r="D632" s="29" t="s">
        <v>1089</v>
      </c>
      <c r="E632" s="30" t="s">
        <v>1090</v>
      </c>
      <c r="F632" s="17" t="s">
        <v>3916</v>
      </c>
    </row>
    <row r="633" spans="2:6">
      <c r="B633" s="27" t="s">
        <v>721</v>
      </c>
      <c r="C633" s="28" t="s">
        <v>3342</v>
      </c>
      <c r="D633" s="29" t="s">
        <v>1091</v>
      </c>
      <c r="E633" s="30" t="s">
        <v>1092</v>
      </c>
      <c r="F633" s="17" t="s">
        <v>3917</v>
      </c>
    </row>
    <row r="634" spans="2:6">
      <c r="B634" s="27" t="s">
        <v>721</v>
      </c>
      <c r="C634" s="28" t="s">
        <v>3342</v>
      </c>
      <c r="D634" s="29" t="s">
        <v>1093</v>
      </c>
      <c r="E634" s="30" t="s">
        <v>1093</v>
      </c>
      <c r="F634" s="17" t="s">
        <v>3918</v>
      </c>
    </row>
    <row r="635" spans="2:6">
      <c r="B635" s="27" t="s">
        <v>721</v>
      </c>
      <c r="C635" s="28" t="s">
        <v>3342</v>
      </c>
      <c r="D635" s="29" t="s">
        <v>1094</v>
      </c>
      <c r="E635" s="30" t="s">
        <v>1095</v>
      </c>
      <c r="F635" s="17" t="s">
        <v>3919</v>
      </c>
    </row>
    <row r="636" spans="2:6">
      <c r="B636" s="27" t="s">
        <v>721</v>
      </c>
      <c r="C636" s="28" t="s">
        <v>3328</v>
      </c>
      <c r="D636" s="29" t="s">
        <v>1096</v>
      </c>
      <c r="E636" s="30" t="s">
        <v>1097</v>
      </c>
      <c r="F636" s="17" t="s">
        <v>3920</v>
      </c>
    </row>
    <row r="637" spans="2:6">
      <c r="B637" s="27" t="s">
        <v>721</v>
      </c>
      <c r="C637" s="28" t="s">
        <v>3342</v>
      </c>
      <c r="D637" s="29" t="s">
        <v>1098</v>
      </c>
      <c r="E637" s="30" t="s">
        <v>1099</v>
      </c>
      <c r="F637" s="17" t="s">
        <v>3921</v>
      </c>
    </row>
    <row r="638" spans="2:6">
      <c r="B638" s="27" t="s">
        <v>721</v>
      </c>
      <c r="C638" s="28" t="s">
        <v>3328</v>
      </c>
      <c r="D638" s="29" t="s">
        <v>1100</v>
      </c>
      <c r="E638" s="30" t="s">
        <v>1101</v>
      </c>
      <c r="F638" s="17" t="s">
        <v>3922</v>
      </c>
    </row>
    <row r="639" spans="2:6">
      <c r="B639" s="27" t="s">
        <v>721</v>
      </c>
      <c r="C639" s="28" t="s">
        <v>3328</v>
      </c>
      <c r="D639" s="29" t="s">
        <v>1102</v>
      </c>
      <c r="E639" s="30" t="s">
        <v>1103</v>
      </c>
      <c r="F639" s="17" t="s">
        <v>3923</v>
      </c>
    </row>
    <row r="640" spans="2:6">
      <c r="B640" s="27" t="s">
        <v>721</v>
      </c>
      <c r="C640" s="28" t="s">
        <v>3342</v>
      </c>
      <c r="D640" s="29" t="s">
        <v>1104</v>
      </c>
      <c r="E640" s="30" t="s">
        <v>1105</v>
      </c>
      <c r="F640" s="17" t="s">
        <v>3924</v>
      </c>
    </row>
    <row r="641" spans="2:6">
      <c r="B641" s="27" t="s">
        <v>721</v>
      </c>
      <c r="C641" s="28" t="s">
        <v>3343</v>
      </c>
      <c r="D641" s="29" t="s">
        <v>1106</v>
      </c>
      <c r="E641" s="30" t="s">
        <v>1107</v>
      </c>
      <c r="F641" s="17" t="s">
        <v>3925</v>
      </c>
    </row>
    <row r="642" spans="2:6">
      <c r="B642" s="27" t="s">
        <v>721</v>
      </c>
      <c r="C642" s="28" t="s">
        <v>3343</v>
      </c>
      <c r="D642" s="29" t="s">
        <v>1108</v>
      </c>
      <c r="E642" s="30" t="s">
        <v>1109</v>
      </c>
      <c r="F642" s="17" t="s">
        <v>3926</v>
      </c>
    </row>
    <row r="643" spans="2:6">
      <c r="B643" s="27" t="s">
        <v>721</v>
      </c>
      <c r="C643" s="28" t="s">
        <v>3343</v>
      </c>
      <c r="D643" s="29" t="s">
        <v>1110</v>
      </c>
      <c r="E643" s="30" t="s">
        <v>1111</v>
      </c>
      <c r="F643" s="17" t="s">
        <v>3927</v>
      </c>
    </row>
    <row r="644" spans="2:6">
      <c r="B644" s="27" t="s">
        <v>721</v>
      </c>
      <c r="C644" s="28" t="s">
        <v>3343</v>
      </c>
      <c r="D644" s="29" t="s">
        <v>1112</v>
      </c>
      <c r="E644" s="30" t="s">
        <v>1112</v>
      </c>
      <c r="F644" s="17" t="s">
        <v>3928</v>
      </c>
    </row>
    <row r="645" spans="2:6">
      <c r="B645" s="27" t="s">
        <v>721</v>
      </c>
      <c r="C645" s="28" t="s">
        <v>3343</v>
      </c>
      <c r="D645" s="29" t="s">
        <v>1113</v>
      </c>
      <c r="E645" s="30" t="s">
        <v>1113</v>
      </c>
      <c r="F645" s="17" t="s">
        <v>3929</v>
      </c>
    </row>
    <row r="646" spans="2:6">
      <c r="B646" s="27" t="s">
        <v>721</v>
      </c>
      <c r="C646" s="28" t="s">
        <v>3343</v>
      </c>
      <c r="D646" s="29" t="s">
        <v>1114</v>
      </c>
      <c r="E646" s="30" t="s">
        <v>1115</v>
      </c>
      <c r="F646" s="17" t="s">
        <v>3930</v>
      </c>
    </row>
    <row r="647" spans="2:6">
      <c r="B647" s="27" t="s">
        <v>721</v>
      </c>
      <c r="C647" s="28" t="s">
        <v>3343</v>
      </c>
      <c r="D647" s="29" t="s">
        <v>1116</v>
      </c>
      <c r="E647" s="30" t="s">
        <v>1116</v>
      </c>
      <c r="F647" s="17" t="s">
        <v>3931</v>
      </c>
    </row>
    <row r="648" spans="2:6">
      <c r="B648" s="27" t="s">
        <v>721</v>
      </c>
      <c r="C648" s="28" t="s">
        <v>3343</v>
      </c>
      <c r="D648" s="29" t="s">
        <v>1117</v>
      </c>
      <c r="E648" s="30" t="s">
        <v>1118</v>
      </c>
      <c r="F648" s="17" t="s">
        <v>3932</v>
      </c>
    </row>
    <row r="649" spans="2:6">
      <c r="B649" s="27" t="s">
        <v>721</v>
      </c>
      <c r="C649" s="28" t="s">
        <v>3344</v>
      </c>
      <c r="D649" s="29" t="s">
        <v>1119</v>
      </c>
      <c r="E649" s="30" t="s">
        <v>1119</v>
      </c>
      <c r="F649" s="17" t="s">
        <v>3933</v>
      </c>
    </row>
    <row r="650" spans="2:6">
      <c r="B650" s="27" t="s">
        <v>721</v>
      </c>
      <c r="C650" s="28" t="s">
        <v>3344</v>
      </c>
      <c r="D650" s="29" t="s">
        <v>1120</v>
      </c>
      <c r="E650" s="30" t="s">
        <v>1121</v>
      </c>
      <c r="F650" s="17" t="s">
        <v>3934</v>
      </c>
    </row>
    <row r="651" spans="2:6">
      <c r="B651" s="27" t="s">
        <v>721</v>
      </c>
      <c r="C651" s="28" t="s">
        <v>3344</v>
      </c>
      <c r="D651" s="29" t="s">
        <v>1122</v>
      </c>
      <c r="E651" s="30" t="s">
        <v>1123</v>
      </c>
      <c r="F651" s="17" t="s">
        <v>3935</v>
      </c>
    </row>
    <row r="652" spans="2:6">
      <c r="B652" s="27" t="s">
        <v>721</v>
      </c>
      <c r="C652" s="28" t="s">
        <v>3342</v>
      </c>
      <c r="D652" s="29" t="s">
        <v>1124</v>
      </c>
      <c r="E652" s="30" t="s">
        <v>1124</v>
      </c>
      <c r="F652" s="17" t="s">
        <v>3936</v>
      </c>
    </row>
    <row r="653" spans="2:6">
      <c r="B653" s="27" t="s">
        <v>721</v>
      </c>
      <c r="C653" s="28" t="s">
        <v>3342</v>
      </c>
      <c r="D653" s="29" t="s">
        <v>1125</v>
      </c>
      <c r="E653" s="30" t="s">
        <v>1125</v>
      </c>
      <c r="F653" s="17" t="s">
        <v>3937</v>
      </c>
    </row>
    <row r="654" spans="2:6">
      <c r="B654" s="27" t="s">
        <v>721</v>
      </c>
      <c r="C654" s="28" t="s">
        <v>3344</v>
      </c>
      <c r="D654" s="29" t="s">
        <v>1126</v>
      </c>
      <c r="E654" s="30" t="s">
        <v>1127</v>
      </c>
      <c r="F654" s="17" t="s">
        <v>3938</v>
      </c>
    </row>
    <row r="655" spans="2:6">
      <c r="B655" s="27" t="s">
        <v>721</v>
      </c>
      <c r="C655" s="28" t="s">
        <v>3344</v>
      </c>
      <c r="D655" s="29" t="s">
        <v>1128</v>
      </c>
      <c r="E655" s="30" t="s">
        <v>1129</v>
      </c>
      <c r="F655" s="17" t="s">
        <v>3939</v>
      </c>
    </row>
    <row r="656" spans="2:6">
      <c r="B656" s="27" t="s">
        <v>721</v>
      </c>
      <c r="C656" s="28" t="s">
        <v>3344</v>
      </c>
      <c r="D656" s="29" t="s">
        <v>1130</v>
      </c>
      <c r="E656" s="30" t="s">
        <v>1130</v>
      </c>
      <c r="F656" s="17" t="s">
        <v>3940</v>
      </c>
    </row>
    <row r="657" spans="2:6">
      <c r="B657" s="27" t="s">
        <v>721</v>
      </c>
      <c r="C657" s="28" t="s">
        <v>3342</v>
      </c>
      <c r="D657" s="29" t="s">
        <v>1131</v>
      </c>
      <c r="E657" s="30" t="s">
        <v>1132</v>
      </c>
      <c r="F657" s="17" t="s">
        <v>3941</v>
      </c>
    </row>
    <row r="658" spans="2:6">
      <c r="B658" s="27" t="s">
        <v>721</v>
      </c>
      <c r="C658" s="28" t="s">
        <v>3344</v>
      </c>
      <c r="D658" s="29" t="s">
        <v>1133</v>
      </c>
      <c r="E658" s="30" t="s">
        <v>1134</v>
      </c>
      <c r="F658" s="17" t="s">
        <v>3942</v>
      </c>
    </row>
    <row r="659" spans="2:6">
      <c r="B659" s="27" t="s">
        <v>721</v>
      </c>
      <c r="C659" s="28" t="s">
        <v>3340</v>
      </c>
      <c r="D659" s="29" t="s">
        <v>1135</v>
      </c>
      <c r="E659" s="30" t="s">
        <v>1135</v>
      </c>
      <c r="F659" s="17" t="s">
        <v>3943</v>
      </c>
    </row>
    <row r="660" spans="2:6">
      <c r="B660" s="27" t="s">
        <v>721</v>
      </c>
      <c r="C660" s="28" t="s">
        <v>3340</v>
      </c>
      <c r="D660" s="29" t="s">
        <v>1136</v>
      </c>
      <c r="E660" s="30" t="s">
        <v>1136</v>
      </c>
      <c r="F660" s="17" t="s">
        <v>3944</v>
      </c>
    </row>
    <row r="661" spans="2:6">
      <c r="B661" s="27" t="s">
        <v>721</v>
      </c>
      <c r="C661" s="28" t="s">
        <v>3340</v>
      </c>
      <c r="D661" s="29" t="s">
        <v>1137</v>
      </c>
      <c r="E661" s="30" t="s">
        <v>1137</v>
      </c>
      <c r="F661" s="17" t="s">
        <v>3945</v>
      </c>
    </row>
    <row r="662" spans="2:6">
      <c r="B662" s="27" t="s">
        <v>721</v>
      </c>
      <c r="C662" s="28" t="s">
        <v>3340</v>
      </c>
      <c r="D662" s="29" t="s">
        <v>1138</v>
      </c>
      <c r="E662" s="30" t="s">
        <v>1138</v>
      </c>
      <c r="F662" s="17" t="s">
        <v>3946</v>
      </c>
    </row>
    <row r="663" spans="2:6">
      <c r="B663" s="27" t="s">
        <v>721</v>
      </c>
      <c r="C663" s="28" t="s">
        <v>3340</v>
      </c>
      <c r="D663" s="29" t="s">
        <v>1139</v>
      </c>
      <c r="E663" s="30" t="s">
        <v>1139</v>
      </c>
      <c r="F663" s="17" t="s">
        <v>3947</v>
      </c>
    </row>
    <row r="664" spans="2:6">
      <c r="B664" s="27" t="s">
        <v>721</v>
      </c>
      <c r="C664" s="28" t="s">
        <v>3340</v>
      </c>
      <c r="D664" s="29" t="s">
        <v>1140</v>
      </c>
      <c r="E664" s="30" t="s">
        <v>1140</v>
      </c>
      <c r="F664" s="17" t="s">
        <v>3948</v>
      </c>
    </row>
    <row r="665" spans="2:6">
      <c r="B665" s="27" t="s">
        <v>721</v>
      </c>
      <c r="C665" s="28" t="s">
        <v>3340</v>
      </c>
      <c r="D665" s="29" t="s">
        <v>1141</v>
      </c>
      <c r="E665" s="30" t="s">
        <v>1141</v>
      </c>
      <c r="F665" s="17" t="s">
        <v>3949</v>
      </c>
    </row>
    <row r="666" spans="2:6">
      <c r="B666" s="27" t="s">
        <v>721</v>
      </c>
      <c r="C666" s="28" t="s">
        <v>3340</v>
      </c>
      <c r="D666" s="29" t="s">
        <v>1142</v>
      </c>
      <c r="E666" s="30" t="s">
        <v>1142</v>
      </c>
      <c r="F666" s="17" t="s">
        <v>3950</v>
      </c>
    </row>
    <row r="667" spans="2:6">
      <c r="B667" s="27" t="s">
        <v>721</v>
      </c>
      <c r="C667" s="28" t="s">
        <v>3340</v>
      </c>
      <c r="D667" s="29" t="s">
        <v>1143</v>
      </c>
      <c r="E667" s="30" t="s">
        <v>1143</v>
      </c>
      <c r="F667" s="17" t="s">
        <v>3951</v>
      </c>
    </row>
    <row r="668" spans="2:6">
      <c r="B668" s="27" t="s">
        <v>721</v>
      </c>
      <c r="C668" s="28" t="s">
        <v>3340</v>
      </c>
      <c r="D668" s="29" t="s">
        <v>1144</v>
      </c>
      <c r="E668" s="30" t="s">
        <v>1144</v>
      </c>
      <c r="F668" s="17" t="s">
        <v>3952</v>
      </c>
    </row>
    <row r="669" spans="2:6">
      <c r="B669" s="27" t="s">
        <v>721</v>
      </c>
      <c r="C669" s="28" t="s">
        <v>3340</v>
      </c>
      <c r="D669" s="29" t="s">
        <v>1145</v>
      </c>
      <c r="E669" s="30" t="s">
        <v>1145</v>
      </c>
      <c r="F669" s="17" t="s">
        <v>3953</v>
      </c>
    </row>
    <row r="670" spans="2:6">
      <c r="B670" s="27" t="s">
        <v>721</v>
      </c>
      <c r="C670" s="28" t="s">
        <v>3340</v>
      </c>
      <c r="D670" s="29" t="s">
        <v>1146</v>
      </c>
      <c r="E670" s="30" t="s">
        <v>1146</v>
      </c>
      <c r="F670" s="17" t="s">
        <v>3954</v>
      </c>
    </row>
    <row r="671" spans="2:6">
      <c r="B671" s="27" t="s">
        <v>721</v>
      </c>
      <c r="C671" s="28" t="s">
        <v>3340</v>
      </c>
      <c r="D671" s="29" t="s">
        <v>1147</v>
      </c>
      <c r="E671" s="30" t="s">
        <v>1148</v>
      </c>
      <c r="F671" s="17" t="s">
        <v>3955</v>
      </c>
    </row>
    <row r="672" spans="2:6">
      <c r="B672" s="27" t="s">
        <v>721</v>
      </c>
      <c r="C672" s="28" t="s">
        <v>3340</v>
      </c>
      <c r="D672" s="29" t="s">
        <v>1149</v>
      </c>
      <c r="E672" s="30" t="s">
        <v>1149</v>
      </c>
      <c r="F672" s="17" t="s">
        <v>3956</v>
      </c>
    </row>
    <row r="673" spans="2:6">
      <c r="B673" s="27" t="s">
        <v>721</v>
      </c>
      <c r="C673" s="28" t="s">
        <v>3340</v>
      </c>
      <c r="D673" s="29" t="s">
        <v>1150</v>
      </c>
      <c r="E673" s="30" t="s">
        <v>1150</v>
      </c>
      <c r="F673" s="17" t="s">
        <v>3957</v>
      </c>
    </row>
    <row r="674" spans="2:6">
      <c r="B674" s="27" t="s">
        <v>721</v>
      </c>
      <c r="C674" s="28" t="s">
        <v>3342</v>
      </c>
      <c r="D674" s="29" t="s">
        <v>1151</v>
      </c>
      <c r="E674" s="30" t="s">
        <v>1152</v>
      </c>
      <c r="F674" s="17" t="s">
        <v>3958</v>
      </c>
    </row>
    <row r="675" spans="2:6">
      <c r="B675" s="27" t="s">
        <v>721</v>
      </c>
      <c r="C675" s="28" t="s">
        <v>3337</v>
      </c>
      <c r="D675" s="29" t="s">
        <v>1153</v>
      </c>
      <c r="E675" s="30" t="s">
        <v>1153</v>
      </c>
      <c r="F675" s="17" t="s">
        <v>3959</v>
      </c>
    </row>
    <row r="676" spans="2:6">
      <c r="B676" s="27" t="s">
        <v>721</v>
      </c>
      <c r="C676" s="28" t="s">
        <v>3337</v>
      </c>
      <c r="D676" s="29" t="s">
        <v>1154</v>
      </c>
      <c r="E676" s="30" t="s">
        <v>1155</v>
      </c>
      <c r="F676" s="17" t="s">
        <v>3833</v>
      </c>
    </row>
    <row r="677" spans="2:6">
      <c r="B677" s="27" t="s">
        <v>721</v>
      </c>
      <c r="C677" s="28" t="s">
        <v>3337</v>
      </c>
      <c r="D677" s="29" t="s">
        <v>1156</v>
      </c>
      <c r="E677" s="30" t="s">
        <v>1157</v>
      </c>
      <c r="F677" s="17" t="s">
        <v>3834</v>
      </c>
    </row>
    <row r="678" spans="2:6">
      <c r="B678" s="27" t="s">
        <v>721</v>
      </c>
      <c r="C678" s="28" t="s">
        <v>3339</v>
      </c>
      <c r="D678" s="29" t="s">
        <v>1158</v>
      </c>
      <c r="E678" s="30" t="s">
        <v>1159</v>
      </c>
      <c r="F678" s="17" t="s">
        <v>3860</v>
      </c>
    </row>
    <row r="679" spans="2:6">
      <c r="B679" s="27" t="s">
        <v>1160</v>
      </c>
      <c r="C679" s="28" t="s">
        <v>3345</v>
      </c>
      <c r="D679" s="29" t="s">
        <v>1162</v>
      </c>
      <c r="E679" s="30" t="s">
        <v>1163</v>
      </c>
      <c r="F679" s="17" t="s">
        <v>3960</v>
      </c>
    </row>
    <row r="680" spans="2:6">
      <c r="B680" s="27" t="s">
        <v>1160</v>
      </c>
      <c r="C680" s="28" t="s">
        <v>3345</v>
      </c>
      <c r="D680" s="29" t="s">
        <v>1164</v>
      </c>
      <c r="E680" s="30" t="s">
        <v>1165</v>
      </c>
      <c r="F680" s="17" t="s">
        <v>3960</v>
      </c>
    </row>
    <row r="681" spans="2:6">
      <c r="B681" s="27" t="s">
        <v>1160</v>
      </c>
      <c r="C681" s="28" t="s">
        <v>3345</v>
      </c>
      <c r="D681" s="29" t="s">
        <v>1166</v>
      </c>
      <c r="E681" s="30" t="s">
        <v>1167</v>
      </c>
      <c r="F681" s="17" t="s">
        <v>3960</v>
      </c>
    </row>
    <row r="682" spans="2:6">
      <c r="B682" s="27" t="s">
        <v>1160</v>
      </c>
      <c r="C682" s="28" t="s">
        <v>3345</v>
      </c>
      <c r="D682" s="29" t="s">
        <v>1168</v>
      </c>
      <c r="E682" s="30" t="s">
        <v>1169</v>
      </c>
      <c r="F682" s="17" t="s">
        <v>3960</v>
      </c>
    </row>
    <row r="683" spans="2:6">
      <c r="B683" s="27" t="s">
        <v>1160</v>
      </c>
      <c r="C683" s="28" t="s">
        <v>3345</v>
      </c>
      <c r="D683" s="29" t="s">
        <v>1170</v>
      </c>
      <c r="E683" s="30" t="s">
        <v>1171</v>
      </c>
      <c r="F683" s="17" t="s">
        <v>3960</v>
      </c>
    </row>
    <row r="684" spans="2:6">
      <c r="B684" s="27" t="s">
        <v>1160</v>
      </c>
      <c r="C684" s="28" t="s">
        <v>3345</v>
      </c>
      <c r="D684" s="29" t="s">
        <v>1172</v>
      </c>
      <c r="E684" s="30" t="s">
        <v>1173</v>
      </c>
      <c r="F684" s="17" t="s">
        <v>3960</v>
      </c>
    </row>
    <row r="685" spans="2:6">
      <c r="B685" s="27" t="s">
        <v>1160</v>
      </c>
      <c r="C685" s="28" t="s">
        <v>3345</v>
      </c>
      <c r="D685" s="29" t="s">
        <v>1174</v>
      </c>
      <c r="E685" s="30" t="s">
        <v>1175</v>
      </c>
      <c r="F685" s="17" t="s">
        <v>3960</v>
      </c>
    </row>
    <row r="686" spans="2:6">
      <c r="B686" s="27" t="s">
        <v>1160</v>
      </c>
      <c r="C686" s="28" t="s">
        <v>3345</v>
      </c>
      <c r="D686" s="29" t="s">
        <v>1176</v>
      </c>
      <c r="E686" s="30" t="s">
        <v>1177</v>
      </c>
      <c r="F686" s="17" t="s">
        <v>3960</v>
      </c>
    </row>
    <row r="687" spans="2:6">
      <c r="B687" s="27" t="s">
        <v>1160</v>
      </c>
      <c r="C687" s="28" t="s">
        <v>3345</v>
      </c>
      <c r="D687" s="29" t="s">
        <v>1178</v>
      </c>
      <c r="E687" s="30" t="s">
        <v>1179</v>
      </c>
      <c r="F687" s="17" t="s">
        <v>3960</v>
      </c>
    </row>
    <row r="688" spans="2:6">
      <c r="B688" s="27" t="s">
        <v>1160</v>
      </c>
      <c r="C688" s="28" t="s">
        <v>3346</v>
      </c>
      <c r="D688" s="29" t="s">
        <v>1180</v>
      </c>
      <c r="E688" s="30" t="s">
        <v>1181</v>
      </c>
      <c r="F688" s="17" t="s">
        <v>3961</v>
      </c>
    </row>
    <row r="689" spans="2:6">
      <c r="B689" s="27" t="s">
        <v>1160</v>
      </c>
      <c r="C689" s="28" t="s">
        <v>3346</v>
      </c>
      <c r="D689" s="29" t="s">
        <v>1182</v>
      </c>
      <c r="E689" s="30" t="s">
        <v>1183</v>
      </c>
      <c r="F689" s="17" t="s">
        <v>3961</v>
      </c>
    </row>
    <row r="690" spans="2:6">
      <c r="B690" s="27" t="s">
        <v>1160</v>
      </c>
      <c r="C690" s="28" t="s">
        <v>3346</v>
      </c>
      <c r="D690" s="29" t="s">
        <v>1184</v>
      </c>
      <c r="E690" s="30" t="s">
        <v>1185</v>
      </c>
      <c r="F690" s="17" t="s">
        <v>3961</v>
      </c>
    </row>
    <row r="691" spans="2:6">
      <c r="B691" s="27" t="s">
        <v>1160</v>
      </c>
      <c r="C691" s="28" t="s">
        <v>3346</v>
      </c>
      <c r="D691" s="29" t="s">
        <v>1186</v>
      </c>
      <c r="E691" s="30" t="s">
        <v>1187</v>
      </c>
      <c r="F691" s="17" t="s">
        <v>3961</v>
      </c>
    </row>
    <row r="692" spans="2:6">
      <c r="B692" s="27" t="s">
        <v>1160</v>
      </c>
      <c r="C692" s="28" t="s">
        <v>3346</v>
      </c>
      <c r="D692" s="29" t="s">
        <v>1188</v>
      </c>
      <c r="E692" s="30" t="s">
        <v>1189</v>
      </c>
      <c r="F692" s="17" t="s">
        <v>3961</v>
      </c>
    </row>
    <row r="693" spans="2:6">
      <c r="B693" s="27" t="s">
        <v>1160</v>
      </c>
      <c r="C693" s="28" t="s">
        <v>3346</v>
      </c>
      <c r="D693" s="29" t="s">
        <v>1190</v>
      </c>
      <c r="E693" s="30" t="s">
        <v>1191</v>
      </c>
      <c r="F693" s="17" t="s">
        <v>3961</v>
      </c>
    </row>
    <row r="694" spans="2:6">
      <c r="B694" s="27" t="s">
        <v>1160</v>
      </c>
      <c r="C694" s="28" t="s">
        <v>3346</v>
      </c>
      <c r="D694" s="29" t="s">
        <v>1192</v>
      </c>
      <c r="E694" s="30" t="s">
        <v>1193</v>
      </c>
      <c r="F694" s="17" t="s">
        <v>3961</v>
      </c>
    </row>
    <row r="695" spans="2:6">
      <c r="B695" s="27" t="s">
        <v>1160</v>
      </c>
      <c r="C695" s="28" t="s">
        <v>3346</v>
      </c>
      <c r="D695" s="29" t="s">
        <v>1194</v>
      </c>
      <c r="E695" s="30" t="s">
        <v>1195</v>
      </c>
      <c r="F695" s="17" t="s">
        <v>3961</v>
      </c>
    </row>
    <row r="696" spans="2:6">
      <c r="B696" s="27" t="s">
        <v>1160</v>
      </c>
      <c r="C696" s="28" t="s">
        <v>3346</v>
      </c>
      <c r="D696" s="29" t="s">
        <v>1196</v>
      </c>
      <c r="E696" s="30" t="s">
        <v>1197</v>
      </c>
      <c r="F696" s="17" t="s">
        <v>3961</v>
      </c>
    </row>
    <row r="697" spans="2:6">
      <c r="B697" s="27" t="s">
        <v>1160</v>
      </c>
      <c r="C697" s="28" t="s">
        <v>3346</v>
      </c>
      <c r="D697" s="29" t="s">
        <v>1198</v>
      </c>
      <c r="E697" s="30" t="s">
        <v>1199</v>
      </c>
      <c r="F697" s="17" t="s">
        <v>3961</v>
      </c>
    </row>
    <row r="698" spans="2:6">
      <c r="B698" s="27" t="s">
        <v>1160</v>
      </c>
      <c r="C698" s="28" t="s">
        <v>3345</v>
      </c>
      <c r="D698" s="29" t="s">
        <v>1200</v>
      </c>
      <c r="E698" s="30" t="s">
        <v>1201</v>
      </c>
      <c r="F698" s="17" t="s">
        <v>3962</v>
      </c>
    </row>
    <row r="699" spans="2:6">
      <c r="B699" s="27" t="s">
        <v>1160</v>
      </c>
      <c r="C699" s="28" t="s">
        <v>3345</v>
      </c>
      <c r="D699" s="29" t="s">
        <v>1202</v>
      </c>
      <c r="E699" s="30" t="s">
        <v>1203</v>
      </c>
      <c r="F699" s="17" t="s">
        <v>3962</v>
      </c>
    </row>
    <row r="700" spans="2:6">
      <c r="B700" s="27" t="s">
        <v>1160</v>
      </c>
      <c r="C700" s="28" t="s">
        <v>3345</v>
      </c>
      <c r="D700" s="29" t="s">
        <v>1204</v>
      </c>
      <c r="E700" s="30" t="s">
        <v>1205</v>
      </c>
      <c r="F700" s="17" t="s">
        <v>3962</v>
      </c>
    </row>
    <row r="701" spans="2:6">
      <c r="B701" s="27" t="s">
        <v>1160</v>
      </c>
      <c r="C701" s="28" t="s">
        <v>3345</v>
      </c>
      <c r="D701" s="29" t="s">
        <v>1206</v>
      </c>
      <c r="E701" s="30" t="s">
        <v>1207</v>
      </c>
      <c r="F701" s="17" t="s">
        <v>3962</v>
      </c>
    </row>
    <row r="702" spans="2:6">
      <c r="B702" s="27" t="s">
        <v>1160</v>
      </c>
      <c r="C702" s="28" t="s">
        <v>3345</v>
      </c>
      <c r="D702" s="29" t="s">
        <v>1208</v>
      </c>
      <c r="E702" s="30" t="s">
        <v>1209</v>
      </c>
      <c r="F702" s="17" t="s">
        <v>3962</v>
      </c>
    </row>
    <row r="703" spans="2:6">
      <c r="B703" s="27" t="s">
        <v>1160</v>
      </c>
      <c r="C703" s="28" t="s">
        <v>3345</v>
      </c>
      <c r="D703" s="29" t="s">
        <v>1210</v>
      </c>
      <c r="E703" s="30" t="s">
        <v>1211</v>
      </c>
      <c r="F703" s="17" t="s">
        <v>3962</v>
      </c>
    </row>
    <row r="704" spans="2:6">
      <c r="B704" s="27" t="s">
        <v>1160</v>
      </c>
      <c r="C704" s="28" t="s">
        <v>3345</v>
      </c>
      <c r="D704" s="29" t="s">
        <v>1212</v>
      </c>
      <c r="E704" s="30" t="s">
        <v>1213</v>
      </c>
      <c r="F704" s="17" t="s">
        <v>3962</v>
      </c>
    </row>
    <row r="705" spans="2:6">
      <c r="B705" s="27" t="s">
        <v>1160</v>
      </c>
      <c r="C705" s="28" t="s">
        <v>3345</v>
      </c>
      <c r="D705" s="29" t="s">
        <v>1214</v>
      </c>
      <c r="E705" s="30" t="s">
        <v>1215</v>
      </c>
      <c r="F705" s="17" t="s">
        <v>3962</v>
      </c>
    </row>
    <row r="706" spans="2:6">
      <c r="B706" s="27" t="s">
        <v>1160</v>
      </c>
      <c r="C706" s="28" t="s">
        <v>32</v>
      </c>
      <c r="D706" s="29" t="s">
        <v>32</v>
      </c>
      <c r="E706" s="30" t="s">
        <v>1216</v>
      </c>
      <c r="F706" s="17" t="s">
        <v>3963</v>
      </c>
    </row>
    <row r="707" spans="2:6">
      <c r="B707" s="27" t="s">
        <v>1160</v>
      </c>
      <c r="C707" s="28" t="s">
        <v>3347</v>
      </c>
      <c r="D707" s="29" t="s">
        <v>1217</v>
      </c>
      <c r="E707" s="30" t="s">
        <v>1218</v>
      </c>
      <c r="F707" s="17" t="s">
        <v>3963</v>
      </c>
    </row>
    <row r="708" spans="2:6">
      <c r="B708" s="27" t="s">
        <v>1160</v>
      </c>
      <c r="C708" s="28" t="s">
        <v>3347</v>
      </c>
      <c r="D708" s="29" t="s">
        <v>1219</v>
      </c>
      <c r="E708" s="30" t="s">
        <v>1220</v>
      </c>
      <c r="F708" s="17" t="s">
        <v>3963</v>
      </c>
    </row>
    <row r="709" spans="2:6">
      <c r="B709" s="27" t="s">
        <v>1160</v>
      </c>
      <c r="C709" s="28" t="s">
        <v>3347</v>
      </c>
      <c r="D709" s="29" t="s">
        <v>1221</v>
      </c>
      <c r="E709" s="30" t="s">
        <v>1222</v>
      </c>
      <c r="F709" s="17" t="s">
        <v>3963</v>
      </c>
    </row>
    <row r="710" spans="2:6">
      <c r="B710" s="27" t="s">
        <v>1160</v>
      </c>
      <c r="C710" s="28" t="s">
        <v>3347</v>
      </c>
      <c r="D710" s="29" t="s">
        <v>1223</v>
      </c>
      <c r="E710" s="30" t="s">
        <v>1224</v>
      </c>
      <c r="F710" s="17" t="s">
        <v>3963</v>
      </c>
    </row>
    <row r="711" spans="2:6">
      <c r="B711" s="27" t="s">
        <v>1160</v>
      </c>
      <c r="C711" s="28" t="s">
        <v>3347</v>
      </c>
      <c r="D711" s="29" t="s">
        <v>1225</v>
      </c>
      <c r="E711" s="30" t="s">
        <v>1226</v>
      </c>
      <c r="F711" s="17" t="s">
        <v>3963</v>
      </c>
    </row>
    <row r="712" spans="2:6">
      <c r="B712" s="27" t="s">
        <v>1160</v>
      </c>
      <c r="C712" s="28" t="s">
        <v>3347</v>
      </c>
      <c r="D712" s="29" t="s">
        <v>1227</v>
      </c>
      <c r="E712" s="30" t="s">
        <v>1228</v>
      </c>
      <c r="F712" s="17" t="s">
        <v>3963</v>
      </c>
    </row>
    <row r="713" spans="2:6">
      <c r="B713" s="27" t="s">
        <v>1160</v>
      </c>
      <c r="C713" s="28" t="s">
        <v>3347</v>
      </c>
      <c r="D713" s="29" t="s">
        <v>1229</v>
      </c>
      <c r="E713" s="30" t="s">
        <v>1230</v>
      </c>
      <c r="F713" s="17" t="s">
        <v>3963</v>
      </c>
    </row>
    <row r="714" spans="2:6">
      <c r="B714" s="27" t="s">
        <v>1160</v>
      </c>
      <c r="C714" s="28" t="s">
        <v>3347</v>
      </c>
      <c r="D714" s="29" t="s">
        <v>1231</v>
      </c>
      <c r="E714" s="30" t="s">
        <v>1232</v>
      </c>
      <c r="F714" s="17" t="s">
        <v>3963</v>
      </c>
    </row>
    <row r="715" spans="2:6">
      <c r="B715" s="27" t="s">
        <v>1160</v>
      </c>
      <c r="C715" s="28" t="s">
        <v>3347</v>
      </c>
      <c r="D715" s="29" t="s">
        <v>1233</v>
      </c>
      <c r="E715" s="30" t="s">
        <v>1234</v>
      </c>
      <c r="F715" s="17" t="s">
        <v>3963</v>
      </c>
    </row>
    <row r="716" spans="2:6">
      <c r="B716" s="27" t="s">
        <v>1160</v>
      </c>
      <c r="C716" s="28" t="s">
        <v>3348</v>
      </c>
      <c r="D716" s="29" t="s">
        <v>1235</v>
      </c>
      <c r="E716" s="30" t="s">
        <v>1236</v>
      </c>
      <c r="F716" s="17" t="s">
        <v>3964</v>
      </c>
    </row>
    <row r="717" spans="2:6">
      <c r="B717" s="27" t="s">
        <v>1160</v>
      </c>
      <c r="C717" s="28" t="s">
        <v>3348</v>
      </c>
      <c r="D717" s="29" t="s">
        <v>1237</v>
      </c>
      <c r="E717" s="30" t="s">
        <v>1238</v>
      </c>
      <c r="F717" s="17" t="s">
        <v>3964</v>
      </c>
    </row>
    <row r="718" spans="2:6">
      <c r="B718" s="27" t="s">
        <v>1160</v>
      </c>
      <c r="C718" s="28" t="s">
        <v>3348</v>
      </c>
      <c r="D718" s="29" t="s">
        <v>1239</v>
      </c>
      <c r="E718" s="30" t="s">
        <v>1240</v>
      </c>
      <c r="F718" s="17" t="s">
        <v>3964</v>
      </c>
    </row>
    <row r="719" spans="2:6">
      <c r="B719" s="27" t="s">
        <v>1160</v>
      </c>
      <c r="C719" s="28" t="s">
        <v>3348</v>
      </c>
      <c r="D719" s="29" t="s">
        <v>1241</v>
      </c>
      <c r="E719" s="30" t="s">
        <v>1242</v>
      </c>
      <c r="F719" s="17" t="s">
        <v>3964</v>
      </c>
    </row>
    <row r="720" spans="2:6">
      <c r="B720" s="27" t="s">
        <v>1160</v>
      </c>
      <c r="C720" s="28" t="s">
        <v>3348</v>
      </c>
      <c r="D720" s="29" t="s">
        <v>1243</v>
      </c>
      <c r="E720" s="30" t="s">
        <v>1244</v>
      </c>
      <c r="F720" s="17" t="s">
        <v>3964</v>
      </c>
    </row>
    <row r="721" spans="2:6">
      <c r="B721" s="27" t="s">
        <v>1160</v>
      </c>
      <c r="C721" s="28" t="s">
        <v>3348</v>
      </c>
      <c r="D721" s="29" t="s">
        <v>1245</v>
      </c>
      <c r="E721" s="30" t="s">
        <v>1246</v>
      </c>
      <c r="F721" s="17" t="s">
        <v>3964</v>
      </c>
    </row>
    <row r="722" spans="2:6">
      <c r="B722" s="27" t="s">
        <v>1160</v>
      </c>
      <c r="C722" s="28" t="s">
        <v>3348</v>
      </c>
      <c r="D722" s="29" t="s">
        <v>1247</v>
      </c>
      <c r="E722" s="30" t="s">
        <v>1248</v>
      </c>
      <c r="F722" s="17" t="s">
        <v>3964</v>
      </c>
    </row>
    <row r="723" spans="2:6">
      <c r="B723" s="27" t="s">
        <v>1160</v>
      </c>
      <c r="C723" s="28" t="s">
        <v>3348</v>
      </c>
      <c r="D723" s="29" t="s">
        <v>1249</v>
      </c>
      <c r="E723" s="30" t="s">
        <v>1250</v>
      </c>
      <c r="F723" s="17" t="s">
        <v>3964</v>
      </c>
    </row>
    <row r="724" spans="2:6">
      <c r="B724" s="27" t="s">
        <v>1160</v>
      </c>
      <c r="C724" s="28" t="s">
        <v>3348</v>
      </c>
      <c r="D724" s="29" t="s">
        <v>1251</v>
      </c>
      <c r="E724" s="30" t="s">
        <v>1252</v>
      </c>
      <c r="F724" s="17" t="s">
        <v>3965</v>
      </c>
    </row>
    <row r="725" spans="2:6">
      <c r="B725" s="27" t="s">
        <v>1160</v>
      </c>
      <c r="C725" s="28" t="s">
        <v>3348</v>
      </c>
      <c r="D725" s="29" t="s">
        <v>1253</v>
      </c>
      <c r="E725" s="30" t="s">
        <v>1254</v>
      </c>
      <c r="F725" s="17" t="s">
        <v>3965</v>
      </c>
    </row>
    <row r="726" spans="2:6">
      <c r="B726" s="27" t="s">
        <v>1160</v>
      </c>
      <c r="C726" s="28" t="s">
        <v>3348</v>
      </c>
      <c r="D726" s="29" t="s">
        <v>1255</v>
      </c>
      <c r="E726" s="30" t="s">
        <v>1256</v>
      </c>
      <c r="F726" s="17" t="s">
        <v>3965</v>
      </c>
    </row>
    <row r="727" spans="2:6">
      <c r="B727" s="27" t="s">
        <v>1160</v>
      </c>
      <c r="C727" s="28" t="s">
        <v>3348</v>
      </c>
      <c r="D727" s="29" t="s">
        <v>1257</v>
      </c>
      <c r="E727" s="30" t="s">
        <v>1258</v>
      </c>
      <c r="F727" s="17" t="s">
        <v>3965</v>
      </c>
    </row>
    <row r="728" spans="2:6">
      <c r="B728" s="27" t="s">
        <v>1160</v>
      </c>
      <c r="C728" s="28" t="s">
        <v>3348</v>
      </c>
      <c r="D728" s="29" t="s">
        <v>1259</v>
      </c>
      <c r="E728" s="30" t="s">
        <v>1260</v>
      </c>
      <c r="F728" s="17" t="s">
        <v>3965</v>
      </c>
    </row>
    <row r="729" spans="2:6">
      <c r="B729" s="27" t="s">
        <v>1160</v>
      </c>
      <c r="C729" s="28" t="s">
        <v>3345</v>
      </c>
      <c r="D729" s="29" t="s">
        <v>1261</v>
      </c>
      <c r="E729" s="30" t="s">
        <v>1262</v>
      </c>
      <c r="F729" s="17" t="s">
        <v>3966</v>
      </c>
    </row>
    <row r="730" spans="2:6">
      <c r="B730" s="27" t="s">
        <v>1160</v>
      </c>
      <c r="C730" s="28" t="s">
        <v>3345</v>
      </c>
      <c r="D730" s="29" t="s">
        <v>1263</v>
      </c>
      <c r="E730" s="30" t="s">
        <v>1264</v>
      </c>
      <c r="F730" s="17" t="s">
        <v>3966</v>
      </c>
    </row>
    <row r="731" spans="2:6">
      <c r="B731" s="27" t="s">
        <v>1160</v>
      </c>
      <c r="C731" s="28" t="s">
        <v>3345</v>
      </c>
      <c r="D731" s="29" t="s">
        <v>1265</v>
      </c>
      <c r="E731" s="30" t="s">
        <v>1266</v>
      </c>
      <c r="F731" s="17" t="s">
        <v>3966</v>
      </c>
    </row>
    <row r="732" spans="2:6">
      <c r="B732" s="27" t="s">
        <v>1160</v>
      </c>
      <c r="C732" s="28" t="s">
        <v>3345</v>
      </c>
      <c r="D732" s="29" t="s">
        <v>1267</v>
      </c>
      <c r="E732" s="30" t="s">
        <v>1268</v>
      </c>
      <c r="F732" s="17" t="s">
        <v>3966</v>
      </c>
    </row>
    <row r="733" spans="2:6">
      <c r="B733" s="27" t="s">
        <v>1160</v>
      </c>
      <c r="C733" s="28" t="s">
        <v>3345</v>
      </c>
      <c r="D733" s="29" t="s">
        <v>1269</v>
      </c>
      <c r="E733" s="30" t="s">
        <v>1270</v>
      </c>
      <c r="F733" s="17" t="s">
        <v>3966</v>
      </c>
    </row>
    <row r="734" spans="2:6">
      <c r="B734" s="27" t="s">
        <v>1160</v>
      </c>
      <c r="C734" s="28" t="s">
        <v>3345</v>
      </c>
      <c r="D734" s="29" t="s">
        <v>1271</v>
      </c>
      <c r="E734" s="30" t="s">
        <v>1272</v>
      </c>
      <c r="F734" s="17" t="s">
        <v>3966</v>
      </c>
    </row>
    <row r="735" spans="2:6">
      <c r="B735" s="27" t="s">
        <v>1160</v>
      </c>
      <c r="C735" s="28" t="s">
        <v>3345</v>
      </c>
      <c r="D735" s="29" t="s">
        <v>1273</v>
      </c>
      <c r="E735" s="30" t="s">
        <v>1274</v>
      </c>
      <c r="F735" s="17" t="s">
        <v>3966</v>
      </c>
    </row>
    <row r="736" spans="2:6">
      <c r="B736" s="27" t="s">
        <v>1160</v>
      </c>
      <c r="C736" s="28" t="s">
        <v>3345</v>
      </c>
      <c r="D736" s="29" t="s">
        <v>1275</v>
      </c>
      <c r="E736" s="30" t="s">
        <v>1276</v>
      </c>
      <c r="F736" s="17" t="s">
        <v>3966</v>
      </c>
    </row>
    <row r="737" spans="2:6">
      <c r="B737" s="27" t="s">
        <v>1160</v>
      </c>
      <c r="C737" s="28" t="s">
        <v>3345</v>
      </c>
      <c r="D737" s="29" t="s">
        <v>1277</v>
      </c>
      <c r="E737" s="30" t="s">
        <v>1278</v>
      </c>
      <c r="F737" s="17" t="s">
        <v>3966</v>
      </c>
    </row>
    <row r="738" spans="2:6">
      <c r="B738" s="27" t="s">
        <v>1160</v>
      </c>
      <c r="C738" s="28" t="s">
        <v>3345</v>
      </c>
      <c r="D738" s="29" t="s">
        <v>1279</v>
      </c>
      <c r="E738" s="30" t="s">
        <v>1280</v>
      </c>
      <c r="F738" s="17" t="s">
        <v>3966</v>
      </c>
    </row>
    <row r="739" spans="2:6">
      <c r="B739" s="27" t="s">
        <v>1160</v>
      </c>
      <c r="C739" s="28" t="s">
        <v>3345</v>
      </c>
      <c r="D739" s="29" t="s">
        <v>1281</v>
      </c>
      <c r="E739" s="30" t="s">
        <v>1282</v>
      </c>
      <c r="F739" s="17" t="s">
        <v>3966</v>
      </c>
    </row>
    <row r="740" spans="2:6">
      <c r="B740" s="27" t="s">
        <v>1160</v>
      </c>
      <c r="C740" s="28" t="s">
        <v>3345</v>
      </c>
      <c r="D740" s="29" t="s">
        <v>1283</v>
      </c>
      <c r="E740" s="30" t="s">
        <v>1284</v>
      </c>
      <c r="F740" s="17" t="s">
        <v>3966</v>
      </c>
    </row>
    <row r="741" spans="2:6">
      <c r="B741" s="27" t="s">
        <v>1160</v>
      </c>
      <c r="C741" s="28" t="s">
        <v>3345</v>
      </c>
      <c r="D741" s="29" t="s">
        <v>1285</v>
      </c>
      <c r="E741" s="30" t="s">
        <v>1286</v>
      </c>
      <c r="F741" s="17" t="s">
        <v>3966</v>
      </c>
    </row>
    <row r="742" spans="2:6">
      <c r="B742" s="27" t="s">
        <v>1160</v>
      </c>
      <c r="C742" s="28" t="s">
        <v>3345</v>
      </c>
      <c r="D742" s="29" t="s">
        <v>1287</v>
      </c>
      <c r="E742" s="30" t="s">
        <v>1288</v>
      </c>
      <c r="F742" s="17" t="s">
        <v>3966</v>
      </c>
    </row>
    <row r="743" spans="2:6">
      <c r="B743" s="27" t="s">
        <v>1160</v>
      </c>
      <c r="C743" s="28" t="s">
        <v>3347</v>
      </c>
      <c r="D743" s="29" t="s">
        <v>1289</v>
      </c>
      <c r="E743" s="30" t="s">
        <v>1290</v>
      </c>
      <c r="F743" s="17" t="s">
        <v>3967</v>
      </c>
    </row>
    <row r="744" spans="2:6">
      <c r="B744" s="27" t="s">
        <v>1160</v>
      </c>
      <c r="C744" s="28" t="s">
        <v>3347</v>
      </c>
      <c r="D744" s="29" t="s">
        <v>1291</v>
      </c>
      <c r="E744" s="30" t="s">
        <v>1292</v>
      </c>
      <c r="F744" s="17" t="s">
        <v>3967</v>
      </c>
    </row>
    <row r="745" spans="2:6">
      <c r="B745" s="27" t="s">
        <v>1160</v>
      </c>
      <c r="C745" s="28" t="s">
        <v>3347</v>
      </c>
      <c r="D745" s="29" t="s">
        <v>1293</v>
      </c>
      <c r="E745" s="30" t="s">
        <v>1294</v>
      </c>
      <c r="F745" s="17" t="s">
        <v>3967</v>
      </c>
    </row>
    <row r="746" spans="2:6">
      <c r="B746" s="27" t="s">
        <v>1160</v>
      </c>
      <c r="C746" s="28" t="s">
        <v>3347</v>
      </c>
      <c r="D746" s="29" t="s">
        <v>1295</v>
      </c>
      <c r="E746" s="30" t="s">
        <v>1296</v>
      </c>
      <c r="F746" s="17" t="s">
        <v>3967</v>
      </c>
    </row>
    <row r="747" spans="2:6">
      <c r="B747" s="27" t="s">
        <v>1160</v>
      </c>
      <c r="C747" s="28" t="s">
        <v>3347</v>
      </c>
      <c r="D747" s="29" t="s">
        <v>1297</v>
      </c>
      <c r="E747" s="30" t="s">
        <v>1298</v>
      </c>
      <c r="F747" s="17" t="s">
        <v>3967</v>
      </c>
    </row>
    <row r="748" spans="2:6">
      <c r="B748" s="27" t="s">
        <v>1160</v>
      </c>
      <c r="C748" s="28" t="s">
        <v>3347</v>
      </c>
      <c r="D748" s="29" t="s">
        <v>1299</v>
      </c>
      <c r="E748" s="30" t="s">
        <v>1300</v>
      </c>
      <c r="F748" s="17" t="s">
        <v>3967</v>
      </c>
    </row>
    <row r="749" spans="2:6">
      <c r="B749" s="27" t="s">
        <v>1160</v>
      </c>
      <c r="C749" s="28" t="s">
        <v>3347</v>
      </c>
      <c r="D749" s="29" t="s">
        <v>1301</v>
      </c>
      <c r="E749" s="30" t="s">
        <v>1302</v>
      </c>
      <c r="F749" s="17" t="s">
        <v>3967</v>
      </c>
    </row>
    <row r="750" spans="2:6">
      <c r="B750" s="27" t="s">
        <v>1160</v>
      </c>
      <c r="C750" s="28" t="s">
        <v>3347</v>
      </c>
      <c r="D750" s="29" t="s">
        <v>1303</v>
      </c>
      <c r="E750" s="30" t="s">
        <v>1304</v>
      </c>
      <c r="F750" s="17" t="s">
        <v>3967</v>
      </c>
    </row>
    <row r="751" spans="2:6">
      <c r="B751" s="27" t="s">
        <v>1160</v>
      </c>
      <c r="C751" s="28" t="s">
        <v>3347</v>
      </c>
      <c r="D751" s="29" t="s">
        <v>1305</v>
      </c>
      <c r="E751" s="30" t="s">
        <v>1306</v>
      </c>
      <c r="F751" s="17" t="s">
        <v>3967</v>
      </c>
    </row>
    <row r="752" spans="2:6">
      <c r="B752" s="27" t="s">
        <v>1160</v>
      </c>
      <c r="C752" s="28" t="s">
        <v>3347</v>
      </c>
      <c r="D752" s="29" t="s">
        <v>1307</v>
      </c>
      <c r="E752" s="30" t="s">
        <v>1308</v>
      </c>
      <c r="F752" s="17" t="s">
        <v>3967</v>
      </c>
    </row>
    <row r="753" spans="2:6">
      <c r="B753" s="27" t="s">
        <v>1160</v>
      </c>
      <c r="C753" s="28" t="s">
        <v>3347</v>
      </c>
      <c r="D753" s="29" t="s">
        <v>1309</v>
      </c>
      <c r="E753" s="30" t="s">
        <v>1310</v>
      </c>
      <c r="F753" s="17" t="s">
        <v>3967</v>
      </c>
    </row>
    <row r="754" spans="2:6">
      <c r="B754" s="27" t="s">
        <v>1160</v>
      </c>
      <c r="C754" s="28" t="s">
        <v>3347</v>
      </c>
      <c r="D754" s="29" t="s">
        <v>1311</v>
      </c>
      <c r="E754" s="30" t="s">
        <v>1312</v>
      </c>
      <c r="F754" s="17" t="s">
        <v>3967</v>
      </c>
    </row>
    <row r="755" spans="2:6">
      <c r="B755" s="27" t="s">
        <v>1160</v>
      </c>
      <c r="C755" s="28" t="s">
        <v>3348</v>
      </c>
      <c r="D755" s="29" t="s">
        <v>1313</v>
      </c>
      <c r="E755" s="30" t="s">
        <v>1314</v>
      </c>
      <c r="F755" s="17" t="s">
        <v>3968</v>
      </c>
    </row>
    <row r="756" spans="2:6">
      <c r="B756" s="27" t="s">
        <v>1160</v>
      </c>
      <c r="C756" s="28" t="s">
        <v>3348</v>
      </c>
      <c r="D756" s="29" t="s">
        <v>1315</v>
      </c>
      <c r="E756" s="30" t="s">
        <v>1316</v>
      </c>
      <c r="F756" s="17" t="s">
        <v>3968</v>
      </c>
    </row>
    <row r="757" spans="2:6">
      <c r="B757" s="27" t="s">
        <v>1160</v>
      </c>
      <c r="C757" s="28" t="s">
        <v>3348</v>
      </c>
      <c r="D757" s="29" t="s">
        <v>1317</v>
      </c>
      <c r="E757" s="30" t="s">
        <v>1318</v>
      </c>
      <c r="F757" s="17" t="s">
        <v>3968</v>
      </c>
    </row>
    <row r="758" spans="2:6">
      <c r="B758" s="27" t="s">
        <v>1160</v>
      </c>
      <c r="C758" s="28" t="s">
        <v>3348</v>
      </c>
      <c r="D758" s="29" t="s">
        <v>1319</v>
      </c>
      <c r="E758" s="30" t="s">
        <v>1320</v>
      </c>
      <c r="F758" s="17" t="s">
        <v>3968</v>
      </c>
    </row>
    <row r="759" spans="2:6">
      <c r="B759" s="27" t="s">
        <v>1160</v>
      </c>
      <c r="C759" s="28" t="s">
        <v>3348</v>
      </c>
      <c r="D759" s="29" t="s">
        <v>1321</v>
      </c>
      <c r="E759" s="30" t="s">
        <v>1322</v>
      </c>
      <c r="F759" s="17" t="s">
        <v>3968</v>
      </c>
    </row>
    <row r="760" spans="2:6">
      <c r="B760" s="27" t="s">
        <v>1160</v>
      </c>
      <c r="C760" s="28" t="s">
        <v>3348</v>
      </c>
      <c r="D760" s="29" t="s">
        <v>1323</v>
      </c>
      <c r="E760" s="30" t="s">
        <v>1324</v>
      </c>
      <c r="F760" s="17" t="s">
        <v>3968</v>
      </c>
    </row>
    <row r="761" spans="2:6">
      <c r="B761" s="27" t="s">
        <v>1160</v>
      </c>
      <c r="C761" s="28" t="s">
        <v>3348</v>
      </c>
      <c r="D761" s="29" t="s">
        <v>1325</v>
      </c>
      <c r="E761" s="30" t="s">
        <v>1326</v>
      </c>
      <c r="F761" s="17" t="s">
        <v>3968</v>
      </c>
    </row>
    <row r="762" spans="2:6">
      <c r="B762" s="27" t="s">
        <v>1160</v>
      </c>
      <c r="C762" s="28" t="s">
        <v>3348</v>
      </c>
      <c r="D762" s="29" t="s">
        <v>1327</v>
      </c>
      <c r="E762" s="30" t="s">
        <v>1328</v>
      </c>
      <c r="F762" s="17" t="s">
        <v>3968</v>
      </c>
    </row>
    <row r="763" spans="2:6">
      <c r="B763" s="27" t="s">
        <v>1160</v>
      </c>
      <c r="C763" s="28" t="s">
        <v>3348</v>
      </c>
      <c r="D763" s="29" t="s">
        <v>1329</v>
      </c>
      <c r="E763" s="30" t="s">
        <v>1330</v>
      </c>
      <c r="F763" s="17" t="s">
        <v>3968</v>
      </c>
    </row>
    <row r="764" spans="2:6">
      <c r="B764" s="27" t="s">
        <v>1160</v>
      </c>
      <c r="C764" s="28" t="s">
        <v>3349</v>
      </c>
      <c r="D764" s="29" t="s">
        <v>1331</v>
      </c>
      <c r="E764" s="30" t="s">
        <v>1332</v>
      </c>
      <c r="F764" s="17" t="s">
        <v>3969</v>
      </c>
    </row>
    <row r="765" spans="2:6">
      <c r="B765" s="27" t="s">
        <v>1160</v>
      </c>
      <c r="C765" s="28" t="s">
        <v>3349</v>
      </c>
      <c r="D765" s="29" t="s">
        <v>1333</v>
      </c>
      <c r="E765" s="30" t="s">
        <v>1334</v>
      </c>
      <c r="F765" s="17" t="s">
        <v>3969</v>
      </c>
    </row>
    <row r="766" spans="2:6">
      <c r="B766" s="27" t="s">
        <v>1160</v>
      </c>
      <c r="C766" s="28" t="s">
        <v>3349</v>
      </c>
      <c r="D766" s="29" t="s">
        <v>1335</v>
      </c>
      <c r="E766" s="30" t="s">
        <v>1336</v>
      </c>
      <c r="F766" s="17" t="s">
        <v>3969</v>
      </c>
    </row>
    <row r="767" spans="2:6">
      <c r="B767" s="27" t="s">
        <v>1160</v>
      </c>
      <c r="C767" s="28" t="s">
        <v>3349</v>
      </c>
      <c r="D767" s="29" t="s">
        <v>1337</v>
      </c>
      <c r="E767" s="30" t="s">
        <v>1338</v>
      </c>
      <c r="F767" s="17" t="s">
        <v>3969</v>
      </c>
    </row>
    <row r="768" spans="2:6">
      <c r="B768" s="27" t="s">
        <v>1160</v>
      </c>
      <c r="C768" s="28" t="s">
        <v>3349</v>
      </c>
      <c r="D768" s="29" t="s">
        <v>1339</v>
      </c>
      <c r="E768" s="30" t="s">
        <v>1340</v>
      </c>
      <c r="F768" s="17" t="s">
        <v>3969</v>
      </c>
    </row>
    <row r="769" spans="2:6">
      <c r="B769" s="27" t="s">
        <v>1160</v>
      </c>
      <c r="C769" s="28" t="s">
        <v>3349</v>
      </c>
      <c r="D769" s="29" t="s">
        <v>1341</v>
      </c>
      <c r="E769" s="30" t="s">
        <v>1342</v>
      </c>
      <c r="F769" s="17" t="s">
        <v>3969</v>
      </c>
    </row>
    <row r="770" spans="2:6">
      <c r="B770" s="27" t="s">
        <v>1160</v>
      </c>
      <c r="C770" s="28" t="s">
        <v>3349</v>
      </c>
      <c r="D770" s="29" t="s">
        <v>1343</v>
      </c>
      <c r="E770" s="30" t="s">
        <v>1344</v>
      </c>
      <c r="F770" s="17" t="s">
        <v>3969</v>
      </c>
    </row>
    <row r="771" spans="2:6">
      <c r="B771" s="27" t="s">
        <v>1160</v>
      </c>
      <c r="C771" s="28" t="s">
        <v>3349</v>
      </c>
      <c r="D771" s="29" t="s">
        <v>1345</v>
      </c>
      <c r="E771" s="30" t="s">
        <v>1346</v>
      </c>
      <c r="F771" s="17" t="s">
        <v>3969</v>
      </c>
    </row>
    <row r="772" spans="2:6">
      <c r="B772" s="27" t="s">
        <v>1160</v>
      </c>
      <c r="C772" s="28" t="s">
        <v>3349</v>
      </c>
      <c r="D772" s="29" t="s">
        <v>1347</v>
      </c>
      <c r="E772" s="30" t="s">
        <v>1348</v>
      </c>
      <c r="F772" s="17" t="s">
        <v>3969</v>
      </c>
    </row>
    <row r="773" spans="2:6">
      <c r="B773" s="27" t="s">
        <v>1160</v>
      </c>
      <c r="C773" s="28" t="s">
        <v>3349</v>
      </c>
      <c r="D773" s="29" t="s">
        <v>1349</v>
      </c>
      <c r="E773" s="30" t="s">
        <v>1350</v>
      </c>
      <c r="F773" s="17" t="s">
        <v>3970</v>
      </c>
    </row>
    <row r="774" spans="2:6">
      <c r="B774" s="27" t="s">
        <v>1160</v>
      </c>
      <c r="C774" s="28" t="s">
        <v>3349</v>
      </c>
      <c r="D774" s="29" t="s">
        <v>1351</v>
      </c>
      <c r="E774" s="30" t="s">
        <v>1352</v>
      </c>
      <c r="F774" s="17" t="s">
        <v>3970</v>
      </c>
    </row>
    <row r="775" spans="2:6">
      <c r="B775" s="27" t="s">
        <v>1160</v>
      </c>
      <c r="C775" s="28" t="s">
        <v>3349</v>
      </c>
      <c r="D775" s="29" t="s">
        <v>1353</v>
      </c>
      <c r="E775" s="30" t="s">
        <v>1354</v>
      </c>
      <c r="F775" s="17" t="s">
        <v>3970</v>
      </c>
    </row>
    <row r="776" spans="2:6">
      <c r="B776" s="27" t="s">
        <v>1160</v>
      </c>
      <c r="C776" s="28" t="s">
        <v>3349</v>
      </c>
      <c r="D776" s="29" t="s">
        <v>1355</v>
      </c>
      <c r="E776" s="30" t="s">
        <v>1356</v>
      </c>
      <c r="F776" s="17" t="s">
        <v>3970</v>
      </c>
    </row>
    <row r="777" spans="2:6">
      <c r="B777" s="27" t="s">
        <v>1160</v>
      </c>
      <c r="C777" s="28" t="s">
        <v>3349</v>
      </c>
      <c r="D777" s="29" t="s">
        <v>1357</v>
      </c>
      <c r="E777" s="30" t="s">
        <v>1358</v>
      </c>
      <c r="F777" s="17" t="s">
        <v>3970</v>
      </c>
    </row>
    <row r="778" spans="2:6">
      <c r="B778" s="27" t="s">
        <v>1160</v>
      </c>
      <c r="C778" s="28" t="s">
        <v>3349</v>
      </c>
      <c r="D778" s="29" t="s">
        <v>1359</v>
      </c>
      <c r="E778" s="30" t="s">
        <v>1360</v>
      </c>
      <c r="F778" s="17" t="s">
        <v>3970</v>
      </c>
    </row>
    <row r="779" spans="2:6">
      <c r="B779" s="27" t="s">
        <v>1160</v>
      </c>
      <c r="C779" s="28" t="s">
        <v>3349</v>
      </c>
      <c r="D779" s="29" t="s">
        <v>1361</v>
      </c>
      <c r="E779" s="30" t="s">
        <v>1362</v>
      </c>
      <c r="F779" s="17" t="s">
        <v>3970</v>
      </c>
    </row>
    <row r="780" spans="2:6">
      <c r="B780" s="27" t="s">
        <v>1160</v>
      </c>
      <c r="C780" s="28" t="s">
        <v>3349</v>
      </c>
      <c r="D780" s="29" t="s">
        <v>1363</v>
      </c>
      <c r="E780" s="30" t="s">
        <v>1364</v>
      </c>
      <c r="F780" s="17" t="s">
        <v>3970</v>
      </c>
    </row>
    <row r="781" spans="2:6">
      <c r="B781" s="27" t="s">
        <v>1160</v>
      </c>
      <c r="C781" s="28" t="s">
        <v>3349</v>
      </c>
      <c r="D781" s="29" t="s">
        <v>1365</v>
      </c>
      <c r="E781" s="30" t="s">
        <v>1366</v>
      </c>
      <c r="F781" s="17" t="s">
        <v>3970</v>
      </c>
    </row>
    <row r="782" spans="2:6">
      <c r="B782" s="27" t="s">
        <v>1160</v>
      </c>
      <c r="C782" s="28" t="s">
        <v>3349</v>
      </c>
      <c r="D782" s="29" t="s">
        <v>1367</v>
      </c>
      <c r="E782" s="30" t="s">
        <v>1368</v>
      </c>
      <c r="F782" s="17" t="s">
        <v>3970</v>
      </c>
    </row>
    <row r="783" spans="2:6">
      <c r="B783" s="27" t="s">
        <v>1160</v>
      </c>
      <c r="C783" s="28" t="s">
        <v>3349</v>
      </c>
      <c r="D783" s="29" t="s">
        <v>1369</v>
      </c>
      <c r="E783" s="30" t="s">
        <v>1370</v>
      </c>
      <c r="F783" s="17" t="s">
        <v>3970</v>
      </c>
    </row>
    <row r="784" spans="2:6">
      <c r="B784" s="27" t="s">
        <v>1160</v>
      </c>
      <c r="C784" s="28" t="s">
        <v>3349</v>
      </c>
      <c r="D784" s="29" t="s">
        <v>1371</v>
      </c>
      <c r="E784" s="30" t="s">
        <v>1372</v>
      </c>
      <c r="F784" s="17" t="s">
        <v>3970</v>
      </c>
    </row>
    <row r="785" spans="2:6">
      <c r="B785" s="27" t="s">
        <v>1160</v>
      </c>
      <c r="C785" s="28" t="s">
        <v>3346</v>
      </c>
      <c r="D785" s="29" t="s">
        <v>1373</v>
      </c>
      <c r="E785" s="30" t="s">
        <v>1374</v>
      </c>
      <c r="F785" s="17" t="s">
        <v>3971</v>
      </c>
    </row>
    <row r="786" spans="2:6">
      <c r="B786" s="27" t="s">
        <v>1160</v>
      </c>
      <c r="C786" s="28" t="s">
        <v>3346</v>
      </c>
      <c r="D786" s="29" t="s">
        <v>1375</v>
      </c>
      <c r="E786" s="30" t="s">
        <v>1376</v>
      </c>
      <c r="F786" s="17" t="s">
        <v>3971</v>
      </c>
    </row>
    <row r="787" spans="2:6">
      <c r="B787" s="27" t="s">
        <v>1160</v>
      </c>
      <c r="C787" s="28" t="s">
        <v>3346</v>
      </c>
      <c r="D787" s="29" t="s">
        <v>1377</v>
      </c>
      <c r="E787" s="30" t="s">
        <v>1378</v>
      </c>
      <c r="F787" s="17" t="s">
        <v>3971</v>
      </c>
    </row>
    <row r="788" spans="2:6">
      <c r="B788" s="27" t="s">
        <v>1160</v>
      </c>
      <c r="C788" s="28" t="s">
        <v>3346</v>
      </c>
      <c r="D788" s="29" t="s">
        <v>1379</v>
      </c>
      <c r="E788" s="30" t="s">
        <v>1380</v>
      </c>
      <c r="F788" s="17" t="s">
        <v>3971</v>
      </c>
    </row>
    <row r="789" spans="2:6">
      <c r="B789" s="27" t="s">
        <v>1160</v>
      </c>
      <c r="C789" s="28" t="s">
        <v>3346</v>
      </c>
      <c r="D789" s="29" t="s">
        <v>1381</v>
      </c>
      <c r="E789" s="30" t="s">
        <v>1382</v>
      </c>
      <c r="F789" s="17" t="s">
        <v>3971</v>
      </c>
    </row>
    <row r="790" spans="2:6">
      <c r="B790" s="27" t="s">
        <v>1160</v>
      </c>
      <c r="C790" s="28" t="s">
        <v>3346</v>
      </c>
      <c r="D790" s="29" t="s">
        <v>1383</v>
      </c>
      <c r="E790" s="30" t="s">
        <v>1384</v>
      </c>
      <c r="F790" s="17" t="s">
        <v>3971</v>
      </c>
    </row>
    <row r="791" spans="2:6">
      <c r="B791" s="27" t="s">
        <v>1160</v>
      </c>
      <c r="C791" s="28" t="s">
        <v>3346</v>
      </c>
      <c r="D791" s="29" t="s">
        <v>1385</v>
      </c>
      <c r="E791" s="30" t="s">
        <v>1386</v>
      </c>
      <c r="F791" s="17" t="s">
        <v>3971</v>
      </c>
    </row>
    <row r="792" spans="2:6">
      <c r="B792" s="27" t="s">
        <v>1160</v>
      </c>
      <c r="C792" s="28" t="s">
        <v>3346</v>
      </c>
      <c r="D792" s="29" t="s">
        <v>1387</v>
      </c>
      <c r="E792" s="30" t="s">
        <v>1388</v>
      </c>
      <c r="F792" s="17" t="s">
        <v>3971</v>
      </c>
    </row>
    <row r="793" spans="2:6">
      <c r="B793" s="27" t="s">
        <v>1160</v>
      </c>
      <c r="C793" s="28" t="s">
        <v>3346</v>
      </c>
      <c r="D793" s="29" t="s">
        <v>1389</v>
      </c>
      <c r="E793" s="30" t="s">
        <v>1390</v>
      </c>
      <c r="F793" s="17" t="s">
        <v>3971</v>
      </c>
    </row>
    <row r="794" spans="2:6">
      <c r="B794" s="27" t="s">
        <v>1160</v>
      </c>
      <c r="C794" s="28" t="s">
        <v>3346</v>
      </c>
      <c r="D794" s="29" t="s">
        <v>1391</v>
      </c>
      <c r="E794" s="30" t="s">
        <v>1392</v>
      </c>
      <c r="F794" s="17" t="s">
        <v>3971</v>
      </c>
    </row>
    <row r="795" spans="2:6">
      <c r="B795" s="27" t="s">
        <v>1160</v>
      </c>
      <c r="C795" s="28" t="s">
        <v>3346</v>
      </c>
      <c r="D795" s="29" t="s">
        <v>1393</v>
      </c>
      <c r="E795" s="30" t="s">
        <v>1394</v>
      </c>
      <c r="F795" s="17" t="s">
        <v>3971</v>
      </c>
    </row>
    <row r="796" spans="2:6">
      <c r="B796" s="27" t="s">
        <v>1160</v>
      </c>
      <c r="C796" s="28" t="s">
        <v>3346</v>
      </c>
      <c r="D796" s="29" t="s">
        <v>1395</v>
      </c>
      <c r="E796" s="30" t="s">
        <v>1396</v>
      </c>
      <c r="F796" s="17" t="s">
        <v>3972</v>
      </c>
    </row>
    <row r="797" spans="2:6">
      <c r="B797" s="27" t="s">
        <v>1160</v>
      </c>
      <c r="C797" s="28" t="s">
        <v>3346</v>
      </c>
      <c r="D797" s="29" t="s">
        <v>1397</v>
      </c>
      <c r="E797" s="30" t="s">
        <v>1398</v>
      </c>
      <c r="F797" s="17" t="s">
        <v>3972</v>
      </c>
    </row>
    <row r="798" spans="2:6">
      <c r="B798" s="27" t="s">
        <v>1160</v>
      </c>
      <c r="C798" s="28" t="s">
        <v>3346</v>
      </c>
      <c r="D798" s="29" t="s">
        <v>1399</v>
      </c>
      <c r="E798" s="30" t="s">
        <v>1400</v>
      </c>
      <c r="F798" s="17" t="s">
        <v>3972</v>
      </c>
    </row>
    <row r="799" spans="2:6">
      <c r="B799" s="27" t="s">
        <v>1160</v>
      </c>
      <c r="C799" s="28" t="s">
        <v>3346</v>
      </c>
      <c r="D799" s="29" t="s">
        <v>1401</v>
      </c>
      <c r="E799" s="30" t="s">
        <v>1402</v>
      </c>
      <c r="F799" s="17" t="s">
        <v>3972</v>
      </c>
    </row>
    <row r="800" spans="2:6">
      <c r="B800" s="27" t="s">
        <v>1160</v>
      </c>
      <c r="C800" s="28" t="s">
        <v>3346</v>
      </c>
      <c r="D800" s="29" t="s">
        <v>1403</v>
      </c>
      <c r="E800" s="30" t="s">
        <v>1404</v>
      </c>
      <c r="F800" s="17" t="s">
        <v>3972</v>
      </c>
    </row>
    <row r="801" spans="2:6">
      <c r="B801" s="27" t="s">
        <v>1160</v>
      </c>
      <c r="C801" s="28" t="s">
        <v>3346</v>
      </c>
      <c r="D801" s="29" t="s">
        <v>1405</v>
      </c>
      <c r="E801" s="30" t="s">
        <v>1406</v>
      </c>
      <c r="F801" s="17" t="s">
        <v>3972</v>
      </c>
    </row>
    <row r="802" spans="2:6">
      <c r="B802" s="27" t="s">
        <v>1160</v>
      </c>
      <c r="C802" s="28" t="s">
        <v>3346</v>
      </c>
      <c r="D802" s="29" t="s">
        <v>1407</v>
      </c>
      <c r="E802" s="30" t="s">
        <v>1408</v>
      </c>
      <c r="F802" s="17" t="s">
        <v>3972</v>
      </c>
    </row>
    <row r="803" spans="2:6">
      <c r="B803" s="27" t="s">
        <v>1160</v>
      </c>
      <c r="C803" s="28" t="s">
        <v>32</v>
      </c>
      <c r="D803" s="29" t="s">
        <v>1409</v>
      </c>
      <c r="E803" s="30" t="s">
        <v>1410</v>
      </c>
      <c r="F803" s="17" t="s">
        <v>3972</v>
      </c>
    </row>
    <row r="804" spans="2:6">
      <c r="B804" s="27" t="s">
        <v>1160</v>
      </c>
      <c r="C804" s="28" t="s">
        <v>3346</v>
      </c>
      <c r="D804" s="29" t="s">
        <v>1411</v>
      </c>
      <c r="E804" s="30" t="s">
        <v>1412</v>
      </c>
      <c r="F804" s="17" t="s">
        <v>3972</v>
      </c>
    </row>
    <row r="805" spans="2:6">
      <c r="B805" s="27" t="s">
        <v>1160</v>
      </c>
      <c r="C805" s="28" t="s">
        <v>3348</v>
      </c>
      <c r="D805" s="29" t="s">
        <v>1413</v>
      </c>
      <c r="E805" s="30" t="s">
        <v>1414</v>
      </c>
      <c r="F805" s="17" t="s">
        <v>3973</v>
      </c>
    </row>
    <row r="806" spans="2:6">
      <c r="B806" s="27" t="s">
        <v>1160</v>
      </c>
      <c r="C806" s="28" t="s">
        <v>3348</v>
      </c>
      <c r="D806" s="29" t="s">
        <v>1415</v>
      </c>
      <c r="E806" s="30" t="s">
        <v>1416</v>
      </c>
      <c r="F806" s="17" t="s">
        <v>3973</v>
      </c>
    </row>
    <row r="807" spans="2:6">
      <c r="B807" s="27" t="s">
        <v>1160</v>
      </c>
      <c r="C807" s="28" t="s">
        <v>3348</v>
      </c>
      <c r="D807" s="29" t="s">
        <v>1417</v>
      </c>
      <c r="E807" s="30" t="s">
        <v>1418</v>
      </c>
      <c r="F807" s="17" t="s">
        <v>3973</v>
      </c>
    </row>
    <row r="808" spans="2:6">
      <c r="B808" s="27" t="s">
        <v>1160</v>
      </c>
      <c r="C808" s="28" t="s">
        <v>3348</v>
      </c>
      <c r="D808" s="29" t="s">
        <v>1419</v>
      </c>
      <c r="E808" s="30" t="s">
        <v>1420</v>
      </c>
      <c r="F808" s="17" t="s">
        <v>3973</v>
      </c>
    </row>
    <row r="809" spans="2:6">
      <c r="B809" s="27" t="s">
        <v>1160</v>
      </c>
      <c r="C809" s="28" t="s">
        <v>3348</v>
      </c>
      <c r="D809" s="29" t="s">
        <v>1421</v>
      </c>
      <c r="E809" s="30" t="s">
        <v>1422</v>
      </c>
      <c r="F809" s="17" t="s">
        <v>3973</v>
      </c>
    </row>
    <row r="810" spans="2:6">
      <c r="B810" s="27" t="s">
        <v>1160</v>
      </c>
      <c r="C810" s="28" t="s">
        <v>3348</v>
      </c>
      <c r="D810" s="29" t="s">
        <v>1423</v>
      </c>
      <c r="E810" s="30" t="s">
        <v>1424</v>
      </c>
      <c r="F810" s="17" t="s">
        <v>3973</v>
      </c>
    </row>
    <row r="811" spans="2:6">
      <c r="B811" s="27" t="s">
        <v>1160</v>
      </c>
      <c r="C811" s="28" t="s">
        <v>3348</v>
      </c>
      <c r="D811" s="29" t="s">
        <v>1425</v>
      </c>
      <c r="E811" s="30" t="s">
        <v>1426</v>
      </c>
      <c r="F811" s="17" t="s">
        <v>3973</v>
      </c>
    </row>
    <row r="812" spans="2:6">
      <c r="B812" s="27" t="s">
        <v>1160</v>
      </c>
      <c r="C812" s="28" t="s">
        <v>3348</v>
      </c>
      <c r="D812" s="29" t="s">
        <v>1427</v>
      </c>
      <c r="E812" s="30" t="s">
        <v>1428</v>
      </c>
      <c r="F812" s="17" t="s">
        <v>3973</v>
      </c>
    </row>
    <row r="813" spans="2:6">
      <c r="B813" s="27" t="s">
        <v>1160</v>
      </c>
      <c r="C813" s="28" t="s">
        <v>3348</v>
      </c>
      <c r="D813" s="29" t="s">
        <v>1429</v>
      </c>
      <c r="E813" s="30" t="s">
        <v>1430</v>
      </c>
      <c r="F813" s="17" t="s">
        <v>3973</v>
      </c>
    </row>
    <row r="814" spans="2:6">
      <c r="B814" s="27" t="s">
        <v>1160</v>
      </c>
      <c r="C814" s="28" t="s">
        <v>3348</v>
      </c>
      <c r="D814" s="29" t="s">
        <v>1431</v>
      </c>
      <c r="E814" s="30" t="s">
        <v>1432</v>
      </c>
      <c r="F814" s="17" t="s">
        <v>3973</v>
      </c>
    </row>
    <row r="815" spans="2:6">
      <c r="B815" s="27" t="s">
        <v>1160</v>
      </c>
      <c r="C815" s="28" t="s">
        <v>3348</v>
      </c>
      <c r="D815" s="29" t="s">
        <v>1433</v>
      </c>
      <c r="E815" s="30" t="s">
        <v>1434</v>
      </c>
      <c r="F815" s="17" t="s">
        <v>3973</v>
      </c>
    </row>
    <row r="816" spans="2:6">
      <c r="B816" s="27" t="s">
        <v>1160</v>
      </c>
      <c r="C816" s="28" t="s">
        <v>3348</v>
      </c>
      <c r="D816" s="29" t="s">
        <v>1435</v>
      </c>
      <c r="E816" s="30" t="s">
        <v>1436</v>
      </c>
      <c r="F816" s="17" t="s">
        <v>3973</v>
      </c>
    </row>
    <row r="817" spans="2:6">
      <c r="B817" s="27" t="s">
        <v>1160</v>
      </c>
      <c r="C817" s="28" t="s">
        <v>3347</v>
      </c>
      <c r="D817" s="29" t="s">
        <v>1437</v>
      </c>
      <c r="E817" s="30" t="s">
        <v>1438</v>
      </c>
      <c r="F817" s="17" t="s">
        <v>3974</v>
      </c>
    </row>
    <row r="818" spans="2:6">
      <c r="B818" s="27" t="s">
        <v>1160</v>
      </c>
      <c r="C818" s="28" t="s">
        <v>3347</v>
      </c>
      <c r="D818" s="29" t="s">
        <v>1439</v>
      </c>
      <c r="E818" s="30" t="s">
        <v>1440</v>
      </c>
      <c r="F818" s="17" t="s">
        <v>3974</v>
      </c>
    </row>
    <row r="819" spans="2:6">
      <c r="B819" s="27" t="s">
        <v>1160</v>
      </c>
      <c r="C819" s="28" t="s">
        <v>3347</v>
      </c>
      <c r="D819" s="29" t="s">
        <v>1441</v>
      </c>
      <c r="E819" s="30" t="s">
        <v>1442</v>
      </c>
      <c r="F819" s="17" t="s">
        <v>3974</v>
      </c>
    </row>
    <row r="820" spans="2:6">
      <c r="B820" s="27" t="s">
        <v>1160</v>
      </c>
      <c r="C820" s="28" t="s">
        <v>3347</v>
      </c>
      <c r="D820" s="29" t="s">
        <v>1443</v>
      </c>
      <c r="E820" s="30" t="s">
        <v>1444</v>
      </c>
      <c r="F820" s="17" t="s">
        <v>3974</v>
      </c>
    </row>
    <row r="821" spans="2:6">
      <c r="B821" s="27" t="s">
        <v>1160</v>
      </c>
      <c r="C821" s="28" t="s">
        <v>3347</v>
      </c>
      <c r="D821" s="29" t="s">
        <v>1445</v>
      </c>
      <c r="E821" s="30" t="s">
        <v>1446</v>
      </c>
      <c r="F821" s="17" t="s">
        <v>3974</v>
      </c>
    </row>
    <row r="822" spans="2:6">
      <c r="B822" s="27" t="s">
        <v>1160</v>
      </c>
      <c r="C822" s="28" t="s">
        <v>3347</v>
      </c>
      <c r="D822" s="29" t="s">
        <v>1447</v>
      </c>
      <c r="E822" s="30" t="s">
        <v>1448</v>
      </c>
      <c r="F822" s="17" t="s">
        <v>3974</v>
      </c>
    </row>
    <row r="823" spans="2:6">
      <c r="B823" s="27" t="s">
        <v>1160</v>
      </c>
      <c r="C823" s="28" t="s">
        <v>3347</v>
      </c>
      <c r="D823" s="29" t="s">
        <v>1449</v>
      </c>
      <c r="E823" s="30" t="s">
        <v>1450</v>
      </c>
      <c r="F823" s="17" t="s">
        <v>3974</v>
      </c>
    </row>
    <row r="824" spans="2:6">
      <c r="B824" s="27" t="s">
        <v>1160</v>
      </c>
      <c r="C824" s="28" t="s">
        <v>3347</v>
      </c>
      <c r="D824" s="29" t="s">
        <v>1451</v>
      </c>
      <c r="E824" s="30" t="s">
        <v>1452</v>
      </c>
      <c r="F824" s="17" t="s">
        <v>3974</v>
      </c>
    </row>
    <row r="825" spans="2:6">
      <c r="B825" s="27" t="s">
        <v>1160</v>
      </c>
      <c r="C825" s="28" t="s">
        <v>3347</v>
      </c>
      <c r="D825" s="29" t="s">
        <v>1453</v>
      </c>
      <c r="E825" s="30" t="s">
        <v>1454</v>
      </c>
      <c r="F825" s="17" t="s">
        <v>3974</v>
      </c>
    </row>
    <row r="826" spans="2:6">
      <c r="B826" s="27" t="s">
        <v>1160</v>
      </c>
      <c r="C826" s="28" t="s">
        <v>3347</v>
      </c>
      <c r="D826" s="29" t="s">
        <v>1455</v>
      </c>
      <c r="E826" s="30" t="s">
        <v>1456</v>
      </c>
      <c r="F826" s="17" t="s">
        <v>3974</v>
      </c>
    </row>
    <row r="827" spans="2:6">
      <c r="B827" s="27" t="s">
        <v>1160</v>
      </c>
      <c r="C827" s="28" t="s">
        <v>3347</v>
      </c>
      <c r="D827" s="29" t="s">
        <v>1457</v>
      </c>
      <c r="E827" s="30" t="s">
        <v>1458</v>
      </c>
      <c r="F827" s="17" t="s">
        <v>3974</v>
      </c>
    </row>
    <row r="828" spans="2:6">
      <c r="B828" s="27" t="s">
        <v>1160</v>
      </c>
      <c r="C828" s="28" t="s">
        <v>3347</v>
      </c>
      <c r="D828" s="29" t="s">
        <v>1459</v>
      </c>
      <c r="E828" s="30" t="s">
        <v>1460</v>
      </c>
      <c r="F828" s="17" t="s">
        <v>3974</v>
      </c>
    </row>
    <row r="829" spans="2:6">
      <c r="B829" s="27" t="s">
        <v>1160</v>
      </c>
      <c r="C829" s="28" t="s">
        <v>3347</v>
      </c>
      <c r="D829" s="29" t="s">
        <v>1461</v>
      </c>
      <c r="E829" s="30" t="s">
        <v>1462</v>
      </c>
      <c r="F829" s="17" t="s">
        <v>3974</v>
      </c>
    </row>
    <row r="830" spans="2:6">
      <c r="B830" s="27" t="s">
        <v>1160</v>
      </c>
      <c r="C830" s="28" t="s">
        <v>3347</v>
      </c>
      <c r="D830" s="29" t="s">
        <v>1463</v>
      </c>
      <c r="E830" s="30" t="s">
        <v>1464</v>
      </c>
      <c r="F830" s="17" t="s">
        <v>3974</v>
      </c>
    </row>
    <row r="831" spans="2:6">
      <c r="B831" s="27" t="s">
        <v>1160</v>
      </c>
      <c r="C831" s="28" t="s">
        <v>3347</v>
      </c>
      <c r="D831" s="29" t="s">
        <v>1465</v>
      </c>
      <c r="E831" s="30" t="s">
        <v>1466</v>
      </c>
      <c r="F831" s="17" t="s">
        <v>3974</v>
      </c>
    </row>
    <row r="832" spans="2:6">
      <c r="B832" s="27" t="s">
        <v>1160</v>
      </c>
      <c r="C832" s="28" t="s">
        <v>3347</v>
      </c>
      <c r="D832" s="29" t="s">
        <v>1467</v>
      </c>
      <c r="E832" s="30" t="s">
        <v>1468</v>
      </c>
      <c r="F832" s="17" t="s">
        <v>3974</v>
      </c>
    </row>
    <row r="833" spans="2:6">
      <c r="B833" s="27" t="s">
        <v>1160</v>
      </c>
      <c r="C833" s="28" t="s">
        <v>3347</v>
      </c>
      <c r="D833" s="29" t="s">
        <v>1469</v>
      </c>
      <c r="E833" s="30" t="s">
        <v>1470</v>
      </c>
      <c r="F833" s="17" t="s">
        <v>3974</v>
      </c>
    </row>
    <row r="834" spans="2:6">
      <c r="B834" s="27" t="s">
        <v>1160</v>
      </c>
      <c r="C834" s="28" t="s">
        <v>3347</v>
      </c>
      <c r="D834" s="29" t="s">
        <v>1471</v>
      </c>
      <c r="E834" s="30" t="s">
        <v>1472</v>
      </c>
      <c r="F834" s="17" t="s">
        <v>3974</v>
      </c>
    </row>
    <row r="835" spans="2:6">
      <c r="B835" s="27" t="s">
        <v>1160</v>
      </c>
      <c r="C835" s="28" t="s">
        <v>3347</v>
      </c>
      <c r="D835" s="29" t="s">
        <v>1473</v>
      </c>
      <c r="E835" s="30" t="s">
        <v>1474</v>
      </c>
      <c r="F835" s="17" t="s">
        <v>3975</v>
      </c>
    </row>
    <row r="836" spans="2:6">
      <c r="B836" s="27" t="s">
        <v>1160</v>
      </c>
      <c r="C836" s="28" t="s">
        <v>3347</v>
      </c>
      <c r="D836" s="29" t="s">
        <v>1475</v>
      </c>
      <c r="E836" s="30" t="s">
        <v>1476</v>
      </c>
      <c r="F836" s="17" t="s">
        <v>3975</v>
      </c>
    </row>
    <row r="837" spans="2:6">
      <c r="B837" s="27" t="s">
        <v>1160</v>
      </c>
      <c r="C837" s="28" t="s">
        <v>3347</v>
      </c>
      <c r="D837" s="29" t="s">
        <v>1477</v>
      </c>
      <c r="E837" s="30" t="s">
        <v>1478</v>
      </c>
      <c r="F837" s="17" t="s">
        <v>3975</v>
      </c>
    </row>
    <row r="838" spans="2:6">
      <c r="B838" s="27" t="s">
        <v>1160</v>
      </c>
      <c r="C838" s="28" t="s">
        <v>3347</v>
      </c>
      <c r="D838" s="29" t="s">
        <v>1479</v>
      </c>
      <c r="E838" s="30" t="s">
        <v>1480</v>
      </c>
      <c r="F838" s="17" t="s">
        <v>3975</v>
      </c>
    </row>
    <row r="839" spans="2:6">
      <c r="B839" s="27" t="s">
        <v>1160</v>
      </c>
      <c r="C839" s="28" t="s">
        <v>3347</v>
      </c>
      <c r="D839" s="29" t="s">
        <v>1481</v>
      </c>
      <c r="E839" s="30" t="s">
        <v>1482</v>
      </c>
      <c r="F839" s="17" t="s">
        <v>3975</v>
      </c>
    </row>
    <row r="840" spans="2:6">
      <c r="B840" s="27" t="s">
        <v>1160</v>
      </c>
      <c r="C840" s="28" t="s">
        <v>3347</v>
      </c>
      <c r="D840" s="29" t="s">
        <v>1483</v>
      </c>
      <c r="E840" s="30" t="s">
        <v>1484</v>
      </c>
      <c r="F840" s="17" t="s">
        <v>3975</v>
      </c>
    </row>
    <row r="841" spans="2:6">
      <c r="B841" s="27" t="s">
        <v>1160</v>
      </c>
      <c r="C841" s="28" t="s">
        <v>3347</v>
      </c>
      <c r="D841" s="29" t="s">
        <v>1485</v>
      </c>
      <c r="E841" s="30" t="s">
        <v>1486</v>
      </c>
      <c r="F841" s="17" t="s">
        <v>3975</v>
      </c>
    </row>
    <row r="842" spans="2:6">
      <c r="B842" s="27" t="s">
        <v>1160</v>
      </c>
      <c r="C842" s="28" t="s">
        <v>3347</v>
      </c>
      <c r="D842" s="29" t="s">
        <v>1487</v>
      </c>
      <c r="E842" s="30" t="s">
        <v>1488</v>
      </c>
      <c r="F842" s="17" t="s">
        <v>3975</v>
      </c>
    </row>
    <row r="843" spans="2:6">
      <c r="B843" s="27" t="s">
        <v>1160</v>
      </c>
      <c r="C843" s="28" t="s">
        <v>3347</v>
      </c>
      <c r="D843" s="29" t="s">
        <v>1489</v>
      </c>
      <c r="E843" s="30" t="s">
        <v>1490</v>
      </c>
      <c r="F843" s="17" t="s">
        <v>3975</v>
      </c>
    </row>
    <row r="844" spans="2:6">
      <c r="B844" s="27" t="s">
        <v>1160</v>
      </c>
      <c r="C844" s="28" t="s">
        <v>3348</v>
      </c>
      <c r="D844" s="29" t="s">
        <v>1491</v>
      </c>
      <c r="E844" s="30" t="s">
        <v>1492</v>
      </c>
      <c r="F844" s="17" t="s">
        <v>3976</v>
      </c>
    </row>
    <row r="845" spans="2:6">
      <c r="B845" s="27" t="s">
        <v>1160</v>
      </c>
      <c r="C845" s="28" t="s">
        <v>3348</v>
      </c>
      <c r="D845" s="29" t="s">
        <v>1493</v>
      </c>
      <c r="E845" s="30" t="s">
        <v>1494</v>
      </c>
      <c r="F845" s="17" t="s">
        <v>3976</v>
      </c>
    </row>
    <row r="846" spans="2:6">
      <c r="B846" s="27" t="s">
        <v>1160</v>
      </c>
      <c r="C846" s="28" t="s">
        <v>3348</v>
      </c>
      <c r="D846" s="29" t="s">
        <v>1495</v>
      </c>
      <c r="E846" s="30" t="s">
        <v>1496</v>
      </c>
      <c r="F846" s="17" t="s">
        <v>3976</v>
      </c>
    </row>
    <row r="847" spans="2:6">
      <c r="B847" s="27" t="s">
        <v>1160</v>
      </c>
      <c r="C847" s="28" t="s">
        <v>3348</v>
      </c>
      <c r="D847" s="29" t="s">
        <v>1497</v>
      </c>
      <c r="E847" s="30" t="s">
        <v>1498</v>
      </c>
      <c r="F847" s="17" t="s">
        <v>3976</v>
      </c>
    </row>
    <row r="848" spans="2:6">
      <c r="B848" s="27" t="s">
        <v>1160</v>
      </c>
      <c r="C848" s="28" t="s">
        <v>3348</v>
      </c>
      <c r="D848" s="29" t="s">
        <v>1499</v>
      </c>
      <c r="E848" s="30" t="s">
        <v>1500</v>
      </c>
      <c r="F848" s="17" t="s">
        <v>3976</v>
      </c>
    </row>
    <row r="849" spans="2:6">
      <c r="B849" s="27" t="s">
        <v>1160</v>
      </c>
      <c r="C849" s="28" t="s">
        <v>3348</v>
      </c>
      <c r="D849" s="29" t="s">
        <v>1501</v>
      </c>
      <c r="E849" s="30" t="s">
        <v>1502</v>
      </c>
      <c r="F849" s="17" t="s">
        <v>3976</v>
      </c>
    </row>
    <row r="850" spans="2:6">
      <c r="B850" s="27" t="s">
        <v>1160</v>
      </c>
      <c r="C850" s="28" t="s">
        <v>3348</v>
      </c>
      <c r="D850" s="29" t="s">
        <v>1503</v>
      </c>
      <c r="E850" s="30" t="s">
        <v>1504</v>
      </c>
      <c r="F850" s="17" t="s">
        <v>3976</v>
      </c>
    </row>
    <row r="851" spans="2:6">
      <c r="B851" s="27" t="s">
        <v>1160</v>
      </c>
      <c r="C851" s="28" t="s">
        <v>3348</v>
      </c>
      <c r="D851" s="29" t="s">
        <v>1505</v>
      </c>
      <c r="E851" s="30" t="s">
        <v>1506</v>
      </c>
      <c r="F851" s="17" t="s">
        <v>3976</v>
      </c>
    </row>
    <row r="852" spans="2:6">
      <c r="B852" s="27" t="s">
        <v>1160</v>
      </c>
      <c r="C852" s="28" t="s">
        <v>3348</v>
      </c>
      <c r="D852" s="29" t="s">
        <v>1507</v>
      </c>
      <c r="E852" s="30" t="s">
        <v>1508</v>
      </c>
      <c r="F852" s="17" t="s">
        <v>3976</v>
      </c>
    </row>
    <row r="853" spans="2:6">
      <c r="B853" s="27" t="s">
        <v>1160</v>
      </c>
      <c r="C853" s="28" t="s">
        <v>3348</v>
      </c>
      <c r="D853" s="29" t="s">
        <v>1509</v>
      </c>
      <c r="E853" s="30" t="s">
        <v>1510</v>
      </c>
      <c r="F853" s="17" t="s">
        <v>3976</v>
      </c>
    </row>
    <row r="854" spans="2:6">
      <c r="B854" s="27" t="s">
        <v>1160</v>
      </c>
      <c r="C854" s="28" t="s">
        <v>3345</v>
      </c>
      <c r="D854" s="29" t="s">
        <v>1511</v>
      </c>
      <c r="E854" s="30" t="s">
        <v>1512</v>
      </c>
      <c r="F854" s="17" t="s">
        <v>3977</v>
      </c>
    </row>
    <row r="855" spans="2:6">
      <c r="B855" s="27" t="s">
        <v>1160</v>
      </c>
      <c r="C855" s="28" t="s">
        <v>3345</v>
      </c>
      <c r="D855" s="29" t="s">
        <v>1513</v>
      </c>
      <c r="E855" s="30" t="s">
        <v>1514</v>
      </c>
      <c r="F855" s="17" t="s">
        <v>3977</v>
      </c>
    </row>
    <row r="856" spans="2:6">
      <c r="B856" s="27" t="s">
        <v>1160</v>
      </c>
      <c r="C856" s="28" t="s">
        <v>3345</v>
      </c>
      <c r="D856" s="29" t="s">
        <v>1515</v>
      </c>
      <c r="E856" s="30" t="s">
        <v>1516</v>
      </c>
      <c r="F856" s="17" t="s">
        <v>3977</v>
      </c>
    </row>
    <row r="857" spans="2:6">
      <c r="B857" s="27" t="s">
        <v>1160</v>
      </c>
      <c r="C857" s="28" t="s">
        <v>3345</v>
      </c>
      <c r="D857" s="29" t="s">
        <v>1517</v>
      </c>
      <c r="E857" s="30" t="s">
        <v>1518</v>
      </c>
      <c r="F857" s="17" t="s">
        <v>3977</v>
      </c>
    </row>
    <row r="858" spans="2:6">
      <c r="B858" s="27" t="s">
        <v>1160</v>
      </c>
      <c r="C858" s="28" t="s">
        <v>3345</v>
      </c>
      <c r="D858" s="29" t="s">
        <v>1519</v>
      </c>
      <c r="E858" s="30" t="s">
        <v>1520</v>
      </c>
      <c r="F858" s="17" t="s">
        <v>3977</v>
      </c>
    </row>
    <row r="859" spans="2:6">
      <c r="B859" s="27" t="s">
        <v>1160</v>
      </c>
      <c r="C859" s="28" t="s">
        <v>3345</v>
      </c>
      <c r="D859" s="29" t="s">
        <v>1521</v>
      </c>
      <c r="E859" s="30" t="s">
        <v>1522</v>
      </c>
      <c r="F859" s="17" t="s">
        <v>3977</v>
      </c>
    </row>
    <row r="860" spans="2:6">
      <c r="B860" s="27" t="s">
        <v>1160</v>
      </c>
      <c r="C860" s="28" t="s">
        <v>3345</v>
      </c>
      <c r="D860" s="29" t="s">
        <v>1523</v>
      </c>
      <c r="E860" s="30" t="s">
        <v>1524</v>
      </c>
      <c r="F860" s="17" t="s">
        <v>3977</v>
      </c>
    </row>
    <row r="861" spans="2:6">
      <c r="B861" s="27" t="s">
        <v>1160</v>
      </c>
      <c r="C861" s="28" t="s">
        <v>3345</v>
      </c>
      <c r="D861" s="29" t="s">
        <v>1525</v>
      </c>
      <c r="E861" s="30" t="s">
        <v>1526</v>
      </c>
      <c r="F861" s="17" t="s">
        <v>3977</v>
      </c>
    </row>
    <row r="862" spans="2:6">
      <c r="B862" s="27" t="s">
        <v>1160</v>
      </c>
      <c r="C862" s="28" t="s">
        <v>3345</v>
      </c>
      <c r="D862" s="29" t="s">
        <v>1527</v>
      </c>
      <c r="E862" s="30" t="s">
        <v>1528</v>
      </c>
      <c r="F862" s="17" t="s">
        <v>3978</v>
      </c>
    </row>
    <row r="863" spans="2:6">
      <c r="B863" s="27" t="s">
        <v>1160</v>
      </c>
      <c r="C863" s="28" t="s">
        <v>3345</v>
      </c>
      <c r="D863" s="29" t="s">
        <v>1529</v>
      </c>
      <c r="E863" s="30" t="s">
        <v>1530</v>
      </c>
      <c r="F863" s="17" t="s">
        <v>3978</v>
      </c>
    </row>
    <row r="864" spans="2:6">
      <c r="B864" s="27" t="s">
        <v>1160</v>
      </c>
      <c r="C864" s="28" t="s">
        <v>3345</v>
      </c>
      <c r="D864" s="29" t="s">
        <v>1531</v>
      </c>
      <c r="E864" s="30" t="s">
        <v>1532</v>
      </c>
      <c r="F864" s="17" t="s">
        <v>3978</v>
      </c>
    </row>
    <row r="865" spans="2:6">
      <c r="B865" s="27" t="s">
        <v>1160</v>
      </c>
      <c r="C865" s="28" t="s">
        <v>3345</v>
      </c>
      <c r="D865" s="29" t="s">
        <v>1533</v>
      </c>
      <c r="E865" s="30" t="s">
        <v>1534</v>
      </c>
      <c r="F865" s="17" t="s">
        <v>3978</v>
      </c>
    </row>
    <row r="866" spans="2:6">
      <c r="B866" s="27" t="s">
        <v>1160</v>
      </c>
      <c r="C866" s="28" t="s">
        <v>3345</v>
      </c>
      <c r="D866" s="29" t="s">
        <v>1535</v>
      </c>
      <c r="E866" s="30" t="s">
        <v>1536</v>
      </c>
      <c r="F866" s="17" t="s">
        <v>3978</v>
      </c>
    </row>
    <row r="867" spans="2:6">
      <c r="B867" s="27" t="s">
        <v>1160</v>
      </c>
      <c r="C867" s="28" t="s">
        <v>3345</v>
      </c>
      <c r="D867" s="29" t="s">
        <v>1537</v>
      </c>
      <c r="E867" s="30" t="s">
        <v>1538</v>
      </c>
      <c r="F867" s="17" t="s">
        <v>3978</v>
      </c>
    </row>
    <row r="868" spans="2:6">
      <c r="B868" s="27" t="s">
        <v>1160</v>
      </c>
      <c r="C868" s="28" t="s">
        <v>3345</v>
      </c>
      <c r="D868" s="29" t="s">
        <v>1539</v>
      </c>
      <c r="E868" s="30" t="s">
        <v>1540</v>
      </c>
      <c r="F868" s="17" t="s">
        <v>3978</v>
      </c>
    </row>
    <row r="869" spans="2:6">
      <c r="B869" s="27" t="s">
        <v>1160</v>
      </c>
      <c r="C869" s="28" t="s">
        <v>3350</v>
      </c>
      <c r="D869" s="29" t="s">
        <v>1541</v>
      </c>
      <c r="E869" s="30" t="s">
        <v>1542</v>
      </c>
      <c r="F869" s="17" t="s">
        <v>3979</v>
      </c>
    </row>
    <row r="870" spans="2:6">
      <c r="B870" s="27" t="s">
        <v>1160</v>
      </c>
      <c r="C870" s="28" t="s">
        <v>3350</v>
      </c>
      <c r="D870" s="29" t="s">
        <v>1543</v>
      </c>
      <c r="E870" s="30" t="s">
        <v>1544</v>
      </c>
      <c r="F870" s="17" t="s">
        <v>3979</v>
      </c>
    </row>
    <row r="871" spans="2:6">
      <c r="B871" s="27" t="s">
        <v>1160</v>
      </c>
      <c r="C871" s="28" t="s">
        <v>3350</v>
      </c>
      <c r="D871" s="29" t="s">
        <v>1545</v>
      </c>
      <c r="E871" s="30" t="s">
        <v>1546</v>
      </c>
      <c r="F871" s="17" t="s">
        <v>3979</v>
      </c>
    </row>
    <row r="872" spans="2:6">
      <c r="B872" s="27" t="s">
        <v>1160</v>
      </c>
      <c r="C872" s="28" t="s">
        <v>3350</v>
      </c>
      <c r="D872" s="29" t="s">
        <v>1547</v>
      </c>
      <c r="E872" s="30" t="s">
        <v>1548</v>
      </c>
      <c r="F872" s="17" t="s">
        <v>3979</v>
      </c>
    </row>
    <row r="873" spans="2:6">
      <c r="B873" s="27" t="s">
        <v>1160</v>
      </c>
      <c r="C873" s="28" t="s">
        <v>3350</v>
      </c>
      <c r="D873" s="29" t="s">
        <v>1549</v>
      </c>
      <c r="E873" s="30" t="s">
        <v>1550</v>
      </c>
      <c r="F873" s="17" t="s">
        <v>3979</v>
      </c>
    </row>
    <row r="874" spans="2:6">
      <c r="B874" s="27" t="s">
        <v>1160</v>
      </c>
      <c r="C874" s="28" t="s">
        <v>3350</v>
      </c>
      <c r="D874" s="29" t="s">
        <v>1551</v>
      </c>
      <c r="E874" s="30" t="s">
        <v>1552</v>
      </c>
      <c r="F874" s="17" t="s">
        <v>3979</v>
      </c>
    </row>
    <row r="875" spans="2:6">
      <c r="B875" s="27" t="s">
        <v>1160</v>
      </c>
      <c r="C875" s="28" t="s">
        <v>3350</v>
      </c>
      <c r="D875" s="29" t="s">
        <v>1553</v>
      </c>
      <c r="E875" s="30" t="s">
        <v>1554</v>
      </c>
      <c r="F875" s="17" t="s">
        <v>3979</v>
      </c>
    </row>
    <row r="876" spans="2:6">
      <c r="B876" s="27" t="s">
        <v>1160</v>
      </c>
      <c r="C876" s="28" t="s">
        <v>3350</v>
      </c>
      <c r="D876" s="29" t="s">
        <v>1555</v>
      </c>
      <c r="E876" s="30" t="s">
        <v>1556</v>
      </c>
      <c r="F876" s="17" t="s">
        <v>3979</v>
      </c>
    </row>
    <row r="877" spans="2:6">
      <c r="B877" s="27" t="s">
        <v>1160</v>
      </c>
      <c r="C877" s="28" t="s">
        <v>3350</v>
      </c>
      <c r="D877" s="29" t="s">
        <v>1557</v>
      </c>
      <c r="E877" s="30" t="s">
        <v>1558</v>
      </c>
      <c r="F877" s="17" t="s">
        <v>3979</v>
      </c>
    </row>
    <row r="878" spans="2:6">
      <c r="B878" s="27" t="s">
        <v>1160</v>
      </c>
      <c r="C878" s="28" t="s">
        <v>3350</v>
      </c>
      <c r="D878" s="29" t="s">
        <v>1559</v>
      </c>
      <c r="E878" s="30" t="s">
        <v>1560</v>
      </c>
      <c r="F878" s="17" t="s">
        <v>3979</v>
      </c>
    </row>
    <row r="879" spans="2:6">
      <c r="B879" s="27" t="s">
        <v>1160</v>
      </c>
      <c r="C879" s="28" t="s">
        <v>3350</v>
      </c>
      <c r="D879" s="29" t="s">
        <v>1561</v>
      </c>
      <c r="E879" s="30" t="s">
        <v>1562</v>
      </c>
      <c r="F879" s="17" t="s">
        <v>3979</v>
      </c>
    </row>
    <row r="880" spans="2:6">
      <c r="B880" s="27" t="s">
        <v>1160</v>
      </c>
      <c r="C880" s="28" t="s">
        <v>3350</v>
      </c>
      <c r="D880" s="29" t="s">
        <v>1563</v>
      </c>
      <c r="E880" s="30" t="s">
        <v>1564</v>
      </c>
      <c r="F880" s="17" t="s">
        <v>3979</v>
      </c>
    </row>
    <row r="881" spans="2:6">
      <c r="B881" s="27" t="s">
        <v>1160</v>
      </c>
      <c r="C881" s="28" t="s">
        <v>3349</v>
      </c>
      <c r="D881" s="29" t="s">
        <v>1565</v>
      </c>
      <c r="E881" s="30" t="s">
        <v>1566</v>
      </c>
      <c r="F881" s="17" t="s">
        <v>3980</v>
      </c>
    </row>
    <row r="882" spans="2:6">
      <c r="B882" s="27" t="s">
        <v>1160</v>
      </c>
      <c r="C882" s="28" t="s">
        <v>3349</v>
      </c>
      <c r="D882" s="29" t="s">
        <v>1567</v>
      </c>
      <c r="E882" s="30" t="s">
        <v>1568</v>
      </c>
      <c r="F882" s="17" t="s">
        <v>3980</v>
      </c>
    </row>
    <row r="883" spans="2:6">
      <c r="B883" s="27" t="s">
        <v>1160</v>
      </c>
      <c r="C883" s="28" t="s">
        <v>3349</v>
      </c>
      <c r="D883" s="29" t="s">
        <v>1569</v>
      </c>
      <c r="E883" s="30" t="s">
        <v>1570</v>
      </c>
      <c r="F883" s="17" t="s">
        <v>3980</v>
      </c>
    </row>
    <row r="884" spans="2:6">
      <c r="B884" s="27" t="s">
        <v>1160</v>
      </c>
      <c r="C884" s="28" t="s">
        <v>3349</v>
      </c>
      <c r="D884" s="29" t="s">
        <v>1571</v>
      </c>
      <c r="E884" s="30" t="s">
        <v>1572</v>
      </c>
      <c r="F884" s="17" t="s">
        <v>3980</v>
      </c>
    </row>
    <row r="885" spans="2:6">
      <c r="B885" s="27" t="s">
        <v>1160</v>
      </c>
      <c r="C885" s="28" t="s">
        <v>3349</v>
      </c>
      <c r="D885" s="29" t="s">
        <v>1573</v>
      </c>
      <c r="E885" s="30" t="s">
        <v>1574</v>
      </c>
      <c r="F885" s="17" t="s">
        <v>3980</v>
      </c>
    </row>
    <row r="886" spans="2:6">
      <c r="B886" s="27" t="s">
        <v>1160</v>
      </c>
      <c r="C886" s="28" t="s">
        <v>3349</v>
      </c>
      <c r="D886" s="29" t="s">
        <v>1575</v>
      </c>
      <c r="E886" s="30" t="s">
        <v>1576</v>
      </c>
      <c r="F886" s="17" t="s">
        <v>3980</v>
      </c>
    </row>
    <row r="887" spans="2:6">
      <c r="B887" s="27" t="s">
        <v>1160</v>
      </c>
      <c r="C887" s="28" t="s">
        <v>3349</v>
      </c>
      <c r="D887" s="29" t="s">
        <v>1577</v>
      </c>
      <c r="E887" s="30" t="s">
        <v>1578</v>
      </c>
      <c r="F887" s="17" t="s">
        <v>3980</v>
      </c>
    </row>
    <row r="888" spans="2:6">
      <c r="B888" s="27" t="s">
        <v>1160</v>
      </c>
      <c r="C888" s="28" t="s">
        <v>32</v>
      </c>
      <c r="D888" s="29" t="s">
        <v>1579</v>
      </c>
      <c r="E888" s="30" t="s">
        <v>1580</v>
      </c>
      <c r="F888" s="17" t="s">
        <v>3980</v>
      </c>
    </row>
    <row r="889" spans="2:6">
      <c r="B889" s="27" t="s">
        <v>1160</v>
      </c>
      <c r="C889" s="28" t="s">
        <v>3349</v>
      </c>
      <c r="D889" s="29" t="s">
        <v>1581</v>
      </c>
      <c r="E889" s="30" t="s">
        <v>1582</v>
      </c>
      <c r="F889" s="17" t="s">
        <v>3980</v>
      </c>
    </row>
    <row r="890" spans="2:6">
      <c r="B890" s="27" t="s">
        <v>1160</v>
      </c>
      <c r="C890" s="28" t="s">
        <v>3349</v>
      </c>
      <c r="D890" s="29" t="s">
        <v>1583</v>
      </c>
      <c r="E890" s="30" t="s">
        <v>1584</v>
      </c>
      <c r="F890" s="17" t="s">
        <v>3980</v>
      </c>
    </row>
    <row r="891" spans="2:6">
      <c r="B891" s="27" t="s">
        <v>1160</v>
      </c>
      <c r="C891" s="28" t="s">
        <v>3349</v>
      </c>
      <c r="D891" s="29" t="s">
        <v>1585</v>
      </c>
      <c r="E891" s="30" t="s">
        <v>1586</v>
      </c>
      <c r="F891" s="17" t="s">
        <v>3980</v>
      </c>
    </row>
    <row r="892" spans="2:6">
      <c r="B892" s="27" t="s">
        <v>1160</v>
      </c>
      <c r="C892" s="28" t="s">
        <v>3350</v>
      </c>
      <c r="D892" s="29" t="s">
        <v>1587</v>
      </c>
      <c r="E892" s="30" t="s">
        <v>1588</v>
      </c>
      <c r="F892" s="17" t="s">
        <v>3981</v>
      </c>
    </row>
    <row r="893" spans="2:6">
      <c r="B893" s="27" t="s">
        <v>1160</v>
      </c>
      <c r="C893" s="28" t="s">
        <v>3350</v>
      </c>
      <c r="D893" s="29" t="s">
        <v>1589</v>
      </c>
      <c r="E893" s="30" t="s">
        <v>1590</v>
      </c>
      <c r="F893" s="17" t="s">
        <v>3981</v>
      </c>
    </row>
    <row r="894" spans="2:6">
      <c r="B894" s="27" t="s">
        <v>1160</v>
      </c>
      <c r="C894" s="28" t="s">
        <v>3350</v>
      </c>
      <c r="D894" s="29" t="s">
        <v>1591</v>
      </c>
      <c r="E894" s="30" t="s">
        <v>1592</v>
      </c>
      <c r="F894" s="17" t="s">
        <v>3981</v>
      </c>
    </row>
    <row r="895" spans="2:6">
      <c r="B895" s="27" t="s">
        <v>1160</v>
      </c>
      <c r="C895" s="28" t="s">
        <v>3350</v>
      </c>
      <c r="D895" s="29" t="s">
        <v>1593</v>
      </c>
      <c r="E895" s="30" t="s">
        <v>1594</v>
      </c>
      <c r="F895" s="17" t="s">
        <v>3981</v>
      </c>
    </row>
    <row r="896" spans="2:6">
      <c r="B896" s="27" t="s">
        <v>1160</v>
      </c>
      <c r="C896" s="28" t="s">
        <v>3350</v>
      </c>
      <c r="D896" s="29" t="s">
        <v>1595</v>
      </c>
      <c r="E896" s="30" t="s">
        <v>1596</v>
      </c>
      <c r="F896" s="17" t="s">
        <v>3981</v>
      </c>
    </row>
    <row r="897" spans="2:6">
      <c r="B897" s="27" t="s">
        <v>1160</v>
      </c>
      <c r="C897" s="28" t="s">
        <v>3350</v>
      </c>
      <c r="D897" s="29" t="s">
        <v>1597</v>
      </c>
      <c r="E897" s="30" t="s">
        <v>1598</v>
      </c>
      <c r="F897" s="17" t="s">
        <v>3981</v>
      </c>
    </row>
    <row r="898" spans="2:6">
      <c r="B898" s="27" t="s">
        <v>1160</v>
      </c>
      <c r="C898" s="28" t="s">
        <v>3350</v>
      </c>
      <c r="D898" s="29" t="s">
        <v>1599</v>
      </c>
      <c r="E898" s="30" t="s">
        <v>1600</v>
      </c>
      <c r="F898" s="17" t="s">
        <v>3981</v>
      </c>
    </row>
    <row r="899" spans="2:6">
      <c r="B899" s="27" t="s">
        <v>1160</v>
      </c>
      <c r="C899" s="28" t="s">
        <v>3350</v>
      </c>
      <c r="D899" s="29" t="s">
        <v>1601</v>
      </c>
      <c r="E899" s="30" t="s">
        <v>1602</v>
      </c>
      <c r="F899" s="17" t="s">
        <v>3981</v>
      </c>
    </row>
    <row r="900" spans="2:6">
      <c r="B900" s="27" t="s">
        <v>1160</v>
      </c>
      <c r="C900" s="28" t="s">
        <v>3350</v>
      </c>
      <c r="D900" s="29" t="s">
        <v>1603</v>
      </c>
      <c r="E900" s="30" t="s">
        <v>1604</v>
      </c>
      <c r="F900" s="17" t="s">
        <v>3981</v>
      </c>
    </row>
    <row r="901" spans="2:6">
      <c r="B901" s="27" t="s">
        <v>1160</v>
      </c>
      <c r="C901" s="28" t="s">
        <v>3350</v>
      </c>
      <c r="D901" s="29" t="s">
        <v>1605</v>
      </c>
      <c r="E901" s="30" t="s">
        <v>1606</v>
      </c>
      <c r="F901" s="17" t="s">
        <v>3981</v>
      </c>
    </row>
    <row r="902" spans="2:6">
      <c r="B902" s="27" t="s">
        <v>1160</v>
      </c>
      <c r="C902" s="28" t="s">
        <v>3350</v>
      </c>
      <c r="D902" s="29" t="s">
        <v>1607</v>
      </c>
      <c r="E902" s="30" t="s">
        <v>1608</v>
      </c>
      <c r="F902" s="17" t="s">
        <v>3981</v>
      </c>
    </row>
    <row r="903" spans="2:6">
      <c r="B903" s="27" t="s">
        <v>1160</v>
      </c>
      <c r="C903" s="28" t="s">
        <v>3350</v>
      </c>
      <c r="D903" s="29" t="s">
        <v>1609</v>
      </c>
      <c r="E903" s="30" t="s">
        <v>1610</v>
      </c>
      <c r="F903" s="17" t="s">
        <v>3981</v>
      </c>
    </row>
    <row r="904" spans="2:6">
      <c r="B904" s="27" t="s">
        <v>1160</v>
      </c>
      <c r="C904" s="28" t="s">
        <v>3350</v>
      </c>
      <c r="D904" s="29" t="s">
        <v>1611</v>
      </c>
      <c r="E904" s="30" t="s">
        <v>1612</v>
      </c>
      <c r="F904" s="17" t="s">
        <v>3981</v>
      </c>
    </row>
    <row r="905" spans="2:6">
      <c r="B905" s="27" t="s">
        <v>1160</v>
      </c>
      <c r="C905" s="28" t="s">
        <v>3350</v>
      </c>
      <c r="D905" s="29" t="s">
        <v>1613</v>
      </c>
      <c r="E905" s="30" t="s">
        <v>1614</v>
      </c>
      <c r="F905" s="17" t="s">
        <v>3981</v>
      </c>
    </row>
    <row r="906" spans="2:6">
      <c r="B906" s="27" t="s">
        <v>1160</v>
      </c>
      <c r="C906" s="28" t="s">
        <v>3350</v>
      </c>
      <c r="D906" s="29" t="s">
        <v>1615</v>
      </c>
      <c r="E906" s="30" t="s">
        <v>1616</v>
      </c>
      <c r="F906" s="17" t="s">
        <v>3981</v>
      </c>
    </row>
    <row r="907" spans="2:6">
      <c r="B907" s="27" t="s">
        <v>1160</v>
      </c>
      <c r="C907" s="28" t="s">
        <v>3346</v>
      </c>
      <c r="D907" s="29" t="s">
        <v>1617</v>
      </c>
      <c r="E907" s="30" t="s">
        <v>1618</v>
      </c>
      <c r="F907" s="17" t="s">
        <v>3982</v>
      </c>
    </row>
    <row r="908" spans="2:6">
      <c r="B908" s="27" t="s">
        <v>1160</v>
      </c>
      <c r="C908" s="28" t="s">
        <v>3346</v>
      </c>
      <c r="D908" s="29" t="s">
        <v>1619</v>
      </c>
      <c r="E908" s="30" t="s">
        <v>1620</v>
      </c>
      <c r="F908" s="17" t="s">
        <v>3982</v>
      </c>
    </row>
    <row r="909" spans="2:6">
      <c r="B909" s="27" t="s">
        <v>1160</v>
      </c>
      <c r="C909" s="28" t="s">
        <v>3346</v>
      </c>
      <c r="D909" s="29" t="s">
        <v>1621</v>
      </c>
      <c r="E909" s="30" t="s">
        <v>1622</v>
      </c>
      <c r="F909" s="17" t="s">
        <v>3982</v>
      </c>
    </row>
    <row r="910" spans="2:6">
      <c r="B910" s="27" t="s">
        <v>1160</v>
      </c>
      <c r="C910" s="28" t="s">
        <v>3346</v>
      </c>
      <c r="D910" s="29" t="s">
        <v>1623</v>
      </c>
      <c r="E910" s="30" t="s">
        <v>1624</v>
      </c>
      <c r="F910" s="17" t="s">
        <v>3982</v>
      </c>
    </row>
    <row r="911" spans="2:6">
      <c r="B911" s="27" t="s">
        <v>1160</v>
      </c>
      <c r="C911" s="28" t="s">
        <v>3346</v>
      </c>
      <c r="D911" s="29" t="s">
        <v>1625</v>
      </c>
      <c r="E911" s="30" t="s">
        <v>1626</v>
      </c>
      <c r="F911" s="17" t="s">
        <v>3982</v>
      </c>
    </row>
    <row r="912" spans="2:6">
      <c r="B912" s="27" t="s">
        <v>1160</v>
      </c>
      <c r="C912" s="28" t="s">
        <v>3346</v>
      </c>
      <c r="D912" s="29" t="s">
        <v>1627</v>
      </c>
      <c r="E912" s="30" t="s">
        <v>1628</v>
      </c>
      <c r="F912" s="17" t="s">
        <v>3982</v>
      </c>
    </row>
    <row r="913" spans="2:6">
      <c r="B913" s="27" t="s">
        <v>1160</v>
      </c>
      <c r="C913" s="28" t="s">
        <v>3346</v>
      </c>
      <c r="D913" s="29" t="s">
        <v>1629</v>
      </c>
      <c r="E913" s="30" t="s">
        <v>1630</v>
      </c>
      <c r="F913" s="17" t="s">
        <v>3982</v>
      </c>
    </row>
    <row r="914" spans="2:6">
      <c r="B914" s="27" t="s">
        <v>1160</v>
      </c>
      <c r="C914" s="28" t="s">
        <v>3346</v>
      </c>
      <c r="D914" s="29" t="s">
        <v>1631</v>
      </c>
      <c r="E914" s="30" t="s">
        <v>1632</v>
      </c>
      <c r="F914" s="17" t="s">
        <v>3982</v>
      </c>
    </row>
    <row r="915" spans="2:6">
      <c r="B915" s="27" t="s">
        <v>1160</v>
      </c>
      <c r="C915" s="28" t="s">
        <v>3346</v>
      </c>
      <c r="D915" s="29" t="s">
        <v>1633</v>
      </c>
      <c r="E915" s="30" t="s">
        <v>1634</v>
      </c>
      <c r="F915" s="17" t="s">
        <v>3982</v>
      </c>
    </row>
    <row r="916" spans="2:6">
      <c r="B916" s="27" t="s">
        <v>1160</v>
      </c>
      <c r="C916" s="28" t="s">
        <v>3346</v>
      </c>
      <c r="D916" s="29" t="s">
        <v>1635</v>
      </c>
      <c r="E916" s="30" t="s">
        <v>1636</v>
      </c>
      <c r="F916" s="17" t="s">
        <v>3982</v>
      </c>
    </row>
    <row r="917" spans="2:6">
      <c r="B917" s="27" t="s">
        <v>1160</v>
      </c>
      <c r="C917" s="28" t="s">
        <v>3346</v>
      </c>
      <c r="D917" s="29" t="s">
        <v>1637</v>
      </c>
      <c r="E917" s="30" t="s">
        <v>1638</v>
      </c>
      <c r="F917" s="17" t="s">
        <v>3982</v>
      </c>
    </row>
    <row r="918" spans="2:6">
      <c r="B918" s="27" t="s">
        <v>1160</v>
      </c>
      <c r="C918" s="28" t="s">
        <v>3346</v>
      </c>
      <c r="D918" s="29" t="s">
        <v>1639</v>
      </c>
      <c r="E918" s="30" t="s">
        <v>1640</v>
      </c>
      <c r="F918" s="17" t="s">
        <v>3982</v>
      </c>
    </row>
    <row r="919" spans="2:6">
      <c r="B919" s="27" t="s">
        <v>1160</v>
      </c>
      <c r="C919" s="28" t="s">
        <v>3350</v>
      </c>
      <c r="D919" s="29" t="s">
        <v>1641</v>
      </c>
      <c r="E919" s="30" t="s">
        <v>1642</v>
      </c>
      <c r="F919" s="17" t="s">
        <v>3983</v>
      </c>
    </row>
    <row r="920" spans="2:6">
      <c r="B920" s="27" t="s">
        <v>1160</v>
      </c>
      <c r="C920" s="28" t="s">
        <v>32</v>
      </c>
      <c r="D920" s="29" t="s">
        <v>1643</v>
      </c>
      <c r="E920" s="30" t="s">
        <v>1644</v>
      </c>
      <c r="F920" s="17" t="s">
        <v>3983</v>
      </c>
    </row>
    <row r="921" spans="2:6">
      <c r="B921" s="27" t="s">
        <v>1160</v>
      </c>
      <c r="C921" s="28" t="s">
        <v>3350</v>
      </c>
      <c r="D921" s="29" t="s">
        <v>1645</v>
      </c>
      <c r="E921" s="30" t="s">
        <v>1646</v>
      </c>
      <c r="F921" s="17" t="s">
        <v>3983</v>
      </c>
    </row>
    <row r="922" spans="2:6">
      <c r="B922" s="27" t="s">
        <v>1160</v>
      </c>
      <c r="C922" s="28" t="s">
        <v>3350</v>
      </c>
      <c r="D922" s="29" t="s">
        <v>1647</v>
      </c>
      <c r="E922" s="30" t="s">
        <v>1648</v>
      </c>
      <c r="F922" s="17" t="s">
        <v>3983</v>
      </c>
    </row>
    <row r="923" spans="2:6">
      <c r="B923" s="27" t="s">
        <v>1160</v>
      </c>
      <c r="C923" s="28" t="s">
        <v>3345</v>
      </c>
      <c r="D923" s="29" t="s">
        <v>1649</v>
      </c>
      <c r="E923" s="30" t="s">
        <v>1650</v>
      </c>
      <c r="F923" s="17" t="s">
        <v>3966</v>
      </c>
    </row>
    <row r="924" spans="2:6">
      <c r="B924" s="27" t="s">
        <v>1160</v>
      </c>
      <c r="C924" s="28" t="s">
        <v>3345</v>
      </c>
      <c r="D924" s="29" t="s">
        <v>1651</v>
      </c>
      <c r="E924" s="30" t="s">
        <v>1652</v>
      </c>
      <c r="F924" s="17" t="s">
        <v>3966</v>
      </c>
    </row>
    <row r="925" spans="2:6">
      <c r="B925" s="27" t="s">
        <v>1160</v>
      </c>
      <c r="C925" s="28" t="s">
        <v>3348</v>
      </c>
      <c r="D925" s="29" t="s">
        <v>1653</v>
      </c>
      <c r="E925" s="30" t="s">
        <v>1654</v>
      </c>
      <c r="F925" s="17" t="s">
        <v>3984</v>
      </c>
    </row>
    <row r="926" spans="2:6">
      <c r="B926" s="27" t="s">
        <v>1160</v>
      </c>
      <c r="C926" s="28" t="s">
        <v>32</v>
      </c>
      <c r="D926" s="29" t="s">
        <v>1655</v>
      </c>
      <c r="E926" s="30" t="s">
        <v>1656</v>
      </c>
      <c r="F926" s="17" t="s">
        <v>3968</v>
      </c>
    </row>
    <row r="927" spans="2:6">
      <c r="B927" s="27" t="s">
        <v>1160</v>
      </c>
      <c r="C927" s="28" t="s">
        <v>3348</v>
      </c>
      <c r="D927" s="29" t="s">
        <v>1657</v>
      </c>
      <c r="E927" s="30" t="s">
        <v>1658</v>
      </c>
      <c r="F927" s="17" t="s">
        <v>3973</v>
      </c>
    </row>
    <row r="928" spans="2:6">
      <c r="B928" s="27" t="s">
        <v>1160</v>
      </c>
      <c r="C928" s="28" t="s">
        <v>3348</v>
      </c>
      <c r="D928" s="29" t="s">
        <v>1659</v>
      </c>
      <c r="E928" s="30" t="s">
        <v>1660</v>
      </c>
      <c r="F928" s="17" t="s">
        <v>3973</v>
      </c>
    </row>
    <row r="929" spans="2:6">
      <c r="B929" s="27" t="s">
        <v>1160</v>
      </c>
      <c r="C929" s="28" t="s">
        <v>3348</v>
      </c>
      <c r="D929" s="29" t="s">
        <v>1661</v>
      </c>
      <c r="E929" s="30" t="s">
        <v>1662</v>
      </c>
      <c r="F929" s="17" t="s">
        <v>3973</v>
      </c>
    </row>
    <row r="930" spans="2:6">
      <c r="B930" s="27" t="s">
        <v>1160</v>
      </c>
      <c r="C930" s="28" t="s">
        <v>3348</v>
      </c>
      <c r="D930" s="29" t="s">
        <v>1663</v>
      </c>
      <c r="E930" s="30" t="s">
        <v>1664</v>
      </c>
      <c r="F930" s="17" t="s">
        <v>3973</v>
      </c>
    </row>
    <row r="931" spans="2:6">
      <c r="B931" s="27" t="s">
        <v>1160</v>
      </c>
      <c r="C931" s="28" t="s">
        <v>32</v>
      </c>
      <c r="D931" s="29" t="s">
        <v>32</v>
      </c>
      <c r="E931" s="30" t="s">
        <v>1666</v>
      </c>
      <c r="F931" s="17" t="s">
        <v>3976</v>
      </c>
    </row>
    <row r="932" spans="2:6">
      <c r="B932" s="27" t="s">
        <v>1160</v>
      </c>
      <c r="C932" s="28" t="s">
        <v>32</v>
      </c>
      <c r="D932" s="29" t="s">
        <v>32</v>
      </c>
      <c r="E932" s="30" t="s">
        <v>1667</v>
      </c>
      <c r="F932" s="17" t="s">
        <v>3976</v>
      </c>
    </row>
    <row r="933" spans="2:6">
      <c r="B933" s="27" t="s">
        <v>1160</v>
      </c>
      <c r="C933" s="28" t="s">
        <v>32</v>
      </c>
      <c r="D933" s="29" t="s">
        <v>32</v>
      </c>
      <c r="E933" s="30" t="s">
        <v>1668</v>
      </c>
      <c r="F933" s="17" t="s">
        <v>3976</v>
      </c>
    </row>
    <row r="934" spans="2:6">
      <c r="B934" s="27" t="s">
        <v>1160</v>
      </c>
      <c r="C934" s="28" t="s">
        <v>3350</v>
      </c>
      <c r="D934" s="29" t="s">
        <v>1669</v>
      </c>
      <c r="E934" s="30" t="s">
        <v>1670</v>
      </c>
      <c r="F934" s="17" t="s">
        <v>3983</v>
      </c>
    </row>
    <row r="935" spans="2:6">
      <c r="B935" s="27" t="s">
        <v>1671</v>
      </c>
      <c r="C935" s="28" t="s">
        <v>3351</v>
      </c>
      <c r="D935" s="29" t="s">
        <v>1673</v>
      </c>
      <c r="E935" s="30" t="s">
        <v>1674</v>
      </c>
      <c r="F935" s="17" t="s">
        <v>3985</v>
      </c>
    </row>
    <row r="936" spans="2:6">
      <c r="B936" s="27" t="s">
        <v>1671</v>
      </c>
      <c r="C936" s="28" t="s">
        <v>3351</v>
      </c>
      <c r="D936" s="29" t="s">
        <v>1675</v>
      </c>
      <c r="E936" s="30" t="s">
        <v>1676</v>
      </c>
      <c r="F936" s="17" t="s">
        <v>3985</v>
      </c>
    </row>
    <row r="937" spans="2:6">
      <c r="B937" s="27" t="s">
        <v>1671</v>
      </c>
      <c r="C937" s="28" t="s">
        <v>3351</v>
      </c>
      <c r="D937" s="29" t="s">
        <v>1677</v>
      </c>
      <c r="E937" s="30" t="s">
        <v>1678</v>
      </c>
      <c r="F937" s="17" t="s">
        <v>3985</v>
      </c>
    </row>
    <row r="938" spans="2:6">
      <c r="B938" s="27" t="s">
        <v>1671</v>
      </c>
      <c r="C938" s="28" t="s">
        <v>3351</v>
      </c>
      <c r="D938" s="29" t="s">
        <v>1679</v>
      </c>
      <c r="E938" s="30" t="s">
        <v>1680</v>
      </c>
      <c r="F938" s="17" t="s">
        <v>3985</v>
      </c>
    </row>
    <row r="939" spans="2:6">
      <c r="B939" s="27" t="s">
        <v>1671</v>
      </c>
      <c r="C939" s="28" t="s">
        <v>3351</v>
      </c>
      <c r="D939" s="29" t="s">
        <v>1681</v>
      </c>
      <c r="E939" s="30" t="s">
        <v>1682</v>
      </c>
      <c r="F939" s="17" t="s">
        <v>3985</v>
      </c>
    </row>
    <row r="940" spans="2:6">
      <c r="B940" s="27" t="s">
        <v>1671</v>
      </c>
      <c r="C940" s="28" t="s">
        <v>3351</v>
      </c>
      <c r="D940" s="29" t="s">
        <v>1683</v>
      </c>
      <c r="E940" s="30" t="s">
        <v>1684</v>
      </c>
      <c r="F940" s="17" t="s">
        <v>3985</v>
      </c>
    </row>
    <row r="941" spans="2:6">
      <c r="B941" s="27" t="s">
        <v>1671</v>
      </c>
      <c r="C941" s="28" t="s">
        <v>3351</v>
      </c>
      <c r="D941" s="29" t="s">
        <v>1685</v>
      </c>
      <c r="E941" s="30" t="s">
        <v>1686</v>
      </c>
      <c r="F941" s="17" t="s">
        <v>3985</v>
      </c>
    </row>
    <row r="942" spans="2:6">
      <c r="B942" s="27" t="s">
        <v>1671</v>
      </c>
      <c r="C942" s="28" t="s">
        <v>3351</v>
      </c>
      <c r="D942" s="29" t="s">
        <v>1687</v>
      </c>
      <c r="E942" s="30" t="s">
        <v>1688</v>
      </c>
      <c r="F942" s="17" t="s">
        <v>3985</v>
      </c>
    </row>
    <row r="943" spans="2:6">
      <c r="B943" s="27" t="s">
        <v>1671</v>
      </c>
      <c r="C943" s="28" t="s">
        <v>3351</v>
      </c>
      <c r="D943" s="29" t="s">
        <v>1689</v>
      </c>
      <c r="E943" s="30" t="s">
        <v>1690</v>
      </c>
      <c r="F943" s="17" t="s">
        <v>3985</v>
      </c>
    </row>
    <row r="944" spans="2:6">
      <c r="B944" s="27" t="s">
        <v>1671</v>
      </c>
      <c r="C944" s="28" t="s">
        <v>3352</v>
      </c>
      <c r="D944" s="29" t="s">
        <v>1691</v>
      </c>
      <c r="E944" s="30" t="s">
        <v>1692</v>
      </c>
      <c r="F944" s="17" t="s">
        <v>3986</v>
      </c>
    </row>
    <row r="945" spans="2:6">
      <c r="B945" s="27" t="s">
        <v>1671</v>
      </c>
      <c r="C945" s="28" t="s">
        <v>3352</v>
      </c>
      <c r="D945" s="29" t="s">
        <v>1693</v>
      </c>
      <c r="E945" s="30" t="s">
        <v>1694</v>
      </c>
      <c r="F945" s="17" t="s">
        <v>3986</v>
      </c>
    </row>
    <row r="946" spans="2:6">
      <c r="B946" s="27" t="s">
        <v>1671</v>
      </c>
      <c r="C946" s="28" t="s">
        <v>3352</v>
      </c>
      <c r="D946" s="29" t="s">
        <v>1695</v>
      </c>
      <c r="E946" s="30" t="s">
        <v>1696</v>
      </c>
      <c r="F946" s="17" t="s">
        <v>3986</v>
      </c>
    </row>
    <row r="947" spans="2:6">
      <c r="B947" s="27" t="s">
        <v>1671</v>
      </c>
      <c r="C947" s="28" t="s">
        <v>3352</v>
      </c>
      <c r="D947" s="29" t="s">
        <v>1697</v>
      </c>
      <c r="E947" s="30" t="s">
        <v>1697</v>
      </c>
      <c r="F947" s="17" t="s">
        <v>3986</v>
      </c>
    </row>
    <row r="948" spans="2:6">
      <c r="B948" s="27" t="s">
        <v>1671</v>
      </c>
      <c r="C948" s="28" t="s">
        <v>3352</v>
      </c>
      <c r="D948" s="29" t="s">
        <v>1698</v>
      </c>
      <c r="E948" s="30" t="s">
        <v>1699</v>
      </c>
      <c r="F948" s="17" t="s">
        <v>3986</v>
      </c>
    </row>
    <row r="949" spans="2:6">
      <c r="B949" s="27" t="s">
        <v>1671</v>
      </c>
      <c r="C949" s="28" t="s">
        <v>3352</v>
      </c>
      <c r="D949" s="29" t="s">
        <v>1700</v>
      </c>
      <c r="E949" s="30" t="s">
        <v>1700</v>
      </c>
      <c r="F949" s="17" t="s">
        <v>3986</v>
      </c>
    </row>
    <row r="950" spans="2:6">
      <c r="B950" s="27" t="s">
        <v>1671</v>
      </c>
      <c r="C950" s="28" t="s">
        <v>3352</v>
      </c>
      <c r="D950" s="29" t="s">
        <v>1701</v>
      </c>
      <c r="E950" s="30" t="s">
        <v>1702</v>
      </c>
      <c r="F950" s="17" t="s">
        <v>3986</v>
      </c>
    </row>
    <row r="951" spans="2:6">
      <c r="B951" s="27" t="s">
        <v>1671</v>
      </c>
      <c r="C951" s="28" t="s">
        <v>3352</v>
      </c>
      <c r="D951" s="29" t="s">
        <v>1703</v>
      </c>
      <c r="E951" s="30" t="s">
        <v>1704</v>
      </c>
      <c r="F951" s="17" t="s">
        <v>3986</v>
      </c>
    </row>
    <row r="952" spans="2:6">
      <c r="B952" s="27" t="s">
        <v>1671</v>
      </c>
      <c r="C952" s="28" t="s">
        <v>3352</v>
      </c>
      <c r="D952" s="29" t="s">
        <v>1705</v>
      </c>
      <c r="E952" s="30" t="s">
        <v>1706</v>
      </c>
      <c r="F952" s="17" t="s">
        <v>3986</v>
      </c>
    </row>
    <row r="953" spans="2:6">
      <c r="B953" s="27" t="s">
        <v>1671</v>
      </c>
      <c r="C953" s="28" t="s">
        <v>3352</v>
      </c>
      <c r="D953" s="29" t="s">
        <v>1707</v>
      </c>
      <c r="E953" s="30" t="s">
        <v>1708</v>
      </c>
      <c r="F953" s="17" t="s">
        <v>3986</v>
      </c>
    </row>
    <row r="954" spans="2:6">
      <c r="B954" s="27" t="s">
        <v>1671</v>
      </c>
      <c r="C954" s="28" t="s">
        <v>3352</v>
      </c>
      <c r="D954" s="29" t="s">
        <v>1709</v>
      </c>
      <c r="E954" s="30" t="s">
        <v>1710</v>
      </c>
      <c r="F954" s="17" t="s">
        <v>3986</v>
      </c>
    </row>
    <row r="955" spans="2:6">
      <c r="B955" s="27" t="s">
        <v>1671</v>
      </c>
      <c r="C955" s="28" t="s">
        <v>3352</v>
      </c>
      <c r="D955" s="29" t="s">
        <v>1711</v>
      </c>
      <c r="E955" s="30" t="s">
        <v>1711</v>
      </c>
      <c r="F955" s="17" t="s">
        <v>3986</v>
      </c>
    </row>
    <row r="956" spans="2:6">
      <c r="B956" s="27" t="s">
        <v>1671</v>
      </c>
      <c r="C956" s="28" t="s">
        <v>3353</v>
      </c>
      <c r="D956" s="29" t="s">
        <v>1712</v>
      </c>
      <c r="E956" s="30" t="s">
        <v>1713</v>
      </c>
      <c r="F956" s="17" t="s">
        <v>3987</v>
      </c>
    </row>
    <row r="957" spans="2:6">
      <c r="B957" s="27" t="s">
        <v>1671</v>
      </c>
      <c r="C957" s="28" t="s">
        <v>3353</v>
      </c>
      <c r="D957" s="29" t="s">
        <v>1714</v>
      </c>
      <c r="E957" s="30" t="s">
        <v>1715</v>
      </c>
      <c r="F957" s="17" t="s">
        <v>3988</v>
      </c>
    </row>
    <row r="958" spans="2:6">
      <c r="B958" s="27" t="s">
        <v>1671</v>
      </c>
      <c r="C958" s="28" t="s">
        <v>3353</v>
      </c>
      <c r="D958" s="29" t="s">
        <v>1716</v>
      </c>
      <c r="E958" s="30" t="s">
        <v>1717</v>
      </c>
      <c r="F958" s="17" t="s">
        <v>3987</v>
      </c>
    </row>
    <row r="959" spans="2:6">
      <c r="B959" s="27" t="s">
        <v>1671</v>
      </c>
      <c r="C959" s="28" t="s">
        <v>3353</v>
      </c>
      <c r="D959" s="29" t="s">
        <v>1718</v>
      </c>
      <c r="E959" s="30" t="s">
        <v>1718</v>
      </c>
      <c r="F959" s="17" t="s">
        <v>3987</v>
      </c>
    </row>
    <row r="960" spans="2:6">
      <c r="B960" s="27" t="s">
        <v>1671</v>
      </c>
      <c r="C960" s="28" t="s">
        <v>3353</v>
      </c>
      <c r="D960" s="29" t="s">
        <v>1719</v>
      </c>
      <c r="E960" s="30" t="s">
        <v>1720</v>
      </c>
      <c r="F960" s="17" t="s">
        <v>3988</v>
      </c>
    </row>
    <row r="961" spans="2:6">
      <c r="B961" s="27" t="s">
        <v>1671</v>
      </c>
      <c r="C961" s="28" t="s">
        <v>3353</v>
      </c>
      <c r="D961" s="29" t="s">
        <v>1721</v>
      </c>
      <c r="E961" s="30" t="s">
        <v>1722</v>
      </c>
      <c r="F961" s="17" t="s">
        <v>3987</v>
      </c>
    </row>
    <row r="962" spans="2:6">
      <c r="B962" s="27" t="s">
        <v>1671</v>
      </c>
      <c r="C962" s="28" t="s">
        <v>3353</v>
      </c>
      <c r="D962" s="29" t="s">
        <v>1723</v>
      </c>
      <c r="E962" s="30" t="s">
        <v>1724</v>
      </c>
      <c r="F962" s="17" t="s">
        <v>3988</v>
      </c>
    </row>
    <row r="963" spans="2:6">
      <c r="B963" s="27" t="s">
        <v>1671</v>
      </c>
      <c r="C963" s="28" t="s">
        <v>3353</v>
      </c>
      <c r="D963" s="29" t="s">
        <v>1725</v>
      </c>
      <c r="E963" s="30" t="s">
        <v>1726</v>
      </c>
      <c r="F963" s="17" t="s">
        <v>3988</v>
      </c>
    </row>
    <row r="964" spans="2:6">
      <c r="B964" s="27" t="s">
        <v>1671</v>
      </c>
      <c r="C964" s="28" t="s">
        <v>3353</v>
      </c>
      <c r="D964" s="29" t="s">
        <v>1727</v>
      </c>
      <c r="E964" s="30" t="s">
        <v>1728</v>
      </c>
      <c r="F964" s="17" t="s">
        <v>3987</v>
      </c>
    </row>
    <row r="965" spans="2:6">
      <c r="B965" s="27" t="s">
        <v>1671</v>
      </c>
      <c r="C965" s="28" t="s">
        <v>3353</v>
      </c>
      <c r="D965" s="29" t="s">
        <v>1729</v>
      </c>
      <c r="E965" s="30" t="s">
        <v>1730</v>
      </c>
      <c r="F965" s="17" t="s">
        <v>3987</v>
      </c>
    </row>
    <row r="966" spans="2:6">
      <c r="B966" s="27" t="s">
        <v>1671</v>
      </c>
      <c r="C966" s="28" t="s">
        <v>3353</v>
      </c>
      <c r="D966" s="29" t="s">
        <v>1731</v>
      </c>
      <c r="E966" s="30" t="s">
        <v>1732</v>
      </c>
      <c r="F966" s="17" t="s">
        <v>3987</v>
      </c>
    </row>
    <row r="967" spans="2:6">
      <c r="B967" s="27" t="s">
        <v>1671</v>
      </c>
      <c r="C967" s="28" t="s">
        <v>3353</v>
      </c>
      <c r="D967" s="29" t="s">
        <v>1733</v>
      </c>
      <c r="E967" s="30" t="s">
        <v>1733</v>
      </c>
      <c r="F967" s="17" t="s">
        <v>3988</v>
      </c>
    </row>
    <row r="968" spans="2:6">
      <c r="B968" s="27" t="s">
        <v>1671</v>
      </c>
      <c r="C968" s="28" t="s">
        <v>3353</v>
      </c>
      <c r="D968" s="29" t="s">
        <v>1734</v>
      </c>
      <c r="E968" s="30" t="s">
        <v>1735</v>
      </c>
      <c r="F968" s="17" t="s">
        <v>3988</v>
      </c>
    </row>
    <row r="969" spans="2:6">
      <c r="B969" s="27" t="s">
        <v>1671</v>
      </c>
      <c r="C969" s="28" t="s">
        <v>3351</v>
      </c>
      <c r="D969" s="29" t="s">
        <v>1736</v>
      </c>
      <c r="E969" s="30" t="s">
        <v>1737</v>
      </c>
      <c r="F969" s="17" t="s">
        <v>3989</v>
      </c>
    </row>
    <row r="970" spans="2:6">
      <c r="B970" s="27" t="s">
        <v>1671</v>
      </c>
      <c r="C970" s="28" t="s">
        <v>3351</v>
      </c>
      <c r="D970" s="29" t="s">
        <v>1738</v>
      </c>
      <c r="E970" s="30" t="s">
        <v>1739</v>
      </c>
      <c r="F970" s="17" t="s">
        <v>3989</v>
      </c>
    </row>
    <row r="971" spans="2:6">
      <c r="B971" s="27" t="s">
        <v>1671</v>
      </c>
      <c r="C971" s="28" t="s">
        <v>3351</v>
      </c>
      <c r="D971" s="29" t="s">
        <v>1740</v>
      </c>
      <c r="E971" s="30" t="s">
        <v>1741</v>
      </c>
      <c r="F971" s="17" t="s">
        <v>3989</v>
      </c>
    </row>
    <row r="972" spans="2:6">
      <c r="B972" s="27" t="s">
        <v>1671</v>
      </c>
      <c r="C972" s="28" t="s">
        <v>3351</v>
      </c>
      <c r="D972" s="29" t="s">
        <v>1742</v>
      </c>
      <c r="E972" s="30" t="s">
        <v>1743</v>
      </c>
      <c r="F972" s="17" t="s">
        <v>3989</v>
      </c>
    </row>
    <row r="973" spans="2:6">
      <c r="B973" s="27" t="s">
        <v>1671</v>
      </c>
      <c r="C973" s="28" t="s">
        <v>3351</v>
      </c>
      <c r="D973" s="29" t="s">
        <v>1744</v>
      </c>
      <c r="E973" s="30" t="s">
        <v>1745</v>
      </c>
      <c r="F973" s="17" t="s">
        <v>3989</v>
      </c>
    </row>
    <row r="974" spans="2:6">
      <c r="B974" s="27" t="s">
        <v>1671</v>
      </c>
      <c r="C974" s="28" t="s">
        <v>3351</v>
      </c>
      <c r="D974" s="29" t="s">
        <v>1746</v>
      </c>
      <c r="E974" s="30" t="s">
        <v>1747</v>
      </c>
      <c r="F974" s="17" t="s">
        <v>3989</v>
      </c>
    </row>
    <row r="975" spans="2:6">
      <c r="B975" s="27" t="s">
        <v>1671</v>
      </c>
      <c r="C975" s="28" t="s">
        <v>3352</v>
      </c>
      <c r="D975" s="29" t="s">
        <v>1748</v>
      </c>
      <c r="E975" s="30" t="s">
        <v>1749</v>
      </c>
      <c r="F975" s="17" t="s">
        <v>3990</v>
      </c>
    </row>
    <row r="976" spans="2:6">
      <c r="B976" s="27" t="s">
        <v>1671</v>
      </c>
      <c r="C976" s="28" t="s">
        <v>3352</v>
      </c>
      <c r="D976" s="29" t="s">
        <v>1750</v>
      </c>
      <c r="E976" s="30" t="s">
        <v>1751</v>
      </c>
      <c r="F976" s="17" t="s">
        <v>3991</v>
      </c>
    </row>
    <row r="977" spans="2:6">
      <c r="B977" s="27" t="s">
        <v>1671</v>
      </c>
      <c r="C977" s="28" t="s">
        <v>3352</v>
      </c>
      <c r="D977" s="29" t="s">
        <v>1752</v>
      </c>
      <c r="E977" s="30" t="s">
        <v>1753</v>
      </c>
      <c r="F977" s="17" t="s">
        <v>3991</v>
      </c>
    </row>
    <row r="978" spans="2:6">
      <c r="B978" s="27" t="s">
        <v>1671</v>
      </c>
      <c r="C978" s="28" t="s">
        <v>3352</v>
      </c>
      <c r="D978" s="29" t="s">
        <v>1754</v>
      </c>
      <c r="E978" s="30" t="s">
        <v>1755</v>
      </c>
      <c r="F978" s="17" t="s">
        <v>3991</v>
      </c>
    </row>
    <row r="979" spans="2:6">
      <c r="B979" s="27" t="s">
        <v>1671</v>
      </c>
      <c r="C979" s="28" t="s">
        <v>3352</v>
      </c>
      <c r="D979" s="29" t="s">
        <v>1756</v>
      </c>
      <c r="E979" s="30" t="s">
        <v>1757</v>
      </c>
      <c r="F979" s="17" t="s">
        <v>3991</v>
      </c>
    </row>
    <row r="980" spans="2:6">
      <c r="B980" s="27" t="s">
        <v>1671</v>
      </c>
      <c r="C980" s="28" t="s">
        <v>3352</v>
      </c>
      <c r="D980" s="29" t="s">
        <v>1758</v>
      </c>
      <c r="E980" s="30" t="s">
        <v>1759</v>
      </c>
      <c r="F980" s="17" t="s">
        <v>3991</v>
      </c>
    </row>
    <row r="981" spans="2:6">
      <c r="B981" s="27" t="s">
        <v>1671</v>
      </c>
      <c r="C981" s="28" t="s">
        <v>3352</v>
      </c>
      <c r="D981" s="29" t="s">
        <v>1760</v>
      </c>
      <c r="E981" s="30" t="s">
        <v>1761</v>
      </c>
      <c r="F981" s="17" t="s">
        <v>3991</v>
      </c>
    </row>
    <row r="982" spans="2:6">
      <c r="B982" s="27" t="s">
        <v>1671</v>
      </c>
      <c r="C982" s="28" t="s">
        <v>3352</v>
      </c>
      <c r="D982" s="29" t="s">
        <v>1762</v>
      </c>
      <c r="E982" s="30" t="s">
        <v>1763</v>
      </c>
      <c r="F982" s="17" t="s">
        <v>3991</v>
      </c>
    </row>
    <row r="983" spans="2:6">
      <c r="B983" s="27" t="s">
        <v>1671</v>
      </c>
      <c r="C983" s="28" t="s">
        <v>3352</v>
      </c>
      <c r="D983" s="29" t="s">
        <v>1764</v>
      </c>
      <c r="E983" s="30" t="s">
        <v>1765</v>
      </c>
      <c r="F983" s="17" t="s">
        <v>3990</v>
      </c>
    </row>
    <row r="984" spans="2:6">
      <c r="B984" s="27" t="s">
        <v>1671</v>
      </c>
      <c r="C984" s="28" t="s">
        <v>3352</v>
      </c>
      <c r="D984" s="29" t="s">
        <v>1766</v>
      </c>
      <c r="E984" s="30" t="s">
        <v>1767</v>
      </c>
      <c r="F984" s="17" t="s">
        <v>3991</v>
      </c>
    </row>
    <row r="985" spans="2:6">
      <c r="B985" s="27" t="s">
        <v>1671</v>
      </c>
      <c r="C985" s="28" t="s">
        <v>3352</v>
      </c>
      <c r="D985" s="29" t="s">
        <v>1768</v>
      </c>
      <c r="E985" s="30" t="s">
        <v>1769</v>
      </c>
      <c r="F985" s="17" t="s">
        <v>3991</v>
      </c>
    </row>
    <row r="986" spans="2:6">
      <c r="B986" s="27" t="s">
        <v>1671</v>
      </c>
      <c r="C986" s="28" t="s">
        <v>3353</v>
      </c>
      <c r="D986" s="29" t="s">
        <v>1770</v>
      </c>
      <c r="E986" s="30" t="s">
        <v>1771</v>
      </c>
      <c r="F986" s="17" t="s">
        <v>3992</v>
      </c>
    </row>
    <row r="987" spans="2:6">
      <c r="B987" s="27" t="s">
        <v>1671</v>
      </c>
      <c r="C987" s="28" t="s">
        <v>3353</v>
      </c>
      <c r="D987" s="29" t="s">
        <v>1772</v>
      </c>
      <c r="E987" s="30" t="s">
        <v>1772</v>
      </c>
      <c r="F987" s="17" t="s">
        <v>3992</v>
      </c>
    </row>
    <row r="988" spans="2:6">
      <c r="B988" s="27" t="s">
        <v>1671</v>
      </c>
      <c r="C988" s="28" t="s">
        <v>3353</v>
      </c>
      <c r="D988" s="29" t="s">
        <v>1773</v>
      </c>
      <c r="E988" s="30" t="s">
        <v>1774</v>
      </c>
      <c r="F988" s="17" t="s">
        <v>3992</v>
      </c>
    </row>
    <row r="989" spans="2:6">
      <c r="B989" s="27" t="s">
        <v>1671</v>
      </c>
      <c r="C989" s="28" t="s">
        <v>3353</v>
      </c>
      <c r="D989" s="29" t="s">
        <v>1775</v>
      </c>
      <c r="E989" s="30" t="s">
        <v>1776</v>
      </c>
      <c r="F989" s="17" t="s">
        <v>3992</v>
      </c>
    </row>
    <row r="990" spans="2:6">
      <c r="B990" s="27" t="s">
        <v>1671</v>
      </c>
      <c r="C990" s="28" t="s">
        <v>3353</v>
      </c>
      <c r="D990" s="29" t="s">
        <v>1777</v>
      </c>
      <c r="E990" s="30" t="s">
        <v>1778</v>
      </c>
      <c r="F990" s="17" t="s">
        <v>3992</v>
      </c>
    </row>
    <row r="991" spans="2:6">
      <c r="B991" s="27" t="s">
        <v>1671</v>
      </c>
      <c r="C991" s="28" t="s">
        <v>3353</v>
      </c>
      <c r="D991" s="29" t="s">
        <v>1779</v>
      </c>
      <c r="E991" s="30" t="s">
        <v>1780</v>
      </c>
      <c r="F991" s="17" t="s">
        <v>3992</v>
      </c>
    </row>
    <row r="992" spans="2:6">
      <c r="B992" s="27" t="s">
        <v>1671</v>
      </c>
      <c r="C992" s="28" t="s">
        <v>3353</v>
      </c>
      <c r="D992" s="29" t="s">
        <v>1781</v>
      </c>
      <c r="E992" s="30" t="s">
        <v>1782</v>
      </c>
      <c r="F992" s="17" t="s">
        <v>3992</v>
      </c>
    </row>
    <row r="993" spans="2:6">
      <c r="B993" s="27" t="s">
        <v>1671</v>
      </c>
      <c r="C993" s="28" t="s">
        <v>3353</v>
      </c>
      <c r="D993" s="29" t="s">
        <v>1783</v>
      </c>
      <c r="E993" s="30" t="s">
        <v>1784</v>
      </c>
      <c r="F993" s="17" t="s">
        <v>3992</v>
      </c>
    </row>
    <row r="994" spans="2:6">
      <c r="B994" s="27" t="s">
        <v>1671</v>
      </c>
      <c r="C994" s="28" t="s">
        <v>3353</v>
      </c>
      <c r="D994" s="29" t="s">
        <v>1785</v>
      </c>
      <c r="E994" s="30" t="s">
        <v>1785</v>
      </c>
      <c r="F994" s="17" t="s">
        <v>3992</v>
      </c>
    </row>
    <row r="995" spans="2:6">
      <c r="B995" s="27" t="s">
        <v>1671</v>
      </c>
      <c r="C995" s="28" t="s">
        <v>3351</v>
      </c>
      <c r="D995" s="29" t="s">
        <v>1786</v>
      </c>
      <c r="E995" s="30" t="s">
        <v>1787</v>
      </c>
      <c r="F995" s="17" t="s">
        <v>3993</v>
      </c>
    </row>
    <row r="996" spans="2:6">
      <c r="B996" s="27" t="s">
        <v>1671</v>
      </c>
      <c r="C996" s="28" t="s">
        <v>3351</v>
      </c>
      <c r="D996" s="29" t="s">
        <v>1788</v>
      </c>
      <c r="E996" s="30" t="s">
        <v>1789</v>
      </c>
      <c r="F996" s="17" t="s">
        <v>3993</v>
      </c>
    </row>
    <row r="997" spans="2:6">
      <c r="B997" s="27" t="s">
        <v>1671</v>
      </c>
      <c r="C997" s="28" t="s">
        <v>3351</v>
      </c>
      <c r="D997" s="29" t="s">
        <v>1790</v>
      </c>
      <c r="E997" s="30" t="s">
        <v>1791</v>
      </c>
      <c r="F997" s="17" t="s">
        <v>3993</v>
      </c>
    </row>
    <row r="998" spans="2:6">
      <c r="B998" s="27" t="s">
        <v>1671</v>
      </c>
      <c r="C998" s="28" t="s">
        <v>3351</v>
      </c>
      <c r="D998" s="29" t="s">
        <v>1792</v>
      </c>
      <c r="E998" s="30" t="s">
        <v>1793</v>
      </c>
      <c r="F998" s="17" t="s">
        <v>3993</v>
      </c>
    </row>
    <row r="999" spans="2:6">
      <c r="B999" s="27" t="s">
        <v>1671</v>
      </c>
      <c r="C999" s="28" t="s">
        <v>3352</v>
      </c>
      <c r="D999" s="29" t="s">
        <v>1794</v>
      </c>
      <c r="E999" s="30" t="s">
        <v>1795</v>
      </c>
      <c r="F999" s="17" t="s">
        <v>3994</v>
      </c>
    </row>
    <row r="1000" spans="2:6">
      <c r="B1000" s="27" t="s">
        <v>1671</v>
      </c>
      <c r="C1000" s="28" t="s">
        <v>3352</v>
      </c>
      <c r="D1000" s="29" t="s">
        <v>1796</v>
      </c>
      <c r="E1000" s="30" t="s">
        <v>1797</v>
      </c>
      <c r="F1000" s="17" t="s">
        <v>3994</v>
      </c>
    </row>
    <row r="1001" spans="2:6">
      <c r="B1001" s="27" t="s">
        <v>1671</v>
      </c>
      <c r="C1001" s="28" t="s">
        <v>3352</v>
      </c>
      <c r="D1001" s="29" t="s">
        <v>1798</v>
      </c>
      <c r="E1001" s="30" t="s">
        <v>1799</v>
      </c>
      <c r="F1001" s="17" t="s">
        <v>3994</v>
      </c>
    </row>
    <row r="1002" spans="2:6">
      <c r="B1002" s="27" t="s">
        <v>1671</v>
      </c>
      <c r="C1002" s="28" t="s">
        <v>3352</v>
      </c>
      <c r="D1002" s="29" t="s">
        <v>1800</v>
      </c>
      <c r="E1002" s="30" t="s">
        <v>1801</v>
      </c>
      <c r="F1002" s="17" t="s">
        <v>3994</v>
      </c>
    </row>
    <row r="1003" spans="2:6">
      <c r="B1003" s="27" t="s">
        <v>1671</v>
      </c>
      <c r="C1003" s="28" t="s">
        <v>3352</v>
      </c>
      <c r="D1003" s="29" t="s">
        <v>1802</v>
      </c>
      <c r="E1003" s="30" t="s">
        <v>1803</v>
      </c>
      <c r="F1003" s="17" t="s">
        <v>3994</v>
      </c>
    </row>
    <row r="1004" spans="2:6">
      <c r="B1004" s="27" t="s">
        <v>1671</v>
      </c>
      <c r="C1004" s="28" t="s">
        <v>3352</v>
      </c>
      <c r="D1004" s="29" t="s">
        <v>1804</v>
      </c>
      <c r="E1004" s="30" t="s">
        <v>1805</v>
      </c>
      <c r="F1004" s="17" t="s">
        <v>3994</v>
      </c>
    </row>
    <row r="1005" spans="2:6">
      <c r="B1005" s="27" t="s">
        <v>1671</v>
      </c>
      <c r="C1005" s="28" t="s">
        <v>3352</v>
      </c>
      <c r="D1005" s="29" t="s">
        <v>1806</v>
      </c>
      <c r="E1005" s="30" t="s">
        <v>1807</v>
      </c>
      <c r="F1005" s="17" t="s">
        <v>3994</v>
      </c>
    </row>
    <row r="1006" spans="2:6">
      <c r="B1006" s="27" t="s">
        <v>1671</v>
      </c>
      <c r="C1006" s="28" t="s">
        <v>3352</v>
      </c>
      <c r="D1006" s="29" t="s">
        <v>1808</v>
      </c>
      <c r="E1006" s="30" t="s">
        <v>1809</v>
      </c>
      <c r="F1006" s="17" t="s">
        <v>3994</v>
      </c>
    </row>
    <row r="1007" spans="2:6">
      <c r="B1007" s="27" t="s">
        <v>1671</v>
      </c>
      <c r="C1007" s="28" t="s">
        <v>3352</v>
      </c>
      <c r="D1007" s="29" t="s">
        <v>1810</v>
      </c>
      <c r="E1007" s="30" t="s">
        <v>1811</v>
      </c>
      <c r="F1007" s="17" t="s">
        <v>3994</v>
      </c>
    </row>
    <row r="1008" spans="2:6">
      <c r="B1008" s="27" t="s">
        <v>1671</v>
      </c>
      <c r="C1008" s="28" t="s">
        <v>3352</v>
      </c>
      <c r="D1008" s="29" t="s">
        <v>1812</v>
      </c>
      <c r="E1008" s="30" t="s">
        <v>1813</v>
      </c>
      <c r="F1008" s="17" t="s">
        <v>3994</v>
      </c>
    </row>
    <row r="1009" spans="2:6">
      <c r="B1009" s="27" t="s">
        <v>1671</v>
      </c>
      <c r="C1009" s="28" t="s">
        <v>3352</v>
      </c>
      <c r="D1009" s="29" t="s">
        <v>1814</v>
      </c>
      <c r="E1009" s="30" t="s">
        <v>1815</v>
      </c>
      <c r="F1009" s="17" t="s">
        <v>3994</v>
      </c>
    </row>
    <row r="1010" spans="2:6">
      <c r="B1010" s="27" t="s">
        <v>1671</v>
      </c>
      <c r="C1010" s="28" t="s">
        <v>3352</v>
      </c>
      <c r="D1010" s="29" t="s">
        <v>1816</v>
      </c>
      <c r="E1010" s="30" t="s">
        <v>1816</v>
      </c>
      <c r="F1010" s="17" t="s">
        <v>3994</v>
      </c>
    </row>
    <row r="1011" spans="2:6">
      <c r="B1011" s="27" t="s">
        <v>1671</v>
      </c>
      <c r="C1011" s="28" t="s">
        <v>3351</v>
      </c>
      <c r="D1011" s="29" t="s">
        <v>1817</v>
      </c>
      <c r="E1011" s="30" t="s">
        <v>1818</v>
      </c>
      <c r="F1011" s="17" t="s">
        <v>3995</v>
      </c>
    </row>
    <row r="1012" spans="2:6">
      <c r="B1012" s="27" t="s">
        <v>1671</v>
      </c>
      <c r="C1012" s="28" t="s">
        <v>3351</v>
      </c>
      <c r="D1012" s="29" t="s">
        <v>1819</v>
      </c>
      <c r="E1012" s="30" t="s">
        <v>1820</v>
      </c>
      <c r="F1012" s="17" t="s">
        <v>3995</v>
      </c>
    </row>
    <row r="1013" spans="2:6">
      <c r="B1013" s="27" t="s">
        <v>1671</v>
      </c>
      <c r="C1013" s="28" t="s">
        <v>3351</v>
      </c>
      <c r="D1013" s="29" t="s">
        <v>1821</v>
      </c>
      <c r="E1013" s="30" t="s">
        <v>1822</v>
      </c>
      <c r="F1013" s="17" t="s">
        <v>3995</v>
      </c>
    </row>
    <row r="1014" spans="2:6">
      <c r="B1014" s="27" t="s">
        <v>1671</v>
      </c>
      <c r="C1014" s="28" t="s">
        <v>3351</v>
      </c>
      <c r="D1014" s="29" t="s">
        <v>1823</v>
      </c>
      <c r="E1014" s="30" t="s">
        <v>1824</v>
      </c>
      <c r="F1014" s="17" t="s">
        <v>3995</v>
      </c>
    </row>
    <row r="1015" spans="2:6">
      <c r="B1015" s="27" t="s">
        <v>1671</v>
      </c>
      <c r="C1015" s="28" t="s">
        <v>3351</v>
      </c>
      <c r="D1015" s="29" t="s">
        <v>1825</v>
      </c>
      <c r="E1015" s="30" t="s">
        <v>1826</v>
      </c>
      <c r="F1015" s="17" t="s">
        <v>3995</v>
      </c>
    </row>
    <row r="1016" spans="2:6">
      <c r="B1016" s="27" t="s">
        <v>1671</v>
      </c>
      <c r="C1016" s="28" t="s">
        <v>3351</v>
      </c>
      <c r="D1016" s="29" t="s">
        <v>1827</v>
      </c>
      <c r="E1016" s="30" t="s">
        <v>1828</v>
      </c>
      <c r="F1016" s="17" t="s">
        <v>3995</v>
      </c>
    </row>
    <row r="1017" spans="2:6">
      <c r="B1017" s="27" t="s">
        <v>1671</v>
      </c>
      <c r="C1017" s="28" t="s">
        <v>3351</v>
      </c>
      <c r="D1017" s="29" t="s">
        <v>1829</v>
      </c>
      <c r="E1017" s="30" t="s">
        <v>1830</v>
      </c>
      <c r="F1017" s="17" t="s">
        <v>3995</v>
      </c>
    </row>
    <row r="1018" spans="2:6">
      <c r="B1018" s="27" t="s">
        <v>1671</v>
      </c>
      <c r="C1018" s="28" t="s">
        <v>3351</v>
      </c>
      <c r="D1018" s="29" t="s">
        <v>1831</v>
      </c>
      <c r="E1018" s="30" t="s">
        <v>1832</v>
      </c>
      <c r="F1018" s="17" t="s">
        <v>3995</v>
      </c>
    </row>
    <row r="1019" spans="2:6">
      <c r="B1019" s="27" t="s">
        <v>1671</v>
      </c>
      <c r="C1019" s="28" t="s">
        <v>3351</v>
      </c>
      <c r="D1019" s="29" t="s">
        <v>1833</v>
      </c>
      <c r="E1019" s="30" t="s">
        <v>1834</v>
      </c>
      <c r="F1019" s="17" t="s">
        <v>3995</v>
      </c>
    </row>
    <row r="1020" spans="2:6">
      <c r="B1020" s="27" t="s">
        <v>1671</v>
      </c>
      <c r="C1020" s="28" t="s">
        <v>3351</v>
      </c>
      <c r="D1020" s="29" t="s">
        <v>1835</v>
      </c>
      <c r="E1020" s="30" t="s">
        <v>1836</v>
      </c>
      <c r="F1020" s="17" t="s">
        <v>3995</v>
      </c>
    </row>
    <row r="1021" spans="2:6">
      <c r="B1021" s="27" t="s">
        <v>1671</v>
      </c>
      <c r="C1021" s="28" t="s">
        <v>3351</v>
      </c>
      <c r="D1021" s="29" t="s">
        <v>1837</v>
      </c>
      <c r="E1021" s="30" t="s">
        <v>1838</v>
      </c>
      <c r="F1021" s="17" t="s">
        <v>3995</v>
      </c>
    </row>
    <row r="1022" spans="2:6">
      <c r="B1022" s="27" t="s">
        <v>1671</v>
      </c>
      <c r="C1022" s="28" t="s">
        <v>3353</v>
      </c>
      <c r="D1022" s="29" t="s">
        <v>1839</v>
      </c>
      <c r="E1022" s="30" t="s">
        <v>1840</v>
      </c>
      <c r="F1022" s="17" t="s">
        <v>3996</v>
      </c>
    </row>
    <row r="1023" spans="2:6">
      <c r="B1023" s="27" t="s">
        <v>1671</v>
      </c>
      <c r="C1023" s="28" t="s">
        <v>3353</v>
      </c>
      <c r="D1023" s="29" t="s">
        <v>1841</v>
      </c>
      <c r="E1023" s="30" t="s">
        <v>1842</v>
      </c>
      <c r="F1023" s="17" t="s">
        <v>3996</v>
      </c>
    </row>
    <row r="1024" spans="2:6">
      <c r="B1024" s="27" t="s">
        <v>1671</v>
      </c>
      <c r="C1024" s="28" t="s">
        <v>3353</v>
      </c>
      <c r="D1024" s="29" t="s">
        <v>1843</v>
      </c>
      <c r="E1024" s="30" t="s">
        <v>1844</v>
      </c>
      <c r="F1024" s="17" t="s">
        <v>3996</v>
      </c>
    </row>
    <row r="1025" spans="2:6">
      <c r="B1025" s="27" t="s">
        <v>1671</v>
      </c>
      <c r="C1025" s="28" t="s">
        <v>3353</v>
      </c>
      <c r="D1025" s="29" t="s">
        <v>1845</v>
      </c>
      <c r="E1025" s="30" t="s">
        <v>1846</v>
      </c>
      <c r="F1025" s="17" t="s">
        <v>3996</v>
      </c>
    </row>
    <row r="1026" spans="2:6">
      <c r="B1026" s="27" t="s">
        <v>1671</v>
      </c>
      <c r="C1026" s="28" t="s">
        <v>3353</v>
      </c>
      <c r="D1026" s="29" t="s">
        <v>1847</v>
      </c>
      <c r="E1026" s="30" t="s">
        <v>1848</v>
      </c>
      <c r="F1026" s="17" t="s">
        <v>3996</v>
      </c>
    </row>
    <row r="1027" spans="2:6">
      <c r="B1027" s="27" t="s">
        <v>1671</v>
      </c>
      <c r="C1027" s="28" t="s">
        <v>3353</v>
      </c>
      <c r="D1027" s="29" t="s">
        <v>1849</v>
      </c>
      <c r="E1027" s="30" t="s">
        <v>1850</v>
      </c>
      <c r="F1027" s="17" t="s">
        <v>3996</v>
      </c>
    </row>
    <row r="1028" spans="2:6">
      <c r="B1028" s="27" t="s">
        <v>1671</v>
      </c>
      <c r="C1028" s="28" t="s">
        <v>3351</v>
      </c>
      <c r="D1028" s="29" t="s">
        <v>1851</v>
      </c>
      <c r="E1028" s="30" t="s">
        <v>1852</v>
      </c>
      <c r="F1028" s="17" t="s">
        <v>3997</v>
      </c>
    </row>
    <row r="1029" spans="2:6">
      <c r="B1029" s="27" t="s">
        <v>1671</v>
      </c>
      <c r="C1029" s="28" t="s">
        <v>3351</v>
      </c>
      <c r="D1029" s="29" t="s">
        <v>1853</v>
      </c>
      <c r="E1029" s="30" t="s">
        <v>1854</v>
      </c>
      <c r="F1029" s="17" t="s">
        <v>3993</v>
      </c>
    </row>
    <row r="1030" spans="2:6">
      <c r="B1030" s="27" t="s">
        <v>1671</v>
      </c>
      <c r="C1030" s="28" t="s">
        <v>3351</v>
      </c>
      <c r="D1030" s="29" t="s">
        <v>1855</v>
      </c>
      <c r="E1030" s="30" t="s">
        <v>1856</v>
      </c>
      <c r="F1030" s="17" t="s">
        <v>3997</v>
      </c>
    </row>
    <row r="1031" spans="2:6">
      <c r="B1031" s="27" t="s">
        <v>1671</v>
      </c>
      <c r="C1031" s="28" t="s">
        <v>3351</v>
      </c>
      <c r="D1031" s="29" t="s">
        <v>1857</v>
      </c>
      <c r="E1031" s="30" t="s">
        <v>1857</v>
      </c>
      <c r="F1031" s="17" t="s">
        <v>3993</v>
      </c>
    </row>
    <row r="1032" spans="2:6">
      <c r="B1032" s="27" t="s">
        <v>1671</v>
      </c>
      <c r="C1032" s="28" t="s">
        <v>3351</v>
      </c>
      <c r="D1032" s="29" t="s">
        <v>1858</v>
      </c>
      <c r="E1032" s="30" t="s">
        <v>1859</v>
      </c>
      <c r="F1032" s="17" t="s">
        <v>3993</v>
      </c>
    </row>
    <row r="1033" spans="2:6">
      <c r="B1033" s="27" t="s">
        <v>1671</v>
      </c>
      <c r="C1033" s="28" t="s">
        <v>3351</v>
      </c>
      <c r="D1033" s="29" t="s">
        <v>1860</v>
      </c>
      <c r="E1033" s="30" t="s">
        <v>1861</v>
      </c>
      <c r="F1033" s="17" t="s">
        <v>3997</v>
      </c>
    </row>
    <row r="1034" spans="2:6">
      <c r="B1034" s="27" t="s">
        <v>1671</v>
      </c>
      <c r="C1034" s="28" t="s">
        <v>3351</v>
      </c>
      <c r="D1034" s="29" t="s">
        <v>1862</v>
      </c>
      <c r="E1034" s="30" t="s">
        <v>1863</v>
      </c>
      <c r="F1034" s="17" t="s">
        <v>3997</v>
      </c>
    </row>
    <row r="1035" spans="2:6">
      <c r="B1035" s="27" t="s">
        <v>1671</v>
      </c>
      <c r="C1035" s="28" t="s">
        <v>3351</v>
      </c>
      <c r="D1035" s="29" t="s">
        <v>1864</v>
      </c>
      <c r="E1035" s="30" t="s">
        <v>1865</v>
      </c>
      <c r="F1035" s="17" t="s">
        <v>3997</v>
      </c>
    </row>
    <row r="1036" spans="2:6">
      <c r="B1036" s="27" t="s">
        <v>1671</v>
      </c>
      <c r="C1036" s="28" t="s">
        <v>3351</v>
      </c>
      <c r="D1036" s="29" t="s">
        <v>1866</v>
      </c>
      <c r="E1036" s="30" t="s">
        <v>1867</v>
      </c>
      <c r="F1036" s="17" t="s">
        <v>3997</v>
      </c>
    </row>
    <row r="1037" spans="2:6">
      <c r="B1037" s="27" t="s">
        <v>1671</v>
      </c>
      <c r="C1037" s="28" t="s">
        <v>3351</v>
      </c>
      <c r="D1037" s="29" t="s">
        <v>1868</v>
      </c>
      <c r="E1037" s="30" t="s">
        <v>1868</v>
      </c>
      <c r="F1037" s="17" t="s">
        <v>3993</v>
      </c>
    </row>
    <row r="1038" spans="2:6">
      <c r="B1038" s="27" t="s">
        <v>1671</v>
      </c>
      <c r="C1038" s="28" t="s">
        <v>3351</v>
      </c>
      <c r="D1038" s="29" t="s">
        <v>1869</v>
      </c>
      <c r="E1038" s="30" t="s">
        <v>1870</v>
      </c>
      <c r="F1038" s="17" t="s">
        <v>3993</v>
      </c>
    </row>
    <row r="1039" spans="2:6">
      <c r="B1039" s="27" t="s">
        <v>1671</v>
      </c>
      <c r="C1039" s="28" t="s">
        <v>3351</v>
      </c>
      <c r="D1039" s="29" t="s">
        <v>1871</v>
      </c>
      <c r="E1039" s="30" t="s">
        <v>1872</v>
      </c>
      <c r="F1039" s="17" t="s">
        <v>3997</v>
      </c>
    </row>
    <row r="1040" spans="2:6">
      <c r="B1040" s="27" t="s">
        <v>1671</v>
      </c>
      <c r="C1040" s="28" t="s">
        <v>3351</v>
      </c>
      <c r="D1040" s="29" t="s">
        <v>1873</v>
      </c>
      <c r="E1040" s="30" t="s">
        <v>1874</v>
      </c>
      <c r="F1040" s="17" t="s">
        <v>3997</v>
      </c>
    </row>
    <row r="1041" spans="2:6">
      <c r="B1041" s="27" t="s">
        <v>1671</v>
      </c>
      <c r="C1041" s="28" t="s">
        <v>3351</v>
      </c>
      <c r="D1041" s="29" t="s">
        <v>1875</v>
      </c>
      <c r="E1041" s="30" t="s">
        <v>1875</v>
      </c>
      <c r="F1041" s="17" t="s">
        <v>3997</v>
      </c>
    </row>
    <row r="1042" spans="2:6">
      <c r="B1042" s="27" t="s">
        <v>1671</v>
      </c>
      <c r="C1042" s="28" t="s">
        <v>3351</v>
      </c>
      <c r="D1042" s="29" t="s">
        <v>1876</v>
      </c>
      <c r="E1042" s="30" t="s">
        <v>1877</v>
      </c>
      <c r="F1042" s="17" t="s">
        <v>3993</v>
      </c>
    </row>
    <row r="1043" spans="2:6">
      <c r="B1043" s="27" t="s">
        <v>1671</v>
      </c>
      <c r="C1043" s="28" t="s">
        <v>3351</v>
      </c>
      <c r="D1043" s="29" t="s">
        <v>1878</v>
      </c>
      <c r="E1043" s="30" t="s">
        <v>1879</v>
      </c>
      <c r="F1043" s="17" t="s">
        <v>3993</v>
      </c>
    </row>
    <row r="1044" spans="2:6">
      <c r="B1044" s="27" t="s">
        <v>1671</v>
      </c>
      <c r="C1044" s="28" t="s">
        <v>3351</v>
      </c>
      <c r="D1044" s="29" t="s">
        <v>1880</v>
      </c>
      <c r="E1044" s="30" t="s">
        <v>1881</v>
      </c>
      <c r="F1044" s="17" t="s">
        <v>3993</v>
      </c>
    </row>
    <row r="1045" spans="2:6">
      <c r="B1045" s="27" t="s">
        <v>1671</v>
      </c>
      <c r="C1045" s="28" t="s">
        <v>3351</v>
      </c>
      <c r="D1045" s="29" t="s">
        <v>1882</v>
      </c>
      <c r="E1045" s="30" t="s">
        <v>1883</v>
      </c>
      <c r="F1045" s="17" t="s">
        <v>3997</v>
      </c>
    </row>
    <row r="1046" spans="2:6">
      <c r="B1046" s="27" t="s">
        <v>1671</v>
      </c>
      <c r="C1046" s="28" t="s">
        <v>3352</v>
      </c>
      <c r="D1046" s="29" t="s">
        <v>1884</v>
      </c>
      <c r="E1046" s="30" t="s">
        <v>1885</v>
      </c>
      <c r="F1046" s="17" t="s">
        <v>3990</v>
      </c>
    </row>
    <row r="1047" spans="2:6">
      <c r="B1047" s="27" t="s">
        <v>1671</v>
      </c>
      <c r="C1047" s="28" t="s">
        <v>3352</v>
      </c>
      <c r="D1047" s="29" t="s">
        <v>1886</v>
      </c>
      <c r="E1047" s="30" t="s">
        <v>1887</v>
      </c>
      <c r="F1047" s="17" t="s">
        <v>3998</v>
      </c>
    </row>
    <row r="1048" spans="2:6">
      <c r="B1048" s="27" t="s">
        <v>1671</v>
      </c>
      <c r="C1048" s="28" t="s">
        <v>3352</v>
      </c>
      <c r="D1048" s="29" t="s">
        <v>1888</v>
      </c>
      <c r="E1048" s="30" t="s">
        <v>1889</v>
      </c>
      <c r="F1048" s="17" t="s">
        <v>3999</v>
      </c>
    </row>
    <row r="1049" spans="2:6">
      <c r="B1049" s="27" t="s">
        <v>1671</v>
      </c>
      <c r="C1049" s="28" t="s">
        <v>3352</v>
      </c>
      <c r="D1049" s="29" t="s">
        <v>1890</v>
      </c>
      <c r="E1049" s="30" t="s">
        <v>1891</v>
      </c>
      <c r="F1049" s="17" t="s">
        <v>3999</v>
      </c>
    </row>
    <row r="1050" spans="2:6">
      <c r="B1050" s="27" t="s">
        <v>1671</v>
      </c>
      <c r="C1050" s="28" t="s">
        <v>3352</v>
      </c>
      <c r="D1050" s="29" t="s">
        <v>1892</v>
      </c>
      <c r="E1050" s="30" t="s">
        <v>1893</v>
      </c>
      <c r="F1050" s="17" t="s">
        <v>3990</v>
      </c>
    </row>
    <row r="1051" spans="2:6">
      <c r="B1051" s="27" t="s">
        <v>1671</v>
      </c>
      <c r="C1051" s="28" t="s">
        <v>3352</v>
      </c>
      <c r="D1051" s="29" t="s">
        <v>1894</v>
      </c>
      <c r="E1051" s="30" t="s">
        <v>1895</v>
      </c>
      <c r="F1051" s="17" t="s">
        <v>3999</v>
      </c>
    </row>
    <row r="1052" spans="2:6">
      <c r="B1052" s="27" t="s">
        <v>1671</v>
      </c>
      <c r="C1052" s="28" t="s">
        <v>3352</v>
      </c>
      <c r="D1052" s="29" t="s">
        <v>1896</v>
      </c>
      <c r="E1052" s="30" t="s">
        <v>1897</v>
      </c>
      <c r="F1052" s="17" t="s">
        <v>3999</v>
      </c>
    </row>
    <row r="1053" spans="2:6">
      <c r="B1053" s="27" t="s">
        <v>1671</v>
      </c>
      <c r="C1053" s="28" t="s">
        <v>3352</v>
      </c>
      <c r="D1053" s="29" t="s">
        <v>1898</v>
      </c>
      <c r="E1053" s="30" t="s">
        <v>1899</v>
      </c>
      <c r="F1053" s="17" t="s">
        <v>3999</v>
      </c>
    </row>
    <row r="1054" spans="2:6">
      <c r="B1054" s="27" t="s">
        <v>1671</v>
      </c>
      <c r="C1054" s="28" t="s">
        <v>3352</v>
      </c>
      <c r="D1054" s="29" t="s">
        <v>1900</v>
      </c>
      <c r="E1054" s="30" t="s">
        <v>1901</v>
      </c>
      <c r="F1054" s="17" t="s">
        <v>3999</v>
      </c>
    </row>
    <row r="1055" spans="2:6">
      <c r="B1055" s="27" t="s">
        <v>1671</v>
      </c>
      <c r="C1055" s="28" t="s">
        <v>3352</v>
      </c>
      <c r="D1055" s="29" t="s">
        <v>1902</v>
      </c>
      <c r="E1055" s="30" t="s">
        <v>1903</v>
      </c>
      <c r="F1055" s="17" t="s">
        <v>3999</v>
      </c>
    </row>
    <row r="1056" spans="2:6">
      <c r="B1056" s="27" t="s">
        <v>1671</v>
      </c>
      <c r="C1056" s="28" t="s">
        <v>3352</v>
      </c>
      <c r="D1056" s="29" t="s">
        <v>1904</v>
      </c>
      <c r="E1056" s="30" t="s">
        <v>1905</v>
      </c>
      <c r="F1056" s="17" t="s">
        <v>3999</v>
      </c>
    </row>
    <row r="1057" spans="2:6">
      <c r="B1057" s="27" t="s">
        <v>1671</v>
      </c>
      <c r="C1057" s="28" t="s">
        <v>3352</v>
      </c>
      <c r="D1057" s="29" t="s">
        <v>1906</v>
      </c>
      <c r="E1057" s="30" t="s">
        <v>1907</v>
      </c>
      <c r="F1057" s="17" t="s">
        <v>3990</v>
      </c>
    </row>
    <row r="1058" spans="2:6">
      <c r="B1058" s="27" t="s">
        <v>1671</v>
      </c>
      <c r="C1058" s="28" t="s">
        <v>3352</v>
      </c>
      <c r="D1058" s="29" t="s">
        <v>1908</v>
      </c>
      <c r="E1058" s="30" t="s">
        <v>1909</v>
      </c>
      <c r="F1058" s="17" t="s">
        <v>3990</v>
      </c>
    </row>
    <row r="1059" spans="2:6">
      <c r="B1059" s="27" t="s">
        <v>1671</v>
      </c>
      <c r="C1059" s="28" t="s">
        <v>3352</v>
      </c>
      <c r="D1059" s="29" t="s">
        <v>1910</v>
      </c>
      <c r="E1059" s="30" t="s">
        <v>1911</v>
      </c>
      <c r="F1059" s="17" t="s">
        <v>3990</v>
      </c>
    </row>
    <row r="1060" spans="2:6">
      <c r="B1060" s="27" t="s">
        <v>1671</v>
      </c>
      <c r="C1060" s="28" t="s">
        <v>3352</v>
      </c>
      <c r="D1060" s="29" t="s">
        <v>1912</v>
      </c>
      <c r="E1060" s="30" t="s">
        <v>1913</v>
      </c>
      <c r="F1060" s="17" t="s">
        <v>3999</v>
      </c>
    </row>
    <row r="1061" spans="2:6">
      <c r="B1061" s="27" t="s">
        <v>1671</v>
      </c>
      <c r="C1061" s="28" t="s">
        <v>3352</v>
      </c>
      <c r="D1061" s="29" t="s">
        <v>1914</v>
      </c>
      <c r="E1061" s="30" t="s">
        <v>1915</v>
      </c>
      <c r="F1061" s="17" t="s">
        <v>3999</v>
      </c>
    </row>
    <row r="1062" spans="2:6">
      <c r="B1062" s="27" t="s">
        <v>1671</v>
      </c>
      <c r="C1062" s="28" t="s">
        <v>3352</v>
      </c>
      <c r="D1062" s="29" t="s">
        <v>1916</v>
      </c>
      <c r="E1062" s="30" t="s">
        <v>1917</v>
      </c>
      <c r="F1062" s="17" t="s">
        <v>4000</v>
      </c>
    </row>
    <row r="1063" spans="2:6">
      <c r="B1063" s="27" t="s">
        <v>1671</v>
      </c>
      <c r="C1063" s="28" t="s">
        <v>3352</v>
      </c>
      <c r="D1063" s="29" t="s">
        <v>1918</v>
      </c>
      <c r="E1063" s="30" t="s">
        <v>1919</v>
      </c>
      <c r="F1063" s="17" t="s">
        <v>4000</v>
      </c>
    </row>
    <row r="1064" spans="2:6">
      <c r="B1064" s="27" t="s">
        <v>1671</v>
      </c>
      <c r="C1064" s="28" t="s">
        <v>3352</v>
      </c>
      <c r="D1064" s="29" t="s">
        <v>1920</v>
      </c>
      <c r="E1064" s="30" t="s">
        <v>1921</v>
      </c>
      <c r="F1064" s="17" t="s">
        <v>4000</v>
      </c>
    </row>
    <row r="1065" spans="2:6">
      <c r="B1065" s="27" t="s">
        <v>1671</v>
      </c>
      <c r="C1065" s="28" t="s">
        <v>3352</v>
      </c>
      <c r="D1065" s="29" t="s">
        <v>1922</v>
      </c>
      <c r="E1065" s="30" t="s">
        <v>1923</v>
      </c>
      <c r="F1065" s="17" t="s">
        <v>4000</v>
      </c>
    </row>
    <row r="1066" spans="2:6">
      <c r="B1066" s="27" t="s">
        <v>1671</v>
      </c>
      <c r="C1066" s="28" t="s">
        <v>3352</v>
      </c>
      <c r="D1066" s="29" t="s">
        <v>1924</v>
      </c>
      <c r="E1066" s="30" t="s">
        <v>1925</v>
      </c>
      <c r="F1066" s="17" t="s">
        <v>4000</v>
      </c>
    </row>
    <row r="1067" spans="2:6">
      <c r="B1067" s="27" t="s">
        <v>1671</v>
      </c>
      <c r="C1067" s="28" t="s">
        <v>3352</v>
      </c>
      <c r="D1067" s="29" t="s">
        <v>1926</v>
      </c>
      <c r="E1067" s="30" t="s">
        <v>1927</v>
      </c>
      <c r="F1067" s="17" t="s">
        <v>4000</v>
      </c>
    </row>
    <row r="1068" spans="2:6">
      <c r="B1068" s="27" t="s">
        <v>1671</v>
      </c>
      <c r="C1068" s="28" t="s">
        <v>3352</v>
      </c>
      <c r="D1068" s="29" t="s">
        <v>1928</v>
      </c>
      <c r="E1068" s="30" t="s">
        <v>1929</v>
      </c>
      <c r="F1068" s="17" t="s">
        <v>4000</v>
      </c>
    </row>
    <row r="1069" spans="2:6">
      <c r="B1069" s="27" t="s">
        <v>1671</v>
      </c>
      <c r="C1069" s="28" t="s">
        <v>3352</v>
      </c>
      <c r="D1069" s="29" t="s">
        <v>1930</v>
      </c>
      <c r="E1069" s="30" t="s">
        <v>1931</v>
      </c>
      <c r="F1069" s="17" t="s">
        <v>4000</v>
      </c>
    </row>
    <row r="1070" spans="2:6">
      <c r="B1070" s="27" t="s">
        <v>1671</v>
      </c>
      <c r="C1070" s="28" t="s">
        <v>3352</v>
      </c>
      <c r="D1070" s="29" t="s">
        <v>1932</v>
      </c>
      <c r="E1070" s="30" t="s">
        <v>1933</v>
      </c>
      <c r="F1070" s="17" t="s">
        <v>3998</v>
      </c>
    </row>
    <row r="1071" spans="2:6">
      <c r="B1071" s="27" t="s">
        <v>1671</v>
      </c>
      <c r="C1071" s="28" t="s">
        <v>3352</v>
      </c>
      <c r="D1071" s="29" t="s">
        <v>1934</v>
      </c>
      <c r="E1071" s="30" t="s">
        <v>1935</v>
      </c>
      <c r="F1071" s="17" t="s">
        <v>3998</v>
      </c>
    </row>
    <row r="1072" spans="2:6">
      <c r="B1072" s="27" t="s">
        <v>1671</v>
      </c>
      <c r="C1072" s="28" t="s">
        <v>3352</v>
      </c>
      <c r="D1072" s="29" t="s">
        <v>1936</v>
      </c>
      <c r="E1072" s="30" t="s">
        <v>1937</v>
      </c>
      <c r="F1072" s="17" t="s">
        <v>3998</v>
      </c>
    </row>
    <row r="1073" spans="2:6">
      <c r="B1073" s="27" t="s">
        <v>1671</v>
      </c>
      <c r="C1073" s="28" t="s">
        <v>3352</v>
      </c>
      <c r="D1073" s="29" t="s">
        <v>1938</v>
      </c>
      <c r="E1073" s="30" t="s">
        <v>1939</v>
      </c>
      <c r="F1073" s="17" t="s">
        <v>3998</v>
      </c>
    </row>
    <row r="1074" spans="2:6">
      <c r="B1074" s="27" t="s">
        <v>1671</v>
      </c>
      <c r="C1074" s="28" t="s">
        <v>3352</v>
      </c>
      <c r="D1074" s="29" t="s">
        <v>1940</v>
      </c>
      <c r="E1074" s="30" t="s">
        <v>1941</v>
      </c>
      <c r="F1074" s="17" t="s">
        <v>3998</v>
      </c>
    </row>
    <row r="1075" spans="2:6">
      <c r="B1075" s="27" t="s">
        <v>1671</v>
      </c>
      <c r="C1075" s="28" t="s">
        <v>3352</v>
      </c>
      <c r="D1075" s="29" t="s">
        <v>1942</v>
      </c>
      <c r="E1075" s="30" t="s">
        <v>1943</v>
      </c>
      <c r="F1075" s="17" t="s">
        <v>3998</v>
      </c>
    </row>
    <row r="1076" spans="2:6">
      <c r="B1076" s="27" t="s">
        <v>1671</v>
      </c>
      <c r="C1076" s="28" t="s">
        <v>3352</v>
      </c>
      <c r="D1076" s="29" t="s">
        <v>1944</v>
      </c>
      <c r="E1076" s="30" t="s">
        <v>1945</v>
      </c>
      <c r="F1076" s="17" t="s">
        <v>3998</v>
      </c>
    </row>
    <row r="1077" spans="2:6">
      <c r="B1077" s="27" t="s">
        <v>1671</v>
      </c>
      <c r="C1077" s="28" t="s">
        <v>3352</v>
      </c>
      <c r="D1077" s="29" t="s">
        <v>1946</v>
      </c>
      <c r="E1077" s="30" t="s">
        <v>1947</v>
      </c>
      <c r="F1077" s="17" t="s">
        <v>3998</v>
      </c>
    </row>
    <row r="1078" spans="2:6">
      <c r="B1078" s="27" t="s">
        <v>1671</v>
      </c>
      <c r="C1078" s="28" t="s">
        <v>3352</v>
      </c>
      <c r="D1078" s="29" t="s">
        <v>1948</v>
      </c>
      <c r="E1078" s="30" t="s">
        <v>1949</v>
      </c>
      <c r="F1078" s="17" t="s">
        <v>3998</v>
      </c>
    </row>
    <row r="1079" spans="2:6">
      <c r="B1079" s="27" t="s">
        <v>1671</v>
      </c>
      <c r="C1079" s="28" t="s">
        <v>3352</v>
      </c>
      <c r="D1079" s="29" t="s">
        <v>1950</v>
      </c>
      <c r="E1079" s="30" t="s">
        <v>1951</v>
      </c>
      <c r="F1079" s="17" t="s">
        <v>4001</v>
      </c>
    </row>
    <row r="1080" spans="2:6">
      <c r="B1080" s="27" t="s">
        <v>1671</v>
      </c>
      <c r="C1080" s="28" t="s">
        <v>3352</v>
      </c>
      <c r="D1080" s="29" t="s">
        <v>1952</v>
      </c>
      <c r="E1080" s="30" t="s">
        <v>1953</v>
      </c>
      <c r="F1080" s="17" t="s">
        <v>4001</v>
      </c>
    </row>
    <row r="1081" spans="2:6">
      <c r="B1081" s="27" t="s">
        <v>1671</v>
      </c>
      <c r="C1081" s="28" t="s">
        <v>3352</v>
      </c>
      <c r="D1081" s="29" t="s">
        <v>1954</v>
      </c>
      <c r="E1081" s="30" t="s">
        <v>1955</v>
      </c>
      <c r="F1081" s="17" t="s">
        <v>4001</v>
      </c>
    </row>
    <row r="1082" spans="2:6">
      <c r="B1082" s="27" t="s">
        <v>1671</v>
      </c>
      <c r="C1082" s="28" t="s">
        <v>3352</v>
      </c>
      <c r="D1082" s="29" t="s">
        <v>1956</v>
      </c>
      <c r="E1082" s="30" t="s">
        <v>1957</v>
      </c>
      <c r="F1082" s="17" t="s">
        <v>4001</v>
      </c>
    </row>
    <row r="1083" spans="2:6">
      <c r="B1083" s="27" t="s">
        <v>1671</v>
      </c>
      <c r="C1083" s="28" t="s">
        <v>3352</v>
      </c>
      <c r="D1083" s="29" t="s">
        <v>1958</v>
      </c>
      <c r="E1083" s="30" t="s">
        <v>1959</v>
      </c>
      <c r="F1083" s="17" t="s">
        <v>4001</v>
      </c>
    </row>
    <row r="1084" spans="2:6">
      <c r="B1084" s="27" t="s">
        <v>1671</v>
      </c>
      <c r="C1084" s="28" t="s">
        <v>3352</v>
      </c>
      <c r="D1084" s="29" t="s">
        <v>1960</v>
      </c>
      <c r="E1084" s="30" t="s">
        <v>1961</v>
      </c>
      <c r="F1084" s="17" t="s">
        <v>4001</v>
      </c>
    </row>
    <row r="1085" spans="2:6">
      <c r="B1085" s="27" t="s">
        <v>1671</v>
      </c>
      <c r="C1085" s="28" t="s">
        <v>3352</v>
      </c>
      <c r="D1085" s="29" t="s">
        <v>1962</v>
      </c>
      <c r="E1085" s="30" t="s">
        <v>1963</v>
      </c>
      <c r="F1085" s="17" t="s">
        <v>4001</v>
      </c>
    </row>
    <row r="1086" spans="2:6">
      <c r="B1086" s="27" t="s">
        <v>1671</v>
      </c>
      <c r="C1086" s="28" t="s">
        <v>3352</v>
      </c>
      <c r="D1086" s="29" t="s">
        <v>1964</v>
      </c>
      <c r="E1086" s="30" t="s">
        <v>1965</v>
      </c>
      <c r="F1086" s="17" t="s">
        <v>4001</v>
      </c>
    </row>
    <row r="1087" spans="2:6">
      <c r="B1087" s="27" t="s">
        <v>1671</v>
      </c>
      <c r="C1087" s="28" t="s">
        <v>3352</v>
      </c>
      <c r="D1087" s="29" t="s">
        <v>1966</v>
      </c>
      <c r="E1087" s="30" t="s">
        <v>1967</v>
      </c>
      <c r="F1087" s="17" t="s">
        <v>4001</v>
      </c>
    </row>
    <row r="1088" spans="2:6">
      <c r="B1088" s="27" t="s">
        <v>1671</v>
      </c>
      <c r="C1088" s="28" t="s">
        <v>3351</v>
      </c>
      <c r="D1088" s="29" t="s">
        <v>1968</v>
      </c>
      <c r="E1088" s="30" t="s">
        <v>1969</v>
      </c>
      <c r="F1088" s="17" t="s">
        <v>3989</v>
      </c>
    </row>
    <row r="1089" spans="2:6">
      <c r="B1089" s="27" t="s">
        <v>1671</v>
      </c>
      <c r="C1089" s="28" t="s">
        <v>3351</v>
      </c>
      <c r="D1089" s="29" t="s">
        <v>1970</v>
      </c>
      <c r="E1089" s="30" t="s">
        <v>1971</v>
      </c>
      <c r="F1089" s="17" t="s">
        <v>3989</v>
      </c>
    </row>
    <row r="1090" spans="2:6">
      <c r="B1090" s="27" t="s">
        <v>1671</v>
      </c>
      <c r="C1090" s="28" t="s">
        <v>3351</v>
      </c>
      <c r="D1090" s="29" t="s">
        <v>1972</v>
      </c>
      <c r="E1090" s="30" t="s">
        <v>1973</v>
      </c>
      <c r="F1090" s="17" t="s">
        <v>3989</v>
      </c>
    </row>
    <row r="1091" spans="2:6">
      <c r="B1091" s="27" t="s">
        <v>1974</v>
      </c>
      <c r="C1091" s="28" t="s">
        <v>3354</v>
      </c>
      <c r="D1091" s="29" t="s">
        <v>1976</v>
      </c>
      <c r="E1091" s="30" t="s">
        <v>1977</v>
      </c>
      <c r="F1091" s="17" t="s">
        <v>4002</v>
      </c>
    </row>
    <row r="1092" spans="2:6">
      <c r="B1092" s="27" t="s">
        <v>1974</v>
      </c>
      <c r="C1092" s="28" t="s">
        <v>3354</v>
      </c>
      <c r="D1092" s="29" t="s">
        <v>1978</v>
      </c>
      <c r="E1092" s="30" t="s">
        <v>1979</v>
      </c>
      <c r="F1092" s="17" t="s">
        <v>4003</v>
      </c>
    </row>
    <row r="1093" spans="2:6">
      <c r="B1093" s="27" t="s">
        <v>1974</v>
      </c>
      <c r="C1093" s="28" t="s">
        <v>3354</v>
      </c>
      <c r="D1093" s="29" t="s">
        <v>1980</v>
      </c>
      <c r="E1093" s="30" t="s">
        <v>1981</v>
      </c>
      <c r="F1093" s="17" t="s">
        <v>4004</v>
      </c>
    </row>
    <row r="1094" spans="2:6">
      <c r="B1094" s="27" t="s">
        <v>1974</v>
      </c>
      <c r="C1094" s="28" t="s">
        <v>3354</v>
      </c>
      <c r="D1094" s="29" t="s">
        <v>1982</v>
      </c>
      <c r="E1094" s="30" t="s">
        <v>1983</v>
      </c>
      <c r="F1094" s="17" t="s">
        <v>4005</v>
      </c>
    </row>
    <row r="1095" spans="2:6">
      <c r="B1095" s="27" t="s">
        <v>1974</v>
      </c>
      <c r="C1095" s="28" t="s">
        <v>3354</v>
      </c>
      <c r="D1095" s="29" t="s">
        <v>1984</v>
      </c>
      <c r="E1095" s="30" t="s">
        <v>1985</v>
      </c>
      <c r="F1095" s="17" t="s">
        <v>4004</v>
      </c>
    </row>
    <row r="1096" spans="2:6">
      <c r="B1096" s="27" t="s">
        <v>1974</v>
      </c>
      <c r="C1096" s="28" t="s">
        <v>3354</v>
      </c>
      <c r="D1096" s="29" t="s">
        <v>1986</v>
      </c>
      <c r="E1096" s="30" t="s">
        <v>1987</v>
      </c>
      <c r="F1096" s="17" t="s">
        <v>4006</v>
      </c>
    </row>
    <row r="1097" spans="2:6">
      <c r="B1097" s="27" t="s">
        <v>1974</v>
      </c>
      <c r="C1097" s="28" t="s">
        <v>3354</v>
      </c>
      <c r="D1097" s="29" t="s">
        <v>1988</v>
      </c>
      <c r="E1097" s="30" t="s">
        <v>1989</v>
      </c>
      <c r="F1097" s="17" t="s">
        <v>4002</v>
      </c>
    </row>
    <row r="1098" spans="2:6">
      <c r="B1098" s="27" t="s">
        <v>1974</v>
      </c>
      <c r="C1098" s="28" t="s">
        <v>3354</v>
      </c>
      <c r="D1098" s="29" t="s">
        <v>1990</v>
      </c>
      <c r="E1098" s="30" t="s">
        <v>1991</v>
      </c>
      <c r="F1098" s="17" t="s">
        <v>4003</v>
      </c>
    </row>
    <row r="1099" spans="2:6">
      <c r="B1099" s="27" t="s">
        <v>1974</v>
      </c>
      <c r="C1099" s="28" t="s">
        <v>3354</v>
      </c>
      <c r="D1099" s="29" t="s">
        <v>1992</v>
      </c>
      <c r="E1099" s="30" t="s">
        <v>1993</v>
      </c>
      <c r="F1099" s="17" t="s">
        <v>4006</v>
      </c>
    </row>
    <row r="1100" spans="2:6">
      <c r="B1100" s="27" t="s">
        <v>1974</v>
      </c>
      <c r="C1100" s="28" t="s">
        <v>3354</v>
      </c>
      <c r="D1100" s="29" t="s">
        <v>1994</v>
      </c>
      <c r="E1100" s="30" t="s">
        <v>1995</v>
      </c>
      <c r="F1100" s="17" t="s">
        <v>4005</v>
      </c>
    </row>
    <row r="1101" spans="2:6">
      <c r="B1101" s="27" t="s">
        <v>1974</v>
      </c>
      <c r="C1101" s="28" t="s">
        <v>3354</v>
      </c>
      <c r="D1101" s="29" t="s">
        <v>1996</v>
      </c>
      <c r="E1101" s="30" t="s">
        <v>1997</v>
      </c>
      <c r="F1101" s="17" t="s">
        <v>4007</v>
      </c>
    </row>
    <row r="1102" spans="2:6">
      <c r="B1102" s="27" t="s">
        <v>1974</v>
      </c>
      <c r="C1102" s="28" t="s">
        <v>3354</v>
      </c>
      <c r="D1102" s="29" t="s">
        <v>1998</v>
      </c>
      <c r="E1102" s="30" t="s">
        <v>1999</v>
      </c>
      <c r="F1102" s="17" t="s">
        <v>4008</v>
      </c>
    </row>
    <row r="1103" spans="2:6">
      <c r="B1103" s="27" t="s">
        <v>1974</v>
      </c>
      <c r="C1103" s="28" t="s">
        <v>3354</v>
      </c>
      <c r="D1103" s="29" t="s">
        <v>2000</v>
      </c>
      <c r="E1103" s="30" t="s">
        <v>2001</v>
      </c>
      <c r="F1103" s="17" t="s">
        <v>4009</v>
      </c>
    </row>
    <row r="1104" spans="2:6">
      <c r="B1104" s="27" t="s">
        <v>1974</v>
      </c>
      <c r="C1104" s="28" t="s">
        <v>3354</v>
      </c>
      <c r="D1104" s="29" t="s">
        <v>2002</v>
      </c>
      <c r="E1104" s="30" t="s">
        <v>2003</v>
      </c>
      <c r="F1104" s="17" t="s">
        <v>4010</v>
      </c>
    </row>
    <row r="1105" spans="2:6">
      <c r="B1105" s="27" t="s">
        <v>1974</v>
      </c>
      <c r="C1105" s="28" t="s">
        <v>3354</v>
      </c>
      <c r="D1105" s="29" t="s">
        <v>2004</v>
      </c>
      <c r="E1105" s="30" t="s">
        <v>2005</v>
      </c>
      <c r="F1105" s="17" t="s">
        <v>4008</v>
      </c>
    </row>
    <row r="1106" spans="2:6">
      <c r="B1106" s="27" t="s">
        <v>1974</v>
      </c>
      <c r="C1106" s="28" t="s">
        <v>3354</v>
      </c>
      <c r="D1106" s="29" t="s">
        <v>2006</v>
      </c>
      <c r="E1106" s="30" t="s">
        <v>2007</v>
      </c>
      <c r="F1106" s="17" t="s">
        <v>4009</v>
      </c>
    </row>
    <row r="1107" spans="2:6">
      <c r="B1107" s="27" t="s">
        <v>1974</v>
      </c>
      <c r="C1107" s="28" t="s">
        <v>3354</v>
      </c>
      <c r="D1107" s="29" t="s">
        <v>2008</v>
      </c>
      <c r="E1107" s="30" t="s">
        <v>2009</v>
      </c>
      <c r="F1107" s="17" t="s">
        <v>4011</v>
      </c>
    </row>
    <row r="1108" spans="2:6">
      <c r="B1108" s="27" t="s">
        <v>1974</v>
      </c>
      <c r="C1108" s="28" t="s">
        <v>3354</v>
      </c>
      <c r="D1108" s="29" t="s">
        <v>2010</v>
      </c>
      <c r="E1108" s="30" t="s">
        <v>2011</v>
      </c>
      <c r="F1108" s="17" t="s">
        <v>4011</v>
      </c>
    </row>
    <row r="1109" spans="2:6">
      <c r="B1109" s="27" t="s">
        <v>1974</v>
      </c>
      <c r="C1109" s="28" t="s">
        <v>3354</v>
      </c>
      <c r="D1109" s="29" t="s">
        <v>2012</v>
      </c>
      <c r="E1109" s="30" t="s">
        <v>2013</v>
      </c>
      <c r="F1109" s="17" t="s">
        <v>4010</v>
      </c>
    </row>
    <row r="1110" spans="2:6">
      <c r="B1110" s="27" t="s">
        <v>1974</v>
      </c>
      <c r="C1110" s="28" t="s">
        <v>3354</v>
      </c>
      <c r="D1110" s="29" t="s">
        <v>2014</v>
      </c>
      <c r="E1110" s="30" t="s">
        <v>2015</v>
      </c>
      <c r="F1110" s="17" t="s">
        <v>4007</v>
      </c>
    </row>
    <row r="1111" spans="2:6">
      <c r="B1111" s="27" t="s">
        <v>1974</v>
      </c>
      <c r="C1111" s="28" t="s">
        <v>3355</v>
      </c>
      <c r="D1111" s="29" t="s">
        <v>2016</v>
      </c>
      <c r="E1111" s="30" t="s">
        <v>2017</v>
      </c>
      <c r="F1111" s="17" t="s">
        <v>4012</v>
      </c>
    </row>
    <row r="1112" spans="2:6">
      <c r="B1112" s="27" t="s">
        <v>1974</v>
      </c>
      <c r="C1112" s="28" t="s">
        <v>3355</v>
      </c>
      <c r="D1112" s="29" t="s">
        <v>2018</v>
      </c>
      <c r="E1112" s="30" t="s">
        <v>2019</v>
      </c>
      <c r="F1112" s="17" t="s">
        <v>4013</v>
      </c>
    </row>
    <row r="1113" spans="2:6">
      <c r="B1113" s="27" t="s">
        <v>1974</v>
      </c>
      <c r="C1113" s="28" t="s">
        <v>3355</v>
      </c>
      <c r="D1113" s="29" t="s">
        <v>2020</v>
      </c>
      <c r="E1113" s="30" t="s">
        <v>2021</v>
      </c>
      <c r="F1113" s="17" t="s">
        <v>4014</v>
      </c>
    </row>
    <row r="1114" spans="2:6">
      <c r="B1114" s="27" t="s">
        <v>1974</v>
      </c>
      <c r="C1114" s="28" t="s">
        <v>3355</v>
      </c>
      <c r="D1114" s="29" t="s">
        <v>2022</v>
      </c>
      <c r="E1114" s="30" t="s">
        <v>2023</v>
      </c>
      <c r="F1114" s="17" t="s">
        <v>4015</v>
      </c>
    </row>
    <row r="1115" spans="2:6">
      <c r="B1115" s="27" t="s">
        <v>1974</v>
      </c>
      <c r="C1115" s="28" t="s">
        <v>3355</v>
      </c>
      <c r="D1115" s="29" t="s">
        <v>2024</v>
      </c>
      <c r="E1115" s="30" t="s">
        <v>2025</v>
      </c>
      <c r="F1115" s="17" t="s">
        <v>4016</v>
      </c>
    </row>
    <row r="1116" spans="2:6">
      <c r="B1116" s="27" t="s">
        <v>1974</v>
      </c>
      <c r="C1116" s="28" t="s">
        <v>3355</v>
      </c>
      <c r="D1116" s="29" t="s">
        <v>2026</v>
      </c>
      <c r="E1116" s="30" t="s">
        <v>2027</v>
      </c>
      <c r="F1116" s="17" t="s">
        <v>4015</v>
      </c>
    </row>
    <row r="1117" spans="2:6">
      <c r="B1117" s="27" t="s">
        <v>1974</v>
      </c>
      <c r="C1117" s="28" t="s">
        <v>3355</v>
      </c>
      <c r="D1117" s="29" t="s">
        <v>2028</v>
      </c>
      <c r="E1117" s="30" t="s">
        <v>2029</v>
      </c>
      <c r="F1117" s="17" t="s">
        <v>4017</v>
      </c>
    </row>
    <row r="1118" spans="2:6">
      <c r="B1118" s="27" t="s">
        <v>1974</v>
      </c>
      <c r="C1118" s="28" t="s">
        <v>3355</v>
      </c>
      <c r="D1118" s="29" t="s">
        <v>2030</v>
      </c>
      <c r="E1118" s="30" t="s">
        <v>2031</v>
      </c>
      <c r="F1118" s="17" t="s">
        <v>4018</v>
      </c>
    </row>
    <row r="1119" spans="2:6">
      <c r="B1119" s="27" t="s">
        <v>1974</v>
      </c>
      <c r="C1119" s="28" t="s">
        <v>3355</v>
      </c>
      <c r="D1119" s="29" t="s">
        <v>2032</v>
      </c>
      <c r="E1119" s="30" t="s">
        <v>2033</v>
      </c>
      <c r="F1119" s="17" t="s">
        <v>4014</v>
      </c>
    </row>
    <row r="1120" spans="2:6">
      <c r="B1120" s="27" t="s">
        <v>1974</v>
      </c>
      <c r="C1120" s="28" t="s">
        <v>3355</v>
      </c>
      <c r="D1120" s="29" t="s">
        <v>2034</v>
      </c>
      <c r="E1120" s="30" t="s">
        <v>2035</v>
      </c>
      <c r="F1120" s="17" t="s">
        <v>4013</v>
      </c>
    </row>
    <row r="1121" spans="2:6">
      <c r="B1121" s="27" t="s">
        <v>1974</v>
      </c>
      <c r="C1121" s="28" t="s">
        <v>3355</v>
      </c>
      <c r="D1121" s="29" t="s">
        <v>2036</v>
      </c>
      <c r="E1121" s="30" t="s">
        <v>2037</v>
      </c>
      <c r="F1121" s="17" t="s">
        <v>4018</v>
      </c>
    </row>
    <row r="1122" spans="2:6">
      <c r="B1122" s="27" t="s">
        <v>1974</v>
      </c>
      <c r="C1122" s="28" t="s">
        <v>3355</v>
      </c>
      <c r="D1122" s="29" t="s">
        <v>2038</v>
      </c>
      <c r="E1122" s="30" t="s">
        <v>2039</v>
      </c>
      <c r="F1122" s="17" t="s">
        <v>4015</v>
      </c>
    </row>
    <row r="1123" spans="2:6">
      <c r="B1123" s="27" t="s">
        <v>1974</v>
      </c>
      <c r="C1123" s="28" t="s">
        <v>3355</v>
      </c>
      <c r="D1123" s="29" t="s">
        <v>2040</v>
      </c>
      <c r="E1123" s="30" t="s">
        <v>2041</v>
      </c>
      <c r="F1123" s="17" t="s">
        <v>4016</v>
      </c>
    </row>
    <row r="1124" spans="2:6">
      <c r="B1124" s="27" t="s">
        <v>1974</v>
      </c>
      <c r="C1124" s="28" t="s">
        <v>3355</v>
      </c>
      <c r="D1124" s="29" t="s">
        <v>2042</v>
      </c>
      <c r="E1124" s="30" t="s">
        <v>2043</v>
      </c>
      <c r="F1124" s="17" t="s">
        <v>4016</v>
      </c>
    </row>
    <row r="1125" spans="2:6">
      <c r="B1125" s="27" t="s">
        <v>1974</v>
      </c>
      <c r="C1125" s="28" t="s">
        <v>3355</v>
      </c>
      <c r="D1125" s="29" t="s">
        <v>2044</v>
      </c>
      <c r="E1125" s="30" t="s">
        <v>2045</v>
      </c>
      <c r="F1125" s="17" t="s">
        <v>4019</v>
      </c>
    </row>
    <row r="1126" spans="2:6">
      <c r="B1126" s="27" t="s">
        <v>1974</v>
      </c>
      <c r="C1126" s="28" t="s">
        <v>3355</v>
      </c>
      <c r="D1126" s="29" t="s">
        <v>2046</v>
      </c>
      <c r="E1126" s="30" t="s">
        <v>2047</v>
      </c>
      <c r="F1126" s="17" t="s">
        <v>4020</v>
      </c>
    </row>
    <row r="1127" spans="2:6">
      <c r="B1127" s="27" t="s">
        <v>1974</v>
      </c>
      <c r="C1127" s="28" t="s">
        <v>3355</v>
      </c>
      <c r="D1127" s="29" t="s">
        <v>2048</v>
      </c>
      <c r="E1127" s="30" t="s">
        <v>2049</v>
      </c>
      <c r="F1127" s="17" t="s">
        <v>4021</v>
      </c>
    </row>
    <row r="1128" spans="2:6">
      <c r="B1128" s="27" t="s">
        <v>1974</v>
      </c>
      <c r="C1128" s="28" t="s">
        <v>3355</v>
      </c>
      <c r="D1128" s="29" t="s">
        <v>2050</v>
      </c>
      <c r="E1128" s="30" t="s">
        <v>2051</v>
      </c>
      <c r="F1128" s="17" t="s">
        <v>4022</v>
      </c>
    </row>
    <row r="1129" spans="2:6">
      <c r="B1129" s="27" t="s">
        <v>1974</v>
      </c>
      <c r="C1129" s="28" t="s">
        <v>3355</v>
      </c>
      <c r="D1129" s="29" t="s">
        <v>2052</v>
      </c>
      <c r="E1129" s="30" t="s">
        <v>2053</v>
      </c>
      <c r="F1129" s="17" t="s">
        <v>4023</v>
      </c>
    </row>
    <row r="1130" spans="2:6">
      <c r="B1130" s="27" t="s">
        <v>1974</v>
      </c>
      <c r="C1130" s="28" t="s">
        <v>3355</v>
      </c>
      <c r="D1130" s="29" t="s">
        <v>2054</v>
      </c>
      <c r="E1130" s="30" t="s">
        <v>2055</v>
      </c>
      <c r="F1130" s="17" t="s">
        <v>4022</v>
      </c>
    </row>
    <row r="1131" spans="2:6">
      <c r="B1131" s="27" t="s">
        <v>1974</v>
      </c>
      <c r="C1131" s="28" t="s">
        <v>3355</v>
      </c>
      <c r="D1131" s="29" t="s">
        <v>2056</v>
      </c>
      <c r="E1131" s="30" t="s">
        <v>2057</v>
      </c>
      <c r="F1131" s="17" t="s">
        <v>4021</v>
      </c>
    </row>
    <row r="1132" spans="2:6">
      <c r="B1132" s="27" t="s">
        <v>1974</v>
      </c>
      <c r="C1132" s="28" t="s">
        <v>3355</v>
      </c>
      <c r="D1132" s="29" t="s">
        <v>2058</v>
      </c>
      <c r="E1132" s="30" t="s">
        <v>2059</v>
      </c>
      <c r="F1132" s="17" t="s">
        <v>4019</v>
      </c>
    </row>
    <row r="1133" spans="2:6">
      <c r="B1133" s="27" t="s">
        <v>1974</v>
      </c>
      <c r="C1133" s="28" t="s">
        <v>3355</v>
      </c>
      <c r="D1133" s="29" t="s">
        <v>2060</v>
      </c>
      <c r="E1133" s="30" t="s">
        <v>2061</v>
      </c>
      <c r="F1133" s="17" t="s">
        <v>4020</v>
      </c>
    </row>
    <row r="1134" spans="2:6">
      <c r="B1134" s="27" t="s">
        <v>1974</v>
      </c>
      <c r="C1134" s="28" t="s">
        <v>3355</v>
      </c>
      <c r="D1134" s="29" t="s">
        <v>2062</v>
      </c>
      <c r="E1134" s="30" t="s">
        <v>2063</v>
      </c>
      <c r="F1134" s="17" t="s">
        <v>4019</v>
      </c>
    </row>
    <row r="1135" spans="2:6">
      <c r="B1135" s="27" t="s">
        <v>1974</v>
      </c>
      <c r="C1135" s="28" t="s">
        <v>3355</v>
      </c>
      <c r="D1135" s="29" t="s">
        <v>2064</v>
      </c>
      <c r="E1135" s="30" t="s">
        <v>2065</v>
      </c>
      <c r="F1135" s="17" t="s">
        <v>4023</v>
      </c>
    </row>
    <row r="1136" spans="2:6">
      <c r="B1136" s="27" t="s">
        <v>1974</v>
      </c>
      <c r="C1136" s="28" t="s">
        <v>3355</v>
      </c>
      <c r="D1136" s="29" t="s">
        <v>2066</v>
      </c>
      <c r="E1136" s="30" t="s">
        <v>2067</v>
      </c>
      <c r="F1136" s="17" t="s">
        <v>4022</v>
      </c>
    </row>
    <row r="1137" spans="2:6">
      <c r="B1137" s="27" t="s">
        <v>1974</v>
      </c>
      <c r="C1137" s="28" t="s">
        <v>3356</v>
      </c>
      <c r="D1137" s="29" t="s">
        <v>2068</v>
      </c>
      <c r="E1137" s="30" t="s">
        <v>2069</v>
      </c>
      <c r="F1137" s="17" t="s">
        <v>4024</v>
      </c>
    </row>
    <row r="1138" spans="2:6">
      <c r="B1138" s="27" t="s">
        <v>1974</v>
      </c>
      <c r="C1138" s="28" t="s">
        <v>3356</v>
      </c>
      <c r="D1138" s="29" t="s">
        <v>2070</v>
      </c>
      <c r="E1138" s="30" t="s">
        <v>2071</v>
      </c>
      <c r="F1138" s="17" t="s">
        <v>4025</v>
      </c>
    </row>
    <row r="1139" spans="2:6">
      <c r="B1139" s="27" t="s">
        <v>1974</v>
      </c>
      <c r="C1139" s="28" t="s">
        <v>3356</v>
      </c>
      <c r="D1139" s="29" t="s">
        <v>2072</v>
      </c>
      <c r="E1139" s="30" t="s">
        <v>2073</v>
      </c>
      <c r="F1139" s="17" t="s">
        <v>4026</v>
      </c>
    </row>
    <row r="1140" spans="2:6">
      <c r="B1140" s="27" t="s">
        <v>1974</v>
      </c>
      <c r="C1140" s="28" t="s">
        <v>3356</v>
      </c>
      <c r="D1140" s="29" t="s">
        <v>2074</v>
      </c>
      <c r="E1140" s="30" t="s">
        <v>2075</v>
      </c>
      <c r="F1140" s="17" t="s">
        <v>4027</v>
      </c>
    </row>
    <row r="1141" spans="2:6">
      <c r="B1141" s="27" t="s">
        <v>1974</v>
      </c>
      <c r="C1141" s="28" t="s">
        <v>3356</v>
      </c>
      <c r="D1141" s="29" t="s">
        <v>2076</v>
      </c>
      <c r="E1141" s="30" t="s">
        <v>2077</v>
      </c>
      <c r="F1141" s="17" t="s">
        <v>4024</v>
      </c>
    </row>
    <row r="1142" spans="2:6">
      <c r="B1142" s="27" t="s">
        <v>1974</v>
      </c>
      <c r="C1142" s="28" t="s">
        <v>3356</v>
      </c>
      <c r="D1142" s="29" t="s">
        <v>2078</v>
      </c>
      <c r="E1142" s="30" t="s">
        <v>2079</v>
      </c>
      <c r="F1142" s="17" t="s">
        <v>4028</v>
      </c>
    </row>
    <row r="1143" spans="2:6">
      <c r="B1143" s="27" t="s">
        <v>1974</v>
      </c>
      <c r="C1143" s="28" t="s">
        <v>3356</v>
      </c>
      <c r="D1143" s="29" t="s">
        <v>2080</v>
      </c>
      <c r="E1143" s="30" t="s">
        <v>2081</v>
      </c>
      <c r="F1143" s="17" t="s">
        <v>32</v>
      </c>
    </row>
    <row r="1144" spans="2:6">
      <c r="B1144" s="27" t="s">
        <v>1974</v>
      </c>
      <c r="C1144" s="28" t="s">
        <v>3356</v>
      </c>
      <c r="D1144" s="29" t="s">
        <v>2082</v>
      </c>
      <c r="E1144" s="30" t="s">
        <v>2083</v>
      </c>
      <c r="F1144" s="17" t="s">
        <v>32</v>
      </c>
    </row>
    <row r="1145" spans="2:6">
      <c r="B1145" s="27" t="s">
        <v>1974</v>
      </c>
      <c r="C1145" s="28" t="s">
        <v>3356</v>
      </c>
      <c r="D1145" s="29" t="s">
        <v>2084</v>
      </c>
      <c r="E1145" s="30" t="s">
        <v>2085</v>
      </c>
      <c r="F1145" s="17" t="s">
        <v>32</v>
      </c>
    </row>
    <row r="1146" spans="2:6">
      <c r="B1146" s="27" t="s">
        <v>1974</v>
      </c>
      <c r="C1146" s="28" t="s">
        <v>3356</v>
      </c>
      <c r="D1146" s="29" t="s">
        <v>2086</v>
      </c>
      <c r="E1146" s="30" t="s">
        <v>2087</v>
      </c>
      <c r="F1146" s="17" t="s">
        <v>32</v>
      </c>
    </row>
    <row r="1147" spans="2:6">
      <c r="B1147" s="27" t="s">
        <v>1974</v>
      </c>
      <c r="C1147" s="28" t="s">
        <v>3357</v>
      </c>
      <c r="D1147" s="29" t="s">
        <v>2088</v>
      </c>
      <c r="E1147" s="30" t="s">
        <v>2089</v>
      </c>
      <c r="F1147" s="17" t="s">
        <v>4029</v>
      </c>
    </row>
    <row r="1148" spans="2:6">
      <c r="B1148" s="27" t="s">
        <v>1974</v>
      </c>
      <c r="C1148" s="28" t="s">
        <v>3357</v>
      </c>
      <c r="D1148" s="29" t="s">
        <v>2090</v>
      </c>
      <c r="E1148" s="30" t="s">
        <v>2091</v>
      </c>
      <c r="F1148" s="17" t="s">
        <v>4030</v>
      </c>
    </row>
    <row r="1149" spans="2:6">
      <c r="B1149" s="27" t="s">
        <v>1974</v>
      </c>
      <c r="C1149" s="28" t="s">
        <v>3357</v>
      </c>
      <c r="D1149" s="29" t="s">
        <v>2092</v>
      </c>
      <c r="E1149" s="30" t="s">
        <v>2093</v>
      </c>
      <c r="F1149" s="17" t="s">
        <v>4031</v>
      </c>
    </row>
    <row r="1150" spans="2:6">
      <c r="B1150" s="27" t="s">
        <v>1974</v>
      </c>
      <c r="C1150" s="28" t="s">
        <v>3357</v>
      </c>
      <c r="D1150" s="29" t="s">
        <v>2094</v>
      </c>
      <c r="E1150" s="30" t="s">
        <v>2095</v>
      </c>
      <c r="F1150" s="17" t="s">
        <v>4030</v>
      </c>
    </row>
    <row r="1151" spans="2:6">
      <c r="B1151" s="27" t="s">
        <v>1974</v>
      </c>
      <c r="C1151" s="28" t="s">
        <v>3357</v>
      </c>
      <c r="D1151" s="29" t="s">
        <v>2096</v>
      </c>
      <c r="E1151" s="30" t="s">
        <v>2097</v>
      </c>
      <c r="F1151" s="17" t="s">
        <v>4031</v>
      </c>
    </row>
    <row r="1152" spans="2:6">
      <c r="B1152" s="27" t="s">
        <v>1974</v>
      </c>
      <c r="C1152" s="28" t="s">
        <v>3357</v>
      </c>
      <c r="D1152" s="29" t="s">
        <v>2098</v>
      </c>
      <c r="E1152" s="30" t="s">
        <v>2099</v>
      </c>
      <c r="F1152" s="17" t="s">
        <v>4032</v>
      </c>
    </row>
    <row r="1153" spans="2:6">
      <c r="B1153" s="27" t="s">
        <v>1974</v>
      </c>
      <c r="C1153" s="28" t="s">
        <v>3357</v>
      </c>
      <c r="D1153" s="29" t="s">
        <v>2100</v>
      </c>
      <c r="E1153" s="30" t="s">
        <v>2101</v>
      </c>
      <c r="F1153" s="17" t="s">
        <v>4032</v>
      </c>
    </row>
    <row r="1154" spans="2:6">
      <c r="B1154" s="27" t="s">
        <v>1974</v>
      </c>
      <c r="C1154" s="28" t="s">
        <v>3357</v>
      </c>
      <c r="D1154" s="29" t="s">
        <v>2102</v>
      </c>
      <c r="E1154" s="30" t="s">
        <v>2103</v>
      </c>
      <c r="F1154" s="17" t="s">
        <v>4033</v>
      </c>
    </row>
    <row r="1155" spans="2:6">
      <c r="B1155" s="27" t="s">
        <v>1974</v>
      </c>
      <c r="C1155" s="28" t="s">
        <v>3357</v>
      </c>
      <c r="D1155" s="29" t="s">
        <v>2104</v>
      </c>
      <c r="E1155" s="30" t="s">
        <v>2105</v>
      </c>
      <c r="F1155" s="17" t="s">
        <v>4033</v>
      </c>
    </row>
    <row r="1156" spans="2:6">
      <c r="B1156" s="27" t="s">
        <v>1974</v>
      </c>
      <c r="C1156" s="28" t="s">
        <v>3357</v>
      </c>
      <c r="D1156" s="29" t="s">
        <v>2106</v>
      </c>
      <c r="E1156" s="30" t="s">
        <v>2107</v>
      </c>
      <c r="F1156" s="17" t="s">
        <v>4034</v>
      </c>
    </row>
    <row r="1157" spans="2:6">
      <c r="B1157" s="27" t="s">
        <v>1974</v>
      </c>
      <c r="C1157" s="28" t="s">
        <v>3357</v>
      </c>
      <c r="D1157" s="29" t="s">
        <v>2108</v>
      </c>
      <c r="E1157" s="30" t="s">
        <v>2109</v>
      </c>
      <c r="F1157" s="17" t="s">
        <v>4035</v>
      </c>
    </row>
    <row r="1158" spans="2:6">
      <c r="B1158" s="27" t="s">
        <v>1974</v>
      </c>
      <c r="C1158" s="28" t="s">
        <v>3357</v>
      </c>
      <c r="D1158" s="29" t="s">
        <v>2110</v>
      </c>
      <c r="E1158" s="30" t="s">
        <v>2111</v>
      </c>
      <c r="F1158" s="17" t="s">
        <v>4035</v>
      </c>
    </row>
    <row r="1159" spans="2:6">
      <c r="B1159" s="27" t="s">
        <v>1974</v>
      </c>
      <c r="C1159" s="28" t="s">
        <v>3357</v>
      </c>
      <c r="D1159" s="29" t="s">
        <v>2112</v>
      </c>
      <c r="E1159" s="30" t="s">
        <v>2113</v>
      </c>
      <c r="F1159" s="17" t="s">
        <v>4036</v>
      </c>
    </row>
    <row r="1160" spans="2:6">
      <c r="B1160" s="27" t="s">
        <v>1974</v>
      </c>
      <c r="C1160" s="28" t="s">
        <v>3357</v>
      </c>
      <c r="D1160" s="29" t="s">
        <v>2114</v>
      </c>
      <c r="E1160" s="30" t="s">
        <v>2115</v>
      </c>
      <c r="F1160" s="17" t="s">
        <v>4037</v>
      </c>
    </row>
    <row r="1161" spans="2:6">
      <c r="B1161" s="27" t="s">
        <v>1974</v>
      </c>
      <c r="C1161" s="28" t="s">
        <v>3357</v>
      </c>
      <c r="D1161" s="29" t="s">
        <v>2116</v>
      </c>
      <c r="E1161" s="30" t="s">
        <v>2117</v>
      </c>
      <c r="F1161" s="17" t="s">
        <v>4037</v>
      </c>
    </row>
    <row r="1162" spans="2:6">
      <c r="B1162" s="27" t="s">
        <v>1974</v>
      </c>
      <c r="C1162" s="28" t="s">
        <v>3357</v>
      </c>
      <c r="D1162" s="29" t="s">
        <v>2118</v>
      </c>
      <c r="E1162" s="30" t="s">
        <v>2119</v>
      </c>
      <c r="F1162" s="17" t="s">
        <v>4035</v>
      </c>
    </row>
    <row r="1163" spans="2:6">
      <c r="B1163" s="27" t="s">
        <v>1974</v>
      </c>
      <c r="C1163" s="28" t="s">
        <v>3356</v>
      </c>
      <c r="D1163" s="29" t="s">
        <v>2120</v>
      </c>
      <c r="E1163" s="30" t="s">
        <v>2121</v>
      </c>
      <c r="F1163" s="17" t="s">
        <v>4038</v>
      </c>
    </row>
    <row r="1164" spans="2:6">
      <c r="B1164" s="27" t="s">
        <v>1974</v>
      </c>
      <c r="C1164" s="28" t="s">
        <v>3356</v>
      </c>
      <c r="D1164" s="29" t="s">
        <v>2122</v>
      </c>
      <c r="E1164" s="30" t="s">
        <v>2123</v>
      </c>
      <c r="F1164" s="17" t="s">
        <v>4039</v>
      </c>
    </row>
    <row r="1165" spans="2:6">
      <c r="B1165" s="27" t="s">
        <v>1974</v>
      </c>
      <c r="C1165" s="28" t="s">
        <v>3356</v>
      </c>
      <c r="D1165" s="29" t="s">
        <v>2124</v>
      </c>
      <c r="E1165" s="30" t="s">
        <v>2125</v>
      </c>
      <c r="F1165" s="17" t="s">
        <v>32</v>
      </c>
    </row>
    <row r="1166" spans="2:6">
      <c r="B1166" s="27" t="s">
        <v>1974</v>
      </c>
      <c r="C1166" s="28" t="s">
        <v>3356</v>
      </c>
      <c r="D1166" s="29" t="s">
        <v>2126</v>
      </c>
      <c r="E1166" s="30" t="s">
        <v>2127</v>
      </c>
      <c r="F1166" s="17" t="s">
        <v>4040</v>
      </c>
    </row>
    <row r="1167" spans="2:6">
      <c r="B1167" s="27" t="s">
        <v>1974</v>
      </c>
      <c r="C1167" s="28" t="s">
        <v>3356</v>
      </c>
      <c r="D1167" s="29" t="s">
        <v>2128</v>
      </c>
      <c r="E1167" s="30" t="s">
        <v>2129</v>
      </c>
      <c r="F1167" s="17" t="s">
        <v>4040</v>
      </c>
    </row>
    <row r="1168" spans="2:6">
      <c r="B1168" s="27" t="s">
        <v>1974</v>
      </c>
      <c r="C1168" s="28" t="s">
        <v>3356</v>
      </c>
      <c r="D1168" s="29" t="s">
        <v>2130</v>
      </c>
      <c r="E1168" s="30" t="s">
        <v>2131</v>
      </c>
      <c r="F1168" s="17" t="s">
        <v>4041</v>
      </c>
    </row>
    <row r="1169" spans="2:6">
      <c r="B1169" s="27" t="s">
        <v>1974</v>
      </c>
      <c r="C1169" s="28" t="s">
        <v>3356</v>
      </c>
      <c r="D1169" s="29" t="s">
        <v>2132</v>
      </c>
      <c r="E1169" s="30" t="s">
        <v>2133</v>
      </c>
      <c r="F1169" s="17" t="s">
        <v>4042</v>
      </c>
    </row>
    <row r="1170" spans="2:6">
      <c r="B1170" s="27" t="s">
        <v>1974</v>
      </c>
      <c r="C1170" s="28" t="s">
        <v>3356</v>
      </c>
      <c r="D1170" s="29" t="s">
        <v>2134</v>
      </c>
      <c r="E1170" s="30" t="s">
        <v>2135</v>
      </c>
      <c r="F1170" s="17" t="s">
        <v>4042</v>
      </c>
    </row>
    <row r="1171" spans="2:6">
      <c r="B1171" s="27" t="s">
        <v>1974</v>
      </c>
      <c r="C1171" s="28" t="s">
        <v>3356</v>
      </c>
      <c r="D1171" s="29" t="s">
        <v>2136</v>
      </c>
      <c r="E1171" s="30" t="s">
        <v>2137</v>
      </c>
      <c r="F1171" s="17" t="s">
        <v>32</v>
      </c>
    </row>
    <row r="1172" spans="2:6">
      <c r="B1172" s="27" t="s">
        <v>1974</v>
      </c>
      <c r="C1172" s="28" t="s">
        <v>3356</v>
      </c>
      <c r="D1172" s="29" t="s">
        <v>2138</v>
      </c>
      <c r="E1172" s="30" t="s">
        <v>2139</v>
      </c>
      <c r="F1172" s="17" t="s">
        <v>32</v>
      </c>
    </row>
    <row r="1173" spans="2:6">
      <c r="B1173" s="27" t="s">
        <v>1974</v>
      </c>
      <c r="C1173" s="28" t="s">
        <v>3356</v>
      </c>
      <c r="D1173" s="29" t="s">
        <v>2140</v>
      </c>
      <c r="E1173" s="30" t="s">
        <v>2141</v>
      </c>
      <c r="F1173" s="17" t="s">
        <v>32</v>
      </c>
    </row>
    <row r="1174" spans="2:6">
      <c r="B1174" s="27" t="s">
        <v>1974</v>
      </c>
      <c r="C1174" s="28" t="s">
        <v>3358</v>
      </c>
      <c r="D1174" s="29" t="s">
        <v>2142</v>
      </c>
      <c r="E1174" s="30" t="s">
        <v>2143</v>
      </c>
      <c r="F1174" s="17" t="s">
        <v>4043</v>
      </c>
    </row>
    <row r="1175" spans="2:6">
      <c r="B1175" s="27" t="s">
        <v>1974</v>
      </c>
      <c r="C1175" s="28" t="s">
        <v>3358</v>
      </c>
      <c r="D1175" s="29" t="s">
        <v>2144</v>
      </c>
      <c r="E1175" s="30" t="s">
        <v>2145</v>
      </c>
      <c r="F1175" s="17" t="s">
        <v>4044</v>
      </c>
    </row>
    <row r="1176" spans="2:6">
      <c r="B1176" s="27" t="s">
        <v>1974</v>
      </c>
      <c r="C1176" s="28" t="s">
        <v>3358</v>
      </c>
      <c r="D1176" s="29" t="s">
        <v>2146</v>
      </c>
      <c r="E1176" s="30" t="s">
        <v>2147</v>
      </c>
      <c r="F1176" s="17" t="s">
        <v>4045</v>
      </c>
    </row>
    <row r="1177" spans="2:6">
      <c r="B1177" s="27" t="s">
        <v>1974</v>
      </c>
      <c r="C1177" s="28" t="s">
        <v>3358</v>
      </c>
      <c r="D1177" s="29" t="s">
        <v>2148</v>
      </c>
      <c r="E1177" s="30" t="s">
        <v>2149</v>
      </c>
      <c r="F1177" s="17" t="s">
        <v>4043</v>
      </c>
    </row>
    <row r="1178" spans="2:6">
      <c r="B1178" s="27" t="s">
        <v>1974</v>
      </c>
      <c r="C1178" s="28" t="s">
        <v>3358</v>
      </c>
      <c r="D1178" s="29" t="s">
        <v>2150</v>
      </c>
      <c r="E1178" s="30" t="s">
        <v>2151</v>
      </c>
      <c r="F1178" s="17" t="s">
        <v>4046</v>
      </c>
    </row>
    <row r="1179" spans="2:6">
      <c r="B1179" s="27" t="s">
        <v>1974</v>
      </c>
      <c r="C1179" s="28" t="s">
        <v>3358</v>
      </c>
      <c r="D1179" s="29" t="s">
        <v>2152</v>
      </c>
      <c r="E1179" s="30" t="s">
        <v>2153</v>
      </c>
      <c r="F1179" s="17" t="s">
        <v>4044</v>
      </c>
    </row>
    <row r="1180" spans="2:6">
      <c r="B1180" s="27" t="s">
        <v>1974</v>
      </c>
      <c r="C1180" s="28" t="s">
        <v>3358</v>
      </c>
      <c r="D1180" s="29" t="s">
        <v>2154</v>
      </c>
      <c r="E1180" s="30" t="s">
        <v>2155</v>
      </c>
      <c r="F1180" s="17" t="s">
        <v>4047</v>
      </c>
    </row>
    <row r="1181" spans="2:6">
      <c r="B1181" s="27" t="s">
        <v>1974</v>
      </c>
      <c r="C1181" s="28" t="s">
        <v>3358</v>
      </c>
      <c r="D1181" s="29" t="s">
        <v>2156</v>
      </c>
      <c r="E1181" s="30" t="s">
        <v>2157</v>
      </c>
      <c r="F1181" s="17" t="s">
        <v>4048</v>
      </c>
    </row>
    <row r="1182" spans="2:6">
      <c r="B1182" s="27" t="s">
        <v>1974</v>
      </c>
      <c r="C1182" s="28" t="s">
        <v>3358</v>
      </c>
      <c r="D1182" s="29" t="s">
        <v>2158</v>
      </c>
      <c r="E1182" s="30" t="s">
        <v>2159</v>
      </c>
      <c r="F1182" s="17" t="s">
        <v>4049</v>
      </c>
    </row>
    <row r="1183" spans="2:6">
      <c r="B1183" s="27" t="s">
        <v>1974</v>
      </c>
      <c r="C1183" s="28" t="s">
        <v>3358</v>
      </c>
      <c r="D1183" s="29" t="s">
        <v>2160</v>
      </c>
      <c r="E1183" s="30" t="s">
        <v>2161</v>
      </c>
      <c r="F1183" s="17" t="s">
        <v>4050</v>
      </c>
    </row>
    <row r="1184" spans="2:6">
      <c r="B1184" s="27" t="s">
        <v>1974</v>
      </c>
      <c r="C1184" s="28" t="s">
        <v>3358</v>
      </c>
      <c r="D1184" s="29" t="s">
        <v>2162</v>
      </c>
      <c r="E1184" s="30" t="s">
        <v>2163</v>
      </c>
      <c r="F1184" s="17" t="s">
        <v>4051</v>
      </c>
    </row>
    <row r="1185" spans="2:6">
      <c r="B1185" s="27" t="s">
        <v>1974</v>
      </c>
      <c r="C1185" s="28" t="s">
        <v>3358</v>
      </c>
      <c r="D1185" s="29" t="s">
        <v>2164</v>
      </c>
      <c r="E1185" s="30" t="s">
        <v>2165</v>
      </c>
      <c r="F1185" s="17" t="s">
        <v>4052</v>
      </c>
    </row>
    <row r="1186" spans="2:6">
      <c r="B1186" s="27" t="s">
        <v>1974</v>
      </c>
      <c r="C1186" s="28" t="s">
        <v>3358</v>
      </c>
      <c r="D1186" s="29" t="s">
        <v>2166</v>
      </c>
      <c r="E1186" s="30" t="s">
        <v>2167</v>
      </c>
      <c r="F1186" s="17" t="s">
        <v>4053</v>
      </c>
    </row>
    <row r="1187" spans="2:6">
      <c r="B1187" s="27" t="s">
        <v>1974</v>
      </c>
      <c r="C1187" s="28" t="s">
        <v>3358</v>
      </c>
      <c r="D1187" s="29" t="s">
        <v>2168</v>
      </c>
      <c r="E1187" s="30" t="s">
        <v>2169</v>
      </c>
      <c r="F1187" s="17" t="s">
        <v>4054</v>
      </c>
    </row>
    <row r="1188" spans="2:6">
      <c r="B1188" s="27" t="s">
        <v>1974</v>
      </c>
      <c r="C1188" s="28" t="s">
        <v>3358</v>
      </c>
      <c r="D1188" s="29" t="s">
        <v>2170</v>
      </c>
      <c r="E1188" s="30" t="s">
        <v>2171</v>
      </c>
      <c r="F1188" s="17" t="s">
        <v>4055</v>
      </c>
    </row>
    <row r="1189" spans="2:6">
      <c r="B1189" s="27" t="s">
        <v>1974</v>
      </c>
      <c r="C1189" s="28" t="s">
        <v>3358</v>
      </c>
      <c r="D1189" s="29" t="s">
        <v>2172</v>
      </c>
      <c r="E1189" s="30" t="s">
        <v>2173</v>
      </c>
      <c r="F1189" s="17" t="s">
        <v>4056</v>
      </c>
    </row>
    <row r="1190" spans="2:6">
      <c r="B1190" s="27" t="s">
        <v>1974</v>
      </c>
      <c r="C1190" s="28" t="s">
        <v>3358</v>
      </c>
      <c r="D1190" s="29" t="s">
        <v>2174</v>
      </c>
      <c r="E1190" s="30" t="s">
        <v>2175</v>
      </c>
      <c r="F1190" s="17" t="s">
        <v>4057</v>
      </c>
    </row>
    <row r="1191" spans="2:6">
      <c r="B1191" s="27" t="s">
        <v>1974</v>
      </c>
      <c r="C1191" s="28" t="s">
        <v>3358</v>
      </c>
      <c r="D1191" s="29" t="s">
        <v>2176</v>
      </c>
      <c r="E1191" s="30" t="s">
        <v>2177</v>
      </c>
      <c r="F1191" s="17" t="s">
        <v>4057</v>
      </c>
    </row>
    <row r="1192" spans="2:6">
      <c r="B1192" s="27" t="s">
        <v>1974</v>
      </c>
      <c r="C1192" s="28" t="s">
        <v>3358</v>
      </c>
      <c r="D1192" s="29" t="s">
        <v>2178</v>
      </c>
      <c r="E1192" s="30" t="s">
        <v>2179</v>
      </c>
      <c r="F1192" s="17" t="s">
        <v>4056</v>
      </c>
    </row>
    <row r="1193" spans="2:6">
      <c r="B1193" s="27" t="s">
        <v>1974</v>
      </c>
      <c r="C1193" s="28" t="s">
        <v>3358</v>
      </c>
      <c r="D1193" s="29" t="s">
        <v>2180</v>
      </c>
      <c r="E1193" s="30" t="s">
        <v>2181</v>
      </c>
      <c r="F1193" s="17" t="s">
        <v>4058</v>
      </c>
    </row>
    <row r="1194" spans="2:6">
      <c r="B1194" s="27" t="s">
        <v>1974</v>
      </c>
      <c r="C1194" s="28" t="s">
        <v>3358</v>
      </c>
      <c r="D1194" s="29" t="s">
        <v>2182</v>
      </c>
      <c r="E1194" s="30" t="s">
        <v>2183</v>
      </c>
      <c r="F1194" s="17" t="s">
        <v>4059</v>
      </c>
    </row>
    <row r="1195" spans="2:6">
      <c r="B1195" s="27" t="s">
        <v>1974</v>
      </c>
      <c r="C1195" s="28" t="s">
        <v>3358</v>
      </c>
      <c r="D1195" s="29" t="s">
        <v>2184</v>
      </c>
      <c r="E1195" s="30" t="s">
        <v>2185</v>
      </c>
      <c r="F1195" s="17" t="s">
        <v>4060</v>
      </c>
    </row>
    <row r="1196" spans="2:6">
      <c r="B1196" s="27" t="s">
        <v>1974</v>
      </c>
      <c r="C1196" s="28" t="s">
        <v>3358</v>
      </c>
      <c r="D1196" s="29" t="s">
        <v>2186</v>
      </c>
      <c r="E1196" s="30" t="s">
        <v>2187</v>
      </c>
      <c r="F1196" s="17" t="s">
        <v>4061</v>
      </c>
    </row>
    <row r="1197" spans="2:6">
      <c r="B1197" s="27" t="s">
        <v>1974</v>
      </c>
      <c r="C1197" s="28" t="s">
        <v>3358</v>
      </c>
      <c r="D1197" s="29" t="s">
        <v>2188</v>
      </c>
      <c r="E1197" s="30" t="s">
        <v>2189</v>
      </c>
      <c r="F1197" s="17" t="s">
        <v>4062</v>
      </c>
    </row>
    <row r="1198" spans="2:6">
      <c r="B1198" s="27" t="s">
        <v>1974</v>
      </c>
      <c r="C1198" s="28" t="s">
        <v>3359</v>
      </c>
      <c r="D1198" s="29" t="s">
        <v>2190</v>
      </c>
      <c r="E1198" s="30" t="s">
        <v>2191</v>
      </c>
      <c r="F1198" s="17" t="s">
        <v>4063</v>
      </c>
    </row>
    <row r="1199" spans="2:6">
      <c r="B1199" s="27" t="s">
        <v>1974</v>
      </c>
      <c r="C1199" s="28" t="s">
        <v>3359</v>
      </c>
      <c r="D1199" s="29" t="s">
        <v>2192</v>
      </c>
      <c r="E1199" s="30" t="s">
        <v>2193</v>
      </c>
      <c r="F1199" s="17" t="s">
        <v>4064</v>
      </c>
    </row>
    <row r="1200" spans="2:6">
      <c r="B1200" s="27" t="s">
        <v>1974</v>
      </c>
      <c r="C1200" s="28" t="s">
        <v>3359</v>
      </c>
      <c r="D1200" s="29" t="s">
        <v>2194</v>
      </c>
      <c r="E1200" s="30" t="s">
        <v>2195</v>
      </c>
      <c r="F1200" s="17" t="s">
        <v>4065</v>
      </c>
    </row>
    <row r="1201" spans="2:6">
      <c r="B1201" s="27" t="s">
        <v>1974</v>
      </c>
      <c r="C1201" s="28" t="s">
        <v>3359</v>
      </c>
      <c r="D1201" s="29" t="s">
        <v>2196</v>
      </c>
      <c r="E1201" s="30" t="s">
        <v>2197</v>
      </c>
      <c r="F1201" s="17" t="s">
        <v>4066</v>
      </c>
    </row>
    <row r="1202" spans="2:6">
      <c r="B1202" s="27" t="s">
        <v>1974</v>
      </c>
      <c r="C1202" s="28" t="s">
        <v>3359</v>
      </c>
      <c r="D1202" s="29" t="s">
        <v>2198</v>
      </c>
      <c r="E1202" s="30" t="s">
        <v>2199</v>
      </c>
      <c r="F1202" s="17" t="s">
        <v>4067</v>
      </c>
    </row>
    <row r="1203" spans="2:6">
      <c r="B1203" s="27" t="s">
        <v>1974</v>
      </c>
      <c r="C1203" s="28" t="s">
        <v>3359</v>
      </c>
      <c r="D1203" s="29" t="s">
        <v>2200</v>
      </c>
      <c r="E1203" s="30" t="s">
        <v>2201</v>
      </c>
      <c r="F1203" s="17" t="s">
        <v>4068</v>
      </c>
    </row>
    <row r="1204" spans="2:6">
      <c r="B1204" s="27" t="s">
        <v>1974</v>
      </c>
      <c r="C1204" s="28" t="s">
        <v>3359</v>
      </c>
      <c r="D1204" s="29" t="s">
        <v>2202</v>
      </c>
      <c r="E1204" s="30" t="s">
        <v>2203</v>
      </c>
      <c r="F1204" s="17" t="s">
        <v>4069</v>
      </c>
    </row>
    <row r="1205" spans="2:6">
      <c r="B1205" s="27" t="s">
        <v>1974</v>
      </c>
      <c r="C1205" s="28" t="s">
        <v>3359</v>
      </c>
      <c r="D1205" s="29" t="s">
        <v>2204</v>
      </c>
      <c r="E1205" s="30" t="s">
        <v>2205</v>
      </c>
      <c r="F1205" s="17" t="s">
        <v>4070</v>
      </c>
    </row>
    <row r="1206" spans="2:6">
      <c r="B1206" s="27" t="s">
        <v>1974</v>
      </c>
      <c r="C1206" s="28" t="s">
        <v>3359</v>
      </c>
      <c r="D1206" s="29" t="s">
        <v>2206</v>
      </c>
      <c r="E1206" s="30" t="s">
        <v>2207</v>
      </c>
      <c r="F1206" s="17" t="s">
        <v>4071</v>
      </c>
    </row>
    <row r="1207" spans="2:6">
      <c r="B1207" s="27" t="s">
        <v>1974</v>
      </c>
      <c r="C1207" s="28" t="s">
        <v>3359</v>
      </c>
      <c r="D1207" s="29" t="s">
        <v>2208</v>
      </c>
      <c r="E1207" s="30" t="s">
        <v>2209</v>
      </c>
      <c r="F1207" s="17" t="s">
        <v>4072</v>
      </c>
    </row>
    <row r="1208" spans="2:6">
      <c r="B1208" s="27" t="s">
        <v>1974</v>
      </c>
      <c r="C1208" s="28" t="s">
        <v>3359</v>
      </c>
      <c r="D1208" s="29" t="s">
        <v>2210</v>
      </c>
      <c r="E1208" s="30" t="s">
        <v>2211</v>
      </c>
      <c r="F1208" s="17" t="s">
        <v>4073</v>
      </c>
    </row>
    <row r="1209" spans="2:6">
      <c r="B1209" s="27" t="s">
        <v>1974</v>
      </c>
      <c r="C1209" s="28" t="s">
        <v>3359</v>
      </c>
      <c r="D1209" s="29" t="s">
        <v>2212</v>
      </c>
      <c r="E1209" s="30" t="s">
        <v>2213</v>
      </c>
      <c r="F1209" s="17" t="s">
        <v>4074</v>
      </c>
    </row>
    <row r="1210" spans="2:6">
      <c r="B1210" s="27" t="s">
        <v>1974</v>
      </c>
      <c r="C1210" s="28" t="s">
        <v>3359</v>
      </c>
      <c r="D1210" s="29" t="s">
        <v>2214</v>
      </c>
      <c r="E1210" s="30" t="s">
        <v>2215</v>
      </c>
      <c r="F1210" s="17" t="s">
        <v>4075</v>
      </c>
    </row>
    <row r="1211" spans="2:6">
      <c r="B1211" s="27" t="s">
        <v>1974</v>
      </c>
      <c r="C1211" s="28" t="s">
        <v>3359</v>
      </c>
      <c r="D1211" s="29" t="s">
        <v>2216</v>
      </c>
      <c r="E1211" s="30" t="s">
        <v>2217</v>
      </c>
      <c r="F1211" s="17" t="s">
        <v>4076</v>
      </c>
    </row>
    <row r="1212" spans="2:6">
      <c r="B1212" s="27" t="s">
        <v>1974</v>
      </c>
      <c r="C1212" s="28" t="s">
        <v>3360</v>
      </c>
      <c r="D1212" s="29" t="s">
        <v>2218</v>
      </c>
      <c r="E1212" s="30" t="s">
        <v>2219</v>
      </c>
      <c r="F1212" s="17" t="s">
        <v>4077</v>
      </c>
    </row>
    <row r="1213" spans="2:6">
      <c r="B1213" s="27" t="s">
        <v>1974</v>
      </c>
      <c r="C1213" s="28" t="s">
        <v>3360</v>
      </c>
      <c r="D1213" s="29" t="s">
        <v>2220</v>
      </c>
      <c r="E1213" s="30" t="s">
        <v>2221</v>
      </c>
      <c r="F1213" s="17" t="s">
        <v>4078</v>
      </c>
    </row>
    <row r="1214" spans="2:6">
      <c r="B1214" s="27" t="s">
        <v>1974</v>
      </c>
      <c r="C1214" s="28" t="s">
        <v>3360</v>
      </c>
      <c r="D1214" s="29" t="s">
        <v>2222</v>
      </c>
      <c r="E1214" s="30" t="s">
        <v>2223</v>
      </c>
      <c r="F1214" s="17" t="s">
        <v>4079</v>
      </c>
    </row>
    <row r="1215" spans="2:6">
      <c r="B1215" s="27" t="s">
        <v>1974</v>
      </c>
      <c r="C1215" s="28" t="s">
        <v>3360</v>
      </c>
      <c r="D1215" s="29" t="s">
        <v>2224</v>
      </c>
      <c r="E1215" s="30" t="s">
        <v>2225</v>
      </c>
      <c r="F1215" s="17" t="s">
        <v>4080</v>
      </c>
    </row>
    <row r="1216" spans="2:6">
      <c r="B1216" s="27" t="s">
        <v>1974</v>
      </c>
      <c r="C1216" s="28" t="s">
        <v>3360</v>
      </c>
      <c r="D1216" s="29" t="s">
        <v>2226</v>
      </c>
      <c r="E1216" s="30" t="s">
        <v>2227</v>
      </c>
      <c r="F1216" s="17" t="s">
        <v>4081</v>
      </c>
    </row>
    <row r="1217" spans="2:6">
      <c r="B1217" s="27" t="s">
        <v>1974</v>
      </c>
      <c r="C1217" s="28" t="s">
        <v>3360</v>
      </c>
      <c r="D1217" s="29" t="s">
        <v>2228</v>
      </c>
      <c r="E1217" s="30" t="s">
        <v>2229</v>
      </c>
      <c r="F1217" s="17" t="s">
        <v>4077</v>
      </c>
    </row>
    <row r="1218" spans="2:6">
      <c r="B1218" s="27" t="s">
        <v>1974</v>
      </c>
      <c r="C1218" s="28" t="s">
        <v>3360</v>
      </c>
      <c r="D1218" s="29" t="s">
        <v>2230</v>
      </c>
      <c r="E1218" s="30" t="s">
        <v>2231</v>
      </c>
      <c r="F1218" s="17" t="s">
        <v>4080</v>
      </c>
    </row>
    <row r="1219" spans="2:6">
      <c r="B1219" s="27" t="s">
        <v>1974</v>
      </c>
      <c r="C1219" s="28" t="s">
        <v>3360</v>
      </c>
      <c r="D1219" s="29" t="s">
        <v>2232</v>
      </c>
      <c r="E1219" s="30" t="s">
        <v>2233</v>
      </c>
      <c r="F1219" s="17" t="s">
        <v>4082</v>
      </c>
    </row>
    <row r="1220" spans="2:6">
      <c r="B1220" s="27" t="s">
        <v>1974</v>
      </c>
      <c r="C1220" s="28" t="s">
        <v>3360</v>
      </c>
      <c r="D1220" s="29" t="s">
        <v>2234</v>
      </c>
      <c r="E1220" s="30" t="s">
        <v>2235</v>
      </c>
      <c r="F1220" s="17" t="s">
        <v>4083</v>
      </c>
    </row>
    <row r="1221" spans="2:6">
      <c r="B1221" s="27" t="s">
        <v>1974</v>
      </c>
      <c r="C1221" s="28" t="s">
        <v>3360</v>
      </c>
      <c r="D1221" s="29" t="s">
        <v>2236</v>
      </c>
      <c r="E1221" s="30" t="s">
        <v>2237</v>
      </c>
      <c r="F1221" s="17" t="s">
        <v>4084</v>
      </c>
    </row>
    <row r="1222" spans="2:6">
      <c r="B1222" s="27" t="s">
        <v>1974</v>
      </c>
      <c r="C1222" s="28" t="s">
        <v>3360</v>
      </c>
      <c r="D1222" s="29" t="s">
        <v>2238</v>
      </c>
      <c r="E1222" s="30" t="s">
        <v>2239</v>
      </c>
      <c r="F1222" s="17" t="s">
        <v>4085</v>
      </c>
    </row>
    <row r="1223" spans="2:6">
      <c r="B1223" s="27" t="s">
        <v>1974</v>
      </c>
      <c r="C1223" s="28" t="s">
        <v>3361</v>
      </c>
      <c r="D1223" s="29" t="s">
        <v>2240</v>
      </c>
      <c r="E1223" s="30" t="s">
        <v>2241</v>
      </c>
      <c r="F1223" s="17" t="s">
        <v>4086</v>
      </c>
    </row>
    <row r="1224" spans="2:6">
      <c r="B1224" s="27" t="s">
        <v>1974</v>
      </c>
      <c r="C1224" s="28" t="s">
        <v>3361</v>
      </c>
      <c r="D1224" s="29" t="s">
        <v>2242</v>
      </c>
      <c r="E1224" s="30" t="s">
        <v>2243</v>
      </c>
      <c r="F1224" s="17" t="s">
        <v>4087</v>
      </c>
    </row>
    <row r="1225" spans="2:6">
      <c r="B1225" s="27" t="s">
        <v>1974</v>
      </c>
      <c r="C1225" s="28" t="s">
        <v>3361</v>
      </c>
      <c r="D1225" s="29" t="s">
        <v>2244</v>
      </c>
      <c r="E1225" s="30" t="s">
        <v>2245</v>
      </c>
      <c r="F1225" s="17" t="s">
        <v>4086</v>
      </c>
    </row>
    <row r="1226" spans="2:6">
      <c r="B1226" s="27" t="s">
        <v>1974</v>
      </c>
      <c r="C1226" s="28" t="s">
        <v>3361</v>
      </c>
      <c r="D1226" s="29" t="s">
        <v>2246</v>
      </c>
      <c r="E1226" s="30" t="s">
        <v>2247</v>
      </c>
      <c r="F1226" s="17" t="s">
        <v>4088</v>
      </c>
    </row>
    <row r="1227" spans="2:6">
      <c r="B1227" s="27" t="s">
        <v>1974</v>
      </c>
      <c r="C1227" s="28" t="s">
        <v>3361</v>
      </c>
      <c r="D1227" s="29" t="s">
        <v>2248</v>
      </c>
      <c r="E1227" s="30" t="s">
        <v>2249</v>
      </c>
      <c r="F1227" s="17" t="s">
        <v>4089</v>
      </c>
    </row>
    <row r="1228" spans="2:6">
      <c r="B1228" s="27" t="s">
        <v>1974</v>
      </c>
      <c r="C1228" s="28" t="s">
        <v>3361</v>
      </c>
      <c r="D1228" s="29" t="s">
        <v>2250</v>
      </c>
      <c r="E1228" s="30" t="s">
        <v>2251</v>
      </c>
      <c r="F1228" s="17" t="s">
        <v>4089</v>
      </c>
    </row>
    <row r="1229" spans="2:6">
      <c r="B1229" s="27" t="s">
        <v>1974</v>
      </c>
      <c r="C1229" s="28" t="s">
        <v>3361</v>
      </c>
      <c r="D1229" s="29" t="s">
        <v>2252</v>
      </c>
      <c r="E1229" s="30" t="s">
        <v>2253</v>
      </c>
      <c r="F1229" s="17" t="s">
        <v>4090</v>
      </c>
    </row>
    <row r="1230" spans="2:6">
      <c r="B1230" s="27" t="s">
        <v>1974</v>
      </c>
      <c r="C1230" s="28" t="s">
        <v>3359</v>
      </c>
      <c r="D1230" s="29" t="s">
        <v>2254</v>
      </c>
      <c r="E1230" s="30" t="s">
        <v>2255</v>
      </c>
      <c r="F1230" s="17" t="s">
        <v>4091</v>
      </c>
    </row>
    <row r="1231" spans="2:6">
      <c r="B1231" s="27" t="s">
        <v>1974</v>
      </c>
      <c r="C1231" s="28" t="s">
        <v>3359</v>
      </c>
      <c r="D1231" s="29" t="s">
        <v>2256</v>
      </c>
      <c r="E1231" s="30" t="s">
        <v>2257</v>
      </c>
      <c r="F1231" s="17" t="s">
        <v>4092</v>
      </c>
    </row>
    <row r="1232" spans="2:6">
      <c r="B1232" s="27" t="s">
        <v>1974</v>
      </c>
      <c r="C1232" s="28" t="s">
        <v>3359</v>
      </c>
      <c r="D1232" s="29" t="s">
        <v>2258</v>
      </c>
      <c r="E1232" s="30" t="s">
        <v>2259</v>
      </c>
      <c r="F1232" s="17" t="s">
        <v>4091</v>
      </c>
    </row>
    <row r="1233" spans="2:6">
      <c r="B1233" s="27" t="s">
        <v>1974</v>
      </c>
      <c r="C1233" s="28" t="s">
        <v>3359</v>
      </c>
      <c r="D1233" s="29" t="s">
        <v>2260</v>
      </c>
      <c r="E1233" s="30" t="s">
        <v>2261</v>
      </c>
      <c r="F1233" s="17" t="s">
        <v>4093</v>
      </c>
    </row>
    <row r="1234" spans="2:6">
      <c r="B1234" s="27" t="s">
        <v>1974</v>
      </c>
      <c r="C1234" s="28" t="s">
        <v>3359</v>
      </c>
      <c r="D1234" s="29" t="s">
        <v>2262</v>
      </c>
      <c r="E1234" s="30" t="s">
        <v>2263</v>
      </c>
      <c r="F1234" s="17" t="s">
        <v>4092</v>
      </c>
    </row>
    <row r="1235" spans="2:6">
      <c r="B1235" s="27" t="s">
        <v>1974</v>
      </c>
      <c r="C1235" s="28" t="s">
        <v>3359</v>
      </c>
      <c r="D1235" s="29" t="s">
        <v>2264</v>
      </c>
      <c r="E1235" s="30" t="s">
        <v>2265</v>
      </c>
      <c r="F1235" s="17" t="s">
        <v>4094</v>
      </c>
    </row>
    <row r="1236" spans="2:6">
      <c r="B1236" s="27" t="s">
        <v>1974</v>
      </c>
      <c r="C1236" s="28" t="s">
        <v>3361</v>
      </c>
      <c r="D1236" s="29" t="s">
        <v>2266</v>
      </c>
      <c r="E1236" s="30" t="s">
        <v>2267</v>
      </c>
      <c r="F1236" s="17" t="s">
        <v>4095</v>
      </c>
    </row>
    <row r="1237" spans="2:6">
      <c r="B1237" s="27" t="s">
        <v>1974</v>
      </c>
      <c r="C1237" s="28" t="s">
        <v>3361</v>
      </c>
      <c r="D1237" s="29" t="s">
        <v>2268</v>
      </c>
      <c r="E1237" s="30" t="s">
        <v>2269</v>
      </c>
      <c r="F1237" s="17" t="s">
        <v>4096</v>
      </c>
    </row>
    <row r="1238" spans="2:6">
      <c r="B1238" s="27" t="s">
        <v>1974</v>
      </c>
      <c r="C1238" s="28" t="s">
        <v>3361</v>
      </c>
      <c r="D1238" s="29" t="s">
        <v>2270</v>
      </c>
      <c r="E1238" s="30" t="s">
        <v>2271</v>
      </c>
      <c r="F1238" s="17" t="s">
        <v>4097</v>
      </c>
    </row>
    <row r="1239" spans="2:6">
      <c r="B1239" s="27" t="s">
        <v>1974</v>
      </c>
      <c r="C1239" s="28" t="s">
        <v>3361</v>
      </c>
      <c r="D1239" s="29" t="s">
        <v>2272</v>
      </c>
      <c r="E1239" s="30" t="s">
        <v>2273</v>
      </c>
      <c r="F1239" s="17" t="s">
        <v>4098</v>
      </c>
    </row>
    <row r="1240" spans="2:6">
      <c r="B1240" s="27" t="s">
        <v>1974</v>
      </c>
      <c r="C1240" s="28" t="s">
        <v>3361</v>
      </c>
      <c r="D1240" s="29" t="s">
        <v>2274</v>
      </c>
      <c r="E1240" s="30" t="s">
        <v>2275</v>
      </c>
      <c r="F1240" s="17" t="s">
        <v>4097</v>
      </c>
    </row>
    <row r="1241" spans="2:6">
      <c r="B1241" s="27" t="s">
        <v>1974</v>
      </c>
      <c r="C1241" s="28" t="s">
        <v>3361</v>
      </c>
      <c r="D1241" s="29" t="s">
        <v>2276</v>
      </c>
      <c r="E1241" s="30" t="s">
        <v>2277</v>
      </c>
      <c r="F1241" s="17" t="s">
        <v>4099</v>
      </c>
    </row>
    <row r="1242" spans="2:6">
      <c r="B1242" s="27" t="s">
        <v>1974</v>
      </c>
      <c r="C1242" s="28" t="s">
        <v>3361</v>
      </c>
      <c r="D1242" s="29" t="s">
        <v>2278</v>
      </c>
      <c r="E1242" s="30" t="s">
        <v>2279</v>
      </c>
      <c r="F1242" s="17" t="s">
        <v>4099</v>
      </c>
    </row>
    <row r="1243" spans="2:6">
      <c r="B1243" s="27" t="s">
        <v>1974</v>
      </c>
      <c r="C1243" s="28" t="s">
        <v>3361</v>
      </c>
      <c r="D1243" s="29" t="s">
        <v>2280</v>
      </c>
      <c r="E1243" s="30" t="s">
        <v>2281</v>
      </c>
      <c r="F1243" s="17" t="s">
        <v>4095</v>
      </c>
    </row>
    <row r="1244" spans="2:6">
      <c r="B1244" s="27" t="s">
        <v>1974</v>
      </c>
      <c r="C1244" s="28" t="s">
        <v>3361</v>
      </c>
      <c r="D1244" s="29" t="s">
        <v>2282</v>
      </c>
      <c r="E1244" s="30" t="s">
        <v>2283</v>
      </c>
      <c r="F1244" s="17" t="s">
        <v>4100</v>
      </c>
    </row>
    <row r="1245" spans="2:6">
      <c r="B1245" s="27" t="s">
        <v>1974</v>
      </c>
      <c r="C1245" s="28" t="s">
        <v>3361</v>
      </c>
      <c r="D1245" s="29" t="s">
        <v>2284</v>
      </c>
      <c r="E1245" s="30" t="s">
        <v>2285</v>
      </c>
      <c r="F1245" s="17" t="s">
        <v>4098</v>
      </c>
    </row>
    <row r="1246" spans="2:6">
      <c r="B1246" s="27" t="s">
        <v>1974</v>
      </c>
      <c r="C1246" s="28" t="s">
        <v>3362</v>
      </c>
      <c r="D1246" s="29" t="s">
        <v>2286</v>
      </c>
      <c r="E1246" s="30" t="s">
        <v>2287</v>
      </c>
      <c r="F1246" s="17" t="s">
        <v>4101</v>
      </c>
    </row>
    <row r="1247" spans="2:6">
      <c r="B1247" s="27" t="s">
        <v>1974</v>
      </c>
      <c r="C1247" s="28" t="s">
        <v>3362</v>
      </c>
      <c r="D1247" s="29" t="s">
        <v>2288</v>
      </c>
      <c r="E1247" s="30" t="s">
        <v>2289</v>
      </c>
      <c r="F1247" s="17" t="s">
        <v>4102</v>
      </c>
    </row>
    <row r="1248" spans="2:6">
      <c r="B1248" s="27" t="s">
        <v>1974</v>
      </c>
      <c r="C1248" s="28" t="s">
        <v>3362</v>
      </c>
      <c r="D1248" s="29" t="s">
        <v>2290</v>
      </c>
      <c r="E1248" s="30" t="s">
        <v>2291</v>
      </c>
      <c r="F1248" s="17" t="s">
        <v>4103</v>
      </c>
    </row>
    <row r="1249" spans="2:6">
      <c r="B1249" s="27" t="s">
        <v>1974</v>
      </c>
      <c r="C1249" s="28" t="s">
        <v>3362</v>
      </c>
      <c r="D1249" s="29" t="s">
        <v>2292</v>
      </c>
      <c r="E1249" s="30" t="s">
        <v>2293</v>
      </c>
      <c r="F1249" s="17" t="s">
        <v>4104</v>
      </c>
    </row>
    <row r="1250" spans="2:6">
      <c r="B1250" s="27" t="s">
        <v>1974</v>
      </c>
      <c r="C1250" s="28" t="s">
        <v>3362</v>
      </c>
      <c r="D1250" s="29" t="s">
        <v>2294</v>
      </c>
      <c r="E1250" s="30" t="s">
        <v>2295</v>
      </c>
      <c r="F1250" s="17" t="s">
        <v>4105</v>
      </c>
    </row>
    <row r="1251" spans="2:6">
      <c r="B1251" s="27" t="s">
        <v>1974</v>
      </c>
      <c r="C1251" s="28" t="s">
        <v>3362</v>
      </c>
      <c r="D1251" s="29" t="s">
        <v>2296</v>
      </c>
      <c r="E1251" s="30" t="s">
        <v>2297</v>
      </c>
      <c r="F1251" s="17" t="s">
        <v>4106</v>
      </c>
    </row>
    <row r="1252" spans="2:6">
      <c r="B1252" s="27" t="s">
        <v>1974</v>
      </c>
      <c r="C1252" s="28" t="s">
        <v>3362</v>
      </c>
      <c r="D1252" s="29" t="s">
        <v>2298</v>
      </c>
      <c r="E1252" s="30" t="s">
        <v>2299</v>
      </c>
      <c r="F1252" s="17" t="s">
        <v>4104</v>
      </c>
    </row>
    <row r="1253" spans="2:6">
      <c r="B1253" s="27" t="s">
        <v>1974</v>
      </c>
      <c r="C1253" s="28" t="s">
        <v>3362</v>
      </c>
      <c r="D1253" s="29" t="s">
        <v>2300</v>
      </c>
      <c r="E1253" s="30" t="s">
        <v>2301</v>
      </c>
      <c r="F1253" s="17" t="s">
        <v>4107</v>
      </c>
    </row>
    <row r="1254" spans="2:6">
      <c r="B1254" s="27" t="s">
        <v>1974</v>
      </c>
      <c r="C1254" s="28" t="s">
        <v>3363</v>
      </c>
      <c r="D1254" s="29" t="s">
        <v>2302</v>
      </c>
      <c r="E1254" s="30" t="s">
        <v>2303</v>
      </c>
      <c r="F1254" s="17" t="s">
        <v>4108</v>
      </c>
    </row>
    <row r="1255" spans="2:6">
      <c r="B1255" s="27" t="s">
        <v>1974</v>
      </c>
      <c r="C1255" s="28" t="s">
        <v>3363</v>
      </c>
      <c r="D1255" s="29" t="s">
        <v>2304</v>
      </c>
      <c r="E1255" s="30" t="s">
        <v>2305</v>
      </c>
      <c r="F1255" s="17" t="s">
        <v>32</v>
      </c>
    </row>
    <row r="1256" spans="2:6">
      <c r="B1256" s="27" t="s">
        <v>1974</v>
      </c>
      <c r="C1256" s="28" t="s">
        <v>3363</v>
      </c>
      <c r="D1256" s="29" t="s">
        <v>2306</v>
      </c>
      <c r="E1256" s="30" t="s">
        <v>2307</v>
      </c>
      <c r="F1256" s="17" t="s">
        <v>4109</v>
      </c>
    </row>
    <row r="1257" spans="2:6">
      <c r="B1257" s="27" t="s">
        <v>1974</v>
      </c>
      <c r="C1257" s="28" t="s">
        <v>3363</v>
      </c>
      <c r="D1257" s="29" t="s">
        <v>2308</v>
      </c>
      <c r="E1257" s="30" t="s">
        <v>2309</v>
      </c>
      <c r="F1257" s="17" t="s">
        <v>4110</v>
      </c>
    </row>
    <row r="1258" spans="2:6">
      <c r="B1258" s="27" t="s">
        <v>1974</v>
      </c>
      <c r="C1258" s="28" t="s">
        <v>3363</v>
      </c>
      <c r="D1258" s="29" t="s">
        <v>2310</v>
      </c>
      <c r="E1258" s="30" t="s">
        <v>2311</v>
      </c>
      <c r="F1258" s="17" t="s">
        <v>32</v>
      </c>
    </row>
    <row r="1259" spans="2:6">
      <c r="B1259" s="27" t="s">
        <v>1974</v>
      </c>
      <c r="C1259" s="28" t="s">
        <v>3363</v>
      </c>
      <c r="D1259" s="29" t="s">
        <v>2312</v>
      </c>
      <c r="E1259" s="30" t="s">
        <v>2313</v>
      </c>
      <c r="F1259" s="17" t="s">
        <v>4111</v>
      </c>
    </row>
    <row r="1260" spans="2:6">
      <c r="B1260" s="27" t="s">
        <v>1974</v>
      </c>
      <c r="C1260" s="28" t="s">
        <v>3363</v>
      </c>
      <c r="D1260" s="29" t="s">
        <v>2314</v>
      </c>
      <c r="E1260" s="30" t="s">
        <v>2315</v>
      </c>
      <c r="F1260" s="17" t="s">
        <v>4112</v>
      </c>
    </row>
    <row r="1261" spans="2:6">
      <c r="B1261" s="27" t="s">
        <v>1974</v>
      </c>
      <c r="C1261" s="28" t="s">
        <v>3362</v>
      </c>
      <c r="D1261" s="29" t="s">
        <v>2316</v>
      </c>
      <c r="E1261" s="30" t="s">
        <v>2317</v>
      </c>
      <c r="F1261" s="17" t="s">
        <v>4113</v>
      </c>
    </row>
    <row r="1262" spans="2:6">
      <c r="B1262" s="27" t="s">
        <v>1974</v>
      </c>
      <c r="C1262" s="28" t="s">
        <v>3362</v>
      </c>
      <c r="D1262" s="29" t="s">
        <v>2318</v>
      </c>
      <c r="E1262" s="30" t="s">
        <v>2319</v>
      </c>
      <c r="F1262" s="17" t="s">
        <v>32</v>
      </c>
    </row>
    <row r="1263" spans="2:6">
      <c r="B1263" s="27" t="s">
        <v>1974</v>
      </c>
      <c r="C1263" s="28" t="s">
        <v>3362</v>
      </c>
      <c r="D1263" s="29" t="s">
        <v>2320</v>
      </c>
      <c r="E1263" s="30" t="s">
        <v>2321</v>
      </c>
      <c r="F1263" s="17" t="s">
        <v>4114</v>
      </c>
    </row>
    <row r="1264" spans="2:6">
      <c r="B1264" s="27" t="s">
        <v>1974</v>
      </c>
      <c r="C1264" s="28" t="s">
        <v>3362</v>
      </c>
      <c r="D1264" s="29" t="s">
        <v>2322</v>
      </c>
      <c r="E1264" s="30" t="s">
        <v>2323</v>
      </c>
      <c r="F1264" s="17" t="s">
        <v>4115</v>
      </c>
    </row>
    <row r="1265" spans="2:6">
      <c r="B1265" s="27" t="s">
        <v>1974</v>
      </c>
      <c r="C1265" s="28" t="s">
        <v>3362</v>
      </c>
      <c r="D1265" s="29" t="s">
        <v>2324</v>
      </c>
      <c r="E1265" s="30" t="s">
        <v>2325</v>
      </c>
      <c r="F1265" s="17" t="s">
        <v>32</v>
      </c>
    </row>
    <row r="1266" spans="2:6">
      <c r="B1266" s="27" t="s">
        <v>1974</v>
      </c>
      <c r="C1266" s="28" t="s">
        <v>3362</v>
      </c>
      <c r="D1266" s="29" t="s">
        <v>2326</v>
      </c>
      <c r="E1266" s="30" t="s">
        <v>2327</v>
      </c>
      <c r="F1266" s="17" t="s">
        <v>4116</v>
      </c>
    </row>
    <row r="1267" spans="2:6">
      <c r="B1267" s="27" t="s">
        <v>1974</v>
      </c>
      <c r="C1267" s="28" t="s">
        <v>3362</v>
      </c>
      <c r="D1267" s="29" t="s">
        <v>2328</v>
      </c>
      <c r="E1267" s="30" t="s">
        <v>2329</v>
      </c>
      <c r="F1267" s="17" t="s">
        <v>32</v>
      </c>
    </row>
    <row r="1268" spans="2:6">
      <c r="B1268" s="27" t="s">
        <v>1974</v>
      </c>
      <c r="C1268" s="28" t="s">
        <v>3362</v>
      </c>
      <c r="D1268" s="29" t="s">
        <v>2330</v>
      </c>
      <c r="E1268" s="30" t="s">
        <v>2331</v>
      </c>
      <c r="F1268" s="17" t="s">
        <v>4117</v>
      </c>
    </row>
    <row r="1269" spans="2:6">
      <c r="B1269" s="27" t="s">
        <v>1974</v>
      </c>
      <c r="C1269" s="28" t="s">
        <v>3362</v>
      </c>
      <c r="D1269" s="29" t="s">
        <v>2332</v>
      </c>
      <c r="E1269" s="30" t="s">
        <v>2333</v>
      </c>
      <c r="F1269" s="17" t="s">
        <v>4118</v>
      </c>
    </row>
    <row r="1270" spans="2:6">
      <c r="B1270" s="27" t="s">
        <v>1974</v>
      </c>
      <c r="C1270" s="28" t="s">
        <v>3362</v>
      </c>
      <c r="D1270" s="29" t="s">
        <v>2334</v>
      </c>
      <c r="E1270" s="30" t="s">
        <v>2335</v>
      </c>
      <c r="F1270" s="17" t="s">
        <v>4119</v>
      </c>
    </row>
    <row r="1271" spans="2:6">
      <c r="B1271" s="27" t="s">
        <v>1974</v>
      </c>
      <c r="C1271" s="28" t="s">
        <v>3364</v>
      </c>
      <c r="D1271" s="29" t="s">
        <v>2336</v>
      </c>
      <c r="E1271" s="30" t="s">
        <v>2337</v>
      </c>
      <c r="F1271" s="17" t="s">
        <v>4120</v>
      </c>
    </row>
    <row r="1272" spans="2:6">
      <c r="B1272" s="27" t="s">
        <v>1974</v>
      </c>
      <c r="C1272" s="28" t="s">
        <v>3363</v>
      </c>
      <c r="D1272" s="29" t="s">
        <v>2338</v>
      </c>
      <c r="E1272" s="30" t="s">
        <v>2339</v>
      </c>
      <c r="F1272" s="17" t="s">
        <v>4121</v>
      </c>
    </row>
    <row r="1273" spans="2:6">
      <c r="B1273" s="27" t="s">
        <v>1974</v>
      </c>
      <c r="C1273" s="28" t="s">
        <v>3363</v>
      </c>
      <c r="D1273" s="29" t="s">
        <v>2340</v>
      </c>
      <c r="E1273" s="30" t="s">
        <v>2341</v>
      </c>
      <c r="F1273" s="17" t="s">
        <v>4121</v>
      </c>
    </row>
    <row r="1274" spans="2:6">
      <c r="B1274" s="27" t="s">
        <v>1974</v>
      </c>
      <c r="C1274" s="28" t="s">
        <v>3363</v>
      </c>
      <c r="D1274" s="29" t="s">
        <v>2342</v>
      </c>
      <c r="E1274" s="30" t="s">
        <v>2343</v>
      </c>
      <c r="F1274" s="17" t="s">
        <v>32</v>
      </c>
    </row>
    <row r="1275" spans="2:6">
      <c r="B1275" s="27" t="s">
        <v>1974</v>
      </c>
      <c r="C1275" s="28" t="s">
        <v>3363</v>
      </c>
      <c r="D1275" s="29" t="s">
        <v>2344</v>
      </c>
      <c r="E1275" s="30" t="s">
        <v>2345</v>
      </c>
      <c r="F1275" s="17" t="s">
        <v>4122</v>
      </c>
    </row>
    <row r="1276" spans="2:6">
      <c r="B1276" s="27" t="s">
        <v>1974</v>
      </c>
      <c r="C1276" s="28" t="s">
        <v>3363</v>
      </c>
      <c r="D1276" s="29" t="s">
        <v>2346</v>
      </c>
      <c r="E1276" s="30" t="s">
        <v>2347</v>
      </c>
      <c r="F1276" s="17" t="s">
        <v>4123</v>
      </c>
    </row>
    <row r="1277" spans="2:6">
      <c r="B1277" s="27" t="s">
        <v>1974</v>
      </c>
      <c r="C1277" s="28" t="s">
        <v>3364</v>
      </c>
      <c r="D1277" s="29" t="s">
        <v>2348</v>
      </c>
      <c r="E1277" s="30" t="s">
        <v>2349</v>
      </c>
      <c r="F1277" s="17" t="s">
        <v>4124</v>
      </c>
    </row>
    <row r="1278" spans="2:6">
      <c r="B1278" s="27" t="s">
        <v>1974</v>
      </c>
      <c r="C1278" s="28" t="s">
        <v>3364</v>
      </c>
      <c r="D1278" s="29" t="s">
        <v>2350</v>
      </c>
      <c r="E1278" s="30" t="s">
        <v>2351</v>
      </c>
      <c r="F1278" s="17" t="s">
        <v>4125</v>
      </c>
    </row>
    <row r="1279" spans="2:6">
      <c r="B1279" s="27" t="s">
        <v>1974</v>
      </c>
      <c r="C1279" s="28" t="s">
        <v>3364</v>
      </c>
      <c r="D1279" s="29" t="s">
        <v>2352</v>
      </c>
      <c r="E1279" s="30" t="s">
        <v>2353</v>
      </c>
      <c r="F1279" s="17" t="s">
        <v>4126</v>
      </c>
    </row>
    <row r="1280" spans="2:6">
      <c r="B1280" s="27" t="s">
        <v>1974</v>
      </c>
      <c r="C1280" s="28" t="s">
        <v>3364</v>
      </c>
      <c r="D1280" s="29" t="s">
        <v>2354</v>
      </c>
      <c r="E1280" s="30" t="s">
        <v>2355</v>
      </c>
      <c r="F1280" s="17" t="s">
        <v>4127</v>
      </c>
    </row>
    <row r="1281" spans="2:6">
      <c r="B1281" s="27" t="s">
        <v>1974</v>
      </c>
      <c r="C1281" s="28" t="s">
        <v>3364</v>
      </c>
      <c r="D1281" s="29" t="s">
        <v>2356</v>
      </c>
      <c r="E1281" s="30" t="s">
        <v>2357</v>
      </c>
      <c r="F1281" s="17" t="s">
        <v>4126</v>
      </c>
    </row>
    <row r="1282" spans="2:6">
      <c r="B1282" s="27" t="s">
        <v>1974</v>
      </c>
      <c r="C1282" s="28" t="s">
        <v>3364</v>
      </c>
      <c r="D1282" s="29" t="s">
        <v>2358</v>
      </c>
      <c r="E1282" s="30" t="s">
        <v>2359</v>
      </c>
      <c r="F1282" s="17" t="s">
        <v>4128</v>
      </c>
    </row>
    <row r="1283" spans="2:6">
      <c r="B1283" s="27" t="s">
        <v>1974</v>
      </c>
      <c r="C1283" s="28" t="s">
        <v>3364</v>
      </c>
      <c r="D1283" s="29" t="s">
        <v>2360</v>
      </c>
      <c r="E1283" s="30" t="s">
        <v>2361</v>
      </c>
      <c r="F1283" s="17" t="s">
        <v>4125</v>
      </c>
    </row>
    <row r="1284" spans="2:6">
      <c r="B1284" s="27" t="s">
        <v>1974</v>
      </c>
      <c r="C1284" s="28" t="s">
        <v>3364</v>
      </c>
      <c r="D1284" s="29" t="s">
        <v>2362</v>
      </c>
      <c r="E1284" s="30" t="s">
        <v>2363</v>
      </c>
      <c r="F1284" s="17" t="s">
        <v>4129</v>
      </c>
    </row>
    <row r="1285" spans="2:6">
      <c r="B1285" s="27" t="s">
        <v>1974</v>
      </c>
      <c r="C1285" s="28" t="s">
        <v>3364</v>
      </c>
      <c r="D1285" s="29" t="s">
        <v>2364</v>
      </c>
      <c r="E1285" s="30" t="s">
        <v>2365</v>
      </c>
      <c r="F1285" s="17" t="s">
        <v>4130</v>
      </c>
    </row>
    <row r="1286" spans="2:6">
      <c r="B1286" s="27" t="s">
        <v>1974</v>
      </c>
      <c r="C1286" s="28" t="s">
        <v>3363</v>
      </c>
      <c r="D1286" s="29" t="s">
        <v>2366</v>
      </c>
      <c r="E1286" s="30" t="s">
        <v>2367</v>
      </c>
      <c r="F1286" s="17" t="s">
        <v>4131</v>
      </c>
    </row>
    <row r="1287" spans="2:6">
      <c r="B1287" s="27" t="s">
        <v>1974</v>
      </c>
      <c r="C1287" s="28" t="s">
        <v>3363</v>
      </c>
      <c r="D1287" s="29" t="s">
        <v>2368</v>
      </c>
      <c r="E1287" s="30" t="s">
        <v>2369</v>
      </c>
      <c r="F1287" s="17" t="s">
        <v>4131</v>
      </c>
    </row>
    <row r="1288" spans="2:6">
      <c r="B1288" s="27" t="s">
        <v>1974</v>
      </c>
      <c r="C1288" s="28" t="s">
        <v>3363</v>
      </c>
      <c r="D1288" s="29" t="s">
        <v>2370</v>
      </c>
      <c r="E1288" s="30" t="s">
        <v>2371</v>
      </c>
      <c r="F1288" s="17" t="s">
        <v>4132</v>
      </c>
    </row>
    <row r="1289" spans="2:6">
      <c r="B1289" s="27" t="s">
        <v>1974</v>
      </c>
      <c r="C1289" s="28" t="s">
        <v>3363</v>
      </c>
      <c r="D1289" s="29" t="s">
        <v>2372</v>
      </c>
      <c r="E1289" s="30" t="s">
        <v>2373</v>
      </c>
      <c r="F1289" s="17" t="s">
        <v>4133</v>
      </c>
    </row>
    <row r="1290" spans="2:6">
      <c r="B1290" s="27" t="s">
        <v>1974</v>
      </c>
      <c r="C1290" s="28" t="s">
        <v>3363</v>
      </c>
      <c r="D1290" s="29" t="s">
        <v>2374</v>
      </c>
      <c r="E1290" s="30" t="s">
        <v>2375</v>
      </c>
      <c r="F1290" s="17" t="s">
        <v>4134</v>
      </c>
    </row>
    <row r="1291" spans="2:6">
      <c r="B1291" s="27" t="s">
        <v>1974</v>
      </c>
      <c r="C1291" s="28" t="s">
        <v>3365</v>
      </c>
      <c r="D1291" s="29" t="s">
        <v>2376</v>
      </c>
      <c r="E1291" s="30" t="s">
        <v>2377</v>
      </c>
      <c r="F1291" s="17" t="s">
        <v>4135</v>
      </c>
    </row>
    <row r="1292" spans="2:6">
      <c r="B1292" s="27" t="s">
        <v>1974</v>
      </c>
      <c r="C1292" s="28" t="s">
        <v>3365</v>
      </c>
      <c r="D1292" s="29" t="s">
        <v>2378</v>
      </c>
      <c r="E1292" s="30" t="s">
        <v>2379</v>
      </c>
      <c r="F1292" s="17" t="s">
        <v>4136</v>
      </c>
    </row>
    <row r="1293" spans="2:6">
      <c r="B1293" s="27" t="s">
        <v>1974</v>
      </c>
      <c r="C1293" s="28" t="s">
        <v>3365</v>
      </c>
      <c r="D1293" s="29" t="s">
        <v>2380</v>
      </c>
      <c r="E1293" s="30" t="s">
        <v>2381</v>
      </c>
      <c r="F1293" s="17" t="s">
        <v>4137</v>
      </c>
    </row>
    <row r="1294" spans="2:6">
      <c r="B1294" s="27" t="s">
        <v>1974</v>
      </c>
      <c r="C1294" s="28" t="s">
        <v>3365</v>
      </c>
      <c r="D1294" s="29" t="s">
        <v>2382</v>
      </c>
      <c r="E1294" s="30" t="s">
        <v>2383</v>
      </c>
      <c r="F1294" s="17" t="s">
        <v>4138</v>
      </c>
    </row>
    <row r="1295" spans="2:6">
      <c r="B1295" s="27" t="s">
        <v>1974</v>
      </c>
      <c r="C1295" s="28" t="s">
        <v>3365</v>
      </c>
      <c r="D1295" s="29" t="s">
        <v>2384</v>
      </c>
      <c r="E1295" s="30" t="s">
        <v>2385</v>
      </c>
      <c r="F1295" s="17" t="s">
        <v>4138</v>
      </c>
    </row>
    <row r="1296" spans="2:6">
      <c r="B1296" s="27" t="s">
        <v>1974</v>
      </c>
      <c r="C1296" s="28" t="s">
        <v>3365</v>
      </c>
      <c r="D1296" s="29" t="s">
        <v>2386</v>
      </c>
      <c r="E1296" s="30" t="s">
        <v>2387</v>
      </c>
      <c r="F1296" s="17" t="s">
        <v>4139</v>
      </c>
    </row>
    <row r="1297" spans="2:6">
      <c r="B1297" s="27" t="s">
        <v>1974</v>
      </c>
      <c r="C1297" s="28" t="s">
        <v>3365</v>
      </c>
      <c r="D1297" s="29" t="s">
        <v>2388</v>
      </c>
      <c r="E1297" s="30" t="s">
        <v>2389</v>
      </c>
      <c r="F1297" s="17" t="s">
        <v>4135</v>
      </c>
    </row>
    <row r="1298" spans="2:6">
      <c r="B1298" s="27" t="s">
        <v>1974</v>
      </c>
      <c r="C1298" s="28" t="s">
        <v>3365</v>
      </c>
      <c r="D1298" s="29" t="s">
        <v>2390</v>
      </c>
      <c r="E1298" s="30" t="s">
        <v>2391</v>
      </c>
      <c r="F1298" s="17" t="s">
        <v>4137</v>
      </c>
    </row>
    <row r="1299" spans="2:6">
      <c r="B1299" s="27" t="s">
        <v>1974</v>
      </c>
      <c r="C1299" s="28" t="s">
        <v>3365</v>
      </c>
      <c r="D1299" s="29" t="s">
        <v>2392</v>
      </c>
      <c r="E1299" s="30" t="s">
        <v>2393</v>
      </c>
      <c r="F1299" s="17" t="s">
        <v>4137</v>
      </c>
    </row>
    <row r="1300" spans="2:6">
      <c r="B1300" s="27" t="s">
        <v>1974</v>
      </c>
      <c r="C1300" s="28" t="s">
        <v>3365</v>
      </c>
      <c r="D1300" s="29" t="s">
        <v>2394</v>
      </c>
      <c r="E1300" s="30" t="s">
        <v>2395</v>
      </c>
      <c r="F1300" s="17" t="s">
        <v>4139</v>
      </c>
    </row>
    <row r="1301" spans="2:6">
      <c r="B1301" s="27" t="s">
        <v>1974</v>
      </c>
      <c r="C1301" s="28" t="s">
        <v>3365</v>
      </c>
      <c r="D1301" s="29" t="s">
        <v>2396</v>
      </c>
      <c r="E1301" s="30" t="s">
        <v>2397</v>
      </c>
      <c r="F1301" s="17" t="s">
        <v>4136</v>
      </c>
    </row>
    <row r="1302" spans="2:6">
      <c r="B1302" s="27" t="s">
        <v>1974</v>
      </c>
      <c r="C1302" s="28" t="s">
        <v>3366</v>
      </c>
      <c r="D1302" s="29" t="s">
        <v>2398</v>
      </c>
      <c r="E1302" s="30" t="s">
        <v>2399</v>
      </c>
      <c r="F1302" s="17" t="s">
        <v>4140</v>
      </c>
    </row>
    <row r="1303" spans="2:6">
      <c r="B1303" s="27" t="s">
        <v>1974</v>
      </c>
      <c r="C1303" s="28" t="s">
        <v>3366</v>
      </c>
      <c r="D1303" s="29" t="s">
        <v>2400</v>
      </c>
      <c r="E1303" s="30" t="s">
        <v>2401</v>
      </c>
      <c r="F1303" s="17" t="s">
        <v>4141</v>
      </c>
    </row>
    <row r="1304" spans="2:6">
      <c r="B1304" s="27" t="s">
        <v>1974</v>
      </c>
      <c r="C1304" s="28" t="s">
        <v>3366</v>
      </c>
      <c r="D1304" s="29" t="s">
        <v>2402</v>
      </c>
      <c r="E1304" s="30" t="s">
        <v>2403</v>
      </c>
      <c r="F1304" s="17" t="s">
        <v>4142</v>
      </c>
    </row>
    <row r="1305" spans="2:6">
      <c r="B1305" s="27" t="s">
        <v>1974</v>
      </c>
      <c r="C1305" s="28" t="s">
        <v>3366</v>
      </c>
      <c r="D1305" s="29" t="s">
        <v>2404</v>
      </c>
      <c r="E1305" s="30" t="s">
        <v>2405</v>
      </c>
      <c r="F1305" s="17" t="s">
        <v>4140</v>
      </c>
    </row>
    <row r="1306" spans="2:6">
      <c r="B1306" s="27" t="s">
        <v>1974</v>
      </c>
      <c r="C1306" s="28" t="s">
        <v>3366</v>
      </c>
      <c r="D1306" s="29" t="s">
        <v>2406</v>
      </c>
      <c r="E1306" s="30" t="s">
        <v>2407</v>
      </c>
      <c r="F1306" s="17" t="s">
        <v>4143</v>
      </c>
    </row>
    <row r="1307" spans="2:6">
      <c r="B1307" s="27" t="s">
        <v>1974</v>
      </c>
      <c r="C1307" s="28" t="s">
        <v>3366</v>
      </c>
      <c r="D1307" s="29" t="s">
        <v>2408</v>
      </c>
      <c r="E1307" s="30" t="s">
        <v>2409</v>
      </c>
      <c r="F1307" s="17" t="s">
        <v>4144</v>
      </c>
    </row>
    <row r="1308" spans="2:6">
      <c r="B1308" s="27" t="s">
        <v>1974</v>
      </c>
      <c r="C1308" s="28" t="s">
        <v>3366</v>
      </c>
      <c r="D1308" s="29" t="s">
        <v>2410</v>
      </c>
      <c r="E1308" s="30" t="s">
        <v>2411</v>
      </c>
      <c r="F1308" s="17" t="s">
        <v>4143</v>
      </c>
    </row>
    <row r="1309" spans="2:6">
      <c r="B1309" s="27" t="s">
        <v>1974</v>
      </c>
      <c r="C1309" s="28" t="s">
        <v>3366</v>
      </c>
      <c r="D1309" s="29" t="s">
        <v>2412</v>
      </c>
      <c r="E1309" s="30" t="s">
        <v>2413</v>
      </c>
      <c r="F1309" s="17" t="s">
        <v>4142</v>
      </c>
    </row>
    <row r="1310" spans="2:6">
      <c r="B1310" s="27" t="s">
        <v>1974</v>
      </c>
      <c r="C1310" s="28" t="s">
        <v>3366</v>
      </c>
      <c r="D1310" s="29" t="s">
        <v>2414</v>
      </c>
      <c r="E1310" s="30" t="s">
        <v>2415</v>
      </c>
      <c r="F1310" s="17" t="s">
        <v>4141</v>
      </c>
    </row>
    <row r="1311" spans="2:6">
      <c r="B1311" s="27" t="s">
        <v>1974</v>
      </c>
      <c r="C1311" s="28" t="s">
        <v>3366</v>
      </c>
      <c r="D1311" s="29" t="s">
        <v>2416</v>
      </c>
      <c r="E1311" s="30" t="s">
        <v>2417</v>
      </c>
      <c r="F1311" s="17" t="s">
        <v>4141</v>
      </c>
    </row>
    <row r="1312" spans="2:6">
      <c r="B1312" s="27" t="s">
        <v>1974</v>
      </c>
      <c r="C1312" s="28" t="s">
        <v>3366</v>
      </c>
      <c r="D1312" s="29" t="s">
        <v>2418</v>
      </c>
      <c r="E1312" s="30" t="s">
        <v>2419</v>
      </c>
      <c r="F1312" s="17" t="s">
        <v>4145</v>
      </c>
    </row>
    <row r="1313" spans="2:6">
      <c r="B1313" s="27" t="s">
        <v>1974</v>
      </c>
      <c r="C1313" s="28" t="s">
        <v>3366</v>
      </c>
      <c r="D1313" s="29" t="s">
        <v>2420</v>
      </c>
      <c r="E1313" s="30" t="s">
        <v>2421</v>
      </c>
      <c r="F1313" s="17" t="s">
        <v>4145</v>
      </c>
    </row>
    <row r="1314" spans="2:6">
      <c r="B1314" s="27" t="s">
        <v>1974</v>
      </c>
      <c r="C1314" s="28" t="s">
        <v>3366</v>
      </c>
      <c r="D1314" s="29" t="s">
        <v>2422</v>
      </c>
      <c r="E1314" s="30" t="s">
        <v>2423</v>
      </c>
      <c r="F1314" s="17" t="s">
        <v>4146</v>
      </c>
    </row>
    <row r="1315" spans="2:6">
      <c r="B1315" s="27" t="s">
        <v>1974</v>
      </c>
      <c r="C1315" s="28" t="s">
        <v>3366</v>
      </c>
      <c r="D1315" s="29" t="s">
        <v>2424</v>
      </c>
      <c r="E1315" s="30" t="s">
        <v>2425</v>
      </c>
      <c r="F1315" s="17" t="s">
        <v>4147</v>
      </c>
    </row>
    <row r="1316" spans="2:6">
      <c r="B1316" s="27" t="s">
        <v>1974</v>
      </c>
      <c r="C1316" s="28" t="s">
        <v>3366</v>
      </c>
      <c r="D1316" s="29" t="s">
        <v>2426</v>
      </c>
      <c r="E1316" s="30" t="s">
        <v>2427</v>
      </c>
      <c r="F1316" s="17" t="s">
        <v>4148</v>
      </c>
    </row>
    <row r="1317" spans="2:6">
      <c r="B1317" s="27" t="s">
        <v>1974</v>
      </c>
      <c r="C1317" s="28" t="s">
        <v>3366</v>
      </c>
      <c r="D1317" s="29" t="s">
        <v>2428</v>
      </c>
      <c r="E1317" s="30" t="s">
        <v>2429</v>
      </c>
      <c r="F1317" s="17" t="s">
        <v>4149</v>
      </c>
    </row>
    <row r="1318" spans="2:6">
      <c r="B1318" s="27" t="s">
        <v>1974</v>
      </c>
      <c r="C1318" s="28" t="s">
        <v>3366</v>
      </c>
      <c r="D1318" s="29" t="s">
        <v>2430</v>
      </c>
      <c r="E1318" s="30" t="s">
        <v>2431</v>
      </c>
      <c r="F1318" s="17" t="s">
        <v>4149</v>
      </c>
    </row>
    <row r="1319" spans="2:6">
      <c r="B1319" s="27" t="s">
        <v>1974</v>
      </c>
      <c r="C1319" s="28" t="s">
        <v>3366</v>
      </c>
      <c r="D1319" s="29" t="s">
        <v>2432</v>
      </c>
      <c r="E1319" s="30" t="s">
        <v>2433</v>
      </c>
      <c r="F1319" s="17" t="s">
        <v>4150</v>
      </c>
    </row>
    <row r="1320" spans="2:6">
      <c r="B1320" s="27" t="s">
        <v>1974</v>
      </c>
      <c r="C1320" s="28" t="s">
        <v>3366</v>
      </c>
      <c r="D1320" s="29" t="s">
        <v>2434</v>
      </c>
      <c r="E1320" s="30" t="s">
        <v>2435</v>
      </c>
      <c r="F1320" s="17" t="s">
        <v>4151</v>
      </c>
    </row>
    <row r="1321" spans="2:6">
      <c r="B1321" s="27" t="s">
        <v>1974</v>
      </c>
      <c r="C1321" s="28" t="s">
        <v>3366</v>
      </c>
      <c r="D1321" s="29" t="s">
        <v>2436</v>
      </c>
      <c r="E1321" s="30" t="s">
        <v>2437</v>
      </c>
      <c r="F1321" s="17" t="s">
        <v>4152</v>
      </c>
    </row>
    <row r="1322" spans="2:6">
      <c r="B1322" s="27" t="s">
        <v>1974</v>
      </c>
      <c r="C1322" s="28" t="s">
        <v>3366</v>
      </c>
      <c r="D1322" s="29" t="s">
        <v>2438</v>
      </c>
      <c r="E1322" s="30" t="s">
        <v>2439</v>
      </c>
      <c r="F1322" s="17" t="s">
        <v>4151</v>
      </c>
    </row>
    <row r="1323" spans="2:6">
      <c r="B1323" s="27" t="s">
        <v>1974</v>
      </c>
      <c r="C1323" s="28" t="s">
        <v>3366</v>
      </c>
      <c r="D1323" s="29" t="s">
        <v>2440</v>
      </c>
      <c r="E1323" s="30" t="s">
        <v>2441</v>
      </c>
      <c r="F1323" s="17" t="s">
        <v>4147</v>
      </c>
    </row>
    <row r="1324" spans="2:6">
      <c r="B1324" s="27" t="s">
        <v>1974</v>
      </c>
      <c r="C1324" s="28" t="s">
        <v>3366</v>
      </c>
      <c r="D1324" s="29" t="s">
        <v>2442</v>
      </c>
      <c r="E1324" s="30" t="s">
        <v>2443</v>
      </c>
      <c r="F1324" s="17" t="s">
        <v>4152</v>
      </c>
    </row>
    <row r="1325" spans="2:6">
      <c r="B1325" s="27" t="s">
        <v>1974</v>
      </c>
      <c r="C1325" s="28" t="s">
        <v>3366</v>
      </c>
      <c r="D1325" s="29" t="s">
        <v>2444</v>
      </c>
      <c r="E1325" s="30" t="s">
        <v>2445</v>
      </c>
      <c r="F1325" s="17" t="s">
        <v>4150</v>
      </c>
    </row>
    <row r="1326" spans="2:6">
      <c r="B1326" s="27" t="s">
        <v>1974</v>
      </c>
      <c r="C1326" s="28" t="s">
        <v>3365</v>
      </c>
      <c r="D1326" s="29" t="s">
        <v>2446</v>
      </c>
      <c r="E1326" s="30" t="s">
        <v>2447</v>
      </c>
      <c r="F1326" s="17" t="s">
        <v>4153</v>
      </c>
    </row>
    <row r="1327" spans="2:6">
      <c r="B1327" s="27" t="s">
        <v>1974</v>
      </c>
      <c r="C1327" s="28" t="s">
        <v>3365</v>
      </c>
      <c r="D1327" s="29" t="s">
        <v>2448</v>
      </c>
      <c r="E1327" s="30" t="s">
        <v>2449</v>
      </c>
      <c r="F1327" s="17" t="s">
        <v>4154</v>
      </c>
    </row>
    <row r="1328" spans="2:6">
      <c r="B1328" s="27" t="s">
        <v>1974</v>
      </c>
      <c r="C1328" s="28" t="s">
        <v>3365</v>
      </c>
      <c r="D1328" s="29" t="s">
        <v>2450</v>
      </c>
      <c r="E1328" s="30" t="s">
        <v>2451</v>
      </c>
      <c r="F1328" s="17" t="s">
        <v>4155</v>
      </c>
    </row>
    <row r="1329" spans="2:6">
      <c r="B1329" s="27" t="s">
        <v>1974</v>
      </c>
      <c r="C1329" s="28" t="s">
        <v>3365</v>
      </c>
      <c r="D1329" s="29" t="s">
        <v>2452</v>
      </c>
      <c r="E1329" s="30" t="s">
        <v>2453</v>
      </c>
      <c r="F1329" s="17" t="s">
        <v>4156</v>
      </c>
    </row>
    <row r="1330" spans="2:6">
      <c r="B1330" s="27" t="s">
        <v>1974</v>
      </c>
      <c r="C1330" s="28" t="s">
        <v>3365</v>
      </c>
      <c r="D1330" s="29" t="s">
        <v>2454</v>
      </c>
      <c r="E1330" s="30" t="s">
        <v>2455</v>
      </c>
      <c r="F1330" s="17" t="s">
        <v>4157</v>
      </c>
    </row>
    <row r="1331" spans="2:6">
      <c r="B1331" s="27" t="s">
        <v>1974</v>
      </c>
      <c r="C1331" s="28" t="s">
        <v>3365</v>
      </c>
      <c r="D1331" s="29" t="s">
        <v>2456</v>
      </c>
      <c r="E1331" s="30" t="s">
        <v>2457</v>
      </c>
      <c r="F1331" s="17" t="s">
        <v>4153</v>
      </c>
    </row>
    <row r="1332" spans="2:6">
      <c r="B1332" s="27" t="s">
        <v>1974</v>
      </c>
      <c r="C1332" s="28" t="s">
        <v>3365</v>
      </c>
      <c r="D1332" s="29" t="s">
        <v>2458</v>
      </c>
      <c r="E1332" s="30" t="s">
        <v>2459</v>
      </c>
      <c r="F1332" s="17" t="s">
        <v>4158</v>
      </c>
    </row>
    <row r="1333" spans="2:6">
      <c r="B1333" s="27" t="s">
        <v>1974</v>
      </c>
      <c r="C1333" s="28" t="s">
        <v>3365</v>
      </c>
      <c r="D1333" s="29" t="s">
        <v>2460</v>
      </c>
      <c r="E1333" s="30" t="s">
        <v>2461</v>
      </c>
      <c r="F1333" s="17" t="s">
        <v>4158</v>
      </c>
    </row>
    <row r="1334" spans="2:6">
      <c r="B1334" s="27" t="s">
        <v>1974</v>
      </c>
      <c r="C1334" s="28" t="s">
        <v>3365</v>
      </c>
      <c r="D1334" s="29" t="s">
        <v>2462</v>
      </c>
      <c r="E1334" s="30" t="s">
        <v>2463</v>
      </c>
      <c r="F1334" s="17" t="s">
        <v>4159</v>
      </c>
    </row>
    <row r="1335" spans="2:6">
      <c r="B1335" s="27" t="s">
        <v>1974</v>
      </c>
      <c r="C1335" s="28" t="s">
        <v>3365</v>
      </c>
      <c r="D1335" s="29" t="s">
        <v>2464</v>
      </c>
      <c r="E1335" s="30" t="s">
        <v>2465</v>
      </c>
      <c r="F1335" s="17" t="s">
        <v>4154</v>
      </c>
    </row>
    <row r="1336" spans="2:6">
      <c r="B1336" s="27" t="s">
        <v>1974</v>
      </c>
      <c r="C1336" s="28" t="s">
        <v>3365</v>
      </c>
      <c r="D1336" s="29" t="s">
        <v>2466</v>
      </c>
      <c r="E1336" s="30" t="s">
        <v>2467</v>
      </c>
      <c r="F1336" s="17" t="s">
        <v>4160</v>
      </c>
    </row>
    <row r="1337" spans="2:6">
      <c r="B1337" s="27" t="s">
        <v>1974</v>
      </c>
      <c r="C1337" s="28" t="s">
        <v>3365</v>
      </c>
      <c r="D1337" s="29" t="s">
        <v>2468</v>
      </c>
      <c r="E1337" s="30" t="s">
        <v>2469</v>
      </c>
      <c r="F1337" s="17" t="s">
        <v>4157</v>
      </c>
    </row>
    <row r="1338" spans="2:6">
      <c r="B1338" s="27" t="s">
        <v>1974</v>
      </c>
      <c r="C1338" s="28" t="s">
        <v>3365</v>
      </c>
      <c r="D1338" s="29" t="s">
        <v>2470</v>
      </c>
      <c r="E1338" s="30" t="s">
        <v>2471</v>
      </c>
      <c r="F1338" s="17" t="s">
        <v>4161</v>
      </c>
    </row>
    <row r="1339" spans="2:6">
      <c r="B1339" s="27" t="s">
        <v>1974</v>
      </c>
      <c r="C1339" s="28" t="s">
        <v>3366</v>
      </c>
      <c r="D1339" s="29" t="s">
        <v>2472</v>
      </c>
      <c r="E1339" s="30" t="s">
        <v>2473</v>
      </c>
      <c r="F1339" s="17" t="s">
        <v>4162</v>
      </c>
    </row>
    <row r="1340" spans="2:6">
      <c r="B1340" s="27" t="s">
        <v>1974</v>
      </c>
      <c r="C1340" s="28" t="s">
        <v>3366</v>
      </c>
      <c r="D1340" s="29" t="s">
        <v>2474</v>
      </c>
      <c r="E1340" s="30" t="s">
        <v>2475</v>
      </c>
      <c r="F1340" s="17" t="s">
        <v>4162</v>
      </c>
    </row>
    <row r="1341" spans="2:6">
      <c r="B1341" s="27" t="s">
        <v>1974</v>
      </c>
      <c r="C1341" s="28" t="s">
        <v>3366</v>
      </c>
      <c r="D1341" s="29" t="s">
        <v>2476</v>
      </c>
      <c r="E1341" s="30" t="s">
        <v>2477</v>
      </c>
      <c r="F1341" s="17" t="s">
        <v>4163</v>
      </c>
    </row>
    <row r="1342" spans="2:6">
      <c r="B1342" s="27" t="s">
        <v>1974</v>
      </c>
      <c r="C1342" s="28" t="s">
        <v>3366</v>
      </c>
      <c r="D1342" s="29" t="s">
        <v>2478</v>
      </c>
      <c r="E1342" s="30" t="s">
        <v>2479</v>
      </c>
      <c r="F1342" s="17" t="s">
        <v>4162</v>
      </c>
    </row>
    <row r="1343" spans="2:6">
      <c r="B1343" s="27" t="s">
        <v>1974</v>
      </c>
      <c r="C1343" s="28" t="s">
        <v>3366</v>
      </c>
      <c r="D1343" s="29" t="s">
        <v>2480</v>
      </c>
      <c r="E1343" s="30" t="s">
        <v>2481</v>
      </c>
      <c r="F1343" s="17" t="s">
        <v>4163</v>
      </c>
    </row>
    <row r="1344" spans="2:6">
      <c r="B1344" s="27" t="s">
        <v>1974</v>
      </c>
      <c r="C1344" s="28" t="s">
        <v>3366</v>
      </c>
      <c r="D1344" s="29" t="s">
        <v>2482</v>
      </c>
      <c r="E1344" s="30" t="s">
        <v>2483</v>
      </c>
      <c r="F1344" s="17" t="s">
        <v>4163</v>
      </c>
    </row>
    <row r="1345" spans="2:6">
      <c r="B1345" s="27" t="s">
        <v>1974</v>
      </c>
      <c r="C1345" s="28" t="s">
        <v>3366</v>
      </c>
      <c r="D1345" s="29" t="s">
        <v>2484</v>
      </c>
      <c r="E1345" s="30" t="s">
        <v>2485</v>
      </c>
      <c r="F1345" s="17" t="s">
        <v>4163</v>
      </c>
    </row>
    <row r="1346" spans="2:6">
      <c r="B1346" s="27" t="s">
        <v>1974</v>
      </c>
      <c r="C1346" s="28" t="s">
        <v>3366</v>
      </c>
      <c r="D1346" s="29" t="s">
        <v>2486</v>
      </c>
      <c r="E1346" s="30" t="s">
        <v>2487</v>
      </c>
      <c r="F1346" s="17" t="s">
        <v>4162</v>
      </c>
    </row>
    <row r="1347" spans="2:6">
      <c r="B1347" s="27" t="s">
        <v>1974</v>
      </c>
      <c r="C1347" s="28" t="s">
        <v>3367</v>
      </c>
      <c r="D1347" s="29" t="s">
        <v>2488</v>
      </c>
      <c r="E1347" s="30" t="s">
        <v>2489</v>
      </c>
      <c r="F1347" s="17" t="s">
        <v>4164</v>
      </c>
    </row>
    <row r="1348" spans="2:6">
      <c r="B1348" s="27" t="s">
        <v>1974</v>
      </c>
      <c r="C1348" s="28" t="s">
        <v>3367</v>
      </c>
      <c r="D1348" s="29" t="s">
        <v>2490</v>
      </c>
      <c r="E1348" s="30" t="s">
        <v>2491</v>
      </c>
      <c r="F1348" s="17" t="s">
        <v>4165</v>
      </c>
    </row>
    <row r="1349" spans="2:6">
      <c r="B1349" s="27" t="s">
        <v>1974</v>
      </c>
      <c r="C1349" s="28" t="s">
        <v>3367</v>
      </c>
      <c r="D1349" s="29" t="s">
        <v>2492</v>
      </c>
      <c r="E1349" s="30" t="s">
        <v>2493</v>
      </c>
      <c r="F1349" s="17" t="s">
        <v>4164</v>
      </c>
    </row>
    <row r="1350" spans="2:6">
      <c r="B1350" s="27" t="s">
        <v>1974</v>
      </c>
      <c r="C1350" s="28" t="s">
        <v>3367</v>
      </c>
      <c r="D1350" s="29" t="s">
        <v>2494</v>
      </c>
      <c r="E1350" s="30" t="s">
        <v>2495</v>
      </c>
      <c r="F1350" s="17" t="s">
        <v>4166</v>
      </c>
    </row>
    <row r="1351" spans="2:6">
      <c r="B1351" s="27" t="s">
        <v>1974</v>
      </c>
      <c r="C1351" s="28" t="s">
        <v>3367</v>
      </c>
      <c r="D1351" s="29" t="s">
        <v>2496</v>
      </c>
      <c r="E1351" s="30" t="s">
        <v>2497</v>
      </c>
      <c r="F1351" s="17" t="s">
        <v>4167</v>
      </c>
    </row>
    <row r="1352" spans="2:6">
      <c r="B1352" s="27" t="s">
        <v>1974</v>
      </c>
      <c r="C1352" s="28" t="s">
        <v>3367</v>
      </c>
      <c r="D1352" s="29" t="s">
        <v>2498</v>
      </c>
      <c r="E1352" s="30" t="s">
        <v>2499</v>
      </c>
      <c r="F1352" s="17" t="s">
        <v>4167</v>
      </c>
    </row>
    <row r="1353" spans="2:6">
      <c r="B1353" s="27" t="s">
        <v>1974</v>
      </c>
      <c r="C1353" s="28" t="s">
        <v>3367</v>
      </c>
      <c r="D1353" s="29" t="s">
        <v>2500</v>
      </c>
      <c r="E1353" s="30" t="s">
        <v>2501</v>
      </c>
      <c r="F1353" s="17" t="s">
        <v>4166</v>
      </c>
    </row>
    <row r="1354" spans="2:6">
      <c r="B1354" s="27" t="s">
        <v>1974</v>
      </c>
      <c r="C1354" s="28" t="s">
        <v>3367</v>
      </c>
      <c r="D1354" s="29" t="s">
        <v>2502</v>
      </c>
      <c r="E1354" s="30" t="s">
        <v>2503</v>
      </c>
      <c r="F1354" s="17" t="s">
        <v>4165</v>
      </c>
    </row>
    <row r="1355" spans="2:6">
      <c r="B1355" s="27" t="s">
        <v>1974</v>
      </c>
      <c r="C1355" s="28" t="s">
        <v>3367</v>
      </c>
      <c r="D1355" s="29" t="s">
        <v>2504</v>
      </c>
      <c r="E1355" s="30" t="s">
        <v>2505</v>
      </c>
      <c r="F1355" s="17" t="s">
        <v>4168</v>
      </c>
    </row>
    <row r="1356" spans="2:6">
      <c r="B1356" s="27" t="s">
        <v>1974</v>
      </c>
      <c r="C1356" s="28" t="s">
        <v>3367</v>
      </c>
      <c r="D1356" s="29" t="s">
        <v>2506</v>
      </c>
      <c r="E1356" s="30" t="s">
        <v>2507</v>
      </c>
      <c r="F1356" s="17" t="s">
        <v>4169</v>
      </c>
    </row>
    <row r="1357" spans="2:6">
      <c r="B1357" s="27" t="s">
        <v>1974</v>
      </c>
      <c r="C1357" s="28" t="s">
        <v>3367</v>
      </c>
      <c r="D1357" s="29" t="s">
        <v>2508</v>
      </c>
      <c r="E1357" s="30" t="s">
        <v>2509</v>
      </c>
      <c r="F1357" s="17" t="s">
        <v>4170</v>
      </c>
    </row>
    <row r="1358" spans="2:6">
      <c r="B1358" s="27" t="s">
        <v>1974</v>
      </c>
      <c r="C1358" s="28" t="s">
        <v>3367</v>
      </c>
      <c r="D1358" s="29" t="s">
        <v>2510</v>
      </c>
      <c r="E1358" s="30" t="s">
        <v>2511</v>
      </c>
      <c r="F1358" s="17" t="s">
        <v>4171</v>
      </c>
    </row>
    <row r="1359" spans="2:6">
      <c r="B1359" s="27" t="s">
        <v>1974</v>
      </c>
      <c r="C1359" s="28" t="s">
        <v>3367</v>
      </c>
      <c r="D1359" s="29" t="s">
        <v>2512</v>
      </c>
      <c r="E1359" s="30" t="s">
        <v>2513</v>
      </c>
      <c r="F1359" s="17" t="s">
        <v>4172</v>
      </c>
    </row>
    <row r="1360" spans="2:6">
      <c r="B1360" s="27" t="s">
        <v>1974</v>
      </c>
      <c r="C1360" s="28" t="s">
        <v>3367</v>
      </c>
      <c r="D1360" s="29" t="s">
        <v>2514</v>
      </c>
      <c r="E1360" s="30" t="s">
        <v>2515</v>
      </c>
      <c r="F1360" s="17" t="s">
        <v>4172</v>
      </c>
    </row>
    <row r="1361" spans="2:6">
      <c r="B1361" s="27" t="s">
        <v>1974</v>
      </c>
      <c r="C1361" s="28" t="s">
        <v>3367</v>
      </c>
      <c r="D1361" s="29" t="s">
        <v>2516</v>
      </c>
      <c r="E1361" s="30" t="s">
        <v>2517</v>
      </c>
      <c r="F1361" s="17" t="s">
        <v>4173</v>
      </c>
    </row>
    <row r="1362" spans="2:6">
      <c r="B1362" s="27" t="s">
        <v>1974</v>
      </c>
      <c r="C1362" s="28" t="s">
        <v>3367</v>
      </c>
      <c r="D1362" s="29" t="s">
        <v>2518</v>
      </c>
      <c r="E1362" s="30" t="s">
        <v>2519</v>
      </c>
      <c r="F1362" s="17" t="s">
        <v>4174</v>
      </c>
    </row>
    <row r="1363" spans="2:6">
      <c r="B1363" s="27" t="s">
        <v>1974</v>
      </c>
      <c r="C1363" s="28" t="s">
        <v>3367</v>
      </c>
      <c r="D1363" s="29" t="s">
        <v>2520</v>
      </c>
      <c r="E1363" s="30" t="s">
        <v>2521</v>
      </c>
      <c r="F1363" s="17" t="s">
        <v>4168</v>
      </c>
    </row>
    <row r="1364" spans="2:6">
      <c r="B1364" s="27" t="s">
        <v>1974</v>
      </c>
      <c r="C1364" s="28" t="s">
        <v>3367</v>
      </c>
      <c r="D1364" s="29" t="s">
        <v>2522</v>
      </c>
      <c r="E1364" s="30" t="s">
        <v>2523</v>
      </c>
      <c r="F1364" s="17" t="s">
        <v>4168</v>
      </c>
    </row>
    <row r="1365" spans="2:6">
      <c r="B1365" s="27" t="s">
        <v>1974</v>
      </c>
      <c r="C1365" s="28" t="s">
        <v>3367</v>
      </c>
      <c r="D1365" s="29" t="s">
        <v>2524</v>
      </c>
      <c r="E1365" s="30" t="s">
        <v>2525</v>
      </c>
      <c r="F1365" s="17" t="s">
        <v>4175</v>
      </c>
    </row>
    <row r="1366" spans="2:6">
      <c r="B1366" s="27" t="s">
        <v>1974</v>
      </c>
      <c r="C1366" s="28" t="s">
        <v>3367</v>
      </c>
      <c r="D1366" s="29" t="s">
        <v>2526</v>
      </c>
      <c r="E1366" s="30" t="s">
        <v>2527</v>
      </c>
      <c r="F1366" s="17" t="s">
        <v>4170</v>
      </c>
    </row>
    <row r="1367" spans="2:6">
      <c r="B1367" s="27" t="s">
        <v>1974</v>
      </c>
      <c r="C1367" s="28" t="s">
        <v>3367</v>
      </c>
      <c r="D1367" s="29" t="s">
        <v>2528</v>
      </c>
      <c r="E1367" s="30" t="s">
        <v>2529</v>
      </c>
      <c r="F1367" s="17" t="s">
        <v>4175</v>
      </c>
    </row>
    <row r="1368" spans="2:6">
      <c r="B1368" s="27" t="s">
        <v>1974</v>
      </c>
      <c r="C1368" s="28" t="s">
        <v>3367</v>
      </c>
      <c r="D1368" s="29" t="s">
        <v>2530</v>
      </c>
      <c r="E1368" s="30" t="s">
        <v>2531</v>
      </c>
      <c r="F1368" s="17" t="s">
        <v>4173</v>
      </c>
    </row>
    <row r="1369" spans="2:6">
      <c r="B1369" s="27" t="s">
        <v>1974</v>
      </c>
      <c r="C1369" s="28" t="s">
        <v>3367</v>
      </c>
      <c r="D1369" s="29" t="s">
        <v>2532</v>
      </c>
      <c r="E1369" s="30" t="s">
        <v>2533</v>
      </c>
      <c r="F1369" s="17" t="s">
        <v>4171</v>
      </c>
    </row>
    <row r="1370" spans="2:6">
      <c r="B1370" s="27" t="s">
        <v>1974</v>
      </c>
      <c r="C1370" s="28" t="s">
        <v>3367</v>
      </c>
      <c r="D1370" s="29" t="s">
        <v>2534</v>
      </c>
      <c r="E1370" s="30" t="s">
        <v>2535</v>
      </c>
      <c r="F1370" s="17" t="s">
        <v>4169</v>
      </c>
    </row>
    <row r="1371" spans="2:6">
      <c r="B1371" s="27" t="s">
        <v>1974</v>
      </c>
      <c r="C1371" s="28" t="s">
        <v>3367</v>
      </c>
      <c r="D1371" s="29" t="s">
        <v>2536</v>
      </c>
      <c r="E1371" s="30" t="s">
        <v>2537</v>
      </c>
      <c r="F1371" s="17" t="s">
        <v>4176</v>
      </c>
    </row>
    <row r="1372" spans="2:6">
      <c r="B1372" s="27" t="s">
        <v>1974</v>
      </c>
      <c r="C1372" s="28" t="s">
        <v>3367</v>
      </c>
      <c r="D1372" s="29" t="s">
        <v>2538</v>
      </c>
      <c r="E1372" s="30" t="s">
        <v>2539</v>
      </c>
      <c r="F1372" s="17" t="s">
        <v>4172</v>
      </c>
    </row>
    <row r="1373" spans="2:6">
      <c r="B1373" s="27" t="s">
        <v>1974</v>
      </c>
      <c r="C1373" s="28" t="s">
        <v>3367</v>
      </c>
      <c r="D1373" s="29" t="s">
        <v>2540</v>
      </c>
      <c r="E1373" s="30" t="s">
        <v>2541</v>
      </c>
      <c r="F1373" s="17" t="s">
        <v>4172</v>
      </c>
    </row>
    <row r="1374" spans="2:6">
      <c r="B1374" s="27" t="s">
        <v>1974</v>
      </c>
      <c r="C1374" s="28" t="s">
        <v>3368</v>
      </c>
      <c r="D1374" s="29" t="s">
        <v>2542</v>
      </c>
      <c r="E1374" s="30" t="s">
        <v>2543</v>
      </c>
      <c r="F1374" s="17" t="s">
        <v>4177</v>
      </c>
    </row>
    <row r="1375" spans="2:6">
      <c r="B1375" s="27" t="s">
        <v>1974</v>
      </c>
      <c r="C1375" s="28" t="s">
        <v>3368</v>
      </c>
      <c r="D1375" s="29" t="s">
        <v>2544</v>
      </c>
      <c r="E1375" s="30" t="s">
        <v>2545</v>
      </c>
      <c r="F1375" s="17" t="s">
        <v>4178</v>
      </c>
    </row>
    <row r="1376" spans="2:6">
      <c r="B1376" s="27" t="s">
        <v>1974</v>
      </c>
      <c r="C1376" s="28" t="s">
        <v>3368</v>
      </c>
      <c r="D1376" s="29" t="s">
        <v>2546</v>
      </c>
      <c r="E1376" s="30" t="s">
        <v>2547</v>
      </c>
      <c r="F1376" s="17" t="s">
        <v>4179</v>
      </c>
    </row>
    <row r="1377" spans="2:6">
      <c r="B1377" s="27" t="s">
        <v>1974</v>
      </c>
      <c r="C1377" s="28" t="s">
        <v>3368</v>
      </c>
      <c r="D1377" s="29" t="s">
        <v>2548</v>
      </c>
      <c r="E1377" s="30" t="s">
        <v>2549</v>
      </c>
      <c r="F1377" s="17" t="s">
        <v>4180</v>
      </c>
    </row>
    <row r="1378" spans="2:6">
      <c r="B1378" s="27" t="s">
        <v>1974</v>
      </c>
      <c r="C1378" s="28" t="s">
        <v>3368</v>
      </c>
      <c r="D1378" s="29" t="s">
        <v>2550</v>
      </c>
      <c r="E1378" s="30" t="s">
        <v>2551</v>
      </c>
      <c r="F1378" s="17" t="s">
        <v>4181</v>
      </c>
    </row>
    <row r="1379" spans="2:6">
      <c r="B1379" s="27" t="s">
        <v>1974</v>
      </c>
      <c r="C1379" s="28" t="s">
        <v>3368</v>
      </c>
      <c r="D1379" s="29" t="s">
        <v>2552</v>
      </c>
      <c r="E1379" s="30" t="s">
        <v>2553</v>
      </c>
      <c r="F1379" s="17" t="s">
        <v>4182</v>
      </c>
    </row>
    <row r="1380" spans="2:6">
      <c r="B1380" s="27" t="s">
        <v>1974</v>
      </c>
      <c r="C1380" s="28" t="s">
        <v>3368</v>
      </c>
      <c r="D1380" s="29" t="s">
        <v>2554</v>
      </c>
      <c r="E1380" s="30" t="s">
        <v>2555</v>
      </c>
      <c r="F1380" s="17" t="s">
        <v>4183</v>
      </c>
    </row>
    <row r="1381" spans="2:6">
      <c r="B1381" s="27" t="s">
        <v>1974</v>
      </c>
      <c r="C1381" s="28" t="s">
        <v>3368</v>
      </c>
      <c r="D1381" s="29" t="s">
        <v>2556</v>
      </c>
      <c r="E1381" s="30" t="s">
        <v>2557</v>
      </c>
      <c r="F1381" s="17" t="s">
        <v>4184</v>
      </c>
    </row>
    <row r="1382" spans="2:6">
      <c r="B1382" s="27" t="s">
        <v>1974</v>
      </c>
      <c r="C1382" s="28" t="s">
        <v>3368</v>
      </c>
      <c r="D1382" s="29" t="s">
        <v>2558</v>
      </c>
      <c r="E1382" s="30" t="s">
        <v>2559</v>
      </c>
      <c r="F1382" s="17" t="s">
        <v>4185</v>
      </c>
    </row>
    <row r="1383" spans="2:6">
      <c r="B1383" s="27" t="s">
        <v>1974</v>
      </c>
      <c r="C1383" s="28" t="s">
        <v>3368</v>
      </c>
      <c r="D1383" s="29" t="s">
        <v>2560</v>
      </c>
      <c r="E1383" s="30" t="s">
        <v>2561</v>
      </c>
      <c r="F1383" s="17" t="s">
        <v>4177</v>
      </c>
    </row>
    <row r="1384" spans="2:6">
      <c r="B1384" s="27" t="s">
        <v>1974</v>
      </c>
      <c r="C1384" s="28" t="s">
        <v>3368</v>
      </c>
      <c r="D1384" s="29" t="s">
        <v>2562</v>
      </c>
      <c r="E1384" s="30" t="s">
        <v>2563</v>
      </c>
      <c r="F1384" s="17" t="s">
        <v>4185</v>
      </c>
    </row>
    <row r="1385" spans="2:6">
      <c r="B1385" s="27" t="s">
        <v>1974</v>
      </c>
      <c r="C1385" s="28" t="s">
        <v>3368</v>
      </c>
      <c r="D1385" s="29" t="s">
        <v>2564</v>
      </c>
      <c r="E1385" s="30" t="s">
        <v>2565</v>
      </c>
      <c r="F1385" s="17" t="s">
        <v>4186</v>
      </c>
    </row>
    <row r="1386" spans="2:6">
      <c r="B1386" s="27" t="s">
        <v>1974</v>
      </c>
      <c r="C1386" s="28" t="s">
        <v>3368</v>
      </c>
      <c r="D1386" s="29" t="s">
        <v>2566</v>
      </c>
      <c r="E1386" s="30" t="s">
        <v>2567</v>
      </c>
      <c r="F1386" s="17" t="s">
        <v>4186</v>
      </c>
    </row>
    <row r="1387" spans="2:6">
      <c r="B1387" s="27" t="s">
        <v>1974</v>
      </c>
      <c r="C1387" s="28" t="s">
        <v>3368</v>
      </c>
      <c r="D1387" s="29" t="s">
        <v>2568</v>
      </c>
      <c r="E1387" s="30" t="s">
        <v>2569</v>
      </c>
      <c r="F1387" s="17" t="s">
        <v>4187</v>
      </c>
    </row>
    <row r="1388" spans="2:6">
      <c r="B1388" s="27" t="s">
        <v>1974</v>
      </c>
      <c r="C1388" s="28" t="s">
        <v>3368</v>
      </c>
      <c r="D1388" s="29" t="s">
        <v>2570</v>
      </c>
      <c r="E1388" s="30" t="s">
        <v>2571</v>
      </c>
      <c r="F1388" s="17" t="s">
        <v>4188</v>
      </c>
    </row>
    <row r="1389" spans="2:6">
      <c r="B1389" s="27" t="s">
        <v>1974</v>
      </c>
      <c r="C1389" s="28" t="s">
        <v>3368</v>
      </c>
      <c r="D1389" s="29" t="s">
        <v>2572</v>
      </c>
      <c r="E1389" s="30" t="s">
        <v>2573</v>
      </c>
      <c r="F1389" s="17" t="s">
        <v>4189</v>
      </c>
    </row>
    <row r="1390" spans="2:6">
      <c r="B1390" s="27" t="s">
        <v>1974</v>
      </c>
      <c r="C1390" s="28" t="s">
        <v>3368</v>
      </c>
      <c r="D1390" s="29" t="s">
        <v>2574</v>
      </c>
      <c r="E1390" s="30" t="s">
        <v>2575</v>
      </c>
      <c r="F1390" s="17" t="s">
        <v>4190</v>
      </c>
    </row>
    <row r="1391" spans="2:6">
      <c r="B1391" s="27" t="s">
        <v>1974</v>
      </c>
      <c r="C1391" s="28" t="s">
        <v>3368</v>
      </c>
      <c r="D1391" s="29" t="s">
        <v>2576</v>
      </c>
      <c r="E1391" s="30" t="s">
        <v>2577</v>
      </c>
      <c r="F1391" s="17" t="s">
        <v>4190</v>
      </c>
    </row>
    <row r="1392" spans="2:6">
      <c r="B1392" s="27" t="s">
        <v>1974</v>
      </c>
      <c r="C1392" s="28" t="s">
        <v>3368</v>
      </c>
      <c r="D1392" s="29" t="s">
        <v>2578</v>
      </c>
      <c r="E1392" s="30" t="s">
        <v>2579</v>
      </c>
      <c r="F1392" s="17" t="s">
        <v>4191</v>
      </c>
    </row>
    <row r="1393" spans="2:6">
      <c r="B1393" s="27" t="s">
        <v>1974</v>
      </c>
      <c r="C1393" s="28" t="s">
        <v>3368</v>
      </c>
      <c r="D1393" s="29" t="s">
        <v>2580</v>
      </c>
      <c r="E1393" s="30" t="s">
        <v>2581</v>
      </c>
      <c r="F1393" s="17" t="s">
        <v>4189</v>
      </c>
    </row>
    <row r="1394" spans="2:6">
      <c r="B1394" s="27" t="s">
        <v>1974</v>
      </c>
      <c r="C1394" s="28" t="s">
        <v>3368</v>
      </c>
      <c r="D1394" s="29" t="s">
        <v>2582</v>
      </c>
      <c r="E1394" s="30" t="s">
        <v>2583</v>
      </c>
      <c r="F1394" s="17" t="s">
        <v>4192</v>
      </c>
    </row>
    <row r="1395" spans="2:6">
      <c r="B1395" s="27" t="s">
        <v>1974</v>
      </c>
      <c r="C1395" s="28" t="s">
        <v>3368</v>
      </c>
      <c r="D1395" s="29" t="s">
        <v>2584</v>
      </c>
      <c r="E1395" s="30" t="s">
        <v>2585</v>
      </c>
      <c r="F1395" s="17" t="s">
        <v>4191</v>
      </c>
    </row>
    <row r="1396" spans="2:6">
      <c r="B1396" s="27" t="s">
        <v>1974</v>
      </c>
      <c r="C1396" s="28" t="s">
        <v>3369</v>
      </c>
      <c r="D1396" s="29" t="s">
        <v>2586</v>
      </c>
      <c r="E1396" s="30" t="s">
        <v>2587</v>
      </c>
      <c r="F1396" s="17" t="s">
        <v>4193</v>
      </c>
    </row>
    <row r="1397" spans="2:6">
      <c r="B1397" s="27" t="s">
        <v>1974</v>
      </c>
      <c r="C1397" s="28" t="s">
        <v>3369</v>
      </c>
      <c r="D1397" s="29" t="s">
        <v>2588</v>
      </c>
      <c r="E1397" s="30" t="s">
        <v>2589</v>
      </c>
      <c r="F1397" s="17" t="s">
        <v>4194</v>
      </c>
    </row>
    <row r="1398" spans="2:6">
      <c r="B1398" s="27" t="s">
        <v>1974</v>
      </c>
      <c r="C1398" s="28" t="s">
        <v>3369</v>
      </c>
      <c r="D1398" s="29" t="s">
        <v>2590</v>
      </c>
      <c r="E1398" s="30" t="s">
        <v>2591</v>
      </c>
      <c r="F1398" s="17" t="s">
        <v>4195</v>
      </c>
    </row>
    <row r="1399" spans="2:6">
      <c r="B1399" s="27" t="s">
        <v>1974</v>
      </c>
      <c r="C1399" s="28" t="s">
        <v>3369</v>
      </c>
      <c r="D1399" s="29" t="s">
        <v>2592</v>
      </c>
      <c r="E1399" s="30" t="s">
        <v>2593</v>
      </c>
      <c r="F1399" s="17" t="s">
        <v>4196</v>
      </c>
    </row>
    <row r="1400" spans="2:6">
      <c r="B1400" s="27" t="s">
        <v>1974</v>
      </c>
      <c r="C1400" s="28" t="s">
        <v>3369</v>
      </c>
      <c r="D1400" s="29" t="s">
        <v>2594</v>
      </c>
      <c r="E1400" s="30" t="s">
        <v>2595</v>
      </c>
      <c r="F1400" s="17" t="s">
        <v>4197</v>
      </c>
    </row>
    <row r="1401" spans="2:6">
      <c r="B1401" s="27" t="s">
        <v>1974</v>
      </c>
      <c r="C1401" s="28" t="s">
        <v>3369</v>
      </c>
      <c r="D1401" s="29" t="s">
        <v>2596</v>
      </c>
      <c r="E1401" s="30" t="s">
        <v>2597</v>
      </c>
      <c r="F1401" s="17" t="s">
        <v>4195</v>
      </c>
    </row>
    <row r="1402" spans="2:6">
      <c r="B1402" s="27" t="s">
        <v>1974</v>
      </c>
      <c r="C1402" s="28" t="s">
        <v>3369</v>
      </c>
      <c r="D1402" s="29" t="s">
        <v>2598</v>
      </c>
      <c r="E1402" s="30" t="s">
        <v>2599</v>
      </c>
      <c r="F1402" s="17" t="s">
        <v>4198</v>
      </c>
    </row>
    <row r="1403" spans="2:6">
      <c r="B1403" s="27" t="s">
        <v>1974</v>
      </c>
      <c r="C1403" s="28" t="s">
        <v>3369</v>
      </c>
      <c r="D1403" s="29" t="s">
        <v>2600</v>
      </c>
      <c r="E1403" s="30" t="s">
        <v>2601</v>
      </c>
      <c r="F1403" s="17" t="s">
        <v>4199</v>
      </c>
    </row>
    <row r="1404" spans="2:6">
      <c r="B1404" s="27" t="s">
        <v>1974</v>
      </c>
      <c r="C1404" s="28" t="s">
        <v>3369</v>
      </c>
      <c r="D1404" s="29" t="s">
        <v>2602</v>
      </c>
      <c r="E1404" s="30" t="s">
        <v>2603</v>
      </c>
      <c r="F1404" s="17" t="s">
        <v>4200</v>
      </c>
    </row>
    <row r="1405" spans="2:6">
      <c r="B1405" s="27" t="s">
        <v>1974</v>
      </c>
      <c r="C1405" s="28" t="s">
        <v>3369</v>
      </c>
      <c r="D1405" s="29" t="s">
        <v>2604</v>
      </c>
      <c r="E1405" s="30" t="s">
        <v>2605</v>
      </c>
      <c r="F1405" s="17" t="s">
        <v>4201</v>
      </c>
    </row>
    <row r="1406" spans="2:6">
      <c r="B1406" s="27" t="s">
        <v>1974</v>
      </c>
      <c r="C1406" s="28" t="s">
        <v>3369</v>
      </c>
      <c r="D1406" s="29" t="s">
        <v>2606</v>
      </c>
      <c r="E1406" s="30" t="s">
        <v>2607</v>
      </c>
      <c r="F1406" s="17" t="s">
        <v>4200</v>
      </c>
    </row>
    <row r="1407" spans="2:6">
      <c r="B1407" s="27" t="s">
        <v>1974</v>
      </c>
      <c r="C1407" s="28" t="s">
        <v>3369</v>
      </c>
      <c r="D1407" s="29" t="s">
        <v>2608</v>
      </c>
      <c r="E1407" s="30" t="s">
        <v>2609</v>
      </c>
      <c r="F1407" s="17" t="s">
        <v>4202</v>
      </c>
    </row>
    <row r="1408" spans="2:6">
      <c r="B1408" s="27" t="s">
        <v>1974</v>
      </c>
      <c r="C1408" s="28" t="s">
        <v>3369</v>
      </c>
      <c r="D1408" s="29" t="s">
        <v>2610</v>
      </c>
      <c r="E1408" s="30" t="s">
        <v>2611</v>
      </c>
      <c r="F1408" s="17" t="s">
        <v>4203</v>
      </c>
    </row>
    <row r="1409" spans="2:6">
      <c r="B1409" s="27" t="s">
        <v>1974</v>
      </c>
      <c r="C1409" s="28" t="s">
        <v>3369</v>
      </c>
      <c r="D1409" s="29" t="s">
        <v>2612</v>
      </c>
      <c r="E1409" s="30" t="s">
        <v>2613</v>
      </c>
      <c r="F1409" s="17" t="s">
        <v>4203</v>
      </c>
    </row>
    <row r="1410" spans="2:6">
      <c r="B1410" s="27" t="s">
        <v>1974</v>
      </c>
      <c r="C1410" s="28" t="s">
        <v>3369</v>
      </c>
      <c r="D1410" s="29" t="s">
        <v>2614</v>
      </c>
      <c r="E1410" s="30" t="s">
        <v>2615</v>
      </c>
      <c r="F1410" s="17" t="s">
        <v>4203</v>
      </c>
    </row>
    <row r="1411" spans="2:6">
      <c r="B1411" s="27" t="s">
        <v>1974</v>
      </c>
      <c r="C1411" s="28" t="s">
        <v>3369</v>
      </c>
      <c r="D1411" s="29" t="s">
        <v>2616</v>
      </c>
      <c r="E1411" s="30" t="s">
        <v>2617</v>
      </c>
      <c r="F1411" s="17" t="s">
        <v>4199</v>
      </c>
    </row>
    <row r="1412" spans="2:6">
      <c r="B1412" s="27" t="s">
        <v>1974</v>
      </c>
      <c r="C1412" s="28" t="s">
        <v>3369</v>
      </c>
      <c r="D1412" s="29" t="s">
        <v>2618</v>
      </c>
      <c r="E1412" s="30" t="s">
        <v>2619</v>
      </c>
      <c r="F1412" s="17" t="s">
        <v>4200</v>
      </c>
    </row>
    <row r="1413" spans="2:6">
      <c r="B1413" s="27" t="s">
        <v>1974</v>
      </c>
      <c r="C1413" s="28" t="s">
        <v>3369</v>
      </c>
      <c r="D1413" s="29" t="s">
        <v>2620</v>
      </c>
      <c r="E1413" s="30" t="s">
        <v>2621</v>
      </c>
      <c r="F1413" s="17" t="s">
        <v>4204</v>
      </c>
    </row>
    <row r="1414" spans="2:6">
      <c r="B1414" s="27" t="s">
        <v>1974</v>
      </c>
      <c r="C1414" s="28" t="s">
        <v>3369</v>
      </c>
      <c r="D1414" s="29" t="s">
        <v>2622</v>
      </c>
      <c r="E1414" s="30" t="s">
        <v>2623</v>
      </c>
      <c r="F1414" s="17" t="s">
        <v>4201</v>
      </c>
    </row>
    <row r="1415" spans="2:6">
      <c r="B1415" s="27" t="s">
        <v>1974</v>
      </c>
      <c r="C1415" s="28" t="s">
        <v>3369</v>
      </c>
      <c r="D1415" s="29" t="s">
        <v>2624</v>
      </c>
      <c r="E1415" s="30" t="s">
        <v>2625</v>
      </c>
      <c r="F1415" s="17" t="s">
        <v>4204</v>
      </c>
    </row>
    <row r="1416" spans="2:6">
      <c r="B1416" s="27" t="s">
        <v>1974</v>
      </c>
      <c r="C1416" s="28" t="s">
        <v>3369</v>
      </c>
      <c r="D1416" s="29" t="s">
        <v>2626</v>
      </c>
      <c r="E1416" s="30" t="s">
        <v>2627</v>
      </c>
      <c r="F1416" s="17" t="s">
        <v>4204</v>
      </c>
    </row>
    <row r="1417" spans="2:6">
      <c r="B1417" s="27" t="s">
        <v>1974</v>
      </c>
      <c r="C1417" s="28" t="s">
        <v>3369</v>
      </c>
      <c r="D1417" s="29" t="s">
        <v>2628</v>
      </c>
      <c r="E1417" s="30" t="s">
        <v>2629</v>
      </c>
      <c r="F1417" s="17" t="s">
        <v>4205</v>
      </c>
    </row>
    <row r="1418" spans="2:6">
      <c r="B1418" s="27" t="s">
        <v>1974</v>
      </c>
      <c r="C1418" s="28" t="s">
        <v>3369</v>
      </c>
      <c r="D1418" s="29" t="s">
        <v>2630</v>
      </c>
      <c r="E1418" s="30" t="s">
        <v>2631</v>
      </c>
      <c r="F1418" s="17" t="s">
        <v>4206</v>
      </c>
    </row>
    <row r="1419" spans="2:6">
      <c r="B1419" s="27" t="s">
        <v>1974</v>
      </c>
      <c r="C1419" s="28" t="s">
        <v>3369</v>
      </c>
      <c r="D1419" s="29" t="s">
        <v>2632</v>
      </c>
      <c r="E1419" s="30" t="s">
        <v>2633</v>
      </c>
      <c r="F1419" s="17" t="s">
        <v>4207</v>
      </c>
    </row>
    <row r="1420" spans="2:6">
      <c r="B1420" s="27" t="s">
        <v>1974</v>
      </c>
      <c r="C1420" s="28" t="s">
        <v>3370</v>
      </c>
      <c r="D1420" s="29" t="s">
        <v>2634</v>
      </c>
      <c r="E1420" s="30" t="s">
        <v>2635</v>
      </c>
      <c r="F1420" s="17" t="s">
        <v>4208</v>
      </c>
    </row>
    <row r="1421" spans="2:6">
      <c r="B1421" s="27" t="s">
        <v>1974</v>
      </c>
      <c r="C1421" s="28" t="s">
        <v>3370</v>
      </c>
      <c r="D1421" s="29" t="s">
        <v>2636</v>
      </c>
      <c r="E1421" s="30" t="s">
        <v>2637</v>
      </c>
      <c r="F1421" s="17" t="s">
        <v>4209</v>
      </c>
    </row>
    <row r="1422" spans="2:6">
      <c r="B1422" s="27" t="s">
        <v>1974</v>
      </c>
      <c r="C1422" s="28" t="s">
        <v>3370</v>
      </c>
      <c r="D1422" s="29" t="s">
        <v>2638</v>
      </c>
      <c r="E1422" s="30" t="s">
        <v>2639</v>
      </c>
      <c r="F1422" s="17" t="s">
        <v>4210</v>
      </c>
    </row>
    <row r="1423" spans="2:6">
      <c r="B1423" s="27" t="s">
        <v>1974</v>
      </c>
      <c r="C1423" s="28" t="s">
        <v>3370</v>
      </c>
      <c r="D1423" s="29" t="s">
        <v>2640</v>
      </c>
      <c r="E1423" s="30" t="s">
        <v>2641</v>
      </c>
      <c r="F1423" s="17" t="s">
        <v>4211</v>
      </c>
    </row>
    <row r="1424" spans="2:6">
      <c r="B1424" s="27" t="s">
        <v>1974</v>
      </c>
      <c r="C1424" s="28" t="s">
        <v>3370</v>
      </c>
      <c r="D1424" s="29" t="s">
        <v>2642</v>
      </c>
      <c r="E1424" s="30" t="s">
        <v>2643</v>
      </c>
      <c r="F1424" s="17" t="s">
        <v>4210</v>
      </c>
    </row>
    <row r="1425" spans="2:6">
      <c r="B1425" s="27" t="s">
        <v>1974</v>
      </c>
      <c r="C1425" s="28" t="s">
        <v>3370</v>
      </c>
      <c r="D1425" s="29" t="s">
        <v>2644</v>
      </c>
      <c r="E1425" s="30" t="s">
        <v>2645</v>
      </c>
      <c r="F1425" s="17" t="s">
        <v>4208</v>
      </c>
    </row>
    <row r="1426" spans="2:6">
      <c r="B1426" s="27" t="s">
        <v>1974</v>
      </c>
      <c r="C1426" s="28" t="s">
        <v>3370</v>
      </c>
      <c r="D1426" s="29" t="s">
        <v>2646</v>
      </c>
      <c r="E1426" s="30" t="s">
        <v>2647</v>
      </c>
      <c r="F1426" s="17" t="s">
        <v>4212</v>
      </c>
    </row>
    <row r="1427" spans="2:6">
      <c r="B1427" s="27" t="s">
        <v>1974</v>
      </c>
      <c r="C1427" s="28" t="s">
        <v>3370</v>
      </c>
      <c r="D1427" s="29" t="s">
        <v>2648</v>
      </c>
      <c r="E1427" s="30" t="s">
        <v>2649</v>
      </c>
      <c r="F1427" s="17" t="s">
        <v>4213</v>
      </c>
    </row>
    <row r="1428" spans="2:6">
      <c r="B1428" s="27" t="s">
        <v>1974</v>
      </c>
      <c r="C1428" s="28" t="s">
        <v>3370</v>
      </c>
      <c r="D1428" s="29" t="s">
        <v>2650</v>
      </c>
      <c r="E1428" s="30" t="s">
        <v>2651</v>
      </c>
      <c r="F1428" s="17" t="s">
        <v>4214</v>
      </c>
    </row>
    <row r="1429" spans="2:6">
      <c r="B1429" s="27" t="s">
        <v>1974</v>
      </c>
      <c r="C1429" s="28" t="s">
        <v>3370</v>
      </c>
      <c r="D1429" s="29" t="s">
        <v>2652</v>
      </c>
      <c r="E1429" s="30" t="s">
        <v>2653</v>
      </c>
      <c r="F1429" s="17" t="s">
        <v>4215</v>
      </c>
    </row>
    <row r="1430" spans="2:6">
      <c r="B1430" s="27" t="s">
        <v>1974</v>
      </c>
      <c r="C1430" s="28" t="s">
        <v>3370</v>
      </c>
      <c r="D1430" s="29" t="s">
        <v>2654</v>
      </c>
      <c r="E1430" s="30" t="s">
        <v>2655</v>
      </c>
      <c r="F1430" s="17" t="s">
        <v>4216</v>
      </c>
    </row>
    <row r="1431" spans="2:6">
      <c r="B1431" s="27" t="s">
        <v>1974</v>
      </c>
      <c r="C1431" s="28" t="s">
        <v>3370</v>
      </c>
      <c r="D1431" s="29" t="s">
        <v>2656</v>
      </c>
      <c r="E1431" s="30" t="s">
        <v>2657</v>
      </c>
      <c r="F1431" s="17" t="s">
        <v>4217</v>
      </c>
    </row>
    <row r="1432" spans="2:6">
      <c r="B1432" s="27" t="s">
        <v>1974</v>
      </c>
      <c r="C1432" s="28" t="s">
        <v>3370</v>
      </c>
      <c r="D1432" s="29" t="s">
        <v>2658</v>
      </c>
      <c r="E1432" s="30" t="s">
        <v>2659</v>
      </c>
      <c r="F1432" s="17" t="s">
        <v>4212</v>
      </c>
    </row>
    <row r="1433" spans="2:6">
      <c r="B1433" s="27" t="s">
        <v>1974</v>
      </c>
      <c r="C1433" s="28" t="s">
        <v>3370</v>
      </c>
      <c r="D1433" s="29" t="s">
        <v>2660</v>
      </c>
      <c r="E1433" s="30" t="s">
        <v>2661</v>
      </c>
      <c r="F1433" s="17" t="s">
        <v>4217</v>
      </c>
    </row>
    <row r="1434" spans="2:6">
      <c r="B1434" s="27" t="s">
        <v>1974</v>
      </c>
      <c r="C1434" s="28" t="s">
        <v>3370</v>
      </c>
      <c r="D1434" s="29" t="s">
        <v>2662</v>
      </c>
      <c r="E1434" s="30" t="s">
        <v>2663</v>
      </c>
      <c r="F1434" s="17" t="s">
        <v>4217</v>
      </c>
    </row>
    <row r="1435" spans="2:6">
      <c r="B1435" s="27" t="s">
        <v>1974</v>
      </c>
      <c r="C1435" s="28" t="s">
        <v>3370</v>
      </c>
      <c r="D1435" s="29" t="s">
        <v>2664</v>
      </c>
      <c r="E1435" s="30" t="s">
        <v>2665</v>
      </c>
      <c r="F1435" s="17" t="s">
        <v>4218</v>
      </c>
    </row>
    <row r="1436" spans="2:6">
      <c r="B1436" s="27" t="s">
        <v>1974</v>
      </c>
      <c r="C1436" s="28" t="s">
        <v>3370</v>
      </c>
      <c r="D1436" s="29" t="s">
        <v>2666</v>
      </c>
      <c r="E1436" s="30" t="s">
        <v>2667</v>
      </c>
      <c r="F1436" s="17" t="s">
        <v>4213</v>
      </c>
    </row>
    <row r="1437" spans="2:6">
      <c r="B1437" s="27" t="s">
        <v>1974</v>
      </c>
      <c r="C1437" s="28" t="s">
        <v>3371</v>
      </c>
      <c r="D1437" s="29" t="s">
        <v>2668</v>
      </c>
      <c r="E1437" s="30" t="s">
        <v>2669</v>
      </c>
      <c r="F1437" s="17" t="s">
        <v>4219</v>
      </c>
    </row>
    <row r="1438" spans="2:6">
      <c r="B1438" s="27" t="s">
        <v>1974</v>
      </c>
      <c r="C1438" s="28" t="s">
        <v>3371</v>
      </c>
      <c r="D1438" s="29" t="s">
        <v>2670</v>
      </c>
      <c r="E1438" s="30" t="s">
        <v>2671</v>
      </c>
      <c r="F1438" s="17" t="s">
        <v>4220</v>
      </c>
    </row>
    <row r="1439" spans="2:6">
      <c r="B1439" s="27" t="s">
        <v>1974</v>
      </c>
      <c r="C1439" s="28" t="s">
        <v>3371</v>
      </c>
      <c r="D1439" s="29" t="s">
        <v>2672</v>
      </c>
      <c r="E1439" s="30" t="s">
        <v>2673</v>
      </c>
      <c r="F1439" s="17" t="s">
        <v>4221</v>
      </c>
    </row>
    <row r="1440" spans="2:6">
      <c r="B1440" s="27" t="s">
        <v>1974</v>
      </c>
      <c r="C1440" s="28" t="s">
        <v>3371</v>
      </c>
      <c r="D1440" s="29" t="s">
        <v>2674</v>
      </c>
      <c r="E1440" s="30" t="s">
        <v>2675</v>
      </c>
      <c r="F1440" s="17" t="s">
        <v>4222</v>
      </c>
    </row>
    <row r="1441" spans="2:6">
      <c r="B1441" s="27" t="s">
        <v>1974</v>
      </c>
      <c r="C1441" s="28" t="s">
        <v>3371</v>
      </c>
      <c r="D1441" s="29" t="s">
        <v>2676</v>
      </c>
      <c r="E1441" s="30" t="s">
        <v>2677</v>
      </c>
      <c r="F1441" s="17" t="s">
        <v>4223</v>
      </c>
    </row>
    <row r="1442" spans="2:6">
      <c r="B1442" s="27" t="s">
        <v>1974</v>
      </c>
      <c r="C1442" s="28" t="s">
        <v>3371</v>
      </c>
      <c r="D1442" s="29" t="s">
        <v>2678</v>
      </c>
      <c r="E1442" s="30" t="s">
        <v>2679</v>
      </c>
      <c r="F1442" s="17" t="s">
        <v>4224</v>
      </c>
    </row>
    <row r="1443" spans="2:6">
      <c r="B1443" s="27" t="s">
        <v>1974</v>
      </c>
      <c r="C1443" s="28" t="s">
        <v>3371</v>
      </c>
      <c r="D1443" s="29" t="s">
        <v>2680</v>
      </c>
      <c r="E1443" s="30" t="s">
        <v>2681</v>
      </c>
      <c r="F1443" s="17" t="s">
        <v>4225</v>
      </c>
    </row>
    <row r="1444" spans="2:6">
      <c r="B1444" s="27" t="s">
        <v>1974</v>
      </c>
      <c r="C1444" s="28" t="s">
        <v>3371</v>
      </c>
      <c r="D1444" s="29" t="s">
        <v>2682</v>
      </c>
      <c r="E1444" s="30" t="s">
        <v>2683</v>
      </c>
      <c r="F1444" s="17" t="s">
        <v>4226</v>
      </c>
    </row>
    <row r="1445" spans="2:6">
      <c r="B1445" s="27" t="s">
        <v>1974</v>
      </c>
      <c r="C1445" s="28" t="s">
        <v>3372</v>
      </c>
      <c r="D1445" s="29" t="s">
        <v>2684</v>
      </c>
      <c r="E1445" s="30" t="s">
        <v>2685</v>
      </c>
      <c r="F1445" s="17" t="s">
        <v>4227</v>
      </c>
    </row>
    <row r="1446" spans="2:6">
      <c r="B1446" s="27" t="s">
        <v>1974</v>
      </c>
      <c r="C1446" s="28" t="s">
        <v>3372</v>
      </c>
      <c r="D1446" s="29" t="s">
        <v>2686</v>
      </c>
      <c r="E1446" s="30" t="s">
        <v>2687</v>
      </c>
      <c r="F1446" s="17" t="s">
        <v>4228</v>
      </c>
    </row>
    <row r="1447" spans="2:6">
      <c r="B1447" s="27" t="s">
        <v>1974</v>
      </c>
      <c r="C1447" s="28" t="s">
        <v>3372</v>
      </c>
      <c r="D1447" s="29" t="s">
        <v>2688</v>
      </c>
      <c r="E1447" s="30" t="s">
        <v>2689</v>
      </c>
      <c r="F1447" s="17" t="s">
        <v>4229</v>
      </c>
    </row>
    <row r="1448" spans="2:6">
      <c r="B1448" s="27" t="s">
        <v>1974</v>
      </c>
      <c r="C1448" s="28" t="s">
        <v>3372</v>
      </c>
      <c r="D1448" s="29" t="s">
        <v>2690</v>
      </c>
      <c r="E1448" s="30" t="s">
        <v>2691</v>
      </c>
      <c r="F1448" s="17" t="s">
        <v>4230</v>
      </c>
    </row>
    <row r="1449" spans="2:6">
      <c r="B1449" s="27" t="s">
        <v>1974</v>
      </c>
      <c r="C1449" s="28" t="s">
        <v>3372</v>
      </c>
      <c r="D1449" s="29" t="s">
        <v>2692</v>
      </c>
      <c r="E1449" s="30" t="s">
        <v>2693</v>
      </c>
      <c r="F1449" s="17" t="s">
        <v>4231</v>
      </c>
    </row>
    <row r="1450" spans="2:6">
      <c r="B1450" s="27" t="s">
        <v>1974</v>
      </c>
      <c r="C1450" s="28" t="s">
        <v>3372</v>
      </c>
      <c r="D1450" s="29" t="s">
        <v>2694</v>
      </c>
      <c r="E1450" s="30" t="s">
        <v>2695</v>
      </c>
      <c r="F1450" s="17" t="s">
        <v>4232</v>
      </c>
    </row>
    <row r="1451" spans="2:6">
      <c r="B1451" s="27" t="s">
        <v>1974</v>
      </c>
      <c r="C1451" s="28" t="s">
        <v>3372</v>
      </c>
      <c r="D1451" s="29" t="s">
        <v>2696</v>
      </c>
      <c r="E1451" s="30" t="s">
        <v>2697</v>
      </c>
      <c r="F1451" s="17" t="s">
        <v>4233</v>
      </c>
    </row>
    <row r="1452" spans="2:6">
      <c r="B1452" s="27" t="s">
        <v>1974</v>
      </c>
      <c r="C1452" s="28" t="s">
        <v>3372</v>
      </c>
      <c r="D1452" s="29" t="s">
        <v>2698</v>
      </c>
      <c r="E1452" s="30" t="s">
        <v>2699</v>
      </c>
      <c r="F1452" s="17" t="s">
        <v>4233</v>
      </c>
    </row>
    <row r="1453" spans="2:6">
      <c r="B1453" s="27" t="s">
        <v>1974</v>
      </c>
      <c r="C1453" s="28" t="s">
        <v>3372</v>
      </c>
      <c r="D1453" s="29" t="s">
        <v>2700</v>
      </c>
      <c r="E1453" s="30" t="s">
        <v>2701</v>
      </c>
      <c r="F1453" s="17" t="s">
        <v>4232</v>
      </c>
    </row>
    <row r="1454" spans="2:6">
      <c r="B1454" s="27" t="s">
        <v>1974</v>
      </c>
      <c r="C1454" s="28" t="s">
        <v>3372</v>
      </c>
      <c r="D1454" s="29" t="s">
        <v>2702</v>
      </c>
      <c r="E1454" s="30" t="s">
        <v>2703</v>
      </c>
      <c r="F1454" s="17" t="s">
        <v>4234</v>
      </c>
    </row>
    <row r="1455" spans="2:6">
      <c r="B1455" s="27" t="s">
        <v>1974</v>
      </c>
      <c r="C1455" s="28" t="s">
        <v>3372</v>
      </c>
      <c r="D1455" s="29" t="s">
        <v>2704</v>
      </c>
      <c r="E1455" s="30" t="s">
        <v>2705</v>
      </c>
      <c r="F1455" s="17" t="s">
        <v>4235</v>
      </c>
    </row>
    <row r="1456" spans="2:6">
      <c r="B1456" s="27" t="s">
        <v>1974</v>
      </c>
      <c r="C1456" s="28" t="s">
        <v>32</v>
      </c>
      <c r="D1456" s="29" t="s">
        <v>2706</v>
      </c>
      <c r="E1456" s="30" t="s">
        <v>2706</v>
      </c>
      <c r="F1456" s="17" t="s">
        <v>32</v>
      </c>
    </row>
    <row r="1457" spans="2:6">
      <c r="B1457" s="27" t="s">
        <v>1974</v>
      </c>
      <c r="C1457" s="28" t="s">
        <v>32</v>
      </c>
      <c r="D1457" s="29" t="s">
        <v>2707</v>
      </c>
      <c r="E1457" s="30" t="s">
        <v>2707</v>
      </c>
      <c r="F1457" s="17" t="s">
        <v>32</v>
      </c>
    </row>
    <row r="1458" spans="2:6">
      <c r="B1458" s="27" t="s">
        <v>2708</v>
      </c>
      <c r="C1458" s="28" t="s">
        <v>3373</v>
      </c>
      <c r="D1458" s="29" t="s">
        <v>2710</v>
      </c>
      <c r="E1458" s="30" t="s">
        <v>2711</v>
      </c>
      <c r="F1458" s="17" t="s">
        <v>4236</v>
      </c>
    </row>
    <row r="1459" spans="2:6">
      <c r="B1459" s="27" t="s">
        <v>2708</v>
      </c>
      <c r="C1459" s="28" t="s">
        <v>3373</v>
      </c>
      <c r="D1459" s="29" t="s">
        <v>2712</v>
      </c>
      <c r="E1459" s="30" t="s">
        <v>2713</v>
      </c>
      <c r="F1459" s="17" t="s">
        <v>4237</v>
      </c>
    </row>
    <row r="1460" spans="2:6">
      <c r="B1460" s="27" t="s">
        <v>2708</v>
      </c>
      <c r="C1460" s="28" t="s">
        <v>3374</v>
      </c>
      <c r="D1460" s="29" t="s">
        <v>2714</v>
      </c>
      <c r="E1460" s="30" t="s">
        <v>2715</v>
      </c>
      <c r="F1460" s="17" t="s">
        <v>4238</v>
      </c>
    </row>
    <row r="1461" spans="2:6">
      <c r="B1461" s="27" t="s">
        <v>2708</v>
      </c>
      <c r="C1461" s="28" t="s">
        <v>3373</v>
      </c>
      <c r="D1461" s="29" t="s">
        <v>2716</v>
      </c>
      <c r="E1461" s="30" t="s">
        <v>2717</v>
      </c>
      <c r="F1461" s="17" t="s">
        <v>4239</v>
      </c>
    </row>
    <row r="1462" spans="2:6">
      <c r="B1462" s="27" t="s">
        <v>2708</v>
      </c>
      <c r="C1462" s="28" t="s">
        <v>3373</v>
      </c>
      <c r="D1462" s="29" t="s">
        <v>2718</v>
      </c>
      <c r="E1462" s="30" t="s">
        <v>2719</v>
      </c>
      <c r="F1462" s="17" t="s">
        <v>4237</v>
      </c>
    </row>
    <row r="1463" spans="2:6">
      <c r="B1463" s="27" t="s">
        <v>2708</v>
      </c>
      <c r="C1463" s="28" t="s">
        <v>3373</v>
      </c>
      <c r="D1463" s="29" t="s">
        <v>2720</v>
      </c>
      <c r="E1463" s="30" t="s">
        <v>2721</v>
      </c>
      <c r="F1463" s="17" t="s">
        <v>4240</v>
      </c>
    </row>
    <row r="1464" spans="2:6">
      <c r="B1464" s="27" t="s">
        <v>2708</v>
      </c>
      <c r="C1464" s="28" t="s">
        <v>3373</v>
      </c>
      <c r="D1464" s="29" t="s">
        <v>2722</v>
      </c>
      <c r="E1464" s="30" t="s">
        <v>2723</v>
      </c>
      <c r="F1464" s="17" t="s">
        <v>4237</v>
      </c>
    </row>
    <row r="1465" spans="2:6">
      <c r="B1465" s="27" t="s">
        <v>2708</v>
      </c>
      <c r="C1465" s="28" t="s">
        <v>3375</v>
      </c>
      <c r="D1465" s="29" t="s">
        <v>2724</v>
      </c>
      <c r="E1465" s="30" t="s">
        <v>2725</v>
      </c>
      <c r="F1465" s="17" t="s">
        <v>4241</v>
      </c>
    </row>
    <row r="1466" spans="2:6">
      <c r="B1466" s="27" t="s">
        <v>2708</v>
      </c>
      <c r="C1466" s="28" t="s">
        <v>3373</v>
      </c>
      <c r="D1466" s="29" t="s">
        <v>2726</v>
      </c>
      <c r="E1466" s="30" t="s">
        <v>2727</v>
      </c>
      <c r="F1466" s="17" t="s">
        <v>4240</v>
      </c>
    </row>
    <row r="1467" spans="2:6">
      <c r="B1467" s="27" t="s">
        <v>2708</v>
      </c>
      <c r="C1467" s="28" t="s">
        <v>3376</v>
      </c>
      <c r="D1467" s="29" t="s">
        <v>2728</v>
      </c>
      <c r="E1467" s="30" t="s">
        <v>2729</v>
      </c>
      <c r="F1467" s="17" t="s">
        <v>4242</v>
      </c>
    </row>
    <row r="1468" spans="2:6">
      <c r="B1468" s="27" t="s">
        <v>2708</v>
      </c>
      <c r="C1468" s="28" t="s">
        <v>3373</v>
      </c>
      <c r="D1468" s="29" t="s">
        <v>2730</v>
      </c>
      <c r="E1468" s="30" t="s">
        <v>2731</v>
      </c>
      <c r="F1468" s="17" t="s">
        <v>4237</v>
      </c>
    </row>
    <row r="1469" spans="2:6">
      <c r="B1469" s="27" t="s">
        <v>2708</v>
      </c>
      <c r="C1469" s="28" t="s">
        <v>3375</v>
      </c>
      <c r="D1469" s="29" t="s">
        <v>2732</v>
      </c>
      <c r="E1469" s="30" t="s">
        <v>2733</v>
      </c>
      <c r="F1469" s="17" t="s">
        <v>4243</v>
      </c>
    </row>
    <row r="1470" spans="2:6">
      <c r="B1470" s="27" t="s">
        <v>2708</v>
      </c>
      <c r="C1470" s="28" t="s">
        <v>3373</v>
      </c>
      <c r="D1470" s="29" t="s">
        <v>2734</v>
      </c>
      <c r="E1470" s="30" t="s">
        <v>2735</v>
      </c>
      <c r="F1470" s="17" t="s">
        <v>4239</v>
      </c>
    </row>
    <row r="1471" spans="2:6">
      <c r="B1471" s="27" t="s">
        <v>2708</v>
      </c>
      <c r="C1471" s="28" t="s">
        <v>3373</v>
      </c>
      <c r="D1471" s="29" t="s">
        <v>2736</v>
      </c>
      <c r="E1471" s="30" t="s">
        <v>2737</v>
      </c>
      <c r="F1471" s="17" t="s">
        <v>4237</v>
      </c>
    </row>
    <row r="1472" spans="2:6">
      <c r="B1472" s="27" t="s">
        <v>2708</v>
      </c>
      <c r="C1472" s="28" t="s">
        <v>3375</v>
      </c>
      <c r="D1472" s="29" t="s">
        <v>2738</v>
      </c>
      <c r="E1472" s="30" t="s">
        <v>2739</v>
      </c>
      <c r="F1472" s="17" t="s">
        <v>4241</v>
      </c>
    </row>
    <row r="1473" spans="2:6">
      <c r="B1473" s="27" t="s">
        <v>2708</v>
      </c>
      <c r="C1473" s="28" t="s">
        <v>3374</v>
      </c>
      <c r="D1473" s="29" t="s">
        <v>2740</v>
      </c>
      <c r="E1473" s="30" t="s">
        <v>2741</v>
      </c>
      <c r="F1473" s="17" t="s">
        <v>4244</v>
      </c>
    </row>
    <row r="1474" spans="2:6">
      <c r="B1474" s="27" t="s">
        <v>2708</v>
      </c>
      <c r="C1474" s="28" t="s">
        <v>3373</v>
      </c>
      <c r="D1474" s="29" t="s">
        <v>2742</v>
      </c>
      <c r="E1474" s="30" t="s">
        <v>2743</v>
      </c>
      <c r="F1474" s="17" t="s">
        <v>4236</v>
      </c>
    </row>
    <row r="1475" spans="2:6">
      <c r="B1475" s="27" t="s">
        <v>2708</v>
      </c>
      <c r="C1475" s="28" t="s">
        <v>3375</v>
      </c>
      <c r="D1475" s="29" t="s">
        <v>2744</v>
      </c>
      <c r="E1475" s="30" t="s">
        <v>2745</v>
      </c>
      <c r="F1475" s="17" t="s">
        <v>4245</v>
      </c>
    </row>
    <row r="1476" spans="2:6">
      <c r="B1476" s="27" t="s">
        <v>2708</v>
      </c>
      <c r="C1476" s="28" t="s">
        <v>3373</v>
      </c>
      <c r="D1476" s="29" t="s">
        <v>2746</v>
      </c>
      <c r="E1476" s="30" t="s">
        <v>2747</v>
      </c>
      <c r="F1476" s="17" t="s">
        <v>4240</v>
      </c>
    </row>
    <row r="1477" spans="2:6">
      <c r="B1477" s="27" t="s">
        <v>2708</v>
      </c>
      <c r="C1477" s="28" t="s">
        <v>3377</v>
      </c>
      <c r="D1477" s="29" t="s">
        <v>2748</v>
      </c>
      <c r="E1477" s="30" t="s">
        <v>2749</v>
      </c>
      <c r="F1477" s="17" t="s">
        <v>4246</v>
      </c>
    </row>
    <row r="1478" spans="2:6">
      <c r="B1478" s="27" t="s">
        <v>2708</v>
      </c>
      <c r="C1478" s="28" t="s">
        <v>3374</v>
      </c>
      <c r="D1478" s="29" t="s">
        <v>2750</v>
      </c>
      <c r="E1478" s="30" t="s">
        <v>2751</v>
      </c>
      <c r="F1478" s="17" t="s">
        <v>4238</v>
      </c>
    </row>
    <row r="1479" spans="2:6">
      <c r="B1479" s="27" t="s">
        <v>2708</v>
      </c>
      <c r="C1479" s="28" t="s">
        <v>3373</v>
      </c>
      <c r="D1479" s="29" t="s">
        <v>2752</v>
      </c>
      <c r="E1479" s="30" t="s">
        <v>2753</v>
      </c>
      <c r="F1479" s="17" t="s">
        <v>4236</v>
      </c>
    </row>
    <row r="1480" spans="2:6">
      <c r="B1480" s="27" t="s">
        <v>2708</v>
      </c>
      <c r="C1480" s="28" t="s">
        <v>3375</v>
      </c>
      <c r="D1480" s="29" t="s">
        <v>2754</v>
      </c>
      <c r="E1480" s="30" t="s">
        <v>2755</v>
      </c>
      <c r="F1480" s="17" t="s">
        <v>4245</v>
      </c>
    </row>
    <row r="1481" spans="2:6">
      <c r="B1481" s="27" t="s">
        <v>2708</v>
      </c>
      <c r="C1481" s="28" t="s">
        <v>3375</v>
      </c>
      <c r="D1481" s="29" t="s">
        <v>2756</v>
      </c>
      <c r="E1481" s="30" t="s">
        <v>2757</v>
      </c>
      <c r="F1481" s="17" t="s">
        <v>4245</v>
      </c>
    </row>
    <row r="1482" spans="2:6">
      <c r="B1482" s="27" t="s">
        <v>2708</v>
      </c>
      <c r="C1482" s="28" t="s">
        <v>3377</v>
      </c>
      <c r="D1482" s="29" t="s">
        <v>2758</v>
      </c>
      <c r="E1482" s="30" t="s">
        <v>2759</v>
      </c>
      <c r="F1482" s="17" t="s">
        <v>4247</v>
      </c>
    </row>
    <row r="1483" spans="2:6">
      <c r="B1483" s="27" t="s">
        <v>2708</v>
      </c>
      <c r="C1483" s="28" t="s">
        <v>3376</v>
      </c>
      <c r="D1483" s="29" t="s">
        <v>2760</v>
      </c>
      <c r="E1483" s="30" t="s">
        <v>2761</v>
      </c>
      <c r="F1483" s="17" t="s">
        <v>4248</v>
      </c>
    </row>
    <row r="1484" spans="2:6">
      <c r="B1484" s="27" t="s">
        <v>2708</v>
      </c>
      <c r="C1484" s="28" t="s">
        <v>3377</v>
      </c>
      <c r="D1484" s="29" t="s">
        <v>2762</v>
      </c>
      <c r="E1484" s="30" t="s">
        <v>2763</v>
      </c>
      <c r="F1484" s="17" t="s">
        <v>4249</v>
      </c>
    </row>
    <row r="1485" spans="2:6">
      <c r="B1485" s="27" t="s">
        <v>2708</v>
      </c>
      <c r="C1485" s="28" t="s">
        <v>3373</v>
      </c>
      <c r="D1485" s="29" t="s">
        <v>2764</v>
      </c>
      <c r="E1485" s="30" t="s">
        <v>2765</v>
      </c>
      <c r="F1485" s="17" t="s">
        <v>4236</v>
      </c>
    </row>
    <row r="1486" spans="2:6">
      <c r="B1486" s="27" t="s">
        <v>2708</v>
      </c>
      <c r="C1486" s="28" t="s">
        <v>3375</v>
      </c>
      <c r="D1486" s="29" t="s">
        <v>2766</v>
      </c>
      <c r="E1486" s="30" t="s">
        <v>2767</v>
      </c>
      <c r="F1486" s="17" t="s">
        <v>4241</v>
      </c>
    </row>
    <row r="1487" spans="2:6">
      <c r="B1487" s="27" t="s">
        <v>2708</v>
      </c>
      <c r="C1487" s="28" t="s">
        <v>3373</v>
      </c>
      <c r="D1487" s="29" t="s">
        <v>2768</v>
      </c>
      <c r="E1487" s="30" t="s">
        <v>2769</v>
      </c>
      <c r="F1487" s="17" t="s">
        <v>4239</v>
      </c>
    </row>
    <row r="1488" spans="2:6">
      <c r="B1488" s="27" t="s">
        <v>2708</v>
      </c>
      <c r="C1488" s="28" t="s">
        <v>3373</v>
      </c>
      <c r="D1488" s="29" t="s">
        <v>2770</v>
      </c>
      <c r="E1488" s="30" t="s">
        <v>2771</v>
      </c>
      <c r="F1488" s="17" t="s">
        <v>4237</v>
      </c>
    </row>
    <row r="1489" spans="2:6">
      <c r="B1489" s="27" t="s">
        <v>2708</v>
      </c>
      <c r="C1489" s="28" t="s">
        <v>3375</v>
      </c>
      <c r="D1489" s="29" t="s">
        <v>2772</v>
      </c>
      <c r="E1489" s="30" t="s">
        <v>2773</v>
      </c>
      <c r="F1489" s="17" t="s">
        <v>4241</v>
      </c>
    </row>
    <row r="1490" spans="2:6">
      <c r="B1490" s="27" t="s">
        <v>2708</v>
      </c>
      <c r="C1490" s="28" t="s">
        <v>3375</v>
      </c>
      <c r="D1490" s="29" t="s">
        <v>2774</v>
      </c>
      <c r="E1490" s="30" t="s">
        <v>2775</v>
      </c>
      <c r="F1490" s="17" t="s">
        <v>4241</v>
      </c>
    </row>
    <row r="1491" spans="2:6">
      <c r="B1491" s="27" t="s">
        <v>2708</v>
      </c>
      <c r="C1491" s="28" t="s">
        <v>3373</v>
      </c>
      <c r="D1491" s="29" t="s">
        <v>2776</v>
      </c>
      <c r="E1491" s="30" t="s">
        <v>2777</v>
      </c>
      <c r="F1491" s="17" t="s">
        <v>4237</v>
      </c>
    </row>
    <row r="1492" spans="2:6">
      <c r="B1492" s="27" t="s">
        <v>2708</v>
      </c>
      <c r="C1492" s="28" t="s">
        <v>3373</v>
      </c>
      <c r="D1492" s="29" t="s">
        <v>2778</v>
      </c>
      <c r="E1492" s="30" t="s">
        <v>2779</v>
      </c>
      <c r="F1492" s="17" t="s">
        <v>4236</v>
      </c>
    </row>
    <row r="1493" spans="2:6">
      <c r="B1493" s="27" t="s">
        <v>2708</v>
      </c>
      <c r="C1493" s="28" t="s">
        <v>3377</v>
      </c>
      <c r="D1493" s="29" t="s">
        <v>2780</v>
      </c>
      <c r="E1493" s="30" t="s">
        <v>2781</v>
      </c>
      <c r="F1493" s="17" t="s">
        <v>4250</v>
      </c>
    </row>
    <row r="1494" spans="2:6">
      <c r="B1494" s="27" t="s">
        <v>2708</v>
      </c>
      <c r="C1494" s="28" t="s">
        <v>3377</v>
      </c>
      <c r="D1494" s="29" t="s">
        <v>2782</v>
      </c>
      <c r="E1494" s="30" t="s">
        <v>2783</v>
      </c>
      <c r="F1494" s="17" t="s">
        <v>4247</v>
      </c>
    </row>
    <row r="1495" spans="2:6">
      <c r="B1495" s="27" t="s">
        <v>2708</v>
      </c>
      <c r="C1495" s="28" t="s">
        <v>3378</v>
      </c>
      <c r="D1495" s="29" t="s">
        <v>2784</v>
      </c>
      <c r="E1495" s="30" t="s">
        <v>2784</v>
      </c>
      <c r="F1495" s="17" t="s">
        <v>4251</v>
      </c>
    </row>
    <row r="1496" spans="2:6">
      <c r="B1496" s="27" t="s">
        <v>2708</v>
      </c>
      <c r="C1496" s="28" t="s">
        <v>3378</v>
      </c>
      <c r="D1496" s="29" t="s">
        <v>2785</v>
      </c>
      <c r="E1496" s="30" t="s">
        <v>2786</v>
      </c>
      <c r="F1496" s="17" t="s">
        <v>4252</v>
      </c>
    </row>
    <row r="1497" spans="2:6">
      <c r="B1497" s="27" t="s">
        <v>2708</v>
      </c>
      <c r="C1497" s="28" t="s">
        <v>3379</v>
      </c>
      <c r="D1497" s="29" t="s">
        <v>2787</v>
      </c>
      <c r="E1497" s="30" t="s">
        <v>2788</v>
      </c>
      <c r="F1497" s="17" t="s">
        <v>4253</v>
      </c>
    </row>
    <row r="1498" spans="2:6">
      <c r="B1498" s="27" t="s">
        <v>2708</v>
      </c>
      <c r="C1498" s="28" t="s">
        <v>3377</v>
      </c>
      <c r="D1498" s="29" t="s">
        <v>2789</v>
      </c>
      <c r="E1498" s="30" t="s">
        <v>2790</v>
      </c>
      <c r="F1498" s="17" t="s">
        <v>4246</v>
      </c>
    </row>
    <row r="1499" spans="2:6">
      <c r="B1499" s="27" t="s">
        <v>2708</v>
      </c>
      <c r="C1499" s="28" t="s">
        <v>3379</v>
      </c>
      <c r="D1499" s="29" t="s">
        <v>2791</v>
      </c>
      <c r="E1499" s="30" t="s">
        <v>2792</v>
      </c>
      <c r="F1499" s="17" t="s">
        <v>4254</v>
      </c>
    </row>
    <row r="1500" spans="2:6">
      <c r="B1500" s="27" t="s">
        <v>2708</v>
      </c>
      <c r="C1500" s="28" t="s">
        <v>3377</v>
      </c>
      <c r="D1500" s="29" t="s">
        <v>2793</v>
      </c>
      <c r="E1500" s="30" t="s">
        <v>2794</v>
      </c>
      <c r="F1500" s="17" t="s">
        <v>4247</v>
      </c>
    </row>
    <row r="1501" spans="2:6">
      <c r="B1501" s="27" t="s">
        <v>2708</v>
      </c>
      <c r="C1501" s="28" t="s">
        <v>3379</v>
      </c>
      <c r="D1501" s="29" t="s">
        <v>2795</v>
      </c>
      <c r="E1501" s="30" t="s">
        <v>2796</v>
      </c>
      <c r="F1501" s="17" t="s">
        <v>4255</v>
      </c>
    </row>
    <row r="1502" spans="2:6">
      <c r="B1502" s="27" t="s">
        <v>2708</v>
      </c>
      <c r="C1502" s="28" t="s">
        <v>3379</v>
      </c>
      <c r="D1502" s="29" t="s">
        <v>2797</v>
      </c>
      <c r="E1502" s="30" t="s">
        <v>2798</v>
      </c>
      <c r="F1502" s="17" t="s">
        <v>4256</v>
      </c>
    </row>
    <row r="1503" spans="2:6">
      <c r="B1503" s="27" t="s">
        <v>2708</v>
      </c>
      <c r="C1503" s="28" t="s">
        <v>3377</v>
      </c>
      <c r="D1503" s="29" t="s">
        <v>2799</v>
      </c>
      <c r="E1503" s="30" t="s">
        <v>2800</v>
      </c>
      <c r="F1503" s="17" t="s">
        <v>4250</v>
      </c>
    </row>
    <row r="1504" spans="2:6">
      <c r="B1504" s="27" t="s">
        <v>2708</v>
      </c>
      <c r="C1504" s="28" t="s">
        <v>3377</v>
      </c>
      <c r="D1504" s="29" t="s">
        <v>2801</v>
      </c>
      <c r="E1504" s="30" t="s">
        <v>2802</v>
      </c>
      <c r="F1504" s="17" t="s">
        <v>4249</v>
      </c>
    </row>
    <row r="1505" spans="2:6">
      <c r="B1505" s="27" t="s">
        <v>2708</v>
      </c>
      <c r="C1505" s="28" t="s">
        <v>3378</v>
      </c>
      <c r="D1505" s="29" t="s">
        <v>2803</v>
      </c>
      <c r="E1505" s="30" t="s">
        <v>2804</v>
      </c>
      <c r="F1505" s="17" t="s">
        <v>4257</v>
      </c>
    </row>
    <row r="1506" spans="2:6">
      <c r="B1506" s="27" t="s">
        <v>2708</v>
      </c>
      <c r="C1506" s="28" t="s">
        <v>3378</v>
      </c>
      <c r="D1506" s="29" t="s">
        <v>2805</v>
      </c>
      <c r="E1506" s="30" t="s">
        <v>2806</v>
      </c>
      <c r="F1506" s="17" t="s">
        <v>4251</v>
      </c>
    </row>
    <row r="1507" spans="2:6">
      <c r="B1507" s="27" t="s">
        <v>2708</v>
      </c>
      <c r="C1507" s="28" t="s">
        <v>3378</v>
      </c>
      <c r="D1507" s="29" t="s">
        <v>2807</v>
      </c>
      <c r="E1507" s="30" t="s">
        <v>2808</v>
      </c>
      <c r="F1507" s="17" t="s">
        <v>4258</v>
      </c>
    </row>
    <row r="1508" spans="2:6">
      <c r="B1508" s="27" t="s">
        <v>2708</v>
      </c>
      <c r="C1508" s="28" t="s">
        <v>3379</v>
      </c>
      <c r="D1508" s="29" t="s">
        <v>2809</v>
      </c>
      <c r="E1508" s="30" t="s">
        <v>2810</v>
      </c>
      <c r="F1508" s="17" t="s">
        <v>4253</v>
      </c>
    </row>
    <row r="1509" spans="2:6">
      <c r="B1509" s="27" t="s">
        <v>2708</v>
      </c>
      <c r="C1509" s="28" t="s">
        <v>3378</v>
      </c>
      <c r="D1509" s="29" t="s">
        <v>2811</v>
      </c>
      <c r="E1509" s="30" t="s">
        <v>2812</v>
      </c>
      <c r="F1509" s="17" t="s">
        <v>4251</v>
      </c>
    </row>
    <row r="1510" spans="2:6">
      <c r="B1510" s="27" t="s">
        <v>2708</v>
      </c>
      <c r="C1510" s="28" t="s">
        <v>3378</v>
      </c>
      <c r="D1510" s="29" t="s">
        <v>2813</v>
      </c>
      <c r="E1510" s="30" t="s">
        <v>2814</v>
      </c>
      <c r="F1510" s="17" t="s">
        <v>4251</v>
      </c>
    </row>
    <row r="1511" spans="2:6">
      <c r="B1511" s="27" t="s">
        <v>2708</v>
      </c>
      <c r="C1511" s="28" t="s">
        <v>3378</v>
      </c>
      <c r="D1511" s="29" t="s">
        <v>2815</v>
      </c>
      <c r="E1511" s="30" t="s">
        <v>2816</v>
      </c>
      <c r="F1511" s="17" t="s">
        <v>4252</v>
      </c>
    </row>
    <row r="1512" spans="2:6">
      <c r="B1512" s="27" t="s">
        <v>2708</v>
      </c>
      <c r="C1512" s="28" t="s">
        <v>3377</v>
      </c>
      <c r="D1512" s="29" t="s">
        <v>2817</v>
      </c>
      <c r="E1512" s="30" t="s">
        <v>2818</v>
      </c>
      <c r="F1512" s="17" t="s">
        <v>4247</v>
      </c>
    </row>
    <row r="1513" spans="2:6">
      <c r="B1513" s="27" t="s">
        <v>2708</v>
      </c>
      <c r="C1513" s="28" t="s">
        <v>3378</v>
      </c>
      <c r="D1513" s="29" t="s">
        <v>2819</v>
      </c>
      <c r="E1513" s="30" t="s">
        <v>2820</v>
      </c>
      <c r="F1513" s="17" t="s">
        <v>4259</v>
      </c>
    </row>
    <row r="1514" spans="2:6">
      <c r="B1514" s="27" t="s">
        <v>2708</v>
      </c>
      <c r="C1514" s="28" t="s">
        <v>3378</v>
      </c>
      <c r="D1514" s="29" t="s">
        <v>2821</v>
      </c>
      <c r="E1514" s="30" t="s">
        <v>2822</v>
      </c>
      <c r="F1514" s="17" t="s">
        <v>4260</v>
      </c>
    </row>
    <row r="1515" spans="2:6">
      <c r="B1515" s="27" t="s">
        <v>2708</v>
      </c>
      <c r="C1515" s="28" t="s">
        <v>3378</v>
      </c>
      <c r="D1515" s="29" t="s">
        <v>2823</v>
      </c>
      <c r="E1515" s="30" t="s">
        <v>2824</v>
      </c>
      <c r="F1515" s="17" t="s">
        <v>4261</v>
      </c>
    </row>
    <row r="1516" spans="2:6">
      <c r="B1516" s="27" t="s">
        <v>2708</v>
      </c>
      <c r="C1516" s="28" t="s">
        <v>3377</v>
      </c>
      <c r="D1516" s="29" t="s">
        <v>2825</v>
      </c>
      <c r="E1516" s="30" t="s">
        <v>2826</v>
      </c>
      <c r="F1516" s="17" t="s">
        <v>4249</v>
      </c>
    </row>
    <row r="1517" spans="2:6">
      <c r="B1517" s="27" t="s">
        <v>2708</v>
      </c>
      <c r="C1517" s="28" t="s">
        <v>3377</v>
      </c>
      <c r="D1517" s="29" t="s">
        <v>2827</v>
      </c>
      <c r="E1517" s="30" t="s">
        <v>2828</v>
      </c>
      <c r="F1517" s="17" t="s">
        <v>4249</v>
      </c>
    </row>
    <row r="1518" spans="2:6">
      <c r="B1518" s="27" t="s">
        <v>2708</v>
      </c>
      <c r="C1518" s="28" t="s">
        <v>3377</v>
      </c>
      <c r="D1518" s="29" t="s">
        <v>2829</v>
      </c>
      <c r="E1518" s="30" t="s">
        <v>2830</v>
      </c>
      <c r="F1518" s="17" t="s">
        <v>4249</v>
      </c>
    </row>
    <row r="1519" spans="2:6">
      <c r="B1519" s="27" t="s">
        <v>2708</v>
      </c>
      <c r="C1519" s="28" t="s">
        <v>3378</v>
      </c>
      <c r="D1519" s="29" t="s">
        <v>2831</v>
      </c>
      <c r="E1519" s="30" t="s">
        <v>2832</v>
      </c>
      <c r="F1519" s="17" t="s">
        <v>4259</v>
      </c>
    </row>
    <row r="1520" spans="2:6">
      <c r="B1520" s="27" t="s">
        <v>2708</v>
      </c>
      <c r="C1520" s="28" t="s">
        <v>3378</v>
      </c>
      <c r="D1520" s="29" t="s">
        <v>2833</v>
      </c>
      <c r="E1520" s="30" t="s">
        <v>2834</v>
      </c>
      <c r="F1520" s="17" t="s">
        <v>4262</v>
      </c>
    </row>
    <row r="1521" spans="2:6">
      <c r="B1521" s="27" t="s">
        <v>2708</v>
      </c>
      <c r="C1521" s="28" t="s">
        <v>3378</v>
      </c>
      <c r="D1521" s="29" t="s">
        <v>2835</v>
      </c>
      <c r="E1521" s="30" t="s">
        <v>2836</v>
      </c>
      <c r="F1521" s="17" t="s">
        <v>4263</v>
      </c>
    </row>
    <row r="1522" spans="2:6">
      <c r="B1522" s="27" t="s">
        <v>2708</v>
      </c>
      <c r="C1522" s="28" t="s">
        <v>3377</v>
      </c>
      <c r="D1522" s="29" t="s">
        <v>2837</v>
      </c>
      <c r="E1522" s="30" t="s">
        <v>2838</v>
      </c>
      <c r="F1522" s="17" t="s">
        <v>4249</v>
      </c>
    </row>
    <row r="1523" spans="2:6">
      <c r="B1523" s="27" t="s">
        <v>2708</v>
      </c>
      <c r="C1523" s="28" t="s">
        <v>3378</v>
      </c>
      <c r="D1523" s="29" t="s">
        <v>2839</v>
      </c>
      <c r="E1523" s="30" t="s">
        <v>2840</v>
      </c>
      <c r="F1523" s="17" t="s">
        <v>4264</v>
      </c>
    </row>
    <row r="1524" spans="2:6">
      <c r="B1524" s="27" t="s">
        <v>2708</v>
      </c>
      <c r="C1524" s="28" t="s">
        <v>3378</v>
      </c>
      <c r="D1524" s="29" t="s">
        <v>2841</v>
      </c>
      <c r="E1524" s="30" t="s">
        <v>2842</v>
      </c>
      <c r="F1524" s="17" t="s">
        <v>4252</v>
      </c>
    </row>
    <row r="1525" spans="2:6">
      <c r="B1525" s="27" t="s">
        <v>2708</v>
      </c>
      <c r="C1525" s="28" t="s">
        <v>3378</v>
      </c>
      <c r="D1525" s="29" t="s">
        <v>2843</v>
      </c>
      <c r="E1525" s="30" t="s">
        <v>2844</v>
      </c>
      <c r="F1525" s="17" t="s">
        <v>4251</v>
      </c>
    </row>
    <row r="1526" spans="2:6">
      <c r="B1526" s="27" t="s">
        <v>2708</v>
      </c>
      <c r="C1526" s="28" t="s">
        <v>3377</v>
      </c>
      <c r="D1526" s="29" t="s">
        <v>2845</v>
      </c>
      <c r="E1526" s="30" t="s">
        <v>2846</v>
      </c>
      <c r="F1526" s="17" t="s">
        <v>4249</v>
      </c>
    </row>
    <row r="1527" spans="2:6">
      <c r="B1527" s="27" t="s">
        <v>2708</v>
      </c>
      <c r="C1527" s="28" t="s">
        <v>3378</v>
      </c>
      <c r="D1527" s="29" t="s">
        <v>2847</v>
      </c>
      <c r="E1527" s="30" t="s">
        <v>2848</v>
      </c>
      <c r="F1527" s="17" t="s">
        <v>4265</v>
      </c>
    </row>
    <row r="1528" spans="2:6">
      <c r="B1528" s="27" t="s">
        <v>2708</v>
      </c>
      <c r="C1528" s="28" t="s">
        <v>3379</v>
      </c>
      <c r="D1528" s="29" t="s">
        <v>2849</v>
      </c>
      <c r="E1528" s="30" t="s">
        <v>2850</v>
      </c>
      <c r="F1528" s="17" t="s">
        <v>4254</v>
      </c>
    </row>
    <row r="1529" spans="2:6">
      <c r="B1529" s="27" t="s">
        <v>2708</v>
      </c>
      <c r="C1529" s="28" t="s">
        <v>3378</v>
      </c>
      <c r="D1529" s="29" t="s">
        <v>2851</v>
      </c>
      <c r="E1529" s="30" t="s">
        <v>2852</v>
      </c>
      <c r="F1529" s="17" t="s">
        <v>4264</v>
      </c>
    </row>
    <row r="1530" spans="2:6">
      <c r="B1530" s="27" t="s">
        <v>2708</v>
      </c>
      <c r="C1530" s="28" t="s">
        <v>3378</v>
      </c>
      <c r="D1530" s="29" t="s">
        <v>2853</v>
      </c>
      <c r="E1530" s="30" t="s">
        <v>2854</v>
      </c>
      <c r="F1530" s="17" t="s">
        <v>4266</v>
      </c>
    </row>
    <row r="1531" spans="2:6">
      <c r="B1531" s="27" t="s">
        <v>2708</v>
      </c>
      <c r="C1531" s="28" t="s">
        <v>3378</v>
      </c>
      <c r="D1531" s="29" t="s">
        <v>2855</v>
      </c>
      <c r="E1531" s="30" t="s">
        <v>2856</v>
      </c>
      <c r="F1531" s="17" t="s">
        <v>4258</v>
      </c>
    </row>
    <row r="1532" spans="2:6">
      <c r="B1532" s="27" t="s">
        <v>2708</v>
      </c>
      <c r="C1532" s="28" t="s">
        <v>3378</v>
      </c>
      <c r="D1532" s="29" t="s">
        <v>2857</v>
      </c>
      <c r="E1532" s="30" t="s">
        <v>2858</v>
      </c>
      <c r="F1532" s="17" t="s">
        <v>4258</v>
      </c>
    </row>
    <row r="1533" spans="2:6">
      <c r="B1533" s="27" t="s">
        <v>2708</v>
      </c>
      <c r="C1533" s="28" t="s">
        <v>3378</v>
      </c>
      <c r="D1533" s="29" t="s">
        <v>2859</v>
      </c>
      <c r="E1533" s="30" t="s">
        <v>2860</v>
      </c>
      <c r="F1533" s="17" t="s">
        <v>4252</v>
      </c>
    </row>
    <row r="1534" spans="2:6">
      <c r="B1534" s="27" t="s">
        <v>2708</v>
      </c>
      <c r="C1534" s="28" t="s">
        <v>3378</v>
      </c>
      <c r="D1534" s="29" t="s">
        <v>2861</v>
      </c>
      <c r="E1534" s="30" t="s">
        <v>2862</v>
      </c>
      <c r="F1534" s="17" t="s">
        <v>4264</v>
      </c>
    </row>
    <row r="1535" spans="2:6">
      <c r="B1535" s="27" t="s">
        <v>2708</v>
      </c>
      <c r="C1535" s="28" t="s">
        <v>3378</v>
      </c>
      <c r="D1535" s="29" t="s">
        <v>2863</v>
      </c>
      <c r="E1535" s="30" t="s">
        <v>2864</v>
      </c>
      <c r="F1535" s="17" t="s">
        <v>4258</v>
      </c>
    </row>
    <row r="1536" spans="2:6">
      <c r="B1536" s="27" t="s">
        <v>2708</v>
      </c>
      <c r="C1536" s="28" t="s">
        <v>3378</v>
      </c>
      <c r="D1536" s="29" t="s">
        <v>2865</v>
      </c>
      <c r="E1536" s="30" t="s">
        <v>2866</v>
      </c>
      <c r="F1536" s="17" t="s">
        <v>4252</v>
      </c>
    </row>
    <row r="1537" spans="2:6">
      <c r="B1537" s="27" t="s">
        <v>2708</v>
      </c>
      <c r="C1537" s="28" t="s">
        <v>3378</v>
      </c>
      <c r="D1537" s="29" t="s">
        <v>2867</v>
      </c>
      <c r="E1537" s="30" t="s">
        <v>2868</v>
      </c>
      <c r="F1537" s="17" t="s">
        <v>4259</v>
      </c>
    </row>
    <row r="1538" spans="2:6">
      <c r="B1538" s="27" t="s">
        <v>2708</v>
      </c>
      <c r="C1538" s="28" t="s">
        <v>3379</v>
      </c>
      <c r="D1538" s="29" t="s">
        <v>2869</v>
      </c>
      <c r="E1538" s="30" t="s">
        <v>2870</v>
      </c>
      <c r="F1538" s="17" t="s">
        <v>4267</v>
      </c>
    </row>
    <row r="1539" spans="2:6">
      <c r="B1539" s="27" t="s">
        <v>2708</v>
      </c>
      <c r="C1539" s="28" t="s">
        <v>3378</v>
      </c>
      <c r="D1539" s="29" t="s">
        <v>2871</v>
      </c>
      <c r="E1539" s="30" t="s">
        <v>2872</v>
      </c>
      <c r="F1539" s="17" t="s">
        <v>4252</v>
      </c>
    </row>
    <row r="1540" spans="2:6">
      <c r="B1540" s="27" t="s">
        <v>2708</v>
      </c>
      <c r="C1540" s="28" t="s">
        <v>3378</v>
      </c>
      <c r="D1540" s="29" t="s">
        <v>2873</v>
      </c>
      <c r="E1540" s="30" t="s">
        <v>2874</v>
      </c>
      <c r="F1540" s="17" t="s">
        <v>4258</v>
      </c>
    </row>
    <row r="1541" spans="2:6">
      <c r="B1541" s="27" t="s">
        <v>2708</v>
      </c>
      <c r="C1541" s="28" t="s">
        <v>3377</v>
      </c>
      <c r="D1541" s="29" t="s">
        <v>2875</v>
      </c>
      <c r="E1541" s="30" t="s">
        <v>2876</v>
      </c>
      <c r="F1541" s="17" t="s">
        <v>4249</v>
      </c>
    </row>
    <row r="1542" spans="2:6">
      <c r="B1542" s="27" t="s">
        <v>2708</v>
      </c>
      <c r="C1542" s="28" t="s">
        <v>3375</v>
      </c>
      <c r="D1542" s="29" t="s">
        <v>2877</v>
      </c>
      <c r="E1542" s="30" t="s">
        <v>2877</v>
      </c>
      <c r="F1542" s="17" t="s">
        <v>4243</v>
      </c>
    </row>
    <row r="1543" spans="2:6">
      <c r="B1543" s="27" t="s">
        <v>2708</v>
      </c>
      <c r="C1543" s="28" t="s">
        <v>3377</v>
      </c>
      <c r="D1543" s="29" t="s">
        <v>2878</v>
      </c>
      <c r="E1543" s="30" t="s">
        <v>2879</v>
      </c>
      <c r="F1543" s="17" t="s">
        <v>4249</v>
      </c>
    </row>
    <row r="1544" spans="2:6">
      <c r="B1544" s="27" t="s">
        <v>2708</v>
      </c>
      <c r="C1544" s="28" t="s">
        <v>3375</v>
      </c>
      <c r="D1544" s="29" t="s">
        <v>2880</v>
      </c>
      <c r="E1544" s="30" t="s">
        <v>2881</v>
      </c>
      <c r="F1544" s="17" t="s">
        <v>4241</v>
      </c>
    </row>
    <row r="1545" spans="2:6">
      <c r="B1545" s="27" t="s">
        <v>2708</v>
      </c>
      <c r="C1545" s="28" t="s">
        <v>3377</v>
      </c>
      <c r="D1545" s="29" t="s">
        <v>2882</v>
      </c>
      <c r="E1545" s="30" t="s">
        <v>2883</v>
      </c>
      <c r="F1545" s="17" t="s">
        <v>4250</v>
      </c>
    </row>
    <row r="1546" spans="2:6">
      <c r="B1546" s="27" t="s">
        <v>2708</v>
      </c>
      <c r="C1546" s="28" t="s">
        <v>3377</v>
      </c>
      <c r="D1546" s="29" t="s">
        <v>2884</v>
      </c>
      <c r="E1546" s="30" t="s">
        <v>2885</v>
      </c>
      <c r="F1546" s="17" t="s">
        <v>4250</v>
      </c>
    </row>
    <row r="1547" spans="2:6">
      <c r="B1547" s="27" t="s">
        <v>2708</v>
      </c>
      <c r="C1547" s="28" t="s">
        <v>3375</v>
      </c>
      <c r="D1547" s="29" t="s">
        <v>2886</v>
      </c>
      <c r="E1547" s="30" t="s">
        <v>2887</v>
      </c>
      <c r="F1547" s="17" t="s">
        <v>4241</v>
      </c>
    </row>
    <row r="1548" spans="2:6">
      <c r="B1548" s="27" t="s">
        <v>2708</v>
      </c>
      <c r="C1548" s="28" t="s">
        <v>3374</v>
      </c>
      <c r="D1548" s="29" t="s">
        <v>2888</v>
      </c>
      <c r="E1548" s="30" t="s">
        <v>2889</v>
      </c>
      <c r="F1548" s="17" t="s">
        <v>4268</v>
      </c>
    </row>
    <row r="1549" spans="2:6">
      <c r="B1549" s="27" t="s">
        <v>2708</v>
      </c>
      <c r="C1549" s="28" t="s">
        <v>3376</v>
      </c>
      <c r="D1549" s="29" t="s">
        <v>2890</v>
      </c>
      <c r="E1549" s="30" t="s">
        <v>2891</v>
      </c>
      <c r="F1549" s="17" t="s">
        <v>4269</v>
      </c>
    </row>
    <row r="1550" spans="2:6">
      <c r="B1550" s="27" t="s">
        <v>2708</v>
      </c>
      <c r="C1550" s="28" t="s">
        <v>3374</v>
      </c>
      <c r="D1550" s="29" t="s">
        <v>2892</v>
      </c>
      <c r="E1550" s="30" t="s">
        <v>2893</v>
      </c>
      <c r="F1550" s="17" t="s">
        <v>4268</v>
      </c>
    </row>
    <row r="1551" spans="2:6">
      <c r="B1551" s="27" t="s">
        <v>2708</v>
      </c>
      <c r="C1551" s="28" t="s">
        <v>3374</v>
      </c>
      <c r="D1551" s="29" t="s">
        <v>2894</v>
      </c>
      <c r="E1551" s="30" t="s">
        <v>2895</v>
      </c>
      <c r="F1551" s="17" t="s">
        <v>4244</v>
      </c>
    </row>
    <row r="1552" spans="2:6">
      <c r="B1552" s="27" t="s">
        <v>2708</v>
      </c>
      <c r="C1552" s="28" t="s">
        <v>3375</v>
      </c>
      <c r="D1552" s="29" t="s">
        <v>2896</v>
      </c>
      <c r="E1552" s="30" t="s">
        <v>2897</v>
      </c>
      <c r="F1552" s="17" t="s">
        <v>4243</v>
      </c>
    </row>
    <row r="1553" spans="2:6">
      <c r="B1553" s="27" t="s">
        <v>2708</v>
      </c>
      <c r="C1553" s="28" t="s">
        <v>3375</v>
      </c>
      <c r="D1553" s="29" t="s">
        <v>2898</v>
      </c>
      <c r="E1553" s="30" t="s">
        <v>2899</v>
      </c>
      <c r="F1553" s="17" t="s">
        <v>4243</v>
      </c>
    </row>
    <row r="1554" spans="2:6">
      <c r="B1554" s="27" t="s">
        <v>2708</v>
      </c>
      <c r="C1554" s="28" t="s">
        <v>3374</v>
      </c>
      <c r="D1554" s="29" t="s">
        <v>2900</v>
      </c>
      <c r="E1554" s="30" t="s">
        <v>2901</v>
      </c>
      <c r="F1554" s="17" t="s">
        <v>4270</v>
      </c>
    </row>
    <row r="1555" spans="2:6">
      <c r="B1555" s="27" t="s">
        <v>2708</v>
      </c>
      <c r="C1555" s="28" t="s">
        <v>3374</v>
      </c>
      <c r="D1555" s="29" t="s">
        <v>2902</v>
      </c>
      <c r="E1555" s="30" t="s">
        <v>2903</v>
      </c>
      <c r="F1555" s="17" t="s">
        <v>4270</v>
      </c>
    </row>
    <row r="1556" spans="2:6">
      <c r="B1556" s="27" t="s">
        <v>2708</v>
      </c>
      <c r="C1556" s="28" t="s">
        <v>3374</v>
      </c>
      <c r="D1556" s="29" t="s">
        <v>2904</v>
      </c>
      <c r="E1556" s="30" t="s">
        <v>2905</v>
      </c>
      <c r="F1556" s="17" t="s">
        <v>4270</v>
      </c>
    </row>
    <row r="1557" spans="2:6">
      <c r="B1557" s="27" t="s">
        <v>2708</v>
      </c>
      <c r="C1557" s="28" t="s">
        <v>3374</v>
      </c>
      <c r="D1557" s="29" t="s">
        <v>2906</v>
      </c>
      <c r="E1557" s="30" t="s">
        <v>2907</v>
      </c>
      <c r="F1557" s="17" t="s">
        <v>4270</v>
      </c>
    </row>
    <row r="1558" spans="2:6">
      <c r="B1558" s="27" t="s">
        <v>2708</v>
      </c>
      <c r="C1558" s="28" t="s">
        <v>3375</v>
      </c>
      <c r="D1558" s="29" t="s">
        <v>2908</v>
      </c>
      <c r="E1558" s="30" t="s">
        <v>2909</v>
      </c>
      <c r="F1558" s="17" t="s">
        <v>4243</v>
      </c>
    </row>
    <row r="1559" spans="2:6">
      <c r="B1559" s="27" t="s">
        <v>2708</v>
      </c>
      <c r="C1559" s="28" t="s">
        <v>3374</v>
      </c>
      <c r="D1559" s="29" t="s">
        <v>2910</v>
      </c>
      <c r="E1559" s="30" t="s">
        <v>2911</v>
      </c>
      <c r="F1559" s="17" t="s">
        <v>4244</v>
      </c>
    </row>
    <row r="1560" spans="2:6">
      <c r="B1560" s="27" t="s">
        <v>2708</v>
      </c>
      <c r="C1560" s="28" t="s">
        <v>3375</v>
      </c>
      <c r="D1560" s="29" t="s">
        <v>2912</v>
      </c>
      <c r="E1560" s="30" t="s">
        <v>2913</v>
      </c>
      <c r="F1560" s="17" t="s">
        <v>4241</v>
      </c>
    </row>
    <row r="1561" spans="2:6">
      <c r="B1561" s="27" t="s">
        <v>2708</v>
      </c>
      <c r="C1561" s="28" t="s">
        <v>3374</v>
      </c>
      <c r="D1561" s="29" t="s">
        <v>2914</v>
      </c>
      <c r="E1561" s="30" t="s">
        <v>2915</v>
      </c>
      <c r="F1561" s="17" t="s">
        <v>4270</v>
      </c>
    </row>
    <row r="1562" spans="2:6">
      <c r="B1562" s="27" t="s">
        <v>2708</v>
      </c>
      <c r="C1562" s="28" t="s">
        <v>3375</v>
      </c>
      <c r="D1562" s="29" t="s">
        <v>2916</v>
      </c>
      <c r="E1562" s="30" t="s">
        <v>2917</v>
      </c>
      <c r="F1562" s="17" t="s">
        <v>4241</v>
      </c>
    </row>
    <row r="1563" spans="2:6">
      <c r="B1563" s="27" t="s">
        <v>2708</v>
      </c>
      <c r="C1563" s="28" t="s">
        <v>3374</v>
      </c>
      <c r="D1563" s="29" t="s">
        <v>2918</v>
      </c>
      <c r="E1563" s="30" t="s">
        <v>2919</v>
      </c>
      <c r="F1563" s="17" t="s">
        <v>4244</v>
      </c>
    </row>
    <row r="1564" spans="2:6">
      <c r="B1564" s="27" t="s">
        <v>2708</v>
      </c>
      <c r="C1564" s="28" t="s">
        <v>3374</v>
      </c>
      <c r="D1564" s="29" t="s">
        <v>2920</v>
      </c>
      <c r="E1564" s="30" t="s">
        <v>2921</v>
      </c>
      <c r="F1564" s="17" t="s">
        <v>4244</v>
      </c>
    </row>
    <row r="1565" spans="2:6">
      <c r="B1565" s="27" t="s">
        <v>2708</v>
      </c>
      <c r="C1565" s="28" t="s">
        <v>3374</v>
      </c>
      <c r="D1565" s="29" t="s">
        <v>2922</v>
      </c>
      <c r="E1565" s="30" t="s">
        <v>2923</v>
      </c>
      <c r="F1565" s="17" t="s">
        <v>4238</v>
      </c>
    </row>
    <row r="1566" spans="2:6">
      <c r="B1566" s="27" t="s">
        <v>2708</v>
      </c>
      <c r="C1566" s="28" t="s">
        <v>3374</v>
      </c>
      <c r="D1566" s="29" t="s">
        <v>2924</v>
      </c>
      <c r="E1566" s="30" t="s">
        <v>2925</v>
      </c>
      <c r="F1566" s="17" t="s">
        <v>4238</v>
      </c>
    </row>
    <row r="1567" spans="2:6">
      <c r="B1567" s="27" t="s">
        <v>2708</v>
      </c>
      <c r="C1567" s="28" t="s">
        <v>3376</v>
      </c>
      <c r="D1567" s="29" t="s">
        <v>2926</v>
      </c>
      <c r="E1567" s="30" t="s">
        <v>2927</v>
      </c>
      <c r="F1567" s="17" t="s">
        <v>4269</v>
      </c>
    </row>
    <row r="1568" spans="2:6">
      <c r="B1568" s="27" t="s">
        <v>2708</v>
      </c>
      <c r="C1568" s="28" t="s">
        <v>3374</v>
      </c>
      <c r="D1568" s="29" t="s">
        <v>2928</v>
      </c>
      <c r="E1568" s="30" t="s">
        <v>2929</v>
      </c>
      <c r="F1568" s="17" t="s">
        <v>4238</v>
      </c>
    </row>
    <row r="1569" spans="2:6">
      <c r="B1569" s="27" t="s">
        <v>2708</v>
      </c>
      <c r="C1569" s="28" t="s">
        <v>3376</v>
      </c>
      <c r="D1569" s="29" t="s">
        <v>2930</v>
      </c>
      <c r="E1569" s="30" t="s">
        <v>2931</v>
      </c>
      <c r="F1569" s="17" t="s">
        <v>4269</v>
      </c>
    </row>
    <row r="1570" spans="2:6">
      <c r="B1570" s="27" t="s">
        <v>2708</v>
      </c>
      <c r="C1570" s="28" t="s">
        <v>3374</v>
      </c>
      <c r="D1570" s="29" t="s">
        <v>2932</v>
      </c>
      <c r="E1570" s="30" t="s">
        <v>2933</v>
      </c>
      <c r="F1570" s="17" t="s">
        <v>4238</v>
      </c>
    </row>
    <row r="1571" spans="2:6">
      <c r="B1571" s="27" t="s">
        <v>2708</v>
      </c>
      <c r="C1571" s="28" t="s">
        <v>3374</v>
      </c>
      <c r="D1571" s="29" t="s">
        <v>2934</v>
      </c>
      <c r="E1571" s="30" t="s">
        <v>2935</v>
      </c>
      <c r="F1571" s="17" t="s">
        <v>4238</v>
      </c>
    </row>
    <row r="1572" spans="2:6">
      <c r="B1572" s="27" t="s">
        <v>2708</v>
      </c>
      <c r="C1572" s="28" t="s">
        <v>3374</v>
      </c>
      <c r="D1572" s="29" t="s">
        <v>2936</v>
      </c>
      <c r="E1572" s="30" t="s">
        <v>2937</v>
      </c>
      <c r="F1572" s="17" t="s">
        <v>4238</v>
      </c>
    </row>
    <row r="1573" spans="2:6">
      <c r="B1573" s="27" t="s">
        <v>2708</v>
      </c>
      <c r="C1573" s="28" t="s">
        <v>3376</v>
      </c>
      <c r="D1573" s="29" t="s">
        <v>2938</v>
      </c>
      <c r="E1573" s="30" t="s">
        <v>2939</v>
      </c>
      <c r="F1573" s="17" t="s">
        <v>4271</v>
      </c>
    </row>
    <row r="1574" spans="2:6">
      <c r="B1574" s="27" t="s">
        <v>2708</v>
      </c>
      <c r="C1574" s="28" t="s">
        <v>3375</v>
      </c>
      <c r="D1574" s="29" t="s">
        <v>2940</v>
      </c>
      <c r="E1574" s="30" t="s">
        <v>2941</v>
      </c>
      <c r="F1574" s="17" t="s">
        <v>4245</v>
      </c>
    </row>
    <row r="1575" spans="2:6">
      <c r="B1575" s="27" t="s">
        <v>2708</v>
      </c>
      <c r="C1575" s="28" t="s">
        <v>3376</v>
      </c>
      <c r="D1575" s="29" t="s">
        <v>2942</v>
      </c>
      <c r="E1575" s="30" t="s">
        <v>2943</v>
      </c>
      <c r="F1575" s="17" t="s">
        <v>4271</v>
      </c>
    </row>
    <row r="1576" spans="2:6">
      <c r="B1576" s="27" t="s">
        <v>2708</v>
      </c>
      <c r="C1576" s="28" t="s">
        <v>3376</v>
      </c>
      <c r="D1576" s="29" t="s">
        <v>2944</v>
      </c>
      <c r="E1576" s="30" t="s">
        <v>2945</v>
      </c>
      <c r="F1576" s="17" t="s">
        <v>4242</v>
      </c>
    </row>
    <row r="1577" spans="2:6">
      <c r="B1577" s="27" t="s">
        <v>2708</v>
      </c>
      <c r="C1577" s="28" t="s">
        <v>3376</v>
      </c>
      <c r="D1577" s="29" t="s">
        <v>2946</v>
      </c>
      <c r="E1577" s="30" t="s">
        <v>2947</v>
      </c>
      <c r="F1577" s="17" t="s">
        <v>4248</v>
      </c>
    </row>
    <row r="1578" spans="2:6">
      <c r="B1578" s="27" t="s">
        <v>2708</v>
      </c>
      <c r="C1578" s="28" t="s">
        <v>3376</v>
      </c>
      <c r="D1578" s="29" t="s">
        <v>2948</v>
      </c>
      <c r="E1578" s="30" t="s">
        <v>2949</v>
      </c>
      <c r="F1578" s="17" t="s">
        <v>4242</v>
      </c>
    </row>
    <row r="1579" spans="2:6">
      <c r="B1579" s="27" t="s">
        <v>2708</v>
      </c>
      <c r="C1579" s="28" t="s">
        <v>3374</v>
      </c>
      <c r="D1579" s="29" t="s">
        <v>2950</v>
      </c>
      <c r="E1579" s="30" t="s">
        <v>2951</v>
      </c>
      <c r="F1579" s="17" t="s">
        <v>4244</v>
      </c>
    </row>
    <row r="1580" spans="2:6">
      <c r="B1580" s="27" t="s">
        <v>2708</v>
      </c>
      <c r="C1580" s="28" t="s">
        <v>3377</v>
      </c>
      <c r="D1580" s="29" t="s">
        <v>2952</v>
      </c>
      <c r="E1580" s="30" t="s">
        <v>2953</v>
      </c>
      <c r="F1580" s="17" t="s">
        <v>4246</v>
      </c>
    </row>
    <row r="1581" spans="2:6">
      <c r="B1581" s="27" t="s">
        <v>2708</v>
      </c>
      <c r="C1581" s="28" t="s">
        <v>3375</v>
      </c>
      <c r="D1581" s="29" t="s">
        <v>2954</v>
      </c>
      <c r="E1581" s="30" t="s">
        <v>2955</v>
      </c>
      <c r="F1581" s="17" t="s">
        <v>4243</v>
      </c>
    </row>
    <row r="1582" spans="2:6">
      <c r="B1582" s="27" t="s">
        <v>2708</v>
      </c>
      <c r="C1582" s="28" t="s">
        <v>3374</v>
      </c>
      <c r="D1582" s="29" t="s">
        <v>2956</v>
      </c>
      <c r="E1582" s="30" t="s">
        <v>2957</v>
      </c>
      <c r="F1582" s="17" t="s">
        <v>4238</v>
      </c>
    </row>
    <row r="1583" spans="2:6">
      <c r="B1583" s="27" t="s">
        <v>2708</v>
      </c>
      <c r="C1583" s="28" t="s">
        <v>3374</v>
      </c>
      <c r="D1583" s="29" t="s">
        <v>2958</v>
      </c>
      <c r="E1583" s="30" t="s">
        <v>2959</v>
      </c>
      <c r="F1583" s="17" t="s">
        <v>4238</v>
      </c>
    </row>
    <row r="1584" spans="2:6">
      <c r="B1584" s="27" t="s">
        <v>2708</v>
      </c>
      <c r="C1584" s="28" t="s">
        <v>3374</v>
      </c>
      <c r="D1584" s="29" t="s">
        <v>2960</v>
      </c>
      <c r="E1584" s="30" t="s">
        <v>2961</v>
      </c>
      <c r="F1584" s="17" t="s">
        <v>4268</v>
      </c>
    </row>
    <row r="1585" spans="2:6">
      <c r="B1585" s="27" t="s">
        <v>2708</v>
      </c>
      <c r="C1585" s="28" t="s">
        <v>3374</v>
      </c>
      <c r="D1585" s="29" t="s">
        <v>2962</v>
      </c>
      <c r="E1585" s="30" t="s">
        <v>2963</v>
      </c>
      <c r="F1585" s="17" t="s">
        <v>4238</v>
      </c>
    </row>
    <row r="1586" spans="2:6">
      <c r="B1586" s="27" t="s">
        <v>2708</v>
      </c>
      <c r="C1586" s="28" t="s">
        <v>3374</v>
      </c>
      <c r="D1586" s="29" t="s">
        <v>32</v>
      </c>
      <c r="E1586" s="30" t="s">
        <v>2964</v>
      </c>
      <c r="F1586" s="17" t="s">
        <v>4238</v>
      </c>
    </row>
    <row r="1587" spans="2:6">
      <c r="B1587" s="27" t="s">
        <v>2708</v>
      </c>
      <c r="C1587" s="28" t="s">
        <v>3377</v>
      </c>
      <c r="D1587" s="29" t="s">
        <v>2965</v>
      </c>
      <c r="E1587" s="30" t="s">
        <v>2966</v>
      </c>
      <c r="F1587" s="17" t="s">
        <v>4246</v>
      </c>
    </row>
    <row r="1588" spans="2:6">
      <c r="B1588" s="27" t="s">
        <v>2708</v>
      </c>
      <c r="C1588" s="28" t="s">
        <v>3379</v>
      </c>
      <c r="D1588" s="29" t="s">
        <v>2967</v>
      </c>
      <c r="E1588" s="30" t="s">
        <v>2968</v>
      </c>
      <c r="F1588" s="17" t="s">
        <v>4254</v>
      </c>
    </row>
    <row r="1589" spans="2:6">
      <c r="B1589" s="27" t="s">
        <v>2708</v>
      </c>
      <c r="C1589" s="28" t="s">
        <v>3377</v>
      </c>
      <c r="D1589" s="29" t="s">
        <v>2969</v>
      </c>
      <c r="E1589" s="30" t="s">
        <v>2970</v>
      </c>
      <c r="F1589" s="17" t="s">
        <v>4247</v>
      </c>
    </row>
    <row r="1590" spans="2:6">
      <c r="B1590" s="27" t="s">
        <v>2708</v>
      </c>
      <c r="C1590" s="28" t="s">
        <v>3377</v>
      </c>
      <c r="D1590" s="29" t="s">
        <v>2971</v>
      </c>
      <c r="E1590" s="30" t="s">
        <v>2972</v>
      </c>
      <c r="F1590" s="17" t="s">
        <v>4247</v>
      </c>
    </row>
    <row r="1591" spans="2:6">
      <c r="B1591" s="27" t="s">
        <v>2708</v>
      </c>
      <c r="C1591" s="28" t="s">
        <v>3374</v>
      </c>
      <c r="D1591" s="29" t="s">
        <v>2973</v>
      </c>
      <c r="E1591" s="30" t="s">
        <v>2974</v>
      </c>
      <c r="F1591" s="17" t="s">
        <v>4272</v>
      </c>
    </row>
    <row r="1592" spans="2:6">
      <c r="B1592" s="27" t="s">
        <v>2708</v>
      </c>
      <c r="C1592" s="28" t="s">
        <v>3379</v>
      </c>
      <c r="D1592" s="29" t="s">
        <v>2975</v>
      </c>
      <c r="E1592" s="30" t="s">
        <v>2976</v>
      </c>
      <c r="F1592" s="17" t="s">
        <v>4273</v>
      </c>
    </row>
    <row r="1593" spans="2:6">
      <c r="B1593" s="27" t="s">
        <v>2708</v>
      </c>
      <c r="C1593" s="28" t="s">
        <v>3379</v>
      </c>
      <c r="D1593" s="29" t="s">
        <v>2977</v>
      </c>
      <c r="E1593" s="30" t="s">
        <v>2978</v>
      </c>
      <c r="F1593" s="17" t="s">
        <v>4253</v>
      </c>
    </row>
    <row r="1594" spans="2:6">
      <c r="B1594" s="27" t="s">
        <v>2708</v>
      </c>
      <c r="C1594" s="28" t="s">
        <v>3379</v>
      </c>
      <c r="D1594" s="29" t="s">
        <v>2979</v>
      </c>
      <c r="E1594" s="30" t="s">
        <v>2980</v>
      </c>
      <c r="F1594" s="17" t="s">
        <v>4256</v>
      </c>
    </row>
    <row r="1595" spans="2:6">
      <c r="B1595" s="27" t="s">
        <v>2708</v>
      </c>
      <c r="C1595" s="28" t="s">
        <v>3379</v>
      </c>
      <c r="D1595" s="29" t="s">
        <v>2981</v>
      </c>
      <c r="E1595" s="30" t="s">
        <v>2982</v>
      </c>
      <c r="F1595" s="17" t="s">
        <v>4274</v>
      </c>
    </row>
    <row r="1596" spans="2:6">
      <c r="B1596" s="27" t="s">
        <v>2708</v>
      </c>
      <c r="C1596" s="28" t="s">
        <v>3379</v>
      </c>
      <c r="D1596" s="29" t="s">
        <v>2983</v>
      </c>
      <c r="E1596" s="30" t="s">
        <v>2984</v>
      </c>
      <c r="F1596" s="17" t="s">
        <v>4267</v>
      </c>
    </row>
    <row r="1597" spans="2:6">
      <c r="B1597" s="27" t="s">
        <v>2708</v>
      </c>
      <c r="C1597" s="28" t="s">
        <v>3377</v>
      </c>
      <c r="D1597" s="29" t="s">
        <v>2985</v>
      </c>
      <c r="E1597" s="30" t="s">
        <v>2986</v>
      </c>
      <c r="F1597" s="17" t="s">
        <v>4247</v>
      </c>
    </row>
    <row r="1598" spans="2:6">
      <c r="B1598" s="27" t="s">
        <v>2708</v>
      </c>
      <c r="C1598" s="28" t="s">
        <v>3374</v>
      </c>
      <c r="D1598" s="29" t="s">
        <v>2987</v>
      </c>
      <c r="E1598" s="30" t="s">
        <v>2988</v>
      </c>
      <c r="F1598" s="17" t="s">
        <v>4268</v>
      </c>
    </row>
    <row r="1599" spans="2:6">
      <c r="B1599" s="27" t="s">
        <v>2708</v>
      </c>
      <c r="C1599" s="28" t="s">
        <v>3379</v>
      </c>
      <c r="D1599" s="29" t="s">
        <v>2989</v>
      </c>
      <c r="E1599" s="30" t="s">
        <v>2990</v>
      </c>
      <c r="F1599" s="370" t="s">
        <v>4275</v>
      </c>
    </row>
    <row r="1600" spans="2:6">
      <c r="B1600" s="27" t="s">
        <v>2708</v>
      </c>
      <c r="C1600" s="28" t="s">
        <v>3379</v>
      </c>
      <c r="D1600" s="29" t="s">
        <v>2991</v>
      </c>
      <c r="E1600" s="30" t="s">
        <v>2992</v>
      </c>
      <c r="F1600" s="17" t="s">
        <v>4253</v>
      </c>
    </row>
    <row r="1601" spans="2:6">
      <c r="B1601" s="27" t="s">
        <v>2708</v>
      </c>
      <c r="C1601" s="28" t="s">
        <v>3374</v>
      </c>
      <c r="D1601" s="29" t="s">
        <v>2993</v>
      </c>
      <c r="E1601" s="30" t="s">
        <v>2994</v>
      </c>
      <c r="F1601" s="17" t="s">
        <v>4268</v>
      </c>
    </row>
    <row r="1602" spans="2:6">
      <c r="B1602" s="27" t="s">
        <v>2708</v>
      </c>
      <c r="C1602" s="28" t="s">
        <v>3377</v>
      </c>
      <c r="D1602" s="29" t="s">
        <v>2995</v>
      </c>
      <c r="E1602" s="30" t="s">
        <v>2996</v>
      </c>
      <c r="F1602" s="17" t="s">
        <v>4247</v>
      </c>
    </row>
    <row r="1603" spans="2:6">
      <c r="B1603" s="27" t="s">
        <v>2708</v>
      </c>
      <c r="C1603" s="28" t="s">
        <v>3374</v>
      </c>
      <c r="D1603" s="29" t="s">
        <v>2997</v>
      </c>
      <c r="E1603" s="30" t="s">
        <v>2998</v>
      </c>
      <c r="F1603" s="17" t="s">
        <v>4272</v>
      </c>
    </row>
    <row r="1604" spans="2:6">
      <c r="B1604" s="27" t="s">
        <v>2708</v>
      </c>
      <c r="C1604" s="28" t="s">
        <v>3379</v>
      </c>
      <c r="D1604" s="29" t="s">
        <v>2999</v>
      </c>
      <c r="E1604" s="30" t="s">
        <v>3000</v>
      </c>
      <c r="F1604" s="17" t="s">
        <v>4267</v>
      </c>
    </row>
    <row r="1605" spans="2:6">
      <c r="B1605" s="27" t="s">
        <v>2708</v>
      </c>
      <c r="C1605" s="28" t="s">
        <v>3379</v>
      </c>
      <c r="D1605" s="29" t="s">
        <v>3001</v>
      </c>
      <c r="E1605" s="30" t="s">
        <v>3002</v>
      </c>
      <c r="F1605" s="17" t="s">
        <v>4273</v>
      </c>
    </row>
    <row r="1606" spans="2:6">
      <c r="B1606" s="27" t="s">
        <v>2708</v>
      </c>
      <c r="C1606" s="28" t="s">
        <v>3377</v>
      </c>
      <c r="D1606" s="29" t="s">
        <v>3003</v>
      </c>
      <c r="E1606" s="30" t="s">
        <v>3004</v>
      </c>
      <c r="F1606" s="17" t="s">
        <v>4246</v>
      </c>
    </row>
    <row r="1607" spans="2:6">
      <c r="B1607" s="27" t="s">
        <v>2708</v>
      </c>
      <c r="C1607" s="28" t="s">
        <v>3379</v>
      </c>
      <c r="D1607" s="29" t="s">
        <v>3005</v>
      </c>
      <c r="E1607" s="30" t="s">
        <v>3006</v>
      </c>
      <c r="F1607" s="17" t="s">
        <v>4267</v>
      </c>
    </row>
    <row r="1608" spans="2:6">
      <c r="B1608" s="27" t="s">
        <v>2708</v>
      </c>
      <c r="C1608" s="28" t="s">
        <v>3379</v>
      </c>
      <c r="D1608" s="29" t="s">
        <v>3007</v>
      </c>
      <c r="E1608" s="30" t="s">
        <v>3008</v>
      </c>
      <c r="F1608" s="17" t="s">
        <v>4273</v>
      </c>
    </row>
    <row r="1609" spans="2:6">
      <c r="B1609" s="27" t="s">
        <v>2708</v>
      </c>
      <c r="C1609" s="28" t="s">
        <v>3379</v>
      </c>
      <c r="D1609" s="29" t="s">
        <v>3009</v>
      </c>
      <c r="E1609" s="30" t="s">
        <v>3010</v>
      </c>
      <c r="F1609" s="17" t="s">
        <v>4276</v>
      </c>
    </row>
    <row r="1610" spans="2:6">
      <c r="B1610" s="27" t="s">
        <v>2708</v>
      </c>
      <c r="C1610" s="28" t="s">
        <v>3379</v>
      </c>
      <c r="D1610" s="29" t="s">
        <v>3011</v>
      </c>
      <c r="E1610" s="30" t="s">
        <v>3012</v>
      </c>
      <c r="F1610" s="17" t="s">
        <v>4273</v>
      </c>
    </row>
    <row r="1611" spans="2:6">
      <c r="B1611" s="27" t="s">
        <v>2708</v>
      </c>
      <c r="C1611" s="28" t="s">
        <v>3379</v>
      </c>
      <c r="D1611" s="29" t="s">
        <v>3013</v>
      </c>
      <c r="E1611" s="30" t="s">
        <v>3014</v>
      </c>
      <c r="F1611" s="17" t="s">
        <v>4256</v>
      </c>
    </row>
    <row r="1612" spans="2:6">
      <c r="B1612" s="27" t="s">
        <v>2708</v>
      </c>
      <c r="C1612" s="28" t="s">
        <v>3377</v>
      </c>
      <c r="D1612" s="29" t="s">
        <v>3015</v>
      </c>
      <c r="E1612" s="30" t="s">
        <v>3016</v>
      </c>
      <c r="F1612" s="17" t="s">
        <v>4246</v>
      </c>
    </row>
    <row r="1613" spans="2:6">
      <c r="B1613" s="27" t="s">
        <v>2708</v>
      </c>
      <c r="C1613" s="28" t="s">
        <v>3377</v>
      </c>
      <c r="D1613" s="29" t="s">
        <v>3017</v>
      </c>
      <c r="E1613" s="30" t="s">
        <v>3018</v>
      </c>
      <c r="F1613" s="17" t="s">
        <v>4250</v>
      </c>
    </row>
    <row r="1614" spans="2:6">
      <c r="B1614" s="27" t="s">
        <v>2708</v>
      </c>
      <c r="C1614" s="28" t="s">
        <v>3377</v>
      </c>
      <c r="D1614" s="29" t="s">
        <v>3019</v>
      </c>
      <c r="E1614" s="30" t="s">
        <v>3020</v>
      </c>
      <c r="F1614" s="17" t="s">
        <v>4250</v>
      </c>
    </row>
    <row r="1615" spans="2:6">
      <c r="B1615" s="27" t="s">
        <v>2708</v>
      </c>
      <c r="C1615" s="28" t="s">
        <v>3377</v>
      </c>
      <c r="D1615" s="29" t="s">
        <v>3021</v>
      </c>
      <c r="E1615" s="30" t="s">
        <v>3022</v>
      </c>
      <c r="F1615" s="17" t="s">
        <v>4247</v>
      </c>
    </row>
    <row r="1616" spans="2:6">
      <c r="B1616" s="27" t="s">
        <v>2708</v>
      </c>
      <c r="C1616" s="28" t="s">
        <v>3377</v>
      </c>
      <c r="D1616" s="29" t="s">
        <v>3023</v>
      </c>
      <c r="E1616" s="30" t="s">
        <v>3024</v>
      </c>
      <c r="F1616" s="17" t="s">
        <v>4246</v>
      </c>
    </row>
    <row r="1617" spans="2:6">
      <c r="B1617" s="27" t="s">
        <v>2708</v>
      </c>
      <c r="C1617" s="28" t="s">
        <v>3377</v>
      </c>
      <c r="D1617" s="29" t="s">
        <v>3025</v>
      </c>
      <c r="E1617" s="30" t="s">
        <v>3026</v>
      </c>
      <c r="F1617" s="17" t="s">
        <v>4249</v>
      </c>
    </row>
    <row r="1618" spans="2:6">
      <c r="B1618" s="27" t="s">
        <v>2708</v>
      </c>
      <c r="C1618" s="28" t="s">
        <v>3379</v>
      </c>
      <c r="D1618" s="29" t="s">
        <v>3027</v>
      </c>
      <c r="E1618" s="30" t="s">
        <v>3028</v>
      </c>
      <c r="F1618" s="17" t="s">
        <v>4256</v>
      </c>
    </row>
    <row r="1619" spans="2:6">
      <c r="B1619" s="27" t="s">
        <v>2708</v>
      </c>
      <c r="C1619" s="28" t="s">
        <v>3374</v>
      </c>
      <c r="D1619" s="29" t="s">
        <v>3029</v>
      </c>
      <c r="E1619" s="30" t="s">
        <v>3030</v>
      </c>
      <c r="F1619" s="17" t="s">
        <v>4272</v>
      </c>
    </row>
    <row r="1620" spans="2:6">
      <c r="B1620" s="27" t="s">
        <v>2708</v>
      </c>
      <c r="C1620" s="28" t="s">
        <v>3377</v>
      </c>
      <c r="D1620" s="29" t="s">
        <v>3031</v>
      </c>
      <c r="E1620" s="30" t="s">
        <v>3032</v>
      </c>
      <c r="F1620" s="17" t="s">
        <v>4250</v>
      </c>
    </row>
    <row r="1621" spans="2:6">
      <c r="B1621" s="27" t="s">
        <v>2708</v>
      </c>
      <c r="C1621" s="28" t="s">
        <v>3379</v>
      </c>
      <c r="D1621" s="29" t="s">
        <v>3033</v>
      </c>
      <c r="E1621" s="30" t="s">
        <v>3034</v>
      </c>
      <c r="F1621" s="17" t="s">
        <v>4277</v>
      </c>
    </row>
    <row r="1622" spans="2:6">
      <c r="B1622" s="27" t="s">
        <v>2708</v>
      </c>
      <c r="C1622" s="28" t="s">
        <v>3379</v>
      </c>
      <c r="D1622" s="29" t="s">
        <v>3035</v>
      </c>
      <c r="E1622" s="30" t="s">
        <v>3036</v>
      </c>
      <c r="F1622" s="17" t="s">
        <v>4256</v>
      </c>
    </row>
    <row r="1623" spans="2:6">
      <c r="B1623" s="27" t="s">
        <v>2708</v>
      </c>
      <c r="C1623" s="28" t="s">
        <v>3374</v>
      </c>
      <c r="D1623" s="29" t="s">
        <v>3037</v>
      </c>
      <c r="E1623" s="30" t="s">
        <v>3038</v>
      </c>
      <c r="F1623" s="17" t="s">
        <v>4268</v>
      </c>
    </row>
    <row r="1624" spans="2:6">
      <c r="B1624" s="27" t="s">
        <v>2708</v>
      </c>
      <c r="C1624" s="28" t="s">
        <v>3374</v>
      </c>
      <c r="D1624" s="29" t="s">
        <v>3039</v>
      </c>
      <c r="E1624" s="30" t="s">
        <v>3040</v>
      </c>
      <c r="F1624" s="17" t="s">
        <v>4272</v>
      </c>
    </row>
    <row r="1625" spans="2:6">
      <c r="B1625" s="27" t="s">
        <v>2708</v>
      </c>
      <c r="C1625" s="28" t="s">
        <v>3377</v>
      </c>
      <c r="D1625" s="29" t="s">
        <v>3041</v>
      </c>
      <c r="E1625" s="30" t="s">
        <v>3042</v>
      </c>
      <c r="F1625" s="17" t="s">
        <v>4249</v>
      </c>
    </row>
    <row r="1626" spans="2:6">
      <c r="B1626" s="27" t="s">
        <v>2708</v>
      </c>
      <c r="C1626" s="28" t="s">
        <v>3377</v>
      </c>
      <c r="D1626" s="29" t="s">
        <v>3043</v>
      </c>
      <c r="E1626" s="30" t="s">
        <v>3044</v>
      </c>
      <c r="F1626" s="17" t="s">
        <v>4249</v>
      </c>
    </row>
    <row r="1627" spans="2:6">
      <c r="B1627" s="27" t="s">
        <v>2708</v>
      </c>
      <c r="C1627" s="28" t="s">
        <v>3377</v>
      </c>
      <c r="D1627" s="29" t="s">
        <v>3045</v>
      </c>
      <c r="E1627" s="30" t="s">
        <v>3046</v>
      </c>
      <c r="F1627" s="17" t="s">
        <v>4247</v>
      </c>
    </row>
    <row r="1628" spans="2:6">
      <c r="B1628" s="27" t="s">
        <v>2708</v>
      </c>
      <c r="C1628" s="28" t="s">
        <v>3376</v>
      </c>
      <c r="D1628" s="29" t="s">
        <v>3047</v>
      </c>
      <c r="E1628" s="30" t="s">
        <v>3048</v>
      </c>
      <c r="F1628" s="17" t="s">
        <v>4269</v>
      </c>
    </row>
    <row r="1629" spans="2:6">
      <c r="B1629" s="27" t="s">
        <v>2708</v>
      </c>
      <c r="C1629" s="28" t="s">
        <v>3376</v>
      </c>
      <c r="D1629" s="29" t="s">
        <v>3049</v>
      </c>
      <c r="E1629" s="30" t="s">
        <v>3050</v>
      </c>
      <c r="F1629" s="17" t="s">
        <v>4271</v>
      </c>
    </row>
    <row r="1630" spans="2:6">
      <c r="B1630" s="27" t="s">
        <v>2708</v>
      </c>
      <c r="C1630" s="28" t="s">
        <v>3375</v>
      </c>
      <c r="D1630" s="29" t="s">
        <v>3051</v>
      </c>
      <c r="E1630" s="30" t="s">
        <v>3052</v>
      </c>
      <c r="F1630" s="17" t="s">
        <v>4245</v>
      </c>
    </row>
    <row r="1631" spans="2:6">
      <c r="B1631" s="27" t="s">
        <v>2708</v>
      </c>
      <c r="C1631" s="28" t="s">
        <v>3376</v>
      </c>
      <c r="D1631" s="29" t="s">
        <v>3053</v>
      </c>
      <c r="E1631" s="30" t="s">
        <v>3054</v>
      </c>
      <c r="F1631" s="17" t="s">
        <v>4271</v>
      </c>
    </row>
    <row r="1632" spans="2:6">
      <c r="B1632" s="27" t="s">
        <v>2708</v>
      </c>
      <c r="C1632" s="28" t="s">
        <v>3376</v>
      </c>
      <c r="D1632" s="29" t="s">
        <v>3055</v>
      </c>
      <c r="E1632" s="30" t="s">
        <v>3056</v>
      </c>
      <c r="F1632" s="17" t="s">
        <v>4248</v>
      </c>
    </row>
    <row r="1633" spans="2:6">
      <c r="B1633" s="27" t="s">
        <v>2708</v>
      </c>
      <c r="C1633" s="28" t="s">
        <v>3376</v>
      </c>
      <c r="D1633" s="29" t="s">
        <v>3057</v>
      </c>
      <c r="E1633" s="30" t="s">
        <v>3058</v>
      </c>
      <c r="F1633" s="17" t="s">
        <v>4242</v>
      </c>
    </row>
    <row r="1634" spans="2:6">
      <c r="B1634" s="27" t="s">
        <v>2708</v>
      </c>
      <c r="C1634" s="28" t="s">
        <v>3375</v>
      </c>
      <c r="D1634" s="29" t="s">
        <v>3059</v>
      </c>
      <c r="E1634" s="30" t="s">
        <v>3060</v>
      </c>
      <c r="F1634" s="17" t="s">
        <v>4245</v>
      </c>
    </row>
    <row r="1635" spans="2:6">
      <c r="B1635" s="27" t="s">
        <v>2708</v>
      </c>
      <c r="C1635" s="28" t="s">
        <v>3375</v>
      </c>
      <c r="D1635" s="29" t="s">
        <v>3061</v>
      </c>
      <c r="E1635" s="30" t="s">
        <v>3062</v>
      </c>
      <c r="F1635" s="17" t="s">
        <v>4245</v>
      </c>
    </row>
    <row r="1636" spans="2:6">
      <c r="B1636" s="27" t="s">
        <v>2708</v>
      </c>
      <c r="C1636" s="28" t="s">
        <v>3375</v>
      </c>
      <c r="D1636" s="29" t="s">
        <v>3063</v>
      </c>
      <c r="E1636" s="30" t="s">
        <v>3064</v>
      </c>
      <c r="F1636" s="17" t="s">
        <v>4245</v>
      </c>
    </row>
    <row r="1637" spans="2:6">
      <c r="B1637" s="27" t="s">
        <v>2708</v>
      </c>
      <c r="C1637" s="28" t="s">
        <v>3375</v>
      </c>
      <c r="D1637" s="29" t="s">
        <v>3065</v>
      </c>
      <c r="E1637" s="30" t="s">
        <v>3066</v>
      </c>
      <c r="F1637" s="17" t="s">
        <v>4245</v>
      </c>
    </row>
    <row r="1638" spans="2:6">
      <c r="B1638" s="27" t="s">
        <v>2708</v>
      </c>
      <c r="C1638" s="28" t="s">
        <v>3375</v>
      </c>
      <c r="D1638" s="29" t="s">
        <v>3067</v>
      </c>
      <c r="E1638" s="30" t="s">
        <v>3068</v>
      </c>
      <c r="F1638" s="17" t="s">
        <v>4245</v>
      </c>
    </row>
    <row r="1639" spans="2:6">
      <c r="B1639" s="27" t="s">
        <v>2708</v>
      </c>
      <c r="C1639" s="28" t="s">
        <v>3373</v>
      </c>
      <c r="D1639" s="29" t="s">
        <v>3069</v>
      </c>
      <c r="E1639" s="30" t="s">
        <v>3070</v>
      </c>
      <c r="F1639" s="17" t="s">
        <v>4236</v>
      </c>
    </row>
    <row r="1640" spans="2:6">
      <c r="B1640" s="27" t="s">
        <v>2708</v>
      </c>
      <c r="C1640" s="28" t="s">
        <v>3373</v>
      </c>
      <c r="D1640" s="29" t="s">
        <v>3071</v>
      </c>
      <c r="E1640" s="30" t="s">
        <v>3072</v>
      </c>
      <c r="F1640" s="17" t="s">
        <v>4239</v>
      </c>
    </row>
    <row r="1641" spans="2:6">
      <c r="B1641" s="27" t="s">
        <v>2708</v>
      </c>
      <c r="C1641" s="28" t="s">
        <v>3373</v>
      </c>
      <c r="D1641" s="29" t="s">
        <v>3073</v>
      </c>
      <c r="E1641" s="30" t="s">
        <v>3074</v>
      </c>
      <c r="F1641" s="17" t="s">
        <v>4240</v>
      </c>
    </row>
    <row r="1642" spans="2:6">
      <c r="B1642" s="27" t="s">
        <v>2708</v>
      </c>
      <c r="C1642" s="28" t="s">
        <v>3373</v>
      </c>
      <c r="D1642" s="29" t="s">
        <v>3075</v>
      </c>
      <c r="E1642" s="30" t="s">
        <v>3076</v>
      </c>
      <c r="F1642" s="17" t="s">
        <v>4240</v>
      </c>
    </row>
    <row r="1643" spans="2:6">
      <c r="B1643" s="27" t="s">
        <v>2708</v>
      </c>
      <c r="C1643" s="28" t="s">
        <v>3373</v>
      </c>
      <c r="D1643" s="29" t="s">
        <v>3077</v>
      </c>
      <c r="E1643" s="30" t="s">
        <v>3078</v>
      </c>
      <c r="F1643" s="17" t="s">
        <v>4240</v>
      </c>
    </row>
    <row r="1644" spans="2:6">
      <c r="B1644" s="27" t="s">
        <v>2708</v>
      </c>
      <c r="C1644" s="28" t="s">
        <v>3373</v>
      </c>
      <c r="D1644" s="29" t="s">
        <v>3079</v>
      </c>
      <c r="E1644" s="30" t="s">
        <v>3080</v>
      </c>
      <c r="F1644" s="17" t="s">
        <v>4240</v>
      </c>
    </row>
    <row r="1645" spans="2:6">
      <c r="B1645" s="27" t="s">
        <v>2708</v>
      </c>
      <c r="C1645" s="28" t="s">
        <v>3373</v>
      </c>
      <c r="D1645" s="29" t="s">
        <v>3081</v>
      </c>
      <c r="E1645" s="30" t="s">
        <v>3082</v>
      </c>
      <c r="F1645" s="17" t="s">
        <v>4239</v>
      </c>
    </row>
    <row r="1646" spans="2:6">
      <c r="B1646" s="27" t="s">
        <v>2708</v>
      </c>
      <c r="C1646" s="28" t="s">
        <v>3373</v>
      </c>
      <c r="D1646" s="29" t="s">
        <v>3083</v>
      </c>
      <c r="E1646" s="30" t="s">
        <v>3084</v>
      </c>
      <c r="F1646" s="17" t="s">
        <v>4240</v>
      </c>
    </row>
    <row r="1647" spans="2:6">
      <c r="B1647" s="27" t="s">
        <v>2708</v>
      </c>
      <c r="C1647" s="28" t="s">
        <v>3373</v>
      </c>
      <c r="D1647" s="29" t="s">
        <v>3085</v>
      </c>
      <c r="E1647" s="30" t="s">
        <v>3086</v>
      </c>
      <c r="F1647" s="17" t="s">
        <v>4236</v>
      </c>
    </row>
    <row r="1648" spans="2:6">
      <c r="B1648" s="27" t="s">
        <v>2708</v>
      </c>
      <c r="C1648" s="28" t="s">
        <v>3373</v>
      </c>
      <c r="D1648" s="29" t="s">
        <v>3087</v>
      </c>
      <c r="E1648" s="30" t="s">
        <v>3088</v>
      </c>
      <c r="F1648" s="17" t="s">
        <v>4236</v>
      </c>
    </row>
    <row r="1649" spans="2:6">
      <c r="B1649" s="27" t="s">
        <v>2708</v>
      </c>
      <c r="C1649" s="28" t="s">
        <v>3373</v>
      </c>
      <c r="D1649" s="29" t="s">
        <v>3089</v>
      </c>
      <c r="E1649" s="30" t="s">
        <v>3090</v>
      </c>
      <c r="F1649" s="17" t="s">
        <v>4239</v>
      </c>
    </row>
    <row r="1650" spans="2:6">
      <c r="B1650" s="27" t="s">
        <v>2708</v>
      </c>
      <c r="C1650" s="28" t="s">
        <v>3373</v>
      </c>
      <c r="D1650" s="29" t="s">
        <v>3091</v>
      </c>
      <c r="E1650" s="30" t="s">
        <v>3092</v>
      </c>
      <c r="F1650" s="17" t="s">
        <v>4237</v>
      </c>
    </row>
    <row r="1651" spans="2:6">
      <c r="B1651" s="27" t="s">
        <v>2708</v>
      </c>
      <c r="C1651" s="28" t="s">
        <v>3373</v>
      </c>
      <c r="D1651" s="29" t="s">
        <v>3093</v>
      </c>
      <c r="E1651" s="30" t="s">
        <v>3094</v>
      </c>
      <c r="F1651" s="17" t="s">
        <v>4240</v>
      </c>
    </row>
    <row r="1652" spans="2:6">
      <c r="B1652" s="27" t="s">
        <v>2708</v>
      </c>
      <c r="C1652" s="28" t="s">
        <v>3373</v>
      </c>
      <c r="D1652" s="29" t="s">
        <v>3095</v>
      </c>
      <c r="E1652" s="30" t="s">
        <v>3096</v>
      </c>
      <c r="F1652" s="17" t="s">
        <v>4236</v>
      </c>
    </row>
    <row r="1653" spans="2:6">
      <c r="B1653" s="27" t="s">
        <v>2708</v>
      </c>
      <c r="C1653" s="28" t="s">
        <v>3373</v>
      </c>
      <c r="D1653" s="29" t="s">
        <v>3097</v>
      </c>
      <c r="E1653" s="30" t="s">
        <v>3098</v>
      </c>
      <c r="F1653" s="17" t="s">
        <v>4236</v>
      </c>
    </row>
    <row r="1654" spans="2:6">
      <c r="B1654" s="27" t="s">
        <v>2708</v>
      </c>
      <c r="C1654" s="28" t="s">
        <v>3373</v>
      </c>
      <c r="D1654" s="29" t="s">
        <v>3099</v>
      </c>
      <c r="E1654" s="30" t="s">
        <v>3100</v>
      </c>
      <c r="F1654" s="17" t="s">
        <v>4236</v>
      </c>
    </row>
    <row r="1655" spans="2:6">
      <c r="B1655" s="27" t="s">
        <v>2708</v>
      </c>
      <c r="C1655" s="28" t="s">
        <v>3373</v>
      </c>
      <c r="D1655" s="29" t="s">
        <v>3101</v>
      </c>
      <c r="E1655" s="30" t="s">
        <v>3102</v>
      </c>
      <c r="F1655" s="17" t="s">
        <v>4236</v>
      </c>
    </row>
    <row r="1656" spans="2:6">
      <c r="B1656" s="27" t="s">
        <v>2708</v>
      </c>
      <c r="C1656" s="28" t="s">
        <v>3373</v>
      </c>
      <c r="D1656" s="29" t="s">
        <v>3103</v>
      </c>
      <c r="E1656" s="30" t="s">
        <v>3104</v>
      </c>
      <c r="F1656" s="17" t="s">
        <v>4237</v>
      </c>
    </row>
    <row r="1657" spans="2:6">
      <c r="B1657" s="27" t="s">
        <v>2708</v>
      </c>
      <c r="C1657" s="28" t="s">
        <v>3373</v>
      </c>
      <c r="D1657" s="29" t="s">
        <v>3105</v>
      </c>
      <c r="E1657" s="30" t="s">
        <v>3106</v>
      </c>
      <c r="F1657" s="17" t="s">
        <v>4236</v>
      </c>
    </row>
    <row r="1658" spans="2:6">
      <c r="B1658" s="27" t="s">
        <v>2708</v>
      </c>
      <c r="C1658" s="28" t="s">
        <v>3373</v>
      </c>
      <c r="D1658" s="29" t="s">
        <v>3107</v>
      </c>
      <c r="E1658" s="30" t="s">
        <v>3108</v>
      </c>
      <c r="F1658" s="17" t="s">
        <v>4236</v>
      </c>
    </row>
    <row r="1659" spans="2:6">
      <c r="B1659" s="27" t="s">
        <v>2708</v>
      </c>
      <c r="C1659" s="28" t="s">
        <v>3373</v>
      </c>
      <c r="D1659" s="29" t="s">
        <v>3109</v>
      </c>
      <c r="E1659" s="30" t="s">
        <v>3110</v>
      </c>
      <c r="F1659" s="17" t="s">
        <v>4240</v>
      </c>
    </row>
    <row r="1660" spans="2:6">
      <c r="B1660" s="27" t="s">
        <v>2708</v>
      </c>
      <c r="C1660" s="28" t="s">
        <v>3373</v>
      </c>
      <c r="D1660" s="29" t="s">
        <v>3111</v>
      </c>
      <c r="E1660" s="30" t="s">
        <v>3112</v>
      </c>
      <c r="F1660" s="17" t="s">
        <v>4237</v>
      </c>
    </row>
    <row r="1661" spans="2:6">
      <c r="B1661" s="27" t="s">
        <v>2708</v>
      </c>
      <c r="C1661" s="28" t="s">
        <v>3373</v>
      </c>
      <c r="D1661" s="29" t="s">
        <v>3113</v>
      </c>
      <c r="E1661" s="30" t="s">
        <v>3114</v>
      </c>
      <c r="F1661" s="17" t="s">
        <v>4239</v>
      </c>
    </row>
    <row r="1662" spans="2:6">
      <c r="B1662" s="27" t="s">
        <v>2708</v>
      </c>
      <c r="C1662" s="28" t="s">
        <v>3373</v>
      </c>
      <c r="D1662" s="29" t="s">
        <v>3115</v>
      </c>
      <c r="E1662" s="30" t="s">
        <v>3116</v>
      </c>
      <c r="F1662" s="17" t="s">
        <v>4239</v>
      </c>
    </row>
    <row r="1663" spans="2:6">
      <c r="B1663" s="27" t="s">
        <v>2708</v>
      </c>
      <c r="C1663" s="28" t="s">
        <v>3373</v>
      </c>
      <c r="D1663" s="29" t="s">
        <v>3117</v>
      </c>
      <c r="E1663" s="30" t="s">
        <v>3118</v>
      </c>
      <c r="F1663" s="17" t="s">
        <v>4237</v>
      </c>
    </row>
    <row r="1664" spans="2:6">
      <c r="B1664" s="27" t="s">
        <v>2708</v>
      </c>
      <c r="C1664" s="28" t="s">
        <v>3376</v>
      </c>
      <c r="D1664" s="29" t="s">
        <v>3119</v>
      </c>
      <c r="E1664" s="30" t="s">
        <v>3120</v>
      </c>
      <c r="F1664" s="17" t="s">
        <v>4269</v>
      </c>
    </row>
    <row r="1665" spans="2:6">
      <c r="B1665" s="27" t="s">
        <v>2708</v>
      </c>
      <c r="C1665" s="28" t="s">
        <v>3373</v>
      </c>
      <c r="D1665" s="29" t="s">
        <v>3121</v>
      </c>
      <c r="E1665" s="30" t="s">
        <v>3122</v>
      </c>
      <c r="F1665" s="17" t="s">
        <v>4236</v>
      </c>
    </row>
    <row r="1666" spans="2:6">
      <c r="B1666" s="27" t="s">
        <v>2708</v>
      </c>
      <c r="C1666" s="28" t="s">
        <v>3375</v>
      </c>
      <c r="D1666" s="29" t="s">
        <v>3123</v>
      </c>
      <c r="E1666" s="30" t="s">
        <v>3124</v>
      </c>
      <c r="F1666" s="17" t="s">
        <v>4245</v>
      </c>
    </row>
    <row r="1667" spans="2:6">
      <c r="B1667" s="27" t="s">
        <v>2708</v>
      </c>
      <c r="C1667" s="28" t="s">
        <v>3375</v>
      </c>
      <c r="D1667" s="29" t="s">
        <v>3125</v>
      </c>
      <c r="E1667" s="30" t="s">
        <v>3126</v>
      </c>
      <c r="F1667" s="17" t="s">
        <v>4245</v>
      </c>
    </row>
    <row r="1668" spans="2:6">
      <c r="B1668" s="27" t="s">
        <v>2708</v>
      </c>
      <c r="C1668" s="28" t="s">
        <v>3376</v>
      </c>
      <c r="D1668" s="29" t="s">
        <v>3127</v>
      </c>
      <c r="E1668" s="30" t="s">
        <v>3128</v>
      </c>
      <c r="F1668" s="17" t="s">
        <v>4248</v>
      </c>
    </row>
    <row r="1669" spans="2:6">
      <c r="B1669" s="27" t="s">
        <v>2708</v>
      </c>
      <c r="C1669" s="28" t="s">
        <v>3373</v>
      </c>
      <c r="D1669" s="29" t="s">
        <v>3129</v>
      </c>
      <c r="E1669" s="30" t="s">
        <v>3130</v>
      </c>
      <c r="F1669" s="17" t="s">
        <v>4237</v>
      </c>
    </row>
    <row r="1670" spans="2:6">
      <c r="B1670" s="27" t="s">
        <v>2708</v>
      </c>
      <c r="C1670" s="28" t="s">
        <v>3373</v>
      </c>
      <c r="D1670" s="29" t="s">
        <v>3131</v>
      </c>
      <c r="E1670" s="30" t="s">
        <v>3132</v>
      </c>
      <c r="F1670" s="17" t="s">
        <v>4237</v>
      </c>
    </row>
    <row r="1671" ht="14.75" spans="2:6">
      <c r="B1671" s="31" t="s">
        <v>2708</v>
      </c>
      <c r="C1671" s="32" t="s">
        <v>3376</v>
      </c>
      <c r="D1671" s="33" t="s">
        <v>3133</v>
      </c>
      <c r="E1671" s="34" t="s">
        <v>3134</v>
      </c>
      <c r="F1671" s="17" t="s">
        <v>4269</v>
      </c>
    </row>
    <row r="1672" spans="2:6">
      <c r="B1672" s="3" t="s">
        <v>2708</v>
      </c>
      <c r="C1672" s="3" t="s">
        <v>3376</v>
      </c>
      <c r="D1672" s="3" t="s">
        <v>3135</v>
      </c>
      <c r="E1672" s="3" t="s">
        <v>3136</v>
      </c>
      <c r="F1672" s="17" t="s">
        <v>4271</v>
      </c>
    </row>
    <row r="1673" spans="2:6">
      <c r="B1673" s="3" t="s">
        <v>2708</v>
      </c>
      <c r="C1673" s="3" t="s">
        <v>3376</v>
      </c>
      <c r="D1673" s="3" t="s">
        <v>3137</v>
      </c>
      <c r="E1673" s="3" t="s">
        <v>3138</v>
      </c>
      <c r="F1673" s="17" t="s">
        <v>4269</v>
      </c>
    </row>
    <row r="1674" spans="2:6">
      <c r="B1674" s="3" t="s">
        <v>2708</v>
      </c>
      <c r="C1674" s="3" t="s">
        <v>3373</v>
      </c>
      <c r="D1674" s="3" t="s">
        <v>3139</v>
      </c>
      <c r="E1674" s="3" t="s">
        <v>3140</v>
      </c>
      <c r="F1674" s="17" t="s">
        <v>4240</v>
      </c>
    </row>
    <row r="1675" spans="2:6">
      <c r="B1675" s="3" t="s">
        <v>2708</v>
      </c>
      <c r="C1675" s="3" t="s">
        <v>3373</v>
      </c>
      <c r="D1675" s="3" t="s">
        <v>3141</v>
      </c>
      <c r="E1675" s="3" t="s">
        <v>3142</v>
      </c>
      <c r="F1675" s="17" t="s">
        <v>4239</v>
      </c>
    </row>
    <row r="1676" spans="2:6">
      <c r="B1676" s="3" t="s">
        <v>2708</v>
      </c>
      <c r="C1676" s="3" t="s">
        <v>3373</v>
      </c>
      <c r="D1676" s="3" t="s">
        <v>3143</v>
      </c>
      <c r="E1676" s="3" t="s">
        <v>3144</v>
      </c>
      <c r="F1676" s="17" t="s">
        <v>4236</v>
      </c>
    </row>
    <row r="1677" spans="2:6">
      <c r="B1677" s="3" t="s">
        <v>2708</v>
      </c>
      <c r="C1677" s="3" t="s">
        <v>3376</v>
      </c>
      <c r="D1677" s="3" t="s">
        <v>3145</v>
      </c>
      <c r="E1677" s="3" t="s">
        <v>3146</v>
      </c>
      <c r="F1677" s="17" t="s">
        <v>4269</v>
      </c>
    </row>
    <row r="1678" spans="2:6">
      <c r="B1678" s="3" t="s">
        <v>2708</v>
      </c>
      <c r="C1678" s="3" t="s">
        <v>3373</v>
      </c>
      <c r="D1678" s="3" t="s">
        <v>3147</v>
      </c>
      <c r="E1678" s="3" t="s">
        <v>3148</v>
      </c>
      <c r="F1678" s="17" t="s">
        <v>4239</v>
      </c>
    </row>
    <row r="1679" spans="2:6">
      <c r="B1679" s="3" t="s">
        <v>2708</v>
      </c>
      <c r="C1679" s="3" t="s">
        <v>3373</v>
      </c>
      <c r="D1679" s="3" t="s">
        <v>3149</v>
      </c>
      <c r="E1679" s="3" t="s">
        <v>3150</v>
      </c>
      <c r="F1679" s="17" t="s">
        <v>4240</v>
      </c>
    </row>
    <row r="1680" spans="2:6">
      <c r="B1680" s="3" t="s">
        <v>2708</v>
      </c>
      <c r="C1680" s="3" t="s">
        <v>3373</v>
      </c>
      <c r="D1680" s="3" t="s">
        <v>3151</v>
      </c>
      <c r="E1680" s="3" t="s">
        <v>3152</v>
      </c>
      <c r="F1680" s="17" t="s">
        <v>4240</v>
      </c>
    </row>
    <row r="1681" spans="2:6">
      <c r="B1681" s="3" t="s">
        <v>2708</v>
      </c>
      <c r="C1681" s="3" t="s">
        <v>3373</v>
      </c>
      <c r="D1681" s="3" t="s">
        <v>3153</v>
      </c>
      <c r="E1681" s="3" t="s">
        <v>3154</v>
      </c>
      <c r="F1681" s="17" t="s">
        <v>4236</v>
      </c>
    </row>
    <row r="1682" spans="2:6">
      <c r="B1682" s="3" t="s">
        <v>2708</v>
      </c>
      <c r="C1682" s="3" t="s">
        <v>3373</v>
      </c>
      <c r="D1682" s="3" t="s">
        <v>3155</v>
      </c>
      <c r="E1682" s="3" t="s">
        <v>3156</v>
      </c>
      <c r="F1682" s="17" t="s">
        <v>4236</v>
      </c>
    </row>
    <row r="1683" spans="2:6">
      <c r="B1683" s="3" t="s">
        <v>2708</v>
      </c>
      <c r="C1683" s="3" t="s">
        <v>3376</v>
      </c>
      <c r="D1683" s="3" t="s">
        <v>3157</v>
      </c>
      <c r="E1683" s="3" t="s">
        <v>3158</v>
      </c>
      <c r="F1683" s="17" t="s">
        <v>4248</v>
      </c>
    </row>
    <row r="1684" spans="2:6">
      <c r="B1684" s="3" t="s">
        <v>2708</v>
      </c>
      <c r="C1684" s="3" t="s">
        <v>3375</v>
      </c>
      <c r="D1684" s="3" t="s">
        <v>3159</v>
      </c>
      <c r="E1684" s="3" t="s">
        <v>3160</v>
      </c>
      <c r="F1684" s="17" t="s">
        <v>4245</v>
      </c>
    </row>
    <row r="1685" spans="2:6">
      <c r="B1685" s="3" t="s">
        <v>2708</v>
      </c>
      <c r="C1685" s="3" t="s">
        <v>3373</v>
      </c>
      <c r="D1685" s="3" t="s">
        <v>3161</v>
      </c>
      <c r="E1685" s="3" t="s">
        <v>3162</v>
      </c>
      <c r="F1685" s="17" t="s">
        <v>4239</v>
      </c>
    </row>
    <row r="1686" spans="2:6">
      <c r="B1686" s="3" t="s">
        <v>2708</v>
      </c>
      <c r="C1686" s="3" t="s">
        <v>3373</v>
      </c>
      <c r="D1686" s="3" t="s">
        <v>3163</v>
      </c>
      <c r="E1686" s="3" t="s">
        <v>3164</v>
      </c>
      <c r="F1686" s="17" t="s">
        <v>4237</v>
      </c>
    </row>
    <row r="1687" spans="2:6">
      <c r="B1687" s="3" t="s">
        <v>2708</v>
      </c>
      <c r="C1687" s="3" t="s">
        <v>3373</v>
      </c>
      <c r="D1687" s="3" t="s">
        <v>32</v>
      </c>
      <c r="E1687" s="3" t="s">
        <v>3165</v>
      </c>
      <c r="F1687" s="17" t="s">
        <v>4240</v>
      </c>
    </row>
    <row r="1688" spans="2:6">
      <c r="B1688" s="3" t="s">
        <v>2708</v>
      </c>
      <c r="C1688" s="3" t="s">
        <v>3373</v>
      </c>
      <c r="D1688" s="3" t="s">
        <v>32</v>
      </c>
      <c r="E1688" s="3" t="s">
        <v>3166</v>
      </c>
      <c r="F1688" s="17" t="s">
        <v>4237</v>
      </c>
    </row>
    <row r="1689" spans="2:6">
      <c r="B1689" s="3" t="s">
        <v>2708</v>
      </c>
      <c r="C1689" s="3" t="s">
        <v>3375</v>
      </c>
      <c r="D1689" s="3" t="s">
        <v>3167</v>
      </c>
      <c r="E1689" s="3" t="s">
        <v>3168</v>
      </c>
      <c r="F1689" s="17" t="s">
        <v>4245</v>
      </c>
    </row>
    <row r="1690" spans="2:6">
      <c r="B1690" s="3" t="s">
        <v>2708</v>
      </c>
      <c r="C1690" s="3" t="s">
        <v>3373</v>
      </c>
      <c r="D1690" s="3" t="s">
        <v>3169</v>
      </c>
      <c r="E1690" s="3" t="s">
        <v>3170</v>
      </c>
      <c r="F1690" s="17" t="s">
        <v>4239</v>
      </c>
    </row>
    <row r="1691" spans="2:6">
      <c r="B1691" s="3" t="s">
        <v>2708</v>
      </c>
      <c r="C1691" s="3" t="s">
        <v>3373</v>
      </c>
      <c r="D1691" s="3" t="s">
        <v>3171</v>
      </c>
      <c r="E1691" s="3" t="s">
        <v>3172</v>
      </c>
      <c r="F1691" s="17" t="s">
        <v>4237</v>
      </c>
    </row>
    <row r="1692" spans="2:6">
      <c r="B1692" s="3" t="s">
        <v>2708</v>
      </c>
      <c r="C1692" s="3" t="s">
        <v>3376</v>
      </c>
      <c r="D1692" s="3" t="s">
        <v>3173</v>
      </c>
      <c r="E1692" s="3" t="s">
        <v>3174</v>
      </c>
      <c r="F1692" s="17" t="s">
        <v>4242</v>
      </c>
    </row>
    <row r="1693" spans="2:6">
      <c r="B1693" s="3" t="s">
        <v>2708</v>
      </c>
      <c r="C1693" s="3" t="s">
        <v>3373</v>
      </c>
      <c r="D1693" s="3" t="s">
        <v>3175</v>
      </c>
      <c r="E1693" s="3" t="s">
        <v>3176</v>
      </c>
      <c r="F1693" s="17" t="s">
        <v>4237</v>
      </c>
    </row>
    <row r="1694" spans="2:6">
      <c r="B1694" s="3" t="s">
        <v>2708</v>
      </c>
      <c r="C1694" s="3" t="s">
        <v>3373</v>
      </c>
      <c r="D1694" s="3" t="s">
        <v>3177</v>
      </c>
      <c r="E1694" s="3" t="s">
        <v>3178</v>
      </c>
      <c r="F1694" s="17" t="s">
        <v>4237</v>
      </c>
    </row>
    <row r="1695" spans="2:6">
      <c r="B1695" s="3" t="s">
        <v>2708</v>
      </c>
      <c r="C1695" s="3" t="s">
        <v>3373</v>
      </c>
      <c r="D1695" s="3" t="s">
        <v>3179</v>
      </c>
      <c r="E1695" s="3" t="s">
        <v>3180</v>
      </c>
      <c r="F1695" s="17" t="s">
        <v>4237</v>
      </c>
    </row>
    <row r="1696" spans="2:6">
      <c r="B1696" s="3" t="s">
        <v>2708</v>
      </c>
      <c r="C1696" s="3" t="s">
        <v>3376</v>
      </c>
      <c r="D1696" s="3" t="s">
        <v>3181</v>
      </c>
      <c r="E1696" s="3" t="s">
        <v>3182</v>
      </c>
      <c r="F1696" s="17" t="s">
        <v>4242</v>
      </c>
    </row>
    <row r="1697" spans="2:6">
      <c r="B1697" s="3" t="s">
        <v>2708</v>
      </c>
      <c r="C1697" s="3" t="s">
        <v>3373</v>
      </c>
      <c r="D1697" s="3" t="s">
        <v>3183</v>
      </c>
      <c r="E1697" s="3" t="s">
        <v>3184</v>
      </c>
      <c r="F1697" s="17" t="s">
        <v>4239</v>
      </c>
    </row>
    <row r="1698" spans="2:6">
      <c r="B1698" s="3" t="s">
        <v>2708</v>
      </c>
      <c r="C1698" s="3" t="s">
        <v>3373</v>
      </c>
      <c r="D1698" s="3" t="s">
        <v>3185</v>
      </c>
      <c r="E1698" s="3" t="s">
        <v>3186</v>
      </c>
      <c r="F1698" s="17" t="s">
        <v>4239</v>
      </c>
    </row>
    <row r="1699" spans="2:6">
      <c r="B1699" s="3" t="s">
        <v>2708</v>
      </c>
      <c r="C1699" s="3" t="s">
        <v>3373</v>
      </c>
      <c r="D1699" s="3" t="s">
        <v>3187</v>
      </c>
      <c r="E1699" s="3" t="s">
        <v>3188</v>
      </c>
      <c r="F1699" s="17" t="s">
        <v>4237</v>
      </c>
    </row>
    <row r="1700" spans="2:6">
      <c r="B1700" s="3" t="s">
        <v>2708</v>
      </c>
      <c r="C1700" s="3" t="s">
        <v>3379</v>
      </c>
      <c r="D1700" s="3" t="s">
        <v>3189</v>
      </c>
      <c r="E1700" s="3" t="s">
        <v>3190</v>
      </c>
      <c r="F1700" s="17" t="s">
        <v>4273</v>
      </c>
    </row>
    <row r="1701" spans="2:6">
      <c r="B1701" s="3" t="s">
        <v>2708</v>
      </c>
      <c r="C1701" s="3" t="s">
        <v>3377</v>
      </c>
      <c r="D1701" s="3" t="s">
        <v>3191</v>
      </c>
      <c r="E1701" s="3" t="s">
        <v>3192</v>
      </c>
      <c r="F1701" s="17" t="s">
        <v>4246</v>
      </c>
    </row>
    <row r="1702" spans="2:6">
      <c r="B1702" s="3" t="s">
        <v>2708</v>
      </c>
      <c r="C1702" s="3" t="s">
        <v>3379</v>
      </c>
      <c r="D1702" s="3" t="s">
        <v>3193</v>
      </c>
      <c r="E1702" s="3" t="s">
        <v>3193</v>
      </c>
      <c r="F1702" s="17" t="s">
        <v>4278</v>
      </c>
    </row>
    <row r="1703" spans="2:6">
      <c r="B1703" s="3" t="s">
        <v>2708</v>
      </c>
      <c r="C1703" s="3" t="s">
        <v>3379</v>
      </c>
      <c r="D1703" s="3" t="s">
        <v>3194</v>
      </c>
      <c r="E1703" s="3" t="s">
        <v>3194</v>
      </c>
      <c r="F1703" s="17" t="s">
        <v>4279</v>
      </c>
    </row>
    <row r="1704" spans="2:6">
      <c r="B1704" s="3" t="s">
        <v>2708</v>
      </c>
      <c r="C1704" s="3" t="s">
        <v>32</v>
      </c>
      <c r="D1704" s="3" t="s">
        <v>3195</v>
      </c>
      <c r="E1704" s="3" t="s">
        <v>3196</v>
      </c>
      <c r="F1704" s="17" t="s">
        <v>4280</v>
      </c>
    </row>
    <row r="1705" spans="2:6">
      <c r="B1705" s="3" t="s">
        <v>2708</v>
      </c>
      <c r="C1705" s="3" t="s">
        <v>32</v>
      </c>
      <c r="D1705" s="3" t="s">
        <v>3197</v>
      </c>
      <c r="E1705" s="3" t="s">
        <v>3198</v>
      </c>
      <c r="F1705" s="17" t="s">
        <v>4280</v>
      </c>
    </row>
    <row r="1706" spans="2:6">
      <c r="B1706" s="3" t="s">
        <v>2708</v>
      </c>
      <c r="C1706" s="3" t="s">
        <v>32</v>
      </c>
      <c r="D1706" s="3" t="s">
        <v>3199</v>
      </c>
      <c r="E1706" s="3" t="s">
        <v>3200</v>
      </c>
      <c r="F1706" s="17" t="s">
        <v>4281</v>
      </c>
    </row>
    <row r="1707" spans="2:6">
      <c r="B1707" s="3" t="s">
        <v>2708</v>
      </c>
      <c r="C1707" s="3" t="s">
        <v>3377</v>
      </c>
      <c r="D1707" s="3" t="s">
        <v>3201</v>
      </c>
      <c r="E1707" s="3" t="s">
        <v>3201</v>
      </c>
      <c r="F1707" s="17" t="s">
        <v>4246</v>
      </c>
    </row>
    <row r="1708" spans="2:6">
      <c r="B1708" s="3" t="s">
        <v>2708</v>
      </c>
      <c r="C1708" s="3" t="s">
        <v>3379</v>
      </c>
      <c r="D1708" s="3" t="s">
        <v>3202</v>
      </c>
      <c r="E1708" s="3" t="s">
        <v>3202</v>
      </c>
      <c r="F1708" s="17" t="s">
        <v>4267</v>
      </c>
    </row>
    <row r="1709" spans="2:6">
      <c r="B1709" s="3" t="s">
        <v>2708</v>
      </c>
      <c r="C1709" s="3" t="s">
        <v>3374</v>
      </c>
      <c r="D1709" s="3" t="s">
        <v>3203</v>
      </c>
      <c r="E1709" s="3" t="s">
        <v>3203</v>
      </c>
      <c r="F1709" s="17" t="s">
        <v>4270</v>
      </c>
    </row>
    <row r="1710" spans="2:6">
      <c r="B1710" s="3" t="s">
        <v>2708</v>
      </c>
      <c r="C1710" s="3" t="s">
        <v>3376</v>
      </c>
      <c r="D1710" s="3" t="s">
        <v>3204</v>
      </c>
      <c r="E1710" s="3" t="s">
        <v>3204</v>
      </c>
      <c r="F1710" s="17" t="s">
        <v>4269</v>
      </c>
    </row>
    <row r="1711" spans="2:6">
      <c r="B1711" s="3" t="s">
        <v>2708</v>
      </c>
      <c r="C1711" s="3" t="s">
        <v>3374</v>
      </c>
      <c r="D1711" s="3" t="s">
        <v>3205</v>
      </c>
      <c r="E1711" s="3" t="s">
        <v>3205</v>
      </c>
      <c r="F1711" s="17" t="s">
        <v>4272</v>
      </c>
    </row>
    <row r="1712" spans="2:6">
      <c r="B1712" s="3" t="s">
        <v>2708</v>
      </c>
      <c r="C1712" s="3" t="s">
        <v>3379</v>
      </c>
      <c r="D1712" s="3" t="s">
        <v>3206</v>
      </c>
      <c r="E1712" s="3" t="s">
        <v>3206</v>
      </c>
      <c r="F1712" s="17" t="s">
        <v>4277</v>
      </c>
    </row>
    <row r="1713" spans="2:6">
      <c r="B1713" s="3" t="s">
        <v>2708</v>
      </c>
      <c r="C1713" s="3" t="s">
        <v>3379</v>
      </c>
      <c r="D1713" s="3" t="s">
        <v>3207</v>
      </c>
      <c r="E1713" s="3" t="s">
        <v>3207</v>
      </c>
      <c r="F1713" s="17" t="s">
        <v>4267</v>
      </c>
    </row>
    <row r="1714" spans="2:6">
      <c r="B1714" s="3" t="s">
        <v>2708</v>
      </c>
      <c r="C1714" s="3" t="s">
        <v>3375</v>
      </c>
      <c r="D1714" s="3" t="s">
        <v>3208</v>
      </c>
      <c r="E1714" s="3" t="s">
        <v>3208</v>
      </c>
      <c r="F1714" s="17" t="s">
        <v>4241</v>
      </c>
    </row>
    <row r="1715" spans="2:6">
      <c r="B1715" s="3" t="s">
        <v>2708</v>
      </c>
      <c r="C1715" s="3" t="s">
        <v>3374</v>
      </c>
      <c r="D1715" s="3" t="s">
        <v>3209</v>
      </c>
      <c r="E1715" s="3" t="s">
        <v>3209</v>
      </c>
      <c r="F1715" s="17" t="s">
        <v>4270</v>
      </c>
    </row>
    <row r="1716" spans="2:6">
      <c r="B1716" s="3" t="s">
        <v>2708</v>
      </c>
      <c r="C1716" s="3" t="s">
        <v>3378</v>
      </c>
      <c r="D1716" s="3" t="s">
        <v>3210</v>
      </c>
      <c r="E1716" s="3" t="s">
        <v>3211</v>
      </c>
      <c r="F1716" s="17" t="s">
        <v>4282</v>
      </c>
    </row>
  </sheetData>
  <autoFilter xmlns:etc="http://www.wps.cn/officeDocument/2017/etCustomData" ref="B4:F1716" etc:filterBottomFollowUsedRange="0">
    <extLst/>
  </autoFilter>
  <mergeCells count="5">
    <mergeCell ref="B2:B4"/>
    <mergeCell ref="C2:C4"/>
    <mergeCell ref="D2:D4"/>
    <mergeCell ref="E2:E4"/>
    <mergeCell ref="F2:F4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06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4283</v>
      </c>
    </row>
    <row r="5" spans="1:5">
      <c r="A5" s="2" t="s">
        <v>4284</v>
      </c>
      <c r="B5" s="2" t="s">
        <v>3380</v>
      </c>
      <c r="C5" s="2" t="s">
        <v>4285</v>
      </c>
      <c r="D5" s="2" t="s">
        <v>4286</v>
      </c>
      <c r="E5" s="2" t="s">
        <v>4287</v>
      </c>
    </row>
    <row r="6" spans="1:5">
      <c r="A6" t="str">
        <f>IF(INDEX('Display 730 &amp; 1200'!$A:$A,ROW())="","",INDEX('Display 730 &amp; 1200'!$A:$A,ROW()))</f>
        <v>JAKARTA雅加达</v>
      </c>
      <c r="B6" t="str">
        <f>IF(INDEX('Display 730 &amp; 1200'!$B:$B,ROW())="","",INDEX('Display 730 &amp; 1200'!$B:$B,ROW()))</f>
        <v>AGISTA PRIYANTONO</v>
      </c>
      <c r="C6" t="str">
        <f>IF(INDEX('Display 730 &amp; 1200'!$D:$D,ROW())="","",INDEX('Display 730 &amp; 1200'!$D:$D,ROW()))</f>
        <v>DC_SUNTER</v>
      </c>
      <c r="D6" t="e">
        <f>IF($C6="",0,SUMIFS(#REF!,#REF!,$C6,#REF!,"&gt;="&amp;'Display 730 &amp; 1200'!$AN$10,#REF!,"&lt;="&amp;'Display 730 &amp; 1200'!$AN$9))</f>
        <v>#REF!</v>
      </c>
      <c r="E6" t="e">
        <f>IF($C6="",0,SUMIFS(#REF!,#REF!,$C6,#REF!,"&gt;="&amp;'Display 730 &amp; 1200'!$AN$12,#REF!,"&lt;="&amp;'Display 730 &amp; 1200'!$AN$11))</f>
        <v>#REF!</v>
      </c>
    </row>
    <row r="7" spans="1:5">
      <c r="A7" t="str">
        <f>IF(INDEX('Display 730 &amp; 1200'!$A:$A,ROW())="","",INDEX('Display 730 &amp; 1200'!$A:$A,ROW()))</f>
        <v>JAKARTA雅加达</v>
      </c>
      <c r="B7" t="str">
        <f>IF(INDEX('Display 730 &amp; 1200'!$B:$B,ROW())="","",INDEX('Display 730 &amp; 1200'!$B:$B,ROW()))</f>
        <v>AGISTA PRIYANTONO</v>
      </c>
      <c r="C7" t="str">
        <f>IF(INDEX('Display 730 &amp; 1200'!$D:$D,ROW())="","",INDEX('Display 730 &amp; 1200'!$D:$D,ROW()))</f>
        <v>CP_PLUIT_PERMAI</v>
      </c>
      <c r="D7" t="e">
        <f>IF($C7="",0,SUMIFS(#REF!,#REF!,$C7,#REF!,"&gt;="&amp;'Display 730 &amp; 1200'!$AN$10,#REF!,"&lt;="&amp;'Display 730 &amp; 1200'!$AN$9))</f>
        <v>#REF!</v>
      </c>
      <c r="E7" t="e">
        <f>IF($C7="",0,SUMIFS(#REF!,#REF!,$C7,#REF!,"&gt;="&amp;'Display 730 &amp; 1200'!$AN$12,#REF!,"&lt;="&amp;'Display 730 &amp; 1200'!$AN$11))</f>
        <v>#REF!</v>
      </c>
    </row>
    <row r="8" spans="1:5">
      <c r="A8" t="str">
        <f>IF(INDEX('Display 730 &amp; 1200'!$A:$A,ROW())="","",INDEX('Display 730 &amp; 1200'!$A:$A,ROW()))</f>
        <v>JAKARTA雅加达</v>
      </c>
      <c r="B8" t="str">
        <f>IF(INDEX('Display 730 &amp; 1200'!$B:$B,ROW())="","",INDEX('Display 730 &amp; 1200'!$B:$B,ROW()))</f>
        <v>AGISTA PRIYANTONO</v>
      </c>
      <c r="C8" t="str">
        <f>IF(INDEX('Display 730 &amp; 1200'!$D:$D,ROW())="","",INDEX('Display 730 &amp; 1200'!$D:$D,ROW()))</f>
        <v>PLUIT_PERMAI</v>
      </c>
      <c r="D8" t="e">
        <f>IF($C8="",0,SUMIFS(#REF!,#REF!,$C8,#REF!,"&gt;="&amp;'Display 730 &amp; 1200'!$AN$10,#REF!,"&lt;="&amp;'Display 730 &amp; 1200'!$AN$9))</f>
        <v>#REF!</v>
      </c>
      <c r="E8" t="e">
        <f>IF($C8="",0,SUMIFS(#REF!,#REF!,$C8,#REF!,"&gt;="&amp;'Display 730 &amp; 1200'!$AN$12,#REF!,"&lt;="&amp;'Display 730 &amp; 1200'!$AN$11))</f>
        <v>#REF!</v>
      </c>
    </row>
    <row r="9" spans="1:5">
      <c r="A9" t="str">
        <f>IF(INDEX('Display 730 &amp; 1200'!$A:$A,ROW())="","",INDEX('Display 730 &amp; 1200'!$A:$A,ROW()))</f>
        <v>JAKARTA雅加达</v>
      </c>
      <c r="B9" t="str">
        <f>IF(INDEX('Display 730 &amp; 1200'!$B:$B,ROW())="","",INDEX('Display 730 &amp; 1200'!$B:$B,ROW()))</f>
        <v>AGISTA PRIYANTONO</v>
      </c>
      <c r="C9" t="str">
        <f>IF(INDEX('Display 730 &amp; 1200'!$D:$D,ROW())="","",INDEX('Display 730 &amp; 1200'!$D:$D,ROW()))</f>
        <v>CP_DANAUSUNTER_UTARA</v>
      </c>
      <c r="D9" t="e">
        <f>IF($C9="",0,SUMIFS(#REF!,#REF!,$C9,#REF!,"&gt;="&amp;'Display 730 &amp; 1200'!$AN$10,#REF!,"&lt;="&amp;'Display 730 &amp; 1200'!$AN$9))</f>
        <v>#REF!</v>
      </c>
      <c r="E9" t="e">
        <f>IF($C9="",0,SUMIFS(#REF!,#REF!,$C9,#REF!,"&gt;="&amp;'Display 730 &amp; 1200'!$AN$12,#REF!,"&lt;="&amp;'Display 730 &amp; 1200'!$AN$11))</f>
        <v>#REF!</v>
      </c>
    </row>
    <row r="10" spans="1:5">
      <c r="A10" t="str">
        <f>IF(INDEX('Display 730 &amp; 1200'!$A:$A,ROW())="","",INDEX('Display 730 &amp; 1200'!$A:$A,ROW()))</f>
        <v>JAKARTA雅加达</v>
      </c>
      <c r="B10" t="str">
        <f>IF(INDEX('Display 730 &amp; 1200'!$B:$B,ROW())="","",INDEX('Display 730 &amp; 1200'!$B:$B,ROW()))</f>
        <v>AGISTA PRIYANTONO</v>
      </c>
      <c r="C10" t="str">
        <f>IF(INDEX('Display 730 &amp; 1200'!$D:$D,ROW())="","",INDEX('Display 730 &amp; 1200'!$D:$D,ROW()))</f>
        <v>TELUK_GONG</v>
      </c>
      <c r="D10" t="e">
        <f>IF($C10="",0,SUMIFS(#REF!,#REF!,$C10,#REF!,"&gt;="&amp;'Display 730 &amp; 1200'!$AN$10,#REF!,"&lt;="&amp;'Display 730 &amp; 1200'!$AN$9))</f>
        <v>#REF!</v>
      </c>
      <c r="E10" t="e">
        <f>IF($C10="",0,SUMIFS(#REF!,#REF!,$C10,#REF!,"&gt;="&amp;'Display 730 &amp; 1200'!$AN$12,#REF!,"&lt;="&amp;'Display 730 &amp; 1200'!$AN$11))</f>
        <v>#REF!</v>
      </c>
    </row>
    <row r="11" spans="1:5">
      <c r="A11" t="str">
        <f>IF(INDEX('Display 730 &amp; 1200'!$A:$A,ROW())="","",INDEX('Display 730 &amp; 1200'!$A:$A,ROW()))</f>
        <v>JAKARTA雅加达</v>
      </c>
      <c r="B11" t="str">
        <f>IF(INDEX('Display 730 &amp; 1200'!$B:$B,ROW())="","",INDEX('Display 730 &amp; 1200'!$B:$B,ROW()))</f>
        <v>AGISTA PRIYANTONO</v>
      </c>
      <c r="C11" t="str">
        <f>IF(INDEX('Display 730 &amp; 1200'!$D:$D,ROW())="","",INDEX('Display 730 &amp; 1200'!$D:$D,ROW()))</f>
        <v>ANCOL</v>
      </c>
      <c r="D11" t="e">
        <f>IF($C11="",0,SUMIFS(#REF!,#REF!,$C11,#REF!,"&gt;="&amp;'Display 730 &amp; 1200'!$AN$10,#REF!,"&lt;="&amp;'Display 730 &amp; 1200'!$AN$9))</f>
        <v>#REF!</v>
      </c>
      <c r="E11" t="e">
        <f>IF($C11="",0,SUMIFS(#REF!,#REF!,$C11,#REF!,"&gt;="&amp;'Display 730 &amp; 1200'!$AN$12,#REF!,"&lt;="&amp;'Display 730 &amp; 1200'!$AN$11))</f>
        <v>#REF!</v>
      </c>
    </row>
    <row r="12" spans="1:5">
      <c r="A12" t="str">
        <f>IF(INDEX('Display 730 &amp; 1200'!$A:$A,ROW())="","",INDEX('Display 730 &amp; 1200'!$A:$A,ROW()))</f>
        <v>JAKARTA雅加达</v>
      </c>
      <c r="B12" t="str">
        <f>IF(INDEX('Display 730 &amp; 1200'!$B:$B,ROW())="","",INDEX('Display 730 &amp; 1200'!$B:$B,ROW()))</f>
        <v>AGISTA PRIYANTONO</v>
      </c>
      <c r="C12" t="str">
        <f>IF(INDEX('Display 730 &amp; 1200'!$D:$D,ROW())="","",INDEX('Display 730 &amp; 1200'!$D:$D,ROW()))</f>
        <v>KAMAL_MUARA</v>
      </c>
      <c r="D12" t="e">
        <f>IF($C12="",0,SUMIFS(#REF!,#REF!,$C12,#REF!,"&gt;="&amp;'Display 730 &amp; 1200'!$AN$10,#REF!,"&lt;="&amp;'Display 730 &amp; 1200'!$AN$9))</f>
        <v>#REF!</v>
      </c>
      <c r="E12" t="e">
        <f>IF($C12="",0,SUMIFS(#REF!,#REF!,$C12,#REF!,"&gt;="&amp;'Display 730 &amp; 1200'!$AN$12,#REF!,"&lt;="&amp;'Display 730 &amp; 1200'!$AN$11))</f>
        <v>#REF!</v>
      </c>
    </row>
    <row r="13" spans="1:5">
      <c r="A13" t="str">
        <f>IF(INDEX('Display 730 &amp; 1200'!$A:$A,ROW())="","",INDEX('Display 730 &amp; 1200'!$A:$A,ROW()))</f>
        <v>JAKARTA雅加达</v>
      </c>
      <c r="B13" t="str">
        <f>IF(INDEX('Display 730 &amp; 1200'!$B:$B,ROW())="","",INDEX('Display 730 &amp; 1200'!$B:$B,ROW()))</f>
        <v>AGISTA PRIYANTONO</v>
      </c>
      <c r="C13" t="str">
        <f>IF(INDEX('Display 730 &amp; 1200'!$D:$D,ROW())="","",INDEX('Display 730 &amp; 1200'!$D:$D,ROW()))</f>
        <v>KEPULAUAN_SERIBU</v>
      </c>
      <c r="D13" t="e">
        <f>IF($C13="",0,SUMIFS(#REF!,#REF!,$C13,#REF!,"&gt;="&amp;'Display 730 &amp; 1200'!$AN$10,#REF!,"&lt;="&amp;'Display 730 &amp; 1200'!$AN$9))</f>
        <v>#REF!</v>
      </c>
      <c r="E13" t="e">
        <f>IF($C13="",0,SUMIFS(#REF!,#REF!,$C13,#REF!,"&gt;="&amp;'Display 730 &amp; 1200'!$AN$12,#REF!,"&lt;="&amp;'Display 730 &amp; 1200'!$AN$11))</f>
        <v>#REF!</v>
      </c>
    </row>
    <row r="14" spans="1:5">
      <c r="A14" t="str">
        <f>IF(INDEX('Display 730 &amp; 1200'!$A:$A,ROW())="","",INDEX('Display 730 &amp; 1200'!$A:$A,ROW()))</f>
        <v>JAKARTA雅加达</v>
      </c>
      <c r="B14" t="str">
        <f>IF(INDEX('Display 730 &amp; 1200'!$B:$B,ROW())="","",INDEX('Display 730 &amp; 1200'!$B:$B,ROW()))</f>
        <v>AGISTA PRIYANTONO</v>
      </c>
      <c r="C14" t="str">
        <f>IF(INDEX('Display 730 &amp; 1200'!$D:$D,ROW())="","",INDEX('Display 730 &amp; 1200'!$D:$D,ROW()))</f>
        <v>CP_ANCOL_SELATAN_1</v>
      </c>
      <c r="D14" t="e">
        <f>IF($C14="",0,SUMIFS(#REF!,#REF!,$C14,#REF!,"&gt;="&amp;'Display 730 &amp; 1200'!$AN$10,#REF!,"&lt;="&amp;'Display 730 &amp; 1200'!$AN$9))</f>
        <v>#REF!</v>
      </c>
      <c r="E14" t="e">
        <f>IF($C14="",0,SUMIFS(#REF!,#REF!,$C14,#REF!,"&gt;="&amp;'Display 730 &amp; 1200'!$AN$12,#REF!,"&lt;="&amp;'Display 730 &amp; 1200'!$AN$11))</f>
        <v>#REF!</v>
      </c>
    </row>
    <row r="15" spans="1:5">
      <c r="A15" t="str">
        <f>IF(INDEX('Display 730 &amp; 1200'!$A:$A,ROW())="","",INDEX('Display 730 &amp; 1200'!$A:$A,ROW()))</f>
        <v>JAKARTA雅加达</v>
      </c>
      <c r="B15" t="str">
        <f>IF(INDEX('Display 730 &amp; 1200'!$B:$B,ROW())="","",INDEX('Display 730 &amp; 1200'!$B:$B,ROW()))</f>
        <v>AGISTA PRIYANTONO</v>
      </c>
      <c r="C15" t="str">
        <f>IF(INDEX('Display 730 &amp; 1200'!$D:$D,ROW())="","",INDEX('Display 730 &amp; 1200'!$D:$D,ROW()))</f>
        <v>CP_TELUK_GONG_RAYA</v>
      </c>
      <c r="D15" t="e">
        <f>IF($C15="",0,SUMIFS(#REF!,#REF!,$C15,#REF!,"&gt;="&amp;'Display 730 &amp; 1200'!$AN$10,#REF!,"&lt;="&amp;'Display 730 &amp; 1200'!$AN$9))</f>
        <v>#REF!</v>
      </c>
      <c r="E15" t="e">
        <f>IF($C15="",0,SUMIFS(#REF!,#REF!,$C15,#REF!,"&gt;="&amp;'Display 730 &amp; 1200'!$AN$12,#REF!,"&lt;="&amp;'Display 730 &amp; 1200'!$AN$11))</f>
        <v>#REF!</v>
      </c>
    </row>
    <row r="16" spans="1:5">
      <c r="A16" t="str">
        <f>IF(INDEX('Display 730 &amp; 1200'!$A:$A,ROW())="","",INDEX('Display 730 &amp; 1200'!$A:$A,ROW()))</f>
        <v>JAKARTA雅加达</v>
      </c>
      <c r="B16" t="str">
        <f>IF(INDEX('Display 730 &amp; 1200'!$B:$B,ROW())="","",INDEX('Display 730 &amp; 1200'!$B:$B,ROW()))</f>
        <v>AGISTA PRIYANTONO</v>
      </c>
      <c r="C16" t="str">
        <f>IF(INDEX('Display 730 &amp; 1200'!$D:$D,ROW())="","",INDEX('Display 730 &amp; 1200'!$D:$D,ROW()))</f>
        <v>CP_PADEMANGAN_4</v>
      </c>
      <c r="D16" t="e">
        <f>IF($C16="",0,SUMIFS(#REF!,#REF!,$C16,#REF!,"&gt;="&amp;'Display 730 &amp; 1200'!$AN$10,#REF!,"&lt;="&amp;'Display 730 &amp; 1200'!$AN$9))</f>
        <v>#REF!</v>
      </c>
      <c r="E16" t="e">
        <f>IF($C16="",0,SUMIFS(#REF!,#REF!,$C16,#REF!,"&gt;="&amp;'Display 730 &amp; 1200'!$AN$12,#REF!,"&lt;="&amp;'Display 730 &amp; 1200'!$AN$11))</f>
        <v>#REF!</v>
      </c>
    </row>
    <row r="17" spans="1:5">
      <c r="A17" t="str">
        <f>IF(INDEX('Display 730 &amp; 1200'!$A:$A,ROW())="","",INDEX('Display 730 &amp; 1200'!$A:$A,ROW()))</f>
        <v>JAKARTA雅加达</v>
      </c>
      <c r="B17" t="str">
        <f>IF(INDEX('Display 730 &amp; 1200'!$B:$B,ROW())="","",INDEX('Display 730 &amp; 1200'!$B:$B,ROW()))</f>
        <v>ANDI PRASETIYO</v>
      </c>
      <c r="C17" t="str">
        <f>IF(INDEX('Display 730 &amp; 1200'!$D:$D,ROW())="","",INDEX('Display 730 &amp; 1200'!$D:$D,ROW()))</f>
        <v>KOTA_TUA</v>
      </c>
      <c r="D17" t="e">
        <f>IF($C17="",0,SUMIFS(#REF!,#REF!,$C17,#REF!,"&gt;="&amp;'Display 730 &amp; 1200'!$AN$10,#REF!,"&lt;="&amp;'Display 730 &amp; 1200'!$AN$9))</f>
        <v>#REF!</v>
      </c>
      <c r="E17" t="e">
        <f>IF($C17="",0,SUMIFS(#REF!,#REF!,$C17,#REF!,"&gt;="&amp;'Display 730 &amp; 1200'!$AN$12,#REF!,"&lt;="&amp;'Display 730 &amp; 1200'!$AN$11))</f>
        <v>#REF!</v>
      </c>
    </row>
    <row r="18" spans="1:5">
      <c r="A18" t="str">
        <f>IF(INDEX('Display 730 &amp; 1200'!$A:$A,ROW())="","",INDEX('Display 730 &amp; 1200'!$A:$A,ROW()))</f>
        <v>JAKARTA雅加达</v>
      </c>
      <c r="B18" t="str">
        <f>IF(INDEX('Display 730 &amp; 1200'!$B:$B,ROW())="","",INDEX('Display 730 &amp; 1200'!$B:$B,ROW()))</f>
        <v>ANDI PRASETIYO</v>
      </c>
      <c r="C18" t="str">
        <f>IF(INDEX('Display 730 &amp; 1200'!$D:$D,ROW())="","",INDEX('Display 730 &amp; 1200'!$D:$D,ROW()))</f>
        <v>CP_PINANGSIA_RAYA</v>
      </c>
      <c r="D18" t="e">
        <f>IF($C18="",0,SUMIFS(#REF!,#REF!,$C18,#REF!,"&gt;="&amp;'Display 730 &amp; 1200'!$AN$10,#REF!,"&lt;="&amp;'Display 730 &amp; 1200'!$AN$9))</f>
        <v>#REF!</v>
      </c>
      <c r="E18" t="e">
        <f>IF($C18="",0,SUMIFS(#REF!,#REF!,$C18,#REF!,"&gt;="&amp;'Display 730 &amp; 1200'!$AN$12,#REF!,"&lt;="&amp;'Display 730 &amp; 1200'!$AN$11))</f>
        <v>#REF!</v>
      </c>
    </row>
    <row r="19" spans="1:5">
      <c r="A19" t="str">
        <f>IF(INDEX('Display 730 &amp; 1200'!$A:$A,ROW())="","",INDEX('Display 730 &amp; 1200'!$A:$A,ROW()))</f>
        <v>JAKARTA雅加达</v>
      </c>
      <c r="B19" t="str">
        <f>IF(INDEX('Display 730 &amp; 1200'!$B:$B,ROW())="","",INDEX('Display 730 &amp; 1200'!$B:$B,ROW()))</f>
        <v>ANDI PRASETIYO</v>
      </c>
      <c r="C19" t="str">
        <f>IF(INDEX('Display 730 &amp; 1200'!$D:$D,ROW())="","",INDEX('Display 730 &amp; 1200'!$D:$D,ROW()))</f>
        <v>TANAH_ABANG</v>
      </c>
      <c r="D19" t="e">
        <f>IF($C19="",0,SUMIFS(#REF!,#REF!,$C19,#REF!,"&gt;="&amp;'Display 730 &amp; 1200'!$AN$10,#REF!,"&lt;="&amp;'Display 730 &amp; 1200'!$AN$9))</f>
        <v>#REF!</v>
      </c>
      <c r="E19" t="e">
        <f>IF($C19="",0,SUMIFS(#REF!,#REF!,$C19,#REF!,"&gt;="&amp;'Display 730 &amp; 1200'!$AN$12,#REF!,"&lt;="&amp;'Display 730 &amp; 1200'!$AN$11))</f>
        <v>#REF!</v>
      </c>
    </row>
    <row r="20" spans="1:5">
      <c r="A20" t="str">
        <f>IF(INDEX('Display 730 &amp; 1200'!$A:$A,ROW())="","",INDEX('Display 730 &amp; 1200'!$A:$A,ROW()))</f>
        <v>JAKARTA雅加达</v>
      </c>
      <c r="B20" t="str">
        <f>IF(INDEX('Display 730 &amp; 1200'!$B:$B,ROW())="","",INDEX('Display 730 &amp; 1200'!$B:$B,ROW()))</f>
        <v>ANDI PRASETIYO</v>
      </c>
      <c r="C20" t="str">
        <f>IF(INDEX('Display 730 &amp; 1200'!$D:$D,ROW())="","",INDEX('Display 730 &amp; 1200'!$D:$D,ROW()))</f>
        <v>CP_MANGGA_BESAR_2</v>
      </c>
      <c r="D20" t="e">
        <f>IF($C20="",0,SUMIFS(#REF!,#REF!,$C20,#REF!,"&gt;="&amp;'Display 730 &amp; 1200'!$AN$10,#REF!,"&lt;="&amp;'Display 730 &amp; 1200'!$AN$9))</f>
        <v>#REF!</v>
      </c>
      <c r="E20" t="e">
        <f>IF($C20="",0,SUMIFS(#REF!,#REF!,$C20,#REF!,"&gt;="&amp;'Display 730 &amp; 1200'!$AN$12,#REF!,"&lt;="&amp;'Display 730 &amp; 1200'!$AN$11))</f>
        <v>#REF!</v>
      </c>
    </row>
    <row r="21" spans="1:5">
      <c r="A21" t="str">
        <f>IF(INDEX('Display 730 &amp; 1200'!$A:$A,ROW())="","",INDEX('Display 730 &amp; 1200'!$A:$A,ROW()))</f>
        <v>JAKARTA雅加达</v>
      </c>
      <c r="B21" t="str">
        <f>IF(INDEX('Display 730 &amp; 1200'!$B:$B,ROW())="","",INDEX('Display 730 &amp; 1200'!$B:$B,ROW()))</f>
        <v>ANDI PRASETIYO</v>
      </c>
      <c r="C21" t="str">
        <f>IF(INDEX('Display 730 &amp; 1200'!$D:$D,ROW())="","",INDEX('Display 730 &amp; 1200'!$D:$D,ROW()))</f>
        <v>JOHAR_BARU_01</v>
      </c>
      <c r="D21" t="e">
        <f>IF($C21="",0,SUMIFS(#REF!,#REF!,$C21,#REF!,"&gt;="&amp;'Display 730 &amp; 1200'!$AN$10,#REF!,"&lt;="&amp;'Display 730 &amp; 1200'!$AN$9))</f>
        <v>#REF!</v>
      </c>
      <c r="E21" t="e">
        <f>IF($C21="",0,SUMIFS(#REF!,#REF!,$C21,#REF!,"&gt;="&amp;'Display 730 &amp; 1200'!$AN$12,#REF!,"&lt;="&amp;'Display 730 &amp; 1200'!$AN$11))</f>
        <v>#REF!</v>
      </c>
    </row>
    <row r="22" spans="1:5">
      <c r="A22" t="str">
        <f>IF(INDEX('Display 730 &amp; 1200'!$A:$A,ROW())="","",INDEX('Display 730 &amp; 1200'!$A:$A,ROW()))</f>
        <v>JAKARTA雅加达</v>
      </c>
      <c r="B22" t="str">
        <f>IF(INDEX('Display 730 &amp; 1200'!$B:$B,ROW())="","",INDEX('Display 730 &amp; 1200'!$B:$B,ROW()))</f>
        <v>ANDI PRASETIYO</v>
      </c>
      <c r="C22" t="str">
        <f>IF(INDEX('Display 730 &amp; 1200'!$D:$D,ROW())="","",INDEX('Display 730 &amp; 1200'!$D:$D,ROW()))</f>
        <v>SENEN</v>
      </c>
      <c r="D22" t="e">
        <f>IF($C22="",0,SUMIFS(#REF!,#REF!,$C22,#REF!,"&gt;="&amp;'Display 730 &amp; 1200'!$AN$10,#REF!,"&lt;="&amp;'Display 730 &amp; 1200'!$AN$9))</f>
        <v>#REF!</v>
      </c>
      <c r="E22" t="e">
        <f>IF($C22="",0,SUMIFS(#REF!,#REF!,$C22,#REF!,"&gt;="&amp;'Display 730 &amp; 1200'!$AN$12,#REF!,"&lt;="&amp;'Display 730 &amp; 1200'!$AN$11))</f>
        <v>#REF!</v>
      </c>
    </row>
    <row r="23" spans="1:5">
      <c r="A23" t="str">
        <f>IF(INDEX('Display 730 &amp; 1200'!$A:$A,ROW())="","",INDEX('Display 730 &amp; 1200'!$A:$A,ROW()))</f>
        <v>JAKARTA雅加达</v>
      </c>
      <c r="B23" t="str">
        <f>IF(INDEX('Display 730 &amp; 1200'!$B:$B,ROW())="","",INDEX('Display 730 &amp; 1200'!$B:$B,ROW()))</f>
        <v>ANDI PRASETIYO</v>
      </c>
      <c r="C23" t="str">
        <f>IF(INDEX('Display 730 &amp; 1200'!$D:$D,ROW())="","",INDEX('Display 730 &amp; 1200'!$D:$D,ROW()))</f>
        <v>CP_ZAINUL_ARIFIN</v>
      </c>
      <c r="D23" t="e">
        <f>IF($C23="",0,SUMIFS(#REF!,#REF!,$C23,#REF!,"&gt;="&amp;'Display 730 &amp; 1200'!$AN$10,#REF!,"&lt;="&amp;'Display 730 &amp; 1200'!$AN$9))</f>
        <v>#REF!</v>
      </c>
      <c r="E23" t="e">
        <f>IF($C23="",0,SUMIFS(#REF!,#REF!,$C23,#REF!,"&gt;="&amp;'Display 730 &amp; 1200'!$AN$12,#REF!,"&lt;="&amp;'Display 730 &amp; 1200'!$AN$11))</f>
        <v>#REF!</v>
      </c>
    </row>
    <row r="24" spans="1:5">
      <c r="A24" t="str">
        <f>IF(INDEX('Display 730 &amp; 1200'!$A:$A,ROW())="","",INDEX('Display 730 &amp; 1200'!$A:$A,ROW()))</f>
        <v>JAKARTA雅加达</v>
      </c>
      <c r="B24" t="str">
        <f>IF(INDEX('Display 730 &amp; 1200'!$B:$B,ROW())="","",INDEX('Display 730 &amp; 1200'!$B:$B,ROW()))</f>
        <v>ARIS YULIANTO</v>
      </c>
      <c r="C24" t="str">
        <f>IF(INDEX('Display 730 &amp; 1200'!$D:$D,ROW())="","",INDEX('Display 730 &amp; 1200'!$D:$D,ROW()))</f>
        <v>DC_CIPAYUNG</v>
      </c>
      <c r="D24" t="e">
        <f>IF($C24="",0,SUMIFS(#REF!,#REF!,$C24,#REF!,"&gt;="&amp;'Display 730 &amp; 1200'!$AN$10,#REF!,"&lt;="&amp;'Display 730 &amp; 1200'!$AN$9))</f>
        <v>#REF!</v>
      </c>
      <c r="E24" t="e">
        <f>IF($C24="",0,SUMIFS(#REF!,#REF!,$C24,#REF!,"&gt;="&amp;'Display 730 &amp; 1200'!$AN$12,#REF!,"&lt;="&amp;'Display 730 &amp; 1200'!$AN$11))</f>
        <v>#REF!</v>
      </c>
    </row>
    <row r="25" spans="1:5">
      <c r="A25" t="str">
        <f>IF(INDEX('Display 730 &amp; 1200'!$A:$A,ROW())="","",INDEX('Display 730 &amp; 1200'!$A:$A,ROW()))</f>
        <v>JAKARTA雅加达</v>
      </c>
      <c r="B25" t="str">
        <f>IF(INDEX('Display 730 &amp; 1200'!$B:$B,ROW())="","",INDEX('Display 730 &amp; 1200'!$B:$B,ROW()))</f>
        <v>ARIS YULIANTO</v>
      </c>
      <c r="C25" t="str">
        <f>IF(INDEX('Display 730 &amp; 1200'!$D:$D,ROW())="","",INDEX('Display 730 &amp; 1200'!$D:$D,ROW()))</f>
        <v>KELAPA_DUA_01</v>
      </c>
      <c r="D25" t="e">
        <f>IF($C25="",0,SUMIFS(#REF!,#REF!,$C25,#REF!,"&gt;="&amp;'Display 730 &amp; 1200'!$AN$10,#REF!,"&lt;="&amp;'Display 730 &amp; 1200'!$AN$9))</f>
        <v>#REF!</v>
      </c>
      <c r="E25" t="e">
        <f>IF($C25="",0,SUMIFS(#REF!,#REF!,$C25,#REF!,"&gt;="&amp;'Display 730 &amp; 1200'!$AN$12,#REF!,"&lt;="&amp;'Display 730 &amp; 1200'!$AN$11))</f>
        <v>#REF!</v>
      </c>
    </row>
    <row r="26" spans="1:5">
      <c r="A26" t="str">
        <f>IF(INDEX('Display 730 &amp; 1200'!$A:$A,ROW())="","",INDEX('Display 730 &amp; 1200'!$A:$A,ROW()))</f>
        <v>JAKARTA雅加达</v>
      </c>
      <c r="B26" t="str">
        <f>IF(INDEX('Display 730 &amp; 1200'!$B:$B,ROW())="","",INDEX('Display 730 &amp; 1200'!$B:$B,ROW()))</f>
        <v>ARIS YULIANTO</v>
      </c>
      <c r="C26" t="str">
        <f>IF(INDEX('Display 730 &amp; 1200'!$D:$D,ROW())="","",INDEX('Display 730 &amp; 1200'!$D:$D,ROW()))</f>
        <v>PONDOK_BAMBU</v>
      </c>
      <c r="D26" t="e">
        <f>IF($C26="",0,SUMIFS(#REF!,#REF!,$C26,#REF!,"&gt;="&amp;'Display 730 &amp; 1200'!$AN$10,#REF!,"&lt;="&amp;'Display 730 &amp; 1200'!$AN$9))</f>
        <v>#REF!</v>
      </c>
      <c r="E26" t="e">
        <f>IF($C26="",0,SUMIFS(#REF!,#REF!,$C26,#REF!,"&gt;="&amp;'Display 730 &amp; 1200'!$AN$12,#REF!,"&lt;="&amp;'Display 730 &amp; 1200'!$AN$11))</f>
        <v>#REF!</v>
      </c>
    </row>
    <row r="27" spans="1:5">
      <c r="A27" t="str">
        <f>IF(INDEX('Display 730 &amp; 1200'!$A:$A,ROW())="","",INDEX('Display 730 &amp; 1200'!$A:$A,ROW()))</f>
        <v>JAKARTA雅加达</v>
      </c>
      <c r="B27" t="str">
        <f>IF(INDEX('Display 730 &amp; 1200'!$B:$B,ROW())="","",INDEX('Display 730 &amp; 1200'!$B:$B,ROW()))</f>
        <v>ARIS YULIANTO</v>
      </c>
      <c r="C27" t="str">
        <f>IF(INDEX('Display 730 &amp; 1200'!$D:$D,ROW())="","",INDEX('Display 730 &amp; 1200'!$D:$D,ROW()))</f>
        <v>DC_PEKAYON</v>
      </c>
      <c r="D27" t="e">
        <f>IF($C27="",0,SUMIFS(#REF!,#REF!,$C27,#REF!,"&gt;="&amp;'Display 730 &amp; 1200'!$AN$10,#REF!,"&lt;="&amp;'Display 730 &amp; 1200'!$AN$9))</f>
        <v>#REF!</v>
      </c>
      <c r="E27" t="e">
        <f>IF($C27="",0,SUMIFS(#REF!,#REF!,$C27,#REF!,"&gt;="&amp;'Display 730 &amp; 1200'!$AN$12,#REF!,"&lt;="&amp;'Display 730 &amp; 1200'!$AN$11))</f>
        <v>#REF!</v>
      </c>
    </row>
    <row r="28" spans="1:5">
      <c r="A28" t="str">
        <f>IF(INDEX('Display 730 &amp; 1200'!$A:$A,ROW())="","",INDEX('Display 730 &amp; 1200'!$A:$A,ROW()))</f>
        <v>JAKARTA雅加达</v>
      </c>
      <c r="B28" t="str">
        <f>IF(INDEX('Display 730 &amp; 1200'!$B:$B,ROW())="","",INDEX('Display 730 &amp; 1200'!$B:$B,ROW()))</f>
        <v>ARIS YULIANTO</v>
      </c>
      <c r="C28" t="str">
        <f>IF(INDEX('Display 730 &amp; 1200'!$D:$D,ROW())="","",INDEX('Display 730 &amp; 1200'!$D:$D,ROW()))</f>
        <v>DC_MAKASAR</v>
      </c>
      <c r="D28" t="e">
        <f>IF($C28="",0,SUMIFS(#REF!,#REF!,$C28,#REF!,"&gt;="&amp;'Display 730 &amp; 1200'!$AN$10,#REF!,"&lt;="&amp;'Display 730 &amp; 1200'!$AN$9))</f>
        <v>#REF!</v>
      </c>
      <c r="E28" t="e">
        <f>IF($C28="",0,SUMIFS(#REF!,#REF!,$C28,#REF!,"&gt;="&amp;'Display 730 &amp; 1200'!$AN$12,#REF!,"&lt;="&amp;'Display 730 &amp; 1200'!$AN$11))</f>
        <v>#REF!</v>
      </c>
    </row>
    <row r="29" spans="1:5">
      <c r="A29" t="str">
        <f>IF(INDEX('Display 730 &amp; 1200'!$A:$A,ROW())="","",INDEX('Display 730 &amp; 1200'!$A:$A,ROW()))</f>
        <v>JAKARTA雅加达</v>
      </c>
      <c r="B29" t="str">
        <f>IF(INDEX('Display 730 &amp; 1200'!$B:$B,ROW())="","",INDEX('Display 730 &amp; 1200'!$B:$B,ROW()))</f>
        <v>ARIS YULIANTO</v>
      </c>
      <c r="C29" t="str">
        <f>IF(INDEX('Display 730 &amp; 1200'!$D:$D,ROW())="","",INDEX('Display 730 &amp; 1200'!$D:$D,ROW()))</f>
        <v>CP_CEGER</v>
      </c>
      <c r="D29" t="e">
        <f>IF($C29="",0,SUMIFS(#REF!,#REF!,$C29,#REF!,"&gt;="&amp;'Display 730 &amp; 1200'!$AN$10,#REF!,"&lt;="&amp;'Display 730 &amp; 1200'!$AN$9))</f>
        <v>#REF!</v>
      </c>
      <c r="E29" t="e">
        <f>IF($C29="",0,SUMIFS(#REF!,#REF!,$C29,#REF!,"&gt;="&amp;'Display 730 &amp; 1200'!$AN$12,#REF!,"&lt;="&amp;'Display 730 &amp; 1200'!$AN$11))</f>
        <v>#REF!</v>
      </c>
    </row>
    <row r="30" spans="1:5">
      <c r="A30" t="str">
        <f>IF(INDEX('Display 730 &amp; 1200'!$A:$A,ROW())="","",INDEX('Display 730 &amp; 1200'!$A:$A,ROW()))</f>
        <v>JAKARTA雅加达</v>
      </c>
      <c r="B30" t="str">
        <f>IF(INDEX('Display 730 &amp; 1200'!$B:$B,ROW())="","",INDEX('Display 730 &amp; 1200'!$B:$B,ROW()))</f>
        <v>ARIS YULIANTO</v>
      </c>
      <c r="C30" t="str">
        <f>IF(INDEX('Display 730 &amp; 1200'!$D:$D,ROW())="","",INDEX('Display 730 &amp; 1200'!$D:$D,ROW()))</f>
        <v>KAMPUNG_TENGAH</v>
      </c>
      <c r="D30" t="e">
        <f>IF($C30="",0,SUMIFS(#REF!,#REF!,$C30,#REF!,"&gt;="&amp;'Display 730 &amp; 1200'!$AN$10,#REF!,"&lt;="&amp;'Display 730 &amp; 1200'!$AN$9))</f>
        <v>#REF!</v>
      </c>
      <c r="E30" t="e">
        <f>IF($C30="",0,SUMIFS(#REF!,#REF!,$C30,#REF!,"&gt;="&amp;'Display 730 &amp; 1200'!$AN$12,#REF!,"&lt;="&amp;'Display 730 &amp; 1200'!$AN$11))</f>
        <v>#REF!</v>
      </c>
    </row>
    <row r="31" spans="1:5">
      <c r="A31" t="str">
        <f>IF(INDEX('Display 730 &amp; 1200'!$A:$A,ROW())="","",INDEX('Display 730 &amp; 1200'!$A:$A,ROW()))</f>
        <v>JAKARTA雅加达</v>
      </c>
      <c r="B31" t="str">
        <f>IF(INDEX('Display 730 &amp; 1200'!$B:$B,ROW())="","",INDEX('Display 730 &amp; 1200'!$B:$B,ROW()))</f>
        <v>ARIS YULIANTO</v>
      </c>
      <c r="C31" t="str">
        <f>IF(INDEX('Display 730 &amp; 1200'!$D:$D,ROW())="","",INDEX('Display 730 &amp; 1200'!$D:$D,ROW()))</f>
        <v>CP_CIJANTUNG</v>
      </c>
      <c r="D31" t="e">
        <f>IF($C31="",0,SUMIFS(#REF!,#REF!,$C31,#REF!,"&gt;="&amp;'Display 730 &amp; 1200'!$AN$10,#REF!,"&lt;="&amp;'Display 730 &amp; 1200'!$AN$9))</f>
        <v>#REF!</v>
      </c>
      <c r="E31" t="e">
        <f>IF($C31="",0,SUMIFS(#REF!,#REF!,$C31,#REF!,"&gt;="&amp;'Display 730 &amp; 1200'!$AN$12,#REF!,"&lt;="&amp;'Display 730 &amp; 1200'!$AN$11))</f>
        <v>#REF!</v>
      </c>
    </row>
    <row r="32" spans="1:5">
      <c r="A32" t="str">
        <f>IF(INDEX('Display 730 &amp; 1200'!$A:$A,ROW())="","",INDEX('Display 730 &amp; 1200'!$A:$A,ROW()))</f>
        <v>JAKARTA雅加达</v>
      </c>
      <c r="B32" t="str">
        <f>IF(INDEX('Display 730 &amp; 1200'!$B:$B,ROW())="","",INDEX('Display 730 &amp; 1200'!$B:$B,ROW()))</f>
        <v>ARIS YULIANTO</v>
      </c>
      <c r="C32" t="str">
        <f>IF(INDEX('Display 730 &amp; 1200'!$D:$D,ROW())="","",INDEX('Display 730 &amp; 1200'!$D:$D,ROW()))</f>
        <v>DC_CIRACAS</v>
      </c>
      <c r="D32" t="e">
        <f>IF($C32="",0,SUMIFS(#REF!,#REF!,$C32,#REF!,"&gt;="&amp;'Display 730 &amp; 1200'!$AN$10,#REF!,"&lt;="&amp;'Display 730 &amp; 1200'!$AN$9))</f>
        <v>#REF!</v>
      </c>
      <c r="E32" t="e">
        <f>IF($C32="",0,SUMIFS(#REF!,#REF!,$C32,#REF!,"&gt;="&amp;'Display 730 &amp; 1200'!$AN$12,#REF!,"&lt;="&amp;'Display 730 &amp; 1200'!$AN$11))</f>
        <v>#REF!</v>
      </c>
    </row>
    <row r="33" spans="1:5">
      <c r="A33" t="str">
        <f>IF(INDEX('Display 730 &amp; 1200'!$A:$A,ROW())="","",INDEX('Display 730 &amp; 1200'!$A:$A,ROW()))</f>
        <v>JAKARTA雅加达</v>
      </c>
      <c r="B33" t="str">
        <f>IF(INDEX('Display 730 &amp; 1200'!$B:$B,ROW())="","",INDEX('Display 730 &amp; 1200'!$B:$B,ROW()))</f>
        <v>ARIS YULIANTO</v>
      </c>
      <c r="C33" t="str">
        <f>IF(INDEX('Display 730 &amp; 1200'!$D:$D,ROW())="","",INDEX('Display 730 &amp; 1200'!$D:$D,ROW()))</f>
        <v>CP_RAYA_KELAPA</v>
      </c>
      <c r="D33" t="e">
        <f>IF($C33="",0,SUMIFS(#REF!,#REF!,$C33,#REF!,"&gt;="&amp;'Display 730 &amp; 1200'!$AN$10,#REF!,"&lt;="&amp;'Display 730 &amp; 1200'!$AN$9))</f>
        <v>#REF!</v>
      </c>
      <c r="E33" t="e">
        <f>IF($C33="",0,SUMIFS(#REF!,#REF!,$C33,#REF!,"&gt;="&amp;'Display 730 &amp; 1200'!$AN$12,#REF!,"&lt;="&amp;'Display 730 &amp; 1200'!$AN$11))</f>
        <v>#REF!</v>
      </c>
    </row>
    <row r="34" spans="1:5">
      <c r="A34" t="str">
        <f>IF(INDEX('Display 730 &amp; 1200'!$A:$A,ROW())="","",INDEX('Display 730 &amp; 1200'!$A:$A,ROW()))</f>
        <v>JAKARTA雅加达</v>
      </c>
      <c r="B34" t="str">
        <f>IF(INDEX('Display 730 &amp; 1200'!$B:$B,ROW())="","",INDEX('Display 730 &amp; 1200'!$B:$B,ROW()))</f>
        <v>ARIS YULIANTO</v>
      </c>
      <c r="C34" t="str">
        <f>IF(INDEX('Display 730 &amp; 1200'!$D:$D,ROW())="","",INDEX('Display 730 &amp; 1200'!$D:$D,ROW()))</f>
        <v>CP_PONDOK_BAMBU</v>
      </c>
      <c r="D34" t="e">
        <f>IF($C34="",0,SUMIFS(#REF!,#REF!,$C34,#REF!,"&gt;="&amp;'Display 730 &amp; 1200'!$AN$10,#REF!,"&lt;="&amp;'Display 730 &amp; 1200'!$AN$9))</f>
        <v>#REF!</v>
      </c>
      <c r="E34" t="e">
        <f>IF($C34="",0,SUMIFS(#REF!,#REF!,$C34,#REF!,"&gt;="&amp;'Display 730 &amp; 1200'!$AN$12,#REF!,"&lt;="&amp;'Display 730 &amp; 1200'!$AN$11))</f>
        <v>#REF!</v>
      </c>
    </row>
    <row r="35" spans="1:5">
      <c r="A35" t="str">
        <f>IF(INDEX('Display 730 &amp; 1200'!$A:$A,ROW())="","",INDEX('Display 730 &amp; 1200'!$A:$A,ROW()))</f>
        <v>JAKARTA雅加达</v>
      </c>
      <c r="B35" t="str">
        <f>IF(INDEX('Display 730 &amp; 1200'!$B:$B,ROW())="","",INDEX('Display 730 &amp; 1200'!$B:$B,ROW()))</f>
        <v>JHOSVANDO ANANG WINARTO</v>
      </c>
      <c r="C35" t="str">
        <f>IF(INDEX('Display 730 &amp; 1200'!$D:$D,ROW())="","",INDEX('Display 730 &amp; 1200'!$D:$D,ROW()))</f>
        <v>CP_MENTENG_PULO</v>
      </c>
      <c r="D35" t="e">
        <f>IF($C35="",0,SUMIFS(#REF!,#REF!,$C35,#REF!,"&gt;="&amp;'Display 730 &amp; 1200'!$AN$10,#REF!,"&lt;="&amp;'Display 730 &amp; 1200'!$AN$9))</f>
        <v>#REF!</v>
      </c>
      <c r="E35" t="e">
        <f>IF($C35="",0,SUMIFS(#REF!,#REF!,$C35,#REF!,"&gt;="&amp;'Display 730 &amp; 1200'!$AN$12,#REF!,"&lt;="&amp;'Display 730 &amp; 1200'!$AN$11))</f>
        <v>#REF!</v>
      </c>
    </row>
    <row r="36" spans="1:5">
      <c r="A36" t="str">
        <f>IF(INDEX('Display 730 &amp; 1200'!$A:$A,ROW())="","",INDEX('Display 730 &amp; 1200'!$A:$A,ROW()))</f>
        <v>JAKARTA雅加达</v>
      </c>
      <c r="B36" t="str">
        <f>IF(INDEX('Display 730 &amp; 1200'!$B:$B,ROW())="","",INDEX('Display 730 &amp; 1200'!$B:$B,ROW()))</f>
        <v>JHOSVANDO ANANG WINARTO</v>
      </c>
      <c r="C36" t="str">
        <f>IF(INDEX('Display 730 &amp; 1200'!$D:$D,ROW())="","",INDEX('Display 730 &amp; 1200'!$D:$D,ROW()))</f>
        <v>PONDOK_KELAPA_01</v>
      </c>
      <c r="D36" t="e">
        <f>IF($C36="",0,SUMIFS(#REF!,#REF!,$C36,#REF!,"&gt;="&amp;'Display 730 &amp; 1200'!$AN$10,#REF!,"&lt;="&amp;'Display 730 &amp; 1200'!$AN$9))</f>
        <v>#REF!</v>
      </c>
      <c r="E36" t="e">
        <f>IF($C36="",0,SUMIFS(#REF!,#REF!,$C36,#REF!,"&gt;="&amp;'Display 730 &amp; 1200'!$AN$12,#REF!,"&lt;="&amp;'Display 730 &amp; 1200'!$AN$11))</f>
        <v>#REF!</v>
      </c>
    </row>
    <row r="37" spans="1:5">
      <c r="A37" t="str">
        <f>IF(INDEX('Display 730 &amp; 1200'!$A:$A,ROW())="","",INDEX('Display 730 &amp; 1200'!$A:$A,ROW()))</f>
        <v>JAKARTA雅加达</v>
      </c>
      <c r="B37" t="str">
        <f>IF(INDEX('Display 730 &amp; 1200'!$B:$B,ROW())="","",INDEX('Display 730 &amp; 1200'!$B:$B,ROW()))</f>
        <v>JHOSVANDO ANANG WINARTO</v>
      </c>
      <c r="C37" t="str">
        <f>IF(INDEX('Display 730 &amp; 1200'!$D:$D,ROW())="","",INDEX('Display 730 &amp; 1200'!$D:$D,ROW()))</f>
        <v>CP_JATINEGARA</v>
      </c>
      <c r="D37" t="e">
        <f>IF($C37="",0,SUMIFS(#REF!,#REF!,$C37,#REF!,"&gt;="&amp;'Display 730 &amp; 1200'!$AN$10,#REF!,"&lt;="&amp;'Display 730 &amp; 1200'!$AN$9))</f>
        <v>#REF!</v>
      </c>
      <c r="E37" t="e">
        <f>IF($C37="",0,SUMIFS(#REF!,#REF!,$C37,#REF!,"&gt;="&amp;'Display 730 &amp; 1200'!$AN$12,#REF!,"&lt;="&amp;'Display 730 &amp; 1200'!$AN$11))</f>
        <v>#REF!</v>
      </c>
    </row>
    <row r="38" spans="1:5">
      <c r="A38" t="str">
        <f>IF(INDEX('Display 730 &amp; 1200'!$A:$A,ROW())="","",INDEX('Display 730 &amp; 1200'!$A:$A,ROW()))</f>
        <v>JAKARTA雅加达</v>
      </c>
      <c r="B38" t="str">
        <f>IF(INDEX('Display 730 &amp; 1200'!$B:$B,ROW())="","",INDEX('Display 730 &amp; 1200'!$B:$B,ROW()))</f>
        <v>JHOSVANDO ANANG WINARTO</v>
      </c>
      <c r="C38" t="str">
        <f>IF(INDEX('Display 730 &amp; 1200'!$D:$D,ROW())="","",INDEX('Display 730 &amp; 1200'!$D:$D,ROW()))</f>
        <v>CP_DR_SATRIO</v>
      </c>
      <c r="D38" t="e">
        <f>IF($C38="",0,SUMIFS(#REF!,#REF!,$C38,#REF!,"&gt;="&amp;'Display 730 &amp; 1200'!$AN$10,#REF!,"&lt;="&amp;'Display 730 &amp; 1200'!$AN$9))</f>
        <v>#REF!</v>
      </c>
      <c r="E38" t="e">
        <f>IF($C38="",0,SUMIFS(#REF!,#REF!,$C38,#REF!,"&gt;="&amp;'Display 730 &amp; 1200'!$AN$12,#REF!,"&lt;="&amp;'Display 730 &amp; 1200'!$AN$11))</f>
        <v>#REF!</v>
      </c>
    </row>
    <row r="39" spans="1:5">
      <c r="A39" t="str">
        <f>IF(INDEX('Display 730 &amp; 1200'!$A:$A,ROW())="","",INDEX('Display 730 &amp; 1200'!$A:$A,ROW()))</f>
        <v>JAKARTA雅加达</v>
      </c>
      <c r="B39" t="str">
        <f>IF(INDEX('Display 730 &amp; 1200'!$B:$B,ROW())="","",INDEX('Display 730 &amp; 1200'!$B:$B,ROW()))</f>
        <v>JHOSVANDO ANANG WINARTO</v>
      </c>
      <c r="C39" t="str">
        <f>IF(INDEX('Display 730 &amp; 1200'!$D:$D,ROW())="","",INDEX('Display 730 &amp; 1200'!$D:$D,ROW()))</f>
        <v>CP_JATINEGARA_BARAT</v>
      </c>
      <c r="D39" t="e">
        <f>IF($C39="",0,SUMIFS(#REF!,#REF!,$C39,#REF!,"&gt;="&amp;'Display 730 &amp; 1200'!$AN$10,#REF!,"&lt;="&amp;'Display 730 &amp; 1200'!$AN$9))</f>
        <v>#REF!</v>
      </c>
      <c r="E39" t="e">
        <f>IF($C39="",0,SUMIFS(#REF!,#REF!,$C39,#REF!,"&gt;="&amp;'Display 730 &amp; 1200'!$AN$12,#REF!,"&lt;="&amp;'Display 730 &amp; 1200'!$AN$11))</f>
        <v>#REF!</v>
      </c>
    </row>
    <row r="40" spans="1:5">
      <c r="A40" t="str">
        <f>IF(INDEX('Display 730 &amp; 1200'!$A:$A,ROW())="","",INDEX('Display 730 &amp; 1200'!$A:$A,ROW()))</f>
        <v>JAKARTA雅加达</v>
      </c>
      <c r="B40" t="str">
        <f>IF(INDEX('Display 730 &amp; 1200'!$B:$B,ROW())="","",INDEX('Display 730 &amp; 1200'!$B:$B,ROW()))</f>
        <v>JHOSVANDO ANANG WINARTO</v>
      </c>
      <c r="C40" t="str">
        <f>IF(INDEX('Display 730 &amp; 1200'!$D:$D,ROW())="","",INDEX('Display 730 &amp; 1200'!$D:$D,ROW()))</f>
        <v>DC_JATINEGARA</v>
      </c>
      <c r="D40" t="e">
        <f>IF($C40="",0,SUMIFS(#REF!,#REF!,$C40,#REF!,"&gt;="&amp;'Display 730 &amp; 1200'!$AN$10,#REF!,"&lt;="&amp;'Display 730 &amp; 1200'!$AN$9))</f>
        <v>#REF!</v>
      </c>
      <c r="E40" t="e">
        <f>IF($C40="",0,SUMIFS(#REF!,#REF!,$C40,#REF!,"&gt;="&amp;'Display 730 &amp; 1200'!$AN$12,#REF!,"&lt;="&amp;'Display 730 &amp; 1200'!$AN$11))</f>
        <v>#REF!</v>
      </c>
    </row>
    <row r="41" spans="1:5">
      <c r="A41" t="str">
        <f>IF(INDEX('Display 730 &amp; 1200'!$A:$A,ROW())="","",INDEX('Display 730 &amp; 1200'!$A:$A,ROW()))</f>
        <v>JAKARTA雅加达</v>
      </c>
      <c r="B41" t="str">
        <f>IF(INDEX('Display 730 &amp; 1200'!$B:$B,ROW())="","",INDEX('Display 730 &amp; 1200'!$B:$B,ROW()))</f>
        <v>JHOSVANDO ANANG WINARTO</v>
      </c>
      <c r="C41" t="str">
        <f>IF(INDEX('Display 730 &amp; 1200'!$D:$D,ROW())="","",INDEX('Display 730 &amp; 1200'!$D:$D,ROW()))</f>
        <v>CP_HAJI_NAMAN_1</v>
      </c>
      <c r="D41" t="e">
        <f>IF($C41="",0,SUMIFS(#REF!,#REF!,$C41,#REF!,"&gt;="&amp;'Display 730 &amp; 1200'!$AN$10,#REF!,"&lt;="&amp;'Display 730 &amp; 1200'!$AN$9))</f>
        <v>#REF!</v>
      </c>
      <c r="E41" t="e">
        <f>IF($C41="",0,SUMIFS(#REF!,#REF!,$C41,#REF!,"&gt;="&amp;'Display 730 &amp; 1200'!$AN$12,#REF!,"&lt;="&amp;'Display 730 &amp; 1200'!$AN$11))</f>
        <v>#REF!</v>
      </c>
    </row>
    <row r="42" spans="1:5">
      <c r="A42" t="str">
        <f>IF(INDEX('Display 730 &amp; 1200'!$A:$A,ROW())="","",INDEX('Display 730 &amp; 1200'!$A:$A,ROW()))</f>
        <v>JAKARTA雅加达</v>
      </c>
      <c r="B42" t="str">
        <f>IF(INDEX('Display 730 &amp; 1200'!$B:$B,ROW())="","",INDEX('Display 730 &amp; 1200'!$B:$B,ROW()))</f>
        <v>JHOSVANDO ANANG WINARTO</v>
      </c>
      <c r="C42" t="str">
        <f>IF(INDEX('Display 730 &amp; 1200'!$D:$D,ROW())="","",INDEX('Display 730 &amp; 1200'!$D:$D,ROW()))</f>
        <v>SETIABUDI</v>
      </c>
      <c r="D42" t="e">
        <f>IF($C42="",0,SUMIFS(#REF!,#REF!,$C42,#REF!,"&gt;="&amp;'Display 730 &amp; 1200'!$AN$10,#REF!,"&lt;="&amp;'Display 730 &amp; 1200'!$AN$9))</f>
        <v>#REF!</v>
      </c>
      <c r="E42" t="e">
        <f>IF($C42="",0,SUMIFS(#REF!,#REF!,$C42,#REF!,"&gt;="&amp;'Display 730 &amp; 1200'!$AN$12,#REF!,"&lt;="&amp;'Display 730 &amp; 1200'!$AN$11))</f>
        <v>#REF!</v>
      </c>
    </row>
    <row r="43" spans="1:5">
      <c r="A43" t="str">
        <f>IF(INDEX('Display 730 &amp; 1200'!$A:$A,ROW())="","",INDEX('Display 730 &amp; 1200'!$A:$A,ROW()))</f>
        <v>JAKARTA雅加达</v>
      </c>
      <c r="B43" t="str">
        <f>IF(INDEX('Display 730 &amp; 1200'!$B:$B,ROW())="","",INDEX('Display 730 &amp; 1200'!$B:$B,ROW()))</f>
        <v>JHOSVANDO ANANG WINARTO</v>
      </c>
      <c r="C43" t="str">
        <f>IF(INDEX('Display 730 &amp; 1200'!$D:$D,ROW())="","",INDEX('Display 730 &amp; 1200'!$D:$D,ROW()))</f>
        <v>TEBET</v>
      </c>
      <c r="D43" t="e">
        <f>IF($C43="",0,SUMIFS(#REF!,#REF!,$C43,#REF!,"&gt;="&amp;'Display 730 &amp; 1200'!$AN$10,#REF!,"&lt;="&amp;'Display 730 &amp; 1200'!$AN$9))</f>
        <v>#REF!</v>
      </c>
      <c r="E43" t="e">
        <f>IF($C43="",0,SUMIFS(#REF!,#REF!,$C43,#REF!,"&gt;="&amp;'Display 730 &amp; 1200'!$AN$12,#REF!,"&lt;="&amp;'Display 730 &amp; 1200'!$AN$11))</f>
        <v>#REF!</v>
      </c>
    </row>
    <row r="44" spans="1:5">
      <c r="A44" t="str">
        <f>IF(INDEX('Display 730 &amp; 1200'!$A:$A,ROW())="","",INDEX('Display 730 &amp; 1200'!$A:$A,ROW()))</f>
        <v>JAKARTA雅加达</v>
      </c>
      <c r="B44" t="str">
        <f>IF(INDEX('Display 730 &amp; 1200'!$B:$B,ROW())="","",INDEX('Display 730 &amp; 1200'!$B:$B,ROW()))</f>
        <v>JHOSVANDO ANANG WINARTO</v>
      </c>
      <c r="C44" t="str">
        <f>IF(INDEX('Display 730 &amp; 1200'!$D:$D,ROW())="","",INDEX('Display 730 &amp; 1200'!$D:$D,ROW()))</f>
        <v>KLENDER</v>
      </c>
      <c r="D44" t="e">
        <f>IF($C44="",0,SUMIFS(#REF!,#REF!,$C44,#REF!,"&gt;="&amp;'Display 730 &amp; 1200'!$AN$10,#REF!,"&lt;="&amp;'Display 730 &amp; 1200'!$AN$9))</f>
        <v>#REF!</v>
      </c>
      <c r="E44" t="e">
        <f>IF($C44="",0,SUMIFS(#REF!,#REF!,$C44,#REF!,"&gt;="&amp;'Display 730 &amp; 1200'!$AN$12,#REF!,"&lt;="&amp;'Display 730 &amp; 1200'!$AN$11))</f>
        <v>#REF!</v>
      </c>
    </row>
    <row r="45" spans="1:5">
      <c r="A45" t="str">
        <f>IF(INDEX('Display 730 &amp; 1200'!$A:$A,ROW())="","",INDEX('Display 730 &amp; 1200'!$A:$A,ROW()))</f>
        <v>JAKARTA雅加达</v>
      </c>
      <c r="B45" t="str">
        <f>IF(INDEX('Display 730 &amp; 1200'!$B:$B,ROW())="","",INDEX('Display 730 &amp; 1200'!$B:$B,ROW()))</f>
        <v>DIFA HERDIANSAH MUNABARI</v>
      </c>
      <c r="C45" t="str">
        <f>IF(INDEX('Display 730 &amp; 1200'!$D:$D,ROW())="","",INDEX('Display 730 &amp; 1200'!$D:$D,ROW()))</f>
        <v>DC_MATRAMAN</v>
      </c>
      <c r="D45" t="e">
        <f>IF($C45="",0,SUMIFS(#REF!,#REF!,$C45,#REF!,"&gt;="&amp;'Display 730 &amp; 1200'!$AN$10,#REF!,"&lt;="&amp;'Display 730 &amp; 1200'!$AN$9))</f>
        <v>#REF!</v>
      </c>
      <c r="E45" t="e">
        <f>IF($C45="",0,SUMIFS(#REF!,#REF!,$C45,#REF!,"&gt;="&amp;'Display 730 &amp; 1200'!$AN$12,#REF!,"&lt;="&amp;'Display 730 &amp; 1200'!$AN$11))</f>
        <v>#REF!</v>
      </c>
    </row>
    <row r="46" spans="1:5">
      <c r="A46" t="str">
        <f>IF(INDEX('Display 730 &amp; 1200'!$A:$A,ROW())="","",INDEX('Display 730 &amp; 1200'!$A:$A,ROW()))</f>
        <v>JAKARTA雅加达</v>
      </c>
      <c r="B46" t="str">
        <f>IF(INDEX('Display 730 &amp; 1200'!$B:$B,ROW())="","",INDEX('Display 730 &amp; 1200'!$B:$B,ROW()))</f>
        <v>DIFA HERDIANSAH MUNABARI</v>
      </c>
      <c r="C46" t="str">
        <f>IF(INDEX('Display 730 &amp; 1200'!$D:$D,ROW())="","",INDEX('Display 730 &amp; 1200'!$D:$D,ROW()))</f>
        <v>CP_UJUNG_MENTENG</v>
      </c>
      <c r="D46" t="e">
        <f>IF($C46="",0,SUMIFS(#REF!,#REF!,$C46,#REF!,"&gt;="&amp;'Display 730 &amp; 1200'!$AN$10,#REF!,"&lt;="&amp;'Display 730 &amp; 1200'!$AN$9))</f>
        <v>#REF!</v>
      </c>
      <c r="E46" t="e">
        <f>IF($C46="",0,SUMIFS(#REF!,#REF!,$C46,#REF!,"&gt;="&amp;'Display 730 &amp; 1200'!$AN$12,#REF!,"&lt;="&amp;'Display 730 &amp; 1200'!$AN$11))</f>
        <v>#REF!</v>
      </c>
    </row>
    <row r="47" spans="1:5">
      <c r="A47" t="str">
        <f>IF(INDEX('Display 730 &amp; 1200'!$A:$A,ROW())="","",INDEX('Display 730 &amp; 1200'!$A:$A,ROW()))</f>
        <v>JAKARTA雅加达</v>
      </c>
      <c r="B47" t="str">
        <f>IF(INDEX('Display 730 &amp; 1200'!$B:$B,ROW())="","",INDEX('Display 730 &amp; 1200'!$B:$B,ROW()))</f>
        <v>DIFA HERDIANSAH MUNABARI</v>
      </c>
      <c r="C47" t="str">
        <f>IF(INDEX('Display 730 &amp; 1200'!$D:$D,ROW())="","",INDEX('Display 730 &amp; 1200'!$D:$D,ROW()))</f>
        <v>CP_PISANGAN_TIMUR_2</v>
      </c>
      <c r="D47" t="e">
        <f>IF($C47="",0,SUMIFS(#REF!,#REF!,$C47,#REF!,"&gt;="&amp;'Display 730 &amp; 1200'!$AN$10,#REF!,"&lt;="&amp;'Display 730 &amp; 1200'!$AN$9))</f>
        <v>#REF!</v>
      </c>
      <c r="E47" t="e">
        <f>IF($C47="",0,SUMIFS(#REF!,#REF!,$C47,#REF!,"&gt;="&amp;'Display 730 &amp; 1200'!$AN$12,#REF!,"&lt;="&amp;'Display 730 &amp; 1200'!$AN$11))</f>
        <v>#REF!</v>
      </c>
    </row>
    <row r="48" spans="1:5">
      <c r="A48" t="str">
        <f>IF(INDEX('Display 730 &amp; 1200'!$A:$A,ROW())="","",INDEX('Display 730 &amp; 1200'!$A:$A,ROW()))</f>
        <v>JAKARTA雅加达</v>
      </c>
      <c r="B48" t="str">
        <f>IF(INDEX('Display 730 &amp; 1200'!$B:$B,ROW())="","",INDEX('Display 730 &amp; 1200'!$B:$B,ROW()))</f>
        <v>DIFA HERDIANSAH MUNABARI</v>
      </c>
      <c r="C48" t="str">
        <f>IF(INDEX('Display 730 &amp; 1200'!$D:$D,ROW())="","",INDEX('Display 730 &amp; 1200'!$D:$D,ROW()))</f>
        <v>CP_KAYU_TINGGI_1</v>
      </c>
      <c r="D48" t="e">
        <f>IF($C48="",0,SUMIFS(#REF!,#REF!,$C48,#REF!,"&gt;="&amp;'Display 730 &amp; 1200'!$AN$10,#REF!,"&lt;="&amp;'Display 730 &amp; 1200'!$AN$9))</f>
        <v>#REF!</v>
      </c>
      <c r="E48" t="e">
        <f>IF($C48="",0,SUMIFS(#REF!,#REF!,$C48,#REF!,"&gt;="&amp;'Display 730 &amp; 1200'!$AN$12,#REF!,"&lt;="&amp;'Display 730 &amp; 1200'!$AN$11))</f>
        <v>#REF!</v>
      </c>
    </row>
    <row r="49" spans="1:5">
      <c r="A49" t="str">
        <f>IF(INDEX('Display 730 &amp; 1200'!$A:$A,ROW())="","",INDEX('Display 730 &amp; 1200'!$A:$A,ROW()))</f>
        <v>JAKARTA雅加达</v>
      </c>
      <c r="B49" t="str">
        <f>IF(INDEX('Display 730 &amp; 1200'!$B:$B,ROW())="","",INDEX('Display 730 &amp; 1200'!$B:$B,ROW()))</f>
        <v>DIFA HERDIANSAH MUNABARI</v>
      </c>
      <c r="C49" t="str">
        <f>IF(INDEX('Display 730 &amp; 1200'!$D:$D,ROW())="","",INDEX('Display 730 &amp; 1200'!$D:$D,ROW()))</f>
        <v>CP_PENGGILINGAN_2</v>
      </c>
      <c r="D49" t="e">
        <f>IF($C49="",0,SUMIFS(#REF!,#REF!,$C49,#REF!,"&gt;="&amp;'Display 730 &amp; 1200'!$AN$10,#REF!,"&lt;="&amp;'Display 730 &amp; 1200'!$AN$9))</f>
        <v>#REF!</v>
      </c>
      <c r="E49" t="e">
        <f>IF($C49="",0,SUMIFS(#REF!,#REF!,$C49,#REF!,"&gt;="&amp;'Display 730 &amp; 1200'!$AN$12,#REF!,"&lt;="&amp;'Display 730 &amp; 1200'!$AN$11))</f>
        <v>#REF!</v>
      </c>
    </row>
    <row r="50" spans="1:5">
      <c r="A50" t="str">
        <f>IF(INDEX('Display 730 &amp; 1200'!$A:$A,ROW())="","",INDEX('Display 730 &amp; 1200'!$A:$A,ROW()))</f>
        <v>JAKARTA雅加达</v>
      </c>
      <c r="B50" t="str">
        <f>IF(INDEX('Display 730 &amp; 1200'!$B:$B,ROW())="","",INDEX('Display 730 &amp; 1200'!$B:$B,ROW()))</f>
        <v>DIFA HERDIANSAH MUNABARI</v>
      </c>
      <c r="C50" t="str">
        <f>IF(INDEX('Display 730 &amp; 1200'!$D:$D,ROW())="","",INDEX('Display 730 &amp; 1200'!$D:$D,ROW()))</f>
        <v>CP_ANCOL_BARAT_2</v>
      </c>
      <c r="D50" t="e">
        <f>IF($C50="",0,SUMIFS(#REF!,#REF!,$C50,#REF!,"&gt;="&amp;'Display 730 &amp; 1200'!$AN$10,#REF!,"&lt;="&amp;'Display 730 &amp; 1200'!$AN$9))</f>
        <v>#REF!</v>
      </c>
      <c r="E50" t="e">
        <f>IF($C50="",0,SUMIFS(#REF!,#REF!,$C50,#REF!,"&gt;="&amp;'Display 730 &amp; 1200'!$AN$12,#REF!,"&lt;="&amp;'Display 730 &amp; 1200'!$AN$11))</f>
        <v>#REF!</v>
      </c>
    </row>
    <row r="51" spans="1:5">
      <c r="A51" t="str">
        <f>IF(INDEX('Display 730 &amp; 1200'!$A:$A,ROW())="","",INDEX('Display 730 &amp; 1200'!$A:$A,ROW()))</f>
        <v>JAKARTA雅加达</v>
      </c>
      <c r="B51" t="str">
        <f>IF(INDEX('Display 730 &amp; 1200'!$B:$B,ROW())="","",INDEX('Display 730 &amp; 1200'!$B:$B,ROW()))</f>
        <v>DIFA HERDIANSAH MUNABARI</v>
      </c>
      <c r="C51" t="str">
        <f>IF(INDEX('Display 730 &amp; 1200'!$D:$D,ROW())="","",INDEX('Display 730 &amp; 1200'!$D:$D,ROW()))</f>
        <v>DC_PULO_GADUNG</v>
      </c>
      <c r="D51" t="e">
        <f>IF($C51="",0,SUMIFS(#REF!,#REF!,$C51,#REF!,"&gt;="&amp;'Display 730 &amp; 1200'!$AN$10,#REF!,"&lt;="&amp;'Display 730 &amp; 1200'!$AN$9))</f>
        <v>#REF!</v>
      </c>
      <c r="E51" t="e">
        <f>IF($C51="",0,SUMIFS(#REF!,#REF!,$C51,#REF!,"&gt;="&amp;'Display 730 &amp; 1200'!$AN$12,#REF!,"&lt;="&amp;'Display 730 &amp; 1200'!$AN$11))</f>
        <v>#REF!</v>
      </c>
    </row>
    <row r="52" spans="1:5">
      <c r="A52" t="str">
        <f>IF(INDEX('Display 730 &amp; 1200'!$A:$A,ROW())="","",INDEX('Display 730 &amp; 1200'!$A:$A,ROW()))</f>
        <v>JAKARTA雅加达</v>
      </c>
      <c r="B52" t="str">
        <f>IF(INDEX('Display 730 &amp; 1200'!$B:$B,ROW())="","",INDEX('Display 730 &amp; 1200'!$B:$B,ROW()))</f>
        <v>DIFA HERDIANSAH MUNABARI</v>
      </c>
      <c r="C52" t="str">
        <f>IF(INDEX('Display 730 &amp; 1200'!$D:$D,ROW())="","",INDEX('Display 730 &amp; 1200'!$D:$D,ROW()))</f>
        <v>CP_PULO_GADUNG</v>
      </c>
      <c r="D52" t="e">
        <f>IF($C52="",0,SUMIFS(#REF!,#REF!,$C52,#REF!,"&gt;="&amp;'Display 730 &amp; 1200'!$AN$10,#REF!,"&lt;="&amp;'Display 730 &amp; 1200'!$AN$9))</f>
        <v>#REF!</v>
      </c>
      <c r="E52" t="e">
        <f>IF($C52="",0,SUMIFS(#REF!,#REF!,$C52,#REF!,"&gt;="&amp;'Display 730 &amp; 1200'!$AN$12,#REF!,"&lt;="&amp;'Display 730 &amp; 1200'!$AN$11))</f>
        <v>#REF!</v>
      </c>
    </row>
    <row r="53" spans="1:5">
      <c r="A53" t="str">
        <f>IF(INDEX('Display 730 &amp; 1200'!$A:$A,ROW())="","",INDEX('Display 730 &amp; 1200'!$A:$A,ROW()))</f>
        <v>JAKARTA雅加达</v>
      </c>
      <c r="B53" t="str">
        <f>IF(INDEX('Display 730 &amp; 1200'!$B:$B,ROW())="","",INDEX('Display 730 &amp; 1200'!$B:$B,ROW()))</f>
        <v>DIFA HERDIANSAH MUNABARI</v>
      </c>
      <c r="C53" t="str">
        <f>IF(INDEX('Display 730 &amp; 1200'!$D:$D,ROW())="","",INDEX('Display 730 &amp; 1200'!$D:$D,ROW()))</f>
        <v>PULOGEBANG_01</v>
      </c>
      <c r="D53" t="e">
        <f>IF($C53="",0,SUMIFS(#REF!,#REF!,$C53,#REF!,"&gt;="&amp;'Display 730 &amp; 1200'!$AN$10,#REF!,"&lt;="&amp;'Display 730 &amp; 1200'!$AN$9))</f>
        <v>#REF!</v>
      </c>
      <c r="E53" t="e">
        <f>IF($C53="",0,SUMIFS(#REF!,#REF!,$C53,#REF!,"&gt;="&amp;'Display 730 &amp; 1200'!$AN$12,#REF!,"&lt;="&amp;'Display 730 &amp; 1200'!$AN$11))</f>
        <v>#REF!</v>
      </c>
    </row>
    <row r="54" spans="1:5">
      <c r="A54" t="str">
        <f>IF(INDEX('Display 730 &amp; 1200'!$A:$A,ROW())="","",INDEX('Display 730 &amp; 1200'!$A:$A,ROW()))</f>
        <v>JAKARTA雅加达</v>
      </c>
      <c r="B54" t="str">
        <f>IF(INDEX('Display 730 &amp; 1200'!$B:$B,ROW())="","",INDEX('Display 730 &amp; 1200'!$B:$B,ROW()))</f>
        <v>DIFA HERDIANSAH MUNABARI</v>
      </c>
      <c r="C54" t="str">
        <f>IF(INDEX('Display 730 &amp; 1200'!$D:$D,ROW())="","",INDEX('Display 730 &amp; 1200'!$D:$D,ROW()))</f>
        <v>CP_UTAN_KAYU</v>
      </c>
      <c r="D54" t="e">
        <f>IF($C54="",0,SUMIFS(#REF!,#REF!,$C54,#REF!,"&gt;="&amp;'Display 730 &amp; 1200'!$AN$10,#REF!,"&lt;="&amp;'Display 730 &amp; 1200'!$AN$9))</f>
        <v>#REF!</v>
      </c>
      <c r="E54" t="e">
        <f>IF($C54="",0,SUMIFS(#REF!,#REF!,$C54,#REF!,"&gt;="&amp;'Display 730 &amp; 1200'!$AN$12,#REF!,"&lt;="&amp;'Display 730 &amp; 1200'!$AN$11))</f>
        <v>#REF!</v>
      </c>
    </row>
    <row r="55" spans="1:5">
      <c r="A55" t="str">
        <f>IF(INDEX('Display 730 &amp; 1200'!$A:$A,ROW())="","",INDEX('Display 730 &amp; 1200'!$A:$A,ROW()))</f>
        <v>JAKARTA雅加达</v>
      </c>
      <c r="B55" t="str">
        <f>IF(INDEX('Display 730 &amp; 1200'!$B:$B,ROW())="","",INDEX('Display 730 &amp; 1200'!$B:$B,ROW()))</f>
        <v>DIFA HERDIANSAH MUNABARI</v>
      </c>
      <c r="C55" t="str">
        <f>IF(INDEX('Display 730 &amp; 1200'!$D:$D,ROW())="","",INDEX('Display 730 &amp; 1200'!$D:$D,ROW()))</f>
        <v>ROROTAN</v>
      </c>
      <c r="D55" t="e">
        <f>IF($C55="",0,SUMIFS(#REF!,#REF!,$C55,#REF!,"&gt;="&amp;'Display 730 &amp; 1200'!$AN$10,#REF!,"&lt;="&amp;'Display 730 &amp; 1200'!$AN$9))</f>
        <v>#REF!</v>
      </c>
      <c r="E55" t="e">
        <f>IF($C55="",0,SUMIFS(#REF!,#REF!,$C55,#REF!,"&gt;="&amp;'Display 730 &amp; 1200'!$AN$12,#REF!,"&lt;="&amp;'Display 730 &amp; 1200'!$AN$11))</f>
        <v>#REF!</v>
      </c>
    </row>
    <row r="56" spans="1:5">
      <c r="A56" t="str">
        <f>IF(INDEX('Display 730 &amp; 1200'!$A:$A,ROW())="","",INDEX('Display 730 &amp; 1200'!$A:$A,ROW()))</f>
        <v>JAKARTA雅加达</v>
      </c>
      <c r="B56" t="str">
        <f>IF(INDEX('Display 730 &amp; 1200'!$B:$B,ROW())="","",INDEX('Display 730 &amp; 1200'!$B:$B,ROW()))</f>
        <v>DIFA HERDIANSAH MUNABARI</v>
      </c>
      <c r="C56" t="str">
        <f>IF(INDEX('Display 730 &amp; 1200'!$D:$D,ROW())="","",INDEX('Display 730 &amp; 1200'!$D:$D,ROW()))</f>
        <v>DC_UJUNG_MENTENG</v>
      </c>
      <c r="D56" t="e">
        <f>IF($C56="",0,SUMIFS(#REF!,#REF!,$C56,#REF!,"&gt;="&amp;'Display 730 &amp; 1200'!$AN$10,#REF!,"&lt;="&amp;'Display 730 &amp; 1200'!$AN$9))</f>
        <v>#REF!</v>
      </c>
      <c r="E56" t="e">
        <f>IF($C56="",0,SUMIFS(#REF!,#REF!,$C56,#REF!,"&gt;="&amp;'Display 730 &amp; 1200'!$AN$12,#REF!,"&lt;="&amp;'Display 730 &amp; 1200'!$AN$11))</f>
        <v>#REF!</v>
      </c>
    </row>
    <row r="57" spans="1:5">
      <c r="A57" t="str">
        <f>IF(INDEX('Display 730 &amp; 1200'!$A:$A,ROW())="","",INDEX('Display 730 &amp; 1200'!$A:$A,ROW()))</f>
        <v>JAKARTA雅加达</v>
      </c>
      <c r="B57" t="str">
        <f>IF(INDEX('Display 730 &amp; 1200'!$B:$B,ROW())="","",INDEX('Display 730 &amp; 1200'!$B:$B,ROW()))</f>
        <v>DIFA HERDIANSAH MUNABARI</v>
      </c>
      <c r="C57" t="str">
        <f>IF(INDEX('Display 730 &amp; 1200'!$D:$D,ROW())="","",INDEX('Display 730 &amp; 1200'!$D:$D,ROW()))</f>
        <v>KALIBARU_01</v>
      </c>
      <c r="D57" t="e">
        <f>IF($C57="",0,SUMIFS(#REF!,#REF!,$C57,#REF!,"&gt;="&amp;'Display 730 &amp; 1200'!$AN$10,#REF!,"&lt;="&amp;'Display 730 &amp; 1200'!$AN$9))</f>
        <v>#REF!</v>
      </c>
      <c r="E57" t="e">
        <f>IF($C57="",0,SUMIFS(#REF!,#REF!,$C57,#REF!,"&gt;="&amp;'Display 730 &amp; 1200'!$AN$12,#REF!,"&lt;="&amp;'Display 730 &amp; 1200'!$AN$11))</f>
        <v>#REF!</v>
      </c>
    </row>
    <row r="58" spans="1:5">
      <c r="A58" t="str">
        <f>IF(INDEX('Display 730 &amp; 1200'!$A:$A,ROW())="","",INDEX('Display 730 &amp; 1200'!$A:$A,ROW()))</f>
        <v>JAKARTA雅加达</v>
      </c>
      <c r="B58" t="str">
        <f>IF(INDEX('Display 730 &amp; 1200'!$B:$B,ROW())="","",INDEX('Display 730 &amp; 1200'!$B:$B,ROW()))</f>
        <v>DIFA HERDIANSAH MUNABARI</v>
      </c>
      <c r="C58" t="str">
        <f>IF(INDEX('Display 730 &amp; 1200'!$D:$D,ROW())="","",INDEX('Display 730 &amp; 1200'!$D:$D,ROW()))</f>
        <v>DC_CAKUNG</v>
      </c>
      <c r="D58" t="e">
        <f>IF($C58="",0,SUMIFS(#REF!,#REF!,$C58,#REF!,"&gt;="&amp;'Display 730 &amp; 1200'!$AN$10,#REF!,"&lt;="&amp;'Display 730 &amp; 1200'!$AN$9))</f>
        <v>#REF!</v>
      </c>
      <c r="E58" t="e">
        <f>IF($C58="",0,SUMIFS(#REF!,#REF!,$C58,#REF!,"&gt;="&amp;'Display 730 &amp; 1200'!$AN$12,#REF!,"&lt;="&amp;'Display 730 &amp; 1200'!$AN$11))</f>
        <v>#REF!</v>
      </c>
    </row>
    <row r="59" spans="1:5">
      <c r="A59" t="str">
        <f>IF(INDEX('Display 730 &amp; 1200'!$A:$A,ROW())="","",INDEX('Display 730 &amp; 1200'!$A:$A,ROW()))</f>
        <v>JAKARTA雅加达</v>
      </c>
      <c r="B59" t="str">
        <f>IF(INDEX('Display 730 &amp; 1200'!$B:$B,ROW())="","",INDEX('Display 730 &amp; 1200'!$B:$B,ROW()))</f>
        <v>I MADE DWI PU DJAWARDANA</v>
      </c>
      <c r="C59" t="str">
        <f>IF(INDEX('Display 730 &amp; 1200'!$D:$D,ROW())="","",INDEX('Display 730 &amp; 1200'!$D:$D,ROW()))</f>
        <v>DC_SRENGSENG</v>
      </c>
      <c r="D59" t="e">
        <f>IF($C59="",0,SUMIFS(#REF!,#REF!,$C59,#REF!,"&gt;="&amp;'Display 730 &amp; 1200'!$AN$10,#REF!,"&lt;="&amp;'Display 730 &amp; 1200'!$AN$9))</f>
        <v>#REF!</v>
      </c>
      <c r="E59" t="e">
        <f>IF($C59="",0,SUMIFS(#REF!,#REF!,$C59,#REF!,"&gt;="&amp;'Display 730 &amp; 1200'!$AN$12,#REF!,"&lt;="&amp;'Display 730 &amp; 1200'!$AN$11))</f>
        <v>#REF!</v>
      </c>
    </row>
    <row r="60" spans="1:5">
      <c r="A60" t="str">
        <f>IF(INDEX('Display 730 &amp; 1200'!$A:$A,ROW())="","",INDEX('Display 730 &amp; 1200'!$A:$A,ROW()))</f>
        <v>JAKARTA雅加达</v>
      </c>
      <c r="B60" t="str">
        <f>IF(INDEX('Display 730 &amp; 1200'!$B:$B,ROW())="","",INDEX('Display 730 &amp; 1200'!$B:$B,ROW()))</f>
        <v>I MADE DWI PU DJAWARDANA</v>
      </c>
      <c r="C60" t="str">
        <f>IF(INDEX('Display 730 &amp; 1200'!$D:$D,ROW())="","",INDEX('Display 730 &amp; 1200'!$D:$D,ROW()))</f>
        <v>DC_TAMBORA</v>
      </c>
      <c r="D60" t="e">
        <f>IF($C60="",0,SUMIFS(#REF!,#REF!,$C60,#REF!,"&gt;="&amp;'Display 730 &amp; 1200'!$AN$10,#REF!,"&lt;="&amp;'Display 730 &amp; 1200'!$AN$9))</f>
        <v>#REF!</v>
      </c>
      <c r="E60" t="e">
        <f>IF($C60="",0,SUMIFS(#REF!,#REF!,$C60,#REF!,"&gt;="&amp;'Display 730 &amp; 1200'!$AN$12,#REF!,"&lt;="&amp;'Display 730 &amp; 1200'!$AN$11))</f>
        <v>#REF!</v>
      </c>
    </row>
    <row r="61" spans="1:5">
      <c r="A61" t="str">
        <f>IF(INDEX('Display 730 &amp; 1200'!$A:$A,ROW())="","",INDEX('Display 730 &amp; 1200'!$A:$A,ROW()))</f>
        <v>JAKARTA雅加达</v>
      </c>
      <c r="B61" t="str">
        <f>IF(INDEX('Display 730 &amp; 1200'!$B:$B,ROW())="","",INDEX('Display 730 &amp; 1200'!$B:$B,ROW()))</f>
        <v>I MADE DWI PU DJAWARDANA</v>
      </c>
      <c r="C61" t="str">
        <f>IF(INDEX('Display 730 &amp; 1200'!$D:$D,ROW())="","",INDEX('Display 730 &amp; 1200'!$D:$D,ROW()))</f>
        <v>KEMBANGAN_SELATAN</v>
      </c>
      <c r="D61" t="e">
        <f>IF($C61="",0,SUMIFS(#REF!,#REF!,$C61,#REF!,"&gt;="&amp;'Display 730 &amp; 1200'!$AN$10,#REF!,"&lt;="&amp;'Display 730 &amp; 1200'!$AN$9))</f>
        <v>#REF!</v>
      </c>
      <c r="E61" t="e">
        <f>IF($C61="",0,SUMIFS(#REF!,#REF!,$C61,#REF!,"&gt;="&amp;'Display 730 &amp; 1200'!$AN$12,#REF!,"&lt;="&amp;'Display 730 &amp; 1200'!$AN$11))</f>
        <v>#REF!</v>
      </c>
    </row>
    <row r="62" spans="1:5">
      <c r="A62" t="str">
        <f>IF(INDEX('Display 730 &amp; 1200'!$A:$A,ROW())="","",INDEX('Display 730 &amp; 1200'!$A:$A,ROW()))</f>
        <v>JAKARTA雅加达</v>
      </c>
      <c r="B62" t="str">
        <f>IF(INDEX('Display 730 &amp; 1200'!$B:$B,ROW())="","",INDEX('Display 730 &amp; 1200'!$B:$B,ROW()))</f>
        <v>I MADE DWI PU DJAWARDANA</v>
      </c>
      <c r="C62" t="str">
        <f>IF(INDEX('Display 730 &amp; 1200'!$D:$D,ROW())="","",INDEX('Display 730 &amp; 1200'!$D:$D,ROW()))</f>
        <v>CP_TAMAN_RATU</v>
      </c>
      <c r="D62" t="e">
        <f>IF($C62="",0,SUMIFS(#REF!,#REF!,$C62,#REF!,"&gt;="&amp;'Display 730 &amp; 1200'!$AN$10,#REF!,"&lt;="&amp;'Display 730 &amp; 1200'!$AN$9))</f>
        <v>#REF!</v>
      </c>
      <c r="E62" t="e">
        <f>IF($C62="",0,SUMIFS(#REF!,#REF!,$C62,#REF!,"&gt;="&amp;'Display 730 &amp; 1200'!$AN$12,#REF!,"&lt;="&amp;'Display 730 &amp; 1200'!$AN$11))</f>
        <v>#REF!</v>
      </c>
    </row>
    <row r="63" spans="1:5">
      <c r="A63" t="str">
        <f>IF(INDEX('Display 730 &amp; 1200'!$A:$A,ROW())="","",INDEX('Display 730 &amp; 1200'!$A:$A,ROW()))</f>
        <v>JAKARTA雅加达</v>
      </c>
      <c r="B63" t="str">
        <f>IF(INDEX('Display 730 &amp; 1200'!$B:$B,ROW())="","",INDEX('Display 730 &amp; 1200'!$B:$B,ROW()))</f>
        <v>I MADE DWI PU DJAWARDANA</v>
      </c>
      <c r="C63" t="str">
        <f>IF(INDEX('Display 730 &amp; 1200'!$D:$D,ROW())="","",INDEX('Display 730 &amp; 1200'!$D:$D,ROW()))</f>
        <v>KEDOYA_UTARA</v>
      </c>
      <c r="D63" t="e">
        <f>IF($C63="",0,SUMIFS(#REF!,#REF!,$C63,#REF!,"&gt;="&amp;'Display 730 &amp; 1200'!$AN$10,#REF!,"&lt;="&amp;'Display 730 &amp; 1200'!$AN$9))</f>
        <v>#REF!</v>
      </c>
      <c r="E63" t="e">
        <f>IF($C63="",0,SUMIFS(#REF!,#REF!,$C63,#REF!,"&gt;="&amp;'Display 730 &amp; 1200'!$AN$12,#REF!,"&lt;="&amp;'Display 730 &amp; 1200'!$AN$11))</f>
        <v>#REF!</v>
      </c>
    </row>
    <row r="64" spans="1:5">
      <c r="A64" t="str">
        <f>IF(INDEX('Display 730 &amp; 1200'!$A:$A,ROW())="","",INDEX('Display 730 &amp; 1200'!$A:$A,ROW()))</f>
        <v>JAKARTA雅加达</v>
      </c>
      <c r="B64" t="str">
        <f>IF(INDEX('Display 730 &amp; 1200'!$B:$B,ROW())="","",INDEX('Display 730 &amp; 1200'!$B:$B,ROW()))</f>
        <v>I MADE DWI PU DJAWARDANA</v>
      </c>
      <c r="C64" t="str">
        <f>IF(INDEX('Display 730 &amp; 1200'!$D:$D,ROW())="","",INDEX('Display 730 &amp; 1200'!$D:$D,ROW()))</f>
        <v>DC_GAMBIR</v>
      </c>
      <c r="D64" t="e">
        <f>IF($C64="",0,SUMIFS(#REF!,#REF!,$C64,#REF!,"&gt;="&amp;'Display 730 &amp; 1200'!$AN$10,#REF!,"&lt;="&amp;'Display 730 &amp; 1200'!$AN$9))</f>
        <v>#REF!</v>
      </c>
      <c r="E64" t="e">
        <f>IF($C64="",0,SUMIFS(#REF!,#REF!,$C64,#REF!,"&gt;="&amp;'Display 730 &amp; 1200'!$AN$12,#REF!,"&lt;="&amp;'Display 730 &amp; 1200'!$AN$11))</f>
        <v>#REF!</v>
      </c>
    </row>
    <row r="65" spans="1:5">
      <c r="A65" t="str">
        <f>IF(INDEX('Display 730 &amp; 1200'!$A:$A,ROW())="","",INDEX('Display 730 &amp; 1200'!$A:$A,ROW()))</f>
        <v>JAKARTA雅加达</v>
      </c>
      <c r="B65" t="str">
        <f>IF(INDEX('Display 730 &amp; 1200'!$B:$B,ROW())="","",INDEX('Display 730 &amp; 1200'!$B:$B,ROW()))</f>
        <v>I MADE DWI PU DJAWARDANA</v>
      </c>
      <c r="C65" t="str">
        <f>IF(INDEX('Display 730 &amp; 1200'!$D:$D,ROW())="","",INDEX('Display 730 &amp; 1200'!$D:$D,ROW()))</f>
        <v>TAMBORA</v>
      </c>
      <c r="D65" t="e">
        <f>IF($C65="",0,SUMIFS(#REF!,#REF!,$C65,#REF!,"&gt;="&amp;'Display 730 &amp; 1200'!$AN$10,#REF!,"&lt;="&amp;'Display 730 &amp; 1200'!$AN$9))</f>
        <v>#REF!</v>
      </c>
      <c r="E65" t="e">
        <f>IF($C65="",0,SUMIFS(#REF!,#REF!,$C65,#REF!,"&gt;="&amp;'Display 730 &amp; 1200'!$AN$12,#REF!,"&lt;="&amp;'Display 730 &amp; 1200'!$AN$11))</f>
        <v>#REF!</v>
      </c>
    </row>
    <row r="66" spans="1:5">
      <c r="A66" t="str">
        <f>IF(INDEX('Display 730 &amp; 1200'!$A:$A,ROW())="","",INDEX('Display 730 &amp; 1200'!$A:$A,ROW()))</f>
        <v>JAKARTA雅加达</v>
      </c>
      <c r="B66" t="str">
        <f>IF(INDEX('Display 730 &amp; 1200'!$B:$B,ROW())="","",INDEX('Display 730 &amp; 1200'!$B:$B,ROW()))</f>
        <v>I MADE DWI PU DJAWARDANA</v>
      </c>
      <c r="C66" t="str">
        <f>IF(INDEX('Display 730 &amp; 1200'!$D:$D,ROW())="","",INDEX('Display 730 &amp; 1200'!$D:$D,ROW()))</f>
        <v>CP_KEMBANGAN</v>
      </c>
      <c r="D66" t="e">
        <f>IF($C66="",0,SUMIFS(#REF!,#REF!,$C66,#REF!,"&gt;="&amp;'Display 730 &amp; 1200'!$AN$10,#REF!,"&lt;="&amp;'Display 730 &amp; 1200'!$AN$9))</f>
        <v>#REF!</v>
      </c>
      <c r="E66" t="e">
        <f>IF($C66="",0,SUMIFS(#REF!,#REF!,$C66,#REF!,"&gt;="&amp;'Display 730 &amp; 1200'!$AN$12,#REF!,"&lt;="&amp;'Display 730 &amp; 1200'!$AN$11))</f>
        <v>#REF!</v>
      </c>
    </row>
    <row r="67" spans="1:5">
      <c r="A67" t="str">
        <f>IF(INDEX('Display 730 &amp; 1200'!$A:$A,ROW())="","",INDEX('Display 730 &amp; 1200'!$A:$A,ROW()))</f>
        <v>JAKARTA雅加达</v>
      </c>
      <c r="B67" t="str">
        <f>IF(INDEX('Display 730 &amp; 1200'!$B:$B,ROW())="","",INDEX('Display 730 &amp; 1200'!$B:$B,ROW()))</f>
        <v>I MADE DWI PU DJAWARDANA</v>
      </c>
      <c r="C67" t="str">
        <f>IF(INDEX('Display 730 &amp; 1200'!$D:$D,ROW())="","",INDEX('Display 730 &amp; 1200'!$D:$D,ROW()))</f>
        <v>CP_KEBON_JERUK_RAYA</v>
      </c>
      <c r="D67" t="e">
        <f>IF($C67="",0,SUMIFS(#REF!,#REF!,$C67,#REF!,"&gt;="&amp;'Display 730 &amp; 1200'!$AN$10,#REF!,"&lt;="&amp;'Display 730 &amp; 1200'!$AN$9))</f>
        <v>#REF!</v>
      </c>
      <c r="E67" t="e">
        <f>IF($C67="",0,SUMIFS(#REF!,#REF!,$C67,#REF!,"&gt;="&amp;'Display 730 &amp; 1200'!$AN$12,#REF!,"&lt;="&amp;'Display 730 &amp; 1200'!$AN$11))</f>
        <v>#REF!</v>
      </c>
    </row>
    <row r="68" spans="1:5">
      <c r="A68" t="str">
        <f>IF(INDEX('Display 730 &amp; 1200'!$A:$A,ROW())="","",INDEX('Display 730 &amp; 1200'!$A:$A,ROW()))</f>
        <v>JAKARTA雅加达</v>
      </c>
      <c r="B68" t="str">
        <f>IF(INDEX('Display 730 &amp; 1200'!$B:$B,ROW())="","",INDEX('Display 730 &amp; 1200'!$B:$B,ROW()))</f>
        <v>I MADE DWI PU DJAWARDANA</v>
      </c>
      <c r="C68" t="str">
        <f>IF(INDEX('Display 730 &amp; 1200'!$D:$D,ROW())="","",INDEX('Display 730 &amp; 1200'!$D:$D,ROW()))</f>
        <v>MERUYA_UTARA</v>
      </c>
      <c r="D68" t="e">
        <f>IF($C68="",0,SUMIFS(#REF!,#REF!,$C68,#REF!,"&gt;="&amp;'Display 730 &amp; 1200'!$AN$10,#REF!,"&lt;="&amp;'Display 730 &amp; 1200'!$AN$9))</f>
        <v>#REF!</v>
      </c>
      <c r="E68" t="e">
        <f>IF($C68="",0,SUMIFS(#REF!,#REF!,$C68,#REF!,"&gt;="&amp;'Display 730 &amp; 1200'!$AN$12,#REF!,"&lt;="&amp;'Display 730 &amp; 1200'!$AN$11))</f>
        <v>#REF!</v>
      </c>
    </row>
    <row r="69" spans="1:5">
      <c r="A69" t="str">
        <f>IF(INDEX('Display 730 &amp; 1200'!$A:$A,ROW())="","",INDEX('Display 730 &amp; 1200'!$A:$A,ROW()))</f>
        <v>JAKARTA雅加达</v>
      </c>
      <c r="B69" t="str">
        <f>IF(INDEX('Display 730 &amp; 1200'!$B:$B,ROW())="","",INDEX('Display 730 &amp; 1200'!$B:$B,ROW()))</f>
        <v>I MADE DWI PU DJAWARDANA</v>
      </c>
      <c r="C69" t="str">
        <f>IF(INDEX('Display 730 &amp; 1200'!$D:$D,ROW())="","",INDEX('Display 730 &amp; 1200'!$D:$D,ROW()))</f>
        <v>CP_KEDOYA_UTARA</v>
      </c>
      <c r="D69" t="e">
        <f>IF($C69="",0,SUMIFS(#REF!,#REF!,$C69,#REF!,"&gt;="&amp;'Display 730 &amp; 1200'!$AN$10,#REF!,"&lt;="&amp;'Display 730 &amp; 1200'!$AN$9))</f>
        <v>#REF!</v>
      </c>
      <c r="E69" t="e">
        <f>IF($C69="",0,SUMIFS(#REF!,#REF!,$C69,#REF!,"&gt;="&amp;'Display 730 &amp; 1200'!$AN$12,#REF!,"&lt;="&amp;'Display 730 &amp; 1200'!$AN$11))</f>
        <v>#REF!</v>
      </c>
    </row>
    <row r="70" spans="1:5">
      <c r="A70" t="str">
        <f>IF(INDEX('Display 730 &amp; 1200'!$A:$A,ROW())="","",INDEX('Display 730 &amp; 1200'!$A:$A,ROW()))</f>
        <v>JAKARTA雅加达</v>
      </c>
      <c r="B70" t="str">
        <f>IF(INDEX('Display 730 &amp; 1200'!$B:$B,ROW())="","",INDEX('Display 730 &amp; 1200'!$B:$B,ROW()))</f>
        <v>I MADE DWI PU DJAWARDANA</v>
      </c>
      <c r="C70" t="str">
        <f>IF(INDEX('Display 730 &amp; 1200'!$D:$D,ROW())="","",INDEX('Display 730 &amp; 1200'!$D:$D,ROW()))</f>
        <v>CP_ANGKE_INDAH</v>
      </c>
      <c r="D70" t="e">
        <f>IF($C70="",0,SUMIFS(#REF!,#REF!,$C70,#REF!,"&gt;="&amp;'Display 730 &amp; 1200'!$AN$10,#REF!,"&lt;="&amp;'Display 730 &amp; 1200'!$AN$9))</f>
        <v>#REF!</v>
      </c>
      <c r="E70" t="e">
        <f>IF($C70="",0,SUMIFS(#REF!,#REF!,$C70,#REF!,"&gt;="&amp;'Display 730 &amp; 1200'!$AN$12,#REF!,"&lt;="&amp;'Display 730 &amp; 1200'!$AN$11))</f>
        <v>#REF!</v>
      </c>
    </row>
    <row r="71" spans="1:5">
      <c r="A71" t="str">
        <f>IF(INDEX('Display 730 &amp; 1200'!$A:$A,ROW())="","",INDEX('Display 730 &amp; 1200'!$A:$A,ROW()))</f>
        <v>JAKARTA雅加达</v>
      </c>
      <c r="B71" t="str">
        <f>IF(INDEX('Display 730 &amp; 1200'!$B:$B,ROW())="","",INDEX('Display 730 &amp; 1200'!$B:$B,ROW()))</f>
        <v>I MADE DWI PU DJAWARDANA</v>
      </c>
      <c r="C71" t="str">
        <f>IF(INDEX('Display 730 &amp; 1200'!$D:$D,ROW())="","",INDEX('Display 730 &amp; 1200'!$D:$D,ROW()))</f>
        <v>CP_ANGGREK_2</v>
      </c>
      <c r="D71" t="e">
        <f>IF($C71="",0,SUMIFS(#REF!,#REF!,$C71,#REF!,"&gt;="&amp;'Display 730 &amp; 1200'!$AN$10,#REF!,"&lt;="&amp;'Display 730 &amp; 1200'!$AN$9))</f>
        <v>#REF!</v>
      </c>
      <c r="E71" t="e">
        <f>IF($C71="",0,SUMIFS(#REF!,#REF!,$C71,#REF!,"&gt;="&amp;'Display 730 &amp; 1200'!$AN$12,#REF!,"&lt;="&amp;'Display 730 &amp; 1200'!$AN$11))</f>
        <v>#REF!</v>
      </c>
    </row>
    <row r="72" spans="1:5">
      <c r="A72" t="str">
        <f>IF(INDEX('Display 730 &amp; 1200'!$A:$A,ROW())="","",INDEX('Display 730 &amp; 1200'!$A:$A,ROW()))</f>
        <v>JAKARTA雅加达</v>
      </c>
      <c r="B72" t="str">
        <f>IF(INDEX('Display 730 &amp; 1200'!$B:$B,ROW())="","",INDEX('Display 730 &amp; 1200'!$B:$B,ROW()))</f>
        <v>MUHAMMAD BANDI BANDANUJI</v>
      </c>
      <c r="C72" t="str">
        <f>IF(INDEX('Display 730 &amp; 1200'!$D:$D,ROW())="","",INDEX('Display 730 &amp; 1200'!$D:$D,ROW()))</f>
        <v>DC_MAMPANG_PRAPATAN</v>
      </c>
      <c r="D72" t="e">
        <f>IF($C72="",0,SUMIFS(#REF!,#REF!,$C72,#REF!,"&gt;="&amp;'Display 730 &amp; 1200'!$AN$10,#REF!,"&lt;="&amp;'Display 730 &amp; 1200'!$AN$9))</f>
        <v>#REF!</v>
      </c>
      <c r="E72" t="e">
        <f>IF($C72="",0,SUMIFS(#REF!,#REF!,$C72,#REF!,"&gt;="&amp;'Display 730 &amp; 1200'!$AN$12,#REF!,"&lt;="&amp;'Display 730 &amp; 1200'!$AN$11))</f>
        <v>#REF!</v>
      </c>
    </row>
    <row r="73" spans="1:5">
      <c r="A73" t="str">
        <f>IF(INDEX('Display 730 &amp; 1200'!$A:$A,ROW())="","",INDEX('Display 730 &amp; 1200'!$A:$A,ROW()))</f>
        <v>JAKARTA雅加达</v>
      </c>
      <c r="B73" t="str">
        <f>IF(INDEX('Display 730 &amp; 1200'!$B:$B,ROW())="","",INDEX('Display 730 &amp; 1200'!$B:$B,ROW()))</f>
        <v>MUHAMMAD BANDI BANDANUJI</v>
      </c>
      <c r="C73" t="str">
        <f>IF(INDEX('Display 730 &amp; 1200'!$D:$D,ROW())="","",INDEX('Display 730 &amp; 1200'!$D:$D,ROW()))</f>
        <v>DC_JAGAKARSA</v>
      </c>
      <c r="D73" t="e">
        <f>IF($C73="",0,SUMIFS(#REF!,#REF!,$C73,#REF!,"&gt;="&amp;'Display 730 &amp; 1200'!$AN$10,#REF!,"&lt;="&amp;'Display 730 &amp; 1200'!$AN$9))</f>
        <v>#REF!</v>
      </c>
      <c r="E73" t="e">
        <f>IF($C73="",0,SUMIFS(#REF!,#REF!,$C73,#REF!,"&gt;="&amp;'Display 730 &amp; 1200'!$AN$12,#REF!,"&lt;="&amp;'Display 730 &amp; 1200'!$AN$11))</f>
        <v>#REF!</v>
      </c>
    </row>
    <row r="74" spans="1:5">
      <c r="A74" t="str">
        <f>IF(INDEX('Display 730 &amp; 1200'!$A:$A,ROW())="","",INDEX('Display 730 &amp; 1200'!$A:$A,ROW()))</f>
        <v>JAKARTA雅加达</v>
      </c>
      <c r="B74" t="str">
        <f>IF(INDEX('Display 730 &amp; 1200'!$B:$B,ROW())="","",INDEX('Display 730 &amp; 1200'!$B:$B,ROW()))</f>
        <v>MUHAMMAD BANDI BANDANUJI</v>
      </c>
      <c r="C74" t="str">
        <f>IF(INDEX('Display 730 &amp; 1200'!$D:$D,ROW())="","",INDEX('Display 730 &amp; 1200'!$D:$D,ROW()))</f>
        <v>CP_PASAR_MAYESTIK</v>
      </c>
      <c r="D74" t="e">
        <f>IF($C74="",0,SUMIFS(#REF!,#REF!,$C74,#REF!,"&gt;="&amp;'Display 730 &amp; 1200'!$AN$10,#REF!,"&lt;="&amp;'Display 730 &amp; 1200'!$AN$9))</f>
        <v>#REF!</v>
      </c>
      <c r="E74" t="e">
        <f>IF($C74="",0,SUMIFS(#REF!,#REF!,$C74,#REF!,"&gt;="&amp;'Display 730 &amp; 1200'!$AN$12,#REF!,"&lt;="&amp;'Display 730 &amp; 1200'!$AN$11))</f>
        <v>#REF!</v>
      </c>
    </row>
    <row r="75" spans="1:5">
      <c r="A75" t="str">
        <f>IF(INDEX('Display 730 &amp; 1200'!$A:$A,ROW())="","",INDEX('Display 730 &amp; 1200'!$A:$A,ROW()))</f>
        <v>JAKARTA雅加达</v>
      </c>
      <c r="B75" t="str">
        <f>IF(INDEX('Display 730 &amp; 1200'!$B:$B,ROW())="","",INDEX('Display 730 &amp; 1200'!$B:$B,ROW()))</f>
        <v>MUHAMMAD BANDI BANDANUJI</v>
      </c>
      <c r="C75" t="str">
        <f>IF(INDEX('Display 730 &amp; 1200'!$D:$D,ROW())="","",INDEX('Display 730 &amp; 1200'!$D:$D,ROW()))</f>
        <v>KHAFI_01</v>
      </c>
      <c r="D75" t="e">
        <f>IF($C75="",0,SUMIFS(#REF!,#REF!,$C75,#REF!,"&gt;="&amp;'Display 730 &amp; 1200'!$AN$10,#REF!,"&lt;="&amp;'Display 730 &amp; 1200'!$AN$9))</f>
        <v>#REF!</v>
      </c>
      <c r="E75" t="e">
        <f>IF($C75="",0,SUMIFS(#REF!,#REF!,$C75,#REF!,"&gt;="&amp;'Display 730 &amp; 1200'!$AN$12,#REF!,"&lt;="&amp;'Display 730 &amp; 1200'!$AN$11))</f>
        <v>#REF!</v>
      </c>
    </row>
    <row r="76" spans="1:5">
      <c r="A76" t="str">
        <f>IF(INDEX('Display 730 &amp; 1200'!$A:$A,ROW())="","",INDEX('Display 730 &amp; 1200'!$A:$A,ROW()))</f>
        <v>JAKARTA雅加达</v>
      </c>
      <c r="B76" t="str">
        <f>IF(INDEX('Display 730 &amp; 1200'!$B:$B,ROW())="","",INDEX('Display 730 &amp; 1200'!$B:$B,ROW()))</f>
        <v>MUHAMMAD BANDI BANDANUJI</v>
      </c>
      <c r="C76" t="str">
        <f>IF(INDEX('Display 730 &amp; 1200'!$D:$D,ROW())="","",INDEX('Display 730 &amp; 1200'!$D:$D,ROW()))</f>
        <v>DC_KEBAYORAN_BARU</v>
      </c>
      <c r="D76" t="e">
        <f>IF($C76="",0,SUMIFS(#REF!,#REF!,$C76,#REF!,"&gt;="&amp;'Display 730 &amp; 1200'!$AN$10,#REF!,"&lt;="&amp;'Display 730 &amp; 1200'!$AN$9))</f>
        <v>#REF!</v>
      </c>
      <c r="E76" t="e">
        <f>IF($C76="",0,SUMIFS(#REF!,#REF!,$C76,#REF!,"&gt;="&amp;'Display 730 &amp; 1200'!$AN$12,#REF!,"&lt;="&amp;'Display 730 &amp; 1200'!$AN$11))</f>
        <v>#REF!</v>
      </c>
    </row>
    <row r="77" spans="1:5">
      <c r="A77" t="str">
        <f>IF(INDEX('Display 730 &amp; 1200'!$A:$A,ROW())="","",INDEX('Display 730 &amp; 1200'!$A:$A,ROW()))</f>
        <v>JAKARTA雅加达</v>
      </c>
      <c r="B77" t="str">
        <f>IF(INDEX('Display 730 &amp; 1200'!$B:$B,ROW())="","",INDEX('Display 730 &amp; 1200'!$B:$B,ROW()))</f>
        <v>MUHAMMAD BANDI BANDANUJI</v>
      </c>
      <c r="C77" t="str">
        <f>IF(INDEX('Display 730 &amp; 1200'!$D:$D,ROW())="","",INDEX('Display 730 &amp; 1200'!$D:$D,ROW()))</f>
        <v>JATIPADANG_01</v>
      </c>
      <c r="D77" t="e">
        <f>IF($C77="",0,SUMIFS(#REF!,#REF!,$C77,#REF!,"&gt;="&amp;'Display 730 &amp; 1200'!$AN$10,#REF!,"&lt;="&amp;'Display 730 &amp; 1200'!$AN$9))</f>
        <v>#REF!</v>
      </c>
      <c r="E77" t="e">
        <f>IF($C77="",0,SUMIFS(#REF!,#REF!,$C77,#REF!,"&gt;="&amp;'Display 730 &amp; 1200'!$AN$12,#REF!,"&lt;="&amp;'Display 730 &amp; 1200'!$AN$11))</f>
        <v>#REF!</v>
      </c>
    </row>
    <row r="78" spans="1:5">
      <c r="A78" t="str">
        <f>IF(INDEX('Display 730 &amp; 1200'!$A:$A,ROW())="","",INDEX('Display 730 &amp; 1200'!$A:$A,ROW()))</f>
        <v>JAKARTA雅加达</v>
      </c>
      <c r="B78" t="str">
        <f>IF(INDEX('Display 730 &amp; 1200'!$B:$B,ROW())="","",INDEX('Display 730 &amp; 1200'!$B:$B,ROW()))</f>
        <v>MUHAMMAD BANDI BANDANUJI</v>
      </c>
      <c r="C78" t="str">
        <f>IF(INDEX('Display 730 &amp; 1200'!$D:$D,ROW())="","",INDEX('Display 730 &amp; 1200'!$D:$D,ROW()))</f>
        <v>CP_BANGKA</v>
      </c>
      <c r="D78" t="e">
        <f>IF($C78="",0,SUMIFS(#REF!,#REF!,$C78,#REF!,"&gt;="&amp;'Display 730 &amp; 1200'!$AN$10,#REF!,"&lt;="&amp;'Display 730 &amp; 1200'!$AN$9))</f>
        <v>#REF!</v>
      </c>
      <c r="E78" t="e">
        <f>IF($C78="",0,SUMIFS(#REF!,#REF!,$C78,#REF!,"&gt;="&amp;'Display 730 &amp; 1200'!$AN$12,#REF!,"&lt;="&amp;'Display 730 &amp; 1200'!$AN$11))</f>
        <v>#REF!</v>
      </c>
    </row>
    <row r="79" spans="1:5">
      <c r="A79" t="str">
        <f>IF(INDEX('Display 730 &amp; 1200'!$A:$A,ROW())="","",INDEX('Display 730 &amp; 1200'!$A:$A,ROW()))</f>
        <v>JAKARTA雅加达</v>
      </c>
      <c r="B79" t="str">
        <f>IF(INDEX('Display 730 &amp; 1200'!$B:$B,ROW())="","",INDEX('Display 730 &amp; 1200'!$B:$B,ROW()))</f>
        <v>MUHAMMAD BANDI BANDANUJI</v>
      </c>
      <c r="C79" t="str">
        <f>IF(INDEX('Display 730 &amp; 1200'!$D:$D,ROW())="","",INDEX('Display 730 &amp; 1200'!$D:$D,ROW()))</f>
        <v>CP_TANJUNG_BARAT</v>
      </c>
      <c r="D79" t="e">
        <f>IF($C79="",0,SUMIFS(#REF!,#REF!,$C79,#REF!,"&gt;="&amp;'Display 730 &amp; 1200'!$AN$10,#REF!,"&lt;="&amp;'Display 730 &amp; 1200'!$AN$9))</f>
        <v>#REF!</v>
      </c>
      <c r="E79" t="e">
        <f>IF($C79="",0,SUMIFS(#REF!,#REF!,$C79,#REF!,"&gt;="&amp;'Display 730 &amp; 1200'!$AN$12,#REF!,"&lt;="&amp;'Display 730 &amp; 1200'!$AN$11))</f>
        <v>#REF!</v>
      </c>
    </row>
    <row r="80" spans="1:5">
      <c r="A80" t="str">
        <f>IF(INDEX('Display 730 &amp; 1200'!$A:$A,ROW())="","",INDEX('Display 730 &amp; 1200'!$A:$A,ROW()))</f>
        <v>JAKARTA雅加达</v>
      </c>
      <c r="B80" t="str">
        <f>IF(INDEX('Display 730 &amp; 1200'!$B:$B,ROW())="","",INDEX('Display 730 &amp; 1200'!$B:$B,ROW()))</f>
        <v>MUHAMMAD BANDI BANDANUJI</v>
      </c>
      <c r="C80" t="str">
        <f>IF(INDEX('Display 730 &amp; 1200'!$D:$D,ROW())="","",INDEX('Display 730 &amp; 1200'!$D:$D,ROW()))</f>
        <v>DC_KALIBATA_UTARA</v>
      </c>
      <c r="D80" t="e">
        <f>IF($C80="",0,SUMIFS(#REF!,#REF!,$C80,#REF!,"&gt;="&amp;'Display 730 &amp; 1200'!$AN$10,#REF!,"&lt;="&amp;'Display 730 &amp; 1200'!$AN$9))</f>
        <v>#REF!</v>
      </c>
      <c r="E80" t="e">
        <f>IF($C80="",0,SUMIFS(#REF!,#REF!,$C80,#REF!,"&gt;="&amp;'Display 730 &amp; 1200'!$AN$12,#REF!,"&lt;="&amp;'Display 730 &amp; 1200'!$AN$11))</f>
        <v>#REF!</v>
      </c>
    </row>
    <row r="81" spans="1:5">
      <c r="A81" t="str">
        <f>IF(INDEX('Display 730 &amp; 1200'!$A:$A,ROW())="","",INDEX('Display 730 &amp; 1200'!$A:$A,ROW()))</f>
        <v>JAKARTA雅加达</v>
      </c>
      <c r="B81" t="str">
        <f>IF(INDEX('Display 730 &amp; 1200'!$B:$B,ROW())="","",INDEX('Display 730 &amp; 1200'!$B:$B,ROW()))</f>
        <v>MUHAMMAD BANDI BANDANUJI</v>
      </c>
      <c r="C81" t="str">
        <f>IF(INDEX('Display 730 &amp; 1200'!$D:$D,ROW())="","",INDEX('Display 730 &amp; 1200'!$D:$D,ROW()))</f>
        <v>CP_SRENGSENG_SAWAH</v>
      </c>
      <c r="D81" t="e">
        <f>IF($C81="",0,SUMIFS(#REF!,#REF!,$C81,#REF!,"&gt;="&amp;'Display 730 &amp; 1200'!$AN$10,#REF!,"&lt;="&amp;'Display 730 &amp; 1200'!$AN$9))</f>
        <v>#REF!</v>
      </c>
      <c r="E81" t="e">
        <f>IF($C81="",0,SUMIFS(#REF!,#REF!,$C81,#REF!,"&gt;="&amp;'Display 730 &amp; 1200'!$AN$12,#REF!,"&lt;="&amp;'Display 730 &amp; 1200'!$AN$11))</f>
        <v>#REF!</v>
      </c>
    </row>
    <row r="82" spans="1:5">
      <c r="A82" t="str">
        <f>IF(INDEX('Display 730 &amp; 1200'!$A:$A,ROW())="","",INDEX('Display 730 &amp; 1200'!$A:$A,ROW()))</f>
        <v>JAKARTA雅加达</v>
      </c>
      <c r="B82" t="str">
        <f>IF(INDEX('Display 730 &amp; 1200'!$B:$B,ROW())="","",INDEX('Display 730 &amp; 1200'!$B:$B,ROW()))</f>
        <v>MUHAMMAD BANDI BANDANUJI</v>
      </c>
      <c r="C82" t="str">
        <f>IF(INDEX('Display 730 &amp; 1200'!$D:$D,ROW())="","",INDEX('Display 730 &amp; 1200'!$D:$D,ROW()))</f>
        <v>CP_CIGANJUR</v>
      </c>
      <c r="D82" t="e">
        <f>IF($C82="",0,SUMIFS(#REF!,#REF!,$C82,#REF!,"&gt;="&amp;'Display 730 &amp; 1200'!$AN$10,#REF!,"&lt;="&amp;'Display 730 &amp; 1200'!$AN$9))</f>
        <v>#REF!</v>
      </c>
      <c r="E82" t="e">
        <f>IF($C82="",0,SUMIFS(#REF!,#REF!,$C82,#REF!,"&gt;="&amp;'Display 730 &amp; 1200'!$AN$12,#REF!,"&lt;="&amp;'Display 730 &amp; 1200'!$AN$11))</f>
        <v>#REF!</v>
      </c>
    </row>
    <row r="83" spans="1:5">
      <c r="A83" t="str">
        <f>IF(INDEX('Display 730 &amp; 1200'!$A:$A,ROW())="","",INDEX('Display 730 &amp; 1200'!$A:$A,ROW()))</f>
        <v>JAKARTA雅加达</v>
      </c>
      <c r="B83" t="str">
        <f>IF(INDEX('Display 730 &amp; 1200'!$B:$B,ROW())="","",INDEX('Display 730 &amp; 1200'!$B:$B,ROW()))</f>
        <v>MUHAMMAD BANDI BANDANUJI</v>
      </c>
      <c r="C83" t="str">
        <f>IF(INDEX('Display 730 &amp; 1200'!$D:$D,ROW())="","",INDEX('Display 730 &amp; 1200'!$D:$D,ROW()))</f>
        <v>DC_PASAR_MINGGU</v>
      </c>
      <c r="D83" t="e">
        <f>IF($C83="",0,SUMIFS(#REF!,#REF!,$C83,#REF!,"&gt;="&amp;'Display 730 &amp; 1200'!$AN$10,#REF!,"&lt;="&amp;'Display 730 &amp; 1200'!$AN$9))</f>
        <v>#REF!</v>
      </c>
      <c r="E83" t="e">
        <f>IF($C83="",0,SUMIFS(#REF!,#REF!,$C83,#REF!,"&gt;="&amp;'Display 730 &amp; 1200'!$AN$12,#REF!,"&lt;="&amp;'Display 730 &amp; 1200'!$AN$11))</f>
        <v>#REF!</v>
      </c>
    </row>
    <row r="84" spans="1:5">
      <c r="A84" t="str">
        <f>IF(INDEX('Display 730 &amp; 1200'!$A:$A,ROW())="","",INDEX('Display 730 &amp; 1200'!$A:$A,ROW()))</f>
        <v>JAKARTA雅加达</v>
      </c>
      <c r="B84" t="str">
        <f>IF(INDEX('Display 730 &amp; 1200'!$B:$B,ROW())="","",INDEX('Display 730 &amp; 1200'!$B:$B,ROW()))</f>
        <v>MUHAMMAD BANDI BANDANUJI</v>
      </c>
      <c r="C84" t="str">
        <f>IF(INDEX('Display 730 &amp; 1200'!$D:$D,ROW())="","",INDEX('Display 730 &amp; 1200'!$D:$D,ROW()))</f>
        <v>CP_TEGAL_PARANG</v>
      </c>
      <c r="D84" t="e">
        <f>IF($C84="",0,SUMIFS(#REF!,#REF!,$C84,#REF!,"&gt;="&amp;'Display 730 &amp; 1200'!$AN$10,#REF!,"&lt;="&amp;'Display 730 &amp; 1200'!$AN$9))</f>
        <v>#REF!</v>
      </c>
      <c r="E84" t="e">
        <f>IF($C84="",0,SUMIFS(#REF!,#REF!,$C84,#REF!,"&gt;="&amp;'Display 730 &amp; 1200'!$AN$12,#REF!,"&lt;="&amp;'Display 730 &amp; 1200'!$AN$11))</f>
        <v>#REF!</v>
      </c>
    </row>
    <row r="85" spans="1:5">
      <c r="A85" t="str">
        <f>IF(INDEX('Display 730 &amp; 1200'!$A:$A,ROW())="","",INDEX('Display 730 &amp; 1200'!$A:$A,ROW()))</f>
        <v>JAKARTA雅加达</v>
      </c>
      <c r="B85" t="str">
        <f>IF(INDEX('Display 730 &amp; 1200'!$B:$B,ROW())="","",INDEX('Display 730 &amp; 1200'!$B:$B,ROW()))</f>
        <v>MUHAMMAD BANDI BANDANUJI</v>
      </c>
      <c r="C85" t="str">
        <f>IF(INDEX('Display 730 &amp; 1200'!$D:$D,ROW())="","",INDEX('Display 730 &amp; 1200'!$D:$D,ROW()))</f>
        <v>DC_GANDARIA</v>
      </c>
      <c r="D85" t="e">
        <f>IF($C85="",0,SUMIFS(#REF!,#REF!,$C85,#REF!,"&gt;="&amp;'Display 730 &amp; 1200'!$AN$10,#REF!,"&lt;="&amp;'Display 730 &amp; 1200'!$AN$9))</f>
        <v>#REF!</v>
      </c>
      <c r="E85" t="e">
        <f>IF($C85="",0,SUMIFS(#REF!,#REF!,$C85,#REF!,"&gt;="&amp;'Display 730 &amp; 1200'!$AN$12,#REF!,"&lt;="&amp;'Display 730 &amp; 1200'!$AN$11))</f>
        <v>#REF!</v>
      </c>
    </row>
    <row r="86" spans="1:5">
      <c r="A86" t="str">
        <f>IF(INDEX('Display 730 &amp; 1200'!$A:$A,ROW())="","",INDEX('Display 730 &amp; 1200'!$A:$A,ROW()))</f>
        <v>JAKARTA雅加达</v>
      </c>
      <c r="B86" t="str">
        <f>IF(INDEX('Display 730 &amp; 1200'!$B:$B,ROW())="","",INDEX('Display 730 &amp; 1200'!$B:$B,ROW()))</f>
        <v>BIMO WIRA ANGGORO</v>
      </c>
      <c r="C86" t="str">
        <f>IF(INDEX('Display 730 &amp; 1200'!$D:$D,ROW())="","",INDEX('Display 730 &amp; 1200'!$D:$D,ROW()))</f>
        <v>DC_PONDOK_PINANG</v>
      </c>
      <c r="D86" t="e">
        <f>IF($C86="",0,SUMIFS(#REF!,#REF!,$C86,#REF!,"&gt;="&amp;'Display 730 &amp; 1200'!$AN$10,#REF!,"&lt;="&amp;'Display 730 &amp; 1200'!$AN$9))</f>
        <v>#REF!</v>
      </c>
      <c r="E86" t="e">
        <f>IF($C86="",0,SUMIFS(#REF!,#REF!,$C86,#REF!,"&gt;="&amp;'Display 730 &amp; 1200'!$AN$12,#REF!,"&lt;="&amp;'Display 730 &amp; 1200'!$AN$11))</f>
        <v>#REF!</v>
      </c>
    </row>
    <row r="87" spans="1:5">
      <c r="A87" t="str">
        <f>IF(INDEX('Display 730 &amp; 1200'!$A:$A,ROW())="","",INDEX('Display 730 &amp; 1200'!$A:$A,ROW()))</f>
        <v>JAKARTA雅加达</v>
      </c>
      <c r="B87" t="str">
        <f>IF(INDEX('Display 730 &amp; 1200'!$B:$B,ROW())="","",INDEX('Display 730 &amp; 1200'!$B:$B,ROW()))</f>
        <v>BIMO WIRA ANGGORO</v>
      </c>
      <c r="C87" t="str">
        <f>IF(INDEX('Display 730 &amp; 1200'!$D:$D,ROW())="","",INDEX('Display 730 &amp; 1200'!$D:$D,ROW()))</f>
        <v>DC_KEBAYORAN_LAMA</v>
      </c>
      <c r="D87" t="e">
        <f>IF($C87="",0,SUMIFS(#REF!,#REF!,$C87,#REF!,"&gt;="&amp;'Display 730 &amp; 1200'!$AN$10,#REF!,"&lt;="&amp;'Display 730 &amp; 1200'!$AN$9))</f>
        <v>#REF!</v>
      </c>
      <c r="E87" t="e">
        <f>IF($C87="",0,SUMIFS(#REF!,#REF!,$C87,#REF!,"&gt;="&amp;'Display 730 &amp; 1200'!$AN$12,#REF!,"&lt;="&amp;'Display 730 &amp; 1200'!$AN$11))</f>
        <v>#REF!</v>
      </c>
    </row>
    <row r="88" spans="1:5">
      <c r="A88" t="str">
        <f>IF(INDEX('Display 730 &amp; 1200'!$A:$A,ROW())="","",INDEX('Display 730 &amp; 1200'!$A:$A,ROW()))</f>
        <v>JAKARTA雅加达</v>
      </c>
      <c r="B88" t="str">
        <f>IF(INDEX('Display 730 &amp; 1200'!$B:$B,ROW())="","",INDEX('Display 730 &amp; 1200'!$B:$B,ROW()))</f>
        <v>BIMO WIRA ANGGORO</v>
      </c>
      <c r="C88" t="str">
        <f>IF(INDEX('Display 730 &amp; 1200'!$D:$D,ROW())="","",INDEX('Display 730 &amp; 1200'!$D:$D,ROW()))</f>
        <v>CILANDAK_2</v>
      </c>
      <c r="D88" t="e">
        <f>IF($C88="",0,SUMIFS(#REF!,#REF!,$C88,#REF!,"&gt;="&amp;'Display 730 &amp; 1200'!$AN$10,#REF!,"&lt;="&amp;'Display 730 &amp; 1200'!$AN$9))</f>
        <v>#REF!</v>
      </c>
      <c r="E88" t="e">
        <f>IF($C88="",0,SUMIFS(#REF!,#REF!,$C88,#REF!,"&gt;="&amp;'Display 730 &amp; 1200'!$AN$12,#REF!,"&lt;="&amp;'Display 730 &amp; 1200'!$AN$11))</f>
        <v>#REF!</v>
      </c>
    </row>
    <row r="89" spans="1:5">
      <c r="A89" t="str">
        <f>IF(INDEX('Display 730 &amp; 1200'!$A:$A,ROW())="","",INDEX('Display 730 &amp; 1200'!$A:$A,ROW()))</f>
        <v>JAKARTA雅加达</v>
      </c>
      <c r="B89" t="str">
        <f>IF(INDEX('Display 730 &amp; 1200'!$B:$B,ROW())="","",INDEX('Display 730 &amp; 1200'!$B:$B,ROW()))</f>
        <v>BIMO WIRA ANGGORO</v>
      </c>
      <c r="C89" t="str">
        <f>IF(INDEX('Display 730 &amp; 1200'!$D:$D,ROW())="","",INDEX('Display 730 &amp; 1200'!$D:$D,ROW()))</f>
        <v>CP_PESANGGRAHAN_2</v>
      </c>
      <c r="D89" t="e">
        <f>IF($C89="",0,SUMIFS(#REF!,#REF!,$C89,#REF!,"&gt;="&amp;'Display 730 &amp; 1200'!$AN$10,#REF!,"&lt;="&amp;'Display 730 &amp; 1200'!$AN$9))</f>
        <v>#REF!</v>
      </c>
      <c r="E89" t="e">
        <f>IF($C89="",0,SUMIFS(#REF!,#REF!,$C89,#REF!,"&gt;="&amp;'Display 730 &amp; 1200'!$AN$12,#REF!,"&lt;="&amp;'Display 730 &amp; 1200'!$AN$11))</f>
        <v>#REF!</v>
      </c>
    </row>
    <row r="90" spans="1:5">
      <c r="A90" t="str">
        <f>IF(INDEX('Display 730 &amp; 1200'!$A:$A,ROW())="","",INDEX('Display 730 &amp; 1200'!$A:$A,ROW()))</f>
        <v>JAKARTA雅加达</v>
      </c>
      <c r="B90" t="str">
        <f>IF(INDEX('Display 730 &amp; 1200'!$B:$B,ROW())="","",INDEX('Display 730 &amp; 1200'!$B:$B,ROW()))</f>
        <v>BIMO WIRA ANGGORO</v>
      </c>
      <c r="C90" t="str">
        <f>IF(INDEX('Display 730 &amp; 1200'!$D:$D,ROW())="","",INDEX('Display 730 &amp; 1200'!$D:$D,ROW()))</f>
        <v>DC_GELORA</v>
      </c>
      <c r="D90" t="e">
        <f>IF($C90="",0,SUMIFS(#REF!,#REF!,$C90,#REF!,"&gt;="&amp;'Display 730 &amp; 1200'!$AN$10,#REF!,"&lt;="&amp;'Display 730 &amp; 1200'!$AN$9))</f>
        <v>#REF!</v>
      </c>
      <c r="E90" t="e">
        <f>IF($C90="",0,SUMIFS(#REF!,#REF!,$C90,#REF!,"&gt;="&amp;'Display 730 &amp; 1200'!$AN$12,#REF!,"&lt;="&amp;'Display 730 &amp; 1200'!$AN$11))</f>
        <v>#REF!</v>
      </c>
    </row>
    <row r="91" spans="1:5">
      <c r="A91" t="str">
        <f>IF(INDEX('Display 730 &amp; 1200'!$A:$A,ROW())="","",INDEX('Display 730 &amp; 1200'!$A:$A,ROW()))</f>
        <v>JAKARTA雅加达</v>
      </c>
      <c r="B91" t="str">
        <f>IF(INDEX('Display 730 &amp; 1200'!$B:$B,ROW())="","",INDEX('Display 730 &amp; 1200'!$B:$B,ROW()))</f>
        <v>BIMO WIRA ANGGORO</v>
      </c>
      <c r="C91" t="str">
        <f>IF(INDEX('Display 730 &amp; 1200'!$D:$D,ROW())="","",INDEX('Display 730 &amp; 1200'!$D:$D,ROW()))</f>
        <v>DC_PALMERAH</v>
      </c>
      <c r="D91" t="e">
        <f>IF($C91="",0,SUMIFS(#REF!,#REF!,$C91,#REF!,"&gt;="&amp;'Display 730 &amp; 1200'!$AN$10,#REF!,"&lt;="&amp;'Display 730 &amp; 1200'!$AN$9))</f>
        <v>#REF!</v>
      </c>
      <c r="E91" t="e">
        <f>IF($C91="",0,SUMIFS(#REF!,#REF!,$C91,#REF!,"&gt;="&amp;'Display 730 &amp; 1200'!$AN$12,#REF!,"&lt;="&amp;'Display 730 &amp; 1200'!$AN$11))</f>
        <v>#REF!</v>
      </c>
    </row>
    <row r="92" spans="1:5">
      <c r="A92" t="str">
        <f>IF(INDEX('Display 730 &amp; 1200'!$A:$A,ROW())="","",INDEX('Display 730 &amp; 1200'!$A:$A,ROW()))</f>
        <v>JAKARTA雅加达</v>
      </c>
      <c r="B92" t="str">
        <f>IF(INDEX('Display 730 &amp; 1200'!$B:$B,ROW())="","",INDEX('Display 730 &amp; 1200'!$B:$B,ROW()))</f>
        <v>BIMO WIRA ANGGORO</v>
      </c>
      <c r="C92" t="str">
        <f>IF(INDEX('Display 730 &amp; 1200'!$D:$D,ROW())="","",INDEX('Display 730 &amp; 1200'!$D:$D,ROW()))</f>
        <v>CP_KEBAYORAN_2</v>
      </c>
      <c r="D92" t="e">
        <f>IF($C92="",0,SUMIFS(#REF!,#REF!,$C92,#REF!,"&gt;="&amp;'Display 730 &amp; 1200'!$AN$10,#REF!,"&lt;="&amp;'Display 730 &amp; 1200'!$AN$9))</f>
        <v>#REF!</v>
      </c>
      <c r="E92" t="e">
        <f>IF($C92="",0,SUMIFS(#REF!,#REF!,$C92,#REF!,"&gt;="&amp;'Display 730 &amp; 1200'!$AN$12,#REF!,"&lt;="&amp;'Display 730 &amp; 1200'!$AN$11))</f>
        <v>#REF!</v>
      </c>
    </row>
    <row r="93" spans="1:5">
      <c r="A93" t="str">
        <f>IF(INDEX('Display 730 &amp; 1200'!$A:$A,ROW())="","",INDEX('Display 730 &amp; 1200'!$A:$A,ROW()))</f>
        <v>JAKARTA雅加达</v>
      </c>
      <c r="B93" t="str">
        <f>IF(INDEX('Display 730 &amp; 1200'!$B:$B,ROW())="","",INDEX('Display 730 &amp; 1200'!$B:$B,ROW()))</f>
        <v>BIMO WIRA ANGGORO</v>
      </c>
      <c r="C93" t="str">
        <f>IF(INDEX('Display 730 &amp; 1200'!$D:$D,ROW())="","",INDEX('Display 730 &amp; 1200'!$D:$D,ROW()))</f>
        <v>CP_LEBAK_BULUS</v>
      </c>
      <c r="D93" t="e">
        <f>IF($C93="",0,SUMIFS(#REF!,#REF!,$C93,#REF!,"&gt;="&amp;'Display 730 &amp; 1200'!$AN$10,#REF!,"&lt;="&amp;'Display 730 &amp; 1200'!$AN$9))</f>
        <v>#REF!</v>
      </c>
      <c r="E93" t="e">
        <f>IF($C93="",0,SUMIFS(#REF!,#REF!,$C93,#REF!,"&gt;="&amp;'Display 730 &amp; 1200'!$AN$12,#REF!,"&lt;="&amp;'Display 730 &amp; 1200'!$AN$11))</f>
        <v>#REF!</v>
      </c>
    </row>
    <row r="94" spans="1:5">
      <c r="A94" t="str">
        <f>IF(INDEX('Display 730 &amp; 1200'!$A:$A,ROW())="","",INDEX('Display 730 &amp; 1200'!$A:$A,ROW()))</f>
        <v>JAKARTA雅加达</v>
      </c>
      <c r="B94" t="str">
        <f>IF(INDEX('Display 730 &amp; 1200'!$B:$B,ROW())="","",INDEX('Display 730 &amp; 1200'!$B:$B,ROW()))</f>
        <v>BIMO WIRA ANGGORO</v>
      </c>
      <c r="C94" t="str">
        <f>IF(INDEX('Display 730 &amp; 1200'!$D:$D,ROW())="","",INDEX('Display 730 &amp; 1200'!$D:$D,ROW()))</f>
        <v>CP_PONDOK_PINANG_2</v>
      </c>
      <c r="D94" t="e">
        <f>IF($C94="",0,SUMIFS(#REF!,#REF!,$C94,#REF!,"&gt;="&amp;'Display 730 &amp; 1200'!$AN$10,#REF!,"&lt;="&amp;'Display 730 &amp; 1200'!$AN$9))</f>
        <v>#REF!</v>
      </c>
      <c r="E94" t="e">
        <f>IF($C94="",0,SUMIFS(#REF!,#REF!,$C94,#REF!,"&gt;="&amp;'Display 730 &amp; 1200'!$AN$12,#REF!,"&lt;="&amp;'Display 730 &amp; 1200'!$AN$11))</f>
        <v>#REF!</v>
      </c>
    </row>
    <row r="95" spans="1:5">
      <c r="A95" t="str">
        <f>IF(INDEX('Display 730 &amp; 1200'!$A:$A,ROW())="","",INDEX('Display 730 &amp; 1200'!$A:$A,ROW()))</f>
        <v>JAKARTA雅加达</v>
      </c>
      <c r="B95" t="str">
        <f>IF(INDEX('Display 730 &amp; 1200'!$B:$B,ROW())="","",INDEX('Display 730 &amp; 1200'!$B:$B,ROW()))</f>
        <v>BIMO WIRA ANGGORO</v>
      </c>
      <c r="C95" t="str">
        <f>IF(INDEX('Display 730 &amp; 1200'!$D:$D,ROW())="","",INDEX('Display 730 &amp; 1200'!$D:$D,ROW()))</f>
        <v>DC_PESANGGRAHAN</v>
      </c>
      <c r="D95" t="e">
        <f>IF($C95="",0,SUMIFS(#REF!,#REF!,$C95,#REF!,"&gt;="&amp;'Display 730 &amp; 1200'!$AN$10,#REF!,"&lt;="&amp;'Display 730 &amp; 1200'!$AN$9))</f>
        <v>#REF!</v>
      </c>
      <c r="E95" t="e">
        <f>IF($C95="",0,SUMIFS(#REF!,#REF!,$C95,#REF!,"&gt;="&amp;'Display 730 &amp; 1200'!$AN$12,#REF!,"&lt;="&amp;'Display 730 &amp; 1200'!$AN$11))</f>
        <v>#REF!</v>
      </c>
    </row>
    <row r="96" spans="1:5">
      <c r="A96" t="str">
        <f>IF(INDEX('Display 730 &amp; 1200'!$A:$A,ROW())="","",INDEX('Display 730 &amp; 1200'!$A:$A,ROW()))</f>
        <v>JAKARTA雅加达</v>
      </c>
      <c r="B96" t="str">
        <f>IF(INDEX('Display 730 &amp; 1200'!$B:$B,ROW())="","",INDEX('Display 730 &amp; 1200'!$B:$B,ROW()))</f>
        <v>BIMO WIRA ANGGORO</v>
      </c>
      <c r="C96" t="str">
        <f>IF(INDEX('Display 730 &amp; 1200'!$D:$D,ROW())="","",INDEX('Display 730 &amp; 1200'!$D:$D,ROW()))</f>
        <v>DP_VETERAN</v>
      </c>
      <c r="D96" t="e">
        <f>IF($C96="",0,SUMIFS(#REF!,#REF!,$C96,#REF!,"&gt;="&amp;'Display 730 &amp; 1200'!$AN$10,#REF!,"&lt;="&amp;'Display 730 &amp; 1200'!$AN$9))</f>
        <v>#REF!</v>
      </c>
      <c r="E96" t="e">
        <f>IF($C96="",0,SUMIFS(#REF!,#REF!,$C96,#REF!,"&gt;="&amp;'Display 730 &amp; 1200'!$AN$12,#REF!,"&lt;="&amp;'Display 730 &amp; 1200'!$AN$11))</f>
        <v>#REF!</v>
      </c>
    </row>
    <row r="97" spans="1:5">
      <c r="A97" t="str">
        <f>IF(INDEX('Display 730 &amp; 1200'!$A:$A,ROW())="","",INDEX('Display 730 &amp; 1200'!$A:$A,ROW()))</f>
        <v>JAKARTA雅加达</v>
      </c>
      <c r="B97" t="str">
        <f>IF(INDEX('Display 730 &amp; 1200'!$B:$B,ROW())="","",INDEX('Display 730 &amp; 1200'!$B:$B,ROW()))</f>
        <v>SAMSUL MAARIF</v>
      </c>
      <c r="C97" t="str">
        <f>IF(INDEX('Display 730 &amp; 1200'!$D:$D,ROW())="","",INDEX('Display 730 &amp; 1200'!$D:$D,ROW()))</f>
        <v>PLUMPANG_RAYA</v>
      </c>
      <c r="D97" t="e">
        <f>IF($C97="",0,SUMIFS(#REF!,#REF!,$C97,#REF!,"&gt;="&amp;'Display 730 &amp; 1200'!$AN$10,#REF!,"&lt;="&amp;'Display 730 &amp; 1200'!$AN$9))</f>
        <v>#REF!</v>
      </c>
      <c r="E97" t="e">
        <f>IF($C97="",0,SUMIFS(#REF!,#REF!,$C97,#REF!,"&gt;="&amp;'Display 730 &amp; 1200'!$AN$12,#REF!,"&lt;="&amp;'Display 730 &amp; 1200'!$AN$11))</f>
        <v>#REF!</v>
      </c>
    </row>
    <row r="98" spans="1:5">
      <c r="A98" t="str">
        <f>IF(INDEX('Display 730 &amp; 1200'!$A:$A,ROW())="","",INDEX('Display 730 &amp; 1200'!$A:$A,ROW()))</f>
        <v>JAKARTA雅加达</v>
      </c>
      <c r="B98" t="str">
        <f>IF(INDEX('Display 730 &amp; 1200'!$B:$B,ROW())="","",INDEX('Display 730 &amp; 1200'!$B:$B,ROW()))</f>
        <v>SAMSUL MAARIF</v>
      </c>
      <c r="C98" t="str">
        <f>IF(INDEX('Display 730 &amp; 1200'!$D:$D,ROW())="","",INDEX('Display 730 &amp; 1200'!$D:$D,ROW()))</f>
        <v>DC_GROGOL</v>
      </c>
      <c r="D98" t="e">
        <f>IF($C98="",0,SUMIFS(#REF!,#REF!,$C98,#REF!,"&gt;="&amp;'Display 730 &amp; 1200'!$AN$10,#REF!,"&lt;="&amp;'Display 730 &amp; 1200'!$AN$9))</f>
        <v>#REF!</v>
      </c>
      <c r="E98" t="e">
        <f>IF($C98="",0,SUMIFS(#REF!,#REF!,$C98,#REF!,"&gt;="&amp;'Display 730 &amp; 1200'!$AN$12,#REF!,"&lt;="&amp;'Display 730 &amp; 1200'!$AN$11))</f>
        <v>#REF!</v>
      </c>
    </row>
    <row r="99" spans="1:5">
      <c r="A99" t="str">
        <f>IF(INDEX('Display 730 &amp; 1200'!$A:$A,ROW())="","",INDEX('Display 730 &amp; 1200'!$A:$A,ROW()))</f>
        <v>JAKARTA雅加达</v>
      </c>
      <c r="B99" t="str">
        <f>IF(INDEX('Display 730 &amp; 1200'!$B:$B,ROW())="","",INDEX('Display 730 &amp; 1200'!$B:$B,ROW()))</f>
        <v>SAMSUL MAARIF</v>
      </c>
      <c r="C99" t="str">
        <f>IF(INDEX('Display 730 &amp; 1200'!$D:$D,ROW())="","",INDEX('Display 730 &amp; 1200'!$D:$D,ROW()))</f>
        <v>SUSILO_01</v>
      </c>
      <c r="D99" t="e">
        <f>IF($C99="",0,SUMIFS(#REF!,#REF!,$C99,#REF!,"&gt;="&amp;'Display 730 &amp; 1200'!$AN$10,#REF!,"&lt;="&amp;'Display 730 &amp; 1200'!$AN$9))</f>
        <v>#REF!</v>
      </c>
      <c r="E99" t="e">
        <f>IF($C99="",0,SUMIFS(#REF!,#REF!,$C99,#REF!,"&gt;="&amp;'Display 730 &amp; 1200'!$AN$12,#REF!,"&lt;="&amp;'Display 730 &amp; 1200'!$AN$11))</f>
        <v>#REF!</v>
      </c>
    </row>
    <row r="100" spans="1:5">
      <c r="A100" t="str">
        <f>IF(INDEX('Display 730 &amp; 1200'!$A:$A,ROW())="","",INDEX('Display 730 &amp; 1200'!$A:$A,ROW()))</f>
        <v>JAKARTA雅加达</v>
      </c>
      <c r="B100" t="str">
        <f>IF(INDEX('Display 730 &amp; 1200'!$B:$B,ROW())="","",INDEX('Display 730 &amp; 1200'!$B:$B,ROW()))</f>
        <v>SAMSUL MAARIF</v>
      </c>
      <c r="C100" t="str">
        <f>IF(INDEX('Display 730 &amp; 1200'!$D:$D,ROW())="","",INDEX('Display 730 &amp; 1200'!$D:$D,ROW()))</f>
        <v>CP_SAWAH_BESAR_2</v>
      </c>
      <c r="D100" t="e">
        <f>IF($C100="",0,SUMIFS(#REF!,#REF!,$C100,#REF!,"&gt;="&amp;'Display 730 &amp; 1200'!$AN$10,#REF!,"&lt;="&amp;'Display 730 &amp; 1200'!$AN$9))</f>
        <v>#REF!</v>
      </c>
      <c r="E100" t="e">
        <f>IF($C100="",0,SUMIFS(#REF!,#REF!,$C100,#REF!,"&gt;="&amp;'Display 730 &amp; 1200'!$AN$12,#REF!,"&lt;="&amp;'Display 730 &amp; 1200'!$AN$11))</f>
        <v>#REF!</v>
      </c>
    </row>
    <row r="101" spans="1:5">
      <c r="A101" t="str">
        <f>IF(INDEX('Display 730 &amp; 1200'!$A:$A,ROW())="","",INDEX('Display 730 &amp; 1200'!$A:$A,ROW()))</f>
        <v>JAKARTA雅加达</v>
      </c>
      <c r="B101" t="str">
        <f>IF(INDEX('Display 730 &amp; 1200'!$B:$B,ROW())="","",INDEX('Display 730 &amp; 1200'!$B:$B,ROW()))</f>
        <v>SAMSUL MAARIF</v>
      </c>
      <c r="C101" t="str">
        <f>IF(INDEX('Display 730 &amp; 1200'!$D:$D,ROW())="","",INDEX('Display 730 &amp; 1200'!$D:$D,ROW()))</f>
        <v>GADING_GRIYA_L</v>
      </c>
      <c r="D101" t="e">
        <f>IF($C101="",0,SUMIFS(#REF!,#REF!,$C101,#REF!,"&gt;="&amp;'Display 730 &amp; 1200'!$AN$10,#REF!,"&lt;="&amp;'Display 730 &amp; 1200'!$AN$9))</f>
        <v>#REF!</v>
      </c>
      <c r="E101" t="e">
        <f>IF($C101="",0,SUMIFS(#REF!,#REF!,$C101,#REF!,"&gt;="&amp;'Display 730 &amp; 1200'!$AN$12,#REF!,"&lt;="&amp;'Display 730 &amp; 1200'!$AN$11))</f>
        <v>#REF!</v>
      </c>
    </row>
    <row r="102" spans="1:5">
      <c r="A102" t="str">
        <f>IF(INDEX('Display 730 &amp; 1200'!$A:$A,ROW())="","",INDEX('Display 730 &amp; 1200'!$A:$A,ROW()))</f>
        <v>JAKARTA雅加达</v>
      </c>
      <c r="B102" t="str">
        <f>IF(INDEX('Display 730 &amp; 1200'!$B:$B,ROW())="","",INDEX('Display 730 &amp; 1200'!$B:$B,ROW()))</f>
        <v>SAMSUL MAARIF</v>
      </c>
      <c r="C102" t="str">
        <f>IF(INDEX('Display 730 &amp; 1200'!$D:$D,ROW())="","",INDEX('Display 730 &amp; 1200'!$D:$D,ROW()))</f>
        <v>DC_CILINCING</v>
      </c>
      <c r="D102" t="e">
        <f>IF($C102="",0,SUMIFS(#REF!,#REF!,$C102,#REF!,"&gt;="&amp;'Display 730 &amp; 1200'!$AN$10,#REF!,"&lt;="&amp;'Display 730 &amp; 1200'!$AN$9))</f>
        <v>#REF!</v>
      </c>
      <c r="E102" t="e">
        <f>IF($C102="",0,SUMIFS(#REF!,#REF!,$C102,#REF!,"&gt;="&amp;'Display 730 &amp; 1200'!$AN$12,#REF!,"&lt;="&amp;'Display 730 &amp; 1200'!$AN$11))</f>
        <v>#REF!</v>
      </c>
    </row>
    <row r="103" spans="1:5">
      <c r="A103" t="str">
        <f>IF(INDEX('Display 730 &amp; 1200'!$A:$A,ROW())="","",INDEX('Display 730 &amp; 1200'!$A:$A,ROW()))</f>
        <v>JAKARTA雅加达</v>
      </c>
      <c r="B103" t="str">
        <f>IF(INDEX('Display 730 &amp; 1200'!$B:$B,ROW())="","",INDEX('Display 730 &amp; 1200'!$B:$B,ROW()))</f>
        <v>SAMSUL MAARIF</v>
      </c>
      <c r="C103" t="str">
        <f>IF(INDEX('Display 730 &amp; 1200'!$D:$D,ROW())="","",INDEX('Display 730 &amp; 1200'!$D:$D,ROW()))</f>
        <v>CP_KEDOYA_RAYA_2</v>
      </c>
      <c r="D103" t="e">
        <f>IF($C103="",0,SUMIFS(#REF!,#REF!,$C103,#REF!,"&gt;="&amp;'Display 730 &amp; 1200'!$AN$10,#REF!,"&lt;="&amp;'Display 730 &amp; 1200'!$AN$9))</f>
        <v>#REF!</v>
      </c>
      <c r="E103" t="e">
        <f>IF($C103="",0,SUMIFS(#REF!,#REF!,$C103,#REF!,"&gt;="&amp;'Display 730 &amp; 1200'!$AN$12,#REF!,"&lt;="&amp;'Display 730 &amp; 1200'!$AN$11))</f>
        <v>#REF!</v>
      </c>
    </row>
    <row r="104" spans="1:5">
      <c r="A104" t="str">
        <f>IF(INDEX('Display 730 &amp; 1200'!$A:$A,ROW())="","",INDEX('Display 730 &amp; 1200'!$A:$A,ROW()))</f>
        <v>JAKARTA雅加达</v>
      </c>
      <c r="B104" t="str">
        <f>IF(INDEX('Display 730 &amp; 1200'!$B:$B,ROW())="","",INDEX('Display 730 &amp; 1200'!$B:$B,ROW()))</f>
        <v>SAMSUL MAARIF</v>
      </c>
      <c r="C104" t="str">
        <f>IF(INDEX('Display 730 &amp; 1200'!$D:$D,ROW())="","",INDEX('Display 730 &amp; 1200'!$D:$D,ROW()))</f>
        <v>GUNUNG_SAHARI_01</v>
      </c>
      <c r="D104" t="e">
        <f>IF($C104="",0,SUMIFS(#REF!,#REF!,$C104,#REF!,"&gt;="&amp;'Display 730 &amp; 1200'!$AN$10,#REF!,"&lt;="&amp;'Display 730 &amp; 1200'!$AN$9))</f>
        <v>#REF!</v>
      </c>
      <c r="E104" t="e">
        <f>IF($C104="",0,SUMIFS(#REF!,#REF!,$C104,#REF!,"&gt;="&amp;'Display 730 &amp; 1200'!$AN$12,#REF!,"&lt;="&amp;'Display 730 &amp; 1200'!$AN$11))</f>
        <v>#REF!</v>
      </c>
    </row>
    <row r="105" spans="1:5">
      <c r="A105" t="str">
        <f>IF(INDEX('Display 730 &amp; 1200'!$A:$A,ROW())="","",INDEX('Display 730 &amp; 1200'!$A:$A,ROW()))</f>
        <v>JAKARTA雅加达</v>
      </c>
      <c r="B105" t="str">
        <f>IF(INDEX('Display 730 &amp; 1200'!$B:$B,ROW())="","",INDEX('Display 730 &amp; 1200'!$B:$B,ROW()))</f>
        <v>SAMSUL MAARIF</v>
      </c>
      <c r="C105" t="str">
        <f>IF(INDEX('Display 730 &amp; 1200'!$D:$D,ROW())="","",INDEX('Display 730 &amp; 1200'!$D:$D,ROW()))</f>
        <v>DC_KELAPA_GADING</v>
      </c>
      <c r="D105" t="e">
        <f>IF($C105="",0,SUMIFS(#REF!,#REF!,$C105,#REF!,"&gt;="&amp;'Display 730 &amp; 1200'!$AN$10,#REF!,"&lt;="&amp;'Display 730 &amp; 1200'!$AN$9))</f>
        <v>#REF!</v>
      </c>
      <c r="E105" t="e">
        <f>IF($C105="",0,SUMIFS(#REF!,#REF!,$C105,#REF!,"&gt;="&amp;'Display 730 &amp; 1200'!$AN$12,#REF!,"&lt;="&amp;'Display 730 &amp; 1200'!$AN$11))</f>
        <v>#REF!</v>
      </c>
    </row>
    <row r="106" spans="1:5">
      <c r="A106" t="str">
        <f>IF(INDEX('Display 730 &amp; 1200'!$A:$A,ROW())="","",INDEX('Display 730 &amp; 1200'!$A:$A,ROW()))</f>
        <v>JAKARTA雅加达</v>
      </c>
      <c r="B106" t="str">
        <f>IF(INDEX('Display 730 &amp; 1200'!$B:$B,ROW())="","",INDEX('Display 730 &amp; 1200'!$B:$B,ROW()))</f>
        <v>SAMSUL MAARIF</v>
      </c>
      <c r="C106" t="str">
        <f>IF(INDEX('Display 730 &amp; 1200'!$D:$D,ROW())="","",INDEX('Display 730 &amp; 1200'!$D:$D,ROW()))</f>
        <v>DC_KEMAYORAN</v>
      </c>
      <c r="D106" t="e">
        <f>IF($C106="",0,SUMIFS(#REF!,#REF!,$C106,#REF!,"&gt;="&amp;'Display 730 &amp; 1200'!$AN$10,#REF!,"&lt;="&amp;'Display 730 &amp; 1200'!$AN$9))</f>
        <v>#REF!</v>
      </c>
      <c r="E106" t="e">
        <f>IF($C106="",0,SUMIFS(#REF!,#REF!,$C106,#REF!,"&gt;="&amp;'Display 730 &amp; 1200'!$AN$12,#REF!,"&lt;="&amp;'Display 730 &amp; 1200'!$AN$11))</f>
        <v>#REF!</v>
      </c>
    </row>
    <row r="107" spans="1:5">
      <c r="A107" t="str">
        <f>IF(INDEX('Display 730 &amp; 1200'!$A:$A,ROW())="","",INDEX('Display 730 &amp; 1200'!$A:$A,ROW()))</f>
        <v>JAKARTA雅加达</v>
      </c>
      <c r="B107" t="str">
        <f>IF(INDEX('Display 730 &amp; 1200'!$B:$B,ROW())="","",INDEX('Display 730 &amp; 1200'!$B:$B,ROW()))</f>
        <v>SAMSUL MAARIF</v>
      </c>
      <c r="C107" t="str">
        <f>IF(INDEX('Display 730 &amp; 1200'!$D:$D,ROW())="","",INDEX('Display 730 &amp; 1200'!$D:$D,ROW()))</f>
        <v>CP_KOJA_1</v>
      </c>
      <c r="D107" t="e">
        <f>IF($C107="",0,SUMIFS(#REF!,#REF!,$C107,#REF!,"&gt;="&amp;'Display 730 &amp; 1200'!$AN$10,#REF!,"&lt;="&amp;'Display 730 &amp; 1200'!$AN$9))</f>
        <v>#REF!</v>
      </c>
      <c r="E107" t="e">
        <f>IF($C107="",0,SUMIFS(#REF!,#REF!,$C107,#REF!,"&gt;="&amp;'Display 730 &amp; 1200'!$AN$12,#REF!,"&lt;="&amp;'Display 730 &amp; 1200'!$AN$11))</f>
        <v>#REF!</v>
      </c>
    </row>
    <row r="108" spans="1:5">
      <c r="A108" t="str">
        <f>IF(INDEX('Display 730 &amp; 1200'!$A:$A,ROW())="","",INDEX('Display 730 &amp; 1200'!$A:$A,ROW()))</f>
        <v>JAKARTA雅加达</v>
      </c>
      <c r="B108" t="str">
        <f>IF(INDEX('Display 730 &amp; 1200'!$B:$B,ROW())="","",INDEX('Display 730 &amp; 1200'!$B:$B,ROW()))</f>
        <v>SAMSUL MAARIF</v>
      </c>
      <c r="C108" t="str">
        <f>IF(INDEX('Display 730 &amp; 1200'!$D:$D,ROW())="","",INDEX('Display 730 &amp; 1200'!$D:$D,ROW()))</f>
        <v>CP_TANJUNG_DUREN_2</v>
      </c>
      <c r="D108" t="e">
        <f>IF($C108="",0,SUMIFS(#REF!,#REF!,$C108,#REF!,"&gt;="&amp;'Display 730 &amp; 1200'!$AN$10,#REF!,"&lt;="&amp;'Display 730 &amp; 1200'!$AN$9))</f>
        <v>#REF!</v>
      </c>
      <c r="E108" t="e">
        <f>IF($C108="",0,SUMIFS(#REF!,#REF!,$C108,#REF!,"&gt;="&amp;'Display 730 &amp; 1200'!$AN$12,#REF!,"&lt;="&amp;'Display 730 &amp; 1200'!$AN$11))</f>
        <v>#REF!</v>
      </c>
    </row>
    <row r="109" spans="1:5">
      <c r="A109" t="str">
        <f>IF(INDEX('Display 730 &amp; 1200'!$A:$A,ROW())="","",INDEX('Display 730 &amp; 1200'!$A:$A,ROW()))</f>
        <v>JAKARTA雅加达</v>
      </c>
      <c r="B109" t="str">
        <f>IF(INDEX('Display 730 &amp; 1200'!$B:$B,ROW())="","",INDEX('Display 730 &amp; 1200'!$B:$B,ROW()))</f>
        <v>SIDIQ HASPARI</v>
      </c>
      <c r="C109" t="str">
        <f>IF(INDEX('Display 730 &amp; 1200'!$D:$D,ROW())="","",INDEX('Display 730 &amp; 1200'!$D:$D,ROW()))</f>
        <v>KALIDERES</v>
      </c>
      <c r="D109" t="e">
        <f>IF($C109="",0,SUMIFS(#REF!,#REF!,$C109,#REF!,"&gt;="&amp;'Display 730 &amp; 1200'!$AN$10,#REF!,"&lt;="&amp;'Display 730 &amp; 1200'!$AN$9))</f>
        <v>#REF!</v>
      </c>
      <c r="E109" t="e">
        <f>IF($C109="",0,SUMIFS(#REF!,#REF!,$C109,#REF!,"&gt;="&amp;'Display 730 &amp; 1200'!$AN$12,#REF!,"&lt;="&amp;'Display 730 &amp; 1200'!$AN$11))</f>
        <v>#REF!</v>
      </c>
    </row>
    <row r="110" spans="1:5">
      <c r="A110" t="str">
        <f>IF(INDEX('Display 730 &amp; 1200'!$A:$A,ROW())="","",INDEX('Display 730 &amp; 1200'!$A:$A,ROW()))</f>
        <v>JAKARTA雅加达</v>
      </c>
      <c r="B110" t="str">
        <f>IF(INDEX('Display 730 &amp; 1200'!$B:$B,ROW())="","",INDEX('Display 730 &amp; 1200'!$B:$B,ROW()))</f>
        <v>SIDIQ HASPARI</v>
      </c>
      <c r="C110" t="str">
        <f>IF(INDEX('Display 730 &amp; 1200'!$D:$D,ROW())="","",INDEX('Display 730 &amp; 1200'!$D:$D,ROW()))</f>
        <v>DC_RAWA_BUAYA</v>
      </c>
      <c r="D110" t="e">
        <f>IF($C110="",0,SUMIFS(#REF!,#REF!,$C110,#REF!,"&gt;="&amp;'Display 730 &amp; 1200'!$AN$10,#REF!,"&lt;="&amp;'Display 730 &amp; 1200'!$AN$9))</f>
        <v>#REF!</v>
      </c>
      <c r="E110" t="e">
        <f>IF($C110="",0,SUMIFS(#REF!,#REF!,$C110,#REF!,"&gt;="&amp;'Display 730 &amp; 1200'!$AN$12,#REF!,"&lt;="&amp;'Display 730 &amp; 1200'!$AN$11))</f>
        <v>#REF!</v>
      </c>
    </row>
    <row r="111" spans="1:5">
      <c r="A111" t="str">
        <f>IF(INDEX('Display 730 &amp; 1200'!$A:$A,ROW())="","",INDEX('Display 730 &amp; 1200'!$A:$A,ROW()))</f>
        <v>JAKARTA雅加达</v>
      </c>
      <c r="B111" t="str">
        <f>IF(INDEX('Display 730 &amp; 1200'!$B:$B,ROW())="","",INDEX('Display 730 &amp; 1200'!$B:$B,ROW()))</f>
        <v>SIDIQ HASPARI</v>
      </c>
      <c r="C111" t="str">
        <f>IF(INDEX('Display 730 &amp; 1200'!$D:$D,ROW())="","",INDEX('Display 730 &amp; 1200'!$D:$D,ROW()))</f>
        <v>CP_KOSAMBI_BARU_1</v>
      </c>
      <c r="D111" t="e">
        <f>IF($C111="",0,SUMIFS(#REF!,#REF!,$C111,#REF!,"&gt;="&amp;'Display 730 &amp; 1200'!$AN$10,#REF!,"&lt;="&amp;'Display 730 &amp; 1200'!$AN$9))</f>
        <v>#REF!</v>
      </c>
      <c r="E111" t="e">
        <f>IF($C111="",0,SUMIFS(#REF!,#REF!,$C111,#REF!,"&gt;="&amp;'Display 730 &amp; 1200'!$AN$12,#REF!,"&lt;="&amp;'Display 730 &amp; 1200'!$AN$11))</f>
        <v>#REF!</v>
      </c>
    </row>
    <row r="112" spans="1:5">
      <c r="A112" t="str">
        <f>IF(INDEX('Display 730 &amp; 1200'!$A:$A,ROW())="","",INDEX('Display 730 &amp; 1200'!$A:$A,ROW()))</f>
        <v>JAKARTA雅加达</v>
      </c>
      <c r="B112" t="str">
        <f>IF(INDEX('Display 730 &amp; 1200'!$B:$B,ROW())="","",INDEX('Display 730 &amp; 1200'!$B:$B,ROW()))</f>
        <v>SIDIQ HASPARI</v>
      </c>
      <c r="C112" t="str">
        <f>IF(INDEX('Display 730 &amp; 1200'!$D:$D,ROW())="","",INDEX('Display 730 &amp; 1200'!$D:$D,ROW()))</f>
        <v>CP_NEW_KAPUK</v>
      </c>
      <c r="D112" t="e">
        <f>IF($C112="",0,SUMIFS(#REF!,#REF!,$C112,#REF!,"&gt;="&amp;'Display 730 &amp; 1200'!$AN$10,#REF!,"&lt;="&amp;'Display 730 &amp; 1200'!$AN$9))</f>
        <v>#REF!</v>
      </c>
      <c r="E112" t="e">
        <f>IF($C112="",0,SUMIFS(#REF!,#REF!,$C112,#REF!,"&gt;="&amp;'Display 730 &amp; 1200'!$AN$12,#REF!,"&lt;="&amp;'Display 730 &amp; 1200'!$AN$11))</f>
        <v>#REF!</v>
      </c>
    </row>
    <row r="113" spans="1:5">
      <c r="A113" t="str">
        <f>IF(INDEX('Display 730 &amp; 1200'!$A:$A,ROW())="","",INDEX('Display 730 &amp; 1200'!$A:$A,ROW()))</f>
        <v>JAKARTA雅加达</v>
      </c>
      <c r="B113" t="str">
        <f>IF(INDEX('Display 730 &amp; 1200'!$B:$B,ROW())="","",INDEX('Display 730 &amp; 1200'!$B:$B,ROW()))</f>
        <v>SIDIQ HASPARI</v>
      </c>
      <c r="C113" t="str">
        <f>IF(INDEX('Display 730 &amp; 1200'!$D:$D,ROW())="","",INDEX('Display 730 &amp; 1200'!$D:$D,ROW()))</f>
        <v>KAPUK_RAYA</v>
      </c>
      <c r="D113" t="e">
        <f>IF($C113="",0,SUMIFS(#REF!,#REF!,$C113,#REF!,"&gt;="&amp;'Display 730 &amp; 1200'!$AN$10,#REF!,"&lt;="&amp;'Display 730 &amp; 1200'!$AN$9))</f>
        <v>#REF!</v>
      </c>
      <c r="E113" t="e">
        <f>IF($C113="",0,SUMIFS(#REF!,#REF!,$C113,#REF!,"&gt;="&amp;'Display 730 &amp; 1200'!$AN$12,#REF!,"&lt;="&amp;'Display 730 &amp; 1200'!$AN$11))</f>
        <v>#REF!</v>
      </c>
    </row>
    <row r="114" spans="1:5">
      <c r="A114" t="str">
        <f>IF(INDEX('Display 730 &amp; 1200'!$A:$A,ROW())="","",INDEX('Display 730 &amp; 1200'!$A:$A,ROW()))</f>
        <v>JAKARTA雅加达</v>
      </c>
      <c r="B114" t="str">
        <f>IF(INDEX('Display 730 &amp; 1200'!$B:$B,ROW())="","",INDEX('Display 730 &amp; 1200'!$B:$B,ROW()))</f>
        <v>SIDIQ HASPARI</v>
      </c>
      <c r="C114" t="str">
        <f>IF(INDEX('Display 730 &amp; 1200'!$D:$D,ROW())="","",INDEX('Display 730 &amp; 1200'!$D:$D,ROW()))</f>
        <v>CP_PERMATA_PALEM_1</v>
      </c>
      <c r="D114" t="e">
        <f>IF($C114="",0,SUMIFS(#REF!,#REF!,$C114,#REF!,"&gt;="&amp;'Display 730 &amp; 1200'!$AN$10,#REF!,"&lt;="&amp;'Display 730 &amp; 1200'!$AN$9))</f>
        <v>#REF!</v>
      </c>
      <c r="E114" t="e">
        <f>IF($C114="",0,SUMIFS(#REF!,#REF!,$C114,#REF!,"&gt;="&amp;'Display 730 &amp; 1200'!$AN$12,#REF!,"&lt;="&amp;'Display 730 &amp; 1200'!$AN$11))</f>
        <v>#REF!</v>
      </c>
    </row>
    <row r="115" spans="1:5">
      <c r="A115" t="str">
        <f>IF(INDEX('Display 730 &amp; 1200'!$A:$A,ROW())="","",INDEX('Display 730 &amp; 1200'!$A:$A,ROW()))</f>
        <v>JAKARTA雅加达</v>
      </c>
      <c r="B115" t="str">
        <f>IF(INDEX('Display 730 &amp; 1200'!$B:$B,ROW())="","",INDEX('Display 730 &amp; 1200'!$B:$B,ROW()))</f>
        <v>SIDIQ HASPARI</v>
      </c>
      <c r="C115" t="str">
        <f>IF(INDEX('Display 730 &amp; 1200'!$D:$D,ROW())="","",INDEX('Display 730 &amp; 1200'!$D:$D,ROW()))</f>
        <v>CP_RAWA_BUAYA_2</v>
      </c>
      <c r="D115" t="e">
        <f>IF($C115="",0,SUMIFS(#REF!,#REF!,$C115,#REF!,"&gt;="&amp;'Display 730 &amp; 1200'!$AN$10,#REF!,"&lt;="&amp;'Display 730 &amp; 1200'!$AN$9))</f>
        <v>#REF!</v>
      </c>
      <c r="E115" t="e">
        <f>IF($C115="",0,SUMIFS(#REF!,#REF!,$C115,#REF!,"&gt;="&amp;'Display 730 &amp; 1200'!$AN$12,#REF!,"&lt;="&amp;'Display 730 &amp; 1200'!$AN$11))</f>
        <v>#REF!</v>
      </c>
    </row>
    <row r="116" spans="1:5">
      <c r="A116" t="str">
        <f>IF(INDEX('Display 730 &amp; 1200'!$A:$A,ROW())="","",INDEX('Display 730 &amp; 1200'!$A:$A,ROW()))</f>
        <v>JAKARTA雅加达</v>
      </c>
      <c r="B116" t="str">
        <f>IF(INDEX('Display 730 &amp; 1200'!$B:$B,ROW())="","",INDEX('Display 730 &amp; 1200'!$B:$B,ROW()))</f>
        <v>SIDIQ HASPARI</v>
      </c>
      <c r="C116" t="str">
        <f>IF(INDEX('Display 730 &amp; 1200'!$D:$D,ROW())="","",INDEX('Display 730 &amp; 1200'!$D:$D,ROW()))</f>
        <v>CP_KALIDERES</v>
      </c>
      <c r="D116" t="e">
        <f>IF($C116="",0,SUMIFS(#REF!,#REF!,$C116,#REF!,"&gt;="&amp;'Display 730 &amp; 1200'!$AN$10,#REF!,"&lt;="&amp;'Display 730 &amp; 1200'!$AN$9))</f>
        <v>#REF!</v>
      </c>
      <c r="E116" t="e">
        <f>IF($C116="",0,SUMIFS(#REF!,#REF!,$C116,#REF!,"&gt;="&amp;'Display 730 &amp; 1200'!$AN$12,#REF!,"&lt;="&amp;'Display 730 &amp; 1200'!$AN$11))</f>
        <v>#REF!</v>
      </c>
    </row>
    <row r="117" spans="1:5">
      <c r="A117" t="str">
        <f>IF(INDEX('Display 730 &amp; 1200'!$A:$A,ROW())="","",INDEX('Display 730 &amp; 1200'!$A:$A,ROW()))</f>
        <v>JAKARTA雅加达</v>
      </c>
      <c r="B117" t="str">
        <f>IF(INDEX('Display 730 &amp; 1200'!$B:$B,ROW())="","",INDEX('Display 730 &amp; 1200'!$B:$B,ROW()))</f>
        <v>SIDIQ HASPARI</v>
      </c>
      <c r="C117" t="str">
        <f>IF(INDEX('Display 730 &amp; 1200'!$D:$D,ROW())="","",INDEX('Display 730 &amp; 1200'!$D:$D,ROW()))</f>
        <v>DC_PEGADUNGAN</v>
      </c>
      <c r="D117" t="e">
        <f>IF($C117="",0,SUMIFS(#REF!,#REF!,$C117,#REF!,"&gt;="&amp;'Display 730 &amp; 1200'!$AN$10,#REF!,"&lt;="&amp;'Display 730 &amp; 1200'!$AN$9))</f>
        <v>#REF!</v>
      </c>
      <c r="E117" t="e">
        <f>IF($C117="",0,SUMIFS(#REF!,#REF!,$C117,#REF!,"&gt;="&amp;'Display 730 &amp; 1200'!$AN$12,#REF!,"&lt;="&amp;'Display 730 &amp; 1200'!$AN$11))</f>
        <v>#REF!</v>
      </c>
    </row>
    <row r="118" spans="1:5">
      <c r="A118" t="str">
        <f>IF(INDEX('Display 730 &amp; 1200'!$A:$A,ROW())="","",INDEX('Display 730 &amp; 1200'!$A:$A,ROW()))</f>
        <v>TANGERANG唐格朗</v>
      </c>
      <c r="B118" t="str">
        <f>IF(INDEX('Display 730 &amp; 1200'!$B:$B,ROW())="","",INDEX('Display 730 &amp; 1200'!$B:$B,ROW()))</f>
        <v>AMIR</v>
      </c>
      <c r="C118" t="str">
        <f>IF(INDEX('Display 730 &amp; 1200'!$D:$D,ROW())="","",INDEX('Display 730 &amp; 1200'!$D:$D,ROW()))</f>
        <v>SERANG_JAYA</v>
      </c>
      <c r="D118" t="e">
        <f>IF($C118="",0,SUMIFS(#REF!,#REF!,$C118,#REF!,"&gt;="&amp;'Display 730 &amp; 1200'!$AN$10,#REF!,"&lt;="&amp;'Display 730 &amp; 1200'!$AN$9))</f>
        <v>#REF!</v>
      </c>
      <c r="E118" t="e">
        <f>IF($C118="",0,SUMIFS(#REF!,#REF!,$C118,#REF!,"&gt;="&amp;'Display 730 &amp; 1200'!$AN$12,#REF!,"&lt;="&amp;'Display 730 &amp; 1200'!$AN$11))</f>
        <v>#REF!</v>
      </c>
    </row>
    <row r="119" spans="1:5">
      <c r="A119" t="str">
        <f>IF(INDEX('Display 730 &amp; 1200'!$A:$A,ROW())="","",INDEX('Display 730 &amp; 1200'!$A:$A,ROW()))</f>
        <v>TANGERANG唐格朗</v>
      </c>
      <c r="B119" t="str">
        <f>IF(INDEX('Display 730 &amp; 1200'!$B:$B,ROW())="","",INDEX('Display 730 &amp; 1200'!$B:$B,ROW()))</f>
        <v>AMIR</v>
      </c>
      <c r="C119" t="str">
        <f>IF(INDEX('Display 730 &amp; 1200'!$D:$D,ROW())="","",INDEX('Display 730 &amp; 1200'!$D:$D,ROW()))</f>
        <v>KASEMEN_JAYA</v>
      </c>
      <c r="D119" t="e">
        <f>IF($C119="",0,SUMIFS(#REF!,#REF!,$C119,#REF!,"&gt;="&amp;'Display 730 &amp; 1200'!$AN$10,#REF!,"&lt;="&amp;'Display 730 &amp; 1200'!$AN$9))</f>
        <v>#REF!</v>
      </c>
      <c r="E119" t="e">
        <f>IF($C119="",0,SUMIFS(#REF!,#REF!,$C119,#REF!,"&gt;="&amp;'Display 730 &amp; 1200'!$AN$12,#REF!,"&lt;="&amp;'Display 730 &amp; 1200'!$AN$11))</f>
        <v>#REF!</v>
      </c>
    </row>
    <row r="120" spans="1:5">
      <c r="A120" t="str">
        <f>IF(INDEX('Display 730 &amp; 1200'!$A:$A,ROW())="","",INDEX('Display 730 &amp; 1200'!$A:$A,ROW()))</f>
        <v>TANGERANG唐格朗</v>
      </c>
      <c r="B120" t="str">
        <f>IF(INDEX('Display 730 &amp; 1200'!$B:$B,ROW())="","",INDEX('Display 730 &amp; 1200'!$B:$B,ROW()))</f>
        <v>AMIR</v>
      </c>
      <c r="C120" t="str">
        <f>IF(INDEX('Display 730 &amp; 1200'!$D:$D,ROW())="","",INDEX('Display 730 &amp; 1200'!$D:$D,ROW()))</f>
        <v>KALODRAN_CIRUAS</v>
      </c>
      <c r="D120" t="e">
        <f>IF($C120="",0,SUMIFS(#REF!,#REF!,$C120,#REF!,"&gt;="&amp;'Display 730 &amp; 1200'!$AN$10,#REF!,"&lt;="&amp;'Display 730 &amp; 1200'!$AN$9))</f>
        <v>#REF!</v>
      </c>
      <c r="E120" t="e">
        <f>IF($C120="",0,SUMIFS(#REF!,#REF!,$C120,#REF!,"&gt;="&amp;'Display 730 &amp; 1200'!$AN$12,#REF!,"&lt;="&amp;'Display 730 &amp; 1200'!$AN$11))</f>
        <v>#REF!</v>
      </c>
    </row>
    <row r="121" spans="1:5">
      <c r="A121" t="str">
        <f>IF(INDEX('Display 730 &amp; 1200'!$A:$A,ROW())="","",INDEX('Display 730 &amp; 1200'!$A:$A,ROW()))</f>
        <v>TANGERANG唐格朗</v>
      </c>
      <c r="B121" t="str">
        <f>IF(INDEX('Display 730 &amp; 1200'!$B:$B,ROW())="","",INDEX('Display 730 &amp; 1200'!$B:$B,ROW()))</f>
        <v>AMIR</v>
      </c>
      <c r="C121" t="str">
        <f>IF(INDEX('Display 730 &amp; 1200'!$D:$D,ROW())="","",INDEX('Display 730 &amp; 1200'!$D:$D,ROW()))</f>
        <v>CIPOCOK_JAYA</v>
      </c>
      <c r="D121" t="e">
        <f>IF($C121="",0,SUMIFS(#REF!,#REF!,$C121,#REF!,"&gt;="&amp;'Display 730 &amp; 1200'!$AN$10,#REF!,"&lt;="&amp;'Display 730 &amp; 1200'!$AN$9))</f>
        <v>#REF!</v>
      </c>
      <c r="E121" t="e">
        <f>IF($C121="",0,SUMIFS(#REF!,#REF!,$C121,#REF!,"&gt;="&amp;'Display 730 &amp; 1200'!$AN$12,#REF!,"&lt;="&amp;'Display 730 &amp; 1200'!$AN$11))</f>
        <v>#REF!</v>
      </c>
    </row>
    <row r="122" spans="1:5">
      <c r="A122" t="str">
        <f>IF(INDEX('Display 730 &amp; 1200'!$A:$A,ROW())="","",INDEX('Display 730 &amp; 1200'!$A:$A,ROW()))</f>
        <v>TANGERANG唐格朗</v>
      </c>
      <c r="B122" t="str">
        <f>IF(INDEX('Display 730 &amp; 1200'!$B:$B,ROW())="","",INDEX('Display 730 &amp; 1200'!$B:$B,ROW()))</f>
        <v>AMIR</v>
      </c>
      <c r="C122" t="str">
        <f>IF(INDEX('Display 730 &amp; 1200'!$D:$D,ROW())="","",INDEX('Display 730 &amp; 1200'!$D:$D,ROW()))</f>
        <v>PEJATEN_MAS</v>
      </c>
      <c r="D122" t="e">
        <f>IF($C122="",0,SUMIFS(#REF!,#REF!,$C122,#REF!,"&gt;="&amp;'Display 730 &amp; 1200'!$AN$10,#REF!,"&lt;="&amp;'Display 730 &amp; 1200'!$AN$9))</f>
        <v>#REF!</v>
      </c>
      <c r="E122" t="e">
        <f>IF($C122="",0,SUMIFS(#REF!,#REF!,$C122,#REF!,"&gt;="&amp;'Display 730 &amp; 1200'!$AN$12,#REF!,"&lt;="&amp;'Display 730 &amp; 1200'!$AN$11))</f>
        <v>#REF!</v>
      </c>
    </row>
    <row r="123" spans="1:5">
      <c r="A123" t="str">
        <f>IF(INDEX('Display 730 &amp; 1200'!$A:$A,ROW())="","",INDEX('Display 730 &amp; 1200'!$A:$A,ROW()))</f>
        <v>TANGERANG唐格朗</v>
      </c>
      <c r="B123" t="str">
        <f>IF(INDEX('Display 730 &amp; 1200'!$B:$B,ROW())="","",INDEX('Display 730 &amp; 1200'!$B:$B,ROW()))</f>
        <v>AMIR</v>
      </c>
      <c r="C123" t="str">
        <f>IF(INDEX('Display 730 &amp; 1200'!$D:$D,ROW())="","",INDEX('Display 730 &amp; 1200'!$D:$D,ROW()))</f>
        <v>PELABUHAN_MERAK</v>
      </c>
      <c r="D123" t="e">
        <f>IF($C123="",0,SUMIFS(#REF!,#REF!,$C123,#REF!,"&gt;="&amp;'Display 730 &amp; 1200'!$AN$10,#REF!,"&lt;="&amp;'Display 730 &amp; 1200'!$AN$9))</f>
        <v>#REF!</v>
      </c>
      <c r="E123" t="e">
        <f>IF($C123="",0,SUMIFS(#REF!,#REF!,$C123,#REF!,"&gt;="&amp;'Display 730 &amp; 1200'!$AN$12,#REF!,"&lt;="&amp;'Display 730 &amp; 1200'!$AN$11))</f>
        <v>#REF!</v>
      </c>
    </row>
    <row r="124" spans="1:5">
      <c r="A124" t="str">
        <f>IF(INDEX('Display 730 &amp; 1200'!$A:$A,ROW())="","",INDEX('Display 730 &amp; 1200'!$A:$A,ROW()))</f>
        <v>TANGERANG唐格朗</v>
      </c>
      <c r="B124" t="str">
        <f>IF(INDEX('Display 730 &amp; 1200'!$B:$B,ROW())="","",INDEX('Display 730 &amp; 1200'!$B:$B,ROW()))</f>
        <v>AMIR</v>
      </c>
      <c r="C124" t="str">
        <f>IF(INDEX('Display 730 &amp; 1200'!$D:$D,ROW())="","",INDEX('Display 730 &amp; 1200'!$D:$D,ROW()))</f>
        <v>PERUMNAS_RAYA</v>
      </c>
      <c r="D124" t="e">
        <f>IF($C124="",0,SUMIFS(#REF!,#REF!,$C124,#REF!,"&gt;="&amp;'Display 730 &amp; 1200'!$AN$10,#REF!,"&lt;="&amp;'Display 730 &amp; 1200'!$AN$9))</f>
        <v>#REF!</v>
      </c>
      <c r="E124" t="e">
        <f>IF($C124="",0,SUMIFS(#REF!,#REF!,$C124,#REF!,"&gt;="&amp;'Display 730 &amp; 1200'!$AN$12,#REF!,"&lt;="&amp;'Display 730 &amp; 1200'!$AN$11))</f>
        <v>#REF!</v>
      </c>
    </row>
    <row r="125" spans="1:5">
      <c r="A125" t="str">
        <f>IF(INDEX('Display 730 &amp; 1200'!$A:$A,ROW())="","",INDEX('Display 730 &amp; 1200'!$A:$A,ROW()))</f>
        <v>TANGERANG唐格朗</v>
      </c>
      <c r="B125" t="str">
        <f>IF(INDEX('Display 730 &amp; 1200'!$B:$B,ROW())="","",INDEX('Display 730 &amp; 1200'!$B:$B,ROW()))</f>
        <v>AMIR</v>
      </c>
      <c r="C125" t="str">
        <f>IF(INDEX('Display 730 &amp; 1200'!$D:$D,ROW())="","",INDEX('Display 730 &amp; 1200'!$D:$D,ROW()))</f>
        <v>PALKA_CIOMAS</v>
      </c>
      <c r="D125" t="e">
        <f>IF($C125="",0,SUMIFS(#REF!,#REF!,$C125,#REF!,"&gt;="&amp;'Display 730 &amp; 1200'!$AN$10,#REF!,"&lt;="&amp;'Display 730 &amp; 1200'!$AN$9))</f>
        <v>#REF!</v>
      </c>
      <c r="E125" t="e">
        <f>IF($C125="",0,SUMIFS(#REF!,#REF!,$C125,#REF!,"&gt;="&amp;'Display 730 &amp; 1200'!$AN$12,#REF!,"&lt;="&amp;'Display 730 &amp; 1200'!$AN$11))</f>
        <v>#REF!</v>
      </c>
    </row>
    <row r="126" spans="1:5">
      <c r="A126" t="str">
        <f>IF(INDEX('Display 730 &amp; 1200'!$A:$A,ROW())="","",INDEX('Display 730 &amp; 1200'!$A:$A,ROW()))</f>
        <v>TANGERANG唐格朗</v>
      </c>
      <c r="B126" t="str">
        <f>IF(INDEX('Display 730 &amp; 1200'!$B:$B,ROW())="","",INDEX('Display 730 &amp; 1200'!$B:$B,ROW()))</f>
        <v>AMIR</v>
      </c>
      <c r="C126" t="str">
        <f>IF(INDEX('Display 730 &amp; 1200'!$D:$D,ROW())="","",INDEX('Display 730 &amp; 1200'!$D:$D,ROW()))</f>
        <v>CITANGKIL</v>
      </c>
      <c r="D126" t="e">
        <f>IF($C126="",0,SUMIFS(#REF!,#REF!,$C126,#REF!,"&gt;="&amp;'Display 730 &amp; 1200'!$AN$10,#REF!,"&lt;="&amp;'Display 730 &amp; 1200'!$AN$9))</f>
        <v>#REF!</v>
      </c>
      <c r="E126" t="e">
        <f>IF($C126="",0,SUMIFS(#REF!,#REF!,$C126,#REF!,"&gt;="&amp;'Display 730 &amp; 1200'!$AN$12,#REF!,"&lt;="&amp;'Display 730 &amp; 1200'!$AN$11))</f>
        <v>#REF!</v>
      </c>
    </row>
    <row r="127" spans="1:5">
      <c r="A127" t="str">
        <f>IF(INDEX('Display 730 &amp; 1200'!$A:$A,ROW())="","",INDEX('Display 730 &amp; 1200'!$A:$A,ROW()))</f>
        <v>TANGERANG唐格朗</v>
      </c>
      <c r="B127" t="str">
        <f>IF(INDEX('Display 730 &amp; 1200'!$B:$B,ROW())="","",INDEX('Display 730 &amp; 1200'!$B:$B,ROW()))</f>
        <v>AMIR</v>
      </c>
      <c r="C127" t="str">
        <f>IF(INDEX('Display 730 &amp; 1200'!$D:$D,ROW())="","",INDEX('Display 730 &amp; 1200'!$D:$D,ROW()))</f>
        <v>DP_PANGGUNGRAWI</v>
      </c>
      <c r="D127" t="e">
        <f>IF($C127="",0,SUMIFS(#REF!,#REF!,$C127,#REF!,"&gt;="&amp;'Display 730 &amp; 1200'!$AN$10,#REF!,"&lt;="&amp;'Display 730 &amp; 1200'!$AN$9))</f>
        <v>#REF!</v>
      </c>
      <c r="E127" t="e">
        <f>IF($C127="",0,SUMIFS(#REF!,#REF!,$C127,#REF!,"&gt;="&amp;'Display 730 &amp; 1200'!$AN$12,#REF!,"&lt;="&amp;'Display 730 &amp; 1200'!$AN$11))</f>
        <v>#REF!</v>
      </c>
    </row>
    <row r="128" spans="1:5">
      <c r="A128" t="str">
        <f>IF(INDEX('Display 730 &amp; 1200'!$A:$A,ROW())="","",INDEX('Display 730 &amp; 1200'!$A:$A,ROW()))</f>
        <v>TANGERANG唐格朗</v>
      </c>
      <c r="B128" t="str">
        <f>IF(INDEX('Display 730 &amp; 1200'!$B:$B,ROW())="","",INDEX('Display 730 &amp; 1200'!$B:$B,ROW()))</f>
        <v>AMIR</v>
      </c>
      <c r="C128" t="str">
        <f>IF(INDEX('Display 730 &amp; 1200'!$D:$D,ROW())="","",INDEX('Display 730 &amp; 1200'!$D:$D,ROW()))</f>
        <v>PONTANG_RAYA</v>
      </c>
      <c r="D128" t="e">
        <f>IF($C128="",0,SUMIFS(#REF!,#REF!,$C128,#REF!,"&gt;="&amp;'Display 730 &amp; 1200'!$AN$10,#REF!,"&lt;="&amp;'Display 730 &amp; 1200'!$AN$9))</f>
        <v>#REF!</v>
      </c>
      <c r="E128" t="e">
        <f>IF($C128="",0,SUMIFS(#REF!,#REF!,$C128,#REF!,"&gt;="&amp;'Display 730 &amp; 1200'!$AN$12,#REF!,"&lt;="&amp;'Display 730 &amp; 1200'!$AN$11))</f>
        <v>#REF!</v>
      </c>
    </row>
    <row r="129" spans="1:5">
      <c r="A129" t="str">
        <f>IF(INDEX('Display 730 &amp; 1200'!$A:$A,ROW())="","",INDEX('Display 730 &amp; 1200'!$A:$A,ROW()))</f>
        <v>TANGERANG唐格朗</v>
      </c>
      <c r="B129" t="str">
        <f>IF(INDEX('Display 730 &amp; 1200'!$B:$B,ROW())="","",INDEX('Display 730 &amp; 1200'!$B:$B,ROW()))</f>
        <v>AMIR</v>
      </c>
      <c r="C129" t="str">
        <f>IF(INDEX('Display 730 &amp; 1200'!$D:$D,ROW())="","",INDEX('Display 730 &amp; 1200'!$D:$D,ROW()))</f>
        <v>CIL05B</v>
      </c>
      <c r="D129" t="e">
        <f>IF($C129="",0,SUMIFS(#REF!,#REF!,$C129,#REF!,"&gt;="&amp;'Display 730 &amp; 1200'!$AN$10,#REF!,"&lt;="&amp;'Display 730 &amp; 1200'!$AN$9))</f>
        <v>#REF!</v>
      </c>
      <c r="E129" t="e">
        <f>IF($C129="",0,SUMIFS(#REF!,#REF!,$C129,#REF!,"&gt;="&amp;'Display 730 &amp; 1200'!$AN$12,#REF!,"&lt;="&amp;'Display 730 &amp; 1200'!$AN$11))</f>
        <v>#REF!</v>
      </c>
    </row>
    <row r="130" spans="1:5">
      <c r="A130" t="str">
        <f>IF(INDEX('Display 730 &amp; 1200'!$A:$A,ROW())="","",INDEX('Display 730 &amp; 1200'!$A:$A,ROW()))</f>
        <v>TANGERANG唐格朗</v>
      </c>
      <c r="B130" t="str">
        <f>IF(INDEX('Display 730 &amp; 1200'!$B:$B,ROW())="","",INDEX('Display 730 &amp; 1200'!$B:$B,ROW()))</f>
        <v>AMIR</v>
      </c>
      <c r="C130" t="str">
        <f>IF(INDEX('Display 730 &amp; 1200'!$D:$D,ROW())="","",INDEX('Display 730 &amp; 1200'!$D:$D,ROW()))</f>
        <v>PANTAI_ANYER</v>
      </c>
      <c r="D130" t="e">
        <f>IF($C130="",0,SUMIFS(#REF!,#REF!,$C130,#REF!,"&gt;="&amp;'Display 730 &amp; 1200'!$AN$10,#REF!,"&lt;="&amp;'Display 730 &amp; 1200'!$AN$9))</f>
        <v>#REF!</v>
      </c>
      <c r="E130" t="e">
        <f>IF($C130="",0,SUMIFS(#REF!,#REF!,$C130,#REF!,"&gt;="&amp;'Display 730 &amp; 1200'!$AN$12,#REF!,"&lt;="&amp;'Display 730 &amp; 1200'!$AN$11))</f>
        <v>#REF!</v>
      </c>
    </row>
    <row r="131" spans="1:5">
      <c r="A131" t="str">
        <f>IF(INDEX('Display 730 &amp; 1200'!$A:$A,ROW())="","",INDEX('Display 730 &amp; 1200'!$A:$A,ROW()))</f>
        <v>TANGERANG唐格朗</v>
      </c>
      <c r="B131" t="str">
        <f>IF(INDEX('Display 730 &amp; 1200'!$B:$B,ROW())="","",INDEX('Display 730 &amp; 1200'!$B:$B,ROW()))</f>
        <v>AMIR</v>
      </c>
      <c r="C131" t="str">
        <f>IF(INDEX('Display 730 &amp; 1200'!$D:$D,ROW())="","",INDEX('Display 730 &amp; 1200'!$D:$D,ROW()))</f>
        <v>CIWANDAN</v>
      </c>
      <c r="D131" t="e">
        <f>IF($C131="",0,SUMIFS(#REF!,#REF!,$C131,#REF!,"&gt;="&amp;'Display 730 &amp; 1200'!$AN$10,#REF!,"&lt;="&amp;'Display 730 &amp; 1200'!$AN$9))</f>
        <v>#REF!</v>
      </c>
      <c r="E131" t="e">
        <f>IF($C131="",0,SUMIFS(#REF!,#REF!,$C131,#REF!,"&gt;="&amp;'Display 730 &amp; 1200'!$AN$12,#REF!,"&lt;="&amp;'Display 730 &amp; 1200'!$AN$11))</f>
        <v>#REF!</v>
      </c>
    </row>
    <row r="132" spans="1:5">
      <c r="A132" t="str">
        <f>IF(INDEX('Display 730 &amp; 1200'!$A:$A,ROW())="","",INDEX('Display 730 &amp; 1200'!$A:$A,ROW()))</f>
        <v>TANGERANG唐格朗</v>
      </c>
      <c r="B132" t="str">
        <f>IF(INDEX('Display 730 &amp; 1200'!$B:$B,ROW())="","",INDEX('Display 730 &amp; 1200'!$B:$B,ROW()))</f>
        <v>AMIR</v>
      </c>
      <c r="C132" t="str">
        <f>IF(INDEX('Display 730 &amp; 1200'!$D:$D,ROW())="","",INDEX('Display 730 &amp; 1200'!$D:$D,ROW()))</f>
        <v>TAKTAKAN_JAYA</v>
      </c>
      <c r="D132" t="e">
        <f>IF($C132="",0,SUMIFS(#REF!,#REF!,$C132,#REF!,"&gt;="&amp;'Display 730 &amp; 1200'!$AN$10,#REF!,"&lt;="&amp;'Display 730 &amp; 1200'!$AN$9))</f>
        <v>#REF!</v>
      </c>
      <c r="E132" t="e">
        <f>IF($C132="",0,SUMIFS(#REF!,#REF!,$C132,#REF!,"&gt;="&amp;'Display 730 &amp; 1200'!$AN$12,#REF!,"&lt;="&amp;'Display 730 &amp; 1200'!$AN$11))</f>
        <v>#REF!</v>
      </c>
    </row>
    <row r="133" spans="1:5">
      <c r="A133" t="str">
        <f>IF(INDEX('Display 730 &amp; 1200'!$A:$A,ROW())="","",INDEX('Display 730 &amp; 1200'!$A:$A,ROW()))</f>
        <v>TANGERANG唐格朗</v>
      </c>
      <c r="B133" t="str">
        <f>IF(INDEX('Display 730 &amp; 1200'!$B:$B,ROW())="","",INDEX('Display 730 &amp; 1200'!$B:$B,ROW()))</f>
        <v>AMIR</v>
      </c>
      <c r="C133" t="str">
        <f>IF(INDEX('Display 730 &amp; 1200'!$D:$D,ROW())="","",INDEX('Display 730 &amp; 1200'!$D:$D,ROW()))</f>
        <v>UNYUR_JAYA</v>
      </c>
      <c r="D133" t="e">
        <f>IF($C133="",0,SUMIFS(#REF!,#REF!,$C133,#REF!,"&gt;="&amp;'Display 730 &amp; 1200'!$AN$10,#REF!,"&lt;="&amp;'Display 730 &amp; 1200'!$AN$9))</f>
        <v>#REF!</v>
      </c>
      <c r="E133" t="e">
        <f>IF($C133="",0,SUMIFS(#REF!,#REF!,$C133,#REF!,"&gt;="&amp;'Display 730 &amp; 1200'!$AN$12,#REF!,"&lt;="&amp;'Display 730 &amp; 1200'!$AN$11))</f>
        <v>#REF!</v>
      </c>
    </row>
    <row r="134" spans="1:5">
      <c r="A134" t="str">
        <f>IF(INDEX('Display 730 &amp; 1200'!$A:$A,ROW())="","",INDEX('Display 730 &amp; 1200'!$A:$A,ROW()))</f>
        <v>TANGERANG唐格朗</v>
      </c>
      <c r="B134" t="str">
        <f>IF(INDEX('Display 730 &amp; 1200'!$B:$B,ROW())="","",INDEX('Display 730 &amp; 1200'!$B:$B,ROW()))</f>
        <v>ARIES</v>
      </c>
      <c r="C134" t="str">
        <f>IF(INDEX('Display 730 &amp; 1200'!$D:$D,ROW())="","",INDEX('Display 730 &amp; 1200'!$D:$D,ROW()))</f>
        <v>SURADITA_CISAUK</v>
      </c>
      <c r="D134" t="e">
        <f>IF($C134="",0,SUMIFS(#REF!,#REF!,$C134,#REF!,"&gt;="&amp;'Display 730 &amp; 1200'!$AN$10,#REF!,"&lt;="&amp;'Display 730 &amp; 1200'!$AN$9))</f>
        <v>#REF!</v>
      </c>
      <c r="E134" t="e">
        <f>IF($C134="",0,SUMIFS(#REF!,#REF!,$C134,#REF!,"&gt;="&amp;'Display 730 &amp; 1200'!$AN$12,#REF!,"&lt;="&amp;'Display 730 &amp; 1200'!$AN$11))</f>
        <v>#REF!</v>
      </c>
    </row>
    <row r="135" spans="1:5">
      <c r="A135" t="str">
        <f>IF(INDEX('Display 730 &amp; 1200'!$A:$A,ROW())="","",INDEX('Display 730 &amp; 1200'!$A:$A,ROW()))</f>
        <v>TANGERANG唐格朗</v>
      </c>
      <c r="B135" t="str">
        <f>IF(INDEX('Display 730 &amp; 1200'!$B:$B,ROW())="","",INDEX('Display 730 &amp; 1200'!$B:$B,ROW()))</f>
        <v>ARIES</v>
      </c>
      <c r="C135" t="str">
        <f>IF(INDEX('Display 730 &amp; 1200'!$D:$D,ROW())="","",INDEX('Display 730 &amp; 1200'!$D:$D,ROW()))</f>
        <v>BAKTI_JAYA</v>
      </c>
      <c r="D135" t="e">
        <f>IF($C135="",0,SUMIFS(#REF!,#REF!,$C135,#REF!,"&gt;="&amp;'Display 730 &amp; 1200'!$AN$10,#REF!,"&lt;="&amp;'Display 730 &amp; 1200'!$AN$9))</f>
        <v>#REF!</v>
      </c>
      <c r="E135" t="e">
        <f>IF($C135="",0,SUMIFS(#REF!,#REF!,$C135,#REF!,"&gt;="&amp;'Display 730 &amp; 1200'!$AN$12,#REF!,"&lt;="&amp;'Display 730 &amp; 1200'!$AN$11))</f>
        <v>#REF!</v>
      </c>
    </row>
    <row r="136" spans="1:5">
      <c r="A136" t="str">
        <f>IF(INDEX('Display 730 &amp; 1200'!$A:$A,ROW())="","",INDEX('Display 730 &amp; 1200'!$A:$A,ROW()))</f>
        <v>TANGERANG唐格朗</v>
      </c>
      <c r="B136" t="str">
        <f>IF(INDEX('Display 730 &amp; 1200'!$B:$B,ROW())="","",INDEX('Display 730 &amp; 1200'!$B:$B,ROW()))</f>
        <v>ARIES</v>
      </c>
      <c r="C136" t="str">
        <f>IF(INDEX('Display 730 &amp; 1200'!$D:$D,ROW())="","",INDEX('Display 730 &amp; 1200'!$D:$D,ROW()))</f>
        <v>RODA_HIAS</v>
      </c>
      <c r="D136" t="e">
        <f>IF($C136="",0,SUMIFS(#REF!,#REF!,$C136,#REF!,"&gt;="&amp;'Display 730 &amp; 1200'!$AN$10,#REF!,"&lt;="&amp;'Display 730 &amp; 1200'!$AN$9))</f>
        <v>#REF!</v>
      </c>
      <c r="E136" t="e">
        <f>IF($C136="",0,SUMIFS(#REF!,#REF!,$C136,#REF!,"&gt;="&amp;'Display 730 &amp; 1200'!$AN$12,#REF!,"&lt;="&amp;'Display 730 &amp; 1200'!$AN$11))</f>
        <v>#REF!</v>
      </c>
    </row>
    <row r="137" spans="1:5">
      <c r="A137" t="str">
        <f>IF(INDEX('Display 730 &amp; 1200'!$A:$A,ROW())="","",INDEX('Display 730 &amp; 1200'!$A:$A,ROW()))</f>
        <v>TANGERANG唐格朗</v>
      </c>
      <c r="B137" t="str">
        <f>IF(INDEX('Display 730 &amp; 1200'!$B:$B,ROW())="","",INDEX('Display 730 &amp; 1200'!$B:$B,ROW()))</f>
        <v>ARIES</v>
      </c>
      <c r="C137" t="str">
        <f>IF(INDEX('Display 730 &amp; 1200'!$D:$D,ROW())="","",INDEX('Display 730 &amp; 1200'!$D:$D,ROW()))</f>
        <v>TERAS_KOTA</v>
      </c>
      <c r="D137" t="e">
        <f>IF($C137="",0,SUMIFS(#REF!,#REF!,$C137,#REF!,"&gt;="&amp;'Display 730 &amp; 1200'!$AN$10,#REF!,"&lt;="&amp;'Display 730 &amp; 1200'!$AN$9))</f>
        <v>#REF!</v>
      </c>
      <c r="E137" t="e">
        <f>IF($C137="",0,SUMIFS(#REF!,#REF!,$C137,#REF!,"&gt;="&amp;'Display 730 &amp; 1200'!$AN$12,#REF!,"&lt;="&amp;'Display 730 &amp; 1200'!$AN$11))</f>
        <v>#REF!</v>
      </c>
    </row>
    <row r="138" spans="1:5">
      <c r="A138" t="str">
        <f>IF(INDEX('Display 730 &amp; 1200'!$A:$A,ROW())="","",INDEX('Display 730 &amp; 1200'!$A:$A,ROW()))</f>
        <v>TANGERANG唐格朗</v>
      </c>
      <c r="B138" t="str">
        <f>IF(INDEX('Display 730 &amp; 1200'!$B:$B,ROW())="","",INDEX('Display 730 &amp; 1200'!$B:$B,ROW()))</f>
        <v>ARIES</v>
      </c>
      <c r="C138" t="str">
        <f>IF(INDEX('Display 730 &amp; 1200'!$D:$D,ROW())="","",INDEX('Display 730 &amp; 1200'!$D:$D,ROW()))</f>
        <v>PONDOK_PUCUNG</v>
      </c>
      <c r="D138" t="e">
        <f>IF($C138="",0,SUMIFS(#REF!,#REF!,$C138,#REF!,"&gt;="&amp;'Display 730 &amp; 1200'!$AN$10,#REF!,"&lt;="&amp;'Display 730 &amp; 1200'!$AN$9))</f>
        <v>#REF!</v>
      </c>
      <c r="E138" t="e">
        <f>IF($C138="",0,SUMIFS(#REF!,#REF!,$C138,#REF!,"&gt;="&amp;'Display 730 &amp; 1200'!$AN$12,#REF!,"&lt;="&amp;'Display 730 &amp; 1200'!$AN$11))</f>
        <v>#REF!</v>
      </c>
    </row>
    <row r="139" spans="1:5">
      <c r="A139" t="str">
        <f>IF(INDEX('Display 730 &amp; 1200'!$A:$A,ROW())="","",INDEX('Display 730 &amp; 1200'!$A:$A,ROW()))</f>
        <v>TANGERANG唐格朗</v>
      </c>
      <c r="B139" t="str">
        <f>IF(INDEX('Display 730 &amp; 1200'!$B:$B,ROW())="","",INDEX('Display 730 &amp; 1200'!$B:$B,ROW()))</f>
        <v>ARIES</v>
      </c>
      <c r="C139" t="str">
        <f>IF(INDEX('Display 730 &amp; 1200'!$D:$D,ROW())="","",INDEX('Display 730 &amp; 1200'!$D:$D,ROW()))</f>
        <v>PONDOKJAYA</v>
      </c>
      <c r="D139" t="e">
        <f>IF($C139="",0,SUMIFS(#REF!,#REF!,$C139,#REF!,"&gt;="&amp;'Display 730 &amp; 1200'!$AN$10,#REF!,"&lt;="&amp;'Display 730 &amp; 1200'!$AN$9))</f>
        <v>#REF!</v>
      </c>
      <c r="E139" t="e">
        <f>IF($C139="",0,SUMIFS(#REF!,#REF!,$C139,#REF!,"&gt;="&amp;'Display 730 &amp; 1200'!$AN$12,#REF!,"&lt;="&amp;'Display 730 &amp; 1200'!$AN$11))</f>
        <v>#REF!</v>
      </c>
    </row>
    <row r="140" spans="1:5">
      <c r="A140" t="str">
        <f>IF(INDEX('Display 730 &amp; 1200'!$A:$A,ROW())="","",INDEX('Display 730 &amp; 1200'!$A:$A,ROW()))</f>
        <v>TANGERANG唐格朗</v>
      </c>
      <c r="B140" t="str">
        <f>IF(INDEX('Display 730 &amp; 1200'!$B:$B,ROW())="","",INDEX('Display 730 &amp; 1200'!$B:$B,ROW()))</f>
        <v>ARMAN</v>
      </c>
      <c r="C140" t="str">
        <f>IF(INDEX('Display 730 &amp; 1200'!$D:$D,ROW())="","",INDEX('Display 730 &amp; 1200'!$D:$D,ROW()))</f>
        <v>PAKOJAN</v>
      </c>
      <c r="D140" t="e">
        <f>IF($C140="",0,SUMIFS(#REF!,#REF!,$C140,#REF!,"&gt;="&amp;'Display 730 &amp; 1200'!$AN$10,#REF!,"&lt;="&amp;'Display 730 &amp; 1200'!$AN$9))</f>
        <v>#REF!</v>
      </c>
      <c r="E140" t="e">
        <f>IF($C140="",0,SUMIFS(#REF!,#REF!,$C140,#REF!,"&gt;="&amp;'Display 730 &amp; 1200'!$AN$12,#REF!,"&lt;="&amp;'Display 730 &amp; 1200'!$AN$11))</f>
        <v>#REF!</v>
      </c>
    </row>
    <row r="141" spans="1:5">
      <c r="A141" t="str">
        <f>IF(INDEX('Display 730 &amp; 1200'!$A:$A,ROW())="","",INDEX('Display 730 &amp; 1200'!$A:$A,ROW()))</f>
        <v>TANGERANG唐格朗</v>
      </c>
      <c r="B141" t="str">
        <f>IF(INDEX('Display 730 &amp; 1200'!$B:$B,ROW())="","",INDEX('Display 730 &amp; 1200'!$B:$B,ROW()))</f>
        <v>ARMAN</v>
      </c>
      <c r="C141" t="str">
        <f>IF(INDEX('Display 730 &amp; 1200'!$D:$D,ROW())="","",INDEX('Display 730 &amp; 1200'!$D:$D,ROW()))</f>
        <v>SENTRA_JATIUWUNG</v>
      </c>
      <c r="D141" t="e">
        <f>IF($C141="",0,SUMIFS(#REF!,#REF!,$C141,#REF!,"&gt;="&amp;'Display 730 &amp; 1200'!$AN$10,#REF!,"&lt;="&amp;'Display 730 &amp; 1200'!$AN$9))</f>
        <v>#REF!</v>
      </c>
      <c r="E141" t="e">
        <f>IF($C141="",0,SUMIFS(#REF!,#REF!,$C141,#REF!,"&gt;="&amp;'Display 730 &amp; 1200'!$AN$12,#REF!,"&lt;="&amp;'Display 730 &amp; 1200'!$AN$11))</f>
        <v>#REF!</v>
      </c>
    </row>
    <row r="142" spans="1:5">
      <c r="A142" t="str">
        <f>IF(INDEX('Display 730 &amp; 1200'!$A:$A,ROW())="","",INDEX('Display 730 &amp; 1200'!$A:$A,ROW()))</f>
        <v>TANGERANG唐格朗</v>
      </c>
      <c r="B142" t="str">
        <f>IF(INDEX('Display 730 &amp; 1200'!$B:$B,ROW())="","",INDEX('Display 730 &amp; 1200'!$B:$B,ROW()))</f>
        <v>ARMAN</v>
      </c>
      <c r="C142" t="str">
        <f>IF(INDEX('Display 730 &amp; 1200'!$D:$D,ROW())="","",INDEX('Display 730 &amp; 1200'!$D:$D,ROW()))</f>
        <v>TGR54B</v>
      </c>
      <c r="D142" t="e">
        <f>IF($C142="",0,SUMIFS(#REF!,#REF!,$C142,#REF!,"&gt;="&amp;'Display 730 &amp; 1200'!$AN$10,#REF!,"&lt;="&amp;'Display 730 &amp; 1200'!$AN$9))</f>
        <v>#REF!</v>
      </c>
      <c r="E142" t="e">
        <f>IF($C142="",0,SUMIFS(#REF!,#REF!,$C142,#REF!,"&gt;="&amp;'Display 730 &amp; 1200'!$AN$12,#REF!,"&lt;="&amp;'Display 730 &amp; 1200'!$AN$11))</f>
        <v>#REF!</v>
      </c>
    </row>
    <row r="143" spans="1:5">
      <c r="A143" t="str">
        <f>IF(INDEX('Display 730 &amp; 1200'!$A:$A,ROW())="","",INDEX('Display 730 &amp; 1200'!$A:$A,ROW()))</f>
        <v>TANGERANG唐格朗</v>
      </c>
      <c r="B143" t="str">
        <f>IF(INDEX('Display 730 &amp; 1200'!$B:$B,ROW())="","",INDEX('Display 730 &amp; 1200'!$B:$B,ROW()))</f>
        <v>ARMAN</v>
      </c>
      <c r="C143" t="str">
        <f>IF(INDEX('Display 730 &amp; 1200'!$D:$D,ROW())="","",INDEX('Display 730 &amp; 1200'!$D:$D,ROW()))</f>
        <v>CIMONE_RAYA</v>
      </c>
      <c r="D143" t="e">
        <f>IF($C143="",0,SUMIFS(#REF!,#REF!,$C143,#REF!,"&gt;="&amp;'Display 730 &amp; 1200'!$AN$10,#REF!,"&lt;="&amp;'Display 730 &amp; 1200'!$AN$9))</f>
        <v>#REF!</v>
      </c>
      <c r="E143" t="e">
        <f>IF($C143="",0,SUMIFS(#REF!,#REF!,$C143,#REF!,"&gt;="&amp;'Display 730 &amp; 1200'!$AN$12,#REF!,"&lt;="&amp;'Display 730 &amp; 1200'!$AN$11))</f>
        <v>#REF!</v>
      </c>
    </row>
    <row r="144" spans="1:5">
      <c r="A144" t="str">
        <f>IF(INDEX('Display 730 &amp; 1200'!$A:$A,ROW())="","",INDEX('Display 730 &amp; 1200'!$A:$A,ROW()))</f>
        <v>TANGERANG唐格朗</v>
      </c>
      <c r="B144" t="str">
        <f>IF(INDEX('Display 730 &amp; 1200'!$B:$B,ROW())="","",INDEX('Display 730 &amp; 1200'!$B:$B,ROW()))</f>
        <v>ARMAN</v>
      </c>
      <c r="C144" t="str">
        <f>IF(INDEX('Display 730 &amp; 1200'!$D:$D,ROW())="","",INDEX('Display 730 &amp; 1200'!$D:$D,ROW()))</f>
        <v>CIBODAS_RAYA</v>
      </c>
      <c r="D144" t="e">
        <f>IF($C144="",0,SUMIFS(#REF!,#REF!,$C144,#REF!,"&gt;="&amp;'Display 730 &amp; 1200'!$AN$10,#REF!,"&lt;="&amp;'Display 730 &amp; 1200'!$AN$9))</f>
        <v>#REF!</v>
      </c>
      <c r="E144" t="e">
        <f>IF($C144="",0,SUMIFS(#REF!,#REF!,$C144,#REF!,"&gt;="&amp;'Display 730 &amp; 1200'!$AN$12,#REF!,"&lt;="&amp;'Display 730 &amp; 1200'!$AN$11))</f>
        <v>#REF!</v>
      </c>
    </row>
    <row r="145" spans="1:5">
      <c r="A145" t="str">
        <f>IF(INDEX('Display 730 &amp; 1200'!$A:$A,ROW())="","",INDEX('Display 730 &amp; 1200'!$A:$A,ROW()))</f>
        <v>TANGERANG唐格朗</v>
      </c>
      <c r="B145" t="str">
        <f>IF(INDEX('Display 730 &amp; 1200'!$B:$B,ROW())="","",INDEX('Display 730 &amp; 1200'!$B:$B,ROW()))</f>
        <v>ARMAN</v>
      </c>
      <c r="C145" t="str">
        <f>IF(INDEX('Display 730 &amp; 1200'!$D:$D,ROW())="","",INDEX('Display 730 &amp; 1200'!$D:$D,ROW()))</f>
        <v>BUARAN_INDAH</v>
      </c>
      <c r="D145" t="e">
        <f>IF($C145="",0,SUMIFS(#REF!,#REF!,$C145,#REF!,"&gt;="&amp;'Display 730 &amp; 1200'!$AN$10,#REF!,"&lt;="&amp;'Display 730 &amp; 1200'!$AN$9))</f>
        <v>#REF!</v>
      </c>
      <c r="E145" t="e">
        <f>IF($C145="",0,SUMIFS(#REF!,#REF!,$C145,#REF!,"&gt;="&amp;'Display 730 &amp; 1200'!$AN$12,#REF!,"&lt;="&amp;'Display 730 &amp; 1200'!$AN$11))</f>
        <v>#REF!</v>
      </c>
    </row>
    <row r="146" spans="1:5">
      <c r="A146" t="str">
        <f>IF(INDEX('Display 730 &amp; 1200'!$A:$A,ROW())="","",INDEX('Display 730 &amp; 1200'!$A:$A,ROW()))</f>
        <v>TANGERANG唐格朗</v>
      </c>
      <c r="B146" t="str">
        <f>IF(INDEX('Display 730 &amp; 1200'!$B:$B,ROW())="","",INDEX('Display 730 &amp; 1200'!$B:$B,ROW()))</f>
        <v>ARMAN</v>
      </c>
      <c r="C146" t="str">
        <f>IF(INDEX('Display 730 &amp; 1200'!$D:$D,ROW())="","",INDEX('Display 730 &amp; 1200'!$D:$D,ROW()))</f>
        <v>MODERN_PARK</v>
      </c>
      <c r="D146" t="e">
        <f>IF($C146="",0,SUMIFS(#REF!,#REF!,$C146,#REF!,"&gt;="&amp;'Display 730 &amp; 1200'!$AN$10,#REF!,"&lt;="&amp;'Display 730 &amp; 1200'!$AN$9))</f>
        <v>#REF!</v>
      </c>
      <c r="E146" t="e">
        <f>IF($C146="",0,SUMIFS(#REF!,#REF!,$C146,#REF!,"&gt;="&amp;'Display 730 &amp; 1200'!$AN$12,#REF!,"&lt;="&amp;'Display 730 &amp; 1200'!$AN$11))</f>
        <v>#REF!</v>
      </c>
    </row>
    <row r="147" spans="1:5">
      <c r="A147" t="str">
        <f>IF(INDEX('Display 730 &amp; 1200'!$A:$A,ROW())="","",INDEX('Display 730 &amp; 1200'!$A:$A,ROW()))</f>
        <v>TANGERANG唐格朗</v>
      </c>
      <c r="B147" t="str">
        <f>IF(INDEX('Display 730 &amp; 1200'!$B:$B,ROW())="","",INDEX('Display 730 &amp; 1200'!$B:$B,ROW()))</f>
        <v>ARMAN</v>
      </c>
      <c r="C147" t="str">
        <f>IF(INDEX('Display 730 &amp; 1200'!$D:$D,ROW())="","",INDEX('Display 730 &amp; 1200'!$D:$D,ROW()))</f>
        <v>KAVLING_KENANGA</v>
      </c>
      <c r="D147" t="e">
        <f>IF($C147="",0,SUMIFS(#REF!,#REF!,$C147,#REF!,"&gt;="&amp;'Display 730 &amp; 1200'!$AN$10,#REF!,"&lt;="&amp;'Display 730 &amp; 1200'!$AN$9))</f>
        <v>#REF!</v>
      </c>
      <c r="E147" t="e">
        <f>IF($C147="",0,SUMIFS(#REF!,#REF!,$C147,#REF!,"&gt;="&amp;'Display 730 &amp; 1200'!$AN$12,#REF!,"&lt;="&amp;'Display 730 &amp; 1200'!$AN$11))</f>
        <v>#REF!</v>
      </c>
    </row>
    <row r="148" spans="1:5">
      <c r="A148" t="str">
        <f>IF(INDEX('Display 730 &amp; 1200'!$A:$A,ROW())="","",INDEX('Display 730 &amp; 1200'!$A:$A,ROW()))</f>
        <v>TANGERANG唐格朗</v>
      </c>
      <c r="B148" t="str">
        <f>IF(INDEX('Display 730 &amp; 1200'!$B:$B,ROW())="","",INDEX('Display 730 &amp; 1200'!$B:$B,ROW()))</f>
        <v>ARMAN</v>
      </c>
      <c r="C148" t="str">
        <f>IF(INDEX('Display 730 &amp; 1200'!$D:$D,ROW())="","",INDEX('Display 730 &amp; 1200'!$D:$D,ROW()))</f>
        <v>TANGCITY_MALL</v>
      </c>
      <c r="D148" t="e">
        <f>IF($C148="",0,SUMIFS(#REF!,#REF!,$C148,#REF!,"&gt;="&amp;'Display 730 &amp; 1200'!$AN$10,#REF!,"&lt;="&amp;'Display 730 &amp; 1200'!$AN$9))</f>
        <v>#REF!</v>
      </c>
      <c r="E148" t="e">
        <f>IF($C148="",0,SUMIFS(#REF!,#REF!,$C148,#REF!,"&gt;="&amp;'Display 730 &amp; 1200'!$AN$12,#REF!,"&lt;="&amp;'Display 730 &amp; 1200'!$AN$11))</f>
        <v>#REF!</v>
      </c>
    </row>
    <row r="149" spans="1:5">
      <c r="A149" t="str">
        <f>IF(INDEX('Display 730 &amp; 1200'!$A:$A,ROW())="","",INDEX('Display 730 &amp; 1200'!$A:$A,ROW()))</f>
        <v>TANGERANG唐格朗</v>
      </c>
      <c r="B149" t="str">
        <f>IF(INDEX('Display 730 &amp; 1200'!$B:$B,ROW())="","",INDEX('Display 730 &amp; 1200'!$B:$B,ROW()))</f>
        <v>ARMAN</v>
      </c>
      <c r="C149" t="str">
        <f>IF(INDEX('Display 730 &amp; 1200'!$D:$D,ROW())="","",INDEX('Display 730 &amp; 1200'!$D:$D,ROW()))</f>
        <v>ARCADIA_BATUCEPER</v>
      </c>
      <c r="D149" t="e">
        <f>IF($C149="",0,SUMIFS(#REF!,#REF!,$C149,#REF!,"&gt;="&amp;'Display 730 &amp; 1200'!$AN$10,#REF!,"&lt;="&amp;'Display 730 &amp; 1200'!$AN$9))</f>
        <v>#REF!</v>
      </c>
      <c r="E149" t="e">
        <f>IF($C149="",0,SUMIFS(#REF!,#REF!,$C149,#REF!,"&gt;="&amp;'Display 730 &amp; 1200'!$AN$12,#REF!,"&lt;="&amp;'Display 730 &amp; 1200'!$AN$11))</f>
        <v>#REF!</v>
      </c>
    </row>
    <row r="150" spans="1:5">
      <c r="A150" t="str">
        <f>IF(INDEX('Display 730 &amp; 1200'!$A:$A,ROW())="","",INDEX('Display 730 &amp; 1200'!$A:$A,ROW()))</f>
        <v>TANGERANG唐格朗</v>
      </c>
      <c r="B150" t="str">
        <f>IF(INDEX('Display 730 &amp; 1200'!$B:$B,ROW())="","",INDEX('Display 730 &amp; 1200'!$B:$B,ROW()))</f>
        <v>ARMAN</v>
      </c>
      <c r="C150" t="str">
        <f>IF(INDEX('Display 730 &amp; 1200'!$D:$D,ROW())="","",INDEX('Display 730 &amp; 1200'!$D:$D,ROW()))</f>
        <v>BAL01C</v>
      </c>
      <c r="D150" t="e">
        <f>IF($C150="",0,SUMIFS(#REF!,#REF!,$C150,#REF!,"&gt;="&amp;'Display 730 &amp; 1200'!$AN$10,#REF!,"&lt;="&amp;'Display 730 &amp; 1200'!$AN$9))</f>
        <v>#REF!</v>
      </c>
      <c r="E150" t="e">
        <f>IF($C150="",0,SUMIFS(#REF!,#REF!,$C150,#REF!,"&gt;="&amp;'Display 730 &amp; 1200'!$AN$12,#REF!,"&lt;="&amp;'Display 730 &amp; 1200'!$AN$11))</f>
        <v>#REF!</v>
      </c>
    </row>
    <row r="151" spans="1:5">
      <c r="A151" t="str">
        <f>IF(INDEX('Display 730 &amp; 1200'!$A:$A,ROW())="","",INDEX('Display 730 &amp; 1200'!$A:$A,ROW()))</f>
        <v>TANGERANG唐格朗</v>
      </c>
      <c r="B151" t="str">
        <f>IF(INDEX('Display 730 &amp; 1200'!$B:$B,ROW())="","",INDEX('Display 730 &amp; 1200'!$B:$B,ROW()))</f>
        <v>ARMAN</v>
      </c>
      <c r="C151" t="str">
        <f>IF(INDEX('Display 730 &amp; 1200'!$D:$D,ROW())="","",INDEX('Display 730 &amp; 1200'!$D:$D,ROW()))</f>
        <v>HUSEIN_SASTRANEGARA</v>
      </c>
      <c r="D151" t="e">
        <f>IF($C151="",0,SUMIFS(#REF!,#REF!,$C151,#REF!,"&gt;="&amp;'Display 730 &amp; 1200'!$AN$10,#REF!,"&lt;="&amp;'Display 730 &amp; 1200'!$AN$9))</f>
        <v>#REF!</v>
      </c>
      <c r="E151" t="e">
        <f>IF($C151="",0,SUMIFS(#REF!,#REF!,$C151,#REF!,"&gt;="&amp;'Display 730 &amp; 1200'!$AN$12,#REF!,"&lt;="&amp;'Display 730 &amp; 1200'!$AN$11))</f>
        <v>#REF!</v>
      </c>
    </row>
    <row r="152" spans="1:5">
      <c r="A152" t="str">
        <f>IF(INDEX('Display 730 &amp; 1200'!$A:$A,ROW())="","",INDEX('Display 730 &amp; 1200'!$A:$A,ROW()))</f>
        <v>TANGERANG唐格朗</v>
      </c>
      <c r="B152" t="str">
        <f>IF(INDEX('Display 730 &amp; 1200'!$B:$B,ROW())="","",INDEX('Display 730 &amp; 1200'!$B:$B,ROW()))</f>
        <v>ARMAN</v>
      </c>
      <c r="C152" t="str">
        <f>IF(INDEX('Display 730 &amp; 1200'!$D:$D,ROW())="","",INDEX('Display 730 &amp; 1200'!$D:$D,ROW()))</f>
        <v>SALEMBARAN</v>
      </c>
      <c r="D152" t="e">
        <f>IF($C152="",0,SUMIFS(#REF!,#REF!,$C152,#REF!,"&gt;="&amp;'Display 730 &amp; 1200'!$AN$10,#REF!,"&lt;="&amp;'Display 730 &amp; 1200'!$AN$9))</f>
        <v>#REF!</v>
      </c>
      <c r="E152" t="e">
        <f>IF($C152="",0,SUMIFS(#REF!,#REF!,$C152,#REF!,"&gt;="&amp;'Display 730 &amp; 1200'!$AN$12,#REF!,"&lt;="&amp;'Display 730 &amp; 1200'!$AN$11))</f>
        <v>#REF!</v>
      </c>
    </row>
    <row r="153" spans="1:5">
      <c r="A153" t="str">
        <f>IF(INDEX('Display 730 &amp; 1200'!$A:$A,ROW())="","",INDEX('Display 730 &amp; 1200'!$A:$A,ROW()))</f>
        <v>TANGERANG唐格朗</v>
      </c>
      <c r="B153" t="str">
        <f>IF(INDEX('Display 730 &amp; 1200'!$B:$B,ROW())="","",INDEX('Display 730 &amp; 1200'!$B:$B,ROW()))</f>
        <v>ARMAN</v>
      </c>
      <c r="C153" t="str">
        <f>IF(INDEX('Display 730 &amp; 1200'!$D:$D,ROW())="","",INDEX('Display 730 &amp; 1200'!$D:$D,ROW()))</f>
        <v>PINANG_CIPONDOH</v>
      </c>
      <c r="D153" t="e">
        <f>IF($C153="",0,SUMIFS(#REF!,#REF!,$C153,#REF!,"&gt;="&amp;'Display 730 &amp; 1200'!$AN$10,#REF!,"&lt;="&amp;'Display 730 &amp; 1200'!$AN$9))</f>
        <v>#REF!</v>
      </c>
      <c r="E153" t="e">
        <f>IF($C153="",0,SUMIFS(#REF!,#REF!,$C153,#REF!,"&gt;="&amp;'Display 730 &amp; 1200'!$AN$12,#REF!,"&lt;="&amp;'Display 730 &amp; 1200'!$AN$11))</f>
        <v>#REF!</v>
      </c>
    </row>
    <row r="154" spans="1:5">
      <c r="A154" t="str">
        <f>IF(INDEX('Display 730 &amp; 1200'!$A:$A,ROW())="","",INDEX('Display 730 &amp; 1200'!$A:$A,ROW()))</f>
        <v>TANGERANG唐格朗</v>
      </c>
      <c r="B154" t="str">
        <f>IF(INDEX('Display 730 &amp; 1200'!$B:$B,ROW())="","",INDEX('Display 730 &amp; 1200'!$B:$B,ROW()))</f>
        <v>HASANUDIN</v>
      </c>
      <c r="C154" t="str">
        <f>IF(INDEX('Display 730 &amp; 1200'!$D:$D,ROW())="","",INDEX('Display 730 &amp; 1200'!$D:$D,ROW()))</f>
        <v>RKS08B</v>
      </c>
      <c r="D154" t="e">
        <f>IF($C154="",0,SUMIFS(#REF!,#REF!,$C154,#REF!,"&gt;="&amp;'Display 730 &amp; 1200'!$AN$10,#REF!,"&lt;="&amp;'Display 730 &amp; 1200'!$AN$9))</f>
        <v>#REF!</v>
      </c>
      <c r="E154" t="e">
        <f>IF($C154="",0,SUMIFS(#REF!,#REF!,$C154,#REF!,"&gt;="&amp;'Display 730 &amp; 1200'!$AN$12,#REF!,"&lt;="&amp;'Display 730 &amp; 1200'!$AN$11))</f>
        <v>#REF!</v>
      </c>
    </row>
    <row r="155" spans="1:5">
      <c r="A155" t="str">
        <f>IF(INDEX('Display 730 &amp; 1200'!$A:$A,ROW())="","",INDEX('Display 730 &amp; 1200'!$A:$A,ROW()))</f>
        <v>TANGERANG唐格朗</v>
      </c>
      <c r="B155" t="str">
        <f>IF(INDEX('Display 730 &amp; 1200'!$B:$B,ROW())="","",INDEX('Display 730 &amp; 1200'!$B:$B,ROW()))</f>
        <v>HASANUDIN</v>
      </c>
      <c r="C155" t="str">
        <f>IF(INDEX('Display 730 &amp; 1200'!$D:$D,ROW())="","",INDEX('Display 730 &amp; 1200'!$D:$D,ROW()))</f>
        <v>DC_LABUAN</v>
      </c>
      <c r="D155" t="e">
        <f>IF($C155="",0,SUMIFS(#REF!,#REF!,$C155,#REF!,"&gt;="&amp;'Display 730 &amp; 1200'!$AN$10,#REF!,"&lt;="&amp;'Display 730 &amp; 1200'!$AN$9))</f>
        <v>#REF!</v>
      </c>
      <c r="E155" t="e">
        <f>IF($C155="",0,SUMIFS(#REF!,#REF!,$C155,#REF!,"&gt;="&amp;'Display 730 &amp; 1200'!$AN$12,#REF!,"&lt;="&amp;'Display 730 &amp; 1200'!$AN$11))</f>
        <v>#REF!</v>
      </c>
    </row>
    <row r="156" spans="1:5">
      <c r="A156" t="str">
        <f>IF(INDEX('Display 730 &amp; 1200'!$A:$A,ROW())="","",INDEX('Display 730 &amp; 1200'!$A:$A,ROW()))</f>
        <v>TANGERANG唐格朗</v>
      </c>
      <c r="B156" t="str">
        <f>IF(INDEX('Display 730 &amp; 1200'!$B:$B,ROW())="","",INDEX('Display 730 &amp; 1200'!$B:$B,ROW()))</f>
        <v>HASANUDIN</v>
      </c>
      <c r="C156" t="str">
        <f>IF(INDEX('Display 730 &amp; 1200'!$D:$D,ROW())="","",INDEX('Display 730 &amp; 1200'!$D:$D,ROW()))</f>
        <v>BAYAH</v>
      </c>
      <c r="D156" t="e">
        <f>IF($C156="",0,SUMIFS(#REF!,#REF!,$C156,#REF!,"&gt;="&amp;'Display 730 &amp; 1200'!$AN$10,#REF!,"&lt;="&amp;'Display 730 &amp; 1200'!$AN$9))</f>
        <v>#REF!</v>
      </c>
      <c r="E156" t="e">
        <f>IF($C156="",0,SUMIFS(#REF!,#REF!,$C156,#REF!,"&gt;="&amp;'Display 730 &amp; 1200'!$AN$12,#REF!,"&lt;="&amp;'Display 730 &amp; 1200'!$AN$11))</f>
        <v>#REF!</v>
      </c>
    </row>
    <row r="157" spans="1:5">
      <c r="A157" t="str">
        <f>IF(INDEX('Display 730 &amp; 1200'!$A:$A,ROW())="","",INDEX('Display 730 &amp; 1200'!$A:$A,ROW()))</f>
        <v>TANGERANG唐格朗</v>
      </c>
      <c r="B157" t="str">
        <f>IF(INDEX('Display 730 &amp; 1200'!$B:$B,ROW())="","",INDEX('Display 730 &amp; 1200'!$B:$B,ROW()))</f>
        <v>HASANUDIN</v>
      </c>
      <c r="C157" t="str">
        <f>IF(INDEX('Display 730 &amp; 1200'!$D:$D,ROW())="","",INDEX('Display 730 &amp; 1200'!$D:$D,ROW()))</f>
        <v>PANIMBANG</v>
      </c>
      <c r="D157" t="e">
        <f>IF($C157="",0,SUMIFS(#REF!,#REF!,$C157,#REF!,"&gt;="&amp;'Display 730 &amp; 1200'!$AN$10,#REF!,"&lt;="&amp;'Display 730 &amp; 1200'!$AN$9))</f>
        <v>#REF!</v>
      </c>
      <c r="E157" t="e">
        <f>IF($C157="",0,SUMIFS(#REF!,#REF!,$C157,#REF!,"&gt;="&amp;'Display 730 &amp; 1200'!$AN$12,#REF!,"&lt;="&amp;'Display 730 &amp; 1200'!$AN$11))</f>
        <v>#REF!</v>
      </c>
    </row>
    <row r="158" spans="1:5">
      <c r="A158" t="str">
        <f>IF(INDEX('Display 730 &amp; 1200'!$A:$A,ROW())="","",INDEX('Display 730 &amp; 1200'!$A:$A,ROW()))</f>
        <v>TANGERANG唐格朗</v>
      </c>
      <c r="B158" t="str">
        <f>IF(INDEX('Display 730 &amp; 1200'!$B:$B,ROW())="","",INDEX('Display 730 &amp; 1200'!$B:$B,ROW()))</f>
        <v>-</v>
      </c>
      <c r="C158" t="str">
        <f>IF(INDEX('Display 730 &amp; 1200'!$D:$D,ROW())="","",INDEX('Display 730 &amp; 1200'!$D:$D,ROW()))</f>
        <v>CIBALIUNG</v>
      </c>
      <c r="D158" t="e">
        <f>IF($C158="",0,SUMIFS(#REF!,#REF!,$C158,#REF!,"&gt;="&amp;'Display 730 &amp; 1200'!$AN$10,#REF!,"&lt;="&amp;'Display 730 &amp; 1200'!$AN$9))</f>
        <v>#REF!</v>
      </c>
      <c r="E158" t="e">
        <f>IF($C158="",0,SUMIFS(#REF!,#REF!,$C158,#REF!,"&gt;="&amp;'Display 730 &amp; 1200'!$AN$12,#REF!,"&lt;="&amp;'Display 730 &amp; 1200'!$AN$11))</f>
        <v>#REF!</v>
      </c>
    </row>
    <row r="159" spans="1:5">
      <c r="A159" t="str">
        <f>IF(INDEX('Display 730 &amp; 1200'!$A:$A,ROW())="","",INDEX('Display 730 &amp; 1200'!$A:$A,ROW()))</f>
        <v>TANGERANG唐格朗</v>
      </c>
      <c r="B159" t="str">
        <f>IF(INDEX('Display 730 &amp; 1200'!$B:$B,ROW())="","",INDEX('Display 730 &amp; 1200'!$B:$B,ROW()))</f>
        <v>HASANUDIN</v>
      </c>
      <c r="C159" t="str">
        <f>IF(INDEX('Display 730 &amp; 1200'!$D:$D,ROW())="","",INDEX('Display 730 &amp; 1200'!$D:$D,ROW()))</f>
        <v>CIKEUSIK</v>
      </c>
      <c r="D159" t="e">
        <f>IF($C159="",0,SUMIFS(#REF!,#REF!,$C159,#REF!,"&gt;="&amp;'Display 730 &amp; 1200'!$AN$10,#REF!,"&lt;="&amp;'Display 730 &amp; 1200'!$AN$9))</f>
        <v>#REF!</v>
      </c>
      <c r="E159" t="e">
        <f>IF($C159="",0,SUMIFS(#REF!,#REF!,$C159,#REF!,"&gt;="&amp;'Display 730 &amp; 1200'!$AN$12,#REF!,"&lt;="&amp;'Display 730 &amp; 1200'!$AN$11))</f>
        <v>#REF!</v>
      </c>
    </row>
    <row r="160" spans="1:5">
      <c r="A160" t="str">
        <f>IF(INDEX('Display 730 &amp; 1200'!$A:$A,ROW())="","",INDEX('Display 730 &amp; 1200'!$A:$A,ROW()))</f>
        <v>TANGERANG唐格朗</v>
      </c>
      <c r="B160" t="str">
        <f>IF(INDEX('Display 730 &amp; 1200'!$B:$B,ROW())="","",INDEX('Display 730 &amp; 1200'!$B:$B,ROW()))</f>
        <v>HASANUDIN</v>
      </c>
      <c r="C160" t="str">
        <f>IF(INDEX('Display 730 &amp; 1200'!$D:$D,ROW())="","",INDEX('Display 730 &amp; 1200'!$D:$D,ROW()))</f>
        <v>CILANGKAHAN</v>
      </c>
      <c r="D160" t="e">
        <f>IF($C160="",0,SUMIFS(#REF!,#REF!,$C160,#REF!,"&gt;="&amp;'Display 730 &amp; 1200'!$AN$10,#REF!,"&lt;="&amp;'Display 730 &amp; 1200'!$AN$9))</f>
        <v>#REF!</v>
      </c>
      <c r="E160" t="e">
        <f>IF($C160="",0,SUMIFS(#REF!,#REF!,$C160,#REF!,"&gt;="&amp;'Display 730 &amp; 1200'!$AN$12,#REF!,"&lt;="&amp;'Display 730 &amp; 1200'!$AN$11))</f>
        <v>#REF!</v>
      </c>
    </row>
    <row r="161" spans="1:5">
      <c r="A161" t="str">
        <f>IF(INDEX('Display 730 &amp; 1200'!$A:$A,ROW())="","",INDEX('Display 730 &amp; 1200'!$A:$A,ROW()))</f>
        <v>TANGERANG唐格朗</v>
      </c>
      <c r="B161" t="str">
        <f>IF(INDEX('Display 730 &amp; 1200'!$B:$B,ROW())="","",INDEX('Display 730 &amp; 1200'!$B:$B,ROW()))</f>
        <v>HASANUDIN</v>
      </c>
      <c r="C161" t="str">
        <f>IF(INDEX('Display 730 &amp; 1200'!$D:$D,ROW())="","",INDEX('Display 730 &amp; 1200'!$D:$D,ROW()))</f>
        <v>SUDIRMAN_LABUAN</v>
      </c>
      <c r="D161" t="e">
        <f>IF($C161="",0,SUMIFS(#REF!,#REF!,$C161,#REF!,"&gt;="&amp;'Display 730 &amp; 1200'!$AN$10,#REF!,"&lt;="&amp;'Display 730 &amp; 1200'!$AN$9))</f>
        <v>#REF!</v>
      </c>
      <c r="E161" t="e">
        <f>IF($C161="",0,SUMIFS(#REF!,#REF!,$C161,#REF!,"&gt;="&amp;'Display 730 &amp; 1200'!$AN$12,#REF!,"&lt;="&amp;'Display 730 &amp; 1200'!$AN$11))</f>
        <v>#REF!</v>
      </c>
    </row>
    <row r="162" spans="1:5">
      <c r="A162" t="str">
        <f>IF(INDEX('Display 730 &amp; 1200'!$A:$A,ROW())="","",INDEX('Display 730 &amp; 1200'!$A:$A,ROW()))</f>
        <v>TANGERANG唐格朗</v>
      </c>
      <c r="B162" t="str">
        <f>IF(INDEX('Display 730 &amp; 1200'!$B:$B,ROW())="","",INDEX('Display 730 &amp; 1200'!$B:$B,ROW()))</f>
        <v>HASANUDIN</v>
      </c>
      <c r="C162" t="str">
        <f>IF(INDEX('Display 730 &amp; 1200'!$D:$D,ROW())="","",INDEX('Display 730 &amp; 1200'!$D:$D,ROW()))</f>
        <v>GAJRUG</v>
      </c>
      <c r="D162" t="e">
        <f>IF($C162="",0,SUMIFS(#REF!,#REF!,$C162,#REF!,"&gt;="&amp;'Display 730 &amp; 1200'!$AN$10,#REF!,"&lt;="&amp;'Display 730 &amp; 1200'!$AN$9))</f>
        <v>#REF!</v>
      </c>
      <c r="E162" t="e">
        <f>IF($C162="",0,SUMIFS(#REF!,#REF!,$C162,#REF!,"&gt;="&amp;'Display 730 &amp; 1200'!$AN$12,#REF!,"&lt;="&amp;'Display 730 &amp; 1200'!$AN$11))</f>
        <v>#REF!</v>
      </c>
    </row>
    <row r="163" spans="1:5">
      <c r="A163" t="str">
        <f>IF(INDEX('Display 730 &amp; 1200'!$A:$A,ROW())="","",INDEX('Display 730 &amp; 1200'!$A:$A,ROW()))</f>
        <v>TANGERANG唐格朗</v>
      </c>
      <c r="B163" t="str">
        <f>IF(INDEX('Display 730 &amp; 1200'!$B:$B,ROW())="","",INDEX('Display 730 &amp; 1200'!$B:$B,ROW()))</f>
        <v>HASANUDIN</v>
      </c>
      <c r="C163" t="str">
        <f>IF(INDEX('Display 730 &amp; 1200'!$D:$D,ROW())="","",INDEX('Display 730 &amp; 1200'!$D:$D,ROW()))</f>
        <v>LEUWIDAMAR</v>
      </c>
      <c r="D163" t="e">
        <f>IF($C163="",0,SUMIFS(#REF!,#REF!,$C163,#REF!,"&gt;="&amp;'Display 730 &amp; 1200'!$AN$10,#REF!,"&lt;="&amp;'Display 730 &amp; 1200'!$AN$9))</f>
        <v>#REF!</v>
      </c>
      <c r="E163" t="e">
        <f>IF($C163="",0,SUMIFS(#REF!,#REF!,$C163,#REF!,"&gt;="&amp;'Display 730 &amp; 1200'!$AN$12,#REF!,"&lt;="&amp;'Display 730 &amp; 1200'!$AN$11))</f>
        <v>#REF!</v>
      </c>
    </row>
    <row r="164" spans="1:5">
      <c r="A164" t="str">
        <f>IF(INDEX('Display 730 &amp; 1200'!$A:$A,ROW())="","",INDEX('Display 730 &amp; 1200'!$A:$A,ROW()))</f>
        <v>TANGERANG唐格朗</v>
      </c>
      <c r="B164" t="str">
        <f>IF(INDEX('Display 730 &amp; 1200'!$B:$B,ROW())="","",INDEX('Display 730 &amp; 1200'!$B:$B,ROW()))</f>
        <v>HASANUDIN</v>
      </c>
      <c r="C164" t="str">
        <f>IF(INDEX('Display 730 &amp; 1200'!$D:$D,ROW())="","",INDEX('Display 730 &amp; 1200'!$D:$D,ROW()))</f>
        <v>SUKANAGARA_JAYA</v>
      </c>
      <c r="D164" t="e">
        <f>IF($C164="",0,SUMIFS(#REF!,#REF!,$C164,#REF!,"&gt;="&amp;'Display 730 &amp; 1200'!$AN$10,#REF!,"&lt;="&amp;'Display 730 &amp; 1200'!$AN$9))</f>
        <v>#REF!</v>
      </c>
      <c r="E164" t="e">
        <f>IF($C164="",0,SUMIFS(#REF!,#REF!,$C164,#REF!,"&gt;="&amp;'Display 730 &amp; 1200'!$AN$12,#REF!,"&lt;="&amp;'Display 730 &amp; 1200'!$AN$11))</f>
        <v>#REF!</v>
      </c>
    </row>
    <row r="165" spans="1:5">
      <c r="A165" t="str">
        <f>IF(INDEX('Display 730 &amp; 1200'!$A:$A,ROW())="","",INDEX('Display 730 &amp; 1200'!$A:$A,ROW()))</f>
        <v>TANGERANG唐格朗</v>
      </c>
      <c r="B165" t="str">
        <f>IF(INDEX('Display 730 &amp; 1200'!$B:$B,ROW())="","",INDEX('Display 730 &amp; 1200'!$B:$B,ROW()))</f>
        <v>HASANUDIN</v>
      </c>
      <c r="C165" t="str">
        <f>IF(INDEX('Display 730 &amp; 1200'!$D:$D,ROW())="","",INDEX('Display 730 &amp; 1200'!$D:$D,ROW()))</f>
        <v>MAJASARI_PANDEGLANG</v>
      </c>
      <c r="D165" t="e">
        <f>IF($C165="",0,SUMIFS(#REF!,#REF!,$C165,#REF!,"&gt;="&amp;'Display 730 &amp; 1200'!$AN$10,#REF!,"&lt;="&amp;'Display 730 &amp; 1200'!$AN$9))</f>
        <v>#REF!</v>
      </c>
      <c r="E165" t="e">
        <f>IF($C165="",0,SUMIFS(#REF!,#REF!,$C165,#REF!,"&gt;="&amp;'Display 730 &amp; 1200'!$AN$12,#REF!,"&lt;="&amp;'Display 730 &amp; 1200'!$AN$11))</f>
        <v>#REF!</v>
      </c>
    </row>
    <row r="166" spans="1:5">
      <c r="A166" t="str">
        <f>IF(INDEX('Display 730 &amp; 1200'!$A:$A,ROW())="","",INDEX('Display 730 &amp; 1200'!$A:$A,ROW()))</f>
        <v>TANGERANG唐格朗</v>
      </c>
      <c r="B166" t="str">
        <f>IF(INDEX('Display 730 &amp; 1200'!$B:$B,ROW())="","",INDEX('Display 730 &amp; 1200'!$B:$B,ROW()))</f>
        <v>HASANUDIN</v>
      </c>
      <c r="C166" t="str">
        <f>IF(INDEX('Display 730 &amp; 1200'!$D:$D,ROW())="","",INDEX('Display 730 &amp; 1200'!$D:$D,ROW()))</f>
        <v>BANJAR_KENCANA</v>
      </c>
      <c r="D166" t="e">
        <f>IF($C166="",0,SUMIFS(#REF!,#REF!,$C166,#REF!,"&gt;="&amp;'Display 730 &amp; 1200'!$AN$10,#REF!,"&lt;="&amp;'Display 730 &amp; 1200'!$AN$9))</f>
        <v>#REF!</v>
      </c>
      <c r="E166" t="e">
        <f>IF($C166="",0,SUMIFS(#REF!,#REF!,$C166,#REF!,"&gt;="&amp;'Display 730 &amp; 1200'!$AN$12,#REF!,"&lt;="&amp;'Display 730 &amp; 1200'!$AN$11))</f>
        <v>#REF!</v>
      </c>
    </row>
    <row r="167" spans="1:5">
      <c r="A167" t="str">
        <f>IF(INDEX('Display 730 &amp; 1200'!$A:$A,ROW())="","",INDEX('Display 730 &amp; 1200'!$A:$A,ROW()))</f>
        <v>TANGERANG唐格朗</v>
      </c>
      <c r="B167" t="str">
        <f>IF(INDEX('Display 730 &amp; 1200'!$B:$B,ROW())="","",INDEX('Display 730 &amp; 1200'!$B:$B,ROW()))</f>
        <v>HASANUDIN</v>
      </c>
      <c r="C167" t="str">
        <f>IF(INDEX('Display 730 &amp; 1200'!$D:$D,ROW())="","",INDEX('Display 730 &amp; 1200'!$D:$D,ROW()))</f>
        <v>CIKULUR</v>
      </c>
      <c r="D167" t="e">
        <f>IF($C167="",0,SUMIFS(#REF!,#REF!,$C167,#REF!,"&gt;="&amp;'Display 730 &amp; 1200'!$AN$10,#REF!,"&lt;="&amp;'Display 730 &amp; 1200'!$AN$9))</f>
        <v>#REF!</v>
      </c>
      <c r="E167" t="e">
        <f>IF($C167="",0,SUMIFS(#REF!,#REF!,$C167,#REF!,"&gt;="&amp;'Display 730 &amp; 1200'!$AN$12,#REF!,"&lt;="&amp;'Display 730 &amp; 1200'!$AN$11))</f>
        <v>#REF!</v>
      </c>
    </row>
    <row r="168" spans="1:5">
      <c r="A168" t="str">
        <f>IF(INDEX('Display 730 &amp; 1200'!$A:$A,ROW())="","",INDEX('Display 730 &amp; 1200'!$A:$A,ROW()))</f>
        <v>TANGERANG唐格朗</v>
      </c>
      <c r="B168" t="str">
        <f>IF(INDEX('Display 730 &amp; 1200'!$B:$B,ROW())="","",INDEX('Display 730 &amp; 1200'!$B:$B,ROW()))</f>
        <v>HASANUDIN</v>
      </c>
      <c r="C168" t="str">
        <f>IF(INDEX('Display 730 &amp; 1200'!$D:$D,ROW())="","",INDEX('Display 730 &amp; 1200'!$D:$D,ROW()))</f>
        <v>CITRA_MAJA</v>
      </c>
      <c r="D168" t="e">
        <f>IF($C168="",0,SUMIFS(#REF!,#REF!,$C168,#REF!,"&gt;="&amp;'Display 730 &amp; 1200'!$AN$10,#REF!,"&lt;="&amp;'Display 730 &amp; 1200'!$AN$9))</f>
        <v>#REF!</v>
      </c>
      <c r="E168" t="e">
        <f>IF($C168="",0,SUMIFS(#REF!,#REF!,$C168,#REF!,"&gt;="&amp;'Display 730 &amp; 1200'!$AN$12,#REF!,"&lt;="&amp;'Display 730 &amp; 1200'!$AN$11))</f>
        <v>#REF!</v>
      </c>
    </row>
    <row r="169" spans="1:5">
      <c r="A169" t="str">
        <f>IF(INDEX('Display 730 &amp; 1200'!$A:$A,ROW())="","",INDEX('Display 730 &amp; 1200'!$A:$A,ROW()))</f>
        <v>TANGERANG唐格朗</v>
      </c>
      <c r="B169" t="str">
        <f>IF(INDEX('Display 730 &amp; 1200'!$B:$B,ROW())="","",INDEX('Display 730 &amp; 1200'!$B:$B,ROW()))</f>
        <v>HASANUDIN</v>
      </c>
      <c r="C169" t="str">
        <f>IF(INDEX('Display 730 &amp; 1200'!$D:$D,ROW())="","",INDEX('Display 730 &amp; 1200'!$D:$D,ROW()))</f>
        <v>CILELES_KENCANA</v>
      </c>
      <c r="D169" t="e">
        <f>IF($C169="",0,SUMIFS(#REF!,#REF!,$C169,#REF!,"&gt;="&amp;'Display 730 &amp; 1200'!$AN$10,#REF!,"&lt;="&amp;'Display 730 &amp; 1200'!$AN$9))</f>
        <v>#REF!</v>
      </c>
      <c r="E169" t="e">
        <f>IF($C169="",0,SUMIFS(#REF!,#REF!,$C169,#REF!,"&gt;="&amp;'Display 730 &amp; 1200'!$AN$12,#REF!,"&lt;="&amp;'Display 730 &amp; 1200'!$AN$11))</f>
        <v>#REF!</v>
      </c>
    </row>
    <row r="170" spans="1:5">
      <c r="A170" t="str">
        <f>IF(INDEX('Display 730 &amp; 1200'!$A:$A,ROW())="","",INDEX('Display 730 &amp; 1200'!$A:$A,ROW()))</f>
        <v>TANGERANG唐格朗</v>
      </c>
      <c r="B170" t="str">
        <f>IF(INDEX('Display 730 &amp; 1200'!$B:$B,ROW())="","",INDEX('Display 730 &amp; 1200'!$B:$B,ROW()))</f>
        <v>HASANUDIN</v>
      </c>
      <c r="C170" t="str">
        <f>IF(INDEX('Display 730 &amp; 1200'!$D:$D,ROW())="","",INDEX('Display 730 &amp; 1200'!$D:$D,ROW()))</f>
        <v>WARUNG_BANTEN</v>
      </c>
      <c r="D170" t="e">
        <f>IF($C170="",0,SUMIFS(#REF!,#REF!,$C170,#REF!,"&gt;="&amp;'Display 730 &amp; 1200'!$AN$10,#REF!,"&lt;="&amp;'Display 730 &amp; 1200'!$AN$9))</f>
        <v>#REF!</v>
      </c>
      <c r="E170" t="e">
        <f>IF($C170="",0,SUMIFS(#REF!,#REF!,$C170,#REF!,"&gt;="&amp;'Display 730 &amp; 1200'!$AN$12,#REF!,"&lt;="&amp;'Display 730 &amp; 1200'!$AN$11))</f>
        <v>#REF!</v>
      </c>
    </row>
    <row r="171" spans="1:5">
      <c r="A171" t="str">
        <f>IF(INDEX('Display 730 &amp; 1200'!$A:$A,ROW())="","",INDEX('Display 730 &amp; 1200'!$A:$A,ROW()))</f>
        <v>TANGERANG唐格朗</v>
      </c>
      <c r="B171" t="str">
        <f>IF(INDEX('Display 730 &amp; 1200'!$B:$B,ROW())="","",INDEX('Display 730 &amp; 1200'!$B:$B,ROW()))</f>
        <v>HASANUDIN</v>
      </c>
      <c r="C171" t="str">
        <f>IF(INDEX('Display 730 &amp; 1200'!$D:$D,ROW())="","",INDEX('Display 730 &amp; 1200'!$D:$D,ROW()))</f>
        <v>MUNJUL_FLAMBOYANT</v>
      </c>
      <c r="D171" t="e">
        <f>IF($C171="",0,SUMIFS(#REF!,#REF!,$C171,#REF!,"&gt;="&amp;'Display 730 &amp; 1200'!$AN$10,#REF!,"&lt;="&amp;'Display 730 &amp; 1200'!$AN$9))</f>
        <v>#REF!</v>
      </c>
      <c r="E171" t="e">
        <f>IF($C171="",0,SUMIFS(#REF!,#REF!,$C171,#REF!,"&gt;="&amp;'Display 730 &amp; 1200'!$AN$12,#REF!,"&lt;="&amp;'Display 730 &amp; 1200'!$AN$11))</f>
        <v>#REF!</v>
      </c>
    </row>
    <row r="172" spans="1:5">
      <c r="A172" t="str">
        <f>IF(INDEX('Display 730 &amp; 1200'!$A:$A,ROW())="","",INDEX('Display 730 &amp; 1200'!$A:$A,ROW()))</f>
        <v>TANGERANG唐格朗</v>
      </c>
      <c r="B172" t="str">
        <f>IF(INDEX('Display 730 &amp; 1200'!$B:$B,ROW())="","",INDEX('Display 730 &amp; 1200'!$B:$B,ROW()))</f>
        <v>HASANUDIN</v>
      </c>
      <c r="C172" t="str">
        <f>IF(INDEX('Display 730 &amp; 1200'!$D:$D,ROW())="","",INDEX('Display 730 &amp; 1200'!$D:$D,ROW()))</f>
        <v>CIGADUNG_INOVASI</v>
      </c>
      <c r="D172" t="e">
        <f>IF($C172="",0,SUMIFS(#REF!,#REF!,$C172,#REF!,"&gt;="&amp;'Display 730 &amp; 1200'!$AN$10,#REF!,"&lt;="&amp;'Display 730 &amp; 1200'!$AN$9))</f>
        <v>#REF!</v>
      </c>
      <c r="E172" t="e">
        <f>IF($C172="",0,SUMIFS(#REF!,#REF!,$C172,#REF!,"&gt;="&amp;'Display 730 &amp; 1200'!$AN$12,#REF!,"&lt;="&amp;'Display 730 &amp; 1200'!$AN$11))</f>
        <v>#REF!</v>
      </c>
    </row>
    <row r="173" spans="1:5">
      <c r="A173" t="str">
        <f>IF(INDEX('Display 730 &amp; 1200'!$A:$A,ROW())="","",INDEX('Display 730 &amp; 1200'!$A:$A,ROW()))</f>
        <v>TANGERANG唐格朗</v>
      </c>
      <c r="B173" t="str">
        <f>IF(INDEX('Display 730 &amp; 1200'!$B:$B,ROW())="","",INDEX('Display 730 &amp; 1200'!$B:$B,ROW()))</f>
        <v>HASANUDIN</v>
      </c>
      <c r="C173" t="str">
        <f>IF(INDEX('Display 730 &amp; 1200'!$D:$D,ROW())="","",INDEX('Display 730 &amp; 1200'!$D:$D,ROW()))</f>
        <v>MANDALA_RANGKAS</v>
      </c>
      <c r="D173" t="e">
        <f>IF($C173="",0,SUMIFS(#REF!,#REF!,$C173,#REF!,"&gt;="&amp;'Display 730 &amp; 1200'!$AN$10,#REF!,"&lt;="&amp;'Display 730 &amp; 1200'!$AN$9))</f>
        <v>#REF!</v>
      </c>
      <c r="E173" t="e">
        <f>IF($C173="",0,SUMIFS(#REF!,#REF!,$C173,#REF!,"&gt;="&amp;'Display 730 &amp; 1200'!$AN$12,#REF!,"&lt;="&amp;'Display 730 &amp; 1200'!$AN$11))</f>
        <v>#REF!</v>
      </c>
    </row>
    <row r="174" spans="1:5">
      <c r="A174" t="str">
        <f>IF(INDEX('Display 730 &amp; 1200'!$A:$A,ROW())="","",INDEX('Display 730 &amp; 1200'!$A:$A,ROW()))</f>
        <v>TANGERANG唐格朗</v>
      </c>
      <c r="B174" t="str">
        <f>IF(INDEX('Display 730 &amp; 1200'!$B:$B,ROW())="","",INDEX('Display 730 &amp; 1200'!$B:$B,ROW()))</f>
        <v>HASANUDIN</v>
      </c>
      <c r="C174" t="str">
        <f>IF(INDEX('Display 730 &amp; 1200'!$D:$D,ROW())="","",INDEX('Display 730 &amp; 1200'!$D:$D,ROW()))</f>
        <v>CIMANUK</v>
      </c>
      <c r="D174" t="e">
        <f>IF($C174="",0,SUMIFS(#REF!,#REF!,$C174,#REF!,"&gt;="&amp;'Display 730 &amp; 1200'!$AN$10,#REF!,"&lt;="&amp;'Display 730 &amp; 1200'!$AN$9))</f>
        <v>#REF!</v>
      </c>
      <c r="E174" t="e">
        <f>IF($C174="",0,SUMIFS(#REF!,#REF!,$C174,#REF!,"&gt;="&amp;'Display 730 &amp; 1200'!$AN$12,#REF!,"&lt;="&amp;'Display 730 &amp; 1200'!$AN$11))</f>
        <v>#REF!</v>
      </c>
    </row>
    <row r="175" spans="1:5">
      <c r="A175" t="str">
        <f>IF(INDEX('Display 730 &amp; 1200'!$A:$A,ROW())="","",INDEX('Display 730 &amp; 1200'!$A:$A,ROW()))</f>
        <v>TANGERANG唐格朗</v>
      </c>
      <c r="B175" t="str">
        <f>IF(INDEX('Display 730 &amp; 1200'!$B:$B,ROW())="","",INDEX('Display 730 &amp; 1200'!$B:$B,ROW()))</f>
        <v>HASANUDIN</v>
      </c>
      <c r="C175" t="str">
        <f>IF(INDEX('Display 730 &amp; 1200'!$D:$D,ROW())="","",INDEX('Display 730 &amp; 1200'!$D:$D,ROW()))</f>
        <v>WANASALAM</v>
      </c>
      <c r="D175" t="e">
        <f>IF($C175="",0,SUMIFS(#REF!,#REF!,$C175,#REF!,"&gt;="&amp;'Display 730 &amp; 1200'!$AN$10,#REF!,"&lt;="&amp;'Display 730 &amp; 1200'!$AN$9))</f>
        <v>#REF!</v>
      </c>
      <c r="E175" t="e">
        <f>IF($C175="",0,SUMIFS(#REF!,#REF!,$C175,#REF!,"&gt;="&amp;'Display 730 &amp; 1200'!$AN$12,#REF!,"&lt;="&amp;'Display 730 &amp; 1200'!$AN$11))</f>
        <v>#REF!</v>
      </c>
    </row>
    <row r="176" spans="1:5">
      <c r="A176" t="str">
        <f>IF(INDEX('Display 730 &amp; 1200'!$A:$A,ROW())="","",INDEX('Display 730 &amp; 1200'!$A:$A,ROW()))</f>
        <v>TANGERANG唐格朗</v>
      </c>
      <c r="B176" t="str">
        <f>IF(INDEX('Display 730 &amp; 1200'!$B:$B,ROW())="","",INDEX('Display 730 &amp; 1200'!$B:$B,ROW()))</f>
        <v>HASANUDIN</v>
      </c>
      <c r="C176" t="str">
        <f>IF(INDEX('Display 730 &amp; 1200'!$D:$D,ROW())="","",INDEX('Display 730 &amp; 1200'!$D:$D,ROW()))</f>
        <v>MENES</v>
      </c>
      <c r="D176" t="e">
        <f>IF($C176="",0,SUMIFS(#REF!,#REF!,$C176,#REF!,"&gt;="&amp;'Display 730 &amp; 1200'!$AN$10,#REF!,"&lt;="&amp;'Display 730 &amp; 1200'!$AN$9))</f>
        <v>#REF!</v>
      </c>
      <c r="E176" t="e">
        <f>IF($C176="",0,SUMIFS(#REF!,#REF!,$C176,#REF!,"&gt;="&amp;'Display 730 &amp; 1200'!$AN$12,#REF!,"&lt;="&amp;'Display 730 &amp; 1200'!$AN$11))</f>
        <v>#REF!</v>
      </c>
    </row>
    <row r="177" spans="1:5">
      <c r="A177" t="str">
        <f>IF(INDEX('Display 730 &amp; 1200'!$A:$A,ROW())="","",INDEX('Display 730 &amp; 1200'!$A:$A,ROW()))</f>
        <v>TANGERANG唐格朗</v>
      </c>
      <c r="B177" t="str">
        <f>IF(INDEX('Display 730 &amp; 1200'!$B:$B,ROW())="","",INDEX('Display 730 &amp; 1200'!$B:$B,ROW()))</f>
        <v>JAYA</v>
      </c>
      <c r="C177" t="str">
        <f>IF(INDEX('Display 730 &amp; 1200'!$D:$D,ROW())="","",INDEX('Display 730 &amp; 1200'!$D:$D,ROW()))</f>
        <v>INFINITY_BIZPARK</v>
      </c>
      <c r="D177" t="e">
        <f>IF($C177="",0,SUMIFS(#REF!,#REF!,$C177,#REF!,"&gt;="&amp;'Display 730 &amp; 1200'!$AN$10,#REF!,"&lt;="&amp;'Display 730 &amp; 1200'!$AN$9))</f>
        <v>#REF!</v>
      </c>
      <c r="E177" t="e">
        <f>IF($C177="",0,SUMIFS(#REF!,#REF!,$C177,#REF!,"&gt;="&amp;'Display 730 &amp; 1200'!$AN$12,#REF!,"&lt;="&amp;'Display 730 &amp; 1200'!$AN$11))</f>
        <v>#REF!</v>
      </c>
    </row>
    <row r="178" spans="1:5">
      <c r="A178" t="str">
        <f>IF(INDEX('Display 730 &amp; 1200'!$A:$A,ROW())="","",INDEX('Display 730 &amp; 1200'!$A:$A,ROW()))</f>
        <v>TANGERANG唐格朗</v>
      </c>
      <c r="B178" t="str">
        <f>IF(INDEX('Display 730 &amp; 1200'!$B:$B,ROW())="","",INDEX('Display 730 &amp; 1200'!$B:$B,ROW()))</f>
        <v>JAYA</v>
      </c>
      <c r="C178" t="str">
        <f>IF(INDEX('Display 730 &amp; 1200'!$D:$D,ROW())="","",INDEX('Display 730 &amp; 1200'!$D:$D,ROW()))</f>
        <v>WANAKERTA_SINJAY</v>
      </c>
      <c r="D178" t="e">
        <f>IF($C178="",0,SUMIFS(#REF!,#REF!,$C178,#REF!,"&gt;="&amp;'Display 730 &amp; 1200'!$AN$10,#REF!,"&lt;="&amp;'Display 730 &amp; 1200'!$AN$9))</f>
        <v>#REF!</v>
      </c>
      <c r="E178" t="e">
        <f>IF($C178="",0,SUMIFS(#REF!,#REF!,$C178,#REF!,"&gt;="&amp;'Display 730 &amp; 1200'!$AN$12,#REF!,"&lt;="&amp;'Display 730 &amp; 1200'!$AN$11))</f>
        <v>#REF!</v>
      </c>
    </row>
    <row r="179" spans="1:5">
      <c r="A179" t="str">
        <f>IF(INDEX('Display 730 &amp; 1200'!$A:$A,ROW())="","",INDEX('Display 730 &amp; 1200'!$A:$A,ROW()))</f>
        <v>TANGERANG唐格朗</v>
      </c>
      <c r="B179" t="str">
        <f>IF(INDEX('Display 730 &amp; 1200'!$B:$B,ROW())="","",INDEX('Display 730 &amp; 1200'!$B:$B,ROW()))</f>
        <v>JAYA</v>
      </c>
      <c r="C179" t="str">
        <f>IF(INDEX('Display 730 &amp; 1200'!$D:$D,ROW())="","",INDEX('Display 730 &amp; 1200'!$D:$D,ROW()))</f>
        <v>PANGKALAN_TELUKNAGA</v>
      </c>
      <c r="D179" t="e">
        <f>IF($C179="",0,SUMIFS(#REF!,#REF!,$C179,#REF!,"&gt;="&amp;'Display 730 &amp; 1200'!$AN$10,#REF!,"&lt;="&amp;'Display 730 &amp; 1200'!$AN$9))</f>
        <v>#REF!</v>
      </c>
      <c r="E179" t="e">
        <f>IF($C179="",0,SUMIFS(#REF!,#REF!,$C179,#REF!,"&gt;="&amp;'Display 730 &amp; 1200'!$AN$12,#REF!,"&lt;="&amp;'Display 730 &amp; 1200'!$AN$11))</f>
        <v>#REF!</v>
      </c>
    </row>
    <row r="180" spans="1:5">
      <c r="A180" t="str">
        <f>IF(INDEX('Display 730 &amp; 1200'!$A:$A,ROW())="","",INDEX('Display 730 &amp; 1200'!$A:$A,ROW()))</f>
        <v>TANGERANG唐格朗</v>
      </c>
      <c r="B180" t="str">
        <f>IF(INDEX('Display 730 &amp; 1200'!$B:$B,ROW())="","",INDEX('Display 730 &amp; 1200'!$B:$B,ROW()))</f>
        <v>JAYA</v>
      </c>
      <c r="C180" t="str">
        <f>IF(INDEX('Display 730 &amp; 1200'!$D:$D,ROW())="","",INDEX('Display 730 &amp; 1200'!$D:$D,ROW()))</f>
        <v>DC_SEPATAN</v>
      </c>
      <c r="D180" t="e">
        <f>IF($C180="",0,SUMIFS(#REF!,#REF!,$C180,#REF!,"&gt;="&amp;'Display 730 &amp; 1200'!$AN$10,#REF!,"&lt;="&amp;'Display 730 &amp; 1200'!$AN$9))</f>
        <v>#REF!</v>
      </c>
      <c r="E180" t="e">
        <f>IF($C180="",0,SUMIFS(#REF!,#REF!,$C180,#REF!,"&gt;="&amp;'Display 730 &amp; 1200'!$AN$12,#REF!,"&lt;="&amp;'Display 730 &amp; 1200'!$AN$11))</f>
        <v>#REF!</v>
      </c>
    </row>
    <row r="181" spans="1:5">
      <c r="A181" t="str">
        <f>IF(INDEX('Display 730 &amp; 1200'!$A:$A,ROW())="","",INDEX('Display 730 &amp; 1200'!$A:$A,ROW()))</f>
        <v>TANGERANG唐格朗</v>
      </c>
      <c r="B181" t="str">
        <f>IF(INDEX('Display 730 &amp; 1200'!$B:$B,ROW())="","",INDEX('Display 730 &amp; 1200'!$B:$B,ROW()))</f>
        <v>JAYA</v>
      </c>
      <c r="C181" t="str">
        <f>IF(INDEX('Display 730 &amp; 1200'!$D:$D,ROW())="","",INDEX('Display 730 &amp; 1200'!$D:$D,ROW()))</f>
        <v>RAJEG</v>
      </c>
      <c r="D181" t="e">
        <f>IF($C181="",0,SUMIFS(#REF!,#REF!,$C181,#REF!,"&gt;="&amp;'Display 730 &amp; 1200'!$AN$10,#REF!,"&lt;="&amp;'Display 730 &amp; 1200'!$AN$9))</f>
        <v>#REF!</v>
      </c>
      <c r="E181" t="e">
        <f>IF($C181="",0,SUMIFS(#REF!,#REF!,$C181,#REF!,"&gt;="&amp;'Display 730 &amp; 1200'!$AN$12,#REF!,"&lt;="&amp;'Display 730 &amp; 1200'!$AN$11))</f>
        <v>#REF!</v>
      </c>
    </row>
    <row r="182" spans="1:5">
      <c r="A182" t="str">
        <f>IF(INDEX('Display 730 &amp; 1200'!$A:$A,ROW())="","",INDEX('Display 730 &amp; 1200'!$A:$A,ROW()))</f>
        <v>TANGERANG唐格朗</v>
      </c>
      <c r="B182" t="str">
        <f>IF(INDEX('Display 730 &amp; 1200'!$B:$B,ROW())="","",INDEX('Display 730 &amp; 1200'!$B:$B,ROW()))</f>
        <v>JAYA</v>
      </c>
      <c r="C182" t="str">
        <f>IF(INDEX('Display 730 &amp; 1200'!$D:$D,ROW())="","",INDEX('Display 730 &amp; 1200'!$D:$D,ROW()))</f>
        <v>MAUK_2</v>
      </c>
      <c r="D182" t="e">
        <f>IF($C182="",0,SUMIFS(#REF!,#REF!,$C182,#REF!,"&gt;="&amp;'Display 730 &amp; 1200'!$AN$10,#REF!,"&lt;="&amp;'Display 730 &amp; 1200'!$AN$9))</f>
        <v>#REF!</v>
      </c>
      <c r="E182" t="e">
        <f>IF($C182="",0,SUMIFS(#REF!,#REF!,$C182,#REF!,"&gt;="&amp;'Display 730 &amp; 1200'!$AN$12,#REF!,"&lt;="&amp;'Display 730 &amp; 1200'!$AN$11))</f>
        <v>#REF!</v>
      </c>
    </row>
    <row r="183" spans="1:5">
      <c r="A183" t="str">
        <f>IF(INDEX('Display 730 &amp; 1200'!$A:$A,ROW())="","",INDEX('Display 730 &amp; 1200'!$A:$A,ROW()))</f>
        <v>TANGERANG唐格朗</v>
      </c>
      <c r="B183" t="str">
        <f>IF(INDEX('Display 730 &amp; 1200'!$B:$B,ROW())="","",INDEX('Display 730 &amp; 1200'!$B:$B,ROW()))</f>
        <v>JAYA</v>
      </c>
      <c r="C183" t="str">
        <f>IF(INDEX('Display 730 &amp; 1200'!$D:$D,ROW())="","",INDEX('Display 730 &amp; 1200'!$D:$D,ROW()))</f>
        <v>PAKUHAJI</v>
      </c>
      <c r="D183" t="e">
        <f>IF($C183="",0,SUMIFS(#REF!,#REF!,$C183,#REF!,"&gt;="&amp;'Display 730 &amp; 1200'!$AN$10,#REF!,"&lt;="&amp;'Display 730 &amp; 1200'!$AN$9))</f>
        <v>#REF!</v>
      </c>
      <c r="E183" t="e">
        <f>IF($C183="",0,SUMIFS(#REF!,#REF!,$C183,#REF!,"&gt;="&amp;'Display 730 &amp; 1200'!$AN$12,#REF!,"&lt;="&amp;'Display 730 &amp; 1200'!$AN$11))</f>
        <v>#REF!</v>
      </c>
    </row>
    <row r="184" spans="1:5">
      <c r="A184" t="str">
        <f>IF(INDEX('Display 730 &amp; 1200'!$A:$A,ROW())="","",INDEX('Display 730 &amp; 1200'!$A:$A,ROW()))</f>
        <v>TANGERANG唐格朗</v>
      </c>
      <c r="B184" t="str">
        <f>IF(INDEX('Display 730 &amp; 1200'!$B:$B,ROW())="","",INDEX('Display 730 &amp; 1200'!$B:$B,ROW()))</f>
        <v>JAYA</v>
      </c>
      <c r="C184" t="str">
        <f>IF(INDEX('Display 730 &amp; 1200'!$D:$D,ROW())="","",INDEX('Display 730 &amp; 1200'!$D:$D,ROW()))</f>
        <v>BAL15E</v>
      </c>
      <c r="D184" t="e">
        <f>IF($C184="",0,SUMIFS(#REF!,#REF!,$C184,#REF!,"&gt;="&amp;'Display 730 &amp; 1200'!$AN$10,#REF!,"&lt;="&amp;'Display 730 &amp; 1200'!$AN$9))</f>
        <v>#REF!</v>
      </c>
      <c r="E184" t="e">
        <f>IF($C184="",0,SUMIFS(#REF!,#REF!,$C184,#REF!,"&gt;="&amp;'Display 730 &amp; 1200'!$AN$12,#REF!,"&lt;="&amp;'Display 730 &amp; 1200'!$AN$11))</f>
        <v>#REF!</v>
      </c>
    </row>
    <row r="185" spans="1:5">
      <c r="A185" t="str">
        <f>IF(INDEX('Display 730 &amp; 1200'!$A:$A,ROW())="","",INDEX('Display 730 &amp; 1200'!$A:$A,ROW()))</f>
        <v>TANGERANG唐格朗</v>
      </c>
      <c r="B185" t="str">
        <f>IF(INDEX('Display 730 &amp; 1200'!$B:$B,ROW())="","",INDEX('Display 730 &amp; 1200'!$B:$B,ROW()))</f>
        <v>JAYA</v>
      </c>
      <c r="C185" t="str">
        <f>IF(INDEX('Display 730 &amp; 1200'!$D:$D,ROW())="","",INDEX('Display 730 &amp; 1200'!$D:$D,ROW()))</f>
        <v>BAL15D</v>
      </c>
      <c r="D185" t="e">
        <f>IF($C185="",0,SUMIFS(#REF!,#REF!,$C185,#REF!,"&gt;="&amp;'Display 730 &amp; 1200'!$AN$10,#REF!,"&lt;="&amp;'Display 730 &amp; 1200'!$AN$9))</f>
        <v>#REF!</v>
      </c>
      <c r="E185" t="e">
        <f>IF($C185="",0,SUMIFS(#REF!,#REF!,$C185,#REF!,"&gt;="&amp;'Display 730 &amp; 1200'!$AN$12,#REF!,"&lt;="&amp;'Display 730 &amp; 1200'!$AN$11))</f>
        <v>#REF!</v>
      </c>
    </row>
    <row r="186" spans="1:5">
      <c r="A186" t="str">
        <f>IF(INDEX('Display 730 &amp; 1200'!$A:$A,ROW())="","",INDEX('Display 730 &amp; 1200'!$A:$A,ROW()))</f>
        <v>TANGERANG唐格朗</v>
      </c>
      <c r="B186" t="str">
        <f>IF(INDEX('Display 730 &amp; 1200'!$B:$B,ROW())="","",INDEX('Display 730 &amp; 1200'!$B:$B,ROW()))</f>
        <v>JAYA</v>
      </c>
      <c r="C186" t="str">
        <f>IF(INDEX('Display 730 &amp; 1200'!$D:$D,ROW())="","",INDEX('Display 730 &amp; 1200'!$D:$D,ROW()))</f>
        <v>SEPATAN</v>
      </c>
      <c r="D186" t="e">
        <f>IF($C186="",0,SUMIFS(#REF!,#REF!,$C186,#REF!,"&gt;="&amp;'Display 730 &amp; 1200'!$AN$10,#REF!,"&lt;="&amp;'Display 730 &amp; 1200'!$AN$9))</f>
        <v>#REF!</v>
      </c>
      <c r="E186" t="e">
        <f>IF($C186="",0,SUMIFS(#REF!,#REF!,$C186,#REF!,"&gt;="&amp;'Display 730 &amp; 1200'!$AN$12,#REF!,"&lt;="&amp;'Display 730 &amp; 1200'!$AN$11))</f>
        <v>#REF!</v>
      </c>
    </row>
    <row r="187" spans="1:5">
      <c r="A187" t="str">
        <f>IF(INDEX('Display 730 &amp; 1200'!$A:$A,ROW())="","",INDEX('Display 730 &amp; 1200'!$A:$A,ROW()))</f>
        <v>TANGERANG唐格朗</v>
      </c>
      <c r="B187" t="str">
        <f>IF(INDEX('Display 730 &amp; 1200'!$B:$B,ROW())="","",INDEX('Display 730 &amp; 1200'!$B:$B,ROW()))</f>
        <v>JAYA</v>
      </c>
      <c r="C187" t="str">
        <f>IF(INDEX('Display 730 &amp; 1200'!$D:$D,ROW())="","",INDEX('Display 730 &amp; 1200'!$D:$D,ROW()))</f>
        <v>TGR05D</v>
      </c>
      <c r="D187" t="e">
        <f>IF($C187="",0,SUMIFS(#REF!,#REF!,$C187,#REF!,"&gt;="&amp;'Display 730 &amp; 1200'!$AN$10,#REF!,"&lt;="&amp;'Display 730 &amp; 1200'!$AN$9))</f>
        <v>#REF!</v>
      </c>
      <c r="E187" t="e">
        <f>IF($C187="",0,SUMIFS(#REF!,#REF!,$C187,#REF!,"&gt;="&amp;'Display 730 &amp; 1200'!$AN$12,#REF!,"&lt;="&amp;'Display 730 &amp; 1200'!$AN$11))</f>
        <v>#REF!</v>
      </c>
    </row>
    <row r="188" spans="1:5">
      <c r="A188" t="str">
        <f>IF(INDEX('Display 730 &amp; 1200'!$A:$A,ROW())="","",INDEX('Display 730 &amp; 1200'!$A:$A,ROW()))</f>
        <v>TANGERANG唐格朗</v>
      </c>
      <c r="B188" t="str">
        <f>IF(INDEX('Display 730 &amp; 1200'!$B:$B,ROW())="","",INDEX('Display 730 &amp; 1200'!$B:$B,ROW()))</f>
        <v>JAYA</v>
      </c>
      <c r="C188" t="str">
        <f>IF(INDEX('Display 730 &amp; 1200'!$D:$D,ROW())="","",INDEX('Display 730 &amp; 1200'!$D:$D,ROW()))</f>
        <v>PIK_2_RIVERSIDE</v>
      </c>
      <c r="D188" t="e">
        <f>IF($C188="",0,SUMIFS(#REF!,#REF!,$C188,#REF!,"&gt;="&amp;'Display 730 &amp; 1200'!$AN$10,#REF!,"&lt;="&amp;'Display 730 &amp; 1200'!$AN$9))</f>
        <v>#REF!</v>
      </c>
      <c r="E188" t="e">
        <f>IF($C188="",0,SUMIFS(#REF!,#REF!,$C188,#REF!,"&gt;="&amp;'Display 730 &amp; 1200'!$AN$12,#REF!,"&lt;="&amp;'Display 730 &amp; 1200'!$AN$11))</f>
        <v>#REF!</v>
      </c>
    </row>
    <row r="189" spans="1:5">
      <c r="A189" t="str">
        <f>IF(INDEX('Display 730 &amp; 1200'!$A:$A,ROW())="","",INDEX('Display 730 &amp; 1200'!$A:$A,ROW()))</f>
        <v>TANGERANG唐格朗</v>
      </c>
      <c r="B189" t="str">
        <f>IF(INDEX('Display 730 &amp; 1200'!$B:$B,ROW())="","",INDEX('Display 730 &amp; 1200'!$B:$B,ROW()))</f>
        <v>JAYA</v>
      </c>
      <c r="C189" t="str">
        <f>IF(INDEX('Display 730 &amp; 1200'!$D:$D,ROW())="","",INDEX('Display 730 &amp; 1200'!$D:$D,ROW()))</f>
        <v>PERIUK</v>
      </c>
      <c r="D189" t="e">
        <f>IF($C189="",0,SUMIFS(#REF!,#REF!,$C189,#REF!,"&gt;="&amp;'Display 730 &amp; 1200'!$AN$10,#REF!,"&lt;="&amp;'Display 730 &amp; 1200'!$AN$9))</f>
        <v>#REF!</v>
      </c>
      <c r="E189" t="e">
        <f>IF($C189="",0,SUMIFS(#REF!,#REF!,$C189,#REF!,"&gt;="&amp;'Display 730 &amp; 1200'!$AN$12,#REF!,"&lt;="&amp;'Display 730 &amp; 1200'!$AN$11))</f>
        <v>#REF!</v>
      </c>
    </row>
    <row r="190" spans="1:5">
      <c r="A190" t="str">
        <f>IF(INDEX('Display 730 &amp; 1200'!$A:$A,ROW())="","",INDEX('Display 730 &amp; 1200'!$A:$A,ROW()))</f>
        <v>TANGERANG唐格朗</v>
      </c>
      <c r="B190" t="str">
        <f>IF(INDEX('Display 730 &amp; 1200'!$B:$B,ROW())="","",INDEX('Display 730 &amp; 1200'!$B:$B,ROW()))</f>
        <v>-</v>
      </c>
      <c r="C190" t="str">
        <f>IF(INDEX('Display 730 &amp; 1200'!$D:$D,ROW())="","",INDEX('Display 730 &amp; 1200'!$D:$D,ROW()))</f>
        <v>TERITI_KUTABUMI</v>
      </c>
      <c r="D190" t="e">
        <f>IF($C190="",0,SUMIFS(#REF!,#REF!,$C190,#REF!,"&gt;="&amp;'Display 730 &amp; 1200'!$AN$10,#REF!,"&lt;="&amp;'Display 730 &amp; 1200'!$AN$9))</f>
        <v>#REF!</v>
      </c>
      <c r="E190" t="e">
        <f>IF($C190="",0,SUMIFS(#REF!,#REF!,$C190,#REF!,"&gt;="&amp;'Display 730 &amp; 1200'!$AN$12,#REF!,"&lt;="&amp;'Display 730 &amp; 1200'!$AN$11))</f>
        <v>#REF!</v>
      </c>
    </row>
    <row r="191" spans="1:5">
      <c r="A191" t="str">
        <f>IF(INDEX('Display 730 &amp; 1200'!$A:$A,ROW())="","",INDEX('Display 730 &amp; 1200'!$A:$A,ROW()))</f>
        <v>TANGERANG唐格朗</v>
      </c>
      <c r="B191" t="str">
        <f>IF(INDEX('Display 730 &amp; 1200'!$B:$B,ROW())="","",INDEX('Display 730 &amp; 1200'!$B:$B,ROW()))</f>
        <v>JUMADI</v>
      </c>
      <c r="C191" t="str">
        <f>IF(INDEX('Display 730 &amp; 1200'!$D:$D,ROW())="","",INDEX('Display 730 &amp; 1200'!$D:$D,ROW()))</f>
        <v>CANGKUDU</v>
      </c>
      <c r="D191" t="e">
        <f>IF($C191="",0,SUMIFS(#REF!,#REF!,$C191,#REF!,"&gt;="&amp;'Display 730 &amp; 1200'!$AN$10,#REF!,"&lt;="&amp;'Display 730 &amp; 1200'!$AN$9))</f>
        <v>#REF!</v>
      </c>
      <c r="E191" t="e">
        <f>IF($C191="",0,SUMIFS(#REF!,#REF!,$C191,#REF!,"&gt;="&amp;'Display 730 &amp; 1200'!$AN$12,#REF!,"&lt;="&amp;'Display 730 &amp; 1200'!$AN$11))</f>
        <v>#REF!</v>
      </c>
    </row>
    <row r="192" spans="1:5">
      <c r="A192" t="str">
        <f>IF(INDEX('Display 730 &amp; 1200'!$A:$A,ROW())="","",INDEX('Display 730 &amp; 1200'!$A:$A,ROW()))</f>
        <v>TANGERANG唐格朗</v>
      </c>
      <c r="B192" t="str">
        <f>IF(INDEX('Display 730 &amp; 1200'!$B:$B,ROW())="","",INDEX('Display 730 &amp; 1200'!$B:$B,ROW()))</f>
        <v>JUMADI</v>
      </c>
      <c r="C192" t="str">
        <f>IF(INDEX('Display 730 &amp; 1200'!$D:$D,ROW())="","",INDEX('Display 730 &amp; 1200'!$D:$D,ROW()))</f>
        <v>CISOKA</v>
      </c>
      <c r="D192" t="e">
        <f>IF($C192="",0,SUMIFS(#REF!,#REF!,$C192,#REF!,"&gt;="&amp;'Display 730 &amp; 1200'!$AN$10,#REF!,"&lt;="&amp;'Display 730 &amp; 1200'!$AN$9))</f>
        <v>#REF!</v>
      </c>
      <c r="E192" t="e">
        <f>IF($C192="",0,SUMIFS(#REF!,#REF!,$C192,#REF!,"&gt;="&amp;'Display 730 &amp; 1200'!$AN$12,#REF!,"&lt;="&amp;'Display 730 &amp; 1200'!$AN$11))</f>
        <v>#REF!</v>
      </c>
    </row>
    <row r="193" spans="1:5">
      <c r="A193" t="str">
        <f>IF(INDEX('Display 730 &amp; 1200'!$A:$A,ROW())="","",INDEX('Display 730 &amp; 1200'!$A:$A,ROW()))</f>
        <v>TANGERANG唐格朗</v>
      </c>
      <c r="B193" t="str">
        <f>IF(INDEX('Display 730 &amp; 1200'!$B:$B,ROW())="","",INDEX('Display 730 &amp; 1200'!$B:$B,ROW()))</f>
        <v>JUMADI</v>
      </c>
      <c r="C193" t="str">
        <f>IF(INDEX('Display 730 &amp; 1200'!$D:$D,ROW())="","",INDEX('Display 730 &amp; 1200'!$D:$D,ROW()))</f>
        <v>CIKUPA_RAYA</v>
      </c>
      <c r="D193" t="e">
        <f>IF($C193="",0,SUMIFS(#REF!,#REF!,$C193,#REF!,"&gt;="&amp;'Display 730 &amp; 1200'!$AN$10,#REF!,"&lt;="&amp;'Display 730 &amp; 1200'!$AN$9))</f>
        <v>#REF!</v>
      </c>
      <c r="E193" t="e">
        <f>IF($C193="",0,SUMIFS(#REF!,#REF!,$C193,#REF!,"&gt;="&amp;'Display 730 &amp; 1200'!$AN$12,#REF!,"&lt;="&amp;'Display 730 &amp; 1200'!$AN$11))</f>
        <v>#REF!</v>
      </c>
    </row>
    <row r="194" spans="1:5">
      <c r="A194" t="str">
        <f>IF(INDEX('Display 730 &amp; 1200'!$A:$A,ROW())="","",INDEX('Display 730 &amp; 1200'!$A:$A,ROW()))</f>
        <v>TANGERANG唐格朗</v>
      </c>
      <c r="B194" t="str">
        <f>IF(INDEX('Display 730 &amp; 1200'!$B:$B,ROW())="","",INDEX('Display 730 &amp; 1200'!$B:$B,ROW()))</f>
        <v>JUMADI</v>
      </c>
      <c r="C194" t="str">
        <f>IF(INDEX('Display 730 &amp; 1200'!$D:$D,ROW())="","",INDEX('Display 730 &amp; 1200'!$D:$D,ROW()))</f>
        <v>KATOMAS_RAYA</v>
      </c>
      <c r="D194" t="e">
        <f>IF($C194="",0,SUMIFS(#REF!,#REF!,$C194,#REF!,"&gt;="&amp;'Display 730 &amp; 1200'!$AN$10,#REF!,"&lt;="&amp;'Display 730 &amp; 1200'!$AN$9))</f>
        <v>#REF!</v>
      </c>
      <c r="E194" t="e">
        <f>IF($C194="",0,SUMIFS(#REF!,#REF!,$C194,#REF!,"&gt;="&amp;'Display 730 &amp; 1200'!$AN$12,#REF!,"&lt;="&amp;'Display 730 &amp; 1200'!$AN$11))</f>
        <v>#REF!</v>
      </c>
    </row>
    <row r="195" spans="1:5">
      <c r="A195" t="str">
        <f>IF(INDEX('Display 730 &amp; 1200'!$A:$A,ROW())="","",INDEX('Display 730 &amp; 1200'!$A:$A,ROW()))</f>
        <v>TANGERANG唐格朗</v>
      </c>
      <c r="B195" t="str">
        <f>IF(INDEX('Display 730 &amp; 1200'!$B:$B,ROW())="","",INDEX('Display 730 &amp; 1200'!$B:$B,ROW()))</f>
        <v>JUMADI</v>
      </c>
      <c r="C195" t="str">
        <f>IF(INDEX('Display 730 &amp; 1200'!$D:$D,ROW())="","",INDEX('Display 730 &amp; 1200'!$D:$D,ROW()))</f>
        <v>KIBIN_RAYA</v>
      </c>
      <c r="D195" t="e">
        <f>IF($C195="",0,SUMIFS(#REF!,#REF!,$C195,#REF!,"&gt;="&amp;'Display 730 &amp; 1200'!$AN$10,#REF!,"&lt;="&amp;'Display 730 &amp; 1200'!$AN$9))</f>
        <v>#REF!</v>
      </c>
      <c r="E195" t="e">
        <f>IF($C195="",0,SUMIFS(#REF!,#REF!,$C195,#REF!,"&gt;="&amp;'Display 730 &amp; 1200'!$AN$12,#REF!,"&lt;="&amp;'Display 730 &amp; 1200'!$AN$11))</f>
        <v>#REF!</v>
      </c>
    </row>
    <row r="196" spans="1:5">
      <c r="A196" t="str">
        <f>IF(INDEX('Display 730 &amp; 1200'!$A:$A,ROW())="","",INDEX('Display 730 &amp; 1200'!$A:$A,ROW()))</f>
        <v>TANGERANG唐格朗</v>
      </c>
      <c r="B196" t="str">
        <f>IF(INDEX('Display 730 &amp; 1200'!$B:$B,ROW())="","",INDEX('Display 730 &amp; 1200'!$B:$B,ROW()))</f>
        <v>JUMADI</v>
      </c>
      <c r="C196" t="str">
        <f>IF(INDEX('Display 730 &amp; 1200'!$D:$D,ROW())="","",INDEX('Display 730 &amp; 1200'!$D:$D,ROW()))</f>
        <v>CIKANDE_RAYA</v>
      </c>
      <c r="D196" t="e">
        <f>IF($C196="",0,SUMIFS(#REF!,#REF!,$C196,#REF!,"&gt;="&amp;'Display 730 &amp; 1200'!$AN$10,#REF!,"&lt;="&amp;'Display 730 &amp; 1200'!$AN$9))</f>
        <v>#REF!</v>
      </c>
      <c r="E196" t="e">
        <f>IF($C196="",0,SUMIFS(#REF!,#REF!,$C196,#REF!,"&gt;="&amp;'Display 730 &amp; 1200'!$AN$12,#REF!,"&lt;="&amp;'Display 730 &amp; 1200'!$AN$11))</f>
        <v>#REF!</v>
      </c>
    </row>
    <row r="197" spans="1:5">
      <c r="A197" t="str">
        <f>IF(INDEX('Display 730 &amp; 1200'!$A:$A,ROW())="","",INDEX('Display 730 &amp; 1200'!$A:$A,ROW()))</f>
        <v>TANGERANG唐格朗</v>
      </c>
      <c r="B197" t="str">
        <f>IF(INDEX('Display 730 &amp; 1200'!$B:$B,ROW())="","",INDEX('Display 730 &amp; 1200'!$B:$B,ROW()))</f>
        <v>JUMADI</v>
      </c>
      <c r="C197" t="str">
        <f>IF(INDEX('Display 730 &amp; 1200'!$D:$D,ROW())="","",INDEX('Display 730 &amp; 1200'!$D:$D,ROW()))</f>
        <v>HARENDONG</v>
      </c>
      <c r="D197" t="e">
        <f>IF($C197="",0,SUMIFS(#REF!,#REF!,$C197,#REF!,"&gt;="&amp;'Display 730 &amp; 1200'!$AN$10,#REF!,"&lt;="&amp;'Display 730 &amp; 1200'!$AN$9))</f>
        <v>#REF!</v>
      </c>
      <c r="E197" t="e">
        <f>IF($C197="",0,SUMIFS(#REF!,#REF!,$C197,#REF!,"&gt;="&amp;'Display 730 &amp; 1200'!$AN$12,#REF!,"&lt;="&amp;'Display 730 &amp; 1200'!$AN$11))</f>
        <v>#REF!</v>
      </c>
    </row>
    <row r="198" spans="1:5">
      <c r="A198" t="str">
        <f>IF(INDEX('Display 730 &amp; 1200'!$A:$A,ROW())="","",INDEX('Display 730 &amp; 1200'!$A:$A,ROW()))</f>
        <v>TANGERANG唐格朗</v>
      </c>
      <c r="B198" t="str">
        <f>IF(INDEX('Display 730 &amp; 1200'!$B:$B,ROW())="","",INDEX('Display 730 &amp; 1200'!$B:$B,ROW()))</f>
        <v>JUMADI</v>
      </c>
      <c r="C198" t="str">
        <f>IF(INDEX('Display 730 &amp; 1200'!$D:$D,ROW())="","",INDEX('Display 730 &amp; 1200'!$D:$D,ROW()))</f>
        <v>JAMBE_RAYA</v>
      </c>
      <c r="D198" t="e">
        <f>IF($C198="",0,SUMIFS(#REF!,#REF!,$C198,#REF!,"&gt;="&amp;'Display 730 &amp; 1200'!$AN$10,#REF!,"&lt;="&amp;'Display 730 &amp; 1200'!$AN$9))</f>
        <v>#REF!</v>
      </c>
      <c r="E198" t="e">
        <f>IF($C198="",0,SUMIFS(#REF!,#REF!,$C198,#REF!,"&gt;="&amp;'Display 730 &amp; 1200'!$AN$12,#REF!,"&lt;="&amp;'Display 730 &amp; 1200'!$AN$11))</f>
        <v>#REF!</v>
      </c>
    </row>
    <row r="199" spans="1:5">
      <c r="A199" t="str">
        <f>IF(INDEX('Display 730 &amp; 1200'!$A:$A,ROW())="","",INDEX('Display 730 &amp; 1200'!$A:$A,ROW()))</f>
        <v>TANGERANG唐格朗</v>
      </c>
      <c r="B199" t="str">
        <f>IF(INDEX('Display 730 &amp; 1200'!$B:$B,ROW())="","",INDEX('Display 730 &amp; 1200'!$B:$B,ROW()))</f>
        <v>JUMADI</v>
      </c>
      <c r="C199" t="str">
        <f>IF(INDEX('Display 730 &amp; 1200'!$D:$D,ROW())="","",INDEX('Display 730 &amp; 1200'!$D:$D,ROW()))</f>
        <v>DP_PETIR</v>
      </c>
      <c r="D199" t="e">
        <f>IF($C199="",0,SUMIFS(#REF!,#REF!,$C199,#REF!,"&gt;="&amp;'Display 730 &amp; 1200'!$AN$10,#REF!,"&lt;="&amp;'Display 730 &amp; 1200'!$AN$9))</f>
        <v>#REF!</v>
      </c>
      <c r="E199" t="e">
        <f>IF($C199="",0,SUMIFS(#REF!,#REF!,$C199,#REF!,"&gt;="&amp;'Display 730 &amp; 1200'!$AN$12,#REF!,"&lt;="&amp;'Display 730 &amp; 1200'!$AN$11))</f>
        <v>#REF!</v>
      </c>
    </row>
    <row r="200" spans="1:5">
      <c r="A200" t="str">
        <f>IF(INDEX('Display 730 &amp; 1200'!$A:$A,ROW())="","",INDEX('Display 730 &amp; 1200'!$A:$A,ROW()))</f>
        <v>TANGERANG唐格朗</v>
      </c>
      <c r="B200" t="str">
        <f>IF(INDEX('Display 730 &amp; 1200'!$B:$B,ROW())="","",INDEX('Display 730 &amp; 1200'!$B:$B,ROW()))</f>
        <v>JUMADI</v>
      </c>
      <c r="C200" t="str">
        <f>IF(INDEX('Display 730 &amp; 1200'!$D:$D,ROW())="","",INDEX('Display 730 &amp; 1200'!$D:$D,ROW()))</f>
        <v>KRAGILAN</v>
      </c>
      <c r="D200" t="e">
        <f>IF($C200="",0,SUMIFS(#REF!,#REF!,$C200,#REF!,"&gt;="&amp;'Display 730 &amp; 1200'!$AN$10,#REF!,"&lt;="&amp;'Display 730 &amp; 1200'!$AN$9))</f>
        <v>#REF!</v>
      </c>
      <c r="E200" t="e">
        <f>IF($C200="",0,SUMIFS(#REF!,#REF!,$C200,#REF!,"&gt;="&amp;'Display 730 &amp; 1200'!$AN$12,#REF!,"&lt;="&amp;'Display 730 &amp; 1200'!$AN$11))</f>
        <v>#REF!</v>
      </c>
    </row>
    <row r="201" spans="1:5">
      <c r="A201" t="str">
        <f>IF(INDEX('Display 730 &amp; 1200'!$A:$A,ROW())="","",INDEX('Display 730 &amp; 1200'!$A:$A,ROW()))</f>
        <v>TANGERANG唐格朗</v>
      </c>
      <c r="B201" t="str">
        <f>IF(INDEX('Display 730 &amp; 1200'!$B:$B,ROW())="","",INDEX('Display 730 &amp; 1200'!$B:$B,ROW()))</f>
        <v>JUMADI</v>
      </c>
      <c r="C201" t="str">
        <f>IF(INDEX('Display 730 &amp; 1200'!$D:$D,ROW())="","",INDEX('Display 730 &amp; 1200'!$D:$D,ROW()))</f>
        <v>DUKUH_RAYA</v>
      </c>
      <c r="D201" t="e">
        <f>IF($C201="",0,SUMIFS(#REF!,#REF!,$C201,#REF!,"&gt;="&amp;'Display 730 &amp; 1200'!$AN$10,#REF!,"&lt;="&amp;'Display 730 &amp; 1200'!$AN$9))</f>
        <v>#REF!</v>
      </c>
      <c r="E201" t="e">
        <f>IF($C201="",0,SUMIFS(#REF!,#REF!,$C201,#REF!,"&gt;="&amp;'Display 730 &amp; 1200'!$AN$12,#REF!,"&lt;="&amp;'Display 730 &amp; 1200'!$AN$11))</f>
        <v>#REF!</v>
      </c>
    </row>
    <row r="202" spans="1:5">
      <c r="A202" t="str">
        <f>IF(INDEX('Display 730 &amp; 1200'!$A:$A,ROW())="","",INDEX('Display 730 &amp; 1200'!$A:$A,ROW()))</f>
        <v>TANGERANG唐格朗</v>
      </c>
      <c r="B202" t="str">
        <f>IF(INDEX('Display 730 &amp; 1200'!$B:$B,ROW())="","",INDEX('Display 730 &amp; 1200'!$B:$B,ROW()))</f>
        <v>JUMADI</v>
      </c>
      <c r="C202" t="str">
        <f>IF(INDEX('Display 730 &amp; 1200'!$D:$D,ROW())="","",INDEX('Display 730 &amp; 1200'!$D:$D,ROW()))</f>
        <v>TALAGA_PASGAD</v>
      </c>
      <c r="D202" t="e">
        <f>IF($C202="",0,SUMIFS(#REF!,#REF!,$C202,#REF!,"&gt;="&amp;'Display 730 &amp; 1200'!$AN$10,#REF!,"&lt;="&amp;'Display 730 &amp; 1200'!$AN$9))</f>
        <v>#REF!</v>
      </c>
      <c r="E202" t="e">
        <f>IF($C202="",0,SUMIFS(#REF!,#REF!,$C202,#REF!,"&gt;="&amp;'Display 730 &amp; 1200'!$AN$12,#REF!,"&lt;="&amp;'Display 730 &amp; 1200'!$AN$11))</f>
        <v>#REF!</v>
      </c>
    </row>
    <row r="203" spans="1:5">
      <c r="A203" t="str">
        <f>IF(INDEX('Display 730 &amp; 1200'!$A:$A,ROW())="","",INDEX('Display 730 &amp; 1200'!$A:$A,ROW()))</f>
        <v>TANGERANG唐格朗</v>
      </c>
      <c r="B203" t="str">
        <f>IF(INDEX('Display 730 &amp; 1200'!$B:$B,ROW())="","",INDEX('Display 730 &amp; 1200'!$B:$B,ROW()))</f>
        <v>JUMADI</v>
      </c>
      <c r="C203" t="str">
        <f>IF(INDEX('Display 730 &amp; 1200'!$D:$D,ROW())="","",INDEX('Display 730 &amp; 1200'!$D:$D,ROW()))</f>
        <v>PANONGAN_RAYA</v>
      </c>
      <c r="D203" t="e">
        <f>IF($C203="",0,SUMIFS(#REF!,#REF!,$C203,#REF!,"&gt;="&amp;'Display 730 &amp; 1200'!$AN$10,#REF!,"&lt;="&amp;'Display 730 &amp; 1200'!$AN$9))</f>
        <v>#REF!</v>
      </c>
      <c r="E203" t="e">
        <f>IF($C203="",0,SUMIFS(#REF!,#REF!,$C203,#REF!,"&gt;="&amp;'Display 730 &amp; 1200'!$AN$12,#REF!,"&lt;="&amp;'Display 730 &amp; 1200'!$AN$11))</f>
        <v>#REF!</v>
      </c>
    </row>
    <row r="204" spans="1:5">
      <c r="A204" t="str">
        <f>IF(INDEX('Display 730 &amp; 1200'!$A:$A,ROW())="","",INDEX('Display 730 &amp; 1200'!$A:$A,ROW()))</f>
        <v>TANGERANG唐格朗</v>
      </c>
      <c r="B204" t="str">
        <f>IF(INDEX('Display 730 &amp; 1200'!$B:$B,ROW())="","",INDEX('Display 730 &amp; 1200'!$B:$B,ROW()))</f>
        <v>JUMADI</v>
      </c>
      <c r="C204" t="str">
        <f>IF(INDEX('Display 730 &amp; 1200'!$D:$D,ROW())="","",INDEX('Display 730 &amp; 1200'!$D:$D,ROW()))</f>
        <v>TUNJUNG_TEJA</v>
      </c>
      <c r="D204" t="e">
        <f>IF($C204="",0,SUMIFS(#REF!,#REF!,$C204,#REF!,"&gt;="&amp;'Display 730 &amp; 1200'!$AN$10,#REF!,"&lt;="&amp;'Display 730 &amp; 1200'!$AN$9))</f>
        <v>#REF!</v>
      </c>
      <c r="E204" t="e">
        <f>IF($C204="",0,SUMIFS(#REF!,#REF!,$C204,#REF!,"&gt;="&amp;'Display 730 &amp; 1200'!$AN$12,#REF!,"&lt;="&amp;'Display 730 &amp; 1200'!$AN$11))</f>
        <v>#REF!</v>
      </c>
    </row>
    <row r="205" spans="1:5">
      <c r="A205" t="str">
        <f>IF(INDEX('Display 730 &amp; 1200'!$A:$A,ROW())="","",INDEX('Display 730 &amp; 1200'!$A:$A,ROW()))</f>
        <v>TANGERANG唐格朗</v>
      </c>
      <c r="B205" t="str">
        <f>IF(INDEX('Display 730 &amp; 1200'!$B:$B,ROW())="","",INDEX('Display 730 &amp; 1200'!$B:$B,ROW()))</f>
        <v>JUMADI</v>
      </c>
      <c r="C205" t="str">
        <f>IF(INDEX('Display 730 &amp; 1200'!$D:$D,ROW())="","",INDEX('Display 730 &amp; 1200'!$D:$D,ROW()))</f>
        <v>JAYANTI</v>
      </c>
      <c r="D205" t="e">
        <f>IF($C205="",0,SUMIFS(#REF!,#REF!,$C205,#REF!,"&gt;="&amp;'Display 730 &amp; 1200'!$AN$10,#REF!,"&lt;="&amp;'Display 730 &amp; 1200'!$AN$9))</f>
        <v>#REF!</v>
      </c>
      <c r="E205" t="e">
        <f>IF($C205="",0,SUMIFS(#REF!,#REF!,$C205,#REF!,"&gt;="&amp;'Display 730 &amp; 1200'!$AN$12,#REF!,"&lt;="&amp;'Display 730 &amp; 1200'!$AN$11))</f>
        <v>#REF!</v>
      </c>
    </row>
    <row r="206" spans="1:5">
      <c r="A206" t="str">
        <f>IF(INDEX('Display 730 &amp; 1200'!$A:$A,ROW())="","",INDEX('Display 730 &amp; 1200'!$A:$A,ROW()))</f>
        <v>TANGERANG唐格朗</v>
      </c>
      <c r="B206" t="str">
        <f>IF(INDEX('Display 730 &amp; 1200'!$B:$B,ROW())="","",INDEX('Display 730 &amp; 1200'!$B:$B,ROW()))</f>
        <v>JUMADI</v>
      </c>
      <c r="C206" t="str">
        <f>IF(INDEX('Display 730 &amp; 1200'!$D:$D,ROW())="","",INDEX('Display 730 &amp; 1200'!$D:$D,ROW()))</f>
        <v>MATAGARA</v>
      </c>
      <c r="D206" t="e">
        <f>IF($C206="",0,SUMIFS(#REF!,#REF!,$C206,#REF!,"&gt;="&amp;'Display 730 &amp; 1200'!$AN$10,#REF!,"&lt;="&amp;'Display 730 &amp; 1200'!$AN$9))</f>
        <v>#REF!</v>
      </c>
      <c r="E206" t="e">
        <f>IF($C206="",0,SUMIFS(#REF!,#REF!,$C206,#REF!,"&gt;="&amp;'Display 730 &amp; 1200'!$AN$12,#REF!,"&lt;="&amp;'Display 730 &amp; 1200'!$AN$11))</f>
        <v>#REF!</v>
      </c>
    </row>
    <row r="207" spans="1:5">
      <c r="A207" t="str">
        <f>IF(INDEX('Display 730 &amp; 1200'!$A:$A,ROW())="","",INDEX('Display 730 &amp; 1200'!$A:$A,ROW()))</f>
        <v>TANGERANG唐格朗</v>
      </c>
      <c r="B207" t="str">
        <f>IF(INDEX('Display 730 &amp; 1200'!$B:$B,ROW())="","",INDEX('Display 730 &amp; 1200'!$B:$B,ROW()))</f>
        <v>MOEL</v>
      </c>
      <c r="C207" t="str">
        <f>IF(INDEX('Display 730 &amp; 1200'!$D:$D,ROW())="","",INDEX('Display 730 &amp; 1200'!$D:$D,ROW()))</f>
        <v>TANAH_TINGAL</v>
      </c>
      <c r="D207" t="e">
        <f>IF($C207="",0,SUMIFS(#REF!,#REF!,$C207,#REF!,"&gt;="&amp;'Display 730 &amp; 1200'!$AN$10,#REF!,"&lt;="&amp;'Display 730 &amp; 1200'!$AN$9))</f>
        <v>#REF!</v>
      </c>
      <c r="E207" t="e">
        <f>IF($C207="",0,SUMIFS(#REF!,#REF!,$C207,#REF!,"&gt;="&amp;'Display 730 &amp; 1200'!$AN$12,#REF!,"&lt;="&amp;'Display 730 &amp; 1200'!$AN$11))</f>
        <v>#REF!</v>
      </c>
    </row>
    <row r="208" spans="1:5">
      <c r="A208" t="str">
        <f>IF(INDEX('Display 730 &amp; 1200'!$A:$A,ROW())="","",INDEX('Display 730 &amp; 1200'!$A:$A,ROW()))</f>
        <v>TANGERANG唐格朗</v>
      </c>
      <c r="B208" t="str">
        <f>IF(INDEX('Display 730 &amp; 1200'!$B:$B,ROW())="","",INDEX('Display 730 &amp; 1200'!$B:$B,ROW()))</f>
        <v>MOEL</v>
      </c>
      <c r="C208" t="str">
        <f>IF(INDEX('Display 730 &amp; 1200'!$D:$D,ROW())="","",INDEX('Display 730 &amp; 1200'!$D:$D,ROW()))</f>
        <v>ALAM_SEGAR</v>
      </c>
      <c r="D208" t="e">
        <f>IF($C208="",0,SUMIFS(#REF!,#REF!,$C208,#REF!,"&gt;="&amp;'Display 730 &amp; 1200'!$AN$10,#REF!,"&lt;="&amp;'Display 730 &amp; 1200'!$AN$9))</f>
        <v>#REF!</v>
      </c>
      <c r="E208" t="e">
        <f>IF($C208="",0,SUMIFS(#REF!,#REF!,$C208,#REF!,"&gt;="&amp;'Display 730 &amp; 1200'!$AN$12,#REF!,"&lt;="&amp;'Display 730 &amp; 1200'!$AN$11))</f>
        <v>#REF!</v>
      </c>
    </row>
    <row r="209" spans="1:5">
      <c r="A209" t="str">
        <f>IF(INDEX('Display 730 &amp; 1200'!$A:$A,ROW())="","",INDEX('Display 730 &amp; 1200'!$A:$A,ROW()))</f>
        <v>TANGERANG唐格朗</v>
      </c>
      <c r="B209" t="str">
        <f>IF(INDEX('Display 730 &amp; 1200'!$B:$B,ROW())="","",INDEX('Display 730 &amp; 1200'!$B:$B,ROW()))</f>
        <v>MOEL</v>
      </c>
      <c r="C209" t="str">
        <f>IF(INDEX('Display 730 &amp; 1200'!$D:$D,ROW())="","",INDEX('Display 730 &amp; 1200'!$D:$D,ROW()))</f>
        <v>CIPUTAT_TIMUR</v>
      </c>
      <c r="D209" t="e">
        <f>IF($C209="",0,SUMIFS(#REF!,#REF!,$C209,#REF!,"&gt;="&amp;'Display 730 &amp; 1200'!$AN$10,#REF!,"&lt;="&amp;'Display 730 &amp; 1200'!$AN$9))</f>
        <v>#REF!</v>
      </c>
      <c r="E209" t="e">
        <f>IF($C209="",0,SUMIFS(#REF!,#REF!,$C209,#REF!,"&gt;="&amp;'Display 730 &amp; 1200'!$AN$12,#REF!,"&lt;="&amp;'Display 730 &amp; 1200'!$AN$11))</f>
        <v>#REF!</v>
      </c>
    </row>
    <row r="210" spans="1:5">
      <c r="A210" t="str">
        <f>IF(INDEX('Display 730 &amp; 1200'!$A:$A,ROW())="","",INDEX('Display 730 &amp; 1200'!$A:$A,ROW()))</f>
        <v>TANGERANG唐格朗</v>
      </c>
      <c r="B210" t="str">
        <f>IF(INDEX('Display 730 &amp; 1200'!$B:$B,ROW())="","",INDEX('Display 730 &amp; 1200'!$B:$B,ROW()))</f>
        <v>MOEL</v>
      </c>
      <c r="C210" t="str">
        <f>IF(INDEX('Display 730 &amp; 1200'!$D:$D,ROW())="","",INDEX('Display 730 &amp; 1200'!$D:$D,ROW()))</f>
        <v>GAPLEK</v>
      </c>
      <c r="D210" t="e">
        <f>IF($C210="",0,SUMIFS(#REF!,#REF!,$C210,#REF!,"&gt;="&amp;'Display 730 &amp; 1200'!$AN$10,#REF!,"&lt;="&amp;'Display 730 &amp; 1200'!$AN$9))</f>
        <v>#REF!</v>
      </c>
      <c r="E210" t="e">
        <f>IF($C210="",0,SUMIFS(#REF!,#REF!,$C210,#REF!,"&gt;="&amp;'Display 730 &amp; 1200'!$AN$12,#REF!,"&lt;="&amp;'Display 730 &amp; 1200'!$AN$11))</f>
        <v>#REF!</v>
      </c>
    </row>
    <row r="211" spans="1:5">
      <c r="A211" t="str">
        <f>IF(INDEX('Display 730 &amp; 1200'!$A:$A,ROW())="","",INDEX('Display 730 &amp; 1200'!$A:$A,ROW()))</f>
        <v>TANGERANG唐格朗</v>
      </c>
      <c r="B211" t="str">
        <f>IF(INDEX('Display 730 &amp; 1200'!$B:$B,ROW())="","",INDEX('Display 730 &amp; 1200'!$B:$B,ROW()))</f>
        <v>MOEL</v>
      </c>
      <c r="C211" t="str">
        <f>IF(INDEX('Display 730 &amp; 1200'!$D:$D,ROW())="","",INDEX('Display 730 &amp; 1200'!$D:$D,ROW()))</f>
        <v>DIAN_MANSION</v>
      </c>
      <c r="D211" t="e">
        <f>IF($C211="",0,SUMIFS(#REF!,#REF!,$C211,#REF!,"&gt;="&amp;'Display 730 &amp; 1200'!$AN$10,#REF!,"&lt;="&amp;'Display 730 &amp; 1200'!$AN$9))</f>
        <v>#REF!</v>
      </c>
      <c r="E211" t="e">
        <f>IF($C211="",0,SUMIFS(#REF!,#REF!,$C211,#REF!,"&gt;="&amp;'Display 730 &amp; 1200'!$AN$12,#REF!,"&lt;="&amp;'Display 730 &amp; 1200'!$AN$11))</f>
        <v>#REF!</v>
      </c>
    </row>
    <row r="212" spans="1:5">
      <c r="A212" t="str">
        <f>IF(INDEX('Display 730 &amp; 1200'!$A:$A,ROW())="","",INDEX('Display 730 &amp; 1200'!$A:$A,ROW()))</f>
        <v>TANGERANG唐格朗</v>
      </c>
      <c r="B212" t="str">
        <f>IF(INDEX('Display 730 &amp; 1200'!$B:$B,ROW())="","",INDEX('Display 730 &amp; 1200'!$B:$B,ROW()))</f>
        <v>MOEL</v>
      </c>
      <c r="C212" t="str">
        <f>IF(INDEX('Display 730 &amp; 1200'!$D:$D,ROW())="","",INDEX('Display 730 &amp; 1200'!$D:$D,ROW()))</f>
        <v>LARANGAN_2</v>
      </c>
      <c r="D212" t="e">
        <f>IF($C212="",0,SUMIFS(#REF!,#REF!,$C212,#REF!,"&gt;="&amp;'Display 730 &amp; 1200'!$AN$10,#REF!,"&lt;="&amp;'Display 730 &amp; 1200'!$AN$9))</f>
        <v>#REF!</v>
      </c>
      <c r="E212" t="e">
        <f>IF($C212="",0,SUMIFS(#REF!,#REF!,$C212,#REF!,"&gt;="&amp;'Display 730 &amp; 1200'!$AN$12,#REF!,"&lt;="&amp;'Display 730 &amp; 1200'!$AN$11))</f>
        <v>#REF!</v>
      </c>
    </row>
    <row r="213" spans="1:5">
      <c r="A213" t="str">
        <f>IF(INDEX('Display 730 &amp; 1200'!$A:$A,ROW())="","",INDEX('Display 730 &amp; 1200'!$A:$A,ROW()))</f>
        <v>TANGERANG唐格朗</v>
      </c>
      <c r="B213" t="str">
        <f>IF(INDEX('Display 730 &amp; 1200'!$B:$B,ROW())="","",INDEX('Display 730 &amp; 1200'!$B:$B,ROW()))</f>
        <v>MOEL</v>
      </c>
      <c r="C213" t="str">
        <f>IF(INDEX('Display 730 &amp; 1200'!$D:$D,ROW())="","",INDEX('Display 730 &amp; 1200'!$D:$D,ROW()))</f>
        <v>RADEN_SALEH</v>
      </c>
      <c r="D213" t="e">
        <f>IF($C213="",0,SUMIFS(#REF!,#REF!,$C213,#REF!,"&gt;="&amp;'Display 730 &amp; 1200'!$AN$10,#REF!,"&lt;="&amp;'Display 730 &amp; 1200'!$AN$9))</f>
        <v>#REF!</v>
      </c>
      <c r="E213" t="e">
        <f>IF($C213="",0,SUMIFS(#REF!,#REF!,$C213,#REF!,"&gt;="&amp;'Display 730 &amp; 1200'!$AN$12,#REF!,"&lt;="&amp;'Display 730 &amp; 1200'!$AN$11))</f>
        <v>#REF!</v>
      </c>
    </row>
    <row r="214" spans="1:5">
      <c r="A214" t="str">
        <f>IF(INDEX('Display 730 &amp; 1200'!$A:$A,ROW())="","",INDEX('Display 730 &amp; 1200'!$A:$A,ROW()))</f>
        <v>TANGERANG唐格朗</v>
      </c>
      <c r="B214" t="str">
        <f>IF(INDEX('Display 730 &amp; 1200'!$B:$B,ROW())="","",INDEX('Display 730 &amp; 1200'!$B:$B,ROW()))</f>
        <v>MOEL</v>
      </c>
      <c r="C214" t="str">
        <f>IF(INDEX('Display 730 &amp; 1200'!$D:$D,ROW())="","",INDEX('Display 730 &amp; 1200'!$D:$D,ROW()))</f>
        <v>SERUA_INDAH_CIPUTAT</v>
      </c>
      <c r="D214" t="e">
        <f>IF($C214="",0,SUMIFS(#REF!,#REF!,$C214,#REF!,"&gt;="&amp;'Display 730 &amp; 1200'!$AN$10,#REF!,"&lt;="&amp;'Display 730 &amp; 1200'!$AN$9))</f>
        <v>#REF!</v>
      </c>
      <c r="E214" t="e">
        <f>IF($C214="",0,SUMIFS(#REF!,#REF!,$C214,#REF!,"&gt;="&amp;'Display 730 &amp; 1200'!$AN$12,#REF!,"&lt;="&amp;'Display 730 &amp; 1200'!$AN$11))</f>
        <v>#REF!</v>
      </c>
    </row>
    <row r="215" spans="1:5">
      <c r="A215" t="str">
        <f>IF(INDEX('Display 730 &amp; 1200'!$A:$A,ROW())="","",INDEX('Display 730 &amp; 1200'!$A:$A,ROW()))</f>
        <v>TANGERANG唐格朗</v>
      </c>
      <c r="B215" t="str">
        <f>IF(INDEX('Display 730 &amp; 1200'!$B:$B,ROW())="","",INDEX('Display 730 &amp; 1200'!$B:$B,ROW()))</f>
        <v>MOEL</v>
      </c>
      <c r="C215" t="str">
        <f>IF(INDEX('Display 730 &amp; 1200'!$D:$D,ROW())="","",INDEX('Display 730 &amp; 1200'!$D:$D,ROW()))</f>
        <v>PONDOK_BETUNG</v>
      </c>
      <c r="D215" t="e">
        <f>IF($C215="",0,SUMIFS(#REF!,#REF!,$C215,#REF!,"&gt;="&amp;'Display 730 &amp; 1200'!$AN$10,#REF!,"&lt;="&amp;'Display 730 &amp; 1200'!$AN$9))</f>
        <v>#REF!</v>
      </c>
      <c r="E215" t="e">
        <f>IF($C215="",0,SUMIFS(#REF!,#REF!,$C215,#REF!,"&gt;="&amp;'Display 730 &amp; 1200'!$AN$12,#REF!,"&lt;="&amp;'Display 730 &amp; 1200'!$AN$11))</f>
        <v>#REF!</v>
      </c>
    </row>
    <row r="216" spans="1:5">
      <c r="A216" t="str">
        <f>IF(INDEX('Display 730 &amp; 1200'!$A:$A,ROW())="","",INDEX('Display 730 &amp; 1200'!$A:$A,ROW()))</f>
        <v>TANGERANG唐格朗</v>
      </c>
      <c r="B216" t="str">
        <f>IF(INDEX('Display 730 &amp; 1200'!$B:$B,ROW())="","",INDEX('Display 730 &amp; 1200'!$B:$B,ROW()))</f>
        <v>RAHMAN</v>
      </c>
      <c r="C216" t="str">
        <f>IF(INDEX('Display 730 &amp; 1200'!$D:$D,ROW())="","",INDEX('Display 730 &amp; 1200'!$D:$D,ROW()))</f>
        <v>CURUG_RAYA</v>
      </c>
      <c r="D216" t="e">
        <f>IF($C216="",0,SUMIFS(#REF!,#REF!,$C216,#REF!,"&gt;="&amp;'Display 730 &amp; 1200'!$AN$10,#REF!,"&lt;="&amp;'Display 730 &amp; 1200'!$AN$9))</f>
        <v>#REF!</v>
      </c>
      <c r="E216" t="e">
        <f>IF($C216="",0,SUMIFS(#REF!,#REF!,$C216,#REF!,"&gt;="&amp;'Display 730 &amp; 1200'!$AN$12,#REF!,"&lt;="&amp;'Display 730 &amp; 1200'!$AN$11))</f>
        <v>#REF!</v>
      </c>
    </row>
    <row r="217" spans="1:5">
      <c r="A217" t="str">
        <f>IF(INDEX('Display 730 &amp; 1200'!$A:$A,ROW())="","",INDEX('Display 730 &amp; 1200'!$A:$A,ROW()))</f>
        <v>TANGERANG唐格朗</v>
      </c>
      <c r="B217" t="str">
        <f>IF(INDEX('Display 730 &amp; 1200'!$B:$B,ROW())="","",INDEX('Display 730 &amp; 1200'!$B:$B,ROW()))</f>
        <v>RAHMAN</v>
      </c>
      <c r="C217" t="str">
        <f>IF(INDEX('Display 730 &amp; 1200'!$D:$D,ROW())="","",INDEX('Display 730 &amp; 1200'!$D:$D,ROW()))</f>
        <v>GRAHA_SUTERA</v>
      </c>
      <c r="D217" t="e">
        <f>IF($C217="",0,SUMIFS(#REF!,#REF!,$C217,#REF!,"&gt;="&amp;'Display 730 &amp; 1200'!$AN$10,#REF!,"&lt;="&amp;'Display 730 &amp; 1200'!$AN$9))</f>
        <v>#REF!</v>
      </c>
      <c r="E217" t="e">
        <f>IF($C217="",0,SUMIFS(#REF!,#REF!,$C217,#REF!,"&gt;="&amp;'Display 730 &amp; 1200'!$AN$12,#REF!,"&lt;="&amp;'Display 730 &amp; 1200'!$AN$11))</f>
        <v>#REF!</v>
      </c>
    </row>
    <row r="218" spans="1:5">
      <c r="A218" t="str">
        <f>IF(INDEX('Display 730 &amp; 1200'!$A:$A,ROW())="","",INDEX('Display 730 &amp; 1200'!$A:$A,ROW()))</f>
        <v>TANGERANG唐格朗</v>
      </c>
      <c r="B218" t="str">
        <f>IF(INDEX('Display 730 &amp; 1200'!$B:$B,ROW())="","",INDEX('Display 730 &amp; 1200'!$B:$B,ROW()))</f>
        <v>RAHMAN</v>
      </c>
      <c r="C218" t="str">
        <f>IF(INDEX('Display 730 &amp; 1200'!$D:$D,ROW())="","",INDEX('Display 730 &amp; 1200'!$D:$D,ROW()))</f>
        <v>GADING_KELAPA_DUA</v>
      </c>
      <c r="D218" t="e">
        <f>IF($C218="",0,SUMIFS(#REF!,#REF!,$C218,#REF!,"&gt;="&amp;'Display 730 &amp; 1200'!$AN$10,#REF!,"&lt;="&amp;'Display 730 &amp; 1200'!$AN$9))</f>
        <v>#REF!</v>
      </c>
      <c r="E218" t="e">
        <f>IF($C218="",0,SUMIFS(#REF!,#REF!,$C218,#REF!,"&gt;="&amp;'Display 730 &amp; 1200'!$AN$12,#REF!,"&lt;="&amp;'Display 730 &amp; 1200'!$AN$11))</f>
        <v>#REF!</v>
      </c>
    </row>
    <row r="219" spans="1:5">
      <c r="A219" t="str">
        <f>IF(INDEX('Display 730 &amp; 1200'!$A:$A,ROW())="","",INDEX('Display 730 &amp; 1200'!$A:$A,ROW()))</f>
        <v>TANGERANG唐格朗</v>
      </c>
      <c r="B219" t="str">
        <f>IF(INDEX('Display 730 &amp; 1200'!$B:$B,ROW())="","",INDEX('Display 730 &amp; 1200'!$B:$B,ROW()))</f>
        <v>RAHMAN</v>
      </c>
      <c r="C219" t="str">
        <f>IF(INDEX('Display 730 &amp; 1200'!$D:$D,ROW())="","",INDEX('Display 730 &amp; 1200'!$D:$D,ROW()))</f>
        <v>EDISON</v>
      </c>
      <c r="D219" t="e">
        <f>IF($C219="",0,SUMIFS(#REF!,#REF!,$C219,#REF!,"&gt;="&amp;'Display 730 &amp; 1200'!$AN$10,#REF!,"&lt;="&amp;'Display 730 &amp; 1200'!$AN$9))</f>
        <v>#REF!</v>
      </c>
      <c r="E219" t="e">
        <f>IF($C219="",0,SUMIFS(#REF!,#REF!,$C219,#REF!,"&gt;="&amp;'Display 730 &amp; 1200'!$AN$12,#REF!,"&lt;="&amp;'Display 730 &amp; 1200'!$AN$11))</f>
        <v>#REF!</v>
      </c>
    </row>
    <row r="220" spans="1:5">
      <c r="A220" t="str">
        <f>IF(INDEX('Display 730 &amp; 1200'!$A:$A,ROW())="","",INDEX('Display 730 &amp; 1200'!$A:$A,ROW()))</f>
        <v>TANGERANG唐格朗</v>
      </c>
      <c r="B220" t="str">
        <f>IF(INDEX('Display 730 &amp; 1200'!$B:$B,ROW())="","",INDEX('Display 730 &amp; 1200'!$B:$B,ROW()))</f>
        <v>RAHMAN</v>
      </c>
      <c r="C220" t="str">
        <f>IF(INDEX('Display 730 &amp; 1200'!$D:$D,ROW())="","",INDEX('Display 730 &amp; 1200'!$D:$D,ROW()))</f>
        <v>EAST_FORESTA</v>
      </c>
      <c r="D220" t="e">
        <f>IF($C220="",0,SUMIFS(#REF!,#REF!,$C220,#REF!,"&gt;="&amp;'Display 730 &amp; 1200'!$AN$10,#REF!,"&lt;="&amp;'Display 730 &amp; 1200'!$AN$9))</f>
        <v>#REF!</v>
      </c>
      <c r="E220" t="e">
        <f>IF($C220="",0,SUMIFS(#REF!,#REF!,$C220,#REF!,"&gt;="&amp;'Display 730 &amp; 1200'!$AN$12,#REF!,"&lt;="&amp;'Display 730 &amp; 1200'!$AN$11))</f>
        <v>#REF!</v>
      </c>
    </row>
    <row r="221" spans="1:5">
      <c r="A221" t="str">
        <f>IF(INDEX('Display 730 &amp; 1200'!$A:$A,ROW())="","",INDEX('Display 730 &amp; 1200'!$A:$A,ROW()))</f>
        <v>TANGERANG唐格朗</v>
      </c>
      <c r="B221" t="str">
        <f>IF(INDEX('Display 730 &amp; 1200'!$B:$B,ROW())="","",INDEX('Display 730 &amp; 1200'!$B:$B,ROW()))</f>
        <v>RAHMAN</v>
      </c>
      <c r="C221" t="str">
        <f>IF(INDEX('Display 730 &amp; 1200'!$D:$D,ROW())="","",INDEX('Display 730 &amp; 1200'!$D:$D,ROW()))</f>
        <v>PRIMA_JAYA</v>
      </c>
      <c r="D221" t="e">
        <f>IF($C221="",0,SUMIFS(#REF!,#REF!,$C221,#REF!,"&gt;="&amp;'Display 730 &amp; 1200'!$AN$10,#REF!,"&lt;="&amp;'Display 730 &amp; 1200'!$AN$9))</f>
        <v>#REF!</v>
      </c>
      <c r="E221" t="e">
        <f>IF($C221="",0,SUMIFS(#REF!,#REF!,$C221,#REF!,"&gt;="&amp;'Display 730 &amp; 1200'!$AN$12,#REF!,"&lt;="&amp;'Display 730 &amp; 1200'!$AN$11))</f>
        <v>#REF!</v>
      </c>
    </row>
    <row r="222" spans="1:5">
      <c r="A222" t="str">
        <f>IF(INDEX('Display 730 &amp; 1200'!$A:$A,ROW())="","",INDEX('Display 730 &amp; 1200'!$A:$A,ROW()))</f>
        <v>TANGERANG唐格朗</v>
      </c>
      <c r="B222" t="str">
        <f>IF(INDEX('Display 730 &amp; 1200'!$B:$B,ROW())="","",INDEX('Display 730 &amp; 1200'!$B:$B,ROW()))</f>
        <v>RAHMAN</v>
      </c>
      <c r="C222" t="str">
        <f>IF(INDEX('Display 730 &amp; 1200'!$D:$D,ROW())="","",INDEX('Display 730 &amp; 1200'!$D:$D,ROW()))</f>
        <v>KADU_JAYA</v>
      </c>
      <c r="D222" t="e">
        <f>IF($C222="",0,SUMIFS(#REF!,#REF!,$C222,#REF!,"&gt;="&amp;'Display 730 &amp; 1200'!$AN$10,#REF!,"&lt;="&amp;'Display 730 &amp; 1200'!$AN$9))</f>
        <v>#REF!</v>
      </c>
      <c r="E222" t="e">
        <f>IF($C222="",0,SUMIFS(#REF!,#REF!,$C222,#REF!,"&gt;="&amp;'Display 730 &amp; 1200'!$AN$12,#REF!,"&lt;="&amp;'Display 730 &amp; 1200'!$AN$11))</f>
        <v>#REF!</v>
      </c>
    </row>
    <row r="223" spans="1:5">
      <c r="A223" t="str">
        <f>IF(INDEX('Display 730 &amp; 1200'!$A:$A,ROW())="","",INDEX('Display 730 &amp; 1200'!$A:$A,ROW()))</f>
        <v>TANGERANG唐格朗</v>
      </c>
      <c r="B223" t="str">
        <f>IF(INDEX('Display 730 &amp; 1200'!$B:$B,ROW())="","",INDEX('Display 730 &amp; 1200'!$B:$B,ROW()))</f>
        <v>RAHMAN</v>
      </c>
      <c r="C223" t="str">
        <f>IF(INDEX('Display 730 &amp; 1200'!$D:$D,ROW())="","",INDEX('Display 730 &amp; 1200'!$D:$D,ROW()))</f>
        <v>TUGU_LEGOK</v>
      </c>
      <c r="D223" t="e">
        <f>IF($C223="",0,SUMIFS(#REF!,#REF!,$C223,#REF!,"&gt;="&amp;'Display 730 &amp; 1200'!$AN$10,#REF!,"&lt;="&amp;'Display 730 &amp; 1200'!$AN$9))</f>
        <v>#REF!</v>
      </c>
      <c r="E223" t="e">
        <f>IF($C223="",0,SUMIFS(#REF!,#REF!,$C223,#REF!,"&gt;="&amp;'Display 730 &amp; 1200'!$AN$12,#REF!,"&lt;="&amp;'Display 730 &amp; 1200'!$AN$11))</f>
        <v>#REF!</v>
      </c>
    </row>
    <row r="224" spans="1:5">
      <c r="A224" t="str">
        <f>IF(INDEX('Display 730 &amp; 1200'!$A:$A,ROW())="","",INDEX('Display 730 &amp; 1200'!$A:$A,ROW()))</f>
        <v>TANGERANG唐格朗</v>
      </c>
      <c r="B224" t="str">
        <f>IF(INDEX('Display 730 &amp; 1200'!$B:$B,ROW())="","",INDEX('Display 730 &amp; 1200'!$B:$B,ROW()))</f>
        <v>RAHMAN</v>
      </c>
      <c r="C224" t="str">
        <f>IF(INDEX('Display 730 &amp; 1200'!$D:$D,ROW())="","",INDEX('Display 730 &amp; 1200'!$D:$D,ROW()))</f>
        <v>GADING_CARTENZ</v>
      </c>
      <c r="D224" t="e">
        <f>IF($C224="",0,SUMIFS(#REF!,#REF!,$C224,#REF!,"&gt;="&amp;'Display 730 &amp; 1200'!$AN$10,#REF!,"&lt;="&amp;'Display 730 &amp; 1200'!$AN$9))</f>
        <v>#REF!</v>
      </c>
      <c r="E224" t="e">
        <f>IF($C224="",0,SUMIFS(#REF!,#REF!,$C224,#REF!,"&gt;="&amp;'Display 730 &amp; 1200'!$AN$12,#REF!,"&lt;="&amp;'Display 730 &amp; 1200'!$AN$11))</f>
        <v>#REF!</v>
      </c>
    </row>
    <row r="225" spans="1:5">
      <c r="A225" t="str">
        <f>IF(INDEX('Display 730 &amp; 1200'!$A:$A,ROW())="","",INDEX('Display 730 &amp; 1200'!$A:$A,ROW()))</f>
        <v>TANGERANG唐格朗</v>
      </c>
      <c r="B225" t="str">
        <f>IF(INDEX('Display 730 &amp; 1200'!$B:$B,ROW())="","",INDEX('Display 730 &amp; 1200'!$B:$B,ROW()))</f>
        <v>-</v>
      </c>
      <c r="C225" t="str">
        <f>IF(INDEX('Display 730 &amp; 1200'!$D:$D,ROW())="","",INDEX('Display 730 &amp; 1200'!$D:$D,ROW()))</f>
        <v>SP_ALAM_SUTERA</v>
      </c>
      <c r="D225" t="e">
        <f>IF($C225="",0,SUMIFS(#REF!,#REF!,$C225,#REF!,"&gt;="&amp;'Display 730 &amp; 1200'!$AN$10,#REF!,"&lt;="&amp;'Display 730 &amp; 1200'!$AN$9))</f>
        <v>#REF!</v>
      </c>
      <c r="E225" t="e">
        <f>IF($C225="",0,SUMIFS(#REF!,#REF!,$C225,#REF!,"&gt;="&amp;'Display 730 &amp; 1200'!$AN$12,#REF!,"&lt;="&amp;'Display 730 &amp; 1200'!$AN$11))</f>
        <v>#REF!</v>
      </c>
    </row>
    <row r="226" spans="1:5">
      <c r="A226" t="str">
        <f>IF(INDEX('Display 730 &amp; 1200'!$A:$A,ROW())="","",INDEX('Display 730 &amp; 1200'!$A:$A,ROW()))</f>
        <v>BEKASI勿加西</v>
      </c>
      <c r="B226" t="str">
        <f>IF(INDEX('Display 730 &amp; 1200'!$B:$B,ROW())="","",INDEX('Display 730 &amp; 1200'!$B:$B,ROW()))</f>
        <v>ANDREW</v>
      </c>
      <c r="C226" t="str">
        <f>IF(INDEX('Display 730 &amp; 1200'!$D:$D,ROW())="","",INDEX('Display 730 &amp; 1200'!$D:$D,ROW()))</f>
        <v>BEKASI</v>
      </c>
      <c r="D226" t="e">
        <f>IF($C226="",0,SUMIFS(#REF!,#REF!,$C226,#REF!,"&gt;="&amp;'Display 730 &amp; 1200'!$AN$10,#REF!,"&lt;="&amp;'Display 730 &amp; 1200'!$AN$9))</f>
        <v>#REF!</v>
      </c>
      <c r="E226" t="e">
        <f>IF($C226="",0,SUMIFS(#REF!,#REF!,$C226,#REF!,"&gt;="&amp;'Display 730 &amp; 1200'!$AN$12,#REF!,"&lt;="&amp;'Display 730 &amp; 1200'!$AN$11))</f>
        <v>#REF!</v>
      </c>
    </row>
    <row r="227" spans="1:5">
      <c r="A227" t="str">
        <f>IF(INDEX('Display 730 &amp; 1200'!$A:$A,ROW())="","",INDEX('Display 730 &amp; 1200'!$A:$A,ROW()))</f>
        <v>BEKASI勿加西</v>
      </c>
      <c r="B227" t="str">
        <f>IF(INDEX('Display 730 &amp; 1200'!$B:$B,ROW())="","",INDEX('Display 730 &amp; 1200'!$B:$B,ROW()))</f>
        <v>SUTRISNA</v>
      </c>
      <c r="C227" t="str">
        <f>IF(INDEX('Display 730 &amp; 1200'!$D:$D,ROW())="","",INDEX('Display 730 &amp; 1200'!$D:$D,ROW()))</f>
        <v>DC_BEKASI_UTARA_01</v>
      </c>
      <c r="D227" t="e">
        <f>IF($C227="",0,SUMIFS(#REF!,#REF!,$C227,#REF!,"&gt;="&amp;'Display 730 &amp; 1200'!$AN$10,#REF!,"&lt;="&amp;'Display 730 &amp; 1200'!$AN$9))</f>
        <v>#REF!</v>
      </c>
      <c r="E227" t="e">
        <f>IF($C227="",0,SUMIFS(#REF!,#REF!,$C227,#REF!,"&gt;="&amp;'Display 730 &amp; 1200'!$AN$12,#REF!,"&lt;="&amp;'Display 730 &amp; 1200'!$AN$11))</f>
        <v>#REF!</v>
      </c>
    </row>
    <row r="228" spans="1:5">
      <c r="A228" t="str">
        <f>IF(INDEX('Display 730 &amp; 1200'!$A:$A,ROW())="","",INDEX('Display 730 &amp; 1200'!$A:$A,ROW()))</f>
        <v>BEKASI勿加西</v>
      </c>
      <c r="B228" t="str">
        <f>IF(INDEX('Display 730 &amp; 1200'!$B:$B,ROW())="","",INDEX('Display 730 &amp; 1200'!$B:$B,ROW()))</f>
        <v>SUTRISNA</v>
      </c>
      <c r="C228" t="str">
        <f>IF(INDEX('Display 730 &amp; 1200'!$D:$D,ROW())="","",INDEX('Display 730 &amp; 1200'!$D:$D,ROW()))</f>
        <v>KALIABANG_TENGAH_02</v>
      </c>
      <c r="D228" t="e">
        <f>IF($C228="",0,SUMIFS(#REF!,#REF!,$C228,#REF!,"&gt;="&amp;'Display 730 &amp; 1200'!$AN$10,#REF!,"&lt;="&amp;'Display 730 &amp; 1200'!$AN$9))</f>
        <v>#REF!</v>
      </c>
      <c r="E228" t="e">
        <f>IF($C228="",0,SUMIFS(#REF!,#REF!,$C228,#REF!,"&gt;="&amp;'Display 730 &amp; 1200'!$AN$12,#REF!,"&lt;="&amp;'Display 730 &amp; 1200'!$AN$11))</f>
        <v>#REF!</v>
      </c>
    </row>
    <row r="229" spans="1:5">
      <c r="A229" t="str">
        <f>IF(INDEX('Display 730 &amp; 1200'!$A:$A,ROW())="","",INDEX('Display 730 &amp; 1200'!$A:$A,ROW()))</f>
        <v>BEKASI勿加西</v>
      </c>
      <c r="B229" t="str">
        <f>IF(INDEX('Display 730 &amp; 1200'!$B:$B,ROW())="","",INDEX('Display 730 &amp; 1200'!$B:$B,ROW()))</f>
        <v>SUTRISNA</v>
      </c>
      <c r="C229" t="str">
        <f>IF(INDEX('Display 730 &amp; 1200'!$D:$D,ROW())="","",INDEX('Display 730 &amp; 1200'!$D:$D,ROW()))</f>
        <v>HARAPAN_BARU</v>
      </c>
      <c r="D229" t="e">
        <f>IF($C229="",0,SUMIFS(#REF!,#REF!,$C229,#REF!,"&gt;="&amp;'Display 730 &amp; 1200'!$AN$10,#REF!,"&lt;="&amp;'Display 730 &amp; 1200'!$AN$9))</f>
        <v>#REF!</v>
      </c>
      <c r="E229" t="e">
        <f>IF($C229="",0,SUMIFS(#REF!,#REF!,$C229,#REF!,"&gt;="&amp;'Display 730 &amp; 1200'!$AN$12,#REF!,"&lt;="&amp;'Display 730 &amp; 1200'!$AN$11))</f>
        <v>#REF!</v>
      </c>
    </row>
    <row r="230" spans="1:5">
      <c r="A230" t="str">
        <f>IF(INDEX('Display 730 &amp; 1200'!$A:$A,ROW())="","",INDEX('Display 730 &amp; 1200'!$A:$A,ROW()))</f>
        <v>BEKASI勿加西</v>
      </c>
      <c r="B230" t="str">
        <f>IF(INDEX('Display 730 &amp; 1200'!$B:$B,ROW())="","",INDEX('Display 730 &amp; 1200'!$B:$B,ROW()))</f>
        <v>ANDREW</v>
      </c>
      <c r="C230" t="str">
        <f>IF(INDEX('Display 730 &amp; 1200'!$D:$D,ROW())="","",INDEX('Display 730 &amp; 1200'!$D:$D,ROW()))</f>
        <v>JATI_SAMPURNA</v>
      </c>
      <c r="D230" t="e">
        <f>IF($C230="",0,SUMIFS(#REF!,#REF!,$C230,#REF!,"&gt;="&amp;'Display 730 &amp; 1200'!$AN$10,#REF!,"&lt;="&amp;'Display 730 &amp; 1200'!$AN$9))</f>
        <v>#REF!</v>
      </c>
      <c r="E230" t="e">
        <f>IF($C230="",0,SUMIFS(#REF!,#REF!,$C230,#REF!,"&gt;="&amp;'Display 730 &amp; 1200'!$AN$12,#REF!,"&lt;="&amp;'Display 730 &amp; 1200'!$AN$11))</f>
        <v>#REF!</v>
      </c>
    </row>
    <row r="231" spans="1:5">
      <c r="A231" t="str">
        <f>IF(INDEX('Display 730 &amp; 1200'!$A:$A,ROW())="","",INDEX('Display 730 &amp; 1200'!$A:$A,ROW()))</f>
        <v>BEKASI勿加西</v>
      </c>
      <c r="B231" t="str">
        <f>IF(INDEX('Display 730 &amp; 1200'!$B:$B,ROW())="","",INDEX('Display 730 &amp; 1200'!$B:$B,ROW()))</f>
        <v>FIRMAN ARIANTO</v>
      </c>
      <c r="C231" t="str">
        <f>IF(INDEX('Display 730 &amp; 1200'!$D:$D,ROW())="","",INDEX('Display 730 &amp; 1200'!$D:$D,ROW()))</f>
        <v>PONDOK_GEDE_01</v>
      </c>
      <c r="D231" t="e">
        <f>IF($C231="",0,SUMIFS(#REF!,#REF!,$C231,#REF!,"&gt;="&amp;'Display 730 &amp; 1200'!$AN$10,#REF!,"&lt;="&amp;'Display 730 &amp; 1200'!$AN$9))</f>
        <v>#REF!</v>
      </c>
      <c r="E231" t="e">
        <f>IF($C231="",0,SUMIFS(#REF!,#REF!,$C231,#REF!,"&gt;="&amp;'Display 730 &amp; 1200'!$AN$12,#REF!,"&lt;="&amp;'Display 730 &amp; 1200'!$AN$11))</f>
        <v>#REF!</v>
      </c>
    </row>
    <row r="232" spans="1:5">
      <c r="A232" t="str">
        <f>IF(INDEX('Display 730 &amp; 1200'!$A:$A,ROW())="","",INDEX('Display 730 &amp; 1200'!$A:$A,ROW()))</f>
        <v>BEKASI勿加西</v>
      </c>
      <c r="B232" t="str">
        <f>IF(INDEX('Display 730 &amp; 1200'!$B:$B,ROW())="","",INDEX('Display 730 &amp; 1200'!$B:$B,ROW()))</f>
        <v>FIRMAN ARIANTO</v>
      </c>
      <c r="C232" t="str">
        <f>IF(INDEX('Display 730 &amp; 1200'!$D:$D,ROW())="","",INDEX('Display 730 &amp; 1200'!$D:$D,ROW()))</f>
        <v>JATIBENING_01</v>
      </c>
      <c r="D232" t="e">
        <f>IF($C232="",0,SUMIFS(#REF!,#REF!,$C232,#REF!,"&gt;="&amp;'Display 730 &amp; 1200'!$AN$10,#REF!,"&lt;="&amp;'Display 730 &amp; 1200'!$AN$9))</f>
        <v>#REF!</v>
      </c>
      <c r="E232" t="e">
        <f>IF($C232="",0,SUMIFS(#REF!,#REF!,$C232,#REF!,"&gt;="&amp;'Display 730 &amp; 1200'!$AN$12,#REF!,"&lt;="&amp;'Display 730 &amp; 1200'!$AN$11))</f>
        <v>#REF!</v>
      </c>
    </row>
    <row r="233" spans="1:5">
      <c r="A233" t="str">
        <f>IF(INDEX('Display 730 &amp; 1200'!$A:$A,ROW())="","",INDEX('Display 730 &amp; 1200'!$A:$A,ROW()))</f>
        <v>BEKASI勿加西</v>
      </c>
      <c r="B233" t="str">
        <f>IF(INDEX('Display 730 &amp; 1200'!$B:$B,ROW())="","",INDEX('Display 730 &amp; 1200'!$B:$B,ROW()))</f>
        <v>FIRMAN ARIANTO</v>
      </c>
      <c r="C233" t="str">
        <f>IF(INDEX('Display 730 &amp; 1200'!$D:$D,ROW())="","",INDEX('Display 730 &amp; 1200'!$D:$D,ROW()))</f>
        <v>JATIBENING_02</v>
      </c>
      <c r="D233" t="e">
        <f>IF($C233="",0,SUMIFS(#REF!,#REF!,$C233,#REF!,"&gt;="&amp;'Display 730 &amp; 1200'!$AN$10,#REF!,"&lt;="&amp;'Display 730 &amp; 1200'!$AN$9))</f>
        <v>#REF!</v>
      </c>
      <c r="E233" t="e">
        <f>IF($C233="",0,SUMIFS(#REF!,#REF!,$C233,#REF!,"&gt;="&amp;'Display 730 &amp; 1200'!$AN$12,#REF!,"&lt;="&amp;'Display 730 &amp; 1200'!$AN$11))</f>
        <v>#REF!</v>
      </c>
    </row>
    <row r="234" spans="1:5">
      <c r="A234" t="str">
        <f>IF(INDEX('Display 730 &amp; 1200'!$A:$A,ROW())="","",INDEX('Display 730 &amp; 1200'!$A:$A,ROW()))</f>
        <v>BEKASI勿加西</v>
      </c>
      <c r="B234" t="str">
        <f>IF(INDEX('Display 730 &amp; 1200'!$B:$B,ROW())="","",INDEX('Display 730 &amp; 1200'!$B:$B,ROW()))</f>
        <v>FIRMAN ARIANTO</v>
      </c>
      <c r="C234" t="str">
        <f>IF(INDEX('Display 730 &amp; 1200'!$D:$D,ROW())="","",INDEX('Display 730 &amp; 1200'!$D:$D,ROW()))</f>
        <v>BEKASI_BARAT_01</v>
      </c>
      <c r="D234" t="e">
        <f>IF($C234="",0,SUMIFS(#REF!,#REF!,$C234,#REF!,"&gt;="&amp;'Display 730 &amp; 1200'!$AN$10,#REF!,"&lt;="&amp;'Display 730 &amp; 1200'!$AN$9))</f>
        <v>#REF!</v>
      </c>
      <c r="E234" t="e">
        <f>IF($C234="",0,SUMIFS(#REF!,#REF!,$C234,#REF!,"&gt;="&amp;'Display 730 &amp; 1200'!$AN$12,#REF!,"&lt;="&amp;'Display 730 &amp; 1200'!$AN$11))</f>
        <v>#REF!</v>
      </c>
    </row>
    <row r="235" spans="1:5">
      <c r="A235" t="str">
        <f>IF(INDEX('Display 730 &amp; 1200'!$A:$A,ROW())="","",INDEX('Display 730 &amp; 1200'!$A:$A,ROW()))</f>
        <v>BEKASI勿加西</v>
      </c>
      <c r="B235" t="str">
        <f>IF(INDEX('Display 730 &amp; 1200'!$B:$B,ROW())="","",INDEX('Display 730 &amp; 1200'!$B:$B,ROW()))</f>
        <v>FIRMAN ARIANTO</v>
      </c>
      <c r="C235" t="str">
        <f>IF(INDEX('Display 730 &amp; 1200'!$D:$D,ROW())="","",INDEX('Display 730 &amp; 1200'!$D:$D,ROW()))</f>
        <v>BINTARA_JAYA_01</v>
      </c>
      <c r="D235" t="e">
        <f>IF($C235="",0,SUMIFS(#REF!,#REF!,$C235,#REF!,"&gt;="&amp;'Display 730 &amp; 1200'!$AN$10,#REF!,"&lt;="&amp;'Display 730 &amp; 1200'!$AN$9))</f>
        <v>#REF!</v>
      </c>
      <c r="E235" t="e">
        <f>IF($C235="",0,SUMIFS(#REF!,#REF!,$C235,#REF!,"&gt;="&amp;'Display 730 &amp; 1200'!$AN$12,#REF!,"&lt;="&amp;'Display 730 &amp; 1200'!$AN$11))</f>
        <v>#REF!</v>
      </c>
    </row>
    <row r="236" spans="1:5">
      <c r="A236" t="str">
        <f>IF(INDEX('Display 730 &amp; 1200'!$A:$A,ROW())="","",INDEX('Display 730 &amp; 1200'!$A:$A,ROW()))</f>
        <v>BEKASI勿加西</v>
      </c>
      <c r="B236" t="str">
        <f>IF(INDEX('Display 730 &amp; 1200'!$B:$B,ROW())="","",INDEX('Display 730 &amp; 1200'!$B:$B,ROW()))</f>
        <v>ADIT</v>
      </c>
      <c r="C236" t="str">
        <f>IF(INDEX('Display 730 &amp; 1200'!$D:$D,ROW())="","",INDEX('Display 730 &amp; 1200'!$D:$D,ROW()))</f>
        <v>BANTAR_GEBANG</v>
      </c>
      <c r="D236" t="e">
        <f>IF($C236="",0,SUMIFS(#REF!,#REF!,$C236,#REF!,"&gt;="&amp;'Display 730 &amp; 1200'!$AN$10,#REF!,"&lt;="&amp;'Display 730 &amp; 1200'!$AN$9))</f>
        <v>#REF!</v>
      </c>
      <c r="E236" t="e">
        <f>IF($C236="",0,SUMIFS(#REF!,#REF!,$C236,#REF!,"&gt;="&amp;'Display 730 &amp; 1200'!$AN$12,#REF!,"&lt;="&amp;'Display 730 &amp; 1200'!$AN$11))</f>
        <v>#REF!</v>
      </c>
    </row>
    <row r="237" spans="1:5">
      <c r="A237" t="str">
        <f>IF(INDEX('Display 730 &amp; 1200'!$A:$A,ROW())="","",INDEX('Display 730 &amp; 1200'!$A:$A,ROW()))</f>
        <v>BEKASI勿加西</v>
      </c>
      <c r="B237" t="str">
        <f>IF(INDEX('Display 730 &amp; 1200'!$B:$B,ROW())="","",INDEX('Display 730 &amp; 1200'!$B:$B,ROW()))</f>
        <v>ADIT</v>
      </c>
      <c r="C237" t="str">
        <f>IF(INDEX('Display 730 &amp; 1200'!$D:$D,ROW())="","",INDEX('Display 730 &amp; 1200'!$D:$D,ROW()))</f>
        <v>MANGUNJAYA_01</v>
      </c>
      <c r="D237" t="e">
        <f>IF($C237="",0,SUMIFS(#REF!,#REF!,$C237,#REF!,"&gt;="&amp;'Display 730 &amp; 1200'!$AN$10,#REF!,"&lt;="&amp;'Display 730 &amp; 1200'!$AN$9))</f>
        <v>#REF!</v>
      </c>
      <c r="E237" t="e">
        <f>IF($C237="",0,SUMIFS(#REF!,#REF!,$C237,#REF!,"&gt;="&amp;'Display 730 &amp; 1200'!$AN$12,#REF!,"&lt;="&amp;'Display 730 &amp; 1200'!$AN$11))</f>
        <v>#REF!</v>
      </c>
    </row>
    <row r="238" spans="1:5">
      <c r="A238" t="str">
        <f>IF(INDEX('Display 730 &amp; 1200'!$A:$A,ROW())="","",INDEX('Display 730 &amp; 1200'!$A:$A,ROW()))</f>
        <v>BEKASI勿加西</v>
      </c>
      <c r="B238" t="str">
        <f>IF(INDEX('Display 730 &amp; 1200'!$B:$B,ROW())="","",INDEX('Display 730 &amp; 1200'!$B:$B,ROW()))</f>
        <v>ADIT</v>
      </c>
      <c r="C238" t="str">
        <f>IF(INDEX('Display 730 &amp; 1200'!$D:$D,ROW())="","",INDEX('Display 730 &amp; 1200'!$D:$D,ROW()))</f>
        <v>TAMBUN_SELATAN_01</v>
      </c>
      <c r="D238" t="e">
        <f>IF($C238="",0,SUMIFS(#REF!,#REF!,$C238,#REF!,"&gt;="&amp;'Display 730 &amp; 1200'!$AN$10,#REF!,"&lt;="&amp;'Display 730 &amp; 1200'!$AN$9))</f>
        <v>#REF!</v>
      </c>
      <c r="E238" t="e">
        <f>IF($C238="",0,SUMIFS(#REF!,#REF!,$C238,#REF!,"&gt;="&amp;'Display 730 &amp; 1200'!$AN$12,#REF!,"&lt;="&amp;'Display 730 &amp; 1200'!$AN$11))</f>
        <v>#REF!</v>
      </c>
    </row>
    <row r="239" spans="1:5">
      <c r="A239" t="str">
        <f>IF(INDEX('Display 730 &amp; 1200'!$A:$A,ROW())="","",INDEX('Display 730 &amp; 1200'!$A:$A,ROW()))</f>
        <v>BEKASI勿加西</v>
      </c>
      <c r="B239" t="str">
        <f>IF(INDEX('Display 730 &amp; 1200'!$B:$B,ROW())="","",INDEX('Display 730 &amp; 1200'!$B:$B,ROW()))</f>
        <v>DENDEN</v>
      </c>
      <c r="C239" t="str">
        <f>IF(INDEX('Display 730 &amp; 1200'!$D:$D,ROW())="","",INDEX('Display 730 &amp; 1200'!$D:$D,ROW()))</f>
        <v>DC_CIBITUNG_01</v>
      </c>
      <c r="D239" t="e">
        <f>IF($C239="",0,SUMIFS(#REF!,#REF!,$C239,#REF!,"&gt;="&amp;'Display 730 &amp; 1200'!$AN$10,#REF!,"&lt;="&amp;'Display 730 &amp; 1200'!$AN$9))</f>
        <v>#REF!</v>
      </c>
      <c r="E239" t="e">
        <f>IF($C239="",0,SUMIFS(#REF!,#REF!,$C239,#REF!,"&gt;="&amp;'Display 730 &amp; 1200'!$AN$12,#REF!,"&lt;="&amp;'Display 730 &amp; 1200'!$AN$11))</f>
        <v>#REF!</v>
      </c>
    </row>
    <row r="240" spans="1:5">
      <c r="A240" t="str">
        <f>IF(INDEX('Display 730 &amp; 1200'!$A:$A,ROW())="","",INDEX('Display 730 &amp; 1200'!$A:$A,ROW()))</f>
        <v>BEKASI勿加西</v>
      </c>
      <c r="B240" t="str">
        <f>IF(INDEX('Display 730 &amp; 1200'!$B:$B,ROW())="","",INDEX('Display 730 &amp; 1200'!$B:$B,ROW()))</f>
        <v>DENDEN</v>
      </c>
      <c r="C240" t="str">
        <f>IF(INDEX('Display 730 &amp; 1200'!$D:$D,ROW())="","",INDEX('Display 730 &amp; 1200'!$D:$D,ROW()))</f>
        <v>CIBUNTU_01</v>
      </c>
      <c r="D240" t="e">
        <f>IF($C240="",0,SUMIFS(#REF!,#REF!,$C240,#REF!,"&gt;="&amp;'Display 730 &amp; 1200'!$AN$10,#REF!,"&lt;="&amp;'Display 730 &amp; 1200'!$AN$9))</f>
        <v>#REF!</v>
      </c>
      <c r="E240" t="e">
        <f>IF($C240="",0,SUMIFS(#REF!,#REF!,$C240,#REF!,"&gt;="&amp;'Display 730 &amp; 1200'!$AN$12,#REF!,"&lt;="&amp;'Display 730 &amp; 1200'!$AN$11))</f>
        <v>#REF!</v>
      </c>
    </row>
    <row r="241" spans="1:5">
      <c r="A241" t="str">
        <f>IF(INDEX('Display 730 &amp; 1200'!$A:$A,ROW())="","",INDEX('Display 730 &amp; 1200'!$A:$A,ROW()))</f>
        <v>BEKASI勿加西</v>
      </c>
      <c r="B241" t="str">
        <f>IF(INDEX('Display 730 &amp; 1200'!$B:$B,ROW())="","",INDEX('Display 730 &amp; 1200'!$B:$B,ROW()))</f>
        <v>DENDEN</v>
      </c>
      <c r="C241" t="str">
        <f>IF(INDEX('Display 730 &amp; 1200'!$D:$D,ROW())="","",INDEX('Display 730 &amp; 1200'!$D:$D,ROW()))</f>
        <v>DP_MUKTIWARI_01</v>
      </c>
      <c r="D241" t="e">
        <f>IF($C241="",0,SUMIFS(#REF!,#REF!,$C241,#REF!,"&gt;="&amp;'Display 730 &amp; 1200'!$AN$10,#REF!,"&lt;="&amp;'Display 730 &amp; 1200'!$AN$9))</f>
        <v>#REF!</v>
      </c>
      <c r="E241" t="e">
        <f>IF($C241="",0,SUMIFS(#REF!,#REF!,$C241,#REF!,"&gt;="&amp;'Display 730 &amp; 1200'!$AN$12,#REF!,"&lt;="&amp;'Display 730 &amp; 1200'!$AN$11))</f>
        <v>#REF!</v>
      </c>
    </row>
    <row r="242" spans="1:5">
      <c r="A242" t="str">
        <f>IF(INDEX('Display 730 &amp; 1200'!$A:$A,ROW())="","",INDEX('Display 730 &amp; 1200'!$A:$A,ROW()))</f>
        <v>BEKASI勿加西</v>
      </c>
      <c r="B242" t="str">
        <f>IF(INDEX('Display 730 &amp; 1200'!$B:$B,ROW())="","",INDEX('Display 730 &amp; 1200'!$B:$B,ROW()))</f>
        <v>SUTRISNA</v>
      </c>
      <c r="C242" t="str">
        <f>IF(INDEX('Display 730 &amp; 1200'!$D:$D,ROW())="","",INDEX('Display 730 &amp; 1200'!$D:$D,ROW()))</f>
        <v>HARAPAN_INDAH</v>
      </c>
      <c r="D242" t="e">
        <f>IF($C242="",0,SUMIFS(#REF!,#REF!,$C242,#REF!,"&gt;="&amp;'Display 730 &amp; 1200'!$AN$10,#REF!,"&lt;="&amp;'Display 730 &amp; 1200'!$AN$9))</f>
        <v>#REF!</v>
      </c>
      <c r="E242" t="e">
        <f>IF($C242="",0,SUMIFS(#REF!,#REF!,$C242,#REF!,"&gt;="&amp;'Display 730 &amp; 1200'!$AN$12,#REF!,"&lt;="&amp;'Display 730 &amp; 1200'!$AN$11))</f>
        <v>#REF!</v>
      </c>
    </row>
    <row r="243" spans="1:5">
      <c r="A243" t="str">
        <f>IF(INDEX('Display 730 &amp; 1200'!$A:$A,ROW())="","",INDEX('Display 730 &amp; 1200'!$A:$A,ROW()))</f>
        <v>BEKASI勿加西</v>
      </c>
      <c r="B243" t="str">
        <f>IF(INDEX('Display 730 &amp; 1200'!$B:$B,ROW())="","",INDEX('Display 730 &amp; 1200'!$B:$B,ROW()))</f>
        <v>DENDEN</v>
      </c>
      <c r="C243" t="str">
        <f>IF(INDEX('Display 730 &amp; 1200'!$D:$D,ROW())="","",INDEX('Display 730 &amp; 1200'!$D:$D,ROW()))</f>
        <v>TAMBUN_UTARA</v>
      </c>
      <c r="D243" t="e">
        <f>IF($C243="",0,SUMIFS(#REF!,#REF!,$C243,#REF!,"&gt;="&amp;'Display 730 &amp; 1200'!$AN$10,#REF!,"&lt;="&amp;'Display 730 &amp; 1200'!$AN$9))</f>
        <v>#REF!</v>
      </c>
      <c r="E243" t="e">
        <f>IF($C243="",0,SUMIFS(#REF!,#REF!,$C243,#REF!,"&gt;="&amp;'Display 730 &amp; 1200'!$AN$12,#REF!,"&lt;="&amp;'Display 730 &amp; 1200'!$AN$11))</f>
        <v>#REF!</v>
      </c>
    </row>
    <row r="244" spans="1:5">
      <c r="A244" t="str">
        <f>IF(INDEX('Display 730 &amp; 1200'!$A:$A,ROW())="","",INDEX('Display 730 &amp; 1200'!$A:$A,ROW()))</f>
        <v>BEKASI勿加西</v>
      </c>
      <c r="B244" t="str">
        <f>IF(INDEX('Display 730 &amp; 1200'!$B:$B,ROW())="","",INDEX('Display 730 &amp; 1200'!$B:$B,ROW()))</f>
        <v>ABDUL MALIK</v>
      </c>
      <c r="C244" t="str">
        <f>IF(INDEX('Display 730 &amp; 1200'!$D:$D,ROW())="","",INDEX('Display 730 &amp; 1200'!$D:$D,ROW()))</f>
        <v>DP_BABELAN_KOTA_01</v>
      </c>
      <c r="D244" t="e">
        <f>IF($C244="",0,SUMIFS(#REF!,#REF!,$C244,#REF!,"&gt;="&amp;'Display 730 &amp; 1200'!$AN$10,#REF!,"&lt;="&amp;'Display 730 &amp; 1200'!$AN$9))</f>
        <v>#REF!</v>
      </c>
      <c r="E244" t="e">
        <f>IF($C244="",0,SUMIFS(#REF!,#REF!,$C244,#REF!,"&gt;="&amp;'Display 730 &amp; 1200'!$AN$12,#REF!,"&lt;="&amp;'Display 730 &amp; 1200'!$AN$11))</f>
        <v>#REF!</v>
      </c>
    </row>
    <row r="245" spans="1:5">
      <c r="A245" t="str">
        <f>IF(INDEX('Display 730 &amp; 1200'!$A:$A,ROW())="","",INDEX('Display 730 &amp; 1200'!$A:$A,ROW()))</f>
        <v>BEKASI勿加西</v>
      </c>
      <c r="B245" t="str">
        <f>IF(INDEX('Display 730 &amp; 1200'!$B:$B,ROW())="","",INDEX('Display 730 &amp; 1200'!$B:$B,ROW()))</f>
        <v>ABDUL MALIK</v>
      </c>
      <c r="C245" t="str">
        <f>IF(INDEX('Display 730 &amp; 1200'!$D:$D,ROW())="","",INDEX('Display 730 &amp; 1200'!$D:$D,ROW()))</f>
        <v>BABELAN</v>
      </c>
      <c r="D245" t="e">
        <f>IF($C245="",0,SUMIFS(#REF!,#REF!,$C245,#REF!,"&gt;="&amp;'Display 730 &amp; 1200'!$AN$10,#REF!,"&lt;="&amp;'Display 730 &amp; 1200'!$AN$9))</f>
        <v>#REF!</v>
      </c>
      <c r="E245" t="e">
        <f>IF($C245="",0,SUMIFS(#REF!,#REF!,$C245,#REF!,"&gt;="&amp;'Display 730 &amp; 1200'!$AN$12,#REF!,"&lt;="&amp;'Display 730 &amp; 1200'!$AN$11))</f>
        <v>#REF!</v>
      </c>
    </row>
    <row r="246" spans="1:5">
      <c r="A246" t="str">
        <f>IF(INDEX('Display 730 &amp; 1200'!$A:$A,ROW())="","",INDEX('Display 730 &amp; 1200'!$A:$A,ROW()))</f>
        <v>BEKASI勿加西</v>
      </c>
      <c r="B246" t="str">
        <f>IF(INDEX('Display 730 &amp; 1200'!$B:$B,ROW())="","",INDEX('Display 730 &amp; 1200'!$B:$B,ROW()))</f>
        <v>ADIT</v>
      </c>
      <c r="C246" t="str">
        <f>IF(INDEX('Display 730 &amp; 1200'!$D:$D,ROW())="","",INDEX('Display 730 &amp; 1200'!$D:$D,ROW()))</f>
        <v>DC_TAMBUN</v>
      </c>
      <c r="D246" t="e">
        <f>IF($C246="",0,SUMIFS(#REF!,#REF!,$C246,#REF!,"&gt;="&amp;'Display 730 &amp; 1200'!$AN$10,#REF!,"&lt;="&amp;'Display 730 &amp; 1200'!$AN$9))</f>
        <v>#REF!</v>
      </c>
      <c r="E246" t="e">
        <f>IF($C246="",0,SUMIFS(#REF!,#REF!,$C246,#REF!,"&gt;="&amp;'Display 730 &amp; 1200'!$AN$12,#REF!,"&lt;="&amp;'Display 730 &amp; 1200'!$AN$11))</f>
        <v>#REF!</v>
      </c>
    </row>
    <row r="247" spans="1:5">
      <c r="A247" t="str">
        <f>IF(INDEX('Display 730 &amp; 1200'!$A:$A,ROW())="","",INDEX('Display 730 &amp; 1200'!$A:$A,ROW()))</f>
        <v>BEKASI勿加西</v>
      </c>
      <c r="B247" t="str">
        <f>IF(INDEX('Display 730 &amp; 1200'!$B:$B,ROW())="","",INDEX('Display 730 &amp; 1200'!$B:$B,ROW()))</f>
        <v>ANDREW</v>
      </c>
      <c r="C247" t="str">
        <f>IF(INDEX('Display 730 &amp; 1200'!$D:$D,ROW())="","",INDEX('Display 730 &amp; 1200'!$D:$D,ROW()))</f>
        <v>DC_JATIASIH</v>
      </c>
      <c r="D247" t="e">
        <f>IF($C247="",0,SUMIFS(#REF!,#REF!,$C247,#REF!,"&gt;="&amp;'Display 730 &amp; 1200'!$AN$10,#REF!,"&lt;="&amp;'Display 730 &amp; 1200'!$AN$9))</f>
        <v>#REF!</v>
      </c>
      <c r="E247" t="e">
        <f>IF($C247="",0,SUMIFS(#REF!,#REF!,$C247,#REF!,"&gt;="&amp;'Display 730 &amp; 1200'!$AN$12,#REF!,"&lt;="&amp;'Display 730 &amp; 1200'!$AN$11))</f>
        <v>#REF!</v>
      </c>
    </row>
    <row r="248" spans="1:5">
      <c r="A248" t="str">
        <f>IF(INDEX('Display 730 &amp; 1200'!$A:$A,ROW())="","",INDEX('Display 730 &amp; 1200'!$A:$A,ROW()))</f>
        <v>BEKASI勿加西</v>
      </c>
      <c r="B248" t="str">
        <f>IF(INDEX('Display 730 &amp; 1200'!$B:$B,ROW())="","",INDEX('Display 730 &amp; 1200'!$B:$B,ROW()))</f>
        <v>ADIT</v>
      </c>
      <c r="C248" t="str">
        <f>IF(INDEX('Display 730 &amp; 1200'!$D:$D,ROW())="","",INDEX('Display 730 &amp; 1200'!$D:$D,ROW()))</f>
        <v>DC_MUSTIKA_JAYA</v>
      </c>
      <c r="D248" t="e">
        <f>IF($C248="",0,SUMIFS(#REF!,#REF!,$C248,#REF!,"&gt;="&amp;'Display 730 &amp; 1200'!$AN$10,#REF!,"&lt;="&amp;'Display 730 &amp; 1200'!$AN$9))</f>
        <v>#REF!</v>
      </c>
      <c r="E248" t="e">
        <f>IF($C248="",0,SUMIFS(#REF!,#REF!,$C248,#REF!,"&gt;="&amp;'Display 730 &amp; 1200'!$AN$12,#REF!,"&lt;="&amp;'Display 730 &amp; 1200'!$AN$11))</f>
        <v>#REF!</v>
      </c>
    </row>
    <row r="249" spans="1:5">
      <c r="A249" t="str">
        <f>IF(INDEX('Display 730 &amp; 1200'!$A:$A,ROW())="","",INDEX('Display 730 &amp; 1200'!$A:$A,ROW()))</f>
        <v>BEKASI勿加西</v>
      </c>
      <c r="B249" t="str">
        <f>IF(INDEX('Display 730 &amp; 1200'!$B:$B,ROW())="","",INDEX('Display 730 &amp; 1200'!$B:$B,ROW()))</f>
        <v>ANDREW</v>
      </c>
      <c r="C249" t="str">
        <f>IF(INDEX('Display 730 &amp; 1200'!$D:$D,ROW())="","",INDEX('Display 730 &amp; 1200'!$D:$D,ROW()))</f>
        <v>DC_PONDOK_MELATI</v>
      </c>
      <c r="D249" t="e">
        <f>IF($C249="",0,SUMIFS(#REF!,#REF!,$C249,#REF!,"&gt;="&amp;'Display 730 &amp; 1200'!$AN$10,#REF!,"&lt;="&amp;'Display 730 &amp; 1200'!$AN$9))</f>
        <v>#REF!</v>
      </c>
      <c r="E249" t="e">
        <f>IF($C249="",0,SUMIFS(#REF!,#REF!,$C249,#REF!,"&gt;="&amp;'Display 730 &amp; 1200'!$AN$12,#REF!,"&lt;="&amp;'Display 730 &amp; 1200'!$AN$11))</f>
        <v>#REF!</v>
      </c>
    </row>
    <row r="250" spans="1:5">
      <c r="A250" t="str">
        <f>IF(INDEX('Display 730 &amp; 1200'!$A:$A,ROW())="","",INDEX('Display 730 &amp; 1200'!$A:$A,ROW()))</f>
        <v>BEKASI勿加西</v>
      </c>
      <c r="B250" t="str">
        <f>IF(INDEX('Display 730 &amp; 1200'!$B:$B,ROW())="","",INDEX('Display 730 &amp; 1200'!$B:$B,ROW()))</f>
        <v>ADIT</v>
      </c>
      <c r="C250" t="str">
        <f>IF(INDEX('Display 730 &amp; 1200'!$D:$D,ROW())="","",INDEX('Display 730 &amp; 1200'!$D:$D,ROW()))</f>
        <v>DC_BEKASI_TIMUR</v>
      </c>
      <c r="D250" t="e">
        <f>IF($C250="",0,SUMIFS(#REF!,#REF!,$C250,#REF!,"&gt;="&amp;'Display 730 &amp; 1200'!$AN$10,#REF!,"&lt;="&amp;'Display 730 &amp; 1200'!$AN$9))</f>
        <v>#REF!</v>
      </c>
      <c r="E250" t="e">
        <f>IF($C250="",0,SUMIFS(#REF!,#REF!,$C250,#REF!,"&gt;="&amp;'Display 730 &amp; 1200'!$AN$12,#REF!,"&lt;="&amp;'Display 730 &amp; 1200'!$AN$11))</f>
        <v>#REF!</v>
      </c>
    </row>
    <row r="251" spans="1:5">
      <c r="A251" t="str">
        <f>IF(INDEX('Display 730 &amp; 1200'!$A:$A,ROW())="","",INDEX('Display 730 &amp; 1200'!$A:$A,ROW()))</f>
        <v>BEKASI勿加西</v>
      </c>
      <c r="B251" t="str">
        <f>IF(INDEX('Display 730 &amp; 1200'!$B:$B,ROW())="","",INDEX('Display 730 &amp; 1200'!$B:$B,ROW()))</f>
        <v>SUTRISNA</v>
      </c>
      <c r="C251" t="str">
        <f>IF(INDEX('Display 730 &amp; 1200'!$D:$D,ROW())="","",INDEX('Display 730 &amp; 1200'!$D:$D,ROW()))</f>
        <v>DC_MEDAN_SATRIA</v>
      </c>
      <c r="D251" t="e">
        <f>IF($C251="",0,SUMIFS(#REF!,#REF!,$C251,#REF!,"&gt;="&amp;'Display 730 &amp; 1200'!$AN$10,#REF!,"&lt;="&amp;'Display 730 &amp; 1200'!$AN$9))</f>
        <v>#REF!</v>
      </c>
      <c r="E251" t="e">
        <f>IF($C251="",0,SUMIFS(#REF!,#REF!,$C251,#REF!,"&gt;="&amp;'Display 730 &amp; 1200'!$AN$12,#REF!,"&lt;="&amp;'Display 730 &amp; 1200'!$AN$11))</f>
        <v>#REF!</v>
      </c>
    </row>
    <row r="252" spans="1:5">
      <c r="A252" t="str">
        <f>IF(INDEX('Display 730 &amp; 1200'!$A:$A,ROW())="","",INDEX('Display 730 &amp; 1200'!$A:$A,ROW()))</f>
        <v>BEKASI勿加西</v>
      </c>
      <c r="B252" t="str">
        <f>IF(INDEX('Display 730 &amp; 1200'!$B:$B,ROW())="","",INDEX('Display 730 &amp; 1200'!$B:$B,ROW()))</f>
        <v>ANDREW</v>
      </c>
      <c r="C252" t="str">
        <f>IF(INDEX('Display 730 &amp; 1200'!$D:$D,ROW())="","",INDEX('Display 730 &amp; 1200'!$D:$D,ROW()))</f>
        <v>DC_BEKASI_SELATAN</v>
      </c>
      <c r="D252" t="e">
        <f>IF($C252="",0,SUMIFS(#REF!,#REF!,$C252,#REF!,"&gt;="&amp;'Display 730 &amp; 1200'!$AN$10,#REF!,"&lt;="&amp;'Display 730 &amp; 1200'!$AN$9))</f>
        <v>#REF!</v>
      </c>
      <c r="E252" t="e">
        <f>IF($C252="",0,SUMIFS(#REF!,#REF!,$C252,#REF!,"&gt;="&amp;'Display 730 &amp; 1200'!$AN$12,#REF!,"&lt;="&amp;'Display 730 &amp; 1200'!$AN$11))</f>
        <v>#REF!</v>
      </c>
    </row>
    <row r="253" spans="1:5">
      <c r="A253" t="str">
        <f>IF(INDEX('Display 730 &amp; 1200'!$A:$A,ROW())="","",INDEX('Display 730 &amp; 1200'!$A:$A,ROW()))</f>
        <v>BEKASI勿加西</v>
      </c>
      <c r="B253" t="str">
        <f>IF(INDEX('Display 730 &amp; 1200'!$B:$B,ROW())="","",INDEX('Display 730 &amp; 1200'!$B:$B,ROW()))</f>
        <v>DENDEN</v>
      </c>
      <c r="C253" t="str">
        <f>IF(INDEX('Display 730 &amp; 1200'!$D:$D,ROW())="","",INDEX('Display 730 &amp; 1200'!$D:$D,ROW()))</f>
        <v>TAMBUN_UTARA_02</v>
      </c>
      <c r="D253" t="e">
        <f>IF($C253="",0,SUMIFS(#REF!,#REF!,$C253,#REF!,"&gt;="&amp;'Display 730 &amp; 1200'!$AN$10,#REF!,"&lt;="&amp;'Display 730 &amp; 1200'!$AN$9))</f>
        <v>#REF!</v>
      </c>
      <c r="E253" t="e">
        <f>IF($C253="",0,SUMIFS(#REF!,#REF!,$C253,#REF!,"&gt;="&amp;'Display 730 &amp; 1200'!$AN$12,#REF!,"&lt;="&amp;'Display 730 &amp; 1200'!$AN$11))</f>
        <v>#REF!</v>
      </c>
    </row>
    <row r="254" spans="1:5">
      <c r="A254" t="str">
        <f>IF(INDEX('Display 730 &amp; 1200'!$A:$A,ROW())="","",INDEX('Display 730 &amp; 1200'!$A:$A,ROW()))</f>
        <v>BEKASI勿加西</v>
      </c>
      <c r="B254" t="str">
        <f>IF(INDEX('Display 730 &amp; 1200'!$B:$B,ROW())="","",INDEX('Display 730 &amp; 1200'!$B:$B,ROW()))</f>
        <v>ABDUL MALIK</v>
      </c>
      <c r="C254" t="str">
        <f>IF(INDEX('Display 730 &amp; 1200'!$D:$D,ROW())="","",INDEX('Display 730 &amp; 1200'!$D:$D,ROW()))</f>
        <v>TARUMAJAYA_02</v>
      </c>
      <c r="D254" t="e">
        <f>IF($C254="",0,SUMIFS(#REF!,#REF!,$C254,#REF!,"&gt;="&amp;'Display 730 &amp; 1200'!$AN$10,#REF!,"&lt;="&amp;'Display 730 &amp; 1200'!$AN$9))</f>
        <v>#REF!</v>
      </c>
      <c r="E254" t="e">
        <f>IF($C254="",0,SUMIFS(#REF!,#REF!,$C254,#REF!,"&gt;="&amp;'Display 730 &amp; 1200'!$AN$12,#REF!,"&lt;="&amp;'Display 730 &amp; 1200'!$AN$11))</f>
        <v>#REF!</v>
      </c>
    </row>
    <row r="255" spans="1:5">
      <c r="A255" t="str">
        <f>IF(INDEX('Display 730 &amp; 1200'!$A:$A,ROW())="","",INDEX('Display 730 &amp; 1200'!$A:$A,ROW()))</f>
        <v>BEKASI勿加西</v>
      </c>
      <c r="B255" t="str">
        <f>IF(INDEX('Display 730 &amp; 1200'!$B:$B,ROW())="","",INDEX('Display 730 &amp; 1200'!$B:$B,ROW()))</f>
        <v>ABDUL MALIK</v>
      </c>
      <c r="C255" t="str">
        <f>IF(INDEX('Display 730 &amp; 1200'!$D:$D,ROW())="","",INDEX('Display 730 &amp; 1200'!$D:$D,ROW()))</f>
        <v>BABELAN_02</v>
      </c>
      <c r="D255" t="e">
        <f>IF($C255="",0,SUMIFS(#REF!,#REF!,$C255,#REF!,"&gt;="&amp;'Display 730 &amp; 1200'!$AN$10,#REF!,"&lt;="&amp;'Display 730 &amp; 1200'!$AN$9))</f>
        <v>#REF!</v>
      </c>
      <c r="E255" t="e">
        <f>IF($C255="",0,SUMIFS(#REF!,#REF!,$C255,#REF!,"&gt;="&amp;'Display 730 &amp; 1200'!$AN$12,#REF!,"&lt;="&amp;'Display 730 &amp; 1200'!$AN$11))</f>
        <v>#REF!</v>
      </c>
    </row>
    <row r="256" spans="1:5">
      <c r="A256" t="str">
        <f>IF(INDEX('Display 730 &amp; 1200'!$A:$A,ROW())="","",INDEX('Display 730 &amp; 1200'!$A:$A,ROW()))</f>
        <v>BEKASI勿加西</v>
      </c>
      <c r="B256" t="str">
        <f>IF(INDEX('Display 730 &amp; 1200'!$B:$B,ROW())="","",INDEX('Display 730 &amp; 1200'!$B:$B,ROW()))</f>
        <v>ADIT</v>
      </c>
      <c r="C256" t="str">
        <f>IF(INDEX('Display 730 &amp; 1200'!$D:$D,ROW())="","",INDEX('Display 730 &amp; 1200'!$D:$D,ROW()))</f>
        <v>SETU_02</v>
      </c>
      <c r="D256" t="e">
        <f>IF($C256="",0,SUMIFS(#REF!,#REF!,$C256,#REF!,"&gt;="&amp;'Display 730 &amp; 1200'!$AN$10,#REF!,"&lt;="&amp;'Display 730 &amp; 1200'!$AN$9))</f>
        <v>#REF!</v>
      </c>
      <c r="E256" t="e">
        <f>IF($C256="",0,SUMIFS(#REF!,#REF!,$C256,#REF!,"&gt;="&amp;'Display 730 &amp; 1200'!$AN$12,#REF!,"&lt;="&amp;'Display 730 &amp; 1200'!$AN$11))</f>
        <v>#REF!</v>
      </c>
    </row>
    <row r="257" spans="1:5">
      <c r="A257" t="str">
        <f>IF(INDEX('Display 730 &amp; 1200'!$A:$A,ROW())="","",INDEX('Display 730 &amp; 1200'!$A:$A,ROW()))</f>
        <v>BEKASI勿加西</v>
      </c>
      <c r="B257" t="str">
        <f>IF(INDEX('Display 730 &amp; 1200'!$B:$B,ROW())="","",INDEX('Display 730 &amp; 1200'!$B:$B,ROW()))</f>
        <v>ANDREW</v>
      </c>
      <c r="C257" t="str">
        <f>IF(INDEX('Display 730 &amp; 1200'!$D:$D,ROW())="","",INDEX('Display 730 &amp; 1200'!$D:$D,ROW()))</f>
        <v>RAWALUMBU_02</v>
      </c>
      <c r="D257" t="e">
        <f>IF($C257="",0,SUMIFS(#REF!,#REF!,$C257,#REF!,"&gt;="&amp;'Display 730 &amp; 1200'!$AN$10,#REF!,"&lt;="&amp;'Display 730 &amp; 1200'!$AN$9))</f>
        <v>#REF!</v>
      </c>
      <c r="E257" t="e">
        <f>IF($C257="",0,SUMIFS(#REF!,#REF!,$C257,#REF!,"&gt;="&amp;'Display 730 &amp; 1200'!$AN$12,#REF!,"&lt;="&amp;'Display 730 &amp; 1200'!$AN$11))</f>
        <v>#REF!</v>
      </c>
    </row>
    <row r="258" spans="1:5">
      <c r="A258" t="str">
        <f>IF(INDEX('Display 730 &amp; 1200'!$A:$A,ROW())="","",INDEX('Display 730 &amp; 1200'!$A:$A,ROW()))</f>
        <v>BEKASI勿加西</v>
      </c>
      <c r="B258" t="str">
        <f>IF(INDEX('Display 730 &amp; 1200'!$B:$B,ROW())="","",INDEX('Display 730 &amp; 1200'!$B:$B,ROW()))</f>
        <v>LUTHFI</v>
      </c>
      <c r="C258" t="str">
        <f>IF(INDEX('Display 730 &amp; 1200'!$D:$D,ROW())="","",INDEX('Display 730 &amp; 1200'!$D:$D,ROW()))</f>
        <v>CIKARANG</v>
      </c>
      <c r="D258" t="e">
        <f>IF($C258="",0,SUMIFS(#REF!,#REF!,$C258,#REF!,"&gt;="&amp;'Display 730 &amp; 1200'!$AN$10,#REF!,"&lt;="&amp;'Display 730 &amp; 1200'!$AN$9))</f>
        <v>#REF!</v>
      </c>
      <c r="E258" t="e">
        <f>IF($C258="",0,SUMIFS(#REF!,#REF!,$C258,#REF!,"&gt;="&amp;'Display 730 &amp; 1200'!$AN$12,#REF!,"&lt;="&amp;'Display 730 &amp; 1200'!$AN$11))</f>
        <v>#REF!</v>
      </c>
    </row>
    <row r="259" spans="1:5">
      <c r="A259" t="str">
        <f>IF(INDEX('Display 730 &amp; 1200'!$A:$A,ROW())="","",INDEX('Display 730 &amp; 1200'!$A:$A,ROW()))</f>
        <v>BEKASI勿加西</v>
      </c>
      <c r="B259" t="str">
        <f>IF(INDEX('Display 730 &amp; 1200'!$B:$B,ROW())="","",INDEX('Display 730 &amp; 1200'!$B:$B,ROW()))</f>
        <v>LUTHFI</v>
      </c>
      <c r="C259" t="str">
        <f>IF(INDEX('Display 730 &amp; 1200'!$D:$D,ROW())="","",INDEX('Display 730 &amp; 1200'!$D:$D,ROW()))</f>
        <v>DELTA_MAS</v>
      </c>
      <c r="D259" t="e">
        <f>IF($C259="",0,SUMIFS(#REF!,#REF!,$C259,#REF!,"&gt;="&amp;'Display 730 &amp; 1200'!$AN$10,#REF!,"&lt;="&amp;'Display 730 &amp; 1200'!$AN$9))</f>
        <v>#REF!</v>
      </c>
      <c r="E259" t="e">
        <f>IF($C259="",0,SUMIFS(#REF!,#REF!,$C259,#REF!,"&gt;="&amp;'Display 730 &amp; 1200'!$AN$12,#REF!,"&lt;="&amp;'Display 730 &amp; 1200'!$AN$11))</f>
        <v>#REF!</v>
      </c>
    </row>
    <row r="260" spans="1:5">
      <c r="A260" t="str">
        <f>IF(INDEX('Display 730 &amp; 1200'!$A:$A,ROW())="","",INDEX('Display 730 &amp; 1200'!$A:$A,ROW()))</f>
        <v>BEKASI勿加西</v>
      </c>
      <c r="B260" t="str">
        <f>IF(INDEX('Display 730 &amp; 1200'!$B:$B,ROW())="","",INDEX('Display 730 &amp; 1200'!$B:$B,ROW()))</f>
        <v>ABDUL MALIK</v>
      </c>
      <c r="C260" t="str">
        <f>IF(INDEX('Display 730 &amp; 1200'!$D:$D,ROW())="","",INDEX('Display 730 &amp; 1200'!$D:$D,ROW()))</f>
        <v>SUKATANI</v>
      </c>
      <c r="D260" t="e">
        <f>IF($C260="",0,SUMIFS(#REF!,#REF!,$C260,#REF!,"&gt;="&amp;'Display 730 &amp; 1200'!$AN$10,#REF!,"&lt;="&amp;'Display 730 &amp; 1200'!$AN$9))</f>
        <v>#REF!</v>
      </c>
      <c r="E260" t="e">
        <f>IF($C260="",0,SUMIFS(#REF!,#REF!,$C260,#REF!,"&gt;="&amp;'Display 730 &amp; 1200'!$AN$12,#REF!,"&lt;="&amp;'Display 730 &amp; 1200'!$AN$11))</f>
        <v>#REF!</v>
      </c>
    </row>
    <row r="261" spans="1:5">
      <c r="A261" t="str">
        <f>IF(INDEX('Display 730 &amp; 1200'!$A:$A,ROW())="","",INDEX('Display 730 &amp; 1200'!$A:$A,ROW()))</f>
        <v>BEKASI勿加西</v>
      </c>
      <c r="B261" t="str">
        <f>IF(INDEX('Display 730 &amp; 1200'!$B:$B,ROW())="","",INDEX('Display 730 &amp; 1200'!$B:$B,ROW()))</f>
        <v>ABDUL MALIK</v>
      </c>
      <c r="C261" t="str">
        <f>IF(INDEX('Display 730 &amp; 1200'!$D:$D,ROW())="","",INDEX('Display 730 &amp; 1200'!$D:$D,ROW()))</f>
        <v>KEDUNG_WARINGIN</v>
      </c>
      <c r="D261" t="e">
        <f>IF($C261="",0,SUMIFS(#REF!,#REF!,$C261,#REF!,"&gt;="&amp;'Display 730 &amp; 1200'!$AN$10,#REF!,"&lt;="&amp;'Display 730 &amp; 1200'!$AN$9))</f>
        <v>#REF!</v>
      </c>
      <c r="E261" t="e">
        <f>IF($C261="",0,SUMIFS(#REF!,#REF!,$C261,#REF!,"&gt;="&amp;'Display 730 &amp; 1200'!$AN$12,#REF!,"&lt;="&amp;'Display 730 &amp; 1200'!$AN$11))</f>
        <v>#REF!</v>
      </c>
    </row>
    <row r="262" spans="1:5">
      <c r="A262" t="str">
        <f>IF(INDEX('Display 730 &amp; 1200'!$A:$A,ROW())="","",INDEX('Display 730 &amp; 1200'!$A:$A,ROW()))</f>
        <v>BEKASI勿加西</v>
      </c>
      <c r="B262" t="str">
        <f>IF(INDEX('Display 730 &amp; 1200'!$B:$B,ROW())="","",INDEX('Display 730 &amp; 1200'!$B:$B,ROW()))</f>
        <v>DENDEN</v>
      </c>
      <c r="C262" t="str">
        <f>IF(INDEX('Display 730 &amp; 1200'!$D:$D,ROW())="","",INDEX('Display 730 &amp; 1200'!$D:$D,ROW()))</f>
        <v>SERANG_BARU_01</v>
      </c>
      <c r="D262" t="e">
        <f>IF($C262="",0,SUMIFS(#REF!,#REF!,$C262,#REF!,"&gt;="&amp;'Display 730 &amp; 1200'!$AN$10,#REF!,"&lt;="&amp;'Display 730 &amp; 1200'!$AN$9))</f>
        <v>#REF!</v>
      </c>
      <c r="E262" t="e">
        <f>IF($C262="",0,SUMIFS(#REF!,#REF!,$C262,#REF!,"&gt;="&amp;'Display 730 &amp; 1200'!$AN$12,#REF!,"&lt;="&amp;'Display 730 &amp; 1200'!$AN$11))</f>
        <v>#REF!</v>
      </c>
    </row>
    <row r="263" spans="1:5">
      <c r="A263" t="str">
        <f>IF(INDEX('Display 730 &amp; 1200'!$A:$A,ROW())="","",INDEX('Display 730 &amp; 1200'!$A:$A,ROW()))</f>
        <v>BEKASI勿加西</v>
      </c>
      <c r="B263" t="str">
        <f>IF(INDEX('Display 730 &amp; 1200'!$B:$B,ROW())="","",INDEX('Display 730 &amp; 1200'!$B:$B,ROW()))</f>
        <v>DENDEN</v>
      </c>
      <c r="C263" t="str">
        <f>IF(INDEX('Display 730 &amp; 1200'!$D:$D,ROW())="","",INDEX('Display 730 &amp; 1200'!$D:$D,ROW()))</f>
        <v>CIBARUSAH_JAYA</v>
      </c>
      <c r="D263" t="e">
        <f>IF($C263="",0,SUMIFS(#REF!,#REF!,$C263,#REF!,"&gt;="&amp;'Display 730 &amp; 1200'!$AN$10,#REF!,"&lt;="&amp;'Display 730 &amp; 1200'!$AN$9))</f>
        <v>#REF!</v>
      </c>
      <c r="E263" t="e">
        <f>IF($C263="",0,SUMIFS(#REF!,#REF!,$C263,#REF!,"&gt;="&amp;'Display 730 &amp; 1200'!$AN$12,#REF!,"&lt;="&amp;'Display 730 &amp; 1200'!$AN$11))</f>
        <v>#REF!</v>
      </c>
    </row>
    <row r="264" spans="1:5">
      <c r="A264" t="str">
        <f>IF(INDEX('Display 730 &amp; 1200'!$A:$A,ROW())="","",INDEX('Display 730 &amp; 1200'!$A:$A,ROW()))</f>
        <v>BEKASI勿加西</v>
      </c>
      <c r="B264" t="str">
        <f>IF(INDEX('Display 730 &amp; 1200'!$B:$B,ROW())="","",INDEX('Display 730 &amp; 1200'!$B:$B,ROW()))</f>
        <v>LUTHFI</v>
      </c>
      <c r="C264" t="str">
        <f>IF(INDEX('Display 730 &amp; 1200'!$D:$D,ROW())="","",INDEX('Display 730 &amp; 1200'!$D:$D,ROW()))</f>
        <v>PASIR_GOMBONG</v>
      </c>
      <c r="D264" t="e">
        <f>IF($C264="",0,SUMIFS(#REF!,#REF!,$C264,#REF!,"&gt;="&amp;'Display 730 &amp; 1200'!$AN$10,#REF!,"&lt;="&amp;'Display 730 &amp; 1200'!$AN$9))</f>
        <v>#REF!</v>
      </c>
      <c r="E264" t="e">
        <f>IF($C264="",0,SUMIFS(#REF!,#REF!,$C264,#REF!,"&gt;="&amp;'Display 730 &amp; 1200'!$AN$12,#REF!,"&lt;="&amp;'Display 730 &amp; 1200'!$AN$11))</f>
        <v>#REF!</v>
      </c>
    </row>
    <row r="265" spans="1:5">
      <c r="A265" t="str">
        <f>IF(INDEX('Display 730 &amp; 1200'!$A:$A,ROW())="","",INDEX('Display 730 &amp; 1200'!$A:$A,ROW()))</f>
        <v>BEKASI勿加西</v>
      </c>
      <c r="B265" t="str">
        <f>IF(INDEX('Display 730 &amp; 1200'!$B:$B,ROW())="","",INDEX('Display 730 &amp; 1200'!$B:$B,ROW()))</f>
        <v>SUTRISNA</v>
      </c>
      <c r="C265" t="str">
        <f>IF(INDEX('Display 730 &amp; 1200'!$D:$D,ROW())="","",INDEX('Display 730 &amp; 1200'!$D:$D,ROW()))</f>
        <v>TELAGA_MURNI</v>
      </c>
      <c r="D265" t="e">
        <f>IF($C265="",0,SUMIFS(#REF!,#REF!,$C265,#REF!,"&gt;="&amp;'Display 730 &amp; 1200'!$AN$10,#REF!,"&lt;="&amp;'Display 730 &amp; 1200'!$AN$9))</f>
        <v>#REF!</v>
      </c>
      <c r="E265" t="e">
        <f>IF($C265="",0,SUMIFS(#REF!,#REF!,$C265,#REF!,"&gt;="&amp;'Display 730 &amp; 1200'!$AN$12,#REF!,"&lt;="&amp;'Display 730 &amp; 1200'!$AN$11))</f>
        <v>#REF!</v>
      </c>
    </row>
    <row r="266" spans="1:5">
      <c r="A266" t="str">
        <f>IF(INDEX('Display 730 &amp; 1200'!$A:$A,ROW())="","",INDEX('Display 730 &amp; 1200'!$A:$A,ROW()))</f>
        <v>BEKASI勿加西</v>
      </c>
      <c r="B266" t="str">
        <f>IF(INDEX('Display 730 &amp; 1200'!$B:$B,ROW())="","",INDEX('Display 730 &amp; 1200'!$B:$B,ROW()))</f>
        <v>ABDUL MALIK</v>
      </c>
      <c r="C266" t="str">
        <f>IF(INDEX('Display 730 &amp; 1200'!$D:$D,ROW())="","",INDEX('Display 730 &amp; 1200'!$D:$D,ROW()))</f>
        <v>KARANG_BAHAGIA</v>
      </c>
      <c r="D266" t="e">
        <f>IF($C266="",0,SUMIFS(#REF!,#REF!,$C266,#REF!,"&gt;="&amp;'Display 730 &amp; 1200'!$AN$10,#REF!,"&lt;="&amp;'Display 730 &amp; 1200'!$AN$9))</f>
        <v>#REF!</v>
      </c>
      <c r="E266" t="e">
        <f>IF($C266="",0,SUMIFS(#REF!,#REF!,$C266,#REF!,"&gt;="&amp;'Display 730 &amp; 1200'!$AN$12,#REF!,"&lt;="&amp;'Display 730 &amp; 1200'!$AN$11))</f>
        <v>#REF!</v>
      </c>
    </row>
    <row r="267" spans="1:5">
      <c r="A267" t="str">
        <f>IF(INDEX('Display 730 &amp; 1200'!$A:$A,ROW())="","",INDEX('Display 730 &amp; 1200'!$A:$A,ROW()))</f>
        <v>BEKASI勿加西</v>
      </c>
      <c r="B267" t="str">
        <f>IF(INDEX('Display 730 &amp; 1200'!$B:$B,ROW())="","",INDEX('Display 730 &amp; 1200'!$B:$B,ROW()))</f>
        <v>LUTHFI</v>
      </c>
      <c r="C267" t="str">
        <f>IF(INDEX('Display 730 &amp; 1200'!$D:$D,ROW())="","",INDEX('Display 730 &amp; 1200'!$D:$D,ROW()))</f>
        <v>DC_CIKARANG_SELATAN</v>
      </c>
      <c r="D267" t="e">
        <f>IF($C267="",0,SUMIFS(#REF!,#REF!,$C267,#REF!,"&gt;="&amp;'Display 730 &amp; 1200'!$AN$10,#REF!,"&lt;="&amp;'Display 730 &amp; 1200'!$AN$9))</f>
        <v>#REF!</v>
      </c>
      <c r="E267" t="e">
        <f>IF($C267="",0,SUMIFS(#REF!,#REF!,$C267,#REF!,"&gt;="&amp;'Display 730 &amp; 1200'!$AN$12,#REF!,"&lt;="&amp;'Display 730 &amp; 1200'!$AN$11))</f>
        <v>#REF!</v>
      </c>
    </row>
    <row r="268" spans="1:5">
      <c r="A268" t="str">
        <f>IF(INDEX('Display 730 &amp; 1200'!$A:$A,ROW())="","",INDEX('Display 730 &amp; 1200'!$A:$A,ROW()))</f>
        <v>BEKASI勿加西</v>
      </c>
      <c r="B268" t="str">
        <f>IF(INDEX('Display 730 &amp; 1200'!$B:$B,ROW())="","",INDEX('Display 730 &amp; 1200'!$B:$B,ROW()))</f>
        <v>SUTRISNA</v>
      </c>
      <c r="C268" t="str">
        <f>IF(INDEX('Display 730 &amp; 1200'!$D:$D,ROW())="","",INDEX('Display 730 &amp; 1200'!$D:$D,ROW()))</f>
        <v>DC_CIKARANG_BARAT</v>
      </c>
      <c r="D268" t="e">
        <f>IF($C268="",0,SUMIFS(#REF!,#REF!,$C268,#REF!,"&gt;="&amp;'Display 730 &amp; 1200'!$AN$10,#REF!,"&lt;="&amp;'Display 730 &amp; 1200'!$AN$9))</f>
        <v>#REF!</v>
      </c>
      <c r="E268" t="e">
        <f>IF($C268="",0,SUMIFS(#REF!,#REF!,$C268,#REF!,"&gt;="&amp;'Display 730 &amp; 1200'!$AN$12,#REF!,"&lt;="&amp;'Display 730 &amp; 1200'!$AN$11))</f>
        <v>#REF!</v>
      </c>
    </row>
    <row r="269" spans="1:5">
      <c r="A269" t="str">
        <f>IF(INDEX('Display 730 &amp; 1200'!$A:$A,ROW())="","",INDEX('Display 730 &amp; 1200'!$A:$A,ROW()))</f>
        <v>BEKASI勿加西</v>
      </c>
      <c r="B269" t="str">
        <f>IF(INDEX('Display 730 &amp; 1200'!$B:$B,ROW())="","",INDEX('Display 730 &amp; 1200'!$B:$B,ROW()))</f>
        <v>LUTHFI</v>
      </c>
      <c r="C269" t="str">
        <f>IF(INDEX('Display 730 &amp; 1200'!$D:$D,ROW())="","",INDEX('Display 730 &amp; 1200'!$D:$D,ROW()))</f>
        <v>DC_CIKARANG_UTARA</v>
      </c>
      <c r="D269" t="e">
        <f>IF($C269="",0,SUMIFS(#REF!,#REF!,$C269,#REF!,"&gt;="&amp;'Display 730 &amp; 1200'!$AN$10,#REF!,"&lt;="&amp;'Display 730 &amp; 1200'!$AN$9))</f>
        <v>#REF!</v>
      </c>
      <c r="E269" t="e">
        <f>IF($C269="",0,SUMIFS(#REF!,#REF!,$C269,#REF!,"&gt;="&amp;'Display 730 &amp; 1200'!$AN$12,#REF!,"&lt;="&amp;'Display 730 &amp; 1200'!$AN$11))</f>
        <v>#REF!</v>
      </c>
    </row>
    <row r="270" spans="1:5">
      <c r="A270" t="str">
        <f>IF(INDEX('Display 730 &amp; 1200'!$A:$A,ROW())="","",INDEX('Display 730 &amp; 1200'!$A:$A,ROW()))</f>
        <v>BEKASI勿加西</v>
      </c>
      <c r="B270" t="str">
        <f>IF(INDEX('Display 730 &amp; 1200'!$B:$B,ROW())="","",INDEX('Display 730 &amp; 1200'!$B:$B,ROW()))</f>
        <v>DENDEN</v>
      </c>
      <c r="C270" t="str">
        <f>IF(INDEX('Display 730 &amp; 1200'!$D:$D,ROW())="","",INDEX('Display 730 &amp; 1200'!$D:$D,ROW()))</f>
        <v>DC_CIBARUSAH</v>
      </c>
      <c r="D270" t="e">
        <f>IF($C270="",0,SUMIFS(#REF!,#REF!,$C270,#REF!,"&gt;="&amp;'Display 730 &amp; 1200'!$AN$10,#REF!,"&lt;="&amp;'Display 730 &amp; 1200'!$AN$9))</f>
        <v>#REF!</v>
      </c>
      <c r="E270" t="e">
        <f>IF($C270="",0,SUMIFS(#REF!,#REF!,$C270,#REF!,"&gt;="&amp;'Display 730 &amp; 1200'!$AN$12,#REF!,"&lt;="&amp;'Display 730 &amp; 1200'!$AN$11))</f>
        <v>#REF!</v>
      </c>
    </row>
    <row r="271" spans="1:5">
      <c r="A271" t="str">
        <f>IF(INDEX('Display 730 &amp; 1200'!$A:$A,ROW())="","",INDEX('Display 730 &amp; 1200'!$A:$A,ROW()))</f>
        <v>BEKASI勿加西</v>
      </c>
      <c r="B271" t="str">
        <f>IF(INDEX('Display 730 &amp; 1200'!$B:$B,ROW())="","",INDEX('Display 730 &amp; 1200'!$B:$B,ROW()))</f>
        <v>LUTHFI</v>
      </c>
      <c r="C271" t="str">
        <f>IF(INDEX('Display 730 &amp; 1200'!$D:$D,ROW())="","",INDEX('Display 730 &amp; 1200'!$D:$D,ROW()))</f>
        <v>DC_CIKARANG_PUSAT</v>
      </c>
      <c r="D271" t="e">
        <f>IF($C271="",0,SUMIFS(#REF!,#REF!,$C271,#REF!,"&gt;="&amp;'Display 730 &amp; 1200'!$AN$10,#REF!,"&lt;="&amp;'Display 730 &amp; 1200'!$AN$9))</f>
        <v>#REF!</v>
      </c>
      <c r="E271" t="e">
        <f>IF($C271="",0,SUMIFS(#REF!,#REF!,$C271,#REF!,"&gt;="&amp;'Display 730 &amp; 1200'!$AN$12,#REF!,"&lt;="&amp;'Display 730 &amp; 1200'!$AN$11))</f>
        <v>#REF!</v>
      </c>
    </row>
    <row r="272" spans="1:5">
      <c r="A272" t="str">
        <f>IF(INDEX('Display 730 &amp; 1200'!$A:$A,ROW())="","",INDEX('Display 730 &amp; 1200'!$A:$A,ROW()))</f>
        <v>BEKASI勿加西</v>
      </c>
      <c r="B272" t="str">
        <f>IF(INDEX('Display 730 &amp; 1200'!$B:$B,ROW())="","",INDEX('Display 730 &amp; 1200'!$B:$B,ROW()))</f>
        <v>SUTRISNA</v>
      </c>
      <c r="C272" t="str">
        <f>IF(INDEX('Display 730 &amp; 1200'!$D:$D,ROW())="","",INDEX('Display 730 &amp; 1200'!$D:$D,ROW()))</f>
        <v>JATI_WANGI</v>
      </c>
      <c r="D272" t="e">
        <f>IF($C272="",0,SUMIFS(#REF!,#REF!,$C272,#REF!,"&gt;="&amp;'Display 730 &amp; 1200'!$AN$10,#REF!,"&lt;="&amp;'Display 730 &amp; 1200'!$AN$9))</f>
        <v>#REF!</v>
      </c>
      <c r="E272" t="e">
        <f>IF($C272="",0,SUMIFS(#REF!,#REF!,$C272,#REF!,"&gt;="&amp;'Display 730 &amp; 1200'!$AN$12,#REF!,"&lt;="&amp;'Display 730 &amp; 1200'!$AN$11))</f>
        <v>#REF!</v>
      </c>
    </row>
    <row r="273" spans="1:5">
      <c r="A273" t="str">
        <f>IF(INDEX('Display 730 &amp; 1200'!$A:$A,ROW())="","",INDEX('Display 730 &amp; 1200'!$A:$A,ROW()))</f>
        <v>BEKASI勿加西</v>
      </c>
      <c r="B273" t="str">
        <f>IF(INDEX('Display 730 &amp; 1200'!$B:$B,ROW())="","",INDEX('Display 730 &amp; 1200'!$B:$B,ROW()))</f>
        <v>ABDUL MALIK</v>
      </c>
      <c r="C273" t="str">
        <f>IF(INDEX('Display 730 &amp; 1200'!$D:$D,ROW())="","",INDEX('Display 730 &amp; 1200'!$D:$D,ROW()))</f>
        <v>CABANG_BUNGIN</v>
      </c>
      <c r="D273" t="e">
        <f>IF($C273="",0,SUMIFS(#REF!,#REF!,$C273,#REF!,"&gt;="&amp;'Display 730 &amp; 1200'!$AN$10,#REF!,"&lt;="&amp;'Display 730 &amp; 1200'!$AN$9))</f>
        <v>#REF!</v>
      </c>
      <c r="E273" t="e">
        <f>IF($C273="",0,SUMIFS(#REF!,#REF!,$C273,#REF!,"&gt;="&amp;'Display 730 &amp; 1200'!$AN$12,#REF!,"&lt;="&amp;'Display 730 &amp; 1200'!$AN$11))</f>
        <v>#REF!</v>
      </c>
    </row>
    <row r="274" spans="1:5">
      <c r="A274" t="str">
        <f>IF(INDEX('Display 730 &amp; 1200'!$A:$A,ROW())="","",INDEX('Display 730 &amp; 1200'!$A:$A,ROW()))</f>
        <v>BOGOR茂物</v>
      </c>
      <c r="B274" t="str">
        <f>IF(INDEX('Display 730 &amp; 1200'!$B:$B,ROW())="","",INDEX('Display 730 &amp; 1200'!$B:$B,ROW()))</f>
        <v>AHMAD TOFIK YULFIKAR</v>
      </c>
      <c r="C274" t="str">
        <f>IF(INDEX('Display 730 &amp; 1200'!$D:$D,ROW())="","",INDEX('Display 730 &amp; 1200'!$D:$D,ROW()))</f>
        <v>CIB11A</v>
      </c>
      <c r="D274" t="e">
        <f>IF($C274="",0,SUMIFS(#REF!,#REF!,$C274,#REF!,"&gt;="&amp;'Display 730 &amp; 1200'!$AN$10,#REF!,"&lt;="&amp;'Display 730 &amp; 1200'!$AN$9))</f>
        <v>#REF!</v>
      </c>
      <c r="E274" t="e">
        <f>IF($C274="",0,SUMIFS(#REF!,#REF!,$C274,#REF!,"&gt;="&amp;'Display 730 &amp; 1200'!$AN$12,#REF!,"&lt;="&amp;'Display 730 &amp; 1200'!$AN$11))</f>
        <v>#REF!</v>
      </c>
    </row>
    <row r="275" spans="1:5">
      <c r="A275" t="str">
        <f>IF(INDEX('Display 730 &amp; 1200'!$A:$A,ROW())="","",INDEX('Display 730 &amp; 1200'!$A:$A,ROW()))</f>
        <v>BOGOR茂物</v>
      </c>
      <c r="B275" t="str">
        <f>IF(INDEX('Display 730 &amp; 1200'!$B:$B,ROW())="","",INDEX('Display 730 &amp; 1200'!$B:$B,ROW()))</f>
        <v>AHMAD TOFIK YULFIKAR</v>
      </c>
      <c r="C275" t="str">
        <f>IF(INDEX('Display 730 &amp; 1200'!$D:$D,ROW())="","",INDEX('Display 730 &amp; 1200'!$D:$D,ROW()))</f>
        <v>CIBATOK</v>
      </c>
      <c r="D275" t="e">
        <f>IF($C275="",0,SUMIFS(#REF!,#REF!,$C275,#REF!,"&gt;="&amp;'Display 730 &amp; 1200'!$AN$10,#REF!,"&lt;="&amp;'Display 730 &amp; 1200'!$AN$9))</f>
        <v>#REF!</v>
      </c>
      <c r="E275" t="e">
        <f>IF($C275="",0,SUMIFS(#REF!,#REF!,$C275,#REF!,"&gt;="&amp;'Display 730 &amp; 1200'!$AN$12,#REF!,"&lt;="&amp;'Display 730 &amp; 1200'!$AN$11))</f>
        <v>#REF!</v>
      </c>
    </row>
    <row r="276" spans="1:5">
      <c r="A276" t="str">
        <f>IF(INDEX('Display 730 &amp; 1200'!$A:$A,ROW())="","",INDEX('Display 730 &amp; 1200'!$A:$A,ROW()))</f>
        <v>BOGOR茂物</v>
      </c>
      <c r="B276" t="str">
        <f>IF(INDEX('Display 730 &amp; 1200'!$B:$B,ROW())="","",INDEX('Display 730 &amp; 1200'!$B:$B,ROW()))</f>
        <v>AHMAD TOFIK YULFIKAR</v>
      </c>
      <c r="C276" t="str">
        <f>IF(INDEX('Display 730 &amp; 1200'!$D:$D,ROW())="","",INDEX('Display 730 &amp; 1200'!$D:$D,ROW()))</f>
        <v>DC_CIGUDEG</v>
      </c>
      <c r="D276" t="e">
        <f>IF($C276="",0,SUMIFS(#REF!,#REF!,$C276,#REF!,"&gt;="&amp;'Display 730 &amp; 1200'!$AN$10,#REF!,"&lt;="&amp;'Display 730 &amp; 1200'!$AN$9))</f>
        <v>#REF!</v>
      </c>
      <c r="E276" t="e">
        <f>IF($C276="",0,SUMIFS(#REF!,#REF!,$C276,#REF!,"&gt;="&amp;'Display 730 &amp; 1200'!$AN$12,#REF!,"&lt;="&amp;'Display 730 &amp; 1200'!$AN$11))</f>
        <v>#REF!</v>
      </c>
    </row>
    <row r="277" spans="1:5">
      <c r="A277" t="str">
        <f>IF(INDEX('Display 730 &amp; 1200'!$A:$A,ROW())="","",INDEX('Display 730 &amp; 1200'!$A:$A,ROW()))</f>
        <v>BOGOR茂物</v>
      </c>
      <c r="B277" t="str">
        <f>IF(INDEX('Display 730 &amp; 1200'!$B:$B,ROW())="","",INDEX('Display 730 &amp; 1200'!$B:$B,ROW()))</f>
        <v>AHMAD TOFIK YULFIKAR</v>
      </c>
      <c r="C277" t="str">
        <f>IF(INDEX('Display 730 &amp; 1200'!$D:$D,ROW())="","",INDEX('Display 730 &amp; 1200'!$D:$D,ROW()))</f>
        <v>DC_DRAMAGA</v>
      </c>
      <c r="D277" t="e">
        <f>IF($C277="",0,SUMIFS(#REF!,#REF!,$C277,#REF!,"&gt;="&amp;'Display 730 &amp; 1200'!$AN$10,#REF!,"&lt;="&amp;'Display 730 &amp; 1200'!$AN$9))</f>
        <v>#REF!</v>
      </c>
      <c r="E277" t="e">
        <f>IF($C277="",0,SUMIFS(#REF!,#REF!,$C277,#REF!,"&gt;="&amp;'Display 730 &amp; 1200'!$AN$12,#REF!,"&lt;="&amp;'Display 730 &amp; 1200'!$AN$11))</f>
        <v>#REF!</v>
      </c>
    </row>
    <row r="278" spans="1:5">
      <c r="A278" t="str">
        <f>IF(INDEX('Display 730 &amp; 1200'!$A:$A,ROW())="","",INDEX('Display 730 &amp; 1200'!$A:$A,ROW()))</f>
        <v>BOGOR茂物</v>
      </c>
      <c r="B278" t="str">
        <f>IF(INDEX('Display 730 &amp; 1200'!$B:$B,ROW())="","",INDEX('Display 730 &amp; 1200'!$B:$B,ROW()))</f>
        <v>AHMAD TOFIK YULFIKAR</v>
      </c>
      <c r="C278" t="str">
        <f>IF(INDEX('Display 730 &amp; 1200'!$D:$D,ROW())="","",INDEX('Display 730 &amp; 1200'!$D:$D,ROW()))</f>
        <v>DC_JASINGA</v>
      </c>
      <c r="D278" t="e">
        <f>IF($C278="",0,SUMIFS(#REF!,#REF!,$C278,#REF!,"&gt;="&amp;'Display 730 &amp; 1200'!$AN$10,#REF!,"&lt;="&amp;'Display 730 &amp; 1200'!$AN$9))</f>
        <v>#REF!</v>
      </c>
      <c r="E278" t="e">
        <f>IF($C278="",0,SUMIFS(#REF!,#REF!,$C278,#REF!,"&gt;="&amp;'Display 730 &amp; 1200'!$AN$12,#REF!,"&lt;="&amp;'Display 730 &amp; 1200'!$AN$11))</f>
        <v>#REF!</v>
      </c>
    </row>
    <row r="279" spans="1:5">
      <c r="A279" t="str">
        <f>IF(INDEX('Display 730 &amp; 1200'!$A:$A,ROW())="","",INDEX('Display 730 &amp; 1200'!$A:$A,ROW()))</f>
        <v>BOGOR茂物</v>
      </c>
      <c r="B279" t="str">
        <f>IF(INDEX('Display 730 &amp; 1200'!$B:$B,ROW())="","",INDEX('Display 730 &amp; 1200'!$B:$B,ROW()))</f>
        <v>AHMAD TOFIK YULFIKAR</v>
      </c>
      <c r="C279" t="str">
        <f>IF(INDEX('Display 730 &amp; 1200'!$D:$D,ROW())="","",INDEX('Display 730 &amp; 1200'!$D:$D,ROW()))</f>
        <v>CIAMPEA</v>
      </c>
      <c r="D279" t="e">
        <f>IF($C279="",0,SUMIFS(#REF!,#REF!,$C279,#REF!,"&gt;="&amp;'Display 730 &amp; 1200'!$AN$10,#REF!,"&lt;="&amp;'Display 730 &amp; 1200'!$AN$9))</f>
        <v>#REF!</v>
      </c>
      <c r="E279" t="e">
        <f>IF($C279="",0,SUMIFS(#REF!,#REF!,$C279,#REF!,"&gt;="&amp;'Display 730 &amp; 1200'!$AN$12,#REF!,"&lt;="&amp;'Display 730 &amp; 1200'!$AN$11))</f>
        <v>#REF!</v>
      </c>
    </row>
    <row r="280" spans="1:5">
      <c r="A280" t="str">
        <f>IF(INDEX('Display 730 &amp; 1200'!$A:$A,ROW())="","",INDEX('Display 730 &amp; 1200'!$A:$A,ROW()))</f>
        <v>BOGOR茂物</v>
      </c>
      <c r="B280" t="str">
        <f>IF(INDEX('Display 730 &amp; 1200'!$B:$B,ROW())="","",INDEX('Display 730 &amp; 1200'!$B:$B,ROW()))</f>
        <v>AHMAD TOFIK YULFIKAR</v>
      </c>
      <c r="C280" t="str">
        <f>IF(INDEX('Display 730 &amp; 1200'!$D:$D,ROW())="","",INDEX('Display 730 &amp; 1200'!$D:$D,ROW()))</f>
        <v>DC_NANGGUNG</v>
      </c>
      <c r="D280" t="e">
        <f>IF($C280="",0,SUMIFS(#REF!,#REF!,$C280,#REF!,"&gt;="&amp;'Display 730 &amp; 1200'!$AN$10,#REF!,"&lt;="&amp;'Display 730 &amp; 1200'!$AN$9))</f>
        <v>#REF!</v>
      </c>
      <c r="E280" t="e">
        <f>IF($C280="",0,SUMIFS(#REF!,#REF!,$C280,#REF!,"&gt;="&amp;'Display 730 &amp; 1200'!$AN$12,#REF!,"&lt;="&amp;'Display 730 &amp; 1200'!$AN$11))</f>
        <v>#REF!</v>
      </c>
    </row>
    <row r="281" spans="1:5">
      <c r="A281" t="str">
        <f>IF(INDEX('Display 730 &amp; 1200'!$A:$A,ROW())="","",INDEX('Display 730 &amp; 1200'!$A:$A,ROW()))</f>
        <v>BOGOR茂物</v>
      </c>
      <c r="B281" t="str">
        <f>IF(INDEX('Display 730 &amp; 1200'!$B:$B,ROW())="","",INDEX('Display 730 &amp; 1200'!$B:$B,ROW()))</f>
        <v>AHMAD TOFIK YULFIKAR</v>
      </c>
      <c r="C281" t="str">
        <f>IF(INDEX('Display 730 &amp; 1200'!$D:$D,ROW())="","",INDEX('Display 730 &amp; 1200'!$D:$D,ROW()))</f>
        <v>DRAMAGA_2</v>
      </c>
      <c r="D281" t="e">
        <f>IF($C281="",0,SUMIFS(#REF!,#REF!,$C281,#REF!,"&gt;="&amp;'Display 730 &amp; 1200'!$AN$10,#REF!,"&lt;="&amp;'Display 730 &amp; 1200'!$AN$9))</f>
        <v>#REF!</v>
      </c>
      <c r="E281" t="e">
        <f>IF($C281="",0,SUMIFS(#REF!,#REF!,$C281,#REF!,"&gt;="&amp;'Display 730 &amp; 1200'!$AN$12,#REF!,"&lt;="&amp;'Display 730 &amp; 1200'!$AN$11))</f>
        <v>#REF!</v>
      </c>
    </row>
    <row r="282" spans="1:5">
      <c r="A282" t="str">
        <f>IF(INDEX('Display 730 &amp; 1200'!$A:$A,ROW())="","",INDEX('Display 730 &amp; 1200'!$A:$A,ROW()))</f>
        <v>BOGOR茂物</v>
      </c>
      <c r="B282" t="str">
        <f>IF(INDEX('Display 730 &amp; 1200'!$B:$B,ROW())="","",INDEX('Display 730 &amp; 1200'!$B:$B,ROW()))</f>
        <v>AHMAD TOFIK YULFIKAR</v>
      </c>
      <c r="C282" t="str">
        <f>IF(INDEX('Display 730 &amp; 1200'!$D:$D,ROW())="","",INDEX('Display 730 &amp; 1200'!$D:$D,ROW()))</f>
        <v>CIBATOK_RAYA</v>
      </c>
      <c r="D282" t="e">
        <f>IF($C282="",0,SUMIFS(#REF!,#REF!,$C282,#REF!,"&gt;="&amp;'Display 730 &amp; 1200'!$AN$10,#REF!,"&lt;="&amp;'Display 730 &amp; 1200'!$AN$9))</f>
        <v>#REF!</v>
      </c>
      <c r="E282" t="e">
        <f>IF($C282="",0,SUMIFS(#REF!,#REF!,$C282,#REF!,"&gt;="&amp;'Display 730 &amp; 1200'!$AN$12,#REF!,"&lt;="&amp;'Display 730 &amp; 1200'!$AN$11))</f>
        <v>#REF!</v>
      </c>
    </row>
    <row r="283" spans="1:5">
      <c r="A283" t="str">
        <f>IF(INDEX('Display 730 &amp; 1200'!$A:$A,ROW())="","",INDEX('Display 730 &amp; 1200'!$A:$A,ROW()))</f>
        <v>BOGOR茂物</v>
      </c>
      <c r="B283" t="str">
        <f>IF(INDEX('Display 730 &amp; 1200'!$B:$B,ROW())="","",INDEX('Display 730 &amp; 1200'!$B:$B,ROW()))</f>
        <v>AHMAD TOFIK YULFIKAR</v>
      </c>
      <c r="C283" t="str">
        <f>IF(INDEX('Display 730 &amp; 1200'!$D:$D,ROW())="","",INDEX('Display 730 &amp; 1200'!$D:$D,ROW()))</f>
        <v>LEUWILIANG1</v>
      </c>
      <c r="D283" t="e">
        <f>IF($C283="",0,SUMIFS(#REF!,#REF!,$C283,#REF!,"&gt;="&amp;'Display 730 &amp; 1200'!$AN$10,#REF!,"&lt;="&amp;'Display 730 &amp; 1200'!$AN$9))</f>
        <v>#REF!</v>
      </c>
      <c r="E283" t="e">
        <f>IF($C283="",0,SUMIFS(#REF!,#REF!,$C283,#REF!,"&gt;="&amp;'Display 730 &amp; 1200'!$AN$12,#REF!,"&lt;="&amp;'Display 730 &amp; 1200'!$AN$11))</f>
        <v>#REF!</v>
      </c>
    </row>
    <row r="284" spans="1:5">
      <c r="A284" t="str">
        <f>IF(INDEX('Display 730 &amp; 1200'!$A:$A,ROW())="","",INDEX('Display 730 &amp; 1200'!$A:$A,ROW()))</f>
        <v>BOGOR茂物</v>
      </c>
      <c r="B284" t="str">
        <f>IF(INDEX('Display 730 &amp; 1200'!$B:$B,ROW())="","",INDEX('Display 730 &amp; 1200'!$B:$B,ROW()))</f>
        <v>AHMAD TOFIK YULFIKAR</v>
      </c>
      <c r="C284" t="str">
        <f>IF(INDEX('Display 730 &amp; 1200'!$D:$D,ROW())="","",INDEX('Display 730 &amp; 1200'!$D:$D,ROW()))</f>
        <v>CP_PAMIJAHAN</v>
      </c>
      <c r="D284" t="e">
        <f>IF($C284="",0,SUMIFS(#REF!,#REF!,$C284,#REF!,"&gt;="&amp;'Display 730 &amp; 1200'!$AN$10,#REF!,"&lt;="&amp;'Display 730 &amp; 1200'!$AN$9))</f>
        <v>#REF!</v>
      </c>
      <c r="E284" t="e">
        <f>IF($C284="",0,SUMIFS(#REF!,#REF!,$C284,#REF!,"&gt;="&amp;'Display 730 &amp; 1200'!$AN$12,#REF!,"&lt;="&amp;'Display 730 &amp; 1200'!$AN$11))</f>
        <v>#REF!</v>
      </c>
    </row>
    <row r="285" spans="1:5">
      <c r="A285" t="str">
        <f>IF(INDEX('Display 730 &amp; 1200'!$A:$A,ROW())="","",INDEX('Display 730 &amp; 1200'!$A:$A,ROW()))</f>
        <v>BOGOR茂物</v>
      </c>
      <c r="B285" t="str">
        <f>IF(INDEX('Display 730 &amp; 1200'!$B:$B,ROW())="","",INDEX('Display 730 &amp; 1200'!$B:$B,ROW()))</f>
        <v>AHMAD TOFIK YULFIKAR</v>
      </c>
      <c r="C285" t="str">
        <f>IF(INDEX('Display 730 &amp; 1200'!$D:$D,ROW())="","",INDEX('Display 730 &amp; 1200'!$D:$D,ROW()))</f>
        <v>DRAMAGA_CANTIK</v>
      </c>
      <c r="D285" t="e">
        <f>IF($C285="",0,SUMIFS(#REF!,#REF!,$C285,#REF!,"&gt;="&amp;'Display 730 &amp; 1200'!$AN$10,#REF!,"&lt;="&amp;'Display 730 &amp; 1200'!$AN$9))</f>
        <v>#REF!</v>
      </c>
      <c r="E285" t="e">
        <f>IF($C285="",0,SUMIFS(#REF!,#REF!,$C285,#REF!,"&gt;="&amp;'Display 730 &amp; 1200'!$AN$12,#REF!,"&lt;="&amp;'Display 730 &amp; 1200'!$AN$11))</f>
        <v>#REF!</v>
      </c>
    </row>
    <row r="286" spans="1:5">
      <c r="A286" t="str">
        <f>IF(INDEX('Display 730 &amp; 1200'!$A:$A,ROW())="","",INDEX('Display 730 &amp; 1200'!$A:$A,ROW()))</f>
        <v>BOGOR茂物</v>
      </c>
      <c r="B286" t="str">
        <f>IF(INDEX('Display 730 &amp; 1200'!$B:$B,ROW())="","",INDEX('Display 730 &amp; 1200'!$B:$B,ROW()))</f>
        <v>AHMAD TOFIK YULFIKAR</v>
      </c>
      <c r="C286" t="str">
        <f>IF(INDEX('Display 730 &amp; 1200'!$D:$D,ROW())="","",INDEX('Display 730 &amp; 1200'!$D:$D,ROW()))</f>
        <v>LEUWISADENG</v>
      </c>
      <c r="D286" t="e">
        <f>IF($C286="",0,SUMIFS(#REF!,#REF!,$C286,#REF!,"&gt;="&amp;'Display 730 &amp; 1200'!$AN$10,#REF!,"&lt;="&amp;'Display 730 &amp; 1200'!$AN$9))</f>
        <v>#REF!</v>
      </c>
      <c r="E286" t="e">
        <f>IF($C286="",0,SUMIFS(#REF!,#REF!,$C286,#REF!,"&gt;="&amp;'Display 730 &amp; 1200'!$AN$12,#REF!,"&lt;="&amp;'Display 730 &amp; 1200'!$AN$11))</f>
        <v>#REF!</v>
      </c>
    </row>
    <row r="287" spans="1:5">
      <c r="A287" t="str">
        <f>IF(INDEX('Display 730 &amp; 1200'!$A:$A,ROW())="","",INDEX('Display 730 &amp; 1200'!$A:$A,ROW()))</f>
        <v>BOGOR茂物</v>
      </c>
      <c r="B287" t="str">
        <f>IF(INDEX('Display 730 &amp; 1200'!$B:$B,ROW())="","",INDEX('Display 730 &amp; 1200'!$B:$B,ROW()))</f>
        <v>AHMAD TOFIK YULFIKAR</v>
      </c>
      <c r="C287" t="str">
        <f>IF(INDEX('Display 730 &amp; 1200'!$D:$D,ROW())="","",INDEX('Display 730 &amp; 1200'!$D:$D,ROW()))</f>
        <v>TENJOLAYA</v>
      </c>
      <c r="D287" t="e">
        <f>IF($C287="",0,SUMIFS(#REF!,#REF!,$C287,#REF!,"&gt;="&amp;'Display 730 &amp; 1200'!$AN$10,#REF!,"&lt;="&amp;'Display 730 &amp; 1200'!$AN$9))</f>
        <v>#REF!</v>
      </c>
      <c r="E287" t="e">
        <f>IF($C287="",0,SUMIFS(#REF!,#REF!,$C287,#REF!,"&gt;="&amp;'Display 730 &amp; 1200'!$AN$12,#REF!,"&lt;="&amp;'Display 730 &amp; 1200'!$AN$11))</f>
        <v>#REF!</v>
      </c>
    </row>
    <row r="288" spans="1:5">
      <c r="A288" t="str">
        <f>IF(INDEX('Display 730 &amp; 1200'!$A:$A,ROW())="","",INDEX('Display 730 &amp; 1200'!$A:$A,ROW()))</f>
        <v>BOGOR茂物</v>
      </c>
      <c r="B288" t="str">
        <f>IF(INDEX('Display 730 &amp; 1200'!$B:$B,ROW())="","",INDEX('Display 730 &amp; 1200'!$B:$B,ROW()))</f>
        <v>FALDY FEDIANSYAH</v>
      </c>
      <c r="C288" t="str">
        <f>IF(INDEX('Display 730 &amp; 1200'!$D:$D,ROW())="","",INDEX('Display 730 &amp; 1200'!$D:$D,ROW()))</f>
        <v>BGR06D</v>
      </c>
      <c r="D288" t="e">
        <f>IF($C288="",0,SUMIFS(#REF!,#REF!,$C288,#REF!,"&gt;="&amp;'Display 730 &amp; 1200'!$AN$10,#REF!,"&lt;="&amp;'Display 730 &amp; 1200'!$AN$9))</f>
        <v>#REF!</v>
      </c>
      <c r="E288" t="e">
        <f>IF($C288="",0,SUMIFS(#REF!,#REF!,$C288,#REF!,"&gt;="&amp;'Display 730 &amp; 1200'!$AN$12,#REF!,"&lt;="&amp;'Display 730 &amp; 1200'!$AN$11))</f>
        <v>#REF!</v>
      </c>
    </row>
    <row r="289" spans="1:5">
      <c r="A289" t="str">
        <f>IF(INDEX('Display 730 &amp; 1200'!$A:$A,ROW())="","",INDEX('Display 730 &amp; 1200'!$A:$A,ROW()))</f>
        <v>BOGOR茂物</v>
      </c>
      <c r="B289" t="str">
        <f>IF(INDEX('Display 730 &amp; 1200'!$B:$B,ROW())="","",INDEX('Display 730 &amp; 1200'!$B:$B,ROW()))</f>
        <v>FALDY FEDIANSYAH</v>
      </c>
      <c r="C289" t="str">
        <f>IF(INDEX('Display 730 &amp; 1200'!$D:$D,ROW())="","",INDEX('Display 730 &amp; 1200'!$D:$D,ROW()))</f>
        <v>DC_BOGOR_KOTA</v>
      </c>
      <c r="D289" t="e">
        <f>IF($C289="",0,SUMIFS(#REF!,#REF!,$C289,#REF!,"&gt;="&amp;'Display 730 &amp; 1200'!$AN$10,#REF!,"&lt;="&amp;'Display 730 &amp; 1200'!$AN$9))</f>
        <v>#REF!</v>
      </c>
      <c r="E289" t="e">
        <f>IF($C289="",0,SUMIFS(#REF!,#REF!,$C289,#REF!,"&gt;="&amp;'Display 730 &amp; 1200'!$AN$12,#REF!,"&lt;="&amp;'Display 730 &amp; 1200'!$AN$11))</f>
        <v>#REF!</v>
      </c>
    </row>
    <row r="290" spans="1:5">
      <c r="A290" t="str">
        <f>IF(INDEX('Display 730 &amp; 1200'!$A:$A,ROW())="","",INDEX('Display 730 &amp; 1200'!$A:$A,ROW()))</f>
        <v>BOGOR茂物</v>
      </c>
      <c r="B290" t="str">
        <f>IF(INDEX('Display 730 &amp; 1200'!$B:$B,ROW())="","",INDEX('Display 730 &amp; 1200'!$B:$B,ROW()))</f>
        <v>FALDY FEDIANSYAH</v>
      </c>
      <c r="C290" t="str">
        <f>IF(INDEX('Display 730 &amp; 1200'!$D:$D,ROW())="","",INDEX('Display 730 &amp; 1200'!$D:$D,ROW()))</f>
        <v>BOGOR_UTARA</v>
      </c>
      <c r="D290" t="e">
        <f>IF($C290="",0,SUMIFS(#REF!,#REF!,$C290,#REF!,"&gt;="&amp;'Display 730 &amp; 1200'!$AN$10,#REF!,"&lt;="&amp;'Display 730 &amp; 1200'!$AN$9))</f>
        <v>#REF!</v>
      </c>
      <c r="E290" t="e">
        <f>IF($C290="",0,SUMIFS(#REF!,#REF!,$C290,#REF!,"&gt;="&amp;'Display 730 &amp; 1200'!$AN$12,#REF!,"&lt;="&amp;'Display 730 &amp; 1200'!$AN$11))</f>
        <v>#REF!</v>
      </c>
    </row>
    <row r="291" spans="1:5">
      <c r="A291" t="str">
        <f>IF(INDEX('Display 730 &amp; 1200'!$A:$A,ROW())="","",INDEX('Display 730 &amp; 1200'!$A:$A,ROW()))</f>
        <v>BOGOR茂物</v>
      </c>
      <c r="B291" t="str">
        <f>IF(INDEX('Display 730 &amp; 1200'!$B:$B,ROW())="","",INDEX('Display 730 &amp; 1200'!$B:$B,ROW()))</f>
        <v>FALDY FEDIANSYAH</v>
      </c>
      <c r="C291" t="str">
        <f>IF(INDEX('Display 730 &amp; 1200'!$D:$D,ROW())="","",INDEX('Display 730 &amp; 1200'!$D:$D,ROW()))</f>
        <v>BOGOR</v>
      </c>
      <c r="D291" t="e">
        <f>IF($C291="",0,SUMIFS(#REF!,#REF!,$C291,#REF!,"&gt;="&amp;'Display 730 &amp; 1200'!$AN$10,#REF!,"&lt;="&amp;'Display 730 &amp; 1200'!$AN$9))</f>
        <v>#REF!</v>
      </c>
      <c r="E291" t="e">
        <f>IF($C291="",0,SUMIFS(#REF!,#REF!,$C291,#REF!,"&gt;="&amp;'Display 730 &amp; 1200'!$AN$12,#REF!,"&lt;="&amp;'Display 730 &amp; 1200'!$AN$11))</f>
        <v>#REF!</v>
      </c>
    </row>
    <row r="292" spans="1:5">
      <c r="A292" t="str">
        <f>IF(INDEX('Display 730 &amp; 1200'!$A:$A,ROW())="","",INDEX('Display 730 &amp; 1200'!$A:$A,ROW()))</f>
        <v>BOGOR茂物</v>
      </c>
      <c r="B292" t="str">
        <f>IF(INDEX('Display 730 &amp; 1200'!$B:$B,ROW())="","",INDEX('Display 730 &amp; 1200'!$B:$B,ROW()))</f>
        <v>FALDY FEDIANSYAH</v>
      </c>
      <c r="C292" t="str">
        <f>IF(INDEX('Display 730 &amp; 1200'!$D:$D,ROW())="","",INDEX('Display 730 &amp; 1200'!$D:$D,ROW()))</f>
        <v>CILEBUT_RAYA</v>
      </c>
      <c r="D292" t="e">
        <f>IF($C292="",0,SUMIFS(#REF!,#REF!,$C292,#REF!,"&gt;="&amp;'Display 730 &amp; 1200'!$AN$10,#REF!,"&lt;="&amp;'Display 730 &amp; 1200'!$AN$9))</f>
        <v>#REF!</v>
      </c>
      <c r="E292" t="e">
        <f>IF($C292="",0,SUMIFS(#REF!,#REF!,$C292,#REF!,"&gt;="&amp;'Display 730 &amp; 1200'!$AN$12,#REF!,"&lt;="&amp;'Display 730 &amp; 1200'!$AN$11))</f>
        <v>#REF!</v>
      </c>
    </row>
    <row r="293" spans="1:5">
      <c r="A293" t="str">
        <f>IF(INDEX('Display 730 &amp; 1200'!$A:$A,ROW())="","",INDEX('Display 730 &amp; 1200'!$A:$A,ROW()))</f>
        <v>BOGOR茂物</v>
      </c>
      <c r="B293" t="str">
        <f>IF(INDEX('Display 730 &amp; 1200'!$B:$B,ROW())="","",INDEX('Display 730 &amp; 1200'!$B:$B,ROW()))</f>
        <v>FALDY FEDIANSYAH</v>
      </c>
      <c r="C293" t="str">
        <f>IF(INDEX('Display 730 &amp; 1200'!$D:$D,ROW())="","",INDEX('Display 730 &amp; 1200'!$D:$D,ROW()))</f>
        <v>AIR_MANCUR</v>
      </c>
      <c r="D293" t="e">
        <f>IF($C293="",0,SUMIFS(#REF!,#REF!,$C293,#REF!,"&gt;="&amp;'Display 730 &amp; 1200'!$AN$10,#REF!,"&lt;="&amp;'Display 730 &amp; 1200'!$AN$9))</f>
        <v>#REF!</v>
      </c>
      <c r="E293" t="e">
        <f>IF($C293="",0,SUMIFS(#REF!,#REF!,$C293,#REF!,"&gt;="&amp;'Display 730 &amp; 1200'!$AN$12,#REF!,"&lt;="&amp;'Display 730 &amp; 1200'!$AN$11))</f>
        <v>#REF!</v>
      </c>
    </row>
    <row r="294" spans="1:5">
      <c r="A294" t="str">
        <f>IF(INDEX('Display 730 &amp; 1200'!$A:$A,ROW())="","",INDEX('Display 730 &amp; 1200'!$A:$A,ROW()))</f>
        <v>BOGOR茂物</v>
      </c>
      <c r="B294" t="str">
        <f>IF(INDEX('Display 730 &amp; 1200'!$B:$B,ROW())="","",INDEX('Display 730 &amp; 1200'!$B:$B,ROW()))</f>
        <v>FALDY FEDIANSYAH</v>
      </c>
      <c r="C294" t="str">
        <f>IF(INDEX('Display 730 &amp; 1200'!$D:$D,ROW())="","",INDEX('Display 730 &amp; 1200'!$D:$D,ROW()))</f>
        <v>GUNUNG_BATU</v>
      </c>
      <c r="D294" t="e">
        <f>IF($C294="",0,SUMIFS(#REF!,#REF!,$C294,#REF!,"&gt;="&amp;'Display 730 &amp; 1200'!$AN$10,#REF!,"&lt;="&amp;'Display 730 &amp; 1200'!$AN$9))</f>
        <v>#REF!</v>
      </c>
      <c r="E294" t="e">
        <f>IF($C294="",0,SUMIFS(#REF!,#REF!,$C294,#REF!,"&gt;="&amp;'Display 730 &amp; 1200'!$AN$12,#REF!,"&lt;="&amp;'Display 730 &amp; 1200'!$AN$11))</f>
        <v>#REF!</v>
      </c>
    </row>
    <row r="295" spans="1:5">
      <c r="A295" t="str">
        <f>IF(INDEX('Display 730 &amp; 1200'!$A:$A,ROW())="","",INDEX('Display 730 &amp; 1200'!$A:$A,ROW()))</f>
        <v>BOGOR茂物</v>
      </c>
      <c r="B295" t="str">
        <f>IF(INDEX('Display 730 &amp; 1200'!$B:$B,ROW())="","",INDEX('Display 730 &amp; 1200'!$B:$B,ROW()))</f>
        <v>FALDY FEDIANSYAH</v>
      </c>
      <c r="C295" t="str">
        <f>IF(INDEX('Display 730 &amp; 1200'!$D:$D,ROW())="","",INDEX('Display 730 &amp; 1200'!$D:$D,ROW()))</f>
        <v>SAWOJAJAR</v>
      </c>
      <c r="D295" t="e">
        <f>IF($C295="",0,SUMIFS(#REF!,#REF!,$C295,#REF!,"&gt;="&amp;'Display 730 &amp; 1200'!$AN$10,#REF!,"&lt;="&amp;'Display 730 &amp; 1200'!$AN$9))</f>
        <v>#REF!</v>
      </c>
      <c r="E295" t="e">
        <f>IF($C295="",0,SUMIFS(#REF!,#REF!,$C295,#REF!,"&gt;="&amp;'Display 730 &amp; 1200'!$AN$12,#REF!,"&lt;="&amp;'Display 730 &amp; 1200'!$AN$11))</f>
        <v>#REF!</v>
      </c>
    </row>
    <row r="296" spans="1:5">
      <c r="A296" t="str">
        <f>IF(INDEX('Display 730 &amp; 1200'!$A:$A,ROW())="","",INDEX('Display 730 &amp; 1200'!$A:$A,ROW()))</f>
        <v>BOGOR茂物</v>
      </c>
      <c r="B296" t="str">
        <f>IF(INDEX('Display 730 &amp; 1200'!$B:$B,ROW())="","",INDEX('Display 730 &amp; 1200'!$B:$B,ROW()))</f>
        <v>FALDY FEDIANSYAH</v>
      </c>
      <c r="C296" t="str">
        <f>IF(INDEX('Display 730 &amp; 1200'!$D:$D,ROW())="","",INDEX('Display 730 &amp; 1200'!$D:$D,ROW()))</f>
        <v>SEMPLAK_RAYA</v>
      </c>
      <c r="D296" t="e">
        <f>IF($C296="",0,SUMIFS(#REF!,#REF!,$C296,#REF!,"&gt;="&amp;'Display 730 &amp; 1200'!$AN$10,#REF!,"&lt;="&amp;'Display 730 &amp; 1200'!$AN$9))</f>
        <v>#REF!</v>
      </c>
      <c r="E296" t="e">
        <f>IF($C296="",0,SUMIFS(#REF!,#REF!,$C296,#REF!,"&gt;="&amp;'Display 730 &amp; 1200'!$AN$12,#REF!,"&lt;="&amp;'Display 730 &amp; 1200'!$AN$11))</f>
        <v>#REF!</v>
      </c>
    </row>
    <row r="297" spans="1:5">
      <c r="A297" t="str">
        <f>IF(INDEX('Display 730 &amp; 1200'!$A:$A,ROW())="","",INDEX('Display 730 &amp; 1200'!$A:$A,ROW()))</f>
        <v>BOGOR茂物</v>
      </c>
      <c r="B297" t="str">
        <f>IF(INDEX('Display 730 &amp; 1200'!$B:$B,ROW())="","",INDEX('Display 730 &amp; 1200'!$B:$B,ROW()))</f>
        <v>FALDY FEDIANSYAH</v>
      </c>
      <c r="C297" t="str">
        <f>IF(INDEX('Display 730 &amp; 1200'!$D:$D,ROW())="","",INDEX('Display 730 &amp; 1200'!$D:$D,ROW()))</f>
        <v>TAMAN_CIMANGGU</v>
      </c>
      <c r="D297" t="e">
        <f>IF($C297="",0,SUMIFS(#REF!,#REF!,$C297,#REF!,"&gt;="&amp;'Display 730 &amp; 1200'!$AN$10,#REF!,"&lt;="&amp;'Display 730 &amp; 1200'!$AN$9))</f>
        <v>#REF!</v>
      </c>
      <c r="E297" t="e">
        <f>IF($C297="",0,SUMIFS(#REF!,#REF!,$C297,#REF!,"&gt;="&amp;'Display 730 &amp; 1200'!$AN$12,#REF!,"&lt;="&amp;'Display 730 &amp; 1200'!$AN$11))</f>
        <v>#REF!</v>
      </c>
    </row>
    <row r="298" spans="1:5">
      <c r="A298" t="str">
        <f>IF(INDEX('Display 730 &amp; 1200'!$A:$A,ROW())="","",INDEX('Display 730 &amp; 1200'!$A:$A,ROW()))</f>
        <v>BOGOR茂物</v>
      </c>
      <c r="B298" t="str">
        <f>IF(INDEX('Display 730 &amp; 1200'!$B:$B,ROW())="","",INDEX('Display 730 &amp; 1200'!$B:$B,ROW()))</f>
        <v>FALDY FEDIANSYAH</v>
      </c>
      <c r="C298" t="str">
        <f>IF(INDEX('Display 730 &amp; 1200'!$D:$D,ROW())="","",INDEX('Display 730 &amp; 1200'!$D:$D,ROW()))</f>
        <v>CP_BCC</v>
      </c>
      <c r="D298" t="e">
        <f>IF($C298="",0,SUMIFS(#REF!,#REF!,$C298,#REF!,"&gt;="&amp;'Display 730 &amp; 1200'!$AN$10,#REF!,"&lt;="&amp;'Display 730 &amp; 1200'!$AN$9))</f>
        <v>#REF!</v>
      </c>
      <c r="E298" t="e">
        <f>IF($C298="",0,SUMIFS(#REF!,#REF!,$C298,#REF!,"&gt;="&amp;'Display 730 &amp; 1200'!$AN$12,#REF!,"&lt;="&amp;'Display 730 &amp; 1200'!$AN$11))</f>
        <v>#REF!</v>
      </c>
    </row>
    <row r="299" spans="1:5">
      <c r="A299" t="str">
        <f>IF(INDEX('Display 730 &amp; 1200'!$A:$A,ROW())="","",INDEX('Display 730 &amp; 1200'!$A:$A,ROW()))</f>
        <v>BOGOR茂物</v>
      </c>
      <c r="B299" t="str">
        <f>IF(INDEX('Display 730 &amp; 1200'!$B:$B,ROW())="","",INDEX('Display 730 &amp; 1200'!$B:$B,ROW()))</f>
        <v>FALDY FEDIANSYAH</v>
      </c>
      <c r="C299" t="str">
        <f>IF(INDEX('Display 730 &amp; 1200'!$D:$D,ROW())="","",INDEX('Display 730 &amp; 1200'!$D:$D,ROW()))</f>
        <v>MARGAJAYA</v>
      </c>
      <c r="D299" t="e">
        <f>IF($C299="",0,SUMIFS(#REF!,#REF!,$C299,#REF!,"&gt;="&amp;'Display 730 &amp; 1200'!$AN$10,#REF!,"&lt;="&amp;'Display 730 &amp; 1200'!$AN$9))</f>
        <v>#REF!</v>
      </c>
      <c r="E299" t="e">
        <f>IF($C299="",0,SUMIFS(#REF!,#REF!,$C299,#REF!,"&gt;="&amp;'Display 730 &amp; 1200'!$AN$12,#REF!,"&lt;="&amp;'Display 730 &amp; 1200'!$AN$11))</f>
        <v>#REF!</v>
      </c>
    </row>
    <row r="300" spans="1:5">
      <c r="A300" t="str">
        <f>IF(INDEX('Display 730 &amp; 1200'!$A:$A,ROW())="","",INDEX('Display 730 &amp; 1200'!$A:$A,ROW()))</f>
        <v>BOGOR茂物</v>
      </c>
      <c r="B300" t="str">
        <f>IF(INDEX('Display 730 &amp; 1200'!$B:$B,ROW())="","",INDEX('Display 730 &amp; 1200'!$B:$B,ROW()))</f>
        <v>FALDY FEDIANSYAH</v>
      </c>
      <c r="C300" t="str">
        <f>IF(INDEX('Display 730 &amp; 1200'!$D:$D,ROW())="","",INDEX('Display 730 &amp; 1200'!$D:$D,ROW()))</f>
        <v>SINDANG_BARANG</v>
      </c>
      <c r="D300" t="e">
        <f>IF($C300="",0,SUMIFS(#REF!,#REF!,$C300,#REF!,"&gt;="&amp;'Display 730 &amp; 1200'!$AN$10,#REF!,"&lt;="&amp;'Display 730 &amp; 1200'!$AN$9))</f>
        <v>#REF!</v>
      </c>
      <c r="E300" t="e">
        <f>IF($C300="",0,SUMIFS(#REF!,#REF!,$C300,#REF!,"&gt;="&amp;'Display 730 &amp; 1200'!$AN$12,#REF!,"&lt;="&amp;'Display 730 &amp; 1200'!$AN$11))</f>
        <v>#REF!</v>
      </c>
    </row>
    <row r="301" spans="1:5">
      <c r="A301" t="str">
        <f>IF(INDEX('Display 730 &amp; 1200'!$A:$A,ROW())="","",INDEX('Display 730 &amp; 1200'!$A:$A,ROW()))</f>
        <v>BOGOR茂物</v>
      </c>
      <c r="B301" t="str">
        <f>IF(INDEX('Display 730 &amp; 1200'!$B:$B,ROW())="","",INDEX('Display 730 &amp; 1200'!$B:$B,ROW()))</f>
        <v>FALDY FEDIANSYAH</v>
      </c>
      <c r="C301" t="str">
        <f>IF(INDEX('Display 730 &amp; 1200'!$D:$D,ROW())="","",INDEX('Display 730 &amp; 1200'!$D:$D,ROW()))</f>
        <v>YASMIN</v>
      </c>
      <c r="D301" t="e">
        <f>IF($C301="",0,SUMIFS(#REF!,#REF!,$C301,#REF!,"&gt;="&amp;'Display 730 &amp; 1200'!$AN$10,#REF!,"&lt;="&amp;'Display 730 &amp; 1200'!$AN$9))</f>
        <v>#REF!</v>
      </c>
      <c r="E301" t="e">
        <f>IF($C301="",0,SUMIFS(#REF!,#REF!,$C301,#REF!,"&gt;="&amp;'Display 730 &amp; 1200'!$AN$12,#REF!,"&lt;="&amp;'Display 730 &amp; 1200'!$AN$11))</f>
        <v>#REF!</v>
      </c>
    </row>
    <row r="302" spans="1:5">
      <c r="A302" t="str">
        <f>IF(INDEX('Display 730 &amp; 1200'!$A:$A,ROW())="","",INDEX('Display 730 &amp; 1200'!$A:$A,ROW()))</f>
        <v>BOGOR茂物</v>
      </c>
      <c r="B302" t="str">
        <f>IF(INDEX('Display 730 &amp; 1200'!$B:$B,ROW())="","",INDEX('Display 730 &amp; 1200'!$B:$B,ROW()))</f>
        <v>FALDY FEDIANSYAH</v>
      </c>
      <c r="C302" t="str">
        <f>IF(INDEX('Display 730 &amp; 1200'!$D:$D,ROW())="","",INDEX('Display 730 &amp; 1200'!$D:$D,ROW()))</f>
        <v>CIOMAS</v>
      </c>
      <c r="D302" t="e">
        <f>IF($C302="",0,SUMIFS(#REF!,#REF!,$C302,#REF!,"&gt;="&amp;'Display 730 &amp; 1200'!$AN$10,#REF!,"&lt;="&amp;'Display 730 &amp; 1200'!$AN$9))</f>
        <v>#REF!</v>
      </c>
      <c r="E302" t="e">
        <f>IF($C302="",0,SUMIFS(#REF!,#REF!,$C302,#REF!,"&gt;="&amp;'Display 730 &amp; 1200'!$AN$12,#REF!,"&lt;="&amp;'Display 730 &amp; 1200'!$AN$11))</f>
        <v>#REF!</v>
      </c>
    </row>
    <row r="303" spans="1:5">
      <c r="A303" t="str">
        <f>IF(INDEX('Display 730 &amp; 1200'!$A:$A,ROW())="","",INDEX('Display 730 &amp; 1200'!$A:$A,ROW()))</f>
        <v>BOGOR茂物</v>
      </c>
      <c r="B303" t="str">
        <f>IF(INDEX('Display 730 &amp; 1200'!$B:$B,ROW())="","",INDEX('Display 730 &amp; 1200'!$B:$B,ROW()))</f>
        <v>FALDY FEDIANSYAH</v>
      </c>
      <c r="C303" t="str">
        <f>IF(INDEX('Display 730 &amp; 1200'!$D:$D,ROW())="","",INDEX('Display 730 &amp; 1200'!$D:$D,ROW()))</f>
        <v>DC_CIOMAS</v>
      </c>
      <c r="D303" t="e">
        <f>IF($C303="",0,SUMIFS(#REF!,#REF!,$C303,#REF!,"&gt;="&amp;'Display 730 &amp; 1200'!$AN$10,#REF!,"&lt;="&amp;'Display 730 &amp; 1200'!$AN$9))</f>
        <v>#REF!</v>
      </c>
      <c r="E303" t="e">
        <f>IF($C303="",0,SUMIFS(#REF!,#REF!,$C303,#REF!,"&gt;="&amp;'Display 730 &amp; 1200'!$AN$12,#REF!,"&lt;="&amp;'Display 730 &amp; 1200'!$AN$11))</f>
        <v>#REF!</v>
      </c>
    </row>
    <row r="304" spans="1:5">
      <c r="A304" t="str">
        <f>IF(INDEX('Display 730 &amp; 1200'!$A:$A,ROW())="","",INDEX('Display 730 &amp; 1200'!$A:$A,ROW()))</f>
        <v>BOGOR茂物</v>
      </c>
      <c r="B304" t="str">
        <f>IF(INDEX('Display 730 &amp; 1200'!$B:$B,ROW())="","",INDEX('Display 730 &amp; 1200'!$B:$B,ROW()))</f>
        <v>FALDY FEDIANSYAH</v>
      </c>
      <c r="C304" t="str">
        <f>IF(INDEX('Display 730 &amp; 1200'!$D:$D,ROW())="","",INDEX('Display 730 &amp; 1200'!$D:$D,ROW()))</f>
        <v>TAJUR_4</v>
      </c>
      <c r="D304" t="e">
        <f>IF($C304="",0,SUMIFS(#REF!,#REF!,$C304,#REF!,"&gt;="&amp;'Display 730 &amp; 1200'!$AN$10,#REF!,"&lt;="&amp;'Display 730 &amp; 1200'!$AN$9))</f>
        <v>#REF!</v>
      </c>
      <c r="E304" t="e">
        <f>IF($C304="",0,SUMIFS(#REF!,#REF!,$C304,#REF!,"&gt;="&amp;'Display 730 &amp; 1200'!$AN$12,#REF!,"&lt;="&amp;'Display 730 &amp; 1200'!$AN$11))</f>
        <v>#REF!</v>
      </c>
    </row>
    <row r="305" spans="1:5">
      <c r="A305" t="str">
        <f>IF(INDEX('Display 730 &amp; 1200'!$A:$A,ROW())="","",INDEX('Display 730 &amp; 1200'!$A:$A,ROW()))</f>
        <v>BOGOR茂物</v>
      </c>
      <c r="B305" t="str">
        <f>IF(INDEX('Display 730 &amp; 1200'!$B:$B,ROW())="","",INDEX('Display 730 &amp; 1200'!$B:$B,ROW()))</f>
        <v>FALDY FEDIANSYAH</v>
      </c>
      <c r="C305" t="str">
        <f>IF(INDEX('Display 730 &amp; 1200'!$D:$D,ROW())="","",INDEX('Display 730 &amp; 1200'!$D:$D,ROW()))</f>
        <v>MUARASARI</v>
      </c>
      <c r="D305" t="e">
        <f>IF($C305="",0,SUMIFS(#REF!,#REF!,$C305,#REF!,"&gt;="&amp;'Display 730 &amp; 1200'!$AN$10,#REF!,"&lt;="&amp;'Display 730 &amp; 1200'!$AN$9))</f>
        <v>#REF!</v>
      </c>
      <c r="E305" t="e">
        <f>IF($C305="",0,SUMIFS(#REF!,#REF!,$C305,#REF!,"&gt;="&amp;'Display 730 &amp; 1200'!$AN$12,#REF!,"&lt;="&amp;'Display 730 &amp; 1200'!$AN$11))</f>
        <v>#REF!</v>
      </c>
    </row>
    <row r="306" spans="1:5">
      <c r="A306" t="str">
        <f>IF(INDEX('Display 730 &amp; 1200'!$A:$A,ROW())="","",INDEX('Display 730 &amp; 1200'!$A:$A,ROW()))</f>
        <v>BOGOR茂物</v>
      </c>
      <c r="B306" t="str">
        <f>IF(INDEX('Display 730 &amp; 1200'!$B:$B,ROW())="","",INDEX('Display 730 &amp; 1200'!$B:$B,ROW()))</f>
        <v>HERI SUSANTO</v>
      </c>
      <c r="C306" t="str">
        <f>IF(INDEX('Display 730 &amp; 1200'!$D:$D,ROW())="","",INDEX('Display 730 &amp; 1200'!$D:$D,ROW()))</f>
        <v>CILEUNGSI_2</v>
      </c>
      <c r="D306" t="e">
        <f>IF($C306="",0,SUMIFS(#REF!,#REF!,$C306,#REF!,"&gt;="&amp;'Display 730 &amp; 1200'!$AN$10,#REF!,"&lt;="&amp;'Display 730 &amp; 1200'!$AN$9))</f>
        <v>#REF!</v>
      </c>
      <c r="E306" t="e">
        <f>IF($C306="",0,SUMIFS(#REF!,#REF!,$C306,#REF!,"&gt;="&amp;'Display 730 &amp; 1200'!$AN$12,#REF!,"&lt;="&amp;'Display 730 &amp; 1200'!$AN$11))</f>
        <v>#REF!</v>
      </c>
    </row>
    <row r="307" spans="1:5">
      <c r="A307" t="str">
        <f>IF(INDEX('Display 730 &amp; 1200'!$A:$A,ROW())="","",INDEX('Display 730 &amp; 1200'!$A:$A,ROW()))</f>
        <v>BOGOR茂物</v>
      </c>
      <c r="B307" t="str">
        <f>IF(INDEX('Display 730 &amp; 1200'!$B:$B,ROW())="","",INDEX('Display 730 &amp; 1200'!$B:$B,ROW()))</f>
        <v>HERI SUSANTO</v>
      </c>
      <c r="C307" t="str">
        <f>IF(INDEX('Display 730 &amp; 1200'!$D:$D,ROW())="","",INDEX('Display 730 &amp; 1200'!$D:$D,ROW()))</f>
        <v>DC_CILEUNGSI</v>
      </c>
      <c r="D307" t="e">
        <f>IF($C307="",0,SUMIFS(#REF!,#REF!,$C307,#REF!,"&gt;="&amp;'Display 730 &amp; 1200'!$AN$10,#REF!,"&lt;="&amp;'Display 730 &amp; 1200'!$AN$9))</f>
        <v>#REF!</v>
      </c>
      <c r="E307" t="e">
        <f>IF($C307="",0,SUMIFS(#REF!,#REF!,$C307,#REF!,"&gt;="&amp;'Display 730 &amp; 1200'!$AN$12,#REF!,"&lt;="&amp;'Display 730 &amp; 1200'!$AN$11))</f>
        <v>#REF!</v>
      </c>
    </row>
    <row r="308" spans="1:5">
      <c r="A308" t="str">
        <f>IF(INDEX('Display 730 &amp; 1200'!$A:$A,ROW())="","",INDEX('Display 730 &amp; 1200'!$A:$A,ROW()))</f>
        <v>BOGOR茂物</v>
      </c>
      <c r="B308" t="str">
        <f>IF(INDEX('Display 730 &amp; 1200'!$B:$B,ROW())="","",INDEX('Display 730 &amp; 1200'!$B:$B,ROW()))</f>
        <v>HERI SUSANTO</v>
      </c>
      <c r="C308" t="str">
        <f>IF(INDEX('Display 730 &amp; 1200'!$D:$D,ROW())="","",INDEX('Display 730 &amp; 1200'!$D:$D,ROW()))</f>
        <v>DC_JONGGOL</v>
      </c>
      <c r="D308" t="e">
        <f>IF($C308="",0,SUMIFS(#REF!,#REF!,$C308,#REF!,"&gt;="&amp;'Display 730 &amp; 1200'!$AN$10,#REF!,"&lt;="&amp;'Display 730 &amp; 1200'!$AN$9))</f>
        <v>#REF!</v>
      </c>
      <c r="E308" t="e">
        <f>IF($C308="",0,SUMIFS(#REF!,#REF!,$C308,#REF!,"&gt;="&amp;'Display 730 &amp; 1200'!$AN$12,#REF!,"&lt;="&amp;'Display 730 &amp; 1200'!$AN$11))</f>
        <v>#REF!</v>
      </c>
    </row>
    <row r="309" spans="1:5">
      <c r="A309" t="str">
        <f>IF(INDEX('Display 730 &amp; 1200'!$A:$A,ROW())="","",INDEX('Display 730 &amp; 1200'!$A:$A,ROW()))</f>
        <v>BOGOR茂物</v>
      </c>
      <c r="B309" t="str">
        <f>IF(INDEX('Display 730 &amp; 1200'!$B:$B,ROW())="","",INDEX('Display 730 &amp; 1200'!$B:$B,ROW()))</f>
        <v>HERI SUSANTO</v>
      </c>
      <c r="C309" t="str">
        <f>IF(INDEX('Display 730 &amp; 1200'!$D:$D,ROW())="","",INDEX('Display 730 &amp; 1200'!$D:$D,ROW()))</f>
        <v>GUNUNG_PUTRI_4</v>
      </c>
      <c r="D309" t="e">
        <f>IF($C309="",0,SUMIFS(#REF!,#REF!,$C309,#REF!,"&gt;="&amp;'Display 730 &amp; 1200'!$AN$10,#REF!,"&lt;="&amp;'Display 730 &amp; 1200'!$AN$9))</f>
        <v>#REF!</v>
      </c>
      <c r="E309" t="e">
        <f>IF($C309="",0,SUMIFS(#REF!,#REF!,$C309,#REF!,"&gt;="&amp;'Display 730 &amp; 1200'!$AN$12,#REF!,"&lt;="&amp;'Display 730 &amp; 1200'!$AN$11))</f>
        <v>#REF!</v>
      </c>
    </row>
    <row r="310" spans="1:5">
      <c r="A310" t="str">
        <f>IF(INDEX('Display 730 &amp; 1200'!$A:$A,ROW())="","",INDEX('Display 730 &amp; 1200'!$A:$A,ROW()))</f>
        <v>BOGOR茂物</v>
      </c>
      <c r="B310" t="str">
        <f>IF(INDEX('Display 730 &amp; 1200'!$B:$B,ROW())="","",INDEX('Display 730 &amp; 1200'!$B:$B,ROW()))</f>
        <v>HERI SUSANTO</v>
      </c>
      <c r="C310" t="str">
        <f>IF(INDEX('Display 730 &amp; 1200'!$D:$D,ROW())="","",INDEX('Display 730 &amp; 1200'!$D:$D,ROW()))</f>
        <v>PASAR_GANDOANG</v>
      </c>
      <c r="D310" t="e">
        <f>IF($C310="",0,SUMIFS(#REF!,#REF!,$C310,#REF!,"&gt;="&amp;'Display 730 &amp; 1200'!$AN$10,#REF!,"&lt;="&amp;'Display 730 &amp; 1200'!$AN$9))</f>
        <v>#REF!</v>
      </c>
      <c r="E310" t="e">
        <f>IF($C310="",0,SUMIFS(#REF!,#REF!,$C310,#REF!,"&gt;="&amp;'Display 730 &amp; 1200'!$AN$12,#REF!,"&lt;="&amp;'Display 730 &amp; 1200'!$AN$11))</f>
        <v>#REF!</v>
      </c>
    </row>
    <row r="311" spans="1:5">
      <c r="A311" t="str">
        <f>IF(INDEX('Display 730 &amp; 1200'!$A:$A,ROW())="","",INDEX('Display 730 &amp; 1200'!$A:$A,ROW()))</f>
        <v>BOGOR茂物</v>
      </c>
      <c r="B311" t="str">
        <f>IF(INDEX('Display 730 &amp; 1200'!$B:$B,ROW())="","",INDEX('Display 730 &amp; 1200'!$B:$B,ROW()))</f>
        <v>HERI SUSANTO</v>
      </c>
      <c r="C311" t="str">
        <f>IF(INDEX('Display 730 &amp; 1200'!$D:$D,ROW())="","",INDEX('Display 730 &amp; 1200'!$D:$D,ROW()))</f>
        <v>CARIU_2</v>
      </c>
      <c r="D311" t="e">
        <f>IF($C311="",0,SUMIFS(#REF!,#REF!,$C311,#REF!,"&gt;="&amp;'Display 730 &amp; 1200'!$AN$10,#REF!,"&lt;="&amp;'Display 730 &amp; 1200'!$AN$9))</f>
        <v>#REF!</v>
      </c>
      <c r="E311" t="e">
        <f>IF($C311="",0,SUMIFS(#REF!,#REF!,$C311,#REF!,"&gt;="&amp;'Display 730 &amp; 1200'!$AN$12,#REF!,"&lt;="&amp;'Display 730 &amp; 1200'!$AN$11))</f>
        <v>#REF!</v>
      </c>
    </row>
    <row r="312" spans="1:5">
      <c r="A312" t="str">
        <f>IF(INDEX('Display 730 &amp; 1200'!$A:$A,ROW())="","",INDEX('Display 730 &amp; 1200'!$A:$A,ROW()))</f>
        <v>BOGOR茂物</v>
      </c>
      <c r="B312" t="str">
        <f>IF(INDEX('Display 730 &amp; 1200'!$B:$B,ROW())="","",INDEX('Display 730 &amp; 1200'!$B:$B,ROW()))</f>
        <v>HERI SUSANTO</v>
      </c>
      <c r="C312" t="str">
        <f>IF(INDEX('Display 730 &amp; 1200'!$D:$D,ROW())="","",INDEX('Display 730 &amp; 1200'!$D:$D,ROW()))</f>
        <v>GUNUNG_PUTRI</v>
      </c>
      <c r="D312" t="e">
        <f>IF($C312="",0,SUMIFS(#REF!,#REF!,$C312,#REF!,"&gt;="&amp;'Display 730 &amp; 1200'!$AN$10,#REF!,"&lt;="&amp;'Display 730 &amp; 1200'!$AN$9))</f>
        <v>#REF!</v>
      </c>
      <c r="E312" t="e">
        <f>IF($C312="",0,SUMIFS(#REF!,#REF!,$C312,#REF!,"&gt;="&amp;'Display 730 &amp; 1200'!$AN$12,#REF!,"&lt;="&amp;'Display 730 &amp; 1200'!$AN$11))</f>
        <v>#REF!</v>
      </c>
    </row>
    <row r="313" spans="1:5">
      <c r="A313" t="str">
        <f>IF(INDEX('Display 730 &amp; 1200'!$A:$A,ROW())="","",INDEX('Display 730 &amp; 1200'!$A:$A,ROW()))</f>
        <v>BOGOR茂物</v>
      </c>
      <c r="B313" t="str">
        <f>IF(INDEX('Display 730 &amp; 1200'!$B:$B,ROW())="","",INDEX('Display 730 &amp; 1200'!$B:$B,ROW()))</f>
        <v>HERI SUSANTO</v>
      </c>
      <c r="C313" t="str">
        <f>IF(INDEX('Display 730 &amp; 1200'!$D:$D,ROW())="","",INDEX('Display 730 &amp; 1200'!$D:$D,ROW()))</f>
        <v>BOJONG_KULUR</v>
      </c>
      <c r="D313" t="e">
        <f>IF($C313="",0,SUMIFS(#REF!,#REF!,$C313,#REF!,"&gt;="&amp;'Display 730 &amp; 1200'!$AN$10,#REF!,"&lt;="&amp;'Display 730 &amp; 1200'!$AN$9))</f>
        <v>#REF!</v>
      </c>
      <c r="E313" t="e">
        <f>IF($C313="",0,SUMIFS(#REF!,#REF!,$C313,#REF!,"&gt;="&amp;'Display 730 &amp; 1200'!$AN$12,#REF!,"&lt;="&amp;'Display 730 &amp; 1200'!$AN$11))</f>
        <v>#REF!</v>
      </c>
    </row>
    <row r="314" spans="1:5">
      <c r="A314" t="str">
        <f>IF(INDEX('Display 730 &amp; 1200'!$A:$A,ROW())="","",INDEX('Display 730 &amp; 1200'!$A:$A,ROW()))</f>
        <v>BOGOR茂物</v>
      </c>
      <c r="B314" t="str">
        <f>IF(INDEX('Display 730 &amp; 1200'!$B:$B,ROW())="","",INDEX('Display 730 &amp; 1200'!$B:$B,ROW()))</f>
        <v>HERI SUSANTO</v>
      </c>
      <c r="C314" t="str">
        <f>IF(INDEX('Display 730 &amp; 1200'!$D:$D,ROW())="","",INDEX('Display 730 &amp; 1200'!$D:$D,ROW()))</f>
        <v>CILEUNGSI</v>
      </c>
      <c r="D314" t="e">
        <f>IF($C314="",0,SUMIFS(#REF!,#REF!,$C314,#REF!,"&gt;="&amp;'Display 730 &amp; 1200'!$AN$10,#REF!,"&lt;="&amp;'Display 730 &amp; 1200'!$AN$9))</f>
        <v>#REF!</v>
      </c>
      <c r="E314" t="e">
        <f>IF($C314="",0,SUMIFS(#REF!,#REF!,$C314,#REF!,"&gt;="&amp;'Display 730 &amp; 1200'!$AN$12,#REF!,"&lt;="&amp;'Display 730 &amp; 1200'!$AN$11))</f>
        <v>#REF!</v>
      </c>
    </row>
    <row r="315" spans="1:5">
      <c r="A315" t="str">
        <f>IF(INDEX('Display 730 &amp; 1200'!$A:$A,ROW())="","",INDEX('Display 730 &amp; 1200'!$A:$A,ROW()))</f>
        <v>BOGOR茂物</v>
      </c>
      <c r="B315" t="str">
        <f>IF(INDEX('Display 730 &amp; 1200'!$B:$B,ROW())="","",INDEX('Display 730 &amp; 1200'!$B:$B,ROW()))</f>
        <v>HERI SUSANTO</v>
      </c>
      <c r="C315" t="str">
        <f>IF(INDEX('Display 730 &amp; 1200'!$D:$D,ROW())="","",INDEX('Display 730 &amp; 1200'!$D:$D,ROW()))</f>
        <v>JONGGOL</v>
      </c>
      <c r="D315" t="e">
        <f>IF($C315="",0,SUMIFS(#REF!,#REF!,$C315,#REF!,"&gt;="&amp;'Display 730 &amp; 1200'!$AN$10,#REF!,"&lt;="&amp;'Display 730 &amp; 1200'!$AN$9))</f>
        <v>#REF!</v>
      </c>
      <c r="E315" t="e">
        <f>IF($C315="",0,SUMIFS(#REF!,#REF!,$C315,#REF!,"&gt;="&amp;'Display 730 &amp; 1200'!$AN$12,#REF!,"&lt;="&amp;'Display 730 &amp; 1200'!$AN$11))</f>
        <v>#REF!</v>
      </c>
    </row>
    <row r="316" spans="1:5">
      <c r="A316" t="str">
        <f>IF(INDEX('Display 730 &amp; 1200'!$A:$A,ROW())="","",INDEX('Display 730 &amp; 1200'!$A:$A,ROW()))</f>
        <v>BOGOR茂物</v>
      </c>
      <c r="B316" t="str">
        <f>IF(INDEX('Display 730 &amp; 1200'!$B:$B,ROW())="","",INDEX('Display 730 &amp; 1200'!$B:$B,ROW()))</f>
        <v>HERI SUSANTO</v>
      </c>
      <c r="C316" t="str">
        <f>IF(INDEX('Display 730 &amp; 1200'!$D:$D,ROW())="","",INDEX('Display 730 &amp; 1200'!$D:$D,ROW()))</f>
        <v>GUNUNG_PUTRI_RAYA</v>
      </c>
      <c r="D316" t="e">
        <f>IF($C316="",0,SUMIFS(#REF!,#REF!,$C316,#REF!,"&gt;="&amp;'Display 730 &amp; 1200'!$AN$10,#REF!,"&lt;="&amp;'Display 730 &amp; 1200'!$AN$9))</f>
        <v>#REF!</v>
      </c>
      <c r="E316" t="e">
        <f>IF($C316="",0,SUMIFS(#REF!,#REF!,$C316,#REF!,"&gt;="&amp;'Display 730 &amp; 1200'!$AN$12,#REF!,"&lt;="&amp;'Display 730 &amp; 1200'!$AN$11))</f>
        <v>#REF!</v>
      </c>
    </row>
    <row r="317" spans="1:5">
      <c r="A317" t="str">
        <f>IF(INDEX('Display 730 &amp; 1200'!$A:$A,ROW())="","",INDEX('Display 730 &amp; 1200'!$A:$A,ROW()))</f>
        <v>BOGOR茂物</v>
      </c>
      <c r="B317" t="str">
        <f>IF(INDEX('Display 730 &amp; 1200'!$B:$B,ROW())="","",INDEX('Display 730 &amp; 1200'!$B:$B,ROW()))</f>
        <v>HERI SUSANTO</v>
      </c>
      <c r="C317" t="str">
        <f>IF(INDEX('Display 730 &amp; 1200'!$D:$D,ROW())="","",INDEX('Display 730 &amp; 1200'!$D:$D,ROW()))</f>
        <v>METLAND_TRANSYOGI</v>
      </c>
      <c r="D317" t="e">
        <f>IF($C317="",0,SUMIFS(#REF!,#REF!,$C317,#REF!,"&gt;="&amp;'Display 730 &amp; 1200'!$AN$10,#REF!,"&lt;="&amp;'Display 730 &amp; 1200'!$AN$9))</f>
        <v>#REF!</v>
      </c>
      <c r="E317" t="e">
        <f>IF($C317="",0,SUMIFS(#REF!,#REF!,$C317,#REF!,"&gt;="&amp;'Display 730 &amp; 1200'!$AN$12,#REF!,"&lt;="&amp;'Display 730 &amp; 1200'!$AN$11))</f>
        <v>#REF!</v>
      </c>
    </row>
    <row r="318" spans="1:5">
      <c r="A318" t="str">
        <f>IF(INDEX('Display 730 &amp; 1200'!$A:$A,ROW())="","",INDEX('Display 730 &amp; 1200'!$A:$A,ROW()))</f>
        <v>BOGOR茂物</v>
      </c>
      <c r="B318" t="str">
        <f>IF(INDEX('Display 730 &amp; 1200'!$B:$B,ROW())="","",INDEX('Display 730 &amp; 1200'!$B:$B,ROW()))</f>
        <v>HERI SUSANTO</v>
      </c>
      <c r="C318" t="str">
        <f>IF(INDEX('Display 730 &amp; 1200'!$D:$D,ROW())="","",INDEX('Display 730 &amp; 1200'!$D:$D,ROW()))</f>
        <v>CITEUREUP</v>
      </c>
      <c r="D318" t="e">
        <f>IF($C318="",0,SUMIFS(#REF!,#REF!,$C318,#REF!,"&gt;="&amp;'Display 730 &amp; 1200'!$AN$10,#REF!,"&lt;="&amp;'Display 730 &amp; 1200'!$AN$9))</f>
        <v>#REF!</v>
      </c>
      <c r="E318" t="e">
        <f>IF($C318="",0,SUMIFS(#REF!,#REF!,$C318,#REF!,"&gt;="&amp;'Display 730 &amp; 1200'!$AN$12,#REF!,"&lt;="&amp;'Display 730 &amp; 1200'!$AN$11))</f>
        <v>#REF!</v>
      </c>
    </row>
    <row r="319" spans="1:5">
      <c r="A319" t="str">
        <f>IF(INDEX('Display 730 &amp; 1200'!$A:$A,ROW())="","",INDEX('Display 730 &amp; 1200'!$A:$A,ROW()))</f>
        <v>BOGOR茂物</v>
      </c>
      <c r="B319" t="str">
        <f>IF(INDEX('Display 730 &amp; 1200'!$B:$B,ROW())="","",INDEX('Display 730 &amp; 1200'!$B:$B,ROW()))</f>
        <v>HERI SUSANTO</v>
      </c>
      <c r="C319" t="str">
        <f>IF(INDEX('Display 730 &amp; 1200'!$D:$D,ROW())="","",INDEX('Display 730 &amp; 1200'!$D:$D,ROW()))</f>
        <v>PAKANSARI_2</v>
      </c>
      <c r="D319" t="e">
        <f>IF($C319="",0,SUMIFS(#REF!,#REF!,$C319,#REF!,"&gt;="&amp;'Display 730 &amp; 1200'!$AN$10,#REF!,"&lt;="&amp;'Display 730 &amp; 1200'!$AN$9))</f>
        <v>#REF!</v>
      </c>
      <c r="E319" t="e">
        <f>IF($C319="",0,SUMIFS(#REF!,#REF!,$C319,#REF!,"&gt;="&amp;'Display 730 &amp; 1200'!$AN$12,#REF!,"&lt;="&amp;'Display 730 &amp; 1200'!$AN$11))</f>
        <v>#REF!</v>
      </c>
    </row>
    <row r="320" spans="1:5">
      <c r="A320" t="str">
        <f>IF(INDEX('Display 730 &amp; 1200'!$A:$A,ROW())="","",INDEX('Display 730 &amp; 1200'!$A:$A,ROW()))</f>
        <v>BOGOR茂物</v>
      </c>
      <c r="B320" t="str">
        <f>IF(INDEX('Display 730 &amp; 1200'!$B:$B,ROW())="","",INDEX('Display 730 &amp; 1200'!$B:$B,ROW()))</f>
        <v>NOVIAN</v>
      </c>
      <c r="C320" t="str">
        <f>IF(INDEX('Display 730 &amp; 1200'!$D:$D,ROW())="","",INDEX('Display 730 &amp; 1200'!$D:$D,ROW()))</f>
        <v>DC_GUNUNG_SINDUR</v>
      </c>
      <c r="D320" t="e">
        <f>IF($C320="",0,SUMIFS(#REF!,#REF!,$C320,#REF!,"&gt;="&amp;'Display 730 &amp; 1200'!$AN$10,#REF!,"&lt;="&amp;'Display 730 &amp; 1200'!$AN$9))</f>
        <v>#REF!</v>
      </c>
      <c r="E320" t="e">
        <f>IF($C320="",0,SUMIFS(#REF!,#REF!,$C320,#REF!,"&gt;="&amp;'Display 730 &amp; 1200'!$AN$12,#REF!,"&lt;="&amp;'Display 730 &amp; 1200'!$AN$11))</f>
        <v>#REF!</v>
      </c>
    </row>
    <row r="321" spans="1:5">
      <c r="A321" t="str">
        <f>IF(INDEX('Display 730 &amp; 1200'!$A:$A,ROW())="","",INDEX('Display 730 &amp; 1200'!$A:$A,ROW()))</f>
        <v>BOGOR茂物</v>
      </c>
      <c r="B321" t="str">
        <f>IF(INDEX('Display 730 &amp; 1200'!$B:$B,ROW())="","",INDEX('Display 730 &amp; 1200'!$B:$B,ROW()))</f>
        <v>NOVIAN</v>
      </c>
      <c r="C321" t="str">
        <f>IF(INDEX('Display 730 &amp; 1200'!$D:$D,ROW())="","",INDEX('Display 730 &amp; 1200'!$D:$D,ROW()))</f>
        <v>DC_KEMANG</v>
      </c>
      <c r="D321" t="e">
        <f>IF($C321="",0,SUMIFS(#REF!,#REF!,$C321,#REF!,"&gt;="&amp;'Display 730 &amp; 1200'!$AN$10,#REF!,"&lt;="&amp;'Display 730 &amp; 1200'!$AN$9))</f>
        <v>#REF!</v>
      </c>
      <c r="E321" t="e">
        <f>IF($C321="",0,SUMIFS(#REF!,#REF!,$C321,#REF!,"&gt;="&amp;'Display 730 &amp; 1200'!$AN$12,#REF!,"&lt;="&amp;'Display 730 &amp; 1200'!$AN$11))</f>
        <v>#REF!</v>
      </c>
    </row>
    <row r="322" spans="1:5">
      <c r="A322" t="str">
        <f>IF(INDEX('Display 730 &amp; 1200'!$A:$A,ROW())="","",INDEX('Display 730 &amp; 1200'!$A:$A,ROW()))</f>
        <v>BOGOR茂物</v>
      </c>
      <c r="B322" t="str">
        <f>IF(INDEX('Display 730 &amp; 1200'!$B:$B,ROW())="","",INDEX('Display 730 &amp; 1200'!$B:$B,ROW()))</f>
        <v>NOVIAN</v>
      </c>
      <c r="C322" t="str">
        <f>IF(INDEX('Display 730 &amp; 1200'!$D:$D,ROW())="","",INDEX('Display 730 &amp; 1200'!$D:$D,ROW()))</f>
        <v>DC_PARUNG</v>
      </c>
      <c r="D322" t="e">
        <f>IF($C322="",0,SUMIFS(#REF!,#REF!,$C322,#REF!,"&gt;="&amp;'Display 730 &amp; 1200'!$AN$10,#REF!,"&lt;="&amp;'Display 730 &amp; 1200'!$AN$9))</f>
        <v>#REF!</v>
      </c>
      <c r="E322" t="e">
        <f>IF($C322="",0,SUMIFS(#REF!,#REF!,$C322,#REF!,"&gt;="&amp;'Display 730 &amp; 1200'!$AN$12,#REF!,"&lt;="&amp;'Display 730 &amp; 1200'!$AN$11))</f>
        <v>#REF!</v>
      </c>
    </row>
    <row r="323" spans="1:5">
      <c r="A323" t="str">
        <f>IF(INDEX('Display 730 &amp; 1200'!$A:$A,ROW())="","",INDEX('Display 730 &amp; 1200'!$A:$A,ROW()))</f>
        <v>BOGOR茂物</v>
      </c>
      <c r="B323" t="str">
        <f>IF(INDEX('Display 730 &amp; 1200'!$B:$B,ROW())="","",INDEX('Display 730 &amp; 1200'!$B:$B,ROW()))</f>
        <v>NOVIAN</v>
      </c>
      <c r="C323" t="str">
        <f>IF(INDEX('Display 730 &amp; 1200'!$D:$D,ROW())="","",INDEX('Display 730 &amp; 1200'!$D:$D,ROW()))</f>
        <v>KEMANG_2</v>
      </c>
      <c r="D323" t="e">
        <f>IF($C323="",0,SUMIFS(#REF!,#REF!,$C323,#REF!,"&gt;="&amp;'Display 730 &amp; 1200'!$AN$10,#REF!,"&lt;="&amp;'Display 730 &amp; 1200'!$AN$9))</f>
        <v>#REF!</v>
      </c>
      <c r="E323" t="e">
        <f>IF($C323="",0,SUMIFS(#REF!,#REF!,$C323,#REF!,"&gt;="&amp;'Display 730 &amp; 1200'!$AN$12,#REF!,"&lt;="&amp;'Display 730 &amp; 1200'!$AN$11))</f>
        <v>#REF!</v>
      </c>
    </row>
    <row r="324" spans="1:5">
      <c r="A324" t="str">
        <f>IF(INDEX('Display 730 &amp; 1200'!$A:$A,ROW())="","",INDEX('Display 730 &amp; 1200'!$A:$A,ROW()))</f>
        <v>BOGOR茂物</v>
      </c>
      <c r="B324" t="str">
        <f>IF(INDEX('Display 730 &amp; 1200'!$B:$B,ROW())="","",INDEX('Display 730 &amp; 1200'!$B:$B,ROW()))</f>
        <v>NOVIAN</v>
      </c>
      <c r="C324" t="str">
        <f>IF(INDEX('Display 730 &amp; 1200'!$D:$D,ROW())="","",INDEX('Display 730 &amp; 1200'!$D:$D,ROW()))</f>
        <v>PARUNG_PANJANG</v>
      </c>
      <c r="D324" t="e">
        <f>IF($C324="",0,SUMIFS(#REF!,#REF!,$C324,#REF!,"&gt;="&amp;'Display 730 &amp; 1200'!$AN$10,#REF!,"&lt;="&amp;'Display 730 &amp; 1200'!$AN$9))</f>
        <v>#REF!</v>
      </c>
      <c r="E324" t="e">
        <f>IF($C324="",0,SUMIFS(#REF!,#REF!,$C324,#REF!,"&gt;="&amp;'Display 730 &amp; 1200'!$AN$12,#REF!,"&lt;="&amp;'Display 730 &amp; 1200'!$AN$11))</f>
        <v>#REF!</v>
      </c>
    </row>
    <row r="325" spans="1:5">
      <c r="A325" t="str">
        <f>IF(INDEX('Display 730 &amp; 1200'!$A:$A,ROW())="","",INDEX('Display 730 &amp; 1200'!$A:$A,ROW()))</f>
        <v>BOGOR茂物</v>
      </c>
      <c r="B325" t="str">
        <f>IF(INDEX('Display 730 &amp; 1200'!$B:$B,ROW())="","",INDEX('Display 730 &amp; 1200'!$B:$B,ROW()))</f>
        <v>NOVIAN</v>
      </c>
      <c r="C325" t="str">
        <f>IF(INDEX('Display 730 &amp; 1200'!$D:$D,ROW())="","",INDEX('Display 730 &amp; 1200'!$D:$D,ROW()))</f>
        <v>SASAK_PANJANG</v>
      </c>
      <c r="D325" t="e">
        <f>IF($C325="",0,SUMIFS(#REF!,#REF!,$C325,#REF!,"&gt;="&amp;'Display 730 &amp; 1200'!$AN$10,#REF!,"&lt;="&amp;'Display 730 &amp; 1200'!$AN$9))</f>
        <v>#REF!</v>
      </c>
      <c r="E325" t="e">
        <f>IF($C325="",0,SUMIFS(#REF!,#REF!,$C325,#REF!,"&gt;="&amp;'Display 730 &amp; 1200'!$AN$12,#REF!,"&lt;="&amp;'Display 730 &amp; 1200'!$AN$11))</f>
        <v>#REF!</v>
      </c>
    </row>
    <row r="326" spans="1:5">
      <c r="A326" t="str">
        <f>IF(INDEX('Display 730 &amp; 1200'!$A:$A,ROW())="","",INDEX('Display 730 &amp; 1200'!$A:$A,ROW()))</f>
        <v>BOGOR茂物</v>
      </c>
      <c r="B326" t="str">
        <f>IF(INDEX('Display 730 &amp; 1200'!$B:$B,ROW())="","",INDEX('Display 730 &amp; 1200'!$B:$B,ROW()))</f>
        <v>NOVIAN</v>
      </c>
      <c r="C326" t="str">
        <f>IF(INDEX('Display 730 &amp; 1200'!$D:$D,ROW())="","",INDEX('Display 730 &amp; 1200'!$D:$D,ROW()))</f>
        <v>PARUNG</v>
      </c>
      <c r="D326" t="e">
        <f>IF($C326="",0,SUMIFS(#REF!,#REF!,$C326,#REF!,"&gt;="&amp;'Display 730 &amp; 1200'!$AN$10,#REF!,"&lt;="&amp;'Display 730 &amp; 1200'!$AN$9))</f>
        <v>#REF!</v>
      </c>
      <c r="E326" t="e">
        <f>IF($C326="",0,SUMIFS(#REF!,#REF!,$C326,#REF!,"&gt;="&amp;'Display 730 &amp; 1200'!$AN$12,#REF!,"&lt;="&amp;'Display 730 &amp; 1200'!$AN$11))</f>
        <v>#REF!</v>
      </c>
    </row>
    <row r="327" spans="1:5">
      <c r="A327" t="str">
        <f>IF(INDEX('Display 730 &amp; 1200'!$A:$A,ROW())="","",INDEX('Display 730 &amp; 1200'!$A:$A,ROW()))</f>
        <v>BOGOR茂物</v>
      </c>
      <c r="B327" t="str">
        <f>IF(INDEX('Display 730 &amp; 1200'!$B:$B,ROW())="","",INDEX('Display 730 &amp; 1200'!$B:$B,ROW()))</f>
        <v>NOVIAN</v>
      </c>
      <c r="C327" t="str">
        <f>IF(INDEX('Display 730 &amp; 1200'!$D:$D,ROW())="","",INDEX('Display 730 &amp; 1200'!$D:$D,ROW()))</f>
        <v>CISEENG</v>
      </c>
      <c r="D327" t="e">
        <f>IF($C327="",0,SUMIFS(#REF!,#REF!,$C327,#REF!,"&gt;="&amp;'Display 730 &amp; 1200'!$AN$10,#REF!,"&lt;="&amp;'Display 730 &amp; 1200'!$AN$9))</f>
        <v>#REF!</v>
      </c>
      <c r="E327" t="e">
        <f>IF($C327="",0,SUMIFS(#REF!,#REF!,$C327,#REF!,"&gt;="&amp;'Display 730 &amp; 1200'!$AN$12,#REF!,"&lt;="&amp;'Display 730 &amp; 1200'!$AN$11))</f>
        <v>#REF!</v>
      </c>
    </row>
    <row r="328" spans="1:5">
      <c r="A328" t="str">
        <f>IF(INDEX('Display 730 &amp; 1200'!$A:$A,ROW())="","",INDEX('Display 730 &amp; 1200'!$A:$A,ROW()))</f>
        <v>BOGOR茂物</v>
      </c>
      <c r="B328" t="str">
        <f>IF(INDEX('Display 730 &amp; 1200'!$B:$B,ROW())="","",INDEX('Display 730 &amp; 1200'!$B:$B,ROW()))</f>
        <v>NOVIAN</v>
      </c>
      <c r="C328" t="str">
        <f>IF(INDEX('Display 730 &amp; 1200'!$D:$D,ROW())="","",INDEX('Display 730 &amp; 1200'!$D:$D,ROW()))</f>
        <v>CP_PEMBANGUNAN</v>
      </c>
      <c r="D328" t="e">
        <f>IF($C328="",0,SUMIFS(#REF!,#REF!,$C328,#REF!,"&gt;="&amp;'Display 730 &amp; 1200'!$AN$10,#REF!,"&lt;="&amp;'Display 730 &amp; 1200'!$AN$9))</f>
        <v>#REF!</v>
      </c>
      <c r="E328" t="e">
        <f>IF($C328="",0,SUMIFS(#REF!,#REF!,$C328,#REF!,"&gt;="&amp;'Display 730 &amp; 1200'!$AN$12,#REF!,"&lt;="&amp;'Display 730 &amp; 1200'!$AN$11))</f>
        <v>#REF!</v>
      </c>
    </row>
    <row r="329" spans="1:5">
      <c r="A329" t="str">
        <f>IF(INDEX('Display 730 &amp; 1200'!$A:$A,ROW())="","",INDEX('Display 730 &amp; 1200'!$A:$A,ROW()))</f>
        <v>BOGOR茂物</v>
      </c>
      <c r="B329" t="str">
        <f>IF(INDEX('Display 730 &amp; 1200'!$B:$B,ROW())="","",INDEX('Display 730 &amp; 1200'!$B:$B,ROW()))</f>
        <v>NOVIAN</v>
      </c>
      <c r="C329" t="str">
        <f>IF(INDEX('Display 730 &amp; 1200'!$D:$D,ROW())="","",INDEX('Display 730 &amp; 1200'!$D:$D,ROW()))</f>
        <v>JAMPANG</v>
      </c>
      <c r="D329" t="e">
        <f>IF($C329="",0,SUMIFS(#REF!,#REF!,$C329,#REF!,"&gt;="&amp;'Display 730 &amp; 1200'!$AN$10,#REF!,"&lt;="&amp;'Display 730 &amp; 1200'!$AN$9))</f>
        <v>#REF!</v>
      </c>
      <c r="E329" t="e">
        <f>IF($C329="",0,SUMIFS(#REF!,#REF!,$C329,#REF!,"&gt;="&amp;'Display 730 &amp; 1200'!$AN$12,#REF!,"&lt;="&amp;'Display 730 &amp; 1200'!$AN$11))</f>
        <v>#REF!</v>
      </c>
    </row>
    <row r="330" spans="1:5">
      <c r="A330" t="str">
        <f>IF(INDEX('Display 730 &amp; 1200'!$A:$A,ROW())="","",INDEX('Display 730 &amp; 1200'!$A:$A,ROW()))</f>
        <v>BOGOR茂物</v>
      </c>
      <c r="B330" t="str">
        <f>IF(INDEX('Display 730 &amp; 1200'!$B:$B,ROW())="","",INDEX('Display 730 &amp; 1200'!$B:$B,ROW()))</f>
        <v>NOVIAN</v>
      </c>
      <c r="C330" t="str">
        <f>IF(INDEX('Display 730 &amp; 1200'!$D:$D,ROW())="","",INDEX('Display 730 &amp; 1200'!$D:$D,ROW()))</f>
        <v>KEMANG_TONJONG</v>
      </c>
      <c r="D330" t="e">
        <f>IF($C330="",0,SUMIFS(#REF!,#REF!,$C330,#REF!,"&gt;="&amp;'Display 730 &amp; 1200'!$AN$10,#REF!,"&lt;="&amp;'Display 730 &amp; 1200'!$AN$9))</f>
        <v>#REF!</v>
      </c>
      <c r="E330" t="e">
        <f>IF($C330="",0,SUMIFS(#REF!,#REF!,$C330,#REF!,"&gt;="&amp;'Display 730 &amp; 1200'!$AN$12,#REF!,"&lt;="&amp;'Display 730 &amp; 1200'!$AN$11))</f>
        <v>#REF!</v>
      </c>
    </row>
    <row r="331" spans="1:5">
      <c r="A331" t="str">
        <f>IF(INDEX('Display 730 &amp; 1200'!$A:$A,ROW())="","",INDEX('Display 730 &amp; 1200'!$A:$A,ROW()))</f>
        <v>BOGOR茂物</v>
      </c>
      <c r="B331" t="str">
        <f>IF(INDEX('Display 730 &amp; 1200'!$B:$B,ROW())="","",INDEX('Display 730 &amp; 1200'!$B:$B,ROW()))</f>
        <v>NOVIAN</v>
      </c>
      <c r="C331" t="str">
        <f>IF(INDEX('Display 730 &amp; 1200'!$D:$D,ROW())="","",INDEX('Display 730 &amp; 1200'!$D:$D,ROW()))</f>
        <v>SALABENDA</v>
      </c>
      <c r="D331" t="e">
        <f>IF($C331="",0,SUMIFS(#REF!,#REF!,$C331,#REF!,"&gt;="&amp;'Display 730 &amp; 1200'!$AN$10,#REF!,"&lt;="&amp;'Display 730 &amp; 1200'!$AN$9))</f>
        <v>#REF!</v>
      </c>
      <c r="E331" t="e">
        <f>IF($C331="",0,SUMIFS(#REF!,#REF!,$C331,#REF!,"&gt;="&amp;'Display 730 &amp; 1200'!$AN$12,#REF!,"&lt;="&amp;'Display 730 &amp; 1200'!$AN$11))</f>
        <v>#REF!</v>
      </c>
    </row>
    <row r="332" spans="1:5">
      <c r="A332" t="str">
        <f>IF(INDEX('Display 730 &amp; 1200'!$A:$A,ROW())="","",INDEX('Display 730 &amp; 1200'!$A:$A,ROW()))</f>
        <v>BOGOR茂物</v>
      </c>
      <c r="B332" t="str">
        <f>IF(INDEX('Display 730 &amp; 1200'!$B:$B,ROW())="","",INDEX('Display 730 &amp; 1200'!$B:$B,ROW()))</f>
        <v>NOVIAN</v>
      </c>
      <c r="C332" t="str">
        <f>IF(INDEX('Display 730 &amp; 1200'!$D:$D,ROW())="","",INDEX('Display 730 &amp; 1200'!$D:$D,ROW()))</f>
        <v>RUMPIN_1</v>
      </c>
      <c r="D332" t="e">
        <f>IF($C332="",0,SUMIFS(#REF!,#REF!,$C332,#REF!,"&gt;="&amp;'Display 730 &amp; 1200'!$AN$10,#REF!,"&lt;="&amp;'Display 730 &amp; 1200'!$AN$9))</f>
        <v>#REF!</v>
      </c>
      <c r="E332" t="e">
        <f>IF($C332="",0,SUMIFS(#REF!,#REF!,$C332,#REF!,"&gt;="&amp;'Display 730 &amp; 1200'!$AN$12,#REF!,"&lt;="&amp;'Display 730 &amp; 1200'!$AN$11))</f>
        <v>#REF!</v>
      </c>
    </row>
    <row r="333" spans="1:5">
      <c r="A333" t="str">
        <f>IF(INDEX('Display 730 &amp; 1200'!$A:$A,ROW())="","",INDEX('Display 730 &amp; 1200'!$A:$A,ROW()))</f>
        <v>BOGOR茂物</v>
      </c>
      <c r="B333" t="str">
        <f>IF(INDEX('Display 730 &amp; 1200'!$B:$B,ROW())="","",INDEX('Display 730 &amp; 1200'!$B:$B,ROW()))</f>
        <v>M PAREZA NOVIK</v>
      </c>
      <c r="C333" t="str">
        <f>IF(INDEX('Display 730 &amp; 1200'!$D:$D,ROW())="","",INDEX('Display 730 &amp; 1200'!$D:$D,ROW()))</f>
        <v>KEDUNG_HALANG</v>
      </c>
      <c r="D333" t="e">
        <f>IF($C333="",0,SUMIFS(#REF!,#REF!,$C333,#REF!,"&gt;="&amp;'Display 730 &amp; 1200'!$AN$10,#REF!,"&lt;="&amp;'Display 730 &amp; 1200'!$AN$9))</f>
        <v>#REF!</v>
      </c>
      <c r="E333" t="e">
        <f>IF($C333="",0,SUMIFS(#REF!,#REF!,$C333,#REF!,"&gt;="&amp;'Display 730 &amp; 1200'!$AN$12,#REF!,"&lt;="&amp;'Display 730 &amp; 1200'!$AN$11))</f>
        <v>#REF!</v>
      </c>
    </row>
    <row r="334" spans="1:5">
      <c r="A334" t="str">
        <f>IF(INDEX('Display 730 &amp; 1200'!$A:$A,ROW())="","",INDEX('Display 730 &amp; 1200'!$A:$A,ROW()))</f>
        <v>BOGOR茂物</v>
      </c>
      <c r="B334" t="str">
        <f>IF(INDEX('Display 730 &amp; 1200'!$B:$B,ROW())="","",INDEX('Display 730 &amp; 1200'!$B:$B,ROW()))</f>
        <v>M PAREZA NOVIK</v>
      </c>
      <c r="C334" t="str">
        <f>IF(INDEX('Display 730 &amp; 1200'!$D:$D,ROW())="","",INDEX('Display 730 &amp; 1200'!$D:$D,ROW()))</f>
        <v>SUKARAJA_1</v>
      </c>
      <c r="D334" t="e">
        <f>IF($C334="",0,SUMIFS(#REF!,#REF!,$C334,#REF!,"&gt;="&amp;'Display 730 &amp; 1200'!$AN$10,#REF!,"&lt;="&amp;'Display 730 &amp; 1200'!$AN$9))</f>
        <v>#REF!</v>
      </c>
      <c r="E334" t="e">
        <f>IF($C334="",0,SUMIFS(#REF!,#REF!,$C334,#REF!,"&gt;="&amp;'Display 730 &amp; 1200'!$AN$12,#REF!,"&lt;="&amp;'Display 730 &amp; 1200'!$AN$11))</f>
        <v>#REF!</v>
      </c>
    </row>
    <row r="335" spans="1:5">
      <c r="A335" t="str">
        <f>IF(INDEX('Display 730 &amp; 1200'!$A:$A,ROW())="","",INDEX('Display 730 &amp; 1200'!$A:$A,ROW()))</f>
        <v>BOGOR茂物</v>
      </c>
      <c r="B335" t="str">
        <f>IF(INDEX('Display 730 &amp; 1200'!$B:$B,ROW())="","",INDEX('Display 730 &amp; 1200'!$B:$B,ROW()))</f>
        <v>M PAREZA NOVIK</v>
      </c>
      <c r="C335" t="str">
        <f>IF(INDEX('Display 730 &amp; 1200'!$D:$D,ROW())="","",INDEX('Display 730 &amp; 1200'!$D:$D,ROW()))</f>
        <v>DC_PAKANSARI</v>
      </c>
      <c r="D335" t="e">
        <f>IF($C335="",0,SUMIFS(#REF!,#REF!,$C335,#REF!,"&gt;="&amp;'Display 730 &amp; 1200'!$AN$10,#REF!,"&lt;="&amp;'Display 730 &amp; 1200'!$AN$9))</f>
        <v>#REF!</v>
      </c>
      <c r="E335" t="e">
        <f>IF($C335="",0,SUMIFS(#REF!,#REF!,$C335,#REF!,"&gt;="&amp;'Display 730 &amp; 1200'!$AN$12,#REF!,"&lt;="&amp;'Display 730 &amp; 1200'!$AN$11))</f>
        <v>#REF!</v>
      </c>
    </row>
    <row r="336" spans="1:5">
      <c r="A336" t="str">
        <f>IF(INDEX('Display 730 &amp; 1200'!$A:$A,ROW())="","",INDEX('Display 730 &amp; 1200'!$A:$A,ROW()))</f>
        <v>BOGOR茂物</v>
      </c>
      <c r="B336" t="str">
        <f>IF(INDEX('Display 730 &amp; 1200'!$B:$B,ROW())="","",INDEX('Display 730 &amp; 1200'!$B:$B,ROW()))</f>
        <v>M PAREZA NOVIK</v>
      </c>
      <c r="C336" t="str">
        <f>IF(INDEX('Display 730 &amp; 1200'!$D:$D,ROW())="","",INDEX('Display 730 &amp; 1200'!$D:$D,ROW()))</f>
        <v>GAPERI_BOJONG</v>
      </c>
      <c r="D336" t="e">
        <f>IF($C336="",0,SUMIFS(#REF!,#REF!,$C336,#REF!,"&gt;="&amp;'Display 730 &amp; 1200'!$AN$10,#REF!,"&lt;="&amp;'Display 730 &amp; 1200'!$AN$9))</f>
        <v>#REF!</v>
      </c>
      <c r="E336" t="e">
        <f>IF($C336="",0,SUMIFS(#REF!,#REF!,$C336,#REF!,"&gt;="&amp;'Display 730 &amp; 1200'!$AN$12,#REF!,"&lt;="&amp;'Display 730 &amp; 1200'!$AN$11))</f>
        <v>#REF!</v>
      </c>
    </row>
    <row r="337" spans="1:5">
      <c r="A337" t="str">
        <f>IF(INDEX('Display 730 &amp; 1200'!$A:$A,ROW())="","",INDEX('Display 730 &amp; 1200'!$A:$A,ROW()))</f>
        <v>BOGOR茂物</v>
      </c>
      <c r="B337" t="str">
        <f>IF(INDEX('Display 730 &amp; 1200'!$B:$B,ROW())="","",INDEX('Display 730 &amp; 1200'!$B:$B,ROW()))</f>
        <v>M PAREZA NOVIK</v>
      </c>
      <c r="C337" t="str">
        <f>IF(INDEX('Display 730 &amp; 1200'!$D:$D,ROW())="","",INDEX('Display 730 &amp; 1200'!$D:$D,ROW()))</f>
        <v>KARADENAN_RAYA</v>
      </c>
      <c r="D337" t="e">
        <f>IF($C337="",0,SUMIFS(#REF!,#REF!,$C337,#REF!,"&gt;="&amp;'Display 730 &amp; 1200'!$AN$10,#REF!,"&lt;="&amp;'Display 730 &amp; 1200'!$AN$9))</f>
        <v>#REF!</v>
      </c>
      <c r="E337" t="e">
        <f>IF($C337="",0,SUMIFS(#REF!,#REF!,$C337,#REF!,"&gt;="&amp;'Display 730 &amp; 1200'!$AN$12,#REF!,"&lt;="&amp;'Display 730 &amp; 1200'!$AN$11))</f>
        <v>#REF!</v>
      </c>
    </row>
    <row r="338" spans="1:5">
      <c r="A338" t="str">
        <f>IF(INDEX('Display 730 &amp; 1200'!$A:$A,ROW())="","",INDEX('Display 730 &amp; 1200'!$A:$A,ROW()))</f>
        <v>BOGOR茂物</v>
      </c>
      <c r="B338" t="str">
        <f>IF(INDEX('Display 730 &amp; 1200'!$B:$B,ROW())="","",INDEX('Display 730 &amp; 1200'!$B:$B,ROW()))</f>
        <v>M PAREZA NOVIK</v>
      </c>
      <c r="C338" t="str">
        <f>IF(INDEX('Display 730 &amp; 1200'!$D:$D,ROW())="","",INDEX('Display 730 &amp; 1200'!$D:$D,ROW()))</f>
        <v>CITAYAM_PABUARAN</v>
      </c>
      <c r="D338" t="e">
        <f>IF($C338="",0,SUMIFS(#REF!,#REF!,$C338,#REF!,"&gt;="&amp;'Display 730 &amp; 1200'!$AN$10,#REF!,"&lt;="&amp;'Display 730 &amp; 1200'!$AN$9))</f>
        <v>#REF!</v>
      </c>
      <c r="E338" t="e">
        <f>IF($C338="",0,SUMIFS(#REF!,#REF!,$C338,#REF!,"&gt;="&amp;'Display 730 &amp; 1200'!$AN$12,#REF!,"&lt;="&amp;'Display 730 &amp; 1200'!$AN$11))</f>
        <v>#REF!</v>
      </c>
    </row>
    <row r="339" spans="1:5">
      <c r="A339" t="str">
        <f>IF(INDEX('Display 730 &amp; 1200'!$A:$A,ROW())="","",INDEX('Display 730 &amp; 1200'!$A:$A,ROW()))</f>
        <v>BOGOR茂物</v>
      </c>
      <c r="B339" t="str">
        <f>IF(INDEX('Display 730 &amp; 1200'!$B:$B,ROW())="","",INDEX('Display 730 &amp; 1200'!$B:$B,ROW()))</f>
        <v>M PAREZA NOVIK</v>
      </c>
      <c r="C339" t="str">
        <f>IF(INDEX('Display 730 &amp; 1200'!$D:$D,ROW())="","",INDEX('Display 730 &amp; 1200'!$D:$D,ROW()))</f>
        <v>CIB01F</v>
      </c>
      <c r="D339" t="e">
        <f>IF($C339="",0,SUMIFS(#REF!,#REF!,$C339,#REF!,"&gt;="&amp;'Display 730 &amp; 1200'!$AN$10,#REF!,"&lt;="&amp;'Display 730 &amp; 1200'!$AN$9))</f>
        <v>#REF!</v>
      </c>
      <c r="E339" t="e">
        <f>IF($C339="",0,SUMIFS(#REF!,#REF!,$C339,#REF!,"&gt;="&amp;'Display 730 &amp; 1200'!$AN$12,#REF!,"&lt;="&amp;'Display 730 &amp; 1200'!$AN$11))</f>
        <v>#REF!</v>
      </c>
    </row>
    <row r="340" spans="1:5">
      <c r="A340" t="str">
        <f>IF(INDEX('Display 730 &amp; 1200'!$A:$A,ROW())="","",INDEX('Display 730 &amp; 1200'!$A:$A,ROW()))</f>
        <v>BOGOR茂物</v>
      </c>
      <c r="B340" t="str">
        <f>IF(INDEX('Display 730 &amp; 1200'!$B:$B,ROW())="","",INDEX('Display 730 &amp; 1200'!$B:$B,ROW()))</f>
        <v>M PAREZA NOVIK</v>
      </c>
      <c r="C340" t="str">
        <f>IF(INDEX('Display 730 &amp; 1200'!$D:$D,ROW())="","",INDEX('Display 730 &amp; 1200'!$D:$D,ROW()))</f>
        <v>RAGAJAYA</v>
      </c>
      <c r="D340" t="e">
        <f>IF($C340="",0,SUMIFS(#REF!,#REF!,$C340,#REF!,"&gt;="&amp;'Display 730 &amp; 1200'!$AN$10,#REF!,"&lt;="&amp;'Display 730 &amp; 1200'!$AN$9))</f>
        <v>#REF!</v>
      </c>
      <c r="E340" t="e">
        <f>IF($C340="",0,SUMIFS(#REF!,#REF!,$C340,#REF!,"&gt;="&amp;'Display 730 &amp; 1200'!$AN$12,#REF!,"&lt;="&amp;'Display 730 &amp; 1200'!$AN$11))</f>
        <v>#REF!</v>
      </c>
    </row>
    <row r="341" spans="1:5">
      <c r="A341" t="str">
        <f>IF(INDEX('Display 730 &amp; 1200'!$A:$A,ROW())="","",INDEX('Display 730 &amp; 1200'!$A:$A,ROW()))</f>
        <v>BOGOR茂物</v>
      </c>
      <c r="B341" t="str">
        <f>IF(INDEX('Display 730 &amp; 1200'!$B:$B,ROW())="","",INDEX('Display 730 &amp; 1200'!$B:$B,ROW()))</f>
        <v>M PAREZA NOVIK</v>
      </c>
      <c r="C341" t="str">
        <f>IF(INDEX('Display 730 &amp; 1200'!$D:$D,ROW())="","",INDEX('Display 730 &amp; 1200'!$D:$D,ROW()))</f>
        <v>PABUARAN_ASRI</v>
      </c>
      <c r="D341" t="e">
        <f>IF($C341="",0,SUMIFS(#REF!,#REF!,$C341,#REF!,"&gt;="&amp;'Display 730 &amp; 1200'!$AN$10,#REF!,"&lt;="&amp;'Display 730 &amp; 1200'!$AN$9))</f>
        <v>#REF!</v>
      </c>
      <c r="E341" t="e">
        <f>IF($C341="",0,SUMIFS(#REF!,#REF!,$C341,#REF!,"&gt;="&amp;'Display 730 &amp; 1200'!$AN$12,#REF!,"&lt;="&amp;'Display 730 &amp; 1200'!$AN$11))</f>
        <v>#REF!</v>
      </c>
    </row>
    <row r="342" spans="1:5">
      <c r="A342" t="str">
        <f>IF(INDEX('Display 730 &amp; 1200'!$A:$A,ROW())="","",INDEX('Display 730 &amp; 1200'!$A:$A,ROW()))</f>
        <v>BOGOR茂物</v>
      </c>
      <c r="B342" t="str">
        <f>IF(INDEX('Display 730 &amp; 1200'!$B:$B,ROW())="","",INDEX('Display 730 &amp; 1200'!$B:$B,ROW()))</f>
        <v>M PAREZA NOVIK</v>
      </c>
      <c r="C342" t="str">
        <f>IF(INDEX('Display 730 &amp; 1200'!$D:$D,ROW())="","",INDEX('Display 730 &amp; 1200'!$D:$D,ROW()))</f>
        <v>WON_CIMANDALA</v>
      </c>
      <c r="D342" t="e">
        <f>IF($C342="",0,SUMIFS(#REF!,#REF!,$C342,#REF!,"&gt;="&amp;'Display 730 &amp; 1200'!$AN$10,#REF!,"&lt;="&amp;'Display 730 &amp; 1200'!$AN$9))</f>
        <v>#REF!</v>
      </c>
      <c r="E342" t="e">
        <f>IF($C342="",0,SUMIFS(#REF!,#REF!,$C342,#REF!,"&gt;="&amp;'Display 730 &amp; 1200'!$AN$12,#REF!,"&lt;="&amp;'Display 730 &amp; 1200'!$AN$11))</f>
        <v>#REF!</v>
      </c>
    </row>
    <row r="343" spans="1:5">
      <c r="A343" t="str">
        <f>IF(INDEX('Display 730 &amp; 1200'!$A:$A,ROW())="","",INDEX('Display 730 &amp; 1200'!$A:$A,ROW()))</f>
        <v>BOGOR茂物</v>
      </c>
      <c r="B343" t="str">
        <f>IF(INDEX('Display 730 &amp; 1200'!$B:$B,ROW())="","",INDEX('Display 730 &amp; 1200'!$B:$B,ROW()))</f>
        <v>M PAREZA NOVIK</v>
      </c>
      <c r="C343" t="str">
        <f>IF(INDEX('Display 730 &amp; 1200'!$D:$D,ROW())="","",INDEX('Display 730 &amp; 1200'!$D:$D,ROW()))</f>
        <v>PAKANSARI_3</v>
      </c>
      <c r="D343" t="e">
        <f>IF($C343="",0,SUMIFS(#REF!,#REF!,$C343,#REF!,"&gt;="&amp;'Display 730 &amp; 1200'!$AN$10,#REF!,"&lt;="&amp;'Display 730 &amp; 1200'!$AN$9))</f>
        <v>#REF!</v>
      </c>
      <c r="E343" t="e">
        <f>IF($C343="",0,SUMIFS(#REF!,#REF!,$C343,#REF!,"&gt;="&amp;'Display 730 &amp; 1200'!$AN$12,#REF!,"&lt;="&amp;'Display 730 &amp; 1200'!$AN$11))</f>
        <v>#REF!</v>
      </c>
    </row>
    <row r="344" spans="1:5">
      <c r="A344" t="str">
        <f>IF(INDEX('Display 730 &amp; 1200'!$A:$A,ROW())="","",INDEX('Display 730 &amp; 1200'!$A:$A,ROW()))</f>
        <v>BOGOR茂物</v>
      </c>
      <c r="B344" t="str">
        <f>IF(INDEX('Display 730 &amp; 1200'!$B:$B,ROW())="","",INDEX('Display 730 &amp; 1200'!$B:$B,ROW()))</f>
        <v>M PAREZA NOVIK</v>
      </c>
      <c r="C344" t="str">
        <f>IF(INDEX('Display 730 &amp; 1200'!$D:$D,ROW())="","",INDEX('Display 730 &amp; 1200'!$D:$D,ROW()))</f>
        <v>BABAKAN_MANDANG</v>
      </c>
      <c r="D344" t="e">
        <f>IF($C344="",0,SUMIFS(#REF!,#REF!,$C344,#REF!,"&gt;="&amp;'Display 730 &amp; 1200'!$AN$10,#REF!,"&lt;="&amp;'Display 730 &amp; 1200'!$AN$9))</f>
        <v>#REF!</v>
      </c>
      <c r="E344" t="e">
        <f>IF($C344="",0,SUMIFS(#REF!,#REF!,$C344,#REF!,"&gt;="&amp;'Display 730 &amp; 1200'!$AN$12,#REF!,"&lt;="&amp;'Display 730 &amp; 1200'!$AN$11))</f>
        <v>#REF!</v>
      </c>
    </row>
    <row r="345" spans="1:5">
      <c r="A345" t="str">
        <f>IF(INDEX('Display 730 &amp; 1200'!$A:$A,ROW())="","",INDEX('Display 730 &amp; 1200'!$A:$A,ROW()))</f>
        <v>BOGOR茂物</v>
      </c>
      <c r="B345" t="str">
        <f>IF(INDEX('Display 730 &amp; 1200'!$B:$B,ROW())="","",INDEX('Display 730 &amp; 1200'!$B:$B,ROW()))</f>
        <v>M PAREZA NOVIK</v>
      </c>
      <c r="C345" t="str">
        <f>IF(INDEX('Display 730 &amp; 1200'!$D:$D,ROW())="","",INDEX('Display 730 &amp; 1200'!$D:$D,ROW()))</f>
        <v>CP_MAYOR_OKING</v>
      </c>
      <c r="D345" t="e">
        <f>IF($C345="",0,SUMIFS(#REF!,#REF!,$C345,#REF!,"&gt;="&amp;'Display 730 &amp; 1200'!$AN$10,#REF!,"&lt;="&amp;'Display 730 &amp; 1200'!$AN$9))</f>
        <v>#REF!</v>
      </c>
      <c r="E345" t="e">
        <f>IF($C345="",0,SUMIFS(#REF!,#REF!,$C345,#REF!,"&gt;="&amp;'Display 730 &amp; 1200'!$AN$12,#REF!,"&lt;="&amp;'Display 730 &amp; 1200'!$AN$11))</f>
        <v>#REF!</v>
      </c>
    </row>
    <row r="346" spans="1:5">
      <c r="A346" t="str">
        <f>IF(INDEX('Display 730 &amp; 1200'!$A:$A,ROW())="","",INDEX('Display 730 &amp; 1200'!$A:$A,ROW()))</f>
        <v>BOGOR茂物</v>
      </c>
      <c r="B346" t="str">
        <f>IF(INDEX('Display 730 &amp; 1200'!$B:$B,ROW())="","",INDEX('Display 730 &amp; 1200'!$B:$B,ROW()))</f>
        <v>M PAREZA NOVIK</v>
      </c>
      <c r="C346" t="str">
        <f>IF(INDEX('Display 730 &amp; 1200'!$D:$D,ROW())="","",INDEX('Display 730 &amp; 1200'!$D:$D,ROW()))</f>
        <v>PAKANSARI_4</v>
      </c>
      <c r="D346" t="e">
        <f>IF($C346="",0,SUMIFS(#REF!,#REF!,$C346,#REF!,"&gt;="&amp;'Display 730 &amp; 1200'!$AN$10,#REF!,"&lt;="&amp;'Display 730 &amp; 1200'!$AN$9))</f>
        <v>#REF!</v>
      </c>
      <c r="E346" t="e">
        <f>IF($C346="",0,SUMIFS(#REF!,#REF!,$C346,#REF!,"&gt;="&amp;'Display 730 &amp; 1200'!$AN$12,#REF!,"&lt;="&amp;'Display 730 &amp; 1200'!$AN$11))</f>
        <v>#REF!</v>
      </c>
    </row>
    <row r="347" spans="1:5">
      <c r="A347" t="str">
        <f>IF(INDEX('Display 730 &amp; 1200'!$A:$A,ROW())="","",INDEX('Display 730 &amp; 1200'!$A:$A,ROW()))</f>
        <v>BOGOR茂物</v>
      </c>
      <c r="B347" t="str">
        <f>IF(INDEX('Display 730 &amp; 1200'!$B:$B,ROW())="","",INDEX('Display 730 &amp; 1200'!$B:$B,ROW()))</f>
        <v>WIN KARYADI H P</v>
      </c>
      <c r="C347" t="str">
        <f>IF(INDEX('Display 730 &amp; 1200'!$D:$D,ROW())="","",INDEX('Display 730 &amp; 1200'!$D:$D,ROW()))</f>
        <v>DC_CISARUA</v>
      </c>
      <c r="D347" t="e">
        <f>IF($C347="",0,SUMIFS(#REF!,#REF!,$C347,#REF!,"&gt;="&amp;'Display 730 &amp; 1200'!$AN$10,#REF!,"&lt;="&amp;'Display 730 &amp; 1200'!$AN$9))</f>
        <v>#REF!</v>
      </c>
      <c r="E347" t="e">
        <f>IF($C347="",0,SUMIFS(#REF!,#REF!,$C347,#REF!,"&gt;="&amp;'Display 730 &amp; 1200'!$AN$12,#REF!,"&lt;="&amp;'Display 730 &amp; 1200'!$AN$11))</f>
        <v>#REF!</v>
      </c>
    </row>
    <row r="348" spans="1:5">
      <c r="A348" t="str">
        <f>IF(INDEX('Display 730 &amp; 1200'!$A:$A,ROW())="","",INDEX('Display 730 &amp; 1200'!$A:$A,ROW()))</f>
        <v>BOGOR茂物</v>
      </c>
      <c r="B348" t="str">
        <f>IF(INDEX('Display 730 &amp; 1200'!$B:$B,ROW())="","",INDEX('Display 730 &amp; 1200'!$B:$B,ROW()))</f>
        <v>WIN KARYADI H P</v>
      </c>
      <c r="C348" t="str">
        <f>IF(INDEX('Display 730 &amp; 1200'!$D:$D,ROW())="","",INDEX('Display 730 &amp; 1200'!$D:$D,ROW()))</f>
        <v>DC_TAJUR</v>
      </c>
      <c r="D348" t="e">
        <f>IF($C348="",0,SUMIFS(#REF!,#REF!,$C348,#REF!,"&gt;="&amp;'Display 730 &amp; 1200'!$AN$10,#REF!,"&lt;="&amp;'Display 730 &amp; 1200'!$AN$9))</f>
        <v>#REF!</v>
      </c>
      <c r="E348" t="e">
        <f>IF($C348="",0,SUMIFS(#REF!,#REF!,$C348,#REF!,"&gt;="&amp;'Display 730 &amp; 1200'!$AN$12,#REF!,"&lt;="&amp;'Display 730 &amp; 1200'!$AN$11))</f>
        <v>#REF!</v>
      </c>
    </row>
    <row r="349" spans="1:5">
      <c r="A349" t="str">
        <f>IF(INDEX('Display 730 &amp; 1200'!$A:$A,ROW())="","",INDEX('Display 730 &amp; 1200'!$A:$A,ROW()))</f>
        <v>BOGOR茂物</v>
      </c>
      <c r="B349" t="str">
        <f>IF(INDEX('Display 730 &amp; 1200'!$B:$B,ROW())="","",INDEX('Display 730 &amp; 1200'!$B:$B,ROW()))</f>
        <v>WIN KARYADI H P</v>
      </c>
      <c r="C349" t="str">
        <f>IF(INDEX('Display 730 &amp; 1200'!$D:$D,ROW())="","",INDEX('Display 730 &amp; 1200'!$D:$D,ROW()))</f>
        <v>DC_CIAWI</v>
      </c>
      <c r="D349" t="e">
        <f>IF($C349="",0,SUMIFS(#REF!,#REF!,$C349,#REF!,"&gt;="&amp;'Display 730 &amp; 1200'!$AN$10,#REF!,"&lt;="&amp;'Display 730 &amp; 1200'!$AN$9))</f>
        <v>#REF!</v>
      </c>
      <c r="E349" t="e">
        <f>IF($C349="",0,SUMIFS(#REF!,#REF!,$C349,#REF!,"&gt;="&amp;'Display 730 &amp; 1200'!$AN$12,#REF!,"&lt;="&amp;'Display 730 &amp; 1200'!$AN$11))</f>
        <v>#REF!</v>
      </c>
    </row>
    <row r="350" spans="1:5">
      <c r="A350" t="str">
        <f>IF(INDEX('Display 730 &amp; 1200'!$A:$A,ROW())="","",INDEX('Display 730 &amp; 1200'!$A:$A,ROW()))</f>
        <v>BOGOR茂物</v>
      </c>
      <c r="B350" t="str">
        <f>IF(INDEX('Display 730 &amp; 1200'!$B:$B,ROW())="","",INDEX('Display 730 &amp; 1200'!$B:$B,ROW()))</f>
        <v>WIN KARYADI H P</v>
      </c>
      <c r="C350" t="str">
        <f>IF(INDEX('Display 730 &amp; 1200'!$D:$D,ROW())="","",INDEX('Display 730 &amp; 1200'!$D:$D,ROW()))</f>
        <v>DC_MEGAMENDUNG</v>
      </c>
      <c r="D350" t="e">
        <f>IF($C350="",0,SUMIFS(#REF!,#REF!,$C350,#REF!,"&gt;="&amp;'Display 730 &amp; 1200'!$AN$10,#REF!,"&lt;="&amp;'Display 730 &amp; 1200'!$AN$9))</f>
        <v>#REF!</v>
      </c>
      <c r="E350" t="e">
        <f>IF($C350="",0,SUMIFS(#REF!,#REF!,$C350,#REF!,"&gt;="&amp;'Display 730 &amp; 1200'!$AN$12,#REF!,"&lt;="&amp;'Display 730 &amp; 1200'!$AN$11))</f>
        <v>#REF!</v>
      </c>
    </row>
    <row r="351" spans="1:5">
      <c r="A351" t="str">
        <f>IF(INDEX('Display 730 &amp; 1200'!$A:$A,ROW())="","",INDEX('Display 730 &amp; 1200'!$A:$A,ROW()))</f>
        <v>BOGOR茂物</v>
      </c>
      <c r="B351" t="str">
        <f>IF(INDEX('Display 730 &amp; 1200'!$B:$B,ROW())="","",INDEX('Display 730 &amp; 1200'!$B:$B,ROW()))</f>
        <v>WIN KARYADI H P</v>
      </c>
      <c r="C351" t="str">
        <f>IF(INDEX('Display 730 &amp; 1200'!$D:$D,ROW())="","",INDEX('Display 730 &amp; 1200'!$D:$D,ROW()))</f>
        <v>CIGOMBONG</v>
      </c>
      <c r="D351" t="e">
        <f>IF($C351="",0,SUMIFS(#REF!,#REF!,$C351,#REF!,"&gt;="&amp;'Display 730 &amp; 1200'!$AN$10,#REF!,"&lt;="&amp;'Display 730 &amp; 1200'!$AN$9))</f>
        <v>#REF!</v>
      </c>
      <c r="E351" t="e">
        <f>IF($C351="",0,SUMIFS(#REF!,#REF!,$C351,#REF!,"&gt;="&amp;'Display 730 &amp; 1200'!$AN$12,#REF!,"&lt;="&amp;'Display 730 &amp; 1200'!$AN$11))</f>
        <v>#REF!</v>
      </c>
    </row>
    <row r="352" spans="1:5">
      <c r="A352" t="str">
        <f>IF(INDEX('Display 730 &amp; 1200'!$A:$A,ROW())="","",INDEX('Display 730 &amp; 1200'!$A:$A,ROW()))</f>
        <v>BOGOR茂物</v>
      </c>
      <c r="B352" t="str">
        <f>IF(INDEX('Display 730 &amp; 1200'!$B:$B,ROW())="","",INDEX('Display 730 &amp; 1200'!$B:$B,ROW()))</f>
        <v>WIN KARYADI H P</v>
      </c>
      <c r="C352" t="str">
        <f>IF(INDEX('Display 730 &amp; 1200'!$D:$D,ROW())="","",INDEX('Display 730 &amp; 1200'!$D:$D,ROW()))</f>
        <v>CP_CARINGIN_1</v>
      </c>
      <c r="D352" t="e">
        <f>IF($C352="",0,SUMIFS(#REF!,#REF!,$C352,#REF!,"&gt;="&amp;'Display 730 &amp; 1200'!$AN$10,#REF!,"&lt;="&amp;'Display 730 &amp; 1200'!$AN$9))</f>
        <v>#REF!</v>
      </c>
      <c r="E352" t="e">
        <f>IF($C352="",0,SUMIFS(#REF!,#REF!,$C352,#REF!,"&gt;="&amp;'Display 730 &amp; 1200'!$AN$12,#REF!,"&lt;="&amp;'Display 730 &amp; 1200'!$AN$11))</f>
        <v>#REF!</v>
      </c>
    </row>
    <row r="353" spans="1:5">
      <c r="A353" t="str">
        <f>IF(INDEX('Display 730 &amp; 1200'!$A:$A,ROW())="","",INDEX('Display 730 &amp; 1200'!$A:$A,ROW()))</f>
        <v>BOGOR茂物</v>
      </c>
      <c r="B353" t="str">
        <f>IF(INDEX('Display 730 &amp; 1200'!$B:$B,ROW())="","",INDEX('Display 730 &amp; 1200'!$B:$B,ROW()))</f>
        <v>WIN KARYADI H P</v>
      </c>
      <c r="C353" t="str">
        <f>IF(INDEX('Display 730 &amp; 1200'!$D:$D,ROW())="","",INDEX('Display 730 &amp; 1200'!$D:$D,ROW()))</f>
        <v>MAYOR_KH</v>
      </c>
      <c r="D353" t="e">
        <f>IF($C353="",0,SUMIFS(#REF!,#REF!,$C353,#REF!,"&gt;="&amp;'Display 730 &amp; 1200'!$AN$10,#REF!,"&lt;="&amp;'Display 730 &amp; 1200'!$AN$9))</f>
        <v>#REF!</v>
      </c>
      <c r="E353" t="e">
        <f>IF($C353="",0,SUMIFS(#REF!,#REF!,$C353,#REF!,"&gt;="&amp;'Display 730 &amp; 1200'!$AN$12,#REF!,"&lt;="&amp;'Display 730 &amp; 1200'!$AN$11))</f>
        <v>#REF!</v>
      </c>
    </row>
    <row r="354" spans="1:5">
      <c r="A354" t="str">
        <f>IF(INDEX('Display 730 &amp; 1200'!$A:$A,ROW())="","",INDEX('Display 730 &amp; 1200'!$A:$A,ROW()))</f>
        <v>BOGOR茂物</v>
      </c>
      <c r="B354" t="str">
        <f>IF(INDEX('Display 730 &amp; 1200'!$B:$B,ROW())="","",INDEX('Display 730 &amp; 1200'!$B:$B,ROW()))</f>
        <v>WIN KARYADI H P</v>
      </c>
      <c r="C354" t="str">
        <f>IF(INDEX('Display 730 &amp; 1200'!$D:$D,ROW())="","",INDEX('Display 730 &amp; 1200'!$D:$D,ROW()))</f>
        <v>PUNCAK_CISARUA</v>
      </c>
      <c r="D354" t="e">
        <f>IF($C354="",0,SUMIFS(#REF!,#REF!,$C354,#REF!,"&gt;="&amp;'Display 730 &amp; 1200'!$AN$10,#REF!,"&lt;="&amp;'Display 730 &amp; 1200'!$AN$9))</f>
        <v>#REF!</v>
      </c>
      <c r="E354" t="e">
        <f>IF($C354="",0,SUMIFS(#REF!,#REF!,$C354,#REF!,"&gt;="&amp;'Display 730 &amp; 1200'!$AN$12,#REF!,"&lt;="&amp;'Display 730 &amp; 1200'!$AN$11))</f>
        <v>#REF!</v>
      </c>
    </row>
    <row r="355" spans="1:5">
      <c r="A355" t="str">
        <f>IF(INDEX('Display 730 &amp; 1200'!$A:$A,ROW())="","",INDEX('Display 730 &amp; 1200'!$A:$A,ROW()))</f>
        <v>BOGOR茂物</v>
      </c>
      <c r="B355" t="str">
        <f>IF(INDEX('Display 730 &amp; 1200'!$B:$B,ROW())="","",INDEX('Display 730 &amp; 1200'!$B:$B,ROW()))</f>
        <v>WIN KARYADI H P</v>
      </c>
      <c r="C355" t="str">
        <f>IF(INDEX('Display 730 &amp; 1200'!$D:$D,ROW())="","",INDEX('Display 730 &amp; 1200'!$D:$D,ROW()))</f>
        <v>CIBEDUG</v>
      </c>
      <c r="D355" t="e">
        <f>IF($C355="",0,SUMIFS(#REF!,#REF!,$C355,#REF!,"&gt;="&amp;'Display 730 &amp; 1200'!$AN$10,#REF!,"&lt;="&amp;'Display 730 &amp; 1200'!$AN$9))</f>
        <v>#REF!</v>
      </c>
      <c r="E355" t="e">
        <f>IF($C355="",0,SUMIFS(#REF!,#REF!,$C355,#REF!,"&gt;="&amp;'Display 730 &amp; 1200'!$AN$12,#REF!,"&lt;="&amp;'Display 730 &amp; 1200'!$AN$11))</f>
        <v>#REF!</v>
      </c>
    </row>
    <row r="356" spans="1:5">
      <c r="A356" t="str">
        <f>IF(INDEX('Display 730 &amp; 1200'!$A:$A,ROW())="","",INDEX('Display 730 &amp; 1200'!$A:$A,ROW()))</f>
        <v>BOGOR茂物</v>
      </c>
      <c r="B356" t="str">
        <f>IF(INDEX('Display 730 &amp; 1200'!$B:$B,ROW())="","",INDEX('Display 730 &amp; 1200'!$B:$B,ROW()))</f>
        <v>WIN KARYADI H P</v>
      </c>
      <c r="C356" t="str">
        <f>IF(INDEX('Display 730 &amp; 1200'!$D:$D,ROW())="","",INDEX('Display 730 &amp; 1200'!$D:$D,ROW()))</f>
        <v>CIJERUK</v>
      </c>
      <c r="D356" t="e">
        <f>IF($C356="",0,SUMIFS(#REF!,#REF!,$C356,#REF!,"&gt;="&amp;'Display 730 &amp; 1200'!$AN$10,#REF!,"&lt;="&amp;'Display 730 &amp; 1200'!$AN$9))</f>
        <v>#REF!</v>
      </c>
      <c r="E356" t="e">
        <f>IF($C356="",0,SUMIFS(#REF!,#REF!,$C356,#REF!,"&gt;="&amp;'Display 730 &amp; 1200'!$AN$12,#REF!,"&lt;="&amp;'Display 730 &amp; 1200'!$AN$11))</f>
        <v>#REF!</v>
      </c>
    </row>
    <row r="357" spans="1:5">
      <c r="A357" t="str">
        <f>IF(INDEX('Display 730 &amp; 1200'!$A:$A,ROW())="","",INDEX('Display 730 &amp; 1200'!$A:$A,ROW()))</f>
        <v>BOGOR茂物</v>
      </c>
      <c r="B357" t="str">
        <f>IF(INDEX('Display 730 &amp; 1200'!$B:$B,ROW())="","",INDEX('Display 730 &amp; 1200'!$B:$B,ROW()))</f>
        <v>WIN KARYADI H P</v>
      </c>
      <c r="C357" t="str">
        <f>IF(INDEX('Display 730 &amp; 1200'!$D:$D,ROW())="","",INDEX('Display 730 &amp; 1200'!$D:$D,ROW()))</f>
        <v>BOGOR_SELATAN</v>
      </c>
      <c r="D357" t="e">
        <f>IF($C357="",0,SUMIFS(#REF!,#REF!,$C357,#REF!,"&gt;="&amp;'Display 730 &amp; 1200'!$AN$10,#REF!,"&lt;="&amp;'Display 730 &amp; 1200'!$AN$9))</f>
        <v>#REF!</v>
      </c>
      <c r="E357" t="e">
        <f>IF($C357="",0,SUMIFS(#REF!,#REF!,$C357,#REF!,"&gt;="&amp;'Display 730 &amp; 1200'!$AN$12,#REF!,"&lt;="&amp;'Display 730 &amp; 1200'!$AN$11))</f>
        <v>#REF!</v>
      </c>
    </row>
    <row r="358" spans="1:5">
      <c r="A358" t="str">
        <f>IF(INDEX('Display 730 &amp; 1200'!$A:$A,ROW())="","",INDEX('Display 730 &amp; 1200'!$A:$A,ROW()))</f>
        <v>BOGOR茂物</v>
      </c>
      <c r="B358" t="str">
        <f>IF(INDEX('Display 730 &amp; 1200'!$B:$B,ROW())="","",INDEX('Display 730 &amp; 1200'!$B:$B,ROW()))</f>
        <v>WIN KARYADI H P</v>
      </c>
      <c r="C358" t="str">
        <f>IF(INDEX('Display 730 &amp; 1200'!$D:$D,ROW())="","",INDEX('Display 730 &amp; 1200'!$D:$D,ROW()))</f>
        <v>CIAPUS_RAYA</v>
      </c>
      <c r="D358" t="e">
        <f>IF($C358="",0,SUMIFS(#REF!,#REF!,$C358,#REF!,"&gt;="&amp;'Display 730 &amp; 1200'!$AN$10,#REF!,"&lt;="&amp;'Display 730 &amp; 1200'!$AN$9))</f>
        <v>#REF!</v>
      </c>
      <c r="E358" t="e">
        <f>IF($C358="",0,SUMIFS(#REF!,#REF!,$C358,#REF!,"&gt;="&amp;'Display 730 &amp; 1200'!$AN$12,#REF!,"&lt;="&amp;'Display 730 &amp; 1200'!$AN$11))</f>
        <v>#REF!</v>
      </c>
    </row>
    <row r="359" spans="1:5">
      <c r="A359" t="str">
        <f>IF(INDEX('Display 730 &amp; 1200'!$A:$A,ROW())="","",INDEX('Display 730 &amp; 1200'!$A:$A,ROW()))</f>
        <v>BOGOR茂物</v>
      </c>
      <c r="B359" t="str">
        <f>IF(INDEX('Display 730 &amp; 1200'!$B:$B,ROW())="","",INDEX('Display 730 &amp; 1200'!$B:$B,ROW()))</f>
        <v>WIN KARYADI H P</v>
      </c>
      <c r="C359" t="str">
        <f>IF(INDEX('Display 730 &amp; 1200'!$D:$D,ROW())="","",INDEX('Display 730 &amp; 1200'!$D:$D,ROW()))</f>
        <v>PAHLAWAN_SUKSES</v>
      </c>
      <c r="D359" t="e">
        <f>IF($C359="",0,SUMIFS(#REF!,#REF!,$C359,#REF!,"&gt;="&amp;'Display 730 &amp; 1200'!$AN$10,#REF!,"&lt;="&amp;'Display 730 &amp; 1200'!$AN$9))</f>
        <v>#REF!</v>
      </c>
      <c r="E359" t="e">
        <f>IF($C359="",0,SUMIFS(#REF!,#REF!,$C359,#REF!,"&gt;="&amp;'Display 730 &amp; 1200'!$AN$12,#REF!,"&lt;="&amp;'Display 730 &amp; 1200'!$AN$11))</f>
        <v>#REF!</v>
      </c>
    </row>
    <row r="360" spans="1:5">
      <c r="A360" t="str">
        <f>IF(INDEX('Display 730 &amp; 1200'!$A:$A,ROW())="","",INDEX('Display 730 &amp; 1200'!$A:$A,ROW()))</f>
        <v>BOGOR茂物</v>
      </c>
      <c r="B360" t="str">
        <f>IF(INDEX('Display 730 &amp; 1200'!$B:$B,ROW())="","",INDEX('Display 730 &amp; 1200'!$B:$B,ROW()))</f>
        <v>WIN KARYADI H P</v>
      </c>
      <c r="C360" t="str">
        <f>IF(INDEX('Display 730 &amp; 1200'!$D:$D,ROW())="","",INDEX('Display 730 &amp; 1200'!$D:$D,ROW()))</f>
        <v>PAMOYANAN_BOGOR</v>
      </c>
      <c r="D360" t="e">
        <f>IF($C360="",0,SUMIFS(#REF!,#REF!,$C360,#REF!,"&gt;="&amp;'Display 730 &amp; 1200'!$AN$10,#REF!,"&lt;="&amp;'Display 730 &amp; 1200'!$AN$9))</f>
        <v>#REF!</v>
      </c>
      <c r="E360" t="e">
        <f>IF($C360="",0,SUMIFS(#REF!,#REF!,$C360,#REF!,"&gt;="&amp;'Display 730 &amp; 1200'!$AN$12,#REF!,"&lt;="&amp;'Display 730 &amp; 1200'!$AN$11))</f>
        <v>#REF!</v>
      </c>
    </row>
    <row r="361" spans="1:5">
      <c r="A361" t="str">
        <f>IF(INDEX('Display 730 &amp; 1200'!$A:$A,ROW())="","",INDEX('Display 730 &amp; 1200'!$A:$A,ROW()))</f>
        <v>BOGOR茂物</v>
      </c>
      <c r="B361" t="str">
        <f>IF(INDEX('Display 730 &amp; 1200'!$B:$B,ROW())="","",INDEX('Display 730 &amp; 1200'!$B:$B,ROW()))</f>
        <v>WIN KARYADI H P</v>
      </c>
      <c r="C361" t="str">
        <f>IF(INDEX('Display 730 &amp; 1200'!$D:$D,ROW())="","",INDEX('Display 730 &amp; 1200'!$D:$D,ROW()))</f>
        <v>CP_BNR</v>
      </c>
      <c r="D361" t="e">
        <f>IF($C361="",0,SUMIFS(#REF!,#REF!,$C361,#REF!,"&gt;="&amp;'Display 730 &amp; 1200'!$AN$10,#REF!,"&lt;="&amp;'Display 730 &amp; 1200'!$AN$9))</f>
        <v>#REF!</v>
      </c>
      <c r="E361" t="e">
        <f>IF($C361="",0,SUMIFS(#REF!,#REF!,$C361,#REF!,"&gt;="&amp;'Display 730 &amp; 1200'!$AN$12,#REF!,"&lt;="&amp;'Display 730 &amp; 1200'!$AN$11))</f>
        <v>#REF!</v>
      </c>
    </row>
    <row r="362" spans="1:5">
      <c r="A362" t="str">
        <f>IF(INDEX('Display 730 &amp; 1200'!$A:$A,ROW())="","",INDEX('Display 730 &amp; 1200'!$A:$A,ROW()))</f>
        <v>DEPOK德波</v>
      </c>
      <c r="B362" t="str">
        <f>IF(INDEX('Display 730 &amp; 1200'!$B:$B,ROW())="","",INDEX('Display 730 &amp; 1200'!$B:$B,ROW()))</f>
        <v>Steven Wijaya (Manager NM)</v>
      </c>
      <c r="C362" t="str">
        <f>IF(INDEX('Display 730 &amp; 1200'!$D:$D,ROW())="","",INDEX('Display 730 &amp; 1200'!$D:$D,ROW()))</f>
        <v>MAMPANG_DEPOK</v>
      </c>
      <c r="D362" t="e">
        <f>IF($C362="",0,SUMIFS(#REF!,#REF!,$C362,#REF!,"&gt;="&amp;'Display 730 &amp; 1200'!$AN$10,#REF!,"&lt;="&amp;'Display 730 &amp; 1200'!$AN$9))</f>
        <v>#REF!</v>
      </c>
      <c r="E362" t="e">
        <f>IF($C362="",0,SUMIFS(#REF!,#REF!,$C362,#REF!,"&gt;="&amp;'Display 730 &amp; 1200'!$AN$12,#REF!,"&lt;="&amp;'Display 730 &amp; 1200'!$AN$11))</f>
        <v>#REF!</v>
      </c>
    </row>
    <row r="363" spans="1:5">
      <c r="A363" t="str">
        <f>IF(INDEX('Display 730 &amp; 1200'!$A:$A,ROW())="","",INDEX('Display 730 &amp; 1200'!$A:$A,ROW()))</f>
        <v>DEPOK德波</v>
      </c>
      <c r="B363" t="str">
        <f>IF(INDEX('Display 730 &amp; 1200'!$B:$B,ROW())="","",INDEX('Display 730 &amp; 1200'!$B:$B,ROW()))</f>
        <v>Steven Wijaya (Manager NM)</v>
      </c>
      <c r="C363" t="str">
        <f>IF(INDEX('Display 730 &amp; 1200'!$D:$D,ROW())="","",INDEX('Display 730 &amp; 1200'!$D:$D,ROW()))</f>
        <v>RANGKAPAN_JAYA</v>
      </c>
      <c r="D363" t="e">
        <f>IF($C363="",0,SUMIFS(#REF!,#REF!,$C363,#REF!,"&gt;="&amp;'Display 730 &amp; 1200'!$AN$10,#REF!,"&lt;="&amp;'Display 730 &amp; 1200'!$AN$9))</f>
        <v>#REF!</v>
      </c>
      <c r="E363" t="e">
        <f>IF($C363="",0,SUMIFS(#REF!,#REF!,$C363,#REF!,"&gt;="&amp;'Display 730 &amp; 1200'!$AN$12,#REF!,"&lt;="&amp;'Display 730 &amp; 1200'!$AN$11))</f>
        <v>#REF!</v>
      </c>
    </row>
    <row r="364" spans="1:5">
      <c r="A364" t="str">
        <f>IF(INDEX('Display 730 &amp; 1200'!$A:$A,ROW())="","",INDEX('Display 730 &amp; 1200'!$A:$A,ROW()))</f>
        <v>DEPOK德波</v>
      </c>
      <c r="B364" t="str">
        <f>IF(INDEX('Display 730 &amp; 1200'!$B:$B,ROW())="","",INDEX('Display 730 &amp; 1200'!$B:$B,ROW()))</f>
        <v>Steven Wijaya (Manager NM)</v>
      </c>
      <c r="C364" t="str">
        <f>IF(INDEX('Display 730 &amp; 1200'!$D:$D,ROW())="","",INDEX('Display 730 &amp; 1200'!$D:$D,ROW()))</f>
        <v>CISALAK_PASAR</v>
      </c>
      <c r="D364" t="e">
        <f>IF($C364="",0,SUMIFS(#REF!,#REF!,$C364,#REF!,"&gt;="&amp;'Display 730 &amp; 1200'!$AN$10,#REF!,"&lt;="&amp;'Display 730 &amp; 1200'!$AN$9))</f>
        <v>#REF!</v>
      </c>
      <c r="E364" t="e">
        <f>IF($C364="",0,SUMIFS(#REF!,#REF!,$C364,#REF!,"&gt;="&amp;'Display 730 &amp; 1200'!$AN$12,#REF!,"&lt;="&amp;'Display 730 &amp; 1200'!$AN$11))</f>
        <v>#REF!</v>
      </c>
    </row>
    <row r="365" spans="1:5">
      <c r="A365" t="str">
        <f>IF(INDEX('Display 730 &amp; 1200'!$A:$A,ROW())="","",INDEX('Display 730 &amp; 1200'!$A:$A,ROW()))</f>
        <v>DEPOK德波</v>
      </c>
      <c r="B365" t="str">
        <f>IF(INDEX('Display 730 &amp; 1200'!$B:$B,ROW())="","",INDEX('Display 730 &amp; 1200'!$B:$B,ROW()))</f>
        <v>Steven Wijaya (Manager NM)</v>
      </c>
      <c r="C365" t="str">
        <f>IF(INDEX('Display 730 &amp; 1200'!$D:$D,ROW())="","",INDEX('Display 730 &amp; 1200'!$D:$D,ROW()))</f>
        <v>TUGU_DEPOK</v>
      </c>
      <c r="D365" t="e">
        <f>IF($C365="",0,SUMIFS(#REF!,#REF!,$C365,#REF!,"&gt;="&amp;'Display 730 &amp; 1200'!$AN$10,#REF!,"&lt;="&amp;'Display 730 &amp; 1200'!$AN$9))</f>
        <v>#REF!</v>
      </c>
      <c r="E365" t="e">
        <f>IF($C365="",0,SUMIFS(#REF!,#REF!,$C365,#REF!,"&gt;="&amp;'Display 730 &amp; 1200'!$AN$12,#REF!,"&lt;="&amp;'Display 730 &amp; 1200'!$AN$11))</f>
        <v>#REF!</v>
      </c>
    </row>
    <row r="366" spans="1:5">
      <c r="A366" t="str">
        <f>IF(INDEX('Display 730 &amp; 1200'!$A:$A,ROW())="","",INDEX('Display 730 &amp; 1200'!$A:$A,ROW()))</f>
        <v>DEPOK德波</v>
      </c>
      <c r="B366" t="str">
        <f>IF(INDEX('Display 730 &amp; 1200'!$B:$B,ROW())="","",INDEX('Display 730 &amp; 1200'!$B:$B,ROW()))</f>
        <v>Steven Wijaya (Manager NM)</v>
      </c>
      <c r="C366" t="str">
        <f>IF(INDEX('Display 730 &amp; 1200'!$D:$D,ROW())="","",INDEX('Display 730 &amp; 1200'!$D:$D,ROW()))</f>
        <v>SAWANGAN_LAMA</v>
      </c>
      <c r="D366" t="e">
        <f>IF($C366="",0,SUMIFS(#REF!,#REF!,$C366,#REF!,"&gt;="&amp;'Display 730 &amp; 1200'!$AN$10,#REF!,"&lt;="&amp;'Display 730 &amp; 1200'!$AN$9))</f>
        <v>#REF!</v>
      </c>
      <c r="E366" t="e">
        <f>IF($C366="",0,SUMIFS(#REF!,#REF!,$C366,#REF!,"&gt;="&amp;'Display 730 &amp; 1200'!$AN$12,#REF!,"&lt;="&amp;'Display 730 &amp; 1200'!$AN$11))</f>
        <v>#REF!</v>
      </c>
    </row>
    <row r="367" spans="1:5">
      <c r="A367" t="str">
        <f>IF(INDEX('Display 730 &amp; 1200'!$A:$A,ROW())="","",INDEX('Display 730 &amp; 1200'!$A:$A,ROW()))</f>
        <v>DEPOK德波</v>
      </c>
      <c r="B367" t="str">
        <f>IF(INDEX('Display 730 &amp; 1200'!$B:$B,ROW())="","",INDEX('Display 730 &amp; 1200'!$B:$B,ROW()))</f>
        <v>Steven Wijaya (Manager NM)</v>
      </c>
      <c r="C367" t="str">
        <f>IF(INDEX('Display 730 &amp; 1200'!$D:$D,ROW())="","",INDEX('Display 730 &amp; 1200'!$D:$D,ROW()))</f>
        <v>ABADIJAYA</v>
      </c>
      <c r="D367" t="e">
        <f>IF($C367="",0,SUMIFS(#REF!,#REF!,$C367,#REF!,"&gt;="&amp;'Display 730 &amp; 1200'!$AN$10,#REF!,"&lt;="&amp;'Display 730 &amp; 1200'!$AN$9))</f>
        <v>#REF!</v>
      </c>
      <c r="E367" t="e">
        <f>IF($C367="",0,SUMIFS(#REF!,#REF!,$C367,#REF!,"&gt;="&amp;'Display 730 &amp; 1200'!$AN$12,#REF!,"&lt;="&amp;'Display 730 &amp; 1200'!$AN$11))</f>
        <v>#REF!</v>
      </c>
    </row>
    <row r="368" spans="1:5">
      <c r="A368" t="str">
        <f>IF(INDEX('Display 730 &amp; 1200'!$A:$A,ROW())="","",INDEX('Display 730 &amp; 1200'!$A:$A,ROW()))</f>
        <v>DEPOK德波</v>
      </c>
      <c r="B368" t="str">
        <f>IF(INDEX('Display 730 &amp; 1200'!$B:$B,ROW())="","",INDEX('Display 730 &amp; 1200'!$B:$B,ROW()))</f>
        <v>Steven Wijaya (Manager NM)</v>
      </c>
      <c r="C368" t="str">
        <f>IF(INDEX('Display 730 &amp; 1200'!$D:$D,ROW())="","",INDEX('Display 730 &amp; 1200'!$D:$D,ROW()))</f>
        <v>MEKARJAYA</v>
      </c>
      <c r="D368" t="e">
        <f>IF($C368="",0,SUMIFS(#REF!,#REF!,$C368,#REF!,"&gt;="&amp;'Display 730 &amp; 1200'!$AN$10,#REF!,"&lt;="&amp;'Display 730 &amp; 1200'!$AN$9))</f>
        <v>#REF!</v>
      </c>
      <c r="E368" t="e">
        <f>IF($C368="",0,SUMIFS(#REF!,#REF!,$C368,#REF!,"&gt;="&amp;'Display 730 &amp; 1200'!$AN$12,#REF!,"&lt;="&amp;'Display 730 &amp; 1200'!$AN$11))</f>
        <v>#REF!</v>
      </c>
    </row>
    <row r="369" spans="1:5">
      <c r="A369" t="str">
        <f>IF(INDEX('Display 730 &amp; 1200'!$A:$A,ROW())="","",INDEX('Display 730 &amp; 1200'!$A:$A,ROW()))</f>
        <v>DEPOK德波</v>
      </c>
      <c r="B369" t="str">
        <f>IF(INDEX('Display 730 &amp; 1200'!$B:$B,ROW())="","",INDEX('Display 730 &amp; 1200'!$B:$B,ROW()))</f>
        <v>Steven Wijaya (Manager NM)</v>
      </c>
      <c r="C369" t="str">
        <f>IF(INDEX('Display 730 &amp; 1200'!$D:$D,ROW())="","",INDEX('Display 730 &amp; 1200'!$D:$D,ROW()))</f>
        <v>GROGOL_DEPOK</v>
      </c>
      <c r="D369" t="e">
        <f>IF($C369="",0,SUMIFS(#REF!,#REF!,$C369,#REF!,"&gt;="&amp;'Display 730 &amp; 1200'!$AN$10,#REF!,"&lt;="&amp;'Display 730 &amp; 1200'!$AN$9))</f>
        <v>#REF!</v>
      </c>
      <c r="E369" t="e">
        <f>IF($C369="",0,SUMIFS(#REF!,#REF!,$C369,#REF!,"&gt;="&amp;'Display 730 &amp; 1200'!$AN$12,#REF!,"&lt;="&amp;'Display 730 &amp; 1200'!$AN$11))</f>
        <v>#REF!</v>
      </c>
    </row>
    <row r="370" spans="1:5">
      <c r="A370" t="str">
        <f>IF(INDEX('Display 730 &amp; 1200'!$A:$A,ROW())="","",INDEX('Display 730 &amp; 1200'!$A:$A,ROW()))</f>
        <v>DEPOK德波</v>
      </c>
      <c r="B370" t="str">
        <f>IF(INDEX('Display 730 &amp; 1200'!$B:$B,ROW())="","",INDEX('Display 730 &amp; 1200'!$B:$B,ROW()))</f>
        <v>Steven Wijaya (Manager NM)</v>
      </c>
      <c r="C370" t="str">
        <f>IF(INDEX('Display 730 &amp; 1200'!$D:$D,ROW())="","",INDEX('Display 730 &amp; 1200'!$D:$D,ROW()))</f>
        <v>TANAH_BARU</v>
      </c>
      <c r="D370" t="e">
        <f>IF($C370="",0,SUMIFS(#REF!,#REF!,$C370,#REF!,"&gt;="&amp;'Display 730 &amp; 1200'!$AN$10,#REF!,"&lt;="&amp;'Display 730 &amp; 1200'!$AN$9))</f>
        <v>#REF!</v>
      </c>
      <c r="E370" t="e">
        <f>IF($C370="",0,SUMIFS(#REF!,#REF!,$C370,#REF!,"&gt;="&amp;'Display 730 &amp; 1200'!$AN$12,#REF!,"&lt;="&amp;'Display 730 &amp; 1200'!$AN$11))</f>
        <v>#REF!</v>
      </c>
    </row>
    <row r="371" spans="1:5">
      <c r="A371" t="str">
        <f>IF(INDEX('Display 730 &amp; 1200'!$A:$A,ROW())="","",INDEX('Display 730 &amp; 1200'!$A:$A,ROW()))</f>
        <v>DEPOK德波</v>
      </c>
      <c r="B371" t="str">
        <f>IF(INDEX('Display 730 &amp; 1200'!$B:$B,ROW())="","",INDEX('Display 730 &amp; 1200'!$B:$B,ROW()))</f>
        <v>Steven Wijaya (Manager NM)</v>
      </c>
      <c r="C371" t="str">
        <f>IF(INDEX('Display 730 &amp; 1200'!$D:$D,ROW())="","",INDEX('Display 730 &amp; 1200'!$D:$D,ROW()))</f>
        <v>MARGONDA_RAYA_BARU</v>
      </c>
      <c r="D371" t="e">
        <f>IF($C371="",0,SUMIFS(#REF!,#REF!,$C371,#REF!,"&gt;="&amp;'Display 730 &amp; 1200'!$AN$10,#REF!,"&lt;="&amp;'Display 730 &amp; 1200'!$AN$9))</f>
        <v>#REF!</v>
      </c>
      <c r="E371" t="e">
        <f>IF($C371="",0,SUMIFS(#REF!,#REF!,$C371,#REF!,"&gt;="&amp;'Display 730 &amp; 1200'!$AN$12,#REF!,"&lt;="&amp;'Display 730 &amp; 1200'!$AN$11))</f>
        <v>#REF!</v>
      </c>
    </row>
    <row r="372" spans="1:5">
      <c r="A372" t="str">
        <f>IF(INDEX('Display 730 &amp; 1200'!$A:$A,ROW())="","",INDEX('Display 730 &amp; 1200'!$A:$A,ROW()))</f>
        <v>DEPOK德波</v>
      </c>
      <c r="B372" t="str">
        <f>IF(INDEX('Display 730 &amp; 1200'!$B:$B,ROW())="","",INDEX('Display 730 &amp; 1200'!$B:$B,ROW()))</f>
        <v>Steven Wijaya (Manager NM)</v>
      </c>
      <c r="C372" t="str">
        <f>IF(INDEX('Display 730 &amp; 1200'!$D:$D,ROW())="","",INDEX('Display 730 &amp; 1200'!$D:$D,ROW()))</f>
        <v>SUKAMAJU_BARU</v>
      </c>
      <c r="D372" t="e">
        <f>IF($C372="",0,SUMIFS(#REF!,#REF!,$C372,#REF!,"&gt;="&amp;'Display 730 &amp; 1200'!$AN$10,#REF!,"&lt;="&amp;'Display 730 &amp; 1200'!$AN$9))</f>
        <v>#REF!</v>
      </c>
      <c r="E372" t="e">
        <f>IF($C372="",0,SUMIFS(#REF!,#REF!,$C372,#REF!,"&gt;="&amp;'Display 730 &amp; 1200'!$AN$12,#REF!,"&lt;="&amp;'Display 730 &amp; 1200'!$AN$11))</f>
        <v>#REF!</v>
      </c>
    </row>
    <row r="373" spans="1:5">
      <c r="A373" t="str">
        <f>IF(INDEX('Display 730 &amp; 1200'!$A:$A,ROW())="","",INDEX('Display 730 &amp; 1200'!$A:$A,ROW()))</f>
        <v>DEPOK德波</v>
      </c>
      <c r="B373" t="str">
        <f>IF(INDEX('Display 730 &amp; 1200'!$B:$B,ROW())="","",INDEX('Display 730 &amp; 1200'!$B:$B,ROW()))</f>
        <v>Steven Wijaya (Manager NM)</v>
      </c>
      <c r="C373" t="str">
        <f>IF(INDEX('Display 730 &amp; 1200'!$D:$D,ROW())="","",INDEX('Display 730 &amp; 1200'!$D:$D,ROW()))</f>
        <v>CINERE_BARU</v>
      </c>
      <c r="D373" t="e">
        <f>IF($C373="",0,SUMIFS(#REF!,#REF!,$C373,#REF!,"&gt;="&amp;'Display 730 &amp; 1200'!$AN$10,#REF!,"&lt;="&amp;'Display 730 &amp; 1200'!$AN$9))</f>
        <v>#REF!</v>
      </c>
      <c r="E373" t="e">
        <f>IF($C373="",0,SUMIFS(#REF!,#REF!,$C373,#REF!,"&gt;="&amp;'Display 730 &amp; 1200'!$AN$12,#REF!,"&lt;="&amp;'Display 730 &amp; 1200'!$AN$11))</f>
        <v>#REF!</v>
      </c>
    </row>
    <row r="374" spans="1:5">
      <c r="A374" t="str">
        <f>IF(INDEX('Display 730 &amp; 1200'!$A:$A,ROW())="","",INDEX('Display 730 &amp; 1200'!$A:$A,ROW()))</f>
        <v>DEPOK德波</v>
      </c>
      <c r="B374" t="str">
        <f>IF(INDEX('Display 730 &amp; 1200'!$B:$B,ROW())="","",INDEX('Display 730 &amp; 1200'!$B:$B,ROW()))</f>
        <v>Steven Wijaya (Manager NM)</v>
      </c>
      <c r="C374" t="str">
        <f>IF(INDEX('Display 730 &amp; 1200'!$D:$D,ROW())="","",INDEX('Display 730 &amp; 1200'!$D:$D,ROW()))</f>
        <v>PANGKALAN_JATI_BARU</v>
      </c>
      <c r="D374" t="e">
        <f>IF($C374="",0,SUMIFS(#REF!,#REF!,$C374,#REF!,"&gt;="&amp;'Display 730 &amp; 1200'!$AN$10,#REF!,"&lt;="&amp;'Display 730 &amp; 1200'!$AN$9))</f>
        <v>#REF!</v>
      </c>
      <c r="E374" t="e">
        <f>IF($C374="",0,SUMIFS(#REF!,#REF!,$C374,#REF!,"&gt;="&amp;'Display 730 &amp; 1200'!$AN$12,#REF!,"&lt;="&amp;'Display 730 &amp; 1200'!$AN$11))</f>
        <v>#REF!</v>
      </c>
    </row>
    <row r="375" spans="1:5">
      <c r="A375" t="str">
        <f>IF(INDEX('Display 730 &amp; 1200'!$A:$A,ROW())="","",INDEX('Display 730 &amp; 1200'!$A:$A,ROW()))</f>
        <v>DEPOK德波</v>
      </c>
      <c r="B375" t="str">
        <f>IF(INDEX('Display 730 &amp; 1200'!$B:$B,ROW())="","",INDEX('Display 730 &amp; 1200'!$B:$B,ROW()))</f>
        <v>Steven Wijaya (Manager NM)</v>
      </c>
      <c r="C375" t="str">
        <f>IF(INDEX('Display 730 &amp; 1200'!$D:$D,ROW())="","",INDEX('Display 730 &amp; 1200'!$D:$D,ROW()))</f>
        <v>JATIMULYA</v>
      </c>
      <c r="D375" t="e">
        <f>IF($C375="",0,SUMIFS(#REF!,#REF!,$C375,#REF!,"&gt;="&amp;'Display 730 &amp; 1200'!$AN$10,#REF!,"&lt;="&amp;'Display 730 &amp; 1200'!$AN$9))</f>
        <v>#REF!</v>
      </c>
      <c r="E375" t="e">
        <f>IF($C375="",0,SUMIFS(#REF!,#REF!,$C375,#REF!,"&gt;="&amp;'Display 730 &amp; 1200'!$AN$12,#REF!,"&lt;="&amp;'Display 730 &amp; 1200'!$AN$11))</f>
        <v>#REF!</v>
      </c>
    </row>
    <row r="376" spans="1:5">
      <c r="A376" t="str">
        <f>IF(INDEX('Display 730 &amp; 1200'!$A:$A,ROW())="","",INDEX('Display 730 &amp; 1200'!$A:$A,ROW()))</f>
        <v>DEPOK德波</v>
      </c>
      <c r="B376" t="str">
        <f>IF(INDEX('Display 730 &amp; 1200'!$B:$B,ROW())="","",INDEX('Display 730 &amp; 1200'!$B:$B,ROW()))</f>
        <v>Steven Wijaya (Manager NM)</v>
      </c>
      <c r="C376" t="str">
        <f>IF(INDEX('Display 730 &amp; 1200'!$D:$D,ROW())="","",INDEX('Display 730 &amp; 1200'!$D:$D,ROW()))</f>
        <v>CILODONG_BARU</v>
      </c>
      <c r="D376" t="e">
        <f>IF($C376="",0,SUMIFS(#REF!,#REF!,$C376,#REF!,"&gt;="&amp;'Display 730 &amp; 1200'!$AN$10,#REF!,"&lt;="&amp;'Display 730 &amp; 1200'!$AN$9))</f>
        <v>#REF!</v>
      </c>
      <c r="E376" t="e">
        <f>IF($C376="",0,SUMIFS(#REF!,#REF!,$C376,#REF!,"&gt;="&amp;'Display 730 &amp; 1200'!$AN$12,#REF!,"&lt;="&amp;'Display 730 &amp; 1200'!$AN$11))</f>
        <v>#REF!</v>
      </c>
    </row>
    <row r="377" spans="1:5">
      <c r="A377" t="str">
        <f>IF(INDEX('Display 730 &amp; 1200'!$A:$A,ROW())="","",INDEX('Display 730 &amp; 1200'!$A:$A,ROW()))</f>
        <v>DEPOK德波</v>
      </c>
      <c r="B377" t="str">
        <f>IF(INDEX('Display 730 &amp; 1200'!$B:$B,ROW())="","",INDEX('Display 730 &amp; 1200'!$B:$B,ROW()))</f>
        <v>Steven Wijaya (Manager NM)</v>
      </c>
      <c r="C377" t="str">
        <f>IF(INDEX('Display 730 &amp; 1200'!$D:$D,ROW())="","",INDEX('Display 730 &amp; 1200'!$D:$D,ROW()))</f>
        <v>BOJONGSARI_LAMA</v>
      </c>
      <c r="D377" t="e">
        <f>IF($C377="",0,SUMIFS(#REF!,#REF!,$C377,#REF!,"&gt;="&amp;'Display 730 &amp; 1200'!$AN$10,#REF!,"&lt;="&amp;'Display 730 &amp; 1200'!$AN$9))</f>
        <v>#REF!</v>
      </c>
      <c r="E377" t="e">
        <f>IF($C377="",0,SUMIFS(#REF!,#REF!,$C377,#REF!,"&gt;="&amp;'Display 730 &amp; 1200'!$AN$12,#REF!,"&lt;="&amp;'Display 730 &amp; 1200'!$AN$11))</f>
        <v>#REF!</v>
      </c>
    </row>
    <row r="378" spans="1:5">
      <c r="A378" t="str">
        <f>IF(INDEX('Display 730 &amp; 1200'!$A:$A,ROW())="","",INDEX('Display 730 &amp; 1200'!$A:$A,ROW()))</f>
        <v>DEPOK德波</v>
      </c>
      <c r="B378" t="str">
        <f>IF(INDEX('Display 730 &amp; 1200'!$B:$B,ROW())="","",INDEX('Display 730 &amp; 1200'!$B:$B,ROW()))</f>
        <v>Steven Wijaya (Manager NM)</v>
      </c>
      <c r="C378" t="str">
        <f>IF(INDEX('Display 730 &amp; 1200'!$D:$D,ROW())="","",INDEX('Display 730 &amp; 1200'!$D:$D,ROW()))</f>
        <v>SERUA_DEPOK</v>
      </c>
      <c r="D378" t="e">
        <f>IF($C378="",0,SUMIFS(#REF!,#REF!,$C378,#REF!,"&gt;="&amp;'Display 730 &amp; 1200'!$AN$10,#REF!,"&lt;="&amp;'Display 730 &amp; 1200'!$AN$9))</f>
        <v>#REF!</v>
      </c>
      <c r="E378" t="e">
        <f>IF($C378="",0,SUMIFS(#REF!,#REF!,$C378,#REF!,"&gt;="&amp;'Display 730 &amp; 1200'!$AN$12,#REF!,"&lt;="&amp;'Display 730 &amp; 1200'!$AN$11))</f>
        <v>#REF!</v>
      </c>
    </row>
    <row r="379" spans="1:5">
      <c r="A379" t="str">
        <f>IF(INDEX('Display 730 &amp; 1200'!$A:$A,ROW())="","",INDEX('Display 730 &amp; 1200'!$A:$A,ROW()))</f>
        <v>DEPOK德波</v>
      </c>
      <c r="B379" t="str">
        <f>IF(INDEX('Display 730 &amp; 1200'!$B:$B,ROW())="","",INDEX('Display 730 &amp; 1200'!$B:$B,ROW()))</f>
        <v>Steven Wijaya (Manager NM)</v>
      </c>
      <c r="C379" t="str">
        <f>IF(INDEX('Display 730 &amp; 1200'!$D:$D,ROW())="","",INDEX('Display 730 &amp; 1200'!$D:$D,ROW()))</f>
        <v>PONDOK_JAYA_DEPOK</v>
      </c>
      <c r="D379" t="e">
        <f>IF($C379="",0,SUMIFS(#REF!,#REF!,$C379,#REF!,"&gt;="&amp;'Display 730 &amp; 1200'!$AN$10,#REF!,"&lt;="&amp;'Display 730 &amp; 1200'!$AN$9))</f>
        <v>#REF!</v>
      </c>
      <c r="E379" t="e">
        <f>IF($C379="",0,SUMIFS(#REF!,#REF!,$C379,#REF!,"&gt;="&amp;'Display 730 &amp; 1200'!$AN$12,#REF!,"&lt;="&amp;'Display 730 &amp; 1200'!$AN$11))</f>
        <v>#REF!</v>
      </c>
    </row>
    <row r="380" spans="1:5">
      <c r="A380" t="str">
        <f>IF(INDEX('Display 730 &amp; 1200'!$A:$A,ROW())="","",INDEX('Display 730 &amp; 1200'!$A:$A,ROW()))</f>
        <v>DEPOK德波</v>
      </c>
      <c r="B380" t="str">
        <f>IF(INDEX('Display 730 &amp; 1200'!$B:$B,ROW())="","",INDEX('Display 730 &amp; 1200'!$B:$B,ROW()))</f>
        <v>Steven Wijaya (Manager NM)</v>
      </c>
      <c r="C380" t="str">
        <f>IF(INDEX('Display 730 &amp; 1200'!$D:$D,ROW())="","",INDEX('Display 730 &amp; 1200'!$D:$D,ROW()))</f>
        <v>CP_ARIF_RAHMAN_HAKIM</v>
      </c>
      <c r="D380" t="e">
        <f>IF($C380="",0,SUMIFS(#REF!,#REF!,$C380,#REF!,"&gt;="&amp;'Display 730 &amp; 1200'!$AN$10,#REF!,"&lt;="&amp;'Display 730 &amp; 1200'!$AN$9))</f>
        <v>#REF!</v>
      </c>
      <c r="E380" t="e">
        <f>IF($C380="",0,SUMIFS(#REF!,#REF!,$C380,#REF!,"&gt;="&amp;'Display 730 &amp; 1200'!$AN$12,#REF!,"&lt;="&amp;'Display 730 &amp; 1200'!$AN$11))</f>
        <v>#REF!</v>
      </c>
    </row>
    <row r="381" spans="1:5">
      <c r="A381" t="str">
        <f>IF(INDEX('Display 730 &amp; 1200'!$A:$A,ROW())="","",INDEX('Display 730 &amp; 1200'!$A:$A,ROW()))</f>
        <v>DEPOK德波</v>
      </c>
      <c r="B381" t="str">
        <f>IF(INDEX('Display 730 &amp; 1200'!$B:$B,ROW())="","",INDEX('Display 730 &amp; 1200'!$B:$B,ROW()))</f>
        <v>Steven Wijaya (Manager NM)</v>
      </c>
      <c r="C381" t="str">
        <f>IF(INDEX('Display 730 &amp; 1200'!$D:$D,ROW())="","",INDEX('Display 730 &amp; 1200'!$D:$D,ROW()))</f>
        <v>CP_CINERE</v>
      </c>
      <c r="D381" t="e">
        <f>IF($C381="",0,SUMIFS(#REF!,#REF!,$C381,#REF!,"&gt;="&amp;'Display 730 &amp; 1200'!$AN$10,#REF!,"&lt;="&amp;'Display 730 &amp; 1200'!$AN$9))</f>
        <v>#REF!</v>
      </c>
      <c r="E381" t="e">
        <f>IF($C381="",0,SUMIFS(#REF!,#REF!,$C381,#REF!,"&gt;="&amp;'Display 730 &amp; 1200'!$AN$12,#REF!,"&lt;="&amp;'Display 730 &amp; 1200'!$AN$11))</f>
        <v>#REF!</v>
      </c>
    </row>
    <row r="382" spans="1:5">
      <c r="A382" t="str">
        <f>IF(INDEX('Display 730 &amp; 1200'!$A:$A,ROW())="","",INDEX('Display 730 &amp; 1200'!$A:$A,ROW()))</f>
        <v>DEPOK德波</v>
      </c>
      <c r="B382" t="str">
        <f>IF(INDEX('Display 730 &amp; 1200'!$B:$B,ROW())="","",INDEX('Display 730 &amp; 1200'!$B:$B,ROW()))</f>
        <v>Steven Wijaya (Manager NM)</v>
      </c>
      <c r="C382" t="str">
        <f>IF(INDEX('Display 730 &amp; 1200'!$D:$D,ROW())="","",INDEX('Display 730 &amp; 1200'!$D:$D,ROW()))</f>
        <v>CP_CIPAYUNG_JAYA</v>
      </c>
      <c r="D382" t="e">
        <f>IF($C382="",0,SUMIFS(#REF!,#REF!,$C382,#REF!,"&gt;="&amp;'Display 730 &amp; 1200'!$AN$10,#REF!,"&lt;="&amp;'Display 730 &amp; 1200'!$AN$9))</f>
        <v>#REF!</v>
      </c>
      <c r="E382" t="e">
        <f>IF($C382="",0,SUMIFS(#REF!,#REF!,$C382,#REF!,"&gt;="&amp;'Display 730 &amp; 1200'!$AN$12,#REF!,"&lt;="&amp;'Display 730 &amp; 1200'!$AN$11))</f>
        <v>#REF!</v>
      </c>
    </row>
    <row r="383" spans="1:5">
      <c r="A383" t="str">
        <f>IF(INDEX('Display 730 &amp; 1200'!$A:$A,ROW())="","",INDEX('Display 730 &amp; 1200'!$A:$A,ROW()))</f>
        <v>DEPOK德波</v>
      </c>
      <c r="B383" t="str">
        <f>IF(INDEX('Display 730 &amp; 1200'!$B:$B,ROW())="","",INDEX('Display 730 &amp; 1200'!$B:$B,ROW()))</f>
        <v>Steven Wijaya (Manager NM)</v>
      </c>
      <c r="C383" t="str">
        <f>IF(INDEX('Display 730 &amp; 1200'!$D:$D,ROW())="","",INDEX('Display 730 &amp; 1200'!$D:$D,ROW()))</f>
        <v>CP_PENGASINAN</v>
      </c>
      <c r="D383" t="e">
        <f>IF($C383="",0,SUMIFS(#REF!,#REF!,$C383,#REF!,"&gt;="&amp;'Display 730 &amp; 1200'!$AN$10,#REF!,"&lt;="&amp;'Display 730 &amp; 1200'!$AN$9))</f>
        <v>#REF!</v>
      </c>
      <c r="E383" t="e">
        <f>IF($C383="",0,SUMIFS(#REF!,#REF!,$C383,#REF!,"&gt;="&amp;'Display 730 &amp; 1200'!$AN$12,#REF!,"&lt;="&amp;'Display 730 &amp; 1200'!$AN$11))</f>
        <v>#REF!</v>
      </c>
    </row>
    <row r="384" spans="1:5">
      <c r="A384" t="str">
        <f>IF(INDEX('Display 730 &amp; 1200'!$A:$A,ROW())="","",INDEX('Display 730 &amp; 1200'!$A:$A,ROW()))</f>
        <v>DEPOK德波</v>
      </c>
      <c r="B384" t="str">
        <f>IF(INDEX('Display 730 &amp; 1200'!$B:$B,ROW())="","",INDEX('Display 730 &amp; 1200'!$B:$B,ROW()))</f>
        <v>Steven Wijaya (Manager NM)</v>
      </c>
      <c r="C384" t="str">
        <f>IF(INDEX('Display 730 &amp; 1200'!$D:$D,ROW())="","",INDEX('Display 730 &amp; 1200'!$D:$D,ROW()))</f>
        <v>DEPOK_SALES</v>
      </c>
      <c r="D384" t="e">
        <f>IF($C384="",0,SUMIFS(#REF!,#REF!,$C384,#REF!,"&gt;="&amp;'Display 730 &amp; 1200'!$AN$10,#REF!,"&lt;="&amp;'Display 730 &amp; 1200'!$AN$9))</f>
        <v>#REF!</v>
      </c>
      <c r="E384" t="e">
        <f>IF($C384="",0,SUMIFS(#REF!,#REF!,$C384,#REF!,"&gt;="&amp;'Display 730 &amp; 1200'!$AN$12,#REF!,"&lt;="&amp;'Display 730 &amp; 1200'!$AN$11))</f>
        <v>#REF!</v>
      </c>
    </row>
    <row r="385" spans="1:5">
      <c r="A385" t="str">
        <f>IF(INDEX('Display 730 &amp; 1200'!$A:$A,ROW())="","",INDEX('Display 730 &amp; 1200'!$A:$A,ROW()))</f>
        <v>BANDUNG万隆</v>
      </c>
      <c r="B385" t="str">
        <f>IF(INDEX('Display 730 &amp; 1200'!$B:$B,ROW())="","",INDEX('Display 730 &amp; 1200'!$B:$B,ROW()))</f>
        <v>Ade Adam</v>
      </c>
      <c r="C385" t="str">
        <f>IF(INDEX('Display 730 &amp; 1200'!$D:$D,ROW())="","",INDEX('Display 730 &amp; 1200'!$D:$D,ROW()))</f>
        <v>KADIPATEN_2</v>
      </c>
      <c r="D385" t="e">
        <f>IF($C385="",0,SUMIFS(#REF!,#REF!,$C385,#REF!,"&gt;="&amp;'Display 730 &amp; 1200'!$AN$10,#REF!,"&lt;="&amp;'Display 730 &amp; 1200'!$AN$9))</f>
        <v>#REF!</v>
      </c>
      <c r="E385" t="e">
        <f>IF($C385="",0,SUMIFS(#REF!,#REF!,$C385,#REF!,"&gt;="&amp;'Display 730 &amp; 1200'!$AN$12,#REF!,"&lt;="&amp;'Display 730 &amp; 1200'!$AN$11))</f>
        <v>#REF!</v>
      </c>
    </row>
    <row r="386" spans="1:5">
      <c r="A386" t="str">
        <f>IF(INDEX('Display 730 &amp; 1200'!$A:$A,ROW())="","",INDEX('Display 730 &amp; 1200'!$A:$A,ROW()))</f>
        <v>BANDUNG万隆</v>
      </c>
      <c r="B386" t="str">
        <f>IF(INDEX('Display 730 &amp; 1200'!$B:$B,ROW())="","",INDEX('Display 730 &amp; 1200'!$B:$B,ROW()))</f>
        <v>Ade Adam</v>
      </c>
      <c r="C386" t="str">
        <f>IF(INDEX('Display 730 &amp; 1200'!$D:$D,ROW())="","",INDEX('Display 730 &amp; 1200'!$D:$D,ROW()))</f>
        <v>MJA13C</v>
      </c>
      <c r="D386" t="e">
        <f>IF($C386="",0,SUMIFS(#REF!,#REF!,$C386,#REF!,"&gt;="&amp;'Display 730 &amp; 1200'!$AN$10,#REF!,"&lt;="&amp;'Display 730 &amp; 1200'!$AN$9))</f>
        <v>#REF!</v>
      </c>
      <c r="E386" t="e">
        <f>IF($C386="",0,SUMIFS(#REF!,#REF!,$C386,#REF!,"&gt;="&amp;'Display 730 &amp; 1200'!$AN$12,#REF!,"&lt;="&amp;'Display 730 &amp; 1200'!$AN$11))</f>
        <v>#REF!</v>
      </c>
    </row>
    <row r="387" spans="1:5">
      <c r="A387" t="str">
        <f>IF(INDEX('Display 730 &amp; 1200'!$A:$A,ROW())="","",INDEX('Display 730 &amp; 1200'!$A:$A,ROW()))</f>
        <v>BANDUNG万隆</v>
      </c>
      <c r="B387" t="str">
        <f>IF(INDEX('Display 730 &amp; 1200'!$B:$B,ROW())="","",INDEX('Display 730 &amp; 1200'!$B:$B,ROW()))</f>
        <v>Ade Adam</v>
      </c>
      <c r="C387" t="str">
        <f>IF(INDEX('Display 730 &amp; 1200'!$D:$D,ROW())="","",INDEX('Display 730 &amp; 1200'!$D:$D,ROW()))</f>
        <v>MJA20B</v>
      </c>
      <c r="D387" t="e">
        <f>IF($C387="",0,SUMIFS(#REF!,#REF!,$C387,#REF!,"&gt;="&amp;'Display 730 &amp; 1200'!$AN$10,#REF!,"&lt;="&amp;'Display 730 &amp; 1200'!$AN$9))</f>
        <v>#REF!</v>
      </c>
      <c r="E387" t="e">
        <f>IF($C387="",0,SUMIFS(#REF!,#REF!,$C387,#REF!,"&gt;="&amp;'Display 730 &amp; 1200'!$AN$12,#REF!,"&lt;="&amp;'Display 730 &amp; 1200'!$AN$11))</f>
        <v>#REF!</v>
      </c>
    </row>
    <row r="388" spans="1:5">
      <c r="A388" t="str">
        <f>IF(INDEX('Display 730 &amp; 1200'!$A:$A,ROW())="","",INDEX('Display 730 &amp; 1200'!$A:$A,ROW()))</f>
        <v>BANDUNG万隆</v>
      </c>
      <c r="B388" t="str">
        <f>IF(INDEX('Display 730 &amp; 1200'!$B:$B,ROW())="","",INDEX('Display 730 &amp; 1200'!$B:$B,ROW()))</f>
        <v>Ade Adam</v>
      </c>
      <c r="C388" t="str">
        <f>IF(INDEX('Display 730 &amp; 1200'!$D:$D,ROW())="","",INDEX('Display 730 &amp; 1200'!$D:$D,ROW()))</f>
        <v>JATIWANGI_2</v>
      </c>
      <c r="D388" t="e">
        <f>IF($C388="",0,SUMIFS(#REF!,#REF!,$C388,#REF!,"&gt;="&amp;'Display 730 &amp; 1200'!$AN$10,#REF!,"&lt;="&amp;'Display 730 &amp; 1200'!$AN$9))</f>
        <v>#REF!</v>
      </c>
      <c r="E388" t="e">
        <f>IF($C388="",0,SUMIFS(#REF!,#REF!,$C388,#REF!,"&gt;="&amp;'Display 730 &amp; 1200'!$AN$12,#REF!,"&lt;="&amp;'Display 730 &amp; 1200'!$AN$11))</f>
        <v>#REF!</v>
      </c>
    </row>
    <row r="389" spans="1:5">
      <c r="A389" t="str">
        <f>IF(INDEX('Display 730 &amp; 1200'!$A:$A,ROW())="","",INDEX('Display 730 &amp; 1200'!$A:$A,ROW()))</f>
        <v>BANDUNG万隆</v>
      </c>
      <c r="B389" t="str">
        <f>IF(INDEX('Display 730 &amp; 1200'!$B:$B,ROW())="","",INDEX('Display 730 &amp; 1200'!$B:$B,ROW()))</f>
        <v>Ade Adam</v>
      </c>
      <c r="C389" t="str">
        <f>IF(INDEX('Display 730 &amp; 1200'!$D:$D,ROW())="","",INDEX('Display 730 &amp; 1200'!$D:$D,ROW()))</f>
        <v>RAJAGALUH_2</v>
      </c>
      <c r="D389" t="e">
        <f>IF($C389="",0,SUMIFS(#REF!,#REF!,$C389,#REF!,"&gt;="&amp;'Display 730 &amp; 1200'!$AN$10,#REF!,"&lt;="&amp;'Display 730 &amp; 1200'!$AN$9))</f>
        <v>#REF!</v>
      </c>
      <c r="E389" t="e">
        <f>IF($C389="",0,SUMIFS(#REF!,#REF!,$C389,#REF!,"&gt;="&amp;'Display 730 &amp; 1200'!$AN$12,#REF!,"&lt;="&amp;'Display 730 &amp; 1200'!$AN$11))</f>
        <v>#REF!</v>
      </c>
    </row>
    <row r="390" spans="1:5">
      <c r="A390" t="str">
        <f>IF(INDEX('Display 730 &amp; 1200'!$A:$A,ROW())="","",INDEX('Display 730 &amp; 1200'!$A:$A,ROW()))</f>
        <v>BANDUNG万隆</v>
      </c>
      <c r="B390" t="str">
        <f>IF(INDEX('Display 730 &amp; 1200'!$B:$B,ROW())="","",INDEX('Display 730 &amp; 1200'!$B:$B,ROW()))</f>
        <v>Ade Adam</v>
      </c>
      <c r="C390" t="str">
        <f>IF(INDEX('Display 730 &amp; 1200'!$D:$D,ROW())="","",INDEX('Display 730 &amp; 1200'!$D:$D,ROW()))</f>
        <v>MJA22A</v>
      </c>
      <c r="D390" t="e">
        <f>IF($C390="",0,SUMIFS(#REF!,#REF!,$C390,#REF!,"&gt;="&amp;'Display 730 &amp; 1200'!$AN$10,#REF!,"&lt;="&amp;'Display 730 &amp; 1200'!$AN$9))</f>
        <v>#REF!</v>
      </c>
      <c r="E390" t="e">
        <f>IF($C390="",0,SUMIFS(#REF!,#REF!,$C390,#REF!,"&gt;="&amp;'Display 730 &amp; 1200'!$AN$12,#REF!,"&lt;="&amp;'Display 730 &amp; 1200'!$AN$11))</f>
        <v>#REF!</v>
      </c>
    </row>
    <row r="391" spans="1:5">
      <c r="A391" t="str">
        <f>IF(INDEX('Display 730 &amp; 1200'!$A:$A,ROW())="","",INDEX('Display 730 &amp; 1200'!$A:$A,ROW()))</f>
        <v>BANDUNG万隆</v>
      </c>
      <c r="B391" t="str">
        <f>IF(INDEX('Display 730 &amp; 1200'!$B:$B,ROW())="","",INDEX('Display 730 &amp; 1200'!$B:$B,ROW()))</f>
        <v>Ade Adam</v>
      </c>
      <c r="C391" t="str">
        <f>IF(INDEX('Display 730 &amp; 1200'!$D:$D,ROW())="","",INDEX('Display 730 &amp; 1200'!$D:$D,ROW()))</f>
        <v>MJA19A</v>
      </c>
      <c r="D391" t="e">
        <f>IF($C391="",0,SUMIFS(#REF!,#REF!,$C391,#REF!,"&gt;="&amp;'Display 730 &amp; 1200'!$AN$10,#REF!,"&lt;="&amp;'Display 730 &amp; 1200'!$AN$9))</f>
        <v>#REF!</v>
      </c>
      <c r="E391" t="e">
        <f>IF($C391="",0,SUMIFS(#REF!,#REF!,$C391,#REF!,"&gt;="&amp;'Display 730 &amp; 1200'!$AN$12,#REF!,"&lt;="&amp;'Display 730 &amp; 1200'!$AN$11))</f>
        <v>#REF!</v>
      </c>
    </row>
    <row r="392" spans="1:5">
      <c r="A392" t="str">
        <f>IF(INDEX('Display 730 &amp; 1200'!$A:$A,ROW())="","",INDEX('Display 730 &amp; 1200'!$A:$A,ROW()))</f>
        <v>BANDUNG万隆</v>
      </c>
      <c r="B392" t="str">
        <f>IF(INDEX('Display 730 &amp; 1200'!$B:$B,ROW())="","",INDEX('Display 730 &amp; 1200'!$B:$B,ROW()))</f>
        <v>Ade Adam</v>
      </c>
      <c r="C392" t="str">
        <f>IF(INDEX('Display 730 &amp; 1200'!$D:$D,ROW())="","",INDEX('Display 730 &amp; 1200'!$D:$D,ROW()))</f>
        <v>MJA07B</v>
      </c>
      <c r="D392" t="e">
        <f>IF($C392="",0,SUMIFS(#REF!,#REF!,$C392,#REF!,"&gt;="&amp;'Display 730 &amp; 1200'!$AN$10,#REF!,"&lt;="&amp;'Display 730 &amp; 1200'!$AN$9))</f>
        <v>#REF!</v>
      </c>
      <c r="E392" t="e">
        <f>IF($C392="",0,SUMIFS(#REF!,#REF!,$C392,#REF!,"&gt;="&amp;'Display 730 &amp; 1200'!$AN$12,#REF!,"&lt;="&amp;'Display 730 &amp; 1200'!$AN$11))</f>
        <v>#REF!</v>
      </c>
    </row>
    <row r="393" spans="1:5">
      <c r="A393" t="str">
        <f>IF(INDEX('Display 730 &amp; 1200'!$A:$A,ROW())="","",INDEX('Display 730 &amp; 1200'!$A:$A,ROW()))</f>
        <v>BANDUNG万隆</v>
      </c>
      <c r="B393" t="str">
        <f>IF(INDEX('Display 730 &amp; 1200'!$B:$B,ROW())="","",INDEX('Display 730 &amp; 1200'!$B:$B,ROW()))</f>
        <v>Ade Adam</v>
      </c>
      <c r="C393" t="str">
        <f>IF(INDEX('Display 730 &amp; 1200'!$D:$D,ROW())="","",INDEX('Display 730 &amp; 1200'!$D:$D,ROW()))</f>
        <v>TELAGA_2</v>
      </c>
      <c r="D393" t="e">
        <f>IF($C393="",0,SUMIFS(#REF!,#REF!,$C393,#REF!,"&gt;="&amp;'Display 730 &amp; 1200'!$AN$10,#REF!,"&lt;="&amp;'Display 730 &amp; 1200'!$AN$9))</f>
        <v>#REF!</v>
      </c>
      <c r="E393" t="e">
        <f>IF($C393="",0,SUMIFS(#REF!,#REF!,$C393,#REF!,"&gt;="&amp;'Display 730 &amp; 1200'!$AN$12,#REF!,"&lt;="&amp;'Display 730 &amp; 1200'!$AN$11))</f>
        <v>#REF!</v>
      </c>
    </row>
    <row r="394" spans="1:5">
      <c r="A394" t="str">
        <f>IF(INDEX('Display 730 &amp; 1200'!$A:$A,ROW())="","",INDEX('Display 730 &amp; 1200'!$A:$A,ROW()))</f>
        <v>BANDUNG万隆</v>
      </c>
      <c r="B394" t="str">
        <f>IF(INDEX('Display 730 &amp; 1200'!$B:$B,ROW())="","",INDEX('Display 730 &amp; 1200'!$B:$B,ROW()))</f>
        <v>Ade Adam</v>
      </c>
      <c r="C394" t="str">
        <f>IF(INDEX('Display 730 &amp; 1200'!$D:$D,ROW())="","",INDEX('Display 730 &amp; 1200'!$D:$D,ROW()))</f>
        <v>MAJALENGKA_2</v>
      </c>
      <c r="D394" t="e">
        <f>IF($C394="",0,SUMIFS(#REF!,#REF!,$C394,#REF!,"&gt;="&amp;'Display 730 &amp; 1200'!$AN$10,#REF!,"&lt;="&amp;'Display 730 &amp; 1200'!$AN$9))</f>
        <v>#REF!</v>
      </c>
      <c r="E394" t="e">
        <f>IF($C394="",0,SUMIFS(#REF!,#REF!,$C394,#REF!,"&gt;="&amp;'Display 730 &amp; 1200'!$AN$12,#REF!,"&lt;="&amp;'Display 730 &amp; 1200'!$AN$11))</f>
        <v>#REF!</v>
      </c>
    </row>
    <row r="395" spans="1:5">
      <c r="A395" t="str">
        <f>IF(INDEX('Display 730 &amp; 1200'!$A:$A,ROW())="","",INDEX('Display 730 &amp; 1200'!$A:$A,ROW()))</f>
        <v>BANDUNG万隆</v>
      </c>
      <c r="B395" t="str">
        <f>IF(INDEX('Display 730 &amp; 1200'!$B:$B,ROW())="","",INDEX('Display 730 &amp; 1200'!$B:$B,ROW()))</f>
        <v>Ade Adam</v>
      </c>
      <c r="C395" t="str">
        <f>IF(INDEX('Display 730 &amp; 1200'!$D:$D,ROW())="","",INDEX('Display 730 &amp; 1200'!$D:$D,ROW()))</f>
        <v>MJA02B</v>
      </c>
      <c r="D395" t="e">
        <f>IF($C395="",0,SUMIFS(#REF!,#REF!,$C395,#REF!,"&gt;="&amp;'Display 730 &amp; 1200'!$AN$10,#REF!,"&lt;="&amp;'Display 730 &amp; 1200'!$AN$9))</f>
        <v>#REF!</v>
      </c>
      <c r="E395" t="e">
        <f>IF($C395="",0,SUMIFS(#REF!,#REF!,$C395,#REF!,"&gt;="&amp;'Display 730 &amp; 1200'!$AN$12,#REF!,"&lt;="&amp;'Display 730 &amp; 1200'!$AN$11))</f>
        <v>#REF!</v>
      </c>
    </row>
    <row r="396" spans="1:5">
      <c r="A396" t="str">
        <f>IF(INDEX('Display 730 &amp; 1200'!$A:$A,ROW())="","",INDEX('Display 730 &amp; 1200'!$A:$A,ROW()))</f>
        <v>BANDUNG万隆</v>
      </c>
      <c r="B396" t="str">
        <f>IF(INDEX('Display 730 &amp; 1200'!$B:$B,ROW())="","",INDEX('Display 730 &amp; 1200'!$B:$B,ROW()))</f>
        <v>Ade Adam</v>
      </c>
      <c r="C396" t="str">
        <f>IF(INDEX('Display 730 &amp; 1200'!$D:$D,ROW())="","",INDEX('Display 730 &amp; 1200'!$D:$D,ROW()))</f>
        <v>JATITUJUH_2</v>
      </c>
      <c r="D396" t="e">
        <f>IF($C396="",0,SUMIFS(#REF!,#REF!,$C396,#REF!,"&gt;="&amp;'Display 730 &amp; 1200'!$AN$10,#REF!,"&lt;="&amp;'Display 730 &amp; 1200'!$AN$9))</f>
        <v>#REF!</v>
      </c>
      <c r="E396" t="e">
        <f>IF($C396="",0,SUMIFS(#REF!,#REF!,$C396,#REF!,"&gt;="&amp;'Display 730 &amp; 1200'!$AN$12,#REF!,"&lt;="&amp;'Display 730 &amp; 1200'!$AN$11))</f>
        <v>#REF!</v>
      </c>
    </row>
    <row r="397" spans="1:5">
      <c r="A397" t="str">
        <f>IF(INDEX('Display 730 &amp; 1200'!$A:$A,ROW())="","",INDEX('Display 730 &amp; 1200'!$A:$A,ROW()))</f>
        <v>BANDUNG万隆</v>
      </c>
      <c r="B397" t="str">
        <f>IF(INDEX('Display 730 &amp; 1200'!$B:$B,ROW())="","",INDEX('Display 730 &amp; 1200'!$B:$B,ROW()))</f>
        <v>Ade Adam</v>
      </c>
      <c r="C397" t="str">
        <f>IF(INDEX('Display 730 &amp; 1200'!$D:$D,ROW())="","",INDEX('Display 730 &amp; 1200'!$D:$D,ROW()))</f>
        <v>MJA14A</v>
      </c>
      <c r="D397" t="e">
        <f>IF($C397="",0,SUMIFS(#REF!,#REF!,$C397,#REF!,"&gt;="&amp;'Display 730 &amp; 1200'!$AN$10,#REF!,"&lt;="&amp;'Display 730 &amp; 1200'!$AN$9))</f>
        <v>#REF!</v>
      </c>
      <c r="E397" t="e">
        <f>IF($C397="",0,SUMIFS(#REF!,#REF!,$C397,#REF!,"&gt;="&amp;'Display 730 &amp; 1200'!$AN$12,#REF!,"&lt;="&amp;'Display 730 &amp; 1200'!$AN$11))</f>
        <v>#REF!</v>
      </c>
    </row>
    <row r="398" spans="1:5">
      <c r="A398" t="str">
        <f>IF(INDEX('Display 730 &amp; 1200'!$A:$A,ROW())="","",INDEX('Display 730 &amp; 1200'!$A:$A,ROW()))</f>
        <v>BANDUNG万隆</v>
      </c>
      <c r="B398" t="str">
        <f>IF(INDEX('Display 730 &amp; 1200'!$B:$B,ROW())="","",INDEX('Display 730 &amp; 1200'!$B:$B,ROW()))</f>
        <v>Widdy</v>
      </c>
      <c r="C398" t="str">
        <f>IF(INDEX('Display 730 &amp; 1200'!$D:$D,ROW())="","",INDEX('Display 730 &amp; 1200'!$D:$D,ROW()))</f>
        <v>SARIJADI</v>
      </c>
      <c r="D398" t="e">
        <f>IF($C398="",0,SUMIFS(#REF!,#REF!,$C398,#REF!,"&gt;="&amp;'Display 730 &amp; 1200'!$AN$10,#REF!,"&lt;="&amp;'Display 730 &amp; 1200'!$AN$9))</f>
        <v>#REF!</v>
      </c>
      <c r="E398" t="e">
        <f>IF($C398="",0,SUMIFS(#REF!,#REF!,$C398,#REF!,"&gt;="&amp;'Display 730 &amp; 1200'!$AN$12,#REF!,"&lt;="&amp;'Display 730 &amp; 1200'!$AN$11))</f>
        <v>#REF!</v>
      </c>
    </row>
    <row r="399" spans="1:5">
      <c r="A399" t="str">
        <f>IF(INDEX('Display 730 &amp; 1200'!$A:$A,ROW())="","",INDEX('Display 730 &amp; 1200'!$A:$A,ROW()))</f>
        <v>BANDUNG万隆</v>
      </c>
      <c r="B399" t="str">
        <f>IF(INDEX('Display 730 &amp; 1200'!$B:$B,ROW())="","",INDEX('Display 730 &amp; 1200'!$B:$B,ROW()))</f>
        <v>Widdy</v>
      </c>
      <c r="C399" t="str">
        <f>IF(INDEX('Display 730 &amp; 1200'!$D:$D,ROW())="","",INDEX('Display 730 &amp; 1200'!$D:$D,ROW()))</f>
        <v>DC_CIMAHI_TENGAH</v>
      </c>
      <c r="D399" t="e">
        <f>IF($C399="",0,SUMIFS(#REF!,#REF!,$C399,#REF!,"&gt;="&amp;'Display 730 &amp; 1200'!$AN$10,#REF!,"&lt;="&amp;'Display 730 &amp; 1200'!$AN$9))</f>
        <v>#REF!</v>
      </c>
      <c r="E399" t="e">
        <f>IF($C399="",0,SUMIFS(#REF!,#REF!,$C399,#REF!,"&gt;="&amp;'Display 730 &amp; 1200'!$AN$12,#REF!,"&lt;="&amp;'Display 730 &amp; 1200'!$AN$11))</f>
        <v>#REF!</v>
      </c>
    </row>
    <row r="400" spans="1:5">
      <c r="A400" t="str">
        <f>IF(INDEX('Display 730 &amp; 1200'!$A:$A,ROW())="","",INDEX('Display 730 &amp; 1200'!$A:$A,ROW()))</f>
        <v>BANDUNG万隆</v>
      </c>
      <c r="B400" t="str">
        <f>IF(INDEX('Display 730 &amp; 1200'!$B:$B,ROW())="","",INDEX('Display 730 &amp; 1200'!$B:$B,ROW()))</f>
        <v>Widdy</v>
      </c>
      <c r="C400" t="str">
        <f>IF(INDEX('Display 730 &amp; 1200'!$D:$D,ROW())="","",INDEX('Display 730 &amp; 1200'!$D:$D,ROW()))</f>
        <v>DC_DUNGUS_CARIANG</v>
      </c>
      <c r="D400" t="e">
        <f>IF($C400="",0,SUMIFS(#REF!,#REF!,$C400,#REF!,"&gt;="&amp;'Display 730 &amp; 1200'!$AN$10,#REF!,"&lt;="&amp;'Display 730 &amp; 1200'!$AN$9))</f>
        <v>#REF!</v>
      </c>
      <c r="E400" t="e">
        <f>IF($C400="",0,SUMIFS(#REF!,#REF!,$C400,#REF!,"&gt;="&amp;'Display 730 &amp; 1200'!$AN$12,#REF!,"&lt;="&amp;'Display 730 &amp; 1200'!$AN$11))</f>
        <v>#REF!</v>
      </c>
    </row>
    <row r="401" spans="1:5">
      <c r="A401" t="str">
        <f>IF(INDEX('Display 730 &amp; 1200'!$A:$A,ROW())="","",INDEX('Display 730 &amp; 1200'!$A:$A,ROW()))</f>
        <v>BANDUNG万隆</v>
      </c>
      <c r="B401" t="str">
        <f>IF(INDEX('Display 730 &amp; 1200'!$B:$B,ROW())="","",INDEX('Display 730 &amp; 1200'!$B:$B,ROW()))</f>
        <v>Widdy</v>
      </c>
      <c r="C401" t="str">
        <f>IF(INDEX('Display 730 &amp; 1200'!$D:$D,ROW())="","",INDEX('Display 730 &amp; 1200'!$D:$D,ROW()))</f>
        <v>DC_SARIWANGI</v>
      </c>
      <c r="D401" t="e">
        <f>IF($C401="",0,SUMIFS(#REF!,#REF!,$C401,#REF!,"&gt;="&amp;'Display 730 &amp; 1200'!$AN$10,#REF!,"&lt;="&amp;'Display 730 &amp; 1200'!$AN$9))</f>
        <v>#REF!</v>
      </c>
      <c r="E401" t="e">
        <f>IF($C401="",0,SUMIFS(#REF!,#REF!,$C401,#REF!,"&gt;="&amp;'Display 730 &amp; 1200'!$AN$12,#REF!,"&lt;="&amp;'Display 730 &amp; 1200'!$AN$11))</f>
        <v>#REF!</v>
      </c>
    </row>
    <row r="402" spans="1:5">
      <c r="A402" t="str">
        <f>IF(INDEX('Display 730 &amp; 1200'!$A:$A,ROW())="","",INDEX('Display 730 &amp; 1200'!$A:$A,ROW()))</f>
        <v>BANDUNG万隆</v>
      </c>
      <c r="B402" t="str">
        <f>IF(INDEX('Display 730 &amp; 1200'!$B:$B,ROW())="","",INDEX('Display 730 &amp; 1200'!$B:$B,ROW()))</f>
        <v>Widdy</v>
      </c>
      <c r="C402" t="str">
        <f>IF(INDEX('Display 730 &amp; 1200'!$D:$D,ROW())="","",INDEX('Display 730 &amp; 1200'!$D:$D,ROW()))</f>
        <v>DC_CIMAHI_UTARA</v>
      </c>
      <c r="D402" t="e">
        <f>IF($C402="",0,SUMIFS(#REF!,#REF!,$C402,#REF!,"&gt;="&amp;'Display 730 &amp; 1200'!$AN$10,#REF!,"&lt;="&amp;'Display 730 &amp; 1200'!$AN$9))</f>
        <v>#REF!</v>
      </c>
      <c r="E402" t="e">
        <f>IF($C402="",0,SUMIFS(#REF!,#REF!,$C402,#REF!,"&gt;="&amp;'Display 730 &amp; 1200'!$AN$12,#REF!,"&lt;="&amp;'Display 730 &amp; 1200'!$AN$11))</f>
        <v>#REF!</v>
      </c>
    </row>
    <row r="403" spans="1:5">
      <c r="A403" t="str">
        <f>IF(INDEX('Display 730 &amp; 1200'!$A:$A,ROW())="","",INDEX('Display 730 &amp; 1200'!$A:$A,ROW()))</f>
        <v>BANDUNG万隆</v>
      </c>
      <c r="B403" t="str">
        <f>IF(INDEX('Display 730 &amp; 1200'!$B:$B,ROW())="","",INDEX('Display 730 &amp; 1200'!$B:$B,ROW()))</f>
        <v>Widdy</v>
      </c>
      <c r="C403" t="str">
        <f>IF(INDEX('Display 730 &amp; 1200'!$D:$D,ROW())="","",INDEX('Display 730 &amp; 1200'!$D:$D,ROW()))</f>
        <v>DC_CIDADAP</v>
      </c>
      <c r="D403" t="e">
        <f>IF($C403="",0,SUMIFS(#REF!,#REF!,$C403,#REF!,"&gt;="&amp;'Display 730 &amp; 1200'!$AN$10,#REF!,"&lt;="&amp;'Display 730 &amp; 1200'!$AN$9))</f>
        <v>#REF!</v>
      </c>
      <c r="E403" t="e">
        <f>IF($C403="",0,SUMIFS(#REF!,#REF!,$C403,#REF!,"&gt;="&amp;'Display 730 &amp; 1200'!$AN$12,#REF!,"&lt;="&amp;'Display 730 &amp; 1200'!$AN$11))</f>
        <v>#REF!</v>
      </c>
    </row>
    <row r="404" spans="1:5">
      <c r="A404" t="str">
        <f>IF(INDEX('Display 730 &amp; 1200'!$A:$A,ROW())="","",INDEX('Display 730 &amp; 1200'!$A:$A,ROW()))</f>
        <v>BANDUNG万隆</v>
      </c>
      <c r="B404" t="str">
        <f>IF(INDEX('Display 730 &amp; 1200'!$B:$B,ROW())="","",INDEX('Display 730 &amp; 1200'!$B:$B,ROW()))</f>
        <v>Widdy</v>
      </c>
      <c r="C404" t="str">
        <f>IF(INDEX('Display 730 &amp; 1200'!$D:$D,ROW())="","",INDEX('Display 730 &amp; 1200'!$D:$D,ROW()))</f>
        <v>DC_CIMAHI_SELATAN</v>
      </c>
      <c r="D404" t="e">
        <f>IF($C404="",0,SUMIFS(#REF!,#REF!,$C404,#REF!,"&gt;="&amp;'Display 730 &amp; 1200'!$AN$10,#REF!,"&lt;="&amp;'Display 730 &amp; 1200'!$AN$9))</f>
        <v>#REF!</v>
      </c>
      <c r="E404" t="e">
        <f>IF($C404="",0,SUMIFS(#REF!,#REF!,$C404,#REF!,"&gt;="&amp;'Display 730 &amp; 1200'!$AN$12,#REF!,"&lt;="&amp;'Display 730 &amp; 1200'!$AN$11))</f>
        <v>#REF!</v>
      </c>
    </row>
    <row r="405" spans="1:5">
      <c r="A405" t="str">
        <f>IF(INDEX('Display 730 &amp; 1200'!$A:$A,ROW())="","",INDEX('Display 730 &amp; 1200'!$A:$A,ROW()))</f>
        <v>BANDUNG万隆</v>
      </c>
      <c r="B405" t="str">
        <f>IF(INDEX('Display 730 &amp; 1200'!$B:$B,ROW())="","",INDEX('Display 730 &amp; 1200'!$B:$B,ROW()))</f>
        <v>Deden Ery Riswandi</v>
      </c>
      <c r="C405" t="str">
        <f>IF(INDEX('Display 730 &amp; 1200'!$D:$D,ROW())="","",INDEX('Display 730 &amp; 1200'!$D:$D,ROW()))</f>
        <v>IDM11C</v>
      </c>
      <c r="D405" t="e">
        <f>IF($C405="",0,SUMIFS(#REF!,#REF!,$C405,#REF!,"&gt;="&amp;'Display 730 &amp; 1200'!$AN$10,#REF!,"&lt;="&amp;'Display 730 &amp; 1200'!$AN$9))</f>
        <v>#REF!</v>
      </c>
      <c r="E405" t="e">
        <f>IF($C405="",0,SUMIFS(#REF!,#REF!,$C405,#REF!,"&gt;="&amp;'Display 730 &amp; 1200'!$AN$12,#REF!,"&lt;="&amp;'Display 730 &amp; 1200'!$AN$11))</f>
        <v>#REF!</v>
      </c>
    </row>
    <row r="406" spans="1:5">
      <c r="A406" t="str">
        <f>IF(INDEX('Display 730 &amp; 1200'!$A:$A,ROW())="","",INDEX('Display 730 &amp; 1200'!$A:$A,ROW()))</f>
        <v>BANDUNG万隆</v>
      </c>
      <c r="B406" t="str">
        <f>IF(INDEX('Display 730 &amp; 1200'!$B:$B,ROW())="","",INDEX('Display 730 &amp; 1200'!$B:$B,ROW()))</f>
        <v>Deden Ery Riswandi</v>
      </c>
      <c r="C406" t="str">
        <f>IF(INDEX('Display 730 &amp; 1200'!$D:$D,ROW())="","",INDEX('Display 730 &amp; 1200'!$D:$D,ROW()))</f>
        <v>IDM20D</v>
      </c>
      <c r="D406" t="e">
        <f>IF($C406="",0,SUMIFS(#REF!,#REF!,$C406,#REF!,"&gt;="&amp;'Display 730 &amp; 1200'!$AN$10,#REF!,"&lt;="&amp;'Display 730 &amp; 1200'!$AN$9))</f>
        <v>#REF!</v>
      </c>
      <c r="E406" t="e">
        <f>IF($C406="",0,SUMIFS(#REF!,#REF!,$C406,#REF!,"&gt;="&amp;'Display 730 &amp; 1200'!$AN$12,#REF!,"&lt;="&amp;'Display 730 &amp; 1200'!$AN$11))</f>
        <v>#REF!</v>
      </c>
    </row>
    <row r="407" spans="1:5">
      <c r="A407" t="str">
        <f>IF(INDEX('Display 730 &amp; 1200'!$A:$A,ROW())="","",INDEX('Display 730 &amp; 1200'!$A:$A,ROW()))</f>
        <v>BANDUNG万隆</v>
      </c>
      <c r="B407" t="str">
        <f>IF(INDEX('Display 730 &amp; 1200'!$B:$B,ROW())="","",INDEX('Display 730 &amp; 1200'!$B:$B,ROW()))</f>
        <v>Deden Ery Riswandi</v>
      </c>
      <c r="C407" t="str">
        <f>IF(INDEX('Display 730 &amp; 1200'!$D:$D,ROW())="","",INDEX('Display 730 &amp; 1200'!$D:$D,ROW()))</f>
        <v>IDM07E</v>
      </c>
      <c r="D407" t="e">
        <f>IF($C407="",0,SUMIFS(#REF!,#REF!,$C407,#REF!,"&gt;="&amp;'Display 730 &amp; 1200'!$AN$10,#REF!,"&lt;="&amp;'Display 730 &amp; 1200'!$AN$9))</f>
        <v>#REF!</v>
      </c>
      <c r="E407" t="e">
        <f>IF($C407="",0,SUMIFS(#REF!,#REF!,$C407,#REF!,"&gt;="&amp;'Display 730 &amp; 1200'!$AN$12,#REF!,"&lt;="&amp;'Display 730 &amp; 1200'!$AN$11))</f>
        <v>#REF!</v>
      </c>
    </row>
    <row r="408" spans="1:5">
      <c r="A408" t="str">
        <f>IF(INDEX('Display 730 &amp; 1200'!$A:$A,ROW())="","",INDEX('Display 730 &amp; 1200'!$A:$A,ROW()))</f>
        <v>BANDUNG万隆</v>
      </c>
      <c r="B408" t="str">
        <f>IF(INDEX('Display 730 &amp; 1200'!$B:$B,ROW())="","",INDEX('Display 730 &amp; 1200'!$B:$B,ROW()))</f>
        <v>Deden Ery Riswandi</v>
      </c>
      <c r="C408" t="str">
        <f>IF(INDEX('Display 730 &amp; 1200'!$D:$D,ROW())="","",INDEX('Display 730 &amp; 1200'!$D:$D,ROW()))</f>
        <v>IDM18</v>
      </c>
      <c r="D408" t="e">
        <f>IF($C408="",0,SUMIFS(#REF!,#REF!,$C408,#REF!,"&gt;="&amp;'Display 730 &amp; 1200'!$AN$10,#REF!,"&lt;="&amp;'Display 730 &amp; 1200'!$AN$9))</f>
        <v>#REF!</v>
      </c>
      <c r="E408" t="e">
        <f>IF($C408="",0,SUMIFS(#REF!,#REF!,$C408,#REF!,"&gt;="&amp;'Display 730 &amp; 1200'!$AN$12,#REF!,"&lt;="&amp;'Display 730 &amp; 1200'!$AN$11))</f>
        <v>#REF!</v>
      </c>
    </row>
    <row r="409" spans="1:5">
      <c r="A409" t="str">
        <f>IF(INDEX('Display 730 &amp; 1200'!$A:$A,ROW())="","",INDEX('Display 730 &amp; 1200'!$A:$A,ROW()))</f>
        <v>BANDUNG万隆</v>
      </c>
      <c r="B409" t="str">
        <f>IF(INDEX('Display 730 &amp; 1200'!$B:$B,ROW())="","",INDEX('Display 730 &amp; 1200'!$B:$B,ROW()))</f>
        <v>Deden Ery Riswandi</v>
      </c>
      <c r="C409" t="str">
        <f>IF(INDEX('Display 730 &amp; 1200'!$D:$D,ROW())="","",INDEX('Display 730 &amp; 1200'!$D:$D,ROW()))</f>
        <v>IDM30B</v>
      </c>
      <c r="D409" t="e">
        <f>IF($C409="",0,SUMIFS(#REF!,#REF!,$C409,#REF!,"&gt;="&amp;'Display 730 &amp; 1200'!$AN$10,#REF!,"&lt;="&amp;'Display 730 &amp; 1200'!$AN$9))</f>
        <v>#REF!</v>
      </c>
      <c r="E409" t="e">
        <f>IF($C409="",0,SUMIFS(#REF!,#REF!,$C409,#REF!,"&gt;="&amp;'Display 730 &amp; 1200'!$AN$12,#REF!,"&lt;="&amp;'Display 730 &amp; 1200'!$AN$11))</f>
        <v>#REF!</v>
      </c>
    </row>
    <row r="410" spans="1:5">
      <c r="A410" t="str">
        <f>IF(INDEX('Display 730 &amp; 1200'!$A:$A,ROW())="","",INDEX('Display 730 &amp; 1200'!$A:$A,ROW()))</f>
        <v>BANDUNG万隆</v>
      </c>
      <c r="B410" t="str">
        <f>IF(INDEX('Display 730 &amp; 1200'!$B:$B,ROW())="","",INDEX('Display 730 &amp; 1200'!$B:$B,ROW()))</f>
        <v>Deden Ery Riswandi</v>
      </c>
      <c r="C410" t="str">
        <f>IF(INDEX('Display 730 &amp; 1200'!$D:$D,ROW())="","",INDEX('Display 730 &amp; 1200'!$D:$D,ROW()))</f>
        <v>IDM13C</v>
      </c>
      <c r="D410" t="e">
        <f>IF($C410="",0,SUMIFS(#REF!,#REF!,$C410,#REF!,"&gt;="&amp;'Display 730 &amp; 1200'!$AN$10,#REF!,"&lt;="&amp;'Display 730 &amp; 1200'!$AN$9))</f>
        <v>#REF!</v>
      </c>
      <c r="E410" t="e">
        <f>IF($C410="",0,SUMIFS(#REF!,#REF!,$C410,#REF!,"&gt;="&amp;'Display 730 &amp; 1200'!$AN$12,#REF!,"&lt;="&amp;'Display 730 &amp; 1200'!$AN$11))</f>
        <v>#REF!</v>
      </c>
    </row>
    <row r="411" spans="1:5">
      <c r="A411" t="str">
        <f>IF(INDEX('Display 730 &amp; 1200'!$A:$A,ROW())="","",INDEX('Display 730 &amp; 1200'!$A:$A,ROW()))</f>
        <v>BANDUNG万隆</v>
      </c>
      <c r="B411" t="str">
        <f>IF(INDEX('Display 730 &amp; 1200'!$B:$B,ROW())="","",INDEX('Display 730 &amp; 1200'!$B:$B,ROW()))</f>
        <v>Deden Ery Riswandi</v>
      </c>
      <c r="C411" t="str">
        <f>IF(INDEX('Display 730 &amp; 1200'!$D:$D,ROW())="","",INDEX('Display 730 &amp; 1200'!$D:$D,ROW()))</f>
        <v>IDM28B</v>
      </c>
      <c r="D411" t="e">
        <f>IF($C411="",0,SUMIFS(#REF!,#REF!,$C411,#REF!,"&gt;="&amp;'Display 730 &amp; 1200'!$AN$10,#REF!,"&lt;="&amp;'Display 730 &amp; 1200'!$AN$9))</f>
        <v>#REF!</v>
      </c>
      <c r="E411" t="e">
        <f>IF($C411="",0,SUMIFS(#REF!,#REF!,$C411,#REF!,"&gt;="&amp;'Display 730 &amp; 1200'!$AN$12,#REF!,"&lt;="&amp;'Display 730 &amp; 1200'!$AN$11))</f>
        <v>#REF!</v>
      </c>
    </row>
    <row r="412" spans="1:5">
      <c r="A412" t="str">
        <f>IF(INDEX('Display 730 &amp; 1200'!$A:$A,ROW())="","",INDEX('Display 730 &amp; 1200'!$A:$A,ROW()))</f>
        <v>BANDUNG万隆</v>
      </c>
      <c r="B412" t="str">
        <f>IF(INDEX('Display 730 &amp; 1200'!$B:$B,ROW())="","",INDEX('Display 730 &amp; 1200'!$B:$B,ROW()))</f>
        <v>Deden Ery Riswandi</v>
      </c>
      <c r="C412" t="str">
        <f>IF(INDEX('Display 730 &amp; 1200'!$D:$D,ROW())="","",INDEX('Display 730 &amp; 1200'!$D:$D,ROW()))</f>
        <v>IDM06D</v>
      </c>
      <c r="D412" t="e">
        <f>IF($C412="",0,SUMIFS(#REF!,#REF!,$C412,#REF!,"&gt;="&amp;'Display 730 &amp; 1200'!$AN$10,#REF!,"&lt;="&amp;'Display 730 &amp; 1200'!$AN$9))</f>
        <v>#REF!</v>
      </c>
      <c r="E412" t="e">
        <f>IF($C412="",0,SUMIFS(#REF!,#REF!,$C412,#REF!,"&gt;="&amp;'Display 730 &amp; 1200'!$AN$12,#REF!,"&lt;="&amp;'Display 730 &amp; 1200'!$AN$11))</f>
        <v>#REF!</v>
      </c>
    </row>
    <row r="413" spans="1:5">
      <c r="A413" t="str">
        <f>IF(INDEX('Display 730 &amp; 1200'!$A:$A,ROW())="","",INDEX('Display 730 &amp; 1200'!$A:$A,ROW()))</f>
        <v>BANDUNG万隆</v>
      </c>
      <c r="B413" t="str">
        <f>IF(INDEX('Display 730 &amp; 1200'!$B:$B,ROW())="","",INDEX('Display 730 &amp; 1200'!$B:$B,ROW()))</f>
        <v>Deden Ery Riswandi</v>
      </c>
      <c r="C413" t="str">
        <f>IF(INDEX('Display 730 &amp; 1200'!$D:$D,ROW())="","",INDEX('Display 730 &amp; 1200'!$D:$D,ROW()))</f>
        <v>IDM19C</v>
      </c>
      <c r="D413" t="e">
        <f>IF($C413="",0,SUMIFS(#REF!,#REF!,$C413,#REF!,"&gt;="&amp;'Display 730 &amp; 1200'!$AN$10,#REF!,"&lt;="&amp;'Display 730 &amp; 1200'!$AN$9))</f>
        <v>#REF!</v>
      </c>
      <c r="E413" t="e">
        <f>IF($C413="",0,SUMIFS(#REF!,#REF!,$C413,#REF!,"&gt;="&amp;'Display 730 &amp; 1200'!$AN$12,#REF!,"&lt;="&amp;'Display 730 &amp; 1200'!$AN$11))</f>
        <v>#REF!</v>
      </c>
    </row>
    <row r="414" spans="1:5">
      <c r="A414" t="str">
        <f>IF(INDEX('Display 730 &amp; 1200'!$A:$A,ROW())="","",INDEX('Display 730 &amp; 1200'!$A:$A,ROW()))</f>
        <v>BANDUNG万隆</v>
      </c>
      <c r="B414" t="str">
        <f>IF(INDEX('Display 730 &amp; 1200'!$B:$B,ROW())="","",INDEX('Display 730 &amp; 1200'!$B:$B,ROW()))</f>
        <v>Deden Ery Riswandi</v>
      </c>
      <c r="C414" t="str">
        <f>IF(INDEX('Display 730 &amp; 1200'!$D:$D,ROW())="","",INDEX('Display 730 &amp; 1200'!$D:$D,ROW()))</f>
        <v>IDM15E</v>
      </c>
      <c r="D414" t="e">
        <f>IF($C414="",0,SUMIFS(#REF!,#REF!,$C414,#REF!,"&gt;="&amp;'Display 730 &amp; 1200'!$AN$10,#REF!,"&lt;="&amp;'Display 730 &amp; 1200'!$AN$9))</f>
        <v>#REF!</v>
      </c>
      <c r="E414" t="e">
        <f>IF($C414="",0,SUMIFS(#REF!,#REF!,$C414,#REF!,"&gt;="&amp;'Display 730 &amp; 1200'!$AN$12,#REF!,"&lt;="&amp;'Display 730 &amp; 1200'!$AN$11))</f>
        <v>#REF!</v>
      </c>
    </row>
    <row r="415" spans="1:5">
      <c r="A415" t="str">
        <f>IF(INDEX('Display 730 &amp; 1200'!$A:$A,ROW())="","",INDEX('Display 730 &amp; 1200'!$A:$A,ROW()))</f>
        <v>BANDUNG万隆</v>
      </c>
      <c r="B415" t="str">
        <f>IF(INDEX('Display 730 &amp; 1200'!$B:$B,ROW())="","",INDEX('Display 730 &amp; 1200'!$B:$B,ROW()))</f>
        <v>Deden Ery Riswandi</v>
      </c>
      <c r="C415" t="str">
        <f>IF(INDEX('Display 730 &amp; 1200'!$D:$D,ROW())="","",INDEX('Display 730 &amp; 1200'!$D:$D,ROW()))</f>
        <v>IDM10C</v>
      </c>
      <c r="D415" t="e">
        <f>IF($C415="",0,SUMIFS(#REF!,#REF!,$C415,#REF!,"&gt;="&amp;'Display 730 &amp; 1200'!$AN$10,#REF!,"&lt;="&amp;'Display 730 &amp; 1200'!$AN$9))</f>
        <v>#REF!</v>
      </c>
      <c r="E415" t="e">
        <f>IF($C415="",0,SUMIFS(#REF!,#REF!,$C415,#REF!,"&gt;="&amp;'Display 730 &amp; 1200'!$AN$12,#REF!,"&lt;="&amp;'Display 730 &amp; 1200'!$AN$11))</f>
        <v>#REF!</v>
      </c>
    </row>
    <row r="416" spans="1:5">
      <c r="A416" t="str">
        <f>IF(INDEX('Display 730 &amp; 1200'!$A:$A,ROW())="","",INDEX('Display 730 &amp; 1200'!$A:$A,ROW()))</f>
        <v>BANDUNG万隆</v>
      </c>
      <c r="B416" t="str">
        <f>IF(INDEX('Display 730 &amp; 1200'!$B:$B,ROW())="","",INDEX('Display 730 &amp; 1200'!$B:$B,ROW()))</f>
        <v>Deden Ery Riswandi</v>
      </c>
      <c r="C416" t="str">
        <f>IF(INDEX('Display 730 &amp; 1200'!$D:$D,ROW())="","",INDEX('Display 730 &amp; 1200'!$D:$D,ROW()))</f>
        <v>IDM04E</v>
      </c>
      <c r="D416" t="e">
        <f>IF($C416="",0,SUMIFS(#REF!,#REF!,$C416,#REF!,"&gt;="&amp;'Display 730 &amp; 1200'!$AN$10,#REF!,"&lt;="&amp;'Display 730 &amp; 1200'!$AN$9))</f>
        <v>#REF!</v>
      </c>
      <c r="E416" t="e">
        <f>IF($C416="",0,SUMIFS(#REF!,#REF!,$C416,#REF!,"&gt;="&amp;'Display 730 &amp; 1200'!$AN$12,#REF!,"&lt;="&amp;'Display 730 &amp; 1200'!$AN$11))</f>
        <v>#REF!</v>
      </c>
    </row>
    <row r="417" spans="1:5">
      <c r="A417" t="str">
        <f>IF(INDEX('Display 730 &amp; 1200'!$A:$A,ROW())="","",INDEX('Display 730 &amp; 1200'!$A:$A,ROW()))</f>
        <v>BANDUNG万隆</v>
      </c>
      <c r="B417" t="str">
        <f>IF(INDEX('Display 730 &amp; 1200'!$B:$B,ROW())="","",INDEX('Display 730 &amp; 1200'!$B:$B,ROW()))</f>
        <v>Dedy</v>
      </c>
      <c r="C417" t="str">
        <f>IF(INDEX('Display 730 &amp; 1200'!$D:$D,ROW())="","",INDEX('Display 730 &amp; 1200'!$D:$D,ROW()))</f>
        <v>BDO_SALES</v>
      </c>
      <c r="D417" t="e">
        <f>IF($C417="",0,SUMIFS(#REF!,#REF!,$C417,#REF!,"&gt;="&amp;'Display 730 &amp; 1200'!$AN$10,#REF!,"&lt;="&amp;'Display 730 &amp; 1200'!$AN$9))</f>
        <v>#REF!</v>
      </c>
      <c r="E417" t="e">
        <f>IF($C417="",0,SUMIFS(#REF!,#REF!,$C417,#REF!,"&gt;="&amp;'Display 730 &amp; 1200'!$AN$12,#REF!,"&lt;="&amp;'Display 730 &amp; 1200'!$AN$11))</f>
        <v>#REF!</v>
      </c>
    </row>
    <row r="418" spans="1:5">
      <c r="A418" t="str">
        <f>IF(INDEX('Display 730 &amp; 1200'!$A:$A,ROW())="","",INDEX('Display 730 &amp; 1200'!$A:$A,ROW()))</f>
        <v>BANDUNG万隆</v>
      </c>
      <c r="B418" t="str">
        <f>IF(INDEX('Display 730 &amp; 1200'!$B:$B,ROW())="","",INDEX('Display 730 &amp; 1200'!$B:$B,ROW()))</f>
        <v>Didi</v>
      </c>
      <c r="C418" t="str">
        <f>IF(INDEX('Display 730 &amp; 1200'!$D:$D,ROW())="","",INDEX('Display 730 &amp; 1200'!$D:$D,ROW()))</f>
        <v>GRT40A</v>
      </c>
      <c r="D418" t="e">
        <f>IF($C418="",0,SUMIFS(#REF!,#REF!,$C418,#REF!,"&gt;="&amp;'Display 730 &amp; 1200'!$AN$10,#REF!,"&lt;="&amp;'Display 730 &amp; 1200'!$AN$9))</f>
        <v>#REF!</v>
      </c>
      <c r="E418" t="e">
        <f>IF($C418="",0,SUMIFS(#REF!,#REF!,$C418,#REF!,"&gt;="&amp;'Display 730 &amp; 1200'!$AN$12,#REF!,"&lt;="&amp;'Display 730 &amp; 1200'!$AN$11))</f>
        <v>#REF!</v>
      </c>
    </row>
    <row r="419" spans="1:5">
      <c r="A419" t="str">
        <f>IF(INDEX('Display 730 &amp; 1200'!$A:$A,ROW())="","",INDEX('Display 730 &amp; 1200'!$A:$A,ROW()))</f>
        <v>BANDUNG万隆</v>
      </c>
      <c r="B419" t="str">
        <f>IF(INDEX('Display 730 &amp; 1200'!$B:$B,ROW())="","",INDEX('Display 730 &amp; 1200'!$B:$B,ROW()))</f>
        <v>Didi</v>
      </c>
      <c r="C419" t="str">
        <f>IF(INDEX('Display 730 &amp; 1200'!$D:$D,ROW())="","",INDEX('Display 730 &amp; 1200'!$D:$D,ROW()))</f>
        <v>GRT17B</v>
      </c>
      <c r="D419" t="e">
        <f>IF($C419="",0,SUMIFS(#REF!,#REF!,$C419,#REF!,"&gt;="&amp;'Display 730 &amp; 1200'!$AN$10,#REF!,"&lt;="&amp;'Display 730 &amp; 1200'!$AN$9))</f>
        <v>#REF!</v>
      </c>
      <c r="E419" t="e">
        <f>IF($C419="",0,SUMIFS(#REF!,#REF!,$C419,#REF!,"&gt;="&amp;'Display 730 &amp; 1200'!$AN$12,#REF!,"&lt;="&amp;'Display 730 &amp; 1200'!$AN$11))</f>
        <v>#REF!</v>
      </c>
    </row>
    <row r="420" spans="1:5">
      <c r="A420" t="str">
        <f>IF(INDEX('Display 730 &amp; 1200'!$A:$A,ROW())="","",INDEX('Display 730 &amp; 1200'!$A:$A,ROW()))</f>
        <v>BANDUNG万隆</v>
      </c>
      <c r="B420" t="str">
        <f>IF(INDEX('Display 730 &amp; 1200'!$B:$B,ROW())="","",INDEX('Display 730 &amp; 1200'!$B:$B,ROW()))</f>
        <v>Didi</v>
      </c>
      <c r="C420" t="str">
        <f>IF(INDEX('Display 730 &amp; 1200'!$D:$D,ROW())="","",INDEX('Display 730 &amp; 1200'!$D:$D,ROW()))</f>
        <v>GRT27B</v>
      </c>
      <c r="D420" t="e">
        <f>IF($C420="",0,SUMIFS(#REF!,#REF!,$C420,#REF!,"&gt;="&amp;'Display 730 &amp; 1200'!$AN$10,#REF!,"&lt;="&amp;'Display 730 &amp; 1200'!$AN$9))</f>
        <v>#REF!</v>
      </c>
      <c r="E420" t="e">
        <f>IF($C420="",0,SUMIFS(#REF!,#REF!,$C420,#REF!,"&gt;="&amp;'Display 730 &amp; 1200'!$AN$12,#REF!,"&lt;="&amp;'Display 730 &amp; 1200'!$AN$11))</f>
        <v>#REF!</v>
      </c>
    </row>
    <row r="421" spans="1:5">
      <c r="A421" t="str">
        <f>IF(INDEX('Display 730 &amp; 1200'!$A:$A,ROW())="","",INDEX('Display 730 &amp; 1200'!$A:$A,ROW()))</f>
        <v>BANDUNG万隆</v>
      </c>
      <c r="B421" t="str">
        <f>IF(INDEX('Display 730 &amp; 1200'!$B:$B,ROW())="","",INDEX('Display 730 &amp; 1200'!$B:$B,ROW()))</f>
        <v>Didi</v>
      </c>
      <c r="C421" t="str">
        <f>IF(INDEX('Display 730 &amp; 1200'!$D:$D,ROW())="","",INDEX('Display 730 &amp; 1200'!$D:$D,ROW()))</f>
        <v>GRT06C</v>
      </c>
      <c r="D421" t="e">
        <f>IF($C421="",0,SUMIFS(#REF!,#REF!,$C421,#REF!,"&gt;="&amp;'Display 730 &amp; 1200'!$AN$10,#REF!,"&lt;="&amp;'Display 730 &amp; 1200'!$AN$9))</f>
        <v>#REF!</v>
      </c>
      <c r="E421" t="e">
        <f>IF($C421="",0,SUMIFS(#REF!,#REF!,$C421,#REF!,"&gt;="&amp;'Display 730 &amp; 1200'!$AN$12,#REF!,"&lt;="&amp;'Display 730 &amp; 1200'!$AN$11))</f>
        <v>#REF!</v>
      </c>
    </row>
    <row r="422" spans="1:5">
      <c r="A422" t="str">
        <f>IF(INDEX('Display 730 &amp; 1200'!$A:$A,ROW())="","",INDEX('Display 730 &amp; 1200'!$A:$A,ROW()))</f>
        <v>BANDUNG万隆</v>
      </c>
      <c r="B422" t="str">
        <f>IF(INDEX('Display 730 &amp; 1200'!$B:$B,ROW())="","",INDEX('Display 730 &amp; 1200'!$B:$B,ROW()))</f>
        <v>Didi</v>
      </c>
      <c r="C422" t="str">
        <f>IF(INDEX('Display 730 &amp; 1200'!$D:$D,ROW())="","",INDEX('Display 730 &amp; 1200'!$D:$D,ROW()))</f>
        <v>GRT10B</v>
      </c>
      <c r="D422" t="e">
        <f>IF($C422="",0,SUMIFS(#REF!,#REF!,$C422,#REF!,"&gt;="&amp;'Display 730 &amp; 1200'!$AN$10,#REF!,"&lt;="&amp;'Display 730 &amp; 1200'!$AN$9))</f>
        <v>#REF!</v>
      </c>
      <c r="E422" t="e">
        <f>IF($C422="",0,SUMIFS(#REF!,#REF!,$C422,#REF!,"&gt;="&amp;'Display 730 &amp; 1200'!$AN$12,#REF!,"&lt;="&amp;'Display 730 &amp; 1200'!$AN$11))</f>
        <v>#REF!</v>
      </c>
    </row>
    <row r="423" spans="1:5">
      <c r="A423" t="str">
        <f>IF(INDEX('Display 730 &amp; 1200'!$A:$A,ROW())="","",INDEX('Display 730 &amp; 1200'!$A:$A,ROW()))</f>
        <v>BANDUNG万隆</v>
      </c>
      <c r="B423" t="str">
        <f>IF(INDEX('Display 730 &amp; 1200'!$B:$B,ROW())="","",INDEX('Display 730 &amp; 1200'!$B:$B,ROW()))</f>
        <v>Didi</v>
      </c>
      <c r="C423" t="str">
        <f>IF(INDEX('Display 730 &amp; 1200'!$D:$D,ROW())="","",INDEX('Display 730 &amp; 1200'!$D:$D,ROW()))</f>
        <v>GRT24B</v>
      </c>
      <c r="D423" t="e">
        <f>IF($C423="",0,SUMIFS(#REF!,#REF!,$C423,#REF!,"&gt;="&amp;'Display 730 &amp; 1200'!$AN$10,#REF!,"&lt;="&amp;'Display 730 &amp; 1200'!$AN$9))</f>
        <v>#REF!</v>
      </c>
      <c r="E423" t="e">
        <f>IF($C423="",0,SUMIFS(#REF!,#REF!,$C423,#REF!,"&gt;="&amp;'Display 730 &amp; 1200'!$AN$12,#REF!,"&lt;="&amp;'Display 730 &amp; 1200'!$AN$11))</f>
        <v>#REF!</v>
      </c>
    </row>
    <row r="424" spans="1:5">
      <c r="A424" t="str">
        <f>IF(INDEX('Display 730 &amp; 1200'!$A:$A,ROW())="","",INDEX('Display 730 &amp; 1200'!$A:$A,ROW()))</f>
        <v>BANDUNG万隆</v>
      </c>
      <c r="B424" t="str">
        <f>IF(INDEX('Display 730 &amp; 1200'!$B:$B,ROW())="","",INDEX('Display 730 &amp; 1200'!$B:$B,ROW()))</f>
        <v>Didi</v>
      </c>
      <c r="C424" t="str">
        <f>IF(INDEX('Display 730 &amp; 1200'!$D:$D,ROW())="","",INDEX('Display 730 &amp; 1200'!$D:$D,ROW()))</f>
        <v>GRT11A</v>
      </c>
      <c r="D424" t="e">
        <f>IF($C424="",0,SUMIFS(#REF!,#REF!,$C424,#REF!,"&gt;="&amp;'Display 730 &amp; 1200'!$AN$10,#REF!,"&lt;="&amp;'Display 730 &amp; 1200'!$AN$9))</f>
        <v>#REF!</v>
      </c>
      <c r="E424" t="e">
        <f>IF($C424="",0,SUMIFS(#REF!,#REF!,$C424,#REF!,"&gt;="&amp;'Display 730 &amp; 1200'!$AN$12,#REF!,"&lt;="&amp;'Display 730 &amp; 1200'!$AN$11))</f>
        <v>#REF!</v>
      </c>
    </row>
    <row r="425" spans="1:5">
      <c r="A425" t="str">
        <f>IF(INDEX('Display 730 &amp; 1200'!$A:$A,ROW())="","",INDEX('Display 730 &amp; 1200'!$A:$A,ROW()))</f>
        <v>BANDUNG万隆</v>
      </c>
      <c r="B425" t="str">
        <f>IF(INDEX('Display 730 &amp; 1200'!$B:$B,ROW())="","",INDEX('Display 730 &amp; 1200'!$B:$B,ROW()))</f>
        <v>Didi</v>
      </c>
      <c r="C425" t="str">
        <f>IF(INDEX('Display 730 &amp; 1200'!$D:$D,ROW())="","",INDEX('Display 730 &amp; 1200'!$D:$D,ROW()))</f>
        <v>GRT07C</v>
      </c>
      <c r="D425" t="e">
        <f>IF($C425="",0,SUMIFS(#REF!,#REF!,$C425,#REF!,"&gt;="&amp;'Display 730 &amp; 1200'!$AN$10,#REF!,"&lt;="&amp;'Display 730 &amp; 1200'!$AN$9))</f>
        <v>#REF!</v>
      </c>
      <c r="E425" t="e">
        <f>IF($C425="",0,SUMIFS(#REF!,#REF!,$C425,#REF!,"&gt;="&amp;'Display 730 &amp; 1200'!$AN$12,#REF!,"&lt;="&amp;'Display 730 &amp; 1200'!$AN$11))</f>
        <v>#REF!</v>
      </c>
    </row>
    <row r="426" spans="1:5">
      <c r="A426" t="str">
        <f>IF(INDEX('Display 730 &amp; 1200'!$A:$A,ROW())="","",INDEX('Display 730 &amp; 1200'!$A:$A,ROW()))</f>
        <v>BANDUNG万隆</v>
      </c>
      <c r="B426" t="str">
        <f>IF(INDEX('Display 730 &amp; 1200'!$B:$B,ROW())="","",INDEX('Display 730 &amp; 1200'!$B:$B,ROW()))</f>
        <v>Didi</v>
      </c>
      <c r="C426" t="str">
        <f>IF(INDEX('Display 730 &amp; 1200'!$D:$D,ROW())="","",INDEX('Display 730 &amp; 1200'!$D:$D,ROW()))</f>
        <v>GRT19A</v>
      </c>
      <c r="D426" t="e">
        <f>IF($C426="",0,SUMIFS(#REF!,#REF!,$C426,#REF!,"&gt;="&amp;'Display 730 &amp; 1200'!$AN$10,#REF!,"&lt;="&amp;'Display 730 &amp; 1200'!$AN$9))</f>
        <v>#REF!</v>
      </c>
      <c r="E426" t="e">
        <f>IF($C426="",0,SUMIFS(#REF!,#REF!,$C426,#REF!,"&gt;="&amp;'Display 730 &amp; 1200'!$AN$12,#REF!,"&lt;="&amp;'Display 730 &amp; 1200'!$AN$11))</f>
        <v>#REF!</v>
      </c>
    </row>
    <row r="427" spans="1:5">
      <c r="A427" t="str">
        <f>IF(INDEX('Display 730 &amp; 1200'!$A:$A,ROW())="","",INDEX('Display 730 &amp; 1200'!$A:$A,ROW()))</f>
        <v>BANDUNG万隆</v>
      </c>
      <c r="B427" t="str">
        <f>IF(INDEX('Display 730 &amp; 1200'!$B:$B,ROW())="","",INDEX('Display 730 &amp; 1200'!$B:$B,ROW()))</f>
        <v>Didi</v>
      </c>
      <c r="C427" t="str">
        <f>IF(INDEX('Display 730 &amp; 1200'!$D:$D,ROW())="","",INDEX('Display 730 &amp; 1200'!$D:$D,ROW()))</f>
        <v>GRT42</v>
      </c>
      <c r="D427" t="e">
        <f>IF($C427="",0,SUMIFS(#REF!,#REF!,$C427,#REF!,"&gt;="&amp;'Display 730 &amp; 1200'!$AN$10,#REF!,"&lt;="&amp;'Display 730 &amp; 1200'!$AN$9))</f>
        <v>#REF!</v>
      </c>
      <c r="E427" t="e">
        <f>IF($C427="",0,SUMIFS(#REF!,#REF!,$C427,#REF!,"&gt;="&amp;'Display 730 &amp; 1200'!$AN$12,#REF!,"&lt;="&amp;'Display 730 &amp; 1200'!$AN$11))</f>
        <v>#REF!</v>
      </c>
    </row>
    <row r="428" spans="1:5">
      <c r="A428" t="str">
        <f>IF(INDEX('Display 730 &amp; 1200'!$A:$A,ROW())="","",INDEX('Display 730 &amp; 1200'!$A:$A,ROW()))</f>
        <v>BANDUNG万隆</v>
      </c>
      <c r="B428" t="str">
        <f>IF(INDEX('Display 730 &amp; 1200'!$B:$B,ROW())="","",INDEX('Display 730 &amp; 1200'!$B:$B,ROW()))</f>
        <v>Didi</v>
      </c>
      <c r="C428" t="str">
        <f>IF(INDEX('Display 730 &amp; 1200'!$D:$D,ROW())="","",INDEX('Display 730 &amp; 1200'!$D:$D,ROW()))</f>
        <v>GRT05C</v>
      </c>
      <c r="D428" t="e">
        <f>IF($C428="",0,SUMIFS(#REF!,#REF!,$C428,#REF!,"&gt;="&amp;'Display 730 &amp; 1200'!$AN$10,#REF!,"&lt;="&amp;'Display 730 &amp; 1200'!$AN$9))</f>
        <v>#REF!</v>
      </c>
      <c r="E428" t="e">
        <f>IF($C428="",0,SUMIFS(#REF!,#REF!,$C428,#REF!,"&gt;="&amp;'Display 730 &amp; 1200'!$AN$12,#REF!,"&lt;="&amp;'Display 730 &amp; 1200'!$AN$11))</f>
        <v>#REF!</v>
      </c>
    </row>
    <row r="429" spans="1:5">
      <c r="A429" t="str">
        <f>IF(INDEX('Display 730 &amp; 1200'!$A:$A,ROW())="","",INDEX('Display 730 &amp; 1200'!$A:$A,ROW()))</f>
        <v>BANDUNG万隆</v>
      </c>
      <c r="B429" t="str">
        <f>IF(INDEX('Display 730 &amp; 1200'!$B:$B,ROW())="","",INDEX('Display 730 &amp; 1200'!$B:$B,ROW()))</f>
        <v>Didi</v>
      </c>
      <c r="C429" t="str">
        <f>IF(INDEX('Display 730 &amp; 1200'!$D:$D,ROW())="","",INDEX('Display 730 &amp; 1200'!$D:$D,ROW()))</f>
        <v>GRT36A</v>
      </c>
      <c r="D429" t="e">
        <f>IF($C429="",0,SUMIFS(#REF!,#REF!,$C429,#REF!,"&gt;="&amp;'Display 730 &amp; 1200'!$AN$10,#REF!,"&lt;="&amp;'Display 730 &amp; 1200'!$AN$9))</f>
        <v>#REF!</v>
      </c>
      <c r="E429" t="e">
        <f>IF($C429="",0,SUMIFS(#REF!,#REF!,$C429,#REF!,"&gt;="&amp;'Display 730 &amp; 1200'!$AN$12,#REF!,"&lt;="&amp;'Display 730 &amp; 1200'!$AN$11))</f>
        <v>#REF!</v>
      </c>
    </row>
    <row r="430" spans="1:5">
      <c r="A430" t="str">
        <f>IF(INDEX('Display 730 &amp; 1200'!$A:$A,ROW())="","",INDEX('Display 730 &amp; 1200'!$A:$A,ROW()))</f>
        <v>BANDUNG万隆</v>
      </c>
      <c r="B430" t="str">
        <f>IF(INDEX('Display 730 &amp; 1200'!$B:$B,ROW())="","",INDEX('Display 730 &amp; 1200'!$B:$B,ROW()))</f>
        <v>Didi</v>
      </c>
      <c r="C430" t="str">
        <f>IF(INDEX('Display 730 &amp; 1200'!$D:$D,ROW())="","",INDEX('Display 730 &amp; 1200'!$D:$D,ROW()))</f>
        <v>GRT22C</v>
      </c>
      <c r="D430" t="e">
        <f>IF($C430="",0,SUMIFS(#REF!,#REF!,$C430,#REF!,"&gt;="&amp;'Display 730 &amp; 1200'!$AN$10,#REF!,"&lt;="&amp;'Display 730 &amp; 1200'!$AN$9))</f>
        <v>#REF!</v>
      </c>
      <c r="E430" t="e">
        <f>IF($C430="",0,SUMIFS(#REF!,#REF!,$C430,#REF!,"&gt;="&amp;'Display 730 &amp; 1200'!$AN$12,#REF!,"&lt;="&amp;'Display 730 &amp; 1200'!$AN$11))</f>
        <v>#REF!</v>
      </c>
    </row>
    <row r="431" spans="1:5">
      <c r="A431" t="str">
        <f>IF(INDEX('Display 730 &amp; 1200'!$A:$A,ROW())="","",INDEX('Display 730 &amp; 1200'!$A:$A,ROW()))</f>
        <v>BANDUNG万隆</v>
      </c>
      <c r="B431" t="str">
        <f>IF(INDEX('Display 730 &amp; 1200'!$B:$B,ROW())="","",INDEX('Display 730 &amp; 1200'!$B:$B,ROW()))</f>
        <v>Didi</v>
      </c>
      <c r="C431" t="str">
        <f>IF(INDEX('Display 730 &amp; 1200'!$D:$D,ROW())="","",INDEX('Display 730 &amp; 1200'!$D:$D,ROW()))</f>
        <v>GRT26C</v>
      </c>
      <c r="D431" t="e">
        <f>IF($C431="",0,SUMIFS(#REF!,#REF!,$C431,#REF!,"&gt;="&amp;'Display 730 &amp; 1200'!$AN$10,#REF!,"&lt;="&amp;'Display 730 &amp; 1200'!$AN$9))</f>
        <v>#REF!</v>
      </c>
      <c r="E431" t="e">
        <f>IF($C431="",0,SUMIFS(#REF!,#REF!,$C431,#REF!,"&gt;="&amp;'Display 730 &amp; 1200'!$AN$12,#REF!,"&lt;="&amp;'Display 730 &amp; 1200'!$AN$11))</f>
        <v>#REF!</v>
      </c>
    </row>
    <row r="432" spans="1:5">
      <c r="A432" t="str">
        <f>IF(INDEX('Display 730 &amp; 1200'!$A:$A,ROW())="","",INDEX('Display 730 &amp; 1200'!$A:$A,ROW()))</f>
        <v>BANDUNG万隆</v>
      </c>
      <c r="B432" t="str">
        <f>IF(INDEX('Display 730 &amp; 1200'!$B:$B,ROW())="","",INDEX('Display 730 &amp; 1200'!$B:$B,ROW()))</f>
        <v>Didi</v>
      </c>
      <c r="C432" t="str">
        <f>IF(INDEX('Display 730 &amp; 1200'!$D:$D,ROW())="","",INDEX('Display 730 &amp; 1200'!$D:$D,ROW()))</f>
        <v>GRT41A</v>
      </c>
      <c r="D432" t="e">
        <f>IF($C432="",0,SUMIFS(#REF!,#REF!,$C432,#REF!,"&gt;="&amp;'Display 730 &amp; 1200'!$AN$10,#REF!,"&lt;="&amp;'Display 730 &amp; 1200'!$AN$9))</f>
        <v>#REF!</v>
      </c>
      <c r="E432" t="e">
        <f>IF($C432="",0,SUMIFS(#REF!,#REF!,$C432,#REF!,"&gt;="&amp;'Display 730 &amp; 1200'!$AN$12,#REF!,"&lt;="&amp;'Display 730 &amp; 1200'!$AN$11))</f>
        <v>#REF!</v>
      </c>
    </row>
    <row r="433" spans="1:5">
      <c r="A433" t="str">
        <f>IF(INDEX('Display 730 &amp; 1200'!$A:$A,ROW())="","",INDEX('Display 730 &amp; 1200'!$A:$A,ROW()))</f>
        <v>BANDUNG万隆</v>
      </c>
      <c r="B433" t="str">
        <f>IF(INDEX('Display 730 &amp; 1200'!$B:$B,ROW())="","",INDEX('Display 730 &amp; 1200'!$B:$B,ROW()))</f>
        <v>Didi</v>
      </c>
      <c r="C433" t="str">
        <f>IF(INDEX('Display 730 &amp; 1200'!$D:$D,ROW())="","",INDEX('Display 730 &amp; 1200'!$D:$D,ROW()))</f>
        <v>GRT16B</v>
      </c>
      <c r="D433" t="e">
        <f>IF($C433="",0,SUMIFS(#REF!,#REF!,$C433,#REF!,"&gt;="&amp;'Display 730 &amp; 1200'!$AN$10,#REF!,"&lt;="&amp;'Display 730 &amp; 1200'!$AN$9))</f>
        <v>#REF!</v>
      </c>
      <c r="E433" t="e">
        <f>IF($C433="",0,SUMIFS(#REF!,#REF!,$C433,#REF!,"&gt;="&amp;'Display 730 &amp; 1200'!$AN$12,#REF!,"&lt;="&amp;'Display 730 &amp; 1200'!$AN$11))</f>
        <v>#REF!</v>
      </c>
    </row>
    <row r="434" spans="1:5">
      <c r="A434" t="str">
        <f>IF(INDEX('Display 730 &amp; 1200'!$A:$A,ROW())="","",INDEX('Display 730 &amp; 1200'!$A:$A,ROW()))</f>
        <v>BANDUNG万隆</v>
      </c>
      <c r="B434" t="str">
        <f>IF(INDEX('Display 730 &amp; 1200'!$B:$B,ROW())="","",INDEX('Display 730 &amp; 1200'!$B:$B,ROW()))</f>
        <v>Didi</v>
      </c>
      <c r="C434" t="str">
        <f>IF(INDEX('Display 730 &amp; 1200'!$D:$D,ROW())="","",INDEX('Display 730 &amp; 1200'!$D:$D,ROW()))</f>
        <v>GRT31B</v>
      </c>
      <c r="D434" t="e">
        <f>IF($C434="",0,SUMIFS(#REF!,#REF!,$C434,#REF!,"&gt;="&amp;'Display 730 &amp; 1200'!$AN$10,#REF!,"&lt;="&amp;'Display 730 &amp; 1200'!$AN$9))</f>
        <v>#REF!</v>
      </c>
      <c r="E434" t="e">
        <f>IF($C434="",0,SUMIFS(#REF!,#REF!,$C434,#REF!,"&gt;="&amp;'Display 730 &amp; 1200'!$AN$12,#REF!,"&lt;="&amp;'Display 730 &amp; 1200'!$AN$11))</f>
        <v>#REF!</v>
      </c>
    </row>
    <row r="435" spans="1:5">
      <c r="A435" t="str">
        <f>IF(INDEX('Display 730 &amp; 1200'!$A:$A,ROW())="","",INDEX('Display 730 &amp; 1200'!$A:$A,ROW()))</f>
        <v>BANDUNG万隆</v>
      </c>
      <c r="B435" t="str">
        <f>IF(INDEX('Display 730 &amp; 1200'!$B:$B,ROW())="","",INDEX('Display 730 &amp; 1200'!$B:$B,ROW()))</f>
        <v>Didi</v>
      </c>
      <c r="C435" t="str">
        <f>IF(INDEX('Display 730 &amp; 1200'!$D:$D,ROW())="","",INDEX('Display 730 &amp; 1200'!$D:$D,ROW()))</f>
        <v>GRT03D</v>
      </c>
      <c r="D435" t="e">
        <f>IF($C435="",0,SUMIFS(#REF!,#REF!,$C435,#REF!,"&gt;="&amp;'Display 730 &amp; 1200'!$AN$10,#REF!,"&lt;="&amp;'Display 730 &amp; 1200'!$AN$9))</f>
        <v>#REF!</v>
      </c>
      <c r="E435" t="e">
        <f>IF($C435="",0,SUMIFS(#REF!,#REF!,$C435,#REF!,"&gt;="&amp;'Display 730 &amp; 1200'!$AN$12,#REF!,"&lt;="&amp;'Display 730 &amp; 1200'!$AN$11))</f>
        <v>#REF!</v>
      </c>
    </row>
    <row r="436" spans="1:5">
      <c r="A436" t="str">
        <f>IF(INDEX('Display 730 &amp; 1200'!$A:$A,ROW())="","",INDEX('Display 730 &amp; 1200'!$A:$A,ROW()))</f>
        <v>BANDUNG万隆</v>
      </c>
      <c r="B436" t="str">
        <f>IF(INDEX('Display 730 &amp; 1200'!$B:$B,ROW())="","",INDEX('Display 730 &amp; 1200'!$B:$B,ROW()))</f>
        <v>Didi</v>
      </c>
      <c r="C436" t="str">
        <f>IF(INDEX('Display 730 &amp; 1200'!$D:$D,ROW())="","",INDEX('Display 730 &amp; 1200'!$D:$D,ROW()))</f>
        <v>GRT02A</v>
      </c>
      <c r="D436" t="e">
        <f>IF($C436="",0,SUMIFS(#REF!,#REF!,$C436,#REF!,"&gt;="&amp;'Display 730 &amp; 1200'!$AN$10,#REF!,"&lt;="&amp;'Display 730 &amp; 1200'!$AN$9))</f>
        <v>#REF!</v>
      </c>
      <c r="E436" t="e">
        <f>IF($C436="",0,SUMIFS(#REF!,#REF!,$C436,#REF!,"&gt;="&amp;'Display 730 &amp; 1200'!$AN$12,#REF!,"&lt;="&amp;'Display 730 &amp; 1200'!$AN$11))</f>
        <v>#REF!</v>
      </c>
    </row>
    <row r="437" spans="1:5">
      <c r="A437" t="str">
        <f>IF(INDEX('Display 730 &amp; 1200'!$A:$A,ROW())="","",INDEX('Display 730 &amp; 1200'!$A:$A,ROW()))</f>
        <v>BANDUNG万隆</v>
      </c>
      <c r="B437" t="str">
        <f>IF(INDEX('Display 730 &amp; 1200'!$B:$B,ROW())="","",INDEX('Display 730 &amp; 1200'!$B:$B,ROW()))</f>
        <v>Didi</v>
      </c>
      <c r="C437" t="str">
        <f>IF(INDEX('Display 730 &amp; 1200'!$D:$D,ROW())="","",INDEX('Display 730 &amp; 1200'!$D:$D,ROW()))</f>
        <v>GRT37C</v>
      </c>
      <c r="D437" t="e">
        <f>IF($C437="",0,SUMIFS(#REF!,#REF!,$C437,#REF!,"&gt;="&amp;'Display 730 &amp; 1200'!$AN$10,#REF!,"&lt;="&amp;'Display 730 &amp; 1200'!$AN$9))</f>
        <v>#REF!</v>
      </c>
      <c r="E437" t="e">
        <f>IF($C437="",0,SUMIFS(#REF!,#REF!,$C437,#REF!,"&gt;="&amp;'Display 730 &amp; 1200'!$AN$12,#REF!,"&lt;="&amp;'Display 730 &amp; 1200'!$AN$11))</f>
        <v>#REF!</v>
      </c>
    </row>
    <row r="438" spans="1:5">
      <c r="A438" t="str">
        <f>IF(INDEX('Display 730 &amp; 1200'!$A:$A,ROW())="","",INDEX('Display 730 &amp; 1200'!$A:$A,ROW()))</f>
        <v>BANDUNG万隆</v>
      </c>
      <c r="B438" t="str">
        <f>IF(INDEX('Display 730 &amp; 1200'!$B:$B,ROW())="","",INDEX('Display 730 &amp; 1200'!$B:$B,ROW()))</f>
        <v>Didi</v>
      </c>
      <c r="C438" t="str">
        <f>IF(INDEX('Display 730 &amp; 1200'!$D:$D,ROW())="","",INDEX('Display 730 &amp; 1200'!$D:$D,ROW()))</f>
        <v>GRT41C</v>
      </c>
      <c r="D438" t="e">
        <f>IF($C438="",0,SUMIFS(#REF!,#REF!,$C438,#REF!,"&gt;="&amp;'Display 730 &amp; 1200'!$AN$10,#REF!,"&lt;="&amp;'Display 730 &amp; 1200'!$AN$9))</f>
        <v>#REF!</v>
      </c>
      <c r="E438" t="e">
        <f>IF($C438="",0,SUMIFS(#REF!,#REF!,$C438,#REF!,"&gt;="&amp;'Display 730 &amp; 1200'!$AN$12,#REF!,"&lt;="&amp;'Display 730 &amp; 1200'!$AN$11))</f>
        <v>#REF!</v>
      </c>
    </row>
    <row r="439" spans="1:5">
      <c r="A439" t="str">
        <f>IF(INDEX('Display 730 &amp; 1200'!$A:$A,ROW())="","",INDEX('Display 730 &amp; 1200'!$A:$A,ROW()))</f>
        <v>BANDUNG万隆</v>
      </c>
      <c r="B439" t="str">
        <f>IF(INDEX('Display 730 &amp; 1200'!$B:$B,ROW())="","",INDEX('Display 730 &amp; 1200'!$B:$B,ROW()))</f>
        <v>Didi</v>
      </c>
      <c r="C439" t="str">
        <f>IF(INDEX('Display 730 &amp; 1200'!$D:$D,ROW())="","",INDEX('Display 730 &amp; 1200'!$D:$D,ROW()))</f>
        <v>GRT25B</v>
      </c>
      <c r="D439" t="e">
        <f>IF($C439="",0,SUMIFS(#REF!,#REF!,$C439,#REF!,"&gt;="&amp;'Display 730 &amp; 1200'!$AN$10,#REF!,"&lt;="&amp;'Display 730 &amp; 1200'!$AN$9))</f>
        <v>#REF!</v>
      </c>
      <c r="E439" t="e">
        <f>IF($C439="",0,SUMIFS(#REF!,#REF!,$C439,#REF!,"&gt;="&amp;'Display 730 &amp; 1200'!$AN$12,#REF!,"&lt;="&amp;'Display 730 &amp; 1200'!$AN$11))</f>
        <v>#REF!</v>
      </c>
    </row>
    <row r="440" spans="1:5">
      <c r="A440" t="str">
        <f>IF(INDEX('Display 730 &amp; 1200'!$A:$A,ROW())="","",INDEX('Display 730 &amp; 1200'!$A:$A,ROW()))</f>
        <v>BANDUNG万隆</v>
      </c>
      <c r="B440" t="str">
        <f>IF(INDEX('Display 730 &amp; 1200'!$B:$B,ROW())="","",INDEX('Display 730 &amp; 1200'!$B:$B,ROW()))</f>
        <v>Didi</v>
      </c>
      <c r="C440" t="str">
        <f>IF(INDEX('Display 730 &amp; 1200'!$D:$D,ROW())="","",INDEX('Display 730 &amp; 1200'!$D:$D,ROW()))</f>
        <v>GRT32A</v>
      </c>
      <c r="D440" t="e">
        <f>IF($C440="",0,SUMIFS(#REF!,#REF!,$C440,#REF!,"&gt;="&amp;'Display 730 &amp; 1200'!$AN$10,#REF!,"&lt;="&amp;'Display 730 &amp; 1200'!$AN$9))</f>
        <v>#REF!</v>
      </c>
      <c r="E440" t="e">
        <f>IF($C440="",0,SUMIFS(#REF!,#REF!,$C440,#REF!,"&gt;="&amp;'Display 730 &amp; 1200'!$AN$12,#REF!,"&lt;="&amp;'Display 730 &amp; 1200'!$AN$11))</f>
        <v>#REF!</v>
      </c>
    </row>
    <row r="441" spans="1:5">
      <c r="A441" t="str">
        <f>IF(INDEX('Display 730 &amp; 1200'!$A:$A,ROW())="","",INDEX('Display 730 &amp; 1200'!$A:$A,ROW()))</f>
        <v>BANDUNG万隆</v>
      </c>
      <c r="B441" t="str">
        <f>IF(INDEX('Display 730 &amp; 1200'!$B:$B,ROW())="","",INDEX('Display 730 &amp; 1200'!$B:$B,ROW()))</f>
        <v>Didi</v>
      </c>
      <c r="C441" t="str">
        <f>IF(INDEX('Display 730 &amp; 1200'!$D:$D,ROW())="","",INDEX('Display 730 &amp; 1200'!$D:$D,ROW()))</f>
        <v>GRT33C</v>
      </c>
      <c r="D441" t="e">
        <f>IF($C441="",0,SUMIFS(#REF!,#REF!,$C441,#REF!,"&gt;="&amp;'Display 730 &amp; 1200'!$AN$10,#REF!,"&lt;="&amp;'Display 730 &amp; 1200'!$AN$9))</f>
        <v>#REF!</v>
      </c>
      <c r="E441" t="e">
        <f>IF($C441="",0,SUMIFS(#REF!,#REF!,$C441,#REF!,"&gt;="&amp;'Display 730 &amp; 1200'!$AN$12,#REF!,"&lt;="&amp;'Display 730 &amp; 1200'!$AN$11))</f>
        <v>#REF!</v>
      </c>
    </row>
    <row r="442" spans="1:5">
      <c r="A442" t="str">
        <f>IF(INDEX('Display 730 &amp; 1200'!$A:$A,ROW())="","",INDEX('Display 730 &amp; 1200'!$A:$A,ROW()))</f>
        <v>BANDUNG万隆</v>
      </c>
      <c r="B442" t="str">
        <f>IF(INDEX('Display 730 &amp; 1200'!$B:$B,ROW())="","",INDEX('Display 730 &amp; 1200'!$B:$B,ROW()))</f>
        <v>Edo Rudiana</v>
      </c>
      <c r="C442" t="str">
        <f>IF(INDEX('Display 730 &amp; 1200'!$D:$D,ROW())="","",INDEX('Display 730 &amp; 1200'!$D:$D,ROW()))</f>
        <v>SOG26A</v>
      </c>
      <c r="D442" t="e">
        <f>IF($C442="",0,SUMIFS(#REF!,#REF!,$C442,#REF!,"&gt;="&amp;'Display 730 &amp; 1200'!$AN$10,#REF!,"&lt;="&amp;'Display 730 &amp; 1200'!$AN$9))</f>
        <v>#REF!</v>
      </c>
      <c r="E442" t="e">
        <f>IF($C442="",0,SUMIFS(#REF!,#REF!,$C442,#REF!,"&gt;="&amp;'Display 730 &amp; 1200'!$AN$12,#REF!,"&lt;="&amp;'Display 730 &amp; 1200'!$AN$11))</f>
        <v>#REF!</v>
      </c>
    </row>
    <row r="443" spans="1:5">
      <c r="A443" t="str">
        <f>IF(INDEX('Display 730 &amp; 1200'!$A:$A,ROW())="","",INDEX('Display 730 &amp; 1200'!$A:$A,ROW()))</f>
        <v>BANDUNG万隆</v>
      </c>
      <c r="B443" t="str">
        <f>IF(INDEX('Display 730 &amp; 1200'!$B:$B,ROW())="","",INDEX('Display 730 &amp; 1200'!$B:$B,ROW()))</f>
        <v>Edo Rudiana</v>
      </c>
      <c r="C443" t="str">
        <f>IF(INDEX('Display 730 &amp; 1200'!$D:$D,ROW())="","",INDEX('Display 730 &amp; 1200'!$D:$D,ROW()))</f>
        <v>BABAKAN_CIPARAY_2</v>
      </c>
      <c r="D443" t="e">
        <f>IF($C443="",0,SUMIFS(#REF!,#REF!,$C443,#REF!,"&gt;="&amp;'Display 730 &amp; 1200'!$AN$10,#REF!,"&lt;="&amp;'Display 730 &amp; 1200'!$AN$9))</f>
        <v>#REF!</v>
      </c>
      <c r="E443" t="e">
        <f>IF($C443="",0,SUMIFS(#REF!,#REF!,$C443,#REF!,"&gt;="&amp;'Display 730 &amp; 1200'!$AN$12,#REF!,"&lt;="&amp;'Display 730 &amp; 1200'!$AN$11))</f>
        <v>#REF!</v>
      </c>
    </row>
    <row r="444" spans="1:5">
      <c r="A444" t="str">
        <f>IF(INDEX('Display 730 &amp; 1200'!$A:$A,ROW())="","",INDEX('Display 730 &amp; 1200'!$A:$A,ROW()))</f>
        <v>BANDUNG万隆</v>
      </c>
      <c r="B444" t="str">
        <f>IF(INDEX('Display 730 &amp; 1200'!$B:$B,ROW())="","",INDEX('Display 730 &amp; 1200'!$B:$B,ROW()))</f>
        <v>Edo Rudiana</v>
      </c>
      <c r="C444" t="str">
        <f>IF(INDEX('Display 730 &amp; 1200'!$D:$D,ROW())="","",INDEX('Display 730 &amp; 1200'!$D:$D,ROW()))</f>
        <v>KUTAWARINGIN_2</v>
      </c>
      <c r="D444" t="e">
        <f>IF($C444="",0,SUMIFS(#REF!,#REF!,$C444,#REF!,"&gt;="&amp;'Display 730 &amp; 1200'!$AN$10,#REF!,"&lt;="&amp;'Display 730 &amp; 1200'!$AN$9))</f>
        <v>#REF!</v>
      </c>
      <c r="E444" t="e">
        <f>IF($C444="",0,SUMIFS(#REF!,#REF!,$C444,#REF!,"&gt;="&amp;'Display 730 &amp; 1200'!$AN$12,#REF!,"&lt;="&amp;'Display 730 &amp; 1200'!$AN$11))</f>
        <v>#REF!</v>
      </c>
    </row>
    <row r="445" spans="1:5">
      <c r="A445" t="str">
        <f>IF(INDEX('Display 730 &amp; 1200'!$A:$A,ROW())="","",INDEX('Display 730 &amp; 1200'!$A:$A,ROW()))</f>
        <v>BANDUNG万隆</v>
      </c>
      <c r="B445" t="str">
        <f>IF(INDEX('Display 730 &amp; 1200'!$B:$B,ROW())="","",INDEX('Display 730 &amp; 1200'!$B:$B,ROW()))</f>
        <v>Edo Rudiana</v>
      </c>
      <c r="C445" t="str">
        <f>IF(INDEX('Display 730 &amp; 1200'!$D:$D,ROW())="","",INDEX('Display 730 &amp; 1200'!$D:$D,ROW()))</f>
        <v>DC_HOLIS</v>
      </c>
      <c r="D445" t="e">
        <f>IF($C445="",0,SUMIFS(#REF!,#REF!,$C445,#REF!,"&gt;="&amp;'Display 730 &amp; 1200'!$AN$10,#REF!,"&lt;="&amp;'Display 730 &amp; 1200'!$AN$9))</f>
        <v>#REF!</v>
      </c>
      <c r="E445" t="e">
        <f>IF($C445="",0,SUMIFS(#REF!,#REF!,$C445,#REF!,"&gt;="&amp;'Display 730 &amp; 1200'!$AN$12,#REF!,"&lt;="&amp;'Display 730 &amp; 1200'!$AN$11))</f>
        <v>#REF!</v>
      </c>
    </row>
    <row r="446" spans="1:5">
      <c r="A446" t="str">
        <f>IF(INDEX('Display 730 &amp; 1200'!$A:$A,ROW())="","",INDEX('Display 730 &amp; 1200'!$A:$A,ROW()))</f>
        <v>BANDUNG万隆</v>
      </c>
      <c r="B446" t="str">
        <f>IF(INDEX('Display 730 &amp; 1200'!$B:$B,ROW())="","",INDEX('Display 730 &amp; 1200'!$B:$B,ROW()))</f>
        <v>Edo Rudiana</v>
      </c>
      <c r="C446" t="str">
        <f>IF(INDEX('Display 730 &amp; 1200'!$D:$D,ROW())="","",INDEX('Display 730 &amp; 1200'!$D:$D,ROW()))</f>
        <v>WARGALUYU</v>
      </c>
      <c r="D446" t="e">
        <f>IF($C446="",0,SUMIFS(#REF!,#REF!,$C446,#REF!,"&gt;="&amp;'Display 730 &amp; 1200'!$AN$10,#REF!,"&lt;="&amp;'Display 730 &amp; 1200'!$AN$9))</f>
        <v>#REF!</v>
      </c>
      <c r="E446" t="e">
        <f>IF($C446="",0,SUMIFS(#REF!,#REF!,$C446,#REF!,"&gt;="&amp;'Display 730 &amp; 1200'!$AN$12,#REF!,"&lt;="&amp;'Display 730 &amp; 1200'!$AN$11))</f>
        <v>#REF!</v>
      </c>
    </row>
    <row r="447" spans="1:5">
      <c r="A447" t="str">
        <f>IF(INDEX('Display 730 &amp; 1200'!$A:$A,ROW())="","",INDEX('Display 730 &amp; 1200'!$A:$A,ROW()))</f>
        <v>BANDUNG万隆</v>
      </c>
      <c r="B447" t="str">
        <f>IF(INDEX('Display 730 &amp; 1200'!$B:$B,ROW())="","",INDEX('Display 730 &amp; 1200'!$B:$B,ROW()))</f>
        <v>Edo Rudiana</v>
      </c>
      <c r="C447" t="str">
        <f>IF(INDEX('Display 730 &amp; 1200'!$D:$D,ROW())="","",INDEX('Display 730 &amp; 1200'!$D:$D,ROW()))</f>
        <v>PENGALENGAN_CIPINANG</v>
      </c>
      <c r="D447" t="e">
        <f>IF($C447="",0,SUMIFS(#REF!,#REF!,$C447,#REF!,"&gt;="&amp;'Display 730 &amp; 1200'!$AN$10,#REF!,"&lt;="&amp;'Display 730 &amp; 1200'!$AN$9))</f>
        <v>#REF!</v>
      </c>
      <c r="E447" t="e">
        <f>IF($C447="",0,SUMIFS(#REF!,#REF!,$C447,#REF!,"&gt;="&amp;'Display 730 &amp; 1200'!$AN$12,#REF!,"&lt;="&amp;'Display 730 &amp; 1200'!$AN$11))</f>
        <v>#REF!</v>
      </c>
    </row>
    <row r="448" spans="1:5">
      <c r="A448" t="str">
        <f>IF(INDEX('Display 730 &amp; 1200'!$A:$A,ROW())="","",INDEX('Display 730 &amp; 1200'!$A:$A,ROW()))</f>
        <v>BANDUNG万隆</v>
      </c>
      <c r="B448" t="str">
        <f>IF(INDEX('Display 730 &amp; 1200'!$B:$B,ROW())="","",INDEX('Display 730 &amp; 1200'!$B:$B,ROW()))</f>
        <v>Edo Rudiana</v>
      </c>
      <c r="C448" t="str">
        <f>IF(INDEX('Display 730 &amp; 1200'!$D:$D,ROW())="","",INDEX('Display 730 &amp; 1200'!$D:$D,ROW()))</f>
        <v>CILUNCAT</v>
      </c>
      <c r="D448" t="e">
        <f>IF($C448="",0,SUMIFS(#REF!,#REF!,$C448,#REF!,"&gt;="&amp;'Display 730 &amp; 1200'!$AN$10,#REF!,"&lt;="&amp;'Display 730 &amp; 1200'!$AN$9))</f>
        <v>#REF!</v>
      </c>
      <c r="E448" t="e">
        <f>IF($C448="",0,SUMIFS(#REF!,#REF!,$C448,#REF!,"&gt;="&amp;'Display 730 &amp; 1200'!$AN$12,#REF!,"&lt;="&amp;'Display 730 &amp; 1200'!$AN$11))</f>
        <v>#REF!</v>
      </c>
    </row>
    <row r="449" spans="1:5">
      <c r="A449" t="str">
        <f>IF(INDEX('Display 730 &amp; 1200'!$A:$A,ROW())="","",INDEX('Display 730 &amp; 1200'!$A:$A,ROW()))</f>
        <v>BANDUNG万隆</v>
      </c>
      <c r="B449" t="str">
        <f>IF(INDEX('Display 730 &amp; 1200'!$B:$B,ROW())="","",INDEX('Display 730 &amp; 1200'!$B:$B,ROW()))</f>
        <v>Edo Rudiana</v>
      </c>
      <c r="C449" t="str">
        <f>IF(INDEX('Display 730 &amp; 1200'!$D:$D,ROW())="","",INDEX('Display 730 &amp; 1200'!$D:$D,ROW()))</f>
        <v>DC_BOJONGLOA_KALER</v>
      </c>
      <c r="D449" t="e">
        <f>IF($C449="",0,SUMIFS(#REF!,#REF!,$C449,#REF!,"&gt;="&amp;'Display 730 &amp; 1200'!$AN$10,#REF!,"&lt;="&amp;'Display 730 &amp; 1200'!$AN$9))</f>
        <v>#REF!</v>
      </c>
      <c r="E449" t="e">
        <f>IF($C449="",0,SUMIFS(#REF!,#REF!,$C449,#REF!,"&gt;="&amp;'Display 730 &amp; 1200'!$AN$12,#REF!,"&lt;="&amp;'Display 730 &amp; 1200'!$AN$11))</f>
        <v>#REF!</v>
      </c>
    </row>
    <row r="450" spans="1:5">
      <c r="A450" t="str">
        <f>IF(INDEX('Display 730 &amp; 1200'!$A:$A,ROW())="","",INDEX('Display 730 &amp; 1200'!$A:$A,ROW()))</f>
        <v>BANDUNG万隆</v>
      </c>
      <c r="B450" t="str">
        <f>IF(INDEX('Display 730 &amp; 1200'!$B:$B,ROW())="","",INDEX('Display 730 &amp; 1200'!$B:$B,ROW()))</f>
        <v>Edo Rudiana</v>
      </c>
      <c r="C450" t="str">
        <f>IF(INDEX('Display 730 &amp; 1200'!$D:$D,ROW())="","",INDEX('Display 730 &amp; 1200'!$D:$D,ROW()))</f>
        <v>DC_MARGAHAYU_SELATAN</v>
      </c>
      <c r="D450" t="e">
        <f>IF($C450="",0,SUMIFS(#REF!,#REF!,$C450,#REF!,"&gt;="&amp;'Display 730 &amp; 1200'!$AN$10,#REF!,"&lt;="&amp;'Display 730 &amp; 1200'!$AN$9))</f>
        <v>#REF!</v>
      </c>
      <c r="E450" t="e">
        <f>IF($C450="",0,SUMIFS(#REF!,#REF!,$C450,#REF!,"&gt;="&amp;'Display 730 &amp; 1200'!$AN$12,#REF!,"&lt;="&amp;'Display 730 &amp; 1200'!$AN$11))</f>
        <v>#REF!</v>
      </c>
    </row>
    <row r="451" spans="1:5">
      <c r="A451" t="str">
        <f>IF(INDEX('Display 730 &amp; 1200'!$A:$A,ROW())="","",INDEX('Display 730 &amp; 1200'!$A:$A,ROW()))</f>
        <v>BANDUNG万隆</v>
      </c>
      <c r="B451" t="str">
        <f>IF(INDEX('Display 730 &amp; 1200'!$B:$B,ROW())="","",INDEX('Display 730 &amp; 1200'!$B:$B,ROW()))</f>
        <v>Edo Rudiana</v>
      </c>
      <c r="C451" t="str">
        <f>IF(INDEX('Display 730 &amp; 1200'!$D:$D,ROW())="","",INDEX('Display 730 &amp; 1200'!$D:$D,ROW()))</f>
        <v>DC_BANDUNG_SELATAN</v>
      </c>
      <c r="D451" t="e">
        <f>IF($C451="",0,SUMIFS(#REF!,#REF!,$C451,#REF!,"&gt;="&amp;'Display 730 &amp; 1200'!$AN$10,#REF!,"&lt;="&amp;'Display 730 &amp; 1200'!$AN$9))</f>
        <v>#REF!</v>
      </c>
      <c r="E451" t="e">
        <f>IF($C451="",0,SUMIFS(#REF!,#REF!,$C451,#REF!,"&gt;="&amp;'Display 730 &amp; 1200'!$AN$12,#REF!,"&lt;="&amp;'Display 730 &amp; 1200'!$AN$11))</f>
        <v>#REF!</v>
      </c>
    </row>
    <row r="452" spans="1:5">
      <c r="A452" t="str">
        <f>IF(INDEX('Display 730 &amp; 1200'!$A:$A,ROW())="","",INDEX('Display 730 &amp; 1200'!$A:$A,ROW()))</f>
        <v>BANDUNG万隆</v>
      </c>
      <c r="B452" t="str">
        <f>IF(INDEX('Display 730 &amp; 1200'!$B:$B,ROW())="","",INDEX('Display 730 &amp; 1200'!$B:$B,ROW()))</f>
        <v>Edo Rudiana</v>
      </c>
      <c r="C452" t="str">
        <f>IF(INDEX('Display 730 &amp; 1200'!$D:$D,ROW())="","",INDEX('Display 730 &amp; 1200'!$D:$D,ROW()))</f>
        <v>WARNASARI</v>
      </c>
      <c r="D452" t="e">
        <f>IF($C452="",0,SUMIFS(#REF!,#REF!,$C452,#REF!,"&gt;="&amp;'Display 730 &amp; 1200'!$AN$10,#REF!,"&lt;="&amp;'Display 730 &amp; 1200'!$AN$9))</f>
        <v>#REF!</v>
      </c>
      <c r="E452" t="e">
        <f>IF($C452="",0,SUMIFS(#REF!,#REF!,$C452,#REF!,"&gt;="&amp;'Display 730 &amp; 1200'!$AN$12,#REF!,"&lt;="&amp;'Display 730 &amp; 1200'!$AN$11))</f>
        <v>#REF!</v>
      </c>
    </row>
    <row r="453" spans="1:5">
      <c r="A453" t="str">
        <f>IF(INDEX('Display 730 &amp; 1200'!$A:$A,ROW())="","",INDEX('Display 730 &amp; 1200'!$A:$A,ROW()))</f>
        <v>BANDUNG万隆</v>
      </c>
      <c r="B453" t="str">
        <f>IF(INDEX('Display 730 &amp; 1200'!$B:$B,ROW())="","",INDEX('Display 730 &amp; 1200'!$B:$B,ROW()))</f>
        <v>Edo Rudiana</v>
      </c>
      <c r="C453" t="str">
        <f>IF(INDEX('Display 730 &amp; 1200'!$D:$D,ROW())="","",INDEX('Display 730 &amp; 1200'!$D:$D,ROW()))</f>
        <v>DC_KATAPANG</v>
      </c>
      <c r="D453" t="e">
        <f>IF($C453="",0,SUMIFS(#REF!,#REF!,$C453,#REF!,"&gt;="&amp;'Display 730 &amp; 1200'!$AN$10,#REF!,"&lt;="&amp;'Display 730 &amp; 1200'!$AN$9))</f>
        <v>#REF!</v>
      </c>
      <c r="E453" t="e">
        <f>IF($C453="",0,SUMIFS(#REF!,#REF!,$C453,#REF!,"&gt;="&amp;'Display 730 &amp; 1200'!$AN$12,#REF!,"&lt;="&amp;'Display 730 &amp; 1200'!$AN$11))</f>
        <v>#REF!</v>
      </c>
    </row>
    <row r="454" spans="1:5">
      <c r="A454" t="str">
        <f>IF(INDEX('Display 730 &amp; 1200'!$A:$A,ROW())="","",INDEX('Display 730 &amp; 1200'!$A:$A,ROW()))</f>
        <v>BANDUNG万隆</v>
      </c>
      <c r="B454" t="str">
        <f>IF(INDEX('Display 730 &amp; 1200'!$B:$B,ROW())="","",INDEX('Display 730 &amp; 1200'!$B:$B,ROW()))</f>
        <v>Edo Rudiana</v>
      </c>
      <c r="C454" t="str">
        <f>IF(INDEX('Display 730 &amp; 1200'!$D:$D,ROW())="","",INDEX('Display 730 &amp; 1200'!$D:$D,ROW()))</f>
        <v>DC_CIBADUYUT_RAYA</v>
      </c>
      <c r="D454" t="e">
        <f>IF($C454="",0,SUMIFS(#REF!,#REF!,$C454,#REF!,"&gt;="&amp;'Display 730 &amp; 1200'!$AN$10,#REF!,"&lt;="&amp;'Display 730 &amp; 1200'!$AN$9))</f>
        <v>#REF!</v>
      </c>
      <c r="E454" t="e">
        <f>IF($C454="",0,SUMIFS(#REF!,#REF!,$C454,#REF!,"&gt;="&amp;'Display 730 &amp; 1200'!$AN$12,#REF!,"&lt;="&amp;'Display 730 &amp; 1200'!$AN$11))</f>
        <v>#REF!</v>
      </c>
    </row>
    <row r="455" spans="1:5">
      <c r="A455" t="str">
        <f>IF(INDEX('Display 730 &amp; 1200'!$A:$A,ROW())="","",INDEX('Display 730 &amp; 1200'!$A:$A,ROW()))</f>
        <v>BANDUNG万隆</v>
      </c>
      <c r="B455" t="str">
        <f>IF(INDEX('Display 730 &amp; 1200'!$B:$B,ROW())="","",INDEX('Display 730 &amp; 1200'!$B:$B,ROW()))</f>
        <v>Edo Rudiana</v>
      </c>
      <c r="C455" t="str">
        <f>IF(INDEX('Display 730 &amp; 1200'!$D:$D,ROW())="","",INDEX('Display 730 &amp; 1200'!$D:$D,ROW()))</f>
        <v>SOG25C</v>
      </c>
      <c r="D455" t="e">
        <f>IF($C455="",0,SUMIFS(#REF!,#REF!,$C455,#REF!,"&gt;="&amp;'Display 730 &amp; 1200'!$AN$10,#REF!,"&lt;="&amp;'Display 730 &amp; 1200'!$AN$9))</f>
        <v>#REF!</v>
      </c>
      <c r="E455" t="e">
        <f>IF($C455="",0,SUMIFS(#REF!,#REF!,$C455,#REF!,"&gt;="&amp;'Display 730 &amp; 1200'!$AN$12,#REF!,"&lt;="&amp;'Display 730 &amp; 1200'!$AN$11))</f>
        <v>#REF!</v>
      </c>
    </row>
    <row r="456" spans="1:5">
      <c r="A456" t="str">
        <f>IF(INDEX('Display 730 &amp; 1200'!$A:$A,ROW())="","",INDEX('Display 730 &amp; 1200'!$A:$A,ROW()))</f>
        <v>BANDUNG万隆</v>
      </c>
      <c r="B456" t="str">
        <f>IF(INDEX('Display 730 &amp; 1200'!$B:$B,ROW())="","",INDEX('Display 730 &amp; 1200'!$B:$B,ROW()))</f>
        <v>Edo Rudiana</v>
      </c>
      <c r="C456" t="str">
        <f>IF(INDEX('Display 730 &amp; 1200'!$D:$D,ROW())="","",INDEX('Display 730 &amp; 1200'!$D:$D,ROW()))</f>
        <v>CIWIDEY</v>
      </c>
      <c r="D456" t="e">
        <f>IF($C456="",0,SUMIFS(#REF!,#REF!,$C456,#REF!,"&gt;="&amp;'Display 730 &amp; 1200'!$AN$10,#REF!,"&lt;="&amp;'Display 730 &amp; 1200'!$AN$9))</f>
        <v>#REF!</v>
      </c>
      <c r="E456" t="e">
        <f>IF($C456="",0,SUMIFS(#REF!,#REF!,$C456,#REF!,"&gt;="&amp;'Display 730 &amp; 1200'!$AN$12,#REF!,"&lt;="&amp;'Display 730 &amp; 1200'!$AN$11))</f>
        <v>#REF!</v>
      </c>
    </row>
    <row r="457" spans="1:5">
      <c r="A457" t="str">
        <f>IF(INDEX('Display 730 &amp; 1200'!$A:$A,ROW())="","",INDEX('Display 730 &amp; 1200'!$A:$A,ROW()))</f>
        <v>BANDUNG万隆</v>
      </c>
      <c r="B457" t="str">
        <f>IF(INDEX('Display 730 &amp; 1200'!$B:$B,ROW())="","",INDEX('Display 730 &amp; 1200'!$B:$B,ROW()))</f>
        <v>Edo Rudiana</v>
      </c>
      <c r="C457" t="str">
        <f>IF(INDEX('Display 730 &amp; 1200'!$D:$D,ROW())="","",INDEX('Display 730 &amp; 1200'!$D:$D,ROW()))</f>
        <v>DC_MARGAASIH</v>
      </c>
      <c r="D457" t="e">
        <f>IF($C457="",0,SUMIFS(#REF!,#REF!,$C457,#REF!,"&gt;="&amp;'Display 730 &amp; 1200'!$AN$10,#REF!,"&lt;="&amp;'Display 730 &amp; 1200'!$AN$9))</f>
        <v>#REF!</v>
      </c>
      <c r="E457" t="e">
        <f>IF($C457="",0,SUMIFS(#REF!,#REF!,$C457,#REF!,"&gt;="&amp;'Display 730 &amp; 1200'!$AN$12,#REF!,"&lt;="&amp;'Display 730 &amp; 1200'!$AN$11))</f>
        <v>#REF!</v>
      </c>
    </row>
    <row r="458" spans="1:5">
      <c r="A458" t="str">
        <f>IF(INDEX('Display 730 &amp; 1200'!$A:$A,ROW())="","",INDEX('Display 730 &amp; 1200'!$A:$A,ROW()))</f>
        <v>BANDUNG万隆</v>
      </c>
      <c r="B458" t="str">
        <f>IF(INDEX('Display 730 &amp; 1200'!$B:$B,ROW())="","",INDEX('Display 730 &amp; 1200'!$B:$B,ROW()))</f>
        <v>Edo Rudiana</v>
      </c>
      <c r="C458" t="str">
        <f>IF(INDEX('Display 730 &amp; 1200'!$D:$D,ROW())="","",INDEX('Display 730 &amp; 1200'!$D:$D,ROW()))</f>
        <v>SOG31E</v>
      </c>
      <c r="D458" t="e">
        <f>IF($C458="",0,SUMIFS(#REF!,#REF!,$C458,#REF!,"&gt;="&amp;'Display 730 &amp; 1200'!$AN$10,#REF!,"&lt;="&amp;'Display 730 &amp; 1200'!$AN$9))</f>
        <v>#REF!</v>
      </c>
      <c r="E458" t="e">
        <f>IF($C458="",0,SUMIFS(#REF!,#REF!,$C458,#REF!,"&gt;="&amp;'Display 730 &amp; 1200'!$AN$12,#REF!,"&lt;="&amp;'Display 730 &amp; 1200'!$AN$11))</f>
        <v>#REF!</v>
      </c>
    </row>
    <row r="459" spans="1:5">
      <c r="A459" t="str">
        <f>IF(INDEX('Display 730 &amp; 1200'!$A:$A,ROW())="","",INDEX('Display 730 &amp; 1200'!$A:$A,ROW()))</f>
        <v>BANDUNG万隆</v>
      </c>
      <c r="B459" t="str">
        <f>IF(INDEX('Display 730 &amp; 1200'!$B:$B,ROW())="","",INDEX('Display 730 &amp; 1200'!$B:$B,ROW()))</f>
        <v>Edo Rudiana</v>
      </c>
      <c r="C459" t="str">
        <f>IF(INDEX('Display 730 &amp; 1200'!$D:$D,ROW())="","",INDEX('Display 730 &amp; 1200'!$D:$D,ROW()))</f>
        <v>CANGKUANG_3</v>
      </c>
      <c r="D459" t="e">
        <f>IF($C459="",0,SUMIFS(#REF!,#REF!,$C459,#REF!,"&gt;="&amp;'Display 730 &amp; 1200'!$AN$10,#REF!,"&lt;="&amp;'Display 730 &amp; 1200'!$AN$9))</f>
        <v>#REF!</v>
      </c>
      <c r="E459" t="e">
        <f>IF($C459="",0,SUMIFS(#REF!,#REF!,$C459,#REF!,"&gt;="&amp;'Display 730 &amp; 1200'!$AN$12,#REF!,"&lt;="&amp;'Display 730 &amp; 1200'!$AN$11))</f>
        <v>#REF!</v>
      </c>
    </row>
    <row r="460" spans="1:5">
      <c r="A460" t="str">
        <f>IF(INDEX('Display 730 &amp; 1200'!$A:$A,ROW())="","",INDEX('Display 730 &amp; 1200'!$A:$A,ROW()))</f>
        <v>BANDUNG万隆</v>
      </c>
      <c r="B460" t="str">
        <f>IF(INDEX('Display 730 &amp; 1200'!$B:$B,ROW())="","",INDEX('Display 730 &amp; 1200'!$B:$B,ROW()))</f>
        <v>Eki Rizqiana Pahlevi</v>
      </c>
      <c r="C460" t="str">
        <f>IF(INDEX('Display 730 &amp; 1200'!$D:$D,ROW())="","",INDEX('Display 730 &amp; 1200'!$D:$D,ROW()))</f>
        <v>DC_KARAWANG_BARAT</v>
      </c>
      <c r="D460" t="e">
        <f>IF($C460="",0,SUMIFS(#REF!,#REF!,$C460,#REF!,"&gt;="&amp;'Display 730 &amp; 1200'!$AN$10,#REF!,"&lt;="&amp;'Display 730 &amp; 1200'!$AN$9))</f>
        <v>#REF!</v>
      </c>
      <c r="E460" t="e">
        <f>IF($C460="",0,SUMIFS(#REF!,#REF!,$C460,#REF!,"&gt;="&amp;'Display 730 &amp; 1200'!$AN$12,#REF!,"&lt;="&amp;'Display 730 &amp; 1200'!$AN$11))</f>
        <v>#REF!</v>
      </c>
    </row>
    <row r="461" spans="1:5">
      <c r="A461" t="str">
        <f>IF(INDEX('Display 730 &amp; 1200'!$A:$A,ROW())="","",INDEX('Display 730 &amp; 1200'!$A:$A,ROW()))</f>
        <v>BANDUNG万隆</v>
      </c>
      <c r="B461" t="str">
        <f>IF(INDEX('Display 730 &amp; 1200'!$B:$B,ROW())="","",INDEX('Display 730 &amp; 1200'!$B:$B,ROW()))</f>
        <v>Eki Rizqiana Pahlevi</v>
      </c>
      <c r="C461" t="str">
        <f>IF(INDEX('Display 730 &amp; 1200'!$D:$D,ROW())="","",INDEX('Display 730 &amp; 1200'!$D:$D,ROW()))</f>
        <v>PANGKAL_PERJUANGAN</v>
      </c>
      <c r="D461" t="e">
        <f>IF($C461="",0,SUMIFS(#REF!,#REF!,$C461,#REF!,"&gt;="&amp;'Display 730 &amp; 1200'!$AN$10,#REF!,"&lt;="&amp;'Display 730 &amp; 1200'!$AN$9))</f>
        <v>#REF!</v>
      </c>
      <c r="E461" t="e">
        <f>IF($C461="",0,SUMIFS(#REF!,#REF!,$C461,#REF!,"&gt;="&amp;'Display 730 &amp; 1200'!$AN$12,#REF!,"&lt;="&amp;'Display 730 &amp; 1200'!$AN$11))</f>
        <v>#REF!</v>
      </c>
    </row>
    <row r="462" spans="1:5">
      <c r="A462" t="str">
        <f>IF(INDEX('Display 730 &amp; 1200'!$A:$A,ROW())="","",INDEX('Display 730 &amp; 1200'!$A:$A,ROW()))</f>
        <v>BANDUNG万隆</v>
      </c>
      <c r="B462" t="str">
        <f>IF(INDEX('Display 730 &amp; 1200'!$B:$B,ROW())="","",INDEX('Display 730 &amp; 1200'!$B:$B,ROW()))</f>
        <v>Eki Rizqiana Pahlevi</v>
      </c>
      <c r="C462" t="str">
        <f>IF(INDEX('Display 730 &amp; 1200'!$D:$D,ROW())="","",INDEX('Display 730 &amp; 1200'!$D:$D,ROW()))</f>
        <v>TEMPURAN</v>
      </c>
      <c r="D462" t="e">
        <f>IF($C462="",0,SUMIFS(#REF!,#REF!,$C462,#REF!,"&gt;="&amp;'Display 730 &amp; 1200'!$AN$10,#REF!,"&lt;="&amp;'Display 730 &amp; 1200'!$AN$9))</f>
        <v>#REF!</v>
      </c>
      <c r="E462" t="e">
        <f>IF($C462="",0,SUMIFS(#REF!,#REF!,$C462,#REF!,"&gt;="&amp;'Display 730 &amp; 1200'!$AN$12,#REF!,"&lt;="&amp;'Display 730 &amp; 1200'!$AN$11))</f>
        <v>#REF!</v>
      </c>
    </row>
    <row r="463" spans="1:5">
      <c r="A463" t="str">
        <f>IF(INDEX('Display 730 &amp; 1200'!$A:$A,ROW())="","",INDEX('Display 730 &amp; 1200'!$A:$A,ROW()))</f>
        <v>BANDUNG万隆</v>
      </c>
      <c r="B463" t="str">
        <f>IF(INDEX('Display 730 &amp; 1200'!$B:$B,ROW())="","",INDEX('Display 730 &amp; 1200'!$B:$B,ROW()))</f>
        <v>Eki Rizqiana Pahlevi</v>
      </c>
      <c r="C463" t="str">
        <f>IF(INDEX('Display 730 &amp; 1200'!$D:$D,ROW())="","",INDEX('Display 730 &amp; 1200'!$D:$D,ROW()))</f>
        <v>PULOJAYA</v>
      </c>
      <c r="D463" t="e">
        <f>IF($C463="",0,SUMIFS(#REF!,#REF!,$C463,#REF!,"&gt;="&amp;'Display 730 &amp; 1200'!$AN$10,#REF!,"&lt;="&amp;'Display 730 &amp; 1200'!$AN$9))</f>
        <v>#REF!</v>
      </c>
      <c r="E463" t="e">
        <f>IF($C463="",0,SUMIFS(#REF!,#REF!,$C463,#REF!,"&gt;="&amp;'Display 730 &amp; 1200'!$AN$12,#REF!,"&lt;="&amp;'Display 730 &amp; 1200'!$AN$11))</f>
        <v>#REF!</v>
      </c>
    </row>
    <row r="464" spans="1:5">
      <c r="A464" t="str">
        <f>IF(INDEX('Display 730 &amp; 1200'!$A:$A,ROW())="","",INDEX('Display 730 &amp; 1200'!$A:$A,ROW()))</f>
        <v>BANDUNG万隆</v>
      </c>
      <c r="B464" t="str">
        <f>IF(INDEX('Display 730 &amp; 1200'!$B:$B,ROW())="","",INDEX('Display 730 &amp; 1200'!$B:$B,ROW()))</f>
        <v>Eki Rizqiana Pahlevi</v>
      </c>
      <c r="C464" t="str">
        <f>IF(INDEX('Display 730 &amp; 1200'!$D:$D,ROW())="","",INDEX('Display 730 &amp; 1200'!$D:$D,ROW()))</f>
        <v>KARAWANG_WETAN</v>
      </c>
      <c r="D464" t="e">
        <f>IF($C464="",0,SUMIFS(#REF!,#REF!,$C464,#REF!,"&gt;="&amp;'Display 730 &amp; 1200'!$AN$10,#REF!,"&lt;="&amp;'Display 730 &amp; 1200'!$AN$9))</f>
        <v>#REF!</v>
      </c>
      <c r="E464" t="e">
        <f>IF($C464="",0,SUMIFS(#REF!,#REF!,$C464,#REF!,"&gt;="&amp;'Display 730 &amp; 1200'!$AN$12,#REF!,"&lt;="&amp;'Display 730 &amp; 1200'!$AN$11))</f>
        <v>#REF!</v>
      </c>
    </row>
    <row r="465" spans="1:5">
      <c r="A465" t="str">
        <f>IF(INDEX('Display 730 &amp; 1200'!$A:$A,ROW())="","",INDEX('Display 730 &amp; 1200'!$A:$A,ROW()))</f>
        <v>BANDUNG万隆</v>
      </c>
      <c r="B465" t="str">
        <f>IF(INDEX('Display 730 &amp; 1200'!$B:$B,ROW())="","",INDEX('Display 730 &amp; 1200'!$B:$B,ROW()))</f>
        <v>Eki Rizqiana Pahlevi</v>
      </c>
      <c r="C465" t="str">
        <f>IF(INDEX('Display 730 &amp; 1200'!$D:$D,ROW())="","",INDEX('Display 730 &amp; 1200'!$D:$D,ROW()))</f>
        <v>CIBUAYA</v>
      </c>
      <c r="D465" t="e">
        <f>IF($C465="",0,SUMIFS(#REF!,#REF!,$C465,#REF!,"&gt;="&amp;'Display 730 &amp; 1200'!$AN$10,#REF!,"&lt;="&amp;'Display 730 &amp; 1200'!$AN$9))</f>
        <v>#REF!</v>
      </c>
      <c r="E465" t="e">
        <f>IF($C465="",0,SUMIFS(#REF!,#REF!,$C465,#REF!,"&gt;="&amp;'Display 730 &amp; 1200'!$AN$12,#REF!,"&lt;="&amp;'Display 730 &amp; 1200'!$AN$11))</f>
        <v>#REF!</v>
      </c>
    </row>
    <row r="466" spans="1:5">
      <c r="A466" t="str">
        <f>IF(INDEX('Display 730 &amp; 1200'!$A:$A,ROW())="","",INDEX('Display 730 &amp; 1200'!$A:$A,ROW()))</f>
        <v>BANDUNG万隆</v>
      </c>
      <c r="B466" t="str">
        <f>IF(INDEX('Display 730 &amp; 1200'!$B:$B,ROW())="","",INDEX('Display 730 &amp; 1200'!$B:$B,ROW()))</f>
        <v>Eki Rizqiana Pahlevi</v>
      </c>
      <c r="C466" t="str">
        <f>IF(INDEX('Display 730 &amp; 1200'!$D:$D,ROW())="","",INDEX('Display 730 &amp; 1200'!$D:$D,ROW()))</f>
        <v>LOJI_2</v>
      </c>
      <c r="D466" t="e">
        <f>IF($C466="",0,SUMIFS(#REF!,#REF!,$C466,#REF!,"&gt;="&amp;'Display 730 &amp; 1200'!$AN$10,#REF!,"&lt;="&amp;'Display 730 &amp; 1200'!$AN$9))</f>
        <v>#REF!</v>
      </c>
      <c r="E466" t="e">
        <f>IF($C466="",0,SUMIFS(#REF!,#REF!,$C466,#REF!,"&gt;="&amp;'Display 730 &amp; 1200'!$AN$12,#REF!,"&lt;="&amp;'Display 730 &amp; 1200'!$AN$11))</f>
        <v>#REF!</v>
      </c>
    </row>
    <row r="467" spans="1:5">
      <c r="A467" t="str">
        <f>IF(INDEX('Display 730 &amp; 1200'!$A:$A,ROW())="","",INDEX('Display 730 &amp; 1200'!$A:$A,ROW()))</f>
        <v>BANDUNG万隆</v>
      </c>
      <c r="B467" t="str">
        <f>IF(INDEX('Display 730 &amp; 1200'!$B:$B,ROW())="","",INDEX('Display 730 &amp; 1200'!$B:$B,ROW()))</f>
        <v>Eki Rizqiana Pahlevi</v>
      </c>
      <c r="C467" t="str">
        <f>IF(INDEX('Display 730 &amp; 1200'!$D:$D,ROW())="","",INDEX('Display 730 &amp; 1200'!$D:$D,ROW()))</f>
        <v>DC_KOSAMBI</v>
      </c>
      <c r="D467" t="e">
        <f>IF($C467="",0,SUMIFS(#REF!,#REF!,$C467,#REF!,"&gt;="&amp;'Display 730 &amp; 1200'!$AN$10,#REF!,"&lt;="&amp;'Display 730 &amp; 1200'!$AN$9))</f>
        <v>#REF!</v>
      </c>
      <c r="E467" t="e">
        <f>IF($C467="",0,SUMIFS(#REF!,#REF!,$C467,#REF!,"&gt;="&amp;'Display 730 &amp; 1200'!$AN$12,#REF!,"&lt;="&amp;'Display 730 &amp; 1200'!$AN$11))</f>
        <v>#REF!</v>
      </c>
    </row>
    <row r="468" spans="1:5">
      <c r="A468" t="str">
        <f>IF(INDEX('Display 730 &amp; 1200'!$A:$A,ROW())="","",INDEX('Display 730 &amp; 1200'!$A:$A,ROW()))</f>
        <v>BANDUNG万隆</v>
      </c>
      <c r="B468" t="str">
        <f>IF(INDEX('Display 730 &amp; 1200'!$B:$B,ROW())="","",INDEX('Display 730 &amp; 1200'!$B:$B,ROW()))</f>
        <v>Eki Rizqiana Pahlevi</v>
      </c>
      <c r="C468" t="str">
        <f>IF(INDEX('Display 730 &amp; 1200'!$D:$D,ROW())="","",INDEX('Display 730 &amp; 1200'!$D:$D,ROW()))</f>
        <v>CIAMPEL</v>
      </c>
      <c r="D468" t="e">
        <f>IF($C468="",0,SUMIFS(#REF!,#REF!,$C468,#REF!,"&gt;="&amp;'Display 730 &amp; 1200'!$AN$10,#REF!,"&lt;="&amp;'Display 730 &amp; 1200'!$AN$9))</f>
        <v>#REF!</v>
      </c>
      <c r="E468" t="e">
        <f>IF($C468="",0,SUMIFS(#REF!,#REF!,$C468,#REF!,"&gt;="&amp;'Display 730 &amp; 1200'!$AN$12,#REF!,"&lt;="&amp;'Display 730 &amp; 1200'!$AN$11))</f>
        <v>#REF!</v>
      </c>
    </row>
    <row r="469" spans="1:5">
      <c r="A469" t="str">
        <f>IF(INDEX('Display 730 &amp; 1200'!$A:$A,ROW())="","",INDEX('Display 730 &amp; 1200'!$A:$A,ROW()))</f>
        <v>BANDUNG万隆</v>
      </c>
      <c r="B469" t="str">
        <f>IF(INDEX('Display 730 &amp; 1200'!$B:$B,ROW())="","",INDEX('Display 730 &amp; 1200'!$B:$B,ROW()))</f>
        <v>Eki Rizqiana Pahlevi</v>
      </c>
      <c r="C469" t="str">
        <f>IF(INDEX('Display 730 &amp; 1200'!$D:$D,ROW())="","",INDEX('Display 730 &amp; 1200'!$D:$D,ROW()))</f>
        <v>NAGASARI_3</v>
      </c>
      <c r="D469" t="e">
        <f>IF($C469="",0,SUMIFS(#REF!,#REF!,$C469,#REF!,"&gt;="&amp;'Display 730 &amp; 1200'!$AN$10,#REF!,"&lt;="&amp;'Display 730 &amp; 1200'!$AN$9))</f>
        <v>#REF!</v>
      </c>
      <c r="E469" t="e">
        <f>IF($C469="",0,SUMIFS(#REF!,#REF!,$C469,#REF!,"&gt;="&amp;'Display 730 &amp; 1200'!$AN$12,#REF!,"&lt;="&amp;'Display 730 &amp; 1200'!$AN$11))</f>
        <v>#REF!</v>
      </c>
    </row>
    <row r="470" spans="1:5">
      <c r="A470" t="str">
        <f>IF(INDEX('Display 730 &amp; 1200'!$A:$A,ROW())="","",INDEX('Display 730 &amp; 1200'!$A:$A,ROW()))</f>
        <v>BANDUNG万隆</v>
      </c>
      <c r="B470" t="str">
        <f>IF(INDEX('Display 730 &amp; 1200'!$B:$B,ROW())="","",INDEX('Display 730 &amp; 1200'!$B:$B,ROW()))</f>
        <v>Eki Rizqiana Pahlevi</v>
      </c>
      <c r="C470" t="str">
        <f>IF(INDEX('Display 730 &amp; 1200'!$D:$D,ROW())="","",INDEX('Display 730 &amp; 1200'!$D:$D,ROW()))</f>
        <v>TELUK_JAMBE_BARAT</v>
      </c>
      <c r="D470" t="e">
        <f>IF($C470="",0,SUMIFS(#REF!,#REF!,$C470,#REF!,"&gt;="&amp;'Display 730 &amp; 1200'!$AN$10,#REF!,"&lt;="&amp;'Display 730 &amp; 1200'!$AN$9))</f>
        <v>#REF!</v>
      </c>
      <c r="E470" t="e">
        <f>IF($C470="",0,SUMIFS(#REF!,#REF!,$C470,#REF!,"&gt;="&amp;'Display 730 &amp; 1200'!$AN$12,#REF!,"&lt;="&amp;'Display 730 &amp; 1200'!$AN$11))</f>
        <v>#REF!</v>
      </c>
    </row>
    <row r="471" spans="1:5">
      <c r="A471" t="str">
        <f>IF(INDEX('Display 730 &amp; 1200'!$A:$A,ROW())="","",INDEX('Display 730 &amp; 1200'!$A:$A,ROW()))</f>
        <v>BANDUNG万隆</v>
      </c>
      <c r="B471" t="str">
        <f>IF(INDEX('Display 730 &amp; 1200'!$B:$B,ROW())="","",INDEX('Display 730 &amp; 1200'!$B:$B,ROW()))</f>
        <v>Eki Rizqiana Pahlevi</v>
      </c>
      <c r="C471" t="str">
        <f>IF(INDEX('Display 730 &amp; 1200'!$D:$D,ROW())="","",INDEX('Display 730 &amp; 1200'!$D:$D,ROW()))</f>
        <v>DC_MAJA</v>
      </c>
      <c r="D471" t="e">
        <f>IF($C471="",0,SUMIFS(#REF!,#REF!,$C471,#REF!,"&gt;="&amp;'Display 730 &amp; 1200'!$AN$10,#REF!,"&lt;="&amp;'Display 730 &amp; 1200'!$AN$9))</f>
        <v>#REF!</v>
      </c>
      <c r="E471" t="e">
        <f>IF($C471="",0,SUMIFS(#REF!,#REF!,$C471,#REF!,"&gt;="&amp;'Display 730 &amp; 1200'!$AN$12,#REF!,"&lt;="&amp;'Display 730 &amp; 1200'!$AN$11))</f>
        <v>#REF!</v>
      </c>
    </row>
    <row r="472" spans="1:5">
      <c r="A472" t="str">
        <f>IF(INDEX('Display 730 &amp; 1200'!$A:$A,ROW())="","",INDEX('Display 730 &amp; 1200'!$A:$A,ROW()))</f>
        <v>BANDUNG万隆</v>
      </c>
      <c r="B472" t="str">
        <f>IF(INDEX('Display 730 &amp; 1200'!$B:$B,ROW())="","",INDEX('Display 730 &amp; 1200'!$B:$B,ROW()))</f>
        <v>Eki Rizqiana Pahlevi</v>
      </c>
      <c r="C472" t="str">
        <f>IF(INDEX('Display 730 &amp; 1200'!$D:$D,ROW())="","",INDEX('Display 730 &amp; 1200'!$D:$D,ROW()))</f>
        <v>KRW20F</v>
      </c>
      <c r="D472" t="e">
        <f>IF($C472="",0,SUMIFS(#REF!,#REF!,$C472,#REF!,"&gt;="&amp;'Display 730 &amp; 1200'!$AN$10,#REF!,"&lt;="&amp;'Display 730 &amp; 1200'!$AN$9))</f>
        <v>#REF!</v>
      </c>
      <c r="E472" t="e">
        <f>IF($C472="",0,SUMIFS(#REF!,#REF!,$C472,#REF!,"&gt;="&amp;'Display 730 &amp; 1200'!$AN$12,#REF!,"&lt;="&amp;'Display 730 &amp; 1200'!$AN$11))</f>
        <v>#REF!</v>
      </c>
    </row>
    <row r="473" spans="1:5">
      <c r="A473" t="str">
        <f>IF(INDEX('Display 730 &amp; 1200'!$A:$A,ROW())="","",INDEX('Display 730 &amp; 1200'!$A:$A,ROW()))</f>
        <v>BANDUNG万隆</v>
      </c>
      <c r="B473" t="str">
        <f>IF(INDEX('Display 730 &amp; 1200'!$B:$B,ROW())="","",INDEX('Display 730 &amp; 1200'!$B:$B,ROW()))</f>
        <v>Eki Rizqiana Pahlevi</v>
      </c>
      <c r="C473" t="str">
        <f>IF(INDEX('Display 730 &amp; 1200'!$D:$D,ROW())="","",INDEX('Display 730 &amp; 1200'!$D:$D,ROW()))</f>
        <v>DC_GALUH_MAS</v>
      </c>
      <c r="D473" t="e">
        <f>IF($C473="",0,SUMIFS(#REF!,#REF!,$C473,#REF!,"&gt;="&amp;'Display 730 &amp; 1200'!$AN$10,#REF!,"&lt;="&amp;'Display 730 &amp; 1200'!$AN$9))</f>
        <v>#REF!</v>
      </c>
      <c r="E473" t="e">
        <f>IF($C473="",0,SUMIFS(#REF!,#REF!,$C473,#REF!,"&gt;="&amp;'Display 730 &amp; 1200'!$AN$12,#REF!,"&lt;="&amp;'Display 730 &amp; 1200'!$AN$11))</f>
        <v>#REF!</v>
      </c>
    </row>
    <row r="474" spans="1:5">
      <c r="A474" t="str">
        <f>IF(INDEX('Display 730 &amp; 1200'!$A:$A,ROW())="","",INDEX('Display 730 &amp; 1200'!$A:$A,ROW()))</f>
        <v>BANDUNG万隆</v>
      </c>
      <c r="B474" t="str">
        <f>IF(INDEX('Display 730 &amp; 1200'!$B:$B,ROW())="","",INDEX('Display 730 &amp; 1200'!$B:$B,ROW()))</f>
        <v>Eki Rizqiana Pahlevi</v>
      </c>
      <c r="C474" t="str">
        <f>IF(INDEX('Display 730 &amp; 1200'!$D:$D,ROW())="","",INDEX('Display 730 &amp; 1200'!$D:$D,ROW()))</f>
        <v>SUKAHARJA_KRW</v>
      </c>
      <c r="D474" t="e">
        <f>IF($C474="",0,SUMIFS(#REF!,#REF!,$C474,#REF!,"&gt;="&amp;'Display 730 &amp; 1200'!$AN$10,#REF!,"&lt;="&amp;'Display 730 &amp; 1200'!$AN$9))</f>
        <v>#REF!</v>
      </c>
      <c r="E474" t="e">
        <f>IF($C474="",0,SUMIFS(#REF!,#REF!,$C474,#REF!,"&gt;="&amp;'Display 730 &amp; 1200'!$AN$12,#REF!,"&lt;="&amp;'Display 730 &amp; 1200'!$AN$11))</f>
        <v>#REF!</v>
      </c>
    </row>
    <row r="475" spans="1:5">
      <c r="A475" t="str">
        <f>IF(INDEX('Display 730 &amp; 1200'!$A:$A,ROW())="","",INDEX('Display 730 &amp; 1200'!$A:$A,ROW()))</f>
        <v>BANDUNG万隆</v>
      </c>
      <c r="B475" t="str">
        <f>IF(INDEX('Display 730 &amp; 1200'!$B:$B,ROW())="","",INDEX('Display 730 &amp; 1200'!$B:$B,ROW()))</f>
        <v>Eki Rizqiana Pahlevi</v>
      </c>
      <c r="C475" t="str">
        <f>IF(INDEX('Display 730 &amp; 1200'!$D:$D,ROW())="","",INDEX('Display 730 &amp; 1200'!$D:$D,ROW()))</f>
        <v>BATUJAYA</v>
      </c>
      <c r="D475" t="e">
        <f>IF($C475="",0,SUMIFS(#REF!,#REF!,$C475,#REF!,"&gt;="&amp;'Display 730 &amp; 1200'!$AN$10,#REF!,"&lt;="&amp;'Display 730 &amp; 1200'!$AN$9))</f>
        <v>#REF!</v>
      </c>
      <c r="E475" t="e">
        <f>IF($C475="",0,SUMIFS(#REF!,#REF!,$C475,#REF!,"&gt;="&amp;'Display 730 &amp; 1200'!$AN$12,#REF!,"&lt;="&amp;'Display 730 &amp; 1200'!$AN$11))</f>
        <v>#REF!</v>
      </c>
    </row>
    <row r="476" spans="1:5">
      <c r="A476" t="str">
        <f>IF(INDEX('Display 730 &amp; 1200'!$A:$A,ROW())="","",INDEX('Display 730 &amp; 1200'!$A:$A,ROW()))</f>
        <v>BANDUNG万隆</v>
      </c>
      <c r="B476" t="str">
        <f>IF(INDEX('Display 730 &amp; 1200'!$B:$B,ROW())="","",INDEX('Display 730 &amp; 1200'!$B:$B,ROW()))</f>
        <v>Eki Rizqiana Pahlevi</v>
      </c>
      <c r="C476" t="str">
        <f>IF(INDEX('Display 730 &amp; 1200'!$D:$D,ROW())="","",INDEX('Display 730 &amp; 1200'!$D:$D,ROW()))</f>
        <v>KRW17A</v>
      </c>
      <c r="D476" t="e">
        <f>IF($C476="",0,SUMIFS(#REF!,#REF!,$C476,#REF!,"&gt;="&amp;'Display 730 &amp; 1200'!$AN$10,#REF!,"&lt;="&amp;'Display 730 &amp; 1200'!$AN$9))</f>
        <v>#REF!</v>
      </c>
      <c r="E476" t="e">
        <f>IF($C476="",0,SUMIFS(#REF!,#REF!,$C476,#REF!,"&gt;="&amp;'Display 730 &amp; 1200'!$AN$12,#REF!,"&lt;="&amp;'Display 730 &amp; 1200'!$AN$11))</f>
        <v>#REF!</v>
      </c>
    </row>
    <row r="477" spans="1:5">
      <c r="A477" t="str">
        <f>IF(INDEX('Display 730 &amp; 1200'!$A:$A,ROW())="","",INDEX('Display 730 &amp; 1200'!$A:$A,ROW()))</f>
        <v>BANDUNG万隆</v>
      </c>
      <c r="B477" t="str">
        <f>IF(INDEX('Display 730 &amp; 1200'!$B:$B,ROW())="","",INDEX('Display 730 &amp; 1200'!$B:$B,ROW()))</f>
        <v>Eki Rizqiana Pahlevi</v>
      </c>
      <c r="C477" t="str">
        <f>IF(INDEX('Display 730 &amp; 1200'!$D:$D,ROW())="","",INDEX('Display 730 &amp; 1200'!$D:$D,ROW()))</f>
        <v>TELAGASARI</v>
      </c>
      <c r="D477" t="e">
        <f>IF($C477="",0,SUMIFS(#REF!,#REF!,$C477,#REF!,"&gt;="&amp;'Display 730 &amp; 1200'!$AN$10,#REF!,"&lt;="&amp;'Display 730 &amp; 1200'!$AN$9))</f>
        <v>#REF!</v>
      </c>
      <c r="E477" t="e">
        <f>IF($C477="",0,SUMIFS(#REF!,#REF!,$C477,#REF!,"&gt;="&amp;'Display 730 &amp; 1200'!$AN$12,#REF!,"&lt;="&amp;'Display 730 &amp; 1200'!$AN$11))</f>
        <v>#REF!</v>
      </c>
    </row>
    <row r="478" spans="1:5">
      <c r="A478" t="str">
        <f>IF(INDEX('Display 730 &amp; 1200'!$A:$A,ROW())="","",INDEX('Display 730 &amp; 1200'!$A:$A,ROW()))</f>
        <v>BANDUNG万隆</v>
      </c>
      <c r="B478" t="str">
        <f>IF(INDEX('Display 730 &amp; 1200'!$B:$B,ROW())="","",INDEX('Display 730 &amp; 1200'!$B:$B,ROW()))</f>
        <v>Eki Rizqiana Pahlevi</v>
      </c>
      <c r="C478" t="str">
        <f>IF(INDEX('Display 730 &amp; 1200'!$D:$D,ROW())="","",INDEX('Display 730 &amp; 1200'!$D:$D,ROW()))</f>
        <v>DAUWAN_T</v>
      </c>
      <c r="D478" t="e">
        <f>IF($C478="",0,SUMIFS(#REF!,#REF!,$C478,#REF!,"&gt;="&amp;'Display 730 &amp; 1200'!$AN$10,#REF!,"&lt;="&amp;'Display 730 &amp; 1200'!$AN$9))</f>
        <v>#REF!</v>
      </c>
      <c r="E478" t="e">
        <f>IF($C478="",0,SUMIFS(#REF!,#REF!,$C478,#REF!,"&gt;="&amp;'Display 730 &amp; 1200'!$AN$12,#REF!,"&lt;="&amp;'Display 730 &amp; 1200'!$AN$11))</f>
        <v>#REF!</v>
      </c>
    </row>
    <row r="479" spans="1:5">
      <c r="A479" t="str">
        <f>IF(INDEX('Display 730 &amp; 1200'!$A:$A,ROW())="","",INDEX('Display 730 &amp; 1200'!$A:$A,ROW()))</f>
        <v>BANDUNG万隆</v>
      </c>
      <c r="B479" t="str">
        <f>IF(INDEX('Display 730 &amp; 1200'!$B:$B,ROW())="","",INDEX('Display 730 &amp; 1200'!$B:$B,ROW()))</f>
        <v>Eki Rizqiana Pahlevi</v>
      </c>
      <c r="C479" t="str">
        <f>IF(INDEX('Display 730 &amp; 1200'!$D:$D,ROW())="","",INDEX('Display 730 &amp; 1200'!$D:$D,ROW()))</f>
        <v>CKM_CITY</v>
      </c>
      <c r="D479" t="e">
        <f>IF($C479="",0,SUMIFS(#REF!,#REF!,$C479,#REF!,"&gt;="&amp;'Display 730 &amp; 1200'!$AN$10,#REF!,"&lt;="&amp;'Display 730 &amp; 1200'!$AN$9))</f>
        <v>#REF!</v>
      </c>
      <c r="E479" t="e">
        <f>IF($C479="",0,SUMIFS(#REF!,#REF!,$C479,#REF!,"&gt;="&amp;'Display 730 &amp; 1200'!$AN$12,#REF!,"&lt;="&amp;'Display 730 &amp; 1200'!$AN$11))</f>
        <v>#REF!</v>
      </c>
    </row>
    <row r="480" spans="1:5">
      <c r="A480" t="str">
        <f>IF(INDEX('Display 730 &amp; 1200'!$A:$A,ROW())="","",INDEX('Display 730 &amp; 1200'!$A:$A,ROW()))</f>
        <v>BANDUNG万隆</v>
      </c>
      <c r="B480" t="str">
        <f>IF(INDEX('Display 730 &amp; 1200'!$B:$B,ROW())="","",INDEX('Display 730 &amp; 1200'!$B:$B,ROW()))</f>
        <v>Feri Malik</v>
      </c>
      <c r="C480" t="str">
        <f>IF(INDEX('Display 730 &amp; 1200'!$D:$D,ROW())="","",INDEX('Display 730 &amp; 1200'!$D:$D,ROW()))</f>
        <v>DC_BATULAYANG</v>
      </c>
      <c r="D480" t="e">
        <f>IF($C480="",0,SUMIFS(#REF!,#REF!,$C480,#REF!,"&gt;="&amp;'Display 730 &amp; 1200'!$AN$10,#REF!,"&lt;="&amp;'Display 730 &amp; 1200'!$AN$9))</f>
        <v>#REF!</v>
      </c>
      <c r="E480" t="e">
        <f>IF($C480="",0,SUMIFS(#REF!,#REF!,$C480,#REF!,"&gt;="&amp;'Display 730 &amp; 1200'!$AN$12,#REF!,"&lt;="&amp;'Display 730 &amp; 1200'!$AN$11))</f>
        <v>#REF!</v>
      </c>
    </row>
    <row r="481" spans="1:5">
      <c r="A481" t="str">
        <f>IF(INDEX('Display 730 &amp; 1200'!$A:$A,ROW())="","",INDEX('Display 730 &amp; 1200'!$A:$A,ROW()))</f>
        <v>BANDUNG万隆</v>
      </c>
      <c r="B481" t="str">
        <f>IF(INDEX('Display 730 &amp; 1200'!$B:$B,ROW())="","",INDEX('Display 730 &amp; 1200'!$B:$B,ROW()))</f>
        <v>Feri Malik</v>
      </c>
      <c r="C481" t="str">
        <f>IF(INDEX('Display 730 &amp; 1200'!$D:$D,ROW())="","",INDEX('Display 730 &amp; 1200'!$D:$D,ROW()))</f>
        <v>CIKAMUNING</v>
      </c>
      <c r="D481" t="e">
        <f>IF($C481="",0,SUMIFS(#REF!,#REF!,$C481,#REF!,"&gt;="&amp;'Display 730 &amp; 1200'!$AN$10,#REF!,"&lt;="&amp;'Display 730 &amp; 1200'!$AN$9))</f>
        <v>#REF!</v>
      </c>
      <c r="E481" t="e">
        <f>IF($C481="",0,SUMIFS(#REF!,#REF!,$C481,#REF!,"&gt;="&amp;'Display 730 &amp; 1200'!$AN$12,#REF!,"&lt;="&amp;'Display 730 &amp; 1200'!$AN$11))</f>
        <v>#REF!</v>
      </c>
    </row>
    <row r="482" spans="1:5">
      <c r="A482" t="str">
        <f>IF(INDEX('Display 730 &amp; 1200'!$A:$A,ROW())="","",INDEX('Display 730 &amp; 1200'!$A:$A,ROW()))</f>
        <v>BANDUNG万隆</v>
      </c>
      <c r="B482" t="str">
        <f>IF(INDEX('Display 730 &amp; 1200'!$B:$B,ROW())="","",INDEX('Display 730 &amp; 1200'!$B:$B,ROW()))</f>
        <v>Feri Malik</v>
      </c>
      <c r="C482" t="str">
        <f>IF(INDEX('Display 730 &amp; 1200'!$D:$D,ROW())="","",INDEX('Display 730 &amp; 1200'!$D:$D,ROW()))</f>
        <v>NGP05B</v>
      </c>
      <c r="D482" t="e">
        <f>IF($C482="",0,SUMIFS(#REF!,#REF!,$C482,#REF!,"&gt;="&amp;'Display 730 &amp; 1200'!$AN$10,#REF!,"&lt;="&amp;'Display 730 &amp; 1200'!$AN$9))</f>
        <v>#REF!</v>
      </c>
      <c r="E482" t="e">
        <f>IF($C482="",0,SUMIFS(#REF!,#REF!,$C482,#REF!,"&gt;="&amp;'Display 730 &amp; 1200'!$AN$12,#REF!,"&lt;="&amp;'Display 730 &amp; 1200'!$AN$11))</f>
        <v>#REF!</v>
      </c>
    </row>
    <row r="483" spans="1:5">
      <c r="A483" t="str">
        <f>IF(INDEX('Display 730 &amp; 1200'!$A:$A,ROW())="","",INDEX('Display 730 &amp; 1200'!$A:$A,ROW()))</f>
        <v>BANDUNG万隆</v>
      </c>
      <c r="B483" t="str">
        <f>IF(INDEX('Display 730 &amp; 1200'!$B:$B,ROW())="","",INDEX('Display 730 &amp; 1200'!$B:$B,ROW()))</f>
        <v>Feri Malik</v>
      </c>
      <c r="C483" t="str">
        <f>IF(INDEX('Display 730 &amp; 1200'!$D:$D,ROW())="","",INDEX('Display 730 &amp; 1200'!$D:$D,ROW()))</f>
        <v>NGP09A</v>
      </c>
      <c r="D483" t="e">
        <f>IF($C483="",0,SUMIFS(#REF!,#REF!,$C483,#REF!,"&gt;="&amp;'Display 730 &amp; 1200'!$AN$10,#REF!,"&lt;="&amp;'Display 730 &amp; 1200'!$AN$9))</f>
        <v>#REF!</v>
      </c>
      <c r="E483" t="e">
        <f>IF($C483="",0,SUMIFS(#REF!,#REF!,$C483,#REF!,"&gt;="&amp;'Display 730 &amp; 1200'!$AN$12,#REF!,"&lt;="&amp;'Display 730 &amp; 1200'!$AN$11))</f>
        <v>#REF!</v>
      </c>
    </row>
    <row r="484" spans="1:5">
      <c r="A484" t="str">
        <f>IF(INDEX('Display 730 &amp; 1200'!$A:$A,ROW())="","",INDEX('Display 730 &amp; 1200'!$A:$A,ROW()))</f>
        <v>BANDUNG万隆</v>
      </c>
      <c r="B484" t="str">
        <f>IF(INDEX('Display 730 &amp; 1200'!$B:$B,ROW())="","",INDEX('Display 730 &amp; 1200'!$B:$B,ROW()))</f>
        <v>Feri Malik</v>
      </c>
      <c r="C484" t="str">
        <f>IF(INDEX('Display 730 &amp; 1200'!$D:$D,ROW())="","",INDEX('Display 730 &amp; 1200'!$D:$D,ROW()))</f>
        <v>CIPONGKOR</v>
      </c>
      <c r="D484" t="e">
        <f>IF($C484="",0,SUMIFS(#REF!,#REF!,$C484,#REF!,"&gt;="&amp;'Display 730 &amp; 1200'!$AN$10,#REF!,"&lt;="&amp;'Display 730 &amp; 1200'!$AN$9))</f>
        <v>#REF!</v>
      </c>
      <c r="E484" t="e">
        <f>IF($C484="",0,SUMIFS(#REF!,#REF!,$C484,#REF!,"&gt;="&amp;'Display 730 &amp; 1200'!$AN$12,#REF!,"&lt;="&amp;'Display 730 &amp; 1200'!$AN$11))</f>
        <v>#REF!</v>
      </c>
    </row>
    <row r="485" spans="1:5">
      <c r="A485" t="str">
        <f>IF(INDEX('Display 730 &amp; 1200'!$A:$A,ROW())="","",INDEX('Display 730 &amp; 1200'!$A:$A,ROW()))</f>
        <v>BANDUNG万隆</v>
      </c>
      <c r="B485" t="str">
        <f>IF(INDEX('Display 730 &amp; 1200'!$B:$B,ROW())="","",INDEX('Display 730 &amp; 1200'!$B:$B,ROW()))</f>
        <v>Feri Malik</v>
      </c>
      <c r="C485" t="str">
        <f>IF(INDEX('Display 730 &amp; 1200'!$D:$D,ROW())="","",INDEX('Display 730 &amp; 1200'!$D:$D,ROW()))</f>
        <v>SIRNAJAYA</v>
      </c>
      <c r="D485" t="e">
        <f>IF($C485="",0,SUMIFS(#REF!,#REF!,$C485,#REF!,"&gt;="&amp;'Display 730 &amp; 1200'!$AN$10,#REF!,"&lt;="&amp;'Display 730 &amp; 1200'!$AN$9))</f>
        <v>#REF!</v>
      </c>
      <c r="E485" t="e">
        <f>IF($C485="",0,SUMIFS(#REF!,#REF!,$C485,#REF!,"&gt;="&amp;'Display 730 &amp; 1200'!$AN$12,#REF!,"&lt;="&amp;'Display 730 &amp; 1200'!$AN$11))</f>
        <v>#REF!</v>
      </c>
    </row>
    <row r="486" spans="1:5">
      <c r="A486" t="str">
        <f>IF(INDEX('Display 730 &amp; 1200'!$A:$A,ROW())="","",INDEX('Display 730 &amp; 1200'!$A:$A,ROW()))</f>
        <v>BANDUNG万隆</v>
      </c>
      <c r="B486" t="str">
        <f>IF(INDEX('Display 730 &amp; 1200'!$B:$B,ROW())="","",INDEX('Display 730 &amp; 1200'!$B:$B,ROW()))</f>
        <v>Feri Malik</v>
      </c>
      <c r="C486" t="str">
        <f>IF(INDEX('Display 730 &amp; 1200'!$D:$D,ROW())="","",INDEX('Display 730 &amp; 1200'!$D:$D,ROW()))</f>
        <v>DC_LEMBANG</v>
      </c>
      <c r="D486" t="e">
        <f>IF($C486="",0,SUMIFS(#REF!,#REF!,$C486,#REF!,"&gt;="&amp;'Display 730 &amp; 1200'!$AN$10,#REF!,"&lt;="&amp;'Display 730 &amp; 1200'!$AN$9))</f>
        <v>#REF!</v>
      </c>
      <c r="E486" t="e">
        <f>IF($C486="",0,SUMIFS(#REF!,#REF!,$C486,#REF!,"&gt;="&amp;'Display 730 &amp; 1200'!$AN$12,#REF!,"&lt;="&amp;'Display 730 &amp; 1200'!$AN$11))</f>
        <v>#REF!</v>
      </c>
    </row>
    <row r="487" spans="1:5">
      <c r="A487" t="str">
        <f>IF(INDEX('Display 730 &amp; 1200'!$A:$A,ROW())="","",INDEX('Display 730 &amp; 1200'!$A:$A,ROW()))</f>
        <v>BANDUNG万隆</v>
      </c>
      <c r="B487" t="str">
        <f>IF(INDEX('Display 730 &amp; 1200'!$B:$B,ROW())="","",INDEX('Display 730 &amp; 1200'!$B:$B,ROW()))</f>
        <v>Feri Malik</v>
      </c>
      <c r="C487" t="str">
        <f>IF(INDEX('Display 730 &amp; 1200'!$D:$D,ROW())="","",INDEX('Display 730 &amp; 1200'!$D:$D,ROW()))</f>
        <v>DC_PADALARANG</v>
      </c>
      <c r="D487" t="e">
        <f>IF($C487="",0,SUMIFS(#REF!,#REF!,$C487,#REF!,"&gt;="&amp;'Display 730 &amp; 1200'!$AN$10,#REF!,"&lt;="&amp;'Display 730 &amp; 1200'!$AN$9))</f>
        <v>#REF!</v>
      </c>
      <c r="E487" t="e">
        <f>IF($C487="",0,SUMIFS(#REF!,#REF!,$C487,#REF!,"&gt;="&amp;'Display 730 &amp; 1200'!$AN$12,#REF!,"&lt;="&amp;'Display 730 &amp; 1200'!$AN$11))</f>
        <v>#REF!</v>
      </c>
    </row>
    <row r="488" spans="1:5">
      <c r="A488" t="str">
        <f>IF(INDEX('Display 730 &amp; 1200'!$A:$A,ROW())="","",INDEX('Display 730 &amp; 1200'!$A:$A,ROW()))</f>
        <v>BANDUNG万隆</v>
      </c>
      <c r="B488" t="str">
        <f>IF(INDEX('Display 730 &amp; 1200'!$B:$B,ROW())="","",INDEX('Display 730 &amp; 1200'!$B:$B,ROW()))</f>
        <v>Feri Malik</v>
      </c>
      <c r="C488" t="str">
        <f>IF(INDEX('Display 730 &amp; 1200'!$D:$D,ROW())="","",INDEX('Display 730 &amp; 1200'!$D:$D,ROW()))</f>
        <v>CISARUA</v>
      </c>
      <c r="D488" t="e">
        <f>IF($C488="",0,SUMIFS(#REF!,#REF!,$C488,#REF!,"&gt;="&amp;'Display 730 &amp; 1200'!$AN$10,#REF!,"&lt;="&amp;'Display 730 &amp; 1200'!$AN$9))</f>
        <v>#REF!</v>
      </c>
      <c r="E488" t="e">
        <f>IF($C488="",0,SUMIFS(#REF!,#REF!,$C488,#REF!,"&gt;="&amp;'Display 730 &amp; 1200'!$AN$12,#REF!,"&lt;="&amp;'Display 730 &amp; 1200'!$AN$11))</f>
        <v>#REF!</v>
      </c>
    </row>
    <row r="489" spans="1:5">
      <c r="A489" t="str">
        <f>IF(INDEX('Display 730 &amp; 1200'!$A:$A,ROW())="","",INDEX('Display 730 &amp; 1200'!$A:$A,ROW()))</f>
        <v>BANDUNG万隆</v>
      </c>
      <c r="B489" t="str">
        <f>IF(INDEX('Display 730 &amp; 1200'!$B:$B,ROW())="","",INDEX('Display 730 &amp; 1200'!$B:$B,ROW()))</f>
        <v>Feri Malik</v>
      </c>
      <c r="C489" t="str">
        <f>IF(INDEX('Display 730 &amp; 1200'!$D:$D,ROW())="","",INDEX('Display 730 &amp; 1200'!$D:$D,ROW()))</f>
        <v>NGP02E</v>
      </c>
      <c r="D489" t="e">
        <f>IF($C489="",0,SUMIFS(#REF!,#REF!,$C489,#REF!,"&gt;="&amp;'Display 730 &amp; 1200'!$AN$10,#REF!,"&lt;="&amp;'Display 730 &amp; 1200'!$AN$9))</f>
        <v>#REF!</v>
      </c>
      <c r="E489" t="e">
        <f>IF($C489="",0,SUMIFS(#REF!,#REF!,$C489,#REF!,"&gt;="&amp;'Display 730 &amp; 1200'!$AN$12,#REF!,"&lt;="&amp;'Display 730 &amp; 1200'!$AN$11))</f>
        <v>#REF!</v>
      </c>
    </row>
    <row r="490" spans="1:5">
      <c r="A490" t="str">
        <f>IF(INDEX('Display 730 &amp; 1200'!$A:$A,ROW())="","",INDEX('Display 730 &amp; 1200'!$A:$A,ROW()))</f>
        <v>BANDUNG万隆</v>
      </c>
      <c r="B490" t="str">
        <f>IF(INDEX('Display 730 &amp; 1200'!$B:$B,ROW())="","",INDEX('Display 730 &amp; 1200'!$B:$B,ROW()))</f>
        <v>Feri Malik</v>
      </c>
      <c r="C490" t="str">
        <f>IF(INDEX('Display 730 &amp; 1200'!$D:$D,ROW())="","",INDEX('Display 730 &amp; 1200'!$D:$D,ROW()))</f>
        <v>NGP07A</v>
      </c>
      <c r="D490" t="e">
        <f>IF($C490="",0,SUMIFS(#REF!,#REF!,$C490,#REF!,"&gt;="&amp;'Display 730 &amp; 1200'!$AN$10,#REF!,"&lt;="&amp;'Display 730 &amp; 1200'!$AN$9))</f>
        <v>#REF!</v>
      </c>
      <c r="E490" t="e">
        <f>IF($C490="",0,SUMIFS(#REF!,#REF!,$C490,#REF!,"&gt;="&amp;'Display 730 &amp; 1200'!$AN$12,#REF!,"&lt;="&amp;'Display 730 &amp; 1200'!$AN$11))</f>
        <v>#REF!</v>
      </c>
    </row>
    <row r="491" spans="1:5">
      <c r="A491" t="str">
        <f>IF(INDEX('Display 730 &amp; 1200'!$A:$A,ROW())="","",INDEX('Display 730 &amp; 1200'!$A:$A,ROW()))</f>
        <v>BANDUNG万隆</v>
      </c>
      <c r="B491" t="str">
        <f>IF(INDEX('Display 730 &amp; 1200'!$B:$B,ROW())="","",INDEX('Display 730 &amp; 1200'!$B:$B,ROW()))</f>
        <v>Feri Malik</v>
      </c>
      <c r="C491" t="str">
        <f>IF(INDEX('Display 730 &amp; 1200'!$D:$D,ROW())="","",INDEX('Display 730 &amp; 1200'!$D:$D,ROW()))</f>
        <v>CIPATAT</v>
      </c>
      <c r="D491" t="e">
        <f>IF($C491="",0,SUMIFS(#REF!,#REF!,$C491,#REF!,"&gt;="&amp;'Display 730 &amp; 1200'!$AN$10,#REF!,"&lt;="&amp;'Display 730 &amp; 1200'!$AN$9))</f>
        <v>#REF!</v>
      </c>
      <c r="E491" t="e">
        <f>IF($C491="",0,SUMIFS(#REF!,#REF!,$C491,#REF!,"&gt;="&amp;'Display 730 &amp; 1200'!$AN$12,#REF!,"&lt;="&amp;'Display 730 &amp; 1200'!$AN$11))</f>
        <v>#REF!</v>
      </c>
    </row>
    <row r="492" spans="1:5">
      <c r="A492" t="str">
        <f>IF(INDEX('Display 730 &amp; 1200'!$A:$A,ROW())="","",INDEX('Display 730 &amp; 1200'!$A:$A,ROW()))</f>
        <v>BANDUNG万隆</v>
      </c>
      <c r="B492" t="str">
        <f>IF(INDEX('Display 730 &amp; 1200'!$B:$B,ROW())="","",INDEX('Display 730 &amp; 1200'!$B:$B,ROW()))</f>
        <v>Feri Malik</v>
      </c>
      <c r="C492" t="str">
        <f>IF(INDEX('Display 730 &amp; 1200'!$D:$D,ROW())="","",INDEX('Display 730 &amp; 1200'!$D:$D,ROW()))</f>
        <v>CITAPEN</v>
      </c>
      <c r="D492" t="e">
        <f>IF($C492="",0,SUMIFS(#REF!,#REF!,$C492,#REF!,"&gt;="&amp;'Display 730 &amp; 1200'!$AN$10,#REF!,"&lt;="&amp;'Display 730 &amp; 1200'!$AN$9))</f>
        <v>#REF!</v>
      </c>
      <c r="E492" t="e">
        <f>IF($C492="",0,SUMIFS(#REF!,#REF!,$C492,#REF!,"&gt;="&amp;'Display 730 &amp; 1200'!$AN$12,#REF!,"&lt;="&amp;'Display 730 &amp; 1200'!$AN$11))</f>
        <v>#REF!</v>
      </c>
    </row>
    <row r="493" spans="1:5">
      <c r="A493" t="str">
        <f>IF(INDEX('Display 730 &amp; 1200'!$A:$A,ROW())="","",INDEX('Display 730 &amp; 1200'!$A:$A,ROW()))</f>
        <v>BANDUNG万隆</v>
      </c>
      <c r="B493" t="str">
        <f>IF(INDEX('Display 730 &amp; 1200'!$B:$B,ROW())="","",INDEX('Display 730 &amp; 1200'!$B:$B,ROW()))</f>
        <v>Feri Malik</v>
      </c>
      <c r="C493" t="str">
        <f>IF(INDEX('Display 730 &amp; 1200'!$D:$D,ROW())="","",INDEX('Display 730 &amp; 1200'!$D:$D,ROW()))</f>
        <v>NGP16B</v>
      </c>
      <c r="D493" t="e">
        <f>IF($C493="",0,SUMIFS(#REF!,#REF!,$C493,#REF!,"&gt;="&amp;'Display 730 &amp; 1200'!$AN$10,#REF!,"&lt;="&amp;'Display 730 &amp; 1200'!$AN$9))</f>
        <v>#REF!</v>
      </c>
      <c r="E493" t="e">
        <f>IF($C493="",0,SUMIFS(#REF!,#REF!,$C493,#REF!,"&gt;="&amp;'Display 730 &amp; 1200'!$AN$12,#REF!,"&lt;="&amp;'Display 730 &amp; 1200'!$AN$11))</f>
        <v>#REF!</v>
      </c>
    </row>
    <row r="494" spans="1:5">
      <c r="A494" t="str">
        <f>IF(INDEX('Display 730 &amp; 1200'!$A:$A,ROW())="","",INDEX('Display 730 &amp; 1200'!$A:$A,ROW()))</f>
        <v>BANDUNG万隆</v>
      </c>
      <c r="B494" t="str">
        <f>IF(INDEX('Display 730 &amp; 1200'!$B:$B,ROW())="","",INDEX('Display 730 &amp; 1200'!$B:$B,ROW()))</f>
        <v>Feri Malik</v>
      </c>
      <c r="C494" t="str">
        <f>IF(INDEX('Display 730 &amp; 1200'!$D:$D,ROW())="","",INDEX('Display 730 &amp; 1200'!$D:$D,ROW()))</f>
        <v>DC_NGAMPRAH</v>
      </c>
      <c r="D494" t="e">
        <f>IF($C494="",0,SUMIFS(#REF!,#REF!,$C494,#REF!,"&gt;="&amp;'Display 730 &amp; 1200'!$AN$10,#REF!,"&lt;="&amp;'Display 730 &amp; 1200'!$AN$9))</f>
        <v>#REF!</v>
      </c>
      <c r="E494" t="e">
        <f>IF($C494="",0,SUMIFS(#REF!,#REF!,$C494,#REF!,"&gt;="&amp;'Display 730 &amp; 1200'!$AN$12,#REF!,"&lt;="&amp;'Display 730 &amp; 1200'!$AN$11))</f>
        <v>#REF!</v>
      </c>
    </row>
    <row r="495" spans="1:5">
      <c r="A495" t="str">
        <f>IF(INDEX('Display 730 &amp; 1200'!$A:$A,ROW())="","",INDEX('Display 730 &amp; 1200'!$A:$A,ROW()))</f>
        <v>BANDUNG万隆</v>
      </c>
      <c r="B495" t="str">
        <f>IF(INDEX('Display 730 &amp; 1200'!$B:$B,ROW())="","",INDEX('Display 730 &amp; 1200'!$B:$B,ROW()))</f>
        <v>Hasby</v>
      </c>
      <c r="C495" t="str">
        <f>IF(INDEX('Display 730 &amp; 1200'!$D:$D,ROW())="","",INDEX('Display 730 &amp; 1200'!$D:$D,ROW()))</f>
        <v>BANJAR_PATROMAN</v>
      </c>
      <c r="D495" t="e">
        <f>IF($C495="",0,SUMIFS(#REF!,#REF!,$C495,#REF!,"&gt;="&amp;'Display 730 &amp; 1200'!$AN$10,#REF!,"&lt;="&amp;'Display 730 &amp; 1200'!$AN$9))</f>
        <v>#REF!</v>
      </c>
      <c r="E495" t="e">
        <f>IF($C495="",0,SUMIFS(#REF!,#REF!,$C495,#REF!,"&gt;="&amp;'Display 730 &amp; 1200'!$AN$12,#REF!,"&lt;="&amp;'Display 730 &amp; 1200'!$AN$11))</f>
        <v>#REF!</v>
      </c>
    </row>
    <row r="496" spans="1:5">
      <c r="A496" t="str">
        <f>IF(INDEX('Display 730 &amp; 1200'!$A:$A,ROW())="","",INDEX('Display 730 &amp; 1200'!$A:$A,ROW()))</f>
        <v>BANDUNG万隆</v>
      </c>
      <c r="B496" t="str">
        <f>IF(INDEX('Display 730 &amp; 1200'!$B:$B,ROW())="","",INDEX('Display 730 &amp; 1200'!$B:$B,ROW()))</f>
        <v>Hasby</v>
      </c>
      <c r="C496" t="str">
        <f>IF(INDEX('Display 730 &amp; 1200'!$D:$D,ROW())="","",INDEX('Display 730 &amp; 1200'!$D:$D,ROW()))</f>
        <v>PGR01C</v>
      </c>
      <c r="D496" t="e">
        <f>IF($C496="",0,SUMIFS(#REF!,#REF!,$C496,#REF!,"&gt;="&amp;'Display 730 &amp; 1200'!$AN$10,#REF!,"&lt;="&amp;'Display 730 &amp; 1200'!$AN$9))</f>
        <v>#REF!</v>
      </c>
      <c r="E496" t="e">
        <f>IF($C496="",0,SUMIFS(#REF!,#REF!,$C496,#REF!,"&gt;="&amp;'Display 730 &amp; 1200'!$AN$12,#REF!,"&lt;="&amp;'Display 730 &amp; 1200'!$AN$11))</f>
        <v>#REF!</v>
      </c>
    </row>
    <row r="497" spans="1:5">
      <c r="A497" t="str">
        <f>IF(INDEX('Display 730 &amp; 1200'!$A:$A,ROW())="","",INDEX('Display 730 &amp; 1200'!$A:$A,ROW()))</f>
        <v>BANDUNG万隆</v>
      </c>
      <c r="B497" t="str">
        <f>IF(INDEX('Display 730 &amp; 1200'!$B:$B,ROW())="","",INDEX('Display 730 &amp; 1200'!$B:$B,ROW()))</f>
        <v>Hasby</v>
      </c>
      <c r="C497" t="str">
        <f>IF(INDEX('Display 730 &amp; 1200'!$D:$D,ROW())="","",INDEX('Display 730 &amp; 1200'!$D:$D,ROW()))</f>
        <v>LANGENSARI_3</v>
      </c>
      <c r="D497" t="e">
        <f>IF($C497="",0,SUMIFS(#REF!,#REF!,$C497,#REF!,"&gt;="&amp;'Display 730 &amp; 1200'!$AN$10,#REF!,"&lt;="&amp;'Display 730 &amp; 1200'!$AN$9))</f>
        <v>#REF!</v>
      </c>
      <c r="E497" t="e">
        <f>IF($C497="",0,SUMIFS(#REF!,#REF!,$C497,#REF!,"&gt;="&amp;'Display 730 &amp; 1200'!$AN$12,#REF!,"&lt;="&amp;'Display 730 &amp; 1200'!$AN$11))</f>
        <v>#REF!</v>
      </c>
    </row>
    <row r="498" spans="1:5">
      <c r="A498" t="str">
        <f>IF(INDEX('Display 730 &amp; 1200'!$A:$A,ROW())="","",INDEX('Display 730 &amp; 1200'!$A:$A,ROW()))</f>
        <v>BANDUNG万隆</v>
      </c>
      <c r="B498" t="str">
        <f>IF(INDEX('Display 730 &amp; 1200'!$B:$B,ROW())="","",INDEX('Display 730 &amp; 1200'!$B:$B,ROW()))</f>
        <v>Hasby</v>
      </c>
      <c r="C498" t="str">
        <f>IF(INDEX('Display 730 &amp; 1200'!$D:$D,ROW())="","",INDEX('Display 730 &amp; 1200'!$D:$D,ROW()))</f>
        <v>PGR04B</v>
      </c>
      <c r="D498" t="e">
        <f>IF($C498="",0,SUMIFS(#REF!,#REF!,$C498,#REF!,"&gt;="&amp;'Display 730 &amp; 1200'!$AN$10,#REF!,"&lt;="&amp;'Display 730 &amp; 1200'!$AN$9))</f>
        <v>#REF!</v>
      </c>
      <c r="E498" t="e">
        <f>IF($C498="",0,SUMIFS(#REF!,#REF!,$C498,#REF!,"&gt;="&amp;'Display 730 &amp; 1200'!$AN$12,#REF!,"&lt;="&amp;'Display 730 &amp; 1200'!$AN$11))</f>
        <v>#REF!</v>
      </c>
    </row>
    <row r="499" spans="1:5">
      <c r="A499" t="str">
        <f>IF(INDEX('Display 730 &amp; 1200'!$A:$A,ROW())="","",INDEX('Display 730 &amp; 1200'!$A:$A,ROW()))</f>
        <v>BANDUNG万隆</v>
      </c>
      <c r="B499" t="str">
        <f>IF(INDEX('Display 730 &amp; 1200'!$B:$B,ROW())="","",INDEX('Display 730 &amp; 1200'!$B:$B,ROW()))</f>
        <v>Hasby</v>
      </c>
      <c r="C499" t="str">
        <f>IF(INDEX('Display 730 &amp; 1200'!$D:$D,ROW())="","",INDEX('Display 730 &amp; 1200'!$D:$D,ROW()))</f>
        <v>CIAMIS</v>
      </c>
      <c r="D499" t="e">
        <f>IF($C499="",0,SUMIFS(#REF!,#REF!,$C499,#REF!,"&gt;="&amp;'Display 730 &amp; 1200'!$AN$10,#REF!,"&lt;="&amp;'Display 730 &amp; 1200'!$AN$9))</f>
        <v>#REF!</v>
      </c>
      <c r="E499" t="e">
        <f>IF($C499="",0,SUMIFS(#REF!,#REF!,$C499,#REF!,"&gt;="&amp;'Display 730 &amp; 1200'!$AN$12,#REF!,"&lt;="&amp;'Display 730 &amp; 1200'!$AN$11))</f>
        <v>#REF!</v>
      </c>
    </row>
    <row r="500" spans="1:5">
      <c r="A500" t="str">
        <f>IF(INDEX('Display 730 &amp; 1200'!$A:$A,ROW())="","",INDEX('Display 730 &amp; 1200'!$A:$A,ROW()))</f>
        <v>BANDUNG万隆</v>
      </c>
      <c r="B500" t="str">
        <f>IF(INDEX('Display 730 &amp; 1200'!$B:$B,ROW())="","",INDEX('Display 730 &amp; 1200'!$B:$B,ROW()))</f>
        <v>Hasby</v>
      </c>
      <c r="C500" t="str">
        <f>IF(INDEX('Display 730 &amp; 1200'!$D:$D,ROW())="","",INDEX('Display 730 &amp; 1200'!$D:$D,ROW()))</f>
        <v>CMI01B</v>
      </c>
      <c r="D500" t="e">
        <f>IF($C500="",0,SUMIFS(#REF!,#REF!,$C500,#REF!,"&gt;="&amp;'Display 730 &amp; 1200'!$AN$10,#REF!,"&lt;="&amp;'Display 730 &amp; 1200'!$AN$9))</f>
        <v>#REF!</v>
      </c>
      <c r="E500" t="e">
        <f>IF($C500="",0,SUMIFS(#REF!,#REF!,$C500,#REF!,"&gt;="&amp;'Display 730 &amp; 1200'!$AN$12,#REF!,"&lt;="&amp;'Display 730 &amp; 1200'!$AN$11))</f>
        <v>#REF!</v>
      </c>
    </row>
    <row r="501" spans="1:5">
      <c r="A501" t="str">
        <f>IF(INDEX('Display 730 &amp; 1200'!$A:$A,ROW())="","",INDEX('Display 730 &amp; 1200'!$A:$A,ROW()))</f>
        <v>BANDUNG万隆</v>
      </c>
      <c r="B501" t="str">
        <f>IF(INDEX('Display 730 &amp; 1200'!$B:$B,ROW())="","",INDEX('Display 730 &amp; 1200'!$B:$B,ROW()))</f>
        <v>Hasby</v>
      </c>
      <c r="C501" t="str">
        <f>IF(INDEX('Display 730 &amp; 1200'!$D:$D,ROW())="","",INDEX('Display 730 &amp; 1200'!$D:$D,ROW()))</f>
        <v>PARUNGLESANG_3</v>
      </c>
      <c r="D501" t="e">
        <f>IF($C501="",0,SUMIFS(#REF!,#REF!,$C501,#REF!,"&gt;="&amp;'Display 730 &amp; 1200'!$AN$10,#REF!,"&lt;="&amp;'Display 730 &amp; 1200'!$AN$9))</f>
        <v>#REF!</v>
      </c>
      <c r="E501" t="e">
        <f>IF($C501="",0,SUMIFS(#REF!,#REF!,$C501,#REF!,"&gt;="&amp;'Display 730 &amp; 1200'!$AN$12,#REF!,"&lt;="&amp;'Display 730 &amp; 1200'!$AN$11))</f>
        <v>#REF!</v>
      </c>
    </row>
    <row r="502" spans="1:5">
      <c r="A502" t="str">
        <f>IF(INDEX('Display 730 &amp; 1200'!$A:$A,ROW())="","",INDEX('Display 730 &amp; 1200'!$A:$A,ROW()))</f>
        <v>BANDUNG万隆</v>
      </c>
      <c r="B502" t="str">
        <f>IF(INDEX('Display 730 &amp; 1200'!$B:$B,ROW())="","",INDEX('Display 730 &amp; 1200'!$B:$B,ROW()))</f>
        <v>Hasby</v>
      </c>
      <c r="C502" t="str">
        <f>IF(INDEX('Display 730 &amp; 1200'!$D:$D,ROW())="","",INDEX('Display 730 &amp; 1200'!$D:$D,ROW()))</f>
        <v>PANUMBANGAN</v>
      </c>
      <c r="D502" t="e">
        <f>IF($C502="",0,SUMIFS(#REF!,#REF!,$C502,#REF!,"&gt;="&amp;'Display 730 &amp; 1200'!$AN$10,#REF!,"&lt;="&amp;'Display 730 &amp; 1200'!$AN$9))</f>
        <v>#REF!</v>
      </c>
      <c r="E502" t="e">
        <f>IF($C502="",0,SUMIFS(#REF!,#REF!,$C502,#REF!,"&gt;="&amp;'Display 730 &amp; 1200'!$AN$12,#REF!,"&lt;="&amp;'Display 730 &amp; 1200'!$AN$11))</f>
        <v>#REF!</v>
      </c>
    </row>
    <row r="503" spans="1:5">
      <c r="A503" t="str">
        <f>IF(INDEX('Display 730 &amp; 1200'!$A:$A,ROW())="","",INDEX('Display 730 &amp; 1200'!$A:$A,ROW()))</f>
        <v>BANDUNG万隆</v>
      </c>
      <c r="B503" t="str">
        <f>IF(INDEX('Display 730 &amp; 1200'!$B:$B,ROW())="","",INDEX('Display 730 &amp; 1200'!$B:$B,ROW()))</f>
        <v>Hasby</v>
      </c>
      <c r="C503" t="str">
        <f>IF(INDEX('Display 730 &amp; 1200'!$D:$D,ROW())="","",INDEX('Display 730 &amp; 1200'!$D:$D,ROW()))</f>
        <v>SINDANGKASIH</v>
      </c>
      <c r="D503" t="e">
        <f>IF($C503="",0,SUMIFS(#REF!,#REF!,$C503,#REF!,"&gt;="&amp;'Display 730 &amp; 1200'!$AN$10,#REF!,"&lt;="&amp;'Display 730 &amp; 1200'!$AN$9))</f>
        <v>#REF!</v>
      </c>
      <c r="E503" t="e">
        <f>IF($C503="",0,SUMIFS(#REF!,#REF!,$C503,#REF!,"&gt;="&amp;'Display 730 &amp; 1200'!$AN$12,#REF!,"&lt;="&amp;'Display 730 &amp; 1200'!$AN$11))</f>
        <v>#REF!</v>
      </c>
    </row>
    <row r="504" spans="1:5">
      <c r="A504" t="str">
        <f>IF(INDEX('Display 730 &amp; 1200'!$A:$A,ROW())="","",INDEX('Display 730 &amp; 1200'!$A:$A,ROW()))</f>
        <v>BANDUNG万隆</v>
      </c>
      <c r="B504" t="str">
        <f>IF(INDEX('Display 730 &amp; 1200'!$B:$B,ROW())="","",INDEX('Display 730 &amp; 1200'!$B:$B,ROW()))</f>
        <v>Hasby</v>
      </c>
      <c r="C504" t="str">
        <f>IF(INDEX('Display 730 &amp; 1200'!$D:$D,ROW())="","",INDEX('Display 730 &amp; 1200'!$D:$D,ROW()))</f>
        <v>WINDURAJA</v>
      </c>
      <c r="D504" t="e">
        <f>IF($C504="",0,SUMIFS(#REF!,#REF!,$C504,#REF!,"&gt;="&amp;'Display 730 &amp; 1200'!$AN$10,#REF!,"&lt;="&amp;'Display 730 &amp; 1200'!$AN$9))</f>
        <v>#REF!</v>
      </c>
      <c r="E504" t="e">
        <f>IF($C504="",0,SUMIFS(#REF!,#REF!,$C504,#REF!,"&gt;="&amp;'Display 730 &amp; 1200'!$AN$12,#REF!,"&lt;="&amp;'Display 730 &amp; 1200'!$AN$11))</f>
        <v>#REF!</v>
      </c>
    </row>
    <row r="505" spans="1:5">
      <c r="A505" t="str">
        <f>IF(INDEX('Display 730 &amp; 1200'!$A:$A,ROW())="","",INDEX('Display 730 &amp; 1200'!$A:$A,ROW()))</f>
        <v>BANDUNG万隆</v>
      </c>
      <c r="B505" t="str">
        <f>IF(INDEX('Display 730 &amp; 1200'!$B:$B,ROW())="","",INDEX('Display 730 &amp; 1200'!$B:$B,ROW()))</f>
        <v>Hasby</v>
      </c>
      <c r="C505" t="str">
        <f>IF(INDEX('Display 730 &amp; 1200'!$D:$D,ROW())="","",INDEX('Display 730 &amp; 1200'!$D:$D,ROW()))</f>
        <v>CMI13C</v>
      </c>
      <c r="D505" t="e">
        <f>IF($C505="",0,SUMIFS(#REF!,#REF!,$C505,#REF!,"&gt;="&amp;'Display 730 &amp; 1200'!$AN$10,#REF!,"&lt;="&amp;'Display 730 &amp; 1200'!$AN$9))</f>
        <v>#REF!</v>
      </c>
      <c r="E505" t="e">
        <f>IF($C505="",0,SUMIFS(#REF!,#REF!,$C505,#REF!,"&gt;="&amp;'Display 730 &amp; 1200'!$AN$12,#REF!,"&lt;="&amp;'Display 730 &amp; 1200'!$AN$11))</f>
        <v>#REF!</v>
      </c>
    </row>
    <row r="506" spans="1:5">
      <c r="A506" t="str">
        <f>IF(INDEX('Display 730 &amp; 1200'!$A:$A,ROW())="","",INDEX('Display 730 &amp; 1200'!$A:$A,ROW()))</f>
        <v>BANDUNG万隆</v>
      </c>
      <c r="B506" t="str">
        <f>IF(INDEX('Display 730 &amp; 1200'!$B:$B,ROW())="","",INDEX('Display 730 &amp; 1200'!$B:$B,ROW()))</f>
        <v>Hasby</v>
      </c>
      <c r="C506" t="str">
        <f>IF(INDEX('Display 730 &amp; 1200'!$D:$D,ROW())="","",INDEX('Display 730 &amp; 1200'!$D:$D,ROW()))</f>
        <v>BJA04A</v>
      </c>
      <c r="D506" t="e">
        <f>IF($C506="",0,SUMIFS(#REF!,#REF!,$C506,#REF!,"&gt;="&amp;'Display 730 &amp; 1200'!$AN$10,#REF!,"&lt;="&amp;'Display 730 &amp; 1200'!$AN$9))</f>
        <v>#REF!</v>
      </c>
      <c r="E506" t="e">
        <f>IF($C506="",0,SUMIFS(#REF!,#REF!,$C506,#REF!,"&gt;="&amp;'Display 730 &amp; 1200'!$AN$12,#REF!,"&lt;="&amp;'Display 730 &amp; 1200'!$AN$11))</f>
        <v>#REF!</v>
      </c>
    </row>
    <row r="507" spans="1:5">
      <c r="A507" t="str">
        <f>IF(INDEX('Display 730 &amp; 1200'!$A:$A,ROW())="","",INDEX('Display 730 &amp; 1200'!$A:$A,ROW()))</f>
        <v>BANDUNG万隆</v>
      </c>
      <c r="B507" t="str">
        <f>IF(INDEX('Display 730 &amp; 1200'!$B:$B,ROW())="","",INDEX('Display 730 &amp; 1200'!$B:$B,ROW()))</f>
        <v>Hasby</v>
      </c>
      <c r="C507" t="str">
        <f>IF(INDEX('Display 730 &amp; 1200'!$D:$D,ROW())="","",INDEX('Display 730 &amp; 1200'!$D:$D,ROW()))</f>
        <v>RANCAH</v>
      </c>
      <c r="D507" t="e">
        <f>IF($C507="",0,SUMIFS(#REF!,#REF!,$C507,#REF!,"&gt;="&amp;'Display 730 &amp; 1200'!$AN$10,#REF!,"&lt;="&amp;'Display 730 &amp; 1200'!$AN$9))</f>
        <v>#REF!</v>
      </c>
      <c r="E507" t="e">
        <f>IF($C507="",0,SUMIFS(#REF!,#REF!,$C507,#REF!,"&gt;="&amp;'Display 730 &amp; 1200'!$AN$12,#REF!,"&lt;="&amp;'Display 730 &amp; 1200'!$AN$11))</f>
        <v>#REF!</v>
      </c>
    </row>
    <row r="508" spans="1:5">
      <c r="A508" t="str">
        <f>IF(INDEX('Display 730 &amp; 1200'!$A:$A,ROW())="","",INDEX('Display 730 &amp; 1200'!$A:$A,ROW()))</f>
        <v>BANDUNG万隆</v>
      </c>
      <c r="B508" t="str">
        <f>IF(INDEX('Display 730 &amp; 1200'!$B:$B,ROW())="","",INDEX('Display 730 &amp; 1200'!$B:$B,ROW()))</f>
        <v>Hasby</v>
      </c>
      <c r="C508" t="str">
        <f>IF(INDEX('Display 730 &amp; 1200'!$D:$D,ROW())="","",INDEX('Display 730 &amp; 1200'!$D:$D,ROW()))</f>
        <v>PGR05B</v>
      </c>
      <c r="D508" t="e">
        <f>IF($C508="",0,SUMIFS(#REF!,#REF!,$C508,#REF!,"&gt;="&amp;'Display 730 &amp; 1200'!$AN$10,#REF!,"&lt;="&amp;'Display 730 &amp; 1200'!$AN$9))</f>
        <v>#REF!</v>
      </c>
      <c r="E508" t="e">
        <f>IF($C508="",0,SUMIFS(#REF!,#REF!,$C508,#REF!,"&gt;="&amp;'Display 730 &amp; 1200'!$AN$12,#REF!,"&lt;="&amp;'Display 730 &amp; 1200'!$AN$11))</f>
        <v>#REF!</v>
      </c>
    </row>
    <row r="509" spans="1:5">
      <c r="A509" t="str">
        <f>IF(INDEX('Display 730 &amp; 1200'!$A:$A,ROW())="","",INDEX('Display 730 &amp; 1200'!$A:$A,ROW()))</f>
        <v>BANDUNG万隆</v>
      </c>
      <c r="B509" t="str">
        <f>IF(INDEX('Display 730 &amp; 1200'!$B:$B,ROW())="","",INDEX('Display 730 &amp; 1200'!$B:$B,ROW()))</f>
        <v>Hasby</v>
      </c>
      <c r="C509" t="str">
        <f>IF(INDEX('Display 730 &amp; 1200'!$D:$D,ROW())="","",INDEX('Display 730 &amp; 1200'!$D:$D,ROW()))</f>
        <v>PGR10B</v>
      </c>
      <c r="D509" t="e">
        <f>IF($C509="",0,SUMIFS(#REF!,#REF!,$C509,#REF!,"&gt;="&amp;'Display 730 &amp; 1200'!$AN$10,#REF!,"&lt;="&amp;'Display 730 &amp; 1200'!$AN$9))</f>
        <v>#REF!</v>
      </c>
      <c r="E509" t="e">
        <f>IF($C509="",0,SUMIFS(#REF!,#REF!,$C509,#REF!,"&gt;="&amp;'Display 730 &amp; 1200'!$AN$12,#REF!,"&lt;="&amp;'Display 730 &amp; 1200'!$AN$11))</f>
        <v>#REF!</v>
      </c>
    </row>
    <row r="510" spans="1:5">
      <c r="A510" t="str">
        <f>IF(INDEX('Display 730 &amp; 1200'!$A:$A,ROW())="","",INDEX('Display 730 &amp; 1200'!$A:$A,ROW()))</f>
        <v>BANDUNG万隆</v>
      </c>
      <c r="B510" t="str">
        <f>IF(INDEX('Display 730 &amp; 1200'!$B:$B,ROW())="","",INDEX('Display 730 &amp; 1200'!$B:$B,ROW()))</f>
        <v>Hasby</v>
      </c>
      <c r="C510" t="str">
        <f>IF(INDEX('Display 730 &amp; 1200'!$D:$D,ROW())="","",INDEX('Display 730 &amp; 1200'!$D:$D,ROW()))</f>
        <v>CMI02A</v>
      </c>
      <c r="D510" t="e">
        <f>IF($C510="",0,SUMIFS(#REF!,#REF!,$C510,#REF!,"&gt;="&amp;'Display 730 &amp; 1200'!$AN$10,#REF!,"&lt;="&amp;'Display 730 &amp; 1200'!$AN$9))</f>
        <v>#REF!</v>
      </c>
      <c r="E510" t="e">
        <f>IF($C510="",0,SUMIFS(#REF!,#REF!,$C510,#REF!,"&gt;="&amp;'Display 730 &amp; 1200'!$AN$12,#REF!,"&lt;="&amp;'Display 730 &amp; 1200'!$AN$11))</f>
        <v>#REF!</v>
      </c>
    </row>
    <row r="511" spans="1:5">
      <c r="A511" t="str">
        <f>IF(INDEX('Display 730 &amp; 1200'!$A:$A,ROW())="","",INDEX('Display 730 &amp; 1200'!$A:$A,ROW()))</f>
        <v>BANDUNG万隆</v>
      </c>
      <c r="B511" t="str">
        <f>IF(INDEX('Display 730 &amp; 1200'!$B:$B,ROW())="","",INDEX('Display 730 &amp; 1200'!$B:$B,ROW()))</f>
        <v>Hasby</v>
      </c>
      <c r="C511" t="str">
        <f>IF(INDEX('Display 730 &amp; 1200'!$D:$D,ROW())="","",INDEX('Display 730 &amp; 1200'!$D:$D,ROW()))</f>
        <v>PGR08B</v>
      </c>
      <c r="D511" t="e">
        <f>IF($C511="",0,SUMIFS(#REF!,#REF!,$C511,#REF!,"&gt;="&amp;'Display 730 &amp; 1200'!$AN$10,#REF!,"&lt;="&amp;'Display 730 &amp; 1200'!$AN$9))</f>
        <v>#REF!</v>
      </c>
      <c r="E511" t="e">
        <f>IF($C511="",0,SUMIFS(#REF!,#REF!,$C511,#REF!,"&gt;="&amp;'Display 730 &amp; 1200'!$AN$12,#REF!,"&lt;="&amp;'Display 730 &amp; 1200'!$AN$11))</f>
        <v>#REF!</v>
      </c>
    </row>
    <row r="512" spans="1:5">
      <c r="A512" t="str">
        <f>IF(INDEX('Display 730 &amp; 1200'!$A:$A,ROW())="","",INDEX('Display 730 &amp; 1200'!$A:$A,ROW()))</f>
        <v>BANDUNG万隆</v>
      </c>
      <c r="B512" t="str">
        <f>IF(INDEX('Display 730 &amp; 1200'!$B:$B,ROW())="","",INDEX('Display 730 &amp; 1200'!$B:$B,ROW()))</f>
        <v>Hendri Eka</v>
      </c>
      <c r="C512" t="str">
        <f>IF(INDEX('Display 730 &amp; 1200'!$D:$D,ROW())="","",INDEX('Display 730 &amp; 1200'!$D:$D,ROW()))</f>
        <v>SUM12C</v>
      </c>
      <c r="D512" t="e">
        <f>IF($C512="",0,SUMIFS(#REF!,#REF!,$C512,#REF!,"&gt;="&amp;'Display 730 &amp; 1200'!$AN$10,#REF!,"&lt;="&amp;'Display 730 &amp; 1200'!$AN$9))</f>
        <v>#REF!</v>
      </c>
      <c r="E512" t="e">
        <f>IF($C512="",0,SUMIFS(#REF!,#REF!,$C512,#REF!,"&gt;="&amp;'Display 730 &amp; 1200'!$AN$12,#REF!,"&lt;="&amp;'Display 730 &amp; 1200'!$AN$11))</f>
        <v>#REF!</v>
      </c>
    </row>
    <row r="513" spans="1:5">
      <c r="A513" t="str">
        <f>IF(INDEX('Display 730 &amp; 1200'!$A:$A,ROW())="","",INDEX('Display 730 &amp; 1200'!$A:$A,ROW()))</f>
        <v>BANDUNG万隆</v>
      </c>
      <c r="B513" t="str">
        <f>IF(INDEX('Display 730 &amp; 1200'!$B:$B,ROW())="","",INDEX('Display 730 &amp; 1200'!$B:$B,ROW()))</f>
        <v>Hendri Eka</v>
      </c>
      <c r="C513" t="str">
        <f>IF(INDEX('Display 730 &amp; 1200'!$D:$D,ROW())="","",INDEX('Display 730 &amp; 1200'!$D:$D,ROW()))</f>
        <v>SUM17B</v>
      </c>
      <c r="D513" t="e">
        <f>IF($C513="",0,SUMIFS(#REF!,#REF!,$C513,#REF!,"&gt;="&amp;'Display 730 &amp; 1200'!$AN$10,#REF!,"&lt;="&amp;'Display 730 &amp; 1200'!$AN$9))</f>
        <v>#REF!</v>
      </c>
      <c r="E513" t="e">
        <f>IF($C513="",0,SUMIFS(#REF!,#REF!,$C513,#REF!,"&gt;="&amp;'Display 730 &amp; 1200'!$AN$12,#REF!,"&lt;="&amp;'Display 730 &amp; 1200'!$AN$11))</f>
        <v>#REF!</v>
      </c>
    </row>
    <row r="514" spans="1:5">
      <c r="A514" t="str">
        <f>IF(INDEX('Display 730 &amp; 1200'!$A:$A,ROW())="","",INDEX('Display 730 &amp; 1200'!$A:$A,ROW()))</f>
        <v>BANDUNG万隆</v>
      </c>
      <c r="B514" t="str">
        <f>IF(INDEX('Display 730 &amp; 1200'!$B:$B,ROW())="","",INDEX('Display 730 &amp; 1200'!$B:$B,ROW()))</f>
        <v>Hendri Eka</v>
      </c>
      <c r="C514" t="str">
        <f>IF(INDEX('Display 730 &amp; 1200'!$D:$D,ROW())="","",INDEX('Display 730 &amp; 1200'!$D:$D,ROW()))</f>
        <v>SUM26B</v>
      </c>
      <c r="D514" t="e">
        <f>IF($C514="",0,SUMIFS(#REF!,#REF!,$C514,#REF!,"&gt;="&amp;'Display 730 &amp; 1200'!$AN$10,#REF!,"&lt;="&amp;'Display 730 &amp; 1200'!$AN$9))</f>
        <v>#REF!</v>
      </c>
      <c r="E514" t="e">
        <f>IF($C514="",0,SUMIFS(#REF!,#REF!,$C514,#REF!,"&gt;="&amp;'Display 730 &amp; 1200'!$AN$12,#REF!,"&lt;="&amp;'Display 730 &amp; 1200'!$AN$11))</f>
        <v>#REF!</v>
      </c>
    </row>
    <row r="515" spans="1:5">
      <c r="A515" t="str">
        <f>IF(INDEX('Display 730 &amp; 1200'!$A:$A,ROW())="","",INDEX('Display 730 &amp; 1200'!$A:$A,ROW()))</f>
        <v>BANDUNG万隆</v>
      </c>
      <c r="B515" t="str">
        <f>IF(INDEX('Display 730 &amp; 1200'!$B:$B,ROW())="","",INDEX('Display 730 &amp; 1200'!$B:$B,ROW()))</f>
        <v>Hendri Eka</v>
      </c>
      <c r="C515" t="str">
        <f>IF(INDEX('Display 730 &amp; 1200'!$D:$D,ROW())="","",INDEX('Display 730 &amp; 1200'!$D:$D,ROW()))</f>
        <v>SUM04D</v>
      </c>
      <c r="D515" t="e">
        <f>IF($C515="",0,SUMIFS(#REF!,#REF!,$C515,#REF!,"&gt;="&amp;'Display 730 &amp; 1200'!$AN$10,#REF!,"&lt;="&amp;'Display 730 &amp; 1200'!$AN$9))</f>
        <v>#REF!</v>
      </c>
      <c r="E515" t="e">
        <f>IF($C515="",0,SUMIFS(#REF!,#REF!,$C515,#REF!,"&gt;="&amp;'Display 730 &amp; 1200'!$AN$12,#REF!,"&lt;="&amp;'Display 730 &amp; 1200'!$AN$11))</f>
        <v>#REF!</v>
      </c>
    </row>
    <row r="516" spans="1:5">
      <c r="A516" t="str">
        <f>IF(INDEX('Display 730 &amp; 1200'!$A:$A,ROW())="","",INDEX('Display 730 &amp; 1200'!$A:$A,ROW()))</f>
        <v>BANDUNG万隆</v>
      </c>
      <c r="B516" t="str">
        <f>IF(INDEX('Display 730 &amp; 1200'!$B:$B,ROW())="","",INDEX('Display 730 &amp; 1200'!$B:$B,ROW()))</f>
        <v>Hendri Eka</v>
      </c>
      <c r="C516" t="str">
        <f>IF(INDEX('Display 730 &amp; 1200'!$D:$D,ROW())="","",INDEX('Display 730 &amp; 1200'!$D:$D,ROW()))</f>
        <v>SUM06D</v>
      </c>
      <c r="D516" t="e">
        <f>IF($C516="",0,SUMIFS(#REF!,#REF!,$C516,#REF!,"&gt;="&amp;'Display 730 &amp; 1200'!$AN$10,#REF!,"&lt;="&amp;'Display 730 &amp; 1200'!$AN$9))</f>
        <v>#REF!</v>
      </c>
      <c r="E516" t="e">
        <f>IF($C516="",0,SUMIFS(#REF!,#REF!,$C516,#REF!,"&gt;="&amp;'Display 730 &amp; 1200'!$AN$12,#REF!,"&lt;="&amp;'Display 730 &amp; 1200'!$AN$11))</f>
        <v>#REF!</v>
      </c>
    </row>
    <row r="517" spans="1:5">
      <c r="A517" t="str">
        <f>IF(INDEX('Display 730 &amp; 1200'!$A:$A,ROW())="","",INDEX('Display 730 &amp; 1200'!$A:$A,ROW()))</f>
        <v>BANDUNG万隆</v>
      </c>
      <c r="B517" t="str">
        <f>IF(INDEX('Display 730 &amp; 1200'!$B:$B,ROW())="","",INDEX('Display 730 &amp; 1200'!$B:$B,ROW()))</f>
        <v>Hendri Eka</v>
      </c>
      <c r="C517" t="str">
        <f>IF(INDEX('Display 730 &amp; 1200'!$D:$D,ROW())="","",INDEX('Display 730 &amp; 1200'!$D:$D,ROW()))</f>
        <v>SUM08D</v>
      </c>
      <c r="D517" t="e">
        <f>IF($C517="",0,SUMIFS(#REF!,#REF!,$C517,#REF!,"&gt;="&amp;'Display 730 &amp; 1200'!$AN$10,#REF!,"&lt;="&amp;'Display 730 &amp; 1200'!$AN$9))</f>
        <v>#REF!</v>
      </c>
      <c r="E517" t="e">
        <f>IF($C517="",0,SUMIFS(#REF!,#REF!,$C517,#REF!,"&gt;="&amp;'Display 730 &amp; 1200'!$AN$12,#REF!,"&lt;="&amp;'Display 730 &amp; 1200'!$AN$11))</f>
        <v>#REF!</v>
      </c>
    </row>
    <row r="518" spans="1:5">
      <c r="A518" t="str">
        <f>IF(INDEX('Display 730 &amp; 1200'!$A:$A,ROW())="","",INDEX('Display 730 &amp; 1200'!$A:$A,ROW()))</f>
        <v>BANDUNG万隆</v>
      </c>
      <c r="B518" t="str">
        <f>IF(INDEX('Display 730 &amp; 1200'!$B:$B,ROW())="","",INDEX('Display 730 &amp; 1200'!$B:$B,ROW()))</f>
        <v>Hendri Eka</v>
      </c>
      <c r="C518" t="str">
        <f>IF(INDEX('Display 730 &amp; 1200'!$D:$D,ROW())="","",INDEX('Display 730 &amp; 1200'!$D:$D,ROW()))</f>
        <v>SUM11D</v>
      </c>
      <c r="D518" t="e">
        <f>IF($C518="",0,SUMIFS(#REF!,#REF!,$C518,#REF!,"&gt;="&amp;'Display 730 &amp; 1200'!$AN$10,#REF!,"&lt;="&amp;'Display 730 &amp; 1200'!$AN$9))</f>
        <v>#REF!</v>
      </c>
      <c r="E518" t="e">
        <f>IF($C518="",0,SUMIFS(#REF!,#REF!,$C518,#REF!,"&gt;="&amp;'Display 730 &amp; 1200'!$AN$12,#REF!,"&lt;="&amp;'Display 730 &amp; 1200'!$AN$11))</f>
        <v>#REF!</v>
      </c>
    </row>
    <row r="519" spans="1:5">
      <c r="A519" t="str">
        <f>IF(INDEX('Display 730 &amp; 1200'!$A:$A,ROW())="","",INDEX('Display 730 &amp; 1200'!$A:$A,ROW()))</f>
        <v>BANDUNG万隆</v>
      </c>
      <c r="B519" t="str">
        <f>IF(INDEX('Display 730 &amp; 1200'!$B:$B,ROW())="","",INDEX('Display 730 &amp; 1200'!$B:$B,ROW()))</f>
        <v>Hendri Eka</v>
      </c>
      <c r="C519" t="str">
        <f>IF(INDEX('Display 730 &amp; 1200'!$D:$D,ROW())="","",INDEX('Display 730 &amp; 1200'!$D:$D,ROW()))</f>
        <v>SUM10E</v>
      </c>
      <c r="D519" t="e">
        <f>IF($C519="",0,SUMIFS(#REF!,#REF!,$C519,#REF!,"&gt;="&amp;'Display 730 &amp; 1200'!$AN$10,#REF!,"&lt;="&amp;'Display 730 &amp; 1200'!$AN$9))</f>
        <v>#REF!</v>
      </c>
      <c r="E519" t="e">
        <f>IF($C519="",0,SUMIFS(#REF!,#REF!,$C519,#REF!,"&gt;="&amp;'Display 730 &amp; 1200'!$AN$12,#REF!,"&lt;="&amp;'Display 730 &amp; 1200'!$AN$11))</f>
        <v>#REF!</v>
      </c>
    </row>
    <row r="520" spans="1:5">
      <c r="A520" t="str">
        <f>IF(INDEX('Display 730 &amp; 1200'!$A:$A,ROW())="","",INDEX('Display 730 &amp; 1200'!$A:$A,ROW()))</f>
        <v>BANDUNG万隆</v>
      </c>
      <c r="B520" t="str">
        <f>IF(INDEX('Display 730 &amp; 1200'!$B:$B,ROW())="","",INDEX('Display 730 &amp; 1200'!$B:$B,ROW()))</f>
        <v>Hendri Eka</v>
      </c>
      <c r="C520" t="str">
        <f>IF(INDEX('Display 730 &amp; 1200'!$D:$D,ROW())="","",INDEX('Display 730 &amp; 1200'!$D:$D,ROW()))</f>
        <v>SUM01B</v>
      </c>
      <c r="D520" t="e">
        <f>IF($C520="",0,SUMIFS(#REF!,#REF!,$C520,#REF!,"&gt;="&amp;'Display 730 &amp; 1200'!$AN$10,#REF!,"&lt;="&amp;'Display 730 &amp; 1200'!$AN$9))</f>
        <v>#REF!</v>
      </c>
      <c r="E520" t="e">
        <f>IF($C520="",0,SUMIFS(#REF!,#REF!,$C520,#REF!,"&gt;="&amp;'Display 730 &amp; 1200'!$AN$12,#REF!,"&lt;="&amp;'Display 730 &amp; 1200'!$AN$11))</f>
        <v>#REF!</v>
      </c>
    </row>
    <row r="521" spans="1:5">
      <c r="A521" t="str">
        <f>IF(INDEX('Display 730 &amp; 1200'!$A:$A,ROW())="","",INDEX('Display 730 &amp; 1200'!$A:$A,ROW()))</f>
        <v>BANDUNG万隆</v>
      </c>
      <c r="B521" t="str">
        <f>IF(INDEX('Display 730 &amp; 1200'!$B:$B,ROW())="","",INDEX('Display 730 &amp; 1200'!$B:$B,ROW()))</f>
        <v>Hendri Eka</v>
      </c>
      <c r="C521" t="str">
        <f>IF(INDEX('Display 730 &amp; 1200'!$D:$D,ROW())="","",INDEX('Display 730 &amp; 1200'!$D:$D,ROW()))</f>
        <v>SUM02B</v>
      </c>
      <c r="D521" t="e">
        <f>IF($C521="",0,SUMIFS(#REF!,#REF!,$C521,#REF!,"&gt;="&amp;'Display 730 &amp; 1200'!$AN$10,#REF!,"&lt;="&amp;'Display 730 &amp; 1200'!$AN$9))</f>
        <v>#REF!</v>
      </c>
      <c r="E521" t="e">
        <f>IF($C521="",0,SUMIFS(#REF!,#REF!,$C521,#REF!,"&gt;="&amp;'Display 730 &amp; 1200'!$AN$12,#REF!,"&lt;="&amp;'Display 730 &amp; 1200'!$AN$11))</f>
        <v>#REF!</v>
      </c>
    </row>
    <row r="522" spans="1:5">
      <c r="A522" t="str">
        <f>IF(INDEX('Display 730 &amp; 1200'!$A:$A,ROW())="","",INDEX('Display 730 &amp; 1200'!$A:$A,ROW()))</f>
        <v>BANDUNG万隆</v>
      </c>
      <c r="B522" t="str">
        <f>IF(INDEX('Display 730 &amp; 1200'!$B:$B,ROW())="","",INDEX('Display 730 &amp; 1200'!$B:$B,ROW()))</f>
        <v>Hendri Eka</v>
      </c>
      <c r="C522" t="str">
        <f>IF(INDEX('Display 730 &amp; 1200'!$D:$D,ROW())="","",INDEX('Display 730 &amp; 1200'!$D:$D,ROW()))</f>
        <v>SUM22</v>
      </c>
      <c r="D522" t="e">
        <f>IF($C522="",0,SUMIFS(#REF!,#REF!,$C522,#REF!,"&gt;="&amp;'Display 730 &amp; 1200'!$AN$10,#REF!,"&lt;="&amp;'Display 730 &amp; 1200'!$AN$9))</f>
        <v>#REF!</v>
      </c>
      <c r="E522" t="e">
        <f>IF($C522="",0,SUMIFS(#REF!,#REF!,$C522,#REF!,"&gt;="&amp;'Display 730 &amp; 1200'!$AN$12,#REF!,"&lt;="&amp;'Display 730 &amp; 1200'!$AN$11))</f>
        <v>#REF!</v>
      </c>
    </row>
    <row r="523" spans="1:5">
      <c r="A523" t="str">
        <f>IF(INDEX('Display 730 &amp; 1200'!$A:$A,ROW())="","",INDEX('Display 730 &amp; 1200'!$A:$A,ROW()))</f>
        <v>BANDUNG万隆</v>
      </c>
      <c r="B523" t="str">
        <f>IF(INDEX('Display 730 &amp; 1200'!$B:$B,ROW())="","",INDEX('Display 730 &amp; 1200'!$B:$B,ROW()))</f>
        <v>Hendri Eka</v>
      </c>
      <c r="C523" t="str">
        <f>IF(INDEX('Display 730 &amp; 1200'!$D:$D,ROW())="","",INDEX('Display 730 &amp; 1200'!$D:$D,ROW()))</f>
        <v>SUM05C</v>
      </c>
      <c r="D523" t="e">
        <f>IF($C523="",0,SUMIFS(#REF!,#REF!,$C523,#REF!,"&gt;="&amp;'Display 730 &amp; 1200'!$AN$10,#REF!,"&lt;="&amp;'Display 730 &amp; 1200'!$AN$9))</f>
        <v>#REF!</v>
      </c>
      <c r="E523" t="e">
        <f>IF($C523="",0,SUMIFS(#REF!,#REF!,$C523,#REF!,"&gt;="&amp;'Display 730 &amp; 1200'!$AN$12,#REF!,"&lt;="&amp;'Display 730 &amp; 1200'!$AN$11))</f>
        <v>#REF!</v>
      </c>
    </row>
    <row r="524" spans="1:5">
      <c r="A524" t="str">
        <f>IF(INDEX('Display 730 &amp; 1200'!$A:$A,ROW())="","",INDEX('Display 730 &amp; 1200'!$A:$A,ROW()))</f>
        <v>BANDUNG万隆</v>
      </c>
      <c r="B524" t="str">
        <f>IF(INDEX('Display 730 &amp; 1200'!$B:$B,ROW())="","",INDEX('Display 730 &amp; 1200'!$B:$B,ROW()))</f>
        <v>Nanang</v>
      </c>
      <c r="C524" t="str">
        <f>IF(INDEX('Display 730 &amp; 1200'!$D:$D,ROW())="","",INDEX('Display 730 &amp; 1200'!$D:$D,ROW()))</f>
        <v>SUKARAJA</v>
      </c>
      <c r="D524" t="e">
        <f>IF($C524="",0,SUMIFS(#REF!,#REF!,$C524,#REF!,"&gt;="&amp;'Display 730 &amp; 1200'!$AN$10,#REF!,"&lt;="&amp;'Display 730 &amp; 1200'!$AN$9))</f>
        <v>#REF!</v>
      </c>
      <c r="E524" t="e">
        <f>IF($C524="",0,SUMIFS(#REF!,#REF!,$C524,#REF!,"&gt;="&amp;'Display 730 &amp; 1200'!$AN$12,#REF!,"&lt;="&amp;'Display 730 &amp; 1200'!$AN$11))</f>
        <v>#REF!</v>
      </c>
    </row>
    <row r="525" spans="1:5">
      <c r="A525" t="str">
        <f>IF(INDEX('Display 730 &amp; 1200'!$A:$A,ROW())="","",INDEX('Display 730 &amp; 1200'!$A:$A,ROW()))</f>
        <v>BANDUNG万隆</v>
      </c>
      <c r="B525" t="str">
        <f>IF(INDEX('Display 730 &amp; 1200'!$B:$B,ROW())="","",INDEX('Display 730 &amp; 1200'!$B:$B,ROW()))</f>
        <v>Nanang</v>
      </c>
      <c r="C525" t="str">
        <f>IF(INDEX('Display 730 &amp; 1200'!$D:$D,ROW())="","",INDEX('Display 730 &amp; 1200'!$D:$D,ROW()))</f>
        <v>DC_CITAMIANG</v>
      </c>
      <c r="D525" t="e">
        <f>IF($C525="",0,SUMIFS(#REF!,#REF!,$C525,#REF!,"&gt;="&amp;'Display 730 &amp; 1200'!$AN$10,#REF!,"&lt;="&amp;'Display 730 &amp; 1200'!$AN$9))</f>
        <v>#REF!</v>
      </c>
      <c r="E525" t="e">
        <f>IF($C525="",0,SUMIFS(#REF!,#REF!,$C525,#REF!,"&gt;="&amp;'Display 730 &amp; 1200'!$AN$12,#REF!,"&lt;="&amp;'Display 730 &amp; 1200'!$AN$11))</f>
        <v>#REF!</v>
      </c>
    </row>
    <row r="526" spans="1:5">
      <c r="A526" t="str">
        <f>IF(INDEX('Display 730 &amp; 1200'!$A:$A,ROW())="","",INDEX('Display 730 &amp; 1200'!$A:$A,ROW()))</f>
        <v>BANDUNG万隆</v>
      </c>
      <c r="B526" t="str">
        <f>IF(INDEX('Display 730 &amp; 1200'!$B:$B,ROW())="","",INDEX('Display 730 &amp; 1200'!$B:$B,ROW()))</f>
        <v>Nanang</v>
      </c>
      <c r="C526" t="str">
        <f>IF(INDEX('Display 730 &amp; 1200'!$D:$D,ROW())="","",INDEX('Display 730 &amp; 1200'!$D:$D,ROW()))</f>
        <v>DC_PONDOKASO_LANDEUH</v>
      </c>
      <c r="D526" t="e">
        <f>IF($C526="",0,SUMIFS(#REF!,#REF!,$C526,#REF!,"&gt;="&amp;'Display 730 &amp; 1200'!$AN$10,#REF!,"&lt;="&amp;'Display 730 &amp; 1200'!$AN$9))</f>
        <v>#REF!</v>
      </c>
      <c r="E526" t="e">
        <f>IF($C526="",0,SUMIFS(#REF!,#REF!,$C526,#REF!,"&gt;="&amp;'Display 730 &amp; 1200'!$AN$12,#REF!,"&lt;="&amp;'Display 730 &amp; 1200'!$AN$11))</f>
        <v>#REF!</v>
      </c>
    </row>
    <row r="527" spans="1:5">
      <c r="A527" t="str">
        <f>IF(INDEX('Display 730 &amp; 1200'!$A:$A,ROW())="","",INDEX('Display 730 &amp; 1200'!$A:$A,ROW()))</f>
        <v>BANDUNG万隆</v>
      </c>
      <c r="B527" t="str">
        <f>IF(INDEX('Display 730 &amp; 1200'!$B:$B,ROW())="","",INDEX('Display 730 &amp; 1200'!$B:$B,ROW()))</f>
        <v>Nanang</v>
      </c>
      <c r="C527" t="str">
        <f>IF(INDEX('Display 730 &amp; 1200'!$D:$D,ROW())="","",INDEX('Display 730 &amp; 1200'!$D:$D,ROW()))</f>
        <v>SMI17B</v>
      </c>
      <c r="D527" t="e">
        <f>IF($C527="",0,SUMIFS(#REF!,#REF!,$C527,#REF!,"&gt;="&amp;'Display 730 &amp; 1200'!$AN$10,#REF!,"&lt;="&amp;'Display 730 &amp; 1200'!$AN$9))</f>
        <v>#REF!</v>
      </c>
      <c r="E527" t="e">
        <f>IF($C527="",0,SUMIFS(#REF!,#REF!,$C527,#REF!,"&gt;="&amp;'Display 730 &amp; 1200'!$AN$12,#REF!,"&lt;="&amp;'Display 730 &amp; 1200'!$AN$11))</f>
        <v>#REF!</v>
      </c>
    </row>
    <row r="528" spans="1:5">
      <c r="A528" t="str">
        <f>IF(INDEX('Display 730 &amp; 1200'!$A:$A,ROW())="","",INDEX('Display 730 &amp; 1200'!$A:$A,ROW()))</f>
        <v>BANDUNG万隆</v>
      </c>
      <c r="B528" t="str">
        <f>IF(INDEX('Display 730 &amp; 1200'!$B:$B,ROW())="","",INDEX('Display 730 &amp; 1200'!$B:$B,ROW()))</f>
        <v>Nanang</v>
      </c>
      <c r="C528" t="str">
        <f>IF(INDEX('Display 730 &amp; 1200'!$D:$D,ROW())="","",INDEX('Display 730 &amp; 1200'!$D:$D,ROW()))</f>
        <v>CICANTAYAN</v>
      </c>
      <c r="D528" t="e">
        <f>IF($C528="",0,SUMIFS(#REF!,#REF!,$C528,#REF!,"&gt;="&amp;'Display 730 &amp; 1200'!$AN$10,#REF!,"&lt;="&amp;'Display 730 &amp; 1200'!$AN$9))</f>
        <v>#REF!</v>
      </c>
      <c r="E528" t="e">
        <f>IF($C528="",0,SUMIFS(#REF!,#REF!,$C528,#REF!,"&gt;="&amp;'Display 730 &amp; 1200'!$AN$12,#REF!,"&lt;="&amp;'Display 730 &amp; 1200'!$AN$11))</f>
        <v>#REF!</v>
      </c>
    </row>
    <row r="529" spans="1:5">
      <c r="A529" t="str">
        <f>IF(INDEX('Display 730 &amp; 1200'!$A:$A,ROW())="","",INDEX('Display 730 &amp; 1200'!$A:$A,ROW()))</f>
        <v>BANDUNG万隆</v>
      </c>
      <c r="B529" t="str">
        <f>IF(INDEX('Display 730 &amp; 1200'!$B:$B,ROW())="","",INDEX('Display 730 &amp; 1200'!$B:$B,ROW()))</f>
        <v>Nanang</v>
      </c>
      <c r="C529" t="str">
        <f>IF(INDEX('Display 730 &amp; 1200'!$D:$D,ROW())="","",INDEX('Display 730 &amp; 1200'!$D:$D,ROW()))</f>
        <v>SMI02A</v>
      </c>
      <c r="D529" t="e">
        <f>IF($C529="",0,SUMIFS(#REF!,#REF!,$C529,#REF!,"&gt;="&amp;'Display 730 &amp; 1200'!$AN$10,#REF!,"&lt;="&amp;'Display 730 &amp; 1200'!$AN$9))</f>
        <v>#REF!</v>
      </c>
      <c r="E529" t="e">
        <f>IF($C529="",0,SUMIFS(#REF!,#REF!,$C529,#REF!,"&gt;="&amp;'Display 730 &amp; 1200'!$AN$12,#REF!,"&lt;="&amp;'Display 730 &amp; 1200'!$AN$11))</f>
        <v>#REF!</v>
      </c>
    </row>
    <row r="530" spans="1:5">
      <c r="A530" t="str">
        <f>IF(INDEX('Display 730 &amp; 1200'!$A:$A,ROW())="","",INDEX('Display 730 &amp; 1200'!$A:$A,ROW()))</f>
        <v>BANDUNG万隆</v>
      </c>
      <c r="B530" t="str">
        <f>IF(INDEX('Display 730 &amp; 1200'!$B:$B,ROW())="","",INDEX('Display 730 &amp; 1200'!$B:$B,ROW()))</f>
        <v>Nanang</v>
      </c>
      <c r="C530" t="str">
        <f>IF(INDEX('Display 730 &amp; 1200'!$D:$D,ROW())="","",INDEX('Display 730 &amp; 1200'!$D:$D,ROW()))</f>
        <v>CIBADAK</v>
      </c>
      <c r="D530" t="e">
        <f>IF($C530="",0,SUMIFS(#REF!,#REF!,$C530,#REF!,"&gt;="&amp;'Display 730 &amp; 1200'!$AN$10,#REF!,"&lt;="&amp;'Display 730 &amp; 1200'!$AN$9))</f>
        <v>#REF!</v>
      </c>
      <c r="E530" t="e">
        <f>IF($C530="",0,SUMIFS(#REF!,#REF!,$C530,#REF!,"&gt;="&amp;'Display 730 &amp; 1200'!$AN$12,#REF!,"&lt;="&amp;'Display 730 &amp; 1200'!$AN$11))</f>
        <v>#REF!</v>
      </c>
    </row>
    <row r="531" spans="1:5">
      <c r="A531" t="str">
        <f>IF(INDEX('Display 730 &amp; 1200'!$A:$A,ROW())="","",INDEX('Display 730 &amp; 1200'!$A:$A,ROW()))</f>
        <v>BANDUNG万隆</v>
      </c>
      <c r="B531" t="str">
        <f>IF(INDEX('Display 730 &amp; 1200'!$B:$B,ROW())="","",INDEX('Display 730 &amp; 1200'!$B:$B,ROW()))</f>
        <v>Nanang</v>
      </c>
      <c r="C531" t="str">
        <f>IF(INDEX('Display 730 &amp; 1200'!$D:$D,ROW())="","",INDEX('Display 730 &amp; 1200'!$D:$D,ROW()))</f>
        <v>PER06C</v>
      </c>
      <c r="D531" t="e">
        <f>IF($C531="",0,SUMIFS(#REF!,#REF!,$C531,#REF!,"&gt;="&amp;'Display 730 &amp; 1200'!$AN$10,#REF!,"&lt;="&amp;'Display 730 &amp; 1200'!$AN$9))</f>
        <v>#REF!</v>
      </c>
      <c r="E531" t="e">
        <f>IF($C531="",0,SUMIFS(#REF!,#REF!,$C531,#REF!,"&gt;="&amp;'Display 730 &amp; 1200'!$AN$12,#REF!,"&lt;="&amp;'Display 730 &amp; 1200'!$AN$11))</f>
        <v>#REF!</v>
      </c>
    </row>
    <row r="532" spans="1:5">
      <c r="A532" t="str">
        <f>IF(INDEX('Display 730 &amp; 1200'!$A:$A,ROW())="","",INDEX('Display 730 &amp; 1200'!$A:$A,ROW()))</f>
        <v>BANDUNG万隆</v>
      </c>
      <c r="B532" t="str">
        <f>IF(INDEX('Display 730 &amp; 1200'!$B:$B,ROW())="","",INDEX('Display 730 &amp; 1200'!$B:$B,ROW()))</f>
        <v>Nanang</v>
      </c>
      <c r="C532" t="str">
        <f>IF(INDEX('Display 730 &amp; 1200'!$D:$D,ROW())="","",INDEX('Display 730 &amp; 1200'!$D:$D,ROW()))</f>
        <v>SMI29B</v>
      </c>
      <c r="D532" t="e">
        <f>IF($C532="",0,SUMIFS(#REF!,#REF!,$C532,#REF!,"&gt;="&amp;'Display 730 &amp; 1200'!$AN$10,#REF!,"&lt;="&amp;'Display 730 &amp; 1200'!$AN$9))</f>
        <v>#REF!</v>
      </c>
      <c r="E532" t="e">
        <f>IF($C532="",0,SUMIFS(#REF!,#REF!,$C532,#REF!,"&gt;="&amp;'Display 730 &amp; 1200'!$AN$12,#REF!,"&lt;="&amp;'Display 730 &amp; 1200'!$AN$11))</f>
        <v>#REF!</v>
      </c>
    </row>
    <row r="533" spans="1:5">
      <c r="A533" t="str">
        <f>IF(INDEX('Display 730 &amp; 1200'!$A:$A,ROW())="","",INDEX('Display 730 &amp; 1200'!$A:$A,ROW()))</f>
        <v>BANDUNG万隆</v>
      </c>
      <c r="B533" t="str">
        <f>IF(INDEX('Display 730 &amp; 1200'!$B:$B,ROW())="","",INDEX('Display 730 &amp; 1200'!$B:$B,ROW()))</f>
        <v>Nanang</v>
      </c>
      <c r="C533" t="str">
        <f>IF(INDEX('Display 730 &amp; 1200'!$D:$D,ROW())="","",INDEX('Display 730 &amp; 1200'!$D:$D,ROW()))</f>
        <v>DC_BOJONG_KEMBAR</v>
      </c>
      <c r="D533" t="e">
        <f>IF($C533="",0,SUMIFS(#REF!,#REF!,$C533,#REF!,"&gt;="&amp;'Display 730 &amp; 1200'!$AN$10,#REF!,"&lt;="&amp;'Display 730 &amp; 1200'!$AN$9))</f>
        <v>#REF!</v>
      </c>
      <c r="E533" t="e">
        <f>IF($C533="",0,SUMIFS(#REF!,#REF!,$C533,#REF!,"&gt;="&amp;'Display 730 &amp; 1200'!$AN$12,#REF!,"&lt;="&amp;'Display 730 &amp; 1200'!$AN$11))</f>
        <v>#REF!</v>
      </c>
    </row>
    <row r="534" spans="1:5">
      <c r="A534" t="str">
        <f>IF(INDEX('Display 730 &amp; 1200'!$A:$A,ROW())="","",INDEX('Display 730 &amp; 1200'!$A:$A,ROW()))</f>
        <v>BANDUNG万隆</v>
      </c>
      <c r="B534" t="str">
        <f>IF(INDEX('Display 730 &amp; 1200'!$B:$B,ROW())="","",INDEX('Display 730 &amp; 1200'!$B:$B,ROW()))</f>
        <v>Nanang</v>
      </c>
      <c r="C534" t="str">
        <f>IF(INDEX('Display 730 &amp; 1200'!$D:$D,ROW())="","",INDEX('Display 730 &amp; 1200'!$D:$D,ROW()))</f>
        <v>SMI09B</v>
      </c>
      <c r="D534" t="e">
        <f>IF($C534="",0,SUMIFS(#REF!,#REF!,$C534,#REF!,"&gt;="&amp;'Display 730 &amp; 1200'!$AN$10,#REF!,"&lt;="&amp;'Display 730 &amp; 1200'!$AN$9))</f>
        <v>#REF!</v>
      </c>
      <c r="E534" t="e">
        <f>IF($C534="",0,SUMIFS(#REF!,#REF!,$C534,#REF!,"&gt;="&amp;'Display 730 &amp; 1200'!$AN$12,#REF!,"&lt;="&amp;'Display 730 &amp; 1200'!$AN$11))</f>
        <v>#REF!</v>
      </c>
    </row>
    <row r="535" spans="1:5">
      <c r="A535" t="str">
        <f>IF(INDEX('Display 730 &amp; 1200'!$A:$A,ROW())="","",INDEX('Display 730 &amp; 1200'!$A:$A,ROW()))</f>
        <v>BANDUNG万隆</v>
      </c>
      <c r="B535" t="str">
        <f>IF(INDEX('Display 730 &amp; 1200'!$B:$B,ROW())="","",INDEX('Display 730 &amp; 1200'!$B:$B,ROW()))</f>
        <v>Nanang</v>
      </c>
      <c r="C535" t="str">
        <f>IF(INDEX('Display 730 &amp; 1200'!$D:$D,ROW())="","",INDEX('Display 730 &amp; 1200'!$D:$D,ROW()))</f>
        <v>DC_CIKOLE</v>
      </c>
      <c r="D535" t="e">
        <f>IF($C535="",0,SUMIFS(#REF!,#REF!,$C535,#REF!,"&gt;="&amp;'Display 730 &amp; 1200'!$AN$10,#REF!,"&lt;="&amp;'Display 730 &amp; 1200'!$AN$9))</f>
        <v>#REF!</v>
      </c>
      <c r="E535" t="e">
        <f>IF($C535="",0,SUMIFS(#REF!,#REF!,$C535,#REF!,"&gt;="&amp;'Display 730 &amp; 1200'!$AN$12,#REF!,"&lt;="&amp;'Display 730 &amp; 1200'!$AN$11))</f>
        <v>#REF!</v>
      </c>
    </row>
    <row r="536" spans="1:5">
      <c r="A536" t="str">
        <f>IF(INDEX('Display 730 &amp; 1200'!$A:$A,ROW())="","",INDEX('Display 730 &amp; 1200'!$A:$A,ROW()))</f>
        <v>BANDUNG万隆</v>
      </c>
      <c r="B536" t="str">
        <f>IF(INDEX('Display 730 &amp; 1200'!$B:$B,ROW())="","",INDEX('Display 730 &amp; 1200'!$B:$B,ROW()))</f>
        <v>Nanang</v>
      </c>
      <c r="C536" t="str">
        <f>IF(INDEX('Display 730 &amp; 1200'!$D:$D,ROW())="","",INDEX('Display 730 &amp; 1200'!$D:$D,ROW()))</f>
        <v>KALAPA_NUNGGAL</v>
      </c>
      <c r="D536" t="e">
        <f>IF($C536="",0,SUMIFS(#REF!,#REF!,$C536,#REF!,"&gt;="&amp;'Display 730 &amp; 1200'!$AN$10,#REF!,"&lt;="&amp;'Display 730 &amp; 1200'!$AN$9))</f>
        <v>#REF!</v>
      </c>
      <c r="E536" t="e">
        <f>IF($C536="",0,SUMIFS(#REF!,#REF!,$C536,#REF!,"&gt;="&amp;'Display 730 &amp; 1200'!$AN$12,#REF!,"&lt;="&amp;'Display 730 &amp; 1200'!$AN$11))</f>
        <v>#REF!</v>
      </c>
    </row>
    <row r="537" spans="1:5">
      <c r="A537" t="str">
        <f>IF(INDEX('Display 730 &amp; 1200'!$A:$A,ROW())="","",INDEX('Display 730 &amp; 1200'!$A:$A,ROW()))</f>
        <v>BANDUNG万隆</v>
      </c>
      <c r="B537" t="str">
        <f>IF(INDEX('Display 730 &amp; 1200'!$B:$B,ROW())="","",INDEX('Display 730 &amp; 1200'!$B:$B,ROW()))</f>
        <v>Nanang</v>
      </c>
      <c r="C537" t="str">
        <f>IF(INDEX('Display 730 &amp; 1200'!$D:$D,ROW())="","",INDEX('Display 730 &amp; 1200'!$D:$D,ROW()))</f>
        <v>SMI21A</v>
      </c>
      <c r="D537" t="e">
        <f>IF($C537="",0,SUMIFS(#REF!,#REF!,$C537,#REF!,"&gt;="&amp;'Display 730 &amp; 1200'!$AN$10,#REF!,"&lt;="&amp;'Display 730 &amp; 1200'!$AN$9))</f>
        <v>#REF!</v>
      </c>
      <c r="E537" t="e">
        <f>IF($C537="",0,SUMIFS(#REF!,#REF!,$C537,#REF!,"&gt;="&amp;'Display 730 &amp; 1200'!$AN$12,#REF!,"&lt;="&amp;'Display 730 &amp; 1200'!$AN$11))</f>
        <v>#REF!</v>
      </c>
    </row>
    <row r="538" spans="1:5">
      <c r="A538" t="str">
        <f>IF(INDEX('Display 730 &amp; 1200'!$A:$A,ROW())="","",INDEX('Display 730 &amp; 1200'!$A:$A,ROW()))</f>
        <v>BANDUNG万隆</v>
      </c>
      <c r="B538" t="str">
        <f>IF(INDEX('Display 730 &amp; 1200'!$B:$B,ROW())="","",INDEX('Display 730 &amp; 1200'!$B:$B,ROW()))</f>
        <v>Nanang</v>
      </c>
      <c r="C538" t="str">
        <f>IF(INDEX('Display 730 &amp; 1200'!$D:$D,ROW())="","",INDEX('Display 730 &amp; 1200'!$D:$D,ROW()))</f>
        <v>PER11</v>
      </c>
      <c r="D538" t="e">
        <f>IF($C538="",0,SUMIFS(#REF!,#REF!,$C538,#REF!,"&gt;="&amp;'Display 730 &amp; 1200'!$AN$10,#REF!,"&lt;="&amp;'Display 730 &amp; 1200'!$AN$9))</f>
        <v>#REF!</v>
      </c>
      <c r="E538" t="e">
        <f>IF($C538="",0,SUMIFS(#REF!,#REF!,$C538,#REF!,"&gt;="&amp;'Display 730 &amp; 1200'!$AN$12,#REF!,"&lt;="&amp;'Display 730 &amp; 1200'!$AN$11))</f>
        <v>#REF!</v>
      </c>
    </row>
    <row r="539" spans="1:5">
      <c r="A539" t="str">
        <f>IF(INDEX('Display 730 &amp; 1200'!$A:$A,ROW())="","",INDEX('Display 730 &amp; 1200'!$A:$A,ROW()))</f>
        <v>BANDUNG万隆</v>
      </c>
      <c r="B539" t="str">
        <f>IF(INDEX('Display 730 &amp; 1200'!$B:$B,ROW())="","",INDEX('Display 730 &amp; 1200'!$B:$B,ROW()))</f>
        <v>Nanang</v>
      </c>
      <c r="C539" t="str">
        <f>IF(INDEX('Display 730 &amp; 1200'!$D:$D,ROW())="","",INDEX('Display 730 &amp; 1200'!$D:$D,ROW()))</f>
        <v>PER10A</v>
      </c>
      <c r="D539" t="e">
        <f>IF($C539="",0,SUMIFS(#REF!,#REF!,$C539,#REF!,"&gt;="&amp;'Display 730 &amp; 1200'!$AN$10,#REF!,"&lt;="&amp;'Display 730 &amp; 1200'!$AN$9))</f>
        <v>#REF!</v>
      </c>
      <c r="E539" t="e">
        <f>IF($C539="",0,SUMIFS(#REF!,#REF!,$C539,#REF!,"&gt;="&amp;'Display 730 &amp; 1200'!$AN$12,#REF!,"&lt;="&amp;'Display 730 &amp; 1200'!$AN$11))</f>
        <v>#REF!</v>
      </c>
    </row>
    <row r="540" spans="1:5">
      <c r="A540" t="str">
        <f>IF(INDEX('Display 730 &amp; 1200'!$A:$A,ROW())="","",INDEX('Display 730 &amp; 1200'!$A:$A,ROW()))</f>
        <v>BANDUNG万隆</v>
      </c>
      <c r="B540" t="str">
        <f>IF(INDEX('Display 730 &amp; 1200'!$B:$B,ROW())="","",INDEX('Display 730 &amp; 1200'!$B:$B,ROW()))</f>
        <v>Nanang</v>
      </c>
      <c r="C540" t="str">
        <f>IF(INDEX('Display 730 &amp; 1200'!$D:$D,ROW())="","",INDEX('Display 730 &amp; 1200'!$D:$D,ROW()))</f>
        <v>SMI19A</v>
      </c>
      <c r="D540" t="e">
        <f>IF($C540="",0,SUMIFS(#REF!,#REF!,$C540,#REF!,"&gt;="&amp;'Display 730 &amp; 1200'!$AN$10,#REF!,"&lt;="&amp;'Display 730 &amp; 1200'!$AN$9))</f>
        <v>#REF!</v>
      </c>
      <c r="E540" t="e">
        <f>IF($C540="",0,SUMIFS(#REF!,#REF!,$C540,#REF!,"&gt;="&amp;'Display 730 &amp; 1200'!$AN$12,#REF!,"&lt;="&amp;'Display 730 &amp; 1200'!$AN$11))</f>
        <v>#REF!</v>
      </c>
    </row>
    <row r="541" spans="1:5">
      <c r="A541" t="str">
        <f>IF(INDEX('Display 730 &amp; 1200'!$A:$A,ROW())="","",INDEX('Display 730 &amp; 1200'!$A:$A,ROW()))</f>
        <v>BANDUNG万隆</v>
      </c>
      <c r="B541" t="str">
        <f>IF(INDEX('Display 730 &amp; 1200'!$B:$B,ROW())="","",INDEX('Display 730 &amp; 1200'!$B:$B,ROW()))</f>
        <v>Nanang</v>
      </c>
      <c r="C541" t="str">
        <f>IF(INDEX('Display 730 &amp; 1200'!$D:$D,ROW())="","",INDEX('Display 730 &amp; 1200'!$D:$D,ROW()))</f>
        <v>PER05B</v>
      </c>
      <c r="D541" t="e">
        <f>IF($C541="",0,SUMIFS(#REF!,#REF!,$C541,#REF!,"&gt;="&amp;'Display 730 &amp; 1200'!$AN$10,#REF!,"&lt;="&amp;'Display 730 &amp; 1200'!$AN$9))</f>
        <v>#REF!</v>
      </c>
      <c r="E541" t="e">
        <f>IF($C541="",0,SUMIFS(#REF!,#REF!,$C541,#REF!,"&gt;="&amp;'Display 730 &amp; 1200'!$AN$12,#REF!,"&lt;="&amp;'Display 730 &amp; 1200'!$AN$11))</f>
        <v>#REF!</v>
      </c>
    </row>
    <row r="542" spans="1:5">
      <c r="A542" t="str">
        <f>IF(INDEX('Display 730 &amp; 1200'!$A:$A,ROW())="","",INDEX('Display 730 &amp; 1200'!$A:$A,ROW()))</f>
        <v>BANDUNG万隆</v>
      </c>
      <c r="B542" t="str">
        <f>IF(INDEX('Display 730 &amp; 1200'!$B:$B,ROW())="","",INDEX('Display 730 &amp; 1200'!$B:$B,ROW()))</f>
        <v>Nanang</v>
      </c>
      <c r="C542" t="str">
        <f>IF(INDEX('Display 730 &amp; 1200'!$D:$D,ROW())="","",INDEX('Display 730 &amp; 1200'!$D:$D,ROW()))</f>
        <v>SMI16B</v>
      </c>
      <c r="D542" t="e">
        <f>IF($C542="",0,SUMIFS(#REF!,#REF!,$C542,#REF!,"&gt;="&amp;'Display 730 &amp; 1200'!$AN$10,#REF!,"&lt;="&amp;'Display 730 &amp; 1200'!$AN$9))</f>
        <v>#REF!</v>
      </c>
      <c r="E542" t="e">
        <f>IF($C542="",0,SUMIFS(#REF!,#REF!,$C542,#REF!,"&gt;="&amp;'Display 730 &amp; 1200'!$AN$12,#REF!,"&lt;="&amp;'Display 730 &amp; 1200'!$AN$11))</f>
        <v>#REF!</v>
      </c>
    </row>
    <row r="543" spans="1:5">
      <c r="A543" t="str">
        <f>IF(INDEX('Display 730 &amp; 1200'!$A:$A,ROW())="","",INDEX('Display 730 &amp; 1200'!$A:$A,ROW()))</f>
        <v>BANDUNG万隆</v>
      </c>
      <c r="B543" t="str">
        <f>IF(INDEX('Display 730 &amp; 1200'!$B:$B,ROW())="","",INDEX('Display 730 &amp; 1200'!$B:$B,ROW()))</f>
        <v>Nanang</v>
      </c>
      <c r="C543" t="str">
        <f>IF(INDEX('Display 730 &amp; 1200'!$D:$D,ROW())="","",INDEX('Display 730 &amp; 1200'!$D:$D,ROW()))</f>
        <v>PER17A</v>
      </c>
      <c r="D543" t="e">
        <f>IF($C543="",0,SUMIFS(#REF!,#REF!,$C543,#REF!,"&gt;="&amp;'Display 730 &amp; 1200'!$AN$10,#REF!,"&lt;="&amp;'Display 730 &amp; 1200'!$AN$9))</f>
        <v>#REF!</v>
      </c>
      <c r="E543" t="e">
        <f>IF($C543="",0,SUMIFS(#REF!,#REF!,$C543,#REF!,"&gt;="&amp;'Display 730 &amp; 1200'!$AN$12,#REF!,"&lt;="&amp;'Display 730 &amp; 1200'!$AN$11))</f>
        <v>#REF!</v>
      </c>
    </row>
    <row r="544" spans="1:5">
      <c r="A544" t="str">
        <f>IF(INDEX('Display 730 &amp; 1200'!$A:$A,ROW())="","",INDEX('Display 730 &amp; 1200'!$A:$A,ROW()))</f>
        <v>BANDUNG万隆</v>
      </c>
      <c r="B544" t="str">
        <f>IF(INDEX('Display 730 &amp; 1200'!$B:$B,ROW())="","",INDEX('Display 730 &amp; 1200'!$B:$B,ROW()))</f>
        <v>Nanang</v>
      </c>
      <c r="C544" t="str">
        <f>IF(INDEX('Display 730 &amp; 1200'!$D:$D,ROW())="","",INDEX('Display 730 &amp; 1200'!$D:$D,ROW()))</f>
        <v>PER08A</v>
      </c>
      <c r="D544" t="e">
        <f>IF($C544="",0,SUMIFS(#REF!,#REF!,$C544,#REF!,"&gt;="&amp;'Display 730 &amp; 1200'!$AN$10,#REF!,"&lt;="&amp;'Display 730 &amp; 1200'!$AN$9))</f>
        <v>#REF!</v>
      </c>
      <c r="E544" t="e">
        <f>IF($C544="",0,SUMIFS(#REF!,#REF!,$C544,#REF!,"&gt;="&amp;'Display 730 &amp; 1200'!$AN$12,#REF!,"&lt;="&amp;'Display 730 &amp; 1200'!$AN$11))</f>
        <v>#REF!</v>
      </c>
    </row>
    <row r="545" spans="1:5">
      <c r="A545" t="str">
        <f>IF(INDEX('Display 730 &amp; 1200'!$A:$A,ROW())="","",INDEX('Display 730 &amp; 1200'!$A:$A,ROW()))</f>
        <v>BANDUNG万隆</v>
      </c>
      <c r="B545" t="str">
        <f>IF(INDEX('Display 730 &amp; 1200'!$B:$B,ROW())="","",INDEX('Display 730 &amp; 1200'!$B:$B,ROW()))</f>
        <v>Nanang</v>
      </c>
      <c r="C545" t="str">
        <f>IF(INDEX('Display 730 &amp; 1200'!$D:$D,ROW())="","",INDEX('Display 730 &amp; 1200'!$D:$D,ROW()))</f>
        <v>PER04D</v>
      </c>
      <c r="D545" t="e">
        <f>IF($C545="",0,SUMIFS(#REF!,#REF!,$C545,#REF!,"&gt;="&amp;'Display 730 &amp; 1200'!$AN$10,#REF!,"&lt;="&amp;'Display 730 &amp; 1200'!$AN$9))</f>
        <v>#REF!</v>
      </c>
      <c r="E545" t="e">
        <f>IF($C545="",0,SUMIFS(#REF!,#REF!,$C545,#REF!,"&gt;="&amp;'Display 730 &amp; 1200'!$AN$12,#REF!,"&lt;="&amp;'Display 730 &amp; 1200'!$AN$11))</f>
        <v>#REF!</v>
      </c>
    </row>
    <row r="546" spans="1:5">
      <c r="A546" t="str">
        <f>IF(INDEX('Display 730 &amp; 1200'!$A:$A,ROW())="","",INDEX('Display 730 &amp; 1200'!$A:$A,ROW()))</f>
        <v>BANDUNG万隆</v>
      </c>
      <c r="B546" t="str">
        <f>IF(INDEX('Display 730 &amp; 1200'!$B:$B,ROW())="","",INDEX('Display 730 &amp; 1200'!$B:$B,ROW()))</f>
        <v>Nanang</v>
      </c>
      <c r="C546" t="str">
        <f>IF(INDEX('Display 730 &amp; 1200'!$D:$D,ROW())="","",INDEX('Display 730 &amp; 1200'!$D:$D,ROW()))</f>
        <v>PER15</v>
      </c>
      <c r="D546" t="e">
        <f>IF($C546="",0,SUMIFS(#REF!,#REF!,$C546,#REF!,"&gt;="&amp;'Display 730 &amp; 1200'!$AN$10,#REF!,"&lt;="&amp;'Display 730 &amp; 1200'!$AN$9))</f>
        <v>#REF!</v>
      </c>
      <c r="E546" t="e">
        <f>IF($C546="",0,SUMIFS(#REF!,#REF!,$C546,#REF!,"&gt;="&amp;'Display 730 &amp; 1200'!$AN$12,#REF!,"&lt;="&amp;'Display 730 &amp; 1200'!$AN$11))</f>
        <v>#REF!</v>
      </c>
    </row>
    <row r="547" spans="1:5">
      <c r="A547" t="str">
        <f>IF(INDEX('Display 730 &amp; 1200'!$A:$A,ROW())="","",INDEX('Display 730 &amp; 1200'!$A:$A,ROW()))</f>
        <v>BANDUNG万隆</v>
      </c>
      <c r="B547" t="str">
        <f>IF(INDEX('Display 730 &amp; 1200'!$B:$B,ROW())="","",INDEX('Display 730 &amp; 1200'!$B:$B,ROW()))</f>
        <v>Nanang</v>
      </c>
      <c r="C547" t="str">
        <f>IF(INDEX('Display 730 &amp; 1200'!$D:$D,ROW())="","",INDEX('Display 730 &amp; 1200'!$D:$D,ROW()))</f>
        <v>SMI27B</v>
      </c>
      <c r="D547" t="e">
        <f>IF($C547="",0,SUMIFS(#REF!,#REF!,$C547,#REF!,"&gt;="&amp;'Display 730 &amp; 1200'!$AN$10,#REF!,"&lt;="&amp;'Display 730 &amp; 1200'!$AN$9))</f>
        <v>#REF!</v>
      </c>
      <c r="E547" t="e">
        <f>IF($C547="",0,SUMIFS(#REF!,#REF!,$C547,#REF!,"&gt;="&amp;'Display 730 &amp; 1200'!$AN$12,#REF!,"&lt;="&amp;'Display 730 &amp; 1200'!$AN$11))</f>
        <v>#REF!</v>
      </c>
    </row>
    <row r="548" spans="1:5">
      <c r="A548" t="str">
        <f>IF(INDEX('Display 730 &amp; 1200'!$A:$A,ROW())="","",INDEX('Display 730 &amp; 1200'!$A:$A,ROW()))</f>
        <v>BANDUNG万隆</v>
      </c>
      <c r="B548" t="str">
        <f>IF(INDEX('Display 730 &amp; 1200'!$B:$B,ROW())="","",INDEX('Display 730 &amp; 1200'!$B:$B,ROW()))</f>
        <v>Nanang</v>
      </c>
      <c r="C548" t="str">
        <f>IF(INDEX('Display 730 &amp; 1200'!$D:$D,ROW())="","",INDEX('Display 730 &amp; 1200'!$D:$D,ROW()))</f>
        <v>SMI22B</v>
      </c>
      <c r="D548" t="e">
        <f>IF($C548="",0,SUMIFS(#REF!,#REF!,$C548,#REF!,"&gt;="&amp;'Display 730 &amp; 1200'!$AN$10,#REF!,"&lt;="&amp;'Display 730 &amp; 1200'!$AN$9))</f>
        <v>#REF!</v>
      </c>
      <c r="E548" t="e">
        <f>IF($C548="",0,SUMIFS(#REF!,#REF!,$C548,#REF!,"&gt;="&amp;'Display 730 &amp; 1200'!$AN$12,#REF!,"&lt;="&amp;'Display 730 &amp; 1200'!$AN$11))</f>
        <v>#REF!</v>
      </c>
    </row>
    <row r="549" spans="1:5">
      <c r="A549" t="str">
        <f>IF(INDEX('Display 730 &amp; 1200'!$A:$A,ROW())="","",INDEX('Display 730 &amp; 1200'!$A:$A,ROW()))</f>
        <v>BANDUNG万隆</v>
      </c>
      <c r="B549" t="str">
        <f>IF(INDEX('Display 730 &amp; 1200'!$B:$B,ROW())="","",INDEX('Display 730 &amp; 1200'!$B:$B,ROW()))</f>
        <v>Nanang</v>
      </c>
      <c r="C549" t="str">
        <f>IF(INDEX('Display 730 &amp; 1200'!$D:$D,ROW())="","",INDEX('Display 730 &amp; 1200'!$D:$D,ROW()))</f>
        <v>DC_CISAAT</v>
      </c>
      <c r="D549" t="e">
        <f>IF($C549="",0,SUMIFS(#REF!,#REF!,$C549,#REF!,"&gt;="&amp;'Display 730 &amp; 1200'!$AN$10,#REF!,"&lt;="&amp;'Display 730 &amp; 1200'!$AN$9))</f>
        <v>#REF!</v>
      </c>
      <c r="E549" t="e">
        <f>IF($C549="",0,SUMIFS(#REF!,#REF!,$C549,#REF!,"&gt;="&amp;'Display 730 &amp; 1200'!$AN$12,#REF!,"&lt;="&amp;'Display 730 &amp; 1200'!$AN$11))</f>
        <v>#REF!</v>
      </c>
    </row>
    <row r="550" spans="1:5">
      <c r="A550" t="str">
        <f>IF(INDEX('Display 730 &amp; 1200'!$A:$A,ROW())="","",INDEX('Display 730 &amp; 1200'!$A:$A,ROW()))</f>
        <v>BANDUNG万隆</v>
      </c>
      <c r="B550" t="str">
        <f>IF(INDEX('Display 730 &amp; 1200'!$B:$B,ROW())="","",INDEX('Display 730 &amp; 1200'!$B:$B,ROW()))</f>
        <v>Nanang</v>
      </c>
      <c r="C550" t="str">
        <f>IF(INDEX('Display 730 &amp; 1200'!$D:$D,ROW())="","",INDEX('Display 730 &amp; 1200'!$D:$D,ROW()))</f>
        <v>SMI35A</v>
      </c>
      <c r="D550" t="e">
        <f>IF($C550="",0,SUMIFS(#REF!,#REF!,$C550,#REF!,"&gt;="&amp;'Display 730 &amp; 1200'!$AN$10,#REF!,"&lt;="&amp;'Display 730 &amp; 1200'!$AN$9))</f>
        <v>#REF!</v>
      </c>
      <c r="E550" t="e">
        <f>IF($C550="",0,SUMIFS(#REF!,#REF!,$C550,#REF!,"&gt;="&amp;'Display 730 &amp; 1200'!$AN$12,#REF!,"&lt;="&amp;'Display 730 &amp; 1200'!$AN$11))</f>
        <v>#REF!</v>
      </c>
    </row>
    <row r="551" spans="1:5">
      <c r="A551" t="str">
        <f>IF(INDEX('Display 730 &amp; 1200'!$A:$A,ROW())="","",INDEX('Display 730 &amp; 1200'!$A:$A,ROW()))</f>
        <v>BANDUNG万隆</v>
      </c>
      <c r="B551" t="str">
        <f>IF(INDEX('Display 730 &amp; 1200'!$B:$B,ROW())="","",INDEX('Display 730 &amp; 1200'!$B:$B,ROW()))</f>
        <v>Nanang</v>
      </c>
      <c r="C551" t="str">
        <f>IF(INDEX('Display 730 &amp; 1200'!$D:$D,ROW())="","",INDEX('Display 730 &amp; 1200'!$D:$D,ROW()))</f>
        <v>SMI20A</v>
      </c>
      <c r="D551" t="e">
        <f>IF($C551="",0,SUMIFS(#REF!,#REF!,$C551,#REF!,"&gt;="&amp;'Display 730 &amp; 1200'!$AN$10,#REF!,"&lt;="&amp;'Display 730 &amp; 1200'!$AN$9))</f>
        <v>#REF!</v>
      </c>
      <c r="E551" t="e">
        <f>IF($C551="",0,SUMIFS(#REF!,#REF!,$C551,#REF!,"&gt;="&amp;'Display 730 &amp; 1200'!$AN$12,#REF!,"&lt;="&amp;'Display 730 &amp; 1200'!$AN$11))</f>
        <v>#REF!</v>
      </c>
    </row>
    <row r="552" spans="1:5">
      <c r="A552" t="str">
        <f>IF(INDEX('Display 730 &amp; 1200'!$A:$A,ROW())="","",INDEX('Display 730 &amp; 1200'!$A:$A,ROW()))</f>
        <v>BANDUNG万隆</v>
      </c>
      <c r="B552" t="str">
        <f>IF(INDEX('Display 730 &amp; 1200'!$B:$B,ROW())="","",INDEX('Display 730 &amp; 1200'!$B:$B,ROW()))</f>
        <v>Ryan</v>
      </c>
      <c r="C552" t="str">
        <f>IF(INDEX('Display 730 &amp; 1200'!$D:$D,ROW())="","",INDEX('Display 730 &amp; 1200'!$D:$D,ROW()))</f>
        <v>TANGGULUN_BARAT_2</v>
      </c>
      <c r="D552" t="e">
        <f>IF($C552="",0,SUMIFS(#REF!,#REF!,$C552,#REF!,"&gt;="&amp;'Display 730 &amp; 1200'!$AN$10,#REF!,"&lt;="&amp;'Display 730 &amp; 1200'!$AN$9))</f>
        <v>#REF!</v>
      </c>
      <c r="E552" t="e">
        <f>IF($C552="",0,SUMIFS(#REF!,#REF!,$C552,#REF!,"&gt;="&amp;'Display 730 &amp; 1200'!$AN$12,#REF!,"&lt;="&amp;'Display 730 &amp; 1200'!$AN$11))</f>
        <v>#REF!</v>
      </c>
    </row>
    <row r="553" spans="1:5">
      <c r="A553" t="str">
        <f>IF(INDEX('Display 730 &amp; 1200'!$A:$A,ROW())="","",INDEX('Display 730 &amp; 1200'!$A:$A,ROW()))</f>
        <v>BANDUNG万隆</v>
      </c>
      <c r="B553" t="str">
        <f>IF(INDEX('Display 730 &amp; 1200'!$B:$B,ROW())="","",INDEX('Display 730 &amp; 1200'!$B:$B,ROW()))</f>
        <v>Ryan</v>
      </c>
      <c r="C553" t="str">
        <f>IF(INDEX('Display 730 &amp; 1200'!$D:$D,ROW())="","",INDEX('Display 730 &amp; 1200'!$D:$D,ROW()))</f>
        <v>SBG16A</v>
      </c>
      <c r="D553" t="e">
        <f>IF($C553="",0,SUMIFS(#REF!,#REF!,$C553,#REF!,"&gt;="&amp;'Display 730 &amp; 1200'!$AN$10,#REF!,"&lt;="&amp;'Display 730 &amp; 1200'!$AN$9))</f>
        <v>#REF!</v>
      </c>
      <c r="E553" t="e">
        <f>IF($C553="",0,SUMIFS(#REF!,#REF!,$C553,#REF!,"&gt;="&amp;'Display 730 &amp; 1200'!$AN$12,#REF!,"&lt;="&amp;'Display 730 &amp; 1200'!$AN$11))</f>
        <v>#REF!</v>
      </c>
    </row>
    <row r="554" spans="1:5">
      <c r="A554" t="str">
        <f>IF(INDEX('Display 730 &amp; 1200'!$A:$A,ROW())="","",INDEX('Display 730 &amp; 1200'!$A:$A,ROW()))</f>
        <v>BANDUNG万隆</v>
      </c>
      <c r="B554" t="str">
        <f>IF(INDEX('Display 730 &amp; 1200'!$B:$B,ROW())="","",INDEX('Display 730 &amp; 1200'!$B:$B,ROW()))</f>
        <v>Ryan</v>
      </c>
      <c r="C554" t="str">
        <f>IF(INDEX('Display 730 &amp; 1200'!$D:$D,ROW())="","",INDEX('Display 730 &amp; 1200'!$D:$D,ROW()))</f>
        <v>GEMBOR_4</v>
      </c>
      <c r="D554" t="e">
        <f>IF($C554="",0,SUMIFS(#REF!,#REF!,$C554,#REF!,"&gt;="&amp;'Display 730 &amp; 1200'!$AN$10,#REF!,"&lt;="&amp;'Display 730 &amp; 1200'!$AN$9))</f>
        <v>#REF!</v>
      </c>
      <c r="E554" t="e">
        <f>IF($C554="",0,SUMIFS(#REF!,#REF!,$C554,#REF!,"&gt;="&amp;'Display 730 &amp; 1200'!$AN$12,#REF!,"&lt;="&amp;'Display 730 &amp; 1200'!$AN$11))</f>
        <v>#REF!</v>
      </c>
    </row>
    <row r="555" spans="1:5">
      <c r="A555" t="str">
        <f>IF(INDEX('Display 730 &amp; 1200'!$A:$A,ROW())="","",INDEX('Display 730 &amp; 1200'!$A:$A,ROW()))</f>
        <v>BANDUNG万隆</v>
      </c>
      <c r="B555" t="str">
        <f>IF(INDEX('Display 730 &amp; 1200'!$B:$B,ROW())="","",INDEX('Display 730 &amp; 1200'!$B:$B,ROW()))</f>
        <v>Ryan</v>
      </c>
      <c r="C555" t="str">
        <f>IF(INDEX('Display 730 &amp; 1200'!$D:$D,ROW())="","",INDEX('Display 730 &amp; 1200'!$D:$D,ROW()))</f>
        <v>SUKAMANDIJAYA_2</v>
      </c>
      <c r="D555" t="e">
        <f>IF($C555="",0,SUMIFS(#REF!,#REF!,$C555,#REF!,"&gt;="&amp;'Display 730 &amp; 1200'!$AN$10,#REF!,"&lt;="&amp;'Display 730 &amp; 1200'!$AN$9))</f>
        <v>#REF!</v>
      </c>
      <c r="E555" t="e">
        <f>IF($C555="",0,SUMIFS(#REF!,#REF!,$C555,#REF!,"&gt;="&amp;'Display 730 &amp; 1200'!$AN$12,#REF!,"&lt;="&amp;'Display 730 &amp; 1200'!$AN$11))</f>
        <v>#REF!</v>
      </c>
    </row>
    <row r="556" spans="1:5">
      <c r="A556" t="str">
        <f>IF(INDEX('Display 730 &amp; 1200'!$A:$A,ROW())="","",INDEX('Display 730 &amp; 1200'!$A:$A,ROW()))</f>
        <v>BANDUNG万隆</v>
      </c>
      <c r="B556" t="str">
        <f>IF(INDEX('Display 730 &amp; 1200'!$B:$B,ROW())="","",INDEX('Display 730 &amp; 1200'!$B:$B,ROW()))</f>
        <v>Ryan</v>
      </c>
      <c r="C556" t="str">
        <f>IF(INDEX('Display 730 &amp; 1200'!$D:$D,ROW())="","",INDEX('Display 730 &amp; 1200'!$D:$D,ROW()))</f>
        <v>PUSAKARATU_4</v>
      </c>
      <c r="D556" t="e">
        <f>IF($C556="",0,SUMIFS(#REF!,#REF!,$C556,#REF!,"&gt;="&amp;'Display 730 &amp; 1200'!$AN$10,#REF!,"&lt;="&amp;'Display 730 &amp; 1200'!$AN$9))</f>
        <v>#REF!</v>
      </c>
      <c r="E556" t="e">
        <f>IF($C556="",0,SUMIFS(#REF!,#REF!,$C556,#REF!,"&gt;="&amp;'Display 730 &amp; 1200'!$AN$12,#REF!,"&lt;="&amp;'Display 730 &amp; 1200'!$AN$11))</f>
        <v>#REF!</v>
      </c>
    </row>
    <row r="557" spans="1:5">
      <c r="A557" t="str">
        <f>IF(INDEX('Display 730 &amp; 1200'!$A:$A,ROW())="","",INDEX('Display 730 &amp; 1200'!$A:$A,ROW()))</f>
        <v>BANDUNG万隆</v>
      </c>
      <c r="B557" t="str">
        <f>IF(INDEX('Display 730 &amp; 1200'!$B:$B,ROW())="","",INDEX('Display 730 &amp; 1200'!$B:$B,ROW()))</f>
        <v>Ryan</v>
      </c>
      <c r="C557" t="str">
        <f>IF(INDEX('Display 730 &amp; 1200'!$D:$D,ROW())="","",INDEX('Display 730 &amp; 1200'!$D:$D,ROW()))</f>
        <v>KALIANGSANA_2</v>
      </c>
      <c r="D557" t="e">
        <f>IF($C557="",0,SUMIFS(#REF!,#REF!,$C557,#REF!,"&gt;="&amp;'Display 730 &amp; 1200'!$AN$10,#REF!,"&lt;="&amp;'Display 730 &amp; 1200'!$AN$9))</f>
        <v>#REF!</v>
      </c>
      <c r="E557" t="e">
        <f>IF($C557="",0,SUMIFS(#REF!,#REF!,$C557,#REF!,"&gt;="&amp;'Display 730 &amp; 1200'!$AN$12,#REF!,"&lt;="&amp;'Display 730 &amp; 1200'!$AN$11))</f>
        <v>#REF!</v>
      </c>
    </row>
    <row r="558" spans="1:5">
      <c r="A558" t="str">
        <f>IF(INDEX('Display 730 &amp; 1200'!$A:$A,ROW())="","",INDEX('Display 730 &amp; 1200'!$A:$A,ROW()))</f>
        <v>BANDUNG万隆</v>
      </c>
      <c r="B558" t="str">
        <f>IF(INDEX('Display 730 &amp; 1200'!$B:$B,ROW())="","",INDEX('Display 730 &amp; 1200'!$B:$B,ROW()))</f>
        <v>Ryan</v>
      </c>
      <c r="C558" t="str">
        <f>IF(INDEX('Display 730 &amp; 1200'!$D:$D,ROW())="","",INDEX('Display 730 &amp; 1200'!$D:$D,ROW()))</f>
        <v>SBG01B</v>
      </c>
      <c r="D558" t="e">
        <f>IF($C558="",0,SUMIFS(#REF!,#REF!,$C558,#REF!,"&gt;="&amp;'Display 730 &amp; 1200'!$AN$10,#REF!,"&lt;="&amp;'Display 730 &amp; 1200'!$AN$9))</f>
        <v>#REF!</v>
      </c>
      <c r="E558" t="e">
        <f>IF($C558="",0,SUMIFS(#REF!,#REF!,$C558,#REF!,"&gt;="&amp;'Display 730 &amp; 1200'!$AN$12,#REF!,"&lt;="&amp;'Display 730 &amp; 1200'!$AN$11))</f>
        <v>#REF!</v>
      </c>
    </row>
    <row r="559" spans="1:5">
      <c r="A559" t="str">
        <f>IF(INDEX('Display 730 &amp; 1200'!$A:$A,ROW())="","",INDEX('Display 730 &amp; 1200'!$A:$A,ROW()))</f>
        <v>BANDUNG万隆</v>
      </c>
      <c r="B559" t="str">
        <f>IF(INDEX('Display 730 &amp; 1200'!$B:$B,ROW())="","",INDEX('Display 730 &amp; 1200'!$B:$B,ROW()))</f>
        <v>Ryan</v>
      </c>
      <c r="C559" t="str">
        <f>IF(INDEX('Display 730 &amp; 1200'!$D:$D,ROW())="","",INDEX('Display 730 &amp; 1200'!$D:$D,ROW()))</f>
        <v>LENGKONGJAYA_2</v>
      </c>
      <c r="D559" t="e">
        <f>IF($C559="",0,SUMIFS(#REF!,#REF!,$C559,#REF!,"&gt;="&amp;'Display 730 &amp; 1200'!$AN$10,#REF!,"&lt;="&amp;'Display 730 &amp; 1200'!$AN$9))</f>
        <v>#REF!</v>
      </c>
      <c r="E559" t="e">
        <f>IF($C559="",0,SUMIFS(#REF!,#REF!,$C559,#REF!,"&gt;="&amp;'Display 730 &amp; 1200'!$AN$12,#REF!,"&lt;="&amp;'Display 730 &amp; 1200'!$AN$11))</f>
        <v>#REF!</v>
      </c>
    </row>
    <row r="560" spans="1:5">
      <c r="A560" t="str">
        <f>IF(INDEX('Display 730 &amp; 1200'!$A:$A,ROW())="","",INDEX('Display 730 &amp; 1200'!$A:$A,ROW()))</f>
        <v>BANDUNG万隆</v>
      </c>
      <c r="B560" t="str">
        <f>IF(INDEX('Display 730 &amp; 1200'!$B:$B,ROW())="","",INDEX('Display 730 &amp; 1200'!$B:$B,ROW()))</f>
        <v>Ryan</v>
      </c>
      <c r="C560" t="str">
        <f>IF(INDEX('Display 730 &amp; 1200'!$D:$D,ROW())="","",INDEX('Display 730 &amp; 1200'!$D:$D,ROW()))</f>
        <v>SBG21B</v>
      </c>
      <c r="D560" t="e">
        <f>IF($C560="",0,SUMIFS(#REF!,#REF!,$C560,#REF!,"&gt;="&amp;'Display 730 &amp; 1200'!$AN$10,#REF!,"&lt;="&amp;'Display 730 &amp; 1200'!$AN$9))</f>
        <v>#REF!</v>
      </c>
      <c r="E560" t="e">
        <f>IF($C560="",0,SUMIFS(#REF!,#REF!,$C560,#REF!,"&gt;="&amp;'Display 730 &amp; 1200'!$AN$12,#REF!,"&lt;="&amp;'Display 730 &amp; 1200'!$AN$11))</f>
        <v>#REF!</v>
      </c>
    </row>
    <row r="561" spans="1:5">
      <c r="A561" t="str">
        <f>IF(INDEX('Display 730 &amp; 1200'!$A:$A,ROW())="","",INDEX('Display 730 &amp; 1200'!$A:$A,ROW()))</f>
        <v>BANDUNG万隆</v>
      </c>
      <c r="B561" t="str">
        <f>IF(INDEX('Display 730 &amp; 1200'!$B:$B,ROW())="","",INDEX('Display 730 &amp; 1200'!$B:$B,ROW()))</f>
        <v>Ryan</v>
      </c>
      <c r="C561" t="str">
        <f>IF(INDEX('Display 730 &amp; 1200'!$D:$D,ROW())="","",INDEX('Display 730 &amp; 1200'!$D:$D,ROW()))</f>
        <v>SBG29A</v>
      </c>
      <c r="D561" t="e">
        <f>IF($C561="",0,SUMIFS(#REF!,#REF!,$C561,#REF!,"&gt;="&amp;'Display 730 &amp; 1200'!$AN$10,#REF!,"&lt;="&amp;'Display 730 &amp; 1200'!$AN$9))</f>
        <v>#REF!</v>
      </c>
      <c r="E561" t="e">
        <f>IF($C561="",0,SUMIFS(#REF!,#REF!,$C561,#REF!,"&gt;="&amp;'Display 730 &amp; 1200'!$AN$12,#REF!,"&lt;="&amp;'Display 730 &amp; 1200'!$AN$11))</f>
        <v>#REF!</v>
      </c>
    </row>
    <row r="562" spans="1:5">
      <c r="A562" t="str">
        <f>IF(INDEX('Display 730 &amp; 1200'!$A:$A,ROW())="","",INDEX('Display 730 &amp; 1200'!$A:$A,ROW()))</f>
        <v>BANDUNG万隆</v>
      </c>
      <c r="B562" t="str">
        <f>IF(INDEX('Display 730 &amp; 1200'!$B:$B,ROW())="","",INDEX('Display 730 &amp; 1200'!$B:$B,ROW()))</f>
        <v>Ryan</v>
      </c>
      <c r="C562" t="str">
        <f>IF(INDEX('Display 730 &amp; 1200'!$D:$D,ROW())="","",INDEX('Display 730 &amp; 1200'!$D:$D,ROW()))</f>
        <v>SBG08C</v>
      </c>
      <c r="D562" t="e">
        <f>IF($C562="",0,SUMIFS(#REF!,#REF!,$C562,#REF!,"&gt;="&amp;'Display 730 &amp; 1200'!$AN$10,#REF!,"&lt;="&amp;'Display 730 &amp; 1200'!$AN$9))</f>
        <v>#REF!</v>
      </c>
      <c r="E562" t="e">
        <f>IF($C562="",0,SUMIFS(#REF!,#REF!,$C562,#REF!,"&gt;="&amp;'Display 730 &amp; 1200'!$AN$12,#REF!,"&lt;="&amp;'Display 730 &amp; 1200'!$AN$11))</f>
        <v>#REF!</v>
      </c>
    </row>
    <row r="563" spans="1:5">
      <c r="A563" t="str">
        <f>IF(INDEX('Display 730 &amp; 1200'!$A:$A,ROW())="","",INDEX('Display 730 &amp; 1200'!$A:$A,ROW()))</f>
        <v>BANDUNG万隆</v>
      </c>
      <c r="B563" t="str">
        <f>IF(INDEX('Display 730 &amp; 1200'!$B:$B,ROW())="","",INDEX('Display 730 &amp; 1200'!$B:$B,ROW()))</f>
        <v>Ryan</v>
      </c>
      <c r="C563" t="str">
        <f>IF(INDEX('Display 730 &amp; 1200'!$D:$D,ROW())="","",INDEX('Display 730 &amp; 1200'!$D:$D,ROW()))</f>
        <v>CIBOGO_SBG</v>
      </c>
      <c r="D563" t="e">
        <f>IF($C563="",0,SUMIFS(#REF!,#REF!,$C563,#REF!,"&gt;="&amp;'Display 730 &amp; 1200'!$AN$10,#REF!,"&lt;="&amp;'Display 730 &amp; 1200'!$AN$9))</f>
        <v>#REF!</v>
      </c>
      <c r="E563" t="e">
        <f>IF($C563="",0,SUMIFS(#REF!,#REF!,$C563,#REF!,"&gt;="&amp;'Display 730 &amp; 1200'!$AN$12,#REF!,"&lt;="&amp;'Display 730 &amp; 1200'!$AN$11))</f>
        <v>#REF!</v>
      </c>
    </row>
    <row r="564" spans="1:5">
      <c r="A564" t="str">
        <f>IF(INDEX('Display 730 &amp; 1200'!$A:$A,ROW())="","",INDEX('Display 730 &amp; 1200'!$A:$A,ROW()))</f>
        <v>BANDUNG万隆</v>
      </c>
      <c r="B564" t="str">
        <f>IF(INDEX('Display 730 &amp; 1200'!$B:$B,ROW())="","",INDEX('Display 730 &amp; 1200'!$B:$B,ROW()))</f>
        <v>Ryan</v>
      </c>
      <c r="C564" t="str">
        <f>IF(INDEX('Display 730 &amp; 1200'!$D:$D,ROW())="","",INDEX('Display 730 &amp; 1200'!$D:$D,ROW()))</f>
        <v>SOKLAT_4</v>
      </c>
      <c r="D564" t="e">
        <f>IF($C564="",0,SUMIFS(#REF!,#REF!,$C564,#REF!,"&gt;="&amp;'Display 730 &amp; 1200'!$AN$10,#REF!,"&lt;="&amp;'Display 730 &amp; 1200'!$AN$9))</f>
        <v>#REF!</v>
      </c>
      <c r="E564" t="e">
        <f>IF($C564="",0,SUMIFS(#REF!,#REF!,$C564,#REF!,"&gt;="&amp;'Display 730 &amp; 1200'!$AN$12,#REF!,"&lt;="&amp;'Display 730 &amp; 1200'!$AN$11))</f>
        <v>#REF!</v>
      </c>
    </row>
    <row r="565" spans="1:5">
      <c r="A565" t="str">
        <f>IF(INDEX('Display 730 &amp; 1200'!$A:$A,ROW())="","",INDEX('Display 730 &amp; 1200'!$A:$A,ROW()))</f>
        <v>BANDUNG万隆</v>
      </c>
      <c r="B565" t="str">
        <f>IF(INDEX('Display 730 &amp; 1200'!$B:$B,ROW())="","",INDEX('Display 730 &amp; 1200'!$B:$B,ROW()))</f>
        <v>Ryan</v>
      </c>
      <c r="C565" t="str">
        <f>IF(INDEX('Display 730 &amp; 1200'!$D:$D,ROW())="","",INDEX('Display 730 &amp; 1200'!$D:$D,ROW()))</f>
        <v>PATOKBEUSI_2</v>
      </c>
      <c r="D565" t="e">
        <f>IF($C565="",0,SUMIFS(#REF!,#REF!,$C565,#REF!,"&gt;="&amp;'Display 730 &amp; 1200'!$AN$10,#REF!,"&lt;="&amp;'Display 730 &amp; 1200'!$AN$9))</f>
        <v>#REF!</v>
      </c>
      <c r="E565" t="e">
        <f>IF($C565="",0,SUMIFS(#REF!,#REF!,$C565,#REF!,"&gt;="&amp;'Display 730 &amp; 1200'!$AN$12,#REF!,"&lt;="&amp;'Display 730 &amp; 1200'!$AN$11))</f>
        <v>#REF!</v>
      </c>
    </row>
    <row r="566" spans="1:5">
      <c r="A566" t="str">
        <f>IF(INDEX('Display 730 &amp; 1200'!$A:$A,ROW())="","",INDEX('Display 730 &amp; 1200'!$A:$A,ROW()))</f>
        <v>BANDUNG万隆</v>
      </c>
      <c r="B566" t="str">
        <f>IF(INDEX('Display 730 &amp; 1200'!$B:$B,ROW())="","",INDEX('Display 730 &amp; 1200'!$B:$B,ROW()))</f>
        <v>Ryan</v>
      </c>
      <c r="C566" t="str">
        <f>IF(INDEX('Display 730 &amp; 1200'!$D:$D,ROW())="","",INDEX('Display 730 &amp; 1200'!$D:$D,ROW()))</f>
        <v>CISALAK_4</v>
      </c>
      <c r="D566" t="e">
        <f>IF($C566="",0,SUMIFS(#REF!,#REF!,$C566,#REF!,"&gt;="&amp;'Display 730 &amp; 1200'!$AN$10,#REF!,"&lt;="&amp;'Display 730 &amp; 1200'!$AN$9))</f>
        <v>#REF!</v>
      </c>
      <c r="E566" t="e">
        <f>IF($C566="",0,SUMIFS(#REF!,#REF!,$C566,#REF!,"&gt;="&amp;'Display 730 &amp; 1200'!$AN$12,#REF!,"&lt;="&amp;'Display 730 &amp; 1200'!$AN$11))</f>
        <v>#REF!</v>
      </c>
    </row>
    <row r="567" spans="1:5">
      <c r="A567" t="str">
        <f>IF(INDEX('Display 730 &amp; 1200'!$A:$A,ROW())="","",INDEX('Display 730 &amp; 1200'!$A:$A,ROW()))</f>
        <v>BANDUNG万隆</v>
      </c>
      <c r="B567" t="str">
        <f>IF(INDEX('Display 730 &amp; 1200'!$B:$B,ROW())="","",INDEX('Display 730 &amp; 1200'!$B:$B,ROW()))</f>
        <v>Ryan</v>
      </c>
      <c r="C567" t="str">
        <f>IF(INDEX('Display 730 &amp; 1200'!$D:$D,ROW())="","",INDEX('Display 730 &amp; 1200'!$D:$D,ROW()))</f>
        <v>SUKARESMI_3</v>
      </c>
      <c r="D567" t="e">
        <f>IF($C567="",0,SUMIFS(#REF!,#REF!,$C567,#REF!,"&gt;="&amp;'Display 730 &amp; 1200'!$AN$10,#REF!,"&lt;="&amp;'Display 730 &amp; 1200'!$AN$9))</f>
        <v>#REF!</v>
      </c>
      <c r="E567" t="e">
        <f>IF($C567="",0,SUMIFS(#REF!,#REF!,$C567,#REF!,"&gt;="&amp;'Display 730 &amp; 1200'!$AN$12,#REF!,"&lt;="&amp;'Display 730 &amp; 1200'!$AN$11))</f>
        <v>#REF!</v>
      </c>
    </row>
    <row r="568" spans="1:5">
      <c r="A568" t="str">
        <f>IF(INDEX('Display 730 &amp; 1200'!$A:$A,ROW())="","",INDEX('Display 730 &amp; 1200'!$A:$A,ROW()))</f>
        <v>BANDUNG万隆</v>
      </c>
      <c r="B568" t="str">
        <f>IF(INDEX('Display 730 &amp; 1200'!$B:$B,ROW())="","",INDEX('Display 730 &amp; 1200'!$B:$B,ROW()))</f>
        <v>Ryan</v>
      </c>
      <c r="C568" t="str">
        <f>IF(INDEX('Display 730 &amp; 1200'!$D:$D,ROW())="","",INDEX('Display 730 &amp; 1200'!$D:$D,ROW()))</f>
        <v>SBG27A</v>
      </c>
      <c r="D568" t="e">
        <f>IF($C568="",0,SUMIFS(#REF!,#REF!,$C568,#REF!,"&gt;="&amp;'Display 730 &amp; 1200'!$AN$10,#REF!,"&lt;="&amp;'Display 730 &amp; 1200'!$AN$9))</f>
        <v>#REF!</v>
      </c>
      <c r="E568" t="e">
        <f>IF($C568="",0,SUMIFS(#REF!,#REF!,$C568,#REF!,"&gt;="&amp;'Display 730 &amp; 1200'!$AN$12,#REF!,"&lt;="&amp;'Display 730 &amp; 1200'!$AN$11))</f>
        <v>#REF!</v>
      </c>
    </row>
    <row r="569" spans="1:5">
      <c r="A569" t="str">
        <f>IF(INDEX('Display 730 &amp; 1200'!$A:$A,ROW())="","",INDEX('Display 730 &amp; 1200'!$A:$A,ROW()))</f>
        <v>BANDUNG万隆</v>
      </c>
      <c r="B569" t="str">
        <f>IF(INDEX('Display 730 &amp; 1200'!$B:$B,ROW())="","",INDEX('Display 730 &amp; 1200'!$B:$B,ROW()))</f>
        <v>Sandi Almanto</v>
      </c>
      <c r="C569" t="str">
        <f>IF(INDEX('Display 730 &amp; 1200'!$D:$D,ROW())="","",INDEX('Display 730 &amp; 1200'!$D:$D,ROW()))</f>
        <v>CIEUNDEUR</v>
      </c>
      <c r="D569" t="e">
        <f>IF($C569="",0,SUMIFS(#REF!,#REF!,$C569,#REF!,"&gt;="&amp;'Display 730 &amp; 1200'!$AN$10,#REF!,"&lt;="&amp;'Display 730 &amp; 1200'!$AN$9))</f>
        <v>#REF!</v>
      </c>
      <c r="E569" t="e">
        <f>IF($C569="",0,SUMIFS(#REF!,#REF!,$C569,#REF!,"&gt;="&amp;'Display 730 &amp; 1200'!$AN$12,#REF!,"&lt;="&amp;'Display 730 &amp; 1200'!$AN$11))</f>
        <v>#REF!</v>
      </c>
    </row>
    <row r="570" spans="1:5">
      <c r="A570" t="str">
        <f>IF(INDEX('Display 730 &amp; 1200'!$A:$A,ROW())="","",INDEX('Display 730 &amp; 1200'!$A:$A,ROW()))</f>
        <v>BANDUNG万隆</v>
      </c>
      <c r="B570" t="str">
        <f>IF(INDEX('Display 730 &amp; 1200'!$B:$B,ROW())="","",INDEX('Display 730 &amp; 1200'!$B:$B,ROW()))</f>
        <v>Sandi Almanto</v>
      </c>
      <c r="C570" t="str">
        <f>IF(INDEX('Display 730 &amp; 1200'!$D:$D,ROW())="","",INDEX('Display 730 &amp; 1200'!$D:$D,ROW()))</f>
        <v>CJR22A</v>
      </c>
      <c r="D570" t="e">
        <f>IF($C570="",0,SUMIFS(#REF!,#REF!,$C570,#REF!,"&gt;="&amp;'Display 730 &amp; 1200'!$AN$10,#REF!,"&lt;="&amp;'Display 730 &amp; 1200'!$AN$9))</f>
        <v>#REF!</v>
      </c>
      <c r="E570" t="e">
        <f>IF($C570="",0,SUMIFS(#REF!,#REF!,$C570,#REF!,"&gt;="&amp;'Display 730 &amp; 1200'!$AN$12,#REF!,"&lt;="&amp;'Display 730 &amp; 1200'!$AN$11))</f>
        <v>#REF!</v>
      </c>
    </row>
    <row r="571" spans="1:5">
      <c r="A571" t="str">
        <f>IF(INDEX('Display 730 &amp; 1200'!$A:$A,ROW())="","",INDEX('Display 730 &amp; 1200'!$A:$A,ROW()))</f>
        <v>BANDUNG万隆</v>
      </c>
      <c r="B571" t="str">
        <f>IF(INDEX('Display 730 &amp; 1200'!$B:$B,ROW())="","",INDEX('Display 730 &amp; 1200'!$B:$B,ROW()))</f>
        <v>Sandi Almanto</v>
      </c>
      <c r="C571" t="str">
        <f>IF(INDEX('Display 730 &amp; 1200'!$D:$D,ROW())="","",INDEX('Display 730 &amp; 1200'!$D:$D,ROW()))</f>
        <v>CJR16B</v>
      </c>
      <c r="D571" t="e">
        <f>IF($C571="",0,SUMIFS(#REF!,#REF!,$C571,#REF!,"&gt;="&amp;'Display 730 &amp; 1200'!$AN$10,#REF!,"&lt;="&amp;'Display 730 &amp; 1200'!$AN$9))</f>
        <v>#REF!</v>
      </c>
      <c r="E571" t="e">
        <f>IF($C571="",0,SUMIFS(#REF!,#REF!,$C571,#REF!,"&gt;="&amp;'Display 730 &amp; 1200'!$AN$12,#REF!,"&lt;="&amp;'Display 730 &amp; 1200'!$AN$11))</f>
        <v>#REF!</v>
      </c>
    </row>
    <row r="572" spans="1:5">
      <c r="A572" t="str">
        <f>IF(INDEX('Display 730 &amp; 1200'!$A:$A,ROW())="","",INDEX('Display 730 &amp; 1200'!$A:$A,ROW()))</f>
        <v>BANDUNG万隆</v>
      </c>
      <c r="B572" t="str">
        <f>IF(INDEX('Display 730 &amp; 1200'!$B:$B,ROW())="","",INDEX('Display 730 &amp; 1200'!$B:$B,ROW()))</f>
        <v>Sandi Almanto</v>
      </c>
      <c r="C572" t="str">
        <f>IF(INDEX('Display 730 &amp; 1200'!$D:$D,ROW())="","",INDEX('Display 730 &amp; 1200'!$D:$D,ROW()))</f>
        <v>CIRANJANG</v>
      </c>
      <c r="D572" t="e">
        <f>IF($C572="",0,SUMIFS(#REF!,#REF!,$C572,#REF!,"&gt;="&amp;'Display 730 &amp; 1200'!$AN$10,#REF!,"&lt;="&amp;'Display 730 &amp; 1200'!$AN$9))</f>
        <v>#REF!</v>
      </c>
      <c r="E572" t="e">
        <f>IF($C572="",0,SUMIFS(#REF!,#REF!,$C572,#REF!,"&gt;="&amp;'Display 730 &amp; 1200'!$AN$12,#REF!,"&lt;="&amp;'Display 730 &amp; 1200'!$AN$11))</f>
        <v>#REF!</v>
      </c>
    </row>
    <row r="573" spans="1:5">
      <c r="A573" t="str">
        <f>IF(INDEX('Display 730 &amp; 1200'!$A:$A,ROW())="","",INDEX('Display 730 &amp; 1200'!$A:$A,ROW()))</f>
        <v>BANDUNG万隆</v>
      </c>
      <c r="B573" t="str">
        <f>IF(INDEX('Display 730 &amp; 1200'!$B:$B,ROW())="","",INDEX('Display 730 &amp; 1200'!$B:$B,ROW()))</f>
        <v>Sandi Almanto</v>
      </c>
      <c r="C573" t="str">
        <f>IF(INDEX('Display 730 &amp; 1200'!$D:$D,ROW())="","",INDEX('Display 730 &amp; 1200'!$D:$D,ROW()))</f>
        <v>CJR26B</v>
      </c>
      <c r="D573" t="e">
        <f>IF($C573="",0,SUMIFS(#REF!,#REF!,$C573,#REF!,"&gt;="&amp;'Display 730 &amp; 1200'!$AN$10,#REF!,"&lt;="&amp;'Display 730 &amp; 1200'!$AN$9))</f>
        <v>#REF!</v>
      </c>
      <c r="E573" t="e">
        <f>IF($C573="",0,SUMIFS(#REF!,#REF!,$C573,#REF!,"&gt;="&amp;'Display 730 &amp; 1200'!$AN$12,#REF!,"&lt;="&amp;'Display 730 &amp; 1200'!$AN$11))</f>
        <v>#REF!</v>
      </c>
    </row>
    <row r="574" spans="1:5">
      <c r="A574" t="str">
        <f>IF(INDEX('Display 730 &amp; 1200'!$A:$A,ROW())="","",INDEX('Display 730 &amp; 1200'!$A:$A,ROW()))</f>
        <v>BANDUNG万隆</v>
      </c>
      <c r="B574" t="str">
        <f>IF(INDEX('Display 730 &amp; 1200'!$B:$B,ROW())="","",INDEX('Display 730 &amp; 1200'!$B:$B,ROW()))</f>
        <v>Sandi Almanto</v>
      </c>
      <c r="C574" t="str">
        <f>IF(INDEX('Display 730 &amp; 1200'!$D:$D,ROW())="","",INDEX('Display 730 &amp; 1200'!$D:$D,ROW()))</f>
        <v>CJR09B</v>
      </c>
      <c r="D574" t="e">
        <f>IF($C574="",0,SUMIFS(#REF!,#REF!,$C574,#REF!,"&gt;="&amp;'Display 730 &amp; 1200'!$AN$10,#REF!,"&lt;="&amp;'Display 730 &amp; 1200'!$AN$9))</f>
        <v>#REF!</v>
      </c>
      <c r="E574" t="e">
        <f>IF($C574="",0,SUMIFS(#REF!,#REF!,$C574,#REF!,"&gt;="&amp;'Display 730 &amp; 1200'!$AN$12,#REF!,"&lt;="&amp;'Display 730 &amp; 1200'!$AN$11))</f>
        <v>#REF!</v>
      </c>
    </row>
    <row r="575" spans="1:5">
      <c r="A575" t="str">
        <f>IF(INDEX('Display 730 &amp; 1200'!$A:$A,ROW())="","",INDEX('Display 730 &amp; 1200'!$A:$A,ROW()))</f>
        <v>BANDUNG万隆</v>
      </c>
      <c r="B575" t="str">
        <f>IF(INDEX('Display 730 &amp; 1200'!$B:$B,ROW())="","",INDEX('Display 730 &amp; 1200'!$B:$B,ROW()))</f>
        <v>Sandi Almanto</v>
      </c>
      <c r="C575" t="str">
        <f>IF(INDEX('Display 730 &amp; 1200'!$D:$D,ROW())="","",INDEX('Display 730 &amp; 1200'!$D:$D,ROW()))</f>
        <v>CJR13B</v>
      </c>
      <c r="D575" t="e">
        <f>IF($C575="",0,SUMIFS(#REF!,#REF!,$C575,#REF!,"&gt;="&amp;'Display 730 &amp; 1200'!$AN$10,#REF!,"&lt;="&amp;'Display 730 &amp; 1200'!$AN$9))</f>
        <v>#REF!</v>
      </c>
      <c r="E575" t="e">
        <f>IF($C575="",0,SUMIFS(#REF!,#REF!,$C575,#REF!,"&gt;="&amp;'Display 730 &amp; 1200'!$AN$12,#REF!,"&lt;="&amp;'Display 730 &amp; 1200'!$AN$11))</f>
        <v>#REF!</v>
      </c>
    </row>
    <row r="576" spans="1:5">
      <c r="A576" t="str">
        <f>IF(INDEX('Display 730 &amp; 1200'!$A:$A,ROW())="","",INDEX('Display 730 &amp; 1200'!$A:$A,ROW()))</f>
        <v>BANDUNG万隆</v>
      </c>
      <c r="B576" t="str">
        <f>IF(INDEX('Display 730 &amp; 1200'!$B:$B,ROW())="","",INDEX('Display 730 &amp; 1200'!$B:$B,ROW()))</f>
        <v>Sandi Almanto</v>
      </c>
      <c r="C576" t="str">
        <f>IF(INDEX('Display 730 &amp; 1200'!$D:$D,ROW())="","",INDEX('Display 730 &amp; 1200'!$D:$D,ROW()))</f>
        <v>CILAKU</v>
      </c>
      <c r="D576" t="e">
        <f>IF($C576="",0,SUMIFS(#REF!,#REF!,$C576,#REF!,"&gt;="&amp;'Display 730 &amp; 1200'!$AN$10,#REF!,"&lt;="&amp;'Display 730 &amp; 1200'!$AN$9))</f>
        <v>#REF!</v>
      </c>
      <c r="E576" t="e">
        <f>IF($C576="",0,SUMIFS(#REF!,#REF!,$C576,#REF!,"&gt;="&amp;'Display 730 &amp; 1200'!$AN$12,#REF!,"&lt;="&amp;'Display 730 &amp; 1200'!$AN$11))</f>
        <v>#REF!</v>
      </c>
    </row>
    <row r="577" spans="1:5">
      <c r="A577" t="str">
        <f>IF(INDEX('Display 730 &amp; 1200'!$A:$A,ROW())="","",INDEX('Display 730 &amp; 1200'!$A:$A,ROW()))</f>
        <v>BANDUNG万隆</v>
      </c>
      <c r="B577" t="str">
        <f>IF(INDEX('Display 730 &amp; 1200'!$B:$B,ROW())="","",INDEX('Display 730 &amp; 1200'!$B:$B,ROW()))</f>
        <v>Sandi Almanto</v>
      </c>
      <c r="C577" t="str">
        <f>IF(INDEX('Display 730 &amp; 1200'!$D:$D,ROW())="","",INDEX('Display 730 &amp; 1200'!$D:$D,ROW()))</f>
        <v>CJR06A</v>
      </c>
      <c r="D577" t="e">
        <f>IF($C577="",0,SUMIFS(#REF!,#REF!,$C577,#REF!,"&gt;="&amp;'Display 730 &amp; 1200'!$AN$10,#REF!,"&lt;="&amp;'Display 730 &amp; 1200'!$AN$9))</f>
        <v>#REF!</v>
      </c>
      <c r="E577" t="e">
        <f>IF($C577="",0,SUMIFS(#REF!,#REF!,$C577,#REF!,"&gt;="&amp;'Display 730 &amp; 1200'!$AN$12,#REF!,"&lt;="&amp;'Display 730 &amp; 1200'!$AN$11))</f>
        <v>#REF!</v>
      </c>
    </row>
    <row r="578" spans="1:5">
      <c r="A578" t="str">
        <f>IF(INDEX('Display 730 &amp; 1200'!$A:$A,ROW())="","",INDEX('Display 730 &amp; 1200'!$A:$A,ROW()))</f>
        <v>BANDUNG万隆</v>
      </c>
      <c r="B578" t="str">
        <f>IF(INDEX('Display 730 &amp; 1200'!$B:$B,ROW())="","",INDEX('Display 730 &amp; 1200'!$B:$B,ROW()))</f>
        <v>Sandi Almanto</v>
      </c>
      <c r="C578" t="str">
        <f>IF(INDEX('Display 730 &amp; 1200'!$D:$D,ROW())="","",INDEX('Display 730 &amp; 1200'!$D:$D,ROW()))</f>
        <v>CJR04A</v>
      </c>
      <c r="D578" t="e">
        <f>IF($C578="",0,SUMIFS(#REF!,#REF!,$C578,#REF!,"&gt;="&amp;'Display 730 &amp; 1200'!$AN$10,#REF!,"&lt;="&amp;'Display 730 &amp; 1200'!$AN$9))</f>
        <v>#REF!</v>
      </c>
      <c r="E578" t="e">
        <f>IF($C578="",0,SUMIFS(#REF!,#REF!,$C578,#REF!,"&gt;="&amp;'Display 730 &amp; 1200'!$AN$12,#REF!,"&lt;="&amp;'Display 730 &amp; 1200'!$AN$11))</f>
        <v>#REF!</v>
      </c>
    </row>
    <row r="579" spans="1:5">
      <c r="A579" t="str">
        <f>IF(INDEX('Display 730 &amp; 1200'!$A:$A,ROW())="","",INDEX('Display 730 &amp; 1200'!$A:$A,ROW()))</f>
        <v>BANDUNG万隆</v>
      </c>
      <c r="B579" t="str">
        <f>IF(INDEX('Display 730 &amp; 1200'!$B:$B,ROW())="","",INDEX('Display 730 &amp; 1200'!$B:$B,ROW()))</f>
        <v>Sandi Almanto</v>
      </c>
      <c r="C579" t="str">
        <f>IF(INDEX('Display 730 &amp; 1200'!$D:$D,ROW())="","",INDEX('Display 730 &amp; 1200'!$D:$D,ROW()))</f>
        <v>DC_SOLOKPANDAN</v>
      </c>
      <c r="D579" t="e">
        <f>IF($C579="",0,SUMIFS(#REF!,#REF!,$C579,#REF!,"&gt;="&amp;'Display 730 &amp; 1200'!$AN$10,#REF!,"&lt;="&amp;'Display 730 &amp; 1200'!$AN$9))</f>
        <v>#REF!</v>
      </c>
      <c r="E579" t="e">
        <f>IF($C579="",0,SUMIFS(#REF!,#REF!,$C579,#REF!,"&gt;="&amp;'Display 730 &amp; 1200'!$AN$12,#REF!,"&lt;="&amp;'Display 730 &amp; 1200'!$AN$11))</f>
        <v>#REF!</v>
      </c>
    </row>
    <row r="580" spans="1:5">
      <c r="A580" t="str">
        <f>IF(INDEX('Display 730 &amp; 1200'!$A:$A,ROW())="","",INDEX('Display 730 &amp; 1200'!$A:$A,ROW()))</f>
        <v>BANDUNG万隆</v>
      </c>
      <c r="B580" t="str">
        <f>IF(INDEX('Display 730 &amp; 1200'!$B:$B,ROW())="","",INDEX('Display 730 &amp; 1200'!$B:$B,ROW()))</f>
        <v>Sandi Almanto</v>
      </c>
      <c r="C580" t="str">
        <f>IF(INDEX('Display 730 &amp; 1200'!$D:$D,ROW())="","",INDEX('Display 730 &amp; 1200'!$D:$D,ROW()))</f>
        <v>CJR17A</v>
      </c>
      <c r="D580" t="e">
        <f>IF($C580="",0,SUMIFS(#REF!,#REF!,$C580,#REF!,"&gt;="&amp;'Display 730 &amp; 1200'!$AN$10,#REF!,"&lt;="&amp;'Display 730 &amp; 1200'!$AN$9))</f>
        <v>#REF!</v>
      </c>
      <c r="E580" t="e">
        <f>IF($C580="",0,SUMIFS(#REF!,#REF!,$C580,#REF!,"&gt;="&amp;'Display 730 &amp; 1200'!$AN$12,#REF!,"&lt;="&amp;'Display 730 &amp; 1200'!$AN$11))</f>
        <v>#REF!</v>
      </c>
    </row>
    <row r="581" spans="1:5">
      <c r="A581" t="str">
        <f>IF(INDEX('Display 730 &amp; 1200'!$A:$A,ROW())="","",INDEX('Display 730 &amp; 1200'!$A:$A,ROW()))</f>
        <v>BANDUNG万隆</v>
      </c>
      <c r="B581" t="str">
        <f>IF(INDEX('Display 730 &amp; 1200'!$B:$B,ROW())="","",INDEX('Display 730 &amp; 1200'!$B:$B,ROW()))</f>
        <v>Sandi Almanto</v>
      </c>
      <c r="C581" t="str">
        <f>IF(INDEX('Display 730 &amp; 1200'!$D:$D,ROW())="","",INDEX('Display 730 &amp; 1200'!$D:$D,ROW()))</f>
        <v>CJR14B</v>
      </c>
      <c r="D581" t="e">
        <f>IF($C581="",0,SUMIFS(#REF!,#REF!,$C581,#REF!,"&gt;="&amp;'Display 730 &amp; 1200'!$AN$10,#REF!,"&lt;="&amp;'Display 730 &amp; 1200'!$AN$9))</f>
        <v>#REF!</v>
      </c>
      <c r="E581" t="e">
        <f>IF($C581="",0,SUMIFS(#REF!,#REF!,$C581,#REF!,"&gt;="&amp;'Display 730 &amp; 1200'!$AN$12,#REF!,"&lt;="&amp;'Display 730 &amp; 1200'!$AN$11))</f>
        <v>#REF!</v>
      </c>
    </row>
    <row r="582" spans="1:5">
      <c r="A582" t="str">
        <f>IF(INDEX('Display 730 &amp; 1200'!$A:$A,ROW())="","",INDEX('Display 730 &amp; 1200'!$A:$A,ROW()))</f>
        <v>BANDUNG万隆</v>
      </c>
      <c r="B582" t="str">
        <f>IF(INDEX('Display 730 &amp; 1200'!$B:$B,ROW())="","",INDEX('Display 730 &amp; 1200'!$B:$B,ROW()))</f>
        <v>Sandi Almanto</v>
      </c>
      <c r="C582" t="str">
        <f>IF(INDEX('Display 730 &amp; 1200'!$D:$D,ROW())="","",INDEX('Display 730 &amp; 1200'!$D:$D,ROW()))</f>
        <v>SADAMAYA</v>
      </c>
      <c r="D582" t="e">
        <f>IF($C582="",0,SUMIFS(#REF!,#REF!,$C582,#REF!,"&gt;="&amp;'Display 730 &amp; 1200'!$AN$10,#REF!,"&lt;="&amp;'Display 730 &amp; 1200'!$AN$9))</f>
        <v>#REF!</v>
      </c>
      <c r="E582" t="e">
        <f>IF($C582="",0,SUMIFS(#REF!,#REF!,$C582,#REF!,"&gt;="&amp;'Display 730 &amp; 1200'!$AN$12,#REF!,"&lt;="&amp;'Display 730 &amp; 1200'!$AN$11))</f>
        <v>#REF!</v>
      </c>
    </row>
    <row r="583" spans="1:5">
      <c r="A583" t="str">
        <f>IF(INDEX('Display 730 &amp; 1200'!$A:$A,ROW())="","",INDEX('Display 730 &amp; 1200'!$A:$A,ROW()))</f>
        <v>BANDUNG万隆</v>
      </c>
      <c r="B583" t="str">
        <f>IF(INDEX('Display 730 &amp; 1200'!$B:$B,ROW())="","",INDEX('Display 730 &amp; 1200'!$B:$B,ROW()))</f>
        <v>Sandi Almanto</v>
      </c>
      <c r="C583" t="str">
        <f>IF(INDEX('Display 730 &amp; 1200'!$D:$D,ROW())="","",INDEX('Display 730 &amp; 1200'!$D:$D,ROW()))</f>
        <v>MUKA</v>
      </c>
      <c r="D583" t="e">
        <f>IF($C583="",0,SUMIFS(#REF!,#REF!,$C583,#REF!,"&gt;="&amp;'Display 730 &amp; 1200'!$AN$10,#REF!,"&lt;="&amp;'Display 730 &amp; 1200'!$AN$9))</f>
        <v>#REF!</v>
      </c>
      <c r="E583" t="e">
        <f>IF($C583="",0,SUMIFS(#REF!,#REF!,$C583,#REF!,"&gt;="&amp;'Display 730 &amp; 1200'!$AN$12,#REF!,"&lt;="&amp;'Display 730 &amp; 1200'!$AN$11))</f>
        <v>#REF!</v>
      </c>
    </row>
    <row r="584" spans="1:5">
      <c r="A584" t="str">
        <f>IF(INDEX('Display 730 &amp; 1200'!$A:$A,ROW())="","",INDEX('Display 730 &amp; 1200'!$A:$A,ROW()))</f>
        <v>BANDUNG万隆</v>
      </c>
      <c r="B584" t="str">
        <f>IF(INDEX('Display 730 &amp; 1200'!$B:$B,ROW())="","",INDEX('Display 730 &amp; 1200'!$B:$B,ROW()))</f>
        <v>Sandi Almanto</v>
      </c>
      <c r="C584" t="str">
        <f>IF(INDEX('Display 730 &amp; 1200'!$D:$D,ROW())="","",INDEX('Display 730 &amp; 1200'!$D:$D,ROW()))</f>
        <v>CIPANAS</v>
      </c>
      <c r="D584" t="e">
        <f>IF($C584="",0,SUMIFS(#REF!,#REF!,$C584,#REF!,"&gt;="&amp;'Display 730 &amp; 1200'!$AN$10,#REF!,"&lt;="&amp;'Display 730 &amp; 1200'!$AN$9))</f>
        <v>#REF!</v>
      </c>
      <c r="E584" t="e">
        <f>IF($C584="",0,SUMIFS(#REF!,#REF!,$C584,#REF!,"&gt;="&amp;'Display 730 &amp; 1200'!$AN$12,#REF!,"&lt;="&amp;'Display 730 &amp; 1200'!$AN$11))</f>
        <v>#REF!</v>
      </c>
    </row>
    <row r="585" spans="1:5">
      <c r="A585" t="str">
        <f>IF(INDEX('Display 730 &amp; 1200'!$A:$A,ROW())="","",INDEX('Display 730 &amp; 1200'!$A:$A,ROW()))</f>
        <v>BANDUNG万隆</v>
      </c>
      <c r="B585" t="str">
        <f>IF(INDEX('Display 730 &amp; 1200'!$B:$B,ROW())="","",INDEX('Display 730 &amp; 1200'!$B:$B,ROW()))</f>
        <v>Sandi Almanto</v>
      </c>
      <c r="C585" t="str">
        <f>IF(INDEX('Display 730 &amp; 1200'!$D:$D,ROW())="","",INDEX('Display 730 &amp; 1200'!$D:$D,ROW()))</f>
        <v>PACET_CJR_2</v>
      </c>
      <c r="D585" t="e">
        <f>IF($C585="",0,SUMIFS(#REF!,#REF!,$C585,#REF!,"&gt;="&amp;'Display 730 &amp; 1200'!$AN$10,#REF!,"&lt;="&amp;'Display 730 &amp; 1200'!$AN$9))</f>
        <v>#REF!</v>
      </c>
      <c r="E585" t="e">
        <f>IF($C585="",0,SUMIFS(#REF!,#REF!,$C585,#REF!,"&gt;="&amp;'Display 730 &amp; 1200'!$AN$12,#REF!,"&lt;="&amp;'Display 730 &amp; 1200'!$AN$11))</f>
        <v>#REF!</v>
      </c>
    </row>
    <row r="586" spans="1:5">
      <c r="A586" t="str">
        <f>IF(INDEX('Display 730 &amp; 1200'!$A:$A,ROW())="","",INDEX('Display 730 &amp; 1200'!$A:$A,ROW()))</f>
        <v>BANDUNG万隆</v>
      </c>
      <c r="B586" t="str">
        <f>IF(INDEX('Display 730 &amp; 1200'!$B:$B,ROW())="","",INDEX('Display 730 &amp; 1200'!$B:$B,ROW()))</f>
        <v>Sandi Almanto</v>
      </c>
      <c r="C586" t="str">
        <f>IF(INDEX('Display 730 &amp; 1200'!$D:$D,ROW())="","",INDEX('Display 730 &amp; 1200'!$D:$D,ROW()))</f>
        <v>CJR18C</v>
      </c>
      <c r="D586" t="e">
        <f>IF($C586="",0,SUMIFS(#REF!,#REF!,$C586,#REF!,"&gt;="&amp;'Display 730 &amp; 1200'!$AN$10,#REF!,"&lt;="&amp;'Display 730 &amp; 1200'!$AN$9))</f>
        <v>#REF!</v>
      </c>
      <c r="E586" t="e">
        <f>IF($C586="",0,SUMIFS(#REF!,#REF!,$C586,#REF!,"&gt;="&amp;'Display 730 &amp; 1200'!$AN$12,#REF!,"&lt;="&amp;'Display 730 &amp; 1200'!$AN$11))</f>
        <v>#REF!</v>
      </c>
    </row>
    <row r="587" spans="1:5">
      <c r="A587" t="str">
        <f>IF(INDEX('Display 730 &amp; 1200'!$A:$A,ROW())="","",INDEX('Display 730 &amp; 1200'!$A:$A,ROW()))</f>
        <v>BANDUNG万隆</v>
      </c>
      <c r="B587" t="str">
        <f>IF(INDEX('Display 730 &amp; 1200'!$B:$B,ROW())="","",INDEX('Display 730 &amp; 1200'!$B:$B,ROW()))</f>
        <v>Sandi Almanto</v>
      </c>
      <c r="C587" t="str">
        <f>IF(INDEX('Display 730 &amp; 1200'!$D:$D,ROW())="","",INDEX('Display 730 &amp; 1200'!$D:$D,ROW()))</f>
        <v>CJR07B</v>
      </c>
      <c r="D587" t="e">
        <f>IF($C587="",0,SUMIFS(#REF!,#REF!,$C587,#REF!,"&gt;="&amp;'Display 730 &amp; 1200'!$AN$10,#REF!,"&lt;="&amp;'Display 730 &amp; 1200'!$AN$9))</f>
        <v>#REF!</v>
      </c>
      <c r="E587" t="e">
        <f>IF($C587="",0,SUMIFS(#REF!,#REF!,$C587,#REF!,"&gt;="&amp;'Display 730 &amp; 1200'!$AN$12,#REF!,"&lt;="&amp;'Display 730 &amp; 1200'!$AN$11))</f>
        <v>#REF!</v>
      </c>
    </row>
    <row r="588" spans="1:5">
      <c r="A588" t="str">
        <f>IF(INDEX('Display 730 &amp; 1200'!$A:$A,ROW())="","",INDEX('Display 730 &amp; 1200'!$A:$A,ROW()))</f>
        <v>BANDUNG万隆</v>
      </c>
      <c r="B588" t="str">
        <f>IF(INDEX('Display 730 &amp; 1200'!$B:$B,ROW())="","",INDEX('Display 730 &amp; 1200'!$B:$B,ROW()))</f>
        <v>Septian Nugraha</v>
      </c>
      <c r="C588" t="str">
        <f>IF(INDEX('Display 730 &amp; 1200'!$D:$D,ROW())="","",INDEX('Display 730 &amp; 1200'!$D:$D,ROW()))</f>
        <v>PWK05B</v>
      </c>
      <c r="D588" t="e">
        <f>IF($C588="",0,SUMIFS(#REF!,#REF!,$C588,#REF!,"&gt;="&amp;'Display 730 &amp; 1200'!$AN$10,#REF!,"&lt;="&amp;'Display 730 &amp; 1200'!$AN$9))</f>
        <v>#REF!</v>
      </c>
      <c r="E588" t="e">
        <f>IF($C588="",0,SUMIFS(#REF!,#REF!,$C588,#REF!,"&gt;="&amp;'Display 730 &amp; 1200'!$AN$12,#REF!,"&lt;="&amp;'Display 730 &amp; 1200'!$AN$11))</f>
        <v>#REF!</v>
      </c>
    </row>
    <row r="589" spans="1:5">
      <c r="A589" t="str">
        <f>IF(INDEX('Display 730 &amp; 1200'!$A:$A,ROW())="","",INDEX('Display 730 &amp; 1200'!$A:$A,ROW()))</f>
        <v>BANDUNG万隆</v>
      </c>
      <c r="B589" t="str">
        <f>IF(INDEX('Display 730 &amp; 1200'!$B:$B,ROW())="","",INDEX('Display 730 &amp; 1200'!$B:$B,ROW()))</f>
        <v>Septian Nugraha</v>
      </c>
      <c r="C589" t="str">
        <f>IF(INDEX('Display 730 &amp; 1200'!$D:$D,ROW())="","",INDEX('Display 730 &amp; 1200'!$D:$D,ROW()))</f>
        <v>JATISARI_BARU</v>
      </c>
      <c r="D589" t="e">
        <f>IF($C589="",0,SUMIFS(#REF!,#REF!,$C589,#REF!,"&gt;="&amp;'Display 730 &amp; 1200'!$AN$10,#REF!,"&lt;="&amp;'Display 730 &amp; 1200'!$AN$9))</f>
        <v>#REF!</v>
      </c>
      <c r="E589" t="e">
        <f>IF($C589="",0,SUMIFS(#REF!,#REF!,$C589,#REF!,"&gt;="&amp;'Display 730 &amp; 1200'!$AN$12,#REF!,"&lt;="&amp;'Display 730 &amp; 1200'!$AN$11))</f>
        <v>#REF!</v>
      </c>
    </row>
    <row r="590" spans="1:5">
      <c r="A590" t="str">
        <f>IF(INDEX('Display 730 &amp; 1200'!$A:$A,ROW())="","",INDEX('Display 730 &amp; 1200'!$A:$A,ROW()))</f>
        <v>BANDUNG万隆</v>
      </c>
      <c r="B590" t="str">
        <f>IF(INDEX('Display 730 &amp; 1200'!$B:$B,ROW())="","",INDEX('Display 730 &amp; 1200'!$B:$B,ROW()))</f>
        <v>Septian Nugraha</v>
      </c>
      <c r="C590" t="str">
        <f>IF(INDEX('Display 730 &amp; 1200'!$D:$D,ROW())="","",INDEX('Display 730 &amp; 1200'!$D:$D,ROW()))</f>
        <v>PWK01B</v>
      </c>
      <c r="D590" t="e">
        <f>IF($C590="",0,SUMIFS(#REF!,#REF!,$C590,#REF!,"&gt;="&amp;'Display 730 &amp; 1200'!$AN$10,#REF!,"&lt;="&amp;'Display 730 &amp; 1200'!$AN$9))</f>
        <v>#REF!</v>
      </c>
      <c r="E590" t="e">
        <f>IF($C590="",0,SUMIFS(#REF!,#REF!,$C590,#REF!,"&gt;="&amp;'Display 730 &amp; 1200'!$AN$12,#REF!,"&lt;="&amp;'Display 730 &amp; 1200'!$AN$11))</f>
        <v>#REF!</v>
      </c>
    </row>
    <row r="591" spans="1:5">
      <c r="A591" t="str">
        <f>IF(INDEX('Display 730 &amp; 1200'!$A:$A,ROW())="","",INDEX('Display 730 &amp; 1200'!$A:$A,ROW()))</f>
        <v>BANDUNG万隆</v>
      </c>
      <c r="B591" t="str">
        <f>IF(INDEX('Display 730 &amp; 1200'!$B:$B,ROW())="","",INDEX('Display 730 &amp; 1200'!$B:$B,ROW()))</f>
        <v>Septian Nugraha</v>
      </c>
      <c r="C591" t="str">
        <f>IF(INDEX('Display 730 &amp; 1200'!$D:$D,ROW())="","",INDEX('Display 730 &amp; 1200'!$D:$D,ROW()))</f>
        <v>PASAR_PERMAI</v>
      </c>
      <c r="D591" t="e">
        <f>IF($C591="",0,SUMIFS(#REF!,#REF!,$C591,#REF!,"&gt;="&amp;'Display 730 &amp; 1200'!$AN$10,#REF!,"&lt;="&amp;'Display 730 &amp; 1200'!$AN$9))</f>
        <v>#REF!</v>
      </c>
      <c r="E591" t="e">
        <f>IF($C591="",0,SUMIFS(#REF!,#REF!,$C591,#REF!,"&gt;="&amp;'Display 730 &amp; 1200'!$AN$12,#REF!,"&lt;="&amp;'Display 730 &amp; 1200'!$AN$11))</f>
        <v>#REF!</v>
      </c>
    </row>
    <row r="592" spans="1:5">
      <c r="A592" t="str">
        <f>IF(INDEX('Display 730 &amp; 1200'!$A:$A,ROW())="","",INDEX('Display 730 &amp; 1200'!$A:$A,ROW()))</f>
        <v>BANDUNG万隆</v>
      </c>
      <c r="B592" t="str">
        <f>IF(INDEX('Display 730 &amp; 1200'!$B:$B,ROW())="","",INDEX('Display 730 &amp; 1200'!$B:$B,ROW()))</f>
        <v>Septian Nugraha</v>
      </c>
      <c r="C592" t="str">
        <f>IF(INDEX('Display 730 &amp; 1200'!$D:$D,ROW())="","",INDEX('Display 730 &amp; 1200'!$D:$D,ROW()))</f>
        <v>CILAMAYA</v>
      </c>
      <c r="D592" t="e">
        <f>IF($C592="",0,SUMIFS(#REF!,#REF!,$C592,#REF!,"&gt;="&amp;'Display 730 &amp; 1200'!$AN$10,#REF!,"&lt;="&amp;'Display 730 &amp; 1200'!$AN$9))</f>
        <v>#REF!</v>
      </c>
      <c r="E592" t="e">
        <f>IF($C592="",0,SUMIFS(#REF!,#REF!,$C592,#REF!,"&gt;="&amp;'Display 730 &amp; 1200'!$AN$12,#REF!,"&lt;="&amp;'Display 730 &amp; 1200'!$AN$11))</f>
        <v>#REF!</v>
      </c>
    </row>
    <row r="593" spans="1:5">
      <c r="A593" t="str">
        <f>IF(INDEX('Display 730 &amp; 1200'!$A:$A,ROW())="","",INDEX('Display 730 &amp; 1200'!$A:$A,ROW()))</f>
        <v>BANDUNG万隆</v>
      </c>
      <c r="B593" t="str">
        <f>IF(INDEX('Display 730 &amp; 1200'!$B:$B,ROW())="","",INDEX('Display 730 &amp; 1200'!$B:$B,ROW()))</f>
        <v>Septian Nugraha</v>
      </c>
      <c r="C593" t="str">
        <f>IF(INDEX('Display 730 &amp; 1200'!$D:$D,ROW())="","",INDEX('Display 730 &amp; 1200'!$D:$D,ROW()))</f>
        <v>PWK08A</v>
      </c>
      <c r="D593" t="e">
        <f>IF($C593="",0,SUMIFS(#REF!,#REF!,$C593,#REF!,"&gt;="&amp;'Display 730 &amp; 1200'!$AN$10,#REF!,"&lt;="&amp;'Display 730 &amp; 1200'!$AN$9))</f>
        <v>#REF!</v>
      </c>
      <c r="E593" t="e">
        <f>IF($C593="",0,SUMIFS(#REF!,#REF!,$C593,#REF!,"&gt;="&amp;'Display 730 &amp; 1200'!$AN$12,#REF!,"&lt;="&amp;'Display 730 &amp; 1200'!$AN$11))</f>
        <v>#REF!</v>
      </c>
    </row>
    <row r="594" spans="1:5">
      <c r="A594" t="str">
        <f>IF(INDEX('Display 730 &amp; 1200'!$A:$A,ROW())="","",INDEX('Display 730 &amp; 1200'!$A:$A,ROW()))</f>
        <v>BANDUNG万隆</v>
      </c>
      <c r="B594" t="str">
        <f>IF(INDEX('Display 730 &amp; 1200'!$B:$B,ROW())="","",INDEX('Display 730 &amp; 1200'!$B:$B,ROW()))</f>
        <v>Septian Nugraha</v>
      </c>
      <c r="C594" t="str">
        <f>IF(INDEX('Display 730 &amp; 1200'!$D:$D,ROW())="","",INDEX('Display 730 &amp; 1200'!$D:$D,ROW()))</f>
        <v>PWK03B</v>
      </c>
      <c r="D594" t="e">
        <f>IF($C594="",0,SUMIFS(#REF!,#REF!,$C594,#REF!,"&gt;="&amp;'Display 730 &amp; 1200'!$AN$10,#REF!,"&lt;="&amp;'Display 730 &amp; 1200'!$AN$9))</f>
        <v>#REF!</v>
      </c>
      <c r="E594" t="e">
        <f>IF($C594="",0,SUMIFS(#REF!,#REF!,$C594,#REF!,"&gt;="&amp;'Display 730 &amp; 1200'!$AN$12,#REF!,"&lt;="&amp;'Display 730 &amp; 1200'!$AN$11))</f>
        <v>#REF!</v>
      </c>
    </row>
    <row r="595" spans="1:5">
      <c r="A595" t="str">
        <f>IF(INDEX('Display 730 &amp; 1200'!$A:$A,ROW())="","",INDEX('Display 730 &amp; 1200'!$A:$A,ROW()))</f>
        <v>BANDUNG万隆</v>
      </c>
      <c r="B595" t="str">
        <f>IF(INDEX('Display 730 &amp; 1200'!$B:$B,ROW())="","",INDEX('Display 730 &amp; 1200'!$B:$B,ROW()))</f>
        <v>Septian Nugraha</v>
      </c>
      <c r="C595" t="str">
        <f>IF(INDEX('Display 730 &amp; 1200'!$D:$D,ROW())="","",INDEX('Display 730 &amp; 1200'!$D:$D,ROW()))</f>
        <v>PWK12A</v>
      </c>
      <c r="D595" t="e">
        <f>IF($C595="",0,SUMIFS(#REF!,#REF!,$C595,#REF!,"&gt;="&amp;'Display 730 &amp; 1200'!$AN$10,#REF!,"&lt;="&amp;'Display 730 &amp; 1200'!$AN$9))</f>
        <v>#REF!</v>
      </c>
      <c r="E595" t="e">
        <f>IF($C595="",0,SUMIFS(#REF!,#REF!,$C595,#REF!,"&gt;="&amp;'Display 730 &amp; 1200'!$AN$12,#REF!,"&lt;="&amp;'Display 730 &amp; 1200'!$AN$11))</f>
        <v>#REF!</v>
      </c>
    </row>
    <row r="596" spans="1:5">
      <c r="A596" t="str">
        <f>IF(INDEX('Display 730 &amp; 1200'!$A:$A,ROW())="","",INDEX('Display 730 &amp; 1200'!$A:$A,ROW()))</f>
        <v>BANDUNG万隆</v>
      </c>
      <c r="B596" t="str">
        <f>IF(INDEX('Display 730 &amp; 1200'!$B:$B,ROW())="","",INDEX('Display 730 &amp; 1200'!$B:$B,ROW()))</f>
        <v>Septian Nugraha</v>
      </c>
      <c r="C596" t="str">
        <f>IF(INDEX('Display 730 &amp; 1200'!$D:$D,ROW())="","",INDEX('Display 730 &amp; 1200'!$D:$D,ROW()))</f>
        <v>PWK04B</v>
      </c>
      <c r="D596" t="e">
        <f>IF($C596="",0,SUMIFS(#REF!,#REF!,$C596,#REF!,"&gt;="&amp;'Display 730 &amp; 1200'!$AN$10,#REF!,"&lt;="&amp;'Display 730 &amp; 1200'!$AN$9))</f>
        <v>#REF!</v>
      </c>
      <c r="E596" t="e">
        <f>IF($C596="",0,SUMIFS(#REF!,#REF!,$C596,#REF!,"&gt;="&amp;'Display 730 &amp; 1200'!$AN$12,#REF!,"&lt;="&amp;'Display 730 &amp; 1200'!$AN$11))</f>
        <v>#REF!</v>
      </c>
    </row>
    <row r="597" spans="1:5">
      <c r="A597" t="str">
        <f>IF(INDEX('Display 730 &amp; 1200'!$A:$A,ROW())="","",INDEX('Display 730 &amp; 1200'!$A:$A,ROW()))</f>
        <v>BANDUNG万隆</v>
      </c>
      <c r="B597" t="str">
        <f>IF(INDEX('Display 730 &amp; 1200'!$B:$B,ROW())="","",INDEX('Display 730 &amp; 1200'!$B:$B,ROW()))</f>
        <v>Septian Nugraha</v>
      </c>
      <c r="C597" t="str">
        <f>IF(INDEX('Display 730 &amp; 1200'!$D:$D,ROW())="","",INDEX('Display 730 &amp; 1200'!$D:$D,ROW()))</f>
        <v>PWK15K</v>
      </c>
      <c r="D597" t="e">
        <f>IF($C597="",0,SUMIFS(#REF!,#REF!,$C597,#REF!,"&gt;="&amp;'Display 730 &amp; 1200'!$AN$10,#REF!,"&lt;="&amp;'Display 730 &amp; 1200'!$AN$9))</f>
        <v>#REF!</v>
      </c>
      <c r="E597" t="e">
        <f>IF($C597="",0,SUMIFS(#REF!,#REF!,$C597,#REF!,"&gt;="&amp;'Display 730 &amp; 1200'!$AN$12,#REF!,"&lt;="&amp;'Display 730 &amp; 1200'!$AN$11))</f>
        <v>#REF!</v>
      </c>
    </row>
    <row r="598" spans="1:5">
      <c r="A598" t="str">
        <f>IF(INDEX('Display 730 &amp; 1200'!$A:$A,ROW())="","",INDEX('Display 730 &amp; 1200'!$A:$A,ROW()))</f>
        <v>BANDUNG万隆</v>
      </c>
      <c r="B598" t="str">
        <f>IF(INDEX('Display 730 &amp; 1200'!$B:$B,ROW())="","",INDEX('Display 730 &amp; 1200'!$B:$B,ROW()))</f>
        <v>Septian Nugraha</v>
      </c>
      <c r="C598" t="str">
        <f>IF(INDEX('Display 730 &amp; 1200'!$D:$D,ROW())="","",INDEX('Display 730 &amp; 1200'!$D:$D,ROW()))</f>
        <v>PWK10C</v>
      </c>
      <c r="D598" t="e">
        <f>IF($C598="",0,SUMIFS(#REF!,#REF!,$C598,#REF!,"&gt;="&amp;'Display 730 &amp; 1200'!$AN$10,#REF!,"&lt;="&amp;'Display 730 &amp; 1200'!$AN$9))</f>
        <v>#REF!</v>
      </c>
      <c r="E598" t="e">
        <f>IF($C598="",0,SUMIFS(#REF!,#REF!,$C598,#REF!,"&gt;="&amp;'Display 730 &amp; 1200'!$AN$12,#REF!,"&lt;="&amp;'Display 730 &amp; 1200'!$AN$11))</f>
        <v>#REF!</v>
      </c>
    </row>
    <row r="599" spans="1:5">
      <c r="A599" t="str">
        <f>IF(INDEX('Display 730 &amp; 1200'!$A:$A,ROW())="","",INDEX('Display 730 &amp; 1200'!$A:$A,ROW()))</f>
        <v>BANDUNG万隆</v>
      </c>
      <c r="B599" t="str">
        <f>IF(INDEX('Display 730 &amp; 1200'!$B:$B,ROW())="","",INDEX('Display 730 &amp; 1200'!$B:$B,ROW()))</f>
        <v>Septian Nugraha</v>
      </c>
      <c r="C599" t="str">
        <f>IF(INDEX('Display 730 &amp; 1200'!$D:$D,ROW())="","",INDEX('Display 730 &amp; 1200'!$D:$D,ROW()))</f>
        <v>PWK06B</v>
      </c>
      <c r="D599" t="e">
        <f>IF($C599="",0,SUMIFS(#REF!,#REF!,$C599,#REF!,"&gt;="&amp;'Display 730 &amp; 1200'!$AN$10,#REF!,"&lt;="&amp;'Display 730 &amp; 1200'!$AN$9))</f>
        <v>#REF!</v>
      </c>
      <c r="E599" t="e">
        <f>IF($C599="",0,SUMIFS(#REF!,#REF!,$C599,#REF!,"&gt;="&amp;'Display 730 &amp; 1200'!$AN$12,#REF!,"&lt;="&amp;'Display 730 &amp; 1200'!$AN$11))</f>
        <v>#REF!</v>
      </c>
    </row>
    <row r="600" spans="1:5">
      <c r="A600" t="str">
        <f>IF(INDEX('Display 730 &amp; 1200'!$A:$A,ROW())="","",INDEX('Display 730 &amp; 1200'!$A:$A,ROW()))</f>
        <v>BANDUNG万隆</v>
      </c>
      <c r="B600" t="str">
        <f>IF(INDEX('Display 730 &amp; 1200'!$B:$B,ROW())="","",INDEX('Display 730 &amp; 1200'!$B:$B,ROW()))</f>
        <v>Septian Nugraha</v>
      </c>
      <c r="C600" t="str">
        <f>IF(INDEX('Display 730 &amp; 1200'!$D:$D,ROW())="","",INDEX('Display 730 &amp; 1200'!$D:$D,ROW()))</f>
        <v>PWK15L</v>
      </c>
      <c r="D600" t="e">
        <f>IF($C600="",0,SUMIFS(#REF!,#REF!,$C600,#REF!,"&gt;="&amp;'Display 730 &amp; 1200'!$AN$10,#REF!,"&lt;="&amp;'Display 730 &amp; 1200'!$AN$9))</f>
        <v>#REF!</v>
      </c>
      <c r="E600" t="e">
        <f>IF($C600="",0,SUMIFS(#REF!,#REF!,$C600,#REF!,"&gt;="&amp;'Display 730 &amp; 1200'!$AN$12,#REF!,"&lt;="&amp;'Display 730 &amp; 1200'!$AN$11))</f>
        <v>#REF!</v>
      </c>
    </row>
    <row r="601" spans="1:5">
      <c r="A601" t="str">
        <f>IF(INDEX('Display 730 &amp; 1200'!$A:$A,ROW())="","",INDEX('Display 730 &amp; 1200'!$A:$A,ROW()))</f>
        <v>BANDUNG万隆</v>
      </c>
      <c r="B601" t="str">
        <f>IF(INDEX('Display 730 &amp; 1200'!$B:$B,ROW())="","",INDEX('Display 730 &amp; 1200'!$B:$B,ROW()))</f>
        <v>Septian Nugraha</v>
      </c>
      <c r="C601" t="str">
        <f>IF(INDEX('Display 730 &amp; 1200'!$D:$D,ROW())="","",INDEX('Display 730 &amp; 1200'!$D:$D,ROW()))</f>
        <v>PWK02D</v>
      </c>
      <c r="D601" t="e">
        <f>IF($C601="",0,SUMIFS(#REF!,#REF!,$C601,#REF!,"&gt;="&amp;'Display 730 &amp; 1200'!$AN$10,#REF!,"&lt;="&amp;'Display 730 &amp; 1200'!$AN$9))</f>
        <v>#REF!</v>
      </c>
      <c r="E601" t="e">
        <f>IF($C601="",0,SUMIFS(#REF!,#REF!,$C601,#REF!,"&gt;="&amp;'Display 730 &amp; 1200'!$AN$12,#REF!,"&lt;="&amp;'Display 730 &amp; 1200'!$AN$11))</f>
        <v>#REF!</v>
      </c>
    </row>
    <row r="602" spans="1:5">
      <c r="A602" t="str">
        <f>IF(INDEX('Display 730 &amp; 1200'!$A:$A,ROW())="","",INDEX('Display 730 &amp; 1200'!$A:$A,ROW()))</f>
        <v>BANDUNG万隆</v>
      </c>
      <c r="B602" t="str">
        <f>IF(INDEX('Display 730 &amp; 1200'!$B:$B,ROW())="","",INDEX('Display 730 &amp; 1200'!$B:$B,ROW()))</f>
        <v>Septian Nugraha</v>
      </c>
      <c r="C602" t="str">
        <f>IF(INDEX('Display 730 &amp; 1200'!$D:$D,ROW())="","",INDEX('Display 730 &amp; 1200'!$D:$D,ROW()))</f>
        <v>DC_KOTABARU</v>
      </c>
      <c r="D602" t="e">
        <f>IF($C602="",0,SUMIFS(#REF!,#REF!,$C602,#REF!,"&gt;="&amp;'Display 730 &amp; 1200'!$AN$10,#REF!,"&lt;="&amp;'Display 730 &amp; 1200'!$AN$9))</f>
        <v>#REF!</v>
      </c>
      <c r="E602" t="e">
        <f>IF($C602="",0,SUMIFS(#REF!,#REF!,$C602,#REF!,"&gt;="&amp;'Display 730 &amp; 1200'!$AN$12,#REF!,"&lt;="&amp;'Display 730 &amp; 1200'!$AN$11))</f>
        <v>#REF!</v>
      </c>
    </row>
    <row r="603" spans="1:5">
      <c r="A603" t="str">
        <f>IF(INDEX('Display 730 &amp; 1200'!$A:$A,ROW())="","",INDEX('Display 730 &amp; 1200'!$A:$A,ROW()))</f>
        <v>BANDUNG万隆</v>
      </c>
      <c r="B603" t="str">
        <f>IF(INDEX('Display 730 &amp; 1200'!$B:$B,ROW())="","",INDEX('Display 730 &amp; 1200'!$B:$B,ROW()))</f>
        <v>Septian Nugraha</v>
      </c>
      <c r="C603" t="str">
        <f>IF(INDEX('Display 730 &amp; 1200'!$D:$D,ROW())="","",INDEX('Display 730 &amp; 1200'!$D:$D,ROW()))</f>
        <v>KRW28B</v>
      </c>
      <c r="D603" t="e">
        <f>IF($C603="",0,SUMIFS(#REF!,#REF!,$C603,#REF!,"&gt;="&amp;'Display 730 &amp; 1200'!$AN$10,#REF!,"&lt;="&amp;'Display 730 &amp; 1200'!$AN$9))</f>
        <v>#REF!</v>
      </c>
      <c r="E603" t="e">
        <f>IF($C603="",0,SUMIFS(#REF!,#REF!,$C603,#REF!,"&gt;="&amp;'Display 730 &amp; 1200'!$AN$12,#REF!,"&lt;="&amp;'Display 730 &amp; 1200'!$AN$11))</f>
        <v>#REF!</v>
      </c>
    </row>
    <row r="604" spans="1:5">
      <c r="A604" t="str">
        <f>IF(INDEX('Display 730 &amp; 1200'!$A:$A,ROW())="","",INDEX('Display 730 &amp; 1200'!$A:$A,ROW()))</f>
        <v>BANDUNG万隆</v>
      </c>
      <c r="B604" t="str">
        <f>IF(INDEX('Display 730 &amp; 1200'!$B:$B,ROW())="","",INDEX('Display 730 &amp; 1200'!$B:$B,ROW()))</f>
        <v>Septian Nugraha</v>
      </c>
      <c r="C604" t="str">
        <f>IF(INDEX('Display 730 &amp; 1200'!$D:$D,ROW())="","",INDEX('Display 730 &amp; 1200'!$D:$D,ROW()))</f>
        <v>PWK07D</v>
      </c>
      <c r="D604" t="e">
        <f>IF($C604="",0,SUMIFS(#REF!,#REF!,$C604,#REF!,"&gt;="&amp;'Display 730 &amp; 1200'!$AN$10,#REF!,"&lt;="&amp;'Display 730 &amp; 1200'!$AN$9))</f>
        <v>#REF!</v>
      </c>
      <c r="E604" t="e">
        <f>IF($C604="",0,SUMIFS(#REF!,#REF!,$C604,#REF!,"&gt;="&amp;'Display 730 &amp; 1200'!$AN$12,#REF!,"&lt;="&amp;'Display 730 &amp; 1200'!$AN$11))</f>
        <v>#REF!</v>
      </c>
    </row>
    <row r="605" spans="1:5">
      <c r="A605" t="str">
        <f>IF(INDEX('Display 730 &amp; 1200'!$A:$A,ROW())="","",INDEX('Display 730 &amp; 1200'!$A:$A,ROW()))</f>
        <v>BANDUNG万隆</v>
      </c>
      <c r="B605" t="str">
        <f>IF(INDEX('Display 730 &amp; 1200'!$B:$B,ROW())="","",INDEX('Display 730 &amp; 1200'!$B:$B,ROW()))</f>
        <v>Septian Nugraha</v>
      </c>
      <c r="C605" t="str">
        <f>IF(INDEX('Display 730 &amp; 1200'!$D:$D,ROW())="","",INDEX('Display 730 &amp; 1200'!$D:$D,ROW()))</f>
        <v>PWK15M</v>
      </c>
      <c r="D605" t="e">
        <f>IF($C605="",0,SUMIFS(#REF!,#REF!,$C605,#REF!,"&gt;="&amp;'Display 730 &amp; 1200'!$AN$10,#REF!,"&lt;="&amp;'Display 730 &amp; 1200'!$AN$9))</f>
        <v>#REF!</v>
      </c>
      <c r="E605" t="e">
        <f>IF($C605="",0,SUMIFS(#REF!,#REF!,$C605,#REF!,"&gt;="&amp;'Display 730 &amp; 1200'!$AN$12,#REF!,"&lt;="&amp;'Display 730 &amp; 1200'!$AN$11))</f>
        <v>#REF!</v>
      </c>
    </row>
    <row r="606" spans="1:5">
      <c r="A606" t="str">
        <f>IF(INDEX('Display 730 &amp; 1200'!$A:$A,ROW())="","",INDEX('Display 730 &amp; 1200'!$A:$A,ROW()))</f>
        <v>BANDUNG万隆</v>
      </c>
      <c r="B606" t="str">
        <f>IF(INDEX('Display 730 &amp; 1200'!$B:$B,ROW())="","",INDEX('Display 730 &amp; 1200'!$B:$B,ROW()))</f>
        <v>Surya</v>
      </c>
      <c r="C606" t="str">
        <f>IF(INDEX('Display 730 &amp; 1200'!$D:$D,ROW())="","",INDEX('Display 730 &amp; 1200'!$D:$D,ROW()))</f>
        <v>MANONJAYA</v>
      </c>
      <c r="D606" t="e">
        <f>IF($C606="",0,SUMIFS(#REF!,#REF!,$C606,#REF!,"&gt;="&amp;'Display 730 &amp; 1200'!$AN$10,#REF!,"&lt;="&amp;'Display 730 &amp; 1200'!$AN$9))</f>
        <v>#REF!</v>
      </c>
      <c r="E606" t="e">
        <f>IF($C606="",0,SUMIFS(#REF!,#REF!,$C606,#REF!,"&gt;="&amp;'Display 730 &amp; 1200'!$AN$12,#REF!,"&lt;="&amp;'Display 730 &amp; 1200'!$AN$11))</f>
        <v>#REF!</v>
      </c>
    </row>
    <row r="607" spans="1:5">
      <c r="A607" t="str">
        <f>IF(INDEX('Display 730 &amp; 1200'!$A:$A,ROW())="","",INDEX('Display 730 &amp; 1200'!$A:$A,ROW()))</f>
        <v>BANDUNG万隆</v>
      </c>
      <c r="B607" t="str">
        <f>IF(INDEX('Display 730 &amp; 1200'!$B:$B,ROW())="","",INDEX('Display 730 &amp; 1200'!$B:$B,ROW()))</f>
        <v>Surya</v>
      </c>
      <c r="C607" t="str">
        <f>IF(INDEX('Display 730 &amp; 1200'!$D:$D,ROW())="","",INDEX('Display 730 &amp; 1200'!$D:$D,ROW()))</f>
        <v>SIN03A</v>
      </c>
      <c r="D607" t="e">
        <f>IF($C607="",0,SUMIFS(#REF!,#REF!,$C607,#REF!,"&gt;="&amp;'Display 730 &amp; 1200'!$AN$10,#REF!,"&lt;="&amp;'Display 730 &amp; 1200'!$AN$9))</f>
        <v>#REF!</v>
      </c>
      <c r="E607" t="e">
        <f>IF($C607="",0,SUMIFS(#REF!,#REF!,$C607,#REF!,"&gt;="&amp;'Display 730 &amp; 1200'!$AN$12,#REF!,"&lt;="&amp;'Display 730 &amp; 1200'!$AN$11))</f>
        <v>#REF!</v>
      </c>
    </row>
    <row r="608" spans="1:5">
      <c r="A608" t="str">
        <f>IF(INDEX('Display 730 &amp; 1200'!$A:$A,ROW())="","",INDEX('Display 730 &amp; 1200'!$A:$A,ROW()))</f>
        <v>BANDUNG万隆</v>
      </c>
      <c r="B608" t="str">
        <f>IF(INDEX('Display 730 &amp; 1200'!$B:$B,ROW())="","",INDEX('Display 730 &amp; 1200'!$B:$B,ROW()))</f>
        <v>Surya</v>
      </c>
      <c r="C608" t="str">
        <f>IF(INDEX('Display 730 &amp; 1200'!$D:$D,ROW())="","",INDEX('Display 730 &amp; 1200'!$D:$D,ROW()))</f>
        <v>SIN07A</v>
      </c>
      <c r="D608" t="e">
        <f>IF($C608="",0,SUMIFS(#REF!,#REF!,$C608,#REF!,"&gt;="&amp;'Display 730 &amp; 1200'!$AN$10,#REF!,"&lt;="&amp;'Display 730 &amp; 1200'!$AN$9))</f>
        <v>#REF!</v>
      </c>
      <c r="E608" t="e">
        <f>IF($C608="",0,SUMIFS(#REF!,#REF!,$C608,#REF!,"&gt;="&amp;'Display 730 &amp; 1200'!$AN$12,#REF!,"&lt;="&amp;'Display 730 &amp; 1200'!$AN$11))</f>
        <v>#REF!</v>
      </c>
    </row>
    <row r="609" spans="1:5">
      <c r="A609" t="str">
        <f>IF(INDEX('Display 730 &amp; 1200'!$A:$A,ROW())="","",INDEX('Display 730 &amp; 1200'!$A:$A,ROW()))</f>
        <v>BANDUNG万隆</v>
      </c>
      <c r="B609" t="str">
        <f>IF(INDEX('Display 730 &amp; 1200'!$B:$B,ROW())="","",INDEX('Display 730 &amp; 1200'!$B:$B,ROW()))</f>
        <v>Surya</v>
      </c>
      <c r="C609" t="str">
        <f>IF(INDEX('Display 730 &amp; 1200'!$D:$D,ROW())="","",INDEX('Display 730 &amp; 1200'!$D:$D,ROW()))</f>
        <v>TARAJU_2</v>
      </c>
      <c r="D609" t="e">
        <f>IF($C609="",0,SUMIFS(#REF!,#REF!,$C609,#REF!,"&gt;="&amp;'Display 730 &amp; 1200'!$AN$10,#REF!,"&lt;="&amp;'Display 730 &amp; 1200'!$AN$9))</f>
        <v>#REF!</v>
      </c>
      <c r="E609" t="e">
        <f>IF($C609="",0,SUMIFS(#REF!,#REF!,$C609,#REF!,"&gt;="&amp;'Display 730 &amp; 1200'!$AN$12,#REF!,"&lt;="&amp;'Display 730 &amp; 1200'!$AN$11))</f>
        <v>#REF!</v>
      </c>
    </row>
    <row r="610" spans="1:5">
      <c r="A610" t="str">
        <f>IF(INDEX('Display 730 &amp; 1200'!$A:$A,ROW())="","",INDEX('Display 730 &amp; 1200'!$A:$A,ROW()))</f>
        <v>BANDUNG万隆</v>
      </c>
      <c r="B610" t="str">
        <f>IF(INDEX('Display 730 &amp; 1200'!$B:$B,ROW())="","",INDEX('Display 730 &amp; 1200'!$B:$B,ROW()))</f>
        <v>Surya</v>
      </c>
      <c r="C610" t="str">
        <f>IF(INDEX('Display 730 &amp; 1200'!$D:$D,ROW())="","",INDEX('Display 730 &amp; 1200'!$D:$D,ROW()))</f>
        <v>TSK03E</v>
      </c>
      <c r="D610" t="e">
        <f>IF($C610="",0,SUMIFS(#REF!,#REF!,$C610,#REF!,"&gt;="&amp;'Display 730 &amp; 1200'!$AN$10,#REF!,"&lt;="&amp;'Display 730 &amp; 1200'!$AN$9))</f>
        <v>#REF!</v>
      </c>
      <c r="E610" t="e">
        <f>IF($C610="",0,SUMIFS(#REF!,#REF!,$C610,#REF!,"&gt;="&amp;'Display 730 &amp; 1200'!$AN$12,#REF!,"&lt;="&amp;'Display 730 &amp; 1200'!$AN$11))</f>
        <v>#REF!</v>
      </c>
    </row>
    <row r="611" spans="1:5">
      <c r="A611" t="str">
        <f>IF(INDEX('Display 730 &amp; 1200'!$A:$A,ROW())="","",INDEX('Display 730 &amp; 1200'!$A:$A,ROW()))</f>
        <v>BANDUNG万隆</v>
      </c>
      <c r="B611" t="str">
        <f>IF(INDEX('Display 730 &amp; 1200'!$B:$B,ROW())="","",INDEX('Display 730 &amp; 1200'!$B:$B,ROW()))</f>
        <v>Surya</v>
      </c>
      <c r="C611" t="str">
        <f>IF(INDEX('Display 730 &amp; 1200'!$D:$D,ROW())="","",INDEX('Display 730 &amp; 1200'!$D:$D,ROW()))</f>
        <v>KAWALU</v>
      </c>
      <c r="D611" t="e">
        <f>IF($C611="",0,SUMIFS(#REF!,#REF!,$C611,#REF!,"&gt;="&amp;'Display 730 &amp; 1200'!$AN$10,#REF!,"&lt;="&amp;'Display 730 &amp; 1200'!$AN$9))</f>
        <v>#REF!</v>
      </c>
      <c r="E611" t="e">
        <f>IF($C611="",0,SUMIFS(#REF!,#REF!,$C611,#REF!,"&gt;="&amp;'Display 730 &amp; 1200'!$AN$12,#REF!,"&lt;="&amp;'Display 730 &amp; 1200'!$AN$11))</f>
        <v>#REF!</v>
      </c>
    </row>
    <row r="612" spans="1:5">
      <c r="A612" t="str">
        <f>IF(INDEX('Display 730 &amp; 1200'!$A:$A,ROW())="","",INDEX('Display 730 &amp; 1200'!$A:$A,ROW()))</f>
        <v>BANDUNG万隆</v>
      </c>
      <c r="B612" t="str">
        <f>IF(INDEX('Display 730 &amp; 1200'!$B:$B,ROW())="","",INDEX('Display 730 &amp; 1200'!$B:$B,ROW()))</f>
        <v>Surya</v>
      </c>
      <c r="C612" t="str">
        <f>IF(INDEX('Display 730 &amp; 1200'!$D:$D,ROW())="","",INDEX('Display 730 &amp; 1200'!$D:$D,ROW()))</f>
        <v>DC_KAMASAN</v>
      </c>
      <c r="D612" t="e">
        <f>IF($C612="",0,SUMIFS(#REF!,#REF!,$C612,#REF!,"&gt;="&amp;'Display 730 &amp; 1200'!$AN$10,#REF!,"&lt;="&amp;'Display 730 &amp; 1200'!$AN$9))</f>
        <v>#REF!</v>
      </c>
      <c r="E612" t="e">
        <f>IF($C612="",0,SUMIFS(#REF!,#REF!,$C612,#REF!,"&gt;="&amp;'Display 730 &amp; 1200'!$AN$12,#REF!,"&lt;="&amp;'Display 730 &amp; 1200'!$AN$11))</f>
        <v>#REF!</v>
      </c>
    </row>
    <row r="613" spans="1:5">
      <c r="A613" t="str">
        <f>IF(INDEX('Display 730 &amp; 1200'!$A:$A,ROW())="","",INDEX('Display 730 &amp; 1200'!$A:$A,ROW()))</f>
        <v>BANDUNG万隆</v>
      </c>
      <c r="B613" t="str">
        <f>IF(INDEX('Display 730 &amp; 1200'!$B:$B,ROW())="","",INDEX('Display 730 &amp; 1200'!$B:$B,ROW()))</f>
        <v>Surya</v>
      </c>
      <c r="C613" t="str">
        <f>IF(INDEX('Display 730 &amp; 1200'!$D:$D,ROW())="","",INDEX('Display 730 &amp; 1200'!$D:$D,ROW()))</f>
        <v>TAMANSARI</v>
      </c>
      <c r="D613" t="e">
        <f>IF($C613="",0,SUMIFS(#REF!,#REF!,$C613,#REF!,"&gt;="&amp;'Display 730 &amp; 1200'!$AN$10,#REF!,"&lt;="&amp;'Display 730 &amp; 1200'!$AN$9))</f>
        <v>#REF!</v>
      </c>
      <c r="E613" t="e">
        <f>IF($C613="",0,SUMIFS(#REF!,#REF!,$C613,#REF!,"&gt;="&amp;'Display 730 &amp; 1200'!$AN$12,#REF!,"&lt;="&amp;'Display 730 &amp; 1200'!$AN$11))</f>
        <v>#REF!</v>
      </c>
    </row>
    <row r="614" spans="1:5">
      <c r="A614" t="str">
        <f>IF(INDEX('Display 730 &amp; 1200'!$A:$A,ROW())="","",INDEX('Display 730 &amp; 1200'!$A:$A,ROW()))</f>
        <v>BANDUNG万隆</v>
      </c>
      <c r="B614" t="str">
        <f>IF(INDEX('Display 730 &amp; 1200'!$B:$B,ROW())="","",INDEX('Display 730 &amp; 1200'!$B:$B,ROW()))</f>
        <v>Surya</v>
      </c>
      <c r="C614" t="str">
        <f>IF(INDEX('Display 730 &amp; 1200'!$D:$D,ROW())="","",INDEX('Display 730 &amp; 1200'!$D:$D,ROW()))</f>
        <v>CIKATOMAS</v>
      </c>
      <c r="D614" t="e">
        <f>IF($C614="",0,SUMIFS(#REF!,#REF!,$C614,#REF!,"&gt;="&amp;'Display 730 &amp; 1200'!$AN$10,#REF!,"&lt;="&amp;'Display 730 &amp; 1200'!$AN$9))</f>
        <v>#REF!</v>
      </c>
      <c r="E614" t="e">
        <f>IF($C614="",0,SUMIFS(#REF!,#REF!,$C614,#REF!,"&gt;="&amp;'Display 730 &amp; 1200'!$AN$12,#REF!,"&lt;="&amp;'Display 730 &amp; 1200'!$AN$11))</f>
        <v>#REF!</v>
      </c>
    </row>
    <row r="615" spans="1:5">
      <c r="A615" t="str">
        <f>IF(INDEX('Display 730 &amp; 1200'!$A:$A,ROW())="","",INDEX('Display 730 &amp; 1200'!$A:$A,ROW()))</f>
        <v>BANDUNG万隆</v>
      </c>
      <c r="B615" t="str">
        <f>IF(INDEX('Display 730 &amp; 1200'!$B:$B,ROW())="","",INDEX('Display 730 &amp; 1200'!$B:$B,ROW()))</f>
        <v>Surya</v>
      </c>
      <c r="C615" t="str">
        <f>IF(INDEX('Display 730 &amp; 1200'!$D:$D,ROW())="","",INDEX('Display 730 &amp; 1200'!$D:$D,ROW()))</f>
        <v>SINGAPARNA</v>
      </c>
      <c r="D615" t="e">
        <f>IF($C615="",0,SUMIFS(#REF!,#REF!,$C615,#REF!,"&gt;="&amp;'Display 730 &amp; 1200'!$AN$10,#REF!,"&lt;="&amp;'Display 730 &amp; 1200'!$AN$9))</f>
        <v>#REF!</v>
      </c>
      <c r="E615" t="e">
        <f>IF($C615="",0,SUMIFS(#REF!,#REF!,$C615,#REF!,"&gt;="&amp;'Display 730 &amp; 1200'!$AN$12,#REF!,"&lt;="&amp;'Display 730 &amp; 1200'!$AN$11))</f>
        <v>#REF!</v>
      </c>
    </row>
    <row r="616" spans="1:5">
      <c r="A616" t="str">
        <f>IF(INDEX('Display 730 &amp; 1200'!$A:$A,ROW())="","",INDEX('Display 730 &amp; 1200'!$A:$A,ROW()))</f>
        <v>BANDUNG万隆</v>
      </c>
      <c r="B616" t="str">
        <f>IF(INDEX('Display 730 &amp; 1200'!$B:$B,ROW())="","",INDEX('Display 730 &amp; 1200'!$B:$B,ROW()))</f>
        <v>Surya</v>
      </c>
      <c r="C616" t="str">
        <f>IF(INDEX('Display 730 &amp; 1200'!$D:$D,ROW())="","",INDEX('Display 730 &amp; 1200'!$D:$D,ROW()))</f>
        <v>SALAWU_2</v>
      </c>
      <c r="D616" t="e">
        <f>IF($C616="",0,SUMIFS(#REF!,#REF!,$C616,#REF!,"&gt;="&amp;'Display 730 &amp; 1200'!$AN$10,#REF!,"&lt;="&amp;'Display 730 &amp; 1200'!$AN$9))</f>
        <v>#REF!</v>
      </c>
      <c r="E616" t="e">
        <f>IF($C616="",0,SUMIFS(#REF!,#REF!,$C616,#REF!,"&gt;="&amp;'Display 730 &amp; 1200'!$AN$12,#REF!,"&lt;="&amp;'Display 730 &amp; 1200'!$AN$11))</f>
        <v>#REF!</v>
      </c>
    </row>
    <row r="617" spans="1:5">
      <c r="A617" t="str">
        <f>IF(INDEX('Display 730 &amp; 1200'!$A:$A,ROW())="","",INDEX('Display 730 &amp; 1200'!$A:$A,ROW()))</f>
        <v>BANDUNG万隆</v>
      </c>
      <c r="B617" t="str">
        <f>IF(INDEX('Display 730 &amp; 1200'!$B:$B,ROW())="","",INDEX('Display 730 &amp; 1200'!$B:$B,ROW()))</f>
        <v>Surya</v>
      </c>
      <c r="C617" t="str">
        <f>IF(INDEX('Display 730 &amp; 1200'!$D:$D,ROW())="","",INDEX('Display 730 &amp; 1200'!$D:$D,ROW()))</f>
        <v>TASIKMALAYA</v>
      </c>
      <c r="D617" t="e">
        <f>IF($C617="",0,SUMIFS(#REF!,#REF!,$C617,#REF!,"&gt;="&amp;'Display 730 &amp; 1200'!$AN$10,#REF!,"&lt;="&amp;'Display 730 &amp; 1200'!$AN$9))</f>
        <v>#REF!</v>
      </c>
      <c r="E617" t="e">
        <f>IF($C617="",0,SUMIFS(#REF!,#REF!,$C617,#REF!,"&gt;="&amp;'Display 730 &amp; 1200'!$AN$12,#REF!,"&lt;="&amp;'Display 730 &amp; 1200'!$AN$11))</f>
        <v>#REF!</v>
      </c>
    </row>
    <row r="618" spans="1:5">
      <c r="A618" t="str">
        <f>IF(INDEX('Display 730 &amp; 1200'!$A:$A,ROW())="","",INDEX('Display 730 &amp; 1200'!$A:$A,ROW()))</f>
        <v>BANDUNG万隆</v>
      </c>
      <c r="B618" t="str">
        <f>IF(INDEX('Display 730 &amp; 1200'!$B:$B,ROW())="","",INDEX('Display 730 &amp; 1200'!$B:$B,ROW()))</f>
        <v>Surya</v>
      </c>
      <c r="C618" t="str">
        <f>IF(INDEX('Display 730 &amp; 1200'!$D:$D,ROW())="","",INDEX('Display 730 &amp; 1200'!$D:$D,ROW()))</f>
        <v>INDIHIANG_2</v>
      </c>
      <c r="D618" t="e">
        <f>IF($C618="",0,SUMIFS(#REF!,#REF!,$C618,#REF!,"&gt;="&amp;'Display 730 &amp; 1200'!$AN$10,#REF!,"&lt;="&amp;'Display 730 &amp; 1200'!$AN$9))</f>
        <v>#REF!</v>
      </c>
      <c r="E618" t="e">
        <f>IF($C618="",0,SUMIFS(#REF!,#REF!,$C618,#REF!,"&gt;="&amp;'Display 730 &amp; 1200'!$AN$12,#REF!,"&lt;="&amp;'Display 730 &amp; 1200'!$AN$11))</f>
        <v>#REF!</v>
      </c>
    </row>
    <row r="619" spans="1:5">
      <c r="A619" t="str">
        <f>IF(INDEX('Display 730 &amp; 1200'!$A:$A,ROW())="","",INDEX('Display 730 &amp; 1200'!$A:$A,ROW()))</f>
        <v>BANDUNG万隆</v>
      </c>
      <c r="B619" t="str">
        <f>IF(INDEX('Display 730 &amp; 1200'!$B:$B,ROW())="","",INDEX('Display 730 &amp; 1200'!$B:$B,ROW()))</f>
        <v>Surya</v>
      </c>
      <c r="C619" t="str">
        <f>IF(INDEX('Display 730 &amp; 1200'!$D:$D,ROW())="","",INDEX('Display 730 &amp; 1200'!$D:$D,ROW()))</f>
        <v>SINDANGRERET</v>
      </c>
      <c r="D619" t="e">
        <f>IF($C619="",0,SUMIFS(#REF!,#REF!,$C619,#REF!,"&gt;="&amp;'Display 730 &amp; 1200'!$AN$10,#REF!,"&lt;="&amp;'Display 730 &amp; 1200'!$AN$9))</f>
        <v>#REF!</v>
      </c>
      <c r="E619" t="e">
        <f>IF($C619="",0,SUMIFS(#REF!,#REF!,$C619,#REF!,"&gt;="&amp;'Display 730 &amp; 1200'!$AN$12,#REF!,"&lt;="&amp;'Display 730 &amp; 1200'!$AN$11))</f>
        <v>#REF!</v>
      </c>
    </row>
    <row r="620" spans="1:5">
      <c r="A620" t="str">
        <f>IF(INDEX('Display 730 &amp; 1200'!$A:$A,ROW())="","",INDEX('Display 730 &amp; 1200'!$A:$A,ROW()))</f>
        <v>BANDUNG万隆</v>
      </c>
      <c r="B620" t="str">
        <f>IF(INDEX('Display 730 &amp; 1200'!$B:$B,ROW())="","",INDEX('Display 730 &amp; 1200'!$B:$B,ROW()))</f>
        <v>Surya</v>
      </c>
      <c r="C620" t="str">
        <f>IF(INDEX('Display 730 &amp; 1200'!$D:$D,ROW())="","",INDEX('Display 730 &amp; 1200'!$D:$D,ROW()))</f>
        <v>CIPEDES_4</v>
      </c>
      <c r="D620" t="e">
        <f>IF($C620="",0,SUMIFS(#REF!,#REF!,$C620,#REF!,"&gt;="&amp;'Display 730 &amp; 1200'!$AN$10,#REF!,"&lt;="&amp;'Display 730 &amp; 1200'!$AN$9))</f>
        <v>#REF!</v>
      </c>
      <c r="E620" t="e">
        <f>IF($C620="",0,SUMIFS(#REF!,#REF!,$C620,#REF!,"&gt;="&amp;'Display 730 &amp; 1200'!$AN$12,#REF!,"&lt;="&amp;'Display 730 &amp; 1200'!$AN$11))</f>
        <v>#REF!</v>
      </c>
    </row>
    <row r="621" spans="1:5">
      <c r="A621" t="str">
        <f>IF(INDEX('Display 730 &amp; 1200'!$A:$A,ROW())="","",INDEX('Display 730 &amp; 1200'!$A:$A,ROW()))</f>
        <v>BANDUNG万隆</v>
      </c>
      <c r="B621" t="str">
        <f>IF(INDEX('Display 730 &amp; 1200'!$B:$B,ROW())="","",INDEX('Display 730 &amp; 1200'!$B:$B,ROW()))</f>
        <v>Surya</v>
      </c>
      <c r="C621" t="str">
        <f>IF(INDEX('Display 730 &amp; 1200'!$D:$D,ROW())="","",INDEX('Display 730 &amp; 1200'!$D:$D,ROW()))</f>
        <v>SIN31</v>
      </c>
      <c r="D621" t="e">
        <f>IF($C621="",0,SUMIFS(#REF!,#REF!,$C621,#REF!,"&gt;="&amp;'Display 730 &amp; 1200'!$AN$10,#REF!,"&lt;="&amp;'Display 730 &amp; 1200'!$AN$9))</f>
        <v>#REF!</v>
      </c>
      <c r="E621" t="e">
        <f>IF($C621="",0,SUMIFS(#REF!,#REF!,$C621,#REF!,"&gt;="&amp;'Display 730 &amp; 1200'!$AN$12,#REF!,"&lt;="&amp;'Display 730 &amp; 1200'!$AN$11))</f>
        <v>#REF!</v>
      </c>
    </row>
    <row r="622" spans="1:5">
      <c r="A622" t="str">
        <f>IF(INDEX('Display 730 &amp; 1200'!$A:$A,ROW())="","",INDEX('Display 730 &amp; 1200'!$A:$A,ROW()))</f>
        <v>BANDUNG万隆</v>
      </c>
      <c r="B622" t="str">
        <f>IF(INDEX('Display 730 &amp; 1200'!$B:$B,ROW())="","",INDEX('Display 730 &amp; 1200'!$B:$B,ROW()))</f>
        <v>Surya</v>
      </c>
      <c r="C622" t="str">
        <f>IF(INDEX('Display 730 &amp; 1200'!$D:$D,ROW())="","",INDEX('Display 730 &amp; 1200'!$D:$D,ROW()))</f>
        <v>SIN29B</v>
      </c>
      <c r="D622" t="e">
        <f>IF($C622="",0,SUMIFS(#REF!,#REF!,$C622,#REF!,"&gt;="&amp;'Display 730 &amp; 1200'!$AN$10,#REF!,"&lt;="&amp;'Display 730 &amp; 1200'!$AN$9))</f>
        <v>#REF!</v>
      </c>
      <c r="E622" t="e">
        <f>IF($C622="",0,SUMIFS(#REF!,#REF!,$C622,#REF!,"&gt;="&amp;'Display 730 &amp; 1200'!$AN$12,#REF!,"&lt;="&amp;'Display 730 &amp; 1200'!$AN$11))</f>
        <v>#REF!</v>
      </c>
    </row>
    <row r="623" spans="1:5">
      <c r="A623" t="str">
        <f>IF(INDEX('Display 730 &amp; 1200'!$A:$A,ROW())="","",INDEX('Display 730 &amp; 1200'!$A:$A,ROW()))</f>
        <v>BANDUNG万隆</v>
      </c>
      <c r="B623" t="str">
        <f>IF(INDEX('Display 730 &amp; 1200'!$B:$B,ROW())="","",INDEX('Display 730 &amp; 1200'!$B:$B,ROW()))</f>
        <v>Surya</v>
      </c>
      <c r="C623" t="str">
        <f>IF(INDEX('Display 730 &amp; 1200'!$D:$D,ROW())="","",INDEX('Display 730 &amp; 1200'!$D:$D,ROW()))</f>
        <v>SIN20</v>
      </c>
      <c r="D623" t="e">
        <f>IF($C623="",0,SUMIFS(#REF!,#REF!,$C623,#REF!,"&gt;="&amp;'Display 730 &amp; 1200'!$AN$10,#REF!,"&lt;="&amp;'Display 730 &amp; 1200'!$AN$9))</f>
        <v>#REF!</v>
      </c>
      <c r="E623" t="e">
        <f>IF($C623="",0,SUMIFS(#REF!,#REF!,$C623,#REF!,"&gt;="&amp;'Display 730 &amp; 1200'!$AN$12,#REF!,"&lt;="&amp;'Display 730 &amp; 1200'!$AN$11))</f>
        <v>#REF!</v>
      </c>
    </row>
    <row r="624" spans="1:5">
      <c r="A624" t="str">
        <f>IF(INDEX('Display 730 &amp; 1200'!$A:$A,ROW())="","",INDEX('Display 730 &amp; 1200'!$A:$A,ROW()))</f>
        <v>BANDUNG万隆</v>
      </c>
      <c r="B624" t="str">
        <f>IF(INDEX('Display 730 &amp; 1200'!$B:$B,ROW())="","",INDEX('Display 730 &amp; 1200'!$B:$B,ROW()))</f>
        <v>Surya</v>
      </c>
      <c r="C624" t="str">
        <f>IF(INDEX('Display 730 &amp; 1200'!$D:$D,ROW())="","",INDEX('Display 730 &amp; 1200'!$D:$D,ROW()))</f>
        <v>CIBEUREUM_2</v>
      </c>
      <c r="D624" t="e">
        <f>IF($C624="",0,SUMIFS(#REF!,#REF!,$C624,#REF!,"&gt;="&amp;'Display 730 &amp; 1200'!$AN$10,#REF!,"&lt;="&amp;'Display 730 &amp; 1200'!$AN$9))</f>
        <v>#REF!</v>
      </c>
      <c r="E624" t="e">
        <f>IF($C624="",0,SUMIFS(#REF!,#REF!,$C624,#REF!,"&gt;="&amp;'Display 730 &amp; 1200'!$AN$12,#REF!,"&lt;="&amp;'Display 730 &amp; 1200'!$AN$11))</f>
        <v>#REF!</v>
      </c>
    </row>
    <row r="625" spans="1:5">
      <c r="A625" t="str">
        <f>IF(INDEX('Display 730 &amp; 1200'!$A:$A,ROW())="","",INDEX('Display 730 &amp; 1200'!$A:$A,ROW()))</f>
        <v>BANDUNG万隆</v>
      </c>
      <c r="B625" t="str">
        <f>IF(INDEX('Display 730 &amp; 1200'!$B:$B,ROW())="","",INDEX('Display 730 &amp; 1200'!$B:$B,ROW()))</f>
        <v>Surya</v>
      </c>
      <c r="C625" t="str">
        <f>IF(INDEX('Display 730 &amp; 1200'!$D:$D,ROW())="","",INDEX('Display 730 &amp; 1200'!$D:$D,ROW()))</f>
        <v>SUKAMANTRI_CIAWI</v>
      </c>
      <c r="D625" t="e">
        <f>IF($C625="",0,SUMIFS(#REF!,#REF!,$C625,#REF!,"&gt;="&amp;'Display 730 &amp; 1200'!$AN$10,#REF!,"&lt;="&amp;'Display 730 &amp; 1200'!$AN$9))</f>
        <v>#REF!</v>
      </c>
      <c r="E625" t="e">
        <f>IF($C625="",0,SUMIFS(#REF!,#REF!,$C625,#REF!,"&gt;="&amp;'Display 730 &amp; 1200'!$AN$12,#REF!,"&lt;="&amp;'Display 730 &amp; 1200'!$AN$11))</f>
        <v>#REF!</v>
      </c>
    </row>
    <row r="626" spans="1:5">
      <c r="A626" t="str">
        <f>IF(INDEX('Display 730 &amp; 1200'!$A:$A,ROW())="","",INDEX('Display 730 &amp; 1200'!$A:$A,ROW()))</f>
        <v>BANDUNG万隆</v>
      </c>
      <c r="B626" t="str">
        <f>IF(INDEX('Display 730 &amp; 1200'!$B:$B,ROW())="","",INDEX('Display 730 &amp; 1200'!$B:$B,ROW()))</f>
        <v>Surya</v>
      </c>
      <c r="C626" t="str">
        <f>IF(INDEX('Display 730 &amp; 1200'!$D:$D,ROW())="","",INDEX('Display 730 &amp; 1200'!$D:$D,ROW()))</f>
        <v>DC_ARGASARI</v>
      </c>
      <c r="D626" t="e">
        <f>IF($C626="",0,SUMIFS(#REF!,#REF!,$C626,#REF!,"&gt;="&amp;'Display 730 &amp; 1200'!$AN$10,#REF!,"&lt;="&amp;'Display 730 &amp; 1200'!$AN$9))</f>
        <v>#REF!</v>
      </c>
      <c r="E626" t="e">
        <f>IF($C626="",0,SUMIFS(#REF!,#REF!,$C626,#REF!,"&gt;="&amp;'Display 730 &amp; 1200'!$AN$12,#REF!,"&lt;="&amp;'Display 730 &amp; 1200'!$AN$11))</f>
        <v>#REF!</v>
      </c>
    </row>
    <row r="627" spans="1:5">
      <c r="A627" t="str">
        <f>IF(INDEX('Display 730 &amp; 1200'!$A:$A,ROW())="","",INDEX('Display 730 &amp; 1200'!$A:$A,ROW()))</f>
        <v>BANDUNG万隆</v>
      </c>
      <c r="B627" t="str">
        <f>IF(INDEX('Display 730 &amp; 1200'!$B:$B,ROW())="","",INDEX('Display 730 &amp; 1200'!$B:$B,ROW()))</f>
        <v>Surya</v>
      </c>
      <c r="C627" t="str">
        <f>IF(INDEX('Display 730 &amp; 1200'!$D:$D,ROW())="","",INDEX('Display 730 &amp; 1200'!$D:$D,ROW()))</f>
        <v>SIN26A</v>
      </c>
      <c r="D627" t="e">
        <f>IF($C627="",0,SUMIFS(#REF!,#REF!,$C627,#REF!,"&gt;="&amp;'Display 730 &amp; 1200'!$AN$10,#REF!,"&lt;="&amp;'Display 730 &amp; 1200'!$AN$9))</f>
        <v>#REF!</v>
      </c>
      <c r="E627" t="e">
        <f>IF($C627="",0,SUMIFS(#REF!,#REF!,$C627,#REF!,"&gt;="&amp;'Display 730 &amp; 1200'!$AN$12,#REF!,"&lt;="&amp;'Display 730 &amp; 1200'!$AN$11))</f>
        <v>#REF!</v>
      </c>
    </row>
    <row r="628" spans="1:5">
      <c r="A628" t="str">
        <f>IF(INDEX('Display 730 &amp; 1200'!$A:$A,ROW())="","",INDEX('Display 730 &amp; 1200'!$A:$A,ROW()))</f>
        <v>BANDUNG万隆</v>
      </c>
      <c r="B628" t="str">
        <f>IF(INDEX('Display 730 &amp; 1200'!$B:$B,ROW())="","",INDEX('Display 730 &amp; 1200'!$B:$B,ROW()))</f>
        <v>Ari TH</v>
      </c>
      <c r="C628" t="str">
        <f>IF(INDEX('Display 730 &amp; 1200'!$D:$D,ROW())="","",INDEX('Display 730 &amp; 1200'!$D:$D,ROW()))</f>
        <v>CIGANITRI</v>
      </c>
      <c r="D628" t="e">
        <f>IF($C628="",0,SUMIFS(#REF!,#REF!,$C628,#REF!,"&gt;="&amp;'Display 730 &amp; 1200'!$AN$10,#REF!,"&lt;="&amp;'Display 730 &amp; 1200'!$AN$9))</f>
        <v>#REF!</v>
      </c>
      <c r="E628" t="e">
        <f>IF($C628="",0,SUMIFS(#REF!,#REF!,$C628,#REF!,"&gt;="&amp;'Display 730 &amp; 1200'!$AN$12,#REF!,"&lt;="&amp;'Display 730 &amp; 1200'!$AN$11))</f>
        <v>#REF!</v>
      </c>
    </row>
    <row r="629" spans="1:5">
      <c r="A629" t="str">
        <f>IF(INDEX('Display 730 &amp; 1200'!$A:$A,ROW())="","",INDEX('Display 730 &amp; 1200'!$A:$A,ROW()))</f>
        <v>BANDUNG万隆</v>
      </c>
      <c r="B629" t="str">
        <f>IF(INDEX('Display 730 &amp; 1200'!$B:$B,ROW())="","",INDEX('Display 730 &amp; 1200'!$B:$B,ROW()))</f>
        <v>Ari TH</v>
      </c>
      <c r="C629" t="str">
        <f>IF(INDEX('Display 730 &amp; 1200'!$D:$D,ROW())="","",INDEX('Display 730 &amp; 1200'!$D:$D,ROW()))</f>
        <v>RANCAMANYAR_3</v>
      </c>
      <c r="D629" t="e">
        <f>IF($C629="",0,SUMIFS(#REF!,#REF!,$C629,#REF!,"&gt;="&amp;'Display 730 &amp; 1200'!$AN$10,#REF!,"&lt;="&amp;'Display 730 &amp; 1200'!$AN$9))</f>
        <v>#REF!</v>
      </c>
      <c r="E629" t="e">
        <f>IF($C629="",0,SUMIFS(#REF!,#REF!,$C629,#REF!,"&gt;="&amp;'Display 730 &amp; 1200'!$AN$12,#REF!,"&lt;="&amp;'Display 730 &amp; 1200'!$AN$11))</f>
        <v>#REF!</v>
      </c>
    </row>
    <row r="630" spans="1:5">
      <c r="A630" t="str">
        <f>IF(INDEX('Display 730 &amp; 1200'!$A:$A,ROW())="","",INDEX('Display 730 &amp; 1200'!$A:$A,ROW()))</f>
        <v>BANDUNG万隆</v>
      </c>
      <c r="B630" t="str">
        <f>IF(INDEX('Display 730 &amp; 1200'!$B:$B,ROW())="","",INDEX('Display 730 &amp; 1200'!$B:$B,ROW()))</f>
        <v>Widdy</v>
      </c>
      <c r="C630" t="str">
        <f>IF(INDEX('Display 730 &amp; 1200'!$D:$D,ROW())="","",INDEX('Display 730 &amp; 1200'!$D:$D,ROW()))</f>
        <v>DC_SAMOJA</v>
      </c>
      <c r="D630" t="e">
        <f>IF($C630="",0,SUMIFS(#REF!,#REF!,$C630,#REF!,"&gt;="&amp;'Display 730 &amp; 1200'!$AN$10,#REF!,"&lt;="&amp;'Display 730 &amp; 1200'!$AN$9))</f>
        <v>#REF!</v>
      </c>
      <c r="E630" t="e">
        <f>IF($C630="",0,SUMIFS(#REF!,#REF!,$C630,#REF!,"&gt;="&amp;'Display 730 &amp; 1200'!$AN$12,#REF!,"&lt;="&amp;'Display 730 &amp; 1200'!$AN$11))</f>
        <v>#REF!</v>
      </c>
    </row>
    <row r="631" spans="1:5">
      <c r="A631" t="str">
        <f>IF(INDEX('Display 730 &amp; 1200'!$A:$A,ROW())="","",INDEX('Display 730 &amp; 1200'!$A:$A,ROW()))</f>
        <v>BANDUNG万隆</v>
      </c>
      <c r="B631" t="str">
        <f>IF(INDEX('Display 730 &amp; 1200'!$B:$B,ROW())="","",INDEX('Display 730 &amp; 1200'!$B:$B,ROW()))</f>
        <v>Widdy</v>
      </c>
      <c r="C631" t="str">
        <f>IF(INDEX('Display 730 &amp; 1200'!$D:$D,ROW())="","",INDEX('Display 730 &amp; 1200'!$D:$D,ROW()))</f>
        <v>BEC</v>
      </c>
      <c r="D631" t="e">
        <f>IF($C631="",0,SUMIFS(#REF!,#REF!,$C631,#REF!,"&gt;="&amp;'Display 730 &amp; 1200'!$AN$10,#REF!,"&lt;="&amp;'Display 730 &amp; 1200'!$AN$9))</f>
        <v>#REF!</v>
      </c>
      <c r="E631" t="e">
        <f>IF($C631="",0,SUMIFS(#REF!,#REF!,$C631,#REF!,"&gt;="&amp;'Display 730 &amp; 1200'!$AN$12,#REF!,"&lt;="&amp;'Display 730 &amp; 1200'!$AN$11))</f>
        <v>#REF!</v>
      </c>
    </row>
    <row r="632" spans="1:5">
      <c r="A632" t="str">
        <f>IF(INDEX('Display 730 &amp; 1200'!$A:$A,ROW())="","",INDEX('Display 730 &amp; 1200'!$A:$A,ROW()))</f>
        <v>BANDUNG万隆</v>
      </c>
      <c r="B632" t="str">
        <f>IF(INDEX('Display 730 &amp; 1200'!$B:$B,ROW())="","",INDEX('Display 730 &amp; 1200'!$B:$B,ROW()))</f>
        <v>Widdy</v>
      </c>
      <c r="C632" t="str">
        <f>IF(INDEX('Display 730 &amp; 1200'!$D:$D,ROW())="","",INDEX('Display 730 &amp; 1200'!$D:$D,ROW()))</f>
        <v>DC_ANTAPANI_WETAN</v>
      </c>
      <c r="D632" t="e">
        <f>IF($C632="",0,SUMIFS(#REF!,#REF!,$C632,#REF!,"&gt;="&amp;'Display 730 &amp; 1200'!$AN$10,#REF!,"&lt;="&amp;'Display 730 &amp; 1200'!$AN$9))</f>
        <v>#REF!</v>
      </c>
      <c r="E632" t="e">
        <f>IF($C632="",0,SUMIFS(#REF!,#REF!,$C632,#REF!,"&gt;="&amp;'Display 730 &amp; 1200'!$AN$12,#REF!,"&lt;="&amp;'Display 730 &amp; 1200'!$AN$11))</f>
        <v>#REF!</v>
      </c>
    </row>
    <row r="633" spans="1:5">
      <c r="A633" t="str">
        <f>IF(INDEX('Display 730 &amp; 1200'!$A:$A,ROW())="","",INDEX('Display 730 &amp; 1200'!$A:$A,ROW()))</f>
        <v>BANDUNG万隆</v>
      </c>
      <c r="B633" t="str">
        <f>IF(INDEX('Display 730 &amp; 1200'!$B:$B,ROW())="","",INDEX('Display 730 &amp; 1200'!$B:$B,ROW()))</f>
        <v>Ari TH</v>
      </c>
      <c r="C633" t="str">
        <f>IF(INDEX('Display 730 &amp; 1200'!$D:$D,ROW())="","",INDEX('Display 730 &amp; 1200'!$D:$D,ROW()))</f>
        <v>SOG07A</v>
      </c>
      <c r="D633" t="e">
        <f>IF($C633="",0,SUMIFS(#REF!,#REF!,$C633,#REF!,"&gt;="&amp;'Display 730 &amp; 1200'!$AN$10,#REF!,"&lt;="&amp;'Display 730 &amp; 1200'!$AN$9))</f>
        <v>#REF!</v>
      </c>
      <c r="E633" t="e">
        <f>IF($C633="",0,SUMIFS(#REF!,#REF!,$C633,#REF!,"&gt;="&amp;'Display 730 &amp; 1200'!$AN$12,#REF!,"&lt;="&amp;'Display 730 &amp; 1200'!$AN$11))</f>
        <v>#REF!</v>
      </c>
    </row>
    <row r="634" spans="1:5">
      <c r="A634" t="str">
        <f>IF(INDEX('Display 730 &amp; 1200'!$A:$A,ROW())="","",INDEX('Display 730 &amp; 1200'!$A:$A,ROW()))</f>
        <v>BANDUNG万隆</v>
      </c>
      <c r="B634" t="str">
        <f>IF(INDEX('Display 730 &amp; 1200'!$B:$B,ROW())="","",INDEX('Display 730 &amp; 1200'!$B:$B,ROW()))</f>
        <v>Ari TH</v>
      </c>
      <c r="C634" t="str">
        <f>IF(INDEX('Display 730 &amp; 1200'!$D:$D,ROW())="","",INDEX('Display 730 &amp; 1200'!$D:$D,ROW()))</f>
        <v>DC_BALEENDAH</v>
      </c>
      <c r="D634" t="e">
        <f>IF($C634="",0,SUMIFS(#REF!,#REF!,$C634,#REF!,"&gt;="&amp;'Display 730 &amp; 1200'!$AN$10,#REF!,"&lt;="&amp;'Display 730 &amp; 1200'!$AN$9))</f>
        <v>#REF!</v>
      </c>
      <c r="E634" t="e">
        <f>IF($C634="",0,SUMIFS(#REF!,#REF!,$C634,#REF!,"&gt;="&amp;'Display 730 &amp; 1200'!$AN$12,#REF!,"&lt;="&amp;'Display 730 &amp; 1200'!$AN$11))</f>
        <v>#REF!</v>
      </c>
    </row>
    <row r="635" spans="1:5">
      <c r="A635" t="str">
        <f>IF(INDEX('Display 730 &amp; 1200'!$A:$A,ROW())="","",INDEX('Display 730 &amp; 1200'!$A:$A,ROW()))</f>
        <v>BANDUNG万隆</v>
      </c>
      <c r="B635" t="str">
        <f>IF(INDEX('Display 730 &amp; 1200'!$B:$B,ROW())="","",INDEX('Display 730 &amp; 1200'!$B:$B,ROW()))</f>
        <v>Ari TH</v>
      </c>
      <c r="C635" t="str">
        <f>IF(INDEX('Display 730 &amp; 1200'!$D:$D,ROW())="","",INDEX('Display 730 &amp; 1200'!$D:$D,ROW()))</f>
        <v>DC_MAJALAYA</v>
      </c>
      <c r="D635" t="e">
        <f>IF($C635="",0,SUMIFS(#REF!,#REF!,$C635,#REF!,"&gt;="&amp;'Display 730 &amp; 1200'!$AN$10,#REF!,"&lt;="&amp;'Display 730 &amp; 1200'!$AN$9))</f>
        <v>#REF!</v>
      </c>
      <c r="E635" t="e">
        <f>IF($C635="",0,SUMIFS(#REF!,#REF!,$C635,#REF!,"&gt;="&amp;'Display 730 &amp; 1200'!$AN$12,#REF!,"&lt;="&amp;'Display 730 &amp; 1200'!$AN$11))</f>
        <v>#REF!</v>
      </c>
    </row>
    <row r="636" spans="1:5">
      <c r="A636" t="str">
        <f>IF(INDEX('Display 730 &amp; 1200'!$A:$A,ROW())="","",INDEX('Display 730 &amp; 1200'!$A:$A,ROW()))</f>
        <v>BANDUNG万隆</v>
      </c>
      <c r="B636" t="str">
        <f>IF(INDEX('Display 730 &amp; 1200'!$B:$B,ROW())="","",INDEX('Display 730 &amp; 1200'!$B:$B,ROW()))</f>
        <v>Ari TH</v>
      </c>
      <c r="C636" t="str">
        <f>IF(INDEX('Display 730 &amp; 1200'!$D:$D,ROW())="","",INDEX('Display 730 &amp; 1200'!$D:$D,ROW()))</f>
        <v>SOG05A</v>
      </c>
      <c r="D636" t="e">
        <f>IF($C636="",0,SUMIFS(#REF!,#REF!,$C636,#REF!,"&gt;="&amp;'Display 730 &amp; 1200'!$AN$10,#REF!,"&lt;="&amp;'Display 730 &amp; 1200'!$AN$9))</f>
        <v>#REF!</v>
      </c>
      <c r="E636" t="e">
        <f>IF($C636="",0,SUMIFS(#REF!,#REF!,$C636,#REF!,"&gt;="&amp;'Display 730 &amp; 1200'!$AN$12,#REF!,"&lt;="&amp;'Display 730 &amp; 1200'!$AN$11))</f>
        <v>#REF!</v>
      </c>
    </row>
    <row r="637" spans="1:5">
      <c r="A637" t="str">
        <f>IF(INDEX('Display 730 &amp; 1200'!$A:$A,ROW())="","",INDEX('Display 730 &amp; 1200'!$A:$A,ROW()))</f>
        <v>BANDUNG万隆</v>
      </c>
      <c r="B637" t="str">
        <f>IF(INDEX('Display 730 &amp; 1200'!$B:$B,ROW())="","",INDEX('Display 730 &amp; 1200'!$B:$B,ROW()))</f>
        <v>Ari TH</v>
      </c>
      <c r="C637" t="str">
        <f>IF(INDEX('Display 730 &amp; 1200'!$D:$D,ROW())="","",INDEX('Display 730 &amp; 1200'!$D:$D,ROW()))</f>
        <v>PACET</v>
      </c>
      <c r="D637" t="e">
        <f>IF($C637="",0,SUMIFS(#REF!,#REF!,$C637,#REF!,"&gt;="&amp;'Display 730 &amp; 1200'!$AN$10,#REF!,"&lt;="&amp;'Display 730 &amp; 1200'!$AN$9))</f>
        <v>#REF!</v>
      </c>
      <c r="E637" t="e">
        <f>IF($C637="",0,SUMIFS(#REF!,#REF!,$C637,#REF!,"&gt;="&amp;'Display 730 &amp; 1200'!$AN$12,#REF!,"&lt;="&amp;'Display 730 &amp; 1200'!$AN$11))</f>
        <v>#REF!</v>
      </c>
    </row>
    <row r="638" spans="1:5">
      <c r="A638" t="str">
        <f>IF(INDEX('Display 730 &amp; 1200'!$A:$A,ROW())="","",INDEX('Display 730 &amp; 1200'!$A:$A,ROW()))</f>
        <v>BANDUNG万隆</v>
      </c>
      <c r="B638" t="str">
        <f>IF(INDEX('Display 730 &amp; 1200'!$B:$B,ROW())="","",INDEX('Display 730 &amp; 1200'!$B:$B,ROW()))</f>
        <v>Widdy</v>
      </c>
      <c r="C638" t="str">
        <f>IF(INDEX('Display 730 &amp; 1200'!$D:$D,ROW())="","",INDEX('Display 730 &amp; 1200'!$D:$D,ROW()))</f>
        <v>DC_BURANGRANG</v>
      </c>
      <c r="D638" t="e">
        <f>IF($C638="",0,SUMIFS(#REF!,#REF!,$C638,#REF!,"&gt;="&amp;'Display 730 &amp; 1200'!$AN$10,#REF!,"&lt;="&amp;'Display 730 &amp; 1200'!$AN$9))</f>
        <v>#REF!</v>
      </c>
      <c r="E638" t="e">
        <f>IF($C638="",0,SUMIFS(#REF!,#REF!,$C638,#REF!,"&gt;="&amp;'Display 730 &amp; 1200'!$AN$12,#REF!,"&lt;="&amp;'Display 730 &amp; 1200'!$AN$11))</f>
        <v>#REF!</v>
      </c>
    </row>
    <row r="639" spans="1:5">
      <c r="A639" t="str">
        <f>IF(INDEX('Display 730 &amp; 1200'!$A:$A,ROW())="","",INDEX('Display 730 &amp; 1200'!$A:$A,ROW()))</f>
        <v>BANDUNG万隆</v>
      </c>
      <c r="B639" t="str">
        <f>IF(INDEX('Display 730 &amp; 1200'!$B:$B,ROW())="","",INDEX('Display 730 &amp; 1200'!$B:$B,ROW()))</f>
        <v>Ari TH</v>
      </c>
      <c r="C639" t="str">
        <f>IF(INDEX('Display 730 &amp; 1200'!$D:$D,ROW())="","",INDEX('Display 730 &amp; 1200'!$D:$D,ROW()))</f>
        <v>DC_CIJAGRA</v>
      </c>
      <c r="D639" t="e">
        <f>IF($C639="",0,SUMIFS(#REF!,#REF!,$C639,#REF!,"&gt;="&amp;'Display 730 &amp; 1200'!$AN$10,#REF!,"&lt;="&amp;'Display 730 &amp; 1200'!$AN$9))</f>
        <v>#REF!</v>
      </c>
      <c r="E639" t="e">
        <f>IF($C639="",0,SUMIFS(#REF!,#REF!,$C639,#REF!,"&gt;="&amp;'Display 730 &amp; 1200'!$AN$12,#REF!,"&lt;="&amp;'Display 730 &amp; 1200'!$AN$11))</f>
        <v>#REF!</v>
      </c>
    </row>
    <row r="640" spans="1:5">
      <c r="A640" t="str">
        <f>IF(INDEX('Display 730 &amp; 1200'!$A:$A,ROW())="","",INDEX('Display 730 &amp; 1200'!$A:$A,ROW()))</f>
        <v>BANDUNG万隆</v>
      </c>
      <c r="B640" t="str">
        <f>IF(INDEX('Display 730 &amp; 1200'!$B:$B,ROW())="","",INDEX('Display 730 &amp; 1200'!$B:$B,ROW()))</f>
        <v>Widdy</v>
      </c>
      <c r="C640" t="str">
        <f>IF(INDEX('Display 730 &amp; 1200'!$D:$D,ROW())="","",INDEX('Display 730 &amp; 1200'!$D:$D,ROW()))</f>
        <v>DC_BINONG</v>
      </c>
      <c r="D640" t="e">
        <f>IF($C640="",0,SUMIFS(#REF!,#REF!,$C640,#REF!,"&gt;="&amp;'Display 730 &amp; 1200'!$AN$10,#REF!,"&lt;="&amp;'Display 730 &amp; 1200'!$AN$9))</f>
        <v>#REF!</v>
      </c>
      <c r="E640" t="e">
        <f>IF($C640="",0,SUMIFS(#REF!,#REF!,$C640,#REF!,"&gt;="&amp;'Display 730 &amp; 1200'!$AN$12,#REF!,"&lt;="&amp;'Display 730 &amp; 1200'!$AN$11))</f>
        <v>#REF!</v>
      </c>
    </row>
    <row r="641" spans="1:5">
      <c r="A641" t="str">
        <f>IF(INDEX('Display 730 &amp; 1200'!$A:$A,ROW())="","",INDEX('Display 730 &amp; 1200'!$A:$A,ROW()))</f>
        <v>BANDUNG万隆</v>
      </c>
      <c r="B641" t="str">
        <f>IF(INDEX('Display 730 &amp; 1200'!$B:$B,ROW())="","",INDEX('Display 730 &amp; 1200'!$B:$B,ROW()))</f>
        <v>Widdy</v>
      </c>
      <c r="C641" t="str">
        <f>IF(INDEX('Display 730 &amp; 1200'!$D:$D,ROW())="","",INDEX('Display 730 &amp; 1200'!$D:$D,ROW()))</f>
        <v>PARAKAN_SAAT</v>
      </c>
      <c r="D641" t="e">
        <f>IF($C641="",0,SUMIFS(#REF!,#REF!,$C641,#REF!,"&gt;="&amp;'Display 730 &amp; 1200'!$AN$10,#REF!,"&lt;="&amp;'Display 730 &amp; 1200'!$AN$9))</f>
        <v>#REF!</v>
      </c>
      <c r="E641" t="e">
        <f>IF($C641="",0,SUMIFS(#REF!,#REF!,$C641,#REF!,"&gt;="&amp;'Display 730 &amp; 1200'!$AN$12,#REF!,"&lt;="&amp;'Display 730 &amp; 1200'!$AN$11))</f>
        <v>#REF!</v>
      </c>
    </row>
    <row r="642" spans="1:5">
      <c r="A642" t="str">
        <f>IF(INDEX('Display 730 &amp; 1200'!$A:$A,ROW())="","",INDEX('Display 730 &amp; 1200'!$A:$A,ROW()))</f>
        <v>BANDUNG万隆</v>
      </c>
      <c r="B642" t="str">
        <f>IF(INDEX('Display 730 &amp; 1200'!$B:$B,ROW())="","",INDEX('Display 730 &amp; 1200'!$B:$B,ROW()))</f>
        <v>Ari TH</v>
      </c>
      <c r="C642" t="str">
        <f>IF(INDEX('Display 730 &amp; 1200'!$D:$D,ROW())="","",INDEX('Display 730 &amp; 1200'!$D:$D,ROW()))</f>
        <v>SERANGMEKAR_2</v>
      </c>
      <c r="D642" t="e">
        <f>IF($C642="",0,SUMIFS(#REF!,#REF!,$C642,#REF!,"&gt;="&amp;'Display 730 &amp; 1200'!$AN$10,#REF!,"&lt;="&amp;'Display 730 &amp; 1200'!$AN$9))</f>
        <v>#REF!</v>
      </c>
      <c r="E642" t="e">
        <f>IF($C642="",0,SUMIFS(#REF!,#REF!,$C642,#REF!,"&gt;="&amp;'Display 730 &amp; 1200'!$AN$12,#REF!,"&lt;="&amp;'Display 730 &amp; 1200'!$AN$11))</f>
        <v>#REF!</v>
      </c>
    </row>
    <row r="643" spans="1:5">
      <c r="A643" t="str">
        <f>IF(INDEX('Display 730 &amp; 1200'!$A:$A,ROW())="","",INDEX('Display 730 &amp; 1200'!$A:$A,ROW()))</f>
        <v>BANDUNG万隆</v>
      </c>
      <c r="B643" t="str">
        <f>IF(INDEX('Display 730 &amp; 1200'!$B:$B,ROW())="","",INDEX('Display 730 &amp; 1200'!$B:$B,ROW()))</f>
        <v>Viky</v>
      </c>
      <c r="C643" t="str">
        <f>IF(INDEX('Display 730 &amp; 1200'!$D:$D,ROW())="","",INDEX('Display 730 &amp; 1200'!$D:$D,ROW()))</f>
        <v>CIRENDANG</v>
      </c>
      <c r="D643" t="e">
        <f>IF($C643="",0,SUMIFS(#REF!,#REF!,$C643,#REF!,"&gt;="&amp;'Display 730 &amp; 1200'!$AN$10,#REF!,"&lt;="&amp;'Display 730 &amp; 1200'!$AN$9))</f>
        <v>#REF!</v>
      </c>
      <c r="E643" t="e">
        <f>IF($C643="",0,SUMIFS(#REF!,#REF!,$C643,#REF!,"&gt;="&amp;'Display 730 &amp; 1200'!$AN$12,#REF!,"&lt;="&amp;'Display 730 &amp; 1200'!$AN$11))</f>
        <v>#REF!</v>
      </c>
    </row>
    <row r="644" spans="1:5">
      <c r="A644" t="str">
        <f>IF(INDEX('Display 730 &amp; 1200'!$A:$A,ROW())="","",INDEX('Display 730 &amp; 1200'!$A:$A,ROW()))</f>
        <v>BANDUNG万隆</v>
      </c>
      <c r="B644" t="str">
        <f>IF(INDEX('Display 730 &amp; 1200'!$B:$B,ROW())="","",INDEX('Display 730 &amp; 1200'!$B:$B,ROW()))</f>
        <v>Viky</v>
      </c>
      <c r="C644" t="str">
        <f>IF(INDEX('Display 730 &amp; 1200'!$D:$D,ROW())="","",INDEX('Display 730 &amp; 1200'!$D:$D,ROW()))</f>
        <v>KOJENGKANG</v>
      </c>
      <c r="D644" t="e">
        <f>IF($C644="",0,SUMIFS(#REF!,#REF!,$C644,#REF!,"&gt;="&amp;'Display 730 &amp; 1200'!$AN$10,#REF!,"&lt;="&amp;'Display 730 &amp; 1200'!$AN$9))</f>
        <v>#REF!</v>
      </c>
      <c r="E644" t="e">
        <f>IF($C644="",0,SUMIFS(#REF!,#REF!,$C644,#REF!,"&gt;="&amp;'Display 730 &amp; 1200'!$AN$12,#REF!,"&lt;="&amp;'Display 730 &amp; 1200'!$AN$11))</f>
        <v>#REF!</v>
      </c>
    </row>
    <row r="645" spans="1:5">
      <c r="A645" t="str">
        <f>IF(INDEX('Display 730 &amp; 1200'!$A:$A,ROW())="","",INDEX('Display 730 &amp; 1200'!$A:$A,ROW()))</f>
        <v>BANDUNG万隆</v>
      </c>
      <c r="B645" t="str">
        <f>IF(INDEX('Display 730 &amp; 1200'!$B:$B,ROW())="","",INDEX('Display 730 &amp; 1200'!$B:$B,ROW()))</f>
        <v>Viky</v>
      </c>
      <c r="C645" t="str">
        <f>IF(INDEX('Display 730 &amp; 1200'!$D:$D,ROW())="","",INDEX('Display 730 &amp; 1200'!$D:$D,ROW()))</f>
        <v>KADUGEDE</v>
      </c>
      <c r="D645" t="e">
        <f>IF($C645="",0,SUMIFS(#REF!,#REF!,$C645,#REF!,"&gt;="&amp;'Display 730 &amp; 1200'!$AN$10,#REF!,"&lt;="&amp;'Display 730 &amp; 1200'!$AN$9))</f>
        <v>#REF!</v>
      </c>
      <c r="E645" t="e">
        <f>IF($C645="",0,SUMIFS(#REF!,#REF!,$C645,#REF!,"&gt;="&amp;'Display 730 &amp; 1200'!$AN$12,#REF!,"&lt;="&amp;'Display 730 &amp; 1200'!$AN$11))</f>
        <v>#REF!</v>
      </c>
    </row>
    <row r="646" spans="1:5">
      <c r="A646" t="str">
        <f>IF(INDEX('Display 730 &amp; 1200'!$A:$A,ROW())="","",INDEX('Display 730 &amp; 1200'!$A:$A,ROW()))</f>
        <v>BANDUNG万隆</v>
      </c>
      <c r="B646" t="str">
        <f>IF(INDEX('Display 730 &amp; 1200'!$B:$B,ROW())="","",INDEX('Display 730 &amp; 1200'!$B:$B,ROW()))</f>
        <v>Viky</v>
      </c>
      <c r="C646" t="str">
        <f>IF(INDEX('Display 730 &amp; 1200'!$D:$D,ROW())="","",INDEX('Display 730 &amp; 1200'!$D:$D,ROW()))</f>
        <v>KNG18</v>
      </c>
      <c r="D646" t="e">
        <f>IF($C646="",0,SUMIFS(#REF!,#REF!,$C646,#REF!,"&gt;="&amp;'Display 730 &amp; 1200'!$AN$10,#REF!,"&lt;="&amp;'Display 730 &amp; 1200'!$AN$9))</f>
        <v>#REF!</v>
      </c>
      <c r="E646" t="e">
        <f>IF($C646="",0,SUMIFS(#REF!,#REF!,$C646,#REF!,"&gt;="&amp;'Display 730 &amp; 1200'!$AN$12,#REF!,"&lt;="&amp;'Display 730 &amp; 1200'!$AN$11))</f>
        <v>#REF!</v>
      </c>
    </row>
    <row r="647" spans="1:5">
      <c r="A647" t="str">
        <f>IF(INDEX('Display 730 &amp; 1200'!$A:$A,ROW())="","",INDEX('Display 730 &amp; 1200'!$A:$A,ROW()))</f>
        <v>BANDUNG万隆</v>
      </c>
      <c r="B647" t="str">
        <f>IF(INDEX('Display 730 &amp; 1200'!$B:$B,ROW())="","",INDEX('Display 730 &amp; 1200'!$B:$B,ROW()))</f>
        <v>Viky</v>
      </c>
      <c r="C647" t="str">
        <f>IF(INDEX('Display 730 &amp; 1200'!$D:$D,ROW())="","",INDEX('Display 730 &amp; 1200'!$D:$D,ROW()))</f>
        <v>KNG03A</v>
      </c>
      <c r="D647" t="e">
        <f>IF($C647="",0,SUMIFS(#REF!,#REF!,$C647,#REF!,"&gt;="&amp;'Display 730 &amp; 1200'!$AN$10,#REF!,"&lt;="&amp;'Display 730 &amp; 1200'!$AN$9))</f>
        <v>#REF!</v>
      </c>
      <c r="E647" t="e">
        <f>IF($C647="",0,SUMIFS(#REF!,#REF!,$C647,#REF!,"&gt;="&amp;'Display 730 &amp; 1200'!$AN$12,#REF!,"&lt;="&amp;'Display 730 &amp; 1200'!$AN$11))</f>
        <v>#REF!</v>
      </c>
    </row>
    <row r="648" spans="1:5">
      <c r="A648" t="str">
        <f>IF(INDEX('Display 730 &amp; 1200'!$A:$A,ROW())="","",INDEX('Display 730 &amp; 1200'!$A:$A,ROW()))</f>
        <v>BANDUNG万隆</v>
      </c>
      <c r="B648" t="str">
        <f>IF(INDEX('Display 730 &amp; 1200'!$B:$B,ROW())="","",INDEX('Display 730 &amp; 1200'!$B:$B,ROW()))</f>
        <v>Viky</v>
      </c>
      <c r="C648" t="str">
        <f>IF(INDEX('Display 730 &amp; 1200'!$D:$D,ROW())="","",INDEX('Display 730 &amp; 1200'!$D:$D,ROW()))</f>
        <v>INDANGKERTA</v>
      </c>
      <c r="D648" t="e">
        <f>IF($C648="",0,SUMIFS(#REF!,#REF!,$C648,#REF!,"&gt;="&amp;'Display 730 &amp; 1200'!$AN$10,#REF!,"&lt;="&amp;'Display 730 &amp; 1200'!$AN$9))</f>
        <v>#REF!</v>
      </c>
      <c r="E648" t="e">
        <f>IF($C648="",0,SUMIFS(#REF!,#REF!,$C648,#REF!,"&gt;="&amp;'Display 730 &amp; 1200'!$AN$12,#REF!,"&lt;="&amp;'Display 730 &amp; 1200'!$AN$11))</f>
        <v>#REF!</v>
      </c>
    </row>
    <row r="649" spans="1:5">
      <c r="A649" t="str">
        <f>IF(INDEX('Display 730 &amp; 1200'!$A:$A,ROW())="","",INDEX('Display 730 &amp; 1200'!$A:$A,ROW()))</f>
        <v>BANDUNG万隆</v>
      </c>
      <c r="B649" t="str">
        <f>IF(INDEX('Display 730 &amp; 1200'!$B:$B,ROW())="","",INDEX('Display 730 &amp; 1200'!$B:$B,ROW()))</f>
        <v>Viky</v>
      </c>
      <c r="C649" t="str">
        <f>IF(INDEX('Display 730 &amp; 1200'!$D:$D,ROW())="","",INDEX('Display 730 &amp; 1200'!$D:$D,ROW()))</f>
        <v>KNG26</v>
      </c>
      <c r="D649" t="e">
        <f>IF($C649="",0,SUMIFS(#REF!,#REF!,$C649,#REF!,"&gt;="&amp;'Display 730 &amp; 1200'!$AN$10,#REF!,"&lt;="&amp;'Display 730 &amp; 1200'!$AN$9))</f>
        <v>#REF!</v>
      </c>
      <c r="E649" t="e">
        <f>IF($C649="",0,SUMIFS(#REF!,#REF!,$C649,#REF!,"&gt;="&amp;'Display 730 &amp; 1200'!$AN$12,#REF!,"&lt;="&amp;'Display 730 &amp; 1200'!$AN$11))</f>
        <v>#REF!</v>
      </c>
    </row>
    <row r="650" spans="1:5">
      <c r="A650" t="str">
        <f>IF(INDEX('Display 730 &amp; 1200'!$A:$A,ROW())="","",INDEX('Display 730 &amp; 1200'!$A:$A,ROW()))</f>
        <v>BANDUNG万隆</v>
      </c>
      <c r="B650" t="str">
        <f>IF(INDEX('Display 730 &amp; 1200'!$B:$B,ROW())="","",INDEX('Display 730 &amp; 1200'!$B:$B,ROW()))</f>
        <v>Viky</v>
      </c>
      <c r="C650" t="str">
        <f>IF(INDEX('Display 730 &amp; 1200'!$D:$D,ROW())="","",INDEX('Display 730 &amp; 1200'!$D:$D,ROW()))</f>
        <v>DC_PANAWUAN</v>
      </c>
      <c r="D650" t="e">
        <f>IF($C650="",0,SUMIFS(#REF!,#REF!,$C650,#REF!,"&gt;="&amp;'Display 730 &amp; 1200'!$AN$10,#REF!,"&lt;="&amp;'Display 730 &amp; 1200'!$AN$9))</f>
        <v>#REF!</v>
      </c>
      <c r="E650" t="e">
        <f>IF($C650="",0,SUMIFS(#REF!,#REF!,$C650,#REF!,"&gt;="&amp;'Display 730 &amp; 1200'!$AN$12,#REF!,"&lt;="&amp;'Display 730 &amp; 1200'!$AN$11))</f>
        <v>#REF!</v>
      </c>
    </row>
    <row r="651" spans="1:5">
      <c r="A651" t="str">
        <f>IF(INDEX('Display 730 &amp; 1200'!$A:$A,ROW())="","",INDEX('Display 730 &amp; 1200'!$A:$A,ROW()))</f>
        <v>BANDUNG万隆</v>
      </c>
      <c r="B651" t="str">
        <f>IF(INDEX('Display 730 &amp; 1200'!$B:$B,ROW())="","",INDEX('Display 730 &amp; 1200'!$B:$B,ROW()))</f>
        <v>Yosep Kardi</v>
      </c>
      <c r="C651" t="str">
        <f>IF(INDEX('Display 730 &amp; 1200'!$D:$D,ROW())="","",INDEX('Display 730 &amp; 1200'!$D:$D,ROW()))</f>
        <v>SOG12E</v>
      </c>
      <c r="D651" t="e">
        <f>IF($C651="",0,SUMIFS(#REF!,#REF!,$C651,#REF!,"&gt;="&amp;'Display 730 &amp; 1200'!$AN$10,#REF!,"&lt;="&amp;'Display 730 &amp; 1200'!$AN$9))</f>
        <v>#REF!</v>
      </c>
      <c r="E651" t="e">
        <f>IF($C651="",0,SUMIFS(#REF!,#REF!,$C651,#REF!,"&gt;="&amp;'Display 730 &amp; 1200'!$AN$12,#REF!,"&lt;="&amp;'Display 730 &amp; 1200'!$AN$11))</f>
        <v>#REF!</v>
      </c>
    </row>
    <row r="652" spans="1:5">
      <c r="A652" t="str">
        <f>IF(INDEX('Display 730 &amp; 1200'!$A:$A,ROW())="","",INDEX('Display 730 &amp; 1200'!$A:$A,ROW()))</f>
        <v>BANDUNG万隆</v>
      </c>
      <c r="B652" t="str">
        <f>IF(INDEX('Display 730 &amp; 1200'!$B:$B,ROW())="","",INDEX('Display 730 &amp; 1200'!$B:$B,ROW()))</f>
        <v>Yosep Kardi</v>
      </c>
      <c r="C652" t="str">
        <f>IF(INDEX('Display 730 &amp; 1200'!$D:$D,ROW())="","",INDEX('Display 730 &amp; 1200'!$D:$D,ROW()))</f>
        <v>DC_RANCASARI</v>
      </c>
      <c r="D652" t="e">
        <f>IF($C652="",0,SUMIFS(#REF!,#REF!,$C652,#REF!,"&gt;="&amp;'Display 730 &amp; 1200'!$AN$10,#REF!,"&lt;="&amp;'Display 730 &amp; 1200'!$AN$9))</f>
        <v>#REF!</v>
      </c>
      <c r="E652" t="e">
        <f>IF($C652="",0,SUMIFS(#REF!,#REF!,$C652,#REF!,"&gt;="&amp;'Display 730 &amp; 1200'!$AN$12,#REF!,"&lt;="&amp;'Display 730 &amp; 1200'!$AN$11))</f>
        <v>#REF!</v>
      </c>
    </row>
    <row r="653" spans="1:5">
      <c r="A653" t="str">
        <f>IF(INDEX('Display 730 &amp; 1200'!$A:$A,ROW())="","",INDEX('Display 730 &amp; 1200'!$A:$A,ROW()))</f>
        <v>BANDUNG万隆</v>
      </c>
      <c r="B653" t="str">
        <f>IF(INDEX('Display 730 &amp; 1200'!$B:$B,ROW())="","",INDEX('Display 730 &amp; 1200'!$B:$B,ROW()))</f>
        <v>Yosep Kardi</v>
      </c>
      <c r="C653" t="str">
        <f>IF(INDEX('Display 730 &amp; 1200'!$D:$D,ROW())="","",INDEX('Display 730 &amp; 1200'!$D:$D,ROW()))</f>
        <v>DC_CIBIRU</v>
      </c>
      <c r="D653" t="e">
        <f>IF($C653="",0,SUMIFS(#REF!,#REF!,$C653,#REF!,"&gt;="&amp;'Display 730 &amp; 1200'!$AN$10,#REF!,"&lt;="&amp;'Display 730 &amp; 1200'!$AN$9))</f>
        <v>#REF!</v>
      </c>
      <c r="E653" t="e">
        <f>IF($C653="",0,SUMIFS(#REF!,#REF!,$C653,#REF!,"&gt;="&amp;'Display 730 &amp; 1200'!$AN$12,#REF!,"&lt;="&amp;'Display 730 &amp; 1200'!$AN$11))</f>
        <v>#REF!</v>
      </c>
    </row>
    <row r="654" spans="1:5">
      <c r="A654" t="str">
        <f>IF(INDEX('Display 730 &amp; 1200'!$A:$A,ROW())="","",INDEX('Display 730 &amp; 1200'!$A:$A,ROW()))</f>
        <v>BANDUNG万隆</v>
      </c>
      <c r="B654" t="str">
        <f>IF(INDEX('Display 730 &amp; 1200'!$B:$B,ROW())="","",INDEX('Display 730 &amp; 1200'!$B:$B,ROW()))</f>
        <v>Ari TH</v>
      </c>
      <c r="C654" t="str">
        <f>IF(INDEX('Display 730 &amp; 1200'!$D:$D,ROW())="","",INDEX('Display 730 &amp; 1200'!$D:$D,ROW()))</f>
        <v>SOG02C</v>
      </c>
      <c r="D654" t="e">
        <f>IF($C654="",0,SUMIFS(#REF!,#REF!,$C654,#REF!,"&gt;="&amp;'Display 730 &amp; 1200'!$AN$10,#REF!,"&lt;="&amp;'Display 730 &amp; 1200'!$AN$9))</f>
        <v>#REF!</v>
      </c>
      <c r="E654" t="e">
        <f>IF($C654="",0,SUMIFS(#REF!,#REF!,$C654,#REF!,"&gt;="&amp;'Display 730 &amp; 1200'!$AN$12,#REF!,"&lt;="&amp;'Display 730 &amp; 1200'!$AN$11))</f>
        <v>#REF!</v>
      </c>
    </row>
    <row r="655" spans="1:5">
      <c r="A655" t="str">
        <f>IF(INDEX('Display 730 &amp; 1200'!$A:$A,ROW())="","",INDEX('Display 730 &amp; 1200'!$A:$A,ROW()))</f>
        <v>BANDUNG万隆</v>
      </c>
      <c r="B655" t="str">
        <f>IF(INDEX('Display 730 &amp; 1200'!$B:$B,ROW())="","",INDEX('Display 730 &amp; 1200'!$B:$B,ROW()))</f>
        <v>Ari TH</v>
      </c>
      <c r="C655" t="str">
        <f>IF(INDEX('Display 730 &amp; 1200'!$D:$D,ROW())="","",INDEX('Display 730 &amp; 1200'!$D:$D,ROW()))</f>
        <v>SOG13C</v>
      </c>
      <c r="D655" t="e">
        <f>IF($C655="",0,SUMIFS(#REF!,#REF!,$C655,#REF!,"&gt;="&amp;'Display 730 &amp; 1200'!$AN$10,#REF!,"&lt;="&amp;'Display 730 &amp; 1200'!$AN$9))</f>
        <v>#REF!</v>
      </c>
      <c r="E655" t="e">
        <f>IF($C655="",0,SUMIFS(#REF!,#REF!,$C655,#REF!,"&gt;="&amp;'Display 730 &amp; 1200'!$AN$12,#REF!,"&lt;="&amp;'Display 730 &amp; 1200'!$AN$11))</f>
        <v>#REF!</v>
      </c>
    </row>
    <row r="656" spans="1:5">
      <c r="A656" t="str">
        <f>IF(INDEX('Display 730 &amp; 1200'!$A:$A,ROW())="","",INDEX('Display 730 &amp; 1200'!$A:$A,ROW()))</f>
        <v>BANDUNG万隆</v>
      </c>
      <c r="B656" t="str">
        <f>IF(INDEX('Display 730 &amp; 1200'!$B:$B,ROW())="","",INDEX('Display 730 &amp; 1200'!$B:$B,ROW()))</f>
        <v>Yosep Kardi</v>
      </c>
      <c r="C656" t="str">
        <f>IF(INDEX('Display 730 &amp; 1200'!$D:$D,ROW())="","",INDEX('Display 730 &amp; 1200'!$D:$D,ROW()))</f>
        <v>DC_MARGACINTA</v>
      </c>
      <c r="D656" t="e">
        <f>IF($C656="",0,SUMIFS(#REF!,#REF!,$C656,#REF!,"&gt;="&amp;'Display 730 &amp; 1200'!$AN$10,#REF!,"&lt;="&amp;'Display 730 &amp; 1200'!$AN$9))</f>
        <v>#REF!</v>
      </c>
      <c r="E656" t="e">
        <f>IF($C656="",0,SUMIFS(#REF!,#REF!,$C656,#REF!,"&gt;="&amp;'Display 730 &amp; 1200'!$AN$12,#REF!,"&lt;="&amp;'Display 730 &amp; 1200'!$AN$11))</f>
        <v>#REF!</v>
      </c>
    </row>
    <row r="657" spans="1:5">
      <c r="A657" t="str">
        <f>IF(INDEX('Display 730 &amp; 1200'!$A:$A,ROW())="","",INDEX('Display 730 &amp; 1200'!$A:$A,ROW()))</f>
        <v>BANDUNG万隆</v>
      </c>
      <c r="B657" t="str">
        <f>IF(INDEX('Display 730 &amp; 1200'!$B:$B,ROW())="","",INDEX('Display 730 &amp; 1200'!$B:$B,ROW()))</f>
        <v>Yosep Kardi</v>
      </c>
      <c r="C657" t="str">
        <f>IF(INDEX('Display 730 &amp; 1200'!$D:$D,ROW())="","",INDEX('Display 730 &amp; 1200'!$D:$D,ROW()))</f>
        <v>DC_PANYAWANGAN</v>
      </c>
      <c r="D657" t="e">
        <f>IF($C657="",0,SUMIFS(#REF!,#REF!,$C657,#REF!,"&gt;="&amp;'Display 730 &amp; 1200'!$AN$10,#REF!,"&lt;="&amp;'Display 730 &amp; 1200'!$AN$9))</f>
        <v>#REF!</v>
      </c>
      <c r="E657" t="e">
        <f>IF($C657="",0,SUMIFS(#REF!,#REF!,$C657,#REF!,"&gt;="&amp;'Display 730 &amp; 1200'!$AN$12,#REF!,"&lt;="&amp;'Display 730 &amp; 1200'!$AN$11))</f>
        <v>#REF!</v>
      </c>
    </row>
    <row r="658" spans="1:5">
      <c r="A658" t="str">
        <f>IF(INDEX('Display 730 &amp; 1200'!$A:$A,ROW())="","",INDEX('Display 730 &amp; 1200'!$A:$A,ROW()))</f>
        <v>BANDUNG万隆</v>
      </c>
      <c r="B658" t="str">
        <f>IF(INDEX('Display 730 &amp; 1200'!$B:$B,ROW())="","",INDEX('Display 730 &amp; 1200'!$B:$B,ROW()))</f>
        <v>Yosep Kardi</v>
      </c>
      <c r="C658" t="str">
        <f>IF(INDEX('Display 730 &amp; 1200'!$D:$D,ROW())="","",INDEX('Display 730 &amp; 1200'!$D:$D,ROW()))</f>
        <v>SOG11E</v>
      </c>
      <c r="D658" t="e">
        <f>IF($C658="",0,SUMIFS(#REF!,#REF!,$C658,#REF!,"&gt;="&amp;'Display 730 &amp; 1200'!$AN$10,#REF!,"&lt;="&amp;'Display 730 &amp; 1200'!$AN$9))</f>
        <v>#REF!</v>
      </c>
      <c r="E658" t="e">
        <f>IF($C658="",0,SUMIFS(#REF!,#REF!,$C658,#REF!,"&gt;="&amp;'Display 730 &amp; 1200'!$AN$12,#REF!,"&lt;="&amp;'Display 730 &amp; 1200'!$AN$11))</f>
        <v>#REF!</v>
      </c>
    </row>
    <row r="659" spans="1:5">
      <c r="A659" t="str">
        <f>IF(INDEX('Display 730 &amp; 1200'!$A:$A,ROW())="","",INDEX('Display 730 &amp; 1200'!$A:$A,ROW()))</f>
        <v>BANDUNG万隆</v>
      </c>
      <c r="B659" t="str">
        <f>IF(INDEX('Display 730 &amp; 1200'!$B:$B,ROW())="","",INDEX('Display 730 &amp; 1200'!$B:$B,ROW()))</f>
        <v>Ari TH</v>
      </c>
      <c r="C659" t="str">
        <f>IF(INDEX('Display 730 &amp; 1200'!$D:$D,ROW())="","",INDEX('Display 730 &amp; 1200'!$D:$D,ROW()))</f>
        <v>DC_PEUNDEUY</v>
      </c>
      <c r="D659" t="e">
        <f>IF($C659="",0,SUMIFS(#REF!,#REF!,$C659,#REF!,"&gt;="&amp;'Display 730 &amp; 1200'!$AN$10,#REF!,"&lt;="&amp;'Display 730 &amp; 1200'!$AN$9))</f>
        <v>#REF!</v>
      </c>
      <c r="E659" t="e">
        <f>IF($C659="",0,SUMIFS(#REF!,#REF!,$C659,#REF!,"&gt;="&amp;'Display 730 &amp; 1200'!$AN$12,#REF!,"&lt;="&amp;'Display 730 &amp; 1200'!$AN$11))</f>
        <v>#REF!</v>
      </c>
    </row>
    <row r="660" spans="1:5">
      <c r="A660" t="str">
        <f>IF(INDEX('Display 730 &amp; 1200'!$A:$A,ROW())="","",INDEX('Display 730 &amp; 1200'!$A:$A,ROW()))</f>
        <v>BANDUNG万隆</v>
      </c>
      <c r="B660" t="str">
        <f>IF(INDEX('Display 730 &amp; 1200'!$B:$B,ROW())="","",INDEX('Display 730 &amp; 1200'!$B:$B,ROW()))</f>
        <v>Yosep Kardi</v>
      </c>
      <c r="C660" t="str">
        <f>IF(INDEX('Display 730 &amp; 1200'!$D:$D,ROW())="","",INDEX('Display 730 &amp; 1200'!$D:$D,ROW()))</f>
        <v>DC_CINAMBO</v>
      </c>
      <c r="D660" t="e">
        <f>IF($C660="",0,SUMIFS(#REF!,#REF!,$C660,#REF!,"&gt;="&amp;'Display 730 &amp; 1200'!$AN$10,#REF!,"&lt;="&amp;'Display 730 &amp; 1200'!$AN$9))</f>
        <v>#REF!</v>
      </c>
      <c r="E660" t="e">
        <f>IF($C660="",0,SUMIFS(#REF!,#REF!,$C660,#REF!,"&gt;="&amp;'Display 730 &amp; 1200'!$AN$12,#REF!,"&lt;="&amp;'Display 730 &amp; 1200'!$AN$11))</f>
        <v>#REF!</v>
      </c>
    </row>
    <row r="661" spans="1:5">
      <c r="A661" t="str">
        <f>IF(INDEX('Display 730 &amp; 1200'!$A:$A,ROW())="","",INDEX('Display 730 &amp; 1200'!$A:$A,ROW()))</f>
        <v>BANDUNG万隆</v>
      </c>
      <c r="B661" t="str">
        <f>IF(INDEX('Display 730 &amp; 1200'!$B:$B,ROW())="","",INDEX('Display 730 &amp; 1200'!$B:$B,ROW()))</f>
        <v>Septian Nugraha</v>
      </c>
      <c r="C661" t="str">
        <f>IF(INDEX('Display 730 &amp; 1200'!$D:$D,ROW())="","",INDEX('Display 730 &amp; 1200'!$D:$D,ROW()))</f>
        <v>SMB11B</v>
      </c>
      <c r="D661" t="e">
        <f>IF($C661="",0,SUMIFS(#REF!,#REF!,$C661,#REF!,"&gt;="&amp;'Display 730 &amp; 1200'!$AN$10,#REF!,"&lt;="&amp;'Display 730 &amp; 1200'!$AN$9))</f>
        <v>#REF!</v>
      </c>
      <c r="E661" t="e">
        <f>IF($C661="",0,SUMIFS(#REF!,#REF!,$C661,#REF!,"&gt;="&amp;'Display 730 &amp; 1200'!$AN$12,#REF!,"&lt;="&amp;'Display 730 &amp; 1200'!$AN$11))</f>
        <v>#REF!</v>
      </c>
    </row>
    <row r="662" spans="1:5">
      <c r="A662" t="str">
        <f>IF(INDEX('Display 730 &amp; 1200'!$A:$A,ROW())="","",INDEX('Display 730 &amp; 1200'!$A:$A,ROW()))</f>
        <v>BANDUNG万隆</v>
      </c>
      <c r="B662" t="str">
        <f>IF(INDEX('Display 730 &amp; 1200'!$B:$B,ROW())="","",INDEX('Display 730 &amp; 1200'!$B:$B,ROW()))</f>
        <v>Septian Nugraha</v>
      </c>
      <c r="C662" t="str">
        <f>IF(INDEX('Display 730 &amp; 1200'!$D:$D,ROW())="","",INDEX('Display 730 &amp; 1200'!$D:$D,ROW()))</f>
        <v>SMB08B</v>
      </c>
      <c r="D662" t="e">
        <f>IF($C662="",0,SUMIFS(#REF!,#REF!,$C662,#REF!,"&gt;="&amp;'Display 730 &amp; 1200'!$AN$10,#REF!,"&lt;="&amp;'Display 730 &amp; 1200'!$AN$9))</f>
        <v>#REF!</v>
      </c>
      <c r="E662" t="e">
        <f>IF($C662="",0,SUMIFS(#REF!,#REF!,$C662,#REF!,"&gt;="&amp;'Display 730 &amp; 1200'!$AN$12,#REF!,"&lt;="&amp;'Display 730 &amp; 1200'!$AN$11))</f>
        <v>#REF!</v>
      </c>
    </row>
    <row r="663" spans="1:5">
      <c r="A663" t="str">
        <f>IF(INDEX('Display 730 &amp; 1200'!$A:$A,ROW())="","",INDEX('Display 730 &amp; 1200'!$A:$A,ROW()))</f>
        <v>BANDUNG万隆</v>
      </c>
      <c r="B663" t="str">
        <f>IF(INDEX('Display 730 &amp; 1200'!$B:$B,ROW())="","",INDEX('Display 730 &amp; 1200'!$B:$B,ROW()))</f>
        <v>Septian Nugraha</v>
      </c>
      <c r="C663" t="str">
        <f>IF(INDEX('Display 730 &amp; 1200'!$D:$D,ROW())="","",INDEX('Display 730 &amp; 1200'!$D:$D,ROW()))</f>
        <v>SMB02B</v>
      </c>
      <c r="D663" t="e">
        <f>IF($C663="",0,SUMIFS(#REF!,#REF!,$C663,#REF!,"&gt;="&amp;'Display 730 &amp; 1200'!$AN$10,#REF!,"&lt;="&amp;'Display 730 &amp; 1200'!$AN$9))</f>
        <v>#REF!</v>
      </c>
      <c r="E663" t="e">
        <f>IF($C663="",0,SUMIFS(#REF!,#REF!,$C663,#REF!,"&gt;="&amp;'Display 730 &amp; 1200'!$AN$12,#REF!,"&lt;="&amp;'Display 730 &amp; 1200'!$AN$11))</f>
        <v>#REF!</v>
      </c>
    </row>
    <row r="664" spans="1:5">
      <c r="A664" t="str">
        <f>IF(INDEX('Display 730 &amp; 1200'!$A:$A,ROW())="","",INDEX('Display 730 &amp; 1200'!$A:$A,ROW()))</f>
        <v>BANDUNG万隆</v>
      </c>
      <c r="B664" t="str">
        <f>IF(INDEX('Display 730 &amp; 1200'!$B:$B,ROW())="","",INDEX('Display 730 &amp; 1200'!$B:$B,ROW()))</f>
        <v>Septian Nugraha</v>
      </c>
      <c r="C664" t="str">
        <f>IF(INDEX('Display 730 &amp; 1200'!$D:$D,ROW())="","",INDEX('Display 730 &amp; 1200'!$D:$D,ROW()))</f>
        <v>CRN03E</v>
      </c>
      <c r="D664" t="e">
        <f>IF($C664="",0,SUMIFS(#REF!,#REF!,$C664,#REF!,"&gt;="&amp;'Display 730 &amp; 1200'!$AN$10,#REF!,"&lt;="&amp;'Display 730 &amp; 1200'!$AN$9))</f>
        <v>#REF!</v>
      </c>
      <c r="E664" t="e">
        <f>IF($C664="",0,SUMIFS(#REF!,#REF!,$C664,#REF!,"&gt;="&amp;'Display 730 &amp; 1200'!$AN$12,#REF!,"&lt;="&amp;'Display 730 &amp; 1200'!$AN$11))</f>
        <v>#REF!</v>
      </c>
    </row>
    <row r="665" spans="1:5">
      <c r="A665" t="str">
        <f>IF(INDEX('Display 730 &amp; 1200'!$A:$A,ROW())="","",INDEX('Display 730 &amp; 1200'!$A:$A,ROW()))</f>
        <v>BANDUNG万隆</v>
      </c>
      <c r="B665" t="str">
        <f>IF(INDEX('Display 730 &amp; 1200'!$B:$B,ROW())="","",INDEX('Display 730 &amp; 1200'!$B:$B,ROW()))</f>
        <v>Septian Nugraha</v>
      </c>
      <c r="C665" t="str">
        <f>IF(INDEX('Display 730 &amp; 1200'!$D:$D,ROW())="","",INDEX('Display 730 &amp; 1200'!$D:$D,ROW()))</f>
        <v>SMB13C</v>
      </c>
      <c r="D665" t="e">
        <f>IF($C665="",0,SUMIFS(#REF!,#REF!,$C665,#REF!,"&gt;="&amp;'Display 730 &amp; 1200'!$AN$10,#REF!,"&lt;="&amp;'Display 730 &amp; 1200'!$AN$9))</f>
        <v>#REF!</v>
      </c>
      <c r="E665" t="e">
        <f>IF($C665="",0,SUMIFS(#REF!,#REF!,$C665,#REF!,"&gt;="&amp;'Display 730 &amp; 1200'!$AN$12,#REF!,"&lt;="&amp;'Display 730 &amp; 1200'!$AN$11))</f>
        <v>#REF!</v>
      </c>
    </row>
    <row r="666" spans="1:5">
      <c r="A666" t="str">
        <f>IF(INDEX('Display 730 &amp; 1200'!$A:$A,ROW())="","",INDEX('Display 730 &amp; 1200'!$A:$A,ROW()))</f>
        <v>BANDUNG万隆</v>
      </c>
      <c r="B666" t="str">
        <f>IF(INDEX('Display 730 &amp; 1200'!$B:$B,ROW())="","",INDEX('Display 730 &amp; 1200'!$B:$B,ROW()))</f>
        <v>Septian Nugraha</v>
      </c>
      <c r="C666" t="str">
        <f>IF(INDEX('Display 730 &amp; 1200'!$D:$D,ROW())="","",INDEX('Display 730 &amp; 1200'!$D:$D,ROW()))</f>
        <v>SMB10C</v>
      </c>
      <c r="D666" t="e">
        <f>IF($C666="",0,SUMIFS(#REF!,#REF!,$C666,#REF!,"&gt;="&amp;'Display 730 &amp; 1200'!$AN$10,#REF!,"&lt;="&amp;'Display 730 &amp; 1200'!$AN$9))</f>
        <v>#REF!</v>
      </c>
      <c r="E666" t="e">
        <f>IF($C666="",0,SUMIFS(#REF!,#REF!,$C666,#REF!,"&gt;="&amp;'Display 730 &amp; 1200'!$AN$12,#REF!,"&lt;="&amp;'Display 730 &amp; 1200'!$AN$11))</f>
        <v>#REF!</v>
      </c>
    </row>
    <row r="667" spans="1:5">
      <c r="A667" t="str">
        <f>IF(INDEX('Display 730 &amp; 1200'!$A:$A,ROW())="","",INDEX('Display 730 &amp; 1200'!$A:$A,ROW()))</f>
        <v>BANDUNG万隆</v>
      </c>
      <c r="B667" t="str">
        <f>IF(INDEX('Display 730 &amp; 1200'!$B:$B,ROW())="","",INDEX('Display 730 &amp; 1200'!$B:$B,ROW()))</f>
        <v>Septian Nugraha</v>
      </c>
      <c r="C667" t="str">
        <f>IF(INDEX('Display 730 &amp; 1200'!$D:$D,ROW())="","",INDEX('Display 730 &amp; 1200'!$D:$D,ROW()))</f>
        <v>SMB05D</v>
      </c>
      <c r="D667" t="e">
        <f>IF($C667="",0,SUMIFS(#REF!,#REF!,$C667,#REF!,"&gt;="&amp;'Display 730 &amp; 1200'!$AN$10,#REF!,"&lt;="&amp;'Display 730 &amp; 1200'!$AN$9))</f>
        <v>#REF!</v>
      </c>
      <c r="E667" t="e">
        <f>IF($C667="",0,SUMIFS(#REF!,#REF!,$C667,#REF!,"&gt;="&amp;'Display 730 &amp; 1200'!$AN$12,#REF!,"&lt;="&amp;'Display 730 &amp; 1200'!$AN$11))</f>
        <v>#REF!</v>
      </c>
    </row>
    <row r="668" spans="1:5">
      <c r="A668" t="str">
        <f>IF(INDEX('Display 730 &amp; 1200'!$A:$A,ROW())="","",INDEX('Display 730 &amp; 1200'!$A:$A,ROW()))</f>
        <v>BANDUNG万隆</v>
      </c>
      <c r="B668" t="str">
        <f>IF(INDEX('Display 730 &amp; 1200'!$B:$B,ROW())="","",INDEX('Display 730 &amp; 1200'!$B:$B,ROW()))</f>
        <v>Septian Nugraha</v>
      </c>
      <c r="C668" t="str">
        <f>IF(INDEX('Display 730 &amp; 1200'!$D:$D,ROW())="","",INDEX('Display 730 &amp; 1200'!$D:$D,ROW()))</f>
        <v>SMB14C</v>
      </c>
      <c r="D668" t="e">
        <f>IF($C668="",0,SUMIFS(#REF!,#REF!,$C668,#REF!,"&gt;="&amp;'Display 730 &amp; 1200'!$AN$10,#REF!,"&lt;="&amp;'Display 730 &amp; 1200'!$AN$9))</f>
        <v>#REF!</v>
      </c>
      <c r="E668" t="e">
        <f>IF($C668="",0,SUMIFS(#REF!,#REF!,$C668,#REF!,"&gt;="&amp;'Display 730 &amp; 1200'!$AN$12,#REF!,"&lt;="&amp;'Display 730 &amp; 1200'!$AN$11))</f>
        <v>#REF!</v>
      </c>
    </row>
    <row r="669" spans="1:5">
      <c r="A669" t="str">
        <f>IF(INDEX('Display 730 &amp; 1200'!$A:$A,ROW())="","",INDEX('Display 730 &amp; 1200'!$A:$A,ROW()))</f>
        <v>BANDUNG万隆</v>
      </c>
      <c r="B669" t="str">
        <f>IF(INDEX('Display 730 &amp; 1200'!$B:$B,ROW())="","",INDEX('Display 730 &amp; 1200'!$B:$B,ROW()))</f>
        <v>Septian Nugraha</v>
      </c>
      <c r="C669" t="str">
        <f>IF(INDEX('Display 730 &amp; 1200'!$D:$D,ROW())="","",INDEX('Display 730 &amp; 1200'!$D:$D,ROW()))</f>
        <v>SMB29B</v>
      </c>
      <c r="D669" t="e">
        <f>IF($C669="",0,SUMIFS(#REF!,#REF!,$C669,#REF!,"&gt;="&amp;'Display 730 &amp; 1200'!$AN$10,#REF!,"&lt;="&amp;'Display 730 &amp; 1200'!$AN$9))</f>
        <v>#REF!</v>
      </c>
      <c r="E669" t="e">
        <f>IF($C669="",0,SUMIFS(#REF!,#REF!,$C669,#REF!,"&gt;="&amp;'Display 730 &amp; 1200'!$AN$12,#REF!,"&lt;="&amp;'Display 730 &amp; 1200'!$AN$11))</f>
        <v>#REF!</v>
      </c>
    </row>
    <row r="670" spans="1:5">
      <c r="A670" t="str">
        <f>IF(INDEX('Display 730 &amp; 1200'!$A:$A,ROW())="","",INDEX('Display 730 &amp; 1200'!$A:$A,ROW()))</f>
        <v>BANDUNG万隆</v>
      </c>
      <c r="B670" t="str">
        <f>IF(INDEX('Display 730 &amp; 1200'!$B:$B,ROW())="","",INDEX('Display 730 &amp; 1200'!$B:$B,ROW()))</f>
        <v>Septian Nugraha</v>
      </c>
      <c r="C670" t="str">
        <f>IF(INDEX('Display 730 &amp; 1200'!$D:$D,ROW())="","",INDEX('Display 730 &amp; 1200'!$D:$D,ROW()))</f>
        <v>SMB37C</v>
      </c>
      <c r="D670" t="e">
        <f>IF($C670="",0,SUMIFS(#REF!,#REF!,$C670,#REF!,"&gt;="&amp;'Display 730 &amp; 1200'!$AN$10,#REF!,"&lt;="&amp;'Display 730 &amp; 1200'!$AN$9))</f>
        <v>#REF!</v>
      </c>
      <c r="E670" t="e">
        <f>IF($C670="",0,SUMIFS(#REF!,#REF!,$C670,#REF!,"&gt;="&amp;'Display 730 &amp; 1200'!$AN$12,#REF!,"&lt;="&amp;'Display 730 &amp; 1200'!$AN$11))</f>
        <v>#REF!</v>
      </c>
    </row>
    <row r="671" spans="1:5">
      <c r="A671" t="str">
        <f>IF(INDEX('Display 730 &amp; 1200'!$A:$A,ROW())="","",INDEX('Display 730 &amp; 1200'!$A:$A,ROW()))</f>
        <v>BANDUNG万隆</v>
      </c>
      <c r="B671" t="str">
        <f>IF(INDEX('Display 730 &amp; 1200'!$B:$B,ROW())="","",INDEX('Display 730 &amp; 1200'!$B:$B,ROW()))</f>
        <v>Septian Nugraha</v>
      </c>
      <c r="C671" t="str">
        <f>IF(INDEX('Display 730 &amp; 1200'!$D:$D,ROW())="","",INDEX('Display 730 &amp; 1200'!$D:$D,ROW()))</f>
        <v>CRN02C</v>
      </c>
      <c r="D671" t="e">
        <f>IF($C671="",0,SUMIFS(#REF!,#REF!,$C671,#REF!,"&gt;="&amp;'Display 730 &amp; 1200'!$AN$10,#REF!,"&lt;="&amp;'Display 730 &amp; 1200'!$AN$9))</f>
        <v>#REF!</v>
      </c>
      <c r="E671" t="e">
        <f>IF($C671="",0,SUMIFS(#REF!,#REF!,$C671,#REF!,"&gt;="&amp;'Display 730 &amp; 1200'!$AN$12,#REF!,"&lt;="&amp;'Display 730 &amp; 1200'!$AN$11))</f>
        <v>#REF!</v>
      </c>
    </row>
    <row r="672" spans="1:5">
      <c r="A672" t="str">
        <f>IF(INDEX('Display 730 &amp; 1200'!$A:$A,ROW())="","",INDEX('Display 730 &amp; 1200'!$A:$A,ROW()))</f>
        <v>BANDUNG万隆</v>
      </c>
      <c r="B672" t="str">
        <f>IF(INDEX('Display 730 &amp; 1200'!$B:$B,ROW())="","",INDEX('Display 730 &amp; 1200'!$B:$B,ROW()))</f>
        <v>Septian Nugraha</v>
      </c>
      <c r="C672" t="str">
        <f>IF(INDEX('Display 730 &amp; 1200'!$D:$D,ROW())="","",INDEX('Display 730 &amp; 1200'!$D:$D,ROW()))</f>
        <v>SMB40A</v>
      </c>
      <c r="D672" t="e">
        <f>IF($C672="",0,SUMIFS(#REF!,#REF!,$C672,#REF!,"&gt;="&amp;'Display 730 &amp; 1200'!$AN$10,#REF!,"&lt;="&amp;'Display 730 &amp; 1200'!$AN$9))</f>
        <v>#REF!</v>
      </c>
      <c r="E672" t="e">
        <f>IF($C672="",0,SUMIFS(#REF!,#REF!,$C672,#REF!,"&gt;="&amp;'Display 730 &amp; 1200'!$AN$12,#REF!,"&lt;="&amp;'Display 730 &amp; 1200'!$AN$11))</f>
        <v>#REF!</v>
      </c>
    </row>
    <row r="673" spans="1:5">
      <c r="A673" t="str">
        <f>IF(INDEX('Display 730 &amp; 1200'!$A:$A,ROW())="","",INDEX('Display 730 &amp; 1200'!$A:$A,ROW()))</f>
        <v>BANDUNG万隆</v>
      </c>
      <c r="B673" t="str">
        <f>IF(INDEX('Display 730 &amp; 1200'!$B:$B,ROW())="","",INDEX('Display 730 &amp; 1200'!$B:$B,ROW()))</f>
        <v>Septian Nugraha</v>
      </c>
      <c r="C673" t="str">
        <f>IF(INDEX('Display 730 &amp; 1200'!$D:$D,ROW())="","",INDEX('Display 730 &amp; 1200'!$D:$D,ROW()))</f>
        <v>DC_CIREBON_BARAT</v>
      </c>
      <c r="D673" t="e">
        <f>IF($C673="",0,SUMIFS(#REF!,#REF!,$C673,#REF!,"&gt;="&amp;'Display 730 &amp; 1200'!$AN$10,#REF!,"&lt;="&amp;'Display 730 &amp; 1200'!$AN$9))</f>
        <v>#REF!</v>
      </c>
      <c r="E673" t="e">
        <f>IF($C673="",0,SUMIFS(#REF!,#REF!,$C673,#REF!,"&gt;="&amp;'Display 730 &amp; 1200'!$AN$12,#REF!,"&lt;="&amp;'Display 730 &amp; 1200'!$AN$11))</f>
        <v>#REF!</v>
      </c>
    </row>
    <row r="674" spans="1:5">
      <c r="A674" t="str">
        <f>IF(INDEX('Display 730 &amp; 1200'!$A:$A,ROW())="","",INDEX('Display 730 &amp; 1200'!$A:$A,ROW()))</f>
        <v>BANDUNG万隆</v>
      </c>
      <c r="B674" t="str">
        <f>IF(INDEX('Display 730 &amp; 1200'!$B:$B,ROW())="","",INDEX('Display 730 &amp; 1200'!$B:$B,ROW()))</f>
        <v>Septian Nugraha</v>
      </c>
      <c r="C674" t="str">
        <f>IF(INDEX('Display 730 &amp; 1200'!$D:$D,ROW())="","",INDEX('Display 730 &amp; 1200'!$D:$D,ROW()))</f>
        <v>SMB03C</v>
      </c>
      <c r="D674" t="e">
        <f>IF($C674="",0,SUMIFS(#REF!,#REF!,$C674,#REF!,"&gt;="&amp;'Display 730 &amp; 1200'!$AN$10,#REF!,"&lt;="&amp;'Display 730 &amp; 1200'!$AN$9))</f>
        <v>#REF!</v>
      </c>
      <c r="E674" t="e">
        <f>IF($C674="",0,SUMIFS(#REF!,#REF!,$C674,#REF!,"&gt;="&amp;'Display 730 &amp; 1200'!$AN$12,#REF!,"&lt;="&amp;'Display 730 &amp; 1200'!$AN$11))</f>
        <v>#REF!</v>
      </c>
    </row>
    <row r="675" spans="1:5">
      <c r="A675" t="str">
        <f>IF(INDEX('Display 730 &amp; 1200'!$A:$A,ROW())="","",INDEX('Display 730 &amp; 1200'!$A:$A,ROW()))</f>
        <v>BANDUNG万隆</v>
      </c>
      <c r="B675" t="str">
        <f>IF(INDEX('Display 730 &amp; 1200'!$B:$B,ROW())="","",INDEX('Display 730 &amp; 1200'!$B:$B,ROW()))</f>
        <v>Septian Nugraha</v>
      </c>
      <c r="C675" t="str">
        <f>IF(INDEX('Display 730 &amp; 1200'!$D:$D,ROW())="","",INDEX('Display 730 &amp; 1200'!$D:$D,ROW()))</f>
        <v>SMB28C</v>
      </c>
      <c r="D675" t="e">
        <f>IF($C675="",0,SUMIFS(#REF!,#REF!,$C675,#REF!,"&gt;="&amp;'Display 730 &amp; 1200'!$AN$10,#REF!,"&lt;="&amp;'Display 730 &amp; 1200'!$AN$9))</f>
        <v>#REF!</v>
      </c>
      <c r="E675" t="e">
        <f>IF($C675="",0,SUMIFS(#REF!,#REF!,$C675,#REF!,"&gt;="&amp;'Display 730 &amp; 1200'!$AN$12,#REF!,"&lt;="&amp;'Display 730 &amp; 1200'!$AN$11))</f>
        <v>#REF!</v>
      </c>
    </row>
    <row r="676" spans="1:5">
      <c r="A676" t="str">
        <f>IF(INDEX('Display 730 &amp; 1200'!$A:$A,ROW())="","",INDEX('Display 730 &amp; 1200'!$A:$A,ROW()))</f>
        <v>BANDUNG万隆</v>
      </c>
      <c r="B676" t="str">
        <f>IF(INDEX('Display 730 &amp; 1200'!$B:$B,ROW())="","",INDEX('Display 730 &amp; 1200'!$B:$B,ROW()))</f>
        <v>Ari TH</v>
      </c>
      <c r="C676" t="str">
        <f>IF(INDEX('Display 730 &amp; 1200'!$D:$D,ROW())="","",INDEX('Display 730 &amp; 1200'!$D:$D,ROW()))</f>
        <v>Cibeet</v>
      </c>
      <c r="D676" t="e">
        <f>IF($C676="",0,SUMIFS(#REF!,#REF!,$C676,#REF!,"&gt;="&amp;'Display 730 &amp; 1200'!$AN$10,#REF!,"&lt;="&amp;'Display 730 &amp; 1200'!$AN$9))</f>
        <v>#REF!</v>
      </c>
      <c r="E676" t="e">
        <f>IF($C676="",0,SUMIFS(#REF!,#REF!,$C676,#REF!,"&gt;="&amp;'Display 730 &amp; 1200'!$AN$12,#REF!,"&lt;="&amp;'Display 730 &amp; 1200'!$AN$11))</f>
        <v>#REF!</v>
      </c>
    </row>
    <row r="677" spans="1:5">
      <c r="A677" t="str">
        <f>IF(INDEX('Display 730 &amp; 1200'!$A:$A,ROW())="","",INDEX('Display 730 &amp; 1200'!$A:$A,ROW()))</f>
        <v>BANDUNG万隆</v>
      </c>
      <c r="B677" t="str">
        <f>IF(INDEX('Display 730 &amp; 1200'!$B:$B,ROW())="","",INDEX('Display 730 &amp; 1200'!$B:$B,ROW()))</f>
        <v>Nanang</v>
      </c>
      <c r="C677" t="str">
        <f>IF(INDEX('Display 730 &amp; 1200'!$D:$D,ROW())="","",INDEX('Display 730 &amp; 1200'!$D:$D,ROW()))</f>
        <v>SMI15A</v>
      </c>
      <c r="D677" t="e">
        <f>IF($C677="",0,SUMIFS(#REF!,#REF!,$C677,#REF!,"&gt;="&amp;'Display 730 &amp; 1200'!$AN$10,#REF!,"&lt;="&amp;'Display 730 &amp; 1200'!$AN$9))</f>
        <v>#REF!</v>
      </c>
      <c r="E677" t="e">
        <f>IF($C677="",0,SUMIFS(#REF!,#REF!,$C677,#REF!,"&gt;="&amp;'Display 730 &amp; 1200'!$AN$12,#REF!,"&lt;="&amp;'Display 730 &amp; 1200'!$AN$11))</f>
        <v>#REF!</v>
      </c>
    </row>
    <row r="678" spans="1:5">
      <c r="A678" t="str">
        <f>IF(INDEX('Display 730 &amp; 1200'!$A:$A,ROW())="","",INDEX('Display 730 &amp; 1200'!$A:$A,ROW()))</f>
        <v>BANDUNG万隆</v>
      </c>
      <c r="B678" t="str">
        <f>IF(INDEX('Display 730 &amp; 1200'!$B:$B,ROW())="","",INDEX('Display 730 &amp; 1200'!$B:$B,ROW()))</f>
        <v>Nanang</v>
      </c>
      <c r="C678" t="str">
        <f>IF(INDEX('Display 730 &amp; 1200'!$D:$D,ROW())="","",INDEX('Display 730 &amp; 1200'!$D:$D,ROW()))</f>
        <v>Cimanggu_Per</v>
      </c>
      <c r="D678" t="e">
        <f>IF($C678="",0,SUMIFS(#REF!,#REF!,$C678,#REF!,"&gt;="&amp;'Display 730 &amp; 1200'!$AN$10,#REF!,"&lt;="&amp;'Display 730 &amp; 1200'!$AN$9))</f>
        <v>#REF!</v>
      </c>
      <c r="E678" t="e">
        <f>IF($C678="",0,SUMIFS(#REF!,#REF!,$C678,#REF!,"&gt;="&amp;'Display 730 &amp; 1200'!$AN$12,#REF!,"&lt;="&amp;'Display 730 &amp; 1200'!$AN$11))</f>
        <v>#REF!</v>
      </c>
    </row>
    <row r="679" spans="1:5">
      <c r="A679" t="str">
        <f>IF(INDEX('Display 730 &amp; 1200'!$A:$A,ROW())="","",INDEX('Display 730 &amp; 1200'!$A:$A,ROW()))</f>
        <v>BANDUNG万隆</v>
      </c>
      <c r="B679" t="str">
        <f>IF(INDEX('Display 730 &amp; 1200'!$B:$B,ROW())="","",INDEX('Display 730 &amp; 1200'!$B:$B,ROW()))</f>
        <v>Nanang</v>
      </c>
      <c r="C679" t="str">
        <f>IF(INDEX('Display 730 &amp; 1200'!$D:$D,ROW())="","",INDEX('Display 730 &amp; 1200'!$D:$D,ROW()))</f>
        <v>Cikangkung</v>
      </c>
      <c r="D679" t="e">
        <f>IF($C679="",0,SUMIFS(#REF!,#REF!,$C679,#REF!,"&gt;="&amp;'Display 730 &amp; 1200'!$AN$10,#REF!,"&lt;="&amp;'Display 730 &amp; 1200'!$AN$9))</f>
        <v>#REF!</v>
      </c>
      <c r="E679" t="e">
        <f>IF($C679="",0,SUMIFS(#REF!,#REF!,$C679,#REF!,"&gt;="&amp;'Display 730 &amp; 1200'!$AN$12,#REF!,"&lt;="&amp;'Display 730 &amp; 1200'!$AN$11))</f>
        <v>#REF!</v>
      </c>
    </row>
    <row r="680" spans="1:5">
      <c r="A680" t="str">
        <f>IF(INDEX('Display 730 &amp; 1200'!$A:$A,ROW())="","",INDEX('Display 730 &amp; 1200'!$A:$A,ROW()))</f>
        <v>BANDUNG万隆</v>
      </c>
      <c r="B680" t="str">
        <f>IF(INDEX('Display 730 &amp; 1200'!$B:$B,ROW())="","",INDEX('Display 730 &amp; 1200'!$B:$B,ROW()))</f>
        <v>Sandi Almanto</v>
      </c>
      <c r="C680" t="str">
        <f>IF(INDEX('Display 730 &amp; 1200'!$D:$D,ROW())="","",INDEX('Display 730 &amp; 1200'!$D:$D,ROW()))</f>
        <v>TAKOKAK</v>
      </c>
      <c r="D680" t="e">
        <f>IF($C680="",0,SUMIFS(#REF!,#REF!,$C680,#REF!,"&gt;="&amp;'Display 730 &amp; 1200'!$AN$10,#REF!,"&lt;="&amp;'Display 730 &amp; 1200'!$AN$9))</f>
        <v>#REF!</v>
      </c>
      <c r="E680" t="e">
        <f>IF($C680="",0,SUMIFS(#REF!,#REF!,$C680,#REF!,"&gt;="&amp;'Display 730 &amp; 1200'!$AN$12,#REF!,"&lt;="&amp;'Display 730 &amp; 1200'!$AN$11))</f>
        <v>#REF!</v>
      </c>
    </row>
    <row r="681" spans="1:5">
      <c r="A681" t="str">
        <f>IF(INDEX('Display 730 &amp; 1200'!$A:$A,ROW())="","",INDEX('Display 730 &amp; 1200'!$A:$A,ROW()))</f>
        <v>SEMARANG三宝垄</v>
      </c>
      <c r="B681" t="str">
        <f>IF(INDEX('Display 730 &amp; 1200'!$B:$B,ROW())="","",INDEX('Display 730 &amp; 1200'!$B:$B,ROW()))</f>
        <v>RENDI</v>
      </c>
      <c r="C681" t="str">
        <f>IF(INDEX('Display 730 &amp; 1200'!$D:$D,ROW())="","",INDEX('Display 730 &amp; 1200'!$D:$D,ROW()))</f>
        <v>BANJARNEGARA</v>
      </c>
      <c r="D681" t="e">
        <f>IF($C681="",0,SUMIFS(#REF!,#REF!,$C681,#REF!,"&gt;="&amp;'Display 730 &amp; 1200'!$AN$10,#REF!,"&lt;="&amp;'Display 730 &amp; 1200'!$AN$9))</f>
        <v>#REF!</v>
      </c>
      <c r="E681" t="e">
        <f>IF($C681="",0,SUMIFS(#REF!,#REF!,$C681,#REF!,"&gt;="&amp;'Display 730 &amp; 1200'!$AN$12,#REF!,"&lt;="&amp;'Display 730 &amp; 1200'!$AN$11))</f>
        <v>#REF!</v>
      </c>
    </row>
    <row r="682" spans="1:5">
      <c r="A682" t="str">
        <f>IF(INDEX('Display 730 &amp; 1200'!$A:$A,ROW())="","",INDEX('Display 730 &amp; 1200'!$A:$A,ROW()))</f>
        <v>SEMARANG三宝垄</v>
      </c>
      <c r="B682" t="str">
        <f>IF(INDEX('Display 730 &amp; 1200'!$B:$B,ROW())="","",INDEX('Display 730 &amp; 1200'!$B:$B,ROW()))</f>
        <v>RENDI</v>
      </c>
      <c r="C682" t="str">
        <f>IF(INDEX('Display 730 &amp; 1200'!$D:$D,ROW())="","",INDEX('Display 730 &amp; 1200'!$D:$D,ROW()))</f>
        <v>KLAMPOK</v>
      </c>
      <c r="D682" t="e">
        <f>IF($C682="",0,SUMIFS(#REF!,#REF!,$C682,#REF!,"&gt;="&amp;'Display 730 &amp; 1200'!$AN$10,#REF!,"&lt;="&amp;'Display 730 &amp; 1200'!$AN$9))</f>
        <v>#REF!</v>
      </c>
      <c r="E682" t="e">
        <f>IF($C682="",0,SUMIFS(#REF!,#REF!,$C682,#REF!,"&gt;="&amp;'Display 730 &amp; 1200'!$AN$12,#REF!,"&lt;="&amp;'Display 730 &amp; 1200'!$AN$11))</f>
        <v>#REF!</v>
      </c>
    </row>
    <row r="683" spans="1:5">
      <c r="A683" t="str">
        <f>IF(INDEX('Display 730 &amp; 1200'!$A:$A,ROW())="","",INDEX('Display 730 &amp; 1200'!$A:$A,ROW()))</f>
        <v>SEMARANG三宝垄</v>
      </c>
      <c r="B683" t="str">
        <f>IF(INDEX('Display 730 &amp; 1200'!$B:$B,ROW())="","",INDEX('Display 730 &amp; 1200'!$B:$B,ROW()))</f>
        <v>RENDI</v>
      </c>
      <c r="C683" t="str">
        <f>IF(INDEX('Display 730 &amp; 1200'!$D:$D,ROW())="","",INDEX('Display 730 &amp; 1200'!$D:$D,ROW()))</f>
        <v>KARANG_KOBAR</v>
      </c>
      <c r="D683" t="e">
        <f>IF($C683="",0,SUMIFS(#REF!,#REF!,$C683,#REF!,"&gt;="&amp;'Display 730 &amp; 1200'!$AN$10,#REF!,"&lt;="&amp;'Display 730 &amp; 1200'!$AN$9))</f>
        <v>#REF!</v>
      </c>
      <c r="E683" t="e">
        <f>IF($C683="",0,SUMIFS(#REF!,#REF!,$C683,#REF!,"&gt;="&amp;'Display 730 &amp; 1200'!$AN$12,#REF!,"&lt;="&amp;'Display 730 &amp; 1200'!$AN$11))</f>
        <v>#REF!</v>
      </c>
    </row>
    <row r="684" spans="1:5">
      <c r="A684" t="str">
        <f>IF(INDEX('Display 730 &amp; 1200'!$A:$A,ROW())="","",INDEX('Display 730 &amp; 1200'!$A:$A,ROW()))</f>
        <v>SEMARANG三宝垄</v>
      </c>
      <c r="B684" t="str">
        <f>IF(INDEX('Display 730 &amp; 1200'!$B:$B,ROW())="","",INDEX('Display 730 &amp; 1200'!$B:$B,ROW()))</f>
        <v>RENDI</v>
      </c>
      <c r="C684" t="str">
        <f>IF(INDEX('Display 730 &amp; 1200'!$D:$D,ROW())="","",INDEX('Display 730 &amp; 1200'!$D:$D,ROW()))</f>
        <v>BAWANG</v>
      </c>
      <c r="D684" t="e">
        <f>IF($C684="",0,SUMIFS(#REF!,#REF!,$C684,#REF!,"&gt;="&amp;'Display 730 &amp; 1200'!$AN$10,#REF!,"&lt;="&amp;'Display 730 &amp; 1200'!$AN$9))</f>
        <v>#REF!</v>
      </c>
      <c r="E684" t="e">
        <f>IF($C684="",0,SUMIFS(#REF!,#REF!,$C684,#REF!,"&gt;="&amp;'Display 730 &amp; 1200'!$AN$12,#REF!,"&lt;="&amp;'Display 730 &amp; 1200'!$AN$11))</f>
        <v>#REF!</v>
      </c>
    </row>
    <row r="685" spans="1:5">
      <c r="A685" t="str">
        <f>IF(INDEX('Display 730 &amp; 1200'!$A:$A,ROW())="","",INDEX('Display 730 &amp; 1200'!$A:$A,ROW()))</f>
        <v>SEMARANG三宝垄</v>
      </c>
      <c r="B685" t="str">
        <f>IF(INDEX('Display 730 &amp; 1200'!$B:$B,ROW())="","",INDEX('Display 730 &amp; 1200'!$B:$B,ROW()))</f>
        <v>RENDI</v>
      </c>
      <c r="C685" t="str">
        <f>IF(INDEX('Display 730 &amp; 1200'!$D:$D,ROW())="","",INDEX('Display 730 &amp; 1200'!$D:$D,ROW()))</f>
        <v>WANADADI</v>
      </c>
      <c r="D685" t="e">
        <f>IF($C685="",0,SUMIFS(#REF!,#REF!,$C685,#REF!,"&gt;="&amp;'Display 730 &amp; 1200'!$AN$10,#REF!,"&lt;="&amp;'Display 730 &amp; 1200'!$AN$9))</f>
        <v>#REF!</v>
      </c>
      <c r="E685" t="e">
        <f>IF($C685="",0,SUMIFS(#REF!,#REF!,$C685,#REF!,"&gt;="&amp;'Display 730 &amp; 1200'!$AN$12,#REF!,"&lt;="&amp;'Display 730 &amp; 1200'!$AN$11))</f>
        <v>#REF!</v>
      </c>
    </row>
    <row r="686" spans="1:5">
      <c r="A686" t="str">
        <f>IF(INDEX('Display 730 &amp; 1200'!$A:$A,ROW())="","",INDEX('Display 730 &amp; 1200'!$A:$A,ROW()))</f>
        <v>SEMARANG三宝垄</v>
      </c>
      <c r="B686" t="str">
        <f>IF(INDEX('Display 730 &amp; 1200'!$B:$B,ROW())="","",INDEX('Display 730 &amp; 1200'!$B:$B,ROW()))</f>
        <v>RENDI</v>
      </c>
      <c r="C686" t="str">
        <f>IF(INDEX('Display 730 &amp; 1200'!$D:$D,ROW())="","",INDEX('Display 730 &amp; 1200'!$D:$D,ROW()))</f>
        <v>SIGALUH</v>
      </c>
      <c r="D686" t="e">
        <f>IF($C686="",0,SUMIFS(#REF!,#REF!,$C686,#REF!,"&gt;="&amp;'Display 730 &amp; 1200'!$AN$10,#REF!,"&lt;="&amp;'Display 730 &amp; 1200'!$AN$9))</f>
        <v>#REF!</v>
      </c>
      <c r="E686" t="e">
        <f>IF($C686="",0,SUMIFS(#REF!,#REF!,$C686,#REF!,"&gt;="&amp;'Display 730 &amp; 1200'!$AN$12,#REF!,"&lt;="&amp;'Display 730 &amp; 1200'!$AN$11))</f>
        <v>#REF!</v>
      </c>
    </row>
    <row r="687" spans="1:5">
      <c r="A687" t="str">
        <f>IF(INDEX('Display 730 &amp; 1200'!$A:$A,ROW())="","",INDEX('Display 730 &amp; 1200'!$A:$A,ROW()))</f>
        <v>SEMARANG三宝垄</v>
      </c>
      <c r="B687" t="str">
        <f>IF(INDEX('Display 730 &amp; 1200'!$B:$B,ROW())="","",INDEX('Display 730 &amp; 1200'!$B:$B,ROW()))</f>
        <v>RENDI</v>
      </c>
      <c r="C687" t="str">
        <f>IF(INDEX('Display 730 &amp; 1200'!$D:$D,ROW())="","",INDEX('Display 730 &amp; 1200'!$D:$D,ROW()))</f>
        <v>PUNGGELAN01</v>
      </c>
      <c r="D687" t="e">
        <f>IF($C687="",0,SUMIFS(#REF!,#REF!,$C687,#REF!,"&gt;="&amp;'Display 730 &amp; 1200'!$AN$10,#REF!,"&lt;="&amp;'Display 730 &amp; 1200'!$AN$9))</f>
        <v>#REF!</v>
      </c>
      <c r="E687" t="e">
        <f>IF($C687="",0,SUMIFS(#REF!,#REF!,$C687,#REF!,"&gt;="&amp;'Display 730 &amp; 1200'!$AN$12,#REF!,"&lt;="&amp;'Display 730 &amp; 1200'!$AN$11))</f>
        <v>#REF!</v>
      </c>
    </row>
    <row r="688" spans="1:5">
      <c r="A688" t="str">
        <f>IF(INDEX('Display 730 &amp; 1200'!$A:$A,ROW())="","",INDEX('Display 730 &amp; 1200'!$A:$A,ROW()))</f>
        <v>SEMARANG三宝垄</v>
      </c>
      <c r="B688" t="str">
        <f>IF(INDEX('Display 730 &amp; 1200'!$B:$B,ROW())="","",INDEX('Display 730 &amp; 1200'!$B:$B,ROW()))</f>
        <v>RENDI</v>
      </c>
      <c r="C688" t="str">
        <f>IF(INDEX('Display 730 &amp; 1200'!$D:$D,ROW())="","",INDEX('Display 730 &amp; 1200'!$D:$D,ROW()))</f>
        <v>MANDIRAJA01</v>
      </c>
      <c r="D688" t="e">
        <f>IF($C688="",0,SUMIFS(#REF!,#REF!,$C688,#REF!,"&gt;="&amp;'Display 730 &amp; 1200'!$AN$10,#REF!,"&lt;="&amp;'Display 730 &amp; 1200'!$AN$9))</f>
        <v>#REF!</v>
      </c>
      <c r="E688" t="e">
        <f>IF($C688="",0,SUMIFS(#REF!,#REF!,$C688,#REF!,"&gt;="&amp;'Display 730 &amp; 1200'!$AN$12,#REF!,"&lt;="&amp;'Display 730 &amp; 1200'!$AN$11))</f>
        <v>#REF!</v>
      </c>
    </row>
    <row r="689" spans="1:5">
      <c r="A689" t="str">
        <f>IF(INDEX('Display 730 &amp; 1200'!$A:$A,ROW())="","",INDEX('Display 730 &amp; 1200'!$A:$A,ROW()))</f>
        <v>SEMARANG三宝垄</v>
      </c>
      <c r="B689" t="str">
        <f>IF(INDEX('Display 730 &amp; 1200'!$B:$B,ROW())="","",INDEX('Display 730 &amp; 1200'!$B:$B,ROW()))</f>
        <v>RENDI</v>
      </c>
      <c r="C689" t="str">
        <f>IF(INDEX('Display 730 &amp; 1200'!$D:$D,ROW())="","",INDEX('Display 730 &amp; 1200'!$D:$D,ROW()))</f>
        <v>PEJAWARAN</v>
      </c>
      <c r="D689" t="e">
        <f>IF($C689="",0,SUMIFS(#REF!,#REF!,$C689,#REF!,"&gt;="&amp;'Display 730 &amp; 1200'!$AN$10,#REF!,"&lt;="&amp;'Display 730 &amp; 1200'!$AN$9))</f>
        <v>#REF!</v>
      </c>
      <c r="E689" t="e">
        <f>IF($C689="",0,SUMIFS(#REF!,#REF!,$C689,#REF!,"&gt;="&amp;'Display 730 &amp; 1200'!$AN$12,#REF!,"&lt;="&amp;'Display 730 &amp; 1200'!$AN$11))</f>
        <v>#REF!</v>
      </c>
    </row>
    <row r="690" spans="1:5">
      <c r="A690" t="str">
        <f>IF(INDEX('Display 730 &amp; 1200'!$A:$A,ROW())="","",INDEX('Display 730 &amp; 1200'!$A:$A,ROW()))</f>
        <v>SEMARANG三宝垄</v>
      </c>
      <c r="B690" t="str">
        <f>IF(INDEX('Display 730 &amp; 1200'!$B:$B,ROW())="","",INDEX('Display 730 &amp; 1200'!$B:$B,ROW()))</f>
        <v>KUKUH SELATAN</v>
      </c>
      <c r="C690" t="str">
        <f>IF(INDEX('Display 730 &amp; 1200'!$D:$D,ROW())="","",INDEX('Display 730 &amp; 1200'!$D:$D,ROW()))</f>
        <v>KAJEN</v>
      </c>
      <c r="D690" t="e">
        <f>IF($C690="",0,SUMIFS(#REF!,#REF!,$C690,#REF!,"&gt;="&amp;'Display 730 &amp; 1200'!$AN$10,#REF!,"&lt;="&amp;'Display 730 &amp; 1200'!$AN$9))</f>
        <v>#REF!</v>
      </c>
      <c r="E690" t="e">
        <f>IF($C690="",0,SUMIFS(#REF!,#REF!,$C690,#REF!,"&gt;="&amp;'Display 730 &amp; 1200'!$AN$12,#REF!,"&lt;="&amp;'Display 730 &amp; 1200'!$AN$11))</f>
        <v>#REF!</v>
      </c>
    </row>
    <row r="691" spans="1:5">
      <c r="A691" t="str">
        <f>IF(INDEX('Display 730 &amp; 1200'!$A:$A,ROW())="","",INDEX('Display 730 &amp; 1200'!$A:$A,ROW()))</f>
        <v>SEMARANG三宝垄</v>
      </c>
      <c r="B691" t="str">
        <f>IF(INDEX('Display 730 &amp; 1200'!$B:$B,ROW())="","",INDEX('Display 730 &amp; 1200'!$B:$B,ROW()))</f>
        <v>KUKUH SELATAN</v>
      </c>
      <c r="C691" t="str">
        <f>IF(INDEX('Display 730 &amp; 1200'!$D:$D,ROW())="","",INDEX('Display 730 &amp; 1200'!$D:$D,ROW()))</f>
        <v>BOJONG</v>
      </c>
      <c r="D691" t="e">
        <f>IF($C691="",0,SUMIFS(#REF!,#REF!,$C691,#REF!,"&gt;="&amp;'Display 730 &amp; 1200'!$AN$10,#REF!,"&lt;="&amp;'Display 730 &amp; 1200'!$AN$9))</f>
        <v>#REF!</v>
      </c>
      <c r="E691" t="e">
        <f>IF($C691="",0,SUMIFS(#REF!,#REF!,$C691,#REF!,"&gt;="&amp;'Display 730 &amp; 1200'!$AN$12,#REF!,"&lt;="&amp;'Display 730 &amp; 1200'!$AN$11))</f>
        <v>#REF!</v>
      </c>
    </row>
    <row r="692" spans="1:5">
      <c r="A692" t="str">
        <f>IF(INDEX('Display 730 &amp; 1200'!$A:$A,ROW())="","",INDEX('Display 730 &amp; 1200'!$A:$A,ROW()))</f>
        <v>SEMARANG三宝垄</v>
      </c>
      <c r="B692" t="str">
        <f>IF(INDEX('Display 730 &amp; 1200'!$B:$B,ROW())="","",INDEX('Display 730 &amp; 1200'!$B:$B,ROW()))</f>
        <v>KUKUH SELATAN</v>
      </c>
      <c r="C692" t="str">
        <f>IF(INDEX('Display 730 &amp; 1200'!$D:$D,ROW())="","",INDEX('Display 730 &amp; 1200'!$D:$D,ROW()))</f>
        <v>KARANGSARI_KAJEN</v>
      </c>
      <c r="D692" t="e">
        <f>IF($C692="",0,SUMIFS(#REF!,#REF!,$C692,#REF!,"&gt;="&amp;'Display 730 &amp; 1200'!$AN$10,#REF!,"&lt;="&amp;'Display 730 &amp; 1200'!$AN$9))</f>
        <v>#REF!</v>
      </c>
      <c r="E692" t="e">
        <f>IF($C692="",0,SUMIFS(#REF!,#REF!,$C692,#REF!,"&gt;="&amp;'Display 730 &amp; 1200'!$AN$12,#REF!,"&lt;="&amp;'Display 730 &amp; 1200'!$AN$11))</f>
        <v>#REF!</v>
      </c>
    </row>
    <row r="693" spans="1:5">
      <c r="A693" t="str">
        <f>IF(INDEX('Display 730 &amp; 1200'!$A:$A,ROW())="","",INDEX('Display 730 &amp; 1200'!$A:$A,ROW()))</f>
        <v>SEMARANG三宝垄</v>
      </c>
      <c r="B693" t="str">
        <f>IF(INDEX('Display 730 &amp; 1200'!$B:$B,ROW())="","",INDEX('Display 730 &amp; 1200'!$B:$B,ROW()))</f>
        <v>KUKUH SELATAN</v>
      </c>
      <c r="C693" t="str">
        <f>IF(INDEX('Display 730 &amp; 1200'!$D:$D,ROW())="","",INDEX('Display 730 &amp; 1200'!$D:$D,ROW()))</f>
        <v>DORO</v>
      </c>
      <c r="D693" t="e">
        <f>IF($C693="",0,SUMIFS(#REF!,#REF!,$C693,#REF!,"&gt;="&amp;'Display 730 &amp; 1200'!$AN$10,#REF!,"&lt;="&amp;'Display 730 &amp; 1200'!$AN$9))</f>
        <v>#REF!</v>
      </c>
      <c r="E693" t="e">
        <f>IF($C693="",0,SUMIFS(#REF!,#REF!,$C693,#REF!,"&gt;="&amp;'Display 730 &amp; 1200'!$AN$12,#REF!,"&lt;="&amp;'Display 730 &amp; 1200'!$AN$11))</f>
        <v>#REF!</v>
      </c>
    </row>
    <row r="694" spans="1:5">
      <c r="A694" t="str">
        <f>IF(INDEX('Display 730 &amp; 1200'!$A:$A,ROW())="","",INDEX('Display 730 &amp; 1200'!$A:$A,ROW()))</f>
        <v>SEMARANG三宝垄</v>
      </c>
      <c r="B694" t="str">
        <f>IF(INDEX('Display 730 &amp; 1200'!$B:$B,ROW())="","",INDEX('Display 730 &amp; 1200'!$B:$B,ROW()))</f>
        <v>KUKUH SELATAN</v>
      </c>
      <c r="C694" t="str">
        <f>IF(INDEX('Display 730 &amp; 1200'!$D:$D,ROW())="","",INDEX('Display 730 &amp; 1200'!$D:$D,ROW()))</f>
        <v>PANINGGARAN</v>
      </c>
      <c r="D694" t="e">
        <f>IF($C694="",0,SUMIFS(#REF!,#REF!,$C694,#REF!,"&gt;="&amp;'Display 730 &amp; 1200'!$AN$10,#REF!,"&lt;="&amp;'Display 730 &amp; 1200'!$AN$9))</f>
        <v>#REF!</v>
      </c>
      <c r="E694" t="e">
        <f>IF($C694="",0,SUMIFS(#REF!,#REF!,$C694,#REF!,"&gt;="&amp;'Display 730 &amp; 1200'!$AN$12,#REF!,"&lt;="&amp;'Display 730 &amp; 1200'!$AN$11))</f>
        <v>#REF!</v>
      </c>
    </row>
    <row r="695" spans="1:5">
      <c r="A695" t="str">
        <f>IF(INDEX('Display 730 &amp; 1200'!$A:$A,ROW())="","",INDEX('Display 730 &amp; 1200'!$A:$A,ROW()))</f>
        <v>SEMARANG三宝垄</v>
      </c>
      <c r="B695" t="str">
        <f>IF(INDEX('Display 730 &amp; 1200'!$B:$B,ROW())="","",INDEX('Display 730 &amp; 1200'!$B:$B,ROW()))</f>
        <v>KUKUH SELATAN</v>
      </c>
      <c r="C695" t="str">
        <f>IF(INDEX('Display 730 &amp; 1200'!$D:$D,ROW())="","",INDEX('Display 730 &amp; 1200'!$D:$D,ROW()))</f>
        <v>TIRTO01</v>
      </c>
      <c r="D695" t="e">
        <f>IF($C695="",0,SUMIFS(#REF!,#REF!,$C695,#REF!,"&gt;="&amp;'Display 730 &amp; 1200'!$AN$10,#REF!,"&lt;="&amp;'Display 730 &amp; 1200'!$AN$9))</f>
        <v>#REF!</v>
      </c>
      <c r="E695" t="e">
        <f>IF($C695="",0,SUMIFS(#REF!,#REF!,$C695,#REF!,"&gt;="&amp;'Display 730 &amp; 1200'!$AN$12,#REF!,"&lt;="&amp;'Display 730 &amp; 1200'!$AN$11))</f>
        <v>#REF!</v>
      </c>
    </row>
    <row r="696" spans="1:5">
      <c r="A696" t="str">
        <f>IF(INDEX('Display 730 &amp; 1200'!$A:$A,ROW())="","",INDEX('Display 730 &amp; 1200'!$A:$A,ROW()))</f>
        <v>SEMARANG三宝垄</v>
      </c>
      <c r="B696" t="str">
        <f>IF(INDEX('Display 730 &amp; 1200'!$B:$B,ROW())="","",INDEX('Display 730 &amp; 1200'!$B:$B,ROW()))</f>
        <v>KUKUH SELATAN</v>
      </c>
      <c r="C696" t="str">
        <f>IF(INDEX('Display 730 &amp; 1200'!$D:$D,ROW())="","",INDEX('Display 730 &amp; 1200'!$D:$D,ROW()))</f>
        <v>KESESI01</v>
      </c>
      <c r="D696" t="e">
        <f>IF($C696="",0,SUMIFS(#REF!,#REF!,$C696,#REF!,"&gt;="&amp;'Display 730 &amp; 1200'!$AN$10,#REF!,"&lt;="&amp;'Display 730 &amp; 1200'!$AN$9))</f>
        <v>#REF!</v>
      </c>
      <c r="E696" t="e">
        <f>IF($C696="",0,SUMIFS(#REF!,#REF!,$C696,#REF!,"&gt;="&amp;'Display 730 &amp; 1200'!$AN$12,#REF!,"&lt;="&amp;'Display 730 &amp; 1200'!$AN$11))</f>
        <v>#REF!</v>
      </c>
    </row>
    <row r="697" spans="1:5">
      <c r="A697" t="str">
        <f>IF(INDEX('Display 730 &amp; 1200'!$A:$A,ROW())="","",INDEX('Display 730 &amp; 1200'!$A:$A,ROW()))</f>
        <v>SEMARANG三宝垄</v>
      </c>
      <c r="B697" t="str">
        <f>IF(INDEX('Display 730 &amp; 1200'!$B:$B,ROW())="","",INDEX('Display 730 &amp; 1200'!$B:$B,ROW()))</f>
        <v>KUKUH SELATAN</v>
      </c>
      <c r="C697" t="str">
        <f>IF(INDEX('Display 730 &amp; 1200'!$D:$D,ROW())="","",INDEX('Display 730 &amp; 1200'!$D:$D,ROW()))</f>
        <v>WONOPRINGGO01</v>
      </c>
      <c r="D697" t="e">
        <f>IF($C697="",0,SUMIFS(#REF!,#REF!,$C697,#REF!,"&gt;="&amp;'Display 730 &amp; 1200'!$AN$10,#REF!,"&lt;="&amp;'Display 730 &amp; 1200'!$AN$9))</f>
        <v>#REF!</v>
      </c>
      <c r="E697" t="e">
        <f>IF($C697="",0,SUMIFS(#REF!,#REF!,$C697,#REF!,"&gt;="&amp;'Display 730 &amp; 1200'!$AN$12,#REF!,"&lt;="&amp;'Display 730 &amp; 1200'!$AN$11))</f>
        <v>#REF!</v>
      </c>
    </row>
    <row r="698" spans="1:5">
      <c r="A698" t="str">
        <f>IF(INDEX('Display 730 &amp; 1200'!$A:$A,ROW())="","",INDEX('Display 730 &amp; 1200'!$A:$A,ROW()))</f>
        <v>SEMARANG三宝垄</v>
      </c>
      <c r="B698" t="str">
        <f>IF(INDEX('Display 730 &amp; 1200'!$B:$B,ROW())="","",INDEX('Display 730 &amp; 1200'!$B:$B,ROW()))</f>
        <v>KUKUH SELATAN</v>
      </c>
      <c r="C698" t="str">
        <f>IF(INDEX('Display 730 &amp; 1200'!$D:$D,ROW())="","",INDEX('Display 730 &amp; 1200'!$D:$D,ROW()))</f>
        <v>KEDUNGWUNI01</v>
      </c>
      <c r="D698" t="e">
        <f>IF($C698="",0,SUMIFS(#REF!,#REF!,$C698,#REF!,"&gt;="&amp;'Display 730 &amp; 1200'!$AN$10,#REF!,"&lt;="&amp;'Display 730 &amp; 1200'!$AN$9))</f>
        <v>#REF!</v>
      </c>
      <c r="E698" t="e">
        <f>IF($C698="",0,SUMIFS(#REF!,#REF!,$C698,#REF!,"&gt;="&amp;'Display 730 &amp; 1200'!$AN$12,#REF!,"&lt;="&amp;'Display 730 &amp; 1200'!$AN$11))</f>
        <v>#REF!</v>
      </c>
    </row>
    <row r="699" spans="1:5">
      <c r="A699" t="str">
        <f>IF(INDEX('Display 730 &amp; 1200'!$A:$A,ROW())="","",INDEX('Display 730 &amp; 1200'!$A:$A,ROW()))</f>
        <v>SEMARANG三宝垄</v>
      </c>
      <c r="B699" t="str">
        <f>IF(INDEX('Display 730 &amp; 1200'!$B:$B,ROW())="","",INDEX('Display 730 &amp; 1200'!$B:$B,ROW()))</f>
        <v>KUKUH SELATAN</v>
      </c>
      <c r="C699" t="str">
        <f>IF(INDEX('Display 730 &amp; 1200'!$D:$D,ROW())="","",INDEX('Display 730 &amp; 1200'!$D:$D,ROW()))</f>
        <v>KARANGDADAP01</v>
      </c>
      <c r="D699" t="e">
        <f>IF($C699="",0,SUMIFS(#REF!,#REF!,$C699,#REF!,"&gt;="&amp;'Display 730 &amp; 1200'!$AN$10,#REF!,"&lt;="&amp;'Display 730 &amp; 1200'!$AN$9))</f>
        <v>#REF!</v>
      </c>
      <c r="E699" t="e">
        <f>IF($C699="",0,SUMIFS(#REF!,#REF!,$C699,#REF!,"&gt;="&amp;'Display 730 &amp; 1200'!$AN$12,#REF!,"&lt;="&amp;'Display 730 &amp; 1200'!$AN$11))</f>
        <v>#REF!</v>
      </c>
    </row>
    <row r="700" spans="1:5">
      <c r="A700" t="str">
        <f>IF(INDEX('Display 730 &amp; 1200'!$A:$A,ROW())="","",INDEX('Display 730 &amp; 1200'!$A:$A,ROW()))</f>
        <v>SEMARANG三宝垄</v>
      </c>
      <c r="B700" t="str">
        <f>IF(INDEX('Display 730 &amp; 1200'!$B:$B,ROW())="","",INDEX('Display 730 &amp; 1200'!$B:$B,ROW()))</f>
        <v>RENDI</v>
      </c>
      <c r="C700" t="str">
        <f>IF(INDEX('Display 730 &amp; 1200'!$D:$D,ROW())="","",INDEX('Display 730 &amp; 1200'!$D:$D,ROW()))</f>
        <v>TEMANGGUNG</v>
      </c>
      <c r="D700" t="e">
        <f>IF($C700="",0,SUMIFS(#REF!,#REF!,$C700,#REF!,"&gt;="&amp;'Display 730 &amp; 1200'!$AN$10,#REF!,"&lt;="&amp;'Display 730 &amp; 1200'!$AN$9))</f>
        <v>#REF!</v>
      </c>
      <c r="E700" t="e">
        <f>IF($C700="",0,SUMIFS(#REF!,#REF!,$C700,#REF!,"&gt;="&amp;'Display 730 &amp; 1200'!$AN$12,#REF!,"&lt;="&amp;'Display 730 &amp; 1200'!$AN$11))</f>
        <v>#REF!</v>
      </c>
    </row>
    <row r="701" spans="1:5">
      <c r="A701" t="str">
        <f>IF(INDEX('Display 730 &amp; 1200'!$A:$A,ROW())="","",INDEX('Display 730 &amp; 1200'!$A:$A,ROW()))</f>
        <v>SEMARANG三宝垄</v>
      </c>
      <c r="B701" t="str">
        <f>IF(INDEX('Display 730 &amp; 1200'!$B:$B,ROW())="","",INDEX('Display 730 &amp; 1200'!$B:$B,ROW()))</f>
        <v>RENDI</v>
      </c>
      <c r="C701" t="str">
        <f>IF(INDEX('Display 730 &amp; 1200'!$D:$D,ROW())="","",INDEX('Display 730 &amp; 1200'!$D:$D,ROW()))</f>
        <v>NGADIREJO</v>
      </c>
      <c r="D701" t="e">
        <f>IF($C701="",0,SUMIFS(#REF!,#REF!,$C701,#REF!,"&gt;="&amp;'Display 730 &amp; 1200'!$AN$10,#REF!,"&lt;="&amp;'Display 730 &amp; 1200'!$AN$9))</f>
        <v>#REF!</v>
      </c>
      <c r="E701" t="e">
        <f>IF($C701="",0,SUMIFS(#REF!,#REF!,$C701,#REF!,"&gt;="&amp;'Display 730 &amp; 1200'!$AN$12,#REF!,"&lt;="&amp;'Display 730 &amp; 1200'!$AN$11))</f>
        <v>#REF!</v>
      </c>
    </row>
    <row r="702" spans="1:5">
      <c r="A702" t="str">
        <f>IF(INDEX('Display 730 &amp; 1200'!$A:$A,ROW())="","",INDEX('Display 730 &amp; 1200'!$A:$A,ROW()))</f>
        <v>SEMARANG三宝垄</v>
      </c>
      <c r="B702" t="str">
        <f>IF(INDEX('Display 730 &amp; 1200'!$B:$B,ROW())="","",INDEX('Display 730 &amp; 1200'!$B:$B,ROW()))</f>
        <v>RENDI</v>
      </c>
      <c r="C702" t="str">
        <f>IF(INDEX('Display 730 &amp; 1200'!$D:$D,ROW())="","",INDEX('Display 730 &amp; 1200'!$D:$D,ROW()))</f>
        <v>CANDIROTO</v>
      </c>
      <c r="D702" t="e">
        <f>IF($C702="",0,SUMIFS(#REF!,#REF!,$C702,#REF!,"&gt;="&amp;'Display 730 &amp; 1200'!$AN$10,#REF!,"&lt;="&amp;'Display 730 &amp; 1200'!$AN$9))</f>
        <v>#REF!</v>
      </c>
      <c r="E702" t="e">
        <f>IF($C702="",0,SUMIFS(#REF!,#REF!,$C702,#REF!,"&gt;="&amp;'Display 730 &amp; 1200'!$AN$12,#REF!,"&lt;="&amp;'Display 730 &amp; 1200'!$AN$11))</f>
        <v>#REF!</v>
      </c>
    </row>
    <row r="703" spans="1:5">
      <c r="A703" t="str">
        <f>IF(INDEX('Display 730 &amp; 1200'!$A:$A,ROW())="","",INDEX('Display 730 &amp; 1200'!$A:$A,ROW()))</f>
        <v>SEMARANG三宝垄</v>
      </c>
      <c r="B703" t="str">
        <f>IF(INDEX('Display 730 &amp; 1200'!$B:$B,ROW())="","",INDEX('Display 730 &amp; 1200'!$B:$B,ROW()))</f>
        <v>RENDI</v>
      </c>
      <c r="C703" t="str">
        <f>IF(INDEX('Display 730 &amp; 1200'!$D:$D,ROW())="","",INDEX('Display 730 &amp; 1200'!$D:$D,ROW()))</f>
        <v>PARAKAN</v>
      </c>
      <c r="D703" t="e">
        <f>IF($C703="",0,SUMIFS(#REF!,#REF!,$C703,#REF!,"&gt;="&amp;'Display 730 &amp; 1200'!$AN$10,#REF!,"&lt;="&amp;'Display 730 &amp; 1200'!$AN$9))</f>
        <v>#REF!</v>
      </c>
      <c r="E703" t="e">
        <f>IF($C703="",0,SUMIFS(#REF!,#REF!,$C703,#REF!,"&gt;="&amp;'Display 730 &amp; 1200'!$AN$12,#REF!,"&lt;="&amp;'Display 730 &amp; 1200'!$AN$11))</f>
        <v>#REF!</v>
      </c>
    </row>
    <row r="704" spans="1:5">
      <c r="A704" t="str">
        <f>IF(INDEX('Display 730 &amp; 1200'!$A:$A,ROW())="","",INDEX('Display 730 &amp; 1200'!$A:$A,ROW()))</f>
        <v>SEMARANG三宝垄</v>
      </c>
      <c r="B704" t="str">
        <f>IF(INDEX('Display 730 &amp; 1200'!$B:$B,ROW())="","",INDEX('Display 730 &amp; 1200'!$B:$B,ROW()))</f>
        <v>RENDI</v>
      </c>
      <c r="C704" t="str">
        <f>IF(INDEX('Display 730 &amp; 1200'!$D:$D,ROW())="","",INDEX('Display 730 &amp; 1200'!$D:$D,ROW()))</f>
        <v>KRANGGAN</v>
      </c>
      <c r="D704" t="e">
        <f>IF($C704="",0,SUMIFS(#REF!,#REF!,$C704,#REF!,"&gt;="&amp;'Display 730 &amp; 1200'!$AN$10,#REF!,"&lt;="&amp;'Display 730 &amp; 1200'!$AN$9))</f>
        <v>#REF!</v>
      </c>
      <c r="E704" t="e">
        <f>IF($C704="",0,SUMIFS(#REF!,#REF!,$C704,#REF!,"&gt;="&amp;'Display 730 &amp; 1200'!$AN$12,#REF!,"&lt;="&amp;'Display 730 &amp; 1200'!$AN$11))</f>
        <v>#REF!</v>
      </c>
    </row>
    <row r="705" spans="1:5">
      <c r="A705" t="str">
        <f>IF(INDEX('Display 730 &amp; 1200'!$A:$A,ROW())="","",INDEX('Display 730 &amp; 1200'!$A:$A,ROW()))</f>
        <v>SEMARANG三宝垄</v>
      </c>
      <c r="B705" t="str">
        <f>IF(INDEX('Display 730 &amp; 1200'!$B:$B,ROW())="","",INDEX('Display 730 &amp; 1200'!$B:$B,ROW()))</f>
        <v>RENDI</v>
      </c>
      <c r="C705" t="str">
        <f>IF(INDEX('Display 730 &amp; 1200'!$D:$D,ROW())="","",INDEX('Display 730 &amp; 1200'!$D:$D,ROW()))</f>
        <v>KEDU</v>
      </c>
      <c r="D705" t="e">
        <f>IF($C705="",0,SUMIFS(#REF!,#REF!,$C705,#REF!,"&gt;="&amp;'Display 730 &amp; 1200'!$AN$10,#REF!,"&lt;="&amp;'Display 730 &amp; 1200'!$AN$9))</f>
        <v>#REF!</v>
      </c>
      <c r="E705" t="e">
        <f>IF($C705="",0,SUMIFS(#REF!,#REF!,$C705,#REF!,"&gt;="&amp;'Display 730 &amp; 1200'!$AN$12,#REF!,"&lt;="&amp;'Display 730 &amp; 1200'!$AN$11))</f>
        <v>#REF!</v>
      </c>
    </row>
    <row r="706" spans="1:5">
      <c r="A706" t="str">
        <f>IF(INDEX('Display 730 &amp; 1200'!$A:$A,ROW())="","",INDEX('Display 730 &amp; 1200'!$A:$A,ROW()))</f>
        <v>SEMARANG三宝垄</v>
      </c>
      <c r="B706" t="str">
        <f>IF(INDEX('Display 730 &amp; 1200'!$B:$B,ROW())="","",INDEX('Display 730 &amp; 1200'!$B:$B,ROW()))</f>
        <v>RENDI</v>
      </c>
      <c r="C706" t="str">
        <f>IF(INDEX('Display 730 &amp; 1200'!$D:$D,ROW())="","",INDEX('Display 730 &amp; 1200'!$D:$D,ROW()))</f>
        <v>WADAS</v>
      </c>
      <c r="D706" t="e">
        <f>IF($C706="",0,SUMIFS(#REF!,#REF!,$C706,#REF!,"&gt;="&amp;'Display 730 &amp; 1200'!$AN$10,#REF!,"&lt;="&amp;'Display 730 &amp; 1200'!$AN$9))</f>
        <v>#REF!</v>
      </c>
      <c r="E706" t="e">
        <f>IF($C706="",0,SUMIFS(#REF!,#REF!,$C706,#REF!,"&gt;="&amp;'Display 730 &amp; 1200'!$AN$12,#REF!,"&lt;="&amp;'Display 730 &amp; 1200'!$AN$11))</f>
        <v>#REF!</v>
      </c>
    </row>
    <row r="707" spans="1:5">
      <c r="A707" t="str">
        <f>IF(INDEX('Display 730 &amp; 1200'!$A:$A,ROW())="","",INDEX('Display 730 &amp; 1200'!$A:$A,ROW()))</f>
        <v>SEMARANG三宝垄</v>
      </c>
      <c r="B707" t="str">
        <f>IF(INDEX('Display 730 &amp; 1200'!$B:$B,ROW())="","",INDEX('Display 730 &amp; 1200'!$B:$B,ROW()))</f>
        <v>RENDI</v>
      </c>
      <c r="C707" t="str">
        <f>IF(INDEX('Display 730 &amp; 1200'!$D:$D,ROW())="","",INDEX('Display 730 &amp; 1200'!$D:$D,ROW()))</f>
        <v>PRINGSURAT_TIMUR</v>
      </c>
      <c r="D707" t="e">
        <f>IF($C707="",0,SUMIFS(#REF!,#REF!,$C707,#REF!,"&gt;="&amp;'Display 730 &amp; 1200'!$AN$10,#REF!,"&lt;="&amp;'Display 730 &amp; 1200'!$AN$9))</f>
        <v>#REF!</v>
      </c>
      <c r="E707" t="e">
        <f>IF($C707="",0,SUMIFS(#REF!,#REF!,$C707,#REF!,"&gt;="&amp;'Display 730 &amp; 1200'!$AN$12,#REF!,"&lt;="&amp;'Display 730 &amp; 1200'!$AN$11))</f>
        <v>#REF!</v>
      </c>
    </row>
    <row r="708" spans="1:5">
      <c r="A708" t="str">
        <f>IF(INDEX('Display 730 &amp; 1200'!$A:$A,ROW())="","",INDEX('Display 730 &amp; 1200'!$A:$A,ROW()))</f>
        <v>SEMARANG三宝垄</v>
      </c>
      <c r="B708" t="str">
        <f>IF(INDEX('Display 730 &amp; 1200'!$B:$B,ROW())="","",INDEX('Display 730 &amp; 1200'!$B:$B,ROW()))</f>
        <v>-</v>
      </c>
      <c r="C708" t="str">
        <f>IF(INDEX('Display 730 &amp; 1200'!$D:$D,ROW())="","",INDEX('Display 730 &amp; 1200'!$D:$D,ROW()))</f>
        <v>BLORA</v>
      </c>
      <c r="D708" t="e">
        <f>IF($C708="",0,SUMIFS(#REF!,#REF!,$C708,#REF!,"&gt;="&amp;'Display 730 &amp; 1200'!$AN$10,#REF!,"&lt;="&amp;'Display 730 &amp; 1200'!$AN$9))</f>
        <v>#REF!</v>
      </c>
      <c r="E708" t="e">
        <f>IF($C708="",0,SUMIFS(#REF!,#REF!,$C708,#REF!,"&gt;="&amp;'Display 730 &amp; 1200'!$AN$12,#REF!,"&lt;="&amp;'Display 730 &amp; 1200'!$AN$11))</f>
        <v>#REF!</v>
      </c>
    </row>
    <row r="709" spans="1:5">
      <c r="A709" t="str">
        <f>IF(INDEX('Display 730 &amp; 1200'!$A:$A,ROW())="","",INDEX('Display 730 &amp; 1200'!$A:$A,ROW()))</f>
        <v>SEMARANG三宝垄</v>
      </c>
      <c r="B709" t="str">
        <f>IF(INDEX('Display 730 &amp; 1200'!$B:$B,ROW())="","",INDEX('Display 730 &amp; 1200'!$B:$B,ROW()))</f>
        <v>QOMAR</v>
      </c>
      <c r="C709" t="str">
        <f>IF(INDEX('Display 730 &amp; 1200'!$D:$D,ROW())="","",INDEX('Display 730 &amp; 1200'!$D:$D,ROW()))</f>
        <v>NGAWEN</v>
      </c>
      <c r="D709" t="e">
        <f>IF($C709="",0,SUMIFS(#REF!,#REF!,$C709,#REF!,"&gt;="&amp;'Display 730 &amp; 1200'!$AN$10,#REF!,"&lt;="&amp;'Display 730 &amp; 1200'!$AN$9))</f>
        <v>#REF!</v>
      </c>
      <c r="E709" t="e">
        <f>IF($C709="",0,SUMIFS(#REF!,#REF!,$C709,#REF!,"&gt;="&amp;'Display 730 &amp; 1200'!$AN$12,#REF!,"&lt;="&amp;'Display 730 &amp; 1200'!$AN$11))</f>
        <v>#REF!</v>
      </c>
    </row>
    <row r="710" spans="1:5">
      <c r="A710" t="str">
        <f>IF(INDEX('Display 730 &amp; 1200'!$A:$A,ROW())="","",INDEX('Display 730 &amp; 1200'!$A:$A,ROW()))</f>
        <v>SEMARANG三宝垄</v>
      </c>
      <c r="B710" t="str">
        <f>IF(INDEX('Display 730 &amp; 1200'!$B:$B,ROW())="","",INDEX('Display 730 &amp; 1200'!$B:$B,ROW()))</f>
        <v>QOMAR</v>
      </c>
      <c r="C710" t="str">
        <f>IF(INDEX('Display 730 &amp; 1200'!$D:$D,ROW())="","",INDEX('Display 730 &amp; 1200'!$D:$D,ROW()))</f>
        <v>JEPON</v>
      </c>
      <c r="D710" t="e">
        <f>IF($C710="",0,SUMIFS(#REF!,#REF!,$C710,#REF!,"&gt;="&amp;'Display 730 &amp; 1200'!$AN$10,#REF!,"&lt;="&amp;'Display 730 &amp; 1200'!$AN$9))</f>
        <v>#REF!</v>
      </c>
      <c r="E710" t="e">
        <f>IF($C710="",0,SUMIFS(#REF!,#REF!,$C710,#REF!,"&gt;="&amp;'Display 730 &amp; 1200'!$AN$12,#REF!,"&lt;="&amp;'Display 730 &amp; 1200'!$AN$11))</f>
        <v>#REF!</v>
      </c>
    </row>
    <row r="711" spans="1:5">
      <c r="A711" t="str">
        <f>IF(INDEX('Display 730 &amp; 1200'!$A:$A,ROW())="","",INDEX('Display 730 &amp; 1200'!$A:$A,ROW()))</f>
        <v>SEMARANG三宝垄</v>
      </c>
      <c r="B711" t="str">
        <f>IF(INDEX('Display 730 &amp; 1200'!$B:$B,ROW())="","",INDEX('Display 730 &amp; 1200'!$B:$B,ROW()))</f>
        <v>QOMAR</v>
      </c>
      <c r="C711" t="str">
        <f>IF(INDEX('Display 730 &amp; 1200'!$D:$D,ROW())="","",INDEX('Display 730 &amp; 1200'!$D:$D,ROW()))</f>
        <v>KUNDURAN</v>
      </c>
      <c r="D711" t="e">
        <f>IF($C711="",0,SUMIFS(#REF!,#REF!,$C711,#REF!,"&gt;="&amp;'Display 730 &amp; 1200'!$AN$10,#REF!,"&lt;="&amp;'Display 730 &amp; 1200'!$AN$9))</f>
        <v>#REF!</v>
      </c>
      <c r="E711" t="e">
        <f>IF($C711="",0,SUMIFS(#REF!,#REF!,$C711,#REF!,"&gt;="&amp;'Display 730 &amp; 1200'!$AN$12,#REF!,"&lt;="&amp;'Display 730 &amp; 1200'!$AN$11))</f>
        <v>#REF!</v>
      </c>
    </row>
    <row r="712" spans="1:5">
      <c r="A712" t="str">
        <f>IF(INDEX('Display 730 &amp; 1200'!$A:$A,ROW())="","",INDEX('Display 730 &amp; 1200'!$A:$A,ROW()))</f>
        <v>SEMARANG三宝垄</v>
      </c>
      <c r="B712" t="str">
        <f>IF(INDEX('Display 730 &amp; 1200'!$B:$B,ROW())="","",INDEX('Display 730 &amp; 1200'!$B:$B,ROW()))</f>
        <v>QOMAR</v>
      </c>
      <c r="C712" t="str">
        <f>IF(INDEX('Display 730 &amp; 1200'!$D:$D,ROW())="","",INDEX('Display 730 &amp; 1200'!$D:$D,ROW()))</f>
        <v>CEPU</v>
      </c>
      <c r="D712" t="e">
        <f>IF($C712="",0,SUMIFS(#REF!,#REF!,$C712,#REF!,"&gt;="&amp;'Display 730 &amp; 1200'!$AN$10,#REF!,"&lt;="&amp;'Display 730 &amp; 1200'!$AN$9))</f>
        <v>#REF!</v>
      </c>
      <c r="E712" t="e">
        <f>IF($C712="",0,SUMIFS(#REF!,#REF!,$C712,#REF!,"&gt;="&amp;'Display 730 &amp; 1200'!$AN$12,#REF!,"&lt;="&amp;'Display 730 &amp; 1200'!$AN$11))</f>
        <v>#REF!</v>
      </c>
    </row>
    <row r="713" spans="1:5">
      <c r="A713" t="str">
        <f>IF(INDEX('Display 730 &amp; 1200'!$A:$A,ROW())="","",INDEX('Display 730 &amp; 1200'!$A:$A,ROW()))</f>
        <v>SEMARANG三宝垄</v>
      </c>
      <c r="B713" t="str">
        <f>IF(INDEX('Display 730 &amp; 1200'!$B:$B,ROW())="","",INDEX('Display 730 &amp; 1200'!$B:$B,ROW()))</f>
        <v>QOMAR</v>
      </c>
      <c r="C713" t="str">
        <f>IF(INDEX('Display 730 &amp; 1200'!$D:$D,ROW())="","",INDEX('Display 730 &amp; 1200'!$D:$D,ROW()))</f>
        <v>RANDUBLATUNG</v>
      </c>
      <c r="D713" t="e">
        <f>IF($C713="",0,SUMIFS(#REF!,#REF!,$C713,#REF!,"&gt;="&amp;'Display 730 &amp; 1200'!$AN$10,#REF!,"&lt;="&amp;'Display 730 &amp; 1200'!$AN$9))</f>
        <v>#REF!</v>
      </c>
      <c r="E713" t="e">
        <f>IF($C713="",0,SUMIFS(#REF!,#REF!,$C713,#REF!,"&gt;="&amp;'Display 730 &amp; 1200'!$AN$12,#REF!,"&lt;="&amp;'Display 730 &amp; 1200'!$AN$11))</f>
        <v>#REF!</v>
      </c>
    </row>
    <row r="714" spans="1:5">
      <c r="A714" t="str">
        <f>IF(INDEX('Display 730 &amp; 1200'!$A:$A,ROW())="","",INDEX('Display 730 &amp; 1200'!$A:$A,ROW()))</f>
        <v>SEMARANG三宝垄</v>
      </c>
      <c r="B714" t="str">
        <f>IF(INDEX('Display 730 &amp; 1200'!$B:$B,ROW())="","",INDEX('Display 730 &amp; 1200'!$B:$B,ROW()))</f>
        <v>QOMAR</v>
      </c>
      <c r="C714" t="str">
        <f>IF(INDEX('Display 730 &amp; 1200'!$D:$D,ROW())="","",INDEX('Display 730 &amp; 1200'!$D:$D,ROW()))</f>
        <v>KEDUNGTUBAN</v>
      </c>
      <c r="D714" t="e">
        <f>IF($C714="",0,SUMIFS(#REF!,#REF!,$C714,#REF!,"&gt;="&amp;'Display 730 &amp; 1200'!$AN$10,#REF!,"&lt;="&amp;'Display 730 &amp; 1200'!$AN$9))</f>
        <v>#REF!</v>
      </c>
      <c r="E714" t="e">
        <f>IF($C714="",0,SUMIFS(#REF!,#REF!,$C714,#REF!,"&gt;="&amp;'Display 730 &amp; 1200'!$AN$12,#REF!,"&lt;="&amp;'Display 730 &amp; 1200'!$AN$11))</f>
        <v>#REF!</v>
      </c>
    </row>
    <row r="715" spans="1:5">
      <c r="A715" t="str">
        <f>IF(INDEX('Display 730 &amp; 1200'!$A:$A,ROW())="","",INDEX('Display 730 &amp; 1200'!$A:$A,ROW()))</f>
        <v>SEMARANG三宝垄</v>
      </c>
      <c r="B715" t="str">
        <f>IF(INDEX('Display 730 &amp; 1200'!$B:$B,ROW())="","",INDEX('Display 730 &amp; 1200'!$B:$B,ROW()))</f>
        <v>QOMAR</v>
      </c>
      <c r="C715" t="str">
        <f>IF(INDEX('Display 730 &amp; 1200'!$D:$D,ROW())="","",INDEX('Display 730 &amp; 1200'!$D:$D,ROW()))</f>
        <v>TUNJUNGAN</v>
      </c>
      <c r="D715" t="e">
        <f>IF($C715="",0,SUMIFS(#REF!,#REF!,$C715,#REF!,"&gt;="&amp;'Display 730 &amp; 1200'!$AN$10,#REF!,"&lt;="&amp;'Display 730 &amp; 1200'!$AN$9))</f>
        <v>#REF!</v>
      </c>
      <c r="E715" t="e">
        <f>IF($C715="",0,SUMIFS(#REF!,#REF!,$C715,#REF!,"&gt;="&amp;'Display 730 &amp; 1200'!$AN$12,#REF!,"&lt;="&amp;'Display 730 &amp; 1200'!$AN$11))</f>
        <v>#REF!</v>
      </c>
    </row>
    <row r="716" spans="1:5">
      <c r="A716" t="str">
        <f>IF(INDEX('Display 730 &amp; 1200'!$A:$A,ROW())="","",INDEX('Display 730 &amp; 1200'!$A:$A,ROW()))</f>
        <v>SEMARANG三宝垄</v>
      </c>
      <c r="B716" t="str">
        <f>IF(INDEX('Display 730 &amp; 1200'!$B:$B,ROW())="","",INDEX('Display 730 &amp; 1200'!$B:$B,ROW()))</f>
        <v>QOMAR</v>
      </c>
      <c r="C716" t="str">
        <f>IF(INDEX('Display 730 &amp; 1200'!$D:$D,ROW())="","",INDEX('Display 730 &amp; 1200'!$D:$D,ROW()))</f>
        <v>JATI_BLORA</v>
      </c>
      <c r="D716" t="e">
        <f>IF($C716="",0,SUMIFS(#REF!,#REF!,$C716,#REF!,"&gt;="&amp;'Display 730 &amp; 1200'!$AN$10,#REF!,"&lt;="&amp;'Display 730 &amp; 1200'!$AN$9))</f>
        <v>#REF!</v>
      </c>
      <c r="E716" t="e">
        <f>IF($C716="",0,SUMIFS(#REF!,#REF!,$C716,#REF!,"&gt;="&amp;'Display 730 &amp; 1200'!$AN$12,#REF!,"&lt;="&amp;'Display 730 &amp; 1200'!$AN$11))</f>
        <v>#REF!</v>
      </c>
    </row>
    <row r="717" spans="1:5">
      <c r="A717" t="str">
        <f>IF(INDEX('Display 730 &amp; 1200'!$A:$A,ROW())="","",INDEX('Display 730 &amp; 1200'!$A:$A,ROW()))</f>
        <v>SEMARANG三宝垄</v>
      </c>
      <c r="B717" t="str">
        <f>IF(INDEX('Display 730 &amp; 1200'!$B:$B,ROW())="","",INDEX('Display 730 &amp; 1200'!$B:$B,ROW()))</f>
        <v>QOMAR</v>
      </c>
      <c r="C717" t="str">
        <f>IF(INDEX('Display 730 &amp; 1200'!$D:$D,ROW())="","",INDEX('Display 730 &amp; 1200'!$D:$D,ROW()))</f>
        <v>SAMBONG</v>
      </c>
      <c r="D717" t="e">
        <f>IF($C717="",0,SUMIFS(#REF!,#REF!,$C717,#REF!,"&gt;="&amp;'Display 730 &amp; 1200'!$AN$10,#REF!,"&lt;="&amp;'Display 730 &amp; 1200'!$AN$9))</f>
        <v>#REF!</v>
      </c>
      <c r="E717" t="e">
        <f>IF($C717="",0,SUMIFS(#REF!,#REF!,$C717,#REF!,"&gt;="&amp;'Display 730 &amp; 1200'!$AN$12,#REF!,"&lt;="&amp;'Display 730 &amp; 1200'!$AN$11))</f>
        <v>#REF!</v>
      </c>
    </row>
    <row r="718" spans="1:5">
      <c r="A718" t="str">
        <f>IF(INDEX('Display 730 &amp; 1200'!$A:$A,ROW())="","",INDEX('Display 730 &amp; 1200'!$A:$A,ROW()))</f>
        <v>SEMARANG三宝垄</v>
      </c>
      <c r="B718" t="str">
        <f>IF(INDEX('Display 730 &amp; 1200'!$B:$B,ROW())="","",INDEX('Display 730 &amp; 1200'!$B:$B,ROW()))</f>
        <v>EDDIE</v>
      </c>
      <c r="C718" t="str">
        <f>IF(INDEX('Display 730 &amp; 1200'!$D:$D,ROW())="","",INDEX('Display 730 &amp; 1200'!$D:$D,ROW()))</f>
        <v>SUMOWONO</v>
      </c>
      <c r="D718" t="e">
        <f>IF($C718="",0,SUMIFS(#REF!,#REF!,$C718,#REF!,"&gt;="&amp;'Display 730 &amp; 1200'!$AN$10,#REF!,"&lt;="&amp;'Display 730 &amp; 1200'!$AN$9))</f>
        <v>#REF!</v>
      </c>
      <c r="E718" t="e">
        <f>IF($C718="",0,SUMIFS(#REF!,#REF!,$C718,#REF!,"&gt;="&amp;'Display 730 &amp; 1200'!$AN$12,#REF!,"&lt;="&amp;'Display 730 &amp; 1200'!$AN$11))</f>
        <v>#REF!</v>
      </c>
    </row>
    <row r="719" spans="1:5">
      <c r="A719" t="str">
        <f>IF(INDEX('Display 730 &amp; 1200'!$A:$A,ROW())="","",INDEX('Display 730 &amp; 1200'!$A:$A,ROW()))</f>
        <v>SEMARANG三宝垄</v>
      </c>
      <c r="B719" t="str">
        <f>IF(INDEX('Display 730 &amp; 1200'!$B:$B,ROW())="","",INDEX('Display 730 &amp; 1200'!$B:$B,ROW()))</f>
        <v>EDDIE</v>
      </c>
      <c r="C719" t="str">
        <f>IF(INDEX('Display 730 &amp; 1200'!$D:$D,ROW())="","",INDEX('Display 730 &amp; 1200'!$D:$D,ROW()))</f>
        <v>AMBARAWA</v>
      </c>
      <c r="D719" t="e">
        <f>IF($C719="",0,SUMIFS(#REF!,#REF!,$C719,#REF!,"&gt;="&amp;'Display 730 &amp; 1200'!$AN$10,#REF!,"&lt;="&amp;'Display 730 &amp; 1200'!$AN$9))</f>
        <v>#REF!</v>
      </c>
      <c r="E719" t="e">
        <f>IF($C719="",0,SUMIFS(#REF!,#REF!,$C719,#REF!,"&gt;="&amp;'Display 730 &amp; 1200'!$AN$12,#REF!,"&lt;="&amp;'Display 730 &amp; 1200'!$AN$11))</f>
        <v>#REF!</v>
      </c>
    </row>
    <row r="720" spans="1:5">
      <c r="A720" t="str">
        <f>IF(INDEX('Display 730 &amp; 1200'!$A:$A,ROW())="","",INDEX('Display 730 &amp; 1200'!$A:$A,ROW()))</f>
        <v>SEMARANG三宝垄</v>
      </c>
      <c r="B720" t="str">
        <f>IF(INDEX('Display 730 &amp; 1200'!$B:$B,ROW())="","",INDEX('Display 730 &amp; 1200'!$B:$B,ROW()))</f>
        <v>EDDIE</v>
      </c>
      <c r="C720" t="str">
        <f>IF(INDEX('Display 730 &amp; 1200'!$D:$D,ROW())="","",INDEX('Display 730 &amp; 1200'!$D:$D,ROW()))</f>
        <v>UNGARAN</v>
      </c>
      <c r="D720" t="e">
        <f>IF($C720="",0,SUMIFS(#REF!,#REF!,$C720,#REF!,"&gt;="&amp;'Display 730 &amp; 1200'!$AN$10,#REF!,"&lt;="&amp;'Display 730 &amp; 1200'!$AN$9))</f>
        <v>#REF!</v>
      </c>
      <c r="E720" t="e">
        <f>IF($C720="",0,SUMIFS(#REF!,#REF!,$C720,#REF!,"&gt;="&amp;'Display 730 &amp; 1200'!$AN$12,#REF!,"&lt;="&amp;'Display 730 &amp; 1200'!$AN$11))</f>
        <v>#REF!</v>
      </c>
    </row>
    <row r="721" spans="1:5">
      <c r="A721" t="str">
        <f>IF(INDEX('Display 730 &amp; 1200'!$A:$A,ROW())="","",INDEX('Display 730 &amp; 1200'!$A:$A,ROW()))</f>
        <v>SEMARANG三宝垄</v>
      </c>
      <c r="B721" t="str">
        <f>IF(INDEX('Display 730 &amp; 1200'!$B:$B,ROW())="","",INDEX('Display 730 &amp; 1200'!$B:$B,ROW()))</f>
        <v>EDDIE</v>
      </c>
      <c r="C721" t="str">
        <f>IF(INDEX('Display 730 &amp; 1200'!$D:$D,ROW())="","",INDEX('Display 730 &amp; 1200'!$D:$D,ROW()))</f>
        <v>BAWEN</v>
      </c>
      <c r="D721" t="e">
        <f>IF($C721="",0,SUMIFS(#REF!,#REF!,$C721,#REF!,"&gt;="&amp;'Display 730 &amp; 1200'!$AN$10,#REF!,"&lt;="&amp;'Display 730 &amp; 1200'!$AN$9))</f>
        <v>#REF!</v>
      </c>
      <c r="E721" t="e">
        <f>IF($C721="",0,SUMIFS(#REF!,#REF!,$C721,#REF!,"&gt;="&amp;'Display 730 &amp; 1200'!$AN$12,#REF!,"&lt;="&amp;'Display 730 &amp; 1200'!$AN$11))</f>
        <v>#REF!</v>
      </c>
    </row>
    <row r="722" spans="1:5">
      <c r="A722" t="str">
        <f>IF(INDEX('Display 730 &amp; 1200'!$A:$A,ROW())="","",INDEX('Display 730 &amp; 1200'!$A:$A,ROW()))</f>
        <v>SEMARANG三宝垄</v>
      </c>
      <c r="B722" t="str">
        <f>IF(INDEX('Display 730 &amp; 1200'!$B:$B,ROW())="","",INDEX('Display 730 &amp; 1200'!$B:$B,ROW()))</f>
        <v>EDDIE</v>
      </c>
      <c r="C722" t="str">
        <f>IF(INDEX('Display 730 &amp; 1200'!$D:$D,ROW())="","",INDEX('Display 730 &amp; 1200'!$D:$D,ROW()))</f>
        <v>BERGAS</v>
      </c>
      <c r="D722" t="e">
        <f>IF($C722="",0,SUMIFS(#REF!,#REF!,$C722,#REF!,"&gt;="&amp;'Display 730 &amp; 1200'!$AN$10,#REF!,"&lt;="&amp;'Display 730 &amp; 1200'!$AN$9))</f>
        <v>#REF!</v>
      </c>
      <c r="E722" t="e">
        <f>IF($C722="",0,SUMIFS(#REF!,#REF!,$C722,#REF!,"&gt;="&amp;'Display 730 &amp; 1200'!$AN$12,#REF!,"&lt;="&amp;'Display 730 &amp; 1200'!$AN$11))</f>
        <v>#REF!</v>
      </c>
    </row>
    <row r="723" spans="1:5">
      <c r="A723" t="str">
        <f>IF(INDEX('Display 730 &amp; 1200'!$A:$A,ROW())="","",INDEX('Display 730 &amp; 1200'!$A:$A,ROW()))</f>
        <v>SEMARANG三宝垄</v>
      </c>
      <c r="B723" t="str">
        <f>IF(INDEX('Display 730 &amp; 1200'!$B:$B,ROW())="","",INDEX('Display 730 &amp; 1200'!$B:$B,ROW()))</f>
        <v>EDDIE</v>
      </c>
      <c r="C723" t="str">
        <f>IF(INDEX('Display 730 &amp; 1200'!$D:$D,ROW())="","",INDEX('Display 730 &amp; 1200'!$D:$D,ROW()))</f>
        <v>BANYUBIRU</v>
      </c>
      <c r="D723" t="e">
        <f>IF($C723="",0,SUMIFS(#REF!,#REF!,$C723,#REF!,"&gt;="&amp;'Display 730 &amp; 1200'!$AN$10,#REF!,"&lt;="&amp;'Display 730 &amp; 1200'!$AN$9))</f>
        <v>#REF!</v>
      </c>
      <c r="E723" t="e">
        <f>IF($C723="",0,SUMIFS(#REF!,#REF!,$C723,#REF!,"&gt;="&amp;'Display 730 &amp; 1200'!$AN$12,#REF!,"&lt;="&amp;'Display 730 &amp; 1200'!$AN$11))</f>
        <v>#REF!</v>
      </c>
    </row>
    <row r="724" spans="1:5">
      <c r="A724" t="str">
        <f>IF(INDEX('Display 730 &amp; 1200'!$A:$A,ROW())="","",INDEX('Display 730 &amp; 1200'!$A:$A,ROW()))</f>
        <v>SEMARANG三宝垄</v>
      </c>
      <c r="B724" t="str">
        <f>IF(INDEX('Display 730 &amp; 1200'!$B:$B,ROW())="","",INDEX('Display 730 &amp; 1200'!$B:$B,ROW()))</f>
        <v>EDDIE</v>
      </c>
      <c r="C724" t="str">
        <f>IF(INDEX('Display 730 &amp; 1200'!$D:$D,ROW())="","",INDEX('Display 730 &amp; 1200'!$D:$D,ROW()))</f>
        <v>CANDIREJO</v>
      </c>
      <c r="D724" t="e">
        <f>IF($C724="",0,SUMIFS(#REF!,#REF!,$C724,#REF!,"&gt;="&amp;'Display 730 &amp; 1200'!$AN$10,#REF!,"&lt;="&amp;'Display 730 &amp; 1200'!$AN$9))</f>
        <v>#REF!</v>
      </c>
      <c r="E724" t="e">
        <f>IF($C724="",0,SUMIFS(#REF!,#REF!,$C724,#REF!,"&gt;="&amp;'Display 730 &amp; 1200'!$AN$12,#REF!,"&lt;="&amp;'Display 730 &amp; 1200'!$AN$11))</f>
        <v>#REF!</v>
      </c>
    </row>
    <row r="725" spans="1:5">
      <c r="A725" t="str">
        <f>IF(INDEX('Display 730 &amp; 1200'!$A:$A,ROW())="","",INDEX('Display 730 &amp; 1200'!$A:$A,ROW()))</f>
        <v>SEMARANG三宝垄</v>
      </c>
      <c r="B725" t="str">
        <f>IF(INDEX('Display 730 &amp; 1200'!$B:$B,ROW())="","",INDEX('Display 730 &amp; 1200'!$B:$B,ROW()))</f>
        <v>EDDIE</v>
      </c>
      <c r="C725" t="str">
        <f>IF(INDEX('Display 730 &amp; 1200'!$D:$D,ROW())="","",INDEX('Display 730 &amp; 1200'!$D:$D,ROW()))</f>
        <v>PRINGAPUS</v>
      </c>
      <c r="D725" t="e">
        <f>IF($C725="",0,SUMIFS(#REF!,#REF!,$C725,#REF!,"&gt;="&amp;'Display 730 &amp; 1200'!$AN$10,#REF!,"&lt;="&amp;'Display 730 &amp; 1200'!$AN$9))</f>
        <v>#REF!</v>
      </c>
      <c r="E725" t="e">
        <f>IF($C725="",0,SUMIFS(#REF!,#REF!,$C725,#REF!,"&gt;="&amp;'Display 730 &amp; 1200'!$AN$12,#REF!,"&lt;="&amp;'Display 730 &amp; 1200'!$AN$11))</f>
        <v>#REF!</v>
      </c>
    </row>
    <row r="726" spans="1:5">
      <c r="A726" t="str">
        <f>IF(INDEX('Display 730 &amp; 1200'!$A:$A,ROW())="","",INDEX('Display 730 &amp; 1200'!$A:$A,ROW()))</f>
        <v>SEMARANG三宝垄</v>
      </c>
      <c r="B726" t="str">
        <f>IF(INDEX('Display 730 &amp; 1200'!$B:$B,ROW())="","",INDEX('Display 730 &amp; 1200'!$B:$B,ROW()))</f>
        <v>EDDIE</v>
      </c>
      <c r="C726" t="str">
        <f>IF(INDEX('Display 730 &amp; 1200'!$D:$D,ROW())="","",INDEX('Display 730 &amp; 1200'!$D:$D,ROW()))</f>
        <v>SALATIGA</v>
      </c>
      <c r="D726" t="e">
        <f>IF($C726="",0,SUMIFS(#REF!,#REF!,$C726,#REF!,"&gt;="&amp;'Display 730 &amp; 1200'!$AN$10,#REF!,"&lt;="&amp;'Display 730 &amp; 1200'!$AN$9))</f>
        <v>#REF!</v>
      </c>
      <c r="E726" t="e">
        <f>IF($C726="",0,SUMIFS(#REF!,#REF!,$C726,#REF!,"&gt;="&amp;'Display 730 &amp; 1200'!$AN$12,#REF!,"&lt;="&amp;'Display 730 &amp; 1200'!$AN$11))</f>
        <v>#REF!</v>
      </c>
    </row>
    <row r="727" spans="1:5">
      <c r="A727" t="str">
        <f>IF(INDEX('Display 730 &amp; 1200'!$A:$A,ROW())="","",INDEX('Display 730 &amp; 1200'!$A:$A,ROW()))</f>
        <v>SEMARANG三宝垄</v>
      </c>
      <c r="B727" t="str">
        <f>IF(INDEX('Display 730 &amp; 1200'!$B:$B,ROW())="","",INDEX('Display 730 &amp; 1200'!$B:$B,ROW()))</f>
        <v>EDDIE</v>
      </c>
      <c r="C727" t="str">
        <f>IF(INDEX('Display 730 &amp; 1200'!$D:$D,ROW())="","",INDEX('Display 730 &amp; 1200'!$D:$D,ROW()))</f>
        <v>SURUH</v>
      </c>
      <c r="D727" t="e">
        <f>IF($C727="",0,SUMIFS(#REF!,#REF!,$C727,#REF!,"&gt;="&amp;'Display 730 &amp; 1200'!$AN$10,#REF!,"&lt;="&amp;'Display 730 &amp; 1200'!$AN$9))</f>
        <v>#REF!</v>
      </c>
      <c r="E727" t="e">
        <f>IF($C727="",0,SUMIFS(#REF!,#REF!,$C727,#REF!,"&gt;="&amp;'Display 730 &amp; 1200'!$AN$12,#REF!,"&lt;="&amp;'Display 730 &amp; 1200'!$AN$11))</f>
        <v>#REF!</v>
      </c>
    </row>
    <row r="728" spans="1:5">
      <c r="A728" t="str">
        <f>IF(INDEX('Display 730 &amp; 1200'!$A:$A,ROW())="","",INDEX('Display 730 &amp; 1200'!$A:$A,ROW()))</f>
        <v>SEMARANG三宝垄</v>
      </c>
      <c r="B728" t="str">
        <f>IF(INDEX('Display 730 &amp; 1200'!$B:$B,ROW())="","",INDEX('Display 730 &amp; 1200'!$B:$B,ROW()))</f>
        <v>EDDIE</v>
      </c>
      <c r="C728" t="str">
        <f>IF(INDEX('Display 730 &amp; 1200'!$D:$D,ROW())="","",INDEX('Display 730 &amp; 1200'!$D:$D,ROW()))</f>
        <v>BRINGIN</v>
      </c>
      <c r="D728" t="e">
        <f>IF($C728="",0,SUMIFS(#REF!,#REF!,$C728,#REF!,"&gt;="&amp;'Display 730 &amp; 1200'!$AN$10,#REF!,"&lt;="&amp;'Display 730 &amp; 1200'!$AN$9))</f>
        <v>#REF!</v>
      </c>
      <c r="E728" t="e">
        <f>IF($C728="",0,SUMIFS(#REF!,#REF!,$C728,#REF!,"&gt;="&amp;'Display 730 &amp; 1200'!$AN$12,#REF!,"&lt;="&amp;'Display 730 &amp; 1200'!$AN$11))</f>
        <v>#REF!</v>
      </c>
    </row>
    <row r="729" spans="1:5">
      <c r="A729" t="str">
        <f>IF(INDEX('Display 730 &amp; 1200'!$A:$A,ROW())="","",INDEX('Display 730 &amp; 1200'!$A:$A,ROW()))</f>
        <v>SEMARANG三宝垄</v>
      </c>
      <c r="B729" t="str">
        <f>IF(INDEX('Display 730 &amp; 1200'!$B:$B,ROW())="","",INDEX('Display 730 &amp; 1200'!$B:$B,ROW()))</f>
        <v>EDDIE</v>
      </c>
      <c r="C729" t="str">
        <f>IF(INDEX('Display 730 &amp; 1200'!$D:$D,ROW())="","",INDEX('Display 730 &amp; 1200'!$D:$D,ROW()))</f>
        <v>TINGKIR</v>
      </c>
      <c r="D729" t="e">
        <f>IF($C729="",0,SUMIFS(#REF!,#REF!,$C729,#REF!,"&gt;="&amp;'Display 730 &amp; 1200'!$AN$10,#REF!,"&lt;="&amp;'Display 730 &amp; 1200'!$AN$9))</f>
        <v>#REF!</v>
      </c>
      <c r="E729" t="e">
        <f>IF($C729="",0,SUMIFS(#REF!,#REF!,$C729,#REF!,"&gt;="&amp;'Display 730 &amp; 1200'!$AN$12,#REF!,"&lt;="&amp;'Display 730 &amp; 1200'!$AN$11))</f>
        <v>#REF!</v>
      </c>
    </row>
    <row r="730" spans="1:5">
      <c r="A730" t="str">
        <f>IF(INDEX('Display 730 &amp; 1200'!$A:$A,ROW())="","",INDEX('Display 730 &amp; 1200'!$A:$A,ROW()))</f>
        <v>SEMARANG三宝垄</v>
      </c>
      <c r="B730" t="str">
        <f>IF(INDEX('Display 730 &amp; 1200'!$B:$B,ROW())="","",INDEX('Display 730 &amp; 1200'!$B:$B,ROW()))</f>
        <v>EDDIE</v>
      </c>
      <c r="C730" t="str">
        <f>IF(INDEX('Display 730 &amp; 1200'!$D:$D,ROW())="","",INDEX('Display 730 &amp; 1200'!$D:$D,ROW()))</f>
        <v>TENGARAN</v>
      </c>
      <c r="D730" t="e">
        <f>IF($C730="",0,SUMIFS(#REF!,#REF!,$C730,#REF!,"&gt;="&amp;'Display 730 &amp; 1200'!$AN$10,#REF!,"&lt;="&amp;'Display 730 &amp; 1200'!$AN$9))</f>
        <v>#REF!</v>
      </c>
      <c r="E730" t="e">
        <f>IF($C730="",0,SUMIFS(#REF!,#REF!,$C730,#REF!,"&gt;="&amp;'Display 730 &amp; 1200'!$AN$12,#REF!,"&lt;="&amp;'Display 730 &amp; 1200'!$AN$11))</f>
        <v>#REF!</v>
      </c>
    </row>
    <row r="731" spans="1:5">
      <c r="A731" t="str">
        <f>IF(INDEX('Display 730 &amp; 1200'!$A:$A,ROW())="","",INDEX('Display 730 &amp; 1200'!$A:$A,ROW()))</f>
        <v>SEMARANG三宝垄</v>
      </c>
      <c r="B731" t="str">
        <f>IF(INDEX('Display 730 &amp; 1200'!$B:$B,ROW())="","",INDEX('Display 730 &amp; 1200'!$B:$B,ROW()))</f>
        <v>RENDI</v>
      </c>
      <c r="C731" t="str">
        <f>IF(INDEX('Display 730 &amp; 1200'!$D:$D,ROW())="","",INDEX('Display 730 &amp; 1200'!$D:$D,ROW()))</f>
        <v>AJIBARANG</v>
      </c>
      <c r="D731" t="e">
        <f>IF($C731="",0,SUMIFS(#REF!,#REF!,$C731,#REF!,"&gt;="&amp;'Display 730 &amp; 1200'!$AN$10,#REF!,"&lt;="&amp;'Display 730 &amp; 1200'!$AN$9))</f>
        <v>#REF!</v>
      </c>
      <c r="E731" t="e">
        <f>IF($C731="",0,SUMIFS(#REF!,#REF!,$C731,#REF!,"&gt;="&amp;'Display 730 &amp; 1200'!$AN$12,#REF!,"&lt;="&amp;'Display 730 &amp; 1200'!$AN$11))</f>
        <v>#REF!</v>
      </c>
    </row>
    <row r="732" spans="1:5">
      <c r="A732" t="str">
        <f>IF(INDEX('Display 730 &amp; 1200'!$A:$A,ROW())="","",INDEX('Display 730 &amp; 1200'!$A:$A,ROW()))</f>
        <v>SEMARANG三宝垄</v>
      </c>
      <c r="B732" t="str">
        <f>IF(INDEX('Display 730 &amp; 1200'!$B:$B,ROW())="","",INDEX('Display 730 &amp; 1200'!$B:$B,ROW()))</f>
        <v>RENDI</v>
      </c>
      <c r="C732" t="str">
        <f>IF(INDEX('Display 730 &amp; 1200'!$D:$D,ROW())="","",INDEX('Display 730 &amp; 1200'!$D:$D,ROW()))</f>
        <v>BANYUMAS</v>
      </c>
      <c r="D732" t="e">
        <f>IF($C732="",0,SUMIFS(#REF!,#REF!,$C732,#REF!,"&gt;="&amp;'Display 730 &amp; 1200'!$AN$10,#REF!,"&lt;="&amp;'Display 730 &amp; 1200'!$AN$9))</f>
        <v>#REF!</v>
      </c>
      <c r="E732" t="e">
        <f>IF($C732="",0,SUMIFS(#REF!,#REF!,$C732,#REF!,"&gt;="&amp;'Display 730 &amp; 1200'!$AN$12,#REF!,"&lt;="&amp;'Display 730 &amp; 1200'!$AN$11))</f>
        <v>#REF!</v>
      </c>
    </row>
    <row r="733" spans="1:5">
      <c r="A733" t="str">
        <f>IF(INDEX('Display 730 &amp; 1200'!$A:$A,ROW())="","",INDEX('Display 730 &amp; 1200'!$A:$A,ROW()))</f>
        <v>SEMARANG三宝垄</v>
      </c>
      <c r="B733" t="str">
        <f>IF(INDEX('Display 730 &amp; 1200'!$B:$B,ROW())="","",INDEX('Display 730 &amp; 1200'!$B:$B,ROW()))</f>
        <v>RENDI</v>
      </c>
      <c r="C733" t="str">
        <f>IF(INDEX('Display 730 &amp; 1200'!$D:$D,ROW())="","",INDEX('Display 730 &amp; 1200'!$D:$D,ROW()))</f>
        <v>PATIKRAJA</v>
      </c>
      <c r="D733" t="e">
        <f>IF($C733="",0,SUMIFS(#REF!,#REF!,$C733,#REF!,"&gt;="&amp;'Display 730 &amp; 1200'!$AN$10,#REF!,"&lt;="&amp;'Display 730 &amp; 1200'!$AN$9))</f>
        <v>#REF!</v>
      </c>
      <c r="E733" t="e">
        <f>IF($C733="",0,SUMIFS(#REF!,#REF!,$C733,#REF!,"&gt;="&amp;'Display 730 &amp; 1200'!$AN$12,#REF!,"&lt;="&amp;'Display 730 &amp; 1200'!$AN$11))</f>
        <v>#REF!</v>
      </c>
    </row>
    <row r="734" spans="1:5">
      <c r="A734" t="str">
        <f>IF(INDEX('Display 730 &amp; 1200'!$A:$A,ROW())="","",INDEX('Display 730 &amp; 1200'!$A:$A,ROW()))</f>
        <v>SEMARANG三宝垄</v>
      </c>
      <c r="B734" t="str">
        <f>IF(INDEX('Display 730 &amp; 1200'!$B:$B,ROW())="","",INDEX('Display 730 &amp; 1200'!$B:$B,ROW()))</f>
        <v>RENDI</v>
      </c>
      <c r="C734" t="str">
        <f>IF(INDEX('Display 730 &amp; 1200'!$D:$D,ROW())="","",INDEX('Display 730 &amp; 1200'!$D:$D,ROW()))</f>
        <v>SUMPIUH</v>
      </c>
      <c r="D734" t="e">
        <f>IF($C734="",0,SUMIFS(#REF!,#REF!,$C734,#REF!,"&gt;="&amp;'Display 730 &amp; 1200'!$AN$10,#REF!,"&lt;="&amp;'Display 730 &amp; 1200'!$AN$9))</f>
        <v>#REF!</v>
      </c>
      <c r="E734" t="e">
        <f>IF($C734="",0,SUMIFS(#REF!,#REF!,$C734,#REF!,"&gt;="&amp;'Display 730 &amp; 1200'!$AN$12,#REF!,"&lt;="&amp;'Display 730 &amp; 1200'!$AN$11))</f>
        <v>#REF!</v>
      </c>
    </row>
    <row r="735" spans="1:5">
      <c r="A735" t="str">
        <f>IF(INDEX('Display 730 &amp; 1200'!$A:$A,ROW())="","",INDEX('Display 730 &amp; 1200'!$A:$A,ROW()))</f>
        <v>SEMARANG三宝垄</v>
      </c>
      <c r="B735" t="str">
        <f>IF(INDEX('Display 730 &amp; 1200'!$B:$B,ROW())="","",INDEX('Display 730 &amp; 1200'!$B:$B,ROW()))</f>
        <v>RENDI</v>
      </c>
      <c r="C735" t="str">
        <f>IF(INDEX('Display 730 &amp; 1200'!$D:$D,ROW())="","",INDEX('Display 730 &amp; 1200'!$D:$D,ROW()))</f>
        <v>WANGON</v>
      </c>
      <c r="D735" t="e">
        <f>IF($C735="",0,SUMIFS(#REF!,#REF!,$C735,#REF!,"&gt;="&amp;'Display 730 &amp; 1200'!$AN$10,#REF!,"&lt;="&amp;'Display 730 &amp; 1200'!$AN$9))</f>
        <v>#REF!</v>
      </c>
      <c r="E735" t="e">
        <f>IF($C735="",0,SUMIFS(#REF!,#REF!,$C735,#REF!,"&gt;="&amp;'Display 730 &amp; 1200'!$AN$12,#REF!,"&lt;="&amp;'Display 730 &amp; 1200'!$AN$11))</f>
        <v>#REF!</v>
      </c>
    </row>
    <row r="736" spans="1:5">
      <c r="A736" t="str">
        <f>IF(INDEX('Display 730 &amp; 1200'!$A:$A,ROW())="","",INDEX('Display 730 &amp; 1200'!$A:$A,ROW()))</f>
        <v>SEMARANG三宝垄</v>
      </c>
      <c r="B736" t="str">
        <f>IF(INDEX('Display 730 &amp; 1200'!$B:$B,ROW())="","",INDEX('Display 730 &amp; 1200'!$B:$B,ROW()))</f>
        <v>RENDI</v>
      </c>
      <c r="C736" t="str">
        <f>IF(INDEX('Display 730 &amp; 1200'!$D:$D,ROW())="","",INDEX('Display 730 &amp; 1200'!$D:$D,ROW()))</f>
        <v>KEMBARAN</v>
      </c>
      <c r="D736" t="e">
        <f>IF($C736="",0,SUMIFS(#REF!,#REF!,$C736,#REF!,"&gt;="&amp;'Display 730 &amp; 1200'!$AN$10,#REF!,"&lt;="&amp;'Display 730 &amp; 1200'!$AN$9))</f>
        <v>#REF!</v>
      </c>
      <c r="E736" t="e">
        <f>IF($C736="",0,SUMIFS(#REF!,#REF!,$C736,#REF!,"&gt;="&amp;'Display 730 &amp; 1200'!$AN$12,#REF!,"&lt;="&amp;'Display 730 &amp; 1200'!$AN$11))</f>
        <v>#REF!</v>
      </c>
    </row>
    <row r="737" spans="1:5">
      <c r="A737" t="str">
        <f>IF(INDEX('Display 730 &amp; 1200'!$A:$A,ROW())="","",INDEX('Display 730 &amp; 1200'!$A:$A,ROW()))</f>
        <v>SEMARANG三宝垄</v>
      </c>
      <c r="B737" t="str">
        <f>IF(INDEX('Display 730 &amp; 1200'!$B:$B,ROW())="","",INDEX('Display 730 &amp; 1200'!$B:$B,ROW()))</f>
        <v>RENDI</v>
      </c>
      <c r="C737" t="str">
        <f>IF(INDEX('Display 730 &amp; 1200'!$D:$D,ROW())="","",INDEX('Display 730 &amp; 1200'!$D:$D,ROW()))</f>
        <v>KARANGLEWAS</v>
      </c>
      <c r="D737" t="e">
        <f>IF($C737="",0,SUMIFS(#REF!,#REF!,$C737,#REF!,"&gt;="&amp;'Display 730 &amp; 1200'!$AN$10,#REF!,"&lt;="&amp;'Display 730 &amp; 1200'!$AN$9))</f>
        <v>#REF!</v>
      </c>
      <c r="E737" t="e">
        <f>IF($C737="",0,SUMIFS(#REF!,#REF!,$C737,#REF!,"&gt;="&amp;'Display 730 &amp; 1200'!$AN$12,#REF!,"&lt;="&amp;'Display 730 &amp; 1200'!$AN$11))</f>
        <v>#REF!</v>
      </c>
    </row>
    <row r="738" spans="1:5">
      <c r="A738" t="str">
        <f>IF(INDEX('Display 730 &amp; 1200'!$A:$A,ROW())="","",INDEX('Display 730 &amp; 1200'!$A:$A,ROW()))</f>
        <v>SEMARANG三宝垄</v>
      </c>
      <c r="B738" t="str">
        <f>IF(INDEX('Display 730 &amp; 1200'!$B:$B,ROW())="","",INDEX('Display 730 &amp; 1200'!$B:$B,ROW()))</f>
        <v>RENDI</v>
      </c>
      <c r="C738" t="str">
        <f>IF(INDEX('Display 730 &amp; 1200'!$D:$D,ROW())="","",INDEX('Display 730 &amp; 1200'!$D:$D,ROW()))</f>
        <v>CILONGOK</v>
      </c>
      <c r="D738" t="e">
        <f>IF($C738="",0,SUMIFS(#REF!,#REF!,$C738,#REF!,"&gt;="&amp;'Display 730 &amp; 1200'!$AN$10,#REF!,"&lt;="&amp;'Display 730 &amp; 1200'!$AN$9))</f>
        <v>#REF!</v>
      </c>
      <c r="E738" t="e">
        <f>IF($C738="",0,SUMIFS(#REF!,#REF!,$C738,#REF!,"&gt;="&amp;'Display 730 &amp; 1200'!$AN$12,#REF!,"&lt;="&amp;'Display 730 &amp; 1200'!$AN$11))</f>
        <v>#REF!</v>
      </c>
    </row>
    <row r="739" spans="1:5">
      <c r="A739" t="str">
        <f>IF(INDEX('Display 730 &amp; 1200'!$A:$A,ROW())="","",INDEX('Display 730 &amp; 1200'!$A:$A,ROW()))</f>
        <v>SEMARANG三宝垄</v>
      </c>
      <c r="B739" t="str">
        <f>IF(INDEX('Display 730 &amp; 1200'!$B:$B,ROW())="","",INDEX('Display 730 &amp; 1200'!$B:$B,ROW()))</f>
        <v>RENDI</v>
      </c>
      <c r="C739" t="str">
        <f>IF(INDEX('Display 730 &amp; 1200'!$D:$D,ROW())="","",INDEX('Display 730 &amp; 1200'!$D:$D,ROW()))</f>
        <v>RAWALO</v>
      </c>
      <c r="D739" t="e">
        <f>IF($C739="",0,SUMIFS(#REF!,#REF!,$C739,#REF!,"&gt;="&amp;'Display 730 &amp; 1200'!$AN$10,#REF!,"&lt;="&amp;'Display 730 &amp; 1200'!$AN$9))</f>
        <v>#REF!</v>
      </c>
      <c r="E739" t="e">
        <f>IF($C739="",0,SUMIFS(#REF!,#REF!,$C739,#REF!,"&gt;="&amp;'Display 730 &amp; 1200'!$AN$12,#REF!,"&lt;="&amp;'Display 730 &amp; 1200'!$AN$11))</f>
        <v>#REF!</v>
      </c>
    </row>
    <row r="740" spans="1:5">
      <c r="A740" t="str">
        <f>IF(INDEX('Display 730 &amp; 1200'!$A:$A,ROW())="","",INDEX('Display 730 &amp; 1200'!$A:$A,ROW()))</f>
        <v>SEMARANG三宝垄</v>
      </c>
      <c r="B740" t="str">
        <f>IF(INDEX('Display 730 &amp; 1200'!$B:$B,ROW())="","",INDEX('Display 730 &amp; 1200'!$B:$B,ROW()))</f>
        <v>RENDI</v>
      </c>
      <c r="C740" t="str">
        <f>IF(INDEX('Display 730 &amp; 1200'!$D:$D,ROW())="","",INDEX('Display 730 &amp; 1200'!$D:$D,ROW()))</f>
        <v>SOMAGEDE</v>
      </c>
      <c r="D740" t="e">
        <f>IF($C740="",0,SUMIFS(#REF!,#REF!,$C740,#REF!,"&gt;="&amp;'Display 730 &amp; 1200'!$AN$10,#REF!,"&lt;="&amp;'Display 730 &amp; 1200'!$AN$9))</f>
        <v>#REF!</v>
      </c>
      <c r="E740" t="e">
        <f>IF($C740="",0,SUMIFS(#REF!,#REF!,$C740,#REF!,"&gt;="&amp;'Display 730 &amp; 1200'!$AN$12,#REF!,"&lt;="&amp;'Display 730 &amp; 1200'!$AN$11))</f>
        <v>#REF!</v>
      </c>
    </row>
    <row r="741" spans="1:5">
      <c r="A741" t="str">
        <f>IF(INDEX('Display 730 &amp; 1200'!$A:$A,ROW())="","",INDEX('Display 730 &amp; 1200'!$A:$A,ROW()))</f>
        <v>SEMARANG三宝垄</v>
      </c>
      <c r="B741" t="str">
        <f>IF(INDEX('Display 730 &amp; 1200'!$B:$B,ROW())="","",INDEX('Display 730 &amp; 1200'!$B:$B,ROW()))</f>
        <v>RENDI</v>
      </c>
      <c r="C741" t="str">
        <f>IF(INDEX('Display 730 &amp; 1200'!$D:$D,ROW())="","",INDEX('Display 730 &amp; 1200'!$D:$D,ROW()))</f>
        <v>PURWOKERTO_UTARA</v>
      </c>
      <c r="D741" t="e">
        <f>IF($C741="",0,SUMIFS(#REF!,#REF!,$C741,#REF!,"&gt;="&amp;'Display 730 &amp; 1200'!$AN$10,#REF!,"&lt;="&amp;'Display 730 &amp; 1200'!$AN$9))</f>
        <v>#REF!</v>
      </c>
      <c r="E741" t="e">
        <f>IF($C741="",0,SUMIFS(#REF!,#REF!,$C741,#REF!,"&gt;="&amp;'Display 730 &amp; 1200'!$AN$12,#REF!,"&lt;="&amp;'Display 730 &amp; 1200'!$AN$11))</f>
        <v>#REF!</v>
      </c>
    </row>
    <row r="742" spans="1:5">
      <c r="A742" t="str">
        <f>IF(INDEX('Display 730 &amp; 1200'!$A:$A,ROW())="","",INDEX('Display 730 &amp; 1200'!$A:$A,ROW()))</f>
        <v>SEMARANG三宝垄</v>
      </c>
      <c r="B742" t="str">
        <f>IF(INDEX('Display 730 &amp; 1200'!$B:$B,ROW())="","",INDEX('Display 730 &amp; 1200'!$B:$B,ROW()))</f>
        <v>RENDI</v>
      </c>
      <c r="C742" t="str">
        <f>IF(INDEX('Display 730 &amp; 1200'!$D:$D,ROW())="","",INDEX('Display 730 &amp; 1200'!$D:$D,ROW()))</f>
        <v>PEKUNCEN</v>
      </c>
      <c r="D742" t="e">
        <f>IF($C742="",0,SUMIFS(#REF!,#REF!,$C742,#REF!,"&gt;="&amp;'Display 730 &amp; 1200'!$AN$10,#REF!,"&lt;="&amp;'Display 730 &amp; 1200'!$AN$9))</f>
        <v>#REF!</v>
      </c>
      <c r="E742" t="e">
        <f>IF($C742="",0,SUMIFS(#REF!,#REF!,$C742,#REF!,"&gt;="&amp;'Display 730 &amp; 1200'!$AN$12,#REF!,"&lt;="&amp;'Display 730 &amp; 1200'!$AN$11))</f>
        <v>#REF!</v>
      </c>
    </row>
    <row r="743" spans="1:5">
      <c r="A743" t="str">
        <f>IF(INDEX('Display 730 &amp; 1200'!$A:$A,ROW())="","",INDEX('Display 730 &amp; 1200'!$A:$A,ROW()))</f>
        <v>SEMARANG三宝垄</v>
      </c>
      <c r="B743" t="str">
        <f>IF(INDEX('Display 730 &amp; 1200'!$B:$B,ROW())="","",INDEX('Display 730 &amp; 1200'!$B:$B,ROW()))</f>
        <v>RENDI</v>
      </c>
      <c r="C743" t="str">
        <f>IF(INDEX('Display 730 &amp; 1200'!$D:$D,ROW())="","",INDEX('Display 730 &amp; 1200'!$D:$D,ROW()))</f>
        <v>SUMBANG01</v>
      </c>
      <c r="D743" t="e">
        <f>IF($C743="",0,SUMIFS(#REF!,#REF!,$C743,#REF!,"&gt;="&amp;'Display 730 &amp; 1200'!$AN$10,#REF!,"&lt;="&amp;'Display 730 &amp; 1200'!$AN$9))</f>
        <v>#REF!</v>
      </c>
      <c r="E743" t="e">
        <f>IF($C743="",0,SUMIFS(#REF!,#REF!,$C743,#REF!,"&gt;="&amp;'Display 730 &amp; 1200'!$AN$12,#REF!,"&lt;="&amp;'Display 730 &amp; 1200'!$AN$11))</f>
        <v>#REF!</v>
      </c>
    </row>
    <row r="744" spans="1:5">
      <c r="A744" t="str">
        <f>IF(INDEX('Display 730 &amp; 1200'!$A:$A,ROW())="","",INDEX('Display 730 &amp; 1200'!$A:$A,ROW()))</f>
        <v>SEMARANG三宝垄</v>
      </c>
      <c r="B744" t="str">
        <f>IF(INDEX('Display 730 &amp; 1200'!$B:$B,ROW())="","",INDEX('Display 730 &amp; 1200'!$B:$B,ROW()))</f>
        <v>RENDI</v>
      </c>
      <c r="C744" t="str">
        <f>IF(INDEX('Display 730 &amp; 1200'!$D:$D,ROW())="","",INDEX('Display 730 &amp; 1200'!$D:$D,ROW()))</f>
        <v>KEMRANJEN01</v>
      </c>
      <c r="D744" t="e">
        <f>IF($C744="",0,SUMIFS(#REF!,#REF!,$C744,#REF!,"&gt;="&amp;'Display 730 &amp; 1200'!$AN$10,#REF!,"&lt;="&amp;'Display 730 &amp; 1200'!$AN$9))</f>
        <v>#REF!</v>
      </c>
      <c r="E744" t="e">
        <f>IF($C744="",0,SUMIFS(#REF!,#REF!,$C744,#REF!,"&gt;="&amp;'Display 730 &amp; 1200'!$AN$12,#REF!,"&lt;="&amp;'Display 730 &amp; 1200'!$AN$11))</f>
        <v>#REF!</v>
      </c>
    </row>
    <row r="745" spans="1:5">
      <c r="A745" t="str">
        <f>IF(INDEX('Display 730 &amp; 1200'!$A:$A,ROW())="","",INDEX('Display 730 &amp; 1200'!$A:$A,ROW()))</f>
        <v>SEMARANG三宝垄</v>
      </c>
      <c r="B745" t="str">
        <f>IF(INDEX('Display 730 &amp; 1200'!$B:$B,ROW())="","",INDEX('Display 730 &amp; 1200'!$B:$B,ROW()))</f>
        <v>QOMAR</v>
      </c>
      <c r="C745" t="str">
        <f>IF(INDEX('Display 730 &amp; 1200'!$D:$D,ROW())="","",INDEX('Display 730 &amp; 1200'!$D:$D,ROW()))</f>
        <v>KARANGRAYUNG</v>
      </c>
      <c r="D745" t="e">
        <f>IF($C745="",0,SUMIFS(#REF!,#REF!,$C745,#REF!,"&gt;="&amp;'Display 730 &amp; 1200'!$AN$10,#REF!,"&lt;="&amp;'Display 730 &amp; 1200'!$AN$9))</f>
        <v>#REF!</v>
      </c>
      <c r="E745" t="e">
        <f>IF($C745="",0,SUMIFS(#REF!,#REF!,$C745,#REF!,"&gt;="&amp;'Display 730 &amp; 1200'!$AN$12,#REF!,"&lt;="&amp;'Display 730 &amp; 1200'!$AN$11))</f>
        <v>#REF!</v>
      </c>
    </row>
    <row r="746" spans="1:5">
      <c r="A746" t="str">
        <f>IF(INDEX('Display 730 &amp; 1200'!$A:$A,ROW())="","",INDEX('Display 730 &amp; 1200'!$A:$A,ROW()))</f>
        <v>SEMARANG三宝垄</v>
      </c>
      <c r="B746" t="str">
        <f>IF(INDEX('Display 730 &amp; 1200'!$B:$B,ROW())="","",INDEX('Display 730 &amp; 1200'!$B:$B,ROW()))</f>
        <v>QOMAR</v>
      </c>
      <c r="C746" t="str">
        <f>IF(INDEX('Display 730 &amp; 1200'!$D:$D,ROW())="","",INDEX('Display 730 &amp; 1200'!$D:$D,ROW()))</f>
        <v>PURWODADI</v>
      </c>
      <c r="D746" t="e">
        <f>IF($C746="",0,SUMIFS(#REF!,#REF!,$C746,#REF!,"&gt;="&amp;'Display 730 &amp; 1200'!$AN$10,#REF!,"&lt;="&amp;'Display 730 &amp; 1200'!$AN$9))</f>
        <v>#REF!</v>
      </c>
      <c r="E746" t="e">
        <f>IF($C746="",0,SUMIFS(#REF!,#REF!,$C746,#REF!,"&gt;="&amp;'Display 730 &amp; 1200'!$AN$12,#REF!,"&lt;="&amp;'Display 730 &amp; 1200'!$AN$11))</f>
        <v>#REF!</v>
      </c>
    </row>
    <row r="747" spans="1:5">
      <c r="A747" t="str">
        <f>IF(INDEX('Display 730 &amp; 1200'!$A:$A,ROW())="","",INDEX('Display 730 &amp; 1200'!$A:$A,ROW()))</f>
        <v>SEMARANG三宝垄</v>
      </c>
      <c r="B747" t="str">
        <f>IF(INDEX('Display 730 &amp; 1200'!$B:$B,ROW())="","",INDEX('Display 730 &amp; 1200'!$B:$B,ROW()))</f>
        <v>QOMAR</v>
      </c>
      <c r="C747" t="str">
        <f>IF(INDEX('Display 730 &amp; 1200'!$D:$D,ROW())="","",INDEX('Display 730 &amp; 1200'!$D:$D,ROW()))</f>
        <v>GODONG</v>
      </c>
      <c r="D747" t="e">
        <f>IF($C747="",0,SUMIFS(#REF!,#REF!,$C747,#REF!,"&gt;="&amp;'Display 730 &amp; 1200'!$AN$10,#REF!,"&lt;="&amp;'Display 730 &amp; 1200'!$AN$9))</f>
        <v>#REF!</v>
      </c>
      <c r="E747" t="e">
        <f>IF($C747="",0,SUMIFS(#REF!,#REF!,$C747,#REF!,"&gt;="&amp;'Display 730 &amp; 1200'!$AN$12,#REF!,"&lt;="&amp;'Display 730 &amp; 1200'!$AN$11))</f>
        <v>#REF!</v>
      </c>
    </row>
    <row r="748" spans="1:5">
      <c r="A748" t="str">
        <f>IF(INDEX('Display 730 &amp; 1200'!$A:$A,ROW())="","",INDEX('Display 730 &amp; 1200'!$A:$A,ROW()))</f>
        <v>SEMARANG三宝垄</v>
      </c>
      <c r="B748" t="str">
        <f>IF(INDEX('Display 730 &amp; 1200'!$B:$B,ROW())="","",INDEX('Display 730 &amp; 1200'!$B:$B,ROW()))</f>
        <v>QOMAR</v>
      </c>
      <c r="C748" t="str">
        <f>IF(INDEX('Display 730 &amp; 1200'!$D:$D,ROW())="","",INDEX('Display 730 &amp; 1200'!$D:$D,ROW()))</f>
        <v>WIROSARI</v>
      </c>
      <c r="D748" t="e">
        <f>IF($C748="",0,SUMIFS(#REF!,#REF!,$C748,#REF!,"&gt;="&amp;'Display 730 &amp; 1200'!$AN$10,#REF!,"&lt;="&amp;'Display 730 &amp; 1200'!$AN$9))</f>
        <v>#REF!</v>
      </c>
      <c r="E748" t="e">
        <f>IF($C748="",0,SUMIFS(#REF!,#REF!,$C748,#REF!,"&gt;="&amp;'Display 730 &amp; 1200'!$AN$12,#REF!,"&lt;="&amp;'Display 730 &amp; 1200'!$AN$11))</f>
        <v>#REF!</v>
      </c>
    </row>
    <row r="749" spans="1:5">
      <c r="A749" t="str">
        <f>IF(INDEX('Display 730 &amp; 1200'!$A:$A,ROW())="","",INDEX('Display 730 &amp; 1200'!$A:$A,ROW()))</f>
        <v>SEMARANG三宝垄</v>
      </c>
      <c r="B749" t="str">
        <f>IF(INDEX('Display 730 &amp; 1200'!$B:$B,ROW())="","",INDEX('Display 730 &amp; 1200'!$B:$B,ROW()))</f>
        <v>QOMAR</v>
      </c>
      <c r="C749" t="str">
        <f>IF(INDEX('Display 730 &amp; 1200'!$D:$D,ROW())="","",INDEX('Display 730 &amp; 1200'!$D:$D,ROW()))</f>
        <v>GUBUG</v>
      </c>
      <c r="D749" t="e">
        <f>IF($C749="",0,SUMIFS(#REF!,#REF!,$C749,#REF!,"&gt;="&amp;'Display 730 &amp; 1200'!$AN$10,#REF!,"&lt;="&amp;'Display 730 &amp; 1200'!$AN$9))</f>
        <v>#REF!</v>
      </c>
      <c r="E749" t="e">
        <f>IF($C749="",0,SUMIFS(#REF!,#REF!,$C749,#REF!,"&gt;="&amp;'Display 730 &amp; 1200'!$AN$12,#REF!,"&lt;="&amp;'Display 730 &amp; 1200'!$AN$11))</f>
        <v>#REF!</v>
      </c>
    </row>
    <row r="750" spans="1:5">
      <c r="A750" t="str">
        <f>IF(INDEX('Display 730 &amp; 1200'!$A:$A,ROW())="","",INDEX('Display 730 &amp; 1200'!$A:$A,ROW()))</f>
        <v>SEMARANG三宝垄</v>
      </c>
      <c r="B750" t="str">
        <f>IF(INDEX('Display 730 &amp; 1200'!$B:$B,ROW())="","",INDEX('Display 730 &amp; 1200'!$B:$B,ROW()))</f>
        <v>QOMAR</v>
      </c>
      <c r="C750" t="str">
        <f>IF(INDEX('Display 730 &amp; 1200'!$D:$D,ROW())="","",INDEX('Display 730 &amp; 1200'!$D:$D,ROW()))</f>
        <v>KRADENAN</v>
      </c>
      <c r="D750" t="e">
        <f>IF($C750="",0,SUMIFS(#REF!,#REF!,$C750,#REF!,"&gt;="&amp;'Display 730 &amp; 1200'!$AN$10,#REF!,"&lt;="&amp;'Display 730 &amp; 1200'!$AN$9))</f>
        <v>#REF!</v>
      </c>
      <c r="E750" t="e">
        <f>IF($C750="",0,SUMIFS(#REF!,#REF!,$C750,#REF!,"&gt;="&amp;'Display 730 &amp; 1200'!$AN$12,#REF!,"&lt;="&amp;'Display 730 &amp; 1200'!$AN$11))</f>
        <v>#REF!</v>
      </c>
    </row>
    <row r="751" spans="1:5">
      <c r="A751" t="str">
        <f>IF(INDEX('Display 730 &amp; 1200'!$A:$A,ROW())="","",INDEX('Display 730 &amp; 1200'!$A:$A,ROW()))</f>
        <v>SEMARANG三宝垄</v>
      </c>
      <c r="B751" t="str">
        <f>IF(INDEX('Display 730 &amp; 1200'!$B:$B,ROW())="","",INDEX('Display 730 &amp; 1200'!$B:$B,ROW()))</f>
        <v>QOMAR</v>
      </c>
      <c r="C751" t="str">
        <f>IF(INDEX('Display 730 &amp; 1200'!$D:$D,ROW())="","",INDEX('Display 730 &amp; 1200'!$D:$D,ROW()))</f>
        <v>GROBOGAN</v>
      </c>
      <c r="D751" t="e">
        <f>IF($C751="",0,SUMIFS(#REF!,#REF!,$C751,#REF!,"&gt;="&amp;'Display 730 &amp; 1200'!$AN$10,#REF!,"&lt;="&amp;'Display 730 &amp; 1200'!$AN$9))</f>
        <v>#REF!</v>
      </c>
      <c r="E751" t="e">
        <f>IF($C751="",0,SUMIFS(#REF!,#REF!,$C751,#REF!,"&gt;="&amp;'Display 730 &amp; 1200'!$AN$12,#REF!,"&lt;="&amp;'Display 730 &amp; 1200'!$AN$11))</f>
        <v>#REF!</v>
      </c>
    </row>
    <row r="752" spans="1:5">
      <c r="A752" t="str">
        <f>IF(INDEX('Display 730 &amp; 1200'!$A:$A,ROW())="","",INDEX('Display 730 &amp; 1200'!$A:$A,ROW()))</f>
        <v>SEMARANG三宝垄</v>
      </c>
      <c r="B752" t="str">
        <f>IF(INDEX('Display 730 &amp; 1200'!$B:$B,ROW())="","",INDEX('Display 730 &amp; 1200'!$B:$B,ROW()))</f>
        <v>QOMAR</v>
      </c>
      <c r="C752" t="str">
        <f>IF(INDEX('Display 730 &amp; 1200'!$D:$D,ROW())="","",INDEX('Display 730 &amp; 1200'!$D:$D,ROW()))</f>
        <v>TEGOWANU</v>
      </c>
      <c r="D752" t="e">
        <f>IF($C752="",0,SUMIFS(#REF!,#REF!,$C752,#REF!,"&gt;="&amp;'Display 730 &amp; 1200'!$AN$10,#REF!,"&lt;="&amp;'Display 730 &amp; 1200'!$AN$9))</f>
        <v>#REF!</v>
      </c>
      <c r="E752" t="e">
        <f>IF($C752="",0,SUMIFS(#REF!,#REF!,$C752,#REF!,"&gt;="&amp;'Display 730 &amp; 1200'!$AN$12,#REF!,"&lt;="&amp;'Display 730 &amp; 1200'!$AN$11))</f>
        <v>#REF!</v>
      </c>
    </row>
    <row r="753" spans="1:5">
      <c r="A753" t="str">
        <f>IF(INDEX('Display 730 &amp; 1200'!$A:$A,ROW())="","",INDEX('Display 730 &amp; 1200'!$A:$A,ROW()))</f>
        <v>SEMARANG三宝垄</v>
      </c>
      <c r="B753" t="str">
        <f>IF(INDEX('Display 730 &amp; 1200'!$B:$B,ROW())="","",INDEX('Display 730 &amp; 1200'!$B:$B,ROW()))</f>
        <v>QOMAR</v>
      </c>
      <c r="C753" t="str">
        <f>IF(INDEX('Display 730 &amp; 1200'!$D:$D,ROW())="","",INDEX('Display 730 &amp; 1200'!$D:$D,ROW()))</f>
        <v>PULOKULON</v>
      </c>
      <c r="D753" t="e">
        <f>IF($C753="",0,SUMIFS(#REF!,#REF!,$C753,#REF!,"&gt;="&amp;'Display 730 &amp; 1200'!$AN$10,#REF!,"&lt;="&amp;'Display 730 &amp; 1200'!$AN$9))</f>
        <v>#REF!</v>
      </c>
      <c r="E753" t="e">
        <f>IF($C753="",0,SUMIFS(#REF!,#REF!,$C753,#REF!,"&gt;="&amp;'Display 730 &amp; 1200'!$AN$12,#REF!,"&lt;="&amp;'Display 730 &amp; 1200'!$AN$11))</f>
        <v>#REF!</v>
      </c>
    </row>
    <row r="754" spans="1:5">
      <c r="A754" t="str">
        <f>IF(INDEX('Display 730 &amp; 1200'!$A:$A,ROW())="","",INDEX('Display 730 &amp; 1200'!$A:$A,ROW()))</f>
        <v>SEMARANG三宝垄</v>
      </c>
      <c r="B754" t="str">
        <f>IF(INDEX('Display 730 &amp; 1200'!$B:$B,ROW())="","",INDEX('Display 730 &amp; 1200'!$B:$B,ROW()))</f>
        <v>QOMAR</v>
      </c>
      <c r="C754" t="str">
        <f>IF(INDEX('Display 730 &amp; 1200'!$D:$D,ROW())="","",INDEX('Display 730 &amp; 1200'!$D:$D,ROW()))</f>
        <v>PENAWANGAN</v>
      </c>
      <c r="D754" t="e">
        <f>IF($C754="",0,SUMIFS(#REF!,#REF!,$C754,#REF!,"&gt;="&amp;'Display 730 &amp; 1200'!$AN$10,#REF!,"&lt;="&amp;'Display 730 &amp; 1200'!$AN$9))</f>
        <v>#REF!</v>
      </c>
      <c r="E754" t="e">
        <f>IF($C754="",0,SUMIFS(#REF!,#REF!,$C754,#REF!,"&gt;="&amp;'Display 730 &amp; 1200'!$AN$12,#REF!,"&lt;="&amp;'Display 730 &amp; 1200'!$AN$11))</f>
        <v>#REF!</v>
      </c>
    </row>
    <row r="755" spans="1:5">
      <c r="A755" t="str">
        <f>IF(INDEX('Display 730 &amp; 1200'!$A:$A,ROW())="","",INDEX('Display 730 &amp; 1200'!$A:$A,ROW()))</f>
        <v>SEMARANG三宝垄</v>
      </c>
      <c r="B755" t="str">
        <f>IF(INDEX('Display 730 &amp; 1200'!$B:$B,ROW())="","",INDEX('Display 730 &amp; 1200'!$B:$B,ROW()))</f>
        <v>QOMAR</v>
      </c>
      <c r="C755" t="str">
        <f>IF(INDEX('Display 730 &amp; 1200'!$D:$D,ROW())="","",INDEX('Display 730 &amp; 1200'!$D:$D,ROW()))</f>
        <v>TANGGUNGHARJO01</v>
      </c>
      <c r="D755" t="e">
        <f>IF($C755="",0,SUMIFS(#REF!,#REF!,$C755,#REF!,"&gt;="&amp;'Display 730 &amp; 1200'!$AN$10,#REF!,"&lt;="&amp;'Display 730 &amp; 1200'!$AN$9))</f>
        <v>#REF!</v>
      </c>
      <c r="E755" t="e">
        <f>IF($C755="",0,SUMIFS(#REF!,#REF!,$C755,#REF!,"&gt;="&amp;'Display 730 &amp; 1200'!$AN$12,#REF!,"&lt;="&amp;'Display 730 &amp; 1200'!$AN$11))</f>
        <v>#REF!</v>
      </c>
    </row>
    <row r="756" spans="1:5">
      <c r="A756" t="str">
        <f>IF(INDEX('Display 730 &amp; 1200'!$A:$A,ROW())="","",INDEX('Display 730 &amp; 1200'!$A:$A,ROW()))</f>
        <v>SEMARANG三宝垄</v>
      </c>
      <c r="B756" t="str">
        <f>IF(INDEX('Display 730 &amp; 1200'!$B:$B,ROW())="","",INDEX('Display 730 &amp; 1200'!$B:$B,ROW()))</f>
        <v>QOMAR</v>
      </c>
      <c r="C756" t="str">
        <f>IF(INDEX('Display 730 &amp; 1200'!$D:$D,ROW())="","",INDEX('Display 730 &amp; 1200'!$D:$D,ROW()))</f>
        <v>GEYER</v>
      </c>
      <c r="D756" t="e">
        <f>IF($C756="",0,SUMIFS(#REF!,#REF!,$C756,#REF!,"&gt;="&amp;'Display 730 &amp; 1200'!$AN$10,#REF!,"&lt;="&amp;'Display 730 &amp; 1200'!$AN$9))</f>
        <v>#REF!</v>
      </c>
      <c r="E756" t="e">
        <f>IF($C756="",0,SUMIFS(#REF!,#REF!,$C756,#REF!,"&gt;="&amp;'Display 730 &amp; 1200'!$AN$12,#REF!,"&lt;="&amp;'Display 730 &amp; 1200'!$AN$11))</f>
        <v>#REF!</v>
      </c>
    </row>
    <row r="757" spans="1:5">
      <c r="A757" t="str">
        <f>IF(INDEX('Display 730 &amp; 1200'!$A:$A,ROW())="","",INDEX('Display 730 &amp; 1200'!$A:$A,ROW()))</f>
        <v>SEMARANG三宝垄</v>
      </c>
      <c r="B757" t="str">
        <f>IF(INDEX('Display 730 &amp; 1200'!$B:$B,ROW())="","",INDEX('Display 730 &amp; 1200'!$B:$B,ROW()))</f>
        <v>EDDIE</v>
      </c>
      <c r="C757" t="str">
        <f>IF(INDEX('Display 730 &amp; 1200'!$D:$D,ROW())="","",INDEX('Display 730 &amp; 1200'!$D:$D,ROW()))</f>
        <v>GEMUH</v>
      </c>
      <c r="D757" t="e">
        <f>IF($C757="",0,SUMIFS(#REF!,#REF!,$C757,#REF!,"&gt;="&amp;'Display 730 &amp; 1200'!$AN$10,#REF!,"&lt;="&amp;'Display 730 &amp; 1200'!$AN$9))</f>
        <v>#REF!</v>
      </c>
      <c r="E757" t="e">
        <f>IF($C757="",0,SUMIFS(#REF!,#REF!,$C757,#REF!,"&gt;="&amp;'Display 730 &amp; 1200'!$AN$12,#REF!,"&lt;="&amp;'Display 730 &amp; 1200'!$AN$11))</f>
        <v>#REF!</v>
      </c>
    </row>
    <row r="758" spans="1:5">
      <c r="A758" t="str">
        <f>IF(INDEX('Display 730 &amp; 1200'!$A:$A,ROW())="","",INDEX('Display 730 &amp; 1200'!$A:$A,ROW()))</f>
        <v>SEMARANG三宝垄</v>
      </c>
      <c r="B758" t="str">
        <f>IF(INDEX('Display 730 &amp; 1200'!$B:$B,ROW())="","",INDEX('Display 730 &amp; 1200'!$B:$B,ROW()))</f>
        <v>EDDIE</v>
      </c>
      <c r="C758" t="str">
        <f>IF(INDEX('Display 730 &amp; 1200'!$D:$D,ROW())="","",INDEX('Display 730 &amp; 1200'!$D:$D,ROW()))</f>
        <v>KENDAL</v>
      </c>
      <c r="D758" t="e">
        <f>IF($C758="",0,SUMIFS(#REF!,#REF!,$C758,#REF!,"&gt;="&amp;'Display 730 &amp; 1200'!$AN$10,#REF!,"&lt;="&amp;'Display 730 &amp; 1200'!$AN$9))</f>
        <v>#REF!</v>
      </c>
      <c r="E758" t="e">
        <f>IF($C758="",0,SUMIFS(#REF!,#REF!,$C758,#REF!,"&gt;="&amp;'Display 730 &amp; 1200'!$AN$12,#REF!,"&lt;="&amp;'Display 730 &amp; 1200'!$AN$11))</f>
        <v>#REF!</v>
      </c>
    </row>
    <row r="759" spans="1:5">
      <c r="A759" t="str">
        <f>IF(INDEX('Display 730 &amp; 1200'!$A:$A,ROW())="","",INDEX('Display 730 &amp; 1200'!$A:$A,ROW()))</f>
        <v>SEMARANG三宝垄</v>
      </c>
      <c r="B759" t="str">
        <f>IF(INDEX('Display 730 &amp; 1200'!$B:$B,ROW())="","",INDEX('Display 730 &amp; 1200'!$B:$B,ROW()))</f>
        <v>EDDIE</v>
      </c>
      <c r="C759" t="str">
        <f>IF(INDEX('Display 730 &amp; 1200'!$D:$D,ROW())="","",INDEX('Display 730 &amp; 1200'!$D:$D,ROW()))</f>
        <v>WELERI</v>
      </c>
      <c r="D759" t="e">
        <f>IF($C759="",0,SUMIFS(#REF!,#REF!,$C759,#REF!,"&gt;="&amp;'Display 730 &amp; 1200'!$AN$10,#REF!,"&lt;="&amp;'Display 730 &amp; 1200'!$AN$9))</f>
        <v>#REF!</v>
      </c>
      <c r="E759" t="e">
        <f>IF($C759="",0,SUMIFS(#REF!,#REF!,$C759,#REF!,"&gt;="&amp;'Display 730 &amp; 1200'!$AN$12,#REF!,"&lt;="&amp;'Display 730 &amp; 1200'!$AN$11))</f>
        <v>#REF!</v>
      </c>
    </row>
    <row r="760" spans="1:5">
      <c r="A760" t="str">
        <f>IF(INDEX('Display 730 &amp; 1200'!$A:$A,ROW())="","",INDEX('Display 730 &amp; 1200'!$A:$A,ROW()))</f>
        <v>SEMARANG三宝垄</v>
      </c>
      <c r="B760" t="str">
        <f>IF(INDEX('Display 730 &amp; 1200'!$B:$B,ROW())="","",INDEX('Display 730 &amp; 1200'!$B:$B,ROW()))</f>
        <v>EDDIE</v>
      </c>
      <c r="C760" t="str">
        <f>IF(INDEX('Display 730 &amp; 1200'!$D:$D,ROW())="","",INDEX('Display 730 &amp; 1200'!$D:$D,ROW()))</f>
        <v>BOJA</v>
      </c>
      <c r="D760" t="e">
        <f>IF($C760="",0,SUMIFS(#REF!,#REF!,$C760,#REF!,"&gt;="&amp;'Display 730 &amp; 1200'!$AN$10,#REF!,"&lt;="&amp;'Display 730 &amp; 1200'!$AN$9))</f>
        <v>#REF!</v>
      </c>
      <c r="E760" t="e">
        <f>IF($C760="",0,SUMIFS(#REF!,#REF!,$C760,#REF!,"&gt;="&amp;'Display 730 &amp; 1200'!$AN$12,#REF!,"&lt;="&amp;'Display 730 &amp; 1200'!$AN$11))</f>
        <v>#REF!</v>
      </c>
    </row>
    <row r="761" spans="1:5">
      <c r="A761" t="str">
        <f>IF(INDEX('Display 730 &amp; 1200'!$A:$A,ROW())="","",INDEX('Display 730 &amp; 1200'!$A:$A,ROW()))</f>
        <v>SEMARANG三宝垄</v>
      </c>
      <c r="B761" t="str">
        <f>IF(INDEX('Display 730 &amp; 1200'!$B:$B,ROW())="","",INDEX('Display 730 &amp; 1200'!$B:$B,ROW()))</f>
        <v>EDDIE</v>
      </c>
      <c r="C761" t="str">
        <f>IF(INDEX('Display 730 &amp; 1200'!$D:$D,ROW())="","",INDEX('Display 730 &amp; 1200'!$D:$D,ROW()))</f>
        <v>SUKOREJO</v>
      </c>
      <c r="D761" t="e">
        <f>IF($C761="",0,SUMIFS(#REF!,#REF!,$C761,#REF!,"&gt;="&amp;'Display 730 &amp; 1200'!$AN$10,#REF!,"&lt;="&amp;'Display 730 &amp; 1200'!$AN$9))</f>
        <v>#REF!</v>
      </c>
      <c r="E761" t="e">
        <f>IF($C761="",0,SUMIFS(#REF!,#REF!,$C761,#REF!,"&gt;="&amp;'Display 730 &amp; 1200'!$AN$12,#REF!,"&lt;="&amp;'Display 730 &amp; 1200'!$AN$11))</f>
        <v>#REF!</v>
      </c>
    </row>
    <row r="762" spans="1:5">
      <c r="A762" t="str">
        <f>IF(INDEX('Display 730 &amp; 1200'!$A:$A,ROW())="","",INDEX('Display 730 &amp; 1200'!$A:$A,ROW()))</f>
        <v>SEMARANG三宝垄</v>
      </c>
      <c r="B762" t="str">
        <f>IF(INDEX('Display 730 &amp; 1200'!$B:$B,ROW())="","",INDEX('Display 730 &amp; 1200'!$B:$B,ROW()))</f>
        <v>EDDIE</v>
      </c>
      <c r="C762" t="str">
        <f>IF(INDEX('Display 730 &amp; 1200'!$D:$D,ROW())="","",INDEX('Display 730 &amp; 1200'!$D:$D,ROW()))</f>
        <v>KALIWUNGU</v>
      </c>
      <c r="D762" t="e">
        <f>IF($C762="",0,SUMIFS(#REF!,#REF!,$C762,#REF!,"&gt;="&amp;'Display 730 &amp; 1200'!$AN$10,#REF!,"&lt;="&amp;'Display 730 &amp; 1200'!$AN$9))</f>
        <v>#REF!</v>
      </c>
      <c r="E762" t="e">
        <f>IF($C762="",0,SUMIFS(#REF!,#REF!,$C762,#REF!,"&gt;="&amp;'Display 730 &amp; 1200'!$AN$12,#REF!,"&lt;="&amp;'Display 730 &amp; 1200'!$AN$11))</f>
        <v>#REF!</v>
      </c>
    </row>
    <row r="763" spans="1:5">
      <c r="A763" t="str">
        <f>IF(INDEX('Display 730 &amp; 1200'!$A:$A,ROW())="","",INDEX('Display 730 &amp; 1200'!$A:$A,ROW()))</f>
        <v>SEMARANG三宝垄</v>
      </c>
      <c r="B763" t="str">
        <f>IF(INDEX('Display 730 &amp; 1200'!$B:$B,ROW())="","",INDEX('Display 730 &amp; 1200'!$B:$B,ROW()))</f>
        <v>EDDIE</v>
      </c>
      <c r="C763" t="str">
        <f>IF(INDEX('Display 730 &amp; 1200'!$D:$D,ROW())="","",INDEX('Display 730 &amp; 1200'!$D:$D,ROW()))</f>
        <v>BRANGSONG</v>
      </c>
      <c r="D763" t="e">
        <f>IF($C763="",0,SUMIFS(#REF!,#REF!,$C763,#REF!,"&gt;="&amp;'Display 730 &amp; 1200'!$AN$10,#REF!,"&lt;="&amp;'Display 730 &amp; 1200'!$AN$9))</f>
        <v>#REF!</v>
      </c>
      <c r="E763" t="e">
        <f>IF($C763="",0,SUMIFS(#REF!,#REF!,$C763,#REF!,"&gt;="&amp;'Display 730 &amp; 1200'!$AN$12,#REF!,"&lt;="&amp;'Display 730 &amp; 1200'!$AN$11))</f>
        <v>#REF!</v>
      </c>
    </row>
    <row r="764" spans="1:5">
      <c r="A764" t="str">
        <f>IF(INDEX('Display 730 &amp; 1200'!$A:$A,ROW())="","",INDEX('Display 730 &amp; 1200'!$A:$A,ROW()))</f>
        <v>SEMARANG三宝垄</v>
      </c>
      <c r="B764" t="str">
        <f>IF(INDEX('Display 730 &amp; 1200'!$B:$B,ROW())="","",INDEX('Display 730 &amp; 1200'!$B:$B,ROW()))</f>
        <v>EDDIE</v>
      </c>
      <c r="C764" t="str">
        <f>IF(INDEX('Display 730 &amp; 1200'!$D:$D,ROW())="","",INDEX('Display 730 &amp; 1200'!$D:$D,ROW()))</f>
        <v>TAMPINGAN</v>
      </c>
      <c r="D764" t="e">
        <f>IF($C764="",0,SUMIFS(#REF!,#REF!,$C764,#REF!,"&gt;="&amp;'Display 730 &amp; 1200'!$AN$10,#REF!,"&lt;="&amp;'Display 730 &amp; 1200'!$AN$9))</f>
        <v>#REF!</v>
      </c>
      <c r="E764" t="e">
        <f>IF($C764="",0,SUMIFS(#REF!,#REF!,$C764,#REF!,"&gt;="&amp;'Display 730 &amp; 1200'!$AN$12,#REF!,"&lt;="&amp;'Display 730 &amp; 1200'!$AN$11))</f>
        <v>#REF!</v>
      </c>
    </row>
    <row r="765" spans="1:5">
      <c r="A765" t="str">
        <f>IF(INDEX('Display 730 &amp; 1200'!$A:$A,ROW())="","",INDEX('Display 730 &amp; 1200'!$A:$A,ROW()))</f>
        <v>SEMARANG三宝垄</v>
      </c>
      <c r="B765" t="str">
        <f>IF(INDEX('Display 730 &amp; 1200'!$B:$B,ROW())="","",INDEX('Display 730 &amp; 1200'!$B:$B,ROW()))</f>
        <v>EDDIE</v>
      </c>
      <c r="C765" t="str">
        <f>IF(INDEX('Display 730 &amp; 1200'!$D:$D,ROW())="","",INDEX('Display 730 &amp; 1200'!$D:$D,ROW()))</f>
        <v>PAGERUYUNG</v>
      </c>
      <c r="D765" t="e">
        <f>IF($C765="",0,SUMIFS(#REF!,#REF!,$C765,#REF!,"&gt;="&amp;'Display 730 &amp; 1200'!$AN$10,#REF!,"&lt;="&amp;'Display 730 &amp; 1200'!$AN$9))</f>
        <v>#REF!</v>
      </c>
      <c r="E765" t="e">
        <f>IF($C765="",0,SUMIFS(#REF!,#REF!,$C765,#REF!,"&gt;="&amp;'Display 730 &amp; 1200'!$AN$12,#REF!,"&lt;="&amp;'Display 730 &amp; 1200'!$AN$11))</f>
        <v>#REF!</v>
      </c>
    </row>
    <row r="766" spans="1:5">
      <c r="A766" t="str">
        <f>IF(INDEX('Display 730 &amp; 1200'!$A:$A,ROW())="","",INDEX('Display 730 &amp; 1200'!$A:$A,ROW()))</f>
        <v>SEMARANG三宝垄</v>
      </c>
      <c r="B766" t="str">
        <f>IF(INDEX('Display 730 &amp; 1200'!$B:$B,ROW())="","",INDEX('Display 730 &amp; 1200'!$B:$B,ROW()))</f>
        <v>SINGGIH</v>
      </c>
      <c r="C766" t="str">
        <f>IF(INDEX('Display 730 &amp; 1200'!$D:$D,ROW())="","",INDEX('Display 730 &amp; 1200'!$D:$D,ROW()))</f>
        <v>MEJOBO</v>
      </c>
      <c r="D766" t="e">
        <f>IF($C766="",0,SUMIFS(#REF!,#REF!,$C766,#REF!,"&gt;="&amp;'Display 730 &amp; 1200'!$AN$10,#REF!,"&lt;="&amp;'Display 730 &amp; 1200'!$AN$9))</f>
        <v>#REF!</v>
      </c>
      <c r="E766" t="e">
        <f>IF($C766="",0,SUMIFS(#REF!,#REF!,$C766,#REF!,"&gt;="&amp;'Display 730 &amp; 1200'!$AN$12,#REF!,"&lt;="&amp;'Display 730 &amp; 1200'!$AN$11))</f>
        <v>#REF!</v>
      </c>
    </row>
    <row r="767" spans="1:5">
      <c r="A767" t="str">
        <f>IF(INDEX('Display 730 &amp; 1200'!$A:$A,ROW())="","",INDEX('Display 730 &amp; 1200'!$A:$A,ROW()))</f>
        <v>SEMARANG三宝垄</v>
      </c>
      <c r="B767" t="str">
        <f>IF(INDEX('Display 730 &amp; 1200'!$B:$B,ROW())="","",INDEX('Display 730 &amp; 1200'!$B:$B,ROW()))</f>
        <v>SINGGIH</v>
      </c>
      <c r="C767" t="str">
        <f>IF(INDEX('Display 730 &amp; 1200'!$D:$D,ROW())="","",INDEX('Display 730 &amp; 1200'!$D:$D,ROW()))</f>
        <v>KUDUS</v>
      </c>
      <c r="D767" t="e">
        <f>IF($C767="",0,SUMIFS(#REF!,#REF!,$C767,#REF!,"&gt;="&amp;'Display 730 &amp; 1200'!$AN$10,#REF!,"&lt;="&amp;'Display 730 &amp; 1200'!$AN$9))</f>
        <v>#REF!</v>
      </c>
      <c r="E767" t="e">
        <f>IF($C767="",0,SUMIFS(#REF!,#REF!,$C767,#REF!,"&gt;="&amp;'Display 730 &amp; 1200'!$AN$12,#REF!,"&lt;="&amp;'Display 730 &amp; 1200'!$AN$11))</f>
        <v>#REF!</v>
      </c>
    </row>
    <row r="768" spans="1:5">
      <c r="A768" t="str">
        <f>IF(INDEX('Display 730 &amp; 1200'!$A:$A,ROW())="","",INDEX('Display 730 &amp; 1200'!$A:$A,ROW()))</f>
        <v>SEMARANG三宝垄</v>
      </c>
      <c r="B768" t="str">
        <f>IF(INDEX('Display 730 &amp; 1200'!$B:$B,ROW())="","",INDEX('Display 730 &amp; 1200'!$B:$B,ROW()))</f>
        <v>SINGGIH</v>
      </c>
      <c r="C768" t="str">
        <f>IF(INDEX('Display 730 &amp; 1200'!$D:$D,ROW())="","",INDEX('Display 730 &amp; 1200'!$D:$D,ROW()))</f>
        <v>JEKULO</v>
      </c>
      <c r="D768" t="e">
        <f>IF($C768="",0,SUMIFS(#REF!,#REF!,$C768,#REF!,"&gt;="&amp;'Display 730 &amp; 1200'!$AN$10,#REF!,"&lt;="&amp;'Display 730 &amp; 1200'!$AN$9))</f>
        <v>#REF!</v>
      </c>
      <c r="E768" t="e">
        <f>IF($C768="",0,SUMIFS(#REF!,#REF!,$C768,#REF!,"&gt;="&amp;'Display 730 &amp; 1200'!$AN$12,#REF!,"&lt;="&amp;'Display 730 &amp; 1200'!$AN$11))</f>
        <v>#REF!</v>
      </c>
    </row>
    <row r="769" spans="1:5">
      <c r="A769" t="str">
        <f>IF(INDEX('Display 730 &amp; 1200'!$A:$A,ROW())="","",INDEX('Display 730 &amp; 1200'!$A:$A,ROW()))</f>
        <v>SEMARANG三宝垄</v>
      </c>
      <c r="B769" t="str">
        <f>IF(INDEX('Display 730 &amp; 1200'!$B:$B,ROW())="","",INDEX('Display 730 &amp; 1200'!$B:$B,ROW()))</f>
        <v>SINGGIH</v>
      </c>
      <c r="C769" t="str">
        <f>IF(INDEX('Display 730 &amp; 1200'!$D:$D,ROW())="","",INDEX('Display 730 &amp; 1200'!$D:$D,ROW()))</f>
        <v>JATI</v>
      </c>
      <c r="D769" t="e">
        <f>IF($C769="",0,SUMIFS(#REF!,#REF!,$C769,#REF!,"&gt;="&amp;'Display 730 &amp; 1200'!$AN$10,#REF!,"&lt;="&amp;'Display 730 &amp; 1200'!$AN$9))</f>
        <v>#REF!</v>
      </c>
      <c r="E769" t="e">
        <f>IF($C769="",0,SUMIFS(#REF!,#REF!,$C769,#REF!,"&gt;="&amp;'Display 730 &amp; 1200'!$AN$12,#REF!,"&lt;="&amp;'Display 730 &amp; 1200'!$AN$11))</f>
        <v>#REF!</v>
      </c>
    </row>
    <row r="770" spans="1:5">
      <c r="A770" t="str">
        <f>IF(INDEX('Display 730 &amp; 1200'!$A:$A,ROW())="","",INDEX('Display 730 &amp; 1200'!$A:$A,ROW()))</f>
        <v>SEMARANG三宝垄</v>
      </c>
      <c r="B770" t="str">
        <f>IF(INDEX('Display 730 &amp; 1200'!$B:$B,ROW())="","",INDEX('Display 730 &amp; 1200'!$B:$B,ROW()))</f>
        <v>SINGGIH</v>
      </c>
      <c r="C770" t="str">
        <f>IF(INDEX('Display 730 &amp; 1200'!$D:$D,ROW())="","",INDEX('Display 730 &amp; 1200'!$D:$D,ROW()))</f>
        <v>DAWE</v>
      </c>
      <c r="D770" t="e">
        <f>IF($C770="",0,SUMIFS(#REF!,#REF!,$C770,#REF!,"&gt;="&amp;'Display 730 &amp; 1200'!$AN$10,#REF!,"&lt;="&amp;'Display 730 &amp; 1200'!$AN$9))</f>
        <v>#REF!</v>
      </c>
      <c r="E770" t="e">
        <f>IF($C770="",0,SUMIFS(#REF!,#REF!,$C770,#REF!,"&gt;="&amp;'Display 730 &amp; 1200'!$AN$12,#REF!,"&lt;="&amp;'Display 730 &amp; 1200'!$AN$11))</f>
        <v>#REF!</v>
      </c>
    </row>
    <row r="771" spans="1:5">
      <c r="A771" t="str">
        <f>IF(INDEX('Display 730 &amp; 1200'!$A:$A,ROW())="","",INDEX('Display 730 &amp; 1200'!$A:$A,ROW()))</f>
        <v>SEMARANG三宝垄</v>
      </c>
      <c r="B771" t="str">
        <f>IF(INDEX('Display 730 &amp; 1200'!$B:$B,ROW())="","",INDEX('Display 730 &amp; 1200'!$B:$B,ROW()))</f>
        <v>SINGGIH</v>
      </c>
      <c r="C771" t="str">
        <f>IF(INDEX('Display 730 &amp; 1200'!$D:$D,ROW())="","",INDEX('Display 730 &amp; 1200'!$D:$D,ROW()))</f>
        <v>UNDAAN</v>
      </c>
      <c r="D771" t="e">
        <f>IF($C771="",0,SUMIFS(#REF!,#REF!,$C771,#REF!,"&gt;="&amp;'Display 730 &amp; 1200'!$AN$10,#REF!,"&lt;="&amp;'Display 730 &amp; 1200'!$AN$9))</f>
        <v>#REF!</v>
      </c>
      <c r="E771" t="e">
        <f>IF($C771="",0,SUMIFS(#REF!,#REF!,$C771,#REF!,"&gt;="&amp;'Display 730 &amp; 1200'!$AN$12,#REF!,"&lt;="&amp;'Display 730 &amp; 1200'!$AN$11))</f>
        <v>#REF!</v>
      </c>
    </row>
    <row r="772" spans="1:5">
      <c r="A772" t="str">
        <f>IF(INDEX('Display 730 &amp; 1200'!$A:$A,ROW())="","",INDEX('Display 730 &amp; 1200'!$A:$A,ROW()))</f>
        <v>SEMARANG三宝垄</v>
      </c>
      <c r="B772" t="str">
        <f>IF(INDEX('Display 730 &amp; 1200'!$B:$B,ROW())="","",INDEX('Display 730 &amp; 1200'!$B:$B,ROW()))</f>
        <v>SINGGIH</v>
      </c>
      <c r="C772" t="str">
        <f>IF(INDEX('Display 730 &amp; 1200'!$D:$D,ROW())="","",INDEX('Display 730 &amp; 1200'!$D:$D,ROW()))</f>
        <v>KALIWUNGU_KUDUS</v>
      </c>
      <c r="D772" t="e">
        <f>IF($C772="",0,SUMIFS(#REF!,#REF!,$C772,#REF!,"&gt;="&amp;'Display 730 &amp; 1200'!$AN$10,#REF!,"&lt;="&amp;'Display 730 &amp; 1200'!$AN$9))</f>
        <v>#REF!</v>
      </c>
      <c r="E772" t="e">
        <f>IF($C772="",0,SUMIFS(#REF!,#REF!,$C772,#REF!,"&gt;="&amp;'Display 730 &amp; 1200'!$AN$12,#REF!,"&lt;="&amp;'Display 730 &amp; 1200'!$AN$11))</f>
        <v>#REF!</v>
      </c>
    </row>
    <row r="773" spans="1:5">
      <c r="A773" t="str">
        <f>IF(INDEX('Display 730 &amp; 1200'!$A:$A,ROW())="","",INDEX('Display 730 &amp; 1200'!$A:$A,ROW()))</f>
        <v>SEMARANG三宝垄</v>
      </c>
      <c r="B773" t="str">
        <f>IF(INDEX('Display 730 &amp; 1200'!$B:$B,ROW())="","",INDEX('Display 730 &amp; 1200'!$B:$B,ROW()))</f>
        <v>SINGGIH</v>
      </c>
      <c r="C773" t="str">
        <f>IF(INDEX('Display 730 &amp; 1200'!$D:$D,ROW())="","",INDEX('Display 730 &amp; 1200'!$D:$D,ROW()))</f>
        <v>GEBOG</v>
      </c>
      <c r="D773" t="e">
        <f>IF($C773="",0,SUMIFS(#REF!,#REF!,$C773,#REF!,"&gt;="&amp;'Display 730 &amp; 1200'!$AN$10,#REF!,"&lt;="&amp;'Display 730 &amp; 1200'!$AN$9))</f>
        <v>#REF!</v>
      </c>
      <c r="E773" t="e">
        <f>IF($C773="",0,SUMIFS(#REF!,#REF!,$C773,#REF!,"&gt;="&amp;'Display 730 &amp; 1200'!$AN$12,#REF!,"&lt;="&amp;'Display 730 &amp; 1200'!$AN$11))</f>
        <v>#REF!</v>
      </c>
    </row>
    <row r="774" spans="1:5">
      <c r="A774" t="str">
        <f>IF(INDEX('Display 730 &amp; 1200'!$A:$A,ROW())="","",INDEX('Display 730 &amp; 1200'!$A:$A,ROW()))</f>
        <v>SEMARANG三宝垄</v>
      </c>
      <c r="B774" t="str">
        <f>IF(INDEX('Display 730 &amp; 1200'!$B:$B,ROW())="","",INDEX('Display 730 &amp; 1200'!$B:$B,ROW()))</f>
        <v>SINGGIH</v>
      </c>
      <c r="C774" t="str">
        <f>IF(INDEX('Display 730 &amp; 1200'!$D:$D,ROW())="","",INDEX('Display 730 &amp; 1200'!$D:$D,ROW()))</f>
        <v>REJOSARI_KUDUS</v>
      </c>
      <c r="D774" t="e">
        <f>IF($C774="",0,SUMIFS(#REF!,#REF!,$C774,#REF!,"&gt;="&amp;'Display 730 &amp; 1200'!$AN$10,#REF!,"&lt;="&amp;'Display 730 &amp; 1200'!$AN$9))</f>
        <v>#REF!</v>
      </c>
      <c r="E774" t="e">
        <f>IF($C774="",0,SUMIFS(#REF!,#REF!,$C774,#REF!,"&gt;="&amp;'Display 730 &amp; 1200'!$AN$12,#REF!,"&lt;="&amp;'Display 730 &amp; 1200'!$AN$11))</f>
        <v>#REF!</v>
      </c>
    </row>
    <row r="775" spans="1:5">
      <c r="A775" t="str">
        <f>IF(INDEX('Display 730 &amp; 1200'!$A:$A,ROW())="","",INDEX('Display 730 &amp; 1200'!$A:$A,ROW()))</f>
        <v>SEMARANG三宝垄</v>
      </c>
      <c r="B775" t="str">
        <f>IF(INDEX('Display 730 &amp; 1200'!$B:$B,ROW())="","",INDEX('Display 730 &amp; 1200'!$B:$B,ROW()))</f>
        <v>SINGGIH</v>
      </c>
      <c r="C775" t="str">
        <f>IF(INDEX('Display 730 &amp; 1200'!$D:$D,ROW())="","",INDEX('Display 730 &amp; 1200'!$D:$D,ROW()))</f>
        <v>KEDUNG</v>
      </c>
      <c r="D775" t="e">
        <f>IF($C775="",0,SUMIFS(#REF!,#REF!,$C775,#REF!,"&gt;="&amp;'Display 730 &amp; 1200'!$AN$10,#REF!,"&lt;="&amp;'Display 730 &amp; 1200'!$AN$9))</f>
        <v>#REF!</v>
      </c>
      <c r="E775" t="e">
        <f>IF($C775="",0,SUMIFS(#REF!,#REF!,$C775,#REF!,"&gt;="&amp;'Display 730 &amp; 1200'!$AN$12,#REF!,"&lt;="&amp;'Display 730 &amp; 1200'!$AN$11))</f>
        <v>#REF!</v>
      </c>
    </row>
    <row r="776" spans="1:5">
      <c r="A776" t="str">
        <f>IF(INDEX('Display 730 &amp; 1200'!$A:$A,ROW())="","",INDEX('Display 730 &amp; 1200'!$A:$A,ROW()))</f>
        <v>SEMARANG三宝垄</v>
      </c>
      <c r="B776" t="str">
        <f>IF(INDEX('Display 730 &amp; 1200'!$B:$B,ROW())="","",INDEX('Display 730 &amp; 1200'!$B:$B,ROW()))</f>
        <v>SINGGIH</v>
      </c>
      <c r="C776" t="str">
        <f>IF(INDEX('Display 730 &amp; 1200'!$D:$D,ROW())="","",INDEX('Display 730 &amp; 1200'!$D:$D,ROW()))</f>
        <v>JEPARA</v>
      </c>
      <c r="D776" t="e">
        <f>IF($C776="",0,SUMIFS(#REF!,#REF!,$C776,#REF!,"&gt;="&amp;'Display 730 &amp; 1200'!$AN$10,#REF!,"&lt;="&amp;'Display 730 &amp; 1200'!$AN$9))</f>
        <v>#REF!</v>
      </c>
      <c r="E776" t="e">
        <f>IF($C776="",0,SUMIFS(#REF!,#REF!,$C776,#REF!,"&gt;="&amp;'Display 730 &amp; 1200'!$AN$12,#REF!,"&lt;="&amp;'Display 730 &amp; 1200'!$AN$11))</f>
        <v>#REF!</v>
      </c>
    </row>
    <row r="777" spans="1:5">
      <c r="A777" t="str">
        <f>IF(INDEX('Display 730 &amp; 1200'!$A:$A,ROW())="","",INDEX('Display 730 &amp; 1200'!$A:$A,ROW()))</f>
        <v>SEMARANG三宝垄</v>
      </c>
      <c r="B777" t="str">
        <f>IF(INDEX('Display 730 &amp; 1200'!$B:$B,ROW())="","",INDEX('Display 730 &amp; 1200'!$B:$B,ROW()))</f>
        <v>SINGGIH</v>
      </c>
      <c r="C777" t="str">
        <f>IF(INDEX('Display 730 &amp; 1200'!$D:$D,ROW())="","",INDEX('Display 730 &amp; 1200'!$D:$D,ROW()))</f>
        <v>BANGSRI</v>
      </c>
      <c r="D777" t="e">
        <f>IF($C777="",0,SUMIFS(#REF!,#REF!,$C777,#REF!,"&gt;="&amp;'Display 730 &amp; 1200'!$AN$10,#REF!,"&lt;="&amp;'Display 730 &amp; 1200'!$AN$9))</f>
        <v>#REF!</v>
      </c>
      <c r="E777" t="e">
        <f>IF($C777="",0,SUMIFS(#REF!,#REF!,$C777,#REF!,"&gt;="&amp;'Display 730 &amp; 1200'!$AN$12,#REF!,"&lt;="&amp;'Display 730 &amp; 1200'!$AN$11))</f>
        <v>#REF!</v>
      </c>
    </row>
    <row r="778" spans="1:5">
      <c r="A778" t="str">
        <f>IF(INDEX('Display 730 &amp; 1200'!$A:$A,ROW())="","",INDEX('Display 730 &amp; 1200'!$A:$A,ROW()))</f>
        <v>SEMARANG三宝垄</v>
      </c>
      <c r="B778" t="str">
        <f>IF(INDEX('Display 730 &amp; 1200'!$B:$B,ROW())="","",INDEX('Display 730 &amp; 1200'!$B:$B,ROW()))</f>
        <v>SINGGIH</v>
      </c>
      <c r="C778" t="str">
        <f>IF(INDEX('Display 730 &amp; 1200'!$D:$D,ROW())="","",INDEX('Display 730 &amp; 1200'!$D:$D,ROW()))</f>
        <v>PECANGAAN</v>
      </c>
      <c r="D778" t="e">
        <f>IF($C778="",0,SUMIFS(#REF!,#REF!,$C778,#REF!,"&gt;="&amp;'Display 730 &amp; 1200'!$AN$10,#REF!,"&lt;="&amp;'Display 730 &amp; 1200'!$AN$9))</f>
        <v>#REF!</v>
      </c>
      <c r="E778" t="e">
        <f>IF($C778="",0,SUMIFS(#REF!,#REF!,$C778,#REF!,"&gt;="&amp;'Display 730 &amp; 1200'!$AN$12,#REF!,"&lt;="&amp;'Display 730 &amp; 1200'!$AN$11))</f>
        <v>#REF!</v>
      </c>
    </row>
    <row r="779" spans="1:5">
      <c r="A779" t="str">
        <f>IF(INDEX('Display 730 &amp; 1200'!$A:$A,ROW())="","",INDEX('Display 730 &amp; 1200'!$A:$A,ROW()))</f>
        <v>SEMARANG三宝垄</v>
      </c>
      <c r="B779" t="str">
        <f>IF(INDEX('Display 730 &amp; 1200'!$B:$B,ROW())="","",INDEX('Display 730 &amp; 1200'!$B:$B,ROW()))</f>
        <v>SINGGIH</v>
      </c>
      <c r="C779" t="str">
        <f>IF(INDEX('Display 730 &amp; 1200'!$D:$D,ROW())="","",INDEX('Display 730 &amp; 1200'!$D:$D,ROW()))</f>
        <v>WONOREJO</v>
      </c>
      <c r="D779" t="e">
        <f>IF($C779="",0,SUMIFS(#REF!,#REF!,$C779,#REF!,"&gt;="&amp;'Display 730 &amp; 1200'!$AN$10,#REF!,"&lt;="&amp;'Display 730 &amp; 1200'!$AN$9))</f>
        <v>#REF!</v>
      </c>
      <c r="E779" t="e">
        <f>IF($C779="",0,SUMIFS(#REF!,#REF!,$C779,#REF!,"&gt;="&amp;'Display 730 &amp; 1200'!$AN$12,#REF!,"&lt;="&amp;'Display 730 &amp; 1200'!$AN$11))</f>
        <v>#REF!</v>
      </c>
    </row>
    <row r="780" spans="1:5">
      <c r="A780" t="str">
        <f>IF(INDEX('Display 730 &amp; 1200'!$A:$A,ROW())="","",INDEX('Display 730 &amp; 1200'!$A:$A,ROW()))</f>
        <v>SEMARANG三宝垄</v>
      </c>
      <c r="B780" t="str">
        <f>IF(INDEX('Display 730 &amp; 1200'!$B:$B,ROW())="","",INDEX('Display 730 &amp; 1200'!$B:$B,ROW()))</f>
        <v>SINGGIH</v>
      </c>
      <c r="C780" t="str">
        <f>IF(INDEX('Display 730 &amp; 1200'!$D:$D,ROW())="","",INDEX('Display 730 &amp; 1200'!$D:$D,ROW()))</f>
        <v>MAYONG</v>
      </c>
      <c r="D780" t="e">
        <f>IF($C780="",0,SUMIFS(#REF!,#REF!,$C780,#REF!,"&gt;="&amp;'Display 730 &amp; 1200'!$AN$10,#REF!,"&lt;="&amp;'Display 730 &amp; 1200'!$AN$9))</f>
        <v>#REF!</v>
      </c>
      <c r="E780" t="e">
        <f>IF($C780="",0,SUMIFS(#REF!,#REF!,$C780,#REF!,"&gt;="&amp;'Display 730 &amp; 1200'!$AN$12,#REF!,"&lt;="&amp;'Display 730 &amp; 1200'!$AN$11))</f>
        <v>#REF!</v>
      </c>
    </row>
    <row r="781" spans="1:5">
      <c r="A781" t="str">
        <f>IF(INDEX('Display 730 &amp; 1200'!$A:$A,ROW())="","",INDEX('Display 730 &amp; 1200'!$A:$A,ROW()))</f>
        <v>SEMARANG三宝垄</v>
      </c>
      <c r="B781" t="str">
        <f>IF(INDEX('Display 730 &amp; 1200'!$B:$B,ROW())="","",INDEX('Display 730 &amp; 1200'!$B:$B,ROW()))</f>
        <v>SINGGIH</v>
      </c>
      <c r="C781" t="str">
        <f>IF(INDEX('Display 730 &amp; 1200'!$D:$D,ROW())="","",INDEX('Display 730 &amp; 1200'!$D:$D,ROW()))</f>
        <v>TAHUNAN</v>
      </c>
      <c r="D781" t="e">
        <f>IF($C781="",0,SUMIFS(#REF!,#REF!,$C781,#REF!,"&gt;="&amp;'Display 730 &amp; 1200'!$AN$10,#REF!,"&lt;="&amp;'Display 730 &amp; 1200'!$AN$9))</f>
        <v>#REF!</v>
      </c>
      <c r="E781" t="e">
        <f>IF($C781="",0,SUMIFS(#REF!,#REF!,$C781,#REF!,"&gt;="&amp;'Display 730 &amp; 1200'!$AN$12,#REF!,"&lt;="&amp;'Display 730 &amp; 1200'!$AN$11))</f>
        <v>#REF!</v>
      </c>
    </row>
    <row r="782" spans="1:5">
      <c r="A782" t="str">
        <f>IF(INDEX('Display 730 &amp; 1200'!$A:$A,ROW())="","",INDEX('Display 730 &amp; 1200'!$A:$A,ROW()))</f>
        <v>SEMARANG三宝垄</v>
      </c>
      <c r="B782" t="str">
        <f>IF(INDEX('Display 730 &amp; 1200'!$B:$B,ROW())="","",INDEX('Display 730 &amp; 1200'!$B:$B,ROW()))</f>
        <v>SINGGIH</v>
      </c>
      <c r="C782" t="str">
        <f>IF(INDEX('Display 730 &amp; 1200'!$D:$D,ROW())="","",INDEX('Display 730 &amp; 1200'!$D:$D,ROW()))</f>
        <v>KELET</v>
      </c>
      <c r="D782" t="e">
        <f>IF($C782="",0,SUMIFS(#REF!,#REF!,$C782,#REF!,"&gt;="&amp;'Display 730 &amp; 1200'!$AN$10,#REF!,"&lt;="&amp;'Display 730 &amp; 1200'!$AN$9))</f>
        <v>#REF!</v>
      </c>
      <c r="E782" t="e">
        <f>IF($C782="",0,SUMIFS(#REF!,#REF!,$C782,#REF!,"&gt;="&amp;'Display 730 &amp; 1200'!$AN$12,#REF!,"&lt;="&amp;'Display 730 &amp; 1200'!$AN$11))</f>
        <v>#REF!</v>
      </c>
    </row>
    <row r="783" spans="1:5">
      <c r="A783" t="str">
        <f>IF(INDEX('Display 730 &amp; 1200'!$A:$A,ROW())="","",INDEX('Display 730 &amp; 1200'!$A:$A,ROW()))</f>
        <v>SEMARANG三宝垄</v>
      </c>
      <c r="B783" t="str">
        <f>IF(INDEX('Display 730 &amp; 1200'!$B:$B,ROW())="","",INDEX('Display 730 &amp; 1200'!$B:$B,ROW()))</f>
        <v>SINGGIH</v>
      </c>
      <c r="C783" t="str">
        <f>IF(INDEX('Display 730 &amp; 1200'!$D:$D,ROW())="","",INDEX('Display 730 &amp; 1200'!$D:$D,ROW()))</f>
        <v>WELAHAN</v>
      </c>
      <c r="D783" t="e">
        <f>IF($C783="",0,SUMIFS(#REF!,#REF!,$C783,#REF!,"&gt;="&amp;'Display 730 &amp; 1200'!$AN$10,#REF!,"&lt;="&amp;'Display 730 &amp; 1200'!$AN$9))</f>
        <v>#REF!</v>
      </c>
      <c r="E783" t="e">
        <f>IF($C783="",0,SUMIFS(#REF!,#REF!,$C783,#REF!,"&gt;="&amp;'Display 730 &amp; 1200'!$AN$12,#REF!,"&lt;="&amp;'Display 730 &amp; 1200'!$AN$11))</f>
        <v>#REF!</v>
      </c>
    </row>
    <row r="784" spans="1:5">
      <c r="A784" t="str">
        <f>IF(INDEX('Display 730 &amp; 1200'!$A:$A,ROW())="","",INDEX('Display 730 &amp; 1200'!$A:$A,ROW()))</f>
        <v>SEMARANG三宝垄</v>
      </c>
      <c r="B784" t="str">
        <f>IF(INDEX('Display 730 &amp; 1200'!$B:$B,ROW())="","",INDEX('Display 730 &amp; 1200'!$B:$B,ROW()))</f>
        <v>SINGGIH</v>
      </c>
      <c r="C784" t="str">
        <f>IF(INDEX('Display 730 &amp; 1200'!$D:$D,ROW())="","",INDEX('Display 730 &amp; 1200'!$D:$D,ROW()))</f>
        <v>KALINYAMATAN</v>
      </c>
      <c r="D784" t="e">
        <f>IF($C784="",0,SUMIFS(#REF!,#REF!,$C784,#REF!,"&gt;="&amp;'Display 730 &amp; 1200'!$AN$10,#REF!,"&lt;="&amp;'Display 730 &amp; 1200'!$AN$9))</f>
        <v>#REF!</v>
      </c>
      <c r="E784" t="e">
        <f>IF($C784="",0,SUMIFS(#REF!,#REF!,$C784,#REF!,"&gt;="&amp;'Display 730 &amp; 1200'!$AN$12,#REF!,"&lt;="&amp;'Display 730 &amp; 1200'!$AN$11))</f>
        <v>#REF!</v>
      </c>
    </row>
    <row r="785" spans="1:5">
      <c r="A785" t="str">
        <f>IF(INDEX('Display 730 &amp; 1200'!$A:$A,ROW())="","",INDEX('Display 730 &amp; 1200'!$A:$A,ROW()))</f>
        <v>SEMARANG三宝垄</v>
      </c>
      <c r="B785" t="str">
        <f>IF(INDEX('Display 730 &amp; 1200'!$B:$B,ROW())="","",INDEX('Display 730 &amp; 1200'!$B:$B,ROW()))</f>
        <v>SINGGIH</v>
      </c>
      <c r="C785" t="str">
        <f>IF(INDEX('Display 730 &amp; 1200'!$D:$D,ROW())="","",INDEX('Display 730 &amp; 1200'!$D:$D,ROW()))</f>
        <v>SENENAN</v>
      </c>
      <c r="D785" t="e">
        <f>IF($C785="",0,SUMIFS(#REF!,#REF!,$C785,#REF!,"&gt;="&amp;'Display 730 &amp; 1200'!$AN$10,#REF!,"&lt;="&amp;'Display 730 &amp; 1200'!$AN$9))</f>
        <v>#REF!</v>
      </c>
      <c r="E785" t="e">
        <f>IF($C785="",0,SUMIFS(#REF!,#REF!,$C785,#REF!,"&gt;="&amp;'Display 730 &amp; 1200'!$AN$12,#REF!,"&lt;="&amp;'Display 730 &amp; 1200'!$AN$11))</f>
        <v>#REF!</v>
      </c>
    </row>
    <row r="786" spans="1:5">
      <c r="A786" t="str">
        <f>IF(INDEX('Display 730 &amp; 1200'!$A:$A,ROW())="","",INDEX('Display 730 &amp; 1200'!$A:$A,ROW()))</f>
        <v>SEMARANG三宝垄</v>
      </c>
      <c r="B786" t="str">
        <f>IF(INDEX('Display 730 &amp; 1200'!$B:$B,ROW())="","",INDEX('Display 730 &amp; 1200'!$B:$B,ROW()))</f>
        <v>SINGGIH</v>
      </c>
      <c r="C786" t="str">
        <f>IF(INDEX('Display 730 &amp; 1200'!$D:$D,ROW())="","",INDEX('Display 730 &amp; 1200'!$D:$D,ROW()))</f>
        <v>NALUMSARI</v>
      </c>
      <c r="D786" t="e">
        <f>IF($C786="",0,SUMIFS(#REF!,#REF!,$C786,#REF!,"&gt;="&amp;'Display 730 &amp; 1200'!$AN$10,#REF!,"&lt;="&amp;'Display 730 &amp; 1200'!$AN$9))</f>
        <v>#REF!</v>
      </c>
      <c r="E786" t="e">
        <f>IF($C786="",0,SUMIFS(#REF!,#REF!,$C786,#REF!,"&gt;="&amp;'Display 730 &amp; 1200'!$AN$12,#REF!,"&lt;="&amp;'Display 730 &amp; 1200'!$AN$11))</f>
        <v>#REF!</v>
      </c>
    </row>
    <row r="787" spans="1:5">
      <c r="A787" t="str">
        <f>IF(INDEX('Display 730 &amp; 1200'!$A:$A,ROW())="","",INDEX('Display 730 &amp; 1200'!$A:$A,ROW()))</f>
        <v>SEMARANG三宝垄</v>
      </c>
      <c r="B787" t="str">
        <f>IF(INDEX('Display 730 &amp; 1200'!$B:$B,ROW())="","",INDEX('Display 730 &amp; 1200'!$B:$B,ROW()))</f>
        <v>KUKUH SELATAN</v>
      </c>
      <c r="C787" t="str">
        <f>IF(INDEX('Display 730 &amp; 1200'!$D:$D,ROW())="","",INDEX('Display 730 &amp; 1200'!$D:$D,ROW()))</f>
        <v>TULIS</v>
      </c>
      <c r="D787" t="e">
        <f>IF($C787="",0,SUMIFS(#REF!,#REF!,$C787,#REF!,"&gt;="&amp;'Display 730 &amp; 1200'!$AN$10,#REF!,"&lt;="&amp;'Display 730 &amp; 1200'!$AN$9))</f>
        <v>#REF!</v>
      </c>
      <c r="E787" t="e">
        <f>IF($C787="",0,SUMIFS(#REF!,#REF!,$C787,#REF!,"&gt;="&amp;'Display 730 &amp; 1200'!$AN$12,#REF!,"&lt;="&amp;'Display 730 &amp; 1200'!$AN$11))</f>
        <v>#REF!</v>
      </c>
    </row>
    <row r="788" spans="1:5">
      <c r="A788" t="str">
        <f>IF(INDEX('Display 730 &amp; 1200'!$A:$A,ROW())="","",INDEX('Display 730 &amp; 1200'!$A:$A,ROW()))</f>
        <v>SEMARANG三宝垄</v>
      </c>
      <c r="B788" t="str">
        <f>IF(INDEX('Display 730 &amp; 1200'!$B:$B,ROW())="","",INDEX('Display 730 &amp; 1200'!$B:$B,ROW()))</f>
        <v>KUKUH SELATAN</v>
      </c>
      <c r="C788" t="str">
        <f>IF(INDEX('Display 730 &amp; 1200'!$D:$D,ROW())="","",INDEX('Display 730 &amp; 1200'!$D:$D,ROW()))</f>
        <v>WARUNGASEM</v>
      </c>
      <c r="D788" t="e">
        <f>IF($C788="",0,SUMIFS(#REF!,#REF!,$C788,#REF!,"&gt;="&amp;'Display 730 &amp; 1200'!$AN$10,#REF!,"&lt;="&amp;'Display 730 &amp; 1200'!$AN$9))</f>
        <v>#REF!</v>
      </c>
      <c r="E788" t="e">
        <f>IF($C788="",0,SUMIFS(#REF!,#REF!,$C788,#REF!,"&gt;="&amp;'Display 730 &amp; 1200'!$AN$12,#REF!,"&lt;="&amp;'Display 730 &amp; 1200'!$AN$11))</f>
        <v>#REF!</v>
      </c>
    </row>
    <row r="789" spans="1:5">
      <c r="A789" t="str">
        <f>IF(INDEX('Display 730 &amp; 1200'!$A:$A,ROW())="","",INDEX('Display 730 &amp; 1200'!$A:$A,ROW()))</f>
        <v>SEMARANG三宝垄</v>
      </c>
      <c r="B789" t="str">
        <f>IF(INDEX('Display 730 &amp; 1200'!$B:$B,ROW())="","",INDEX('Display 730 &amp; 1200'!$B:$B,ROW()))</f>
        <v>KUKUH SELATAN</v>
      </c>
      <c r="C789" t="str">
        <f>IF(INDEX('Display 730 &amp; 1200'!$D:$D,ROW())="","",INDEX('Display 730 &amp; 1200'!$D:$D,ROW()))</f>
        <v>REBAN</v>
      </c>
      <c r="D789" t="e">
        <f>IF($C789="",0,SUMIFS(#REF!,#REF!,$C789,#REF!,"&gt;="&amp;'Display 730 &amp; 1200'!$AN$10,#REF!,"&lt;="&amp;'Display 730 &amp; 1200'!$AN$9))</f>
        <v>#REF!</v>
      </c>
      <c r="E789" t="e">
        <f>IF($C789="",0,SUMIFS(#REF!,#REF!,$C789,#REF!,"&gt;="&amp;'Display 730 &amp; 1200'!$AN$12,#REF!,"&lt;="&amp;'Display 730 &amp; 1200'!$AN$11))</f>
        <v>#REF!</v>
      </c>
    </row>
    <row r="790" spans="1:5">
      <c r="A790" t="str">
        <f>IF(INDEX('Display 730 &amp; 1200'!$A:$A,ROW())="","",INDEX('Display 730 &amp; 1200'!$A:$A,ROW()))</f>
        <v>SEMARANG三宝垄</v>
      </c>
      <c r="B790" t="str">
        <f>IF(INDEX('Display 730 &amp; 1200'!$B:$B,ROW())="","",INDEX('Display 730 &amp; 1200'!$B:$B,ROW()))</f>
        <v>KUKUH SELATAN</v>
      </c>
      <c r="C790" t="str">
        <f>IF(INDEX('Display 730 &amp; 1200'!$D:$D,ROW())="","",INDEX('Display 730 &amp; 1200'!$D:$D,ROW()))</f>
        <v>GRINGSING_LAMA</v>
      </c>
      <c r="D790" t="e">
        <f>IF($C790="",0,SUMIFS(#REF!,#REF!,$C790,#REF!,"&gt;="&amp;'Display 730 &amp; 1200'!$AN$10,#REF!,"&lt;="&amp;'Display 730 &amp; 1200'!$AN$9))</f>
        <v>#REF!</v>
      </c>
      <c r="E790" t="e">
        <f>IF($C790="",0,SUMIFS(#REF!,#REF!,$C790,#REF!,"&gt;="&amp;'Display 730 &amp; 1200'!$AN$12,#REF!,"&lt;="&amp;'Display 730 &amp; 1200'!$AN$11))</f>
        <v>#REF!</v>
      </c>
    </row>
    <row r="791" spans="1:5">
      <c r="A791" t="str">
        <f>IF(INDEX('Display 730 &amp; 1200'!$A:$A,ROW())="","",INDEX('Display 730 &amp; 1200'!$A:$A,ROW()))</f>
        <v>SEMARANG三宝垄</v>
      </c>
      <c r="B791" t="str">
        <f>IF(INDEX('Display 730 &amp; 1200'!$B:$B,ROW())="","",INDEX('Display 730 &amp; 1200'!$B:$B,ROW()))</f>
        <v>KUKUH SELATAN</v>
      </c>
      <c r="C791" t="str">
        <f>IF(INDEX('Display 730 &amp; 1200'!$D:$D,ROW())="","",INDEX('Display 730 &amp; 1200'!$D:$D,ROW()))</f>
        <v>BATANG_UTARA</v>
      </c>
      <c r="D791" t="e">
        <f>IF($C791="",0,SUMIFS(#REF!,#REF!,$C791,#REF!,"&gt;="&amp;'Display 730 &amp; 1200'!$AN$10,#REF!,"&lt;="&amp;'Display 730 &amp; 1200'!$AN$9))</f>
        <v>#REF!</v>
      </c>
      <c r="E791" t="e">
        <f>IF($C791="",0,SUMIFS(#REF!,#REF!,$C791,#REF!,"&gt;="&amp;'Display 730 &amp; 1200'!$AN$12,#REF!,"&lt;="&amp;'Display 730 &amp; 1200'!$AN$11))</f>
        <v>#REF!</v>
      </c>
    </row>
    <row r="792" spans="1:5">
      <c r="A792" t="str">
        <f>IF(INDEX('Display 730 &amp; 1200'!$A:$A,ROW())="","",INDEX('Display 730 &amp; 1200'!$A:$A,ROW()))</f>
        <v>SEMARANG三宝垄</v>
      </c>
      <c r="B792" t="str">
        <f>IF(INDEX('Display 730 &amp; 1200'!$B:$B,ROW())="","",INDEX('Display 730 &amp; 1200'!$B:$B,ROW()))</f>
        <v>KUKUH SELATAN</v>
      </c>
      <c r="C792" t="str">
        <f>IF(INDEX('Display 730 &amp; 1200'!$D:$D,ROW())="","",INDEX('Display 730 &amp; 1200'!$D:$D,ROW()))</f>
        <v>BATANG01</v>
      </c>
      <c r="D792" t="e">
        <f>IF($C792="",0,SUMIFS(#REF!,#REF!,$C792,#REF!,"&gt;="&amp;'Display 730 &amp; 1200'!$AN$10,#REF!,"&lt;="&amp;'Display 730 &amp; 1200'!$AN$9))</f>
        <v>#REF!</v>
      </c>
      <c r="E792" t="e">
        <f>IF($C792="",0,SUMIFS(#REF!,#REF!,$C792,#REF!,"&gt;="&amp;'Display 730 &amp; 1200'!$AN$12,#REF!,"&lt;="&amp;'Display 730 &amp; 1200'!$AN$11))</f>
        <v>#REF!</v>
      </c>
    </row>
    <row r="793" spans="1:5">
      <c r="A793" t="str">
        <f>IF(INDEX('Display 730 &amp; 1200'!$A:$A,ROW())="","",INDEX('Display 730 &amp; 1200'!$A:$A,ROW()))</f>
        <v>SEMARANG三宝垄</v>
      </c>
      <c r="B793" t="str">
        <f>IF(INDEX('Display 730 &amp; 1200'!$B:$B,ROW())="","",INDEX('Display 730 &amp; 1200'!$B:$B,ROW()))</f>
        <v>KUKUH SELATAN</v>
      </c>
      <c r="C793" t="str">
        <f>IF(INDEX('Display 730 &amp; 1200'!$D:$D,ROW())="","",INDEX('Display 730 &amp; 1200'!$D:$D,ROW()))</f>
        <v>BANDAR01</v>
      </c>
      <c r="D793" t="e">
        <f>IF($C793="",0,SUMIFS(#REF!,#REF!,$C793,#REF!,"&gt;="&amp;'Display 730 &amp; 1200'!$AN$10,#REF!,"&lt;="&amp;'Display 730 &amp; 1200'!$AN$9))</f>
        <v>#REF!</v>
      </c>
      <c r="E793" t="e">
        <f>IF($C793="",0,SUMIFS(#REF!,#REF!,$C793,#REF!,"&gt;="&amp;'Display 730 &amp; 1200'!$AN$12,#REF!,"&lt;="&amp;'Display 730 &amp; 1200'!$AN$11))</f>
        <v>#REF!</v>
      </c>
    </row>
    <row r="794" spans="1:5">
      <c r="A794" t="str">
        <f>IF(INDEX('Display 730 &amp; 1200'!$A:$A,ROW())="","",INDEX('Display 730 &amp; 1200'!$A:$A,ROW()))</f>
        <v>SEMARANG三宝垄</v>
      </c>
      <c r="B794" t="str">
        <f>IF(INDEX('Display 730 &amp; 1200'!$B:$B,ROW())="","",INDEX('Display 730 &amp; 1200'!$B:$B,ROW()))</f>
        <v>KUKUH SELATAN</v>
      </c>
      <c r="C794" t="str">
        <f>IF(INDEX('Display 730 &amp; 1200'!$D:$D,ROW())="","",INDEX('Display 730 &amp; 1200'!$D:$D,ROW()))</f>
        <v>LIMPUNG01</v>
      </c>
      <c r="D794" t="e">
        <f>IF($C794="",0,SUMIFS(#REF!,#REF!,$C794,#REF!,"&gt;="&amp;'Display 730 &amp; 1200'!$AN$10,#REF!,"&lt;="&amp;'Display 730 &amp; 1200'!$AN$9))</f>
        <v>#REF!</v>
      </c>
      <c r="E794" t="e">
        <f>IF($C794="",0,SUMIFS(#REF!,#REF!,$C794,#REF!,"&gt;="&amp;'Display 730 &amp; 1200'!$AN$12,#REF!,"&lt;="&amp;'Display 730 &amp; 1200'!$AN$11))</f>
        <v>#REF!</v>
      </c>
    </row>
    <row r="795" spans="1:5">
      <c r="A795" t="str">
        <f>IF(INDEX('Display 730 &amp; 1200'!$A:$A,ROW())="","",INDEX('Display 730 &amp; 1200'!$A:$A,ROW()))</f>
        <v>SEMARANG三宝垄</v>
      </c>
      <c r="B795" t="str">
        <f>IF(INDEX('Display 730 &amp; 1200'!$B:$B,ROW())="","",INDEX('Display 730 &amp; 1200'!$B:$B,ROW()))</f>
        <v>KUKUH SELATAN</v>
      </c>
      <c r="C795" t="str">
        <f>IF(INDEX('Display 730 &amp; 1200'!$D:$D,ROW())="","",INDEX('Display 730 &amp; 1200'!$D:$D,ROW()))</f>
        <v>SUBAH01</v>
      </c>
      <c r="D795" t="e">
        <f>IF($C795="",0,SUMIFS(#REF!,#REF!,$C795,#REF!,"&gt;="&amp;'Display 730 &amp; 1200'!$AN$10,#REF!,"&lt;="&amp;'Display 730 &amp; 1200'!$AN$9))</f>
        <v>#REF!</v>
      </c>
      <c r="E795" t="e">
        <f>IF($C795="",0,SUMIFS(#REF!,#REF!,$C795,#REF!,"&gt;="&amp;'Display 730 &amp; 1200'!$AN$12,#REF!,"&lt;="&amp;'Display 730 &amp; 1200'!$AN$11))</f>
        <v>#REF!</v>
      </c>
    </row>
    <row r="796" spans="1:5">
      <c r="A796" t="str">
        <f>IF(INDEX('Display 730 &amp; 1200'!$A:$A,ROW())="","",INDEX('Display 730 &amp; 1200'!$A:$A,ROW()))</f>
        <v>SEMARANG三宝垄</v>
      </c>
      <c r="B796" t="str">
        <f>IF(INDEX('Display 730 &amp; 1200'!$B:$B,ROW())="","",INDEX('Display 730 &amp; 1200'!$B:$B,ROW()))</f>
        <v>KUKUH SELATAN</v>
      </c>
      <c r="C796" t="str">
        <f>IF(INDEX('Display 730 &amp; 1200'!$D:$D,ROW())="","",INDEX('Display 730 &amp; 1200'!$D:$D,ROW()))</f>
        <v>TERSONO</v>
      </c>
      <c r="D796" t="e">
        <f>IF($C796="",0,SUMIFS(#REF!,#REF!,$C796,#REF!,"&gt;="&amp;'Display 730 &amp; 1200'!$AN$10,#REF!,"&lt;="&amp;'Display 730 &amp; 1200'!$AN$9))</f>
        <v>#REF!</v>
      </c>
      <c r="E796" t="e">
        <f>IF($C796="",0,SUMIFS(#REF!,#REF!,$C796,#REF!,"&gt;="&amp;'Display 730 &amp; 1200'!$AN$12,#REF!,"&lt;="&amp;'Display 730 &amp; 1200'!$AN$11))</f>
        <v>#REF!</v>
      </c>
    </row>
    <row r="797" spans="1:5">
      <c r="A797" t="str">
        <f>IF(INDEX('Display 730 &amp; 1200'!$A:$A,ROW())="","",INDEX('Display 730 &amp; 1200'!$A:$A,ROW()))</f>
        <v>SEMARANG三宝垄</v>
      </c>
      <c r="B797" t="str">
        <f>IF(INDEX('Display 730 &amp; 1200'!$B:$B,ROW())="","",INDEX('Display 730 &amp; 1200'!$B:$B,ROW()))</f>
        <v>KUKUH SELATAN</v>
      </c>
      <c r="C797" t="str">
        <f>IF(INDEX('Display 730 &amp; 1200'!$D:$D,ROW())="","",INDEX('Display 730 &amp; 1200'!$D:$D,ROW()))</f>
        <v>BLADO01</v>
      </c>
      <c r="D797" t="e">
        <f>IF($C797="",0,SUMIFS(#REF!,#REF!,$C797,#REF!,"&gt;="&amp;'Display 730 &amp; 1200'!$AN$10,#REF!,"&lt;="&amp;'Display 730 &amp; 1200'!$AN$9))</f>
        <v>#REF!</v>
      </c>
      <c r="E797" t="e">
        <f>IF($C797="",0,SUMIFS(#REF!,#REF!,$C797,#REF!,"&gt;="&amp;'Display 730 &amp; 1200'!$AN$12,#REF!,"&lt;="&amp;'Display 730 &amp; 1200'!$AN$11))</f>
        <v>#REF!</v>
      </c>
    </row>
    <row r="798" spans="1:5">
      <c r="A798" t="str">
        <f>IF(INDEX('Display 730 &amp; 1200'!$A:$A,ROW())="","",INDEX('Display 730 &amp; 1200'!$A:$A,ROW()))</f>
        <v>SEMARANG三宝垄</v>
      </c>
      <c r="B798" t="str">
        <f>IF(INDEX('Display 730 &amp; 1200'!$B:$B,ROW())="","",INDEX('Display 730 &amp; 1200'!$B:$B,ROW()))</f>
        <v>KUKUH SELATAN</v>
      </c>
      <c r="C798" t="str">
        <f>IF(INDEX('Display 730 &amp; 1200'!$D:$D,ROW())="","",INDEX('Display 730 &amp; 1200'!$D:$D,ROW()))</f>
        <v>PEKALONGAN</v>
      </c>
      <c r="D798" t="e">
        <f>IF($C798="",0,SUMIFS(#REF!,#REF!,$C798,#REF!,"&gt;="&amp;'Display 730 &amp; 1200'!$AN$10,#REF!,"&lt;="&amp;'Display 730 &amp; 1200'!$AN$9))</f>
        <v>#REF!</v>
      </c>
      <c r="E798" t="e">
        <f>IF($C798="",0,SUMIFS(#REF!,#REF!,$C798,#REF!,"&gt;="&amp;'Display 730 &amp; 1200'!$AN$12,#REF!,"&lt;="&amp;'Display 730 &amp; 1200'!$AN$11))</f>
        <v>#REF!</v>
      </c>
    </row>
    <row r="799" spans="1:5">
      <c r="A799" t="str">
        <f>IF(INDEX('Display 730 &amp; 1200'!$A:$A,ROW())="","",INDEX('Display 730 &amp; 1200'!$A:$A,ROW()))</f>
        <v>SEMARANG三宝垄</v>
      </c>
      <c r="B799" t="str">
        <f>IF(INDEX('Display 730 &amp; 1200'!$B:$B,ROW())="","",INDEX('Display 730 &amp; 1200'!$B:$B,ROW()))</f>
        <v>KUKUH SELATAN</v>
      </c>
      <c r="C799" t="str">
        <f>IF(INDEX('Display 730 &amp; 1200'!$D:$D,ROW())="","",INDEX('Display 730 &amp; 1200'!$D:$D,ROW()))</f>
        <v>WIRADESA</v>
      </c>
      <c r="D799" t="e">
        <f>IF($C799="",0,SUMIFS(#REF!,#REF!,$C799,#REF!,"&gt;="&amp;'Display 730 &amp; 1200'!$AN$10,#REF!,"&lt;="&amp;'Display 730 &amp; 1200'!$AN$9))</f>
        <v>#REF!</v>
      </c>
      <c r="E799" t="e">
        <f>IF($C799="",0,SUMIFS(#REF!,#REF!,$C799,#REF!,"&gt;="&amp;'Display 730 &amp; 1200'!$AN$12,#REF!,"&lt;="&amp;'Display 730 &amp; 1200'!$AN$11))</f>
        <v>#REF!</v>
      </c>
    </row>
    <row r="800" spans="1:5">
      <c r="A800" t="str">
        <f>IF(INDEX('Display 730 &amp; 1200'!$A:$A,ROW())="","",INDEX('Display 730 &amp; 1200'!$A:$A,ROW()))</f>
        <v>SEMARANG三宝垄</v>
      </c>
      <c r="B800" t="str">
        <f>IF(INDEX('Display 730 &amp; 1200'!$B:$B,ROW())="","",INDEX('Display 730 &amp; 1200'!$B:$B,ROW()))</f>
        <v>KUKUH SELATAN</v>
      </c>
      <c r="C800" t="str">
        <f>IF(INDEX('Display 730 &amp; 1200'!$D:$D,ROW())="","",INDEX('Display 730 &amp; 1200'!$D:$D,ROW()))</f>
        <v>BUARAN</v>
      </c>
      <c r="D800" t="e">
        <f>IF($C800="",0,SUMIFS(#REF!,#REF!,$C800,#REF!,"&gt;="&amp;'Display 730 &amp; 1200'!$AN$10,#REF!,"&lt;="&amp;'Display 730 &amp; 1200'!$AN$9))</f>
        <v>#REF!</v>
      </c>
      <c r="E800" t="e">
        <f>IF($C800="",0,SUMIFS(#REF!,#REF!,$C800,#REF!,"&gt;="&amp;'Display 730 &amp; 1200'!$AN$12,#REF!,"&lt;="&amp;'Display 730 &amp; 1200'!$AN$11))</f>
        <v>#REF!</v>
      </c>
    </row>
    <row r="801" spans="1:5">
      <c r="A801" t="str">
        <f>IF(INDEX('Display 730 &amp; 1200'!$A:$A,ROW())="","",INDEX('Display 730 &amp; 1200'!$A:$A,ROW()))</f>
        <v>SEMARANG三宝垄</v>
      </c>
      <c r="B801" t="str">
        <f>IF(INDEX('Display 730 &amp; 1200'!$B:$B,ROW())="","",INDEX('Display 730 &amp; 1200'!$B:$B,ROW()))</f>
        <v>KUKUH SELATAN</v>
      </c>
      <c r="C801" t="str">
        <f>IF(INDEX('Display 730 &amp; 1200'!$D:$D,ROW())="","",INDEX('Display 730 &amp; 1200'!$D:$D,ROW()))</f>
        <v>JATILONDO</v>
      </c>
      <c r="D801" t="e">
        <f>IF($C801="",0,SUMIFS(#REF!,#REF!,$C801,#REF!,"&gt;="&amp;'Display 730 &amp; 1200'!$AN$10,#REF!,"&lt;="&amp;'Display 730 &amp; 1200'!$AN$9))</f>
        <v>#REF!</v>
      </c>
      <c r="E801" t="e">
        <f>IF($C801="",0,SUMIFS(#REF!,#REF!,$C801,#REF!,"&gt;="&amp;'Display 730 &amp; 1200'!$AN$12,#REF!,"&lt;="&amp;'Display 730 &amp; 1200'!$AN$11))</f>
        <v>#REF!</v>
      </c>
    </row>
    <row r="802" spans="1:5">
      <c r="A802" t="str">
        <f>IF(INDEX('Display 730 &amp; 1200'!$A:$A,ROW())="","",INDEX('Display 730 &amp; 1200'!$A:$A,ROW()))</f>
        <v>SEMARANG三宝垄</v>
      </c>
      <c r="B802" t="str">
        <f>IF(INDEX('Display 730 &amp; 1200'!$B:$B,ROW())="","",INDEX('Display 730 &amp; 1200'!$B:$B,ROW()))</f>
        <v>KUKUH SELATAN</v>
      </c>
      <c r="C802" t="str">
        <f>IF(INDEX('Display 730 &amp; 1200'!$D:$D,ROW())="","",INDEX('Display 730 &amp; 1200'!$D:$D,ROW()))</f>
        <v>WONOKERTO</v>
      </c>
      <c r="D802" t="e">
        <f>IF($C802="",0,SUMIFS(#REF!,#REF!,$C802,#REF!,"&gt;="&amp;'Display 730 &amp; 1200'!$AN$10,#REF!,"&lt;="&amp;'Display 730 &amp; 1200'!$AN$9))</f>
        <v>#REF!</v>
      </c>
      <c r="E802" t="e">
        <f>IF($C802="",0,SUMIFS(#REF!,#REF!,$C802,#REF!,"&gt;="&amp;'Display 730 &amp; 1200'!$AN$12,#REF!,"&lt;="&amp;'Display 730 &amp; 1200'!$AN$11))</f>
        <v>#REF!</v>
      </c>
    </row>
    <row r="803" spans="1:5">
      <c r="A803" t="str">
        <f>IF(INDEX('Display 730 &amp; 1200'!$A:$A,ROW())="","",INDEX('Display 730 &amp; 1200'!$A:$A,ROW()))</f>
        <v>SEMARANG三宝垄</v>
      </c>
      <c r="B803" t="str">
        <f>IF(INDEX('Display 730 &amp; 1200'!$B:$B,ROW())="","",INDEX('Display 730 &amp; 1200'!$B:$B,ROW()))</f>
        <v>KUKUH SELATAN</v>
      </c>
      <c r="C803" t="str">
        <f>IF(INDEX('Display 730 &amp; 1200'!$D:$D,ROW())="","",INDEX('Display 730 &amp; 1200'!$D:$D,ROW()))</f>
        <v>KLEGO</v>
      </c>
      <c r="D803" t="e">
        <f>IF($C803="",0,SUMIFS(#REF!,#REF!,$C803,#REF!,"&gt;="&amp;'Display 730 &amp; 1200'!$AN$10,#REF!,"&lt;="&amp;'Display 730 &amp; 1200'!$AN$9))</f>
        <v>#REF!</v>
      </c>
      <c r="E803" t="e">
        <f>IF($C803="",0,SUMIFS(#REF!,#REF!,$C803,#REF!,"&gt;="&amp;'Display 730 &amp; 1200'!$AN$12,#REF!,"&lt;="&amp;'Display 730 &amp; 1200'!$AN$11))</f>
        <v>#REF!</v>
      </c>
    </row>
    <row r="804" spans="1:5">
      <c r="A804" t="str">
        <f>IF(INDEX('Display 730 &amp; 1200'!$A:$A,ROW())="","",INDEX('Display 730 &amp; 1200'!$A:$A,ROW()))</f>
        <v>SEMARANG三宝垄</v>
      </c>
      <c r="B804" t="str">
        <f>IF(INDEX('Display 730 &amp; 1200'!$B:$B,ROW())="","",INDEX('Display 730 &amp; 1200'!$B:$B,ROW()))</f>
        <v>KUKUH SELATAN</v>
      </c>
      <c r="C804" t="str">
        <f>IF(INDEX('Display 730 &amp; 1200'!$D:$D,ROW())="","",INDEX('Display 730 &amp; 1200'!$D:$D,ROW()))</f>
        <v>MEDONO</v>
      </c>
      <c r="D804" t="e">
        <f>IF($C804="",0,SUMIFS(#REF!,#REF!,$C804,#REF!,"&gt;="&amp;'Display 730 &amp; 1200'!$AN$10,#REF!,"&lt;="&amp;'Display 730 &amp; 1200'!$AN$9))</f>
        <v>#REF!</v>
      </c>
      <c r="E804" t="e">
        <f>IF($C804="",0,SUMIFS(#REF!,#REF!,$C804,#REF!,"&gt;="&amp;'Display 730 &amp; 1200'!$AN$12,#REF!,"&lt;="&amp;'Display 730 &amp; 1200'!$AN$11))</f>
        <v>#REF!</v>
      </c>
    </row>
    <row r="805" spans="1:5">
      <c r="A805" t="str">
        <f>IF(INDEX('Display 730 &amp; 1200'!$A:$A,ROW())="","",INDEX('Display 730 &amp; 1200'!$A:$A,ROW()))</f>
        <v>SEMARANG三宝垄</v>
      </c>
      <c r="B805" t="str">
        <f>IF(INDEX('Display 730 &amp; 1200'!$B:$B,ROW())="","",INDEX('Display 730 &amp; 1200'!$B:$B,ROW()))</f>
        <v>-</v>
      </c>
      <c r="C805" t="str">
        <f>IF(INDEX('Display 730 &amp; 1200'!$D:$D,ROW())="","",INDEX('Display 730 &amp; 1200'!$D:$D,ROW()))</f>
        <v>KURIPAN</v>
      </c>
      <c r="D805" t="e">
        <f>IF($C805="",0,SUMIFS(#REF!,#REF!,$C805,#REF!,"&gt;="&amp;'Display 730 &amp; 1200'!$AN$10,#REF!,"&lt;="&amp;'Display 730 &amp; 1200'!$AN$9))</f>
        <v>#REF!</v>
      </c>
      <c r="E805" t="e">
        <f>IF($C805="",0,SUMIFS(#REF!,#REF!,$C805,#REF!,"&gt;="&amp;'Display 730 &amp; 1200'!$AN$12,#REF!,"&lt;="&amp;'Display 730 &amp; 1200'!$AN$11))</f>
        <v>#REF!</v>
      </c>
    </row>
    <row r="806" spans="1:5">
      <c r="A806" t="str">
        <f>IF(INDEX('Display 730 &amp; 1200'!$A:$A,ROW())="","",INDEX('Display 730 &amp; 1200'!$A:$A,ROW()))</f>
        <v>SEMARANG三宝垄</v>
      </c>
      <c r="B806" t="str">
        <f>IF(INDEX('Display 730 &amp; 1200'!$B:$B,ROW())="","",INDEX('Display 730 &amp; 1200'!$B:$B,ROW()))</f>
        <v>KUKUH SELATAN</v>
      </c>
      <c r="C806" t="str">
        <f>IF(INDEX('Display 730 &amp; 1200'!$D:$D,ROW())="","",INDEX('Display 730 &amp; 1200'!$D:$D,ROW()))</f>
        <v>PANJANG01</v>
      </c>
      <c r="D806" t="e">
        <f>IF($C806="",0,SUMIFS(#REF!,#REF!,$C806,#REF!,"&gt;="&amp;'Display 730 &amp; 1200'!$AN$10,#REF!,"&lt;="&amp;'Display 730 &amp; 1200'!$AN$9))</f>
        <v>#REF!</v>
      </c>
      <c r="E806" t="e">
        <f>IF($C806="",0,SUMIFS(#REF!,#REF!,$C806,#REF!,"&gt;="&amp;'Display 730 &amp; 1200'!$AN$12,#REF!,"&lt;="&amp;'Display 730 &amp; 1200'!$AN$11))</f>
        <v>#REF!</v>
      </c>
    </row>
    <row r="807" spans="1:5">
      <c r="A807" t="str">
        <f>IF(INDEX('Display 730 &amp; 1200'!$A:$A,ROW())="","",INDEX('Display 730 &amp; 1200'!$A:$A,ROW()))</f>
        <v>SEMARANG三宝垄</v>
      </c>
      <c r="B807" t="str">
        <f>IF(INDEX('Display 730 &amp; 1200'!$B:$B,ROW())="","",INDEX('Display 730 &amp; 1200'!$B:$B,ROW()))</f>
        <v>EDDIE</v>
      </c>
      <c r="C807" t="str">
        <f>IF(INDEX('Display 730 &amp; 1200'!$D:$D,ROW())="","",INDEX('Display 730 &amp; 1200'!$D:$D,ROW()))</f>
        <v>GUNUNG_PATI</v>
      </c>
      <c r="D807" t="e">
        <f>IF($C807="",0,SUMIFS(#REF!,#REF!,$C807,#REF!,"&gt;="&amp;'Display 730 &amp; 1200'!$AN$10,#REF!,"&lt;="&amp;'Display 730 &amp; 1200'!$AN$9))</f>
        <v>#REF!</v>
      </c>
      <c r="E807" t="e">
        <f>IF($C807="",0,SUMIFS(#REF!,#REF!,$C807,#REF!,"&gt;="&amp;'Display 730 &amp; 1200'!$AN$12,#REF!,"&lt;="&amp;'Display 730 &amp; 1200'!$AN$11))</f>
        <v>#REF!</v>
      </c>
    </row>
    <row r="808" spans="1:5">
      <c r="A808" t="str">
        <f>IF(INDEX('Display 730 &amp; 1200'!$A:$A,ROW())="","",INDEX('Display 730 &amp; 1200'!$A:$A,ROW()))</f>
        <v>SEMARANG三宝垄</v>
      </c>
      <c r="B808" t="str">
        <f>IF(INDEX('Display 730 &amp; 1200'!$B:$B,ROW())="","",INDEX('Display 730 &amp; 1200'!$B:$B,ROW()))</f>
        <v>EDDIE</v>
      </c>
      <c r="C808" t="str">
        <f>IF(INDEX('Display 730 &amp; 1200'!$D:$D,ROW())="","",INDEX('Display 730 &amp; 1200'!$D:$D,ROW()))</f>
        <v>TUGU</v>
      </c>
      <c r="D808" t="e">
        <f>IF($C808="",0,SUMIFS(#REF!,#REF!,$C808,#REF!,"&gt;="&amp;'Display 730 &amp; 1200'!$AN$10,#REF!,"&lt;="&amp;'Display 730 &amp; 1200'!$AN$9))</f>
        <v>#REF!</v>
      </c>
      <c r="E808" t="e">
        <f>IF($C808="",0,SUMIFS(#REF!,#REF!,$C808,#REF!,"&gt;="&amp;'Display 730 &amp; 1200'!$AN$12,#REF!,"&lt;="&amp;'Display 730 &amp; 1200'!$AN$11))</f>
        <v>#REF!</v>
      </c>
    </row>
    <row r="809" spans="1:5">
      <c r="A809" t="str">
        <f>IF(INDEX('Display 730 &amp; 1200'!$A:$A,ROW())="","",INDEX('Display 730 &amp; 1200'!$A:$A,ROW()))</f>
        <v>SEMARANG三宝垄</v>
      </c>
      <c r="B809" t="str">
        <f>IF(INDEX('Display 730 &amp; 1200'!$B:$B,ROW())="","",INDEX('Display 730 &amp; 1200'!$B:$B,ROW()))</f>
        <v>EDDIE</v>
      </c>
      <c r="C809" t="str">
        <f>IF(INDEX('Display 730 &amp; 1200'!$D:$D,ROW())="","",INDEX('Display 730 &amp; 1200'!$D:$D,ROW()))</f>
        <v>MIJEN</v>
      </c>
      <c r="D809" t="e">
        <f>IF($C809="",0,SUMIFS(#REF!,#REF!,$C809,#REF!,"&gt;="&amp;'Display 730 &amp; 1200'!$AN$10,#REF!,"&lt;="&amp;'Display 730 &amp; 1200'!$AN$9))</f>
        <v>#REF!</v>
      </c>
      <c r="E809" t="e">
        <f>IF($C809="",0,SUMIFS(#REF!,#REF!,$C809,#REF!,"&gt;="&amp;'Display 730 &amp; 1200'!$AN$12,#REF!,"&lt;="&amp;'Display 730 &amp; 1200'!$AN$11))</f>
        <v>#REF!</v>
      </c>
    </row>
    <row r="810" spans="1:5">
      <c r="A810" t="str">
        <f>IF(INDEX('Display 730 &amp; 1200'!$A:$A,ROW())="","",INDEX('Display 730 &amp; 1200'!$A:$A,ROW()))</f>
        <v>SEMARANG三宝垄</v>
      </c>
      <c r="B810" t="str">
        <f>IF(INDEX('Display 730 &amp; 1200'!$B:$B,ROW())="","",INDEX('Display 730 &amp; 1200'!$B:$B,ROW()))</f>
        <v>EDDIE</v>
      </c>
      <c r="C810" t="str">
        <f>IF(INDEX('Display 730 &amp; 1200'!$D:$D,ROW())="","",INDEX('Display 730 &amp; 1200'!$D:$D,ROW()))</f>
        <v>PLALANGAN</v>
      </c>
      <c r="D810" t="e">
        <f>IF($C810="",0,SUMIFS(#REF!,#REF!,$C810,#REF!,"&gt;="&amp;'Display 730 &amp; 1200'!$AN$10,#REF!,"&lt;="&amp;'Display 730 &amp; 1200'!$AN$9))</f>
        <v>#REF!</v>
      </c>
      <c r="E810" t="e">
        <f>IF($C810="",0,SUMIFS(#REF!,#REF!,$C810,#REF!,"&gt;="&amp;'Display 730 &amp; 1200'!$AN$12,#REF!,"&lt;="&amp;'Display 730 &amp; 1200'!$AN$11))</f>
        <v>#REF!</v>
      </c>
    </row>
    <row r="811" spans="1:5">
      <c r="A811" t="str">
        <f>IF(INDEX('Display 730 &amp; 1200'!$A:$A,ROW())="","",INDEX('Display 730 &amp; 1200'!$A:$A,ROW()))</f>
        <v>SEMARANG三宝垄</v>
      </c>
      <c r="B811" t="str">
        <f>IF(INDEX('Display 730 &amp; 1200'!$B:$B,ROW())="","",INDEX('Display 730 &amp; 1200'!$B:$B,ROW()))</f>
        <v>EDDIE</v>
      </c>
      <c r="C811" t="str">
        <f>IF(INDEX('Display 730 &amp; 1200'!$D:$D,ROW())="","",INDEX('Display 730 &amp; 1200'!$D:$D,ROW()))</f>
        <v>BRINGIN_SEMARANG</v>
      </c>
      <c r="D811" t="e">
        <f>IF($C811="",0,SUMIFS(#REF!,#REF!,$C811,#REF!,"&gt;="&amp;'Display 730 &amp; 1200'!$AN$10,#REF!,"&lt;="&amp;'Display 730 &amp; 1200'!$AN$9))</f>
        <v>#REF!</v>
      </c>
      <c r="E811" t="e">
        <f>IF($C811="",0,SUMIFS(#REF!,#REF!,$C811,#REF!,"&gt;="&amp;'Display 730 &amp; 1200'!$AN$12,#REF!,"&lt;="&amp;'Display 730 &amp; 1200'!$AN$11))</f>
        <v>#REF!</v>
      </c>
    </row>
    <row r="812" spans="1:5">
      <c r="A812" t="str">
        <f>IF(INDEX('Display 730 &amp; 1200'!$A:$A,ROW())="","",INDEX('Display 730 &amp; 1200'!$A:$A,ROW()))</f>
        <v>SEMARANG三宝垄</v>
      </c>
      <c r="B812" t="str">
        <f>IF(INDEX('Display 730 &amp; 1200'!$B:$B,ROW())="","",INDEX('Display 730 &amp; 1200'!$B:$B,ROW()))</f>
        <v>EDDIE</v>
      </c>
      <c r="C812" t="str">
        <f>IF(INDEX('Display 730 &amp; 1200'!$D:$D,ROW())="","",INDEX('Display 730 &amp; 1200'!$D:$D,ROW()))</f>
        <v>SILAYUR</v>
      </c>
      <c r="D812" t="e">
        <f>IF($C812="",0,SUMIFS(#REF!,#REF!,$C812,#REF!,"&gt;="&amp;'Display 730 &amp; 1200'!$AN$10,#REF!,"&lt;="&amp;'Display 730 &amp; 1200'!$AN$9))</f>
        <v>#REF!</v>
      </c>
      <c r="E812" t="e">
        <f>IF($C812="",0,SUMIFS(#REF!,#REF!,$C812,#REF!,"&gt;="&amp;'Display 730 &amp; 1200'!$AN$12,#REF!,"&lt;="&amp;'Display 730 &amp; 1200'!$AN$11))</f>
        <v>#REF!</v>
      </c>
    </row>
    <row r="813" spans="1:5">
      <c r="A813" t="str">
        <f>IF(INDEX('Display 730 &amp; 1200'!$A:$A,ROW())="","",INDEX('Display 730 &amp; 1200'!$A:$A,ROW()))</f>
        <v>SEMARANG三宝垄</v>
      </c>
      <c r="B813" t="str">
        <f>IF(INDEX('Display 730 &amp; 1200'!$B:$B,ROW())="","",INDEX('Display 730 &amp; 1200'!$B:$B,ROW()))</f>
        <v>EDDIE</v>
      </c>
      <c r="C813" t="str">
        <f>IF(INDEX('Display 730 &amp; 1200'!$D:$D,ROW())="","",INDEX('Display 730 &amp; 1200'!$D:$D,ROW()))</f>
        <v>SEMARANG_TENGAH</v>
      </c>
      <c r="D813" t="e">
        <f>IF($C813="",0,SUMIFS(#REF!,#REF!,$C813,#REF!,"&gt;="&amp;'Display 730 &amp; 1200'!$AN$10,#REF!,"&lt;="&amp;'Display 730 &amp; 1200'!$AN$9))</f>
        <v>#REF!</v>
      </c>
      <c r="E813" t="e">
        <f>IF($C813="",0,SUMIFS(#REF!,#REF!,$C813,#REF!,"&gt;="&amp;'Display 730 &amp; 1200'!$AN$12,#REF!,"&lt;="&amp;'Display 730 &amp; 1200'!$AN$11))</f>
        <v>#REF!</v>
      </c>
    </row>
    <row r="814" spans="1:5">
      <c r="A814" t="str">
        <f>IF(INDEX('Display 730 &amp; 1200'!$A:$A,ROW())="","",INDEX('Display 730 &amp; 1200'!$A:$A,ROW()))</f>
        <v>SEMARANG三宝垄</v>
      </c>
      <c r="B814" t="str">
        <f>IF(INDEX('Display 730 &amp; 1200'!$B:$B,ROW())="","",INDEX('Display 730 &amp; 1200'!$B:$B,ROW()))</f>
        <v>EDDIE</v>
      </c>
      <c r="C814" t="str">
        <f>IF(INDEX('Display 730 &amp; 1200'!$D:$D,ROW())="","",INDEX('Display 730 &amp; 1200'!$D:$D,ROW()))</f>
        <v>HASANUDIN</v>
      </c>
      <c r="D814" t="e">
        <f>IF($C814="",0,SUMIFS(#REF!,#REF!,$C814,#REF!,"&gt;="&amp;'Display 730 &amp; 1200'!$AN$10,#REF!,"&lt;="&amp;'Display 730 &amp; 1200'!$AN$9))</f>
        <v>#REF!</v>
      </c>
      <c r="E814" t="e">
        <f>IF($C814="",0,SUMIFS(#REF!,#REF!,$C814,#REF!,"&gt;="&amp;'Display 730 &amp; 1200'!$AN$12,#REF!,"&lt;="&amp;'Display 730 &amp; 1200'!$AN$11))</f>
        <v>#REF!</v>
      </c>
    </row>
    <row r="815" spans="1:5">
      <c r="A815" t="str">
        <f>IF(INDEX('Display 730 &amp; 1200'!$A:$A,ROW())="","",INDEX('Display 730 &amp; 1200'!$A:$A,ROW()))</f>
        <v>SEMARANG三宝垄</v>
      </c>
      <c r="B815" t="str">
        <f>IF(INDEX('Display 730 &amp; 1200'!$B:$B,ROW())="","",INDEX('Display 730 &amp; 1200'!$B:$B,ROW()))</f>
        <v>EDDIE</v>
      </c>
      <c r="C815" t="str">
        <f>IF(INDEX('Display 730 &amp; 1200'!$D:$D,ROW())="","",INDEX('Display 730 &amp; 1200'!$D:$D,ROW()))</f>
        <v>ANJASMORO</v>
      </c>
      <c r="D815" t="e">
        <f>IF($C815="",0,SUMIFS(#REF!,#REF!,$C815,#REF!,"&gt;="&amp;'Display 730 &amp; 1200'!$AN$10,#REF!,"&lt;="&amp;'Display 730 &amp; 1200'!$AN$9))</f>
        <v>#REF!</v>
      </c>
      <c r="E815" t="e">
        <f>IF($C815="",0,SUMIFS(#REF!,#REF!,$C815,#REF!,"&gt;="&amp;'Display 730 &amp; 1200'!$AN$12,#REF!,"&lt;="&amp;'Display 730 &amp; 1200'!$AN$11))</f>
        <v>#REF!</v>
      </c>
    </row>
    <row r="816" spans="1:5">
      <c r="A816" t="str">
        <f>IF(INDEX('Display 730 &amp; 1200'!$A:$A,ROW())="","",INDEX('Display 730 &amp; 1200'!$A:$A,ROW()))</f>
        <v>SEMARANG三宝垄</v>
      </c>
      <c r="B816" t="str">
        <f>IF(INDEX('Display 730 &amp; 1200'!$B:$B,ROW())="","",INDEX('Display 730 &amp; 1200'!$B:$B,ROW()))</f>
        <v>EDDIE</v>
      </c>
      <c r="C816" t="str">
        <f>IF(INDEX('Display 730 &amp; 1200'!$D:$D,ROW())="","",INDEX('Display 730 &amp; 1200'!$D:$D,ROW()))</f>
        <v>S_PARMAN</v>
      </c>
      <c r="D816" t="e">
        <f>IF($C816="",0,SUMIFS(#REF!,#REF!,$C816,#REF!,"&gt;="&amp;'Display 730 &amp; 1200'!$AN$10,#REF!,"&lt;="&amp;'Display 730 &amp; 1200'!$AN$9))</f>
        <v>#REF!</v>
      </c>
      <c r="E816" t="e">
        <f>IF($C816="",0,SUMIFS(#REF!,#REF!,$C816,#REF!,"&gt;="&amp;'Display 730 &amp; 1200'!$AN$12,#REF!,"&lt;="&amp;'Display 730 &amp; 1200'!$AN$11))</f>
        <v>#REF!</v>
      </c>
    </row>
    <row r="817" spans="1:5">
      <c r="A817" t="str">
        <f>IF(INDEX('Display 730 &amp; 1200'!$A:$A,ROW())="","",INDEX('Display 730 &amp; 1200'!$A:$A,ROW()))</f>
        <v>SEMARANG三宝垄</v>
      </c>
      <c r="B817" t="str">
        <f>IF(INDEX('Display 730 &amp; 1200'!$B:$B,ROW())="","",INDEX('Display 730 &amp; 1200'!$B:$B,ROW()))</f>
        <v>EDDIE</v>
      </c>
      <c r="C817" t="str">
        <f>IF(INDEX('Display 730 &amp; 1200'!$D:$D,ROW())="","",INDEX('Display 730 &amp; 1200'!$D:$D,ROW()))</f>
        <v>SIMONGAN</v>
      </c>
      <c r="D817" t="e">
        <f>IF($C817="",0,SUMIFS(#REF!,#REF!,$C817,#REF!,"&gt;="&amp;'Display 730 &amp; 1200'!$AN$10,#REF!,"&lt;="&amp;'Display 730 &amp; 1200'!$AN$9))</f>
        <v>#REF!</v>
      </c>
      <c r="E817" t="e">
        <f>IF($C817="",0,SUMIFS(#REF!,#REF!,$C817,#REF!,"&gt;="&amp;'Display 730 &amp; 1200'!$AN$12,#REF!,"&lt;="&amp;'Display 730 &amp; 1200'!$AN$11))</f>
        <v>#REF!</v>
      </c>
    </row>
    <row r="818" spans="1:5">
      <c r="A818" t="str">
        <f>IF(INDEX('Display 730 &amp; 1200'!$A:$A,ROW())="","",INDEX('Display 730 &amp; 1200'!$A:$A,ROW()))</f>
        <v>SEMARANG三宝垄</v>
      </c>
      <c r="B818" t="str">
        <f>IF(INDEX('Display 730 &amp; 1200'!$B:$B,ROW())="","",INDEX('Display 730 &amp; 1200'!$B:$B,ROW()))</f>
        <v>EDDIE</v>
      </c>
      <c r="C818" t="str">
        <f>IF(INDEX('Display 730 &amp; 1200'!$D:$D,ROW())="","",INDEX('Display 730 &amp; 1200'!$D:$D,ROW()))</f>
        <v>GRAHAPADMA_01</v>
      </c>
      <c r="D818" t="e">
        <f>IF($C818="",0,SUMIFS(#REF!,#REF!,$C818,#REF!,"&gt;="&amp;'Display 730 &amp; 1200'!$AN$10,#REF!,"&lt;="&amp;'Display 730 &amp; 1200'!$AN$9))</f>
        <v>#REF!</v>
      </c>
      <c r="E818" t="e">
        <f>IF($C818="",0,SUMIFS(#REF!,#REF!,$C818,#REF!,"&gt;="&amp;'Display 730 &amp; 1200'!$AN$12,#REF!,"&lt;="&amp;'Display 730 &amp; 1200'!$AN$11))</f>
        <v>#REF!</v>
      </c>
    </row>
    <row r="819" spans="1:5">
      <c r="A819" t="str">
        <f>IF(INDEX('Display 730 &amp; 1200'!$A:$A,ROW())="","",INDEX('Display 730 &amp; 1200'!$A:$A,ROW()))</f>
        <v>SEMARANG三宝垄</v>
      </c>
      <c r="B819" t="str">
        <f>IF(INDEX('Display 730 &amp; 1200'!$B:$B,ROW())="","",INDEX('Display 730 &amp; 1200'!$B:$B,ROW()))</f>
        <v>QOMAR</v>
      </c>
      <c r="C819" t="str">
        <f>IF(INDEX('Display 730 &amp; 1200'!$D:$D,ROW())="","",INDEX('Display 730 &amp; 1200'!$D:$D,ROW()))</f>
        <v>PATI</v>
      </c>
      <c r="D819" t="e">
        <f>IF($C819="",0,SUMIFS(#REF!,#REF!,$C819,#REF!,"&gt;="&amp;'Display 730 &amp; 1200'!$AN$10,#REF!,"&lt;="&amp;'Display 730 &amp; 1200'!$AN$9))</f>
        <v>#REF!</v>
      </c>
      <c r="E819" t="e">
        <f>IF($C819="",0,SUMIFS(#REF!,#REF!,$C819,#REF!,"&gt;="&amp;'Display 730 &amp; 1200'!$AN$12,#REF!,"&lt;="&amp;'Display 730 &amp; 1200'!$AN$11))</f>
        <v>#REF!</v>
      </c>
    </row>
    <row r="820" spans="1:5">
      <c r="A820" t="str">
        <f>IF(INDEX('Display 730 &amp; 1200'!$A:$A,ROW())="","",INDEX('Display 730 &amp; 1200'!$A:$A,ROW()))</f>
        <v>SEMARANG三宝垄</v>
      </c>
      <c r="B820" t="str">
        <f>IF(INDEX('Display 730 &amp; 1200'!$B:$B,ROW())="","",INDEX('Display 730 &amp; 1200'!$B:$B,ROW()))</f>
        <v>QOMAR</v>
      </c>
      <c r="C820" t="str">
        <f>IF(INDEX('Display 730 &amp; 1200'!$D:$D,ROW())="","",INDEX('Display 730 &amp; 1200'!$D:$D,ROW()))</f>
        <v>JUWANA</v>
      </c>
      <c r="D820" t="e">
        <f>IF($C820="",0,SUMIFS(#REF!,#REF!,$C820,#REF!,"&gt;="&amp;'Display 730 &amp; 1200'!$AN$10,#REF!,"&lt;="&amp;'Display 730 &amp; 1200'!$AN$9))</f>
        <v>#REF!</v>
      </c>
      <c r="E820" t="e">
        <f>IF($C820="",0,SUMIFS(#REF!,#REF!,$C820,#REF!,"&gt;="&amp;'Display 730 &amp; 1200'!$AN$12,#REF!,"&lt;="&amp;'Display 730 &amp; 1200'!$AN$11))</f>
        <v>#REF!</v>
      </c>
    </row>
    <row r="821" spans="1:5">
      <c r="A821" t="str">
        <f>IF(INDEX('Display 730 &amp; 1200'!$A:$A,ROW())="","",INDEX('Display 730 &amp; 1200'!$A:$A,ROW()))</f>
        <v>SEMARANG三宝垄</v>
      </c>
      <c r="B821" t="str">
        <f>IF(INDEX('Display 730 &amp; 1200'!$B:$B,ROW())="","",INDEX('Display 730 &amp; 1200'!$B:$B,ROW()))</f>
        <v>QOMAR</v>
      </c>
      <c r="C821" t="str">
        <f>IF(INDEX('Display 730 &amp; 1200'!$D:$D,ROW())="","",INDEX('Display 730 &amp; 1200'!$D:$D,ROW()))</f>
        <v>TAMBAKROMO</v>
      </c>
      <c r="D821" t="e">
        <f>IF($C821="",0,SUMIFS(#REF!,#REF!,$C821,#REF!,"&gt;="&amp;'Display 730 &amp; 1200'!$AN$10,#REF!,"&lt;="&amp;'Display 730 &amp; 1200'!$AN$9))</f>
        <v>#REF!</v>
      </c>
      <c r="E821" t="e">
        <f>IF($C821="",0,SUMIFS(#REF!,#REF!,$C821,#REF!,"&gt;="&amp;'Display 730 &amp; 1200'!$AN$12,#REF!,"&lt;="&amp;'Display 730 &amp; 1200'!$AN$11))</f>
        <v>#REF!</v>
      </c>
    </row>
    <row r="822" spans="1:5">
      <c r="A822" t="str">
        <f>IF(INDEX('Display 730 &amp; 1200'!$A:$A,ROW())="","",INDEX('Display 730 &amp; 1200'!$A:$A,ROW()))</f>
        <v>SEMARANG三宝垄</v>
      </c>
      <c r="B822" t="str">
        <f>IF(INDEX('Display 730 &amp; 1200'!$B:$B,ROW())="","",INDEX('Display 730 &amp; 1200'!$B:$B,ROW()))</f>
        <v>QOMAR</v>
      </c>
      <c r="C822" t="str">
        <f>IF(INDEX('Display 730 &amp; 1200'!$D:$D,ROW())="","",INDEX('Display 730 &amp; 1200'!$D:$D,ROW()))</f>
        <v>MARGOYOSO</v>
      </c>
      <c r="D822" t="e">
        <f>IF($C822="",0,SUMIFS(#REF!,#REF!,$C822,#REF!,"&gt;="&amp;'Display 730 &amp; 1200'!$AN$10,#REF!,"&lt;="&amp;'Display 730 &amp; 1200'!$AN$9))</f>
        <v>#REF!</v>
      </c>
      <c r="E822" t="e">
        <f>IF($C822="",0,SUMIFS(#REF!,#REF!,$C822,#REF!,"&gt;="&amp;'Display 730 &amp; 1200'!$AN$12,#REF!,"&lt;="&amp;'Display 730 &amp; 1200'!$AN$11))</f>
        <v>#REF!</v>
      </c>
    </row>
    <row r="823" spans="1:5">
      <c r="A823" t="str">
        <f>IF(INDEX('Display 730 &amp; 1200'!$A:$A,ROW())="","",INDEX('Display 730 &amp; 1200'!$A:$A,ROW()))</f>
        <v>SEMARANG三宝垄</v>
      </c>
      <c r="B823" t="str">
        <f>IF(INDEX('Display 730 &amp; 1200'!$B:$B,ROW())="","",INDEX('Display 730 &amp; 1200'!$B:$B,ROW()))</f>
        <v>QOMAR</v>
      </c>
      <c r="C823" t="str">
        <f>IF(INDEX('Display 730 &amp; 1200'!$D:$D,ROW())="","",INDEX('Display 730 &amp; 1200'!$D:$D,ROW()))</f>
        <v>TAYU</v>
      </c>
      <c r="D823" t="e">
        <f>IF($C823="",0,SUMIFS(#REF!,#REF!,$C823,#REF!,"&gt;="&amp;'Display 730 &amp; 1200'!$AN$10,#REF!,"&lt;="&amp;'Display 730 &amp; 1200'!$AN$9))</f>
        <v>#REF!</v>
      </c>
      <c r="E823" t="e">
        <f>IF($C823="",0,SUMIFS(#REF!,#REF!,$C823,#REF!,"&gt;="&amp;'Display 730 &amp; 1200'!$AN$12,#REF!,"&lt;="&amp;'Display 730 &amp; 1200'!$AN$11))</f>
        <v>#REF!</v>
      </c>
    </row>
    <row r="824" spans="1:5">
      <c r="A824" t="str">
        <f>IF(INDEX('Display 730 &amp; 1200'!$A:$A,ROW())="","",INDEX('Display 730 &amp; 1200'!$A:$A,ROW()))</f>
        <v>SEMARANG三宝垄</v>
      </c>
      <c r="B824" t="str">
        <f>IF(INDEX('Display 730 &amp; 1200'!$B:$B,ROW())="","",INDEX('Display 730 &amp; 1200'!$B:$B,ROW()))</f>
        <v>QOMAR</v>
      </c>
      <c r="C824" t="str">
        <f>IF(INDEX('Display 730 &amp; 1200'!$D:$D,ROW())="","",INDEX('Display 730 &amp; 1200'!$D:$D,ROW()))</f>
        <v>JAKENAN</v>
      </c>
      <c r="D824" t="e">
        <f>IF($C824="",0,SUMIFS(#REF!,#REF!,$C824,#REF!,"&gt;="&amp;'Display 730 &amp; 1200'!$AN$10,#REF!,"&lt;="&amp;'Display 730 &amp; 1200'!$AN$9))</f>
        <v>#REF!</v>
      </c>
      <c r="E824" t="e">
        <f>IF($C824="",0,SUMIFS(#REF!,#REF!,$C824,#REF!,"&gt;="&amp;'Display 730 &amp; 1200'!$AN$12,#REF!,"&lt;="&amp;'Display 730 &amp; 1200'!$AN$11))</f>
        <v>#REF!</v>
      </c>
    </row>
    <row r="825" spans="1:5">
      <c r="A825" t="str">
        <f>IF(INDEX('Display 730 &amp; 1200'!$A:$A,ROW())="","",INDEX('Display 730 &amp; 1200'!$A:$A,ROW()))</f>
        <v>SEMARANG三宝垄</v>
      </c>
      <c r="B825" t="str">
        <f>IF(INDEX('Display 730 &amp; 1200'!$B:$B,ROW())="","",INDEX('Display 730 &amp; 1200'!$B:$B,ROW()))</f>
        <v>QOMAR</v>
      </c>
      <c r="C825" t="str">
        <f>IF(INDEX('Display 730 &amp; 1200'!$D:$D,ROW())="","",INDEX('Display 730 &amp; 1200'!$D:$D,ROW()))</f>
        <v>KAYEN</v>
      </c>
      <c r="D825" t="e">
        <f>IF($C825="",0,SUMIFS(#REF!,#REF!,$C825,#REF!,"&gt;="&amp;'Display 730 &amp; 1200'!$AN$10,#REF!,"&lt;="&amp;'Display 730 &amp; 1200'!$AN$9))</f>
        <v>#REF!</v>
      </c>
      <c r="E825" t="e">
        <f>IF($C825="",0,SUMIFS(#REF!,#REF!,$C825,#REF!,"&gt;="&amp;'Display 730 &amp; 1200'!$AN$12,#REF!,"&lt;="&amp;'Display 730 &amp; 1200'!$AN$11))</f>
        <v>#REF!</v>
      </c>
    </row>
    <row r="826" spans="1:5">
      <c r="A826" t="str">
        <f>IF(INDEX('Display 730 &amp; 1200'!$A:$A,ROW())="","",INDEX('Display 730 &amp; 1200'!$A:$A,ROW()))</f>
        <v>SEMARANG三宝垄</v>
      </c>
      <c r="B826" t="str">
        <f>IF(INDEX('Display 730 &amp; 1200'!$B:$B,ROW())="","",INDEX('Display 730 &amp; 1200'!$B:$B,ROW()))</f>
        <v>QOMAR</v>
      </c>
      <c r="C826" t="str">
        <f>IF(INDEX('Display 730 &amp; 1200'!$D:$D,ROW())="","",INDEX('Display 730 &amp; 1200'!$D:$D,ROW()))</f>
        <v>WEDARIJAKSA</v>
      </c>
      <c r="D826" t="e">
        <f>IF($C826="",0,SUMIFS(#REF!,#REF!,$C826,#REF!,"&gt;="&amp;'Display 730 &amp; 1200'!$AN$10,#REF!,"&lt;="&amp;'Display 730 &amp; 1200'!$AN$9))</f>
        <v>#REF!</v>
      </c>
      <c r="E826" t="e">
        <f>IF($C826="",0,SUMIFS(#REF!,#REF!,$C826,#REF!,"&gt;="&amp;'Display 730 &amp; 1200'!$AN$12,#REF!,"&lt;="&amp;'Display 730 &amp; 1200'!$AN$11))</f>
        <v>#REF!</v>
      </c>
    </row>
    <row r="827" spans="1:5">
      <c r="A827" t="str">
        <f>IF(INDEX('Display 730 &amp; 1200'!$A:$A,ROW())="","",INDEX('Display 730 &amp; 1200'!$A:$A,ROW()))</f>
        <v>SEMARANG三宝垄</v>
      </c>
      <c r="B827" t="str">
        <f>IF(INDEX('Display 730 &amp; 1200'!$B:$B,ROW())="","",INDEX('Display 730 &amp; 1200'!$B:$B,ROW()))</f>
        <v>QOMAR</v>
      </c>
      <c r="C827" t="str">
        <f>IF(INDEX('Display 730 &amp; 1200'!$D:$D,ROW())="","",INDEX('Display 730 &amp; 1200'!$D:$D,ROW()))</f>
        <v>BATANGAN</v>
      </c>
      <c r="D827" t="e">
        <f>IF($C827="",0,SUMIFS(#REF!,#REF!,$C827,#REF!,"&gt;="&amp;'Display 730 &amp; 1200'!$AN$10,#REF!,"&lt;="&amp;'Display 730 &amp; 1200'!$AN$9))</f>
        <v>#REF!</v>
      </c>
      <c r="E827" t="e">
        <f>IF($C827="",0,SUMIFS(#REF!,#REF!,$C827,#REF!,"&gt;="&amp;'Display 730 &amp; 1200'!$AN$12,#REF!,"&lt;="&amp;'Display 730 &amp; 1200'!$AN$11))</f>
        <v>#REF!</v>
      </c>
    </row>
    <row r="828" spans="1:5">
      <c r="A828" t="str">
        <f>IF(INDEX('Display 730 &amp; 1200'!$A:$A,ROW())="","",INDEX('Display 730 &amp; 1200'!$A:$A,ROW()))</f>
        <v>SEMARANG三宝垄</v>
      </c>
      <c r="B828" t="str">
        <f>IF(INDEX('Display 730 &amp; 1200'!$B:$B,ROW())="","",INDEX('Display 730 &amp; 1200'!$B:$B,ROW()))</f>
        <v>QOMAR</v>
      </c>
      <c r="C828" t="str">
        <f>IF(INDEX('Display 730 &amp; 1200'!$D:$D,ROW())="","",INDEX('Display 730 &amp; 1200'!$D:$D,ROW()))</f>
        <v>TLOGOWUNGU_PTI</v>
      </c>
      <c r="D828" t="e">
        <f>IF($C828="",0,SUMIFS(#REF!,#REF!,$C828,#REF!,"&gt;="&amp;'Display 730 &amp; 1200'!$AN$10,#REF!,"&lt;="&amp;'Display 730 &amp; 1200'!$AN$9))</f>
        <v>#REF!</v>
      </c>
      <c r="E828" t="e">
        <f>IF($C828="",0,SUMIFS(#REF!,#REF!,$C828,#REF!,"&gt;="&amp;'Display 730 &amp; 1200'!$AN$12,#REF!,"&lt;="&amp;'Display 730 &amp; 1200'!$AN$11))</f>
        <v>#REF!</v>
      </c>
    </row>
    <row r="829" spans="1:5">
      <c r="A829" t="str">
        <f>IF(INDEX('Display 730 &amp; 1200'!$A:$A,ROW())="","",INDEX('Display 730 &amp; 1200'!$A:$A,ROW()))</f>
        <v>SEMARANG三宝垄</v>
      </c>
      <c r="B829" t="str">
        <f>IF(INDEX('Display 730 &amp; 1200'!$B:$B,ROW())="","",INDEX('Display 730 &amp; 1200'!$B:$B,ROW()))</f>
        <v>QOMAR</v>
      </c>
      <c r="C829" t="str">
        <f>IF(INDEX('Display 730 &amp; 1200'!$D:$D,ROW())="","",INDEX('Display 730 &amp; 1200'!$D:$D,ROW()))</f>
        <v>WINONG</v>
      </c>
      <c r="D829" t="e">
        <f>IF($C829="",0,SUMIFS(#REF!,#REF!,$C829,#REF!,"&gt;="&amp;'Display 730 &amp; 1200'!$AN$10,#REF!,"&lt;="&amp;'Display 730 &amp; 1200'!$AN$9))</f>
        <v>#REF!</v>
      </c>
      <c r="E829" t="e">
        <f>IF($C829="",0,SUMIFS(#REF!,#REF!,$C829,#REF!,"&gt;="&amp;'Display 730 &amp; 1200'!$AN$12,#REF!,"&lt;="&amp;'Display 730 &amp; 1200'!$AN$11))</f>
        <v>#REF!</v>
      </c>
    </row>
    <row r="830" spans="1:5">
      <c r="A830" t="str">
        <f>IF(INDEX('Display 730 &amp; 1200'!$A:$A,ROW())="","",INDEX('Display 730 &amp; 1200'!$A:$A,ROW()))</f>
        <v>SEMARANG三宝垄</v>
      </c>
      <c r="B830" t="str">
        <f>IF(INDEX('Display 730 &amp; 1200'!$B:$B,ROW())="","",INDEX('Display 730 &amp; 1200'!$B:$B,ROW()))</f>
        <v>QOMAR</v>
      </c>
      <c r="C830" t="str">
        <f>IF(INDEX('Display 730 &amp; 1200'!$D:$D,ROW())="","",INDEX('Display 730 &amp; 1200'!$D:$D,ROW()))</f>
        <v>DUKUHSETI</v>
      </c>
      <c r="D830" t="e">
        <f>IF($C830="",0,SUMIFS(#REF!,#REF!,$C830,#REF!,"&gt;="&amp;'Display 730 &amp; 1200'!$AN$10,#REF!,"&lt;="&amp;'Display 730 &amp; 1200'!$AN$9))</f>
        <v>#REF!</v>
      </c>
      <c r="E830" t="e">
        <f>IF($C830="",0,SUMIFS(#REF!,#REF!,$C830,#REF!,"&gt;="&amp;'Display 730 &amp; 1200'!$AN$12,#REF!,"&lt;="&amp;'Display 730 &amp; 1200'!$AN$11))</f>
        <v>#REF!</v>
      </c>
    </row>
    <row r="831" spans="1:5">
      <c r="A831" t="str">
        <f>IF(INDEX('Display 730 &amp; 1200'!$A:$A,ROW())="","",INDEX('Display 730 &amp; 1200'!$A:$A,ROW()))</f>
        <v>SEMARANG三宝垄</v>
      </c>
      <c r="B831" t="str">
        <f>IF(INDEX('Display 730 &amp; 1200'!$B:$B,ROW())="","",INDEX('Display 730 &amp; 1200'!$B:$B,ROW()))</f>
        <v>QOMAR</v>
      </c>
      <c r="C831" t="str">
        <f>IF(INDEX('Display 730 &amp; 1200'!$D:$D,ROW())="","",INDEX('Display 730 &amp; 1200'!$D:$D,ROW()))</f>
        <v>PATI_KIDUL</v>
      </c>
      <c r="D831" t="e">
        <f>IF($C831="",0,SUMIFS(#REF!,#REF!,$C831,#REF!,"&gt;="&amp;'Display 730 &amp; 1200'!$AN$10,#REF!,"&lt;="&amp;'Display 730 &amp; 1200'!$AN$9))</f>
        <v>#REF!</v>
      </c>
      <c r="E831" t="e">
        <f>IF($C831="",0,SUMIFS(#REF!,#REF!,$C831,#REF!,"&gt;="&amp;'Display 730 &amp; 1200'!$AN$12,#REF!,"&lt;="&amp;'Display 730 &amp; 1200'!$AN$11))</f>
        <v>#REF!</v>
      </c>
    </row>
    <row r="832" spans="1:5">
      <c r="A832" t="str">
        <f>IF(INDEX('Display 730 &amp; 1200'!$A:$A,ROW())="","",INDEX('Display 730 &amp; 1200'!$A:$A,ROW()))</f>
        <v>SEMARANG三宝垄</v>
      </c>
      <c r="B832" t="str">
        <f>IF(INDEX('Display 730 &amp; 1200'!$B:$B,ROW())="","",INDEX('Display 730 &amp; 1200'!$B:$B,ROW()))</f>
        <v>QOMAR</v>
      </c>
      <c r="C832" t="str">
        <f>IF(INDEX('Display 730 &amp; 1200'!$D:$D,ROW())="","",INDEX('Display 730 &amp; 1200'!$D:$D,ROW()))</f>
        <v>SUKOLILO</v>
      </c>
      <c r="D832" t="e">
        <f>IF($C832="",0,SUMIFS(#REF!,#REF!,$C832,#REF!,"&gt;="&amp;'Display 730 &amp; 1200'!$AN$10,#REF!,"&lt;="&amp;'Display 730 &amp; 1200'!$AN$9))</f>
        <v>#REF!</v>
      </c>
      <c r="E832" t="e">
        <f>IF($C832="",0,SUMIFS(#REF!,#REF!,$C832,#REF!,"&gt;="&amp;'Display 730 &amp; 1200'!$AN$12,#REF!,"&lt;="&amp;'Display 730 &amp; 1200'!$AN$11))</f>
        <v>#REF!</v>
      </c>
    </row>
    <row r="833" spans="1:5">
      <c r="A833" t="str">
        <f>IF(INDEX('Display 730 &amp; 1200'!$A:$A,ROW())="","",INDEX('Display 730 &amp; 1200'!$A:$A,ROW()))</f>
        <v>SEMARANG三宝垄</v>
      </c>
      <c r="B833" t="str">
        <f>IF(INDEX('Display 730 &amp; 1200'!$B:$B,ROW())="","",INDEX('Display 730 &amp; 1200'!$B:$B,ROW()))</f>
        <v>QOMAR</v>
      </c>
      <c r="C833" t="str">
        <f>IF(INDEX('Display 730 &amp; 1200'!$D:$D,ROW())="","",INDEX('Display 730 &amp; 1200'!$D:$D,ROW()))</f>
        <v>TRANGKIL</v>
      </c>
      <c r="D833" t="e">
        <f>IF($C833="",0,SUMIFS(#REF!,#REF!,$C833,#REF!,"&gt;="&amp;'Display 730 &amp; 1200'!$AN$10,#REF!,"&lt;="&amp;'Display 730 &amp; 1200'!$AN$9))</f>
        <v>#REF!</v>
      </c>
      <c r="E833" t="e">
        <f>IF($C833="",0,SUMIFS(#REF!,#REF!,$C833,#REF!,"&gt;="&amp;'Display 730 &amp; 1200'!$AN$12,#REF!,"&lt;="&amp;'Display 730 &amp; 1200'!$AN$11))</f>
        <v>#REF!</v>
      </c>
    </row>
    <row r="834" spans="1:5">
      <c r="A834" t="str">
        <f>IF(INDEX('Display 730 &amp; 1200'!$A:$A,ROW())="","",INDEX('Display 730 &amp; 1200'!$A:$A,ROW()))</f>
        <v>SEMARANG三宝垄</v>
      </c>
      <c r="B834" t="str">
        <f>IF(INDEX('Display 730 &amp; 1200'!$B:$B,ROW())="","",INDEX('Display 730 &amp; 1200'!$B:$B,ROW()))</f>
        <v>QOMAR</v>
      </c>
      <c r="C834" t="str">
        <f>IF(INDEX('Display 730 &amp; 1200'!$D:$D,ROW())="","",INDEX('Display 730 &amp; 1200'!$D:$D,ROW()))</f>
        <v>GABUS</v>
      </c>
      <c r="D834" t="e">
        <f>IF($C834="",0,SUMIFS(#REF!,#REF!,$C834,#REF!,"&gt;="&amp;'Display 730 &amp; 1200'!$AN$10,#REF!,"&lt;="&amp;'Display 730 &amp; 1200'!$AN$9))</f>
        <v>#REF!</v>
      </c>
      <c r="E834" t="e">
        <f>IF($C834="",0,SUMIFS(#REF!,#REF!,$C834,#REF!,"&gt;="&amp;'Display 730 &amp; 1200'!$AN$12,#REF!,"&lt;="&amp;'Display 730 &amp; 1200'!$AN$11))</f>
        <v>#REF!</v>
      </c>
    </row>
    <row r="835" spans="1:5">
      <c r="A835" t="str">
        <f>IF(INDEX('Display 730 &amp; 1200'!$A:$A,ROW())="","",INDEX('Display 730 &amp; 1200'!$A:$A,ROW()))</f>
        <v>SEMARANG三宝垄</v>
      </c>
      <c r="B835" t="str">
        <f>IF(INDEX('Display 730 &amp; 1200'!$B:$B,ROW())="","",INDEX('Display 730 &amp; 1200'!$B:$B,ROW()))</f>
        <v>QOMAR</v>
      </c>
      <c r="C835" t="str">
        <f>IF(INDEX('Display 730 &amp; 1200'!$D:$D,ROW())="","",INDEX('Display 730 &amp; 1200'!$D:$D,ROW()))</f>
        <v>CLUWAK</v>
      </c>
      <c r="D835" t="e">
        <f>IF($C835="",0,SUMIFS(#REF!,#REF!,$C835,#REF!,"&gt;="&amp;'Display 730 &amp; 1200'!$AN$10,#REF!,"&lt;="&amp;'Display 730 &amp; 1200'!$AN$9))</f>
        <v>#REF!</v>
      </c>
      <c r="E835" t="e">
        <f>IF($C835="",0,SUMIFS(#REF!,#REF!,$C835,#REF!,"&gt;="&amp;'Display 730 &amp; 1200'!$AN$12,#REF!,"&lt;="&amp;'Display 730 &amp; 1200'!$AN$11))</f>
        <v>#REF!</v>
      </c>
    </row>
    <row r="836" spans="1:5">
      <c r="A836" t="str">
        <f>IF(INDEX('Display 730 &amp; 1200'!$A:$A,ROW())="","",INDEX('Display 730 &amp; 1200'!$A:$A,ROW()))</f>
        <v>SEMARANG三宝垄</v>
      </c>
      <c r="B836" t="str">
        <f>IF(INDEX('Display 730 &amp; 1200'!$B:$B,ROW())="","",INDEX('Display 730 &amp; 1200'!$B:$B,ROW()))</f>
        <v>QOMAR</v>
      </c>
      <c r="C836" t="str">
        <f>IF(INDEX('Display 730 &amp; 1200'!$D:$D,ROW())="","",INDEX('Display 730 &amp; 1200'!$D:$D,ROW()))</f>
        <v>JUWANA_TIMUR</v>
      </c>
      <c r="D836" t="e">
        <f>IF($C836="",0,SUMIFS(#REF!,#REF!,$C836,#REF!,"&gt;="&amp;'Display 730 &amp; 1200'!$AN$10,#REF!,"&lt;="&amp;'Display 730 &amp; 1200'!$AN$9))</f>
        <v>#REF!</v>
      </c>
      <c r="E836" t="e">
        <f>IF($C836="",0,SUMIFS(#REF!,#REF!,$C836,#REF!,"&gt;="&amp;'Display 730 &amp; 1200'!$AN$12,#REF!,"&lt;="&amp;'Display 730 &amp; 1200'!$AN$11))</f>
        <v>#REF!</v>
      </c>
    </row>
    <row r="837" spans="1:5">
      <c r="A837" t="str">
        <f>IF(INDEX('Display 730 &amp; 1200'!$A:$A,ROW())="","",INDEX('Display 730 &amp; 1200'!$A:$A,ROW()))</f>
        <v>SEMARANG三宝垄</v>
      </c>
      <c r="B837" t="str">
        <f>IF(INDEX('Display 730 &amp; 1200'!$B:$B,ROW())="","",INDEX('Display 730 &amp; 1200'!$B:$B,ROW()))</f>
        <v>QOMAR</v>
      </c>
      <c r="C837" t="str">
        <f>IF(INDEX('Display 730 &amp; 1200'!$D:$D,ROW())="","",INDEX('Display 730 &amp; 1200'!$D:$D,ROW()))</f>
        <v>REMBANG</v>
      </c>
      <c r="D837" t="e">
        <f>IF($C837="",0,SUMIFS(#REF!,#REF!,$C837,#REF!,"&gt;="&amp;'Display 730 &amp; 1200'!$AN$10,#REF!,"&lt;="&amp;'Display 730 &amp; 1200'!$AN$9))</f>
        <v>#REF!</v>
      </c>
      <c r="E837" t="e">
        <f>IF($C837="",0,SUMIFS(#REF!,#REF!,$C837,#REF!,"&gt;="&amp;'Display 730 &amp; 1200'!$AN$12,#REF!,"&lt;="&amp;'Display 730 &amp; 1200'!$AN$11))</f>
        <v>#REF!</v>
      </c>
    </row>
    <row r="838" spans="1:5">
      <c r="A838" t="str">
        <f>IF(INDEX('Display 730 &amp; 1200'!$A:$A,ROW())="","",INDEX('Display 730 &amp; 1200'!$A:$A,ROW()))</f>
        <v>SEMARANG三宝垄</v>
      </c>
      <c r="B838" t="str">
        <f>IF(INDEX('Display 730 &amp; 1200'!$B:$B,ROW())="","",INDEX('Display 730 &amp; 1200'!$B:$B,ROW()))</f>
        <v>QOMAR</v>
      </c>
      <c r="C838" t="str">
        <f>IF(INDEX('Display 730 &amp; 1200'!$D:$D,ROW())="","",INDEX('Display 730 &amp; 1200'!$D:$D,ROW()))</f>
        <v>LASEM</v>
      </c>
      <c r="D838" t="e">
        <f>IF($C838="",0,SUMIFS(#REF!,#REF!,$C838,#REF!,"&gt;="&amp;'Display 730 &amp; 1200'!$AN$10,#REF!,"&lt;="&amp;'Display 730 &amp; 1200'!$AN$9))</f>
        <v>#REF!</v>
      </c>
      <c r="E838" t="e">
        <f>IF($C838="",0,SUMIFS(#REF!,#REF!,$C838,#REF!,"&gt;="&amp;'Display 730 &amp; 1200'!$AN$12,#REF!,"&lt;="&amp;'Display 730 &amp; 1200'!$AN$11))</f>
        <v>#REF!</v>
      </c>
    </row>
    <row r="839" spans="1:5">
      <c r="A839" t="str">
        <f>IF(INDEX('Display 730 &amp; 1200'!$A:$A,ROW())="","",INDEX('Display 730 &amp; 1200'!$A:$A,ROW()))</f>
        <v>SEMARANG三宝垄</v>
      </c>
      <c r="B839" t="str">
        <f>IF(INDEX('Display 730 &amp; 1200'!$B:$B,ROW())="","",INDEX('Display 730 &amp; 1200'!$B:$B,ROW()))</f>
        <v>QOMAR</v>
      </c>
      <c r="C839" t="str">
        <f>IF(INDEX('Display 730 &amp; 1200'!$D:$D,ROW())="","",INDEX('Display 730 &amp; 1200'!$D:$D,ROW()))</f>
        <v>KRAGAN</v>
      </c>
      <c r="D839" t="e">
        <f>IF($C839="",0,SUMIFS(#REF!,#REF!,$C839,#REF!,"&gt;="&amp;'Display 730 &amp; 1200'!$AN$10,#REF!,"&lt;="&amp;'Display 730 &amp; 1200'!$AN$9))</f>
        <v>#REF!</v>
      </c>
      <c r="E839" t="e">
        <f>IF($C839="",0,SUMIFS(#REF!,#REF!,$C839,#REF!,"&gt;="&amp;'Display 730 &amp; 1200'!$AN$12,#REF!,"&lt;="&amp;'Display 730 &amp; 1200'!$AN$11))</f>
        <v>#REF!</v>
      </c>
    </row>
    <row r="840" spans="1:5">
      <c r="A840" t="str">
        <f>IF(INDEX('Display 730 &amp; 1200'!$A:$A,ROW())="","",INDEX('Display 730 &amp; 1200'!$A:$A,ROW()))</f>
        <v>SEMARANG三宝垄</v>
      </c>
      <c r="B840" t="str">
        <f>IF(INDEX('Display 730 &amp; 1200'!$B:$B,ROW())="","",INDEX('Display 730 &amp; 1200'!$B:$B,ROW()))</f>
        <v>QOMAR</v>
      </c>
      <c r="C840" t="str">
        <f>IF(INDEX('Display 730 &amp; 1200'!$D:$D,ROW())="","",INDEX('Display 730 &amp; 1200'!$D:$D,ROW()))</f>
        <v>PAMOTAN</v>
      </c>
      <c r="D840" t="e">
        <f>IF($C840="",0,SUMIFS(#REF!,#REF!,$C840,#REF!,"&gt;="&amp;'Display 730 &amp; 1200'!$AN$10,#REF!,"&lt;="&amp;'Display 730 &amp; 1200'!$AN$9))</f>
        <v>#REF!</v>
      </c>
      <c r="E840" t="e">
        <f>IF($C840="",0,SUMIFS(#REF!,#REF!,$C840,#REF!,"&gt;="&amp;'Display 730 &amp; 1200'!$AN$12,#REF!,"&lt;="&amp;'Display 730 &amp; 1200'!$AN$11))</f>
        <v>#REF!</v>
      </c>
    </row>
    <row r="841" spans="1:5">
      <c r="A841" t="str">
        <f>IF(INDEX('Display 730 &amp; 1200'!$A:$A,ROW())="","",INDEX('Display 730 &amp; 1200'!$A:$A,ROW()))</f>
        <v>SEMARANG三宝垄</v>
      </c>
      <c r="B841" t="str">
        <f>IF(INDEX('Display 730 &amp; 1200'!$B:$B,ROW())="","",INDEX('Display 730 &amp; 1200'!$B:$B,ROW()))</f>
        <v>QOMAR</v>
      </c>
      <c r="C841" t="str">
        <f>IF(INDEX('Display 730 &amp; 1200'!$D:$D,ROW())="","",INDEX('Display 730 &amp; 1200'!$D:$D,ROW()))</f>
        <v>SEDAN</v>
      </c>
      <c r="D841" t="e">
        <f>IF($C841="",0,SUMIFS(#REF!,#REF!,$C841,#REF!,"&gt;="&amp;'Display 730 &amp; 1200'!$AN$10,#REF!,"&lt;="&amp;'Display 730 &amp; 1200'!$AN$9))</f>
        <v>#REF!</v>
      </c>
      <c r="E841" t="e">
        <f>IF($C841="",0,SUMIFS(#REF!,#REF!,$C841,#REF!,"&gt;="&amp;'Display 730 &amp; 1200'!$AN$12,#REF!,"&lt;="&amp;'Display 730 &amp; 1200'!$AN$11))</f>
        <v>#REF!</v>
      </c>
    </row>
    <row r="842" spans="1:5">
      <c r="A842" t="str">
        <f>IF(INDEX('Display 730 &amp; 1200'!$A:$A,ROW())="","",INDEX('Display 730 &amp; 1200'!$A:$A,ROW()))</f>
        <v>SEMARANG三宝垄</v>
      </c>
      <c r="B842" t="str">
        <f>IF(INDEX('Display 730 &amp; 1200'!$B:$B,ROW())="","",INDEX('Display 730 &amp; 1200'!$B:$B,ROW()))</f>
        <v>QOMAR</v>
      </c>
      <c r="C842" t="str">
        <f>IF(INDEX('Display 730 &amp; 1200'!$D:$D,ROW())="","",INDEX('Display 730 &amp; 1200'!$D:$D,ROW()))</f>
        <v>BULU</v>
      </c>
      <c r="D842" t="e">
        <f>IF($C842="",0,SUMIFS(#REF!,#REF!,$C842,#REF!,"&gt;="&amp;'Display 730 &amp; 1200'!$AN$10,#REF!,"&lt;="&amp;'Display 730 &amp; 1200'!$AN$9))</f>
        <v>#REF!</v>
      </c>
      <c r="E842" t="e">
        <f>IF($C842="",0,SUMIFS(#REF!,#REF!,$C842,#REF!,"&gt;="&amp;'Display 730 &amp; 1200'!$AN$12,#REF!,"&lt;="&amp;'Display 730 &amp; 1200'!$AN$11))</f>
        <v>#REF!</v>
      </c>
    </row>
    <row r="843" spans="1:5">
      <c r="A843" t="str">
        <f>IF(INDEX('Display 730 &amp; 1200'!$A:$A,ROW())="","",INDEX('Display 730 &amp; 1200'!$A:$A,ROW()))</f>
        <v>SEMARANG三宝垄</v>
      </c>
      <c r="B843" t="str">
        <f>IF(INDEX('Display 730 &amp; 1200'!$B:$B,ROW())="","",INDEX('Display 730 &amp; 1200'!$B:$B,ROW()))</f>
        <v>QOMAR</v>
      </c>
      <c r="C843" t="str">
        <f>IF(INDEX('Display 730 &amp; 1200'!$D:$D,ROW())="","",INDEX('Display 730 &amp; 1200'!$D:$D,ROW()))</f>
        <v>SLUKE</v>
      </c>
      <c r="D843" t="e">
        <f>IF($C843="",0,SUMIFS(#REF!,#REF!,$C843,#REF!,"&gt;="&amp;'Display 730 &amp; 1200'!$AN$10,#REF!,"&lt;="&amp;'Display 730 &amp; 1200'!$AN$9))</f>
        <v>#REF!</v>
      </c>
      <c r="E843" t="e">
        <f>IF($C843="",0,SUMIFS(#REF!,#REF!,$C843,#REF!,"&gt;="&amp;'Display 730 &amp; 1200'!$AN$12,#REF!,"&lt;="&amp;'Display 730 &amp; 1200'!$AN$11))</f>
        <v>#REF!</v>
      </c>
    </row>
    <row r="844" spans="1:5">
      <c r="A844" t="str">
        <f>IF(INDEX('Display 730 &amp; 1200'!$A:$A,ROW())="","",INDEX('Display 730 &amp; 1200'!$A:$A,ROW()))</f>
        <v>SEMARANG三宝垄</v>
      </c>
      <c r="B844" t="str">
        <f>IF(INDEX('Display 730 &amp; 1200'!$B:$B,ROW())="","",INDEX('Display 730 &amp; 1200'!$B:$B,ROW()))</f>
        <v>QOMAR</v>
      </c>
      <c r="C844" t="str">
        <f>IF(INDEX('Display 730 &amp; 1200'!$D:$D,ROW())="","",INDEX('Display 730 &amp; 1200'!$D:$D,ROW()))</f>
        <v>SARANG</v>
      </c>
      <c r="D844" t="e">
        <f>IF($C844="",0,SUMIFS(#REF!,#REF!,$C844,#REF!,"&gt;="&amp;'Display 730 &amp; 1200'!$AN$10,#REF!,"&lt;="&amp;'Display 730 &amp; 1200'!$AN$9))</f>
        <v>#REF!</v>
      </c>
      <c r="E844" t="e">
        <f>IF($C844="",0,SUMIFS(#REF!,#REF!,$C844,#REF!,"&gt;="&amp;'Display 730 &amp; 1200'!$AN$12,#REF!,"&lt;="&amp;'Display 730 &amp; 1200'!$AN$11))</f>
        <v>#REF!</v>
      </c>
    </row>
    <row r="845" spans="1:5">
      <c r="A845" t="str">
        <f>IF(INDEX('Display 730 &amp; 1200'!$A:$A,ROW())="","",INDEX('Display 730 &amp; 1200'!$A:$A,ROW()))</f>
        <v>SEMARANG三宝垄</v>
      </c>
      <c r="B845" t="str">
        <f>IF(INDEX('Display 730 &amp; 1200'!$B:$B,ROW())="","",INDEX('Display 730 &amp; 1200'!$B:$B,ROW()))</f>
        <v>QOMAR</v>
      </c>
      <c r="C845" t="str">
        <f>IF(INDEX('Display 730 &amp; 1200'!$D:$D,ROW())="","",INDEX('Display 730 &amp; 1200'!$D:$D,ROW()))</f>
        <v>PANCUR</v>
      </c>
      <c r="D845" t="e">
        <f>IF($C845="",0,SUMIFS(#REF!,#REF!,$C845,#REF!,"&gt;="&amp;'Display 730 &amp; 1200'!$AN$10,#REF!,"&lt;="&amp;'Display 730 &amp; 1200'!$AN$9))</f>
        <v>#REF!</v>
      </c>
      <c r="E845" t="e">
        <f>IF($C845="",0,SUMIFS(#REF!,#REF!,$C845,#REF!,"&gt;="&amp;'Display 730 &amp; 1200'!$AN$12,#REF!,"&lt;="&amp;'Display 730 &amp; 1200'!$AN$11))</f>
        <v>#REF!</v>
      </c>
    </row>
    <row r="846" spans="1:5">
      <c r="A846" t="str">
        <f>IF(INDEX('Display 730 &amp; 1200'!$A:$A,ROW())="","",INDEX('Display 730 &amp; 1200'!$A:$A,ROW()))</f>
        <v>SEMARANG三宝垄</v>
      </c>
      <c r="B846" t="str">
        <f>IF(INDEX('Display 730 &amp; 1200'!$B:$B,ROW())="","",INDEX('Display 730 &amp; 1200'!$B:$B,ROW()))</f>
        <v>EDDIE</v>
      </c>
      <c r="C846" t="str">
        <f>IF(INDEX('Display 730 &amp; 1200'!$D:$D,ROW())="","",INDEX('Display 730 &amp; 1200'!$D:$D,ROW()))</f>
        <v>BANYUMANIK</v>
      </c>
      <c r="D846" t="e">
        <f>IF($C846="",0,SUMIFS(#REF!,#REF!,$C846,#REF!,"&gt;="&amp;'Display 730 &amp; 1200'!$AN$10,#REF!,"&lt;="&amp;'Display 730 &amp; 1200'!$AN$9))</f>
        <v>#REF!</v>
      </c>
      <c r="E846" t="e">
        <f>IF($C846="",0,SUMIFS(#REF!,#REF!,$C846,#REF!,"&gt;="&amp;'Display 730 &amp; 1200'!$AN$12,#REF!,"&lt;="&amp;'Display 730 &amp; 1200'!$AN$11))</f>
        <v>#REF!</v>
      </c>
    </row>
    <row r="847" spans="1:5">
      <c r="A847" t="str">
        <f>IF(INDEX('Display 730 &amp; 1200'!$A:$A,ROW())="","",INDEX('Display 730 &amp; 1200'!$A:$A,ROW()))</f>
        <v>SEMARANG三宝垄</v>
      </c>
      <c r="B847" t="str">
        <f>IF(INDEX('Display 730 &amp; 1200'!$B:$B,ROW())="","",INDEX('Display 730 &amp; 1200'!$B:$B,ROW()))</f>
        <v>EDDIE</v>
      </c>
      <c r="C847" t="str">
        <f>IF(INDEX('Display 730 &amp; 1200'!$D:$D,ROW())="","",INDEX('Display 730 &amp; 1200'!$D:$D,ROW()))</f>
        <v>SEMARANG</v>
      </c>
      <c r="D847" t="e">
        <f>IF($C847="",0,SUMIFS(#REF!,#REF!,$C847,#REF!,"&gt;="&amp;'Display 730 &amp; 1200'!$AN$10,#REF!,"&lt;="&amp;'Display 730 &amp; 1200'!$AN$9))</f>
        <v>#REF!</v>
      </c>
      <c r="E847" t="e">
        <f>IF($C847="",0,SUMIFS(#REF!,#REF!,$C847,#REF!,"&gt;="&amp;'Display 730 &amp; 1200'!$AN$12,#REF!,"&lt;="&amp;'Display 730 &amp; 1200'!$AN$11))</f>
        <v>#REF!</v>
      </c>
    </row>
    <row r="848" spans="1:5">
      <c r="A848" t="str">
        <f>IF(INDEX('Display 730 &amp; 1200'!$A:$A,ROW())="","",INDEX('Display 730 &amp; 1200'!$A:$A,ROW()))</f>
        <v>SEMARANG三宝垄</v>
      </c>
      <c r="B848" t="str">
        <f>IF(INDEX('Display 730 &amp; 1200'!$B:$B,ROW())="","",INDEX('Display 730 &amp; 1200'!$B:$B,ROW()))</f>
        <v>EDDIE</v>
      </c>
      <c r="C848" t="str">
        <f>IF(INDEX('Display 730 &amp; 1200'!$D:$D,ROW())="","",INDEX('Display 730 &amp; 1200'!$D:$D,ROW()))</f>
        <v>TENTARA_PELAJAR</v>
      </c>
      <c r="D848" t="e">
        <f>IF($C848="",0,SUMIFS(#REF!,#REF!,$C848,#REF!,"&gt;="&amp;'Display 730 &amp; 1200'!$AN$10,#REF!,"&lt;="&amp;'Display 730 &amp; 1200'!$AN$9))</f>
        <v>#REF!</v>
      </c>
      <c r="E848" t="e">
        <f>IF($C848="",0,SUMIFS(#REF!,#REF!,$C848,#REF!,"&gt;="&amp;'Display 730 &amp; 1200'!$AN$12,#REF!,"&lt;="&amp;'Display 730 &amp; 1200'!$AN$11))</f>
        <v>#REF!</v>
      </c>
    </row>
    <row r="849" spans="1:5">
      <c r="A849" t="str">
        <f>IF(INDEX('Display 730 &amp; 1200'!$A:$A,ROW())="","",INDEX('Display 730 &amp; 1200'!$A:$A,ROW()))</f>
        <v>SEMARANG三宝垄</v>
      </c>
      <c r="B849" t="str">
        <f>IF(INDEX('Display 730 &amp; 1200'!$B:$B,ROW())="","",INDEX('Display 730 &amp; 1200'!$B:$B,ROW()))</f>
        <v>EDDIE</v>
      </c>
      <c r="C849" t="str">
        <f>IF(INDEX('Display 730 &amp; 1200'!$D:$D,ROW())="","",INDEX('Display 730 &amp; 1200'!$D:$D,ROW()))</f>
        <v>SENDANGMULYO</v>
      </c>
      <c r="D849" t="e">
        <f>IF($C849="",0,SUMIFS(#REF!,#REF!,$C849,#REF!,"&gt;="&amp;'Display 730 &amp; 1200'!$AN$10,#REF!,"&lt;="&amp;'Display 730 &amp; 1200'!$AN$9))</f>
        <v>#REF!</v>
      </c>
      <c r="E849" t="e">
        <f>IF($C849="",0,SUMIFS(#REF!,#REF!,$C849,#REF!,"&gt;="&amp;'Display 730 &amp; 1200'!$AN$12,#REF!,"&lt;="&amp;'Display 730 &amp; 1200'!$AN$11))</f>
        <v>#REF!</v>
      </c>
    </row>
    <row r="850" spans="1:5">
      <c r="A850" t="str">
        <f>IF(INDEX('Display 730 &amp; 1200'!$A:$A,ROW())="","",INDEX('Display 730 &amp; 1200'!$A:$A,ROW()))</f>
        <v>SEMARANG三宝垄</v>
      </c>
      <c r="B850" t="str">
        <f>IF(INDEX('Display 730 &amp; 1200'!$B:$B,ROW())="","",INDEX('Display 730 &amp; 1200'!$B:$B,ROW()))</f>
        <v>EDDIE</v>
      </c>
      <c r="C850" t="str">
        <f>IF(INDEX('Display 730 &amp; 1200'!$D:$D,ROW())="","",INDEX('Display 730 &amp; 1200'!$D:$D,ROW()))</f>
        <v>KETILENG_RAYA</v>
      </c>
      <c r="D850" t="e">
        <f>IF($C850="",0,SUMIFS(#REF!,#REF!,$C850,#REF!,"&gt;="&amp;'Display 730 &amp; 1200'!$AN$10,#REF!,"&lt;="&amp;'Display 730 &amp; 1200'!$AN$9))</f>
        <v>#REF!</v>
      </c>
      <c r="E850" t="e">
        <f>IF($C850="",0,SUMIFS(#REF!,#REF!,$C850,#REF!,"&gt;="&amp;'Display 730 &amp; 1200'!$AN$12,#REF!,"&lt;="&amp;'Display 730 &amp; 1200'!$AN$11))</f>
        <v>#REF!</v>
      </c>
    </row>
    <row r="851" spans="1:5">
      <c r="A851" t="str">
        <f>IF(INDEX('Display 730 &amp; 1200'!$A:$A,ROW())="","",INDEX('Display 730 &amp; 1200'!$A:$A,ROW()))</f>
        <v>SEMARANG三宝垄</v>
      </c>
      <c r="B851" t="str">
        <f>IF(INDEX('Display 730 &amp; 1200'!$B:$B,ROW())="","",INDEX('Display 730 &amp; 1200'!$B:$B,ROW()))</f>
        <v>EDDIE</v>
      </c>
      <c r="C851" t="str">
        <f>IF(INDEX('Display 730 &amp; 1200'!$D:$D,ROW())="","",INDEX('Display 730 &amp; 1200'!$D:$D,ROW()))</f>
        <v>SUPRIYADI_FNC</v>
      </c>
      <c r="D851" t="e">
        <f>IF($C851="",0,SUMIFS(#REF!,#REF!,$C851,#REF!,"&gt;="&amp;'Display 730 &amp; 1200'!$AN$10,#REF!,"&lt;="&amp;'Display 730 &amp; 1200'!$AN$9))</f>
        <v>#REF!</v>
      </c>
      <c r="E851" t="e">
        <f>IF($C851="",0,SUMIFS(#REF!,#REF!,$C851,#REF!,"&gt;="&amp;'Display 730 &amp; 1200'!$AN$12,#REF!,"&lt;="&amp;'Display 730 &amp; 1200'!$AN$11))</f>
        <v>#REF!</v>
      </c>
    </row>
    <row r="852" spans="1:5">
      <c r="A852" t="str">
        <f>IF(INDEX('Display 730 &amp; 1200'!$A:$A,ROW())="","",INDEX('Display 730 &amp; 1200'!$A:$A,ROW()))</f>
        <v>SEMARANG三宝垄</v>
      </c>
      <c r="B852" t="str">
        <f>IF(INDEX('Display 730 &amp; 1200'!$B:$B,ROW())="","",INDEX('Display 730 &amp; 1200'!$B:$B,ROW()))</f>
        <v>EDDIE</v>
      </c>
      <c r="C852" t="str">
        <f>IF(INDEX('Display 730 &amp; 1200'!$D:$D,ROW())="","",INDEX('Display 730 &amp; 1200'!$D:$D,ROW()))</f>
        <v>TLOGOSARI_FNC</v>
      </c>
      <c r="D852" t="e">
        <f>IF($C852="",0,SUMIFS(#REF!,#REF!,$C852,#REF!,"&gt;="&amp;'Display 730 &amp; 1200'!$AN$10,#REF!,"&lt;="&amp;'Display 730 &amp; 1200'!$AN$9))</f>
        <v>#REF!</v>
      </c>
      <c r="E852" t="e">
        <f>IF($C852="",0,SUMIFS(#REF!,#REF!,$C852,#REF!,"&gt;="&amp;'Display 730 &amp; 1200'!$AN$12,#REF!,"&lt;="&amp;'Display 730 &amp; 1200'!$AN$11))</f>
        <v>#REF!</v>
      </c>
    </row>
    <row r="853" spans="1:5">
      <c r="A853" t="str">
        <f>IF(INDEX('Display 730 &amp; 1200'!$A:$A,ROW())="","",INDEX('Display 730 &amp; 1200'!$A:$A,ROW()))</f>
        <v>SEMARANG三宝垄</v>
      </c>
      <c r="B853" t="str">
        <f>IF(INDEX('Display 730 &amp; 1200'!$B:$B,ROW())="","",INDEX('Display 730 &amp; 1200'!$B:$B,ROW()))</f>
        <v>EDDIE</v>
      </c>
      <c r="C853" t="str">
        <f>IF(INDEX('Display 730 &amp; 1200'!$D:$D,ROW())="","",INDEX('Display 730 &amp; 1200'!$D:$D,ROW()))</f>
        <v>WOLTER_FNC</v>
      </c>
      <c r="D853" t="e">
        <f>IF($C853="",0,SUMIFS(#REF!,#REF!,$C853,#REF!,"&gt;="&amp;'Display 730 &amp; 1200'!$AN$10,#REF!,"&lt;="&amp;'Display 730 &amp; 1200'!$AN$9))</f>
        <v>#REF!</v>
      </c>
      <c r="E853" t="e">
        <f>IF($C853="",0,SUMIFS(#REF!,#REF!,$C853,#REF!,"&gt;="&amp;'Display 730 &amp; 1200'!$AN$12,#REF!,"&lt;="&amp;'Display 730 &amp; 1200'!$AN$11))</f>
        <v>#REF!</v>
      </c>
    </row>
    <row r="854" spans="1:5">
      <c r="A854" t="str">
        <f>IF(INDEX('Display 730 &amp; 1200'!$A:$A,ROW())="","",INDEX('Display 730 &amp; 1200'!$A:$A,ROW()))</f>
        <v>SEMARANG三宝垄</v>
      </c>
      <c r="B854" t="str">
        <f>IF(INDEX('Display 730 &amp; 1200'!$B:$B,ROW())="","",INDEX('Display 730 &amp; 1200'!$B:$B,ROW()))</f>
        <v>EDDIE</v>
      </c>
      <c r="C854" t="str">
        <f>IF(INDEX('Display 730 &amp; 1200'!$D:$D,ROW())="","",INDEX('Display 730 &amp; 1200'!$D:$D,ROW()))</f>
        <v>SIDODADI</v>
      </c>
      <c r="D854" t="e">
        <f>IF($C854="",0,SUMIFS(#REF!,#REF!,$C854,#REF!,"&gt;="&amp;'Display 730 &amp; 1200'!$AN$10,#REF!,"&lt;="&amp;'Display 730 &amp; 1200'!$AN$9))</f>
        <v>#REF!</v>
      </c>
      <c r="E854" t="e">
        <f>IF($C854="",0,SUMIFS(#REF!,#REF!,$C854,#REF!,"&gt;="&amp;'Display 730 &amp; 1200'!$AN$12,#REF!,"&lt;="&amp;'Display 730 &amp; 1200'!$AN$11))</f>
        <v>#REF!</v>
      </c>
    </row>
    <row r="855" spans="1:5">
      <c r="A855" t="str">
        <f>IF(INDEX('Display 730 &amp; 1200'!$A:$A,ROW())="","",INDEX('Display 730 &amp; 1200'!$A:$A,ROW()))</f>
        <v>SEMARANG三宝垄</v>
      </c>
      <c r="B855" t="str">
        <f>IF(INDEX('Display 730 &amp; 1200'!$B:$B,ROW())="","",INDEX('Display 730 &amp; 1200'!$B:$B,ROW()))</f>
        <v>EDDIE</v>
      </c>
      <c r="C855" t="str">
        <f>IF(INDEX('Display 730 &amp; 1200'!$D:$D,ROW())="","",INDEX('Display 730 &amp; 1200'!$D:$D,ROW()))</f>
        <v>GENUK</v>
      </c>
      <c r="D855" t="e">
        <f>IF($C855="",0,SUMIFS(#REF!,#REF!,$C855,#REF!,"&gt;="&amp;'Display 730 &amp; 1200'!$AN$10,#REF!,"&lt;="&amp;'Display 730 &amp; 1200'!$AN$9))</f>
        <v>#REF!</v>
      </c>
      <c r="E855" t="e">
        <f>IF($C855="",0,SUMIFS(#REF!,#REF!,$C855,#REF!,"&gt;="&amp;'Display 730 &amp; 1200'!$AN$12,#REF!,"&lt;="&amp;'Display 730 &amp; 1200'!$AN$11))</f>
        <v>#REF!</v>
      </c>
    </row>
    <row r="856" spans="1:5">
      <c r="A856" t="str">
        <f>IF(INDEX('Display 730 &amp; 1200'!$A:$A,ROW())="","",INDEX('Display 730 &amp; 1200'!$A:$A,ROW()))</f>
        <v>SEMARANG三宝垄</v>
      </c>
      <c r="B856" t="str">
        <f>IF(INDEX('Display 730 &amp; 1200'!$B:$B,ROW())="","",INDEX('Display 730 &amp; 1200'!$B:$B,ROW()))</f>
        <v>RENDI</v>
      </c>
      <c r="C856" t="str">
        <f>IF(INDEX('Display 730 &amp; 1200'!$D:$D,ROW())="","",INDEX('Display 730 &amp; 1200'!$D:$D,ROW()))</f>
        <v>PURBALINGGA</v>
      </c>
      <c r="D856" t="e">
        <f>IF($C856="",0,SUMIFS(#REF!,#REF!,$C856,#REF!,"&gt;="&amp;'Display 730 &amp; 1200'!$AN$10,#REF!,"&lt;="&amp;'Display 730 &amp; 1200'!$AN$9))</f>
        <v>#REF!</v>
      </c>
      <c r="E856" t="e">
        <f>IF($C856="",0,SUMIFS(#REF!,#REF!,$C856,#REF!,"&gt;="&amp;'Display 730 &amp; 1200'!$AN$12,#REF!,"&lt;="&amp;'Display 730 &amp; 1200'!$AN$11))</f>
        <v>#REF!</v>
      </c>
    </row>
    <row r="857" spans="1:5">
      <c r="A857" t="str">
        <f>IF(INDEX('Display 730 &amp; 1200'!$A:$A,ROW())="","",INDEX('Display 730 &amp; 1200'!$A:$A,ROW()))</f>
        <v>SEMARANG三宝垄</v>
      </c>
      <c r="B857" t="str">
        <f>IF(INDEX('Display 730 &amp; 1200'!$B:$B,ROW())="","",INDEX('Display 730 &amp; 1200'!$B:$B,ROW()))</f>
        <v>RENDI</v>
      </c>
      <c r="C857" t="str">
        <f>IF(INDEX('Display 730 &amp; 1200'!$D:$D,ROW())="","",INDEX('Display 730 &amp; 1200'!$D:$D,ROW()))</f>
        <v>BOBOTSARI</v>
      </c>
      <c r="D857" t="e">
        <f>IF($C857="",0,SUMIFS(#REF!,#REF!,$C857,#REF!,"&gt;="&amp;'Display 730 &amp; 1200'!$AN$10,#REF!,"&lt;="&amp;'Display 730 &amp; 1200'!$AN$9))</f>
        <v>#REF!</v>
      </c>
      <c r="E857" t="e">
        <f>IF($C857="",0,SUMIFS(#REF!,#REF!,$C857,#REF!,"&gt;="&amp;'Display 730 &amp; 1200'!$AN$12,#REF!,"&lt;="&amp;'Display 730 &amp; 1200'!$AN$11))</f>
        <v>#REF!</v>
      </c>
    </row>
    <row r="858" spans="1:5">
      <c r="A858" t="str">
        <f>IF(INDEX('Display 730 &amp; 1200'!$A:$A,ROW())="","",INDEX('Display 730 &amp; 1200'!$A:$A,ROW()))</f>
        <v>SEMARANG三宝垄</v>
      </c>
      <c r="B858" t="str">
        <f>IF(INDEX('Display 730 &amp; 1200'!$B:$B,ROW())="","",INDEX('Display 730 &amp; 1200'!$B:$B,ROW()))</f>
        <v>RENDI</v>
      </c>
      <c r="C858" t="str">
        <f>IF(INDEX('Display 730 &amp; 1200'!$D:$D,ROW())="","",INDEX('Display 730 &amp; 1200'!$D:$D,ROW()))</f>
        <v>KALIGONDANG</v>
      </c>
      <c r="D858" t="e">
        <f>IF($C858="",0,SUMIFS(#REF!,#REF!,$C858,#REF!,"&gt;="&amp;'Display 730 &amp; 1200'!$AN$10,#REF!,"&lt;="&amp;'Display 730 &amp; 1200'!$AN$9))</f>
        <v>#REF!</v>
      </c>
      <c r="E858" t="e">
        <f>IF($C858="",0,SUMIFS(#REF!,#REF!,$C858,#REF!,"&gt;="&amp;'Display 730 &amp; 1200'!$AN$12,#REF!,"&lt;="&amp;'Display 730 &amp; 1200'!$AN$11))</f>
        <v>#REF!</v>
      </c>
    </row>
    <row r="859" spans="1:5">
      <c r="A859" t="str">
        <f>IF(INDEX('Display 730 &amp; 1200'!$A:$A,ROW())="","",INDEX('Display 730 &amp; 1200'!$A:$A,ROW()))</f>
        <v>SEMARANG三宝垄</v>
      </c>
      <c r="B859" t="str">
        <f>IF(INDEX('Display 730 &amp; 1200'!$B:$B,ROW())="","",INDEX('Display 730 &amp; 1200'!$B:$B,ROW()))</f>
        <v>RENDI</v>
      </c>
      <c r="C859" t="str">
        <f>IF(INDEX('Display 730 &amp; 1200'!$D:$D,ROW())="","",INDEX('Display 730 &amp; 1200'!$D:$D,ROW()))</f>
        <v>BOJONGSARI</v>
      </c>
      <c r="D859" t="e">
        <f>IF($C859="",0,SUMIFS(#REF!,#REF!,$C859,#REF!,"&gt;="&amp;'Display 730 &amp; 1200'!$AN$10,#REF!,"&lt;="&amp;'Display 730 &amp; 1200'!$AN$9))</f>
        <v>#REF!</v>
      </c>
      <c r="E859" t="e">
        <f>IF($C859="",0,SUMIFS(#REF!,#REF!,$C859,#REF!,"&gt;="&amp;'Display 730 &amp; 1200'!$AN$12,#REF!,"&lt;="&amp;'Display 730 &amp; 1200'!$AN$11))</f>
        <v>#REF!</v>
      </c>
    </row>
    <row r="860" spans="1:5">
      <c r="A860" t="str">
        <f>IF(INDEX('Display 730 &amp; 1200'!$A:$A,ROW())="","",INDEX('Display 730 &amp; 1200'!$A:$A,ROW()))</f>
        <v>SEMARANG三宝垄</v>
      </c>
      <c r="B860" t="str">
        <f>IF(INDEX('Display 730 &amp; 1200'!$B:$B,ROW())="","",INDEX('Display 730 &amp; 1200'!$B:$B,ROW()))</f>
        <v>RENDI</v>
      </c>
      <c r="C860" t="str">
        <f>IF(INDEX('Display 730 &amp; 1200'!$D:$D,ROW())="","",INDEX('Display 730 &amp; 1200'!$D:$D,ROW()))</f>
        <v>SUMAMPIR</v>
      </c>
      <c r="D860" t="e">
        <f>IF($C860="",0,SUMIFS(#REF!,#REF!,$C860,#REF!,"&gt;="&amp;'Display 730 &amp; 1200'!$AN$10,#REF!,"&lt;="&amp;'Display 730 &amp; 1200'!$AN$9))</f>
        <v>#REF!</v>
      </c>
      <c r="E860" t="e">
        <f>IF($C860="",0,SUMIFS(#REF!,#REF!,$C860,#REF!,"&gt;="&amp;'Display 730 &amp; 1200'!$AN$12,#REF!,"&lt;="&amp;'Display 730 &amp; 1200'!$AN$11))</f>
        <v>#REF!</v>
      </c>
    </row>
    <row r="861" spans="1:5">
      <c r="A861" t="str">
        <f>IF(INDEX('Display 730 &amp; 1200'!$A:$A,ROW())="","",INDEX('Display 730 &amp; 1200'!$A:$A,ROW()))</f>
        <v>SEMARANG三宝垄</v>
      </c>
      <c r="B861" t="str">
        <f>IF(INDEX('Display 730 &amp; 1200'!$B:$B,ROW())="","",INDEX('Display 730 &amp; 1200'!$B:$B,ROW()))</f>
        <v>RENDI</v>
      </c>
      <c r="C861" t="str">
        <f>IF(INDEX('Display 730 &amp; 1200'!$D:$D,ROW())="","",INDEX('Display 730 &amp; 1200'!$D:$D,ROW()))</f>
        <v>PURBALINGGA_LOR</v>
      </c>
      <c r="D861" t="e">
        <f>IF($C861="",0,SUMIFS(#REF!,#REF!,$C861,#REF!,"&gt;="&amp;'Display 730 &amp; 1200'!$AN$10,#REF!,"&lt;="&amp;'Display 730 &amp; 1200'!$AN$9))</f>
        <v>#REF!</v>
      </c>
      <c r="E861" t="e">
        <f>IF($C861="",0,SUMIFS(#REF!,#REF!,$C861,#REF!,"&gt;="&amp;'Display 730 &amp; 1200'!$AN$12,#REF!,"&lt;="&amp;'Display 730 &amp; 1200'!$AN$11))</f>
        <v>#REF!</v>
      </c>
    </row>
    <row r="862" spans="1:5">
      <c r="A862" t="str">
        <f>IF(INDEX('Display 730 &amp; 1200'!$A:$A,ROW())="","",INDEX('Display 730 &amp; 1200'!$A:$A,ROW()))</f>
        <v>SEMARANG三宝垄</v>
      </c>
      <c r="B862" t="str">
        <f>IF(INDEX('Display 730 &amp; 1200'!$B:$B,ROW())="","",INDEX('Display 730 &amp; 1200'!$B:$B,ROW()))</f>
        <v>RENDI</v>
      </c>
      <c r="C862" t="str">
        <f>IF(INDEX('Display 730 &amp; 1200'!$D:$D,ROW())="","",INDEX('Display 730 &amp; 1200'!$D:$D,ROW()))</f>
        <v>KEMANGKON01</v>
      </c>
      <c r="D862" t="e">
        <f>IF($C862="",0,SUMIFS(#REF!,#REF!,$C862,#REF!,"&gt;="&amp;'Display 730 &amp; 1200'!$AN$10,#REF!,"&lt;="&amp;'Display 730 &amp; 1200'!$AN$9))</f>
        <v>#REF!</v>
      </c>
      <c r="E862" t="e">
        <f>IF($C862="",0,SUMIFS(#REF!,#REF!,$C862,#REF!,"&gt;="&amp;'Display 730 &amp; 1200'!$AN$12,#REF!,"&lt;="&amp;'Display 730 &amp; 1200'!$AN$11))</f>
        <v>#REF!</v>
      </c>
    </row>
    <row r="863" spans="1:5">
      <c r="A863" t="str">
        <f>IF(INDEX('Display 730 &amp; 1200'!$A:$A,ROW())="","",INDEX('Display 730 &amp; 1200'!$A:$A,ROW()))</f>
        <v>SEMARANG三宝垄</v>
      </c>
      <c r="B863" t="str">
        <f>IF(INDEX('Display 730 &amp; 1200'!$B:$B,ROW())="","",INDEX('Display 730 &amp; 1200'!$B:$B,ROW()))</f>
        <v>RENDI</v>
      </c>
      <c r="C863" t="str">
        <f>IF(INDEX('Display 730 &amp; 1200'!$D:$D,ROW())="","",INDEX('Display 730 &amp; 1200'!$D:$D,ROW()))</f>
        <v>KARANGREJA01</v>
      </c>
      <c r="D863" t="e">
        <f>IF($C863="",0,SUMIFS(#REF!,#REF!,$C863,#REF!,"&gt;="&amp;'Display 730 &amp; 1200'!$AN$10,#REF!,"&lt;="&amp;'Display 730 &amp; 1200'!$AN$9))</f>
        <v>#REF!</v>
      </c>
      <c r="E863" t="e">
        <f>IF($C863="",0,SUMIFS(#REF!,#REF!,$C863,#REF!,"&gt;="&amp;'Display 730 &amp; 1200'!$AN$12,#REF!,"&lt;="&amp;'Display 730 &amp; 1200'!$AN$11))</f>
        <v>#REF!</v>
      </c>
    </row>
    <row r="864" spans="1:5">
      <c r="A864" t="str">
        <f>IF(INDEX('Display 730 &amp; 1200'!$A:$A,ROW())="","",INDEX('Display 730 &amp; 1200'!$A:$A,ROW()))</f>
        <v>SEMARANG三宝垄</v>
      </c>
      <c r="B864" t="str">
        <f>IF(INDEX('Display 730 &amp; 1200'!$B:$B,ROW())="","",INDEX('Display 730 &amp; 1200'!$B:$B,ROW()))</f>
        <v>RENDI</v>
      </c>
      <c r="C864" t="str">
        <f>IF(INDEX('Display 730 &amp; 1200'!$D:$D,ROW())="","",INDEX('Display 730 &amp; 1200'!$D:$D,ROW()))</f>
        <v>MOJOTENGAH</v>
      </c>
      <c r="D864" t="e">
        <f>IF($C864="",0,SUMIFS(#REF!,#REF!,$C864,#REF!,"&gt;="&amp;'Display 730 &amp; 1200'!$AN$10,#REF!,"&lt;="&amp;'Display 730 &amp; 1200'!$AN$9))</f>
        <v>#REF!</v>
      </c>
      <c r="E864" t="e">
        <f>IF($C864="",0,SUMIFS(#REF!,#REF!,$C864,#REF!,"&gt;="&amp;'Display 730 &amp; 1200'!$AN$12,#REF!,"&lt;="&amp;'Display 730 &amp; 1200'!$AN$11))</f>
        <v>#REF!</v>
      </c>
    </row>
    <row r="865" spans="1:5">
      <c r="A865" t="str">
        <f>IF(INDEX('Display 730 &amp; 1200'!$A:$A,ROW())="","",INDEX('Display 730 &amp; 1200'!$A:$A,ROW()))</f>
        <v>SEMARANG三宝垄</v>
      </c>
      <c r="B865" t="str">
        <f>IF(INDEX('Display 730 &amp; 1200'!$B:$B,ROW())="","",INDEX('Display 730 &amp; 1200'!$B:$B,ROW()))</f>
        <v>RENDI</v>
      </c>
      <c r="C865" t="str">
        <f>IF(INDEX('Display 730 &amp; 1200'!$D:$D,ROW())="","",INDEX('Display 730 &amp; 1200'!$D:$D,ROW()))</f>
        <v>KEJAJAR</v>
      </c>
      <c r="D865" t="e">
        <f>IF($C865="",0,SUMIFS(#REF!,#REF!,$C865,#REF!,"&gt;="&amp;'Display 730 &amp; 1200'!$AN$10,#REF!,"&lt;="&amp;'Display 730 &amp; 1200'!$AN$9))</f>
        <v>#REF!</v>
      </c>
      <c r="E865" t="e">
        <f>IF($C865="",0,SUMIFS(#REF!,#REF!,$C865,#REF!,"&gt;="&amp;'Display 730 &amp; 1200'!$AN$12,#REF!,"&lt;="&amp;'Display 730 &amp; 1200'!$AN$11))</f>
        <v>#REF!</v>
      </c>
    </row>
    <row r="866" spans="1:5">
      <c r="A866" t="str">
        <f>IF(INDEX('Display 730 &amp; 1200'!$A:$A,ROW())="","",INDEX('Display 730 &amp; 1200'!$A:$A,ROW()))</f>
        <v>SEMARANG三宝垄</v>
      </c>
      <c r="B866" t="str">
        <f>IF(INDEX('Display 730 &amp; 1200'!$B:$B,ROW())="","",INDEX('Display 730 &amp; 1200'!$B:$B,ROW()))</f>
        <v>RENDI</v>
      </c>
      <c r="C866" t="str">
        <f>IF(INDEX('Display 730 &amp; 1200'!$D:$D,ROW())="","",INDEX('Display 730 &amp; 1200'!$D:$D,ROW()))</f>
        <v>KALIWIRO</v>
      </c>
      <c r="D866" t="e">
        <f>IF($C866="",0,SUMIFS(#REF!,#REF!,$C866,#REF!,"&gt;="&amp;'Display 730 &amp; 1200'!$AN$10,#REF!,"&lt;="&amp;'Display 730 &amp; 1200'!$AN$9))</f>
        <v>#REF!</v>
      </c>
      <c r="E866" t="e">
        <f>IF($C866="",0,SUMIFS(#REF!,#REF!,$C866,#REF!,"&gt;="&amp;'Display 730 &amp; 1200'!$AN$12,#REF!,"&lt;="&amp;'Display 730 &amp; 1200'!$AN$11))</f>
        <v>#REF!</v>
      </c>
    </row>
    <row r="867" spans="1:5">
      <c r="A867" t="str">
        <f>IF(INDEX('Display 730 &amp; 1200'!$A:$A,ROW())="","",INDEX('Display 730 &amp; 1200'!$A:$A,ROW()))</f>
        <v>SEMARANG三宝垄</v>
      </c>
      <c r="B867" t="str">
        <f>IF(INDEX('Display 730 &amp; 1200'!$B:$B,ROW())="","",INDEX('Display 730 &amp; 1200'!$B:$B,ROW()))</f>
        <v>RENDI</v>
      </c>
      <c r="C867" t="str">
        <f>IF(INDEX('Display 730 &amp; 1200'!$D:$D,ROW())="","",INDEX('Display 730 &amp; 1200'!$D:$D,ROW()))</f>
        <v>MADUKORO_01</v>
      </c>
      <c r="D867" t="e">
        <f>IF($C867="",0,SUMIFS(#REF!,#REF!,$C867,#REF!,"&gt;="&amp;'Display 730 &amp; 1200'!$AN$10,#REF!,"&lt;="&amp;'Display 730 &amp; 1200'!$AN$9))</f>
        <v>#REF!</v>
      </c>
      <c r="E867" t="e">
        <f>IF($C867="",0,SUMIFS(#REF!,#REF!,$C867,#REF!,"&gt;="&amp;'Display 730 &amp; 1200'!$AN$12,#REF!,"&lt;="&amp;'Display 730 &amp; 1200'!$AN$11))</f>
        <v>#REF!</v>
      </c>
    </row>
    <row r="868" spans="1:5">
      <c r="A868" t="str">
        <f>IF(INDEX('Display 730 &amp; 1200'!$A:$A,ROW())="","",INDEX('Display 730 &amp; 1200'!$A:$A,ROW()))</f>
        <v>SEMARANG三宝垄</v>
      </c>
      <c r="B868" t="str">
        <f>IF(INDEX('Display 730 &amp; 1200'!$B:$B,ROW())="","",INDEX('Display 730 &amp; 1200'!$B:$B,ROW()))</f>
        <v>RENDI</v>
      </c>
      <c r="C868" t="str">
        <f>IF(INDEX('Display 730 &amp; 1200'!$D:$D,ROW())="","",INDEX('Display 730 &amp; 1200'!$D:$D,ROW()))</f>
        <v>SELOMERTO_01</v>
      </c>
      <c r="D868" t="e">
        <f>IF($C868="",0,SUMIFS(#REF!,#REF!,$C868,#REF!,"&gt;="&amp;'Display 730 &amp; 1200'!$AN$10,#REF!,"&lt;="&amp;'Display 730 &amp; 1200'!$AN$9))</f>
        <v>#REF!</v>
      </c>
      <c r="E868" t="e">
        <f>IF($C868="",0,SUMIFS(#REF!,#REF!,$C868,#REF!,"&gt;="&amp;'Display 730 &amp; 1200'!$AN$12,#REF!,"&lt;="&amp;'Display 730 &amp; 1200'!$AN$11))</f>
        <v>#REF!</v>
      </c>
    </row>
    <row r="869" spans="1:5">
      <c r="A869" t="str">
        <f>IF(INDEX('Display 730 &amp; 1200'!$A:$A,ROW())="","",INDEX('Display 730 &amp; 1200'!$A:$A,ROW()))</f>
        <v>SEMARANG三宝垄</v>
      </c>
      <c r="B869" t="str">
        <f>IF(INDEX('Display 730 &amp; 1200'!$B:$B,ROW())="","",INDEX('Display 730 &amp; 1200'!$B:$B,ROW()))</f>
        <v>RENDI</v>
      </c>
      <c r="C869" t="str">
        <f>IF(INDEX('Display 730 &amp; 1200'!$D:$D,ROW())="","",INDEX('Display 730 &amp; 1200'!$D:$D,ROW()))</f>
        <v>SAPURAN_01</v>
      </c>
      <c r="D869" t="e">
        <f>IF($C869="",0,SUMIFS(#REF!,#REF!,$C869,#REF!,"&gt;="&amp;'Display 730 &amp; 1200'!$AN$10,#REF!,"&lt;="&amp;'Display 730 &amp; 1200'!$AN$9))</f>
        <v>#REF!</v>
      </c>
      <c r="E869" t="e">
        <f>IF($C869="",0,SUMIFS(#REF!,#REF!,$C869,#REF!,"&gt;="&amp;'Display 730 &amp; 1200'!$AN$12,#REF!,"&lt;="&amp;'Display 730 &amp; 1200'!$AN$11))</f>
        <v>#REF!</v>
      </c>
    </row>
    <row r="870" spans="1:5">
      <c r="A870" t="str">
        <f>IF(INDEX('Display 730 &amp; 1200'!$A:$A,ROW())="","",INDEX('Display 730 &amp; 1200'!$A:$A,ROW()))</f>
        <v>SEMARANG三宝垄</v>
      </c>
      <c r="B870" t="str">
        <f>IF(INDEX('Display 730 &amp; 1200'!$B:$B,ROW())="","",INDEX('Display 730 &amp; 1200'!$B:$B,ROW()))</f>
        <v>RENDI</v>
      </c>
      <c r="C870" t="str">
        <f>IF(INDEX('Display 730 &amp; 1200'!$D:$D,ROW())="","",INDEX('Display 730 &amp; 1200'!$D:$D,ROW()))</f>
        <v>KALIKAJAR</v>
      </c>
      <c r="D870" t="e">
        <f>IF($C870="",0,SUMIFS(#REF!,#REF!,$C870,#REF!,"&gt;="&amp;'Display 730 &amp; 1200'!$AN$10,#REF!,"&lt;="&amp;'Display 730 &amp; 1200'!$AN$9))</f>
        <v>#REF!</v>
      </c>
      <c r="E870" t="e">
        <f>IF($C870="",0,SUMIFS(#REF!,#REF!,$C870,#REF!,"&gt;="&amp;'Display 730 &amp; 1200'!$AN$12,#REF!,"&lt;="&amp;'Display 730 &amp; 1200'!$AN$11))</f>
        <v>#REF!</v>
      </c>
    </row>
    <row r="871" spans="1:5">
      <c r="A871" t="str">
        <f>IF(INDEX('Display 730 &amp; 1200'!$A:$A,ROW())="","",INDEX('Display 730 &amp; 1200'!$A:$A,ROW()))</f>
        <v>SEMARANG三宝垄</v>
      </c>
      <c r="B871" t="str">
        <f>IF(INDEX('Display 730 &amp; 1200'!$B:$B,ROW())="","",INDEX('Display 730 &amp; 1200'!$B:$B,ROW()))</f>
        <v>KUKUH BARAT</v>
      </c>
      <c r="C871" t="str">
        <f>IF(INDEX('Display 730 &amp; 1200'!$D:$D,ROW())="","",INDEX('Display 730 &amp; 1200'!$D:$D,ROW()))</f>
        <v>SLAWI</v>
      </c>
      <c r="D871" t="e">
        <f>IF($C871="",0,SUMIFS(#REF!,#REF!,$C871,#REF!,"&gt;="&amp;'Display 730 &amp; 1200'!$AN$10,#REF!,"&lt;="&amp;'Display 730 &amp; 1200'!$AN$9))</f>
        <v>#REF!</v>
      </c>
      <c r="E871" t="e">
        <f>IF($C871="",0,SUMIFS(#REF!,#REF!,$C871,#REF!,"&gt;="&amp;'Display 730 &amp; 1200'!$AN$12,#REF!,"&lt;="&amp;'Display 730 &amp; 1200'!$AN$11))</f>
        <v>#REF!</v>
      </c>
    </row>
    <row r="872" spans="1:5">
      <c r="A872" t="str">
        <f>IF(INDEX('Display 730 &amp; 1200'!$A:$A,ROW())="","",INDEX('Display 730 &amp; 1200'!$A:$A,ROW()))</f>
        <v>SEMARANG三宝垄</v>
      </c>
      <c r="B872" t="str">
        <f>IF(INDEX('Display 730 &amp; 1200'!$B:$B,ROW())="","",INDEX('Display 730 &amp; 1200'!$B:$B,ROW()))</f>
        <v>KUKUH BARAT</v>
      </c>
      <c r="C872" t="str">
        <f>IF(INDEX('Display 730 &amp; 1200'!$D:$D,ROW())="","",INDEX('Display 730 &amp; 1200'!$D:$D,ROW()))</f>
        <v>SURADADI</v>
      </c>
      <c r="D872" t="e">
        <f>IF($C872="",0,SUMIFS(#REF!,#REF!,$C872,#REF!,"&gt;="&amp;'Display 730 &amp; 1200'!$AN$10,#REF!,"&lt;="&amp;'Display 730 &amp; 1200'!$AN$9))</f>
        <v>#REF!</v>
      </c>
      <c r="E872" t="e">
        <f>IF($C872="",0,SUMIFS(#REF!,#REF!,$C872,#REF!,"&gt;="&amp;'Display 730 &amp; 1200'!$AN$12,#REF!,"&lt;="&amp;'Display 730 &amp; 1200'!$AN$11))</f>
        <v>#REF!</v>
      </c>
    </row>
    <row r="873" spans="1:5">
      <c r="A873" t="str">
        <f>IF(INDEX('Display 730 &amp; 1200'!$A:$A,ROW())="","",INDEX('Display 730 &amp; 1200'!$A:$A,ROW()))</f>
        <v>SEMARANG三宝垄</v>
      </c>
      <c r="B873" t="str">
        <f>IF(INDEX('Display 730 &amp; 1200'!$B:$B,ROW())="","",INDEX('Display 730 &amp; 1200'!$B:$B,ROW()))</f>
        <v>KUKUH BARAT</v>
      </c>
      <c r="C873" t="str">
        <f>IF(INDEX('Display 730 &amp; 1200'!$D:$D,ROW())="","",INDEX('Display 730 &amp; 1200'!$D:$D,ROW()))</f>
        <v>BUMIJAWA</v>
      </c>
      <c r="D873" t="e">
        <f>IF($C873="",0,SUMIFS(#REF!,#REF!,$C873,#REF!,"&gt;="&amp;'Display 730 &amp; 1200'!$AN$10,#REF!,"&lt;="&amp;'Display 730 &amp; 1200'!$AN$9))</f>
        <v>#REF!</v>
      </c>
      <c r="E873" t="e">
        <f>IF($C873="",0,SUMIFS(#REF!,#REF!,$C873,#REF!,"&gt;="&amp;'Display 730 &amp; 1200'!$AN$12,#REF!,"&lt;="&amp;'Display 730 &amp; 1200'!$AN$11))</f>
        <v>#REF!</v>
      </c>
    </row>
    <row r="874" spans="1:5">
      <c r="A874" t="str">
        <f>IF(INDEX('Display 730 &amp; 1200'!$A:$A,ROW())="","",INDEX('Display 730 &amp; 1200'!$A:$A,ROW()))</f>
        <v>SEMARANG三宝垄</v>
      </c>
      <c r="B874" t="str">
        <f>IF(INDEX('Display 730 &amp; 1200'!$B:$B,ROW())="","",INDEX('Display 730 &amp; 1200'!$B:$B,ROW()))</f>
        <v>KUKUH BARAT</v>
      </c>
      <c r="C874" t="str">
        <f>IF(INDEX('Display 730 &amp; 1200'!$D:$D,ROW())="","",INDEX('Display 730 &amp; 1200'!$D:$D,ROW()))</f>
        <v>SLAWI_KULON</v>
      </c>
      <c r="D874" t="e">
        <f>IF($C874="",0,SUMIFS(#REF!,#REF!,$C874,#REF!,"&gt;="&amp;'Display 730 &amp; 1200'!$AN$10,#REF!,"&lt;="&amp;'Display 730 &amp; 1200'!$AN$9))</f>
        <v>#REF!</v>
      </c>
      <c r="E874" t="e">
        <f>IF($C874="",0,SUMIFS(#REF!,#REF!,$C874,#REF!,"&gt;="&amp;'Display 730 &amp; 1200'!$AN$12,#REF!,"&lt;="&amp;'Display 730 &amp; 1200'!$AN$11))</f>
        <v>#REF!</v>
      </c>
    </row>
    <row r="875" spans="1:5">
      <c r="A875" t="str">
        <f>IF(INDEX('Display 730 &amp; 1200'!$A:$A,ROW())="","",INDEX('Display 730 &amp; 1200'!$A:$A,ROW()))</f>
        <v>SEMARANG三宝垄</v>
      </c>
      <c r="B875" t="str">
        <f>IF(INDEX('Display 730 &amp; 1200'!$B:$B,ROW())="","",INDEX('Display 730 &amp; 1200'!$B:$B,ROW()))</f>
        <v>KUKUH BARAT</v>
      </c>
      <c r="C875" t="str">
        <f>IF(INDEX('Display 730 &amp; 1200'!$D:$D,ROW())="","",INDEX('Display 730 &amp; 1200'!$D:$D,ROW()))</f>
        <v>MARGASARI</v>
      </c>
      <c r="D875" t="e">
        <f>IF($C875="",0,SUMIFS(#REF!,#REF!,$C875,#REF!,"&gt;="&amp;'Display 730 &amp; 1200'!$AN$10,#REF!,"&lt;="&amp;'Display 730 &amp; 1200'!$AN$9))</f>
        <v>#REF!</v>
      </c>
      <c r="E875" t="e">
        <f>IF($C875="",0,SUMIFS(#REF!,#REF!,$C875,#REF!,"&gt;="&amp;'Display 730 &amp; 1200'!$AN$12,#REF!,"&lt;="&amp;'Display 730 &amp; 1200'!$AN$11))</f>
        <v>#REF!</v>
      </c>
    </row>
    <row r="876" spans="1:5">
      <c r="A876" t="str">
        <f>IF(INDEX('Display 730 &amp; 1200'!$A:$A,ROW())="","",INDEX('Display 730 &amp; 1200'!$A:$A,ROW()))</f>
        <v>SEMARANG三宝垄</v>
      </c>
      <c r="B876" t="str">
        <f>IF(INDEX('Display 730 &amp; 1200'!$B:$B,ROW())="","",INDEX('Display 730 &amp; 1200'!$B:$B,ROW()))</f>
        <v>KUKUH BARAT</v>
      </c>
      <c r="C876" t="str">
        <f>IF(INDEX('Display 730 &amp; 1200'!$D:$D,ROW())="","",INDEX('Display 730 &amp; 1200'!$D:$D,ROW()))</f>
        <v>KRAMAT_SLAWI</v>
      </c>
      <c r="D876" t="e">
        <f>IF($C876="",0,SUMIFS(#REF!,#REF!,$C876,#REF!,"&gt;="&amp;'Display 730 &amp; 1200'!$AN$10,#REF!,"&lt;="&amp;'Display 730 &amp; 1200'!$AN$9))</f>
        <v>#REF!</v>
      </c>
      <c r="E876" t="e">
        <f>IF($C876="",0,SUMIFS(#REF!,#REF!,$C876,#REF!,"&gt;="&amp;'Display 730 &amp; 1200'!$AN$12,#REF!,"&lt;="&amp;'Display 730 &amp; 1200'!$AN$11))</f>
        <v>#REF!</v>
      </c>
    </row>
    <row r="877" spans="1:5">
      <c r="A877" t="str">
        <f>IF(INDEX('Display 730 &amp; 1200'!$A:$A,ROW())="","",INDEX('Display 730 &amp; 1200'!$A:$A,ROW()))</f>
        <v>SEMARANG三宝垄</v>
      </c>
      <c r="B877" t="str">
        <f>IF(INDEX('Display 730 &amp; 1200'!$B:$B,ROW())="","",INDEX('Display 730 &amp; 1200'!$B:$B,ROW()))</f>
        <v>KUKUH BARAT</v>
      </c>
      <c r="C877" t="str">
        <f>IF(INDEX('Display 730 &amp; 1200'!$D:$D,ROW())="","",INDEX('Display 730 &amp; 1200'!$D:$D,ROW()))</f>
        <v>BALAPULANG</v>
      </c>
      <c r="D877" t="e">
        <f>IF($C877="",0,SUMIFS(#REF!,#REF!,$C877,#REF!,"&gt;="&amp;'Display 730 &amp; 1200'!$AN$10,#REF!,"&lt;="&amp;'Display 730 &amp; 1200'!$AN$9))</f>
        <v>#REF!</v>
      </c>
      <c r="E877" t="e">
        <f>IF($C877="",0,SUMIFS(#REF!,#REF!,$C877,#REF!,"&gt;="&amp;'Display 730 &amp; 1200'!$AN$12,#REF!,"&lt;="&amp;'Display 730 &amp; 1200'!$AN$11))</f>
        <v>#REF!</v>
      </c>
    </row>
    <row r="878" spans="1:5">
      <c r="A878" t="str">
        <f>IF(INDEX('Display 730 &amp; 1200'!$A:$A,ROW())="","",INDEX('Display 730 &amp; 1200'!$A:$A,ROW()))</f>
        <v>SEMARANG三宝垄</v>
      </c>
      <c r="B878" t="str">
        <f>IF(INDEX('Display 730 &amp; 1200'!$B:$B,ROW())="","",INDEX('Display 730 &amp; 1200'!$B:$B,ROW()))</f>
        <v>KUKUH BARAT</v>
      </c>
      <c r="C878" t="str">
        <f>IF(INDEX('Display 730 &amp; 1200'!$D:$D,ROW())="","",INDEX('Display 730 &amp; 1200'!$D:$D,ROW()))</f>
        <v>TALANG</v>
      </c>
      <c r="D878" t="e">
        <f>IF($C878="",0,SUMIFS(#REF!,#REF!,$C878,#REF!,"&gt;="&amp;'Display 730 &amp; 1200'!$AN$10,#REF!,"&lt;="&amp;'Display 730 &amp; 1200'!$AN$9))</f>
        <v>#REF!</v>
      </c>
      <c r="E878" t="e">
        <f>IF($C878="",0,SUMIFS(#REF!,#REF!,$C878,#REF!,"&gt;="&amp;'Display 730 &amp; 1200'!$AN$12,#REF!,"&lt;="&amp;'Display 730 &amp; 1200'!$AN$11))</f>
        <v>#REF!</v>
      </c>
    </row>
    <row r="879" spans="1:5">
      <c r="A879" t="str">
        <f>IF(INDEX('Display 730 &amp; 1200'!$A:$A,ROW())="","",INDEX('Display 730 &amp; 1200'!$A:$A,ROW()))</f>
        <v>SEMARANG三宝垄</v>
      </c>
      <c r="B879" t="str">
        <f>IF(INDEX('Display 730 &amp; 1200'!$B:$B,ROW())="","",INDEX('Display 730 &amp; 1200'!$B:$B,ROW()))</f>
        <v>KUKUH BARAT</v>
      </c>
      <c r="C879" t="str">
        <f>IF(INDEX('Display 730 &amp; 1200'!$D:$D,ROW())="","",INDEX('Display 730 &amp; 1200'!$D:$D,ROW()))</f>
        <v>TARUB</v>
      </c>
      <c r="D879" t="e">
        <f>IF($C879="",0,SUMIFS(#REF!,#REF!,$C879,#REF!,"&gt;="&amp;'Display 730 &amp; 1200'!$AN$10,#REF!,"&lt;="&amp;'Display 730 &amp; 1200'!$AN$9))</f>
        <v>#REF!</v>
      </c>
      <c r="E879" t="e">
        <f>IF($C879="",0,SUMIFS(#REF!,#REF!,$C879,#REF!,"&gt;="&amp;'Display 730 &amp; 1200'!$AN$12,#REF!,"&lt;="&amp;'Display 730 &amp; 1200'!$AN$11))</f>
        <v>#REF!</v>
      </c>
    </row>
    <row r="880" spans="1:5">
      <c r="A880" t="str">
        <f>IF(INDEX('Display 730 &amp; 1200'!$A:$A,ROW())="","",INDEX('Display 730 &amp; 1200'!$A:$A,ROW()))</f>
        <v>SEMARANG三宝垄</v>
      </c>
      <c r="B880" t="str">
        <f>IF(INDEX('Display 730 &amp; 1200'!$B:$B,ROW())="","",INDEX('Display 730 &amp; 1200'!$B:$B,ROW()))</f>
        <v>KUKUH BARAT</v>
      </c>
      <c r="C880" t="str">
        <f>IF(INDEX('Display 730 &amp; 1200'!$D:$D,ROW())="","",INDEX('Display 730 &amp; 1200'!$D:$D,ROW()))</f>
        <v>DUKUHWARU</v>
      </c>
      <c r="D880" t="e">
        <f>IF($C880="",0,SUMIFS(#REF!,#REF!,$C880,#REF!,"&gt;="&amp;'Display 730 &amp; 1200'!$AN$10,#REF!,"&lt;="&amp;'Display 730 &amp; 1200'!$AN$9))</f>
        <v>#REF!</v>
      </c>
      <c r="E880" t="e">
        <f>IF($C880="",0,SUMIFS(#REF!,#REF!,$C880,#REF!,"&gt;="&amp;'Display 730 &amp; 1200'!$AN$12,#REF!,"&lt;="&amp;'Display 730 &amp; 1200'!$AN$11))</f>
        <v>#REF!</v>
      </c>
    </row>
    <row r="881" spans="1:5">
      <c r="A881" t="str">
        <f>IF(INDEX('Display 730 &amp; 1200'!$A:$A,ROW())="","",INDEX('Display 730 &amp; 1200'!$A:$A,ROW()))</f>
        <v>SEMARANG三宝垄</v>
      </c>
      <c r="B881" t="str">
        <f>IF(INDEX('Display 730 &amp; 1200'!$B:$B,ROW())="","",INDEX('Display 730 &amp; 1200'!$B:$B,ROW()))</f>
        <v>KUKUH BARAT</v>
      </c>
      <c r="C881" t="str">
        <f>IF(INDEX('Display 730 &amp; 1200'!$D:$D,ROW())="","",INDEX('Display 730 &amp; 1200'!$D:$D,ROW()))</f>
        <v>KEDUNGBANTENG</v>
      </c>
      <c r="D881" t="e">
        <f>IF($C881="",0,SUMIFS(#REF!,#REF!,$C881,#REF!,"&gt;="&amp;'Display 730 &amp; 1200'!$AN$10,#REF!,"&lt;="&amp;'Display 730 &amp; 1200'!$AN$9))</f>
        <v>#REF!</v>
      </c>
      <c r="E881" t="e">
        <f>IF($C881="",0,SUMIFS(#REF!,#REF!,$C881,#REF!,"&gt;="&amp;'Display 730 &amp; 1200'!$AN$12,#REF!,"&lt;="&amp;'Display 730 &amp; 1200'!$AN$11))</f>
        <v>#REF!</v>
      </c>
    </row>
    <row r="882" spans="1:5">
      <c r="A882" t="str">
        <f>IF(INDEX('Display 730 &amp; 1200'!$A:$A,ROW())="","",INDEX('Display 730 &amp; 1200'!$A:$A,ROW()))</f>
        <v>SEMARANG三宝垄</v>
      </c>
      <c r="B882" t="str">
        <f>IF(INDEX('Display 730 &amp; 1200'!$B:$B,ROW())="","",INDEX('Display 730 &amp; 1200'!$B:$B,ROW()))</f>
        <v>KUKUH BARAT</v>
      </c>
      <c r="C882" t="str">
        <f>IF(INDEX('Display 730 &amp; 1200'!$D:$D,ROW())="","",INDEX('Display 730 &amp; 1200'!$D:$D,ROW()))</f>
        <v>BANDARSARI</v>
      </c>
      <c r="D882" t="e">
        <f>IF($C882="",0,SUMIFS(#REF!,#REF!,$C882,#REF!,"&gt;="&amp;'Display 730 &amp; 1200'!$AN$10,#REF!,"&lt;="&amp;'Display 730 &amp; 1200'!$AN$9))</f>
        <v>#REF!</v>
      </c>
      <c r="E882" t="e">
        <f>IF($C882="",0,SUMIFS(#REF!,#REF!,$C882,#REF!,"&gt;="&amp;'Display 730 &amp; 1200'!$AN$12,#REF!,"&lt;="&amp;'Display 730 &amp; 1200'!$AN$11))</f>
        <v>#REF!</v>
      </c>
    </row>
    <row r="883" spans="1:5">
      <c r="A883" t="str">
        <f>IF(INDEX('Display 730 &amp; 1200'!$A:$A,ROW())="","",INDEX('Display 730 &amp; 1200'!$A:$A,ROW()))</f>
        <v>SEMARANG三宝垄</v>
      </c>
      <c r="B883" t="str">
        <f>IF(INDEX('Display 730 &amp; 1200'!$B:$B,ROW())="","",INDEX('Display 730 &amp; 1200'!$B:$B,ROW()))</f>
        <v>SINGGIH</v>
      </c>
      <c r="C883" t="str">
        <f>IF(INDEX('Display 730 &amp; 1200'!$D:$D,ROW())="","",INDEX('Display 730 &amp; 1200'!$D:$D,ROW()))</f>
        <v>WONOSALAM</v>
      </c>
      <c r="D883" t="e">
        <f>IF($C883="",0,SUMIFS(#REF!,#REF!,$C883,#REF!,"&gt;="&amp;'Display 730 &amp; 1200'!$AN$10,#REF!,"&lt;="&amp;'Display 730 &amp; 1200'!$AN$9))</f>
        <v>#REF!</v>
      </c>
      <c r="E883" t="e">
        <f>IF($C883="",0,SUMIFS(#REF!,#REF!,$C883,#REF!,"&gt;="&amp;'Display 730 &amp; 1200'!$AN$12,#REF!,"&lt;="&amp;'Display 730 &amp; 1200'!$AN$11))</f>
        <v>#REF!</v>
      </c>
    </row>
    <row r="884" spans="1:5">
      <c r="A884" t="str">
        <f>IF(INDEX('Display 730 &amp; 1200'!$A:$A,ROW())="","",INDEX('Display 730 &amp; 1200'!$A:$A,ROW()))</f>
        <v>SEMARANG三宝垄</v>
      </c>
      <c r="B884" t="str">
        <f>IF(INDEX('Display 730 &amp; 1200'!$B:$B,ROW())="","",INDEX('Display 730 &amp; 1200'!$B:$B,ROW()))</f>
        <v>SINGGIH</v>
      </c>
      <c r="C884" t="str">
        <f>IF(INDEX('Display 730 &amp; 1200'!$D:$D,ROW())="","",INDEX('Display 730 &amp; 1200'!$D:$D,ROW()))</f>
        <v>DEMAK</v>
      </c>
      <c r="D884" t="e">
        <f>IF($C884="",0,SUMIFS(#REF!,#REF!,$C884,#REF!,"&gt;="&amp;'Display 730 &amp; 1200'!$AN$10,#REF!,"&lt;="&amp;'Display 730 &amp; 1200'!$AN$9))</f>
        <v>#REF!</v>
      </c>
      <c r="E884" t="e">
        <f>IF($C884="",0,SUMIFS(#REF!,#REF!,$C884,#REF!,"&gt;="&amp;'Display 730 &amp; 1200'!$AN$12,#REF!,"&lt;="&amp;'Display 730 &amp; 1200'!$AN$11))</f>
        <v>#REF!</v>
      </c>
    </row>
    <row r="885" spans="1:5">
      <c r="A885" t="str">
        <f>IF(INDEX('Display 730 &amp; 1200'!$A:$A,ROW())="","",INDEX('Display 730 &amp; 1200'!$A:$A,ROW()))</f>
        <v>SEMARANG三宝垄</v>
      </c>
      <c r="B885" t="str">
        <f>IF(INDEX('Display 730 &amp; 1200'!$B:$B,ROW())="","",INDEX('Display 730 &amp; 1200'!$B:$B,ROW()))</f>
        <v>SINGGIH</v>
      </c>
      <c r="C885" t="str">
        <f>IF(INDEX('Display 730 &amp; 1200'!$D:$D,ROW())="","",INDEX('Display 730 &amp; 1200'!$D:$D,ROW()))</f>
        <v>MRANGGEN</v>
      </c>
      <c r="D885" t="e">
        <f>IF($C885="",0,SUMIFS(#REF!,#REF!,$C885,#REF!,"&gt;="&amp;'Display 730 &amp; 1200'!$AN$10,#REF!,"&lt;="&amp;'Display 730 &amp; 1200'!$AN$9))</f>
        <v>#REF!</v>
      </c>
      <c r="E885" t="e">
        <f>IF($C885="",0,SUMIFS(#REF!,#REF!,$C885,#REF!,"&gt;="&amp;'Display 730 &amp; 1200'!$AN$12,#REF!,"&lt;="&amp;'Display 730 &amp; 1200'!$AN$11))</f>
        <v>#REF!</v>
      </c>
    </row>
    <row r="886" spans="1:5">
      <c r="A886" t="str">
        <f>IF(INDEX('Display 730 &amp; 1200'!$A:$A,ROW())="","",INDEX('Display 730 &amp; 1200'!$A:$A,ROW()))</f>
        <v>SEMARANG三宝垄</v>
      </c>
      <c r="B886" t="str">
        <f>IF(INDEX('Display 730 &amp; 1200'!$B:$B,ROW())="","",INDEX('Display 730 &amp; 1200'!$B:$B,ROW()))</f>
        <v>SINGGIH</v>
      </c>
      <c r="C886" t="str">
        <f>IF(INDEX('Display 730 &amp; 1200'!$D:$D,ROW())="","",INDEX('Display 730 &amp; 1200'!$D:$D,ROW()))</f>
        <v>GAJAH</v>
      </c>
      <c r="D886" t="e">
        <f>IF($C886="",0,SUMIFS(#REF!,#REF!,$C886,#REF!,"&gt;="&amp;'Display 730 &amp; 1200'!$AN$10,#REF!,"&lt;="&amp;'Display 730 &amp; 1200'!$AN$9))</f>
        <v>#REF!</v>
      </c>
      <c r="E886" t="e">
        <f>IF($C886="",0,SUMIFS(#REF!,#REF!,$C886,#REF!,"&gt;="&amp;'Display 730 &amp; 1200'!$AN$12,#REF!,"&lt;="&amp;'Display 730 &amp; 1200'!$AN$11))</f>
        <v>#REF!</v>
      </c>
    </row>
    <row r="887" spans="1:5">
      <c r="A887" t="str">
        <f>IF(INDEX('Display 730 &amp; 1200'!$A:$A,ROW())="","",INDEX('Display 730 &amp; 1200'!$A:$A,ROW()))</f>
        <v>SEMARANG三宝垄</v>
      </c>
      <c r="B887" t="str">
        <f>IF(INDEX('Display 730 &amp; 1200'!$B:$B,ROW())="","",INDEX('Display 730 &amp; 1200'!$B:$B,ROW()))</f>
        <v>SINGGIH</v>
      </c>
      <c r="C887" t="str">
        <f>IF(INDEX('Display 730 &amp; 1200'!$D:$D,ROW())="","",INDEX('Display 730 &amp; 1200'!$D:$D,ROW()))</f>
        <v>WEDUNG</v>
      </c>
      <c r="D887" t="e">
        <f>IF($C887="",0,SUMIFS(#REF!,#REF!,$C887,#REF!,"&gt;="&amp;'Display 730 &amp; 1200'!$AN$10,#REF!,"&lt;="&amp;'Display 730 &amp; 1200'!$AN$9))</f>
        <v>#REF!</v>
      </c>
      <c r="E887" t="e">
        <f>IF($C887="",0,SUMIFS(#REF!,#REF!,$C887,#REF!,"&gt;="&amp;'Display 730 &amp; 1200'!$AN$12,#REF!,"&lt;="&amp;'Display 730 &amp; 1200'!$AN$11))</f>
        <v>#REF!</v>
      </c>
    </row>
    <row r="888" spans="1:5">
      <c r="A888" t="str">
        <f>IF(INDEX('Display 730 &amp; 1200'!$A:$A,ROW())="","",INDEX('Display 730 &amp; 1200'!$A:$A,ROW()))</f>
        <v>SEMARANG三宝垄</v>
      </c>
      <c r="B888" t="str">
        <f>IF(INDEX('Display 730 &amp; 1200'!$B:$B,ROW())="","",INDEX('Display 730 &amp; 1200'!$B:$B,ROW()))</f>
        <v>SINGGIH</v>
      </c>
      <c r="C888" t="str">
        <f>IF(INDEX('Display 730 &amp; 1200'!$D:$D,ROW())="","",INDEX('Display 730 &amp; 1200'!$D:$D,ROW()))</f>
        <v>DEMPET</v>
      </c>
      <c r="D888" t="e">
        <f>IF($C888="",0,SUMIFS(#REF!,#REF!,$C888,#REF!,"&gt;="&amp;'Display 730 &amp; 1200'!$AN$10,#REF!,"&lt;="&amp;'Display 730 &amp; 1200'!$AN$9))</f>
        <v>#REF!</v>
      </c>
      <c r="E888" t="e">
        <f>IF($C888="",0,SUMIFS(#REF!,#REF!,$C888,#REF!,"&gt;="&amp;'Display 730 &amp; 1200'!$AN$12,#REF!,"&lt;="&amp;'Display 730 &amp; 1200'!$AN$11))</f>
        <v>#REF!</v>
      </c>
    </row>
    <row r="889" spans="1:5">
      <c r="A889" t="str">
        <f>IF(INDEX('Display 730 &amp; 1200'!$A:$A,ROW())="","",INDEX('Display 730 &amp; 1200'!$A:$A,ROW()))</f>
        <v>SEMARANG三宝垄</v>
      </c>
      <c r="B889" t="str">
        <f>IF(INDEX('Display 730 &amp; 1200'!$B:$B,ROW())="","",INDEX('Display 730 &amp; 1200'!$B:$B,ROW()))</f>
        <v>SINGGIH</v>
      </c>
      <c r="C889" t="str">
        <f>IF(INDEX('Display 730 &amp; 1200'!$D:$D,ROW())="","",INDEX('Display 730 &amp; 1200'!$D:$D,ROW()))</f>
        <v>SAYUNG</v>
      </c>
      <c r="D889" t="e">
        <f>IF($C889="",0,SUMIFS(#REF!,#REF!,$C889,#REF!,"&gt;="&amp;'Display 730 &amp; 1200'!$AN$10,#REF!,"&lt;="&amp;'Display 730 &amp; 1200'!$AN$9))</f>
        <v>#REF!</v>
      </c>
      <c r="E889" t="e">
        <f>IF($C889="",0,SUMIFS(#REF!,#REF!,$C889,#REF!,"&gt;="&amp;'Display 730 &amp; 1200'!$AN$12,#REF!,"&lt;="&amp;'Display 730 &amp; 1200'!$AN$11))</f>
        <v>#REF!</v>
      </c>
    </row>
    <row r="890" spans="1:5">
      <c r="A890" t="str">
        <f>IF(INDEX('Display 730 &amp; 1200'!$A:$A,ROW())="","",INDEX('Display 730 &amp; 1200'!$A:$A,ROW()))</f>
        <v>SEMARANG三宝垄</v>
      </c>
      <c r="B890" t="str">
        <f>IF(INDEX('Display 730 &amp; 1200'!$B:$B,ROW())="","",INDEX('Display 730 &amp; 1200'!$B:$B,ROW()))</f>
        <v>-</v>
      </c>
      <c r="C890" t="str">
        <f>IF(INDEX('Display 730 &amp; 1200'!$D:$D,ROW())="","",INDEX('Display 730 &amp; 1200'!$D:$D,ROW()))</f>
        <v>BATURSARI</v>
      </c>
      <c r="D890" t="e">
        <f>IF($C890="",0,SUMIFS(#REF!,#REF!,$C890,#REF!,"&gt;="&amp;'Display 730 &amp; 1200'!$AN$10,#REF!,"&lt;="&amp;'Display 730 &amp; 1200'!$AN$9))</f>
        <v>#REF!</v>
      </c>
      <c r="E890" t="e">
        <f>IF($C890="",0,SUMIFS(#REF!,#REF!,$C890,#REF!,"&gt;="&amp;'Display 730 &amp; 1200'!$AN$12,#REF!,"&lt;="&amp;'Display 730 &amp; 1200'!$AN$11))</f>
        <v>#REF!</v>
      </c>
    </row>
    <row r="891" spans="1:5">
      <c r="A891" t="str">
        <f>IF(INDEX('Display 730 &amp; 1200'!$A:$A,ROW())="","",INDEX('Display 730 &amp; 1200'!$A:$A,ROW()))</f>
        <v>SEMARANG三宝垄</v>
      </c>
      <c r="B891" t="str">
        <f>IF(INDEX('Display 730 &amp; 1200'!$B:$B,ROW())="","",INDEX('Display 730 &amp; 1200'!$B:$B,ROW()))</f>
        <v>SINGGIH</v>
      </c>
      <c r="C891" t="str">
        <f>IF(INDEX('Display 730 &amp; 1200'!$D:$D,ROW())="","",INDEX('Display 730 &amp; 1200'!$D:$D,ROW()))</f>
        <v>GUNTUR</v>
      </c>
      <c r="D891" t="e">
        <f>IF($C891="",0,SUMIFS(#REF!,#REF!,$C891,#REF!,"&gt;="&amp;'Display 730 &amp; 1200'!$AN$10,#REF!,"&lt;="&amp;'Display 730 &amp; 1200'!$AN$9))</f>
        <v>#REF!</v>
      </c>
      <c r="E891" t="e">
        <f>IF($C891="",0,SUMIFS(#REF!,#REF!,$C891,#REF!,"&gt;="&amp;'Display 730 &amp; 1200'!$AN$12,#REF!,"&lt;="&amp;'Display 730 &amp; 1200'!$AN$11))</f>
        <v>#REF!</v>
      </c>
    </row>
    <row r="892" spans="1:5">
      <c r="A892" t="str">
        <f>IF(INDEX('Display 730 &amp; 1200'!$A:$A,ROW())="","",INDEX('Display 730 &amp; 1200'!$A:$A,ROW()))</f>
        <v>SEMARANG三宝垄</v>
      </c>
      <c r="B892" t="str">
        <f>IF(INDEX('Display 730 &amp; 1200'!$B:$B,ROW())="","",INDEX('Display 730 &amp; 1200'!$B:$B,ROW()))</f>
        <v>SINGGIH</v>
      </c>
      <c r="C892" t="str">
        <f>IF(INDEX('Display 730 &amp; 1200'!$D:$D,ROW())="","",INDEX('Display 730 &amp; 1200'!$D:$D,ROW()))</f>
        <v>BONANG</v>
      </c>
      <c r="D892" t="e">
        <f>IF($C892="",0,SUMIFS(#REF!,#REF!,$C892,#REF!,"&gt;="&amp;'Display 730 &amp; 1200'!$AN$10,#REF!,"&lt;="&amp;'Display 730 &amp; 1200'!$AN$9))</f>
        <v>#REF!</v>
      </c>
      <c r="E892" t="e">
        <f>IF($C892="",0,SUMIFS(#REF!,#REF!,$C892,#REF!,"&gt;="&amp;'Display 730 &amp; 1200'!$AN$12,#REF!,"&lt;="&amp;'Display 730 &amp; 1200'!$AN$11))</f>
        <v>#REF!</v>
      </c>
    </row>
    <row r="893" spans="1:5">
      <c r="A893" t="str">
        <f>IF(INDEX('Display 730 &amp; 1200'!$A:$A,ROW())="","",INDEX('Display 730 &amp; 1200'!$A:$A,ROW()))</f>
        <v>SEMARANG三宝垄</v>
      </c>
      <c r="B893" t="str">
        <f>IF(INDEX('Display 730 &amp; 1200'!$B:$B,ROW())="","",INDEX('Display 730 &amp; 1200'!$B:$B,ROW()))</f>
        <v>SINGGIH</v>
      </c>
      <c r="C893" t="str">
        <f>IF(INDEX('Display 730 &amp; 1200'!$D:$D,ROW())="","",INDEX('Display 730 &amp; 1200'!$D:$D,ROW()))</f>
        <v>KARANGANYAR</v>
      </c>
      <c r="D893" t="e">
        <f>IF($C893="",0,SUMIFS(#REF!,#REF!,$C893,#REF!,"&gt;="&amp;'Display 730 &amp; 1200'!$AN$10,#REF!,"&lt;="&amp;'Display 730 &amp; 1200'!$AN$9))</f>
        <v>#REF!</v>
      </c>
      <c r="E893" t="e">
        <f>IF($C893="",0,SUMIFS(#REF!,#REF!,$C893,#REF!,"&gt;="&amp;'Display 730 &amp; 1200'!$AN$12,#REF!,"&lt;="&amp;'Display 730 &amp; 1200'!$AN$11))</f>
        <v>#REF!</v>
      </c>
    </row>
    <row r="894" spans="1:5">
      <c r="A894" t="str">
        <f>IF(INDEX('Display 730 &amp; 1200'!$A:$A,ROW())="","",INDEX('Display 730 &amp; 1200'!$A:$A,ROW()))</f>
        <v>SEMARANG三宝垄</v>
      </c>
      <c r="B894" t="str">
        <f>IF(INDEX('Display 730 &amp; 1200'!$B:$B,ROW())="","",INDEX('Display 730 &amp; 1200'!$B:$B,ROW()))</f>
        <v>KUKUH BARAT</v>
      </c>
      <c r="C894" t="str">
        <f>IF(INDEX('Display 730 &amp; 1200'!$D:$D,ROW())="","",INDEX('Display 730 &amp; 1200'!$D:$D,ROW()))</f>
        <v>BREBES</v>
      </c>
      <c r="D894" t="e">
        <f>IF($C894="",0,SUMIFS(#REF!,#REF!,$C894,#REF!,"&gt;="&amp;'Display 730 &amp; 1200'!$AN$10,#REF!,"&lt;="&amp;'Display 730 &amp; 1200'!$AN$9))</f>
        <v>#REF!</v>
      </c>
      <c r="E894" t="e">
        <f>IF($C894="",0,SUMIFS(#REF!,#REF!,$C894,#REF!,"&gt;="&amp;'Display 730 &amp; 1200'!$AN$12,#REF!,"&lt;="&amp;'Display 730 &amp; 1200'!$AN$11))</f>
        <v>#REF!</v>
      </c>
    </row>
    <row r="895" spans="1:5">
      <c r="A895" t="str">
        <f>IF(INDEX('Display 730 &amp; 1200'!$A:$A,ROW())="","",INDEX('Display 730 &amp; 1200'!$A:$A,ROW()))</f>
        <v>SEMARANG三宝垄</v>
      </c>
      <c r="B895" t="str">
        <f>IF(INDEX('Display 730 &amp; 1200'!$B:$B,ROW())="","",INDEX('Display 730 &amp; 1200'!$B:$B,ROW()))</f>
        <v>KUKUH BARAT</v>
      </c>
      <c r="C895" t="str">
        <f>IF(INDEX('Display 730 &amp; 1200'!$D:$D,ROW())="","",INDEX('Display 730 &amp; 1200'!$D:$D,ROW()))</f>
        <v>BUMIAYU</v>
      </c>
      <c r="D895" t="e">
        <f>IF($C895="",0,SUMIFS(#REF!,#REF!,$C895,#REF!,"&gt;="&amp;'Display 730 &amp; 1200'!$AN$10,#REF!,"&lt;="&amp;'Display 730 &amp; 1200'!$AN$9))</f>
        <v>#REF!</v>
      </c>
      <c r="E895" t="e">
        <f>IF($C895="",0,SUMIFS(#REF!,#REF!,$C895,#REF!,"&gt;="&amp;'Display 730 &amp; 1200'!$AN$12,#REF!,"&lt;="&amp;'Display 730 &amp; 1200'!$AN$11))</f>
        <v>#REF!</v>
      </c>
    </row>
    <row r="896" spans="1:5">
      <c r="A896" t="str">
        <f>IF(INDEX('Display 730 &amp; 1200'!$A:$A,ROW())="","",INDEX('Display 730 &amp; 1200'!$A:$A,ROW()))</f>
        <v>SEMARANG三宝垄</v>
      </c>
      <c r="B896" t="str">
        <f>IF(INDEX('Display 730 &amp; 1200'!$B:$B,ROW())="","",INDEX('Display 730 &amp; 1200'!$B:$B,ROW()))</f>
        <v>KUKUH BARAT</v>
      </c>
      <c r="C896" t="str">
        <f>IF(INDEX('Display 730 &amp; 1200'!$D:$D,ROW())="","",INDEX('Display 730 &amp; 1200'!$D:$D,ROW()))</f>
        <v>KETANGGUNGAN</v>
      </c>
      <c r="D896" t="e">
        <f>IF($C896="",0,SUMIFS(#REF!,#REF!,$C896,#REF!,"&gt;="&amp;'Display 730 &amp; 1200'!$AN$10,#REF!,"&lt;="&amp;'Display 730 &amp; 1200'!$AN$9))</f>
        <v>#REF!</v>
      </c>
      <c r="E896" t="e">
        <f>IF($C896="",0,SUMIFS(#REF!,#REF!,$C896,#REF!,"&gt;="&amp;'Display 730 &amp; 1200'!$AN$12,#REF!,"&lt;="&amp;'Display 730 &amp; 1200'!$AN$11))</f>
        <v>#REF!</v>
      </c>
    </row>
    <row r="897" spans="1:5">
      <c r="A897" t="str">
        <f>IF(INDEX('Display 730 &amp; 1200'!$A:$A,ROW())="","",INDEX('Display 730 &amp; 1200'!$A:$A,ROW()))</f>
        <v>SEMARANG三宝垄</v>
      </c>
      <c r="B897" t="str">
        <f>IF(INDEX('Display 730 &amp; 1200'!$B:$B,ROW())="","",INDEX('Display 730 &amp; 1200'!$B:$B,ROW()))</f>
        <v>KUKUH BARAT</v>
      </c>
      <c r="C897" t="str">
        <f>IF(INDEX('Display 730 &amp; 1200'!$D:$D,ROW())="","",INDEX('Display 730 &amp; 1200'!$D:$D,ROW()))</f>
        <v>LOSARI</v>
      </c>
      <c r="D897" t="e">
        <f>IF($C897="",0,SUMIFS(#REF!,#REF!,$C897,#REF!,"&gt;="&amp;'Display 730 &amp; 1200'!$AN$10,#REF!,"&lt;="&amp;'Display 730 &amp; 1200'!$AN$9))</f>
        <v>#REF!</v>
      </c>
      <c r="E897" t="e">
        <f>IF($C897="",0,SUMIFS(#REF!,#REF!,$C897,#REF!,"&gt;="&amp;'Display 730 &amp; 1200'!$AN$12,#REF!,"&lt;="&amp;'Display 730 &amp; 1200'!$AN$11))</f>
        <v>#REF!</v>
      </c>
    </row>
    <row r="898" spans="1:5">
      <c r="A898" t="str">
        <f>IF(INDEX('Display 730 &amp; 1200'!$A:$A,ROW())="","",INDEX('Display 730 &amp; 1200'!$A:$A,ROW()))</f>
        <v>SEMARANG三宝垄</v>
      </c>
      <c r="B898" t="str">
        <f>IF(INDEX('Display 730 &amp; 1200'!$B:$B,ROW())="","",INDEX('Display 730 &amp; 1200'!$B:$B,ROW()))</f>
        <v>KUKUH BARAT</v>
      </c>
      <c r="C898" t="str">
        <f>IF(INDEX('Display 730 &amp; 1200'!$D:$D,ROW())="","",INDEX('Display 730 &amp; 1200'!$D:$D,ROW()))</f>
        <v>JATIBARANG_KIDUL</v>
      </c>
      <c r="D898" t="e">
        <f>IF($C898="",0,SUMIFS(#REF!,#REF!,$C898,#REF!,"&gt;="&amp;'Display 730 &amp; 1200'!$AN$10,#REF!,"&lt;="&amp;'Display 730 &amp; 1200'!$AN$9))</f>
        <v>#REF!</v>
      </c>
      <c r="E898" t="e">
        <f>IF($C898="",0,SUMIFS(#REF!,#REF!,$C898,#REF!,"&gt;="&amp;'Display 730 &amp; 1200'!$AN$12,#REF!,"&lt;="&amp;'Display 730 &amp; 1200'!$AN$11))</f>
        <v>#REF!</v>
      </c>
    </row>
    <row r="899" spans="1:5">
      <c r="A899" t="str">
        <f>IF(INDEX('Display 730 &amp; 1200'!$A:$A,ROW())="","",INDEX('Display 730 &amp; 1200'!$A:$A,ROW()))</f>
        <v>SEMARANG三宝垄</v>
      </c>
      <c r="B899" t="str">
        <f>IF(INDEX('Display 730 &amp; 1200'!$B:$B,ROW())="","",INDEX('Display 730 &amp; 1200'!$B:$B,ROW()))</f>
        <v>KUKUH BARAT</v>
      </c>
      <c r="C899" t="str">
        <f>IF(INDEX('Display 730 &amp; 1200'!$D:$D,ROW())="","",INDEX('Display 730 &amp; 1200'!$D:$D,ROW()))</f>
        <v>BULAKAMBA</v>
      </c>
      <c r="D899" t="e">
        <f>IF($C899="",0,SUMIFS(#REF!,#REF!,$C899,#REF!,"&gt;="&amp;'Display 730 &amp; 1200'!$AN$10,#REF!,"&lt;="&amp;'Display 730 &amp; 1200'!$AN$9))</f>
        <v>#REF!</v>
      </c>
      <c r="E899" t="e">
        <f>IF($C899="",0,SUMIFS(#REF!,#REF!,$C899,#REF!,"&gt;="&amp;'Display 730 &amp; 1200'!$AN$12,#REF!,"&lt;="&amp;'Display 730 &amp; 1200'!$AN$11))</f>
        <v>#REF!</v>
      </c>
    </row>
    <row r="900" spans="1:5">
      <c r="A900" t="str">
        <f>IF(INDEX('Display 730 &amp; 1200'!$A:$A,ROW())="","",INDEX('Display 730 &amp; 1200'!$A:$A,ROW()))</f>
        <v>SEMARANG三宝垄</v>
      </c>
      <c r="B900" t="str">
        <f>IF(INDEX('Display 730 &amp; 1200'!$B:$B,ROW())="","",INDEX('Display 730 &amp; 1200'!$B:$B,ROW()))</f>
        <v>KUKUH BARAT</v>
      </c>
      <c r="C900" t="str">
        <f>IF(INDEX('Display 730 &amp; 1200'!$D:$D,ROW())="","",INDEX('Display 730 &amp; 1200'!$D:$D,ROW()))</f>
        <v>LARANGAN_BREBES</v>
      </c>
      <c r="D900" t="e">
        <f>IF($C900="",0,SUMIFS(#REF!,#REF!,$C900,#REF!,"&gt;="&amp;'Display 730 &amp; 1200'!$AN$10,#REF!,"&lt;="&amp;'Display 730 &amp; 1200'!$AN$9))</f>
        <v>#REF!</v>
      </c>
      <c r="E900" t="e">
        <f>IF($C900="",0,SUMIFS(#REF!,#REF!,$C900,#REF!,"&gt;="&amp;'Display 730 &amp; 1200'!$AN$12,#REF!,"&lt;="&amp;'Display 730 &amp; 1200'!$AN$11))</f>
        <v>#REF!</v>
      </c>
    </row>
    <row r="901" spans="1:5">
      <c r="A901" t="str">
        <f>IF(INDEX('Display 730 &amp; 1200'!$A:$A,ROW())="","",INDEX('Display 730 &amp; 1200'!$A:$A,ROW()))</f>
        <v>SEMARANG三宝垄</v>
      </c>
      <c r="B901" t="str">
        <f>IF(INDEX('Display 730 &amp; 1200'!$B:$B,ROW())="","",INDEX('Display 730 &amp; 1200'!$B:$B,ROW()))</f>
        <v>KUKUH BARAT</v>
      </c>
      <c r="C901" t="str">
        <f>IF(INDEX('Display 730 &amp; 1200'!$D:$D,ROW())="","",INDEX('Display 730 &amp; 1200'!$D:$D,ROW()))</f>
        <v>WANASARI_BREBES</v>
      </c>
      <c r="D901" t="e">
        <f>IF($C901="",0,SUMIFS(#REF!,#REF!,$C901,#REF!,"&gt;="&amp;'Display 730 &amp; 1200'!$AN$10,#REF!,"&lt;="&amp;'Display 730 &amp; 1200'!$AN$9))</f>
        <v>#REF!</v>
      </c>
      <c r="E901" t="e">
        <f>IF($C901="",0,SUMIFS(#REF!,#REF!,$C901,#REF!,"&gt;="&amp;'Display 730 &amp; 1200'!$AN$12,#REF!,"&lt;="&amp;'Display 730 &amp; 1200'!$AN$11))</f>
        <v>#REF!</v>
      </c>
    </row>
    <row r="902" spans="1:5">
      <c r="A902" t="str">
        <f>IF(INDEX('Display 730 &amp; 1200'!$A:$A,ROW())="","",INDEX('Display 730 &amp; 1200'!$A:$A,ROW()))</f>
        <v>SEMARANG三宝垄</v>
      </c>
      <c r="B902" t="str">
        <f>IF(INDEX('Display 730 &amp; 1200'!$B:$B,ROW())="","",INDEX('Display 730 &amp; 1200'!$B:$B,ROW()))</f>
        <v>KUKUH BARAT</v>
      </c>
      <c r="C902" t="str">
        <f>IF(INDEX('Display 730 &amp; 1200'!$D:$D,ROW())="","",INDEX('Display 730 &amp; 1200'!$D:$D,ROW()))</f>
        <v>BANJARHARJO</v>
      </c>
      <c r="D902" t="e">
        <f>IF($C902="",0,SUMIFS(#REF!,#REF!,$C902,#REF!,"&gt;="&amp;'Display 730 &amp; 1200'!$AN$10,#REF!,"&lt;="&amp;'Display 730 &amp; 1200'!$AN$9))</f>
        <v>#REF!</v>
      </c>
      <c r="E902" t="e">
        <f>IF($C902="",0,SUMIFS(#REF!,#REF!,$C902,#REF!,"&gt;="&amp;'Display 730 &amp; 1200'!$AN$12,#REF!,"&lt;="&amp;'Display 730 &amp; 1200'!$AN$11))</f>
        <v>#REF!</v>
      </c>
    </row>
    <row r="903" spans="1:5">
      <c r="A903" t="str">
        <f>IF(INDEX('Display 730 &amp; 1200'!$A:$A,ROW())="","",INDEX('Display 730 &amp; 1200'!$A:$A,ROW()))</f>
        <v>SEMARANG三宝垄</v>
      </c>
      <c r="B903" t="str">
        <f>IF(INDEX('Display 730 &amp; 1200'!$B:$B,ROW())="","",INDEX('Display 730 &amp; 1200'!$B:$B,ROW()))</f>
        <v>KUKUH BARAT</v>
      </c>
      <c r="C903" t="str">
        <f>IF(INDEX('Display 730 &amp; 1200'!$D:$D,ROW())="","",INDEX('Display 730 &amp; 1200'!$D:$D,ROW()))</f>
        <v>TONJONG</v>
      </c>
      <c r="D903" t="e">
        <f>IF($C903="",0,SUMIFS(#REF!,#REF!,$C903,#REF!,"&gt;="&amp;'Display 730 &amp; 1200'!$AN$10,#REF!,"&lt;="&amp;'Display 730 &amp; 1200'!$AN$9))</f>
        <v>#REF!</v>
      </c>
      <c r="E903" t="e">
        <f>IF($C903="",0,SUMIFS(#REF!,#REF!,$C903,#REF!,"&gt;="&amp;'Display 730 &amp; 1200'!$AN$12,#REF!,"&lt;="&amp;'Display 730 &amp; 1200'!$AN$11))</f>
        <v>#REF!</v>
      </c>
    </row>
    <row r="904" spans="1:5">
      <c r="A904" t="str">
        <f>IF(INDEX('Display 730 &amp; 1200'!$A:$A,ROW())="","",INDEX('Display 730 &amp; 1200'!$A:$A,ROW()))</f>
        <v>SEMARANG三宝垄</v>
      </c>
      <c r="B904" t="str">
        <f>IF(INDEX('Display 730 &amp; 1200'!$B:$B,ROW())="","",INDEX('Display 730 &amp; 1200'!$B:$B,ROW()))</f>
        <v>KUKUH BARAT</v>
      </c>
      <c r="C904" t="str">
        <f>IF(INDEX('Display 730 &amp; 1200'!$D:$D,ROW())="","",INDEX('Display 730 &amp; 1200'!$D:$D,ROW()))</f>
        <v>SALEM</v>
      </c>
      <c r="D904" t="e">
        <f>IF($C904="",0,SUMIFS(#REF!,#REF!,$C904,#REF!,"&gt;="&amp;'Display 730 &amp; 1200'!$AN$10,#REF!,"&lt;="&amp;'Display 730 &amp; 1200'!$AN$9))</f>
        <v>#REF!</v>
      </c>
      <c r="E904" t="e">
        <f>IF($C904="",0,SUMIFS(#REF!,#REF!,$C904,#REF!,"&gt;="&amp;'Display 730 &amp; 1200'!$AN$12,#REF!,"&lt;="&amp;'Display 730 &amp; 1200'!$AN$11))</f>
        <v>#REF!</v>
      </c>
    </row>
    <row r="905" spans="1:5">
      <c r="A905" t="str">
        <f>IF(INDEX('Display 730 &amp; 1200'!$A:$A,ROW())="","",INDEX('Display 730 &amp; 1200'!$A:$A,ROW()))</f>
        <v>SEMARANG三宝垄</v>
      </c>
      <c r="B905" t="str">
        <f>IF(INDEX('Display 730 &amp; 1200'!$B:$B,ROW())="","",INDEX('Display 730 &amp; 1200'!$B:$B,ROW()))</f>
        <v>KUKUH BARAT</v>
      </c>
      <c r="C905" t="str">
        <f>IF(INDEX('Display 730 &amp; 1200'!$D:$D,ROW())="","",INDEX('Display 730 &amp; 1200'!$D:$D,ROW()))</f>
        <v>BANTARKAWUNG</v>
      </c>
      <c r="D905" t="e">
        <f>IF($C905="",0,SUMIFS(#REF!,#REF!,$C905,#REF!,"&gt;="&amp;'Display 730 &amp; 1200'!$AN$10,#REF!,"&lt;="&amp;'Display 730 &amp; 1200'!$AN$9))</f>
        <v>#REF!</v>
      </c>
      <c r="E905" t="e">
        <f>IF($C905="",0,SUMIFS(#REF!,#REF!,$C905,#REF!,"&gt;="&amp;'Display 730 &amp; 1200'!$AN$12,#REF!,"&lt;="&amp;'Display 730 &amp; 1200'!$AN$11))</f>
        <v>#REF!</v>
      </c>
    </row>
    <row r="906" spans="1:5">
      <c r="A906" t="str">
        <f>IF(INDEX('Display 730 &amp; 1200'!$A:$A,ROW())="","",INDEX('Display 730 &amp; 1200'!$A:$A,ROW()))</f>
        <v>SEMARANG三宝垄</v>
      </c>
      <c r="B906" t="str">
        <f>IF(INDEX('Display 730 &amp; 1200'!$B:$B,ROW())="","",INDEX('Display 730 &amp; 1200'!$B:$B,ROW()))</f>
        <v>KUKUH BARAT</v>
      </c>
      <c r="C906" t="str">
        <f>IF(INDEX('Display 730 &amp; 1200'!$D:$D,ROW())="","",INDEX('Display 730 &amp; 1200'!$D:$D,ROW()))</f>
        <v>PAGUYANGAN</v>
      </c>
      <c r="D906" t="e">
        <f>IF($C906="",0,SUMIFS(#REF!,#REF!,$C906,#REF!,"&gt;="&amp;'Display 730 &amp; 1200'!$AN$10,#REF!,"&lt;="&amp;'Display 730 &amp; 1200'!$AN$9))</f>
        <v>#REF!</v>
      </c>
      <c r="E906" t="e">
        <f>IF($C906="",0,SUMIFS(#REF!,#REF!,$C906,#REF!,"&gt;="&amp;'Display 730 &amp; 1200'!$AN$12,#REF!,"&lt;="&amp;'Display 730 &amp; 1200'!$AN$11))</f>
        <v>#REF!</v>
      </c>
    </row>
    <row r="907" spans="1:5">
      <c r="A907" t="str">
        <f>IF(INDEX('Display 730 &amp; 1200'!$A:$A,ROW())="","",INDEX('Display 730 &amp; 1200'!$A:$A,ROW()))</f>
        <v>SEMARANG三宝垄</v>
      </c>
      <c r="B907" t="str">
        <f>IF(INDEX('Display 730 &amp; 1200'!$B:$B,ROW())="","",INDEX('Display 730 &amp; 1200'!$B:$B,ROW()))</f>
        <v>KUKUH BARAT</v>
      </c>
      <c r="C907" t="str">
        <f>IF(INDEX('Display 730 &amp; 1200'!$D:$D,ROW())="","",INDEX('Display 730 &amp; 1200'!$D:$D,ROW()))</f>
        <v>TANJUNG_BREBES</v>
      </c>
      <c r="D907" t="e">
        <f>IF($C907="",0,SUMIFS(#REF!,#REF!,$C907,#REF!,"&gt;="&amp;'Display 730 &amp; 1200'!$AN$10,#REF!,"&lt;="&amp;'Display 730 &amp; 1200'!$AN$9))</f>
        <v>#REF!</v>
      </c>
      <c r="E907" t="e">
        <f>IF($C907="",0,SUMIFS(#REF!,#REF!,$C907,#REF!,"&gt;="&amp;'Display 730 &amp; 1200'!$AN$12,#REF!,"&lt;="&amp;'Display 730 &amp; 1200'!$AN$11))</f>
        <v>#REF!</v>
      </c>
    </row>
    <row r="908" spans="1:5">
      <c r="A908" t="str">
        <f>IF(INDEX('Display 730 &amp; 1200'!$A:$A,ROW())="","",INDEX('Display 730 &amp; 1200'!$A:$A,ROW()))</f>
        <v>SEMARANG三宝垄</v>
      </c>
      <c r="B908" t="str">
        <f>IF(INDEX('Display 730 &amp; 1200'!$B:$B,ROW())="","",INDEX('Display 730 &amp; 1200'!$B:$B,ROW()))</f>
        <v>KUKUH BARAT</v>
      </c>
      <c r="C908" t="str">
        <f>IF(INDEX('Display 730 &amp; 1200'!$D:$D,ROW())="","",INDEX('Display 730 &amp; 1200'!$D:$D,ROW()))</f>
        <v>SIRAMPOG01</v>
      </c>
      <c r="D908" t="e">
        <f>IF($C908="",0,SUMIFS(#REF!,#REF!,$C908,#REF!,"&gt;="&amp;'Display 730 &amp; 1200'!$AN$10,#REF!,"&lt;="&amp;'Display 730 &amp; 1200'!$AN$9))</f>
        <v>#REF!</v>
      </c>
      <c r="E908" t="e">
        <f>IF($C908="",0,SUMIFS(#REF!,#REF!,$C908,#REF!,"&gt;="&amp;'Display 730 &amp; 1200'!$AN$12,#REF!,"&lt;="&amp;'Display 730 &amp; 1200'!$AN$11))</f>
        <v>#REF!</v>
      </c>
    </row>
    <row r="909" spans="1:5">
      <c r="A909" t="str">
        <f>IF(INDEX('Display 730 &amp; 1200'!$A:$A,ROW())="","",INDEX('Display 730 &amp; 1200'!$A:$A,ROW()))</f>
        <v>SEMARANG三宝垄</v>
      </c>
      <c r="B909" t="str">
        <f>IF(INDEX('Display 730 &amp; 1200'!$B:$B,ROW())="","",INDEX('Display 730 &amp; 1200'!$B:$B,ROW()))</f>
        <v>KUKUH SELATAN</v>
      </c>
      <c r="C909" t="str">
        <f>IF(INDEX('Display 730 &amp; 1200'!$D:$D,ROW())="","",INDEX('Display 730 &amp; 1200'!$D:$D,ROW()))</f>
        <v>PEMALANG</v>
      </c>
      <c r="D909" t="e">
        <f>IF($C909="",0,SUMIFS(#REF!,#REF!,$C909,#REF!,"&gt;="&amp;'Display 730 &amp; 1200'!$AN$10,#REF!,"&lt;="&amp;'Display 730 &amp; 1200'!$AN$9))</f>
        <v>#REF!</v>
      </c>
      <c r="E909" t="e">
        <f>IF($C909="",0,SUMIFS(#REF!,#REF!,$C909,#REF!,"&gt;="&amp;'Display 730 &amp; 1200'!$AN$12,#REF!,"&lt;="&amp;'Display 730 &amp; 1200'!$AN$11))</f>
        <v>#REF!</v>
      </c>
    </row>
    <row r="910" spans="1:5">
      <c r="A910" t="str">
        <f>IF(INDEX('Display 730 &amp; 1200'!$A:$A,ROW())="","",INDEX('Display 730 &amp; 1200'!$A:$A,ROW()))</f>
        <v>SEMARANG三宝垄</v>
      </c>
      <c r="B910" t="str">
        <f>IF(INDEX('Display 730 &amp; 1200'!$B:$B,ROW())="","",INDEX('Display 730 &amp; 1200'!$B:$B,ROW()))</f>
        <v>KUKUH SELATAN</v>
      </c>
      <c r="C910" t="str">
        <f>IF(INDEX('Display 730 &amp; 1200'!$D:$D,ROW())="","",INDEX('Display 730 &amp; 1200'!$D:$D,ROW()))</f>
        <v>RANDUDONGKAL</v>
      </c>
      <c r="D910" t="e">
        <f>IF($C910="",0,SUMIFS(#REF!,#REF!,$C910,#REF!,"&gt;="&amp;'Display 730 &amp; 1200'!$AN$10,#REF!,"&lt;="&amp;'Display 730 &amp; 1200'!$AN$9))</f>
        <v>#REF!</v>
      </c>
      <c r="E910" t="e">
        <f>IF($C910="",0,SUMIFS(#REF!,#REF!,$C910,#REF!,"&gt;="&amp;'Display 730 &amp; 1200'!$AN$12,#REF!,"&lt;="&amp;'Display 730 &amp; 1200'!$AN$11))</f>
        <v>#REF!</v>
      </c>
    </row>
    <row r="911" spans="1:5">
      <c r="A911" t="str">
        <f>IF(INDEX('Display 730 &amp; 1200'!$A:$A,ROW())="","",INDEX('Display 730 &amp; 1200'!$A:$A,ROW()))</f>
        <v>SEMARANG三宝垄</v>
      </c>
      <c r="B911" t="str">
        <f>IF(INDEX('Display 730 &amp; 1200'!$B:$B,ROW())="","",INDEX('Display 730 &amp; 1200'!$B:$B,ROW()))</f>
        <v>KUKUH SELATAN</v>
      </c>
      <c r="C911" t="str">
        <f>IF(INDEX('Display 730 &amp; 1200'!$D:$D,ROW())="","",INDEX('Display 730 &amp; 1200'!$D:$D,ROW()))</f>
        <v>COMAL</v>
      </c>
      <c r="D911" t="e">
        <f>IF($C911="",0,SUMIFS(#REF!,#REF!,$C911,#REF!,"&gt;="&amp;'Display 730 &amp; 1200'!$AN$10,#REF!,"&lt;="&amp;'Display 730 &amp; 1200'!$AN$9))</f>
        <v>#REF!</v>
      </c>
      <c r="E911" t="e">
        <f>IF($C911="",0,SUMIFS(#REF!,#REF!,$C911,#REF!,"&gt;="&amp;'Display 730 &amp; 1200'!$AN$12,#REF!,"&lt;="&amp;'Display 730 &amp; 1200'!$AN$11))</f>
        <v>#REF!</v>
      </c>
    </row>
    <row r="912" spans="1:5">
      <c r="A912" t="str">
        <f>IF(INDEX('Display 730 &amp; 1200'!$A:$A,ROW())="","",INDEX('Display 730 &amp; 1200'!$A:$A,ROW()))</f>
        <v>SEMARANG三宝垄</v>
      </c>
      <c r="B912" t="str">
        <f>IF(INDEX('Display 730 &amp; 1200'!$B:$B,ROW())="","",INDEX('Display 730 &amp; 1200'!$B:$B,ROW()))</f>
        <v>KUKUH SELATAN</v>
      </c>
      <c r="C912" t="str">
        <f>IF(INDEX('Display 730 &amp; 1200'!$D:$D,ROW())="","",INDEX('Display 730 &amp; 1200'!$D:$D,ROW()))</f>
        <v>AMBOKULON</v>
      </c>
      <c r="D912" t="e">
        <f>IF($C912="",0,SUMIFS(#REF!,#REF!,$C912,#REF!,"&gt;="&amp;'Display 730 &amp; 1200'!$AN$10,#REF!,"&lt;="&amp;'Display 730 &amp; 1200'!$AN$9))</f>
        <v>#REF!</v>
      </c>
      <c r="E912" t="e">
        <f>IF($C912="",0,SUMIFS(#REF!,#REF!,$C912,#REF!,"&gt;="&amp;'Display 730 &amp; 1200'!$AN$12,#REF!,"&lt;="&amp;'Display 730 &amp; 1200'!$AN$11))</f>
        <v>#REF!</v>
      </c>
    </row>
    <row r="913" spans="1:5">
      <c r="A913" t="str">
        <f>IF(INDEX('Display 730 &amp; 1200'!$A:$A,ROW())="","",INDEX('Display 730 &amp; 1200'!$A:$A,ROW()))</f>
        <v>SEMARANG三宝垄</v>
      </c>
      <c r="B913" t="str">
        <f>IF(INDEX('Display 730 &amp; 1200'!$B:$B,ROW())="","",INDEX('Display 730 &amp; 1200'!$B:$B,ROW()))</f>
        <v>KUKUH SELATAN</v>
      </c>
      <c r="C913" t="str">
        <f>IF(INDEX('Display 730 &amp; 1200'!$D:$D,ROW())="","",INDEX('Display 730 &amp; 1200'!$D:$D,ROW()))</f>
        <v>KEBANGGAN</v>
      </c>
      <c r="D913" t="e">
        <f>IF($C913="",0,SUMIFS(#REF!,#REF!,$C913,#REF!,"&gt;="&amp;'Display 730 &amp; 1200'!$AN$10,#REF!,"&lt;="&amp;'Display 730 &amp; 1200'!$AN$9))</f>
        <v>#REF!</v>
      </c>
      <c r="E913" t="e">
        <f>IF($C913="",0,SUMIFS(#REF!,#REF!,$C913,#REF!,"&gt;="&amp;'Display 730 &amp; 1200'!$AN$12,#REF!,"&lt;="&amp;'Display 730 &amp; 1200'!$AN$11))</f>
        <v>#REF!</v>
      </c>
    </row>
    <row r="914" spans="1:5">
      <c r="A914" t="str">
        <f>IF(INDEX('Display 730 &amp; 1200'!$A:$A,ROW())="","",INDEX('Display 730 &amp; 1200'!$A:$A,ROW()))</f>
        <v>SEMARANG三宝垄</v>
      </c>
      <c r="B914" t="str">
        <f>IF(INDEX('Display 730 &amp; 1200'!$B:$B,ROW())="","",INDEX('Display 730 &amp; 1200'!$B:$B,ROW()))</f>
        <v>KUKUH SELATAN</v>
      </c>
      <c r="C914" t="str">
        <f>IF(INDEX('Display 730 &amp; 1200'!$D:$D,ROW())="","",INDEX('Display 730 &amp; 1200'!$D:$D,ROW()))</f>
        <v>BANJARDAWA</v>
      </c>
      <c r="D914" t="e">
        <f>IF($C914="",0,SUMIFS(#REF!,#REF!,$C914,#REF!,"&gt;="&amp;'Display 730 &amp; 1200'!$AN$10,#REF!,"&lt;="&amp;'Display 730 &amp; 1200'!$AN$9))</f>
        <v>#REF!</v>
      </c>
      <c r="E914" t="e">
        <f>IF($C914="",0,SUMIFS(#REF!,#REF!,$C914,#REF!,"&gt;="&amp;'Display 730 &amp; 1200'!$AN$12,#REF!,"&lt;="&amp;'Display 730 &amp; 1200'!$AN$11))</f>
        <v>#REF!</v>
      </c>
    </row>
    <row r="915" spans="1:5">
      <c r="A915" t="str">
        <f>IF(INDEX('Display 730 &amp; 1200'!$A:$A,ROW())="","",INDEX('Display 730 &amp; 1200'!$A:$A,ROW()))</f>
        <v>SEMARANG三宝垄</v>
      </c>
      <c r="B915" t="str">
        <f>IF(INDEX('Display 730 &amp; 1200'!$B:$B,ROW())="","",INDEX('Display 730 &amp; 1200'!$B:$B,ROW()))</f>
        <v>KUKUH SELATAN</v>
      </c>
      <c r="C915" t="str">
        <f>IF(INDEX('Display 730 &amp; 1200'!$D:$D,ROW())="","",INDEX('Display 730 &amp; 1200'!$D:$D,ROW()))</f>
        <v>PETARUKAN</v>
      </c>
      <c r="D915" t="e">
        <f>IF($C915="",0,SUMIFS(#REF!,#REF!,$C915,#REF!,"&gt;="&amp;'Display 730 &amp; 1200'!$AN$10,#REF!,"&lt;="&amp;'Display 730 &amp; 1200'!$AN$9))</f>
        <v>#REF!</v>
      </c>
      <c r="E915" t="e">
        <f>IF($C915="",0,SUMIFS(#REF!,#REF!,$C915,#REF!,"&gt;="&amp;'Display 730 &amp; 1200'!$AN$12,#REF!,"&lt;="&amp;'Display 730 &amp; 1200'!$AN$11))</f>
        <v>#REF!</v>
      </c>
    </row>
    <row r="916" spans="1:5">
      <c r="A916" t="str">
        <f>IF(INDEX('Display 730 &amp; 1200'!$A:$A,ROW())="","",INDEX('Display 730 &amp; 1200'!$A:$A,ROW()))</f>
        <v>SEMARANG三宝垄</v>
      </c>
      <c r="B916" t="str">
        <f>IF(INDEX('Display 730 &amp; 1200'!$B:$B,ROW())="","",INDEX('Display 730 &amp; 1200'!$B:$B,ROW()))</f>
        <v>KUKUH SELATAN</v>
      </c>
      <c r="C916" t="str">
        <f>IF(INDEX('Display 730 &amp; 1200'!$D:$D,ROW())="","",INDEX('Display 730 &amp; 1200'!$D:$D,ROW()))</f>
        <v>BODEH</v>
      </c>
      <c r="D916" t="e">
        <f>IF($C916="",0,SUMIFS(#REF!,#REF!,$C916,#REF!,"&gt;="&amp;'Display 730 &amp; 1200'!$AN$10,#REF!,"&lt;="&amp;'Display 730 &amp; 1200'!$AN$9))</f>
        <v>#REF!</v>
      </c>
      <c r="E916" t="e">
        <f>IF($C916="",0,SUMIFS(#REF!,#REF!,$C916,#REF!,"&gt;="&amp;'Display 730 &amp; 1200'!$AN$12,#REF!,"&lt;="&amp;'Display 730 &amp; 1200'!$AN$11))</f>
        <v>#REF!</v>
      </c>
    </row>
    <row r="917" spans="1:5">
      <c r="A917" t="str">
        <f>IF(INDEX('Display 730 &amp; 1200'!$A:$A,ROW())="","",INDEX('Display 730 &amp; 1200'!$A:$A,ROW()))</f>
        <v>SEMARANG三宝垄</v>
      </c>
      <c r="B917" t="str">
        <f>IF(INDEX('Display 730 &amp; 1200'!$B:$B,ROW())="","",INDEX('Display 730 &amp; 1200'!$B:$B,ROW()))</f>
        <v>KUKUH SELATAN</v>
      </c>
      <c r="C917" t="str">
        <f>IF(INDEX('Display 730 &amp; 1200'!$D:$D,ROW())="","",INDEX('Display 730 &amp; 1200'!$D:$D,ROW()))</f>
        <v>BELIK</v>
      </c>
      <c r="D917" t="e">
        <f>IF($C917="",0,SUMIFS(#REF!,#REF!,$C917,#REF!,"&gt;="&amp;'Display 730 &amp; 1200'!$AN$10,#REF!,"&lt;="&amp;'Display 730 &amp; 1200'!$AN$9))</f>
        <v>#REF!</v>
      </c>
      <c r="E917" t="e">
        <f>IF($C917="",0,SUMIFS(#REF!,#REF!,$C917,#REF!,"&gt;="&amp;'Display 730 &amp; 1200'!$AN$12,#REF!,"&lt;="&amp;'Display 730 &amp; 1200'!$AN$11))</f>
        <v>#REF!</v>
      </c>
    </row>
    <row r="918" spans="1:5">
      <c r="A918" t="str">
        <f>IF(INDEX('Display 730 &amp; 1200'!$A:$A,ROW())="","",INDEX('Display 730 &amp; 1200'!$A:$A,ROW()))</f>
        <v>SEMARANG三宝垄</v>
      </c>
      <c r="B918" t="str">
        <f>IF(INDEX('Display 730 &amp; 1200'!$B:$B,ROW())="","",INDEX('Display 730 &amp; 1200'!$B:$B,ROW()))</f>
        <v>KUKUH SELATAN</v>
      </c>
      <c r="C918" t="str">
        <f>IF(INDEX('Display 730 &amp; 1200'!$D:$D,ROW())="","",INDEX('Display 730 &amp; 1200'!$D:$D,ROW()))</f>
        <v>WATUKUMPUL</v>
      </c>
      <c r="D918" t="e">
        <f>IF($C918="",0,SUMIFS(#REF!,#REF!,$C918,#REF!,"&gt;="&amp;'Display 730 &amp; 1200'!$AN$10,#REF!,"&lt;="&amp;'Display 730 &amp; 1200'!$AN$9))</f>
        <v>#REF!</v>
      </c>
      <c r="E918" t="e">
        <f>IF($C918="",0,SUMIFS(#REF!,#REF!,$C918,#REF!,"&gt;="&amp;'Display 730 &amp; 1200'!$AN$12,#REF!,"&lt;="&amp;'Display 730 &amp; 1200'!$AN$11))</f>
        <v>#REF!</v>
      </c>
    </row>
    <row r="919" spans="1:5">
      <c r="A919" t="str">
        <f>IF(INDEX('Display 730 &amp; 1200'!$A:$A,ROW())="","",INDEX('Display 730 &amp; 1200'!$A:$A,ROW()))</f>
        <v>SEMARANG三宝垄</v>
      </c>
      <c r="B919" t="str">
        <f>IF(INDEX('Display 730 &amp; 1200'!$B:$B,ROW())="","",INDEX('Display 730 &amp; 1200'!$B:$B,ROW()))</f>
        <v>KUKUH SELATAN</v>
      </c>
      <c r="C919" t="str">
        <f>IF(INDEX('Display 730 &amp; 1200'!$D:$D,ROW())="","",INDEX('Display 730 &amp; 1200'!$D:$D,ROW()))</f>
        <v>BANTARBOLANG</v>
      </c>
      <c r="D919" t="e">
        <f>IF($C919="",0,SUMIFS(#REF!,#REF!,$C919,#REF!,"&gt;="&amp;'Display 730 &amp; 1200'!$AN$10,#REF!,"&lt;="&amp;'Display 730 &amp; 1200'!$AN$9))</f>
        <v>#REF!</v>
      </c>
      <c r="E919" t="e">
        <f>IF($C919="",0,SUMIFS(#REF!,#REF!,$C919,#REF!,"&gt;="&amp;'Display 730 &amp; 1200'!$AN$12,#REF!,"&lt;="&amp;'Display 730 &amp; 1200'!$AN$11))</f>
        <v>#REF!</v>
      </c>
    </row>
    <row r="920" spans="1:5">
      <c r="A920" t="str">
        <f>IF(INDEX('Display 730 &amp; 1200'!$A:$A,ROW())="","",INDEX('Display 730 &amp; 1200'!$A:$A,ROW()))</f>
        <v>SEMARANG三宝垄</v>
      </c>
      <c r="B920" t="str">
        <f>IF(INDEX('Display 730 &amp; 1200'!$B:$B,ROW())="","",INDEX('Display 730 &amp; 1200'!$B:$B,ROW()))</f>
        <v>KUKUH SELATAN</v>
      </c>
      <c r="C920" t="str">
        <f>IF(INDEX('Display 730 &amp; 1200'!$D:$D,ROW())="","",INDEX('Display 730 &amp; 1200'!$D:$D,ROW()))</f>
        <v>MULYOHARJO01</v>
      </c>
      <c r="D920" t="e">
        <f>IF($C920="",0,SUMIFS(#REF!,#REF!,$C920,#REF!,"&gt;="&amp;'Display 730 &amp; 1200'!$AN$10,#REF!,"&lt;="&amp;'Display 730 &amp; 1200'!$AN$9))</f>
        <v>#REF!</v>
      </c>
      <c r="E920" t="e">
        <f>IF($C920="",0,SUMIFS(#REF!,#REF!,$C920,#REF!,"&gt;="&amp;'Display 730 &amp; 1200'!$AN$12,#REF!,"&lt;="&amp;'Display 730 &amp; 1200'!$AN$11))</f>
        <v>#REF!</v>
      </c>
    </row>
    <row r="921" spans="1:5">
      <c r="A921" t="str">
        <f>IF(INDEX('Display 730 &amp; 1200'!$A:$A,ROW())="","",INDEX('Display 730 &amp; 1200'!$A:$A,ROW()))</f>
        <v>SEMARANG三宝垄</v>
      </c>
      <c r="B921" t="str">
        <f>IF(INDEX('Display 730 &amp; 1200'!$B:$B,ROW())="","",INDEX('Display 730 &amp; 1200'!$B:$B,ROW()))</f>
        <v>KUKUH BARAT</v>
      </c>
      <c r="C921" t="str">
        <f>IF(INDEX('Display 730 &amp; 1200'!$D:$D,ROW())="","",INDEX('Display 730 &amp; 1200'!$D:$D,ROW()))</f>
        <v>TEGAL</v>
      </c>
      <c r="D921" t="e">
        <f>IF($C921="",0,SUMIFS(#REF!,#REF!,$C921,#REF!,"&gt;="&amp;'Display 730 &amp; 1200'!$AN$10,#REF!,"&lt;="&amp;'Display 730 &amp; 1200'!$AN$9))</f>
        <v>#REF!</v>
      </c>
      <c r="E921" t="e">
        <f>IF($C921="",0,SUMIFS(#REF!,#REF!,$C921,#REF!,"&gt;="&amp;'Display 730 &amp; 1200'!$AN$12,#REF!,"&lt;="&amp;'Display 730 &amp; 1200'!$AN$11))</f>
        <v>#REF!</v>
      </c>
    </row>
    <row r="922" spans="1:5">
      <c r="A922" t="str">
        <f>IF(INDEX('Display 730 &amp; 1200'!$A:$A,ROW())="","",INDEX('Display 730 &amp; 1200'!$A:$A,ROW()))</f>
        <v>SEMARANG三宝垄</v>
      </c>
      <c r="B922" t="str">
        <f>IF(INDEX('Display 730 &amp; 1200'!$B:$B,ROW())="","",INDEX('Display 730 &amp; 1200'!$B:$B,ROW()))</f>
        <v>-</v>
      </c>
      <c r="C922" t="str">
        <f>IF(INDEX('Display 730 &amp; 1200'!$D:$D,ROW())="","",INDEX('Display 730 &amp; 1200'!$D:$D,ROW()))</f>
        <v>MARGADANA</v>
      </c>
      <c r="D922" t="e">
        <f>IF($C922="",0,SUMIFS(#REF!,#REF!,$C922,#REF!,"&gt;="&amp;'Display 730 &amp; 1200'!$AN$10,#REF!,"&lt;="&amp;'Display 730 &amp; 1200'!$AN$9))</f>
        <v>#REF!</v>
      </c>
      <c r="E922" t="e">
        <f>IF($C922="",0,SUMIFS(#REF!,#REF!,$C922,#REF!,"&gt;="&amp;'Display 730 &amp; 1200'!$AN$12,#REF!,"&lt;="&amp;'Display 730 &amp; 1200'!$AN$11))</f>
        <v>#REF!</v>
      </c>
    </row>
    <row r="923" spans="1:5">
      <c r="A923" t="str">
        <f>IF(INDEX('Display 730 &amp; 1200'!$A:$A,ROW())="","",INDEX('Display 730 &amp; 1200'!$A:$A,ROW()))</f>
        <v>SEMARANG三宝垄</v>
      </c>
      <c r="B923" t="str">
        <f>IF(INDEX('Display 730 &amp; 1200'!$B:$B,ROW())="","",INDEX('Display 730 &amp; 1200'!$B:$B,ROW()))</f>
        <v>KUKUH BARAT</v>
      </c>
      <c r="C923" t="str">
        <f>IF(INDEX('Display 730 &amp; 1200'!$D:$D,ROW())="","",INDEX('Display 730 &amp; 1200'!$D:$D,ROW()))</f>
        <v>TEGAL_BARAT</v>
      </c>
      <c r="D923" t="e">
        <f>IF($C923="",0,SUMIFS(#REF!,#REF!,$C923,#REF!,"&gt;="&amp;'Display 730 &amp; 1200'!$AN$10,#REF!,"&lt;="&amp;'Display 730 &amp; 1200'!$AN$9))</f>
        <v>#REF!</v>
      </c>
      <c r="E923" t="e">
        <f>IF($C923="",0,SUMIFS(#REF!,#REF!,$C923,#REF!,"&gt;="&amp;'Display 730 &amp; 1200'!$AN$12,#REF!,"&lt;="&amp;'Display 730 &amp; 1200'!$AN$11))</f>
        <v>#REF!</v>
      </c>
    </row>
    <row r="924" spans="1:5">
      <c r="A924" t="str">
        <f>IF(INDEX('Display 730 &amp; 1200'!$A:$A,ROW())="","",INDEX('Display 730 &amp; 1200'!$A:$A,ROW()))</f>
        <v>SEMARANG三宝垄</v>
      </c>
      <c r="B924" t="str">
        <f>IF(INDEX('Display 730 &amp; 1200'!$B:$B,ROW())="","",INDEX('Display 730 &amp; 1200'!$B:$B,ROW()))</f>
        <v>KUKUH BARAT</v>
      </c>
      <c r="C924" t="str">
        <f>IF(INDEX('Display 730 &amp; 1200'!$D:$D,ROW())="","",INDEX('Display 730 &amp; 1200'!$D:$D,ROW()))</f>
        <v>DUKUHTURI</v>
      </c>
      <c r="D924" t="e">
        <f>IF($C924="",0,SUMIFS(#REF!,#REF!,$C924,#REF!,"&gt;="&amp;'Display 730 &amp; 1200'!$AN$10,#REF!,"&lt;="&amp;'Display 730 &amp; 1200'!$AN$9))</f>
        <v>#REF!</v>
      </c>
      <c r="E924" t="e">
        <f>IF($C924="",0,SUMIFS(#REF!,#REF!,$C924,#REF!,"&gt;="&amp;'Display 730 &amp; 1200'!$AN$12,#REF!,"&lt;="&amp;'Display 730 &amp; 1200'!$AN$11))</f>
        <v>#REF!</v>
      </c>
    </row>
    <row r="925" spans="1:5">
      <c r="A925" t="str">
        <f>IF(INDEX('Display 730 &amp; 1200'!$A:$A,ROW())="","",INDEX('Display 730 &amp; 1200'!$A:$A,ROW()))</f>
        <v>SEMARANG三宝垄</v>
      </c>
      <c r="B925" t="str">
        <f>IF(INDEX('Display 730 &amp; 1200'!$B:$B,ROW())="","",INDEX('Display 730 &amp; 1200'!$B:$B,ROW()))</f>
        <v>RENDI</v>
      </c>
      <c r="C925" t="str">
        <f>IF(INDEX('Display 730 &amp; 1200'!$D:$D,ROW())="","",INDEX('Display 730 &amp; 1200'!$D:$D,ROW()))</f>
        <v>PURWOKERTO</v>
      </c>
      <c r="D925" t="e">
        <f>IF($C925="",0,SUMIFS(#REF!,#REF!,$C925,#REF!,"&gt;="&amp;'Display 730 &amp; 1200'!$AN$10,#REF!,"&lt;="&amp;'Display 730 &amp; 1200'!$AN$9))</f>
        <v>#REF!</v>
      </c>
      <c r="E925" t="e">
        <f>IF($C925="",0,SUMIFS(#REF!,#REF!,$C925,#REF!,"&gt;="&amp;'Display 730 &amp; 1200'!$AN$12,#REF!,"&lt;="&amp;'Display 730 &amp; 1200'!$AN$11))</f>
        <v>#REF!</v>
      </c>
    </row>
    <row r="926" spans="1:5">
      <c r="A926" t="str">
        <f>IF(INDEX('Display 730 &amp; 1200'!$A:$A,ROW())="","",INDEX('Display 730 &amp; 1200'!$A:$A,ROW()))</f>
        <v>SEMARANG三宝垄</v>
      </c>
      <c r="B926" t="str">
        <f>IF(INDEX('Display 730 &amp; 1200'!$B:$B,ROW())="","",INDEX('Display 730 &amp; 1200'!$B:$B,ROW()))</f>
        <v>RENDI</v>
      </c>
      <c r="C926" t="str">
        <f>IF(INDEX('Display 730 &amp; 1200'!$D:$D,ROW())="","",INDEX('Display 730 &amp; 1200'!$D:$D,ROW()))</f>
        <v>KEBASEN</v>
      </c>
      <c r="D926" t="e">
        <f>IF($C926="",0,SUMIFS(#REF!,#REF!,$C926,#REF!,"&gt;="&amp;'Display 730 &amp; 1200'!$AN$10,#REF!,"&lt;="&amp;'Display 730 &amp; 1200'!$AN$9))</f>
        <v>#REF!</v>
      </c>
      <c r="E926" t="e">
        <f>IF($C926="",0,SUMIFS(#REF!,#REF!,$C926,#REF!,"&gt;="&amp;'Display 730 &amp; 1200'!$AN$12,#REF!,"&lt;="&amp;'Display 730 &amp; 1200'!$AN$11))</f>
        <v>#REF!</v>
      </c>
    </row>
    <row r="927" spans="1:5">
      <c r="A927" t="str">
        <f>IF(INDEX('Display 730 &amp; 1200'!$A:$A,ROW())="","",INDEX('Display 730 &amp; 1200'!$A:$A,ROW()))</f>
        <v>SEMARANG三宝垄</v>
      </c>
      <c r="B927" t="str">
        <f>IF(INDEX('Display 730 &amp; 1200'!$B:$B,ROW())="","",INDEX('Display 730 &amp; 1200'!$B:$B,ROW()))</f>
        <v>EDDIE</v>
      </c>
      <c r="C927" t="str">
        <f>IF(INDEX('Display 730 &amp; 1200'!$D:$D,ROW())="","",INDEX('Display 730 &amp; 1200'!$D:$D,ROW()))</f>
        <v>SRG_SALES</v>
      </c>
      <c r="D927" t="e">
        <f>IF($C927="",0,SUMIFS(#REF!,#REF!,$C927,#REF!,"&gt;="&amp;'Display 730 &amp; 1200'!$AN$10,#REF!,"&lt;="&amp;'Display 730 &amp; 1200'!$AN$9))</f>
        <v>#REF!</v>
      </c>
      <c r="E927" t="e">
        <f>IF($C927="",0,SUMIFS(#REF!,#REF!,$C927,#REF!,"&gt;="&amp;'Display 730 &amp; 1200'!$AN$12,#REF!,"&lt;="&amp;'Display 730 &amp; 1200'!$AN$11))</f>
        <v>#REF!</v>
      </c>
    </row>
    <row r="928" spans="1:5">
      <c r="A928" t="str">
        <f>IF(INDEX('Display 730 &amp; 1200'!$A:$A,ROW())="","",INDEX('Display 730 &amp; 1200'!$A:$A,ROW()))</f>
        <v>SEMARANG三宝垄</v>
      </c>
      <c r="B928" t="str">
        <f>IF(INDEX('Display 730 &amp; 1200'!$B:$B,ROW())="","",INDEX('Display 730 &amp; 1200'!$B:$B,ROW()))</f>
        <v>-</v>
      </c>
      <c r="C928" t="str">
        <f>IF(INDEX('Display 730 &amp; 1200'!$D:$D,ROW())="","",INDEX('Display 730 &amp; 1200'!$D:$D,ROW()))</f>
        <v>PROTOMULYO</v>
      </c>
      <c r="D928" t="e">
        <f>IF($C928="",0,SUMIFS(#REF!,#REF!,$C928,#REF!,"&gt;="&amp;'Display 730 &amp; 1200'!$AN$10,#REF!,"&lt;="&amp;'Display 730 &amp; 1200'!$AN$9))</f>
        <v>#REF!</v>
      </c>
      <c r="E928" t="e">
        <f>IF($C928="",0,SUMIFS(#REF!,#REF!,$C928,#REF!,"&gt;="&amp;'Display 730 &amp; 1200'!$AN$12,#REF!,"&lt;="&amp;'Display 730 &amp; 1200'!$AN$11))</f>
        <v>#REF!</v>
      </c>
    </row>
    <row r="929" spans="1:5">
      <c r="A929" t="str">
        <f>IF(INDEX('Display 730 &amp; 1200'!$A:$A,ROW())="","",INDEX('Display 730 &amp; 1200'!$A:$A,ROW()))</f>
        <v>SEMARANG三宝垄</v>
      </c>
      <c r="B929" t="str">
        <f>IF(INDEX('Display 730 &amp; 1200'!$B:$B,ROW())="","",INDEX('Display 730 &amp; 1200'!$B:$B,ROW()))</f>
        <v>EDDIE</v>
      </c>
      <c r="C929" t="str">
        <f>IF(INDEX('Display 730 &amp; 1200'!$D:$D,ROW())="","",INDEX('Display 730 &amp; 1200'!$D:$D,ROW()))</f>
        <v>NGALIYAN</v>
      </c>
      <c r="D929" t="e">
        <f>IF($C929="",0,SUMIFS(#REF!,#REF!,$C929,#REF!,"&gt;="&amp;'Display 730 &amp; 1200'!$AN$10,#REF!,"&lt;="&amp;'Display 730 &amp; 1200'!$AN$9))</f>
        <v>#REF!</v>
      </c>
      <c r="E929" t="e">
        <f>IF($C929="",0,SUMIFS(#REF!,#REF!,$C929,#REF!,"&gt;="&amp;'Display 730 &amp; 1200'!$AN$12,#REF!,"&lt;="&amp;'Display 730 &amp; 1200'!$AN$11))</f>
        <v>#REF!</v>
      </c>
    </row>
    <row r="930" spans="1:5">
      <c r="A930" t="str">
        <f>IF(INDEX('Display 730 &amp; 1200'!$A:$A,ROW())="","",INDEX('Display 730 &amp; 1200'!$A:$A,ROW()))</f>
        <v>SEMARANG三宝垄</v>
      </c>
      <c r="B930" t="str">
        <f>IF(INDEX('Display 730 &amp; 1200'!$B:$B,ROW())="","",INDEX('Display 730 &amp; 1200'!$B:$B,ROW()))</f>
        <v>EDDIE</v>
      </c>
      <c r="C930" t="str">
        <f>IF(INDEX('Display 730 &amp; 1200'!$D:$D,ROW())="","",INDEX('Display 730 &amp; 1200'!$D:$D,ROW()))</f>
        <v>BSB_SEMARANG</v>
      </c>
      <c r="D930" t="e">
        <f>IF($C930="",0,SUMIFS(#REF!,#REF!,$C930,#REF!,"&gt;="&amp;'Display 730 &amp; 1200'!$AN$10,#REF!,"&lt;="&amp;'Display 730 &amp; 1200'!$AN$9))</f>
        <v>#REF!</v>
      </c>
      <c r="E930" t="e">
        <f>IF($C930="",0,SUMIFS(#REF!,#REF!,$C930,#REF!,"&gt;="&amp;'Display 730 &amp; 1200'!$AN$12,#REF!,"&lt;="&amp;'Display 730 &amp; 1200'!$AN$11))</f>
        <v>#REF!</v>
      </c>
    </row>
    <row r="931" spans="1:5">
      <c r="A931" t="str">
        <f>IF(INDEX('Display 730 &amp; 1200'!$A:$A,ROW())="","",INDEX('Display 730 &amp; 1200'!$A:$A,ROW()))</f>
        <v>SEMARANG三宝垄</v>
      </c>
      <c r="B931" t="str">
        <f>IF(INDEX('Display 730 &amp; 1200'!$B:$B,ROW())="","",INDEX('Display 730 &amp; 1200'!$B:$B,ROW()))</f>
        <v>EDDIE</v>
      </c>
      <c r="C931" t="str">
        <f>IF(INDEX('Display 730 &amp; 1200'!$D:$D,ROW())="","",INDEX('Display 730 &amp; 1200'!$D:$D,ROW()))</f>
        <v>GAJAHMUNGKUR</v>
      </c>
      <c r="D931" t="e">
        <f>IF($C931="",0,SUMIFS(#REF!,#REF!,$C931,#REF!,"&gt;="&amp;'Display 730 &amp; 1200'!$AN$10,#REF!,"&lt;="&amp;'Display 730 &amp; 1200'!$AN$9))</f>
        <v>#REF!</v>
      </c>
      <c r="E931" t="e">
        <f>IF($C931="",0,SUMIFS(#REF!,#REF!,$C931,#REF!,"&gt;="&amp;'Display 730 &amp; 1200'!$AN$12,#REF!,"&lt;="&amp;'Display 730 &amp; 1200'!$AN$11))</f>
        <v>#REF!</v>
      </c>
    </row>
    <row r="932" spans="1:5">
      <c r="A932" t="str">
        <f>IF(INDEX('Display 730 &amp; 1200'!$A:$A,ROW())="","",INDEX('Display 730 &amp; 1200'!$A:$A,ROW()))</f>
        <v>SEMARANG三宝垄</v>
      </c>
      <c r="B932" t="str">
        <f>IF(INDEX('Display 730 &amp; 1200'!$B:$B,ROW())="","",INDEX('Display 730 &amp; 1200'!$B:$B,ROW()))</f>
        <v>EDDIE</v>
      </c>
      <c r="C932" t="str">
        <f>IF(INDEX('Display 730 &amp; 1200'!$D:$D,ROW())="","",INDEX('Display 730 &amp; 1200'!$D:$D,ROW()))</f>
        <v>PANGGUNG_LOR</v>
      </c>
      <c r="D932" t="e">
        <f>IF($C932="",0,SUMIFS(#REF!,#REF!,$C932,#REF!,"&gt;="&amp;'Display 730 &amp; 1200'!$AN$10,#REF!,"&lt;="&amp;'Display 730 &amp; 1200'!$AN$9))</f>
        <v>#REF!</v>
      </c>
      <c r="E932" t="e">
        <f>IF($C932="",0,SUMIFS(#REF!,#REF!,$C932,#REF!,"&gt;="&amp;'Display 730 &amp; 1200'!$AN$12,#REF!,"&lt;="&amp;'Display 730 &amp; 1200'!$AN$11))</f>
        <v>#REF!</v>
      </c>
    </row>
    <row r="933" spans="1:5">
      <c r="A933" t="str">
        <f>IF(INDEX('Display 730 &amp; 1200'!$A:$A,ROW())="","",INDEX('Display 730 &amp; 1200'!$A:$A,ROW()))</f>
        <v>SEMARANG三宝垄</v>
      </c>
      <c r="B933" t="str">
        <f>IF(INDEX('Display 730 &amp; 1200'!$B:$B,ROW())="","",INDEX('Display 730 &amp; 1200'!$B:$B,ROW()))</f>
        <v>-</v>
      </c>
      <c r="C933" t="str">
        <f>IF(INDEX('Display 730 &amp; 1200'!$D:$D,ROW())="","",INDEX('Display 730 &amp; 1200'!$D:$D,ROW()))</f>
        <v>PUDAKPAYUNG</v>
      </c>
      <c r="D933" t="e">
        <f>IF($C933="",0,SUMIFS(#REF!,#REF!,$C933,#REF!,"&gt;="&amp;'Display 730 &amp; 1200'!$AN$10,#REF!,"&lt;="&amp;'Display 730 &amp; 1200'!$AN$9))</f>
        <v>#REF!</v>
      </c>
      <c r="E933" t="e">
        <f>IF($C933="",0,SUMIFS(#REF!,#REF!,$C933,#REF!,"&gt;="&amp;'Display 730 &amp; 1200'!$AN$12,#REF!,"&lt;="&amp;'Display 730 &amp; 1200'!$AN$11))</f>
        <v>#REF!</v>
      </c>
    </row>
    <row r="934" spans="1:5">
      <c r="A934" t="str">
        <f>IF(INDEX('Display 730 &amp; 1200'!$A:$A,ROW())="","",INDEX('Display 730 &amp; 1200'!$A:$A,ROW()))</f>
        <v>SEMARANG三宝垄</v>
      </c>
      <c r="B934" t="str">
        <f>IF(INDEX('Display 730 &amp; 1200'!$B:$B,ROW())="","",INDEX('Display 730 &amp; 1200'!$B:$B,ROW()))</f>
        <v>-</v>
      </c>
      <c r="C934" t="str">
        <f>IF(INDEX('Display 730 &amp; 1200'!$D:$D,ROW())="","",INDEX('Display 730 &amp; 1200'!$D:$D,ROW()))</f>
        <v>TEMBALANG</v>
      </c>
      <c r="D934" t="e">
        <f>IF($C934="",0,SUMIFS(#REF!,#REF!,$C934,#REF!,"&gt;="&amp;'Display 730 &amp; 1200'!$AN$10,#REF!,"&lt;="&amp;'Display 730 &amp; 1200'!$AN$9))</f>
        <v>#REF!</v>
      </c>
      <c r="E934" t="e">
        <f>IF($C934="",0,SUMIFS(#REF!,#REF!,$C934,#REF!,"&gt;="&amp;'Display 730 &amp; 1200'!$AN$12,#REF!,"&lt;="&amp;'Display 730 &amp; 1200'!$AN$11))</f>
        <v>#REF!</v>
      </c>
    </row>
    <row r="935" spans="1:5">
      <c r="A935" t="str">
        <f>IF(INDEX('Display 730 &amp; 1200'!$A:$A,ROW())="","",INDEX('Display 730 &amp; 1200'!$A:$A,ROW()))</f>
        <v>SEMARANG三宝垄</v>
      </c>
      <c r="B935" t="str">
        <f>IF(INDEX('Display 730 &amp; 1200'!$B:$B,ROW())="","",INDEX('Display 730 &amp; 1200'!$B:$B,ROW()))</f>
        <v>-</v>
      </c>
      <c r="C935" t="str">
        <f>IF(INDEX('Display 730 &amp; 1200'!$D:$D,ROW())="","",INDEX('Display 730 &amp; 1200'!$D:$D,ROW()))</f>
        <v>BUGANGAN</v>
      </c>
      <c r="D935" t="e">
        <f>IF($C935="",0,SUMIFS(#REF!,#REF!,$C935,#REF!,"&gt;="&amp;'Display 730 &amp; 1200'!$AN$10,#REF!,"&lt;="&amp;'Display 730 &amp; 1200'!$AN$9))</f>
        <v>#REF!</v>
      </c>
      <c r="E935" t="e">
        <f>IF($C935="",0,SUMIFS(#REF!,#REF!,$C935,#REF!,"&gt;="&amp;'Display 730 &amp; 1200'!$AN$12,#REF!,"&lt;="&amp;'Display 730 &amp; 1200'!$AN$11))</f>
        <v>#REF!</v>
      </c>
    </row>
    <row r="936" spans="1:5">
      <c r="A936" t="str">
        <f>IF(INDEX('Display 730 &amp; 1200'!$A:$A,ROW())="","",INDEX('Display 730 &amp; 1200'!$A:$A,ROW()))</f>
        <v>SEMARANG三宝垄</v>
      </c>
      <c r="B936" t="str">
        <f>IF(INDEX('Display 730 &amp; 1200'!$B:$B,ROW())="","",INDEX('Display 730 &amp; 1200'!$B:$B,ROW()))</f>
        <v>KUKUH BARAT</v>
      </c>
      <c r="C936" t="str">
        <f>IF(INDEX('Display 730 &amp; 1200'!$D:$D,ROW())="","",INDEX('Display 730 &amp; 1200'!$D:$D,ROW()))</f>
        <v>DEBONG</v>
      </c>
      <c r="D936" t="e">
        <f>IF($C936="",0,SUMIFS(#REF!,#REF!,$C936,#REF!,"&gt;="&amp;'Display 730 &amp; 1200'!$AN$10,#REF!,"&lt;="&amp;'Display 730 &amp; 1200'!$AN$9))</f>
        <v>#REF!</v>
      </c>
      <c r="E936" t="e">
        <f>IF($C936="",0,SUMIFS(#REF!,#REF!,$C936,#REF!,"&gt;="&amp;'Display 730 &amp; 1200'!$AN$12,#REF!,"&lt;="&amp;'Display 730 &amp; 1200'!$AN$11))</f>
        <v>#REF!</v>
      </c>
    </row>
    <row r="937" spans="1:5">
      <c r="A937" t="str">
        <f>IF(INDEX('Display 730 &amp; 1200'!$A:$A,ROW())="","",INDEX('Display 730 &amp; 1200'!$A:$A,ROW()))</f>
        <v>YOGYAKARTA日惹</v>
      </c>
      <c r="B937" t="str">
        <f>IF(INDEX('Display 730 &amp; 1200'!$B:$B,ROW())="","",INDEX('Display 730 &amp; 1200'!$B:$B,ROW()))</f>
        <v>AGUS SULAEMAN</v>
      </c>
      <c r="C937" t="str">
        <f>IF(INDEX('Display 730 &amp; 1200'!$D:$D,ROW())="","",INDEX('Display 730 &amp; 1200'!$D:$D,ROW()))</f>
        <v>BANTUL</v>
      </c>
      <c r="D937" t="e">
        <f>IF($C937="",0,SUMIFS(#REF!,#REF!,$C937,#REF!,"&gt;="&amp;'Display 730 &amp; 1200'!$AN$10,#REF!,"&lt;="&amp;'Display 730 &amp; 1200'!$AN$9))</f>
        <v>#REF!</v>
      </c>
      <c r="E937" t="e">
        <f>IF($C937="",0,SUMIFS(#REF!,#REF!,$C937,#REF!,"&gt;="&amp;'Display 730 &amp; 1200'!$AN$12,#REF!,"&lt;="&amp;'Display 730 &amp; 1200'!$AN$11))</f>
        <v>#REF!</v>
      </c>
    </row>
    <row r="938" spans="1:5">
      <c r="A938" t="str">
        <f>IF(INDEX('Display 730 &amp; 1200'!$A:$A,ROW())="","",INDEX('Display 730 &amp; 1200'!$A:$A,ROW()))</f>
        <v>YOGYAKARTA日惹</v>
      </c>
      <c r="B938" t="str">
        <f>IF(INDEX('Display 730 &amp; 1200'!$B:$B,ROW())="","",INDEX('Display 730 &amp; 1200'!$B:$B,ROW()))</f>
        <v>AGUS SULAEMAN</v>
      </c>
      <c r="C938" t="str">
        <f>IF(INDEX('Display 730 &amp; 1200'!$D:$D,ROW())="","",INDEX('Display 730 &amp; 1200'!$D:$D,ROW()))</f>
        <v>KASIHAN</v>
      </c>
      <c r="D938" t="e">
        <f>IF($C938="",0,SUMIFS(#REF!,#REF!,$C938,#REF!,"&gt;="&amp;'Display 730 &amp; 1200'!$AN$10,#REF!,"&lt;="&amp;'Display 730 &amp; 1200'!$AN$9))</f>
        <v>#REF!</v>
      </c>
      <c r="E938" t="e">
        <f>IF($C938="",0,SUMIFS(#REF!,#REF!,$C938,#REF!,"&gt;="&amp;'Display 730 &amp; 1200'!$AN$12,#REF!,"&lt;="&amp;'Display 730 &amp; 1200'!$AN$11))</f>
        <v>#REF!</v>
      </c>
    </row>
    <row r="939" spans="1:5">
      <c r="A939" t="str">
        <f>IF(INDEX('Display 730 &amp; 1200'!$A:$A,ROW())="","",INDEX('Display 730 &amp; 1200'!$A:$A,ROW()))</f>
        <v>YOGYAKARTA日惹</v>
      </c>
      <c r="B939" t="str">
        <f>IF(INDEX('Display 730 &amp; 1200'!$B:$B,ROW())="","",INDEX('Display 730 &amp; 1200'!$B:$B,ROW()))</f>
        <v>AGUS SULAEMAN</v>
      </c>
      <c r="C939" t="str">
        <f>IF(INDEX('Display 730 &amp; 1200'!$D:$D,ROW())="","",INDEX('Display 730 &amp; 1200'!$D:$D,ROW()))</f>
        <v>SEWON</v>
      </c>
      <c r="D939" t="e">
        <f>IF($C939="",0,SUMIFS(#REF!,#REF!,$C939,#REF!,"&gt;="&amp;'Display 730 &amp; 1200'!$AN$10,#REF!,"&lt;="&amp;'Display 730 &amp; 1200'!$AN$9))</f>
        <v>#REF!</v>
      </c>
      <c r="E939" t="e">
        <f>IF($C939="",0,SUMIFS(#REF!,#REF!,$C939,#REF!,"&gt;="&amp;'Display 730 &amp; 1200'!$AN$12,#REF!,"&lt;="&amp;'Display 730 &amp; 1200'!$AN$11))</f>
        <v>#REF!</v>
      </c>
    </row>
    <row r="940" spans="1:5">
      <c r="A940" t="str">
        <f>IF(INDEX('Display 730 &amp; 1200'!$A:$A,ROW())="","",INDEX('Display 730 &amp; 1200'!$A:$A,ROW()))</f>
        <v>YOGYAKARTA日惹</v>
      </c>
      <c r="B940" t="str">
        <f>IF(INDEX('Display 730 &amp; 1200'!$B:$B,ROW())="","",INDEX('Display 730 &amp; 1200'!$B:$B,ROW()))</f>
        <v>AGUS SULAEMAN</v>
      </c>
      <c r="C940" t="str">
        <f>IF(INDEX('Display 730 &amp; 1200'!$D:$D,ROW())="","",INDEX('Display 730 &amp; 1200'!$D:$D,ROW()))</f>
        <v>DIRO</v>
      </c>
      <c r="D940" t="e">
        <f>IF($C940="",0,SUMIFS(#REF!,#REF!,$C940,#REF!,"&gt;="&amp;'Display 730 &amp; 1200'!$AN$10,#REF!,"&lt;="&amp;'Display 730 &amp; 1200'!$AN$9))</f>
        <v>#REF!</v>
      </c>
      <c r="E940" t="e">
        <f>IF($C940="",0,SUMIFS(#REF!,#REF!,$C940,#REF!,"&gt;="&amp;'Display 730 &amp; 1200'!$AN$12,#REF!,"&lt;="&amp;'Display 730 &amp; 1200'!$AN$11))</f>
        <v>#REF!</v>
      </c>
    </row>
    <row r="941" spans="1:5">
      <c r="A941" t="str">
        <f>IF(INDEX('Display 730 &amp; 1200'!$A:$A,ROW())="","",INDEX('Display 730 &amp; 1200'!$A:$A,ROW()))</f>
        <v>YOGYAKARTA日惹</v>
      </c>
      <c r="B941" t="str">
        <f>IF(INDEX('Display 730 &amp; 1200'!$B:$B,ROW())="","",INDEX('Display 730 &amp; 1200'!$B:$B,ROW()))</f>
        <v>AGUS SULAEMAN</v>
      </c>
      <c r="C941" t="str">
        <f>IF(INDEX('Display 730 &amp; 1200'!$D:$D,ROW())="","",INDEX('Display 730 &amp; 1200'!$D:$D,ROW()))</f>
        <v>GOSE</v>
      </c>
      <c r="D941" t="e">
        <f>IF($C941="",0,SUMIFS(#REF!,#REF!,$C941,#REF!,"&gt;="&amp;'Display 730 &amp; 1200'!$AN$10,#REF!,"&lt;="&amp;'Display 730 &amp; 1200'!$AN$9))</f>
        <v>#REF!</v>
      </c>
      <c r="E941" t="e">
        <f>IF($C941="",0,SUMIFS(#REF!,#REF!,$C941,#REF!,"&gt;="&amp;'Display 730 &amp; 1200'!$AN$12,#REF!,"&lt;="&amp;'Display 730 &amp; 1200'!$AN$11))</f>
        <v>#REF!</v>
      </c>
    </row>
    <row r="942" spans="1:5">
      <c r="A942" t="str">
        <f>IF(INDEX('Display 730 &amp; 1200'!$A:$A,ROW())="","",INDEX('Display 730 &amp; 1200'!$A:$A,ROW()))</f>
        <v>YOGYAKARTA日惹</v>
      </c>
      <c r="B942" t="str">
        <f>IF(INDEX('Display 730 &amp; 1200'!$B:$B,ROW())="","",INDEX('Display 730 &amp; 1200'!$B:$B,ROW()))</f>
        <v>AGUS SULAEMAN</v>
      </c>
      <c r="C942" t="str">
        <f>IF(INDEX('Display 730 &amp; 1200'!$D:$D,ROW())="","",INDEX('Display 730 &amp; 1200'!$D:$D,ROW()))</f>
        <v>PERWITA</v>
      </c>
      <c r="D942" t="e">
        <f>IF($C942="",0,SUMIFS(#REF!,#REF!,$C942,#REF!,"&gt;="&amp;'Display 730 &amp; 1200'!$AN$10,#REF!,"&lt;="&amp;'Display 730 &amp; 1200'!$AN$9))</f>
        <v>#REF!</v>
      </c>
      <c r="E942" t="e">
        <f>IF($C942="",0,SUMIFS(#REF!,#REF!,$C942,#REF!,"&gt;="&amp;'Display 730 &amp; 1200'!$AN$12,#REF!,"&lt;="&amp;'Display 730 &amp; 1200'!$AN$11))</f>
        <v>#REF!</v>
      </c>
    </row>
    <row r="943" spans="1:5">
      <c r="A943" t="str">
        <f>IF(INDEX('Display 730 &amp; 1200'!$A:$A,ROW())="","",INDEX('Display 730 &amp; 1200'!$A:$A,ROW()))</f>
        <v>YOGYAKARTA日惹</v>
      </c>
      <c r="B943" t="str">
        <f>IF(INDEX('Display 730 &amp; 1200'!$B:$B,ROW())="","",INDEX('Display 730 &amp; 1200'!$B:$B,ROW()))</f>
        <v>AGUS SULAEMAN</v>
      </c>
      <c r="C943" t="str">
        <f>IF(INDEX('Display 730 &amp; 1200'!$D:$D,ROW())="","",INDEX('Display 730 &amp; 1200'!$D:$D,ROW()))</f>
        <v>TAMANAN</v>
      </c>
      <c r="D943" t="e">
        <f>IF($C943="",0,SUMIFS(#REF!,#REF!,$C943,#REF!,"&gt;="&amp;'Display 730 &amp; 1200'!$AN$10,#REF!,"&lt;="&amp;'Display 730 &amp; 1200'!$AN$9))</f>
        <v>#REF!</v>
      </c>
      <c r="E943" t="e">
        <f>IF($C943="",0,SUMIFS(#REF!,#REF!,$C943,#REF!,"&gt;="&amp;'Display 730 &amp; 1200'!$AN$12,#REF!,"&lt;="&amp;'Display 730 &amp; 1200'!$AN$11))</f>
        <v>#REF!</v>
      </c>
    </row>
    <row r="944" spans="1:5">
      <c r="A944" t="str">
        <f>IF(INDEX('Display 730 &amp; 1200'!$A:$A,ROW())="","",INDEX('Display 730 &amp; 1200'!$A:$A,ROW()))</f>
        <v>YOGYAKARTA日惹</v>
      </c>
      <c r="B944" t="str">
        <f>IF(INDEX('Display 730 &amp; 1200'!$B:$B,ROW())="","",INDEX('Display 730 &amp; 1200'!$B:$B,ROW()))</f>
        <v>AGUS SULAEMAN</v>
      </c>
      <c r="C944" t="str">
        <f>IF(INDEX('Display 730 &amp; 1200'!$D:$D,ROW())="","",INDEX('Display 730 &amp; 1200'!$D:$D,ROW()))</f>
        <v>WONOCATUR</v>
      </c>
      <c r="D944" t="e">
        <f>IF($C944="",0,SUMIFS(#REF!,#REF!,$C944,#REF!,"&gt;="&amp;'Display 730 &amp; 1200'!$AN$10,#REF!,"&lt;="&amp;'Display 730 &amp; 1200'!$AN$9))</f>
        <v>#REF!</v>
      </c>
      <c r="E944" t="e">
        <f>IF($C944="",0,SUMIFS(#REF!,#REF!,$C944,#REF!,"&gt;="&amp;'Display 730 &amp; 1200'!$AN$12,#REF!,"&lt;="&amp;'Display 730 &amp; 1200'!$AN$11))</f>
        <v>#REF!</v>
      </c>
    </row>
    <row r="945" spans="1:5">
      <c r="A945" t="str">
        <f>IF(INDEX('Display 730 &amp; 1200'!$A:$A,ROW())="","",INDEX('Display 730 &amp; 1200'!$A:$A,ROW()))</f>
        <v>YOGYAKARTA日惹</v>
      </c>
      <c r="B945" t="str">
        <f>IF(INDEX('Display 730 &amp; 1200'!$B:$B,ROW())="","",INDEX('Display 730 &amp; 1200'!$B:$B,ROW()))</f>
        <v>AGUS SULAEMAN</v>
      </c>
      <c r="C945" t="str">
        <f>IF(INDEX('Display 730 &amp; 1200'!$D:$D,ROW())="","",INDEX('Display 730 &amp; 1200'!$D:$D,ROW()))</f>
        <v>SITIMULYO</v>
      </c>
      <c r="D945" t="e">
        <f>IF($C945="",0,SUMIFS(#REF!,#REF!,$C945,#REF!,"&gt;="&amp;'Display 730 &amp; 1200'!$AN$10,#REF!,"&lt;="&amp;'Display 730 &amp; 1200'!$AN$9))</f>
        <v>#REF!</v>
      </c>
      <c r="E945" t="e">
        <f>IF($C945="",0,SUMIFS(#REF!,#REF!,$C945,#REF!,"&gt;="&amp;'Display 730 &amp; 1200'!$AN$12,#REF!,"&lt;="&amp;'Display 730 &amp; 1200'!$AN$11))</f>
        <v>#REF!</v>
      </c>
    </row>
    <row r="946" spans="1:5">
      <c r="A946" t="str">
        <f>IF(INDEX('Display 730 &amp; 1200'!$A:$A,ROW())="","",INDEX('Display 730 &amp; 1200'!$A:$A,ROW()))</f>
        <v>YOGYAKARTA日惹</v>
      </c>
      <c r="B946" t="str">
        <f>IF(INDEX('Display 730 &amp; 1200'!$B:$B,ROW())="","",INDEX('Display 730 &amp; 1200'!$B:$B,ROW()))</f>
        <v>IMAM ARIEF BUDI SANTOSO</v>
      </c>
      <c r="C946" t="str">
        <f>IF(INDEX('Display 730 &amp; 1200'!$D:$D,ROW())="","",INDEX('Display 730 &amp; 1200'!$D:$D,ROW()))</f>
        <v>BOYOLALI</v>
      </c>
      <c r="D946" t="e">
        <f>IF($C946="",0,SUMIFS(#REF!,#REF!,$C946,#REF!,"&gt;="&amp;'Display 730 &amp; 1200'!$AN$10,#REF!,"&lt;="&amp;'Display 730 &amp; 1200'!$AN$9))</f>
        <v>#REF!</v>
      </c>
      <c r="E946" t="e">
        <f>IF($C946="",0,SUMIFS(#REF!,#REF!,$C946,#REF!,"&gt;="&amp;'Display 730 &amp; 1200'!$AN$12,#REF!,"&lt;="&amp;'Display 730 &amp; 1200'!$AN$11))</f>
        <v>#REF!</v>
      </c>
    </row>
    <row r="947" spans="1:5">
      <c r="A947" t="str">
        <f>IF(INDEX('Display 730 &amp; 1200'!$A:$A,ROW())="","",INDEX('Display 730 &amp; 1200'!$A:$A,ROW()))</f>
        <v>YOGYAKARTA日惹</v>
      </c>
      <c r="B947" t="str">
        <f>IF(INDEX('Display 730 &amp; 1200'!$B:$B,ROW())="","",INDEX('Display 730 &amp; 1200'!$B:$B,ROW()))</f>
        <v>IMAM ARIEF BUDI SANTOSO</v>
      </c>
      <c r="C947" t="str">
        <f>IF(INDEX('Display 730 &amp; 1200'!$D:$D,ROW())="","",INDEX('Display 730 &amp; 1200'!$D:$D,ROW()))</f>
        <v>TERAS</v>
      </c>
      <c r="D947" t="e">
        <f>IF($C947="",0,SUMIFS(#REF!,#REF!,$C947,#REF!,"&gt;="&amp;'Display 730 &amp; 1200'!$AN$10,#REF!,"&lt;="&amp;'Display 730 &amp; 1200'!$AN$9))</f>
        <v>#REF!</v>
      </c>
      <c r="E947" t="e">
        <f>IF($C947="",0,SUMIFS(#REF!,#REF!,$C947,#REF!,"&gt;="&amp;'Display 730 &amp; 1200'!$AN$12,#REF!,"&lt;="&amp;'Display 730 &amp; 1200'!$AN$11))</f>
        <v>#REF!</v>
      </c>
    </row>
    <row r="948" spans="1:5">
      <c r="A948" t="str">
        <f>IF(INDEX('Display 730 &amp; 1200'!$A:$A,ROW())="","",INDEX('Display 730 &amp; 1200'!$A:$A,ROW()))</f>
        <v>YOGYAKARTA日惹</v>
      </c>
      <c r="B948" t="str">
        <f>IF(INDEX('Display 730 &amp; 1200'!$B:$B,ROW())="","",INDEX('Display 730 &amp; 1200'!$B:$B,ROW()))</f>
        <v>IMAM ARIEF BUDI SANTOSO</v>
      </c>
      <c r="C948" t="str">
        <f>IF(INDEX('Display 730 &amp; 1200'!$D:$D,ROW())="","",INDEX('Display 730 &amp; 1200'!$D:$D,ROW()))</f>
        <v>AMPEL</v>
      </c>
      <c r="D948" t="e">
        <f>IF($C948="",0,SUMIFS(#REF!,#REF!,$C948,#REF!,"&gt;="&amp;'Display 730 &amp; 1200'!$AN$10,#REF!,"&lt;="&amp;'Display 730 &amp; 1200'!$AN$9))</f>
        <v>#REF!</v>
      </c>
      <c r="E948" t="e">
        <f>IF($C948="",0,SUMIFS(#REF!,#REF!,$C948,#REF!,"&gt;="&amp;'Display 730 &amp; 1200'!$AN$12,#REF!,"&lt;="&amp;'Display 730 &amp; 1200'!$AN$11))</f>
        <v>#REF!</v>
      </c>
    </row>
    <row r="949" spans="1:5">
      <c r="A949" t="str">
        <f>IF(INDEX('Display 730 &amp; 1200'!$A:$A,ROW())="","",INDEX('Display 730 &amp; 1200'!$A:$A,ROW()))</f>
        <v>YOGYAKARTA日惹</v>
      </c>
      <c r="B949" t="str">
        <f>IF(INDEX('Display 730 &amp; 1200'!$B:$B,ROW())="","",INDEX('Display 730 &amp; 1200'!$B:$B,ROW()))</f>
        <v>IMAM ARIEF BUDI SANTOSO</v>
      </c>
      <c r="C949" t="str">
        <f>IF(INDEX('Display 730 &amp; 1200'!$D:$D,ROW())="","",INDEX('Display 730 &amp; 1200'!$D:$D,ROW()))</f>
        <v>BYL03A</v>
      </c>
      <c r="D949" t="e">
        <f>IF($C949="",0,SUMIFS(#REF!,#REF!,$C949,#REF!,"&gt;="&amp;'Display 730 &amp; 1200'!$AN$10,#REF!,"&lt;="&amp;'Display 730 &amp; 1200'!$AN$9))</f>
        <v>#REF!</v>
      </c>
      <c r="E949" t="e">
        <f>IF($C949="",0,SUMIFS(#REF!,#REF!,$C949,#REF!,"&gt;="&amp;'Display 730 &amp; 1200'!$AN$12,#REF!,"&lt;="&amp;'Display 730 &amp; 1200'!$AN$11))</f>
        <v>#REF!</v>
      </c>
    </row>
    <row r="950" spans="1:5">
      <c r="A950" t="str">
        <f>IF(INDEX('Display 730 &amp; 1200'!$A:$A,ROW())="","",INDEX('Display 730 &amp; 1200'!$A:$A,ROW()))</f>
        <v>YOGYAKARTA日惹</v>
      </c>
      <c r="B950" t="str">
        <f>IF(INDEX('Display 730 &amp; 1200'!$B:$B,ROW())="","",INDEX('Display 730 &amp; 1200'!$B:$B,ROW()))</f>
        <v>IMAM ARIEF BUDI SANTOSO</v>
      </c>
      <c r="C950" t="str">
        <f>IF(INDEX('Display 730 &amp; 1200'!$D:$D,ROW())="","",INDEX('Display 730 &amp; 1200'!$D:$D,ROW()))</f>
        <v>SIMO</v>
      </c>
      <c r="D950" t="e">
        <f>IF($C950="",0,SUMIFS(#REF!,#REF!,$C950,#REF!,"&gt;="&amp;'Display 730 &amp; 1200'!$AN$10,#REF!,"&lt;="&amp;'Display 730 &amp; 1200'!$AN$9))</f>
        <v>#REF!</v>
      </c>
      <c r="E950" t="e">
        <f>IF($C950="",0,SUMIFS(#REF!,#REF!,$C950,#REF!,"&gt;="&amp;'Display 730 &amp; 1200'!$AN$12,#REF!,"&lt;="&amp;'Display 730 &amp; 1200'!$AN$11))</f>
        <v>#REF!</v>
      </c>
    </row>
    <row r="951" spans="1:5">
      <c r="A951" t="str">
        <f>IF(INDEX('Display 730 &amp; 1200'!$A:$A,ROW())="","",INDEX('Display 730 &amp; 1200'!$A:$A,ROW()))</f>
        <v>YOGYAKARTA日惹</v>
      </c>
      <c r="B951" t="str">
        <f>IF(INDEX('Display 730 &amp; 1200'!$B:$B,ROW())="","",INDEX('Display 730 &amp; 1200'!$B:$B,ROW()))</f>
        <v>IMAM ARIEF BUDI SANTOSO</v>
      </c>
      <c r="C951" t="str">
        <f>IF(INDEX('Display 730 &amp; 1200'!$D:$D,ROW())="","",INDEX('Display 730 &amp; 1200'!$D:$D,ROW()))</f>
        <v>BYL04A</v>
      </c>
      <c r="D951" t="e">
        <f>IF($C951="",0,SUMIFS(#REF!,#REF!,$C951,#REF!,"&gt;="&amp;'Display 730 &amp; 1200'!$AN$10,#REF!,"&lt;="&amp;'Display 730 &amp; 1200'!$AN$9))</f>
        <v>#REF!</v>
      </c>
      <c r="E951" t="e">
        <f>IF($C951="",0,SUMIFS(#REF!,#REF!,$C951,#REF!,"&gt;="&amp;'Display 730 &amp; 1200'!$AN$12,#REF!,"&lt;="&amp;'Display 730 &amp; 1200'!$AN$11))</f>
        <v>#REF!</v>
      </c>
    </row>
    <row r="952" spans="1:5">
      <c r="A952" t="str">
        <f>IF(INDEX('Display 730 &amp; 1200'!$A:$A,ROW())="","",INDEX('Display 730 &amp; 1200'!$A:$A,ROW()))</f>
        <v>YOGYAKARTA日惹</v>
      </c>
      <c r="B952" t="str">
        <f>IF(INDEX('Display 730 &amp; 1200'!$B:$B,ROW())="","",INDEX('Display 730 &amp; 1200'!$B:$B,ROW()))</f>
        <v>IMAM ARIEF BUDI SANTOSO</v>
      </c>
      <c r="C952" t="str">
        <f>IF(INDEX('Display 730 &amp; 1200'!$D:$D,ROW())="","",INDEX('Display 730 &amp; 1200'!$D:$D,ROW()))</f>
        <v>NGEMPLAK</v>
      </c>
      <c r="D952" t="e">
        <f>IF($C952="",0,SUMIFS(#REF!,#REF!,$C952,#REF!,"&gt;="&amp;'Display 730 &amp; 1200'!$AN$10,#REF!,"&lt;="&amp;'Display 730 &amp; 1200'!$AN$9))</f>
        <v>#REF!</v>
      </c>
      <c r="E952" t="e">
        <f>IF($C952="",0,SUMIFS(#REF!,#REF!,$C952,#REF!,"&gt;="&amp;'Display 730 &amp; 1200'!$AN$12,#REF!,"&lt;="&amp;'Display 730 &amp; 1200'!$AN$11))</f>
        <v>#REF!</v>
      </c>
    </row>
    <row r="953" spans="1:5">
      <c r="A953" t="str">
        <f>IF(INDEX('Display 730 &amp; 1200'!$A:$A,ROW())="","",INDEX('Display 730 &amp; 1200'!$A:$A,ROW()))</f>
        <v>YOGYAKARTA日惹</v>
      </c>
      <c r="B953" t="str">
        <f>IF(INDEX('Display 730 &amp; 1200'!$B:$B,ROW())="","",INDEX('Display 730 &amp; 1200'!$B:$B,ROW()))</f>
        <v>IMAM ARIEF BUDI SANTOSO</v>
      </c>
      <c r="C953" t="str">
        <f>IF(INDEX('Display 730 &amp; 1200'!$D:$D,ROW())="","",INDEX('Display 730 &amp; 1200'!$D:$D,ROW()))</f>
        <v>PULISEN</v>
      </c>
      <c r="D953" t="e">
        <f>IF($C953="",0,SUMIFS(#REF!,#REF!,$C953,#REF!,"&gt;="&amp;'Display 730 &amp; 1200'!$AN$10,#REF!,"&lt;="&amp;'Display 730 &amp; 1200'!$AN$9))</f>
        <v>#REF!</v>
      </c>
      <c r="E953" t="e">
        <f>IF($C953="",0,SUMIFS(#REF!,#REF!,$C953,#REF!,"&gt;="&amp;'Display 730 &amp; 1200'!$AN$12,#REF!,"&lt;="&amp;'Display 730 &amp; 1200'!$AN$11))</f>
        <v>#REF!</v>
      </c>
    </row>
    <row r="954" spans="1:5">
      <c r="A954" t="str">
        <f>IF(INDEX('Display 730 &amp; 1200'!$A:$A,ROW())="","",INDEX('Display 730 &amp; 1200'!$A:$A,ROW()))</f>
        <v>YOGYAKARTA日惹</v>
      </c>
      <c r="B954" t="str">
        <f>IF(INDEX('Display 730 &amp; 1200'!$B:$B,ROW())="","",INDEX('Display 730 &amp; 1200'!$B:$B,ROW()))</f>
        <v>IMAM ARIEF BUDI SANTOSO</v>
      </c>
      <c r="C954" t="str">
        <f>IF(INDEX('Display 730 &amp; 1200'!$D:$D,ROW())="","",INDEX('Display 730 &amp; 1200'!$D:$D,ROW()))</f>
        <v>ANDONG</v>
      </c>
      <c r="D954" t="e">
        <f>IF($C954="",0,SUMIFS(#REF!,#REF!,$C954,#REF!,"&gt;="&amp;'Display 730 &amp; 1200'!$AN$10,#REF!,"&lt;="&amp;'Display 730 &amp; 1200'!$AN$9))</f>
        <v>#REF!</v>
      </c>
      <c r="E954" t="e">
        <f>IF($C954="",0,SUMIFS(#REF!,#REF!,$C954,#REF!,"&gt;="&amp;'Display 730 &amp; 1200'!$AN$12,#REF!,"&lt;="&amp;'Display 730 &amp; 1200'!$AN$11))</f>
        <v>#REF!</v>
      </c>
    </row>
    <row r="955" spans="1:5">
      <c r="A955" t="str">
        <f>IF(INDEX('Display 730 &amp; 1200'!$A:$A,ROW())="","",INDEX('Display 730 &amp; 1200'!$A:$A,ROW()))</f>
        <v>YOGYAKARTA日惹</v>
      </c>
      <c r="B955" t="str">
        <f>IF(INDEX('Display 730 &amp; 1200'!$B:$B,ROW())="","",INDEX('Display 730 &amp; 1200'!$B:$B,ROW()))</f>
        <v>IMAM ARIEF BUDI SANTOSO</v>
      </c>
      <c r="C955" t="str">
        <f>IF(INDEX('Display 730 &amp; 1200'!$D:$D,ROW())="","",INDEX('Display 730 &amp; 1200'!$D:$D,ROW()))</f>
        <v>SAWIT</v>
      </c>
      <c r="D955" t="e">
        <f>IF($C955="",0,SUMIFS(#REF!,#REF!,$C955,#REF!,"&gt;="&amp;'Display 730 &amp; 1200'!$AN$10,#REF!,"&lt;="&amp;'Display 730 &amp; 1200'!$AN$9))</f>
        <v>#REF!</v>
      </c>
      <c r="E955" t="e">
        <f>IF($C955="",0,SUMIFS(#REF!,#REF!,$C955,#REF!,"&gt;="&amp;'Display 730 &amp; 1200'!$AN$12,#REF!,"&lt;="&amp;'Display 730 &amp; 1200'!$AN$11))</f>
        <v>#REF!</v>
      </c>
    </row>
    <row r="956" spans="1:5">
      <c r="A956" t="str">
        <f>IF(INDEX('Display 730 &amp; 1200'!$A:$A,ROW())="","",INDEX('Display 730 &amp; 1200'!$A:$A,ROW()))</f>
        <v>YOGYAKARTA日惹</v>
      </c>
      <c r="B956" t="str">
        <f>IF(INDEX('Display 730 &amp; 1200'!$B:$B,ROW())="","",INDEX('Display 730 &amp; 1200'!$B:$B,ROW()))</f>
        <v>IMAM ARIEF BUDI SANTOSO</v>
      </c>
      <c r="C956" t="str">
        <f>IF(INDEX('Display 730 &amp; 1200'!$D:$D,ROW())="","",INDEX('Display 730 &amp; 1200'!$D:$D,ROW()))</f>
        <v>KARANGGEDE</v>
      </c>
      <c r="D956" t="e">
        <f>IF($C956="",0,SUMIFS(#REF!,#REF!,$C956,#REF!,"&gt;="&amp;'Display 730 &amp; 1200'!$AN$10,#REF!,"&lt;="&amp;'Display 730 &amp; 1200'!$AN$9))</f>
        <v>#REF!</v>
      </c>
      <c r="E956" t="e">
        <f>IF($C956="",0,SUMIFS(#REF!,#REF!,$C956,#REF!,"&gt;="&amp;'Display 730 &amp; 1200'!$AN$12,#REF!,"&lt;="&amp;'Display 730 &amp; 1200'!$AN$11))</f>
        <v>#REF!</v>
      </c>
    </row>
    <row r="957" spans="1:5">
      <c r="A957" t="str">
        <f>IF(INDEX('Display 730 &amp; 1200'!$A:$A,ROW())="","",INDEX('Display 730 &amp; 1200'!$A:$A,ROW()))</f>
        <v>YOGYAKARTA日惹</v>
      </c>
      <c r="B957" t="str">
        <f>IF(INDEX('Display 730 &amp; 1200'!$B:$B,ROW())="","",INDEX('Display 730 &amp; 1200'!$B:$B,ROW()))</f>
        <v>IMAM ARIEF BUDI SANTOSO</v>
      </c>
      <c r="C957" t="str">
        <f>IF(INDEX('Display 730 &amp; 1200'!$D:$D,ROW())="","",INDEX('Display 730 &amp; 1200'!$D:$D,ROW()))</f>
        <v>BYL12</v>
      </c>
      <c r="D957" t="e">
        <f>IF($C957="",0,SUMIFS(#REF!,#REF!,$C957,#REF!,"&gt;="&amp;'Display 730 &amp; 1200'!$AN$10,#REF!,"&lt;="&amp;'Display 730 &amp; 1200'!$AN$9))</f>
        <v>#REF!</v>
      </c>
      <c r="E957" t="e">
        <f>IF($C957="",0,SUMIFS(#REF!,#REF!,$C957,#REF!,"&gt;="&amp;'Display 730 &amp; 1200'!$AN$12,#REF!,"&lt;="&amp;'Display 730 &amp; 1200'!$AN$11))</f>
        <v>#REF!</v>
      </c>
    </row>
    <row r="958" spans="1:5">
      <c r="A958" t="str">
        <f>IF(INDEX('Display 730 &amp; 1200'!$A:$A,ROW())="","",INDEX('Display 730 &amp; 1200'!$A:$A,ROW()))</f>
        <v>YOGYAKARTA日惹</v>
      </c>
      <c r="B958" t="str">
        <f>IF(INDEX('Display 730 &amp; 1200'!$B:$B,ROW())="","",INDEX('Display 730 &amp; 1200'!$B:$B,ROW()))</f>
        <v>RIHFA RAFSANJANI</v>
      </c>
      <c r="C958" t="str">
        <f>IF(INDEX('Display 730 &amp; 1200'!$D:$D,ROW())="","",INDEX('Display 730 &amp; 1200'!$D:$D,ROW()))</f>
        <v>CILACAP</v>
      </c>
      <c r="D958" t="e">
        <f>IF($C958="",0,SUMIFS(#REF!,#REF!,$C958,#REF!,"&gt;="&amp;'Display 730 &amp; 1200'!$AN$10,#REF!,"&lt;="&amp;'Display 730 &amp; 1200'!$AN$9))</f>
        <v>#REF!</v>
      </c>
      <c r="E958" t="e">
        <f>IF($C958="",0,SUMIFS(#REF!,#REF!,$C958,#REF!,"&gt;="&amp;'Display 730 &amp; 1200'!$AN$12,#REF!,"&lt;="&amp;'Display 730 &amp; 1200'!$AN$11))</f>
        <v>#REF!</v>
      </c>
    </row>
    <row r="959" spans="1:5">
      <c r="A959" t="str">
        <f>IF(INDEX('Display 730 &amp; 1200'!$A:$A,ROW())="","",INDEX('Display 730 &amp; 1200'!$A:$A,ROW()))</f>
        <v>YOGYAKARTA日惹</v>
      </c>
      <c r="B959" t="str">
        <f>IF(INDEX('Display 730 &amp; 1200'!$B:$B,ROW())="","",INDEX('Display 730 &amp; 1200'!$B:$B,ROW()))</f>
        <v>RIHFA RAFSANJANI</v>
      </c>
      <c r="C959" t="str">
        <f>IF(INDEX('Display 730 &amp; 1200'!$D:$D,ROW())="","",INDEX('Display 730 &amp; 1200'!$D:$D,ROW()))</f>
        <v>MAJENANG</v>
      </c>
      <c r="D959" t="e">
        <f>IF($C959="",0,SUMIFS(#REF!,#REF!,$C959,#REF!,"&gt;="&amp;'Display 730 &amp; 1200'!$AN$10,#REF!,"&lt;="&amp;'Display 730 &amp; 1200'!$AN$9))</f>
        <v>#REF!</v>
      </c>
      <c r="E959" t="e">
        <f>IF($C959="",0,SUMIFS(#REF!,#REF!,$C959,#REF!,"&gt;="&amp;'Display 730 &amp; 1200'!$AN$12,#REF!,"&lt;="&amp;'Display 730 &amp; 1200'!$AN$11))</f>
        <v>#REF!</v>
      </c>
    </row>
    <row r="960" spans="1:5">
      <c r="A960" t="str">
        <f>IF(INDEX('Display 730 &amp; 1200'!$A:$A,ROW())="","",INDEX('Display 730 &amp; 1200'!$A:$A,ROW()))</f>
        <v>YOGYAKARTA日惹</v>
      </c>
      <c r="B960" t="str">
        <f>IF(INDEX('Display 730 &amp; 1200'!$B:$B,ROW())="","",INDEX('Display 730 &amp; 1200'!$B:$B,ROW()))</f>
        <v>RIHFA RAFSANJANI</v>
      </c>
      <c r="C960" t="str">
        <f>IF(INDEX('Display 730 &amp; 1200'!$D:$D,ROW())="","",INDEX('Display 730 &amp; 1200'!$D:$D,ROW()))</f>
        <v>KROYA</v>
      </c>
      <c r="D960" t="e">
        <f>IF($C960="",0,SUMIFS(#REF!,#REF!,$C960,#REF!,"&gt;="&amp;'Display 730 &amp; 1200'!$AN$10,#REF!,"&lt;="&amp;'Display 730 &amp; 1200'!$AN$9))</f>
        <v>#REF!</v>
      </c>
      <c r="E960" t="e">
        <f>IF($C960="",0,SUMIFS(#REF!,#REF!,$C960,#REF!,"&gt;="&amp;'Display 730 &amp; 1200'!$AN$12,#REF!,"&lt;="&amp;'Display 730 &amp; 1200'!$AN$11))</f>
        <v>#REF!</v>
      </c>
    </row>
    <row r="961" spans="1:5">
      <c r="A961" t="str">
        <f>IF(INDEX('Display 730 &amp; 1200'!$A:$A,ROW())="","",INDEX('Display 730 &amp; 1200'!$A:$A,ROW()))</f>
        <v>YOGYAKARTA日惹</v>
      </c>
      <c r="B961" t="str">
        <f>IF(INDEX('Display 730 &amp; 1200'!$B:$B,ROW())="","",INDEX('Display 730 &amp; 1200'!$B:$B,ROW()))</f>
        <v>RIHFA RAFSANJANI</v>
      </c>
      <c r="C961" t="str">
        <f>IF(INDEX('Display 730 &amp; 1200'!$D:$D,ROW())="","",INDEX('Display 730 &amp; 1200'!$D:$D,ROW()))</f>
        <v>CLP03A</v>
      </c>
      <c r="D961" t="e">
        <f>IF($C961="",0,SUMIFS(#REF!,#REF!,$C961,#REF!,"&gt;="&amp;'Display 730 &amp; 1200'!$AN$10,#REF!,"&lt;="&amp;'Display 730 &amp; 1200'!$AN$9))</f>
        <v>#REF!</v>
      </c>
      <c r="E961" t="e">
        <f>IF($C961="",0,SUMIFS(#REF!,#REF!,$C961,#REF!,"&gt;="&amp;'Display 730 &amp; 1200'!$AN$12,#REF!,"&lt;="&amp;'Display 730 &amp; 1200'!$AN$11))</f>
        <v>#REF!</v>
      </c>
    </row>
    <row r="962" spans="1:5">
      <c r="A962" t="str">
        <f>IF(INDEX('Display 730 &amp; 1200'!$A:$A,ROW())="","",INDEX('Display 730 &amp; 1200'!$A:$A,ROW()))</f>
        <v>YOGYAKARTA日惹</v>
      </c>
      <c r="B962" t="str">
        <f>IF(INDEX('Display 730 &amp; 1200'!$B:$B,ROW())="","",INDEX('Display 730 &amp; 1200'!$B:$B,ROW()))</f>
        <v>RIHFA RAFSANJANI</v>
      </c>
      <c r="C962" t="str">
        <f>IF(INDEX('Display 730 &amp; 1200'!$D:$D,ROW())="","",INDEX('Display 730 &amp; 1200'!$D:$D,ROW()))</f>
        <v>SIDAREJA</v>
      </c>
      <c r="D962" t="e">
        <f>IF($C962="",0,SUMIFS(#REF!,#REF!,$C962,#REF!,"&gt;="&amp;'Display 730 &amp; 1200'!$AN$10,#REF!,"&lt;="&amp;'Display 730 &amp; 1200'!$AN$9))</f>
        <v>#REF!</v>
      </c>
      <c r="E962" t="e">
        <f>IF($C962="",0,SUMIFS(#REF!,#REF!,$C962,#REF!,"&gt;="&amp;'Display 730 &amp; 1200'!$AN$12,#REF!,"&lt;="&amp;'Display 730 &amp; 1200'!$AN$11))</f>
        <v>#REF!</v>
      </c>
    </row>
    <row r="963" spans="1:5">
      <c r="A963" t="str">
        <f>IF(INDEX('Display 730 &amp; 1200'!$A:$A,ROW())="","",INDEX('Display 730 &amp; 1200'!$A:$A,ROW()))</f>
        <v>YOGYAKARTA日惹</v>
      </c>
      <c r="B963" t="str">
        <f>IF(INDEX('Display 730 &amp; 1200'!$B:$B,ROW())="","",INDEX('Display 730 &amp; 1200'!$B:$B,ROW()))</f>
        <v>RIHFA RAFSANJANI</v>
      </c>
      <c r="C963" t="str">
        <f>IF(INDEX('Display 730 &amp; 1200'!$D:$D,ROW())="","",INDEX('Display 730 &amp; 1200'!$D:$D,ROW()))</f>
        <v>ADIPALA</v>
      </c>
      <c r="D963" t="e">
        <f>IF($C963="",0,SUMIFS(#REF!,#REF!,$C963,#REF!,"&gt;="&amp;'Display 730 &amp; 1200'!$AN$10,#REF!,"&lt;="&amp;'Display 730 &amp; 1200'!$AN$9))</f>
        <v>#REF!</v>
      </c>
      <c r="E963" t="e">
        <f>IF($C963="",0,SUMIFS(#REF!,#REF!,$C963,#REF!,"&gt;="&amp;'Display 730 &amp; 1200'!$AN$12,#REF!,"&lt;="&amp;'Display 730 &amp; 1200'!$AN$11))</f>
        <v>#REF!</v>
      </c>
    </row>
    <row r="964" spans="1:5">
      <c r="A964" t="str">
        <f>IF(INDEX('Display 730 &amp; 1200'!$A:$A,ROW())="","",INDEX('Display 730 &amp; 1200'!$A:$A,ROW()))</f>
        <v>YOGYAKARTA日惹</v>
      </c>
      <c r="B964" t="str">
        <f>IF(INDEX('Display 730 &amp; 1200'!$B:$B,ROW())="","",INDEX('Display 730 &amp; 1200'!$B:$B,ROW()))</f>
        <v>RIHFA RAFSANJANI</v>
      </c>
      <c r="C964" t="str">
        <f>IF(INDEX('Display 730 &amp; 1200'!$D:$D,ROW())="","",INDEX('Display 730 &amp; 1200'!$D:$D,ROW()))</f>
        <v>KAWUNGANTEN</v>
      </c>
      <c r="D964" t="e">
        <f>IF($C964="",0,SUMIFS(#REF!,#REF!,$C964,#REF!,"&gt;="&amp;'Display 730 &amp; 1200'!$AN$10,#REF!,"&lt;="&amp;'Display 730 &amp; 1200'!$AN$9))</f>
        <v>#REF!</v>
      </c>
      <c r="E964" t="e">
        <f>IF($C964="",0,SUMIFS(#REF!,#REF!,$C964,#REF!,"&gt;="&amp;'Display 730 &amp; 1200'!$AN$12,#REF!,"&lt;="&amp;'Display 730 &amp; 1200'!$AN$11))</f>
        <v>#REF!</v>
      </c>
    </row>
    <row r="965" spans="1:5">
      <c r="A965" t="str">
        <f>IF(INDEX('Display 730 &amp; 1200'!$A:$A,ROW())="","",INDEX('Display 730 &amp; 1200'!$A:$A,ROW()))</f>
        <v>YOGYAKARTA日惹</v>
      </c>
      <c r="B965" t="str">
        <f>IF(INDEX('Display 730 &amp; 1200'!$B:$B,ROW())="","",INDEX('Display 730 &amp; 1200'!$B:$B,ROW()))</f>
        <v>RIHFA RAFSANJANI</v>
      </c>
      <c r="C965" t="str">
        <f>IF(INDEX('Display 730 &amp; 1200'!$D:$D,ROW())="","",INDEX('Display 730 &amp; 1200'!$D:$D,ROW()))</f>
        <v>CIMANGGU</v>
      </c>
      <c r="D965" t="e">
        <f>IF($C965="",0,SUMIFS(#REF!,#REF!,$C965,#REF!,"&gt;="&amp;'Display 730 &amp; 1200'!$AN$10,#REF!,"&lt;="&amp;'Display 730 &amp; 1200'!$AN$9))</f>
        <v>#REF!</v>
      </c>
      <c r="E965" t="e">
        <f>IF($C965="",0,SUMIFS(#REF!,#REF!,$C965,#REF!,"&gt;="&amp;'Display 730 &amp; 1200'!$AN$12,#REF!,"&lt;="&amp;'Display 730 &amp; 1200'!$AN$11))</f>
        <v>#REF!</v>
      </c>
    </row>
    <row r="966" spans="1:5">
      <c r="A966" t="str">
        <f>IF(INDEX('Display 730 &amp; 1200'!$A:$A,ROW())="","",INDEX('Display 730 &amp; 1200'!$A:$A,ROW()))</f>
        <v>YOGYAKARTA日惹</v>
      </c>
      <c r="B966" t="str">
        <f>IF(INDEX('Display 730 &amp; 1200'!$B:$B,ROW())="","",INDEX('Display 730 &amp; 1200'!$B:$B,ROW()))</f>
        <v>RIHFA RAFSANJANI</v>
      </c>
      <c r="C966" t="str">
        <f>IF(INDEX('Display 730 &amp; 1200'!$D:$D,ROW())="","",INDEX('Display 730 &amp; 1200'!$D:$D,ROW()))</f>
        <v>MERTASINGA</v>
      </c>
      <c r="D966" t="e">
        <f>IF($C966="",0,SUMIFS(#REF!,#REF!,$C966,#REF!,"&gt;="&amp;'Display 730 &amp; 1200'!$AN$10,#REF!,"&lt;="&amp;'Display 730 &amp; 1200'!$AN$9))</f>
        <v>#REF!</v>
      </c>
      <c r="E966" t="e">
        <f>IF($C966="",0,SUMIFS(#REF!,#REF!,$C966,#REF!,"&gt;="&amp;'Display 730 &amp; 1200'!$AN$12,#REF!,"&lt;="&amp;'Display 730 &amp; 1200'!$AN$11))</f>
        <v>#REF!</v>
      </c>
    </row>
    <row r="967" spans="1:5">
      <c r="A967" t="str">
        <f>IF(INDEX('Display 730 &amp; 1200'!$A:$A,ROW())="","",INDEX('Display 730 &amp; 1200'!$A:$A,ROW()))</f>
        <v>YOGYAKARTA日惹</v>
      </c>
      <c r="B967" t="str">
        <f>IF(INDEX('Display 730 &amp; 1200'!$B:$B,ROW())="","",INDEX('Display 730 &amp; 1200'!$B:$B,ROW()))</f>
        <v>RIHFA RAFSANJANI</v>
      </c>
      <c r="C967" t="str">
        <f>IF(INDEX('Display 730 &amp; 1200'!$D:$D,ROW())="","",INDEX('Display 730 &amp; 1200'!$D:$D,ROW()))</f>
        <v>SALIWANGI</v>
      </c>
      <c r="D967" t="e">
        <f>IF($C967="",0,SUMIFS(#REF!,#REF!,$C967,#REF!,"&gt;="&amp;'Display 730 &amp; 1200'!$AN$10,#REF!,"&lt;="&amp;'Display 730 &amp; 1200'!$AN$9))</f>
        <v>#REF!</v>
      </c>
      <c r="E967" t="e">
        <f>IF($C967="",0,SUMIFS(#REF!,#REF!,$C967,#REF!,"&gt;="&amp;'Display 730 &amp; 1200'!$AN$12,#REF!,"&lt;="&amp;'Display 730 &amp; 1200'!$AN$11))</f>
        <v>#REF!</v>
      </c>
    </row>
    <row r="968" spans="1:5">
      <c r="A968" t="str">
        <f>IF(INDEX('Display 730 &amp; 1200'!$A:$A,ROW())="","",INDEX('Display 730 &amp; 1200'!$A:$A,ROW()))</f>
        <v>YOGYAKARTA日惹</v>
      </c>
      <c r="B968" t="str">
        <f>IF(INDEX('Display 730 &amp; 1200'!$B:$B,ROW())="","",INDEX('Display 730 &amp; 1200'!$B:$B,ROW()))</f>
        <v>RIHFA RAFSANJANI</v>
      </c>
      <c r="C968" t="str">
        <f>IF(INDEX('Display 730 &amp; 1200'!$D:$D,ROW())="","",INDEX('Display 730 &amp; 1200'!$D:$D,ROW()))</f>
        <v>NUSAWUNGU</v>
      </c>
      <c r="D968" t="e">
        <f>IF($C968="",0,SUMIFS(#REF!,#REF!,$C968,#REF!,"&gt;="&amp;'Display 730 &amp; 1200'!$AN$10,#REF!,"&lt;="&amp;'Display 730 &amp; 1200'!$AN$9))</f>
        <v>#REF!</v>
      </c>
      <c r="E968" t="e">
        <f>IF($C968="",0,SUMIFS(#REF!,#REF!,$C968,#REF!,"&gt;="&amp;'Display 730 &amp; 1200'!$AN$12,#REF!,"&lt;="&amp;'Display 730 &amp; 1200'!$AN$11))</f>
        <v>#REF!</v>
      </c>
    </row>
    <row r="969" spans="1:5">
      <c r="A969" t="str">
        <f>IF(INDEX('Display 730 &amp; 1200'!$A:$A,ROW())="","",INDEX('Display 730 &amp; 1200'!$A:$A,ROW()))</f>
        <v>YOGYAKARTA日惹</v>
      </c>
      <c r="B969" t="str">
        <f>IF(INDEX('Display 730 &amp; 1200'!$B:$B,ROW())="","",INDEX('Display 730 &amp; 1200'!$B:$B,ROW()))</f>
        <v>RIHFA RAFSANJANI</v>
      </c>
      <c r="C969" t="str">
        <f>IF(INDEX('Display 730 &amp; 1200'!$D:$D,ROW())="","",INDEX('Display 730 &amp; 1200'!$D:$D,ROW()))</f>
        <v>CLP13A</v>
      </c>
      <c r="D969" t="e">
        <f>IF($C969="",0,SUMIFS(#REF!,#REF!,$C969,#REF!,"&gt;="&amp;'Display 730 &amp; 1200'!$AN$10,#REF!,"&lt;="&amp;'Display 730 &amp; 1200'!$AN$9))</f>
        <v>#REF!</v>
      </c>
      <c r="E969" t="e">
        <f>IF($C969="",0,SUMIFS(#REF!,#REF!,$C969,#REF!,"&gt;="&amp;'Display 730 &amp; 1200'!$AN$12,#REF!,"&lt;="&amp;'Display 730 &amp; 1200'!$AN$11))</f>
        <v>#REF!</v>
      </c>
    </row>
    <row r="970" spans="1:5">
      <c r="A970" t="str">
        <f>IF(INDEX('Display 730 &amp; 1200'!$A:$A,ROW())="","",INDEX('Display 730 &amp; 1200'!$A:$A,ROW()))</f>
        <v>YOGYAKARTA日惹</v>
      </c>
      <c r="B970" t="str">
        <f>IF(INDEX('Display 730 &amp; 1200'!$B:$B,ROW())="","",INDEX('Display 730 &amp; 1200'!$B:$B,ROW()))</f>
        <v>RIHFA RAFSANJANI</v>
      </c>
      <c r="C970" t="str">
        <f>IF(INDEX('Display 730 &amp; 1200'!$D:$D,ROW())="","",INDEX('Display 730 &amp; 1200'!$D:$D,ROW()))</f>
        <v>WANAREJA</v>
      </c>
      <c r="D970" t="e">
        <f>IF($C970="",0,SUMIFS(#REF!,#REF!,$C970,#REF!,"&gt;="&amp;'Display 730 &amp; 1200'!$AN$10,#REF!,"&lt;="&amp;'Display 730 &amp; 1200'!$AN$9))</f>
        <v>#REF!</v>
      </c>
      <c r="E970" t="e">
        <f>IF($C970="",0,SUMIFS(#REF!,#REF!,$C970,#REF!,"&gt;="&amp;'Display 730 &amp; 1200'!$AN$12,#REF!,"&lt;="&amp;'Display 730 &amp; 1200'!$AN$11))</f>
        <v>#REF!</v>
      </c>
    </row>
    <row r="971" spans="1:5">
      <c r="A971" t="str">
        <f>IF(INDEX('Display 730 &amp; 1200'!$A:$A,ROW())="","",INDEX('Display 730 &amp; 1200'!$A:$A,ROW()))</f>
        <v>YOGYAKARTA日惹</v>
      </c>
      <c r="B971" t="str">
        <f>IF(INDEX('Display 730 &amp; 1200'!$B:$B,ROW())="","",INDEX('Display 730 &amp; 1200'!$B:$B,ROW()))</f>
        <v>AGUS SULAEMAN</v>
      </c>
      <c r="C971" t="str">
        <f>IF(INDEX('Display 730 &amp; 1200'!$D:$D,ROW())="","",INDEX('Display 730 &amp; 1200'!$D:$D,ROW()))</f>
        <v>YOGYAKARTA</v>
      </c>
      <c r="D971" t="e">
        <f>IF($C971="",0,SUMIFS(#REF!,#REF!,$C971,#REF!,"&gt;="&amp;'Display 730 &amp; 1200'!$AN$10,#REF!,"&lt;="&amp;'Display 730 &amp; 1200'!$AN$9))</f>
        <v>#REF!</v>
      </c>
      <c r="E971" t="e">
        <f>IF($C971="",0,SUMIFS(#REF!,#REF!,$C971,#REF!,"&gt;="&amp;'Display 730 &amp; 1200'!$AN$12,#REF!,"&lt;="&amp;'Display 730 &amp; 1200'!$AN$11))</f>
        <v>#REF!</v>
      </c>
    </row>
    <row r="972" spans="1:5">
      <c r="A972" t="str">
        <f>IF(INDEX('Display 730 &amp; 1200'!$A:$A,ROW())="","",INDEX('Display 730 &amp; 1200'!$A:$A,ROW()))</f>
        <v>YOGYAKARTA日惹</v>
      </c>
      <c r="B972" t="str">
        <f>IF(INDEX('Display 730 &amp; 1200'!$B:$B,ROW())="","",INDEX('Display 730 &amp; 1200'!$B:$B,ROW()))</f>
        <v>AGUS SULAEMAN</v>
      </c>
      <c r="C972" t="str">
        <f>IF(INDEX('Display 730 &amp; 1200'!$D:$D,ROW())="","",INDEX('Display 730 &amp; 1200'!$D:$D,ROW()))</f>
        <v>UMBULHARJO</v>
      </c>
      <c r="D972" t="e">
        <f>IF($C972="",0,SUMIFS(#REF!,#REF!,$C972,#REF!,"&gt;="&amp;'Display 730 &amp; 1200'!$AN$10,#REF!,"&lt;="&amp;'Display 730 &amp; 1200'!$AN$9))</f>
        <v>#REF!</v>
      </c>
      <c r="E972" t="e">
        <f>IF($C972="",0,SUMIFS(#REF!,#REF!,$C972,#REF!,"&gt;="&amp;'Display 730 &amp; 1200'!$AN$12,#REF!,"&lt;="&amp;'Display 730 &amp; 1200'!$AN$11))</f>
        <v>#REF!</v>
      </c>
    </row>
    <row r="973" spans="1:5">
      <c r="A973" t="str">
        <f>IF(INDEX('Display 730 &amp; 1200'!$A:$A,ROW())="","",INDEX('Display 730 &amp; 1200'!$A:$A,ROW()))</f>
        <v>YOGYAKARTA日惹</v>
      </c>
      <c r="B973" t="str">
        <f>IF(INDEX('Display 730 &amp; 1200'!$B:$B,ROW())="","",INDEX('Display 730 &amp; 1200'!$B:$B,ROW()))</f>
        <v>AGUS SULAEMAN</v>
      </c>
      <c r="C973" t="str">
        <f>IF(INDEX('Display 730 &amp; 1200'!$D:$D,ROW())="","",INDEX('Display 730 &amp; 1200'!$D:$D,ROW()))</f>
        <v>KATAMSO</v>
      </c>
      <c r="D973" t="e">
        <f>IF($C973="",0,SUMIFS(#REF!,#REF!,$C973,#REF!,"&gt;="&amp;'Display 730 &amp; 1200'!$AN$10,#REF!,"&lt;="&amp;'Display 730 &amp; 1200'!$AN$9))</f>
        <v>#REF!</v>
      </c>
      <c r="E973" t="e">
        <f>IF($C973="",0,SUMIFS(#REF!,#REF!,$C973,#REF!,"&gt;="&amp;'Display 730 &amp; 1200'!$AN$12,#REF!,"&lt;="&amp;'Display 730 &amp; 1200'!$AN$11))</f>
        <v>#REF!</v>
      </c>
    </row>
    <row r="974" spans="1:5">
      <c r="A974" t="str">
        <f>IF(INDEX('Display 730 &amp; 1200'!$A:$A,ROW())="","",INDEX('Display 730 &amp; 1200'!$A:$A,ROW()))</f>
        <v>YOGYAKARTA日惹</v>
      </c>
      <c r="B974" t="str">
        <f>IF(INDEX('Display 730 &amp; 1200'!$B:$B,ROW())="","",INDEX('Display 730 &amp; 1200'!$B:$B,ROW()))</f>
        <v>AGUS SULAEMAN</v>
      </c>
      <c r="C974" t="str">
        <f>IF(INDEX('Display 730 &amp; 1200'!$D:$D,ROW())="","",INDEX('Display 730 &amp; 1200'!$D:$D,ROW()))</f>
        <v>SURYOWIJAYAN</v>
      </c>
      <c r="D974" t="e">
        <f>IF($C974="",0,SUMIFS(#REF!,#REF!,$C974,#REF!,"&gt;="&amp;'Display 730 &amp; 1200'!$AN$10,#REF!,"&lt;="&amp;'Display 730 &amp; 1200'!$AN$9))</f>
        <v>#REF!</v>
      </c>
      <c r="E974" t="e">
        <f>IF($C974="",0,SUMIFS(#REF!,#REF!,$C974,#REF!,"&gt;="&amp;'Display 730 &amp; 1200'!$AN$12,#REF!,"&lt;="&amp;'Display 730 &amp; 1200'!$AN$11))</f>
        <v>#REF!</v>
      </c>
    </row>
    <row r="975" spans="1:5">
      <c r="A975" t="str">
        <f>IF(INDEX('Display 730 &amp; 1200'!$A:$A,ROW())="","",INDEX('Display 730 &amp; 1200'!$A:$A,ROW()))</f>
        <v>YOGYAKARTA日惹</v>
      </c>
      <c r="B975" t="str">
        <f>IF(INDEX('Display 730 &amp; 1200'!$B:$B,ROW())="","",INDEX('Display 730 &amp; 1200'!$B:$B,ROW()))</f>
        <v>AGUS SULAEMAN</v>
      </c>
      <c r="C975" t="str">
        <f>IF(INDEX('Display 730 &amp; 1200'!$D:$D,ROW())="","",INDEX('Display 730 &amp; 1200'!$D:$D,ROW()))</f>
        <v>GEDONG_KUNING</v>
      </c>
      <c r="D975" t="e">
        <f>IF($C975="",0,SUMIFS(#REF!,#REF!,$C975,#REF!,"&gt;="&amp;'Display 730 &amp; 1200'!$AN$10,#REF!,"&lt;="&amp;'Display 730 &amp; 1200'!$AN$9))</f>
        <v>#REF!</v>
      </c>
      <c r="E975" t="e">
        <f>IF($C975="",0,SUMIFS(#REF!,#REF!,$C975,#REF!,"&gt;="&amp;'Display 730 &amp; 1200'!$AN$12,#REF!,"&lt;="&amp;'Display 730 &amp; 1200'!$AN$11))</f>
        <v>#REF!</v>
      </c>
    </row>
    <row r="976" spans="1:5">
      <c r="A976" t="str">
        <f>IF(INDEX('Display 730 &amp; 1200'!$A:$A,ROW())="","",INDEX('Display 730 &amp; 1200'!$A:$A,ROW()))</f>
        <v>YOGYAKARTA日惹</v>
      </c>
      <c r="B976" t="str">
        <f>IF(INDEX('Display 730 &amp; 1200'!$B:$B,ROW())="","",INDEX('Display 730 &amp; 1200'!$B:$B,ROW()))</f>
        <v>AGUS SULAEMAN</v>
      </c>
      <c r="C976" t="str">
        <f>IF(INDEX('Display 730 &amp; 1200'!$D:$D,ROW())="","",INDEX('Display 730 &amp; 1200'!$D:$D,ROW()))</f>
        <v>GIWANGAN</v>
      </c>
      <c r="D976" t="e">
        <f>IF($C976="",0,SUMIFS(#REF!,#REF!,$C976,#REF!,"&gt;="&amp;'Display 730 &amp; 1200'!$AN$10,#REF!,"&lt;="&amp;'Display 730 &amp; 1200'!$AN$9))</f>
        <v>#REF!</v>
      </c>
      <c r="E976" t="e">
        <f>IF($C976="",0,SUMIFS(#REF!,#REF!,$C976,#REF!,"&gt;="&amp;'Display 730 &amp; 1200'!$AN$12,#REF!,"&lt;="&amp;'Display 730 &amp; 1200'!$AN$11))</f>
        <v>#REF!</v>
      </c>
    </row>
    <row r="977" spans="1:5">
      <c r="A977" t="str">
        <f>IF(INDEX('Display 730 &amp; 1200'!$A:$A,ROW())="","",INDEX('Display 730 &amp; 1200'!$A:$A,ROW()))</f>
        <v>YOGYAKARTA日惹</v>
      </c>
      <c r="B977" t="str">
        <f>IF(INDEX('Display 730 &amp; 1200'!$B:$B,ROW())="","",INDEX('Display 730 &amp; 1200'!$B:$B,ROW()))</f>
        <v>IMAM ARIEF BUDI SANTOSO</v>
      </c>
      <c r="C977" t="str">
        <f>IF(INDEX('Display 730 &amp; 1200'!$D:$D,ROW())="","",INDEX('Display 730 &amp; 1200'!$D:$D,ROW()))</f>
        <v>COLOMADU</v>
      </c>
      <c r="D977" t="e">
        <f>IF($C977="",0,SUMIFS(#REF!,#REF!,$C977,#REF!,"&gt;="&amp;'Display 730 &amp; 1200'!$AN$10,#REF!,"&lt;="&amp;'Display 730 &amp; 1200'!$AN$9))</f>
        <v>#REF!</v>
      </c>
      <c r="E977" t="e">
        <f>IF($C977="",0,SUMIFS(#REF!,#REF!,$C977,#REF!,"&gt;="&amp;'Display 730 &amp; 1200'!$AN$12,#REF!,"&lt;="&amp;'Display 730 &amp; 1200'!$AN$11))</f>
        <v>#REF!</v>
      </c>
    </row>
    <row r="978" spans="1:5">
      <c r="A978" t="str">
        <f>IF(INDEX('Display 730 &amp; 1200'!$A:$A,ROW())="","",INDEX('Display 730 &amp; 1200'!$A:$A,ROW()))</f>
        <v>YOGYAKARTA日惹</v>
      </c>
      <c r="B978" t="str">
        <f>IF(INDEX('Display 730 &amp; 1200'!$B:$B,ROW())="","",INDEX('Display 730 &amp; 1200'!$B:$B,ROW()))</f>
        <v>IMAM ARIEF BUDI SANTOSO</v>
      </c>
      <c r="C978" t="str">
        <f>IF(INDEX('Display 730 &amp; 1200'!$D:$D,ROW())="","",INDEX('Display 730 &amp; 1200'!$D:$D,ROW()))</f>
        <v>TASIKMADU</v>
      </c>
      <c r="D978" t="e">
        <f>IF($C978="",0,SUMIFS(#REF!,#REF!,$C978,#REF!,"&gt;="&amp;'Display 730 &amp; 1200'!$AN$10,#REF!,"&lt;="&amp;'Display 730 &amp; 1200'!$AN$9))</f>
        <v>#REF!</v>
      </c>
      <c r="E978" t="e">
        <f>IF($C978="",0,SUMIFS(#REF!,#REF!,$C978,#REF!,"&gt;="&amp;'Display 730 &amp; 1200'!$AN$12,#REF!,"&lt;="&amp;'Display 730 &amp; 1200'!$AN$11))</f>
        <v>#REF!</v>
      </c>
    </row>
    <row r="979" spans="1:5">
      <c r="A979" t="str">
        <f>IF(INDEX('Display 730 &amp; 1200'!$A:$A,ROW())="","",INDEX('Display 730 &amp; 1200'!$A:$A,ROW()))</f>
        <v>YOGYAKARTA日惹</v>
      </c>
      <c r="B979" t="str">
        <f>IF(INDEX('Display 730 &amp; 1200'!$B:$B,ROW())="","",INDEX('Display 730 &amp; 1200'!$B:$B,ROW()))</f>
        <v>IMAM ARIEF BUDI SANTOSO</v>
      </c>
      <c r="C979" t="str">
        <f>IF(INDEX('Display 730 &amp; 1200'!$D:$D,ROW())="","",INDEX('Display 730 &amp; 1200'!$D:$D,ROW()))</f>
        <v>GONDANGREJO</v>
      </c>
      <c r="D979" t="e">
        <f>IF($C979="",0,SUMIFS(#REF!,#REF!,$C979,#REF!,"&gt;="&amp;'Display 730 &amp; 1200'!$AN$10,#REF!,"&lt;="&amp;'Display 730 &amp; 1200'!$AN$9))</f>
        <v>#REF!</v>
      </c>
      <c r="E979" t="e">
        <f>IF($C979="",0,SUMIFS(#REF!,#REF!,$C979,#REF!,"&gt;="&amp;'Display 730 &amp; 1200'!$AN$12,#REF!,"&lt;="&amp;'Display 730 &amp; 1200'!$AN$11))</f>
        <v>#REF!</v>
      </c>
    </row>
    <row r="980" spans="1:5">
      <c r="A980" t="str">
        <f>IF(INDEX('Display 730 &amp; 1200'!$A:$A,ROW())="","",INDEX('Display 730 &amp; 1200'!$A:$A,ROW()))</f>
        <v>YOGYAKARTA日惹</v>
      </c>
      <c r="B980" t="str">
        <f>IF(INDEX('Display 730 &amp; 1200'!$B:$B,ROW())="","",INDEX('Display 730 &amp; 1200'!$B:$B,ROW()))</f>
        <v>IMAM ARIEF BUDI SANTOSO</v>
      </c>
      <c r="C980" t="str">
        <f>IF(INDEX('Display 730 &amp; 1200'!$D:$D,ROW())="","",INDEX('Display 730 &amp; 1200'!$D:$D,ROW()))</f>
        <v>KARANG_PANDAN</v>
      </c>
      <c r="D980" t="e">
        <f>IF($C980="",0,SUMIFS(#REF!,#REF!,$C980,#REF!,"&gt;="&amp;'Display 730 &amp; 1200'!$AN$10,#REF!,"&lt;="&amp;'Display 730 &amp; 1200'!$AN$9))</f>
        <v>#REF!</v>
      </c>
      <c r="E980" t="e">
        <f>IF($C980="",0,SUMIFS(#REF!,#REF!,$C980,#REF!,"&gt;="&amp;'Display 730 &amp; 1200'!$AN$12,#REF!,"&lt;="&amp;'Display 730 &amp; 1200'!$AN$11))</f>
        <v>#REF!</v>
      </c>
    </row>
    <row r="981" spans="1:5">
      <c r="A981" t="str">
        <f>IF(INDEX('Display 730 &amp; 1200'!$A:$A,ROW())="","",INDEX('Display 730 &amp; 1200'!$A:$A,ROW()))</f>
        <v>YOGYAKARTA日惹</v>
      </c>
      <c r="B981" t="str">
        <f>IF(INDEX('Display 730 &amp; 1200'!$B:$B,ROW())="","",INDEX('Display 730 &amp; 1200'!$B:$B,ROW()))</f>
        <v>IMAM ARIEF BUDI SANTOSO</v>
      </c>
      <c r="C981" t="str">
        <f>IF(INDEX('Display 730 &amp; 1200'!$D:$D,ROW())="","",INDEX('Display 730 &amp; 1200'!$D:$D,ROW()))</f>
        <v>MATESI</v>
      </c>
      <c r="D981" t="e">
        <f>IF($C981="",0,SUMIFS(#REF!,#REF!,$C981,#REF!,"&gt;="&amp;'Display 730 &amp; 1200'!$AN$10,#REF!,"&lt;="&amp;'Display 730 &amp; 1200'!$AN$9))</f>
        <v>#REF!</v>
      </c>
      <c r="E981" t="e">
        <f>IF($C981="",0,SUMIFS(#REF!,#REF!,$C981,#REF!,"&gt;="&amp;'Display 730 &amp; 1200'!$AN$12,#REF!,"&lt;="&amp;'Display 730 &amp; 1200'!$AN$11))</f>
        <v>#REF!</v>
      </c>
    </row>
    <row r="982" spans="1:5">
      <c r="A982" t="str">
        <f>IF(INDEX('Display 730 &amp; 1200'!$A:$A,ROW())="","",INDEX('Display 730 &amp; 1200'!$A:$A,ROW()))</f>
        <v>YOGYAKARTA日惹</v>
      </c>
      <c r="B982" t="str">
        <f>IF(INDEX('Display 730 &amp; 1200'!$B:$B,ROW())="","",INDEX('Display 730 &amp; 1200'!$B:$B,ROW()))</f>
        <v>IMAM ARIEF BUDI SANTOSO</v>
      </c>
      <c r="C982" t="str">
        <f>IF(INDEX('Display 730 &amp; 1200'!$D:$D,ROW())="","",INDEX('Display 730 &amp; 1200'!$D:$D,ROW()))</f>
        <v>BEJEN</v>
      </c>
      <c r="D982" t="e">
        <f>IF($C982="",0,SUMIFS(#REF!,#REF!,$C982,#REF!,"&gt;="&amp;'Display 730 &amp; 1200'!$AN$10,#REF!,"&lt;="&amp;'Display 730 &amp; 1200'!$AN$9))</f>
        <v>#REF!</v>
      </c>
      <c r="E982" t="e">
        <f>IF($C982="",0,SUMIFS(#REF!,#REF!,$C982,#REF!,"&gt;="&amp;'Display 730 &amp; 1200'!$AN$12,#REF!,"&lt;="&amp;'Display 730 &amp; 1200'!$AN$11))</f>
        <v>#REF!</v>
      </c>
    </row>
    <row r="983" spans="1:5">
      <c r="A983" t="str">
        <f>IF(INDEX('Display 730 &amp; 1200'!$A:$A,ROW())="","",INDEX('Display 730 &amp; 1200'!$A:$A,ROW()))</f>
        <v>YOGYAKARTA日惹</v>
      </c>
      <c r="B983" t="str">
        <f>IF(INDEX('Display 730 &amp; 1200'!$B:$B,ROW())="","",INDEX('Display 730 &amp; 1200'!$B:$B,ROW()))</f>
        <v>IMAM ARIEF BUDI SANTOSO</v>
      </c>
      <c r="C983" t="str">
        <f>IF(INDEX('Display 730 &amp; 1200'!$D:$D,ROW())="","",INDEX('Display 730 &amp; 1200'!$D:$D,ROW()))</f>
        <v>NGRINGO</v>
      </c>
      <c r="D983" t="e">
        <f>IF($C983="",0,SUMIFS(#REF!,#REF!,$C983,#REF!,"&gt;="&amp;'Display 730 &amp; 1200'!$AN$10,#REF!,"&lt;="&amp;'Display 730 &amp; 1200'!$AN$9))</f>
        <v>#REF!</v>
      </c>
      <c r="E983" t="e">
        <f>IF($C983="",0,SUMIFS(#REF!,#REF!,$C983,#REF!,"&gt;="&amp;'Display 730 &amp; 1200'!$AN$12,#REF!,"&lt;="&amp;'Display 730 &amp; 1200'!$AN$11))</f>
        <v>#REF!</v>
      </c>
    </row>
    <row r="984" spans="1:5">
      <c r="A984" t="str">
        <f>IF(INDEX('Display 730 &amp; 1200'!$A:$A,ROW())="","",INDEX('Display 730 &amp; 1200'!$A:$A,ROW()))</f>
        <v>YOGYAKARTA日惹</v>
      </c>
      <c r="B984" t="str">
        <f>IF(INDEX('Display 730 &amp; 1200'!$B:$B,ROW())="","",INDEX('Display 730 &amp; 1200'!$B:$B,ROW()))</f>
        <v>IMAM ARIEF BUDI SANTOSO</v>
      </c>
      <c r="C984" t="str">
        <f>IF(INDEX('Display 730 &amp; 1200'!$D:$D,ROW())="","",INDEX('Display 730 &amp; 1200'!$D:$D,ROW()))</f>
        <v>MOJOGEDANG</v>
      </c>
      <c r="D984" t="e">
        <f>IF($C984="",0,SUMIFS(#REF!,#REF!,$C984,#REF!,"&gt;="&amp;'Display 730 &amp; 1200'!$AN$10,#REF!,"&lt;="&amp;'Display 730 &amp; 1200'!$AN$9))</f>
        <v>#REF!</v>
      </c>
      <c r="E984" t="e">
        <f>IF($C984="",0,SUMIFS(#REF!,#REF!,$C984,#REF!,"&gt;="&amp;'Display 730 &amp; 1200'!$AN$12,#REF!,"&lt;="&amp;'Display 730 &amp; 1200'!$AN$11))</f>
        <v>#REF!</v>
      </c>
    </row>
    <row r="985" spans="1:5">
      <c r="A985" t="str">
        <f>IF(INDEX('Display 730 &amp; 1200'!$A:$A,ROW())="","",INDEX('Display 730 &amp; 1200'!$A:$A,ROW()))</f>
        <v>YOGYAKARTA日惹</v>
      </c>
      <c r="B985" t="str">
        <f>IF(INDEX('Display 730 &amp; 1200'!$B:$B,ROW())="","",INDEX('Display 730 &amp; 1200'!$B:$B,ROW()))</f>
        <v>IMAM ARIEF BUDI SANTOSO</v>
      </c>
      <c r="C985" t="str">
        <f>IF(INDEX('Display 730 &amp; 1200'!$D:$D,ROW())="","",INDEX('Display 730 &amp; 1200'!$D:$D,ROW()))</f>
        <v>TUGU_BOTO</v>
      </c>
      <c r="D985" t="e">
        <f>IF($C985="",0,SUMIFS(#REF!,#REF!,$C985,#REF!,"&gt;="&amp;'Display 730 &amp; 1200'!$AN$10,#REF!,"&lt;="&amp;'Display 730 &amp; 1200'!$AN$9))</f>
        <v>#REF!</v>
      </c>
      <c r="E985" t="e">
        <f>IF($C985="",0,SUMIFS(#REF!,#REF!,$C985,#REF!,"&gt;="&amp;'Display 730 &amp; 1200'!$AN$12,#REF!,"&lt;="&amp;'Display 730 &amp; 1200'!$AN$11))</f>
        <v>#REF!</v>
      </c>
    </row>
    <row r="986" spans="1:5">
      <c r="A986" t="str">
        <f>IF(INDEX('Display 730 &amp; 1200'!$A:$A,ROW())="","",INDEX('Display 730 &amp; 1200'!$A:$A,ROW()))</f>
        <v>YOGYAKARTA日惹</v>
      </c>
      <c r="B986" t="str">
        <f>IF(INDEX('Display 730 &amp; 1200'!$B:$B,ROW())="","",INDEX('Display 730 &amp; 1200'!$B:$B,ROW()))</f>
        <v>IMAM ARIEF BUDI SANTOSO</v>
      </c>
      <c r="C986" t="str">
        <f>IF(INDEX('Display 730 &amp; 1200'!$D:$D,ROW())="","",INDEX('Display 730 &amp; 1200'!$D:$D,ROW()))</f>
        <v>JUMAPOLO</v>
      </c>
      <c r="D986" t="e">
        <f>IF($C986="",0,SUMIFS(#REF!,#REF!,$C986,#REF!,"&gt;="&amp;'Display 730 &amp; 1200'!$AN$10,#REF!,"&lt;="&amp;'Display 730 &amp; 1200'!$AN$9))</f>
        <v>#REF!</v>
      </c>
      <c r="E986" t="e">
        <f>IF($C986="",0,SUMIFS(#REF!,#REF!,$C986,#REF!,"&gt;="&amp;'Display 730 &amp; 1200'!$AN$12,#REF!,"&lt;="&amp;'Display 730 &amp; 1200'!$AN$11))</f>
        <v>#REF!</v>
      </c>
    </row>
    <row r="987" spans="1:5">
      <c r="A987" t="str">
        <f>IF(INDEX('Display 730 &amp; 1200'!$A:$A,ROW())="","",INDEX('Display 730 &amp; 1200'!$A:$A,ROW()))</f>
        <v>YOGYAKARTA日惹</v>
      </c>
      <c r="B987" t="str">
        <f>IF(INDEX('Display 730 &amp; 1200'!$B:$B,ROW())="","",INDEX('Display 730 &amp; 1200'!$B:$B,ROW()))</f>
        <v>IMAM ARIEF BUDI SANTOSO</v>
      </c>
      <c r="C987" t="str">
        <f>IF(INDEX('Display 730 &amp; 1200'!$D:$D,ROW())="","",INDEX('Display 730 &amp; 1200'!$D:$D,ROW()))</f>
        <v>KEBAKKRAMAT</v>
      </c>
      <c r="D987" t="e">
        <f>IF($C987="",0,SUMIFS(#REF!,#REF!,$C987,#REF!,"&gt;="&amp;'Display 730 &amp; 1200'!$AN$10,#REF!,"&lt;="&amp;'Display 730 &amp; 1200'!$AN$9))</f>
        <v>#REF!</v>
      </c>
      <c r="E987" t="e">
        <f>IF($C987="",0,SUMIFS(#REF!,#REF!,$C987,#REF!,"&gt;="&amp;'Display 730 &amp; 1200'!$AN$12,#REF!,"&lt;="&amp;'Display 730 &amp; 1200'!$AN$11))</f>
        <v>#REF!</v>
      </c>
    </row>
    <row r="988" spans="1:5">
      <c r="A988" t="str">
        <f>IF(INDEX('Display 730 &amp; 1200'!$A:$A,ROW())="","",INDEX('Display 730 &amp; 1200'!$A:$A,ROW()))</f>
        <v>YOGYAKARTA日惹</v>
      </c>
      <c r="B988" t="str">
        <f>IF(INDEX('Display 730 &amp; 1200'!$B:$B,ROW())="","",INDEX('Display 730 &amp; 1200'!$B:$B,ROW()))</f>
        <v>RIHFA RAFSANJANI</v>
      </c>
      <c r="C988" t="str">
        <f>IF(INDEX('Display 730 &amp; 1200'!$D:$D,ROW())="","",INDEX('Display 730 &amp; 1200'!$D:$D,ROW()))</f>
        <v>GOMBONG</v>
      </c>
      <c r="D988" t="e">
        <f>IF($C988="",0,SUMIFS(#REF!,#REF!,$C988,#REF!,"&gt;="&amp;'Display 730 &amp; 1200'!$AN$10,#REF!,"&lt;="&amp;'Display 730 &amp; 1200'!$AN$9))</f>
        <v>#REF!</v>
      </c>
      <c r="E988" t="e">
        <f>IF($C988="",0,SUMIFS(#REF!,#REF!,$C988,#REF!,"&gt;="&amp;'Display 730 &amp; 1200'!$AN$12,#REF!,"&lt;="&amp;'Display 730 &amp; 1200'!$AN$11))</f>
        <v>#REF!</v>
      </c>
    </row>
    <row r="989" spans="1:5">
      <c r="A989" t="str">
        <f>IF(INDEX('Display 730 &amp; 1200'!$A:$A,ROW())="","",INDEX('Display 730 &amp; 1200'!$A:$A,ROW()))</f>
        <v>YOGYAKARTA日惹</v>
      </c>
      <c r="B989" t="str">
        <f>IF(INDEX('Display 730 &amp; 1200'!$B:$B,ROW())="","",INDEX('Display 730 &amp; 1200'!$B:$B,ROW()))</f>
        <v>RIHFA RAFSANJANI</v>
      </c>
      <c r="C989" t="str">
        <f>IF(INDEX('Display 730 &amp; 1200'!$D:$D,ROW())="","",INDEX('Display 730 &amp; 1200'!$D:$D,ROW()))</f>
        <v>KBM02A</v>
      </c>
      <c r="D989" t="e">
        <f>IF($C989="",0,SUMIFS(#REF!,#REF!,$C989,#REF!,"&gt;="&amp;'Display 730 &amp; 1200'!$AN$10,#REF!,"&lt;="&amp;'Display 730 &amp; 1200'!$AN$9))</f>
        <v>#REF!</v>
      </c>
      <c r="E989" t="e">
        <f>IF($C989="",0,SUMIFS(#REF!,#REF!,$C989,#REF!,"&gt;="&amp;'Display 730 &amp; 1200'!$AN$12,#REF!,"&lt;="&amp;'Display 730 &amp; 1200'!$AN$11))</f>
        <v>#REF!</v>
      </c>
    </row>
    <row r="990" spans="1:5">
      <c r="A990" t="str">
        <f>IF(INDEX('Display 730 &amp; 1200'!$A:$A,ROW())="","",INDEX('Display 730 &amp; 1200'!$A:$A,ROW()))</f>
        <v>YOGYAKARTA日惹</v>
      </c>
      <c r="B990" t="str">
        <f>IF(INDEX('Display 730 &amp; 1200'!$B:$B,ROW())="","",INDEX('Display 730 &amp; 1200'!$B:$B,ROW()))</f>
        <v>RIHFA RAFSANJANI</v>
      </c>
      <c r="C990" t="str">
        <f>IF(INDEX('Display 730 &amp; 1200'!$D:$D,ROW())="","",INDEX('Display 730 &amp; 1200'!$D:$D,ROW()))</f>
        <v>PREMBUN</v>
      </c>
      <c r="D990" t="e">
        <f>IF($C990="",0,SUMIFS(#REF!,#REF!,$C990,#REF!,"&gt;="&amp;'Display 730 &amp; 1200'!$AN$10,#REF!,"&lt;="&amp;'Display 730 &amp; 1200'!$AN$9))</f>
        <v>#REF!</v>
      </c>
      <c r="E990" t="e">
        <f>IF($C990="",0,SUMIFS(#REF!,#REF!,$C990,#REF!,"&gt;="&amp;'Display 730 &amp; 1200'!$AN$12,#REF!,"&lt;="&amp;'Display 730 &amp; 1200'!$AN$11))</f>
        <v>#REF!</v>
      </c>
    </row>
    <row r="991" spans="1:5">
      <c r="A991" t="str">
        <f>IF(INDEX('Display 730 &amp; 1200'!$A:$A,ROW())="","",INDEX('Display 730 &amp; 1200'!$A:$A,ROW()))</f>
        <v>YOGYAKARTA日惹</v>
      </c>
      <c r="B991" t="str">
        <f>IF(INDEX('Display 730 &amp; 1200'!$B:$B,ROW())="","",INDEX('Display 730 &amp; 1200'!$B:$B,ROW()))</f>
        <v>RIHFA RAFSANJANI</v>
      </c>
      <c r="C991" t="str">
        <f>IF(INDEX('Display 730 &amp; 1200'!$D:$D,ROW())="","",INDEX('Display 730 &amp; 1200'!$D:$D,ROW()))</f>
        <v>KEBUMEN_KOTA</v>
      </c>
      <c r="D991" t="e">
        <f>IF($C991="",0,SUMIFS(#REF!,#REF!,$C991,#REF!,"&gt;="&amp;'Display 730 &amp; 1200'!$AN$10,#REF!,"&lt;="&amp;'Display 730 &amp; 1200'!$AN$9))</f>
        <v>#REF!</v>
      </c>
      <c r="E991" t="e">
        <f>IF($C991="",0,SUMIFS(#REF!,#REF!,$C991,#REF!,"&gt;="&amp;'Display 730 &amp; 1200'!$AN$12,#REF!,"&lt;="&amp;'Display 730 &amp; 1200'!$AN$11))</f>
        <v>#REF!</v>
      </c>
    </row>
    <row r="992" spans="1:5">
      <c r="A992" t="str">
        <f>IF(INDEX('Display 730 &amp; 1200'!$A:$A,ROW())="","",INDEX('Display 730 &amp; 1200'!$A:$A,ROW()))</f>
        <v>YOGYAKARTA日惹</v>
      </c>
      <c r="B992" t="str">
        <f>IF(INDEX('Display 730 &amp; 1200'!$B:$B,ROW())="","",INDEX('Display 730 &amp; 1200'!$B:$B,ROW()))</f>
        <v>RIHFA RAFSANJANI</v>
      </c>
      <c r="C992" t="str">
        <f>IF(INDEX('Display 730 &amp; 1200'!$D:$D,ROW())="","",INDEX('Display 730 &amp; 1200'!$D:$D,ROW()))</f>
        <v>AYAH</v>
      </c>
      <c r="D992" t="e">
        <f>IF($C992="",0,SUMIFS(#REF!,#REF!,$C992,#REF!,"&gt;="&amp;'Display 730 &amp; 1200'!$AN$10,#REF!,"&lt;="&amp;'Display 730 &amp; 1200'!$AN$9))</f>
        <v>#REF!</v>
      </c>
      <c r="E992" t="e">
        <f>IF($C992="",0,SUMIFS(#REF!,#REF!,$C992,#REF!,"&gt;="&amp;'Display 730 &amp; 1200'!$AN$12,#REF!,"&lt;="&amp;'Display 730 &amp; 1200'!$AN$11))</f>
        <v>#REF!</v>
      </c>
    </row>
    <row r="993" spans="1:5">
      <c r="A993" t="str">
        <f>IF(INDEX('Display 730 &amp; 1200'!$A:$A,ROW())="","",INDEX('Display 730 &amp; 1200'!$A:$A,ROW()))</f>
        <v>YOGYAKARTA日惹</v>
      </c>
      <c r="B993" t="str">
        <f>IF(INDEX('Display 730 &amp; 1200'!$B:$B,ROW())="","",INDEX('Display 730 &amp; 1200'!$B:$B,ROW()))</f>
        <v>RIHFA RAFSANJANI</v>
      </c>
      <c r="C993" t="str">
        <f>IF(INDEX('Display 730 &amp; 1200'!$D:$D,ROW())="","",INDEX('Display 730 &amp; 1200'!$D:$D,ROW()))</f>
        <v>PETANAHAN</v>
      </c>
      <c r="D993" t="e">
        <f>IF($C993="",0,SUMIFS(#REF!,#REF!,$C993,#REF!,"&gt;="&amp;'Display 730 &amp; 1200'!$AN$10,#REF!,"&lt;="&amp;'Display 730 &amp; 1200'!$AN$9))</f>
        <v>#REF!</v>
      </c>
      <c r="E993" t="e">
        <f>IF($C993="",0,SUMIFS(#REF!,#REF!,$C993,#REF!,"&gt;="&amp;'Display 730 &amp; 1200'!$AN$12,#REF!,"&lt;="&amp;'Display 730 &amp; 1200'!$AN$11))</f>
        <v>#REF!</v>
      </c>
    </row>
    <row r="994" spans="1:5">
      <c r="A994" t="str">
        <f>IF(INDEX('Display 730 &amp; 1200'!$A:$A,ROW())="","",INDEX('Display 730 &amp; 1200'!$A:$A,ROW()))</f>
        <v>YOGYAKARTA日惹</v>
      </c>
      <c r="B994" t="str">
        <f>IF(INDEX('Display 730 &amp; 1200'!$B:$B,ROW())="","",INDEX('Display 730 &amp; 1200'!$B:$B,ROW()))</f>
        <v>RIHFA RAFSANJANI</v>
      </c>
      <c r="C994" t="str">
        <f>IF(INDEX('Display 730 &amp; 1200'!$D:$D,ROW())="","",INDEX('Display 730 &amp; 1200'!$D:$D,ROW()))</f>
        <v>KUTOWINANGUN</v>
      </c>
      <c r="D994" t="e">
        <f>IF($C994="",0,SUMIFS(#REF!,#REF!,$C994,#REF!,"&gt;="&amp;'Display 730 &amp; 1200'!$AN$10,#REF!,"&lt;="&amp;'Display 730 &amp; 1200'!$AN$9))</f>
        <v>#REF!</v>
      </c>
      <c r="E994" t="e">
        <f>IF($C994="",0,SUMIFS(#REF!,#REF!,$C994,#REF!,"&gt;="&amp;'Display 730 &amp; 1200'!$AN$12,#REF!,"&lt;="&amp;'Display 730 &amp; 1200'!$AN$11))</f>
        <v>#REF!</v>
      </c>
    </row>
    <row r="995" spans="1:5">
      <c r="A995" t="str">
        <f>IF(INDEX('Display 730 &amp; 1200'!$A:$A,ROW())="","",INDEX('Display 730 &amp; 1200'!$A:$A,ROW()))</f>
        <v>YOGYAKARTA日惹</v>
      </c>
      <c r="B995" t="str">
        <f>IF(INDEX('Display 730 &amp; 1200'!$B:$B,ROW())="","",INDEX('Display 730 &amp; 1200'!$B:$B,ROW()))</f>
        <v>RIHFA RAFSANJANI</v>
      </c>
      <c r="C995" t="str">
        <f>IF(INDEX('Display 730 &amp; 1200'!$D:$D,ROW())="","",INDEX('Display 730 &amp; 1200'!$D:$D,ROW()))</f>
        <v>CANDI_KEBUMEN</v>
      </c>
      <c r="D995" t="e">
        <f>IF($C995="",0,SUMIFS(#REF!,#REF!,$C995,#REF!,"&gt;="&amp;'Display 730 &amp; 1200'!$AN$10,#REF!,"&lt;="&amp;'Display 730 &amp; 1200'!$AN$9))</f>
        <v>#REF!</v>
      </c>
      <c r="E995" t="e">
        <f>IF($C995="",0,SUMIFS(#REF!,#REF!,$C995,#REF!,"&gt;="&amp;'Display 730 &amp; 1200'!$AN$12,#REF!,"&lt;="&amp;'Display 730 &amp; 1200'!$AN$11))</f>
        <v>#REF!</v>
      </c>
    </row>
    <row r="996" spans="1:5">
      <c r="A996" t="str">
        <f>IF(INDEX('Display 730 &amp; 1200'!$A:$A,ROW())="","",INDEX('Display 730 &amp; 1200'!$A:$A,ROW()))</f>
        <v>YOGYAKARTA日惹</v>
      </c>
      <c r="B996" t="str">
        <f>IF(INDEX('Display 730 &amp; 1200'!$B:$B,ROW())="","",INDEX('Display 730 &amp; 1200'!$B:$B,ROW()))</f>
        <v>RIHFA RAFSANJANI</v>
      </c>
      <c r="C996" t="str">
        <f>IF(INDEX('Display 730 &amp; 1200'!$D:$D,ROW())="","",INDEX('Display 730 &amp; 1200'!$D:$D,ROW()))</f>
        <v>KBM17</v>
      </c>
      <c r="D996" t="e">
        <f>IF($C996="",0,SUMIFS(#REF!,#REF!,$C996,#REF!,"&gt;="&amp;'Display 730 &amp; 1200'!$AN$10,#REF!,"&lt;="&amp;'Display 730 &amp; 1200'!$AN$9))</f>
        <v>#REF!</v>
      </c>
      <c r="E996" t="e">
        <f>IF($C996="",0,SUMIFS(#REF!,#REF!,$C996,#REF!,"&gt;="&amp;'Display 730 &amp; 1200'!$AN$12,#REF!,"&lt;="&amp;'Display 730 &amp; 1200'!$AN$11))</f>
        <v>#REF!</v>
      </c>
    </row>
    <row r="997" spans="1:5">
      <c r="A997" t="str">
        <f>IF(INDEX('Display 730 &amp; 1200'!$A:$A,ROW())="","",INDEX('Display 730 &amp; 1200'!$A:$A,ROW()))</f>
        <v>YOGYAKARTA日惹</v>
      </c>
      <c r="B997" t="str">
        <f>IF(INDEX('Display 730 &amp; 1200'!$B:$B,ROW())="","",INDEX('Display 730 &amp; 1200'!$B:$B,ROW()))</f>
        <v>AGUS SULAEMAN</v>
      </c>
      <c r="C997" t="str">
        <f>IF(INDEX('Display 730 &amp; 1200'!$D:$D,ROW())="","",INDEX('Display 730 &amp; 1200'!$D:$D,ROW()))</f>
        <v>WATES</v>
      </c>
      <c r="D997" t="e">
        <f>IF($C997="",0,SUMIFS(#REF!,#REF!,$C997,#REF!,"&gt;="&amp;'Display 730 &amp; 1200'!$AN$10,#REF!,"&lt;="&amp;'Display 730 &amp; 1200'!$AN$9))</f>
        <v>#REF!</v>
      </c>
      <c r="E997" t="e">
        <f>IF($C997="",0,SUMIFS(#REF!,#REF!,$C997,#REF!,"&gt;="&amp;'Display 730 &amp; 1200'!$AN$12,#REF!,"&lt;="&amp;'Display 730 &amp; 1200'!$AN$11))</f>
        <v>#REF!</v>
      </c>
    </row>
    <row r="998" spans="1:5">
      <c r="A998" t="str">
        <f>IF(INDEX('Display 730 &amp; 1200'!$A:$A,ROW())="","",INDEX('Display 730 &amp; 1200'!$A:$A,ROW()))</f>
        <v>YOGYAKARTA日惹</v>
      </c>
      <c r="B998" t="str">
        <f>IF(INDEX('Display 730 &amp; 1200'!$B:$B,ROW())="","",INDEX('Display 730 &amp; 1200'!$B:$B,ROW()))</f>
        <v>AGUS SULAEMAN</v>
      </c>
      <c r="C998" t="str">
        <f>IF(INDEX('Display 730 &amp; 1200'!$D:$D,ROW())="","",INDEX('Display 730 &amp; 1200'!$D:$D,ROW()))</f>
        <v>SENTOLO</v>
      </c>
      <c r="D998" t="e">
        <f>IF($C998="",0,SUMIFS(#REF!,#REF!,$C998,#REF!,"&gt;="&amp;'Display 730 &amp; 1200'!$AN$10,#REF!,"&lt;="&amp;'Display 730 &amp; 1200'!$AN$9))</f>
        <v>#REF!</v>
      </c>
      <c r="E998" t="e">
        <f>IF($C998="",0,SUMIFS(#REF!,#REF!,$C998,#REF!,"&gt;="&amp;'Display 730 &amp; 1200'!$AN$12,#REF!,"&lt;="&amp;'Display 730 &amp; 1200'!$AN$11))</f>
        <v>#REF!</v>
      </c>
    </row>
    <row r="999" spans="1:5">
      <c r="A999" t="str">
        <f>IF(INDEX('Display 730 &amp; 1200'!$A:$A,ROW())="","",INDEX('Display 730 &amp; 1200'!$A:$A,ROW()))</f>
        <v>YOGYAKARTA日惹</v>
      </c>
      <c r="B999" t="str">
        <f>IF(INDEX('Display 730 &amp; 1200'!$B:$B,ROW())="","",INDEX('Display 730 &amp; 1200'!$B:$B,ROW()))</f>
        <v>AGUS SULAEMAN</v>
      </c>
      <c r="C999" t="str">
        <f>IF(INDEX('Display 730 &amp; 1200'!$D:$D,ROW())="","",INDEX('Display 730 &amp; 1200'!$D:$D,ROW()))</f>
        <v>KULONPROGO</v>
      </c>
      <c r="D999" t="e">
        <f>IF($C999="",0,SUMIFS(#REF!,#REF!,$C999,#REF!,"&gt;="&amp;'Display 730 &amp; 1200'!$AN$10,#REF!,"&lt;="&amp;'Display 730 &amp; 1200'!$AN$9))</f>
        <v>#REF!</v>
      </c>
      <c r="E999" t="e">
        <f>IF($C999="",0,SUMIFS(#REF!,#REF!,$C999,#REF!,"&gt;="&amp;'Display 730 &amp; 1200'!$AN$12,#REF!,"&lt;="&amp;'Display 730 &amp; 1200'!$AN$11))</f>
        <v>#REF!</v>
      </c>
    </row>
    <row r="1000" spans="1:5">
      <c r="A1000" t="str">
        <f>IF(INDEX('Display 730 &amp; 1200'!$A:$A,ROW())="","",INDEX('Display 730 &amp; 1200'!$A:$A,ROW()))</f>
        <v>YOGYAKARTA日惹</v>
      </c>
      <c r="B1000" t="str">
        <f>IF(INDEX('Display 730 &amp; 1200'!$B:$B,ROW())="","",INDEX('Display 730 &amp; 1200'!$B:$B,ROW()))</f>
        <v>AGUS SULAEMAN</v>
      </c>
      <c r="C1000" t="str">
        <f>IF(INDEX('Display 730 &amp; 1200'!$D:$D,ROW())="","",INDEX('Display 730 &amp; 1200'!$D:$D,ROW()))</f>
        <v>NANGGULAN</v>
      </c>
      <c r="D1000" t="e">
        <f>IF($C1000="",0,SUMIFS(#REF!,#REF!,$C1000,#REF!,"&gt;="&amp;'Display 730 &amp; 1200'!$AN$10,#REF!,"&lt;="&amp;'Display 730 &amp; 1200'!$AN$9))</f>
        <v>#REF!</v>
      </c>
      <c r="E1000" t="e">
        <f>IF($C1000="",0,SUMIFS(#REF!,#REF!,$C1000,#REF!,"&gt;="&amp;'Display 730 &amp; 1200'!$AN$12,#REF!,"&lt;="&amp;'Display 730 &amp; 1200'!$AN$11))</f>
        <v>#REF!</v>
      </c>
    </row>
    <row r="1001" spans="1:5">
      <c r="A1001" t="str">
        <f>IF(INDEX('Display 730 &amp; 1200'!$A:$A,ROW())="","",INDEX('Display 730 &amp; 1200'!$A:$A,ROW()))</f>
        <v>YOGYAKARTA日惹</v>
      </c>
      <c r="B1001" t="str">
        <f>IF(INDEX('Display 730 &amp; 1200'!$B:$B,ROW())="","",INDEX('Display 730 &amp; 1200'!$B:$B,ROW()))</f>
        <v>IMAM ARIEF BUDI SANTOSO</v>
      </c>
      <c r="C1001" t="str">
        <f>IF(INDEX('Display 730 &amp; 1200'!$D:$D,ROW())="","",INDEX('Display 730 &amp; 1200'!$D:$D,ROW()))</f>
        <v>KLATEN_SELATAN</v>
      </c>
      <c r="D1001" t="e">
        <f>IF($C1001="",0,SUMIFS(#REF!,#REF!,$C1001,#REF!,"&gt;="&amp;'Display 730 &amp; 1200'!$AN$10,#REF!,"&lt;="&amp;'Display 730 &amp; 1200'!$AN$9))</f>
        <v>#REF!</v>
      </c>
      <c r="E1001" t="e">
        <f>IF($C1001="",0,SUMIFS(#REF!,#REF!,$C1001,#REF!,"&gt;="&amp;'Display 730 &amp; 1200'!$AN$12,#REF!,"&lt;="&amp;'Display 730 &amp; 1200'!$AN$11))</f>
        <v>#REF!</v>
      </c>
    </row>
    <row r="1002" spans="1:5">
      <c r="A1002" t="str">
        <f>IF(INDEX('Display 730 &amp; 1200'!$A:$A,ROW())="","",INDEX('Display 730 &amp; 1200'!$A:$A,ROW()))</f>
        <v>YOGYAKARTA日惹</v>
      </c>
      <c r="B1002" t="str">
        <f>IF(INDEX('Display 730 &amp; 1200'!$B:$B,ROW())="","",INDEX('Display 730 &amp; 1200'!$B:$B,ROW()))</f>
        <v>IMAM ARIEF BUDI SANTOSO</v>
      </c>
      <c r="C1002" t="str">
        <f>IF(INDEX('Display 730 &amp; 1200'!$D:$D,ROW())="","",INDEX('Display 730 &amp; 1200'!$D:$D,ROW()))</f>
        <v>PRAMBANAN</v>
      </c>
      <c r="D1002" t="e">
        <f>IF($C1002="",0,SUMIFS(#REF!,#REF!,$C1002,#REF!,"&gt;="&amp;'Display 730 &amp; 1200'!$AN$10,#REF!,"&lt;="&amp;'Display 730 &amp; 1200'!$AN$9))</f>
        <v>#REF!</v>
      </c>
      <c r="E1002" t="e">
        <f>IF($C1002="",0,SUMIFS(#REF!,#REF!,$C1002,#REF!,"&gt;="&amp;'Display 730 &amp; 1200'!$AN$12,#REF!,"&lt;="&amp;'Display 730 &amp; 1200'!$AN$11))</f>
        <v>#REF!</v>
      </c>
    </row>
    <row r="1003" spans="1:5">
      <c r="A1003" t="str">
        <f>IF(INDEX('Display 730 &amp; 1200'!$A:$A,ROW())="","",INDEX('Display 730 &amp; 1200'!$A:$A,ROW()))</f>
        <v>YOGYAKARTA日惹</v>
      </c>
      <c r="B1003" t="str">
        <f>IF(INDEX('Display 730 &amp; 1200'!$B:$B,ROW())="","",INDEX('Display 730 &amp; 1200'!$B:$B,ROW()))</f>
        <v>IMAM ARIEF BUDI SANTOSO</v>
      </c>
      <c r="C1003" t="str">
        <f>IF(INDEX('Display 730 &amp; 1200'!$D:$D,ROW())="","",INDEX('Display 730 &amp; 1200'!$D:$D,ROW()))</f>
        <v>DELANGGU</v>
      </c>
      <c r="D1003" t="e">
        <f>IF($C1003="",0,SUMIFS(#REF!,#REF!,$C1003,#REF!,"&gt;="&amp;'Display 730 &amp; 1200'!$AN$10,#REF!,"&lt;="&amp;'Display 730 &amp; 1200'!$AN$9))</f>
        <v>#REF!</v>
      </c>
      <c r="E1003" t="e">
        <f>IF($C1003="",0,SUMIFS(#REF!,#REF!,$C1003,#REF!,"&gt;="&amp;'Display 730 &amp; 1200'!$AN$12,#REF!,"&lt;="&amp;'Display 730 &amp; 1200'!$AN$11))</f>
        <v>#REF!</v>
      </c>
    </row>
    <row r="1004" spans="1:5">
      <c r="A1004" t="str">
        <f>IF(INDEX('Display 730 &amp; 1200'!$A:$A,ROW())="","",INDEX('Display 730 &amp; 1200'!$A:$A,ROW()))</f>
        <v>YOGYAKARTA日惹</v>
      </c>
      <c r="B1004" t="str">
        <f>IF(INDEX('Display 730 &amp; 1200'!$B:$B,ROW())="","",INDEX('Display 730 &amp; 1200'!$B:$B,ROW()))</f>
        <v>IMAM ARIEF BUDI SANTOSO</v>
      </c>
      <c r="C1004" t="str">
        <f>IF(INDEX('Display 730 &amp; 1200'!$D:$D,ROW())="","",INDEX('Display 730 &amp; 1200'!$D:$D,ROW()))</f>
        <v>BELANG_WETAN</v>
      </c>
      <c r="D1004" t="e">
        <f>IF($C1004="",0,SUMIFS(#REF!,#REF!,$C1004,#REF!,"&gt;="&amp;'Display 730 &amp; 1200'!$AN$10,#REF!,"&lt;="&amp;'Display 730 &amp; 1200'!$AN$9))</f>
        <v>#REF!</v>
      </c>
      <c r="E1004" t="e">
        <f>IF($C1004="",0,SUMIFS(#REF!,#REF!,$C1004,#REF!,"&gt;="&amp;'Display 730 &amp; 1200'!$AN$12,#REF!,"&lt;="&amp;'Display 730 &amp; 1200'!$AN$11))</f>
        <v>#REF!</v>
      </c>
    </row>
    <row r="1005" spans="1:5">
      <c r="A1005" t="str">
        <f>IF(INDEX('Display 730 &amp; 1200'!$A:$A,ROW())="","",INDEX('Display 730 &amp; 1200'!$A:$A,ROW()))</f>
        <v>YOGYAKARTA日惹</v>
      </c>
      <c r="B1005" t="str">
        <f>IF(INDEX('Display 730 &amp; 1200'!$B:$B,ROW())="","",INDEX('Display 730 &amp; 1200'!$B:$B,ROW()))</f>
        <v>IMAM ARIEF BUDI SANTOSO</v>
      </c>
      <c r="C1005" t="str">
        <f>IF(INDEX('Display 730 &amp; 1200'!$D:$D,ROW())="","",INDEX('Display 730 &amp; 1200'!$D:$D,ROW()))</f>
        <v>PEDAN</v>
      </c>
      <c r="D1005" t="e">
        <f>IF($C1005="",0,SUMIFS(#REF!,#REF!,$C1005,#REF!,"&gt;="&amp;'Display 730 &amp; 1200'!$AN$10,#REF!,"&lt;="&amp;'Display 730 &amp; 1200'!$AN$9))</f>
        <v>#REF!</v>
      </c>
      <c r="E1005" t="e">
        <f>IF($C1005="",0,SUMIFS(#REF!,#REF!,$C1005,#REF!,"&gt;="&amp;'Display 730 &amp; 1200'!$AN$12,#REF!,"&lt;="&amp;'Display 730 &amp; 1200'!$AN$11))</f>
        <v>#REF!</v>
      </c>
    </row>
    <row r="1006" spans="1:5">
      <c r="A1006" t="str">
        <f>IF(INDEX('Display 730 &amp; 1200'!$A:$A,ROW())="","",INDEX('Display 730 &amp; 1200'!$A:$A,ROW()))</f>
        <v>YOGYAKARTA日惹</v>
      </c>
      <c r="B1006" t="str">
        <f>IF(INDEX('Display 730 &amp; 1200'!$B:$B,ROW())="","",INDEX('Display 730 &amp; 1200'!$B:$B,ROW()))</f>
        <v>IMAM ARIEF BUDI SANTOSO</v>
      </c>
      <c r="C1006" t="str">
        <f>IF(INDEX('Display 730 &amp; 1200'!$D:$D,ROW())="","",INDEX('Display 730 &amp; 1200'!$D:$D,ROW()))</f>
        <v>KLATEN_TENGAH</v>
      </c>
      <c r="D1006" t="e">
        <f>IF($C1006="",0,SUMIFS(#REF!,#REF!,$C1006,#REF!,"&gt;="&amp;'Display 730 &amp; 1200'!$AN$10,#REF!,"&lt;="&amp;'Display 730 &amp; 1200'!$AN$9))</f>
        <v>#REF!</v>
      </c>
      <c r="E1006" t="e">
        <f>IF($C1006="",0,SUMIFS(#REF!,#REF!,$C1006,#REF!,"&gt;="&amp;'Display 730 &amp; 1200'!$AN$12,#REF!,"&lt;="&amp;'Display 730 &amp; 1200'!$AN$11))</f>
        <v>#REF!</v>
      </c>
    </row>
    <row r="1007" spans="1:5">
      <c r="A1007" t="str">
        <f>IF(INDEX('Display 730 &amp; 1200'!$A:$A,ROW())="","",INDEX('Display 730 &amp; 1200'!$A:$A,ROW()))</f>
        <v>YOGYAKARTA日惹</v>
      </c>
      <c r="B1007" t="str">
        <f>IF(INDEX('Display 730 &amp; 1200'!$B:$B,ROW())="","",INDEX('Display 730 &amp; 1200'!$B:$B,ROW()))</f>
        <v>IMAM ARIEF BUDI SANTOSO</v>
      </c>
      <c r="C1007" t="str">
        <f>IF(INDEX('Display 730 &amp; 1200'!$D:$D,ROW())="","",INDEX('Display 730 &amp; 1200'!$D:$D,ROW()))</f>
        <v>KARANGDOWO</v>
      </c>
      <c r="D1007" t="e">
        <f>IF($C1007="",0,SUMIFS(#REF!,#REF!,$C1007,#REF!,"&gt;="&amp;'Display 730 &amp; 1200'!$AN$10,#REF!,"&lt;="&amp;'Display 730 &amp; 1200'!$AN$9))</f>
        <v>#REF!</v>
      </c>
      <c r="E1007" t="e">
        <f>IF($C1007="",0,SUMIFS(#REF!,#REF!,$C1007,#REF!,"&gt;="&amp;'Display 730 &amp; 1200'!$AN$12,#REF!,"&lt;="&amp;'Display 730 &amp; 1200'!$AN$11))</f>
        <v>#REF!</v>
      </c>
    </row>
    <row r="1008" spans="1:5">
      <c r="A1008" t="str">
        <f>IF(INDEX('Display 730 &amp; 1200'!$A:$A,ROW())="","",INDEX('Display 730 &amp; 1200'!$A:$A,ROW()))</f>
        <v>YOGYAKARTA日惹</v>
      </c>
      <c r="B1008" t="str">
        <f>IF(INDEX('Display 730 &amp; 1200'!$B:$B,ROW())="","",INDEX('Display 730 &amp; 1200'!$B:$B,ROW()))</f>
        <v>IMAM ARIEF BUDI SANTOSO</v>
      </c>
      <c r="C1008" t="str">
        <f>IF(INDEX('Display 730 &amp; 1200'!$D:$D,ROW())="","",INDEX('Display 730 &amp; 1200'!$D:$D,ROW()))</f>
        <v>DC_KLATEN</v>
      </c>
      <c r="D1008" t="e">
        <f>IF($C1008="",0,SUMIFS(#REF!,#REF!,$C1008,#REF!,"&gt;="&amp;'Display 730 &amp; 1200'!$AN$10,#REF!,"&lt;="&amp;'Display 730 &amp; 1200'!$AN$9))</f>
        <v>#REF!</v>
      </c>
      <c r="E1008" t="e">
        <f>IF($C1008="",0,SUMIFS(#REF!,#REF!,$C1008,#REF!,"&gt;="&amp;'Display 730 &amp; 1200'!$AN$12,#REF!,"&lt;="&amp;'Display 730 &amp; 1200'!$AN$11))</f>
        <v>#REF!</v>
      </c>
    </row>
    <row r="1009" spans="1:5">
      <c r="A1009" t="str">
        <f>IF(INDEX('Display 730 &amp; 1200'!$A:$A,ROW())="","",INDEX('Display 730 &amp; 1200'!$A:$A,ROW()))</f>
        <v>YOGYAKARTA日惹</v>
      </c>
      <c r="B1009" t="str">
        <f>IF(INDEX('Display 730 &amp; 1200'!$B:$B,ROW())="","",INDEX('Display 730 &amp; 1200'!$B:$B,ROW()))</f>
        <v>IMAM ARIEF BUDI SANTOSO</v>
      </c>
      <c r="C1009" t="str">
        <f>IF(INDEX('Display 730 &amp; 1200'!$D:$D,ROW())="","",INDEX('Display 730 &amp; 1200'!$D:$D,ROW()))</f>
        <v>MOJAYAN</v>
      </c>
      <c r="D1009" t="e">
        <f>IF($C1009="",0,SUMIFS(#REF!,#REF!,$C1009,#REF!,"&gt;="&amp;'Display 730 &amp; 1200'!$AN$10,#REF!,"&lt;="&amp;'Display 730 &amp; 1200'!$AN$9))</f>
        <v>#REF!</v>
      </c>
      <c r="E1009" t="e">
        <f>IF($C1009="",0,SUMIFS(#REF!,#REF!,$C1009,#REF!,"&gt;="&amp;'Display 730 &amp; 1200'!$AN$12,#REF!,"&lt;="&amp;'Display 730 &amp; 1200'!$AN$11))</f>
        <v>#REF!</v>
      </c>
    </row>
    <row r="1010" spans="1:5">
      <c r="A1010" t="str">
        <f>IF(INDEX('Display 730 &amp; 1200'!$A:$A,ROW())="","",INDEX('Display 730 &amp; 1200'!$A:$A,ROW()))</f>
        <v>YOGYAKARTA日惹</v>
      </c>
      <c r="B1010" t="str">
        <f>IF(INDEX('Display 730 &amp; 1200'!$B:$B,ROW())="","",INDEX('Display 730 &amp; 1200'!$B:$B,ROW()))</f>
        <v>IMAM ARIEF BUDI SANTOSO</v>
      </c>
      <c r="C1010" t="str">
        <f>IF(INDEX('Display 730 &amp; 1200'!$D:$D,ROW())="","",INDEX('Display 730 &amp; 1200'!$D:$D,ROW()))</f>
        <v>MAYUNGAN</v>
      </c>
      <c r="D1010" t="e">
        <f>IF($C1010="",0,SUMIFS(#REF!,#REF!,$C1010,#REF!,"&gt;="&amp;'Display 730 &amp; 1200'!$AN$10,#REF!,"&lt;="&amp;'Display 730 &amp; 1200'!$AN$9))</f>
        <v>#REF!</v>
      </c>
      <c r="E1010" t="e">
        <f>IF($C1010="",0,SUMIFS(#REF!,#REF!,$C1010,#REF!,"&gt;="&amp;'Display 730 &amp; 1200'!$AN$12,#REF!,"&lt;="&amp;'Display 730 &amp; 1200'!$AN$11))</f>
        <v>#REF!</v>
      </c>
    </row>
    <row r="1011" spans="1:5">
      <c r="A1011" t="str">
        <f>IF(INDEX('Display 730 &amp; 1200'!$A:$A,ROW())="","",INDEX('Display 730 &amp; 1200'!$A:$A,ROW()))</f>
        <v>YOGYAKARTA日惹</v>
      </c>
      <c r="B1011" t="str">
        <f>IF(INDEX('Display 730 &amp; 1200'!$B:$B,ROW())="","",INDEX('Display 730 &amp; 1200'!$B:$B,ROW()))</f>
        <v>IMAM ARIEF BUDI SANTOSO</v>
      </c>
      <c r="C1011" t="str">
        <f>IF(INDEX('Display 730 &amp; 1200'!$D:$D,ROW())="","",INDEX('Display 730 &amp; 1200'!$D:$D,ROW()))</f>
        <v>TULUNG</v>
      </c>
      <c r="D1011" t="e">
        <f>IF($C1011="",0,SUMIFS(#REF!,#REF!,$C1011,#REF!,"&gt;="&amp;'Display 730 &amp; 1200'!$AN$10,#REF!,"&lt;="&amp;'Display 730 &amp; 1200'!$AN$9))</f>
        <v>#REF!</v>
      </c>
      <c r="E1011" t="e">
        <f>IF($C1011="",0,SUMIFS(#REF!,#REF!,$C1011,#REF!,"&gt;="&amp;'Display 730 &amp; 1200'!$AN$12,#REF!,"&lt;="&amp;'Display 730 &amp; 1200'!$AN$11))</f>
        <v>#REF!</v>
      </c>
    </row>
    <row r="1012" spans="1:5">
      <c r="A1012" t="str">
        <f>IF(INDEX('Display 730 &amp; 1200'!$A:$A,ROW())="","",INDEX('Display 730 &amp; 1200'!$A:$A,ROW()))</f>
        <v>YOGYAKARTA日惹</v>
      </c>
      <c r="B1012" t="str">
        <f>IF(INDEX('Display 730 &amp; 1200'!$B:$B,ROW())="","",INDEX('Display 730 &amp; 1200'!$B:$B,ROW()))</f>
        <v>IMAM ARIEF BUDI SANTOSO</v>
      </c>
      <c r="C1012" t="str">
        <f>IF(INDEX('Display 730 &amp; 1200'!$D:$D,ROW())="","",INDEX('Display 730 &amp; 1200'!$D:$D,ROW()))</f>
        <v>KLT26</v>
      </c>
      <c r="D1012" t="e">
        <f>IF($C1012="",0,SUMIFS(#REF!,#REF!,$C1012,#REF!,"&gt;="&amp;'Display 730 &amp; 1200'!$AN$10,#REF!,"&lt;="&amp;'Display 730 &amp; 1200'!$AN$9))</f>
        <v>#REF!</v>
      </c>
      <c r="E1012" t="e">
        <f>IF($C1012="",0,SUMIFS(#REF!,#REF!,$C1012,#REF!,"&gt;="&amp;'Display 730 &amp; 1200'!$AN$12,#REF!,"&lt;="&amp;'Display 730 &amp; 1200'!$AN$11))</f>
        <v>#REF!</v>
      </c>
    </row>
    <row r="1013" spans="1:5">
      <c r="A1013" t="str">
        <f>IF(INDEX('Display 730 &amp; 1200'!$A:$A,ROW())="","",INDEX('Display 730 &amp; 1200'!$A:$A,ROW()))</f>
        <v>YOGYAKARTA日惹</v>
      </c>
      <c r="B1013" t="str">
        <f>IF(INDEX('Display 730 &amp; 1200'!$B:$B,ROW())="","",INDEX('Display 730 &amp; 1200'!$B:$B,ROW()))</f>
        <v>AGUS SULAEMAN</v>
      </c>
      <c r="C1013" t="str">
        <f>IF(INDEX('Display 730 &amp; 1200'!$D:$D,ROW())="","",INDEX('Display 730 &amp; 1200'!$D:$D,ROW()))</f>
        <v>MAGELANG</v>
      </c>
      <c r="D1013" t="e">
        <f>IF($C1013="",0,SUMIFS(#REF!,#REF!,$C1013,#REF!,"&gt;="&amp;'Display 730 &amp; 1200'!$AN$10,#REF!,"&lt;="&amp;'Display 730 &amp; 1200'!$AN$9))</f>
        <v>#REF!</v>
      </c>
      <c r="E1013" t="e">
        <f>IF($C1013="",0,SUMIFS(#REF!,#REF!,$C1013,#REF!,"&gt;="&amp;'Display 730 &amp; 1200'!$AN$12,#REF!,"&lt;="&amp;'Display 730 &amp; 1200'!$AN$11))</f>
        <v>#REF!</v>
      </c>
    </row>
    <row r="1014" spans="1:5">
      <c r="A1014" t="str">
        <f>IF(INDEX('Display 730 &amp; 1200'!$A:$A,ROW())="","",INDEX('Display 730 &amp; 1200'!$A:$A,ROW()))</f>
        <v>YOGYAKARTA日惹</v>
      </c>
      <c r="B1014" t="str">
        <f>IF(INDEX('Display 730 &amp; 1200'!$B:$B,ROW())="","",INDEX('Display 730 &amp; 1200'!$B:$B,ROW()))</f>
        <v>AGUS SULAEMAN</v>
      </c>
      <c r="C1014" t="str">
        <f>IF(INDEX('Display 730 &amp; 1200'!$D:$D,ROW())="","",INDEX('Display 730 &amp; 1200'!$D:$D,ROW()))</f>
        <v>KUPATAN</v>
      </c>
      <c r="D1014" t="e">
        <f>IF($C1014="",0,SUMIFS(#REF!,#REF!,$C1014,#REF!,"&gt;="&amp;'Display 730 &amp; 1200'!$AN$10,#REF!,"&lt;="&amp;'Display 730 &amp; 1200'!$AN$9))</f>
        <v>#REF!</v>
      </c>
      <c r="E1014" t="e">
        <f>IF($C1014="",0,SUMIFS(#REF!,#REF!,$C1014,#REF!,"&gt;="&amp;'Display 730 &amp; 1200'!$AN$12,#REF!,"&lt;="&amp;'Display 730 &amp; 1200'!$AN$11))</f>
        <v>#REF!</v>
      </c>
    </row>
    <row r="1015" spans="1:5">
      <c r="A1015" t="str">
        <f>IF(INDEX('Display 730 &amp; 1200'!$A:$A,ROW())="","",INDEX('Display 730 &amp; 1200'!$A:$A,ROW()))</f>
        <v>YOGYAKARTA日惹</v>
      </c>
      <c r="B1015" t="str">
        <f>IF(INDEX('Display 730 &amp; 1200'!$B:$B,ROW())="","",INDEX('Display 730 &amp; 1200'!$B:$B,ROW()))</f>
        <v>AGUS SULAEMAN</v>
      </c>
      <c r="C1015" t="str">
        <f>IF(INDEX('Display 730 &amp; 1200'!$D:$D,ROW())="","",INDEX('Display 730 &amp; 1200'!$D:$D,ROW()))</f>
        <v>MUNGKID</v>
      </c>
      <c r="D1015" t="e">
        <f>IF($C1015="",0,SUMIFS(#REF!,#REF!,$C1015,#REF!,"&gt;="&amp;'Display 730 &amp; 1200'!$AN$10,#REF!,"&lt;="&amp;'Display 730 &amp; 1200'!$AN$9))</f>
        <v>#REF!</v>
      </c>
      <c r="E1015" t="e">
        <f>IF($C1015="",0,SUMIFS(#REF!,#REF!,$C1015,#REF!,"&gt;="&amp;'Display 730 &amp; 1200'!$AN$12,#REF!,"&lt;="&amp;'Display 730 &amp; 1200'!$AN$11))</f>
        <v>#REF!</v>
      </c>
    </row>
    <row r="1016" spans="1:5">
      <c r="A1016" t="str">
        <f>IF(INDEX('Display 730 &amp; 1200'!$A:$A,ROW())="","",INDEX('Display 730 &amp; 1200'!$A:$A,ROW()))</f>
        <v>YOGYAKARTA日惹</v>
      </c>
      <c r="B1016" t="str">
        <f>IF(INDEX('Display 730 &amp; 1200'!$B:$B,ROW())="","",INDEX('Display 730 &amp; 1200'!$B:$B,ROW()))</f>
        <v>AGUS SULAEMAN</v>
      </c>
      <c r="C1016" t="str">
        <f>IF(INDEX('Display 730 &amp; 1200'!$D:$D,ROW())="","",INDEX('Display 730 &amp; 1200'!$D:$D,ROW()))</f>
        <v>GRABAG</v>
      </c>
      <c r="D1016" t="e">
        <f>IF($C1016="",0,SUMIFS(#REF!,#REF!,$C1016,#REF!,"&gt;="&amp;'Display 730 &amp; 1200'!$AN$10,#REF!,"&lt;="&amp;'Display 730 &amp; 1200'!$AN$9))</f>
        <v>#REF!</v>
      </c>
      <c r="E1016" t="e">
        <f>IF($C1016="",0,SUMIFS(#REF!,#REF!,$C1016,#REF!,"&gt;="&amp;'Display 730 &amp; 1200'!$AN$12,#REF!,"&lt;="&amp;'Display 730 &amp; 1200'!$AN$11))</f>
        <v>#REF!</v>
      </c>
    </row>
    <row r="1017" spans="1:5">
      <c r="A1017" t="str">
        <f>IF(INDEX('Display 730 &amp; 1200'!$A:$A,ROW())="","",INDEX('Display 730 &amp; 1200'!$A:$A,ROW()))</f>
        <v>YOGYAKARTA日惹</v>
      </c>
      <c r="B1017" t="str">
        <f>IF(INDEX('Display 730 &amp; 1200'!$B:$B,ROW())="","",INDEX('Display 730 &amp; 1200'!$B:$B,ROW()))</f>
        <v>AGUS SULAEMAN</v>
      </c>
      <c r="C1017" t="str">
        <f>IF(INDEX('Display 730 &amp; 1200'!$D:$D,ROW())="","",INDEX('Display 730 &amp; 1200'!$D:$D,ROW()))</f>
        <v>SALAM</v>
      </c>
      <c r="D1017" t="e">
        <f>IF($C1017="",0,SUMIFS(#REF!,#REF!,$C1017,#REF!,"&gt;="&amp;'Display 730 &amp; 1200'!$AN$10,#REF!,"&lt;="&amp;'Display 730 &amp; 1200'!$AN$9))</f>
        <v>#REF!</v>
      </c>
      <c r="E1017" t="e">
        <f>IF($C1017="",0,SUMIFS(#REF!,#REF!,$C1017,#REF!,"&gt;="&amp;'Display 730 &amp; 1200'!$AN$12,#REF!,"&lt;="&amp;'Display 730 &amp; 1200'!$AN$11))</f>
        <v>#REF!</v>
      </c>
    </row>
    <row r="1018" spans="1:5">
      <c r="A1018" t="str">
        <f>IF(INDEX('Display 730 &amp; 1200'!$A:$A,ROW())="","",INDEX('Display 730 &amp; 1200'!$A:$A,ROW()))</f>
        <v>YOGYAKARTA日惹</v>
      </c>
      <c r="B1018" t="str">
        <f>IF(INDEX('Display 730 &amp; 1200'!$B:$B,ROW())="","",INDEX('Display 730 &amp; 1200'!$B:$B,ROW()))</f>
        <v>AGUS SULAEMAN</v>
      </c>
      <c r="C1018" t="str">
        <f>IF(INDEX('Display 730 &amp; 1200'!$D:$D,ROW())="","",INDEX('Display 730 &amp; 1200'!$D:$D,ROW()))</f>
        <v>SECANG</v>
      </c>
      <c r="D1018" t="e">
        <f>IF($C1018="",0,SUMIFS(#REF!,#REF!,$C1018,#REF!,"&gt;="&amp;'Display 730 &amp; 1200'!$AN$10,#REF!,"&lt;="&amp;'Display 730 &amp; 1200'!$AN$9))</f>
        <v>#REF!</v>
      </c>
      <c r="E1018" t="e">
        <f>IF($C1018="",0,SUMIFS(#REF!,#REF!,$C1018,#REF!,"&gt;="&amp;'Display 730 &amp; 1200'!$AN$12,#REF!,"&lt;="&amp;'Display 730 &amp; 1200'!$AN$11))</f>
        <v>#REF!</v>
      </c>
    </row>
    <row r="1019" spans="1:5">
      <c r="A1019" t="str">
        <f>IF(INDEX('Display 730 &amp; 1200'!$A:$A,ROW())="","",INDEX('Display 730 &amp; 1200'!$A:$A,ROW()))</f>
        <v>YOGYAKARTA日惹</v>
      </c>
      <c r="B1019" t="str">
        <f>IF(INDEX('Display 730 &amp; 1200'!$B:$B,ROW())="","",INDEX('Display 730 &amp; 1200'!$B:$B,ROW()))</f>
        <v>AGUS SULAEMAN</v>
      </c>
      <c r="C1019" t="str">
        <f>IF(INDEX('Display 730 &amp; 1200'!$D:$D,ROW())="","",INDEX('Display 730 &amp; 1200'!$D:$D,ROW()))</f>
        <v>MERTOYUDAN</v>
      </c>
      <c r="D1019" t="e">
        <f>IF($C1019="",0,SUMIFS(#REF!,#REF!,$C1019,#REF!,"&gt;="&amp;'Display 730 &amp; 1200'!$AN$10,#REF!,"&lt;="&amp;'Display 730 &amp; 1200'!$AN$9))</f>
        <v>#REF!</v>
      </c>
      <c r="E1019" t="e">
        <f>IF($C1019="",0,SUMIFS(#REF!,#REF!,$C1019,#REF!,"&gt;="&amp;'Display 730 &amp; 1200'!$AN$12,#REF!,"&lt;="&amp;'Display 730 &amp; 1200'!$AN$11))</f>
        <v>#REF!</v>
      </c>
    </row>
    <row r="1020" spans="1:5">
      <c r="A1020" t="str">
        <f>IF(INDEX('Display 730 &amp; 1200'!$A:$A,ROW())="","",INDEX('Display 730 &amp; 1200'!$A:$A,ROW()))</f>
        <v>YOGYAKARTA日惹</v>
      </c>
      <c r="B1020" t="str">
        <f>IF(INDEX('Display 730 &amp; 1200'!$B:$B,ROW())="","",INDEX('Display 730 &amp; 1200'!$B:$B,ROW()))</f>
        <v>AGUS SULAEMAN</v>
      </c>
      <c r="C1020" t="str">
        <f>IF(INDEX('Display 730 &amp; 1200'!$D:$D,ROW())="","",INDEX('Display 730 &amp; 1200'!$D:$D,ROW()))</f>
        <v>BOROBUDUR</v>
      </c>
      <c r="D1020" t="e">
        <f>IF($C1020="",0,SUMIFS(#REF!,#REF!,$C1020,#REF!,"&gt;="&amp;'Display 730 &amp; 1200'!$AN$10,#REF!,"&lt;="&amp;'Display 730 &amp; 1200'!$AN$9))</f>
        <v>#REF!</v>
      </c>
      <c r="E1020" t="e">
        <f>IF($C1020="",0,SUMIFS(#REF!,#REF!,$C1020,#REF!,"&gt;="&amp;'Display 730 &amp; 1200'!$AN$12,#REF!,"&lt;="&amp;'Display 730 &amp; 1200'!$AN$11))</f>
        <v>#REF!</v>
      </c>
    </row>
    <row r="1021" spans="1:5">
      <c r="A1021" t="str">
        <f>IF(INDEX('Display 730 &amp; 1200'!$A:$A,ROW())="","",INDEX('Display 730 &amp; 1200'!$A:$A,ROW()))</f>
        <v>YOGYAKARTA日惹</v>
      </c>
      <c r="B1021" t="str">
        <f>IF(INDEX('Display 730 &amp; 1200'!$B:$B,ROW())="","",INDEX('Display 730 &amp; 1200'!$B:$B,ROW()))</f>
        <v>AGUS SULAEMAN</v>
      </c>
      <c r="C1021" t="str">
        <f>IF(INDEX('Display 730 &amp; 1200'!$D:$D,ROW())="","",INDEX('Display 730 &amp; 1200'!$D:$D,ROW()))</f>
        <v>KEDUNGDOWO</v>
      </c>
      <c r="D1021" t="e">
        <f>IF($C1021="",0,SUMIFS(#REF!,#REF!,$C1021,#REF!,"&gt;="&amp;'Display 730 &amp; 1200'!$AN$10,#REF!,"&lt;="&amp;'Display 730 &amp; 1200'!$AN$9))</f>
        <v>#REF!</v>
      </c>
      <c r="E1021" t="e">
        <f>IF($C1021="",0,SUMIFS(#REF!,#REF!,$C1021,#REF!,"&gt;="&amp;'Display 730 &amp; 1200'!$AN$12,#REF!,"&lt;="&amp;'Display 730 &amp; 1200'!$AN$11))</f>
        <v>#REF!</v>
      </c>
    </row>
    <row r="1022" spans="1:5">
      <c r="A1022" t="str">
        <f>IF(INDEX('Display 730 &amp; 1200'!$A:$A,ROW())="","",INDEX('Display 730 &amp; 1200'!$A:$A,ROW()))</f>
        <v>YOGYAKARTA日惹</v>
      </c>
      <c r="B1022" t="str">
        <f>IF(INDEX('Display 730 &amp; 1200'!$B:$B,ROW())="","",INDEX('Display 730 &amp; 1200'!$B:$B,ROW()))</f>
        <v>AGUS SULAEMAN</v>
      </c>
      <c r="C1022" t="str">
        <f>IF(INDEX('Display 730 &amp; 1200'!$D:$D,ROW())="","",INDEX('Display 730 &amp; 1200'!$D:$D,ROW()))</f>
        <v>TEGALREJO</v>
      </c>
      <c r="D1022" t="e">
        <f>IF($C1022="",0,SUMIFS(#REF!,#REF!,$C1022,#REF!,"&gt;="&amp;'Display 730 &amp; 1200'!$AN$10,#REF!,"&lt;="&amp;'Display 730 &amp; 1200'!$AN$9))</f>
        <v>#REF!</v>
      </c>
      <c r="E1022" t="e">
        <f>IF($C1022="",0,SUMIFS(#REF!,#REF!,$C1022,#REF!,"&gt;="&amp;'Display 730 &amp; 1200'!$AN$12,#REF!,"&lt;="&amp;'Display 730 &amp; 1200'!$AN$11))</f>
        <v>#REF!</v>
      </c>
    </row>
    <row r="1023" spans="1:5">
      <c r="A1023" t="str">
        <f>IF(INDEX('Display 730 &amp; 1200'!$A:$A,ROW())="","",INDEX('Display 730 &amp; 1200'!$A:$A,ROW()))</f>
        <v>YOGYAKARTA日惹</v>
      </c>
      <c r="B1023" t="str">
        <f>IF(INDEX('Display 730 &amp; 1200'!$B:$B,ROW())="","",INDEX('Display 730 &amp; 1200'!$B:$B,ROW()))</f>
        <v>AGUS SULAEMAN</v>
      </c>
      <c r="C1023" t="str">
        <f>IF(INDEX('Display 730 &amp; 1200'!$D:$D,ROW())="","",INDEX('Display 730 &amp; 1200'!$D:$D,ROW()))</f>
        <v>TEMPURAN_MUNGKID</v>
      </c>
      <c r="D1023" t="e">
        <f>IF($C1023="",0,SUMIFS(#REF!,#REF!,$C1023,#REF!,"&gt;="&amp;'Display 730 &amp; 1200'!$AN$10,#REF!,"&lt;="&amp;'Display 730 &amp; 1200'!$AN$9))</f>
        <v>#REF!</v>
      </c>
      <c r="E1023" t="e">
        <f>IF($C1023="",0,SUMIFS(#REF!,#REF!,$C1023,#REF!,"&gt;="&amp;'Display 730 &amp; 1200'!$AN$12,#REF!,"&lt;="&amp;'Display 730 &amp; 1200'!$AN$11))</f>
        <v>#REF!</v>
      </c>
    </row>
    <row r="1024" spans="1:5">
      <c r="A1024" t="str">
        <f>IF(INDEX('Display 730 &amp; 1200'!$A:$A,ROW())="","",INDEX('Display 730 &amp; 1200'!$A:$A,ROW()))</f>
        <v>YOGYAKARTA日惹</v>
      </c>
      <c r="B1024" t="str">
        <f>IF(INDEX('Display 730 &amp; 1200'!$B:$B,ROW())="","",INDEX('Display 730 &amp; 1200'!$B:$B,ROW()))</f>
        <v>RIHFA RAFSANJANI</v>
      </c>
      <c r="C1024" t="str">
        <f>IF(INDEX('Display 730 &amp; 1200'!$D:$D,ROW())="","",INDEX('Display 730 &amp; 1200'!$D:$D,ROW()))</f>
        <v>PURWOREJO</v>
      </c>
      <c r="D1024" t="e">
        <f>IF($C1024="",0,SUMIFS(#REF!,#REF!,$C1024,#REF!,"&gt;="&amp;'Display 730 &amp; 1200'!$AN$10,#REF!,"&lt;="&amp;'Display 730 &amp; 1200'!$AN$9))</f>
        <v>#REF!</v>
      </c>
      <c r="E1024" t="e">
        <f>IF($C1024="",0,SUMIFS(#REF!,#REF!,$C1024,#REF!,"&gt;="&amp;'Display 730 &amp; 1200'!$AN$12,#REF!,"&lt;="&amp;'Display 730 &amp; 1200'!$AN$11))</f>
        <v>#REF!</v>
      </c>
    </row>
    <row r="1025" spans="1:5">
      <c r="A1025" t="str">
        <f>IF(INDEX('Display 730 &amp; 1200'!$A:$A,ROW())="","",INDEX('Display 730 &amp; 1200'!$A:$A,ROW()))</f>
        <v>YOGYAKARTA日惹</v>
      </c>
      <c r="B1025" t="str">
        <f>IF(INDEX('Display 730 &amp; 1200'!$B:$B,ROW())="","",INDEX('Display 730 &amp; 1200'!$B:$B,ROW()))</f>
        <v>RIHFA RAFSANJANI</v>
      </c>
      <c r="C1025" t="str">
        <f>IF(INDEX('Display 730 &amp; 1200'!$D:$D,ROW())="","",INDEX('Display 730 &amp; 1200'!$D:$D,ROW()))</f>
        <v>LOANO</v>
      </c>
      <c r="D1025" t="e">
        <f>IF($C1025="",0,SUMIFS(#REF!,#REF!,$C1025,#REF!,"&gt;="&amp;'Display 730 &amp; 1200'!$AN$10,#REF!,"&lt;="&amp;'Display 730 &amp; 1200'!$AN$9))</f>
        <v>#REF!</v>
      </c>
      <c r="E1025" t="e">
        <f>IF($C1025="",0,SUMIFS(#REF!,#REF!,$C1025,#REF!,"&gt;="&amp;'Display 730 &amp; 1200'!$AN$12,#REF!,"&lt;="&amp;'Display 730 &amp; 1200'!$AN$11))</f>
        <v>#REF!</v>
      </c>
    </row>
    <row r="1026" spans="1:5">
      <c r="A1026" t="str">
        <f>IF(INDEX('Display 730 &amp; 1200'!$A:$A,ROW())="","",INDEX('Display 730 &amp; 1200'!$A:$A,ROW()))</f>
        <v>YOGYAKARTA日惹</v>
      </c>
      <c r="B1026" t="str">
        <f>IF(INDEX('Display 730 &amp; 1200'!$B:$B,ROW())="","",INDEX('Display 730 &amp; 1200'!$B:$B,ROW()))</f>
        <v>RIHFA RAFSANJANI</v>
      </c>
      <c r="C1026" t="str">
        <f>IF(INDEX('Display 730 &amp; 1200'!$D:$D,ROW())="","",INDEX('Display 730 &amp; 1200'!$D:$D,ROW()))</f>
        <v>BUTUH</v>
      </c>
      <c r="D1026" t="e">
        <f>IF($C1026="",0,SUMIFS(#REF!,#REF!,$C1026,#REF!,"&gt;="&amp;'Display 730 &amp; 1200'!$AN$10,#REF!,"&lt;="&amp;'Display 730 &amp; 1200'!$AN$9))</f>
        <v>#REF!</v>
      </c>
      <c r="E1026" t="e">
        <f>IF($C1026="",0,SUMIFS(#REF!,#REF!,$C1026,#REF!,"&gt;="&amp;'Display 730 &amp; 1200'!$AN$12,#REF!,"&lt;="&amp;'Display 730 &amp; 1200'!$AN$11))</f>
        <v>#REF!</v>
      </c>
    </row>
    <row r="1027" spans="1:5">
      <c r="A1027" t="str">
        <f>IF(INDEX('Display 730 &amp; 1200'!$A:$A,ROW())="","",INDEX('Display 730 &amp; 1200'!$A:$A,ROW()))</f>
        <v>YOGYAKARTA日惹</v>
      </c>
      <c r="B1027" t="str">
        <f>IF(INDEX('Display 730 &amp; 1200'!$B:$B,ROW())="","",INDEX('Display 730 &amp; 1200'!$B:$B,ROW()))</f>
        <v>RIHFA RAFSANJANI</v>
      </c>
      <c r="C1027" t="str">
        <f>IF(INDEX('Display 730 &amp; 1200'!$D:$D,ROW())="","",INDEX('Display 730 &amp; 1200'!$D:$D,ROW()))</f>
        <v>BAGELEN</v>
      </c>
      <c r="D1027" t="e">
        <f>IF($C1027="",0,SUMIFS(#REF!,#REF!,$C1027,#REF!,"&gt;="&amp;'Display 730 &amp; 1200'!$AN$10,#REF!,"&lt;="&amp;'Display 730 &amp; 1200'!$AN$9))</f>
        <v>#REF!</v>
      </c>
      <c r="E1027" t="e">
        <f>IF($C1027="",0,SUMIFS(#REF!,#REF!,$C1027,#REF!,"&gt;="&amp;'Display 730 &amp; 1200'!$AN$12,#REF!,"&lt;="&amp;'Display 730 &amp; 1200'!$AN$11))</f>
        <v>#REF!</v>
      </c>
    </row>
    <row r="1028" spans="1:5">
      <c r="A1028" t="str">
        <f>IF(INDEX('Display 730 &amp; 1200'!$A:$A,ROW())="","",INDEX('Display 730 &amp; 1200'!$A:$A,ROW()))</f>
        <v>YOGYAKARTA日惹</v>
      </c>
      <c r="B1028" t="str">
        <f>IF(INDEX('Display 730 &amp; 1200'!$B:$B,ROW())="","",INDEX('Display 730 &amp; 1200'!$B:$B,ROW()))</f>
        <v>RIHFA RAFSANJANI</v>
      </c>
      <c r="C1028" t="str">
        <f>IF(INDEX('Display 730 &amp; 1200'!$D:$D,ROW())="","",INDEX('Display 730 &amp; 1200'!$D:$D,ROW()))</f>
        <v>WIRUN</v>
      </c>
      <c r="D1028" t="e">
        <f>IF($C1028="",0,SUMIFS(#REF!,#REF!,$C1028,#REF!,"&gt;="&amp;'Display 730 &amp; 1200'!$AN$10,#REF!,"&lt;="&amp;'Display 730 &amp; 1200'!$AN$9))</f>
        <v>#REF!</v>
      </c>
      <c r="E1028" t="e">
        <f>IF($C1028="",0,SUMIFS(#REF!,#REF!,$C1028,#REF!,"&gt;="&amp;'Display 730 &amp; 1200'!$AN$12,#REF!,"&lt;="&amp;'Display 730 &amp; 1200'!$AN$11))</f>
        <v>#REF!</v>
      </c>
    </row>
    <row r="1029" spans="1:5">
      <c r="A1029" t="str">
        <f>IF(INDEX('Display 730 &amp; 1200'!$A:$A,ROW())="","",INDEX('Display 730 &amp; 1200'!$A:$A,ROW()))</f>
        <v>YOGYAKARTA日惹</v>
      </c>
      <c r="B1029" t="str">
        <f>IF(INDEX('Display 730 &amp; 1200'!$B:$B,ROW())="","",INDEX('Display 730 &amp; 1200'!$B:$B,ROW()))</f>
        <v>RIHFA RAFSANJANI</v>
      </c>
      <c r="C1029" t="str">
        <f>IF(INDEX('Display 730 &amp; 1200'!$D:$D,ROW())="","",INDEX('Display 730 &amp; 1200'!$D:$D,ROW()))</f>
        <v>DC_BANYUURIP</v>
      </c>
      <c r="D1029" t="e">
        <f>IF($C1029="",0,SUMIFS(#REF!,#REF!,$C1029,#REF!,"&gt;="&amp;'Display 730 &amp; 1200'!$AN$10,#REF!,"&lt;="&amp;'Display 730 &amp; 1200'!$AN$9))</f>
        <v>#REF!</v>
      </c>
      <c r="E1029" t="e">
        <f>IF($C1029="",0,SUMIFS(#REF!,#REF!,$C1029,#REF!,"&gt;="&amp;'Display 730 &amp; 1200'!$AN$12,#REF!,"&lt;="&amp;'Display 730 &amp; 1200'!$AN$11))</f>
        <v>#REF!</v>
      </c>
    </row>
    <row r="1030" spans="1:5">
      <c r="A1030" t="str">
        <f>IF(INDEX('Display 730 &amp; 1200'!$A:$A,ROW())="","",INDEX('Display 730 &amp; 1200'!$A:$A,ROW()))</f>
        <v>YOGYAKARTA日惹</v>
      </c>
      <c r="B1030" t="str">
        <f>IF(INDEX('Display 730 &amp; 1200'!$B:$B,ROW())="","",INDEX('Display 730 &amp; 1200'!$B:$B,ROW()))</f>
        <v>AGUS SULAEMAN</v>
      </c>
      <c r="C1030" t="str">
        <f>IF(INDEX('Display 730 &amp; 1200'!$D:$D,ROW())="","",INDEX('Display 730 &amp; 1200'!$D:$D,ROW()))</f>
        <v>SLEMAN</v>
      </c>
      <c r="D1030" t="e">
        <f>IF($C1030="",0,SUMIFS(#REF!,#REF!,$C1030,#REF!,"&gt;="&amp;'Display 730 &amp; 1200'!$AN$10,#REF!,"&lt;="&amp;'Display 730 &amp; 1200'!$AN$9))</f>
        <v>#REF!</v>
      </c>
      <c r="E1030" t="e">
        <f>IF($C1030="",0,SUMIFS(#REF!,#REF!,$C1030,#REF!,"&gt;="&amp;'Display 730 &amp; 1200'!$AN$12,#REF!,"&lt;="&amp;'Display 730 &amp; 1200'!$AN$11))</f>
        <v>#REF!</v>
      </c>
    </row>
    <row r="1031" spans="1:5">
      <c r="A1031" t="str">
        <f>IF(INDEX('Display 730 &amp; 1200'!$A:$A,ROW())="","",INDEX('Display 730 &amp; 1200'!$A:$A,ROW()))</f>
        <v>YOGYAKARTA日惹</v>
      </c>
      <c r="B1031" t="str">
        <f>IF(INDEX('Display 730 &amp; 1200'!$B:$B,ROW())="","",INDEX('Display 730 &amp; 1200'!$B:$B,ROW()))</f>
        <v>AGUS SULAEMAN</v>
      </c>
      <c r="C1031" t="str">
        <f>IF(INDEX('Display 730 &amp; 1200'!$D:$D,ROW())="","",INDEX('Display 730 &amp; 1200'!$D:$D,ROW()))</f>
        <v>GODEAN</v>
      </c>
      <c r="D1031" t="e">
        <f>IF($C1031="",0,SUMIFS(#REF!,#REF!,$C1031,#REF!,"&gt;="&amp;'Display 730 &amp; 1200'!$AN$10,#REF!,"&lt;="&amp;'Display 730 &amp; 1200'!$AN$9))</f>
        <v>#REF!</v>
      </c>
      <c r="E1031" t="e">
        <f>IF($C1031="",0,SUMIFS(#REF!,#REF!,$C1031,#REF!,"&gt;="&amp;'Display 730 &amp; 1200'!$AN$12,#REF!,"&lt;="&amp;'Display 730 &amp; 1200'!$AN$11))</f>
        <v>#REF!</v>
      </c>
    </row>
    <row r="1032" spans="1:5">
      <c r="A1032" t="str">
        <f>IF(INDEX('Display 730 &amp; 1200'!$A:$A,ROW())="","",INDEX('Display 730 &amp; 1200'!$A:$A,ROW()))</f>
        <v>YOGYAKARTA日惹</v>
      </c>
      <c r="B1032" t="str">
        <f>IF(INDEX('Display 730 &amp; 1200'!$B:$B,ROW())="","",INDEX('Display 730 &amp; 1200'!$B:$B,ROW()))</f>
        <v>AGUS SULAEMAN</v>
      </c>
      <c r="C1032" t="str">
        <f>IF(INDEX('Display 730 &amp; 1200'!$D:$D,ROW())="","",INDEX('Display 730 &amp; 1200'!$D:$D,ROW()))</f>
        <v>NGAGLIK</v>
      </c>
      <c r="D1032" t="e">
        <f>IF($C1032="",0,SUMIFS(#REF!,#REF!,$C1032,#REF!,"&gt;="&amp;'Display 730 &amp; 1200'!$AN$10,#REF!,"&lt;="&amp;'Display 730 &amp; 1200'!$AN$9))</f>
        <v>#REF!</v>
      </c>
      <c r="E1032" t="e">
        <f>IF($C1032="",0,SUMIFS(#REF!,#REF!,$C1032,#REF!,"&gt;="&amp;'Display 730 &amp; 1200'!$AN$12,#REF!,"&lt;="&amp;'Display 730 &amp; 1200'!$AN$11))</f>
        <v>#REF!</v>
      </c>
    </row>
    <row r="1033" spans="1:5">
      <c r="A1033" t="str">
        <f>IF(INDEX('Display 730 &amp; 1200'!$A:$A,ROW())="","",INDEX('Display 730 &amp; 1200'!$A:$A,ROW()))</f>
        <v>YOGYAKARTA日惹</v>
      </c>
      <c r="B1033" t="str">
        <f>IF(INDEX('Display 730 &amp; 1200'!$B:$B,ROW())="","",INDEX('Display 730 &amp; 1200'!$B:$B,ROW()))</f>
        <v>AGUS SULAEMAN</v>
      </c>
      <c r="C1033" t="str">
        <f>IF(INDEX('Display 730 &amp; 1200'!$D:$D,ROW())="","",INDEX('Display 730 &amp; 1200'!$D:$D,ROW()))</f>
        <v>SLM03A</v>
      </c>
      <c r="D1033" t="e">
        <f>IF($C1033="",0,SUMIFS(#REF!,#REF!,$C1033,#REF!,"&gt;="&amp;'Display 730 &amp; 1200'!$AN$10,#REF!,"&lt;="&amp;'Display 730 &amp; 1200'!$AN$9))</f>
        <v>#REF!</v>
      </c>
      <c r="E1033" t="e">
        <f>IF($C1033="",0,SUMIFS(#REF!,#REF!,$C1033,#REF!,"&gt;="&amp;'Display 730 &amp; 1200'!$AN$12,#REF!,"&lt;="&amp;'Display 730 &amp; 1200'!$AN$11))</f>
        <v>#REF!</v>
      </c>
    </row>
    <row r="1034" spans="1:5">
      <c r="A1034" t="str">
        <f>IF(INDEX('Display 730 &amp; 1200'!$A:$A,ROW())="","",INDEX('Display 730 &amp; 1200'!$A:$A,ROW()))</f>
        <v>YOGYAKARTA日惹</v>
      </c>
      <c r="B1034" t="str">
        <f>IF(INDEX('Display 730 &amp; 1200'!$B:$B,ROW())="","",INDEX('Display 730 &amp; 1200'!$B:$B,ROW()))</f>
        <v>AGUS SULAEMAN</v>
      </c>
      <c r="C1034" t="str">
        <f>IF(INDEX('Display 730 &amp; 1200'!$D:$D,ROW())="","",INDEX('Display 730 &amp; 1200'!$D:$D,ROW()))</f>
        <v>DENGGUNG</v>
      </c>
      <c r="D1034" t="e">
        <f>IF($C1034="",0,SUMIFS(#REF!,#REF!,$C1034,#REF!,"&gt;="&amp;'Display 730 &amp; 1200'!$AN$10,#REF!,"&lt;="&amp;'Display 730 &amp; 1200'!$AN$9))</f>
        <v>#REF!</v>
      </c>
      <c r="E1034" t="e">
        <f>IF($C1034="",0,SUMIFS(#REF!,#REF!,$C1034,#REF!,"&gt;="&amp;'Display 730 &amp; 1200'!$AN$12,#REF!,"&lt;="&amp;'Display 730 &amp; 1200'!$AN$11))</f>
        <v>#REF!</v>
      </c>
    </row>
    <row r="1035" spans="1:5">
      <c r="A1035" t="str">
        <f>IF(INDEX('Display 730 &amp; 1200'!$A:$A,ROW())="","",INDEX('Display 730 &amp; 1200'!$A:$A,ROW()))</f>
        <v>YOGYAKARTA日惹</v>
      </c>
      <c r="B1035" t="str">
        <f>IF(INDEX('Display 730 &amp; 1200'!$B:$B,ROW())="","",INDEX('Display 730 &amp; 1200'!$B:$B,ROW()))</f>
        <v>AGUS SULAEMAN</v>
      </c>
      <c r="C1035" t="str">
        <f>IF(INDEX('Display 730 &amp; 1200'!$D:$D,ROW())="","",INDEX('Display 730 &amp; 1200'!$D:$D,ROW()))</f>
        <v>MAGUWOHARJO</v>
      </c>
      <c r="D1035" t="e">
        <f>IF($C1035="",0,SUMIFS(#REF!,#REF!,$C1035,#REF!,"&gt;="&amp;'Display 730 &amp; 1200'!$AN$10,#REF!,"&lt;="&amp;'Display 730 &amp; 1200'!$AN$9))</f>
        <v>#REF!</v>
      </c>
      <c r="E1035" t="e">
        <f>IF($C1035="",0,SUMIFS(#REF!,#REF!,$C1035,#REF!,"&gt;="&amp;'Display 730 &amp; 1200'!$AN$12,#REF!,"&lt;="&amp;'Display 730 &amp; 1200'!$AN$11))</f>
        <v>#REF!</v>
      </c>
    </row>
    <row r="1036" spans="1:5">
      <c r="A1036" t="str">
        <f>IF(INDEX('Display 730 &amp; 1200'!$A:$A,ROW())="","",INDEX('Display 730 &amp; 1200'!$A:$A,ROW()))</f>
        <v>YOGYAKARTA日惹</v>
      </c>
      <c r="B1036" t="str">
        <f>IF(INDEX('Display 730 &amp; 1200'!$B:$B,ROW())="","",INDEX('Display 730 &amp; 1200'!$B:$B,ROW()))</f>
        <v>AGUS SULAEMAN</v>
      </c>
      <c r="C1036" t="str">
        <f>IF(INDEX('Display 730 &amp; 1200'!$D:$D,ROW())="","",INDEX('Display 730 &amp; 1200'!$D:$D,ROW()))</f>
        <v>CATUR_TUNGGAL</v>
      </c>
      <c r="D1036" t="e">
        <f>IF($C1036="",0,SUMIFS(#REF!,#REF!,$C1036,#REF!,"&gt;="&amp;'Display 730 &amp; 1200'!$AN$10,#REF!,"&lt;="&amp;'Display 730 &amp; 1200'!$AN$9))</f>
        <v>#REF!</v>
      </c>
      <c r="E1036" t="e">
        <f>IF($C1036="",0,SUMIFS(#REF!,#REF!,$C1036,#REF!,"&gt;="&amp;'Display 730 &amp; 1200'!$AN$12,#REF!,"&lt;="&amp;'Display 730 &amp; 1200'!$AN$11))</f>
        <v>#REF!</v>
      </c>
    </row>
    <row r="1037" spans="1:5">
      <c r="A1037" t="str">
        <f>IF(INDEX('Display 730 &amp; 1200'!$A:$A,ROW())="","",INDEX('Display 730 &amp; 1200'!$A:$A,ROW()))</f>
        <v>YOGYAKARTA日惹</v>
      </c>
      <c r="B1037" t="str">
        <f>IF(INDEX('Display 730 &amp; 1200'!$B:$B,ROW())="","",INDEX('Display 730 &amp; 1200'!$B:$B,ROW()))</f>
        <v>AGUS SULAEMAN</v>
      </c>
      <c r="C1037" t="str">
        <f>IF(INDEX('Display 730 &amp; 1200'!$D:$D,ROW())="","",INDEX('Display 730 &amp; 1200'!$D:$D,ROW()))</f>
        <v>SETURAN</v>
      </c>
      <c r="D1037" t="e">
        <f>IF($C1037="",0,SUMIFS(#REF!,#REF!,$C1037,#REF!,"&gt;="&amp;'Display 730 &amp; 1200'!$AN$10,#REF!,"&lt;="&amp;'Display 730 &amp; 1200'!$AN$9))</f>
        <v>#REF!</v>
      </c>
      <c r="E1037" t="e">
        <f>IF($C1037="",0,SUMIFS(#REF!,#REF!,$C1037,#REF!,"&gt;="&amp;'Display 730 &amp; 1200'!$AN$12,#REF!,"&lt;="&amp;'Display 730 &amp; 1200'!$AN$11))</f>
        <v>#REF!</v>
      </c>
    </row>
    <row r="1038" spans="1:5">
      <c r="A1038" t="str">
        <f>IF(INDEX('Display 730 &amp; 1200'!$A:$A,ROW())="","",INDEX('Display 730 &amp; 1200'!$A:$A,ROW()))</f>
        <v>YOGYAKARTA日惹</v>
      </c>
      <c r="B1038" t="str">
        <f>IF(INDEX('Display 730 &amp; 1200'!$B:$B,ROW())="","",INDEX('Display 730 &amp; 1200'!$B:$B,ROW()))</f>
        <v>AGUS SULAEMAN</v>
      </c>
      <c r="C1038" t="str">
        <f>IF(INDEX('Display 730 &amp; 1200'!$D:$D,ROW())="","",INDEX('Display 730 &amp; 1200'!$D:$D,ROW()))</f>
        <v>KALASAN</v>
      </c>
      <c r="D1038" t="e">
        <f>IF($C1038="",0,SUMIFS(#REF!,#REF!,$C1038,#REF!,"&gt;="&amp;'Display 730 &amp; 1200'!$AN$10,#REF!,"&lt;="&amp;'Display 730 &amp; 1200'!$AN$9))</f>
        <v>#REF!</v>
      </c>
      <c r="E1038" t="e">
        <f>IF($C1038="",0,SUMIFS(#REF!,#REF!,$C1038,#REF!,"&gt;="&amp;'Display 730 &amp; 1200'!$AN$12,#REF!,"&lt;="&amp;'Display 730 &amp; 1200'!$AN$11))</f>
        <v>#REF!</v>
      </c>
    </row>
    <row r="1039" spans="1:5">
      <c r="A1039" t="str">
        <f>IF(INDEX('Display 730 &amp; 1200'!$A:$A,ROW())="","",INDEX('Display 730 &amp; 1200'!$A:$A,ROW()))</f>
        <v>YOGYAKARTA日惹</v>
      </c>
      <c r="B1039" t="str">
        <f>IF(INDEX('Display 730 &amp; 1200'!$B:$B,ROW())="","",INDEX('Display 730 &amp; 1200'!$B:$B,ROW()))</f>
        <v>AGUS SULAEMAN</v>
      </c>
      <c r="C1039" t="str">
        <f>IF(INDEX('Display 730 &amp; 1200'!$D:$D,ROW())="","",INDEX('Display 730 &amp; 1200'!$D:$D,ROW()))</f>
        <v>SLM10A</v>
      </c>
      <c r="D1039" t="e">
        <f>IF($C1039="",0,SUMIFS(#REF!,#REF!,$C1039,#REF!,"&gt;="&amp;'Display 730 &amp; 1200'!$AN$10,#REF!,"&lt;="&amp;'Display 730 &amp; 1200'!$AN$9))</f>
        <v>#REF!</v>
      </c>
      <c r="E1039" t="e">
        <f>IF($C1039="",0,SUMIFS(#REF!,#REF!,$C1039,#REF!,"&gt;="&amp;'Display 730 &amp; 1200'!$AN$12,#REF!,"&lt;="&amp;'Display 730 &amp; 1200'!$AN$11))</f>
        <v>#REF!</v>
      </c>
    </row>
    <row r="1040" spans="1:5">
      <c r="A1040" t="str">
        <f>IF(INDEX('Display 730 &amp; 1200'!$A:$A,ROW())="","",INDEX('Display 730 &amp; 1200'!$A:$A,ROW()))</f>
        <v>YOGYAKARTA日惹</v>
      </c>
      <c r="B1040" t="str">
        <f>IF(INDEX('Display 730 &amp; 1200'!$B:$B,ROW())="","",INDEX('Display 730 &amp; 1200'!$B:$B,ROW()))</f>
        <v>AGUS SULAEMAN</v>
      </c>
      <c r="C1040" t="str">
        <f>IF(INDEX('Display 730 &amp; 1200'!$D:$D,ROW())="","",INDEX('Display 730 &amp; 1200'!$D:$D,ROW()))</f>
        <v>BERJO</v>
      </c>
      <c r="D1040" t="e">
        <f>IF($C1040="",0,SUMIFS(#REF!,#REF!,$C1040,#REF!,"&gt;="&amp;'Display 730 &amp; 1200'!$AN$10,#REF!,"&lt;="&amp;'Display 730 &amp; 1200'!$AN$9))</f>
        <v>#REF!</v>
      </c>
      <c r="E1040" t="e">
        <f>IF($C1040="",0,SUMIFS(#REF!,#REF!,$C1040,#REF!,"&gt;="&amp;'Display 730 &amp; 1200'!$AN$12,#REF!,"&lt;="&amp;'Display 730 &amp; 1200'!$AN$11))</f>
        <v>#REF!</v>
      </c>
    </row>
    <row r="1041" spans="1:5">
      <c r="A1041" t="str">
        <f>IF(INDEX('Display 730 &amp; 1200'!$A:$A,ROW())="","",INDEX('Display 730 &amp; 1200'!$A:$A,ROW()))</f>
        <v>YOGYAKARTA日惹</v>
      </c>
      <c r="B1041" t="str">
        <f>IF(INDEX('Display 730 &amp; 1200'!$B:$B,ROW())="","",INDEX('Display 730 &amp; 1200'!$B:$B,ROW()))</f>
        <v>AGUS SULAEMAN</v>
      </c>
      <c r="C1041" t="str">
        <f>IF(INDEX('Display 730 &amp; 1200'!$D:$D,ROW())="","",INDEX('Display 730 &amp; 1200'!$D:$D,ROW()))</f>
        <v>GEJAYAN</v>
      </c>
      <c r="D1041" t="e">
        <f>IF($C1041="",0,SUMIFS(#REF!,#REF!,$C1041,#REF!,"&gt;="&amp;'Display 730 &amp; 1200'!$AN$10,#REF!,"&lt;="&amp;'Display 730 &amp; 1200'!$AN$9))</f>
        <v>#REF!</v>
      </c>
      <c r="E1041" t="e">
        <f>IF($C1041="",0,SUMIFS(#REF!,#REF!,$C1041,#REF!,"&gt;="&amp;'Display 730 &amp; 1200'!$AN$12,#REF!,"&lt;="&amp;'Display 730 &amp; 1200'!$AN$11))</f>
        <v>#REF!</v>
      </c>
    </row>
    <row r="1042" spans="1:5">
      <c r="A1042" t="str">
        <f>IF(INDEX('Display 730 &amp; 1200'!$A:$A,ROW())="","",INDEX('Display 730 &amp; 1200'!$A:$A,ROW()))</f>
        <v>YOGYAKARTA日惹</v>
      </c>
      <c r="B1042" t="str">
        <f>IF(INDEX('Display 730 &amp; 1200'!$B:$B,ROW())="","",INDEX('Display 730 &amp; 1200'!$B:$B,ROW()))</f>
        <v>AGUS SULAEMAN</v>
      </c>
      <c r="C1042" t="str">
        <f>IF(INDEX('Display 730 &amp; 1200'!$D:$D,ROW())="","",INDEX('Display 730 &amp; 1200'!$D:$D,ROW()))</f>
        <v>PALAGAN</v>
      </c>
      <c r="D1042" t="e">
        <f>IF($C1042="",0,SUMIFS(#REF!,#REF!,$C1042,#REF!,"&gt;="&amp;'Display 730 &amp; 1200'!$AN$10,#REF!,"&lt;="&amp;'Display 730 &amp; 1200'!$AN$9))</f>
        <v>#REF!</v>
      </c>
      <c r="E1042" t="e">
        <f>IF($C1042="",0,SUMIFS(#REF!,#REF!,$C1042,#REF!,"&gt;="&amp;'Display 730 &amp; 1200'!$AN$12,#REF!,"&lt;="&amp;'Display 730 &amp; 1200'!$AN$11))</f>
        <v>#REF!</v>
      </c>
    </row>
    <row r="1043" spans="1:5">
      <c r="A1043" t="str">
        <f>IF(INDEX('Display 730 &amp; 1200'!$A:$A,ROW())="","",INDEX('Display 730 &amp; 1200'!$A:$A,ROW()))</f>
        <v>YOGYAKARTA日惹</v>
      </c>
      <c r="B1043" t="str">
        <f>IF(INDEX('Display 730 &amp; 1200'!$B:$B,ROW())="","",INDEX('Display 730 &amp; 1200'!$B:$B,ROW()))</f>
        <v>AGUS SULAEMAN</v>
      </c>
      <c r="C1043" t="str">
        <f>IF(INDEX('Display 730 &amp; 1200'!$D:$D,ROW())="","",INDEX('Display 730 &amp; 1200'!$D:$D,ROW()))</f>
        <v>SLM17A</v>
      </c>
      <c r="D1043" t="e">
        <f>IF($C1043="",0,SUMIFS(#REF!,#REF!,$C1043,#REF!,"&gt;="&amp;'Display 730 &amp; 1200'!$AN$10,#REF!,"&lt;="&amp;'Display 730 &amp; 1200'!$AN$9))</f>
        <v>#REF!</v>
      </c>
      <c r="E1043" t="e">
        <f>IF($C1043="",0,SUMIFS(#REF!,#REF!,$C1043,#REF!,"&gt;="&amp;'Display 730 &amp; 1200'!$AN$12,#REF!,"&lt;="&amp;'Display 730 &amp; 1200'!$AN$11))</f>
        <v>#REF!</v>
      </c>
    </row>
    <row r="1044" spans="1:5">
      <c r="A1044" t="str">
        <f>IF(INDEX('Display 730 &amp; 1200'!$A:$A,ROW())="","",INDEX('Display 730 &amp; 1200'!$A:$A,ROW()))</f>
        <v>YOGYAKARTA日惹</v>
      </c>
      <c r="B1044" t="str">
        <f>IF(INDEX('Display 730 &amp; 1200'!$B:$B,ROW())="","",INDEX('Display 730 &amp; 1200'!$B:$B,ROW()))</f>
        <v>AGUS SULAEMAN</v>
      </c>
      <c r="C1044" t="str">
        <f>IF(INDEX('Display 730 &amp; 1200'!$D:$D,ROW())="","",INDEX('Display 730 &amp; 1200'!$D:$D,ROW()))</f>
        <v>JOMBOR</v>
      </c>
      <c r="D1044" t="e">
        <f>IF($C1044="",0,SUMIFS(#REF!,#REF!,$C1044,#REF!,"&gt;="&amp;'Display 730 &amp; 1200'!$AN$10,#REF!,"&lt;="&amp;'Display 730 &amp; 1200'!$AN$9))</f>
        <v>#REF!</v>
      </c>
      <c r="E1044" t="e">
        <f>IF($C1044="",0,SUMIFS(#REF!,#REF!,$C1044,#REF!,"&gt;="&amp;'Display 730 &amp; 1200'!$AN$12,#REF!,"&lt;="&amp;'Display 730 &amp; 1200'!$AN$11))</f>
        <v>#REF!</v>
      </c>
    </row>
    <row r="1045" spans="1:5">
      <c r="A1045" t="str">
        <f>IF(INDEX('Display 730 &amp; 1200'!$A:$A,ROW())="","",INDEX('Display 730 &amp; 1200'!$A:$A,ROW()))</f>
        <v>YOGYAKARTA日惹</v>
      </c>
      <c r="B1045" t="str">
        <f>IF(INDEX('Display 730 &amp; 1200'!$B:$B,ROW())="","",INDEX('Display 730 &amp; 1200'!$B:$B,ROW()))</f>
        <v>AGUS SULAEMAN</v>
      </c>
      <c r="C1045" t="str">
        <f>IF(INDEX('Display 730 &amp; 1200'!$D:$D,ROW())="","",INDEX('Display 730 &amp; 1200'!$D:$D,ROW()))</f>
        <v>TRIDADI</v>
      </c>
      <c r="D1045" t="e">
        <f>IF($C1045="",0,SUMIFS(#REF!,#REF!,$C1045,#REF!,"&gt;="&amp;'Display 730 &amp; 1200'!$AN$10,#REF!,"&lt;="&amp;'Display 730 &amp; 1200'!$AN$9))</f>
        <v>#REF!</v>
      </c>
      <c r="E1045" t="e">
        <f>IF($C1045="",0,SUMIFS(#REF!,#REF!,$C1045,#REF!,"&gt;="&amp;'Display 730 &amp; 1200'!$AN$12,#REF!,"&lt;="&amp;'Display 730 &amp; 1200'!$AN$11))</f>
        <v>#REF!</v>
      </c>
    </row>
    <row r="1046" spans="1:5">
      <c r="A1046" t="str">
        <f>IF(INDEX('Display 730 &amp; 1200'!$A:$A,ROW())="","",INDEX('Display 730 &amp; 1200'!$A:$A,ROW()))</f>
        <v>YOGYAKARTA日惹</v>
      </c>
      <c r="B1046" t="str">
        <f>IF(INDEX('Display 730 &amp; 1200'!$B:$B,ROW())="","",INDEX('Display 730 &amp; 1200'!$B:$B,ROW()))</f>
        <v>AGUS SULAEMAN</v>
      </c>
      <c r="C1046" t="str">
        <f>IF(INDEX('Display 730 &amp; 1200'!$D:$D,ROW())="","",INDEX('Display 730 &amp; 1200'!$D:$D,ROW()))</f>
        <v>GAMPING</v>
      </c>
      <c r="D1046" t="e">
        <f>IF($C1046="",0,SUMIFS(#REF!,#REF!,$C1046,#REF!,"&gt;="&amp;'Display 730 &amp; 1200'!$AN$10,#REF!,"&lt;="&amp;'Display 730 &amp; 1200'!$AN$9))</f>
        <v>#REF!</v>
      </c>
      <c r="E1046" t="e">
        <f>IF($C1046="",0,SUMIFS(#REF!,#REF!,$C1046,#REF!,"&gt;="&amp;'Display 730 &amp; 1200'!$AN$12,#REF!,"&lt;="&amp;'Display 730 &amp; 1200'!$AN$11))</f>
        <v>#REF!</v>
      </c>
    </row>
    <row r="1047" spans="1:5">
      <c r="A1047" t="str">
        <f>IF(INDEX('Display 730 &amp; 1200'!$A:$A,ROW())="","",INDEX('Display 730 &amp; 1200'!$A:$A,ROW()))</f>
        <v>YOGYAKARTA日惹</v>
      </c>
      <c r="B1047" t="str">
        <f>IF(INDEX('Display 730 &amp; 1200'!$B:$B,ROW())="","",INDEX('Display 730 &amp; 1200'!$B:$B,ROW()))</f>
        <v>AGUS SULAEMAN</v>
      </c>
      <c r="C1047" t="str">
        <f>IF(INDEX('Display 730 &amp; 1200'!$D:$D,ROW())="","",INDEX('Display 730 &amp; 1200'!$D:$D,ROW()))</f>
        <v>KENTUNGAN</v>
      </c>
      <c r="D1047" t="e">
        <f>IF($C1047="",0,SUMIFS(#REF!,#REF!,$C1047,#REF!,"&gt;="&amp;'Display 730 &amp; 1200'!$AN$10,#REF!,"&lt;="&amp;'Display 730 &amp; 1200'!$AN$9))</f>
        <v>#REF!</v>
      </c>
      <c r="E1047" t="e">
        <f>IF($C1047="",0,SUMIFS(#REF!,#REF!,$C1047,#REF!,"&gt;="&amp;'Display 730 &amp; 1200'!$AN$12,#REF!,"&lt;="&amp;'Display 730 &amp; 1200'!$AN$11))</f>
        <v>#REF!</v>
      </c>
    </row>
    <row r="1048" spans="1:5">
      <c r="A1048" t="str">
        <f>IF(INDEX('Display 730 &amp; 1200'!$A:$A,ROW())="","",INDEX('Display 730 &amp; 1200'!$A:$A,ROW()))</f>
        <v>YOGYAKARTA日惹</v>
      </c>
      <c r="B1048" t="str">
        <f>IF(INDEX('Display 730 &amp; 1200'!$B:$B,ROW())="","",INDEX('Display 730 &amp; 1200'!$B:$B,ROW()))</f>
        <v>IMAM ARIEF BUDI SANTOSO</v>
      </c>
      <c r="C1048" t="str">
        <f>IF(INDEX('Display 730 &amp; 1200'!$D:$D,ROW())="","",INDEX('Display 730 &amp; 1200'!$D:$D,ROW()))</f>
        <v>SOLO</v>
      </c>
      <c r="D1048" t="e">
        <f>IF($C1048="",0,SUMIFS(#REF!,#REF!,$C1048,#REF!,"&gt;="&amp;'Display 730 &amp; 1200'!$AN$10,#REF!,"&lt;="&amp;'Display 730 &amp; 1200'!$AN$9))</f>
        <v>#REF!</v>
      </c>
      <c r="E1048" t="e">
        <f>IF($C1048="",0,SUMIFS(#REF!,#REF!,$C1048,#REF!,"&gt;="&amp;'Display 730 &amp; 1200'!$AN$12,#REF!,"&lt;="&amp;'Display 730 &amp; 1200'!$AN$11))</f>
        <v>#REF!</v>
      </c>
    </row>
    <row r="1049" spans="1:5">
      <c r="A1049" t="str">
        <f>IF(INDEX('Display 730 &amp; 1200'!$A:$A,ROW())="","",INDEX('Display 730 &amp; 1200'!$A:$A,ROW()))</f>
        <v>YOGYAKARTA日惹</v>
      </c>
      <c r="B1049" t="str">
        <f>IF(INDEX('Display 730 &amp; 1200'!$B:$B,ROW())="","",INDEX('Display 730 &amp; 1200'!$B:$B,ROW()))</f>
        <v>IMAM ARIEF BUDI SANTOSO</v>
      </c>
      <c r="C1049" t="str">
        <f>IF(INDEX('Display 730 &amp; 1200'!$D:$D,ROW())="","",INDEX('Display 730 &amp; 1200'!$D:$D,ROW()))</f>
        <v>KARTASURA</v>
      </c>
      <c r="D1049" t="e">
        <f>IF($C1049="",0,SUMIFS(#REF!,#REF!,$C1049,#REF!,"&gt;="&amp;'Display 730 &amp; 1200'!$AN$10,#REF!,"&lt;="&amp;'Display 730 &amp; 1200'!$AN$9))</f>
        <v>#REF!</v>
      </c>
      <c r="E1049" t="e">
        <f>IF($C1049="",0,SUMIFS(#REF!,#REF!,$C1049,#REF!,"&gt;="&amp;'Display 730 &amp; 1200'!$AN$12,#REF!,"&lt;="&amp;'Display 730 &amp; 1200'!$AN$11))</f>
        <v>#REF!</v>
      </c>
    </row>
    <row r="1050" spans="1:5">
      <c r="A1050" t="str">
        <f>IF(INDEX('Display 730 &amp; 1200'!$A:$A,ROW())="","",INDEX('Display 730 &amp; 1200'!$A:$A,ROW()))</f>
        <v>YOGYAKARTA日惹</v>
      </c>
      <c r="B1050" t="str">
        <f>IF(INDEX('Display 730 &amp; 1200'!$B:$B,ROW())="","",INDEX('Display 730 &amp; 1200'!$B:$B,ROW()))</f>
        <v>IMAM ARIEF BUDI SANTOSO</v>
      </c>
      <c r="C1050" t="str">
        <f>IF(INDEX('Display 730 &amp; 1200'!$D:$D,ROW())="","",INDEX('Display 730 &amp; 1200'!$D:$D,ROW()))</f>
        <v>SERENGAN</v>
      </c>
      <c r="D1050" t="e">
        <f>IF($C1050="",0,SUMIFS(#REF!,#REF!,$C1050,#REF!,"&gt;="&amp;'Display 730 &amp; 1200'!$AN$10,#REF!,"&lt;="&amp;'Display 730 &amp; 1200'!$AN$9))</f>
        <v>#REF!</v>
      </c>
      <c r="E1050" t="e">
        <f>IF($C1050="",0,SUMIFS(#REF!,#REF!,$C1050,#REF!,"&gt;="&amp;'Display 730 &amp; 1200'!$AN$12,#REF!,"&lt;="&amp;'Display 730 &amp; 1200'!$AN$11))</f>
        <v>#REF!</v>
      </c>
    </row>
    <row r="1051" spans="1:5">
      <c r="A1051" t="str">
        <f>IF(INDEX('Display 730 &amp; 1200'!$A:$A,ROW())="","",INDEX('Display 730 &amp; 1200'!$A:$A,ROW()))</f>
        <v>YOGYAKARTA日惹</v>
      </c>
      <c r="B1051" t="str">
        <f>IF(INDEX('Display 730 &amp; 1200'!$B:$B,ROW())="","",INDEX('Display 730 &amp; 1200'!$B:$B,ROW()))</f>
        <v>IMAM ARIEF BUDI SANTOSO</v>
      </c>
      <c r="C1051" t="str">
        <f>IF(INDEX('Display 730 &amp; 1200'!$D:$D,ROW())="","",INDEX('Display 730 &amp; 1200'!$D:$D,ROW()))</f>
        <v>MOJOSONGO</v>
      </c>
      <c r="D1051" t="e">
        <f>IF($C1051="",0,SUMIFS(#REF!,#REF!,$C1051,#REF!,"&gt;="&amp;'Display 730 &amp; 1200'!$AN$10,#REF!,"&lt;="&amp;'Display 730 &amp; 1200'!$AN$9))</f>
        <v>#REF!</v>
      </c>
      <c r="E1051" t="e">
        <f>IF($C1051="",0,SUMIFS(#REF!,#REF!,$C1051,#REF!,"&gt;="&amp;'Display 730 &amp; 1200'!$AN$12,#REF!,"&lt;="&amp;'Display 730 &amp; 1200'!$AN$11))</f>
        <v>#REF!</v>
      </c>
    </row>
    <row r="1052" spans="1:5">
      <c r="A1052" t="str">
        <f>IF(INDEX('Display 730 &amp; 1200'!$A:$A,ROW())="","",INDEX('Display 730 &amp; 1200'!$A:$A,ROW()))</f>
        <v>YOGYAKARTA日惹</v>
      </c>
      <c r="B1052" t="str">
        <f>IF(INDEX('Display 730 &amp; 1200'!$B:$B,ROW())="","",INDEX('Display 730 &amp; 1200'!$B:$B,ROW()))</f>
        <v>IMAM ARIEF BUDI SANTOSO</v>
      </c>
      <c r="C1052" t="str">
        <f>IF(INDEX('Display 730 &amp; 1200'!$D:$D,ROW())="","",INDEX('Display 730 &amp; 1200'!$D:$D,ROW()))</f>
        <v>SUMBER_BANJARSARI</v>
      </c>
      <c r="D1052" t="e">
        <f>IF($C1052="",0,SUMIFS(#REF!,#REF!,$C1052,#REF!,"&gt;="&amp;'Display 730 &amp; 1200'!$AN$10,#REF!,"&lt;="&amp;'Display 730 &amp; 1200'!$AN$9))</f>
        <v>#REF!</v>
      </c>
      <c r="E1052" t="e">
        <f>IF($C1052="",0,SUMIFS(#REF!,#REF!,$C1052,#REF!,"&gt;="&amp;'Display 730 &amp; 1200'!$AN$12,#REF!,"&lt;="&amp;'Display 730 &amp; 1200'!$AN$11))</f>
        <v>#REF!</v>
      </c>
    </row>
    <row r="1053" spans="1:5">
      <c r="A1053" t="str">
        <f>IF(INDEX('Display 730 &amp; 1200'!$A:$A,ROW())="","",INDEX('Display 730 &amp; 1200'!$A:$A,ROW()))</f>
        <v>YOGYAKARTA日惹</v>
      </c>
      <c r="B1053" t="str">
        <f>IF(INDEX('Display 730 &amp; 1200'!$B:$B,ROW())="","",INDEX('Display 730 &amp; 1200'!$B:$B,ROW()))</f>
        <v>IMAM ARIEF BUDI SANTOSO</v>
      </c>
      <c r="C1053" t="str">
        <f>IF(INDEX('Display 730 &amp; 1200'!$D:$D,ROW())="","",INDEX('Display 730 &amp; 1200'!$D:$D,ROW()))</f>
        <v>TIPES</v>
      </c>
      <c r="D1053" t="e">
        <f>IF($C1053="",0,SUMIFS(#REF!,#REF!,$C1053,#REF!,"&gt;="&amp;'Display 730 &amp; 1200'!$AN$10,#REF!,"&lt;="&amp;'Display 730 &amp; 1200'!$AN$9))</f>
        <v>#REF!</v>
      </c>
      <c r="E1053" t="e">
        <f>IF($C1053="",0,SUMIFS(#REF!,#REF!,$C1053,#REF!,"&gt;="&amp;'Display 730 &amp; 1200'!$AN$12,#REF!,"&lt;="&amp;'Display 730 &amp; 1200'!$AN$11))</f>
        <v>#REF!</v>
      </c>
    </row>
    <row r="1054" spans="1:5">
      <c r="A1054" t="str">
        <f>IF(INDEX('Display 730 &amp; 1200'!$A:$A,ROW())="","",INDEX('Display 730 &amp; 1200'!$A:$A,ROW()))</f>
        <v>YOGYAKARTA日惹</v>
      </c>
      <c r="B1054" t="str">
        <f>IF(INDEX('Display 730 &amp; 1200'!$B:$B,ROW())="","",INDEX('Display 730 &amp; 1200'!$B:$B,ROW()))</f>
        <v>IMAM ARIEF BUDI SANTOSO</v>
      </c>
      <c r="C1054" t="str">
        <f>IF(INDEX('Display 730 &amp; 1200'!$D:$D,ROW())="","",INDEX('Display 730 &amp; 1200'!$D:$D,ROW()))</f>
        <v>JAGALAN</v>
      </c>
      <c r="D1054" t="e">
        <f>IF($C1054="",0,SUMIFS(#REF!,#REF!,$C1054,#REF!,"&gt;="&amp;'Display 730 &amp; 1200'!$AN$10,#REF!,"&lt;="&amp;'Display 730 &amp; 1200'!$AN$9))</f>
        <v>#REF!</v>
      </c>
      <c r="E1054" t="e">
        <f>IF($C1054="",0,SUMIFS(#REF!,#REF!,$C1054,#REF!,"&gt;="&amp;'Display 730 &amp; 1200'!$AN$12,#REF!,"&lt;="&amp;'Display 730 &amp; 1200'!$AN$11))</f>
        <v>#REF!</v>
      </c>
    </row>
    <row r="1055" spans="1:5">
      <c r="A1055" t="str">
        <f>IF(INDEX('Display 730 &amp; 1200'!$A:$A,ROW())="","",INDEX('Display 730 &amp; 1200'!$A:$A,ROW()))</f>
        <v>YOGYAKARTA日惹</v>
      </c>
      <c r="B1055" t="str">
        <f>IF(INDEX('Display 730 &amp; 1200'!$B:$B,ROW())="","",INDEX('Display 730 &amp; 1200'!$B:$B,ROW()))</f>
        <v>IMAM ARIEF BUDI SANTOSO</v>
      </c>
      <c r="C1055" t="str">
        <f>IF(INDEX('Display 730 &amp; 1200'!$D:$D,ROW())="","",INDEX('Display 730 &amp; 1200'!$D:$D,ROW()))</f>
        <v>BETENG</v>
      </c>
      <c r="D1055" t="e">
        <f>IF($C1055="",0,SUMIFS(#REF!,#REF!,$C1055,#REF!,"&gt;="&amp;'Display 730 &amp; 1200'!$AN$10,#REF!,"&lt;="&amp;'Display 730 &amp; 1200'!$AN$9))</f>
        <v>#REF!</v>
      </c>
      <c r="E1055" t="e">
        <f>IF($C1055="",0,SUMIFS(#REF!,#REF!,$C1055,#REF!,"&gt;="&amp;'Display 730 &amp; 1200'!$AN$12,#REF!,"&lt;="&amp;'Display 730 &amp; 1200'!$AN$11))</f>
        <v>#REF!</v>
      </c>
    </row>
    <row r="1056" spans="1:5">
      <c r="A1056" t="str">
        <f>IF(INDEX('Display 730 &amp; 1200'!$A:$A,ROW())="","",INDEX('Display 730 &amp; 1200'!$A:$A,ROW()))</f>
        <v>YOGYAKARTA日惹</v>
      </c>
      <c r="B1056" t="str">
        <f>IF(INDEX('Display 730 &amp; 1200'!$B:$B,ROW())="","",INDEX('Display 730 &amp; 1200'!$B:$B,ROW()))</f>
        <v>IMAM ARIEF BUDI SANTOSO</v>
      </c>
      <c r="C1056" t="str">
        <f>IF(INDEX('Display 730 &amp; 1200'!$D:$D,ROW())="","",INDEX('Display 730 &amp; 1200'!$D:$D,ROW()))</f>
        <v>TIMURAN</v>
      </c>
      <c r="D1056" t="e">
        <f>IF($C1056="",0,SUMIFS(#REF!,#REF!,$C1056,#REF!,"&gt;="&amp;'Display 730 &amp; 1200'!$AN$10,#REF!,"&lt;="&amp;'Display 730 &amp; 1200'!$AN$9))</f>
        <v>#REF!</v>
      </c>
      <c r="E1056" t="e">
        <f>IF($C1056="",0,SUMIFS(#REF!,#REF!,$C1056,#REF!,"&gt;="&amp;'Display 730 &amp; 1200'!$AN$12,#REF!,"&lt;="&amp;'Display 730 &amp; 1200'!$AN$11))</f>
        <v>#REF!</v>
      </c>
    </row>
    <row r="1057" spans="1:5">
      <c r="A1057" t="str">
        <f>IF(INDEX('Display 730 &amp; 1200'!$A:$A,ROW())="","",INDEX('Display 730 &amp; 1200'!$A:$A,ROW()))</f>
        <v>YOGYAKARTA日惹</v>
      </c>
      <c r="B1057" t="str">
        <f>IF(INDEX('Display 730 &amp; 1200'!$B:$B,ROW())="","",INDEX('Display 730 &amp; 1200'!$B:$B,ROW()))</f>
        <v>IMAM ARIEF BUDI SANTOSO</v>
      </c>
      <c r="C1057" t="str">
        <f>IF(INDEX('Display 730 &amp; 1200'!$D:$D,ROW())="","",INDEX('Display 730 &amp; 1200'!$D:$D,ROW()))</f>
        <v>SEMANGGI</v>
      </c>
      <c r="D1057" t="e">
        <f>IF($C1057="",0,SUMIFS(#REF!,#REF!,$C1057,#REF!,"&gt;="&amp;'Display 730 &amp; 1200'!$AN$10,#REF!,"&lt;="&amp;'Display 730 &amp; 1200'!$AN$9))</f>
        <v>#REF!</v>
      </c>
      <c r="E1057" t="e">
        <f>IF($C1057="",0,SUMIFS(#REF!,#REF!,$C1057,#REF!,"&gt;="&amp;'Display 730 &amp; 1200'!$AN$12,#REF!,"&lt;="&amp;'Display 730 &amp; 1200'!$AN$11))</f>
        <v>#REF!</v>
      </c>
    </row>
    <row r="1058" spans="1:5">
      <c r="A1058" t="str">
        <f>IF(INDEX('Display 730 &amp; 1200'!$A:$A,ROW())="","",INDEX('Display 730 &amp; 1200'!$A:$A,ROW()))</f>
        <v>YOGYAKARTA日惹</v>
      </c>
      <c r="B1058" t="str">
        <f>IF(INDEX('Display 730 &amp; 1200'!$B:$B,ROW())="","",INDEX('Display 730 &amp; 1200'!$B:$B,ROW()))</f>
        <v>IMAM ARIEF BUDI SANTOSO</v>
      </c>
      <c r="C1058" t="str">
        <f>IF(INDEX('Display 730 &amp; 1200'!$D:$D,ROW())="","",INDEX('Display 730 &amp; 1200'!$D:$D,ROW()))</f>
        <v>DANUKUSUMAN</v>
      </c>
      <c r="D1058" t="e">
        <f>IF($C1058="",0,SUMIFS(#REF!,#REF!,$C1058,#REF!,"&gt;="&amp;'Display 730 &amp; 1200'!$AN$10,#REF!,"&lt;="&amp;'Display 730 &amp; 1200'!$AN$9))</f>
        <v>#REF!</v>
      </c>
      <c r="E1058" t="e">
        <f>IF($C1058="",0,SUMIFS(#REF!,#REF!,$C1058,#REF!,"&gt;="&amp;'Display 730 &amp; 1200'!$AN$12,#REF!,"&lt;="&amp;'Display 730 &amp; 1200'!$AN$11))</f>
        <v>#REF!</v>
      </c>
    </row>
    <row r="1059" spans="1:5">
      <c r="A1059" t="str">
        <f>IF(INDEX('Display 730 &amp; 1200'!$A:$A,ROW())="","",INDEX('Display 730 &amp; 1200'!$A:$A,ROW()))</f>
        <v>YOGYAKARTA日惹</v>
      </c>
      <c r="B1059" t="str">
        <f>IF(INDEX('Display 730 &amp; 1200'!$B:$B,ROW())="","",INDEX('Display 730 &amp; 1200'!$B:$B,ROW()))</f>
        <v>IMAM ARIEF BUDI SANTOSO</v>
      </c>
      <c r="C1059" t="str">
        <f>IF(INDEX('Display 730 &amp; 1200'!$D:$D,ROW())="","",INDEX('Display 730 &amp; 1200'!$D:$D,ROW()))</f>
        <v>BUMI_LAWEYAN</v>
      </c>
      <c r="D1059" t="e">
        <f>IF($C1059="",0,SUMIFS(#REF!,#REF!,$C1059,#REF!,"&gt;="&amp;'Display 730 &amp; 1200'!$AN$10,#REF!,"&lt;="&amp;'Display 730 &amp; 1200'!$AN$9))</f>
        <v>#REF!</v>
      </c>
      <c r="E1059" t="e">
        <f>IF($C1059="",0,SUMIFS(#REF!,#REF!,$C1059,#REF!,"&gt;="&amp;'Display 730 &amp; 1200'!$AN$12,#REF!,"&lt;="&amp;'Display 730 &amp; 1200'!$AN$11))</f>
        <v>#REF!</v>
      </c>
    </row>
    <row r="1060" spans="1:5">
      <c r="A1060" t="str">
        <f>IF(INDEX('Display 730 &amp; 1200'!$A:$A,ROW())="","",INDEX('Display 730 &amp; 1200'!$A:$A,ROW()))</f>
        <v>YOGYAKARTA日惹</v>
      </c>
      <c r="B1060" t="str">
        <f>IF(INDEX('Display 730 &amp; 1200'!$B:$B,ROW())="","",INDEX('Display 730 &amp; 1200'!$B:$B,ROW()))</f>
        <v>IMAM ARIEF BUDI SANTOSO</v>
      </c>
      <c r="C1060" t="str">
        <f>IF(INDEX('Display 730 &amp; 1200'!$D:$D,ROW())="","",INDEX('Display 730 &amp; 1200'!$D:$D,ROW()))</f>
        <v>SEKIP_KADIPIRO</v>
      </c>
      <c r="D1060" t="e">
        <f>IF($C1060="",0,SUMIFS(#REF!,#REF!,$C1060,#REF!,"&gt;="&amp;'Display 730 &amp; 1200'!$AN$10,#REF!,"&lt;="&amp;'Display 730 &amp; 1200'!$AN$9))</f>
        <v>#REF!</v>
      </c>
      <c r="E1060" t="e">
        <f>IF($C1060="",0,SUMIFS(#REF!,#REF!,$C1060,#REF!,"&gt;="&amp;'Display 730 &amp; 1200'!$AN$12,#REF!,"&lt;="&amp;'Display 730 &amp; 1200'!$AN$11))</f>
        <v>#REF!</v>
      </c>
    </row>
    <row r="1061" spans="1:5">
      <c r="A1061" t="str">
        <f>IF(INDEX('Display 730 &amp; 1200'!$A:$A,ROW())="","",INDEX('Display 730 &amp; 1200'!$A:$A,ROW()))</f>
        <v>YOGYAKARTA日惹</v>
      </c>
      <c r="B1061" t="str">
        <f>IF(INDEX('Display 730 &amp; 1200'!$B:$B,ROW())="","",INDEX('Display 730 &amp; 1200'!$B:$B,ROW()))</f>
        <v>IMAM ARIEF BUDI SANTOSO</v>
      </c>
      <c r="C1061" t="str">
        <f>IF(INDEX('Display 730 &amp; 1200'!$D:$D,ROW())="","",INDEX('Display 730 &amp; 1200'!$D:$D,ROW()))</f>
        <v>DC_SOLO_BARAT</v>
      </c>
      <c r="D1061" t="e">
        <f>IF($C1061="",0,SUMIFS(#REF!,#REF!,$C1061,#REF!,"&gt;="&amp;'Display 730 &amp; 1200'!$AN$10,#REF!,"&lt;="&amp;'Display 730 &amp; 1200'!$AN$9))</f>
        <v>#REF!</v>
      </c>
      <c r="E1061" t="e">
        <f>IF($C1061="",0,SUMIFS(#REF!,#REF!,$C1061,#REF!,"&gt;="&amp;'Display 730 &amp; 1200'!$AN$12,#REF!,"&lt;="&amp;'Display 730 &amp; 1200'!$AN$11))</f>
        <v>#REF!</v>
      </c>
    </row>
    <row r="1062" spans="1:5">
      <c r="A1062" t="str">
        <f>IF(INDEX('Display 730 &amp; 1200'!$A:$A,ROW())="","",INDEX('Display 730 &amp; 1200'!$A:$A,ROW()))</f>
        <v>YOGYAKARTA日惹</v>
      </c>
      <c r="B1062" t="str">
        <f>IF(INDEX('Display 730 &amp; 1200'!$B:$B,ROW())="","",INDEX('Display 730 &amp; 1200'!$B:$B,ROW()))</f>
        <v>IMAM ARIEF BUDI SANTOSO</v>
      </c>
      <c r="C1062" t="str">
        <f>IF(INDEX('Display 730 &amp; 1200'!$D:$D,ROW())="","",INDEX('Display 730 &amp; 1200'!$D:$D,ROW()))</f>
        <v>IR_SUTAMI</v>
      </c>
      <c r="D1062" t="e">
        <f>IF($C1062="",0,SUMIFS(#REF!,#REF!,$C1062,#REF!,"&gt;="&amp;'Display 730 &amp; 1200'!$AN$10,#REF!,"&lt;="&amp;'Display 730 &amp; 1200'!$AN$9))</f>
        <v>#REF!</v>
      </c>
      <c r="E1062" t="e">
        <f>IF($C1062="",0,SUMIFS(#REF!,#REF!,$C1062,#REF!,"&gt;="&amp;'Display 730 &amp; 1200'!$AN$12,#REF!,"&lt;="&amp;'Display 730 &amp; 1200'!$AN$11))</f>
        <v>#REF!</v>
      </c>
    </row>
    <row r="1063" spans="1:5">
      <c r="A1063" t="str">
        <f>IF(INDEX('Display 730 &amp; 1200'!$A:$A,ROW())="","",INDEX('Display 730 &amp; 1200'!$A:$A,ROW()))</f>
        <v>YOGYAKARTA日惹</v>
      </c>
      <c r="B1063" t="str">
        <f>IF(INDEX('Display 730 &amp; 1200'!$B:$B,ROW())="","",INDEX('Display 730 &amp; 1200'!$B:$B,ROW()))</f>
        <v>IMAM ARIEF BUDI SANTOSO</v>
      </c>
      <c r="C1063" t="str">
        <f>IF(INDEX('Display 730 &amp; 1200'!$D:$D,ROW())="","",INDEX('Display 730 &amp; 1200'!$D:$D,ROW()))</f>
        <v>SAMPANGAN_SOLO</v>
      </c>
      <c r="D1063" t="e">
        <f>IF($C1063="",0,SUMIFS(#REF!,#REF!,$C1063,#REF!,"&gt;="&amp;'Display 730 &amp; 1200'!$AN$10,#REF!,"&lt;="&amp;'Display 730 &amp; 1200'!$AN$9))</f>
        <v>#REF!</v>
      </c>
      <c r="E1063" t="e">
        <f>IF($C1063="",0,SUMIFS(#REF!,#REF!,$C1063,#REF!,"&gt;="&amp;'Display 730 &amp; 1200'!$AN$12,#REF!,"&lt;="&amp;'Display 730 &amp; 1200'!$AN$11))</f>
        <v>#REF!</v>
      </c>
    </row>
    <row r="1064" spans="1:5">
      <c r="A1064" t="str">
        <f>IF(INDEX('Display 730 &amp; 1200'!$A:$A,ROW())="","",INDEX('Display 730 &amp; 1200'!$A:$A,ROW()))</f>
        <v>YOGYAKARTA日惹</v>
      </c>
      <c r="B1064" t="str">
        <f>IF(INDEX('Display 730 &amp; 1200'!$B:$B,ROW())="","",INDEX('Display 730 &amp; 1200'!$B:$B,ROW()))</f>
        <v>IMAM ARIEF BUDI SANTOSO</v>
      </c>
      <c r="C1064" t="str">
        <f>IF(INDEX('Display 730 &amp; 1200'!$D:$D,ROW())="","",INDEX('Display 730 &amp; 1200'!$D:$D,ROW()))</f>
        <v>SRAGEN</v>
      </c>
      <c r="D1064" t="e">
        <f>IF($C1064="",0,SUMIFS(#REF!,#REF!,$C1064,#REF!,"&gt;="&amp;'Display 730 &amp; 1200'!$AN$10,#REF!,"&lt;="&amp;'Display 730 &amp; 1200'!$AN$9))</f>
        <v>#REF!</v>
      </c>
      <c r="E1064" t="e">
        <f>IF($C1064="",0,SUMIFS(#REF!,#REF!,$C1064,#REF!,"&gt;="&amp;'Display 730 &amp; 1200'!$AN$12,#REF!,"&lt;="&amp;'Display 730 &amp; 1200'!$AN$11))</f>
        <v>#REF!</v>
      </c>
    </row>
    <row r="1065" spans="1:5">
      <c r="A1065" t="str">
        <f>IF(INDEX('Display 730 &amp; 1200'!$A:$A,ROW())="","",INDEX('Display 730 &amp; 1200'!$A:$A,ROW()))</f>
        <v>YOGYAKARTA日惹</v>
      </c>
      <c r="B1065" t="str">
        <f>IF(INDEX('Display 730 &amp; 1200'!$B:$B,ROW())="","",INDEX('Display 730 &amp; 1200'!$B:$B,ROW()))</f>
        <v>IMAM ARIEF BUDI SANTOSO</v>
      </c>
      <c r="C1065" t="str">
        <f>IF(INDEX('Display 730 &amp; 1200'!$D:$D,ROW())="","",INDEX('Display 730 &amp; 1200'!$D:$D,ROW()))</f>
        <v>GEMOLONG</v>
      </c>
      <c r="D1065" t="e">
        <f>IF($C1065="",0,SUMIFS(#REF!,#REF!,$C1065,#REF!,"&gt;="&amp;'Display 730 &amp; 1200'!$AN$10,#REF!,"&lt;="&amp;'Display 730 &amp; 1200'!$AN$9))</f>
        <v>#REF!</v>
      </c>
      <c r="E1065" t="e">
        <f>IF($C1065="",0,SUMIFS(#REF!,#REF!,$C1065,#REF!,"&gt;="&amp;'Display 730 &amp; 1200'!$AN$12,#REF!,"&lt;="&amp;'Display 730 &amp; 1200'!$AN$11))</f>
        <v>#REF!</v>
      </c>
    </row>
    <row r="1066" spans="1:5">
      <c r="A1066" t="str">
        <f>IF(INDEX('Display 730 &amp; 1200'!$A:$A,ROW())="","",INDEX('Display 730 &amp; 1200'!$A:$A,ROW()))</f>
        <v>YOGYAKARTA日惹</v>
      </c>
      <c r="B1066" t="str">
        <f>IF(INDEX('Display 730 &amp; 1200'!$B:$B,ROW())="","",INDEX('Display 730 &amp; 1200'!$B:$B,ROW()))</f>
        <v>IMAM ARIEF BUDI SANTOSO</v>
      </c>
      <c r="C1066" t="str">
        <f>IF(INDEX('Display 730 &amp; 1200'!$D:$D,ROW())="","",INDEX('Display 730 &amp; 1200'!$D:$D,ROW()))</f>
        <v>MASARAN</v>
      </c>
      <c r="D1066" t="e">
        <f>IF($C1066="",0,SUMIFS(#REF!,#REF!,$C1066,#REF!,"&gt;="&amp;'Display 730 &amp; 1200'!$AN$10,#REF!,"&lt;="&amp;'Display 730 &amp; 1200'!$AN$9))</f>
        <v>#REF!</v>
      </c>
      <c r="E1066" t="e">
        <f>IF($C1066="",0,SUMIFS(#REF!,#REF!,$C1066,#REF!,"&gt;="&amp;'Display 730 &amp; 1200'!$AN$12,#REF!,"&lt;="&amp;'Display 730 &amp; 1200'!$AN$11))</f>
        <v>#REF!</v>
      </c>
    </row>
    <row r="1067" spans="1:5">
      <c r="A1067" t="str">
        <f>IF(INDEX('Display 730 &amp; 1200'!$A:$A,ROW())="","",INDEX('Display 730 &amp; 1200'!$A:$A,ROW()))</f>
        <v>YOGYAKARTA日惹</v>
      </c>
      <c r="B1067" t="str">
        <f>IF(INDEX('Display 730 &amp; 1200'!$B:$B,ROW())="","",INDEX('Display 730 &amp; 1200'!$B:$B,ROW()))</f>
        <v>IMAM ARIEF BUDI SANTOSO</v>
      </c>
      <c r="C1067" t="str">
        <f>IF(INDEX('Display 730 &amp; 1200'!$D:$D,ROW())="","",INDEX('Display 730 &amp; 1200'!$D:$D,ROW()))</f>
        <v>GONDANG</v>
      </c>
      <c r="D1067" t="e">
        <f>IF($C1067="",0,SUMIFS(#REF!,#REF!,$C1067,#REF!,"&gt;="&amp;'Display 730 &amp; 1200'!$AN$10,#REF!,"&lt;="&amp;'Display 730 &amp; 1200'!$AN$9))</f>
        <v>#REF!</v>
      </c>
      <c r="E1067" t="e">
        <f>IF($C1067="",0,SUMIFS(#REF!,#REF!,$C1067,#REF!,"&gt;="&amp;'Display 730 &amp; 1200'!$AN$12,#REF!,"&lt;="&amp;'Display 730 &amp; 1200'!$AN$11))</f>
        <v>#REF!</v>
      </c>
    </row>
    <row r="1068" spans="1:5">
      <c r="A1068" t="str">
        <f>IF(INDEX('Display 730 &amp; 1200'!$A:$A,ROW())="","",INDEX('Display 730 &amp; 1200'!$A:$A,ROW()))</f>
        <v>YOGYAKARTA日惹</v>
      </c>
      <c r="B1068" t="str">
        <f>IF(INDEX('Display 730 &amp; 1200'!$B:$B,ROW())="","",INDEX('Display 730 &amp; 1200'!$B:$B,ROW()))</f>
        <v>IMAM ARIEF BUDI SANTOSO</v>
      </c>
      <c r="C1068" t="str">
        <f>IF(INDEX('Display 730 &amp; 1200'!$D:$D,ROW())="","",INDEX('Display 730 &amp; 1200'!$D:$D,ROW()))</f>
        <v>PILANGSARI</v>
      </c>
      <c r="D1068" t="e">
        <f>IF($C1068="",0,SUMIFS(#REF!,#REF!,$C1068,#REF!,"&gt;="&amp;'Display 730 &amp; 1200'!$AN$10,#REF!,"&lt;="&amp;'Display 730 &amp; 1200'!$AN$9))</f>
        <v>#REF!</v>
      </c>
      <c r="E1068" t="e">
        <f>IF($C1068="",0,SUMIFS(#REF!,#REF!,$C1068,#REF!,"&gt;="&amp;'Display 730 &amp; 1200'!$AN$12,#REF!,"&lt;="&amp;'Display 730 &amp; 1200'!$AN$11))</f>
        <v>#REF!</v>
      </c>
    </row>
    <row r="1069" spans="1:5">
      <c r="A1069" t="str">
        <f>IF(INDEX('Display 730 &amp; 1200'!$A:$A,ROW())="","",INDEX('Display 730 &amp; 1200'!$A:$A,ROW()))</f>
        <v>YOGYAKARTA日惹</v>
      </c>
      <c r="B1069" t="str">
        <f>IF(INDEX('Display 730 &amp; 1200'!$B:$B,ROW())="","",INDEX('Display 730 &amp; 1200'!$B:$B,ROW()))</f>
        <v>IMAM ARIEF BUDI SANTOSO</v>
      </c>
      <c r="C1069" t="str">
        <f>IF(INDEX('Display 730 &amp; 1200'!$D:$D,ROW())="","",INDEX('Display 730 &amp; 1200'!$D:$D,ROW()))</f>
        <v>TANON</v>
      </c>
      <c r="D1069" t="e">
        <f>IF($C1069="",0,SUMIFS(#REF!,#REF!,$C1069,#REF!,"&gt;="&amp;'Display 730 &amp; 1200'!$AN$10,#REF!,"&lt;="&amp;'Display 730 &amp; 1200'!$AN$9))</f>
        <v>#REF!</v>
      </c>
      <c r="E1069" t="e">
        <f>IF($C1069="",0,SUMIFS(#REF!,#REF!,$C1069,#REF!,"&gt;="&amp;'Display 730 &amp; 1200'!$AN$12,#REF!,"&lt;="&amp;'Display 730 &amp; 1200'!$AN$11))</f>
        <v>#REF!</v>
      </c>
    </row>
    <row r="1070" spans="1:5">
      <c r="A1070" t="str">
        <f>IF(INDEX('Display 730 &amp; 1200'!$A:$A,ROW())="","",INDEX('Display 730 &amp; 1200'!$A:$A,ROW()))</f>
        <v>YOGYAKARTA日惹</v>
      </c>
      <c r="B1070" t="str">
        <f>IF(INDEX('Display 730 &amp; 1200'!$B:$B,ROW())="","",INDEX('Display 730 &amp; 1200'!$B:$B,ROW()))</f>
        <v>IMAM ARIEF BUDI SANTOSO</v>
      </c>
      <c r="C1070" t="str">
        <f>IF(INDEX('Display 730 &amp; 1200'!$D:$D,ROW())="","",INDEX('Display 730 &amp; 1200'!$D:$D,ROW()))</f>
        <v>TUGU_GADING_MASARAN</v>
      </c>
      <c r="D1070" t="e">
        <f>IF($C1070="",0,SUMIFS(#REF!,#REF!,$C1070,#REF!,"&gt;="&amp;'Display 730 &amp; 1200'!$AN$10,#REF!,"&lt;="&amp;'Display 730 &amp; 1200'!$AN$9))</f>
        <v>#REF!</v>
      </c>
      <c r="E1070" t="e">
        <f>IF($C1070="",0,SUMIFS(#REF!,#REF!,$C1070,#REF!,"&gt;="&amp;'Display 730 &amp; 1200'!$AN$12,#REF!,"&lt;="&amp;'Display 730 &amp; 1200'!$AN$11))</f>
        <v>#REF!</v>
      </c>
    </row>
    <row r="1071" spans="1:5">
      <c r="A1071" t="str">
        <f>IF(INDEX('Display 730 &amp; 1200'!$A:$A,ROW())="","",INDEX('Display 730 &amp; 1200'!$A:$A,ROW()))</f>
        <v>YOGYAKARTA日惹</v>
      </c>
      <c r="B1071" t="str">
        <f>IF(INDEX('Display 730 &amp; 1200'!$B:$B,ROW())="","",INDEX('Display 730 &amp; 1200'!$B:$B,ROW()))</f>
        <v>IMAM ARIEF BUDI SANTOSO</v>
      </c>
      <c r="C1071" t="str">
        <f>IF(INDEX('Display 730 &amp; 1200'!$D:$D,ROW())="","",INDEX('Display 730 &amp; 1200'!$D:$D,ROW()))</f>
        <v>KARANGMALANG</v>
      </c>
      <c r="D1071" t="e">
        <f>IF($C1071="",0,SUMIFS(#REF!,#REF!,$C1071,#REF!,"&gt;="&amp;'Display 730 &amp; 1200'!$AN$10,#REF!,"&lt;="&amp;'Display 730 &amp; 1200'!$AN$9))</f>
        <v>#REF!</v>
      </c>
      <c r="E1071" t="e">
        <f>IF($C1071="",0,SUMIFS(#REF!,#REF!,$C1071,#REF!,"&gt;="&amp;'Display 730 &amp; 1200'!$AN$12,#REF!,"&lt;="&amp;'Display 730 &amp; 1200'!$AN$11))</f>
        <v>#REF!</v>
      </c>
    </row>
    <row r="1072" spans="1:5">
      <c r="A1072" t="str">
        <f>IF(INDEX('Display 730 &amp; 1200'!$A:$A,ROW())="","",INDEX('Display 730 &amp; 1200'!$A:$A,ROW()))</f>
        <v>YOGYAKARTA日惹</v>
      </c>
      <c r="B1072" t="str">
        <f>IF(INDEX('Display 730 &amp; 1200'!$B:$B,ROW())="","",INDEX('Display 730 &amp; 1200'!$B:$B,ROW()))</f>
        <v>IMAM ARIEF BUDI SANTOSO</v>
      </c>
      <c r="C1072" t="str">
        <f>IF(INDEX('Display 730 &amp; 1200'!$D:$D,ROW())="","",INDEX('Display 730 &amp; 1200'!$D:$D,ROW()))</f>
        <v>LANGENHARJO</v>
      </c>
      <c r="D1072" t="e">
        <f>IF($C1072="",0,SUMIFS(#REF!,#REF!,$C1072,#REF!,"&gt;="&amp;'Display 730 &amp; 1200'!$AN$10,#REF!,"&lt;="&amp;'Display 730 &amp; 1200'!$AN$9))</f>
        <v>#REF!</v>
      </c>
      <c r="E1072" t="e">
        <f>IF($C1072="",0,SUMIFS(#REF!,#REF!,$C1072,#REF!,"&gt;="&amp;'Display 730 &amp; 1200'!$AN$12,#REF!,"&lt;="&amp;'Display 730 &amp; 1200'!$AN$11))</f>
        <v>#REF!</v>
      </c>
    </row>
    <row r="1073" spans="1:5">
      <c r="A1073" t="str">
        <f>IF(INDEX('Display 730 &amp; 1200'!$A:$A,ROW())="","",INDEX('Display 730 &amp; 1200'!$A:$A,ROW()))</f>
        <v>YOGYAKARTA日惹</v>
      </c>
      <c r="B1073" t="str">
        <f>IF(INDEX('Display 730 &amp; 1200'!$B:$B,ROW())="","",INDEX('Display 730 &amp; 1200'!$B:$B,ROW()))</f>
        <v>IMAM ARIEF BUDI SANTOSO</v>
      </c>
      <c r="C1073" t="str">
        <f>IF(INDEX('Display 730 &amp; 1200'!$D:$D,ROW())="","",INDEX('Display 730 &amp; 1200'!$D:$D,ROW()))</f>
        <v>POLOKARTO</v>
      </c>
      <c r="D1073" t="e">
        <f>IF($C1073="",0,SUMIFS(#REF!,#REF!,$C1073,#REF!,"&gt;="&amp;'Display 730 &amp; 1200'!$AN$10,#REF!,"&lt;="&amp;'Display 730 &amp; 1200'!$AN$9))</f>
        <v>#REF!</v>
      </c>
      <c r="E1073" t="e">
        <f>IF($C1073="",0,SUMIFS(#REF!,#REF!,$C1073,#REF!,"&gt;="&amp;'Display 730 &amp; 1200'!$AN$12,#REF!,"&lt;="&amp;'Display 730 &amp; 1200'!$AN$11))</f>
        <v>#REF!</v>
      </c>
    </row>
    <row r="1074" spans="1:5">
      <c r="A1074" t="str">
        <f>IF(INDEX('Display 730 &amp; 1200'!$A:$A,ROW())="","",INDEX('Display 730 &amp; 1200'!$A:$A,ROW()))</f>
        <v>YOGYAKARTA日惹</v>
      </c>
      <c r="B1074" t="str">
        <f>IF(INDEX('Display 730 &amp; 1200'!$B:$B,ROW())="","",INDEX('Display 730 &amp; 1200'!$B:$B,ROW()))</f>
        <v>IMAM ARIEF BUDI SANTOSO</v>
      </c>
      <c r="C1074" t="str">
        <f>IF(INDEX('Display 730 &amp; 1200'!$D:$D,ROW())="","",INDEX('Display 730 &amp; 1200'!$D:$D,ROW()))</f>
        <v>BAKI</v>
      </c>
      <c r="D1074" t="e">
        <f>IF($C1074="",0,SUMIFS(#REF!,#REF!,$C1074,#REF!,"&gt;="&amp;'Display 730 &amp; 1200'!$AN$10,#REF!,"&lt;="&amp;'Display 730 &amp; 1200'!$AN$9))</f>
        <v>#REF!</v>
      </c>
      <c r="E1074" t="e">
        <f>IF($C1074="",0,SUMIFS(#REF!,#REF!,$C1074,#REF!,"&gt;="&amp;'Display 730 &amp; 1200'!$AN$12,#REF!,"&lt;="&amp;'Display 730 &amp; 1200'!$AN$11))</f>
        <v>#REF!</v>
      </c>
    </row>
    <row r="1075" spans="1:5">
      <c r="A1075" t="str">
        <f>IF(INDEX('Display 730 &amp; 1200'!$A:$A,ROW())="","",INDEX('Display 730 &amp; 1200'!$A:$A,ROW()))</f>
        <v>YOGYAKARTA日惹</v>
      </c>
      <c r="B1075" t="str">
        <f>IF(INDEX('Display 730 &amp; 1200'!$B:$B,ROW())="","",INDEX('Display 730 &amp; 1200'!$B:$B,ROW()))</f>
        <v>IMAM ARIEF BUDI SANTOSO</v>
      </c>
      <c r="C1075" t="str">
        <f>IF(INDEX('Display 730 &amp; 1200'!$D:$D,ROW())="","",INDEX('Display 730 &amp; 1200'!$D:$D,ROW()))</f>
        <v>TAWANGSARI</v>
      </c>
      <c r="D1075" t="e">
        <f>IF($C1075="",0,SUMIFS(#REF!,#REF!,$C1075,#REF!,"&gt;="&amp;'Display 730 &amp; 1200'!$AN$10,#REF!,"&lt;="&amp;'Display 730 &amp; 1200'!$AN$9))</f>
        <v>#REF!</v>
      </c>
      <c r="E1075" t="e">
        <f>IF($C1075="",0,SUMIFS(#REF!,#REF!,$C1075,#REF!,"&gt;="&amp;'Display 730 &amp; 1200'!$AN$12,#REF!,"&lt;="&amp;'Display 730 &amp; 1200'!$AN$11))</f>
        <v>#REF!</v>
      </c>
    </row>
    <row r="1076" spans="1:5">
      <c r="A1076" t="str">
        <f>IF(INDEX('Display 730 &amp; 1200'!$A:$A,ROW())="","",INDEX('Display 730 &amp; 1200'!$A:$A,ROW()))</f>
        <v>YOGYAKARTA日惹</v>
      </c>
      <c r="B1076" t="str">
        <f>IF(INDEX('Display 730 &amp; 1200'!$B:$B,ROW())="","",INDEX('Display 730 &amp; 1200'!$B:$B,ROW()))</f>
        <v>IMAM ARIEF BUDI SANTOSO</v>
      </c>
      <c r="C1076" t="str">
        <f>IF(INDEX('Display 730 &amp; 1200'!$D:$D,ROW())="","",INDEX('Display 730 &amp; 1200'!$D:$D,ROW()))</f>
        <v>PUCANGAN</v>
      </c>
      <c r="D1076" t="e">
        <f>IF($C1076="",0,SUMIFS(#REF!,#REF!,$C1076,#REF!,"&gt;="&amp;'Display 730 &amp; 1200'!$AN$10,#REF!,"&lt;="&amp;'Display 730 &amp; 1200'!$AN$9))</f>
        <v>#REF!</v>
      </c>
      <c r="E1076" t="e">
        <f>IF($C1076="",0,SUMIFS(#REF!,#REF!,$C1076,#REF!,"&gt;="&amp;'Display 730 &amp; 1200'!$AN$12,#REF!,"&lt;="&amp;'Display 730 &amp; 1200'!$AN$11))</f>
        <v>#REF!</v>
      </c>
    </row>
    <row r="1077" spans="1:5">
      <c r="A1077" t="str">
        <f>IF(INDEX('Display 730 &amp; 1200'!$A:$A,ROW())="","",INDEX('Display 730 &amp; 1200'!$A:$A,ROW()))</f>
        <v>YOGYAKARTA日惹</v>
      </c>
      <c r="B1077" t="str">
        <f>IF(INDEX('Display 730 &amp; 1200'!$B:$B,ROW())="","",INDEX('Display 730 &amp; 1200'!$B:$B,ROW()))</f>
        <v>IMAM ARIEF BUDI SANTOSO</v>
      </c>
      <c r="C1077" t="str">
        <f>IF(INDEX('Display 730 &amp; 1200'!$D:$D,ROW())="","",INDEX('Display 730 &amp; 1200'!$D:$D,ROW()))</f>
        <v>SLAMET_RIYADI_BARAT</v>
      </c>
      <c r="D1077" t="e">
        <f>IF($C1077="",0,SUMIFS(#REF!,#REF!,$C1077,#REF!,"&gt;="&amp;'Display 730 &amp; 1200'!$AN$10,#REF!,"&lt;="&amp;'Display 730 &amp; 1200'!$AN$9))</f>
        <v>#REF!</v>
      </c>
      <c r="E1077" t="e">
        <f>IF($C1077="",0,SUMIFS(#REF!,#REF!,$C1077,#REF!,"&gt;="&amp;'Display 730 &amp; 1200'!$AN$12,#REF!,"&lt;="&amp;'Display 730 &amp; 1200'!$AN$11))</f>
        <v>#REF!</v>
      </c>
    </row>
    <row r="1078" spans="1:5">
      <c r="A1078" t="str">
        <f>IF(INDEX('Display 730 &amp; 1200'!$A:$A,ROW())="","",INDEX('Display 730 &amp; 1200'!$A:$A,ROW()))</f>
        <v>YOGYAKARTA日惹</v>
      </c>
      <c r="B1078" t="str">
        <f>IF(INDEX('Display 730 &amp; 1200'!$B:$B,ROW())="","",INDEX('Display 730 &amp; 1200'!$B:$B,ROW()))</f>
        <v>IMAM ARIEF BUDI SANTOSO</v>
      </c>
      <c r="C1078" t="str">
        <f>IF(INDEX('Display 730 &amp; 1200'!$D:$D,ROW())="","",INDEX('Display 730 &amp; 1200'!$D:$D,ROW()))</f>
        <v>MOJOLABAN</v>
      </c>
      <c r="D1078" t="e">
        <f>IF($C1078="",0,SUMIFS(#REF!,#REF!,$C1078,#REF!,"&gt;="&amp;'Display 730 &amp; 1200'!$AN$10,#REF!,"&lt;="&amp;'Display 730 &amp; 1200'!$AN$9))</f>
        <v>#REF!</v>
      </c>
      <c r="E1078" t="e">
        <f>IF($C1078="",0,SUMIFS(#REF!,#REF!,$C1078,#REF!,"&gt;="&amp;'Display 730 &amp; 1200'!$AN$12,#REF!,"&lt;="&amp;'Display 730 &amp; 1200'!$AN$11))</f>
        <v>#REF!</v>
      </c>
    </row>
    <row r="1079" spans="1:5">
      <c r="A1079" t="str">
        <f>IF(INDEX('Display 730 &amp; 1200'!$A:$A,ROW())="","",INDEX('Display 730 &amp; 1200'!$A:$A,ROW()))</f>
        <v>YOGYAKARTA日惹</v>
      </c>
      <c r="B1079" t="str">
        <f>IF(INDEX('Display 730 &amp; 1200'!$B:$B,ROW())="","",INDEX('Display 730 &amp; 1200'!$B:$B,ROW()))</f>
        <v>IMAM ARIEF BUDI SANTOSO</v>
      </c>
      <c r="C1079" t="str">
        <f>IF(INDEX('Display 730 &amp; 1200'!$D:$D,ROW())="","",INDEX('Display 730 &amp; 1200'!$D:$D,ROW()))</f>
        <v>TELUKAN</v>
      </c>
      <c r="D1079" t="e">
        <f>IF($C1079="",0,SUMIFS(#REF!,#REF!,$C1079,#REF!,"&gt;="&amp;'Display 730 &amp; 1200'!$AN$10,#REF!,"&lt;="&amp;'Display 730 &amp; 1200'!$AN$9))</f>
        <v>#REF!</v>
      </c>
      <c r="E1079" t="e">
        <f>IF($C1079="",0,SUMIFS(#REF!,#REF!,$C1079,#REF!,"&gt;="&amp;'Display 730 &amp; 1200'!$AN$12,#REF!,"&lt;="&amp;'Display 730 &amp; 1200'!$AN$11))</f>
        <v>#REF!</v>
      </c>
    </row>
    <row r="1080" spans="1:5">
      <c r="A1080" t="str">
        <f>IF(INDEX('Display 730 &amp; 1200'!$A:$A,ROW())="","",INDEX('Display 730 &amp; 1200'!$A:$A,ROW()))</f>
        <v>YOGYAKARTA日惹</v>
      </c>
      <c r="B1080" t="str">
        <f>IF(INDEX('Display 730 &amp; 1200'!$B:$B,ROW())="","",INDEX('Display 730 &amp; 1200'!$B:$B,ROW()))</f>
        <v>IMAM ARIEF BUDI SANTOSO</v>
      </c>
      <c r="C1080" t="str">
        <f>IF(INDEX('Display 730 &amp; 1200'!$D:$D,ROW())="","",INDEX('Display 730 &amp; 1200'!$D:$D,ROW()))</f>
        <v>JETIS</v>
      </c>
      <c r="D1080" t="e">
        <f>IF($C1080="",0,SUMIFS(#REF!,#REF!,$C1080,#REF!,"&gt;="&amp;'Display 730 &amp; 1200'!$AN$10,#REF!,"&lt;="&amp;'Display 730 &amp; 1200'!$AN$9))</f>
        <v>#REF!</v>
      </c>
      <c r="E1080" t="e">
        <f>IF($C1080="",0,SUMIFS(#REF!,#REF!,$C1080,#REF!,"&gt;="&amp;'Display 730 &amp; 1200'!$AN$12,#REF!,"&lt;="&amp;'Display 730 &amp; 1200'!$AN$11))</f>
        <v>#REF!</v>
      </c>
    </row>
    <row r="1081" spans="1:5">
      <c r="A1081" t="str">
        <f>IF(INDEX('Display 730 &amp; 1200'!$A:$A,ROW())="","",INDEX('Display 730 &amp; 1200'!$A:$A,ROW()))</f>
        <v>YOGYAKARTA日惹</v>
      </c>
      <c r="B1081" t="str">
        <f>IF(INDEX('Display 730 &amp; 1200'!$B:$B,ROW())="","",INDEX('Display 730 &amp; 1200'!$B:$B,ROW()))</f>
        <v>IMAM ARIEF BUDI SANTOSO</v>
      </c>
      <c r="C1081" t="str">
        <f>IF(INDEX('Display 730 &amp; 1200'!$D:$D,ROW())="","",INDEX('Display 730 &amp; 1200'!$D:$D,ROW()))</f>
        <v>WONOGIRI</v>
      </c>
      <c r="D1081" t="e">
        <f>IF($C1081="",0,SUMIFS(#REF!,#REF!,$C1081,#REF!,"&gt;="&amp;'Display 730 &amp; 1200'!$AN$10,#REF!,"&lt;="&amp;'Display 730 &amp; 1200'!$AN$9))</f>
        <v>#REF!</v>
      </c>
      <c r="E1081" t="e">
        <f>IF($C1081="",0,SUMIFS(#REF!,#REF!,$C1081,#REF!,"&gt;="&amp;'Display 730 &amp; 1200'!$AN$12,#REF!,"&lt;="&amp;'Display 730 &amp; 1200'!$AN$11))</f>
        <v>#REF!</v>
      </c>
    </row>
    <row r="1082" spans="1:5">
      <c r="A1082" t="str">
        <f>IF(INDEX('Display 730 &amp; 1200'!$A:$A,ROW())="","",INDEX('Display 730 &amp; 1200'!$A:$A,ROW()))</f>
        <v>YOGYAKARTA日惹</v>
      </c>
      <c r="B1082" t="str">
        <f>IF(INDEX('Display 730 &amp; 1200'!$B:$B,ROW())="","",INDEX('Display 730 &amp; 1200'!$B:$B,ROW()))</f>
        <v>IMAM ARIEF BUDI SANTOSO</v>
      </c>
      <c r="C1082" t="str">
        <f>IF(INDEX('Display 730 &amp; 1200'!$D:$D,ROW())="","",INDEX('Display 730 &amp; 1200'!$D:$D,ROW()))</f>
        <v>BATURETNO</v>
      </c>
      <c r="D1082" t="e">
        <f>IF($C1082="",0,SUMIFS(#REF!,#REF!,$C1082,#REF!,"&gt;="&amp;'Display 730 &amp; 1200'!$AN$10,#REF!,"&lt;="&amp;'Display 730 &amp; 1200'!$AN$9))</f>
        <v>#REF!</v>
      </c>
      <c r="E1082" t="e">
        <f>IF($C1082="",0,SUMIFS(#REF!,#REF!,$C1082,#REF!,"&gt;="&amp;'Display 730 &amp; 1200'!$AN$12,#REF!,"&lt;="&amp;'Display 730 &amp; 1200'!$AN$11))</f>
        <v>#REF!</v>
      </c>
    </row>
    <row r="1083" spans="1:5">
      <c r="A1083" t="str">
        <f>IF(INDEX('Display 730 &amp; 1200'!$A:$A,ROW())="","",INDEX('Display 730 &amp; 1200'!$A:$A,ROW()))</f>
        <v>YOGYAKARTA日惹</v>
      </c>
      <c r="B1083" t="str">
        <f>IF(INDEX('Display 730 &amp; 1200'!$B:$B,ROW())="","",INDEX('Display 730 &amp; 1200'!$B:$B,ROW()))</f>
        <v>IMAM ARIEF BUDI SANTOSO</v>
      </c>
      <c r="C1083" t="str">
        <f>IF(INDEX('Display 730 &amp; 1200'!$D:$D,ROW())="","",INDEX('Display 730 &amp; 1200'!$D:$D,ROW()))</f>
        <v>NGADIROJO</v>
      </c>
      <c r="D1083" t="e">
        <f>IF($C1083="",0,SUMIFS(#REF!,#REF!,$C1083,#REF!,"&gt;="&amp;'Display 730 &amp; 1200'!$AN$10,#REF!,"&lt;="&amp;'Display 730 &amp; 1200'!$AN$9))</f>
        <v>#REF!</v>
      </c>
      <c r="E1083" t="e">
        <f>IF($C1083="",0,SUMIFS(#REF!,#REF!,$C1083,#REF!,"&gt;="&amp;'Display 730 &amp; 1200'!$AN$12,#REF!,"&lt;="&amp;'Display 730 &amp; 1200'!$AN$11))</f>
        <v>#REF!</v>
      </c>
    </row>
    <row r="1084" spans="1:5">
      <c r="A1084" t="str">
        <f>IF(INDEX('Display 730 &amp; 1200'!$A:$A,ROW())="","",INDEX('Display 730 &amp; 1200'!$A:$A,ROW()))</f>
        <v>YOGYAKARTA日惹</v>
      </c>
      <c r="B1084" t="str">
        <f>IF(INDEX('Display 730 &amp; 1200'!$B:$B,ROW())="","",INDEX('Display 730 &amp; 1200'!$B:$B,ROW()))</f>
        <v>IMAM ARIEF BUDI SANTOSO</v>
      </c>
      <c r="C1084" t="str">
        <f>IF(INDEX('Display 730 &amp; 1200'!$D:$D,ROW())="","",INDEX('Display 730 &amp; 1200'!$D:$D,ROW()))</f>
        <v>WURYANTORO</v>
      </c>
      <c r="D1084" t="e">
        <f>IF($C1084="",0,SUMIFS(#REF!,#REF!,$C1084,#REF!,"&gt;="&amp;'Display 730 &amp; 1200'!$AN$10,#REF!,"&lt;="&amp;'Display 730 &amp; 1200'!$AN$9))</f>
        <v>#REF!</v>
      </c>
      <c r="E1084" t="e">
        <f>IF($C1084="",0,SUMIFS(#REF!,#REF!,$C1084,#REF!,"&gt;="&amp;'Display 730 &amp; 1200'!$AN$12,#REF!,"&lt;="&amp;'Display 730 &amp; 1200'!$AN$11))</f>
        <v>#REF!</v>
      </c>
    </row>
    <row r="1085" spans="1:5">
      <c r="A1085" t="str">
        <f>IF(INDEX('Display 730 &amp; 1200'!$A:$A,ROW())="","",INDEX('Display 730 &amp; 1200'!$A:$A,ROW()))</f>
        <v>YOGYAKARTA日惹</v>
      </c>
      <c r="B1085" t="str">
        <f>IF(INDEX('Display 730 &amp; 1200'!$B:$B,ROW())="","",INDEX('Display 730 &amp; 1200'!$B:$B,ROW()))</f>
        <v>IMAM ARIEF BUDI SANTOSO</v>
      </c>
      <c r="C1085" t="str">
        <f>IF(INDEX('Display 730 &amp; 1200'!$D:$D,ROW())="","",INDEX('Display 730 &amp; 1200'!$D:$D,ROW()))</f>
        <v>SLOGOHIMO</v>
      </c>
      <c r="D1085" t="e">
        <f>IF($C1085="",0,SUMIFS(#REF!,#REF!,$C1085,#REF!,"&gt;="&amp;'Display 730 &amp; 1200'!$AN$10,#REF!,"&lt;="&amp;'Display 730 &amp; 1200'!$AN$9))</f>
        <v>#REF!</v>
      </c>
      <c r="E1085" t="e">
        <f>IF($C1085="",0,SUMIFS(#REF!,#REF!,$C1085,#REF!,"&gt;="&amp;'Display 730 &amp; 1200'!$AN$12,#REF!,"&lt;="&amp;'Display 730 &amp; 1200'!$AN$11))</f>
        <v>#REF!</v>
      </c>
    </row>
    <row r="1086" spans="1:5">
      <c r="A1086" t="str">
        <f>IF(INDEX('Display 730 &amp; 1200'!$A:$A,ROW())="","",INDEX('Display 730 &amp; 1200'!$A:$A,ROW()))</f>
        <v>YOGYAKARTA日惹</v>
      </c>
      <c r="B1086" t="str">
        <f>IF(INDEX('Display 730 &amp; 1200'!$B:$B,ROW())="","",INDEX('Display 730 &amp; 1200'!$B:$B,ROW()))</f>
        <v>IMAM ARIEF BUDI SANTOSO</v>
      </c>
      <c r="C1086" t="str">
        <f>IF(INDEX('Display 730 &amp; 1200'!$D:$D,ROW())="","",INDEX('Display 730 &amp; 1200'!$D:$D,ROW()))</f>
        <v>SELOGIRI</v>
      </c>
      <c r="D1086" t="e">
        <f>IF($C1086="",0,SUMIFS(#REF!,#REF!,$C1086,#REF!,"&gt;="&amp;'Display 730 &amp; 1200'!$AN$10,#REF!,"&lt;="&amp;'Display 730 &amp; 1200'!$AN$9))</f>
        <v>#REF!</v>
      </c>
      <c r="E1086" t="e">
        <f>IF($C1086="",0,SUMIFS(#REF!,#REF!,$C1086,#REF!,"&gt;="&amp;'Display 730 &amp; 1200'!$AN$12,#REF!,"&lt;="&amp;'Display 730 &amp; 1200'!$AN$11))</f>
        <v>#REF!</v>
      </c>
    </row>
    <row r="1087" spans="1:5">
      <c r="A1087" t="str">
        <f>IF(INDEX('Display 730 &amp; 1200'!$A:$A,ROW())="","",INDEX('Display 730 &amp; 1200'!$A:$A,ROW()))</f>
        <v>YOGYAKARTA日惹</v>
      </c>
      <c r="B1087" t="str">
        <f>IF(INDEX('Display 730 &amp; 1200'!$B:$B,ROW())="","",INDEX('Display 730 &amp; 1200'!$B:$B,ROW()))</f>
        <v>IMAM ARIEF BUDI SANTOSO</v>
      </c>
      <c r="C1087" t="str">
        <f>IF(INDEX('Display 730 &amp; 1200'!$D:$D,ROW())="","",INDEX('Display 730 &amp; 1200'!$D:$D,ROW()))</f>
        <v>PURWANTORO</v>
      </c>
      <c r="D1087" t="e">
        <f>IF($C1087="",0,SUMIFS(#REF!,#REF!,$C1087,#REF!,"&gt;="&amp;'Display 730 &amp; 1200'!$AN$10,#REF!,"&lt;="&amp;'Display 730 &amp; 1200'!$AN$9))</f>
        <v>#REF!</v>
      </c>
      <c r="E1087" t="e">
        <f>IF($C1087="",0,SUMIFS(#REF!,#REF!,$C1087,#REF!,"&gt;="&amp;'Display 730 &amp; 1200'!$AN$12,#REF!,"&lt;="&amp;'Display 730 &amp; 1200'!$AN$11))</f>
        <v>#REF!</v>
      </c>
    </row>
    <row r="1088" spans="1:5">
      <c r="A1088" t="str">
        <f>IF(INDEX('Display 730 &amp; 1200'!$A:$A,ROW())="","",INDEX('Display 730 &amp; 1200'!$A:$A,ROW()))</f>
        <v>YOGYAKARTA日惹</v>
      </c>
      <c r="B1088" t="str">
        <f>IF(INDEX('Display 730 &amp; 1200'!$B:$B,ROW())="","",INDEX('Display 730 &amp; 1200'!$B:$B,ROW()))</f>
        <v>IMAM ARIEF BUDI SANTOSO</v>
      </c>
      <c r="C1088" t="str">
        <f>IF(INDEX('Display 730 &amp; 1200'!$D:$D,ROW())="","",INDEX('Display 730 &amp; 1200'!$D:$D,ROW()))</f>
        <v>NGUNTORONADI</v>
      </c>
      <c r="D1088" t="e">
        <f>IF($C1088="",0,SUMIFS(#REF!,#REF!,$C1088,#REF!,"&gt;="&amp;'Display 730 &amp; 1200'!$AN$10,#REF!,"&lt;="&amp;'Display 730 &amp; 1200'!$AN$9))</f>
        <v>#REF!</v>
      </c>
      <c r="E1088" t="e">
        <f>IF($C1088="",0,SUMIFS(#REF!,#REF!,$C1088,#REF!,"&gt;="&amp;'Display 730 &amp; 1200'!$AN$12,#REF!,"&lt;="&amp;'Display 730 &amp; 1200'!$AN$11))</f>
        <v>#REF!</v>
      </c>
    </row>
    <row r="1089" spans="1:5">
      <c r="A1089" t="str">
        <f>IF(INDEX('Display 730 &amp; 1200'!$A:$A,ROW())="","",INDEX('Display 730 &amp; 1200'!$A:$A,ROW()))</f>
        <v>YOGYAKARTA日惹</v>
      </c>
      <c r="B1089" t="str">
        <f>IF(INDEX('Display 730 &amp; 1200'!$B:$B,ROW())="","",INDEX('Display 730 &amp; 1200'!$B:$B,ROW()))</f>
        <v>IMAM ARIEF BUDI SANTOSO</v>
      </c>
      <c r="C1089" t="str">
        <f>IF(INDEX('Display 730 &amp; 1200'!$D:$D,ROW())="","",INDEX('Display 730 &amp; 1200'!$D:$D,ROW()))</f>
        <v>JATISRONO_WGI</v>
      </c>
      <c r="D1089" t="e">
        <f>IF($C1089="",0,SUMIFS(#REF!,#REF!,$C1089,#REF!,"&gt;="&amp;'Display 730 &amp; 1200'!$AN$10,#REF!,"&lt;="&amp;'Display 730 &amp; 1200'!$AN$9))</f>
        <v>#REF!</v>
      </c>
      <c r="E1089" t="e">
        <f>IF($C1089="",0,SUMIFS(#REF!,#REF!,$C1089,#REF!,"&gt;="&amp;'Display 730 &amp; 1200'!$AN$12,#REF!,"&lt;="&amp;'Display 730 &amp; 1200'!$AN$11))</f>
        <v>#REF!</v>
      </c>
    </row>
    <row r="1090" spans="1:5">
      <c r="A1090" t="str">
        <f>IF(INDEX('Display 730 &amp; 1200'!$A:$A,ROW())="","",INDEX('Display 730 &amp; 1200'!$A:$A,ROW()))</f>
        <v>YOGYAKARTA日惹</v>
      </c>
      <c r="B1090" t="str">
        <f>IF(INDEX('Display 730 &amp; 1200'!$B:$B,ROW())="","",INDEX('Display 730 &amp; 1200'!$B:$B,ROW()))</f>
        <v>AGUS SULAEMAN</v>
      </c>
      <c r="C1090" t="str">
        <f>IF(INDEX('Display 730 &amp; 1200'!$D:$D,ROW())="","",INDEX('Display 730 &amp; 1200'!$D:$D,ROW()))</f>
        <v>WONOSARI</v>
      </c>
      <c r="D1090" t="e">
        <f>IF($C1090="",0,SUMIFS(#REF!,#REF!,$C1090,#REF!,"&gt;="&amp;'Display 730 &amp; 1200'!$AN$10,#REF!,"&lt;="&amp;'Display 730 &amp; 1200'!$AN$9))</f>
        <v>#REF!</v>
      </c>
      <c r="E1090" t="e">
        <f>IF($C1090="",0,SUMIFS(#REF!,#REF!,$C1090,#REF!,"&gt;="&amp;'Display 730 &amp; 1200'!$AN$12,#REF!,"&lt;="&amp;'Display 730 &amp; 1200'!$AN$11))</f>
        <v>#REF!</v>
      </c>
    </row>
    <row r="1091" spans="1:5">
      <c r="A1091" t="str">
        <f>IF(INDEX('Display 730 &amp; 1200'!$A:$A,ROW())="","",INDEX('Display 730 &amp; 1200'!$A:$A,ROW()))</f>
        <v>YOGYAKARTA日惹</v>
      </c>
      <c r="B1091" t="str">
        <f>IF(INDEX('Display 730 &amp; 1200'!$B:$B,ROW())="","",INDEX('Display 730 &amp; 1200'!$B:$B,ROW()))</f>
        <v>AGUS SULAEMAN</v>
      </c>
      <c r="C1091" t="str">
        <f>IF(INDEX('Display 730 &amp; 1200'!$D:$D,ROW())="","",INDEX('Display 730 &amp; 1200'!$D:$D,ROW()))</f>
        <v>NGLIPAR</v>
      </c>
      <c r="D1091" t="e">
        <f>IF($C1091="",0,SUMIFS(#REF!,#REF!,$C1091,#REF!,"&gt;="&amp;'Display 730 &amp; 1200'!$AN$10,#REF!,"&lt;="&amp;'Display 730 &amp; 1200'!$AN$9))</f>
        <v>#REF!</v>
      </c>
      <c r="E1091" t="e">
        <f>IF($C1091="",0,SUMIFS(#REF!,#REF!,$C1091,#REF!,"&gt;="&amp;'Display 730 &amp; 1200'!$AN$12,#REF!,"&lt;="&amp;'Display 730 &amp; 1200'!$AN$11))</f>
        <v>#REF!</v>
      </c>
    </row>
    <row r="1092" spans="1:5">
      <c r="A1092" t="str">
        <f>IF(INDEX('Display 730 &amp; 1200'!$A:$A,ROW())="","",INDEX('Display 730 &amp; 1200'!$A:$A,ROW()))</f>
        <v>YOGYAKARTA日惹</v>
      </c>
      <c r="B1092" t="str">
        <f>IF(INDEX('Display 730 &amp; 1200'!$B:$B,ROW())="","",INDEX('Display 730 &amp; 1200'!$B:$B,ROW()))</f>
        <v>AGUS SULAEMAN</v>
      </c>
      <c r="C1092" t="str">
        <f>IF(INDEX('Display 730 &amp; 1200'!$D:$D,ROW())="","",INDEX('Display 730 &amp; 1200'!$D:$D,ROW()))</f>
        <v>KARANGMOJO</v>
      </c>
      <c r="D1092" t="e">
        <f>IF($C1092="",0,SUMIFS(#REF!,#REF!,$C1092,#REF!,"&gt;="&amp;'Display 730 &amp; 1200'!$AN$10,#REF!,"&lt;="&amp;'Display 730 &amp; 1200'!$AN$9))</f>
        <v>#REF!</v>
      </c>
      <c r="E1092" t="e">
        <f>IF($C1092="",0,SUMIFS(#REF!,#REF!,$C1092,#REF!,"&gt;="&amp;'Display 730 &amp; 1200'!$AN$12,#REF!,"&lt;="&amp;'Display 730 &amp; 1200'!$AN$11))</f>
        <v>#REF!</v>
      </c>
    </row>
    <row r="1093" spans="1:5">
      <c r="A1093" t="str">
        <f>IF(INDEX('Display 730 &amp; 1200'!$A:$A,ROW())="","",INDEX('Display 730 &amp; 1200'!$A:$A,ROW()))</f>
        <v>SURABAYA泗水</v>
      </c>
      <c r="B1093" t="str">
        <f>IF(INDEX('Display 730 &amp; 1200'!$B:$B,ROW())="","",INDEX('Display 730 &amp; 1200'!$B:$B,ROW()))</f>
        <v>ARIF SAIFUDDIN</v>
      </c>
      <c r="C1093" t="str">
        <f>IF(INDEX('Display 730 &amp; 1200'!$D:$D,ROW())="","",INDEX('Display 730 &amp; 1200'!$D:$D,ROW()))</f>
        <v>PADANGAN</v>
      </c>
      <c r="D1093" t="e">
        <f>IF($C1093="",0,SUMIFS(#REF!,#REF!,$C1093,#REF!,"&gt;="&amp;'Display 730 &amp; 1200'!$AN$10,#REF!,"&lt;="&amp;'Display 730 &amp; 1200'!$AN$9))</f>
        <v>#REF!</v>
      </c>
      <c r="E1093" t="e">
        <f>IF($C1093="",0,SUMIFS(#REF!,#REF!,$C1093,#REF!,"&gt;="&amp;'Display 730 &amp; 1200'!$AN$12,#REF!,"&lt;="&amp;'Display 730 &amp; 1200'!$AN$11))</f>
        <v>#REF!</v>
      </c>
    </row>
    <row r="1094" spans="1:5">
      <c r="A1094" t="str">
        <f>IF(INDEX('Display 730 &amp; 1200'!$A:$A,ROW())="","",INDEX('Display 730 &amp; 1200'!$A:$A,ROW()))</f>
        <v>SURABAYA泗水</v>
      </c>
      <c r="B1094" t="str">
        <f>IF(INDEX('Display 730 &amp; 1200'!$B:$B,ROW())="","",INDEX('Display 730 &amp; 1200'!$B:$B,ROW()))</f>
        <v>ARIF SAIFUDDIN</v>
      </c>
      <c r="C1094" t="str">
        <f>IF(INDEX('Display 730 &amp; 1200'!$D:$D,ROW())="","",INDEX('Display 730 &amp; 1200'!$D:$D,ROW()))</f>
        <v>KALITIDU</v>
      </c>
      <c r="D1094" t="e">
        <f>IF($C1094="",0,SUMIFS(#REF!,#REF!,$C1094,#REF!,"&gt;="&amp;'Display 730 &amp; 1200'!$AN$10,#REF!,"&lt;="&amp;'Display 730 &amp; 1200'!$AN$9))</f>
        <v>#REF!</v>
      </c>
      <c r="E1094" t="e">
        <f>IF($C1094="",0,SUMIFS(#REF!,#REF!,$C1094,#REF!,"&gt;="&amp;'Display 730 &amp; 1200'!$AN$12,#REF!,"&lt;="&amp;'Display 730 &amp; 1200'!$AN$11))</f>
        <v>#REF!</v>
      </c>
    </row>
    <row r="1095" spans="1:5">
      <c r="A1095" t="str">
        <f>IF(INDEX('Display 730 &amp; 1200'!$A:$A,ROW())="","",INDEX('Display 730 &amp; 1200'!$A:$A,ROW()))</f>
        <v>SURABAYA泗水</v>
      </c>
      <c r="B1095" t="str">
        <f>IF(INDEX('Display 730 &amp; 1200'!$B:$B,ROW())="","",INDEX('Display 730 &amp; 1200'!$B:$B,ROW()))</f>
        <v>ARIF SAIFUDDIN</v>
      </c>
      <c r="C1095" t="str">
        <f>IF(INDEX('Display 730 &amp; 1200'!$D:$D,ROW())="","",INDEX('Display 730 &amp; 1200'!$D:$D,ROW()))</f>
        <v>SUMBEREJO</v>
      </c>
      <c r="D1095" t="e">
        <f>IF($C1095="",0,SUMIFS(#REF!,#REF!,$C1095,#REF!,"&gt;="&amp;'Display 730 &amp; 1200'!$AN$10,#REF!,"&lt;="&amp;'Display 730 &amp; 1200'!$AN$9))</f>
        <v>#REF!</v>
      </c>
      <c r="E1095" t="e">
        <f>IF($C1095="",0,SUMIFS(#REF!,#REF!,$C1095,#REF!,"&gt;="&amp;'Display 730 &amp; 1200'!$AN$12,#REF!,"&lt;="&amp;'Display 730 &amp; 1200'!$AN$11))</f>
        <v>#REF!</v>
      </c>
    </row>
    <row r="1096" spans="1:5">
      <c r="A1096" t="str">
        <f>IF(INDEX('Display 730 &amp; 1200'!$A:$A,ROW())="","",INDEX('Display 730 &amp; 1200'!$A:$A,ROW()))</f>
        <v>SURABAYA泗水</v>
      </c>
      <c r="B1096" t="str">
        <f>IF(INDEX('Display 730 &amp; 1200'!$B:$B,ROW())="","",INDEX('Display 730 &amp; 1200'!$B:$B,ROW()))</f>
        <v>ARIF SAIFUDDIN</v>
      </c>
      <c r="C1096" t="str">
        <f>IF(INDEX('Display 730 &amp; 1200'!$D:$D,ROW())="","",INDEX('Display 730 &amp; 1200'!$D:$D,ROW()))</f>
        <v>DC_SRATU</v>
      </c>
      <c r="D1096" t="e">
        <f>IF($C1096="",0,SUMIFS(#REF!,#REF!,$C1096,#REF!,"&gt;="&amp;'Display 730 &amp; 1200'!$AN$10,#REF!,"&lt;="&amp;'Display 730 &amp; 1200'!$AN$9))</f>
        <v>#REF!</v>
      </c>
      <c r="E1096" t="e">
        <f>IF($C1096="",0,SUMIFS(#REF!,#REF!,$C1096,#REF!,"&gt;="&amp;'Display 730 &amp; 1200'!$AN$12,#REF!,"&lt;="&amp;'Display 730 &amp; 1200'!$AN$11))</f>
        <v>#REF!</v>
      </c>
    </row>
    <row r="1097" spans="1:5">
      <c r="A1097" t="str">
        <f>IF(INDEX('Display 730 &amp; 1200'!$A:$A,ROW())="","",INDEX('Display 730 &amp; 1200'!$A:$A,ROW()))</f>
        <v>SURABAYA泗水</v>
      </c>
      <c r="B1097" t="str">
        <f>IF(INDEX('Display 730 &amp; 1200'!$B:$B,ROW())="","",INDEX('Display 730 &amp; 1200'!$B:$B,ROW()))</f>
        <v>ARIF SAIFUDDIN</v>
      </c>
      <c r="C1097" t="str">
        <f>IF(INDEX('Display 730 &amp; 1200'!$D:$D,ROW())="","",INDEX('Display 730 &amp; 1200'!$D:$D,ROW()))</f>
        <v>DC_KLANGON</v>
      </c>
      <c r="D1097" t="e">
        <f>IF($C1097="",0,SUMIFS(#REF!,#REF!,$C1097,#REF!,"&gt;="&amp;'Display 730 &amp; 1200'!$AN$10,#REF!,"&lt;="&amp;'Display 730 &amp; 1200'!$AN$9))</f>
        <v>#REF!</v>
      </c>
      <c r="E1097" t="e">
        <f>IF($C1097="",0,SUMIFS(#REF!,#REF!,$C1097,#REF!,"&gt;="&amp;'Display 730 &amp; 1200'!$AN$12,#REF!,"&lt;="&amp;'Display 730 &amp; 1200'!$AN$11))</f>
        <v>#REF!</v>
      </c>
    </row>
    <row r="1098" spans="1:5">
      <c r="A1098" t="str">
        <f>IF(INDEX('Display 730 &amp; 1200'!$A:$A,ROW())="","",INDEX('Display 730 &amp; 1200'!$A:$A,ROW()))</f>
        <v>SURABAYA泗水</v>
      </c>
      <c r="B1098" t="str">
        <f>IF(INDEX('Display 730 &amp; 1200'!$B:$B,ROW())="","",INDEX('Display 730 &amp; 1200'!$B:$B,ROW()))</f>
        <v>ARIF SAIFUDDIN</v>
      </c>
      <c r="C1098" t="str">
        <f>IF(INDEX('Display 730 &amp; 1200'!$D:$D,ROW())="","",INDEX('Display 730 &amp; 1200'!$D:$D,ROW()))</f>
        <v>GAYAM</v>
      </c>
      <c r="D1098" t="e">
        <f>IF($C1098="",0,SUMIFS(#REF!,#REF!,$C1098,#REF!,"&gt;="&amp;'Display 730 &amp; 1200'!$AN$10,#REF!,"&lt;="&amp;'Display 730 &amp; 1200'!$AN$9))</f>
        <v>#REF!</v>
      </c>
      <c r="E1098" t="e">
        <f>IF($C1098="",0,SUMIFS(#REF!,#REF!,$C1098,#REF!,"&gt;="&amp;'Display 730 &amp; 1200'!$AN$12,#REF!,"&lt;="&amp;'Display 730 &amp; 1200'!$AN$11))</f>
        <v>#REF!</v>
      </c>
    </row>
    <row r="1099" spans="1:5">
      <c r="A1099" t="str">
        <f>IF(INDEX('Display 730 &amp; 1200'!$A:$A,ROW())="","",INDEX('Display 730 &amp; 1200'!$A:$A,ROW()))</f>
        <v>SURABAYA泗水</v>
      </c>
      <c r="B1099" t="str">
        <f>IF(INDEX('Display 730 &amp; 1200'!$B:$B,ROW())="","",INDEX('Display 730 &amp; 1200'!$B:$B,ROW()))</f>
        <v>ARIF SAIFUDDIN</v>
      </c>
      <c r="C1099" t="str">
        <f>IF(INDEX('Display 730 &amp; 1200'!$D:$D,ROW())="","",INDEX('Display 730 &amp; 1200'!$D:$D,ROW()))</f>
        <v>NGRAHO</v>
      </c>
      <c r="D1099" t="e">
        <f>IF($C1099="",0,SUMIFS(#REF!,#REF!,$C1099,#REF!,"&gt;="&amp;'Display 730 &amp; 1200'!$AN$10,#REF!,"&lt;="&amp;'Display 730 &amp; 1200'!$AN$9))</f>
        <v>#REF!</v>
      </c>
      <c r="E1099" t="e">
        <f>IF($C1099="",0,SUMIFS(#REF!,#REF!,$C1099,#REF!,"&gt;="&amp;'Display 730 &amp; 1200'!$AN$12,#REF!,"&lt;="&amp;'Display 730 &amp; 1200'!$AN$11))</f>
        <v>#REF!</v>
      </c>
    </row>
    <row r="1100" spans="1:5">
      <c r="A1100" t="str">
        <f>IF(INDEX('Display 730 &amp; 1200'!$A:$A,ROW())="","",INDEX('Display 730 &amp; 1200'!$A:$A,ROW()))</f>
        <v>SURABAYA泗水</v>
      </c>
      <c r="B1100" t="str">
        <f>IF(INDEX('Display 730 &amp; 1200'!$B:$B,ROW())="","",INDEX('Display 730 &amp; 1200'!$B:$B,ROW()))</f>
        <v>ARIF SAIFUDDIN</v>
      </c>
      <c r="C1100" t="str">
        <f>IF(INDEX('Display 730 &amp; 1200'!$D:$D,ROW())="","",INDEX('Display 730 &amp; 1200'!$D:$D,ROW()))</f>
        <v>DANDER</v>
      </c>
      <c r="D1100" t="e">
        <f>IF($C1100="",0,SUMIFS(#REF!,#REF!,$C1100,#REF!,"&gt;="&amp;'Display 730 &amp; 1200'!$AN$10,#REF!,"&lt;="&amp;'Display 730 &amp; 1200'!$AN$9))</f>
        <v>#REF!</v>
      </c>
      <c r="E1100" t="e">
        <f>IF($C1100="",0,SUMIFS(#REF!,#REF!,$C1100,#REF!,"&gt;="&amp;'Display 730 &amp; 1200'!$AN$12,#REF!,"&lt;="&amp;'Display 730 &amp; 1200'!$AN$11))</f>
        <v>#REF!</v>
      </c>
    </row>
    <row r="1101" spans="1:5">
      <c r="A1101" t="str">
        <f>IF(INDEX('Display 730 &amp; 1200'!$A:$A,ROW())="","",INDEX('Display 730 &amp; 1200'!$A:$A,ROW()))</f>
        <v>SURABAYA泗水</v>
      </c>
      <c r="B1101" t="str">
        <f>IF(INDEX('Display 730 &amp; 1200'!$B:$B,ROW())="","",INDEX('Display 730 &amp; 1200'!$B:$B,ROW()))</f>
        <v>ARIF SAIFUDDIN</v>
      </c>
      <c r="C1101" t="str">
        <f>IF(INDEX('Display 730 &amp; 1200'!$D:$D,ROW())="","",INDEX('Display 730 &amp; 1200'!$D:$D,ROW()))</f>
        <v>BALEN_1</v>
      </c>
      <c r="D1101" t="e">
        <f>IF($C1101="",0,SUMIFS(#REF!,#REF!,$C1101,#REF!,"&gt;="&amp;'Display 730 &amp; 1200'!$AN$10,#REF!,"&lt;="&amp;'Display 730 &amp; 1200'!$AN$9))</f>
        <v>#REF!</v>
      </c>
      <c r="E1101" t="e">
        <f>IF($C1101="",0,SUMIFS(#REF!,#REF!,$C1101,#REF!,"&gt;="&amp;'Display 730 &amp; 1200'!$AN$12,#REF!,"&lt;="&amp;'Display 730 &amp; 1200'!$AN$11))</f>
        <v>#REF!</v>
      </c>
    </row>
    <row r="1102" spans="1:5">
      <c r="A1102" t="str">
        <f>IF(INDEX('Display 730 &amp; 1200'!$A:$A,ROW())="","",INDEX('Display 730 &amp; 1200'!$A:$A,ROW()))</f>
        <v>SURABAYA泗水</v>
      </c>
      <c r="B1102" t="str">
        <f>IF(INDEX('Display 730 &amp; 1200'!$B:$B,ROW())="","",INDEX('Display 730 &amp; 1200'!$B:$B,ROW()))</f>
        <v>ARIF SAIFUDDIN</v>
      </c>
      <c r="C1102" t="str">
        <f>IF(INDEX('Display 730 &amp; 1200'!$D:$D,ROW())="","",INDEX('Display 730 &amp; 1200'!$D:$D,ROW()))</f>
        <v>KEDUNGADEM_1</v>
      </c>
      <c r="D1102" t="e">
        <f>IF($C1102="",0,SUMIFS(#REF!,#REF!,$C1102,#REF!,"&gt;="&amp;'Display 730 &amp; 1200'!$AN$10,#REF!,"&lt;="&amp;'Display 730 &amp; 1200'!$AN$9))</f>
        <v>#REF!</v>
      </c>
      <c r="E1102" t="e">
        <f>IF($C1102="",0,SUMIFS(#REF!,#REF!,$C1102,#REF!,"&gt;="&amp;'Display 730 &amp; 1200'!$AN$12,#REF!,"&lt;="&amp;'Display 730 &amp; 1200'!$AN$11))</f>
        <v>#REF!</v>
      </c>
    </row>
    <row r="1103" spans="1:5">
      <c r="A1103" t="str">
        <f>IF(INDEX('Display 730 &amp; 1200'!$A:$A,ROW())="","",INDEX('Display 730 &amp; 1200'!$A:$A,ROW()))</f>
        <v>SURABAYA泗水</v>
      </c>
      <c r="B1103" t="str">
        <f>IF(INDEX('Display 730 &amp; 1200'!$B:$B,ROW())="","",INDEX('Display 730 &amp; 1200'!$B:$B,ROW()))</f>
        <v>ARIF SAIFUDDIN</v>
      </c>
      <c r="C1103" t="str">
        <f>IF(INDEX('Display 730 &amp; 1200'!$D:$D,ROW())="","",INDEX('Display 730 &amp; 1200'!$D:$D,ROW()))</f>
        <v>TUBAN</v>
      </c>
      <c r="D1103" t="e">
        <f>IF($C1103="",0,SUMIFS(#REF!,#REF!,$C1103,#REF!,"&gt;="&amp;'Display 730 &amp; 1200'!$AN$10,#REF!,"&lt;="&amp;'Display 730 &amp; 1200'!$AN$9))</f>
        <v>#REF!</v>
      </c>
      <c r="E1103" t="e">
        <f>IF($C1103="",0,SUMIFS(#REF!,#REF!,$C1103,#REF!,"&gt;="&amp;'Display 730 &amp; 1200'!$AN$12,#REF!,"&lt;="&amp;'Display 730 &amp; 1200'!$AN$11))</f>
        <v>#REF!</v>
      </c>
    </row>
    <row r="1104" spans="1:5">
      <c r="A1104" t="str">
        <f>IF(INDEX('Display 730 &amp; 1200'!$A:$A,ROW())="","",INDEX('Display 730 &amp; 1200'!$A:$A,ROW()))</f>
        <v>SURABAYA泗水</v>
      </c>
      <c r="B1104" t="str">
        <f>IF(INDEX('Display 730 &amp; 1200'!$B:$B,ROW())="","",INDEX('Display 730 &amp; 1200'!$B:$B,ROW()))</f>
        <v>ARIF SAIFUDDIN</v>
      </c>
      <c r="C1104" t="str">
        <f>IF(INDEX('Display 730 &amp; 1200'!$D:$D,ROW())="","",INDEX('Display 730 &amp; 1200'!$D:$D,ROW()))</f>
        <v>JATIROGO</v>
      </c>
      <c r="D1104" t="e">
        <f>IF($C1104="",0,SUMIFS(#REF!,#REF!,$C1104,#REF!,"&gt;="&amp;'Display 730 &amp; 1200'!$AN$10,#REF!,"&lt;="&amp;'Display 730 &amp; 1200'!$AN$9))</f>
        <v>#REF!</v>
      </c>
      <c r="E1104" t="e">
        <f>IF($C1104="",0,SUMIFS(#REF!,#REF!,$C1104,#REF!,"&gt;="&amp;'Display 730 &amp; 1200'!$AN$12,#REF!,"&lt;="&amp;'Display 730 &amp; 1200'!$AN$11))</f>
        <v>#REF!</v>
      </c>
    </row>
    <row r="1105" spans="1:5">
      <c r="A1105" t="str">
        <f>IF(INDEX('Display 730 &amp; 1200'!$A:$A,ROW())="","",INDEX('Display 730 &amp; 1200'!$A:$A,ROW()))</f>
        <v>SURABAYA泗水</v>
      </c>
      <c r="B1105" t="str">
        <f>IF(INDEX('Display 730 &amp; 1200'!$B:$B,ROW())="","",INDEX('Display 730 &amp; 1200'!$B:$B,ROW()))</f>
        <v>ARIF SAIFUDDIN</v>
      </c>
      <c r="C1105" t="str">
        <f>IF(INDEX('Display 730 &amp; 1200'!$D:$D,ROW())="","",INDEX('Display 730 &amp; 1200'!$D:$D,ROW()))</f>
        <v>KEREK</v>
      </c>
      <c r="D1105" t="e">
        <f>IF($C1105="",0,SUMIFS(#REF!,#REF!,$C1105,#REF!,"&gt;="&amp;'Display 730 &amp; 1200'!$AN$10,#REF!,"&lt;="&amp;'Display 730 &amp; 1200'!$AN$9))</f>
        <v>#REF!</v>
      </c>
      <c r="E1105" t="e">
        <f>IF($C1105="",0,SUMIFS(#REF!,#REF!,$C1105,#REF!,"&gt;="&amp;'Display 730 &amp; 1200'!$AN$12,#REF!,"&lt;="&amp;'Display 730 &amp; 1200'!$AN$11))</f>
        <v>#REF!</v>
      </c>
    </row>
    <row r="1106" spans="1:5">
      <c r="A1106" t="str">
        <f>IF(INDEX('Display 730 &amp; 1200'!$A:$A,ROW())="","",INDEX('Display 730 &amp; 1200'!$A:$A,ROW()))</f>
        <v>SURABAYA泗水</v>
      </c>
      <c r="B1106" t="str">
        <f>IF(INDEX('Display 730 &amp; 1200'!$B:$B,ROW())="","",INDEX('Display 730 &amp; 1200'!$B:$B,ROW()))</f>
        <v>ARIF SAIFUDDIN</v>
      </c>
      <c r="C1106" t="str">
        <f>IF(INDEX('Display 730 &amp; 1200'!$D:$D,ROW())="","",INDEX('Display 730 &amp; 1200'!$D:$D,ROW()))</f>
        <v>PLUMPANG</v>
      </c>
      <c r="D1106" t="e">
        <f>IF($C1106="",0,SUMIFS(#REF!,#REF!,$C1106,#REF!,"&gt;="&amp;'Display 730 &amp; 1200'!$AN$10,#REF!,"&lt;="&amp;'Display 730 &amp; 1200'!$AN$9))</f>
        <v>#REF!</v>
      </c>
      <c r="E1106" t="e">
        <f>IF($C1106="",0,SUMIFS(#REF!,#REF!,$C1106,#REF!,"&gt;="&amp;'Display 730 &amp; 1200'!$AN$12,#REF!,"&lt;="&amp;'Display 730 &amp; 1200'!$AN$11))</f>
        <v>#REF!</v>
      </c>
    </row>
    <row r="1107" spans="1:5">
      <c r="A1107" t="str">
        <f>IF(INDEX('Display 730 &amp; 1200'!$A:$A,ROW())="","",INDEX('Display 730 &amp; 1200'!$A:$A,ROW()))</f>
        <v>SURABAYA泗水</v>
      </c>
      <c r="B1107" t="str">
        <f>IF(INDEX('Display 730 &amp; 1200'!$B:$B,ROW())="","",INDEX('Display 730 &amp; 1200'!$B:$B,ROW()))</f>
        <v>ARIF SAIFUDDIN</v>
      </c>
      <c r="C1107" t="str">
        <f>IF(INDEX('Display 730 &amp; 1200'!$D:$D,ROW())="","",INDEX('Display 730 &amp; 1200'!$D:$D,ROW()))</f>
        <v>PARENGAN</v>
      </c>
      <c r="D1107" t="e">
        <f>IF($C1107="",0,SUMIFS(#REF!,#REF!,$C1107,#REF!,"&gt;="&amp;'Display 730 &amp; 1200'!$AN$10,#REF!,"&lt;="&amp;'Display 730 &amp; 1200'!$AN$9))</f>
        <v>#REF!</v>
      </c>
      <c r="E1107" t="e">
        <f>IF($C1107="",0,SUMIFS(#REF!,#REF!,$C1107,#REF!,"&gt;="&amp;'Display 730 &amp; 1200'!$AN$12,#REF!,"&lt;="&amp;'Display 730 &amp; 1200'!$AN$11))</f>
        <v>#REF!</v>
      </c>
    </row>
    <row r="1108" spans="1:5">
      <c r="A1108" t="str">
        <f>IF(INDEX('Display 730 &amp; 1200'!$A:$A,ROW())="","",INDEX('Display 730 &amp; 1200'!$A:$A,ROW()))</f>
        <v>SURABAYA泗水</v>
      </c>
      <c r="B1108" t="str">
        <f>IF(INDEX('Display 730 &amp; 1200'!$B:$B,ROW())="","",INDEX('Display 730 &amp; 1200'!$B:$B,ROW()))</f>
        <v>ARIF SAIFUDDIN</v>
      </c>
      <c r="C1108" t="str">
        <f>IF(INDEX('Display 730 &amp; 1200'!$D:$D,ROW())="","",INDEX('Display 730 &amp; 1200'!$D:$D,ROW()))</f>
        <v>TAMBAKBOYO</v>
      </c>
      <c r="D1108" t="e">
        <f>IF($C1108="",0,SUMIFS(#REF!,#REF!,$C1108,#REF!,"&gt;="&amp;'Display 730 &amp; 1200'!$AN$10,#REF!,"&lt;="&amp;'Display 730 &amp; 1200'!$AN$9))</f>
        <v>#REF!</v>
      </c>
      <c r="E1108" t="e">
        <f>IF($C1108="",0,SUMIFS(#REF!,#REF!,$C1108,#REF!,"&gt;="&amp;'Display 730 &amp; 1200'!$AN$12,#REF!,"&lt;="&amp;'Display 730 &amp; 1200'!$AN$11))</f>
        <v>#REF!</v>
      </c>
    </row>
    <row r="1109" spans="1:5">
      <c r="A1109" t="str">
        <f>IF(INDEX('Display 730 &amp; 1200'!$A:$A,ROW())="","",INDEX('Display 730 &amp; 1200'!$A:$A,ROW()))</f>
        <v>SURABAYA泗水</v>
      </c>
      <c r="B1109" t="str">
        <f>IF(INDEX('Display 730 &amp; 1200'!$B:$B,ROW())="","",INDEX('Display 730 &amp; 1200'!$B:$B,ROW()))</f>
        <v>ARIF SAIFUDDIN</v>
      </c>
      <c r="C1109" t="str">
        <f>IF(INDEX('Display 730 &amp; 1200'!$D:$D,ROW())="","",INDEX('Display 730 &amp; 1200'!$D:$D,ROW()))</f>
        <v>RENGEL_1</v>
      </c>
      <c r="D1109" t="e">
        <f>IF($C1109="",0,SUMIFS(#REF!,#REF!,$C1109,#REF!,"&gt;="&amp;'Display 730 &amp; 1200'!$AN$10,#REF!,"&lt;="&amp;'Display 730 &amp; 1200'!$AN$9))</f>
        <v>#REF!</v>
      </c>
      <c r="E1109" t="e">
        <f>IF($C1109="",0,SUMIFS(#REF!,#REF!,$C1109,#REF!,"&gt;="&amp;'Display 730 &amp; 1200'!$AN$12,#REF!,"&lt;="&amp;'Display 730 &amp; 1200'!$AN$11))</f>
        <v>#REF!</v>
      </c>
    </row>
    <row r="1110" spans="1:5">
      <c r="A1110" t="str">
        <f>IF(INDEX('Display 730 &amp; 1200'!$A:$A,ROW())="","",INDEX('Display 730 &amp; 1200'!$A:$A,ROW()))</f>
        <v>SURABAYA泗水</v>
      </c>
      <c r="B1110" t="str">
        <f>IF(INDEX('Display 730 &amp; 1200'!$B:$B,ROW())="","",INDEX('Display 730 &amp; 1200'!$B:$B,ROW()))</f>
        <v>ARIF SAIFUDDIN</v>
      </c>
      <c r="C1110" t="str">
        <f>IF(INDEX('Display 730 &amp; 1200'!$D:$D,ROW())="","",INDEX('Display 730 &amp; 1200'!$D:$D,ROW()))</f>
        <v>MERAKURAK_1</v>
      </c>
      <c r="D1110" t="e">
        <f>IF($C1110="",0,SUMIFS(#REF!,#REF!,$C1110,#REF!,"&gt;="&amp;'Display 730 &amp; 1200'!$AN$10,#REF!,"&lt;="&amp;'Display 730 &amp; 1200'!$AN$9))</f>
        <v>#REF!</v>
      </c>
      <c r="E1110" t="e">
        <f>IF($C1110="",0,SUMIFS(#REF!,#REF!,$C1110,#REF!,"&gt;="&amp;'Display 730 &amp; 1200'!$AN$12,#REF!,"&lt;="&amp;'Display 730 &amp; 1200'!$AN$11))</f>
        <v>#REF!</v>
      </c>
    </row>
    <row r="1111" spans="1:5">
      <c r="A1111" t="str">
        <f>IF(INDEX('Display 730 &amp; 1200'!$A:$A,ROW())="","",INDEX('Display 730 &amp; 1200'!$A:$A,ROW()))</f>
        <v>SURABAYA泗水</v>
      </c>
      <c r="B1111" t="str">
        <f>IF(INDEX('Display 730 &amp; 1200'!$B:$B,ROW())="","",INDEX('Display 730 &amp; 1200'!$B:$B,ROW()))</f>
        <v>ARIF SAIFUDDIN</v>
      </c>
      <c r="C1111" t="str">
        <f>IF(INDEX('Display 730 &amp; 1200'!$D:$D,ROW())="","",INDEX('Display 730 &amp; 1200'!$D:$D,ROW()))</f>
        <v>TUBAN_1</v>
      </c>
      <c r="D1111" t="e">
        <f>IF($C1111="",0,SUMIFS(#REF!,#REF!,$C1111,#REF!,"&gt;="&amp;'Display 730 &amp; 1200'!$AN$10,#REF!,"&lt;="&amp;'Display 730 &amp; 1200'!$AN$9))</f>
        <v>#REF!</v>
      </c>
      <c r="E1111" t="e">
        <f>IF($C1111="",0,SUMIFS(#REF!,#REF!,$C1111,#REF!,"&gt;="&amp;'Display 730 &amp; 1200'!$AN$12,#REF!,"&lt;="&amp;'Display 730 &amp; 1200'!$AN$11))</f>
        <v>#REF!</v>
      </c>
    </row>
    <row r="1112" spans="1:5">
      <c r="A1112" t="str">
        <f>IF(INDEX('Display 730 &amp; 1200'!$A:$A,ROW())="","",INDEX('Display 730 &amp; 1200'!$A:$A,ROW()))</f>
        <v>SURABAYA泗水</v>
      </c>
      <c r="B1112" t="str">
        <f>IF(INDEX('Display 730 &amp; 1200'!$B:$B,ROW())="","",INDEX('Display 730 &amp; 1200'!$B:$B,ROW()))</f>
        <v>ARIF SAIFUDDIN</v>
      </c>
      <c r="C1112" t="str">
        <f>IF(INDEX('Display 730 &amp; 1200'!$D:$D,ROW())="","",INDEX('Display 730 &amp; 1200'!$D:$D,ROW()))</f>
        <v>PALANG_1</v>
      </c>
      <c r="D1112" t="e">
        <f>IF($C1112="",0,SUMIFS(#REF!,#REF!,$C1112,#REF!,"&gt;="&amp;'Display 730 &amp; 1200'!$AN$10,#REF!,"&lt;="&amp;'Display 730 &amp; 1200'!$AN$9))</f>
        <v>#REF!</v>
      </c>
      <c r="E1112" t="e">
        <f>IF($C1112="",0,SUMIFS(#REF!,#REF!,$C1112,#REF!,"&gt;="&amp;'Display 730 &amp; 1200'!$AN$12,#REF!,"&lt;="&amp;'Display 730 &amp; 1200'!$AN$11))</f>
        <v>#REF!</v>
      </c>
    </row>
    <row r="1113" spans="1:5">
      <c r="A1113" t="str">
        <f>IF(INDEX('Display 730 &amp; 1200'!$A:$A,ROW())="","",INDEX('Display 730 &amp; 1200'!$A:$A,ROW()))</f>
        <v>SURABAYA泗水</v>
      </c>
      <c r="B1113" t="str">
        <f>IF(INDEX('Display 730 &amp; 1200'!$B:$B,ROW())="","",INDEX('Display 730 &amp; 1200'!$B:$B,ROW()))</f>
        <v>HABIBI BAITULLAH</v>
      </c>
      <c r="C1113" t="str">
        <f>IF(INDEX('Display 730 &amp; 1200'!$D:$D,ROW())="","",INDEX('Display 730 &amp; 1200'!$D:$D,ROW()))</f>
        <v>DRIYOREJO</v>
      </c>
      <c r="D1113" t="e">
        <f>IF($C1113="",0,SUMIFS(#REF!,#REF!,$C1113,#REF!,"&gt;="&amp;'Display 730 &amp; 1200'!$AN$10,#REF!,"&lt;="&amp;'Display 730 &amp; 1200'!$AN$9))</f>
        <v>#REF!</v>
      </c>
      <c r="E1113" t="e">
        <f>IF($C1113="",0,SUMIFS(#REF!,#REF!,$C1113,#REF!,"&gt;="&amp;'Display 730 &amp; 1200'!$AN$12,#REF!,"&lt;="&amp;'Display 730 &amp; 1200'!$AN$11))</f>
        <v>#REF!</v>
      </c>
    </row>
    <row r="1114" spans="1:5">
      <c r="A1114" t="str">
        <f>IF(INDEX('Display 730 &amp; 1200'!$A:$A,ROW())="","",INDEX('Display 730 &amp; 1200'!$A:$A,ROW()))</f>
        <v>SURABAYA泗水</v>
      </c>
      <c r="B1114" t="str">
        <f>IF(INDEX('Display 730 &amp; 1200'!$B:$B,ROW())="","",INDEX('Display 730 &amp; 1200'!$B:$B,ROW()))</f>
        <v>HABIBI BAITULLAH</v>
      </c>
      <c r="C1114" t="str">
        <f>IF(INDEX('Display 730 &amp; 1200'!$D:$D,ROW())="","",INDEX('Display 730 &amp; 1200'!$D:$D,ROW()))</f>
        <v>PANCENG</v>
      </c>
      <c r="D1114" t="e">
        <f>IF($C1114="",0,SUMIFS(#REF!,#REF!,$C1114,#REF!,"&gt;="&amp;'Display 730 &amp; 1200'!$AN$10,#REF!,"&lt;="&amp;'Display 730 &amp; 1200'!$AN$9))</f>
        <v>#REF!</v>
      </c>
      <c r="E1114" t="e">
        <f>IF($C1114="",0,SUMIFS(#REF!,#REF!,$C1114,#REF!,"&gt;="&amp;'Display 730 &amp; 1200'!$AN$12,#REF!,"&lt;="&amp;'Display 730 &amp; 1200'!$AN$11))</f>
        <v>#REF!</v>
      </c>
    </row>
    <row r="1115" spans="1:5">
      <c r="A1115" t="str">
        <f>IF(INDEX('Display 730 &amp; 1200'!$A:$A,ROW())="","",INDEX('Display 730 &amp; 1200'!$A:$A,ROW()))</f>
        <v>SURABAYA泗水</v>
      </c>
      <c r="B1115" t="str">
        <f>IF(INDEX('Display 730 &amp; 1200'!$B:$B,ROW())="","",INDEX('Display 730 &amp; 1200'!$B:$B,ROW()))</f>
        <v>HABIBI BAITULLAH</v>
      </c>
      <c r="C1115" t="str">
        <f>IF(INDEX('Display 730 &amp; 1200'!$D:$D,ROW())="","",INDEX('Display 730 &amp; 1200'!$D:$D,ROW()))</f>
        <v>MANYAR_2</v>
      </c>
      <c r="D1115" t="e">
        <f>IF($C1115="",0,SUMIFS(#REF!,#REF!,$C1115,#REF!,"&gt;="&amp;'Display 730 &amp; 1200'!$AN$10,#REF!,"&lt;="&amp;'Display 730 &amp; 1200'!$AN$9))</f>
        <v>#REF!</v>
      </c>
      <c r="E1115" t="e">
        <f>IF($C1115="",0,SUMIFS(#REF!,#REF!,$C1115,#REF!,"&gt;="&amp;'Display 730 &amp; 1200'!$AN$12,#REF!,"&lt;="&amp;'Display 730 &amp; 1200'!$AN$11))</f>
        <v>#REF!</v>
      </c>
    </row>
    <row r="1116" spans="1:5">
      <c r="A1116" t="str">
        <f>IF(INDEX('Display 730 &amp; 1200'!$A:$A,ROW())="","",INDEX('Display 730 &amp; 1200'!$A:$A,ROW()))</f>
        <v>SURABAYA泗水</v>
      </c>
      <c r="B1116" t="str">
        <f>IF(INDEX('Display 730 &amp; 1200'!$B:$B,ROW())="","",INDEX('Display 730 &amp; 1200'!$B:$B,ROW()))</f>
        <v>HABIBI BAITULLAH</v>
      </c>
      <c r="C1116" t="str">
        <f>IF(INDEX('Display 730 &amp; 1200'!$D:$D,ROW())="","",INDEX('Display 730 &amp; 1200'!$D:$D,ROW()))</f>
        <v>BAWEAN</v>
      </c>
      <c r="D1116" t="e">
        <f>IF($C1116="",0,SUMIFS(#REF!,#REF!,$C1116,#REF!,"&gt;="&amp;'Display 730 &amp; 1200'!$AN$10,#REF!,"&lt;="&amp;'Display 730 &amp; 1200'!$AN$9))</f>
        <v>#REF!</v>
      </c>
      <c r="E1116" t="e">
        <f>IF($C1116="",0,SUMIFS(#REF!,#REF!,$C1116,#REF!,"&gt;="&amp;'Display 730 &amp; 1200'!$AN$12,#REF!,"&lt;="&amp;'Display 730 &amp; 1200'!$AN$11))</f>
        <v>#REF!</v>
      </c>
    </row>
    <row r="1117" spans="1:5">
      <c r="A1117" t="str">
        <f>IF(INDEX('Display 730 &amp; 1200'!$A:$A,ROW())="","",INDEX('Display 730 &amp; 1200'!$A:$A,ROW()))</f>
        <v>SURABAYA泗水</v>
      </c>
      <c r="B1117" t="str">
        <f>IF(INDEX('Display 730 &amp; 1200'!$B:$B,ROW())="","",INDEX('Display 730 &amp; 1200'!$B:$B,ROW()))</f>
        <v>HABIBI BAITULLAH</v>
      </c>
      <c r="C1117" t="str">
        <f>IF(INDEX('Display 730 &amp; 1200'!$D:$D,ROW())="","",INDEX('Display 730 &amp; 1200'!$D:$D,ROW()))</f>
        <v>CERME</v>
      </c>
      <c r="D1117" t="e">
        <f>IF($C1117="",0,SUMIFS(#REF!,#REF!,$C1117,#REF!,"&gt;="&amp;'Display 730 &amp; 1200'!$AN$10,#REF!,"&lt;="&amp;'Display 730 &amp; 1200'!$AN$9))</f>
        <v>#REF!</v>
      </c>
      <c r="E1117" t="e">
        <f>IF($C1117="",0,SUMIFS(#REF!,#REF!,$C1117,#REF!,"&gt;="&amp;'Display 730 &amp; 1200'!$AN$12,#REF!,"&lt;="&amp;'Display 730 &amp; 1200'!$AN$11))</f>
        <v>#REF!</v>
      </c>
    </row>
    <row r="1118" spans="1:5">
      <c r="A1118" t="str">
        <f>IF(INDEX('Display 730 &amp; 1200'!$A:$A,ROW())="","",INDEX('Display 730 &amp; 1200'!$A:$A,ROW()))</f>
        <v>SURABAYA泗水</v>
      </c>
      <c r="B1118" t="str">
        <f>IF(INDEX('Display 730 &amp; 1200'!$B:$B,ROW())="","",INDEX('Display 730 &amp; 1200'!$B:$B,ROW()))</f>
        <v>HABIBI BAITULLAH</v>
      </c>
      <c r="C1118" t="str">
        <f>IF(INDEX('Display 730 &amp; 1200'!$D:$D,ROW())="","",INDEX('Display 730 &amp; 1200'!$D:$D,ROW()))</f>
        <v>KEBON</v>
      </c>
      <c r="D1118" t="e">
        <f>IF($C1118="",0,SUMIFS(#REF!,#REF!,$C1118,#REF!,"&gt;="&amp;'Display 730 &amp; 1200'!$AN$10,#REF!,"&lt;="&amp;'Display 730 &amp; 1200'!$AN$9))</f>
        <v>#REF!</v>
      </c>
      <c r="E1118" t="e">
        <f>IF($C1118="",0,SUMIFS(#REF!,#REF!,$C1118,#REF!,"&gt;="&amp;'Display 730 &amp; 1200'!$AN$12,#REF!,"&lt;="&amp;'Display 730 &amp; 1200'!$AN$11))</f>
        <v>#REF!</v>
      </c>
    </row>
    <row r="1119" spans="1:5">
      <c r="A1119" t="str">
        <f>IF(INDEX('Display 730 &amp; 1200'!$A:$A,ROW())="","",INDEX('Display 730 &amp; 1200'!$A:$A,ROW()))</f>
        <v>SURABAYA泗水</v>
      </c>
      <c r="B1119" t="str">
        <f>IF(INDEX('Display 730 &amp; 1200'!$B:$B,ROW())="","",INDEX('Display 730 &amp; 1200'!$B:$B,ROW()))</f>
        <v>HABIBI BAITULLAH</v>
      </c>
      <c r="C1119" t="str">
        <f>IF(INDEX('Display 730 &amp; 1200'!$D:$D,ROW())="","",INDEX('Display 730 &amp; 1200'!$D:$D,ROW()))</f>
        <v>MENGANTI</v>
      </c>
      <c r="D1119" t="e">
        <f>IF($C1119="",0,SUMIFS(#REF!,#REF!,$C1119,#REF!,"&gt;="&amp;'Display 730 &amp; 1200'!$AN$10,#REF!,"&lt;="&amp;'Display 730 &amp; 1200'!$AN$9))</f>
        <v>#REF!</v>
      </c>
      <c r="E1119" t="e">
        <f>IF($C1119="",0,SUMIFS(#REF!,#REF!,$C1119,#REF!,"&gt;="&amp;'Display 730 &amp; 1200'!$AN$12,#REF!,"&lt;="&amp;'Display 730 &amp; 1200'!$AN$11))</f>
        <v>#REF!</v>
      </c>
    </row>
    <row r="1120" spans="1:5">
      <c r="A1120" t="str">
        <f>IF(INDEX('Display 730 &amp; 1200'!$A:$A,ROW())="","",INDEX('Display 730 &amp; 1200'!$A:$A,ROW()))</f>
        <v>SURABAYA泗水</v>
      </c>
      <c r="B1120" t="str">
        <f>IF(INDEX('Display 730 &amp; 1200'!$B:$B,ROW())="","",INDEX('Display 730 &amp; 1200'!$B:$B,ROW()))</f>
        <v>HABIBI BAITULLAH</v>
      </c>
      <c r="C1120" t="str">
        <f>IF(INDEX('Display 730 &amp; 1200'!$D:$D,ROW())="","",INDEX('Display 730 &amp; 1200'!$D:$D,ROW()))</f>
        <v>KEDAMEAN</v>
      </c>
      <c r="D1120" t="e">
        <f>IF($C1120="",0,SUMIFS(#REF!,#REF!,$C1120,#REF!,"&gt;="&amp;'Display 730 &amp; 1200'!$AN$10,#REF!,"&lt;="&amp;'Display 730 &amp; 1200'!$AN$9))</f>
        <v>#REF!</v>
      </c>
      <c r="E1120" t="e">
        <f>IF($C1120="",0,SUMIFS(#REF!,#REF!,$C1120,#REF!,"&gt;="&amp;'Display 730 &amp; 1200'!$AN$12,#REF!,"&lt;="&amp;'Display 730 &amp; 1200'!$AN$11))</f>
        <v>#REF!</v>
      </c>
    </row>
    <row r="1121" spans="1:5">
      <c r="A1121" t="str">
        <f>IF(INDEX('Display 730 &amp; 1200'!$A:$A,ROW())="","",INDEX('Display 730 &amp; 1200'!$A:$A,ROW()))</f>
        <v>SURABAYA泗水</v>
      </c>
      <c r="B1121" t="str">
        <f>IF(INDEX('Display 730 &amp; 1200'!$B:$B,ROW())="","",INDEX('Display 730 &amp; 1200'!$B:$B,ROW()))</f>
        <v>HABIBI BAITULLAH</v>
      </c>
      <c r="C1121" t="str">
        <f>IF(INDEX('Display 730 &amp; 1200'!$D:$D,ROW())="","",INDEX('Display 730 &amp; 1200'!$D:$D,ROW()))</f>
        <v>BUNGAH_1</v>
      </c>
      <c r="D1121" t="e">
        <f>IF($C1121="",0,SUMIFS(#REF!,#REF!,$C1121,#REF!,"&gt;="&amp;'Display 730 &amp; 1200'!$AN$10,#REF!,"&lt;="&amp;'Display 730 &amp; 1200'!$AN$9))</f>
        <v>#REF!</v>
      </c>
      <c r="E1121" t="e">
        <f>IF($C1121="",0,SUMIFS(#REF!,#REF!,$C1121,#REF!,"&gt;="&amp;'Display 730 &amp; 1200'!$AN$12,#REF!,"&lt;="&amp;'Display 730 &amp; 1200'!$AN$11))</f>
        <v>#REF!</v>
      </c>
    </row>
    <row r="1122" spans="1:5">
      <c r="A1122" t="str">
        <f>IF(INDEX('Display 730 &amp; 1200'!$A:$A,ROW())="","",INDEX('Display 730 &amp; 1200'!$A:$A,ROW()))</f>
        <v>SURABAYA泗水</v>
      </c>
      <c r="B1122" t="str">
        <f>IF(INDEX('Display 730 &amp; 1200'!$B:$B,ROW())="","",INDEX('Display 730 &amp; 1200'!$B:$B,ROW()))</f>
        <v>HABIBI BAITULLAH</v>
      </c>
      <c r="C1122" t="str">
        <f>IF(INDEX('Display 730 &amp; 1200'!$D:$D,ROW())="","",INDEX('Display 730 &amp; 1200'!$D:$D,ROW()))</f>
        <v>DUKUN_2</v>
      </c>
      <c r="D1122" t="e">
        <f>IF($C1122="",0,SUMIFS(#REF!,#REF!,$C1122,#REF!,"&gt;="&amp;'Display 730 &amp; 1200'!$AN$10,#REF!,"&lt;="&amp;'Display 730 &amp; 1200'!$AN$9))</f>
        <v>#REF!</v>
      </c>
      <c r="E1122" t="e">
        <f>IF($C1122="",0,SUMIFS(#REF!,#REF!,$C1122,#REF!,"&gt;="&amp;'Display 730 &amp; 1200'!$AN$12,#REF!,"&lt;="&amp;'Display 730 &amp; 1200'!$AN$11))</f>
        <v>#REF!</v>
      </c>
    </row>
    <row r="1123" spans="1:5">
      <c r="A1123" t="str">
        <f>IF(INDEX('Display 730 &amp; 1200'!$A:$A,ROW())="","",INDEX('Display 730 &amp; 1200'!$A:$A,ROW()))</f>
        <v>SURABAYA泗水</v>
      </c>
      <c r="B1123" t="str">
        <f>IF(INDEX('Display 730 &amp; 1200'!$B:$B,ROW())="","",INDEX('Display 730 &amp; 1200'!$B:$B,ROW()))</f>
        <v>HABIBI BAITULLAH</v>
      </c>
      <c r="C1123" t="str">
        <f>IF(INDEX('Display 730 &amp; 1200'!$D:$D,ROW())="","",INDEX('Display 730 &amp; 1200'!$D:$D,ROW()))</f>
        <v>WRINGINANOM</v>
      </c>
      <c r="D1123" t="e">
        <f>IF($C1123="",0,SUMIFS(#REF!,#REF!,$C1123,#REF!,"&gt;="&amp;'Display 730 &amp; 1200'!$AN$10,#REF!,"&lt;="&amp;'Display 730 &amp; 1200'!$AN$9))</f>
        <v>#REF!</v>
      </c>
      <c r="E1123" t="e">
        <f>IF($C1123="",0,SUMIFS(#REF!,#REF!,$C1123,#REF!,"&gt;="&amp;'Display 730 &amp; 1200'!$AN$12,#REF!,"&lt;="&amp;'Display 730 &amp; 1200'!$AN$11))</f>
        <v>#REF!</v>
      </c>
    </row>
    <row r="1124" spans="1:5">
      <c r="A1124" t="str">
        <f>IF(INDEX('Display 730 &amp; 1200'!$A:$A,ROW())="","",INDEX('Display 730 &amp; 1200'!$A:$A,ROW()))</f>
        <v>SURABAYA泗水</v>
      </c>
      <c r="B1124" t="str">
        <f>IF(INDEX('Display 730 &amp; 1200'!$B:$B,ROW())="","",INDEX('Display 730 &amp; 1200'!$B:$B,ROW()))</f>
        <v>HABIBI BAITULLAH</v>
      </c>
      <c r="C1124" t="str">
        <f>IF(INDEX('Display 730 &amp; 1200'!$D:$D,ROW())="","",INDEX('Display 730 &amp; 1200'!$D:$D,ROW()))</f>
        <v>KEBOMAS_1</v>
      </c>
      <c r="D1124" t="e">
        <f>IF($C1124="",0,SUMIFS(#REF!,#REF!,$C1124,#REF!,"&gt;="&amp;'Display 730 &amp; 1200'!$AN$10,#REF!,"&lt;="&amp;'Display 730 &amp; 1200'!$AN$9))</f>
        <v>#REF!</v>
      </c>
      <c r="E1124" t="e">
        <f>IF($C1124="",0,SUMIFS(#REF!,#REF!,$C1124,#REF!,"&gt;="&amp;'Display 730 &amp; 1200'!$AN$12,#REF!,"&lt;="&amp;'Display 730 &amp; 1200'!$AN$11))</f>
        <v>#REF!</v>
      </c>
    </row>
    <row r="1125" spans="1:5">
      <c r="A1125" t="str">
        <f>IF(INDEX('Display 730 &amp; 1200'!$A:$A,ROW())="","",INDEX('Display 730 &amp; 1200'!$A:$A,ROW()))</f>
        <v>SURABAYA泗水</v>
      </c>
      <c r="B1125" t="str">
        <f>IF(INDEX('Display 730 &amp; 1200'!$B:$B,ROW())="","",INDEX('Display 730 &amp; 1200'!$B:$B,ROW()))</f>
        <v>HABIBI BAITULLAH</v>
      </c>
      <c r="C1125" t="str">
        <f>IF(INDEX('Display 730 &amp; 1200'!$D:$D,ROW())="","",INDEX('Display 730 &amp; 1200'!$D:$D,ROW()))</f>
        <v>BALONGPANGGANG_1</v>
      </c>
      <c r="D1125" t="e">
        <f>IF($C1125="",0,SUMIFS(#REF!,#REF!,$C1125,#REF!,"&gt;="&amp;'Display 730 &amp; 1200'!$AN$10,#REF!,"&lt;="&amp;'Display 730 &amp; 1200'!$AN$9))</f>
        <v>#REF!</v>
      </c>
      <c r="E1125" t="e">
        <f>IF($C1125="",0,SUMIFS(#REF!,#REF!,$C1125,#REF!,"&gt;="&amp;'Display 730 &amp; 1200'!$AN$12,#REF!,"&lt;="&amp;'Display 730 &amp; 1200'!$AN$11))</f>
        <v>#REF!</v>
      </c>
    </row>
    <row r="1126" spans="1:5">
      <c r="A1126" t="str">
        <f>IF(INDEX('Display 730 &amp; 1200'!$A:$A,ROW())="","",INDEX('Display 730 &amp; 1200'!$A:$A,ROW()))</f>
        <v>SURABAYA泗水</v>
      </c>
      <c r="B1126" t="str">
        <f>IF(INDEX('Display 730 &amp; 1200'!$B:$B,ROW())="","",INDEX('Display 730 &amp; 1200'!$B:$B,ROW()))</f>
        <v>HABIBI BAITULLAH</v>
      </c>
      <c r="C1126" t="str">
        <f>IF(INDEX('Display 730 &amp; 1200'!$D:$D,ROW())="","",INDEX('Display 730 &amp; 1200'!$D:$D,ROW()))</f>
        <v>DUDUKSAMPEYAN_1</v>
      </c>
      <c r="D1126" t="e">
        <f>IF($C1126="",0,SUMIFS(#REF!,#REF!,$C1126,#REF!,"&gt;="&amp;'Display 730 &amp; 1200'!$AN$10,#REF!,"&lt;="&amp;'Display 730 &amp; 1200'!$AN$9))</f>
        <v>#REF!</v>
      </c>
      <c r="E1126" t="e">
        <f>IF($C1126="",0,SUMIFS(#REF!,#REF!,$C1126,#REF!,"&gt;="&amp;'Display 730 &amp; 1200'!$AN$12,#REF!,"&lt;="&amp;'Display 730 &amp; 1200'!$AN$11))</f>
        <v>#REF!</v>
      </c>
    </row>
    <row r="1127" spans="1:5">
      <c r="A1127" t="str">
        <f>IF(INDEX('Display 730 &amp; 1200'!$A:$A,ROW())="","",INDEX('Display 730 &amp; 1200'!$A:$A,ROW()))</f>
        <v>SURABAYA泗水</v>
      </c>
      <c r="B1127" t="str">
        <f>IF(INDEX('Display 730 &amp; 1200'!$B:$B,ROW())="","",INDEX('Display 730 &amp; 1200'!$B:$B,ROW()))</f>
        <v>HABIBI BAITULLAH</v>
      </c>
      <c r="C1127" t="str">
        <f>IF(INDEX('Display 730 &amp; 1200'!$D:$D,ROW())="","",INDEX('Display 730 &amp; 1200'!$D:$D,ROW()))</f>
        <v>BABAT</v>
      </c>
      <c r="D1127" t="e">
        <f>IF($C1127="",0,SUMIFS(#REF!,#REF!,$C1127,#REF!,"&gt;="&amp;'Display 730 &amp; 1200'!$AN$10,#REF!,"&lt;="&amp;'Display 730 &amp; 1200'!$AN$9))</f>
        <v>#REF!</v>
      </c>
      <c r="E1127" t="e">
        <f>IF($C1127="",0,SUMIFS(#REF!,#REF!,$C1127,#REF!,"&gt;="&amp;'Display 730 &amp; 1200'!$AN$12,#REF!,"&lt;="&amp;'Display 730 &amp; 1200'!$AN$11))</f>
        <v>#REF!</v>
      </c>
    </row>
    <row r="1128" spans="1:5">
      <c r="A1128" t="str">
        <f>IF(INDEX('Display 730 &amp; 1200'!$A:$A,ROW())="","",INDEX('Display 730 &amp; 1200'!$A:$A,ROW()))</f>
        <v>SURABAYA泗水</v>
      </c>
      <c r="B1128" t="str">
        <f>IF(INDEX('Display 730 &amp; 1200'!$B:$B,ROW())="","",INDEX('Display 730 &amp; 1200'!$B:$B,ROW()))</f>
        <v>HABIBI BAITULLAH</v>
      </c>
      <c r="C1128" t="str">
        <f>IF(INDEX('Display 730 &amp; 1200'!$D:$D,ROW())="","",INDEX('Display 730 &amp; 1200'!$D:$D,ROW()))</f>
        <v>KEDUNGPRING_2</v>
      </c>
      <c r="D1128" t="e">
        <f>IF($C1128="",0,SUMIFS(#REF!,#REF!,$C1128,#REF!,"&gt;="&amp;'Display 730 &amp; 1200'!$AN$10,#REF!,"&lt;="&amp;'Display 730 &amp; 1200'!$AN$9))</f>
        <v>#REF!</v>
      </c>
      <c r="E1128" t="e">
        <f>IF($C1128="",0,SUMIFS(#REF!,#REF!,$C1128,#REF!,"&gt;="&amp;'Display 730 &amp; 1200'!$AN$12,#REF!,"&lt;="&amp;'Display 730 &amp; 1200'!$AN$11))</f>
        <v>#REF!</v>
      </c>
    </row>
    <row r="1129" spans="1:5">
      <c r="A1129" t="str">
        <f>IF(INDEX('Display 730 &amp; 1200'!$A:$A,ROW())="","",INDEX('Display 730 &amp; 1200'!$A:$A,ROW()))</f>
        <v>SURABAYA泗水</v>
      </c>
      <c r="B1129" t="str">
        <f>IF(INDEX('Display 730 &amp; 1200'!$B:$B,ROW())="","",INDEX('Display 730 &amp; 1200'!$B:$B,ROW()))</f>
        <v>HABIBI BAITULLAH</v>
      </c>
      <c r="C1129" t="str">
        <f>IF(INDEX('Display 730 &amp; 1200'!$D:$D,ROW())="","",INDEX('Display 730 &amp; 1200'!$D:$D,ROW()))</f>
        <v>PACIRAN</v>
      </c>
      <c r="D1129" t="e">
        <f>IF($C1129="",0,SUMIFS(#REF!,#REF!,$C1129,#REF!,"&gt;="&amp;'Display 730 &amp; 1200'!$AN$10,#REF!,"&lt;="&amp;'Display 730 &amp; 1200'!$AN$9))</f>
        <v>#REF!</v>
      </c>
      <c r="E1129" t="e">
        <f>IF($C1129="",0,SUMIFS(#REF!,#REF!,$C1129,#REF!,"&gt;="&amp;'Display 730 &amp; 1200'!$AN$12,#REF!,"&lt;="&amp;'Display 730 &amp; 1200'!$AN$11))</f>
        <v>#REF!</v>
      </c>
    </row>
    <row r="1130" spans="1:5">
      <c r="A1130" t="str">
        <f>IF(INDEX('Display 730 &amp; 1200'!$A:$A,ROW())="","",INDEX('Display 730 &amp; 1200'!$A:$A,ROW()))</f>
        <v>SURABAYA泗水</v>
      </c>
      <c r="B1130" t="str">
        <f>IF(INDEX('Display 730 &amp; 1200'!$B:$B,ROW())="","",INDEX('Display 730 &amp; 1200'!$B:$B,ROW()))</f>
        <v>HABIBI BAITULLAH</v>
      </c>
      <c r="C1130" t="str">
        <f>IF(INDEX('Display 730 &amp; 1200'!$D:$D,ROW())="","",INDEX('Display 730 &amp; 1200'!$D:$D,ROW()))</f>
        <v>MANTUP_1</v>
      </c>
      <c r="D1130" t="e">
        <f>IF($C1130="",0,SUMIFS(#REF!,#REF!,$C1130,#REF!,"&gt;="&amp;'Display 730 &amp; 1200'!$AN$10,#REF!,"&lt;="&amp;'Display 730 &amp; 1200'!$AN$9))</f>
        <v>#REF!</v>
      </c>
      <c r="E1130" t="e">
        <f>IF($C1130="",0,SUMIFS(#REF!,#REF!,$C1130,#REF!,"&gt;="&amp;'Display 730 &amp; 1200'!$AN$12,#REF!,"&lt;="&amp;'Display 730 &amp; 1200'!$AN$11))</f>
        <v>#REF!</v>
      </c>
    </row>
    <row r="1131" spans="1:5">
      <c r="A1131" t="str">
        <f>IF(INDEX('Display 730 &amp; 1200'!$A:$A,ROW())="","",INDEX('Display 730 &amp; 1200'!$A:$A,ROW()))</f>
        <v>SURABAYA泗水</v>
      </c>
      <c r="B1131" t="str">
        <f>IF(INDEX('Display 730 &amp; 1200'!$B:$B,ROW())="","",INDEX('Display 730 &amp; 1200'!$B:$B,ROW()))</f>
        <v>HABIBI BAITULLAH</v>
      </c>
      <c r="C1131" t="str">
        <f>IF(INDEX('Display 730 &amp; 1200'!$D:$D,ROW())="","",INDEX('Display 730 &amp; 1200'!$D:$D,ROW()))</f>
        <v>KARANGGENENG</v>
      </c>
      <c r="D1131" t="e">
        <f>IF($C1131="",0,SUMIFS(#REF!,#REF!,$C1131,#REF!,"&gt;="&amp;'Display 730 &amp; 1200'!$AN$10,#REF!,"&lt;="&amp;'Display 730 &amp; 1200'!$AN$9))</f>
        <v>#REF!</v>
      </c>
      <c r="E1131" t="e">
        <f>IF($C1131="",0,SUMIFS(#REF!,#REF!,$C1131,#REF!,"&gt;="&amp;'Display 730 &amp; 1200'!$AN$12,#REF!,"&lt;="&amp;'Display 730 &amp; 1200'!$AN$11))</f>
        <v>#REF!</v>
      </c>
    </row>
    <row r="1132" spans="1:5">
      <c r="A1132" t="str">
        <f>IF(INDEX('Display 730 &amp; 1200'!$A:$A,ROW())="","",INDEX('Display 730 &amp; 1200'!$A:$A,ROW()))</f>
        <v>SURABAYA泗水</v>
      </c>
      <c r="B1132" t="str">
        <f>IF(INDEX('Display 730 &amp; 1200'!$B:$B,ROW())="","",INDEX('Display 730 &amp; 1200'!$B:$B,ROW()))</f>
        <v>HABIBI BAITULLAH</v>
      </c>
      <c r="C1132" t="str">
        <f>IF(INDEX('Display 730 &amp; 1200'!$D:$D,ROW())="","",INDEX('Display 730 &amp; 1200'!$D:$D,ROW()))</f>
        <v>LAMONGAN_2</v>
      </c>
      <c r="D1132" t="e">
        <f>IF($C1132="",0,SUMIFS(#REF!,#REF!,$C1132,#REF!,"&gt;="&amp;'Display 730 &amp; 1200'!$AN$10,#REF!,"&lt;="&amp;'Display 730 &amp; 1200'!$AN$9))</f>
        <v>#REF!</v>
      </c>
      <c r="E1132" t="e">
        <f>IF($C1132="",0,SUMIFS(#REF!,#REF!,$C1132,#REF!,"&gt;="&amp;'Display 730 &amp; 1200'!$AN$12,#REF!,"&lt;="&amp;'Display 730 &amp; 1200'!$AN$11))</f>
        <v>#REF!</v>
      </c>
    </row>
    <row r="1133" spans="1:5">
      <c r="A1133" t="str">
        <f>IF(INDEX('Display 730 &amp; 1200'!$A:$A,ROW())="","",INDEX('Display 730 &amp; 1200'!$A:$A,ROW()))</f>
        <v>SURABAYA泗水</v>
      </c>
      <c r="B1133" t="str">
        <f>IF(INDEX('Display 730 &amp; 1200'!$B:$B,ROW())="","",INDEX('Display 730 &amp; 1200'!$B:$B,ROW()))</f>
        <v>HABIBI BAITULLAH</v>
      </c>
      <c r="C1133" t="str">
        <f>IF(INDEX('Display 730 &amp; 1200'!$D:$D,ROW())="","",INDEX('Display 730 &amp; 1200'!$D:$D,ROW()))</f>
        <v>RAYA_PACIRAN</v>
      </c>
      <c r="D1133" t="e">
        <f>IF($C1133="",0,SUMIFS(#REF!,#REF!,$C1133,#REF!,"&gt;="&amp;'Display 730 &amp; 1200'!$AN$10,#REF!,"&lt;="&amp;'Display 730 &amp; 1200'!$AN$9))</f>
        <v>#REF!</v>
      </c>
      <c r="E1133" t="e">
        <f>IF($C1133="",0,SUMIFS(#REF!,#REF!,$C1133,#REF!,"&gt;="&amp;'Display 730 &amp; 1200'!$AN$12,#REF!,"&lt;="&amp;'Display 730 &amp; 1200'!$AN$11))</f>
        <v>#REF!</v>
      </c>
    </row>
    <row r="1134" spans="1:5">
      <c r="A1134" t="str">
        <f>IF(INDEX('Display 730 &amp; 1200'!$A:$A,ROW())="","",INDEX('Display 730 &amp; 1200'!$A:$A,ROW()))</f>
        <v>SURABAYA泗水</v>
      </c>
      <c r="B1134" t="str">
        <f>IF(INDEX('Display 730 &amp; 1200'!$B:$B,ROW())="","",INDEX('Display 730 &amp; 1200'!$B:$B,ROW()))</f>
        <v>HABIBI BAITULLAH</v>
      </c>
      <c r="C1134" t="str">
        <f>IF(INDEX('Display 730 &amp; 1200'!$D:$D,ROW())="","",INDEX('Display 730 &amp; 1200'!$D:$D,ROW()))</f>
        <v>MOROPELANG</v>
      </c>
      <c r="D1134" t="e">
        <f>IF($C1134="",0,SUMIFS(#REF!,#REF!,$C1134,#REF!,"&gt;="&amp;'Display 730 &amp; 1200'!$AN$10,#REF!,"&lt;="&amp;'Display 730 &amp; 1200'!$AN$9))</f>
        <v>#REF!</v>
      </c>
      <c r="E1134" t="e">
        <f>IF($C1134="",0,SUMIFS(#REF!,#REF!,$C1134,#REF!,"&gt;="&amp;'Display 730 &amp; 1200'!$AN$12,#REF!,"&lt;="&amp;'Display 730 &amp; 1200'!$AN$11))</f>
        <v>#REF!</v>
      </c>
    </row>
    <row r="1135" spans="1:5">
      <c r="A1135" t="str">
        <f>IF(INDEX('Display 730 &amp; 1200'!$A:$A,ROW())="","",INDEX('Display 730 &amp; 1200'!$A:$A,ROW()))</f>
        <v>SURABAYA泗水</v>
      </c>
      <c r="B1135" t="str">
        <f>IF(INDEX('Display 730 &amp; 1200'!$B:$B,ROW())="","",INDEX('Display 730 &amp; 1200'!$B:$B,ROW()))</f>
        <v>HABIBI BAITULLAH</v>
      </c>
      <c r="C1135" t="str">
        <f>IF(INDEX('Display 730 &amp; 1200'!$D:$D,ROW())="","",INDEX('Display 730 &amp; 1200'!$D:$D,ROW()))</f>
        <v>SAMBENG</v>
      </c>
      <c r="D1135" t="e">
        <f>IF($C1135="",0,SUMIFS(#REF!,#REF!,$C1135,#REF!,"&gt;="&amp;'Display 730 &amp; 1200'!$AN$10,#REF!,"&lt;="&amp;'Display 730 &amp; 1200'!$AN$9))</f>
        <v>#REF!</v>
      </c>
      <c r="E1135" t="e">
        <f>IF($C1135="",0,SUMIFS(#REF!,#REF!,$C1135,#REF!,"&gt;="&amp;'Display 730 &amp; 1200'!$AN$12,#REF!,"&lt;="&amp;'Display 730 &amp; 1200'!$AN$11))</f>
        <v>#REF!</v>
      </c>
    </row>
    <row r="1136" spans="1:5">
      <c r="A1136" t="str">
        <f>IF(INDEX('Display 730 &amp; 1200'!$A:$A,ROW())="","",INDEX('Display 730 &amp; 1200'!$A:$A,ROW()))</f>
        <v>SURABAYA泗水</v>
      </c>
      <c r="B1136" t="str">
        <f>IF(INDEX('Display 730 &amp; 1200'!$B:$B,ROW())="","",INDEX('Display 730 &amp; 1200'!$B:$B,ROW()))</f>
        <v>HABIBI BAITULLAH</v>
      </c>
      <c r="C1136" t="str">
        <f>IF(INDEX('Display 730 &amp; 1200'!$D:$D,ROW())="","",INDEX('Display 730 &amp; 1200'!$D:$D,ROW()))</f>
        <v>SUGIO_1</v>
      </c>
      <c r="D1136" t="e">
        <f>IF($C1136="",0,SUMIFS(#REF!,#REF!,$C1136,#REF!,"&gt;="&amp;'Display 730 &amp; 1200'!$AN$10,#REF!,"&lt;="&amp;'Display 730 &amp; 1200'!$AN$9))</f>
        <v>#REF!</v>
      </c>
      <c r="E1136" t="e">
        <f>IF($C1136="",0,SUMIFS(#REF!,#REF!,$C1136,#REF!,"&gt;="&amp;'Display 730 &amp; 1200'!$AN$12,#REF!,"&lt;="&amp;'Display 730 &amp; 1200'!$AN$11))</f>
        <v>#REF!</v>
      </c>
    </row>
    <row r="1137" spans="1:5">
      <c r="A1137" t="str">
        <f>IF(INDEX('Display 730 &amp; 1200'!$A:$A,ROW())="","",INDEX('Display 730 &amp; 1200'!$A:$A,ROW()))</f>
        <v>SURABAYA泗水</v>
      </c>
      <c r="B1137" t="str">
        <f>IF(INDEX('Display 730 &amp; 1200'!$B:$B,ROW())="","",INDEX('Display 730 &amp; 1200'!$B:$B,ROW()))</f>
        <v>HABIBI BAITULLAH</v>
      </c>
      <c r="C1137" t="str">
        <f>IF(INDEX('Display 730 &amp; 1200'!$D:$D,ROW())="","",INDEX('Display 730 &amp; 1200'!$D:$D,ROW()))</f>
        <v>GLAGAH_LMG_1</v>
      </c>
      <c r="D1137" t="e">
        <f>IF($C1137="",0,SUMIFS(#REF!,#REF!,$C1137,#REF!,"&gt;="&amp;'Display 730 &amp; 1200'!$AN$10,#REF!,"&lt;="&amp;'Display 730 &amp; 1200'!$AN$9))</f>
        <v>#REF!</v>
      </c>
      <c r="E1137" t="e">
        <f>IF($C1137="",0,SUMIFS(#REF!,#REF!,$C1137,#REF!,"&gt;="&amp;'Display 730 &amp; 1200'!$AN$12,#REF!,"&lt;="&amp;'Display 730 &amp; 1200'!$AN$11))</f>
        <v>#REF!</v>
      </c>
    </row>
    <row r="1138" spans="1:5">
      <c r="A1138" t="str">
        <f>IF(INDEX('Display 730 &amp; 1200'!$A:$A,ROW())="","",INDEX('Display 730 &amp; 1200'!$A:$A,ROW()))</f>
        <v>SURABAYA泗水</v>
      </c>
      <c r="B1138" t="str">
        <f>IF(INDEX('Display 730 &amp; 1200'!$B:$B,ROW())="","",INDEX('Display 730 &amp; 1200'!$B:$B,ROW()))</f>
        <v>HABIBI BAITULLAH</v>
      </c>
      <c r="C1138" t="str">
        <f>IF(INDEX('Display 730 &amp; 1200'!$D:$D,ROW())="","",INDEX('Display 730 &amp; 1200'!$D:$D,ROW()))</f>
        <v>TIKUNG_2</v>
      </c>
      <c r="D1138" t="e">
        <f>IF($C1138="",0,SUMIFS(#REF!,#REF!,$C1138,#REF!,"&gt;="&amp;'Display 730 &amp; 1200'!$AN$10,#REF!,"&lt;="&amp;'Display 730 &amp; 1200'!$AN$9))</f>
        <v>#REF!</v>
      </c>
      <c r="E1138" t="e">
        <f>IF($C1138="",0,SUMIFS(#REF!,#REF!,$C1138,#REF!,"&gt;="&amp;'Display 730 &amp; 1200'!$AN$12,#REF!,"&lt;="&amp;'Display 730 &amp; 1200'!$AN$11))</f>
        <v>#REF!</v>
      </c>
    </row>
    <row r="1139" spans="1:5">
      <c r="A1139" t="str">
        <f>IF(INDEX('Display 730 &amp; 1200'!$A:$A,ROW())="","",INDEX('Display 730 &amp; 1200'!$A:$A,ROW()))</f>
        <v>SURABAYA泗水</v>
      </c>
      <c r="B1139" t="str">
        <f>IF(INDEX('Display 730 &amp; 1200'!$B:$B,ROW())="","",INDEX('Display 730 &amp; 1200'!$B:$B,ROW()))</f>
        <v>FEBRIA AD ARISYA</v>
      </c>
      <c r="C1139" t="str">
        <f>IF(INDEX('Display 730 &amp; 1200'!$D:$D,ROW())="","",INDEX('Display 730 &amp; 1200'!$D:$D,ROW()))</f>
        <v>BANGKALAN</v>
      </c>
      <c r="D1139" t="e">
        <f>IF($C1139="",0,SUMIFS(#REF!,#REF!,$C1139,#REF!,"&gt;="&amp;'Display 730 &amp; 1200'!$AN$10,#REF!,"&lt;="&amp;'Display 730 &amp; 1200'!$AN$9))</f>
        <v>#REF!</v>
      </c>
      <c r="E1139" t="e">
        <f>IF($C1139="",0,SUMIFS(#REF!,#REF!,$C1139,#REF!,"&gt;="&amp;'Display 730 &amp; 1200'!$AN$12,#REF!,"&lt;="&amp;'Display 730 &amp; 1200'!$AN$11))</f>
        <v>#REF!</v>
      </c>
    </row>
    <row r="1140" spans="1:5">
      <c r="A1140" t="str">
        <f>IF(INDEX('Display 730 &amp; 1200'!$A:$A,ROW())="","",INDEX('Display 730 &amp; 1200'!$A:$A,ROW()))</f>
        <v>SURABAYA泗水</v>
      </c>
      <c r="B1140" t="str">
        <f>IF(INDEX('Display 730 &amp; 1200'!$B:$B,ROW())="","",INDEX('Display 730 &amp; 1200'!$B:$B,ROW()))</f>
        <v>FEBRIA AD ARISYA</v>
      </c>
      <c r="C1140" t="str">
        <f>IF(INDEX('Display 730 &amp; 1200'!$D:$D,ROW())="","",INDEX('Display 730 &amp; 1200'!$D:$D,ROW()))</f>
        <v>BLEGA</v>
      </c>
      <c r="D1140" t="e">
        <f>IF($C1140="",0,SUMIFS(#REF!,#REF!,$C1140,#REF!,"&gt;="&amp;'Display 730 &amp; 1200'!$AN$10,#REF!,"&lt;="&amp;'Display 730 &amp; 1200'!$AN$9))</f>
        <v>#REF!</v>
      </c>
      <c r="E1140" t="e">
        <f>IF($C1140="",0,SUMIFS(#REF!,#REF!,$C1140,#REF!,"&gt;="&amp;'Display 730 &amp; 1200'!$AN$12,#REF!,"&lt;="&amp;'Display 730 &amp; 1200'!$AN$11))</f>
        <v>#REF!</v>
      </c>
    </row>
    <row r="1141" spans="1:5">
      <c r="A1141" t="str">
        <f>IF(INDEX('Display 730 &amp; 1200'!$A:$A,ROW())="","",INDEX('Display 730 &amp; 1200'!$A:$A,ROW()))</f>
        <v>SURABAYA泗水</v>
      </c>
      <c r="B1141" t="str">
        <f>IF(INDEX('Display 730 &amp; 1200'!$B:$B,ROW())="","",INDEX('Display 730 &amp; 1200'!$B:$B,ROW()))</f>
        <v>FEBRIA AD ARISYA</v>
      </c>
      <c r="C1141" t="str">
        <f>IF(INDEX('Display 730 &amp; 1200'!$D:$D,ROW())="","",INDEX('Display 730 &amp; 1200'!$D:$D,ROW()))</f>
        <v>BANGKALAN_KOTA</v>
      </c>
      <c r="D1141" t="e">
        <f>IF($C1141="",0,SUMIFS(#REF!,#REF!,$C1141,#REF!,"&gt;="&amp;'Display 730 &amp; 1200'!$AN$10,#REF!,"&lt;="&amp;'Display 730 &amp; 1200'!$AN$9))</f>
        <v>#REF!</v>
      </c>
      <c r="E1141" t="e">
        <f>IF($C1141="",0,SUMIFS(#REF!,#REF!,$C1141,#REF!,"&gt;="&amp;'Display 730 &amp; 1200'!$AN$12,#REF!,"&lt;="&amp;'Display 730 &amp; 1200'!$AN$11))</f>
        <v>#REF!</v>
      </c>
    </row>
    <row r="1142" spans="1:5">
      <c r="A1142" t="str">
        <f>IF(INDEX('Display 730 &amp; 1200'!$A:$A,ROW())="","",INDEX('Display 730 &amp; 1200'!$A:$A,ROW()))</f>
        <v>SURABAYA泗水</v>
      </c>
      <c r="B1142" t="str">
        <f>IF(INDEX('Display 730 &amp; 1200'!$B:$B,ROW())="","",INDEX('Display 730 &amp; 1200'!$B:$B,ROW()))</f>
        <v>FEBRIA AD ARISYA</v>
      </c>
      <c r="C1142" t="str">
        <f>IF(INDEX('Display 730 &amp; 1200'!$D:$D,ROW())="","",INDEX('Display 730 &amp; 1200'!$D:$D,ROW()))</f>
        <v>SEPULU</v>
      </c>
      <c r="D1142" t="e">
        <f>IF($C1142="",0,SUMIFS(#REF!,#REF!,$C1142,#REF!,"&gt;="&amp;'Display 730 &amp; 1200'!$AN$10,#REF!,"&lt;="&amp;'Display 730 &amp; 1200'!$AN$9))</f>
        <v>#REF!</v>
      </c>
      <c r="E1142" t="e">
        <f>IF($C1142="",0,SUMIFS(#REF!,#REF!,$C1142,#REF!,"&gt;="&amp;'Display 730 &amp; 1200'!$AN$12,#REF!,"&lt;="&amp;'Display 730 &amp; 1200'!$AN$11))</f>
        <v>#REF!</v>
      </c>
    </row>
    <row r="1143" spans="1:5">
      <c r="A1143" t="str">
        <f>IF(INDEX('Display 730 &amp; 1200'!$A:$A,ROW())="","",INDEX('Display 730 &amp; 1200'!$A:$A,ROW()))</f>
        <v>SURABAYA泗水</v>
      </c>
      <c r="B1143" t="str">
        <f>IF(INDEX('Display 730 &amp; 1200'!$B:$B,ROW())="","",INDEX('Display 730 &amp; 1200'!$B:$B,ROW()))</f>
        <v>FEBRIA AD ARISYA</v>
      </c>
      <c r="C1143" t="str">
        <f>IF(INDEX('Display 730 &amp; 1200'!$D:$D,ROW())="","",INDEX('Display 730 &amp; 1200'!$D:$D,ROW()))</f>
        <v>TANAH_MERAH_1</v>
      </c>
      <c r="D1143" t="e">
        <f>IF($C1143="",0,SUMIFS(#REF!,#REF!,$C1143,#REF!,"&gt;="&amp;'Display 730 &amp; 1200'!$AN$10,#REF!,"&lt;="&amp;'Display 730 &amp; 1200'!$AN$9))</f>
        <v>#REF!</v>
      </c>
      <c r="E1143" t="e">
        <f>IF($C1143="",0,SUMIFS(#REF!,#REF!,$C1143,#REF!,"&gt;="&amp;'Display 730 &amp; 1200'!$AN$12,#REF!,"&lt;="&amp;'Display 730 &amp; 1200'!$AN$11))</f>
        <v>#REF!</v>
      </c>
    </row>
    <row r="1144" spans="1:5">
      <c r="A1144" t="str">
        <f>IF(INDEX('Display 730 &amp; 1200'!$A:$A,ROW())="","",INDEX('Display 730 &amp; 1200'!$A:$A,ROW()))</f>
        <v>SURABAYA泗水</v>
      </c>
      <c r="B1144" t="str">
        <f>IF(INDEX('Display 730 &amp; 1200'!$B:$B,ROW())="","",INDEX('Display 730 &amp; 1200'!$B:$B,ROW()))</f>
        <v>FEBRIA AD ARISYA</v>
      </c>
      <c r="C1144" t="str">
        <f>IF(INDEX('Display 730 &amp; 1200'!$D:$D,ROW())="","",INDEX('Display 730 &amp; 1200'!$D:$D,ROW()))</f>
        <v>BURNEH_1</v>
      </c>
      <c r="D1144" t="e">
        <f>IF($C1144="",0,SUMIFS(#REF!,#REF!,$C1144,#REF!,"&gt;="&amp;'Display 730 &amp; 1200'!$AN$10,#REF!,"&lt;="&amp;'Display 730 &amp; 1200'!$AN$9))</f>
        <v>#REF!</v>
      </c>
      <c r="E1144" t="e">
        <f>IF($C1144="",0,SUMIFS(#REF!,#REF!,$C1144,#REF!,"&gt;="&amp;'Display 730 &amp; 1200'!$AN$12,#REF!,"&lt;="&amp;'Display 730 &amp; 1200'!$AN$11))</f>
        <v>#REF!</v>
      </c>
    </row>
    <row r="1145" spans="1:5">
      <c r="A1145" t="str">
        <f>IF(INDEX('Display 730 &amp; 1200'!$A:$A,ROW())="","",INDEX('Display 730 &amp; 1200'!$A:$A,ROW()))</f>
        <v>SURABAYA泗水</v>
      </c>
      <c r="B1145" t="str">
        <f>IF(INDEX('Display 730 &amp; 1200'!$B:$B,ROW())="","",INDEX('Display 730 &amp; 1200'!$B:$B,ROW()))</f>
        <v>FEBRIA AD ARISYA</v>
      </c>
      <c r="C1145" t="str">
        <f>IF(INDEX('Display 730 &amp; 1200'!$D:$D,ROW())="","",INDEX('Display 730 &amp; 1200'!$D:$D,ROW()))</f>
        <v>TANJUNG_BUMI_1</v>
      </c>
      <c r="D1145" t="e">
        <f>IF($C1145="",0,SUMIFS(#REF!,#REF!,$C1145,#REF!,"&gt;="&amp;'Display 730 &amp; 1200'!$AN$10,#REF!,"&lt;="&amp;'Display 730 &amp; 1200'!$AN$9))</f>
        <v>#REF!</v>
      </c>
      <c r="E1145" t="e">
        <f>IF($C1145="",0,SUMIFS(#REF!,#REF!,$C1145,#REF!,"&gt;="&amp;'Display 730 &amp; 1200'!$AN$12,#REF!,"&lt;="&amp;'Display 730 &amp; 1200'!$AN$11))</f>
        <v>#REF!</v>
      </c>
    </row>
    <row r="1146" spans="1:5">
      <c r="A1146" t="str">
        <f>IF(INDEX('Display 730 &amp; 1200'!$A:$A,ROW())="","",INDEX('Display 730 &amp; 1200'!$A:$A,ROW()))</f>
        <v>SURABAYA泗水</v>
      </c>
      <c r="B1146" t="str">
        <f>IF(INDEX('Display 730 &amp; 1200'!$B:$B,ROW())="","",INDEX('Display 730 &amp; 1200'!$B:$B,ROW()))</f>
        <v>FEBRIA AD ARISYA</v>
      </c>
      <c r="C1146" t="str">
        <f>IF(INDEX('Display 730 &amp; 1200'!$D:$D,ROW())="","",INDEX('Display 730 &amp; 1200'!$D:$D,ROW()))</f>
        <v>KAMAL_1</v>
      </c>
      <c r="D1146" t="e">
        <f>IF($C1146="",0,SUMIFS(#REF!,#REF!,$C1146,#REF!,"&gt;="&amp;'Display 730 &amp; 1200'!$AN$10,#REF!,"&lt;="&amp;'Display 730 &amp; 1200'!$AN$9))</f>
        <v>#REF!</v>
      </c>
      <c r="E1146" t="e">
        <f>IF($C1146="",0,SUMIFS(#REF!,#REF!,$C1146,#REF!,"&gt;="&amp;'Display 730 &amp; 1200'!$AN$12,#REF!,"&lt;="&amp;'Display 730 &amp; 1200'!$AN$11))</f>
        <v>#REF!</v>
      </c>
    </row>
    <row r="1147" spans="1:5">
      <c r="A1147" t="str">
        <f>IF(INDEX('Display 730 &amp; 1200'!$A:$A,ROW())="","",INDEX('Display 730 &amp; 1200'!$A:$A,ROW()))</f>
        <v>SURABAYA泗水</v>
      </c>
      <c r="B1147" t="str">
        <f>IF(INDEX('Display 730 &amp; 1200'!$B:$B,ROW())="","",INDEX('Display 730 &amp; 1200'!$B:$B,ROW()))</f>
        <v>FEBRIA AD ARISYA</v>
      </c>
      <c r="C1147" t="str">
        <f>IF(INDEX('Display 730 &amp; 1200'!$D:$D,ROW())="","",INDEX('Display 730 &amp; 1200'!$D:$D,ROW()))</f>
        <v>AROSBAYA_1</v>
      </c>
      <c r="D1147" t="e">
        <f>IF($C1147="",0,SUMIFS(#REF!,#REF!,$C1147,#REF!,"&gt;="&amp;'Display 730 &amp; 1200'!$AN$10,#REF!,"&lt;="&amp;'Display 730 &amp; 1200'!$AN$9))</f>
        <v>#REF!</v>
      </c>
      <c r="E1147" t="e">
        <f>IF($C1147="",0,SUMIFS(#REF!,#REF!,$C1147,#REF!,"&gt;="&amp;'Display 730 &amp; 1200'!$AN$12,#REF!,"&lt;="&amp;'Display 730 &amp; 1200'!$AN$11))</f>
        <v>#REF!</v>
      </c>
    </row>
    <row r="1148" spans="1:5">
      <c r="A1148" t="str">
        <f>IF(INDEX('Display 730 &amp; 1200'!$A:$A,ROW())="","",INDEX('Display 730 &amp; 1200'!$A:$A,ROW()))</f>
        <v>SURABAYA泗水</v>
      </c>
      <c r="B1148" t="str">
        <f>IF(INDEX('Display 730 &amp; 1200'!$B:$B,ROW())="","",INDEX('Display 730 &amp; 1200'!$B:$B,ROW()))</f>
        <v>FEBRIA AD ARISYA</v>
      </c>
      <c r="C1148" t="str">
        <f>IF(INDEX('Display 730 &amp; 1200'!$D:$D,ROW())="","",INDEX('Display 730 &amp; 1200'!$D:$D,ROW()))</f>
        <v>GALIS_1</v>
      </c>
      <c r="D1148" t="e">
        <f>IF($C1148="",0,SUMIFS(#REF!,#REF!,$C1148,#REF!,"&gt;="&amp;'Display 730 &amp; 1200'!$AN$10,#REF!,"&lt;="&amp;'Display 730 &amp; 1200'!$AN$9))</f>
        <v>#REF!</v>
      </c>
      <c r="E1148" t="e">
        <f>IF($C1148="",0,SUMIFS(#REF!,#REF!,$C1148,#REF!,"&gt;="&amp;'Display 730 &amp; 1200'!$AN$12,#REF!,"&lt;="&amp;'Display 730 &amp; 1200'!$AN$11))</f>
        <v>#REF!</v>
      </c>
    </row>
    <row r="1149" spans="1:5">
      <c r="A1149" t="str">
        <f>IF(INDEX('Display 730 &amp; 1200'!$A:$A,ROW())="","",INDEX('Display 730 &amp; 1200'!$A:$A,ROW()))</f>
        <v>SURABAYA泗水</v>
      </c>
      <c r="B1149" t="str">
        <f>IF(INDEX('Display 730 &amp; 1200'!$B:$B,ROW())="","",INDEX('Display 730 &amp; 1200'!$B:$B,ROW()))</f>
        <v>HASBUL SUBAHRI</v>
      </c>
      <c r="C1149" t="str">
        <f>IF(INDEX('Display 730 &amp; 1200'!$D:$D,ROW())="","",INDEX('Display 730 &amp; 1200'!$D:$D,ROW()))</f>
        <v>PAMEKASAN</v>
      </c>
      <c r="D1149" t="e">
        <f>IF($C1149="",0,SUMIFS(#REF!,#REF!,$C1149,#REF!,"&gt;="&amp;'Display 730 &amp; 1200'!$AN$10,#REF!,"&lt;="&amp;'Display 730 &amp; 1200'!$AN$9))</f>
        <v>#REF!</v>
      </c>
      <c r="E1149" t="e">
        <f>IF($C1149="",0,SUMIFS(#REF!,#REF!,$C1149,#REF!,"&gt;="&amp;'Display 730 &amp; 1200'!$AN$12,#REF!,"&lt;="&amp;'Display 730 &amp; 1200'!$AN$11))</f>
        <v>#REF!</v>
      </c>
    </row>
    <row r="1150" spans="1:5">
      <c r="A1150" t="str">
        <f>IF(INDEX('Display 730 &amp; 1200'!$A:$A,ROW())="","",INDEX('Display 730 &amp; 1200'!$A:$A,ROW()))</f>
        <v>SURABAYA泗水</v>
      </c>
      <c r="B1150" t="str">
        <f>IF(INDEX('Display 730 &amp; 1200'!$B:$B,ROW())="","",INDEX('Display 730 &amp; 1200'!$B:$B,ROW()))</f>
        <v>HASBUL SUBAHRI</v>
      </c>
      <c r="C1150" t="str">
        <f>IF(INDEX('Display 730 &amp; 1200'!$D:$D,ROW())="","",INDEX('Display 730 &amp; 1200'!$D:$D,ROW()))</f>
        <v>PROPPO</v>
      </c>
      <c r="D1150" t="e">
        <f>IF($C1150="",0,SUMIFS(#REF!,#REF!,$C1150,#REF!,"&gt;="&amp;'Display 730 &amp; 1200'!$AN$10,#REF!,"&lt;="&amp;'Display 730 &amp; 1200'!$AN$9))</f>
        <v>#REF!</v>
      </c>
      <c r="E1150" t="e">
        <f>IF($C1150="",0,SUMIFS(#REF!,#REF!,$C1150,#REF!,"&gt;="&amp;'Display 730 &amp; 1200'!$AN$12,#REF!,"&lt;="&amp;'Display 730 &amp; 1200'!$AN$11))</f>
        <v>#REF!</v>
      </c>
    </row>
    <row r="1151" spans="1:5">
      <c r="A1151" t="str">
        <f>IF(INDEX('Display 730 &amp; 1200'!$A:$A,ROW())="","",INDEX('Display 730 &amp; 1200'!$A:$A,ROW()))</f>
        <v>SURABAYA泗水</v>
      </c>
      <c r="B1151" t="str">
        <f>IF(INDEX('Display 730 &amp; 1200'!$B:$B,ROW())="","",INDEX('Display 730 &amp; 1200'!$B:$B,ROW()))</f>
        <v>HASBUL SUBAHRI</v>
      </c>
      <c r="C1151" t="str">
        <f>IF(INDEX('Display 730 &amp; 1200'!$D:$D,ROW())="","",INDEX('Display 730 &amp; 1200'!$D:$D,ROW()))</f>
        <v>PAKONG</v>
      </c>
      <c r="D1151" t="e">
        <f>IF($C1151="",0,SUMIFS(#REF!,#REF!,$C1151,#REF!,"&gt;="&amp;'Display 730 &amp; 1200'!$AN$10,#REF!,"&lt;="&amp;'Display 730 &amp; 1200'!$AN$9))</f>
        <v>#REF!</v>
      </c>
      <c r="E1151" t="e">
        <f>IF($C1151="",0,SUMIFS(#REF!,#REF!,$C1151,#REF!,"&gt;="&amp;'Display 730 &amp; 1200'!$AN$12,#REF!,"&lt;="&amp;'Display 730 &amp; 1200'!$AN$11))</f>
        <v>#REF!</v>
      </c>
    </row>
    <row r="1152" spans="1:5">
      <c r="A1152" t="str">
        <f>IF(INDEX('Display 730 &amp; 1200'!$A:$A,ROW())="","",INDEX('Display 730 &amp; 1200'!$A:$A,ROW()))</f>
        <v>SURABAYA泗水</v>
      </c>
      <c r="B1152" t="str">
        <f>IF(INDEX('Display 730 &amp; 1200'!$B:$B,ROW())="","",INDEX('Display 730 &amp; 1200'!$B:$B,ROW()))</f>
        <v>HASBUL SUBAHRI</v>
      </c>
      <c r="C1152" t="str">
        <f>IF(INDEX('Display 730 &amp; 1200'!$D:$D,ROW())="","",INDEX('Display 730 &amp; 1200'!$D:$D,ROW()))</f>
        <v>LARANGAN_PAMEKASAN</v>
      </c>
      <c r="D1152" t="e">
        <f>IF($C1152="",0,SUMIFS(#REF!,#REF!,$C1152,#REF!,"&gt;="&amp;'Display 730 &amp; 1200'!$AN$10,#REF!,"&lt;="&amp;'Display 730 &amp; 1200'!$AN$9))</f>
        <v>#REF!</v>
      </c>
      <c r="E1152" t="e">
        <f>IF($C1152="",0,SUMIFS(#REF!,#REF!,$C1152,#REF!,"&gt;="&amp;'Display 730 &amp; 1200'!$AN$12,#REF!,"&lt;="&amp;'Display 730 &amp; 1200'!$AN$11))</f>
        <v>#REF!</v>
      </c>
    </row>
    <row r="1153" spans="1:5">
      <c r="A1153" t="str">
        <f>IF(INDEX('Display 730 &amp; 1200'!$A:$A,ROW())="","",INDEX('Display 730 &amp; 1200'!$A:$A,ROW()))</f>
        <v>SURABAYA泗水</v>
      </c>
      <c r="B1153" t="str">
        <f>IF(INDEX('Display 730 &amp; 1200'!$B:$B,ROW())="","",INDEX('Display 730 &amp; 1200'!$B:$B,ROW()))</f>
        <v>HASBUL SUBAHRI</v>
      </c>
      <c r="C1153" t="str">
        <f>IF(INDEX('Display 730 &amp; 1200'!$D:$D,ROW())="","",INDEX('Display 730 &amp; 1200'!$D:$D,ROW()))</f>
        <v>PALENGAAN_1</v>
      </c>
      <c r="D1153" t="e">
        <f>IF($C1153="",0,SUMIFS(#REF!,#REF!,$C1153,#REF!,"&gt;="&amp;'Display 730 &amp; 1200'!$AN$10,#REF!,"&lt;="&amp;'Display 730 &amp; 1200'!$AN$9))</f>
        <v>#REF!</v>
      </c>
      <c r="E1153" t="e">
        <f>IF($C1153="",0,SUMIFS(#REF!,#REF!,$C1153,#REF!,"&gt;="&amp;'Display 730 &amp; 1200'!$AN$12,#REF!,"&lt;="&amp;'Display 730 &amp; 1200'!$AN$11))</f>
        <v>#REF!</v>
      </c>
    </row>
    <row r="1154" spans="1:5">
      <c r="A1154" t="str">
        <f>IF(INDEX('Display 730 &amp; 1200'!$A:$A,ROW())="","",INDEX('Display 730 &amp; 1200'!$A:$A,ROW()))</f>
        <v>SURABAYA泗水</v>
      </c>
      <c r="B1154" t="str">
        <f>IF(INDEX('Display 730 &amp; 1200'!$B:$B,ROW())="","",INDEX('Display 730 &amp; 1200'!$B:$B,ROW()))</f>
        <v>HASBUL SUBAHRI</v>
      </c>
      <c r="C1154" t="str">
        <f>IF(INDEX('Display 730 &amp; 1200'!$D:$D,ROW())="","",INDEX('Display 730 &amp; 1200'!$D:$D,ROW()))</f>
        <v>PEGANTENAN</v>
      </c>
      <c r="D1154" t="e">
        <f>IF($C1154="",0,SUMIFS(#REF!,#REF!,$C1154,#REF!,"&gt;="&amp;'Display 730 &amp; 1200'!$AN$10,#REF!,"&lt;="&amp;'Display 730 &amp; 1200'!$AN$9))</f>
        <v>#REF!</v>
      </c>
      <c r="E1154" t="e">
        <f>IF($C1154="",0,SUMIFS(#REF!,#REF!,$C1154,#REF!,"&gt;="&amp;'Display 730 &amp; 1200'!$AN$12,#REF!,"&lt;="&amp;'Display 730 &amp; 1200'!$AN$11))</f>
        <v>#REF!</v>
      </c>
    </row>
    <row r="1155" spans="1:5">
      <c r="A1155" t="str">
        <f>IF(INDEX('Display 730 &amp; 1200'!$A:$A,ROW())="","",INDEX('Display 730 &amp; 1200'!$A:$A,ROW()))</f>
        <v>SURABAYA泗水</v>
      </c>
      <c r="B1155" t="str">
        <f>IF(INDEX('Display 730 &amp; 1200'!$B:$B,ROW())="","",INDEX('Display 730 &amp; 1200'!$B:$B,ROW()))</f>
        <v>HASBUL SUBAHRI</v>
      </c>
      <c r="C1155" t="str">
        <f>IF(INDEX('Display 730 &amp; 1200'!$D:$D,ROW())="","",INDEX('Display 730 &amp; 1200'!$D:$D,ROW()))</f>
        <v>PASEAN_1</v>
      </c>
      <c r="D1155" t="e">
        <f>IF($C1155="",0,SUMIFS(#REF!,#REF!,$C1155,#REF!,"&gt;="&amp;'Display 730 &amp; 1200'!$AN$10,#REF!,"&lt;="&amp;'Display 730 &amp; 1200'!$AN$9))</f>
        <v>#REF!</v>
      </c>
      <c r="E1155" t="e">
        <f>IF($C1155="",0,SUMIFS(#REF!,#REF!,$C1155,#REF!,"&gt;="&amp;'Display 730 &amp; 1200'!$AN$12,#REF!,"&lt;="&amp;'Display 730 &amp; 1200'!$AN$11))</f>
        <v>#REF!</v>
      </c>
    </row>
    <row r="1156" spans="1:5">
      <c r="A1156" t="str">
        <f>IF(INDEX('Display 730 &amp; 1200'!$A:$A,ROW())="","",INDEX('Display 730 &amp; 1200'!$A:$A,ROW()))</f>
        <v>SURABAYA泗水</v>
      </c>
      <c r="B1156" t="str">
        <f>IF(INDEX('Display 730 &amp; 1200'!$B:$B,ROW())="","",INDEX('Display 730 &amp; 1200'!$B:$B,ROW()))</f>
        <v>HASBUL SUBAHRI</v>
      </c>
      <c r="C1156" t="str">
        <f>IF(INDEX('Display 730 &amp; 1200'!$D:$D,ROW())="","",INDEX('Display 730 &amp; 1200'!$D:$D,ROW()))</f>
        <v>SUMENEP</v>
      </c>
      <c r="D1156" t="e">
        <f>IF($C1156="",0,SUMIFS(#REF!,#REF!,$C1156,#REF!,"&gt;="&amp;'Display 730 &amp; 1200'!$AN$10,#REF!,"&lt;="&amp;'Display 730 &amp; 1200'!$AN$9))</f>
        <v>#REF!</v>
      </c>
      <c r="E1156" t="e">
        <f>IF($C1156="",0,SUMIFS(#REF!,#REF!,$C1156,#REF!,"&gt;="&amp;'Display 730 &amp; 1200'!$AN$12,#REF!,"&lt;="&amp;'Display 730 &amp; 1200'!$AN$11))</f>
        <v>#REF!</v>
      </c>
    </row>
    <row r="1157" spans="1:5">
      <c r="A1157" t="str">
        <f>IF(INDEX('Display 730 &amp; 1200'!$A:$A,ROW())="","",INDEX('Display 730 &amp; 1200'!$A:$A,ROW()))</f>
        <v>SURABAYA泗水</v>
      </c>
      <c r="B1157" t="str">
        <f>IF(INDEX('Display 730 &amp; 1200'!$B:$B,ROW())="","",INDEX('Display 730 &amp; 1200'!$B:$B,ROW()))</f>
        <v>HASBUL SUBAHRI</v>
      </c>
      <c r="C1157" t="str">
        <f>IF(INDEX('Display 730 &amp; 1200'!$D:$D,ROW())="","",INDEX('Display 730 &amp; 1200'!$D:$D,ROW()))</f>
        <v>ARJASA</v>
      </c>
      <c r="D1157" t="e">
        <f>IF($C1157="",0,SUMIFS(#REF!,#REF!,$C1157,#REF!,"&gt;="&amp;'Display 730 &amp; 1200'!$AN$10,#REF!,"&lt;="&amp;'Display 730 &amp; 1200'!$AN$9))</f>
        <v>#REF!</v>
      </c>
      <c r="E1157" t="e">
        <f>IF($C1157="",0,SUMIFS(#REF!,#REF!,$C1157,#REF!,"&gt;="&amp;'Display 730 &amp; 1200'!$AN$12,#REF!,"&lt;="&amp;'Display 730 &amp; 1200'!$AN$11))</f>
        <v>#REF!</v>
      </c>
    </row>
    <row r="1158" spans="1:5">
      <c r="A1158" t="str">
        <f>IF(INDEX('Display 730 &amp; 1200'!$A:$A,ROW())="","",INDEX('Display 730 &amp; 1200'!$A:$A,ROW()))</f>
        <v>SURABAYA泗水</v>
      </c>
      <c r="B1158" t="str">
        <f>IF(INDEX('Display 730 &amp; 1200'!$B:$B,ROW())="","",INDEX('Display 730 &amp; 1200'!$B:$B,ROW()))</f>
        <v>HASBUL SUBAHRI</v>
      </c>
      <c r="C1158" t="str">
        <f>IF(INDEX('Display 730 &amp; 1200'!$D:$D,ROW())="","",INDEX('Display 730 &amp; 1200'!$D:$D,ROW()))</f>
        <v>AMBUNTEN</v>
      </c>
      <c r="D1158" t="e">
        <f>IF($C1158="",0,SUMIFS(#REF!,#REF!,$C1158,#REF!,"&gt;="&amp;'Display 730 &amp; 1200'!$AN$10,#REF!,"&lt;="&amp;'Display 730 &amp; 1200'!$AN$9))</f>
        <v>#REF!</v>
      </c>
      <c r="E1158" t="e">
        <f>IF($C1158="",0,SUMIFS(#REF!,#REF!,$C1158,#REF!,"&gt;="&amp;'Display 730 &amp; 1200'!$AN$12,#REF!,"&lt;="&amp;'Display 730 &amp; 1200'!$AN$11))</f>
        <v>#REF!</v>
      </c>
    </row>
    <row r="1159" spans="1:5">
      <c r="A1159" t="str">
        <f>IF(INDEX('Display 730 &amp; 1200'!$A:$A,ROW())="","",INDEX('Display 730 &amp; 1200'!$A:$A,ROW()))</f>
        <v>SURABAYA泗水</v>
      </c>
      <c r="B1159" t="str">
        <f>IF(INDEX('Display 730 &amp; 1200'!$B:$B,ROW())="","",INDEX('Display 730 &amp; 1200'!$B:$B,ROW()))</f>
        <v>HASBUL SUBAHRI</v>
      </c>
      <c r="C1159" t="str">
        <f>IF(INDEX('Display 730 &amp; 1200'!$D:$D,ROW())="","",INDEX('Display 730 &amp; 1200'!$D:$D,ROW()))</f>
        <v>BATUAN_1</v>
      </c>
      <c r="D1159" t="e">
        <f>IF($C1159="",0,SUMIFS(#REF!,#REF!,$C1159,#REF!,"&gt;="&amp;'Display 730 &amp; 1200'!$AN$10,#REF!,"&lt;="&amp;'Display 730 &amp; 1200'!$AN$9))</f>
        <v>#REF!</v>
      </c>
      <c r="E1159" t="e">
        <f>IF($C1159="",0,SUMIFS(#REF!,#REF!,$C1159,#REF!,"&gt;="&amp;'Display 730 &amp; 1200'!$AN$12,#REF!,"&lt;="&amp;'Display 730 &amp; 1200'!$AN$11))</f>
        <v>#REF!</v>
      </c>
    </row>
    <row r="1160" spans="1:5">
      <c r="A1160" t="str">
        <f>IF(INDEX('Display 730 &amp; 1200'!$A:$A,ROW())="","",INDEX('Display 730 &amp; 1200'!$A:$A,ROW()))</f>
        <v>SURABAYA泗水</v>
      </c>
      <c r="B1160" t="str">
        <f>IF(INDEX('Display 730 &amp; 1200'!$B:$B,ROW())="","",INDEX('Display 730 &amp; 1200'!$B:$B,ROW()))</f>
        <v>HASBUL SUBAHRI</v>
      </c>
      <c r="C1160" t="str">
        <f>IF(INDEX('Display 730 &amp; 1200'!$D:$D,ROW())="","",INDEX('Display 730 &amp; 1200'!$D:$D,ROW()))</f>
        <v>KALIANGET_1</v>
      </c>
      <c r="D1160" t="e">
        <f>IF($C1160="",0,SUMIFS(#REF!,#REF!,$C1160,#REF!,"&gt;="&amp;'Display 730 &amp; 1200'!$AN$10,#REF!,"&lt;="&amp;'Display 730 &amp; 1200'!$AN$9))</f>
        <v>#REF!</v>
      </c>
      <c r="E1160" t="e">
        <f>IF($C1160="",0,SUMIFS(#REF!,#REF!,$C1160,#REF!,"&gt;="&amp;'Display 730 &amp; 1200'!$AN$12,#REF!,"&lt;="&amp;'Display 730 &amp; 1200'!$AN$11))</f>
        <v>#REF!</v>
      </c>
    </row>
    <row r="1161" spans="1:5">
      <c r="A1161" t="str">
        <f>IF(INDEX('Display 730 &amp; 1200'!$A:$A,ROW())="","",INDEX('Display 730 &amp; 1200'!$A:$A,ROW()))</f>
        <v>SURABAYA泗水</v>
      </c>
      <c r="B1161" t="str">
        <f>IF(INDEX('Display 730 &amp; 1200'!$B:$B,ROW())="","",INDEX('Display 730 &amp; 1200'!$B:$B,ROW()))</f>
        <v>HASBUL SUBAHRI</v>
      </c>
      <c r="C1161" t="str">
        <f>IF(INDEX('Display 730 &amp; 1200'!$D:$D,ROW())="","",INDEX('Display 730 &amp; 1200'!$D:$D,ROW()))</f>
        <v>BLUTO_1</v>
      </c>
      <c r="D1161" t="e">
        <f>IF($C1161="",0,SUMIFS(#REF!,#REF!,$C1161,#REF!,"&gt;="&amp;'Display 730 &amp; 1200'!$AN$10,#REF!,"&lt;="&amp;'Display 730 &amp; 1200'!$AN$9))</f>
        <v>#REF!</v>
      </c>
      <c r="E1161" t="e">
        <f>IF($C1161="",0,SUMIFS(#REF!,#REF!,$C1161,#REF!,"&gt;="&amp;'Display 730 &amp; 1200'!$AN$12,#REF!,"&lt;="&amp;'Display 730 &amp; 1200'!$AN$11))</f>
        <v>#REF!</v>
      </c>
    </row>
    <row r="1162" spans="1:5">
      <c r="A1162" t="str">
        <f>IF(INDEX('Display 730 &amp; 1200'!$A:$A,ROW())="","",INDEX('Display 730 &amp; 1200'!$A:$A,ROW()))</f>
        <v>SURABAYA泗水</v>
      </c>
      <c r="B1162" t="str">
        <f>IF(INDEX('Display 730 &amp; 1200'!$B:$B,ROW())="","",INDEX('Display 730 &amp; 1200'!$B:$B,ROW()))</f>
        <v>HASBUL SUBAHRI</v>
      </c>
      <c r="C1162" t="str">
        <f>IF(INDEX('Display 730 &amp; 1200'!$D:$D,ROW())="","",INDEX('Display 730 &amp; 1200'!$D:$D,ROW()))</f>
        <v>GAPURA_1</v>
      </c>
      <c r="D1162" t="e">
        <f>IF($C1162="",0,SUMIFS(#REF!,#REF!,$C1162,#REF!,"&gt;="&amp;'Display 730 &amp; 1200'!$AN$10,#REF!,"&lt;="&amp;'Display 730 &amp; 1200'!$AN$9))</f>
        <v>#REF!</v>
      </c>
      <c r="E1162" t="e">
        <f>IF($C1162="",0,SUMIFS(#REF!,#REF!,$C1162,#REF!,"&gt;="&amp;'Display 730 &amp; 1200'!$AN$12,#REF!,"&lt;="&amp;'Display 730 &amp; 1200'!$AN$11))</f>
        <v>#REF!</v>
      </c>
    </row>
    <row r="1163" spans="1:5">
      <c r="A1163" t="str">
        <f>IF(INDEX('Display 730 &amp; 1200'!$A:$A,ROW())="","",INDEX('Display 730 &amp; 1200'!$A:$A,ROW()))</f>
        <v>SURABAYA泗水</v>
      </c>
      <c r="B1163" t="str">
        <f>IF(INDEX('Display 730 &amp; 1200'!$B:$B,ROW())="","",INDEX('Display 730 &amp; 1200'!$B:$B,ROW()))</f>
        <v>HASBUL SUBAHRI</v>
      </c>
      <c r="C1163" t="str">
        <f>IF(INDEX('Display 730 &amp; 1200'!$D:$D,ROW())="","",INDEX('Display 730 &amp; 1200'!$D:$D,ROW()))</f>
        <v>PRAGAAN_1</v>
      </c>
      <c r="D1163" t="e">
        <f>IF($C1163="",0,SUMIFS(#REF!,#REF!,$C1163,#REF!,"&gt;="&amp;'Display 730 &amp; 1200'!$AN$10,#REF!,"&lt;="&amp;'Display 730 &amp; 1200'!$AN$9))</f>
        <v>#REF!</v>
      </c>
      <c r="E1163" t="e">
        <f>IF($C1163="",0,SUMIFS(#REF!,#REF!,$C1163,#REF!,"&gt;="&amp;'Display 730 &amp; 1200'!$AN$12,#REF!,"&lt;="&amp;'Display 730 &amp; 1200'!$AN$11))</f>
        <v>#REF!</v>
      </c>
    </row>
    <row r="1164" spans="1:5">
      <c r="A1164" t="str">
        <f>IF(INDEX('Display 730 &amp; 1200'!$A:$A,ROW())="","",INDEX('Display 730 &amp; 1200'!$A:$A,ROW()))</f>
        <v>SURABAYA泗水</v>
      </c>
      <c r="B1164" t="str">
        <f>IF(INDEX('Display 730 &amp; 1200'!$B:$B,ROW())="","",INDEX('Display 730 &amp; 1200'!$B:$B,ROW()))</f>
        <v>HASBUL SUBAHRI</v>
      </c>
      <c r="C1164" t="str">
        <f>IF(INDEX('Display 730 &amp; 1200'!$D:$D,ROW())="","",INDEX('Display 730 &amp; 1200'!$D:$D,ROW()))</f>
        <v>KOTA_SUMENEP_1</v>
      </c>
      <c r="D1164" t="e">
        <f>IF($C1164="",0,SUMIFS(#REF!,#REF!,$C1164,#REF!,"&gt;="&amp;'Display 730 &amp; 1200'!$AN$10,#REF!,"&lt;="&amp;'Display 730 &amp; 1200'!$AN$9))</f>
        <v>#REF!</v>
      </c>
      <c r="E1164" t="e">
        <f>IF($C1164="",0,SUMIFS(#REF!,#REF!,$C1164,#REF!,"&gt;="&amp;'Display 730 &amp; 1200'!$AN$12,#REF!,"&lt;="&amp;'Display 730 &amp; 1200'!$AN$11))</f>
        <v>#REF!</v>
      </c>
    </row>
    <row r="1165" spans="1:5">
      <c r="A1165" t="str">
        <f>IF(INDEX('Display 730 &amp; 1200'!$A:$A,ROW())="","",INDEX('Display 730 &amp; 1200'!$A:$A,ROW()))</f>
        <v>SURABAYA泗水</v>
      </c>
      <c r="B1165" t="str">
        <f>IF(INDEX('Display 730 &amp; 1200'!$B:$B,ROW())="","",INDEX('Display 730 &amp; 1200'!$B:$B,ROW()))</f>
        <v>FEBRIA AD ARISYA</v>
      </c>
      <c r="C1165" t="str">
        <f>IF(INDEX('Display 730 &amp; 1200'!$D:$D,ROW())="","",INDEX('Display 730 &amp; 1200'!$D:$D,ROW()))</f>
        <v>GUNUNG_SEKAR</v>
      </c>
      <c r="D1165" t="e">
        <f>IF($C1165="",0,SUMIFS(#REF!,#REF!,$C1165,#REF!,"&gt;="&amp;'Display 730 &amp; 1200'!$AN$10,#REF!,"&lt;="&amp;'Display 730 &amp; 1200'!$AN$9))</f>
        <v>#REF!</v>
      </c>
      <c r="E1165" t="e">
        <f>IF($C1165="",0,SUMIFS(#REF!,#REF!,$C1165,#REF!,"&gt;="&amp;'Display 730 &amp; 1200'!$AN$12,#REF!,"&lt;="&amp;'Display 730 &amp; 1200'!$AN$11))</f>
        <v>#REF!</v>
      </c>
    </row>
    <row r="1166" spans="1:5">
      <c r="A1166" t="str">
        <f>IF(INDEX('Display 730 &amp; 1200'!$A:$A,ROW())="","",INDEX('Display 730 &amp; 1200'!$A:$A,ROW()))</f>
        <v>SURABAYA泗水</v>
      </c>
      <c r="B1166" t="str">
        <f>IF(INDEX('Display 730 &amp; 1200'!$B:$B,ROW())="","",INDEX('Display 730 &amp; 1200'!$B:$B,ROW()))</f>
        <v>FEBRIA AD ARISYA</v>
      </c>
      <c r="C1166" t="str">
        <f>IF(INDEX('Display 730 &amp; 1200'!$D:$D,ROW())="","",INDEX('Display 730 &amp; 1200'!$D:$D,ROW()))</f>
        <v>CAMPLONG</v>
      </c>
      <c r="D1166" t="e">
        <f>IF($C1166="",0,SUMIFS(#REF!,#REF!,$C1166,#REF!,"&gt;="&amp;'Display 730 &amp; 1200'!$AN$10,#REF!,"&lt;="&amp;'Display 730 &amp; 1200'!$AN$9))</f>
        <v>#REF!</v>
      </c>
      <c r="E1166" t="e">
        <f>IF($C1166="",0,SUMIFS(#REF!,#REF!,$C1166,#REF!,"&gt;="&amp;'Display 730 &amp; 1200'!$AN$12,#REF!,"&lt;="&amp;'Display 730 &amp; 1200'!$AN$11))</f>
        <v>#REF!</v>
      </c>
    </row>
    <row r="1167" spans="1:5">
      <c r="A1167" t="str">
        <f>IF(INDEX('Display 730 &amp; 1200'!$A:$A,ROW())="","",INDEX('Display 730 &amp; 1200'!$A:$A,ROW()))</f>
        <v>SURABAYA泗水</v>
      </c>
      <c r="B1167" t="str">
        <f>IF(INDEX('Display 730 &amp; 1200'!$B:$B,ROW())="","",INDEX('Display 730 &amp; 1200'!$B:$B,ROW()))</f>
        <v>FEBRIA AD ARISYA</v>
      </c>
      <c r="C1167" t="str">
        <f>IF(INDEX('Display 730 &amp; 1200'!$D:$D,ROW())="","",INDEX('Display 730 &amp; 1200'!$D:$D,ROW()))</f>
        <v>KEDUNGDUNG_1</v>
      </c>
      <c r="D1167" t="e">
        <f>IF($C1167="",0,SUMIFS(#REF!,#REF!,$C1167,#REF!,"&gt;="&amp;'Display 730 &amp; 1200'!$AN$10,#REF!,"&lt;="&amp;'Display 730 &amp; 1200'!$AN$9))</f>
        <v>#REF!</v>
      </c>
      <c r="E1167" t="e">
        <f>IF($C1167="",0,SUMIFS(#REF!,#REF!,$C1167,#REF!,"&gt;="&amp;'Display 730 &amp; 1200'!$AN$12,#REF!,"&lt;="&amp;'Display 730 &amp; 1200'!$AN$11))</f>
        <v>#REF!</v>
      </c>
    </row>
    <row r="1168" spans="1:5">
      <c r="A1168" t="str">
        <f>IF(INDEX('Display 730 &amp; 1200'!$A:$A,ROW())="","",INDEX('Display 730 &amp; 1200'!$A:$A,ROW()))</f>
        <v>SURABAYA泗水</v>
      </c>
      <c r="B1168" t="str">
        <f>IF(INDEX('Display 730 &amp; 1200'!$B:$B,ROW())="","",INDEX('Display 730 &amp; 1200'!$B:$B,ROW()))</f>
        <v>FEBRIA AD ARISYA</v>
      </c>
      <c r="C1168" t="str">
        <f>IF(INDEX('Display 730 &amp; 1200'!$D:$D,ROW())="","",INDEX('Display 730 &amp; 1200'!$D:$D,ROW()))</f>
        <v>SAMPANG_UTARA</v>
      </c>
      <c r="D1168" t="e">
        <f>IF($C1168="",0,SUMIFS(#REF!,#REF!,$C1168,#REF!,"&gt;="&amp;'Display 730 &amp; 1200'!$AN$10,#REF!,"&lt;="&amp;'Display 730 &amp; 1200'!$AN$9))</f>
        <v>#REF!</v>
      </c>
      <c r="E1168" t="e">
        <f>IF($C1168="",0,SUMIFS(#REF!,#REF!,$C1168,#REF!,"&gt;="&amp;'Display 730 &amp; 1200'!$AN$12,#REF!,"&lt;="&amp;'Display 730 &amp; 1200'!$AN$11))</f>
        <v>#REF!</v>
      </c>
    </row>
    <row r="1169" spans="1:5">
      <c r="A1169" t="str">
        <f>IF(INDEX('Display 730 &amp; 1200'!$A:$A,ROW())="","",INDEX('Display 730 &amp; 1200'!$A:$A,ROW()))</f>
        <v>SURABAYA泗水</v>
      </c>
      <c r="B1169" t="str">
        <f>IF(INDEX('Display 730 &amp; 1200'!$B:$B,ROW())="","",INDEX('Display 730 &amp; 1200'!$B:$B,ROW()))</f>
        <v>FEBRIA AD ARISYA</v>
      </c>
      <c r="C1169" t="str">
        <f>IF(INDEX('Display 730 &amp; 1200'!$D:$D,ROW())="","",INDEX('Display 730 &amp; 1200'!$D:$D,ROW()))</f>
        <v>SOKOBANAH</v>
      </c>
      <c r="D1169" t="e">
        <f>IF($C1169="",0,SUMIFS(#REF!,#REF!,$C1169,#REF!,"&gt;="&amp;'Display 730 &amp; 1200'!$AN$10,#REF!,"&lt;="&amp;'Display 730 &amp; 1200'!$AN$9))</f>
        <v>#REF!</v>
      </c>
      <c r="E1169" t="e">
        <f>IF($C1169="",0,SUMIFS(#REF!,#REF!,$C1169,#REF!,"&gt;="&amp;'Display 730 &amp; 1200'!$AN$12,#REF!,"&lt;="&amp;'Display 730 &amp; 1200'!$AN$11))</f>
        <v>#REF!</v>
      </c>
    </row>
    <row r="1170" spans="1:5">
      <c r="A1170" t="str">
        <f>IF(INDEX('Display 730 &amp; 1200'!$A:$A,ROW())="","",INDEX('Display 730 &amp; 1200'!$A:$A,ROW()))</f>
        <v>SURABAYA泗水</v>
      </c>
      <c r="B1170" t="str">
        <f>IF(INDEX('Display 730 &amp; 1200'!$B:$B,ROW())="","",INDEX('Display 730 &amp; 1200'!$B:$B,ROW()))</f>
        <v>FEBRIA AD ARISYA</v>
      </c>
      <c r="C1170" t="str">
        <f>IF(INDEX('Display 730 &amp; 1200'!$D:$D,ROW())="","",INDEX('Display 730 &amp; 1200'!$D:$D,ROW()))</f>
        <v>TORJUN_RAYA</v>
      </c>
      <c r="D1170" t="e">
        <f>IF($C1170="",0,SUMIFS(#REF!,#REF!,$C1170,#REF!,"&gt;="&amp;'Display 730 &amp; 1200'!$AN$10,#REF!,"&lt;="&amp;'Display 730 &amp; 1200'!$AN$9))</f>
        <v>#REF!</v>
      </c>
      <c r="E1170" t="e">
        <f>IF($C1170="",0,SUMIFS(#REF!,#REF!,$C1170,#REF!,"&gt;="&amp;'Display 730 &amp; 1200'!$AN$12,#REF!,"&lt;="&amp;'Display 730 &amp; 1200'!$AN$11))</f>
        <v>#REF!</v>
      </c>
    </row>
    <row r="1171" spans="1:5">
      <c r="A1171" t="str">
        <f>IF(INDEX('Display 730 &amp; 1200'!$A:$A,ROW())="","",INDEX('Display 730 &amp; 1200'!$A:$A,ROW()))</f>
        <v>SURABAYA泗水</v>
      </c>
      <c r="B1171" t="str">
        <f>IF(INDEX('Display 730 &amp; 1200'!$B:$B,ROW())="","",INDEX('Display 730 &amp; 1200'!$B:$B,ROW()))</f>
        <v>FEBRIA AD ARISYA</v>
      </c>
      <c r="C1171" t="str">
        <f>IF(INDEX('Display 730 &amp; 1200'!$D:$D,ROW())="","",INDEX('Display 730 &amp; 1200'!$D:$D,ROW()))</f>
        <v>KARANGPENANG_1</v>
      </c>
      <c r="D1171" t="e">
        <f>IF($C1171="",0,SUMIFS(#REF!,#REF!,$C1171,#REF!,"&gt;="&amp;'Display 730 &amp; 1200'!$AN$10,#REF!,"&lt;="&amp;'Display 730 &amp; 1200'!$AN$9))</f>
        <v>#REF!</v>
      </c>
      <c r="E1171" t="e">
        <f>IF($C1171="",0,SUMIFS(#REF!,#REF!,$C1171,#REF!,"&gt;="&amp;'Display 730 &amp; 1200'!$AN$12,#REF!,"&lt;="&amp;'Display 730 &amp; 1200'!$AN$11))</f>
        <v>#REF!</v>
      </c>
    </row>
    <row r="1172" spans="1:5">
      <c r="A1172" t="str">
        <f>IF(INDEX('Display 730 &amp; 1200'!$A:$A,ROW())="","",INDEX('Display 730 &amp; 1200'!$A:$A,ROW()))</f>
        <v>SURABAYA泗水</v>
      </c>
      <c r="B1172" t="str">
        <f>IF(INDEX('Display 730 &amp; 1200'!$B:$B,ROW())="","",INDEX('Display 730 &amp; 1200'!$B:$B,ROW()))</f>
        <v>FEBRIA AD ARISYA</v>
      </c>
      <c r="C1172" t="str">
        <f>IF(INDEX('Display 730 &amp; 1200'!$D:$D,ROW())="","",INDEX('Display 730 &amp; 1200'!$D:$D,ROW()))</f>
        <v>ROBATAL</v>
      </c>
      <c r="D1172" t="e">
        <f>IF($C1172="",0,SUMIFS(#REF!,#REF!,$C1172,#REF!,"&gt;="&amp;'Display 730 &amp; 1200'!$AN$10,#REF!,"&lt;="&amp;'Display 730 &amp; 1200'!$AN$9))</f>
        <v>#REF!</v>
      </c>
      <c r="E1172" t="e">
        <f>IF($C1172="",0,SUMIFS(#REF!,#REF!,$C1172,#REF!,"&gt;="&amp;'Display 730 &amp; 1200'!$AN$12,#REF!,"&lt;="&amp;'Display 730 &amp; 1200'!$AN$11))</f>
        <v>#REF!</v>
      </c>
    </row>
    <row r="1173" spans="1:5">
      <c r="A1173" t="str">
        <f>IF(INDEX('Display 730 &amp; 1200'!$A:$A,ROW())="","",INDEX('Display 730 &amp; 1200'!$A:$A,ROW()))</f>
        <v>SURABAYA泗水</v>
      </c>
      <c r="B1173" t="str">
        <f>IF(INDEX('Display 730 &amp; 1200'!$B:$B,ROW())="","",INDEX('Display 730 &amp; 1200'!$B:$B,ROW()))</f>
        <v>FEBRIA AD ARISYA</v>
      </c>
      <c r="C1173" t="str">
        <f>IF(INDEX('Display 730 &amp; 1200'!$D:$D,ROW())="","",INDEX('Display 730 &amp; 1200'!$D:$D,ROW()))</f>
        <v>BANYUATES_1</v>
      </c>
      <c r="D1173" t="e">
        <f>IF($C1173="",0,SUMIFS(#REF!,#REF!,$C1173,#REF!,"&gt;="&amp;'Display 730 &amp; 1200'!$AN$10,#REF!,"&lt;="&amp;'Display 730 &amp; 1200'!$AN$9))</f>
        <v>#REF!</v>
      </c>
      <c r="E1173" t="e">
        <f>IF($C1173="",0,SUMIFS(#REF!,#REF!,$C1173,#REF!,"&gt;="&amp;'Display 730 &amp; 1200'!$AN$12,#REF!,"&lt;="&amp;'Display 730 &amp; 1200'!$AN$11))</f>
        <v>#REF!</v>
      </c>
    </row>
    <row r="1174" spans="1:5">
      <c r="A1174" t="str">
        <f>IF(INDEX('Display 730 &amp; 1200'!$A:$A,ROW())="","",INDEX('Display 730 &amp; 1200'!$A:$A,ROW()))</f>
        <v>SURABAYA泗水</v>
      </c>
      <c r="B1174" t="str">
        <f>IF(INDEX('Display 730 &amp; 1200'!$B:$B,ROW())="","",INDEX('Display 730 &amp; 1200'!$B:$B,ROW()))</f>
        <v>FEBRIA AD ARISYA</v>
      </c>
      <c r="C1174" t="str">
        <f>IF(INDEX('Display 730 &amp; 1200'!$D:$D,ROW())="","",INDEX('Display 730 &amp; 1200'!$D:$D,ROW()))</f>
        <v>OMBEN_1</v>
      </c>
      <c r="D1174" t="e">
        <f>IF($C1174="",0,SUMIFS(#REF!,#REF!,$C1174,#REF!,"&gt;="&amp;'Display 730 &amp; 1200'!$AN$10,#REF!,"&lt;="&amp;'Display 730 &amp; 1200'!$AN$9))</f>
        <v>#REF!</v>
      </c>
      <c r="E1174" t="e">
        <f>IF($C1174="",0,SUMIFS(#REF!,#REF!,$C1174,#REF!,"&gt;="&amp;'Display 730 &amp; 1200'!$AN$12,#REF!,"&lt;="&amp;'Display 730 &amp; 1200'!$AN$11))</f>
        <v>#REF!</v>
      </c>
    </row>
    <row r="1175" spans="1:5">
      <c r="A1175" t="str">
        <f>IF(INDEX('Display 730 &amp; 1200'!$A:$A,ROW())="","",INDEX('Display 730 &amp; 1200'!$A:$A,ROW()))</f>
        <v>SURABAYA泗水</v>
      </c>
      <c r="B1175" t="str">
        <f>IF(INDEX('Display 730 &amp; 1200'!$B:$B,ROW())="","",INDEX('Display 730 &amp; 1200'!$B:$B,ROW()))</f>
        <v>FEBRIA AD ARISYA</v>
      </c>
      <c r="C1175" t="str">
        <f>IF(INDEX('Display 730 &amp; 1200'!$D:$D,ROW())="","",INDEX('Display 730 &amp; 1200'!$D:$D,ROW()))</f>
        <v>TAMBELANGAN_1</v>
      </c>
      <c r="D1175" t="e">
        <f>IF($C1175="",0,SUMIFS(#REF!,#REF!,$C1175,#REF!,"&gt;="&amp;'Display 730 &amp; 1200'!$AN$10,#REF!,"&lt;="&amp;'Display 730 &amp; 1200'!$AN$9))</f>
        <v>#REF!</v>
      </c>
      <c r="E1175" t="e">
        <f>IF($C1175="",0,SUMIFS(#REF!,#REF!,$C1175,#REF!,"&gt;="&amp;'Display 730 &amp; 1200'!$AN$12,#REF!,"&lt;="&amp;'Display 730 &amp; 1200'!$AN$11))</f>
        <v>#REF!</v>
      </c>
    </row>
    <row r="1176" spans="1:5">
      <c r="A1176" t="str">
        <f>IF(INDEX('Display 730 &amp; 1200'!$A:$A,ROW())="","",INDEX('Display 730 &amp; 1200'!$A:$A,ROW()))</f>
        <v>SURABAYA泗水</v>
      </c>
      <c r="B1176" t="str">
        <f>IF(INDEX('Display 730 &amp; 1200'!$B:$B,ROW())="","",INDEX('Display 730 &amp; 1200'!$B:$B,ROW()))</f>
        <v>FERRY DIAN MARTIN</v>
      </c>
      <c r="C1176" t="str">
        <f>IF(INDEX('Display 730 &amp; 1200'!$D:$D,ROW())="","",INDEX('Display 730 &amp; 1200'!$D:$D,ROW()))</f>
        <v>MADIUN_1</v>
      </c>
      <c r="D1176" t="e">
        <f>IF($C1176="",0,SUMIFS(#REF!,#REF!,$C1176,#REF!,"&gt;="&amp;'Display 730 &amp; 1200'!$AN$10,#REF!,"&lt;="&amp;'Display 730 &amp; 1200'!$AN$9))</f>
        <v>#REF!</v>
      </c>
      <c r="E1176" t="e">
        <f>IF($C1176="",0,SUMIFS(#REF!,#REF!,$C1176,#REF!,"&gt;="&amp;'Display 730 &amp; 1200'!$AN$12,#REF!,"&lt;="&amp;'Display 730 &amp; 1200'!$AN$11))</f>
        <v>#REF!</v>
      </c>
    </row>
    <row r="1177" spans="1:5">
      <c r="A1177" t="str">
        <f>IF(INDEX('Display 730 &amp; 1200'!$A:$A,ROW())="","",INDEX('Display 730 &amp; 1200'!$A:$A,ROW()))</f>
        <v>SURABAYA泗水</v>
      </c>
      <c r="B1177" t="str">
        <f>IF(INDEX('Display 730 &amp; 1200'!$B:$B,ROW())="","",INDEX('Display 730 &amp; 1200'!$B:$B,ROW()))</f>
        <v>FERRY DIAN MARTIN</v>
      </c>
      <c r="C1177" t="str">
        <f>IF(INDEX('Display 730 &amp; 1200'!$D:$D,ROW())="","",INDEX('Display 730 &amp; 1200'!$D:$D,ROW()))</f>
        <v>MEJAYAN</v>
      </c>
      <c r="D1177" t="e">
        <f>IF($C1177="",0,SUMIFS(#REF!,#REF!,$C1177,#REF!,"&gt;="&amp;'Display 730 &amp; 1200'!$AN$10,#REF!,"&lt;="&amp;'Display 730 &amp; 1200'!$AN$9))</f>
        <v>#REF!</v>
      </c>
      <c r="E1177" t="e">
        <f>IF($C1177="",0,SUMIFS(#REF!,#REF!,$C1177,#REF!,"&gt;="&amp;'Display 730 &amp; 1200'!$AN$12,#REF!,"&lt;="&amp;'Display 730 &amp; 1200'!$AN$11))</f>
        <v>#REF!</v>
      </c>
    </row>
    <row r="1178" spans="1:5">
      <c r="A1178" t="str">
        <f>IF(INDEX('Display 730 &amp; 1200'!$A:$A,ROW())="","",INDEX('Display 730 &amp; 1200'!$A:$A,ROW()))</f>
        <v>SURABAYA泗水</v>
      </c>
      <c r="B1178" t="str">
        <f>IF(INDEX('Display 730 &amp; 1200'!$B:$B,ROW())="","",INDEX('Display 730 &amp; 1200'!$B:$B,ROW()))</f>
        <v>FERRY DIAN MARTIN</v>
      </c>
      <c r="C1178" t="str">
        <f>IF(INDEX('Display 730 &amp; 1200'!$D:$D,ROW())="","",INDEX('Display 730 &amp; 1200'!$D:$D,ROW()))</f>
        <v>DOLOPO</v>
      </c>
      <c r="D1178" t="e">
        <f>IF($C1178="",0,SUMIFS(#REF!,#REF!,$C1178,#REF!,"&gt;="&amp;'Display 730 &amp; 1200'!$AN$10,#REF!,"&lt;="&amp;'Display 730 &amp; 1200'!$AN$9))</f>
        <v>#REF!</v>
      </c>
      <c r="E1178" t="e">
        <f>IF($C1178="",0,SUMIFS(#REF!,#REF!,$C1178,#REF!,"&gt;="&amp;'Display 730 &amp; 1200'!$AN$12,#REF!,"&lt;="&amp;'Display 730 &amp; 1200'!$AN$11))</f>
        <v>#REF!</v>
      </c>
    </row>
    <row r="1179" spans="1:5">
      <c r="A1179" t="str">
        <f>IF(INDEX('Display 730 &amp; 1200'!$A:$A,ROW())="","",INDEX('Display 730 &amp; 1200'!$A:$A,ROW()))</f>
        <v>SURABAYA泗水</v>
      </c>
      <c r="B1179" t="str">
        <f>IF(INDEX('Display 730 &amp; 1200'!$B:$B,ROW())="","",INDEX('Display 730 &amp; 1200'!$B:$B,ROW()))</f>
        <v>FERRY DIAN MARTIN</v>
      </c>
      <c r="C1179" t="str">
        <f>IF(INDEX('Display 730 &amp; 1200'!$D:$D,ROW())="","",INDEX('Display 730 &amp; 1200'!$D:$D,ROW()))</f>
        <v>JIWAN</v>
      </c>
      <c r="D1179" t="e">
        <f>IF($C1179="",0,SUMIFS(#REF!,#REF!,$C1179,#REF!,"&gt;="&amp;'Display 730 &amp; 1200'!$AN$10,#REF!,"&lt;="&amp;'Display 730 &amp; 1200'!$AN$9))</f>
        <v>#REF!</v>
      </c>
      <c r="E1179" t="e">
        <f>IF($C1179="",0,SUMIFS(#REF!,#REF!,$C1179,#REF!,"&gt;="&amp;'Display 730 &amp; 1200'!$AN$12,#REF!,"&lt;="&amp;'Display 730 &amp; 1200'!$AN$11))</f>
        <v>#REF!</v>
      </c>
    </row>
    <row r="1180" spans="1:5">
      <c r="A1180" t="str">
        <f>IF(INDEX('Display 730 &amp; 1200'!$A:$A,ROW())="","",INDEX('Display 730 &amp; 1200'!$A:$A,ROW()))</f>
        <v>SURABAYA泗水</v>
      </c>
      <c r="B1180" t="str">
        <f>IF(INDEX('Display 730 &amp; 1200'!$B:$B,ROW())="","",INDEX('Display 730 &amp; 1200'!$B:$B,ROW()))</f>
        <v>FERRY DIAN MARTIN</v>
      </c>
      <c r="C1180" t="str">
        <f>IF(INDEX('Display 730 &amp; 1200'!$D:$D,ROW())="","",INDEX('Display 730 &amp; 1200'!$D:$D,ROW()))</f>
        <v>TAMAN_PRAJA</v>
      </c>
      <c r="D1180" t="e">
        <f>IF($C1180="",0,SUMIFS(#REF!,#REF!,$C1180,#REF!,"&gt;="&amp;'Display 730 &amp; 1200'!$AN$10,#REF!,"&lt;="&amp;'Display 730 &amp; 1200'!$AN$9))</f>
        <v>#REF!</v>
      </c>
      <c r="E1180" t="e">
        <f>IF($C1180="",0,SUMIFS(#REF!,#REF!,$C1180,#REF!,"&gt;="&amp;'Display 730 &amp; 1200'!$AN$12,#REF!,"&lt;="&amp;'Display 730 &amp; 1200'!$AN$11))</f>
        <v>#REF!</v>
      </c>
    </row>
    <row r="1181" spans="1:5">
      <c r="A1181" t="str">
        <f>IF(INDEX('Display 730 &amp; 1200'!$A:$A,ROW())="","",INDEX('Display 730 &amp; 1200'!$A:$A,ROW()))</f>
        <v>SURABAYA泗水</v>
      </c>
      <c r="B1181" t="str">
        <f>IF(INDEX('Display 730 &amp; 1200'!$B:$B,ROW())="","",INDEX('Display 730 &amp; 1200'!$B:$B,ROW()))</f>
        <v>FERRY DIAN MARTIN</v>
      </c>
      <c r="C1181" t="str">
        <f>IF(INDEX('Display 730 &amp; 1200'!$D:$D,ROW())="","",INDEX('Display 730 &amp; 1200'!$D:$D,ROW()))</f>
        <v>MUNENG</v>
      </c>
      <c r="D1181" t="e">
        <f>IF($C1181="",0,SUMIFS(#REF!,#REF!,$C1181,#REF!,"&gt;="&amp;'Display 730 &amp; 1200'!$AN$10,#REF!,"&lt;="&amp;'Display 730 &amp; 1200'!$AN$9))</f>
        <v>#REF!</v>
      </c>
      <c r="E1181" t="e">
        <f>IF($C1181="",0,SUMIFS(#REF!,#REF!,$C1181,#REF!,"&gt;="&amp;'Display 730 &amp; 1200'!$AN$12,#REF!,"&lt;="&amp;'Display 730 &amp; 1200'!$AN$11))</f>
        <v>#REF!</v>
      </c>
    </row>
    <row r="1182" spans="1:5">
      <c r="A1182" t="str">
        <f>IF(INDEX('Display 730 &amp; 1200'!$A:$A,ROW())="","",INDEX('Display 730 &amp; 1200'!$A:$A,ROW()))</f>
        <v>SURABAYA泗水</v>
      </c>
      <c r="B1182" t="str">
        <f>IF(INDEX('Display 730 &amp; 1200'!$B:$B,ROW())="","",INDEX('Display 730 &amp; 1200'!$B:$B,ROW()))</f>
        <v>FERRY DIAN MARTIN</v>
      </c>
      <c r="C1182" t="str">
        <f>IF(INDEX('Display 730 &amp; 1200'!$D:$D,ROW())="","",INDEX('Display 730 &amp; 1200'!$D:$D,ROW()))</f>
        <v>DC_TUGU_PENDEKAR</v>
      </c>
      <c r="D1182" t="e">
        <f>IF($C1182="",0,SUMIFS(#REF!,#REF!,$C1182,#REF!,"&gt;="&amp;'Display 730 &amp; 1200'!$AN$10,#REF!,"&lt;="&amp;'Display 730 &amp; 1200'!$AN$9))</f>
        <v>#REF!</v>
      </c>
      <c r="E1182" t="e">
        <f>IF($C1182="",0,SUMIFS(#REF!,#REF!,$C1182,#REF!,"&gt;="&amp;'Display 730 &amp; 1200'!$AN$12,#REF!,"&lt;="&amp;'Display 730 &amp; 1200'!$AN$11))</f>
        <v>#REF!</v>
      </c>
    </row>
    <row r="1183" spans="1:5">
      <c r="A1183" t="str">
        <f>IF(INDEX('Display 730 &amp; 1200'!$A:$A,ROW())="","",INDEX('Display 730 &amp; 1200'!$A:$A,ROW()))</f>
        <v>SURABAYA泗水</v>
      </c>
      <c r="B1183" t="str">
        <f>IF(INDEX('Display 730 &amp; 1200'!$B:$B,ROW())="","",INDEX('Display 730 &amp; 1200'!$B:$B,ROW()))</f>
        <v>FERRY DIAN MARTIN</v>
      </c>
      <c r="C1183" t="str">
        <f>IF(INDEX('Display 730 &amp; 1200'!$D:$D,ROW())="","",INDEX('Display 730 &amp; 1200'!$D:$D,ROW()))</f>
        <v>MAGETAN_2</v>
      </c>
      <c r="D1183" t="e">
        <f>IF($C1183="",0,SUMIFS(#REF!,#REF!,$C1183,#REF!,"&gt;="&amp;'Display 730 &amp; 1200'!$AN$10,#REF!,"&lt;="&amp;'Display 730 &amp; 1200'!$AN$9))</f>
        <v>#REF!</v>
      </c>
      <c r="E1183" t="e">
        <f>IF($C1183="",0,SUMIFS(#REF!,#REF!,$C1183,#REF!,"&gt;="&amp;'Display 730 &amp; 1200'!$AN$12,#REF!,"&lt;="&amp;'Display 730 &amp; 1200'!$AN$11))</f>
        <v>#REF!</v>
      </c>
    </row>
    <row r="1184" spans="1:5">
      <c r="A1184" t="str">
        <f>IF(INDEX('Display 730 &amp; 1200'!$A:$A,ROW())="","",INDEX('Display 730 &amp; 1200'!$A:$A,ROW()))</f>
        <v>SURABAYA泗水</v>
      </c>
      <c r="B1184" t="str">
        <f>IF(INDEX('Display 730 &amp; 1200'!$B:$B,ROW())="","",INDEX('Display 730 &amp; 1200'!$B:$B,ROW()))</f>
        <v>FERRY DIAN MARTIN</v>
      </c>
      <c r="C1184" t="str">
        <f>IF(INDEX('Display 730 &amp; 1200'!$D:$D,ROW())="","",INDEX('Display 730 &amp; 1200'!$D:$D,ROW()))</f>
        <v>MAOSPATI_1</v>
      </c>
      <c r="D1184" t="e">
        <f>IF($C1184="",0,SUMIFS(#REF!,#REF!,$C1184,#REF!,"&gt;="&amp;'Display 730 &amp; 1200'!$AN$10,#REF!,"&lt;="&amp;'Display 730 &amp; 1200'!$AN$9))</f>
        <v>#REF!</v>
      </c>
      <c r="E1184" t="e">
        <f>IF($C1184="",0,SUMIFS(#REF!,#REF!,$C1184,#REF!,"&gt;="&amp;'Display 730 &amp; 1200'!$AN$12,#REF!,"&lt;="&amp;'Display 730 &amp; 1200'!$AN$11))</f>
        <v>#REF!</v>
      </c>
    </row>
    <row r="1185" spans="1:5">
      <c r="A1185" t="str">
        <f>IF(INDEX('Display 730 &amp; 1200'!$A:$A,ROW())="","",INDEX('Display 730 &amp; 1200'!$A:$A,ROW()))</f>
        <v>SURABAYA泗水</v>
      </c>
      <c r="B1185" t="str">
        <f>IF(INDEX('Display 730 &amp; 1200'!$B:$B,ROW())="","",INDEX('Display 730 &amp; 1200'!$B:$B,ROW()))</f>
        <v>FERRY DIAN MARTIN</v>
      </c>
      <c r="C1185" t="str">
        <f>IF(INDEX('Display 730 &amp; 1200'!$D:$D,ROW())="","",INDEX('Display 730 &amp; 1200'!$D:$D,ROW()))</f>
        <v>TAKERAN_1</v>
      </c>
      <c r="D1185" t="e">
        <f>IF($C1185="",0,SUMIFS(#REF!,#REF!,$C1185,#REF!,"&gt;="&amp;'Display 730 &amp; 1200'!$AN$10,#REF!,"&lt;="&amp;'Display 730 &amp; 1200'!$AN$9))</f>
        <v>#REF!</v>
      </c>
      <c r="E1185" t="e">
        <f>IF($C1185="",0,SUMIFS(#REF!,#REF!,$C1185,#REF!,"&gt;="&amp;'Display 730 &amp; 1200'!$AN$12,#REF!,"&lt;="&amp;'Display 730 &amp; 1200'!$AN$11))</f>
        <v>#REF!</v>
      </c>
    </row>
    <row r="1186" spans="1:5">
      <c r="A1186" t="str">
        <f>IF(INDEX('Display 730 &amp; 1200'!$A:$A,ROW())="","",INDEX('Display 730 &amp; 1200'!$A:$A,ROW()))</f>
        <v>SURABAYA泗水</v>
      </c>
      <c r="B1186" t="str">
        <f>IF(INDEX('Display 730 &amp; 1200'!$B:$B,ROW())="","",INDEX('Display 730 &amp; 1200'!$B:$B,ROW()))</f>
        <v>FERRY DIAN MARTIN</v>
      </c>
      <c r="C1186" t="str">
        <f>IF(INDEX('Display 730 &amp; 1200'!$D:$D,ROW())="","",INDEX('Display 730 &amp; 1200'!$D:$D,ROW()))</f>
        <v>PLAOSAN_2</v>
      </c>
      <c r="D1186" t="e">
        <f>IF($C1186="",0,SUMIFS(#REF!,#REF!,$C1186,#REF!,"&gt;="&amp;'Display 730 &amp; 1200'!$AN$10,#REF!,"&lt;="&amp;'Display 730 &amp; 1200'!$AN$9))</f>
        <v>#REF!</v>
      </c>
      <c r="E1186" t="e">
        <f>IF($C1186="",0,SUMIFS(#REF!,#REF!,$C1186,#REF!,"&gt;="&amp;'Display 730 &amp; 1200'!$AN$12,#REF!,"&lt;="&amp;'Display 730 &amp; 1200'!$AN$11))</f>
        <v>#REF!</v>
      </c>
    </row>
    <row r="1187" spans="1:5">
      <c r="A1187" t="str">
        <f>IF(INDEX('Display 730 &amp; 1200'!$A:$A,ROW())="","",INDEX('Display 730 &amp; 1200'!$A:$A,ROW()))</f>
        <v>SURABAYA泗水</v>
      </c>
      <c r="B1187" t="str">
        <f>IF(INDEX('Display 730 &amp; 1200'!$B:$B,ROW())="","",INDEX('Display 730 &amp; 1200'!$B:$B,ROW()))</f>
        <v>FERRY DIAN MARTIN</v>
      </c>
      <c r="C1187" t="str">
        <f>IF(INDEX('Display 730 &amp; 1200'!$D:$D,ROW())="","",INDEX('Display 730 &amp; 1200'!$D:$D,ROW()))</f>
        <v>NGAWI</v>
      </c>
      <c r="D1187" t="e">
        <f>IF($C1187="",0,SUMIFS(#REF!,#REF!,$C1187,#REF!,"&gt;="&amp;'Display 730 &amp; 1200'!$AN$10,#REF!,"&lt;="&amp;'Display 730 &amp; 1200'!$AN$9))</f>
        <v>#REF!</v>
      </c>
      <c r="E1187" t="e">
        <f>IF($C1187="",0,SUMIFS(#REF!,#REF!,$C1187,#REF!,"&gt;="&amp;'Display 730 &amp; 1200'!$AN$12,#REF!,"&lt;="&amp;'Display 730 &amp; 1200'!$AN$11))</f>
        <v>#REF!</v>
      </c>
    </row>
    <row r="1188" spans="1:5">
      <c r="A1188" t="str">
        <f>IF(INDEX('Display 730 &amp; 1200'!$A:$A,ROW())="","",INDEX('Display 730 &amp; 1200'!$A:$A,ROW()))</f>
        <v>SURABAYA泗水</v>
      </c>
      <c r="B1188" t="str">
        <f>IF(INDEX('Display 730 &amp; 1200'!$B:$B,ROW())="","",INDEX('Display 730 &amp; 1200'!$B:$B,ROW()))</f>
        <v>FERRY DIAN MARTIN</v>
      </c>
      <c r="C1188" t="str">
        <f>IF(INDEX('Display 730 &amp; 1200'!$D:$D,ROW())="","",INDEX('Display 730 &amp; 1200'!$D:$D,ROW()))</f>
        <v>WALIKUKUN</v>
      </c>
      <c r="D1188" t="e">
        <f>IF($C1188="",0,SUMIFS(#REF!,#REF!,$C1188,#REF!,"&gt;="&amp;'Display 730 &amp; 1200'!$AN$10,#REF!,"&lt;="&amp;'Display 730 &amp; 1200'!$AN$9))</f>
        <v>#REF!</v>
      </c>
      <c r="E1188" t="e">
        <f>IF($C1188="",0,SUMIFS(#REF!,#REF!,$C1188,#REF!,"&gt;="&amp;'Display 730 &amp; 1200'!$AN$12,#REF!,"&lt;="&amp;'Display 730 &amp; 1200'!$AN$11))</f>
        <v>#REF!</v>
      </c>
    </row>
    <row r="1189" spans="1:5">
      <c r="A1189" t="str">
        <f>IF(INDEX('Display 730 &amp; 1200'!$A:$A,ROW())="","",INDEX('Display 730 &amp; 1200'!$A:$A,ROW()))</f>
        <v>SURABAYA泗水</v>
      </c>
      <c r="B1189" t="str">
        <f>IF(INDEX('Display 730 &amp; 1200'!$B:$B,ROW())="","",INDEX('Display 730 &amp; 1200'!$B:$B,ROW()))</f>
        <v>FERRY DIAN MARTIN</v>
      </c>
      <c r="C1189" t="str">
        <f>IF(INDEX('Display 730 &amp; 1200'!$D:$D,ROW())="","",INDEX('Display 730 &amp; 1200'!$D:$D,ROW()))</f>
        <v>DC_KARTONYONO</v>
      </c>
      <c r="D1189" t="e">
        <f>IF($C1189="",0,SUMIFS(#REF!,#REF!,$C1189,#REF!,"&gt;="&amp;'Display 730 &amp; 1200'!$AN$10,#REF!,"&lt;="&amp;'Display 730 &amp; 1200'!$AN$9))</f>
        <v>#REF!</v>
      </c>
      <c r="E1189" t="e">
        <f>IF($C1189="",0,SUMIFS(#REF!,#REF!,$C1189,#REF!,"&gt;="&amp;'Display 730 &amp; 1200'!$AN$12,#REF!,"&lt;="&amp;'Display 730 &amp; 1200'!$AN$11))</f>
        <v>#REF!</v>
      </c>
    </row>
    <row r="1190" spans="1:5">
      <c r="A1190" t="str">
        <f>IF(INDEX('Display 730 &amp; 1200'!$A:$A,ROW())="","",INDEX('Display 730 &amp; 1200'!$A:$A,ROW()))</f>
        <v>SURABAYA泗水</v>
      </c>
      <c r="B1190" t="str">
        <f>IF(INDEX('Display 730 &amp; 1200'!$B:$B,ROW())="","",INDEX('Display 730 &amp; 1200'!$B:$B,ROW()))</f>
        <v>FERRY DIAN MARTIN</v>
      </c>
      <c r="C1190" t="str">
        <f>IF(INDEX('Display 730 &amp; 1200'!$D:$D,ROW())="","",INDEX('Display 730 &amp; 1200'!$D:$D,ROW()))</f>
        <v>PARON</v>
      </c>
      <c r="D1190" t="e">
        <f>IF($C1190="",0,SUMIFS(#REF!,#REF!,$C1190,#REF!,"&gt;="&amp;'Display 730 &amp; 1200'!$AN$10,#REF!,"&lt;="&amp;'Display 730 &amp; 1200'!$AN$9))</f>
        <v>#REF!</v>
      </c>
      <c r="E1190" t="e">
        <f>IF($C1190="",0,SUMIFS(#REF!,#REF!,$C1190,#REF!,"&gt;="&amp;'Display 730 &amp; 1200'!$AN$12,#REF!,"&lt;="&amp;'Display 730 &amp; 1200'!$AN$11))</f>
        <v>#REF!</v>
      </c>
    </row>
    <row r="1191" spans="1:5">
      <c r="A1191" t="str">
        <f>IF(INDEX('Display 730 &amp; 1200'!$A:$A,ROW())="","",INDEX('Display 730 &amp; 1200'!$A:$A,ROW()))</f>
        <v>SURABAYA泗水</v>
      </c>
      <c r="B1191" t="str">
        <f>IF(INDEX('Display 730 &amp; 1200'!$B:$B,ROW())="","",INDEX('Display 730 &amp; 1200'!$B:$B,ROW()))</f>
        <v>FERRY DIAN MARTIN</v>
      </c>
      <c r="C1191" t="str">
        <f>IF(INDEX('Display 730 &amp; 1200'!$D:$D,ROW())="","",INDEX('Display 730 &amp; 1200'!$D:$D,ROW()))</f>
        <v>PACITAN</v>
      </c>
      <c r="D1191" t="e">
        <f>IF($C1191="",0,SUMIFS(#REF!,#REF!,$C1191,#REF!,"&gt;="&amp;'Display 730 &amp; 1200'!$AN$10,#REF!,"&lt;="&amp;'Display 730 &amp; 1200'!$AN$9))</f>
        <v>#REF!</v>
      </c>
      <c r="E1191" t="e">
        <f>IF($C1191="",0,SUMIFS(#REF!,#REF!,$C1191,#REF!,"&gt;="&amp;'Display 730 &amp; 1200'!$AN$12,#REF!,"&lt;="&amp;'Display 730 &amp; 1200'!$AN$11))</f>
        <v>#REF!</v>
      </c>
    </row>
    <row r="1192" spans="1:5">
      <c r="A1192" t="str">
        <f>IF(INDEX('Display 730 &amp; 1200'!$A:$A,ROW())="","",INDEX('Display 730 &amp; 1200'!$A:$A,ROW()))</f>
        <v>SURABAYA泗水</v>
      </c>
      <c r="B1192" t="str">
        <f>IF(INDEX('Display 730 &amp; 1200'!$B:$B,ROW())="","",INDEX('Display 730 &amp; 1200'!$B:$B,ROW()))</f>
        <v>FERRY DIAN MARTIN</v>
      </c>
      <c r="C1192" t="str">
        <f>IF(INDEX('Display 730 &amp; 1200'!$D:$D,ROW())="","",INDEX('Display 730 &amp; 1200'!$D:$D,ROW()))</f>
        <v>BALEHARJO</v>
      </c>
      <c r="D1192" t="e">
        <f>IF($C1192="",0,SUMIFS(#REF!,#REF!,$C1192,#REF!,"&gt;="&amp;'Display 730 &amp; 1200'!$AN$10,#REF!,"&lt;="&amp;'Display 730 &amp; 1200'!$AN$9))</f>
        <v>#REF!</v>
      </c>
      <c r="E1192" t="e">
        <f>IF($C1192="",0,SUMIFS(#REF!,#REF!,$C1192,#REF!,"&gt;="&amp;'Display 730 &amp; 1200'!$AN$12,#REF!,"&lt;="&amp;'Display 730 &amp; 1200'!$AN$11))</f>
        <v>#REF!</v>
      </c>
    </row>
    <row r="1193" spans="1:5">
      <c r="A1193" t="str">
        <f>IF(INDEX('Display 730 &amp; 1200'!$A:$A,ROW())="","",INDEX('Display 730 &amp; 1200'!$A:$A,ROW()))</f>
        <v>SURABAYA泗水</v>
      </c>
      <c r="B1193" t="str">
        <f>IF(INDEX('Display 730 &amp; 1200'!$B:$B,ROW())="","",INDEX('Display 730 &amp; 1200'!$B:$B,ROW()))</f>
        <v>FERRY DIAN MARTIN</v>
      </c>
      <c r="C1193" t="str">
        <f>IF(INDEX('Display 730 &amp; 1200'!$D:$D,ROW())="","",INDEX('Display 730 &amp; 1200'!$D:$D,ROW()))</f>
        <v>NGADIROJO_1</v>
      </c>
      <c r="D1193" t="e">
        <f>IF($C1193="",0,SUMIFS(#REF!,#REF!,$C1193,#REF!,"&gt;="&amp;'Display 730 &amp; 1200'!$AN$10,#REF!,"&lt;="&amp;'Display 730 &amp; 1200'!$AN$9))</f>
        <v>#REF!</v>
      </c>
      <c r="E1193" t="e">
        <f>IF($C1193="",0,SUMIFS(#REF!,#REF!,$C1193,#REF!,"&gt;="&amp;'Display 730 &amp; 1200'!$AN$12,#REF!,"&lt;="&amp;'Display 730 &amp; 1200'!$AN$11))</f>
        <v>#REF!</v>
      </c>
    </row>
    <row r="1194" spans="1:5">
      <c r="A1194" t="str">
        <f>IF(INDEX('Display 730 &amp; 1200'!$A:$A,ROW())="","",INDEX('Display 730 &amp; 1200'!$A:$A,ROW()))</f>
        <v>SURABAYA泗水</v>
      </c>
      <c r="B1194" t="str">
        <f>IF(INDEX('Display 730 &amp; 1200'!$B:$B,ROW())="","",INDEX('Display 730 &amp; 1200'!$B:$B,ROW()))</f>
        <v>FERRY DIAN MARTIN</v>
      </c>
      <c r="C1194" t="str">
        <f>IF(INDEX('Display 730 &amp; 1200'!$D:$D,ROW())="","",INDEX('Display 730 &amp; 1200'!$D:$D,ROW()))</f>
        <v>ARJOSARI_2</v>
      </c>
      <c r="D1194" t="e">
        <f>IF($C1194="",0,SUMIFS(#REF!,#REF!,$C1194,#REF!,"&gt;="&amp;'Display 730 &amp; 1200'!$AN$10,#REF!,"&lt;="&amp;'Display 730 &amp; 1200'!$AN$9))</f>
        <v>#REF!</v>
      </c>
      <c r="E1194" t="e">
        <f>IF($C1194="",0,SUMIFS(#REF!,#REF!,$C1194,#REF!,"&gt;="&amp;'Display 730 &amp; 1200'!$AN$12,#REF!,"&lt;="&amp;'Display 730 &amp; 1200'!$AN$11))</f>
        <v>#REF!</v>
      </c>
    </row>
    <row r="1195" spans="1:5">
      <c r="A1195" t="str">
        <f>IF(INDEX('Display 730 &amp; 1200'!$A:$A,ROW())="","",INDEX('Display 730 &amp; 1200'!$A:$A,ROW()))</f>
        <v>SURABAYA泗水</v>
      </c>
      <c r="B1195" t="str">
        <f>IF(INDEX('Display 730 &amp; 1200'!$B:$B,ROW())="","",INDEX('Display 730 &amp; 1200'!$B:$B,ROW()))</f>
        <v>FERRY DIAN MARTIN</v>
      </c>
      <c r="C1195" t="str">
        <f>IF(INDEX('Display 730 &amp; 1200'!$D:$D,ROW())="","",INDEX('Display 730 &amp; 1200'!$D:$D,ROW()))</f>
        <v>PONOROGO</v>
      </c>
      <c r="D1195" t="e">
        <f>IF($C1195="",0,SUMIFS(#REF!,#REF!,$C1195,#REF!,"&gt;="&amp;'Display 730 &amp; 1200'!$AN$10,#REF!,"&lt;="&amp;'Display 730 &amp; 1200'!$AN$9))</f>
        <v>#REF!</v>
      </c>
      <c r="E1195" t="e">
        <f>IF($C1195="",0,SUMIFS(#REF!,#REF!,$C1195,#REF!,"&gt;="&amp;'Display 730 &amp; 1200'!$AN$12,#REF!,"&lt;="&amp;'Display 730 &amp; 1200'!$AN$11))</f>
        <v>#REF!</v>
      </c>
    </row>
    <row r="1196" spans="1:5">
      <c r="A1196" t="str">
        <f>IF(INDEX('Display 730 &amp; 1200'!$A:$A,ROW())="","",INDEX('Display 730 &amp; 1200'!$A:$A,ROW()))</f>
        <v>SURABAYA泗水</v>
      </c>
      <c r="B1196" t="str">
        <f>IF(INDEX('Display 730 &amp; 1200'!$B:$B,ROW())="","",INDEX('Display 730 &amp; 1200'!$B:$B,ROW()))</f>
        <v>FERRY DIAN MARTIN</v>
      </c>
      <c r="C1196" t="str">
        <f>IF(INDEX('Display 730 &amp; 1200'!$D:$D,ROW())="","",INDEX('Display 730 &amp; 1200'!$D:$D,ROW()))</f>
        <v>SUMOROTO</v>
      </c>
      <c r="D1196" t="e">
        <f>IF($C1196="",0,SUMIFS(#REF!,#REF!,$C1196,#REF!,"&gt;="&amp;'Display 730 &amp; 1200'!$AN$10,#REF!,"&lt;="&amp;'Display 730 &amp; 1200'!$AN$9))</f>
        <v>#REF!</v>
      </c>
      <c r="E1196" t="e">
        <f>IF($C1196="",0,SUMIFS(#REF!,#REF!,$C1196,#REF!,"&gt;="&amp;'Display 730 &amp; 1200'!$AN$12,#REF!,"&lt;="&amp;'Display 730 &amp; 1200'!$AN$11))</f>
        <v>#REF!</v>
      </c>
    </row>
    <row r="1197" spans="1:5">
      <c r="A1197" t="str">
        <f>IF(INDEX('Display 730 &amp; 1200'!$A:$A,ROW())="","",INDEX('Display 730 &amp; 1200'!$A:$A,ROW()))</f>
        <v>SURABAYA泗水</v>
      </c>
      <c r="B1197" t="str">
        <f>IF(INDEX('Display 730 &amp; 1200'!$B:$B,ROW())="","",INDEX('Display 730 &amp; 1200'!$B:$B,ROW()))</f>
        <v>FERRY DIAN MARTIN</v>
      </c>
      <c r="C1197" t="str">
        <f>IF(INDEX('Display 730 &amp; 1200'!$D:$D,ROW())="","",INDEX('Display 730 &amp; 1200'!$D:$D,ROW()))</f>
        <v>BALONG</v>
      </c>
      <c r="D1197" t="e">
        <f>IF($C1197="",0,SUMIFS(#REF!,#REF!,$C1197,#REF!,"&gt;="&amp;'Display 730 &amp; 1200'!$AN$10,#REF!,"&lt;="&amp;'Display 730 &amp; 1200'!$AN$9))</f>
        <v>#REF!</v>
      </c>
      <c r="E1197" t="e">
        <f>IF($C1197="",0,SUMIFS(#REF!,#REF!,$C1197,#REF!,"&gt;="&amp;'Display 730 &amp; 1200'!$AN$12,#REF!,"&lt;="&amp;'Display 730 &amp; 1200'!$AN$11))</f>
        <v>#REF!</v>
      </c>
    </row>
    <row r="1198" spans="1:5">
      <c r="A1198" t="str">
        <f>IF(INDEX('Display 730 &amp; 1200'!$A:$A,ROW())="","",INDEX('Display 730 &amp; 1200'!$A:$A,ROW()))</f>
        <v>SURABAYA泗水</v>
      </c>
      <c r="B1198" t="str">
        <f>IF(INDEX('Display 730 &amp; 1200'!$B:$B,ROW())="","",INDEX('Display 730 &amp; 1200'!$B:$B,ROW()))</f>
        <v>FERRY DIAN MARTIN</v>
      </c>
      <c r="C1198" t="str">
        <f>IF(INDEX('Display 730 &amp; 1200'!$D:$D,ROW())="","",INDEX('Display 730 &amp; 1200'!$D:$D,ROW()))</f>
        <v>BABADAN_RAYA</v>
      </c>
      <c r="D1198" t="e">
        <f>IF($C1198="",0,SUMIFS(#REF!,#REF!,$C1198,#REF!,"&gt;="&amp;'Display 730 &amp; 1200'!$AN$10,#REF!,"&lt;="&amp;'Display 730 &amp; 1200'!$AN$9))</f>
        <v>#REF!</v>
      </c>
      <c r="E1198" t="e">
        <f>IF($C1198="",0,SUMIFS(#REF!,#REF!,$C1198,#REF!,"&gt;="&amp;'Display 730 &amp; 1200'!$AN$12,#REF!,"&lt;="&amp;'Display 730 &amp; 1200'!$AN$11))</f>
        <v>#REF!</v>
      </c>
    </row>
    <row r="1199" spans="1:5">
      <c r="A1199" t="str">
        <f>IF(INDEX('Display 730 &amp; 1200'!$A:$A,ROW())="","",INDEX('Display 730 &amp; 1200'!$A:$A,ROW()))</f>
        <v>SURABAYA泗水</v>
      </c>
      <c r="B1199" t="str">
        <f>IF(INDEX('Display 730 &amp; 1200'!$B:$B,ROW())="","",INDEX('Display 730 &amp; 1200'!$B:$B,ROW()))</f>
        <v>FERRY DIAN MARTIN</v>
      </c>
      <c r="C1199" t="str">
        <f>IF(INDEX('Display 730 &amp; 1200'!$D:$D,ROW())="","",INDEX('Display 730 &amp; 1200'!$D:$D,ROW()))</f>
        <v>SAMBIT_1</v>
      </c>
      <c r="D1199" t="e">
        <f>IF($C1199="",0,SUMIFS(#REF!,#REF!,$C1199,#REF!,"&gt;="&amp;'Display 730 &amp; 1200'!$AN$10,#REF!,"&lt;="&amp;'Display 730 &amp; 1200'!$AN$9))</f>
        <v>#REF!</v>
      </c>
      <c r="E1199" t="e">
        <f>IF($C1199="",0,SUMIFS(#REF!,#REF!,$C1199,#REF!,"&gt;="&amp;'Display 730 &amp; 1200'!$AN$12,#REF!,"&lt;="&amp;'Display 730 &amp; 1200'!$AN$11))</f>
        <v>#REF!</v>
      </c>
    </row>
    <row r="1200" spans="1:5">
      <c r="A1200" t="str">
        <f>IF(INDEX('Display 730 &amp; 1200'!$A:$A,ROW())="","",INDEX('Display 730 &amp; 1200'!$A:$A,ROW()))</f>
        <v>SURABAYA泗水</v>
      </c>
      <c r="B1200" t="str">
        <f>IF(INDEX('Display 730 &amp; 1200'!$B:$B,ROW())="","",INDEX('Display 730 &amp; 1200'!$B:$B,ROW()))</f>
        <v>ABDURROZAQ</v>
      </c>
      <c r="C1200" t="str">
        <f>IF(INDEX('Display 730 &amp; 1200'!$D:$D,ROW())="","",INDEX('Display 730 &amp; 1200'!$D:$D,ROW()))</f>
        <v>KEDIRI</v>
      </c>
      <c r="D1200" t="e">
        <f>IF($C1200="",0,SUMIFS(#REF!,#REF!,$C1200,#REF!,"&gt;="&amp;'Display 730 &amp; 1200'!$AN$10,#REF!,"&lt;="&amp;'Display 730 &amp; 1200'!$AN$9))</f>
        <v>#REF!</v>
      </c>
      <c r="E1200" t="e">
        <f>IF($C1200="",0,SUMIFS(#REF!,#REF!,$C1200,#REF!,"&gt;="&amp;'Display 730 &amp; 1200'!$AN$12,#REF!,"&lt;="&amp;'Display 730 &amp; 1200'!$AN$11))</f>
        <v>#REF!</v>
      </c>
    </row>
    <row r="1201" spans="1:5">
      <c r="A1201" t="str">
        <f>IF(INDEX('Display 730 &amp; 1200'!$A:$A,ROW())="","",INDEX('Display 730 &amp; 1200'!$A:$A,ROW()))</f>
        <v>SURABAYA泗水</v>
      </c>
      <c r="B1201" t="str">
        <f>IF(INDEX('Display 730 &amp; 1200'!$B:$B,ROW())="","",INDEX('Display 730 &amp; 1200'!$B:$B,ROW()))</f>
        <v>ABDURROZAQ</v>
      </c>
      <c r="C1201" t="str">
        <f>IF(INDEX('Display 730 &amp; 1200'!$D:$D,ROW())="","",INDEX('Display 730 &amp; 1200'!$D:$D,ROW()))</f>
        <v>GROGOL</v>
      </c>
      <c r="D1201" t="e">
        <f>IF($C1201="",0,SUMIFS(#REF!,#REF!,$C1201,#REF!,"&gt;="&amp;'Display 730 &amp; 1200'!$AN$10,#REF!,"&lt;="&amp;'Display 730 &amp; 1200'!$AN$9))</f>
        <v>#REF!</v>
      </c>
      <c r="E1201" t="e">
        <f>IF($C1201="",0,SUMIFS(#REF!,#REF!,$C1201,#REF!,"&gt;="&amp;'Display 730 &amp; 1200'!$AN$12,#REF!,"&lt;="&amp;'Display 730 &amp; 1200'!$AN$11))</f>
        <v>#REF!</v>
      </c>
    </row>
    <row r="1202" spans="1:5">
      <c r="A1202" t="str">
        <f>IF(INDEX('Display 730 &amp; 1200'!$A:$A,ROW())="","",INDEX('Display 730 &amp; 1200'!$A:$A,ROW()))</f>
        <v>SURABAYA泗水</v>
      </c>
      <c r="B1202" t="str">
        <f>IF(INDEX('Display 730 &amp; 1200'!$B:$B,ROW())="","",INDEX('Display 730 &amp; 1200'!$B:$B,ROW()))</f>
        <v>ABDURROZAQ</v>
      </c>
      <c r="C1202" t="str">
        <f>IF(INDEX('Display 730 &amp; 1200'!$D:$D,ROW())="","",INDEX('Display 730 &amp; 1200'!$D:$D,ROW()))</f>
        <v>TOSAREN</v>
      </c>
      <c r="D1202" t="e">
        <f>IF($C1202="",0,SUMIFS(#REF!,#REF!,$C1202,#REF!,"&gt;="&amp;'Display 730 &amp; 1200'!$AN$10,#REF!,"&lt;="&amp;'Display 730 &amp; 1200'!$AN$9))</f>
        <v>#REF!</v>
      </c>
      <c r="E1202" t="e">
        <f>IF($C1202="",0,SUMIFS(#REF!,#REF!,$C1202,#REF!,"&gt;="&amp;'Display 730 &amp; 1200'!$AN$12,#REF!,"&lt;="&amp;'Display 730 &amp; 1200'!$AN$11))</f>
        <v>#REF!</v>
      </c>
    </row>
    <row r="1203" spans="1:5">
      <c r="A1203" t="str">
        <f>IF(INDEX('Display 730 &amp; 1200'!$A:$A,ROW())="","",INDEX('Display 730 &amp; 1200'!$A:$A,ROW()))</f>
        <v>SURABAYA泗水</v>
      </c>
      <c r="B1203" t="str">
        <f>IF(INDEX('Display 730 &amp; 1200'!$B:$B,ROW())="","",INDEX('Display 730 &amp; 1200'!$B:$B,ROW()))</f>
        <v>ABDURROZAQ</v>
      </c>
      <c r="C1203" t="str">
        <f>IF(INDEX('Display 730 &amp; 1200'!$D:$D,ROW())="","",INDEX('Display 730 &amp; 1200'!$D:$D,ROW()))</f>
        <v>NGADILUWIH</v>
      </c>
      <c r="D1203" t="e">
        <f>IF($C1203="",0,SUMIFS(#REF!,#REF!,$C1203,#REF!,"&gt;="&amp;'Display 730 &amp; 1200'!$AN$10,#REF!,"&lt;="&amp;'Display 730 &amp; 1200'!$AN$9))</f>
        <v>#REF!</v>
      </c>
      <c r="E1203" t="e">
        <f>IF($C1203="",0,SUMIFS(#REF!,#REF!,$C1203,#REF!,"&gt;="&amp;'Display 730 &amp; 1200'!$AN$12,#REF!,"&lt;="&amp;'Display 730 &amp; 1200'!$AN$11))</f>
        <v>#REF!</v>
      </c>
    </row>
    <row r="1204" spans="1:5">
      <c r="A1204" t="str">
        <f>IF(INDEX('Display 730 &amp; 1200'!$A:$A,ROW())="","",INDEX('Display 730 &amp; 1200'!$A:$A,ROW()))</f>
        <v>SURABAYA泗水</v>
      </c>
      <c r="B1204" t="str">
        <f>IF(INDEX('Display 730 &amp; 1200'!$B:$B,ROW())="","",INDEX('Display 730 &amp; 1200'!$B:$B,ROW()))</f>
        <v>ABDURROZAQ</v>
      </c>
      <c r="C1204" t="str">
        <f>IF(INDEX('Display 730 &amp; 1200'!$D:$D,ROW())="","",INDEX('Display 730 &amp; 1200'!$D:$D,ROW()))</f>
        <v>TIRTO_UDAN</v>
      </c>
      <c r="D1204" t="e">
        <f>IF($C1204="",0,SUMIFS(#REF!,#REF!,$C1204,#REF!,"&gt;="&amp;'Display 730 &amp; 1200'!$AN$10,#REF!,"&lt;="&amp;'Display 730 &amp; 1200'!$AN$9))</f>
        <v>#REF!</v>
      </c>
      <c r="E1204" t="e">
        <f>IF($C1204="",0,SUMIFS(#REF!,#REF!,$C1204,#REF!,"&gt;="&amp;'Display 730 &amp; 1200'!$AN$12,#REF!,"&lt;="&amp;'Display 730 &amp; 1200'!$AN$11))</f>
        <v>#REF!</v>
      </c>
    </row>
    <row r="1205" spans="1:5">
      <c r="A1205" t="str">
        <f>IF(INDEX('Display 730 &amp; 1200'!$A:$A,ROW())="","",INDEX('Display 730 &amp; 1200'!$A:$A,ROW()))</f>
        <v>SURABAYA泗水</v>
      </c>
      <c r="B1205" t="str">
        <f>IF(INDEX('Display 730 &amp; 1200'!$B:$B,ROW())="","",INDEX('Display 730 &amp; 1200'!$B:$B,ROW()))</f>
        <v>ABDURROZAQ</v>
      </c>
      <c r="C1205" t="str">
        <f>IF(INDEX('Display 730 &amp; 1200'!$D:$D,ROW())="","",INDEX('Display 730 &amp; 1200'!$D:$D,ROW()))</f>
        <v>PLOSOKLATEN</v>
      </c>
      <c r="D1205" t="e">
        <f>IF($C1205="",0,SUMIFS(#REF!,#REF!,$C1205,#REF!,"&gt;="&amp;'Display 730 &amp; 1200'!$AN$10,#REF!,"&lt;="&amp;'Display 730 &amp; 1200'!$AN$9))</f>
        <v>#REF!</v>
      </c>
      <c r="E1205" t="e">
        <f>IF($C1205="",0,SUMIFS(#REF!,#REF!,$C1205,#REF!,"&gt;="&amp;'Display 730 &amp; 1200'!$AN$12,#REF!,"&lt;="&amp;'Display 730 &amp; 1200'!$AN$11))</f>
        <v>#REF!</v>
      </c>
    </row>
    <row r="1206" spans="1:5">
      <c r="A1206" t="str">
        <f>IF(INDEX('Display 730 &amp; 1200'!$A:$A,ROW())="","",INDEX('Display 730 &amp; 1200'!$A:$A,ROW()))</f>
        <v>SURABAYA泗水</v>
      </c>
      <c r="B1206" t="str">
        <f>IF(INDEX('Display 730 &amp; 1200'!$B:$B,ROW())="","",INDEX('Display 730 &amp; 1200'!$B:$B,ROW()))</f>
        <v>ABDURROZAQ</v>
      </c>
      <c r="C1206" t="str">
        <f>IF(INDEX('Display 730 &amp; 1200'!$D:$D,ROW())="","",INDEX('Display 730 &amp; 1200'!$D:$D,ROW()))</f>
        <v>PAPAR</v>
      </c>
      <c r="D1206" t="e">
        <f>IF($C1206="",0,SUMIFS(#REF!,#REF!,$C1206,#REF!,"&gt;="&amp;'Display 730 &amp; 1200'!$AN$10,#REF!,"&lt;="&amp;'Display 730 &amp; 1200'!$AN$9))</f>
        <v>#REF!</v>
      </c>
      <c r="E1206" t="e">
        <f>IF($C1206="",0,SUMIFS(#REF!,#REF!,$C1206,#REF!,"&gt;="&amp;'Display 730 &amp; 1200'!$AN$12,#REF!,"&lt;="&amp;'Display 730 &amp; 1200'!$AN$11))</f>
        <v>#REF!</v>
      </c>
    </row>
    <row r="1207" spans="1:5">
      <c r="A1207" t="str">
        <f>IF(INDEX('Display 730 &amp; 1200'!$A:$A,ROW())="","",INDEX('Display 730 &amp; 1200'!$A:$A,ROW()))</f>
        <v>SURABAYA泗水</v>
      </c>
      <c r="B1207" t="str">
        <f>IF(INDEX('Display 730 &amp; 1200'!$B:$B,ROW())="","",INDEX('Display 730 &amp; 1200'!$B:$B,ROW()))</f>
        <v>ABDURROZAQ</v>
      </c>
      <c r="C1207" t="str">
        <f>IF(INDEX('Display 730 &amp; 1200'!$D:$D,ROW())="","",INDEX('Display 730 &amp; 1200'!$D:$D,ROW()))</f>
        <v>DC_KEDIRI</v>
      </c>
      <c r="D1207" t="e">
        <f>IF($C1207="",0,SUMIFS(#REF!,#REF!,$C1207,#REF!,"&gt;="&amp;'Display 730 &amp; 1200'!$AN$10,#REF!,"&lt;="&amp;'Display 730 &amp; 1200'!$AN$9))</f>
        <v>#REF!</v>
      </c>
      <c r="E1207" t="e">
        <f>IF($C1207="",0,SUMIFS(#REF!,#REF!,$C1207,#REF!,"&gt;="&amp;'Display 730 &amp; 1200'!$AN$12,#REF!,"&lt;="&amp;'Display 730 &amp; 1200'!$AN$11))</f>
        <v>#REF!</v>
      </c>
    </row>
    <row r="1208" spans="1:5">
      <c r="A1208" t="str">
        <f>IF(INDEX('Display 730 &amp; 1200'!$A:$A,ROW())="","",INDEX('Display 730 &amp; 1200'!$A:$A,ROW()))</f>
        <v>SURABAYA泗水</v>
      </c>
      <c r="B1208" t="str">
        <f>IF(INDEX('Display 730 &amp; 1200'!$B:$B,ROW())="","",INDEX('Display 730 &amp; 1200'!$B:$B,ROW()))</f>
        <v>ABDURROZAQ</v>
      </c>
      <c r="C1208" t="str">
        <f>IF(INDEX('Display 730 &amp; 1200'!$D:$D,ROW())="","",INDEX('Display 730 &amp; 1200'!$D:$D,ROW()))</f>
        <v>KDR_NGASEM_2</v>
      </c>
      <c r="D1208" t="e">
        <f>IF($C1208="",0,SUMIFS(#REF!,#REF!,$C1208,#REF!,"&gt;="&amp;'Display 730 &amp; 1200'!$AN$10,#REF!,"&lt;="&amp;'Display 730 &amp; 1200'!$AN$9))</f>
        <v>#REF!</v>
      </c>
      <c r="E1208" t="e">
        <f>IF($C1208="",0,SUMIFS(#REF!,#REF!,$C1208,#REF!,"&gt;="&amp;'Display 730 &amp; 1200'!$AN$12,#REF!,"&lt;="&amp;'Display 730 &amp; 1200'!$AN$11))</f>
        <v>#REF!</v>
      </c>
    </row>
    <row r="1209" spans="1:5">
      <c r="A1209" t="str">
        <f>IF(INDEX('Display 730 &amp; 1200'!$A:$A,ROW())="","",INDEX('Display 730 &amp; 1200'!$A:$A,ROW()))</f>
        <v>SURABAYA泗水</v>
      </c>
      <c r="B1209" t="str">
        <f>IF(INDEX('Display 730 &amp; 1200'!$B:$B,ROW())="","",INDEX('Display 730 &amp; 1200'!$B:$B,ROW()))</f>
        <v>ABDURROZAQ</v>
      </c>
      <c r="C1209" t="str">
        <f>IF(INDEX('Display 730 &amp; 1200'!$D:$D,ROW())="","",INDEX('Display 730 &amp; 1200'!$D:$D,ROW()))</f>
        <v>MOJO</v>
      </c>
      <c r="D1209" t="e">
        <f>IF($C1209="",0,SUMIFS(#REF!,#REF!,$C1209,#REF!,"&gt;="&amp;'Display 730 &amp; 1200'!$AN$10,#REF!,"&lt;="&amp;'Display 730 &amp; 1200'!$AN$9))</f>
        <v>#REF!</v>
      </c>
      <c r="E1209" t="e">
        <f>IF($C1209="",0,SUMIFS(#REF!,#REF!,$C1209,#REF!,"&gt;="&amp;'Display 730 &amp; 1200'!$AN$12,#REF!,"&lt;="&amp;'Display 730 &amp; 1200'!$AN$11))</f>
        <v>#REF!</v>
      </c>
    </row>
    <row r="1210" spans="1:5">
      <c r="A1210" t="str">
        <f>IF(INDEX('Display 730 &amp; 1200'!$A:$A,ROW())="","",INDEX('Display 730 &amp; 1200'!$A:$A,ROW()))</f>
        <v>SURABAYA泗水</v>
      </c>
      <c r="B1210" t="str">
        <f>IF(INDEX('Display 730 &amp; 1200'!$B:$B,ROW())="","",INDEX('Display 730 &amp; 1200'!$B:$B,ROW()))</f>
        <v>ABDURROZAQ</v>
      </c>
      <c r="C1210" t="str">
        <f>IF(INDEX('Display 730 &amp; 1200'!$D:$D,ROW())="","",INDEX('Display 730 &amp; 1200'!$D:$D,ROW()))</f>
        <v>KEPUNG_2</v>
      </c>
      <c r="D1210" t="e">
        <f>IF($C1210="",0,SUMIFS(#REF!,#REF!,$C1210,#REF!,"&gt;="&amp;'Display 730 &amp; 1200'!$AN$10,#REF!,"&lt;="&amp;'Display 730 &amp; 1200'!$AN$9))</f>
        <v>#REF!</v>
      </c>
      <c r="E1210" t="e">
        <f>IF($C1210="",0,SUMIFS(#REF!,#REF!,$C1210,#REF!,"&gt;="&amp;'Display 730 &amp; 1200'!$AN$12,#REF!,"&lt;="&amp;'Display 730 &amp; 1200'!$AN$11))</f>
        <v>#REF!</v>
      </c>
    </row>
    <row r="1211" spans="1:5">
      <c r="A1211" t="str">
        <f>IF(INDEX('Display 730 &amp; 1200'!$A:$A,ROW())="","",INDEX('Display 730 &amp; 1200'!$A:$A,ROW()))</f>
        <v>SURABAYA泗水</v>
      </c>
      <c r="B1211" t="str">
        <f>IF(INDEX('Display 730 &amp; 1200'!$B:$B,ROW())="","",INDEX('Display 730 &amp; 1200'!$B:$B,ROW()))</f>
        <v>ABDURROZAQ</v>
      </c>
      <c r="C1211" t="str">
        <f>IF(INDEX('Display 730 &amp; 1200'!$D:$D,ROW())="","",INDEX('Display 730 &amp; 1200'!$D:$D,ROW()))</f>
        <v>RINGINREJO</v>
      </c>
      <c r="D1211" t="e">
        <f>IF($C1211="",0,SUMIFS(#REF!,#REF!,$C1211,#REF!,"&gt;="&amp;'Display 730 &amp; 1200'!$AN$10,#REF!,"&lt;="&amp;'Display 730 &amp; 1200'!$AN$9))</f>
        <v>#REF!</v>
      </c>
      <c r="E1211" t="e">
        <f>IF($C1211="",0,SUMIFS(#REF!,#REF!,$C1211,#REF!,"&gt;="&amp;'Display 730 &amp; 1200'!$AN$12,#REF!,"&lt;="&amp;'Display 730 &amp; 1200'!$AN$11))</f>
        <v>#REF!</v>
      </c>
    </row>
    <row r="1212" spans="1:5">
      <c r="A1212" t="str">
        <f>IF(INDEX('Display 730 &amp; 1200'!$A:$A,ROW())="","",INDEX('Display 730 &amp; 1200'!$A:$A,ROW()))</f>
        <v>SURABAYA泗水</v>
      </c>
      <c r="B1212" t="str">
        <f>IF(INDEX('Display 730 &amp; 1200'!$B:$B,ROW())="","",INDEX('Display 730 &amp; 1200'!$B:$B,ROW()))</f>
        <v>ABDURROZAQ</v>
      </c>
      <c r="C1212" t="str">
        <f>IF(INDEX('Display 730 &amp; 1200'!$D:$D,ROW())="","",INDEX('Display 730 &amp; 1200'!$D:$D,ROW()))</f>
        <v>PARE_4</v>
      </c>
      <c r="D1212" t="e">
        <f>IF($C1212="",0,SUMIFS(#REF!,#REF!,$C1212,#REF!,"&gt;="&amp;'Display 730 &amp; 1200'!$AN$10,#REF!,"&lt;="&amp;'Display 730 &amp; 1200'!$AN$9))</f>
        <v>#REF!</v>
      </c>
      <c r="E1212" t="e">
        <f>IF($C1212="",0,SUMIFS(#REF!,#REF!,$C1212,#REF!,"&gt;="&amp;'Display 730 &amp; 1200'!$AN$12,#REF!,"&lt;="&amp;'Display 730 &amp; 1200'!$AN$11))</f>
        <v>#REF!</v>
      </c>
    </row>
    <row r="1213" spans="1:5">
      <c r="A1213" t="str">
        <f>IF(INDEX('Display 730 &amp; 1200'!$A:$A,ROW())="","",INDEX('Display 730 &amp; 1200'!$A:$A,ROW()))</f>
        <v>SURABAYA泗水</v>
      </c>
      <c r="B1213" t="str">
        <f>IF(INDEX('Display 730 &amp; 1200'!$B:$B,ROW())="","",INDEX('Display 730 &amp; 1200'!$B:$B,ROW()))</f>
        <v>ABDURROZAQ</v>
      </c>
      <c r="C1213" t="str">
        <f>IF(INDEX('Display 730 &amp; 1200'!$D:$D,ROW())="","",INDEX('Display 730 &amp; 1200'!$D:$D,ROW()))</f>
        <v>PLEMAHAN_3</v>
      </c>
      <c r="D1213" t="e">
        <f>IF($C1213="",0,SUMIFS(#REF!,#REF!,$C1213,#REF!,"&gt;="&amp;'Display 730 &amp; 1200'!$AN$10,#REF!,"&lt;="&amp;'Display 730 &amp; 1200'!$AN$9))</f>
        <v>#REF!</v>
      </c>
      <c r="E1213" t="e">
        <f>IF($C1213="",0,SUMIFS(#REF!,#REF!,$C1213,#REF!,"&gt;="&amp;'Display 730 &amp; 1200'!$AN$12,#REF!,"&lt;="&amp;'Display 730 &amp; 1200'!$AN$11))</f>
        <v>#REF!</v>
      </c>
    </row>
    <row r="1214" spans="1:5">
      <c r="A1214" t="str">
        <f>IF(INDEX('Display 730 &amp; 1200'!$A:$A,ROW())="","",INDEX('Display 730 &amp; 1200'!$A:$A,ROW()))</f>
        <v>SURABAYA泗水</v>
      </c>
      <c r="B1214" t="str">
        <f>IF(INDEX('Display 730 &amp; 1200'!$B:$B,ROW())="","",INDEX('Display 730 &amp; 1200'!$B:$B,ROW()))</f>
        <v>DHENI ULVA SUJATMIKO</v>
      </c>
      <c r="C1214" t="str">
        <f>IF(INDEX('Display 730 &amp; 1200'!$D:$D,ROW())="","",INDEX('Display 730 &amp; 1200'!$D:$D,ROW()))</f>
        <v>TULUNG_AGUNG</v>
      </c>
      <c r="D1214" t="e">
        <f>IF($C1214="",0,SUMIFS(#REF!,#REF!,$C1214,#REF!,"&gt;="&amp;'Display 730 &amp; 1200'!$AN$10,#REF!,"&lt;="&amp;'Display 730 &amp; 1200'!$AN$9))</f>
        <v>#REF!</v>
      </c>
      <c r="E1214" t="e">
        <f>IF($C1214="",0,SUMIFS(#REF!,#REF!,$C1214,#REF!,"&gt;="&amp;'Display 730 &amp; 1200'!$AN$12,#REF!,"&lt;="&amp;'Display 730 &amp; 1200'!$AN$11))</f>
        <v>#REF!</v>
      </c>
    </row>
    <row r="1215" spans="1:5">
      <c r="A1215" t="str">
        <f>IF(INDEX('Display 730 &amp; 1200'!$A:$A,ROW())="","",INDEX('Display 730 &amp; 1200'!$A:$A,ROW()))</f>
        <v>SURABAYA泗水</v>
      </c>
      <c r="B1215" t="str">
        <f>IF(INDEX('Display 730 &amp; 1200'!$B:$B,ROW())="","",INDEX('Display 730 &amp; 1200'!$B:$B,ROW()))</f>
        <v>DHENI ULVA SUJATMIKO</v>
      </c>
      <c r="C1215" t="str">
        <f>IF(INDEX('Display 730 &amp; 1200'!$D:$D,ROW())="","",INDEX('Display 730 &amp; 1200'!$D:$D,ROW()))</f>
        <v>CAMPUR_DARAT</v>
      </c>
      <c r="D1215" t="e">
        <f>IF($C1215="",0,SUMIFS(#REF!,#REF!,$C1215,#REF!,"&gt;="&amp;'Display 730 &amp; 1200'!$AN$10,#REF!,"&lt;="&amp;'Display 730 &amp; 1200'!$AN$9))</f>
        <v>#REF!</v>
      </c>
      <c r="E1215" t="e">
        <f>IF($C1215="",0,SUMIFS(#REF!,#REF!,$C1215,#REF!,"&gt;="&amp;'Display 730 &amp; 1200'!$AN$12,#REF!,"&lt;="&amp;'Display 730 &amp; 1200'!$AN$11))</f>
        <v>#REF!</v>
      </c>
    </row>
    <row r="1216" spans="1:5">
      <c r="A1216" t="str">
        <f>IF(INDEX('Display 730 &amp; 1200'!$A:$A,ROW())="","",INDEX('Display 730 &amp; 1200'!$A:$A,ROW()))</f>
        <v>SURABAYA泗水</v>
      </c>
      <c r="B1216" t="str">
        <f>IF(INDEX('Display 730 &amp; 1200'!$B:$B,ROW())="","",INDEX('Display 730 &amp; 1200'!$B:$B,ROW()))</f>
        <v>DHENI ULVA SUJATMIKO</v>
      </c>
      <c r="C1216" t="str">
        <f>IF(INDEX('Display 730 &amp; 1200'!$D:$D,ROW())="","",INDEX('Display 730 &amp; 1200'!$D:$D,ROW()))</f>
        <v>NGUNUT</v>
      </c>
      <c r="D1216" t="e">
        <f>IF($C1216="",0,SUMIFS(#REF!,#REF!,$C1216,#REF!,"&gt;="&amp;'Display 730 &amp; 1200'!$AN$10,#REF!,"&lt;="&amp;'Display 730 &amp; 1200'!$AN$9))</f>
        <v>#REF!</v>
      </c>
      <c r="E1216" t="e">
        <f>IF($C1216="",0,SUMIFS(#REF!,#REF!,$C1216,#REF!,"&gt;="&amp;'Display 730 &amp; 1200'!$AN$12,#REF!,"&lt;="&amp;'Display 730 &amp; 1200'!$AN$11))</f>
        <v>#REF!</v>
      </c>
    </row>
    <row r="1217" spans="1:5">
      <c r="A1217" t="str">
        <f>IF(INDEX('Display 730 &amp; 1200'!$A:$A,ROW())="","",INDEX('Display 730 &amp; 1200'!$A:$A,ROW()))</f>
        <v>SURABAYA泗水</v>
      </c>
      <c r="B1217" t="str">
        <f>IF(INDEX('Display 730 &amp; 1200'!$B:$B,ROW())="","",INDEX('Display 730 &amp; 1200'!$B:$B,ROW()))</f>
        <v>DHENI ULVA SUJATMIKO</v>
      </c>
      <c r="C1217" t="str">
        <f>IF(INDEX('Display 730 &amp; 1200'!$D:$D,ROW())="","",INDEX('Display 730 &amp; 1200'!$D:$D,ROW()))</f>
        <v>KAUMAN</v>
      </c>
      <c r="D1217" t="e">
        <f>IF($C1217="",0,SUMIFS(#REF!,#REF!,$C1217,#REF!,"&gt;="&amp;'Display 730 &amp; 1200'!$AN$10,#REF!,"&lt;="&amp;'Display 730 &amp; 1200'!$AN$9))</f>
        <v>#REF!</v>
      </c>
      <c r="E1217" t="e">
        <f>IF($C1217="",0,SUMIFS(#REF!,#REF!,$C1217,#REF!,"&gt;="&amp;'Display 730 &amp; 1200'!$AN$12,#REF!,"&lt;="&amp;'Display 730 &amp; 1200'!$AN$11))</f>
        <v>#REF!</v>
      </c>
    </row>
    <row r="1218" spans="1:5">
      <c r="A1218" t="str">
        <f>IF(INDEX('Display 730 &amp; 1200'!$A:$A,ROW())="","",INDEX('Display 730 &amp; 1200'!$A:$A,ROW()))</f>
        <v>SURABAYA泗水</v>
      </c>
      <c r="B1218" t="str">
        <f>IF(INDEX('Display 730 &amp; 1200'!$B:$B,ROW())="","",INDEX('Display 730 &amp; 1200'!$B:$B,ROW()))</f>
        <v>DHENI ULVA SUJATMIKO</v>
      </c>
      <c r="C1218" t="str">
        <f>IF(INDEX('Display 730 &amp; 1200'!$D:$D,ROW())="","",INDEX('Display 730 &amp; 1200'!$D:$D,ROW()))</f>
        <v>BOYOLANGU</v>
      </c>
      <c r="D1218" t="e">
        <f>IF($C1218="",0,SUMIFS(#REF!,#REF!,$C1218,#REF!,"&gt;="&amp;'Display 730 &amp; 1200'!$AN$10,#REF!,"&lt;="&amp;'Display 730 &amp; 1200'!$AN$9))</f>
        <v>#REF!</v>
      </c>
      <c r="E1218" t="e">
        <f>IF($C1218="",0,SUMIFS(#REF!,#REF!,$C1218,#REF!,"&gt;="&amp;'Display 730 &amp; 1200'!$AN$12,#REF!,"&lt;="&amp;'Display 730 &amp; 1200'!$AN$11))</f>
        <v>#REF!</v>
      </c>
    </row>
    <row r="1219" spans="1:5">
      <c r="A1219" t="str">
        <f>IF(INDEX('Display 730 &amp; 1200'!$A:$A,ROW())="","",INDEX('Display 730 &amp; 1200'!$A:$A,ROW()))</f>
        <v>SURABAYA泗水</v>
      </c>
      <c r="B1219" t="str">
        <f>IF(INDEX('Display 730 &amp; 1200'!$B:$B,ROW())="","",INDEX('Display 730 &amp; 1200'!$B:$B,ROW()))</f>
        <v>DHENI ULVA SUJATMIKO</v>
      </c>
      <c r="C1219" t="str">
        <f>IF(INDEX('Display 730 &amp; 1200'!$D:$D,ROW())="","",INDEX('Display 730 &amp; 1200'!$D:$D,ROW()))</f>
        <v>GONDANGRAYA</v>
      </c>
      <c r="D1219" t="e">
        <f>IF($C1219="",0,SUMIFS(#REF!,#REF!,$C1219,#REF!,"&gt;="&amp;'Display 730 &amp; 1200'!$AN$10,#REF!,"&lt;="&amp;'Display 730 &amp; 1200'!$AN$9))</f>
        <v>#REF!</v>
      </c>
      <c r="E1219" t="e">
        <f>IF($C1219="",0,SUMIFS(#REF!,#REF!,$C1219,#REF!,"&gt;="&amp;'Display 730 &amp; 1200'!$AN$12,#REF!,"&lt;="&amp;'Display 730 &amp; 1200'!$AN$11))</f>
        <v>#REF!</v>
      </c>
    </row>
    <row r="1220" spans="1:5">
      <c r="A1220" t="str">
        <f>IF(INDEX('Display 730 &amp; 1200'!$A:$A,ROW())="","",INDEX('Display 730 &amp; 1200'!$A:$A,ROW()))</f>
        <v>SURABAYA泗水</v>
      </c>
      <c r="B1220" t="str">
        <f>IF(INDEX('Display 730 &amp; 1200'!$B:$B,ROW())="","",INDEX('Display 730 &amp; 1200'!$B:$B,ROW()))</f>
        <v>DHENI ULVA SUJATMIKO</v>
      </c>
      <c r="C1220" t="str">
        <f>IF(INDEX('Display 730 &amp; 1200'!$D:$D,ROW())="","",INDEX('Display 730 &amp; 1200'!$D:$D,ROW()))</f>
        <v>DC_TULUNG_AGUNG</v>
      </c>
      <c r="D1220" t="e">
        <f>IF($C1220="",0,SUMIFS(#REF!,#REF!,$C1220,#REF!,"&gt;="&amp;'Display 730 &amp; 1200'!$AN$10,#REF!,"&lt;="&amp;'Display 730 &amp; 1200'!$AN$9))</f>
        <v>#REF!</v>
      </c>
      <c r="E1220" t="e">
        <f>IF($C1220="",0,SUMIFS(#REF!,#REF!,$C1220,#REF!,"&gt;="&amp;'Display 730 &amp; 1200'!$AN$12,#REF!,"&lt;="&amp;'Display 730 &amp; 1200'!$AN$11))</f>
        <v>#REF!</v>
      </c>
    </row>
    <row r="1221" spans="1:5">
      <c r="A1221" t="str">
        <f>IF(INDEX('Display 730 &amp; 1200'!$A:$A,ROW())="","",INDEX('Display 730 &amp; 1200'!$A:$A,ROW()))</f>
        <v>SURABAYA泗水</v>
      </c>
      <c r="B1221" t="str">
        <f>IF(INDEX('Display 730 &amp; 1200'!$B:$B,ROW())="","",INDEX('Display 730 &amp; 1200'!$B:$B,ROW()))</f>
        <v>DHENI ULVA SUJATMIKO</v>
      </c>
      <c r="C1221" t="str">
        <f>IF(INDEX('Display 730 &amp; 1200'!$D:$D,ROW())="","",INDEX('Display 730 &amp; 1200'!$D:$D,ROW()))</f>
        <v>TRENGGALEK</v>
      </c>
      <c r="D1221" t="e">
        <f>IF($C1221="",0,SUMIFS(#REF!,#REF!,$C1221,#REF!,"&gt;="&amp;'Display 730 &amp; 1200'!$AN$10,#REF!,"&lt;="&amp;'Display 730 &amp; 1200'!$AN$9))</f>
        <v>#REF!</v>
      </c>
      <c r="E1221" t="e">
        <f>IF($C1221="",0,SUMIFS(#REF!,#REF!,$C1221,#REF!,"&gt;="&amp;'Display 730 &amp; 1200'!$AN$12,#REF!,"&lt;="&amp;'Display 730 &amp; 1200'!$AN$11))</f>
        <v>#REF!</v>
      </c>
    </row>
    <row r="1222" spans="1:5">
      <c r="A1222" t="str">
        <f>IF(INDEX('Display 730 &amp; 1200'!$A:$A,ROW())="","",INDEX('Display 730 &amp; 1200'!$A:$A,ROW()))</f>
        <v>SURABAYA泗水</v>
      </c>
      <c r="B1222" t="str">
        <f>IF(INDEX('Display 730 &amp; 1200'!$B:$B,ROW())="","",INDEX('Display 730 &amp; 1200'!$B:$B,ROW()))</f>
        <v>DHENI ULVA SUJATMIKO</v>
      </c>
      <c r="C1222" t="str">
        <f>IF(INDEX('Display 730 &amp; 1200'!$D:$D,ROW())="","",INDEX('Display 730 &amp; 1200'!$D:$D,ROW()))</f>
        <v>GANDUSARI_1</v>
      </c>
      <c r="D1222" t="e">
        <f>IF($C1222="",0,SUMIFS(#REF!,#REF!,$C1222,#REF!,"&gt;="&amp;'Display 730 &amp; 1200'!$AN$10,#REF!,"&lt;="&amp;'Display 730 &amp; 1200'!$AN$9))</f>
        <v>#REF!</v>
      </c>
      <c r="E1222" t="e">
        <f>IF($C1222="",0,SUMIFS(#REF!,#REF!,$C1222,#REF!,"&gt;="&amp;'Display 730 &amp; 1200'!$AN$12,#REF!,"&lt;="&amp;'Display 730 &amp; 1200'!$AN$11))</f>
        <v>#REF!</v>
      </c>
    </row>
    <row r="1223" spans="1:5">
      <c r="A1223" t="str">
        <f>IF(INDEX('Display 730 &amp; 1200'!$A:$A,ROW())="","",INDEX('Display 730 &amp; 1200'!$A:$A,ROW()))</f>
        <v>SURABAYA泗水</v>
      </c>
      <c r="B1223" t="str">
        <f>IF(INDEX('Display 730 &amp; 1200'!$B:$B,ROW())="","",INDEX('Display 730 &amp; 1200'!$B:$B,ROW()))</f>
        <v>DHENI ULVA SUJATMIKO</v>
      </c>
      <c r="C1223" t="str">
        <f>IF(INDEX('Display 730 &amp; 1200'!$D:$D,ROW())="","",INDEX('Display 730 &amp; 1200'!$D:$D,ROW()))</f>
        <v>POGALAN</v>
      </c>
      <c r="D1223" t="e">
        <f>IF($C1223="",0,SUMIFS(#REF!,#REF!,$C1223,#REF!,"&gt;="&amp;'Display 730 &amp; 1200'!$AN$10,#REF!,"&lt;="&amp;'Display 730 &amp; 1200'!$AN$9))</f>
        <v>#REF!</v>
      </c>
      <c r="E1223" t="e">
        <f>IF($C1223="",0,SUMIFS(#REF!,#REF!,$C1223,#REF!,"&gt;="&amp;'Display 730 &amp; 1200'!$AN$12,#REF!,"&lt;="&amp;'Display 730 &amp; 1200'!$AN$11))</f>
        <v>#REF!</v>
      </c>
    </row>
    <row r="1224" spans="1:5">
      <c r="A1224" t="str">
        <f>IF(INDEX('Display 730 &amp; 1200'!$A:$A,ROW())="","",INDEX('Display 730 &amp; 1200'!$A:$A,ROW()))</f>
        <v>SURABAYA泗水</v>
      </c>
      <c r="B1224" t="str">
        <f>IF(INDEX('Display 730 &amp; 1200'!$B:$B,ROW())="","",INDEX('Display 730 &amp; 1200'!$B:$B,ROW()))</f>
        <v>DHENI ULVA SUJATMIKO</v>
      </c>
      <c r="C1224" t="str">
        <f>IF(INDEX('Display 730 &amp; 1200'!$D:$D,ROW())="","",INDEX('Display 730 &amp; 1200'!$D:$D,ROW()))</f>
        <v>KARANGAN_1</v>
      </c>
      <c r="D1224" t="e">
        <f>IF($C1224="",0,SUMIFS(#REF!,#REF!,$C1224,#REF!,"&gt;="&amp;'Display 730 &amp; 1200'!$AN$10,#REF!,"&lt;="&amp;'Display 730 &amp; 1200'!$AN$9))</f>
        <v>#REF!</v>
      </c>
      <c r="E1224" t="e">
        <f>IF($C1224="",0,SUMIFS(#REF!,#REF!,$C1224,#REF!,"&gt;="&amp;'Display 730 &amp; 1200'!$AN$12,#REF!,"&lt;="&amp;'Display 730 &amp; 1200'!$AN$11))</f>
        <v>#REF!</v>
      </c>
    </row>
    <row r="1225" spans="1:5">
      <c r="A1225" t="str">
        <f>IF(INDEX('Display 730 &amp; 1200'!$A:$A,ROW())="","",INDEX('Display 730 &amp; 1200'!$A:$A,ROW()))</f>
        <v>SURABAYA泗水</v>
      </c>
      <c r="B1225" t="str">
        <f>IF(INDEX('Display 730 &amp; 1200'!$B:$B,ROW())="","",INDEX('Display 730 &amp; 1200'!$B:$B,ROW()))</f>
        <v>VINSA MUSTOFA ANWAR</v>
      </c>
      <c r="C1225" t="str">
        <f>IF(INDEX('Display 730 &amp; 1200'!$D:$D,ROW())="","",INDEX('Display 730 &amp; 1200'!$D:$D,ROW()))</f>
        <v>DIWEK_1</v>
      </c>
      <c r="D1225" t="e">
        <f>IF($C1225="",0,SUMIFS(#REF!,#REF!,$C1225,#REF!,"&gt;="&amp;'Display 730 &amp; 1200'!$AN$10,#REF!,"&lt;="&amp;'Display 730 &amp; 1200'!$AN$9))</f>
        <v>#REF!</v>
      </c>
      <c r="E1225" t="e">
        <f>IF($C1225="",0,SUMIFS(#REF!,#REF!,$C1225,#REF!,"&gt;="&amp;'Display 730 &amp; 1200'!$AN$12,#REF!,"&lt;="&amp;'Display 730 &amp; 1200'!$AN$11))</f>
        <v>#REF!</v>
      </c>
    </row>
    <row r="1226" spans="1:5">
      <c r="A1226" t="str">
        <f>IF(INDEX('Display 730 &amp; 1200'!$A:$A,ROW())="","",INDEX('Display 730 &amp; 1200'!$A:$A,ROW()))</f>
        <v>SURABAYA泗水</v>
      </c>
      <c r="B1226" t="str">
        <f>IF(INDEX('Display 730 &amp; 1200'!$B:$B,ROW())="","",INDEX('Display 730 &amp; 1200'!$B:$B,ROW()))</f>
        <v>VINSA MUSTOFA ANWAR</v>
      </c>
      <c r="C1226" t="str">
        <f>IF(INDEX('Display 730 &amp; 1200'!$D:$D,ROW())="","",INDEX('Display 730 &amp; 1200'!$D:$D,ROW()))</f>
        <v>MOJOAGUNG</v>
      </c>
      <c r="D1226" t="e">
        <f>IF($C1226="",0,SUMIFS(#REF!,#REF!,$C1226,#REF!,"&gt;="&amp;'Display 730 &amp; 1200'!$AN$10,#REF!,"&lt;="&amp;'Display 730 &amp; 1200'!$AN$9))</f>
        <v>#REF!</v>
      </c>
      <c r="E1226" t="e">
        <f>IF($C1226="",0,SUMIFS(#REF!,#REF!,$C1226,#REF!,"&gt;="&amp;'Display 730 &amp; 1200'!$AN$12,#REF!,"&lt;="&amp;'Display 730 &amp; 1200'!$AN$11))</f>
        <v>#REF!</v>
      </c>
    </row>
    <row r="1227" spans="1:5">
      <c r="A1227" t="str">
        <f>IF(INDEX('Display 730 &amp; 1200'!$A:$A,ROW())="","",INDEX('Display 730 &amp; 1200'!$A:$A,ROW()))</f>
        <v>SURABAYA泗水</v>
      </c>
      <c r="B1227" t="str">
        <f>IF(INDEX('Display 730 &amp; 1200'!$B:$B,ROW())="","",INDEX('Display 730 &amp; 1200'!$B:$B,ROW()))</f>
        <v>VINSA MUSTOFA ANWAR</v>
      </c>
      <c r="C1227" t="str">
        <f>IF(INDEX('Display 730 &amp; 1200'!$D:$D,ROW())="","",INDEX('Display 730 &amp; 1200'!$D:$D,ROW()))</f>
        <v>PERAK</v>
      </c>
      <c r="D1227" t="e">
        <f>IF($C1227="",0,SUMIFS(#REF!,#REF!,$C1227,#REF!,"&gt;="&amp;'Display 730 &amp; 1200'!$AN$10,#REF!,"&lt;="&amp;'Display 730 &amp; 1200'!$AN$9))</f>
        <v>#REF!</v>
      </c>
      <c r="E1227" t="e">
        <f>IF($C1227="",0,SUMIFS(#REF!,#REF!,$C1227,#REF!,"&gt;="&amp;'Display 730 &amp; 1200'!$AN$12,#REF!,"&lt;="&amp;'Display 730 &amp; 1200'!$AN$11))</f>
        <v>#REF!</v>
      </c>
    </row>
    <row r="1228" spans="1:5">
      <c r="A1228" t="str">
        <f>IF(INDEX('Display 730 &amp; 1200'!$A:$A,ROW())="","",INDEX('Display 730 &amp; 1200'!$A:$A,ROW()))</f>
        <v>SURABAYA泗水</v>
      </c>
      <c r="B1228" t="str">
        <f>IF(INDEX('Display 730 &amp; 1200'!$B:$B,ROW())="","",INDEX('Display 730 &amp; 1200'!$B:$B,ROW()))</f>
        <v>VINSA MUSTOFA ANWAR</v>
      </c>
      <c r="C1228" t="str">
        <f>IF(INDEX('Display 730 &amp; 1200'!$D:$D,ROW())="","",INDEX('Display 730 &amp; 1200'!$D:$D,ROW()))</f>
        <v>JOMBANG_2</v>
      </c>
      <c r="D1228" t="e">
        <f>IF($C1228="",0,SUMIFS(#REF!,#REF!,$C1228,#REF!,"&gt;="&amp;'Display 730 &amp; 1200'!$AN$10,#REF!,"&lt;="&amp;'Display 730 &amp; 1200'!$AN$9))</f>
        <v>#REF!</v>
      </c>
      <c r="E1228" t="e">
        <f>IF($C1228="",0,SUMIFS(#REF!,#REF!,$C1228,#REF!,"&gt;="&amp;'Display 730 &amp; 1200'!$AN$12,#REF!,"&lt;="&amp;'Display 730 &amp; 1200'!$AN$11))</f>
        <v>#REF!</v>
      </c>
    </row>
    <row r="1229" spans="1:5">
      <c r="A1229" t="str">
        <f>IF(INDEX('Display 730 &amp; 1200'!$A:$A,ROW())="","",INDEX('Display 730 &amp; 1200'!$A:$A,ROW()))</f>
        <v>SURABAYA泗水</v>
      </c>
      <c r="B1229" t="str">
        <f>IF(INDEX('Display 730 &amp; 1200'!$B:$B,ROW())="","",INDEX('Display 730 &amp; 1200'!$B:$B,ROW()))</f>
        <v>VINSA MUSTOFA ANWAR</v>
      </c>
      <c r="C1229" t="str">
        <f>IF(INDEX('Display 730 &amp; 1200'!$D:$D,ROW())="","",INDEX('Display 730 &amp; 1200'!$D:$D,ROW()))</f>
        <v>TEMBELANG_1</v>
      </c>
      <c r="D1229" t="e">
        <f>IF($C1229="",0,SUMIFS(#REF!,#REF!,$C1229,#REF!,"&gt;="&amp;'Display 730 &amp; 1200'!$AN$10,#REF!,"&lt;="&amp;'Display 730 &amp; 1200'!$AN$9))</f>
        <v>#REF!</v>
      </c>
      <c r="E1229" t="e">
        <f>IF($C1229="",0,SUMIFS(#REF!,#REF!,$C1229,#REF!,"&gt;="&amp;'Display 730 &amp; 1200'!$AN$12,#REF!,"&lt;="&amp;'Display 730 &amp; 1200'!$AN$11))</f>
        <v>#REF!</v>
      </c>
    </row>
    <row r="1230" spans="1:5">
      <c r="A1230" t="str">
        <f>IF(INDEX('Display 730 &amp; 1200'!$A:$A,ROW())="","",INDEX('Display 730 &amp; 1200'!$A:$A,ROW()))</f>
        <v>SURABAYA泗水</v>
      </c>
      <c r="B1230" t="str">
        <f>IF(INDEX('Display 730 &amp; 1200'!$B:$B,ROW())="","",INDEX('Display 730 &amp; 1200'!$B:$B,ROW()))</f>
        <v>VINSA MUSTOFA ANWAR</v>
      </c>
      <c r="C1230" t="str">
        <f>IF(INDEX('Display 730 &amp; 1200'!$D:$D,ROW())="","",INDEX('Display 730 &amp; 1200'!$D:$D,ROW()))</f>
        <v>KABUH</v>
      </c>
      <c r="D1230" t="e">
        <f>IF($C1230="",0,SUMIFS(#REF!,#REF!,$C1230,#REF!,"&gt;="&amp;'Display 730 &amp; 1200'!$AN$10,#REF!,"&lt;="&amp;'Display 730 &amp; 1200'!$AN$9))</f>
        <v>#REF!</v>
      </c>
      <c r="E1230" t="e">
        <f>IF($C1230="",0,SUMIFS(#REF!,#REF!,$C1230,#REF!,"&gt;="&amp;'Display 730 &amp; 1200'!$AN$12,#REF!,"&lt;="&amp;'Display 730 &amp; 1200'!$AN$11))</f>
        <v>#REF!</v>
      </c>
    </row>
    <row r="1231" spans="1:5">
      <c r="A1231" t="str">
        <f>IF(INDEX('Display 730 &amp; 1200'!$A:$A,ROW())="","",INDEX('Display 730 &amp; 1200'!$A:$A,ROW()))</f>
        <v>SURABAYA泗水</v>
      </c>
      <c r="B1231" t="str">
        <f>IF(INDEX('Display 730 &amp; 1200'!$B:$B,ROW())="","",INDEX('Display 730 &amp; 1200'!$B:$B,ROW()))</f>
        <v>VINSA MUSTOFA ANWAR</v>
      </c>
      <c r="C1231" t="str">
        <f>IF(INDEX('Display 730 &amp; 1200'!$D:$D,ROW())="","",INDEX('Display 730 &amp; 1200'!$D:$D,ROW()))</f>
        <v>MOJOWARNO</v>
      </c>
      <c r="D1231" t="e">
        <f>IF($C1231="",0,SUMIFS(#REF!,#REF!,$C1231,#REF!,"&gt;="&amp;'Display 730 &amp; 1200'!$AN$10,#REF!,"&lt;="&amp;'Display 730 &amp; 1200'!$AN$9))</f>
        <v>#REF!</v>
      </c>
      <c r="E1231" t="e">
        <f>IF($C1231="",0,SUMIFS(#REF!,#REF!,$C1231,#REF!,"&gt;="&amp;'Display 730 &amp; 1200'!$AN$12,#REF!,"&lt;="&amp;'Display 730 &amp; 1200'!$AN$11))</f>
        <v>#REF!</v>
      </c>
    </row>
    <row r="1232" spans="1:5">
      <c r="A1232" t="str">
        <f>IF(INDEX('Display 730 &amp; 1200'!$A:$A,ROW())="","",INDEX('Display 730 &amp; 1200'!$A:$A,ROW()))</f>
        <v>SURABAYA泗水</v>
      </c>
      <c r="B1232" t="str">
        <f>IF(INDEX('Display 730 &amp; 1200'!$B:$B,ROW())="","",INDEX('Display 730 &amp; 1200'!$B:$B,ROW()))</f>
        <v>ABDURROZAQ</v>
      </c>
      <c r="C1232" t="str">
        <f>IF(INDEX('Display 730 &amp; 1200'!$D:$D,ROW())="","",INDEX('Display 730 &amp; 1200'!$D:$D,ROW()))</f>
        <v>NGANJUK_3</v>
      </c>
      <c r="D1232" t="e">
        <f>IF($C1232="",0,SUMIFS(#REF!,#REF!,$C1232,#REF!,"&gt;="&amp;'Display 730 &amp; 1200'!$AN$10,#REF!,"&lt;="&amp;'Display 730 &amp; 1200'!$AN$9))</f>
        <v>#REF!</v>
      </c>
      <c r="E1232" t="e">
        <f>IF($C1232="",0,SUMIFS(#REF!,#REF!,$C1232,#REF!,"&gt;="&amp;'Display 730 &amp; 1200'!$AN$12,#REF!,"&lt;="&amp;'Display 730 &amp; 1200'!$AN$11))</f>
        <v>#REF!</v>
      </c>
    </row>
    <row r="1233" spans="1:5">
      <c r="A1233" t="str">
        <f>IF(INDEX('Display 730 &amp; 1200'!$A:$A,ROW())="","",INDEX('Display 730 &amp; 1200'!$A:$A,ROW()))</f>
        <v>SURABAYA泗水</v>
      </c>
      <c r="B1233" t="str">
        <f>IF(INDEX('Display 730 &amp; 1200'!$B:$B,ROW())="","",INDEX('Display 730 &amp; 1200'!$B:$B,ROW()))</f>
        <v>ABDURROZAQ</v>
      </c>
      <c r="C1233" t="str">
        <f>IF(INDEX('Display 730 &amp; 1200'!$D:$D,ROW())="","",INDEX('Display 730 &amp; 1200'!$D:$D,ROW()))</f>
        <v>KERTOSONO</v>
      </c>
      <c r="D1233" t="e">
        <f>IF($C1233="",0,SUMIFS(#REF!,#REF!,$C1233,#REF!,"&gt;="&amp;'Display 730 &amp; 1200'!$AN$10,#REF!,"&lt;="&amp;'Display 730 &amp; 1200'!$AN$9))</f>
        <v>#REF!</v>
      </c>
      <c r="E1233" t="e">
        <f>IF($C1233="",0,SUMIFS(#REF!,#REF!,$C1233,#REF!,"&gt;="&amp;'Display 730 &amp; 1200'!$AN$12,#REF!,"&lt;="&amp;'Display 730 &amp; 1200'!$AN$11))</f>
        <v>#REF!</v>
      </c>
    </row>
    <row r="1234" spans="1:5">
      <c r="A1234" t="str">
        <f>IF(INDEX('Display 730 &amp; 1200'!$A:$A,ROW())="","",INDEX('Display 730 &amp; 1200'!$A:$A,ROW()))</f>
        <v>SURABAYA泗水</v>
      </c>
      <c r="B1234" t="str">
        <f>IF(INDEX('Display 730 &amp; 1200'!$B:$B,ROW())="","",INDEX('Display 730 &amp; 1200'!$B:$B,ROW()))</f>
        <v>ABDURROZAQ</v>
      </c>
      <c r="C1234" t="str">
        <f>IF(INDEX('Display 730 &amp; 1200'!$D:$D,ROW())="","",INDEX('Display 730 &amp; 1200'!$D:$D,ROW()))</f>
        <v>LOCERET</v>
      </c>
      <c r="D1234" t="e">
        <f>IF($C1234="",0,SUMIFS(#REF!,#REF!,$C1234,#REF!,"&gt;="&amp;'Display 730 &amp; 1200'!$AN$10,#REF!,"&lt;="&amp;'Display 730 &amp; 1200'!$AN$9))</f>
        <v>#REF!</v>
      </c>
      <c r="E1234" t="e">
        <f>IF($C1234="",0,SUMIFS(#REF!,#REF!,$C1234,#REF!,"&gt;="&amp;'Display 730 &amp; 1200'!$AN$12,#REF!,"&lt;="&amp;'Display 730 &amp; 1200'!$AN$11))</f>
        <v>#REF!</v>
      </c>
    </row>
    <row r="1235" spans="1:5">
      <c r="A1235" t="str">
        <f>IF(INDEX('Display 730 &amp; 1200'!$A:$A,ROW())="","",INDEX('Display 730 &amp; 1200'!$A:$A,ROW()))</f>
        <v>SURABAYA泗水</v>
      </c>
      <c r="B1235" t="str">
        <f>IF(INDEX('Display 730 &amp; 1200'!$B:$B,ROW())="","",INDEX('Display 730 &amp; 1200'!$B:$B,ROW()))</f>
        <v>ABDURROZAQ</v>
      </c>
      <c r="C1235" t="str">
        <f>IF(INDEX('Display 730 &amp; 1200'!$D:$D,ROW())="","",INDEX('Display 730 &amp; 1200'!$D:$D,ROW()))</f>
        <v>WARUJAYENG</v>
      </c>
      <c r="D1235" t="e">
        <f>IF($C1235="",0,SUMIFS(#REF!,#REF!,$C1235,#REF!,"&gt;="&amp;'Display 730 &amp; 1200'!$AN$10,#REF!,"&lt;="&amp;'Display 730 &amp; 1200'!$AN$9))</f>
        <v>#REF!</v>
      </c>
      <c r="E1235" t="e">
        <f>IF($C1235="",0,SUMIFS(#REF!,#REF!,$C1235,#REF!,"&gt;="&amp;'Display 730 &amp; 1200'!$AN$12,#REF!,"&lt;="&amp;'Display 730 &amp; 1200'!$AN$11))</f>
        <v>#REF!</v>
      </c>
    </row>
    <row r="1236" spans="1:5">
      <c r="A1236" t="str">
        <f>IF(INDEX('Display 730 &amp; 1200'!$A:$A,ROW())="","",INDEX('Display 730 &amp; 1200'!$A:$A,ROW()))</f>
        <v>SURABAYA泗水</v>
      </c>
      <c r="B1236" t="str">
        <f>IF(INDEX('Display 730 &amp; 1200'!$B:$B,ROW())="","",INDEX('Display 730 &amp; 1200'!$B:$B,ROW()))</f>
        <v>ABDURROZAQ</v>
      </c>
      <c r="C1236" t="str">
        <f>IF(INDEX('Display 730 &amp; 1200'!$D:$D,ROW())="","",INDEX('Display 730 &amp; 1200'!$D:$D,ROW()))</f>
        <v>PRAMBON</v>
      </c>
      <c r="D1236" t="e">
        <f>IF($C1236="",0,SUMIFS(#REF!,#REF!,$C1236,#REF!,"&gt;="&amp;'Display 730 &amp; 1200'!$AN$10,#REF!,"&lt;="&amp;'Display 730 &amp; 1200'!$AN$9))</f>
        <v>#REF!</v>
      </c>
      <c r="E1236" t="e">
        <f>IF($C1236="",0,SUMIFS(#REF!,#REF!,$C1236,#REF!,"&gt;="&amp;'Display 730 &amp; 1200'!$AN$12,#REF!,"&lt;="&amp;'Display 730 &amp; 1200'!$AN$11))</f>
        <v>#REF!</v>
      </c>
    </row>
    <row r="1237" spans="1:5">
      <c r="A1237" t="str">
        <f>IF(INDEX('Display 730 &amp; 1200'!$A:$A,ROW())="","",INDEX('Display 730 &amp; 1200'!$A:$A,ROW()))</f>
        <v>SURABAYA泗水</v>
      </c>
      <c r="B1237" t="str">
        <f>IF(INDEX('Display 730 &amp; 1200'!$B:$B,ROW())="","",INDEX('Display 730 &amp; 1200'!$B:$B,ROW()))</f>
        <v>ABDURROZAQ</v>
      </c>
      <c r="C1237" t="str">
        <f>IF(INDEX('Display 730 &amp; 1200'!$D:$D,ROW())="","",INDEX('Display 730 &amp; 1200'!$D:$D,ROW()))</f>
        <v>NGANJUK_1</v>
      </c>
      <c r="D1237" t="e">
        <f>IF($C1237="",0,SUMIFS(#REF!,#REF!,$C1237,#REF!,"&gt;="&amp;'Display 730 &amp; 1200'!$AN$10,#REF!,"&lt;="&amp;'Display 730 &amp; 1200'!$AN$9))</f>
        <v>#REF!</v>
      </c>
      <c r="E1237" t="e">
        <f>IF($C1237="",0,SUMIFS(#REF!,#REF!,$C1237,#REF!,"&gt;="&amp;'Display 730 &amp; 1200'!$AN$12,#REF!,"&lt;="&amp;'Display 730 &amp; 1200'!$AN$11))</f>
        <v>#REF!</v>
      </c>
    </row>
    <row r="1238" spans="1:5">
      <c r="A1238" t="str">
        <f>IF(INDEX('Display 730 &amp; 1200'!$A:$A,ROW())="","",INDEX('Display 730 &amp; 1200'!$A:$A,ROW()))</f>
        <v>SURABAYA泗水</v>
      </c>
      <c r="B1238" t="str">
        <f>IF(INDEX('Display 730 &amp; 1200'!$B:$B,ROW())="","",INDEX('Display 730 &amp; 1200'!$B:$B,ROW()))</f>
        <v>VINSA MUSTOFA ANWAR</v>
      </c>
      <c r="C1238" t="str">
        <f>IF(INDEX('Display 730 &amp; 1200'!$D:$D,ROW())="","",INDEX('Display 730 &amp; 1200'!$D:$D,ROW()))</f>
        <v>MOJOSARI</v>
      </c>
      <c r="D1238" t="e">
        <f>IF($C1238="",0,SUMIFS(#REF!,#REF!,$C1238,#REF!,"&gt;="&amp;'Display 730 &amp; 1200'!$AN$10,#REF!,"&lt;="&amp;'Display 730 &amp; 1200'!$AN$9))</f>
        <v>#REF!</v>
      </c>
      <c r="E1238" t="e">
        <f>IF($C1238="",0,SUMIFS(#REF!,#REF!,$C1238,#REF!,"&gt;="&amp;'Display 730 &amp; 1200'!$AN$12,#REF!,"&lt;="&amp;'Display 730 &amp; 1200'!$AN$11))</f>
        <v>#REF!</v>
      </c>
    </row>
    <row r="1239" spans="1:5">
      <c r="A1239" t="str">
        <f>IF(INDEX('Display 730 &amp; 1200'!$A:$A,ROW())="","",INDEX('Display 730 &amp; 1200'!$A:$A,ROW()))</f>
        <v>SURABAYA泗水</v>
      </c>
      <c r="B1239" t="str">
        <f>IF(INDEX('Display 730 &amp; 1200'!$B:$B,ROW())="","",INDEX('Display 730 &amp; 1200'!$B:$B,ROW()))</f>
        <v>VINSA MUSTOFA ANWAR</v>
      </c>
      <c r="C1239" t="str">
        <f>IF(INDEX('Display 730 &amp; 1200'!$D:$D,ROW())="","",INDEX('Display 730 &amp; 1200'!$D:$D,ROW()))</f>
        <v>DC_MAJAPAHIT</v>
      </c>
      <c r="D1239" t="e">
        <f>IF($C1239="",0,SUMIFS(#REF!,#REF!,$C1239,#REF!,"&gt;="&amp;'Display 730 &amp; 1200'!$AN$10,#REF!,"&lt;="&amp;'Display 730 &amp; 1200'!$AN$9))</f>
        <v>#REF!</v>
      </c>
      <c r="E1239" t="e">
        <f>IF($C1239="",0,SUMIFS(#REF!,#REF!,$C1239,#REF!,"&gt;="&amp;'Display 730 &amp; 1200'!$AN$12,#REF!,"&lt;="&amp;'Display 730 &amp; 1200'!$AN$11))</f>
        <v>#REF!</v>
      </c>
    </row>
    <row r="1240" spans="1:5">
      <c r="A1240" t="str">
        <f>IF(INDEX('Display 730 &amp; 1200'!$A:$A,ROW())="","",INDEX('Display 730 &amp; 1200'!$A:$A,ROW()))</f>
        <v>SURABAYA泗水</v>
      </c>
      <c r="B1240" t="str">
        <f>IF(INDEX('Display 730 &amp; 1200'!$B:$B,ROW())="","",INDEX('Display 730 &amp; 1200'!$B:$B,ROW()))</f>
        <v>VINSA MUSTOFA ANWAR</v>
      </c>
      <c r="C1240" t="str">
        <f>IF(INDEX('Display 730 &amp; 1200'!$D:$D,ROW())="","",INDEX('Display 730 &amp; 1200'!$D:$D,ROW()))</f>
        <v>BRANGKAL</v>
      </c>
      <c r="D1240" t="e">
        <f>IF($C1240="",0,SUMIFS(#REF!,#REF!,$C1240,#REF!,"&gt;="&amp;'Display 730 &amp; 1200'!$AN$10,#REF!,"&lt;="&amp;'Display 730 &amp; 1200'!$AN$9))</f>
        <v>#REF!</v>
      </c>
      <c r="E1240" t="e">
        <f>IF($C1240="",0,SUMIFS(#REF!,#REF!,$C1240,#REF!,"&gt;="&amp;'Display 730 &amp; 1200'!$AN$12,#REF!,"&lt;="&amp;'Display 730 &amp; 1200'!$AN$11))</f>
        <v>#REF!</v>
      </c>
    </row>
    <row r="1241" spans="1:5">
      <c r="A1241" t="str">
        <f>IF(INDEX('Display 730 &amp; 1200'!$A:$A,ROW())="","",INDEX('Display 730 &amp; 1200'!$A:$A,ROW()))</f>
        <v>SURABAYA泗水</v>
      </c>
      <c r="B1241" t="str">
        <f>IF(INDEX('Display 730 &amp; 1200'!$B:$B,ROW())="","",INDEX('Display 730 &amp; 1200'!$B:$B,ROW()))</f>
        <v>VINSA MUSTOFA ANWAR</v>
      </c>
      <c r="C1241" t="str">
        <f>IF(INDEX('Display 730 &amp; 1200'!$D:$D,ROW())="","",INDEX('Display 730 &amp; 1200'!$D:$D,ROW()))</f>
        <v>DLANGGU</v>
      </c>
      <c r="D1241" t="e">
        <f>IF($C1241="",0,SUMIFS(#REF!,#REF!,$C1241,#REF!,"&gt;="&amp;'Display 730 &amp; 1200'!$AN$10,#REF!,"&lt;="&amp;'Display 730 &amp; 1200'!$AN$9))</f>
        <v>#REF!</v>
      </c>
      <c r="E1241" t="e">
        <f>IF($C1241="",0,SUMIFS(#REF!,#REF!,$C1241,#REF!,"&gt;="&amp;'Display 730 &amp; 1200'!$AN$12,#REF!,"&lt;="&amp;'Display 730 &amp; 1200'!$AN$11))</f>
        <v>#REF!</v>
      </c>
    </row>
    <row r="1242" spans="1:5">
      <c r="A1242" t="str">
        <f>IF(INDEX('Display 730 &amp; 1200'!$A:$A,ROW())="","",INDEX('Display 730 &amp; 1200'!$A:$A,ROW()))</f>
        <v>SURABAYA泗水</v>
      </c>
      <c r="B1242" t="str">
        <f>IF(INDEX('Display 730 &amp; 1200'!$B:$B,ROW())="","",INDEX('Display 730 &amp; 1200'!$B:$B,ROW()))</f>
        <v>VINSA MUSTOFA ANWAR</v>
      </c>
      <c r="C1242" t="str">
        <f>IF(INDEX('Display 730 &amp; 1200'!$D:$D,ROW())="","",INDEX('Display 730 &amp; 1200'!$D:$D,ROW()))</f>
        <v>TROWULAN</v>
      </c>
      <c r="D1242" t="e">
        <f>IF($C1242="",0,SUMIFS(#REF!,#REF!,$C1242,#REF!,"&gt;="&amp;'Display 730 &amp; 1200'!$AN$10,#REF!,"&lt;="&amp;'Display 730 &amp; 1200'!$AN$9))</f>
        <v>#REF!</v>
      </c>
      <c r="E1242" t="e">
        <f>IF($C1242="",0,SUMIFS(#REF!,#REF!,$C1242,#REF!,"&gt;="&amp;'Display 730 &amp; 1200'!$AN$12,#REF!,"&lt;="&amp;'Display 730 &amp; 1200'!$AN$11))</f>
        <v>#REF!</v>
      </c>
    </row>
    <row r="1243" spans="1:5">
      <c r="A1243" t="str">
        <f>IF(INDEX('Display 730 &amp; 1200'!$A:$A,ROW())="","",INDEX('Display 730 &amp; 1200'!$A:$A,ROW()))</f>
        <v>SURABAYA泗水</v>
      </c>
      <c r="B1243" t="str">
        <f>IF(INDEX('Display 730 &amp; 1200'!$B:$B,ROW())="","",INDEX('Display 730 &amp; 1200'!$B:$B,ROW()))</f>
        <v>VINSA MUSTOFA ANWAR</v>
      </c>
      <c r="C1243" t="str">
        <f>IF(INDEX('Display 730 &amp; 1200'!$D:$D,ROW())="","",INDEX('Display 730 &amp; 1200'!$D:$D,ROW()))</f>
        <v>JETIS_1</v>
      </c>
      <c r="D1243" t="e">
        <f>IF($C1243="",0,SUMIFS(#REF!,#REF!,$C1243,#REF!,"&gt;="&amp;'Display 730 &amp; 1200'!$AN$10,#REF!,"&lt;="&amp;'Display 730 &amp; 1200'!$AN$9))</f>
        <v>#REF!</v>
      </c>
      <c r="E1243" t="e">
        <f>IF($C1243="",0,SUMIFS(#REF!,#REF!,$C1243,#REF!,"&gt;="&amp;'Display 730 &amp; 1200'!$AN$12,#REF!,"&lt;="&amp;'Display 730 &amp; 1200'!$AN$11))</f>
        <v>#REF!</v>
      </c>
    </row>
    <row r="1244" spans="1:5">
      <c r="A1244" t="str">
        <f>IF(INDEX('Display 730 &amp; 1200'!$A:$A,ROW())="","",INDEX('Display 730 &amp; 1200'!$A:$A,ROW()))</f>
        <v>SURABAYA泗水</v>
      </c>
      <c r="B1244" t="str">
        <f>IF(INDEX('Display 730 &amp; 1200'!$B:$B,ROW())="","",INDEX('Display 730 &amp; 1200'!$B:$B,ROW()))</f>
        <v>VINSA MUSTOFA ANWAR</v>
      </c>
      <c r="C1244" t="str">
        <f>IF(INDEX('Display 730 &amp; 1200'!$D:$D,ROW())="","",INDEX('Display 730 &amp; 1200'!$D:$D,ROW()))</f>
        <v>KEMLAGI_1</v>
      </c>
      <c r="D1244" t="e">
        <f>IF($C1244="",0,SUMIFS(#REF!,#REF!,$C1244,#REF!,"&gt;="&amp;'Display 730 &amp; 1200'!$AN$10,#REF!,"&lt;="&amp;'Display 730 &amp; 1200'!$AN$9))</f>
        <v>#REF!</v>
      </c>
      <c r="E1244" t="e">
        <f>IF($C1244="",0,SUMIFS(#REF!,#REF!,$C1244,#REF!,"&gt;="&amp;'Display 730 &amp; 1200'!$AN$12,#REF!,"&lt;="&amp;'Display 730 &amp; 1200'!$AN$11))</f>
        <v>#REF!</v>
      </c>
    </row>
    <row r="1245" spans="1:5">
      <c r="A1245" t="str">
        <f>IF(INDEX('Display 730 &amp; 1200'!$A:$A,ROW())="","",INDEX('Display 730 &amp; 1200'!$A:$A,ROW()))</f>
        <v>SURABAYA泗水</v>
      </c>
      <c r="B1245" t="str">
        <f>IF(INDEX('Display 730 &amp; 1200'!$B:$B,ROW())="","",INDEX('Display 730 &amp; 1200'!$B:$B,ROW()))</f>
        <v>VINSA MUSTOFA ANWAR</v>
      </c>
      <c r="C1245" t="str">
        <f>IF(INDEX('Display 730 &amp; 1200'!$D:$D,ROW())="","",INDEX('Display 730 &amp; 1200'!$D:$D,ROW()))</f>
        <v>NGORO</v>
      </c>
      <c r="D1245" t="e">
        <f>IF($C1245="",0,SUMIFS(#REF!,#REF!,$C1245,#REF!,"&gt;="&amp;'Display 730 &amp; 1200'!$AN$10,#REF!,"&lt;="&amp;'Display 730 &amp; 1200'!$AN$9))</f>
        <v>#REF!</v>
      </c>
      <c r="E1245" t="e">
        <f>IF($C1245="",0,SUMIFS(#REF!,#REF!,$C1245,#REF!,"&gt;="&amp;'Display 730 &amp; 1200'!$AN$12,#REF!,"&lt;="&amp;'Display 730 &amp; 1200'!$AN$11))</f>
        <v>#REF!</v>
      </c>
    </row>
    <row r="1246" spans="1:5">
      <c r="A1246" t="str">
        <f>IF(INDEX('Display 730 &amp; 1200'!$A:$A,ROW())="","",INDEX('Display 730 &amp; 1200'!$A:$A,ROW()))</f>
        <v>SURABAYA泗水</v>
      </c>
      <c r="B1246" t="str">
        <f>IF(INDEX('Display 730 &amp; 1200'!$B:$B,ROW())="","",INDEX('Display 730 &amp; 1200'!$B:$B,ROW()))</f>
        <v>VINSA MUSTOFA ANWAR</v>
      </c>
      <c r="C1246" t="str">
        <f>IF(INDEX('Display 730 &amp; 1200'!$D:$D,ROW())="","",INDEX('Display 730 &amp; 1200'!$D:$D,ROW()))</f>
        <v>BANGSAL</v>
      </c>
      <c r="D1246" t="e">
        <f>IF($C1246="",0,SUMIFS(#REF!,#REF!,$C1246,#REF!,"&gt;="&amp;'Display 730 &amp; 1200'!$AN$10,#REF!,"&lt;="&amp;'Display 730 &amp; 1200'!$AN$9))</f>
        <v>#REF!</v>
      </c>
      <c r="E1246" t="e">
        <f>IF($C1246="",0,SUMIFS(#REF!,#REF!,$C1246,#REF!,"&gt;="&amp;'Display 730 &amp; 1200'!$AN$12,#REF!,"&lt;="&amp;'Display 730 &amp; 1200'!$AN$11))</f>
        <v>#REF!</v>
      </c>
    </row>
    <row r="1247" spans="1:5">
      <c r="A1247" t="str">
        <f>IF(INDEX('Display 730 &amp; 1200'!$A:$A,ROW())="","",INDEX('Display 730 &amp; 1200'!$A:$A,ROW()))</f>
        <v>SURABAYA泗水</v>
      </c>
      <c r="B1247" t="str">
        <f>IF(INDEX('Display 730 &amp; 1200'!$B:$B,ROW())="","",INDEX('Display 730 &amp; 1200'!$B:$B,ROW()))</f>
        <v>VINSA MUSTOFA ANWAR</v>
      </c>
      <c r="C1247" t="str">
        <f>IF(INDEX('Display 730 &amp; 1200'!$D:$D,ROW())="","",INDEX('Display 730 &amp; 1200'!$D:$D,ROW()))</f>
        <v>DC_GAJAH_MADA</v>
      </c>
      <c r="D1247" t="e">
        <f>IF($C1247="",0,SUMIFS(#REF!,#REF!,$C1247,#REF!,"&gt;="&amp;'Display 730 &amp; 1200'!$AN$10,#REF!,"&lt;="&amp;'Display 730 &amp; 1200'!$AN$9))</f>
        <v>#REF!</v>
      </c>
      <c r="E1247" t="e">
        <f>IF($C1247="",0,SUMIFS(#REF!,#REF!,$C1247,#REF!,"&gt;="&amp;'Display 730 &amp; 1200'!$AN$12,#REF!,"&lt;="&amp;'Display 730 &amp; 1200'!$AN$11))</f>
        <v>#REF!</v>
      </c>
    </row>
    <row r="1248" spans="1:5">
      <c r="A1248" t="str">
        <f>IF(INDEX('Display 730 &amp; 1200'!$A:$A,ROW())="","",INDEX('Display 730 &amp; 1200'!$A:$A,ROW()))</f>
        <v>SURABAYA泗水</v>
      </c>
      <c r="B1248" t="str">
        <f>IF(INDEX('Display 730 &amp; 1200'!$B:$B,ROW())="","",INDEX('Display 730 &amp; 1200'!$B:$B,ROW()))</f>
        <v>SUBAKTIYANTO</v>
      </c>
      <c r="C1248" t="str">
        <f>IF(INDEX('Display 730 &amp; 1200'!$D:$D,ROW())="","",INDEX('Display 730 &amp; 1200'!$D:$D,ROW()))</f>
        <v>TEGALSARI_4</v>
      </c>
      <c r="D1248" t="e">
        <f>IF($C1248="",0,SUMIFS(#REF!,#REF!,$C1248,#REF!,"&gt;="&amp;'Display 730 &amp; 1200'!$AN$10,#REF!,"&lt;="&amp;'Display 730 &amp; 1200'!$AN$9))</f>
        <v>#REF!</v>
      </c>
      <c r="E1248" t="e">
        <f>IF($C1248="",0,SUMIFS(#REF!,#REF!,$C1248,#REF!,"&gt;="&amp;'Display 730 &amp; 1200'!$AN$12,#REF!,"&lt;="&amp;'Display 730 &amp; 1200'!$AN$11))</f>
        <v>#REF!</v>
      </c>
    </row>
    <row r="1249" spans="1:5">
      <c r="A1249" t="str">
        <f>IF(INDEX('Display 730 &amp; 1200'!$A:$A,ROW())="","",INDEX('Display 730 &amp; 1200'!$A:$A,ROW()))</f>
        <v>SURABAYA泗水</v>
      </c>
      <c r="B1249" t="str">
        <f>IF(INDEX('Display 730 &amp; 1200'!$B:$B,ROW())="","",INDEX('Display 730 &amp; 1200'!$B:$B,ROW()))</f>
        <v>SUBAKTIYANTO</v>
      </c>
      <c r="C1249" t="str">
        <f>IF(INDEX('Display 730 &amp; 1200'!$D:$D,ROW())="","",INDEX('Display 730 &amp; 1200'!$D:$D,ROW()))</f>
        <v>BULAK_1</v>
      </c>
      <c r="D1249" t="e">
        <f>IF($C1249="",0,SUMIFS(#REF!,#REF!,$C1249,#REF!,"&gt;="&amp;'Display 730 &amp; 1200'!$AN$10,#REF!,"&lt;="&amp;'Display 730 &amp; 1200'!$AN$9))</f>
        <v>#REF!</v>
      </c>
      <c r="E1249" t="e">
        <f>IF($C1249="",0,SUMIFS(#REF!,#REF!,$C1249,#REF!,"&gt;="&amp;'Display 730 &amp; 1200'!$AN$12,#REF!,"&lt;="&amp;'Display 730 &amp; 1200'!$AN$11))</f>
        <v>#REF!</v>
      </c>
    </row>
    <row r="1250" spans="1:5">
      <c r="A1250" t="str">
        <f>IF(INDEX('Display 730 &amp; 1200'!$A:$A,ROW())="","",INDEX('Display 730 &amp; 1200'!$A:$A,ROW()))</f>
        <v>SURABAYA泗水</v>
      </c>
      <c r="B1250" t="str">
        <f>IF(INDEX('Display 730 &amp; 1200'!$B:$B,ROW())="","",INDEX('Display 730 &amp; 1200'!$B:$B,ROW()))</f>
        <v>SUBAKTIYANTO</v>
      </c>
      <c r="C1250" t="str">
        <f>IF(INDEX('Display 730 &amp; 1200'!$D:$D,ROW())="","",INDEX('Display 730 &amp; 1200'!$D:$D,ROW()))</f>
        <v>DC_KENJERAN</v>
      </c>
      <c r="D1250" t="e">
        <f>IF($C1250="",0,SUMIFS(#REF!,#REF!,$C1250,#REF!,"&gt;="&amp;'Display 730 &amp; 1200'!$AN$10,#REF!,"&lt;="&amp;'Display 730 &amp; 1200'!$AN$9))</f>
        <v>#REF!</v>
      </c>
      <c r="E1250" t="e">
        <f>IF($C1250="",0,SUMIFS(#REF!,#REF!,$C1250,#REF!,"&gt;="&amp;'Display 730 &amp; 1200'!$AN$12,#REF!,"&lt;="&amp;'Display 730 &amp; 1200'!$AN$11))</f>
        <v>#REF!</v>
      </c>
    </row>
    <row r="1251" spans="1:5">
      <c r="A1251" t="str">
        <f>IF(INDEX('Display 730 &amp; 1200'!$A:$A,ROW())="","",INDEX('Display 730 &amp; 1200'!$A:$A,ROW()))</f>
        <v>SURABAYA泗水</v>
      </c>
      <c r="B1251" t="str">
        <f>IF(INDEX('Display 730 &amp; 1200'!$B:$B,ROW())="","",INDEX('Display 730 &amp; 1200'!$B:$B,ROW()))</f>
        <v>SUBAKTIYANTO</v>
      </c>
      <c r="C1251" t="str">
        <f>IF(INDEX('Display 730 &amp; 1200'!$D:$D,ROW())="","",INDEX('Display 730 &amp; 1200'!$D:$D,ROW()))</f>
        <v>DUKUH_SETRO_2</v>
      </c>
      <c r="D1251" t="e">
        <f>IF($C1251="",0,SUMIFS(#REF!,#REF!,$C1251,#REF!,"&gt;="&amp;'Display 730 &amp; 1200'!$AN$10,#REF!,"&lt;="&amp;'Display 730 &amp; 1200'!$AN$9))</f>
        <v>#REF!</v>
      </c>
      <c r="E1251" t="e">
        <f>IF($C1251="",0,SUMIFS(#REF!,#REF!,$C1251,#REF!,"&gt;="&amp;'Display 730 &amp; 1200'!$AN$12,#REF!,"&lt;="&amp;'Display 730 &amp; 1200'!$AN$11))</f>
        <v>#REF!</v>
      </c>
    </row>
    <row r="1252" spans="1:5">
      <c r="A1252" t="str">
        <f>IF(INDEX('Display 730 &amp; 1200'!$A:$A,ROW())="","",INDEX('Display 730 &amp; 1200'!$A:$A,ROW()))</f>
        <v>SURABAYA泗水</v>
      </c>
      <c r="B1252" t="str">
        <f>IF(INDEX('Display 730 &amp; 1200'!$B:$B,ROW())="","",INDEX('Display 730 &amp; 1200'!$B:$B,ROW()))</f>
        <v>SUBAKTIYANTO</v>
      </c>
      <c r="C1252" t="str">
        <f>IF(INDEX('Display 730 &amp; 1200'!$D:$D,ROW())="","",INDEX('Display 730 &amp; 1200'!$D:$D,ROW()))</f>
        <v>GUBENG_3</v>
      </c>
      <c r="D1252" t="e">
        <f>IF($C1252="",0,SUMIFS(#REF!,#REF!,$C1252,#REF!,"&gt;="&amp;'Display 730 &amp; 1200'!$AN$10,#REF!,"&lt;="&amp;'Display 730 &amp; 1200'!$AN$9))</f>
        <v>#REF!</v>
      </c>
      <c r="E1252" t="e">
        <f>IF($C1252="",0,SUMIFS(#REF!,#REF!,$C1252,#REF!,"&gt;="&amp;'Display 730 &amp; 1200'!$AN$12,#REF!,"&lt;="&amp;'Display 730 &amp; 1200'!$AN$11))</f>
        <v>#REF!</v>
      </c>
    </row>
    <row r="1253" spans="1:5">
      <c r="A1253" t="str">
        <f>IF(INDEX('Display 730 &amp; 1200'!$A:$A,ROW())="","",INDEX('Display 730 &amp; 1200'!$A:$A,ROW()))</f>
        <v>SURABAYA泗水</v>
      </c>
      <c r="B1253" t="str">
        <f>IF(INDEX('Display 730 &amp; 1200'!$B:$B,ROW())="","",INDEX('Display 730 &amp; 1200'!$B:$B,ROW()))</f>
        <v>SUBAKTIYANTO</v>
      </c>
      <c r="C1253" t="str">
        <f>IF(INDEX('Display 730 &amp; 1200'!$D:$D,ROW())="","",INDEX('Display 730 &amp; 1200'!$D:$D,ROW()))</f>
        <v>SUB_GENTENG</v>
      </c>
      <c r="D1253" t="e">
        <f>IF($C1253="",0,SUMIFS(#REF!,#REF!,$C1253,#REF!,"&gt;="&amp;'Display 730 &amp; 1200'!$AN$10,#REF!,"&lt;="&amp;'Display 730 &amp; 1200'!$AN$9))</f>
        <v>#REF!</v>
      </c>
      <c r="E1253" t="e">
        <f>IF($C1253="",0,SUMIFS(#REF!,#REF!,$C1253,#REF!,"&gt;="&amp;'Display 730 &amp; 1200'!$AN$12,#REF!,"&lt;="&amp;'Display 730 &amp; 1200'!$AN$11))</f>
        <v>#REF!</v>
      </c>
    </row>
    <row r="1254" spans="1:5">
      <c r="A1254" t="str">
        <f>IF(INDEX('Display 730 &amp; 1200'!$A:$A,ROW())="","",INDEX('Display 730 &amp; 1200'!$A:$A,ROW()))</f>
        <v>SURABAYA泗水</v>
      </c>
      <c r="B1254" t="str">
        <f>IF(INDEX('Display 730 &amp; 1200'!$B:$B,ROW())="","",INDEX('Display 730 &amp; 1200'!$B:$B,ROW()))</f>
        <v>SUBAKTIYANTO</v>
      </c>
      <c r="C1254" t="str">
        <f>IF(INDEX('Display 730 &amp; 1200'!$D:$D,ROW())="","",INDEX('Display 730 &amp; 1200'!$D:$D,ROW()))</f>
        <v>KARANG_EMPAT_BESAR_2</v>
      </c>
      <c r="D1254" t="e">
        <f>IF($C1254="",0,SUMIFS(#REF!,#REF!,$C1254,#REF!,"&gt;="&amp;'Display 730 &amp; 1200'!$AN$10,#REF!,"&lt;="&amp;'Display 730 &amp; 1200'!$AN$9))</f>
        <v>#REF!</v>
      </c>
      <c r="E1254" t="e">
        <f>IF($C1254="",0,SUMIFS(#REF!,#REF!,$C1254,#REF!,"&gt;="&amp;'Display 730 &amp; 1200'!$AN$12,#REF!,"&lt;="&amp;'Display 730 &amp; 1200'!$AN$11))</f>
        <v>#REF!</v>
      </c>
    </row>
    <row r="1255" spans="1:5">
      <c r="A1255" t="str">
        <f>IF(INDEX('Display 730 &amp; 1200'!$A:$A,ROW())="","",INDEX('Display 730 &amp; 1200'!$A:$A,ROW()))</f>
        <v>SURABAYA泗水</v>
      </c>
      <c r="B1255" t="str">
        <f>IF(INDEX('Display 730 &amp; 1200'!$B:$B,ROW())="","",INDEX('Display 730 &amp; 1200'!$B:$B,ROW()))</f>
        <v>SUBAKTIYANTO</v>
      </c>
      <c r="C1255" t="str">
        <f>IF(INDEX('Display 730 &amp; 1200'!$D:$D,ROW())="","",INDEX('Display 730 &amp; 1200'!$D:$D,ROW()))</f>
        <v>GUBENG_2</v>
      </c>
      <c r="D1255" t="e">
        <f>IF($C1255="",0,SUMIFS(#REF!,#REF!,$C1255,#REF!,"&gt;="&amp;'Display 730 &amp; 1200'!$AN$10,#REF!,"&lt;="&amp;'Display 730 &amp; 1200'!$AN$9))</f>
        <v>#REF!</v>
      </c>
      <c r="E1255" t="e">
        <f>IF($C1255="",0,SUMIFS(#REF!,#REF!,$C1255,#REF!,"&gt;="&amp;'Display 730 &amp; 1200'!$AN$12,#REF!,"&lt;="&amp;'Display 730 &amp; 1200'!$AN$11))</f>
        <v>#REF!</v>
      </c>
    </row>
    <row r="1256" spans="1:5">
      <c r="A1256" t="str">
        <f>IF(INDEX('Display 730 &amp; 1200'!$A:$A,ROW())="","",INDEX('Display 730 &amp; 1200'!$A:$A,ROW()))</f>
        <v>SURABAYA泗水</v>
      </c>
      <c r="B1256" t="str">
        <f>IF(INDEX('Display 730 &amp; 1200'!$B:$B,ROW())="","",INDEX('Display 730 &amp; 1200'!$B:$B,ROW()))</f>
        <v>YOSEPHINE SETYANA KUSUMAWARDHANI</v>
      </c>
      <c r="C1256" t="str">
        <f>IF(INDEX('Display 730 &amp; 1200'!$D:$D,ROW())="","",INDEX('Display 730 &amp; 1200'!$D:$D,ROW()))</f>
        <v>TAMBAKSARI_2</v>
      </c>
      <c r="D1256" t="e">
        <f>IF($C1256="",0,SUMIFS(#REF!,#REF!,$C1256,#REF!,"&gt;="&amp;'Display 730 &amp; 1200'!$AN$10,#REF!,"&lt;="&amp;'Display 730 &amp; 1200'!$AN$9))</f>
        <v>#REF!</v>
      </c>
      <c r="E1256" t="e">
        <f>IF($C1256="",0,SUMIFS(#REF!,#REF!,$C1256,#REF!,"&gt;="&amp;'Display 730 &amp; 1200'!$AN$12,#REF!,"&lt;="&amp;'Display 730 &amp; 1200'!$AN$11))</f>
        <v>#REF!</v>
      </c>
    </row>
    <row r="1257" spans="1:5">
      <c r="A1257" t="str">
        <f>IF(INDEX('Display 730 &amp; 1200'!$A:$A,ROW())="","",INDEX('Display 730 &amp; 1200'!$A:$A,ROW()))</f>
        <v>SURABAYA泗水</v>
      </c>
      <c r="B1257" t="str">
        <f>IF(INDEX('Display 730 &amp; 1200'!$B:$B,ROW())="","",INDEX('Display 730 &amp; 1200'!$B:$B,ROW()))</f>
        <v>YOSEPHINE SETYANA KUSUMAWARDHANI</v>
      </c>
      <c r="C1257" t="str">
        <f>IF(INDEX('Display 730 &amp; 1200'!$D:$D,ROW())="","",INDEX('Display 730 &amp; 1200'!$D:$D,ROW()))</f>
        <v>ARIEF_RAHMAN_HAKIM</v>
      </c>
      <c r="D1257" t="e">
        <f>IF($C1257="",0,SUMIFS(#REF!,#REF!,$C1257,#REF!,"&gt;="&amp;'Display 730 &amp; 1200'!$AN$10,#REF!,"&lt;="&amp;'Display 730 &amp; 1200'!$AN$9))</f>
        <v>#REF!</v>
      </c>
      <c r="E1257" t="e">
        <f>IF($C1257="",0,SUMIFS(#REF!,#REF!,$C1257,#REF!,"&gt;="&amp;'Display 730 &amp; 1200'!$AN$12,#REF!,"&lt;="&amp;'Display 730 &amp; 1200'!$AN$11))</f>
        <v>#REF!</v>
      </c>
    </row>
    <row r="1258" spans="1:5">
      <c r="A1258" t="str">
        <f>IF(INDEX('Display 730 &amp; 1200'!$A:$A,ROW())="","",INDEX('Display 730 &amp; 1200'!$A:$A,ROW()))</f>
        <v>SURABAYA泗水</v>
      </c>
      <c r="B1258" t="str">
        <f>IF(INDEX('Display 730 &amp; 1200'!$B:$B,ROW())="","",INDEX('Display 730 &amp; 1200'!$B:$B,ROW()))</f>
        <v>YOSEPHINE SETYANA KUSUMAWARDHANI</v>
      </c>
      <c r="C1258" t="str">
        <f>IF(INDEX('Display 730 &amp; 1200'!$D:$D,ROW())="","",INDEX('Display 730 &amp; 1200'!$D:$D,ROW()))</f>
        <v>DC_SUKOLILO</v>
      </c>
      <c r="D1258" t="e">
        <f>IF($C1258="",0,SUMIFS(#REF!,#REF!,$C1258,#REF!,"&gt;="&amp;'Display 730 &amp; 1200'!$AN$10,#REF!,"&lt;="&amp;'Display 730 &amp; 1200'!$AN$9))</f>
        <v>#REF!</v>
      </c>
      <c r="E1258" t="e">
        <f>IF($C1258="",0,SUMIFS(#REF!,#REF!,$C1258,#REF!,"&gt;="&amp;'Display 730 &amp; 1200'!$AN$12,#REF!,"&lt;="&amp;'Display 730 &amp; 1200'!$AN$11))</f>
        <v>#REF!</v>
      </c>
    </row>
    <row r="1259" spans="1:5">
      <c r="A1259" t="str">
        <f>IF(INDEX('Display 730 &amp; 1200'!$A:$A,ROW())="","",INDEX('Display 730 &amp; 1200'!$A:$A,ROW()))</f>
        <v>SURABAYA泗水</v>
      </c>
      <c r="B1259" t="str">
        <f>IF(INDEX('Display 730 &amp; 1200'!$B:$B,ROW())="","",INDEX('Display 730 &amp; 1200'!$B:$B,ROW()))</f>
        <v>YOSEPHINE SETYANA KUSUMAWARDHANI</v>
      </c>
      <c r="C1259" t="str">
        <f>IF(INDEX('Display 730 &amp; 1200'!$D:$D,ROW())="","",INDEX('Display 730 &amp; 1200'!$D:$D,ROW()))</f>
        <v>KENJERAN_3</v>
      </c>
      <c r="D1259" t="e">
        <f>IF($C1259="",0,SUMIFS(#REF!,#REF!,$C1259,#REF!,"&gt;="&amp;'Display 730 &amp; 1200'!$AN$10,#REF!,"&lt;="&amp;'Display 730 &amp; 1200'!$AN$9))</f>
        <v>#REF!</v>
      </c>
      <c r="E1259" t="e">
        <f>IF($C1259="",0,SUMIFS(#REF!,#REF!,$C1259,#REF!,"&gt;="&amp;'Display 730 &amp; 1200'!$AN$12,#REF!,"&lt;="&amp;'Display 730 &amp; 1200'!$AN$11))</f>
        <v>#REF!</v>
      </c>
    </row>
    <row r="1260" spans="1:5">
      <c r="A1260" t="str">
        <f>IF(INDEX('Display 730 &amp; 1200'!$A:$A,ROW())="","",INDEX('Display 730 &amp; 1200'!$A:$A,ROW()))</f>
        <v>SURABAYA泗水</v>
      </c>
      <c r="B1260" t="str">
        <f>IF(INDEX('Display 730 &amp; 1200'!$B:$B,ROW())="","",INDEX('Display 730 &amp; 1200'!$B:$B,ROW()))</f>
        <v>YOSEPHINE SETYANA KUSUMAWARDHANI</v>
      </c>
      <c r="C1260" t="str">
        <f>IF(INDEX('Display 730 &amp; 1200'!$D:$D,ROW())="","",INDEX('Display 730 &amp; 1200'!$D:$D,ROW()))</f>
        <v>KEPUTIH_2</v>
      </c>
      <c r="D1260" t="e">
        <f>IF($C1260="",0,SUMIFS(#REF!,#REF!,$C1260,#REF!,"&gt;="&amp;'Display 730 &amp; 1200'!$AN$10,#REF!,"&lt;="&amp;'Display 730 &amp; 1200'!$AN$9))</f>
        <v>#REF!</v>
      </c>
      <c r="E1260" t="e">
        <f>IF($C1260="",0,SUMIFS(#REF!,#REF!,$C1260,#REF!,"&gt;="&amp;'Display 730 &amp; 1200'!$AN$12,#REF!,"&lt;="&amp;'Display 730 &amp; 1200'!$AN$11))</f>
        <v>#REF!</v>
      </c>
    </row>
    <row r="1261" spans="1:5">
      <c r="A1261" t="str">
        <f>IF(INDEX('Display 730 &amp; 1200'!$A:$A,ROW())="","",INDEX('Display 730 &amp; 1200'!$A:$A,ROW()))</f>
        <v>SURABAYA泗水</v>
      </c>
      <c r="B1261" t="str">
        <f>IF(INDEX('Display 730 &amp; 1200'!$B:$B,ROW())="","",INDEX('Display 730 &amp; 1200'!$B:$B,ROW()))</f>
        <v>YOSEPHINE SETYANA KUSUMAWARDHANI</v>
      </c>
      <c r="C1261" t="str">
        <f>IF(INDEX('Display 730 &amp; 1200'!$D:$D,ROW())="","",INDEX('Display 730 &amp; 1200'!$D:$D,ROW()))</f>
        <v>MULYOREJO</v>
      </c>
      <c r="D1261" t="e">
        <f>IF($C1261="",0,SUMIFS(#REF!,#REF!,$C1261,#REF!,"&gt;="&amp;'Display 730 &amp; 1200'!$AN$10,#REF!,"&lt;="&amp;'Display 730 &amp; 1200'!$AN$9))</f>
        <v>#REF!</v>
      </c>
      <c r="E1261" t="e">
        <f>IF($C1261="",0,SUMIFS(#REF!,#REF!,$C1261,#REF!,"&gt;="&amp;'Display 730 &amp; 1200'!$AN$12,#REF!,"&lt;="&amp;'Display 730 &amp; 1200'!$AN$11))</f>
        <v>#REF!</v>
      </c>
    </row>
    <row r="1262" spans="1:5">
      <c r="A1262" t="str">
        <f>IF(INDEX('Display 730 &amp; 1200'!$A:$A,ROW())="","",INDEX('Display 730 &amp; 1200'!$A:$A,ROW()))</f>
        <v>SURABAYA泗水</v>
      </c>
      <c r="B1262" t="str">
        <f>IF(INDEX('Display 730 &amp; 1200'!$B:$B,ROW())="","",INDEX('Display 730 &amp; 1200'!$B:$B,ROW()))</f>
        <v>YOSEPHINE SETYANA KUSUMAWARDHANI</v>
      </c>
      <c r="C1262" t="str">
        <f>IF(INDEX('Display 730 &amp; 1200'!$D:$D,ROW())="","",INDEX('Display 730 &amp; 1200'!$D:$D,ROW()))</f>
        <v>MULYOREJO_1</v>
      </c>
      <c r="D1262" t="e">
        <f>IF($C1262="",0,SUMIFS(#REF!,#REF!,$C1262,#REF!,"&gt;="&amp;'Display 730 &amp; 1200'!$AN$10,#REF!,"&lt;="&amp;'Display 730 &amp; 1200'!$AN$9))</f>
        <v>#REF!</v>
      </c>
      <c r="E1262" t="e">
        <f>IF($C1262="",0,SUMIFS(#REF!,#REF!,$C1262,#REF!,"&gt;="&amp;'Display 730 &amp; 1200'!$AN$12,#REF!,"&lt;="&amp;'Display 730 &amp; 1200'!$AN$11))</f>
        <v>#REF!</v>
      </c>
    </row>
    <row r="1263" spans="1:5">
      <c r="A1263" t="str">
        <f>IF(INDEX('Display 730 &amp; 1200'!$A:$A,ROW())="","",INDEX('Display 730 &amp; 1200'!$A:$A,ROW()))</f>
        <v>SURABAYA泗水</v>
      </c>
      <c r="B1263" t="str">
        <f>IF(INDEX('Display 730 &amp; 1200'!$B:$B,ROW())="","",INDEX('Display 730 &amp; 1200'!$B:$B,ROW()))</f>
        <v>SUBAKTIYANTO</v>
      </c>
      <c r="C1263" t="str">
        <f>IF(INDEX('Display 730 &amp; 1200'!$D:$D,ROW())="","",INDEX('Display 730 &amp; 1200'!$D:$D,ROW()))</f>
        <v>ABDUL_KARIM</v>
      </c>
      <c r="D1263" t="e">
        <f>IF($C1263="",0,SUMIFS(#REF!,#REF!,$C1263,#REF!,"&gt;="&amp;'Display 730 &amp; 1200'!$AN$10,#REF!,"&lt;="&amp;'Display 730 &amp; 1200'!$AN$9))</f>
        <v>#REF!</v>
      </c>
      <c r="E1263" t="e">
        <f>IF($C1263="",0,SUMIFS(#REF!,#REF!,$C1263,#REF!,"&gt;="&amp;'Display 730 &amp; 1200'!$AN$12,#REF!,"&lt;="&amp;'Display 730 &amp; 1200'!$AN$11))</f>
        <v>#REF!</v>
      </c>
    </row>
    <row r="1264" spans="1:5">
      <c r="A1264" t="str">
        <f>IF(INDEX('Display 730 &amp; 1200'!$A:$A,ROW())="","",INDEX('Display 730 &amp; 1200'!$A:$A,ROW()))</f>
        <v>SURABAYA泗水</v>
      </c>
      <c r="B1264" t="str">
        <f>IF(INDEX('Display 730 &amp; 1200'!$B:$B,ROW())="","",INDEX('Display 730 &amp; 1200'!$B:$B,ROW()))</f>
        <v>SUBAKTIYANTO</v>
      </c>
      <c r="C1264" t="str">
        <f>IF(INDEX('Display 730 &amp; 1200'!$D:$D,ROW())="","",INDEX('Display 730 &amp; 1200'!$D:$D,ROW()))</f>
        <v>DC_KARANGPILANG</v>
      </c>
      <c r="D1264" t="e">
        <f>IF($C1264="",0,SUMIFS(#REF!,#REF!,$C1264,#REF!,"&gt;="&amp;'Display 730 &amp; 1200'!$AN$10,#REF!,"&lt;="&amp;'Display 730 &amp; 1200'!$AN$9))</f>
        <v>#REF!</v>
      </c>
      <c r="E1264" t="e">
        <f>IF($C1264="",0,SUMIFS(#REF!,#REF!,$C1264,#REF!,"&gt;="&amp;'Display 730 &amp; 1200'!$AN$12,#REF!,"&lt;="&amp;'Display 730 &amp; 1200'!$AN$11))</f>
        <v>#REF!</v>
      </c>
    </row>
    <row r="1265" spans="1:5">
      <c r="A1265" t="str">
        <f>IF(INDEX('Display 730 &amp; 1200'!$A:$A,ROW())="","",INDEX('Display 730 &amp; 1200'!$A:$A,ROW()))</f>
        <v>SURABAYA泗水</v>
      </c>
      <c r="B1265" t="str">
        <f>IF(INDEX('Display 730 &amp; 1200'!$B:$B,ROW())="","",INDEX('Display 730 &amp; 1200'!$B:$B,ROW()))</f>
        <v>SUBAKTIYANTO</v>
      </c>
      <c r="C1265" t="str">
        <f>IF(INDEX('Display 730 &amp; 1200'!$D:$D,ROW())="","",INDEX('Display 730 &amp; 1200'!$D:$D,ROW()))</f>
        <v>GUNUNG_ANYAR</v>
      </c>
      <c r="D1265" t="e">
        <f>IF($C1265="",0,SUMIFS(#REF!,#REF!,$C1265,#REF!,"&gt;="&amp;'Display 730 &amp; 1200'!$AN$10,#REF!,"&lt;="&amp;'Display 730 &amp; 1200'!$AN$9))</f>
        <v>#REF!</v>
      </c>
      <c r="E1265" t="e">
        <f>IF($C1265="",0,SUMIFS(#REF!,#REF!,$C1265,#REF!,"&gt;="&amp;'Display 730 &amp; 1200'!$AN$12,#REF!,"&lt;="&amp;'Display 730 &amp; 1200'!$AN$11))</f>
        <v>#REF!</v>
      </c>
    </row>
    <row r="1266" spans="1:5">
      <c r="A1266" t="str">
        <f>IF(INDEX('Display 730 &amp; 1200'!$A:$A,ROW())="","",INDEX('Display 730 &amp; 1200'!$A:$A,ROW()))</f>
        <v>SURABAYA泗水</v>
      </c>
      <c r="B1266" t="str">
        <f>IF(INDEX('Display 730 &amp; 1200'!$B:$B,ROW())="","",INDEX('Display 730 &amp; 1200'!$B:$B,ROW()))</f>
        <v>SUBAKTIYANTO</v>
      </c>
      <c r="C1266" t="str">
        <f>IF(INDEX('Display 730 &amp; 1200'!$D:$D,ROW())="","",INDEX('Display 730 &amp; 1200'!$D:$D,ROW()))</f>
        <v>SURABAYA_KIDUL</v>
      </c>
      <c r="D1266" t="e">
        <f>IF($C1266="",0,SUMIFS(#REF!,#REF!,$C1266,#REF!,"&gt;="&amp;'Display 730 &amp; 1200'!$AN$10,#REF!,"&lt;="&amp;'Display 730 &amp; 1200'!$AN$9))</f>
        <v>#REF!</v>
      </c>
      <c r="E1266" t="e">
        <f>IF($C1266="",0,SUMIFS(#REF!,#REF!,$C1266,#REF!,"&gt;="&amp;'Display 730 &amp; 1200'!$AN$12,#REF!,"&lt;="&amp;'Display 730 &amp; 1200'!$AN$11))</f>
        <v>#REF!</v>
      </c>
    </row>
    <row r="1267" spans="1:5">
      <c r="A1267" t="str">
        <f>IF(INDEX('Display 730 &amp; 1200'!$A:$A,ROW())="","",INDEX('Display 730 &amp; 1200'!$A:$A,ROW()))</f>
        <v>SURABAYA泗水</v>
      </c>
      <c r="B1267" t="str">
        <f>IF(INDEX('Display 730 &amp; 1200'!$B:$B,ROW())="","",INDEX('Display 730 &amp; 1200'!$B:$B,ROW()))</f>
        <v>SUBAKTIYANTO</v>
      </c>
      <c r="C1267" t="str">
        <f>IF(INDEX('Display 730 &amp; 1200'!$D:$D,ROW())="","",INDEX('Display 730 &amp; 1200'!$D:$D,ROW()))</f>
        <v>WONOCOLO_2</v>
      </c>
      <c r="D1267" t="e">
        <f>IF($C1267="",0,SUMIFS(#REF!,#REF!,$C1267,#REF!,"&gt;="&amp;'Display 730 &amp; 1200'!$AN$10,#REF!,"&lt;="&amp;'Display 730 &amp; 1200'!$AN$9))</f>
        <v>#REF!</v>
      </c>
      <c r="E1267" t="e">
        <f>IF($C1267="",0,SUMIFS(#REF!,#REF!,$C1267,#REF!,"&gt;="&amp;'Display 730 &amp; 1200'!$AN$12,#REF!,"&lt;="&amp;'Display 730 &amp; 1200'!$AN$11))</f>
        <v>#REF!</v>
      </c>
    </row>
    <row r="1268" spans="1:5">
      <c r="A1268" t="str">
        <f>IF(INDEX('Display 730 &amp; 1200'!$A:$A,ROW())="","",INDEX('Display 730 &amp; 1200'!$A:$A,ROW()))</f>
        <v>SURABAYA泗水</v>
      </c>
      <c r="B1268" t="str">
        <f>IF(INDEX('Display 730 &amp; 1200'!$B:$B,ROW())="","",INDEX('Display 730 &amp; 1200'!$B:$B,ROW()))</f>
        <v>SUBAKTIYANTO</v>
      </c>
      <c r="C1268" t="str">
        <f>IF(INDEX('Display 730 &amp; 1200'!$D:$D,ROW())="","",INDEX('Display 730 &amp; 1200'!$D:$D,ROW()))</f>
        <v>DUKUH_PAKIS_1</v>
      </c>
      <c r="D1268" t="e">
        <f>IF($C1268="",0,SUMIFS(#REF!,#REF!,$C1268,#REF!,"&gt;="&amp;'Display 730 &amp; 1200'!$AN$10,#REF!,"&lt;="&amp;'Display 730 &amp; 1200'!$AN$9))</f>
        <v>#REF!</v>
      </c>
      <c r="E1268" t="e">
        <f>IF($C1268="",0,SUMIFS(#REF!,#REF!,$C1268,#REF!,"&gt;="&amp;'Display 730 &amp; 1200'!$AN$12,#REF!,"&lt;="&amp;'Display 730 &amp; 1200'!$AN$11))</f>
        <v>#REF!</v>
      </c>
    </row>
    <row r="1269" spans="1:5">
      <c r="A1269" t="str">
        <f>IF(INDEX('Display 730 &amp; 1200'!$A:$A,ROW())="","",INDEX('Display 730 &amp; 1200'!$A:$A,ROW()))</f>
        <v>SURABAYA泗水</v>
      </c>
      <c r="B1269" t="str">
        <f>IF(INDEX('Display 730 &amp; 1200'!$B:$B,ROW())="","",INDEX('Display 730 &amp; 1200'!$B:$B,ROW()))</f>
        <v>SUBAKTIYANTO</v>
      </c>
      <c r="C1269" t="str">
        <f>IF(INDEX('Display 730 &amp; 1200'!$D:$D,ROW())="","",INDEX('Display 730 &amp; 1200'!$D:$D,ROW()))</f>
        <v>DUKUH_PAKIS_2</v>
      </c>
      <c r="D1269" t="e">
        <f>IF($C1269="",0,SUMIFS(#REF!,#REF!,$C1269,#REF!,"&gt;="&amp;'Display 730 &amp; 1200'!$AN$10,#REF!,"&lt;="&amp;'Display 730 &amp; 1200'!$AN$9))</f>
        <v>#REF!</v>
      </c>
      <c r="E1269" t="e">
        <f>IF($C1269="",0,SUMIFS(#REF!,#REF!,$C1269,#REF!,"&gt;="&amp;'Display 730 &amp; 1200'!$AN$12,#REF!,"&lt;="&amp;'Display 730 &amp; 1200'!$AN$11))</f>
        <v>#REF!</v>
      </c>
    </row>
    <row r="1270" spans="1:5">
      <c r="A1270" t="str">
        <f>IF(INDEX('Display 730 &amp; 1200'!$A:$A,ROW())="","",INDEX('Display 730 &amp; 1200'!$A:$A,ROW()))</f>
        <v>SURABAYA泗水</v>
      </c>
      <c r="B1270" t="str">
        <f>IF(INDEX('Display 730 &amp; 1200'!$B:$B,ROW())="","",INDEX('Display 730 &amp; 1200'!$B:$B,ROW()))</f>
        <v>SUBAKTIYANTO</v>
      </c>
      <c r="C1270" t="str">
        <f>IF(INDEX('Display 730 &amp; 1200'!$D:$D,ROW())="","",INDEX('Display 730 &amp; 1200'!$D:$D,ROW()))</f>
        <v>DC_ARJUNO</v>
      </c>
      <c r="D1270" t="e">
        <f>IF($C1270="",0,SUMIFS(#REF!,#REF!,$C1270,#REF!,"&gt;="&amp;'Display 730 &amp; 1200'!$AN$10,#REF!,"&lt;="&amp;'Display 730 &amp; 1200'!$AN$9))</f>
        <v>#REF!</v>
      </c>
      <c r="E1270" t="e">
        <f>IF($C1270="",0,SUMIFS(#REF!,#REF!,$C1270,#REF!,"&gt;="&amp;'Display 730 &amp; 1200'!$AN$12,#REF!,"&lt;="&amp;'Display 730 &amp; 1200'!$AN$11))</f>
        <v>#REF!</v>
      </c>
    </row>
    <row r="1271" spans="1:5">
      <c r="A1271" t="str">
        <f>IF(INDEX('Display 730 &amp; 1200'!$A:$A,ROW())="","",INDEX('Display 730 &amp; 1200'!$A:$A,ROW()))</f>
        <v>SURABAYA泗水</v>
      </c>
      <c r="B1271" t="str">
        <f>IF(INDEX('Display 730 &amp; 1200'!$B:$B,ROW())="","",INDEX('Display 730 &amp; 1200'!$B:$B,ROW()))</f>
        <v>SUBAKTIYANTO</v>
      </c>
      <c r="C1271" t="str">
        <f>IF(INDEX('Display 730 &amp; 1200'!$D:$D,ROW())="","",INDEX('Display 730 &amp; 1200'!$D:$D,ROW()))</f>
        <v>DC_WIYUNG</v>
      </c>
      <c r="D1271" t="e">
        <f>IF($C1271="",0,SUMIFS(#REF!,#REF!,$C1271,#REF!,"&gt;="&amp;'Display 730 &amp; 1200'!$AN$10,#REF!,"&lt;="&amp;'Display 730 &amp; 1200'!$AN$9))</f>
        <v>#REF!</v>
      </c>
      <c r="E1271" t="e">
        <f>IF($C1271="",0,SUMIFS(#REF!,#REF!,$C1271,#REF!,"&gt;="&amp;'Display 730 &amp; 1200'!$AN$12,#REF!,"&lt;="&amp;'Display 730 &amp; 1200'!$AN$11))</f>
        <v>#REF!</v>
      </c>
    </row>
    <row r="1272" spans="1:5">
      <c r="A1272" t="str">
        <f>IF(INDEX('Display 730 &amp; 1200'!$A:$A,ROW())="","",INDEX('Display 730 &amp; 1200'!$A:$A,ROW()))</f>
        <v>SURABAYA泗水</v>
      </c>
      <c r="B1272" t="str">
        <f>IF(INDEX('Display 730 &amp; 1200'!$B:$B,ROW())="","",INDEX('Display 730 &amp; 1200'!$B:$B,ROW()))</f>
        <v>SUBAKTIYANTO</v>
      </c>
      <c r="C1272" t="str">
        <f>IF(INDEX('Display 730 &amp; 1200'!$D:$D,ROW())="","",INDEX('Display 730 &amp; 1200'!$D:$D,ROW()))</f>
        <v>PETEMON_BARAT</v>
      </c>
      <c r="D1272" t="e">
        <f>IF($C1272="",0,SUMIFS(#REF!,#REF!,$C1272,#REF!,"&gt;="&amp;'Display 730 &amp; 1200'!$AN$10,#REF!,"&lt;="&amp;'Display 730 &amp; 1200'!$AN$9))</f>
        <v>#REF!</v>
      </c>
      <c r="E1272" t="e">
        <f>IF($C1272="",0,SUMIFS(#REF!,#REF!,$C1272,#REF!,"&gt;="&amp;'Display 730 &amp; 1200'!$AN$12,#REF!,"&lt;="&amp;'Display 730 &amp; 1200'!$AN$11))</f>
        <v>#REF!</v>
      </c>
    </row>
    <row r="1273" spans="1:5">
      <c r="A1273" t="str">
        <f>IF(INDEX('Display 730 &amp; 1200'!$A:$A,ROW())="","",INDEX('Display 730 &amp; 1200'!$A:$A,ROW()))</f>
        <v>SURABAYA泗水</v>
      </c>
      <c r="B1273" t="str">
        <f>IF(INDEX('Display 730 &amp; 1200'!$B:$B,ROW())="","",INDEX('Display 730 &amp; 1200'!$B:$B,ROW()))</f>
        <v>KHOMSUN MUBAROK</v>
      </c>
      <c r="C1273" t="str">
        <f>IF(INDEX('Display 730 &amp; 1200'!$D:$D,ROW())="","",INDEX('Display 730 &amp; 1200'!$D:$D,ROW()))</f>
        <v>WONOKROMO_2</v>
      </c>
      <c r="D1273" t="e">
        <f>IF($C1273="",0,SUMIFS(#REF!,#REF!,$C1273,#REF!,"&gt;="&amp;'Display 730 &amp; 1200'!$AN$10,#REF!,"&lt;="&amp;'Display 730 &amp; 1200'!$AN$9))</f>
        <v>#REF!</v>
      </c>
      <c r="E1273" t="e">
        <f>IF($C1273="",0,SUMIFS(#REF!,#REF!,$C1273,#REF!,"&gt;="&amp;'Display 730 &amp; 1200'!$AN$12,#REF!,"&lt;="&amp;'Display 730 &amp; 1200'!$AN$11))</f>
        <v>#REF!</v>
      </c>
    </row>
    <row r="1274" spans="1:5">
      <c r="A1274" t="str">
        <f>IF(INDEX('Display 730 &amp; 1200'!$A:$A,ROW())="","",INDEX('Display 730 &amp; 1200'!$A:$A,ROW()))</f>
        <v>SURABAYA泗水</v>
      </c>
      <c r="B1274" t="str">
        <f>IF(INDEX('Display 730 &amp; 1200'!$B:$B,ROW())="","",INDEX('Display 730 &amp; 1200'!$B:$B,ROW()))</f>
        <v>YOSEPHINE SETYANA KUSUMAWARDHANI</v>
      </c>
      <c r="C1274" t="str">
        <f>IF(INDEX('Display 730 &amp; 1200'!$D:$D,ROW())="","",INDEX('Display 730 &amp; 1200'!$D:$D,ROW()))</f>
        <v>PANJANG_JIWO_2</v>
      </c>
      <c r="D1274" t="e">
        <f>IF($C1274="",0,SUMIFS(#REF!,#REF!,$C1274,#REF!,"&gt;="&amp;'Display 730 &amp; 1200'!$AN$10,#REF!,"&lt;="&amp;'Display 730 &amp; 1200'!$AN$9))</f>
        <v>#REF!</v>
      </c>
      <c r="E1274" t="e">
        <f>IF($C1274="",0,SUMIFS(#REF!,#REF!,$C1274,#REF!,"&gt;="&amp;'Display 730 &amp; 1200'!$AN$12,#REF!,"&lt;="&amp;'Display 730 &amp; 1200'!$AN$11))</f>
        <v>#REF!</v>
      </c>
    </row>
    <row r="1275" spans="1:5">
      <c r="A1275" t="str">
        <f>IF(INDEX('Display 730 &amp; 1200'!$A:$A,ROW())="","",INDEX('Display 730 &amp; 1200'!$A:$A,ROW()))</f>
        <v>SURABAYA泗水</v>
      </c>
      <c r="B1275" t="str">
        <f>IF(INDEX('Display 730 &amp; 1200'!$B:$B,ROW())="","",INDEX('Display 730 &amp; 1200'!$B:$B,ROW()))</f>
        <v>YOSEPHINE SETYANA KUSUMAWARDHANI</v>
      </c>
      <c r="C1275" t="str">
        <f>IF(INDEX('Display 730 &amp; 1200'!$D:$D,ROW())="","",INDEX('Display 730 &amp; 1200'!$D:$D,ROW()))</f>
        <v>RAYA_TENGGILIS</v>
      </c>
      <c r="D1275" t="e">
        <f>IF($C1275="",0,SUMIFS(#REF!,#REF!,$C1275,#REF!,"&gt;="&amp;'Display 730 &amp; 1200'!$AN$10,#REF!,"&lt;="&amp;'Display 730 &amp; 1200'!$AN$9))</f>
        <v>#REF!</v>
      </c>
      <c r="E1275" t="e">
        <f>IF($C1275="",0,SUMIFS(#REF!,#REF!,$C1275,#REF!,"&gt;="&amp;'Display 730 &amp; 1200'!$AN$12,#REF!,"&lt;="&amp;'Display 730 &amp; 1200'!$AN$11))</f>
        <v>#REF!</v>
      </c>
    </row>
    <row r="1276" spans="1:5">
      <c r="A1276" t="str">
        <f>IF(INDEX('Display 730 &amp; 1200'!$A:$A,ROW())="","",INDEX('Display 730 &amp; 1200'!$A:$A,ROW()))</f>
        <v>SURABAYA泗水</v>
      </c>
      <c r="B1276" t="str">
        <f>IF(INDEX('Display 730 &amp; 1200'!$B:$B,ROW())="","",INDEX('Display 730 &amp; 1200'!$B:$B,ROW()))</f>
        <v>YOSEPHINE SETYANA KUSUMAWARDHANI</v>
      </c>
      <c r="C1276" t="str">
        <f>IF(INDEX('Display 730 &amp; 1200'!$D:$D,ROW())="","",INDEX('Display 730 &amp; 1200'!$D:$D,ROW()))</f>
        <v>RUNGKUT_2</v>
      </c>
      <c r="D1276" t="e">
        <f>IF($C1276="",0,SUMIFS(#REF!,#REF!,$C1276,#REF!,"&gt;="&amp;'Display 730 &amp; 1200'!$AN$10,#REF!,"&lt;="&amp;'Display 730 &amp; 1200'!$AN$9))</f>
        <v>#REF!</v>
      </c>
      <c r="E1276" t="e">
        <f>IF($C1276="",0,SUMIFS(#REF!,#REF!,$C1276,#REF!,"&gt;="&amp;'Display 730 &amp; 1200'!$AN$12,#REF!,"&lt;="&amp;'Display 730 &amp; 1200'!$AN$11))</f>
        <v>#REF!</v>
      </c>
    </row>
    <row r="1277" spans="1:5">
      <c r="A1277" t="str">
        <f>IF(INDEX('Display 730 &amp; 1200'!$A:$A,ROW())="","",INDEX('Display 730 &amp; 1200'!$A:$A,ROW()))</f>
        <v>SURABAYA泗水</v>
      </c>
      <c r="B1277" t="str">
        <f>IF(INDEX('Display 730 &amp; 1200'!$B:$B,ROW())="","",INDEX('Display 730 &amp; 1200'!$B:$B,ROW()))</f>
        <v>YOSEPHINE SETYANA KUSUMAWARDHANI</v>
      </c>
      <c r="C1277" t="str">
        <f>IF(INDEX('Display 730 &amp; 1200'!$D:$D,ROW())="","",INDEX('Display 730 &amp; 1200'!$D:$D,ROW()))</f>
        <v>RUNGKUT_ALANG_ALANG</v>
      </c>
      <c r="D1277" t="e">
        <f>IF($C1277="",0,SUMIFS(#REF!,#REF!,$C1277,#REF!,"&gt;="&amp;'Display 730 &amp; 1200'!$AN$10,#REF!,"&lt;="&amp;'Display 730 &amp; 1200'!$AN$9))</f>
        <v>#REF!</v>
      </c>
      <c r="E1277" t="e">
        <f>IF($C1277="",0,SUMIFS(#REF!,#REF!,$C1277,#REF!,"&gt;="&amp;'Display 730 &amp; 1200'!$AN$12,#REF!,"&lt;="&amp;'Display 730 &amp; 1200'!$AN$11))</f>
        <v>#REF!</v>
      </c>
    </row>
    <row r="1278" spans="1:5">
      <c r="A1278" t="str">
        <f>IF(INDEX('Display 730 &amp; 1200'!$A:$A,ROW())="","",INDEX('Display 730 &amp; 1200'!$A:$A,ROW()))</f>
        <v>SURABAYA泗水</v>
      </c>
      <c r="B1278" t="str">
        <f>IF(INDEX('Display 730 &amp; 1200'!$B:$B,ROW())="","",INDEX('Display 730 &amp; 1200'!$B:$B,ROW()))</f>
        <v>YOSEPHINE SETYANA KUSUMAWARDHANI</v>
      </c>
      <c r="C1278" t="str">
        <f>IF(INDEX('Display 730 &amp; 1200'!$D:$D,ROW())="","",INDEX('Display 730 &amp; 1200'!$D:$D,ROW()))</f>
        <v>KALI_RUNGKUT_1</v>
      </c>
      <c r="D1278" t="e">
        <f>IF($C1278="",0,SUMIFS(#REF!,#REF!,$C1278,#REF!,"&gt;="&amp;'Display 730 &amp; 1200'!$AN$10,#REF!,"&lt;="&amp;'Display 730 &amp; 1200'!$AN$9))</f>
        <v>#REF!</v>
      </c>
      <c r="E1278" t="e">
        <f>IF($C1278="",0,SUMIFS(#REF!,#REF!,$C1278,#REF!,"&gt;="&amp;'Display 730 &amp; 1200'!$AN$12,#REF!,"&lt;="&amp;'Display 730 &amp; 1200'!$AN$11))</f>
        <v>#REF!</v>
      </c>
    </row>
    <row r="1279" spans="1:5">
      <c r="A1279" t="str">
        <f>IF(INDEX('Display 730 &amp; 1200'!$A:$A,ROW())="","",INDEX('Display 730 &amp; 1200'!$A:$A,ROW()))</f>
        <v>SURABAYA泗水</v>
      </c>
      <c r="B1279" t="str">
        <f>IF(INDEX('Display 730 &amp; 1200'!$B:$B,ROW())="","",INDEX('Display 730 &amp; 1200'!$B:$B,ROW()))</f>
        <v>KHOMSUN MUBAROK</v>
      </c>
      <c r="C1279" t="str">
        <f>IF(INDEX('Display 730 &amp; 1200'!$D:$D,ROW())="","",INDEX('Display 730 &amp; 1200'!$D:$D,ROW()))</f>
        <v>BUBUTAN_5</v>
      </c>
      <c r="D1279" t="e">
        <f>IF($C1279="",0,SUMIFS(#REF!,#REF!,$C1279,#REF!,"&gt;="&amp;'Display 730 &amp; 1200'!$AN$10,#REF!,"&lt;="&amp;'Display 730 &amp; 1200'!$AN$9))</f>
        <v>#REF!</v>
      </c>
      <c r="E1279" t="e">
        <f>IF($C1279="",0,SUMIFS(#REF!,#REF!,$C1279,#REF!,"&gt;="&amp;'Display 730 &amp; 1200'!$AN$12,#REF!,"&lt;="&amp;'Display 730 &amp; 1200'!$AN$11))</f>
        <v>#REF!</v>
      </c>
    </row>
    <row r="1280" spans="1:5">
      <c r="A1280" t="str">
        <f>IF(INDEX('Display 730 &amp; 1200'!$A:$A,ROW())="","",INDEX('Display 730 &amp; 1200'!$A:$A,ROW()))</f>
        <v>SURABAYA泗水</v>
      </c>
      <c r="B1280" t="str">
        <f>IF(INDEX('Display 730 &amp; 1200'!$B:$B,ROW())="","",INDEX('Display 730 &amp; 1200'!$B:$B,ROW()))</f>
        <v>KHOMSUN MUBAROK</v>
      </c>
      <c r="C1280" t="str">
        <f>IF(INDEX('Display 730 &amp; 1200'!$D:$D,ROW())="","",INDEX('Display 730 &amp; 1200'!$D:$D,ROW()))</f>
        <v>DC_MADE</v>
      </c>
      <c r="D1280" t="e">
        <f>IF($C1280="",0,SUMIFS(#REF!,#REF!,$C1280,#REF!,"&gt;="&amp;'Display 730 &amp; 1200'!$AN$10,#REF!,"&lt;="&amp;'Display 730 &amp; 1200'!$AN$9))</f>
        <v>#REF!</v>
      </c>
      <c r="E1280" t="e">
        <f>IF($C1280="",0,SUMIFS(#REF!,#REF!,$C1280,#REF!,"&gt;="&amp;'Display 730 &amp; 1200'!$AN$12,#REF!,"&lt;="&amp;'Display 730 &amp; 1200'!$AN$11))</f>
        <v>#REF!</v>
      </c>
    </row>
    <row r="1281" spans="1:5">
      <c r="A1281" t="str">
        <f>IF(INDEX('Display 730 &amp; 1200'!$A:$A,ROW())="","",INDEX('Display 730 &amp; 1200'!$A:$A,ROW()))</f>
        <v>SURABAYA泗水</v>
      </c>
      <c r="B1281" t="str">
        <f>IF(INDEX('Display 730 &amp; 1200'!$B:$B,ROW())="","",INDEX('Display 730 &amp; 1200'!$B:$B,ROW()))</f>
        <v>KHOMSUN MUBAROK</v>
      </c>
      <c r="C1281" t="str">
        <f>IF(INDEX('Display 730 &amp; 1200'!$D:$D,ROW())="","",INDEX('Display 730 &amp; 1200'!$D:$D,ROW()))</f>
        <v>LAKARSANTRI_2</v>
      </c>
      <c r="D1281" t="e">
        <f>IF($C1281="",0,SUMIFS(#REF!,#REF!,$C1281,#REF!,"&gt;="&amp;'Display 730 &amp; 1200'!$AN$10,#REF!,"&lt;="&amp;'Display 730 &amp; 1200'!$AN$9))</f>
        <v>#REF!</v>
      </c>
      <c r="E1281" t="e">
        <f>IF($C1281="",0,SUMIFS(#REF!,#REF!,$C1281,#REF!,"&gt;="&amp;'Display 730 &amp; 1200'!$AN$12,#REF!,"&lt;="&amp;'Display 730 &amp; 1200'!$AN$11))</f>
        <v>#REF!</v>
      </c>
    </row>
    <row r="1282" spans="1:5">
      <c r="A1282" t="str">
        <f>IF(INDEX('Display 730 &amp; 1200'!$A:$A,ROW())="","",INDEX('Display 730 &amp; 1200'!$A:$A,ROW()))</f>
        <v>SURABAYA泗水</v>
      </c>
      <c r="B1282" t="str">
        <f>IF(INDEX('Display 730 &amp; 1200'!$B:$B,ROW())="","",INDEX('Display 730 &amp; 1200'!$B:$B,ROW()))</f>
        <v>KHOMSUN MUBAROK</v>
      </c>
      <c r="C1282" t="str">
        <f>IF(INDEX('Display 730 &amp; 1200'!$D:$D,ROW())="","",INDEX('Display 730 &amp; 1200'!$D:$D,ROW()))</f>
        <v>DC_PAKAL</v>
      </c>
      <c r="D1282" t="e">
        <f>IF($C1282="",0,SUMIFS(#REF!,#REF!,$C1282,#REF!,"&gt;="&amp;'Display 730 &amp; 1200'!$AN$10,#REF!,"&lt;="&amp;'Display 730 &amp; 1200'!$AN$9))</f>
        <v>#REF!</v>
      </c>
      <c r="E1282" t="e">
        <f>IF($C1282="",0,SUMIFS(#REF!,#REF!,$C1282,#REF!,"&gt;="&amp;'Display 730 &amp; 1200'!$AN$12,#REF!,"&lt;="&amp;'Display 730 &amp; 1200'!$AN$11))</f>
        <v>#REF!</v>
      </c>
    </row>
    <row r="1283" spans="1:5">
      <c r="A1283" t="str">
        <f>IF(INDEX('Display 730 &amp; 1200'!$A:$A,ROW())="","",INDEX('Display 730 &amp; 1200'!$A:$A,ROW()))</f>
        <v>SURABAYA泗水</v>
      </c>
      <c r="B1283" t="str">
        <f>IF(INDEX('Display 730 &amp; 1200'!$B:$B,ROW())="","",INDEX('Display 730 &amp; 1200'!$B:$B,ROW()))</f>
        <v>KHOMSUN MUBAROK</v>
      </c>
      <c r="C1283" t="str">
        <f>IF(INDEX('Display 730 &amp; 1200'!$D:$D,ROW())="","",INDEX('Display 730 &amp; 1200'!$D:$D,ROW()))</f>
        <v>MAYJEND_BARAT</v>
      </c>
      <c r="D1283" t="e">
        <f>IF($C1283="",0,SUMIFS(#REF!,#REF!,$C1283,#REF!,"&gt;="&amp;'Display 730 &amp; 1200'!$AN$10,#REF!,"&lt;="&amp;'Display 730 &amp; 1200'!$AN$9))</f>
        <v>#REF!</v>
      </c>
      <c r="E1283" t="e">
        <f>IF($C1283="",0,SUMIFS(#REF!,#REF!,$C1283,#REF!,"&gt;="&amp;'Display 730 &amp; 1200'!$AN$12,#REF!,"&lt;="&amp;'Display 730 &amp; 1200'!$AN$11))</f>
        <v>#REF!</v>
      </c>
    </row>
    <row r="1284" spans="1:5">
      <c r="A1284" t="str">
        <f>IF(INDEX('Display 730 &amp; 1200'!$A:$A,ROW())="","",INDEX('Display 730 &amp; 1200'!$A:$A,ROW()))</f>
        <v>SURABAYA泗水</v>
      </c>
      <c r="B1284" t="str">
        <f>IF(INDEX('Display 730 &amp; 1200'!$B:$B,ROW())="","",INDEX('Display 730 &amp; 1200'!$B:$B,ROW()))</f>
        <v>KHOMSUN MUBAROK</v>
      </c>
      <c r="C1284" t="str">
        <f>IF(INDEX('Display 730 &amp; 1200'!$D:$D,ROW())="","",INDEX('Display 730 &amp; 1200'!$D:$D,ROW()))</f>
        <v>PAKAL_2</v>
      </c>
      <c r="D1284" t="e">
        <f>IF($C1284="",0,SUMIFS(#REF!,#REF!,$C1284,#REF!,"&gt;="&amp;'Display 730 &amp; 1200'!$AN$10,#REF!,"&lt;="&amp;'Display 730 &amp; 1200'!$AN$9))</f>
        <v>#REF!</v>
      </c>
      <c r="E1284" t="e">
        <f>IF($C1284="",0,SUMIFS(#REF!,#REF!,$C1284,#REF!,"&gt;="&amp;'Display 730 &amp; 1200'!$AN$12,#REF!,"&lt;="&amp;'Display 730 &amp; 1200'!$AN$11))</f>
        <v>#REF!</v>
      </c>
    </row>
    <row r="1285" spans="1:5">
      <c r="A1285" t="str">
        <f>IF(INDEX('Display 730 &amp; 1200'!$A:$A,ROW())="","",INDEX('Display 730 &amp; 1200'!$A:$A,ROW()))</f>
        <v>SURABAYA泗水</v>
      </c>
      <c r="B1285" t="str">
        <f>IF(INDEX('Display 730 &amp; 1200'!$B:$B,ROW())="","",INDEX('Display 730 &amp; 1200'!$B:$B,ROW()))</f>
        <v>KHOMSUN MUBAROK</v>
      </c>
      <c r="C1285" t="str">
        <f>IF(INDEX('Display 730 &amp; 1200'!$D:$D,ROW())="","",INDEX('Display 730 &amp; 1200'!$D:$D,ROW()))</f>
        <v>SAMBIKEREP</v>
      </c>
      <c r="D1285" t="e">
        <f>IF($C1285="",0,SUMIFS(#REF!,#REF!,$C1285,#REF!,"&gt;="&amp;'Display 730 &amp; 1200'!$AN$10,#REF!,"&lt;="&amp;'Display 730 &amp; 1200'!$AN$9))</f>
        <v>#REF!</v>
      </c>
      <c r="E1285" t="e">
        <f>IF($C1285="",0,SUMIFS(#REF!,#REF!,$C1285,#REF!,"&gt;="&amp;'Display 730 &amp; 1200'!$AN$12,#REF!,"&lt;="&amp;'Display 730 &amp; 1200'!$AN$11))</f>
        <v>#REF!</v>
      </c>
    </row>
    <row r="1286" spans="1:5">
      <c r="A1286" t="str">
        <f>IF(INDEX('Display 730 &amp; 1200'!$A:$A,ROW())="","",INDEX('Display 730 &amp; 1200'!$A:$A,ROW()))</f>
        <v>SURABAYA泗水</v>
      </c>
      <c r="B1286" t="str">
        <f>IF(INDEX('Display 730 &amp; 1200'!$B:$B,ROW())="","",INDEX('Display 730 &amp; 1200'!$B:$B,ROW()))</f>
        <v>KHOMSUN MUBAROK</v>
      </c>
      <c r="C1286" t="str">
        <f>IF(INDEX('Display 730 &amp; 1200'!$D:$D,ROW())="","",INDEX('Display 730 &amp; 1200'!$D:$D,ROW()))</f>
        <v>SUKOMANUNGGAL_2</v>
      </c>
      <c r="D1286" t="e">
        <f>IF($C1286="",0,SUMIFS(#REF!,#REF!,$C1286,#REF!,"&gt;="&amp;'Display 730 &amp; 1200'!$AN$10,#REF!,"&lt;="&amp;'Display 730 &amp; 1200'!$AN$9))</f>
        <v>#REF!</v>
      </c>
      <c r="E1286" t="e">
        <f>IF($C1286="",0,SUMIFS(#REF!,#REF!,$C1286,#REF!,"&gt;="&amp;'Display 730 &amp; 1200'!$AN$12,#REF!,"&lt;="&amp;'Display 730 &amp; 1200'!$AN$11))</f>
        <v>#REF!</v>
      </c>
    </row>
    <row r="1287" spans="1:5">
      <c r="A1287" t="str">
        <f>IF(INDEX('Display 730 &amp; 1200'!$A:$A,ROW())="","",INDEX('Display 730 &amp; 1200'!$A:$A,ROW()))</f>
        <v>SURABAYA泗水</v>
      </c>
      <c r="B1287" t="str">
        <f>IF(INDEX('Display 730 &amp; 1200'!$B:$B,ROW())="","",INDEX('Display 730 &amp; 1200'!$B:$B,ROW()))</f>
        <v>KHOMSUN MUBAROK</v>
      </c>
      <c r="C1287" t="str">
        <f>IF(INDEX('Display 730 &amp; 1200'!$D:$D,ROW())="","",INDEX('Display 730 &amp; 1200'!$D:$D,ROW()))</f>
        <v>TANDES_2</v>
      </c>
      <c r="D1287" t="e">
        <f>IF($C1287="",0,SUMIFS(#REF!,#REF!,$C1287,#REF!,"&gt;="&amp;'Display 730 &amp; 1200'!$AN$10,#REF!,"&lt;="&amp;'Display 730 &amp; 1200'!$AN$9))</f>
        <v>#REF!</v>
      </c>
      <c r="E1287" t="e">
        <f>IF($C1287="",0,SUMIFS(#REF!,#REF!,$C1287,#REF!,"&gt;="&amp;'Display 730 &amp; 1200'!$AN$12,#REF!,"&lt;="&amp;'Display 730 &amp; 1200'!$AN$11))</f>
        <v>#REF!</v>
      </c>
    </row>
    <row r="1288" spans="1:5">
      <c r="A1288" t="str">
        <f>IF(INDEX('Display 730 &amp; 1200'!$A:$A,ROW())="","",INDEX('Display 730 &amp; 1200'!$A:$A,ROW()))</f>
        <v>SURABAYA泗水</v>
      </c>
      <c r="B1288" t="str">
        <f>IF(INDEX('Display 730 &amp; 1200'!$B:$B,ROW())="","",INDEX('Display 730 &amp; 1200'!$B:$B,ROW()))</f>
        <v>YOSEPHINE SETYANA KUSUMAWARDHANI</v>
      </c>
      <c r="C1288" t="str">
        <f>IF(INDEX('Display 730 &amp; 1200'!$D:$D,ROW())="","",INDEX('Display 730 &amp; 1200'!$D:$D,ROW()))</f>
        <v>PABEAN_CANTIAN_4</v>
      </c>
      <c r="D1288" t="e">
        <f>IF($C1288="",0,SUMIFS(#REF!,#REF!,$C1288,#REF!,"&gt;="&amp;'Display 730 &amp; 1200'!$AN$10,#REF!,"&lt;="&amp;'Display 730 &amp; 1200'!$AN$9))</f>
        <v>#REF!</v>
      </c>
      <c r="E1288" t="e">
        <f>IF($C1288="",0,SUMIFS(#REF!,#REF!,$C1288,#REF!,"&gt;="&amp;'Display 730 &amp; 1200'!$AN$12,#REF!,"&lt;="&amp;'Display 730 &amp; 1200'!$AN$11))</f>
        <v>#REF!</v>
      </c>
    </row>
    <row r="1289" spans="1:5">
      <c r="A1289" t="str">
        <f>IF(INDEX('Display 730 &amp; 1200'!$A:$A,ROW())="","",INDEX('Display 730 &amp; 1200'!$A:$A,ROW()))</f>
        <v>SURABAYA泗水</v>
      </c>
      <c r="B1289" t="str">
        <f>IF(INDEX('Display 730 &amp; 1200'!$B:$B,ROW())="","",INDEX('Display 730 &amp; 1200'!$B:$B,ROW()))</f>
        <v>YOSEPHINE SETYANA KUSUMAWARDHANI</v>
      </c>
      <c r="C1289" t="str">
        <f>IF(INDEX('Display 730 &amp; 1200'!$D:$D,ROW())="","",INDEX('Display 730 &amp; 1200'!$D:$D,ROW()))</f>
        <v>PABEAN_CANTIAN_5</v>
      </c>
      <c r="D1289" t="e">
        <f>IF($C1289="",0,SUMIFS(#REF!,#REF!,$C1289,#REF!,"&gt;="&amp;'Display 730 &amp; 1200'!$AN$10,#REF!,"&lt;="&amp;'Display 730 &amp; 1200'!$AN$9))</f>
        <v>#REF!</v>
      </c>
      <c r="E1289" t="e">
        <f>IF($C1289="",0,SUMIFS(#REF!,#REF!,$C1289,#REF!,"&gt;="&amp;'Display 730 &amp; 1200'!$AN$12,#REF!,"&lt;="&amp;'Display 730 &amp; 1200'!$AN$11))</f>
        <v>#REF!</v>
      </c>
    </row>
    <row r="1290" spans="1:5">
      <c r="A1290" t="str">
        <f>IF(INDEX('Display 730 &amp; 1200'!$A:$A,ROW())="","",INDEX('Display 730 &amp; 1200'!$A:$A,ROW()))</f>
        <v>SURABAYA泗水</v>
      </c>
      <c r="B1290" t="str">
        <f>IF(INDEX('Display 730 &amp; 1200'!$B:$B,ROW())="","",INDEX('Display 730 &amp; 1200'!$B:$B,ROW()))</f>
        <v>YOSEPHINE SETYANA KUSUMAWARDHANI</v>
      </c>
      <c r="C1290" t="str">
        <f>IF(INDEX('Display 730 &amp; 1200'!$D:$D,ROW())="","",INDEX('Display 730 &amp; 1200'!$D:$D,ROW()))</f>
        <v>SIMOKERTO_2</v>
      </c>
      <c r="D1290" t="e">
        <f>IF($C1290="",0,SUMIFS(#REF!,#REF!,$C1290,#REF!,"&gt;="&amp;'Display 730 &amp; 1200'!$AN$10,#REF!,"&lt;="&amp;'Display 730 &amp; 1200'!$AN$9))</f>
        <v>#REF!</v>
      </c>
      <c r="E1290" t="e">
        <f>IF($C1290="",0,SUMIFS(#REF!,#REF!,$C1290,#REF!,"&gt;="&amp;'Display 730 &amp; 1200'!$AN$12,#REF!,"&lt;="&amp;'Display 730 &amp; 1200'!$AN$11))</f>
        <v>#REF!</v>
      </c>
    </row>
    <row r="1291" spans="1:5">
      <c r="A1291" t="str">
        <f>IF(INDEX('Display 730 &amp; 1200'!$A:$A,ROW())="","",INDEX('Display 730 &amp; 1200'!$A:$A,ROW()))</f>
        <v>SURABAYA泗水</v>
      </c>
      <c r="B1291" t="str">
        <f>IF(INDEX('Display 730 &amp; 1200'!$B:$B,ROW())="","",INDEX('Display 730 &amp; 1200'!$B:$B,ROW()))</f>
        <v>YOSEPHINE SETYANA KUSUMAWARDHANI</v>
      </c>
      <c r="C1291" t="str">
        <f>IF(INDEX('Display 730 &amp; 1200'!$D:$D,ROW())="","",INDEX('Display 730 &amp; 1200'!$D:$D,ROW()))</f>
        <v>SEMAMPIR_2</v>
      </c>
      <c r="D1291" t="e">
        <f>IF($C1291="",0,SUMIFS(#REF!,#REF!,$C1291,#REF!,"&gt;="&amp;'Display 730 &amp; 1200'!$AN$10,#REF!,"&lt;="&amp;'Display 730 &amp; 1200'!$AN$9))</f>
        <v>#REF!</v>
      </c>
      <c r="E1291" t="e">
        <f>IF($C1291="",0,SUMIFS(#REF!,#REF!,$C1291,#REF!,"&gt;="&amp;'Display 730 &amp; 1200'!$AN$12,#REF!,"&lt;="&amp;'Display 730 &amp; 1200'!$AN$11))</f>
        <v>#REF!</v>
      </c>
    </row>
    <row r="1292" spans="1:5">
      <c r="A1292" t="str">
        <f>IF(INDEX('Display 730 &amp; 1200'!$A:$A,ROW())="","",INDEX('Display 730 &amp; 1200'!$A:$A,ROW()))</f>
        <v>SURABAYA泗水</v>
      </c>
      <c r="B1292" t="str">
        <f>IF(INDEX('Display 730 &amp; 1200'!$B:$B,ROW())="","",INDEX('Display 730 &amp; 1200'!$B:$B,ROW()))</f>
        <v>YOSEPHINE SETYANA KUSUMAWARDHANI</v>
      </c>
      <c r="C1292" t="str">
        <f>IF(INDEX('Display 730 &amp; 1200'!$D:$D,ROW())="","",INDEX('Display 730 &amp; 1200'!$D:$D,ROW()))</f>
        <v>SEMAMPIR_3</v>
      </c>
      <c r="D1292" t="e">
        <f>IF($C1292="",0,SUMIFS(#REF!,#REF!,$C1292,#REF!,"&gt;="&amp;'Display 730 &amp; 1200'!$AN$10,#REF!,"&lt;="&amp;'Display 730 &amp; 1200'!$AN$9))</f>
        <v>#REF!</v>
      </c>
      <c r="E1292" t="e">
        <f>IF($C1292="",0,SUMIFS(#REF!,#REF!,$C1292,#REF!,"&gt;="&amp;'Display 730 &amp; 1200'!$AN$12,#REF!,"&lt;="&amp;'Display 730 &amp; 1200'!$AN$11))</f>
        <v>#REF!</v>
      </c>
    </row>
    <row r="1293" spans="1:5">
      <c r="A1293" t="str">
        <f>IF(INDEX('Display 730 &amp; 1200'!$A:$A,ROW())="","",INDEX('Display 730 &amp; 1200'!$A:$A,ROW()))</f>
        <v>SURABAYA泗水</v>
      </c>
      <c r="B1293" t="str">
        <f>IF(INDEX('Display 730 &amp; 1200'!$B:$B,ROW())="","",INDEX('Display 730 &amp; 1200'!$B:$B,ROW()))</f>
        <v>AKHMAD HUSEIN SASTRA NEGARA</v>
      </c>
      <c r="C1293" t="str">
        <f>IF(INDEX('Display 730 &amp; 1200'!$D:$D,ROW())="","",INDEX('Display 730 &amp; 1200'!$D:$D,ROW()))</f>
        <v>AMBULU</v>
      </c>
      <c r="D1293" t="e">
        <f>IF($C1293="",0,SUMIFS(#REF!,#REF!,$C1293,#REF!,"&gt;="&amp;'Display 730 &amp; 1200'!$AN$10,#REF!,"&lt;="&amp;'Display 730 &amp; 1200'!$AN$9))</f>
        <v>#REF!</v>
      </c>
      <c r="E1293" t="e">
        <f>IF($C1293="",0,SUMIFS(#REF!,#REF!,$C1293,#REF!,"&gt;="&amp;'Display 730 &amp; 1200'!$AN$12,#REF!,"&lt;="&amp;'Display 730 &amp; 1200'!$AN$11))</f>
        <v>#REF!</v>
      </c>
    </row>
    <row r="1294" spans="1:5">
      <c r="A1294" t="str">
        <f>IF(INDEX('Display 730 &amp; 1200'!$A:$A,ROW())="","",INDEX('Display 730 &amp; 1200'!$A:$A,ROW()))</f>
        <v>SURABAYA泗水</v>
      </c>
      <c r="B1294" t="str">
        <f>IF(INDEX('Display 730 &amp; 1200'!$B:$B,ROW())="","",INDEX('Display 730 &amp; 1200'!$B:$B,ROW()))</f>
        <v>AKHMAD HUSEIN SASTRA NEGARA</v>
      </c>
      <c r="C1294" t="str">
        <f>IF(INDEX('Display 730 &amp; 1200'!$D:$D,ROW())="","",INDEX('Display 730 &amp; 1200'!$D:$D,ROW()))</f>
        <v>TANGGUL</v>
      </c>
      <c r="D1294" t="e">
        <f>IF($C1294="",0,SUMIFS(#REF!,#REF!,$C1294,#REF!,"&gt;="&amp;'Display 730 &amp; 1200'!$AN$10,#REF!,"&lt;="&amp;'Display 730 &amp; 1200'!$AN$9))</f>
        <v>#REF!</v>
      </c>
      <c r="E1294" t="e">
        <f>IF($C1294="",0,SUMIFS(#REF!,#REF!,$C1294,#REF!,"&gt;="&amp;'Display 730 &amp; 1200'!$AN$12,#REF!,"&lt;="&amp;'Display 730 &amp; 1200'!$AN$11))</f>
        <v>#REF!</v>
      </c>
    </row>
    <row r="1295" spans="1:5">
      <c r="A1295" t="str">
        <f>IF(INDEX('Display 730 &amp; 1200'!$A:$A,ROW())="","",INDEX('Display 730 &amp; 1200'!$A:$A,ROW()))</f>
        <v>SURABAYA泗水</v>
      </c>
      <c r="B1295" t="str">
        <f>IF(INDEX('Display 730 &amp; 1200'!$B:$B,ROW())="","",INDEX('Display 730 &amp; 1200'!$B:$B,ROW()))</f>
        <v>AKHMAD HUSEIN SASTRA NEGARA</v>
      </c>
      <c r="C1295" t="str">
        <f>IF(INDEX('Display 730 &amp; 1200'!$D:$D,ROW())="","",INDEX('Display 730 &amp; 1200'!$D:$D,ROW()))</f>
        <v>RAMBIPUJI</v>
      </c>
      <c r="D1295" t="e">
        <f>IF($C1295="",0,SUMIFS(#REF!,#REF!,$C1295,#REF!,"&gt;="&amp;'Display 730 &amp; 1200'!$AN$10,#REF!,"&lt;="&amp;'Display 730 &amp; 1200'!$AN$9))</f>
        <v>#REF!</v>
      </c>
      <c r="E1295" t="e">
        <f>IF($C1295="",0,SUMIFS(#REF!,#REF!,$C1295,#REF!,"&gt;="&amp;'Display 730 &amp; 1200'!$AN$12,#REF!,"&lt;="&amp;'Display 730 &amp; 1200'!$AN$11))</f>
        <v>#REF!</v>
      </c>
    </row>
    <row r="1296" spans="1:5">
      <c r="A1296" t="str">
        <f>IF(INDEX('Display 730 &amp; 1200'!$A:$A,ROW())="","",INDEX('Display 730 &amp; 1200'!$A:$A,ROW()))</f>
        <v>SURABAYA泗水</v>
      </c>
      <c r="B1296" t="str">
        <f>IF(INDEX('Display 730 &amp; 1200'!$B:$B,ROW())="","",INDEX('Display 730 &amp; 1200'!$B:$B,ROW()))</f>
        <v>AKHMAD HUSEIN SASTRA NEGARA</v>
      </c>
      <c r="C1296" t="str">
        <f>IF(INDEX('Display 730 &amp; 1200'!$D:$D,ROW())="","",INDEX('Display 730 &amp; 1200'!$D:$D,ROW()))</f>
        <v>PUGER_1</v>
      </c>
      <c r="D1296" t="e">
        <f>IF($C1296="",0,SUMIFS(#REF!,#REF!,$C1296,#REF!,"&gt;="&amp;'Display 730 &amp; 1200'!$AN$10,#REF!,"&lt;="&amp;'Display 730 &amp; 1200'!$AN$9))</f>
        <v>#REF!</v>
      </c>
      <c r="E1296" t="e">
        <f>IF($C1296="",0,SUMIFS(#REF!,#REF!,$C1296,#REF!,"&gt;="&amp;'Display 730 &amp; 1200'!$AN$12,#REF!,"&lt;="&amp;'Display 730 &amp; 1200'!$AN$11))</f>
        <v>#REF!</v>
      </c>
    </row>
    <row r="1297" spans="1:5">
      <c r="A1297" t="str">
        <f>IF(INDEX('Display 730 &amp; 1200'!$A:$A,ROW())="","",INDEX('Display 730 &amp; 1200'!$A:$A,ROW()))</f>
        <v>SURABAYA泗水</v>
      </c>
      <c r="B1297" t="str">
        <f>IF(INDEX('Display 730 &amp; 1200'!$B:$B,ROW())="","",INDEX('Display 730 &amp; 1200'!$B:$B,ROW()))</f>
        <v>AKHMAD HUSEIN SASTRA NEGARA</v>
      </c>
      <c r="C1297" t="str">
        <f>IF(INDEX('Display 730 &amp; 1200'!$D:$D,ROW())="","",INDEX('Display 730 &amp; 1200'!$D:$D,ROW()))</f>
        <v>BALUNG</v>
      </c>
      <c r="D1297" t="e">
        <f>IF($C1297="",0,SUMIFS(#REF!,#REF!,$C1297,#REF!,"&gt;="&amp;'Display 730 &amp; 1200'!$AN$10,#REF!,"&lt;="&amp;'Display 730 &amp; 1200'!$AN$9))</f>
        <v>#REF!</v>
      </c>
      <c r="E1297" t="e">
        <f>IF($C1297="",0,SUMIFS(#REF!,#REF!,$C1297,#REF!,"&gt;="&amp;'Display 730 &amp; 1200'!$AN$12,#REF!,"&lt;="&amp;'Display 730 &amp; 1200'!$AN$11))</f>
        <v>#REF!</v>
      </c>
    </row>
    <row r="1298" spans="1:5">
      <c r="A1298" t="str">
        <f>IF(INDEX('Display 730 &amp; 1200'!$A:$A,ROW())="","",INDEX('Display 730 &amp; 1200'!$A:$A,ROW()))</f>
        <v>SURABAYA泗水</v>
      </c>
      <c r="B1298" t="str">
        <f>IF(INDEX('Display 730 &amp; 1200'!$B:$B,ROW())="","",INDEX('Display 730 &amp; 1200'!$B:$B,ROW()))</f>
        <v>AKHMAD HUSEIN SASTRA NEGARA</v>
      </c>
      <c r="C1298" t="str">
        <f>IF(INDEX('Display 730 &amp; 1200'!$D:$D,ROW())="","",INDEX('Display 730 &amp; 1200'!$D:$D,ROW()))</f>
        <v>KENCONG</v>
      </c>
      <c r="D1298" t="e">
        <f>IF($C1298="",0,SUMIFS(#REF!,#REF!,$C1298,#REF!,"&gt;="&amp;'Display 730 &amp; 1200'!$AN$10,#REF!,"&lt;="&amp;'Display 730 &amp; 1200'!$AN$9))</f>
        <v>#REF!</v>
      </c>
      <c r="E1298" t="e">
        <f>IF($C1298="",0,SUMIFS(#REF!,#REF!,$C1298,#REF!,"&gt;="&amp;'Display 730 &amp; 1200'!$AN$12,#REF!,"&lt;="&amp;'Display 730 &amp; 1200'!$AN$11))</f>
        <v>#REF!</v>
      </c>
    </row>
    <row r="1299" spans="1:5">
      <c r="A1299" t="str">
        <f>IF(INDEX('Display 730 &amp; 1200'!$A:$A,ROW())="","",INDEX('Display 730 &amp; 1200'!$A:$A,ROW()))</f>
        <v>SURABAYA泗水</v>
      </c>
      <c r="B1299" t="str">
        <f>IF(INDEX('Display 730 &amp; 1200'!$B:$B,ROW())="","",INDEX('Display 730 &amp; 1200'!$B:$B,ROW()))</f>
        <v>AKHMAD HUSEIN SASTRA NEGARA</v>
      </c>
      <c r="C1299" t="str">
        <f>IF(INDEX('Display 730 &amp; 1200'!$D:$D,ROW())="","",INDEX('Display 730 &amp; 1200'!$D:$D,ROW()))</f>
        <v>WULUHAN</v>
      </c>
      <c r="D1299" t="e">
        <f>IF($C1299="",0,SUMIFS(#REF!,#REF!,$C1299,#REF!,"&gt;="&amp;'Display 730 &amp; 1200'!$AN$10,#REF!,"&lt;="&amp;'Display 730 &amp; 1200'!$AN$9))</f>
        <v>#REF!</v>
      </c>
      <c r="E1299" t="e">
        <f>IF($C1299="",0,SUMIFS(#REF!,#REF!,$C1299,#REF!,"&gt;="&amp;'Display 730 &amp; 1200'!$AN$12,#REF!,"&lt;="&amp;'Display 730 &amp; 1200'!$AN$11))</f>
        <v>#REF!</v>
      </c>
    </row>
    <row r="1300" spans="1:5">
      <c r="A1300" t="str">
        <f>IF(INDEX('Display 730 &amp; 1200'!$A:$A,ROW())="","",INDEX('Display 730 &amp; 1200'!$A:$A,ROW()))</f>
        <v>SURABAYA泗水</v>
      </c>
      <c r="B1300" t="str">
        <f>IF(INDEX('Display 730 &amp; 1200'!$B:$B,ROW())="","",INDEX('Display 730 &amp; 1200'!$B:$B,ROW()))</f>
        <v>AKHMAD HUSEIN SASTRA NEGARA</v>
      </c>
      <c r="C1300" t="str">
        <f>IF(INDEX('Display 730 &amp; 1200'!$D:$D,ROW())="","",INDEX('Display 730 &amp; 1200'!$D:$D,ROW()))</f>
        <v>SEMBORO</v>
      </c>
      <c r="D1300" t="e">
        <f>IF($C1300="",0,SUMIFS(#REF!,#REF!,$C1300,#REF!,"&gt;="&amp;'Display 730 &amp; 1200'!$AN$10,#REF!,"&lt;="&amp;'Display 730 &amp; 1200'!$AN$9))</f>
        <v>#REF!</v>
      </c>
      <c r="E1300" t="e">
        <f>IF($C1300="",0,SUMIFS(#REF!,#REF!,$C1300,#REF!,"&gt;="&amp;'Display 730 &amp; 1200'!$AN$12,#REF!,"&lt;="&amp;'Display 730 &amp; 1200'!$AN$11))</f>
        <v>#REF!</v>
      </c>
    </row>
    <row r="1301" spans="1:5">
      <c r="A1301" t="str">
        <f>IF(INDEX('Display 730 &amp; 1200'!$A:$A,ROW())="","",INDEX('Display 730 &amp; 1200'!$A:$A,ROW()))</f>
        <v>SURABAYA泗水</v>
      </c>
      <c r="B1301" t="str">
        <f>IF(INDEX('Display 730 &amp; 1200'!$B:$B,ROW())="","",INDEX('Display 730 &amp; 1200'!$B:$B,ROW()))</f>
        <v>AKHMAD HUSEIN SASTRA NEGARA</v>
      </c>
      <c r="C1301" t="str">
        <f>IF(INDEX('Display 730 &amp; 1200'!$D:$D,ROW())="","",INDEX('Display 730 &amp; 1200'!$D:$D,ROW()))</f>
        <v>BANGSALSARI</v>
      </c>
      <c r="D1301" t="e">
        <f>IF($C1301="",0,SUMIFS(#REF!,#REF!,$C1301,#REF!,"&gt;="&amp;'Display 730 &amp; 1200'!$AN$10,#REF!,"&lt;="&amp;'Display 730 &amp; 1200'!$AN$9))</f>
        <v>#REF!</v>
      </c>
      <c r="E1301" t="e">
        <f>IF($C1301="",0,SUMIFS(#REF!,#REF!,$C1301,#REF!,"&gt;="&amp;'Display 730 &amp; 1200'!$AN$12,#REF!,"&lt;="&amp;'Display 730 &amp; 1200'!$AN$11))</f>
        <v>#REF!</v>
      </c>
    </row>
    <row r="1302" spans="1:5">
      <c r="A1302" t="str">
        <f>IF(INDEX('Display 730 &amp; 1200'!$A:$A,ROW())="","",INDEX('Display 730 &amp; 1200'!$A:$A,ROW()))</f>
        <v>SURABAYA泗水</v>
      </c>
      <c r="B1302" t="str">
        <f>IF(INDEX('Display 730 &amp; 1200'!$B:$B,ROW())="","",INDEX('Display 730 &amp; 1200'!$B:$B,ROW()))</f>
        <v>AKHMAD HUSEIN SASTRA NEGARA</v>
      </c>
      <c r="C1302" t="str">
        <f>IF(INDEX('Display 730 &amp; 1200'!$D:$D,ROW())="","",INDEX('Display 730 &amp; 1200'!$D:$D,ROW()))</f>
        <v>GUMUKMAS_1</v>
      </c>
      <c r="D1302" t="e">
        <f>IF($C1302="",0,SUMIFS(#REF!,#REF!,$C1302,#REF!,"&gt;="&amp;'Display 730 &amp; 1200'!$AN$10,#REF!,"&lt;="&amp;'Display 730 &amp; 1200'!$AN$9))</f>
        <v>#REF!</v>
      </c>
      <c r="E1302" t="e">
        <f>IF($C1302="",0,SUMIFS(#REF!,#REF!,$C1302,#REF!,"&gt;="&amp;'Display 730 &amp; 1200'!$AN$12,#REF!,"&lt;="&amp;'Display 730 &amp; 1200'!$AN$11))</f>
        <v>#REF!</v>
      </c>
    </row>
    <row r="1303" spans="1:5">
      <c r="A1303" t="str">
        <f>IF(INDEX('Display 730 &amp; 1200'!$A:$A,ROW())="","",INDEX('Display 730 &amp; 1200'!$A:$A,ROW()))</f>
        <v>SURABAYA泗水</v>
      </c>
      <c r="B1303" t="str">
        <f>IF(INDEX('Display 730 &amp; 1200'!$B:$B,ROW())="","",INDEX('Display 730 &amp; 1200'!$B:$B,ROW()))</f>
        <v>AKHMAD HUSEIN SASTRA NEGARA</v>
      </c>
      <c r="C1303" t="str">
        <f>IF(INDEX('Display 730 &amp; 1200'!$D:$D,ROW())="","",INDEX('Display 730 &amp; 1200'!$D:$D,ROW()))</f>
        <v>SUMBERBARU_1</v>
      </c>
      <c r="D1303" t="e">
        <f>IF($C1303="",0,SUMIFS(#REF!,#REF!,$C1303,#REF!,"&gt;="&amp;'Display 730 &amp; 1200'!$AN$10,#REF!,"&lt;="&amp;'Display 730 &amp; 1200'!$AN$9))</f>
        <v>#REF!</v>
      </c>
      <c r="E1303" t="e">
        <f>IF($C1303="",0,SUMIFS(#REF!,#REF!,$C1303,#REF!,"&gt;="&amp;'Display 730 &amp; 1200'!$AN$12,#REF!,"&lt;="&amp;'Display 730 &amp; 1200'!$AN$11))</f>
        <v>#REF!</v>
      </c>
    </row>
    <row r="1304" spans="1:5">
      <c r="A1304" t="str">
        <f>IF(INDEX('Display 730 &amp; 1200'!$A:$A,ROW())="","",INDEX('Display 730 &amp; 1200'!$A:$A,ROW()))</f>
        <v>SURABAYA泗水</v>
      </c>
      <c r="B1304" t="str">
        <f>IF(INDEX('Display 730 &amp; 1200'!$B:$B,ROW())="","",INDEX('Display 730 &amp; 1200'!$B:$B,ROW()))</f>
        <v>DENNY SOFIAN WAHYUDI</v>
      </c>
      <c r="C1304" t="str">
        <f>IF(INDEX('Display 730 &amp; 1200'!$D:$D,ROW())="","",INDEX('Display 730 &amp; 1200'!$D:$D,ROW()))</f>
        <v>PASIRIAN</v>
      </c>
      <c r="D1304" t="e">
        <f>IF($C1304="",0,SUMIFS(#REF!,#REF!,$C1304,#REF!,"&gt;="&amp;'Display 730 &amp; 1200'!$AN$10,#REF!,"&lt;="&amp;'Display 730 &amp; 1200'!$AN$9))</f>
        <v>#REF!</v>
      </c>
      <c r="E1304" t="e">
        <f>IF($C1304="",0,SUMIFS(#REF!,#REF!,$C1304,#REF!,"&gt;="&amp;'Display 730 &amp; 1200'!$AN$12,#REF!,"&lt;="&amp;'Display 730 &amp; 1200'!$AN$11))</f>
        <v>#REF!</v>
      </c>
    </row>
    <row r="1305" spans="1:5">
      <c r="A1305" t="str">
        <f>IF(INDEX('Display 730 &amp; 1200'!$A:$A,ROW())="","",INDEX('Display 730 &amp; 1200'!$A:$A,ROW()))</f>
        <v>SURABAYA泗水</v>
      </c>
      <c r="B1305" t="str">
        <f>IF(INDEX('Display 730 &amp; 1200'!$B:$B,ROW())="","",INDEX('Display 730 &amp; 1200'!$B:$B,ROW()))</f>
        <v>DENNY SOFIAN WAHYUDI</v>
      </c>
      <c r="C1305" t="str">
        <f>IF(INDEX('Display 730 &amp; 1200'!$D:$D,ROW())="","",INDEX('Display 730 &amp; 1200'!$D:$D,ROW()))</f>
        <v>JATIROTO</v>
      </c>
      <c r="D1305" t="e">
        <f>IF($C1305="",0,SUMIFS(#REF!,#REF!,$C1305,#REF!,"&gt;="&amp;'Display 730 &amp; 1200'!$AN$10,#REF!,"&lt;="&amp;'Display 730 &amp; 1200'!$AN$9))</f>
        <v>#REF!</v>
      </c>
      <c r="E1305" t="e">
        <f>IF($C1305="",0,SUMIFS(#REF!,#REF!,$C1305,#REF!,"&gt;="&amp;'Display 730 &amp; 1200'!$AN$12,#REF!,"&lt;="&amp;'Display 730 &amp; 1200'!$AN$11))</f>
        <v>#REF!</v>
      </c>
    </row>
    <row r="1306" spans="1:5">
      <c r="A1306" t="str">
        <f>IF(INDEX('Display 730 &amp; 1200'!$A:$A,ROW())="","",INDEX('Display 730 &amp; 1200'!$A:$A,ROW()))</f>
        <v>SURABAYA泗水</v>
      </c>
      <c r="B1306" t="str">
        <f>IF(INDEX('Display 730 &amp; 1200'!$B:$B,ROW())="","",INDEX('Display 730 &amp; 1200'!$B:$B,ROW()))</f>
        <v>DENNY SOFIAN WAHYUDI</v>
      </c>
      <c r="C1306" t="str">
        <f>IF(INDEX('Display 730 &amp; 1200'!$D:$D,ROW())="","",INDEX('Display 730 &amp; 1200'!$D:$D,ROW()))</f>
        <v>MAHAKAM</v>
      </c>
      <c r="D1306" t="e">
        <f>IF($C1306="",0,SUMIFS(#REF!,#REF!,$C1306,#REF!,"&gt;="&amp;'Display 730 &amp; 1200'!$AN$10,#REF!,"&lt;="&amp;'Display 730 &amp; 1200'!$AN$9))</f>
        <v>#REF!</v>
      </c>
      <c r="E1306" t="e">
        <f>IF($C1306="",0,SUMIFS(#REF!,#REF!,$C1306,#REF!,"&gt;="&amp;'Display 730 &amp; 1200'!$AN$12,#REF!,"&lt;="&amp;'Display 730 &amp; 1200'!$AN$11))</f>
        <v>#REF!</v>
      </c>
    </row>
    <row r="1307" spans="1:5">
      <c r="A1307" t="str">
        <f>IF(INDEX('Display 730 &amp; 1200'!$A:$A,ROW())="","",INDEX('Display 730 &amp; 1200'!$A:$A,ROW()))</f>
        <v>SURABAYA泗水</v>
      </c>
      <c r="B1307" t="str">
        <f>IF(INDEX('Display 730 &amp; 1200'!$B:$B,ROW())="","",INDEX('Display 730 &amp; 1200'!$B:$B,ROW()))</f>
        <v>DENNY SOFIAN WAHYUDI</v>
      </c>
      <c r="C1307" t="str">
        <f>IF(INDEX('Display 730 &amp; 1200'!$D:$D,ROW())="","",INDEX('Display 730 &amp; 1200'!$D:$D,ROW()))</f>
        <v>SANDTOWN</v>
      </c>
      <c r="D1307" t="e">
        <f>IF($C1307="",0,SUMIFS(#REF!,#REF!,$C1307,#REF!,"&gt;="&amp;'Display 730 &amp; 1200'!$AN$10,#REF!,"&lt;="&amp;'Display 730 &amp; 1200'!$AN$9))</f>
        <v>#REF!</v>
      </c>
      <c r="E1307" t="e">
        <f>IF($C1307="",0,SUMIFS(#REF!,#REF!,$C1307,#REF!,"&gt;="&amp;'Display 730 &amp; 1200'!$AN$12,#REF!,"&lt;="&amp;'Display 730 &amp; 1200'!$AN$11))</f>
        <v>#REF!</v>
      </c>
    </row>
    <row r="1308" spans="1:5">
      <c r="A1308" t="str">
        <f>IF(INDEX('Display 730 &amp; 1200'!$A:$A,ROW())="","",INDEX('Display 730 &amp; 1200'!$A:$A,ROW()))</f>
        <v>SURABAYA泗水</v>
      </c>
      <c r="B1308" t="str">
        <f>IF(INDEX('Display 730 &amp; 1200'!$B:$B,ROW())="","",INDEX('Display 730 &amp; 1200'!$B:$B,ROW()))</f>
        <v>DENNY SOFIAN WAHYUDI</v>
      </c>
      <c r="C1308" t="str">
        <f>IF(INDEX('Display 730 &amp; 1200'!$D:$D,ROW())="","",INDEX('Display 730 &amp; 1200'!$D:$D,ROW()))</f>
        <v>CENTRAL_LUMAJANG</v>
      </c>
      <c r="D1308" t="e">
        <f>IF($C1308="",0,SUMIFS(#REF!,#REF!,$C1308,#REF!,"&gt;="&amp;'Display 730 &amp; 1200'!$AN$10,#REF!,"&lt;="&amp;'Display 730 &amp; 1200'!$AN$9))</f>
        <v>#REF!</v>
      </c>
      <c r="E1308" t="e">
        <f>IF($C1308="",0,SUMIFS(#REF!,#REF!,$C1308,#REF!,"&gt;="&amp;'Display 730 &amp; 1200'!$AN$12,#REF!,"&lt;="&amp;'Display 730 &amp; 1200'!$AN$11))</f>
        <v>#REF!</v>
      </c>
    </row>
    <row r="1309" spans="1:5">
      <c r="A1309" t="str">
        <f>IF(INDEX('Display 730 &amp; 1200'!$A:$A,ROW())="","",INDEX('Display 730 &amp; 1200'!$A:$A,ROW()))</f>
        <v>SURABAYA泗水</v>
      </c>
      <c r="B1309" t="str">
        <f>IF(INDEX('Display 730 &amp; 1200'!$B:$B,ROW())="","",INDEX('Display 730 &amp; 1200'!$B:$B,ROW()))</f>
        <v>DENNY SOFIAN WAHYUDI</v>
      </c>
      <c r="C1309" t="str">
        <f>IF(INDEX('Display 730 &amp; 1200'!$D:$D,ROW())="","",INDEX('Display 730 &amp; 1200'!$D:$D,ROW()))</f>
        <v>SENDURO</v>
      </c>
      <c r="D1309" t="e">
        <f>IF($C1309="",0,SUMIFS(#REF!,#REF!,$C1309,#REF!,"&gt;="&amp;'Display 730 &amp; 1200'!$AN$10,#REF!,"&lt;="&amp;'Display 730 &amp; 1200'!$AN$9))</f>
        <v>#REF!</v>
      </c>
      <c r="E1309" t="e">
        <f>IF($C1309="",0,SUMIFS(#REF!,#REF!,$C1309,#REF!,"&gt;="&amp;'Display 730 &amp; 1200'!$AN$12,#REF!,"&lt;="&amp;'Display 730 &amp; 1200'!$AN$11))</f>
        <v>#REF!</v>
      </c>
    </row>
    <row r="1310" spans="1:5">
      <c r="A1310" t="str">
        <f>IF(INDEX('Display 730 &amp; 1200'!$A:$A,ROW())="","",INDEX('Display 730 &amp; 1200'!$A:$A,ROW()))</f>
        <v>SURABAYA泗水</v>
      </c>
      <c r="B1310" t="str">
        <f>IF(INDEX('Display 730 &amp; 1200'!$B:$B,ROW())="","",INDEX('Display 730 &amp; 1200'!$B:$B,ROW()))</f>
        <v>DENNY SOFIAN WAHYUDI</v>
      </c>
      <c r="C1310" t="str">
        <f>IF(INDEX('Display 730 &amp; 1200'!$D:$D,ROW())="","",INDEX('Display 730 &amp; 1200'!$D:$D,ROW()))</f>
        <v>TEMPEH</v>
      </c>
      <c r="D1310" t="e">
        <f>IF($C1310="",0,SUMIFS(#REF!,#REF!,$C1310,#REF!,"&gt;="&amp;'Display 730 &amp; 1200'!$AN$10,#REF!,"&lt;="&amp;'Display 730 &amp; 1200'!$AN$9))</f>
        <v>#REF!</v>
      </c>
      <c r="E1310" t="e">
        <f>IF($C1310="",0,SUMIFS(#REF!,#REF!,$C1310,#REF!,"&gt;="&amp;'Display 730 &amp; 1200'!$AN$12,#REF!,"&lt;="&amp;'Display 730 &amp; 1200'!$AN$11))</f>
        <v>#REF!</v>
      </c>
    </row>
    <row r="1311" spans="1:5">
      <c r="A1311" t="str">
        <f>IF(INDEX('Display 730 &amp; 1200'!$A:$A,ROW())="","",INDEX('Display 730 &amp; 1200'!$A:$A,ROW()))</f>
        <v>SURABAYA泗水</v>
      </c>
      <c r="B1311" t="str">
        <f>IF(INDEX('Display 730 &amp; 1200'!$B:$B,ROW())="","",INDEX('Display 730 &amp; 1200'!$B:$B,ROW()))</f>
        <v>DENNY SOFIAN WAHYUDI</v>
      </c>
      <c r="C1311" t="str">
        <f>IF(INDEX('Display 730 &amp; 1200'!$D:$D,ROW())="","",INDEX('Display 730 &amp; 1200'!$D:$D,ROW()))</f>
        <v>YOSOWILANGUN_1</v>
      </c>
      <c r="D1311" t="e">
        <f>IF($C1311="",0,SUMIFS(#REF!,#REF!,$C1311,#REF!,"&gt;="&amp;'Display 730 &amp; 1200'!$AN$10,#REF!,"&lt;="&amp;'Display 730 &amp; 1200'!$AN$9))</f>
        <v>#REF!</v>
      </c>
      <c r="E1311" t="e">
        <f>IF($C1311="",0,SUMIFS(#REF!,#REF!,$C1311,#REF!,"&gt;="&amp;'Display 730 &amp; 1200'!$AN$12,#REF!,"&lt;="&amp;'Display 730 &amp; 1200'!$AN$11))</f>
        <v>#REF!</v>
      </c>
    </row>
    <row r="1312" spans="1:5">
      <c r="A1312" t="str">
        <f>IF(INDEX('Display 730 &amp; 1200'!$A:$A,ROW())="","",INDEX('Display 730 &amp; 1200'!$A:$A,ROW()))</f>
        <v>SURABAYA泗水</v>
      </c>
      <c r="B1312" t="str">
        <f>IF(INDEX('Display 730 &amp; 1200'!$B:$B,ROW())="","",INDEX('Display 730 &amp; 1200'!$B:$B,ROW()))</f>
        <v>DENNY SOFIAN WAHYUDI</v>
      </c>
      <c r="C1312" t="str">
        <f>IF(INDEX('Display 730 &amp; 1200'!$D:$D,ROW())="","",INDEX('Display 730 &amp; 1200'!$D:$D,ROW()))</f>
        <v>KLAKAH_1</v>
      </c>
      <c r="D1312" t="e">
        <f>IF($C1312="",0,SUMIFS(#REF!,#REF!,$C1312,#REF!,"&gt;="&amp;'Display 730 &amp; 1200'!$AN$10,#REF!,"&lt;="&amp;'Display 730 &amp; 1200'!$AN$9))</f>
        <v>#REF!</v>
      </c>
      <c r="E1312" t="e">
        <f>IF($C1312="",0,SUMIFS(#REF!,#REF!,$C1312,#REF!,"&gt;="&amp;'Display 730 &amp; 1200'!$AN$12,#REF!,"&lt;="&amp;'Display 730 &amp; 1200'!$AN$11))</f>
        <v>#REF!</v>
      </c>
    </row>
    <row r="1313" spans="1:5">
      <c r="A1313" t="str">
        <f>IF(INDEX('Display 730 &amp; 1200'!$A:$A,ROW())="","",INDEX('Display 730 &amp; 1200'!$A:$A,ROW()))</f>
        <v>SURABAYA泗水</v>
      </c>
      <c r="B1313" t="str">
        <f>IF(INDEX('Display 730 &amp; 1200'!$B:$B,ROW())="","",INDEX('Display 730 &amp; 1200'!$B:$B,ROW()))</f>
        <v>DENNY SOFIAN WAHYUDI</v>
      </c>
      <c r="C1313" t="str">
        <f>IF(INDEX('Display 730 &amp; 1200'!$D:$D,ROW())="","",INDEX('Display 730 &amp; 1200'!$D:$D,ROW()))</f>
        <v>RANDUAGUNG_1</v>
      </c>
      <c r="D1313" t="e">
        <f>IF($C1313="",0,SUMIFS(#REF!,#REF!,$C1313,#REF!,"&gt;="&amp;'Display 730 &amp; 1200'!$AN$10,#REF!,"&lt;="&amp;'Display 730 &amp; 1200'!$AN$9))</f>
        <v>#REF!</v>
      </c>
      <c r="E1313" t="e">
        <f>IF($C1313="",0,SUMIFS(#REF!,#REF!,$C1313,#REF!,"&gt;="&amp;'Display 730 &amp; 1200'!$AN$12,#REF!,"&lt;="&amp;'Display 730 &amp; 1200'!$AN$11))</f>
        <v>#REF!</v>
      </c>
    </row>
    <row r="1314" spans="1:5">
      <c r="A1314" t="str">
        <f>IF(INDEX('Display 730 &amp; 1200'!$A:$A,ROW())="","",INDEX('Display 730 &amp; 1200'!$A:$A,ROW()))</f>
        <v>SURABAYA泗水</v>
      </c>
      <c r="B1314" t="str">
        <f>IF(INDEX('Display 730 &amp; 1200'!$B:$B,ROW())="","",INDEX('Display 730 &amp; 1200'!$B:$B,ROW()))</f>
        <v>DENNY SOFIAN WAHYUDI</v>
      </c>
      <c r="C1314" t="str">
        <f>IF(INDEX('Display 730 &amp; 1200'!$D:$D,ROW())="","",INDEX('Display 730 &amp; 1200'!$D:$D,ROW()))</f>
        <v>PRONOJIWO_1</v>
      </c>
      <c r="D1314" t="e">
        <f>IF($C1314="",0,SUMIFS(#REF!,#REF!,$C1314,#REF!,"&gt;="&amp;'Display 730 &amp; 1200'!$AN$10,#REF!,"&lt;="&amp;'Display 730 &amp; 1200'!$AN$9))</f>
        <v>#REF!</v>
      </c>
      <c r="E1314" t="e">
        <f>IF($C1314="",0,SUMIFS(#REF!,#REF!,$C1314,#REF!,"&gt;="&amp;'Display 730 &amp; 1200'!$AN$12,#REF!,"&lt;="&amp;'Display 730 &amp; 1200'!$AN$11))</f>
        <v>#REF!</v>
      </c>
    </row>
    <row r="1315" spans="1:5">
      <c r="A1315" t="str">
        <f>IF(INDEX('Display 730 &amp; 1200'!$A:$A,ROW())="","",INDEX('Display 730 &amp; 1200'!$A:$A,ROW()))</f>
        <v>SURABAYA泗水</v>
      </c>
      <c r="B1315" t="str">
        <f>IF(INDEX('Display 730 &amp; 1200'!$B:$B,ROW())="","",INDEX('Display 730 &amp; 1200'!$B:$B,ROW()))</f>
        <v>DENNY SOFIAN WAHYUDI</v>
      </c>
      <c r="C1315" t="str">
        <f>IF(INDEX('Display 730 &amp; 1200'!$D:$D,ROW())="","",INDEX('Display 730 &amp; 1200'!$D:$D,ROW()))</f>
        <v>CANDIPURO_1</v>
      </c>
      <c r="D1315" t="e">
        <f>IF($C1315="",0,SUMIFS(#REF!,#REF!,$C1315,#REF!,"&gt;="&amp;'Display 730 &amp; 1200'!$AN$10,#REF!,"&lt;="&amp;'Display 730 &amp; 1200'!$AN$9))</f>
        <v>#REF!</v>
      </c>
      <c r="E1315" t="e">
        <f>IF($C1315="",0,SUMIFS(#REF!,#REF!,$C1315,#REF!,"&gt;="&amp;'Display 730 &amp; 1200'!$AN$12,#REF!,"&lt;="&amp;'Display 730 &amp; 1200'!$AN$11))</f>
        <v>#REF!</v>
      </c>
    </row>
    <row r="1316" spans="1:5">
      <c r="A1316" t="str">
        <f>IF(INDEX('Display 730 &amp; 1200'!$A:$A,ROW())="","",INDEX('Display 730 &amp; 1200'!$A:$A,ROW()))</f>
        <v>SURABAYA泗水</v>
      </c>
      <c r="B1316" t="str">
        <f>IF(INDEX('Display 730 &amp; 1200'!$B:$B,ROW())="","",INDEX('Display 730 &amp; 1200'!$B:$B,ROW()))</f>
        <v>DENNY SOFIAN WAHYUDI</v>
      </c>
      <c r="C1316" t="str">
        <f>IF(INDEX('Display 730 &amp; 1200'!$D:$D,ROW())="","",INDEX('Display 730 &amp; 1200'!$D:$D,ROW()))</f>
        <v>MAYANGAN_1</v>
      </c>
      <c r="D1316" t="e">
        <f>IF($C1316="",0,SUMIFS(#REF!,#REF!,$C1316,#REF!,"&gt;="&amp;'Display 730 &amp; 1200'!$AN$10,#REF!,"&lt;="&amp;'Display 730 &amp; 1200'!$AN$9))</f>
        <v>#REF!</v>
      </c>
      <c r="E1316" t="e">
        <f>IF($C1316="",0,SUMIFS(#REF!,#REF!,$C1316,#REF!,"&gt;="&amp;'Display 730 &amp; 1200'!$AN$12,#REF!,"&lt;="&amp;'Display 730 &amp; 1200'!$AN$11))</f>
        <v>#REF!</v>
      </c>
    </row>
    <row r="1317" spans="1:5">
      <c r="A1317" t="str">
        <f>IF(INDEX('Display 730 &amp; 1200'!$A:$A,ROW())="","",INDEX('Display 730 &amp; 1200'!$A:$A,ROW()))</f>
        <v>SURABAYA泗水</v>
      </c>
      <c r="B1317" t="str">
        <f>IF(INDEX('Display 730 &amp; 1200'!$B:$B,ROW())="","",INDEX('Display 730 &amp; 1200'!$B:$B,ROW()))</f>
        <v>DENNY SOFIAN WAHYUDI</v>
      </c>
      <c r="C1317" t="str">
        <f>IF(INDEX('Display 730 &amp; 1200'!$D:$D,ROW())="","",INDEX('Display 730 &amp; 1200'!$D:$D,ROW()))</f>
        <v>WONOASIH_2</v>
      </c>
      <c r="D1317" t="e">
        <f>IF($C1317="",0,SUMIFS(#REF!,#REF!,$C1317,#REF!,"&gt;="&amp;'Display 730 &amp; 1200'!$AN$10,#REF!,"&lt;="&amp;'Display 730 &amp; 1200'!$AN$9))</f>
        <v>#REF!</v>
      </c>
      <c r="E1317" t="e">
        <f>IF($C1317="",0,SUMIFS(#REF!,#REF!,$C1317,#REF!,"&gt;="&amp;'Display 730 &amp; 1200'!$AN$12,#REF!,"&lt;="&amp;'Display 730 &amp; 1200'!$AN$11))</f>
        <v>#REF!</v>
      </c>
    </row>
    <row r="1318" spans="1:5">
      <c r="A1318" t="str">
        <f>IF(INDEX('Display 730 &amp; 1200'!$A:$A,ROW())="","",INDEX('Display 730 &amp; 1200'!$A:$A,ROW()))</f>
        <v>SURABAYA泗水</v>
      </c>
      <c r="B1318" t="str">
        <f>IF(INDEX('Display 730 &amp; 1200'!$B:$B,ROW())="","",INDEX('Display 730 &amp; 1200'!$B:$B,ROW()))</f>
        <v>DENNY SOFIAN WAHYUDI</v>
      </c>
      <c r="C1318" t="str">
        <f>IF(INDEX('Display 730 &amp; 1200'!$D:$D,ROW())="","",INDEX('Display 730 &amp; 1200'!$D:$D,ROW()))</f>
        <v>BANTARAN_1</v>
      </c>
      <c r="D1318" t="e">
        <f>IF($C1318="",0,SUMIFS(#REF!,#REF!,$C1318,#REF!,"&gt;="&amp;'Display 730 &amp; 1200'!$AN$10,#REF!,"&lt;="&amp;'Display 730 &amp; 1200'!$AN$9))</f>
        <v>#REF!</v>
      </c>
      <c r="E1318" t="e">
        <f>IF($C1318="",0,SUMIFS(#REF!,#REF!,$C1318,#REF!,"&gt;="&amp;'Display 730 &amp; 1200'!$AN$12,#REF!,"&lt;="&amp;'Display 730 &amp; 1200'!$AN$11))</f>
        <v>#REF!</v>
      </c>
    </row>
    <row r="1319" spans="1:5">
      <c r="A1319" t="str">
        <f>IF(INDEX('Display 730 &amp; 1200'!$A:$A,ROW())="","",INDEX('Display 730 &amp; 1200'!$A:$A,ROW()))</f>
        <v>SURABAYA泗水</v>
      </c>
      <c r="B1319" t="str">
        <f>IF(INDEX('Display 730 &amp; 1200'!$B:$B,ROW())="","",INDEX('Display 730 &amp; 1200'!$B:$B,ROW()))</f>
        <v>DENNY SOFIAN WAHYUDI</v>
      </c>
      <c r="C1319" t="str">
        <f>IF(INDEX('Display 730 &amp; 1200'!$D:$D,ROW())="","",INDEX('Display 730 &amp; 1200'!$D:$D,ROW()))</f>
        <v>MARON</v>
      </c>
      <c r="D1319" t="e">
        <f>IF($C1319="",0,SUMIFS(#REF!,#REF!,$C1319,#REF!,"&gt;="&amp;'Display 730 &amp; 1200'!$AN$10,#REF!,"&lt;="&amp;'Display 730 &amp; 1200'!$AN$9))</f>
        <v>#REF!</v>
      </c>
      <c r="E1319" t="e">
        <f>IF($C1319="",0,SUMIFS(#REF!,#REF!,$C1319,#REF!,"&gt;="&amp;'Display 730 &amp; 1200'!$AN$12,#REF!,"&lt;="&amp;'Display 730 &amp; 1200'!$AN$11))</f>
        <v>#REF!</v>
      </c>
    </row>
    <row r="1320" spans="1:5">
      <c r="A1320" t="str">
        <f>IF(INDEX('Display 730 &amp; 1200'!$A:$A,ROW())="","",INDEX('Display 730 &amp; 1200'!$A:$A,ROW()))</f>
        <v>SURABAYA泗水</v>
      </c>
      <c r="B1320" t="str">
        <f>IF(INDEX('Display 730 &amp; 1200'!$B:$B,ROW())="","",INDEX('Display 730 &amp; 1200'!$B:$B,ROW()))</f>
        <v>DENNY SOFIAN WAHYUDI</v>
      </c>
      <c r="C1320" t="str">
        <f>IF(INDEX('Display 730 &amp; 1200'!$D:$D,ROW())="","",INDEX('Display 730 &amp; 1200'!$D:$D,ROW()))</f>
        <v>GENDING</v>
      </c>
      <c r="D1320" t="e">
        <f>IF($C1320="",0,SUMIFS(#REF!,#REF!,$C1320,#REF!,"&gt;="&amp;'Display 730 &amp; 1200'!$AN$10,#REF!,"&lt;="&amp;'Display 730 &amp; 1200'!$AN$9))</f>
        <v>#REF!</v>
      </c>
      <c r="E1320" t="e">
        <f>IF($C1320="",0,SUMIFS(#REF!,#REF!,$C1320,#REF!,"&gt;="&amp;'Display 730 &amp; 1200'!$AN$12,#REF!,"&lt;="&amp;'Display 730 &amp; 1200'!$AN$11))</f>
        <v>#REF!</v>
      </c>
    </row>
    <row r="1321" spans="1:5">
      <c r="A1321" t="str">
        <f>IF(INDEX('Display 730 &amp; 1200'!$A:$A,ROW())="","",INDEX('Display 730 &amp; 1200'!$A:$A,ROW()))</f>
        <v>SURABAYA泗水</v>
      </c>
      <c r="B1321" t="str">
        <f>IF(INDEX('Display 730 &amp; 1200'!$B:$B,ROW())="","",INDEX('Display 730 &amp; 1200'!$B:$B,ROW()))</f>
        <v>DENNY SOFIAN WAHYUDI</v>
      </c>
      <c r="C1321" t="str">
        <f>IF(INDEX('Display 730 &amp; 1200'!$D:$D,ROW())="","",INDEX('Display 730 &amp; 1200'!$D:$D,ROW()))</f>
        <v>KRAKSAAN_2</v>
      </c>
      <c r="D1321" t="e">
        <f>IF($C1321="",0,SUMIFS(#REF!,#REF!,$C1321,#REF!,"&gt;="&amp;'Display 730 &amp; 1200'!$AN$10,#REF!,"&lt;="&amp;'Display 730 &amp; 1200'!$AN$9))</f>
        <v>#REF!</v>
      </c>
      <c r="E1321" t="e">
        <f>IF($C1321="",0,SUMIFS(#REF!,#REF!,$C1321,#REF!,"&gt;="&amp;'Display 730 &amp; 1200'!$AN$12,#REF!,"&lt;="&amp;'Display 730 &amp; 1200'!$AN$11))</f>
        <v>#REF!</v>
      </c>
    </row>
    <row r="1322" spans="1:5">
      <c r="A1322" t="str">
        <f>IF(INDEX('Display 730 &amp; 1200'!$A:$A,ROW())="","",INDEX('Display 730 &amp; 1200'!$A:$A,ROW()))</f>
        <v>SURABAYA泗水</v>
      </c>
      <c r="B1322" t="str">
        <f>IF(INDEX('Display 730 &amp; 1200'!$B:$B,ROW())="","",INDEX('Display 730 &amp; 1200'!$B:$B,ROW()))</f>
        <v>DENNY SOFIAN WAHYUDI</v>
      </c>
      <c r="C1322" t="str">
        <f>IF(INDEX('Display 730 &amp; 1200'!$D:$D,ROW())="","",INDEX('Display 730 &amp; 1200'!$D:$D,ROW()))</f>
        <v>BESUK</v>
      </c>
      <c r="D1322" t="e">
        <f>IF($C1322="",0,SUMIFS(#REF!,#REF!,$C1322,#REF!,"&gt;="&amp;'Display 730 &amp; 1200'!$AN$10,#REF!,"&lt;="&amp;'Display 730 &amp; 1200'!$AN$9))</f>
        <v>#REF!</v>
      </c>
      <c r="E1322" t="e">
        <f>IF($C1322="",0,SUMIFS(#REF!,#REF!,$C1322,#REF!,"&gt;="&amp;'Display 730 &amp; 1200'!$AN$12,#REF!,"&lt;="&amp;'Display 730 &amp; 1200'!$AN$11))</f>
        <v>#REF!</v>
      </c>
    </row>
    <row r="1323" spans="1:5">
      <c r="A1323" t="str">
        <f>IF(INDEX('Display 730 &amp; 1200'!$A:$A,ROW())="","",INDEX('Display 730 &amp; 1200'!$A:$A,ROW()))</f>
        <v>SURABAYA泗水</v>
      </c>
      <c r="B1323" t="str">
        <f>IF(INDEX('Display 730 &amp; 1200'!$B:$B,ROW())="","",INDEX('Display 730 &amp; 1200'!$B:$B,ROW()))</f>
        <v>DENNY SOFIAN WAHYUDI</v>
      </c>
      <c r="C1323" t="str">
        <f>IF(INDEX('Display 730 &amp; 1200'!$D:$D,ROW())="","",INDEX('Display 730 &amp; 1200'!$D:$D,ROW()))</f>
        <v>TONGAS_1</v>
      </c>
      <c r="D1323" t="e">
        <f>IF($C1323="",0,SUMIFS(#REF!,#REF!,$C1323,#REF!,"&gt;="&amp;'Display 730 &amp; 1200'!$AN$10,#REF!,"&lt;="&amp;'Display 730 &amp; 1200'!$AN$9))</f>
        <v>#REF!</v>
      </c>
      <c r="E1323" t="e">
        <f>IF($C1323="",0,SUMIFS(#REF!,#REF!,$C1323,#REF!,"&gt;="&amp;'Display 730 &amp; 1200'!$AN$12,#REF!,"&lt;="&amp;'Display 730 &amp; 1200'!$AN$11))</f>
        <v>#REF!</v>
      </c>
    </row>
    <row r="1324" spans="1:5">
      <c r="A1324" t="str">
        <f>IF(INDEX('Display 730 &amp; 1200'!$A:$A,ROW())="","",INDEX('Display 730 &amp; 1200'!$A:$A,ROW()))</f>
        <v>SURABAYA泗水</v>
      </c>
      <c r="B1324" t="str">
        <f>IF(INDEX('Display 730 &amp; 1200'!$B:$B,ROW())="","",INDEX('Display 730 &amp; 1200'!$B:$B,ROW()))</f>
        <v>DENNY SOFIAN WAHYUDI</v>
      </c>
      <c r="C1324" t="str">
        <f>IF(INDEX('Display 730 &amp; 1200'!$D:$D,ROW())="","",INDEX('Display 730 &amp; 1200'!$D:$D,ROW()))</f>
        <v>KOTAANYAR_1</v>
      </c>
      <c r="D1324" t="e">
        <f>IF($C1324="",0,SUMIFS(#REF!,#REF!,$C1324,#REF!,"&gt;="&amp;'Display 730 &amp; 1200'!$AN$10,#REF!,"&lt;="&amp;'Display 730 &amp; 1200'!$AN$9))</f>
        <v>#REF!</v>
      </c>
      <c r="E1324" t="e">
        <f>IF($C1324="",0,SUMIFS(#REF!,#REF!,$C1324,#REF!,"&gt;="&amp;'Display 730 &amp; 1200'!$AN$12,#REF!,"&lt;="&amp;'Display 730 &amp; 1200'!$AN$11))</f>
        <v>#REF!</v>
      </c>
    </row>
    <row r="1325" spans="1:5">
      <c r="A1325" t="str">
        <f>IF(INDEX('Display 730 &amp; 1200'!$A:$A,ROW())="","",INDEX('Display 730 &amp; 1200'!$A:$A,ROW()))</f>
        <v>SURABAYA泗水</v>
      </c>
      <c r="B1325" t="str">
        <f>IF(INDEX('Display 730 &amp; 1200'!$B:$B,ROW())="","",INDEX('Display 730 &amp; 1200'!$B:$B,ROW()))</f>
        <v>DENNY SOFIAN WAHYUDI</v>
      </c>
      <c r="C1325" t="str">
        <f>IF(INDEX('Display 730 &amp; 1200'!$D:$D,ROW())="","",INDEX('Display 730 &amp; 1200'!$D:$D,ROW()))</f>
        <v>LECES_1</v>
      </c>
      <c r="D1325" t="e">
        <f>IF($C1325="",0,SUMIFS(#REF!,#REF!,$C1325,#REF!,"&gt;="&amp;'Display 730 &amp; 1200'!$AN$10,#REF!,"&lt;="&amp;'Display 730 &amp; 1200'!$AN$9))</f>
        <v>#REF!</v>
      </c>
      <c r="E1325" t="e">
        <f>IF($C1325="",0,SUMIFS(#REF!,#REF!,$C1325,#REF!,"&gt;="&amp;'Display 730 &amp; 1200'!$AN$12,#REF!,"&lt;="&amp;'Display 730 &amp; 1200'!$AN$11))</f>
        <v>#REF!</v>
      </c>
    </row>
    <row r="1326" spans="1:5">
      <c r="A1326" t="str">
        <f>IF(INDEX('Display 730 &amp; 1200'!$A:$A,ROW())="","",INDEX('Display 730 &amp; 1200'!$A:$A,ROW()))</f>
        <v>SURABAYA泗水</v>
      </c>
      <c r="B1326" t="str">
        <f>IF(INDEX('Display 730 &amp; 1200'!$B:$B,ROW())="","",INDEX('Display 730 &amp; 1200'!$B:$B,ROW()))</f>
        <v>DENNY SOFIAN WAHYUDI</v>
      </c>
      <c r="C1326" t="str">
        <f>IF(INDEX('Display 730 &amp; 1200'!$D:$D,ROW())="","",INDEX('Display 730 &amp; 1200'!$D:$D,ROW()))</f>
        <v>SUMBERASIH_1</v>
      </c>
      <c r="D1326" t="e">
        <f>IF($C1326="",0,SUMIFS(#REF!,#REF!,$C1326,#REF!,"&gt;="&amp;'Display 730 &amp; 1200'!$AN$10,#REF!,"&lt;="&amp;'Display 730 &amp; 1200'!$AN$9))</f>
        <v>#REF!</v>
      </c>
      <c r="E1326" t="e">
        <f>IF($C1326="",0,SUMIFS(#REF!,#REF!,$C1326,#REF!,"&gt;="&amp;'Display 730 &amp; 1200'!$AN$12,#REF!,"&lt;="&amp;'Display 730 &amp; 1200'!$AN$11))</f>
        <v>#REF!</v>
      </c>
    </row>
    <row r="1327" spans="1:5">
      <c r="A1327" t="str">
        <f>IF(INDEX('Display 730 &amp; 1200'!$A:$A,ROW())="","",INDEX('Display 730 &amp; 1200'!$A:$A,ROW()))</f>
        <v>SURABAYA泗水</v>
      </c>
      <c r="B1327" t="str">
        <f>IF(INDEX('Display 730 &amp; 1200'!$B:$B,ROW())="","",INDEX('Display 730 &amp; 1200'!$B:$B,ROW()))</f>
        <v>DENNY SOFIAN WAHYUDI</v>
      </c>
      <c r="C1327" t="str">
        <f>IF(INDEX('Display 730 &amp; 1200'!$D:$D,ROW())="","",INDEX('Display 730 &amp; 1200'!$D:$D,ROW()))</f>
        <v>GADING_1</v>
      </c>
      <c r="D1327" t="e">
        <f>IF($C1327="",0,SUMIFS(#REF!,#REF!,$C1327,#REF!,"&gt;="&amp;'Display 730 &amp; 1200'!$AN$10,#REF!,"&lt;="&amp;'Display 730 &amp; 1200'!$AN$9))</f>
        <v>#REF!</v>
      </c>
      <c r="E1327" t="e">
        <f>IF($C1327="",0,SUMIFS(#REF!,#REF!,$C1327,#REF!,"&gt;="&amp;'Display 730 &amp; 1200'!$AN$12,#REF!,"&lt;="&amp;'Display 730 &amp; 1200'!$AN$11))</f>
        <v>#REF!</v>
      </c>
    </row>
    <row r="1328" spans="1:5">
      <c r="A1328" t="str">
        <f>IF(INDEX('Display 730 &amp; 1200'!$A:$A,ROW())="","",INDEX('Display 730 &amp; 1200'!$A:$A,ROW()))</f>
        <v>SURABAYA泗水</v>
      </c>
      <c r="B1328" t="str">
        <f>IF(INDEX('Display 730 &amp; 1200'!$B:$B,ROW())="","",INDEX('Display 730 &amp; 1200'!$B:$B,ROW()))</f>
        <v>AKHMAD HUSEIN SASTRA NEGARA</v>
      </c>
      <c r="C1328" t="str">
        <f>IF(INDEX('Display 730 &amp; 1200'!$D:$D,ROW())="","",INDEX('Display 730 &amp; 1200'!$D:$D,ROW()))</f>
        <v>JEMBER</v>
      </c>
      <c r="D1328" t="e">
        <f>IF($C1328="",0,SUMIFS(#REF!,#REF!,$C1328,#REF!,"&gt;="&amp;'Display 730 &amp; 1200'!$AN$10,#REF!,"&lt;="&amp;'Display 730 &amp; 1200'!$AN$9))</f>
        <v>#REF!</v>
      </c>
      <c r="E1328" t="e">
        <f>IF($C1328="",0,SUMIFS(#REF!,#REF!,$C1328,#REF!,"&gt;="&amp;'Display 730 &amp; 1200'!$AN$12,#REF!,"&lt;="&amp;'Display 730 &amp; 1200'!$AN$11))</f>
        <v>#REF!</v>
      </c>
    </row>
    <row r="1329" spans="1:5">
      <c r="A1329" t="str">
        <f>IF(INDEX('Display 730 &amp; 1200'!$A:$A,ROW())="","",INDEX('Display 730 &amp; 1200'!$A:$A,ROW()))</f>
        <v>SURABAYA泗水</v>
      </c>
      <c r="B1329" t="str">
        <f>IF(INDEX('Display 730 &amp; 1200'!$B:$B,ROW())="","",INDEX('Display 730 &amp; 1200'!$B:$B,ROW()))</f>
        <v>AKHMAD HUSEIN SASTRA NEGARA</v>
      </c>
      <c r="C1329" t="str">
        <f>IF(INDEX('Display 730 &amp; 1200'!$D:$D,ROW())="","",INDEX('Display 730 &amp; 1200'!$D:$D,ROW()))</f>
        <v>KALISAT</v>
      </c>
      <c r="D1329" t="e">
        <f>IF($C1329="",0,SUMIFS(#REF!,#REF!,$C1329,#REF!,"&gt;="&amp;'Display 730 &amp; 1200'!$AN$10,#REF!,"&lt;="&amp;'Display 730 &amp; 1200'!$AN$9))</f>
        <v>#REF!</v>
      </c>
      <c r="E1329" t="e">
        <f>IF($C1329="",0,SUMIFS(#REF!,#REF!,$C1329,#REF!,"&gt;="&amp;'Display 730 &amp; 1200'!$AN$12,#REF!,"&lt;="&amp;'Display 730 &amp; 1200'!$AN$11))</f>
        <v>#REF!</v>
      </c>
    </row>
    <row r="1330" spans="1:5">
      <c r="A1330" t="str">
        <f>IF(INDEX('Display 730 &amp; 1200'!$A:$A,ROW())="","",INDEX('Display 730 &amp; 1200'!$A:$A,ROW()))</f>
        <v>SURABAYA泗水</v>
      </c>
      <c r="B1330" t="str">
        <f>IF(INDEX('Display 730 &amp; 1200'!$B:$B,ROW())="","",INDEX('Display 730 &amp; 1200'!$B:$B,ROW()))</f>
        <v>AKHMAD HUSEIN SASTRA NEGARA</v>
      </c>
      <c r="C1330" t="str">
        <f>IF(INDEX('Display 730 &amp; 1200'!$D:$D,ROW())="","",INDEX('Display 730 &amp; 1200'!$D:$D,ROW()))</f>
        <v>PATRANG</v>
      </c>
      <c r="D1330" t="e">
        <f>IF($C1330="",0,SUMIFS(#REF!,#REF!,$C1330,#REF!,"&gt;="&amp;'Display 730 &amp; 1200'!$AN$10,#REF!,"&lt;="&amp;'Display 730 &amp; 1200'!$AN$9))</f>
        <v>#REF!</v>
      </c>
      <c r="E1330" t="e">
        <f>IF($C1330="",0,SUMIFS(#REF!,#REF!,$C1330,#REF!,"&gt;="&amp;'Display 730 &amp; 1200'!$AN$12,#REF!,"&lt;="&amp;'Display 730 &amp; 1200'!$AN$11))</f>
        <v>#REF!</v>
      </c>
    </row>
    <row r="1331" spans="1:5">
      <c r="A1331" t="str">
        <f>IF(INDEX('Display 730 &amp; 1200'!$A:$A,ROW())="","",INDEX('Display 730 &amp; 1200'!$A:$A,ROW()))</f>
        <v>SURABAYA泗水</v>
      </c>
      <c r="B1331" t="str">
        <f>IF(INDEX('Display 730 &amp; 1200'!$B:$B,ROW())="","",INDEX('Display 730 &amp; 1200'!$B:$B,ROW()))</f>
        <v>AKHMAD HUSEIN SASTRA NEGARA</v>
      </c>
      <c r="C1331" t="str">
        <f>IF(INDEX('Display 730 &amp; 1200'!$D:$D,ROW())="","",INDEX('Display 730 &amp; 1200'!$D:$D,ROW()))</f>
        <v>KALIWATES_2</v>
      </c>
      <c r="D1331" t="e">
        <f>IF($C1331="",0,SUMIFS(#REF!,#REF!,$C1331,#REF!,"&gt;="&amp;'Display 730 &amp; 1200'!$AN$10,#REF!,"&lt;="&amp;'Display 730 &amp; 1200'!$AN$9))</f>
        <v>#REF!</v>
      </c>
      <c r="E1331" t="e">
        <f>IF($C1331="",0,SUMIFS(#REF!,#REF!,$C1331,#REF!,"&gt;="&amp;'Display 730 &amp; 1200'!$AN$12,#REF!,"&lt;="&amp;'Display 730 &amp; 1200'!$AN$11))</f>
        <v>#REF!</v>
      </c>
    </row>
    <row r="1332" spans="1:5">
      <c r="A1332" t="str">
        <f>IF(INDEX('Display 730 &amp; 1200'!$A:$A,ROW())="","",INDEX('Display 730 &amp; 1200'!$A:$A,ROW()))</f>
        <v>SURABAYA泗水</v>
      </c>
      <c r="B1332" t="str">
        <f>IF(INDEX('Display 730 &amp; 1200'!$B:$B,ROW())="","",INDEX('Display 730 &amp; 1200'!$B:$B,ROW()))</f>
        <v>AKHMAD HUSEIN SASTRA NEGARA</v>
      </c>
      <c r="C1332" t="str">
        <f>IF(INDEX('Display 730 &amp; 1200'!$D:$D,ROW())="","",INDEX('Display 730 &amp; 1200'!$D:$D,ROW()))</f>
        <v>SUMBERSARI</v>
      </c>
      <c r="D1332" t="e">
        <f>IF($C1332="",0,SUMIFS(#REF!,#REF!,$C1332,#REF!,"&gt;="&amp;'Display 730 &amp; 1200'!$AN$10,#REF!,"&lt;="&amp;'Display 730 &amp; 1200'!$AN$9))</f>
        <v>#REF!</v>
      </c>
      <c r="E1332" t="e">
        <f>IF($C1332="",0,SUMIFS(#REF!,#REF!,$C1332,#REF!,"&gt;="&amp;'Display 730 &amp; 1200'!$AN$12,#REF!,"&lt;="&amp;'Display 730 &amp; 1200'!$AN$11))</f>
        <v>#REF!</v>
      </c>
    </row>
    <row r="1333" spans="1:5">
      <c r="A1333" t="str">
        <f>IF(INDEX('Display 730 &amp; 1200'!$A:$A,ROW())="","",INDEX('Display 730 &amp; 1200'!$A:$A,ROW()))</f>
        <v>SURABAYA泗水</v>
      </c>
      <c r="B1333" t="str">
        <f>IF(INDEX('Display 730 &amp; 1200'!$B:$B,ROW())="","",INDEX('Display 730 &amp; 1200'!$B:$B,ROW()))</f>
        <v>AKHMAD HUSEIN SASTRA NEGARA</v>
      </c>
      <c r="C1333" t="str">
        <f>IF(INDEX('Display 730 &amp; 1200'!$D:$D,ROW())="","",INDEX('Display 730 &amp; 1200'!$D:$D,ROW()))</f>
        <v>MUMBULSARI_1</v>
      </c>
      <c r="D1333" t="e">
        <f>IF($C1333="",0,SUMIFS(#REF!,#REF!,$C1333,#REF!,"&gt;="&amp;'Display 730 &amp; 1200'!$AN$10,#REF!,"&lt;="&amp;'Display 730 &amp; 1200'!$AN$9))</f>
        <v>#REF!</v>
      </c>
      <c r="E1333" t="e">
        <f>IF($C1333="",0,SUMIFS(#REF!,#REF!,$C1333,#REF!,"&gt;="&amp;'Display 730 &amp; 1200'!$AN$12,#REF!,"&lt;="&amp;'Display 730 &amp; 1200'!$AN$11))</f>
        <v>#REF!</v>
      </c>
    </row>
    <row r="1334" spans="1:5">
      <c r="A1334" t="str">
        <f>IF(INDEX('Display 730 &amp; 1200'!$A:$A,ROW())="","",INDEX('Display 730 &amp; 1200'!$A:$A,ROW()))</f>
        <v>SURABAYA泗水</v>
      </c>
      <c r="B1334" t="str">
        <f>IF(INDEX('Display 730 &amp; 1200'!$B:$B,ROW())="","",INDEX('Display 730 &amp; 1200'!$B:$B,ROW()))</f>
        <v>AKHMAD HUSEIN SASTRA NEGARA</v>
      </c>
      <c r="C1334" t="str">
        <f>IF(INDEX('Display 730 &amp; 1200'!$D:$D,ROW())="","",INDEX('Display 730 &amp; 1200'!$D:$D,ROW()))</f>
        <v>MAYANG</v>
      </c>
      <c r="D1334" t="e">
        <f>IF($C1334="",0,SUMIFS(#REF!,#REF!,$C1334,#REF!,"&gt;="&amp;'Display 730 &amp; 1200'!$AN$10,#REF!,"&lt;="&amp;'Display 730 &amp; 1200'!$AN$9))</f>
        <v>#REF!</v>
      </c>
      <c r="E1334" t="e">
        <f>IF($C1334="",0,SUMIFS(#REF!,#REF!,$C1334,#REF!,"&gt;="&amp;'Display 730 &amp; 1200'!$AN$12,#REF!,"&lt;="&amp;'Display 730 &amp; 1200'!$AN$11))</f>
        <v>#REF!</v>
      </c>
    </row>
    <row r="1335" spans="1:5">
      <c r="A1335" t="str">
        <f>IF(INDEX('Display 730 &amp; 1200'!$A:$A,ROW())="","",INDEX('Display 730 &amp; 1200'!$A:$A,ROW()))</f>
        <v>SURABAYA泗水</v>
      </c>
      <c r="B1335" t="str">
        <f>IF(INDEX('Display 730 &amp; 1200'!$B:$B,ROW())="","",INDEX('Display 730 &amp; 1200'!$B:$B,ROW()))</f>
        <v>AKHMAD HUSEIN SASTRA NEGARA</v>
      </c>
      <c r="C1335" t="str">
        <f>IF(INDEX('Display 730 &amp; 1200'!$D:$D,ROW())="","",INDEX('Display 730 &amp; 1200'!$D:$D,ROW()))</f>
        <v>PAKUSARI</v>
      </c>
      <c r="D1335" t="e">
        <f>IF($C1335="",0,SUMIFS(#REF!,#REF!,$C1335,#REF!,"&gt;="&amp;'Display 730 &amp; 1200'!$AN$10,#REF!,"&lt;="&amp;'Display 730 &amp; 1200'!$AN$9))</f>
        <v>#REF!</v>
      </c>
      <c r="E1335" t="e">
        <f>IF($C1335="",0,SUMIFS(#REF!,#REF!,$C1335,#REF!,"&gt;="&amp;'Display 730 &amp; 1200'!$AN$12,#REF!,"&lt;="&amp;'Display 730 &amp; 1200'!$AN$11))</f>
        <v>#REF!</v>
      </c>
    </row>
    <row r="1336" spans="1:5">
      <c r="A1336" t="str">
        <f>IF(INDEX('Display 730 &amp; 1200'!$A:$A,ROW())="","",INDEX('Display 730 &amp; 1200'!$A:$A,ROW()))</f>
        <v>SURABAYA泗水</v>
      </c>
      <c r="B1336" t="str">
        <f>IF(INDEX('Display 730 &amp; 1200'!$B:$B,ROW())="","",INDEX('Display 730 &amp; 1200'!$B:$B,ROW()))</f>
        <v>AKHMAD HUSEIN SASTRA NEGARA</v>
      </c>
      <c r="C1336" t="str">
        <f>IF(INDEX('Display 730 &amp; 1200'!$D:$D,ROW())="","",INDEX('Display 730 &amp; 1200'!$D:$D,ROW()))</f>
        <v>JENGGAWAH</v>
      </c>
      <c r="D1336" t="e">
        <f>IF($C1336="",0,SUMIFS(#REF!,#REF!,$C1336,#REF!,"&gt;="&amp;'Display 730 &amp; 1200'!$AN$10,#REF!,"&lt;="&amp;'Display 730 &amp; 1200'!$AN$9))</f>
        <v>#REF!</v>
      </c>
      <c r="E1336" t="e">
        <f>IF($C1336="",0,SUMIFS(#REF!,#REF!,$C1336,#REF!,"&gt;="&amp;'Display 730 &amp; 1200'!$AN$12,#REF!,"&lt;="&amp;'Display 730 &amp; 1200'!$AN$11))</f>
        <v>#REF!</v>
      </c>
    </row>
    <row r="1337" spans="1:5">
      <c r="A1337" t="str">
        <f>IF(INDEX('Display 730 &amp; 1200'!$A:$A,ROW())="","",INDEX('Display 730 &amp; 1200'!$A:$A,ROW()))</f>
        <v>SURABAYA泗水</v>
      </c>
      <c r="B1337" t="str">
        <f>IF(INDEX('Display 730 &amp; 1200'!$B:$B,ROW())="","",INDEX('Display 730 &amp; 1200'!$B:$B,ROW()))</f>
        <v>AKHMAD HUSEIN SASTRA NEGARA</v>
      </c>
      <c r="C1337" t="str">
        <f>IF(INDEX('Display 730 &amp; 1200'!$D:$D,ROW())="","",INDEX('Display 730 &amp; 1200'!$D:$D,ROW()))</f>
        <v>JEMBER_LINTAS_UTARA</v>
      </c>
      <c r="D1337" t="e">
        <f>IF($C1337="",0,SUMIFS(#REF!,#REF!,$C1337,#REF!,"&gt;="&amp;'Display 730 &amp; 1200'!$AN$10,#REF!,"&lt;="&amp;'Display 730 &amp; 1200'!$AN$9))</f>
        <v>#REF!</v>
      </c>
      <c r="E1337" t="e">
        <f>IF($C1337="",0,SUMIFS(#REF!,#REF!,$C1337,#REF!,"&gt;="&amp;'Display 730 &amp; 1200'!$AN$12,#REF!,"&lt;="&amp;'Display 730 &amp; 1200'!$AN$11))</f>
        <v>#REF!</v>
      </c>
    </row>
    <row r="1338" spans="1:5">
      <c r="A1338" t="str">
        <f>IF(INDEX('Display 730 &amp; 1200'!$A:$A,ROW())="","",INDEX('Display 730 &amp; 1200'!$A:$A,ROW()))</f>
        <v>SURABAYA泗水</v>
      </c>
      <c r="B1338" t="str">
        <f>IF(INDEX('Display 730 &amp; 1200'!$B:$B,ROW())="","",INDEX('Display 730 &amp; 1200'!$B:$B,ROW()))</f>
        <v>AKHMAD HUSEIN SASTRA NEGARA</v>
      </c>
      <c r="C1338" t="str">
        <f>IF(INDEX('Display 730 &amp; 1200'!$D:$D,ROW())="","",INDEX('Display 730 &amp; 1200'!$D:$D,ROW()))</f>
        <v>SILO_1</v>
      </c>
      <c r="D1338" t="e">
        <f>IF($C1338="",0,SUMIFS(#REF!,#REF!,$C1338,#REF!,"&gt;="&amp;'Display 730 &amp; 1200'!$AN$10,#REF!,"&lt;="&amp;'Display 730 &amp; 1200'!$AN$9))</f>
        <v>#REF!</v>
      </c>
      <c r="E1338" t="e">
        <f>IF($C1338="",0,SUMIFS(#REF!,#REF!,$C1338,#REF!,"&gt;="&amp;'Display 730 &amp; 1200'!$AN$12,#REF!,"&lt;="&amp;'Display 730 &amp; 1200'!$AN$11))</f>
        <v>#REF!</v>
      </c>
    </row>
    <row r="1339" spans="1:5">
      <c r="A1339" t="str">
        <f>IF(INDEX('Display 730 &amp; 1200'!$A:$A,ROW())="","",INDEX('Display 730 &amp; 1200'!$A:$A,ROW()))</f>
        <v>SURABAYA泗水</v>
      </c>
      <c r="B1339" t="str">
        <f>IF(INDEX('Display 730 &amp; 1200'!$B:$B,ROW())="","",INDEX('Display 730 &amp; 1200'!$B:$B,ROW()))</f>
        <v>AKHMAD HUSEIN SASTRA NEGARA</v>
      </c>
      <c r="C1339" t="str">
        <f>IF(INDEX('Display 730 &amp; 1200'!$D:$D,ROW())="","",INDEX('Display 730 &amp; 1200'!$D:$D,ROW()))</f>
        <v>SUMBERSARI_1</v>
      </c>
      <c r="D1339" t="e">
        <f>IF($C1339="",0,SUMIFS(#REF!,#REF!,$C1339,#REF!,"&gt;="&amp;'Display 730 &amp; 1200'!$AN$10,#REF!,"&lt;="&amp;'Display 730 &amp; 1200'!$AN$9))</f>
        <v>#REF!</v>
      </c>
      <c r="E1339" t="e">
        <f>IF($C1339="",0,SUMIFS(#REF!,#REF!,$C1339,#REF!,"&gt;="&amp;'Display 730 &amp; 1200'!$AN$12,#REF!,"&lt;="&amp;'Display 730 &amp; 1200'!$AN$11))</f>
        <v>#REF!</v>
      </c>
    </row>
    <row r="1340" spans="1:5">
      <c r="A1340" t="str">
        <f>IF(INDEX('Display 730 &amp; 1200'!$A:$A,ROW())="","",INDEX('Display 730 &amp; 1200'!$A:$A,ROW()))</f>
        <v>SURABAYA泗水</v>
      </c>
      <c r="B1340" t="str">
        <f>IF(INDEX('Display 730 &amp; 1200'!$B:$B,ROW())="","",INDEX('Display 730 &amp; 1200'!$B:$B,ROW()))</f>
        <v>AKHMAD HUSEIN SASTRA NEGARA</v>
      </c>
      <c r="C1340" t="str">
        <f>IF(INDEX('Display 730 &amp; 1200'!$D:$D,ROW())="","",INDEX('Display 730 &amp; 1200'!$D:$D,ROW()))</f>
        <v>JBR_ARJASA_1</v>
      </c>
      <c r="D1340" t="e">
        <f>IF($C1340="",0,SUMIFS(#REF!,#REF!,$C1340,#REF!,"&gt;="&amp;'Display 730 &amp; 1200'!$AN$10,#REF!,"&lt;="&amp;'Display 730 &amp; 1200'!$AN$9))</f>
        <v>#REF!</v>
      </c>
      <c r="E1340" t="e">
        <f>IF($C1340="",0,SUMIFS(#REF!,#REF!,$C1340,#REF!,"&gt;="&amp;'Display 730 &amp; 1200'!$AN$12,#REF!,"&lt;="&amp;'Display 730 &amp; 1200'!$AN$11))</f>
        <v>#REF!</v>
      </c>
    </row>
    <row r="1341" spans="1:5">
      <c r="A1341" t="str">
        <f>IF(INDEX('Display 730 &amp; 1200'!$A:$A,ROW())="","",INDEX('Display 730 &amp; 1200'!$A:$A,ROW()))</f>
        <v>SURABAYA泗水</v>
      </c>
      <c r="B1341" t="str">
        <f>IF(INDEX('Display 730 &amp; 1200'!$B:$B,ROW())="","",INDEX('Display 730 &amp; 1200'!$B:$B,ROW()))</f>
        <v>DENNY SOFIAN WAHYUDI</v>
      </c>
      <c r="C1341" t="str">
        <f>IF(INDEX('Display 730 &amp; 1200'!$D:$D,ROW())="","",INDEX('Display 730 &amp; 1200'!$D:$D,ROW()))</f>
        <v>BONDOWOSO_2</v>
      </c>
      <c r="D1341" t="e">
        <f>IF($C1341="",0,SUMIFS(#REF!,#REF!,$C1341,#REF!,"&gt;="&amp;'Display 730 &amp; 1200'!$AN$10,#REF!,"&lt;="&amp;'Display 730 &amp; 1200'!$AN$9))</f>
        <v>#REF!</v>
      </c>
      <c r="E1341" t="e">
        <f>IF($C1341="",0,SUMIFS(#REF!,#REF!,$C1341,#REF!,"&gt;="&amp;'Display 730 &amp; 1200'!$AN$12,#REF!,"&lt;="&amp;'Display 730 &amp; 1200'!$AN$11))</f>
        <v>#REF!</v>
      </c>
    </row>
    <row r="1342" spans="1:5">
      <c r="A1342" t="str">
        <f>IF(INDEX('Display 730 &amp; 1200'!$A:$A,ROW())="","",INDEX('Display 730 &amp; 1200'!$A:$A,ROW()))</f>
        <v>SURABAYA泗水</v>
      </c>
      <c r="B1342" t="str">
        <f>IF(INDEX('Display 730 &amp; 1200'!$B:$B,ROW())="","",INDEX('Display 730 &amp; 1200'!$B:$B,ROW()))</f>
        <v>DENNY SOFIAN WAHYUDI</v>
      </c>
      <c r="C1342" t="str">
        <f>IF(INDEX('Display 730 &amp; 1200'!$D:$D,ROW())="","",INDEX('Display 730 &amp; 1200'!$D:$D,ROW()))</f>
        <v>PRAJEKAN</v>
      </c>
      <c r="D1342" t="e">
        <f>IF($C1342="",0,SUMIFS(#REF!,#REF!,$C1342,#REF!,"&gt;="&amp;'Display 730 &amp; 1200'!$AN$10,#REF!,"&lt;="&amp;'Display 730 &amp; 1200'!$AN$9))</f>
        <v>#REF!</v>
      </c>
      <c r="E1342" t="e">
        <f>IF($C1342="",0,SUMIFS(#REF!,#REF!,$C1342,#REF!,"&gt;="&amp;'Display 730 &amp; 1200'!$AN$12,#REF!,"&lt;="&amp;'Display 730 &amp; 1200'!$AN$11))</f>
        <v>#REF!</v>
      </c>
    </row>
    <row r="1343" spans="1:5">
      <c r="A1343" t="str">
        <f>IF(INDEX('Display 730 &amp; 1200'!$A:$A,ROW())="","",INDEX('Display 730 &amp; 1200'!$A:$A,ROW()))</f>
        <v>SURABAYA泗水</v>
      </c>
      <c r="B1343" t="str">
        <f>IF(INDEX('Display 730 &amp; 1200'!$B:$B,ROW())="","",INDEX('Display 730 &amp; 1200'!$B:$B,ROW()))</f>
        <v>DENNY SOFIAN WAHYUDI</v>
      </c>
      <c r="C1343" t="str">
        <f>IF(INDEX('Display 730 &amp; 1200'!$D:$D,ROW())="","",INDEX('Display 730 &amp; 1200'!$D:$D,ROW()))</f>
        <v>MAESAN_1</v>
      </c>
      <c r="D1343" t="e">
        <f>IF($C1343="",0,SUMIFS(#REF!,#REF!,$C1343,#REF!,"&gt;="&amp;'Display 730 &amp; 1200'!$AN$10,#REF!,"&lt;="&amp;'Display 730 &amp; 1200'!$AN$9))</f>
        <v>#REF!</v>
      </c>
      <c r="E1343" t="e">
        <f>IF($C1343="",0,SUMIFS(#REF!,#REF!,$C1343,#REF!,"&gt;="&amp;'Display 730 &amp; 1200'!$AN$12,#REF!,"&lt;="&amp;'Display 730 &amp; 1200'!$AN$11))</f>
        <v>#REF!</v>
      </c>
    </row>
    <row r="1344" spans="1:5">
      <c r="A1344" t="str">
        <f>IF(INDEX('Display 730 &amp; 1200'!$A:$A,ROW())="","",INDEX('Display 730 &amp; 1200'!$A:$A,ROW()))</f>
        <v>SURABAYA泗水</v>
      </c>
      <c r="B1344" t="str">
        <f>IF(INDEX('Display 730 &amp; 1200'!$B:$B,ROW())="","",INDEX('Display 730 &amp; 1200'!$B:$B,ROW()))</f>
        <v>DENNY SOFIAN WAHYUDI</v>
      </c>
      <c r="C1344" t="str">
        <f>IF(INDEX('Display 730 &amp; 1200'!$D:$D,ROW())="","",INDEX('Display 730 &amp; 1200'!$D:$D,ROW()))</f>
        <v>JAVA_IJEN</v>
      </c>
      <c r="D1344" t="e">
        <f>IF($C1344="",0,SUMIFS(#REF!,#REF!,$C1344,#REF!,"&gt;="&amp;'Display 730 &amp; 1200'!$AN$10,#REF!,"&lt;="&amp;'Display 730 &amp; 1200'!$AN$9))</f>
        <v>#REF!</v>
      </c>
      <c r="E1344" t="e">
        <f>IF($C1344="",0,SUMIFS(#REF!,#REF!,$C1344,#REF!,"&gt;="&amp;'Display 730 &amp; 1200'!$AN$12,#REF!,"&lt;="&amp;'Display 730 &amp; 1200'!$AN$11))</f>
        <v>#REF!</v>
      </c>
    </row>
    <row r="1345" spans="1:5">
      <c r="A1345" t="str">
        <f>IF(INDEX('Display 730 &amp; 1200'!$A:$A,ROW())="","",INDEX('Display 730 &amp; 1200'!$A:$A,ROW()))</f>
        <v>SURABAYA泗水</v>
      </c>
      <c r="B1345" t="str">
        <f>IF(INDEX('Display 730 &amp; 1200'!$B:$B,ROW())="","",INDEX('Display 730 &amp; 1200'!$B:$B,ROW()))</f>
        <v>DENNY SOFIAN WAHYUDI</v>
      </c>
      <c r="C1345" t="str">
        <f>IF(INDEX('Display 730 &amp; 1200'!$D:$D,ROW())="","",INDEX('Display 730 &amp; 1200'!$D:$D,ROW()))</f>
        <v>KAMPUNG_DURIAN</v>
      </c>
      <c r="D1345" t="e">
        <f>IF($C1345="",0,SUMIFS(#REF!,#REF!,$C1345,#REF!,"&gt;="&amp;'Display 730 &amp; 1200'!$AN$10,#REF!,"&lt;="&amp;'Display 730 &amp; 1200'!$AN$9))</f>
        <v>#REF!</v>
      </c>
      <c r="E1345" t="e">
        <f>IF($C1345="",0,SUMIFS(#REF!,#REF!,$C1345,#REF!,"&gt;="&amp;'Display 730 &amp; 1200'!$AN$12,#REF!,"&lt;="&amp;'Display 730 &amp; 1200'!$AN$11))</f>
        <v>#REF!</v>
      </c>
    </row>
    <row r="1346" spans="1:5">
      <c r="A1346" t="str">
        <f>IF(INDEX('Display 730 &amp; 1200'!$A:$A,ROW())="","",INDEX('Display 730 &amp; 1200'!$A:$A,ROW()))</f>
        <v>SURABAYA泗水</v>
      </c>
      <c r="B1346" t="str">
        <f>IF(INDEX('Display 730 &amp; 1200'!$B:$B,ROW())="","",INDEX('Display 730 &amp; 1200'!$B:$B,ROW()))</f>
        <v>DENNY SOFIAN WAHYUDI</v>
      </c>
      <c r="C1346" t="str">
        <f>IF(INDEX('Display 730 &amp; 1200'!$D:$D,ROW())="","",INDEX('Display 730 &amp; 1200'!$D:$D,ROW()))</f>
        <v>BONDOWOSO_3</v>
      </c>
      <c r="D1346" t="e">
        <f>IF($C1346="",0,SUMIFS(#REF!,#REF!,$C1346,#REF!,"&gt;="&amp;'Display 730 &amp; 1200'!$AN$10,#REF!,"&lt;="&amp;'Display 730 &amp; 1200'!$AN$9))</f>
        <v>#REF!</v>
      </c>
      <c r="E1346" t="e">
        <f>IF($C1346="",0,SUMIFS(#REF!,#REF!,$C1346,#REF!,"&gt;="&amp;'Display 730 &amp; 1200'!$AN$12,#REF!,"&lt;="&amp;'Display 730 &amp; 1200'!$AN$11))</f>
        <v>#REF!</v>
      </c>
    </row>
    <row r="1347" spans="1:5">
      <c r="A1347" t="str">
        <f>IF(INDEX('Display 730 &amp; 1200'!$A:$A,ROW())="","",INDEX('Display 730 &amp; 1200'!$A:$A,ROW()))</f>
        <v>SURABAYA泗水</v>
      </c>
      <c r="B1347" t="str">
        <f>IF(INDEX('Display 730 &amp; 1200'!$B:$B,ROW())="","",INDEX('Display 730 &amp; 1200'!$B:$B,ROW()))</f>
        <v>DENNY SOFIAN WAHYUDI</v>
      </c>
      <c r="C1347" t="str">
        <f>IF(INDEX('Display 730 &amp; 1200'!$D:$D,ROW())="","",INDEX('Display 730 &amp; 1200'!$D:$D,ROW()))</f>
        <v>WRINGIN</v>
      </c>
      <c r="D1347" t="e">
        <f>IF($C1347="",0,SUMIFS(#REF!,#REF!,$C1347,#REF!,"&gt;="&amp;'Display 730 &amp; 1200'!$AN$10,#REF!,"&lt;="&amp;'Display 730 &amp; 1200'!$AN$9))</f>
        <v>#REF!</v>
      </c>
      <c r="E1347" t="e">
        <f>IF($C1347="",0,SUMIFS(#REF!,#REF!,$C1347,#REF!,"&gt;="&amp;'Display 730 &amp; 1200'!$AN$12,#REF!,"&lt;="&amp;'Display 730 &amp; 1200'!$AN$11))</f>
        <v>#REF!</v>
      </c>
    </row>
    <row r="1348" spans="1:5">
      <c r="A1348" t="str">
        <f>IF(INDEX('Display 730 &amp; 1200'!$A:$A,ROW())="","",INDEX('Display 730 &amp; 1200'!$A:$A,ROW()))</f>
        <v>SURABAYA泗水</v>
      </c>
      <c r="B1348" t="str">
        <f>IF(INDEX('Display 730 &amp; 1200'!$B:$B,ROW())="","",INDEX('Display 730 &amp; 1200'!$B:$B,ROW()))</f>
        <v>DENNY SOFIAN WAHYUDI</v>
      </c>
      <c r="C1348" t="str">
        <f>IF(INDEX('Display 730 &amp; 1200'!$D:$D,ROW())="","",INDEX('Display 730 &amp; 1200'!$D:$D,ROW()))</f>
        <v>SUMBERWRINGIN_1</v>
      </c>
      <c r="D1348" t="e">
        <f>IF($C1348="",0,SUMIFS(#REF!,#REF!,$C1348,#REF!,"&gt;="&amp;'Display 730 &amp; 1200'!$AN$10,#REF!,"&lt;="&amp;'Display 730 &amp; 1200'!$AN$9))</f>
        <v>#REF!</v>
      </c>
      <c r="E1348" t="e">
        <f>IF($C1348="",0,SUMIFS(#REF!,#REF!,$C1348,#REF!,"&gt;="&amp;'Display 730 &amp; 1200'!$AN$12,#REF!,"&lt;="&amp;'Display 730 &amp; 1200'!$AN$11))</f>
        <v>#REF!</v>
      </c>
    </row>
    <row r="1349" spans="1:5">
      <c r="A1349" t="str">
        <f>IF(INDEX('Display 730 &amp; 1200'!$A:$A,ROW())="","",INDEX('Display 730 &amp; 1200'!$A:$A,ROW()))</f>
        <v>SURABAYA泗水</v>
      </c>
      <c r="B1349" t="str">
        <f>IF(INDEX('Display 730 &amp; 1200'!$B:$B,ROW())="","",INDEX('Display 730 &amp; 1200'!$B:$B,ROW()))</f>
        <v>MAULADY PERMANA</v>
      </c>
      <c r="C1349" t="str">
        <f>IF(INDEX('Display 730 &amp; 1200'!$D:$D,ROW())="","",INDEX('Display 730 &amp; 1200'!$D:$D,ROW()))</f>
        <v>SITUBONDO</v>
      </c>
      <c r="D1349" t="e">
        <f>IF($C1349="",0,SUMIFS(#REF!,#REF!,$C1349,#REF!,"&gt;="&amp;'Display 730 &amp; 1200'!$AN$10,#REF!,"&lt;="&amp;'Display 730 &amp; 1200'!$AN$9))</f>
        <v>#REF!</v>
      </c>
      <c r="E1349" t="e">
        <f>IF($C1349="",0,SUMIFS(#REF!,#REF!,$C1349,#REF!,"&gt;="&amp;'Display 730 &amp; 1200'!$AN$12,#REF!,"&lt;="&amp;'Display 730 &amp; 1200'!$AN$11))</f>
        <v>#REF!</v>
      </c>
    </row>
    <row r="1350" spans="1:5">
      <c r="A1350" t="str">
        <f>IF(INDEX('Display 730 &amp; 1200'!$A:$A,ROW())="","",INDEX('Display 730 &amp; 1200'!$A:$A,ROW()))</f>
        <v>SURABAYA泗水</v>
      </c>
      <c r="B1350" t="str">
        <f>IF(INDEX('Display 730 &amp; 1200'!$B:$B,ROW())="","",INDEX('Display 730 &amp; 1200'!$B:$B,ROW()))</f>
        <v>MAULADY PERMANA</v>
      </c>
      <c r="C1350" t="str">
        <f>IF(INDEX('Display 730 &amp; 1200'!$D:$D,ROW())="","",INDEX('Display 730 &amp; 1200'!$D:$D,ROW()))</f>
        <v>ASEMBAGUS</v>
      </c>
      <c r="D1350" t="e">
        <f>IF($C1350="",0,SUMIFS(#REF!,#REF!,$C1350,#REF!,"&gt;="&amp;'Display 730 &amp; 1200'!$AN$10,#REF!,"&lt;="&amp;'Display 730 &amp; 1200'!$AN$9))</f>
        <v>#REF!</v>
      </c>
      <c r="E1350" t="e">
        <f>IF($C1350="",0,SUMIFS(#REF!,#REF!,$C1350,#REF!,"&gt;="&amp;'Display 730 &amp; 1200'!$AN$12,#REF!,"&lt;="&amp;'Display 730 &amp; 1200'!$AN$11))</f>
        <v>#REF!</v>
      </c>
    </row>
    <row r="1351" spans="1:5">
      <c r="A1351" t="str">
        <f>IF(INDEX('Display 730 &amp; 1200'!$A:$A,ROW())="","",INDEX('Display 730 &amp; 1200'!$A:$A,ROW()))</f>
        <v>SURABAYA泗水</v>
      </c>
      <c r="B1351" t="str">
        <f>IF(INDEX('Display 730 &amp; 1200'!$B:$B,ROW())="","",INDEX('Display 730 &amp; 1200'!$B:$B,ROW()))</f>
        <v>MAULADY PERMANA</v>
      </c>
      <c r="C1351" t="str">
        <f>IF(INDEX('Display 730 &amp; 1200'!$D:$D,ROW())="","",INDEX('Display 730 &amp; 1200'!$D:$D,ROW()))</f>
        <v>BESUKI_CITY</v>
      </c>
      <c r="D1351" t="e">
        <f>IF($C1351="",0,SUMIFS(#REF!,#REF!,$C1351,#REF!,"&gt;="&amp;'Display 730 &amp; 1200'!$AN$10,#REF!,"&lt;="&amp;'Display 730 &amp; 1200'!$AN$9))</f>
        <v>#REF!</v>
      </c>
      <c r="E1351" t="e">
        <f>IF($C1351="",0,SUMIFS(#REF!,#REF!,$C1351,#REF!,"&gt;="&amp;'Display 730 &amp; 1200'!$AN$12,#REF!,"&lt;="&amp;'Display 730 &amp; 1200'!$AN$11))</f>
        <v>#REF!</v>
      </c>
    </row>
    <row r="1352" spans="1:5">
      <c r="A1352" t="str">
        <f>IF(INDEX('Display 730 &amp; 1200'!$A:$A,ROW())="","",INDEX('Display 730 &amp; 1200'!$A:$A,ROW()))</f>
        <v>SURABAYA泗水</v>
      </c>
      <c r="B1352" t="str">
        <f>IF(INDEX('Display 730 &amp; 1200'!$B:$B,ROW())="","",INDEX('Display 730 &amp; 1200'!$B:$B,ROW()))</f>
        <v>MAULADY PERMANA</v>
      </c>
      <c r="C1352" t="str">
        <f>IF(INDEX('Display 730 &amp; 1200'!$D:$D,ROW())="","",INDEX('Display 730 &amp; 1200'!$D:$D,ROW()))</f>
        <v>PANARUKAN</v>
      </c>
      <c r="D1352" t="e">
        <f>IF($C1352="",0,SUMIFS(#REF!,#REF!,$C1352,#REF!,"&gt;="&amp;'Display 730 &amp; 1200'!$AN$10,#REF!,"&lt;="&amp;'Display 730 &amp; 1200'!$AN$9))</f>
        <v>#REF!</v>
      </c>
      <c r="E1352" t="e">
        <f>IF($C1352="",0,SUMIFS(#REF!,#REF!,$C1352,#REF!,"&gt;="&amp;'Display 730 &amp; 1200'!$AN$12,#REF!,"&lt;="&amp;'Display 730 &amp; 1200'!$AN$11))</f>
        <v>#REF!</v>
      </c>
    </row>
    <row r="1353" spans="1:5">
      <c r="A1353" t="str">
        <f>IF(INDEX('Display 730 &amp; 1200'!$A:$A,ROW())="","",INDEX('Display 730 &amp; 1200'!$A:$A,ROW()))</f>
        <v>SURABAYA泗水</v>
      </c>
      <c r="B1353" t="str">
        <f>IF(INDEX('Display 730 &amp; 1200'!$B:$B,ROW())="","",INDEX('Display 730 &amp; 1200'!$B:$B,ROW()))</f>
        <v>MAULADY PERMANA</v>
      </c>
      <c r="C1353" t="str">
        <f>IF(INDEX('Display 730 &amp; 1200'!$D:$D,ROW())="","",INDEX('Display 730 &amp; 1200'!$D:$D,ROW()))</f>
        <v>ARJASA_SBD</v>
      </c>
      <c r="D1353" t="e">
        <f>IF($C1353="",0,SUMIFS(#REF!,#REF!,$C1353,#REF!,"&gt;="&amp;'Display 730 &amp; 1200'!$AN$10,#REF!,"&lt;="&amp;'Display 730 &amp; 1200'!$AN$9))</f>
        <v>#REF!</v>
      </c>
      <c r="E1353" t="e">
        <f>IF($C1353="",0,SUMIFS(#REF!,#REF!,$C1353,#REF!,"&gt;="&amp;'Display 730 &amp; 1200'!$AN$12,#REF!,"&lt;="&amp;'Display 730 &amp; 1200'!$AN$11))</f>
        <v>#REF!</v>
      </c>
    </row>
    <row r="1354" spans="1:5">
      <c r="A1354" t="str">
        <f>IF(INDEX('Display 730 &amp; 1200'!$A:$A,ROW())="","",INDEX('Display 730 &amp; 1200'!$A:$A,ROW()))</f>
        <v>SURABAYA泗水</v>
      </c>
      <c r="B1354" t="str">
        <f>IF(INDEX('Display 730 &amp; 1200'!$B:$B,ROW())="","",INDEX('Display 730 &amp; 1200'!$B:$B,ROW()))</f>
        <v>MAULADY PERMANA</v>
      </c>
      <c r="C1354" t="str">
        <f>IF(INDEX('Display 730 &amp; 1200'!$D:$D,ROW())="","",INDEX('Display 730 &amp; 1200'!$D:$D,ROW()))</f>
        <v>DC_PANJI</v>
      </c>
      <c r="D1354" t="e">
        <f>IF($C1354="",0,SUMIFS(#REF!,#REF!,$C1354,#REF!,"&gt;="&amp;'Display 730 &amp; 1200'!$AN$10,#REF!,"&lt;="&amp;'Display 730 &amp; 1200'!$AN$9))</f>
        <v>#REF!</v>
      </c>
      <c r="E1354" t="e">
        <f>IF($C1354="",0,SUMIFS(#REF!,#REF!,$C1354,#REF!,"&gt;="&amp;'Display 730 &amp; 1200'!$AN$12,#REF!,"&lt;="&amp;'Display 730 &amp; 1200'!$AN$11))</f>
        <v>#REF!</v>
      </c>
    </row>
    <row r="1355" spans="1:5">
      <c r="A1355" t="str">
        <f>IF(INDEX('Display 730 &amp; 1200'!$A:$A,ROW())="","",INDEX('Display 730 &amp; 1200'!$A:$A,ROW()))</f>
        <v>SURABAYA泗水</v>
      </c>
      <c r="B1355" t="str">
        <f>IF(INDEX('Display 730 &amp; 1200'!$B:$B,ROW())="","",INDEX('Display 730 &amp; 1200'!$B:$B,ROW()))</f>
        <v>MAULADY PERMANA</v>
      </c>
      <c r="C1355" t="str">
        <f>IF(INDEX('Display 730 &amp; 1200'!$D:$D,ROW())="","",INDEX('Display 730 &amp; 1200'!$D:$D,ROW()))</f>
        <v>MLANDINGAN_1</v>
      </c>
      <c r="D1355" t="e">
        <f>IF($C1355="",0,SUMIFS(#REF!,#REF!,$C1355,#REF!,"&gt;="&amp;'Display 730 &amp; 1200'!$AN$10,#REF!,"&lt;="&amp;'Display 730 &amp; 1200'!$AN$9))</f>
        <v>#REF!</v>
      </c>
      <c r="E1355" t="e">
        <f>IF($C1355="",0,SUMIFS(#REF!,#REF!,$C1355,#REF!,"&gt;="&amp;'Display 730 &amp; 1200'!$AN$12,#REF!,"&lt;="&amp;'Display 730 &amp; 1200'!$AN$11))</f>
        <v>#REF!</v>
      </c>
    </row>
    <row r="1356" spans="1:5">
      <c r="A1356" t="str">
        <f>IF(INDEX('Display 730 &amp; 1200'!$A:$A,ROW())="","",INDEX('Display 730 &amp; 1200'!$A:$A,ROW()))</f>
        <v>SURABAYA泗水</v>
      </c>
      <c r="B1356" t="str">
        <f>IF(INDEX('Display 730 &amp; 1200'!$B:$B,ROW())="","",INDEX('Display 730 &amp; 1200'!$B:$B,ROW()))</f>
        <v>MAULADY PERMANA</v>
      </c>
      <c r="C1356" t="str">
        <f>IF(INDEX('Display 730 &amp; 1200'!$D:$D,ROW())="","",INDEX('Display 730 &amp; 1200'!$D:$D,ROW()))</f>
        <v>BANYUPUTIH_1</v>
      </c>
      <c r="D1356" t="e">
        <f>IF($C1356="",0,SUMIFS(#REF!,#REF!,$C1356,#REF!,"&gt;="&amp;'Display 730 &amp; 1200'!$AN$10,#REF!,"&lt;="&amp;'Display 730 &amp; 1200'!$AN$9))</f>
        <v>#REF!</v>
      </c>
      <c r="E1356" t="e">
        <f>IF($C1356="",0,SUMIFS(#REF!,#REF!,$C1356,#REF!,"&gt;="&amp;'Display 730 &amp; 1200'!$AN$12,#REF!,"&lt;="&amp;'Display 730 &amp; 1200'!$AN$11))</f>
        <v>#REF!</v>
      </c>
    </row>
    <row r="1357" spans="1:5">
      <c r="A1357" t="str">
        <f>IF(INDEX('Display 730 &amp; 1200'!$A:$A,ROW())="","",INDEX('Display 730 &amp; 1200'!$A:$A,ROW()))</f>
        <v>SURABAYA泗水</v>
      </c>
      <c r="B1357" t="str">
        <f>IF(INDEX('Display 730 &amp; 1200'!$B:$B,ROW())="","",INDEX('Display 730 &amp; 1200'!$B:$B,ROW()))</f>
        <v>MAULADY PERMANA</v>
      </c>
      <c r="C1357" t="str">
        <f>IF(INDEX('Display 730 &amp; 1200'!$D:$D,ROW())="","",INDEX('Display 730 &amp; 1200'!$D:$D,ROW()))</f>
        <v>PURWOHARJO</v>
      </c>
      <c r="D1357" t="e">
        <f>IF($C1357="",0,SUMIFS(#REF!,#REF!,$C1357,#REF!,"&gt;="&amp;'Display 730 &amp; 1200'!$AN$10,#REF!,"&lt;="&amp;'Display 730 &amp; 1200'!$AN$9))</f>
        <v>#REF!</v>
      </c>
      <c r="E1357" t="e">
        <f>IF($C1357="",0,SUMIFS(#REF!,#REF!,$C1357,#REF!,"&gt;="&amp;'Display 730 &amp; 1200'!$AN$12,#REF!,"&lt;="&amp;'Display 730 &amp; 1200'!$AN$11))</f>
        <v>#REF!</v>
      </c>
    </row>
    <row r="1358" spans="1:5">
      <c r="A1358" t="str">
        <f>IF(INDEX('Display 730 &amp; 1200'!$A:$A,ROW())="","",INDEX('Display 730 &amp; 1200'!$A:$A,ROW()))</f>
        <v>SURABAYA泗水</v>
      </c>
      <c r="B1358" t="str">
        <f>IF(INDEX('Display 730 &amp; 1200'!$B:$B,ROW())="","",INDEX('Display 730 &amp; 1200'!$B:$B,ROW()))</f>
        <v>MAULADY PERMANA</v>
      </c>
      <c r="C1358" t="str">
        <f>IF(INDEX('Display 730 &amp; 1200'!$D:$D,ROW())="","",INDEX('Display 730 &amp; 1200'!$D:$D,ROW()))</f>
        <v>JAJAG</v>
      </c>
      <c r="D1358" t="e">
        <f>IF($C1358="",0,SUMIFS(#REF!,#REF!,$C1358,#REF!,"&gt;="&amp;'Display 730 &amp; 1200'!$AN$10,#REF!,"&lt;="&amp;'Display 730 &amp; 1200'!$AN$9))</f>
        <v>#REF!</v>
      </c>
      <c r="E1358" t="e">
        <f>IF($C1358="",0,SUMIFS(#REF!,#REF!,$C1358,#REF!,"&gt;="&amp;'Display 730 &amp; 1200'!$AN$12,#REF!,"&lt;="&amp;'Display 730 &amp; 1200'!$AN$11))</f>
        <v>#REF!</v>
      </c>
    </row>
    <row r="1359" spans="1:5">
      <c r="A1359" t="str">
        <f>IF(INDEX('Display 730 &amp; 1200'!$A:$A,ROW())="","",INDEX('Display 730 &amp; 1200'!$A:$A,ROW()))</f>
        <v>SURABAYA泗水</v>
      </c>
      <c r="B1359" t="str">
        <f>IF(INDEX('Display 730 &amp; 1200'!$B:$B,ROW())="","",INDEX('Display 730 &amp; 1200'!$B:$B,ROW()))</f>
        <v>MAULADY PERMANA</v>
      </c>
      <c r="C1359" t="str">
        <f>IF(INDEX('Display 730 &amp; 1200'!$D:$D,ROW())="","",INDEX('Display 730 &amp; 1200'!$D:$D,ROW()))</f>
        <v>MOJOPANGGUNG</v>
      </c>
      <c r="D1359" t="e">
        <f>IF($C1359="",0,SUMIFS(#REF!,#REF!,$C1359,#REF!,"&gt;="&amp;'Display 730 &amp; 1200'!$AN$10,#REF!,"&lt;="&amp;'Display 730 &amp; 1200'!$AN$9))</f>
        <v>#REF!</v>
      </c>
      <c r="E1359" t="e">
        <f>IF($C1359="",0,SUMIFS(#REF!,#REF!,$C1359,#REF!,"&gt;="&amp;'Display 730 &amp; 1200'!$AN$12,#REF!,"&lt;="&amp;'Display 730 &amp; 1200'!$AN$11))</f>
        <v>#REF!</v>
      </c>
    </row>
    <row r="1360" spans="1:5">
      <c r="A1360" t="str">
        <f>IF(INDEX('Display 730 &amp; 1200'!$A:$A,ROW())="","",INDEX('Display 730 &amp; 1200'!$A:$A,ROW()))</f>
        <v>SURABAYA泗水</v>
      </c>
      <c r="B1360" t="str">
        <f>IF(INDEX('Display 730 &amp; 1200'!$B:$B,ROW())="","",INDEX('Display 730 &amp; 1200'!$B:$B,ROW()))</f>
        <v>MAULADY PERMANA</v>
      </c>
      <c r="C1360" t="str">
        <f>IF(INDEX('Display 730 &amp; 1200'!$D:$D,ROW())="","",INDEX('Display 730 &amp; 1200'!$D:$D,ROW()))</f>
        <v>GENTENG_2</v>
      </c>
      <c r="D1360" t="e">
        <f>IF($C1360="",0,SUMIFS(#REF!,#REF!,$C1360,#REF!,"&gt;="&amp;'Display 730 &amp; 1200'!$AN$10,#REF!,"&lt;="&amp;'Display 730 &amp; 1200'!$AN$9))</f>
        <v>#REF!</v>
      </c>
      <c r="E1360" t="e">
        <f>IF($C1360="",0,SUMIFS(#REF!,#REF!,$C1360,#REF!,"&gt;="&amp;'Display 730 &amp; 1200'!$AN$12,#REF!,"&lt;="&amp;'Display 730 &amp; 1200'!$AN$11))</f>
        <v>#REF!</v>
      </c>
    </row>
    <row r="1361" spans="1:5">
      <c r="A1361" t="str">
        <f>IF(INDEX('Display 730 &amp; 1200'!$A:$A,ROW())="","",INDEX('Display 730 &amp; 1200'!$A:$A,ROW()))</f>
        <v>SURABAYA泗水</v>
      </c>
      <c r="B1361" t="str">
        <f>IF(INDEX('Display 730 &amp; 1200'!$B:$B,ROW())="","",INDEX('Display 730 &amp; 1200'!$B:$B,ROW()))</f>
        <v>MAULADY PERMANA</v>
      </c>
      <c r="C1361" t="str">
        <f>IF(INDEX('Display 730 &amp; 1200'!$D:$D,ROW())="","",INDEX('Display 730 &amp; 1200'!$D:$D,ROW()))</f>
        <v>GLENMORE_1</v>
      </c>
      <c r="D1361" t="e">
        <f>IF($C1361="",0,SUMIFS(#REF!,#REF!,$C1361,#REF!,"&gt;="&amp;'Display 730 &amp; 1200'!$AN$10,#REF!,"&lt;="&amp;'Display 730 &amp; 1200'!$AN$9))</f>
        <v>#REF!</v>
      </c>
      <c r="E1361" t="e">
        <f>IF($C1361="",0,SUMIFS(#REF!,#REF!,$C1361,#REF!,"&gt;="&amp;'Display 730 &amp; 1200'!$AN$12,#REF!,"&lt;="&amp;'Display 730 &amp; 1200'!$AN$11))</f>
        <v>#REF!</v>
      </c>
    </row>
    <row r="1362" spans="1:5">
      <c r="A1362" t="str">
        <f>IF(INDEX('Display 730 &amp; 1200'!$A:$A,ROW())="","",INDEX('Display 730 &amp; 1200'!$A:$A,ROW()))</f>
        <v>SURABAYA泗水</v>
      </c>
      <c r="B1362" t="str">
        <f>IF(INDEX('Display 730 &amp; 1200'!$B:$B,ROW())="","",INDEX('Display 730 &amp; 1200'!$B:$B,ROW()))</f>
        <v>MAULADY PERMANA</v>
      </c>
      <c r="C1362" t="str">
        <f>IF(INDEX('Display 730 &amp; 1200'!$D:$D,ROW())="","",INDEX('Display 730 &amp; 1200'!$D:$D,ROW()))</f>
        <v>KALIBARU_1</v>
      </c>
      <c r="D1362" t="e">
        <f>IF($C1362="",0,SUMIFS(#REF!,#REF!,$C1362,#REF!,"&gt;="&amp;'Display 730 &amp; 1200'!$AN$10,#REF!,"&lt;="&amp;'Display 730 &amp; 1200'!$AN$9))</f>
        <v>#REF!</v>
      </c>
      <c r="E1362" t="e">
        <f>IF($C1362="",0,SUMIFS(#REF!,#REF!,$C1362,#REF!,"&gt;="&amp;'Display 730 &amp; 1200'!$AN$12,#REF!,"&lt;="&amp;'Display 730 &amp; 1200'!$AN$11))</f>
        <v>#REF!</v>
      </c>
    </row>
    <row r="1363" spans="1:5">
      <c r="A1363" t="str">
        <f>IF(INDEX('Display 730 &amp; 1200'!$A:$A,ROW())="","",INDEX('Display 730 &amp; 1200'!$A:$A,ROW()))</f>
        <v>SURABAYA泗水</v>
      </c>
      <c r="B1363" t="str">
        <f>IF(INDEX('Display 730 &amp; 1200'!$B:$B,ROW())="","",INDEX('Display 730 &amp; 1200'!$B:$B,ROW()))</f>
        <v>MAULADY PERMANA</v>
      </c>
      <c r="C1363" t="str">
        <f>IF(INDEX('Display 730 &amp; 1200'!$D:$D,ROW())="","",INDEX('Display 730 &amp; 1200'!$D:$D,ROW()))</f>
        <v>KALIPURO</v>
      </c>
      <c r="D1363" t="e">
        <f>IF($C1363="",0,SUMIFS(#REF!,#REF!,$C1363,#REF!,"&gt;="&amp;'Display 730 &amp; 1200'!$AN$10,#REF!,"&lt;="&amp;'Display 730 &amp; 1200'!$AN$9))</f>
        <v>#REF!</v>
      </c>
      <c r="E1363" t="e">
        <f>IF($C1363="",0,SUMIFS(#REF!,#REF!,$C1363,#REF!,"&gt;="&amp;'Display 730 &amp; 1200'!$AN$12,#REF!,"&lt;="&amp;'Display 730 &amp; 1200'!$AN$11))</f>
        <v>#REF!</v>
      </c>
    </row>
    <row r="1364" spans="1:5">
      <c r="A1364" t="str">
        <f>IF(INDEX('Display 730 &amp; 1200'!$A:$A,ROW())="","",INDEX('Display 730 &amp; 1200'!$A:$A,ROW()))</f>
        <v>SURABAYA泗水</v>
      </c>
      <c r="B1364" t="str">
        <f>IF(INDEX('Display 730 &amp; 1200'!$B:$B,ROW())="","",INDEX('Display 730 &amp; 1200'!$B:$B,ROW()))</f>
        <v>MAULADY PERMANA</v>
      </c>
      <c r="C1364" t="str">
        <f>IF(INDEX('Display 730 &amp; 1200'!$D:$D,ROW())="","",INDEX('Display 730 &amp; 1200'!$D:$D,ROW()))</f>
        <v>SUMBERAYU</v>
      </c>
      <c r="D1364" t="e">
        <f>IF($C1364="",0,SUMIFS(#REF!,#REF!,$C1364,#REF!,"&gt;="&amp;'Display 730 &amp; 1200'!$AN$10,#REF!,"&lt;="&amp;'Display 730 &amp; 1200'!$AN$9))</f>
        <v>#REF!</v>
      </c>
      <c r="E1364" t="e">
        <f>IF($C1364="",0,SUMIFS(#REF!,#REF!,$C1364,#REF!,"&gt;="&amp;'Display 730 &amp; 1200'!$AN$12,#REF!,"&lt;="&amp;'Display 730 &amp; 1200'!$AN$11))</f>
        <v>#REF!</v>
      </c>
    </row>
    <row r="1365" spans="1:5">
      <c r="A1365" t="str">
        <f>IF(INDEX('Display 730 &amp; 1200'!$A:$A,ROW())="","",INDEX('Display 730 &amp; 1200'!$A:$A,ROW()))</f>
        <v>SURABAYA泗水</v>
      </c>
      <c r="B1365" t="str">
        <f>IF(INDEX('Display 730 &amp; 1200'!$B:$B,ROW())="","",INDEX('Display 730 &amp; 1200'!$B:$B,ROW()))</f>
        <v>MAULADY PERMANA</v>
      </c>
      <c r="C1365" t="str">
        <f>IF(INDEX('Display 730 &amp; 1200'!$D:$D,ROW())="","",INDEX('Display 730 &amp; 1200'!$D:$D,ROW()))</f>
        <v>BWI_TEGALSARI_2</v>
      </c>
      <c r="D1365" t="e">
        <f>IF($C1365="",0,SUMIFS(#REF!,#REF!,$C1365,#REF!,"&gt;="&amp;'Display 730 &amp; 1200'!$AN$10,#REF!,"&lt;="&amp;'Display 730 &amp; 1200'!$AN$9))</f>
        <v>#REF!</v>
      </c>
      <c r="E1365" t="e">
        <f>IF($C1365="",0,SUMIFS(#REF!,#REF!,$C1365,#REF!,"&gt;="&amp;'Display 730 &amp; 1200'!$AN$12,#REF!,"&lt;="&amp;'Display 730 &amp; 1200'!$AN$11))</f>
        <v>#REF!</v>
      </c>
    </row>
    <row r="1366" spans="1:5">
      <c r="A1366" t="str">
        <f>IF(INDEX('Display 730 &amp; 1200'!$A:$A,ROW())="","",INDEX('Display 730 &amp; 1200'!$A:$A,ROW()))</f>
        <v>SURABAYA泗水</v>
      </c>
      <c r="B1366" t="str">
        <f>IF(INDEX('Display 730 &amp; 1200'!$B:$B,ROW())="","",INDEX('Display 730 &amp; 1200'!$B:$B,ROW()))</f>
        <v>MAULADY PERMANA</v>
      </c>
      <c r="C1366" t="str">
        <f>IF(INDEX('Display 730 &amp; 1200'!$D:$D,ROW())="","",INDEX('Display 730 &amp; 1200'!$D:$D,ROW()))</f>
        <v>CLURING</v>
      </c>
      <c r="D1366" t="e">
        <f>IF($C1366="",0,SUMIFS(#REF!,#REF!,$C1366,#REF!,"&gt;="&amp;'Display 730 &amp; 1200'!$AN$10,#REF!,"&lt;="&amp;'Display 730 &amp; 1200'!$AN$9))</f>
        <v>#REF!</v>
      </c>
      <c r="E1366" t="e">
        <f>IF($C1366="",0,SUMIFS(#REF!,#REF!,$C1366,#REF!,"&gt;="&amp;'Display 730 &amp; 1200'!$AN$12,#REF!,"&lt;="&amp;'Display 730 &amp; 1200'!$AN$11))</f>
        <v>#REF!</v>
      </c>
    </row>
    <row r="1367" spans="1:5">
      <c r="A1367" t="str">
        <f>IF(INDEX('Display 730 &amp; 1200'!$A:$A,ROW())="","",INDEX('Display 730 &amp; 1200'!$A:$A,ROW()))</f>
        <v>SURABAYA泗水</v>
      </c>
      <c r="B1367" t="str">
        <f>IF(INDEX('Display 730 &amp; 1200'!$B:$B,ROW())="","",INDEX('Display 730 &amp; 1200'!$B:$B,ROW()))</f>
        <v>MAULADY PERMANA</v>
      </c>
      <c r="C1367" t="str">
        <f>IF(INDEX('Display 730 &amp; 1200'!$D:$D,ROW())="","",INDEX('Display 730 &amp; 1200'!$D:$D,ROW()))</f>
        <v>SRONO</v>
      </c>
      <c r="D1367" t="e">
        <f>IF($C1367="",0,SUMIFS(#REF!,#REF!,$C1367,#REF!,"&gt;="&amp;'Display 730 &amp; 1200'!$AN$10,#REF!,"&lt;="&amp;'Display 730 &amp; 1200'!$AN$9))</f>
        <v>#REF!</v>
      </c>
      <c r="E1367" t="e">
        <f>IF($C1367="",0,SUMIFS(#REF!,#REF!,$C1367,#REF!,"&gt;="&amp;'Display 730 &amp; 1200'!$AN$12,#REF!,"&lt;="&amp;'Display 730 &amp; 1200'!$AN$11))</f>
        <v>#REF!</v>
      </c>
    </row>
    <row r="1368" spans="1:5">
      <c r="A1368" t="str">
        <f>IF(INDEX('Display 730 &amp; 1200'!$A:$A,ROW())="","",INDEX('Display 730 &amp; 1200'!$A:$A,ROW()))</f>
        <v>SURABAYA泗水</v>
      </c>
      <c r="B1368" t="str">
        <f>IF(INDEX('Display 730 &amp; 1200'!$B:$B,ROW())="","",INDEX('Display 730 &amp; 1200'!$B:$B,ROW()))</f>
        <v>MAULADY PERMANA</v>
      </c>
      <c r="C1368" t="str">
        <f>IF(INDEX('Display 730 &amp; 1200'!$D:$D,ROW())="","",INDEX('Display 730 &amp; 1200'!$D:$D,ROW()))</f>
        <v>GLAGAH</v>
      </c>
      <c r="D1368" t="e">
        <f>IF($C1368="",0,SUMIFS(#REF!,#REF!,$C1368,#REF!,"&gt;="&amp;'Display 730 &amp; 1200'!$AN$10,#REF!,"&lt;="&amp;'Display 730 &amp; 1200'!$AN$9))</f>
        <v>#REF!</v>
      </c>
      <c r="E1368" t="e">
        <f>IF($C1368="",0,SUMIFS(#REF!,#REF!,$C1368,#REF!,"&gt;="&amp;'Display 730 &amp; 1200'!$AN$12,#REF!,"&lt;="&amp;'Display 730 &amp; 1200'!$AN$11))</f>
        <v>#REF!</v>
      </c>
    </row>
    <row r="1369" spans="1:5">
      <c r="A1369" t="str">
        <f>IF(INDEX('Display 730 &amp; 1200'!$A:$A,ROW())="","",INDEX('Display 730 &amp; 1200'!$A:$A,ROW()))</f>
        <v>SURABAYA泗水</v>
      </c>
      <c r="B1369" t="str">
        <f>IF(INDEX('Display 730 &amp; 1200'!$B:$B,ROW())="","",INDEX('Display 730 &amp; 1200'!$B:$B,ROW()))</f>
        <v>MAULADY PERMANA</v>
      </c>
      <c r="C1369" t="str">
        <f>IF(INDEX('Display 730 &amp; 1200'!$D:$D,ROW())="","",INDEX('Display 730 &amp; 1200'!$D:$D,ROW()))</f>
        <v>KABAT</v>
      </c>
      <c r="D1369" t="e">
        <f>IF($C1369="",0,SUMIFS(#REF!,#REF!,$C1369,#REF!,"&gt;="&amp;'Display 730 &amp; 1200'!$AN$10,#REF!,"&lt;="&amp;'Display 730 &amp; 1200'!$AN$9))</f>
        <v>#REF!</v>
      </c>
      <c r="E1369" t="e">
        <f>IF($C1369="",0,SUMIFS(#REF!,#REF!,$C1369,#REF!,"&gt;="&amp;'Display 730 &amp; 1200'!$AN$12,#REF!,"&lt;="&amp;'Display 730 &amp; 1200'!$AN$11))</f>
        <v>#REF!</v>
      </c>
    </row>
    <row r="1370" spans="1:5">
      <c r="A1370" t="str">
        <f>IF(INDEX('Display 730 &amp; 1200'!$A:$A,ROW())="","",INDEX('Display 730 &amp; 1200'!$A:$A,ROW()))</f>
        <v>SURABAYA泗水</v>
      </c>
      <c r="B1370" t="str">
        <f>IF(INDEX('Display 730 &amp; 1200'!$B:$B,ROW())="","",INDEX('Display 730 &amp; 1200'!$B:$B,ROW()))</f>
        <v>MAULADY PERMANA</v>
      </c>
      <c r="C1370" t="str">
        <f>IF(INDEX('Display 730 &amp; 1200'!$D:$D,ROW())="","",INDEX('Display 730 &amp; 1200'!$D:$D,ROW()))</f>
        <v>WONGSOREJO</v>
      </c>
      <c r="D1370" t="e">
        <f>IF($C1370="",0,SUMIFS(#REF!,#REF!,$C1370,#REF!,"&gt;="&amp;'Display 730 &amp; 1200'!$AN$10,#REF!,"&lt;="&amp;'Display 730 &amp; 1200'!$AN$9))</f>
        <v>#REF!</v>
      </c>
      <c r="E1370" t="e">
        <f>IF($C1370="",0,SUMIFS(#REF!,#REF!,$C1370,#REF!,"&gt;="&amp;'Display 730 &amp; 1200'!$AN$12,#REF!,"&lt;="&amp;'Display 730 &amp; 1200'!$AN$11))</f>
        <v>#REF!</v>
      </c>
    </row>
    <row r="1371" spans="1:5">
      <c r="A1371" t="str">
        <f>IF(INDEX('Display 730 &amp; 1200'!$A:$A,ROW())="","",INDEX('Display 730 &amp; 1200'!$A:$A,ROW()))</f>
        <v>SURABAYA泗水</v>
      </c>
      <c r="B1371" t="str">
        <f>IF(INDEX('Display 730 &amp; 1200'!$B:$B,ROW())="","",INDEX('Display 730 &amp; 1200'!$B:$B,ROW()))</f>
        <v>MAULADY PERMANA</v>
      </c>
      <c r="C1371" t="str">
        <f>IF(INDEX('Display 730 &amp; 1200'!$D:$D,ROW())="","",INDEX('Display 730 &amp; 1200'!$D:$D,ROW()))</f>
        <v>SEMPU_1</v>
      </c>
      <c r="D1371" t="e">
        <f>IF($C1371="",0,SUMIFS(#REF!,#REF!,$C1371,#REF!,"&gt;="&amp;'Display 730 &amp; 1200'!$AN$10,#REF!,"&lt;="&amp;'Display 730 &amp; 1200'!$AN$9))</f>
        <v>#REF!</v>
      </c>
      <c r="E1371" t="e">
        <f>IF($C1371="",0,SUMIFS(#REF!,#REF!,$C1371,#REF!,"&gt;="&amp;'Display 730 &amp; 1200'!$AN$12,#REF!,"&lt;="&amp;'Display 730 &amp; 1200'!$AN$11))</f>
        <v>#REF!</v>
      </c>
    </row>
    <row r="1372" spans="1:5">
      <c r="A1372" t="str">
        <f>IF(INDEX('Display 730 &amp; 1200'!$A:$A,ROW())="","",INDEX('Display 730 &amp; 1200'!$A:$A,ROW()))</f>
        <v>SURABAYA泗水</v>
      </c>
      <c r="B1372" t="str">
        <f>IF(INDEX('Display 730 &amp; 1200'!$B:$B,ROW())="","",INDEX('Display 730 &amp; 1200'!$B:$B,ROW()))</f>
        <v>MAULADY PERMANA</v>
      </c>
      <c r="C1372" t="str">
        <f>IF(INDEX('Display 730 &amp; 1200'!$D:$D,ROW())="","",INDEX('Display 730 &amp; 1200'!$D:$D,ROW()))</f>
        <v>BANGOREJO_1</v>
      </c>
      <c r="D1372" t="e">
        <f>IF($C1372="",0,SUMIFS(#REF!,#REF!,$C1372,#REF!,"&gt;="&amp;'Display 730 &amp; 1200'!$AN$10,#REF!,"&lt;="&amp;'Display 730 &amp; 1200'!$AN$9))</f>
        <v>#REF!</v>
      </c>
      <c r="E1372" t="e">
        <f>IF($C1372="",0,SUMIFS(#REF!,#REF!,$C1372,#REF!,"&gt;="&amp;'Display 730 &amp; 1200'!$AN$12,#REF!,"&lt;="&amp;'Display 730 &amp; 1200'!$AN$11))</f>
        <v>#REF!</v>
      </c>
    </row>
    <row r="1373" spans="1:5">
      <c r="A1373" t="str">
        <f>IF(INDEX('Display 730 &amp; 1200'!$A:$A,ROW())="","",INDEX('Display 730 &amp; 1200'!$A:$A,ROW()))</f>
        <v>SURABAYA泗水</v>
      </c>
      <c r="B1373" t="str">
        <f>IF(INDEX('Display 730 &amp; 1200'!$B:$B,ROW())="","",INDEX('Display 730 &amp; 1200'!$B:$B,ROW()))</f>
        <v>MAULADY PERMANA</v>
      </c>
      <c r="C1373" t="str">
        <f>IF(INDEX('Display 730 &amp; 1200'!$D:$D,ROW())="","",INDEX('Display 730 &amp; 1200'!$D:$D,ROW()))</f>
        <v>PESANGGARAN_1</v>
      </c>
      <c r="D1373" t="e">
        <f>IF($C1373="",0,SUMIFS(#REF!,#REF!,$C1373,#REF!,"&gt;="&amp;'Display 730 &amp; 1200'!$AN$10,#REF!,"&lt;="&amp;'Display 730 &amp; 1200'!$AN$9))</f>
        <v>#REF!</v>
      </c>
      <c r="E1373" t="e">
        <f>IF($C1373="",0,SUMIFS(#REF!,#REF!,$C1373,#REF!,"&gt;="&amp;'Display 730 &amp; 1200'!$AN$12,#REF!,"&lt;="&amp;'Display 730 &amp; 1200'!$AN$11))</f>
        <v>#REF!</v>
      </c>
    </row>
    <row r="1374" spans="1:5">
      <c r="A1374" t="str">
        <f>IF(INDEX('Display 730 &amp; 1200'!$A:$A,ROW())="","",INDEX('Display 730 &amp; 1200'!$A:$A,ROW()))</f>
        <v>SURABAYA泗水</v>
      </c>
      <c r="B1374" t="str">
        <f>IF(INDEX('Display 730 &amp; 1200'!$B:$B,ROW())="","",INDEX('Display 730 &amp; 1200'!$B:$B,ROW()))</f>
        <v>MAULADY PERMANA</v>
      </c>
      <c r="C1374" t="str">
        <f>IF(INDEX('Display 730 &amp; 1200'!$D:$D,ROW())="","",INDEX('Display 730 &amp; 1200'!$D:$D,ROW()))</f>
        <v>GENTENG_BWI_1</v>
      </c>
      <c r="D1374" t="e">
        <f>IF($C1374="",0,SUMIFS(#REF!,#REF!,$C1374,#REF!,"&gt;="&amp;'Display 730 &amp; 1200'!$AN$10,#REF!,"&lt;="&amp;'Display 730 &amp; 1200'!$AN$9))</f>
        <v>#REF!</v>
      </c>
      <c r="E1374" t="e">
        <f>IF($C1374="",0,SUMIFS(#REF!,#REF!,$C1374,#REF!,"&gt;="&amp;'Display 730 &amp; 1200'!$AN$12,#REF!,"&lt;="&amp;'Display 730 &amp; 1200'!$AN$11))</f>
        <v>#REF!</v>
      </c>
    </row>
    <row r="1375" spans="1:5">
      <c r="A1375" t="str">
        <f>IF(INDEX('Display 730 &amp; 1200'!$A:$A,ROW())="","",INDEX('Display 730 &amp; 1200'!$A:$A,ROW()))</f>
        <v>SURABAYA泗水</v>
      </c>
      <c r="B1375" t="str">
        <f>IF(INDEX('Display 730 &amp; 1200'!$B:$B,ROW())="","",INDEX('Display 730 &amp; 1200'!$B:$B,ROW()))</f>
        <v>MAULADY PERMANA</v>
      </c>
      <c r="C1375" t="str">
        <f>IF(INDEX('Display 730 &amp; 1200'!$D:$D,ROW())="","",INDEX('Display 730 &amp; 1200'!$D:$D,ROW()))</f>
        <v>BWI_GENTENG</v>
      </c>
      <c r="D1375" t="e">
        <f>IF($C1375="",0,SUMIFS(#REF!,#REF!,$C1375,#REF!,"&gt;="&amp;'Display 730 &amp; 1200'!$AN$10,#REF!,"&lt;="&amp;'Display 730 &amp; 1200'!$AN$9))</f>
        <v>#REF!</v>
      </c>
      <c r="E1375" t="e">
        <f>IF($C1375="",0,SUMIFS(#REF!,#REF!,$C1375,#REF!,"&gt;="&amp;'Display 730 &amp; 1200'!$AN$12,#REF!,"&lt;="&amp;'Display 730 &amp; 1200'!$AN$11))</f>
        <v>#REF!</v>
      </c>
    </row>
    <row r="1376" spans="1:5">
      <c r="A1376" t="str">
        <f>IF(INDEX('Display 730 &amp; 1200'!$A:$A,ROW())="","",INDEX('Display 730 &amp; 1200'!$A:$A,ROW()))</f>
        <v>SURABAYA泗水</v>
      </c>
      <c r="B1376" t="str">
        <f>IF(INDEX('Display 730 &amp; 1200'!$B:$B,ROW())="","",INDEX('Display 730 &amp; 1200'!$B:$B,ROW()))</f>
        <v>AGUNG ADITYA WIRAWAN</v>
      </c>
      <c r="C1376" t="str">
        <f>IF(INDEX('Display 730 &amp; 1200'!$D:$D,ROW())="","",INDEX('Display 730 &amp; 1200'!$D:$D,ROW()))</f>
        <v>MALANG</v>
      </c>
      <c r="D1376" t="e">
        <f>IF($C1376="",0,SUMIFS(#REF!,#REF!,$C1376,#REF!,"&gt;="&amp;'Display 730 &amp; 1200'!$AN$10,#REF!,"&lt;="&amp;'Display 730 &amp; 1200'!$AN$9))</f>
        <v>#REF!</v>
      </c>
      <c r="E1376" t="e">
        <f>IF($C1376="",0,SUMIFS(#REF!,#REF!,$C1376,#REF!,"&gt;="&amp;'Display 730 &amp; 1200'!$AN$12,#REF!,"&lt;="&amp;'Display 730 &amp; 1200'!$AN$11))</f>
        <v>#REF!</v>
      </c>
    </row>
    <row r="1377" spans="1:5">
      <c r="A1377" t="str">
        <f>IF(INDEX('Display 730 &amp; 1200'!$A:$A,ROW())="","",INDEX('Display 730 &amp; 1200'!$A:$A,ROW()))</f>
        <v>SURABAYA泗水</v>
      </c>
      <c r="B1377" t="str">
        <f>IF(INDEX('Display 730 &amp; 1200'!$B:$B,ROW())="","",INDEX('Display 730 &amp; 1200'!$B:$B,ROW()))</f>
        <v>AGUNG ADITYA WIRAWAN</v>
      </c>
      <c r="C1377" t="str">
        <f>IF(INDEX('Display 730 &amp; 1200'!$D:$D,ROW())="","",INDEX('Display 730 &amp; 1200'!$D:$D,ROW()))</f>
        <v>BLIMBING</v>
      </c>
      <c r="D1377" t="e">
        <f>IF($C1377="",0,SUMIFS(#REF!,#REF!,$C1377,#REF!,"&gt;="&amp;'Display 730 &amp; 1200'!$AN$10,#REF!,"&lt;="&amp;'Display 730 &amp; 1200'!$AN$9))</f>
        <v>#REF!</v>
      </c>
      <c r="E1377" t="e">
        <f>IF($C1377="",0,SUMIFS(#REF!,#REF!,$C1377,#REF!,"&gt;="&amp;'Display 730 &amp; 1200'!$AN$12,#REF!,"&lt;="&amp;'Display 730 &amp; 1200'!$AN$11))</f>
        <v>#REF!</v>
      </c>
    </row>
    <row r="1378" spans="1:5">
      <c r="A1378" t="str">
        <f>IF(INDEX('Display 730 &amp; 1200'!$A:$A,ROW())="","",INDEX('Display 730 &amp; 1200'!$A:$A,ROW()))</f>
        <v>SURABAYA泗水</v>
      </c>
      <c r="B1378" t="str">
        <f>IF(INDEX('Display 730 &amp; 1200'!$B:$B,ROW())="","",INDEX('Display 730 &amp; 1200'!$B:$B,ROW()))</f>
        <v>AGUNG ADITYA WIRAWAN</v>
      </c>
      <c r="C1378" t="str">
        <f>IF(INDEX('Display 730 &amp; 1200'!$D:$D,ROW())="","",INDEX('Display 730 &amp; 1200'!$D:$D,ROW()))</f>
        <v>KLOJEN</v>
      </c>
      <c r="D1378" t="e">
        <f>IF($C1378="",0,SUMIFS(#REF!,#REF!,$C1378,#REF!,"&gt;="&amp;'Display 730 &amp; 1200'!$AN$10,#REF!,"&lt;="&amp;'Display 730 &amp; 1200'!$AN$9))</f>
        <v>#REF!</v>
      </c>
      <c r="E1378" t="e">
        <f>IF($C1378="",0,SUMIFS(#REF!,#REF!,$C1378,#REF!,"&gt;="&amp;'Display 730 &amp; 1200'!$AN$12,#REF!,"&lt;="&amp;'Display 730 &amp; 1200'!$AN$11))</f>
        <v>#REF!</v>
      </c>
    </row>
    <row r="1379" spans="1:5">
      <c r="A1379" t="str">
        <f>IF(INDEX('Display 730 &amp; 1200'!$A:$A,ROW())="","",INDEX('Display 730 &amp; 1200'!$A:$A,ROW()))</f>
        <v>SURABAYA泗水</v>
      </c>
      <c r="B1379" t="str">
        <f>IF(INDEX('Display 730 &amp; 1200'!$B:$B,ROW())="","",INDEX('Display 730 &amp; 1200'!$B:$B,ROW()))</f>
        <v>AGUNG ADITYA WIRAWAN</v>
      </c>
      <c r="C1379" t="str">
        <f>IF(INDEX('Display 730 &amp; 1200'!$D:$D,ROW())="","",INDEX('Display 730 &amp; 1200'!$D:$D,ROW()))</f>
        <v>SOEHAT</v>
      </c>
      <c r="D1379" t="e">
        <f>IF($C1379="",0,SUMIFS(#REF!,#REF!,$C1379,#REF!,"&gt;="&amp;'Display 730 &amp; 1200'!$AN$10,#REF!,"&lt;="&amp;'Display 730 &amp; 1200'!$AN$9))</f>
        <v>#REF!</v>
      </c>
      <c r="E1379" t="e">
        <f>IF($C1379="",0,SUMIFS(#REF!,#REF!,$C1379,#REF!,"&gt;="&amp;'Display 730 &amp; 1200'!$AN$12,#REF!,"&lt;="&amp;'Display 730 &amp; 1200'!$AN$11))</f>
        <v>#REF!</v>
      </c>
    </row>
    <row r="1380" spans="1:5">
      <c r="A1380" t="str">
        <f>IF(INDEX('Display 730 &amp; 1200'!$A:$A,ROW())="","",INDEX('Display 730 &amp; 1200'!$A:$A,ROW()))</f>
        <v>SURABAYA泗水</v>
      </c>
      <c r="B1380" t="str">
        <f>IF(INDEX('Display 730 &amp; 1200'!$B:$B,ROW())="","",INDEX('Display 730 &amp; 1200'!$B:$B,ROW()))</f>
        <v>AGUNG ADITYA WIRAWAN</v>
      </c>
      <c r="C1380" t="str">
        <f>IF(INDEX('Display 730 &amp; 1200'!$D:$D,ROW())="","",INDEX('Display 730 &amp; 1200'!$D:$D,ROW()))</f>
        <v>KALPATARU</v>
      </c>
      <c r="D1380" t="e">
        <f>IF($C1380="",0,SUMIFS(#REF!,#REF!,$C1380,#REF!,"&gt;="&amp;'Display 730 &amp; 1200'!$AN$10,#REF!,"&lt;="&amp;'Display 730 &amp; 1200'!$AN$9))</f>
        <v>#REF!</v>
      </c>
      <c r="E1380" t="e">
        <f>IF($C1380="",0,SUMIFS(#REF!,#REF!,$C1380,#REF!,"&gt;="&amp;'Display 730 &amp; 1200'!$AN$12,#REF!,"&lt;="&amp;'Display 730 &amp; 1200'!$AN$11))</f>
        <v>#REF!</v>
      </c>
    </row>
    <row r="1381" spans="1:5">
      <c r="A1381" t="str">
        <f>IF(INDEX('Display 730 &amp; 1200'!$A:$A,ROW())="","",INDEX('Display 730 &amp; 1200'!$A:$A,ROW()))</f>
        <v>SURABAYA泗水</v>
      </c>
      <c r="B1381" t="str">
        <f>IF(INDEX('Display 730 &amp; 1200'!$B:$B,ROW())="","",INDEX('Display 730 &amp; 1200'!$B:$B,ROW()))</f>
        <v>AGUNG ADITYA WIRAWAN</v>
      </c>
      <c r="C1381" t="str">
        <f>IF(INDEX('Display 730 &amp; 1200'!$D:$D,ROW())="","",INDEX('Display 730 &amp; 1200'!$D:$D,ROW()))</f>
        <v>SUKUN_TANJUNG</v>
      </c>
      <c r="D1381" t="e">
        <f>IF($C1381="",0,SUMIFS(#REF!,#REF!,$C1381,#REF!,"&gt;="&amp;'Display 730 &amp; 1200'!$AN$10,#REF!,"&lt;="&amp;'Display 730 &amp; 1200'!$AN$9))</f>
        <v>#REF!</v>
      </c>
      <c r="E1381" t="e">
        <f>IF($C1381="",0,SUMIFS(#REF!,#REF!,$C1381,#REF!,"&gt;="&amp;'Display 730 &amp; 1200'!$AN$12,#REF!,"&lt;="&amp;'Display 730 &amp; 1200'!$AN$11))</f>
        <v>#REF!</v>
      </c>
    </row>
    <row r="1382" spans="1:5">
      <c r="A1382" t="str">
        <f>IF(INDEX('Display 730 &amp; 1200'!$A:$A,ROW())="","",INDEX('Display 730 &amp; 1200'!$A:$A,ROW()))</f>
        <v>SURABAYA泗水</v>
      </c>
      <c r="B1382" t="str">
        <f>IF(INDEX('Display 730 &amp; 1200'!$B:$B,ROW())="","",INDEX('Display 730 &amp; 1200'!$B:$B,ROW()))</f>
        <v>AGUNG ADITYA WIRAWAN</v>
      </c>
      <c r="C1382" t="str">
        <f>IF(INDEX('Display 730 &amp; 1200'!$D:$D,ROW())="","",INDEX('Display 730 &amp; 1200'!$D:$D,ROW()))</f>
        <v>MALANG_HITS</v>
      </c>
      <c r="D1382" t="e">
        <f>IF($C1382="",0,SUMIFS(#REF!,#REF!,$C1382,#REF!,"&gt;="&amp;'Display 730 &amp; 1200'!$AN$10,#REF!,"&lt;="&amp;'Display 730 &amp; 1200'!$AN$9))</f>
        <v>#REF!</v>
      </c>
      <c r="E1382" t="e">
        <f>IF($C1382="",0,SUMIFS(#REF!,#REF!,$C1382,#REF!,"&gt;="&amp;'Display 730 &amp; 1200'!$AN$12,#REF!,"&lt;="&amp;'Display 730 &amp; 1200'!$AN$11))</f>
        <v>#REF!</v>
      </c>
    </row>
    <row r="1383" spans="1:5">
      <c r="A1383" t="str">
        <f>IF(INDEX('Display 730 &amp; 1200'!$A:$A,ROW())="","",INDEX('Display 730 &amp; 1200'!$A:$A,ROW()))</f>
        <v>SURABAYA泗水</v>
      </c>
      <c r="B1383" t="str">
        <f>IF(INDEX('Display 730 &amp; 1200'!$B:$B,ROW())="","",INDEX('Display 730 &amp; 1200'!$B:$B,ROW()))</f>
        <v>AGUNG ADITYA WIRAWAN</v>
      </c>
      <c r="C1383" t="str">
        <f>IF(INDEX('Display 730 &amp; 1200'!$D:$D,ROW())="","",INDEX('Display 730 &amp; 1200'!$D:$D,ROW()))</f>
        <v>DC_SUDARMO</v>
      </c>
      <c r="D1383" t="e">
        <f>IF($C1383="",0,SUMIFS(#REF!,#REF!,$C1383,#REF!,"&gt;="&amp;'Display 730 &amp; 1200'!$AN$10,#REF!,"&lt;="&amp;'Display 730 &amp; 1200'!$AN$9))</f>
        <v>#REF!</v>
      </c>
      <c r="E1383" t="e">
        <f>IF($C1383="",0,SUMIFS(#REF!,#REF!,$C1383,#REF!,"&gt;="&amp;'Display 730 &amp; 1200'!$AN$12,#REF!,"&lt;="&amp;'Display 730 &amp; 1200'!$AN$11))</f>
        <v>#REF!</v>
      </c>
    </row>
    <row r="1384" spans="1:5">
      <c r="A1384" t="str">
        <f>IF(INDEX('Display 730 &amp; 1200'!$A:$A,ROW())="","",INDEX('Display 730 &amp; 1200'!$A:$A,ROW()))</f>
        <v>SURABAYA泗水</v>
      </c>
      <c r="B1384" t="str">
        <f>IF(INDEX('Display 730 &amp; 1200'!$B:$B,ROW())="","",INDEX('Display 730 &amp; 1200'!$B:$B,ROW()))</f>
        <v>AGUNG ADITYA WIRAWAN</v>
      </c>
      <c r="C1384" t="str">
        <f>IF(INDEX('Display 730 &amp; 1200'!$D:$D,ROW())="","",INDEX('Display 730 &amp; 1200'!$D:$D,ROW()))</f>
        <v>OLD_CITY</v>
      </c>
      <c r="D1384" t="e">
        <f>IF($C1384="",0,SUMIFS(#REF!,#REF!,$C1384,#REF!,"&gt;="&amp;'Display 730 &amp; 1200'!$AN$10,#REF!,"&lt;="&amp;'Display 730 &amp; 1200'!$AN$9))</f>
        <v>#REF!</v>
      </c>
      <c r="E1384" t="e">
        <f>IF($C1384="",0,SUMIFS(#REF!,#REF!,$C1384,#REF!,"&gt;="&amp;'Display 730 &amp; 1200'!$AN$12,#REF!,"&lt;="&amp;'Display 730 &amp; 1200'!$AN$11))</f>
        <v>#REF!</v>
      </c>
    </row>
    <row r="1385" spans="1:5">
      <c r="A1385" t="str">
        <f>IF(INDEX('Display 730 &amp; 1200'!$A:$A,ROW())="","",INDEX('Display 730 &amp; 1200'!$A:$A,ROW()))</f>
        <v>SURABAYA泗水</v>
      </c>
      <c r="B1385" t="str">
        <f>IF(INDEX('Display 730 &amp; 1200'!$B:$B,ROW())="","",INDEX('Display 730 &amp; 1200'!$B:$B,ROW()))</f>
        <v>AGUNG ADITYA WIRAWAN</v>
      </c>
      <c r="C1385" t="str">
        <f>IF(INDEX('Display 730 &amp; 1200'!$D:$D,ROW())="","",INDEX('Display 730 &amp; 1200'!$D:$D,ROW()))</f>
        <v>PARANG_ARGO</v>
      </c>
      <c r="D1385" t="e">
        <f>IF($C1385="",0,SUMIFS(#REF!,#REF!,$C1385,#REF!,"&gt;="&amp;'Display 730 &amp; 1200'!$AN$10,#REF!,"&lt;="&amp;'Display 730 &amp; 1200'!$AN$9))</f>
        <v>#REF!</v>
      </c>
      <c r="E1385" t="e">
        <f>IF($C1385="",0,SUMIFS(#REF!,#REF!,$C1385,#REF!,"&gt;="&amp;'Display 730 &amp; 1200'!$AN$12,#REF!,"&lt;="&amp;'Display 730 &amp; 1200'!$AN$11))</f>
        <v>#REF!</v>
      </c>
    </row>
    <row r="1386" spans="1:5">
      <c r="A1386" t="str">
        <f>IF(INDEX('Display 730 &amp; 1200'!$A:$A,ROW())="","",INDEX('Display 730 &amp; 1200'!$A:$A,ROW()))</f>
        <v>SURABAYA泗水</v>
      </c>
      <c r="B1386" t="str">
        <f>IF(INDEX('Display 730 &amp; 1200'!$B:$B,ROW())="","",INDEX('Display 730 &amp; 1200'!$B:$B,ROW()))</f>
        <v>AGUNG ADITYA WIRAWAN</v>
      </c>
      <c r="C1386" t="str">
        <f>IF(INDEX('Display 730 &amp; 1200'!$D:$D,ROW())="","",INDEX('Display 730 &amp; 1200'!$D:$D,ROW()))</f>
        <v>KLOJEN_1</v>
      </c>
      <c r="D1386" t="e">
        <f>IF($C1386="",0,SUMIFS(#REF!,#REF!,$C1386,#REF!,"&gt;="&amp;'Display 730 &amp; 1200'!$AN$10,#REF!,"&lt;="&amp;'Display 730 &amp; 1200'!$AN$9))</f>
        <v>#REF!</v>
      </c>
      <c r="E1386" t="e">
        <f>IF($C1386="",0,SUMIFS(#REF!,#REF!,$C1386,#REF!,"&gt;="&amp;'Display 730 &amp; 1200'!$AN$12,#REF!,"&lt;="&amp;'Display 730 &amp; 1200'!$AN$11))</f>
        <v>#REF!</v>
      </c>
    </row>
    <row r="1387" spans="1:5">
      <c r="A1387" t="str">
        <f>IF(INDEX('Display 730 &amp; 1200'!$A:$A,ROW())="","",INDEX('Display 730 &amp; 1200'!$A:$A,ROW()))</f>
        <v>SURABAYA泗水</v>
      </c>
      <c r="B1387" t="str">
        <f>IF(INDEX('Display 730 &amp; 1200'!$B:$B,ROW())="","",INDEX('Display 730 &amp; 1200'!$B:$B,ROW()))</f>
        <v>AGUNG ADITYA WIRAWAN</v>
      </c>
      <c r="C1387" t="str">
        <f>IF(INDEX('Display 730 &amp; 1200'!$D:$D,ROW())="","",INDEX('Display 730 &amp; 1200'!$D:$D,ROW()))</f>
        <v>LAWANG_1</v>
      </c>
      <c r="D1387" t="e">
        <f>IF($C1387="",0,SUMIFS(#REF!,#REF!,$C1387,#REF!,"&gt;="&amp;'Display 730 &amp; 1200'!$AN$10,#REF!,"&lt;="&amp;'Display 730 &amp; 1200'!$AN$9))</f>
        <v>#REF!</v>
      </c>
      <c r="E1387" t="e">
        <f>IF($C1387="",0,SUMIFS(#REF!,#REF!,$C1387,#REF!,"&gt;="&amp;'Display 730 &amp; 1200'!$AN$12,#REF!,"&lt;="&amp;'Display 730 &amp; 1200'!$AN$11))</f>
        <v>#REF!</v>
      </c>
    </row>
    <row r="1388" spans="1:5">
      <c r="A1388" t="str">
        <f>IF(INDEX('Display 730 &amp; 1200'!$A:$A,ROW())="","",INDEX('Display 730 &amp; 1200'!$A:$A,ROW()))</f>
        <v>SURABAYA泗水</v>
      </c>
      <c r="B1388" t="str">
        <f>IF(INDEX('Display 730 &amp; 1200'!$B:$B,ROW())="","",INDEX('Display 730 &amp; 1200'!$B:$B,ROW()))</f>
        <v>AGUNG ADITYA WIRAWAN</v>
      </c>
      <c r="C1388" t="str">
        <f>IF(INDEX('Display 730 &amp; 1200'!$D:$D,ROW())="","",INDEX('Display 730 &amp; 1200'!$D:$D,ROW()))</f>
        <v>SINGOSARI_1</v>
      </c>
      <c r="D1388" t="e">
        <f>IF($C1388="",0,SUMIFS(#REF!,#REF!,$C1388,#REF!,"&gt;="&amp;'Display 730 &amp; 1200'!$AN$10,#REF!,"&lt;="&amp;'Display 730 &amp; 1200'!$AN$9))</f>
        <v>#REF!</v>
      </c>
      <c r="E1388" t="e">
        <f>IF($C1388="",0,SUMIFS(#REF!,#REF!,$C1388,#REF!,"&gt;="&amp;'Display 730 &amp; 1200'!$AN$12,#REF!,"&lt;="&amp;'Display 730 &amp; 1200'!$AN$11))</f>
        <v>#REF!</v>
      </c>
    </row>
    <row r="1389" spans="1:5">
      <c r="A1389" t="str">
        <f>IF(INDEX('Display 730 &amp; 1200'!$A:$A,ROW())="","",INDEX('Display 730 &amp; 1200'!$A:$A,ROW()))</f>
        <v>SURABAYA泗水</v>
      </c>
      <c r="B1389" t="str">
        <f>IF(INDEX('Display 730 &amp; 1200'!$B:$B,ROW())="","",INDEX('Display 730 &amp; 1200'!$B:$B,ROW()))</f>
        <v>AGUNG ADITYA WIRAWAN</v>
      </c>
      <c r="C1389" t="str">
        <f>IF(INDEX('Display 730 &amp; 1200'!$D:$D,ROW())="","",INDEX('Display 730 &amp; 1200'!$D:$D,ROW()))</f>
        <v>MLG_SALES</v>
      </c>
      <c r="D1389" t="e">
        <f>IF($C1389="",0,SUMIFS(#REF!,#REF!,$C1389,#REF!,"&gt;="&amp;'Display 730 &amp; 1200'!$AN$10,#REF!,"&lt;="&amp;'Display 730 &amp; 1200'!$AN$9))</f>
        <v>#REF!</v>
      </c>
      <c r="E1389" t="e">
        <f>IF($C1389="",0,SUMIFS(#REF!,#REF!,$C1389,#REF!,"&gt;="&amp;'Display 730 &amp; 1200'!$AN$12,#REF!,"&lt;="&amp;'Display 730 &amp; 1200'!$AN$11))</f>
        <v>#REF!</v>
      </c>
    </row>
    <row r="1390" spans="1:5">
      <c r="A1390" t="str">
        <f>IF(INDEX('Display 730 &amp; 1200'!$A:$A,ROW())="","",INDEX('Display 730 &amp; 1200'!$A:$A,ROW()))</f>
        <v>SURABAYA泗水</v>
      </c>
      <c r="B1390" t="str">
        <f>IF(INDEX('Display 730 &amp; 1200'!$B:$B,ROW())="","",INDEX('Display 730 &amp; 1200'!$B:$B,ROW()))</f>
        <v>AGUNG ADITYA WIRAWAN</v>
      </c>
      <c r="C1390" t="str">
        <f>IF(INDEX('Display 730 &amp; 1200'!$D:$D,ROW())="","",INDEX('Display 730 &amp; 1200'!$D:$D,ROW()))</f>
        <v>KARANG_PLOSO_1</v>
      </c>
      <c r="D1390" t="e">
        <f>IF($C1390="",0,SUMIFS(#REF!,#REF!,$C1390,#REF!,"&gt;="&amp;'Display 730 &amp; 1200'!$AN$10,#REF!,"&lt;="&amp;'Display 730 &amp; 1200'!$AN$9))</f>
        <v>#REF!</v>
      </c>
      <c r="E1390" t="e">
        <f>IF($C1390="",0,SUMIFS(#REF!,#REF!,$C1390,#REF!,"&gt;="&amp;'Display 730 &amp; 1200'!$AN$12,#REF!,"&lt;="&amp;'Display 730 &amp; 1200'!$AN$11))</f>
        <v>#REF!</v>
      </c>
    </row>
    <row r="1391" spans="1:5">
      <c r="A1391" t="str">
        <f>IF(INDEX('Display 730 &amp; 1200'!$A:$A,ROW())="","",INDEX('Display 730 &amp; 1200'!$A:$A,ROW()))</f>
        <v>SURABAYA泗水</v>
      </c>
      <c r="B1391" t="str">
        <f>IF(INDEX('Display 730 &amp; 1200'!$B:$B,ROW())="","",INDEX('Display 730 &amp; 1200'!$B:$B,ROW()))</f>
        <v>AGUNG ADITYA WIRAWAN</v>
      </c>
      <c r="C1391" t="str">
        <f>IF(INDEX('Display 730 &amp; 1200'!$D:$D,ROW())="","",INDEX('Display 730 &amp; 1200'!$D:$D,ROW()))</f>
        <v>BATU</v>
      </c>
      <c r="D1391" t="e">
        <f>IF($C1391="",0,SUMIFS(#REF!,#REF!,$C1391,#REF!,"&gt;="&amp;'Display 730 &amp; 1200'!$AN$10,#REF!,"&lt;="&amp;'Display 730 &amp; 1200'!$AN$9))</f>
        <v>#REF!</v>
      </c>
      <c r="E1391" t="e">
        <f>IF($C1391="",0,SUMIFS(#REF!,#REF!,$C1391,#REF!,"&gt;="&amp;'Display 730 &amp; 1200'!$AN$12,#REF!,"&lt;="&amp;'Display 730 &amp; 1200'!$AN$11))</f>
        <v>#REF!</v>
      </c>
    </row>
    <row r="1392" spans="1:5">
      <c r="A1392" t="str">
        <f>IF(INDEX('Display 730 &amp; 1200'!$A:$A,ROW())="","",INDEX('Display 730 &amp; 1200'!$A:$A,ROW()))</f>
        <v>SURABAYA泗水</v>
      </c>
      <c r="B1392" t="str">
        <f>IF(INDEX('Display 730 &amp; 1200'!$B:$B,ROW())="","",INDEX('Display 730 &amp; 1200'!$B:$B,ROW()))</f>
        <v>AGUNG ADITYA WIRAWAN</v>
      </c>
      <c r="C1392" t="str">
        <f>IF(INDEX('Display 730 &amp; 1200'!$D:$D,ROW())="","",INDEX('Display 730 &amp; 1200'!$D:$D,ROW()))</f>
        <v>PUJON</v>
      </c>
      <c r="D1392" t="e">
        <f>IF($C1392="",0,SUMIFS(#REF!,#REF!,$C1392,#REF!,"&gt;="&amp;'Display 730 &amp; 1200'!$AN$10,#REF!,"&lt;="&amp;'Display 730 &amp; 1200'!$AN$9))</f>
        <v>#REF!</v>
      </c>
      <c r="E1392" t="e">
        <f>IF($C1392="",0,SUMIFS(#REF!,#REF!,$C1392,#REF!,"&gt;="&amp;'Display 730 &amp; 1200'!$AN$12,#REF!,"&lt;="&amp;'Display 730 &amp; 1200'!$AN$11))</f>
        <v>#REF!</v>
      </c>
    </row>
    <row r="1393" spans="1:5">
      <c r="A1393" t="str">
        <f>IF(INDEX('Display 730 &amp; 1200'!$A:$A,ROW())="","",INDEX('Display 730 &amp; 1200'!$A:$A,ROW()))</f>
        <v>SURABAYA泗水</v>
      </c>
      <c r="B1393" t="str">
        <f>IF(INDEX('Display 730 &amp; 1200'!$B:$B,ROW())="","",INDEX('Display 730 &amp; 1200'!$B:$B,ROW()))</f>
        <v>AGUNG ADITYA WIRAWAN</v>
      </c>
      <c r="C1393" t="str">
        <f>IF(INDEX('Display 730 &amp; 1200'!$D:$D,ROW())="","",INDEX('Display 730 &amp; 1200'!$D:$D,ROW()))</f>
        <v>NGANTANG</v>
      </c>
      <c r="D1393" t="e">
        <f>IF($C1393="",0,SUMIFS(#REF!,#REF!,$C1393,#REF!,"&gt;="&amp;'Display 730 &amp; 1200'!$AN$10,#REF!,"&lt;="&amp;'Display 730 &amp; 1200'!$AN$9))</f>
        <v>#REF!</v>
      </c>
      <c r="E1393" t="e">
        <f>IF($C1393="",0,SUMIFS(#REF!,#REF!,$C1393,#REF!,"&gt;="&amp;'Display 730 &amp; 1200'!$AN$12,#REF!,"&lt;="&amp;'Display 730 &amp; 1200'!$AN$11))</f>
        <v>#REF!</v>
      </c>
    </row>
    <row r="1394" spans="1:5">
      <c r="A1394" t="str">
        <f>IF(INDEX('Display 730 &amp; 1200'!$A:$A,ROW())="","",INDEX('Display 730 &amp; 1200'!$A:$A,ROW()))</f>
        <v>SURABAYA泗水</v>
      </c>
      <c r="B1394" t="str">
        <f>IF(INDEX('Display 730 &amp; 1200'!$B:$B,ROW())="","",INDEX('Display 730 &amp; 1200'!$B:$B,ROW()))</f>
        <v>AGUNG ADITYA WIRAWAN</v>
      </c>
      <c r="C1394" t="str">
        <f>IF(INDEX('Display 730 &amp; 1200'!$D:$D,ROW())="","",INDEX('Display 730 &amp; 1200'!$D:$D,ROW()))</f>
        <v>BUMIAJI_1</v>
      </c>
      <c r="D1394" t="e">
        <f>IF($C1394="",0,SUMIFS(#REF!,#REF!,$C1394,#REF!,"&gt;="&amp;'Display 730 &amp; 1200'!$AN$10,#REF!,"&lt;="&amp;'Display 730 &amp; 1200'!$AN$9))</f>
        <v>#REF!</v>
      </c>
      <c r="E1394" t="e">
        <f>IF($C1394="",0,SUMIFS(#REF!,#REF!,$C1394,#REF!,"&gt;="&amp;'Display 730 &amp; 1200'!$AN$12,#REF!,"&lt;="&amp;'Display 730 &amp; 1200'!$AN$11))</f>
        <v>#REF!</v>
      </c>
    </row>
    <row r="1395" spans="1:5">
      <c r="A1395" t="str">
        <f>IF(INDEX('Display 730 &amp; 1200'!$A:$A,ROW())="","",INDEX('Display 730 &amp; 1200'!$A:$A,ROW()))</f>
        <v>SURABAYA泗水</v>
      </c>
      <c r="B1395" t="str">
        <f>IF(INDEX('Display 730 &amp; 1200'!$B:$B,ROW())="","",INDEX('Display 730 &amp; 1200'!$B:$B,ROW()))</f>
        <v>AGUNG ADITYA WIRAWAN</v>
      </c>
      <c r="C1395" t="str">
        <f>IF(INDEX('Display 730 &amp; 1200'!$D:$D,ROW())="","",INDEX('Display 730 &amp; 1200'!$D:$D,ROW()))</f>
        <v>JUNREJO_1</v>
      </c>
      <c r="D1395" t="e">
        <f>IF($C1395="",0,SUMIFS(#REF!,#REF!,$C1395,#REF!,"&gt;="&amp;'Display 730 &amp; 1200'!$AN$10,#REF!,"&lt;="&amp;'Display 730 &amp; 1200'!$AN$9))</f>
        <v>#REF!</v>
      </c>
      <c r="E1395" t="e">
        <f>IF($C1395="",0,SUMIFS(#REF!,#REF!,$C1395,#REF!,"&gt;="&amp;'Display 730 &amp; 1200'!$AN$12,#REF!,"&lt;="&amp;'Display 730 &amp; 1200'!$AN$11))</f>
        <v>#REF!</v>
      </c>
    </row>
    <row r="1396" spans="1:5">
      <c r="A1396" t="str">
        <f>IF(INDEX('Display 730 &amp; 1200'!$A:$A,ROW())="","",INDEX('Display 730 &amp; 1200'!$A:$A,ROW()))</f>
        <v>SURABAYA泗水</v>
      </c>
      <c r="B1396" t="str">
        <f>IF(INDEX('Display 730 &amp; 1200'!$B:$B,ROW())="","",INDEX('Display 730 &amp; 1200'!$B:$B,ROW()))</f>
        <v>AGUNG ADITYA WIRAWAN</v>
      </c>
      <c r="C1396" t="str">
        <f>IF(INDEX('Display 730 &amp; 1200'!$D:$D,ROW())="","",INDEX('Display 730 &amp; 1200'!$D:$D,ROW()))</f>
        <v>KASEMBON_1</v>
      </c>
      <c r="D1396" t="e">
        <f>IF($C1396="",0,SUMIFS(#REF!,#REF!,$C1396,#REF!,"&gt;="&amp;'Display 730 &amp; 1200'!$AN$10,#REF!,"&lt;="&amp;'Display 730 &amp; 1200'!$AN$9))</f>
        <v>#REF!</v>
      </c>
      <c r="E1396" t="e">
        <f>IF($C1396="",0,SUMIFS(#REF!,#REF!,$C1396,#REF!,"&gt;="&amp;'Display 730 &amp; 1200'!$AN$12,#REF!,"&lt;="&amp;'Display 730 &amp; 1200'!$AN$11))</f>
        <v>#REF!</v>
      </c>
    </row>
    <row r="1397" spans="1:5">
      <c r="A1397" t="str">
        <f>IF(INDEX('Display 730 &amp; 1200'!$A:$A,ROW())="","",INDEX('Display 730 &amp; 1200'!$A:$A,ROW()))</f>
        <v>SURABAYA泗水</v>
      </c>
      <c r="B1397" t="str">
        <f>IF(INDEX('Display 730 &amp; 1200'!$B:$B,ROW())="","",INDEX('Display 730 &amp; 1200'!$B:$B,ROW()))</f>
        <v>AGUNG ADITYA WIRAWAN</v>
      </c>
      <c r="C1397" t="str">
        <f>IF(INDEX('Display 730 &amp; 1200'!$D:$D,ROW())="","",INDEX('Display 730 &amp; 1200'!$D:$D,ROW()))</f>
        <v>DAU_1</v>
      </c>
      <c r="D1397" t="e">
        <f>IF($C1397="",0,SUMIFS(#REF!,#REF!,$C1397,#REF!,"&gt;="&amp;'Display 730 &amp; 1200'!$AN$10,#REF!,"&lt;="&amp;'Display 730 &amp; 1200'!$AN$9))</f>
        <v>#REF!</v>
      </c>
      <c r="E1397" t="e">
        <f>IF($C1397="",0,SUMIFS(#REF!,#REF!,$C1397,#REF!,"&gt;="&amp;'Display 730 &amp; 1200'!$AN$12,#REF!,"&lt;="&amp;'Display 730 &amp; 1200'!$AN$11))</f>
        <v>#REF!</v>
      </c>
    </row>
    <row r="1398" spans="1:5">
      <c r="A1398" t="str">
        <f>IF(INDEX('Display 730 &amp; 1200'!$A:$A,ROW())="","",INDEX('Display 730 &amp; 1200'!$A:$A,ROW()))</f>
        <v>SURABAYA泗水</v>
      </c>
      <c r="B1398" t="str">
        <f>IF(INDEX('Display 730 &amp; 1200'!$B:$B,ROW())="","",INDEX('Display 730 &amp; 1200'!$B:$B,ROW()))</f>
        <v>ARISKA EFENDI</v>
      </c>
      <c r="C1398" t="str">
        <f>IF(INDEX('Display 730 &amp; 1200'!$D:$D,ROW())="","",INDEX('Display 730 &amp; 1200'!$D:$D,ROW()))</f>
        <v>BLITAR</v>
      </c>
      <c r="D1398" t="e">
        <f>IF($C1398="",0,SUMIFS(#REF!,#REF!,$C1398,#REF!,"&gt;="&amp;'Display 730 &amp; 1200'!$AN$10,#REF!,"&lt;="&amp;'Display 730 &amp; 1200'!$AN$9))</f>
        <v>#REF!</v>
      </c>
      <c r="E1398" t="e">
        <f>IF($C1398="",0,SUMIFS(#REF!,#REF!,$C1398,#REF!,"&gt;="&amp;'Display 730 &amp; 1200'!$AN$12,#REF!,"&lt;="&amp;'Display 730 &amp; 1200'!$AN$11))</f>
        <v>#REF!</v>
      </c>
    </row>
    <row r="1399" spans="1:5">
      <c r="A1399" t="str">
        <f>IF(INDEX('Display 730 &amp; 1200'!$A:$A,ROW())="","",INDEX('Display 730 &amp; 1200'!$A:$A,ROW()))</f>
        <v>SURABAYA泗水</v>
      </c>
      <c r="B1399" t="str">
        <f>IF(INDEX('Display 730 &amp; 1200'!$B:$B,ROW())="","",INDEX('Display 730 &amp; 1200'!$B:$B,ROW()))</f>
        <v>ARISKA EFENDI</v>
      </c>
      <c r="C1399" t="str">
        <f>IF(INDEX('Display 730 &amp; 1200'!$D:$D,ROW())="","",INDEX('Display 730 &amp; 1200'!$D:$D,ROW()))</f>
        <v>TALUN</v>
      </c>
      <c r="D1399" t="e">
        <f>IF($C1399="",0,SUMIFS(#REF!,#REF!,$C1399,#REF!,"&gt;="&amp;'Display 730 &amp; 1200'!$AN$10,#REF!,"&lt;="&amp;'Display 730 &amp; 1200'!$AN$9))</f>
        <v>#REF!</v>
      </c>
      <c r="E1399" t="e">
        <f>IF($C1399="",0,SUMIFS(#REF!,#REF!,$C1399,#REF!,"&gt;="&amp;'Display 730 &amp; 1200'!$AN$12,#REF!,"&lt;="&amp;'Display 730 &amp; 1200'!$AN$11))</f>
        <v>#REF!</v>
      </c>
    </row>
    <row r="1400" spans="1:5">
      <c r="A1400" t="str">
        <f>IF(INDEX('Display 730 &amp; 1200'!$A:$A,ROW())="","",INDEX('Display 730 &amp; 1200'!$A:$A,ROW()))</f>
        <v>SURABAYA泗水</v>
      </c>
      <c r="B1400" t="str">
        <f>IF(INDEX('Display 730 &amp; 1200'!$B:$B,ROW())="","",INDEX('Display 730 &amp; 1200'!$B:$B,ROW()))</f>
        <v>ARISKA EFENDI</v>
      </c>
      <c r="C1400" t="str">
        <f>IF(INDEX('Display 730 &amp; 1200'!$D:$D,ROW())="","",INDEX('Display 730 &amp; 1200'!$D:$D,ROW()))</f>
        <v>SRENGAT</v>
      </c>
      <c r="D1400" t="e">
        <f>IF($C1400="",0,SUMIFS(#REF!,#REF!,$C1400,#REF!,"&gt;="&amp;'Display 730 &amp; 1200'!$AN$10,#REF!,"&lt;="&amp;'Display 730 &amp; 1200'!$AN$9))</f>
        <v>#REF!</v>
      </c>
      <c r="E1400" t="e">
        <f>IF($C1400="",0,SUMIFS(#REF!,#REF!,$C1400,#REF!,"&gt;="&amp;'Display 730 &amp; 1200'!$AN$12,#REF!,"&lt;="&amp;'Display 730 &amp; 1200'!$AN$11))</f>
        <v>#REF!</v>
      </c>
    </row>
    <row r="1401" spans="1:5">
      <c r="A1401" t="str">
        <f>IF(INDEX('Display 730 &amp; 1200'!$A:$A,ROW())="","",INDEX('Display 730 &amp; 1200'!$A:$A,ROW()))</f>
        <v>SURABAYA泗水</v>
      </c>
      <c r="B1401" t="str">
        <f>IF(INDEX('Display 730 &amp; 1200'!$B:$B,ROW())="","",INDEX('Display 730 &amp; 1200'!$B:$B,ROW()))</f>
        <v>ARISKA EFENDI</v>
      </c>
      <c r="C1401" t="str">
        <f>IF(INDEX('Display 730 &amp; 1200'!$D:$D,ROW())="","",INDEX('Display 730 &amp; 1200'!$D:$D,ROW()))</f>
        <v>SUKOREJO_1</v>
      </c>
      <c r="D1401" t="e">
        <f>IF($C1401="",0,SUMIFS(#REF!,#REF!,$C1401,#REF!,"&gt;="&amp;'Display 730 &amp; 1200'!$AN$10,#REF!,"&lt;="&amp;'Display 730 &amp; 1200'!$AN$9))</f>
        <v>#REF!</v>
      </c>
      <c r="E1401" t="e">
        <f>IF($C1401="",0,SUMIFS(#REF!,#REF!,$C1401,#REF!,"&gt;="&amp;'Display 730 &amp; 1200'!$AN$12,#REF!,"&lt;="&amp;'Display 730 &amp; 1200'!$AN$11))</f>
        <v>#REF!</v>
      </c>
    </row>
    <row r="1402" spans="1:5">
      <c r="A1402" t="str">
        <f>IF(INDEX('Display 730 &amp; 1200'!$A:$A,ROW())="","",INDEX('Display 730 &amp; 1200'!$A:$A,ROW()))</f>
        <v>SURABAYA泗水</v>
      </c>
      <c r="B1402" t="str">
        <f>IF(INDEX('Display 730 &amp; 1200'!$B:$B,ROW())="","",INDEX('Display 730 &amp; 1200'!$B:$B,ROW()))</f>
        <v>ARISKA EFENDI</v>
      </c>
      <c r="C1402" t="str">
        <f>IF(INDEX('Display 730 &amp; 1200'!$D:$D,ROW())="","",INDEX('Display 730 &amp; 1200'!$D:$D,ROW()))</f>
        <v>KADEMANGAN</v>
      </c>
      <c r="D1402" t="e">
        <f>IF($C1402="",0,SUMIFS(#REF!,#REF!,$C1402,#REF!,"&gt;="&amp;'Display 730 &amp; 1200'!$AN$10,#REF!,"&lt;="&amp;'Display 730 &amp; 1200'!$AN$9))</f>
        <v>#REF!</v>
      </c>
      <c r="E1402" t="e">
        <f>IF($C1402="",0,SUMIFS(#REF!,#REF!,$C1402,#REF!,"&gt;="&amp;'Display 730 &amp; 1200'!$AN$12,#REF!,"&lt;="&amp;'Display 730 &amp; 1200'!$AN$11))</f>
        <v>#REF!</v>
      </c>
    </row>
    <row r="1403" spans="1:5">
      <c r="A1403" t="str">
        <f>IF(INDEX('Display 730 &amp; 1200'!$A:$A,ROW())="","",INDEX('Display 730 &amp; 1200'!$A:$A,ROW()))</f>
        <v>SURABAYA泗水</v>
      </c>
      <c r="B1403" t="str">
        <f>IF(INDEX('Display 730 &amp; 1200'!$B:$B,ROW())="","",INDEX('Display 730 &amp; 1200'!$B:$B,ROW()))</f>
        <v>ARISKA EFENDI</v>
      </c>
      <c r="C1403" t="str">
        <f>IF(INDEX('Display 730 &amp; 1200'!$D:$D,ROW())="","",INDEX('Display 730 &amp; 1200'!$D:$D,ROW()))</f>
        <v>PONGGOK</v>
      </c>
      <c r="D1403" t="e">
        <f>IF($C1403="",0,SUMIFS(#REF!,#REF!,$C1403,#REF!,"&gt;="&amp;'Display 730 &amp; 1200'!$AN$10,#REF!,"&lt;="&amp;'Display 730 &amp; 1200'!$AN$9))</f>
        <v>#REF!</v>
      </c>
      <c r="E1403" t="e">
        <f>IF($C1403="",0,SUMIFS(#REF!,#REF!,$C1403,#REF!,"&gt;="&amp;'Display 730 &amp; 1200'!$AN$12,#REF!,"&lt;="&amp;'Display 730 &amp; 1200'!$AN$11))</f>
        <v>#REF!</v>
      </c>
    </row>
    <row r="1404" spans="1:5">
      <c r="A1404" t="str">
        <f>IF(INDEX('Display 730 &amp; 1200'!$A:$A,ROW())="","",INDEX('Display 730 &amp; 1200'!$A:$A,ROW()))</f>
        <v>SURABAYA泗水</v>
      </c>
      <c r="B1404" t="str">
        <f>IF(INDEX('Display 730 &amp; 1200'!$B:$B,ROW())="","",INDEX('Display 730 &amp; 1200'!$B:$B,ROW()))</f>
        <v>ARISKA EFENDI</v>
      </c>
      <c r="C1404" t="str">
        <f>IF(INDEX('Display 730 &amp; 1200'!$D:$D,ROW())="","",INDEX('Display 730 &amp; 1200'!$D:$D,ROW()))</f>
        <v>KESAMBEN</v>
      </c>
      <c r="D1404" t="e">
        <f>IF($C1404="",0,SUMIFS(#REF!,#REF!,$C1404,#REF!,"&gt;="&amp;'Display 730 &amp; 1200'!$AN$10,#REF!,"&lt;="&amp;'Display 730 &amp; 1200'!$AN$9))</f>
        <v>#REF!</v>
      </c>
      <c r="E1404" t="e">
        <f>IF($C1404="",0,SUMIFS(#REF!,#REF!,$C1404,#REF!,"&gt;="&amp;'Display 730 &amp; 1200'!$AN$12,#REF!,"&lt;="&amp;'Display 730 &amp; 1200'!$AN$11))</f>
        <v>#REF!</v>
      </c>
    </row>
    <row r="1405" spans="1:5">
      <c r="A1405" t="str">
        <f>IF(INDEX('Display 730 &amp; 1200'!$A:$A,ROW())="","",INDEX('Display 730 &amp; 1200'!$A:$A,ROW()))</f>
        <v>SURABAYA泗水</v>
      </c>
      <c r="B1405" t="str">
        <f>IF(INDEX('Display 730 &amp; 1200'!$B:$B,ROW())="","",INDEX('Display 730 &amp; 1200'!$B:$B,ROW()))</f>
        <v>ARISKA EFENDI</v>
      </c>
      <c r="C1405" t="str">
        <f>IF(INDEX('Display 730 &amp; 1200'!$D:$D,ROW())="","",INDEX('Display 730 &amp; 1200'!$D:$D,ROW()))</f>
        <v>KEPANJEN</v>
      </c>
      <c r="D1405" t="e">
        <f>IF($C1405="",0,SUMIFS(#REF!,#REF!,$C1405,#REF!,"&gt;="&amp;'Display 730 &amp; 1200'!$AN$10,#REF!,"&lt;="&amp;'Display 730 &amp; 1200'!$AN$9))</f>
        <v>#REF!</v>
      </c>
      <c r="E1405" t="e">
        <f>IF($C1405="",0,SUMIFS(#REF!,#REF!,$C1405,#REF!,"&gt;="&amp;'Display 730 &amp; 1200'!$AN$12,#REF!,"&lt;="&amp;'Display 730 &amp; 1200'!$AN$11))</f>
        <v>#REF!</v>
      </c>
    </row>
    <row r="1406" spans="1:5">
      <c r="A1406" t="str">
        <f>IF(INDEX('Display 730 &amp; 1200'!$A:$A,ROW())="","",INDEX('Display 730 &amp; 1200'!$A:$A,ROW()))</f>
        <v>SURABAYA泗水</v>
      </c>
      <c r="B1406" t="str">
        <f>IF(INDEX('Display 730 &amp; 1200'!$B:$B,ROW())="","",INDEX('Display 730 &amp; 1200'!$B:$B,ROW()))</f>
        <v>ARISKA EFENDI</v>
      </c>
      <c r="C1406" t="str">
        <f>IF(INDEX('Display 730 &amp; 1200'!$D:$D,ROW())="","",INDEX('Display 730 &amp; 1200'!$D:$D,ROW()))</f>
        <v>TUREN</v>
      </c>
      <c r="D1406" t="e">
        <f>IF($C1406="",0,SUMIFS(#REF!,#REF!,$C1406,#REF!,"&gt;="&amp;'Display 730 &amp; 1200'!$AN$10,#REF!,"&lt;="&amp;'Display 730 &amp; 1200'!$AN$9))</f>
        <v>#REF!</v>
      </c>
      <c r="E1406" t="e">
        <f>IF($C1406="",0,SUMIFS(#REF!,#REF!,$C1406,#REF!,"&gt;="&amp;'Display 730 &amp; 1200'!$AN$12,#REF!,"&lt;="&amp;'Display 730 &amp; 1200'!$AN$11))</f>
        <v>#REF!</v>
      </c>
    </row>
    <row r="1407" spans="1:5">
      <c r="A1407" t="str">
        <f>IF(INDEX('Display 730 &amp; 1200'!$A:$A,ROW())="","",INDEX('Display 730 &amp; 1200'!$A:$A,ROW()))</f>
        <v>SURABAYA泗水</v>
      </c>
      <c r="B1407" t="str">
        <f>IF(INDEX('Display 730 &amp; 1200'!$B:$B,ROW())="","",INDEX('Display 730 &amp; 1200'!$B:$B,ROW()))</f>
        <v>ARISKA EFENDI</v>
      </c>
      <c r="C1407" t="str">
        <f>IF(INDEX('Display 730 &amp; 1200'!$D:$D,ROW())="","",INDEX('Display 730 &amp; 1200'!$D:$D,ROW()))</f>
        <v>SUMBERPUCUNG</v>
      </c>
      <c r="D1407" t="e">
        <f>IF($C1407="",0,SUMIFS(#REF!,#REF!,$C1407,#REF!,"&gt;="&amp;'Display 730 &amp; 1200'!$AN$10,#REF!,"&lt;="&amp;'Display 730 &amp; 1200'!$AN$9))</f>
        <v>#REF!</v>
      </c>
      <c r="E1407" t="e">
        <f>IF($C1407="",0,SUMIFS(#REF!,#REF!,$C1407,#REF!,"&gt;="&amp;'Display 730 &amp; 1200'!$AN$12,#REF!,"&lt;="&amp;'Display 730 &amp; 1200'!$AN$11))</f>
        <v>#REF!</v>
      </c>
    </row>
    <row r="1408" spans="1:5">
      <c r="A1408" t="str">
        <f>IF(INDEX('Display 730 &amp; 1200'!$A:$A,ROW())="","",INDEX('Display 730 &amp; 1200'!$A:$A,ROW()))</f>
        <v>SURABAYA泗水</v>
      </c>
      <c r="B1408" t="str">
        <f>IF(INDEX('Display 730 &amp; 1200'!$B:$B,ROW())="","",INDEX('Display 730 &amp; 1200'!$B:$B,ROW()))</f>
        <v>ARISKA EFENDI</v>
      </c>
      <c r="C1408" t="str">
        <f>IF(INDEX('Display 730 &amp; 1200'!$D:$D,ROW())="","",INDEX('Display 730 &amp; 1200'!$D:$D,ROW()))</f>
        <v>DAMPIT</v>
      </c>
      <c r="D1408" t="e">
        <f>IF($C1408="",0,SUMIFS(#REF!,#REF!,$C1408,#REF!,"&gt;="&amp;'Display 730 &amp; 1200'!$AN$10,#REF!,"&lt;="&amp;'Display 730 &amp; 1200'!$AN$9))</f>
        <v>#REF!</v>
      </c>
      <c r="E1408" t="e">
        <f>IF($C1408="",0,SUMIFS(#REF!,#REF!,$C1408,#REF!,"&gt;="&amp;'Display 730 &amp; 1200'!$AN$12,#REF!,"&lt;="&amp;'Display 730 &amp; 1200'!$AN$11))</f>
        <v>#REF!</v>
      </c>
    </row>
    <row r="1409" spans="1:5">
      <c r="A1409" t="str">
        <f>IF(INDEX('Display 730 &amp; 1200'!$A:$A,ROW())="","",INDEX('Display 730 &amp; 1200'!$A:$A,ROW()))</f>
        <v>SURABAYA泗水</v>
      </c>
      <c r="B1409" t="str">
        <f>IF(INDEX('Display 730 &amp; 1200'!$B:$B,ROW())="","",INDEX('Display 730 &amp; 1200'!$B:$B,ROW()))</f>
        <v>ARISKA EFENDI</v>
      </c>
      <c r="C1409" t="str">
        <f>IF(INDEX('Display 730 &amp; 1200'!$D:$D,ROW())="","",INDEX('Display 730 &amp; 1200'!$D:$D,ROW()))</f>
        <v>PAKISAJI</v>
      </c>
      <c r="D1409" t="e">
        <f>IF($C1409="",0,SUMIFS(#REF!,#REF!,$C1409,#REF!,"&gt;="&amp;'Display 730 &amp; 1200'!$AN$10,#REF!,"&lt;="&amp;'Display 730 &amp; 1200'!$AN$9))</f>
        <v>#REF!</v>
      </c>
      <c r="E1409" t="e">
        <f>IF($C1409="",0,SUMIFS(#REF!,#REF!,$C1409,#REF!,"&gt;="&amp;'Display 730 &amp; 1200'!$AN$12,#REF!,"&lt;="&amp;'Display 730 &amp; 1200'!$AN$11))</f>
        <v>#REF!</v>
      </c>
    </row>
    <row r="1410" spans="1:5">
      <c r="A1410" t="str">
        <f>IF(INDEX('Display 730 &amp; 1200'!$A:$A,ROW())="","",INDEX('Display 730 &amp; 1200'!$A:$A,ROW()))</f>
        <v>SURABAYA泗水</v>
      </c>
      <c r="B1410" t="str">
        <f>IF(INDEX('Display 730 &amp; 1200'!$B:$B,ROW())="","",INDEX('Display 730 &amp; 1200'!$B:$B,ROW()))</f>
        <v>ARISKA EFENDI</v>
      </c>
      <c r="C1410" t="str">
        <f>IF(INDEX('Display 730 &amp; 1200'!$D:$D,ROW())="","",INDEX('Display 730 &amp; 1200'!$D:$D,ROW()))</f>
        <v>SUPER_HERO</v>
      </c>
      <c r="D1410" t="e">
        <f>IF($C1410="",0,SUMIFS(#REF!,#REF!,$C1410,#REF!,"&gt;="&amp;'Display 730 &amp; 1200'!$AN$10,#REF!,"&lt;="&amp;'Display 730 &amp; 1200'!$AN$9))</f>
        <v>#REF!</v>
      </c>
      <c r="E1410" t="e">
        <f>IF($C1410="",0,SUMIFS(#REF!,#REF!,$C1410,#REF!,"&gt;="&amp;'Display 730 &amp; 1200'!$AN$12,#REF!,"&lt;="&amp;'Display 730 &amp; 1200'!$AN$11))</f>
        <v>#REF!</v>
      </c>
    </row>
    <row r="1411" spans="1:5">
      <c r="A1411" t="str">
        <f>IF(INDEX('Display 730 &amp; 1200'!$A:$A,ROW())="","",INDEX('Display 730 &amp; 1200'!$A:$A,ROW()))</f>
        <v>SURABAYA泗水</v>
      </c>
      <c r="B1411" t="str">
        <f>IF(INDEX('Display 730 &amp; 1200'!$B:$B,ROW())="","",INDEX('Display 730 &amp; 1200'!$B:$B,ROW()))</f>
        <v>ARISKA EFENDI</v>
      </c>
      <c r="C1411" t="str">
        <f>IF(INDEX('Display 730 &amp; 1200'!$D:$D,ROW())="","",INDEX('Display 730 &amp; 1200'!$D:$D,ROW()))</f>
        <v>BULULAWANG</v>
      </c>
      <c r="D1411" t="e">
        <f>IF($C1411="",0,SUMIFS(#REF!,#REF!,$C1411,#REF!,"&gt;="&amp;'Display 730 &amp; 1200'!$AN$10,#REF!,"&lt;="&amp;'Display 730 &amp; 1200'!$AN$9))</f>
        <v>#REF!</v>
      </c>
      <c r="E1411" t="e">
        <f>IF($C1411="",0,SUMIFS(#REF!,#REF!,$C1411,#REF!,"&gt;="&amp;'Display 730 &amp; 1200'!$AN$12,#REF!,"&lt;="&amp;'Display 730 &amp; 1200'!$AN$11))</f>
        <v>#REF!</v>
      </c>
    </row>
    <row r="1412" spans="1:5">
      <c r="A1412" t="str">
        <f>IF(INDEX('Display 730 &amp; 1200'!$A:$A,ROW())="","",INDEX('Display 730 &amp; 1200'!$A:$A,ROW()))</f>
        <v>SURABAYA泗水</v>
      </c>
      <c r="B1412" t="str">
        <f>IF(INDEX('Display 730 &amp; 1200'!$B:$B,ROW())="","",INDEX('Display 730 &amp; 1200'!$B:$B,ROW()))</f>
        <v>ARISKA EFENDI</v>
      </c>
      <c r="C1412" t="str">
        <f>IF(INDEX('Display 730 &amp; 1200'!$D:$D,ROW())="","",INDEX('Display 730 &amp; 1200'!$D:$D,ROW()))</f>
        <v>BANTUR</v>
      </c>
      <c r="D1412" t="e">
        <f>IF($C1412="",0,SUMIFS(#REF!,#REF!,$C1412,#REF!,"&gt;="&amp;'Display 730 &amp; 1200'!$AN$10,#REF!,"&lt;="&amp;'Display 730 &amp; 1200'!$AN$9))</f>
        <v>#REF!</v>
      </c>
      <c r="E1412" t="e">
        <f>IF($C1412="",0,SUMIFS(#REF!,#REF!,$C1412,#REF!,"&gt;="&amp;'Display 730 &amp; 1200'!$AN$12,#REF!,"&lt;="&amp;'Display 730 &amp; 1200'!$AN$11))</f>
        <v>#REF!</v>
      </c>
    </row>
    <row r="1413" spans="1:5">
      <c r="A1413" t="str">
        <f>IF(INDEX('Display 730 &amp; 1200'!$A:$A,ROW())="","",INDEX('Display 730 &amp; 1200'!$A:$A,ROW()))</f>
        <v>SURABAYA泗水</v>
      </c>
      <c r="B1413" t="str">
        <f>IF(INDEX('Display 730 &amp; 1200'!$B:$B,ROW())="","",INDEX('Display 730 &amp; 1200'!$B:$B,ROW()))</f>
        <v>ARISKA EFENDI</v>
      </c>
      <c r="C1413" t="str">
        <f>IF(INDEX('Display 730 &amp; 1200'!$D:$D,ROW())="","",INDEX('Display 730 &amp; 1200'!$D:$D,ROW()))</f>
        <v>TALANGAGUNG_KPJ</v>
      </c>
      <c r="D1413" t="e">
        <f>IF($C1413="",0,SUMIFS(#REF!,#REF!,$C1413,#REF!,"&gt;="&amp;'Display 730 &amp; 1200'!$AN$10,#REF!,"&lt;="&amp;'Display 730 &amp; 1200'!$AN$9))</f>
        <v>#REF!</v>
      </c>
      <c r="E1413" t="e">
        <f>IF($C1413="",0,SUMIFS(#REF!,#REF!,$C1413,#REF!,"&gt;="&amp;'Display 730 &amp; 1200'!$AN$12,#REF!,"&lt;="&amp;'Display 730 &amp; 1200'!$AN$11))</f>
        <v>#REF!</v>
      </c>
    </row>
    <row r="1414" spans="1:5">
      <c r="A1414" t="str">
        <f>IF(INDEX('Display 730 &amp; 1200'!$A:$A,ROW())="","",INDEX('Display 730 &amp; 1200'!$A:$A,ROW()))</f>
        <v>SURABAYA泗水</v>
      </c>
      <c r="B1414" t="str">
        <f>IF(INDEX('Display 730 &amp; 1200'!$B:$B,ROW())="","",INDEX('Display 730 &amp; 1200'!$B:$B,ROW()))</f>
        <v>ARISKA EFENDI</v>
      </c>
      <c r="C1414" t="str">
        <f>IF(INDEX('Display 730 &amp; 1200'!$D:$D,ROW())="","",INDEX('Display 730 &amp; 1200'!$D:$D,ROW()))</f>
        <v>TIRTOYUDO</v>
      </c>
      <c r="D1414" t="e">
        <f>IF($C1414="",0,SUMIFS(#REF!,#REF!,$C1414,#REF!,"&gt;="&amp;'Display 730 &amp; 1200'!$AN$10,#REF!,"&lt;="&amp;'Display 730 &amp; 1200'!$AN$9))</f>
        <v>#REF!</v>
      </c>
      <c r="E1414" t="e">
        <f>IF($C1414="",0,SUMIFS(#REF!,#REF!,$C1414,#REF!,"&gt;="&amp;'Display 730 &amp; 1200'!$AN$12,#REF!,"&lt;="&amp;'Display 730 &amp; 1200'!$AN$11))</f>
        <v>#REF!</v>
      </c>
    </row>
    <row r="1415" spans="1:5">
      <c r="A1415" t="str">
        <f>IF(INDEX('Display 730 &amp; 1200'!$A:$A,ROW())="","",INDEX('Display 730 &amp; 1200'!$A:$A,ROW()))</f>
        <v>SURABAYA泗水</v>
      </c>
      <c r="B1415" t="str">
        <f>IF(INDEX('Display 730 &amp; 1200'!$B:$B,ROW())="","",INDEX('Display 730 &amp; 1200'!$B:$B,ROW()))</f>
        <v>ARISKA EFENDI</v>
      </c>
      <c r="C1415" t="str">
        <f>IF(INDEX('Display 730 &amp; 1200'!$D:$D,ROW())="","",INDEX('Display 730 &amp; 1200'!$D:$D,ROW()))</f>
        <v>SUMBERMANJINGWETAN_1</v>
      </c>
      <c r="D1415" t="e">
        <f>IF($C1415="",0,SUMIFS(#REF!,#REF!,$C1415,#REF!,"&gt;="&amp;'Display 730 &amp; 1200'!$AN$10,#REF!,"&lt;="&amp;'Display 730 &amp; 1200'!$AN$9))</f>
        <v>#REF!</v>
      </c>
      <c r="E1415" t="e">
        <f>IF($C1415="",0,SUMIFS(#REF!,#REF!,$C1415,#REF!,"&gt;="&amp;'Display 730 &amp; 1200'!$AN$12,#REF!,"&lt;="&amp;'Display 730 &amp; 1200'!$AN$11))</f>
        <v>#REF!</v>
      </c>
    </row>
    <row r="1416" spans="1:5">
      <c r="A1416" t="str">
        <f>IF(INDEX('Display 730 &amp; 1200'!$A:$A,ROW())="","",INDEX('Display 730 &amp; 1200'!$A:$A,ROW()))</f>
        <v>SURABAYA泗水</v>
      </c>
      <c r="B1416" t="str">
        <f>IF(INDEX('Display 730 &amp; 1200'!$B:$B,ROW())="","",INDEX('Display 730 &amp; 1200'!$B:$B,ROW()))</f>
        <v>ARISKA EFENDI</v>
      </c>
      <c r="C1416" t="str">
        <f>IF(INDEX('Display 730 &amp; 1200'!$D:$D,ROW())="","",INDEX('Display 730 &amp; 1200'!$D:$D,ROW()))</f>
        <v>PAGAK_1</v>
      </c>
      <c r="D1416" t="e">
        <f>IF($C1416="",0,SUMIFS(#REF!,#REF!,$C1416,#REF!,"&gt;="&amp;'Display 730 &amp; 1200'!$AN$10,#REF!,"&lt;="&amp;'Display 730 &amp; 1200'!$AN$9))</f>
        <v>#REF!</v>
      </c>
      <c r="E1416" t="e">
        <f>IF($C1416="",0,SUMIFS(#REF!,#REF!,$C1416,#REF!,"&gt;="&amp;'Display 730 &amp; 1200'!$AN$12,#REF!,"&lt;="&amp;'Display 730 &amp; 1200'!$AN$11))</f>
        <v>#REF!</v>
      </c>
    </row>
    <row r="1417" spans="1:5">
      <c r="A1417" t="str">
        <f>IF(INDEX('Display 730 &amp; 1200'!$A:$A,ROW())="","",INDEX('Display 730 &amp; 1200'!$A:$A,ROW()))</f>
        <v>SURABAYA泗水</v>
      </c>
      <c r="B1417" t="str">
        <f>IF(INDEX('Display 730 &amp; 1200'!$B:$B,ROW())="","",INDEX('Display 730 &amp; 1200'!$B:$B,ROW()))</f>
        <v>ARISKA EFENDI</v>
      </c>
      <c r="C1417" t="str">
        <f>IF(INDEX('Display 730 &amp; 1200'!$D:$D,ROW())="","",INDEX('Display 730 &amp; 1200'!$D:$D,ROW()))</f>
        <v>RED_DEER</v>
      </c>
      <c r="D1417" t="e">
        <f>IF($C1417="",0,SUMIFS(#REF!,#REF!,$C1417,#REF!,"&gt;="&amp;'Display 730 &amp; 1200'!$AN$10,#REF!,"&lt;="&amp;'Display 730 &amp; 1200'!$AN$9))</f>
        <v>#REF!</v>
      </c>
      <c r="E1417" t="e">
        <f>IF($C1417="",0,SUMIFS(#REF!,#REF!,$C1417,#REF!,"&gt;="&amp;'Display 730 &amp; 1200'!$AN$12,#REF!,"&lt;="&amp;'Display 730 &amp; 1200'!$AN$11))</f>
        <v>#REF!</v>
      </c>
    </row>
    <row r="1418" spans="1:5">
      <c r="A1418" t="str">
        <f>IF(INDEX('Display 730 &amp; 1200'!$A:$A,ROW())="","",INDEX('Display 730 &amp; 1200'!$A:$A,ROW()))</f>
        <v>SURABAYA泗水</v>
      </c>
      <c r="B1418" t="str">
        <f>IF(INDEX('Display 730 &amp; 1200'!$B:$B,ROW())="","",INDEX('Display 730 &amp; 1200'!$B:$B,ROW()))</f>
        <v>ARISKA EFENDI</v>
      </c>
      <c r="C1418" t="str">
        <f>IF(INDEX('Display 730 &amp; 1200'!$D:$D,ROW())="","",INDEX('Display 730 &amp; 1200'!$D:$D,ROW()))</f>
        <v>TAJINAN_1</v>
      </c>
      <c r="D1418" t="e">
        <f>IF($C1418="",0,SUMIFS(#REF!,#REF!,$C1418,#REF!,"&gt;="&amp;'Display 730 &amp; 1200'!$AN$10,#REF!,"&lt;="&amp;'Display 730 &amp; 1200'!$AN$9))</f>
        <v>#REF!</v>
      </c>
      <c r="E1418" t="e">
        <f>IF($C1418="",0,SUMIFS(#REF!,#REF!,$C1418,#REF!,"&gt;="&amp;'Display 730 &amp; 1200'!$AN$12,#REF!,"&lt;="&amp;'Display 730 &amp; 1200'!$AN$11))</f>
        <v>#REF!</v>
      </c>
    </row>
    <row r="1419" spans="1:5">
      <c r="A1419" t="str">
        <f>IF(INDEX('Display 730 &amp; 1200'!$A:$A,ROW())="","",INDEX('Display 730 &amp; 1200'!$A:$A,ROW()))</f>
        <v>SURABAYA泗水</v>
      </c>
      <c r="B1419" t="str">
        <f>IF(INDEX('Display 730 &amp; 1200'!$B:$B,ROW())="","",INDEX('Display 730 &amp; 1200'!$B:$B,ROW()))</f>
        <v>ARISKA EFENDI</v>
      </c>
      <c r="C1419" t="str">
        <f>IF(INDEX('Display 730 &amp; 1200'!$D:$D,ROW())="","",INDEX('Display 730 &amp; 1200'!$D:$D,ROW()))</f>
        <v>BEAUTIFUL_BROMO</v>
      </c>
      <c r="D1419" t="e">
        <f>IF($C1419="",0,SUMIFS(#REF!,#REF!,$C1419,#REF!,"&gt;="&amp;'Display 730 &amp; 1200'!$AN$10,#REF!,"&lt;="&amp;'Display 730 &amp; 1200'!$AN$9))</f>
        <v>#REF!</v>
      </c>
      <c r="E1419" t="e">
        <f>IF($C1419="",0,SUMIFS(#REF!,#REF!,$C1419,#REF!,"&gt;="&amp;'Display 730 &amp; 1200'!$AN$12,#REF!,"&lt;="&amp;'Display 730 &amp; 1200'!$AN$11))</f>
        <v>#REF!</v>
      </c>
    </row>
    <row r="1420" spans="1:5">
      <c r="A1420" t="str">
        <f>IF(INDEX('Display 730 &amp; 1200'!$A:$A,ROW())="","",INDEX('Display 730 &amp; 1200'!$A:$A,ROW()))</f>
        <v>SURABAYA泗水</v>
      </c>
      <c r="B1420" t="str">
        <f>IF(INDEX('Display 730 &amp; 1200'!$B:$B,ROW())="","",INDEX('Display 730 &amp; 1200'!$B:$B,ROW()))</f>
        <v>ARISKA EFENDI</v>
      </c>
      <c r="C1420" t="str">
        <f>IF(INDEX('Display 730 &amp; 1200'!$D:$D,ROW())="","",INDEX('Display 730 &amp; 1200'!$D:$D,ROW()))</f>
        <v>KEDUNGKANDANG_1</v>
      </c>
      <c r="D1420" t="e">
        <f>IF($C1420="",0,SUMIFS(#REF!,#REF!,$C1420,#REF!,"&gt;="&amp;'Display 730 &amp; 1200'!$AN$10,#REF!,"&lt;="&amp;'Display 730 &amp; 1200'!$AN$9))</f>
        <v>#REF!</v>
      </c>
      <c r="E1420" t="e">
        <f>IF($C1420="",0,SUMIFS(#REF!,#REF!,$C1420,#REF!,"&gt;="&amp;'Display 730 &amp; 1200'!$AN$12,#REF!,"&lt;="&amp;'Display 730 &amp; 1200'!$AN$11))</f>
        <v>#REF!</v>
      </c>
    </row>
    <row r="1421" spans="1:5">
      <c r="A1421" t="str">
        <f>IF(INDEX('Display 730 &amp; 1200'!$A:$A,ROW())="","",INDEX('Display 730 &amp; 1200'!$A:$A,ROW()))</f>
        <v>SURABAYA泗水</v>
      </c>
      <c r="B1421" t="str">
        <f>IF(INDEX('Display 730 &amp; 1200'!$B:$B,ROW())="","",INDEX('Display 730 &amp; 1200'!$B:$B,ROW()))</f>
        <v>ARISKA EFENDI</v>
      </c>
      <c r="C1421" t="str">
        <f>IF(INDEX('Display 730 &amp; 1200'!$D:$D,ROW())="","",INDEX('Display 730 &amp; 1200'!$D:$D,ROW()))</f>
        <v>PAKIS_1</v>
      </c>
      <c r="D1421" t="e">
        <f>IF($C1421="",0,SUMIFS(#REF!,#REF!,$C1421,#REF!,"&gt;="&amp;'Display 730 &amp; 1200'!$AN$10,#REF!,"&lt;="&amp;'Display 730 &amp; 1200'!$AN$9))</f>
        <v>#REF!</v>
      </c>
      <c r="E1421" t="e">
        <f>IF($C1421="",0,SUMIFS(#REF!,#REF!,$C1421,#REF!,"&gt;="&amp;'Display 730 &amp; 1200'!$AN$12,#REF!,"&lt;="&amp;'Display 730 &amp; 1200'!$AN$11))</f>
        <v>#REF!</v>
      </c>
    </row>
    <row r="1422" spans="1:5">
      <c r="A1422" t="str">
        <f>IF(INDEX('Display 730 &amp; 1200'!$A:$A,ROW())="","",INDEX('Display 730 &amp; 1200'!$A:$A,ROW()))</f>
        <v>SURABAYA泗水</v>
      </c>
      <c r="B1422" t="str">
        <f>IF(INDEX('Display 730 &amp; 1200'!$B:$B,ROW())="","",INDEX('Display 730 &amp; 1200'!$B:$B,ROW()))</f>
        <v>EKO LUTFI MAHARDIKA</v>
      </c>
      <c r="C1422" t="str">
        <f>IF(INDEX('Display 730 &amp; 1200'!$D:$D,ROW())="","",INDEX('Display 730 &amp; 1200'!$D:$D,ROW()))</f>
        <v>PANDAAN</v>
      </c>
      <c r="D1422" t="e">
        <f>IF($C1422="",0,SUMIFS(#REF!,#REF!,$C1422,#REF!,"&gt;="&amp;'Display 730 &amp; 1200'!$AN$10,#REF!,"&lt;="&amp;'Display 730 &amp; 1200'!$AN$9))</f>
        <v>#REF!</v>
      </c>
      <c r="E1422" t="e">
        <f>IF($C1422="",0,SUMIFS(#REF!,#REF!,$C1422,#REF!,"&gt;="&amp;'Display 730 &amp; 1200'!$AN$12,#REF!,"&lt;="&amp;'Display 730 &amp; 1200'!$AN$11))</f>
        <v>#REF!</v>
      </c>
    </row>
    <row r="1423" spans="1:5">
      <c r="A1423" t="str">
        <f>IF(INDEX('Display 730 &amp; 1200'!$A:$A,ROW())="","",INDEX('Display 730 &amp; 1200'!$A:$A,ROW()))</f>
        <v>SURABAYA泗水</v>
      </c>
      <c r="B1423" t="str">
        <f>IF(INDEX('Display 730 &amp; 1200'!$B:$B,ROW())="","",INDEX('Display 730 &amp; 1200'!$B:$B,ROW()))</f>
        <v>EKO LUTFI MAHARDIKA</v>
      </c>
      <c r="C1423" t="str">
        <f>IF(INDEX('Display 730 &amp; 1200'!$D:$D,ROW())="","",INDEX('Display 730 &amp; 1200'!$D:$D,ROW()))</f>
        <v>SUKOREJO_PND</v>
      </c>
      <c r="D1423" t="e">
        <f>IF($C1423="",0,SUMIFS(#REF!,#REF!,$C1423,#REF!,"&gt;="&amp;'Display 730 &amp; 1200'!$AN$10,#REF!,"&lt;="&amp;'Display 730 &amp; 1200'!$AN$9))</f>
        <v>#REF!</v>
      </c>
      <c r="E1423" t="e">
        <f>IF($C1423="",0,SUMIFS(#REF!,#REF!,$C1423,#REF!,"&gt;="&amp;'Display 730 &amp; 1200'!$AN$12,#REF!,"&lt;="&amp;'Display 730 &amp; 1200'!$AN$11))</f>
        <v>#REF!</v>
      </c>
    </row>
    <row r="1424" spans="1:5">
      <c r="A1424" t="str">
        <f>IF(INDEX('Display 730 &amp; 1200'!$A:$A,ROW())="","",INDEX('Display 730 &amp; 1200'!$A:$A,ROW()))</f>
        <v>SURABAYA泗水</v>
      </c>
      <c r="B1424" t="str">
        <f>IF(INDEX('Display 730 &amp; 1200'!$B:$B,ROW())="","",INDEX('Display 730 &amp; 1200'!$B:$B,ROW()))</f>
        <v>EKO LUTFI MAHARDIKA</v>
      </c>
      <c r="C1424" t="str">
        <f>IF(INDEX('Display 730 &amp; 1200'!$D:$D,ROW())="","",INDEX('Display 730 &amp; 1200'!$D:$D,ROW()))</f>
        <v>PURWOSARI_PND</v>
      </c>
      <c r="D1424" t="e">
        <f>IF($C1424="",0,SUMIFS(#REF!,#REF!,$C1424,#REF!,"&gt;="&amp;'Display 730 &amp; 1200'!$AN$10,#REF!,"&lt;="&amp;'Display 730 &amp; 1200'!$AN$9))</f>
        <v>#REF!</v>
      </c>
      <c r="E1424" t="e">
        <f>IF($C1424="",0,SUMIFS(#REF!,#REF!,$C1424,#REF!,"&gt;="&amp;'Display 730 &amp; 1200'!$AN$12,#REF!,"&lt;="&amp;'Display 730 &amp; 1200'!$AN$11))</f>
        <v>#REF!</v>
      </c>
    </row>
    <row r="1425" spans="1:5">
      <c r="A1425" t="str">
        <f>IF(INDEX('Display 730 &amp; 1200'!$A:$A,ROW())="","",INDEX('Display 730 &amp; 1200'!$A:$A,ROW()))</f>
        <v>SURABAYA泗水</v>
      </c>
      <c r="B1425" t="str">
        <f>IF(INDEX('Display 730 &amp; 1200'!$B:$B,ROW())="","",INDEX('Display 730 &amp; 1200'!$B:$B,ROW()))</f>
        <v>EKO LUTFI MAHARDIKA</v>
      </c>
      <c r="C1425" t="str">
        <f>IF(INDEX('Display 730 &amp; 1200'!$D:$D,ROW())="","",INDEX('Display 730 &amp; 1200'!$D:$D,ROW()))</f>
        <v>PURWODADI_1</v>
      </c>
      <c r="D1425" t="e">
        <f>IF($C1425="",0,SUMIFS(#REF!,#REF!,$C1425,#REF!,"&gt;="&amp;'Display 730 &amp; 1200'!$AN$10,#REF!,"&lt;="&amp;'Display 730 &amp; 1200'!$AN$9))</f>
        <v>#REF!</v>
      </c>
      <c r="E1425" t="e">
        <f>IF($C1425="",0,SUMIFS(#REF!,#REF!,$C1425,#REF!,"&gt;="&amp;'Display 730 &amp; 1200'!$AN$12,#REF!,"&lt;="&amp;'Display 730 &amp; 1200'!$AN$11))</f>
        <v>#REF!</v>
      </c>
    </row>
    <row r="1426" spans="1:5">
      <c r="A1426" t="str">
        <f>IF(INDEX('Display 730 &amp; 1200'!$A:$A,ROW())="","",INDEX('Display 730 &amp; 1200'!$A:$A,ROW()))</f>
        <v>SURABAYA泗水</v>
      </c>
      <c r="B1426" t="str">
        <f>IF(INDEX('Display 730 &amp; 1200'!$B:$B,ROW())="","",INDEX('Display 730 &amp; 1200'!$B:$B,ROW()))</f>
        <v>EKO LUTFI MAHARDIKA</v>
      </c>
      <c r="C1426" t="str">
        <f>IF(INDEX('Display 730 &amp; 1200'!$D:$D,ROW())="","",INDEX('Display 730 &amp; 1200'!$D:$D,ROW()))</f>
        <v>TUTUR_1</v>
      </c>
      <c r="D1426" t="e">
        <f>IF($C1426="",0,SUMIFS(#REF!,#REF!,$C1426,#REF!,"&gt;="&amp;'Display 730 &amp; 1200'!$AN$10,#REF!,"&lt;="&amp;'Display 730 &amp; 1200'!$AN$9))</f>
        <v>#REF!</v>
      </c>
      <c r="E1426" t="e">
        <f>IF($C1426="",0,SUMIFS(#REF!,#REF!,$C1426,#REF!,"&gt;="&amp;'Display 730 &amp; 1200'!$AN$12,#REF!,"&lt;="&amp;'Display 730 &amp; 1200'!$AN$11))</f>
        <v>#REF!</v>
      </c>
    </row>
    <row r="1427" spans="1:5">
      <c r="A1427" t="str">
        <f>IF(INDEX('Display 730 &amp; 1200'!$A:$A,ROW())="","",INDEX('Display 730 &amp; 1200'!$A:$A,ROW()))</f>
        <v>SURABAYA泗水</v>
      </c>
      <c r="B1427" t="str">
        <f>IF(INDEX('Display 730 &amp; 1200'!$B:$B,ROW())="","",INDEX('Display 730 &amp; 1200'!$B:$B,ROW()))</f>
        <v>EKO LUTFI MAHARDIKA</v>
      </c>
      <c r="C1427" t="str">
        <f>IF(INDEX('Display 730 &amp; 1200'!$D:$D,ROW())="","",INDEX('Display 730 &amp; 1200'!$D:$D,ROW()))</f>
        <v>PANDAAN_2</v>
      </c>
      <c r="D1427" t="e">
        <f>IF($C1427="",0,SUMIFS(#REF!,#REF!,$C1427,#REF!,"&gt;="&amp;'Display 730 &amp; 1200'!$AN$10,#REF!,"&lt;="&amp;'Display 730 &amp; 1200'!$AN$9))</f>
        <v>#REF!</v>
      </c>
      <c r="E1427" t="e">
        <f>IF($C1427="",0,SUMIFS(#REF!,#REF!,$C1427,#REF!,"&gt;="&amp;'Display 730 &amp; 1200'!$AN$12,#REF!,"&lt;="&amp;'Display 730 &amp; 1200'!$AN$11))</f>
        <v>#REF!</v>
      </c>
    </row>
    <row r="1428" spans="1:5">
      <c r="A1428" t="str">
        <f>IF(INDEX('Display 730 &amp; 1200'!$A:$A,ROW())="","",INDEX('Display 730 &amp; 1200'!$A:$A,ROW()))</f>
        <v>SURABAYA泗水</v>
      </c>
      <c r="B1428" t="str">
        <f>IF(INDEX('Display 730 &amp; 1200'!$B:$B,ROW())="","",INDEX('Display 730 &amp; 1200'!$B:$B,ROW()))</f>
        <v>EKO LUTFI MAHARDIKA</v>
      </c>
      <c r="C1428" t="str">
        <f>IF(INDEX('Display 730 &amp; 1200'!$D:$D,ROW())="","",INDEX('Display 730 &amp; 1200'!$D:$D,ROW()))</f>
        <v>PASURUAN</v>
      </c>
      <c r="D1428" t="e">
        <f>IF($C1428="",0,SUMIFS(#REF!,#REF!,$C1428,#REF!,"&gt;="&amp;'Display 730 &amp; 1200'!$AN$10,#REF!,"&lt;="&amp;'Display 730 &amp; 1200'!$AN$9))</f>
        <v>#REF!</v>
      </c>
      <c r="E1428" t="e">
        <f>IF($C1428="",0,SUMIFS(#REF!,#REF!,$C1428,#REF!,"&gt;="&amp;'Display 730 &amp; 1200'!$AN$12,#REF!,"&lt;="&amp;'Display 730 &amp; 1200'!$AN$11))</f>
        <v>#REF!</v>
      </c>
    </row>
    <row r="1429" spans="1:5">
      <c r="A1429" t="str">
        <f>IF(INDEX('Display 730 &amp; 1200'!$A:$A,ROW())="","",INDEX('Display 730 &amp; 1200'!$A:$A,ROW()))</f>
        <v>SURABAYA泗水</v>
      </c>
      <c r="B1429" t="str">
        <f>IF(INDEX('Display 730 &amp; 1200'!$B:$B,ROW())="","",INDEX('Display 730 &amp; 1200'!$B:$B,ROW()))</f>
        <v>EKO LUTFI MAHARDIKA</v>
      </c>
      <c r="C1429" t="str">
        <f>IF(INDEX('Display 730 &amp; 1200'!$D:$D,ROW())="","",INDEX('Display 730 &amp; 1200'!$D:$D,ROW()))</f>
        <v>BANGIL</v>
      </c>
      <c r="D1429" t="e">
        <f>IF($C1429="",0,SUMIFS(#REF!,#REF!,$C1429,#REF!,"&gt;="&amp;'Display 730 &amp; 1200'!$AN$10,#REF!,"&lt;="&amp;'Display 730 &amp; 1200'!$AN$9))</f>
        <v>#REF!</v>
      </c>
      <c r="E1429" t="e">
        <f>IF($C1429="",0,SUMIFS(#REF!,#REF!,$C1429,#REF!,"&gt;="&amp;'Display 730 &amp; 1200'!$AN$12,#REF!,"&lt;="&amp;'Display 730 &amp; 1200'!$AN$11))</f>
        <v>#REF!</v>
      </c>
    </row>
    <row r="1430" spans="1:5">
      <c r="A1430" t="str">
        <f>IF(INDEX('Display 730 &amp; 1200'!$A:$A,ROW())="","",INDEX('Display 730 &amp; 1200'!$A:$A,ROW()))</f>
        <v>SURABAYA泗水</v>
      </c>
      <c r="B1430" t="str">
        <f>IF(INDEX('Display 730 &amp; 1200'!$B:$B,ROW())="","",INDEX('Display 730 &amp; 1200'!$B:$B,ROW()))</f>
        <v>EKO LUTFI MAHARDIKA</v>
      </c>
      <c r="C1430" t="str">
        <f>IF(INDEX('Display 730 &amp; 1200'!$D:$D,ROW())="","",INDEX('Display 730 &amp; 1200'!$D:$D,ROW()))</f>
        <v>GEMPOL</v>
      </c>
      <c r="D1430" t="e">
        <f>IF($C1430="",0,SUMIFS(#REF!,#REF!,$C1430,#REF!,"&gt;="&amp;'Display 730 &amp; 1200'!$AN$10,#REF!,"&lt;="&amp;'Display 730 &amp; 1200'!$AN$9))</f>
        <v>#REF!</v>
      </c>
      <c r="E1430" t="e">
        <f>IF($C1430="",0,SUMIFS(#REF!,#REF!,$C1430,#REF!,"&gt;="&amp;'Display 730 &amp; 1200'!$AN$12,#REF!,"&lt;="&amp;'Display 730 &amp; 1200'!$AN$11))</f>
        <v>#REF!</v>
      </c>
    </row>
    <row r="1431" spans="1:5">
      <c r="A1431" t="str">
        <f>IF(INDEX('Display 730 &amp; 1200'!$A:$A,ROW())="","",INDEX('Display 730 &amp; 1200'!$A:$A,ROW()))</f>
        <v>SURABAYA泗水</v>
      </c>
      <c r="B1431" t="str">
        <f>IF(INDEX('Display 730 &amp; 1200'!$B:$B,ROW())="","",INDEX('Display 730 &amp; 1200'!$B:$B,ROW()))</f>
        <v>EKO LUTFI MAHARDIKA</v>
      </c>
      <c r="C1431" t="str">
        <f>IF(INDEX('Display 730 &amp; 1200'!$D:$D,ROW())="","",INDEX('Display 730 &amp; 1200'!$D:$D,ROW()))</f>
        <v>BUGULKIDUL</v>
      </c>
      <c r="D1431" t="e">
        <f>IF($C1431="",0,SUMIFS(#REF!,#REF!,$C1431,#REF!,"&gt;="&amp;'Display 730 &amp; 1200'!$AN$10,#REF!,"&lt;="&amp;'Display 730 &amp; 1200'!$AN$9))</f>
        <v>#REF!</v>
      </c>
      <c r="E1431" t="e">
        <f>IF($C1431="",0,SUMIFS(#REF!,#REF!,$C1431,#REF!,"&gt;="&amp;'Display 730 &amp; 1200'!$AN$12,#REF!,"&lt;="&amp;'Display 730 &amp; 1200'!$AN$11))</f>
        <v>#REF!</v>
      </c>
    </row>
    <row r="1432" spans="1:5">
      <c r="A1432" t="str">
        <f>IF(INDEX('Display 730 &amp; 1200'!$A:$A,ROW())="","",INDEX('Display 730 &amp; 1200'!$A:$A,ROW()))</f>
        <v>SURABAYA泗水</v>
      </c>
      <c r="B1432" t="str">
        <f>IF(INDEX('Display 730 &amp; 1200'!$B:$B,ROW())="","",INDEX('Display 730 &amp; 1200'!$B:$B,ROW()))</f>
        <v>EKO LUTFI MAHARDIKA</v>
      </c>
      <c r="C1432" t="str">
        <f>IF(INDEX('Display 730 &amp; 1200'!$D:$D,ROW())="","",INDEX('Display 730 &amp; 1200'!$D:$D,ROW()))</f>
        <v>WONOREJO_PSR</v>
      </c>
      <c r="D1432" t="e">
        <f>IF($C1432="",0,SUMIFS(#REF!,#REF!,$C1432,#REF!,"&gt;="&amp;'Display 730 &amp; 1200'!$AN$10,#REF!,"&lt;="&amp;'Display 730 &amp; 1200'!$AN$9))</f>
        <v>#REF!</v>
      </c>
      <c r="E1432" t="e">
        <f>IF($C1432="",0,SUMIFS(#REF!,#REF!,$C1432,#REF!,"&gt;="&amp;'Display 730 &amp; 1200'!$AN$12,#REF!,"&lt;="&amp;'Display 730 &amp; 1200'!$AN$11))</f>
        <v>#REF!</v>
      </c>
    </row>
    <row r="1433" spans="1:5">
      <c r="A1433" t="str">
        <f>IF(INDEX('Display 730 &amp; 1200'!$A:$A,ROW())="","",INDEX('Display 730 &amp; 1200'!$A:$A,ROW()))</f>
        <v>SURABAYA泗水</v>
      </c>
      <c r="B1433" t="str">
        <f>IF(INDEX('Display 730 &amp; 1200'!$B:$B,ROW())="","",INDEX('Display 730 &amp; 1200'!$B:$B,ROW()))</f>
        <v>EKO LUTFI MAHARDIKA</v>
      </c>
      <c r="C1433" t="str">
        <f>IF(INDEX('Display 730 &amp; 1200'!$D:$D,ROW())="","",INDEX('Display 730 &amp; 1200'!$D:$D,ROW()))</f>
        <v>GONDANGWETAN</v>
      </c>
      <c r="D1433" t="e">
        <f>IF($C1433="",0,SUMIFS(#REF!,#REF!,$C1433,#REF!,"&gt;="&amp;'Display 730 &amp; 1200'!$AN$10,#REF!,"&lt;="&amp;'Display 730 &amp; 1200'!$AN$9))</f>
        <v>#REF!</v>
      </c>
      <c r="E1433" t="e">
        <f>IF($C1433="",0,SUMIFS(#REF!,#REF!,$C1433,#REF!,"&gt;="&amp;'Display 730 &amp; 1200'!$AN$12,#REF!,"&lt;="&amp;'Display 730 &amp; 1200'!$AN$11))</f>
        <v>#REF!</v>
      </c>
    </row>
    <row r="1434" spans="1:5">
      <c r="A1434" t="str">
        <f>IF(INDEX('Display 730 &amp; 1200'!$A:$A,ROW())="","",INDEX('Display 730 &amp; 1200'!$A:$A,ROW()))</f>
        <v>SURABAYA泗水</v>
      </c>
      <c r="B1434" t="str">
        <f>IF(INDEX('Display 730 &amp; 1200'!$B:$B,ROW())="","",INDEX('Display 730 &amp; 1200'!$B:$B,ROW()))</f>
        <v>EKO LUTFI MAHARDIKA</v>
      </c>
      <c r="C1434" t="str">
        <f>IF(INDEX('Display 730 &amp; 1200'!$D:$D,ROW())="","",INDEX('Display 730 &amp; 1200'!$D:$D,ROW()))</f>
        <v>BEJI_PSR</v>
      </c>
      <c r="D1434" t="e">
        <f>IF($C1434="",0,SUMIFS(#REF!,#REF!,$C1434,#REF!,"&gt;="&amp;'Display 730 &amp; 1200'!$AN$10,#REF!,"&lt;="&amp;'Display 730 &amp; 1200'!$AN$9))</f>
        <v>#REF!</v>
      </c>
      <c r="E1434" t="e">
        <f>IF($C1434="",0,SUMIFS(#REF!,#REF!,$C1434,#REF!,"&gt;="&amp;'Display 730 &amp; 1200'!$AN$12,#REF!,"&lt;="&amp;'Display 730 &amp; 1200'!$AN$11))</f>
        <v>#REF!</v>
      </c>
    </row>
    <row r="1435" spans="1:5">
      <c r="A1435" t="str">
        <f>IF(INDEX('Display 730 &amp; 1200'!$A:$A,ROW())="","",INDEX('Display 730 &amp; 1200'!$A:$A,ROW()))</f>
        <v>SURABAYA泗水</v>
      </c>
      <c r="B1435" t="str">
        <f>IF(INDEX('Display 730 &amp; 1200'!$B:$B,ROW())="","",INDEX('Display 730 &amp; 1200'!$B:$B,ROW()))</f>
        <v>EKO LUTFI MAHARDIKA</v>
      </c>
      <c r="C1435" t="str">
        <f>IF(INDEX('Display 730 &amp; 1200'!$D:$D,ROW())="","",INDEX('Display 730 &amp; 1200'!$D:$D,ROW()))</f>
        <v>GRATI</v>
      </c>
      <c r="D1435" t="e">
        <f>IF($C1435="",0,SUMIFS(#REF!,#REF!,$C1435,#REF!,"&gt;="&amp;'Display 730 &amp; 1200'!$AN$10,#REF!,"&lt;="&amp;'Display 730 &amp; 1200'!$AN$9))</f>
        <v>#REF!</v>
      </c>
      <c r="E1435" t="e">
        <f>IF($C1435="",0,SUMIFS(#REF!,#REF!,$C1435,#REF!,"&gt;="&amp;'Display 730 &amp; 1200'!$AN$12,#REF!,"&lt;="&amp;'Display 730 &amp; 1200'!$AN$11))</f>
        <v>#REF!</v>
      </c>
    </row>
    <row r="1436" spans="1:5">
      <c r="A1436" t="str">
        <f>IF(INDEX('Display 730 &amp; 1200'!$A:$A,ROW())="","",INDEX('Display 730 &amp; 1200'!$A:$A,ROW()))</f>
        <v>SURABAYA泗水</v>
      </c>
      <c r="B1436" t="str">
        <f>IF(INDEX('Display 730 &amp; 1200'!$B:$B,ROW())="","",INDEX('Display 730 &amp; 1200'!$B:$B,ROW()))</f>
        <v>EKO LUTFI MAHARDIKA</v>
      </c>
      <c r="C1436" t="str">
        <f>IF(INDEX('Display 730 &amp; 1200'!$D:$D,ROW())="","",INDEX('Display 730 &amp; 1200'!$D:$D,ROW()))</f>
        <v>PUSPO_2</v>
      </c>
      <c r="D1436" t="e">
        <f>IF($C1436="",0,SUMIFS(#REF!,#REF!,$C1436,#REF!,"&gt;="&amp;'Display 730 &amp; 1200'!$AN$10,#REF!,"&lt;="&amp;'Display 730 &amp; 1200'!$AN$9))</f>
        <v>#REF!</v>
      </c>
      <c r="E1436" t="e">
        <f>IF($C1436="",0,SUMIFS(#REF!,#REF!,$C1436,#REF!,"&gt;="&amp;'Display 730 &amp; 1200'!$AN$12,#REF!,"&lt;="&amp;'Display 730 &amp; 1200'!$AN$11))</f>
        <v>#REF!</v>
      </c>
    </row>
    <row r="1437" spans="1:5">
      <c r="A1437" t="str">
        <f>IF(INDEX('Display 730 &amp; 1200'!$A:$A,ROW())="","",INDEX('Display 730 &amp; 1200'!$A:$A,ROW()))</f>
        <v>SURABAYA泗水</v>
      </c>
      <c r="B1437" t="str">
        <f>IF(INDEX('Display 730 &amp; 1200'!$B:$B,ROW())="","",INDEX('Display 730 &amp; 1200'!$B:$B,ROW()))</f>
        <v>EKO LUTFI MAHARDIKA</v>
      </c>
      <c r="C1437" t="str">
        <f>IF(INDEX('Display 730 &amp; 1200'!$D:$D,ROW())="","",INDEX('Display 730 &amp; 1200'!$D:$D,ROW()))</f>
        <v>BANGIL_1</v>
      </c>
      <c r="D1437" t="e">
        <f>IF($C1437="",0,SUMIFS(#REF!,#REF!,$C1437,#REF!,"&gt;="&amp;'Display 730 &amp; 1200'!$AN$10,#REF!,"&lt;="&amp;'Display 730 &amp; 1200'!$AN$9))</f>
        <v>#REF!</v>
      </c>
      <c r="E1437" t="e">
        <f>IF($C1437="",0,SUMIFS(#REF!,#REF!,$C1437,#REF!,"&gt;="&amp;'Display 730 &amp; 1200'!$AN$12,#REF!,"&lt;="&amp;'Display 730 &amp; 1200'!$AN$11))</f>
        <v>#REF!</v>
      </c>
    </row>
    <row r="1438" spans="1:5">
      <c r="A1438" t="str">
        <f>IF(INDEX('Display 730 &amp; 1200'!$A:$A,ROW())="","",INDEX('Display 730 &amp; 1200'!$A:$A,ROW()))</f>
        <v>SURABAYA泗水</v>
      </c>
      <c r="B1438" t="str">
        <f>IF(INDEX('Display 730 &amp; 1200'!$B:$B,ROW())="","",INDEX('Display 730 &amp; 1200'!$B:$B,ROW()))</f>
        <v>EKO LUTFI MAHARDIKA</v>
      </c>
      <c r="C1438" t="str">
        <f>IF(INDEX('Display 730 &amp; 1200'!$D:$D,ROW())="","",INDEX('Display 730 &amp; 1200'!$D:$D,ROW()))</f>
        <v>KRATON_1</v>
      </c>
      <c r="D1438" t="e">
        <f>IF($C1438="",0,SUMIFS(#REF!,#REF!,$C1438,#REF!,"&gt;="&amp;'Display 730 &amp; 1200'!$AN$10,#REF!,"&lt;="&amp;'Display 730 &amp; 1200'!$AN$9))</f>
        <v>#REF!</v>
      </c>
      <c r="E1438" t="e">
        <f>IF($C1438="",0,SUMIFS(#REF!,#REF!,$C1438,#REF!,"&gt;="&amp;'Display 730 &amp; 1200'!$AN$12,#REF!,"&lt;="&amp;'Display 730 &amp; 1200'!$AN$11))</f>
        <v>#REF!</v>
      </c>
    </row>
    <row r="1439" spans="1:5">
      <c r="A1439" t="str">
        <f>IF(INDEX('Display 730 &amp; 1200'!$A:$A,ROW())="","",INDEX('Display 730 &amp; 1200'!$A:$A,ROW()))</f>
        <v>SURABAYA泗水</v>
      </c>
      <c r="B1439" t="str">
        <f>IF(INDEX('Display 730 &amp; 1200'!$B:$B,ROW())="","",INDEX('Display 730 &amp; 1200'!$B:$B,ROW()))</f>
        <v>HAMDI ALAYDRUS</v>
      </c>
      <c r="C1439" t="str">
        <f>IF(INDEX('Display 730 &amp; 1200'!$D:$D,ROW())="","",INDEX('Display 730 &amp; 1200'!$D:$D,ROW()))</f>
        <v>DC_PORONG</v>
      </c>
      <c r="D1439" t="e">
        <f>IF($C1439="",0,SUMIFS(#REF!,#REF!,$C1439,#REF!,"&gt;="&amp;'Display 730 &amp; 1200'!$AN$10,#REF!,"&lt;="&amp;'Display 730 &amp; 1200'!$AN$9))</f>
        <v>#REF!</v>
      </c>
      <c r="E1439" t="e">
        <f>IF($C1439="",0,SUMIFS(#REF!,#REF!,$C1439,#REF!,"&gt;="&amp;'Display 730 &amp; 1200'!$AN$12,#REF!,"&lt;="&amp;'Display 730 &amp; 1200'!$AN$11))</f>
        <v>#REF!</v>
      </c>
    </row>
    <row r="1440" spans="1:5">
      <c r="A1440" t="str">
        <f>IF(INDEX('Display 730 &amp; 1200'!$A:$A,ROW())="","",INDEX('Display 730 &amp; 1200'!$A:$A,ROW()))</f>
        <v>SURABAYA泗水</v>
      </c>
      <c r="B1440" t="str">
        <f>IF(INDEX('Display 730 &amp; 1200'!$B:$B,ROW())="","",INDEX('Display 730 &amp; 1200'!$B:$B,ROW()))</f>
        <v>HAMDI ALAYDRUS</v>
      </c>
      <c r="C1440" t="str">
        <f>IF(INDEX('Display 730 &amp; 1200'!$D:$D,ROW())="","",INDEX('Display 730 &amp; 1200'!$D:$D,ROW()))</f>
        <v>DC_TANGGULANGIN</v>
      </c>
      <c r="D1440" t="e">
        <f>IF($C1440="",0,SUMIFS(#REF!,#REF!,$C1440,#REF!,"&gt;="&amp;'Display 730 &amp; 1200'!$AN$10,#REF!,"&lt;="&amp;'Display 730 &amp; 1200'!$AN$9))</f>
        <v>#REF!</v>
      </c>
      <c r="E1440" t="e">
        <f>IF($C1440="",0,SUMIFS(#REF!,#REF!,$C1440,#REF!,"&gt;="&amp;'Display 730 &amp; 1200'!$AN$12,#REF!,"&lt;="&amp;'Display 730 &amp; 1200'!$AN$11))</f>
        <v>#REF!</v>
      </c>
    </row>
    <row r="1441" spans="1:5">
      <c r="A1441" t="str">
        <f>IF(INDEX('Display 730 &amp; 1200'!$A:$A,ROW())="","",INDEX('Display 730 &amp; 1200'!$A:$A,ROW()))</f>
        <v>SURABAYA泗水</v>
      </c>
      <c r="B1441" t="str">
        <f>IF(INDEX('Display 730 &amp; 1200'!$B:$B,ROW())="","",INDEX('Display 730 &amp; 1200'!$B:$B,ROW()))</f>
        <v>HAMDI ALAYDRUS</v>
      </c>
      <c r="C1441" t="str">
        <f>IF(INDEX('Display 730 &amp; 1200'!$D:$D,ROW())="","",INDEX('Display 730 &amp; 1200'!$D:$D,ROW()))</f>
        <v>WONOAYU_3</v>
      </c>
      <c r="D1441" t="e">
        <f>IF($C1441="",0,SUMIFS(#REF!,#REF!,$C1441,#REF!,"&gt;="&amp;'Display 730 &amp; 1200'!$AN$10,#REF!,"&lt;="&amp;'Display 730 &amp; 1200'!$AN$9))</f>
        <v>#REF!</v>
      </c>
      <c r="E1441" t="e">
        <f>IF($C1441="",0,SUMIFS(#REF!,#REF!,$C1441,#REF!,"&gt;="&amp;'Display 730 &amp; 1200'!$AN$12,#REF!,"&lt;="&amp;'Display 730 &amp; 1200'!$AN$11))</f>
        <v>#REF!</v>
      </c>
    </row>
    <row r="1442" spans="1:5">
      <c r="A1442" t="str">
        <f>IF(INDEX('Display 730 &amp; 1200'!$A:$A,ROW())="","",INDEX('Display 730 &amp; 1200'!$A:$A,ROW()))</f>
        <v>SURABAYA泗水</v>
      </c>
      <c r="B1442" t="str">
        <f>IF(INDEX('Display 730 &amp; 1200'!$B:$B,ROW())="","",INDEX('Display 730 &amp; 1200'!$B:$B,ROW()))</f>
        <v>HAMDI ALAYDRUS</v>
      </c>
      <c r="C1442" t="str">
        <f>IF(INDEX('Display 730 &amp; 1200'!$D:$D,ROW())="","",INDEX('Display 730 &amp; 1200'!$D:$D,ROW()))</f>
        <v>PRAMBON_1</v>
      </c>
      <c r="D1442" t="e">
        <f>IF($C1442="",0,SUMIFS(#REF!,#REF!,$C1442,#REF!,"&gt;="&amp;'Display 730 &amp; 1200'!$AN$10,#REF!,"&lt;="&amp;'Display 730 &amp; 1200'!$AN$9))</f>
        <v>#REF!</v>
      </c>
      <c r="E1442" t="e">
        <f>IF($C1442="",0,SUMIFS(#REF!,#REF!,$C1442,#REF!,"&gt;="&amp;'Display 730 &amp; 1200'!$AN$12,#REF!,"&lt;="&amp;'Display 730 &amp; 1200'!$AN$11))</f>
        <v>#REF!</v>
      </c>
    </row>
    <row r="1443" spans="1:5">
      <c r="A1443" t="str">
        <f>IF(INDEX('Display 730 &amp; 1200'!$A:$A,ROW())="","",INDEX('Display 730 &amp; 1200'!$A:$A,ROW()))</f>
        <v>SURABAYA泗水</v>
      </c>
      <c r="B1443" t="str">
        <f>IF(INDEX('Display 730 &amp; 1200'!$B:$B,ROW())="","",INDEX('Display 730 &amp; 1200'!$B:$B,ROW()))</f>
        <v>HAMDI ALAYDRUS</v>
      </c>
      <c r="C1443" t="str">
        <f>IF(INDEX('Display 730 &amp; 1200'!$D:$D,ROW())="","",INDEX('Display 730 &amp; 1200'!$D:$D,ROW()))</f>
        <v>BALONGBENDO_1</v>
      </c>
      <c r="D1443" t="e">
        <f>IF($C1443="",0,SUMIFS(#REF!,#REF!,$C1443,#REF!,"&gt;="&amp;'Display 730 &amp; 1200'!$AN$10,#REF!,"&lt;="&amp;'Display 730 &amp; 1200'!$AN$9))</f>
        <v>#REF!</v>
      </c>
      <c r="E1443" t="e">
        <f>IF($C1443="",0,SUMIFS(#REF!,#REF!,$C1443,#REF!,"&gt;="&amp;'Display 730 &amp; 1200'!$AN$12,#REF!,"&lt;="&amp;'Display 730 &amp; 1200'!$AN$11))</f>
        <v>#REF!</v>
      </c>
    </row>
    <row r="1444" spans="1:5">
      <c r="A1444" t="str">
        <f>IF(INDEX('Display 730 &amp; 1200'!$A:$A,ROW())="","",INDEX('Display 730 &amp; 1200'!$A:$A,ROW()))</f>
        <v>SURABAYA泗水</v>
      </c>
      <c r="B1444" t="str">
        <f>IF(INDEX('Display 730 &amp; 1200'!$B:$B,ROW())="","",INDEX('Display 730 &amp; 1200'!$B:$B,ROW()))</f>
        <v>HAMDI ALAYDRUS</v>
      </c>
      <c r="C1444" t="str">
        <f>IF(INDEX('Display 730 &amp; 1200'!$D:$D,ROW())="","",INDEX('Display 730 &amp; 1200'!$D:$D,ROW()))</f>
        <v>TARIK_2</v>
      </c>
      <c r="D1444" t="e">
        <f>IF($C1444="",0,SUMIFS(#REF!,#REF!,$C1444,#REF!,"&gt;="&amp;'Display 730 &amp; 1200'!$AN$10,#REF!,"&lt;="&amp;'Display 730 &amp; 1200'!$AN$9))</f>
        <v>#REF!</v>
      </c>
      <c r="E1444" t="e">
        <f>IF($C1444="",0,SUMIFS(#REF!,#REF!,$C1444,#REF!,"&gt;="&amp;'Display 730 &amp; 1200'!$AN$12,#REF!,"&lt;="&amp;'Display 730 &amp; 1200'!$AN$11))</f>
        <v>#REF!</v>
      </c>
    </row>
    <row r="1445" spans="1:5">
      <c r="A1445" t="str">
        <f>IF(INDEX('Display 730 &amp; 1200'!$A:$A,ROW())="","",INDEX('Display 730 &amp; 1200'!$A:$A,ROW()))</f>
        <v>SURABAYA泗水</v>
      </c>
      <c r="B1445" t="str">
        <f>IF(INDEX('Display 730 &amp; 1200'!$B:$B,ROW())="","",INDEX('Display 730 &amp; 1200'!$B:$B,ROW()))</f>
        <v>HAMDI ALAYDRUS</v>
      </c>
      <c r="C1445" t="str">
        <f>IF(INDEX('Display 730 &amp; 1200'!$D:$D,ROW())="","",INDEX('Display 730 &amp; 1200'!$D:$D,ROW()))</f>
        <v>TULANGAN_1</v>
      </c>
      <c r="D1445" t="e">
        <f>IF($C1445="",0,SUMIFS(#REF!,#REF!,$C1445,#REF!,"&gt;="&amp;'Display 730 &amp; 1200'!$AN$10,#REF!,"&lt;="&amp;'Display 730 &amp; 1200'!$AN$9))</f>
        <v>#REF!</v>
      </c>
      <c r="E1445" t="e">
        <f>IF($C1445="",0,SUMIFS(#REF!,#REF!,$C1445,#REF!,"&gt;="&amp;'Display 730 &amp; 1200'!$AN$12,#REF!,"&lt;="&amp;'Display 730 &amp; 1200'!$AN$11))</f>
        <v>#REF!</v>
      </c>
    </row>
    <row r="1446" spans="1:5">
      <c r="A1446" t="str">
        <f>IF(INDEX('Display 730 &amp; 1200'!$A:$A,ROW())="","",INDEX('Display 730 &amp; 1200'!$A:$A,ROW()))</f>
        <v>SURABAYA泗水</v>
      </c>
      <c r="B1446" t="str">
        <f>IF(INDEX('Display 730 &amp; 1200'!$B:$B,ROW())="","",INDEX('Display 730 &amp; 1200'!$B:$B,ROW()))</f>
        <v>HAMDI ALAYDRUS</v>
      </c>
      <c r="C1446" t="str">
        <f>IF(INDEX('Display 730 &amp; 1200'!$D:$D,ROW())="","",INDEX('Display 730 &amp; 1200'!$D:$D,ROW()))</f>
        <v>SUKODONO_1</v>
      </c>
      <c r="D1446" t="e">
        <f>IF($C1446="",0,SUMIFS(#REF!,#REF!,$C1446,#REF!,"&gt;="&amp;'Display 730 &amp; 1200'!$AN$10,#REF!,"&lt;="&amp;'Display 730 &amp; 1200'!$AN$9))</f>
        <v>#REF!</v>
      </c>
      <c r="E1446" t="e">
        <f>IF($C1446="",0,SUMIFS(#REF!,#REF!,$C1446,#REF!,"&gt;="&amp;'Display 730 &amp; 1200'!$AN$12,#REF!,"&lt;="&amp;'Display 730 &amp; 1200'!$AN$11))</f>
        <v>#REF!</v>
      </c>
    </row>
    <row r="1447" spans="1:5">
      <c r="A1447" t="str">
        <f>IF(INDEX('Display 730 &amp; 1200'!$A:$A,ROW())="","",INDEX('Display 730 &amp; 1200'!$A:$A,ROW()))</f>
        <v>SURABAYA泗水</v>
      </c>
      <c r="B1447" t="str">
        <f>IF(INDEX('Display 730 &amp; 1200'!$B:$B,ROW())="","",INDEX('Display 730 &amp; 1200'!$B:$B,ROW()))</f>
        <v>SRI OKYK WIDIAWATI</v>
      </c>
      <c r="C1447" t="str">
        <f>IF(INDEX('Display 730 &amp; 1200'!$D:$D,ROW())="","",INDEX('Display 730 &amp; 1200'!$D:$D,ROW()))</f>
        <v>DC_SAFELOCK</v>
      </c>
      <c r="D1447" t="e">
        <f>IF($C1447="",0,SUMIFS(#REF!,#REF!,$C1447,#REF!,"&gt;="&amp;'Display 730 &amp; 1200'!$AN$10,#REF!,"&lt;="&amp;'Display 730 &amp; 1200'!$AN$9))</f>
        <v>#REF!</v>
      </c>
      <c r="E1447" t="e">
        <f>IF($C1447="",0,SUMIFS(#REF!,#REF!,$C1447,#REF!,"&gt;="&amp;'Display 730 &amp; 1200'!$AN$12,#REF!,"&lt;="&amp;'Display 730 &amp; 1200'!$AN$11))</f>
        <v>#REF!</v>
      </c>
    </row>
    <row r="1448" spans="1:5">
      <c r="A1448" t="str">
        <f>IF(INDEX('Display 730 &amp; 1200'!$A:$A,ROW())="","",INDEX('Display 730 &amp; 1200'!$A:$A,ROW()))</f>
        <v>SURABAYA泗水</v>
      </c>
      <c r="B1448" t="str">
        <f>IF(INDEX('Display 730 &amp; 1200'!$B:$B,ROW())="","",INDEX('Display 730 &amp; 1200'!$B:$B,ROW()))</f>
        <v>SRI OKYK WIDIAWATI</v>
      </c>
      <c r="C1448" t="str">
        <f>IF(INDEX('Display 730 &amp; 1200'!$D:$D,ROW())="","",INDEX('Display 730 &amp; 1200'!$D:$D,ROW()))</f>
        <v>GELAM</v>
      </c>
      <c r="D1448" t="e">
        <f>IF($C1448="",0,SUMIFS(#REF!,#REF!,$C1448,#REF!,"&gt;="&amp;'Display 730 &amp; 1200'!$AN$10,#REF!,"&lt;="&amp;'Display 730 &amp; 1200'!$AN$9))</f>
        <v>#REF!</v>
      </c>
      <c r="E1448" t="e">
        <f>IF($C1448="",0,SUMIFS(#REF!,#REF!,$C1448,#REF!,"&gt;="&amp;'Display 730 &amp; 1200'!$AN$12,#REF!,"&lt;="&amp;'Display 730 &amp; 1200'!$AN$11))</f>
        <v>#REF!</v>
      </c>
    </row>
    <row r="1449" spans="1:5">
      <c r="A1449" t="str">
        <f>IF(INDEX('Display 730 &amp; 1200'!$A:$A,ROW())="","",INDEX('Display 730 &amp; 1200'!$A:$A,ROW()))</f>
        <v>SURABAYA泗水</v>
      </c>
      <c r="B1449" t="str">
        <f>IF(INDEX('Display 730 &amp; 1200'!$B:$B,ROW())="","",INDEX('Display 730 &amp; 1200'!$B:$B,ROW()))</f>
        <v>SRI OKYK WIDIAWATI</v>
      </c>
      <c r="C1449" t="str">
        <f>IF(INDEX('Display 730 &amp; 1200'!$D:$D,ROW())="","",INDEX('Display 730 &amp; 1200'!$D:$D,ROW()))</f>
        <v>TAMAN</v>
      </c>
      <c r="D1449" t="e">
        <f>IF($C1449="",0,SUMIFS(#REF!,#REF!,$C1449,#REF!,"&gt;="&amp;'Display 730 &amp; 1200'!$AN$10,#REF!,"&lt;="&amp;'Display 730 &amp; 1200'!$AN$9))</f>
        <v>#REF!</v>
      </c>
      <c r="E1449" t="e">
        <f>IF($C1449="",0,SUMIFS(#REF!,#REF!,$C1449,#REF!,"&gt;="&amp;'Display 730 &amp; 1200'!$AN$12,#REF!,"&lt;="&amp;'Display 730 &amp; 1200'!$AN$11))</f>
        <v>#REF!</v>
      </c>
    </row>
    <row r="1450" spans="1:5">
      <c r="A1450" t="str">
        <f>IF(INDEX('Display 730 &amp; 1200'!$A:$A,ROW())="","",INDEX('Display 730 &amp; 1200'!$A:$A,ROW()))</f>
        <v>SURABAYA泗水</v>
      </c>
      <c r="B1450" t="str">
        <f>IF(INDEX('Display 730 &amp; 1200'!$B:$B,ROW())="","",INDEX('Display 730 &amp; 1200'!$B:$B,ROW()))</f>
        <v>SRI OKYK WIDIAWATI</v>
      </c>
      <c r="C1450" t="str">
        <f>IF(INDEX('Display 730 &amp; 1200'!$D:$D,ROW())="","",INDEX('Display 730 &amp; 1200'!$D:$D,ROW()))</f>
        <v>TAMAN_3</v>
      </c>
      <c r="D1450" t="e">
        <f>IF($C1450="",0,SUMIFS(#REF!,#REF!,$C1450,#REF!,"&gt;="&amp;'Display 730 &amp; 1200'!$AN$10,#REF!,"&lt;="&amp;'Display 730 &amp; 1200'!$AN$9))</f>
        <v>#REF!</v>
      </c>
      <c r="E1450" t="e">
        <f>IF($C1450="",0,SUMIFS(#REF!,#REF!,$C1450,#REF!,"&gt;="&amp;'Display 730 &amp; 1200'!$AN$12,#REF!,"&lt;="&amp;'Display 730 &amp; 1200'!$AN$11))</f>
        <v>#REF!</v>
      </c>
    </row>
    <row r="1451" spans="1:5">
      <c r="A1451" t="str">
        <f>IF(INDEX('Display 730 &amp; 1200'!$A:$A,ROW())="","",INDEX('Display 730 &amp; 1200'!$A:$A,ROW()))</f>
        <v>SURABAYA泗水</v>
      </c>
      <c r="B1451" t="str">
        <f>IF(INDEX('Display 730 &amp; 1200'!$B:$B,ROW())="","",INDEX('Display 730 &amp; 1200'!$B:$B,ROW()))</f>
        <v>SRI OKYK WIDIAWATI</v>
      </c>
      <c r="C1451" t="str">
        <f>IF(INDEX('Display 730 &amp; 1200'!$D:$D,ROW())="","",INDEX('Display 730 &amp; 1200'!$D:$D,ROW()))</f>
        <v>DC_TAMAN</v>
      </c>
      <c r="D1451" t="e">
        <f>IF($C1451="",0,SUMIFS(#REF!,#REF!,$C1451,#REF!,"&gt;="&amp;'Display 730 &amp; 1200'!$AN$10,#REF!,"&lt;="&amp;'Display 730 &amp; 1200'!$AN$9))</f>
        <v>#REF!</v>
      </c>
      <c r="E1451" t="e">
        <f>IF($C1451="",0,SUMIFS(#REF!,#REF!,$C1451,#REF!,"&gt;="&amp;'Display 730 &amp; 1200'!$AN$12,#REF!,"&lt;="&amp;'Display 730 &amp; 1200'!$AN$11))</f>
        <v>#REF!</v>
      </c>
    </row>
    <row r="1452" spans="1:5">
      <c r="A1452" t="str">
        <f>IF(INDEX('Display 730 &amp; 1200'!$A:$A,ROW())="","",INDEX('Display 730 &amp; 1200'!$A:$A,ROW()))</f>
        <v>SURABAYA泗水</v>
      </c>
      <c r="B1452" t="str">
        <f>IF(INDEX('Display 730 &amp; 1200'!$B:$B,ROW())="","",INDEX('Display 730 &amp; 1200'!$B:$B,ROW()))</f>
        <v>SRI OKYK WIDIAWATI</v>
      </c>
      <c r="C1452" t="str">
        <f>IF(INDEX('Display 730 &amp; 1200'!$D:$D,ROW())="","",INDEX('Display 730 &amp; 1200'!$D:$D,ROW()))</f>
        <v>SEDATI</v>
      </c>
      <c r="D1452" t="e">
        <f>IF($C1452="",0,SUMIFS(#REF!,#REF!,$C1452,#REF!,"&gt;="&amp;'Display 730 &amp; 1200'!$AN$10,#REF!,"&lt;="&amp;'Display 730 &amp; 1200'!$AN$9))</f>
        <v>#REF!</v>
      </c>
      <c r="E1452" t="e">
        <f>IF($C1452="",0,SUMIFS(#REF!,#REF!,$C1452,#REF!,"&gt;="&amp;'Display 730 &amp; 1200'!$AN$12,#REF!,"&lt;="&amp;'Display 730 &amp; 1200'!$AN$11))</f>
        <v>#REF!</v>
      </c>
    </row>
    <row r="1453" spans="1:5">
      <c r="A1453" t="str">
        <f>IF(INDEX('Display 730 &amp; 1200'!$A:$A,ROW())="","",INDEX('Display 730 &amp; 1200'!$A:$A,ROW()))</f>
        <v>SURABAYA泗水</v>
      </c>
      <c r="B1453" t="str">
        <f>IF(INDEX('Display 730 &amp; 1200'!$B:$B,ROW())="","",INDEX('Display 730 &amp; 1200'!$B:$B,ROW()))</f>
        <v>SRI OKYK WIDIAWATI</v>
      </c>
      <c r="C1453" t="str">
        <f>IF(INDEX('Display 730 &amp; 1200'!$D:$D,ROW())="","",INDEX('Display 730 &amp; 1200'!$D:$D,ROW()))</f>
        <v>GEDANGAN</v>
      </c>
      <c r="D1453" t="e">
        <f>IF($C1453="",0,SUMIFS(#REF!,#REF!,$C1453,#REF!,"&gt;="&amp;'Display 730 &amp; 1200'!$AN$10,#REF!,"&lt;="&amp;'Display 730 &amp; 1200'!$AN$9))</f>
        <v>#REF!</v>
      </c>
      <c r="E1453" t="e">
        <f>IF($C1453="",0,SUMIFS(#REF!,#REF!,$C1453,#REF!,"&gt;="&amp;'Display 730 &amp; 1200'!$AN$12,#REF!,"&lt;="&amp;'Display 730 &amp; 1200'!$AN$11))</f>
        <v>#REF!</v>
      </c>
    </row>
    <row r="1454" spans="1:5">
      <c r="A1454" t="str">
        <f>IF(INDEX('Display 730 &amp; 1200'!$A:$A,ROW())="","",INDEX('Display 730 &amp; 1200'!$A:$A,ROW()))</f>
        <v>SURABAYA泗水</v>
      </c>
      <c r="B1454" t="str">
        <f>IF(INDEX('Display 730 &amp; 1200'!$B:$B,ROW())="","",INDEX('Display 730 &amp; 1200'!$B:$B,ROW()))</f>
        <v>SRI OKYK WIDIAWATI</v>
      </c>
      <c r="C1454" t="str">
        <f>IF(INDEX('Display 730 &amp; 1200'!$D:$D,ROW())="","",INDEX('Display 730 &amp; 1200'!$D:$D,ROW()))</f>
        <v>WARU_6</v>
      </c>
      <c r="D1454" t="e">
        <f>IF($C1454="",0,SUMIFS(#REF!,#REF!,$C1454,#REF!,"&gt;="&amp;'Display 730 &amp; 1200'!$AN$10,#REF!,"&lt;="&amp;'Display 730 &amp; 1200'!$AN$9))</f>
        <v>#REF!</v>
      </c>
      <c r="E1454" t="e">
        <f>IF($C1454="",0,SUMIFS(#REF!,#REF!,$C1454,#REF!,"&gt;="&amp;'Display 730 &amp; 1200'!$AN$12,#REF!,"&lt;="&amp;'Display 730 &amp; 1200'!$AN$11))</f>
        <v>#REF!</v>
      </c>
    </row>
    <row r="1455" spans="1:5">
      <c r="A1455" t="str">
        <f>IF(INDEX('Display 730 &amp; 1200'!$A:$A,ROW())="","",INDEX('Display 730 &amp; 1200'!$A:$A,ROW()))</f>
        <v>SURABAYA泗水</v>
      </c>
      <c r="B1455" t="str">
        <f>IF(INDEX('Display 730 &amp; 1200'!$B:$B,ROW())="","",INDEX('Display 730 &amp; 1200'!$B:$B,ROW()))</f>
        <v>SRI OKYK WIDIAWATI</v>
      </c>
      <c r="C1455" t="str">
        <f>IF(INDEX('Display 730 &amp; 1200'!$D:$D,ROW())="","",INDEX('Display 730 &amp; 1200'!$D:$D,ROW()))</f>
        <v>SEDATI_1</v>
      </c>
      <c r="D1455" t="e">
        <f>IF($C1455="",0,SUMIFS(#REF!,#REF!,$C1455,#REF!,"&gt;="&amp;'Display 730 &amp; 1200'!$AN$10,#REF!,"&lt;="&amp;'Display 730 &amp; 1200'!$AN$9))</f>
        <v>#REF!</v>
      </c>
      <c r="E1455" t="e">
        <f>IF($C1455="",0,SUMIFS(#REF!,#REF!,$C1455,#REF!,"&gt;="&amp;'Display 730 &amp; 1200'!$AN$12,#REF!,"&lt;="&amp;'Display 730 &amp; 1200'!$AN$11))</f>
        <v>#REF!</v>
      </c>
    </row>
    <row r="1456" spans="1:5">
      <c r="A1456" t="str">
        <f>IF(INDEX('Display 730 &amp; 1200'!$A:$A,ROW())="","",INDEX('Display 730 &amp; 1200'!$A:$A,ROW()))</f>
        <v>SURABAYA泗水</v>
      </c>
      <c r="B1456" t="str">
        <f>IF(INDEX('Display 730 &amp; 1200'!$B:$B,ROW())="","",INDEX('Display 730 &amp; 1200'!$B:$B,ROW()))</f>
        <v>SRI OKYK WIDIAWATI</v>
      </c>
      <c r="C1456" t="str">
        <f>IF(INDEX('Display 730 &amp; 1200'!$D:$D,ROW())="","",INDEX('Display 730 &amp; 1200'!$D:$D,ROW()))</f>
        <v>BUDURAN_1</v>
      </c>
      <c r="D1456" t="e">
        <f>IF($C1456="",0,SUMIFS(#REF!,#REF!,$C1456,#REF!,"&gt;="&amp;'Display 730 &amp; 1200'!$AN$10,#REF!,"&lt;="&amp;'Display 730 &amp; 1200'!$AN$9))</f>
        <v>#REF!</v>
      </c>
      <c r="E1456" t="e">
        <f>IF($C1456="",0,SUMIFS(#REF!,#REF!,$C1456,#REF!,"&gt;="&amp;'Display 730 &amp; 1200'!$AN$12,#REF!,"&lt;="&amp;'Display 730 &amp; 1200'!$AN$11))</f>
        <v>#REF!</v>
      </c>
    </row>
    <row r="1457" spans="1:5">
      <c r="A1457" t="str">
        <f>IF(INDEX('Display 730 &amp; 1200'!$A:$A,ROW())="","",INDEX('Display 730 &amp; 1200'!$A:$A,ROW()))</f>
        <v>SURABAYA泗水</v>
      </c>
      <c r="B1457" t="str">
        <f>IF(INDEX('Display 730 &amp; 1200'!$B:$B,ROW())="","",INDEX('Display 730 &amp; 1200'!$B:$B,ROW()))</f>
        <v>SRI OKYK WIDIAWATI</v>
      </c>
      <c r="C1457" t="str">
        <f>IF(INDEX('Display 730 &amp; 1200'!$D:$D,ROW())="","",INDEX('Display 730 &amp; 1200'!$D:$D,ROW()))</f>
        <v>WARU_7</v>
      </c>
      <c r="D1457" t="e">
        <f>IF($C1457="",0,SUMIFS(#REF!,#REF!,$C1457,#REF!,"&gt;="&amp;'Display 730 &amp; 1200'!$AN$10,#REF!,"&lt;="&amp;'Display 730 &amp; 1200'!$AN$9))</f>
        <v>#REF!</v>
      </c>
      <c r="E1457" t="e">
        <f>IF($C1457="",0,SUMIFS(#REF!,#REF!,$C1457,#REF!,"&gt;="&amp;'Display 730 &amp; 1200'!$AN$12,#REF!,"&lt;="&amp;'Display 730 &amp; 1200'!$AN$11))</f>
        <v>#REF!</v>
      </c>
    </row>
    <row r="1458" spans="1:5">
      <c r="A1458" t="str">
        <f>IF(INDEX('Display 730 &amp; 1200'!$A:$A,ROW())="","",INDEX('Display 730 &amp; 1200'!$A:$A,ROW()))</f>
        <v>SURABAYA泗水</v>
      </c>
      <c r="B1458" t="str">
        <f>IF(INDEX('Display 730 &amp; 1200'!$B:$B,ROW())="","",INDEX('Display 730 &amp; 1200'!$B:$B,ROW()))</f>
        <v>-</v>
      </c>
      <c r="C1458" t="str">
        <f>IF(INDEX('Display 730 &amp; 1200'!$D:$D,ROW())="","",INDEX('Display 730 &amp; 1200'!$D:$D,ROW()))</f>
        <v>TCSDA003</v>
      </c>
      <c r="D1458" t="e">
        <f>IF($C1458="",0,SUMIFS(#REF!,#REF!,$C1458,#REF!,"&gt;="&amp;'Display 730 &amp; 1200'!$AN$10,#REF!,"&lt;="&amp;'Display 730 &amp; 1200'!$AN$9))</f>
        <v>#REF!</v>
      </c>
      <c r="E1458" t="e">
        <f>IF($C1458="",0,SUMIFS(#REF!,#REF!,$C1458,#REF!,"&gt;="&amp;'Display 730 &amp; 1200'!$AN$12,#REF!,"&lt;="&amp;'Display 730 &amp; 1200'!$AN$11))</f>
        <v>#REF!</v>
      </c>
    </row>
    <row r="1459" spans="1:5">
      <c r="A1459" t="str">
        <f>IF(INDEX('Display 730 &amp; 1200'!$A:$A,ROW())="","",INDEX('Display 730 &amp; 1200'!$A:$A,ROW()))</f>
        <v>SURABAYA泗水</v>
      </c>
      <c r="B1459" t="str">
        <f>IF(INDEX('Display 730 &amp; 1200'!$B:$B,ROW())="","",INDEX('Display 730 &amp; 1200'!$B:$B,ROW()))</f>
        <v>-</v>
      </c>
      <c r="C1459" t="str">
        <f>IF(INDEX('Display 730 &amp; 1200'!$D:$D,ROW())="","",INDEX('Display 730 &amp; 1200'!$D:$D,ROW()))</f>
        <v>TCSPG101</v>
      </c>
      <c r="D1459" t="e">
        <f>IF($C1459="",0,SUMIFS(#REF!,#REF!,$C1459,#REF!,"&gt;="&amp;'Display 730 &amp; 1200'!$AN$10,#REF!,"&lt;="&amp;'Display 730 &amp; 1200'!$AN$9))</f>
        <v>#REF!</v>
      </c>
      <c r="E1459" t="e">
        <f>IF($C1459="",0,SUMIFS(#REF!,#REF!,$C1459,#REF!,"&gt;="&amp;'Display 730 &amp; 1200'!$AN$12,#REF!,"&lt;="&amp;'Display 730 &amp; 1200'!$AN$11))</f>
        <v>#REF!</v>
      </c>
    </row>
    <row r="1460" spans="1:5">
      <c r="A1460" t="str">
        <f>IF(INDEX('Display 730 &amp; 1200'!$A:$A,ROW())="","",INDEX('Display 730 &amp; 1200'!$A:$A,ROW()))</f>
        <v>BALI巴厘</v>
      </c>
      <c r="B1460" t="str">
        <f>IF(INDEX('Display 730 &amp; 1200'!$B:$B,ROW())="","",INDEX('Display 730 &amp; 1200'!$B:$B,ROW()))</f>
        <v>Ika Elfiera Sinaga</v>
      </c>
      <c r="C1460" t="str">
        <f>IF(INDEX('Display 730 &amp; 1200'!$D:$D,ROW())="","",INDEX('Display 730 &amp; 1200'!$D:$D,ROW()))</f>
        <v>CP_SESETAN</v>
      </c>
      <c r="D1460" t="e">
        <f>IF($C1460="",0,SUMIFS(#REF!,#REF!,$C1460,#REF!,"&gt;="&amp;'Display 730 &amp; 1200'!$AN$10,#REF!,"&lt;="&amp;'Display 730 &amp; 1200'!$AN$9))</f>
        <v>#REF!</v>
      </c>
      <c r="E1460" t="e">
        <f>IF($C1460="",0,SUMIFS(#REF!,#REF!,$C1460,#REF!,"&gt;="&amp;'Display 730 &amp; 1200'!$AN$12,#REF!,"&lt;="&amp;'Display 730 &amp; 1200'!$AN$11))</f>
        <v>#REF!</v>
      </c>
    </row>
    <row r="1461" spans="1:5">
      <c r="A1461" t="str">
        <f>IF(INDEX('Display 730 &amp; 1200'!$A:$A,ROW())="","",INDEX('Display 730 &amp; 1200'!$A:$A,ROW()))</f>
        <v>BALI巴厘</v>
      </c>
      <c r="B1461" t="str">
        <f>IF(INDEX('Display 730 &amp; 1200'!$B:$B,ROW())="","",INDEX('Display 730 &amp; 1200'!$B:$B,ROW()))</f>
        <v>Ika Elfiera Sinaga</v>
      </c>
      <c r="C1461" t="str">
        <f>IF(INDEX('Display 730 &amp; 1200'!$D:$D,ROW())="","",INDEX('Display 730 &amp; 1200'!$D:$D,ROW()))</f>
        <v>CP_BULUH_INDAH</v>
      </c>
      <c r="D1461" t="e">
        <f>IF($C1461="",0,SUMIFS(#REF!,#REF!,$C1461,#REF!,"&gt;="&amp;'Display 730 &amp; 1200'!$AN$10,#REF!,"&lt;="&amp;'Display 730 &amp; 1200'!$AN$9))</f>
        <v>#REF!</v>
      </c>
      <c r="E1461" t="e">
        <f>IF($C1461="",0,SUMIFS(#REF!,#REF!,$C1461,#REF!,"&gt;="&amp;'Display 730 &amp; 1200'!$AN$12,#REF!,"&lt;="&amp;'Display 730 &amp; 1200'!$AN$11))</f>
        <v>#REF!</v>
      </c>
    </row>
    <row r="1462" spans="1:5">
      <c r="A1462" t="str">
        <f>IF(INDEX('Display 730 &amp; 1200'!$A:$A,ROW())="","",INDEX('Display 730 &amp; 1200'!$A:$A,ROW()))</f>
        <v>BALI巴厘</v>
      </c>
      <c r="B1462" t="str">
        <f>IF(INDEX('Display 730 &amp; 1200'!$B:$B,ROW())="","",INDEX('Display 730 &amp; 1200'!$B:$B,ROW()))</f>
        <v>I Nyoman Andika Indrananta,S.E.,M.M</v>
      </c>
      <c r="C1462" t="str">
        <f>IF(INDEX('Display 730 &amp; 1200'!$D:$D,ROW())="","",INDEX('Display 730 &amp; 1200'!$D:$D,ROW()))</f>
        <v>SINGARAJA</v>
      </c>
      <c r="D1462" t="e">
        <f>IF($C1462="",0,SUMIFS(#REF!,#REF!,$C1462,#REF!,"&gt;="&amp;'Display 730 &amp; 1200'!$AN$10,#REF!,"&lt;="&amp;'Display 730 &amp; 1200'!$AN$9))</f>
        <v>#REF!</v>
      </c>
      <c r="E1462" t="e">
        <f>IF($C1462="",0,SUMIFS(#REF!,#REF!,$C1462,#REF!,"&gt;="&amp;'Display 730 &amp; 1200'!$AN$12,#REF!,"&lt;="&amp;'Display 730 &amp; 1200'!$AN$11))</f>
        <v>#REF!</v>
      </c>
    </row>
    <row r="1463" spans="1:5">
      <c r="A1463" t="str">
        <f>IF(INDEX('Display 730 &amp; 1200'!$A:$A,ROW())="","",INDEX('Display 730 &amp; 1200'!$A:$A,ROW()))</f>
        <v>BALI巴厘</v>
      </c>
      <c r="B1463" t="str">
        <f>IF(INDEX('Display 730 &amp; 1200'!$B:$B,ROW())="","",INDEX('Display 730 &amp; 1200'!$B:$B,ROW()))</f>
        <v>Ika Elfiera Sinaga</v>
      </c>
      <c r="C1463" t="str">
        <f>IF(INDEX('Display 730 &amp; 1200'!$D:$D,ROW())="","",INDEX('Display 730 &amp; 1200'!$D:$D,ROW()))</f>
        <v>CP_LETDA_MADE_PUTRA</v>
      </c>
      <c r="D1463" t="e">
        <f>IF($C1463="",0,SUMIFS(#REF!,#REF!,$C1463,#REF!,"&gt;="&amp;'Display 730 &amp; 1200'!$AN$10,#REF!,"&lt;="&amp;'Display 730 &amp; 1200'!$AN$9))</f>
        <v>#REF!</v>
      </c>
      <c r="E1463" t="e">
        <f>IF($C1463="",0,SUMIFS(#REF!,#REF!,$C1463,#REF!,"&gt;="&amp;'Display 730 &amp; 1200'!$AN$12,#REF!,"&lt;="&amp;'Display 730 &amp; 1200'!$AN$11))</f>
        <v>#REF!</v>
      </c>
    </row>
    <row r="1464" spans="1:5">
      <c r="A1464" t="str">
        <f>IF(INDEX('Display 730 &amp; 1200'!$A:$A,ROW())="","",INDEX('Display 730 &amp; 1200'!$A:$A,ROW()))</f>
        <v>BALI巴厘</v>
      </c>
      <c r="B1464" t="str">
        <f>IF(INDEX('Display 730 &amp; 1200'!$B:$B,ROW())="","",INDEX('Display 730 &amp; 1200'!$B:$B,ROW()))</f>
        <v>Ika Elfiera Sinaga</v>
      </c>
      <c r="C1464" t="str">
        <f>IF(INDEX('Display 730 &amp; 1200'!$D:$D,ROW())="","",INDEX('Display 730 &amp; 1200'!$D:$D,ROW()))</f>
        <v>BATUKARU</v>
      </c>
      <c r="D1464" t="e">
        <f>IF($C1464="",0,SUMIFS(#REF!,#REF!,$C1464,#REF!,"&gt;="&amp;'Display 730 &amp; 1200'!$AN$10,#REF!,"&lt;="&amp;'Display 730 &amp; 1200'!$AN$9))</f>
        <v>#REF!</v>
      </c>
      <c r="E1464" t="e">
        <f>IF($C1464="",0,SUMIFS(#REF!,#REF!,$C1464,#REF!,"&gt;="&amp;'Display 730 &amp; 1200'!$AN$12,#REF!,"&lt;="&amp;'Display 730 &amp; 1200'!$AN$11))</f>
        <v>#REF!</v>
      </c>
    </row>
    <row r="1465" spans="1:5">
      <c r="A1465" t="str">
        <f>IF(INDEX('Display 730 &amp; 1200'!$A:$A,ROW())="","",INDEX('Display 730 &amp; 1200'!$A:$A,ROW()))</f>
        <v>BALI巴厘</v>
      </c>
      <c r="B1465" t="str">
        <f>IF(INDEX('Display 730 &amp; 1200'!$B:$B,ROW())="","",INDEX('Display 730 &amp; 1200'!$B:$B,ROW()))</f>
        <v>Ika Elfiera Sinaga</v>
      </c>
      <c r="C1465" t="str">
        <f>IF(INDEX('Display 730 &amp; 1200'!$D:$D,ROW())="","",INDEX('Display 730 &amp; 1200'!$D:$D,ROW()))</f>
        <v>CP_PATIH_NAMBI</v>
      </c>
      <c r="D1465" t="e">
        <f>IF($C1465="",0,SUMIFS(#REF!,#REF!,$C1465,#REF!,"&gt;="&amp;'Display 730 &amp; 1200'!$AN$10,#REF!,"&lt;="&amp;'Display 730 &amp; 1200'!$AN$9))</f>
        <v>#REF!</v>
      </c>
      <c r="E1465" t="e">
        <f>IF($C1465="",0,SUMIFS(#REF!,#REF!,$C1465,#REF!,"&gt;="&amp;'Display 730 &amp; 1200'!$AN$12,#REF!,"&lt;="&amp;'Display 730 &amp; 1200'!$AN$11))</f>
        <v>#REF!</v>
      </c>
    </row>
    <row r="1466" spans="1:5">
      <c r="A1466" t="str">
        <f>IF(INDEX('Display 730 &amp; 1200'!$A:$A,ROW())="","",INDEX('Display 730 &amp; 1200'!$A:$A,ROW()))</f>
        <v>BALI巴厘</v>
      </c>
      <c r="B1466" t="str">
        <f>IF(INDEX('Display 730 &amp; 1200'!$B:$B,ROW())="","",INDEX('Display 730 &amp; 1200'!$B:$B,ROW()))</f>
        <v>Ika Elfiera Sinaga</v>
      </c>
      <c r="C1466" t="str">
        <f>IF(INDEX('Display 730 &amp; 1200'!$D:$D,ROW())="","",INDEX('Display 730 &amp; 1200'!$D:$D,ROW()))</f>
        <v>CP_PULAU_NIAS</v>
      </c>
      <c r="D1466" t="e">
        <f>IF($C1466="",0,SUMIFS(#REF!,#REF!,$C1466,#REF!,"&gt;="&amp;'Display 730 &amp; 1200'!$AN$10,#REF!,"&lt;="&amp;'Display 730 &amp; 1200'!$AN$9))</f>
        <v>#REF!</v>
      </c>
      <c r="E1466" t="e">
        <f>IF($C1466="",0,SUMIFS(#REF!,#REF!,$C1466,#REF!,"&gt;="&amp;'Display 730 &amp; 1200'!$AN$12,#REF!,"&lt;="&amp;'Display 730 &amp; 1200'!$AN$11))</f>
        <v>#REF!</v>
      </c>
    </row>
    <row r="1467" spans="1:5">
      <c r="A1467" t="str">
        <f>IF(INDEX('Display 730 &amp; 1200'!$A:$A,ROW())="","",INDEX('Display 730 &amp; 1200'!$A:$A,ROW()))</f>
        <v>BALI巴厘</v>
      </c>
      <c r="B1467" t="str">
        <f>IF(INDEX('Display 730 &amp; 1200'!$B:$B,ROW())="","",INDEX('Display 730 &amp; 1200'!$B:$B,ROW()))</f>
        <v>Ida I Dewa Agung Santawya</v>
      </c>
      <c r="C1467" t="str">
        <f>IF(INDEX('Display 730 &amp; 1200'!$D:$D,ROW())="","",INDEX('Display 730 &amp; 1200'!$D:$D,ROW()))</f>
        <v>CP_BATUBULAN</v>
      </c>
      <c r="D1467" t="e">
        <f>IF($C1467="",0,SUMIFS(#REF!,#REF!,$C1467,#REF!,"&gt;="&amp;'Display 730 &amp; 1200'!$AN$10,#REF!,"&lt;="&amp;'Display 730 &amp; 1200'!$AN$9))</f>
        <v>#REF!</v>
      </c>
      <c r="E1467" t="e">
        <f>IF($C1467="",0,SUMIFS(#REF!,#REF!,$C1467,#REF!,"&gt;="&amp;'Display 730 &amp; 1200'!$AN$12,#REF!,"&lt;="&amp;'Display 730 &amp; 1200'!$AN$11))</f>
        <v>#REF!</v>
      </c>
    </row>
    <row r="1468" spans="1:5">
      <c r="A1468" t="str">
        <f>IF(INDEX('Display 730 &amp; 1200'!$A:$A,ROW())="","",INDEX('Display 730 &amp; 1200'!$A:$A,ROW()))</f>
        <v>BALI巴厘</v>
      </c>
      <c r="B1468" t="str">
        <f>IF(INDEX('Display 730 &amp; 1200'!$B:$B,ROW())="","",INDEX('Display 730 &amp; 1200'!$B:$B,ROW()))</f>
        <v>Ika Elfiera Sinaga</v>
      </c>
      <c r="C1468" t="str">
        <f>IF(INDEX('Display 730 &amp; 1200'!$D:$D,ROW())="","",INDEX('Display 730 &amp; 1200'!$D:$D,ROW()))</f>
        <v>CP_NANGKA</v>
      </c>
      <c r="D1468" t="e">
        <f>IF($C1468="",0,SUMIFS(#REF!,#REF!,$C1468,#REF!,"&gt;="&amp;'Display 730 &amp; 1200'!$AN$10,#REF!,"&lt;="&amp;'Display 730 &amp; 1200'!$AN$9))</f>
        <v>#REF!</v>
      </c>
      <c r="E1468" t="e">
        <f>IF($C1468="",0,SUMIFS(#REF!,#REF!,$C1468,#REF!,"&gt;="&amp;'Display 730 &amp; 1200'!$AN$12,#REF!,"&lt;="&amp;'Display 730 &amp; 1200'!$AN$11))</f>
        <v>#REF!</v>
      </c>
    </row>
    <row r="1469" spans="1:5">
      <c r="A1469" t="str">
        <f>IF(INDEX('Display 730 &amp; 1200'!$A:$A,ROW())="","",INDEX('Display 730 &amp; 1200'!$A:$A,ROW()))</f>
        <v>BALI巴厘</v>
      </c>
      <c r="B1469" t="str">
        <f>IF(INDEX('Display 730 &amp; 1200'!$B:$B,ROW())="","",INDEX('Display 730 &amp; 1200'!$B:$B,ROW()))</f>
        <v>Komang Astra Putra Gunawan</v>
      </c>
      <c r="C1469" t="str">
        <f>IF(INDEX('Display 730 &amp; 1200'!$D:$D,ROW())="","",INDEX('Display 730 &amp; 1200'!$D:$D,ROW()))</f>
        <v>BLAMBANGAN</v>
      </c>
      <c r="D1469" t="e">
        <f>IF($C1469="",0,SUMIFS(#REF!,#REF!,$C1469,#REF!,"&gt;="&amp;'Display 730 &amp; 1200'!$AN$10,#REF!,"&lt;="&amp;'Display 730 &amp; 1200'!$AN$9))</f>
        <v>#REF!</v>
      </c>
      <c r="E1469" t="e">
        <f>IF($C1469="",0,SUMIFS(#REF!,#REF!,$C1469,#REF!,"&gt;="&amp;'Display 730 &amp; 1200'!$AN$12,#REF!,"&lt;="&amp;'Display 730 &amp; 1200'!$AN$11))</f>
        <v>#REF!</v>
      </c>
    </row>
    <row r="1470" spans="1:5">
      <c r="A1470" t="str">
        <f>IF(INDEX('Display 730 &amp; 1200'!$A:$A,ROW())="","",INDEX('Display 730 &amp; 1200'!$A:$A,ROW()))</f>
        <v>BALI巴厘</v>
      </c>
      <c r="B1470" t="str">
        <f>IF(INDEX('Display 730 &amp; 1200'!$B:$B,ROW())="","",INDEX('Display 730 &amp; 1200'!$B:$B,ROW()))</f>
        <v>Ika Elfiera Sinaga</v>
      </c>
      <c r="C1470" t="str">
        <f>IF(INDEX('Display 730 &amp; 1200'!$D:$D,ROW())="","",INDEX('Display 730 &amp; 1200'!$D:$D,ROW()))</f>
        <v>CP_TANGKUBAN_PERAHU</v>
      </c>
      <c r="D1470" t="e">
        <f>IF($C1470="",0,SUMIFS(#REF!,#REF!,$C1470,#REF!,"&gt;="&amp;'Display 730 &amp; 1200'!$AN$10,#REF!,"&lt;="&amp;'Display 730 &amp; 1200'!$AN$9))</f>
        <v>#REF!</v>
      </c>
      <c r="E1470" t="e">
        <f>IF($C1470="",0,SUMIFS(#REF!,#REF!,$C1470,#REF!,"&gt;="&amp;'Display 730 &amp; 1200'!$AN$12,#REF!,"&lt;="&amp;'Display 730 &amp; 1200'!$AN$11))</f>
        <v>#REF!</v>
      </c>
    </row>
    <row r="1471" spans="1:5">
      <c r="A1471" t="str">
        <f>IF(INDEX('Display 730 &amp; 1200'!$A:$A,ROW())="","",INDEX('Display 730 &amp; 1200'!$A:$A,ROW()))</f>
        <v>BALI巴厘</v>
      </c>
      <c r="B1471" t="str">
        <f>IF(INDEX('Display 730 &amp; 1200'!$B:$B,ROW())="","",INDEX('Display 730 &amp; 1200'!$B:$B,ROW()))</f>
        <v>Ida I Dewa Agung Santawya</v>
      </c>
      <c r="C1471" t="str">
        <f>IF(INDEX('Display 730 &amp; 1200'!$D:$D,ROW())="","",INDEX('Display 730 &amp; 1200'!$D:$D,ROW()))</f>
        <v>CP_MADE_LEBAH</v>
      </c>
      <c r="D1471" t="e">
        <f>IF($C1471="",0,SUMIFS(#REF!,#REF!,$C1471,#REF!,"&gt;="&amp;'Display 730 &amp; 1200'!$AN$10,#REF!,"&lt;="&amp;'Display 730 &amp; 1200'!$AN$9))</f>
        <v>#REF!</v>
      </c>
      <c r="E1471" t="e">
        <f>IF($C1471="",0,SUMIFS(#REF!,#REF!,$C1471,#REF!,"&gt;="&amp;'Display 730 &amp; 1200'!$AN$12,#REF!,"&lt;="&amp;'Display 730 &amp; 1200'!$AN$11))</f>
        <v>#REF!</v>
      </c>
    </row>
    <row r="1472" spans="1:5">
      <c r="A1472" t="str">
        <f>IF(INDEX('Display 730 &amp; 1200'!$A:$A,ROW())="","",INDEX('Display 730 &amp; 1200'!$A:$A,ROW()))</f>
        <v>BALI巴厘</v>
      </c>
      <c r="B1472" t="str">
        <f>IF(INDEX('Display 730 &amp; 1200'!$B:$B,ROW())="","",INDEX('Display 730 &amp; 1200'!$B:$B,ROW()))</f>
        <v>Ika Elfiera Sinaga</v>
      </c>
      <c r="C1472" t="str">
        <f>IF(INDEX('Display 730 &amp; 1200'!$D:$D,ROW())="","",INDEX('Display 730 &amp; 1200'!$D:$D,ROW()))</f>
        <v>CP_WR_SUPRATMAN</v>
      </c>
      <c r="D1472" t="e">
        <f>IF($C1472="",0,SUMIFS(#REF!,#REF!,$C1472,#REF!,"&gt;="&amp;'Display 730 &amp; 1200'!$AN$10,#REF!,"&lt;="&amp;'Display 730 &amp; 1200'!$AN$9))</f>
        <v>#REF!</v>
      </c>
      <c r="E1472" t="e">
        <f>IF($C1472="",0,SUMIFS(#REF!,#REF!,$C1472,#REF!,"&gt;="&amp;'Display 730 &amp; 1200'!$AN$12,#REF!,"&lt;="&amp;'Display 730 &amp; 1200'!$AN$11))</f>
        <v>#REF!</v>
      </c>
    </row>
    <row r="1473" spans="1:5">
      <c r="A1473" t="str">
        <f>IF(INDEX('Display 730 &amp; 1200'!$A:$A,ROW())="","",INDEX('Display 730 &amp; 1200'!$A:$A,ROW()))</f>
        <v>BALI巴厘</v>
      </c>
      <c r="B1473" t="str">
        <f>IF(INDEX('Display 730 &amp; 1200'!$B:$B,ROW())="","",INDEX('Display 730 &amp; 1200'!$B:$B,ROW()))</f>
        <v>Ika Elfiera Sinaga</v>
      </c>
      <c r="C1473" t="str">
        <f>IF(INDEX('Display 730 &amp; 1200'!$D:$D,ROW())="","",INDEX('Display 730 &amp; 1200'!$D:$D,ROW()))</f>
        <v>CP_BUANA_RAYA</v>
      </c>
      <c r="D1473" t="e">
        <f>IF($C1473="",0,SUMIFS(#REF!,#REF!,$C1473,#REF!,"&gt;="&amp;'Display 730 &amp; 1200'!$AN$10,#REF!,"&lt;="&amp;'Display 730 &amp; 1200'!$AN$9))</f>
        <v>#REF!</v>
      </c>
      <c r="E1473" t="e">
        <f>IF($C1473="",0,SUMIFS(#REF!,#REF!,$C1473,#REF!,"&gt;="&amp;'Display 730 &amp; 1200'!$AN$12,#REF!,"&lt;="&amp;'Display 730 &amp; 1200'!$AN$11))</f>
        <v>#REF!</v>
      </c>
    </row>
    <row r="1474" spans="1:5">
      <c r="A1474" t="str">
        <f>IF(INDEX('Display 730 &amp; 1200'!$A:$A,ROW())="","",INDEX('Display 730 &amp; 1200'!$A:$A,ROW()))</f>
        <v>BALI巴厘</v>
      </c>
      <c r="B1474" t="str">
        <f>IF(INDEX('Display 730 &amp; 1200'!$B:$B,ROW())="","",INDEX('Display 730 &amp; 1200'!$B:$B,ROW()))</f>
        <v>Ida I Dewa Agung Santawya</v>
      </c>
      <c r="C1474" t="str">
        <f>IF(INDEX('Display 730 &amp; 1200'!$D:$D,ROW())="","",INDEX('Display 730 &amp; 1200'!$D:$D,ROW()))</f>
        <v>CP_SEBATU</v>
      </c>
      <c r="D1474" t="e">
        <f>IF($C1474="",0,SUMIFS(#REF!,#REF!,$C1474,#REF!,"&gt;="&amp;'Display 730 &amp; 1200'!$AN$10,#REF!,"&lt;="&amp;'Display 730 &amp; 1200'!$AN$9))</f>
        <v>#REF!</v>
      </c>
      <c r="E1474" t="e">
        <f>IF($C1474="",0,SUMIFS(#REF!,#REF!,$C1474,#REF!,"&gt;="&amp;'Display 730 &amp; 1200'!$AN$12,#REF!,"&lt;="&amp;'Display 730 &amp; 1200'!$AN$11))</f>
        <v>#REF!</v>
      </c>
    </row>
    <row r="1475" spans="1:5">
      <c r="A1475" t="str">
        <f>IF(INDEX('Display 730 &amp; 1200'!$A:$A,ROW())="","",INDEX('Display 730 &amp; 1200'!$A:$A,ROW()))</f>
        <v>BALI巴厘</v>
      </c>
      <c r="B1475" t="str">
        <f>IF(INDEX('Display 730 &amp; 1200'!$B:$B,ROW())="","",INDEX('Display 730 &amp; 1200'!$B:$B,ROW()))</f>
        <v>I Nyoman Andika Indrananta,S.E.,M.M</v>
      </c>
      <c r="C1475" t="str">
        <f>IF(INDEX('Display 730 &amp; 1200'!$D:$D,ROW())="","",INDEX('Display 730 &amp; 1200'!$D:$D,ROW()))</f>
        <v>CP_UDAYANA</v>
      </c>
      <c r="D1475" t="e">
        <f>IF($C1475="",0,SUMIFS(#REF!,#REF!,$C1475,#REF!,"&gt;="&amp;'Display 730 &amp; 1200'!$AN$10,#REF!,"&lt;="&amp;'Display 730 &amp; 1200'!$AN$9))</f>
        <v>#REF!</v>
      </c>
      <c r="E1475" t="e">
        <f>IF($C1475="",0,SUMIFS(#REF!,#REF!,$C1475,#REF!,"&gt;="&amp;'Display 730 &amp; 1200'!$AN$12,#REF!,"&lt;="&amp;'Display 730 &amp; 1200'!$AN$11))</f>
        <v>#REF!</v>
      </c>
    </row>
    <row r="1476" spans="1:5">
      <c r="A1476" t="str">
        <f>IF(INDEX('Display 730 &amp; 1200'!$A:$A,ROW())="","",INDEX('Display 730 &amp; 1200'!$A:$A,ROW()))</f>
        <v>BALI巴厘</v>
      </c>
      <c r="B1476" t="str">
        <f>IF(INDEX('Display 730 &amp; 1200'!$B:$B,ROW())="","",INDEX('Display 730 &amp; 1200'!$B:$B,ROW()))</f>
        <v>Ika Elfiera Sinaga</v>
      </c>
      <c r="C1476" t="str">
        <f>IF(INDEX('Display 730 &amp; 1200'!$D:$D,ROW())="","",INDEX('Display 730 &amp; 1200'!$D:$D,ROW()))</f>
        <v>SAELUS</v>
      </c>
      <c r="D1476" t="e">
        <f>IF($C1476="",0,SUMIFS(#REF!,#REF!,$C1476,#REF!,"&gt;="&amp;'Display 730 &amp; 1200'!$AN$10,#REF!,"&lt;="&amp;'Display 730 &amp; 1200'!$AN$9))</f>
        <v>#REF!</v>
      </c>
      <c r="E1476" t="e">
        <f>IF($C1476="",0,SUMIFS(#REF!,#REF!,$C1476,#REF!,"&gt;="&amp;'Display 730 &amp; 1200'!$AN$12,#REF!,"&lt;="&amp;'Display 730 &amp; 1200'!$AN$11))</f>
        <v>#REF!</v>
      </c>
    </row>
    <row r="1477" spans="1:5">
      <c r="A1477" t="str">
        <f>IF(INDEX('Display 730 &amp; 1200'!$A:$A,ROW())="","",INDEX('Display 730 &amp; 1200'!$A:$A,ROW()))</f>
        <v>BALI巴厘</v>
      </c>
      <c r="B1477" t="str">
        <f>IF(INDEX('Display 730 &amp; 1200'!$B:$B,ROW())="","",INDEX('Display 730 &amp; 1200'!$B:$B,ROW()))</f>
        <v>Ida I Dewa Agung Santawya</v>
      </c>
      <c r="C1477" t="str">
        <f>IF(INDEX('Display 730 &amp; 1200'!$D:$D,ROW())="","",INDEX('Display 730 &amp; 1200'!$D:$D,ROW()))</f>
        <v>CP_DALUNG</v>
      </c>
      <c r="D1477" t="e">
        <f>IF($C1477="",0,SUMIFS(#REF!,#REF!,$C1477,#REF!,"&gt;="&amp;'Display 730 &amp; 1200'!$AN$10,#REF!,"&lt;="&amp;'Display 730 &amp; 1200'!$AN$9))</f>
        <v>#REF!</v>
      </c>
      <c r="E1477" t="e">
        <f>IF($C1477="",0,SUMIFS(#REF!,#REF!,$C1477,#REF!,"&gt;="&amp;'Display 730 &amp; 1200'!$AN$12,#REF!,"&lt;="&amp;'Display 730 &amp; 1200'!$AN$11))</f>
        <v>#REF!</v>
      </c>
    </row>
    <row r="1478" spans="1:5">
      <c r="A1478" t="str">
        <f>IF(INDEX('Display 730 &amp; 1200'!$A:$A,ROW())="","",INDEX('Display 730 &amp; 1200'!$A:$A,ROW()))</f>
        <v>BALI巴厘</v>
      </c>
      <c r="B1478" t="str">
        <f>IF(INDEX('Display 730 &amp; 1200'!$B:$B,ROW())="","",INDEX('Display 730 &amp; 1200'!$B:$B,ROW()))</f>
        <v>Ika Elfiera Sinaga</v>
      </c>
      <c r="C1478" t="str">
        <f>IF(INDEX('Display 730 &amp; 1200'!$D:$D,ROW())="","",INDEX('Display 730 &amp; 1200'!$D:$D,ROW()))</f>
        <v>CP_GATSU_TENGAH</v>
      </c>
      <c r="D1478" t="e">
        <f>IF($C1478="",0,SUMIFS(#REF!,#REF!,$C1478,#REF!,"&gt;="&amp;'Display 730 &amp; 1200'!$AN$10,#REF!,"&lt;="&amp;'Display 730 &amp; 1200'!$AN$9))</f>
        <v>#REF!</v>
      </c>
      <c r="E1478" t="e">
        <f>IF($C1478="",0,SUMIFS(#REF!,#REF!,$C1478,#REF!,"&gt;="&amp;'Display 730 &amp; 1200'!$AN$12,#REF!,"&lt;="&amp;'Display 730 &amp; 1200'!$AN$11))</f>
        <v>#REF!</v>
      </c>
    </row>
    <row r="1479" spans="1:5">
      <c r="A1479" t="str">
        <f>IF(INDEX('Display 730 &amp; 1200'!$A:$A,ROW())="","",INDEX('Display 730 &amp; 1200'!$A:$A,ROW()))</f>
        <v>BALI巴厘</v>
      </c>
      <c r="B1479" t="str">
        <f>IF(INDEX('Display 730 &amp; 1200'!$B:$B,ROW())="","",INDEX('Display 730 &amp; 1200'!$B:$B,ROW()))</f>
        <v>Blue</v>
      </c>
      <c r="C1479" t="str">
        <f>IF(INDEX('Display 730 &amp; 1200'!$D:$D,ROW())="","",INDEX('Display 730 &amp; 1200'!$D:$D,ROW()))</f>
        <v>CP_GANTI</v>
      </c>
      <c r="D1479" t="e">
        <f>IF($C1479="",0,SUMIFS(#REF!,#REF!,$C1479,#REF!,"&gt;="&amp;'Display 730 &amp; 1200'!$AN$10,#REF!,"&lt;="&amp;'Display 730 &amp; 1200'!$AN$9))</f>
        <v>#REF!</v>
      </c>
      <c r="E1479" t="e">
        <f>IF($C1479="",0,SUMIFS(#REF!,#REF!,$C1479,#REF!,"&gt;="&amp;'Display 730 &amp; 1200'!$AN$12,#REF!,"&lt;="&amp;'Display 730 &amp; 1200'!$AN$11))</f>
        <v>#REF!</v>
      </c>
    </row>
    <row r="1480" spans="1:5">
      <c r="A1480" t="str">
        <f>IF(INDEX('Display 730 &amp; 1200'!$A:$A,ROW())="","",INDEX('Display 730 &amp; 1200'!$A:$A,ROW()))</f>
        <v>BALI巴厘</v>
      </c>
      <c r="B1480" t="str">
        <f>IF(INDEX('Display 730 &amp; 1200'!$B:$B,ROW())="","",INDEX('Display 730 &amp; 1200'!$B:$B,ROW()))</f>
        <v>I Nyoman Andika Indrananta,S.E.,M.M</v>
      </c>
      <c r="C1480" t="str">
        <f>IF(INDEX('Display 730 &amp; 1200'!$D:$D,ROW())="","",INDEX('Display 730 &amp; 1200'!$D:$D,ROW()))</f>
        <v>CP_KALIUNTU</v>
      </c>
      <c r="D1480" t="e">
        <f>IF($C1480="",0,SUMIFS(#REF!,#REF!,$C1480,#REF!,"&gt;="&amp;'Display 730 &amp; 1200'!$AN$10,#REF!,"&lt;="&amp;'Display 730 &amp; 1200'!$AN$9))</f>
        <v>#REF!</v>
      </c>
      <c r="E1480" t="e">
        <f>IF($C1480="",0,SUMIFS(#REF!,#REF!,$C1480,#REF!,"&gt;="&amp;'Display 730 &amp; 1200'!$AN$12,#REF!,"&lt;="&amp;'Display 730 &amp; 1200'!$AN$11))</f>
        <v>#REF!</v>
      </c>
    </row>
    <row r="1481" spans="1:5">
      <c r="A1481" t="str">
        <f>IF(INDEX('Display 730 &amp; 1200'!$A:$A,ROW())="","",INDEX('Display 730 &amp; 1200'!$A:$A,ROW()))</f>
        <v>BALI巴厘</v>
      </c>
      <c r="B1481" t="str">
        <f>IF(INDEX('Display 730 &amp; 1200'!$B:$B,ROW())="","",INDEX('Display 730 &amp; 1200'!$B:$B,ROW()))</f>
        <v>Ika Elfiera Sinaga</v>
      </c>
      <c r="C1481" t="str">
        <f>IF(INDEX('Display 730 &amp; 1200'!$D:$D,ROW())="","",INDEX('Display 730 &amp; 1200'!$D:$D,ROW()))</f>
        <v>CP_TUKAD_YEH_AYA</v>
      </c>
      <c r="D1481" t="e">
        <f>IF($C1481="",0,SUMIFS(#REF!,#REF!,$C1481,#REF!,"&gt;="&amp;'Display 730 &amp; 1200'!$AN$10,#REF!,"&lt;="&amp;'Display 730 &amp; 1200'!$AN$9))</f>
        <v>#REF!</v>
      </c>
      <c r="E1481" t="e">
        <f>IF($C1481="",0,SUMIFS(#REF!,#REF!,$C1481,#REF!,"&gt;="&amp;'Display 730 &amp; 1200'!$AN$12,#REF!,"&lt;="&amp;'Display 730 &amp; 1200'!$AN$11))</f>
        <v>#REF!</v>
      </c>
    </row>
    <row r="1482" spans="1:5">
      <c r="A1482" t="str">
        <f>IF(INDEX('Display 730 &amp; 1200'!$A:$A,ROW())="","",INDEX('Display 730 &amp; 1200'!$A:$A,ROW()))</f>
        <v>BALI巴厘</v>
      </c>
      <c r="B1482" t="str">
        <f>IF(INDEX('Display 730 &amp; 1200'!$B:$B,ROW())="","",INDEX('Display 730 &amp; 1200'!$B:$B,ROW()))</f>
        <v>Ida I Dewa Agung Santawya</v>
      </c>
      <c r="C1482" t="str">
        <f>IF(INDEX('Display 730 &amp; 1200'!$D:$D,ROW())="","",INDEX('Display 730 &amp; 1200'!$D:$D,ROW()))</f>
        <v>CP_ASEMAN</v>
      </c>
      <c r="D1482" t="e">
        <f>IF($C1482="",0,SUMIFS(#REF!,#REF!,$C1482,#REF!,"&gt;="&amp;'Display 730 &amp; 1200'!$AN$10,#REF!,"&lt;="&amp;'Display 730 &amp; 1200'!$AN$9))</f>
        <v>#REF!</v>
      </c>
      <c r="E1482" t="e">
        <f>IF($C1482="",0,SUMIFS(#REF!,#REF!,$C1482,#REF!,"&gt;="&amp;'Display 730 &amp; 1200'!$AN$12,#REF!,"&lt;="&amp;'Display 730 &amp; 1200'!$AN$11))</f>
        <v>#REF!</v>
      </c>
    </row>
    <row r="1483" spans="1:5">
      <c r="A1483" t="str">
        <f>IF(INDEX('Display 730 &amp; 1200'!$A:$A,ROW())="","",INDEX('Display 730 &amp; 1200'!$A:$A,ROW()))</f>
        <v>BALI巴厘</v>
      </c>
      <c r="B1483" t="str">
        <f>IF(INDEX('Display 730 &amp; 1200'!$B:$B,ROW())="","",INDEX('Display 730 &amp; 1200'!$B:$B,ROW()))</f>
        <v>Ida I Dewa Agung Santawya</v>
      </c>
      <c r="C1483" t="str">
        <f>IF(INDEX('Display 730 &amp; 1200'!$D:$D,ROW())="","",INDEX('Display 730 &amp; 1200'!$D:$D,ROW()))</f>
        <v>CP_BUDUK_TENGAH</v>
      </c>
      <c r="D1483" t="e">
        <f>IF($C1483="",0,SUMIFS(#REF!,#REF!,$C1483,#REF!,"&gt;="&amp;'Display 730 &amp; 1200'!$AN$10,#REF!,"&lt;="&amp;'Display 730 &amp; 1200'!$AN$9))</f>
        <v>#REF!</v>
      </c>
      <c r="E1483" t="e">
        <f>IF($C1483="",0,SUMIFS(#REF!,#REF!,$C1483,#REF!,"&gt;="&amp;'Display 730 &amp; 1200'!$AN$12,#REF!,"&lt;="&amp;'Display 730 &amp; 1200'!$AN$11))</f>
        <v>#REF!</v>
      </c>
    </row>
    <row r="1484" spans="1:5">
      <c r="A1484" t="str">
        <f>IF(INDEX('Display 730 &amp; 1200'!$A:$A,ROW())="","",INDEX('Display 730 &amp; 1200'!$A:$A,ROW()))</f>
        <v>BALI巴厘</v>
      </c>
      <c r="B1484" t="str">
        <f>IF(INDEX('Display 730 &amp; 1200'!$B:$B,ROW())="","",INDEX('Display 730 &amp; 1200'!$B:$B,ROW()))</f>
        <v>Blue</v>
      </c>
      <c r="C1484" t="str">
        <f>IF(INDEX('Display 730 &amp; 1200'!$D:$D,ROW())="","",INDEX('Display 730 &amp; 1200'!$D:$D,ROW()))</f>
        <v>CP_MASBAGIK_UTARA</v>
      </c>
      <c r="D1484" t="e">
        <f>IF($C1484="",0,SUMIFS(#REF!,#REF!,$C1484,#REF!,"&gt;="&amp;'Display 730 &amp; 1200'!$AN$10,#REF!,"&lt;="&amp;'Display 730 &amp; 1200'!$AN$9))</f>
        <v>#REF!</v>
      </c>
      <c r="E1484" t="e">
        <f>IF($C1484="",0,SUMIFS(#REF!,#REF!,$C1484,#REF!,"&gt;="&amp;'Display 730 &amp; 1200'!$AN$12,#REF!,"&lt;="&amp;'Display 730 &amp; 1200'!$AN$11))</f>
        <v>#REF!</v>
      </c>
    </row>
    <row r="1485" spans="1:5">
      <c r="A1485" t="str">
        <f>IF(INDEX('Display 730 &amp; 1200'!$A:$A,ROW())="","",INDEX('Display 730 &amp; 1200'!$A:$A,ROW()))</f>
        <v>BALI巴厘</v>
      </c>
      <c r="B1485" t="str">
        <f>IF(INDEX('Display 730 &amp; 1200'!$B:$B,ROW())="","",INDEX('Display 730 &amp; 1200'!$B:$B,ROW()))</f>
        <v>Komang Astra Putra Gunawan</v>
      </c>
      <c r="C1485" t="str">
        <f>IF(INDEX('Display 730 &amp; 1200'!$D:$D,ROW())="","",INDEX('Display 730 &amp; 1200'!$D:$D,ROW()))</f>
        <v>CP_KESAMBI_1</v>
      </c>
      <c r="D1485" t="e">
        <f>IF($C1485="",0,SUMIFS(#REF!,#REF!,$C1485,#REF!,"&gt;="&amp;'Display 730 &amp; 1200'!$AN$10,#REF!,"&lt;="&amp;'Display 730 &amp; 1200'!$AN$9))</f>
        <v>#REF!</v>
      </c>
      <c r="E1485" t="e">
        <f>IF($C1485="",0,SUMIFS(#REF!,#REF!,$C1485,#REF!,"&gt;="&amp;'Display 730 &amp; 1200'!$AN$12,#REF!,"&lt;="&amp;'Display 730 &amp; 1200'!$AN$11))</f>
        <v>#REF!</v>
      </c>
    </row>
    <row r="1486" spans="1:5">
      <c r="A1486" t="str">
        <f>IF(INDEX('Display 730 &amp; 1200'!$A:$A,ROW())="","",INDEX('Display 730 &amp; 1200'!$A:$A,ROW()))</f>
        <v>BALI巴厘</v>
      </c>
      <c r="B1486" t="str">
        <f>IF(INDEX('Display 730 &amp; 1200'!$B:$B,ROW())="","",INDEX('Display 730 &amp; 1200'!$B:$B,ROW()))</f>
        <v>Blue</v>
      </c>
      <c r="C1486" t="str">
        <f>IF(INDEX('Display 730 &amp; 1200'!$D:$D,ROW())="","",INDEX('Display 730 &amp; 1200'!$D:$D,ROW()))</f>
        <v>CP_PANJITILAR_NEGARA</v>
      </c>
      <c r="D1486" t="e">
        <f>IF($C1486="",0,SUMIFS(#REF!,#REF!,$C1486,#REF!,"&gt;="&amp;'Display 730 &amp; 1200'!$AN$10,#REF!,"&lt;="&amp;'Display 730 &amp; 1200'!$AN$9))</f>
        <v>#REF!</v>
      </c>
      <c r="E1486" t="e">
        <f>IF($C1486="",0,SUMIFS(#REF!,#REF!,$C1486,#REF!,"&gt;="&amp;'Display 730 &amp; 1200'!$AN$12,#REF!,"&lt;="&amp;'Display 730 &amp; 1200'!$AN$11))</f>
        <v>#REF!</v>
      </c>
    </row>
    <row r="1487" spans="1:5">
      <c r="A1487" t="str">
        <f>IF(INDEX('Display 730 &amp; 1200'!$A:$A,ROW())="","",INDEX('Display 730 &amp; 1200'!$A:$A,ROW()))</f>
        <v>BALI巴厘</v>
      </c>
      <c r="B1487" t="str">
        <f>IF(INDEX('Display 730 &amp; 1200'!$B:$B,ROW())="","",INDEX('Display 730 &amp; 1200'!$B:$B,ROW()))</f>
        <v>Ika Elfiera Sinaga</v>
      </c>
      <c r="C1487" t="str">
        <f>IF(INDEX('Display 730 &amp; 1200'!$D:$D,ROW())="","",INDEX('Display 730 &amp; 1200'!$D:$D,ROW()))</f>
        <v>CP_TUKAD_BARU</v>
      </c>
      <c r="D1487" t="e">
        <f>IF($C1487="",0,SUMIFS(#REF!,#REF!,$C1487,#REF!,"&gt;="&amp;'Display 730 &amp; 1200'!$AN$10,#REF!,"&lt;="&amp;'Display 730 &amp; 1200'!$AN$9))</f>
        <v>#REF!</v>
      </c>
      <c r="E1487" t="e">
        <f>IF($C1487="",0,SUMIFS(#REF!,#REF!,$C1487,#REF!,"&gt;="&amp;'Display 730 &amp; 1200'!$AN$12,#REF!,"&lt;="&amp;'Display 730 &amp; 1200'!$AN$11))</f>
        <v>#REF!</v>
      </c>
    </row>
    <row r="1488" spans="1:5">
      <c r="A1488" t="str">
        <f>IF(INDEX('Display 730 &amp; 1200'!$A:$A,ROW())="","",INDEX('Display 730 &amp; 1200'!$A:$A,ROW()))</f>
        <v>BALI巴厘</v>
      </c>
      <c r="B1488" t="str">
        <f>IF(INDEX('Display 730 &amp; 1200'!$B:$B,ROW())="","",INDEX('Display 730 &amp; 1200'!$B:$B,ROW()))</f>
        <v>Ida I Dewa Agung Santawya</v>
      </c>
      <c r="C1488" t="str">
        <f>IF(INDEX('Display 730 &amp; 1200'!$D:$D,ROW())="","",INDEX('Display 730 &amp; 1200'!$D:$D,ROW()))</f>
        <v>CP_UDAYANA_1</v>
      </c>
      <c r="D1488" t="e">
        <f>IF($C1488="",0,SUMIFS(#REF!,#REF!,$C1488,#REF!,"&gt;="&amp;'Display 730 &amp; 1200'!$AN$10,#REF!,"&lt;="&amp;'Display 730 &amp; 1200'!$AN$9))</f>
        <v>#REF!</v>
      </c>
      <c r="E1488" t="e">
        <f>IF($C1488="",0,SUMIFS(#REF!,#REF!,$C1488,#REF!,"&gt;="&amp;'Display 730 &amp; 1200'!$AN$12,#REF!,"&lt;="&amp;'Display 730 &amp; 1200'!$AN$11))</f>
        <v>#REF!</v>
      </c>
    </row>
    <row r="1489" spans="1:5">
      <c r="A1489" t="str">
        <f>IF(INDEX('Display 730 &amp; 1200'!$A:$A,ROW())="","",INDEX('Display 730 &amp; 1200'!$A:$A,ROW()))</f>
        <v>BALI巴厘</v>
      </c>
      <c r="B1489" t="str">
        <f>IF(INDEX('Display 730 &amp; 1200'!$B:$B,ROW())="","",INDEX('Display 730 &amp; 1200'!$B:$B,ROW()))</f>
        <v>Ika Elfiera Sinaga</v>
      </c>
      <c r="C1489" t="str">
        <f>IF(INDEX('Display 730 &amp; 1200'!$D:$D,ROW())="","",INDEX('Display 730 &amp; 1200'!$D:$D,ROW()))</f>
        <v>CP_KENYERI</v>
      </c>
      <c r="D1489" t="e">
        <f>IF($C1489="",0,SUMIFS(#REF!,#REF!,$C1489,#REF!,"&gt;="&amp;'Display 730 &amp; 1200'!$AN$10,#REF!,"&lt;="&amp;'Display 730 &amp; 1200'!$AN$9))</f>
        <v>#REF!</v>
      </c>
      <c r="E1489" t="e">
        <f>IF($C1489="",0,SUMIFS(#REF!,#REF!,$C1489,#REF!,"&gt;="&amp;'Display 730 &amp; 1200'!$AN$12,#REF!,"&lt;="&amp;'Display 730 &amp; 1200'!$AN$11))</f>
        <v>#REF!</v>
      </c>
    </row>
    <row r="1490" spans="1:5">
      <c r="A1490" t="str">
        <f>IF(INDEX('Display 730 &amp; 1200'!$A:$A,ROW())="","",INDEX('Display 730 &amp; 1200'!$A:$A,ROW()))</f>
        <v>BALI巴厘</v>
      </c>
      <c r="B1490" t="str">
        <f>IF(INDEX('Display 730 &amp; 1200'!$B:$B,ROW())="","",INDEX('Display 730 &amp; 1200'!$B:$B,ROW()))</f>
        <v>Ika Elfiera Sinaga</v>
      </c>
      <c r="C1490" t="str">
        <f>IF(INDEX('Display 730 &amp; 1200'!$D:$D,ROW())="","",INDEX('Display 730 &amp; 1200'!$D:$D,ROW()))</f>
        <v>CP_SUBUR</v>
      </c>
      <c r="D1490" t="e">
        <f>IF($C1490="",0,SUMIFS(#REF!,#REF!,$C1490,#REF!,"&gt;="&amp;'Display 730 &amp; 1200'!$AN$10,#REF!,"&lt;="&amp;'Display 730 &amp; 1200'!$AN$9))</f>
        <v>#REF!</v>
      </c>
      <c r="E1490" t="e">
        <f>IF($C1490="",0,SUMIFS(#REF!,#REF!,$C1490,#REF!,"&gt;="&amp;'Display 730 &amp; 1200'!$AN$12,#REF!,"&lt;="&amp;'Display 730 &amp; 1200'!$AN$11))</f>
        <v>#REF!</v>
      </c>
    </row>
    <row r="1491" spans="1:5">
      <c r="A1491" t="str">
        <f>IF(INDEX('Display 730 &amp; 1200'!$A:$A,ROW())="","",INDEX('Display 730 &amp; 1200'!$A:$A,ROW()))</f>
        <v>BALI巴厘</v>
      </c>
      <c r="B1491" t="str">
        <f>IF(INDEX('Display 730 &amp; 1200'!$B:$B,ROW())="","",INDEX('Display 730 &amp; 1200'!$B:$B,ROW()))</f>
        <v>Ida I Dewa Agung Santawya</v>
      </c>
      <c r="C1491" t="str">
        <f>IF(INDEX('Display 730 &amp; 1200'!$D:$D,ROW())="","",INDEX('Display 730 &amp; 1200'!$D:$D,ROW()))</f>
        <v>CP_BITERA</v>
      </c>
      <c r="D1491" t="e">
        <f>IF($C1491="",0,SUMIFS(#REF!,#REF!,$C1491,#REF!,"&gt;="&amp;'Display 730 &amp; 1200'!$AN$10,#REF!,"&lt;="&amp;'Display 730 &amp; 1200'!$AN$9))</f>
        <v>#REF!</v>
      </c>
      <c r="E1491" t="e">
        <f>IF($C1491="",0,SUMIFS(#REF!,#REF!,$C1491,#REF!,"&gt;="&amp;'Display 730 &amp; 1200'!$AN$12,#REF!,"&lt;="&amp;'Display 730 &amp; 1200'!$AN$11))</f>
        <v>#REF!</v>
      </c>
    </row>
    <row r="1492" spans="1:5">
      <c r="A1492" t="str">
        <f>IF(INDEX('Display 730 &amp; 1200'!$A:$A,ROW())="","",INDEX('Display 730 &amp; 1200'!$A:$A,ROW()))</f>
        <v>BALI巴厘</v>
      </c>
      <c r="B1492" t="str">
        <f>IF(INDEX('Display 730 &amp; 1200'!$B:$B,ROW())="","",INDEX('Display 730 &amp; 1200'!$B:$B,ROW()))</f>
        <v>Ida I Dewa Agung Santawya</v>
      </c>
      <c r="C1492" t="str">
        <f>IF(INDEX('Display 730 &amp; 1200'!$D:$D,ROW())="","",INDEX('Display 730 &amp; 1200'!$D:$D,ROW()))</f>
        <v>GUWANG</v>
      </c>
      <c r="D1492" t="e">
        <f>IF($C1492="",0,SUMIFS(#REF!,#REF!,$C1492,#REF!,"&gt;="&amp;'Display 730 &amp; 1200'!$AN$10,#REF!,"&lt;="&amp;'Display 730 &amp; 1200'!$AN$9))</f>
        <v>#REF!</v>
      </c>
      <c r="E1492" t="e">
        <f>IF($C1492="",0,SUMIFS(#REF!,#REF!,$C1492,#REF!,"&gt;="&amp;'Display 730 &amp; 1200'!$AN$12,#REF!,"&lt;="&amp;'Display 730 &amp; 1200'!$AN$11))</f>
        <v>#REF!</v>
      </c>
    </row>
    <row r="1493" spans="1:5">
      <c r="A1493" t="str">
        <f>IF(INDEX('Display 730 &amp; 1200'!$A:$A,ROW())="","",INDEX('Display 730 &amp; 1200'!$A:$A,ROW()))</f>
        <v>BALI巴厘</v>
      </c>
      <c r="B1493" t="str">
        <f>IF(INDEX('Display 730 &amp; 1200'!$B:$B,ROW())="","",INDEX('Display 730 &amp; 1200'!$B:$B,ROW()))</f>
        <v>Ika Elfiera Sinaga</v>
      </c>
      <c r="C1493" t="str">
        <f>IF(INDEX('Display 730 &amp; 1200'!$D:$D,ROW())="","",INDEX('Display 730 &amp; 1200'!$D:$D,ROW()))</f>
        <v>SATELIT</v>
      </c>
      <c r="D1493" t="e">
        <f>IF($C1493="",0,SUMIFS(#REF!,#REF!,$C1493,#REF!,"&gt;="&amp;'Display 730 &amp; 1200'!$AN$10,#REF!,"&lt;="&amp;'Display 730 &amp; 1200'!$AN$9))</f>
        <v>#REF!</v>
      </c>
      <c r="E1493" t="e">
        <f>IF($C1493="",0,SUMIFS(#REF!,#REF!,$C1493,#REF!,"&gt;="&amp;'Display 730 &amp; 1200'!$AN$12,#REF!,"&lt;="&amp;'Display 730 &amp; 1200'!$AN$11))</f>
        <v>#REF!</v>
      </c>
    </row>
    <row r="1494" spans="1:5">
      <c r="A1494" t="str">
        <f>IF(INDEX('Display 730 &amp; 1200'!$A:$A,ROW())="","",INDEX('Display 730 &amp; 1200'!$A:$A,ROW()))</f>
        <v>BALI巴厘</v>
      </c>
      <c r="B1494" t="str">
        <f>IF(INDEX('Display 730 &amp; 1200'!$B:$B,ROW())="","",INDEX('Display 730 &amp; 1200'!$B:$B,ROW()))</f>
        <v>Ika Elfiera Sinaga</v>
      </c>
      <c r="C1494" t="str">
        <f>IF(INDEX('Display 730 &amp; 1200'!$D:$D,ROW())="","",INDEX('Display 730 &amp; 1200'!$D:$D,ROW()))</f>
        <v>GLOGOR_CARIK</v>
      </c>
      <c r="D1494" t="e">
        <f>IF($C1494="",0,SUMIFS(#REF!,#REF!,$C1494,#REF!,"&gt;="&amp;'Display 730 &amp; 1200'!$AN$10,#REF!,"&lt;="&amp;'Display 730 &amp; 1200'!$AN$9))</f>
        <v>#REF!</v>
      </c>
      <c r="E1494" t="e">
        <f>IF($C1494="",0,SUMIFS(#REF!,#REF!,$C1494,#REF!,"&gt;="&amp;'Display 730 &amp; 1200'!$AN$12,#REF!,"&lt;="&amp;'Display 730 &amp; 1200'!$AN$11))</f>
        <v>#REF!</v>
      </c>
    </row>
    <row r="1495" spans="1:5">
      <c r="A1495" t="str">
        <f>IF(INDEX('Display 730 &amp; 1200'!$A:$A,ROW())="","",INDEX('Display 730 &amp; 1200'!$A:$A,ROW()))</f>
        <v>BALI巴厘</v>
      </c>
      <c r="B1495" t="str">
        <f>IF(INDEX('Display 730 &amp; 1200'!$B:$B,ROW())="","",INDEX('Display 730 &amp; 1200'!$B:$B,ROW()))</f>
        <v>Blue</v>
      </c>
      <c r="C1495" t="str">
        <f>IF(INDEX('Display 730 &amp; 1200'!$D:$D,ROW())="","",INDEX('Display 730 &amp; 1200'!$D:$D,ROW()))</f>
        <v>PEMENANG</v>
      </c>
      <c r="D1495" t="e">
        <f>IF($C1495="",0,SUMIFS(#REF!,#REF!,$C1495,#REF!,"&gt;="&amp;'Display 730 &amp; 1200'!$AN$10,#REF!,"&lt;="&amp;'Display 730 &amp; 1200'!$AN$9))</f>
        <v>#REF!</v>
      </c>
      <c r="E1495" t="e">
        <f>IF($C1495="",0,SUMIFS(#REF!,#REF!,$C1495,#REF!,"&gt;="&amp;'Display 730 &amp; 1200'!$AN$12,#REF!,"&lt;="&amp;'Display 730 &amp; 1200'!$AN$11))</f>
        <v>#REF!</v>
      </c>
    </row>
    <row r="1496" spans="1:5">
      <c r="A1496" t="str">
        <f>IF(INDEX('Display 730 &amp; 1200'!$A:$A,ROW())="","",INDEX('Display 730 &amp; 1200'!$A:$A,ROW()))</f>
        <v>BALI巴厘</v>
      </c>
      <c r="B1496" t="str">
        <f>IF(INDEX('Display 730 &amp; 1200'!$B:$B,ROW())="","",INDEX('Display 730 &amp; 1200'!$B:$B,ROW()))</f>
        <v>Blue</v>
      </c>
      <c r="C1496" t="str">
        <f>IF(INDEX('Display 730 &amp; 1200'!$D:$D,ROW())="","",INDEX('Display 730 &amp; 1200'!$D:$D,ROW()))</f>
        <v>MASBAGIK_1</v>
      </c>
      <c r="D1496" t="e">
        <f>IF($C1496="",0,SUMIFS(#REF!,#REF!,$C1496,#REF!,"&gt;="&amp;'Display 730 &amp; 1200'!$AN$10,#REF!,"&lt;="&amp;'Display 730 &amp; 1200'!$AN$9))</f>
        <v>#REF!</v>
      </c>
      <c r="E1496" t="e">
        <f>IF($C1496="",0,SUMIFS(#REF!,#REF!,$C1496,#REF!,"&gt;="&amp;'Display 730 &amp; 1200'!$AN$12,#REF!,"&lt;="&amp;'Display 730 &amp; 1200'!$AN$11))</f>
        <v>#REF!</v>
      </c>
    </row>
    <row r="1497" spans="1:5">
      <c r="A1497" t="str">
        <f>IF(INDEX('Display 730 &amp; 1200'!$A:$A,ROW())="","",INDEX('Display 730 &amp; 1200'!$A:$A,ROW()))</f>
        <v>BALI巴厘</v>
      </c>
      <c r="B1497" t="str">
        <f>IF(INDEX('Display 730 &amp; 1200'!$B:$B,ROW())="","",INDEX('Display 730 &amp; 1200'!$B:$B,ROW()))</f>
        <v>Prisilia Nansiana Akong</v>
      </c>
      <c r="C1497" t="str">
        <f>IF(INDEX('Display 730 &amp; 1200'!$D:$D,ROW())="","",INDEX('Display 730 &amp; 1200'!$D:$D,ROW()))</f>
        <v>TCABU021</v>
      </c>
      <c r="D1497" t="e">
        <f>IF($C1497="",0,SUMIFS(#REF!,#REF!,$C1497,#REF!,"&gt;="&amp;'Display 730 &amp; 1200'!$AN$10,#REF!,"&lt;="&amp;'Display 730 &amp; 1200'!$AN$9))</f>
        <v>#REF!</v>
      </c>
      <c r="E1497" t="e">
        <f>IF($C1497="",0,SUMIFS(#REF!,#REF!,$C1497,#REF!,"&gt;="&amp;'Display 730 &amp; 1200'!$AN$12,#REF!,"&lt;="&amp;'Display 730 &amp; 1200'!$AN$11))</f>
        <v>#REF!</v>
      </c>
    </row>
    <row r="1498" spans="1:5">
      <c r="A1498" t="str">
        <f>IF(INDEX('Display 730 &amp; 1200'!$A:$A,ROW())="","",INDEX('Display 730 &amp; 1200'!$A:$A,ROW()))</f>
        <v>BALI巴厘</v>
      </c>
      <c r="B1498" t="str">
        <f>IF(INDEX('Display 730 &amp; 1200'!$B:$B,ROW())="","",INDEX('Display 730 &amp; 1200'!$B:$B,ROW()))</f>
        <v>Prisilia Nansiana Akong</v>
      </c>
      <c r="C1498" t="str">
        <f>IF(INDEX('Display 730 &amp; 1200'!$D:$D,ROW())="","",INDEX('Display 730 &amp; 1200'!$D:$D,ROW()))</f>
        <v>ADONARA</v>
      </c>
      <c r="D1498" t="e">
        <f>IF($C1498="",0,SUMIFS(#REF!,#REF!,$C1498,#REF!,"&gt;="&amp;'Display 730 &amp; 1200'!$AN$10,#REF!,"&lt;="&amp;'Display 730 &amp; 1200'!$AN$9))</f>
        <v>#REF!</v>
      </c>
      <c r="E1498" t="e">
        <f>IF($C1498="",0,SUMIFS(#REF!,#REF!,$C1498,#REF!,"&gt;="&amp;'Display 730 &amp; 1200'!$AN$12,#REF!,"&lt;="&amp;'Display 730 &amp; 1200'!$AN$11))</f>
        <v>#REF!</v>
      </c>
    </row>
    <row r="1499" spans="1:5">
      <c r="A1499" t="str">
        <f>IF(INDEX('Display 730 &amp; 1200'!$A:$A,ROW())="","",INDEX('Display 730 &amp; 1200'!$A:$A,ROW()))</f>
        <v>BALI巴厘</v>
      </c>
      <c r="B1499" t="str">
        <f>IF(INDEX('Display 730 &amp; 1200'!$B:$B,ROW())="","",INDEX('Display 730 &amp; 1200'!$B:$B,ROW()))</f>
        <v>Hujjatul Islam</v>
      </c>
      <c r="C1499" t="str">
        <f>IF(INDEX('Display 730 &amp; 1200'!$D:$D,ROW())="","",INDEX('Display 730 &amp; 1200'!$D:$D,ROW()))</f>
        <v>MADAPANGGA</v>
      </c>
      <c r="D1499" t="e">
        <f>IF($C1499="",0,SUMIFS(#REF!,#REF!,$C1499,#REF!,"&gt;="&amp;'Display 730 &amp; 1200'!$AN$10,#REF!,"&lt;="&amp;'Display 730 &amp; 1200'!$AN$9))</f>
        <v>#REF!</v>
      </c>
      <c r="E1499" t="e">
        <f>IF($C1499="",0,SUMIFS(#REF!,#REF!,$C1499,#REF!,"&gt;="&amp;'Display 730 &amp; 1200'!$AN$12,#REF!,"&lt;="&amp;'Display 730 &amp; 1200'!$AN$11))</f>
        <v>#REF!</v>
      </c>
    </row>
    <row r="1500" spans="1:5">
      <c r="A1500" t="str">
        <f>IF(INDEX('Display 730 &amp; 1200'!$A:$A,ROW())="","",INDEX('Display 730 &amp; 1200'!$A:$A,ROW()))</f>
        <v>BALI巴厘</v>
      </c>
      <c r="B1500" t="str">
        <f>IF(INDEX('Display 730 &amp; 1200'!$B:$B,ROW())="","",INDEX('Display 730 &amp; 1200'!$B:$B,ROW()))</f>
        <v>Blue</v>
      </c>
      <c r="C1500" t="str">
        <f>IF(INDEX('Display 730 &amp; 1200'!$D:$D,ROW())="","",INDEX('Display 730 &amp; 1200'!$D:$D,ROW()))</f>
        <v>PUJUT</v>
      </c>
      <c r="D1500" t="e">
        <f>IF($C1500="",0,SUMIFS(#REF!,#REF!,$C1500,#REF!,"&gt;="&amp;'Display 730 &amp; 1200'!$AN$10,#REF!,"&lt;="&amp;'Display 730 &amp; 1200'!$AN$9))</f>
        <v>#REF!</v>
      </c>
      <c r="E1500" t="e">
        <f>IF($C1500="",0,SUMIFS(#REF!,#REF!,$C1500,#REF!,"&gt;="&amp;'Display 730 &amp; 1200'!$AN$12,#REF!,"&lt;="&amp;'Display 730 &amp; 1200'!$AN$11))</f>
        <v>#REF!</v>
      </c>
    </row>
    <row r="1501" spans="1:5">
      <c r="A1501" t="str">
        <f>IF(INDEX('Display 730 &amp; 1200'!$A:$A,ROW())="","",INDEX('Display 730 &amp; 1200'!$A:$A,ROW()))</f>
        <v>BALI巴厘</v>
      </c>
      <c r="B1501" t="str">
        <f>IF(INDEX('Display 730 &amp; 1200'!$B:$B,ROW())="","",INDEX('Display 730 &amp; 1200'!$B:$B,ROW()))</f>
        <v>Hujjatul Islam</v>
      </c>
      <c r="C1501" t="str">
        <f>IF(INDEX('Display 730 &amp; 1200'!$D:$D,ROW())="","",INDEX('Display 730 &amp; 1200'!$D:$D,ROW()))</f>
        <v>PEKAT</v>
      </c>
      <c r="D1501" t="e">
        <f>IF($C1501="",0,SUMIFS(#REF!,#REF!,$C1501,#REF!,"&gt;="&amp;'Display 730 &amp; 1200'!$AN$10,#REF!,"&lt;="&amp;'Display 730 &amp; 1200'!$AN$9))</f>
        <v>#REF!</v>
      </c>
      <c r="E1501" t="e">
        <f>IF($C1501="",0,SUMIFS(#REF!,#REF!,$C1501,#REF!,"&gt;="&amp;'Display 730 &amp; 1200'!$AN$12,#REF!,"&lt;="&amp;'Display 730 &amp; 1200'!$AN$11))</f>
        <v>#REF!</v>
      </c>
    </row>
    <row r="1502" spans="1:5">
      <c r="A1502" t="str">
        <f>IF(INDEX('Display 730 &amp; 1200'!$A:$A,ROW())="","",INDEX('Display 730 &amp; 1200'!$A:$A,ROW()))</f>
        <v>BALI巴厘</v>
      </c>
      <c r="B1502" t="str">
        <f>IF(INDEX('Display 730 &amp; 1200'!$B:$B,ROW())="","",INDEX('Display 730 &amp; 1200'!$B:$B,ROW()))</f>
        <v>Blue</v>
      </c>
      <c r="C1502" t="str">
        <f>IF(INDEX('Display 730 &amp; 1200'!$D:$D,ROW())="","",INDEX('Display 730 &amp; 1200'!$D:$D,ROW()))</f>
        <v>LABUAN_HAJI</v>
      </c>
      <c r="D1502" t="e">
        <f>IF($C1502="",0,SUMIFS(#REF!,#REF!,$C1502,#REF!,"&gt;="&amp;'Display 730 &amp; 1200'!$AN$10,#REF!,"&lt;="&amp;'Display 730 &amp; 1200'!$AN$9))</f>
        <v>#REF!</v>
      </c>
      <c r="E1502" t="e">
        <f>IF($C1502="",0,SUMIFS(#REF!,#REF!,$C1502,#REF!,"&gt;="&amp;'Display 730 &amp; 1200'!$AN$12,#REF!,"&lt;="&amp;'Display 730 &amp; 1200'!$AN$11))</f>
        <v>#REF!</v>
      </c>
    </row>
    <row r="1503" spans="1:5">
      <c r="A1503" t="str">
        <f>IF(INDEX('Display 730 &amp; 1200'!$A:$A,ROW())="","",INDEX('Display 730 &amp; 1200'!$A:$A,ROW()))</f>
        <v>BALI巴厘</v>
      </c>
      <c r="B1503" t="str">
        <f>IF(INDEX('Display 730 &amp; 1200'!$B:$B,ROW())="","",INDEX('Display 730 &amp; 1200'!$B:$B,ROW()))</f>
        <v>Hujjatul Islam</v>
      </c>
      <c r="C1503" t="str">
        <f>IF(INDEX('Display 730 &amp; 1200'!$D:$D,ROW())="","",INDEX('Display 730 &amp; 1200'!$D:$D,ROW()))</f>
        <v>SEKONGKANG</v>
      </c>
      <c r="D1503" t="e">
        <f>IF($C1503="",0,SUMIFS(#REF!,#REF!,$C1503,#REF!,"&gt;="&amp;'Display 730 &amp; 1200'!$AN$10,#REF!,"&lt;="&amp;'Display 730 &amp; 1200'!$AN$9))</f>
        <v>#REF!</v>
      </c>
      <c r="E1503" t="e">
        <f>IF($C1503="",0,SUMIFS(#REF!,#REF!,$C1503,#REF!,"&gt;="&amp;'Display 730 &amp; 1200'!$AN$12,#REF!,"&lt;="&amp;'Display 730 &amp; 1200'!$AN$11))</f>
        <v>#REF!</v>
      </c>
    </row>
    <row r="1504" spans="1:5">
      <c r="A1504" t="str">
        <f>IF(INDEX('Display 730 &amp; 1200'!$A:$A,ROW())="","",INDEX('Display 730 &amp; 1200'!$A:$A,ROW()))</f>
        <v>BALI巴厘</v>
      </c>
      <c r="B1504" t="str">
        <f>IF(INDEX('Display 730 &amp; 1200'!$B:$B,ROW())="","",INDEX('Display 730 &amp; 1200'!$B:$B,ROW()))</f>
        <v>Hujjatul Islam</v>
      </c>
      <c r="C1504" t="str">
        <f>IF(INDEX('Display 730 &amp; 1200'!$D:$D,ROW())="","",INDEX('Display 730 &amp; 1200'!$D:$D,ROW()))</f>
        <v>UTAN_RHEE</v>
      </c>
      <c r="D1504" t="e">
        <f>IF($C1504="",0,SUMIFS(#REF!,#REF!,$C1504,#REF!,"&gt;="&amp;'Display 730 &amp; 1200'!$AN$10,#REF!,"&lt;="&amp;'Display 730 &amp; 1200'!$AN$9))</f>
        <v>#REF!</v>
      </c>
      <c r="E1504" t="e">
        <f>IF($C1504="",0,SUMIFS(#REF!,#REF!,$C1504,#REF!,"&gt;="&amp;'Display 730 &amp; 1200'!$AN$12,#REF!,"&lt;="&amp;'Display 730 &amp; 1200'!$AN$11))</f>
        <v>#REF!</v>
      </c>
    </row>
    <row r="1505" spans="1:5">
      <c r="A1505" t="str">
        <f>IF(INDEX('Display 730 &amp; 1200'!$A:$A,ROW())="","",INDEX('Display 730 &amp; 1200'!$A:$A,ROW()))</f>
        <v>BALI巴厘</v>
      </c>
      <c r="B1505" t="str">
        <f>IF(INDEX('Display 730 &amp; 1200'!$B:$B,ROW())="","",INDEX('Display 730 &amp; 1200'!$B:$B,ROW()))</f>
        <v>Blue</v>
      </c>
      <c r="C1505" t="str">
        <f>IF(INDEX('Display 730 &amp; 1200'!$D:$D,ROW())="","",INDEX('Display 730 &amp; 1200'!$D:$D,ROW()))</f>
        <v>KEDIRI_1</v>
      </c>
      <c r="D1505" t="e">
        <f>IF($C1505="",0,SUMIFS(#REF!,#REF!,$C1505,#REF!,"&gt;="&amp;'Display 730 &amp; 1200'!$AN$10,#REF!,"&lt;="&amp;'Display 730 &amp; 1200'!$AN$9))</f>
        <v>#REF!</v>
      </c>
      <c r="E1505" t="e">
        <f>IF($C1505="",0,SUMIFS(#REF!,#REF!,$C1505,#REF!,"&gt;="&amp;'Display 730 &amp; 1200'!$AN$12,#REF!,"&lt;="&amp;'Display 730 &amp; 1200'!$AN$11))</f>
        <v>#REF!</v>
      </c>
    </row>
    <row r="1506" spans="1:5">
      <c r="A1506" t="str">
        <f>IF(INDEX('Display 730 &amp; 1200'!$A:$A,ROW())="","",INDEX('Display 730 &amp; 1200'!$A:$A,ROW()))</f>
        <v>BALI巴厘</v>
      </c>
      <c r="B1506" t="str">
        <f>IF(INDEX('Display 730 &amp; 1200'!$B:$B,ROW())="","",INDEX('Display 730 &amp; 1200'!$B:$B,ROW()))</f>
        <v>Blue</v>
      </c>
      <c r="C1506" t="str">
        <f>IF(INDEX('Display 730 &amp; 1200'!$D:$D,ROW())="","",INDEX('Display 730 &amp; 1200'!$D:$D,ROW()))</f>
        <v>AMPENAN</v>
      </c>
      <c r="D1506" t="e">
        <f>IF($C1506="",0,SUMIFS(#REF!,#REF!,$C1506,#REF!,"&gt;="&amp;'Display 730 &amp; 1200'!$AN$10,#REF!,"&lt;="&amp;'Display 730 &amp; 1200'!$AN$9))</f>
        <v>#REF!</v>
      </c>
      <c r="E1506" t="e">
        <f>IF($C1506="",0,SUMIFS(#REF!,#REF!,$C1506,#REF!,"&gt;="&amp;'Display 730 &amp; 1200'!$AN$12,#REF!,"&lt;="&amp;'Display 730 &amp; 1200'!$AN$11))</f>
        <v>#REF!</v>
      </c>
    </row>
    <row r="1507" spans="1:5">
      <c r="A1507" t="str">
        <f>IF(INDEX('Display 730 &amp; 1200'!$A:$A,ROW())="","",INDEX('Display 730 &amp; 1200'!$A:$A,ROW()))</f>
        <v>BALI巴厘</v>
      </c>
      <c r="B1507" t="str">
        <f>IF(INDEX('Display 730 &amp; 1200'!$B:$B,ROW())="","",INDEX('Display 730 &amp; 1200'!$B:$B,ROW()))</f>
        <v>Prisilia Nansiana Akong</v>
      </c>
      <c r="C1507" t="str">
        <f>IF(INDEX('Display 730 &amp; 1200'!$D:$D,ROW())="","",INDEX('Display 730 &amp; 1200'!$D:$D,ROW()))</f>
        <v>LASIANA</v>
      </c>
      <c r="D1507" t="e">
        <f>IF($C1507="",0,SUMIFS(#REF!,#REF!,$C1507,#REF!,"&gt;="&amp;'Display 730 &amp; 1200'!$AN$10,#REF!,"&lt;="&amp;'Display 730 &amp; 1200'!$AN$9))</f>
        <v>#REF!</v>
      </c>
      <c r="E1507" t="e">
        <f>IF($C1507="",0,SUMIFS(#REF!,#REF!,$C1507,#REF!,"&gt;="&amp;'Display 730 &amp; 1200'!$AN$12,#REF!,"&lt;="&amp;'Display 730 &amp; 1200'!$AN$11))</f>
        <v>#REF!</v>
      </c>
    </row>
    <row r="1508" spans="1:5">
      <c r="A1508" t="str">
        <f>IF(INDEX('Display 730 &amp; 1200'!$A:$A,ROW())="","",INDEX('Display 730 &amp; 1200'!$A:$A,ROW()))</f>
        <v>BALI巴厘</v>
      </c>
      <c r="B1508" t="str">
        <f>IF(INDEX('Display 730 &amp; 1200'!$B:$B,ROW())="","",INDEX('Display 730 &amp; 1200'!$B:$B,ROW()))</f>
        <v>Prisilia Nansiana Akong</v>
      </c>
      <c r="C1508" t="str">
        <f>IF(INDEX('Display 730 &amp; 1200'!$D:$D,ROW())="","",INDEX('Display 730 &amp; 1200'!$D:$D,ROW()))</f>
        <v>ATAMBUA</v>
      </c>
      <c r="D1508" t="e">
        <f>IF($C1508="",0,SUMIFS(#REF!,#REF!,$C1508,#REF!,"&gt;="&amp;'Display 730 &amp; 1200'!$AN$10,#REF!,"&lt;="&amp;'Display 730 &amp; 1200'!$AN$9))</f>
        <v>#REF!</v>
      </c>
      <c r="E1508" t="e">
        <f>IF($C1508="",0,SUMIFS(#REF!,#REF!,$C1508,#REF!,"&gt;="&amp;'Display 730 &amp; 1200'!$AN$12,#REF!,"&lt;="&amp;'Display 730 &amp; 1200'!$AN$11))</f>
        <v>#REF!</v>
      </c>
    </row>
    <row r="1509" spans="1:5">
      <c r="A1509" t="str">
        <f>IF(INDEX('Display 730 &amp; 1200'!$A:$A,ROW())="","",INDEX('Display 730 &amp; 1200'!$A:$A,ROW()))</f>
        <v>BALI巴厘</v>
      </c>
      <c r="B1509" t="str">
        <f>IF(INDEX('Display 730 &amp; 1200'!$B:$B,ROW())="","",INDEX('Display 730 &amp; 1200'!$B:$B,ROW()))</f>
        <v>Prisilia Nansiana Akong</v>
      </c>
      <c r="C1509" t="str">
        <f>IF(INDEX('Display 730 &amp; 1200'!$D:$D,ROW())="","",INDEX('Display 730 &amp; 1200'!$D:$D,ROW()))</f>
        <v>BORONG</v>
      </c>
      <c r="D1509" t="e">
        <f>IF($C1509="",0,SUMIFS(#REF!,#REF!,$C1509,#REF!,"&gt;="&amp;'Display 730 &amp; 1200'!$AN$10,#REF!,"&lt;="&amp;'Display 730 &amp; 1200'!$AN$9))</f>
        <v>#REF!</v>
      </c>
      <c r="E1509" t="e">
        <f>IF($C1509="",0,SUMIFS(#REF!,#REF!,$C1509,#REF!,"&gt;="&amp;'Display 730 &amp; 1200'!$AN$12,#REF!,"&lt;="&amp;'Display 730 &amp; 1200'!$AN$11))</f>
        <v>#REF!</v>
      </c>
    </row>
    <row r="1510" spans="1:5">
      <c r="A1510" t="str">
        <f>IF(INDEX('Display 730 &amp; 1200'!$A:$A,ROW())="","",INDEX('Display 730 &amp; 1200'!$A:$A,ROW()))</f>
        <v>BALI巴厘</v>
      </c>
      <c r="B1510" t="str">
        <f>IF(INDEX('Display 730 &amp; 1200'!$B:$B,ROW())="","",INDEX('Display 730 &amp; 1200'!$B:$B,ROW()))</f>
        <v>Hujjatul Islam</v>
      </c>
      <c r="C1510" t="str">
        <f>IF(INDEX('Display 730 &amp; 1200'!$D:$D,ROW())="","",INDEX('Display 730 &amp; 1200'!$D:$D,ROW()))</f>
        <v>WOHA</v>
      </c>
      <c r="D1510" t="e">
        <f>IF($C1510="",0,SUMIFS(#REF!,#REF!,$C1510,#REF!,"&gt;="&amp;'Display 730 &amp; 1200'!$AN$10,#REF!,"&lt;="&amp;'Display 730 &amp; 1200'!$AN$9))</f>
        <v>#REF!</v>
      </c>
      <c r="E1510" t="e">
        <f>IF($C1510="",0,SUMIFS(#REF!,#REF!,$C1510,#REF!,"&gt;="&amp;'Display 730 &amp; 1200'!$AN$12,#REF!,"&lt;="&amp;'Display 730 &amp; 1200'!$AN$11))</f>
        <v>#REF!</v>
      </c>
    </row>
    <row r="1511" spans="1:5">
      <c r="A1511" t="str">
        <f>IF(INDEX('Display 730 &amp; 1200'!$A:$A,ROW())="","",INDEX('Display 730 &amp; 1200'!$A:$A,ROW()))</f>
        <v>BALI巴厘</v>
      </c>
      <c r="B1511" t="str">
        <f>IF(INDEX('Display 730 &amp; 1200'!$B:$B,ROW())="","",INDEX('Display 730 &amp; 1200'!$B:$B,ROW()))</f>
        <v>Prisilia Nansiana Akong</v>
      </c>
      <c r="C1511" t="str">
        <f>IF(INDEX('Display 730 &amp; 1200'!$D:$D,ROW())="","",INDEX('Display 730 &amp; 1200'!$D:$D,ROW()))</f>
        <v>KEFAMENANU</v>
      </c>
      <c r="D1511" t="e">
        <f>IF($C1511="",0,SUMIFS(#REF!,#REF!,$C1511,#REF!,"&gt;="&amp;'Display 730 &amp; 1200'!$AN$10,#REF!,"&lt;="&amp;'Display 730 &amp; 1200'!$AN$9))</f>
        <v>#REF!</v>
      </c>
      <c r="E1511" t="e">
        <f>IF($C1511="",0,SUMIFS(#REF!,#REF!,$C1511,#REF!,"&gt;="&amp;'Display 730 &amp; 1200'!$AN$12,#REF!,"&lt;="&amp;'Display 730 &amp; 1200'!$AN$11))</f>
        <v>#REF!</v>
      </c>
    </row>
    <row r="1512" spans="1:5">
      <c r="A1512" t="str">
        <f>IF(INDEX('Display 730 &amp; 1200'!$A:$A,ROW())="","",INDEX('Display 730 &amp; 1200'!$A:$A,ROW()))</f>
        <v>BALI巴厘</v>
      </c>
      <c r="B1512" t="str">
        <f>IF(INDEX('Display 730 &amp; 1200'!$B:$B,ROW())="","",INDEX('Display 730 &amp; 1200'!$B:$B,ROW()))</f>
        <v>Prisilia Nansiana Akong</v>
      </c>
      <c r="C1512" t="str">
        <f>IF(INDEX('Display 730 &amp; 1200'!$D:$D,ROW())="","",INDEX('Display 730 &amp; 1200'!$D:$D,ROW()))</f>
        <v>BETUN</v>
      </c>
      <c r="D1512" t="e">
        <f>IF($C1512="",0,SUMIFS(#REF!,#REF!,$C1512,#REF!,"&gt;="&amp;'Display 730 &amp; 1200'!$AN$10,#REF!,"&lt;="&amp;'Display 730 &amp; 1200'!$AN$9))</f>
        <v>#REF!</v>
      </c>
      <c r="E1512" t="e">
        <f>IF($C1512="",0,SUMIFS(#REF!,#REF!,$C1512,#REF!,"&gt;="&amp;'Display 730 &amp; 1200'!$AN$12,#REF!,"&lt;="&amp;'Display 730 &amp; 1200'!$AN$11))</f>
        <v>#REF!</v>
      </c>
    </row>
    <row r="1513" spans="1:5">
      <c r="A1513" t="str">
        <f>IF(INDEX('Display 730 &amp; 1200'!$A:$A,ROW())="","",INDEX('Display 730 &amp; 1200'!$A:$A,ROW()))</f>
        <v>BALI巴厘</v>
      </c>
      <c r="B1513" t="str">
        <f>IF(INDEX('Display 730 &amp; 1200'!$B:$B,ROW())="","",INDEX('Display 730 &amp; 1200'!$B:$B,ROW()))</f>
        <v>Prisilia Nansiana Akong</v>
      </c>
      <c r="C1513" t="str">
        <f>IF(INDEX('Display 730 &amp; 1200'!$D:$D,ROW())="","",INDEX('Display 730 &amp; 1200'!$D:$D,ROW()))</f>
        <v>ENDE</v>
      </c>
      <c r="D1513" t="e">
        <f>IF($C1513="",0,SUMIFS(#REF!,#REF!,$C1513,#REF!,"&gt;="&amp;'Display 730 &amp; 1200'!$AN$10,#REF!,"&lt;="&amp;'Display 730 &amp; 1200'!$AN$9))</f>
        <v>#REF!</v>
      </c>
      <c r="E1513" t="e">
        <f>IF($C1513="",0,SUMIFS(#REF!,#REF!,$C1513,#REF!,"&gt;="&amp;'Display 730 &amp; 1200'!$AN$12,#REF!,"&lt;="&amp;'Display 730 &amp; 1200'!$AN$11))</f>
        <v>#REF!</v>
      </c>
    </row>
    <row r="1514" spans="1:5">
      <c r="A1514" t="str">
        <f>IF(INDEX('Display 730 &amp; 1200'!$A:$A,ROW())="","",INDEX('Display 730 &amp; 1200'!$A:$A,ROW()))</f>
        <v>BALI巴厘</v>
      </c>
      <c r="B1514" t="str">
        <f>IF(INDEX('Display 730 &amp; 1200'!$B:$B,ROW())="","",INDEX('Display 730 &amp; 1200'!$B:$B,ROW()))</f>
        <v>Blue</v>
      </c>
      <c r="C1514" t="str">
        <f>IF(INDEX('Display 730 &amp; 1200'!$D:$D,ROW())="","",INDEX('Display 730 &amp; 1200'!$D:$D,ROW()))</f>
        <v>SELONG</v>
      </c>
      <c r="D1514" t="e">
        <f>IF($C1514="",0,SUMIFS(#REF!,#REF!,$C1514,#REF!,"&gt;="&amp;'Display 730 &amp; 1200'!$AN$10,#REF!,"&lt;="&amp;'Display 730 &amp; 1200'!$AN$9))</f>
        <v>#REF!</v>
      </c>
      <c r="E1514" t="e">
        <f>IF($C1514="",0,SUMIFS(#REF!,#REF!,$C1514,#REF!,"&gt;="&amp;'Display 730 &amp; 1200'!$AN$12,#REF!,"&lt;="&amp;'Display 730 &amp; 1200'!$AN$11))</f>
        <v>#REF!</v>
      </c>
    </row>
    <row r="1515" spans="1:5">
      <c r="A1515" t="str">
        <f>IF(INDEX('Display 730 &amp; 1200'!$A:$A,ROW())="","",INDEX('Display 730 &amp; 1200'!$A:$A,ROW()))</f>
        <v>BALI巴厘</v>
      </c>
      <c r="B1515" t="str">
        <f>IF(INDEX('Display 730 &amp; 1200'!$B:$B,ROW())="","",INDEX('Display 730 &amp; 1200'!$B:$B,ROW()))</f>
        <v>Prisilia Nansiana Akong</v>
      </c>
      <c r="C1515" t="str">
        <f>IF(INDEX('Display 730 &amp; 1200'!$D:$D,ROW())="","",INDEX('Display 730 &amp; 1200'!$D:$D,ROW()))</f>
        <v>OELAMASI</v>
      </c>
      <c r="D1515" t="e">
        <f>IF($C1515="",0,SUMIFS(#REF!,#REF!,$C1515,#REF!,"&gt;="&amp;'Display 730 &amp; 1200'!$AN$10,#REF!,"&lt;="&amp;'Display 730 &amp; 1200'!$AN$9))</f>
        <v>#REF!</v>
      </c>
      <c r="E1515" t="e">
        <f>IF($C1515="",0,SUMIFS(#REF!,#REF!,$C1515,#REF!,"&gt;="&amp;'Display 730 &amp; 1200'!$AN$12,#REF!,"&lt;="&amp;'Display 730 &amp; 1200'!$AN$11))</f>
        <v>#REF!</v>
      </c>
    </row>
    <row r="1516" spans="1:5">
      <c r="A1516" t="str">
        <f>IF(INDEX('Display 730 &amp; 1200'!$A:$A,ROW())="","",INDEX('Display 730 &amp; 1200'!$A:$A,ROW()))</f>
        <v>BALI巴厘</v>
      </c>
      <c r="B1516" t="str">
        <f>IF(INDEX('Display 730 &amp; 1200'!$B:$B,ROW())="","",INDEX('Display 730 &amp; 1200'!$B:$B,ROW()))</f>
        <v>Prisilia Nansiana Akong</v>
      </c>
      <c r="C1516" t="str">
        <f>IF(INDEX('Display 730 &amp; 1200'!$D:$D,ROW())="","",INDEX('Display 730 &amp; 1200'!$D:$D,ROW()))</f>
        <v>ALAK</v>
      </c>
      <c r="D1516" t="e">
        <f>IF($C1516="",0,SUMIFS(#REF!,#REF!,$C1516,#REF!,"&gt;="&amp;'Display 730 &amp; 1200'!$AN$10,#REF!,"&lt;="&amp;'Display 730 &amp; 1200'!$AN$9))</f>
        <v>#REF!</v>
      </c>
      <c r="E1516" t="e">
        <f>IF($C1516="",0,SUMIFS(#REF!,#REF!,$C1516,#REF!,"&gt;="&amp;'Display 730 &amp; 1200'!$AN$12,#REF!,"&lt;="&amp;'Display 730 &amp; 1200'!$AN$11))</f>
        <v>#REF!</v>
      </c>
    </row>
    <row r="1517" spans="1:5">
      <c r="A1517" t="str">
        <f>IF(INDEX('Display 730 &amp; 1200'!$A:$A,ROW())="","",INDEX('Display 730 &amp; 1200'!$A:$A,ROW()))</f>
        <v>BALI巴厘</v>
      </c>
      <c r="B1517" t="str">
        <f>IF(INDEX('Display 730 &amp; 1200'!$B:$B,ROW())="","",INDEX('Display 730 &amp; 1200'!$B:$B,ROW()))</f>
        <v>Prisilia Nansiana Akong</v>
      </c>
      <c r="C1517" t="str">
        <f>IF(INDEX('Display 730 &amp; 1200'!$D:$D,ROW())="","",INDEX('Display 730 &amp; 1200'!$D:$D,ROW()))</f>
        <v>OEBUFU</v>
      </c>
      <c r="D1517" t="e">
        <f>IF($C1517="",0,SUMIFS(#REF!,#REF!,$C1517,#REF!,"&gt;="&amp;'Display 730 &amp; 1200'!$AN$10,#REF!,"&lt;="&amp;'Display 730 &amp; 1200'!$AN$9))</f>
        <v>#REF!</v>
      </c>
      <c r="E1517" t="e">
        <f>IF($C1517="",0,SUMIFS(#REF!,#REF!,$C1517,#REF!,"&gt;="&amp;'Display 730 &amp; 1200'!$AN$12,#REF!,"&lt;="&amp;'Display 730 &amp; 1200'!$AN$11))</f>
        <v>#REF!</v>
      </c>
    </row>
    <row r="1518" spans="1:5">
      <c r="A1518" t="str">
        <f>IF(INDEX('Display 730 &amp; 1200'!$A:$A,ROW())="","",INDEX('Display 730 &amp; 1200'!$A:$A,ROW()))</f>
        <v>BALI巴厘</v>
      </c>
      <c r="B1518" t="str">
        <f>IF(INDEX('Display 730 &amp; 1200'!$B:$B,ROW())="","",INDEX('Display 730 &amp; 1200'!$B:$B,ROW()))</f>
        <v>Blue</v>
      </c>
      <c r="C1518" t="str">
        <f>IF(INDEX('Display 730 &amp; 1200'!$D:$D,ROW())="","",INDEX('Display 730 &amp; 1200'!$D:$D,ROW()))</f>
        <v>CAKRANEGARA</v>
      </c>
      <c r="D1518" t="e">
        <f>IF($C1518="",0,SUMIFS(#REF!,#REF!,$C1518,#REF!,"&gt;="&amp;'Display 730 &amp; 1200'!$AN$10,#REF!,"&lt;="&amp;'Display 730 &amp; 1200'!$AN$9))</f>
        <v>#REF!</v>
      </c>
      <c r="E1518" t="e">
        <f>IF($C1518="",0,SUMIFS(#REF!,#REF!,$C1518,#REF!,"&gt;="&amp;'Display 730 &amp; 1200'!$AN$12,#REF!,"&lt;="&amp;'Display 730 &amp; 1200'!$AN$11))</f>
        <v>#REF!</v>
      </c>
    </row>
    <row r="1519" spans="1:5">
      <c r="A1519" t="str">
        <f>IF(INDEX('Display 730 &amp; 1200'!$A:$A,ROW())="","",INDEX('Display 730 &amp; 1200'!$A:$A,ROW()))</f>
        <v>BALI巴厘</v>
      </c>
      <c r="B1519" t="str">
        <f>IF(INDEX('Display 730 &amp; 1200'!$B:$B,ROW())="","",INDEX('Display 730 &amp; 1200'!$B:$B,ROW()))</f>
        <v>Blue</v>
      </c>
      <c r="C1519" t="str">
        <f>IF(INDEX('Display 730 &amp; 1200'!$D:$D,ROW())="","",INDEX('Display 730 &amp; 1200'!$D:$D,ROW()))</f>
        <v>SERUNI</v>
      </c>
      <c r="D1519" t="e">
        <f>IF($C1519="",0,SUMIFS(#REF!,#REF!,$C1519,#REF!,"&gt;="&amp;'Display 730 &amp; 1200'!$AN$10,#REF!,"&lt;="&amp;'Display 730 &amp; 1200'!$AN$9))</f>
        <v>#REF!</v>
      </c>
      <c r="E1519" t="e">
        <f>IF($C1519="",0,SUMIFS(#REF!,#REF!,$C1519,#REF!,"&gt;="&amp;'Display 730 &amp; 1200'!$AN$12,#REF!,"&lt;="&amp;'Display 730 &amp; 1200'!$AN$11))</f>
        <v>#REF!</v>
      </c>
    </row>
    <row r="1520" spans="1:5">
      <c r="A1520" t="str">
        <f>IF(INDEX('Display 730 &amp; 1200'!$A:$A,ROW())="","",INDEX('Display 730 &amp; 1200'!$A:$A,ROW()))</f>
        <v>BALI巴厘</v>
      </c>
      <c r="B1520" t="str">
        <f>IF(INDEX('Display 730 &amp; 1200'!$B:$B,ROW())="","",INDEX('Display 730 &amp; 1200'!$B:$B,ROW()))</f>
        <v>Blue</v>
      </c>
      <c r="C1520" t="str">
        <f>IF(INDEX('Display 730 &amp; 1200'!$D:$D,ROW())="","",INDEX('Display 730 &amp; 1200'!$D:$D,ROW()))</f>
        <v>KARANG_GENTENG</v>
      </c>
      <c r="D1520" t="e">
        <f>IF($C1520="",0,SUMIFS(#REF!,#REF!,$C1520,#REF!,"&gt;="&amp;'Display 730 &amp; 1200'!$AN$10,#REF!,"&lt;="&amp;'Display 730 &amp; 1200'!$AN$9))</f>
        <v>#REF!</v>
      </c>
      <c r="E1520" t="e">
        <f>IF($C1520="",0,SUMIFS(#REF!,#REF!,$C1520,#REF!,"&gt;="&amp;'Display 730 &amp; 1200'!$AN$12,#REF!,"&lt;="&amp;'Display 730 &amp; 1200'!$AN$11))</f>
        <v>#REF!</v>
      </c>
    </row>
    <row r="1521" spans="1:5">
      <c r="A1521" t="str">
        <f>IF(INDEX('Display 730 &amp; 1200'!$A:$A,ROW())="","",INDEX('Display 730 &amp; 1200'!$A:$A,ROW()))</f>
        <v>BALI巴厘</v>
      </c>
      <c r="B1521" t="str">
        <f>IF(INDEX('Display 730 &amp; 1200'!$B:$B,ROW())="","",INDEX('Display 730 &amp; 1200'!$B:$B,ROW()))</f>
        <v>Prisilia Nansiana Akong</v>
      </c>
      <c r="C1521" t="str">
        <f>IF(INDEX('Display 730 &amp; 1200'!$D:$D,ROW())="","",INDEX('Display 730 &amp; 1200'!$D:$D,ROW()))</f>
        <v>BAA</v>
      </c>
      <c r="D1521" t="e">
        <f>IF($C1521="",0,SUMIFS(#REF!,#REF!,$C1521,#REF!,"&gt;="&amp;'Display 730 &amp; 1200'!$AN$10,#REF!,"&lt;="&amp;'Display 730 &amp; 1200'!$AN$9))</f>
        <v>#REF!</v>
      </c>
      <c r="E1521" t="e">
        <f>IF($C1521="",0,SUMIFS(#REF!,#REF!,$C1521,#REF!,"&gt;="&amp;'Display 730 &amp; 1200'!$AN$12,#REF!,"&lt;="&amp;'Display 730 &amp; 1200'!$AN$11))</f>
        <v>#REF!</v>
      </c>
    </row>
    <row r="1522" spans="1:5">
      <c r="A1522" t="str">
        <f>IF(INDEX('Display 730 &amp; 1200'!$A:$A,ROW())="","",INDEX('Display 730 &amp; 1200'!$A:$A,ROW()))</f>
        <v>BALI巴厘</v>
      </c>
      <c r="B1522" t="str">
        <f>IF(INDEX('Display 730 &amp; 1200'!$B:$B,ROW())="","",INDEX('Display 730 &amp; 1200'!$B:$B,ROW()))</f>
        <v>Prisilia Nansiana Akong</v>
      </c>
      <c r="C1522" t="str">
        <f>IF(INDEX('Display 730 &amp; 1200'!$D:$D,ROW())="","",INDEX('Display 730 &amp; 1200'!$D:$D,ROW()))</f>
        <v>KELAPA_LIMA</v>
      </c>
      <c r="D1522" t="e">
        <f>IF($C1522="",0,SUMIFS(#REF!,#REF!,$C1522,#REF!,"&gt;="&amp;'Display 730 &amp; 1200'!$AN$10,#REF!,"&lt;="&amp;'Display 730 &amp; 1200'!$AN$9))</f>
        <v>#REF!</v>
      </c>
      <c r="E1522" t="e">
        <f>IF($C1522="",0,SUMIFS(#REF!,#REF!,$C1522,#REF!,"&gt;="&amp;'Display 730 &amp; 1200'!$AN$12,#REF!,"&lt;="&amp;'Display 730 &amp; 1200'!$AN$11))</f>
        <v>#REF!</v>
      </c>
    </row>
    <row r="1523" spans="1:5">
      <c r="A1523" t="str">
        <f>IF(INDEX('Display 730 &amp; 1200'!$A:$A,ROW())="","",INDEX('Display 730 &amp; 1200'!$A:$A,ROW()))</f>
        <v>BALI巴厘</v>
      </c>
      <c r="B1523" t="str">
        <f>IF(INDEX('Display 730 &amp; 1200'!$B:$B,ROW())="","",INDEX('Display 730 &amp; 1200'!$B:$B,ROW()))</f>
        <v>Prisilia Nansiana Akong</v>
      </c>
      <c r="C1523" t="str">
        <f>IF(INDEX('Display 730 &amp; 1200'!$D:$D,ROW())="","",INDEX('Display 730 &amp; 1200'!$D:$D,ROW()))</f>
        <v>KUPANG</v>
      </c>
      <c r="D1523" t="e">
        <f>IF($C1523="",0,SUMIFS(#REF!,#REF!,$C1523,#REF!,"&gt;="&amp;'Display 730 &amp; 1200'!$AN$10,#REF!,"&lt;="&amp;'Display 730 &amp; 1200'!$AN$9))</f>
        <v>#REF!</v>
      </c>
      <c r="E1523" t="e">
        <f>IF($C1523="",0,SUMIFS(#REF!,#REF!,$C1523,#REF!,"&gt;="&amp;'Display 730 &amp; 1200'!$AN$12,#REF!,"&lt;="&amp;'Display 730 &amp; 1200'!$AN$11))</f>
        <v>#REF!</v>
      </c>
    </row>
    <row r="1524" spans="1:5">
      <c r="A1524" t="str">
        <f>IF(INDEX('Display 730 &amp; 1200'!$A:$A,ROW())="","",INDEX('Display 730 &amp; 1200'!$A:$A,ROW()))</f>
        <v>BALI巴厘</v>
      </c>
      <c r="B1524" t="str">
        <f>IF(INDEX('Display 730 &amp; 1200'!$B:$B,ROW())="","",INDEX('Display 730 &amp; 1200'!$B:$B,ROW()))</f>
        <v>Blue</v>
      </c>
      <c r="C1524" t="str">
        <f>IF(INDEX('Display 730 &amp; 1200'!$D:$D,ROW())="","",INDEX('Display 730 &amp; 1200'!$D:$D,ROW()))</f>
        <v>MATARAM</v>
      </c>
      <c r="D1524" t="e">
        <f>IF($C1524="",0,SUMIFS(#REF!,#REF!,$C1524,#REF!,"&gt;="&amp;'Display 730 &amp; 1200'!$AN$10,#REF!,"&lt;="&amp;'Display 730 &amp; 1200'!$AN$9))</f>
        <v>#REF!</v>
      </c>
      <c r="E1524" t="e">
        <f>IF($C1524="",0,SUMIFS(#REF!,#REF!,$C1524,#REF!,"&gt;="&amp;'Display 730 &amp; 1200'!$AN$12,#REF!,"&lt;="&amp;'Display 730 &amp; 1200'!$AN$11))</f>
        <v>#REF!</v>
      </c>
    </row>
    <row r="1525" spans="1:5">
      <c r="A1525" t="str">
        <f>IF(INDEX('Display 730 &amp; 1200'!$A:$A,ROW())="","",INDEX('Display 730 &amp; 1200'!$A:$A,ROW()))</f>
        <v>BALI巴厘</v>
      </c>
      <c r="B1525" t="str">
        <f>IF(INDEX('Display 730 &amp; 1200'!$B:$B,ROW())="","",INDEX('Display 730 &amp; 1200'!$B:$B,ROW()))</f>
        <v>Prisilia Nansiana Akong</v>
      </c>
      <c r="C1525" t="str">
        <f>IF(INDEX('Display 730 &amp; 1200'!$D:$D,ROW())="","",INDEX('Display 730 &amp; 1200'!$D:$D,ROW()))</f>
        <v>WAIKABUBAK</v>
      </c>
      <c r="D1525" t="e">
        <f>IF($C1525="",0,SUMIFS(#REF!,#REF!,$C1525,#REF!,"&gt;="&amp;'Display 730 &amp; 1200'!$AN$10,#REF!,"&lt;="&amp;'Display 730 &amp; 1200'!$AN$9))</f>
        <v>#REF!</v>
      </c>
      <c r="E1525" t="e">
        <f>IF($C1525="",0,SUMIFS(#REF!,#REF!,$C1525,#REF!,"&gt;="&amp;'Display 730 &amp; 1200'!$AN$12,#REF!,"&lt;="&amp;'Display 730 &amp; 1200'!$AN$11))</f>
        <v>#REF!</v>
      </c>
    </row>
    <row r="1526" spans="1:5">
      <c r="A1526" t="str">
        <f>IF(INDEX('Display 730 &amp; 1200'!$A:$A,ROW())="","",INDEX('Display 730 &amp; 1200'!$A:$A,ROW()))</f>
        <v>BALI巴厘</v>
      </c>
      <c r="B1526" t="str">
        <f>IF(INDEX('Display 730 &amp; 1200'!$B:$B,ROW())="","",INDEX('Display 730 &amp; 1200'!$B:$B,ROW()))</f>
        <v>Prisilia Nansiana Akong</v>
      </c>
      <c r="C1526" t="str">
        <f>IF(INDEX('Display 730 &amp; 1200'!$D:$D,ROW())="","",INDEX('Display 730 &amp; 1200'!$D:$D,ROW()))</f>
        <v>MAUMERE</v>
      </c>
      <c r="D1526" t="e">
        <f>IF($C1526="",0,SUMIFS(#REF!,#REF!,$C1526,#REF!,"&gt;="&amp;'Display 730 &amp; 1200'!$AN$10,#REF!,"&lt;="&amp;'Display 730 &amp; 1200'!$AN$9))</f>
        <v>#REF!</v>
      </c>
      <c r="E1526" t="e">
        <f>IF($C1526="",0,SUMIFS(#REF!,#REF!,$C1526,#REF!,"&gt;="&amp;'Display 730 &amp; 1200'!$AN$12,#REF!,"&lt;="&amp;'Display 730 &amp; 1200'!$AN$11))</f>
        <v>#REF!</v>
      </c>
    </row>
    <row r="1527" spans="1:5">
      <c r="A1527" t="str">
        <f>IF(INDEX('Display 730 &amp; 1200'!$A:$A,ROW())="","",INDEX('Display 730 &amp; 1200'!$A:$A,ROW()))</f>
        <v>BALI巴厘</v>
      </c>
      <c r="B1527" t="str">
        <f>IF(INDEX('Display 730 &amp; 1200'!$B:$B,ROW())="","",INDEX('Display 730 &amp; 1200'!$B:$B,ROW()))</f>
        <v>Prisilia Nansiana Akong</v>
      </c>
      <c r="C1527" t="str">
        <f>IF(INDEX('Display 730 &amp; 1200'!$D:$D,ROW())="","",INDEX('Display 730 &amp; 1200'!$D:$D,ROW()))</f>
        <v>SOE</v>
      </c>
      <c r="D1527" t="e">
        <f>IF($C1527="",0,SUMIFS(#REF!,#REF!,$C1527,#REF!,"&gt;="&amp;'Display 730 &amp; 1200'!$AN$10,#REF!,"&lt;="&amp;'Display 730 &amp; 1200'!$AN$9))</f>
        <v>#REF!</v>
      </c>
      <c r="E1527" t="e">
        <f>IF($C1527="",0,SUMIFS(#REF!,#REF!,$C1527,#REF!,"&gt;="&amp;'Display 730 &amp; 1200'!$AN$12,#REF!,"&lt;="&amp;'Display 730 &amp; 1200'!$AN$11))</f>
        <v>#REF!</v>
      </c>
    </row>
    <row r="1528" spans="1:5">
      <c r="A1528" t="str">
        <f>IF(INDEX('Display 730 &amp; 1200'!$A:$A,ROW())="","",INDEX('Display 730 &amp; 1200'!$A:$A,ROW()))</f>
        <v>BALI巴厘</v>
      </c>
      <c r="B1528" t="str">
        <f>IF(INDEX('Display 730 &amp; 1200'!$B:$B,ROW())="","",INDEX('Display 730 &amp; 1200'!$B:$B,ROW()))</f>
        <v>Blue</v>
      </c>
      <c r="C1528" t="str">
        <f>IF(INDEX('Display 730 &amp; 1200'!$D:$D,ROW())="","",INDEX('Display 730 &amp; 1200'!$D:$D,ROW()))</f>
        <v>AMI_SALES</v>
      </c>
      <c r="D1528" t="e">
        <f>IF($C1528="",0,SUMIFS(#REF!,#REF!,$C1528,#REF!,"&gt;="&amp;'Display 730 &amp; 1200'!$AN$10,#REF!,"&lt;="&amp;'Display 730 &amp; 1200'!$AN$9))</f>
        <v>#REF!</v>
      </c>
      <c r="E1528" t="e">
        <f>IF($C1528="",0,SUMIFS(#REF!,#REF!,$C1528,#REF!,"&gt;="&amp;'Display 730 &amp; 1200'!$AN$12,#REF!,"&lt;="&amp;'Display 730 &amp; 1200'!$AN$11))</f>
        <v>#REF!</v>
      </c>
    </row>
    <row r="1529" spans="1:5">
      <c r="A1529" t="str">
        <f>IF(INDEX('Display 730 &amp; 1200'!$A:$A,ROW())="","",INDEX('Display 730 &amp; 1200'!$A:$A,ROW()))</f>
        <v>BALI巴厘</v>
      </c>
      <c r="B1529" t="str">
        <f>IF(INDEX('Display 730 &amp; 1200'!$B:$B,ROW())="","",INDEX('Display 730 &amp; 1200'!$B:$B,ROW()))</f>
        <v>Prisilia Nansiana Akong</v>
      </c>
      <c r="C1529" t="str">
        <f>IF(INDEX('Display 730 &amp; 1200'!$D:$D,ROW())="","",INDEX('Display 730 &amp; 1200'!$D:$D,ROW()))</f>
        <v>MAULAFA</v>
      </c>
      <c r="D1529" t="e">
        <f>IF($C1529="",0,SUMIFS(#REF!,#REF!,$C1529,#REF!,"&gt;="&amp;'Display 730 &amp; 1200'!$AN$10,#REF!,"&lt;="&amp;'Display 730 &amp; 1200'!$AN$9))</f>
        <v>#REF!</v>
      </c>
      <c r="E1529" t="e">
        <f>IF($C1529="",0,SUMIFS(#REF!,#REF!,$C1529,#REF!,"&gt;="&amp;'Display 730 &amp; 1200'!$AN$12,#REF!,"&lt;="&amp;'Display 730 &amp; 1200'!$AN$11))</f>
        <v>#REF!</v>
      </c>
    </row>
    <row r="1530" spans="1:5">
      <c r="A1530" t="str">
        <f>IF(INDEX('Display 730 &amp; 1200'!$A:$A,ROW())="","",INDEX('Display 730 &amp; 1200'!$A:$A,ROW()))</f>
        <v>BALI巴厘</v>
      </c>
      <c r="B1530" t="str">
        <f>IF(INDEX('Display 730 &amp; 1200'!$B:$B,ROW())="","",INDEX('Display 730 &amp; 1200'!$B:$B,ROW()))</f>
        <v>Hujjatul Islam</v>
      </c>
      <c r="C1530" t="str">
        <f>IF(INDEX('Display 730 &amp; 1200'!$D:$D,ROW())="","",INDEX('Display 730 &amp; 1200'!$D:$D,ROW()))</f>
        <v>DOMPU</v>
      </c>
      <c r="D1530" t="e">
        <f>IF($C1530="",0,SUMIFS(#REF!,#REF!,$C1530,#REF!,"&gt;="&amp;'Display 730 &amp; 1200'!$AN$10,#REF!,"&lt;="&amp;'Display 730 &amp; 1200'!$AN$9))</f>
        <v>#REF!</v>
      </c>
      <c r="E1530" t="e">
        <f>IF($C1530="",0,SUMIFS(#REF!,#REF!,$C1530,#REF!,"&gt;="&amp;'Display 730 &amp; 1200'!$AN$12,#REF!,"&lt;="&amp;'Display 730 &amp; 1200'!$AN$11))</f>
        <v>#REF!</v>
      </c>
    </row>
    <row r="1531" spans="1:5">
      <c r="A1531" t="str">
        <f>IF(INDEX('Display 730 &amp; 1200'!$A:$A,ROW())="","",INDEX('Display 730 &amp; 1200'!$A:$A,ROW()))</f>
        <v>BALI巴厘</v>
      </c>
      <c r="B1531" t="str">
        <f>IF(INDEX('Display 730 &amp; 1200'!$B:$B,ROW())="","",INDEX('Display 730 &amp; 1200'!$B:$B,ROW()))</f>
        <v>Prisilia Nansiana Akong</v>
      </c>
      <c r="C1531" t="str">
        <f>IF(INDEX('Display 730 &amp; 1200'!$D:$D,ROW())="","",INDEX('Display 730 &amp; 1200'!$D:$D,ROW()))</f>
        <v>WAINGAPU</v>
      </c>
      <c r="D1531" t="e">
        <f>IF($C1531="",0,SUMIFS(#REF!,#REF!,$C1531,#REF!,"&gt;="&amp;'Display 730 &amp; 1200'!$AN$10,#REF!,"&lt;="&amp;'Display 730 &amp; 1200'!$AN$9))</f>
        <v>#REF!</v>
      </c>
      <c r="E1531" t="e">
        <f>IF($C1531="",0,SUMIFS(#REF!,#REF!,$C1531,#REF!,"&gt;="&amp;'Display 730 &amp; 1200'!$AN$12,#REF!,"&lt;="&amp;'Display 730 &amp; 1200'!$AN$11))</f>
        <v>#REF!</v>
      </c>
    </row>
    <row r="1532" spans="1:5">
      <c r="A1532" t="str">
        <f>IF(INDEX('Display 730 &amp; 1200'!$A:$A,ROW())="","",INDEX('Display 730 &amp; 1200'!$A:$A,ROW()))</f>
        <v>BALI巴厘</v>
      </c>
      <c r="B1532" t="str">
        <f>IF(INDEX('Display 730 &amp; 1200'!$B:$B,ROW())="","",INDEX('Display 730 &amp; 1200'!$B:$B,ROW()))</f>
        <v>Prisilia Nansiana Akong</v>
      </c>
      <c r="C1532" t="str">
        <f>IF(INDEX('Display 730 &amp; 1200'!$D:$D,ROW())="","",INDEX('Display 730 &amp; 1200'!$D:$D,ROW()))</f>
        <v>KUANINO</v>
      </c>
      <c r="D1532" t="e">
        <f>IF($C1532="",0,SUMIFS(#REF!,#REF!,$C1532,#REF!,"&gt;="&amp;'Display 730 &amp; 1200'!$AN$10,#REF!,"&lt;="&amp;'Display 730 &amp; 1200'!$AN$9))</f>
        <v>#REF!</v>
      </c>
      <c r="E1532" t="e">
        <f>IF($C1532="",0,SUMIFS(#REF!,#REF!,$C1532,#REF!,"&gt;="&amp;'Display 730 &amp; 1200'!$AN$12,#REF!,"&lt;="&amp;'Display 730 &amp; 1200'!$AN$11))</f>
        <v>#REF!</v>
      </c>
    </row>
    <row r="1533" spans="1:5">
      <c r="A1533" t="str">
        <f>IF(INDEX('Display 730 &amp; 1200'!$A:$A,ROW())="","",INDEX('Display 730 &amp; 1200'!$A:$A,ROW()))</f>
        <v>BALI巴厘</v>
      </c>
      <c r="B1533" t="str">
        <f>IF(INDEX('Display 730 &amp; 1200'!$B:$B,ROW())="","",INDEX('Display 730 &amp; 1200'!$B:$B,ROW()))</f>
        <v>Prisilia Nansiana Akong</v>
      </c>
      <c r="C1533" t="str">
        <f>IF(INDEX('Display 730 &amp; 1200'!$D:$D,ROW())="","",INDEX('Display 730 &amp; 1200'!$D:$D,ROW()))</f>
        <v>RUTENG</v>
      </c>
      <c r="D1533" t="e">
        <f>IF($C1533="",0,SUMIFS(#REF!,#REF!,$C1533,#REF!,"&gt;="&amp;'Display 730 &amp; 1200'!$AN$10,#REF!,"&lt;="&amp;'Display 730 &amp; 1200'!$AN$9))</f>
        <v>#REF!</v>
      </c>
      <c r="E1533" t="e">
        <f>IF($C1533="",0,SUMIFS(#REF!,#REF!,$C1533,#REF!,"&gt;="&amp;'Display 730 &amp; 1200'!$AN$12,#REF!,"&lt;="&amp;'Display 730 &amp; 1200'!$AN$11))</f>
        <v>#REF!</v>
      </c>
    </row>
    <row r="1534" spans="1:5">
      <c r="A1534" t="str">
        <f>IF(INDEX('Display 730 &amp; 1200'!$A:$A,ROW())="","",INDEX('Display 730 &amp; 1200'!$A:$A,ROW()))</f>
        <v>BALI巴厘</v>
      </c>
      <c r="B1534" t="str">
        <f>IF(INDEX('Display 730 &amp; 1200'!$B:$B,ROW())="","",INDEX('Display 730 &amp; 1200'!$B:$B,ROW()))</f>
        <v>Prisilia Nansiana Akong</v>
      </c>
      <c r="C1534" t="str">
        <f>IF(INDEX('Display 730 &amp; 1200'!$D:$D,ROW())="","",INDEX('Display 730 &amp; 1200'!$D:$D,ROW()))</f>
        <v>MBAY</v>
      </c>
      <c r="D1534" t="e">
        <f>IF($C1534="",0,SUMIFS(#REF!,#REF!,$C1534,#REF!,"&gt;="&amp;'Display 730 &amp; 1200'!$AN$10,#REF!,"&lt;="&amp;'Display 730 &amp; 1200'!$AN$9))</f>
        <v>#REF!</v>
      </c>
      <c r="E1534" t="e">
        <f>IF($C1534="",0,SUMIFS(#REF!,#REF!,$C1534,#REF!,"&gt;="&amp;'Display 730 &amp; 1200'!$AN$12,#REF!,"&lt;="&amp;'Display 730 &amp; 1200'!$AN$11))</f>
        <v>#REF!</v>
      </c>
    </row>
    <row r="1535" spans="1:5">
      <c r="A1535" t="str">
        <f>IF(INDEX('Display 730 &amp; 1200'!$A:$A,ROW())="","",INDEX('Display 730 &amp; 1200'!$A:$A,ROW()))</f>
        <v>BALI巴厘</v>
      </c>
      <c r="B1535" t="str">
        <f>IF(INDEX('Display 730 &amp; 1200'!$B:$B,ROW())="","",INDEX('Display 730 &amp; 1200'!$B:$B,ROW()))</f>
        <v>Prisilia Nansiana Akong</v>
      </c>
      <c r="C1535" t="str">
        <f>IF(INDEX('Display 730 &amp; 1200'!$D:$D,ROW())="","",INDEX('Display 730 &amp; 1200'!$D:$D,ROW()))</f>
        <v>LEWOLEBA</v>
      </c>
      <c r="D1535" t="e">
        <f>IF($C1535="",0,SUMIFS(#REF!,#REF!,$C1535,#REF!,"&gt;="&amp;'Display 730 &amp; 1200'!$AN$10,#REF!,"&lt;="&amp;'Display 730 &amp; 1200'!$AN$9))</f>
        <v>#REF!</v>
      </c>
      <c r="E1535" t="e">
        <f>IF($C1535="",0,SUMIFS(#REF!,#REF!,$C1535,#REF!,"&gt;="&amp;'Display 730 &amp; 1200'!$AN$12,#REF!,"&lt;="&amp;'Display 730 &amp; 1200'!$AN$11))</f>
        <v>#REF!</v>
      </c>
    </row>
    <row r="1536" spans="1:5">
      <c r="A1536" t="str">
        <f>IF(INDEX('Display 730 &amp; 1200'!$A:$A,ROW())="","",INDEX('Display 730 &amp; 1200'!$A:$A,ROW()))</f>
        <v>BALI巴厘</v>
      </c>
      <c r="B1536" t="str">
        <f>IF(INDEX('Display 730 &amp; 1200'!$B:$B,ROW())="","",INDEX('Display 730 &amp; 1200'!$B:$B,ROW()))</f>
        <v>Prisilia Nansiana Akong</v>
      </c>
      <c r="C1536" t="str">
        <f>IF(INDEX('Display 730 &amp; 1200'!$D:$D,ROW())="","",INDEX('Display 730 &amp; 1200'!$D:$D,ROW()))</f>
        <v>TAMBOLAKA</v>
      </c>
      <c r="D1536" t="e">
        <f>IF($C1536="",0,SUMIFS(#REF!,#REF!,$C1536,#REF!,"&gt;="&amp;'Display 730 &amp; 1200'!$AN$10,#REF!,"&lt;="&amp;'Display 730 &amp; 1200'!$AN$9))</f>
        <v>#REF!</v>
      </c>
      <c r="E1536" t="e">
        <f>IF($C1536="",0,SUMIFS(#REF!,#REF!,$C1536,#REF!,"&gt;="&amp;'Display 730 &amp; 1200'!$AN$12,#REF!,"&lt;="&amp;'Display 730 &amp; 1200'!$AN$11))</f>
        <v>#REF!</v>
      </c>
    </row>
    <row r="1537" spans="1:5">
      <c r="A1537" t="str">
        <f>IF(INDEX('Display 730 &amp; 1200'!$A:$A,ROW())="","",INDEX('Display 730 &amp; 1200'!$A:$A,ROW()))</f>
        <v>BALI巴厘</v>
      </c>
      <c r="B1537" t="str">
        <f>IF(INDEX('Display 730 &amp; 1200'!$B:$B,ROW())="","",INDEX('Display 730 &amp; 1200'!$B:$B,ROW()))</f>
        <v>Prisilia Nansiana Akong</v>
      </c>
      <c r="C1537" t="str">
        <f>IF(INDEX('Display 730 &amp; 1200'!$D:$D,ROW())="","",INDEX('Display 730 &amp; 1200'!$D:$D,ROW()))</f>
        <v>BAJAWA</v>
      </c>
      <c r="D1537" t="e">
        <f>IF($C1537="",0,SUMIFS(#REF!,#REF!,$C1537,#REF!,"&gt;="&amp;'Display 730 &amp; 1200'!$AN$10,#REF!,"&lt;="&amp;'Display 730 &amp; 1200'!$AN$9))</f>
        <v>#REF!</v>
      </c>
      <c r="E1537" t="e">
        <f>IF($C1537="",0,SUMIFS(#REF!,#REF!,$C1537,#REF!,"&gt;="&amp;'Display 730 &amp; 1200'!$AN$12,#REF!,"&lt;="&amp;'Display 730 &amp; 1200'!$AN$11))</f>
        <v>#REF!</v>
      </c>
    </row>
    <row r="1538" spans="1:5">
      <c r="A1538" t="str">
        <f>IF(INDEX('Display 730 &amp; 1200'!$A:$A,ROW())="","",INDEX('Display 730 &amp; 1200'!$A:$A,ROW()))</f>
        <v>BALI巴厘</v>
      </c>
      <c r="B1538" t="str">
        <f>IF(INDEX('Display 730 &amp; 1200'!$B:$B,ROW())="","",INDEX('Display 730 &amp; 1200'!$B:$B,ROW()))</f>
        <v>Prisilia Nansiana Akong</v>
      </c>
      <c r="C1538" t="str">
        <f>IF(INDEX('Display 730 &amp; 1200'!$D:$D,ROW())="","",INDEX('Display 730 &amp; 1200'!$D:$D,ROW()))</f>
        <v>LARANTUKA</v>
      </c>
      <c r="D1538" t="e">
        <f>IF($C1538="",0,SUMIFS(#REF!,#REF!,$C1538,#REF!,"&gt;="&amp;'Display 730 &amp; 1200'!$AN$10,#REF!,"&lt;="&amp;'Display 730 &amp; 1200'!$AN$9))</f>
        <v>#REF!</v>
      </c>
      <c r="E1538" t="e">
        <f>IF($C1538="",0,SUMIFS(#REF!,#REF!,$C1538,#REF!,"&gt;="&amp;'Display 730 &amp; 1200'!$AN$12,#REF!,"&lt;="&amp;'Display 730 &amp; 1200'!$AN$11))</f>
        <v>#REF!</v>
      </c>
    </row>
    <row r="1539" spans="1:5">
      <c r="A1539" t="str">
        <f>IF(INDEX('Display 730 &amp; 1200'!$A:$A,ROW())="","",INDEX('Display 730 &amp; 1200'!$A:$A,ROW()))</f>
        <v>BALI巴厘</v>
      </c>
      <c r="B1539" t="str">
        <f>IF(INDEX('Display 730 &amp; 1200'!$B:$B,ROW())="","",INDEX('Display 730 &amp; 1200'!$B:$B,ROW()))</f>
        <v>Prisilia Nansiana Akong</v>
      </c>
      <c r="C1539" t="str">
        <f>IF(INDEX('Display 730 &amp; 1200'!$D:$D,ROW())="","",INDEX('Display 730 &amp; 1200'!$D:$D,ROW()))</f>
        <v>TODE_KISAR</v>
      </c>
      <c r="D1539" t="e">
        <f>IF($C1539="",0,SUMIFS(#REF!,#REF!,$C1539,#REF!,"&gt;="&amp;'Display 730 &amp; 1200'!$AN$10,#REF!,"&lt;="&amp;'Display 730 &amp; 1200'!$AN$9))</f>
        <v>#REF!</v>
      </c>
      <c r="E1539" t="e">
        <f>IF($C1539="",0,SUMIFS(#REF!,#REF!,$C1539,#REF!,"&gt;="&amp;'Display 730 &amp; 1200'!$AN$12,#REF!,"&lt;="&amp;'Display 730 &amp; 1200'!$AN$11))</f>
        <v>#REF!</v>
      </c>
    </row>
    <row r="1540" spans="1:5">
      <c r="A1540" t="str">
        <f>IF(INDEX('Display 730 &amp; 1200'!$A:$A,ROW())="","",INDEX('Display 730 &amp; 1200'!$A:$A,ROW()))</f>
        <v>BALI巴厘</v>
      </c>
      <c r="B1540" t="str">
        <f>IF(INDEX('Display 730 &amp; 1200'!$B:$B,ROW())="","",INDEX('Display 730 &amp; 1200'!$B:$B,ROW()))</f>
        <v>Hujjatul Islam</v>
      </c>
      <c r="C1540" t="str">
        <f>IF(INDEX('Display 730 &amp; 1200'!$D:$D,ROW())="","",INDEX('Display 730 &amp; 1200'!$D:$D,ROW()))</f>
        <v>BIMA</v>
      </c>
      <c r="D1540" t="e">
        <f>IF($C1540="",0,SUMIFS(#REF!,#REF!,$C1540,#REF!,"&gt;="&amp;'Display 730 &amp; 1200'!$AN$10,#REF!,"&lt;="&amp;'Display 730 &amp; 1200'!$AN$9))</f>
        <v>#REF!</v>
      </c>
      <c r="E1540" t="e">
        <f>IF($C1540="",0,SUMIFS(#REF!,#REF!,$C1540,#REF!,"&gt;="&amp;'Display 730 &amp; 1200'!$AN$12,#REF!,"&lt;="&amp;'Display 730 &amp; 1200'!$AN$11))</f>
        <v>#REF!</v>
      </c>
    </row>
    <row r="1541" spans="1:5">
      <c r="A1541" t="str">
        <f>IF(INDEX('Display 730 &amp; 1200'!$A:$A,ROW())="","",INDEX('Display 730 &amp; 1200'!$A:$A,ROW()))</f>
        <v>BALI巴厘</v>
      </c>
      <c r="B1541" t="str">
        <f>IF(INDEX('Display 730 &amp; 1200'!$B:$B,ROW())="","",INDEX('Display 730 &amp; 1200'!$B:$B,ROW()))</f>
        <v>Prisilia Nansiana Akong</v>
      </c>
      <c r="C1541" t="str">
        <f>IF(INDEX('Display 730 &amp; 1200'!$D:$D,ROW())="","",INDEX('Display 730 &amp; 1200'!$D:$D,ROW()))</f>
        <v>KALABAHI</v>
      </c>
      <c r="D1541" t="e">
        <f>IF($C1541="",0,SUMIFS(#REF!,#REF!,$C1541,#REF!,"&gt;="&amp;'Display 730 &amp; 1200'!$AN$10,#REF!,"&lt;="&amp;'Display 730 &amp; 1200'!$AN$9))</f>
        <v>#REF!</v>
      </c>
      <c r="E1541" t="e">
        <f>IF($C1541="",0,SUMIFS(#REF!,#REF!,$C1541,#REF!,"&gt;="&amp;'Display 730 &amp; 1200'!$AN$12,#REF!,"&lt;="&amp;'Display 730 &amp; 1200'!$AN$11))</f>
        <v>#REF!</v>
      </c>
    </row>
    <row r="1542" spans="1:5">
      <c r="A1542" t="str">
        <f>IF(INDEX('Display 730 &amp; 1200'!$A:$A,ROW())="","",INDEX('Display 730 &amp; 1200'!$A:$A,ROW()))</f>
        <v>BALI巴厘</v>
      </c>
      <c r="B1542" t="str">
        <f>IF(INDEX('Display 730 &amp; 1200'!$B:$B,ROW())="","",INDEX('Display 730 &amp; 1200'!$B:$B,ROW()))</f>
        <v>Prisilia Nansiana Akong</v>
      </c>
      <c r="C1542" t="str">
        <f>IF(INDEX('Display 730 &amp; 1200'!$D:$D,ROW())="","",INDEX('Display 730 &amp; 1200'!$D:$D,ROW()))</f>
        <v>LABUAN_BAJO</v>
      </c>
      <c r="D1542" t="e">
        <f>IF($C1542="",0,SUMIFS(#REF!,#REF!,$C1542,#REF!,"&gt;="&amp;'Display 730 &amp; 1200'!$AN$10,#REF!,"&lt;="&amp;'Display 730 &amp; 1200'!$AN$9))</f>
        <v>#REF!</v>
      </c>
      <c r="E1542" t="e">
        <f>IF($C1542="",0,SUMIFS(#REF!,#REF!,$C1542,#REF!,"&gt;="&amp;'Display 730 &amp; 1200'!$AN$12,#REF!,"&lt;="&amp;'Display 730 &amp; 1200'!$AN$11))</f>
        <v>#REF!</v>
      </c>
    </row>
    <row r="1543" spans="1:5">
      <c r="A1543" t="str">
        <f>IF(INDEX('Display 730 &amp; 1200'!$A:$A,ROW())="","",INDEX('Display 730 &amp; 1200'!$A:$A,ROW()))</f>
        <v>BALI巴厘</v>
      </c>
      <c r="B1543" t="str">
        <f>IF(INDEX('Display 730 &amp; 1200'!$B:$B,ROW())="","",INDEX('Display 730 &amp; 1200'!$B:$B,ROW()))</f>
        <v>Blue</v>
      </c>
      <c r="C1543" t="str">
        <f>IF(INDEX('Display 730 &amp; 1200'!$D:$D,ROW())="","",INDEX('Display 730 &amp; 1200'!$D:$D,ROW()))</f>
        <v>DASAN_CERMEN</v>
      </c>
      <c r="D1543" t="e">
        <f>IF($C1543="",0,SUMIFS(#REF!,#REF!,$C1543,#REF!,"&gt;="&amp;'Display 730 &amp; 1200'!$AN$10,#REF!,"&lt;="&amp;'Display 730 &amp; 1200'!$AN$9))</f>
        <v>#REF!</v>
      </c>
      <c r="E1543" t="e">
        <f>IF($C1543="",0,SUMIFS(#REF!,#REF!,$C1543,#REF!,"&gt;="&amp;'Display 730 &amp; 1200'!$AN$12,#REF!,"&lt;="&amp;'Display 730 &amp; 1200'!$AN$11))</f>
        <v>#REF!</v>
      </c>
    </row>
    <row r="1544" spans="1:5">
      <c r="A1544" t="str">
        <f>IF(INDEX('Display 730 &amp; 1200'!$A:$A,ROW())="","",INDEX('Display 730 &amp; 1200'!$A:$A,ROW()))</f>
        <v>BALI巴厘</v>
      </c>
      <c r="B1544" t="str">
        <f>IF(INDEX('Display 730 &amp; 1200'!$B:$B,ROW())="","",INDEX('Display 730 &amp; 1200'!$B:$B,ROW()))</f>
        <v>Ida I Dewa Agung Santawya</v>
      </c>
      <c r="C1544" t="str">
        <f>IF(INDEX('Display 730 &amp; 1200'!$D:$D,ROW())="","",INDEX('Display 730 &amp; 1200'!$D:$D,ROW()))</f>
        <v>GIA04A</v>
      </c>
      <c r="D1544" t="e">
        <f>IF($C1544="",0,SUMIFS(#REF!,#REF!,$C1544,#REF!,"&gt;="&amp;'Display 730 &amp; 1200'!$AN$10,#REF!,"&lt;="&amp;'Display 730 &amp; 1200'!$AN$9))</f>
        <v>#REF!</v>
      </c>
      <c r="E1544" t="e">
        <f>IF($C1544="",0,SUMIFS(#REF!,#REF!,$C1544,#REF!,"&gt;="&amp;'Display 730 &amp; 1200'!$AN$12,#REF!,"&lt;="&amp;'Display 730 &amp; 1200'!$AN$11))</f>
        <v>#REF!</v>
      </c>
    </row>
    <row r="1545" spans="1:5">
      <c r="A1545" t="str">
        <f>IF(INDEX('Display 730 &amp; 1200'!$A:$A,ROW())="","",INDEX('Display 730 &amp; 1200'!$A:$A,ROW()))</f>
        <v>BALI巴厘</v>
      </c>
      <c r="B1545" t="str">
        <f>IF(INDEX('Display 730 &amp; 1200'!$B:$B,ROW())="","",INDEX('Display 730 &amp; 1200'!$B:$B,ROW()))</f>
        <v>Blue</v>
      </c>
      <c r="C1545" t="str">
        <f>IF(INDEX('Display 730 &amp; 1200'!$D:$D,ROW())="","",INDEX('Display 730 &amp; 1200'!$D:$D,ROW()))</f>
        <v>MONJOK_1</v>
      </c>
      <c r="D1545" t="e">
        <f>IF($C1545="",0,SUMIFS(#REF!,#REF!,$C1545,#REF!,"&gt;="&amp;'Display 730 &amp; 1200'!$AN$10,#REF!,"&lt;="&amp;'Display 730 &amp; 1200'!$AN$9))</f>
        <v>#REF!</v>
      </c>
      <c r="E1545" t="e">
        <f>IF($C1545="",0,SUMIFS(#REF!,#REF!,$C1545,#REF!,"&gt;="&amp;'Display 730 &amp; 1200'!$AN$12,#REF!,"&lt;="&amp;'Display 730 &amp; 1200'!$AN$11))</f>
        <v>#REF!</v>
      </c>
    </row>
    <row r="1546" spans="1:5">
      <c r="A1546" t="str">
        <f>IF(INDEX('Display 730 &amp; 1200'!$A:$A,ROW())="","",INDEX('Display 730 &amp; 1200'!$A:$A,ROW()))</f>
        <v>BALI巴厘</v>
      </c>
      <c r="B1546" t="str">
        <f>IF(INDEX('Display 730 &amp; 1200'!$B:$B,ROW())="","",INDEX('Display 730 &amp; 1200'!$B:$B,ROW()))</f>
        <v>Ida I Dewa Agung Santawya</v>
      </c>
      <c r="C1546" t="str">
        <f>IF(INDEX('Display 730 &amp; 1200'!$D:$D,ROW())="","",INDEX('Display 730 &amp; 1200'!$D:$D,ROW()))</f>
        <v>KETEWEL</v>
      </c>
      <c r="D1546" t="e">
        <f>IF($C1546="",0,SUMIFS(#REF!,#REF!,$C1546,#REF!,"&gt;="&amp;'Display 730 &amp; 1200'!$AN$10,#REF!,"&lt;="&amp;'Display 730 &amp; 1200'!$AN$9))</f>
        <v>#REF!</v>
      </c>
      <c r="E1546" t="e">
        <f>IF($C1546="",0,SUMIFS(#REF!,#REF!,$C1546,#REF!,"&gt;="&amp;'Display 730 &amp; 1200'!$AN$12,#REF!,"&lt;="&amp;'Display 730 &amp; 1200'!$AN$11))</f>
        <v>#REF!</v>
      </c>
    </row>
    <row r="1547" spans="1:5">
      <c r="A1547" t="str">
        <f>IF(INDEX('Display 730 &amp; 1200'!$A:$A,ROW())="","",INDEX('Display 730 &amp; 1200'!$A:$A,ROW()))</f>
        <v>BALI巴厘</v>
      </c>
      <c r="B1547" t="str">
        <f>IF(INDEX('Display 730 &amp; 1200'!$B:$B,ROW())="","",INDEX('Display 730 &amp; 1200'!$B:$B,ROW()))</f>
        <v>Blue</v>
      </c>
      <c r="C1547" t="str">
        <f>IF(INDEX('Display 730 &amp; 1200'!$D:$D,ROW())="","",INDEX('Display 730 &amp; 1200'!$D:$D,ROW()))</f>
        <v>BAYAN_1</v>
      </c>
      <c r="D1547" t="e">
        <f>IF($C1547="",0,SUMIFS(#REF!,#REF!,$C1547,#REF!,"&gt;="&amp;'Display 730 &amp; 1200'!$AN$10,#REF!,"&lt;="&amp;'Display 730 &amp; 1200'!$AN$9))</f>
        <v>#REF!</v>
      </c>
      <c r="E1547" t="e">
        <f>IF($C1547="",0,SUMIFS(#REF!,#REF!,$C1547,#REF!,"&gt;="&amp;'Display 730 &amp; 1200'!$AN$12,#REF!,"&lt;="&amp;'Display 730 &amp; 1200'!$AN$11))</f>
        <v>#REF!</v>
      </c>
    </row>
    <row r="1548" spans="1:5">
      <c r="A1548" t="str">
        <f>IF(INDEX('Display 730 &amp; 1200'!$A:$A,ROW())="","",INDEX('Display 730 &amp; 1200'!$A:$A,ROW()))</f>
        <v>BALI巴厘</v>
      </c>
      <c r="B1548" t="str">
        <f>IF(INDEX('Display 730 &amp; 1200'!$B:$B,ROW())="","",INDEX('Display 730 &amp; 1200'!$B:$B,ROW()))</f>
        <v>Blue</v>
      </c>
      <c r="C1548" t="str">
        <f>IF(INDEX('Display 730 &amp; 1200'!$D:$D,ROW())="","",INDEX('Display 730 &amp; 1200'!$D:$D,ROW()))</f>
        <v>KAYANGAN_1</v>
      </c>
      <c r="D1548" t="e">
        <f>IF($C1548="",0,SUMIFS(#REF!,#REF!,$C1548,#REF!,"&gt;="&amp;'Display 730 &amp; 1200'!$AN$10,#REF!,"&lt;="&amp;'Display 730 &amp; 1200'!$AN$9))</f>
        <v>#REF!</v>
      </c>
      <c r="E1548" t="e">
        <f>IF($C1548="",0,SUMIFS(#REF!,#REF!,$C1548,#REF!,"&gt;="&amp;'Display 730 &amp; 1200'!$AN$12,#REF!,"&lt;="&amp;'Display 730 &amp; 1200'!$AN$11))</f>
        <v>#REF!</v>
      </c>
    </row>
    <row r="1549" spans="1:5">
      <c r="A1549" t="str">
        <f>IF(INDEX('Display 730 &amp; 1200'!$A:$A,ROW())="","",INDEX('Display 730 &amp; 1200'!$A:$A,ROW()))</f>
        <v>BALI巴厘</v>
      </c>
      <c r="B1549" t="str">
        <f>IF(INDEX('Display 730 &amp; 1200'!$B:$B,ROW())="","",INDEX('Display 730 &amp; 1200'!$B:$B,ROW()))</f>
        <v>Ida I Dewa Agung Santawya</v>
      </c>
      <c r="C1549" t="str">
        <f>IF(INDEX('Display 730 &amp; 1200'!$D:$D,ROW())="","",INDEX('Display 730 &amp; 1200'!$D:$D,ROW()))</f>
        <v>GIANYAR_1</v>
      </c>
      <c r="D1549" t="e">
        <f>IF($C1549="",0,SUMIFS(#REF!,#REF!,$C1549,#REF!,"&gt;="&amp;'Display 730 &amp; 1200'!$AN$10,#REF!,"&lt;="&amp;'Display 730 &amp; 1200'!$AN$9))</f>
        <v>#REF!</v>
      </c>
      <c r="E1549" t="e">
        <f>IF($C1549="",0,SUMIFS(#REF!,#REF!,$C1549,#REF!,"&gt;="&amp;'Display 730 &amp; 1200'!$AN$12,#REF!,"&lt;="&amp;'Display 730 &amp; 1200'!$AN$11))</f>
        <v>#REF!</v>
      </c>
    </row>
    <row r="1550" spans="1:5">
      <c r="A1550" t="str">
        <f>IF(INDEX('Display 730 &amp; 1200'!$A:$A,ROW())="","",INDEX('Display 730 &amp; 1200'!$A:$A,ROW()))</f>
        <v>BALI巴厘</v>
      </c>
      <c r="B1550" t="str">
        <f>IF(INDEX('Display 730 &amp; 1200'!$B:$B,ROW())="","",INDEX('Display 730 &amp; 1200'!$B:$B,ROW()))</f>
        <v>I Nyoman Andika Indrananta,S.E.,M.M</v>
      </c>
      <c r="C1550" t="str">
        <f>IF(INDEX('Display 730 &amp; 1200'!$D:$D,ROW())="","",INDEX('Display 730 &amp; 1200'!$D:$D,ROW()))</f>
        <v>KLUMPU</v>
      </c>
      <c r="D1550" t="e">
        <f>IF($C1550="",0,SUMIFS(#REF!,#REF!,$C1550,#REF!,"&gt;="&amp;'Display 730 &amp; 1200'!$AN$10,#REF!,"&lt;="&amp;'Display 730 &amp; 1200'!$AN$9))</f>
        <v>#REF!</v>
      </c>
      <c r="E1550" t="e">
        <f>IF($C1550="",0,SUMIFS(#REF!,#REF!,$C1550,#REF!,"&gt;="&amp;'Display 730 &amp; 1200'!$AN$12,#REF!,"&lt;="&amp;'Display 730 &amp; 1200'!$AN$11))</f>
        <v>#REF!</v>
      </c>
    </row>
    <row r="1551" spans="1:5">
      <c r="A1551" t="str">
        <f>IF(INDEX('Display 730 &amp; 1200'!$A:$A,ROW())="","",INDEX('Display 730 &amp; 1200'!$A:$A,ROW()))</f>
        <v>BALI巴厘</v>
      </c>
      <c r="B1551" t="str">
        <f>IF(INDEX('Display 730 &amp; 1200'!$B:$B,ROW())="","",INDEX('Display 730 &amp; 1200'!$B:$B,ROW()))</f>
        <v>Komang Astra Putra Gunawan</v>
      </c>
      <c r="C1551" t="str">
        <f>IF(INDEX('Display 730 &amp; 1200'!$D:$D,ROW())="","",INDEX('Display 730 &amp; 1200'!$D:$D,ROW()))</f>
        <v>MARGA</v>
      </c>
      <c r="D1551" t="e">
        <f>IF($C1551="",0,SUMIFS(#REF!,#REF!,$C1551,#REF!,"&gt;="&amp;'Display 730 &amp; 1200'!$AN$10,#REF!,"&lt;="&amp;'Display 730 &amp; 1200'!$AN$9))</f>
        <v>#REF!</v>
      </c>
      <c r="E1551" t="e">
        <f>IF($C1551="",0,SUMIFS(#REF!,#REF!,$C1551,#REF!,"&gt;="&amp;'Display 730 &amp; 1200'!$AN$12,#REF!,"&lt;="&amp;'Display 730 &amp; 1200'!$AN$11))</f>
        <v>#REF!</v>
      </c>
    </row>
    <row r="1552" spans="1:5">
      <c r="A1552" t="str">
        <f>IF(INDEX('Display 730 &amp; 1200'!$A:$A,ROW())="","",INDEX('Display 730 &amp; 1200'!$A:$A,ROW()))</f>
        <v>BALI巴厘</v>
      </c>
      <c r="B1552" t="str">
        <f>IF(INDEX('Display 730 &amp; 1200'!$B:$B,ROW())="","",INDEX('Display 730 &amp; 1200'!$B:$B,ROW()))</f>
        <v>I Nyoman Andika Indrananta,S.E.,M.M</v>
      </c>
      <c r="C1552" t="str">
        <f>IF(INDEX('Display 730 &amp; 1200'!$D:$D,ROW())="","",INDEX('Display 730 &amp; 1200'!$D:$D,ROW()))</f>
        <v>KLUNGKUNG_1</v>
      </c>
      <c r="D1552" t="e">
        <f>IF($C1552="",0,SUMIFS(#REF!,#REF!,$C1552,#REF!,"&gt;="&amp;'Display 730 &amp; 1200'!$AN$10,#REF!,"&lt;="&amp;'Display 730 &amp; 1200'!$AN$9))</f>
        <v>#REF!</v>
      </c>
      <c r="E1552" t="e">
        <f>IF($C1552="",0,SUMIFS(#REF!,#REF!,$C1552,#REF!,"&gt;="&amp;'Display 730 &amp; 1200'!$AN$12,#REF!,"&lt;="&amp;'Display 730 &amp; 1200'!$AN$11))</f>
        <v>#REF!</v>
      </c>
    </row>
    <row r="1553" spans="1:5">
      <c r="A1553" t="str">
        <f>IF(INDEX('Display 730 &amp; 1200'!$A:$A,ROW())="","",INDEX('Display 730 &amp; 1200'!$A:$A,ROW()))</f>
        <v>BALI巴厘</v>
      </c>
      <c r="B1553" t="str">
        <f>IF(INDEX('Display 730 &amp; 1200'!$B:$B,ROW())="","",INDEX('Display 730 &amp; 1200'!$B:$B,ROW()))</f>
        <v>I Nyoman Andika Indrananta,S.E.,M.M</v>
      </c>
      <c r="C1553" t="str">
        <f>IF(INDEX('Display 730 &amp; 1200'!$D:$D,ROW())="","",INDEX('Display 730 &amp; 1200'!$D:$D,ROW()))</f>
        <v>MELAYA_1</v>
      </c>
      <c r="D1553" t="e">
        <f>IF($C1553="",0,SUMIFS(#REF!,#REF!,$C1553,#REF!,"&gt;="&amp;'Display 730 &amp; 1200'!$AN$10,#REF!,"&lt;="&amp;'Display 730 &amp; 1200'!$AN$9))</f>
        <v>#REF!</v>
      </c>
      <c r="E1553" t="e">
        <f>IF($C1553="",0,SUMIFS(#REF!,#REF!,$C1553,#REF!,"&gt;="&amp;'Display 730 &amp; 1200'!$AN$12,#REF!,"&lt;="&amp;'Display 730 &amp; 1200'!$AN$11))</f>
        <v>#REF!</v>
      </c>
    </row>
    <row r="1554" spans="1:5">
      <c r="A1554" t="str">
        <f>IF(INDEX('Display 730 &amp; 1200'!$A:$A,ROW())="","",INDEX('Display 730 &amp; 1200'!$A:$A,ROW()))</f>
        <v>BALI巴厘</v>
      </c>
      <c r="B1554" t="str">
        <f>IF(INDEX('Display 730 &amp; 1200'!$B:$B,ROW())="","",INDEX('Display 730 &amp; 1200'!$B:$B,ROW()))</f>
        <v>Ida I Dewa Agung Santawya</v>
      </c>
      <c r="C1554" t="str">
        <f>IF(INDEX('Display 730 &amp; 1200'!$D:$D,ROW())="","",INDEX('Display 730 &amp; 1200'!$D:$D,ROW()))</f>
        <v>PELIATAN_1</v>
      </c>
      <c r="D1554" t="e">
        <f>IF($C1554="",0,SUMIFS(#REF!,#REF!,$C1554,#REF!,"&gt;="&amp;'Display 730 &amp; 1200'!$AN$10,#REF!,"&lt;="&amp;'Display 730 &amp; 1200'!$AN$9))</f>
        <v>#REF!</v>
      </c>
      <c r="E1554" t="e">
        <f>IF($C1554="",0,SUMIFS(#REF!,#REF!,$C1554,#REF!,"&gt;="&amp;'Display 730 &amp; 1200'!$AN$12,#REF!,"&lt;="&amp;'Display 730 &amp; 1200'!$AN$11))</f>
        <v>#REF!</v>
      </c>
    </row>
    <row r="1555" spans="1:5">
      <c r="A1555" t="str">
        <f>IF(INDEX('Display 730 &amp; 1200'!$A:$A,ROW())="","",INDEX('Display 730 &amp; 1200'!$A:$A,ROW()))</f>
        <v>BALI巴厘</v>
      </c>
      <c r="B1555" t="str">
        <f>IF(INDEX('Display 730 &amp; 1200'!$B:$B,ROW())="","",INDEX('Display 730 &amp; 1200'!$B:$B,ROW()))</f>
        <v>Ida I Dewa Agung Santawya</v>
      </c>
      <c r="C1555" t="str">
        <f>IF(INDEX('Display 730 &amp; 1200'!$D:$D,ROW())="","",INDEX('Display 730 &amp; 1200'!$D:$D,ROW()))</f>
        <v>PAYANGAN_1</v>
      </c>
      <c r="D1555" t="e">
        <f>IF($C1555="",0,SUMIFS(#REF!,#REF!,$C1555,#REF!,"&gt;="&amp;'Display 730 &amp; 1200'!$AN$10,#REF!,"&lt;="&amp;'Display 730 &amp; 1200'!$AN$9))</f>
        <v>#REF!</v>
      </c>
      <c r="E1555" t="e">
        <f>IF($C1555="",0,SUMIFS(#REF!,#REF!,$C1555,#REF!,"&gt;="&amp;'Display 730 &amp; 1200'!$AN$12,#REF!,"&lt;="&amp;'Display 730 &amp; 1200'!$AN$11))</f>
        <v>#REF!</v>
      </c>
    </row>
    <row r="1556" spans="1:5">
      <c r="A1556" t="str">
        <f>IF(INDEX('Display 730 &amp; 1200'!$A:$A,ROW())="","",INDEX('Display 730 &amp; 1200'!$A:$A,ROW()))</f>
        <v>BALI巴厘</v>
      </c>
      <c r="B1556" t="str">
        <f>IF(INDEX('Display 730 &amp; 1200'!$B:$B,ROW())="","",INDEX('Display 730 &amp; 1200'!$B:$B,ROW()))</f>
        <v>I Nyoman Andika Indrananta,S.E.,M.M</v>
      </c>
      <c r="C1556" t="str">
        <f>IF(INDEX('Display 730 &amp; 1200'!$D:$D,ROW())="","",INDEX('Display 730 &amp; 1200'!$D:$D,ROW()))</f>
        <v>MUNCAN_1</v>
      </c>
      <c r="D1556" t="e">
        <f>IF($C1556="",0,SUMIFS(#REF!,#REF!,$C1556,#REF!,"&gt;="&amp;'Display 730 &amp; 1200'!$AN$10,#REF!,"&lt;="&amp;'Display 730 &amp; 1200'!$AN$9))</f>
        <v>#REF!</v>
      </c>
      <c r="E1556" t="e">
        <f>IF($C1556="",0,SUMIFS(#REF!,#REF!,$C1556,#REF!,"&gt;="&amp;'Display 730 &amp; 1200'!$AN$12,#REF!,"&lt;="&amp;'Display 730 &amp; 1200'!$AN$11))</f>
        <v>#REF!</v>
      </c>
    </row>
    <row r="1557" spans="1:5">
      <c r="A1557" t="str">
        <f>IF(INDEX('Display 730 &amp; 1200'!$A:$A,ROW())="","",INDEX('Display 730 &amp; 1200'!$A:$A,ROW()))</f>
        <v>BALI巴厘</v>
      </c>
      <c r="B1557" t="str">
        <f>IF(INDEX('Display 730 &amp; 1200'!$B:$B,ROW())="","",INDEX('Display 730 &amp; 1200'!$B:$B,ROW()))</f>
        <v>I Nyoman Andika Indrananta,S.E.,M.M</v>
      </c>
      <c r="C1557" t="str">
        <f>IF(INDEX('Display 730 &amp; 1200'!$D:$D,ROW())="","",INDEX('Display 730 &amp; 1200'!$D:$D,ROW()))</f>
        <v>MANGGIS_1</v>
      </c>
      <c r="D1557" t="e">
        <f>IF($C1557="",0,SUMIFS(#REF!,#REF!,$C1557,#REF!,"&gt;="&amp;'Display 730 &amp; 1200'!$AN$10,#REF!,"&lt;="&amp;'Display 730 &amp; 1200'!$AN$9))</f>
        <v>#REF!</v>
      </c>
      <c r="E1557" t="e">
        <f>IF($C1557="",0,SUMIFS(#REF!,#REF!,$C1557,#REF!,"&gt;="&amp;'Display 730 &amp; 1200'!$AN$12,#REF!,"&lt;="&amp;'Display 730 &amp; 1200'!$AN$11))</f>
        <v>#REF!</v>
      </c>
    </row>
    <row r="1558" spans="1:5">
      <c r="A1558" t="str">
        <f>IF(INDEX('Display 730 &amp; 1200'!$A:$A,ROW())="","",INDEX('Display 730 &amp; 1200'!$A:$A,ROW()))</f>
        <v>BALI巴厘</v>
      </c>
      <c r="B1558" t="str">
        <f>IF(INDEX('Display 730 &amp; 1200'!$B:$B,ROW())="","",INDEX('Display 730 &amp; 1200'!$B:$B,ROW()))</f>
        <v>I Nyoman Andika Indrananta,S.E.,M.M</v>
      </c>
      <c r="C1558" t="str">
        <f>IF(INDEX('Display 730 &amp; 1200'!$D:$D,ROW())="","",INDEX('Display 730 &amp; 1200'!$D:$D,ROW()))</f>
        <v>ABANG_1</v>
      </c>
      <c r="D1558" t="e">
        <f>IF($C1558="",0,SUMIFS(#REF!,#REF!,$C1558,#REF!,"&gt;="&amp;'Display 730 &amp; 1200'!$AN$10,#REF!,"&lt;="&amp;'Display 730 &amp; 1200'!$AN$9))</f>
        <v>#REF!</v>
      </c>
      <c r="E1558" t="e">
        <f>IF($C1558="",0,SUMIFS(#REF!,#REF!,$C1558,#REF!,"&gt;="&amp;'Display 730 &amp; 1200'!$AN$12,#REF!,"&lt;="&amp;'Display 730 &amp; 1200'!$AN$11))</f>
        <v>#REF!</v>
      </c>
    </row>
    <row r="1559" spans="1:5">
      <c r="A1559" t="str">
        <f>IF(INDEX('Display 730 &amp; 1200'!$A:$A,ROW())="","",INDEX('Display 730 &amp; 1200'!$A:$A,ROW()))</f>
        <v>BALI巴厘</v>
      </c>
      <c r="B1559" t="str">
        <f>IF(INDEX('Display 730 &amp; 1200'!$B:$B,ROW())="","",INDEX('Display 730 &amp; 1200'!$B:$B,ROW()))</f>
        <v>I Nyoman Andika Indrananta,S.E.,M.M</v>
      </c>
      <c r="C1559" t="str">
        <f>IF(INDEX('Display 730 &amp; 1200'!$D:$D,ROW())="","",INDEX('Display 730 &amp; 1200'!$D:$D,ROW()))</f>
        <v>AMLAPURA_1</v>
      </c>
      <c r="D1559" t="e">
        <f>IF($C1559="",0,SUMIFS(#REF!,#REF!,$C1559,#REF!,"&gt;="&amp;'Display 730 &amp; 1200'!$AN$10,#REF!,"&lt;="&amp;'Display 730 &amp; 1200'!$AN$9))</f>
        <v>#REF!</v>
      </c>
      <c r="E1559" t="e">
        <f>IF($C1559="",0,SUMIFS(#REF!,#REF!,$C1559,#REF!,"&gt;="&amp;'Display 730 &amp; 1200'!$AN$12,#REF!,"&lt;="&amp;'Display 730 &amp; 1200'!$AN$11))</f>
        <v>#REF!</v>
      </c>
    </row>
    <row r="1560" spans="1:5">
      <c r="A1560" t="str">
        <f>IF(INDEX('Display 730 &amp; 1200'!$A:$A,ROW())="","",INDEX('Display 730 &amp; 1200'!$A:$A,ROW()))</f>
        <v>BALI巴厘</v>
      </c>
      <c r="B1560" t="str">
        <f>IF(INDEX('Display 730 &amp; 1200'!$B:$B,ROW())="","",INDEX('Display 730 &amp; 1200'!$B:$B,ROW()))</f>
        <v>Ida I Dewa Agung Santawya</v>
      </c>
      <c r="C1560" t="str">
        <f>IF(INDEX('Display 730 &amp; 1200'!$D:$D,ROW())="","",INDEX('Display 730 &amp; 1200'!$D:$D,ROW()))</f>
        <v>UBUD_1</v>
      </c>
      <c r="D1560" t="e">
        <f>IF($C1560="",0,SUMIFS(#REF!,#REF!,$C1560,#REF!,"&gt;="&amp;'Display 730 &amp; 1200'!$AN$10,#REF!,"&lt;="&amp;'Display 730 &amp; 1200'!$AN$9))</f>
        <v>#REF!</v>
      </c>
      <c r="E1560" t="e">
        <f>IF($C1560="",0,SUMIFS(#REF!,#REF!,$C1560,#REF!,"&gt;="&amp;'Display 730 &amp; 1200'!$AN$12,#REF!,"&lt;="&amp;'Display 730 &amp; 1200'!$AN$11))</f>
        <v>#REF!</v>
      </c>
    </row>
    <row r="1561" spans="1:5">
      <c r="A1561" t="str">
        <f>IF(INDEX('Display 730 &amp; 1200'!$A:$A,ROW())="","",INDEX('Display 730 &amp; 1200'!$A:$A,ROW()))</f>
        <v>BALI巴厘</v>
      </c>
      <c r="B1561" t="str">
        <f>IF(INDEX('Display 730 &amp; 1200'!$B:$B,ROW())="","",INDEX('Display 730 &amp; 1200'!$B:$B,ROW()))</f>
        <v>I Nyoman Andika Indrananta,S.E.,M.M</v>
      </c>
      <c r="C1561" t="str">
        <f>IF(INDEX('Display 730 &amp; 1200'!$D:$D,ROW())="","",INDEX('Display 730 &amp; 1200'!$D:$D,ROW()))</f>
        <v>NEGARA_1</v>
      </c>
      <c r="D1561" t="e">
        <f>IF($C1561="",0,SUMIFS(#REF!,#REF!,$C1561,#REF!,"&gt;="&amp;'Display 730 &amp; 1200'!$AN$10,#REF!,"&lt;="&amp;'Display 730 &amp; 1200'!$AN$9))</f>
        <v>#REF!</v>
      </c>
      <c r="E1561" t="e">
        <f>IF($C1561="",0,SUMIFS(#REF!,#REF!,$C1561,#REF!,"&gt;="&amp;'Display 730 &amp; 1200'!$AN$12,#REF!,"&lt;="&amp;'Display 730 &amp; 1200'!$AN$11))</f>
        <v>#REF!</v>
      </c>
    </row>
    <row r="1562" spans="1:5">
      <c r="A1562" t="str">
        <f>IF(INDEX('Display 730 &amp; 1200'!$A:$A,ROW())="","",INDEX('Display 730 &amp; 1200'!$A:$A,ROW()))</f>
        <v>BALI巴厘</v>
      </c>
      <c r="B1562" t="str">
        <f>IF(INDEX('Display 730 &amp; 1200'!$B:$B,ROW())="","",INDEX('Display 730 &amp; 1200'!$B:$B,ROW()))</f>
        <v>Ida I Dewa Agung Santawya</v>
      </c>
      <c r="C1562" t="str">
        <f>IF(INDEX('Display 730 &amp; 1200'!$D:$D,ROW())="","",INDEX('Display 730 &amp; 1200'!$D:$D,ROW()))</f>
        <v>CELUK_1</v>
      </c>
      <c r="D1562" t="e">
        <f>IF($C1562="",0,SUMIFS(#REF!,#REF!,$C1562,#REF!,"&gt;="&amp;'Display 730 &amp; 1200'!$AN$10,#REF!,"&lt;="&amp;'Display 730 &amp; 1200'!$AN$9))</f>
        <v>#REF!</v>
      </c>
      <c r="E1562" t="e">
        <f>IF($C1562="",0,SUMIFS(#REF!,#REF!,$C1562,#REF!,"&gt;="&amp;'Display 730 &amp; 1200'!$AN$12,#REF!,"&lt;="&amp;'Display 730 &amp; 1200'!$AN$11))</f>
        <v>#REF!</v>
      </c>
    </row>
    <row r="1563" spans="1:5">
      <c r="A1563" t="str">
        <f>IF(INDEX('Display 730 &amp; 1200'!$A:$A,ROW())="","",INDEX('Display 730 &amp; 1200'!$A:$A,ROW()))</f>
        <v>BALI巴厘</v>
      </c>
      <c r="B1563" t="str">
        <f>IF(INDEX('Display 730 &amp; 1200'!$B:$B,ROW())="","",INDEX('Display 730 &amp; 1200'!$B:$B,ROW()))</f>
        <v>I Nyoman Andika Indrananta,S.E.,M.M</v>
      </c>
      <c r="C1563" t="str">
        <f>IF(INDEX('Display 730 &amp; 1200'!$D:$D,ROW())="","",INDEX('Display 730 &amp; 1200'!$D:$D,ROW()))</f>
        <v>MERITA_1</v>
      </c>
      <c r="D1563" t="e">
        <f>IF($C1563="",0,SUMIFS(#REF!,#REF!,$C1563,#REF!,"&gt;="&amp;'Display 730 &amp; 1200'!$AN$10,#REF!,"&lt;="&amp;'Display 730 &amp; 1200'!$AN$9))</f>
        <v>#REF!</v>
      </c>
      <c r="E1563" t="e">
        <f>IF($C1563="",0,SUMIFS(#REF!,#REF!,$C1563,#REF!,"&gt;="&amp;'Display 730 &amp; 1200'!$AN$12,#REF!,"&lt;="&amp;'Display 730 &amp; 1200'!$AN$11))</f>
        <v>#REF!</v>
      </c>
    </row>
    <row r="1564" spans="1:5">
      <c r="A1564" t="str">
        <f>IF(INDEX('Display 730 &amp; 1200'!$A:$A,ROW())="","",INDEX('Display 730 &amp; 1200'!$A:$A,ROW()))</f>
        <v>BALI巴厘</v>
      </c>
      <c r="B1564" t="str">
        <f>IF(INDEX('Display 730 &amp; 1200'!$B:$B,ROW())="","",INDEX('Display 730 &amp; 1200'!$B:$B,ROW()))</f>
        <v>Ida I Dewa Agung Santawya</v>
      </c>
      <c r="C1564" t="str">
        <f>IF(INDEX('Display 730 &amp; 1200'!$D:$D,ROW())="","",INDEX('Display 730 &amp; 1200'!$D:$D,ROW()))</f>
        <v>SUKAWATI_1</v>
      </c>
      <c r="D1564" t="e">
        <f>IF($C1564="",0,SUMIFS(#REF!,#REF!,$C1564,#REF!,"&gt;="&amp;'Display 730 &amp; 1200'!$AN$10,#REF!,"&lt;="&amp;'Display 730 &amp; 1200'!$AN$9))</f>
        <v>#REF!</v>
      </c>
      <c r="E1564" t="e">
        <f>IF($C1564="",0,SUMIFS(#REF!,#REF!,$C1564,#REF!,"&gt;="&amp;'Display 730 &amp; 1200'!$AN$12,#REF!,"&lt;="&amp;'Display 730 &amp; 1200'!$AN$11))</f>
        <v>#REF!</v>
      </c>
    </row>
    <row r="1565" spans="1:5">
      <c r="A1565" t="str">
        <f>IF(INDEX('Display 730 &amp; 1200'!$A:$A,ROW())="","",INDEX('Display 730 &amp; 1200'!$A:$A,ROW()))</f>
        <v>BALI巴厘</v>
      </c>
      <c r="B1565" t="str">
        <f>IF(INDEX('Display 730 &amp; 1200'!$B:$B,ROW())="","",INDEX('Display 730 &amp; 1200'!$B:$B,ROW()))</f>
        <v>I Nyoman Andika Indrananta,S.E.,M.M</v>
      </c>
      <c r="C1565" t="str">
        <f>IF(INDEX('Display 730 &amp; 1200'!$D:$D,ROW())="","",INDEX('Display 730 &amp; 1200'!$D:$D,ROW()))</f>
        <v>PEKUTATAN_1</v>
      </c>
      <c r="D1565" t="e">
        <f>IF($C1565="",0,SUMIFS(#REF!,#REF!,$C1565,#REF!,"&gt;="&amp;'Display 730 &amp; 1200'!$AN$10,#REF!,"&lt;="&amp;'Display 730 &amp; 1200'!$AN$9))</f>
        <v>#REF!</v>
      </c>
      <c r="E1565" t="e">
        <f>IF($C1565="",0,SUMIFS(#REF!,#REF!,$C1565,#REF!,"&gt;="&amp;'Display 730 &amp; 1200'!$AN$12,#REF!,"&lt;="&amp;'Display 730 &amp; 1200'!$AN$11))</f>
        <v>#REF!</v>
      </c>
    </row>
    <row r="1566" spans="1:5">
      <c r="A1566" t="str">
        <f>IF(INDEX('Display 730 &amp; 1200'!$A:$A,ROW())="","",INDEX('Display 730 &amp; 1200'!$A:$A,ROW()))</f>
        <v>BALI巴厘</v>
      </c>
      <c r="B1566" t="str">
        <f>IF(INDEX('Display 730 &amp; 1200'!$B:$B,ROW())="","",INDEX('Display 730 &amp; 1200'!$B:$B,ROW()))</f>
        <v>I Nyoman Andika Indrananta,S.E.,M.M</v>
      </c>
      <c r="C1566" t="str">
        <f>IF(INDEX('Display 730 &amp; 1200'!$D:$D,ROW())="","",INDEX('Display 730 &amp; 1200'!$D:$D,ROW()))</f>
        <v>MENDOYO_1</v>
      </c>
      <c r="D1566" t="e">
        <f>IF($C1566="",0,SUMIFS(#REF!,#REF!,$C1566,#REF!,"&gt;="&amp;'Display 730 &amp; 1200'!$AN$10,#REF!,"&lt;="&amp;'Display 730 &amp; 1200'!$AN$9))</f>
        <v>#REF!</v>
      </c>
      <c r="E1566" t="e">
        <f>IF($C1566="",0,SUMIFS(#REF!,#REF!,$C1566,#REF!,"&gt;="&amp;'Display 730 &amp; 1200'!$AN$12,#REF!,"&lt;="&amp;'Display 730 &amp; 1200'!$AN$11))</f>
        <v>#REF!</v>
      </c>
    </row>
    <row r="1567" spans="1:5">
      <c r="A1567" t="str">
        <f>IF(INDEX('Display 730 &amp; 1200'!$A:$A,ROW())="","",INDEX('Display 730 &amp; 1200'!$A:$A,ROW()))</f>
        <v>BALI巴厘</v>
      </c>
      <c r="B1567" t="str">
        <f>IF(INDEX('Display 730 &amp; 1200'!$B:$B,ROW())="","",INDEX('Display 730 &amp; 1200'!$B:$B,ROW()))</f>
        <v>I Nyoman Andika Indrananta,S.E.,M.M</v>
      </c>
      <c r="C1567" t="str">
        <f>IF(INDEX('Display 730 &amp; 1200'!$D:$D,ROW())="","",INDEX('Display 730 &amp; 1200'!$D:$D,ROW()))</f>
        <v>BULELENG_1</v>
      </c>
      <c r="D1567" t="e">
        <f>IF($C1567="",0,SUMIFS(#REF!,#REF!,$C1567,#REF!,"&gt;="&amp;'Display 730 &amp; 1200'!$AN$10,#REF!,"&lt;="&amp;'Display 730 &amp; 1200'!$AN$9))</f>
        <v>#REF!</v>
      </c>
      <c r="E1567" t="e">
        <f>IF($C1567="",0,SUMIFS(#REF!,#REF!,$C1567,#REF!,"&gt;="&amp;'Display 730 &amp; 1200'!$AN$12,#REF!,"&lt;="&amp;'Display 730 &amp; 1200'!$AN$11))</f>
        <v>#REF!</v>
      </c>
    </row>
    <row r="1568" spans="1:5">
      <c r="A1568" t="str">
        <f>IF(INDEX('Display 730 &amp; 1200'!$A:$A,ROW())="","",INDEX('Display 730 &amp; 1200'!$A:$A,ROW()))</f>
        <v>BALI巴厘</v>
      </c>
      <c r="B1568" t="str">
        <f>IF(INDEX('Display 730 &amp; 1200'!$B:$B,ROW())="","",INDEX('Display 730 &amp; 1200'!$B:$B,ROW()))</f>
        <v>I Nyoman Andika Indrananta,S.E.,M.M</v>
      </c>
      <c r="C1568" t="str">
        <f>IF(INDEX('Display 730 &amp; 1200'!$D:$D,ROW())="","",INDEX('Display 730 &amp; 1200'!$D:$D,ROW()))</f>
        <v>ANTURAN_1</v>
      </c>
      <c r="D1568" t="e">
        <f>IF($C1568="",0,SUMIFS(#REF!,#REF!,$C1568,#REF!,"&gt;="&amp;'Display 730 &amp; 1200'!$AN$10,#REF!,"&lt;="&amp;'Display 730 &amp; 1200'!$AN$9))</f>
        <v>#REF!</v>
      </c>
      <c r="E1568" t="e">
        <f>IF($C1568="",0,SUMIFS(#REF!,#REF!,$C1568,#REF!,"&gt;="&amp;'Display 730 &amp; 1200'!$AN$12,#REF!,"&lt;="&amp;'Display 730 &amp; 1200'!$AN$11))</f>
        <v>#REF!</v>
      </c>
    </row>
    <row r="1569" spans="1:5">
      <c r="A1569" t="str">
        <f>IF(INDEX('Display 730 &amp; 1200'!$A:$A,ROW())="","",INDEX('Display 730 &amp; 1200'!$A:$A,ROW()))</f>
        <v>BALI巴厘</v>
      </c>
      <c r="B1569" t="str">
        <f>IF(INDEX('Display 730 &amp; 1200'!$B:$B,ROW())="","",INDEX('Display 730 &amp; 1200'!$B:$B,ROW()))</f>
        <v>Komang Astra Putra Gunawan</v>
      </c>
      <c r="C1569" t="str">
        <f>IF(INDEX('Display 730 &amp; 1200'!$D:$D,ROW())="","",INDEX('Display 730 &amp; 1200'!$D:$D,ROW()))</f>
        <v>BATURITI_1</v>
      </c>
      <c r="D1569" t="e">
        <f>IF($C1569="",0,SUMIFS(#REF!,#REF!,$C1569,#REF!,"&gt;="&amp;'Display 730 &amp; 1200'!$AN$10,#REF!,"&lt;="&amp;'Display 730 &amp; 1200'!$AN$9))</f>
        <v>#REF!</v>
      </c>
      <c r="E1569" t="e">
        <f>IF($C1569="",0,SUMIFS(#REF!,#REF!,$C1569,#REF!,"&gt;="&amp;'Display 730 &amp; 1200'!$AN$12,#REF!,"&lt;="&amp;'Display 730 &amp; 1200'!$AN$11))</f>
        <v>#REF!</v>
      </c>
    </row>
    <row r="1570" spans="1:5">
      <c r="A1570" t="str">
        <f>IF(INDEX('Display 730 &amp; 1200'!$A:$A,ROW())="","",INDEX('Display 730 &amp; 1200'!$A:$A,ROW()))</f>
        <v>BALI巴厘</v>
      </c>
      <c r="B1570" t="str">
        <f>IF(INDEX('Display 730 &amp; 1200'!$B:$B,ROW())="","",INDEX('Display 730 &amp; 1200'!$B:$B,ROW()))</f>
        <v>I Nyoman Andika Indrananta,S.E.,M.M</v>
      </c>
      <c r="C1570" t="str">
        <f>IF(INDEX('Display 730 &amp; 1200'!$D:$D,ROW())="","",INDEX('Display 730 &amp; 1200'!$D:$D,ROW()))</f>
        <v>TEJAKULA_1</v>
      </c>
      <c r="D1570" t="e">
        <f>IF($C1570="",0,SUMIFS(#REF!,#REF!,$C1570,#REF!,"&gt;="&amp;'Display 730 &amp; 1200'!$AN$10,#REF!,"&lt;="&amp;'Display 730 &amp; 1200'!$AN$9))</f>
        <v>#REF!</v>
      </c>
      <c r="E1570" t="e">
        <f>IF($C1570="",0,SUMIFS(#REF!,#REF!,$C1570,#REF!,"&gt;="&amp;'Display 730 &amp; 1200'!$AN$12,#REF!,"&lt;="&amp;'Display 730 &amp; 1200'!$AN$11))</f>
        <v>#REF!</v>
      </c>
    </row>
    <row r="1571" spans="1:5">
      <c r="A1571" t="str">
        <f>IF(INDEX('Display 730 &amp; 1200'!$A:$A,ROW())="","",INDEX('Display 730 &amp; 1200'!$A:$A,ROW()))</f>
        <v>BALI巴厘</v>
      </c>
      <c r="B1571" t="str">
        <f>IF(INDEX('Display 730 &amp; 1200'!$B:$B,ROW())="","",INDEX('Display 730 &amp; 1200'!$B:$B,ROW()))</f>
        <v>Komang Astra Putra Gunawan</v>
      </c>
      <c r="C1571" t="str">
        <f>IF(INDEX('Display 730 &amp; 1200'!$D:$D,ROW())="","",INDEX('Display 730 &amp; 1200'!$D:$D,ROW()))</f>
        <v>SELEMADEG_1</v>
      </c>
      <c r="D1571" t="e">
        <f>IF($C1571="",0,SUMIFS(#REF!,#REF!,$C1571,#REF!,"&gt;="&amp;'Display 730 &amp; 1200'!$AN$10,#REF!,"&lt;="&amp;'Display 730 &amp; 1200'!$AN$9))</f>
        <v>#REF!</v>
      </c>
      <c r="E1571" t="e">
        <f>IF($C1571="",0,SUMIFS(#REF!,#REF!,$C1571,#REF!,"&gt;="&amp;'Display 730 &amp; 1200'!$AN$12,#REF!,"&lt;="&amp;'Display 730 &amp; 1200'!$AN$11))</f>
        <v>#REF!</v>
      </c>
    </row>
    <row r="1572" spans="1:5">
      <c r="A1572" t="str">
        <f>IF(INDEX('Display 730 &amp; 1200'!$A:$A,ROW())="","",INDEX('Display 730 &amp; 1200'!$A:$A,ROW()))</f>
        <v>BALI巴厘</v>
      </c>
      <c r="B1572" t="str">
        <f>IF(INDEX('Display 730 &amp; 1200'!$B:$B,ROW())="","",INDEX('Display 730 &amp; 1200'!$B:$B,ROW()))</f>
        <v>I Nyoman Andika Indrananta,S.E.,M.M</v>
      </c>
      <c r="C1572" t="str">
        <f>IF(INDEX('Display 730 &amp; 1200'!$D:$D,ROW())="","",INDEX('Display 730 &amp; 1200'!$D:$D,ROW()))</f>
        <v>SERIRIT_1</v>
      </c>
      <c r="D1572" t="e">
        <f>IF($C1572="",0,SUMIFS(#REF!,#REF!,$C1572,#REF!,"&gt;="&amp;'Display 730 &amp; 1200'!$AN$10,#REF!,"&lt;="&amp;'Display 730 &amp; 1200'!$AN$9))</f>
        <v>#REF!</v>
      </c>
      <c r="E1572" t="e">
        <f>IF($C1572="",0,SUMIFS(#REF!,#REF!,$C1572,#REF!,"&gt;="&amp;'Display 730 &amp; 1200'!$AN$12,#REF!,"&lt;="&amp;'Display 730 &amp; 1200'!$AN$11))</f>
        <v>#REF!</v>
      </c>
    </row>
    <row r="1573" spans="1:5">
      <c r="A1573" t="str">
        <f>IF(INDEX('Display 730 &amp; 1200'!$A:$A,ROW())="","",INDEX('Display 730 &amp; 1200'!$A:$A,ROW()))</f>
        <v>BALI巴厘</v>
      </c>
      <c r="B1573" t="str">
        <f>IF(INDEX('Display 730 &amp; 1200'!$B:$B,ROW())="","",INDEX('Display 730 &amp; 1200'!$B:$B,ROW()))</f>
        <v>I Nyoman Andika Indrananta,S.E.,M.M</v>
      </c>
      <c r="C1573" t="str">
        <f>IF(INDEX('Display 730 &amp; 1200'!$D:$D,ROW())="","",INDEX('Display 730 &amp; 1200'!$D:$D,ROW()))</f>
        <v>BUNGKULAN_1</v>
      </c>
      <c r="D1573" t="e">
        <f>IF($C1573="",0,SUMIFS(#REF!,#REF!,$C1573,#REF!,"&gt;="&amp;'Display 730 &amp; 1200'!$AN$10,#REF!,"&lt;="&amp;'Display 730 &amp; 1200'!$AN$9))</f>
        <v>#REF!</v>
      </c>
      <c r="E1573" t="e">
        <f>IF($C1573="",0,SUMIFS(#REF!,#REF!,$C1573,#REF!,"&gt;="&amp;'Display 730 &amp; 1200'!$AN$12,#REF!,"&lt;="&amp;'Display 730 &amp; 1200'!$AN$11))</f>
        <v>#REF!</v>
      </c>
    </row>
    <row r="1574" spans="1:5">
      <c r="A1574" t="str">
        <f>IF(INDEX('Display 730 &amp; 1200'!$A:$A,ROW())="","",INDEX('Display 730 &amp; 1200'!$A:$A,ROW()))</f>
        <v>BALI巴厘</v>
      </c>
      <c r="B1574" t="str">
        <f>IF(INDEX('Display 730 &amp; 1200'!$B:$B,ROW())="","",INDEX('Display 730 &amp; 1200'!$B:$B,ROW()))</f>
        <v>I Nyoman Andika Indrananta,S.E.,M.M</v>
      </c>
      <c r="C1574" t="str">
        <f>IF(INDEX('Display 730 &amp; 1200'!$D:$D,ROW())="","",INDEX('Display 730 &amp; 1200'!$D:$D,ROW()))</f>
        <v>GEROKGAK_1</v>
      </c>
      <c r="D1574" t="e">
        <f>IF($C1574="",0,SUMIFS(#REF!,#REF!,$C1574,#REF!,"&gt;="&amp;'Display 730 &amp; 1200'!$AN$10,#REF!,"&lt;="&amp;'Display 730 &amp; 1200'!$AN$9))</f>
        <v>#REF!</v>
      </c>
      <c r="E1574" t="e">
        <f>IF($C1574="",0,SUMIFS(#REF!,#REF!,$C1574,#REF!,"&gt;="&amp;'Display 730 &amp; 1200'!$AN$12,#REF!,"&lt;="&amp;'Display 730 &amp; 1200'!$AN$11))</f>
        <v>#REF!</v>
      </c>
    </row>
    <row r="1575" spans="1:5">
      <c r="A1575" t="str">
        <f>IF(INDEX('Display 730 &amp; 1200'!$A:$A,ROW())="","",INDEX('Display 730 &amp; 1200'!$A:$A,ROW()))</f>
        <v>BALI巴厘</v>
      </c>
      <c r="B1575" t="str">
        <f>IF(INDEX('Display 730 &amp; 1200'!$B:$B,ROW())="","",INDEX('Display 730 &amp; 1200'!$B:$B,ROW()))</f>
        <v>Komang Astra Putra Gunawan</v>
      </c>
      <c r="C1575" t="str">
        <f>IF(INDEX('Display 730 &amp; 1200'!$D:$D,ROW())="","",INDEX('Display 730 &amp; 1200'!$D:$D,ROW()))</f>
        <v>BADUNG_SELATAN_1</v>
      </c>
      <c r="D1575" t="e">
        <f>IF($C1575="",0,SUMIFS(#REF!,#REF!,$C1575,#REF!,"&gt;="&amp;'Display 730 &amp; 1200'!$AN$10,#REF!,"&lt;="&amp;'Display 730 &amp; 1200'!$AN$9))</f>
        <v>#REF!</v>
      </c>
      <c r="E1575" t="e">
        <f>IF($C1575="",0,SUMIFS(#REF!,#REF!,$C1575,#REF!,"&gt;="&amp;'Display 730 &amp; 1200'!$AN$12,#REF!,"&lt;="&amp;'Display 730 &amp; 1200'!$AN$11))</f>
        <v>#REF!</v>
      </c>
    </row>
    <row r="1576" spans="1:5">
      <c r="A1576" t="str">
        <f>IF(INDEX('Display 730 &amp; 1200'!$A:$A,ROW())="","",INDEX('Display 730 &amp; 1200'!$A:$A,ROW()))</f>
        <v>BALI巴厘</v>
      </c>
      <c r="B1576" t="str">
        <f>IF(INDEX('Display 730 &amp; 1200'!$B:$B,ROW())="","",INDEX('Display 730 &amp; 1200'!$B:$B,ROW()))</f>
        <v>Ida I Dewa Agung Santawya</v>
      </c>
      <c r="C1576" t="str">
        <f>IF(INDEX('Display 730 &amp; 1200'!$D:$D,ROW())="","",INDEX('Display 730 &amp; 1200'!$D:$D,ROW()))</f>
        <v>CANGGU_1</v>
      </c>
      <c r="D1576" t="e">
        <f>IF($C1576="",0,SUMIFS(#REF!,#REF!,$C1576,#REF!,"&gt;="&amp;'Display 730 &amp; 1200'!$AN$10,#REF!,"&lt;="&amp;'Display 730 &amp; 1200'!$AN$9))</f>
        <v>#REF!</v>
      </c>
      <c r="E1576" t="e">
        <f>IF($C1576="",0,SUMIFS(#REF!,#REF!,$C1576,#REF!,"&gt;="&amp;'Display 730 &amp; 1200'!$AN$12,#REF!,"&lt;="&amp;'Display 730 &amp; 1200'!$AN$11))</f>
        <v>#REF!</v>
      </c>
    </row>
    <row r="1577" spans="1:5">
      <c r="A1577" t="str">
        <f>IF(INDEX('Display 730 &amp; 1200'!$A:$A,ROW())="","",INDEX('Display 730 &amp; 1200'!$A:$A,ROW()))</f>
        <v>BALI巴厘</v>
      </c>
      <c r="B1577" t="str">
        <f>IF(INDEX('Display 730 &amp; 1200'!$B:$B,ROW())="","",INDEX('Display 730 &amp; 1200'!$B:$B,ROW()))</f>
        <v>Komang Astra Putra Gunawan</v>
      </c>
      <c r="C1577" t="str">
        <f>IF(INDEX('Display 730 &amp; 1200'!$D:$D,ROW())="","",INDEX('Display 730 &amp; 1200'!$D:$D,ROW()))</f>
        <v>JIMBARAN_1</v>
      </c>
      <c r="D1577" t="e">
        <f>IF($C1577="",0,SUMIFS(#REF!,#REF!,$C1577,#REF!,"&gt;="&amp;'Display 730 &amp; 1200'!$AN$10,#REF!,"&lt;="&amp;'Display 730 &amp; 1200'!$AN$9))</f>
        <v>#REF!</v>
      </c>
      <c r="E1577" t="e">
        <f>IF($C1577="",0,SUMIFS(#REF!,#REF!,$C1577,#REF!,"&gt;="&amp;'Display 730 &amp; 1200'!$AN$12,#REF!,"&lt;="&amp;'Display 730 &amp; 1200'!$AN$11))</f>
        <v>#REF!</v>
      </c>
    </row>
    <row r="1578" spans="1:5">
      <c r="A1578" t="str">
        <f>IF(INDEX('Display 730 &amp; 1200'!$A:$A,ROW())="","",INDEX('Display 730 &amp; 1200'!$A:$A,ROW()))</f>
        <v>BALI巴厘</v>
      </c>
      <c r="B1578" t="str">
        <f>IF(INDEX('Display 730 &amp; 1200'!$B:$B,ROW())="","",INDEX('Display 730 &amp; 1200'!$B:$B,ROW()))</f>
        <v>Komang Astra Putra Gunawan</v>
      </c>
      <c r="C1578" t="str">
        <f>IF(INDEX('Display 730 &amp; 1200'!$D:$D,ROW())="","",INDEX('Display 730 &amp; 1200'!$D:$D,ROW()))</f>
        <v>KUTA_2</v>
      </c>
      <c r="D1578" t="e">
        <f>IF($C1578="",0,SUMIFS(#REF!,#REF!,$C1578,#REF!,"&gt;="&amp;'Display 730 &amp; 1200'!$AN$10,#REF!,"&lt;="&amp;'Display 730 &amp; 1200'!$AN$9))</f>
        <v>#REF!</v>
      </c>
      <c r="E1578" t="e">
        <f>IF($C1578="",0,SUMIFS(#REF!,#REF!,$C1578,#REF!,"&gt;="&amp;'Display 730 &amp; 1200'!$AN$12,#REF!,"&lt;="&amp;'Display 730 &amp; 1200'!$AN$11))</f>
        <v>#REF!</v>
      </c>
    </row>
    <row r="1579" spans="1:5">
      <c r="A1579" t="str">
        <f>IF(INDEX('Display 730 &amp; 1200'!$A:$A,ROW())="","",INDEX('Display 730 &amp; 1200'!$A:$A,ROW()))</f>
        <v>BALI巴厘</v>
      </c>
      <c r="B1579" t="str">
        <f>IF(INDEX('Display 730 &amp; 1200'!$B:$B,ROW())="","",INDEX('Display 730 &amp; 1200'!$B:$B,ROW()))</f>
        <v>Komang Astra Putra Gunawan</v>
      </c>
      <c r="C1579" t="str">
        <f>IF(INDEX('Display 730 &amp; 1200'!$D:$D,ROW())="","",INDEX('Display 730 &amp; 1200'!$D:$D,ROW()))</f>
        <v>DC_KUTA_1</v>
      </c>
      <c r="D1579" t="e">
        <f>IF($C1579="",0,SUMIFS(#REF!,#REF!,$C1579,#REF!,"&gt;="&amp;'Display 730 &amp; 1200'!$AN$10,#REF!,"&lt;="&amp;'Display 730 &amp; 1200'!$AN$9))</f>
        <v>#REF!</v>
      </c>
      <c r="E1579" t="e">
        <f>IF($C1579="",0,SUMIFS(#REF!,#REF!,$C1579,#REF!,"&gt;="&amp;'Display 730 &amp; 1200'!$AN$12,#REF!,"&lt;="&amp;'Display 730 &amp; 1200'!$AN$11))</f>
        <v>#REF!</v>
      </c>
    </row>
    <row r="1580" spans="1:5">
      <c r="A1580" t="str">
        <f>IF(INDEX('Display 730 &amp; 1200'!$A:$A,ROW())="","",INDEX('Display 730 &amp; 1200'!$A:$A,ROW()))</f>
        <v>BALI巴厘</v>
      </c>
      <c r="B1580" t="str">
        <f>IF(INDEX('Display 730 &amp; 1200'!$B:$B,ROW())="","",INDEX('Display 730 &amp; 1200'!$B:$B,ROW()))</f>
        <v>Komang Astra Putra Gunawan</v>
      </c>
      <c r="C1580" t="str">
        <f>IF(INDEX('Display 730 &amp; 1200'!$D:$D,ROW())="","",INDEX('Display 730 &amp; 1200'!$D:$D,ROW()))</f>
        <v>UNGASAN_1</v>
      </c>
      <c r="D1580" t="e">
        <f>IF($C1580="",0,SUMIFS(#REF!,#REF!,$C1580,#REF!,"&gt;="&amp;'Display 730 &amp; 1200'!$AN$10,#REF!,"&lt;="&amp;'Display 730 &amp; 1200'!$AN$9))</f>
        <v>#REF!</v>
      </c>
      <c r="E1580" t="e">
        <f>IF($C1580="",0,SUMIFS(#REF!,#REF!,$C1580,#REF!,"&gt;="&amp;'Display 730 &amp; 1200'!$AN$12,#REF!,"&lt;="&amp;'Display 730 &amp; 1200'!$AN$11))</f>
        <v>#REF!</v>
      </c>
    </row>
    <row r="1581" spans="1:5">
      <c r="A1581" t="str">
        <f>IF(INDEX('Display 730 &amp; 1200'!$A:$A,ROW())="","",INDEX('Display 730 &amp; 1200'!$A:$A,ROW()))</f>
        <v>BALI巴厘</v>
      </c>
      <c r="B1581" t="str">
        <f>IF(INDEX('Display 730 &amp; 1200'!$B:$B,ROW())="","",INDEX('Display 730 &amp; 1200'!$B:$B,ROW()))</f>
        <v>I Nyoman Andika Indrananta,S.E.,M.M</v>
      </c>
      <c r="C1581" t="str">
        <f>IF(INDEX('Display 730 &amp; 1200'!$D:$D,ROW())="","",INDEX('Display 730 &amp; 1200'!$D:$D,ROW()))</f>
        <v>JEMBRANA</v>
      </c>
      <c r="D1581" t="e">
        <f>IF($C1581="",0,SUMIFS(#REF!,#REF!,$C1581,#REF!,"&gt;="&amp;'Display 730 &amp; 1200'!$AN$10,#REF!,"&lt;="&amp;'Display 730 &amp; 1200'!$AN$9))</f>
        <v>#REF!</v>
      </c>
      <c r="E1581" t="e">
        <f>IF($C1581="",0,SUMIFS(#REF!,#REF!,$C1581,#REF!,"&gt;="&amp;'Display 730 &amp; 1200'!$AN$12,#REF!,"&lt;="&amp;'Display 730 &amp; 1200'!$AN$11))</f>
        <v>#REF!</v>
      </c>
    </row>
    <row r="1582" spans="1:5">
      <c r="A1582" t="str">
        <f>IF(INDEX('Display 730 &amp; 1200'!$A:$A,ROW())="","",INDEX('Display 730 &amp; 1200'!$A:$A,ROW()))</f>
        <v>BALI巴厘</v>
      </c>
      <c r="B1582" t="str">
        <f>IF(INDEX('Display 730 &amp; 1200'!$B:$B,ROW())="","",INDEX('Display 730 &amp; 1200'!$B:$B,ROW()))</f>
        <v>Blue</v>
      </c>
      <c r="C1582" t="str">
        <f>IF(INDEX('Display 730 &amp; 1200'!$D:$D,ROW())="","",INDEX('Display 730 &amp; 1200'!$D:$D,ROW()))</f>
        <v>PRAYA_TENGAH</v>
      </c>
      <c r="D1582" t="e">
        <f>IF($C1582="",0,SUMIFS(#REF!,#REF!,$C1582,#REF!,"&gt;="&amp;'Display 730 &amp; 1200'!$AN$10,#REF!,"&lt;="&amp;'Display 730 &amp; 1200'!$AN$9))</f>
        <v>#REF!</v>
      </c>
      <c r="E1582" t="e">
        <f>IF($C1582="",0,SUMIFS(#REF!,#REF!,$C1582,#REF!,"&gt;="&amp;'Display 730 &amp; 1200'!$AN$12,#REF!,"&lt;="&amp;'Display 730 &amp; 1200'!$AN$11))</f>
        <v>#REF!</v>
      </c>
    </row>
    <row r="1583" spans="1:5">
      <c r="A1583" t="str">
        <f>IF(INDEX('Display 730 &amp; 1200'!$A:$A,ROW())="","",INDEX('Display 730 &amp; 1200'!$A:$A,ROW()))</f>
        <v>BALI巴厘</v>
      </c>
      <c r="B1583" t="str">
        <f>IF(INDEX('Display 730 &amp; 1200'!$B:$B,ROW())="","",INDEX('Display 730 &amp; 1200'!$B:$B,ROW()))</f>
        <v>Ida I Dewa Agung Santawya</v>
      </c>
      <c r="C1583" t="str">
        <f>IF(INDEX('Display 730 &amp; 1200'!$D:$D,ROW())="","",INDEX('Display 730 &amp; 1200'!$D:$D,ROW()))</f>
        <v>KEDEWATAN</v>
      </c>
      <c r="D1583" t="e">
        <f>IF($C1583="",0,SUMIFS(#REF!,#REF!,$C1583,#REF!,"&gt;="&amp;'Display 730 &amp; 1200'!$AN$10,#REF!,"&lt;="&amp;'Display 730 &amp; 1200'!$AN$9))</f>
        <v>#REF!</v>
      </c>
      <c r="E1583" t="e">
        <f>IF($C1583="",0,SUMIFS(#REF!,#REF!,$C1583,#REF!,"&gt;="&amp;'Display 730 &amp; 1200'!$AN$12,#REF!,"&lt;="&amp;'Display 730 &amp; 1200'!$AN$11))</f>
        <v>#REF!</v>
      </c>
    </row>
    <row r="1584" spans="1:5">
      <c r="A1584" t="str">
        <f>IF(INDEX('Display 730 &amp; 1200'!$A:$A,ROW())="","",INDEX('Display 730 &amp; 1200'!$A:$A,ROW()))</f>
        <v>BALI巴厘</v>
      </c>
      <c r="B1584" t="str">
        <f>IF(INDEX('Display 730 &amp; 1200'!$B:$B,ROW())="","",INDEX('Display 730 &amp; 1200'!$B:$B,ROW()))</f>
        <v>I Nyoman Andika Indrananta,S.E.,M.M</v>
      </c>
      <c r="C1584" t="str">
        <f>IF(INDEX('Display 730 &amp; 1200'!$D:$D,ROW())="","",INDEX('Display 730 &amp; 1200'!$D:$D,ROW()))</f>
        <v>SUMBERKIMA</v>
      </c>
      <c r="D1584" t="e">
        <f>IF($C1584="",0,SUMIFS(#REF!,#REF!,$C1584,#REF!,"&gt;="&amp;'Display 730 &amp; 1200'!$AN$10,#REF!,"&lt;="&amp;'Display 730 &amp; 1200'!$AN$9))</f>
        <v>#REF!</v>
      </c>
      <c r="E1584" t="e">
        <f>IF($C1584="",0,SUMIFS(#REF!,#REF!,$C1584,#REF!,"&gt;="&amp;'Display 730 &amp; 1200'!$AN$12,#REF!,"&lt;="&amp;'Display 730 &amp; 1200'!$AN$11))</f>
        <v>#REF!</v>
      </c>
    </row>
    <row r="1585" spans="1:5">
      <c r="A1585" t="str">
        <f>IF(INDEX('Display 730 &amp; 1200'!$A:$A,ROW())="","",INDEX('Display 730 &amp; 1200'!$A:$A,ROW()))</f>
        <v>BALI巴厘</v>
      </c>
      <c r="B1585" t="str">
        <f>IF(INDEX('Display 730 &amp; 1200'!$B:$B,ROW())="","",INDEX('Display 730 &amp; 1200'!$B:$B,ROW()))</f>
        <v>I Nyoman Andika Indrananta,S.E.,M.M</v>
      </c>
      <c r="C1585" t="str">
        <f>IF(INDEX('Display 730 &amp; 1200'!$D:$D,ROW())="","",INDEX('Display 730 &amp; 1200'!$D:$D,ROW()))</f>
        <v>BANJAR_SGA</v>
      </c>
      <c r="D1585" t="e">
        <f>IF($C1585="",0,SUMIFS(#REF!,#REF!,$C1585,#REF!,"&gt;="&amp;'Display 730 &amp; 1200'!$AN$10,#REF!,"&lt;="&amp;'Display 730 &amp; 1200'!$AN$9))</f>
        <v>#REF!</v>
      </c>
      <c r="E1585" t="e">
        <f>IF($C1585="",0,SUMIFS(#REF!,#REF!,$C1585,#REF!,"&gt;="&amp;'Display 730 &amp; 1200'!$AN$12,#REF!,"&lt;="&amp;'Display 730 &amp; 1200'!$AN$11))</f>
        <v>#REF!</v>
      </c>
    </row>
    <row r="1586" spans="1:5">
      <c r="A1586" t="str">
        <f>IF(INDEX('Display 730 &amp; 1200'!$A:$A,ROW())="","",INDEX('Display 730 &amp; 1200'!$A:$A,ROW()))</f>
        <v>BALI巴厘</v>
      </c>
      <c r="B1586" t="str">
        <f>IF(INDEX('Display 730 &amp; 1200'!$B:$B,ROW())="","",INDEX('Display 730 &amp; 1200'!$B:$B,ROW()))</f>
        <v>I Nyoman Andika Indrananta,S.E.,M.M</v>
      </c>
      <c r="C1586" t="str">
        <f>IF(INDEX('Display 730 &amp; 1200'!$D:$D,ROW())="","",INDEX('Display 730 &amp; 1200'!$D:$D,ROW()))</f>
        <v>LEMBONGAN</v>
      </c>
      <c r="D1586" t="e">
        <f>IF($C1586="",0,SUMIFS(#REF!,#REF!,$C1586,#REF!,"&gt;="&amp;'Display 730 &amp; 1200'!$AN$10,#REF!,"&lt;="&amp;'Display 730 &amp; 1200'!$AN$9))</f>
        <v>#REF!</v>
      </c>
      <c r="E1586" t="e">
        <f>IF($C1586="",0,SUMIFS(#REF!,#REF!,$C1586,#REF!,"&gt;="&amp;'Display 730 &amp; 1200'!$AN$12,#REF!,"&lt;="&amp;'Display 730 &amp; 1200'!$AN$11))</f>
        <v>#REF!</v>
      </c>
    </row>
    <row r="1587" spans="1:5">
      <c r="A1587" t="str">
        <f>IF(INDEX('Display 730 &amp; 1200'!$A:$A,ROW())="","",INDEX('Display 730 &amp; 1200'!$A:$A,ROW()))</f>
        <v>BALI巴厘</v>
      </c>
      <c r="B1587" t="str">
        <f>IF(INDEX('Display 730 &amp; 1200'!$B:$B,ROW())="","",INDEX('Display 730 &amp; 1200'!$B:$B,ROW()))</f>
        <v>I Nyoman Andika Indrananta,S.E.,M.M</v>
      </c>
      <c r="C1587" t="str">
        <f>IF(INDEX('Display 730 &amp; 1200'!$D:$D,ROW())="","",INDEX('Display 730 &amp; 1200'!$D:$D,ROW()))</f>
        <v>SUKASADA</v>
      </c>
      <c r="D1587" t="e">
        <f>IF($C1587="",0,SUMIFS(#REF!,#REF!,$C1587,#REF!,"&gt;="&amp;'Display 730 &amp; 1200'!$AN$10,#REF!,"&lt;="&amp;'Display 730 &amp; 1200'!$AN$9))</f>
        <v>#REF!</v>
      </c>
      <c r="E1587" t="e">
        <f>IF($C1587="",0,SUMIFS(#REF!,#REF!,$C1587,#REF!,"&gt;="&amp;'Display 730 &amp; 1200'!$AN$12,#REF!,"&lt;="&amp;'Display 730 &amp; 1200'!$AN$11))</f>
        <v>#REF!</v>
      </c>
    </row>
    <row r="1588" spans="1:5">
      <c r="A1588" t="str">
        <f>IF(INDEX('Display 730 &amp; 1200'!$A:$A,ROW())="","",INDEX('Display 730 &amp; 1200'!$A:$A,ROW()))</f>
        <v>BALI巴厘</v>
      </c>
      <c r="B1588" t="str">
        <f>IF(INDEX('Display 730 &amp; 1200'!$B:$B,ROW())="","",INDEX('Display 730 &amp; 1200'!$B:$B,ROW()))</f>
        <v>I Nyoman Andika Indrananta,S.E.,M.M</v>
      </c>
      <c r="C1588" t="str">
        <f>IF(INDEX('Display 730 &amp; 1200'!$D:$D,ROW())="","",INDEX('Display 730 &amp; 1200'!$D:$D,ROW()))</f>
        <v>CP_SANGSIT</v>
      </c>
      <c r="D1588" t="e">
        <f>IF($C1588="",0,SUMIFS(#REF!,#REF!,$C1588,#REF!,"&gt;="&amp;'Display 730 &amp; 1200'!$AN$10,#REF!,"&lt;="&amp;'Display 730 &amp; 1200'!$AN$9))</f>
        <v>#REF!</v>
      </c>
      <c r="E1588" t="e">
        <f>IF($C1588="",0,SUMIFS(#REF!,#REF!,$C1588,#REF!,"&gt;="&amp;'Display 730 &amp; 1200'!$AN$12,#REF!,"&lt;="&amp;'Display 730 &amp; 1200'!$AN$11))</f>
        <v>#REF!</v>
      </c>
    </row>
    <row r="1589" spans="1:5">
      <c r="A1589" t="str">
        <f>IF(INDEX('Display 730 &amp; 1200'!$A:$A,ROW())="","",INDEX('Display 730 &amp; 1200'!$A:$A,ROW()))</f>
        <v>BALI巴厘</v>
      </c>
      <c r="B1589" t="str">
        <f>IF(INDEX('Display 730 &amp; 1200'!$B:$B,ROW())="","",INDEX('Display 730 &amp; 1200'!$B:$B,ROW()))</f>
        <v>Blue</v>
      </c>
      <c r="C1589" t="str">
        <f>IF(INDEX('Display 730 &amp; 1200'!$D:$D,ROW())="","",INDEX('Display 730 &amp; 1200'!$D:$D,ROW()))</f>
        <v>PENGADANG</v>
      </c>
      <c r="D1589" t="e">
        <f>IF($C1589="",0,SUMIFS(#REF!,#REF!,$C1589,#REF!,"&gt;="&amp;'Display 730 &amp; 1200'!$AN$10,#REF!,"&lt;="&amp;'Display 730 &amp; 1200'!$AN$9))</f>
        <v>#REF!</v>
      </c>
      <c r="E1589" t="e">
        <f>IF($C1589="",0,SUMIFS(#REF!,#REF!,$C1589,#REF!,"&gt;="&amp;'Display 730 &amp; 1200'!$AN$12,#REF!,"&lt;="&amp;'Display 730 &amp; 1200'!$AN$11))</f>
        <v>#REF!</v>
      </c>
    </row>
    <row r="1590" spans="1:5">
      <c r="A1590" t="str">
        <f>IF(INDEX('Display 730 &amp; 1200'!$A:$A,ROW())="","",INDEX('Display 730 &amp; 1200'!$A:$A,ROW()))</f>
        <v>BALI巴厘</v>
      </c>
      <c r="B1590" t="str">
        <f>IF(INDEX('Display 730 &amp; 1200'!$B:$B,ROW())="","",INDEX('Display 730 &amp; 1200'!$B:$B,ROW()))</f>
        <v>Hujjatul Islam</v>
      </c>
      <c r="C1590" t="str">
        <f>IF(INDEX('Display 730 &amp; 1200'!$D:$D,ROW())="","",INDEX('Display 730 &amp; 1200'!$D:$D,ROW()))</f>
        <v>WOJA</v>
      </c>
      <c r="D1590" t="e">
        <f>IF($C1590="",0,SUMIFS(#REF!,#REF!,$C1590,#REF!,"&gt;="&amp;'Display 730 &amp; 1200'!$AN$10,#REF!,"&lt;="&amp;'Display 730 &amp; 1200'!$AN$9))</f>
        <v>#REF!</v>
      </c>
      <c r="E1590" t="e">
        <f>IF($C1590="",0,SUMIFS(#REF!,#REF!,$C1590,#REF!,"&gt;="&amp;'Display 730 &amp; 1200'!$AN$12,#REF!,"&lt;="&amp;'Display 730 &amp; 1200'!$AN$11))</f>
        <v>#REF!</v>
      </c>
    </row>
    <row r="1591" spans="1:5">
      <c r="A1591" t="str">
        <f>IF(INDEX('Display 730 &amp; 1200'!$A:$A,ROW())="","",INDEX('Display 730 &amp; 1200'!$A:$A,ROW()))</f>
        <v>BALI巴厘</v>
      </c>
      <c r="B1591" t="str">
        <f>IF(INDEX('Display 730 &amp; 1200'!$B:$B,ROW())="","",INDEX('Display 730 &amp; 1200'!$B:$B,ROW()))</f>
        <v>Blue</v>
      </c>
      <c r="C1591" t="str">
        <f>IF(INDEX('Display 730 &amp; 1200'!$D:$D,ROW())="","",INDEX('Display 730 &amp; 1200'!$D:$D,ROW()))</f>
        <v>PRINGGABAYA</v>
      </c>
      <c r="D1591" t="e">
        <f>IF($C1591="",0,SUMIFS(#REF!,#REF!,$C1591,#REF!,"&gt;="&amp;'Display 730 &amp; 1200'!$AN$10,#REF!,"&lt;="&amp;'Display 730 &amp; 1200'!$AN$9))</f>
        <v>#REF!</v>
      </c>
      <c r="E1591" t="e">
        <f>IF($C1591="",0,SUMIFS(#REF!,#REF!,$C1591,#REF!,"&gt;="&amp;'Display 730 &amp; 1200'!$AN$12,#REF!,"&lt;="&amp;'Display 730 &amp; 1200'!$AN$11))</f>
        <v>#REF!</v>
      </c>
    </row>
    <row r="1592" spans="1:5">
      <c r="A1592" t="str">
        <f>IF(INDEX('Display 730 &amp; 1200'!$A:$A,ROW())="","",INDEX('Display 730 &amp; 1200'!$A:$A,ROW()))</f>
        <v>BALI巴厘</v>
      </c>
      <c r="B1592" t="str">
        <f>IF(INDEX('Display 730 &amp; 1200'!$B:$B,ROW())="","",INDEX('Display 730 &amp; 1200'!$B:$B,ROW()))</f>
        <v>Blue</v>
      </c>
      <c r="C1592" t="str">
        <f>IF(INDEX('Display 730 &amp; 1200'!$D:$D,ROW())="","",INDEX('Display 730 &amp; 1200'!$D:$D,ROW()))</f>
        <v>KERUAK</v>
      </c>
      <c r="D1592" t="e">
        <f>IF($C1592="",0,SUMIFS(#REF!,#REF!,$C1592,#REF!,"&gt;="&amp;'Display 730 &amp; 1200'!$AN$10,#REF!,"&lt;="&amp;'Display 730 &amp; 1200'!$AN$9))</f>
        <v>#REF!</v>
      </c>
      <c r="E1592" t="e">
        <f>IF($C1592="",0,SUMIFS(#REF!,#REF!,$C1592,#REF!,"&gt;="&amp;'Display 730 &amp; 1200'!$AN$12,#REF!,"&lt;="&amp;'Display 730 &amp; 1200'!$AN$11))</f>
        <v>#REF!</v>
      </c>
    </row>
    <row r="1593" spans="1:5">
      <c r="A1593" t="str">
        <f>IF(INDEX('Display 730 &amp; 1200'!$A:$A,ROW())="","",INDEX('Display 730 &amp; 1200'!$A:$A,ROW()))</f>
        <v>BALI巴厘</v>
      </c>
      <c r="B1593" t="str">
        <f>IF(INDEX('Display 730 &amp; 1200'!$B:$B,ROW())="","",INDEX('Display 730 &amp; 1200'!$B:$B,ROW()))</f>
        <v>I Nyoman Andika Indrananta,S.E.,M.M</v>
      </c>
      <c r="C1593" t="str">
        <f>IF(INDEX('Display 730 &amp; 1200'!$D:$D,ROW())="","",INDEX('Display 730 &amp; 1200'!$D:$D,ROW()))</f>
        <v>TEMBUKU</v>
      </c>
      <c r="D1593" t="e">
        <f>IF($C1593="",0,SUMIFS(#REF!,#REF!,$C1593,#REF!,"&gt;="&amp;'Display 730 &amp; 1200'!$AN$10,#REF!,"&lt;="&amp;'Display 730 &amp; 1200'!$AN$9))</f>
        <v>#REF!</v>
      </c>
      <c r="E1593" t="e">
        <f>IF($C1593="",0,SUMIFS(#REF!,#REF!,$C1593,#REF!,"&gt;="&amp;'Display 730 &amp; 1200'!$AN$12,#REF!,"&lt;="&amp;'Display 730 &amp; 1200'!$AN$11))</f>
        <v>#REF!</v>
      </c>
    </row>
    <row r="1594" spans="1:5">
      <c r="A1594" t="str">
        <f>IF(INDEX('Display 730 &amp; 1200'!$A:$A,ROW())="","",INDEX('Display 730 &amp; 1200'!$A:$A,ROW()))</f>
        <v>BALI巴厘</v>
      </c>
      <c r="B1594" t="str">
        <f>IF(INDEX('Display 730 &amp; 1200'!$B:$B,ROW())="","",INDEX('Display 730 &amp; 1200'!$B:$B,ROW()))</f>
        <v>Hujjatul Islam</v>
      </c>
      <c r="C1594" t="str">
        <f>IF(INDEX('Display 730 &amp; 1200'!$D:$D,ROW())="","",INDEX('Display 730 &amp; 1200'!$D:$D,ROW()))</f>
        <v>MOYO</v>
      </c>
      <c r="D1594" t="e">
        <f>IF($C1594="",0,SUMIFS(#REF!,#REF!,$C1594,#REF!,"&gt;="&amp;'Display 730 &amp; 1200'!$AN$10,#REF!,"&lt;="&amp;'Display 730 &amp; 1200'!$AN$9))</f>
        <v>#REF!</v>
      </c>
      <c r="E1594" t="e">
        <f>IF($C1594="",0,SUMIFS(#REF!,#REF!,$C1594,#REF!,"&gt;="&amp;'Display 730 &amp; 1200'!$AN$12,#REF!,"&lt;="&amp;'Display 730 &amp; 1200'!$AN$11))</f>
        <v>#REF!</v>
      </c>
    </row>
    <row r="1595" spans="1:5">
      <c r="A1595" t="str">
        <f>IF(INDEX('Display 730 &amp; 1200'!$A:$A,ROW())="","",INDEX('Display 730 &amp; 1200'!$A:$A,ROW()))</f>
        <v>BALI巴厘</v>
      </c>
      <c r="B1595" t="str">
        <f>IF(INDEX('Display 730 &amp; 1200'!$B:$B,ROW())="","",INDEX('Display 730 &amp; 1200'!$B:$B,ROW()))</f>
        <v>Hujjatul Islam</v>
      </c>
      <c r="C1595" t="str">
        <f>IF(INDEX('Display 730 &amp; 1200'!$D:$D,ROW())="","",INDEX('Display 730 &amp; 1200'!$D:$D,ROW()))</f>
        <v>MONTA</v>
      </c>
      <c r="D1595" t="e">
        <f>IF($C1595="",0,SUMIFS(#REF!,#REF!,$C1595,#REF!,"&gt;="&amp;'Display 730 &amp; 1200'!$AN$10,#REF!,"&lt;="&amp;'Display 730 &amp; 1200'!$AN$9))</f>
        <v>#REF!</v>
      </c>
      <c r="E1595" t="e">
        <f>IF($C1595="",0,SUMIFS(#REF!,#REF!,$C1595,#REF!,"&gt;="&amp;'Display 730 &amp; 1200'!$AN$12,#REF!,"&lt;="&amp;'Display 730 &amp; 1200'!$AN$11))</f>
        <v>#REF!</v>
      </c>
    </row>
    <row r="1596" spans="1:5">
      <c r="A1596" t="str">
        <f>IF(INDEX('Display 730 &amp; 1200'!$A:$A,ROW())="","",INDEX('Display 730 &amp; 1200'!$A:$A,ROW()))</f>
        <v>BALI巴厘</v>
      </c>
      <c r="B1596" t="str">
        <f>IF(INDEX('Display 730 &amp; 1200'!$B:$B,ROW())="","",INDEX('Display 730 &amp; 1200'!$B:$B,ROW()))</f>
        <v>Hujjatul Islam</v>
      </c>
      <c r="C1596" t="str">
        <f>IF(INDEX('Display 730 &amp; 1200'!$D:$D,ROW())="","",INDEX('Display 730 &amp; 1200'!$D:$D,ROW()))</f>
        <v>LUNYUK</v>
      </c>
      <c r="D1596" t="e">
        <f>IF($C1596="",0,SUMIFS(#REF!,#REF!,$C1596,#REF!,"&gt;="&amp;'Display 730 &amp; 1200'!$AN$10,#REF!,"&lt;="&amp;'Display 730 &amp; 1200'!$AN$9))</f>
        <v>#REF!</v>
      </c>
      <c r="E1596" t="e">
        <f>IF($C1596="",0,SUMIFS(#REF!,#REF!,$C1596,#REF!,"&gt;="&amp;'Display 730 &amp; 1200'!$AN$12,#REF!,"&lt;="&amp;'Display 730 &amp; 1200'!$AN$11))</f>
        <v>#REF!</v>
      </c>
    </row>
    <row r="1597" spans="1:5">
      <c r="A1597" t="str">
        <f>IF(INDEX('Display 730 &amp; 1200'!$A:$A,ROW())="","",INDEX('Display 730 &amp; 1200'!$A:$A,ROW()))</f>
        <v>BALI巴厘</v>
      </c>
      <c r="B1597" t="str">
        <f>IF(INDEX('Display 730 &amp; 1200'!$B:$B,ROW())="","",INDEX('Display 730 &amp; 1200'!$B:$B,ROW()))</f>
        <v>Hujjatul Islam</v>
      </c>
      <c r="C1597" t="str">
        <f>IF(INDEX('Display 730 &amp; 1200'!$D:$D,ROW())="","",INDEX('Display 730 &amp; 1200'!$D:$D,ROW()))</f>
        <v>BRANG_REA</v>
      </c>
      <c r="D1597" t="e">
        <f>IF($C1597="",0,SUMIFS(#REF!,#REF!,$C1597,#REF!,"&gt;="&amp;'Display 730 &amp; 1200'!$AN$10,#REF!,"&lt;="&amp;'Display 730 &amp; 1200'!$AN$9))</f>
        <v>#REF!</v>
      </c>
      <c r="E1597" t="e">
        <f>IF($C1597="",0,SUMIFS(#REF!,#REF!,$C1597,#REF!,"&gt;="&amp;'Display 730 &amp; 1200'!$AN$12,#REF!,"&lt;="&amp;'Display 730 &amp; 1200'!$AN$11))</f>
        <v>#REF!</v>
      </c>
    </row>
    <row r="1598" spans="1:5">
      <c r="A1598" t="str">
        <f>IF(INDEX('Display 730 &amp; 1200'!$A:$A,ROW())="","",INDEX('Display 730 &amp; 1200'!$A:$A,ROW()))</f>
        <v>BALI巴厘</v>
      </c>
      <c r="B1598" t="str">
        <f>IF(INDEX('Display 730 &amp; 1200'!$B:$B,ROW())="","",INDEX('Display 730 &amp; 1200'!$B:$B,ROW()))</f>
        <v>Hujjatul Islam</v>
      </c>
      <c r="C1598" t="str">
        <f>IF(INDEX('Display 730 &amp; 1200'!$D:$D,ROW())="","",INDEX('Display 730 &amp; 1200'!$D:$D,ROW()))</f>
        <v>MPUNDA</v>
      </c>
      <c r="D1598" t="e">
        <f>IF($C1598="",0,SUMIFS(#REF!,#REF!,$C1598,#REF!,"&gt;="&amp;'Display 730 &amp; 1200'!$AN$10,#REF!,"&lt;="&amp;'Display 730 &amp; 1200'!$AN$9))</f>
        <v>#REF!</v>
      </c>
      <c r="E1598" t="e">
        <f>IF($C1598="",0,SUMIFS(#REF!,#REF!,$C1598,#REF!,"&gt;="&amp;'Display 730 &amp; 1200'!$AN$12,#REF!,"&lt;="&amp;'Display 730 &amp; 1200'!$AN$11))</f>
        <v>#REF!</v>
      </c>
    </row>
    <row r="1599" spans="1:5">
      <c r="A1599" t="str">
        <f>IF(INDEX('Display 730 &amp; 1200'!$A:$A,ROW())="","",INDEX('Display 730 &amp; 1200'!$A:$A,ROW()))</f>
        <v>BALI巴厘</v>
      </c>
      <c r="B1599" t="str">
        <f>IF(INDEX('Display 730 &amp; 1200'!$B:$B,ROW())="","",INDEX('Display 730 &amp; 1200'!$B:$B,ROW()))</f>
        <v>Blue</v>
      </c>
      <c r="C1599" t="str">
        <f>IF(INDEX('Display 730 &amp; 1200'!$D:$D,ROW())="","",INDEX('Display 730 &amp; 1200'!$D:$D,ROW()))</f>
        <v>REMPUNG</v>
      </c>
      <c r="D1599" t="e">
        <f>IF($C1599="",0,SUMIFS(#REF!,#REF!,$C1599,#REF!,"&gt;="&amp;'Display 730 &amp; 1200'!$AN$10,#REF!,"&lt;="&amp;'Display 730 &amp; 1200'!$AN$9))</f>
        <v>#REF!</v>
      </c>
      <c r="E1599" t="e">
        <f>IF($C1599="",0,SUMIFS(#REF!,#REF!,$C1599,#REF!,"&gt;="&amp;'Display 730 &amp; 1200'!$AN$12,#REF!,"&lt;="&amp;'Display 730 &amp; 1200'!$AN$11))</f>
        <v>#REF!</v>
      </c>
    </row>
    <row r="1600" spans="1:5">
      <c r="A1600" t="str">
        <f>IF(INDEX('Display 730 &amp; 1200'!$A:$A,ROW())="","",INDEX('Display 730 &amp; 1200'!$A:$A,ROW()))</f>
        <v>BALI巴厘</v>
      </c>
      <c r="B1600" t="str">
        <f>IF(INDEX('Display 730 &amp; 1200'!$B:$B,ROW())="","",INDEX('Display 730 &amp; 1200'!$B:$B,ROW()))</f>
        <v>I Nyoman Andika Indrananta,S.E.,M.M</v>
      </c>
      <c r="C1600" t="str">
        <f>IF(INDEX('Display 730 &amp; 1200'!$D:$D,ROW())="","",INDEX('Display 730 &amp; 1200'!$D:$D,ROW()))</f>
        <v>BANJARANGKAN</v>
      </c>
      <c r="D1600" t="e">
        <f>IF($C1600="",0,SUMIFS(#REF!,#REF!,$C1600,#REF!,"&gt;="&amp;'Display 730 &amp; 1200'!$AN$10,#REF!,"&lt;="&amp;'Display 730 &amp; 1200'!$AN$9))</f>
        <v>#REF!</v>
      </c>
      <c r="E1600" t="e">
        <f>IF($C1600="",0,SUMIFS(#REF!,#REF!,$C1600,#REF!,"&gt;="&amp;'Display 730 &amp; 1200'!$AN$12,#REF!,"&lt;="&amp;'Display 730 &amp; 1200'!$AN$11))</f>
        <v>#REF!</v>
      </c>
    </row>
    <row r="1601" spans="1:5">
      <c r="A1601" t="str">
        <f>IF(INDEX('Display 730 &amp; 1200'!$A:$A,ROW())="","",INDEX('Display 730 &amp; 1200'!$A:$A,ROW()))</f>
        <v>BALI巴厘</v>
      </c>
      <c r="B1601" t="str">
        <f>IF(INDEX('Display 730 &amp; 1200'!$B:$B,ROW())="","",INDEX('Display 730 &amp; 1200'!$B:$B,ROW()))</f>
        <v>Hujjatul Islam</v>
      </c>
      <c r="C1601" t="str">
        <f>IF(INDEX('Display 730 &amp; 1200'!$D:$D,ROW())="","",INDEX('Display 730 &amp; 1200'!$D:$D,ROW()))</f>
        <v>MALUK</v>
      </c>
      <c r="D1601" t="e">
        <f>IF($C1601="",0,SUMIFS(#REF!,#REF!,$C1601,#REF!,"&gt;="&amp;'Display 730 &amp; 1200'!$AN$10,#REF!,"&lt;="&amp;'Display 730 &amp; 1200'!$AN$9))</f>
        <v>#REF!</v>
      </c>
      <c r="E1601" t="e">
        <f>IF($C1601="",0,SUMIFS(#REF!,#REF!,$C1601,#REF!,"&gt;="&amp;'Display 730 &amp; 1200'!$AN$12,#REF!,"&lt;="&amp;'Display 730 &amp; 1200'!$AN$11))</f>
        <v>#REF!</v>
      </c>
    </row>
    <row r="1602" spans="1:5">
      <c r="A1602" t="str">
        <f>IF(INDEX('Display 730 &amp; 1200'!$A:$A,ROW())="","",INDEX('Display 730 &amp; 1200'!$A:$A,ROW()))</f>
        <v>BALI巴厘</v>
      </c>
      <c r="B1602" t="str">
        <f>IF(INDEX('Display 730 &amp; 1200'!$B:$B,ROW())="","",INDEX('Display 730 &amp; 1200'!$B:$B,ROW()))</f>
        <v>Hujjatul Islam</v>
      </c>
      <c r="C1602" t="str">
        <f>IF(INDEX('Display 730 &amp; 1200'!$D:$D,ROW())="","",INDEX('Display 730 &amp; 1200'!$D:$D,ROW()))</f>
        <v>BOLO</v>
      </c>
      <c r="D1602" t="e">
        <f>IF($C1602="",0,SUMIFS(#REF!,#REF!,$C1602,#REF!,"&gt;="&amp;'Display 730 &amp; 1200'!$AN$10,#REF!,"&lt;="&amp;'Display 730 &amp; 1200'!$AN$9))</f>
        <v>#REF!</v>
      </c>
      <c r="E1602" t="e">
        <f>IF($C1602="",0,SUMIFS(#REF!,#REF!,$C1602,#REF!,"&gt;="&amp;'Display 730 &amp; 1200'!$AN$12,#REF!,"&lt;="&amp;'Display 730 &amp; 1200'!$AN$11))</f>
        <v>#REF!</v>
      </c>
    </row>
    <row r="1603" spans="1:5">
      <c r="A1603" t="str">
        <f>IF(INDEX('Display 730 &amp; 1200'!$A:$A,ROW())="","",INDEX('Display 730 &amp; 1200'!$A:$A,ROW()))</f>
        <v>BALI巴厘</v>
      </c>
      <c r="B1603" t="str">
        <f>IF(INDEX('Display 730 &amp; 1200'!$B:$B,ROW())="","",INDEX('Display 730 &amp; 1200'!$B:$B,ROW()))</f>
        <v>I Nyoman Andika Indrananta,S.E.,M.M</v>
      </c>
      <c r="C1603" t="str">
        <f>IF(INDEX('Display 730 &amp; 1200'!$D:$D,ROW())="","",INDEX('Display 730 &amp; 1200'!$D:$D,ROW()))</f>
        <v>NUSA_PENIDA</v>
      </c>
      <c r="D1603" t="e">
        <f>IF($C1603="",0,SUMIFS(#REF!,#REF!,$C1603,#REF!,"&gt;="&amp;'Display 730 &amp; 1200'!$AN$10,#REF!,"&lt;="&amp;'Display 730 &amp; 1200'!$AN$9))</f>
        <v>#REF!</v>
      </c>
      <c r="E1603" t="e">
        <f>IF($C1603="",0,SUMIFS(#REF!,#REF!,$C1603,#REF!,"&gt;="&amp;'Display 730 &amp; 1200'!$AN$12,#REF!,"&lt;="&amp;'Display 730 &amp; 1200'!$AN$11))</f>
        <v>#REF!</v>
      </c>
    </row>
    <row r="1604" spans="1:5">
      <c r="A1604" t="str">
        <f>IF(INDEX('Display 730 &amp; 1200'!$A:$A,ROW())="","",INDEX('Display 730 &amp; 1200'!$A:$A,ROW()))</f>
        <v>BALI巴厘</v>
      </c>
      <c r="B1604" t="str">
        <f>IF(INDEX('Display 730 &amp; 1200'!$B:$B,ROW())="","",INDEX('Display 730 &amp; 1200'!$B:$B,ROW()))</f>
        <v>Blue</v>
      </c>
      <c r="C1604" t="str">
        <f>IF(INDEX('Display 730 &amp; 1200'!$D:$D,ROW())="","",INDEX('Display 730 &amp; 1200'!$D:$D,ROW()))</f>
        <v>SAKRA_BARAT</v>
      </c>
      <c r="D1604" t="e">
        <f>IF($C1604="",0,SUMIFS(#REF!,#REF!,$C1604,#REF!,"&gt;="&amp;'Display 730 &amp; 1200'!$AN$10,#REF!,"&lt;="&amp;'Display 730 &amp; 1200'!$AN$9))</f>
        <v>#REF!</v>
      </c>
      <c r="E1604" t="e">
        <f>IF($C1604="",0,SUMIFS(#REF!,#REF!,$C1604,#REF!,"&gt;="&amp;'Display 730 &amp; 1200'!$AN$12,#REF!,"&lt;="&amp;'Display 730 &amp; 1200'!$AN$11))</f>
        <v>#REF!</v>
      </c>
    </row>
    <row r="1605" spans="1:5">
      <c r="A1605" t="str">
        <f>IF(INDEX('Display 730 &amp; 1200'!$A:$A,ROW())="","",INDEX('Display 730 &amp; 1200'!$A:$A,ROW()))</f>
        <v>BALI巴厘</v>
      </c>
      <c r="B1605" t="str">
        <f>IF(INDEX('Display 730 &amp; 1200'!$B:$B,ROW())="","",INDEX('Display 730 &amp; 1200'!$B:$B,ROW()))</f>
        <v>I Nyoman Andika Indrananta,S.E.,M.M</v>
      </c>
      <c r="C1605" t="str">
        <f>IF(INDEX('Display 730 &amp; 1200'!$D:$D,ROW())="","",INDEX('Display 730 &amp; 1200'!$D:$D,ROW()))</f>
        <v>KINTAMANI</v>
      </c>
      <c r="D1605" t="e">
        <f>IF($C1605="",0,SUMIFS(#REF!,#REF!,$C1605,#REF!,"&gt;="&amp;'Display 730 &amp; 1200'!$AN$10,#REF!,"&lt;="&amp;'Display 730 &amp; 1200'!$AN$9))</f>
        <v>#REF!</v>
      </c>
      <c r="E1605" t="e">
        <f>IF($C1605="",0,SUMIFS(#REF!,#REF!,$C1605,#REF!,"&gt;="&amp;'Display 730 &amp; 1200'!$AN$12,#REF!,"&lt;="&amp;'Display 730 &amp; 1200'!$AN$11))</f>
        <v>#REF!</v>
      </c>
    </row>
    <row r="1606" spans="1:5">
      <c r="A1606" t="str">
        <f>IF(INDEX('Display 730 &amp; 1200'!$A:$A,ROW())="","",INDEX('Display 730 &amp; 1200'!$A:$A,ROW()))</f>
        <v>BALI巴厘</v>
      </c>
      <c r="B1606" t="str">
        <f>IF(INDEX('Display 730 &amp; 1200'!$B:$B,ROW())="","",INDEX('Display 730 &amp; 1200'!$B:$B,ROW()))</f>
        <v>Hujjatul Islam</v>
      </c>
      <c r="C1606" t="str">
        <f>IF(INDEX('Display 730 &amp; 1200'!$D:$D,ROW())="","",INDEX('Display 730 &amp; 1200'!$D:$D,ROW()))</f>
        <v>SAPE</v>
      </c>
      <c r="D1606" t="e">
        <f>IF($C1606="",0,SUMIFS(#REF!,#REF!,$C1606,#REF!,"&gt;="&amp;'Display 730 &amp; 1200'!$AN$10,#REF!,"&lt;="&amp;'Display 730 &amp; 1200'!$AN$9))</f>
        <v>#REF!</v>
      </c>
      <c r="E1606" t="e">
        <f>IF($C1606="",0,SUMIFS(#REF!,#REF!,$C1606,#REF!,"&gt;="&amp;'Display 730 &amp; 1200'!$AN$12,#REF!,"&lt;="&amp;'Display 730 &amp; 1200'!$AN$11))</f>
        <v>#REF!</v>
      </c>
    </row>
    <row r="1607" spans="1:5">
      <c r="A1607" t="str">
        <f>IF(INDEX('Display 730 &amp; 1200'!$A:$A,ROW())="","",INDEX('Display 730 &amp; 1200'!$A:$A,ROW()))</f>
        <v>BALI巴厘</v>
      </c>
      <c r="B1607" t="str">
        <f>IF(INDEX('Display 730 &amp; 1200'!$B:$B,ROW())="","",INDEX('Display 730 &amp; 1200'!$B:$B,ROW()))</f>
        <v>Hujjatul Islam</v>
      </c>
      <c r="C1607" t="str">
        <f>IF(INDEX('Display 730 &amp; 1200'!$D:$D,ROW())="","",INDEX('Display 730 &amp; 1200'!$D:$D,ROW()))</f>
        <v>EMPANG_TARANO</v>
      </c>
      <c r="D1607" t="e">
        <f>IF($C1607="",0,SUMIFS(#REF!,#REF!,$C1607,#REF!,"&gt;="&amp;'Display 730 &amp; 1200'!$AN$10,#REF!,"&lt;="&amp;'Display 730 &amp; 1200'!$AN$9))</f>
        <v>#REF!</v>
      </c>
      <c r="E1607" t="e">
        <f>IF($C1607="",0,SUMIFS(#REF!,#REF!,$C1607,#REF!,"&gt;="&amp;'Display 730 &amp; 1200'!$AN$12,#REF!,"&lt;="&amp;'Display 730 &amp; 1200'!$AN$11))</f>
        <v>#REF!</v>
      </c>
    </row>
    <row r="1608" spans="1:5">
      <c r="A1608" t="str">
        <f>IF(INDEX('Display 730 &amp; 1200'!$A:$A,ROW())="","",INDEX('Display 730 &amp; 1200'!$A:$A,ROW()))</f>
        <v>BALI巴厘</v>
      </c>
      <c r="B1608" t="str">
        <f>IF(INDEX('Display 730 &amp; 1200'!$B:$B,ROW())="","",INDEX('Display 730 &amp; 1200'!$B:$B,ROW()))</f>
        <v>Blue</v>
      </c>
      <c r="C1608" t="str">
        <f>IF(INDEX('Display 730 &amp; 1200'!$D:$D,ROW())="","",INDEX('Display 730 &amp; 1200'!$D:$D,ROW()))</f>
        <v>PUYUNG</v>
      </c>
      <c r="D1608" t="e">
        <f>IF($C1608="",0,SUMIFS(#REF!,#REF!,$C1608,#REF!,"&gt;="&amp;'Display 730 &amp; 1200'!$AN$10,#REF!,"&lt;="&amp;'Display 730 &amp; 1200'!$AN$9))</f>
        <v>#REF!</v>
      </c>
      <c r="E1608" t="e">
        <f>IF($C1608="",0,SUMIFS(#REF!,#REF!,$C1608,#REF!,"&gt;="&amp;'Display 730 &amp; 1200'!$AN$12,#REF!,"&lt;="&amp;'Display 730 &amp; 1200'!$AN$11))</f>
        <v>#REF!</v>
      </c>
    </row>
    <row r="1609" spans="1:5">
      <c r="A1609" t="str">
        <f>IF(INDEX('Display 730 &amp; 1200'!$A:$A,ROW())="","",INDEX('Display 730 &amp; 1200'!$A:$A,ROW()))</f>
        <v>BALI巴厘</v>
      </c>
      <c r="B1609" t="str">
        <f>IF(INDEX('Display 730 &amp; 1200'!$B:$B,ROW())="","",INDEX('Display 730 &amp; 1200'!$B:$B,ROW()))</f>
        <v>Hujjatul Islam</v>
      </c>
      <c r="C1609" t="str">
        <f>IF(INDEX('Display 730 &amp; 1200'!$D:$D,ROW())="","",INDEX('Display 730 &amp; 1200'!$D:$D,ROW()))</f>
        <v>RABA_SASAMBO</v>
      </c>
      <c r="D1609" t="e">
        <f>IF($C1609="",0,SUMIFS(#REF!,#REF!,$C1609,#REF!,"&gt;="&amp;'Display 730 &amp; 1200'!$AN$10,#REF!,"&lt;="&amp;'Display 730 &amp; 1200'!$AN$9))</f>
        <v>#REF!</v>
      </c>
      <c r="E1609" t="e">
        <f>IF($C1609="",0,SUMIFS(#REF!,#REF!,$C1609,#REF!,"&gt;="&amp;'Display 730 &amp; 1200'!$AN$12,#REF!,"&lt;="&amp;'Display 730 &amp; 1200'!$AN$11))</f>
        <v>#REF!</v>
      </c>
    </row>
    <row r="1610" spans="1:5">
      <c r="A1610" t="str">
        <f>IF(INDEX('Display 730 &amp; 1200'!$A:$A,ROW())="","",INDEX('Display 730 &amp; 1200'!$A:$A,ROW()))</f>
        <v>BALI巴厘</v>
      </c>
      <c r="B1610" t="str">
        <f>IF(INDEX('Display 730 &amp; 1200'!$B:$B,ROW())="","",INDEX('Display 730 &amp; 1200'!$B:$B,ROW()))</f>
        <v>Hujjatul Islam</v>
      </c>
      <c r="C1610" t="str">
        <f>IF(INDEX('Display 730 &amp; 1200'!$D:$D,ROW())="","",INDEX('Display 730 &amp; 1200'!$D:$D,ROW()))</f>
        <v>PLAMPANG</v>
      </c>
      <c r="D1610" t="e">
        <f>IF($C1610="",0,SUMIFS(#REF!,#REF!,$C1610,#REF!,"&gt;="&amp;'Display 730 &amp; 1200'!$AN$10,#REF!,"&lt;="&amp;'Display 730 &amp; 1200'!$AN$9))</f>
        <v>#REF!</v>
      </c>
      <c r="E1610" t="e">
        <f>IF($C1610="",0,SUMIFS(#REF!,#REF!,$C1610,#REF!,"&gt;="&amp;'Display 730 &amp; 1200'!$AN$12,#REF!,"&lt;="&amp;'Display 730 &amp; 1200'!$AN$11))</f>
        <v>#REF!</v>
      </c>
    </row>
    <row r="1611" spans="1:5">
      <c r="A1611" t="str">
        <f>IF(INDEX('Display 730 &amp; 1200'!$A:$A,ROW())="","",INDEX('Display 730 &amp; 1200'!$A:$A,ROW()))</f>
        <v>BALI巴厘</v>
      </c>
      <c r="B1611" t="str">
        <f>IF(INDEX('Display 730 &amp; 1200'!$B:$B,ROW())="","",INDEX('Display 730 &amp; 1200'!$B:$B,ROW()))</f>
        <v>Hujjatul Islam</v>
      </c>
      <c r="C1611" t="str">
        <f>IF(INDEX('Display 730 &amp; 1200'!$D:$D,ROW())="","",INDEX('Display 730 &amp; 1200'!$D:$D,ROW()))</f>
        <v>SETELUK</v>
      </c>
      <c r="D1611" t="e">
        <f>IF($C1611="",0,SUMIFS(#REF!,#REF!,$C1611,#REF!,"&gt;="&amp;'Display 730 &amp; 1200'!$AN$10,#REF!,"&lt;="&amp;'Display 730 &amp; 1200'!$AN$9))</f>
        <v>#REF!</v>
      </c>
      <c r="E1611" t="e">
        <f>IF($C1611="",0,SUMIFS(#REF!,#REF!,$C1611,#REF!,"&gt;="&amp;'Display 730 &amp; 1200'!$AN$12,#REF!,"&lt;="&amp;'Display 730 &amp; 1200'!$AN$11))</f>
        <v>#REF!</v>
      </c>
    </row>
    <row r="1612" spans="1:5">
      <c r="A1612" t="str">
        <f>IF(INDEX('Display 730 &amp; 1200'!$A:$A,ROW())="","",INDEX('Display 730 &amp; 1200'!$A:$A,ROW()))</f>
        <v>BALI巴厘</v>
      </c>
      <c r="B1612" t="str">
        <f>IF(INDEX('Display 730 &amp; 1200'!$B:$B,ROW())="","",INDEX('Display 730 &amp; 1200'!$B:$B,ROW()))</f>
        <v>Hujjatul Islam</v>
      </c>
      <c r="C1612" t="str">
        <f>IF(INDEX('Display 730 &amp; 1200'!$D:$D,ROW())="","",INDEX('Display 730 &amp; 1200'!$D:$D,ROW()))</f>
        <v>LAPE</v>
      </c>
      <c r="D1612" t="e">
        <f>IF($C1612="",0,SUMIFS(#REF!,#REF!,$C1612,#REF!,"&gt;="&amp;'Display 730 &amp; 1200'!$AN$10,#REF!,"&lt;="&amp;'Display 730 &amp; 1200'!$AN$9))</f>
        <v>#REF!</v>
      </c>
      <c r="E1612" t="e">
        <f>IF($C1612="",0,SUMIFS(#REF!,#REF!,$C1612,#REF!,"&gt;="&amp;'Display 730 &amp; 1200'!$AN$12,#REF!,"&lt;="&amp;'Display 730 &amp; 1200'!$AN$11))</f>
        <v>#REF!</v>
      </c>
    </row>
    <row r="1613" spans="1:5">
      <c r="A1613" t="str">
        <f>IF(INDEX('Display 730 &amp; 1200'!$A:$A,ROW())="","",INDEX('Display 730 &amp; 1200'!$A:$A,ROW()))</f>
        <v>BALI巴厘</v>
      </c>
      <c r="B1613" t="str">
        <f>IF(INDEX('Display 730 &amp; 1200'!$B:$B,ROW())="","",INDEX('Display 730 &amp; 1200'!$B:$B,ROW()))</f>
        <v>Hujjatul Islam</v>
      </c>
      <c r="C1613" t="str">
        <f>IF(INDEX('Display 730 &amp; 1200'!$D:$D,ROW())="","",INDEX('Display 730 &amp; 1200'!$D:$D,ROW()))</f>
        <v>ALAS</v>
      </c>
      <c r="D1613" t="e">
        <f>IF($C1613="",0,SUMIFS(#REF!,#REF!,$C1613,#REF!,"&gt;="&amp;'Display 730 &amp; 1200'!$AN$10,#REF!,"&lt;="&amp;'Display 730 &amp; 1200'!$AN$9))</f>
        <v>#REF!</v>
      </c>
      <c r="E1613" t="e">
        <f>IF($C1613="",0,SUMIFS(#REF!,#REF!,$C1613,#REF!,"&gt;="&amp;'Display 730 &amp; 1200'!$AN$12,#REF!,"&lt;="&amp;'Display 730 &amp; 1200'!$AN$11))</f>
        <v>#REF!</v>
      </c>
    </row>
    <row r="1614" spans="1:5">
      <c r="A1614" t="str">
        <f>IF(INDEX('Display 730 &amp; 1200'!$A:$A,ROW())="","",INDEX('Display 730 &amp; 1200'!$A:$A,ROW()))</f>
        <v>BALI巴厘</v>
      </c>
      <c r="B1614" t="str">
        <f>IF(INDEX('Display 730 &amp; 1200'!$B:$B,ROW())="","",INDEX('Display 730 &amp; 1200'!$B:$B,ROW()))</f>
        <v>Blue</v>
      </c>
      <c r="C1614" t="str">
        <f>IF(INDEX('Display 730 &amp; 1200'!$D:$D,ROW())="","",INDEX('Display 730 &amp; 1200'!$D:$D,ROW()))</f>
        <v>MANTANG</v>
      </c>
      <c r="D1614" t="e">
        <f>IF($C1614="",0,SUMIFS(#REF!,#REF!,$C1614,#REF!,"&gt;="&amp;'Display 730 &amp; 1200'!$AN$10,#REF!,"&lt;="&amp;'Display 730 &amp; 1200'!$AN$9))</f>
        <v>#REF!</v>
      </c>
      <c r="E1614" t="e">
        <f>IF($C1614="",0,SUMIFS(#REF!,#REF!,$C1614,#REF!,"&gt;="&amp;'Display 730 &amp; 1200'!$AN$12,#REF!,"&lt;="&amp;'Display 730 &amp; 1200'!$AN$11))</f>
        <v>#REF!</v>
      </c>
    </row>
    <row r="1615" spans="1:5">
      <c r="A1615" t="str">
        <f>IF(INDEX('Display 730 &amp; 1200'!$A:$A,ROW())="","",INDEX('Display 730 &amp; 1200'!$A:$A,ROW()))</f>
        <v>BALI巴厘</v>
      </c>
      <c r="B1615" t="str">
        <f>IF(INDEX('Display 730 &amp; 1200'!$B:$B,ROW())="","",INDEX('Display 730 &amp; 1200'!$B:$B,ROW()))</f>
        <v>Blue</v>
      </c>
      <c r="C1615" t="str">
        <f>IF(INDEX('Display 730 &amp; 1200'!$D:$D,ROW())="","",INDEX('Display 730 &amp; 1200'!$D:$D,ROW()))</f>
        <v>NARMADA</v>
      </c>
      <c r="D1615" t="e">
        <f>IF($C1615="",0,SUMIFS(#REF!,#REF!,$C1615,#REF!,"&gt;="&amp;'Display 730 &amp; 1200'!$AN$10,#REF!,"&lt;="&amp;'Display 730 &amp; 1200'!$AN$9))</f>
        <v>#REF!</v>
      </c>
      <c r="E1615" t="e">
        <f>IF($C1615="",0,SUMIFS(#REF!,#REF!,$C1615,#REF!,"&gt;="&amp;'Display 730 &amp; 1200'!$AN$12,#REF!,"&lt;="&amp;'Display 730 &amp; 1200'!$AN$11))</f>
        <v>#REF!</v>
      </c>
    </row>
    <row r="1616" spans="1:5">
      <c r="A1616" t="str">
        <f>IF(INDEX('Display 730 &amp; 1200'!$A:$A,ROW())="","",INDEX('Display 730 &amp; 1200'!$A:$A,ROW()))</f>
        <v>BALI巴厘</v>
      </c>
      <c r="B1616" t="str">
        <f>IF(INDEX('Display 730 &amp; 1200'!$B:$B,ROW())="","",INDEX('Display 730 &amp; 1200'!$B:$B,ROW()))</f>
        <v>Blue</v>
      </c>
      <c r="C1616" t="str">
        <f>IF(INDEX('Display 730 &amp; 1200'!$D:$D,ROW())="","",INDEX('Display 730 &amp; 1200'!$D:$D,ROW()))</f>
        <v>GUNUNG_SARI</v>
      </c>
      <c r="D1616" t="e">
        <f>IF($C1616="",0,SUMIFS(#REF!,#REF!,$C1616,#REF!,"&gt;="&amp;'Display 730 &amp; 1200'!$AN$10,#REF!,"&lt;="&amp;'Display 730 &amp; 1200'!$AN$9))</f>
        <v>#REF!</v>
      </c>
      <c r="E1616" t="e">
        <f>IF($C1616="",0,SUMIFS(#REF!,#REF!,$C1616,#REF!,"&gt;="&amp;'Display 730 &amp; 1200'!$AN$12,#REF!,"&lt;="&amp;'Display 730 &amp; 1200'!$AN$11))</f>
        <v>#REF!</v>
      </c>
    </row>
    <row r="1617" spans="1:5">
      <c r="A1617" t="str">
        <f>IF(INDEX('Display 730 &amp; 1200'!$A:$A,ROW())="","",INDEX('Display 730 &amp; 1200'!$A:$A,ROW()))</f>
        <v>BALI巴厘</v>
      </c>
      <c r="B1617" t="str">
        <f>IF(INDEX('Display 730 &amp; 1200'!$B:$B,ROW())="","",INDEX('Display 730 &amp; 1200'!$B:$B,ROW()))</f>
        <v>Blue</v>
      </c>
      <c r="C1617" t="str">
        <f>IF(INDEX('Display 730 &amp; 1200'!$D:$D,ROW())="","",INDEX('Display 730 &amp; 1200'!$D:$D,ROW()))</f>
        <v>SIKUR</v>
      </c>
      <c r="D1617" t="e">
        <f>IF($C1617="",0,SUMIFS(#REF!,#REF!,$C1617,#REF!,"&gt;="&amp;'Display 730 &amp; 1200'!$AN$10,#REF!,"&lt;="&amp;'Display 730 &amp; 1200'!$AN$9))</f>
        <v>#REF!</v>
      </c>
      <c r="E1617" t="e">
        <f>IF($C1617="",0,SUMIFS(#REF!,#REF!,$C1617,#REF!,"&gt;="&amp;'Display 730 &amp; 1200'!$AN$12,#REF!,"&lt;="&amp;'Display 730 &amp; 1200'!$AN$11))</f>
        <v>#REF!</v>
      </c>
    </row>
    <row r="1618" spans="1:5">
      <c r="A1618" t="str">
        <f>IF(INDEX('Display 730 &amp; 1200'!$A:$A,ROW())="","",INDEX('Display 730 &amp; 1200'!$A:$A,ROW()))</f>
        <v>BALI巴厘</v>
      </c>
      <c r="B1618" t="str">
        <f>IF(INDEX('Display 730 &amp; 1200'!$B:$B,ROW())="","",INDEX('Display 730 &amp; 1200'!$B:$B,ROW()))</f>
        <v>Blue</v>
      </c>
      <c r="C1618" t="str">
        <f>IF(INDEX('Display 730 &amp; 1200'!$D:$D,ROW())="","",INDEX('Display 730 &amp; 1200'!$D:$D,ROW()))</f>
        <v>TANAK_AWU</v>
      </c>
      <c r="D1618" t="e">
        <f>IF($C1618="",0,SUMIFS(#REF!,#REF!,$C1618,#REF!,"&gt;="&amp;'Display 730 &amp; 1200'!$AN$10,#REF!,"&lt;="&amp;'Display 730 &amp; 1200'!$AN$9))</f>
        <v>#REF!</v>
      </c>
      <c r="E1618" t="e">
        <f>IF($C1618="",0,SUMIFS(#REF!,#REF!,$C1618,#REF!,"&gt;="&amp;'Display 730 &amp; 1200'!$AN$12,#REF!,"&lt;="&amp;'Display 730 &amp; 1200'!$AN$11))</f>
        <v>#REF!</v>
      </c>
    </row>
    <row r="1619" spans="1:5">
      <c r="A1619" t="str">
        <f>IF(INDEX('Display 730 &amp; 1200'!$A:$A,ROW())="","",INDEX('Display 730 &amp; 1200'!$A:$A,ROW()))</f>
        <v>BALI巴厘</v>
      </c>
      <c r="B1619" t="str">
        <f>IF(INDEX('Display 730 &amp; 1200'!$B:$B,ROW())="","",INDEX('Display 730 &amp; 1200'!$B:$B,ROW()))</f>
        <v>Blue</v>
      </c>
      <c r="C1619" t="str">
        <f>IF(INDEX('Display 730 &amp; 1200'!$D:$D,ROW())="","",INDEX('Display 730 &amp; 1200'!$D:$D,ROW()))</f>
        <v>SEGANTENG</v>
      </c>
      <c r="D1619" t="e">
        <f>IF($C1619="",0,SUMIFS(#REF!,#REF!,$C1619,#REF!,"&gt;="&amp;'Display 730 &amp; 1200'!$AN$10,#REF!,"&lt;="&amp;'Display 730 &amp; 1200'!$AN$9))</f>
        <v>#REF!</v>
      </c>
      <c r="E1619" t="e">
        <f>IF($C1619="",0,SUMIFS(#REF!,#REF!,$C1619,#REF!,"&gt;="&amp;'Display 730 &amp; 1200'!$AN$12,#REF!,"&lt;="&amp;'Display 730 &amp; 1200'!$AN$11))</f>
        <v>#REF!</v>
      </c>
    </row>
    <row r="1620" spans="1:5">
      <c r="A1620" t="str">
        <f>IF(INDEX('Display 730 &amp; 1200'!$A:$A,ROW())="","",INDEX('Display 730 &amp; 1200'!$A:$A,ROW()))</f>
        <v>BALI巴厘</v>
      </c>
      <c r="B1620" t="str">
        <f>IF(INDEX('Display 730 &amp; 1200'!$B:$B,ROW())="","",INDEX('Display 730 &amp; 1200'!$B:$B,ROW()))</f>
        <v>Hujjatul Islam</v>
      </c>
      <c r="C1620" t="str">
        <f>IF(INDEX('Display 730 &amp; 1200'!$D:$D,ROW())="","",INDEX('Display 730 &amp; 1200'!$D:$D,ROW()))</f>
        <v>EMPANG</v>
      </c>
      <c r="D1620" t="e">
        <f>IF($C1620="",0,SUMIFS(#REF!,#REF!,$C1620,#REF!,"&gt;="&amp;'Display 730 &amp; 1200'!$AN$10,#REF!,"&lt;="&amp;'Display 730 &amp; 1200'!$AN$9))</f>
        <v>#REF!</v>
      </c>
      <c r="E1620" t="e">
        <f>IF($C1620="",0,SUMIFS(#REF!,#REF!,$C1620,#REF!,"&gt;="&amp;'Display 730 &amp; 1200'!$AN$12,#REF!,"&lt;="&amp;'Display 730 &amp; 1200'!$AN$11))</f>
        <v>#REF!</v>
      </c>
    </row>
    <row r="1621" spans="1:5">
      <c r="A1621" t="str">
        <f>IF(INDEX('Display 730 &amp; 1200'!$A:$A,ROW())="","",INDEX('Display 730 &amp; 1200'!$A:$A,ROW()))</f>
        <v>BALI巴厘</v>
      </c>
      <c r="B1621" t="str">
        <f>IF(INDEX('Display 730 &amp; 1200'!$B:$B,ROW())="","",INDEX('Display 730 &amp; 1200'!$B:$B,ROW()))</f>
        <v>I Nyoman Andika Indrananta,S.E.,M.M</v>
      </c>
      <c r="C1621" t="str">
        <f>IF(INDEX('Display 730 &amp; 1200'!$D:$D,ROW())="","",INDEX('Display 730 &amp; 1200'!$D:$D,ROW()))</f>
        <v>SUSUT</v>
      </c>
      <c r="D1621" t="e">
        <f>IF($C1621="",0,SUMIFS(#REF!,#REF!,$C1621,#REF!,"&gt;="&amp;'Display 730 &amp; 1200'!$AN$10,#REF!,"&lt;="&amp;'Display 730 &amp; 1200'!$AN$9))</f>
        <v>#REF!</v>
      </c>
      <c r="E1621" t="e">
        <f>IF($C1621="",0,SUMIFS(#REF!,#REF!,$C1621,#REF!,"&gt;="&amp;'Display 730 &amp; 1200'!$AN$12,#REF!,"&lt;="&amp;'Display 730 &amp; 1200'!$AN$11))</f>
        <v>#REF!</v>
      </c>
    </row>
    <row r="1622" spans="1:5">
      <c r="A1622" t="str">
        <f>IF(INDEX('Display 730 &amp; 1200'!$A:$A,ROW())="","",INDEX('Display 730 &amp; 1200'!$A:$A,ROW()))</f>
        <v>BALI巴厘</v>
      </c>
      <c r="B1622" t="str">
        <f>IF(INDEX('Display 730 &amp; 1200'!$B:$B,ROW())="","",INDEX('Display 730 &amp; 1200'!$B:$B,ROW()))</f>
        <v>Blue</v>
      </c>
      <c r="C1622" t="str">
        <f>IF(INDEX('Display 730 &amp; 1200'!$D:$D,ROW())="","",INDEX('Display 730 &amp; 1200'!$D:$D,ROW()))</f>
        <v>GERUNG</v>
      </c>
      <c r="D1622" t="e">
        <f>IF($C1622="",0,SUMIFS(#REF!,#REF!,$C1622,#REF!,"&gt;="&amp;'Display 730 &amp; 1200'!$AN$10,#REF!,"&lt;="&amp;'Display 730 &amp; 1200'!$AN$9))</f>
        <v>#REF!</v>
      </c>
      <c r="E1622" t="e">
        <f>IF($C1622="",0,SUMIFS(#REF!,#REF!,$C1622,#REF!,"&gt;="&amp;'Display 730 &amp; 1200'!$AN$12,#REF!,"&lt;="&amp;'Display 730 &amp; 1200'!$AN$11))</f>
        <v>#REF!</v>
      </c>
    </row>
    <row r="1623" spans="1:5">
      <c r="A1623" t="str">
        <f>IF(INDEX('Display 730 &amp; 1200'!$A:$A,ROW())="","",INDEX('Display 730 &amp; 1200'!$A:$A,ROW()))</f>
        <v>BALI巴厘</v>
      </c>
      <c r="B1623" t="str">
        <f>IF(INDEX('Display 730 &amp; 1200'!$B:$B,ROW())="","",INDEX('Display 730 &amp; 1200'!$B:$B,ROW()))</f>
        <v>Hujjatul Islam</v>
      </c>
      <c r="C1623" t="str">
        <f>IF(INDEX('Display 730 &amp; 1200'!$D:$D,ROW())="","",INDEX('Display 730 &amp; 1200'!$D:$D,ROW()))</f>
        <v>TALIWANG</v>
      </c>
      <c r="D1623" t="e">
        <f>IF($C1623="",0,SUMIFS(#REF!,#REF!,$C1623,#REF!,"&gt;="&amp;'Display 730 &amp; 1200'!$AN$10,#REF!,"&lt;="&amp;'Display 730 &amp; 1200'!$AN$9))</f>
        <v>#REF!</v>
      </c>
      <c r="E1623" t="e">
        <f>IF($C1623="",0,SUMIFS(#REF!,#REF!,$C1623,#REF!,"&gt;="&amp;'Display 730 &amp; 1200'!$AN$12,#REF!,"&lt;="&amp;'Display 730 &amp; 1200'!$AN$11))</f>
        <v>#REF!</v>
      </c>
    </row>
    <row r="1624" spans="1:5">
      <c r="A1624" t="str">
        <f>IF(INDEX('Display 730 &amp; 1200'!$A:$A,ROW())="","",INDEX('Display 730 &amp; 1200'!$A:$A,ROW()))</f>
        <v>BALI巴厘</v>
      </c>
      <c r="B1624" t="str">
        <f>IF(INDEX('Display 730 &amp; 1200'!$B:$B,ROW())="","",INDEX('Display 730 &amp; 1200'!$B:$B,ROW()))</f>
        <v>Hujjatul Islam</v>
      </c>
      <c r="C1624" t="str">
        <f>IF(INDEX('Display 730 &amp; 1200'!$D:$D,ROW())="","",INDEX('Display 730 &amp; 1200'!$D:$D,ROW()))</f>
        <v>SUMBAWA</v>
      </c>
      <c r="D1624" t="e">
        <f>IF($C1624="",0,SUMIFS(#REF!,#REF!,$C1624,#REF!,"&gt;="&amp;'Display 730 &amp; 1200'!$AN$10,#REF!,"&lt;="&amp;'Display 730 &amp; 1200'!$AN$9))</f>
        <v>#REF!</v>
      </c>
      <c r="E1624" t="e">
        <f>IF($C1624="",0,SUMIFS(#REF!,#REF!,$C1624,#REF!,"&gt;="&amp;'Display 730 &amp; 1200'!$AN$12,#REF!,"&lt;="&amp;'Display 730 &amp; 1200'!$AN$11))</f>
        <v>#REF!</v>
      </c>
    </row>
    <row r="1625" spans="1:5">
      <c r="A1625" t="str">
        <f>IF(INDEX('Display 730 &amp; 1200'!$A:$A,ROW())="","",INDEX('Display 730 &amp; 1200'!$A:$A,ROW()))</f>
        <v>BALI巴厘</v>
      </c>
      <c r="B1625" t="str">
        <f>IF(INDEX('Display 730 &amp; 1200'!$B:$B,ROW())="","",INDEX('Display 730 &amp; 1200'!$B:$B,ROW()))</f>
        <v>I Nyoman Andika Indrananta,S.E.,M.M</v>
      </c>
      <c r="C1625" t="str">
        <f>IF(INDEX('Display 730 &amp; 1200'!$D:$D,ROW())="","",INDEX('Display 730 &amp; 1200'!$D:$D,ROW()))</f>
        <v>SEMARAPURA</v>
      </c>
      <c r="D1625" t="e">
        <f>IF($C1625="",0,SUMIFS(#REF!,#REF!,$C1625,#REF!,"&gt;="&amp;'Display 730 &amp; 1200'!$AN$10,#REF!,"&lt;="&amp;'Display 730 &amp; 1200'!$AN$9))</f>
        <v>#REF!</v>
      </c>
      <c r="E1625" t="e">
        <f>IF($C1625="",0,SUMIFS(#REF!,#REF!,$C1625,#REF!,"&gt;="&amp;'Display 730 &amp; 1200'!$AN$12,#REF!,"&lt;="&amp;'Display 730 &amp; 1200'!$AN$11))</f>
        <v>#REF!</v>
      </c>
    </row>
    <row r="1626" spans="1:5">
      <c r="A1626" t="str">
        <f>IF(INDEX('Display 730 &amp; 1200'!$A:$A,ROW())="","",INDEX('Display 730 &amp; 1200'!$A:$A,ROW()))</f>
        <v>BALI巴厘</v>
      </c>
      <c r="B1626" t="str">
        <f>IF(INDEX('Display 730 &amp; 1200'!$B:$B,ROW())="","",INDEX('Display 730 &amp; 1200'!$B:$B,ROW()))</f>
        <v>I Nyoman Andika Indrananta,S.E.,M.M</v>
      </c>
      <c r="C1626" t="str">
        <f>IF(INDEX('Display 730 &amp; 1200'!$D:$D,ROW())="","",INDEX('Display 730 &amp; 1200'!$D:$D,ROW()))</f>
        <v>BANGLI</v>
      </c>
      <c r="D1626" t="e">
        <f>IF($C1626="",0,SUMIFS(#REF!,#REF!,$C1626,#REF!,"&gt;="&amp;'Display 730 &amp; 1200'!$AN$10,#REF!,"&lt;="&amp;'Display 730 &amp; 1200'!$AN$9))</f>
        <v>#REF!</v>
      </c>
      <c r="E1626" t="e">
        <f>IF($C1626="",0,SUMIFS(#REF!,#REF!,$C1626,#REF!,"&gt;="&amp;'Display 730 &amp; 1200'!$AN$12,#REF!,"&lt;="&amp;'Display 730 &amp; 1200'!$AN$11))</f>
        <v>#REF!</v>
      </c>
    </row>
    <row r="1627" spans="1:5">
      <c r="A1627" t="str">
        <f>IF(INDEX('Display 730 &amp; 1200'!$A:$A,ROW())="","",INDEX('Display 730 &amp; 1200'!$A:$A,ROW()))</f>
        <v>BALI巴厘</v>
      </c>
      <c r="B1627" t="str">
        <f>IF(INDEX('Display 730 &amp; 1200'!$B:$B,ROW())="","",INDEX('Display 730 &amp; 1200'!$B:$B,ROW()))</f>
        <v>Blue</v>
      </c>
      <c r="C1627" t="str">
        <f>IF(INDEX('Display 730 &amp; 1200'!$D:$D,ROW())="","",INDEX('Display 730 &amp; 1200'!$D:$D,ROW()))</f>
        <v>KESRA</v>
      </c>
      <c r="D1627" t="e">
        <f>IF($C1627="",0,SUMIFS(#REF!,#REF!,$C1627,#REF!,"&gt;="&amp;'Display 730 &amp; 1200'!$AN$10,#REF!,"&lt;="&amp;'Display 730 &amp; 1200'!$AN$9))</f>
        <v>#REF!</v>
      </c>
      <c r="E1627" t="e">
        <f>IF($C1627="",0,SUMIFS(#REF!,#REF!,$C1627,#REF!,"&gt;="&amp;'Display 730 &amp; 1200'!$AN$12,#REF!,"&lt;="&amp;'Display 730 &amp; 1200'!$AN$11))</f>
        <v>#REF!</v>
      </c>
    </row>
    <row r="1628" spans="1:5">
      <c r="A1628" t="str">
        <f>IF(INDEX('Display 730 &amp; 1200'!$A:$A,ROW())="","",INDEX('Display 730 &amp; 1200'!$A:$A,ROW()))</f>
        <v>BALI巴厘</v>
      </c>
      <c r="B1628" t="str">
        <f>IF(INDEX('Display 730 &amp; 1200'!$B:$B,ROW())="","",INDEX('Display 730 &amp; 1200'!$B:$B,ROW()))</f>
        <v>Blue</v>
      </c>
      <c r="C1628" t="str">
        <f>IF(INDEX('Display 730 &amp; 1200'!$D:$D,ROW())="","",INDEX('Display 730 &amp; 1200'!$D:$D,ROW()))</f>
        <v>TAMAN_SARI</v>
      </c>
      <c r="D1628" t="e">
        <f>IF($C1628="",0,SUMIFS(#REF!,#REF!,$C1628,#REF!,"&gt;="&amp;'Display 730 &amp; 1200'!$AN$10,#REF!,"&lt;="&amp;'Display 730 &amp; 1200'!$AN$9))</f>
        <v>#REF!</v>
      </c>
      <c r="E1628" t="e">
        <f>IF($C1628="",0,SUMIFS(#REF!,#REF!,$C1628,#REF!,"&gt;="&amp;'Display 730 &amp; 1200'!$AN$12,#REF!,"&lt;="&amp;'Display 730 &amp; 1200'!$AN$11))</f>
        <v>#REF!</v>
      </c>
    </row>
    <row r="1629" spans="1:5">
      <c r="A1629" t="str">
        <f>IF(INDEX('Display 730 &amp; 1200'!$A:$A,ROW())="","",INDEX('Display 730 &amp; 1200'!$A:$A,ROW()))</f>
        <v>BALI巴厘</v>
      </c>
      <c r="B1629" t="str">
        <f>IF(INDEX('Display 730 &amp; 1200'!$B:$B,ROW())="","",INDEX('Display 730 &amp; 1200'!$B:$B,ROW()))</f>
        <v>Blue</v>
      </c>
      <c r="C1629" t="str">
        <f>IF(INDEX('Display 730 &amp; 1200'!$D:$D,ROW())="","",INDEX('Display 730 &amp; 1200'!$D:$D,ROW()))</f>
        <v>LABUAN_LOMBOK</v>
      </c>
      <c r="D1629" t="e">
        <f>IF($C1629="",0,SUMIFS(#REF!,#REF!,$C1629,#REF!,"&gt;="&amp;'Display 730 &amp; 1200'!$AN$10,#REF!,"&lt;="&amp;'Display 730 &amp; 1200'!$AN$9))</f>
        <v>#REF!</v>
      </c>
      <c r="E1629" t="e">
        <f>IF($C1629="",0,SUMIFS(#REF!,#REF!,$C1629,#REF!,"&gt;="&amp;'Display 730 &amp; 1200'!$AN$12,#REF!,"&lt;="&amp;'Display 730 &amp; 1200'!$AN$11))</f>
        <v>#REF!</v>
      </c>
    </row>
    <row r="1630" spans="1:5">
      <c r="A1630" t="str">
        <f>IF(INDEX('Display 730 &amp; 1200'!$A:$A,ROW())="","",INDEX('Display 730 &amp; 1200'!$A:$A,ROW()))</f>
        <v>BALI巴厘</v>
      </c>
      <c r="B1630" t="str">
        <f>IF(INDEX('Display 730 &amp; 1200'!$B:$B,ROW())="","",INDEX('Display 730 &amp; 1200'!$B:$B,ROW()))</f>
        <v>Komang Astra Putra Gunawan</v>
      </c>
      <c r="C1630" t="str">
        <f>IF(INDEX('Display 730 &amp; 1200'!$D:$D,ROW())="","",INDEX('Display 730 &amp; 1200'!$D:$D,ROW()))</f>
        <v>PUPUAN_1</v>
      </c>
      <c r="D1630" t="e">
        <f>IF($C1630="",0,SUMIFS(#REF!,#REF!,$C1630,#REF!,"&gt;="&amp;'Display 730 &amp; 1200'!$AN$10,#REF!,"&lt;="&amp;'Display 730 &amp; 1200'!$AN$9))</f>
        <v>#REF!</v>
      </c>
      <c r="E1630" t="e">
        <f>IF($C1630="",0,SUMIFS(#REF!,#REF!,$C1630,#REF!,"&gt;="&amp;'Display 730 &amp; 1200'!$AN$12,#REF!,"&lt;="&amp;'Display 730 &amp; 1200'!$AN$11))</f>
        <v>#REF!</v>
      </c>
    </row>
    <row r="1631" spans="1:5">
      <c r="A1631" t="str">
        <f>IF(INDEX('Display 730 &amp; 1200'!$A:$A,ROW())="","",INDEX('Display 730 &amp; 1200'!$A:$A,ROW()))</f>
        <v>BALI巴厘</v>
      </c>
      <c r="B1631" t="str">
        <f>IF(INDEX('Display 730 &amp; 1200'!$B:$B,ROW())="","",INDEX('Display 730 &amp; 1200'!$B:$B,ROW()))</f>
        <v>Komang Astra Putra Gunawan</v>
      </c>
      <c r="C1631" t="str">
        <f>IF(INDEX('Display 730 &amp; 1200'!$D:$D,ROW())="","",INDEX('Display 730 &amp; 1200'!$D:$D,ROW()))</f>
        <v>TAMAN_GRIYA_1</v>
      </c>
      <c r="D1631" t="e">
        <f>IF($C1631="",0,SUMIFS(#REF!,#REF!,$C1631,#REF!,"&gt;="&amp;'Display 730 &amp; 1200'!$AN$10,#REF!,"&lt;="&amp;'Display 730 &amp; 1200'!$AN$9))</f>
        <v>#REF!</v>
      </c>
      <c r="E1631" t="e">
        <f>IF($C1631="",0,SUMIFS(#REF!,#REF!,$C1631,#REF!,"&gt;="&amp;'Display 730 &amp; 1200'!$AN$12,#REF!,"&lt;="&amp;'Display 730 &amp; 1200'!$AN$11))</f>
        <v>#REF!</v>
      </c>
    </row>
    <row r="1632" spans="1:5">
      <c r="A1632" t="str">
        <f>IF(INDEX('Display 730 &amp; 1200'!$A:$A,ROW())="","",INDEX('Display 730 &amp; 1200'!$A:$A,ROW()))</f>
        <v>BALI巴厘</v>
      </c>
      <c r="B1632" t="str">
        <f>IF(INDEX('Display 730 &amp; 1200'!$B:$B,ROW())="","",INDEX('Display 730 &amp; 1200'!$B:$B,ROW()))</f>
        <v>Ida I Dewa Agung Santawya</v>
      </c>
      <c r="C1632" t="str">
        <f>IF(INDEX('Display 730 &amp; 1200'!$D:$D,ROW())="","",INDEX('Display 730 &amp; 1200'!$D:$D,ROW()))</f>
        <v>SEMINYAK_1</v>
      </c>
      <c r="D1632" t="e">
        <f>IF($C1632="",0,SUMIFS(#REF!,#REF!,$C1632,#REF!,"&gt;="&amp;'Display 730 &amp; 1200'!$AN$10,#REF!,"&lt;="&amp;'Display 730 &amp; 1200'!$AN$9))</f>
        <v>#REF!</v>
      </c>
      <c r="E1632" t="e">
        <f>IF($C1632="",0,SUMIFS(#REF!,#REF!,$C1632,#REF!,"&gt;="&amp;'Display 730 &amp; 1200'!$AN$12,#REF!,"&lt;="&amp;'Display 730 &amp; 1200'!$AN$11))</f>
        <v>#REF!</v>
      </c>
    </row>
    <row r="1633" spans="1:5">
      <c r="A1633" t="str">
        <f>IF(INDEX('Display 730 &amp; 1200'!$A:$A,ROW())="","",INDEX('Display 730 &amp; 1200'!$A:$A,ROW()))</f>
        <v>BALI巴厘</v>
      </c>
      <c r="B1633" t="str">
        <f>IF(INDEX('Display 730 &amp; 1200'!$B:$B,ROW())="","",INDEX('Display 730 &amp; 1200'!$B:$B,ROW()))</f>
        <v>Komang Astra Putra Gunawan</v>
      </c>
      <c r="C1633" t="str">
        <f>IF(INDEX('Display 730 &amp; 1200'!$D:$D,ROW())="","",INDEX('Display 730 &amp; 1200'!$D:$D,ROW()))</f>
        <v>KELAN_1</v>
      </c>
      <c r="D1633" t="e">
        <f>IF($C1633="",0,SUMIFS(#REF!,#REF!,$C1633,#REF!,"&gt;="&amp;'Display 730 &amp; 1200'!$AN$10,#REF!,"&lt;="&amp;'Display 730 &amp; 1200'!$AN$9))</f>
        <v>#REF!</v>
      </c>
      <c r="E1633" t="e">
        <f>IF($C1633="",0,SUMIFS(#REF!,#REF!,$C1633,#REF!,"&gt;="&amp;'Display 730 &amp; 1200'!$AN$12,#REF!,"&lt;="&amp;'Display 730 &amp; 1200'!$AN$11))</f>
        <v>#REF!</v>
      </c>
    </row>
    <row r="1634" spans="1:5">
      <c r="A1634" t="str">
        <f>IF(INDEX('Display 730 &amp; 1200'!$A:$A,ROW())="","",INDEX('Display 730 &amp; 1200'!$A:$A,ROW()))</f>
        <v>BALI巴厘</v>
      </c>
      <c r="B1634" t="str">
        <f>IF(INDEX('Display 730 &amp; 1200'!$B:$B,ROW())="","",INDEX('Display 730 &amp; 1200'!$B:$B,ROW()))</f>
        <v>Komang Astra Putra Gunawan</v>
      </c>
      <c r="C1634" t="str">
        <f>IF(INDEX('Display 730 &amp; 1200'!$D:$D,ROW())="","",INDEX('Display 730 &amp; 1200'!$D:$D,ROW()))</f>
        <v>MERTANADI_1</v>
      </c>
      <c r="D1634" t="e">
        <f>IF($C1634="",0,SUMIFS(#REF!,#REF!,$C1634,#REF!,"&gt;="&amp;'Display 730 &amp; 1200'!$AN$10,#REF!,"&lt;="&amp;'Display 730 &amp; 1200'!$AN$9))</f>
        <v>#REF!</v>
      </c>
      <c r="E1634" t="e">
        <f>IF($C1634="",0,SUMIFS(#REF!,#REF!,$C1634,#REF!,"&gt;="&amp;'Display 730 &amp; 1200'!$AN$12,#REF!,"&lt;="&amp;'Display 730 &amp; 1200'!$AN$11))</f>
        <v>#REF!</v>
      </c>
    </row>
    <row r="1635" spans="1:5">
      <c r="A1635" t="str">
        <f>IF(INDEX('Display 730 &amp; 1200'!$A:$A,ROW())="","",INDEX('Display 730 &amp; 1200'!$A:$A,ROW()))</f>
        <v>BALI巴厘</v>
      </c>
      <c r="B1635" t="str">
        <f>IF(INDEX('Display 730 &amp; 1200'!$B:$B,ROW())="","",INDEX('Display 730 &amp; 1200'!$B:$B,ROW()))</f>
        <v>Komang Astra Putra Gunawan</v>
      </c>
      <c r="C1635" t="str">
        <f>IF(INDEX('Display 730 &amp; 1200'!$D:$D,ROW())="","",INDEX('Display 730 &amp; 1200'!$D:$D,ROW()))</f>
        <v>SUNSET_ROAD_1</v>
      </c>
      <c r="D1635" t="e">
        <f>IF($C1635="",0,SUMIFS(#REF!,#REF!,$C1635,#REF!,"&gt;="&amp;'Display 730 &amp; 1200'!$AN$10,#REF!,"&lt;="&amp;'Display 730 &amp; 1200'!$AN$9))</f>
        <v>#REF!</v>
      </c>
      <c r="E1635" t="e">
        <f>IF($C1635="",0,SUMIFS(#REF!,#REF!,$C1635,#REF!,"&gt;="&amp;'Display 730 &amp; 1200'!$AN$12,#REF!,"&lt;="&amp;'Display 730 &amp; 1200'!$AN$11))</f>
        <v>#REF!</v>
      </c>
    </row>
    <row r="1636" spans="1:5">
      <c r="A1636" t="str">
        <f>IF(INDEX('Display 730 &amp; 1200'!$A:$A,ROW())="","",INDEX('Display 730 &amp; 1200'!$A:$A,ROW()))</f>
        <v>BALI巴厘</v>
      </c>
      <c r="B1636" t="str">
        <f>IF(INDEX('Display 730 &amp; 1200'!$B:$B,ROW())="","",INDEX('Display 730 &amp; 1200'!$B:$B,ROW()))</f>
        <v>Ida I Dewa Agung Santawya</v>
      </c>
      <c r="C1636" t="str">
        <f>IF(INDEX('Display 730 &amp; 1200'!$D:$D,ROW())="","",INDEX('Display 730 &amp; 1200'!$D:$D,ROW()))</f>
        <v>ABIANBASE_1</v>
      </c>
      <c r="D1636" t="e">
        <f>IF($C1636="",0,SUMIFS(#REF!,#REF!,$C1636,#REF!,"&gt;="&amp;'Display 730 &amp; 1200'!$AN$10,#REF!,"&lt;="&amp;'Display 730 &amp; 1200'!$AN$9))</f>
        <v>#REF!</v>
      </c>
      <c r="E1636" t="e">
        <f>IF($C1636="",0,SUMIFS(#REF!,#REF!,$C1636,#REF!,"&gt;="&amp;'Display 730 &amp; 1200'!$AN$12,#REF!,"&lt;="&amp;'Display 730 &amp; 1200'!$AN$11))</f>
        <v>#REF!</v>
      </c>
    </row>
    <row r="1637" spans="1:5">
      <c r="A1637" t="str">
        <f>IF(INDEX('Display 730 &amp; 1200'!$A:$A,ROW())="","",INDEX('Display 730 &amp; 1200'!$A:$A,ROW()))</f>
        <v>BALI巴厘</v>
      </c>
      <c r="B1637" t="str">
        <f>IF(INDEX('Display 730 &amp; 1200'!$B:$B,ROW())="","",INDEX('Display 730 &amp; 1200'!$B:$B,ROW()))</f>
        <v>Ida I Dewa Agung Santawya</v>
      </c>
      <c r="C1637" t="str">
        <f>IF(INDEX('Display 730 &amp; 1200'!$D:$D,ROW())="","",INDEX('Display 730 &amp; 1200'!$D:$D,ROW()))</f>
        <v>BLAHKIUH_1</v>
      </c>
      <c r="D1637" t="e">
        <f>IF($C1637="",0,SUMIFS(#REF!,#REF!,$C1637,#REF!,"&gt;="&amp;'Display 730 &amp; 1200'!$AN$10,#REF!,"&lt;="&amp;'Display 730 &amp; 1200'!$AN$9))</f>
        <v>#REF!</v>
      </c>
      <c r="E1637" t="e">
        <f>IF($C1637="",0,SUMIFS(#REF!,#REF!,$C1637,#REF!,"&gt;="&amp;'Display 730 &amp; 1200'!$AN$12,#REF!,"&lt;="&amp;'Display 730 &amp; 1200'!$AN$11))</f>
        <v>#REF!</v>
      </c>
    </row>
    <row r="1638" spans="1:5">
      <c r="A1638" t="str">
        <f>IF(INDEX('Display 730 &amp; 1200'!$A:$A,ROW())="","",INDEX('Display 730 &amp; 1200'!$A:$A,ROW()))</f>
        <v>BALI巴厘</v>
      </c>
      <c r="B1638" t="str">
        <f>IF(INDEX('Display 730 &amp; 1200'!$B:$B,ROW())="","",INDEX('Display 730 &amp; 1200'!$B:$B,ROW()))</f>
        <v>Ida I Dewa Agung Santawya</v>
      </c>
      <c r="C1638" t="str">
        <f>IF(INDEX('Display 730 &amp; 1200'!$D:$D,ROW())="","",INDEX('Display 730 &amp; 1200'!$D:$D,ROW()))</f>
        <v>CICA_1</v>
      </c>
      <c r="D1638" t="e">
        <f>IF($C1638="",0,SUMIFS(#REF!,#REF!,$C1638,#REF!,"&gt;="&amp;'Display 730 &amp; 1200'!$AN$10,#REF!,"&lt;="&amp;'Display 730 &amp; 1200'!$AN$9))</f>
        <v>#REF!</v>
      </c>
      <c r="E1638" t="e">
        <f>IF($C1638="",0,SUMIFS(#REF!,#REF!,$C1638,#REF!,"&gt;="&amp;'Display 730 &amp; 1200'!$AN$12,#REF!,"&lt;="&amp;'Display 730 &amp; 1200'!$AN$11))</f>
        <v>#REF!</v>
      </c>
    </row>
    <row r="1639" spans="1:5">
      <c r="A1639" t="str">
        <f>IF(INDEX('Display 730 &amp; 1200'!$A:$A,ROW())="","",INDEX('Display 730 &amp; 1200'!$A:$A,ROW()))</f>
        <v>BALI巴厘</v>
      </c>
      <c r="B1639" t="str">
        <f>IF(INDEX('Display 730 &amp; 1200'!$B:$B,ROW())="","",INDEX('Display 730 &amp; 1200'!$B:$B,ROW()))</f>
        <v>Ida I Dewa Agung Santawya</v>
      </c>
      <c r="C1639" t="str">
        <f>IF(INDEX('Display 730 &amp; 1200'!$D:$D,ROW())="","",INDEX('Display 730 &amp; 1200'!$D:$D,ROW()))</f>
        <v>MENGWI_1</v>
      </c>
      <c r="D1639" t="e">
        <f>IF($C1639="",0,SUMIFS(#REF!,#REF!,$C1639,#REF!,"&gt;="&amp;'Display 730 &amp; 1200'!$AN$10,#REF!,"&lt;="&amp;'Display 730 &amp; 1200'!$AN$9))</f>
        <v>#REF!</v>
      </c>
      <c r="E1639" t="e">
        <f>IF($C1639="",0,SUMIFS(#REF!,#REF!,$C1639,#REF!,"&gt;="&amp;'Display 730 &amp; 1200'!$AN$12,#REF!,"&lt;="&amp;'Display 730 &amp; 1200'!$AN$11))</f>
        <v>#REF!</v>
      </c>
    </row>
    <row r="1640" spans="1:5">
      <c r="A1640" t="str">
        <f>IF(INDEX('Display 730 &amp; 1200'!$A:$A,ROW())="","",INDEX('Display 730 &amp; 1200'!$A:$A,ROW()))</f>
        <v>BALI巴厘</v>
      </c>
      <c r="B1640" t="str">
        <f>IF(INDEX('Display 730 &amp; 1200'!$B:$B,ROW())="","",INDEX('Display 730 &amp; 1200'!$B:$B,ROW()))</f>
        <v>Ida I Dewa Agung Santawya</v>
      </c>
      <c r="C1640" t="str">
        <f>IF(INDEX('Display 730 &amp; 1200'!$D:$D,ROW())="","",INDEX('Display 730 &amp; 1200'!$D:$D,ROW()))</f>
        <v>DC_MENGWI_1</v>
      </c>
      <c r="D1640" t="e">
        <f>IF($C1640="",0,SUMIFS(#REF!,#REF!,$C1640,#REF!,"&gt;="&amp;'Display 730 &amp; 1200'!$AN$10,#REF!,"&lt;="&amp;'Display 730 &amp; 1200'!$AN$9))</f>
        <v>#REF!</v>
      </c>
      <c r="E1640" t="e">
        <f>IF($C1640="",0,SUMIFS(#REF!,#REF!,$C1640,#REF!,"&gt;="&amp;'Display 730 &amp; 1200'!$AN$12,#REF!,"&lt;="&amp;'Display 730 &amp; 1200'!$AN$11))</f>
        <v>#REF!</v>
      </c>
    </row>
    <row r="1641" spans="1:5">
      <c r="A1641" t="str">
        <f>IF(INDEX('Display 730 &amp; 1200'!$A:$A,ROW())="","",INDEX('Display 730 &amp; 1200'!$A:$A,ROW()))</f>
        <v>BALI巴厘</v>
      </c>
      <c r="B1641" t="str">
        <f>IF(INDEX('Display 730 &amp; 1200'!$B:$B,ROW())="","",INDEX('Display 730 &amp; 1200'!$B:$B,ROW()))</f>
        <v>Ika Elfiera Sinaga</v>
      </c>
      <c r="C1641" t="str">
        <f>IF(INDEX('Display 730 &amp; 1200'!$D:$D,ROW())="","",INDEX('Display 730 &amp; 1200'!$D:$D,ROW()))</f>
        <v>DC_DENPASAR_SELATAN1</v>
      </c>
      <c r="D1641" t="e">
        <f>IF($C1641="",0,SUMIFS(#REF!,#REF!,$C1641,#REF!,"&gt;="&amp;'Display 730 &amp; 1200'!$AN$10,#REF!,"&lt;="&amp;'Display 730 &amp; 1200'!$AN$9))</f>
        <v>#REF!</v>
      </c>
      <c r="E1641" t="e">
        <f>IF($C1641="",0,SUMIFS(#REF!,#REF!,$C1641,#REF!,"&gt;="&amp;'Display 730 &amp; 1200'!$AN$12,#REF!,"&lt;="&amp;'Display 730 &amp; 1200'!$AN$11))</f>
        <v>#REF!</v>
      </c>
    </row>
    <row r="1642" spans="1:5">
      <c r="A1642" t="str">
        <f>IF(INDEX('Display 730 &amp; 1200'!$A:$A,ROW())="","",INDEX('Display 730 &amp; 1200'!$A:$A,ROW()))</f>
        <v>BALI巴厘</v>
      </c>
      <c r="B1642" t="str">
        <f>IF(INDEX('Display 730 &amp; 1200'!$B:$B,ROW())="","",INDEX('Display 730 &amp; 1200'!$B:$B,ROW()))</f>
        <v>Ika Elfiera Sinaga</v>
      </c>
      <c r="C1642" t="str">
        <f>IF(INDEX('Display 730 &amp; 1200'!$D:$D,ROW())="","",INDEX('Display 730 &amp; 1200'!$D:$D,ROW()))</f>
        <v>NANGKA_SELATAN_1</v>
      </c>
      <c r="D1642" t="e">
        <f>IF($C1642="",0,SUMIFS(#REF!,#REF!,$C1642,#REF!,"&gt;="&amp;'Display 730 &amp; 1200'!$AN$10,#REF!,"&lt;="&amp;'Display 730 &amp; 1200'!$AN$9))</f>
        <v>#REF!</v>
      </c>
      <c r="E1642" t="e">
        <f>IF($C1642="",0,SUMIFS(#REF!,#REF!,$C1642,#REF!,"&gt;="&amp;'Display 730 &amp; 1200'!$AN$12,#REF!,"&lt;="&amp;'Display 730 &amp; 1200'!$AN$11))</f>
        <v>#REF!</v>
      </c>
    </row>
    <row r="1643" spans="1:5">
      <c r="A1643" t="str">
        <f>IF(INDEX('Display 730 &amp; 1200'!$A:$A,ROW())="","",INDEX('Display 730 &amp; 1200'!$A:$A,ROW()))</f>
        <v>BALI巴厘</v>
      </c>
      <c r="B1643" t="str">
        <f>IF(INDEX('Display 730 &amp; 1200'!$B:$B,ROW())="","",INDEX('Display 730 &amp; 1200'!$B:$B,ROW()))</f>
        <v>Ika Elfiera Sinaga</v>
      </c>
      <c r="C1643" t="str">
        <f>IF(INDEX('Display 730 &amp; 1200'!$D:$D,ROW())="","",INDEX('Display 730 &amp; 1200'!$D:$D,ROW()))</f>
        <v>PEMECUTAN_1</v>
      </c>
      <c r="D1643" t="e">
        <f>IF($C1643="",0,SUMIFS(#REF!,#REF!,$C1643,#REF!,"&gt;="&amp;'Display 730 &amp; 1200'!$AN$10,#REF!,"&lt;="&amp;'Display 730 &amp; 1200'!$AN$9))</f>
        <v>#REF!</v>
      </c>
      <c r="E1643" t="e">
        <f>IF($C1643="",0,SUMIFS(#REF!,#REF!,$C1643,#REF!,"&gt;="&amp;'Display 730 &amp; 1200'!$AN$12,#REF!,"&lt;="&amp;'Display 730 &amp; 1200'!$AN$11))</f>
        <v>#REF!</v>
      </c>
    </row>
    <row r="1644" spans="1:5">
      <c r="A1644" t="str">
        <f>IF(INDEX('Display 730 &amp; 1200'!$A:$A,ROW())="","",INDEX('Display 730 &amp; 1200'!$A:$A,ROW()))</f>
        <v>BALI巴厘</v>
      </c>
      <c r="B1644" t="str">
        <f>IF(INDEX('Display 730 &amp; 1200'!$B:$B,ROW())="","",INDEX('Display 730 &amp; 1200'!$B:$B,ROW()))</f>
        <v>Ika Elfiera Sinaga</v>
      </c>
      <c r="C1644" t="str">
        <f>IF(INDEX('Display 730 &amp; 1200'!$D:$D,ROW())="","",INDEX('Display 730 &amp; 1200'!$D:$D,ROW()))</f>
        <v>DENPASAR_UTARA_1</v>
      </c>
      <c r="D1644" t="e">
        <f>IF($C1644="",0,SUMIFS(#REF!,#REF!,$C1644,#REF!,"&gt;="&amp;'Display 730 &amp; 1200'!$AN$10,#REF!,"&lt;="&amp;'Display 730 &amp; 1200'!$AN$9))</f>
        <v>#REF!</v>
      </c>
      <c r="E1644" t="e">
        <f>IF($C1644="",0,SUMIFS(#REF!,#REF!,$C1644,#REF!,"&gt;="&amp;'Display 730 &amp; 1200'!$AN$12,#REF!,"&lt;="&amp;'Display 730 &amp; 1200'!$AN$11))</f>
        <v>#REF!</v>
      </c>
    </row>
    <row r="1645" spans="1:5">
      <c r="A1645" t="str">
        <f>IF(INDEX('Display 730 &amp; 1200'!$A:$A,ROW())="","",INDEX('Display 730 &amp; 1200'!$A:$A,ROW()))</f>
        <v>BALI巴厘</v>
      </c>
      <c r="B1645" t="str">
        <f>IF(INDEX('Display 730 &amp; 1200'!$B:$B,ROW())="","",INDEX('Display 730 &amp; 1200'!$B:$B,ROW()))</f>
        <v>Ika Elfiera Sinaga</v>
      </c>
      <c r="C1645" t="str">
        <f>IF(INDEX('Display 730 &amp; 1200'!$D:$D,ROW())="","",INDEX('Display 730 &amp; 1200'!$D:$D,ROW()))</f>
        <v>KEBO_IWA_UTARA_1</v>
      </c>
      <c r="D1645" t="e">
        <f>IF($C1645="",0,SUMIFS(#REF!,#REF!,$C1645,#REF!,"&gt;="&amp;'Display 730 &amp; 1200'!$AN$10,#REF!,"&lt;="&amp;'Display 730 &amp; 1200'!$AN$9))</f>
        <v>#REF!</v>
      </c>
      <c r="E1645" t="e">
        <f>IF($C1645="",0,SUMIFS(#REF!,#REF!,$C1645,#REF!,"&gt;="&amp;'Display 730 &amp; 1200'!$AN$12,#REF!,"&lt;="&amp;'Display 730 &amp; 1200'!$AN$11))</f>
        <v>#REF!</v>
      </c>
    </row>
    <row r="1646" spans="1:5">
      <c r="A1646" t="str">
        <f>IF(INDEX('Display 730 &amp; 1200'!$A:$A,ROW())="","",INDEX('Display 730 &amp; 1200'!$A:$A,ROW()))</f>
        <v>BALI巴厘</v>
      </c>
      <c r="B1646" t="str">
        <f>IF(INDEX('Display 730 &amp; 1200'!$B:$B,ROW())="","",INDEX('Display 730 &amp; 1200'!$B:$B,ROW()))</f>
        <v>Ika Elfiera Sinaga</v>
      </c>
      <c r="C1646" t="str">
        <f>IF(INDEX('Display 730 &amp; 1200'!$D:$D,ROW())="","",INDEX('Display 730 &amp; 1200'!$D:$D,ROW()))</f>
        <v>PEGUYANGAN_1</v>
      </c>
      <c r="D1646" t="e">
        <f>IF($C1646="",0,SUMIFS(#REF!,#REF!,$C1646,#REF!,"&gt;="&amp;'Display 730 &amp; 1200'!$AN$10,#REF!,"&lt;="&amp;'Display 730 &amp; 1200'!$AN$9))</f>
        <v>#REF!</v>
      </c>
      <c r="E1646" t="e">
        <f>IF($C1646="",0,SUMIFS(#REF!,#REF!,$C1646,#REF!,"&gt;="&amp;'Display 730 &amp; 1200'!$AN$12,#REF!,"&lt;="&amp;'Display 730 &amp; 1200'!$AN$11))</f>
        <v>#REF!</v>
      </c>
    </row>
    <row r="1647" spans="1:5">
      <c r="A1647" t="str">
        <f>IF(INDEX('Display 730 &amp; 1200'!$A:$A,ROW())="","",INDEX('Display 730 &amp; 1200'!$A:$A,ROW()))</f>
        <v>BALI巴厘</v>
      </c>
      <c r="B1647" t="str">
        <f>IF(INDEX('Display 730 &amp; 1200'!$B:$B,ROW())="","",INDEX('Display 730 &amp; 1200'!$B:$B,ROW()))</f>
        <v>Ika Elfiera Sinaga</v>
      </c>
      <c r="C1647" t="str">
        <f>IF(INDEX('Display 730 &amp; 1200'!$D:$D,ROW())="","",INDEX('Display 730 &amp; 1200'!$D:$D,ROW()))</f>
        <v>KEMUDA_1</v>
      </c>
      <c r="D1647" t="e">
        <f>IF($C1647="",0,SUMIFS(#REF!,#REF!,$C1647,#REF!,"&gt;="&amp;'Display 730 &amp; 1200'!$AN$10,#REF!,"&lt;="&amp;'Display 730 &amp; 1200'!$AN$9))</f>
        <v>#REF!</v>
      </c>
      <c r="E1647" t="e">
        <f>IF($C1647="",0,SUMIFS(#REF!,#REF!,$C1647,#REF!,"&gt;="&amp;'Display 730 &amp; 1200'!$AN$12,#REF!,"&lt;="&amp;'Display 730 &amp; 1200'!$AN$11))</f>
        <v>#REF!</v>
      </c>
    </row>
    <row r="1648" spans="1:5">
      <c r="A1648" t="str">
        <f>IF(INDEX('Display 730 &amp; 1200'!$A:$A,ROW())="","",INDEX('Display 730 &amp; 1200'!$A:$A,ROW()))</f>
        <v>BALI巴厘</v>
      </c>
      <c r="B1648" t="str">
        <f>IF(INDEX('Display 730 &amp; 1200'!$B:$B,ROW())="","",INDEX('Display 730 &amp; 1200'!$B:$B,ROW()))</f>
        <v>Ika Elfiera Sinaga</v>
      </c>
      <c r="C1648" t="str">
        <f>IF(INDEX('Display 730 &amp; 1200'!$D:$D,ROW())="","",INDEX('Display 730 &amp; 1200'!$D:$D,ROW()))</f>
        <v>AYANI_UTARA_1</v>
      </c>
      <c r="D1648" t="e">
        <f>IF($C1648="",0,SUMIFS(#REF!,#REF!,$C1648,#REF!,"&gt;="&amp;'Display 730 &amp; 1200'!$AN$10,#REF!,"&lt;="&amp;'Display 730 &amp; 1200'!$AN$9))</f>
        <v>#REF!</v>
      </c>
      <c r="E1648" t="e">
        <f>IF($C1648="",0,SUMIFS(#REF!,#REF!,$C1648,#REF!,"&gt;="&amp;'Display 730 &amp; 1200'!$AN$12,#REF!,"&lt;="&amp;'Display 730 &amp; 1200'!$AN$11))</f>
        <v>#REF!</v>
      </c>
    </row>
    <row r="1649" spans="1:5">
      <c r="A1649" t="str">
        <f>IF(INDEX('Display 730 &amp; 1200'!$A:$A,ROW())="","",INDEX('Display 730 &amp; 1200'!$A:$A,ROW()))</f>
        <v>BALI巴厘</v>
      </c>
      <c r="B1649" t="str">
        <f>IF(INDEX('Display 730 &amp; 1200'!$B:$B,ROW())="","",INDEX('Display 730 &amp; 1200'!$B:$B,ROW()))</f>
        <v>Ika Elfiera Sinaga</v>
      </c>
      <c r="C1649" t="str">
        <f>IF(INDEX('Display 730 &amp; 1200'!$D:$D,ROW())="","",INDEX('Display 730 &amp; 1200'!$D:$D,ROW()))</f>
        <v>SESETAN_2</v>
      </c>
      <c r="D1649" t="e">
        <f>IF($C1649="",0,SUMIFS(#REF!,#REF!,$C1649,#REF!,"&gt;="&amp;'Display 730 &amp; 1200'!$AN$10,#REF!,"&lt;="&amp;'Display 730 &amp; 1200'!$AN$9))</f>
        <v>#REF!</v>
      </c>
      <c r="E1649" t="e">
        <f>IF($C1649="",0,SUMIFS(#REF!,#REF!,$C1649,#REF!,"&gt;="&amp;'Display 730 &amp; 1200'!$AN$12,#REF!,"&lt;="&amp;'Display 730 &amp; 1200'!$AN$11))</f>
        <v>#REF!</v>
      </c>
    </row>
    <row r="1650" spans="1:5">
      <c r="A1650" t="str">
        <f>IF(INDEX('Display 730 &amp; 1200'!$A:$A,ROW())="","",INDEX('Display 730 &amp; 1200'!$A:$A,ROW()))</f>
        <v>BALI巴厘</v>
      </c>
      <c r="B1650" t="str">
        <f>IF(INDEX('Display 730 &amp; 1200'!$B:$B,ROW())="","",INDEX('Display 730 &amp; 1200'!$B:$B,ROW()))</f>
        <v>Ika Elfiera Sinaga</v>
      </c>
      <c r="C1650" t="str">
        <f>IF(INDEX('Display 730 &amp; 1200'!$D:$D,ROW())="","",INDEX('Display 730 &amp; 1200'!$D:$D,ROW()))</f>
        <v>GRIYA_ANYAR_1</v>
      </c>
      <c r="D1650" t="e">
        <f>IF($C1650="",0,SUMIFS(#REF!,#REF!,$C1650,#REF!,"&gt;="&amp;'Display 730 &amp; 1200'!$AN$10,#REF!,"&lt;="&amp;'Display 730 &amp; 1200'!$AN$9))</f>
        <v>#REF!</v>
      </c>
      <c r="E1650" t="e">
        <f>IF($C1650="",0,SUMIFS(#REF!,#REF!,$C1650,#REF!,"&gt;="&amp;'Display 730 &amp; 1200'!$AN$12,#REF!,"&lt;="&amp;'Display 730 &amp; 1200'!$AN$11))</f>
        <v>#REF!</v>
      </c>
    </row>
    <row r="1651" spans="1:5">
      <c r="A1651" t="str">
        <f>IF(INDEX('Display 730 &amp; 1200'!$A:$A,ROW())="","",INDEX('Display 730 &amp; 1200'!$A:$A,ROW()))</f>
        <v>BALI巴厘</v>
      </c>
      <c r="B1651" t="str">
        <f>IF(INDEX('Display 730 &amp; 1200'!$B:$B,ROW())="","",INDEX('Display 730 &amp; 1200'!$B:$B,ROW()))</f>
        <v>Ika Elfiera Sinaga</v>
      </c>
      <c r="C1651" t="str">
        <f>IF(INDEX('Display 730 &amp; 1200'!$D:$D,ROW())="","",INDEX('Display 730 &amp; 1200'!$D:$D,ROW()))</f>
        <v>PUPUTAN_RENON_1</v>
      </c>
      <c r="D1651" t="e">
        <f>IF($C1651="",0,SUMIFS(#REF!,#REF!,$C1651,#REF!,"&gt;="&amp;'Display 730 &amp; 1200'!$AN$10,#REF!,"&lt;="&amp;'Display 730 &amp; 1200'!$AN$9))</f>
        <v>#REF!</v>
      </c>
      <c r="E1651" t="e">
        <f>IF($C1651="",0,SUMIFS(#REF!,#REF!,$C1651,#REF!,"&gt;="&amp;'Display 730 &amp; 1200'!$AN$12,#REF!,"&lt;="&amp;'Display 730 &amp; 1200'!$AN$11))</f>
        <v>#REF!</v>
      </c>
    </row>
    <row r="1652" spans="1:5">
      <c r="A1652" t="str">
        <f>IF(INDEX('Display 730 &amp; 1200'!$A:$A,ROW())="","",INDEX('Display 730 &amp; 1200'!$A:$A,ROW()))</f>
        <v>BALI巴厘</v>
      </c>
      <c r="B1652" t="str">
        <f>IF(INDEX('Display 730 &amp; 1200'!$B:$B,ROW())="","",INDEX('Display 730 &amp; 1200'!$B:$B,ROW()))</f>
        <v>Ika Elfiera Sinaga</v>
      </c>
      <c r="C1652" t="str">
        <f>IF(INDEX('Display 730 &amp; 1200'!$D:$D,ROW())="","",INDEX('Display 730 &amp; 1200'!$D:$D,ROW()))</f>
        <v>WIBISANA_1</v>
      </c>
      <c r="D1652" t="e">
        <f>IF($C1652="",0,SUMIFS(#REF!,#REF!,$C1652,#REF!,"&gt;="&amp;'Display 730 &amp; 1200'!$AN$10,#REF!,"&lt;="&amp;'Display 730 &amp; 1200'!$AN$9))</f>
        <v>#REF!</v>
      </c>
      <c r="E1652" t="e">
        <f>IF($C1652="",0,SUMIFS(#REF!,#REF!,$C1652,#REF!,"&gt;="&amp;'Display 730 &amp; 1200'!$AN$12,#REF!,"&lt;="&amp;'Display 730 &amp; 1200'!$AN$11))</f>
        <v>#REF!</v>
      </c>
    </row>
    <row r="1653" spans="1:5">
      <c r="A1653" t="str">
        <f>IF(INDEX('Display 730 &amp; 1200'!$A:$A,ROW())="","",INDEX('Display 730 &amp; 1200'!$A:$A,ROW()))</f>
        <v>BALI巴厘</v>
      </c>
      <c r="B1653" t="str">
        <f>IF(INDEX('Display 730 &amp; 1200'!$B:$B,ROW())="","",INDEX('Display 730 &amp; 1200'!$B:$B,ROW()))</f>
        <v>Ika Elfiera Sinaga</v>
      </c>
      <c r="C1653" t="str">
        <f>IF(INDEX('Display 730 &amp; 1200'!$D:$D,ROW())="","",INDEX('Display 730 &amp; 1200'!$D:$D,ROW()))</f>
        <v>KEBO_IWA_1</v>
      </c>
      <c r="D1653" t="e">
        <f>IF($C1653="",0,SUMIFS(#REF!,#REF!,$C1653,#REF!,"&gt;="&amp;'Display 730 &amp; 1200'!$AN$10,#REF!,"&lt;="&amp;'Display 730 &amp; 1200'!$AN$9))</f>
        <v>#REF!</v>
      </c>
      <c r="E1653" t="e">
        <f>IF($C1653="",0,SUMIFS(#REF!,#REF!,$C1653,#REF!,"&gt;="&amp;'Display 730 &amp; 1200'!$AN$12,#REF!,"&lt;="&amp;'Display 730 &amp; 1200'!$AN$11))</f>
        <v>#REF!</v>
      </c>
    </row>
    <row r="1654" spans="1:5">
      <c r="A1654" t="str">
        <f>IF(INDEX('Display 730 &amp; 1200'!$A:$A,ROW())="","",INDEX('Display 730 &amp; 1200'!$A:$A,ROW()))</f>
        <v>BALI巴厘</v>
      </c>
      <c r="B1654" t="str">
        <f>IF(INDEX('Display 730 &amp; 1200'!$B:$B,ROW())="","",INDEX('Display 730 &amp; 1200'!$B:$B,ROW()))</f>
        <v>Ika Elfiera Sinaga</v>
      </c>
      <c r="C1654" t="str">
        <f>IF(INDEX('Display 730 &amp; 1200'!$D:$D,ROW())="","",INDEX('Display 730 &amp; 1200'!$D:$D,ROW()))</f>
        <v>DC_PULAU_MOYO_1</v>
      </c>
      <c r="D1654" t="e">
        <f>IF($C1654="",0,SUMIFS(#REF!,#REF!,$C1654,#REF!,"&gt;="&amp;'Display 730 &amp; 1200'!$AN$10,#REF!,"&lt;="&amp;'Display 730 &amp; 1200'!$AN$9))</f>
        <v>#REF!</v>
      </c>
      <c r="E1654" t="e">
        <f>IF($C1654="",0,SUMIFS(#REF!,#REF!,$C1654,#REF!,"&gt;="&amp;'Display 730 &amp; 1200'!$AN$12,#REF!,"&lt;="&amp;'Display 730 &amp; 1200'!$AN$11))</f>
        <v>#REF!</v>
      </c>
    </row>
    <row r="1655" spans="1:5">
      <c r="A1655" t="str">
        <f>IF(INDEX('Display 730 &amp; 1200'!$A:$A,ROW())="","",INDEX('Display 730 &amp; 1200'!$A:$A,ROW()))</f>
        <v>BALI巴厘</v>
      </c>
      <c r="B1655" t="str">
        <f>IF(INDEX('Display 730 &amp; 1200'!$B:$B,ROW())="","",INDEX('Display 730 &amp; 1200'!$B:$B,ROW()))</f>
        <v>Ika Elfiera Sinaga</v>
      </c>
      <c r="C1655" t="str">
        <f>IF(INDEX('Display 730 &amp; 1200'!$D:$D,ROW())="","",INDEX('Display 730 &amp; 1200'!$D:$D,ROW()))</f>
        <v>PULAU_BUNGIN_1</v>
      </c>
      <c r="D1655" t="e">
        <f>IF($C1655="",0,SUMIFS(#REF!,#REF!,$C1655,#REF!,"&gt;="&amp;'Display 730 &amp; 1200'!$AN$10,#REF!,"&lt;="&amp;'Display 730 &amp; 1200'!$AN$9))</f>
        <v>#REF!</v>
      </c>
      <c r="E1655" t="e">
        <f>IF($C1655="",0,SUMIFS(#REF!,#REF!,$C1655,#REF!,"&gt;="&amp;'Display 730 &amp; 1200'!$AN$12,#REF!,"&lt;="&amp;'Display 730 &amp; 1200'!$AN$11))</f>
        <v>#REF!</v>
      </c>
    </row>
    <row r="1656" spans="1:5">
      <c r="A1656" t="str">
        <f>IF(INDEX('Display 730 &amp; 1200'!$A:$A,ROW())="","",INDEX('Display 730 &amp; 1200'!$A:$A,ROW()))</f>
        <v>BALI巴厘</v>
      </c>
      <c r="B1656" t="str">
        <f>IF(INDEX('Display 730 &amp; 1200'!$B:$B,ROW())="","",INDEX('Display 730 &amp; 1200'!$B:$B,ROW()))</f>
        <v>Ika Elfiera Sinaga</v>
      </c>
      <c r="C1656" t="str">
        <f>IF(INDEX('Display 730 &amp; 1200'!$D:$D,ROW())="","",INDEX('Display 730 &amp; 1200'!$D:$D,ROW()))</f>
        <v>SIDAKARYA_1</v>
      </c>
      <c r="D1656" t="e">
        <f>IF($C1656="",0,SUMIFS(#REF!,#REF!,$C1656,#REF!,"&gt;="&amp;'Display 730 &amp; 1200'!$AN$10,#REF!,"&lt;="&amp;'Display 730 &amp; 1200'!$AN$9))</f>
        <v>#REF!</v>
      </c>
      <c r="E1656" t="e">
        <f>IF($C1656="",0,SUMIFS(#REF!,#REF!,$C1656,#REF!,"&gt;="&amp;'Display 730 &amp; 1200'!$AN$12,#REF!,"&lt;="&amp;'Display 730 &amp; 1200'!$AN$11))</f>
        <v>#REF!</v>
      </c>
    </row>
    <row r="1657" spans="1:5">
      <c r="A1657" t="str">
        <f>IF(INDEX('Display 730 &amp; 1200'!$A:$A,ROW())="","",INDEX('Display 730 &amp; 1200'!$A:$A,ROW()))</f>
        <v>BALI巴厘</v>
      </c>
      <c r="B1657" t="str">
        <f>IF(INDEX('Display 730 &amp; 1200'!$B:$B,ROW())="","",INDEX('Display 730 &amp; 1200'!$B:$B,ROW()))</f>
        <v>Ika Elfiera Sinaga</v>
      </c>
      <c r="C1657" t="str">
        <f>IF(INDEX('Display 730 &amp; 1200'!$D:$D,ROW())="","",INDEX('Display 730 &amp; 1200'!$D:$D,ROW()))</f>
        <v>PEMOGAN_1</v>
      </c>
      <c r="D1657" t="e">
        <f>IF($C1657="",0,SUMIFS(#REF!,#REF!,$C1657,#REF!,"&gt;="&amp;'Display 730 &amp; 1200'!$AN$10,#REF!,"&lt;="&amp;'Display 730 &amp; 1200'!$AN$9))</f>
        <v>#REF!</v>
      </c>
      <c r="E1657" t="e">
        <f>IF($C1657="",0,SUMIFS(#REF!,#REF!,$C1657,#REF!,"&gt;="&amp;'Display 730 &amp; 1200'!$AN$12,#REF!,"&lt;="&amp;'Display 730 &amp; 1200'!$AN$11))</f>
        <v>#REF!</v>
      </c>
    </row>
    <row r="1658" spans="1:5">
      <c r="A1658" t="str">
        <f>IF(INDEX('Display 730 &amp; 1200'!$A:$A,ROW())="","",INDEX('Display 730 &amp; 1200'!$A:$A,ROW()))</f>
        <v>BALI巴厘</v>
      </c>
      <c r="B1658" t="str">
        <f>IF(INDEX('Display 730 &amp; 1200'!$B:$B,ROW())="","",INDEX('Display 730 &amp; 1200'!$B:$B,ROW()))</f>
        <v>Ika Elfiera Sinaga</v>
      </c>
      <c r="C1658" t="str">
        <f>IF(INDEX('Display 730 &amp; 1200'!$D:$D,ROW())="","",INDEX('Display 730 &amp; 1200'!$D:$D,ROW()))</f>
        <v>DC_DENPASAR_BARAT_3</v>
      </c>
      <c r="D1658" t="e">
        <f>IF($C1658="",0,SUMIFS(#REF!,#REF!,$C1658,#REF!,"&gt;="&amp;'Display 730 &amp; 1200'!$AN$10,#REF!,"&lt;="&amp;'Display 730 &amp; 1200'!$AN$9))</f>
        <v>#REF!</v>
      </c>
      <c r="E1658" t="e">
        <f>IF($C1658="",0,SUMIFS(#REF!,#REF!,$C1658,#REF!,"&gt;="&amp;'Display 730 &amp; 1200'!$AN$12,#REF!,"&lt;="&amp;'Display 730 &amp; 1200'!$AN$11))</f>
        <v>#REF!</v>
      </c>
    </row>
    <row r="1659" spans="1:5">
      <c r="A1659" t="str">
        <f>IF(INDEX('Display 730 &amp; 1200'!$A:$A,ROW())="","",INDEX('Display 730 &amp; 1200'!$A:$A,ROW()))</f>
        <v>BALI巴厘</v>
      </c>
      <c r="B1659" t="str">
        <f>IF(INDEX('Display 730 &amp; 1200'!$B:$B,ROW())="","",INDEX('Display 730 &amp; 1200'!$B:$B,ROW()))</f>
        <v>Ika Elfiera Sinaga</v>
      </c>
      <c r="C1659" t="str">
        <f>IF(INDEX('Display 730 &amp; 1200'!$D:$D,ROW())="","",INDEX('Display 730 &amp; 1200'!$D:$D,ROW()))</f>
        <v>SANUR_KAUH_1</v>
      </c>
      <c r="D1659" t="e">
        <f>IF($C1659="",0,SUMIFS(#REF!,#REF!,$C1659,#REF!,"&gt;="&amp;'Display 730 &amp; 1200'!$AN$10,#REF!,"&lt;="&amp;'Display 730 &amp; 1200'!$AN$9))</f>
        <v>#REF!</v>
      </c>
      <c r="E1659" t="e">
        <f>IF($C1659="",0,SUMIFS(#REF!,#REF!,$C1659,#REF!,"&gt;="&amp;'Display 730 &amp; 1200'!$AN$12,#REF!,"&lt;="&amp;'Display 730 &amp; 1200'!$AN$11))</f>
        <v>#REF!</v>
      </c>
    </row>
    <row r="1660" spans="1:5">
      <c r="A1660" t="str">
        <f>IF(INDEX('Display 730 &amp; 1200'!$A:$A,ROW())="","",INDEX('Display 730 &amp; 1200'!$A:$A,ROW()))</f>
        <v>BALI巴厘</v>
      </c>
      <c r="B1660" t="str">
        <f>IF(INDEX('Display 730 &amp; 1200'!$B:$B,ROW())="","",INDEX('Display 730 &amp; 1200'!$B:$B,ROW()))</f>
        <v>Ika Elfiera Sinaga</v>
      </c>
      <c r="C1660" t="str">
        <f>IF(INDEX('Display 730 &amp; 1200'!$D:$D,ROW())="","",INDEX('Display 730 &amp; 1200'!$D:$D,ROW()))</f>
        <v>SANUR_1</v>
      </c>
      <c r="D1660" t="e">
        <f>IF($C1660="",0,SUMIFS(#REF!,#REF!,$C1660,#REF!,"&gt;="&amp;'Display 730 &amp; 1200'!$AN$10,#REF!,"&lt;="&amp;'Display 730 &amp; 1200'!$AN$9))</f>
        <v>#REF!</v>
      </c>
      <c r="E1660" t="e">
        <f>IF($C1660="",0,SUMIFS(#REF!,#REF!,$C1660,#REF!,"&gt;="&amp;'Display 730 &amp; 1200'!$AN$12,#REF!,"&lt;="&amp;'Display 730 &amp; 1200'!$AN$11))</f>
        <v>#REF!</v>
      </c>
    </row>
    <row r="1661" spans="1:5">
      <c r="A1661" t="str">
        <f>IF(INDEX('Display 730 &amp; 1200'!$A:$A,ROW())="","",INDEX('Display 730 &amp; 1200'!$A:$A,ROW()))</f>
        <v>BALI巴厘</v>
      </c>
      <c r="B1661" t="str">
        <f>IF(INDEX('Display 730 &amp; 1200'!$B:$B,ROW())="","",INDEX('Display 730 &amp; 1200'!$B:$B,ROW()))</f>
        <v>Ika Elfiera Sinaga</v>
      </c>
      <c r="C1661" t="str">
        <f>IF(INDEX('Display 730 &amp; 1200'!$D:$D,ROW())="","",INDEX('Display 730 &amp; 1200'!$D:$D,ROW()))</f>
        <v>KEBO_IWA_SELATAN_1</v>
      </c>
      <c r="D1661" t="e">
        <f>IF($C1661="",0,SUMIFS(#REF!,#REF!,$C1661,#REF!,"&gt;="&amp;'Display 730 &amp; 1200'!$AN$10,#REF!,"&lt;="&amp;'Display 730 &amp; 1200'!$AN$9))</f>
        <v>#REF!</v>
      </c>
      <c r="E1661" t="e">
        <f>IF($C1661="",0,SUMIFS(#REF!,#REF!,$C1661,#REF!,"&gt;="&amp;'Display 730 &amp; 1200'!$AN$12,#REF!,"&lt;="&amp;'Display 730 &amp; 1200'!$AN$11))</f>
        <v>#REF!</v>
      </c>
    </row>
    <row r="1662" spans="1:5">
      <c r="A1662" t="str">
        <f>IF(INDEX('Display 730 &amp; 1200'!$A:$A,ROW())="","",INDEX('Display 730 &amp; 1200'!$A:$A,ROW()))</f>
        <v>BALI巴厘</v>
      </c>
      <c r="B1662" t="str">
        <f>IF(INDEX('Display 730 &amp; 1200'!$B:$B,ROW())="","",INDEX('Display 730 &amp; 1200'!$B:$B,ROW()))</f>
        <v>Ika Elfiera Sinaga</v>
      </c>
      <c r="C1662" t="str">
        <f>IF(INDEX('Display 730 &amp; 1200'!$D:$D,ROW())="","",INDEX('Display 730 &amp; 1200'!$D:$D,ROW()))</f>
        <v>PADANG_SAMBIAN_1</v>
      </c>
      <c r="D1662" t="e">
        <f>IF($C1662="",0,SUMIFS(#REF!,#REF!,$C1662,#REF!,"&gt;="&amp;'Display 730 &amp; 1200'!$AN$10,#REF!,"&lt;="&amp;'Display 730 &amp; 1200'!$AN$9))</f>
        <v>#REF!</v>
      </c>
      <c r="E1662" t="e">
        <f>IF($C1662="",0,SUMIFS(#REF!,#REF!,$C1662,#REF!,"&gt;="&amp;'Display 730 &amp; 1200'!$AN$12,#REF!,"&lt;="&amp;'Display 730 &amp; 1200'!$AN$11))</f>
        <v>#REF!</v>
      </c>
    </row>
    <row r="1663" spans="1:5">
      <c r="A1663" t="str">
        <f>IF(INDEX('Display 730 &amp; 1200'!$A:$A,ROW())="","",INDEX('Display 730 &amp; 1200'!$A:$A,ROW()))</f>
        <v>BALI巴厘</v>
      </c>
      <c r="B1663" t="str">
        <f>IF(INDEX('Display 730 &amp; 1200'!$B:$B,ROW())="","",INDEX('Display 730 &amp; 1200'!$B:$B,ROW()))</f>
        <v>Ika Elfiera Sinaga</v>
      </c>
      <c r="C1663" t="str">
        <f>IF(INDEX('Display 730 &amp; 1200'!$D:$D,ROW())="","",INDEX('Display 730 &amp; 1200'!$D:$D,ROW()))</f>
        <v>HAYAM_WURUK_1</v>
      </c>
      <c r="D1663" t="e">
        <f>IF($C1663="",0,SUMIFS(#REF!,#REF!,$C1663,#REF!,"&gt;="&amp;'Display 730 &amp; 1200'!$AN$10,#REF!,"&lt;="&amp;'Display 730 &amp; 1200'!$AN$9))</f>
        <v>#REF!</v>
      </c>
      <c r="E1663" t="e">
        <f>IF($C1663="",0,SUMIFS(#REF!,#REF!,$C1663,#REF!,"&gt;="&amp;'Display 730 &amp; 1200'!$AN$12,#REF!,"&lt;="&amp;'Display 730 &amp; 1200'!$AN$11))</f>
        <v>#REF!</v>
      </c>
    </row>
    <row r="1664" spans="1:5">
      <c r="A1664" t="str">
        <f>IF(INDEX('Display 730 &amp; 1200'!$A:$A,ROW())="","",INDEX('Display 730 &amp; 1200'!$A:$A,ROW()))</f>
        <v>BALI巴厘</v>
      </c>
      <c r="B1664" t="str">
        <f>IF(INDEX('Display 730 &amp; 1200'!$B:$B,ROW())="","",INDEX('Display 730 &amp; 1200'!$B:$B,ROW()))</f>
        <v>Ika Elfiera Sinaga</v>
      </c>
      <c r="C1664" t="str">
        <f>IF(INDEX('Display 730 &amp; 1200'!$D:$D,ROW())="","",INDEX('Display 730 &amp; 1200'!$D:$D,ROW()))</f>
        <v>RENON_1</v>
      </c>
      <c r="D1664" t="e">
        <f>IF($C1664="",0,SUMIFS(#REF!,#REF!,$C1664,#REF!,"&gt;="&amp;'Display 730 &amp; 1200'!$AN$10,#REF!,"&lt;="&amp;'Display 730 &amp; 1200'!$AN$9))</f>
        <v>#REF!</v>
      </c>
      <c r="E1664" t="e">
        <f>IF($C1664="",0,SUMIFS(#REF!,#REF!,$C1664,#REF!,"&gt;="&amp;'Display 730 &amp; 1200'!$AN$12,#REF!,"&lt;="&amp;'Display 730 &amp; 1200'!$AN$11))</f>
        <v>#REF!</v>
      </c>
    </row>
    <row r="1665" spans="1:5">
      <c r="A1665" t="str">
        <f>IF(INDEX('Display 730 &amp; 1200'!$A:$A,ROW())="","",INDEX('Display 730 &amp; 1200'!$A:$A,ROW()))</f>
        <v>BALI巴厘</v>
      </c>
      <c r="B1665" t="str">
        <f>IF(INDEX('Display 730 &amp; 1200'!$B:$B,ROW())="","",INDEX('Display 730 &amp; 1200'!$B:$B,ROW()))</f>
        <v>Ika Elfiera Sinaga</v>
      </c>
      <c r="C1665" t="str">
        <f>IF(INDEX('Display 730 &amp; 1200'!$D:$D,ROW())="","",INDEX('Display 730 &amp; 1200'!$D:$D,ROW()))</f>
        <v>MAHENDRADATTA_1</v>
      </c>
      <c r="D1665" t="e">
        <f>IF($C1665="",0,SUMIFS(#REF!,#REF!,$C1665,#REF!,"&gt;="&amp;'Display 730 &amp; 1200'!$AN$10,#REF!,"&lt;="&amp;'Display 730 &amp; 1200'!$AN$9))</f>
        <v>#REF!</v>
      </c>
      <c r="E1665" t="e">
        <f>IF($C1665="",0,SUMIFS(#REF!,#REF!,$C1665,#REF!,"&gt;="&amp;'Display 730 &amp; 1200'!$AN$12,#REF!,"&lt;="&amp;'Display 730 &amp; 1200'!$AN$11))</f>
        <v>#REF!</v>
      </c>
    </row>
    <row r="1666" spans="1:5">
      <c r="A1666" t="str">
        <f>IF(INDEX('Display 730 &amp; 1200'!$A:$A,ROW())="","",INDEX('Display 730 &amp; 1200'!$A:$A,ROW()))</f>
        <v>BALI巴厘</v>
      </c>
      <c r="B1666" t="str">
        <f>IF(INDEX('Display 730 &amp; 1200'!$B:$B,ROW())="","",INDEX('Display 730 &amp; 1200'!$B:$B,ROW()))</f>
        <v>Komang Astra Putra Gunawan</v>
      </c>
      <c r="C1666" t="str">
        <f>IF(INDEX('Display 730 &amp; 1200'!$D:$D,ROW())="","",INDEX('Display 730 &amp; 1200'!$D:$D,ROW()))</f>
        <v>CANDIKUNING</v>
      </c>
      <c r="D1666" t="e">
        <f>IF($C1666="",0,SUMIFS(#REF!,#REF!,$C1666,#REF!,"&gt;="&amp;'Display 730 &amp; 1200'!$AN$10,#REF!,"&lt;="&amp;'Display 730 &amp; 1200'!$AN$9))</f>
        <v>#REF!</v>
      </c>
      <c r="E1666" t="e">
        <f>IF($C1666="",0,SUMIFS(#REF!,#REF!,$C1666,#REF!,"&gt;="&amp;'Display 730 &amp; 1200'!$AN$12,#REF!,"&lt;="&amp;'Display 730 &amp; 1200'!$AN$11))</f>
        <v>#REF!</v>
      </c>
    </row>
    <row r="1667" spans="1:5">
      <c r="A1667" t="str">
        <f>IF(INDEX('Display 730 &amp; 1200'!$A:$A,ROW())="","",INDEX('Display 730 &amp; 1200'!$A:$A,ROW()))</f>
        <v>BALI巴厘</v>
      </c>
      <c r="B1667" t="str">
        <f>IF(INDEX('Display 730 &amp; 1200'!$B:$B,ROW())="","",INDEX('Display 730 &amp; 1200'!$B:$B,ROW()))</f>
        <v>Ika Elfiera Sinaga</v>
      </c>
      <c r="C1667" t="str">
        <f>IF(INDEX('Display 730 &amp; 1200'!$D:$D,ROW())="","",INDEX('Display 730 &amp; 1200'!$D:$D,ROW()))</f>
        <v>SUWUNG_KAUH</v>
      </c>
      <c r="D1667" t="e">
        <f>IF($C1667="",0,SUMIFS(#REF!,#REF!,$C1667,#REF!,"&gt;="&amp;'Display 730 &amp; 1200'!$AN$10,#REF!,"&lt;="&amp;'Display 730 &amp; 1200'!$AN$9))</f>
        <v>#REF!</v>
      </c>
      <c r="E1667" t="e">
        <f>IF($C1667="",0,SUMIFS(#REF!,#REF!,$C1667,#REF!,"&gt;="&amp;'Display 730 &amp; 1200'!$AN$12,#REF!,"&lt;="&amp;'Display 730 &amp; 1200'!$AN$11))</f>
        <v>#REF!</v>
      </c>
    </row>
    <row r="1668" spans="1:5">
      <c r="A1668" t="str">
        <f>IF(INDEX('Display 730 &amp; 1200'!$A:$A,ROW())="","",INDEX('Display 730 &amp; 1200'!$A:$A,ROW()))</f>
        <v>BALI巴厘</v>
      </c>
      <c r="B1668" t="str">
        <f>IF(INDEX('Display 730 &amp; 1200'!$B:$B,ROW())="","",INDEX('Display 730 &amp; 1200'!$B:$B,ROW()))</f>
        <v>Ida I Dewa Agung Santawya</v>
      </c>
      <c r="C1668" t="str">
        <f>IF(INDEX('Display 730 &amp; 1200'!$D:$D,ROW())="","",INDEX('Display 730 &amp; 1200'!$D:$D,ROW()))</f>
        <v>PERANG</v>
      </c>
      <c r="D1668" t="e">
        <f>IF($C1668="",0,SUMIFS(#REF!,#REF!,$C1668,#REF!,"&gt;="&amp;'Display 730 &amp; 1200'!$AN$10,#REF!,"&lt;="&amp;'Display 730 &amp; 1200'!$AN$9))</f>
        <v>#REF!</v>
      </c>
      <c r="E1668" t="e">
        <f>IF($C1668="",0,SUMIFS(#REF!,#REF!,$C1668,#REF!,"&gt;="&amp;'Display 730 &amp; 1200'!$AN$12,#REF!,"&lt;="&amp;'Display 730 &amp; 1200'!$AN$11))</f>
        <v>#REF!</v>
      </c>
    </row>
    <row r="1669" spans="1:5">
      <c r="A1669" t="str">
        <f>IF(INDEX('Display 730 &amp; 1200'!$A:$A,ROW())="","",INDEX('Display 730 &amp; 1200'!$A:$A,ROW()))</f>
        <v>BALI巴厘</v>
      </c>
      <c r="B1669" t="str">
        <f>IF(INDEX('Display 730 &amp; 1200'!$B:$B,ROW())="","",INDEX('Display 730 &amp; 1200'!$B:$B,ROW()))</f>
        <v>Ida I Dewa Agung Santawya</v>
      </c>
      <c r="C1669" t="str">
        <f>IF(INDEX('Display 730 &amp; 1200'!$D:$D,ROW())="","",INDEX('Display 730 &amp; 1200'!$D:$D,ROW()))</f>
        <v>SEDANG</v>
      </c>
      <c r="D1669" t="e">
        <f>IF($C1669="",0,SUMIFS(#REF!,#REF!,$C1669,#REF!,"&gt;="&amp;'Display 730 &amp; 1200'!$AN$10,#REF!,"&lt;="&amp;'Display 730 &amp; 1200'!$AN$9))</f>
        <v>#REF!</v>
      </c>
      <c r="E1669" t="e">
        <f>IF($C1669="",0,SUMIFS(#REF!,#REF!,$C1669,#REF!,"&gt;="&amp;'Display 730 &amp; 1200'!$AN$12,#REF!,"&lt;="&amp;'Display 730 &amp; 1200'!$AN$11))</f>
        <v>#REF!</v>
      </c>
    </row>
    <row r="1670" spans="1:5">
      <c r="A1670" t="str">
        <f>IF(INDEX('Display 730 &amp; 1200'!$A:$A,ROW())="","",INDEX('Display 730 &amp; 1200'!$A:$A,ROW()))</f>
        <v>BALI巴厘</v>
      </c>
      <c r="B1670" t="str">
        <f>IF(INDEX('Display 730 &amp; 1200'!$B:$B,ROW())="","",INDEX('Display 730 &amp; 1200'!$B:$B,ROW()))</f>
        <v>Komang Astra Putra Gunawan</v>
      </c>
      <c r="C1670" t="str">
        <f>IF(INDEX('Display 730 &amp; 1200'!$D:$D,ROW())="","",INDEX('Display 730 &amp; 1200'!$D:$D,ROW()))</f>
        <v>KEROBOKAN_1</v>
      </c>
      <c r="D1670" t="e">
        <f>IF($C1670="",0,SUMIFS(#REF!,#REF!,$C1670,#REF!,"&gt;="&amp;'Display 730 &amp; 1200'!$AN$10,#REF!,"&lt;="&amp;'Display 730 &amp; 1200'!$AN$9))</f>
        <v>#REF!</v>
      </c>
      <c r="E1670" t="e">
        <f>IF($C1670="",0,SUMIFS(#REF!,#REF!,$C1670,#REF!,"&gt;="&amp;'Display 730 &amp; 1200'!$AN$12,#REF!,"&lt;="&amp;'Display 730 &amp; 1200'!$AN$11))</f>
        <v>#REF!</v>
      </c>
    </row>
    <row r="1671" spans="1:5">
      <c r="A1671" t="str">
        <f>IF(INDEX('Display 730 &amp; 1200'!$A:$A,ROW())="","",INDEX('Display 730 &amp; 1200'!$A:$A,ROW()))</f>
        <v>BALI巴厘</v>
      </c>
      <c r="B1671" t="str">
        <f>IF(INDEX('Display 730 &amp; 1200'!$B:$B,ROW())="","",INDEX('Display 730 &amp; 1200'!$B:$B,ROW()))</f>
        <v>Ika Elfiera Sinaga</v>
      </c>
      <c r="C1671" t="str">
        <f>IF(INDEX('Display 730 &amp; 1200'!$D:$D,ROW())="","",INDEX('Display 730 &amp; 1200'!$D:$D,ROW()))</f>
        <v>PERMATA_HIJAU</v>
      </c>
      <c r="D1671" t="e">
        <f>IF($C1671="",0,SUMIFS(#REF!,#REF!,$C1671,#REF!,"&gt;="&amp;'Display 730 &amp; 1200'!$AN$10,#REF!,"&lt;="&amp;'Display 730 &amp; 1200'!$AN$9))</f>
        <v>#REF!</v>
      </c>
      <c r="E1671" t="e">
        <f>IF($C1671="",0,SUMIFS(#REF!,#REF!,$C1671,#REF!,"&gt;="&amp;'Display 730 &amp; 1200'!$AN$12,#REF!,"&lt;="&amp;'Display 730 &amp; 1200'!$AN$11))</f>
        <v>#REF!</v>
      </c>
    </row>
    <row r="1672" spans="1:5">
      <c r="A1672" t="str">
        <f>IF(INDEX('Display 730 &amp; 1200'!$A:$A,ROW())="","",INDEX('Display 730 &amp; 1200'!$A:$A,ROW()))</f>
        <v>BALI巴厘</v>
      </c>
      <c r="B1672" t="str">
        <f>IF(INDEX('Display 730 &amp; 1200'!$B:$B,ROW())="","",INDEX('Display 730 &amp; 1200'!$B:$B,ROW()))</f>
        <v>Ika Elfiera Sinaga</v>
      </c>
      <c r="C1672" t="str">
        <f>IF(INDEX('Display 730 &amp; 1200'!$D:$D,ROW())="","",INDEX('Display 730 &amp; 1200'!$D:$D,ROW()))</f>
        <v>PURA_DEMAK</v>
      </c>
      <c r="D1672" t="e">
        <f>IF($C1672="",0,SUMIFS(#REF!,#REF!,$C1672,#REF!,"&gt;="&amp;'Display 730 &amp; 1200'!$AN$10,#REF!,"&lt;="&amp;'Display 730 &amp; 1200'!$AN$9))</f>
        <v>#REF!</v>
      </c>
      <c r="E1672" t="e">
        <f>IF($C1672="",0,SUMIFS(#REF!,#REF!,$C1672,#REF!,"&gt;="&amp;'Display 730 &amp; 1200'!$AN$12,#REF!,"&lt;="&amp;'Display 730 &amp; 1200'!$AN$11))</f>
        <v>#REF!</v>
      </c>
    </row>
    <row r="1673" spans="1:5">
      <c r="A1673" t="str">
        <f>IF(INDEX('Display 730 &amp; 1200'!$A:$A,ROW())="","",INDEX('Display 730 &amp; 1200'!$A:$A,ROW()))</f>
        <v>BALI巴厘</v>
      </c>
      <c r="B1673" t="str">
        <f>IF(INDEX('Display 730 &amp; 1200'!$B:$B,ROW())="","",INDEX('Display 730 &amp; 1200'!$B:$B,ROW()))</f>
        <v>Komang Astra Putra Gunawan</v>
      </c>
      <c r="C1673" t="str">
        <f>IF(INDEX('Display 730 &amp; 1200'!$D:$D,ROW())="","",INDEX('Display 730 &amp; 1200'!$D:$D,ROW()))</f>
        <v>PENEBEL</v>
      </c>
      <c r="D1673" t="e">
        <f>IF($C1673="",0,SUMIFS(#REF!,#REF!,$C1673,#REF!,"&gt;="&amp;'Display 730 &amp; 1200'!$AN$10,#REF!,"&lt;="&amp;'Display 730 &amp; 1200'!$AN$9))</f>
        <v>#REF!</v>
      </c>
      <c r="E1673" t="e">
        <f>IF($C1673="",0,SUMIFS(#REF!,#REF!,$C1673,#REF!,"&gt;="&amp;'Display 730 &amp; 1200'!$AN$12,#REF!,"&lt;="&amp;'Display 730 &amp; 1200'!$AN$11))</f>
        <v>#REF!</v>
      </c>
    </row>
    <row r="1674" spans="1:5">
      <c r="A1674" t="str">
        <f>IF(INDEX('Display 730 &amp; 1200'!$A:$A,ROW())="","",INDEX('Display 730 &amp; 1200'!$A:$A,ROW()))</f>
        <v>BALI巴厘</v>
      </c>
      <c r="B1674" t="str">
        <f>IF(INDEX('Display 730 &amp; 1200'!$B:$B,ROW())="","",INDEX('Display 730 &amp; 1200'!$B:$B,ROW()))</f>
        <v>Komang Astra Putra Gunawan</v>
      </c>
      <c r="C1674" t="str">
        <f>IF(INDEX('Display 730 &amp; 1200'!$D:$D,ROW())="","",INDEX('Display 730 &amp; 1200'!$D:$D,ROW()))</f>
        <v>DAUH_PEKEN_05</v>
      </c>
      <c r="D1674" t="e">
        <f>IF($C1674="",0,SUMIFS(#REF!,#REF!,$C1674,#REF!,"&gt;="&amp;'Display 730 &amp; 1200'!$AN$10,#REF!,"&lt;="&amp;'Display 730 &amp; 1200'!$AN$9))</f>
        <v>#REF!</v>
      </c>
      <c r="E1674" t="e">
        <f>IF($C1674="",0,SUMIFS(#REF!,#REF!,$C1674,#REF!,"&gt;="&amp;'Display 730 &amp; 1200'!$AN$12,#REF!,"&lt;="&amp;'Display 730 &amp; 1200'!$AN$11))</f>
        <v>#REF!</v>
      </c>
    </row>
    <row r="1675" spans="1:5">
      <c r="A1675" t="str">
        <f>IF(INDEX('Display 730 &amp; 1200'!$A:$A,ROW())="","",INDEX('Display 730 &amp; 1200'!$A:$A,ROW()))</f>
        <v>BALI巴厘</v>
      </c>
      <c r="B1675" t="str">
        <f>IF(INDEX('Display 730 &amp; 1200'!$B:$B,ROW())="","",INDEX('Display 730 &amp; 1200'!$B:$B,ROW()))</f>
        <v>Komang Astra Putra Gunawan</v>
      </c>
      <c r="C1675" t="str">
        <f>IF(INDEX('Display 730 &amp; 1200'!$D:$D,ROW())="","",INDEX('Display 730 &amp; 1200'!$D:$D,ROW()))</f>
        <v>KERAMBITAN_04</v>
      </c>
      <c r="D1675" t="e">
        <f>IF($C1675="",0,SUMIFS(#REF!,#REF!,$C1675,#REF!,"&gt;="&amp;'Display 730 &amp; 1200'!$AN$10,#REF!,"&lt;="&amp;'Display 730 &amp; 1200'!$AN$9))</f>
        <v>#REF!</v>
      </c>
      <c r="E1675" t="e">
        <f>IF($C1675="",0,SUMIFS(#REF!,#REF!,$C1675,#REF!,"&gt;="&amp;'Display 730 &amp; 1200'!$AN$12,#REF!,"&lt;="&amp;'Display 730 &amp; 1200'!$AN$11))</f>
        <v>#REF!</v>
      </c>
    </row>
    <row r="1676" spans="1:5">
      <c r="A1676" t="str">
        <f>IF(INDEX('Display 730 &amp; 1200'!$A:$A,ROW())="","",INDEX('Display 730 &amp; 1200'!$A:$A,ROW()))</f>
        <v>BALI巴厘</v>
      </c>
      <c r="B1676" t="str">
        <f>IF(INDEX('Display 730 &amp; 1200'!$B:$B,ROW())="","",INDEX('Display 730 &amp; 1200'!$B:$B,ROW()))</f>
        <v>Ika Elfiera Sinaga</v>
      </c>
      <c r="C1676" t="str">
        <f>IF(INDEX('Display 730 &amp; 1200'!$D:$D,ROW())="","",INDEX('Display 730 &amp; 1200'!$D:$D,ROW()))</f>
        <v>COKROAMINOTO</v>
      </c>
      <c r="D1676" t="e">
        <f>IF($C1676="",0,SUMIFS(#REF!,#REF!,$C1676,#REF!,"&gt;="&amp;'Display 730 &amp; 1200'!$AN$10,#REF!,"&lt;="&amp;'Display 730 &amp; 1200'!$AN$9))</f>
        <v>#REF!</v>
      </c>
      <c r="E1676" t="e">
        <f>IF($C1676="",0,SUMIFS(#REF!,#REF!,$C1676,#REF!,"&gt;="&amp;'Display 730 &amp; 1200'!$AN$12,#REF!,"&lt;="&amp;'Display 730 &amp; 1200'!$AN$11))</f>
        <v>#REF!</v>
      </c>
    </row>
    <row r="1677" spans="1:5">
      <c r="A1677" t="str">
        <f>IF(INDEX('Display 730 &amp; 1200'!$A:$A,ROW())="","",INDEX('Display 730 &amp; 1200'!$A:$A,ROW()))</f>
        <v>BALI巴厘</v>
      </c>
      <c r="B1677" t="str">
        <f>IF(INDEX('Display 730 &amp; 1200'!$B:$B,ROW())="","",INDEX('Display 730 &amp; 1200'!$B:$B,ROW()))</f>
        <v>Ika Elfiera Sinaga</v>
      </c>
      <c r="C1677" t="str">
        <f>IF(INDEX('Display 730 &amp; 1200'!$D:$D,ROW())="","",INDEX('Display 730 &amp; 1200'!$D:$D,ROW()))</f>
        <v>TUKAD_PETANU</v>
      </c>
      <c r="D1677" t="e">
        <f>IF($C1677="",0,SUMIFS(#REF!,#REF!,$C1677,#REF!,"&gt;="&amp;'Display 730 &amp; 1200'!$AN$10,#REF!,"&lt;="&amp;'Display 730 &amp; 1200'!$AN$9))</f>
        <v>#REF!</v>
      </c>
      <c r="E1677" t="e">
        <f>IF($C1677="",0,SUMIFS(#REF!,#REF!,$C1677,#REF!,"&gt;="&amp;'Display 730 &amp; 1200'!$AN$12,#REF!,"&lt;="&amp;'Display 730 &amp; 1200'!$AN$11))</f>
        <v>#REF!</v>
      </c>
    </row>
    <row r="1678" spans="1:5">
      <c r="A1678" t="str">
        <f>IF(INDEX('Display 730 &amp; 1200'!$A:$A,ROW())="","",INDEX('Display 730 &amp; 1200'!$A:$A,ROW()))</f>
        <v>BALI巴厘</v>
      </c>
      <c r="B1678" t="str">
        <f>IF(INDEX('Display 730 &amp; 1200'!$B:$B,ROW())="","",INDEX('Display 730 &amp; 1200'!$B:$B,ROW()))</f>
        <v>Ika Elfiera Sinaga</v>
      </c>
      <c r="C1678" t="str">
        <f>IF(INDEX('Display 730 &amp; 1200'!$D:$D,ROW())="","",INDEX('Display 730 &amp; 1200'!$D:$D,ROW()))</f>
        <v>PANJER</v>
      </c>
      <c r="D1678" t="e">
        <f>IF($C1678="",0,SUMIFS(#REF!,#REF!,$C1678,#REF!,"&gt;="&amp;'Display 730 &amp; 1200'!$AN$10,#REF!,"&lt;="&amp;'Display 730 &amp; 1200'!$AN$9))</f>
        <v>#REF!</v>
      </c>
      <c r="E1678" t="e">
        <f>IF($C1678="",0,SUMIFS(#REF!,#REF!,$C1678,#REF!,"&gt;="&amp;'Display 730 &amp; 1200'!$AN$12,#REF!,"&lt;="&amp;'Display 730 &amp; 1200'!$AN$11))</f>
        <v>#REF!</v>
      </c>
    </row>
    <row r="1679" spans="1:5">
      <c r="A1679" t="str">
        <f>IF(INDEX('Display 730 &amp; 1200'!$A:$A,ROW())="","",INDEX('Display 730 &amp; 1200'!$A:$A,ROW()))</f>
        <v>BALI巴厘</v>
      </c>
      <c r="B1679" t="str">
        <f>IF(INDEX('Display 730 &amp; 1200'!$B:$B,ROW())="","",INDEX('Display 730 &amp; 1200'!$B:$B,ROW()))</f>
        <v>Komang Astra Putra Gunawan</v>
      </c>
      <c r="C1679" t="str">
        <f>IF(INDEX('Display 730 &amp; 1200'!$D:$D,ROW())="","",INDEX('Display 730 &amp; 1200'!$D:$D,ROW()))</f>
        <v>TABANANAN_01</v>
      </c>
      <c r="D1679" t="e">
        <f>IF($C1679="",0,SUMIFS(#REF!,#REF!,$C1679,#REF!,"&gt;="&amp;'Display 730 &amp; 1200'!$AN$10,#REF!,"&lt;="&amp;'Display 730 &amp; 1200'!$AN$9))</f>
        <v>#REF!</v>
      </c>
      <c r="E1679" t="e">
        <f>IF($C1679="",0,SUMIFS(#REF!,#REF!,$C1679,#REF!,"&gt;="&amp;'Display 730 &amp; 1200'!$AN$12,#REF!,"&lt;="&amp;'Display 730 &amp; 1200'!$AN$11))</f>
        <v>#REF!</v>
      </c>
    </row>
    <row r="1680" spans="1:5">
      <c r="A1680" t="str">
        <f>IF(INDEX('Display 730 &amp; 1200'!$A:$A,ROW())="","",INDEX('Display 730 &amp; 1200'!$A:$A,ROW()))</f>
        <v>BALI巴厘</v>
      </c>
      <c r="B1680" t="str">
        <f>IF(INDEX('Display 730 &amp; 1200'!$B:$B,ROW())="","",INDEX('Display 730 &amp; 1200'!$B:$B,ROW()))</f>
        <v>Ika Elfiera Sinaga</v>
      </c>
      <c r="C1680" t="str">
        <f>IF(INDEX('Display 730 &amp; 1200'!$D:$D,ROW())="","",INDEX('Display 730 &amp; 1200'!$D:$D,ROW()))</f>
        <v>BADAK_AGUNG</v>
      </c>
      <c r="D1680" t="e">
        <f>IF($C1680="",0,SUMIFS(#REF!,#REF!,$C1680,#REF!,"&gt;="&amp;'Display 730 &amp; 1200'!$AN$10,#REF!,"&lt;="&amp;'Display 730 &amp; 1200'!$AN$9))</f>
        <v>#REF!</v>
      </c>
      <c r="E1680" t="e">
        <f>IF($C1680="",0,SUMIFS(#REF!,#REF!,$C1680,#REF!,"&gt;="&amp;'Display 730 &amp; 1200'!$AN$12,#REF!,"&lt;="&amp;'Display 730 &amp; 1200'!$AN$11))</f>
        <v>#REF!</v>
      </c>
    </row>
    <row r="1681" spans="1:5">
      <c r="A1681" t="str">
        <f>IF(INDEX('Display 730 &amp; 1200'!$A:$A,ROW())="","",INDEX('Display 730 &amp; 1200'!$A:$A,ROW()))</f>
        <v>BALI巴厘</v>
      </c>
      <c r="B1681" t="str">
        <f>IF(INDEX('Display 730 &amp; 1200'!$B:$B,ROW())="","",INDEX('Display 730 &amp; 1200'!$B:$B,ROW()))</f>
        <v>Ika Elfiera Sinaga</v>
      </c>
      <c r="C1681" t="str">
        <f>IF(INDEX('Display 730 &amp; 1200'!$D:$D,ROW())="","",INDEX('Display 730 &amp; 1200'!$D:$D,ROW()))</f>
        <v>AYANI_UTARA2</v>
      </c>
      <c r="D1681" t="e">
        <f>IF($C1681="",0,SUMIFS(#REF!,#REF!,$C1681,#REF!,"&gt;="&amp;'Display 730 &amp; 1200'!$AN$10,#REF!,"&lt;="&amp;'Display 730 &amp; 1200'!$AN$9))</f>
        <v>#REF!</v>
      </c>
      <c r="E1681" t="e">
        <f>IF($C1681="",0,SUMIFS(#REF!,#REF!,$C1681,#REF!,"&gt;="&amp;'Display 730 &amp; 1200'!$AN$12,#REF!,"&lt;="&amp;'Display 730 &amp; 1200'!$AN$11))</f>
        <v>#REF!</v>
      </c>
    </row>
    <row r="1682" spans="1:5">
      <c r="A1682" t="str">
        <f>IF(INDEX('Display 730 &amp; 1200'!$A:$A,ROW())="","",INDEX('Display 730 &amp; 1200'!$A:$A,ROW()))</f>
        <v>BALI巴厘</v>
      </c>
      <c r="B1682" t="str">
        <f>IF(INDEX('Display 730 &amp; 1200'!$B:$B,ROW())="","",INDEX('Display 730 &amp; 1200'!$B:$B,ROW()))</f>
        <v>Ika Elfiera Sinaga</v>
      </c>
      <c r="C1682" t="str">
        <f>IF(INDEX('Display 730 &amp; 1200'!$D:$D,ROW())="","",INDEX('Display 730 &amp; 1200'!$D:$D,ROW()))</f>
        <v>KARYA_MAKMUR</v>
      </c>
      <c r="D1682" t="e">
        <f>IF($C1682="",0,SUMIFS(#REF!,#REF!,$C1682,#REF!,"&gt;="&amp;'Display 730 &amp; 1200'!$AN$10,#REF!,"&lt;="&amp;'Display 730 &amp; 1200'!$AN$9))</f>
        <v>#REF!</v>
      </c>
      <c r="E1682" t="e">
        <f>IF($C1682="",0,SUMIFS(#REF!,#REF!,$C1682,#REF!,"&gt;="&amp;'Display 730 &amp; 1200'!$AN$12,#REF!,"&lt;="&amp;'Display 730 &amp; 1200'!$AN$11))</f>
        <v>#REF!</v>
      </c>
    </row>
    <row r="1683" spans="1:5">
      <c r="A1683" t="str">
        <f>IF(INDEX('Display 730 &amp; 1200'!$A:$A,ROW())="","",INDEX('Display 730 &amp; 1200'!$A:$A,ROW()))</f>
        <v>BALI巴厘</v>
      </c>
      <c r="B1683" t="str">
        <f>IF(INDEX('Display 730 &amp; 1200'!$B:$B,ROW())="","",INDEX('Display 730 &amp; 1200'!$B:$B,ROW()))</f>
        <v>Ika Elfiera Sinaga</v>
      </c>
      <c r="C1683" t="str">
        <f>IF(INDEX('Display 730 &amp; 1200'!$D:$D,ROW())="","",INDEX('Display 730 &amp; 1200'!$D:$D,ROW()))</f>
        <v>DENPASAR_SELATAN_2</v>
      </c>
      <c r="D1683" t="e">
        <f>IF($C1683="",0,SUMIFS(#REF!,#REF!,$C1683,#REF!,"&gt;="&amp;'Display 730 &amp; 1200'!$AN$10,#REF!,"&lt;="&amp;'Display 730 &amp; 1200'!$AN$9))</f>
        <v>#REF!</v>
      </c>
      <c r="E1683" t="e">
        <f>IF($C1683="",0,SUMIFS(#REF!,#REF!,$C1683,#REF!,"&gt;="&amp;'Display 730 &amp; 1200'!$AN$12,#REF!,"&lt;="&amp;'Display 730 &amp; 1200'!$AN$11))</f>
        <v>#REF!</v>
      </c>
    </row>
    <row r="1684" spans="1:5">
      <c r="A1684" t="str">
        <f>IF(INDEX('Display 730 &amp; 1200'!$A:$A,ROW())="","",INDEX('Display 730 &amp; 1200'!$A:$A,ROW()))</f>
        <v>BALI巴厘</v>
      </c>
      <c r="B1684" t="str">
        <f>IF(INDEX('Display 730 &amp; 1200'!$B:$B,ROW())="","",INDEX('Display 730 &amp; 1200'!$B:$B,ROW()))</f>
        <v>Ika Elfiera Sinaga</v>
      </c>
      <c r="C1684" t="str">
        <f>IF(INDEX('Display 730 &amp; 1200'!$D:$D,ROW())="","",INDEX('Display 730 &amp; 1200'!$D:$D,ROW()))</f>
        <v>PULAU_MOYO_2</v>
      </c>
      <c r="D1684" t="e">
        <f>IF($C1684="",0,SUMIFS(#REF!,#REF!,$C1684,#REF!,"&gt;="&amp;'Display 730 &amp; 1200'!$AN$10,#REF!,"&lt;="&amp;'Display 730 &amp; 1200'!$AN$9))</f>
        <v>#REF!</v>
      </c>
      <c r="E1684" t="e">
        <f>IF($C1684="",0,SUMIFS(#REF!,#REF!,$C1684,#REF!,"&gt;="&amp;'Display 730 &amp; 1200'!$AN$12,#REF!,"&lt;="&amp;'Display 730 &amp; 1200'!$AN$11))</f>
        <v>#REF!</v>
      </c>
    </row>
    <row r="1685" spans="1:5">
      <c r="A1685" t="str">
        <f>IF(INDEX('Display 730 &amp; 1200'!$A:$A,ROW())="","",INDEX('Display 730 &amp; 1200'!$A:$A,ROW()))</f>
        <v>BALI巴厘</v>
      </c>
      <c r="B1685" t="str">
        <f>IF(INDEX('Display 730 &amp; 1200'!$B:$B,ROW())="","",INDEX('Display 730 &amp; 1200'!$B:$B,ROW()))</f>
        <v>Komang Astra Putra Gunawan</v>
      </c>
      <c r="C1685" t="str">
        <f>IF(INDEX('Display 730 &amp; 1200'!$D:$D,ROW())="","",INDEX('Display 730 &amp; 1200'!$D:$D,ROW()))</f>
        <v>RAYA_KUTA</v>
      </c>
      <c r="D1685" t="e">
        <f>IF($C1685="",0,SUMIFS(#REF!,#REF!,$C1685,#REF!,"&gt;="&amp;'Display 730 &amp; 1200'!$AN$10,#REF!,"&lt;="&amp;'Display 730 &amp; 1200'!$AN$9))</f>
        <v>#REF!</v>
      </c>
      <c r="E1685" t="e">
        <f>IF($C1685="",0,SUMIFS(#REF!,#REF!,$C1685,#REF!,"&gt;="&amp;'Display 730 &amp; 1200'!$AN$12,#REF!,"&lt;="&amp;'Display 730 &amp; 1200'!$AN$11))</f>
        <v>#REF!</v>
      </c>
    </row>
    <row r="1686" spans="1:5">
      <c r="A1686" t="str">
        <f>IF(INDEX('Display 730 &amp; 1200'!$A:$A,ROW())="","",INDEX('Display 730 &amp; 1200'!$A:$A,ROW()))</f>
        <v>BALI巴厘</v>
      </c>
      <c r="B1686" t="str">
        <f>IF(INDEX('Display 730 &amp; 1200'!$B:$B,ROW())="","",INDEX('Display 730 &amp; 1200'!$B:$B,ROW()))</f>
        <v>Ida I Dewa Agung Santawya</v>
      </c>
      <c r="C1686" t="str">
        <f>IF(INDEX('Display 730 &amp; 1200'!$D:$D,ROW())="","",INDEX('Display 730 &amp; 1200'!$D:$D,ROW()))</f>
        <v>BATU_BOLONG</v>
      </c>
      <c r="D1686" t="e">
        <f>IF($C1686="",0,SUMIFS(#REF!,#REF!,$C1686,#REF!,"&gt;="&amp;'Display 730 &amp; 1200'!$AN$10,#REF!,"&lt;="&amp;'Display 730 &amp; 1200'!$AN$9))</f>
        <v>#REF!</v>
      </c>
      <c r="E1686" t="e">
        <f>IF($C1686="",0,SUMIFS(#REF!,#REF!,$C1686,#REF!,"&gt;="&amp;'Display 730 &amp; 1200'!$AN$12,#REF!,"&lt;="&amp;'Display 730 &amp; 1200'!$AN$11))</f>
        <v>#REF!</v>
      </c>
    </row>
    <row r="1687" spans="1:5">
      <c r="A1687" t="str">
        <f>IF(INDEX('Display 730 &amp; 1200'!$A:$A,ROW())="","",INDEX('Display 730 &amp; 1200'!$A:$A,ROW()))</f>
        <v>BALI巴厘</v>
      </c>
      <c r="B1687" t="str">
        <f>IF(INDEX('Display 730 &amp; 1200'!$B:$B,ROW())="","",INDEX('Display 730 &amp; 1200'!$B:$B,ROW()))</f>
        <v>Ika Elfiera Sinaga</v>
      </c>
      <c r="C1687" t="str">
        <f>IF(INDEX('Display 730 &amp; 1200'!$D:$D,ROW())="","",INDEX('Display 730 &amp; 1200'!$D:$D,ROW()))</f>
        <v>KESIMAN</v>
      </c>
      <c r="D1687" t="e">
        <f>IF($C1687="",0,SUMIFS(#REF!,#REF!,$C1687,#REF!,"&gt;="&amp;'Display 730 &amp; 1200'!$AN$10,#REF!,"&lt;="&amp;'Display 730 &amp; 1200'!$AN$9))</f>
        <v>#REF!</v>
      </c>
      <c r="E1687" t="e">
        <f>IF($C1687="",0,SUMIFS(#REF!,#REF!,$C1687,#REF!,"&gt;="&amp;'Display 730 &amp; 1200'!$AN$12,#REF!,"&lt;="&amp;'Display 730 &amp; 1200'!$AN$11))</f>
        <v>#REF!</v>
      </c>
    </row>
    <row r="1688" spans="1:5">
      <c r="A1688" t="str">
        <f>IF(INDEX('Display 730 &amp; 1200'!$A:$A,ROW())="","",INDEX('Display 730 &amp; 1200'!$A:$A,ROW()))</f>
        <v>BALI巴厘</v>
      </c>
      <c r="B1688" t="str">
        <f>IF(INDEX('Display 730 &amp; 1200'!$B:$B,ROW())="","",INDEX('Display 730 &amp; 1200'!$B:$B,ROW()))</f>
        <v>Ika Elfiera Sinaga</v>
      </c>
      <c r="C1688" t="str">
        <f>IF(INDEX('Display 730 &amp; 1200'!$D:$D,ROW())="","",INDEX('Display 730 &amp; 1200'!$D:$D,ROW()))</f>
        <v>PADANG_UDAYANA</v>
      </c>
      <c r="D1688" t="e">
        <f>IF($C1688="",0,SUMIFS(#REF!,#REF!,$C1688,#REF!,"&gt;="&amp;'Display 730 &amp; 1200'!$AN$10,#REF!,"&lt;="&amp;'Display 730 &amp; 1200'!$AN$9))</f>
        <v>#REF!</v>
      </c>
      <c r="E1688" t="e">
        <f>IF($C1688="",0,SUMIFS(#REF!,#REF!,$C1688,#REF!,"&gt;="&amp;'Display 730 &amp; 1200'!$AN$12,#REF!,"&lt;="&amp;'Display 730 &amp; 1200'!$AN$11))</f>
        <v>#REF!</v>
      </c>
    </row>
    <row r="1689" spans="1:5">
      <c r="A1689" t="str">
        <f>IF(INDEX('Display 730 &amp; 1200'!$A:$A,ROW())="","",INDEX('Display 730 &amp; 1200'!$A:$A,ROW()))</f>
        <v>BALI巴厘</v>
      </c>
      <c r="B1689" t="str">
        <f>IF(INDEX('Display 730 &amp; 1200'!$B:$B,ROW())="","",INDEX('Display 730 &amp; 1200'!$B:$B,ROW()))</f>
        <v>Ika Elfiera Sinaga</v>
      </c>
      <c r="C1689" t="str">
        <f>IF(INDEX('Display 730 &amp; 1200'!$D:$D,ROW())="","",INDEX('Display 730 &amp; 1200'!$D:$D,ROW()))</f>
        <v>CP_PEMECUTAN_KAJA</v>
      </c>
      <c r="D1689" t="e">
        <f>IF($C1689="",0,SUMIFS(#REF!,#REF!,$C1689,#REF!,"&gt;="&amp;'Display 730 &amp; 1200'!$AN$10,#REF!,"&lt;="&amp;'Display 730 &amp; 1200'!$AN$9))</f>
        <v>#REF!</v>
      </c>
      <c r="E1689" t="e">
        <f>IF($C1689="",0,SUMIFS(#REF!,#REF!,$C1689,#REF!,"&gt;="&amp;'Display 730 &amp; 1200'!$AN$12,#REF!,"&lt;="&amp;'Display 730 &amp; 1200'!$AN$11))</f>
        <v>#REF!</v>
      </c>
    </row>
    <row r="1690" spans="1:5">
      <c r="A1690" t="str">
        <f>IF(INDEX('Display 730 &amp; 1200'!$A:$A,ROW())="","",INDEX('Display 730 &amp; 1200'!$A:$A,ROW()))</f>
        <v>BALI巴厘</v>
      </c>
      <c r="B1690" t="str">
        <f>IF(INDEX('Display 730 &amp; 1200'!$B:$B,ROW())="","",INDEX('Display 730 &amp; 1200'!$B:$B,ROW()))</f>
        <v>Ika Elfiera Sinaga</v>
      </c>
      <c r="C1690" t="str">
        <f>IF(INDEX('Display 730 &amp; 1200'!$D:$D,ROW())="","",INDEX('Display 730 &amp; 1200'!$D:$D,ROW()))</f>
        <v>KALIMUTU</v>
      </c>
      <c r="D1690" t="e">
        <f>IF($C1690="",0,SUMIFS(#REF!,#REF!,$C1690,#REF!,"&gt;="&amp;'Display 730 &amp; 1200'!$AN$10,#REF!,"&lt;="&amp;'Display 730 &amp; 1200'!$AN$9))</f>
        <v>#REF!</v>
      </c>
      <c r="E1690" t="e">
        <f>IF($C1690="",0,SUMIFS(#REF!,#REF!,$C1690,#REF!,"&gt;="&amp;'Display 730 &amp; 1200'!$AN$12,#REF!,"&lt;="&amp;'Display 730 &amp; 1200'!$AN$11))</f>
        <v>#REF!</v>
      </c>
    </row>
    <row r="1691" spans="1:5">
      <c r="A1691" t="str">
        <f>IF(INDEX('Display 730 &amp; 1200'!$A:$A,ROW())="","",INDEX('Display 730 &amp; 1200'!$A:$A,ROW()))</f>
        <v>BALI巴厘</v>
      </c>
      <c r="B1691" t="str">
        <f>IF(INDEX('Display 730 &amp; 1200'!$B:$B,ROW())="","",INDEX('Display 730 &amp; 1200'!$B:$B,ROW()))</f>
        <v>Ida I Dewa Agung Santawya</v>
      </c>
      <c r="C1691" t="str">
        <f>IF(INDEX('Display 730 &amp; 1200'!$D:$D,ROW())="","",INDEX('Display 730 &amp; 1200'!$D:$D,ROW()))</f>
        <v>CP_SEMER</v>
      </c>
      <c r="D1691" t="e">
        <f>IF($C1691="",0,SUMIFS(#REF!,#REF!,$C1691,#REF!,"&gt;="&amp;'Display 730 &amp; 1200'!$AN$10,#REF!,"&lt;="&amp;'Display 730 &amp; 1200'!$AN$9))</f>
        <v>#REF!</v>
      </c>
      <c r="E1691" t="e">
        <f>IF($C1691="",0,SUMIFS(#REF!,#REF!,$C1691,#REF!,"&gt;="&amp;'Display 730 &amp; 1200'!$AN$12,#REF!,"&lt;="&amp;'Display 730 &amp; 1200'!$AN$11))</f>
        <v>#REF!</v>
      </c>
    </row>
    <row r="1692" spans="1:5">
      <c r="A1692" t="str">
        <f>IF(INDEX('Display 730 &amp; 1200'!$A:$A,ROW())="","",INDEX('Display 730 &amp; 1200'!$A:$A,ROW()))</f>
        <v>BALI巴厘</v>
      </c>
      <c r="B1692" t="str">
        <f>IF(INDEX('Display 730 &amp; 1200'!$B:$B,ROW())="","",INDEX('Display 730 &amp; 1200'!$B:$B,ROW()))</f>
        <v>Ika Elfiera Sinaga</v>
      </c>
      <c r="C1692" t="str">
        <f>IF(INDEX('Display 730 &amp; 1200'!$D:$D,ROW())="","",INDEX('Display 730 &amp; 1200'!$D:$D,ROW()))</f>
        <v>KARTINI</v>
      </c>
      <c r="D1692" t="e">
        <f>IF($C1692="",0,SUMIFS(#REF!,#REF!,$C1692,#REF!,"&gt;="&amp;'Display 730 &amp; 1200'!$AN$10,#REF!,"&lt;="&amp;'Display 730 &amp; 1200'!$AN$9))</f>
        <v>#REF!</v>
      </c>
      <c r="E1692" t="e">
        <f>IF($C1692="",0,SUMIFS(#REF!,#REF!,$C1692,#REF!,"&gt;="&amp;'Display 730 &amp; 1200'!$AN$12,#REF!,"&lt;="&amp;'Display 730 &amp; 1200'!$AN$11))</f>
        <v>#REF!</v>
      </c>
    </row>
    <row r="1693" spans="1:5">
      <c r="A1693" t="str">
        <f>IF(INDEX('Display 730 &amp; 1200'!$A:$A,ROW())="","",INDEX('Display 730 &amp; 1200'!$A:$A,ROW()))</f>
        <v>BALI巴厘</v>
      </c>
      <c r="B1693" t="str">
        <f>IF(INDEX('Display 730 &amp; 1200'!$B:$B,ROW())="","",INDEX('Display 730 &amp; 1200'!$B:$B,ROW()))</f>
        <v>Ika Elfiera Sinaga</v>
      </c>
      <c r="C1693" t="str">
        <f>IF(INDEX('Display 730 &amp; 1200'!$D:$D,ROW())="","",INDEX('Display 730 &amp; 1200'!$D:$D,ROW()))</f>
        <v>DENPASAR_BARAT2</v>
      </c>
      <c r="D1693" t="e">
        <f>IF($C1693="",0,SUMIFS(#REF!,#REF!,$C1693,#REF!,"&gt;="&amp;'Display 730 &amp; 1200'!$AN$10,#REF!,"&lt;="&amp;'Display 730 &amp; 1200'!$AN$9))</f>
        <v>#REF!</v>
      </c>
      <c r="E1693" t="e">
        <f>IF($C1693="",0,SUMIFS(#REF!,#REF!,$C1693,#REF!,"&gt;="&amp;'Display 730 &amp; 1200'!$AN$12,#REF!,"&lt;="&amp;'Display 730 &amp; 1200'!$AN$11))</f>
        <v>#REF!</v>
      </c>
    </row>
    <row r="1694" spans="1:5">
      <c r="A1694" t="str">
        <f>IF(INDEX('Display 730 &amp; 1200'!$A:$A,ROW())="","",INDEX('Display 730 &amp; 1200'!$A:$A,ROW()))</f>
        <v>BALI巴厘</v>
      </c>
      <c r="B1694" t="str">
        <f>IF(INDEX('Display 730 &amp; 1200'!$B:$B,ROW())="","",INDEX('Display 730 &amp; 1200'!$B:$B,ROW()))</f>
        <v>Komang Astra Putra Gunawan</v>
      </c>
      <c r="C1694" t="str">
        <f>IF(INDEX('Display 730 &amp; 1200'!$D:$D,ROW())="","",INDEX('Display 730 &amp; 1200'!$D:$D,ROW()))</f>
        <v>ULUWATU1</v>
      </c>
      <c r="D1694" t="e">
        <f>IF($C1694="",0,SUMIFS(#REF!,#REF!,$C1694,#REF!,"&gt;="&amp;'Display 730 &amp; 1200'!$AN$10,#REF!,"&lt;="&amp;'Display 730 &amp; 1200'!$AN$9))</f>
        <v>#REF!</v>
      </c>
      <c r="E1694" t="e">
        <f>IF($C1694="",0,SUMIFS(#REF!,#REF!,$C1694,#REF!,"&gt;="&amp;'Display 730 &amp; 1200'!$AN$12,#REF!,"&lt;="&amp;'Display 730 &amp; 1200'!$AN$11))</f>
        <v>#REF!</v>
      </c>
    </row>
    <row r="1695" spans="1:5">
      <c r="A1695" t="str">
        <f>IF(INDEX('Display 730 &amp; 1200'!$A:$A,ROW())="","",INDEX('Display 730 &amp; 1200'!$A:$A,ROW()))</f>
        <v>BALI巴厘</v>
      </c>
      <c r="B1695" t="str">
        <f>IF(INDEX('Display 730 &amp; 1200'!$B:$B,ROW())="","",INDEX('Display 730 &amp; 1200'!$B:$B,ROW()))</f>
        <v>Ika Elfiera Sinaga</v>
      </c>
      <c r="C1695" t="str">
        <f>IF(INDEX('Display 730 &amp; 1200'!$D:$D,ROW())="","",INDEX('Display 730 &amp; 1200'!$D:$D,ROW()))</f>
        <v>DC_DENPASAR_BARAT</v>
      </c>
      <c r="D1695" t="e">
        <f>IF($C1695="",0,SUMIFS(#REF!,#REF!,$C1695,#REF!,"&gt;="&amp;'Display 730 &amp; 1200'!$AN$10,#REF!,"&lt;="&amp;'Display 730 &amp; 1200'!$AN$9))</f>
        <v>#REF!</v>
      </c>
      <c r="E1695" t="e">
        <f>IF($C1695="",0,SUMIFS(#REF!,#REF!,$C1695,#REF!,"&gt;="&amp;'Display 730 &amp; 1200'!$AN$12,#REF!,"&lt;="&amp;'Display 730 &amp; 1200'!$AN$11))</f>
        <v>#REF!</v>
      </c>
    </row>
    <row r="1696" spans="1:5">
      <c r="A1696" t="str">
        <f>IF(INDEX('Display 730 &amp; 1200'!$A:$A,ROW())="","",INDEX('Display 730 &amp; 1200'!$A:$A,ROW()))</f>
        <v>BALI巴厘</v>
      </c>
      <c r="B1696" t="str">
        <f>IF(INDEX('Display 730 &amp; 1200'!$B:$B,ROW())="","",INDEX('Display 730 &amp; 1200'!$B:$B,ROW()))</f>
        <v>Ika Elfiera Sinaga</v>
      </c>
      <c r="C1696" t="str">
        <f>IF(INDEX('Display 730 &amp; 1200'!$D:$D,ROW())="","",INDEX('Display 730 &amp; 1200'!$D:$D,ROW()))</f>
        <v>SOPUTAN</v>
      </c>
      <c r="D1696" t="e">
        <f>IF($C1696="",0,SUMIFS(#REF!,#REF!,$C1696,#REF!,"&gt;="&amp;'Display 730 &amp; 1200'!$AN$10,#REF!,"&lt;="&amp;'Display 730 &amp; 1200'!$AN$9))</f>
        <v>#REF!</v>
      </c>
      <c r="E1696" t="e">
        <f>IF($C1696="",0,SUMIFS(#REF!,#REF!,$C1696,#REF!,"&gt;="&amp;'Display 730 &amp; 1200'!$AN$12,#REF!,"&lt;="&amp;'Display 730 &amp; 1200'!$AN$11))</f>
        <v>#REF!</v>
      </c>
    </row>
    <row r="1697" spans="1:5">
      <c r="A1697" t="str">
        <f>IF(INDEX('Display 730 &amp; 1200'!$A:$A,ROW())="","",INDEX('Display 730 &amp; 1200'!$A:$A,ROW()))</f>
        <v>BALI巴厘</v>
      </c>
      <c r="B1697" t="str">
        <f>IF(INDEX('Display 730 &amp; 1200'!$B:$B,ROW())="","",INDEX('Display 730 &amp; 1200'!$B:$B,ROW()))</f>
        <v>Ika Elfiera Sinaga</v>
      </c>
      <c r="C1697" t="str">
        <f>IF(INDEX('Display 730 &amp; 1200'!$D:$D,ROW())="","",INDEX('Display 730 &amp; 1200'!$D:$D,ROW()))</f>
        <v>DENPASAR</v>
      </c>
      <c r="D1697" t="e">
        <f>IF($C1697="",0,SUMIFS(#REF!,#REF!,$C1697,#REF!,"&gt;="&amp;'Display 730 &amp; 1200'!$AN$10,#REF!,"&lt;="&amp;'Display 730 &amp; 1200'!$AN$9))</f>
        <v>#REF!</v>
      </c>
      <c r="E1697" t="e">
        <f>IF($C1697="",0,SUMIFS(#REF!,#REF!,$C1697,#REF!,"&gt;="&amp;'Display 730 &amp; 1200'!$AN$12,#REF!,"&lt;="&amp;'Display 730 &amp; 1200'!$AN$11))</f>
        <v>#REF!</v>
      </c>
    </row>
    <row r="1698" spans="1:5">
      <c r="A1698" t="str">
        <f>IF(INDEX('Display 730 &amp; 1200'!$A:$A,ROW())="","",INDEX('Display 730 &amp; 1200'!$A:$A,ROW()))</f>
        <v>BALI巴厘</v>
      </c>
      <c r="B1698" t="str">
        <f>IF(INDEX('Display 730 &amp; 1200'!$B:$B,ROW())="","",INDEX('Display 730 &amp; 1200'!$B:$B,ROW()))</f>
        <v>Komang Astra Putra Gunawan</v>
      </c>
      <c r="C1698" t="str">
        <f>IF(INDEX('Display 730 &amp; 1200'!$D:$D,ROW())="","",INDEX('Display 730 &amp; 1200'!$D:$D,ROW()))</f>
        <v>KUTA_SELATAN</v>
      </c>
      <c r="D1698" t="e">
        <f>IF($C1698="",0,SUMIFS(#REF!,#REF!,$C1698,#REF!,"&gt;="&amp;'Display 730 &amp; 1200'!$AN$10,#REF!,"&lt;="&amp;'Display 730 &amp; 1200'!$AN$9))</f>
        <v>#REF!</v>
      </c>
      <c r="E1698" t="e">
        <f>IF($C1698="",0,SUMIFS(#REF!,#REF!,$C1698,#REF!,"&gt;="&amp;'Display 730 &amp; 1200'!$AN$12,#REF!,"&lt;="&amp;'Display 730 &amp; 1200'!$AN$11))</f>
        <v>#REF!</v>
      </c>
    </row>
    <row r="1699" spans="1:5">
      <c r="A1699" t="str">
        <f>IF(INDEX('Display 730 &amp; 1200'!$A:$A,ROW())="","",INDEX('Display 730 &amp; 1200'!$A:$A,ROW()))</f>
        <v>BALI巴厘</v>
      </c>
      <c r="B1699" t="str">
        <f>IF(INDEX('Display 730 &amp; 1200'!$B:$B,ROW())="","",INDEX('Display 730 &amp; 1200'!$B:$B,ROW()))</f>
        <v>Ika Elfiera Sinaga</v>
      </c>
      <c r="C1699" t="str">
        <f>IF(INDEX('Display 730 &amp; 1200'!$D:$D,ROW())="","",INDEX('Display 730 &amp; 1200'!$D:$D,ROW()))</f>
        <v>SIULAN</v>
      </c>
      <c r="D1699" t="e">
        <f>IF($C1699="",0,SUMIFS(#REF!,#REF!,$C1699,#REF!,"&gt;="&amp;'Display 730 &amp; 1200'!$AN$10,#REF!,"&lt;="&amp;'Display 730 &amp; 1200'!$AN$9))</f>
        <v>#REF!</v>
      </c>
      <c r="E1699" t="e">
        <f>IF($C1699="",0,SUMIFS(#REF!,#REF!,$C1699,#REF!,"&gt;="&amp;'Display 730 &amp; 1200'!$AN$12,#REF!,"&lt;="&amp;'Display 730 &amp; 1200'!$AN$11))</f>
        <v>#REF!</v>
      </c>
    </row>
    <row r="1700" spans="1:5">
      <c r="A1700" t="str">
        <f>IF(INDEX('Display 730 &amp; 1200'!$A:$A,ROW())="","",INDEX('Display 730 &amp; 1200'!$A:$A,ROW()))</f>
        <v>BALI巴厘</v>
      </c>
      <c r="B1700" t="str">
        <f>IF(INDEX('Display 730 &amp; 1200'!$B:$B,ROW())="","",INDEX('Display 730 &amp; 1200'!$B:$B,ROW()))</f>
        <v>Ika Elfiera Sinaga</v>
      </c>
      <c r="C1700" t="str">
        <f>IF(INDEX('Display 730 &amp; 1200'!$D:$D,ROW())="","",INDEX('Display 730 &amp; 1200'!$D:$D,ROW()))</f>
        <v>SANUR_KAJA</v>
      </c>
      <c r="D1700" t="e">
        <f>IF($C1700="",0,SUMIFS(#REF!,#REF!,$C1700,#REF!,"&gt;="&amp;'Display 730 &amp; 1200'!$AN$10,#REF!,"&lt;="&amp;'Display 730 &amp; 1200'!$AN$9))</f>
        <v>#REF!</v>
      </c>
      <c r="E1700" t="e">
        <f>IF($C1700="",0,SUMIFS(#REF!,#REF!,$C1700,#REF!,"&gt;="&amp;'Display 730 &amp; 1200'!$AN$12,#REF!,"&lt;="&amp;'Display 730 &amp; 1200'!$AN$11))</f>
        <v>#REF!</v>
      </c>
    </row>
    <row r="1701" spans="1:5">
      <c r="A1701" t="str">
        <f>IF(INDEX('Display 730 &amp; 1200'!$A:$A,ROW())="","",INDEX('Display 730 &amp; 1200'!$A:$A,ROW()))</f>
        <v>BALI巴厘</v>
      </c>
      <c r="B1701" t="str">
        <f>IF(INDEX('Display 730 &amp; 1200'!$B:$B,ROW())="","",INDEX('Display 730 &amp; 1200'!$B:$B,ROW()))</f>
        <v>Ika Elfiera Sinaga</v>
      </c>
      <c r="C1701" t="str">
        <f>IF(INDEX('Display 730 &amp; 1200'!$D:$D,ROW())="","",INDEX('Display 730 &amp; 1200'!$D:$D,ROW()))</f>
        <v>NUSA_KAMBANGAN</v>
      </c>
      <c r="D1701" t="e">
        <f>IF($C1701="",0,SUMIFS(#REF!,#REF!,$C1701,#REF!,"&gt;="&amp;'Display 730 &amp; 1200'!$AN$10,#REF!,"&lt;="&amp;'Display 730 &amp; 1200'!$AN$9))</f>
        <v>#REF!</v>
      </c>
      <c r="E1701" t="e">
        <f>IF($C1701="",0,SUMIFS(#REF!,#REF!,$C1701,#REF!,"&gt;="&amp;'Display 730 &amp; 1200'!$AN$12,#REF!,"&lt;="&amp;'Display 730 &amp; 1200'!$AN$11))</f>
        <v>#REF!</v>
      </c>
    </row>
    <row r="1702" spans="1:5">
      <c r="A1702" t="str">
        <f>IF(INDEX('Display 730 &amp; 1200'!$A:$A,ROW())="","",INDEX('Display 730 &amp; 1200'!$A:$A,ROW()))</f>
        <v>BALI巴厘</v>
      </c>
      <c r="B1702" t="str">
        <f>IF(INDEX('Display 730 &amp; 1200'!$B:$B,ROW())="","",INDEX('Display 730 &amp; 1200'!$B:$B,ROW()))</f>
        <v>Hujjatul Islam</v>
      </c>
      <c r="C1702" t="str">
        <f>IF(INDEX('Display 730 &amp; 1200'!$D:$D,ROW())="","",INDEX('Display 730 &amp; 1200'!$D:$D,ROW()))</f>
        <v>MOYO_HULU</v>
      </c>
      <c r="D1702" t="e">
        <f>IF($C1702="",0,SUMIFS(#REF!,#REF!,$C1702,#REF!,"&gt;="&amp;'Display 730 &amp; 1200'!$AN$10,#REF!,"&lt;="&amp;'Display 730 &amp; 1200'!$AN$9))</f>
        <v>#REF!</v>
      </c>
      <c r="E1702" t="e">
        <f>IF($C1702="",0,SUMIFS(#REF!,#REF!,$C1702,#REF!,"&gt;="&amp;'Display 730 &amp; 1200'!$AN$12,#REF!,"&lt;="&amp;'Display 730 &amp; 1200'!$AN$11))</f>
        <v>#REF!</v>
      </c>
    </row>
    <row r="1703" spans="1:5">
      <c r="A1703" t="str">
        <f>IF(INDEX('Display 730 &amp; 1200'!$A:$A,ROW())="","",INDEX('Display 730 &amp; 1200'!$A:$A,ROW()))</f>
        <v>BALI巴厘</v>
      </c>
      <c r="B1703" t="str">
        <f>IF(INDEX('Display 730 &amp; 1200'!$B:$B,ROW())="","",INDEX('Display 730 &amp; 1200'!$B:$B,ROW()))</f>
        <v>Blue</v>
      </c>
      <c r="C1703" t="str">
        <f>IF(INDEX('Display 730 &amp; 1200'!$D:$D,ROW())="","",INDEX('Display 730 &amp; 1200'!$D:$D,ROW()))</f>
        <v>PRAYA</v>
      </c>
      <c r="D1703" t="e">
        <f>IF($C1703="",0,SUMIFS(#REF!,#REF!,$C1703,#REF!,"&gt;="&amp;'Display 730 &amp; 1200'!$AN$10,#REF!,"&lt;="&amp;'Display 730 &amp; 1200'!$AN$9))</f>
        <v>#REF!</v>
      </c>
      <c r="E1703" t="e">
        <f>IF($C1703="",0,SUMIFS(#REF!,#REF!,$C1703,#REF!,"&gt;="&amp;'Display 730 &amp; 1200'!$AN$12,#REF!,"&lt;="&amp;'Display 730 &amp; 1200'!$AN$11))</f>
        <v>#REF!</v>
      </c>
    </row>
    <row r="1704" spans="1:5">
      <c r="A1704" t="str">
        <f>IF(INDEX('Display 730 &amp; 1200'!$A:$A,ROW())="","",INDEX('Display 730 &amp; 1200'!$A:$A,ROW()))</f>
        <v>BALI巴厘</v>
      </c>
      <c r="B1704" t="str">
        <f>IF(INDEX('Display 730 &amp; 1200'!$B:$B,ROW())="","",INDEX('Display 730 &amp; 1200'!$B:$B,ROW()))</f>
        <v>Hujjatul Islam</v>
      </c>
      <c r="C1704" t="str">
        <f>IF(INDEX('Display 730 &amp; 1200'!$D:$D,ROW())="","",INDEX('Display 730 &amp; 1200'!$D:$D,ROW()))</f>
        <v>TCWHO131</v>
      </c>
      <c r="D1704" t="e">
        <f>IF($C1704="",0,SUMIFS(#REF!,#REF!,$C1704,#REF!,"&gt;="&amp;'Display 730 &amp; 1200'!$AN$10,#REF!,"&lt;="&amp;'Display 730 &amp; 1200'!$AN$9))</f>
        <v>#REF!</v>
      </c>
      <c r="E1704" t="e">
        <f>IF($C1704="",0,SUMIFS(#REF!,#REF!,$C1704,#REF!,"&gt;="&amp;'Display 730 &amp; 1200'!$AN$12,#REF!,"&lt;="&amp;'Display 730 &amp; 1200'!$AN$11))</f>
        <v>#REF!</v>
      </c>
    </row>
    <row r="1705" spans="1:5">
      <c r="A1705" t="str">
        <f>IF(INDEX('Display 730 &amp; 1200'!$A:$A,ROW())="","",INDEX('Display 730 &amp; 1200'!$A:$A,ROW()))</f>
        <v>BALI巴厘</v>
      </c>
      <c r="B1705" t="str">
        <f>IF(INDEX('Display 730 &amp; 1200'!$B:$B,ROW())="","",INDEX('Display 730 &amp; 1200'!$B:$B,ROW()))</f>
        <v>Hujjatul Islam</v>
      </c>
      <c r="C1705" t="str">
        <f>IF(INDEX('Display 730 &amp; 1200'!$D:$D,ROW())="","",INDEX('Display 730 &amp; 1200'!$D:$D,ROW()))</f>
        <v>TCWHO231</v>
      </c>
      <c r="D1705" t="e">
        <f>IF($C1705="",0,SUMIFS(#REF!,#REF!,$C1705,#REF!,"&gt;="&amp;'Display 730 &amp; 1200'!$AN$10,#REF!,"&lt;="&amp;'Display 730 &amp; 1200'!$AN$9))</f>
        <v>#REF!</v>
      </c>
      <c r="E1705" t="e">
        <f>IF($C1705="",0,SUMIFS(#REF!,#REF!,$C1705,#REF!,"&gt;="&amp;'Display 730 &amp; 1200'!$AN$12,#REF!,"&lt;="&amp;'Display 730 &amp; 1200'!$AN$11))</f>
        <v>#REF!</v>
      </c>
    </row>
    <row r="1706" spans="1:5">
      <c r="A1706" t="str">
        <f>IF(INDEX('Display 730 &amp; 1200'!$A:$A,ROW())="","",INDEX('Display 730 &amp; 1200'!$A:$A,ROW()))</f>
        <v>BALI巴厘</v>
      </c>
      <c r="B1706" t="str">
        <f>IF(INDEX('Display 730 &amp; 1200'!$B:$B,ROW())="","",INDEX('Display 730 &amp; 1200'!$B:$B,ROW()))</f>
        <v>-</v>
      </c>
      <c r="C1706" t="str">
        <f>IF(INDEX('Display 730 &amp; 1200'!$D:$D,ROW())="","",INDEX('Display 730 &amp; 1200'!$D:$D,ROW()))</f>
        <v>PEDUNGAN_1</v>
      </c>
      <c r="D1706" t="e">
        <f>IF($C1706="",0,SUMIFS(#REF!,#REF!,$C1706,#REF!,"&gt;="&amp;'Display 730 &amp; 1200'!$AN$10,#REF!,"&lt;="&amp;'Display 730 &amp; 1200'!$AN$9))</f>
        <v>#REF!</v>
      </c>
      <c r="E1706" t="e">
        <f>IF($C1706="",0,SUMIFS(#REF!,#REF!,$C1706,#REF!,"&gt;="&amp;'Display 730 &amp; 1200'!$AN$12,#REF!,"&lt;="&amp;'Display 730 &amp; 1200'!$AN$11))</f>
        <v>#REF!</v>
      </c>
    </row>
    <row r="1707" spans="1:5">
      <c r="A1707" t="str">
        <f>IF(INDEX('Display 730 &amp; 1200'!$A:$A,ROW())="","",INDEX('Display 730 &amp; 1200'!$A:$A,ROW()))</f>
        <v>BALI巴厘</v>
      </c>
      <c r="B1707" t="str">
        <f>IF(INDEX('Display 730 &amp; 1200'!$B:$B,ROW())="","",INDEX('Display 730 &amp; 1200'!$B:$B,ROW()))</f>
        <v>-</v>
      </c>
      <c r="C1707" t="str">
        <f>IF(INDEX('Display 730 &amp; 1200'!$D:$D,ROW())="","",INDEX('Display 730 &amp; 1200'!$D:$D,ROW()))</f>
        <v>TEMBAU</v>
      </c>
      <c r="D1707" t="e">
        <f>IF($C1707="",0,SUMIFS(#REF!,#REF!,$C1707,#REF!,"&gt;="&amp;'Display 730 &amp; 1200'!$AN$10,#REF!,"&lt;="&amp;'Display 730 &amp; 1200'!$AN$9))</f>
        <v>#REF!</v>
      </c>
      <c r="E1707" t="e">
        <f>IF($C1707="",0,SUMIFS(#REF!,#REF!,$C1707,#REF!,"&gt;="&amp;'Display 730 &amp; 1200'!$AN$12,#REF!,"&lt;="&amp;'Display 730 &amp; 1200'!$AN$11))</f>
        <v>#REF!</v>
      </c>
    </row>
    <row r="1708" spans="1:5">
      <c r="A1708" t="str">
        <f>IF(INDEX('Display 730 &amp; 1200'!$A:$A,ROW())="","",INDEX('Display 730 &amp; 1200'!$A:$A,ROW()))</f>
        <v>BALI巴厘</v>
      </c>
      <c r="B1708" t="str">
        <f>IF(INDEX('Display 730 &amp; 1200'!$B:$B,ROW())="","",INDEX('Display 730 &amp; 1200'!$B:$B,ROW()))</f>
        <v>-</v>
      </c>
      <c r="C1708" t="str">
        <f>IF(INDEX('Display 730 &amp; 1200'!$D:$D,ROW())="","",INDEX('Display 730 &amp; 1200'!$D:$D,ROW()))</f>
        <v>DPS_SALES</v>
      </c>
      <c r="D1708" t="e">
        <f>IF($C1708="",0,SUMIFS(#REF!,#REF!,$C1708,#REF!,"&gt;="&amp;'Display 730 &amp; 1200'!$AN$10,#REF!,"&lt;="&amp;'Display 730 &amp; 1200'!$AN$9))</f>
        <v>#REF!</v>
      </c>
      <c r="E1708" t="e">
        <f>IF($C1708="",0,SUMIFS(#REF!,#REF!,$C1708,#REF!,"&gt;="&amp;'Display 730 &amp; 1200'!$AN$12,#REF!,"&lt;="&amp;'Display 730 &amp; 1200'!$AN$11))</f>
        <v>#REF!</v>
      </c>
    </row>
    <row r="1709" spans="1:5">
      <c r="A1709" t="str">
        <f>IF(INDEX('Display 730 &amp; 1200'!$A:$A,ROW())="","",INDEX('Display 730 &amp; 1200'!$A:$A,ROW()))</f>
        <v>BALI巴厘</v>
      </c>
      <c r="B1709" t="str">
        <f>IF(INDEX('Display 730 &amp; 1200'!$B:$B,ROW())="","",INDEX('Display 730 &amp; 1200'!$B:$B,ROW()))</f>
        <v>Blue</v>
      </c>
      <c r="C1709" t="str">
        <f>IF(INDEX('Display 730 &amp; 1200'!$D:$D,ROW())="","",INDEX('Display 730 &amp; 1200'!$D:$D,ROW()))</f>
        <v>PYW03A</v>
      </c>
      <c r="D1709" t="e">
        <f>IF($C1709="",0,SUMIFS(#REF!,#REF!,$C1709,#REF!,"&gt;="&amp;'Display 730 &amp; 1200'!$AN$10,#REF!,"&lt;="&amp;'Display 730 &amp; 1200'!$AN$9))</f>
        <v>#REF!</v>
      </c>
      <c r="E1709" t="e">
        <f>IF($C1709="",0,SUMIFS(#REF!,#REF!,$C1709,#REF!,"&gt;="&amp;'Display 730 &amp; 1200'!$AN$12,#REF!,"&lt;="&amp;'Display 730 &amp; 1200'!$AN$11))</f>
        <v>#REF!</v>
      </c>
    </row>
    <row r="1710" spans="1:5">
      <c r="A1710" t="str">
        <f>IF(INDEX('Display 730 &amp; 1200'!$A:$A,ROW())="","",INDEX('Display 730 &amp; 1200'!$A:$A,ROW()))</f>
        <v>BALI巴厘</v>
      </c>
      <c r="B1710" t="str">
        <f>IF(INDEX('Display 730 &amp; 1200'!$B:$B,ROW())="","",INDEX('Display 730 &amp; 1200'!$B:$B,ROW()))</f>
        <v>Hujjatul Islam</v>
      </c>
      <c r="C1710" t="str">
        <f>IF(INDEX('Display 730 &amp; 1200'!$D:$D,ROW())="","",INDEX('Display 730 &amp; 1200'!$D:$D,ROW()))</f>
        <v>WHO22</v>
      </c>
      <c r="D1710" t="e">
        <f>IF($C1710="",0,SUMIFS(#REF!,#REF!,$C1710,#REF!,"&gt;="&amp;'Display 730 &amp; 1200'!$AN$10,#REF!,"&lt;="&amp;'Display 730 &amp; 1200'!$AN$9))</f>
        <v>#REF!</v>
      </c>
      <c r="E1710" t="e">
        <f>IF($C1710="",0,SUMIFS(#REF!,#REF!,$C1710,#REF!,"&gt;="&amp;'Display 730 &amp; 1200'!$AN$12,#REF!,"&lt;="&amp;'Display 730 &amp; 1200'!$AN$11))</f>
        <v>#REF!</v>
      </c>
    </row>
    <row r="1711" spans="1:5">
      <c r="A1711" t="str">
        <f>IF(INDEX('Display 730 &amp; 1200'!$A:$A,ROW())="","",INDEX('Display 730 &amp; 1200'!$A:$A,ROW()))</f>
        <v>BALI巴厘</v>
      </c>
      <c r="B1711" t="str">
        <f>IF(INDEX('Display 730 &amp; 1200'!$B:$B,ROW())="","",INDEX('Display 730 &amp; 1200'!$B:$B,ROW()))</f>
        <v>I Nyoman Andika Indrananta,S.E.,M.M</v>
      </c>
      <c r="C1711" t="str">
        <f>IF(INDEX('Display 730 &amp; 1200'!$D:$D,ROW())="","",INDEX('Display 730 &amp; 1200'!$D:$D,ROW()))</f>
        <v>APU07A</v>
      </c>
      <c r="D1711" t="e">
        <f>IF($C1711="",0,SUMIFS(#REF!,#REF!,$C1711,#REF!,"&gt;="&amp;'Display 730 &amp; 1200'!$AN$10,#REF!,"&lt;="&amp;'Display 730 &amp; 1200'!$AN$9))</f>
        <v>#REF!</v>
      </c>
      <c r="E1711" t="e">
        <f>IF($C1711="",0,SUMIFS(#REF!,#REF!,$C1711,#REF!,"&gt;="&amp;'Display 730 &amp; 1200'!$AN$12,#REF!,"&lt;="&amp;'Display 730 &amp; 1200'!$AN$11))</f>
        <v>#REF!</v>
      </c>
    </row>
    <row r="1712" spans="1:5">
      <c r="A1712" t="str">
        <f>IF(INDEX('Display 730 &amp; 1200'!$A:$A,ROW())="","",INDEX('Display 730 &amp; 1200'!$A:$A,ROW()))</f>
        <v>BALI巴厘</v>
      </c>
      <c r="B1712" t="str">
        <f>IF(INDEX('Display 730 &amp; 1200'!$B:$B,ROW())="","",INDEX('Display 730 &amp; 1200'!$B:$B,ROW()))</f>
        <v>Komang Astra Putra Gunawan</v>
      </c>
      <c r="C1712" t="str">
        <f>IF(INDEX('Display 730 &amp; 1200'!$D:$D,ROW())="","",INDEX('Display 730 &amp; 1200'!$D:$D,ROW()))</f>
        <v>TNW02B</v>
      </c>
      <c r="D1712" t="e">
        <f>IF($C1712="",0,SUMIFS(#REF!,#REF!,$C1712,#REF!,"&gt;="&amp;'Display 730 &amp; 1200'!$AN$10,#REF!,"&lt;="&amp;'Display 730 &amp; 1200'!$AN$9))</f>
        <v>#REF!</v>
      </c>
      <c r="E1712" t="e">
        <f>IF($C1712="",0,SUMIFS(#REF!,#REF!,$C1712,#REF!,"&gt;="&amp;'Display 730 &amp; 1200'!$AN$12,#REF!,"&lt;="&amp;'Display 730 &amp; 1200'!$AN$11))</f>
        <v>#REF!</v>
      </c>
    </row>
    <row r="1713" spans="1:5">
      <c r="A1713" t="str">
        <f>IF(INDEX('Display 730 &amp; 1200'!$A:$A,ROW())="","",INDEX('Display 730 &amp; 1200'!$A:$A,ROW()))</f>
        <v>BALI巴厘</v>
      </c>
      <c r="B1713" t="str">
        <f>IF(INDEX('Display 730 &amp; 1200'!$B:$B,ROW())="","",INDEX('Display 730 &amp; 1200'!$B:$B,ROW()))</f>
        <v>I Nyoman Andika Indrananta,S.E.,M.M</v>
      </c>
      <c r="C1713" t="str">
        <f>IF(INDEX('Display 730 &amp; 1200'!$D:$D,ROW())="","",INDEX('Display 730 &amp; 1200'!$D:$D,ROW()))</f>
        <v>BNL02A</v>
      </c>
      <c r="D1713" t="e">
        <f>IF($C1713="",0,SUMIFS(#REF!,#REF!,$C1713,#REF!,"&gt;="&amp;'Display 730 &amp; 1200'!$AN$10,#REF!,"&lt;="&amp;'Display 730 &amp; 1200'!$AN$9))</f>
        <v>#REF!</v>
      </c>
      <c r="E1713" t="e">
        <f>IF($C1713="",0,SUMIFS(#REF!,#REF!,$C1713,#REF!,"&gt;="&amp;'Display 730 &amp; 1200'!$AN$12,#REF!,"&lt;="&amp;'Display 730 &amp; 1200'!$AN$11))</f>
        <v>#REF!</v>
      </c>
    </row>
    <row r="1714" spans="1:5">
      <c r="A1714" t="str">
        <f>IF(INDEX('Display 730 &amp; 1200'!$A:$A,ROW())="","",INDEX('Display 730 &amp; 1200'!$A:$A,ROW()))</f>
        <v>BALI巴厘</v>
      </c>
      <c r="B1714" t="str">
        <f>IF(INDEX('Display 730 &amp; 1200'!$B:$B,ROW())="","",INDEX('Display 730 &amp; 1200'!$B:$B,ROW()))</f>
        <v>Hujjatul Islam</v>
      </c>
      <c r="C1714" t="str">
        <f>IF(INDEX('Display 730 &amp; 1200'!$D:$D,ROW())="","",INDEX('Display 730 &amp; 1200'!$D:$D,ROW()))</f>
        <v>TAW02B</v>
      </c>
      <c r="D1714" t="e">
        <f>IF($C1714="",0,SUMIFS(#REF!,#REF!,$C1714,#REF!,"&gt;="&amp;'Display 730 &amp; 1200'!$AN$10,#REF!,"&lt;="&amp;'Display 730 &amp; 1200'!$AN$9))</f>
        <v>#REF!</v>
      </c>
      <c r="E1714" t="e">
        <f>IF($C1714="",0,SUMIFS(#REF!,#REF!,$C1714,#REF!,"&gt;="&amp;'Display 730 &amp; 1200'!$AN$12,#REF!,"&lt;="&amp;'Display 730 &amp; 1200'!$AN$11))</f>
        <v>#REF!</v>
      </c>
    </row>
    <row r="1715" spans="1:5">
      <c r="A1715" t="str">
        <f>IF(INDEX('Display 730 &amp; 1200'!$A:$A,ROW())="","",INDEX('Display 730 &amp; 1200'!$A:$A,ROW()))</f>
        <v>BALI巴厘</v>
      </c>
      <c r="B1715" t="str">
        <f>IF(INDEX('Display 730 &amp; 1200'!$B:$B,ROW())="","",INDEX('Display 730 &amp; 1200'!$B:$B,ROW()))</f>
        <v>Hujjatul Islam</v>
      </c>
      <c r="C1715" t="str">
        <f>IF(INDEX('Display 730 &amp; 1200'!$D:$D,ROW())="","",INDEX('Display 730 &amp; 1200'!$D:$D,ROW()))</f>
        <v>BMU01A</v>
      </c>
      <c r="D1715" t="e">
        <f>IF($C1715="",0,SUMIFS(#REF!,#REF!,$C1715,#REF!,"&gt;="&amp;'Display 730 &amp; 1200'!$AN$10,#REF!,"&lt;="&amp;'Display 730 &amp; 1200'!$AN$9))</f>
        <v>#REF!</v>
      </c>
      <c r="E1715" t="e">
        <f>IF($C1715="",0,SUMIFS(#REF!,#REF!,$C1715,#REF!,"&gt;="&amp;'Display 730 &amp; 1200'!$AN$12,#REF!,"&lt;="&amp;'Display 730 &amp; 1200'!$AN$11))</f>
        <v>#REF!</v>
      </c>
    </row>
    <row r="1716" spans="1:5">
      <c r="A1716" t="str">
        <f>IF(INDEX('Display 730 &amp; 1200'!$A:$A,ROW())="","",INDEX('Display 730 &amp; 1200'!$A:$A,ROW()))</f>
        <v>BALI巴厘</v>
      </c>
      <c r="B1716" t="str">
        <f>IF(INDEX('Display 730 &amp; 1200'!$B:$B,ROW())="","",INDEX('Display 730 &amp; 1200'!$B:$B,ROW()))</f>
        <v>Ida I Dewa Agung Santawya</v>
      </c>
      <c r="C1716" t="str">
        <f>IF(INDEX('Display 730 &amp; 1200'!$D:$D,ROW())="","",INDEX('Display 730 &amp; 1200'!$D:$D,ROW()))</f>
        <v>GIA07B</v>
      </c>
      <c r="D1716" t="e">
        <f>IF($C1716="",0,SUMIFS(#REF!,#REF!,$C1716,#REF!,"&gt;="&amp;'Display 730 &amp; 1200'!$AN$10,#REF!,"&lt;="&amp;'Display 730 &amp; 1200'!$AN$9))</f>
        <v>#REF!</v>
      </c>
      <c r="E1716" t="e">
        <f>IF($C1716="",0,SUMIFS(#REF!,#REF!,$C1716,#REF!,"&gt;="&amp;'Display 730 &amp; 1200'!$AN$12,#REF!,"&lt;="&amp;'Display 730 &amp; 1200'!$AN$11))</f>
        <v>#REF!</v>
      </c>
    </row>
    <row r="1717" spans="1:5">
      <c r="A1717" t="str">
        <f>IF(INDEX('Display 730 &amp; 1200'!$A:$A,ROW())="","",INDEX('Display 730 &amp; 1200'!$A:$A,ROW()))</f>
        <v>BALI巴厘</v>
      </c>
      <c r="B1717" t="str">
        <f>IF(INDEX('Display 730 &amp; 1200'!$B:$B,ROW())="","",INDEX('Display 730 &amp; 1200'!$B:$B,ROW()))</f>
        <v>I Nyoman Andika Indrananta,S.E.,M.M</v>
      </c>
      <c r="C1717" t="str">
        <f>IF(INDEX('Display 730 &amp; 1200'!$D:$D,ROW())="","",INDEX('Display 730 &amp; 1200'!$D:$D,ROW()))</f>
        <v>APU05A</v>
      </c>
      <c r="D1717" t="e">
        <f>IF($C1717="",0,SUMIFS(#REF!,#REF!,$C1717,#REF!,"&gt;="&amp;'Display 730 &amp; 1200'!$AN$10,#REF!,"&lt;="&amp;'Display 730 &amp; 1200'!$AN$9))</f>
        <v>#REF!</v>
      </c>
      <c r="E1717" t="e">
        <f>IF($C1717="",0,SUMIFS(#REF!,#REF!,$C1717,#REF!,"&gt;="&amp;'Display 730 &amp; 1200'!$AN$12,#REF!,"&lt;="&amp;'Display 730 &amp; 1200'!$AN$11))</f>
        <v>#REF!</v>
      </c>
    </row>
    <row r="1718" spans="1:5">
      <c r="A1718" t="str">
        <f>IF(INDEX('Display 730 &amp; 1200'!$A:$A,ROW())="","",INDEX('Display 730 &amp; 1200'!$A:$A,ROW()))</f>
        <v>BALI巴厘</v>
      </c>
      <c r="B1718" t="str">
        <f>IF(INDEX('Display 730 &amp; 1200'!$B:$B,ROW())="","",INDEX('Display 730 &amp; 1200'!$B:$B,ROW()))</f>
        <v>Prisilia Nansiana Akong</v>
      </c>
      <c r="C1718" t="str">
        <f>IF(INDEX('Display 730 &amp; 1200'!$D:$D,ROW())="","",INDEX('Display 730 &amp; 1200'!$D:$D,ROW()))</f>
        <v>KUPANG_TIMUR</v>
      </c>
      <c r="D1718" t="e">
        <f>IF($C1718="",0,SUMIFS(#REF!,#REF!,$C1718,#REF!,"&gt;="&amp;'Display 730 &amp; 1200'!$AN$10,#REF!,"&lt;="&amp;'Display 730 &amp; 1200'!$AN$9))</f>
        <v>#REF!</v>
      </c>
      <c r="E1718" t="e">
        <f>IF($C1718="",0,SUMIFS(#REF!,#REF!,$C1718,#REF!,"&gt;="&amp;'Display 730 &amp; 1200'!$AN$12,#REF!,"&lt;="&amp;'Display 730 &amp; 1200'!$AN$11))</f>
        <v>#REF!</v>
      </c>
    </row>
    <row r="1719" spans="1:5">
      <c r="A1719" t="str">
        <f>IF(INDEX('Display 730 &amp; 1200'!$A:$A,ROW())="","",INDEX('Display 730 &amp; 1200'!$A:$A,ROW()))</f>
        <v/>
      </c>
      <c r="B1719" t="str">
        <f>IF(INDEX('Display 730 &amp; 1200'!$B:$B,ROW())="","",INDEX('Display 730 &amp; 1200'!$B:$B,ROW()))</f>
        <v/>
      </c>
      <c r="C1719" t="str">
        <f>IF(INDEX('Display 730 &amp; 1200'!$D:$D,ROW())="","",INDEX('Display 730 &amp; 1200'!$D:$D,ROW()))</f>
        <v/>
      </c>
      <c r="D1719">
        <f>IF($C1719="",0,SUMIFS(#REF!,#REF!,$C1719,#REF!,"&gt;="&amp;'Display 730 &amp; 1200'!$AN$10,#REF!,"&lt;="&amp;'Display 730 &amp; 1200'!$AN$9))</f>
        <v>0</v>
      </c>
      <c r="E1719">
        <f>IF($C1719="",0,SUMIFS(#REF!,#REF!,$C1719,#REF!,"&gt;="&amp;'Display 730 &amp; 1200'!$AN$12,#REF!,"&lt;="&amp;'Display 730 &amp; 1200'!$AN$11))</f>
        <v>0</v>
      </c>
    </row>
    <row r="1720" spans="1:5">
      <c r="A1720" t="str">
        <f>IF(INDEX('Display 730 &amp; 1200'!$A:$A,ROW())="","",INDEX('Display 730 &amp; 1200'!$A:$A,ROW()))</f>
        <v/>
      </c>
      <c r="B1720" t="str">
        <f>IF(INDEX('Display 730 &amp; 1200'!$B:$B,ROW())="","",INDEX('Display 730 &amp; 1200'!$B:$B,ROW()))</f>
        <v/>
      </c>
      <c r="C1720" t="str">
        <f>IF(INDEX('Display 730 &amp; 1200'!$D:$D,ROW())="","",INDEX('Display 730 &amp; 1200'!$D:$D,ROW()))</f>
        <v/>
      </c>
      <c r="D1720">
        <f>IF($C1720="",0,SUMIFS(#REF!,#REF!,$C1720,#REF!,"&gt;="&amp;'Display 730 &amp; 1200'!$AN$10,#REF!,"&lt;="&amp;'Display 730 &amp; 1200'!$AN$9))</f>
        <v>0</v>
      </c>
      <c r="E1720">
        <f>IF($C1720="",0,SUMIFS(#REF!,#REF!,$C1720,#REF!,"&gt;="&amp;'Display 730 &amp; 1200'!$AN$12,#REF!,"&lt;="&amp;'Display 730 &amp; 1200'!$AN$11))</f>
        <v>0</v>
      </c>
    </row>
    <row r="1721" spans="1:5">
      <c r="A1721" t="str">
        <f>IF(INDEX('Display 730 &amp; 1200'!$A:$A,ROW())="","",INDEX('Display 730 &amp; 1200'!$A:$A,ROW()))</f>
        <v/>
      </c>
      <c r="B1721" t="str">
        <f>IF(INDEX('Display 730 &amp; 1200'!$B:$B,ROW())="","",INDEX('Display 730 &amp; 1200'!$B:$B,ROW()))</f>
        <v/>
      </c>
      <c r="C1721" t="str">
        <f>IF(INDEX('Display 730 &amp; 1200'!$D:$D,ROW())="","",INDEX('Display 730 &amp; 1200'!$D:$D,ROW()))</f>
        <v/>
      </c>
      <c r="D1721">
        <f>IF($C1721="",0,SUMIFS(#REF!,#REF!,$C1721,#REF!,"&gt;="&amp;'Display 730 &amp; 1200'!$AN$10,#REF!,"&lt;="&amp;'Display 730 &amp; 1200'!$AN$9))</f>
        <v>0</v>
      </c>
      <c r="E1721">
        <f>IF($C1721="",0,SUMIFS(#REF!,#REF!,$C1721,#REF!,"&gt;="&amp;'Display 730 &amp; 1200'!$AN$12,#REF!,"&lt;="&amp;'Display 730 &amp; 1200'!$AN$11))</f>
        <v>0</v>
      </c>
    </row>
    <row r="1722" spans="1:5">
      <c r="A1722" t="str">
        <f>IF(INDEX('Display 730 &amp; 1200'!$A:$A,ROW())="","",INDEX('Display 730 &amp; 1200'!$A:$A,ROW()))</f>
        <v/>
      </c>
      <c r="B1722" t="str">
        <f>IF(INDEX('Display 730 &amp; 1200'!$B:$B,ROW())="","",INDEX('Display 730 &amp; 1200'!$B:$B,ROW()))</f>
        <v/>
      </c>
      <c r="C1722" t="str">
        <f>IF(INDEX('Display 730 &amp; 1200'!$D:$D,ROW())="","",INDEX('Display 730 &amp; 1200'!$D:$D,ROW()))</f>
        <v/>
      </c>
      <c r="D1722">
        <f>IF($C1722="",0,SUMIFS(#REF!,#REF!,$C1722,#REF!,"&gt;="&amp;'Display 730 &amp; 1200'!$AN$10,#REF!,"&lt;="&amp;'Display 730 &amp; 1200'!$AN$9))</f>
        <v>0</v>
      </c>
      <c r="E1722">
        <f>IF($C1722="",0,SUMIFS(#REF!,#REF!,$C1722,#REF!,"&gt;="&amp;'Display 730 &amp; 1200'!$AN$12,#REF!,"&lt;="&amp;'Display 730 &amp; 1200'!$AN$11))</f>
        <v>0</v>
      </c>
    </row>
    <row r="1723" spans="1:5">
      <c r="A1723" t="str">
        <f>IF(INDEX('Display 730 &amp; 1200'!$A:$A,ROW())="","",INDEX('Display 730 &amp; 1200'!$A:$A,ROW()))</f>
        <v/>
      </c>
      <c r="B1723" t="str">
        <f>IF(INDEX('Display 730 &amp; 1200'!$B:$B,ROW())="","",INDEX('Display 730 &amp; 1200'!$B:$B,ROW()))</f>
        <v/>
      </c>
      <c r="C1723" t="str">
        <f>IF(INDEX('Display 730 &amp; 1200'!$D:$D,ROW())="","",INDEX('Display 730 &amp; 1200'!$D:$D,ROW()))</f>
        <v/>
      </c>
      <c r="D1723">
        <f>IF($C1723="",0,SUMIFS(#REF!,#REF!,$C1723,#REF!,"&gt;="&amp;'Display 730 &amp; 1200'!$AN$10,#REF!,"&lt;="&amp;'Display 730 &amp; 1200'!$AN$9))</f>
        <v>0</v>
      </c>
      <c r="E1723">
        <f>IF($C1723="",0,SUMIFS(#REF!,#REF!,$C1723,#REF!,"&gt;="&amp;'Display 730 &amp; 1200'!$AN$12,#REF!,"&lt;="&amp;'Display 730 &amp; 1200'!$AN$11))</f>
        <v>0</v>
      </c>
    </row>
    <row r="1724" spans="1:5">
      <c r="A1724" t="str">
        <f>IF(INDEX('Display 730 &amp; 1200'!$A:$A,ROW())="","",INDEX('Display 730 &amp; 1200'!$A:$A,ROW()))</f>
        <v/>
      </c>
      <c r="B1724" t="str">
        <f>IF(INDEX('Display 730 &amp; 1200'!$B:$B,ROW())="","",INDEX('Display 730 &amp; 1200'!$B:$B,ROW()))</f>
        <v/>
      </c>
      <c r="C1724" t="str">
        <f>IF(INDEX('Display 730 &amp; 1200'!$D:$D,ROW())="","",INDEX('Display 730 &amp; 1200'!$D:$D,ROW()))</f>
        <v/>
      </c>
      <c r="D1724">
        <f>IF($C1724="",0,SUMIFS(#REF!,#REF!,$C1724,#REF!,"&gt;="&amp;'Display 730 &amp; 1200'!$AN$10,#REF!,"&lt;="&amp;'Display 730 &amp; 1200'!$AN$9))</f>
        <v>0</v>
      </c>
      <c r="E1724">
        <f>IF($C1724="",0,SUMIFS(#REF!,#REF!,$C1724,#REF!,"&gt;="&amp;'Display 730 &amp; 1200'!$AN$12,#REF!,"&lt;="&amp;'Display 730 &amp; 1200'!$AN$11))</f>
        <v>0</v>
      </c>
    </row>
    <row r="1725" spans="1:5">
      <c r="A1725" t="str">
        <f>IF(INDEX('Display 730 &amp; 1200'!$A:$A,ROW())="","",INDEX('Display 730 &amp; 1200'!$A:$A,ROW()))</f>
        <v/>
      </c>
      <c r="B1725" t="str">
        <f>IF(INDEX('Display 730 &amp; 1200'!$B:$B,ROW())="","",INDEX('Display 730 &amp; 1200'!$B:$B,ROW()))</f>
        <v/>
      </c>
      <c r="C1725" t="str">
        <f>IF(INDEX('Display 730 &amp; 1200'!$D:$D,ROW())="","",INDEX('Display 730 &amp; 1200'!$D:$D,ROW()))</f>
        <v/>
      </c>
      <c r="D1725">
        <f>IF($C1725="",0,SUMIFS(#REF!,#REF!,$C1725,#REF!,"&gt;="&amp;'Display 730 &amp; 1200'!$AN$10,#REF!,"&lt;="&amp;'Display 730 &amp; 1200'!$AN$9))</f>
        <v>0</v>
      </c>
      <c r="E1725">
        <f>IF($C1725="",0,SUMIFS(#REF!,#REF!,$C1725,#REF!,"&gt;="&amp;'Display 730 &amp; 1200'!$AN$12,#REF!,"&lt;="&amp;'Display 730 &amp; 1200'!$AN$11))</f>
        <v>0</v>
      </c>
    </row>
    <row r="1726" spans="1:5">
      <c r="A1726" t="str">
        <f>IF(INDEX('Display 730 &amp; 1200'!$A:$A,ROW())="","",INDEX('Display 730 &amp; 1200'!$A:$A,ROW()))</f>
        <v/>
      </c>
      <c r="B1726" t="str">
        <f>IF(INDEX('Display 730 &amp; 1200'!$B:$B,ROW())="","",INDEX('Display 730 &amp; 1200'!$B:$B,ROW()))</f>
        <v/>
      </c>
      <c r="C1726" t="str">
        <f>IF(INDEX('Display 730 &amp; 1200'!$D:$D,ROW())="","",INDEX('Display 730 &amp; 1200'!$D:$D,ROW()))</f>
        <v/>
      </c>
      <c r="D1726">
        <f>IF($C1726="",0,SUMIFS(#REF!,#REF!,$C1726,#REF!,"&gt;="&amp;'Display 730 &amp; 1200'!$AN$10,#REF!,"&lt;="&amp;'Display 730 &amp; 1200'!$AN$9))</f>
        <v>0</v>
      </c>
      <c r="E1726">
        <f>IF($C1726="",0,SUMIFS(#REF!,#REF!,$C1726,#REF!,"&gt;="&amp;'Display 730 &amp; 1200'!$AN$12,#REF!,"&lt;="&amp;'Display 730 &amp; 1200'!$AN$11))</f>
        <v>0</v>
      </c>
    </row>
    <row r="1727" spans="1:5">
      <c r="A1727" t="str">
        <f>IF(INDEX('Display 730 &amp; 1200'!$A:$A,ROW())="","",INDEX('Display 730 &amp; 1200'!$A:$A,ROW()))</f>
        <v/>
      </c>
      <c r="B1727" t="str">
        <f>IF(INDEX('Display 730 &amp; 1200'!$B:$B,ROW())="","",INDEX('Display 730 &amp; 1200'!$B:$B,ROW()))</f>
        <v/>
      </c>
      <c r="C1727" t="str">
        <f>IF(INDEX('Display 730 &amp; 1200'!$D:$D,ROW())="","",INDEX('Display 730 &amp; 1200'!$D:$D,ROW()))</f>
        <v/>
      </c>
      <c r="D1727">
        <f>IF($C1727="",0,SUMIFS(#REF!,#REF!,$C1727,#REF!,"&gt;="&amp;'Display 730 &amp; 1200'!$AN$10,#REF!,"&lt;="&amp;'Display 730 &amp; 1200'!$AN$9))</f>
        <v>0</v>
      </c>
      <c r="E1727">
        <f>IF($C1727="",0,SUMIFS(#REF!,#REF!,$C1727,#REF!,"&gt;="&amp;'Display 730 &amp; 1200'!$AN$12,#REF!,"&lt;="&amp;'Display 730 &amp; 1200'!$AN$11))</f>
        <v>0</v>
      </c>
    </row>
    <row r="1728" spans="1:5">
      <c r="A1728" t="str">
        <f>IF(INDEX('Display 730 &amp; 1200'!$A:$A,ROW())="","",INDEX('Display 730 &amp; 1200'!$A:$A,ROW()))</f>
        <v/>
      </c>
      <c r="B1728" t="str">
        <f>IF(INDEX('Display 730 &amp; 1200'!$B:$B,ROW())="","",INDEX('Display 730 &amp; 1200'!$B:$B,ROW()))</f>
        <v/>
      </c>
      <c r="C1728" t="str">
        <f>IF(INDEX('Display 730 &amp; 1200'!$D:$D,ROW())="","",INDEX('Display 730 &amp; 1200'!$D:$D,ROW()))</f>
        <v/>
      </c>
      <c r="D1728">
        <f>IF($C1728="",0,SUMIFS(#REF!,#REF!,$C1728,#REF!,"&gt;="&amp;'Display 730 &amp; 1200'!$AN$10,#REF!,"&lt;="&amp;'Display 730 &amp; 1200'!$AN$9))</f>
        <v>0</v>
      </c>
      <c r="E1728">
        <f>IF($C1728="",0,SUMIFS(#REF!,#REF!,$C1728,#REF!,"&gt;="&amp;'Display 730 &amp; 1200'!$AN$12,#REF!,"&lt;="&amp;'Display 730 &amp; 1200'!$AN$11))</f>
        <v>0</v>
      </c>
    </row>
    <row r="1729" spans="1:5">
      <c r="A1729" t="str">
        <f>IF(INDEX('Display 730 &amp; 1200'!$A:$A,ROW())="","",INDEX('Display 730 &amp; 1200'!$A:$A,ROW()))</f>
        <v/>
      </c>
      <c r="B1729" t="str">
        <f>IF(INDEX('Display 730 &amp; 1200'!$B:$B,ROW())="","",INDEX('Display 730 &amp; 1200'!$B:$B,ROW()))</f>
        <v/>
      </c>
      <c r="C1729" t="str">
        <f>IF(INDEX('Display 730 &amp; 1200'!$D:$D,ROW())="","",INDEX('Display 730 &amp; 1200'!$D:$D,ROW()))</f>
        <v/>
      </c>
      <c r="D1729">
        <f>IF($C1729="",0,SUMIFS(#REF!,#REF!,$C1729,#REF!,"&gt;="&amp;'Display 730 &amp; 1200'!$AN$10,#REF!,"&lt;="&amp;'Display 730 &amp; 1200'!$AN$9))</f>
        <v>0</v>
      </c>
      <c r="E1729">
        <f>IF($C1729="",0,SUMIFS(#REF!,#REF!,$C1729,#REF!,"&gt;="&amp;'Display 730 &amp; 1200'!$AN$12,#REF!,"&lt;="&amp;'Display 730 &amp; 1200'!$AN$11))</f>
        <v>0</v>
      </c>
    </row>
    <row r="1730" spans="1:5">
      <c r="A1730" t="str">
        <f>IF(INDEX('Display 730 &amp; 1200'!$A:$A,ROW())="","",INDEX('Display 730 &amp; 1200'!$A:$A,ROW()))</f>
        <v/>
      </c>
      <c r="B1730" t="str">
        <f>IF(INDEX('Display 730 &amp; 1200'!$B:$B,ROW())="","",INDEX('Display 730 &amp; 1200'!$B:$B,ROW()))</f>
        <v/>
      </c>
      <c r="C1730" t="str">
        <f>IF(INDEX('Display 730 &amp; 1200'!$D:$D,ROW())="","",INDEX('Display 730 &amp; 1200'!$D:$D,ROW()))</f>
        <v/>
      </c>
      <c r="D1730">
        <f>IF($C1730="",0,SUMIFS(#REF!,#REF!,$C1730,#REF!,"&gt;="&amp;'Display 730 &amp; 1200'!$AN$10,#REF!,"&lt;="&amp;'Display 730 &amp; 1200'!$AN$9))</f>
        <v>0</v>
      </c>
      <c r="E1730">
        <f>IF($C1730="",0,SUMIFS(#REF!,#REF!,$C1730,#REF!,"&gt;="&amp;'Display 730 &amp; 1200'!$AN$12,#REF!,"&lt;="&amp;'Display 730 &amp; 1200'!$AN$11))</f>
        <v>0</v>
      </c>
    </row>
    <row r="1731" spans="1:5">
      <c r="A1731" t="str">
        <f>IF(INDEX('Display 730 &amp; 1200'!$A:$A,ROW())="","",INDEX('Display 730 &amp; 1200'!$A:$A,ROW()))</f>
        <v/>
      </c>
      <c r="B1731" t="str">
        <f>IF(INDEX('Display 730 &amp; 1200'!$B:$B,ROW())="","",INDEX('Display 730 &amp; 1200'!$B:$B,ROW()))</f>
        <v/>
      </c>
      <c r="C1731" t="str">
        <f>IF(INDEX('Display 730 &amp; 1200'!$D:$D,ROW())="","",INDEX('Display 730 &amp; 1200'!$D:$D,ROW()))</f>
        <v/>
      </c>
      <c r="D1731">
        <f>IF($C1731="",0,SUMIFS(#REF!,#REF!,$C1731,#REF!,"&gt;="&amp;'Display 730 &amp; 1200'!$AN$10,#REF!,"&lt;="&amp;'Display 730 &amp; 1200'!$AN$9))</f>
        <v>0</v>
      </c>
      <c r="E1731">
        <f>IF($C1731="",0,SUMIFS(#REF!,#REF!,$C1731,#REF!,"&gt;="&amp;'Display 730 &amp; 1200'!$AN$12,#REF!,"&lt;="&amp;'Display 730 &amp; 1200'!$AN$11))</f>
        <v>0</v>
      </c>
    </row>
    <row r="1732" spans="1:5">
      <c r="A1732" t="str">
        <f>IF(INDEX('Display 730 &amp; 1200'!$A:$A,ROW())="","",INDEX('Display 730 &amp; 1200'!$A:$A,ROW()))</f>
        <v/>
      </c>
      <c r="B1732" t="str">
        <f>IF(INDEX('Display 730 &amp; 1200'!$B:$B,ROW())="","",INDEX('Display 730 &amp; 1200'!$B:$B,ROW()))</f>
        <v/>
      </c>
      <c r="C1732" t="str">
        <f>IF(INDEX('Display 730 &amp; 1200'!$D:$D,ROW())="","",INDEX('Display 730 &amp; 1200'!$D:$D,ROW()))</f>
        <v/>
      </c>
      <c r="D1732">
        <f>IF($C1732="",0,SUMIFS(#REF!,#REF!,$C1732,#REF!,"&gt;="&amp;'Display 730 &amp; 1200'!$AN$10,#REF!,"&lt;="&amp;'Display 730 &amp; 1200'!$AN$9))</f>
        <v>0</v>
      </c>
      <c r="E1732">
        <f>IF($C1732="",0,SUMIFS(#REF!,#REF!,$C1732,#REF!,"&gt;="&amp;'Display 730 &amp; 1200'!$AN$12,#REF!,"&lt;="&amp;'Display 730 &amp; 1200'!$AN$11))</f>
        <v>0</v>
      </c>
    </row>
    <row r="1733" spans="1:5">
      <c r="A1733" t="str">
        <f>IF(INDEX('Display 730 &amp; 1200'!$A:$A,ROW())="","",INDEX('Display 730 &amp; 1200'!$A:$A,ROW()))</f>
        <v/>
      </c>
      <c r="B1733" t="str">
        <f>IF(INDEX('Display 730 &amp; 1200'!$B:$B,ROW())="","",INDEX('Display 730 &amp; 1200'!$B:$B,ROW()))</f>
        <v/>
      </c>
      <c r="C1733" t="str">
        <f>IF(INDEX('Display 730 &amp; 1200'!$D:$D,ROW())="","",INDEX('Display 730 &amp; 1200'!$D:$D,ROW()))</f>
        <v/>
      </c>
      <c r="D1733">
        <f>IF($C1733="",0,SUMIFS(#REF!,#REF!,$C1733,#REF!,"&gt;="&amp;'Display 730 &amp; 1200'!$AN$10,#REF!,"&lt;="&amp;'Display 730 &amp; 1200'!$AN$9))</f>
        <v>0</v>
      </c>
      <c r="E1733">
        <f>IF($C1733="",0,SUMIFS(#REF!,#REF!,$C1733,#REF!,"&gt;="&amp;'Display 730 &amp; 1200'!$AN$12,#REF!,"&lt;="&amp;'Display 730 &amp; 1200'!$AN$11))</f>
        <v>0</v>
      </c>
    </row>
    <row r="1734" spans="1:5">
      <c r="A1734" t="str">
        <f>IF(INDEX('Display 730 &amp; 1200'!$A:$A,ROW())="","",INDEX('Display 730 &amp; 1200'!$A:$A,ROW()))</f>
        <v/>
      </c>
      <c r="B1734" t="str">
        <f>IF(INDEX('Display 730 &amp; 1200'!$B:$B,ROW())="","",INDEX('Display 730 &amp; 1200'!$B:$B,ROW()))</f>
        <v/>
      </c>
      <c r="C1734" t="str">
        <f>IF(INDEX('Display 730 &amp; 1200'!$D:$D,ROW())="","",INDEX('Display 730 &amp; 1200'!$D:$D,ROW()))</f>
        <v/>
      </c>
      <c r="D1734">
        <f>IF($C1734="",0,SUMIFS(#REF!,#REF!,$C1734,#REF!,"&gt;="&amp;'Display 730 &amp; 1200'!$AN$10,#REF!,"&lt;="&amp;'Display 730 &amp; 1200'!$AN$9))</f>
        <v>0</v>
      </c>
      <c r="E1734">
        <f>IF($C1734="",0,SUMIFS(#REF!,#REF!,$C1734,#REF!,"&gt;="&amp;'Display 730 &amp; 1200'!$AN$12,#REF!,"&lt;="&amp;'Display 730 &amp; 1200'!$AN$11))</f>
        <v>0</v>
      </c>
    </row>
    <row r="1735" spans="1:5">
      <c r="A1735" t="str">
        <f>IF(INDEX('Display 730 &amp; 1200'!$A:$A,ROW())="","",INDEX('Display 730 &amp; 1200'!$A:$A,ROW()))</f>
        <v/>
      </c>
      <c r="B1735" t="str">
        <f>IF(INDEX('Display 730 &amp; 1200'!$B:$B,ROW())="","",INDEX('Display 730 &amp; 1200'!$B:$B,ROW()))</f>
        <v/>
      </c>
      <c r="C1735" t="str">
        <f>IF(INDEX('Display 730 &amp; 1200'!$D:$D,ROW())="","",INDEX('Display 730 &amp; 1200'!$D:$D,ROW()))</f>
        <v/>
      </c>
      <c r="D1735">
        <f>IF($C1735="",0,SUMIFS(#REF!,#REF!,$C1735,#REF!,"&gt;="&amp;'Display 730 &amp; 1200'!$AN$10,#REF!,"&lt;="&amp;'Display 730 &amp; 1200'!$AN$9))</f>
        <v>0</v>
      </c>
      <c r="E1735">
        <f>IF($C1735="",0,SUMIFS(#REF!,#REF!,$C1735,#REF!,"&gt;="&amp;'Display 730 &amp; 1200'!$AN$12,#REF!,"&lt;="&amp;'Display 730 &amp; 1200'!$AN$11))</f>
        <v>0</v>
      </c>
    </row>
    <row r="1736" spans="1:5">
      <c r="A1736" t="str">
        <f>IF(INDEX('Display 730 &amp; 1200'!$A:$A,ROW())="","",INDEX('Display 730 &amp; 1200'!$A:$A,ROW()))</f>
        <v/>
      </c>
      <c r="B1736" t="str">
        <f>IF(INDEX('Display 730 &amp; 1200'!$B:$B,ROW())="","",INDEX('Display 730 &amp; 1200'!$B:$B,ROW()))</f>
        <v/>
      </c>
      <c r="C1736" t="str">
        <f>IF(INDEX('Display 730 &amp; 1200'!$D:$D,ROW())="","",INDEX('Display 730 &amp; 1200'!$D:$D,ROW()))</f>
        <v/>
      </c>
      <c r="D1736">
        <f>IF($C1736="",0,SUMIFS(#REF!,#REF!,$C1736,#REF!,"&gt;="&amp;'Display 730 &amp; 1200'!$AN$10,#REF!,"&lt;="&amp;'Display 730 &amp; 1200'!$AN$9))</f>
        <v>0</v>
      </c>
      <c r="E1736">
        <f>IF($C1736="",0,SUMIFS(#REF!,#REF!,$C1736,#REF!,"&gt;="&amp;'Display 730 &amp; 1200'!$AN$12,#REF!,"&lt;="&amp;'Display 730 &amp; 1200'!$AN$11))</f>
        <v>0</v>
      </c>
    </row>
    <row r="1737" spans="1:5">
      <c r="A1737" t="str">
        <f>IF(INDEX('Display 730 &amp; 1200'!$A:$A,ROW())="","",INDEX('Display 730 &amp; 1200'!$A:$A,ROW()))</f>
        <v/>
      </c>
      <c r="B1737" t="str">
        <f>IF(INDEX('Display 730 &amp; 1200'!$B:$B,ROW())="","",INDEX('Display 730 &amp; 1200'!$B:$B,ROW()))</f>
        <v/>
      </c>
      <c r="C1737" t="str">
        <f>IF(INDEX('Display 730 &amp; 1200'!$D:$D,ROW())="","",INDEX('Display 730 &amp; 1200'!$D:$D,ROW()))</f>
        <v/>
      </c>
      <c r="D1737">
        <f>IF($C1737="",0,SUMIFS(#REF!,#REF!,$C1737,#REF!,"&gt;="&amp;'Display 730 &amp; 1200'!$AN$10,#REF!,"&lt;="&amp;'Display 730 &amp; 1200'!$AN$9))</f>
        <v>0</v>
      </c>
      <c r="E1737">
        <f>IF($C1737="",0,SUMIFS(#REF!,#REF!,$C1737,#REF!,"&gt;="&amp;'Display 730 &amp; 1200'!$AN$12,#REF!,"&lt;="&amp;'Display 730 &amp; 1200'!$AN$11))</f>
        <v>0</v>
      </c>
    </row>
    <row r="1738" spans="1:5">
      <c r="A1738" t="str">
        <f>IF(INDEX('Display 730 &amp; 1200'!$A:$A,ROW())="","",INDEX('Display 730 &amp; 1200'!$A:$A,ROW()))</f>
        <v/>
      </c>
      <c r="B1738" t="str">
        <f>IF(INDEX('Display 730 &amp; 1200'!$B:$B,ROW())="","",INDEX('Display 730 &amp; 1200'!$B:$B,ROW()))</f>
        <v/>
      </c>
      <c r="C1738" t="str">
        <f>IF(INDEX('Display 730 &amp; 1200'!$D:$D,ROW())="","",INDEX('Display 730 &amp; 1200'!$D:$D,ROW()))</f>
        <v/>
      </c>
      <c r="D1738">
        <f>IF($C1738="",0,SUMIFS(#REF!,#REF!,$C1738,#REF!,"&gt;="&amp;'Display 730 &amp; 1200'!$AN$10,#REF!,"&lt;="&amp;'Display 730 &amp; 1200'!$AN$9))</f>
        <v>0</v>
      </c>
      <c r="E1738">
        <f>IF($C1738="",0,SUMIFS(#REF!,#REF!,$C1738,#REF!,"&gt;="&amp;'Display 730 &amp; 1200'!$AN$12,#REF!,"&lt;="&amp;'Display 730 &amp; 1200'!$AN$11))</f>
        <v>0</v>
      </c>
    </row>
    <row r="1739" spans="1:5">
      <c r="A1739" t="str">
        <f>IF(INDEX('Display 730 &amp; 1200'!$A:$A,ROW())="","",INDEX('Display 730 &amp; 1200'!$A:$A,ROW()))</f>
        <v/>
      </c>
      <c r="B1739" t="str">
        <f>IF(INDEX('Display 730 &amp; 1200'!$B:$B,ROW())="","",INDEX('Display 730 &amp; 1200'!$B:$B,ROW()))</f>
        <v/>
      </c>
      <c r="C1739" t="str">
        <f>IF(INDEX('Display 730 &amp; 1200'!$D:$D,ROW())="","",INDEX('Display 730 &amp; 1200'!$D:$D,ROW()))</f>
        <v/>
      </c>
      <c r="D1739">
        <f>IF($C1739="",0,SUMIFS(#REF!,#REF!,$C1739,#REF!,"&gt;="&amp;'Display 730 &amp; 1200'!$AN$10,#REF!,"&lt;="&amp;'Display 730 &amp; 1200'!$AN$9))</f>
        <v>0</v>
      </c>
      <c r="E1739">
        <f>IF($C1739="",0,SUMIFS(#REF!,#REF!,$C1739,#REF!,"&gt;="&amp;'Display 730 &amp; 1200'!$AN$12,#REF!,"&lt;="&amp;'Display 730 &amp; 1200'!$AN$11))</f>
        <v>0</v>
      </c>
    </row>
    <row r="1740" spans="1:5">
      <c r="A1740" t="str">
        <f>IF(INDEX('Display 730 &amp; 1200'!$A:$A,ROW())="","",INDEX('Display 730 &amp; 1200'!$A:$A,ROW()))</f>
        <v/>
      </c>
      <c r="B1740" t="str">
        <f>IF(INDEX('Display 730 &amp; 1200'!$B:$B,ROW())="","",INDEX('Display 730 &amp; 1200'!$B:$B,ROW()))</f>
        <v/>
      </c>
      <c r="C1740" t="str">
        <f>IF(INDEX('Display 730 &amp; 1200'!$D:$D,ROW())="","",INDEX('Display 730 &amp; 1200'!$D:$D,ROW()))</f>
        <v/>
      </c>
      <c r="D1740">
        <f>IF($C1740="",0,SUMIFS(#REF!,#REF!,$C1740,#REF!,"&gt;="&amp;'Display 730 &amp; 1200'!$AN$10,#REF!,"&lt;="&amp;'Display 730 &amp; 1200'!$AN$9))</f>
        <v>0</v>
      </c>
      <c r="E1740">
        <f>IF($C1740="",0,SUMIFS(#REF!,#REF!,$C1740,#REF!,"&gt;="&amp;'Display 730 &amp; 1200'!$AN$12,#REF!,"&lt;="&amp;'Display 730 &amp; 1200'!$AN$11))</f>
        <v>0</v>
      </c>
    </row>
    <row r="1741" spans="1:5">
      <c r="A1741" t="str">
        <f>IF(INDEX('Display 730 &amp; 1200'!$A:$A,ROW())="","",INDEX('Display 730 &amp; 1200'!$A:$A,ROW()))</f>
        <v/>
      </c>
      <c r="B1741" t="str">
        <f>IF(INDEX('Display 730 &amp; 1200'!$B:$B,ROW())="","",INDEX('Display 730 &amp; 1200'!$B:$B,ROW()))</f>
        <v/>
      </c>
      <c r="C1741" t="str">
        <f>IF(INDEX('Display 730 &amp; 1200'!$D:$D,ROW())="","",INDEX('Display 730 &amp; 1200'!$D:$D,ROW()))</f>
        <v/>
      </c>
      <c r="D1741">
        <f>IF($C1741="",0,SUMIFS(#REF!,#REF!,$C1741,#REF!,"&gt;="&amp;'Display 730 &amp; 1200'!$AN$10,#REF!,"&lt;="&amp;'Display 730 &amp; 1200'!$AN$9))</f>
        <v>0</v>
      </c>
      <c r="E1741">
        <f>IF($C1741="",0,SUMIFS(#REF!,#REF!,$C1741,#REF!,"&gt;="&amp;'Display 730 &amp; 1200'!$AN$12,#REF!,"&lt;="&amp;'Display 730 &amp; 1200'!$AN$11))</f>
        <v>0</v>
      </c>
    </row>
    <row r="1742" spans="1:5">
      <c r="A1742" t="str">
        <f>IF(INDEX('Display 730 &amp; 1200'!$A:$A,ROW())="","",INDEX('Display 730 &amp; 1200'!$A:$A,ROW()))</f>
        <v/>
      </c>
      <c r="B1742" t="str">
        <f>IF(INDEX('Display 730 &amp; 1200'!$B:$B,ROW())="","",INDEX('Display 730 &amp; 1200'!$B:$B,ROW()))</f>
        <v/>
      </c>
      <c r="C1742" t="str">
        <f>IF(INDEX('Display 730 &amp; 1200'!$D:$D,ROW())="","",INDEX('Display 730 &amp; 1200'!$D:$D,ROW()))</f>
        <v/>
      </c>
      <c r="D1742">
        <f>IF($C1742="",0,SUMIFS(#REF!,#REF!,$C1742,#REF!,"&gt;="&amp;'Display 730 &amp; 1200'!$AN$10,#REF!,"&lt;="&amp;'Display 730 &amp; 1200'!$AN$9))</f>
        <v>0</v>
      </c>
      <c r="E1742">
        <f>IF($C1742="",0,SUMIFS(#REF!,#REF!,$C1742,#REF!,"&gt;="&amp;'Display 730 &amp; 1200'!$AN$12,#REF!,"&lt;="&amp;'Display 730 &amp; 1200'!$AN$11))</f>
        <v>0</v>
      </c>
    </row>
    <row r="1743" spans="1:5">
      <c r="A1743" t="str">
        <f>IF(INDEX('Display 730 &amp; 1200'!$A:$A,ROW())="","",INDEX('Display 730 &amp; 1200'!$A:$A,ROW()))</f>
        <v/>
      </c>
      <c r="B1743" t="str">
        <f>IF(INDEX('Display 730 &amp; 1200'!$B:$B,ROW())="","",INDEX('Display 730 &amp; 1200'!$B:$B,ROW()))</f>
        <v/>
      </c>
      <c r="C1743" t="str">
        <f>IF(INDEX('Display 730 &amp; 1200'!$D:$D,ROW())="","",INDEX('Display 730 &amp; 1200'!$D:$D,ROW()))</f>
        <v/>
      </c>
      <c r="D1743">
        <f>IF($C1743="",0,SUMIFS(#REF!,#REF!,$C1743,#REF!,"&gt;="&amp;'Display 730 &amp; 1200'!$AN$10,#REF!,"&lt;="&amp;'Display 730 &amp; 1200'!$AN$9))</f>
        <v>0</v>
      </c>
      <c r="E1743">
        <f>IF($C1743="",0,SUMIFS(#REF!,#REF!,$C1743,#REF!,"&gt;="&amp;'Display 730 &amp; 1200'!$AN$12,#REF!,"&lt;="&amp;'Display 730 &amp; 1200'!$AN$11))</f>
        <v>0</v>
      </c>
    </row>
    <row r="1744" spans="1:5">
      <c r="A1744" t="str">
        <f>IF(INDEX('Display 730 &amp; 1200'!$A:$A,ROW())="","",INDEX('Display 730 &amp; 1200'!$A:$A,ROW()))</f>
        <v/>
      </c>
      <c r="B1744" t="str">
        <f>IF(INDEX('Display 730 &amp; 1200'!$B:$B,ROW())="","",INDEX('Display 730 &amp; 1200'!$B:$B,ROW()))</f>
        <v/>
      </c>
      <c r="C1744" t="str">
        <f>IF(INDEX('Display 730 &amp; 1200'!$D:$D,ROW())="","",INDEX('Display 730 &amp; 1200'!$D:$D,ROW()))</f>
        <v/>
      </c>
      <c r="D1744">
        <f>IF($C1744="",0,SUMIFS(#REF!,#REF!,$C1744,#REF!,"&gt;="&amp;'Display 730 &amp; 1200'!$AN$10,#REF!,"&lt;="&amp;'Display 730 &amp; 1200'!$AN$9))</f>
        <v>0</v>
      </c>
      <c r="E1744">
        <f>IF($C1744="",0,SUMIFS(#REF!,#REF!,$C1744,#REF!,"&gt;="&amp;'Display 730 &amp; 1200'!$AN$12,#REF!,"&lt;="&amp;'Display 730 &amp; 1200'!$AN$11))</f>
        <v>0</v>
      </c>
    </row>
    <row r="1745" spans="1:5">
      <c r="A1745" t="str">
        <f>IF(INDEX('Display 730 &amp; 1200'!$A:$A,ROW())="","",INDEX('Display 730 &amp; 1200'!$A:$A,ROW()))</f>
        <v/>
      </c>
      <c r="B1745" t="str">
        <f>IF(INDEX('Display 730 &amp; 1200'!$B:$B,ROW())="","",INDEX('Display 730 &amp; 1200'!$B:$B,ROW()))</f>
        <v/>
      </c>
      <c r="C1745" t="str">
        <f>IF(INDEX('Display 730 &amp; 1200'!$D:$D,ROW())="","",INDEX('Display 730 &amp; 1200'!$D:$D,ROW()))</f>
        <v/>
      </c>
      <c r="D1745">
        <f>IF($C1745="",0,SUMIFS(#REF!,#REF!,$C1745,#REF!,"&gt;="&amp;'Display 730 &amp; 1200'!$AN$10,#REF!,"&lt;="&amp;'Display 730 &amp; 1200'!$AN$9))</f>
        <v>0</v>
      </c>
      <c r="E1745">
        <f>IF($C1745="",0,SUMIFS(#REF!,#REF!,$C1745,#REF!,"&gt;="&amp;'Display 730 &amp; 1200'!$AN$12,#REF!,"&lt;="&amp;'Display 730 &amp; 1200'!$AN$11))</f>
        <v>0</v>
      </c>
    </row>
    <row r="1746" spans="1:5">
      <c r="A1746" t="str">
        <f>IF(INDEX('Display 730 &amp; 1200'!$A:$A,ROW())="","",INDEX('Display 730 &amp; 1200'!$A:$A,ROW()))</f>
        <v/>
      </c>
      <c r="B1746" t="str">
        <f>IF(INDEX('Display 730 &amp; 1200'!$B:$B,ROW())="","",INDEX('Display 730 &amp; 1200'!$B:$B,ROW()))</f>
        <v/>
      </c>
      <c r="C1746" t="str">
        <f>IF(INDEX('Display 730 &amp; 1200'!$D:$D,ROW())="","",INDEX('Display 730 &amp; 1200'!$D:$D,ROW()))</f>
        <v/>
      </c>
      <c r="D1746">
        <f>IF($C1746="",0,SUMIFS(#REF!,#REF!,$C1746,#REF!,"&gt;="&amp;'Display 730 &amp; 1200'!$AN$10,#REF!,"&lt;="&amp;'Display 730 &amp; 1200'!$AN$9))</f>
        <v>0</v>
      </c>
      <c r="E1746">
        <f>IF($C1746="",0,SUMIFS(#REF!,#REF!,$C1746,#REF!,"&gt;="&amp;'Display 730 &amp; 1200'!$AN$12,#REF!,"&lt;="&amp;'Display 730 &amp; 1200'!$AN$11))</f>
        <v>0</v>
      </c>
    </row>
    <row r="1747" spans="1:5">
      <c r="A1747" t="str">
        <f>IF(INDEX('Display 730 &amp; 1200'!$A:$A,ROW())="","",INDEX('Display 730 &amp; 1200'!$A:$A,ROW()))</f>
        <v/>
      </c>
      <c r="B1747" t="str">
        <f>IF(INDEX('Display 730 &amp; 1200'!$B:$B,ROW())="","",INDEX('Display 730 &amp; 1200'!$B:$B,ROW()))</f>
        <v/>
      </c>
      <c r="C1747" t="str">
        <f>IF(INDEX('Display 730 &amp; 1200'!$D:$D,ROW())="","",INDEX('Display 730 &amp; 1200'!$D:$D,ROW()))</f>
        <v/>
      </c>
      <c r="D1747">
        <f>IF($C1747="",0,SUMIFS(#REF!,#REF!,$C1747,#REF!,"&gt;="&amp;'Display 730 &amp; 1200'!$AN$10,#REF!,"&lt;="&amp;'Display 730 &amp; 1200'!$AN$9))</f>
        <v>0</v>
      </c>
      <c r="E1747">
        <f>IF($C1747="",0,SUMIFS(#REF!,#REF!,$C1747,#REF!,"&gt;="&amp;'Display 730 &amp; 1200'!$AN$12,#REF!,"&lt;="&amp;'Display 730 &amp; 1200'!$AN$11))</f>
        <v>0</v>
      </c>
    </row>
    <row r="1748" spans="1:5">
      <c r="A1748" t="str">
        <f>IF(INDEX('Display 730 &amp; 1200'!$A:$A,ROW())="","",INDEX('Display 730 &amp; 1200'!$A:$A,ROW()))</f>
        <v/>
      </c>
      <c r="B1748" t="str">
        <f>IF(INDEX('Display 730 &amp; 1200'!$B:$B,ROW())="","",INDEX('Display 730 &amp; 1200'!$B:$B,ROW()))</f>
        <v/>
      </c>
      <c r="C1748" t="str">
        <f>IF(INDEX('Display 730 &amp; 1200'!$D:$D,ROW())="","",INDEX('Display 730 &amp; 1200'!$D:$D,ROW()))</f>
        <v/>
      </c>
      <c r="D1748">
        <f>IF($C1748="",0,SUMIFS(#REF!,#REF!,$C1748,#REF!,"&gt;="&amp;'Display 730 &amp; 1200'!$AN$10,#REF!,"&lt;="&amp;'Display 730 &amp; 1200'!$AN$9))</f>
        <v>0</v>
      </c>
      <c r="E1748">
        <f>IF($C1748="",0,SUMIFS(#REF!,#REF!,$C1748,#REF!,"&gt;="&amp;'Display 730 &amp; 1200'!$AN$12,#REF!,"&lt;="&amp;'Display 730 &amp; 1200'!$AN$11))</f>
        <v>0</v>
      </c>
    </row>
    <row r="1749" spans="1:5">
      <c r="A1749" t="str">
        <f>IF(INDEX('Display 730 &amp; 1200'!$A:$A,ROW())="","",INDEX('Display 730 &amp; 1200'!$A:$A,ROW()))</f>
        <v/>
      </c>
      <c r="B1749" t="str">
        <f>IF(INDEX('Display 730 &amp; 1200'!$B:$B,ROW())="","",INDEX('Display 730 &amp; 1200'!$B:$B,ROW()))</f>
        <v/>
      </c>
      <c r="C1749" t="str">
        <f>IF(INDEX('Display 730 &amp; 1200'!$D:$D,ROW())="","",INDEX('Display 730 &amp; 1200'!$D:$D,ROW()))</f>
        <v/>
      </c>
      <c r="D1749">
        <f>IF($C1749="",0,SUMIFS(#REF!,#REF!,$C1749,#REF!,"&gt;="&amp;'Display 730 &amp; 1200'!$AN$10,#REF!,"&lt;="&amp;'Display 730 &amp; 1200'!$AN$9))</f>
        <v>0</v>
      </c>
      <c r="E1749">
        <f>IF($C1749="",0,SUMIFS(#REF!,#REF!,$C1749,#REF!,"&gt;="&amp;'Display 730 &amp; 1200'!$AN$12,#REF!,"&lt;="&amp;'Display 730 &amp; 1200'!$AN$11))</f>
        <v>0</v>
      </c>
    </row>
    <row r="1750" spans="1:5">
      <c r="A1750" t="str">
        <f>IF(INDEX('Display 730 &amp; 1200'!$A:$A,ROW())="","",INDEX('Display 730 &amp; 1200'!$A:$A,ROW()))</f>
        <v/>
      </c>
      <c r="B1750" t="str">
        <f>IF(INDEX('Display 730 &amp; 1200'!$B:$B,ROW())="","",INDEX('Display 730 &amp; 1200'!$B:$B,ROW()))</f>
        <v/>
      </c>
      <c r="C1750" t="str">
        <f>IF(INDEX('Display 730 &amp; 1200'!$D:$D,ROW())="","",INDEX('Display 730 &amp; 1200'!$D:$D,ROW()))</f>
        <v/>
      </c>
      <c r="D1750">
        <f>IF($C1750="",0,SUMIFS(#REF!,#REF!,$C1750,#REF!,"&gt;="&amp;'Display 730 &amp; 1200'!$AN$10,#REF!,"&lt;="&amp;'Display 730 &amp; 1200'!$AN$9))</f>
        <v>0</v>
      </c>
      <c r="E1750">
        <f>IF($C1750="",0,SUMIFS(#REF!,#REF!,$C1750,#REF!,"&gt;="&amp;'Display 730 &amp; 1200'!$AN$12,#REF!,"&lt;="&amp;'Display 730 &amp; 1200'!$AN$11))</f>
        <v>0</v>
      </c>
    </row>
    <row r="1751" spans="1:5">
      <c r="A1751" t="str">
        <f>IF(INDEX('Display 730 &amp; 1200'!$A:$A,ROW())="","",INDEX('Display 730 &amp; 1200'!$A:$A,ROW()))</f>
        <v/>
      </c>
      <c r="B1751" t="str">
        <f>IF(INDEX('Display 730 &amp; 1200'!$B:$B,ROW())="","",INDEX('Display 730 &amp; 1200'!$B:$B,ROW()))</f>
        <v/>
      </c>
      <c r="C1751" t="str">
        <f>IF(INDEX('Display 730 &amp; 1200'!$D:$D,ROW())="","",INDEX('Display 730 &amp; 1200'!$D:$D,ROW()))</f>
        <v/>
      </c>
      <c r="D1751">
        <f>IF($C1751="",0,SUMIFS(#REF!,#REF!,$C1751,#REF!,"&gt;="&amp;'Display 730 &amp; 1200'!$AN$10,#REF!,"&lt;="&amp;'Display 730 &amp; 1200'!$AN$9))</f>
        <v>0</v>
      </c>
      <c r="E1751">
        <f>IF($C1751="",0,SUMIFS(#REF!,#REF!,$C1751,#REF!,"&gt;="&amp;'Display 730 &amp; 1200'!$AN$12,#REF!,"&lt;="&amp;'Display 730 &amp; 1200'!$AN$11))</f>
        <v>0</v>
      </c>
    </row>
    <row r="1752" spans="1:5">
      <c r="A1752" t="str">
        <f>IF(INDEX('Display 730 &amp; 1200'!$A:$A,ROW())="","",INDEX('Display 730 &amp; 1200'!$A:$A,ROW()))</f>
        <v/>
      </c>
      <c r="B1752" t="str">
        <f>IF(INDEX('Display 730 &amp; 1200'!$B:$B,ROW())="","",INDEX('Display 730 &amp; 1200'!$B:$B,ROW()))</f>
        <v/>
      </c>
      <c r="C1752" t="str">
        <f>IF(INDEX('Display 730 &amp; 1200'!$D:$D,ROW())="","",INDEX('Display 730 &amp; 1200'!$D:$D,ROW()))</f>
        <v/>
      </c>
      <c r="D1752">
        <f>IF($C1752="",0,SUMIFS(#REF!,#REF!,$C1752,#REF!,"&gt;="&amp;'Display 730 &amp; 1200'!$AN$10,#REF!,"&lt;="&amp;'Display 730 &amp; 1200'!$AN$9))</f>
        <v>0</v>
      </c>
      <c r="E1752">
        <f>IF($C1752="",0,SUMIFS(#REF!,#REF!,$C1752,#REF!,"&gt;="&amp;'Display 730 &amp; 1200'!$AN$12,#REF!,"&lt;="&amp;'Display 730 &amp; 1200'!$AN$11))</f>
        <v>0</v>
      </c>
    </row>
    <row r="1753" spans="1:5">
      <c r="A1753" t="str">
        <f>IF(INDEX('Display 730 &amp; 1200'!$A:$A,ROW())="","",INDEX('Display 730 &amp; 1200'!$A:$A,ROW()))</f>
        <v/>
      </c>
      <c r="B1753" t="str">
        <f>IF(INDEX('Display 730 &amp; 1200'!$B:$B,ROW())="","",INDEX('Display 730 &amp; 1200'!$B:$B,ROW()))</f>
        <v/>
      </c>
      <c r="C1753" t="str">
        <f>IF(INDEX('Display 730 &amp; 1200'!$D:$D,ROW())="","",INDEX('Display 730 &amp; 1200'!$D:$D,ROW()))</f>
        <v/>
      </c>
      <c r="D1753">
        <f>IF($C1753="",0,SUMIFS(#REF!,#REF!,$C1753,#REF!,"&gt;="&amp;'Display 730 &amp; 1200'!$AN$10,#REF!,"&lt;="&amp;'Display 730 &amp; 1200'!$AN$9))</f>
        <v>0</v>
      </c>
      <c r="E1753">
        <f>IF($C1753="",0,SUMIFS(#REF!,#REF!,$C1753,#REF!,"&gt;="&amp;'Display 730 &amp; 1200'!$AN$12,#REF!,"&lt;="&amp;'Display 730 &amp; 1200'!$AN$11))</f>
        <v>0</v>
      </c>
    </row>
    <row r="1754" spans="1:5">
      <c r="A1754" t="str">
        <f>IF(INDEX('Display 730 &amp; 1200'!$A:$A,ROW())="","",INDEX('Display 730 &amp; 1200'!$A:$A,ROW()))</f>
        <v/>
      </c>
      <c r="B1754" t="str">
        <f>IF(INDEX('Display 730 &amp; 1200'!$B:$B,ROW())="","",INDEX('Display 730 &amp; 1200'!$B:$B,ROW()))</f>
        <v/>
      </c>
      <c r="C1754" t="str">
        <f>IF(INDEX('Display 730 &amp; 1200'!$D:$D,ROW())="","",INDEX('Display 730 &amp; 1200'!$D:$D,ROW()))</f>
        <v/>
      </c>
      <c r="D1754">
        <f>IF($C1754="",0,SUMIFS(#REF!,#REF!,$C1754,#REF!,"&gt;="&amp;'Display 730 &amp; 1200'!$AN$10,#REF!,"&lt;="&amp;'Display 730 &amp; 1200'!$AN$9))</f>
        <v>0</v>
      </c>
      <c r="E1754">
        <f>IF($C1754="",0,SUMIFS(#REF!,#REF!,$C1754,#REF!,"&gt;="&amp;'Display 730 &amp; 1200'!$AN$12,#REF!,"&lt;="&amp;'Display 730 &amp; 1200'!$AN$11))</f>
        <v>0</v>
      </c>
    </row>
    <row r="1755" spans="1:5">
      <c r="A1755" t="str">
        <f>IF(INDEX('Display 730 &amp; 1200'!$A:$A,ROW())="","",INDEX('Display 730 &amp; 1200'!$A:$A,ROW()))</f>
        <v/>
      </c>
      <c r="B1755" t="str">
        <f>IF(INDEX('Display 730 &amp; 1200'!$B:$B,ROW())="","",INDEX('Display 730 &amp; 1200'!$B:$B,ROW()))</f>
        <v/>
      </c>
      <c r="C1755" t="str">
        <f>IF(INDEX('Display 730 &amp; 1200'!$D:$D,ROW())="","",INDEX('Display 730 &amp; 1200'!$D:$D,ROW()))</f>
        <v/>
      </c>
      <c r="D1755">
        <f>IF($C1755="",0,SUMIFS(#REF!,#REF!,$C1755,#REF!,"&gt;="&amp;'Display 730 &amp; 1200'!$AN$10,#REF!,"&lt;="&amp;'Display 730 &amp; 1200'!$AN$9))</f>
        <v>0</v>
      </c>
      <c r="E1755">
        <f>IF($C1755="",0,SUMIFS(#REF!,#REF!,$C1755,#REF!,"&gt;="&amp;'Display 730 &amp; 1200'!$AN$12,#REF!,"&lt;="&amp;'Display 730 &amp; 1200'!$AN$11))</f>
        <v>0</v>
      </c>
    </row>
    <row r="1756" spans="1:5">
      <c r="A1756" t="str">
        <f>IF(INDEX('Display 730 &amp; 1200'!$A:$A,ROW())="","",INDEX('Display 730 &amp; 1200'!$A:$A,ROW()))</f>
        <v/>
      </c>
      <c r="B1756" t="str">
        <f>IF(INDEX('Display 730 &amp; 1200'!$B:$B,ROW())="","",INDEX('Display 730 &amp; 1200'!$B:$B,ROW()))</f>
        <v/>
      </c>
      <c r="C1756" t="str">
        <f>IF(INDEX('Display 730 &amp; 1200'!$D:$D,ROW())="","",INDEX('Display 730 &amp; 1200'!$D:$D,ROW()))</f>
        <v/>
      </c>
      <c r="D1756">
        <f>IF($C1756="",0,SUMIFS(#REF!,#REF!,$C1756,#REF!,"&gt;="&amp;'Display 730 &amp; 1200'!$AN$10,#REF!,"&lt;="&amp;'Display 730 &amp; 1200'!$AN$9))</f>
        <v>0</v>
      </c>
      <c r="E1756">
        <f>IF($C1756="",0,SUMIFS(#REF!,#REF!,$C1756,#REF!,"&gt;="&amp;'Display 730 &amp; 1200'!$AN$12,#REF!,"&lt;="&amp;'Display 730 &amp; 1200'!$AN$11))</f>
        <v>0</v>
      </c>
    </row>
    <row r="1757" spans="1:5">
      <c r="A1757" t="str">
        <f>IF(INDEX('Display 730 &amp; 1200'!$A:$A,ROW())="","",INDEX('Display 730 &amp; 1200'!$A:$A,ROW()))</f>
        <v/>
      </c>
      <c r="B1757" t="str">
        <f>IF(INDEX('Display 730 &amp; 1200'!$B:$B,ROW())="","",INDEX('Display 730 &amp; 1200'!$B:$B,ROW()))</f>
        <v/>
      </c>
      <c r="C1757" t="str">
        <f>IF(INDEX('Display 730 &amp; 1200'!$D:$D,ROW())="","",INDEX('Display 730 &amp; 1200'!$D:$D,ROW()))</f>
        <v/>
      </c>
      <c r="D1757">
        <f>IF($C1757="",0,SUMIFS(#REF!,#REF!,$C1757,#REF!,"&gt;="&amp;'Display 730 &amp; 1200'!$AN$10,#REF!,"&lt;="&amp;'Display 730 &amp; 1200'!$AN$9))</f>
        <v>0</v>
      </c>
      <c r="E1757">
        <f>IF($C1757="",0,SUMIFS(#REF!,#REF!,$C1757,#REF!,"&gt;="&amp;'Display 730 &amp; 1200'!$AN$12,#REF!,"&lt;="&amp;'Display 730 &amp; 1200'!$AN$11))</f>
        <v>0</v>
      </c>
    </row>
    <row r="1758" spans="1:5">
      <c r="A1758" t="str">
        <f>IF(INDEX('Display 730 &amp; 1200'!$A:$A,ROW())="","",INDEX('Display 730 &amp; 1200'!$A:$A,ROW()))</f>
        <v/>
      </c>
      <c r="B1758" t="str">
        <f>IF(INDEX('Display 730 &amp; 1200'!$B:$B,ROW())="","",INDEX('Display 730 &amp; 1200'!$B:$B,ROW()))</f>
        <v/>
      </c>
      <c r="C1758" t="str">
        <f>IF(INDEX('Display 730 &amp; 1200'!$D:$D,ROW())="","",INDEX('Display 730 &amp; 1200'!$D:$D,ROW()))</f>
        <v/>
      </c>
      <c r="D1758">
        <f>IF($C1758="",0,SUMIFS(#REF!,#REF!,$C1758,#REF!,"&gt;="&amp;'Display 730 &amp; 1200'!$AN$10,#REF!,"&lt;="&amp;'Display 730 &amp; 1200'!$AN$9))</f>
        <v>0</v>
      </c>
      <c r="E1758">
        <f>IF($C1758="",0,SUMIFS(#REF!,#REF!,$C1758,#REF!,"&gt;="&amp;'Display 730 &amp; 1200'!$AN$12,#REF!,"&lt;="&amp;'Display 730 &amp; 1200'!$AN$11))</f>
        <v>0</v>
      </c>
    </row>
    <row r="1759" spans="1:5">
      <c r="A1759" t="str">
        <f>IF(INDEX('Display 730 &amp; 1200'!$A:$A,ROW())="","",INDEX('Display 730 &amp; 1200'!$A:$A,ROW()))</f>
        <v/>
      </c>
      <c r="B1759" t="str">
        <f>IF(INDEX('Display 730 &amp; 1200'!$B:$B,ROW())="","",INDEX('Display 730 &amp; 1200'!$B:$B,ROW()))</f>
        <v/>
      </c>
      <c r="C1759" t="str">
        <f>IF(INDEX('Display 730 &amp; 1200'!$D:$D,ROW())="","",INDEX('Display 730 &amp; 1200'!$D:$D,ROW()))</f>
        <v/>
      </c>
      <c r="D1759">
        <f>IF($C1759="",0,SUMIFS(#REF!,#REF!,$C1759,#REF!,"&gt;="&amp;'Display 730 &amp; 1200'!$AN$10,#REF!,"&lt;="&amp;'Display 730 &amp; 1200'!$AN$9))</f>
        <v>0</v>
      </c>
      <c r="E1759">
        <f>IF($C1759="",0,SUMIFS(#REF!,#REF!,$C1759,#REF!,"&gt;="&amp;'Display 730 &amp; 1200'!$AN$12,#REF!,"&lt;="&amp;'Display 730 &amp; 1200'!$AN$11))</f>
        <v>0</v>
      </c>
    </row>
    <row r="1760" spans="1:5">
      <c r="A1760" t="str">
        <f>IF(INDEX('Display 730 &amp; 1200'!$A:$A,ROW())="","",INDEX('Display 730 &amp; 1200'!$A:$A,ROW()))</f>
        <v/>
      </c>
      <c r="B1760" t="str">
        <f>IF(INDEX('Display 730 &amp; 1200'!$B:$B,ROW())="","",INDEX('Display 730 &amp; 1200'!$B:$B,ROW()))</f>
        <v/>
      </c>
      <c r="C1760" t="str">
        <f>IF(INDEX('Display 730 &amp; 1200'!$D:$D,ROW())="","",INDEX('Display 730 &amp; 1200'!$D:$D,ROW()))</f>
        <v/>
      </c>
      <c r="D1760">
        <f>IF($C1760="",0,SUMIFS(#REF!,#REF!,$C1760,#REF!,"&gt;="&amp;'Display 730 &amp; 1200'!$AN$10,#REF!,"&lt;="&amp;'Display 730 &amp; 1200'!$AN$9))</f>
        <v>0</v>
      </c>
      <c r="E1760">
        <f>IF($C1760="",0,SUMIFS(#REF!,#REF!,$C1760,#REF!,"&gt;="&amp;'Display 730 &amp; 1200'!$AN$12,#REF!,"&lt;="&amp;'Display 730 &amp; 1200'!$AN$11))</f>
        <v>0</v>
      </c>
    </row>
    <row r="1761" spans="1:5">
      <c r="A1761" t="str">
        <f>IF(INDEX('Display 730 &amp; 1200'!$A:$A,ROW())="","",INDEX('Display 730 &amp; 1200'!$A:$A,ROW()))</f>
        <v/>
      </c>
      <c r="B1761" t="str">
        <f>IF(INDEX('Display 730 &amp; 1200'!$B:$B,ROW())="","",INDEX('Display 730 &amp; 1200'!$B:$B,ROW()))</f>
        <v/>
      </c>
      <c r="C1761" t="str">
        <f>IF(INDEX('Display 730 &amp; 1200'!$D:$D,ROW())="","",INDEX('Display 730 &amp; 1200'!$D:$D,ROW()))</f>
        <v/>
      </c>
      <c r="D1761">
        <f>IF($C1761="",0,SUMIFS(#REF!,#REF!,$C1761,#REF!,"&gt;="&amp;'Display 730 &amp; 1200'!$AN$10,#REF!,"&lt;="&amp;'Display 730 &amp; 1200'!$AN$9))</f>
        <v>0</v>
      </c>
      <c r="E1761">
        <f>IF($C1761="",0,SUMIFS(#REF!,#REF!,$C1761,#REF!,"&gt;="&amp;'Display 730 &amp; 1200'!$AN$12,#REF!,"&lt;="&amp;'Display 730 &amp; 1200'!$AN$11))</f>
        <v>0</v>
      </c>
    </row>
    <row r="1762" spans="1:5">
      <c r="A1762" t="str">
        <f>IF(INDEX('Display 730 &amp; 1200'!$A:$A,ROW())="","",INDEX('Display 730 &amp; 1200'!$A:$A,ROW()))</f>
        <v/>
      </c>
      <c r="B1762" t="str">
        <f>IF(INDEX('Display 730 &amp; 1200'!$B:$B,ROW())="","",INDEX('Display 730 &amp; 1200'!$B:$B,ROW()))</f>
        <v/>
      </c>
      <c r="C1762" t="str">
        <f>IF(INDEX('Display 730 &amp; 1200'!$D:$D,ROW())="","",INDEX('Display 730 &amp; 1200'!$D:$D,ROW()))</f>
        <v/>
      </c>
      <c r="D1762">
        <f>IF($C1762="",0,SUMIFS(#REF!,#REF!,$C1762,#REF!,"&gt;="&amp;'Display 730 &amp; 1200'!$AN$10,#REF!,"&lt;="&amp;'Display 730 &amp; 1200'!$AN$9))</f>
        <v>0</v>
      </c>
      <c r="E1762">
        <f>IF($C1762="",0,SUMIFS(#REF!,#REF!,$C1762,#REF!,"&gt;="&amp;'Display 730 &amp; 1200'!$AN$12,#REF!,"&lt;="&amp;'Display 730 &amp; 1200'!$AN$11))</f>
        <v>0</v>
      </c>
    </row>
    <row r="1763" spans="1:5">
      <c r="A1763" t="str">
        <f>IF(INDEX('Display 730 &amp; 1200'!$A:$A,ROW())="","",INDEX('Display 730 &amp; 1200'!$A:$A,ROW()))</f>
        <v/>
      </c>
      <c r="B1763" t="str">
        <f>IF(INDEX('Display 730 &amp; 1200'!$B:$B,ROW())="","",INDEX('Display 730 &amp; 1200'!$B:$B,ROW()))</f>
        <v/>
      </c>
      <c r="C1763" t="str">
        <f>IF(INDEX('Display 730 &amp; 1200'!$D:$D,ROW())="","",INDEX('Display 730 &amp; 1200'!$D:$D,ROW()))</f>
        <v/>
      </c>
      <c r="D1763">
        <f>IF($C1763="",0,SUMIFS(#REF!,#REF!,$C1763,#REF!,"&gt;="&amp;'Display 730 &amp; 1200'!$AN$10,#REF!,"&lt;="&amp;'Display 730 &amp; 1200'!$AN$9))</f>
        <v>0</v>
      </c>
      <c r="E1763">
        <f>IF($C1763="",0,SUMIFS(#REF!,#REF!,$C1763,#REF!,"&gt;="&amp;'Display 730 &amp; 1200'!$AN$12,#REF!,"&lt;="&amp;'Display 730 &amp; 1200'!$AN$11))</f>
        <v>0</v>
      </c>
    </row>
    <row r="1764" spans="1:5">
      <c r="A1764" t="str">
        <f>IF(INDEX('Display 730 &amp; 1200'!$A:$A,ROW())="","",INDEX('Display 730 &amp; 1200'!$A:$A,ROW()))</f>
        <v/>
      </c>
      <c r="B1764" t="str">
        <f>IF(INDEX('Display 730 &amp; 1200'!$B:$B,ROW())="","",INDEX('Display 730 &amp; 1200'!$B:$B,ROW()))</f>
        <v/>
      </c>
      <c r="C1764" t="str">
        <f>IF(INDEX('Display 730 &amp; 1200'!$D:$D,ROW())="","",INDEX('Display 730 &amp; 1200'!$D:$D,ROW()))</f>
        <v/>
      </c>
      <c r="D1764">
        <f>IF($C1764="",0,SUMIFS(#REF!,#REF!,$C1764,#REF!,"&gt;="&amp;'Display 730 &amp; 1200'!$AN$10,#REF!,"&lt;="&amp;'Display 730 &amp; 1200'!$AN$9))</f>
        <v>0</v>
      </c>
      <c r="E1764">
        <f>IF($C1764="",0,SUMIFS(#REF!,#REF!,$C1764,#REF!,"&gt;="&amp;'Display 730 &amp; 1200'!$AN$12,#REF!,"&lt;="&amp;'Display 730 &amp; 1200'!$AN$11))</f>
        <v>0</v>
      </c>
    </row>
    <row r="1765" spans="1:5">
      <c r="A1765" t="str">
        <f>IF(INDEX('Display 730 &amp; 1200'!$A:$A,ROW())="","",INDEX('Display 730 &amp; 1200'!$A:$A,ROW()))</f>
        <v/>
      </c>
      <c r="B1765" t="str">
        <f>IF(INDEX('Display 730 &amp; 1200'!$B:$B,ROW())="","",INDEX('Display 730 &amp; 1200'!$B:$B,ROW()))</f>
        <v/>
      </c>
      <c r="C1765" t="str">
        <f>IF(INDEX('Display 730 &amp; 1200'!$D:$D,ROW())="","",INDEX('Display 730 &amp; 1200'!$D:$D,ROW()))</f>
        <v/>
      </c>
      <c r="D1765">
        <f>IF($C1765="",0,SUMIFS(#REF!,#REF!,$C1765,#REF!,"&gt;="&amp;'Display 730 &amp; 1200'!$AN$10,#REF!,"&lt;="&amp;'Display 730 &amp; 1200'!$AN$9))</f>
        <v>0</v>
      </c>
      <c r="E1765">
        <f>IF($C1765="",0,SUMIFS(#REF!,#REF!,$C1765,#REF!,"&gt;="&amp;'Display 730 &amp; 1200'!$AN$12,#REF!,"&lt;="&amp;'Display 730 &amp; 1200'!$AN$11))</f>
        <v>0</v>
      </c>
    </row>
    <row r="1766" spans="1:5">
      <c r="A1766" t="str">
        <f>IF(INDEX('Display 730 &amp; 1200'!$A:$A,ROW())="","",INDEX('Display 730 &amp; 1200'!$A:$A,ROW()))</f>
        <v/>
      </c>
      <c r="B1766" t="str">
        <f>IF(INDEX('Display 730 &amp; 1200'!$B:$B,ROW())="","",INDEX('Display 730 &amp; 1200'!$B:$B,ROW()))</f>
        <v/>
      </c>
      <c r="C1766" t="str">
        <f>IF(INDEX('Display 730 &amp; 1200'!$D:$D,ROW())="","",INDEX('Display 730 &amp; 1200'!$D:$D,ROW()))</f>
        <v/>
      </c>
      <c r="D1766">
        <f>IF($C1766="",0,SUMIFS(#REF!,#REF!,$C1766,#REF!,"&gt;="&amp;'Display 730 &amp; 1200'!$AN$10,#REF!,"&lt;="&amp;'Display 730 &amp; 1200'!$AN$9))</f>
        <v>0</v>
      </c>
      <c r="E1766">
        <f>IF($C1766="",0,SUMIFS(#REF!,#REF!,$C1766,#REF!,"&gt;="&amp;'Display 730 &amp; 1200'!$AN$12,#REF!,"&lt;="&amp;'Display 730 &amp; 1200'!$AN$11))</f>
        <v>0</v>
      </c>
    </row>
    <row r="1767" spans="1:5">
      <c r="A1767" t="str">
        <f>IF(INDEX('Display 730 &amp; 1200'!$A:$A,ROW())="","",INDEX('Display 730 &amp; 1200'!$A:$A,ROW()))</f>
        <v/>
      </c>
      <c r="B1767" t="str">
        <f>IF(INDEX('Display 730 &amp; 1200'!$B:$B,ROW())="","",INDEX('Display 730 &amp; 1200'!$B:$B,ROW()))</f>
        <v/>
      </c>
      <c r="C1767" t="str">
        <f>IF(INDEX('Display 730 &amp; 1200'!$D:$D,ROW())="","",INDEX('Display 730 &amp; 1200'!$D:$D,ROW()))</f>
        <v/>
      </c>
      <c r="D1767">
        <f>IF($C1767="",0,SUMIFS(#REF!,#REF!,$C1767,#REF!,"&gt;="&amp;'Display 730 &amp; 1200'!$AN$10,#REF!,"&lt;="&amp;'Display 730 &amp; 1200'!$AN$9))</f>
        <v>0</v>
      </c>
      <c r="E1767">
        <f>IF($C1767="",0,SUMIFS(#REF!,#REF!,$C1767,#REF!,"&gt;="&amp;'Display 730 &amp; 1200'!$AN$12,#REF!,"&lt;="&amp;'Display 730 &amp; 1200'!$AN$11))</f>
        <v>0</v>
      </c>
    </row>
    <row r="1768" spans="1:5">
      <c r="A1768" t="str">
        <f>IF(INDEX('Display 730 &amp; 1200'!$A:$A,ROW())="","",INDEX('Display 730 &amp; 1200'!$A:$A,ROW()))</f>
        <v/>
      </c>
      <c r="B1768" t="str">
        <f>IF(INDEX('Display 730 &amp; 1200'!$B:$B,ROW())="","",INDEX('Display 730 &amp; 1200'!$B:$B,ROW()))</f>
        <v/>
      </c>
      <c r="C1768" t="str">
        <f>IF(INDEX('Display 730 &amp; 1200'!$D:$D,ROW())="","",INDEX('Display 730 &amp; 1200'!$D:$D,ROW()))</f>
        <v/>
      </c>
      <c r="D1768">
        <f>IF($C1768="",0,SUMIFS(#REF!,#REF!,$C1768,#REF!,"&gt;="&amp;'Display 730 &amp; 1200'!$AN$10,#REF!,"&lt;="&amp;'Display 730 &amp; 1200'!$AN$9))</f>
        <v>0</v>
      </c>
      <c r="E1768">
        <f>IF($C1768="",0,SUMIFS(#REF!,#REF!,$C1768,#REF!,"&gt;="&amp;'Display 730 &amp; 1200'!$AN$12,#REF!,"&lt;="&amp;'Display 730 &amp; 1200'!$AN$11))</f>
        <v>0</v>
      </c>
    </row>
    <row r="1769" spans="1:5">
      <c r="A1769" t="str">
        <f>IF(INDEX('Display 730 &amp; 1200'!$A:$A,ROW())="","",INDEX('Display 730 &amp; 1200'!$A:$A,ROW()))</f>
        <v/>
      </c>
      <c r="B1769" t="str">
        <f>IF(INDEX('Display 730 &amp; 1200'!$B:$B,ROW())="","",INDEX('Display 730 &amp; 1200'!$B:$B,ROW()))</f>
        <v/>
      </c>
      <c r="C1769" t="str">
        <f>IF(INDEX('Display 730 &amp; 1200'!$D:$D,ROW())="","",INDEX('Display 730 &amp; 1200'!$D:$D,ROW()))</f>
        <v/>
      </c>
      <c r="D1769">
        <f>IF($C1769="",0,SUMIFS(#REF!,#REF!,$C1769,#REF!,"&gt;="&amp;'Display 730 &amp; 1200'!$AN$10,#REF!,"&lt;="&amp;'Display 730 &amp; 1200'!$AN$9))</f>
        <v>0</v>
      </c>
      <c r="E1769">
        <f>IF($C1769="",0,SUMIFS(#REF!,#REF!,$C1769,#REF!,"&gt;="&amp;'Display 730 &amp; 1200'!$AN$12,#REF!,"&lt;="&amp;'Display 730 &amp; 1200'!$AN$11))</f>
        <v>0</v>
      </c>
    </row>
    <row r="1770" spans="1:5">
      <c r="A1770" t="str">
        <f>IF(INDEX('Display 730 &amp; 1200'!$A:$A,ROW())="","",INDEX('Display 730 &amp; 1200'!$A:$A,ROW()))</f>
        <v/>
      </c>
      <c r="B1770" t="str">
        <f>IF(INDEX('Display 730 &amp; 1200'!$B:$B,ROW())="","",INDEX('Display 730 &amp; 1200'!$B:$B,ROW()))</f>
        <v/>
      </c>
      <c r="C1770" t="str">
        <f>IF(INDEX('Display 730 &amp; 1200'!$D:$D,ROW())="","",INDEX('Display 730 &amp; 1200'!$D:$D,ROW()))</f>
        <v/>
      </c>
      <c r="D1770">
        <f>IF($C1770="",0,SUMIFS(#REF!,#REF!,$C1770,#REF!,"&gt;="&amp;'Display 730 &amp; 1200'!$AN$10,#REF!,"&lt;="&amp;'Display 730 &amp; 1200'!$AN$9))</f>
        <v>0</v>
      </c>
      <c r="E1770">
        <f>IF($C1770="",0,SUMIFS(#REF!,#REF!,$C1770,#REF!,"&gt;="&amp;'Display 730 &amp; 1200'!$AN$12,#REF!,"&lt;="&amp;'Display 730 &amp; 1200'!$AN$11))</f>
        <v>0</v>
      </c>
    </row>
    <row r="1771" spans="1:5">
      <c r="A1771" t="str">
        <f>IF(INDEX('Display 730 &amp; 1200'!$A:$A,ROW())="","",INDEX('Display 730 &amp; 1200'!$A:$A,ROW()))</f>
        <v/>
      </c>
      <c r="B1771" t="str">
        <f>IF(INDEX('Display 730 &amp; 1200'!$B:$B,ROW())="","",INDEX('Display 730 &amp; 1200'!$B:$B,ROW()))</f>
        <v/>
      </c>
      <c r="C1771" t="str">
        <f>IF(INDEX('Display 730 &amp; 1200'!$D:$D,ROW())="","",INDEX('Display 730 &amp; 1200'!$D:$D,ROW()))</f>
        <v/>
      </c>
      <c r="D1771">
        <f>IF($C1771="",0,SUMIFS(#REF!,#REF!,$C1771,#REF!,"&gt;="&amp;'Display 730 &amp; 1200'!$AN$10,#REF!,"&lt;="&amp;'Display 730 &amp; 1200'!$AN$9))</f>
        <v>0</v>
      </c>
      <c r="E1771">
        <f>IF($C1771="",0,SUMIFS(#REF!,#REF!,$C1771,#REF!,"&gt;="&amp;'Display 730 &amp; 1200'!$AN$12,#REF!,"&lt;="&amp;'Display 730 &amp; 1200'!$AN$11))</f>
        <v>0</v>
      </c>
    </row>
    <row r="1772" spans="1:5">
      <c r="A1772" t="str">
        <f>IF(INDEX('Display 730 &amp; 1200'!$A:$A,ROW())="","",INDEX('Display 730 &amp; 1200'!$A:$A,ROW()))</f>
        <v/>
      </c>
      <c r="B1772" t="str">
        <f>IF(INDEX('Display 730 &amp; 1200'!$B:$B,ROW())="","",INDEX('Display 730 &amp; 1200'!$B:$B,ROW()))</f>
        <v/>
      </c>
      <c r="C1772" t="str">
        <f>IF(INDEX('Display 730 &amp; 1200'!$D:$D,ROW())="","",INDEX('Display 730 &amp; 1200'!$D:$D,ROW()))</f>
        <v/>
      </c>
      <c r="D1772">
        <f>IF($C1772="",0,SUMIFS(#REF!,#REF!,$C1772,#REF!,"&gt;="&amp;'Display 730 &amp; 1200'!$AN$10,#REF!,"&lt;="&amp;'Display 730 &amp; 1200'!$AN$9))</f>
        <v>0</v>
      </c>
      <c r="E1772">
        <f>IF($C1772="",0,SUMIFS(#REF!,#REF!,$C1772,#REF!,"&gt;="&amp;'Display 730 &amp; 1200'!$AN$12,#REF!,"&lt;="&amp;'Display 730 &amp; 1200'!$AN$11))</f>
        <v>0</v>
      </c>
    </row>
    <row r="1773" spans="1:5">
      <c r="A1773" t="str">
        <f>IF(INDEX('Display 730 &amp; 1200'!$A:$A,ROW())="","",INDEX('Display 730 &amp; 1200'!$A:$A,ROW()))</f>
        <v/>
      </c>
      <c r="B1773" t="str">
        <f>IF(INDEX('Display 730 &amp; 1200'!$B:$B,ROW())="","",INDEX('Display 730 &amp; 1200'!$B:$B,ROW()))</f>
        <v/>
      </c>
      <c r="C1773" t="str">
        <f>IF(INDEX('Display 730 &amp; 1200'!$D:$D,ROW())="","",INDEX('Display 730 &amp; 1200'!$D:$D,ROW()))</f>
        <v/>
      </c>
      <c r="D1773">
        <f>IF($C1773="",0,SUMIFS(#REF!,#REF!,$C1773,#REF!,"&gt;="&amp;'Display 730 &amp; 1200'!$AN$10,#REF!,"&lt;="&amp;'Display 730 &amp; 1200'!$AN$9))</f>
        <v>0</v>
      </c>
      <c r="E1773">
        <f>IF($C1773="",0,SUMIFS(#REF!,#REF!,$C1773,#REF!,"&gt;="&amp;'Display 730 &amp; 1200'!$AN$12,#REF!,"&lt;="&amp;'Display 730 &amp; 1200'!$AN$11))</f>
        <v>0</v>
      </c>
    </row>
    <row r="1774" spans="1:5">
      <c r="A1774" t="str">
        <f>IF(INDEX('Display 730 &amp; 1200'!$A:$A,ROW())="","",INDEX('Display 730 &amp; 1200'!$A:$A,ROW()))</f>
        <v/>
      </c>
      <c r="B1774" t="str">
        <f>IF(INDEX('Display 730 &amp; 1200'!$B:$B,ROW())="","",INDEX('Display 730 &amp; 1200'!$B:$B,ROW()))</f>
        <v/>
      </c>
      <c r="C1774" t="str">
        <f>IF(INDEX('Display 730 &amp; 1200'!$D:$D,ROW())="","",INDEX('Display 730 &amp; 1200'!$D:$D,ROW()))</f>
        <v/>
      </c>
      <c r="D1774">
        <f>IF($C1774="",0,SUMIFS(#REF!,#REF!,$C1774,#REF!,"&gt;="&amp;'Display 730 &amp; 1200'!$AN$10,#REF!,"&lt;="&amp;'Display 730 &amp; 1200'!$AN$9))</f>
        <v>0</v>
      </c>
      <c r="E1774">
        <f>IF($C1774="",0,SUMIFS(#REF!,#REF!,$C1774,#REF!,"&gt;="&amp;'Display 730 &amp; 1200'!$AN$12,#REF!,"&lt;="&amp;'Display 730 &amp; 1200'!$AN$11))</f>
        <v>0</v>
      </c>
    </row>
    <row r="1775" spans="1:5">
      <c r="A1775" t="str">
        <f>IF(INDEX('Display 730 &amp; 1200'!$A:$A,ROW())="","",INDEX('Display 730 &amp; 1200'!$A:$A,ROW()))</f>
        <v/>
      </c>
      <c r="B1775" t="str">
        <f>IF(INDEX('Display 730 &amp; 1200'!$B:$B,ROW())="","",INDEX('Display 730 &amp; 1200'!$B:$B,ROW()))</f>
        <v/>
      </c>
      <c r="C1775" t="str">
        <f>IF(INDEX('Display 730 &amp; 1200'!$D:$D,ROW())="","",INDEX('Display 730 &amp; 1200'!$D:$D,ROW()))</f>
        <v/>
      </c>
      <c r="D1775">
        <f>IF($C1775="",0,SUMIFS(#REF!,#REF!,$C1775,#REF!,"&gt;="&amp;'Display 730 &amp; 1200'!$AN$10,#REF!,"&lt;="&amp;'Display 730 &amp; 1200'!$AN$9))</f>
        <v>0</v>
      </c>
      <c r="E1775">
        <f>IF($C1775="",0,SUMIFS(#REF!,#REF!,$C1775,#REF!,"&gt;="&amp;'Display 730 &amp; 1200'!$AN$12,#REF!,"&lt;="&amp;'Display 730 &amp; 1200'!$AN$11))</f>
        <v>0</v>
      </c>
    </row>
    <row r="1776" spans="1:5">
      <c r="A1776" t="str">
        <f>IF(INDEX('Display 730 &amp; 1200'!$A:$A,ROW())="","",INDEX('Display 730 &amp; 1200'!$A:$A,ROW()))</f>
        <v/>
      </c>
      <c r="B1776" t="str">
        <f>IF(INDEX('Display 730 &amp; 1200'!$B:$B,ROW())="","",INDEX('Display 730 &amp; 1200'!$B:$B,ROW()))</f>
        <v/>
      </c>
      <c r="C1776" t="str">
        <f>IF(INDEX('Display 730 &amp; 1200'!$D:$D,ROW())="","",INDEX('Display 730 &amp; 1200'!$D:$D,ROW()))</f>
        <v/>
      </c>
      <c r="D1776">
        <f>IF($C1776="",0,SUMIFS(#REF!,#REF!,$C1776,#REF!,"&gt;="&amp;'Display 730 &amp; 1200'!$AN$10,#REF!,"&lt;="&amp;'Display 730 &amp; 1200'!$AN$9))</f>
        <v>0</v>
      </c>
      <c r="E1776">
        <f>IF($C1776="",0,SUMIFS(#REF!,#REF!,$C1776,#REF!,"&gt;="&amp;'Display 730 &amp; 1200'!$AN$12,#REF!,"&lt;="&amp;'Display 730 &amp; 1200'!$AN$11))</f>
        <v>0</v>
      </c>
    </row>
    <row r="1777" spans="1:5">
      <c r="A1777" t="str">
        <f>IF(INDEX('Display 730 &amp; 1200'!$A:$A,ROW())="","",INDEX('Display 730 &amp; 1200'!$A:$A,ROW()))</f>
        <v/>
      </c>
      <c r="B1777" t="str">
        <f>IF(INDEX('Display 730 &amp; 1200'!$B:$B,ROW())="","",INDEX('Display 730 &amp; 1200'!$B:$B,ROW()))</f>
        <v/>
      </c>
      <c r="C1777" t="str">
        <f>IF(INDEX('Display 730 &amp; 1200'!$D:$D,ROW())="","",INDEX('Display 730 &amp; 1200'!$D:$D,ROW()))</f>
        <v/>
      </c>
      <c r="D1777">
        <f>IF($C1777="",0,SUMIFS(#REF!,#REF!,$C1777,#REF!,"&gt;="&amp;'Display 730 &amp; 1200'!$AN$10,#REF!,"&lt;="&amp;'Display 730 &amp; 1200'!$AN$9))</f>
        <v>0</v>
      </c>
      <c r="E1777">
        <f>IF($C1777="",0,SUMIFS(#REF!,#REF!,$C1777,#REF!,"&gt;="&amp;'Display 730 &amp; 1200'!$AN$12,#REF!,"&lt;="&amp;'Display 730 &amp; 1200'!$AN$11))</f>
        <v>0</v>
      </c>
    </row>
    <row r="1778" spans="1:5">
      <c r="A1778" t="str">
        <f>IF(INDEX('Display 730 &amp; 1200'!$A:$A,ROW())="","",INDEX('Display 730 &amp; 1200'!$A:$A,ROW()))</f>
        <v/>
      </c>
      <c r="B1778" t="str">
        <f>IF(INDEX('Display 730 &amp; 1200'!$B:$B,ROW())="","",INDEX('Display 730 &amp; 1200'!$B:$B,ROW()))</f>
        <v/>
      </c>
      <c r="C1778" t="str">
        <f>IF(INDEX('Display 730 &amp; 1200'!$D:$D,ROW())="","",INDEX('Display 730 &amp; 1200'!$D:$D,ROW()))</f>
        <v/>
      </c>
      <c r="D1778">
        <f>IF($C1778="",0,SUMIFS(#REF!,#REF!,$C1778,#REF!,"&gt;="&amp;'Display 730 &amp; 1200'!$AN$10,#REF!,"&lt;="&amp;'Display 730 &amp; 1200'!$AN$9))</f>
        <v>0</v>
      </c>
      <c r="E1778">
        <f>IF($C1778="",0,SUMIFS(#REF!,#REF!,$C1778,#REF!,"&gt;="&amp;'Display 730 &amp; 1200'!$AN$12,#REF!,"&lt;="&amp;'Display 730 &amp; 1200'!$AN$11))</f>
        <v>0</v>
      </c>
    </row>
    <row r="1779" spans="1:5">
      <c r="A1779" t="str">
        <f>IF(INDEX('Display 730 &amp; 1200'!$A:$A,ROW())="","",INDEX('Display 730 &amp; 1200'!$A:$A,ROW()))</f>
        <v/>
      </c>
      <c r="B1779" t="str">
        <f>IF(INDEX('Display 730 &amp; 1200'!$B:$B,ROW())="","",INDEX('Display 730 &amp; 1200'!$B:$B,ROW()))</f>
        <v/>
      </c>
      <c r="C1779" t="str">
        <f>IF(INDEX('Display 730 &amp; 1200'!$D:$D,ROW())="","",INDEX('Display 730 &amp; 1200'!$D:$D,ROW()))</f>
        <v/>
      </c>
      <c r="D1779">
        <f>IF($C1779="",0,SUMIFS(#REF!,#REF!,$C1779,#REF!,"&gt;="&amp;'Display 730 &amp; 1200'!$AN$10,#REF!,"&lt;="&amp;'Display 730 &amp; 1200'!$AN$9))</f>
        <v>0</v>
      </c>
      <c r="E1779">
        <f>IF($C1779="",0,SUMIFS(#REF!,#REF!,$C1779,#REF!,"&gt;="&amp;'Display 730 &amp; 1200'!$AN$12,#REF!,"&lt;="&amp;'Display 730 &amp; 1200'!$AN$11))</f>
        <v>0</v>
      </c>
    </row>
    <row r="1780" spans="1:5">
      <c r="A1780" t="str">
        <f>IF(INDEX('Display 730 &amp; 1200'!$A:$A,ROW())="","",INDEX('Display 730 &amp; 1200'!$A:$A,ROW()))</f>
        <v/>
      </c>
      <c r="B1780" t="str">
        <f>IF(INDEX('Display 730 &amp; 1200'!$B:$B,ROW())="","",INDEX('Display 730 &amp; 1200'!$B:$B,ROW()))</f>
        <v/>
      </c>
      <c r="C1780" t="str">
        <f>IF(INDEX('Display 730 &amp; 1200'!$D:$D,ROW())="","",INDEX('Display 730 &amp; 1200'!$D:$D,ROW()))</f>
        <v/>
      </c>
      <c r="D1780">
        <f>IF($C1780="",0,SUMIFS(#REF!,#REF!,$C1780,#REF!,"&gt;="&amp;'Display 730 &amp; 1200'!$AN$10,#REF!,"&lt;="&amp;'Display 730 &amp; 1200'!$AN$9))</f>
        <v>0</v>
      </c>
      <c r="E1780">
        <f>IF($C1780="",0,SUMIFS(#REF!,#REF!,$C1780,#REF!,"&gt;="&amp;'Display 730 &amp; 1200'!$AN$12,#REF!,"&lt;="&amp;'Display 730 &amp; 1200'!$AN$11))</f>
        <v>0</v>
      </c>
    </row>
    <row r="1781" spans="1:5">
      <c r="A1781" t="str">
        <f>IF(INDEX('Display 730 &amp; 1200'!$A:$A,ROW())="","",INDEX('Display 730 &amp; 1200'!$A:$A,ROW()))</f>
        <v/>
      </c>
      <c r="B1781" t="str">
        <f>IF(INDEX('Display 730 &amp; 1200'!$B:$B,ROW())="","",INDEX('Display 730 &amp; 1200'!$B:$B,ROW()))</f>
        <v/>
      </c>
      <c r="C1781" t="str">
        <f>IF(INDEX('Display 730 &amp; 1200'!$D:$D,ROW())="","",INDEX('Display 730 &amp; 1200'!$D:$D,ROW()))</f>
        <v/>
      </c>
      <c r="D1781">
        <f>IF($C1781="",0,SUMIFS(#REF!,#REF!,$C1781,#REF!,"&gt;="&amp;'Display 730 &amp; 1200'!$AN$10,#REF!,"&lt;="&amp;'Display 730 &amp; 1200'!$AN$9))</f>
        <v>0</v>
      </c>
      <c r="E1781">
        <f>IF($C1781="",0,SUMIFS(#REF!,#REF!,$C1781,#REF!,"&gt;="&amp;'Display 730 &amp; 1200'!$AN$12,#REF!,"&lt;="&amp;'Display 730 &amp; 1200'!$AN$11))</f>
        <v>0</v>
      </c>
    </row>
    <row r="1782" spans="1:5">
      <c r="A1782" t="str">
        <f>IF(INDEX('Display 730 &amp; 1200'!$A:$A,ROW())="","",INDEX('Display 730 &amp; 1200'!$A:$A,ROW()))</f>
        <v/>
      </c>
      <c r="B1782" t="str">
        <f>IF(INDEX('Display 730 &amp; 1200'!$B:$B,ROW())="","",INDEX('Display 730 &amp; 1200'!$B:$B,ROW()))</f>
        <v/>
      </c>
      <c r="C1782" t="str">
        <f>IF(INDEX('Display 730 &amp; 1200'!$D:$D,ROW())="","",INDEX('Display 730 &amp; 1200'!$D:$D,ROW()))</f>
        <v/>
      </c>
      <c r="D1782">
        <f>IF($C1782="",0,SUMIFS(#REF!,#REF!,$C1782,#REF!,"&gt;="&amp;'Display 730 &amp; 1200'!$AN$10,#REF!,"&lt;="&amp;'Display 730 &amp; 1200'!$AN$9))</f>
        <v>0</v>
      </c>
      <c r="E1782">
        <f>IF($C1782="",0,SUMIFS(#REF!,#REF!,$C1782,#REF!,"&gt;="&amp;'Display 730 &amp; 1200'!$AN$12,#REF!,"&lt;="&amp;'Display 730 &amp; 1200'!$AN$11))</f>
        <v>0</v>
      </c>
    </row>
    <row r="1783" spans="1:5">
      <c r="A1783" t="str">
        <f>IF(INDEX('Display 730 &amp; 1200'!$A:$A,ROW())="","",INDEX('Display 730 &amp; 1200'!$A:$A,ROW()))</f>
        <v/>
      </c>
      <c r="B1783" t="str">
        <f>IF(INDEX('Display 730 &amp; 1200'!$B:$B,ROW())="","",INDEX('Display 730 &amp; 1200'!$B:$B,ROW()))</f>
        <v/>
      </c>
      <c r="C1783" t="str">
        <f>IF(INDEX('Display 730 &amp; 1200'!$D:$D,ROW())="","",INDEX('Display 730 &amp; 1200'!$D:$D,ROW()))</f>
        <v/>
      </c>
      <c r="D1783">
        <f>IF($C1783="",0,SUMIFS(#REF!,#REF!,$C1783,#REF!,"&gt;="&amp;'Display 730 &amp; 1200'!$AN$10,#REF!,"&lt;="&amp;'Display 730 &amp; 1200'!$AN$9))</f>
        <v>0</v>
      </c>
      <c r="E1783">
        <f>IF($C1783="",0,SUMIFS(#REF!,#REF!,$C1783,#REF!,"&gt;="&amp;'Display 730 &amp; 1200'!$AN$12,#REF!,"&lt;="&amp;'Display 730 &amp; 1200'!$AN$11))</f>
        <v>0</v>
      </c>
    </row>
    <row r="1784" spans="1:5">
      <c r="A1784" t="str">
        <f>IF(INDEX('Display 730 &amp; 1200'!$A:$A,ROW())="","",INDEX('Display 730 &amp; 1200'!$A:$A,ROW()))</f>
        <v/>
      </c>
      <c r="B1784" t="str">
        <f>IF(INDEX('Display 730 &amp; 1200'!$B:$B,ROW())="","",INDEX('Display 730 &amp; 1200'!$B:$B,ROW()))</f>
        <v/>
      </c>
      <c r="C1784" t="str">
        <f>IF(INDEX('Display 730 &amp; 1200'!$D:$D,ROW())="","",INDEX('Display 730 &amp; 1200'!$D:$D,ROW()))</f>
        <v/>
      </c>
      <c r="D1784">
        <f>IF($C1784="",0,SUMIFS(#REF!,#REF!,$C1784,#REF!,"&gt;="&amp;'Display 730 &amp; 1200'!$AN$10,#REF!,"&lt;="&amp;'Display 730 &amp; 1200'!$AN$9))</f>
        <v>0</v>
      </c>
      <c r="E1784">
        <f>IF($C1784="",0,SUMIFS(#REF!,#REF!,$C1784,#REF!,"&gt;="&amp;'Display 730 &amp; 1200'!$AN$12,#REF!,"&lt;="&amp;'Display 730 &amp; 1200'!$AN$11))</f>
        <v>0</v>
      </c>
    </row>
    <row r="1785" spans="1:5">
      <c r="A1785" t="str">
        <f>IF(INDEX('Display 730 &amp; 1200'!$A:$A,ROW())="","",INDEX('Display 730 &amp; 1200'!$A:$A,ROW()))</f>
        <v/>
      </c>
      <c r="B1785" t="str">
        <f>IF(INDEX('Display 730 &amp; 1200'!$B:$B,ROW())="","",INDEX('Display 730 &amp; 1200'!$B:$B,ROW()))</f>
        <v/>
      </c>
      <c r="C1785" t="str">
        <f>IF(INDEX('Display 730 &amp; 1200'!$D:$D,ROW())="","",INDEX('Display 730 &amp; 1200'!$D:$D,ROW()))</f>
        <v/>
      </c>
      <c r="D1785">
        <f>IF($C1785="",0,SUMIFS(#REF!,#REF!,$C1785,#REF!,"&gt;="&amp;'Display 730 &amp; 1200'!$AN$10,#REF!,"&lt;="&amp;'Display 730 &amp; 1200'!$AN$9))</f>
        <v>0</v>
      </c>
      <c r="E1785">
        <f>IF($C1785="",0,SUMIFS(#REF!,#REF!,$C1785,#REF!,"&gt;="&amp;'Display 730 &amp; 1200'!$AN$12,#REF!,"&lt;="&amp;'Display 730 &amp; 1200'!$AN$11))</f>
        <v>0</v>
      </c>
    </row>
    <row r="1786" spans="1:5">
      <c r="A1786" t="str">
        <f>IF(INDEX('Display 730 &amp; 1200'!$A:$A,ROW())="","",INDEX('Display 730 &amp; 1200'!$A:$A,ROW()))</f>
        <v/>
      </c>
      <c r="B1786" t="str">
        <f>IF(INDEX('Display 730 &amp; 1200'!$B:$B,ROW())="","",INDEX('Display 730 &amp; 1200'!$B:$B,ROW()))</f>
        <v/>
      </c>
      <c r="C1786" t="str">
        <f>IF(INDEX('Display 730 &amp; 1200'!$D:$D,ROW())="","",INDEX('Display 730 &amp; 1200'!$D:$D,ROW()))</f>
        <v/>
      </c>
      <c r="D1786">
        <f>IF($C1786="",0,SUMIFS(#REF!,#REF!,$C1786,#REF!,"&gt;="&amp;'Display 730 &amp; 1200'!$AN$10,#REF!,"&lt;="&amp;'Display 730 &amp; 1200'!$AN$9))</f>
        <v>0</v>
      </c>
      <c r="E1786">
        <f>IF($C1786="",0,SUMIFS(#REF!,#REF!,$C1786,#REF!,"&gt;="&amp;'Display 730 &amp; 1200'!$AN$12,#REF!,"&lt;="&amp;'Display 730 &amp; 1200'!$AN$11))</f>
        <v>0</v>
      </c>
    </row>
    <row r="1787" spans="1:5">
      <c r="A1787" t="str">
        <f>IF(INDEX('Display 730 &amp; 1200'!$A:$A,ROW())="","",INDEX('Display 730 &amp; 1200'!$A:$A,ROW()))</f>
        <v/>
      </c>
      <c r="B1787" t="str">
        <f>IF(INDEX('Display 730 &amp; 1200'!$B:$B,ROW())="","",INDEX('Display 730 &amp; 1200'!$B:$B,ROW()))</f>
        <v/>
      </c>
      <c r="C1787" t="str">
        <f>IF(INDEX('Display 730 &amp; 1200'!$D:$D,ROW())="","",INDEX('Display 730 &amp; 1200'!$D:$D,ROW()))</f>
        <v/>
      </c>
      <c r="D1787">
        <f>IF($C1787="",0,SUMIFS(#REF!,#REF!,$C1787,#REF!,"&gt;="&amp;'Display 730 &amp; 1200'!$AN$10,#REF!,"&lt;="&amp;'Display 730 &amp; 1200'!$AN$9))</f>
        <v>0</v>
      </c>
      <c r="E1787">
        <f>IF($C1787="",0,SUMIFS(#REF!,#REF!,$C1787,#REF!,"&gt;="&amp;'Display 730 &amp; 1200'!$AN$12,#REF!,"&lt;="&amp;'Display 730 &amp; 1200'!$AN$11))</f>
        <v>0</v>
      </c>
    </row>
    <row r="1788" spans="1:5">
      <c r="A1788" t="str">
        <f>IF(INDEX('Display 730 &amp; 1200'!$A:$A,ROW())="","",INDEX('Display 730 &amp; 1200'!$A:$A,ROW()))</f>
        <v/>
      </c>
      <c r="B1788" t="str">
        <f>IF(INDEX('Display 730 &amp; 1200'!$B:$B,ROW())="","",INDEX('Display 730 &amp; 1200'!$B:$B,ROW()))</f>
        <v/>
      </c>
      <c r="C1788" t="str">
        <f>IF(INDEX('Display 730 &amp; 1200'!$D:$D,ROW())="","",INDEX('Display 730 &amp; 1200'!$D:$D,ROW()))</f>
        <v/>
      </c>
      <c r="D1788">
        <f>IF($C1788="",0,SUMIFS(#REF!,#REF!,$C1788,#REF!,"&gt;="&amp;'Display 730 &amp; 1200'!$AN$10,#REF!,"&lt;="&amp;'Display 730 &amp; 1200'!$AN$9))</f>
        <v>0</v>
      </c>
      <c r="E1788">
        <f>IF($C1788="",0,SUMIFS(#REF!,#REF!,$C1788,#REF!,"&gt;="&amp;'Display 730 &amp; 1200'!$AN$12,#REF!,"&lt;="&amp;'Display 730 &amp; 1200'!$AN$11))</f>
        <v>0</v>
      </c>
    </row>
    <row r="1789" spans="1:5">
      <c r="A1789" t="str">
        <f>IF(INDEX('Display 730 &amp; 1200'!$A:$A,ROW())="","",INDEX('Display 730 &amp; 1200'!$A:$A,ROW()))</f>
        <v/>
      </c>
      <c r="B1789" t="str">
        <f>IF(INDEX('Display 730 &amp; 1200'!$B:$B,ROW())="","",INDEX('Display 730 &amp; 1200'!$B:$B,ROW()))</f>
        <v/>
      </c>
      <c r="C1789" t="str">
        <f>IF(INDEX('Display 730 &amp; 1200'!$D:$D,ROW())="","",INDEX('Display 730 &amp; 1200'!$D:$D,ROW()))</f>
        <v/>
      </c>
      <c r="D1789">
        <f>IF($C1789="",0,SUMIFS(#REF!,#REF!,$C1789,#REF!,"&gt;="&amp;'Display 730 &amp; 1200'!$AN$10,#REF!,"&lt;="&amp;'Display 730 &amp; 1200'!$AN$9))</f>
        <v>0</v>
      </c>
      <c r="E1789">
        <f>IF($C1789="",0,SUMIFS(#REF!,#REF!,$C1789,#REF!,"&gt;="&amp;'Display 730 &amp; 1200'!$AN$12,#REF!,"&lt;="&amp;'Display 730 &amp; 1200'!$AN$11))</f>
        <v>0</v>
      </c>
    </row>
    <row r="1790" spans="1:5">
      <c r="A1790" t="str">
        <f>IF(INDEX('Display 730 &amp; 1200'!$A:$A,ROW())="","",INDEX('Display 730 &amp; 1200'!$A:$A,ROW()))</f>
        <v/>
      </c>
      <c r="B1790" t="str">
        <f>IF(INDEX('Display 730 &amp; 1200'!$B:$B,ROW())="","",INDEX('Display 730 &amp; 1200'!$B:$B,ROW()))</f>
        <v/>
      </c>
      <c r="C1790" t="str">
        <f>IF(INDEX('Display 730 &amp; 1200'!$D:$D,ROW())="","",INDEX('Display 730 &amp; 1200'!$D:$D,ROW()))</f>
        <v/>
      </c>
      <c r="D1790">
        <f>IF($C1790="",0,SUMIFS(#REF!,#REF!,$C1790,#REF!,"&gt;="&amp;'Display 730 &amp; 1200'!$AN$10,#REF!,"&lt;="&amp;'Display 730 &amp; 1200'!$AN$9))</f>
        <v>0</v>
      </c>
      <c r="E1790">
        <f>IF($C1790="",0,SUMIFS(#REF!,#REF!,$C1790,#REF!,"&gt;="&amp;'Display 730 &amp; 1200'!$AN$12,#REF!,"&lt;="&amp;'Display 730 &amp; 1200'!$AN$11))</f>
        <v>0</v>
      </c>
    </row>
    <row r="1791" spans="1:5">
      <c r="A1791" t="str">
        <f>IF(INDEX('Display 730 &amp; 1200'!$A:$A,ROW())="","",INDEX('Display 730 &amp; 1200'!$A:$A,ROW()))</f>
        <v/>
      </c>
      <c r="B1791" t="str">
        <f>IF(INDEX('Display 730 &amp; 1200'!$B:$B,ROW())="","",INDEX('Display 730 &amp; 1200'!$B:$B,ROW()))</f>
        <v/>
      </c>
      <c r="C1791" t="str">
        <f>IF(INDEX('Display 730 &amp; 1200'!$D:$D,ROW())="","",INDEX('Display 730 &amp; 1200'!$D:$D,ROW()))</f>
        <v/>
      </c>
      <c r="D1791">
        <f>IF($C1791="",0,SUMIFS(#REF!,#REF!,$C1791,#REF!,"&gt;="&amp;'Display 730 &amp; 1200'!$AN$10,#REF!,"&lt;="&amp;'Display 730 &amp; 1200'!$AN$9))</f>
        <v>0</v>
      </c>
      <c r="E1791">
        <f>IF($C1791="",0,SUMIFS(#REF!,#REF!,$C1791,#REF!,"&gt;="&amp;'Display 730 &amp; 1200'!$AN$12,#REF!,"&lt;="&amp;'Display 730 &amp; 1200'!$AN$11))</f>
        <v>0</v>
      </c>
    </row>
    <row r="1792" spans="1:5">
      <c r="A1792" t="str">
        <f>IF(INDEX('Display 730 &amp; 1200'!$A:$A,ROW())="","",INDEX('Display 730 &amp; 1200'!$A:$A,ROW()))</f>
        <v/>
      </c>
      <c r="B1792" t="str">
        <f>IF(INDEX('Display 730 &amp; 1200'!$B:$B,ROW())="","",INDEX('Display 730 &amp; 1200'!$B:$B,ROW()))</f>
        <v/>
      </c>
      <c r="C1792" t="str">
        <f>IF(INDEX('Display 730 &amp; 1200'!$D:$D,ROW())="","",INDEX('Display 730 &amp; 1200'!$D:$D,ROW()))</f>
        <v/>
      </c>
      <c r="D1792">
        <f>IF($C1792="",0,SUMIFS(#REF!,#REF!,$C1792,#REF!,"&gt;="&amp;'Display 730 &amp; 1200'!$AN$10,#REF!,"&lt;="&amp;'Display 730 &amp; 1200'!$AN$9))</f>
        <v>0</v>
      </c>
      <c r="E1792">
        <f>IF($C1792="",0,SUMIFS(#REF!,#REF!,$C1792,#REF!,"&gt;="&amp;'Display 730 &amp; 1200'!$AN$12,#REF!,"&lt;="&amp;'Display 730 &amp; 1200'!$AN$11))</f>
        <v>0</v>
      </c>
    </row>
    <row r="1793" spans="1:5">
      <c r="A1793" t="str">
        <f>IF(INDEX('Display 730 &amp; 1200'!$A:$A,ROW())="","",INDEX('Display 730 &amp; 1200'!$A:$A,ROW()))</f>
        <v/>
      </c>
      <c r="B1793" t="str">
        <f>IF(INDEX('Display 730 &amp; 1200'!$B:$B,ROW())="","",INDEX('Display 730 &amp; 1200'!$B:$B,ROW()))</f>
        <v/>
      </c>
      <c r="C1793" t="str">
        <f>IF(INDEX('Display 730 &amp; 1200'!$D:$D,ROW())="","",INDEX('Display 730 &amp; 1200'!$D:$D,ROW()))</f>
        <v/>
      </c>
      <c r="D1793">
        <f>IF($C1793="",0,SUMIFS(#REF!,#REF!,$C1793,#REF!,"&gt;="&amp;'Display 730 &amp; 1200'!$AN$10,#REF!,"&lt;="&amp;'Display 730 &amp; 1200'!$AN$9))</f>
        <v>0</v>
      </c>
      <c r="E1793">
        <f>IF($C1793="",0,SUMIFS(#REF!,#REF!,$C1793,#REF!,"&gt;="&amp;'Display 730 &amp; 1200'!$AN$12,#REF!,"&lt;="&amp;'Display 730 &amp; 1200'!$AN$11))</f>
        <v>0</v>
      </c>
    </row>
    <row r="1794" spans="1:5">
      <c r="A1794" t="str">
        <f>IF(INDEX('Display 730 &amp; 1200'!$A:$A,ROW())="","",INDEX('Display 730 &amp; 1200'!$A:$A,ROW()))</f>
        <v/>
      </c>
      <c r="B1794" t="str">
        <f>IF(INDEX('Display 730 &amp; 1200'!$B:$B,ROW())="","",INDEX('Display 730 &amp; 1200'!$B:$B,ROW()))</f>
        <v/>
      </c>
      <c r="C1794" t="str">
        <f>IF(INDEX('Display 730 &amp; 1200'!$D:$D,ROW())="","",INDEX('Display 730 &amp; 1200'!$D:$D,ROW()))</f>
        <v/>
      </c>
      <c r="D1794">
        <f>IF($C1794="",0,SUMIFS(#REF!,#REF!,$C1794,#REF!,"&gt;="&amp;'Display 730 &amp; 1200'!$AN$10,#REF!,"&lt;="&amp;'Display 730 &amp; 1200'!$AN$9))</f>
        <v>0</v>
      </c>
      <c r="E1794">
        <f>IF($C1794="",0,SUMIFS(#REF!,#REF!,$C1794,#REF!,"&gt;="&amp;'Display 730 &amp; 1200'!$AN$12,#REF!,"&lt;="&amp;'Display 730 &amp; 1200'!$AN$11))</f>
        <v>0</v>
      </c>
    </row>
    <row r="1795" spans="1:5">
      <c r="A1795" t="str">
        <f>IF(INDEX('Display 730 &amp; 1200'!$A:$A,ROW())="","",INDEX('Display 730 &amp; 1200'!$A:$A,ROW()))</f>
        <v/>
      </c>
      <c r="B1795" t="str">
        <f>IF(INDEX('Display 730 &amp; 1200'!$B:$B,ROW())="","",INDEX('Display 730 &amp; 1200'!$B:$B,ROW()))</f>
        <v/>
      </c>
      <c r="C1795" t="str">
        <f>IF(INDEX('Display 730 &amp; 1200'!$D:$D,ROW())="","",INDEX('Display 730 &amp; 1200'!$D:$D,ROW()))</f>
        <v/>
      </c>
      <c r="D1795">
        <f>IF($C1795="",0,SUMIFS(#REF!,#REF!,$C1795,#REF!,"&gt;="&amp;'Display 730 &amp; 1200'!$AN$10,#REF!,"&lt;="&amp;'Display 730 &amp; 1200'!$AN$9))</f>
        <v>0</v>
      </c>
      <c r="E1795">
        <f>IF($C1795="",0,SUMIFS(#REF!,#REF!,$C1795,#REF!,"&gt;="&amp;'Display 730 &amp; 1200'!$AN$12,#REF!,"&lt;="&amp;'Display 730 &amp; 1200'!$AN$11))</f>
        <v>0</v>
      </c>
    </row>
    <row r="1796" spans="1:5">
      <c r="A1796" t="str">
        <f>IF(INDEX('Display 730 &amp; 1200'!$A:$A,ROW())="","",INDEX('Display 730 &amp; 1200'!$A:$A,ROW()))</f>
        <v/>
      </c>
      <c r="B1796" t="str">
        <f>IF(INDEX('Display 730 &amp; 1200'!$B:$B,ROW())="","",INDEX('Display 730 &amp; 1200'!$B:$B,ROW()))</f>
        <v/>
      </c>
      <c r="C1796" t="str">
        <f>IF(INDEX('Display 730 &amp; 1200'!$D:$D,ROW())="","",INDEX('Display 730 &amp; 1200'!$D:$D,ROW()))</f>
        <v/>
      </c>
      <c r="D1796">
        <f>IF($C1796="",0,SUMIFS(#REF!,#REF!,$C1796,#REF!,"&gt;="&amp;'Display 730 &amp; 1200'!$AN$10,#REF!,"&lt;="&amp;'Display 730 &amp; 1200'!$AN$9))</f>
        <v>0</v>
      </c>
      <c r="E1796">
        <f>IF($C1796="",0,SUMIFS(#REF!,#REF!,$C1796,#REF!,"&gt;="&amp;'Display 730 &amp; 1200'!$AN$12,#REF!,"&lt;="&amp;'Display 730 &amp; 1200'!$AN$11))</f>
        <v>0</v>
      </c>
    </row>
    <row r="1797" spans="1:5">
      <c r="A1797" t="str">
        <f>IF(INDEX('Display 730 &amp; 1200'!$A:$A,ROW())="","",INDEX('Display 730 &amp; 1200'!$A:$A,ROW()))</f>
        <v/>
      </c>
      <c r="B1797" t="str">
        <f>IF(INDEX('Display 730 &amp; 1200'!$B:$B,ROW())="","",INDEX('Display 730 &amp; 1200'!$B:$B,ROW()))</f>
        <v/>
      </c>
      <c r="C1797" t="str">
        <f>IF(INDEX('Display 730 &amp; 1200'!$D:$D,ROW())="","",INDEX('Display 730 &amp; 1200'!$D:$D,ROW()))</f>
        <v/>
      </c>
      <c r="D1797">
        <f>IF($C1797="",0,SUMIFS(#REF!,#REF!,$C1797,#REF!,"&gt;="&amp;'Display 730 &amp; 1200'!$AN$10,#REF!,"&lt;="&amp;'Display 730 &amp; 1200'!$AN$9))</f>
        <v>0</v>
      </c>
      <c r="E1797">
        <f>IF($C1797="",0,SUMIFS(#REF!,#REF!,$C1797,#REF!,"&gt;="&amp;'Display 730 &amp; 1200'!$AN$12,#REF!,"&lt;="&amp;'Display 730 &amp; 1200'!$AN$11))</f>
        <v>0</v>
      </c>
    </row>
    <row r="1798" spans="1:5">
      <c r="A1798" t="str">
        <f>IF(INDEX('Display 730 &amp; 1200'!$A:$A,ROW())="","",INDEX('Display 730 &amp; 1200'!$A:$A,ROW()))</f>
        <v/>
      </c>
      <c r="B1798" t="str">
        <f>IF(INDEX('Display 730 &amp; 1200'!$B:$B,ROW())="","",INDEX('Display 730 &amp; 1200'!$B:$B,ROW()))</f>
        <v/>
      </c>
      <c r="C1798" t="str">
        <f>IF(INDEX('Display 730 &amp; 1200'!$D:$D,ROW())="","",INDEX('Display 730 &amp; 1200'!$D:$D,ROW()))</f>
        <v/>
      </c>
      <c r="D1798">
        <f>IF($C1798="",0,SUMIFS(#REF!,#REF!,$C1798,#REF!,"&gt;="&amp;'Display 730 &amp; 1200'!$AN$10,#REF!,"&lt;="&amp;'Display 730 &amp; 1200'!$AN$9))</f>
        <v>0</v>
      </c>
      <c r="E1798">
        <f>IF($C1798="",0,SUMIFS(#REF!,#REF!,$C1798,#REF!,"&gt;="&amp;'Display 730 &amp; 1200'!$AN$12,#REF!,"&lt;="&amp;'Display 730 &amp; 1200'!$AN$11))</f>
        <v>0</v>
      </c>
    </row>
    <row r="1799" spans="1:5">
      <c r="A1799" t="str">
        <f>IF(INDEX('Display 730 &amp; 1200'!$A:$A,ROW())="","",INDEX('Display 730 &amp; 1200'!$A:$A,ROW()))</f>
        <v/>
      </c>
      <c r="B1799" t="str">
        <f>IF(INDEX('Display 730 &amp; 1200'!$B:$B,ROW())="","",INDEX('Display 730 &amp; 1200'!$B:$B,ROW()))</f>
        <v/>
      </c>
      <c r="C1799" t="str">
        <f>IF(INDEX('Display 730 &amp; 1200'!$D:$D,ROW())="","",INDEX('Display 730 &amp; 1200'!$D:$D,ROW()))</f>
        <v/>
      </c>
      <c r="D1799">
        <f>IF($C1799="",0,SUMIFS(#REF!,#REF!,$C1799,#REF!,"&gt;="&amp;'Display 730 &amp; 1200'!$AN$10,#REF!,"&lt;="&amp;'Display 730 &amp; 1200'!$AN$9))</f>
        <v>0</v>
      </c>
      <c r="E1799">
        <f>IF($C1799="",0,SUMIFS(#REF!,#REF!,$C1799,#REF!,"&gt;="&amp;'Display 730 &amp; 1200'!$AN$12,#REF!,"&lt;="&amp;'Display 730 &amp; 1200'!$AN$11))</f>
        <v>0</v>
      </c>
    </row>
    <row r="1800" spans="1:5">
      <c r="A1800" t="str">
        <f>IF(INDEX('Display 730 &amp; 1200'!$A:$A,ROW())="","",INDEX('Display 730 &amp; 1200'!$A:$A,ROW()))</f>
        <v/>
      </c>
      <c r="B1800" t="str">
        <f>IF(INDEX('Display 730 &amp; 1200'!$B:$B,ROW())="","",INDEX('Display 730 &amp; 1200'!$B:$B,ROW()))</f>
        <v/>
      </c>
      <c r="C1800" t="str">
        <f>IF(INDEX('Display 730 &amp; 1200'!$D:$D,ROW())="","",INDEX('Display 730 &amp; 1200'!$D:$D,ROW()))</f>
        <v/>
      </c>
      <c r="D1800">
        <f>IF($C1800="",0,SUMIFS(#REF!,#REF!,$C1800,#REF!,"&gt;="&amp;'Display 730 &amp; 1200'!$AN$10,#REF!,"&lt;="&amp;'Display 730 &amp; 1200'!$AN$9))</f>
        <v>0</v>
      </c>
      <c r="E1800">
        <f>IF($C1800="",0,SUMIFS(#REF!,#REF!,$C1800,#REF!,"&gt;="&amp;'Display 730 &amp; 1200'!$AN$12,#REF!,"&lt;="&amp;'Display 730 &amp; 1200'!$AN$11))</f>
        <v>0</v>
      </c>
    </row>
    <row r="1801" spans="1:5">
      <c r="A1801" t="str">
        <f>IF(INDEX('Display 730 &amp; 1200'!$A:$A,ROW())="","",INDEX('Display 730 &amp; 1200'!$A:$A,ROW()))</f>
        <v/>
      </c>
      <c r="B1801" t="str">
        <f>IF(INDEX('Display 730 &amp; 1200'!$B:$B,ROW())="","",INDEX('Display 730 &amp; 1200'!$B:$B,ROW()))</f>
        <v/>
      </c>
      <c r="C1801" t="str">
        <f>IF(INDEX('Display 730 &amp; 1200'!$D:$D,ROW())="","",INDEX('Display 730 &amp; 1200'!$D:$D,ROW()))</f>
        <v/>
      </c>
      <c r="D1801">
        <f>IF($C1801="",0,SUMIFS(#REF!,#REF!,$C1801,#REF!,"&gt;="&amp;'Display 730 &amp; 1200'!$AN$10,#REF!,"&lt;="&amp;'Display 730 &amp; 1200'!$AN$9))</f>
        <v>0</v>
      </c>
      <c r="E1801">
        <f>IF($C1801="",0,SUMIFS(#REF!,#REF!,$C1801,#REF!,"&gt;="&amp;'Display 730 &amp; 1200'!$AN$12,#REF!,"&lt;="&amp;'Display 730 &amp; 1200'!$AN$11))</f>
        <v>0</v>
      </c>
    </row>
    <row r="1802" spans="1:5">
      <c r="A1802" t="str">
        <f>IF(INDEX('Display 730 &amp; 1200'!$A:$A,ROW())="","",INDEX('Display 730 &amp; 1200'!$A:$A,ROW()))</f>
        <v/>
      </c>
      <c r="B1802" t="str">
        <f>IF(INDEX('Display 730 &amp; 1200'!$B:$B,ROW())="","",INDEX('Display 730 &amp; 1200'!$B:$B,ROW()))</f>
        <v/>
      </c>
      <c r="C1802" t="str">
        <f>IF(INDEX('Display 730 &amp; 1200'!$D:$D,ROW())="","",INDEX('Display 730 &amp; 1200'!$D:$D,ROW()))</f>
        <v/>
      </c>
      <c r="D1802">
        <f>IF($C1802="",0,SUMIFS(#REF!,#REF!,$C1802,#REF!,"&gt;="&amp;'Display 730 &amp; 1200'!$AN$10,#REF!,"&lt;="&amp;'Display 730 &amp; 1200'!$AN$9))</f>
        <v>0</v>
      </c>
      <c r="E1802">
        <f>IF($C1802="",0,SUMIFS(#REF!,#REF!,$C1802,#REF!,"&gt;="&amp;'Display 730 &amp; 1200'!$AN$12,#REF!,"&lt;="&amp;'Display 730 &amp; 1200'!$AN$11))</f>
        <v>0</v>
      </c>
    </row>
    <row r="1803" spans="1:5">
      <c r="A1803" t="str">
        <f>IF(INDEX('Display 730 &amp; 1200'!$A:$A,ROW())="","",INDEX('Display 730 &amp; 1200'!$A:$A,ROW()))</f>
        <v/>
      </c>
      <c r="B1803" t="str">
        <f>IF(INDEX('Display 730 &amp; 1200'!$B:$B,ROW())="","",INDEX('Display 730 &amp; 1200'!$B:$B,ROW()))</f>
        <v/>
      </c>
      <c r="C1803" t="str">
        <f>IF(INDEX('Display 730 &amp; 1200'!$D:$D,ROW())="","",INDEX('Display 730 &amp; 1200'!$D:$D,ROW()))</f>
        <v/>
      </c>
      <c r="D1803">
        <f>IF($C1803="",0,SUMIFS(#REF!,#REF!,$C1803,#REF!,"&gt;="&amp;'Display 730 &amp; 1200'!$AN$10,#REF!,"&lt;="&amp;'Display 730 &amp; 1200'!$AN$9))</f>
        <v>0</v>
      </c>
      <c r="E1803">
        <f>IF($C1803="",0,SUMIFS(#REF!,#REF!,$C1803,#REF!,"&gt;="&amp;'Display 730 &amp; 1200'!$AN$12,#REF!,"&lt;="&amp;'Display 730 &amp; 1200'!$AN$11))</f>
        <v>0</v>
      </c>
    </row>
    <row r="1804" spans="1:5">
      <c r="A1804" t="str">
        <f>IF(INDEX('Display 730 &amp; 1200'!$A:$A,ROW())="","",INDEX('Display 730 &amp; 1200'!$A:$A,ROW()))</f>
        <v/>
      </c>
      <c r="B1804" t="str">
        <f>IF(INDEX('Display 730 &amp; 1200'!$B:$B,ROW())="","",INDEX('Display 730 &amp; 1200'!$B:$B,ROW()))</f>
        <v/>
      </c>
      <c r="C1804" t="str">
        <f>IF(INDEX('Display 730 &amp; 1200'!$D:$D,ROW())="","",INDEX('Display 730 &amp; 1200'!$D:$D,ROW()))</f>
        <v/>
      </c>
      <c r="D1804">
        <f>IF($C1804="",0,SUMIFS(#REF!,#REF!,$C1804,#REF!,"&gt;="&amp;'Display 730 &amp; 1200'!$AN$10,#REF!,"&lt;="&amp;'Display 730 &amp; 1200'!$AN$9))</f>
        <v>0</v>
      </c>
      <c r="E1804">
        <f>IF($C1804="",0,SUMIFS(#REF!,#REF!,$C1804,#REF!,"&gt;="&amp;'Display 730 &amp; 1200'!$AN$12,#REF!,"&lt;="&amp;'Display 730 &amp; 1200'!$AN$11))</f>
        <v>0</v>
      </c>
    </row>
    <row r="1805" spans="1:5">
      <c r="A1805" t="str">
        <f>IF(INDEX('Display 730 &amp; 1200'!$A:$A,ROW())="","",INDEX('Display 730 &amp; 1200'!$A:$A,ROW()))</f>
        <v/>
      </c>
      <c r="B1805" t="str">
        <f>IF(INDEX('Display 730 &amp; 1200'!$B:$B,ROW())="","",INDEX('Display 730 &amp; 1200'!$B:$B,ROW()))</f>
        <v/>
      </c>
      <c r="C1805" t="str">
        <f>IF(INDEX('Display 730 &amp; 1200'!$D:$D,ROW())="","",INDEX('Display 730 &amp; 1200'!$D:$D,ROW()))</f>
        <v/>
      </c>
      <c r="D1805">
        <f>IF($C1805="",0,SUMIFS(#REF!,#REF!,$C1805,#REF!,"&gt;="&amp;'Display 730 &amp; 1200'!$AN$10,#REF!,"&lt;="&amp;'Display 730 &amp; 1200'!$AN$9))</f>
        <v>0</v>
      </c>
      <c r="E1805">
        <f>IF($C1805="",0,SUMIFS(#REF!,#REF!,$C1805,#REF!,"&gt;="&amp;'Display 730 &amp; 1200'!$AN$12,#REF!,"&lt;="&amp;'Display 730 &amp; 1200'!$AN$11))</f>
        <v>0</v>
      </c>
    </row>
    <row r="1806" spans="1:5">
      <c r="A1806" t="str">
        <f>IF(INDEX('Display 730 &amp; 1200'!$A:$A,ROW())="","",INDEX('Display 730 &amp; 1200'!$A:$A,ROW()))</f>
        <v/>
      </c>
      <c r="B1806" t="str">
        <f>IF(INDEX('Display 730 &amp; 1200'!$B:$B,ROW())="","",INDEX('Display 730 &amp; 1200'!$B:$B,ROW()))</f>
        <v/>
      </c>
      <c r="C1806" t="str">
        <f>IF(INDEX('Display 730 &amp; 1200'!$D:$D,ROW())="","",INDEX('Display 730 &amp; 1200'!$D:$D,ROW()))</f>
        <v/>
      </c>
      <c r="D1806">
        <f>IF($C1806="",0,SUMIFS(#REF!,#REF!,$C1806,#REF!,"&gt;="&amp;'Display 730 &amp; 1200'!$AN$10,#REF!,"&lt;="&amp;'Display 730 &amp; 1200'!$AN$9))</f>
        <v>0</v>
      </c>
      <c r="E1806">
        <f>IF($C1806="",0,SUMIFS(#REF!,#REF!,$C1806,#REF!,"&gt;="&amp;'Display 730 &amp; 1200'!$AN$12,#REF!,"&lt;="&amp;'Display 730 &amp; 1200'!$AN$11))</f>
        <v>0</v>
      </c>
    </row>
    <row r="1807" spans="1:5">
      <c r="A1807" t="str">
        <f>IF(INDEX('Display 730 &amp; 1200'!$A:$A,ROW())="","",INDEX('Display 730 &amp; 1200'!$A:$A,ROW()))</f>
        <v/>
      </c>
      <c r="B1807" t="str">
        <f>IF(INDEX('Display 730 &amp; 1200'!$B:$B,ROW())="","",INDEX('Display 730 &amp; 1200'!$B:$B,ROW()))</f>
        <v/>
      </c>
      <c r="C1807" t="str">
        <f>IF(INDEX('Display 730 &amp; 1200'!$D:$D,ROW())="","",INDEX('Display 730 &amp; 1200'!$D:$D,ROW()))</f>
        <v/>
      </c>
      <c r="D1807">
        <f>IF($C1807="",0,SUMIFS(#REF!,#REF!,$C1807,#REF!,"&gt;="&amp;'Display 730 &amp; 1200'!$AN$10,#REF!,"&lt;="&amp;'Display 730 &amp; 1200'!$AN$9))</f>
        <v>0</v>
      </c>
      <c r="E1807">
        <f>IF($C1807="",0,SUMIFS(#REF!,#REF!,$C1807,#REF!,"&gt;="&amp;'Display 730 &amp; 1200'!$AN$12,#REF!,"&lt;="&amp;'Display 730 &amp; 1200'!$AN$11))</f>
        <v>0</v>
      </c>
    </row>
    <row r="1808" spans="1:5">
      <c r="A1808" t="str">
        <f>IF(INDEX('Display 730 &amp; 1200'!$A:$A,ROW())="","",INDEX('Display 730 &amp; 1200'!$A:$A,ROW()))</f>
        <v/>
      </c>
      <c r="B1808" t="str">
        <f>IF(INDEX('Display 730 &amp; 1200'!$B:$B,ROW())="","",INDEX('Display 730 &amp; 1200'!$B:$B,ROW()))</f>
        <v/>
      </c>
      <c r="C1808" t="str">
        <f>IF(INDEX('Display 730 &amp; 1200'!$D:$D,ROW())="","",INDEX('Display 730 &amp; 1200'!$D:$D,ROW()))</f>
        <v/>
      </c>
      <c r="D1808">
        <f>IF($C1808="",0,SUMIFS(#REF!,#REF!,$C1808,#REF!,"&gt;="&amp;'Display 730 &amp; 1200'!$AN$10,#REF!,"&lt;="&amp;'Display 730 &amp; 1200'!$AN$9))</f>
        <v>0</v>
      </c>
      <c r="E1808">
        <f>IF($C1808="",0,SUMIFS(#REF!,#REF!,$C1808,#REF!,"&gt;="&amp;'Display 730 &amp; 1200'!$AN$12,#REF!,"&lt;="&amp;'Display 730 &amp; 1200'!$AN$11))</f>
        <v>0</v>
      </c>
    </row>
    <row r="1809" spans="1:5">
      <c r="A1809" t="str">
        <f>IF(INDEX('Display 730 &amp; 1200'!$A:$A,ROW())="","",INDEX('Display 730 &amp; 1200'!$A:$A,ROW()))</f>
        <v/>
      </c>
      <c r="B1809" t="str">
        <f>IF(INDEX('Display 730 &amp; 1200'!$B:$B,ROW())="","",INDEX('Display 730 &amp; 1200'!$B:$B,ROW()))</f>
        <v/>
      </c>
      <c r="C1809" t="str">
        <f>IF(INDEX('Display 730 &amp; 1200'!$D:$D,ROW())="","",INDEX('Display 730 &amp; 1200'!$D:$D,ROW()))</f>
        <v/>
      </c>
      <c r="D1809">
        <f>IF($C1809="",0,SUMIFS(#REF!,#REF!,$C1809,#REF!,"&gt;="&amp;'Display 730 &amp; 1200'!$AN$10,#REF!,"&lt;="&amp;'Display 730 &amp; 1200'!$AN$9))</f>
        <v>0</v>
      </c>
      <c r="E1809">
        <f>IF($C1809="",0,SUMIFS(#REF!,#REF!,$C1809,#REF!,"&gt;="&amp;'Display 730 &amp; 1200'!$AN$12,#REF!,"&lt;="&amp;'Display 730 &amp; 1200'!$AN$11))</f>
        <v>0</v>
      </c>
    </row>
    <row r="1810" spans="1:5">
      <c r="A1810" t="str">
        <f>IF(INDEX('Display 730 &amp; 1200'!$A:$A,ROW())="","",INDEX('Display 730 &amp; 1200'!$A:$A,ROW()))</f>
        <v/>
      </c>
      <c r="B1810" t="str">
        <f>IF(INDEX('Display 730 &amp; 1200'!$B:$B,ROW())="","",INDEX('Display 730 &amp; 1200'!$B:$B,ROW()))</f>
        <v/>
      </c>
      <c r="C1810" t="str">
        <f>IF(INDEX('Display 730 &amp; 1200'!$D:$D,ROW())="","",INDEX('Display 730 &amp; 1200'!$D:$D,ROW()))</f>
        <v/>
      </c>
      <c r="D1810">
        <f>IF($C1810="",0,SUMIFS(#REF!,#REF!,$C1810,#REF!,"&gt;="&amp;'Display 730 &amp; 1200'!$AN$10,#REF!,"&lt;="&amp;'Display 730 &amp; 1200'!$AN$9))</f>
        <v>0</v>
      </c>
      <c r="E1810">
        <f>IF($C1810="",0,SUMIFS(#REF!,#REF!,$C1810,#REF!,"&gt;="&amp;'Display 730 &amp; 1200'!$AN$12,#REF!,"&lt;="&amp;'Display 730 &amp; 1200'!$AN$11))</f>
        <v>0</v>
      </c>
    </row>
    <row r="1811" spans="1:5">
      <c r="A1811" t="str">
        <f>IF(INDEX('Display 730 &amp; 1200'!$A:$A,ROW())="","",INDEX('Display 730 &amp; 1200'!$A:$A,ROW()))</f>
        <v/>
      </c>
      <c r="B1811" t="str">
        <f>IF(INDEX('Display 730 &amp; 1200'!$B:$B,ROW())="","",INDEX('Display 730 &amp; 1200'!$B:$B,ROW()))</f>
        <v/>
      </c>
      <c r="C1811" t="str">
        <f>IF(INDEX('Display 730 &amp; 1200'!$D:$D,ROW())="","",INDEX('Display 730 &amp; 1200'!$D:$D,ROW()))</f>
        <v/>
      </c>
      <c r="D1811">
        <f>IF($C1811="",0,SUMIFS(#REF!,#REF!,$C1811,#REF!,"&gt;="&amp;'Display 730 &amp; 1200'!$AN$10,#REF!,"&lt;="&amp;'Display 730 &amp; 1200'!$AN$9))</f>
        <v>0</v>
      </c>
      <c r="E1811">
        <f>IF($C1811="",0,SUMIFS(#REF!,#REF!,$C1811,#REF!,"&gt;="&amp;'Display 730 &amp; 1200'!$AN$12,#REF!,"&lt;="&amp;'Display 730 &amp; 1200'!$AN$11))</f>
        <v>0</v>
      </c>
    </row>
    <row r="1812" spans="1:5">
      <c r="A1812" t="str">
        <f>IF(INDEX('Display 730 &amp; 1200'!$A:$A,ROW())="","",INDEX('Display 730 &amp; 1200'!$A:$A,ROW()))</f>
        <v/>
      </c>
      <c r="B1812" t="str">
        <f>IF(INDEX('Display 730 &amp; 1200'!$B:$B,ROW())="","",INDEX('Display 730 &amp; 1200'!$B:$B,ROW()))</f>
        <v/>
      </c>
      <c r="C1812" t="str">
        <f>IF(INDEX('Display 730 &amp; 1200'!$D:$D,ROW())="","",INDEX('Display 730 &amp; 1200'!$D:$D,ROW()))</f>
        <v/>
      </c>
      <c r="D1812">
        <f>IF($C1812="",0,SUMIFS(#REF!,#REF!,$C1812,#REF!,"&gt;="&amp;'Display 730 &amp; 1200'!$AN$10,#REF!,"&lt;="&amp;'Display 730 &amp; 1200'!$AN$9))</f>
        <v>0</v>
      </c>
      <c r="E1812">
        <f>IF($C1812="",0,SUMIFS(#REF!,#REF!,$C1812,#REF!,"&gt;="&amp;'Display 730 &amp; 1200'!$AN$12,#REF!,"&lt;="&amp;'Display 730 &amp; 1200'!$AN$11))</f>
        <v>0</v>
      </c>
    </row>
    <row r="1813" spans="1:5">
      <c r="A1813" t="str">
        <f>IF(INDEX('Display 730 &amp; 1200'!$A:$A,ROW())="","",INDEX('Display 730 &amp; 1200'!$A:$A,ROW()))</f>
        <v/>
      </c>
      <c r="B1813" t="str">
        <f>IF(INDEX('Display 730 &amp; 1200'!$B:$B,ROW())="","",INDEX('Display 730 &amp; 1200'!$B:$B,ROW()))</f>
        <v/>
      </c>
      <c r="C1813" t="str">
        <f>IF(INDEX('Display 730 &amp; 1200'!$D:$D,ROW())="","",INDEX('Display 730 &amp; 1200'!$D:$D,ROW()))</f>
        <v/>
      </c>
      <c r="D1813">
        <f>IF($C1813="",0,SUMIFS(#REF!,#REF!,$C1813,#REF!,"&gt;="&amp;'Display 730 &amp; 1200'!$AN$10,#REF!,"&lt;="&amp;'Display 730 &amp; 1200'!$AN$9))</f>
        <v>0</v>
      </c>
      <c r="E1813">
        <f>IF($C1813="",0,SUMIFS(#REF!,#REF!,$C1813,#REF!,"&gt;="&amp;'Display 730 &amp; 1200'!$AN$12,#REF!,"&lt;="&amp;'Display 730 &amp; 1200'!$AN$11))</f>
        <v>0</v>
      </c>
    </row>
    <row r="1814" spans="1:5">
      <c r="A1814" t="str">
        <f>IF(INDEX('Display 730 &amp; 1200'!$A:$A,ROW())="","",INDEX('Display 730 &amp; 1200'!$A:$A,ROW()))</f>
        <v/>
      </c>
      <c r="B1814" t="str">
        <f>IF(INDEX('Display 730 &amp; 1200'!$B:$B,ROW())="","",INDEX('Display 730 &amp; 1200'!$B:$B,ROW()))</f>
        <v/>
      </c>
      <c r="C1814" t="str">
        <f>IF(INDEX('Display 730 &amp; 1200'!$D:$D,ROW())="","",INDEX('Display 730 &amp; 1200'!$D:$D,ROW()))</f>
        <v/>
      </c>
      <c r="D1814">
        <f>IF($C1814="",0,SUMIFS(#REF!,#REF!,$C1814,#REF!,"&gt;="&amp;'Display 730 &amp; 1200'!$AN$10,#REF!,"&lt;="&amp;'Display 730 &amp; 1200'!$AN$9))</f>
        <v>0</v>
      </c>
      <c r="E1814">
        <f>IF($C1814="",0,SUMIFS(#REF!,#REF!,$C1814,#REF!,"&gt;="&amp;'Display 730 &amp; 1200'!$AN$12,#REF!,"&lt;="&amp;'Display 730 &amp; 1200'!$AN$11))</f>
        <v>0</v>
      </c>
    </row>
    <row r="1815" spans="1:5">
      <c r="A1815" t="str">
        <f>IF(INDEX('Display 730 &amp; 1200'!$A:$A,ROW())="","",INDEX('Display 730 &amp; 1200'!$A:$A,ROW()))</f>
        <v/>
      </c>
      <c r="B1815" t="str">
        <f>IF(INDEX('Display 730 &amp; 1200'!$B:$B,ROW())="","",INDEX('Display 730 &amp; 1200'!$B:$B,ROW()))</f>
        <v/>
      </c>
      <c r="C1815" t="str">
        <f>IF(INDEX('Display 730 &amp; 1200'!$D:$D,ROW())="","",INDEX('Display 730 &amp; 1200'!$D:$D,ROW()))</f>
        <v/>
      </c>
      <c r="D1815">
        <f>IF($C1815="",0,SUMIFS(#REF!,#REF!,$C1815,#REF!,"&gt;="&amp;'Display 730 &amp; 1200'!$AN$10,#REF!,"&lt;="&amp;'Display 730 &amp; 1200'!$AN$9))</f>
        <v>0</v>
      </c>
      <c r="E1815">
        <f>IF($C1815="",0,SUMIFS(#REF!,#REF!,$C1815,#REF!,"&gt;="&amp;'Display 730 &amp; 1200'!$AN$12,#REF!,"&lt;="&amp;'Display 730 &amp; 1200'!$AN$11))</f>
        <v>0</v>
      </c>
    </row>
    <row r="1816" spans="1:5">
      <c r="A1816" t="str">
        <f>IF(INDEX('Display 730 &amp; 1200'!$A:$A,ROW())="","",INDEX('Display 730 &amp; 1200'!$A:$A,ROW()))</f>
        <v/>
      </c>
      <c r="B1816" t="str">
        <f>IF(INDEX('Display 730 &amp; 1200'!$B:$B,ROW())="","",INDEX('Display 730 &amp; 1200'!$B:$B,ROW()))</f>
        <v/>
      </c>
      <c r="C1816" t="str">
        <f>IF(INDEX('Display 730 &amp; 1200'!$D:$D,ROW())="","",INDEX('Display 730 &amp; 1200'!$D:$D,ROW()))</f>
        <v/>
      </c>
      <c r="D1816">
        <f>IF($C1816="",0,SUMIFS(#REF!,#REF!,$C1816,#REF!,"&gt;="&amp;'Display 730 &amp; 1200'!$AN$10,#REF!,"&lt;="&amp;'Display 730 &amp; 1200'!$AN$9))</f>
        <v>0</v>
      </c>
      <c r="E1816">
        <f>IF($C1816="",0,SUMIFS(#REF!,#REF!,$C1816,#REF!,"&gt;="&amp;'Display 730 &amp; 1200'!$AN$12,#REF!,"&lt;="&amp;'Display 730 &amp; 1200'!$AN$11))</f>
        <v>0</v>
      </c>
    </row>
    <row r="1817" spans="1:5">
      <c r="A1817" t="str">
        <f>IF(INDEX('Display 730 &amp; 1200'!$A:$A,ROW())="","",INDEX('Display 730 &amp; 1200'!$A:$A,ROW()))</f>
        <v/>
      </c>
      <c r="B1817" t="str">
        <f>IF(INDEX('Display 730 &amp; 1200'!$B:$B,ROW())="","",INDEX('Display 730 &amp; 1200'!$B:$B,ROW()))</f>
        <v/>
      </c>
      <c r="C1817" t="str">
        <f>IF(INDEX('Display 730 &amp; 1200'!$D:$D,ROW())="","",INDEX('Display 730 &amp; 1200'!$D:$D,ROW()))</f>
        <v/>
      </c>
      <c r="D1817">
        <f>IF($C1817="",0,SUMIFS(#REF!,#REF!,$C1817,#REF!,"&gt;="&amp;'Display 730 &amp; 1200'!$AN$10,#REF!,"&lt;="&amp;'Display 730 &amp; 1200'!$AN$9))</f>
        <v>0</v>
      </c>
      <c r="E1817">
        <f>IF($C1817="",0,SUMIFS(#REF!,#REF!,$C1817,#REF!,"&gt;="&amp;'Display 730 &amp; 1200'!$AN$12,#REF!,"&lt;="&amp;'Display 730 &amp; 1200'!$AN$11))</f>
        <v>0</v>
      </c>
    </row>
    <row r="1818" spans="1:5">
      <c r="A1818" t="str">
        <f>IF(INDEX('Display 730 &amp; 1200'!$A:$A,ROW())="","",INDEX('Display 730 &amp; 1200'!$A:$A,ROW()))</f>
        <v/>
      </c>
      <c r="B1818" t="str">
        <f>IF(INDEX('Display 730 &amp; 1200'!$B:$B,ROW())="","",INDEX('Display 730 &amp; 1200'!$B:$B,ROW()))</f>
        <v/>
      </c>
      <c r="C1818" t="str">
        <f>IF(INDEX('Display 730 &amp; 1200'!$D:$D,ROW())="","",INDEX('Display 730 &amp; 1200'!$D:$D,ROW()))</f>
        <v/>
      </c>
      <c r="D1818">
        <f>IF($C1818="",0,SUMIFS(#REF!,#REF!,$C1818,#REF!,"&gt;="&amp;'Display 730 &amp; 1200'!$AN$10,#REF!,"&lt;="&amp;'Display 730 &amp; 1200'!$AN$9))</f>
        <v>0</v>
      </c>
      <c r="E1818">
        <f>IF($C1818="",0,SUMIFS(#REF!,#REF!,$C1818,#REF!,"&gt;="&amp;'Display 730 &amp; 1200'!$AN$12,#REF!,"&lt;="&amp;'Display 730 &amp; 1200'!$AN$11))</f>
        <v>0</v>
      </c>
    </row>
    <row r="1819" spans="1:5">
      <c r="A1819" t="str">
        <f>IF(INDEX('Display 730 &amp; 1200'!$A:$A,ROW())="","",INDEX('Display 730 &amp; 1200'!$A:$A,ROW()))</f>
        <v/>
      </c>
      <c r="B1819" t="str">
        <f>IF(INDEX('Display 730 &amp; 1200'!$B:$B,ROW())="","",INDEX('Display 730 &amp; 1200'!$B:$B,ROW()))</f>
        <v/>
      </c>
      <c r="C1819" t="str">
        <f>IF(INDEX('Display 730 &amp; 1200'!$D:$D,ROW())="","",INDEX('Display 730 &amp; 1200'!$D:$D,ROW()))</f>
        <v/>
      </c>
      <c r="D1819">
        <f>IF($C1819="",0,SUMIFS(#REF!,#REF!,$C1819,#REF!,"&gt;="&amp;'Display 730 &amp; 1200'!$AN$10,#REF!,"&lt;="&amp;'Display 730 &amp; 1200'!$AN$9))</f>
        <v>0</v>
      </c>
      <c r="E1819">
        <f>IF($C1819="",0,SUMIFS(#REF!,#REF!,$C1819,#REF!,"&gt;="&amp;'Display 730 &amp; 1200'!$AN$12,#REF!,"&lt;="&amp;'Display 730 &amp; 1200'!$AN$11))</f>
        <v>0</v>
      </c>
    </row>
    <row r="1820" spans="1:5">
      <c r="A1820" t="str">
        <f>IF(INDEX('Display 730 &amp; 1200'!$A:$A,ROW())="","",INDEX('Display 730 &amp; 1200'!$A:$A,ROW()))</f>
        <v/>
      </c>
      <c r="B1820" t="str">
        <f>IF(INDEX('Display 730 &amp; 1200'!$B:$B,ROW())="","",INDEX('Display 730 &amp; 1200'!$B:$B,ROW()))</f>
        <v/>
      </c>
      <c r="C1820" t="str">
        <f>IF(INDEX('Display 730 &amp; 1200'!$D:$D,ROW())="","",INDEX('Display 730 &amp; 1200'!$D:$D,ROW()))</f>
        <v/>
      </c>
      <c r="D1820">
        <f>IF($C1820="",0,SUMIFS(#REF!,#REF!,$C1820,#REF!,"&gt;="&amp;'Display 730 &amp; 1200'!$AN$10,#REF!,"&lt;="&amp;'Display 730 &amp; 1200'!$AN$9))</f>
        <v>0</v>
      </c>
      <c r="E1820">
        <f>IF($C1820="",0,SUMIFS(#REF!,#REF!,$C1820,#REF!,"&gt;="&amp;'Display 730 &amp; 1200'!$AN$12,#REF!,"&lt;="&amp;'Display 730 &amp; 1200'!$AN$11))</f>
        <v>0</v>
      </c>
    </row>
    <row r="1821" spans="1:5">
      <c r="A1821" t="str">
        <f>IF(INDEX('Display 730 &amp; 1200'!$A:$A,ROW())="","",INDEX('Display 730 &amp; 1200'!$A:$A,ROW()))</f>
        <v/>
      </c>
      <c r="B1821" t="str">
        <f>IF(INDEX('Display 730 &amp; 1200'!$B:$B,ROW())="","",INDEX('Display 730 &amp; 1200'!$B:$B,ROW()))</f>
        <v/>
      </c>
      <c r="C1821" t="str">
        <f>IF(INDEX('Display 730 &amp; 1200'!$D:$D,ROW())="","",INDEX('Display 730 &amp; 1200'!$D:$D,ROW()))</f>
        <v/>
      </c>
      <c r="D1821">
        <f>IF($C1821="",0,SUMIFS(#REF!,#REF!,$C1821,#REF!,"&gt;="&amp;'Display 730 &amp; 1200'!$AN$10,#REF!,"&lt;="&amp;'Display 730 &amp; 1200'!$AN$9))</f>
        <v>0</v>
      </c>
      <c r="E1821">
        <f>IF($C1821="",0,SUMIFS(#REF!,#REF!,$C1821,#REF!,"&gt;="&amp;'Display 730 &amp; 1200'!$AN$12,#REF!,"&lt;="&amp;'Display 730 &amp; 1200'!$AN$11))</f>
        <v>0</v>
      </c>
    </row>
    <row r="1822" spans="1:5">
      <c r="A1822" t="str">
        <f>IF(INDEX('Display 730 &amp; 1200'!$A:$A,ROW())="","",INDEX('Display 730 &amp; 1200'!$A:$A,ROW()))</f>
        <v/>
      </c>
      <c r="B1822" t="str">
        <f>IF(INDEX('Display 730 &amp; 1200'!$B:$B,ROW())="","",INDEX('Display 730 &amp; 1200'!$B:$B,ROW()))</f>
        <v/>
      </c>
      <c r="C1822" t="str">
        <f>IF(INDEX('Display 730 &amp; 1200'!$D:$D,ROW())="","",INDEX('Display 730 &amp; 1200'!$D:$D,ROW()))</f>
        <v/>
      </c>
      <c r="D1822">
        <f>IF($C1822="",0,SUMIFS(#REF!,#REF!,$C1822,#REF!,"&gt;="&amp;'Display 730 &amp; 1200'!$AN$10,#REF!,"&lt;="&amp;'Display 730 &amp; 1200'!$AN$9))</f>
        <v>0</v>
      </c>
      <c r="E1822">
        <f>IF($C1822="",0,SUMIFS(#REF!,#REF!,$C1822,#REF!,"&gt;="&amp;'Display 730 &amp; 1200'!$AN$12,#REF!,"&lt;="&amp;'Display 730 &amp; 1200'!$AN$11))</f>
        <v>0</v>
      </c>
    </row>
    <row r="1823" spans="1:5">
      <c r="A1823" t="str">
        <f>IF(INDEX('Display 730 &amp; 1200'!$A:$A,ROW())="","",INDEX('Display 730 &amp; 1200'!$A:$A,ROW()))</f>
        <v/>
      </c>
      <c r="B1823" t="str">
        <f>IF(INDEX('Display 730 &amp; 1200'!$B:$B,ROW())="","",INDEX('Display 730 &amp; 1200'!$B:$B,ROW()))</f>
        <v/>
      </c>
      <c r="C1823" t="str">
        <f>IF(INDEX('Display 730 &amp; 1200'!$D:$D,ROW())="","",INDEX('Display 730 &amp; 1200'!$D:$D,ROW()))</f>
        <v/>
      </c>
      <c r="D1823">
        <f>IF($C1823="",0,SUMIFS(#REF!,#REF!,$C1823,#REF!,"&gt;="&amp;'Display 730 &amp; 1200'!$AN$10,#REF!,"&lt;="&amp;'Display 730 &amp; 1200'!$AN$9))</f>
        <v>0</v>
      </c>
      <c r="E1823">
        <f>IF($C1823="",0,SUMIFS(#REF!,#REF!,$C1823,#REF!,"&gt;="&amp;'Display 730 &amp; 1200'!$AN$12,#REF!,"&lt;="&amp;'Display 730 &amp; 1200'!$AN$11))</f>
        <v>0</v>
      </c>
    </row>
    <row r="1824" spans="1:5">
      <c r="A1824" t="str">
        <f>IF(INDEX('Display 730 &amp; 1200'!$A:$A,ROW())="","",INDEX('Display 730 &amp; 1200'!$A:$A,ROW()))</f>
        <v/>
      </c>
      <c r="B1824" t="str">
        <f>IF(INDEX('Display 730 &amp; 1200'!$B:$B,ROW())="","",INDEX('Display 730 &amp; 1200'!$B:$B,ROW()))</f>
        <v/>
      </c>
      <c r="C1824" t="str">
        <f>IF(INDEX('Display 730 &amp; 1200'!$D:$D,ROW())="","",INDEX('Display 730 &amp; 1200'!$D:$D,ROW()))</f>
        <v/>
      </c>
      <c r="D1824">
        <f>IF($C1824="",0,SUMIFS(#REF!,#REF!,$C1824,#REF!,"&gt;="&amp;'Display 730 &amp; 1200'!$AN$10,#REF!,"&lt;="&amp;'Display 730 &amp; 1200'!$AN$9))</f>
        <v>0</v>
      </c>
      <c r="E1824">
        <f>IF($C1824="",0,SUMIFS(#REF!,#REF!,$C1824,#REF!,"&gt;="&amp;'Display 730 &amp; 1200'!$AN$12,#REF!,"&lt;="&amp;'Display 730 &amp; 1200'!$AN$11))</f>
        <v>0</v>
      </c>
    </row>
    <row r="1825" spans="1:5">
      <c r="A1825" t="str">
        <f>IF(INDEX('Display 730 &amp; 1200'!$A:$A,ROW())="","",INDEX('Display 730 &amp; 1200'!$A:$A,ROW()))</f>
        <v/>
      </c>
      <c r="B1825" t="str">
        <f>IF(INDEX('Display 730 &amp; 1200'!$B:$B,ROW())="","",INDEX('Display 730 &amp; 1200'!$B:$B,ROW()))</f>
        <v/>
      </c>
      <c r="C1825" t="str">
        <f>IF(INDEX('Display 730 &amp; 1200'!$D:$D,ROW())="","",INDEX('Display 730 &amp; 1200'!$D:$D,ROW()))</f>
        <v/>
      </c>
      <c r="D1825">
        <f>IF($C1825="",0,SUMIFS(#REF!,#REF!,$C1825,#REF!,"&gt;="&amp;'Display 730 &amp; 1200'!$AN$10,#REF!,"&lt;="&amp;'Display 730 &amp; 1200'!$AN$9))</f>
        <v>0</v>
      </c>
      <c r="E1825">
        <f>IF($C1825="",0,SUMIFS(#REF!,#REF!,$C1825,#REF!,"&gt;="&amp;'Display 730 &amp; 1200'!$AN$12,#REF!,"&lt;="&amp;'Display 730 &amp; 1200'!$AN$11))</f>
        <v>0</v>
      </c>
    </row>
    <row r="1826" spans="1:5">
      <c r="A1826" t="str">
        <f>IF(INDEX('Display 730 &amp; 1200'!$A:$A,ROW())="","",INDEX('Display 730 &amp; 1200'!$A:$A,ROW()))</f>
        <v/>
      </c>
      <c r="B1826" t="str">
        <f>IF(INDEX('Display 730 &amp; 1200'!$B:$B,ROW())="","",INDEX('Display 730 &amp; 1200'!$B:$B,ROW()))</f>
        <v/>
      </c>
      <c r="C1826" t="str">
        <f>IF(INDEX('Display 730 &amp; 1200'!$D:$D,ROW())="","",INDEX('Display 730 &amp; 1200'!$D:$D,ROW()))</f>
        <v/>
      </c>
      <c r="D1826">
        <f>IF($C1826="",0,SUMIFS(#REF!,#REF!,$C1826,#REF!,"&gt;="&amp;'Display 730 &amp; 1200'!$AN$10,#REF!,"&lt;="&amp;'Display 730 &amp; 1200'!$AN$9))</f>
        <v>0</v>
      </c>
      <c r="E1826">
        <f>IF($C1826="",0,SUMIFS(#REF!,#REF!,$C1826,#REF!,"&gt;="&amp;'Display 730 &amp; 1200'!$AN$12,#REF!,"&lt;="&amp;'Display 730 &amp; 1200'!$AN$11))</f>
        <v>0</v>
      </c>
    </row>
    <row r="1827" spans="1:5">
      <c r="A1827" t="str">
        <f>IF(INDEX('Display 730 &amp; 1200'!$A:$A,ROW())="","",INDEX('Display 730 &amp; 1200'!$A:$A,ROW()))</f>
        <v/>
      </c>
      <c r="B1827" t="str">
        <f>IF(INDEX('Display 730 &amp; 1200'!$B:$B,ROW())="","",INDEX('Display 730 &amp; 1200'!$B:$B,ROW()))</f>
        <v/>
      </c>
      <c r="C1827" t="str">
        <f>IF(INDEX('Display 730 &amp; 1200'!$D:$D,ROW())="","",INDEX('Display 730 &amp; 1200'!$D:$D,ROW()))</f>
        <v/>
      </c>
      <c r="D1827">
        <f>IF($C1827="",0,SUMIFS(#REF!,#REF!,$C1827,#REF!,"&gt;="&amp;'Display 730 &amp; 1200'!$AN$10,#REF!,"&lt;="&amp;'Display 730 &amp; 1200'!$AN$9))</f>
        <v>0</v>
      </c>
      <c r="E1827">
        <f>IF($C1827="",0,SUMIFS(#REF!,#REF!,$C1827,#REF!,"&gt;="&amp;'Display 730 &amp; 1200'!$AN$12,#REF!,"&lt;="&amp;'Display 730 &amp; 1200'!$AN$11))</f>
        <v>0</v>
      </c>
    </row>
    <row r="1828" spans="1:5">
      <c r="A1828" t="str">
        <f>IF(INDEX('Display 730 &amp; 1200'!$A:$A,ROW())="","",INDEX('Display 730 &amp; 1200'!$A:$A,ROW()))</f>
        <v/>
      </c>
      <c r="B1828" t="str">
        <f>IF(INDEX('Display 730 &amp; 1200'!$B:$B,ROW())="","",INDEX('Display 730 &amp; 1200'!$B:$B,ROW()))</f>
        <v/>
      </c>
      <c r="C1828" t="str">
        <f>IF(INDEX('Display 730 &amp; 1200'!$D:$D,ROW())="","",INDEX('Display 730 &amp; 1200'!$D:$D,ROW()))</f>
        <v/>
      </c>
      <c r="D1828">
        <f>IF($C1828="",0,SUMIFS(#REF!,#REF!,$C1828,#REF!,"&gt;="&amp;'Display 730 &amp; 1200'!$AN$10,#REF!,"&lt;="&amp;'Display 730 &amp; 1200'!$AN$9))</f>
        <v>0</v>
      </c>
      <c r="E1828">
        <f>IF($C1828="",0,SUMIFS(#REF!,#REF!,$C1828,#REF!,"&gt;="&amp;'Display 730 &amp; 1200'!$AN$12,#REF!,"&lt;="&amp;'Display 730 &amp; 1200'!$AN$11))</f>
        <v>0</v>
      </c>
    </row>
    <row r="1829" spans="1:5">
      <c r="A1829" t="str">
        <f>IF(INDEX('Display 730 &amp; 1200'!$A:$A,ROW())="","",INDEX('Display 730 &amp; 1200'!$A:$A,ROW()))</f>
        <v/>
      </c>
      <c r="B1829" t="str">
        <f>IF(INDEX('Display 730 &amp; 1200'!$B:$B,ROW())="","",INDEX('Display 730 &amp; 1200'!$B:$B,ROW()))</f>
        <v/>
      </c>
      <c r="C1829" t="str">
        <f>IF(INDEX('Display 730 &amp; 1200'!$D:$D,ROW())="","",INDEX('Display 730 &amp; 1200'!$D:$D,ROW()))</f>
        <v/>
      </c>
      <c r="D1829">
        <f>IF($C1829="",0,SUMIFS(#REF!,#REF!,$C1829,#REF!,"&gt;="&amp;'Display 730 &amp; 1200'!$AN$10,#REF!,"&lt;="&amp;'Display 730 &amp; 1200'!$AN$9))</f>
        <v>0</v>
      </c>
      <c r="E1829">
        <f>IF($C1829="",0,SUMIFS(#REF!,#REF!,$C1829,#REF!,"&gt;="&amp;'Display 730 &amp; 1200'!$AN$12,#REF!,"&lt;="&amp;'Display 730 &amp; 1200'!$AN$11))</f>
        <v>0</v>
      </c>
    </row>
    <row r="1830" spans="1:5">
      <c r="A1830" t="str">
        <f>IF(INDEX('Display 730 &amp; 1200'!$A:$A,ROW())="","",INDEX('Display 730 &amp; 1200'!$A:$A,ROW()))</f>
        <v/>
      </c>
      <c r="B1830" t="str">
        <f>IF(INDEX('Display 730 &amp; 1200'!$B:$B,ROW())="","",INDEX('Display 730 &amp; 1200'!$B:$B,ROW()))</f>
        <v/>
      </c>
      <c r="C1830" t="str">
        <f>IF(INDEX('Display 730 &amp; 1200'!$D:$D,ROW())="","",INDEX('Display 730 &amp; 1200'!$D:$D,ROW()))</f>
        <v/>
      </c>
      <c r="D1830">
        <f>IF($C1830="",0,SUMIFS(#REF!,#REF!,$C1830,#REF!,"&gt;="&amp;'Display 730 &amp; 1200'!$AN$10,#REF!,"&lt;="&amp;'Display 730 &amp; 1200'!$AN$9))</f>
        <v>0</v>
      </c>
      <c r="E1830">
        <f>IF($C1830="",0,SUMIFS(#REF!,#REF!,$C1830,#REF!,"&gt;="&amp;'Display 730 &amp; 1200'!$AN$12,#REF!,"&lt;="&amp;'Display 730 &amp; 1200'!$AN$11))</f>
        <v>0</v>
      </c>
    </row>
    <row r="1831" spans="1:5">
      <c r="A1831" t="str">
        <f>IF(INDEX('Display 730 &amp; 1200'!$A:$A,ROW())="","",INDEX('Display 730 &amp; 1200'!$A:$A,ROW()))</f>
        <v/>
      </c>
      <c r="B1831" t="str">
        <f>IF(INDEX('Display 730 &amp; 1200'!$B:$B,ROW())="","",INDEX('Display 730 &amp; 1200'!$B:$B,ROW()))</f>
        <v/>
      </c>
      <c r="C1831" t="str">
        <f>IF(INDEX('Display 730 &amp; 1200'!$D:$D,ROW())="","",INDEX('Display 730 &amp; 1200'!$D:$D,ROW()))</f>
        <v/>
      </c>
      <c r="D1831">
        <f>IF($C1831="",0,SUMIFS(#REF!,#REF!,$C1831,#REF!,"&gt;="&amp;'Display 730 &amp; 1200'!$AN$10,#REF!,"&lt;="&amp;'Display 730 &amp; 1200'!$AN$9))</f>
        <v>0</v>
      </c>
      <c r="E1831">
        <f>IF($C1831="",0,SUMIFS(#REF!,#REF!,$C1831,#REF!,"&gt;="&amp;'Display 730 &amp; 1200'!$AN$12,#REF!,"&lt;="&amp;'Display 730 &amp; 1200'!$AN$11))</f>
        <v>0</v>
      </c>
    </row>
    <row r="1832" spans="1:5">
      <c r="A1832" t="str">
        <f>IF(INDEX('Display 730 &amp; 1200'!$A:$A,ROW())="","",INDEX('Display 730 &amp; 1200'!$A:$A,ROW()))</f>
        <v/>
      </c>
      <c r="B1832" t="str">
        <f>IF(INDEX('Display 730 &amp; 1200'!$B:$B,ROW())="","",INDEX('Display 730 &amp; 1200'!$B:$B,ROW()))</f>
        <v/>
      </c>
      <c r="C1832" t="str">
        <f>IF(INDEX('Display 730 &amp; 1200'!$D:$D,ROW())="","",INDEX('Display 730 &amp; 1200'!$D:$D,ROW()))</f>
        <v/>
      </c>
      <c r="D1832">
        <f>IF($C1832="",0,SUMIFS(#REF!,#REF!,$C1832,#REF!,"&gt;="&amp;'Display 730 &amp; 1200'!$AN$10,#REF!,"&lt;="&amp;'Display 730 &amp; 1200'!$AN$9))</f>
        <v>0</v>
      </c>
      <c r="E1832">
        <f>IF($C1832="",0,SUMIFS(#REF!,#REF!,$C1832,#REF!,"&gt;="&amp;'Display 730 &amp; 1200'!$AN$12,#REF!,"&lt;="&amp;'Display 730 &amp; 1200'!$AN$11))</f>
        <v>0</v>
      </c>
    </row>
    <row r="1833" spans="1:5">
      <c r="A1833" t="str">
        <f>IF(INDEX('Display 730 &amp; 1200'!$A:$A,ROW())="","",INDEX('Display 730 &amp; 1200'!$A:$A,ROW()))</f>
        <v/>
      </c>
      <c r="B1833" t="str">
        <f>IF(INDEX('Display 730 &amp; 1200'!$B:$B,ROW())="","",INDEX('Display 730 &amp; 1200'!$B:$B,ROW()))</f>
        <v/>
      </c>
      <c r="C1833" t="str">
        <f>IF(INDEX('Display 730 &amp; 1200'!$D:$D,ROW())="","",INDEX('Display 730 &amp; 1200'!$D:$D,ROW()))</f>
        <v/>
      </c>
      <c r="D1833">
        <f>IF($C1833="",0,SUMIFS(#REF!,#REF!,$C1833,#REF!,"&gt;="&amp;'Display 730 &amp; 1200'!$AN$10,#REF!,"&lt;="&amp;'Display 730 &amp; 1200'!$AN$9))</f>
        <v>0</v>
      </c>
      <c r="E1833">
        <f>IF($C1833="",0,SUMIFS(#REF!,#REF!,$C1833,#REF!,"&gt;="&amp;'Display 730 &amp; 1200'!$AN$12,#REF!,"&lt;="&amp;'Display 730 &amp; 1200'!$AN$11))</f>
        <v>0</v>
      </c>
    </row>
    <row r="1834" spans="1:5">
      <c r="A1834" t="str">
        <f>IF(INDEX('Display 730 &amp; 1200'!$A:$A,ROW())="","",INDEX('Display 730 &amp; 1200'!$A:$A,ROW()))</f>
        <v/>
      </c>
      <c r="B1834" t="str">
        <f>IF(INDEX('Display 730 &amp; 1200'!$B:$B,ROW())="","",INDEX('Display 730 &amp; 1200'!$B:$B,ROW()))</f>
        <v/>
      </c>
      <c r="C1834" t="str">
        <f>IF(INDEX('Display 730 &amp; 1200'!$D:$D,ROW())="","",INDEX('Display 730 &amp; 1200'!$D:$D,ROW()))</f>
        <v/>
      </c>
      <c r="D1834">
        <f>IF($C1834="",0,SUMIFS(#REF!,#REF!,$C1834,#REF!,"&gt;="&amp;'Display 730 &amp; 1200'!$AN$10,#REF!,"&lt;="&amp;'Display 730 &amp; 1200'!$AN$9))</f>
        <v>0</v>
      </c>
      <c r="E1834">
        <f>IF($C1834="",0,SUMIFS(#REF!,#REF!,$C1834,#REF!,"&gt;="&amp;'Display 730 &amp; 1200'!$AN$12,#REF!,"&lt;="&amp;'Display 730 &amp; 1200'!$AN$11))</f>
        <v>0</v>
      </c>
    </row>
    <row r="1835" spans="1:5">
      <c r="A1835" t="str">
        <f>IF(INDEX('Display 730 &amp; 1200'!$A:$A,ROW())="","",INDEX('Display 730 &amp; 1200'!$A:$A,ROW()))</f>
        <v/>
      </c>
      <c r="B1835" t="str">
        <f>IF(INDEX('Display 730 &amp; 1200'!$B:$B,ROW())="","",INDEX('Display 730 &amp; 1200'!$B:$B,ROW()))</f>
        <v/>
      </c>
      <c r="C1835" t="str">
        <f>IF(INDEX('Display 730 &amp; 1200'!$D:$D,ROW())="","",INDEX('Display 730 &amp; 1200'!$D:$D,ROW()))</f>
        <v/>
      </c>
      <c r="D1835">
        <f>IF($C1835="",0,SUMIFS(#REF!,#REF!,$C1835,#REF!,"&gt;="&amp;'Display 730 &amp; 1200'!$AN$10,#REF!,"&lt;="&amp;'Display 730 &amp; 1200'!$AN$9))</f>
        <v>0</v>
      </c>
      <c r="E1835">
        <f>IF($C1835="",0,SUMIFS(#REF!,#REF!,$C1835,#REF!,"&gt;="&amp;'Display 730 &amp; 1200'!$AN$12,#REF!,"&lt;="&amp;'Display 730 &amp; 1200'!$AN$11))</f>
        <v>0</v>
      </c>
    </row>
    <row r="1836" spans="1:5">
      <c r="A1836" t="str">
        <f>IF(INDEX('Display 730 &amp; 1200'!$A:$A,ROW())="","",INDEX('Display 730 &amp; 1200'!$A:$A,ROW()))</f>
        <v/>
      </c>
      <c r="B1836" t="str">
        <f>IF(INDEX('Display 730 &amp; 1200'!$B:$B,ROW())="","",INDEX('Display 730 &amp; 1200'!$B:$B,ROW()))</f>
        <v/>
      </c>
      <c r="C1836" t="str">
        <f>IF(INDEX('Display 730 &amp; 1200'!$D:$D,ROW())="","",INDEX('Display 730 &amp; 1200'!$D:$D,ROW()))</f>
        <v/>
      </c>
      <c r="D1836">
        <f>IF($C1836="",0,SUMIFS(#REF!,#REF!,$C1836,#REF!,"&gt;="&amp;'Display 730 &amp; 1200'!$AN$10,#REF!,"&lt;="&amp;'Display 730 &amp; 1200'!$AN$9))</f>
        <v>0</v>
      </c>
      <c r="E1836">
        <f>IF($C1836="",0,SUMIFS(#REF!,#REF!,$C1836,#REF!,"&gt;="&amp;'Display 730 &amp; 1200'!$AN$12,#REF!,"&lt;="&amp;'Display 730 &amp; 1200'!$AN$11))</f>
        <v>0</v>
      </c>
    </row>
    <row r="1837" spans="1:5">
      <c r="A1837" t="str">
        <f>IF(INDEX('Display 730 &amp; 1200'!$A:$A,ROW())="","",INDEX('Display 730 &amp; 1200'!$A:$A,ROW()))</f>
        <v/>
      </c>
      <c r="B1837" t="str">
        <f>IF(INDEX('Display 730 &amp; 1200'!$B:$B,ROW())="","",INDEX('Display 730 &amp; 1200'!$B:$B,ROW()))</f>
        <v/>
      </c>
      <c r="C1837" t="str">
        <f>IF(INDEX('Display 730 &amp; 1200'!$D:$D,ROW())="","",INDEX('Display 730 &amp; 1200'!$D:$D,ROW()))</f>
        <v/>
      </c>
      <c r="D1837">
        <f>IF($C1837="",0,SUMIFS(#REF!,#REF!,$C1837,#REF!,"&gt;="&amp;'Display 730 &amp; 1200'!$AN$10,#REF!,"&lt;="&amp;'Display 730 &amp; 1200'!$AN$9))</f>
        <v>0</v>
      </c>
      <c r="E1837">
        <f>IF($C1837="",0,SUMIFS(#REF!,#REF!,$C1837,#REF!,"&gt;="&amp;'Display 730 &amp; 1200'!$AN$12,#REF!,"&lt;="&amp;'Display 730 &amp; 1200'!$AN$11))</f>
        <v>0</v>
      </c>
    </row>
    <row r="1838" spans="1:5">
      <c r="A1838" t="str">
        <f>IF(INDEX('Display 730 &amp; 1200'!$A:$A,ROW())="","",INDEX('Display 730 &amp; 1200'!$A:$A,ROW()))</f>
        <v/>
      </c>
      <c r="B1838" t="str">
        <f>IF(INDEX('Display 730 &amp; 1200'!$B:$B,ROW())="","",INDEX('Display 730 &amp; 1200'!$B:$B,ROW()))</f>
        <v/>
      </c>
      <c r="C1838" t="str">
        <f>IF(INDEX('Display 730 &amp; 1200'!$D:$D,ROW())="","",INDEX('Display 730 &amp; 1200'!$D:$D,ROW()))</f>
        <v/>
      </c>
      <c r="D1838">
        <f>IF($C1838="",0,SUMIFS(#REF!,#REF!,$C1838,#REF!,"&gt;="&amp;'Display 730 &amp; 1200'!$AN$10,#REF!,"&lt;="&amp;'Display 730 &amp; 1200'!$AN$9))</f>
        <v>0</v>
      </c>
      <c r="E1838">
        <f>IF($C1838="",0,SUMIFS(#REF!,#REF!,$C1838,#REF!,"&gt;="&amp;'Display 730 &amp; 1200'!$AN$12,#REF!,"&lt;="&amp;'Display 730 &amp; 1200'!$AN$11))</f>
        <v>0</v>
      </c>
    </row>
    <row r="1839" spans="1:5">
      <c r="A1839" t="str">
        <f>IF(INDEX('Display 730 &amp; 1200'!$A:$A,ROW())="","",INDEX('Display 730 &amp; 1200'!$A:$A,ROW()))</f>
        <v/>
      </c>
      <c r="B1839" t="str">
        <f>IF(INDEX('Display 730 &amp; 1200'!$B:$B,ROW())="","",INDEX('Display 730 &amp; 1200'!$B:$B,ROW()))</f>
        <v/>
      </c>
      <c r="C1839" t="str">
        <f>IF(INDEX('Display 730 &amp; 1200'!$D:$D,ROW())="","",INDEX('Display 730 &amp; 1200'!$D:$D,ROW()))</f>
        <v/>
      </c>
      <c r="D1839">
        <f>IF($C1839="",0,SUMIFS(#REF!,#REF!,$C1839,#REF!,"&gt;="&amp;'Display 730 &amp; 1200'!$AN$10,#REF!,"&lt;="&amp;'Display 730 &amp; 1200'!$AN$9))</f>
        <v>0</v>
      </c>
      <c r="E1839">
        <f>IF($C1839="",0,SUMIFS(#REF!,#REF!,$C1839,#REF!,"&gt;="&amp;'Display 730 &amp; 1200'!$AN$12,#REF!,"&lt;="&amp;'Display 730 &amp; 1200'!$AN$11))</f>
        <v>0</v>
      </c>
    </row>
    <row r="1840" spans="1:5">
      <c r="A1840" t="str">
        <f>IF(INDEX('Display 730 &amp; 1200'!$A:$A,ROW())="","",INDEX('Display 730 &amp; 1200'!$A:$A,ROW()))</f>
        <v/>
      </c>
      <c r="B1840" t="str">
        <f>IF(INDEX('Display 730 &amp; 1200'!$B:$B,ROW())="","",INDEX('Display 730 &amp; 1200'!$B:$B,ROW()))</f>
        <v/>
      </c>
      <c r="C1840" t="str">
        <f>IF(INDEX('Display 730 &amp; 1200'!$D:$D,ROW())="","",INDEX('Display 730 &amp; 1200'!$D:$D,ROW()))</f>
        <v/>
      </c>
      <c r="D1840">
        <f>IF($C1840="",0,SUMIFS(#REF!,#REF!,$C1840,#REF!,"&gt;="&amp;'Display 730 &amp; 1200'!$AN$10,#REF!,"&lt;="&amp;'Display 730 &amp; 1200'!$AN$9))</f>
        <v>0</v>
      </c>
      <c r="E1840">
        <f>IF($C1840="",0,SUMIFS(#REF!,#REF!,$C1840,#REF!,"&gt;="&amp;'Display 730 &amp; 1200'!$AN$12,#REF!,"&lt;="&amp;'Display 730 &amp; 1200'!$AN$11))</f>
        <v>0</v>
      </c>
    </row>
    <row r="1841" spans="1:5">
      <c r="A1841" t="str">
        <f>IF(INDEX('Display 730 &amp; 1200'!$A:$A,ROW())="","",INDEX('Display 730 &amp; 1200'!$A:$A,ROW()))</f>
        <v/>
      </c>
      <c r="B1841" t="str">
        <f>IF(INDEX('Display 730 &amp; 1200'!$B:$B,ROW())="","",INDEX('Display 730 &amp; 1200'!$B:$B,ROW()))</f>
        <v/>
      </c>
      <c r="C1841" t="str">
        <f>IF(INDEX('Display 730 &amp; 1200'!$D:$D,ROW())="","",INDEX('Display 730 &amp; 1200'!$D:$D,ROW()))</f>
        <v/>
      </c>
      <c r="D1841">
        <f>IF($C1841="",0,SUMIFS(#REF!,#REF!,$C1841,#REF!,"&gt;="&amp;'Display 730 &amp; 1200'!$AN$10,#REF!,"&lt;="&amp;'Display 730 &amp; 1200'!$AN$9))</f>
        <v>0</v>
      </c>
      <c r="E1841">
        <f>IF($C1841="",0,SUMIFS(#REF!,#REF!,$C1841,#REF!,"&gt;="&amp;'Display 730 &amp; 1200'!$AN$12,#REF!,"&lt;="&amp;'Display 730 &amp; 1200'!$AN$11))</f>
        <v>0</v>
      </c>
    </row>
    <row r="1842" spans="1:5">
      <c r="A1842" t="str">
        <f>IF(INDEX('Display 730 &amp; 1200'!$A:$A,ROW())="","",INDEX('Display 730 &amp; 1200'!$A:$A,ROW()))</f>
        <v/>
      </c>
      <c r="B1842" t="str">
        <f>IF(INDEX('Display 730 &amp; 1200'!$B:$B,ROW())="","",INDEX('Display 730 &amp; 1200'!$B:$B,ROW()))</f>
        <v/>
      </c>
      <c r="C1842" t="str">
        <f>IF(INDEX('Display 730 &amp; 1200'!$D:$D,ROW())="","",INDEX('Display 730 &amp; 1200'!$D:$D,ROW()))</f>
        <v/>
      </c>
      <c r="D1842">
        <f>IF($C1842="",0,SUMIFS(#REF!,#REF!,$C1842,#REF!,"&gt;="&amp;'Display 730 &amp; 1200'!$AN$10,#REF!,"&lt;="&amp;'Display 730 &amp; 1200'!$AN$9))</f>
        <v>0</v>
      </c>
      <c r="E1842">
        <f>IF($C1842="",0,SUMIFS(#REF!,#REF!,$C1842,#REF!,"&gt;="&amp;'Display 730 &amp; 1200'!$AN$12,#REF!,"&lt;="&amp;'Display 730 &amp; 1200'!$AN$11))</f>
        <v>0</v>
      </c>
    </row>
    <row r="1843" spans="1:5">
      <c r="A1843" t="str">
        <f>IF(INDEX('Display 730 &amp; 1200'!$A:$A,ROW())="","",INDEX('Display 730 &amp; 1200'!$A:$A,ROW()))</f>
        <v/>
      </c>
      <c r="B1843" t="str">
        <f>IF(INDEX('Display 730 &amp; 1200'!$B:$B,ROW())="","",INDEX('Display 730 &amp; 1200'!$B:$B,ROW()))</f>
        <v/>
      </c>
      <c r="C1843" t="str">
        <f>IF(INDEX('Display 730 &amp; 1200'!$D:$D,ROW())="","",INDEX('Display 730 &amp; 1200'!$D:$D,ROW()))</f>
        <v/>
      </c>
      <c r="D1843">
        <f>IF($C1843="",0,SUMIFS(#REF!,#REF!,$C1843,#REF!,"&gt;="&amp;'Display 730 &amp; 1200'!$AN$10,#REF!,"&lt;="&amp;'Display 730 &amp; 1200'!$AN$9))</f>
        <v>0</v>
      </c>
      <c r="E1843">
        <f>IF($C1843="",0,SUMIFS(#REF!,#REF!,$C1843,#REF!,"&gt;="&amp;'Display 730 &amp; 1200'!$AN$12,#REF!,"&lt;="&amp;'Display 730 &amp; 1200'!$AN$11))</f>
        <v>0</v>
      </c>
    </row>
    <row r="1844" spans="1:5">
      <c r="A1844" t="str">
        <f>IF(INDEX('Display 730 &amp; 1200'!$A:$A,ROW())="","",INDEX('Display 730 &amp; 1200'!$A:$A,ROW()))</f>
        <v/>
      </c>
      <c r="B1844" t="str">
        <f>IF(INDEX('Display 730 &amp; 1200'!$B:$B,ROW())="","",INDEX('Display 730 &amp; 1200'!$B:$B,ROW()))</f>
        <v/>
      </c>
      <c r="C1844" t="str">
        <f>IF(INDEX('Display 730 &amp; 1200'!$D:$D,ROW())="","",INDEX('Display 730 &amp; 1200'!$D:$D,ROW()))</f>
        <v/>
      </c>
      <c r="D1844">
        <f>IF($C1844="",0,SUMIFS(#REF!,#REF!,$C1844,#REF!,"&gt;="&amp;'Display 730 &amp; 1200'!$AN$10,#REF!,"&lt;="&amp;'Display 730 &amp; 1200'!$AN$9))</f>
        <v>0</v>
      </c>
      <c r="E1844">
        <f>IF($C1844="",0,SUMIFS(#REF!,#REF!,$C1844,#REF!,"&gt;="&amp;'Display 730 &amp; 1200'!$AN$12,#REF!,"&lt;="&amp;'Display 730 &amp; 1200'!$AN$11))</f>
        <v>0</v>
      </c>
    </row>
    <row r="1845" spans="1:5">
      <c r="A1845" t="str">
        <f>IF(INDEX('Display 730 &amp; 1200'!$A:$A,ROW())="","",INDEX('Display 730 &amp; 1200'!$A:$A,ROW()))</f>
        <v/>
      </c>
      <c r="B1845" t="str">
        <f>IF(INDEX('Display 730 &amp; 1200'!$B:$B,ROW())="","",INDEX('Display 730 &amp; 1200'!$B:$B,ROW()))</f>
        <v/>
      </c>
      <c r="C1845" t="str">
        <f>IF(INDEX('Display 730 &amp; 1200'!$D:$D,ROW())="","",INDEX('Display 730 &amp; 1200'!$D:$D,ROW()))</f>
        <v/>
      </c>
      <c r="D1845">
        <f>IF($C1845="",0,SUMIFS(#REF!,#REF!,$C1845,#REF!,"&gt;="&amp;'Display 730 &amp; 1200'!$AN$10,#REF!,"&lt;="&amp;'Display 730 &amp; 1200'!$AN$9))</f>
        <v>0</v>
      </c>
      <c r="E1845">
        <f>IF($C1845="",0,SUMIFS(#REF!,#REF!,$C1845,#REF!,"&gt;="&amp;'Display 730 &amp; 1200'!$AN$12,#REF!,"&lt;="&amp;'Display 730 &amp; 1200'!$AN$11))</f>
        <v>0</v>
      </c>
    </row>
    <row r="1846" spans="1:5">
      <c r="A1846" t="str">
        <f>IF(INDEX('Display 730 &amp; 1200'!$A:$A,ROW())="","",INDEX('Display 730 &amp; 1200'!$A:$A,ROW()))</f>
        <v/>
      </c>
      <c r="B1846" t="str">
        <f>IF(INDEX('Display 730 &amp; 1200'!$B:$B,ROW())="","",INDEX('Display 730 &amp; 1200'!$B:$B,ROW()))</f>
        <v/>
      </c>
      <c r="C1846" t="str">
        <f>IF(INDEX('Display 730 &amp; 1200'!$D:$D,ROW())="","",INDEX('Display 730 &amp; 1200'!$D:$D,ROW()))</f>
        <v/>
      </c>
      <c r="D1846">
        <f>IF($C1846="",0,SUMIFS(#REF!,#REF!,$C1846,#REF!,"&gt;="&amp;'Display 730 &amp; 1200'!$AN$10,#REF!,"&lt;="&amp;'Display 730 &amp; 1200'!$AN$9))</f>
        <v>0</v>
      </c>
      <c r="E1846">
        <f>IF($C1846="",0,SUMIFS(#REF!,#REF!,$C1846,#REF!,"&gt;="&amp;'Display 730 &amp; 1200'!$AN$12,#REF!,"&lt;="&amp;'Display 730 &amp; 1200'!$AN$11))</f>
        <v>0</v>
      </c>
    </row>
    <row r="1847" spans="1:5">
      <c r="A1847" t="str">
        <f>IF(INDEX('Display 730 &amp; 1200'!$A:$A,ROW())="","",INDEX('Display 730 &amp; 1200'!$A:$A,ROW()))</f>
        <v/>
      </c>
      <c r="B1847" t="str">
        <f>IF(INDEX('Display 730 &amp; 1200'!$B:$B,ROW())="","",INDEX('Display 730 &amp; 1200'!$B:$B,ROW()))</f>
        <v/>
      </c>
      <c r="C1847" t="str">
        <f>IF(INDEX('Display 730 &amp; 1200'!$D:$D,ROW())="","",INDEX('Display 730 &amp; 1200'!$D:$D,ROW()))</f>
        <v/>
      </c>
      <c r="D1847">
        <f>IF($C1847="",0,SUMIFS(#REF!,#REF!,$C1847,#REF!,"&gt;="&amp;'Display 730 &amp; 1200'!$AN$10,#REF!,"&lt;="&amp;'Display 730 &amp; 1200'!$AN$9))</f>
        <v>0</v>
      </c>
      <c r="E1847">
        <f>IF($C1847="",0,SUMIFS(#REF!,#REF!,$C1847,#REF!,"&gt;="&amp;'Display 730 &amp; 1200'!$AN$12,#REF!,"&lt;="&amp;'Display 730 &amp; 1200'!$AN$11))</f>
        <v>0</v>
      </c>
    </row>
    <row r="1848" spans="1:5">
      <c r="A1848" t="str">
        <f>IF(INDEX('Display 730 &amp; 1200'!$A:$A,ROW())="","",INDEX('Display 730 &amp; 1200'!$A:$A,ROW()))</f>
        <v/>
      </c>
      <c r="B1848" t="str">
        <f>IF(INDEX('Display 730 &amp; 1200'!$B:$B,ROW())="","",INDEX('Display 730 &amp; 1200'!$B:$B,ROW()))</f>
        <v/>
      </c>
      <c r="C1848" t="str">
        <f>IF(INDEX('Display 730 &amp; 1200'!$D:$D,ROW())="","",INDEX('Display 730 &amp; 1200'!$D:$D,ROW()))</f>
        <v/>
      </c>
      <c r="D1848">
        <f>IF($C1848="",0,SUMIFS(#REF!,#REF!,$C1848,#REF!,"&gt;="&amp;'Display 730 &amp; 1200'!$AN$10,#REF!,"&lt;="&amp;'Display 730 &amp; 1200'!$AN$9))</f>
        <v>0</v>
      </c>
      <c r="E1848">
        <f>IF($C1848="",0,SUMIFS(#REF!,#REF!,$C1848,#REF!,"&gt;="&amp;'Display 730 &amp; 1200'!$AN$12,#REF!,"&lt;="&amp;'Display 730 &amp; 1200'!$AN$11))</f>
        <v>0</v>
      </c>
    </row>
    <row r="1849" spans="1:5">
      <c r="A1849" t="str">
        <f>IF(INDEX('Display 730 &amp; 1200'!$A:$A,ROW())="","",INDEX('Display 730 &amp; 1200'!$A:$A,ROW()))</f>
        <v/>
      </c>
      <c r="B1849" t="str">
        <f>IF(INDEX('Display 730 &amp; 1200'!$B:$B,ROW())="","",INDEX('Display 730 &amp; 1200'!$B:$B,ROW()))</f>
        <v/>
      </c>
      <c r="C1849" t="str">
        <f>IF(INDEX('Display 730 &amp; 1200'!$D:$D,ROW())="","",INDEX('Display 730 &amp; 1200'!$D:$D,ROW()))</f>
        <v/>
      </c>
      <c r="D1849">
        <f>IF($C1849="",0,SUMIFS(#REF!,#REF!,$C1849,#REF!,"&gt;="&amp;'Display 730 &amp; 1200'!$AN$10,#REF!,"&lt;="&amp;'Display 730 &amp; 1200'!$AN$9))</f>
        <v>0</v>
      </c>
      <c r="E1849">
        <f>IF($C1849="",0,SUMIFS(#REF!,#REF!,$C1849,#REF!,"&gt;="&amp;'Display 730 &amp; 1200'!$AN$12,#REF!,"&lt;="&amp;'Display 730 &amp; 1200'!$AN$11))</f>
        <v>0</v>
      </c>
    </row>
    <row r="1850" spans="1:5">
      <c r="A1850" t="str">
        <f>IF(INDEX('Display 730 &amp; 1200'!$A:$A,ROW())="","",INDEX('Display 730 &amp; 1200'!$A:$A,ROW()))</f>
        <v/>
      </c>
      <c r="B1850" t="str">
        <f>IF(INDEX('Display 730 &amp; 1200'!$B:$B,ROW())="","",INDEX('Display 730 &amp; 1200'!$B:$B,ROW()))</f>
        <v/>
      </c>
      <c r="C1850" t="str">
        <f>IF(INDEX('Display 730 &amp; 1200'!$D:$D,ROW())="","",INDEX('Display 730 &amp; 1200'!$D:$D,ROW()))</f>
        <v/>
      </c>
      <c r="D1850">
        <f>IF($C1850="",0,SUMIFS(#REF!,#REF!,$C1850,#REF!,"&gt;="&amp;'Display 730 &amp; 1200'!$AN$10,#REF!,"&lt;="&amp;'Display 730 &amp; 1200'!$AN$9))</f>
        <v>0</v>
      </c>
      <c r="E1850">
        <f>IF($C1850="",0,SUMIFS(#REF!,#REF!,$C1850,#REF!,"&gt;="&amp;'Display 730 &amp; 1200'!$AN$12,#REF!,"&lt;="&amp;'Display 730 &amp; 1200'!$AN$11))</f>
        <v>0</v>
      </c>
    </row>
    <row r="1851" spans="1:5">
      <c r="A1851" t="str">
        <f>IF(INDEX('Display 730 &amp; 1200'!$A:$A,ROW())="","",INDEX('Display 730 &amp; 1200'!$A:$A,ROW()))</f>
        <v/>
      </c>
      <c r="B1851" t="str">
        <f>IF(INDEX('Display 730 &amp; 1200'!$B:$B,ROW())="","",INDEX('Display 730 &amp; 1200'!$B:$B,ROW()))</f>
        <v/>
      </c>
      <c r="C1851" t="str">
        <f>IF(INDEX('Display 730 &amp; 1200'!$D:$D,ROW())="","",INDEX('Display 730 &amp; 1200'!$D:$D,ROW()))</f>
        <v/>
      </c>
      <c r="D1851">
        <f>IF($C1851="",0,SUMIFS(#REF!,#REF!,$C1851,#REF!,"&gt;="&amp;'Display 730 &amp; 1200'!$AN$10,#REF!,"&lt;="&amp;'Display 730 &amp; 1200'!$AN$9))</f>
        <v>0</v>
      </c>
      <c r="E1851">
        <f>IF($C1851="",0,SUMIFS(#REF!,#REF!,$C1851,#REF!,"&gt;="&amp;'Display 730 &amp; 1200'!$AN$12,#REF!,"&lt;="&amp;'Display 730 &amp; 1200'!$AN$11))</f>
        <v>0</v>
      </c>
    </row>
    <row r="1852" spans="1:5">
      <c r="A1852" t="str">
        <f>IF(INDEX('Display 730 &amp; 1200'!$A:$A,ROW())="","",INDEX('Display 730 &amp; 1200'!$A:$A,ROW()))</f>
        <v/>
      </c>
      <c r="B1852" t="str">
        <f>IF(INDEX('Display 730 &amp; 1200'!$B:$B,ROW())="","",INDEX('Display 730 &amp; 1200'!$B:$B,ROW()))</f>
        <v/>
      </c>
      <c r="C1852" t="str">
        <f>IF(INDEX('Display 730 &amp; 1200'!$D:$D,ROW())="","",INDEX('Display 730 &amp; 1200'!$D:$D,ROW()))</f>
        <v/>
      </c>
      <c r="D1852">
        <f>IF($C1852="",0,SUMIFS(#REF!,#REF!,$C1852,#REF!,"&gt;="&amp;'Display 730 &amp; 1200'!$AN$10,#REF!,"&lt;="&amp;'Display 730 &amp; 1200'!$AN$9))</f>
        <v>0</v>
      </c>
      <c r="E1852">
        <f>IF($C1852="",0,SUMIFS(#REF!,#REF!,$C1852,#REF!,"&gt;="&amp;'Display 730 &amp; 1200'!$AN$12,#REF!,"&lt;="&amp;'Display 730 &amp; 1200'!$AN$11))</f>
        <v>0</v>
      </c>
    </row>
    <row r="1853" spans="1:5">
      <c r="A1853" t="str">
        <f>IF(INDEX('Display 730 &amp; 1200'!$A:$A,ROW())="","",INDEX('Display 730 &amp; 1200'!$A:$A,ROW()))</f>
        <v/>
      </c>
      <c r="B1853" t="str">
        <f>IF(INDEX('Display 730 &amp; 1200'!$B:$B,ROW())="","",INDEX('Display 730 &amp; 1200'!$B:$B,ROW()))</f>
        <v/>
      </c>
      <c r="C1853" t="str">
        <f>IF(INDEX('Display 730 &amp; 1200'!$D:$D,ROW())="","",INDEX('Display 730 &amp; 1200'!$D:$D,ROW()))</f>
        <v/>
      </c>
      <c r="D1853">
        <f>IF($C1853="",0,SUMIFS(#REF!,#REF!,$C1853,#REF!,"&gt;="&amp;'Display 730 &amp; 1200'!$AN$10,#REF!,"&lt;="&amp;'Display 730 &amp; 1200'!$AN$9))</f>
        <v>0</v>
      </c>
      <c r="E1853">
        <f>IF($C1853="",0,SUMIFS(#REF!,#REF!,$C1853,#REF!,"&gt;="&amp;'Display 730 &amp; 1200'!$AN$12,#REF!,"&lt;="&amp;'Display 730 &amp; 1200'!$AN$11))</f>
        <v>0</v>
      </c>
    </row>
    <row r="1854" spans="1:5">
      <c r="A1854" t="str">
        <f>IF(INDEX('Display 730 &amp; 1200'!$A:$A,ROW())="","",INDEX('Display 730 &amp; 1200'!$A:$A,ROW()))</f>
        <v/>
      </c>
      <c r="B1854" t="str">
        <f>IF(INDEX('Display 730 &amp; 1200'!$B:$B,ROW())="","",INDEX('Display 730 &amp; 1200'!$B:$B,ROW()))</f>
        <v/>
      </c>
      <c r="C1854" t="str">
        <f>IF(INDEX('Display 730 &amp; 1200'!$D:$D,ROW())="","",INDEX('Display 730 &amp; 1200'!$D:$D,ROW()))</f>
        <v/>
      </c>
      <c r="D1854">
        <f>IF($C1854="",0,SUMIFS(#REF!,#REF!,$C1854,#REF!,"&gt;="&amp;'Display 730 &amp; 1200'!$AN$10,#REF!,"&lt;="&amp;'Display 730 &amp; 1200'!$AN$9))</f>
        <v>0</v>
      </c>
      <c r="E1854">
        <f>IF($C1854="",0,SUMIFS(#REF!,#REF!,$C1854,#REF!,"&gt;="&amp;'Display 730 &amp; 1200'!$AN$12,#REF!,"&lt;="&amp;'Display 730 &amp; 1200'!$AN$11))</f>
        <v>0</v>
      </c>
    </row>
    <row r="1855" spans="1:5">
      <c r="A1855" t="str">
        <f>IF(INDEX('Display 730 &amp; 1200'!$A:$A,ROW())="","",INDEX('Display 730 &amp; 1200'!$A:$A,ROW()))</f>
        <v/>
      </c>
      <c r="B1855" t="str">
        <f>IF(INDEX('Display 730 &amp; 1200'!$B:$B,ROW())="","",INDEX('Display 730 &amp; 1200'!$B:$B,ROW()))</f>
        <v/>
      </c>
      <c r="C1855" t="str">
        <f>IF(INDEX('Display 730 &amp; 1200'!$D:$D,ROW())="","",INDEX('Display 730 &amp; 1200'!$D:$D,ROW()))</f>
        <v/>
      </c>
      <c r="D1855">
        <f>IF($C1855="",0,SUMIFS(#REF!,#REF!,$C1855,#REF!,"&gt;="&amp;'Display 730 &amp; 1200'!$AN$10,#REF!,"&lt;="&amp;'Display 730 &amp; 1200'!$AN$9))</f>
        <v>0</v>
      </c>
      <c r="E1855">
        <f>IF($C1855="",0,SUMIFS(#REF!,#REF!,$C1855,#REF!,"&gt;="&amp;'Display 730 &amp; 1200'!$AN$12,#REF!,"&lt;="&amp;'Display 730 &amp; 1200'!$AN$11))</f>
        <v>0</v>
      </c>
    </row>
    <row r="1856" spans="1:5">
      <c r="A1856" t="str">
        <f>IF(INDEX('Display 730 &amp; 1200'!$A:$A,ROW())="","",INDEX('Display 730 &amp; 1200'!$A:$A,ROW()))</f>
        <v/>
      </c>
      <c r="B1856" t="str">
        <f>IF(INDEX('Display 730 &amp; 1200'!$B:$B,ROW())="","",INDEX('Display 730 &amp; 1200'!$B:$B,ROW()))</f>
        <v/>
      </c>
      <c r="C1856" t="str">
        <f>IF(INDEX('Display 730 &amp; 1200'!$D:$D,ROW())="","",INDEX('Display 730 &amp; 1200'!$D:$D,ROW()))</f>
        <v/>
      </c>
      <c r="D1856">
        <f>IF($C1856="",0,SUMIFS(#REF!,#REF!,$C1856,#REF!,"&gt;="&amp;'Display 730 &amp; 1200'!$AN$10,#REF!,"&lt;="&amp;'Display 730 &amp; 1200'!$AN$9))</f>
        <v>0</v>
      </c>
      <c r="E1856">
        <f>IF($C1856="",0,SUMIFS(#REF!,#REF!,$C1856,#REF!,"&gt;="&amp;'Display 730 &amp; 1200'!$AN$12,#REF!,"&lt;="&amp;'Display 730 &amp; 1200'!$AN$11))</f>
        <v>0</v>
      </c>
    </row>
    <row r="1857" spans="1:5">
      <c r="A1857" t="str">
        <f>IF(INDEX('Display 730 &amp; 1200'!$A:$A,ROW())="","",INDEX('Display 730 &amp; 1200'!$A:$A,ROW()))</f>
        <v/>
      </c>
      <c r="B1857" t="str">
        <f>IF(INDEX('Display 730 &amp; 1200'!$B:$B,ROW())="","",INDEX('Display 730 &amp; 1200'!$B:$B,ROW()))</f>
        <v/>
      </c>
      <c r="C1857" t="str">
        <f>IF(INDEX('Display 730 &amp; 1200'!$D:$D,ROW())="","",INDEX('Display 730 &amp; 1200'!$D:$D,ROW()))</f>
        <v/>
      </c>
      <c r="D1857">
        <f>IF($C1857="",0,SUMIFS(#REF!,#REF!,$C1857,#REF!,"&gt;="&amp;'Display 730 &amp; 1200'!$AN$10,#REF!,"&lt;="&amp;'Display 730 &amp; 1200'!$AN$9))</f>
        <v>0</v>
      </c>
      <c r="E1857">
        <f>IF($C1857="",0,SUMIFS(#REF!,#REF!,$C1857,#REF!,"&gt;="&amp;'Display 730 &amp; 1200'!$AN$12,#REF!,"&lt;="&amp;'Display 730 &amp; 1200'!$AN$11))</f>
        <v>0</v>
      </c>
    </row>
    <row r="1858" spans="1:5">
      <c r="A1858" t="str">
        <f>IF(INDEX('Display 730 &amp; 1200'!$A:$A,ROW())="","",INDEX('Display 730 &amp; 1200'!$A:$A,ROW()))</f>
        <v/>
      </c>
      <c r="B1858" t="str">
        <f>IF(INDEX('Display 730 &amp; 1200'!$B:$B,ROW())="","",INDEX('Display 730 &amp; 1200'!$B:$B,ROW()))</f>
        <v/>
      </c>
      <c r="C1858" t="str">
        <f>IF(INDEX('Display 730 &amp; 1200'!$D:$D,ROW())="","",INDEX('Display 730 &amp; 1200'!$D:$D,ROW()))</f>
        <v/>
      </c>
      <c r="D1858">
        <f>IF($C1858="",0,SUMIFS(#REF!,#REF!,$C1858,#REF!,"&gt;="&amp;'Display 730 &amp; 1200'!$AN$10,#REF!,"&lt;="&amp;'Display 730 &amp; 1200'!$AN$9))</f>
        <v>0</v>
      </c>
      <c r="E1858">
        <f>IF($C1858="",0,SUMIFS(#REF!,#REF!,$C1858,#REF!,"&gt;="&amp;'Display 730 &amp; 1200'!$AN$12,#REF!,"&lt;="&amp;'Display 730 &amp; 1200'!$AN$11))</f>
        <v>0</v>
      </c>
    </row>
    <row r="1859" spans="1:5">
      <c r="A1859" t="str">
        <f>IF(INDEX('Display 730 &amp; 1200'!$A:$A,ROW())="","",INDEX('Display 730 &amp; 1200'!$A:$A,ROW()))</f>
        <v/>
      </c>
      <c r="B1859" t="str">
        <f>IF(INDEX('Display 730 &amp; 1200'!$B:$B,ROW())="","",INDEX('Display 730 &amp; 1200'!$B:$B,ROW()))</f>
        <v/>
      </c>
      <c r="C1859" t="str">
        <f>IF(INDEX('Display 730 &amp; 1200'!$D:$D,ROW())="","",INDEX('Display 730 &amp; 1200'!$D:$D,ROW()))</f>
        <v/>
      </c>
      <c r="D1859">
        <f>IF($C1859="",0,SUMIFS(#REF!,#REF!,$C1859,#REF!,"&gt;="&amp;'Display 730 &amp; 1200'!$AN$10,#REF!,"&lt;="&amp;'Display 730 &amp; 1200'!$AN$9))</f>
        <v>0</v>
      </c>
      <c r="E1859">
        <f>IF($C1859="",0,SUMIFS(#REF!,#REF!,$C1859,#REF!,"&gt;="&amp;'Display 730 &amp; 1200'!$AN$12,#REF!,"&lt;="&amp;'Display 730 &amp; 1200'!$AN$11))</f>
        <v>0</v>
      </c>
    </row>
    <row r="1860" spans="1:5">
      <c r="A1860" t="str">
        <f>IF(INDEX('Display 730 &amp; 1200'!$A:$A,ROW())="","",INDEX('Display 730 &amp; 1200'!$A:$A,ROW()))</f>
        <v/>
      </c>
      <c r="B1860" t="str">
        <f>IF(INDEX('Display 730 &amp; 1200'!$B:$B,ROW())="","",INDEX('Display 730 &amp; 1200'!$B:$B,ROW()))</f>
        <v/>
      </c>
      <c r="C1860" t="str">
        <f>IF(INDEX('Display 730 &amp; 1200'!$D:$D,ROW())="","",INDEX('Display 730 &amp; 1200'!$D:$D,ROW()))</f>
        <v/>
      </c>
      <c r="D1860">
        <f>IF($C1860="",0,SUMIFS(#REF!,#REF!,$C1860,#REF!,"&gt;="&amp;'Display 730 &amp; 1200'!$AN$10,#REF!,"&lt;="&amp;'Display 730 &amp; 1200'!$AN$9))</f>
        <v>0</v>
      </c>
      <c r="E1860">
        <f>IF($C1860="",0,SUMIFS(#REF!,#REF!,$C1860,#REF!,"&gt;="&amp;'Display 730 &amp; 1200'!$AN$12,#REF!,"&lt;="&amp;'Display 730 &amp; 1200'!$AN$11))</f>
        <v>0</v>
      </c>
    </row>
    <row r="1861" spans="1:5">
      <c r="A1861" t="str">
        <f>IF(INDEX('Display 730 &amp; 1200'!$A:$A,ROW())="","",INDEX('Display 730 &amp; 1200'!$A:$A,ROW()))</f>
        <v/>
      </c>
      <c r="B1861" t="str">
        <f>IF(INDEX('Display 730 &amp; 1200'!$B:$B,ROW())="","",INDEX('Display 730 &amp; 1200'!$B:$B,ROW()))</f>
        <v/>
      </c>
      <c r="C1861" t="str">
        <f>IF(INDEX('Display 730 &amp; 1200'!$D:$D,ROW())="","",INDEX('Display 730 &amp; 1200'!$D:$D,ROW()))</f>
        <v/>
      </c>
      <c r="D1861">
        <f>IF($C1861="",0,SUMIFS(#REF!,#REF!,$C1861,#REF!,"&gt;="&amp;'Display 730 &amp; 1200'!$AN$10,#REF!,"&lt;="&amp;'Display 730 &amp; 1200'!$AN$9))</f>
        <v>0</v>
      </c>
      <c r="E1861">
        <f>IF($C1861="",0,SUMIFS(#REF!,#REF!,$C1861,#REF!,"&gt;="&amp;'Display 730 &amp; 1200'!$AN$12,#REF!,"&lt;="&amp;'Display 730 &amp; 1200'!$AN$11))</f>
        <v>0</v>
      </c>
    </row>
    <row r="1862" spans="1:5">
      <c r="A1862" t="str">
        <f>IF(INDEX('Display 730 &amp; 1200'!$A:$A,ROW())="","",INDEX('Display 730 &amp; 1200'!$A:$A,ROW()))</f>
        <v/>
      </c>
      <c r="B1862" t="str">
        <f>IF(INDEX('Display 730 &amp; 1200'!$B:$B,ROW())="","",INDEX('Display 730 &amp; 1200'!$B:$B,ROW()))</f>
        <v/>
      </c>
      <c r="C1862" t="str">
        <f>IF(INDEX('Display 730 &amp; 1200'!$D:$D,ROW())="","",INDEX('Display 730 &amp; 1200'!$D:$D,ROW()))</f>
        <v/>
      </c>
      <c r="D1862">
        <f>IF($C1862="",0,SUMIFS(#REF!,#REF!,$C1862,#REF!,"&gt;="&amp;'Display 730 &amp; 1200'!$AN$10,#REF!,"&lt;="&amp;'Display 730 &amp; 1200'!$AN$9))</f>
        <v>0</v>
      </c>
      <c r="E1862">
        <f>IF($C1862="",0,SUMIFS(#REF!,#REF!,$C1862,#REF!,"&gt;="&amp;'Display 730 &amp; 1200'!$AN$12,#REF!,"&lt;="&amp;'Display 730 &amp; 1200'!$AN$11))</f>
        <v>0</v>
      </c>
    </row>
    <row r="1863" spans="1:5">
      <c r="A1863" t="str">
        <f>IF(INDEX('Display 730 &amp; 1200'!$A:$A,ROW())="","",INDEX('Display 730 &amp; 1200'!$A:$A,ROW()))</f>
        <v/>
      </c>
      <c r="B1863" t="str">
        <f>IF(INDEX('Display 730 &amp; 1200'!$B:$B,ROW())="","",INDEX('Display 730 &amp; 1200'!$B:$B,ROW()))</f>
        <v/>
      </c>
      <c r="C1863" t="str">
        <f>IF(INDEX('Display 730 &amp; 1200'!$D:$D,ROW())="","",INDEX('Display 730 &amp; 1200'!$D:$D,ROW()))</f>
        <v/>
      </c>
      <c r="D1863">
        <f>IF($C1863="",0,SUMIFS(#REF!,#REF!,$C1863,#REF!,"&gt;="&amp;'Display 730 &amp; 1200'!$AN$10,#REF!,"&lt;="&amp;'Display 730 &amp; 1200'!$AN$9))</f>
        <v>0</v>
      </c>
      <c r="E1863">
        <f>IF($C1863="",0,SUMIFS(#REF!,#REF!,$C1863,#REF!,"&gt;="&amp;'Display 730 &amp; 1200'!$AN$12,#REF!,"&lt;="&amp;'Display 730 &amp; 1200'!$AN$11))</f>
        <v>0</v>
      </c>
    </row>
    <row r="1864" spans="1:5">
      <c r="A1864" t="str">
        <f>IF(INDEX('Display 730 &amp; 1200'!$A:$A,ROW())="","",INDEX('Display 730 &amp; 1200'!$A:$A,ROW()))</f>
        <v/>
      </c>
      <c r="B1864" t="str">
        <f>IF(INDEX('Display 730 &amp; 1200'!$B:$B,ROW())="","",INDEX('Display 730 &amp; 1200'!$B:$B,ROW()))</f>
        <v/>
      </c>
      <c r="C1864" t="str">
        <f>IF(INDEX('Display 730 &amp; 1200'!$D:$D,ROW())="","",INDEX('Display 730 &amp; 1200'!$D:$D,ROW()))</f>
        <v/>
      </c>
      <c r="D1864">
        <f>IF($C1864="",0,SUMIFS(#REF!,#REF!,$C1864,#REF!,"&gt;="&amp;'Display 730 &amp; 1200'!$AN$10,#REF!,"&lt;="&amp;'Display 730 &amp; 1200'!$AN$9))</f>
        <v>0</v>
      </c>
      <c r="E1864">
        <f>IF($C1864="",0,SUMIFS(#REF!,#REF!,$C1864,#REF!,"&gt;="&amp;'Display 730 &amp; 1200'!$AN$12,#REF!,"&lt;="&amp;'Display 730 &amp; 1200'!$AN$11))</f>
        <v>0</v>
      </c>
    </row>
    <row r="1865" spans="1:5">
      <c r="A1865" t="str">
        <f>IF(INDEX('Display 730 &amp; 1200'!$A:$A,ROW())="","",INDEX('Display 730 &amp; 1200'!$A:$A,ROW()))</f>
        <v/>
      </c>
      <c r="B1865" t="str">
        <f>IF(INDEX('Display 730 &amp; 1200'!$B:$B,ROW())="","",INDEX('Display 730 &amp; 1200'!$B:$B,ROW()))</f>
        <v/>
      </c>
      <c r="C1865" t="str">
        <f>IF(INDEX('Display 730 &amp; 1200'!$D:$D,ROW())="","",INDEX('Display 730 &amp; 1200'!$D:$D,ROW()))</f>
        <v/>
      </c>
      <c r="D1865">
        <f>IF($C1865="",0,SUMIFS(#REF!,#REF!,$C1865,#REF!,"&gt;="&amp;'Display 730 &amp; 1200'!$AN$10,#REF!,"&lt;="&amp;'Display 730 &amp; 1200'!$AN$9))</f>
        <v>0</v>
      </c>
      <c r="E1865">
        <f>IF($C1865="",0,SUMIFS(#REF!,#REF!,$C1865,#REF!,"&gt;="&amp;'Display 730 &amp; 1200'!$AN$12,#REF!,"&lt;="&amp;'Display 730 &amp; 1200'!$AN$11))</f>
        <v>0</v>
      </c>
    </row>
    <row r="1866" spans="1:5">
      <c r="A1866" t="str">
        <f>IF(INDEX('Display 730 &amp; 1200'!$A:$A,ROW())="","",INDEX('Display 730 &amp; 1200'!$A:$A,ROW()))</f>
        <v/>
      </c>
      <c r="B1866" t="str">
        <f>IF(INDEX('Display 730 &amp; 1200'!$B:$B,ROW())="","",INDEX('Display 730 &amp; 1200'!$B:$B,ROW()))</f>
        <v/>
      </c>
      <c r="C1866" t="str">
        <f>IF(INDEX('Display 730 &amp; 1200'!$D:$D,ROW())="","",INDEX('Display 730 &amp; 1200'!$D:$D,ROW()))</f>
        <v/>
      </c>
      <c r="D1866">
        <f>IF($C1866="",0,SUMIFS(#REF!,#REF!,$C1866,#REF!,"&gt;="&amp;'Display 730 &amp; 1200'!$AN$10,#REF!,"&lt;="&amp;'Display 730 &amp; 1200'!$AN$9))</f>
        <v>0</v>
      </c>
      <c r="E1866">
        <f>IF($C1866="",0,SUMIFS(#REF!,#REF!,$C1866,#REF!,"&gt;="&amp;'Display 730 &amp; 1200'!$AN$12,#REF!,"&lt;="&amp;'Display 730 &amp; 1200'!$AN$11))</f>
        <v>0</v>
      </c>
    </row>
    <row r="1867" spans="1:5">
      <c r="A1867" t="str">
        <f>IF(INDEX('Display 730 &amp; 1200'!$A:$A,ROW())="","",INDEX('Display 730 &amp; 1200'!$A:$A,ROW()))</f>
        <v/>
      </c>
      <c r="B1867" t="str">
        <f>IF(INDEX('Display 730 &amp; 1200'!$B:$B,ROW())="","",INDEX('Display 730 &amp; 1200'!$B:$B,ROW()))</f>
        <v/>
      </c>
      <c r="C1867" t="str">
        <f>IF(INDEX('Display 730 &amp; 1200'!$D:$D,ROW())="","",INDEX('Display 730 &amp; 1200'!$D:$D,ROW()))</f>
        <v/>
      </c>
      <c r="D1867">
        <f>IF($C1867="",0,SUMIFS(#REF!,#REF!,$C1867,#REF!,"&gt;="&amp;'Display 730 &amp; 1200'!$AN$10,#REF!,"&lt;="&amp;'Display 730 &amp; 1200'!$AN$9))</f>
        <v>0</v>
      </c>
      <c r="E1867">
        <f>IF($C1867="",0,SUMIFS(#REF!,#REF!,$C1867,#REF!,"&gt;="&amp;'Display 730 &amp; 1200'!$AN$12,#REF!,"&lt;="&amp;'Display 730 &amp; 1200'!$AN$11))</f>
        <v>0</v>
      </c>
    </row>
    <row r="1868" spans="1:5">
      <c r="A1868" t="str">
        <f>IF(INDEX('Display 730 &amp; 1200'!$A:$A,ROW())="","",INDEX('Display 730 &amp; 1200'!$A:$A,ROW()))</f>
        <v/>
      </c>
      <c r="B1868" t="str">
        <f>IF(INDEX('Display 730 &amp; 1200'!$B:$B,ROW())="","",INDEX('Display 730 &amp; 1200'!$B:$B,ROW()))</f>
        <v/>
      </c>
      <c r="C1868" t="str">
        <f>IF(INDEX('Display 730 &amp; 1200'!$D:$D,ROW())="","",INDEX('Display 730 &amp; 1200'!$D:$D,ROW()))</f>
        <v/>
      </c>
      <c r="D1868">
        <f>IF($C1868="",0,SUMIFS(#REF!,#REF!,$C1868,#REF!,"&gt;="&amp;'Display 730 &amp; 1200'!$AN$10,#REF!,"&lt;="&amp;'Display 730 &amp; 1200'!$AN$9))</f>
        <v>0</v>
      </c>
      <c r="E1868">
        <f>IF($C1868="",0,SUMIFS(#REF!,#REF!,$C1868,#REF!,"&gt;="&amp;'Display 730 &amp; 1200'!$AN$12,#REF!,"&lt;="&amp;'Display 730 &amp; 1200'!$AN$11))</f>
        <v>0</v>
      </c>
    </row>
    <row r="1869" spans="1:5">
      <c r="A1869" t="str">
        <f>IF(INDEX('Display 730 &amp; 1200'!$A:$A,ROW())="","",INDEX('Display 730 &amp; 1200'!$A:$A,ROW()))</f>
        <v/>
      </c>
      <c r="B1869" t="str">
        <f>IF(INDEX('Display 730 &amp; 1200'!$B:$B,ROW())="","",INDEX('Display 730 &amp; 1200'!$B:$B,ROW()))</f>
        <v/>
      </c>
      <c r="C1869" t="str">
        <f>IF(INDEX('Display 730 &amp; 1200'!$D:$D,ROW())="","",INDEX('Display 730 &amp; 1200'!$D:$D,ROW()))</f>
        <v/>
      </c>
      <c r="D1869">
        <f>IF($C1869="",0,SUMIFS(#REF!,#REF!,$C1869,#REF!,"&gt;="&amp;'Display 730 &amp; 1200'!$AN$10,#REF!,"&lt;="&amp;'Display 730 &amp; 1200'!$AN$9))</f>
        <v>0</v>
      </c>
      <c r="E1869">
        <f>IF($C1869="",0,SUMIFS(#REF!,#REF!,$C1869,#REF!,"&gt;="&amp;'Display 730 &amp; 1200'!$AN$12,#REF!,"&lt;="&amp;'Display 730 &amp; 1200'!$AN$11))</f>
        <v>0</v>
      </c>
    </row>
    <row r="1870" spans="1:5">
      <c r="A1870" t="str">
        <f>IF(INDEX('Display 730 &amp; 1200'!$A:$A,ROW())="","",INDEX('Display 730 &amp; 1200'!$A:$A,ROW()))</f>
        <v/>
      </c>
      <c r="B1870" t="str">
        <f>IF(INDEX('Display 730 &amp; 1200'!$B:$B,ROW())="","",INDEX('Display 730 &amp; 1200'!$B:$B,ROW()))</f>
        <v/>
      </c>
      <c r="C1870" t="str">
        <f>IF(INDEX('Display 730 &amp; 1200'!$D:$D,ROW())="","",INDEX('Display 730 &amp; 1200'!$D:$D,ROW()))</f>
        <v/>
      </c>
      <c r="D1870">
        <f>IF($C1870="",0,SUMIFS(#REF!,#REF!,$C1870,#REF!,"&gt;="&amp;'Display 730 &amp; 1200'!$AN$10,#REF!,"&lt;="&amp;'Display 730 &amp; 1200'!$AN$9))</f>
        <v>0</v>
      </c>
      <c r="E1870">
        <f>IF($C1870="",0,SUMIFS(#REF!,#REF!,$C1870,#REF!,"&gt;="&amp;'Display 730 &amp; 1200'!$AN$12,#REF!,"&lt;="&amp;'Display 730 &amp; 1200'!$AN$11))</f>
        <v>0</v>
      </c>
    </row>
    <row r="1871" spans="1:5">
      <c r="A1871" t="str">
        <f>IF(INDEX('Display 730 &amp; 1200'!$A:$A,ROW())="","",INDEX('Display 730 &amp; 1200'!$A:$A,ROW()))</f>
        <v/>
      </c>
      <c r="B1871" t="str">
        <f>IF(INDEX('Display 730 &amp; 1200'!$B:$B,ROW())="","",INDEX('Display 730 &amp; 1200'!$B:$B,ROW()))</f>
        <v/>
      </c>
      <c r="C1871" t="str">
        <f>IF(INDEX('Display 730 &amp; 1200'!$D:$D,ROW())="","",INDEX('Display 730 &amp; 1200'!$D:$D,ROW()))</f>
        <v/>
      </c>
      <c r="D1871">
        <f>IF($C1871="",0,SUMIFS(#REF!,#REF!,$C1871,#REF!,"&gt;="&amp;'Display 730 &amp; 1200'!$AN$10,#REF!,"&lt;="&amp;'Display 730 &amp; 1200'!$AN$9))</f>
        <v>0</v>
      </c>
      <c r="E1871">
        <f>IF($C1871="",0,SUMIFS(#REF!,#REF!,$C1871,#REF!,"&gt;="&amp;'Display 730 &amp; 1200'!$AN$12,#REF!,"&lt;="&amp;'Display 730 &amp; 1200'!$AN$11))</f>
        <v>0</v>
      </c>
    </row>
    <row r="1872" spans="1:5">
      <c r="A1872" t="str">
        <f>IF(INDEX('Display 730 &amp; 1200'!$A:$A,ROW())="","",INDEX('Display 730 &amp; 1200'!$A:$A,ROW()))</f>
        <v/>
      </c>
      <c r="B1872" t="str">
        <f>IF(INDEX('Display 730 &amp; 1200'!$B:$B,ROW())="","",INDEX('Display 730 &amp; 1200'!$B:$B,ROW()))</f>
        <v/>
      </c>
      <c r="C1872" t="str">
        <f>IF(INDEX('Display 730 &amp; 1200'!$D:$D,ROW())="","",INDEX('Display 730 &amp; 1200'!$D:$D,ROW()))</f>
        <v/>
      </c>
      <c r="D1872">
        <f>IF($C1872="",0,SUMIFS(#REF!,#REF!,$C1872,#REF!,"&gt;="&amp;'Display 730 &amp; 1200'!$AN$10,#REF!,"&lt;="&amp;'Display 730 &amp; 1200'!$AN$9))</f>
        <v>0</v>
      </c>
      <c r="E1872">
        <f>IF($C1872="",0,SUMIFS(#REF!,#REF!,$C1872,#REF!,"&gt;="&amp;'Display 730 &amp; 1200'!$AN$12,#REF!,"&lt;="&amp;'Display 730 &amp; 1200'!$AN$11))</f>
        <v>0</v>
      </c>
    </row>
    <row r="1873" spans="1:5">
      <c r="A1873" t="str">
        <f>IF(INDEX('Display 730 &amp; 1200'!$A:$A,ROW())="","",INDEX('Display 730 &amp; 1200'!$A:$A,ROW()))</f>
        <v/>
      </c>
      <c r="B1873" t="str">
        <f>IF(INDEX('Display 730 &amp; 1200'!$B:$B,ROW())="","",INDEX('Display 730 &amp; 1200'!$B:$B,ROW()))</f>
        <v/>
      </c>
      <c r="C1873" t="str">
        <f>IF(INDEX('Display 730 &amp; 1200'!$D:$D,ROW())="","",INDEX('Display 730 &amp; 1200'!$D:$D,ROW()))</f>
        <v/>
      </c>
      <c r="D1873">
        <f>IF($C1873="",0,SUMIFS(#REF!,#REF!,$C1873,#REF!,"&gt;="&amp;'Display 730 &amp; 1200'!$AN$10,#REF!,"&lt;="&amp;'Display 730 &amp; 1200'!$AN$9))</f>
        <v>0</v>
      </c>
      <c r="E1873">
        <f>IF($C1873="",0,SUMIFS(#REF!,#REF!,$C1873,#REF!,"&gt;="&amp;'Display 730 &amp; 1200'!$AN$12,#REF!,"&lt;="&amp;'Display 730 &amp; 1200'!$AN$11))</f>
        <v>0</v>
      </c>
    </row>
    <row r="1874" spans="1:5">
      <c r="A1874" t="str">
        <f>IF(INDEX('Display 730 &amp; 1200'!$A:$A,ROW())="","",INDEX('Display 730 &amp; 1200'!$A:$A,ROW()))</f>
        <v/>
      </c>
      <c r="B1874" t="str">
        <f>IF(INDEX('Display 730 &amp; 1200'!$B:$B,ROW())="","",INDEX('Display 730 &amp; 1200'!$B:$B,ROW()))</f>
        <v/>
      </c>
      <c r="C1874" t="str">
        <f>IF(INDEX('Display 730 &amp; 1200'!$D:$D,ROW())="","",INDEX('Display 730 &amp; 1200'!$D:$D,ROW()))</f>
        <v/>
      </c>
      <c r="D1874">
        <f>IF($C1874="",0,SUMIFS(#REF!,#REF!,$C1874,#REF!,"&gt;="&amp;'Display 730 &amp; 1200'!$AN$10,#REF!,"&lt;="&amp;'Display 730 &amp; 1200'!$AN$9))</f>
        <v>0</v>
      </c>
      <c r="E1874">
        <f>IF($C1874="",0,SUMIFS(#REF!,#REF!,$C1874,#REF!,"&gt;="&amp;'Display 730 &amp; 1200'!$AN$12,#REF!,"&lt;="&amp;'Display 730 &amp; 1200'!$AN$11))</f>
        <v>0</v>
      </c>
    </row>
    <row r="1875" spans="1:5">
      <c r="A1875" t="str">
        <f>IF(INDEX('Display 730 &amp; 1200'!$A:$A,ROW())="","",INDEX('Display 730 &amp; 1200'!$A:$A,ROW()))</f>
        <v/>
      </c>
      <c r="B1875" t="str">
        <f>IF(INDEX('Display 730 &amp; 1200'!$B:$B,ROW())="","",INDEX('Display 730 &amp; 1200'!$B:$B,ROW()))</f>
        <v/>
      </c>
      <c r="C1875" t="str">
        <f>IF(INDEX('Display 730 &amp; 1200'!$D:$D,ROW())="","",INDEX('Display 730 &amp; 1200'!$D:$D,ROW()))</f>
        <v/>
      </c>
      <c r="D1875">
        <f>IF($C1875="",0,SUMIFS(#REF!,#REF!,$C1875,#REF!,"&gt;="&amp;'Display 730 &amp; 1200'!$AN$10,#REF!,"&lt;="&amp;'Display 730 &amp; 1200'!$AN$9))</f>
        <v>0</v>
      </c>
      <c r="E1875">
        <f>IF($C1875="",0,SUMIFS(#REF!,#REF!,$C1875,#REF!,"&gt;="&amp;'Display 730 &amp; 1200'!$AN$12,#REF!,"&lt;="&amp;'Display 730 &amp; 1200'!$AN$11))</f>
        <v>0</v>
      </c>
    </row>
    <row r="1876" spans="1:5">
      <c r="A1876" t="str">
        <f>IF(INDEX('Display 730 &amp; 1200'!$A:$A,ROW())="","",INDEX('Display 730 &amp; 1200'!$A:$A,ROW()))</f>
        <v/>
      </c>
      <c r="B1876" t="str">
        <f>IF(INDEX('Display 730 &amp; 1200'!$B:$B,ROW())="","",INDEX('Display 730 &amp; 1200'!$B:$B,ROW()))</f>
        <v/>
      </c>
      <c r="C1876" t="str">
        <f>IF(INDEX('Display 730 &amp; 1200'!$D:$D,ROW())="","",INDEX('Display 730 &amp; 1200'!$D:$D,ROW()))</f>
        <v/>
      </c>
      <c r="D1876">
        <f>IF($C1876="",0,SUMIFS(#REF!,#REF!,$C1876,#REF!,"&gt;="&amp;'Display 730 &amp; 1200'!$AN$10,#REF!,"&lt;="&amp;'Display 730 &amp; 1200'!$AN$9))</f>
        <v>0</v>
      </c>
      <c r="E1876">
        <f>IF($C1876="",0,SUMIFS(#REF!,#REF!,$C1876,#REF!,"&gt;="&amp;'Display 730 &amp; 1200'!$AN$12,#REF!,"&lt;="&amp;'Display 730 &amp; 1200'!$AN$11))</f>
        <v>0</v>
      </c>
    </row>
    <row r="1877" spans="1:5">
      <c r="A1877" t="str">
        <f>IF(INDEX('Display 730 &amp; 1200'!$A:$A,ROW())="","",INDEX('Display 730 &amp; 1200'!$A:$A,ROW()))</f>
        <v/>
      </c>
      <c r="B1877" t="str">
        <f>IF(INDEX('Display 730 &amp; 1200'!$B:$B,ROW())="","",INDEX('Display 730 &amp; 1200'!$B:$B,ROW()))</f>
        <v/>
      </c>
      <c r="C1877" t="str">
        <f>IF(INDEX('Display 730 &amp; 1200'!$D:$D,ROW())="","",INDEX('Display 730 &amp; 1200'!$D:$D,ROW()))</f>
        <v/>
      </c>
      <c r="D1877">
        <f>IF($C1877="",0,SUMIFS(#REF!,#REF!,$C1877,#REF!,"&gt;="&amp;'Display 730 &amp; 1200'!$AN$10,#REF!,"&lt;="&amp;'Display 730 &amp; 1200'!$AN$9))</f>
        <v>0</v>
      </c>
      <c r="E1877">
        <f>IF($C1877="",0,SUMIFS(#REF!,#REF!,$C1877,#REF!,"&gt;="&amp;'Display 730 &amp; 1200'!$AN$12,#REF!,"&lt;="&amp;'Display 730 &amp; 1200'!$AN$11))</f>
        <v>0</v>
      </c>
    </row>
    <row r="1878" spans="1:5">
      <c r="A1878" t="str">
        <f>IF(INDEX('Display 730 &amp; 1200'!$A:$A,ROW())="","",INDEX('Display 730 &amp; 1200'!$A:$A,ROW()))</f>
        <v/>
      </c>
      <c r="B1878" t="str">
        <f>IF(INDEX('Display 730 &amp; 1200'!$B:$B,ROW())="","",INDEX('Display 730 &amp; 1200'!$B:$B,ROW()))</f>
        <v/>
      </c>
      <c r="C1878" t="str">
        <f>IF(INDEX('Display 730 &amp; 1200'!$D:$D,ROW())="","",INDEX('Display 730 &amp; 1200'!$D:$D,ROW()))</f>
        <v/>
      </c>
      <c r="D1878">
        <f>IF($C1878="",0,SUMIFS(#REF!,#REF!,$C1878,#REF!,"&gt;="&amp;'Display 730 &amp; 1200'!$AN$10,#REF!,"&lt;="&amp;'Display 730 &amp; 1200'!$AN$9))</f>
        <v>0</v>
      </c>
      <c r="E1878">
        <f>IF($C1878="",0,SUMIFS(#REF!,#REF!,$C1878,#REF!,"&gt;="&amp;'Display 730 &amp; 1200'!$AN$12,#REF!,"&lt;="&amp;'Display 730 &amp; 1200'!$AN$11))</f>
        <v>0</v>
      </c>
    </row>
    <row r="1879" spans="1:5">
      <c r="A1879" t="str">
        <f>IF(INDEX('Display 730 &amp; 1200'!$A:$A,ROW())="","",INDEX('Display 730 &amp; 1200'!$A:$A,ROW()))</f>
        <v/>
      </c>
      <c r="B1879" t="str">
        <f>IF(INDEX('Display 730 &amp; 1200'!$B:$B,ROW())="","",INDEX('Display 730 &amp; 1200'!$B:$B,ROW()))</f>
        <v/>
      </c>
      <c r="C1879" t="str">
        <f>IF(INDEX('Display 730 &amp; 1200'!$D:$D,ROW())="","",INDEX('Display 730 &amp; 1200'!$D:$D,ROW()))</f>
        <v/>
      </c>
      <c r="D1879">
        <f>IF($C1879="",0,SUMIFS(#REF!,#REF!,$C1879,#REF!,"&gt;="&amp;'Display 730 &amp; 1200'!$AN$10,#REF!,"&lt;="&amp;'Display 730 &amp; 1200'!$AN$9))</f>
        <v>0</v>
      </c>
      <c r="E1879">
        <f>IF($C1879="",0,SUMIFS(#REF!,#REF!,$C1879,#REF!,"&gt;="&amp;'Display 730 &amp; 1200'!$AN$12,#REF!,"&lt;="&amp;'Display 730 &amp; 1200'!$AN$11))</f>
        <v>0</v>
      </c>
    </row>
    <row r="1880" spans="1:5">
      <c r="A1880" t="str">
        <f>IF(INDEX('Display 730 &amp; 1200'!$A:$A,ROW())="","",INDEX('Display 730 &amp; 1200'!$A:$A,ROW()))</f>
        <v/>
      </c>
      <c r="B1880" t="str">
        <f>IF(INDEX('Display 730 &amp; 1200'!$B:$B,ROW())="","",INDEX('Display 730 &amp; 1200'!$B:$B,ROW()))</f>
        <v/>
      </c>
      <c r="C1880" t="str">
        <f>IF(INDEX('Display 730 &amp; 1200'!$D:$D,ROW())="","",INDEX('Display 730 &amp; 1200'!$D:$D,ROW()))</f>
        <v/>
      </c>
      <c r="D1880">
        <f>IF($C1880="",0,SUMIFS(#REF!,#REF!,$C1880,#REF!,"&gt;="&amp;'Display 730 &amp; 1200'!$AN$10,#REF!,"&lt;="&amp;'Display 730 &amp; 1200'!$AN$9))</f>
        <v>0</v>
      </c>
      <c r="E1880">
        <f>IF($C1880="",0,SUMIFS(#REF!,#REF!,$C1880,#REF!,"&gt;="&amp;'Display 730 &amp; 1200'!$AN$12,#REF!,"&lt;="&amp;'Display 730 &amp; 1200'!$AN$11))</f>
        <v>0</v>
      </c>
    </row>
    <row r="1881" spans="1:5">
      <c r="A1881" t="str">
        <f>IF(INDEX('Display 730 &amp; 1200'!$A:$A,ROW())="","",INDEX('Display 730 &amp; 1200'!$A:$A,ROW()))</f>
        <v/>
      </c>
      <c r="B1881" t="str">
        <f>IF(INDEX('Display 730 &amp; 1200'!$B:$B,ROW())="","",INDEX('Display 730 &amp; 1200'!$B:$B,ROW()))</f>
        <v/>
      </c>
      <c r="C1881" t="str">
        <f>IF(INDEX('Display 730 &amp; 1200'!$D:$D,ROW())="","",INDEX('Display 730 &amp; 1200'!$D:$D,ROW()))</f>
        <v/>
      </c>
      <c r="D1881">
        <f>IF($C1881="",0,SUMIFS(#REF!,#REF!,$C1881,#REF!,"&gt;="&amp;'Display 730 &amp; 1200'!$AN$10,#REF!,"&lt;="&amp;'Display 730 &amp; 1200'!$AN$9))</f>
        <v>0</v>
      </c>
      <c r="E1881">
        <f>IF($C1881="",0,SUMIFS(#REF!,#REF!,$C1881,#REF!,"&gt;="&amp;'Display 730 &amp; 1200'!$AN$12,#REF!,"&lt;="&amp;'Display 730 &amp; 1200'!$AN$11))</f>
        <v>0</v>
      </c>
    </row>
    <row r="1882" spans="1:5">
      <c r="A1882" t="str">
        <f>IF(INDEX('Display 730 &amp; 1200'!$A:$A,ROW())="","",INDEX('Display 730 &amp; 1200'!$A:$A,ROW()))</f>
        <v/>
      </c>
      <c r="B1882" t="str">
        <f>IF(INDEX('Display 730 &amp; 1200'!$B:$B,ROW())="","",INDEX('Display 730 &amp; 1200'!$B:$B,ROW()))</f>
        <v/>
      </c>
      <c r="C1882" t="str">
        <f>IF(INDEX('Display 730 &amp; 1200'!$D:$D,ROW())="","",INDEX('Display 730 &amp; 1200'!$D:$D,ROW()))</f>
        <v/>
      </c>
      <c r="D1882">
        <f>IF($C1882="",0,SUMIFS(#REF!,#REF!,$C1882,#REF!,"&gt;="&amp;'Display 730 &amp; 1200'!$AN$10,#REF!,"&lt;="&amp;'Display 730 &amp; 1200'!$AN$9))</f>
        <v>0</v>
      </c>
      <c r="E1882">
        <f>IF($C1882="",0,SUMIFS(#REF!,#REF!,$C1882,#REF!,"&gt;="&amp;'Display 730 &amp; 1200'!$AN$12,#REF!,"&lt;="&amp;'Display 730 &amp; 1200'!$AN$11))</f>
        <v>0</v>
      </c>
    </row>
    <row r="1883" spans="1:5">
      <c r="A1883" t="str">
        <f>IF(INDEX('Display 730 &amp; 1200'!$A:$A,ROW())="","",INDEX('Display 730 &amp; 1200'!$A:$A,ROW()))</f>
        <v/>
      </c>
      <c r="B1883" t="str">
        <f>IF(INDEX('Display 730 &amp; 1200'!$B:$B,ROW())="","",INDEX('Display 730 &amp; 1200'!$B:$B,ROW()))</f>
        <v/>
      </c>
      <c r="C1883" t="str">
        <f>IF(INDEX('Display 730 &amp; 1200'!$D:$D,ROW())="","",INDEX('Display 730 &amp; 1200'!$D:$D,ROW()))</f>
        <v/>
      </c>
      <c r="D1883">
        <f>IF($C1883="",0,SUMIFS(#REF!,#REF!,$C1883,#REF!,"&gt;="&amp;'Display 730 &amp; 1200'!$AN$10,#REF!,"&lt;="&amp;'Display 730 &amp; 1200'!$AN$9))</f>
        <v>0</v>
      </c>
      <c r="E1883">
        <f>IF($C1883="",0,SUMIFS(#REF!,#REF!,$C1883,#REF!,"&gt;="&amp;'Display 730 &amp; 1200'!$AN$12,#REF!,"&lt;="&amp;'Display 730 &amp; 1200'!$AN$11))</f>
        <v>0</v>
      </c>
    </row>
    <row r="1884" spans="1:5">
      <c r="A1884" t="str">
        <f>IF(INDEX('Display 730 &amp; 1200'!$A:$A,ROW())="","",INDEX('Display 730 &amp; 1200'!$A:$A,ROW()))</f>
        <v/>
      </c>
      <c r="B1884" t="str">
        <f>IF(INDEX('Display 730 &amp; 1200'!$B:$B,ROW())="","",INDEX('Display 730 &amp; 1200'!$B:$B,ROW()))</f>
        <v/>
      </c>
      <c r="C1884" t="str">
        <f>IF(INDEX('Display 730 &amp; 1200'!$D:$D,ROW())="","",INDEX('Display 730 &amp; 1200'!$D:$D,ROW()))</f>
        <v/>
      </c>
      <c r="D1884">
        <f>IF($C1884="",0,SUMIFS(#REF!,#REF!,$C1884,#REF!,"&gt;="&amp;'Display 730 &amp; 1200'!$AN$10,#REF!,"&lt;="&amp;'Display 730 &amp; 1200'!$AN$9))</f>
        <v>0</v>
      </c>
      <c r="E1884">
        <f>IF($C1884="",0,SUMIFS(#REF!,#REF!,$C1884,#REF!,"&gt;="&amp;'Display 730 &amp; 1200'!$AN$12,#REF!,"&lt;="&amp;'Display 730 &amp; 1200'!$AN$11))</f>
        <v>0</v>
      </c>
    </row>
    <row r="1885" spans="1:5">
      <c r="A1885" t="str">
        <f>IF(INDEX('Display 730 &amp; 1200'!$A:$A,ROW())="","",INDEX('Display 730 &amp; 1200'!$A:$A,ROW()))</f>
        <v/>
      </c>
      <c r="B1885" t="str">
        <f>IF(INDEX('Display 730 &amp; 1200'!$B:$B,ROW())="","",INDEX('Display 730 &amp; 1200'!$B:$B,ROW()))</f>
        <v/>
      </c>
      <c r="C1885" t="str">
        <f>IF(INDEX('Display 730 &amp; 1200'!$D:$D,ROW())="","",INDEX('Display 730 &amp; 1200'!$D:$D,ROW()))</f>
        <v/>
      </c>
      <c r="D1885">
        <f>IF($C1885="",0,SUMIFS(#REF!,#REF!,$C1885,#REF!,"&gt;="&amp;'Display 730 &amp; 1200'!$AN$10,#REF!,"&lt;="&amp;'Display 730 &amp; 1200'!$AN$9))</f>
        <v>0</v>
      </c>
      <c r="E1885">
        <f>IF($C1885="",0,SUMIFS(#REF!,#REF!,$C1885,#REF!,"&gt;="&amp;'Display 730 &amp; 1200'!$AN$12,#REF!,"&lt;="&amp;'Display 730 &amp; 1200'!$AN$11))</f>
        <v>0</v>
      </c>
    </row>
    <row r="1886" spans="1:5">
      <c r="A1886" t="str">
        <f>IF(INDEX('Display 730 &amp; 1200'!$A:$A,ROW())="","",INDEX('Display 730 &amp; 1200'!$A:$A,ROW()))</f>
        <v/>
      </c>
      <c r="B1886" t="str">
        <f>IF(INDEX('Display 730 &amp; 1200'!$B:$B,ROW())="","",INDEX('Display 730 &amp; 1200'!$B:$B,ROW()))</f>
        <v/>
      </c>
      <c r="C1886" t="str">
        <f>IF(INDEX('Display 730 &amp; 1200'!$D:$D,ROW())="","",INDEX('Display 730 &amp; 1200'!$D:$D,ROW()))</f>
        <v/>
      </c>
      <c r="D1886">
        <f>IF($C1886="",0,SUMIFS(#REF!,#REF!,$C1886,#REF!,"&gt;="&amp;'Display 730 &amp; 1200'!$AN$10,#REF!,"&lt;="&amp;'Display 730 &amp; 1200'!$AN$9))</f>
        <v>0</v>
      </c>
      <c r="E1886">
        <f>IF($C1886="",0,SUMIFS(#REF!,#REF!,$C1886,#REF!,"&gt;="&amp;'Display 730 &amp; 1200'!$AN$12,#REF!,"&lt;="&amp;'Display 730 &amp; 1200'!$AN$11))</f>
        <v>0</v>
      </c>
    </row>
    <row r="1887" spans="1:5">
      <c r="A1887" t="str">
        <f>IF(INDEX('Display 730 &amp; 1200'!$A:$A,ROW())="","",INDEX('Display 730 &amp; 1200'!$A:$A,ROW()))</f>
        <v/>
      </c>
      <c r="B1887" t="str">
        <f>IF(INDEX('Display 730 &amp; 1200'!$B:$B,ROW())="","",INDEX('Display 730 &amp; 1200'!$B:$B,ROW()))</f>
        <v/>
      </c>
      <c r="C1887" t="str">
        <f>IF(INDEX('Display 730 &amp; 1200'!$D:$D,ROW())="","",INDEX('Display 730 &amp; 1200'!$D:$D,ROW()))</f>
        <v/>
      </c>
      <c r="D1887">
        <f>IF($C1887="",0,SUMIFS(#REF!,#REF!,$C1887,#REF!,"&gt;="&amp;'Display 730 &amp; 1200'!$AN$10,#REF!,"&lt;="&amp;'Display 730 &amp; 1200'!$AN$9))</f>
        <v>0</v>
      </c>
      <c r="E1887">
        <f>IF($C1887="",0,SUMIFS(#REF!,#REF!,$C1887,#REF!,"&gt;="&amp;'Display 730 &amp; 1200'!$AN$12,#REF!,"&lt;="&amp;'Display 730 &amp; 1200'!$AN$11))</f>
        <v>0</v>
      </c>
    </row>
    <row r="1888" spans="1:5">
      <c r="A1888" t="str">
        <f>IF(INDEX('Display 730 &amp; 1200'!$A:$A,ROW())="","",INDEX('Display 730 &amp; 1200'!$A:$A,ROW()))</f>
        <v/>
      </c>
      <c r="B1888" t="str">
        <f>IF(INDEX('Display 730 &amp; 1200'!$B:$B,ROW())="","",INDEX('Display 730 &amp; 1200'!$B:$B,ROW()))</f>
        <v/>
      </c>
      <c r="C1888" t="str">
        <f>IF(INDEX('Display 730 &amp; 1200'!$D:$D,ROW())="","",INDEX('Display 730 &amp; 1200'!$D:$D,ROW()))</f>
        <v/>
      </c>
      <c r="D1888">
        <f>IF($C1888="",0,SUMIFS(#REF!,#REF!,$C1888,#REF!,"&gt;="&amp;'Display 730 &amp; 1200'!$AN$10,#REF!,"&lt;="&amp;'Display 730 &amp; 1200'!$AN$9))</f>
        <v>0</v>
      </c>
      <c r="E1888">
        <f>IF($C1888="",0,SUMIFS(#REF!,#REF!,$C1888,#REF!,"&gt;="&amp;'Display 730 &amp; 1200'!$AN$12,#REF!,"&lt;="&amp;'Display 730 &amp; 1200'!$AN$11))</f>
        <v>0</v>
      </c>
    </row>
    <row r="1889" spans="1:5">
      <c r="A1889" t="str">
        <f>IF(INDEX('Display 730 &amp; 1200'!$A:$A,ROW())="","",INDEX('Display 730 &amp; 1200'!$A:$A,ROW()))</f>
        <v/>
      </c>
      <c r="B1889" t="str">
        <f>IF(INDEX('Display 730 &amp; 1200'!$B:$B,ROW())="","",INDEX('Display 730 &amp; 1200'!$B:$B,ROW()))</f>
        <v/>
      </c>
      <c r="C1889" t="str">
        <f>IF(INDEX('Display 730 &amp; 1200'!$D:$D,ROW())="","",INDEX('Display 730 &amp; 1200'!$D:$D,ROW()))</f>
        <v/>
      </c>
      <c r="D1889">
        <f>IF($C1889="",0,SUMIFS(#REF!,#REF!,$C1889,#REF!,"&gt;="&amp;'Display 730 &amp; 1200'!$AN$10,#REF!,"&lt;="&amp;'Display 730 &amp; 1200'!$AN$9))</f>
        <v>0</v>
      </c>
      <c r="E1889">
        <f>IF($C1889="",0,SUMIFS(#REF!,#REF!,$C1889,#REF!,"&gt;="&amp;'Display 730 &amp; 1200'!$AN$12,#REF!,"&lt;="&amp;'Display 730 &amp; 1200'!$AN$11))</f>
        <v>0</v>
      </c>
    </row>
    <row r="1890" spans="1:5">
      <c r="A1890" t="str">
        <f>IF(INDEX('Display 730 &amp; 1200'!$A:$A,ROW())="","",INDEX('Display 730 &amp; 1200'!$A:$A,ROW()))</f>
        <v/>
      </c>
      <c r="B1890" t="str">
        <f>IF(INDEX('Display 730 &amp; 1200'!$B:$B,ROW())="","",INDEX('Display 730 &amp; 1200'!$B:$B,ROW()))</f>
        <v/>
      </c>
      <c r="C1890" t="str">
        <f>IF(INDEX('Display 730 &amp; 1200'!$D:$D,ROW())="","",INDEX('Display 730 &amp; 1200'!$D:$D,ROW()))</f>
        <v/>
      </c>
      <c r="D1890">
        <f>IF($C1890="",0,SUMIFS(#REF!,#REF!,$C1890,#REF!,"&gt;="&amp;'Display 730 &amp; 1200'!$AN$10,#REF!,"&lt;="&amp;'Display 730 &amp; 1200'!$AN$9))</f>
        <v>0</v>
      </c>
      <c r="E1890">
        <f>IF($C1890="",0,SUMIFS(#REF!,#REF!,$C1890,#REF!,"&gt;="&amp;'Display 730 &amp; 1200'!$AN$12,#REF!,"&lt;="&amp;'Display 730 &amp; 1200'!$AN$11))</f>
        <v>0</v>
      </c>
    </row>
    <row r="1891" spans="1:5">
      <c r="A1891" t="str">
        <f>IF(INDEX('Display 730 &amp; 1200'!$A:$A,ROW())="","",INDEX('Display 730 &amp; 1200'!$A:$A,ROW()))</f>
        <v/>
      </c>
      <c r="B1891" t="str">
        <f>IF(INDEX('Display 730 &amp; 1200'!$B:$B,ROW())="","",INDEX('Display 730 &amp; 1200'!$B:$B,ROW()))</f>
        <v/>
      </c>
      <c r="C1891" t="str">
        <f>IF(INDEX('Display 730 &amp; 1200'!$D:$D,ROW())="","",INDEX('Display 730 &amp; 1200'!$D:$D,ROW()))</f>
        <v/>
      </c>
      <c r="D1891">
        <f>IF($C1891="",0,SUMIFS(#REF!,#REF!,$C1891,#REF!,"&gt;="&amp;'Display 730 &amp; 1200'!$AN$10,#REF!,"&lt;="&amp;'Display 730 &amp; 1200'!$AN$9))</f>
        <v>0</v>
      </c>
      <c r="E1891">
        <f>IF($C1891="",0,SUMIFS(#REF!,#REF!,$C1891,#REF!,"&gt;="&amp;'Display 730 &amp; 1200'!$AN$12,#REF!,"&lt;="&amp;'Display 730 &amp; 1200'!$AN$11))</f>
        <v>0</v>
      </c>
    </row>
    <row r="1892" spans="1:5">
      <c r="A1892" t="str">
        <f>IF(INDEX('Display 730 &amp; 1200'!$A:$A,ROW())="","",INDEX('Display 730 &amp; 1200'!$A:$A,ROW()))</f>
        <v/>
      </c>
      <c r="B1892" t="str">
        <f>IF(INDEX('Display 730 &amp; 1200'!$B:$B,ROW())="","",INDEX('Display 730 &amp; 1200'!$B:$B,ROW()))</f>
        <v/>
      </c>
      <c r="C1892" t="str">
        <f>IF(INDEX('Display 730 &amp; 1200'!$D:$D,ROW())="","",INDEX('Display 730 &amp; 1200'!$D:$D,ROW()))</f>
        <v/>
      </c>
      <c r="D1892">
        <f>IF($C1892="",0,SUMIFS(#REF!,#REF!,$C1892,#REF!,"&gt;="&amp;'Display 730 &amp; 1200'!$AN$10,#REF!,"&lt;="&amp;'Display 730 &amp; 1200'!$AN$9))</f>
        <v>0</v>
      </c>
      <c r="E1892">
        <f>IF($C1892="",0,SUMIFS(#REF!,#REF!,$C1892,#REF!,"&gt;="&amp;'Display 730 &amp; 1200'!$AN$12,#REF!,"&lt;="&amp;'Display 730 &amp; 1200'!$AN$11))</f>
        <v>0</v>
      </c>
    </row>
    <row r="1893" spans="1:5">
      <c r="A1893" t="str">
        <f>IF(INDEX('Display 730 &amp; 1200'!$A:$A,ROW())="","",INDEX('Display 730 &amp; 1200'!$A:$A,ROW()))</f>
        <v/>
      </c>
      <c r="B1893" t="str">
        <f>IF(INDEX('Display 730 &amp; 1200'!$B:$B,ROW())="","",INDEX('Display 730 &amp; 1200'!$B:$B,ROW()))</f>
        <v/>
      </c>
      <c r="C1893" t="str">
        <f>IF(INDEX('Display 730 &amp; 1200'!$D:$D,ROW())="","",INDEX('Display 730 &amp; 1200'!$D:$D,ROW()))</f>
        <v/>
      </c>
      <c r="D1893">
        <f>IF($C1893="",0,SUMIFS(#REF!,#REF!,$C1893,#REF!,"&gt;="&amp;'Display 730 &amp; 1200'!$AN$10,#REF!,"&lt;="&amp;'Display 730 &amp; 1200'!$AN$9))</f>
        <v>0</v>
      </c>
      <c r="E1893">
        <f>IF($C1893="",0,SUMIFS(#REF!,#REF!,$C1893,#REF!,"&gt;="&amp;'Display 730 &amp; 1200'!$AN$12,#REF!,"&lt;="&amp;'Display 730 &amp; 1200'!$AN$11))</f>
        <v>0</v>
      </c>
    </row>
    <row r="1894" spans="1:5">
      <c r="A1894" t="str">
        <f>IF(INDEX('Display 730 &amp; 1200'!$A:$A,ROW())="","",INDEX('Display 730 &amp; 1200'!$A:$A,ROW()))</f>
        <v/>
      </c>
      <c r="B1894" t="str">
        <f>IF(INDEX('Display 730 &amp; 1200'!$B:$B,ROW())="","",INDEX('Display 730 &amp; 1200'!$B:$B,ROW()))</f>
        <v/>
      </c>
      <c r="C1894" t="str">
        <f>IF(INDEX('Display 730 &amp; 1200'!$D:$D,ROW())="","",INDEX('Display 730 &amp; 1200'!$D:$D,ROW()))</f>
        <v/>
      </c>
      <c r="D1894">
        <f>IF($C1894="",0,SUMIFS(#REF!,#REF!,$C1894,#REF!,"&gt;="&amp;'Display 730 &amp; 1200'!$AN$10,#REF!,"&lt;="&amp;'Display 730 &amp; 1200'!$AN$9))</f>
        <v>0</v>
      </c>
      <c r="E1894">
        <f>IF($C1894="",0,SUMIFS(#REF!,#REF!,$C1894,#REF!,"&gt;="&amp;'Display 730 &amp; 1200'!$AN$12,#REF!,"&lt;="&amp;'Display 730 &amp; 1200'!$AN$11))</f>
        <v>0</v>
      </c>
    </row>
    <row r="1895" spans="1:5">
      <c r="A1895" t="str">
        <f>IF(INDEX('Display 730 &amp; 1200'!$A:$A,ROW())="","",INDEX('Display 730 &amp; 1200'!$A:$A,ROW()))</f>
        <v/>
      </c>
      <c r="B1895" t="str">
        <f>IF(INDEX('Display 730 &amp; 1200'!$B:$B,ROW())="","",INDEX('Display 730 &amp; 1200'!$B:$B,ROW()))</f>
        <v/>
      </c>
      <c r="C1895" t="str">
        <f>IF(INDEX('Display 730 &amp; 1200'!$D:$D,ROW())="","",INDEX('Display 730 &amp; 1200'!$D:$D,ROW()))</f>
        <v/>
      </c>
      <c r="D1895">
        <f>IF($C1895="",0,SUMIFS(#REF!,#REF!,$C1895,#REF!,"&gt;="&amp;'Display 730 &amp; 1200'!$AN$10,#REF!,"&lt;="&amp;'Display 730 &amp; 1200'!$AN$9))</f>
        <v>0</v>
      </c>
      <c r="E1895">
        <f>IF($C1895="",0,SUMIFS(#REF!,#REF!,$C1895,#REF!,"&gt;="&amp;'Display 730 &amp; 1200'!$AN$12,#REF!,"&lt;="&amp;'Display 730 &amp; 1200'!$AN$11))</f>
        <v>0</v>
      </c>
    </row>
    <row r="1896" spans="1:5">
      <c r="A1896" t="str">
        <f>IF(INDEX('Display 730 &amp; 1200'!$A:$A,ROW())="","",INDEX('Display 730 &amp; 1200'!$A:$A,ROW()))</f>
        <v/>
      </c>
      <c r="B1896" t="str">
        <f>IF(INDEX('Display 730 &amp; 1200'!$B:$B,ROW())="","",INDEX('Display 730 &amp; 1200'!$B:$B,ROW()))</f>
        <v/>
      </c>
      <c r="C1896" t="str">
        <f>IF(INDEX('Display 730 &amp; 1200'!$D:$D,ROW())="","",INDEX('Display 730 &amp; 1200'!$D:$D,ROW()))</f>
        <v/>
      </c>
      <c r="D1896">
        <f>IF($C1896="",0,SUMIFS(#REF!,#REF!,$C1896,#REF!,"&gt;="&amp;'Display 730 &amp; 1200'!$AN$10,#REF!,"&lt;="&amp;'Display 730 &amp; 1200'!$AN$9))</f>
        <v>0</v>
      </c>
      <c r="E1896">
        <f>IF($C1896="",0,SUMIFS(#REF!,#REF!,$C1896,#REF!,"&gt;="&amp;'Display 730 &amp; 1200'!$AN$12,#REF!,"&lt;="&amp;'Display 730 &amp; 1200'!$AN$11))</f>
        <v>0</v>
      </c>
    </row>
    <row r="1897" spans="1:5">
      <c r="A1897" t="str">
        <f>IF(INDEX('Display 730 &amp; 1200'!$A:$A,ROW())="","",INDEX('Display 730 &amp; 1200'!$A:$A,ROW()))</f>
        <v/>
      </c>
      <c r="B1897" t="str">
        <f>IF(INDEX('Display 730 &amp; 1200'!$B:$B,ROW())="","",INDEX('Display 730 &amp; 1200'!$B:$B,ROW()))</f>
        <v/>
      </c>
      <c r="C1897" t="str">
        <f>IF(INDEX('Display 730 &amp; 1200'!$D:$D,ROW())="","",INDEX('Display 730 &amp; 1200'!$D:$D,ROW()))</f>
        <v/>
      </c>
      <c r="D1897">
        <f>IF($C1897="",0,SUMIFS(#REF!,#REF!,$C1897,#REF!,"&gt;="&amp;'Display 730 &amp; 1200'!$AN$10,#REF!,"&lt;="&amp;'Display 730 &amp; 1200'!$AN$9))</f>
        <v>0</v>
      </c>
      <c r="E1897">
        <f>IF($C1897="",0,SUMIFS(#REF!,#REF!,$C1897,#REF!,"&gt;="&amp;'Display 730 &amp; 1200'!$AN$12,#REF!,"&lt;="&amp;'Display 730 &amp; 1200'!$AN$11))</f>
        <v>0</v>
      </c>
    </row>
    <row r="1898" spans="1:5">
      <c r="A1898" t="str">
        <f>IF(INDEX('Display 730 &amp; 1200'!$A:$A,ROW())="","",INDEX('Display 730 &amp; 1200'!$A:$A,ROW()))</f>
        <v/>
      </c>
      <c r="B1898" t="str">
        <f>IF(INDEX('Display 730 &amp; 1200'!$B:$B,ROW())="","",INDEX('Display 730 &amp; 1200'!$B:$B,ROW()))</f>
        <v/>
      </c>
      <c r="C1898" t="str">
        <f>IF(INDEX('Display 730 &amp; 1200'!$D:$D,ROW())="","",INDEX('Display 730 &amp; 1200'!$D:$D,ROW()))</f>
        <v/>
      </c>
      <c r="D1898">
        <f>IF($C1898="",0,SUMIFS(#REF!,#REF!,$C1898,#REF!,"&gt;="&amp;'Display 730 &amp; 1200'!$AN$10,#REF!,"&lt;="&amp;'Display 730 &amp; 1200'!$AN$9))</f>
        <v>0</v>
      </c>
      <c r="E1898">
        <f>IF($C1898="",0,SUMIFS(#REF!,#REF!,$C1898,#REF!,"&gt;="&amp;'Display 730 &amp; 1200'!$AN$12,#REF!,"&lt;="&amp;'Display 730 &amp; 1200'!$AN$11))</f>
        <v>0</v>
      </c>
    </row>
    <row r="1899" spans="1:5">
      <c r="A1899" t="str">
        <f>IF(INDEX('Display 730 &amp; 1200'!$A:$A,ROW())="","",INDEX('Display 730 &amp; 1200'!$A:$A,ROW()))</f>
        <v/>
      </c>
      <c r="B1899" t="str">
        <f>IF(INDEX('Display 730 &amp; 1200'!$B:$B,ROW())="","",INDEX('Display 730 &amp; 1200'!$B:$B,ROW()))</f>
        <v/>
      </c>
      <c r="C1899" t="str">
        <f>IF(INDEX('Display 730 &amp; 1200'!$D:$D,ROW())="","",INDEX('Display 730 &amp; 1200'!$D:$D,ROW()))</f>
        <v/>
      </c>
      <c r="D1899">
        <f>IF($C1899="",0,SUMIFS(#REF!,#REF!,$C1899,#REF!,"&gt;="&amp;'Display 730 &amp; 1200'!$AN$10,#REF!,"&lt;="&amp;'Display 730 &amp; 1200'!$AN$9))</f>
        <v>0</v>
      </c>
      <c r="E1899">
        <f>IF($C1899="",0,SUMIFS(#REF!,#REF!,$C1899,#REF!,"&gt;="&amp;'Display 730 &amp; 1200'!$AN$12,#REF!,"&lt;="&amp;'Display 730 &amp; 1200'!$AN$11))</f>
        <v>0</v>
      </c>
    </row>
    <row r="1900" spans="1:5">
      <c r="A1900" t="str">
        <f>IF(INDEX('Display 730 &amp; 1200'!$A:$A,ROW())="","",INDEX('Display 730 &amp; 1200'!$A:$A,ROW()))</f>
        <v/>
      </c>
      <c r="B1900" t="str">
        <f>IF(INDEX('Display 730 &amp; 1200'!$B:$B,ROW())="","",INDEX('Display 730 &amp; 1200'!$B:$B,ROW()))</f>
        <v/>
      </c>
      <c r="C1900" t="str">
        <f>IF(INDEX('Display 730 &amp; 1200'!$D:$D,ROW())="","",INDEX('Display 730 &amp; 1200'!$D:$D,ROW()))</f>
        <v/>
      </c>
      <c r="D1900">
        <f>IF($C1900="",0,SUMIFS(#REF!,#REF!,$C1900,#REF!,"&gt;="&amp;'Display 730 &amp; 1200'!$AN$10,#REF!,"&lt;="&amp;'Display 730 &amp; 1200'!$AN$9))</f>
        <v>0</v>
      </c>
      <c r="E1900">
        <f>IF($C1900="",0,SUMIFS(#REF!,#REF!,$C1900,#REF!,"&gt;="&amp;'Display 730 &amp; 1200'!$AN$12,#REF!,"&lt;="&amp;'Display 730 &amp; 1200'!$AN$11))</f>
        <v>0</v>
      </c>
    </row>
    <row r="1901" spans="1:5">
      <c r="A1901" t="str">
        <f>IF(INDEX('Display 730 &amp; 1200'!$A:$A,ROW())="","",INDEX('Display 730 &amp; 1200'!$A:$A,ROW()))</f>
        <v/>
      </c>
      <c r="B1901" t="str">
        <f>IF(INDEX('Display 730 &amp; 1200'!$B:$B,ROW())="","",INDEX('Display 730 &amp; 1200'!$B:$B,ROW()))</f>
        <v/>
      </c>
      <c r="C1901" t="str">
        <f>IF(INDEX('Display 730 &amp; 1200'!$D:$D,ROW())="","",INDEX('Display 730 &amp; 1200'!$D:$D,ROW()))</f>
        <v/>
      </c>
      <c r="D1901">
        <f>IF($C1901="",0,SUMIFS(#REF!,#REF!,$C1901,#REF!,"&gt;="&amp;'Display 730 &amp; 1200'!$AN$10,#REF!,"&lt;="&amp;'Display 730 &amp; 1200'!$AN$9))</f>
        <v>0</v>
      </c>
      <c r="E1901">
        <f>IF($C1901="",0,SUMIFS(#REF!,#REF!,$C1901,#REF!,"&gt;="&amp;'Display 730 &amp; 1200'!$AN$12,#REF!,"&lt;="&amp;'Display 730 &amp; 1200'!$AN$11))</f>
        <v>0</v>
      </c>
    </row>
    <row r="1902" spans="1:5">
      <c r="A1902" t="str">
        <f>IF(INDEX('Display 730 &amp; 1200'!$A:$A,ROW())="","",INDEX('Display 730 &amp; 1200'!$A:$A,ROW()))</f>
        <v/>
      </c>
      <c r="B1902" t="str">
        <f>IF(INDEX('Display 730 &amp; 1200'!$B:$B,ROW())="","",INDEX('Display 730 &amp; 1200'!$B:$B,ROW()))</f>
        <v/>
      </c>
      <c r="C1902" t="str">
        <f>IF(INDEX('Display 730 &amp; 1200'!$D:$D,ROW())="","",INDEX('Display 730 &amp; 1200'!$D:$D,ROW()))</f>
        <v/>
      </c>
      <c r="D1902">
        <f>IF($C1902="",0,SUMIFS(#REF!,#REF!,$C1902,#REF!,"&gt;="&amp;'Display 730 &amp; 1200'!$AN$10,#REF!,"&lt;="&amp;'Display 730 &amp; 1200'!$AN$9))</f>
        <v>0</v>
      </c>
      <c r="E1902">
        <f>IF($C1902="",0,SUMIFS(#REF!,#REF!,$C1902,#REF!,"&gt;="&amp;'Display 730 &amp; 1200'!$AN$12,#REF!,"&lt;="&amp;'Display 730 &amp; 1200'!$AN$11))</f>
        <v>0</v>
      </c>
    </row>
    <row r="1903" spans="1:5">
      <c r="A1903" t="str">
        <f>IF(INDEX('Display 730 &amp; 1200'!$A:$A,ROW())="","",INDEX('Display 730 &amp; 1200'!$A:$A,ROW()))</f>
        <v/>
      </c>
      <c r="B1903" t="str">
        <f>IF(INDEX('Display 730 &amp; 1200'!$B:$B,ROW())="","",INDEX('Display 730 &amp; 1200'!$B:$B,ROW()))</f>
        <v/>
      </c>
      <c r="C1903" t="str">
        <f>IF(INDEX('Display 730 &amp; 1200'!$D:$D,ROW())="","",INDEX('Display 730 &amp; 1200'!$D:$D,ROW()))</f>
        <v/>
      </c>
      <c r="D1903">
        <f>IF($C1903="",0,SUMIFS(#REF!,#REF!,$C1903,#REF!,"&gt;="&amp;'Display 730 &amp; 1200'!$AN$10,#REF!,"&lt;="&amp;'Display 730 &amp; 1200'!$AN$9))</f>
        <v>0</v>
      </c>
      <c r="E1903">
        <f>IF($C1903="",0,SUMIFS(#REF!,#REF!,$C1903,#REF!,"&gt;="&amp;'Display 730 &amp; 1200'!$AN$12,#REF!,"&lt;="&amp;'Display 730 &amp; 1200'!$AN$11))</f>
        <v>0</v>
      </c>
    </row>
    <row r="1904" spans="1:5">
      <c r="A1904" t="str">
        <f>IF(INDEX('Display 730 &amp; 1200'!$A:$A,ROW())="","",INDEX('Display 730 &amp; 1200'!$A:$A,ROW()))</f>
        <v/>
      </c>
      <c r="B1904" t="str">
        <f>IF(INDEX('Display 730 &amp; 1200'!$B:$B,ROW())="","",INDEX('Display 730 &amp; 1200'!$B:$B,ROW()))</f>
        <v/>
      </c>
      <c r="C1904" t="str">
        <f>IF(INDEX('Display 730 &amp; 1200'!$D:$D,ROW())="","",INDEX('Display 730 &amp; 1200'!$D:$D,ROW()))</f>
        <v/>
      </c>
      <c r="D1904">
        <f>IF($C1904="",0,SUMIFS(#REF!,#REF!,$C1904,#REF!,"&gt;="&amp;'Display 730 &amp; 1200'!$AN$10,#REF!,"&lt;="&amp;'Display 730 &amp; 1200'!$AN$9))</f>
        <v>0</v>
      </c>
      <c r="E1904">
        <f>IF($C1904="",0,SUMIFS(#REF!,#REF!,$C1904,#REF!,"&gt;="&amp;'Display 730 &amp; 1200'!$AN$12,#REF!,"&lt;="&amp;'Display 730 &amp; 1200'!$AN$11))</f>
        <v>0</v>
      </c>
    </row>
    <row r="1905" spans="1:5">
      <c r="A1905" t="str">
        <f>IF(INDEX('Display 730 &amp; 1200'!$A:$A,ROW())="","",INDEX('Display 730 &amp; 1200'!$A:$A,ROW()))</f>
        <v/>
      </c>
      <c r="B1905" t="str">
        <f>IF(INDEX('Display 730 &amp; 1200'!$B:$B,ROW())="","",INDEX('Display 730 &amp; 1200'!$B:$B,ROW()))</f>
        <v/>
      </c>
      <c r="C1905" t="str">
        <f>IF(INDEX('Display 730 &amp; 1200'!$D:$D,ROW())="","",INDEX('Display 730 &amp; 1200'!$D:$D,ROW()))</f>
        <v/>
      </c>
      <c r="D1905">
        <f>IF($C1905="",0,SUMIFS(#REF!,#REF!,$C1905,#REF!,"&gt;="&amp;'Display 730 &amp; 1200'!$AN$10,#REF!,"&lt;="&amp;'Display 730 &amp; 1200'!$AN$9))</f>
        <v>0</v>
      </c>
      <c r="E1905">
        <f>IF($C1905="",0,SUMIFS(#REF!,#REF!,$C1905,#REF!,"&gt;="&amp;'Display 730 &amp; 1200'!$AN$12,#REF!,"&lt;="&amp;'Display 730 &amp; 1200'!$AN$11))</f>
        <v>0</v>
      </c>
    </row>
    <row r="1906" spans="1:5">
      <c r="A1906" t="str">
        <f>IF(INDEX('Display 730 &amp; 1200'!$A:$A,ROW())="","",INDEX('Display 730 &amp; 1200'!$A:$A,ROW()))</f>
        <v/>
      </c>
      <c r="B1906" t="str">
        <f>IF(INDEX('Display 730 &amp; 1200'!$B:$B,ROW())="","",INDEX('Display 730 &amp; 1200'!$B:$B,ROW()))</f>
        <v/>
      </c>
      <c r="C1906" t="str">
        <f>IF(INDEX('Display 730 &amp; 1200'!$D:$D,ROW())="","",INDEX('Display 730 &amp; 1200'!$D:$D,ROW()))</f>
        <v/>
      </c>
      <c r="D1906">
        <f>IF($C1906="",0,SUMIFS(#REF!,#REF!,$C1906,#REF!,"&gt;="&amp;'Display 730 &amp; 1200'!$AN$10,#REF!,"&lt;="&amp;'Display 730 &amp; 1200'!$AN$9))</f>
        <v>0</v>
      </c>
      <c r="E1906">
        <f>IF($C1906="",0,SUMIFS(#REF!,#REF!,$C1906,#REF!,"&gt;="&amp;'Display 730 &amp; 1200'!$AN$12,#REF!,"&lt;="&amp;'Display 730 &amp; 1200'!$AN$11))</f>
        <v>0</v>
      </c>
    </row>
    <row r="1907" spans="1:5">
      <c r="A1907" t="str">
        <f>IF(INDEX('Display 730 &amp; 1200'!$A:$A,ROW())="","",INDEX('Display 730 &amp; 1200'!$A:$A,ROW()))</f>
        <v/>
      </c>
      <c r="B1907" t="str">
        <f>IF(INDEX('Display 730 &amp; 1200'!$B:$B,ROW())="","",INDEX('Display 730 &amp; 1200'!$B:$B,ROW()))</f>
        <v/>
      </c>
      <c r="C1907" t="str">
        <f>IF(INDEX('Display 730 &amp; 1200'!$D:$D,ROW())="","",INDEX('Display 730 &amp; 1200'!$D:$D,ROW()))</f>
        <v/>
      </c>
      <c r="D1907">
        <f>IF($C1907="",0,SUMIFS(#REF!,#REF!,$C1907,#REF!,"&gt;="&amp;'Display 730 &amp; 1200'!$AN$10,#REF!,"&lt;="&amp;'Display 730 &amp; 1200'!$AN$9))</f>
        <v>0</v>
      </c>
      <c r="E1907">
        <f>IF($C1907="",0,SUMIFS(#REF!,#REF!,$C1907,#REF!,"&gt;="&amp;'Display 730 &amp; 1200'!$AN$12,#REF!,"&lt;="&amp;'Display 730 &amp; 1200'!$AN$11))</f>
        <v>0</v>
      </c>
    </row>
    <row r="1908" spans="1:5">
      <c r="A1908" t="str">
        <f>IF(INDEX('Display 730 &amp; 1200'!$A:$A,ROW())="","",INDEX('Display 730 &amp; 1200'!$A:$A,ROW()))</f>
        <v/>
      </c>
      <c r="B1908" t="str">
        <f>IF(INDEX('Display 730 &amp; 1200'!$B:$B,ROW())="","",INDEX('Display 730 &amp; 1200'!$B:$B,ROW()))</f>
        <v/>
      </c>
      <c r="C1908" t="str">
        <f>IF(INDEX('Display 730 &amp; 1200'!$D:$D,ROW())="","",INDEX('Display 730 &amp; 1200'!$D:$D,ROW()))</f>
        <v/>
      </c>
      <c r="D1908">
        <f>IF($C1908="",0,SUMIFS(#REF!,#REF!,$C1908,#REF!,"&gt;="&amp;'Display 730 &amp; 1200'!$AN$10,#REF!,"&lt;="&amp;'Display 730 &amp; 1200'!$AN$9))</f>
        <v>0</v>
      </c>
      <c r="E1908">
        <f>IF($C1908="",0,SUMIFS(#REF!,#REF!,$C1908,#REF!,"&gt;="&amp;'Display 730 &amp; 1200'!$AN$12,#REF!,"&lt;="&amp;'Display 730 &amp; 1200'!$AN$11))</f>
        <v>0</v>
      </c>
    </row>
    <row r="1909" spans="1:5">
      <c r="A1909" t="str">
        <f>IF(INDEX('Display 730 &amp; 1200'!$A:$A,ROW())="","",INDEX('Display 730 &amp; 1200'!$A:$A,ROW()))</f>
        <v/>
      </c>
      <c r="B1909" t="str">
        <f>IF(INDEX('Display 730 &amp; 1200'!$B:$B,ROW())="","",INDEX('Display 730 &amp; 1200'!$B:$B,ROW()))</f>
        <v/>
      </c>
      <c r="C1909" t="str">
        <f>IF(INDEX('Display 730 &amp; 1200'!$D:$D,ROW())="","",INDEX('Display 730 &amp; 1200'!$D:$D,ROW()))</f>
        <v/>
      </c>
      <c r="D1909">
        <f>IF($C1909="",0,SUMIFS(#REF!,#REF!,$C1909,#REF!,"&gt;="&amp;'Display 730 &amp; 1200'!$AN$10,#REF!,"&lt;="&amp;'Display 730 &amp; 1200'!$AN$9))</f>
        <v>0</v>
      </c>
      <c r="E1909">
        <f>IF($C1909="",0,SUMIFS(#REF!,#REF!,$C1909,#REF!,"&gt;="&amp;'Display 730 &amp; 1200'!$AN$12,#REF!,"&lt;="&amp;'Display 730 &amp; 1200'!$AN$11))</f>
        <v>0</v>
      </c>
    </row>
    <row r="1910" spans="1:5">
      <c r="A1910" t="str">
        <f>IF(INDEX('Display 730 &amp; 1200'!$A:$A,ROW())="","",INDEX('Display 730 &amp; 1200'!$A:$A,ROW()))</f>
        <v/>
      </c>
      <c r="B1910" t="str">
        <f>IF(INDEX('Display 730 &amp; 1200'!$B:$B,ROW())="","",INDEX('Display 730 &amp; 1200'!$B:$B,ROW()))</f>
        <v/>
      </c>
      <c r="C1910" t="str">
        <f>IF(INDEX('Display 730 &amp; 1200'!$D:$D,ROW())="","",INDEX('Display 730 &amp; 1200'!$D:$D,ROW()))</f>
        <v/>
      </c>
      <c r="D1910">
        <f>IF($C1910="",0,SUMIFS(#REF!,#REF!,$C1910,#REF!,"&gt;="&amp;'Display 730 &amp; 1200'!$AN$10,#REF!,"&lt;="&amp;'Display 730 &amp; 1200'!$AN$9))</f>
        <v>0</v>
      </c>
      <c r="E1910">
        <f>IF($C1910="",0,SUMIFS(#REF!,#REF!,$C1910,#REF!,"&gt;="&amp;'Display 730 &amp; 1200'!$AN$12,#REF!,"&lt;="&amp;'Display 730 &amp; 1200'!$AN$11))</f>
        <v>0</v>
      </c>
    </row>
    <row r="1911" spans="1:5">
      <c r="A1911" t="str">
        <f>IF(INDEX('Display 730 &amp; 1200'!$A:$A,ROW())="","",INDEX('Display 730 &amp; 1200'!$A:$A,ROW()))</f>
        <v/>
      </c>
      <c r="B1911" t="str">
        <f>IF(INDEX('Display 730 &amp; 1200'!$B:$B,ROW())="","",INDEX('Display 730 &amp; 1200'!$B:$B,ROW()))</f>
        <v/>
      </c>
      <c r="C1911" t="str">
        <f>IF(INDEX('Display 730 &amp; 1200'!$D:$D,ROW())="","",INDEX('Display 730 &amp; 1200'!$D:$D,ROW()))</f>
        <v/>
      </c>
      <c r="D1911">
        <f>IF($C1911="",0,SUMIFS(#REF!,#REF!,$C1911,#REF!,"&gt;="&amp;'Display 730 &amp; 1200'!$AN$10,#REF!,"&lt;="&amp;'Display 730 &amp; 1200'!$AN$9))</f>
        <v>0</v>
      </c>
      <c r="E1911">
        <f>IF($C1911="",0,SUMIFS(#REF!,#REF!,$C1911,#REF!,"&gt;="&amp;'Display 730 &amp; 1200'!$AN$12,#REF!,"&lt;="&amp;'Display 730 &amp; 1200'!$AN$11))</f>
        <v>0</v>
      </c>
    </row>
    <row r="1912" spans="1:5">
      <c r="A1912" t="str">
        <f>IF(INDEX('Display 730 &amp; 1200'!$A:$A,ROW())="","",INDEX('Display 730 &amp; 1200'!$A:$A,ROW()))</f>
        <v/>
      </c>
      <c r="B1912" t="str">
        <f>IF(INDEX('Display 730 &amp; 1200'!$B:$B,ROW())="","",INDEX('Display 730 &amp; 1200'!$B:$B,ROW()))</f>
        <v/>
      </c>
      <c r="C1912" t="str">
        <f>IF(INDEX('Display 730 &amp; 1200'!$D:$D,ROW())="","",INDEX('Display 730 &amp; 1200'!$D:$D,ROW()))</f>
        <v/>
      </c>
      <c r="D1912">
        <f>IF($C1912="",0,SUMIFS(#REF!,#REF!,$C1912,#REF!,"&gt;="&amp;'Display 730 &amp; 1200'!$AN$10,#REF!,"&lt;="&amp;'Display 730 &amp; 1200'!$AN$9))</f>
        <v>0</v>
      </c>
      <c r="E1912">
        <f>IF($C1912="",0,SUMIFS(#REF!,#REF!,$C1912,#REF!,"&gt;="&amp;'Display 730 &amp; 1200'!$AN$12,#REF!,"&lt;="&amp;'Display 730 &amp; 1200'!$AN$11))</f>
        <v>0</v>
      </c>
    </row>
    <row r="1913" spans="1:5">
      <c r="A1913" t="str">
        <f>IF(INDEX('Display 730 &amp; 1200'!$A:$A,ROW())="","",INDEX('Display 730 &amp; 1200'!$A:$A,ROW()))</f>
        <v/>
      </c>
      <c r="B1913" t="str">
        <f>IF(INDEX('Display 730 &amp; 1200'!$B:$B,ROW())="","",INDEX('Display 730 &amp; 1200'!$B:$B,ROW()))</f>
        <v/>
      </c>
      <c r="C1913" t="str">
        <f>IF(INDEX('Display 730 &amp; 1200'!$D:$D,ROW())="","",INDEX('Display 730 &amp; 1200'!$D:$D,ROW()))</f>
        <v/>
      </c>
      <c r="D1913">
        <f>IF($C1913="",0,SUMIFS(#REF!,#REF!,$C1913,#REF!,"&gt;="&amp;'Display 730 &amp; 1200'!$AN$10,#REF!,"&lt;="&amp;'Display 730 &amp; 1200'!$AN$9))</f>
        <v>0</v>
      </c>
      <c r="E1913">
        <f>IF($C1913="",0,SUMIFS(#REF!,#REF!,$C1913,#REF!,"&gt;="&amp;'Display 730 &amp; 1200'!$AN$12,#REF!,"&lt;="&amp;'Display 730 &amp; 1200'!$AN$11))</f>
        <v>0</v>
      </c>
    </row>
    <row r="1914" spans="1:5">
      <c r="A1914" t="str">
        <f>IF(INDEX('Display 730 &amp; 1200'!$A:$A,ROW())="","",INDEX('Display 730 &amp; 1200'!$A:$A,ROW()))</f>
        <v/>
      </c>
      <c r="B1914" t="str">
        <f>IF(INDEX('Display 730 &amp; 1200'!$B:$B,ROW())="","",INDEX('Display 730 &amp; 1200'!$B:$B,ROW()))</f>
        <v/>
      </c>
      <c r="C1914" t="str">
        <f>IF(INDEX('Display 730 &amp; 1200'!$D:$D,ROW())="","",INDEX('Display 730 &amp; 1200'!$D:$D,ROW()))</f>
        <v/>
      </c>
      <c r="D1914">
        <f>IF($C1914="",0,SUMIFS(#REF!,#REF!,$C1914,#REF!,"&gt;="&amp;'Display 730 &amp; 1200'!$AN$10,#REF!,"&lt;="&amp;'Display 730 &amp; 1200'!$AN$9))</f>
        <v>0</v>
      </c>
      <c r="E1914">
        <f>IF($C1914="",0,SUMIFS(#REF!,#REF!,$C1914,#REF!,"&gt;="&amp;'Display 730 &amp; 1200'!$AN$12,#REF!,"&lt;="&amp;'Display 730 &amp; 1200'!$AN$11))</f>
        <v>0</v>
      </c>
    </row>
    <row r="1915" spans="1:5">
      <c r="A1915" t="str">
        <f>IF(INDEX('Display 730 &amp; 1200'!$A:$A,ROW())="","",INDEX('Display 730 &amp; 1200'!$A:$A,ROW()))</f>
        <v/>
      </c>
      <c r="B1915" t="str">
        <f>IF(INDEX('Display 730 &amp; 1200'!$B:$B,ROW())="","",INDEX('Display 730 &amp; 1200'!$B:$B,ROW()))</f>
        <v/>
      </c>
      <c r="C1915" t="str">
        <f>IF(INDEX('Display 730 &amp; 1200'!$D:$D,ROW())="","",INDEX('Display 730 &amp; 1200'!$D:$D,ROW()))</f>
        <v/>
      </c>
      <c r="D1915">
        <f>IF($C1915="",0,SUMIFS(#REF!,#REF!,$C1915,#REF!,"&gt;="&amp;'Display 730 &amp; 1200'!$AN$10,#REF!,"&lt;="&amp;'Display 730 &amp; 1200'!$AN$9))</f>
        <v>0</v>
      </c>
      <c r="E1915">
        <f>IF($C1915="",0,SUMIFS(#REF!,#REF!,$C1915,#REF!,"&gt;="&amp;'Display 730 &amp; 1200'!$AN$12,#REF!,"&lt;="&amp;'Display 730 &amp; 1200'!$AN$11))</f>
        <v>0</v>
      </c>
    </row>
    <row r="1916" spans="1:5">
      <c r="A1916" t="str">
        <f>IF(INDEX('Display 730 &amp; 1200'!$A:$A,ROW())="","",INDEX('Display 730 &amp; 1200'!$A:$A,ROW()))</f>
        <v/>
      </c>
      <c r="B1916" t="str">
        <f>IF(INDEX('Display 730 &amp; 1200'!$B:$B,ROW())="","",INDEX('Display 730 &amp; 1200'!$B:$B,ROW()))</f>
        <v/>
      </c>
      <c r="C1916" t="str">
        <f>IF(INDEX('Display 730 &amp; 1200'!$D:$D,ROW())="","",INDEX('Display 730 &amp; 1200'!$D:$D,ROW()))</f>
        <v/>
      </c>
      <c r="D1916">
        <f>IF($C1916="",0,SUMIFS(#REF!,#REF!,$C1916,#REF!,"&gt;="&amp;'Display 730 &amp; 1200'!$AN$10,#REF!,"&lt;="&amp;'Display 730 &amp; 1200'!$AN$9))</f>
        <v>0</v>
      </c>
      <c r="E1916">
        <f>IF($C1916="",0,SUMIFS(#REF!,#REF!,$C1916,#REF!,"&gt;="&amp;'Display 730 &amp; 1200'!$AN$12,#REF!,"&lt;="&amp;'Display 730 &amp; 1200'!$AN$11))</f>
        <v>0</v>
      </c>
    </row>
    <row r="1917" spans="1:5">
      <c r="A1917" t="str">
        <f>IF(INDEX('Display 730 &amp; 1200'!$A:$A,ROW())="","",INDEX('Display 730 &amp; 1200'!$A:$A,ROW()))</f>
        <v/>
      </c>
      <c r="B1917" t="str">
        <f>IF(INDEX('Display 730 &amp; 1200'!$B:$B,ROW())="","",INDEX('Display 730 &amp; 1200'!$B:$B,ROW()))</f>
        <v/>
      </c>
      <c r="C1917" t="str">
        <f>IF(INDEX('Display 730 &amp; 1200'!$D:$D,ROW())="","",INDEX('Display 730 &amp; 1200'!$D:$D,ROW()))</f>
        <v/>
      </c>
      <c r="D1917">
        <f>IF($C1917="",0,SUMIFS(#REF!,#REF!,$C1917,#REF!,"&gt;="&amp;'Display 730 &amp; 1200'!$AN$10,#REF!,"&lt;="&amp;'Display 730 &amp; 1200'!$AN$9))</f>
        <v>0</v>
      </c>
      <c r="E1917">
        <f>IF($C1917="",0,SUMIFS(#REF!,#REF!,$C1917,#REF!,"&gt;="&amp;'Display 730 &amp; 1200'!$AN$12,#REF!,"&lt;="&amp;'Display 730 &amp; 1200'!$AN$11))</f>
        <v>0</v>
      </c>
    </row>
    <row r="1918" spans="1:5">
      <c r="A1918" t="str">
        <f>IF(INDEX('Display 730 &amp; 1200'!$A:$A,ROW())="","",INDEX('Display 730 &amp; 1200'!$A:$A,ROW()))</f>
        <v/>
      </c>
      <c r="B1918" t="str">
        <f>IF(INDEX('Display 730 &amp; 1200'!$B:$B,ROW())="","",INDEX('Display 730 &amp; 1200'!$B:$B,ROW()))</f>
        <v/>
      </c>
      <c r="C1918" t="str">
        <f>IF(INDEX('Display 730 &amp; 1200'!$D:$D,ROW())="","",INDEX('Display 730 &amp; 1200'!$D:$D,ROW()))</f>
        <v/>
      </c>
      <c r="D1918">
        <f>IF($C1918="",0,SUMIFS(#REF!,#REF!,$C1918,#REF!,"&gt;="&amp;'Display 730 &amp; 1200'!$AN$10,#REF!,"&lt;="&amp;'Display 730 &amp; 1200'!$AN$9))</f>
        <v>0</v>
      </c>
      <c r="E1918">
        <f>IF($C1918="",0,SUMIFS(#REF!,#REF!,$C1918,#REF!,"&gt;="&amp;'Display 730 &amp; 1200'!$AN$12,#REF!,"&lt;="&amp;'Display 730 &amp; 1200'!$AN$11))</f>
        <v>0</v>
      </c>
    </row>
    <row r="1919" spans="1:5">
      <c r="A1919" t="str">
        <f>IF(INDEX('Display 730 &amp; 1200'!$A:$A,ROW())="","",INDEX('Display 730 &amp; 1200'!$A:$A,ROW()))</f>
        <v/>
      </c>
      <c r="B1919" t="str">
        <f>IF(INDEX('Display 730 &amp; 1200'!$B:$B,ROW())="","",INDEX('Display 730 &amp; 1200'!$B:$B,ROW()))</f>
        <v/>
      </c>
      <c r="C1919" t="str">
        <f>IF(INDEX('Display 730 &amp; 1200'!$D:$D,ROW())="","",INDEX('Display 730 &amp; 1200'!$D:$D,ROW()))</f>
        <v/>
      </c>
      <c r="D1919">
        <f>IF($C1919="",0,SUMIFS(#REF!,#REF!,$C1919,#REF!,"&gt;="&amp;'Display 730 &amp; 1200'!$AN$10,#REF!,"&lt;="&amp;'Display 730 &amp; 1200'!$AN$9))</f>
        <v>0</v>
      </c>
      <c r="E1919">
        <f>IF($C1919="",0,SUMIFS(#REF!,#REF!,$C1919,#REF!,"&gt;="&amp;'Display 730 &amp; 1200'!$AN$12,#REF!,"&lt;="&amp;'Display 730 &amp; 1200'!$AN$11))</f>
        <v>0</v>
      </c>
    </row>
    <row r="1920" spans="1:5">
      <c r="A1920" t="str">
        <f>IF(INDEX('Display 730 &amp; 1200'!$A:$A,ROW())="","",INDEX('Display 730 &amp; 1200'!$A:$A,ROW()))</f>
        <v/>
      </c>
      <c r="B1920" t="str">
        <f>IF(INDEX('Display 730 &amp; 1200'!$B:$B,ROW())="","",INDEX('Display 730 &amp; 1200'!$B:$B,ROW()))</f>
        <v/>
      </c>
      <c r="C1920" t="str">
        <f>IF(INDEX('Display 730 &amp; 1200'!$D:$D,ROW())="","",INDEX('Display 730 &amp; 1200'!$D:$D,ROW()))</f>
        <v/>
      </c>
      <c r="D1920">
        <f>IF($C1920="",0,SUMIFS(#REF!,#REF!,$C1920,#REF!,"&gt;="&amp;'Display 730 &amp; 1200'!$AN$10,#REF!,"&lt;="&amp;'Display 730 &amp; 1200'!$AN$9))</f>
        <v>0</v>
      </c>
      <c r="E1920">
        <f>IF($C1920="",0,SUMIFS(#REF!,#REF!,$C1920,#REF!,"&gt;="&amp;'Display 730 &amp; 1200'!$AN$12,#REF!,"&lt;="&amp;'Display 730 &amp; 1200'!$AN$11))</f>
        <v>0</v>
      </c>
    </row>
    <row r="1921" spans="1:5">
      <c r="A1921" t="str">
        <f>IF(INDEX('Display 730 &amp; 1200'!$A:$A,ROW())="","",INDEX('Display 730 &amp; 1200'!$A:$A,ROW()))</f>
        <v/>
      </c>
      <c r="B1921" t="str">
        <f>IF(INDEX('Display 730 &amp; 1200'!$B:$B,ROW())="","",INDEX('Display 730 &amp; 1200'!$B:$B,ROW()))</f>
        <v/>
      </c>
      <c r="C1921" t="str">
        <f>IF(INDEX('Display 730 &amp; 1200'!$D:$D,ROW())="","",INDEX('Display 730 &amp; 1200'!$D:$D,ROW()))</f>
        <v/>
      </c>
      <c r="D1921">
        <f>IF($C1921="",0,SUMIFS(#REF!,#REF!,$C1921,#REF!,"&gt;="&amp;'Display 730 &amp; 1200'!$AN$10,#REF!,"&lt;="&amp;'Display 730 &amp; 1200'!$AN$9))</f>
        <v>0</v>
      </c>
      <c r="E1921">
        <f>IF($C1921="",0,SUMIFS(#REF!,#REF!,$C1921,#REF!,"&gt;="&amp;'Display 730 &amp; 1200'!$AN$12,#REF!,"&lt;="&amp;'Display 730 &amp; 1200'!$AN$11))</f>
        <v>0</v>
      </c>
    </row>
    <row r="1922" spans="1:5">
      <c r="A1922" t="str">
        <f>IF(INDEX('Display 730 &amp; 1200'!$A:$A,ROW())="","",INDEX('Display 730 &amp; 1200'!$A:$A,ROW()))</f>
        <v/>
      </c>
      <c r="B1922" t="str">
        <f>IF(INDEX('Display 730 &amp; 1200'!$B:$B,ROW())="","",INDEX('Display 730 &amp; 1200'!$B:$B,ROW()))</f>
        <v/>
      </c>
      <c r="C1922" t="str">
        <f>IF(INDEX('Display 730 &amp; 1200'!$D:$D,ROW())="","",INDEX('Display 730 &amp; 1200'!$D:$D,ROW()))</f>
        <v/>
      </c>
      <c r="D1922">
        <f>IF($C1922="",0,SUMIFS(#REF!,#REF!,$C1922,#REF!,"&gt;="&amp;'Display 730 &amp; 1200'!$AN$10,#REF!,"&lt;="&amp;'Display 730 &amp; 1200'!$AN$9))</f>
        <v>0</v>
      </c>
      <c r="E1922">
        <f>IF($C1922="",0,SUMIFS(#REF!,#REF!,$C1922,#REF!,"&gt;="&amp;'Display 730 &amp; 1200'!$AN$12,#REF!,"&lt;="&amp;'Display 730 &amp; 1200'!$AN$11))</f>
        <v>0</v>
      </c>
    </row>
    <row r="1923" spans="1:5">
      <c r="A1923" t="str">
        <f>IF(INDEX('Display 730 &amp; 1200'!$A:$A,ROW())="","",INDEX('Display 730 &amp; 1200'!$A:$A,ROW()))</f>
        <v/>
      </c>
      <c r="B1923" t="str">
        <f>IF(INDEX('Display 730 &amp; 1200'!$B:$B,ROW())="","",INDEX('Display 730 &amp; 1200'!$B:$B,ROW()))</f>
        <v/>
      </c>
      <c r="C1923" t="str">
        <f>IF(INDEX('Display 730 &amp; 1200'!$D:$D,ROW())="","",INDEX('Display 730 &amp; 1200'!$D:$D,ROW()))</f>
        <v/>
      </c>
      <c r="D1923">
        <f>IF($C1923="",0,SUMIFS(#REF!,#REF!,$C1923,#REF!,"&gt;="&amp;'Display 730 &amp; 1200'!$AN$10,#REF!,"&lt;="&amp;'Display 730 &amp; 1200'!$AN$9))</f>
        <v>0</v>
      </c>
      <c r="E1923">
        <f>IF($C1923="",0,SUMIFS(#REF!,#REF!,$C1923,#REF!,"&gt;="&amp;'Display 730 &amp; 1200'!$AN$12,#REF!,"&lt;="&amp;'Display 730 &amp; 1200'!$AN$11))</f>
        <v>0</v>
      </c>
    </row>
    <row r="1924" spans="1:5">
      <c r="A1924" t="str">
        <f>IF(INDEX('Display 730 &amp; 1200'!$A:$A,ROW())="","",INDEX('Display 730 &amp; 1200'!$A:$A,ROW()))</f>
        <v/>
      </c>
      <c r="B1924" t="str">
        <f>IF(INDEX('Display 730 &amp; 1200'!$B:$B,ROW())="","",INDEX('Display 730 &amp; 1200'!$B:$B,ROW()))</f>
        <v/>
      </c>
      <c r="C1924" t="str">
        <f>IF(INDEX('Display 730 &amp; 1200'!$D:$D,ROW())="","",INDEX('Display 730 &amp; 1200'!$D:$D,ROW()))</f>
        <v/>
      </c>
      <c r="D1924">
        <f>IF($C1924="",0,SUMIFS(#REF!,#REF!,$C1924,#REF!,"&gt;="&amp;'Display 730 &amp; 1200'!$AN$10,#REF!,"&lt;="&amp;'Display 730 &amp; 1200'!$AN$9))</f>
        <v>0</v>
      </c>
      <c r="E1924">
        <f>IF($C1924="",0,SUMIFS(#REF!,#REF!,$C1924,#REF!,"&gt;="&amp;'Display 730 &amp; 1200'!$AN$12,#REF!,"&lt;="&amp;'Display 730 &amp; 1200'!$AN$11))</f>
        <v>0</v>
      </c>
    </row>
    <row r="1925" spans="1:5">
      <c r="A1925" t="str">
        <f>IF(INDEX('Display 730 &amp; 1200'!$A:$A,ROW())="","",INDEX('Display 730 &amp; 1200'!$A:$A,ROW()))</f>
        <v/>
      </c>
      <c r="B1925" t="str">
        <f>IF(INDEX('Display 730 &amp; 1200'!$B:$B,ROW())="","",INDEX('Display 730 &amp; 1200'!$B:$B,ROW()))</f>
        <v/>
      </c>
      <c r="C1925" t="str">
        <f>IF(INDEX('Display 730 &amp; 1200'!$D:$D,ROW())="","",INDEX('Display 730 &amp; 1200'!$D:$D,ROW()))</f>
        <v/>
      </c>
      <c r="D1925">
        <f>IF($C1925="",0,SUMIFS(#REF!,#REF!,$C1925,#REF!,"&gt;="&amp;'Display 730 &amp; 1200'!$AN$10,#REF!,"&lt;="&amp;'Display 730 &amp; 1200'!$AN$9))</f>
        <v>0</v>
      </c>
      <c r="E1925">
        <f>IF($C1925="",0,SUMIFS(#REF!,#REF!,$C1925,#REF!,"&gt;="&amp;'Display 730 &amp; 1200'!$AN$12,#REF!,"&lt;="&amp;'Display 730 &amp; 1200'!$AN$11))</f>
        <v>0</v>
      </c>
    </row>
    <row r="1926" spans="1:5">
      <c r="A1926" t="str">
        <f>IF(INDEX('Display 730 &amp; 1200'!$A:$A,ROW())="","",INDEX('Display 730 &amp; 1200'!$A:$A,ROW()))</f>
        <v/>
      </c>
      <c r="B1926" t="str">
        <f>IF(INDEX('Display 730 &amp; 1200'!$B:$B,ROW())="","",INDEX('Display 730 &amp; 1200'!$B:$B,ROW()))</f>
        <v/>
      </c>
      <c r="C1926" t="str">
        <f>IF(INDEX('Display 730 &amp; 1200'!$D:$D,ROW())="","",INDEX('Display 730 &amp; 1200'!$D:$D,ROW()))</f>
        <v/>
      </c>
      <c r="D1926">
        <f>IF($C1926="",0,SUMIFS(#REF!,#REF!,$C1926,#REF!,"&gt;="&amp;'Display 730 &amp; 1200'!$AN$10,#REF!,"&lt;="&amp;'Display 730 &amp; 1200'!$AN$9))</f>
        <v>0</v>
      </c>
      <c r="E1926">
        <f>IF($C1926="",0,SUMIFS(#REF!,#REF!,$C1926,#REF!,"&gt;="&amp;'Display 730 &amp; 1200'!$AN$12,#REF!,"&lt;="&amp;'Display 730 &amp; 1200'!$AN$11))</f>
        <v>0</v>
      </c>
    </row>
    <row r="1927" spans="1:5">
      <c r="A1927" t="str">
        <f>IF(INDEX('Display 730 &amp; 1200'!$A:$A,ROW())="","",INDEX('Display 730 &amp; 1200'!$A:$A,ROW()))</f>
        <v/>
      </c>
      <c r="B1927" t="str">
        <f>IF(INDEX('Display 730 &amp; 1200'!$B:$B,ROW())="","",INDEX('Display 730 &amp; 1200'!$B:$B,ROW()))</f>
        <v/>
      </c>
      <c r="C1927" t="str">
        <f>IF(INDEX('Display 730 &amp; 1200'!$D:$D,ROW())="","",INDEX('Display 730 &amp; 1200'!$D:$D,ROW()))</f>
        <v/>
      </c>
      <c r="D1927">
        <f>IF($C1927="",0,SUMIFS(#REF!,#REF!,$C1927,#REF!,"&gt;="&amp;'Display 730 &amp; 1200'!$AN$10,#REF!,"&lt;="&amp;'Display 730 &amp; 1200'!$AN$9))</f>
        <v>0</v>
      </c>
      <c r="E1927">
        <f>IF($C1927="",0,SUMIFS(#REF!,#REF!,$C1927,#REF!,"&gt;="&amp;'Display 730 &amp; 1200'!$AN$12,#REF!,"&lt;="&amp;'Display 730 &amp; 1200'!$AN$11))</f>
        <v>0</v>
      </c>
    </row>
    <row r="1928" spans="1:5">
      <c r="A1928" t="str">
        <f>IF(INDEX('Display 730 &amp; 1200'!$A:$A,ROW())="","",INDEX('Display 730 &amp; 1200'!$A:$A,ROW()))</f>
        <v/>
      </c>
      <c r="B1928" t="str">
        <f>IF(INDEX('Display 730 &amp; 1200'!$B:$B,ROW())="","",INDEX('Display 730 &amp; 1200'!$B:$B,ROW()))</f>
        <v/>
      </c>
      <c r="C1928" t="str">
        <f>IF(INDEX('Display 730 &amp; 1200'!$D:$D,ROW())="","",INDEX('Display 730 &amp; 1200'!$D:$D,ROW()))</f>
        <v/>
      </c>
      <c r="D1928">
        <f>IF($C1928="",0,SUMIFS(#REF!,#REF!,$C1928,#REF!,"&gt;="&amp;'Display 730 &amp; 1200'!$AN$10,#REF!,"&lt;="&amp;'Display 730 &amp; 1200'!$AN$9))</f>
        <v>0</v>
      </c>
      <c r="E1928">
        <f>IF($C1928="",0,SUMIFS(#REF!,#REF!,$C1928,#REF!,"&gt;="&amp;'Display 730 &amp; 1200'!$AN$12,#REF!,"&lt;="&amp;'Display 730 &amp; 1200'!$AN$11))</f>
        <v>0</v>
      </c>
    </row>
    <row r="1929" spans="1:5">
      <c r="A1929" t="str">
        <f>IF(INDEX('Display 730 &amp; 1200'!$A:$A,ROW())="","",INDEX('Display 730 &amp; 1200'!$A:$A,ROW()))</f>
        <v/>
      </c>
      <c r="B1929" t="str">
        <f>IF(INDEX('Display 730 &amp; 1200'!$B:$B,ROW())="","",INDEX('Display 730 &amp; 1200'!$B:$B,ROW()))</f>
        <v/>
      </c>
      <c r="C1929" t="str">
        <f>IF(INDEX('Display 730 &amp; 1200'!$D:$D,ROW())="","",INDEX('Display 730 &amp; 1200'!$D:$D,ROW()))</f>
        <v/>
      </c>
      <c r="D1929">
        <f>IF($C1929="",0,SUMIFS(#REF!,#REF!,$C1929,#REF!,"&gt;="&amp;'Display 730 &amp; 1200'!$AN$10,#REF!,"&lt;="&amp;'Display 730 &amp; 1200'!$AN$9))</f>
        <v>0</v>
      </c>
      <c r="E1929">
        <f>IF($C1929="",0,SUMIFS(#REF!,#REF!,$C1929,#REF!,"&gt;="&amp;'Display 730 &amp; 1200'!$AN$12,#REF!,"&lt;="&amp;'Display 730 &amp; 1200'!$AN$11))</f>
        <v>0</v>
      </c>
    </row>
    <row r="1930" spans="1:5">
      <c r="A1930" t="str">
        <f>IF(INDEX('Display 730 &amp; 1200'!$A:$A,ROW())="","",INDEX('Display 730 &amp; 1200'!$A:$A,ROW()))</f>
        <v/>
      </c>
      <c r="B1930" t="str">
        <f>IF(INDEX('Display 730 &amp; 1200'!$B:$B,ROW())="","",INDEX('Display 730 &amp; 1200'!$B:$B,ROW()))</f>
        <v/>
      </c>
      <c r="C1930" t="str">
        <f>IF(INDEX('Display 730 &amp; 1200'!$D:$D,ROW())="","",INDEX('Display 730 &amp; 1200'!$D:$D,ROW()))</f>
        <v/>
      </c>
      <c r="D1930">
        <f>IF($C1930="",0,SUMIFS(#REF!,#REF!,$C1930,#REF!,"&gt;="&amp;'Display 730 &amp; 1200'!$AN$10,#REF!,"&lt;="&amp;'Display 730 &amp; 1200'!$AN$9))</f>
        <v>0</v>
      </c>
      <c r="E1930">
        <f>IF($C1930="",0,SUMIFS(#REF!,#REF!,$C1930,#REF!,"&gt;="&amp;'Display 730 &amp; 1200'!$AN$12,#REF!,"&lt;="&amp;'Display 730 &amp; 1200'!$AN$11))</f>
        <v>0</v>
      </c>
    </row>
    <row r="1931" spans="1:5">
      <c r="A1931" t="str">
        <f>IF(INDEX('Display 730 &amp; 1200'!$A:$A,ROW())="","",INDEX('Display 730 &amp; 1200'!$A:$A,ROW()))</f>
        <v/>
      </c>
      <c r="B1931" t="str">
        <f>IF(INDEX('Display 730 &amp; 1200'!$B:$B,ROW())="","",INDEX('Display 730 &amp; 1200'!$B:$B,ROW()))</f>
        <v/>
      </c>
      <c r="C1931" t="str">
        <f>IF(INDEX('Display 730 &amp; 1200'!$D:$D,ROW())="","",INDEX('Display 730 &amp; 1200'!$D:$D,ROW()))</f>
        <v/>
      </c>
      <c r="D1931">
        <f>IF($C1931="",0,SUMIFS(#REF!,#REF!,$C1931,#REF!,"&gt;="&amp;'Display 730 &amp; 1200'!$AN$10,#REF!,"&lt;="&amp;'Display 730 &amp; 1200'!$AN$9))</f>
        <v>0</v>
      </c>
      <c r="E1931">
        <f>IF($C1931="",0,SUMIFS(#REF!,#REF!,$C1931,#REF!,"&gt;="&amp;'Display 730 &amp; 1200'!$AN$12,#REF!,"&lt;="&amp;'Display 730 &amp; 1200'!$AN$11))</f>
        <v>0</v>
      </c>
    </row>
    <row r="1932" spans="1:5">
      <c r="A1932" t="str">
        <f>IF(INDEX('Display 730 &amp; 1200'!$A:$A,ROW())="","",INDEX('Display 730 &amp; 1200'!$A:$A,ROW()))</f>
        <v/>
      </c>
      <c r="B1932" t="str">
        <f>IF(INDEX('Display 730 &amp; 1200'!$B:$B,ROW())="","",INDEX('Display 730 &amp; 1200'!$B:$B,ROW()))</f>
        <v/>
      </c>
      <c r="C1932" t="str">
        <f>IF(INDEX('Display 730 &amp; 1200'!$D:$D,ROW())="","",INDEX('Display 730 &amp; 1200'!$D:$D,ROW()))</f>
        <v/>
      </c>
      <c r="D1932">
        <f>IF($C1932="",0,SUMIFS(#REF!,#REF!,$C1932,#REF!,"&gt;="&amp;'Display 730 &amp; 1200'!$AN$10,#REF!,"&lt;="&amp;'Display 730 &amp; 1200'!$AN$9))</f>
        <v>0</v>
      </c>
      <c r="E1932">
        <f>IF($C1932="",0,SUMIFS(#REF!,#REF!,$C1932,#REF!,"&gt;="&amp;'Display 730 &amp; 1200'!$AN$12,#REF!,"&lt;="&amp;'Display 730 &amp; 1200'!$AN$11))</f>
        <v>0</v>
      </c>
    </row>
    <row r="1933" spans="1:5">
      <c r="A1933" t="str">
        <f>IF(INDEX('Display 730 &amp; 1200'!$A:$A,ROW())="","",INDEX('Display 730 &amp; 1200'!$A:$A,ROW()))</f>
        <v/>
      </c>
      <c r="B1933" t="str">
        <f>IF(INDEX('Display 730 &amp; 1200'!$B:$B,ROW())="","",INDEX('Display 730 &amp; 1200'!$B:$B,ROW()))</f>
        <v/>
      </c>
      <c r="C1933" t="str">
        <f>IF(INDEX('Display 730 &amp; 1200'!$D:$D,ROW())="","",INDEX('Display 730 &amp; 1200'!$D:$D,ROW()))</f>
        <v/>
      </c>
      <c r="D1933">
        <f>IF($C1933="",0,SUMIFS(#REF!,#REF!,$C1933,#REF!,"&gt;="&amp;'Display 730 &amp; 1200'!$AN$10,#REF!,"&lt;="&amp;'Display 730 &amp; 1200'!$AN$9))</f>
        <v>0</v>
      </c>
      <c r="E1933">
        <f>IF($C1933="",0,SUMIFS(#REF!,#REF!,$C1933,#REF!,"&gt;="&amp;'Display 730 &amp; 1200'!$AN$12,#REF!,"&lt;="&amp;'Display 730 &amp; 1200'!$AN$11))</f>
        <v>0</v>
      </c>
    </row>
    <row r="1934" spans="1:5">
      <c r="A1934" t="str">
        <f>IF(INDEX('Display 730 &amp; 1200'!$A:$A,ROW())="","",INDEX('Display 730 &amp; 1200'!$A:$A,ROW()))</f>
        <v/>
      </c>
      <c r="B1934" t="str">
        <f>IF(INDEX('Display 730 &amp; 1200'!$B:$B,ROW())="","",INDEX('Display 730 &amp; 1200'!$B:$B,ROW()))</f>
        <v/>
      </c>
      <c r="C1934" t="str">
        <f>IF(INDEX('Display 730 &amp; 1200'!$D:$D,ROW())="","",INDEX('Display 730 &amp; 1200'!$D:$D,ROW()))</f>
        <v/>
      </c>
      <c r="D1934">
        <f>IF($C1934="",0,SUMIFS(#REF!,#REF!,$C1934,#REF!,"&gt;="&amp;'Display 730 &amp; 1200'!$AN$10,#REF!,"&lt;="&amp;'Display 730 &amp; 1200'!$AN$9))</f>
        <v>0</v>
      </c>
      <c r="E1934">
        <f>IF($C1934="",0,SUMIFS(#REF!,#REF!,$C1934,#REF!,"&gt;="&amp;'Display 730 &amp; 1200'!$AN$12,#REF!,"&lt;="&amp;'Display 730 &amp; 1200'!$AN$11))</f>
        <v>0</v>
      </c>
    </row>
    <row r="1935" spans="1:5">
      <c r="A1935" t="str">
        <f>IF(INDEX('Display 730 &amp; 1200'!$A:$A,ROW())="","",INDEX('Display 730 &amp; 1200'!$A:$A,ROW()))</f>
        <v/>
      </c>
      <c r="B1935" t="str">
        <f>IF(INDEX('Display 730 &amp; 1200'!$B:$B,ROW())="","",INDEX('Display 730 &amp; 1200'!$B:$B,ROW()))</f>
        <v/>
      </c>
      <c r="C1935" t="str">
        <f>IF(INDEX('Display 730 &amp; 1200'!$D:$D,ROW())="","",INDEX('Display 730 &amp; 1200'!$D:$D,ROW()))</f>
        <v/>
      </c>
      <c r="D1935">
        <f>IF($C1935="",0,SUMIFS(#REF!,#REF!,$C1935,#REF!,"&gt;="&amp;'Display 730 &amp; 1200'!$AN$10,#REF!,"&lt;="&amp;'Display 730 &amp; 1200'!$AN$9))</f>
        <v>0</v>
      </c>
      <c r="E1935">
        <f>IF($C1935="",0,SUMIFS(#REF!,#REF!,$C1935,#REF!,"&gt;="&amp;'Display 730 &amp; 1200'!$AN$12,#REF!,"&lt;="&amp;'Display 730 &amp; 1200'!$AN$11))</f>
        <v>0</v>
      </c>
    </row>
    <row r="1936" spans="1:5">
      <c r="A1936" t="str">
        <f>IF(INDEX('Display 730 &amp; 1200'!$A:$A,ROW())="","",INDEX('Display 730 &amp; 1200'!$A:$A,ROW()))</f>
        <v/>
      </c>
      <c r="B1936" t="str">
        <f>IF(INDEX('Display 730 &amp; 1200'!$B:$B,ROW())="","",INDEX('Display 730 &amp; 1200'!$B:$B,ROW()))</f>
        <v/>
      </c>
      <c r="C1936" t="str">
        <f>IF(INDEX('Display 730 &amp; 1200'!$D:$D,ROW())="","",INDEX('Display 730 &amp; 1200'!$D:$D,ROW()))</f>
        <v/>
      </c>
      <c r="D1936">
        <f>IF($C1936="",0,SUMIFS(#REF!,#REF!,$C1936,#REF!,"&gt;="&amp;'Display 730 &amp; 1200'!$AN$10,#REF!,"&lt;="&amp;'Display 730 &amp; 1200'!$AN$9))</f>
        <v>0</v>
      </c>
      <c r="E1936">
        <f>IF($C1936="",0,SUMIFS(#REF!,#REF!,$C1936,#REF!,"&gt;="&amp;'Display 730 &amp; 1200'!$AN$12,#REF!,"&lt;="&amp;'Display 730 &amp; 1200'!$AN$11))</f>
        <v>0</v>
      </c>
    </row>
    <row r="1937" spans="1:5">
      <c r="A1937" t="str">
        <f>IF(INDEX('Display 730 &amp; 1200'!$A:$A,ROW())="","",INDEX('Display 730 &amp; 1200'!$A:$A,ROW()))</f>
        <v/>
      </c>
      <c r="B1937" t="str">
        <f>IF(INDEX('Display 730 &amp; 1200'!$B:$B,ROW())="","",INDEX('Display 730 &amp; 1200'!$B:$B,ROW()))</f>
        <v/>
      </c>
      <c r="C1937" t="str">
        <f>IF(INDEX('Display 730 &amp; 1200'!$D:$D,ROW())="","",INDEX('Display 730 &amp; 1200'!$D:$D,ROW()))</f>
        <v/>
      </c>
      <c r="D1937">
        <f>IF($C1937="",0,SUMIFS(#REF!,#REF!,$C1937,#REF!,"&gt;="&amp;'Display 730 &amp; 1200'!$AN$10,#REF!,"&lt;="&amp;'Display 730 &amp; 1200'!$AN$9))</f>
        <v>0</v>
      </c>
      <c r="E1937">
        <f>IF($C1937="",0,SUMIFS(#REF!,#REF!,$C1937,#REF!,"&gt;="&amp;'Display 730 &amp; 1200'!$AN$12,#REF!,"&lt;="&amp;'Display 730 &amp; 1200'!$AN$11))</f>
        <v>0</v>
      </c>
    </row>
    <row r="1938" spans="1:5">
      <c r="A1938" t="str">
        <f>IF(INDEX('Display 730 &amp; 1200'!$A:$A,ROW())="","",INDEX('Display 730 &amp; 1200'!$A:$A,ROW()))</f>
        <v/>
      </c>
      <c r="B1938" t="str">
        <f>IF(INDEX('Display 730 &amp; 1200'!$B:$B,ROW())="","",INDEX('Display 730 &amp; 1200'!$B:$B,ROW()))</f>
        <v/>
      </c>
      <c r="C1938" t="str">
        <f>IF(INDEX('Display 730 &amp; 1200'!$D:$D,ROW())="","",INDEX('Display 730 &amp; 1200'!$D:$D,ROW()))</f>
        <v/>
      </c>
      <c r="D1938">
        <f>IF($C1938="",0,SUMIFS(#REF!,#REF!,$C1938,#REF!,"&gt;="&amp;'Display 730 &amp; 1200'!$AN$10,#REF!,"&lt;="&amp;'Display 730 &amp; 1200'!$AN$9))</f>
        <v>0</v>
      </c>
      <c r="E1938">
        <f>IF($C1938="",0,SUMIFS(#REF!,#REF!,$C1938,#REF!,"&gt;="&amp;'Display 730 &amp; 1200'!$AN$12,#REF!,"&lt;="&amp;'Display 730 &amp; 1200'!$AN$11))</f>
        <v>0</v>
      </c>
    </row>
    <row r="1939" spans="1:5">
      <c r="A1939" t="str">
        <f>IF(INDEX('Display 730 &amp; 1200'!$A:$A,ROW())="","",INDEX('Display 730 &amp; 1200'!$A:$A,ROW()))</f>
        <v/>
      </c>
      <c r="B1939" t="str">
        <f>IF(INDEX('Display 730 &amp; 1200'!$B:$B,ROW())="","",INDEX('Display 730 &amp; 1200'!$B:$B,ROW()))</f>
        <v/>
      </c>
      <c r="C1939" t="str">
        <f>IF(INDEX('Display 730 &amp; 1200'!$D:$D,ROW())="","",INDEX('Display 730 &amp; 1200'!$D:$D,ROW()))</f>
        <v/>
      </c>
      <c r="D1939">
        <f>IF($C1939="",0,SUMIFS(#REF!,#REF!,$C1939,#REF!,"&gt;="&amp;'Display 730 &amp; 1200'!$AN$10,#REF!,"&lt;="&amp;'Display 730 &amp; 1200'!$AN$9))</f>
        <v>0</v>
      </c>
      <c r="E1939">
        <f>IF($C1939="",0,SUMIFS(#REF!,#REF!,$C1939,#REF!,"&gt;="&amp;'Display 730 &amp; 1200'!$AN$12,#REF!,"&lt;="&amp;'Display 730 &amp; 1200'!$AN$11))</f>
        <v>0</v>
      </c>
    </row>
    <row r="1940" spans="1:5">
      <c r="A1940" t="str">
        <f>IF(INDEX('Display 730 &amp; 1200'!$A:$A,ROW())="","",INDEX('Display 730 &amp; 1200'!$A:$A,ROW()))</f>
        <v/>
      </c>
      <c r="B1940" t="str">
        <f>IF(INDEX('Display 730 &amp; 1200'!$B:$B,ROW())="","",INDEX('Display 730 &amp; 1200'!$B:$B,ROW()))</f>
        <v/>
      </c>
      <c r="C1940" t="str">
        <f>IF(INDEX('Display 730 &amp; 1200'!$D:$D,ROW())="","",INDEX('Display 730 &amp; 1200'!$D:$D,ROW()))</f>
        <v/>
      </c>
      <c r="D1940">
        <f>IF($C1940="",0,SUMIFS(#REF!,#REF!,$C1940,#REF!,"&gt;="&amp;'Display 730 &amp; 1200'!$AN$10,#REF!,"&lt;="&amp;'Display 730 &amp; 1200'!$AN$9))</f>
        <v>0</v>
      </c>
      <c r="E1940">
        <f>IF($C1940="",0,SUMIFS(#REF!,#REF!,$C1940,#REF!,"&gt;="&amp;'Display 730 &amp; 1200'!$AN$12,#REF!,"&lt;="&amp;'Display 730 &amp; 1200'!$AN$11))</f>
        <v>0</v>
      </c>
    </row>
    <row r="1941" spans="1:5">
      <c r="A1941" t="str">
        <f>IF(INDEX('Display 730 &amp; 1200'!$A:$A,ROW())="","",INDEX('Display 730 &amp; 1200'!$A:$A,ROW()))</f>
        <v/>
      </c>
      <c r="B1941" t="str">
        <f>IF(INDEX('Display 730 &amp; 1200'!$B:$B,ROW())="","",INDEX('Display 730 &amp; 1200'!$B:$B,ROW()))</f>
        <v/>
      </c>
      <c r="C1941" t="str">
        <f>IF(INDEX('Display 730 &amp; 1200'!$D:$D,ROW())="","",INDEX('Display 730 &amp; 1200'!$D:$D,ROW()))</f>
        <v/>
      </c>
      <c r="D1941">
        <f>IF($C1941="",0,SUMIFS(#REF!,#REF!,$C1941,#REF!,"&gt;="&amp;'Display 730 &amp; 1200'!$AN$10,#REF!,"&lt;="&amp;'Display 730 &amp; 1200'!$AN$9))</f>
        <v>0</v>
      </c>
      <c r="E1941">
        <f>IF($C1941="",0,SUMIFS(#REF!,#REF!,$C1941,#REF!,"&gt;="&amp;'Display 730 &amp; 1200'!$AN$12,#REF!,"&lt;="&amp;'Display 730 &amp; 1200'!$AN$11))</f>
        <v>0</v>
      </c>
    </row>
    <row r="1942" spans="1:5">
      <c r="A1942" t="str">
        <f>IF(INDEX('Display 730 &amp; 1200'!$A:$A,ROW())="","",INDEX('Display 730 &amp; 1200'!$A:$A,ROW()))</f>
        <v/>
      </c>
      <c r="B1942" t="str">
        <f>IF(INDEX('Display 730 &amp; 1200'!$B:$B,ROW())="","",INDEX('Display 730 &amp; 1200'!$B:$B,ROW()))</f>
        <v/>
      </c>
      <c r="C1942" t="str">
        <f>IF(INDEX('Display 730 &amp; 1200'!$D:$D,ROW())="","",INDEX('Display 730 &amp; 1200'!$D:$D,ROW()))</f>
        <v/>
      </c>
      <c r="D1942">
        <f>IF($C1942="",0,SUMIFS(#REF!,#REF!,$C1942,#REF!,"&gt;="&amp;'Display 730 &amp; 1200'!$AN$10,#REF!,"&lt;="&amp;'Display 730 &amp; 1200'!$AN$9))</f>
        <v>0</v>
      </c>
      <c r="E1942">
        <f>IF($C1942="",0,SUMIFS(#REF!,#REF!,$C1942,#REF!,"&gt;="&amp;'Display 730 &amp; 1200'!$AN$12,#REF!,"&lt;="&amp;'Display 730 &amp; 1200'!$AN$11))</f>
        <v>0</v>
      </c>
    </row>
    <row r="1943" spans="1:5">
      <c r="A1943" t="str">
        <f>IF(INDEX('Display 730 &amp; 1200'!$A:$A,ROW())="","",INDEX('Display 730 &amp; 1200'!$A:$A,ROW()))</f>
        <v/>
      </c>
      <c r="B1943" t="str">
        <f>IF(INDEX('Display 730 &amp; 1200'!$B:$B,ROW())="","",INDEX('Display 730 &amp; 1200'!$B:$B,ROW()))</f>
        <v/>
      </c>
      <c r="C1943" t="str">
        <f>IF(INDEX('Display 730 &amp; 1200'!$D:$D,ROW())="","",INDEX('Display 730 &amp; 1200'!$D:$D,ROW()))</f>
        <v/>
      </c>
      <c r="D1943">
        <f>IF($C1943="",0,SUMIFS(#REF!,#REF!,$C1943,#REF!,"&gt;="&amp;'Display 730 &amp; 1200'!$AN$10,#REF!,"&lt;="&amp;'Display 730 &amp; 1200'!$AN$9))</f>
        <v>0</v>
      </c>
      <c r="E1943">
        <f>IF($C1943="",0,SUMIFS(#REF!,#REF!,$C1943,#REF!,"&gt;="&amp;'Display 730 &amp; 1200'!$AN$12,#REF!,"&lt;="&amp;'Display 730 &amp; 1200'!$AN$11))</f>
        <v>0</v>
      </c>
    </row>
    <row r="1944" spans="1:5">
      <c r="A1944" t="str">
        <f>IF(INDEX('Display 730 &amp; 1200'!$A:$A,ROW())="","",INDEX('Display 730 &amp; 1200'!$A:$A,ROW()))</f>
        <v/>
      </c>
      <c r="B1944" t="str">
        <f>IF(INDEX('Display 730 &amp; 1200'!$B:$B,ROW())="","",INDEX('Display 730 &amp; 1200'!$B:$B,ROW()))</f>
        <v/>
      </c>
      <c r="C1944" t="str">
        <f>IF(INDEX('Display 730 &amp; 1200'!$D:$D,ROW())="","",INDEX('Display 730 &amp; 1200'!$D:$D,ROW()))</f>
        <v/>
      </c>
      <c r="D1944">
        <f>IF($C1944="",0,SUMIFS(#REF!,#REF!,$C1944,#REF!,"&gt;="&amp;'Display 730 &amp; 1200'!$AN$10,#REF!,"&lt;="&amp;'Display 730 &amp; 1200'!$AN$9))</f>
        <v>0</v>
      </c>
      <c r="E1944">
        <f>IF($C1944="",0,SUMIFS(#REF!,#REF!,$C1944,#REF!,"&gt;="&amp;'Display 730 &amp; 1200'!$AN$12,#REF!,"&lt;="&amp;'Display 730 &amp; 1200'!$AN$11))</f>
        <v>0</v>
      </c>
    </row>
    <row r="1945" spans="1:5">
      <c r="A1945" t="str">
        <f>IF(INDEX('Display 730 &amp; 1200'!$A:$A,ROW())="","",INDEX('Display 730 &amp; 1200'!$A:$A,ROW()))</f>
        <v/>
      </c>
      <c r="B1945" t="str">
        <f>IF(INDEX('Display 730 &amp; 1200'!$B:$B,ROW())="","",INDEX('Display 730 &amp; 1200'!$B:$B,ROW()))</f>
        <v/>
      </c>
      <c r="C1945" t="str">
        <f>IF(INDEX('Display 730 &amp; 1200'!$D:$D,ROW())="","",INDEX('Display 730 &amp; 1200'!$D:$D,ROW()))</f>
        <v/>
      </c>
      <c r="D1945">
        <f>IF($C1945="",0,SUMIFS(#REF!,#REF!,$C1945,#REF!,"&gt;="&amp;'Display 730 &amp; 1200'!$AN$10,#REF!,"&lt;="&amp;'Display 730 &amp; 1200'!$AN$9))</f>
        <v>0</v>
      </c>
      <c r="E1945">
        <f>IF($C1945="",0,SUMIFS(#REF!,#REF!,$C1945,#REF!,"&gt;="&amp;'Display 730 &amp; 1200'!$AN$12,#REF!,"&lt;="&amp;'Display 730 &amp; 1200'!$AN$11))</f>
        <v>0</v>
      </c>
    </row>
    <row r="1946" spans="1:5">
      <c r="A1946" t="str">
        <f>IF(INDEX('Display 730 &amp; 1200'!$A:$A,ROW())="","",INDEX('Display 730 &amp; 1200'!$A:$A,ROW()))</f>
        <v/>
      </c>
      <c r="B1946" t="str">
        <f>IF(INDEX('Display 730 &amp; 1200'!$B:$B,ROW())="","",INDEX('Display 730 &amp; 1200'!$B:$B,ROW()))</f>
        <v/>
      </c>
      <c r="C1946" t="str">
        <f>IF(INDEX('Display 730 &amp; 1200'!$D:$D,ROW())="","",INDEX('Display 730 &amp; 1200'!$D:$D,ROW()))</f>
        <v/>
      </c>
      <c r="D1946">
        <f>IF($C1946="",0,SUMIFS(#REF!,#REF!,$C1946,#REF!,"&gt;="&amp;'Display 730 &amp; 1200'!$AN$10,#REF!,"&lt;="&amp;'Display 730 &amp; 1200'!$AN$9))</f>
        <v>0</v>
      </c>
      <c r="E1946">
        <f>IF($C1946="",0,SUMIFS(#REF!,#REF!,$C1946,#REF!,"&gt;="&amp;'Display 730 &amp; 1200'!$AN$12,#REF!,"&lt;="&amp;'Display 730 &amp; 1200'!$AN$11))</f>
        <v>0</v>
      </c>
    </row>
    <row r="1947" spans="1:5">
      <c r="A1947" t="str">
        <f>IF(INDEX('Display 730 &amp; 1200'!$A:$A,ROW())="","",INDEX('Display 730 &amp; 1200'!$A:$A,ROW()))</f>
        <v/>
      </c>
      <c r="B1947" t="str">
        <f>IF(INDEX('Display 730 &amp; 1200'!$B:$B,ROW())="","",INDEX('Display 730 &amp; 1200'!$B:$B,ROW()))</f>
        <v/>
      </c>
      <c r="C1947" t="str">
        <f>IF(INDEX('Display 730 &amp; 1200'!$D:$D,ROW())="","",INDEX('Display 730 &amp; 1200'!$D:$D,ROW()))</f>
        <v/>
      </c>
      <c r="D1947">
        <f>IF($C1947="",0,SUMIFS(#REF!,#REF!,$C1947,#REF!,"&gt;="&amp;'Display 730 &amp; 1200'!$AN$10,#REF!,"&lt;="&amp;'Display 730 &amp; 1200'!$AN$9))</f>
        <v>0</v>
      </c>
      <c r="E1947">
        <f>IF($C1947="",0,SUMIFS(#REF!,#REF!,$C1947,#REF!,"&gt;="&amp;'Display 730 &amp; 1200'!$AN$12,#REF!,"&lt;="&amp;'Display 730 &amp; 1200'!$AN$11))</f>
        <v>0</v>
      </c>
    </row>
    <row r="1948" spans="1:5">
      <c r="A1948" t="str">
        <f>IF(INDEX('Display 730 &amp; 1200'!$A:$A,ROW())="","",INDEX('Display 730 &amp; 1200'!$A:$A,ROW()))</f>
        <v/>
      </c>
      <c r="B1948" t="str">
        <f>IF(INDEX('Display 730 &amp; 1200'!$B:$B,ROW())="","",INDEX('Display 730 &amp; 1200'!$B:$B,ROW()))</f>
        <v/>
      </c>
      <c r="C1948" t="str">
        <f>IF(INDEX('Display 730 &amp; 1200'!$D:$D,ROW())="","",INDEX('Display 730 &amp; 1200'!$D:$D,ROW()))</f>
        <v/>
      </c>
      <c r="D1948">
        <f>IF($C1948="",0,SUMIFS(#REF!,#REF!,$C1948,#REF!,"&gt;="&amp;'Display 730 &amp; 1200'!$AN$10,#REF!,"&lt;="&amp;'Display 730 &amp; 1200'!$AN$9))</f>
        <v>0</v>
      </c>
      <c r="E1948">
        <f>IF($C1948="",0,SUMIFS(#REF!,#REF!,$C1948,#REF!,"&gt;="&amp;'Display 730 &amp; 1200'!$AN$12,#REF!,"&lt;="&amp;'Display 730 &amp; 1200'!$AN$11))</f>
        <v>0</v>
      </c>
    </row>
    <row r="1949" spans="1:5">
      <c r="A1949" t="str">
        <f>IF(INDEX('Display 730 &amp; 1200'!$A:$A,ROW())="","",INDEX('Display 730 &amp; 1200'!$A:$A,ROW()))</f>
        <v/>
      </c>
      <c r="B1949" t="str">
        <f>IF(INDEX('Display 730 &amp; 1200'!$B:$B,ROW())="","",INDEX('Display 730 &amp; 1200'!$B:$B,ROW()))</f>
        <v/>
      </c>
      <c r="C1949" t="str">
        <f>IF(INDEX('Display 730 &amp; 1200'!$D:$D,ROW())="","",INDEX('Display 730 &amp; 1200'!$D:$D,ROW()))</f>
        <v/>
      </c>
      <c r="D1949">
        <f>IF($C1949="",0,SUMIFS(#REF!,#REF!,$C1949,#REF!,"&gt;="&amp;'Display 730 &amp; 1200'!$AN$10,#REF!,"&lt;="&amp;'Display 730 &amp; 1200'!$AN$9))</f>
        <v>0</v>
      </c>
      <c r="E1949">
        <f>IF($C1949="",0,SUMIFS(#REF!,#REF!,$C1949,#REF!,"&gt;="&amp;'Display 730 &amp; 1200'!$AN$12,#REF!,"&lt;="&amp;'Display 730 &amp; 1200'!$AN$11))</f>
        <v>0</v>
      </c>
    </row>
    <row r="1950" spans="1:5">
      <c r="A1950" t="str">
        <f>IF(INDEX('Display 730 &amp; 1200'!$A:$A,ROW())="","",INDEX('Display 730 &amp; 1200'!$A:$A,ROW()))</f>
        <v/>
      </c>
      <c r="B1950" t="str">
        <f>IF(INDEX('Display 730 &amp; 1200'!$B:$B,ROW())="","",INDEX('Display 730 &amp; 1200'!$B:$B,ROW()))</f>
        <v/>
      </c>
      <c r="C1950" t="str">
        <f>IF(INDEX('Display 730 &amp; 1200'!$D:$D,ROW())="","",INDEX('Display 730 &amp; 1200'!$D:$D,ROW()))</f>
        <v/>
      </c>
      <c r="D1950">
        <f>IF($C1950="",0,SUMIFS(#REF!,#REF!,$C1950,#REF!,"&gt;="&amp;'Display 730 &amp; 1200'!$AN$10,#REF!,"&lt;="&amp;'Display 730 &amp; 1200'!$AN$9))</f>
        <v>0</v>
      </c>
      <c r="E1950">
        <f>IF($C1950="",0,SUMIFS(#REF!,#REF!,$C1950,#REF!,"&gt;="&amp;'Display 730 &amp; 1200'!$AN$12,#REF!,"&lt;="&amp;'Display 730 &amp; 1200'!$AN$11))</f>
        <v>0</v>
      </c>
    </row>
    <row r="1951" spans="1:5">
      <c r="A1951" t="str">
        <f>IF(INDEX('Display 730 &amp; 1200'!$A:$A,ROW())="","",INDEX('Display 730 &amp; 1200'!$A:$A,ROW()))</f>
        <v/>
      </c>
      <c r="B1951" t="str">
        <f>IF(INDEX('Display 730 &amp; 1200'!$B:$B,ROW())="","",INDEX('Display 730 &amp; 1200'!$B:$B,ROW()))</f>
        <v/>
      </c>
      <c r="C1951" t="str">
        <f>IF(INDEX('Display 730 &amp; 1200'!$D:$D,ROW())="","",INDEX('Display 730 &amp; 1200'!$D:$D,ROW()))</f>
        <v/>
      </c>
      <c r="D1951">
        <f>IF($C1951="",0,SUMIFS(#REF!,#REF!,$C1951,#REF!,"&gt;="&amp;'Display 730 &amp; 1200'!$AN$10,#REF!,"&lt;="&amp;'Display 730 &amp; 1200'!$AN$9))</f>
        <v>0</v>
      </c>
      <c r="E1951">
        <f>IF($C1951="",0,SUMIFS(#REF!,#REF!,$C1951,#REF!,"&gt;="&amp;'Display 730 &amp; 1200'!$AN$12,#REF!,"&lt;="&amp;'Display 730 &amp; 1200'!$AN$11))</f>
        <v>0</v>
      </c>
    </row>
    <row r="1952" spans="1:5">
      <c r="A1952" t="str">
        <f>IF(INDEX('Display 730 &amp; 1200'!$A:$A,ROW())="","",INDEX('Display 730 &amp; 1200'!$A:$A,ROW()))</f>
        <v/>
      </c>
      <c r="B1952" t="str">
        <f>IF(INDEX('Display 730 &amp; 1200'!$B:$B,ROW())="","",INDEX('Display 730 &amp; 1200'!$B:$B,ROW()))</f>
        <v/>
      </c>
      <c r="C1952" t="str">
        <f>IF(INDEX('Display 730 &amp; 1200'!$D:$D,ROW())="","",INDEX('Display 730 &amp; 1200'!$D:$D,ROW()))</f>
        <v/>
      </c>
      <c r="D1952">
        <f>IF($C1952="",0,SUMIFS(#REF!,#REF!,$C1952,#REF!,"&gt;="&amp;'Display 730 &amp; 1200'!$AN$10,#REF!,"&lt;="&amp;'Display 730 &amp; 1200'!$AN$9))</f>
        <v>0</v>
      </c>
      <c r="E1952">
        <f>IF($C1952="",0,SUMIFS(#REF!,#REF!,$C1952,#REF!,"&gt;="&amp;'Display 730 &amp; 1200'!$AN$12,#REF!,"&lt;="&amp;'Display 730 &amp; 1200'!$AN$11))</f>
        <v>0</v>
      </c>
    </row>
    <row r="1953" spans="1:5">
      <c r="A1953" t="str">
        <f>IF(INDEX('Display 730 &amp; 1200'!$A:$A,ROW())="","",INDEX('Display 730 &amp; 1200'!$A:$A,ROW()))</f>
        <v/>
      </c>
      <c r="B1953" t="str">
        <f>IF(INDEX('Display 730 &amp; 1200'!$B:$B,ROW())="","",INDEX('Display 730 &amp; 1200'!$B:$B,ROW()))</f>
        <v/>
      </c>
      <c r="C1953" t="str">
        <f>IF(INDEX('Display 730 &amp; 1200'!$D:$D,ROW())="","",INDEX('Display 730 &amp; 1200'!$D:$D,ROW()))</f>
        <v/>
      </c>
      <c r="D1953">
        <f>IF($C1953="",0,SUMIFS(#REF!,#REF!,$C1953,#REF!,"&gt;="&amp;'Display 730 &amp; 1200'!$AN$10,#REF!,"&lt;="&amp;'Display 730 &amp; 1200'!$AN$9))</f>
        <v>0</v>
      </c>
      <c r="E1953">
        <f>IF($C1953="",0,SUMIFS(#REF!,#REF!,$C1953,#REF!,"&gt;="&amp;'Display 730 &amp; 1200'!$AN$12,#REF!,"&lt;="&amp;'Display 730 &amp; 1200'!$AN$11))</f>
        <v>0</v>
      </c>
    </row>
    <row r="1954" spans="1:5">
      <c r="A1954" t="str">
        <f>IF(INDEX('Display 730 &amp; 1200'!$A:$A,ROW())="","",INDEX('Display 730 &amp; 1200'!$A:$A,ROW()))</f>
        <v/>
      </c>
      <c r="B1954" t="str">
        <f>IF(INDEX('Display 730 &amp; 1200'!$B:$B,ROW())="","",INDEX('Display 730 &amp; 1200'!$B:$B,ROW()))</f>
        <v/>
      </c>
      <c r="C1954" t="str">
        <f>IF(INDEX('Display 730 &amp; 1200'!$D:$D,ROW())="","",INDEX('Display 730 &amp; 1200'!$D:$D,ROW()))</f>
        <v/>
      </c>
      <c r="D1954">
        <f>IF($C1954="",0,SUMIFS(#REF!,#REF!,$C1954,#REF!,"&gt;="&amp;'Display 730 &amp; 1200'!$AN$10,#REF!,"&lt;="&amp;'Display 730 &amp; 1200'!$AN$9))</f>
        <v>0</v>
      </c>
      <c r="E1954">
        <f>IF($C1954="",0,SUMIFS(#REF!,#REF!,$C1954,#REF!,"&gt;="&amp;'Display 730 &amp; 1200'!$AN$12,#REF!,"&lt;="&amp;'Display 730 &amp; 1200'!$AN$11))</f>
        <v>0</v>
      </c>
    </row>
    <row r="1955" spans="1:5">
      <c r="A1955" t="str">
        <f>IF(INDEX('Display 730 &amp; 1200'!$A:$A,ROW())="","",INDEX('Display 730 &amp; 1200'!$A:$A,ROW()))</f>
        <v/>
      </c>
      <c r="B1955" t="str">
        <f>IF(INDEX('Display 730 &amp; 1200'!$B:$B,ROW())="","",INDEX('Display 730 &amp; 1200'!$B:$B,ROW()))</f>
        <v/>
      </c>
      <c r="C1955" t="str">
        <f>IF(INDEX('Display 730 &amp; 1200'!$D:$D,ROW())="","",INDEX('Display 730 &amp; 1200'!$D:$D,ROW()))</f>
        <v/>
      </c>
      <c r="D1955">
        <f>IF($C1955="",0,SUMIFS(#REF!,#REF!,$C1955,#REF!,"&gt;="&amp;'Display 730 &amp; 1200'!$AN$10,#REF!,"&lt;="&amp;'Display 730 &amp; 1200'!$AN$9))</f>
        <v>0</v>
      </c>
      <c r="E1955">
        <f>IF($C1955="",0,SUMIFS(#REF!,#REF!,$C1955,#REF!,"&gt;="&amp;'Display 730 &amp; 1200'!$AN$12,#REF!,"&lt;="&amp;'Display 730 &amp; 1200'!$AN$11))</f>
        <v>0</v>
      </c>
    </row>
    <row r="1956" spans="1:5">
      <c r="A1956" t="str">
        <f>IF(INDEX('Display 730 &amp; 1200'!$A:$A,ROW())="","",INDEX('Display 730 &amp; 1200'!$A:$A,ROW()))</f>
        <v/>
      </c>
      <c r="B1956" t="str">
        <f>IF(INDEX('Display 730 &amp; 1200'!$B:$B,ROW())="","",INDEX('Display 730 &amp; 1200'!$B:$B,ROW()))</f>
        <v/>
      </c>
      <c r="C1956" t="str">
        <f>IF(INDEX('Display 730 &amp; 1200'!$D:$D,ROW())="","",INDEX('Display 730 &amp; 1200'!$D:$D,ROW()))</f>
        <v/>
      </c>
      <c r="D1956">
        <f>IF($C1956="",0,SUMIFS(#REF!,#REF!,$C1956,#REF!,"&gt;="&amp;'Display 730 &amp; 1200'!$AN$10,#REF!,"&lt;="&amp;'Display 730 &amp; 1200'!$AN$9))</f>
        <v>0</v>
      </c>
      <c r="E1956">
        <f>IF($C1956="",0,SUMIFS(#REF!,#REF!,$C1956,#REF!,"&gt;="&amp;'Display 730 &amp; 1200'!$AN$12,#REF!,"&lt;="&amp;'Display 730 &amp; 1200'!$AN$11))</f>
        <v>0</v>
      </c>
    </row>
    <row r="1957" spans="1:5">
      <c r="A1957" t="str">
        <f>IF(INDEX('Display 730 &amp; 1200'!$A:$A,ROW())="","",INDEX('Display 730 &amp; 1200'!$A:$A,ROW()))</f>
        <v/>
      </c>
      <c r="B1957" t="str">
        <f>IF(INDEX('Display 730 &amp; 1200'!$B:$B,ROW())="","",INDEX('Display 730 &amp; 1200'!$B:$B,ROW()))</f>
        <v/>
      </c>
      <c r="C1957" t="str">
        <f>IF(INDEX('Display 730 &amp; 1200'!$D:$D,ROW())="","",INDEX('Display 730 &amp; 1200'!$D:$D,ROW()))</f>
        <v/>
      </c>
      <c r="D1957">
        <f>IF($C1957="",0,SUMIFS(#REF!,#REF!,$C1957,#REF!,"&gt;="&amp;'Display 730 &amp; 1200'!$AN$10,#REF!,"&lt;="&amp;'Display 730 &amp; 1200'!$AN$9))</f>
        <v>0</v>
      </c>
      <c r="E1957">
        <f>IF($C1957="",0,SUMIFS(#REF!,#REF!,$C1957,#REF!,"&gt;="&amp;'Display 730 &amp; 1200'!$AN$12,#REF!,"&lt;="&amp;'Display 730 &amp; 1200'!$AN$11))</f>
        <v>0</v>
      </c>
    </row>
    <row r="1958" spans="1:5">
      <c r="A1958" t="str">
        <f>IF(INDEX('Display 730 &amp; 1200'!$A:$A,ROW())="","",INDEX('Display 730 &amp; 1200'!$A:$A,ROW()))</f>
        <v/>
      </c>
      <c r="B1958" t="str">
        <f>IF(INDEX('Display 730 &amp; 1200'!$B:$B,ROW())="","",INDEX('Display 730 &amp; 1200'!$B:$B,ROW()))</f>
        <v/>
      </c>
      <c r="C1958" t="str">
        <f>IF(INDEX('Display 730 &amp; 1200'!$D:$D,ROW())="","",INDEX('Display 730 &amp; 1200'!$D:$D,ROW()))</f>
        <v/>
      </c>
      <c r="D1958">
        <f>IF($C1958="",0,SUMIFS(#REF!,#REF!,$C1958,#REF!,"&gt;="&amp;'Display 730 &amp; 1200'!$AN$10,#REF!,"&lt;="&amp;'Display 730 &amp; 1200'!$AN$9))</f>
        <v>0</v>
      </c>
      <c r="E1958">
        <f>IF($C1958="",0,SUMIFS(#REF!,#REF!,$C1958,#REF!,"&gt;="&amp;'Display 730 &amp; 1200'!$AN$12,#REF!,"&lt;="&amp;'Display 730 &amp; 1200'!$AN$11))</f>
        <v>0</v>
      </c>
    </row>
    <row r="1959" spans="1:5">
      <c r="A1959" t="str">
        <f>IF(INDEX('Display 730 &amp; 1200'!$A:$A,ROW())="","",INDEX('Display 730 &amp; 1200'!$A:$A,ROW()))</f>
        <v/>
      </c>
      <c r="B1959" t="str">
        <f>IF(INDEX('Display 730 &amp; 1200'!$B:$B,ROW())="","",INDEX('Display 730 &amp; 1200'!$B:$B,ROW()))</f>
        <v/>
      </c>
      <c r="C1959" t="str">
        <f>IF(INDEX('Display 730 &amp; 1200'!$D:$D,ROW())="","",INDEX('Display 730 &amp; 1200'!$D:$D,ROW()))</f>
        <v/>
      </c>
      <c r="D1959">
        <f>IF($C1959="",0,SUMIFS(#REF!,#REF!,$C1959,#REF!,"&gt;="&amp;'Display 730 &amp; 1200'!$AN$10,#REF!,"&lt;="&amp;'Display 730 &amp; 1200'!$AN$9))</f>
        <v>0</v>
      </c>
      <c r="E1959">
        <f>IF($C1959="",0,SUMIFS(#REF!,#REF!,$C1959,#REF!,"&gt;="&amp;'Display 730 &amp; 1200'!$AN$12,#REF!,"&lt;="&amp;'Display 730 &amp; 1200'!$AN$11))</f>
        <v>0</v>
      </c>
    </row>
    <row r="1960" spans="1:5">
      <c r="A1960" t="str">
        <f>IF(INDEX('Display 730 &amp; 1200'!$A:$A,ROW())="","",INDEX('Display 730 &amp; 1200'!$A:$A,ROW()))</f>
        <v/>
      </c>
      <c r="B1960" t="str">
        <f>IF(INDEX('Display 730 &amp; 1200'!$B:$B,ROW())="","",INDEX('Display 730 &amp; 1200'!$B:$B,ROW()))</f>
        <v/>
      </c>
      <c r="C1960" t="str">
        <f>IF(INDEX('Display 730 &amp; 1200'!$D:$D,ROW())="","",INDEX('Display 730 &amp; 1200'!$D:$D,ROW()))</f>
        <v/>
      </c>
      <c r="D1960">
        <f>IF($C1960="",0,SUMIFS(#REF!,#REF!,$C1960,#REF!,"&gt;="&amp;'Display 730 &amp; 1200'!$AN$10,#REF!,"&lt;="&amp;'Display 730 &amp; 1200'!$AN$9))</f>
        <v>0</v>
      </c>
      <c r="E1960">
        <f>IF($C1960="",0,SUMIFS(#REF!,#REF!,$C1960,#REF!,"&gt;="&amp;'Display 730 &amp; 1200'!$AN$12,#REF!,"&lt;="&amp;'Display 730 &amp; 1200'!$AN$11))</f>
        <v>0</v>
      </c>
    </row>
    <row r="1961" spans="1:5">
      <c r="A1961" t="str">
        <f>IF(INDEX('Display 730 &amp; 1200'!$A:$A,ROW())="","",INDEX('Display 730 &amp; 1200'!$A:$A,ROW()))</f>
        <v/>
      </c>
      <c r="B1961" t="str">
        <f>IF(INDEX('Display 730 &amp; 1200'!$B:$B,ROW())="","",INDEX('Display 730 &amp; 1200'!$B:$B,ROW()))</f>
        <v/>
      </c>
      <c r="C1961" t="str">
        <f>IF(INDEX('Display 730 &amp; 1200'!$D:$D,ROW())="","",INDEX('Display 730 &amp; 1200'!$D:$D,ROW()))</f>
        <v/>
      </c>
      <c r="D1961">
        <f>IF($C1961="",0,SUMIFS(#REF!,#REF!,$C1961,#REF!,"&gt;="&amp;'Display 730 &amp; 1200'!$AN$10,#REF!,"&lt;="&amp;'Display 730 &amp; 1200'!$AN$9))</f>
        <v>0</v>
      </c>
      <c r="E1961">
        <f>IF($C1961="",0,SUMIFS(#REF!,#REF!,$C1961,#REF!,"&gt;="&amp;'Display 730 &amp; 1200'!$AN$12,#REF!,"&lt;="&amp;'Display 730 &amp; 1200'!$AN$11))</f>
        <v>0</v>
      </c>
    </row>
    <row r="1962" spans="1:5">
      <c r="A1962" t="str">
        <f>IF(INDEX('Display 730 &amp; 1200'!$A:$A,ROW())="","",INDEX('Display 730 &amp; 1200'!$A:$A,ROW()))</f>
        <v/>
      </c>
      <c r="B1962" t="str">
        <f>IF(INDEX('Display 730 &amp; 1200'!$B:$B,ROW())="","",INDEX('Display 730 &amp; 1200'!$B:$B,ROW()))</f>
        <v/>
      </c>
      <c r="C1962" t="str">
        <f>IF(INDEX('Display 730 &amp; 1200'!$D:$D,ROW())="","",INDEX('Display 730 &amp; 1200'!$D:$D,ROW()))</f>
        <v/>
      </c>
      <c r="D1962">
        <f>IF($C1962="",0,SUMIFS(#REF!,#REF!,$C1962,#REF!,"&gt;="&amp;'Display 730 &amp; 1200'!$AN$10,#REF!,"&lt;="&amp;'Display 730 &amp; 1200'!$AN$9))</f>
        <v>0</v>
      </c>
      <c r="E1962">
        <f>IF($C1962="",0,SUMIFS(#REF!,#REF!,$C1962,#REF!,"&gt;="&amp;'Display 730 &amp; 1200'!$AN$12,#REF!,"&lt;="&amp;'Display 730 &amp; 1200'!$AN$11))</f>
        <v>0</v>
      </c>
    </row>
    <row r="1963" spans="1:5">
      <c r="A1963" t="str">
        <f>IF(INDEX('Display 730 &amp; 1200'!$A:$A,ROW())="","",INDEX('Display 730 &amp; 1200'!$A:$A,ROW()))</f>
        <v/>
      </c>
      <c r="B1963" t="str">
        <f>IF(INDEX('Display 730 &amp; 1200'!$B:$B,ROW())="","",INDEX('Display 730 &amp; 1200'!$B:$B,ROW()))</f>
        <v/>
      </c>
      <c r="C1963" t="str">
        <f>IF(INDEX('Display 730 &amp; 1200'!$D:$D,ROW())="","",INDEX('Display 730 &amp; 1200'!$D:$D,ROW()))</f>
        <v/>
      </c>
      <c r="D1963">
        <f>IF($C1963="",0,SUMIFS(#REF!,#REF!,$C1963,#REF!,"&gt;="&amp;'Display 730 &amp; 1200'!$AN$10,#REF!,"&lt;="&amp;'Display 730 &amp; 1200'!$AN$9))</f>
        <v>0</v>
      </c>
      <c r="E1963">
        <f>IF($C1963="",0,SUMIFS(#REF!,#REF!,$C1963,#REF!,"&gt;="&amp;'Display 730 &amp; 1200'!$AN$12,#REF!,"&lt;="&amp;'Display 730 &amp; 1200'!$AN$11))</f>
        <v>0</v>
      </c>
    </row>
    <row r="1964" spans="1:5">
      <c r="A1964" t="str">
        <f>IF(INDEX('Display 730 &amp; 1200'!$A:$A,ROW())="","",INDEX('Display 730 &amp; 1200'!$A:$A,ROW()))</f>
        <v/>
      </c>
      <c r="B1964" t="str">
        <f>IF(INDEX('Display 730 &amp; 1200'!$B:$B,ROW())="","",INDEX('Display 730 &amp; 1200'!$B:$B,ROW()))</f>
        <v/>
      </c>
      <c r="C1964" t="str">
        <f>IF(INDEX('Display 730 &amp; 1200'!$D:$D,ROW())="","",INDEX('Display 730 &amp; 1200'!$D:$D,ROW()))</f>
        <v/>
      </c>
      <c r="D1964">
        <f>IF($C1964="",0,SUMIFS(#REF!,#REF!,$C1964,#REF!,"&gt;="&amp;'Display 730 &amp; 1200'!$AN$10,#REF!,"&lt;="&amp;'Display 730 &amp; 1200'!$AN$9))</f>
        <v>0</v>
      </c>
      <c r="E1964">
        <f>IF($C1964="",0,SUMIFS(#REF!,#REF!,$C1964,#REF!,"&gt;="&amp;'Display 730 &amp; 1200'!$AN$12,#REF!,"&lt;="&amp;'Display 730 &amp; 1200'!$AN$11))</f>
        <v>0</v>
      </c>
    </row>
    <row r="1965" spans="1:5">
      <c r="A1965" t="str">
        <f>IF(INDEX('Display 730 &amp; 1200'!$A:$A,ROW())="","",INDEX('Display 730 &amp; 1200'!$A:$A,ROW()))</f>
        <v/>
      </c>
      <c r="B1965" t="str">
        <f>IF(INDEX('Display 730 &amp; 1200'!$B:$B,ROW())="","",INDEX('Display 730 &amp; 1200'!$B:$B,ROW()))</f>
        <v/>
      </c>
      <c r="C1965" t="str">
        <f>IF(INDEX('Display 730 &amp; 1200'!$D:$D,ROW())="","",INDEX('Display 730 &amp; 1200'!$D:$D,ROW()))</f>
        <v/>
      </c>
      <c r="D1965">
        <f>IF($C1965="",0,SUMIFS(#REF!,#REF!,$C1965,#REF!,"&gt;="&amp;'Display 730 &amp; 1200'!$AN$10,#REF!,"&lt;="&amp;'Display 730 &amp; 1200'!$AN$9))</f>
        <v>0</v>
      </c>
      <c r="E1965">
        <f>IF($C1965="",0,SUMIFS(#REF!,#REF!,$C1965,#REF!,"&gt;="&amp;'Display 730 &amp; 1200'!$AN$12,#REF!,"&lt;="&amp;'Display 730 &amp; 1200'!$AN$11))</f>
        <v>0</v>
      </c>
    </row>
    <row r="1966" spans="1:5">
      <c r="A1966" t="str">
        <f>IF(INDEX('Display 730 &amp; 1200'!$A:$A,ROW())="","",INDEX('Display 730 &amp; 1200'!$A:$A,ROW()))</f>
        <v/>
      </c>
      <c r="B1966" t="str">
        <f>IF(INDEX('Display 730 &amp; 1200'!$B:$B,ROW())="","",INDEX('Display 730 &amp; 1200'!$B:$B,ROW()))</f>
        <v/>
      </c>
      <c r="C1966" t="str">
        <f>IF(INDEX('Display 730 &amp; 1200'!$D:$D,ROW())="","",INDEX('Display 730 &amp; 1200'!$D:$D,ROW()))</f>
        <v/>
      </c>
      <c r="D1966">
        <f>IF($C1966="",0,SUMIFS(#REF!,#REF!,$C1966,#REF!,"&gt;="&amp;'Display 730 &amp; 1200'!$AN$10,#REF!,"&lt;="&amp;'Display 730 &amp; 1200'!$AN$9))</f>
        <v>0</v>
      </c>
      <c r="E1966">
        <f>IF($C1966="",0,SUMIFS(#REF!,#REF!,$C1966,#REF!,"&gt;="&amp;'Display 730 &amp; 1200'!$AN$12,#REF!,"&lt;="&amp;'Display 730 &amp; 1200'!$AN$11))</f>
        <v>0</v>
      </c>
    </row>
    <row r="1967" spans="1:5">
      <c r="A1967" t="str">
        <f>IF(INDEX('Display 730 &amp; 1200'!$A:$A,ROW())="","",INDEX('Display 730 &amp; 1200'!$A:$A,ROW()))</f>
        <v/>
      </c>
      <c r="B1967" t="str">
        <f>IF(INDEX('Display 730 &amp; 1200'!$B:$B,ROW())="","",INDEX('Display 730 &amp; 1200'!$B:$B,ROW()))</f>
        <v/>
      </c>
      <c r="C1967" t="str">
        <f>IF(INDEX('Display 730 &amp; 1200'!$D:$D,ROW())="","",INDEX('Display 730 &amp; 1200'!$D:$D,ROW()))</f>
        <v/>
      </c>
      <c r="D1967">
        <f>IF($C1967="",0,SUMIFS(#REF!,#REF!,$C1967,#REF!,"&gt;="&amp;'Display 730 &amp; 1200'!$AN$10,#REF!,"&lt;="&amp;'Display 730 &amp; 1200'!$AN$9))</f>
        <v>0</v>
      </c>
      <c r="E1967">
        <f>IF($C1967="",0,SUMIFS(#REF!,#REF!,$C1967,#REF!,"&gt;="&amp;'Display 730 &amp; 1200'!$AN$12,#REF!,"&lt;="&amp;'Display 730 &amp; 1200'!$AN$11))</f>
        <v>0</v>
      </c>
    </row>
    <row r="1968" spans="1:5">
      <c r="A1968" t="str">
        <f>IF(INDEX('Display 730 &amp; 1200'!$A:$A,ROW())="","",INDEX('Display 730 &amp; 1200'!$A:$A,ROW()))</f>
        <v/>
      </c>
      <c r="B1968" t="str">
        <f>IF(INDEX('Display 730 &amp; 1200'!$B:$B,ROW())="","",INDEX('Display 730 &amp; 1200'!$B:$B,ROW()))</f>
        <v/>
      </c>
      <c r="C1968" t="str">
        <f>IF(INDEX('Display 730 &amp; 1200'!$D:$D,ROW())="","",INDEX('Display 730 &amp; 1200'!$D:$D,ROW()))</f>
        <v/>
      </c>
      <c r="D1968">
        <f>IF($C1968="",0,SUMIFS(#REF!,#REF!,$C1968,#REF!,"&gt;="&amp;'Display 730 &amp; 1200'!$AN$10,#REF!,"&lt;="&amp;'Display 730 &amp; 1200'!$AN$9))</f>
        <v>0</v>
      </c>
      <c r="E1968">
        <f>IF($C1968="",0,SUMIFS(#REF!,#REF!,$C1968,#REF!,"&gt;="&amp;'Display 730 &amp; 1200'!$AN$12,#REF!,"&lt;="&amp;'Display 730 &amp; 1200'!$AN$11))</f>
        <v>0</v>
      </c>
    </row>
    <row r="1969" spans="1:5">
      <c r="A1969" t="str">
        <f>IF(INDEX('Display 730 &amp; 1200'!$A:$A,ROW())="","",INDEX('Display 730 &amp; 1200'!$A:$A,ROW()))</f>
        <v/>
      </c>
      <c r="B1969" t="str">
        <f>IF(INDEX('Display 730 &amp; 1200'!$B:$B,ROW())="","",INDEX('Display 730 &amp; 1200'!$B:$B,ROW()))</f>
        <v/>
      </c>
      <c r="C1969" t="str">
        <f>IF(INDEX('Display 730 &amp; 1200'!$D:$D,ROW())="","",INDEX('Display 730 &amp; 1200'!$D:$D,ROW()))</f>
        <v/>
      </c>
      <c r="D1969">
        <f>IF($C1969="",0,SUMIFS(#REF!,#REF!,$C1969,#REF!,"&gt;="&amp;'Display 730 &amp; 1200'!$AN$10,#REF!,"&lt;="&amp;'Display 730 &amp; 1200'!$AN$9))</f>
        <v>0</v>
      </c>
      <c r="E1969">
        <f>IF($C1969="",0,SUMIFS(#REF!,#REF!,$C1969,#REF!,"&gt;="&amp;'Display 730 &amp; 1200'!$AN$12,#REF!,"&lt;="&amp;'Display 730 &amp; 1200'!$AN$11))</f>
        <v>0</v>
      </c>
    </row>
    <row r="1970" spans="1:5">
      <c r="A1970" t="str">
        <f>IF(INDEX('Display 730 &amp; 1200'!$A:$A,ROW())="","",INDEX('Display 730 &amp; 1200'!$A:$A,ROW()))</f>
        <v/>
      </c>
      <c r="B1970" t="str">
        <f>IF(INDEX('Display 730 &amp; 1200'!$B:$B,ROW())="","",INDEX('Display 730 &amp; 1200'!$B:$B,ROW()))</f>
        <v/>
      </c>
      <c r="C1970" t="str">
        <f>IF(INDEX('Display 730 &amp; 1200'!$D:$D,ROW())="","",INDEX('Display 730 &amp; 1200'!$D:$D,ROW()))</f>
        <v/>
      </c>
      <c r="D1970">
        <f>IF($C1970="",0,SUMIFS(#REF!,#REF!,$C1970,#REF!,"&gt;="&amp;'Display 730 &amp; 1200'!$AN$10,#REF!,"&lt;="&amp;'Display 730 &amp; 1200'!$AN$9))</f>
        <v>0</v>
      </c>
      <c r="E1970">
        <f>IF($C1970="",0,SUMIFS(#REF!,#REF!,$C1970,#REF!,"&gt;="&amp;'Display 730 &amp; 1200'!$AN$12,#REF!,"&lt;="&amp;'Display 730 &amp; 1200'!$AN$11))</f>
        <v>0</v>
      </c>
    </row>
    <row r="1971" spans="1:5">
      <c r="A1971" t="str">
        <f>IF(INDEX('Display 730 &amp; 1200'!$A:$A,ROW())="","",INDEX('Display 730 &amp; 1200'!$A:$A,ROW()))</f>
        <v/>
      </c>
      <c r="B1971" t="str">
        <f>IF(INDEX('Display 730 &amp; 1200'!$B:$B,ROW())="","",INDEX('Display 730 &amp; 1200'!$B:$B,ROW()))</f>
        <v/>
      </c>
      <c r="C1971" t="str">
        <f>IF(INDEX('Display 730 &amp; 1200'!$D:$D,ROW())="","",INDEX('Display 730 &amp; 1200'!$D:$D,ROW()))</f>
        <v/>
      </c>
      <c r="D1971">
        <f>IF($C1971="",0,SUMIFS(#REF!,#REF!,$C1971,#REF!,"&gt;="&amp;'Display 730 &amp; 1200'!$AN$10,#REF!,"&lt;="&amp;'Display 730 &amp; 1200'!$AN$9))</f>
        <v>0</v>
      </c>
      <c r="E1971">
        <f>IF($C1971="",0,SUMIFS(#REF!,#REF!,$C1971,#REF!,"&gt;="&amp;'Display 730 &amp; 1200'!$AN$12,#REF!,"&lt;="&amp;'Display 730 &amp; 1200'!$AN$11))</f>
        <v>0</v>
      </c>
    </row>
    <row r="1972" spans="1:5">
      <c r="A1972" t="str">
        <f>IF(INDEX('Display 730 &amp; 1200'!$A:$A,ROW())="","",INDEX('Display 730 &amp; 1200'!$A:$A,ROW()))</f>
        <v/>
      </c>
      <c r="B1972" t="str">
        <f>IF(INDEX('Display 730 &amp; 1200'!$B:$B,ROW())="","",INDEX('Display 730 &amp; 1200'!$B:$B,ROW()))</f>
        <v/>
      </c>
      <c r="C1972" t="str">
        <f>IF(INDEX('Display 730 &amp; 1200'!$D:$D,ROW())="","",INDEX('Display 730 &amp; 1200'!$D:$D,ROW()))</f>
        <v/>
      </c>
      <c r="D1972">
        <f>IF($C1972="",0,SUMIFS(#REF!,#REF!,$C1972,#REF!,"&gt;="&amp;'Display 730 &amp; 1200'!$AN$10,#REF!,"&lt;="&amp;'Display 730 &amp; 1200'!$AN$9))</f>
        <v>0</v>
      </c>
      <c r="E1972">
        <f>IF($C1972="",0,SUMIFS(#REF!,#REF!,$C1972,#REF!,"&gt;="&amp;'Display 730 &amp; 1200'!$AN$12,#REF!,"&lt;="&amp;'Display 730 &amp; 1200'!$AN$11))</f>
        <v>0</v>
      </c>
    </row>
    <row r="1973" spans="1:5">
      <c r="A1973" t="str">
        <f>IF(INDEX('Display 730 &amp; 1200'!$A:$A,ROW())="","",INDEX('Display 730 &amp; 1200'!$A:$A,ROW()))</f>
        <v/>
      </c>
      <c r="B1973" t="str">
        <f>IF(INDEX('Display 730 &amp; 1200'!$B:$B,ROW())="","",INDEX('Display 730 &amp; 1200'!$B:$B,ROW()))</f>
        <v/>
      </c>
      <c r="C1973" t="str">
        <f>IF(INDEX('Display 730 &amp; 1200'!$D:$D,ROW())="","",INDEX('Display 730 &amp; 1200'!$D:$D,ROW()))</f>
        <v/>
      </c>
      <c r="D1973">
        <f>IF($C1973="",0,SUMIFS(#REF!,#REF!,$C1973,#REF!,"&gt;="&amp;'Display 730 &amp; 1200'!$AN$10,#REF!,"&lt;="&amp;'Display 730 &amp; 1200'!$AN$9))</f>
        <v>0</v>
      </c>
      <c r="E1973">
        <f>IF($C1973="",0,SUMIFS(#REF!,#REF!,$C1973,#REF!,"&gt;="&amp;'Display 730 &amp; 1200'!$AN$12,#REF!,"&lt;="&amp;'Display 730 &amp; 1200'!$AN$11))</f>
        <v>0</v>
      </c>
    </row>
    <row r="1974" spans="1:5">
      <c r="A1974" t="str">
        <f>IF(INDEX('Display 730 &amp; 1200'!$A:$A,ROW())="","",INDEX('Display 730 &amp; 1200'!$A:$A,ROW()))</f>
        <v/>
      </c>
      <c r="B1974" t="str">
        <f>IF(INDEX('Display 730 &amp; 1200'!$B:$B,ROW())="","",INDEX('Display 730 &amp; 1200'!$B:$B,ROW()))</f>
        <v/>
      </c>
      <c r="C1974" t="str">
        <f>IF(INDEX('Display 730 &amp; 1200'!$D:$D,ROW())="","",INDEX('Display 730 &amp; 1200'!$D:$D,ROW()))</f>
        <v/>
      </c>
      <c r="D1974">
        <f>IF($C1974="",0,SUMIFS(#REF!,#REF!,$C1974,#REF!,"&gt;="&amp;'Display 730 &amp; 1200'!$AN$10,#REF!,"&lt;="&amp;'Display 730 &amp; 1200'!$AN$9))</f>
        <v>0</v>
      </c>
      <c r="E1974">
        <f>IF($C1974="",0,SUMIFS(#REF!,#REF!,$C1974,#REF!,"&gt;="&amp;'Display 730 &amp; 1200'!$AN$12,#REF!,"&lt;="&amp;'Display 730 &amp; 1200'!$AN$11))</f>
        <v>0</v>
      </c>
    </row>
    <row r="1975" spans="1:5">
      <c r="A1975" t="str">
        <f>IF(INDEX('Display 730 &amp; 1200'!$A:$A,ROW())="","",INDEX('Display 730 &amp; 1200'!$A:$A,ROW()))</f>
        <v/>
      </c>
      <c r="B1975" t="str">
        <f>IF(INDEX('Display 730 &amp; 1200'!$B:$B,ROW())="","",INDEX('Display 730 &amp; 1200'!$B:$B,ROW()))</f>
        <v/>
      </c>
      <c r="C1975" t="str">
        <f>IF(INDEX('Display 730 &amp; 1200'!$D:$D,ROW())="","",INDEX('Display 730 &amp; 1200'!$D:$D,ROW()))</f>
        <v/>
      </c>
      <c r="D1975">
        <f>IF($C1975="",0,SUMIFS(#REF!,#REF!,$C1975,#REF!,"&gt;="&amp;'Display 730 &amp; 1200'!$AN$10,#REF!,"&lt;="&amp;'Display 730 &amp; 1200'!$AN$9))</f>
        <v>0</v>
      </c>
      <c r="E1975">
        <f>IF($C1975="",0,SUMIFS(#REF!,#REF!,$C1975,#REF!,"&gt;="&amp;'Display 730 &amp; 1200'!$AN$12,#REF!,"&lt;="&amp;'Display 730 &amp; 1200'!$AN$11))</f>
        <v>0</v>
      </c>
    </row>
    <row r="1976" spans="1:5">
      <c r="A1976" t="str">
        <f>IF(INDEX('Display 730 &amp; 1200'!$A:$A,ROW())="","",INDEX('Display 730 &amp; 1200'!$A:$A,ROW()))</f>
        <v/>
      </c>
      <c r="B1976" t="str">
        <f>IF(INDEX('Display 730 &amp; 1200'!$B:$B,ROW())="","",INDEX('Display 730 &amp; 1200'!$B:$B,ROW()))</f>
        <v/>
      </c>
      <c r="C1976" t="str">
        <f>IF(INDEX('Display 730 &amp; 1200'!$D:$D,ROW())="","",INDEX('Display 730 &amp; 1200'!$D:$D,ROW()))</f>
        <v/>
      </c>
      <c r="D1976">
        <f>IF($C1976="",0,SUMIFS(#REF!,#REF!,$C1976,#REF!,"&gt;="&amp;'Display 730 &amp; 1200'!$AN$10,#REF!,"&lt;="&amp;'Display 730 &amp; 1200'!$AN$9))</f>
        <v>0</v>
      </c>
      <c r="E1976">
        <f>IF($C1976="",0,SUMIFS(#REF!,#REF!,$C1976,#REF!,"&gt;="&amp;'Display 730 &amp; 1200'!$AN$12,#REF!,"&lt;="&amp;'Display 730 &amp; 1200'!$AN$11))</f>
        <v>0</v>
      </c>
    </row>
    <row r="1977" spans="1:5">
      <c r="A1977" t="str">
        <f>IF(INDEX('Display 730 &amp; 1200'!$A:$A,ROW())="","",INDEX('Display 730 &amp; 1200'!$A:$A,ROW()))</f>
        <v/>
      </c>
      <c r="B1977" t="str">
        <f>IF(INDEX('Display 730 &amp; 1200'!$B:$B,ROW())="","",INDEX('Display 730 &amp; 1200'!$B:$B,ROW()))</f>
        <v/>
      </c>
      <c r="C1977" t="str">
        <f>IF(INDEX('Display 730 &amp; 1200'!$D:$D,ROW())="","",INDEX('Display 730 &amp; 1200'!$D:$D,ROW()))</f>
        <v/>
      </c>
      <c r="D1977">
        <f>IF($C1977="",0,SUMIFS(#REF!,#REF!,$C1977,#REF!,"&gt;="&amp;'Display 730 &amp; 1200'!$AN$10,#REF!,"&lt;="&amp;'Display 730 &amp; 1200'!$AN$9))</f>
        <v>0</v>
      </c>
      <c r="E1977">
        <f>IF($C1977="",0,SUMIFS(#REF!,#REF!,$C1977,#REF!,"&gt;="&amp;'Display 730 &amp; 1200'!$AN$12,#REF!,"&lt;="&amp;'Display 730 &amp; 1200'!$AN$11))</f>
        <v>0</v>
      </c>
    </row>
    <row r="1978" spans="1:5">
      <c r="A1978" t="str">
        <f>IF(INDEX('Display 730 &amp; 1200'!$A:$A,ROW())="","",INDEX('Display 730 &amp; 1200'!$A:$A,ROW()))</f>
        <v/>
      </c>
      <c r="B1978" t="str">
        <f>IF(INDEX('Display 730 &amp; 1200'!$B:$B,ROW())="","",INDEX('Display 730 &amp; 1200'!$B:$B,ROW()))</f>
        <v/>
      </c>
      <c r="C1978" t="str">
        <f>IF(INDEX('Display 730 &amp; 1200'!$D:$D,ROW())="","",INDEX('Display 730 &amp; 1200'!$D:$D,ROW()))</f>
        <v/>
      </c>
      <c r="D1978">
        <f>IF($C1978="",0,SUMIFS(#REF!,#REF!,$C1978,#REF!,"&gt;="&amp;'Display 730 &amp; 1200'!$AN$10,#REF!,"&lt;="&amp;'Display 730 &amp; 1200'!$AN$9))</f>
        <v>0</v>
      </c>
      <c r="E1978">
        <f>IF($C1978="",0,SUMIFS(#REF!,#REF!,$C1978,#REF!,"&gt;="&amp;'Display 730 &amp; 1200'!$AN$12,#REF!,"&lt;="&amp;'Display 730 &amp; 1200'!$AN$11))</f>
        <v>0</v>
      </c>
    </row>
    <row r="1979" spans="1:5">
      <c r="A1979" t="str">
        <f>IF(INDEX('Display 730 &amp; 1200'!$A:$A,ROW())="","",INDEX('Display 730 &amp; 1200'!$A:$A,ROW()))</f>
        <v/>
      </c>
      <c r="B1979" t="str">
        <f>IF(INDEX('Display 730 &amp; 1200'!$B:$B,ROW())="","",INDEX('Display 730 &amp; 1200'!$B:$B,ROW()))</f>
        <v/>
      </c>
      <c r="C1979" t="str">
        <f>IF(INDEX('Display 730 &amp; 1200'!$D:$D,ROW())="","",INDEX('Display 730 &amp; 1200'!$D:$D,ROW()))</f>
        <v/>
      </c>
      <c r="D1979">
        <f>IF($C1979="",0,SUMIFS(#REF!,#REF!,$C1979,#REF!,"&gt;="&amp;'Display 730 &amp; 1200'!$AN$10,#REF!,"&lt;="&amp;'Display 730 &amp; 1200'!$AN$9))</f>
        <v>0</v>
      </c>
      <c r="E1979">
        <f>IF($C1979="",0,SUMIFS(#REF!,#REF!,$C1979,#REF!,"&gt;="&amp;'Display 730 &amp; 1200'!$AN$12,#REF!,"&lt;="&amp;'Display 730 &amp; 1200'!$AN$11))</f>
        <v>0</v>
      </c>
    </row>
    <row r="1980" spans="1:5">
      <c r="A1980" t="str">
        <f>IF(INDEX('Display 730 &amp; 1200'!$A:$A,ROW())="","",INDEX('Display 730 &amp; 1200'!$A:$A,ROW()))</f>
        <v/>
      </c>
      <c r="B1980" t="str">
        <f>IF(INDEX('Display 730 &amp; 1200'!$B:$B,ROW())="","",INDEX('Display 730 &amp; 1200'!$B:$B,ROW()))</f>
        <v/>
      </c>
      <c r="C1980" t="str">
        <f>IF(INDEX('Display 730 &amp; 1200'!$D:$D,ROW())="","",INDEX('Display 730 &amp; 1200'!$D:$D,ROW()))</f>
        <v/>
      </c>
      <c r="D1980">
        <f>IF($C1980="",0,SUMIFS(#REF!,#REF!,$C1980,#REF!,"&gt;="&amp;'Display 730 &amp; 1200'!$AN$10,#REF!,"&lt;="&amp;'Display 730 &amp; 1200'!$AN$9))</f>
        <v>0</v>
      </c>
      <c r="E1980">
        <f>IF($C1980="",0,SUMIFS(#REF!,#REF!,$C1980,#REF!,"&gt;="&amp;'Display 730 &amp; 1200'!$AN$12,#REF!,"&lt;="&amp;'Display 730 &amp; 1200'!$AN$11))</f>
        <v>0</v>
      </c>
    </row>
    <row r="1981" spans="1:5">
      <c r="A1981" t="str">
        <f>IF(INDEX('Display 730 &amp; 1200'!$A:$A,ROW())="","",INDEX('Display 730 &amp; 1200'!$A:$A,ROW()))</f>
        <v/>
      </c>
      <c r="B1981" t="str">
        <f>IF(INDEX('Display 730 &amp; 1200'!$B:$B,ROW())="","",INDEX('Display 730 &amp; 1200'!$B:$B,ROW()))</f>
        <v/>
      </c>
      <c r="C1981" t="str">
        <f>IF(INDEX('Display 730 &amp; 1200'!$D:$D,ROW())="","",INDEX('Display 730 &amp; 1200'!$D:$D,ROW()))</f>
        <v/>
      </c>
      <c r="D1981">
        <f>IF($C1981="",0,SUMIFS(#REF!,#REF!,$C1981,#REF!,"&gt;="&amp;'Display 730 &amp; 1200'!$AN$10,#REF!,"&lt;="&amp;'Display 730 &amp; 1200'!$AN$9))</f>
        <v>0</v>
      </c>
      <c r="E1981">
        <f>IF($C1981="",0,SUMIFS(#REF!,#REF!,$C1981,#REF!,"&gt;="&amp;'Display 730 &amp; 1200'!$AN$12,#REF!,"&lt;="&amp;'Display 730 &amp; 1200'!$AN$11))</f>
        <v>0</v>
      </c>
    </row>
    <row r="1982" spans="1:5">
      <c r="A1982" t="str">
        <f>IF(INDEX('Display 730 &amp; 1200'!$A:$A,ROW())="","",INDEX('Display 730 &amp; 1200'!$A:$A,ROW()))</f>
        <v/>
      </c>
      <c r="B1982" t="str">
        <f>IF(INDEX('Display 730 &amp; 1200'!$B:$B,ROW())="","",INDEX('Display 730 &amp; 1200'!$B:$B,ROW()))</f>
        <v/>
      </c>
      <c r="C1982" t="str">
        <f>IF(INDEX('Display 730 &amp; 1200'!$D:$D,ROW())="","",INDEX('Display 730 &amp; 1200'!$D:$D,ROW()))</f>
        <v/>
      </c>
      <c r="D1982">
        <f>IF($C1982="",0,SUMIFS(#REF!,#REF!,$C1982,#REF!,"&gt;="&amp;'Display 730 &amp; 1200'!$AN$10,#REF!,"&lt;="&amp;'Display 730 &amp; 1200'!$AN$9))</f>
        <v>0</v>
      </c>
      <c r="E1982">
        <f>IF($C1982="",0,SUMIFS(#REF!,#REF!,$C1982,#REF!,"&gt;="&amp;'Display 730 &amp; 1200'!$AN$12,#REF!,"&lt;="&amp;'Display 730 &amp; 1200'!$AN$11))</f>
        <v>0</v>
      </c>
    </row>
    <row r="1983" spans="1:5">
      <c r="A1983" t="str">
        <f>IF(INDEX('Display 730 &amp; 1200'!$A:$A,ROW())="","",INDEX('Display 730 &amp; 1200'!$A:$A,ROW()))</f>
        <v/>
      </c>
      <c r="B1983" t="str">
        <f>IF(INDEX('Display 730 &amp; 1200'!$B:$B,ROW())="","",INDEX('Display 730 &amp; 1200'!$B:$B,ROW()))</f>
        <v/>
      </c>
      <c r="C1983" t="str">
        <f>IF(INDEX('Display 730 &amp; 1200'!$D:$D,ROW())="","",INDEX('Display 730 &amp; 1200'!$D:$D,ROW()))</f>
        <v/>
      </c>
      <c r="D1983">
        <f>IF($C1983="",0,SUMIFS(#REF!,#REF!,$C1983,#REF!,"&gt;="&amp;'Display 730 &amp; 1200'!$AN$10,#REF!,"&lt;="&amp;'Display 730 &amp; 1200'!$AN$9))</f>
        <v>0</v>
      </c>
      <c r="E1983">
        <f>IF($C1983="",0,SUMIFS(#REF!,#REF!,$C1983,#REF!,"&gt;="&amp;'Display 730 &amp; 1200'!$AN$12,#REF!,"&lt;="&amp;'Display 730 &amp; 1200'!$AN$11))</f>
        <v>0</v>
      </c>
    </row>
    <row r="1984" spans="1:5">
      <c r="A1984" t="str">
        <f>IF(INDEX('Display 730 &amp; 1200'!$A:$A,ROW())="","",INDEX('Display 730 &amp; 1200'!$A:$A,ROW()))</f>
        <v/>
      </c>
      <c r="B1984" t="str">
        <f>IF(INDEX('Display 730 &amp; 1200'!$B:$B,ROW())="","",INDEX('Display 730 &amp; 1200'!$B:$B,ROW()))</f>
        <v/>
      </c>
      <c r="C1984" t="str">
        <f>IF(INDEX('Display 730 &amp; 1200'!$D:$D,ROW())="","",INDEX('Display 730 &amp; 1200'!$D:$D,ROW()))</f>
        <v/>
      </c>
      <c r="D1984">
        <f>IF($C1984="",0,SUMIFS(#REF!,#REF!,$C1984,#REF!,"&gt;="&amp;'Display 730 &amp; 1200'!$AN$10,#REF!,"&lt;="&amp;'Display 730 &amp; 1200'!$AN$9))</f>
        <v>0</v>
      </c>
      <c r="E1984">
        <f>IF($C1984="",0,SUMIFS(#REF!,#REF!,$C1984,#REF!,"&gt;="&amp;'Display 730 &amp; 1200'!$AN$12,#REF!,"&lt;="&amp;'Display 730 &amp; 1200'!$AN$11))</f>
        <v>0</v>
      </c>
    </row>
    <row r="1985" spans="1:5">
      <c r="A1985" t="str">
        <f>IF(INDEX('Display 730 &amp; 1200'!$A:$A,ROW())="","",INDEX('Display 730 &amp; 1200'!$A:$A,ROW()))</f>
        <v/>
      </c>
      <c r="B1985" t="str">
        <f>IF(INDEX('Display 730 &amp; 1200'!$B:$B,ROW())="","",INDEX('Display 730 &amp; 1200'!$B:$B,ROW()))</f>
        <v/>
      </c>
      <c r="C1985" t="str">
        <f>IF(INDEX('Display 730 &amp; 1200'!$D:$D,ROW())="","",INDEX('Display 730 &amp; 1200'!$D:$D,ROW()))</f>
        <v/>
      </c>
      <c r="D1985">
        <f>IF($C1985="",0,SUMIFS(#REF!,#REF!,$C1985,#REF!,"&gt;="&amp;'Display 730 &amp; 1200'!$AN$10,#REF!,"&lt;="&amp;'Display 730 &amp; 1200'!$AN$9))</f>
        <v>0</v>
      </c>
      <c r="E1985">
        <f>IF($C1985="",0,SUMIFS(#REF!,#REF!,$C1985,#REF!,"&gt;="&amp;'Display 730 &amp; 1200'!$AN$12,#REF!,"&lt;="&amp;'Display 730 &amp; 1200'!$AN$11))</f>
        <v>0</v>
      </c>
    </row>
    <row r="1986" spans="1:5">
      <c r="A1986" t="str">
        <f>IF(INDEX('Display 730 &amp; 1200'!$A:$A,ROW())="","",INDEX('Display 730 &amp; 1200'!$A:$A,ROW()))</f>
        <v/>
      </c>
      <c r="B1986" t="str">
        <f>IF(INDEX('Display 730 &amp; 1200'!$B:$B,ROW())="","",INDEX('Display 730 &amp; 1200'!$B:$B,ROW()))</f>
        <v/>
      </c>
      <c r="C1986" t="str">
        <f>IF(INDEX('Display 730 &amp; 1200'!$D:$D,ROW())="","",INDEX('Display 730 &amp; 1200'!$D:$D,ROW()))</f>
        <v/>
      </c>
      <c r="D1986">
        <f>IF($C1986="",0,SUMIFS(#REF!,#REF!,$C1986,#REF!,"&gt;="&amp;'Display 730 &amp; 1200'!$AN$10,#REF!,"&lt;="&amp;'Display 730 &amp; 1200'!$AN$9))</f>
        <v>0</v>
      </c>
      <c r="E1986">
        <f>IF($C1986="",0,SUMIFS(#REF!,#REF!,$C1986,#REF!,"&gt;="&amp;'Display 730 &amp; 1200'!$AN$12,#REF!,"&lt;="&amp;'Display 730 &amp; 1200'!$AN$11))</f>
        <v>0</v>
      </c>
    </row>
    <row r="1987" spans="1:5">
      <c r="A1987" t="str">
        <f>IF(INDEX('Display 730 &amp; 1200'!$A:$A,ROW())="","",INDEX('Display 730 &amp; 1200'!$A:$A,ROW()))</f>
        <v/>
      </c>
      <c r="B1987" t="str">
        <f>IF(INDEX('Display 730 &amp; 1200'!$B:$B,ROW())="","",INDEX('Display 730 &amp; 1200'!$B:$B,ROW()))</f>
        <v/>
      </c>
      <c r="C1987" t="str">
        <f>IF(INDEX('Display 730 &amp; 1200'!$D:$D,ROW())="","",INDEX('Display 730 &amp; 1200'!$D:$D,ROW()))</f>
        <v/>
      </c>
      <c r="D1987">
        <f>IF($C1987="",0,SUMIFS(#REF!,#REF!,$C1987,#REF!,"&gt;="&amp;'Display 730 &amp; 1200'!$AN$10,#REF!,"&lt;="&amp;'Display 730 &amp; 1200'!$AN$9))</f>
        <v>0</v>
      </c>
      <c r="E1987">
        <f>IF($C1987="",0,SUMIFS(#REF!,#REF!,$C1987,#REF!,"&gt;="&amp;'Display 730 &amp; 1200'!$AN$12,#REF!,"&lt;="&amp;'Display 730 &amp; 1200'!$AN$11))</f>
        <v>0</v>
      </c>
    </row>
    <row r="1988" spans="1:5">
      <c r="A1988" t="str">
        <f>IF(INDEX('Display 730 &amp; 1200'!$A:$A,ROW())="","",INDEX('Display 730 &amp; 1200'!$A:$A,ROW()))</f>
        <v/>
      </c>
      <c r="B1988" t="str">
        <f>IF(INDEX('Display 730 &amp; 1200'!$B:$B,ROW())="","",INDEX('Display 730 &amp; 1200'!$B:$B,ROW()))</f>
        <v/>
      </c>
      <c r="C1988" t="str">
        <f>IF(INDEX('Display 730 &amp; 1200'!$D:$D,ROW())="","",INDEX('Display 730 &amp; 1200'!$D:$D,ROW()))</f>
        <v/>
      </c>
      <c r="D1988">
        <f>IF($C1988="",0,SUMIFS(#REF!,#REF!,$C1988,#REF!,"&gt;="&amp;'Display 730 &amp; 1200'!$AN$10,#REF!,"&lt;="&amp;'Display 730 &amp; 1200'!$AN$9))</f>
        <v>0</v>
      </c>
      <c r="E1988">
        <f>IF($C1988="",0,SUMIFS(#REF!,#REF!,$C1988,#REF!,"&gt;="&amp;'Display 730 &amp; 1200'!$AN$12,#REF!,"&lt;="&amp;'Display 730 &amp; 1200'!$AN$11))</f>
        <v>0</v>
      </c>
    </row>
    <row r="1989" spans="1:5">
      <c r="A1989" t="str">
        <f>IF(INDEX('Display 730 &amp; 1200'!$A:$A,ROW())="","",INDEX('Display 730 &amp; 1200'!$A:$A,ROW()))</f>
        <v/>
      </c>
      <c r="B1989" t="str">
        <f>IF(INDEX('Display 730 &amp; 1200'!$B:$B,ROW())="","",INDEX('Display 730 &amp; 1200'!$B:$B,ROW()))</f>
        <v/>
      </c>
      <c r="C1989" t="str">
        <f>IF(INDEX('Display 730 &amp; 1200'!$D:$D,ROW())="","",INDEX('Display 730 &amp; 1200'!$D:$D,ROW()))</f>
        <v/>
      </c>
      <c r="D1989">
        <f>IF($C1989="",0,SUMIFS(#REF!,#REF!,$C1989,#REF!,"&gt;="&amp;'Display 730 &amp; 1200'!$AN$10,#REF!,"&lt;="&amp;'Display 730 &amp; 1200'!$AN$9))</f>
        <v>0</v>
      </c>
      <c r="E1989">
        <f>IF($C1989="",0,SUMIFS(#REF!,#REF!,$C1989,#REF!,"&gt;="&amp;'Display 730 &amp; 1200'!$AN$12,#REF!,"&lt;="&amp;'Display 730 &amp; 1200'!$AN$11))</f>
        <v>0</v>
      </c>
    </row>
    <row r="1990" spans="1:5">
      <c r="A1990" t="str">
        <f>IF(INDEX('Display 730 &amp; 1200'!$A:$A,ROW())="","",INDEX('Display 730 &amp; 1200'!$A:$A,ROW()))</f>
        <v/>
      </c>
      <c r="B1990" t="str">
        <f>IF(INDEX('Display 730 &amp; 1200'!$B:$B,ROW())="","",INDEX('Display 730 &amp; 1200'!$B:$B,ROW()))</f>
        <v/>
      </c>
      <c r="C1990" t="str">
        <f>IF(INDEX('Display 730 &amp; 1200'!$D:$D,ROW())="","",INDEX('Display 730 &amp; 1200'!$D:$D,ROW()))</f>
        <v/>
      </c>
      <c r="D1990">
        <f>IF($C1990="",0,SUMIFS(#REF!,#REF!,$C1990,#REF!,"&gt;="&amp;'Display 730 &amp; 1200'!$AN$10,#REF!,"&lt;="&amp;'Display 730 &amp; 1200'!$AN$9))</f>
        <v>0</v>
      </c>
      <c r="E1990">
        <f>IF($C1990="",0,SUMIFS(#REF!,#REF!,$C1990,#REF!,"&gt;="&amp;'Display 730 &amp; 1200'!$AN$12,#REF!,"&lt;="&amp;'Display 730 &amp; 1200'!$AN$11))</f>
        <v>0</v>
      </c>
    </row>
    <row r="1991" spans="1:5">
      <c r="A1991" t="str">
        <f>IF(INDEX('Display 730 &amp; 1200'!$A:$A,ROW())="","",INDEX('Display 730 &amp; 1200'!$A:$A,ROW()))</f>
        <v/>
      </c>
      <c r="B1991" t="str">
        <f>IF(INDEX('Display 730 &amp; 1200'!$B:$B,ROW())="","",INDEX('Display 730 &amp; 1200'!$B:$B,ROW()))</f>
        <v/>
      </c>
      <c r="C1991" t="str">
        <f>IF(INDEX('Display 730 &amp; 1200'!$D:$D,ROW())="","",INDEX('Display 730 &amp; 1200'!$D:$D,ROW()))</f>
        <v/>
      </c>
      <c r="D1991">
        <f>IF($C1991="",0,SUMIFS(#REF!,#REF!,$C1991,#REF!,"&gt;="&amp;'Display 730 &amp; 1200'!$AN$10,#REF!,"&lt;="&amp;'Display 730 &amp; 1200'!$AN$9))</f>
        <v>0</v>
      </c>
      <c r="E1991">
        <f>IF($C1991="",0,SUMIFS(#REF!,#REF!,$C1991,#REF!,"&gt;="&amp;'Display 730 &amp; 1200'!$AN$12,#REF!,"&lt;="&amp;'Display 730 &amp; 1200'!$AN$11))</f>
        <v>0</v>
      </c>
    </row>
    <row r="1992" spans="1:5">
      <c r="A1992" t="str">
        <f>IF(INDEX('Display 730 &amp; 1200'!$A:$A,ROW())="","",INDEX('Display 730 &amp; 1200'!$A:$A,ROW()))</f>
        <v/>
      </c>
      <c r="B1992" t="str">
        <f>IF(INDEX('Display 730 &amp; 1200'!$B:$B,ROW())="","",INDEX('Display 730 &amp; 1200'!$B:$B,ROW()))</f>
        <v/>
      </c>
      <c r="C1992" t="str">
        <f>IF(INDEX('Display 730 &amp; 1200'!$D:$D,ROW())="","",INDEX('Display 730 &amp; 1200'!$D:$D,ROW()))</f>
        <v/>
      </c>
      <c r="D1992">
        <f>IF($C1992="",0,SUMIFS(#REF!,#REF!,$C1992,#REF!,"&gt;="&amp;'Display 730 &amp; 1200'!$AN$10,#REF!,"&lt;="&amp;'Display 730 &amp; 1200'!$AN$9))</f>
        <v>0</v>
      </c>
      <c r="E1992">
        <f>IF($C1992="",0,SUMIFS(#REF!,#REF!,$C1992,#REF!,"&gt;="&amp;'Display 730 &amp; 1200'!$AN$12,#REF!,"&lt;="&amp;'Display 730 &amp; 1200'!$AN$11))</f>
        <v>0</v>
      </c>
    </row>
    <row r="1993" spans="1:5">
      <c r="A1993" t="str">
        <f>IF(INDEX('Display 730 &amp; 1200'!$A:$A,ROW())="","",INDEX('Display 730 &amp; 1200'!$A:$A,ROW()))</f>
        <v/>
      </c>
      <c r="B1993" t="str">
        <f>IF(INDEX('Display 730 &amp; 1200'!$B:$B,ROW())="","",INDEX('Display 730 &amp; 1200'!$B:$B,ROW()))</f>
        <v/>
      </c>
      <c r="C1993" t="str">
        <f>IF(INDEX('Display 730 &amp; 1200'!$D:$D,ROW())="","",INDEX('Display 730 &amp; 1200'!$D:$D,ROW()))</f>
        <v/>
      </c>
      <c r="D1993">
        <f>IF($C1993="",0,SUMIFS(#REF!,#REF!,$C1993,#REF!,"&gt;="&amp;'Display 730 &amp; 1200'!$AN$10,#REF!,"&lt;="&amp;'Display 730 &amp; 1200'!$AN$9))</f>
        <v>0</v>
      </c>
      <c r="E1993">
        <f>IF($C1993="",0,SUMIFS(#REF!,#REF!,$C1993,#REF!,"&gt;="&amp;'Display 730 &amp; 1200'!$AN$12,#REF!,"&lt;="&amp;'Display 730 &amp; 1200'!$AN$11))</f>
        <v>0</v>
      </c>
    </row>
    <row r="1994" spans="1:5">
      <c r="A1994" t="str">
        <f>IF(INDEX('Display 730 &amp; 1200'!$A:$A,ROW())="","",INDEX('Display 730 &amp; 1200'!$A:$A,ROW()))</f>
        <v/>
      </c>
      <c r="B1994" t="str">
        <f>IF(INDEX('Display 730 &amp; 1200'!$B:$B,ROW())="","",INDEX('Display 730 &amp; 1200'!$B:$B,ROW()))</f>
        <v/>
      </c>
      <c r="C1994" t="str">
        <f>IF(INDEX('Display 730 &amp; 1200'!$D:$D,ROW())="","",INDEX('Display 730 &amp; 1200'!$D:$D,ROW()))</f>
        <v/>
      </c>
      <c r="D1994">
        <f>IF($C1994="",0,SUMIFS(#REF!,#REF!,$C1994,#REF!,"&gt;="&amp;'Display 730 &amp; 1200'!$AN$10,#REF!,"&lt;="&amp;'Display 730 &amp; 1200'!$AN$9))</f>
        <v>0</v>
      </c>
      <c r="E1994">
        <f>IF($C1994="",0,SUMIFS(#REF!,#REF!,$C1994,#REF!,"&gt;="&amp;'Display 730 &amp; 1200'!$AN$12,#REF!,"&lt;="&amp;'Display 730 &amp; 1200'!$AN$11))</f>
        <v>0</v>
      </c>
    </row>
    <row r="1995" spans="1:5">
      <c r="A1995" t="str">
        <f>IF(INDEX('Display 730 &amp; 1200'!$A:$A,ROW())="","",INDEX('Display 730 &amp; 1200'!$A:$A,ROW()))</f>
        <v/>
      </c>
      <c r="B1995" t="str">
        <f>IF(INDEX('Display 730 &amp; 1200'!$B:$B,ROW())="","",INDEX('Display 730 &amp; 1200'!$B:$B,ROW()))</f>
        <v/>
      </c>
      <c r="C1995" t="str">
        <f>IF(INDEX('Display 730 &amp; 1200'!$D:$D,ROW())="","",INDEX('Display 730 &amp; 1200'!$D:$D,ROW()))</f>
        <v/>
      </c>
      <c r="D1995">
        <f>IF($C1995="",0,SUMIFS(#REF!,#REF!,$C1995,#REF!,"&gt;="&amp;'Display 730 &amp; 1200'!$AN$10,#REF!,"&lt;="&amp;'Display 730 &amp; 1200'!$AN$9))</f>
        <v>0</v>
      </c>
      <c r="E1995">
        <f>IF($C1995="",0,SUMIFS(#REF!,#REF!,$C1995,#REF!,"&gt;="&amp;'Display 730 &amp; 1200'!$AN$12,#REF!,"&lt;="&amp;'Display 730 &amp; 1200'!$AN$11))</f>
        <v>0</v>
      </c>
    </row>
    <row r="1996" spans="1:5">
      <c r="A1996" t="str">
        <f>IF(INDEX('Display 730 &amp; 1200'!$A:$A,ROW())="","",INDEX('Display 730 &amp; 1200'!$A:$A,ROW()))</f>
        <v/>
      </c>
      <c r="B1996" t="str">
        <f>IF(INDEX('Display 730 &amp; 1200'!$B:$B,ROW())="","",INDEX('Display 730 &amp; 1200'!$B:$B,ROW()))</f>
        <v/>
      </c>
      <c r="C1996" t="str">
        <f>IF(INDEX('Display 730 &amp; 1200'!$D:$D,ROW())="","",INDEX('Display 730 &amp; 1200'!$D:$D,ROW()))</f>
        <v/>
      </c>
      <c r="D1996">
        <f>IF($C1996="",0,SUMIFS(#REF!,#REF!,$C1996,#REF!,"&gt;="&amp;'Display 730 &amp; 1200'!$AN$10,#REF!,"&lt;="&amp;'Display 730 &amp; 1200'!$AN$9))</f>
        <v>0</v>
      </c>
      <c r="E1996">
        <f>IF($C1996="",0,SUMIFS(#REF!,#REF!,$C1996,#REF!,"&gt;="&amp;'Display 730 &amp; 1200'!$AN$12,#REF!,"&lt;="&amp;'Display 730 &amp; 1200'!$AN$11))</f>
        <v>0</v>
      </c>
    </row>
    <row r="1997" spans="1:5">
      <c r="A1997" t="str">
        <f>IF(INDEX('Display 730 &amp; 1200'!$A:$A,ROW())="","",INDEX('Display 730 &amp; 1200'!$A:$A,ROW()))</f>
        <v/>
      </c>
      <c r="B1997" t="str">
        <f>IF(INDEX('Display 730 &amp; 1200'!$B:$B,ROW())="","",INDEX('Display 730 &amp; 1200'!$B:$B,ROW()))</f>
        <v/>
      </c>
      <c r="C1997" t="str">
        <f>IF(INDEX('Display 730 &amp; 1200'!$D:$D,ROW())="","",INDEX('Display 730 &amp; 1200'!$D:$D,ROW()))</f>
        <v/>
      </c>
      <c r="D1997">
        <f>IF($C1997="",0,SUMIFS(#REF!,#REF!,$C1997,#REF!,"&gt;="&amp;'Display 730 &amp; 1200'!$AN$10,#REF!,"&lt;="&amp;'Display 730 &amp; 1200'!$AN$9))</f>
        <v>0</v>
      </c>
      <c r="E1997">
        <f>IF($C1997="",0,SUMIFS(#REF!,#REF!,$C1997,#REF!,"&gt;="&amp;'Display 730 &amp; 1200'!$AN$12,#REF!,"&lt;="&amp;'Display 730 &amp; 1200'!$AN$11))</f>
        <v>0</v>
      </c>
    </row>
    <row r="1998" spans="1:5">
      <c r="A1998" t="str">
        <f>IF(INDEX('Display 730 &amp; 1200'!$A:$A,ROW())="","",INDEX('Display 730 &amp; 1200'!$A:$A,ROW()))</f>
        <v/>
      </c>
      <c r="B1998" t="str">
        <f>IF(INDEX('Display 730 &amp; 1200'!$B:$B,ROW())="","",INDEX('Display 730 &amp; 1200'!$B:$B,ROW()))</f>
        <v/>
      </c>
      <c r="C1998" t="str">
        <f>IF(INDEX('Display 730 &amp; 1200'!$D:$D,ROW())="","",INDEX('Display 730 &amp; 1200'!$D:$D,ROW()))</f>
        <v/>
      </c>
      <c r="D1998">
        <f>IF($C1998="",0,SUMIFS(#REF!,#REF!,$C1998,#REF!,"&gt;="&amp;'Display 730 &amp; 1200'!$AN$10,#REF!,"&lt;="&amp;'Display 730 &amp; 1200'!$AN$9))</f>
        <v>0</v>
      </c>
      <c r="E1998">
        <f>IF($C1998="",0,SUMIFS(#REF!,#REF!,$C1998,#REF!,"&gt;="&amp;'Display 730 &amp; 1200'!$AN$12,#REF!,"&lt;="&amp;'Display 730 &amp; 1200'!$AN$11))</f>
        <v>0</v>
      </c>
    </row>
    <row r="1999" spans="1:5">
      <c r="A1999" t="str">
        <f>IF(INDEX('Display 730 &amp; 1200'!$A:$A,ROW())="","",INDEX('Display 730 &amp; 1200'!$A:$A,ROW()))</f>
        <v/>
      </c>
      <c r="B1999" t="str">
        <f>IF(INDEX('Display 730 &amp; 1200'!$B:$B,ROW())="","",INDEX('Display 730 &amp; 1200'!$B:$B,ROW()))</f>
        <v/>
      </c>
      <c r="C1999" t="str">
        <f>IF(INDEX('Display 730 &amp; 1200'!$D:$D,ROW())="","",INDEX('Display 730 &amp; 1200'!$D:$D,ROW()))</f>
        <v/>
      </c>
      <c r="D1999">
        <f>IF($C1999="",0,SUMIFS(#REF!,#REF!,$C1999,#REF!,"&gt;="&amp;'Display 730 &amp; 1200'!$AN$10,#REF!,"&lt;="&amp;'Display 730 &amp; 1200'!$AN$9))</f>
        <v>0</v>
      </c>
      <c r="E1999">
        <f>IF($C1999="",0,SUMIFS(#REF!,#REF!,$C1999,#REF!,"&gt;="&amp;'Display 730 &amp; 1200'!$AN$12,#REF!,"&lt;="&amp;'Display 730 &amp; 1200'!$AN$11))</f>
        <v>0</v>
      </c>
    </row>
    <row r="2000" spans="1:5">
      <c r="A2000" t="str">
        <f>IF(INDEX('Display 730 &amp; 1200'!$A:$A,ROW())="","",INDEX('Display 730 &amp; 1200'!$A:$A,ROW()))</f>
        <v/>
      </c>
      <c r="B2000" t="str">
        <f>IF(INDEX('Display 730 &amp; 1200'!$B:$B,ROW())="","",INDEX('Display 730 &amp; 1200'!$B:$B,ROW()))</f>
        <v/>
      </c>
      <c r="C2000" t="str">
        <f>IF(INDEX('Display 730 &amp; 1200'!$D:$D,ROW())="","",INDEX('Display 730 &amp; 1200'!$D:$D,ROW()))</f>
        <v/>
      </c>
      <c r="D2000">
        <f>IF($C2000="",0,SUMIFS(#REF!,#REF!,$C2000,#REF!,"&gt;="&amp;'Display 730 &amp; 1200'!$AN$10,#REF!,"&lt;="&amp;'Display 730 &amp; 1200'!$AN$9))</f>
        <v>0</v>
      </c>
      <c r="E2000">
        <f>IF($C2000="",0,SUMIFS(#REF!,#REF!,$C2000,#REF!,"&gt;="&amp;'Display 730 &amp; 1200'!$AN$12,#REF!,"&lt;="&amp;'Display 730 &amp; 1200'!$AN$11))</f>
        <v>0</v>
      </c>
    </row>
    <row r="2001" spans="1:5">
      <c r="A2001" t="str">
        <f>IF(INDEX('Display 730 &amp; 1200'!$A:$A,ROW())="","",INDEX('Display 730 &amp; 1200'!$A:$A,ROW()))</f>
        <v/>
      </c>
      <c r="B2001" t="str">
        <f>IF(INDEX('Display 730 &amp; 1200'!$B:$B,ROW())="","",INDEX('Display 730 &amp; 1200'!$B:$B,ROW()))</f>
        <v/>
      </c>
      <c r="C2001" t="str">
        <f>IF(INDEX('Display 730 &amp; 1200'!$D:$D,ROW())="","",INDEX('Display 730 &amp; 1200'!$D:$D,ROW()))</f>
        <v/>
      </c>
      <c r="D2001">
        <f>IF($C2001="",0,SUMIFS(#REF!,#REF!,$C2001,#REF!,"&gt;="&amp;'Display 730 &amp; 1200'!$AN$10,#REF!,"&lt;="&amp;'Display 730 &amp; 1200'!$AN$9))</f>
        <v>0</v>
      </c>
      <c r="E2001">
        <f>IF($C2001="",0,SUMIFS(#REF!,#REF!,$C2001,#REF!,"&gt;="&amp;'Display 730 &amp; 1200'!$AN$12,#REF!,"&lt;="&amp;'Display 730 &amp; 1200'!$AN$11))</f>
        <v>0</v>
      </c>
    </row>
    <row r="2002" spans="1:5">
      <c r="A2002" t="str">
        <f>IF(INDEX('Display 730 &amp; 1200'!$A:$A,ROW())="","",INDEX('Display 730 &amp; 1200'!$A:$A,ROW()))</f>
        <v/>
      </c>
      <c r="B2002" t="str">
        <f>IF(INDEX('Display 730 &amp; 1200'!$B:$B,ROW())="","",INDEX('Display 730 &amp; 1200'!$B:$B,ROW()))</f>
        <v/>
      </c>
      <c r="C2002" t="str">
        <f>IF(INDEX('Display 730 &amp; 1200'!$D:$D,ROW())="","",INDEX('Display 730 &amp; 1200'!$D:$D,ROW()))</f>
        <v/>
      </c>
      <c r="D2002">
        <f>IF($C2002="",0,SUMIFS(#REF!,#REF!,$C2002,#REF!,"&gt;="&amp;'Display 730 &amp; 1200'!$AN$10,#REF!,"&lt;="&amp;'Display 730 &amp; 1200'!$AN$9))</f>
        <v>0</v>
      </c>
      <c r="E2002">
        <f>IF($C2002="",0,SUMIFS(#REF!,#REF!,$C2002,#REF!,"&gt;="&amp;'Display 730 &amp; 1200'!$AN$12,#REF!,"&lt;="&amp;'Display 730 &amp; 1200'!$AN$11))</f>
        <v>0</v>
      </c>
    </row>
    <row r="2003" spans="1:5">
      <c r="A2003" t="str">
        <f>IF(INDEX('Display 730 &amp; 1200'!$A:$A,ROW())="","",INDEX('Display 730 &amp; 1200'!$A:$A,ROW()))</f>
        <v/>
      </c>
      <c r="B2003" t="str">
        <f>IF(INDEX('Display 730 &amp; 1200'!$B:$B,ROW())="","",INDEX('Display 730 &amp; 1200'!$B:$B,ROW()))</f>
        <v/>
      </c>
      <c r="C2003" t="str">
        <f>IF(INDEX('Display 730 &amp; 1200'!$D:$D,ROW())="","",INDEX('Display 730 &amp; 1200'!$D:$D,ROW()))</f>
        <v/>
      </c>
      <c r="D2003">
        <f>IF($C2003="",0,SUMIFS(#REF!,#REF!,$C2003,#REF!,"&gt;="&amp;'Display 730 &amp; 1200'!$AN$10,#REF!,"&lt;="&amp;'Display 730 &amp; 1200'!$AN$9))</f>
        <v>0</v>
      </c>
      <c r="E2003">
        <f>IF($C2003="",0,SUMIFS(#REF!,#REF!,$C2003,#REF!,"&gt;="&amp;'Display 730 &amp; 1200'!$AN$12,#REF!,"&lt;="&amp;'Display 730 &amp; 1200'!$AN$11))</f>
        <v>0</v>
      </c>
    </row>
    <row r="2004" spans="1:5">
      <c r="A2004" t="str">
        <f>IF(INDEX('Display 730 &amp; 1200'!$A:$A,ROW())="","",INDEX('Display 730 &amp; 1200'!$A:$A,ROW()))</f>
        <v/>
      </c>
      <c r="B2004" t="str">
        <f>IF(INDEX('Display 730 &amp; 1200'!$B:$B,ROW())="","",INDEX('Display 730 &amp; 1200'!$B:$B,ROW()))</f>
        <v/>
      </c>
      <c r="C2004" t="str">
        <f>IF(INDEX('Display 730 &amp; 1200'!$D:$D,ROW())="","",INDEX('Display 730 &amp; 1200'!$D:$D,ROW()))</f>
        <v/>
      </c>
      <c r="D2004">
        <f>IF($C2004="",0,SUMIFS(#REF!,#REF!,$C2004,#REF!,"&gt;="&amp;'Display 730 &amp; 1200'!$AN$10,#REF!,"&lt;="&amp;'Display 730 &amp; 1200'!$AN$9))</f>
        <v>0</v>
      </c>
      <c r="E2004">
        <f>IF($C2004="",0,SUMIFS(#REF!,#REF!,$C2004,#REF!,"&gt;="&amp;'Display 730 &amp; 1200'!$AN$12,#REF!,"&lt;="&amp;'Display 730 &amp; 1200'!$AN$11))</f>
        <v>0</v>
      </c>
    </row>
    <row r="2005" spans="1:5">
      <c r="A2005" t="str">
        <f>IF(INDEX('Display 730 &amp; 1200'!$A:$A,ROW())="","",INDEX('Display 730 &amp; 1200'!$A:$A,ROW()))</f>
        <v/>
      </c>
      <c r="B2005" t="str">
        <f>IF(INDEX('Display 730 &amp; 1200'!$B:$B,ROW())="","",INDEX('Display 730 &amp; 1200'!$B:$B,ROW()))</f>
        <v/>
      </c>
      <c r="C2005" t="str">
        <f>IF(INDEX('Display 730 &amp; 1200'!$D:$D,ROW())="","",INDEX('Display 730 &amp; 1200'!$D:$D,ROW()))</f>
        <v/>
      </c>
      <c r="D2005">
        <f>IF($C2005="",0,SUMIFS(#REF!,#REF!,$C2005,#REF!,"&gt;="&amp;'Display 730 &amp; 1200'!$AN$10,#REF!,"&lt;="&amp;'Display 730 &amp; 1200'!$AN$9))</f>
        <v>0</v>
      </c>
      <c r="E2005">
        <f>IF($C2005="",0,SUMIFS(#REF!,#REF!,$C2005,#REF!,"&gt;="&amp;'Display 730 &amp; 1200'!$AN$12,#REF!,"&lt;="&amp;'Display 730 &amp; 1200'!$AN$11))</f>
        <v>0</v>
      </c>
    </row>
    <row r="2006" spans="1:5">
      <c r="A2006" t="str">
        <f>IF(INDEX('Display 730 &amp; 1200'!$A:$A,ROW())="","",INDEX('Display 730 &amp; 1200'!$A:$A,ROW()))</f>
        <v/>
      </c>
      <c r="B2006" t="str">
        <f>IF(INDEX('Display 730 &amp; 1200'!$B:$B,ROW())="","",INDEX('Display 730 &amp; 1200'!$B:$B,ROW()))</f>
        <v/>
      </c>
      <c r="C2006" t="str">
        <f>IF(INDEX('Display 730 &amp; 1200'!$D:$D,ROW())="","",INDEX('Display 730 &amp; 1200'!$D:$D,ROW()))</f>
        <v/>
      </c>
      <c r="D2006">
        <f>IF($C2006="",0,SUMIFS(#REF!,#REF!,$C2006,#REF!,"&gt;="&amp;'Display 730 &amp; 1200'!$AN$10,#REF!,"&lt;="&amp;'Display 730 &amp; 1200'!$AN$9))</f>
        <v>0</v>
      </c>
      <c r="E2006">
        <f>IF($C2006="",0,SUMIFS(#REF!,#REF!,$C2006,#REF!,"&gt;="&amp;'Display 730 &amp; 1200'!$AN$12,#REF!,"&lt;="&amp;'Display 730 &amp; 1200'!$AN$11))</f>
        <v>0</v>
      </c>
    </row>
    <row r="2007" spans="1:5">
      <c r="A2007" t="str">
        <f>IF(INDEX('Display 730 &amp; 1200'!$A:$A,ROW())="","",INDEX('Display 730 &amp; 1200'!$A:$A,ROW()))</f>
        <v/>
      </c>
      <c r="B2007" t="str">
        <f>IF(INDEX('Display 730 &amp; 1200'!$B:$B,ROW())="","",INDEX('Display 730 &amp; 1200'!$B:$B,ROW()))</f>
        <v/>
      </c>
      <c r="C2007" t="str">
        <f>IF(INDEX('Display 730 &amp; 1200'!$D:$D,ROW())="","",INDEX('Display 730 &amp; 1200'!$D:$D,ROW()))</f>
        <v/>
      </c>
      <c r="D2007">
        <f>IF($C2007="",0,SUMIFS(#REF!,#REF!,$C2007,#REF!,"&gt;="&amp;'Display 730 &amp; 1200'!$AN$10,#REF!,"&lt;="&amp;'Display 730 &amp; 1200'!$AN$9))</f>
        <v>0</v>
      </c>
      <c r="E2007">
        <f>IF($C2007="",0,SUMIFS(#REF!,#REF!,$C2007,#REF!,"&gt;="&amp;'Display 730 &amp; 1200'!$AN$12,#REF!,"&lt;="&amp;'Display 730 &amp; 1200'!$AN$11))</f>
        <v>0</v>
      </c>
    </row>
    <row r="2008" spans="1:5">
      <c r="A2008" t="str">
        <f>IF(INDEX('Display 730 &amp; 1200'!$A:$A,ROW())="","",INDEX('Display 730 &amp; 1200'!$A:$A,ROW()))</f>
        <v/>
      </c>
      <c r="B2008" t="str">
        <f>IF(INDEX('Display 730 &amp; 1200'!$B:$B,ROW())="","",INDEX('Display 730 &amp; 1200'!$B:$B,ROW()))</f>
        <v/>
      </c>
      <c r="C2008" t="str">
        <f>IF(INDEX('Display 730 &amp; 1200'!$D:$D,ROW())="","",INDEX('Display 730 &amp; 1200'!$D:$D,ROW()))</f>
        <v/>
      </c>
      <c r="D2008">
        <f>IF($C2008="",0,SUMIFS(#REF!,#REF!,$C2008,#REF!,"&gt;="&amp;'Display 730 &amp; 1200'!$AN$10,#REF!,"&lt;="&amp;'Display 730 &amp; 1200'!$AN$9))</f>
        <v>0</v>
      </c>
      <c r="E2008">
        <f>IF($C2008="",0,SUMIFS(#REF!,#REF!,$C2008,#REF!,"&gt;="&amp;'Display 730 &amp; 1200'!$AN$12,#REF!,"&lt;="&amp;'Display 730 &amp; 1200'!$AN$11))</f>
        <v>0</v>
      </c>
    </row>
    <row r="2009" spans="1:5">
      <c r="A2009" t="str">
        <f>IF(INDEX('Display 730 &amp; 1200'!$A:$A,ROW())="","",INDEX('Display 730 &amp; 1200'!$A:$A,ROW()))</f>
        <v/>
      </c>
      <c r="B2009" t="str">
        <f>IF(INDEX('Display 730 &amp; 1200'!$B:$B,ROW())="","",INDEX('Display 730 &amp; 1200'!$B:$B,ROW()))</f>
        <v/>
      </c>
      <c r="C2009" t="str">
        <f>IF(INDEX('Display 730 &amp; 1200'!$D:$D,ROW())="","",INDEX('Display 730 &amp; 1200'!$D:$D,ROW()))</f>
        <v/>
      </c>
      <c r="D2009">
        <f>IF($C2009="",0,SUMIFS(#REF!,#REF!,$C2009,#REF!,"&gt;="&amp;'Display 730 &amp; 1200'!$AN$10,#REF!,"&lt;="&amp;'Display 730 &amp; 1200'!$AN$9))</f>
        <v>0</v>
      </c>
      <c r="E2009">
        <f>IF($C2009="",0,SUMIFS(#REF!,#REF!,$C2009,#REF!,"&gt;="&amp;'Display 730 &amp; 1200'!$AN$12,#REF!,"&lt;="&amp;'Display 730 &amp; 1200'!$AN$11))</f>
        <v>0</v>
      </c>
    </row>
    <row r="2010" spans="1:5">
      <c r="A2010" t="str">
        <f>IF(INDEX('Display 730 &amp; 1200'!$A:$A,ROW())="","",INDEX('Display 730 &amp; 1200'!$A:$A,ROW()))</f>
        <v/>
      </c>
      <c r="B2010" t="str">
        <f>IF(INDEX('Display 730 &amp; 1200'!$B:$B,ROW())="","",INDEX('Display 730 &amp; 1200'!$B:$B,ROW()))</f>
        <v/>
      </c>
      <c r="C2010" t="str">
        <f>IF(INDEX('Display 730 &amp; 1200'!$D:$D,ROW())="","",INDEX('Display 730 &amp; 1200'!$D:$D,ROW()))</f>
        <v/>
      </c>
      <c r="D2010">
        <f>IF($C2010="",0,SUMIFS(#REF!,#REF!,$C2010,#REF!,"&gt;="&amp;'Display 730 &amp; 1200'!$AN$10,#REF!,"&lt;="&amp;'Display 730 &amp; 1200'!$AN$9))</f>
        <v>0</v>
      </c>
      <c r="E2010">
        <f>IF($C2010="",0,SUMIFS(#REF!,#REF!,$C2010,#REF!,"&gt;="&amp;'Display 730 &amp; 1200'!$AN$12,#REF!,"&lt;="&amp;'Display 730 &amp; 1200'!$AN$11))</f>
        <v>0</v>
      </c>
    </row>
    <row r="2011" spans="1:5">
      <c r="A2011" t="str">
        <f>IF(INDEX('Display 730 &amp; 1200'!$A:$A,ROW())="","",INDEX('Display 730 &amp; 1200'!$A:$A,ROW()))</f>
        <v/>
      </c>
      <c r="B2011" t="str">
        <f>IF(INDEX('Display 730 &amp; 1200'!$B:$B,ROW())="","",INDEX('Display 730 &amp; 1200'!$B:$B,ROW()))</f>
        <v/>
      </c>
      <c r="C2011" t="str">
        <f>IF(INDEX('Display 730 &amp; 1200'!$D:$D,ROW())="","",INDEX('Display 730 &amp; 1200'!$D:$D,ROW()))</f>
        <v/>
      </c>
      <c r="D2011">
        <f>IF($C2011="",0,SUMIFS(#REF!,#REF!,$C2011,#REF!,"&gt;="&amp;'Display 730 &amp; 1200'!$AN$10,#REF!,"&lt;="&amp;'Display 730 &amp; 1200'!$AN$9))</f>
        <v>0</v>
      </c>
      <c r="E2011">
        <f>IF($C2011="",0,SUMIFS(#REF!,#REF!,$C2011,#REF!,"&gt;="&amp;'Display 730 &amp; 1200'!$AN$12,#REF!,"&lt;="&amp;'Display 730 &amp; 1200'!$AN$11))</f>
        <v>0</v>
      </c>
    </row>
    <row r="2012" spans="1:5">
      <c r="A2012" t="str">
        <f>IF(INDEX('Display 730 &amp; 1200'!$A:$A,ROW())="","",INDEX('Display 730 &amp; 1200'!$A:$A,ROW()))</f>
        <v/>
      </c>
      <c r="B2012" t="str">
        <f>IF(INDEX('Display 730 &amp; 1200'!$B:$B,ROW())="","",INDEX('Display 730 &amp; 1200'!$B:$B,ROW()))</f>
        <v/>
      </c>
      <c r="C2012" t="str">
        <f>IF(INDEX('Display 730 &amp; 1200'!$D:$D,ROW())="","",INDEX('Display 730 &amp; 1200'!$D:$D,ROW()))</f>
        <v/>
      </c>
      <c r="D2012">
        <f>IF($C2012="",0,SUMIFS(#REF!,#REF!,$C2012,#REF!,"&gt;="&amp;'Display 730 &amp; 1200'!$AN$10,#REF!,"&lt;="&amp;'Display 730 &amp; 1200'!$AN$9))</f>
        <v>0</v>
      </c>
      <c r="E2012">
        <f>IF($C2012="",0,SUMIFS(#REF!,#REF!,$C2012,#REF!,"&gt;="&amp;'Display 730 &amp; 1200'!$AN$12,#REF!,"&lt;="&amp;'Display 730 &amp; 1200'!$AN$11))</f>
        <v>0</v>
      </c>
    </row>
    <row r="2013" spans="1:5">
      <c r="A2013" t="str">
        <f>IF(INDEX('Display 730 &amp; 1200'!$A:$A,ROW())="","",INDEX('Display 730 &amp; 1200'!$A:$A,ROW()))</f>
        <v/>
      </c>
      <c r="B2013" t="str">
        <f>IF(INDEX('Display 730 &amp; 1200'!$B:$B,ROW())="","",INDEX('Display 730 &amp; 1200'!$B:$B,ROW()))</f>
        <v/>
      </c>
      <c r="C2013" t="str">
        <f>IF(INDEX('Display 730 &amp; 1200'!$D:$D,ROW())="","",INDEX('Display 730 &amp; 1200'!$D:$D,ROW()))</f>
        <v/>
      </c>
      <c r="D2013">
        <f>IF($C2013="",0,SUMIFS(#REF!,#REF!,$C2013,#REF!,"&gt;="&amp;'Display 730 &amp; 1200'!$AN$10,#REF!,"&lt;="&amp;'Display 730 &amp; 1200'!$AN$9))</f>
        <v>0</v>
      </c>
      <c r="E2013">
        <f>IF($C2013="",0,SUMIFS(#REF!,#REF!,$C2013,#REF!,"&gt;="&amp;'Display 730 &amp; 1200'!$AN$12,#REF!,"&lt;="&amp;'Display 730 &amp; 1200'!$AN$11))</f>
        <v>0</v>
      </c>
    </row>
    <row r="2014" spans="1:5">
      <c r="A2014" t="str">
        <f>IF(INDEX('Display 730 &amp; 1200'!$A:$A,ROW())="","",INDEX('Display 730 &amp; 1200'!$A:$A,ROW()))</f>
        <v/>
      </c>
      <c r="B2014" t="str">
        <f>IF(INDEX('Display 730 &amp; 1200'!$B:$B,ROW())="","",INDEX('Display 730 &amp; 1200'!$B:$B,ROW()))</f>
        <v/>
      </c>
      <c r="C2014" t="str">
        <f>IF(INDEX('Display 730 &amp; 1200'!$D:$D,ROW())="","",INDEX('Display 730 &amp; 1200'!$D:$D,ROW()))</f>
        <v/>
      </c>
      <c r="D2014">
        <f>IF($C2014="",0,SUMIFS(#REF!,#REF!,$C2014,#REF!,"&gt;="&amp;'Display 730 &amp; 1200'!$AN$10,#REF!,"&lt;="&amp;'Display 730 &amp; 1200'!$AN$9))</f>
        <v>0</v>
      </c>
      <c r="E2014">
        <f>IF($C2014="",0,SUMIFS(#REF!,#REF!,$C2014,#REF!,"&gt;="&amp;'Display 730 &amp; 1200'!$AN$12,#REF!,"&lt;="&amp;'Display 730 &amp; 1200'!$AN$11))</f>
        <v>0</v>
      </c>
    </row>
    <row r="2015" spans="1:5">
      <c r="A2015" t="str">
        <f>IF(INDEX('Display 730 &amp; 1200'!$A:$A,ROW())="","",INDEX('Display 730 &amp; 1200'!$A:$A,ROW()))</f>
        <v/>
      </c>
      <c r="B2015" t="str">
        <f>IF(INDEX('Display 730 &amp; 1200'!$B:$B,ROW())="","",INDEX('Display 730 &amp; 1200'!$B:$B,ROW()))</f>
        <v/>
      </c>
      <c r="C2015" t="str">
        <f>IF(INDEX('Display 730 &amp; 1200'!$D:$D,ROW())="","",INDEX('Display 730 &amp; 1200'!$D:$D,ROW()))</f>
        <v/>
      </c>
      <c r="D2015">
        <f>IF($C2015="",0,SUMIFS(#REF!,#REF!,$C2015,#REF!,"&gt;="&amp;'Display 730 &amp; 1200'!$AN$10,#REF!,"&lt;="&amp;'Display 730 &amp; 1200'!$AN$9))</f>
        <v>0</v>
      </c>
      <c r="E2015">
        <f>IF($C2015="",0,SUMIFS(#REF!,#REF!,$C2015,#REF!,"&gt;="&amp;'Display 730 &amp; 1200'!$AN$12,#REF!,"&lt;="&amp;'Display 730 &amp; 1200'!$AN$11))</f>
        <v>0</v>
      </c>
    </row>
    <row r="2016" spans="1:5">
      <c r="A2016" t="str">
        <f>IF(INDEX('Display 730 &amp; 1200'!$A:$A,ROW())="","",INDEX('Display 730 &amp; 1200'!$A:$A,ROW()))</f>
        <v/>
      </c>
      <c r="B2016" t="str">
        <f>IF(INDEX('Display 730 &amp; 1200'!$B:$B,ROW())="","",INDEX('Display 730 &amp; 1200'!$B:$B,ROW()))</f>
        <v/>
      </c>
      <c r="C2016" t="str">
        <f>IF(INDEX('Display 730 &amp; 1200'!$D:$D,ROW())="","",INDEX('Display 730 &amp; 1200'!$D:$D,ROW()))</f>
        <v/>
      </c>
      <c r="D2016">
        <f>IF($C2016="",0,SUMIFS(#REF!,#REF!,$C2016,#REF!,"&gt;="&amp;'Display 730 &amp; 1200'!$AN$10,#REF!,"&lt;="&amp;'Display 730 &amp; 1200'!$AN$9))</f>
        <v>0</v>
      </c>
      <c r="E2016">
        <f>IF($C2016="",0,SUMIFS(#REF!,#REF!,$C2016,#REF!,"&gt;="&amp;'Display 730 &amp; 1200'!$AN$12,#REF!,"&lt;="&amp;'Display 730 &amp; 1200'!$AN$11))</f>
        <v>0</v>
      </c>
    </row>
    <row r="2017" spans="1:5">
      <c r="A2017" t="str">
        <f>IF(INDEX('Display 730 &amp; 1200'!$A:$A,ROW())="","",INDEX('Display 730 &amp; 1200'!$A:$A,ROW()))</f>
        <v/>
      </c>
      <c r="B2017" t="str">
        <f>IF(INDEX('Display 730 &amp; 1200'!$B:$B,ROW())="","",INDEX('Display 730 &amp; 1200'!$B:$B,ROW()))</f>
        <v/>
      </c>
      <c r="C2017" t="str">
        <f>IF(INDEX('Display 730 &amp; 1200'!$D:$D,ROW())="","",INDEX('Display 730 &amp; 1200'!$D:$D,ROW()))</f>
        <v/>
      </c>
      <c r="D2017">
        <f>IF($C2017="",0,SUMIFS(#REF!,#REF!,$C2017,#REF!,"&gt;="&amp;'Display 730 &amp; 1200'!$AN$10,#REF!,"&lt;="&amp;'Display 730 &amp; 1200'!$AN$9))</f>
        <v>0</v>
      </c>
      <c r="E2017">
        <f>IF($C2017="",0,SUMIFS(#REF!,#REF!,$C2017,#REF!,"&gt;="&amp;'Display 730 &amp; 1200'!$AN$12,#REF!,"&lt;="&amp;'Display 730 &amp; 1200'!$AN$11))</f>
        <v>0</v>
      </c>
    </row>
    <row r="2018" spans="1:5">
      <c r="A2018" t="str">
        <f>IF(INDEX('Display 730 &amp; 1200'!$A:$A,ROW())="","",INDEX('Display 730 &amp; 1200'!$A:$A,ROW()))</f>
        <v/>
      </c>
      <c r="B2018" t="str">
        <f>IF(INDEX('Display 730 &amp; 1200'!$B:$B,ROW())="","",INDEX('Display 730 &amp; 1200'!$B:$B,ROW()))</f>
        <v/>
      </c>
      <c r="C2018" t="str">
        <f>IF(INDEX('Display 730 &amp; 1200'!$D:$D,ROW())="","",INDEX('Display 730 &amp; 1200'!$D:$D,ROW()))</f>
        <v/>
      </c>
      <c r="D2018">
        <f>IF($C2018="",0,SUMIFS(#REF!,#REF!,$C2018,#REF!,"&gt;="&amp;'Display 730 &amp; 1200'!$AN$10,#REF!,"&lt;="&amp;'Display 730 &amp; 1200'!$AN$9))</f>
        <v>0</v>
      </c>
      <c r="E2018">
        <f>IF($C2018="",0,SUMIFS(#REF!,#REF!,$C2018,#REF!,"&gt;="&amp;'Display 730 &amp; 1200'!$AN$12,#REF!,"&lt;="&amp;'Display 730 &amp; 1200'!$AN$11))</f>
        <v>0</v>
      </c>
    </row>
    <row r="2019" spans="1:5">
      <c r="A2019" t="str">
        <f>IF(INDEX('Display 730 &amp; 1200'!$A:$A,ROW())="","",INDEX('Display 730 &amp; 1200'!$A:$A,ROW()))</f>
        <v/>
      </c>
      <c r="B2019" t="str">
        <f>IF(INDEX('Display 730 &amp; 1200'!$B:$B,ROW())="","",INDEX('Display 730 &amp; 1200'!$B:$B,ROW()))</f>
        <v/>
      </c>
      <c r="C2019" t="str">
        <f>IF(INDEX('Display 730 &amp; 1200'!$D:$D,ROW())="","",INDEX('Display 730 &amp; 1200'!$D:$D,ROW()))</f>
        <v/>
      </c>
      <c r="D2019">
        <f>IF($C2019="",0,SUMIFS(#REF!,#REF!,$C2019,#REF!,"&gt;="&amp;'Display 730 &amp; 1200'!$AN$10,#REF!,"&lt;="&amp;'Display 730 &amp; 1200'!$AN$9))</f>
        <v>0</v>
      </c>
      <c r="E2019">
        <f>IF($C2019="",0,SUMIFS(#REF!,#REF!,$C2019,#REF!,"&gt;="&amp;'Display 730 &amp; 1200'!$AN$12,#REF!,"&lt;="&amp;'Display 730 &amp; 1200'!$AN$11))</f>
        <v>0</v>
      </c>
    </row>
    <row r="2020" spans="1:5">
      <c r="A2020" t="str">
        <f>IF(INDEX('Display 730 &amp; 1200'!$A:$A,ROW())="","",INDEX('Display 730 &amp; 1200'!$A:$A,ROW()))</f>
        <v/>
      </c>
      <c r="B2020" t="str">
        <f>IF(INDEX('Display 730 &amp; 1200'!$B:$B,ROW())="","",INDEX('Display 730 &amp; 1200'!$B:$B,ROW()))</f>
        <v/>
      </c>
      <c r="C2020" t="str">
        <f>IF(INDEX('Display 730 &amp; 1200'!$D:$D,ROW())="","",INDEX('Display 730 &amp; 1200'!$D:$D,ROW()))</f>
        <v/>
      </c>
      <c r="D2020">
        <f>IF($C2020="",0,SUMIFS(#REF!,#REF!,$C2020,#REF!,"&gt;="&amp;'Display 730 &amp; 1200'!$AN$10,#REF!,"&lt;="&amp;'Display 730 &amp; 1200'!$AN$9))</f>
        <v>0</v>
      </c>
      <c r="E2020">
        <f>IF($C2020="",0,SUMIFS(#REF!,#REF!,$C2020,#REF!,"&gt;="&amp;'Display 730 &amp; 1200'!$AN$12,#REF!,"&lt;="&amp;'Display 730 &amp; 1200'!$AN$11))</f>
        <v>0</v>
      </c>
    </row>
    <row r="2021" spans="1:5">
      <c r="A2021" t="str">
        <f>IF(INDEX('Display 730 &amp; 1200'!$A:$A,ROW())="","",INDEX('Display 730 &amp; 1200'!$A:$A,ROW()))</f>
        <v/>
      </c>
      <c r="B2021" t="str">
        <f>IF(INDEX('Display 730 &amp; 1200'!$B:$B,ROW())="","",INDEX('Display 730 &amp; 1200'!$B:$B,ROW()))</f>
        <v/>
      </c>
      <c r="C2021" t="str">
        <f>IF(INDEX('Display 730 &amp; 1200'!$D:$D,ROW())="","",INDEX('Display 730 &amp; 1200'!$D:$D,ROW()))</f>
        <v/>
      </c>
      <c r="D2021">
        <f>IF($C2021="",0,SUMIFS(#REF!,#REF!,$C2021,#REF!,"&gt;="&amp;'Display 730 &amp; 1200'!$AN$10,#REF!,"&lt;="&amp;'Display 730 &amp; 1200'!$AN$9))</f>
        <v>0</v>
      </c>
      <c r="E2021">
        <f>IF($C2021="",0,SUMIFS(#REF!,#REF!,$C2021,#REF!,"&gt;="&amp;'Display 730 &amp; 1200'!$AN$12,#REF!,"&lt;="&amp;'Display 730 &amp; 1200'!$AN$11))</f>
        <v>0</v>
      </c>
    </row>
    <row r="2022" spans="1:5">
      <c r="A2022" t="str">
        <f>IF(INDEX('Display 730 &amp; 1200'!$A:$A,ROW())="","",INDEX('Display 730 &amp; 1200'!$A:$A,ROW()))</f>
        <v/>
      </c>
      <c r="B2022" t="str">
        <f>IF(INDEX('Display 730 &amp; 1200'!$B:$B,ROW())="","",INDEX('Display 730 &amp; 1200'!$B:$B,ROW()))</f>
        <v/>
      </c>
      <c r="C2022" t="str">
        <f>IF(INDEX('Display 730 &amp; 1200'!$D:$D,ROW())="","",INDEX('Display 730 &amp; 1200'!$D:$D,ROW()))</f>
        <v/>
      </c>
      <c r="D2022">
        <f>IF($C2022="",0,SUMIFS(#REF!,#REF!,$C2022,#REF!,"&gt;="&amp;'Display 730 &amp; 1200'!$AN$10,#REF!,"&lt;="&amp;'Display 730 &amp; 1200'!$AN$9))</f>
        <v>0</v>
      </c>
      <c r="E2022">
        <f>IF($C2022="",0,SUMIFS(#REF!,#REF!,$C2022,#REF!,"&gt;="&amp;'Display 730 &amp; 1200'!$AN$12,#REF!,"&lt;="&amp;'Display 730 &amp; 1200'!$AN$11))</f>
        <v>0</v>
      </c>
    </row>
    <row r="2023" spans="1:5">
      <c r="A2023" t="str">
        <f>IF(INDEX('Display 730 &amp; 1200'!$A:$A,ROW())="","",INDEX('Display 730 &amp; 1200'!$A:$A,ROW()))</f>
        <v/>
      </c>
      <c r="B2023" t="str">
        <f>IF(INDEX('Display 730 &amp; 1200'!$B:$B,ROW())="","",INDEX('Display 730 &amp; 1200'!$B:$B,ROW()))</f>
        <v/>
      </c>
      <c r="C2023" t="str">
        <f>IF(INDEX('Display 730 &amp; 1200'!$D:$D,ROW())="","",INDEX('Display 730 &amp; 1200'!$D:$D,ROW()))</f>
        <v/>
      </c>
      <c r="D2023">
        <f>IF($C2023="",0,SUMIFS(#REF!,#REF!,$C2023,#REF!,"&gt;="&amp;'Display 730 &amp; 1200'!$AN$10,#REF!,"&lt;="&amp;'Display 730 &amp; 1200'!$AN$9))</f>
        <v>0</v>
      </c>
      <c r="E2023">
        <f>IF($C2023="",0,SUMIFS(#REF!,#REF!,$C2023,#REF!,"&gt;="&amp;'Display 730 &amp; 1200'!$AN$12,#REF!,"&lt;="&amp;'Display 730 &amp; 1200'!$AN$11))</f>
        <v>0</v>
      </c>
    </row>
    <row r="2024" spans="1:5">
      <c r="A2024" t="str">
        <f>IF(INDEX('Display 730 &amp; 1200'!$A:$A,ROW())="","",INDEX('Display 730 &amp; 1200'!$A:$A,ROW()))</f>
        <v/>
      </c>
      <c r="B2024" t="str">
        <f>IF(INDEX('Display 730 &amp; 1200'!$B:$B,ROW())="","",INDEX('Display 730 &amp; 1200'!$B:$B,ROW()))</f>
        <v/>
      </c>
      <c r="C2024" t="str">
        <f>IF(INDEX('Display 730 &amp; 1200'!$D:$D,ROW())="","",INDEX('Display 730 &amp; 1200'!$D:$D,ROW()))</f>
        <v/>
      </c>
      <c r="D2024">
        <f>IF($C2024="",0,SUMIFS(#REF!,#REF!,$C2024,#REF!,"&gt;="&amp;'Display 730 &amp; 1200'!$AN$10,#REF!,"&lt;="&amp;'Display 730 &amp; 1200'!$AN$9))</f>
        <v>0</v>
      </c>
      <c r="E2024">
        <f>IF($C2024="",0,SUMIFS(#REF!,#REF!,$C2024,#REF!,"&gt;="&amp;'Display 730 &amp; 1200'!$AN$12,#REF!,"&lt;="&amp;'Display 730 &amp; 1200'!$AN$11))</f>
        <v>0</v>
      </c>
    </row>
    <row r="2025" spans="1:5">
      <c r="A2025" t="str">
        <f>IF(INDEX('Display 730 &amp; 1200'!$A:$A,ROW())="","",INDEX('Display 730 &amp; 1200'!$A:$A,ROW()))</f>
        <v/>
      </c>
      <c r="B2025" t="str">
        <f>IF(INDEX('Display 730 &amp; 1200'!$B:$B,ROW())="","",INDEX('Display 730 &amp; 1200'!$B:$B,ROW()))</f>
        <v/>
      </c>
      <c r="C2025" t="str">
        <f>IF(INDEX('Display 730 &amp; 1200'!$D:$D,ROW())="","",INDEX('Display 730 &amp; 1200'!$D:$D,ROW()))</f>
        <v/>
      </c>
      <c r="D2025">
        <f>IF($C2025="",0,SUMIFS(#REF!,#REF!,$C2025,#REF!,"&gt;="&amp;'Display 730 &amp; 1200'!$AN$10,#REF!,"&lt;="&amp;'Display 730 &amp; 1200'!$AN$9))</f>
        <v>0</v>
      </c>
      <c r="E2025">
        <f>IF($C2025="",0,SUMIFS(#REF!,#REF!,$C2025,#REF!,"&gt;="&amp;'Display 730 &amp; 1200'!$AN$12,#REF!,"&lt;="&amp;'Display 730 &amp; 1200'!$AN$11))</f>
        <v>0</v>
      </c>
    </row>
    <row r="2026" spans="1:5">
      <c r="A2026" t="str">
        <f>IF(INDEX('Display 730 &amp; 1200'!$A:$A,ROW())="","",INDEX('Display 730 &amp; 1200'!$A:$A,ROW()))</f>
        <v/>
      </c>
      <c r="B2026" t="str">
        <f>IF(INDEX('Display 730 &amp; 1200'!$B:$B,ROW())="","",INDEX('Display 730 &amp; 1200'!$B:$B,ROW()))</f>
        <v/>
      </c>
      <c r="C2026" t="str">
        <f>IF(INDEX('Display 730 &amp; 1200'!$D:$D,ROW())="","",INDEX('Display 730 &amp; 1200'!$D:$D,ROW()))</f>
        <v/>
      </c>
      <c r="D2026">
        <f>IF($C2026="",0,SUMIFS(#REF!,#REF!,$C2026,#REF!,"&gt;="&amp;'Display 730 &amp; 1200'!$AN$10,#REF!,"&lt;="&amp;'Display 730 &amp; 1200'!$AN$9))</f>
        <v>0</v>
      </c>
      <c r="E2026">
        <f>IF($C2026="",0,SUMIFS(#REF!,#REF!,$C2026,#REF!,"&gt;="&amp;'Display 730 &amp; 1200'!$AN$12,#REF!,"&lt;="&amp;'Display 730 &amp; 1200'!$AN$11))</f>
        <v>0</v>
      </c>
    </row>
    <row r="2027" spans="1:5">
      <c r="A2027" t="str">
        <f>IF(INDEX('Display 730 &amp; 1200'!$A:$A,ROW())="","",INDEX('Display 730 &amp; 1200'!$A:$A,ROW()))</f>
        <v/>
      </c>
      <c r="B2027" t="str">
        <f>IF(INDEX('Display 730 &amp; 1200'!$B:$B,ROW())="","",INDEX('Display 730 &amp; 1200'!$B:$B,ROW()))</f>
        <v/>
      </c>
      <c r="C2027" t="str">
        <f>IF(INDEX('Display 730 &amp; 1200'!$D:$D,ROW())="","",INDEX('Display 730 &amp; 1200'!$D:$D,ROW()))</f>
        <v/>
      </c>
      <c r="D2027">
        <f>IF($C2027="",0,SUMIFS(#REF!,#REF!,$C2027,#REF!,"&gt;="&amp;'Display 730 &amp; 1200'!$AN$10,#REF!,"&lt;="&amp;'Display 730 &amp; 1200'!$AN$9))</f>
        <v>0</v>
      </c>
      <c r="E2027">
        <f>IF($C2027="",0,SUMIFS(#REF!,#REF!,$C2027,#REF!,"&gt;="&amp;'Display 730 &amp; 1200'!$AN$12,#REF!,"&lt;="&amp;'Display 730 &amp; 1200'!$AN$11))</f>
        <v>0</v>
      </c>
    </row>
    <row r="2028" spans="1:5">
      <c r="A2028" t="str">
        <f>IF(INDEX('Display 730 &amp; 1200'!$A:$A,ROW())="","",INDEX('Display 730 &amp; 1200'!$A:$A,ROW()))</f>
        <v/>
      </c>
      <c r="B2028" t="str">
        <f>IF(INDEX('Display 730 &amp; 1200'!$B:$B,ROW())="","",INDEX('Display 730 &amp; 1200'!$B:$B,ROW()))</f>
        <v/>
      </c>
      <c r="C2028" t="str">
        <f>IF(INDEX('Display 730 &amp; 1200'!$D:$D,ROW())="","",INDEX('Display 730 &amp; 1200'!$D:$D,ROW()))</f>
        <v/>
      </c>
      <c r="D2028">
        <f>IF($C2028="",0,SUMIFS(#REF!,#REF!,$C2028,#REF!,"&gt;="&amp;'Display 730 &amp; 1200'!$AN$10,#REF!,"&lt;="&amp;'Display 730 &amp; 1200'!$AN$9))</f>
        <v>0</v>
      </c>
      <c r="E2028">
        <f>IF($C2028="",0,SUMIFS(#REF!,#REF!,$C2028,#REF!,"&gt;="&amp;'Display 730 &amp; 1200'!$AN$12,#REF!,"&lt;="&amp;'Display 730 &amp; 1200'!$AN$11))</f>
        <v>0</v>
      </c>
    </row>
    <row r="2029" spans="1:5">
      <c r="A2029" t="str">
        <f>IF(INDEX('Display 730 &amp; 1200'!$A:$A,ROW())="","",INDEX('Display 730 &amp; 1200'!$A:$A,ROW()))</f>
        <v/>
      </c>
      <c r="B2029" t="str">
        <f>IF(INDEX('Display 730 &amp; 1200'!$B:$B,ROW())="","",INDEX('Display 730 &amp; 1200'!$B:$B,ROW()))</f>
        <v/>
      </c>
      <c r="C2029" t="str">
        <f>IF(INDEX('Display 730 &amp; 1200'!$D:$D,ROW())="","",INDEX('Display 730 &amp; 1200'!$D:$D,ROW()))</f>
        <v/>
      </c>
      <c r="D2029">
        <f>IF($C2029="",0,SUMIFS(#REF!,#REF!,$C2029,#REF!,"&gt;="&amp;'Display 730 &amp; 1200'!$AN$10,#REF!,"&lt;="&amp;'Display 730 &amp; 1200'!$AN$9))</f>
        <v>0</v>
      </c>
      <c r="E2029">
        <f>IF($C2029="",0,SUMIFS(#REF!,#REF!,$C2029,#REF!,"&gt;="&amp;'Display 730 &amp; 1200'!$AN$12,#REF!,"&lt;="&amp;'Display 730 &amp; 1200'!$AN$11))</f>
        <v>0</v>
      </c>
    </row>
    <row r="2030" spans="1:5">
      <c r="A2030" t="str">
        <f>IF(INDEX('Display 730 &amp; 1200'!$A:$A,ROW())="","",INDEX('Display 730 &amp; 1200'!$A:$A,ROW()))</f>
        <v/>
      </c>
      <c r="B2030" t="str">
        <f>IF(INDEX('Display 730 &amp; 1200'!$B:$B,ROW())="","",INDEX('Display 730 &amp; 1200'!$B:$B,ROW()))</f>
        <v/>
      </c>
      <c r="C2030" t="str">
        <f>IF(INDEX('Display 730 &amp; 1200'!$D:$D,ROW())="","",INDEX('Display 730 &amp; 1200'!$D:$D,ROW()))</f>
        <v/>
      </c>
      <c r="D2030">
        <f>IF($C2030="",0,SUMIFS(#REF!,#REF!,$C2030,#REF!,"&gt;="&amp;'Display 730 &amp; 1200'!$AN$10,#REF!,"&lt;="&amp;'Display 730 &amp; 1200'!$AN$9))</f>
        <v>0</v>
      </c>
      <c r="E2030">
        <f>IF($C2030="",0,SUMIFS(#REF!,#REF!,$C2030,#REF!,"&gt;="&amp;'Display 730 &amp; 1200'!$AN$12,#REF!,"&lt;="&amp;'Display 730 &amp; 1200'!$AN$11))</f>
        <v>0</v>
      </c>
    </row>
    <row r="2031" spans="1:5">
      <c r="A2031" t="str">
        <f>IF(INDEX('Display 730 &amp; 1200'!$A:$A,ROW())="","",INDEX('Display 730 &amp; 1200'!$A:$A,ROW()))</f>
        <v/>
      </c>
      <c r="B2031" t="str">
        <f>IF(INDEX('Display 730 &amp; 1200'!$B:$B,ROW())="","",INDEX('Display 730 &amp; 1200'!$B:$B,ROW()))</f>
        <v/>
      </c>
      <c r="C2031" t="str">
        <f>IF(INDEX('Display 730 &amp; 1200'!$D:$D,ROW())="","",INDEX('Display 730 &amp; 1200'!$D:$D,ROW()))</f>
        <v/>
      </c>
      <c r="D2031">
        <f>IF($C2031="",0,SUMIFS(#REF!,#REF!,$C2031,#REF!,"&gt;="&amp;'Display 730 &amp; 1200'!$AN$10,#REF!,"&lt;="&amp;'Display 730 &amp; 1200'!$AN$9))</f>
        <v>0</v>
      </c>
      <c r="E2031">
        <f>IF($C2031="",0,SUMIFS(#REF!,#REF!,$C2031,#REF!,"&gt;="&amp;'Display 730 &amp; 1200'!$AN$12,#REF!,"&lt;="&amp;'Display 730 &amp; 1200'!$AN$11))</f>
        <v>0</v>
      </c>
    </row>
    <row r="2032" spans="1:5">
      <c r="A2032" t="str">
        <f>IF(INDEX('Display 730 &amp; 1200'!$A:$A,ROW())="","",INDEX('Display 730 &amp; 1200'!$A:$A,ROW()))</f>
        <v/>
      </c>
      <c r="B2032" t="str">
        <f>IF(INDEX('Display 730 &amp; 1200'!$B:$B,ROW())="","",INDEX('Display 730 &amp; 1200'!$B:$B,ROW()))</f>
        <v/>
      </c>
      <c r="C2032" t="str">
        <f>IF(INDEX('Display 730 &amp; 1200'!$D:$D,ROW())="","",INDEX('Display 730 &amp; 1200'!$D:$D,ROW()))</f>
        <v/>
      </c>
      <c r="D2032">
        <f>IF($C2032="",0,SUMIFS(#REF!,#REF!,$C2032,#REF!,"&gt;="&amp;'Display 730 &amp; 1200'!$AN$10,#REF!,"&lt;="&amp;'Display 730 &amp; 1200'!$AN$9))</f>
        <v>0</v>
      </c>
      <c r="E2032">
        <f>IF($C2032="",0,SUMIFS(#REF!,#REF!,$C2032,#REF!,"&gt;="&amp;'Display 730 &amp; 1200'!$AN$12,#REF!,"&lt;="&amp;'Display 730 &amp; 1200'!$AN$11))</f>
        <v>0</v>
      </c>
    </row>
    <row r="2033" spans="1:5">
      <c r="A2033" t="str">
        <f>IF(INDEX('Display 730 &amp; 1200'!$A:$A,ROW())="","",INDEX('Display 730 &amp; 1200'!$A:$A,ROW()))</f>
        <v/>
      </c>
      <c r="B2033" t="str">
        <f>IF(INDEX('Display 730 &amp; 1200'!$B:$B,ROW())="","",INDEX('Display 730 &amp; 1200'!$B:$B,ROW()))</f>
        <v/>
      </c>
      <c r="C2033" t="str">
        <f>IF(INDEX('Display 730 &amp; 1200'!$D:$D,ROW())="","",INDEX('Display 730 &amp; 1200'!$D:$D,ROW()))</f>
        <v/>
      </c>
      <c r="D2033">
        <f>IF($C2033="",0,SUMIFS(#REF!,#REF!,$C2033,#REF!,"&gt;="&amp;'Display 730 &amp; 1200'!$AN$10,#REF!,"&lt;="&amp;'Display 730 &amp; 1200'!$AN$9))</f>
        <v>0</v>
      </c>
      <c r="E2033">
        <f>IF($C2033="",0,SUMIFS(#REF!,#REF!,$C2033,#REF!,"&gt;="&amp;'Display 730 &amp; 1200'!$AN$12,#REF!,"&lt;="&amp;'Display 730 &amp; 1200'!$AN$11))</f>
        <v>0</v>
      </c>
    </row>
    <row r="2034" spans="1:5">
      <c r="A2034" t="str">
        <f>IF(INDEX('Display 730 &amp; 1200'!$A:$A,ROW())="","",INDEX('Display 730 &amp; 1200'!$A:$A,ROW()))</f>
        <v/>
      </c>
      <c r="B2034" t="str">
        <f>IF(INDEX('Display 730 &amp; 1200'!$B:$B,ROW())="","",INDEX('Display 730 &amp; 1200'!$B:$B,ROW()))</f>
        <v/>
      </c>
      <c r="C2034" t="str">
        <f>IF(INDEX('Display 730 &amp; 1200'!$D:$D,ROW())="","",INDEX('Display 730 &amp; 1200'!$D:$D,ROW()))</f>
        <v/>
      </c>
      <c r="D2034">
        <f>IF($C2034="",0,SUMIFS(#REF!,#REF!,$C2034,#REF!,"&gt;="&amp;'Display 730 &amp; 1200'!$AN$10,#REF!,"&lt;="&amp;'Display 730 &amp; 1200'!$AN$9))</f>
        <v>0</v>
      </c>
      <c r="E2034">
        <f>IF($C2034="",0,SUMIFS(#REF!,#REF!,$C2034,#REF!,"&gt;="&amp;'Display 730 &amp; 1200'!$AN$12,#REF!,"&lt;="&amp;'Display 730 &amp; 1200'!$AN$11))</f>
        <v>0</v>
      </c>
    </row>
    <row r="2035" spans="1:5">
      <c r="A2035" t="str">
        <f>IF(INDEX('Display 730 &amp; 1200'!$A:$A,ROW())="","",INDEX('Display 730 &amp; 1200'!$A:$A,ROW()))</f>
        <v/>
      </c>
      <c r="B2035" t="str">
        <f>IF(INDEX('Display 730 &amp; 1200'!$B:$B,ROW())="","",INDEX('Display 730 &amp; 1200'!$B:$B,ROW()))</f>
        <v/>
      </c>
      <c r="C2035" t="str">
        <f>IF(INDEX('Display 730 &amp; 1200'!$D:$D,ROW())="","",INDEX('Display 730 &amp; 1200'!$D:$D,ROW()))</f>
        <v/>
      </c>
      <c r="D2035">
        <f>IF($C2035="",0,SUMIFS(#REF!,#REF!,$C2035,#REF!,"&gt;="&amp;'Display 730 &amp; 1200'!$AN$10,#REF!,"&lt;="&amp;'Display 730 &amp; 1200'!$AN$9))</f>
        <v>0</v>
      </c>
      <c r="E2035">
        <f>IF($C2035="",0,SUMIFS(#REF!,#REF!,$C2035,#REF!,"&gt;="&amp;'Display 730 &amp; 1200'!$AN$12,#REF!,"&lt;="&amp;'Display 730 &amp; 1200'!$AN$11))</f>
        <v>0</v>
      </c>
    </row>
    <row r="2036" spans="1:5">
      <c r="A2036" t="str">
        <f>IF(INDEX('Display 730 &amp; 1200'!$A:$A,ROW())="","",INDEX('Display 730 &amp; 1200'!$A:$A,ROW()))</f>
        <v/>
      </c>
      <c r="B2036" t="str">
        <f>IF(INDEX('Display 730 &amp; 1200'!$B:$B,ROW())="","",INDEX('Display 730 &amp; 1200'!$B:$B,ROW()))</f>
        <v/>
      </c>
      <c r="C2036" t="str">
        <f>IF(INDEX('Display 730 &amp; 1200'!$D:$D,ROW())="","",INDEX('Display 730 &amp; 1200'!$D:$D,ROW()))</f>
        <v/>
      </c>
      <c r="D2036">
        <f>IF($C2036="",0,SUMIFS(#REF!,#REF!,$C2036,#REF!,"&gt;="&amp;'Display 730 &amp; 1200'!$AN$10,#REF!,"&lt;="&amp;'Display 730 &amp; 1200'!$AN$9))</f>
        <v>0</v>
      </c>
      <c r="E2036">
        <f>IF($C2036="",0,SUMIFS(#REF!,#REF!,$C2036,#REF!,"&gt;="&amp;'Display 730 &amp; 1200'!$AN$12,#REF!,"&lt;="&amp;'Display 730 &amp; 1200'!$AN$11))</f>
        <v>0</v>
      </c>
    </row>
    <row r="2037" spans="1:5">
      <c r="A2037" t="str">
        <f>IF(INDEX('Display 730 &amp; 1200'!$A:$A,ROW())="","",INDEX('Display 730 &amp; 1200'!$A:$A,ROW()))</f>
        <v/>
      </c>
      <c r="B2037" t="str">
        <f>IF(INDEX('Display 730 &amp; 1200'!$B:$B,ROW())="","",INDEX('Display 730 &amp; 1200'!$B:$B,ROW()))</f>
        <v/>
      </c>
      <c r="C2037" t="str">
        <f>IF(INDEX('Display 730 &amp; 1200'!$D:$D,ROW())="","",INDEX('Display 730 &amp; 1200'!$D:$D,ROW()))</f>
        <v/>
      </c>
      <c r="D2037">
        <f>IF($C2037="",0,SUMIFS(#REF!,#REF!,$C2037,#REF!,"&gt;="&amp;'Display 730 &amp; 1200'!$AN$10,#REF!,"&lt;="&amp;'Display 730 &amp; 1200'!$AN$9))</f>
        <v>0</v>
      </c>
      <c r="E2037">
        <f>IF($C2037="",0,SUMIFS(#REF!,#REF!,$C2037,#REF!,"&gt;="&amp;'Display 730 &amp; 1200'!$AN$12,#REF!,"&lt;="&amp;'Display 730 &amp; 1200'!$AN$11))</f>
        <v>0</v>
      </c>
    </row>
    <row r="2038" spans="1:5">
      <c r="A2038" t="str">
        <f>IF(INDEX('Display 730 &amp; 1200'!$A:$A,ROW())="","",INDEX('Display 730 &amp; 1200'!$A:$A,ROW()))</f>
        <v/>
      </c>
      <c r="B2038" t="str">
        <f>IF(INDEX('Display 730 &amp; 1200'!$B:$B,ROW())="","",INDEX('Display 730 &amp; 1200'!$B:$B,ROW()))</f>
        <v/>
      </c>
      <c r="C2038" t="str">
        <f>IF(INDEX('Display 730 &amp; 1200'!$D:$D,ROW())="","",INDEX('Display 730 &amp; 1200'!$D:$D,ROW()))</f>
        <v/>
      </c>
      <c r="D2038">
        <f>IF($C2038="",0,SUMIFS(#REF!,#REF!,$C2038,#REF!,"&gt;="&amp;'Display 730 &amp; 1200'!$AN$10,#REF!,"&lt;="&amp;'Display 730 &amp; 1200'!$AN$9))</f>
        <v>0</v>
      </c>
      <c r="E2038">
        <f>IF($C2038="",0,SUMIFS(#REF!,#REF!,$C2038,#REF!,"&gt;="&amp;'Display 730 &amp; 1200'!$AN$12,#REF!,"&lt;="&amp;'Display 730 &amp; 1200'!$AN$11))</f>
        <v>0</v>
      </c>
    </row>
    <row r="2039" spans="1:5">
      <c r="A2039" t="str">
        <f>IF(INDEX('Display 730 &amp; 1200'!$A:$A,ROW())="","",INDEX('Display 730 &amp; 1200'!$A:$A,ROW()))</f>
        <v/>
      </c>
      <c r="B2039" t="str">
        <f>IF(INDEX('Display 730 &amp; 1200'!$B:$B,ROW())="","",INDEX('Display 730 &amp; 1200'!$B:$B,ROW()))</f>
        <v/>
      </c>
      <c r="C2039" t="str">
        <f>IF(INDEX('Display 730 &amp; 1200'!$D:$D,ROW())="","",INDEX('Display 730 &amp; 1200'!$D:$D,ROW()))</f>
        <v/>
      </c>
      <c r="D2039">
        <f>IF($C2039="",0,SUMIFS(#REF!,#REF!,$C2039,#REF!,"&gt;="&amp;'Display 730 &amp; 1200'!$AN$10,#REF!,"&lt;="&amp;'Display 730 &amp; 1200'!$AN$9))</f>
        <v>0</v>
      </c>
      <c r="E2039">
        <f>IF($C2039="",0,SUMIFS(#REF!,#REF!,$C2039,#REF!,"&gt;="&amp;'Display 730 &amp; 1200'!$AN$12,#REF!,"&lt;="&amp;'Display 730 &amp; 1200'!$AN$11))</f>
        <v>0</v>
      </c>
    </row>
    <row r="2040" spans="1:5">
      <c r="A2040" t="str">
        <f>IF(INDEX('Display 730 &amp; 1200'!$A:$A,ROW())="","",INDEX('Display 730 &amp; 1200'!$A:$A,ROW()))</f>
        <v/>
      </c>
      <c r="B2040" t="str">
        <f>IF(INDEX('Display 730 &amp; 1200'!$B:$B,ROW())="","",INDEX('Display 730 &amp; 1200'!$B:$B,ROW()))</f>
        <v/>
      </c>
      <c r="C2040" t="str">
        <f>IF(INDEX('Display 730 &amp; 1200'!$D:$D,ROW())="","",INDEX('Display 730 &amp; 1200'!$D:$D,ROW()))</f>
        <v/>
      </c>
      <c r="D2040">
        <f>IF($C2040="",0,SUMIFS(#REF!,#REF!,$C2040,#REF!,"&gt;="&amp;'Display 730 &amp; 1200'!$AN$10,#REF!,"&lt;="&amp;'Display 730 &amp; 1200'!$AN$9))</f>
        <v>0</v>
      </c>
      <c r="E2040">
        <f>IF($C2040="",0,SUMIFS(#REF!,#REF!,$C2040,#REF!,"&gt;="&amp;'Display 730 &amp; 1200'!$AN$12,#REF!,"&lt;="&amp;'Display 730 &amp; 1200'!$AN$11))</f>
        <v>0</v>
      </c>
    </row>
    <row r="2041" spans="1:5">
      <c r="A2041" t="str">
        <f>IF(INDEX('Display 730 &amp; 1200'!$A:$A,ROW())="","",INDEX('Display 730 &amp; 1200'!$A:$A,ROW()))</f>
        <v/>
      </c>
      <c r="B2041" t="str">
        <f>IF(INDEX('Display 730 &amp; 1200'!$B:$B,ROW())="","",INDEX('Display 730 &amp; 1200'!$B:$B,ROW()))</f>
        <v/>
      </c>
      <c r="C2041" t="str">
        <f>IF(INDEX('Display 730 &amp; 1200'!$D:$D,ROW())="","",INDEX('Display 730 &amp; 1200'!$D:$D,ROW()))</f>
        <v/>
      </c>
      <c r="D2041">
        <f>IF($C2041="",0,SUMIFS(#REF!,#REF!,$C2041,#REF!,"&gt;="&amp;'Display 730 &amp; 1200'!$AN$10,#REF!,"&lt;="&amp;'Display 730 &amp; 1200'!$AN$9))</f>
        <v>0</v>
      </c>
      <c r="E2041">
        <f>IF($C2041="",0,SUMIFS(#REF!,#REF!,$C2041,#REF!,"&gt;="&amp;'Display 730 &amp; 1200'!$AN$12,#REF!,"&lt;="&amp;'Display 730 &amp; 1200'!$AN$11))</f>
        <v>0</v>
      </c>
    </row>
    <row r="2042" spans="1:5">
      <c r="A2042" t="str">
        <f>IF(INDEX('Display 730 &amp; 1200'!$A:$A,ROW())="","",INDEX('Display 730 &amp; 1200'!$A:$A,ROW()))</f>
        <v/>
      </c>
      <c r="B2042" t="str">
        <f>IF(INDEX('Display 730 &amp; 1200'!$B:$B,ROW())="","",INDEX('Display 730 &amp; 1200'!$B:$B,ROW()))</f>
        <v/>
      </c>
      <c r="C2042" t="str">
        <f>IF(INDEX('Display 730 &amp; 1200'!$D:$D,ROW())="","",INDEX('Display 730 &amp; 1200'!$D:$D,ROW()))</f>
        <v/>
      </c>
      <c r="D2042">
        <f>IF($C2042="",0,SUMIFS(#REF!,#REF!,$C2042,#REF!,"&gt;="&amp;'Display 730 &amp; 1200'!$AN$10,#REF!,"&lt;="&amp;'Display 730 &amp; 1200'!$AN$9))</f>
        <v>0</v>
      </c>
      <c r="E2042">
        <f>IF($C2042="",0,SUMIFS(#REF!,#REF!,$C2042,#REF!,"&gt;="&amp;'Display 730 &amp; 1200'!$AN$12,#REF!,"&lt;="&amp;'Display 730 &amp; 1200'!$AN$11))</f>
        <v>0</v>
      </c>
    </row>
    <row r="2043" spans="1:5">
      <c r="A2043" t="str">
        <f>IF(INDEX('Display 730 &amp; 1200'!$A:$A,ROW())="","",INDEX('Display 730 &amp; 1200'!$A:$A,ROW()))</f>
        <v/>
      </c>
      <c r="B2043" t="str">
        <f>IF(INDEX('Display 730 &amp; 1200'!$B:$B,ROW())="","",INDEX('Display 730 &amp; 1200'!$B:$B,ROW()))</f>
        <v/>
      </c>
      <c r="C2043" t="str">
        <f>IF(INDEX('Display 730 &amp; 1200'!$D:$D,ROW())="","",INDEX('Display 730 &amp; 1200'!$D:$D,ROW()))</f>
        <v/>
      </c>
      <c r="D2043">
        <f>IF($C2043="",0,SUMIFS(#REF!,#REF!,$C2043,#REF!,"&gt;="&amp;'Display 730 &amp; 1200'!$AN$10,#REF!,"&lt;="&amp;'Display 730 &amp; 1200'!$AN$9))</f>
        <v>0</v>
      </c>
      <c r="E2043">
        <f>IF($C2043="",0,SUMIFS(#REF!,#REF!,$C2043,#REF!,"&gt;="&amp;'Display 730 &amp; 1200'!$AN$12,#REF!,"&lt;="&amp;'Display 730 &amp; 1200'!$AN$11))</f>
        <v>0</v>
      </c>
    </row>
    <row r="2044" spans="1:5">
      <c r="A2044" t="str">
        <f>IF(INDEX('Display 730 &amp; 1200'!$A:$A,ROW())="","",INDEX('Display 730 &amp; 1200'!$A:$A,ROW()))</f>
        <v/>
      </c>
      <c r="B2044" t="str">
        <f>IF(INDEX('Display 730 &amp; 1200'!$B:$B,ROW())="","",INDEX('Display 730 &amp; 1200'!$B:$B,ROW()))</f>
        <v/>
      </c>
      <c r="C2044" t="str">
        <f>IF(INDEX('Display 730 &amp; 1200'!$D:$D,ROW())="","",INDEX('Display 730 &amp; 1200'!$D:$D,ROW()))</f>
        <v/>
      </c>
      <c r="D2044">
        <f>IF($C2044="",0,SUMIFS(#REF!,#REF!,$C2044,#REF!,"&gt;="&amp;'Display 730 &amp; 1200'!$AN$10,#REF!,"&lt;="&amp;'Display 730 &amp; 1200'!$AN$9))</f>
        <v>0</v>
      </c>
      <c r="E2044">
        <f>IF($C2044="",0,SUMIFS(#REF!,#REF!,$C2044,#REF!,"&gt;="&amp;'Display 730 &amp; 1200'!$AN$12,#REF!,"&lt;="&amp;'Display 730 &amp; 1200'!$AN$11))</f>
        <v>0</v>
      </c>
    </row>
    <row r="2045" spans="1:5">
      <c r="A2045" t="str">
        <f>IF(INDEX('Display 730 &amp; 1200'!$A:$A,ROW())="","",INDEX('Display 730 &amp; 1200'!$A:$A,ROW()))</f>
        <v/>
      </c>
      <c r="B2045" t="str">
        <f>IF(INDEX('Display 730 &amp; 1200'!$B:$B,ROW())="","",INDEX('Display 730 &amp; 1200'!$B:$B,ROW()))</f>
        <v/>
      </c>
      <c r="C2045" t="str">
        <f>IF(INDEX('Display 730 &amp; 1200'!$D:$D,ROW())="","",INDEX('Display 730 &amp; 1200'!$D:$D,ROW()))</f>
        <v/>
      </c>
      <c r="D2045">
        <f>IF($C2045="",0,SUMIFS(#REF!,#REF!,$C2045,#REF!,"&gt;="&amp;'Display 730 &amp; 1200'!$AN$10,#REF!,"&lt;="&amp;'Display 730 &amp; 1200'!$AN$9))</f>
        <v>0</v>
      </c>
      <c r="E2045">
        <f>IF($C2045="",0,SUMIFS(#REF!,#REF!,$C2045,#REF!,"&gt;="&amp;'Display 730 &amp; 1200'!$AN$12,#REF!,"&lt;="&amp;'Display 730 &amp; 1200'!$AN$11))</f>
        <v>0</v>
      </c>
    </row>
    <row r="2046" spans="1:5">
      <c r="A2046" t="str">
        <f>IF(INDEX('Display 730 &amp; 1200'!$A:$A,ROW())="","",INDEX('Display 730 &amp; 1200'!$A:$A,ROW()))</f>
        <v/>
      </c>
      <c r="B2046" t="str">
        <f>IF(INDEX('Display 730 &amp; 1200'!$B:$B,ROW())="","",INDEX('Display 730 &amp; 1200'!$B:$B,ROW()))</f>
        <v/>
      </c>
      <c r="C2046" t="str">
        <f>IF(INDEX('Display 730 &amp; 1200'!$D:$D,ROW())="","",INDEX('Display 730 &amp; 1200'!$D:$D,ROW()))</f>
        <v/>
      </c>
      <c r="D2046">
        <f>IF($C2046="",0,SUMIFS(#REF!,#REF!,$C2046,#REF!,"&gt;="&amp;'Display 730 &amp; 1200'!$AN$10,#REF!,"&lt;="&amp;'Display 730 &amp; 1200'!$AN$9))</f>
        <v>0</v>
      </c>
      <c r="E2046">
        <f>IF($C2046="",0,SUMIFS(#REF!,#REF!,$C2046,#REF!,"&gt;="&amp;'Display 730 &amp; 1200'!$AN$12,#REF!,"&lt;="&amp;'Display 730 &amp; 1200'!$AN$11))</f>
        <v>0</v>
      </c>
    </row>
    <row r="2047" spans="1:5">
      <c r="A2047" t="str">
        <f>IF(INDEX('Display 730 &amp; 1200'!$A:$A,ROW())="","",INDEX('Display 730 &amp; 1200'!$A:$A,ROW()))</f>
        <v/>
      </c>
      <c r="B2047" t="str">
        <f>IF(INDEX('Display 730 &amp; 1200'!$B:$B,ROW())="","",INDEX('Display 730 &amp; 1200'!$B:$B,ROW()))</f>
        <v/>
      </c>
      <c r="C2047" t="str">
        <f>IF(INDEX('Display 730 &amp; 1200'!$D:$D,ROW())="","",INDEX('Display 730 &amp; 1200'!$D:$D,ROW()))</f>
        <v/>
      </c>
      <c r="D2047">
        <f>IF($C2047="",0,SUMIFS(#REF!,#REF!,$C2047,#REF!,"&gt;="&amp;'Display 730 &amp; 1200'!$AN$10,#REF!,"&lt;="&amp;'Display 730 &amp; 1200'!$AN$9))</f>
        <v>0</v>
      </c>
      <c r="E2047">
        <f>IF($C2047="",0,SUMIFS(#REF!,#REF!,$C2047,#REF!,"&gt;="&amp;'Display 730 &amp; 1200'!$AN$12,#REF!,"&lt;="&amp;'Display 730 &amp; 1200'!$AN$11))</f>
        <v>0</v>
      </c>
    </row>
    <row r="2048" spans="1:5">
      <c r="A2048" t="str">
        <f>IF(INDEX('Display 730 &amp; 1200'!$A:$A,ROW())="","",INDEX('Display 730 &amp; 1200'!$A:$A,ROW()))</f>
        <v/>
      </c>
      <c r="B2048" t="str">
        <f>IF(INDEX('Display 730 &amp; 1200'!$B:$B,ROW())="","",INDEX('Display 730 &amp; 1200'!$B:$B,ROW()))</f>
        <v/>
      </c>
      <c r="C2048" t="str">
        <f>IF(INDEX('Display 730 &amp; 1200'!$D:$D,ROW())="","",INDEX('Display 730 &amp; 1200'!$D:$D,ROW()))</f>
        <v/>
      </c>
      <c r="D2048">
        <f>IF($C2048="",0,SUMIFS(#REF!,#REF!,$C2048,#REF!,"&gt;="&amp;'Display 730 &amp; 1200'!$AN$10,#REF!,"&lt;="&amp;'Display 730 &amp; 1200'!$AN$9))</f>
        <v>0</v>
      </c>
      <c r="E2048">
        <f>IF($C2048="",0,SUMIFS(#REF!,#REF!,$C2048,#REF!,"&gt;="&amp;'Display 730 &amp; 1200'!$AN$12,#REF!,"&lt;="&amp;'Display 730 &amp; 1200'!$AN$11))</f>
        <v>0</v>
      </c>
    </row>
    <row r="2049" spans="1:5">
      <c r="A2049" t="str">
        <f>IF(INDEX('Display 730 &amp; 1200'!$A:$A,ROW())="","",INDEX('Display 730 &amp; 1200'!$A:$A,ROW()))</f>
        <v/>
      </c>
      <c r="B2049" t="str">
        <f>IF(INDEX('Display 730 &amp; 1200'!$B:$B,ROW())="","",INDEX('Display 730 &amp; 1200'!$B:$B,ROW()))</f>
        <v/>
      </c>
      <c r="C2049" t="str">
        <f>IF(INDEX('Display 730 &amp; 1200'!$D:$D,ROW())="","",INDEX('Display 730 &amp; 1200'!$D:$D,ROW()))</f>
        <v/>
      </c>
      <c r="D2049">
        <f>IF($C2049="",0,SUMIFS(#REF!,#REF!,$C2049,#REF!,"&gt;="&amp;'Display 730 &amp; 1200'!$AN$10,#REF!,"&lt;="&amp;'Display 730 &amp; 1200'!$AN$9))</f>
        <v>0</v>
      </c>
      <c r="E2049">
        <f>IF($C2049="",0,SUMIFS(#REF!,#REF!,$C2049,#REF!,"&gt;="&amp;'Display 730 &amp; 1200'!$AN$12,#REF!,"&lt;="&amp;'Display 730 &amp; 1200'!$AN$11))</f>
        <v>0</v>
      </c>
    </row>
    <row r="2050" spans="1:5">
      <c r="A2050" t="str">
        <f>IF(INDEX('Display 730 &amp; 1200'!$A:$A,ROW())="","",INDEX('Display 730 &amp; 1200'!$A:$A,ROW()))</f>
        <v/>
      </c>
      <c r="B2050" t="str">
        <f>IF(INDEX('Display 730 &amp; 1200'!$B:$B,ROW())="","",INDEX('Display 730 &amp; 1200'!$B:$B,ROW()))</f>
        <v/>
      </c>
      <c r="C2050" t="str">
        <f>IF(INDEX('Display 730 &amp; 1200'!$D:$D,ROW())="","",INDEX('Display 730 &amp; 1200'!$D:$D,ROW()))</f>
        <v/>
      </c>
      <c r="D2050">
        <f>IF($C2050="",0,SUMIFS(#REF!,#REF!,$C2050,#REF!,"&gt;="&amp;'Display 730 &amp; 1200'!$AN$10,#REF!,"&lt;="&amp;'Display 730 &amp; 1200'!$AN$9))</f>
        <v>0</v>
      </c>
      <c r="E2050">
        <f>IF($C2050="",0,SUMIFS(#REF!,#REF!,$C2050,#REF!,"&gt;="&amp;'Display 730 &amp; 1200'!$AN$12,#REF!,"&lt;="&amp;'Display 730 &amp; 1200'!$AN$11))</f>
        <v>0</v>
      </c>
    </row>
    <row r="2051" spans="1:5">
      <c r="A2051" t="str">
        <f>IF(INDEX('Display 730 &amp; 1200'!$A:$A,ROW())="","",INDEX('Display 730 &amp; 1200'!$A:$A,ROW()))</f>
        <v/>
      </c>
      <c r="B2051" t="str">
        <f>IF(INDEX('Display 730 &amp; 1200'!$B:$B,ROW())="","",INDEX('Display 730 &amp; 1200'!$B:$B,ROW()))</f>
        <v/>
      </c>
      <c r="C2051" t="str">
        <f>IF(INDEX('Display 730 &amp; 1200'!$D:$D,ROW())="","",INDEX('Display 730 &amp; 1200'!$D:$D,ROW()))</f>
        <v/>
      </c>
      <c r="D2051">
        <f>IF($C2051="",0,SUMIFS(#REF!,#REF!,$C2051,#REF!,"&gt;="&amp;'Display 730 &amp; 1200'!$AN$10,#REF!,"&lt;="&amp;'Display 730 &amp; 1200'!$AN$9))</f>
        <v>0</v>
      </c>
      <c r="E2051">
        <f>IF($C2051="",0,SUMIFS(#REF!,#REF!,$C2051,#REF!,"&gt;="&amp;'Display 730 &amp; 1200'!$AN$12,#REF!,"&lt;="&amp;'Display 730 &amp; 1200'!$AN$11))</f>
        <v>0</v>
      </c>
    </row>
    <row r="2052" spans="1:5">
      <c r="A2052" t="str">
        <f>IF(INDEX('Display 730 &amp; 1200'!$A:$A,ROW())="","",INDEX('Display 730 &amp; 1200'!$A:$A,ROW()))</f>
        <v/>
      </c>
      <c r="B2052" t="str">
        <f>IF(INDEX('Display 730 &amp; 1200'!$B:$B,ROW())="","",INDEX('Display 730 &amp; 1200'!$B:$B,ROW()))</f>
        <v/>
      </c>
      <c r="C2052" t="str">
        <f>IF(INDEX('Display 730 &amp; 1200'!$D:$D,ROW())="","",INDEX('Display 730 &amp; 1200'!$D:$D,ROW()))</f>
        <v/>
      </c>
      <c r="D2052">
        <f>IF($C2052="",0,SUMIFS(#REF!,#REF!,$C2052,#REF!,"&gt;="&amp;'Display 730 &amp; 1200'!$AN$10,#REF!,"&lt;="&amp;'Display 730 &amp; 1200'!$AN$9))</f>
        <v>0</v>
      </c>
      <c r="E2052">
        <f>IF($C2052="",0,SUMIFS(#REF!,#REF!,$C2052,#REF!,"&gt;="&amp;'Display 730 &amp; 1200'!$AN$12,#REF!,"&lt;="&amp;'Display 730 &amp; 1200'!$AN$11))</f>
        <v>0</v>
      </c>
    </row>
    <row r="2053" spans="1:5">
      <c r="A2053" t="str">
        <f>IF(INDEX('Display 730 &amp; 1200'!$A:$A,ROW())="","",INDEX('Display 730 &amp; 1200'!$A:$A,ROW()))</f>
        <v/>
      </c>
      <c r="B2053" t="str">
        <f>IF(INDEX('Display 730 &amp; 1200'!$B:$B,ROW())="","",INDEX('Display 730 &amp; 1200'!$B:$B,ROW()))</f>
        <v/>
      </c>
      <c r="C2053" t="str">
        <f>IF(INDEX('Display 730 &amp; 1200'!$D:$D,ROW())="","",INDEX('Display 730 &amp; 1200'!$D:$D,ROW()))</f>
        <v/>
      </c>
      <c r="D2053">
        <f>IF($C2053="",0,SUMIFS(#REF!,#REF!,$C2053,#REF!,"&gt;="&amp;'Display 730 &amp; 1200'!$AN$10,#REF!,"&lt;="&amp;'Display 730 &amp; 1200'!$AN$9))</f>
        <v>0</v>
      </c>
      <c r="E2053">
        <f>IF($C2053="",0,SUMIFS(#REF!,#REF!,$C2053,#REF!,"&gt;="&amp;'Display 730 &amp; 1200'!$AN$12,#REF!,"&lt;="&amp;'Display 730 &amp; 1200'!$AN$11))</f>
        <v>0</v>
      </c>
    </row>
    <row r="2054" spans="1:5">
      <c r="A2054" t="str">
        <f>IF(INDEX('Display 730 &amp; 1200'!$A:$A,ROW())="","",INDEX('Display 730 &amp; 1200'!$A:$A,ROW()))</f>
        <v/>
      </c>
      <c r="B2054" t="str">
        <f>IF(INDEX('Display 730 &amp; 1200'!$B:$B,ROW())="","",INDEX('Display 730 &amp; 1200'!$B:$B,ROW()))</f>
        <v/>
      </c>
      <c r="C2054" t="str">
        <f>IF(INDEX('Display 730 &amp; 1200'!$D:$D,ROW())="","",INDEX('Display 730 &amp; 1200'!$D:$D,ROW()))</f>
        <v/>
      </c>
      <c r="D2054">
        <f>IF($C2054="",0,SUMIFS(#REF!,#REF!,$C2054,#REF!,"&gt;="&amp;'Display 730 &amp; 1200'!$AN$10,#REF!,"&lt;="&amp;'Display 730 &amp; 1200'!$AN$9))</f>
        <v>0</v>
      </c>
      <c r="E2054">
        <f>IF($C2054="",0,SUMIFS(#REF!,#REF!,$C2054,#REF!,"&gt;="&amp;'Display 730 &amp; 1200'!$AN$12,#REF!,"&lt;="&amp;'Display 730 &amp; 1200'!$AN$11))</f>
        <v>0</v>
      </c>
    </row>
    <row r="2055" spans="1:5">
      <c r="A2055" t="str">
        <f>IF(INDEX('Display 730 &amp; 1200'!$A:$A,ROW())="","",INDEX('Display 730 &amp; 1200'!$A:$A,ROW()))</f>
        <v/>
      </c>
      <c r="B2055" t="str">
        <f>IF(INDEX('Display 730 &amp; 1200'!$B:$B,ROW())="","",INDEX('Display 730 &amp; 1200'!$B:$B,ROW()))</f>
        <v/>
      </c>
      <c r="C2055" t="str">
        <f>IF(INDEX('Display 730 &amp; 1200'!$D:$D,ROW())="","",INDEX('Display 730 &amp; 1200'!$D:$D,ROW()))</f>
        <v/>
      </c>
      <c r="D2055">
        <f>IF($C2055="",0,SUMIFS(#REF!,#REF!,$C2055,#REF!,"&gt;="&amp;'Display 730 &amp; 1200'!$AN$10,#REF!,"&lt;="&amp;'Display 730 &amp; 1200'!$AN$9))</f>
        <v>0</v>
      </c>
      <c r="E2055">
        <f>IF($C2055="",0,SUMIFS(#REF!,#REF!,$C2055,#REF!,"&gt;="&amp;'Display 730 &amp; 1200'!$AN$12,#REF!,"&lt;="&amp;'Display 730 &amp; 1200'!$AN$11))</f>
        <v>0</v>
      </c>
    </row>
    <row r="2056" spans="1:5">
      <c r="A2056" t="str">
        <f>IF(INDEX('Display 730 &amp; 1200'!$A:$A,ROW())="","",INDEX('Display 730 &amp; 1200'!$A:$A,ROW()))</f>
        <v/>
      </c>
      <c r="B2056" t="str">
        <f>IF(INDEX('Display 730 &amp; 1200'!$B:$B,ROW())="","",INDEX('Display 730 &amp; 1200'!$B:$B,ROW()))</f>
        <v/>
      </c>
      <c r="C2056" t="str">
        <f>IF(INDEX('Display 730 &amp; 1200'!$D:$D,ROW())="","",INDEX('Display 730 &amp; 1200'!$D:$D,ROW()))</f>
        <v/>
      </c>
      <c r="D2056">
        <f>IF($C2056="",0,SUMIFS(#REF!,#REF!,$C2056,#REF!,"&gt;="&amp;'Display 730 &amp; 1200'!$AN$10,#REF!,"&lt;="&amp;'Display 730 &amp; 1200'!$AN$9))</f>
        <v>0</v>
      </c>
      <c r="E2056">
        <f>IF($C2056="",0,SUMIFS(#REF!,#REF!,$C2056,#REF!,"&gt;="&amp;'Display 730 &amp; 1200'!$AN$12,#REF!,"&lt;="&amp;'Display 730 &amp; 1200'!$AN$11))</f>
        <v>0</v>
      </c>
    </row>
    <row r="2057" spans="1:5">
      <c r="A2057" t="str">
        <f>IF(INDEX('Display 730 &amp; 1200'!$A:$A,ROW())="","",INDEX('Display 730 &amp; 1200'!$A:$A,ROW()))</f>
        <v/>
      </c>
      <c r="B2057" t="str">
        <f>IF(INDEX('Display 730 &amp; 1200'!$B:$B,ROW())="","",INDEX('Display 730 &amp; 1200'!$B:$B,ROW()))</f>
        <v/>
      </c>
      <c r="C2057" t="str">
        <f>IF(INDEX('Display 730 &amp; 1200'!$D:$D,ROW())="","",INDEX('Display 730 &amp; 1200'!$D:$D,ROW()))</f>
        <v/>
      </c>
      <c r="D2057">
        <f>IF($C2057="",0,SUMIFS(#REF!,#REF!,$C2057,#REF!,"&gt;="&amp;'Display 730 &amp; 1200'!$AN$10,#REF!,"&lt;="&amp;'Display 730 &amp; 1200'!$AN$9))</f>
        <v>0</v>
      </c>
      <c r="E2057">
        <f>IF($C2057="",0,SUMIFS(#REF!,#REF!,$C2057,#REF!,"&gt;="&amp;'Display 730 &amp; 1200'!$AN$12,#REF!,"&lt;="&amp;'Display 730 &amp; 1200'!$AN$11))</f>
        <v>0</v>
      </c>
    </row>
    <row r="2058" spans="1:5">
      <c r="A2058" t="str">
        <f>IF(INDEX('Display 730 &amp; 1200'!$A:$A,ROW())="","",INDEX('Display 730 &amp; 1200'!$A:$A,ROW()))</f>
        <v/>
      </c>
      <c r="B2058" t="str">
        <f>IF(INDEX('Display 730 &amp; 1200'!$B:$B,ROW())="","",INDEX('Display 730 &amp; 1200'!$B:$B,ROW()))</f>
        <v/>
      </c>
      <c r="C2058" t="str">
        <f>IF(INDEX('Display 730 &amp; 1200'!$D:$D,ROW())="","",INDEX('Display 730 &amp; 1200'!$D:$D,ROW()))</f>
        <v/>
      </c>
      <c r="D2058">
        <f>IF($C2058="",0,SUMIFS(#REF!,#REF!,$C2058,#REF!,"&gt;="&amp;'Display 730 &amp; 1200'!$AN$10,#REF!,"&lt;="&amp;'Display 730 &amp; 1200'!$AN$9))</f>
        <v>0</v>
      </c>
      <c r="E2058">
        <f>IF($C2058="",0,SUMIFS(#REF!,#REF!,$C2058,#REF!,"&gt;="&amp;'Display 730 &amp; 1200'!$AN$12,#REF!,"&lt;="&amp;'Display 730 &amp; 1200'!$AN$11))</f>
        <v>0</v>
      </c>
    </row>
    <row r="2059" spans="1:5">
      <c r="A2059" t="str">
        <f>IF(INDEX('Display 730 &amp; 1200'!$A:$A,ROW())="","",INDEX('Display 730 &amp; 1200'!$A:$A,ROW()))</f>
        <v/>
      </c>
      <c r="B2059" t="str">
        <f>IF(INDEX('Display 730 &amp; 1200'!$B:$B,ROW())="","",INDEX('Display 730 &amp; 1200'!$B:$B,ROW()))</f>
        <v/>
      </c>
      <c r="C2059" t="str">
        <f>IF(INDEX('Display 730 &amp; 1200'!$D:$D,ROW())="","",INDEX('Display 730 &amp; 1200'!$D:$D,ROW()))</f>
        <v/>
      </c>
      <c r="D2059">
        <f>IF($C2059="",0,SUMIFS(#REF!,#REF!,$C2059,#REF!,"&gt;="&amp;'Display 730 &amp; 1200'!$AN$10,#REF!,"&lt;="&amp;'Display 730 &amp; 1200'!$AN$9))</f>
        <v>0</v>
      </c>
      <c r="E2059">
        <f>IF($C2059="",0,SUMIFS(#REF!,#REF!,$C2059,#REF!,"&gt;="&amp;'Display 730 &amp; 1200'!$AN$12,#REF!,"&lt;="&amp;'Display 730 &amp; 1200'!$AN$11))</f>
        <v>0</v>
      </c>
    </row>
    <row r="2060" spans="1:5">
      <c r="A2060" t="str">
        <f>IF(INDEX('Display 730 &amp; 1200'!$A:$A,ROW())="","",INDEX('Display 730 &amp; 1200'!$A:$A,ROW()))</f>
        <v/>
      </c>
      <c r="B2060" t="str">
        <f>IF(INDEX('Display 730 &amp; 1200'!$B:$B,ROW())="","",INDEX('Display 730 &amp; 1200'!$B:$B,ROW()))</f>
        <v/>
      </c>
      <c r="C2060" t="str">
        <f>IF(INDEX('Display 730 &amp; 1200'!$D:$D,ROW())="","",INDEX('Display 730 &amp; 1200'!$D:$D,ROW()))</f>
        <v/>
      </c>
      <c r="D2060">
        <f>IF($C2060="",0,SUMIFS(#REF!,#REF!,$C2060,#REF!,"&gt;="&amp;'Display 730 &amp; 1200'!$AN$10,#REF!,"&lt;="&amp;'Display 730 &amp; 1200'!$AN$9))</f>
        <v>0</v>
      </c>
      <c r="E2060">
        <f>IF($C2060="",0,SUMIFS(#REF!,#REF!,$C2060,#REF!,"&gt;="&amp;'Display 730 &amp; 1200'!$AN$12,#REF!,"&lt;="&amp;'Display 730 &amp; 1200'!$AN$11))</f>
        <v>0</v>
      </c>
    </row>
    <row r="2061" spans="1:5">
      <c r="A2061" t="str">
        <f>IF(INDEX('Display 730 &amp; 1200'!$A:$A,ROW())="","",INDEX('Display 730 &amp; 1200'!$A:$A,ROW()))</f>
        <v/>
      </c>
      <c r="B2061" t="str">
        <f>IF(INDEX('Display 730 &amp; 1200'!$B:$B,ROW())="","",INDEX('Display 730 &amp; 1200'!$B:$B,ROW()))</f>
        <v/>
      </c>
      <c r="C2061" t="str">
        <f>IF(INDEX('Display 730 &amp; 1200'!$D:$D,ROW())="","",INDEX('Display 730 &amp; 1200'!$D:$D,ROW()))</f>
        <v/>
      </c>
      <c r="D2061">
        <f>IF($C2061="",0,SUMIFS(#REF!,#REF!,$C2061,#REF!,"&gt;="&amp;'Display 730 &amp; 1200'!$AN$10,#REF!,"&lt;="&amp;'Display 730 &amp; 1200'!$AN$9))</f>
        <v>0</v>
      </c>
      <c r="E2061">
        <f>IF($C2061="",0,SUMIFS(#REF!,#REF!,$C2061,#REF!,"&gt;="&amp;'Display 730 &amp; 1200'!$AN$12,#REF!,"&lt;="&amp;'Display 730 &amp; 1200'!$AN$11))</f>
        <v>0</v>
      </c>
    </row>
    <row r="2062" spans="1:5">
      <c r="A2062" t="str">
        <f>IF(INDEX('Display 730 &amp; 1200'!$A:$A,ROW())="","",INDEX('Display 730 &amp; 1200'!$A:$A,ROW()))</f>
        <v/>
      </c>
      <c r="B2062" t="str">
        <f>IF(INDEX('Display 730 &amp; 1200'!$B:$B,ROW())="","",INDEX('Display 730 &amp; 1200'!$B:$B,ROW()))</f>
        <v/>
      </c>
      <c r="C2062" t="str">
        <f>IF(INDEX('Display 730 &amp; 1200'!$D:$D,ROW())="","",INDEX('Display 730 &amp; 1200'!$D:$D,ROW()))</f>
        <v/>
      </c>
      <c r="D2062">
        <f>IF($C2062="",0,SUMIFS(#REF!,#REF!,$C2062,#REF!,"&gt;="&amp;'Display 730 &amp; 1200'!$AN$10,#REF!,"&lt;="&amp;'Display 730 &amp; 1200'!$AN$9))</f>
        <v>0</v>
      </c>
      <c r="E2062">
        <f>IF($C2062="",0,SUMIFS(#REF!,#REF!,$C2062,#REF!,"&gt;="&amp;'Display 730 &amp; 1200'!$AN$12,#REF!,"&lt;="&amp;'Display 730 &amp; 1200'!$AN$11))</f>
        <v>0</v>
      </c>
    </row>
    <row r="2063" spans="1:5">
      <c r="A2063" t="str">
        <f>IF(INDEX('Display 730 &amp; 1200'!$A:$A,ROW())="","",INDEX('Display 730 &amp; 1200'!$A:$A,ROW()))</f>
        <v/>
      </c>
      <c r="B2063" t="str">
        <f>IF(INDEX('Display 730 &amp; 1200'!$B:$B,ROW())="","",INDEX('Display 730 &amp; 1200'!$B:$B,ROW()))</f>
        <v/>
      </c>
      <c r="C2063" t="str">
        <f>IF(INDEX('Display 730 &amp; 1200'!$D:$D,ROW())="","",INDEX('Display 730 &amp; 1200'!$D:$D,ROW()))</f>
        <v/>
      </c>
      <c r="D2063">
        <f>IF($C2063="",0,SUMIFS(#REF!,#REF!,$C2063,#REF!,"&gt;="&amp;'Display 730 &amp; 1200'!$AN$10,#REF!,"&lt;="&amp;'Display 730 &amp; 1200'!$AN$9))</f>
        <v>0</v>
      </c>
      <c r="E2063">
        <f>IF($C2063="",0,SUMIFS(#REF!,#REF!,$C2063,#REF!,"&gt;="&amp;'Display 730 &amp; 1200'!$AN$12,#REF!,"&lt;="&amp;'Display 730 &amp; 1200'!$AN$11))</f>
        <v>0</v>
      </c>
    </row>
    <row r="2064" spans="1:5">
      <c r="A2064" t="str">
        <f>IF(INDEX('Display 730 &amp; 1200'!$A:$A,ROW())="","",INDEX('Display 730 &amp; 1200'!$A:$A,ROW()))</f>
        <v/>
      </c>
      <c r="B2064" t="str">
        <f>IF(INDEX('Display 730 &amp; 1200'!$B:$B,ROW())="","",INDEX('Display 730 &amp; 1200'!$B:$B,ROW()))</f>
        <v/>
      </c>
      <c r="C2064" t="str">
        <f>IF(INDEX('Display 730 &amp; 1200'!$D:$D,ROW())="","",INDEX('Display 730 &amp; 1200'!$D:$D,ROW()))</f>
        <v/>
      </c>
      <c r="D2064">
        <f>IF($C2064="",0,SUMIFS(#REF!,#REF!,$C2064,#REF!,"&gt;="&amp;'Display 730 &amp; 1200'!$AN$10,#REF!,"&lt;="&amp;'Display 730 &amp; 1200'!$AN$9))</f>
        <v>0</v>
      </c>
      <c r="E2064">
        <f>IF($C2064="",0,SUMIFS(#REF!,#REF!,$C2064,#REF!,"&gt;="&amp;'Display 730 &amp; 1200'!$AN$12,#REF!,"&lt;="&amp;'Display 730 &amp; 1200'!$AN$11))</f>
        <v>0</v>
      </c>
    </row>
    <row r="2065" spans="1:5">
      <c r="A2065" t="str">
        <f>IF(INDEX('Display 730 &amp; 1200'!$A:$A,ROW())="","",INDEX('Display 730 &amp; 1200'!$A:$A,ROW()))</f>
        <v/>
      </c>
      <c r="B2065" t="str">
        <f>IF(INDEX('Display 730 &amp; 1200'!$B:$B,ROW())="","",INDEX('Display 730 &amp; 1200'!$B:$B,ROW()))</f>
        <v/>
      </c>
      <c r="C2065" t="str">
        <f>IF(INDEX('Display 730 &amp; 1200'!$D:$D,ROW())="","",INDEX('Display 730 &amp; 1200'!$D:$D,ROW()))</f>
        <v/>
      </c>
      <c r="D2065">
        <f>IF($C2065="",0,SUMIFS(#REF!,#REF!,$C2065,#REF!,"&gt;="&amp;'Display 730 &amp; 1200'!$AN$10,#REF!,"&lt;="&amp;'Display 730 &amp; 1200'!$AN$9))</f>
        <v>0</v>
      </c>
      <c r="E2065">
        <f>IF($C2065="",0,SUMIFS(#REF!,#REF!,$C2065,#REF!,"&gt;="&amp;'Display 730 &amp; 1200'!$AN$12,#REF!,"&lt;="&amp;'Display 730 &amp; 1200'!$AN$11))</f>
        <v>0</v>
      </c>
    </row>
    <row r="2066" spans="1:5">
      <c r="A2066" t="str">
        <f>IF(INDEX('Display 730 &amp; 1200'!$A:$A,ROW())="","",INDEX('Display 730 &amp; 1200'!$A:$A,ROW()))</f>
        <v/>
      </c>
      <c r="B2066" t="str">
        <f>IF(INDEX('Display 730 &amp; 1200'!$B:$B,ROW())="","",INDEX('Display 730 &amp; 1200'!$B:$B,ROW()))</f>
        <v/>
      </c>
      <c r="C2066" t="str">
        <f>IF(INDEX('Display 730 &amp; 1200'!$D:$D,ROW())="","",INDEX('Display 730 &amp; 1200'!$D:$D,ROW()))</f>
        <v/>
      </c>
      <c r="D2066">
        <f>IF($C2066="",0,SUMIFS(#REF!,#REF!,$C2066,#REF!,"&gt;="&amp;'Display 730 &amp; 1200'!$AN$10,#REF!,"&lt;="&amp;'Display 730 &amp; 1200'!$AN$9))</f>
        <v>0</v>
      </c>
      <c r="E2066">
        <f>IF($C2066="",0,SUMIFS(#REF!,#REF!,$C2066,#REF!,"&gt;="&amp;'Display 730 &amp; 1200'!$AN$12,#REF!,"&lt;="&amp;'Display 730 &amp; 1200'!$AN$11))</f>
        <v>0</v>
      </c>
    </row>
    <row r="2067" spans="1:5">
      <c r="A2067" t="str">
        <f>IF(INDEX('Display 730 &amp; 1200'!$A:$A,ROW())="","",INDEX('Display 730 &amp; 1200'!$A:$A,ROW()))</f>
        <v/>
      </c>
      <c r="B2067" t="str">
        <f>IF(INDEX('Display 730 &amp; 1200'!$B:$B,ROW())="","",INDEX('Display 730 &amp; 1200'!$B:$B,ROW()))</f>
        <v/>
      </c>
      <c r="C2067" t="str">
        <f>IF(INDEX('Display 730 &amp; 1200'!$D:$D,ROW())="","",INDEX('Display 730 &amp; 1200'!$D:$D,ROW()))</f>
        <v/>
      </c>
      <c r="D2067">
        <f>IF($C2067="",0,SUMIFS(#REF!,#REF!,$C2067,#REF!,"&gt;="&amp;'Display 730 &amp; 1200'!$AN$10,#REF!,"&lt;="&amp;'Display 730 &amp; 1200'!$AN$9))</f>
        <v>0</v>
      </c>
      <c r="E2067">
        <f>IF($C2067="",0,SUMIFS(#REF!,#REF!,$C2067,#REF!,"&gt;="&amp;'Display 730 &amp; 1200'!$AN$12,#REF!,"&lt;="&amp;'Display 730 &amp; 1200'!$AN$11))</f>
        <v>0</v>
      </c>
    </row>
    <row r="2068" spans="1:5">
      <c r="A2068" t="str">
        <f>IF(INDEX('Display 730 &amp; 1200'!$A:$A,ROW())="","",INDEX('Display 730 &amp; 1200'!$A:$A,ROW()))</f>
        <v/>
      </c>
      <c r="B2068" t="str">
        <f>IF(INDEX('Display 730 &amp; 1200'!$B:$B,ROW())="","",INDEX('Display 730 &amp; 1200'!$B:$B,ROW()))</f>
        <v/>
      </c>
      <c r="C2068" t="str">
        <f>IF(INDEX('Display 730 &amp; 1200'!$D:$D,ROW())="","",INDEX('Display 730 &amp; 1200'!$D:$D,ROW()))</f>
        <v/>
      </c>
      <c r="D2068">
        <f>IF($C2068="",0,SUMIFS(#REF!,#REF!,$C2068,#REF!,"&gt;="&amp;'Display 730 &amp; 1200'!$AN$10,#REF!,"&lt;="&amp;'Display 730 &amp; 1200'!$AN$9))</f>
        <v>0</v>
      </c>
      <c r="E2068">
        <f>IF($C2068="",0,SUMIFS(#REF!,#REF!,$C2068,#REF!,"&gt;="&amp;'Display 730 &amp; 1200'!$AN$12,#REF!,"&lt;="&amp;'Display 730 &amp; 1200'!$AN$11))</f>
        <v>0</v>
      </c>
    </row>
    <row r="2069" spans="1:5">
      <c r="A2069" t="str">
        <f>IF(INDEX('Display 730 &amp; 1200'!$A:$A,ROW())="","",INDEX('Display 730 &amp; 1200'!$A:$A,ROW()))</f>
        <v/>
      </c>
      <c r="B2069" t="str">
        <f>IF(INDEX('Display 730 &amp; 1200'!$B:$B,ROW())="","",INDEX('Display 730 &amp; 1200'!$B:$B,ROW()))</f>
        <v/>
      </c>
      <c r="C2069" t="str">
        <f>IF(INDEX('Display 730 &amp; 1200'!$D:$D,ROW())="","",INDEX('Display 730 &amp; 1200'!$D:$D,ROW()))</f>
        <v/>
      </c>
      <c r="D2069">
        <f>IF($C2069="",0,SUMIFS(#REF!,#REF!,$C2069,#REF!,"&gt;="&amp;'Display 730 &amp; 1200'!$AN$10,#REF!,"&lt;="&amp;'Display 730 &amp; 1200'!$AN$9))</f>
        <v>0</v>
      </c>
      <c r="E2069">
        <f>IF($C2069="",0,SUMIFS(#REF!,#REF!,$C2069,#REF!,"&gt;="&amp;'Display 730 &amp; 1200'!$AN$12,#REF!,"&lt;="&amp;'Display 730 &amp; 1200'!$AN$11))</f>
        <v>0</v>
      </c>
    </row>
    <row r="2070" spans="1:5">
      <c r="A2070" t="str">
        <f>IF(INDEX('Display 730 &amp; 1200'!$A:$A,ROW())="","",INDEX('Display 730 &amp; 1200'!$A:$A,ROW()))</f>
        <v/>
      </c>
      <c r="B2070" t="str">
        <f>IF(INDEX('Display 730 &amp; 1200'!$B:$B,ROW())="","",INDEX('Display 730 &amp; 1200'!$B:$B,ROW()))</f>
        <v/>
      </c>
      <c r="C2070" t="str">
        <f>IF(INDEX('Display 730 &amp; 1200'!$D:$D,ROW())="","",INDEX('Display 730 &amp; 1200'!$D:$D,ROW()))</f>
        <v/>
      </c>
      <c r="D2070">
        <f>IF($C2070="",0,SUMIFS(#REF!,#REF!,$C2070,#REF!,"&gt;="&amp;'Display 730 &amp; 1200'!$AN$10,#REF!,"&lt;="&amp;'Display 730 &amp; 1200'!$AN$9))</f>
        <v>0</v>
      </c>
      <c r="E2070">
        <f>IF($C2070="",0,SUMIFS(#REF!,#REF!,$C2070,#REF!,"&gt;="&amp;'Display 730 &amp; 1200'!$AN$12,#REF!,"&lt;="&amp;'Display 730 &amp; 1200'!$AN$11))</f>
        <v>0</v>
      </c>
    </row>
    <row r="2071" spans="1:5">
      <c r="A2071" t="str">
        <f>IF(INDEX('Display 730 &amp; 1200'!$A:$A,ROW())="","",INDEX('Display 730 &amp; 1200'!$A:$A,ROW()))</f>
        <v/>
      </c>
      <c r="B2071" t="str">
        <f>IF(INDEX('Display 730 &amp; 1200'!$B:$B,ROW())="","",INDEX('Display 730 &amp; 1200'!$B:$B,ROW()))</f>
        <v/>
      </c>
      <c r="C2071" t="str">
        <f>IF(INDEX('Display 730 &amp; 1200'!$D:$D,ROW())="","",INDEX('Display 730 &amp; 1200'!$D:$D,ROW()))</f>
        <v/>
      </c>
      <c r="D2071">
        <f>IF($C2071="",0,SUMIFS(#REF!,#REF!,$C2071,#REF!,"&gt;="&amp;'Display 730 &amp; 1200'!$AN$10,#REF!,"&lt;="&amp;'Display 730 &amp; 1200'!$AN$9))</f>
        <v>0</v>
      </c>
      <c r="E2071">
        <f>IF($C2071="",0,SUMIFS(#REF!,#REF!,$C2071,#REF!,"&gt;="&amp;'Display 730 &amp; 1200'!$AN$12,#REF!,"&lt;="&amp;'Display 730 &amp; 1200'!$AN$11))</f>
        <v>0</v>
      </c>
    </row>
    <row r="2072" spans="1:5">
      <c r="A2072" t="str">
        <f>IF(INDEX('Display 730 &amp; 1200'!$A:$A,ROW())="","",INDEX('Display 730 &amp; 1200'!$A:$A,ROW()))</f>
        <v/>
      </c>
      <c r="B2072" t="str">
        <f>IF(INDEX('Display 730 &amp; 1200'!$B:$B,ROW())="","",INDEX('Display 730 &amp; 1200'!$B:$B,ROW()))</f>
        <v/>
      </c>
      <c r="C2072" t="str">
        <f>IF(INDEX('Display 730 &amp; 1200'!$D:$D,ROW())="","",INDEX('Display 730 &amp; 1200'!$D:$D,ROW()))</f>
        <v/>
      </c>
      <c r="D2072">
        <f>IF($C2072="",0,SUMIFS(#REF!,#REF!,$C2072,#REF!,"&gt;="&amp;'Display 730 &amp; 1200'!$AN$10,#REF!,"&lt;="&amp;'Display 730 &amp; 1200'!$AN$9))</f>
        <v>0</v>
      </c>
      <c r="E2072">
        <f>IF($C2072="",0,SUMIFS(#REF!,#REF!,$C2072,#REF!,"&gt;="&amp;'Display 730 &amp; 1200'!$AN$12,#REF!,"&lt;="&amp;'Display 730 &amp; 1200'!$AN$11))</f>
        <v>0</v>
      </c>
    </row>
    <row r="2073" spans="1:5">
      <c r="A2073" t="str">
        <f>IF(INDEX('Display 730 &amp; 1200'!$A:$A,ROW())="","",INDEX('Display 730 &amp; 1200'!$A:$A,ROW()))</f>
        <v/>
      </c>
      <c r="B2073" t="str">
        <f>IF(INDEX('Display 730 &amp; 1200'!$B:$B,ROW())="","",INDEX('Display 730 &amp; 1200'!$B:$B,ROW()))</f>
        <v/>
      </c>
      <c r="C2073" t="str">
        <f>IF(INDEX('Display 730 &amp; 1200'!$D:$D,ROW())="","",INDEX('Display 730 &amp; 1200'!$D:$D,ROW()))</f>
        <v/>
      </c>
      <c r="D2073">
        <f>IF($C2073="",0,SUMIFS(#REF!,#REF!,$C2073,#REF!,"&gt;="&amp;'Display 730 &amp; 1200'!$AN$10,#REF!,"&lt;="&amp;'Display 730 &amp; 1200'!$AN$9))</f>
        <v>0</v>
      </c>
      <c r="E2073">
        <f>IF($C2073="",0,SUMIFS(#REF!,#REF!,$C2073,#REF!,"&gt;="&amp;'Display 730 &amp; 1200'!$AN$12,#REF!,"&lt;="&amp;'Display 730 &amp; 1200'!$AN$11))</f>
        <v>0</v>
      </c>
    </row>
    <row r="2074" spans="1:5">
      <c r="A2074" t="str">
        <f>IF(INDEX('Display 730 &amp; 1200'!$A:$A,ROW())="","",INDEX('Display 730 &amp; 1200'!$A:$A,ROW()))</f>
        <v/>
      </c>
      <c r="B2074" t="str">
        <f>IF(INDEX('Display 730 &amp; 1200'!$B:$B,ROW())="","",INDEX('Display 730 &amp; 1200'!$B:$B,ROW()))</f>
        <v/>
      </c>
      <c r="C2074" t="str">
        <f>IF(INDEX('Display 730 &amp; 1200'!$D:$D,ROW())="","",INDEX('Display 730 &amp; 1200'!$D:$D,ROW()))</f>
        <v/>
      </c>
      <c r="D2074">
        <f>IF($C2074="",0,SUMIFS(#REF!,#REF!,$C2074,#REF!,"&gt;="&amp;'Display 730 &amp; 1200'!$AN$10,#REF!,"&lt;="&amp;'Display 730 &amp; 1200'!$AN$9))</f>
        <v>0</v>
      </c>
      <c r="E2074">
        <f>IF($C2074="",0,SUMIFS(#REF!,#REF!,$C2074,#REF!,"&gt;="&amp;'Display 730 &amp; 1200'!$AN$12,#REF!,"&lt;="&amp;'Display 730 &amp; 1200'!$AN$11))</f>
        <v>0</v>
      </c>
    </row>
    <row r="2075" spans="1:5">
      <c r="A2075" t="str">
        <f>IF(INDEX('Display 730 &amp; 1200'!$A:$A,ROW())="","",INDEX('Display 730 &amp; 1200'!$A:$A,ROW()))</f>
        <v/>
      </c>
      <c r="B2075" t="str">
        <f>IF(INDEX('Display 730 &amp; 1200'!$B:$B,ROW())="","",INDEX('Display 730 &amp; 1200'!$B:$B,ROW()))</f>
        <v/>
      </c>
      <c r="C2075" t="str">
        <f>IF(INDEX('Display 730 &amp; 1200'!$D:$D,ROW())="","",INDEX('Display 730 &amp; 1200'!$D:$D,ROW()))</f>
        <v/>
      </c>
      <c r="D2075">
        <f>IF($C2075="",0,SUMIFS(#REF!,#REF!,$C2075,#REF!,"&gt;="&amp;'Display 730 &amp; 1200'!$AN$10,#REF!,"&lt;="&amp;'Display 730 &amp; 1200'!$AN$9))</f>
        <v>0</v>
      </c>
      <c r="E2075">
        <f>IF($C2075="",0,SUMIFS(#REF!,#REF!,$C2075,#REF!,"&gt;="&amp;'Display 730 &amp; 1200'!$AN$12,#REF!,"&lt;="&amp;'Display 730 &amp; 1200'!$AN$11))</f>
        <v>0</v>
      </c>
    </row>
    <row r="2076" spans="1:5">
      <c r="A2076" t="str">
        <f>IF(INDEX('Display 730 &amp; 1200'!$A:$A,ROW())="","",INDEX('Display 730 &amp; 1200'!$A:$A,ROW()))</f>
        <v/>
      </c>
      <c r="B2076" t="str">
        <f>IF(INDEX('Display 730 &amp; 1200'!$B:$B,ROW())="","",INDEX('Display 730 &amp; 1200'!$B:$B,ROW()))</f>
        <v/>
      </c>
      <c r="C2076" t="str">
        <f>IF(INDEX('Display 730 &amp; 1200'!$D:$D,ROW())="","",INDEX('Display 730 &amp; 1200'!$D:$D,ROW()))</f>
        <v/>
      </c>
      <c r="D2076">
        <f>IF($C2076="",0,SUMIFS(#REF!,#REF!,$C2076,#REF!,"&gt;="&amp;'Display 730 &amp; 1200'!$AN$10,#REF!,"&lt;="&amp;'Display 730 &amp; 1200'!$AN$9))</f>
        <v>0</v>
      </c>
      <c r="E2076">
        <f>IF($C2076="",0,SUMIFS(#REF!,#REF!,$C2076,#REF!,"&gt;="&amp;'Display 730 &amp; 1200'!$AN$12,#REF!,"&lt;="&amp;'Display 730 &amp; 1200'!$AN$11))</f>
        <v>0</v>
      </c>
    </row>
    <row r="2077" spans="1:5">
      <c r="A2077" t="str">
        <f>IF(INDEX('Display 730 &amp; 1200'!$A:$A,ROW())="","",INDEX('Display 730 &amp; 1200'!$A:$A,ROW()))</f>
        <v/>
      </c>
      <c r="B2077" t="str">
        <f>IF(INDEX('Display 730 &amp; 1200'!$B:$B,ROW())="","",INDEX('Display 730 &amp; 1200'!$B:$B,ROW()))</f>
        <v/>
      </c>
      <c r="C2077" t="str">
        <f>IF(INDEX('Display 730 &amp; 1200'!$D:$D,ROW())="","",INDEX('Display 730 &amp; 1200'!$D:$D,ROW()))</f>
        <v/>
      </c>
      <c r="D2077">
        <f>IF($C2077="",0,SUMIFS(#REF!,#REF!,$C2077,#REF!,"&gt;="&amp;'Display 730 &amp; 1200'!$AN$10,#REF!,"&lt;="&amp;'Display 730 &amp; 1200'!$AN$9))</f>
        <v>0</v>
      </c>
      <c r="E2077">
        <f>IF($C2077="",0,SUMIFS(#REF!,#REF!,$C2077,#REF!,"&gt;="&amp;'Display 730 &amp; 1200'!$AN$12,#REF!,"&lt;="&amp;'Display 730 &amp; 1200'!$AN$11))</f>
        <v>0</v>
      </c>
    </row>
    <row r="2078" spans="1:5">
      <c r="A2078" t="str">
        <f>IF(INDEX('Display 730 &amp; 1200'!$A:$A,ROW())="","",INDEX('Display 730 &amp; 1200'!$A:$A,ROW()))</f>
        <v/>
      </c>
      <c r="B2078" t="str">
        <f>IF(INDEX('Display 730 &amp; 1200'!$B:$B,ROW())="","",INDEX('Display 730 &amp; 1200'!$B:$B,ROW()))</f>
        <v/>
      </c>
      <c r="C2078" t="str">
        <f>IF(INDEX('Display 730 &amp; 1200'!$D:$D,ROW())="","",INDEX('Display 730 &amp; 1200'!$D:$D,ROW()))</f>
        <v/>
      </c>
      <c r="D2078">
        <f>IF($C2078="",0,SUMIFS(#REF!,#REF!,$C2078,#REF!,"&gt;="&amp;'Display 730 &amp; 1200'!$AN$10,#REF!,"&lt;="&amp;'Display 730 &amp; 1200'!$AN$9))</f>
        <v>0</v>
      </c>
      <c r="E2078">
        <f>IF($C2078="",0,SUMIFS(#REF!,#REF!,$C2078,#REF!,"&gt;="&amp;'Display 730 &amp; 1200'!$AN$12,#REF!,"&lt;="&amp;'Display 730 &amp; 1200'!$AN$11))</f>
        <v>0</v>
      </c>
    </row>
    <row r="2079" spans="1:5">
      <c r="A2079" t="str">
        <f>IF(INDEX('Display 730 &amp; 1200'!$A:$A,ROW())="","",INDEX('Display 730 &amp; 1200'!$A:$A,ROW()))</f>
        <v/>
      </c>
      <c r="B2079" t="str">
        <f>IF(INDEX('Display 730 &amp; 1200'!$B:$B,ROW())="","",INDEX('Display 730 &amp; 1200'!$B:$B,ROW()))</f>
        <v/>
      </c>
      <c r="C2079" t="str">
        <f>IF(INDEX('Display 730 &amp; 1200'!$D:$D,ROW())="","",INDEX('Display 730 &amp; 1200'!$D:$D,ROW()))</f>
        <v/>
      </c>
      <c r="D2079">
        <f>IF($C2079="",0,SUMIFS(#REF!,#REF!,$C2079,#REF!,"&gt;="&amp;'Display 730 &amp; 1200'!$AN$10,#REF!,"&lt;="&amp;'Display 730 &amp; 1200'!$AN$9))</f>
        <v>0</v>
      </c>
      <c r="E2079">
        <f>IF($C2079="",0,SUMIFS(#REF!,#REF!,$C2079,#REF!,"&gt;="&amp;'Display 730 &amp; 1200'!$AN$12,#REF!,"&lt;="&amp;'Display 730 &amp; 1200'!$AN$11))</f>
        <v>0</v>
      </c>
    </row>
    <row r="2080" spans="1:5">
      <c r="A2080" t="str">
        <f>IF(INDEX('Display 730 &amp; 1200'!$A:$A,ROW())="","",INDEX('Display 730 &amp; 1200'!$A:$A,ROW()))</f>
        <v/>
      </c>
      <c r="B2080" t="str">
        <f>IF(INDEX('Display 730 &amp; 1200'!$B:$B,ROW())="","",INDEX('Display 730 &amp; 1200'!$B:$B,ROW()))</f>
        <v/>
      </c>
      <c r="C2080" t="str">
        <f>IF(INDEX('Display 730 &amp; 1200'!$D:$D,ROW())="","",INDEX('Display 730 &amp; 1200'!$D:$D,ROW()))</f>
        <v/>
      </c>
      <c r="D2080">
        <f>IF($C2080="",0,SUMIFS(#REF!,#REF!,$C2080,#REF!,"&gt;="&amp;'Display 730 &amp; 1200'!$AN$10,#REF!,"&lt;="&amp;'Display 730 &amp; 1200'!$AN$9))</f>
        <v>0</v>
      </c>
      <c r="E2080">
        <f>IF($C2080="",0,SUMIFS(#REF!,#REF!,$C2080,#REF!,"&gt;="&amp;'Display 730 &amp; 1200'!$AN$12,#REF!,"&lt;="&amp;'Display 730 &amp; 1200'!$AN$11))</f>
        <v>0</v>
      </c>
    </row>
    <row r="2081" spans="1:5">
      <c r="A2081" t="str">
        <f>IF(INDEX('Display 730 &amp; 1200'!$A:$A,ROW())="","",INDEX('Display 730 &amp; 1200'!$A:$A,ROW()))</f>
        <v/>
      </c>
      <c r="B2081" t="str">
        <f>IF(INDEX('Display 730 &amp; 1200'!$B:$B,ROW())="","",INDEX('Display 730 &amp; 1200'!$B:$B,ROW()))</f>
        <v/>
      </c>
      <c r="C2081" t="str">
        <f>IF(INDEX('Display 730 &amp; 1200'!$D:$D,ROW())="","",INDEX('Display 730 &amp; 1200'!$D:$D,ROW()))</f>
        <v/>
      </c>
      <c r="D2081">
        <f>IF($C2081="",0,SUMIFS(#REF!,#REF!,$C2081,#REF!,"&gt;="&amp;'Display 730 &amp; 1200'!$AN$10,#REF!,"&lt;="&amp;'Display 730 &amp; 1200'!$AN$9))</f>
        <v>0</v>
      </c>
      <c r="E2081">
        <f>IF($C2081="",0,SUMIFS(#REF!,#REF!,$C2081,#REF!,"&gt;="&amp;'Display 730 &amp; 1200'!$AN$12,#REF!,"&lt;="&amp;'Display 730 &amp; 1200'!$AN$11))</f>
        <v>0</v>
      </c>
    </row>
    <row r="2082" spans="1:5">
      <c r="A2082" t="str">
        <f>IF(INDEX('Display 730 &amp; 1200'!$A:$A,ROW())="","",INDEX('Display 730 &amp; 1200'!$A:$A,ROW()))</f>
        <v/>
      </c>
      <c r="B2082" t="str">
        <f>IF(INDEX('Display 730 &amp; 1200'!$B:$B,ROW())="","",INDEX('Display 730 &amp; 1200'!$B:$B,ROW()))</f>
        <v/>
      </c>
      <c r="C2082" t="str">
        <f>IF(INDEX('Display 730 &amp; 1200'!$D:$D,ROW())="","",INDEX('Display 730 &amp; 1200'!$D:$D,ROW()))</f>
        <v/>
      </c>
      <c r="D2082">
        <f>IF($C2082="",0,SUMIFS(#REF!,#REF!,$C2082,#REF!,"&gt;="&amp;'Display 730 &amp; 1200'!$AN$10,#REF!,"&lt;="&amp;'Display 730 &amp; 1200'!$AN$9))</f>
        <v>0</v>
      </c>
      <c r="E2082">
        <f>IF($C2082="",0,SUMIFS(#REF!,#REF!,$C2082,#REF!,"&gt;="&amp;'Display 730 &amp; 1200'!$AN$12,#REF!,"&lt;="&amp;'Display 730 &amp; 1200'!$AN$11))</f>
        <v>0</v>
      </c>
    </row>
    <row r="2083" spans="1:5">
      <c r="A2083" t="str">
        <f>IF(INDEX('Display 730 &amp; 1200'!$A:$A,ROW())="","",INDEX('Display 730 &amp; 1200'!$A:$A,ROW()))</f>
        <v/>
      </c>
      <c r="B2083" t="str">
        <f>IF(INDEX('Display 730 &amp; 1200'!$B:$B,ROW())="","",INDEX('Display 730 &amp; 1200'!$B:$B,ROW()))</f>
        <v/>
      </c>
      <c r="C2083" t="str">
        <f>IF(INDEX('Display 730 &amp; 1200'!$D:$D,ROW())="","",INDEX('Display 730 &amp; 1200'!$D:$D,ROW()))</f>
        <v/>
      </c>
      <c r="D2083">
        <f>IF($C2083="",0,SUMIFS(#REF!,#REF!,$C2083,#REF!,"&gt;="&amp;'Display 730 &amp; 1200'!$AN$10,#REF!,"&lt;="&amp;'Display 730 &amp; 1200'!$AN$9))</f>
        <v>0</v>
      </c>
      <c r="E2083">
        <f>IF($C2083="",0,SUMIFS(#REF!,#REF!,$C2083,#REF!,"&gt;="&amp;'Display 730 &amp; 1200'!$AN$12,#REF!,"&lt;="&amp;'Display 730 &amp; 1200'!$AN$11))</f>
        <v>0</v>
      </c>
    </row>
    <row r="2084" spans="1:5">
      <c r="A2084" t="str">
        <f>IF(INDEX('Display 730 &amp; 1200'!$A:$A,ROW())="","",INDEX('Display 730 &amp; 1200'!$A:$A,ROW()))</f>
        <v/>
      </c>
      <c r="B2084" t="str">
        <f>IF(INDEX('Display 730 &amp; 1200'!$B:$B,ROW())="","",INDEX('Display 730 &amp; 1200'!$B:$B,ROW()))</f>
        <v/>
      </c>
      <c r="C2084" t="str">
        <f>IF(INDEX('Display 730 &amp; 1200'!$D:$D,ROW())="","",INDEX('Display 730 &amp; 1200'!$D:$D,ROW()))</f>
        <v/>
      </c>
      <c r="D2084">
        <f>IF($C2084="",0,SUMIFS(#REF!,#REF!,$C2084,#REF!,"&gt;="&amp;'Display 730 &amp; 1200'!$AN$10,#REF!,"&lt;="&amp;'Display 730 &amp; 1200'!$AN$9))</f>
        <v>0</v>
      </c>
      <c r="E2084">
        <f>IF($C2084="",0,SUMIFS(#REF!,#REF!,$C2084,#REF!,"&gt;="&amp;'Display 730 &amp; 1200'!$AN$12,#REF!,"&lt;="&amp;'Display 730 &amp; 1200'!$AN$11))</f>
        <v>0</v>
      </c>
    </row>
    <row r="2085" spans="1:5">
      <c r="A2085" t="str">
        <f>IF(INDEX('Display 730 &amp; 1200'!$A:$A,ROW())="","",INDEX('Display 730 &amp; 1200'!$A:$A,ROW()))</f>
        <v/>
      </c>
      <c r="B2085" t="str">
        <f>IF(INDEX('Display 730 &amp; 1200'!$B:$B,ROW())="","",INDEX('Display 730 &amp; 1200'!$B:$B,ROW()))</f>
        <v/>
      </c>
      <c r="C2085" t="str">
        <f>IF(INDEX('Display 730 &amp; 1200'!$D:$D,ROW())="","",INDEX('Display 730 &amp; 1200'!$D:$D,ROW()))</f>
        <v/>
      </c>
      <c r="D2085">
        <f>IF($C2085="",0,SUMIFS(#REF!,#REF!,$C2085,#REF!,"&gt;="&amp;'Display 730 &amp; 1200'!$AN$10,#REF!,"&lt;="&amp;'Display 730 &amp; 1200'!$AN$9))</f>
        <v>0</v>
      </c>
      <c r="E2085">
        <f>IF($C2085="",0,SUMIFS(#REF!,#REF!,$C2085,#REF!,"&gt;="&amp;'Display 730 &amp; 1200'!$AN$12,#REF!,"&lt;="&amp;'Display 730 &amp; 1200'!$AN$11))</f>
        <v>0</v>
      </c>
    </row>
    <row r="2086" spans="1:5">
      <c r="A2086" t="str">
        <f>IF(INDEX('Display 730 &amp; 1200'!$A:$A,ROW())="","",INDEX('Display 730 &amp; 1200'!$A:$A,ROW()))</f>
        <v/>
      </c>
      <c r="B2086" t="str">
        <f>IF(INDEX('Display 730 &amp; 1200'!$B:$B,ROW())="","",INDEX('Display 730 &amp; 1200'!$B:$B,ROW()))</f>
        <v/>
      </c>
      <c r="C2086" t="str">
        <f>IF(INDEX('Display 730 &amp; 1200'!$D:$D,ROW())="","",INDEX('Display 730 &amp; 1200'!$D:$D,ROW()))</f>
        <v/>
      </c>
      <c r="D2086">
        <f>IF($C2086="",0,SUMIFS(#REF!,#REF!,$C2086,#REF!,"&gt;="&amp;'Display 730 &amp; 1200'!$AN$10,#REF!,"&lt;="&amp;'Display 730 &amp; 1200'!$AN$9))</f>
        <v>0</v>
      </c>
      <c r="E2086">
        <f>IF($C2086="",0,SUMIFS(#REF!,#REF!,$C2086,#REF!,"&gt;="&amp;'Display 730 &amp; 1200'!$AN$12,#REF!,"&lt;="&amp;'Display 730 &amp; 1200'!$AN$11))</f>
        <v>0</v>
      </c>
    </row>
    <row r="2087" spans="1:5">
      <c r="A2087" t="str">
        <f>IF(INDEX('Display 730 &amp; 1200'!$A:$A,ROW())="","",INDEX('Display 730 &amp; 1200'!$A:$A,ROW()))</f>
        <v/>
      </c>
      <c r="B2087" t="str">
        <f>IF(INDEX('Display 730 &amp; 1200'!$B:$B,ROW())="","",INDEX('Display 730 &amp; 1200'!$B:$B,ROW()))</f>
        <v/>
      </c>
      <c r="C2087" t="str">
        <f>IF(INDEX('Display 730 &amp; 1200'!$D:$D,ROW())="","",INDEX('Display 730 &amp; 1200'!$D:$D,ROW()))</f>
        <v/>
      </c>
      <c r="D2087">
        <f>IF($C2087="",0,SUMIFS(#REF!,#REF!,$C2087,#REF!,"&gt;="&amp;'Display 730 &amp; 1200'!$AN$10,#REF!,"&lt;="&amp;'Display 730 &amp; 1200'!$AN$9))</f>
        <v>0</v>
      </c>
      <c r="E2087">
        <f>IF($C2087="",0,SUMIFS(#REF!,#REF!,$C2087,#REF!,"&gt;="&amp;'Display 730 &amp; 1200'!$AN$12,#REF!,"&lt;="&amp;'Display 730 &amp; 1200'!$AN$11))</f>
        <v>0</v>
      </c>
    </row>
    <row r="2088" spans="1:5">
      <c r="A2088" t="str">
        <f>IF(INDEX('Display 730 &amp; 1200'!$A:$A,ROW())="","",INDEX('Display 730 &amp; 1200'!$A:$A,ROW()))</f>
        <v/>
      </c>
      <c r="B2088" t="str">
        <f>IF(INDEX('Display 730 &amp; 1200'!$B:$B,ROW())="","",INDEX('Display 730 &amp; 1200'!$B:$B,ROW()))</f>
        <v/>
      </c>
      <c r="C2088" t="str">
        <f>IF(INDEX('Display 730 &amp; 1200'!$D:$D,ROW())="","",INDEX('Display 730 &amp; 1200'!$D:$D,ROW()))</f>
        <v/>
      </c>
      <c r="D2088">
        <f>IF($C2088="",0,SUMIFS(#REF!,#REF!,$C2088,#REF!,"&gt;="&amp;'Display 730 &amp; 1200'!$AN$10,#REF!,"&lt;="&amp;'Display 730 &amp; 1200'!$AN$9))</f>
        <v>0</v>
      </c>
      <c r="E2088">
        <f>IF($C2088="",0,SUMIFS(#REF!,#REF!,$C2088,#REF!,"&gt;="&amp;'Display 730 &amp; 1200'!$AN$12,#REF!,"&lt;="&amp;'Display 730 &amp; 1200'!$AN$11))</f>
        <v>0</v>
      </c>
    </row>
    <row r="2089" spans="1:5">
      <c r="A2089" t="str">
        <f>IF(INDEX('Display 730 &amp; 1200'!$A:$A,ROW())="","",INDEX('Display 730 &amp; 1200'!$A:$A,ROW()))</f>
        <v/>
      </c>
      <c r="B2089" t="str">
        <f>IF(INDEX('Display 730 &amp; 1200'!$B:$B,ROW())="","",INDEX('Display 730 &amp; 1200'!$B:$B,ROW()))</f>
        <v/>
      </c>
      <c r="C2089" t="str">
        <f>IF(INDEX('Display 730 &amp; 1200'!$D:$D,ROW())="","",INDEX('Display 730 &amp; 1200'!$D:$D,ROW()))</f>
        <v/>
      </c>
      <c r="D2089">
        <f>IF($C2089="",0,SUMIFS(#REF!,#REF!,$C2089,#REF!,"&gt;="&amp;'Display 730 &amp; 1200'!$AN$10,#REF!,"&lt;="&amp;'Display 730 &amp; 1200'!$AN$9))</f>
        <v>0</v>
      </c>
      <c r="E2089">
        <f>IF($C2089="",0,SUMIFS(#REF!,#REF!,$C2089,#REF!,"&gt;="&amp;'Display 730 &amp; 1200'!$AN$12,#REF!,"&lt;="&amp;'Display 730 &amp; 1200'!$AN$11))</f>
        <v>0</v>
      </c>
    </row>
    <row r="2090" spans="1:5">
      <c r="A2090" t="str">
        <f>IF(INDEX('Display 730 &amp; 1200'!$A:$A,ROW())="","",INDEX('Display 730 &amp; 1200'!$A:$A,ROW()))</f>
        <v/>
      </c>
      <c r="B2090" t="str">
        <f>IF(INDEX('Display 730 &amp; 1200'!$B:$B,ROW())="","",INDEX('Display 730 &amp; 1200'!$B:$B,ROW()))</f>
        <v/>
      </c>
      <c r="C2090" t="str">
        <f>IF(INDEX('Display 730 &amp; 1200'!$D:$D,ROW())="","",INDEX('Display 730 &amp; 1200'!$D:$D,ROW()))</f>
        <v/>
      </c>
      <c r="D2090">
        <f>IF($C2090="",0,SUMIFS(#REF!,#REF!,$C2090,#REF!,"&gt;="&amp;'Display 730 &amp; 1200'!$AN$10,#REF!,"&lt;="&amp;'Display 730 &amp; 1200'!$AN$9))</f>
        <v>0</v>
      </c>
      <c r="E2090">
        <f>IF($C2090="",0,SUMIFS(#REF!,#REF!,$C2090,#REF!,"&gt;="&amp;'Display 730 &amp; 1200'!$AN$12,#REF!,"&lt;="&amp;'Display 730 &amp; 1200'!$AN$11))</f>
        <v>0</v>
      </c>
    </row>
    <row r="2091" spans="1:5">
      <c r="A2091" t="str">
        <f>IF(INDEX('Display 730 &amp; 1200'!$A:$A,ROW())="","",INDEX('Display 730 &amp; 1200'!$A:$A,ROW()))</f>
        <v/>
      </c>
      <c r="B2091" t="str">
        <f>IF(INDEX('Display 730 &amp; 1200'!$B:$B,ROW())="","",INDEX('Display 730 &amp; 1200'!$B:$B,ROW()))</f>
        <v/>
      </c>
      <c r="C2091" t="str">
        <f>IF(INDEX('Display 730 &amp; 1200'!$D:$D,ROW())="","",INDEX('Display 730 &amp; 1200'!$D:$D,ROW()))</f>
        <v/>
      </c>
      <c r="D2091">
        <f>IF($C2091="",0,SUMIFS(#REF!,#REF!,$C2091,#REF!,"&gt;="&amp;'Display 730 &amp; 1200'!$AN$10,#REF!,"&lt;="&amp;'Display 730 &amp; 1200'!$AN$9))</f>
        <v>0</v>
      </c>
      <c r="E2091">
        <f>IF($C2091="",0,SUMIFS(#REF!,#REF!,$C2091,#REF!,"&gt;="&amp;'Display 730 &amp; 1200'!$AN$12,#REF!,"&lt;="&amp;'Display 730 &amp; 1200'!$AN$11))</f>
        <v>0</v>
      </c>
    </row>
    <row r="2092" spans="1:5">
      <c r="A2092" t="str">
        <f>IF(INDEX('Display 730 &amp; 1200'!$A:$A,ROW())="","",INDEX('Display 730 &amp; 1200'!$A:$A,ROW()))</f>
        <v/>
      </c>
      <c r="B2092" t="str">
        <f>IF(INDEX('Display 730 &amp; 1200'!$B:$B,ROW())="","",INDEX('Display 730 &amp; 1200'!$B:$B,ROW()))</f>
        <v/>
      </c>
      <c r="C2092" t="str">
        <f>IF(INDEX('Display 730 &amp; 1200'!$D:$D,ROW())="","",INDEX('Display 730 &amp; 1200'!$D:$D,ROW()))</f>
        <v/>
      </c>
      <c r="D2092">
        <f>IF($C2092="",0,SUMIFS(#REF!,#REF!,$C2092,#REF!,"&gt;="&amp;'Display 730 &amp; 1200'!$AN$10,#REF!,"&lt;="&amp;'Display 730 &amp; 1200'!$AN$9))</f>
        <v>0</v>
      </c>
      <c r="E2092">
        <f>IF($C2092="",0,SUMIFS(#REF!,#REF!,$C2092,#REF!,"&gt;="&amp;'Display 730 &amp; 1200'!$AN$12,#REF!,"&lt;="&amp;'Display 730 &amp; 1200'!$AN$11))</f>
        <v>0</v>
      </c>
    </row>
    <row r="2093" spans="1:5">
      <c r="A2093" t="str">
        <f>IF(INDEX('Display 730 &amp; 1200'!$A:$A,ROW())="","",INDEX('Display 730 &amp; 1200'!$A:$A,ROW()))</f>
        <v/>
      </c>
      <c r="B2093" t="str">
        <f>IF(INDEX('Display 730 &amp; 1200'!$B:$B,ROW())="","",INDEX('Display 730 &amp; 1200'!$B:$B,ROW()))</f>
        <v/>
      </c>
      <c r="C2093" t="str">
        <f>IF(INDEX('Display 730 &amp; 1200'!$D:$D,ROW())="","",INDEX('Display 730 &amp; 1200'!$D:$D,ROW()))</f>
        <v/>
      </c>
      <c r="D2093">
        <f>IF($C2093="",0,SUMIFS(#REF!,#REF!,$C2093,#REF!,"&gt;="&amp;'Display 730 &amp; 1200'!$AN$10,#REF!,"&lt;="&amp;'Display 730 &amp; 1200'!$AN$9))</f>
        <v>0</v>
      </c>
      <c r="E2093">
        <f>IF($C2093="",0,SUMIFS(#REF!,#REF!,$C2093,#REF!,"&gt;="&amp;'Display 730 &amp; 1200'!$AN$12,#REF!,"&lt;="&amp;'Display 730 &amp; 1200'!$AN$11))</f>
        <v>0</v>
      </c>
    </row>
    <row r="2094" spans="1:5">
      <c r="A2094" t="str">
        <f>IF(INDEX('Display 730 &amp; 1200'!$A:$A,ROW())="","",INDEX('Display 730 &amp; 1200'!$A:$A,ROW()))</f>
        <v/>
      </c>
      <c r="B2094" t="str">
        <f>IF(INDEX('Display 730 &amp; 1200'!$B:$B,ROW())="","",INDEX('Display 730 &amp; 1200'!$B:$B,ROW()))</f>
        <v/>
      </c>
      <c r="C2094" t="str">
        <f>IF(INDEX('Display 730 &amp; 1200'!$D:$D,ROW())="","",INDEX('Display 730 &amp; 1200'!$D:$D,ROW()))</f>
        <v/>
      </c>
      <c r="D2094">
        <f>IF($C2094="",0,SUMIFS(#REF!,#REF!,$C2094,#REF!,"&gt;="&amp;'Display 730 &amp; 1200'!$AN$10,#REF!,"&lt;="&amp;'Display 730 &amp; 1200'!$AN$9))</f>
        <v>0</v>
      </c>
      <c r="E2094">
        <f>IF($C2094="",0,SUMIFS(#REF!,#REF!,$C2094,#REF!,"&gt;="&amp;'Display 730 &amp; 1200'!$AN$12,#REF!,"&lt;="&amp;'Display 730 &amp; 1200'!$AN$11))</f>
        <v>0</v>
      </c>
    </row>
    <row r="2095" spans="1:5">
      <c r="A2095" t="str">
        <f>IF(INDEX('Display 730 &amp; 1200'!$A:$A,ROW())="","",INDEX('Display 730 &amp; 1200'!$A:$A,ROW()))</f>
        <v/>
      </c>
      <c r="B2095" t="str">
        <f>IF(INDEX('Display 730 &amp; 1200'!$B:$B,ROW())="","",INDEX('Display 730 &amp; 1200'!$B:$B,ROW()))</f>
        <v/>
      </c>
      <c r="C2095" t="str">
        <f>IF(INDEX('Display 730 &amp; 1200'!$D:$D,ROW())="","",INDEX('Display 730 &amp; 1200'!$D:$D,ROW()))</f>
        <v/>
      </c>
      <c r="D2095">
        <f>IF($C2095="",0,SUMIFS(#REF!,#REF!,$C2095,#REF!,"&gt;="&amp;'Display 730 &amp; 1200'!$AN$10,#REF!,"&lt;="&amp;'Display 730 &amp; 1200'!$AN$9))</f>
        <v>0</v>
      </c>
      <c r="E2095">
        <f>IF($C2095="",0,SUMIFS(#REF!,#REF!,$C2095,#REF!,"&gt;="&amp;'Display 730 &amp; 1200'!$AN$12,#REF!,"&lt;="&amp;'Display 730 &amp; 1200'!$AN$11))</f>
        <v>0</v>
      </c>
    </row>
    <row r="2096" spans="1:5">
      <c r="A2096" t="str">
        <f>IF(INDEX('Display 730 &amp; 1200'!$A:$A,ROW())="","",INDEX('Display 730 &amp; 1200'!$A:$A,ROW()))</f>
        <v/>
      </c>
      <c r="B2096" t="str">
        <f>IF(INDEX('Display 730 &amp; 1200'!$B:$B,ROW())="","",INDEX('Display 730 &amp; 1200'!$B:$B,ROW()))</f>
        <v/>
      </c>
      <c r="C2096" t="str">
        <f>IF(INDEX('Display 730 &amp; 1200'!$D:$D,ROW())="","",INDEX('Display 730 &amp; 1200'!$D:$D,ROW()))</f>
        <v/>
      </c>
      <c r="D2096">
        <f>IF($C2096="",0,SUMIFS(#REF!,#REF!,$C2096,#REF!,"&gt;="&amp;'Display 730 &amp; 1200'!$AN$10,#REF!,"&lt;="&amp;'Display 730 &amp; 1200'!$AN$9))</f>
        <v>0</v>
      </c>
      <c r="E2096">
        <f>IF($C2096="",0,SUMIFS(#REF!,#REF!,$C2096,#REF!,"&gt;="&amp;'Display 730 &amp; 1200'!$AN$12,#REF!,"&lt;="&amp;'Display 730 &amp; 1200'!$AN$11))</f>
        <v>0</v>
      </c>
    </row>
    <row r="2097" spans="1:5">
      <c r="A2097" t="str">
        <f>IF(INDEX('Display 730 &amp; 1200'!$A:$A,ROW())="","",INDEX('Display 730 &amp; 1200'!$A:$A,ROW()))</f>
        <v/>
      </c>
      <c r="B2097" t="str">
        <f>IF(INDEX('Display 730 &amp; 1200'!$B:$B,ROW())="","",INDEX('Display 730 &amp; 1200'!$B:$B,ROW()))</f>
        <v/>
      </c>
      <c r="C2097" t="str">
        <f>IF(INDEX('Display 730 &amp; 1200'!$D:$D,ROW())="","",INDEX('Display 730 &amp; 1200'!$D:$D,ROW()))</f>
        <v/>
      </c>
      <c r="D2097">
        <f>IF($C2097="",0,SUMIFS(#REF!,#REF!,$C2097,#REF!,"&gt;="&amp;'Display 730 &amp; 1200'!$AN$10,#REF!,"&lt;="&amp;'Display 730 &amp; 1200'!$AN$9))</f>
        <v>0</v>
      </c>
      <c r="E2097">
        <f>IF($C2097="",0,SUMIFS(#REF!,#REF!,$C2097,#REF!,"&gt;="&amp;'Display 730 &amp; 1200'!$AN$12,#REF!,"&lt;="&amp;'Display 730 &amp; 1200'!$AN$11))</f>
        <v>0</v>
      </c>
    </row>
    <row r="2098" spans="1:5">
      <c r="A2098" t="str">
        <f>IF(INDEX('Display 730 &amp; 1200'!$A:$A,ROW())="","",INDEX('Display 730 &amp; 1200'!$A:$A,ROW()))</f>
        <v/>
      </c>
      <c r="B2098" t="str">
        <f>IF(INDEX('Display 730 &amp; 1200'!$B:$B,ROW())="","",INDEX('Display 730 &amp; 1200'!$B:$B,ROW()))</f>
        <v/>
      </c>
      <c r="C2098" t="str">
        <f>IF(INDEX('Display 730 &amp; 1200'!$D:$D,ROW())="","",INDEX('Display 730 &amp; 1200'!$D:$D,ROW()))</f>
        <v/>
      </c>
      <c r="D2098">
        <f>IF($C2098="",0,SUMIFS(#REF!,#REF!,$C2098,#REF!,"&gt;="&amp;'Display 730 &amp; 1200'!$AN$10,#REF!,"&lt;="&amp;'Display 730 &amp; 1200'!$AN$9))</f>
        <v>0</v>
      </c>
      <c r="E2098">
        <f>IF($C2098="",0,SUMIFS(#REF!,#REF!,$C2098,#REF!,"&gt;="&amp;'Display 730 &amp; 1200'!$AN$12,#REF!,"&lt;="&amp;'Display 730 &amp; 1200'!$AN$11))</f>
        <v>0</v>
      </c>
    </row>
    <row r="2099" spans="1:5">
      <c r="A2099" t="str">
        <f>IF(INDEX('Display 730 &amp; 1200'!$A:$A,ROW())="","",INDEX('Display 730 &amp; 1200'!$A:$A,ROW()))</f>
        <v/>
      </c>
      <c r="B2099" t="str">
        <f>IF(INDEX('Display 730 &amp; 1200'!$B:$B,ROW())="","",INDEX('Display 730 &amp; 1200'!$B:$B,ROW()))</f>
        <v/>
      </c>
      <c r="C2099" t="str">
        <f>IF(INDEX('Display 730 &amp; 1200'!$D:$D,ROW())="","",INDEX('Display 730 &amp; 1200'!$D:$D,ROW()))</f>
        <v/>
      </c>
      <c r="D2099">
        <f>IF($C2099="",0,SUMIFS(#REF!,#REF!,$C2099,#REF!,"&gt;="&amp;'Display 730 &amp; 1200'!$AN$10,#REF!,"&lt;="&amp;'Display 730 &amp; 1200'!$AN$9))</f>
        <v>0</v>
      </c>
      <c r="E2099">
        <f>IF($C2099="",0,SUMIFS(#REF!,#REF!,$C2099,#REF!,"&gt;="&amp;'Display 730 &amp; 1200'!$AN$12,#REF!,"&lt;="&amp;'Display 730 &amp; 1200'!$AN$11))</f>
        <v>0</v>
      </c>
    </row>
    <row r="2100" spans="1:5">
      <c r="A2100" t="str">
        <f>IF(INDEX('Display 730 &amp; 1200'!$A:$A,ROW())="","",INDEX('Display 730 &amp; 1200'!$A:$A,ROW()))</f>
        <v/>
      </c>
      <c r="B2100" t="str">
        <f>IF(INDEX('Display 730 &amp; 1200'!$B:$B,ROW())="","",INDEX('Display 730 &amp; 1200'!$B:$B,ROW()))</f>
        <v/>
      </c>
      <c r="C2100" t="str">
        <f>IF(INDEX('Display 730 &amp; 1200'!$D:$D,ROW())="","",INDEX('Display 730 &amp; 1200'!$D:$D,ROW()))</f>
        <v/>
      </c>
      <c r="D2100">
        <f>IF($C2100="",0,SUMIFS(#REF!,#REF!,$C2100,#REF!,"&gt;="&amp;'Display 730 &amp; 1200'!$AN$10,#REF!,"&lt;="&amp;'Display 730 &amp; 1200'!$AN$9))</f>
        <v>0</v>
      </c>
      <c r="E2100">
        <f>IF($C2100="",0,SUMIFS(#REF!,#REF!,$C2100,#REF!,"&gt;="&amp;'Display 730 &amp; 1200'!$AN$12,#REF!,"&lt;="&amp;'Display 730 &amp; 1200'!$AN$11))</f>
        <v>0</v>
      </c>
    </row>
    <row r="2101" spans="1:5">
      <c r="A2101" t="str">
        <f>IF(INDEX('Display 730 &amp; 1200'!$A:$A,ROW())="","",INDEX('Display 730 &amp; 1200'!$A:$A,ROW()))</f>
        <v/>
      </c>
      <c r="B2101" t="str">
        <f>IF(INDEX('Display 730 &amp; 1200'!$B:$B,ROW())="","",INDEX('Display 730 &amp; 1200'!$B:$B,ROW()))</f>
        <v/>
      </c>
      <c r="C2101" t="str">
        <f>IF(INDEX('Display 730 &amp; 1200'!$D:$D,ROW())="","",INDEX('Display 730 &amp; 1200'!$D:$D,ROW()))</f>
        <v/>
      </c>
      <c r="D2101">
        <f>IF($C2101="",0,SUMIFS(#REF!,#REF!,$C2101,#REF!,"&gt;="&amp;'Display 730 &amp; 1200'!$AN$10,#REF!,"&lt;="&amp;'Display 730 &amp; 1200'!$AN$9))</f>
        <v>0</v>
      </c>
      <c r="E2101">
        <f>IF($C2101="",0,SUMIFS(#REF!,#REF!,$C2101,#REF!,"&gt;="&amp;'Display 730 &amp; 1200'!$AN$12,#REF!,"&lt;="&amp;'Display 730 &amp; 1200'!$AN$11))</f>
        <v>0</v>
      </c>
    </row>
    <row r="2102" spans="1:5">
      <c r="A2102" t="str">
        <f>IF(INDEX('Display 730 &amp; 1200'!$A:$A,ROW())="","",INDEX('Display 730 &amp; 1200'!$A:$A,ROW()))</f>
        <v/>
      </c>
      <c r="B2102" t="str">
        <f>IF(INDEX('Display 730 &amp; 1200'!$B:$B,ROW())="","",INDEX('Display 730 &amp; 1200'!$B:$B,ROW()))</f>
        <v/>
      </c>
      <c r="C2102" t="str">
        <f>IF(INDEX('Display 730 &amp; 1200'!$D:$D,ROW())="","",INDEX('Display 730 &amp; 1200'!$D:$D,ROW()))</f>
        <v/>
      </c>
      <c r="D2102">
        <f>IF($C2102="",0,SUMIFS(#REF!,#REF!,$C2102,#REF!,"&gt;="&amp;'Display 730 &amp; 1200'!$AN$10,#REF!,"&lt;="&amp;'Display 730 &amp; 1200'!$AN$9))</f>
        <v>0</v>
      </c>
      <c r="E2102">
        <f>IF($C2102="",0,SUMIFS(#REF!,#REF!,$C2102,#REF!,"&gt;="&amp;'Display 730 &amp; 1200'!$AN$12,#REF!,"&lt;="&amp;'Display 730 &amp; 1200'!$AN$11))</f>
        <v>0</v>
      </c>
    </row>
    <row r="2103" spans="1:5">
      <c r="A2103" t="str">
        <f>IF(INDEX('Display 730 &amp; 1200'!$A:$A,ROW())="","",INDEX('Display 730 &amp; 1200'!$A:$A,ROW()))</f>
        <v/>
      </c>
      <c r="B2103" t="str">
        <f>IF(INDEX('Display 730 &amp; 1200'!$B:$B,ROW())="","",INDEX('Display 730 &amp; 1200'!$B:$B,ROW()))</f>
        <v/>
      </c>
      <c r="C2103" t="str">
        <f>IF(INDEX('Display 730 &amp; 1200'!$D:$D,ROW())="","",INDEX('Display 730 &amp; 1200'!$D:$D,ROW()))</f>
        <v/>
      </c>
      <c r="D2103">
        <f>IF($C2103="",0,SUMIFS(#REF!,#REF!,$C2103,#REF!,"&gt;="&amp;'Display 730 &amp; 1200'!$AN$10,#REF!,"&lt;="&amp;'Display 730 &amp; 1200'!$AN$9))</f>
        <v>0</v>
      </c>
      <c r="E2103">
        <f>IF($C2103="",0,SUMIFS(#REF!,#REF!,$C2103,#REF!,"&gt;="&amp;'Display 730 &amp; 1200'!$AN$12,#REF!,"&lt;="&amp;'Display 730 &amp; 1200'!$AN$11))</f>
        <v>0</v>
      </c>
    </row>
    <row r="2104" spans="1:5">
      <c r="A2104" t="str">
        <f>IF(INDEX('Display 730 &amp; 1200'!$A:$A,ROW())="","",INDEX('Display 730 &amp; 1200'!$A:$A,ROW()))</f>
        <v/>
      </c>
      <c r="B2104" t="str">
        <f>IF(INDEX('Display 730 &amp; 1200'!$B:$B,ROW())="","",INDEX('Display 730 &amp; 1200'!$B:$B,ROW()))</f>
        <v/>
      </c>
      <c r="C2104" t="str">
        <f>IF(INDEX('Display 730 &amp; 1200'!$D:$D,ROW())="","",INDEX('Display 730 &amp; 1200'!$D:$D,ROW()))</f>
        <v/>
      </c>
      <c r="D2104">
        <f>IF($C2104="",0,SUMIFS(#REF!,#REF!,$C2104,#REF!,"&gt;="&amp;'Display 730 &amp; 1200'!$AN$10,#REF!,"&lt;="&amp;'Display 730 &amp; 1200'!$AN$9))</f>
        <v>0</v>
      </c>
      <c r="E2104">
        <f>IF($C2104="",0,SUMIFS(#REF!,#REF!,$C2104,#REF!,"&gt;="&amp;'Display 730 &amp; 1200'!$AN$12,#REF!,"&lt;="&amp;'Display 730 &amp; 1200'!$AN$11))</f>
        <v>0</v>
      </c>
    </row>
    <row r="2105" spans="1:5">
      <c r="A2105" t="str">
        <f>IF(INDEX('Display 730 &amp; 1200'!$A:$A,ROW())="","",INDEX('Display 730 &amp; 1200'!$A:$A,ROW()))</f>
        <v/>
      </c>
      <c r="B2105" t="str">
        <f>IF(INDEX('Display 730 &amp; 1200'!$B:$B,ROW())="","",INDEX('Display 730 &amp; 1200'!$B:$B,ROW()))</f>
        <v/>
      </c>
      <c r="C2105" t="str">
        <f>IF(INDEX('Display 730 &amp; 1200'!$D:$D,ROW())="","",INDEX('Display 730 &amp; 1200'!$D:$D,ROW()))</f>
        <v/>
      </c>
      <c r="D2105">
        <f>IF($C2105="",0,SUMIFS(#REF!,#REF!,$C2105,#REF!,"&gt;="&amp;'Display 730 &amp; 1200'!$AN$10,#REF!,"&lt;="&amp;'Display 730 &amp; 1200'!$AN$9))</f>
        <v>0</v>
      </c>
      <c r="E2105">
        <f>IF($C2105="",0,SUMIFS(#REF!,#REF!,$C2105,#REF!,"&gt;="&amp;'Display 730 &amp; 1200'!$AN$12,#REF!,"&lt;="&amp;'Display 730 &amp; 1200'!$AN$11))</f>
        <v>0</v>
      </c>
    </row>
    <row r="2106" spans="1:5">
      <c r="A2106" t="str">
        <f>IF(INDEX('Display 730 &amp; 1200'!$A:$A,ROW())="","",INDEX('Display 730 &amp; 1200'!$A:$A,ROW()))</f>
        <v/>
      </c>
      <c r="B2106" t="str">
        <f>IF(INDEX('Display 730 &amp; 1200'!$B:$B,ROW())="","",INDEX('Display 730 &amp; 1200'!$B:$B,ROW()))</f>
        <v/>
      </c>
      <c r="C2106" t="str">
        <f>IF(INDEX('Display 730 &amp; 1200'!$D:$D,ROW())="","",INDEX('Display 730 &amp; 1200'!$D:$D,ROW()))</f>
        <v/>
      </c>
      <c r="D2106">
        <f>IF($C2106="",0,SUMIFS(#REF!,#REF!,$C2106,#REF!,"&gt;="&amp;'Display 730 &amp; 1200'!$AN$10,#REF!,"&lt;="&amp;'Display 730 &amp; 1200'!$AN$9))</f>
        <v>0</v>
      </c>
      <c r="E2106">
        <f>IF($C2106="",0,SUMIFS(#REF!,#REF!,$C2106,#REF!,"&gt;="&amp;'Display 730 &amp; 1200'!$AN$12,#REF!,"&lt;="&amp;'Display 730 &amp; 1200'!$AN$11))</f>
        <v>0</v>
      </c>
    </row>
    <row r="2107" spans="1:5">
      <c r="A2107" t="str">
        <f>IF(INDEX('Display 730 &amp; 1200'!$A:$A,ROW())="","",INDEX('Display 730 &amp; 1200'!$A:$A,ROW()))</f>
        <v/>
      </c>
      <c r="B2107" t="str">
        <f>IF(INDEX('Display 730 &amp; 1200'!$B:$B,ROW())="","",INDEX('Display 730 &amp; 1200'!$B:$B,ROW()))</f>
        <v/>
      </c>
      <c r="C2107" t="str">
        <f>IF(INDEX('Display 730 &amp; 1200'!$D:$D,ROW())="","",INDEX('Display 730 &amp; 1200'!$D:$D,ROW()))</f>
        <v/>
      </c>
      <c r="D2107">
        <f>IF($C2107="",0,SUMIFS(#REF!,#REF!,$C2107,#REF!,"&gt;="&amp;'Display 730 &amp; 1200'!$AN$10,#REF!,"&lt;="&amp;'Display 730 &amp; 1200'!$AN$9))</f>
        <v>0</v>
      </c>
      <c r="E2107">
        <f>IF($C2107="",0,SUMIFS(#REF!,#REF!,$C2107,#REF!,"&gt;="&amp;'Display 730 &amp; 1200'!$AN$12,#REF!,"&lt;="&amp;'Display 730 &amp; 1200'!$AN$11))</f>
        <v>0</v>
      </c>
    </row>
    <row r="2108" spans="1:5">
      <c r="A2108" t="str">
        <f>IF(INDEX('Display 730 &amp; 1200'!$A:$A,ROW())="","",INDEX('Display 730 &amp; 1200'!$A:$A,ROW()))</f>
        <v/>
      </c>
      <c r="B2108" t="str">
        <f>IF(INDEX('Display 730 &amp; 1200'!$B:$B,ROW())="","",INDEX('Display 730 &amp; 1200'!$B:$B,ROW()))</f>
        <v/>
      </c>
      <c r="C2108" t="str">
        <f>IF(INDEX('Display 730 &amp; 1200'!$D:$D,ROW())="","",INDEX('Display 730 &amp; 1200'!$D:$D,ROW()))</f>
        <v/>
      </c>
      <c r="D2108">
        <f>IF($C2108="",0,SUMIFS(#REF!,#REF!,$C2108,#REF!,"&gt;="&amp;'Display 730 &amp; 1200'!$AN$10,#REF!,"&lt;="&amp;'Display 730 &amp; 1200'!$AN$9))</f>
        <v>0</v>
      </c>
      <c r="E2108">
        <f>IF($C2108="",0,SUMIFS(#REF!,#REF!,$C2108,#REF!,"&gt;="&amp;'Display 730 &amp; 1200'!$AN$12,#REF!,"&lt;="&amp;'Display 730 &amp; 1200'!$AN$11))</f>
        <v>0</v>
      </c>
    </row>
    <row r="2109" spans="1:5">
      <c r="A2109" t="str">
        <f>IF(INDEX('Display 730 &amp; 1200'!$A:$A,ROW())="","",INDEX('Display 730 &amp; 1200'!$A:$A,ROW()))</f>
        <v/>
      </c>
      <c r="B2109" t="str">
        <f>IF(INDEX('Display 730 &amp; 1200'!$B:$B,ROW())="","",INDEX('Display 730 &amp; 1200'!$B:$B,ROW()))</f>
        <v/>
      </c>
      <c r="C2109" t="str">
        <f>IF(INDEX('Display 730 &amp; 1200'!$D:$D,ROW())="","",INDEX('Display 730 &amp; 1200'!$D:$D,ROW()))</f>
        <v/>
      </c>
      <c r="D2109">
        <f>IF($C2109="",0,SUMIFS(#REF!,#REF!,$C2109,#REF!,"&gt;="&amp;'Display 730 &amp; 1200'!$AN$10,#REF!,"&lt;="&amp;'Display 730 &amp; 1200'!$AN$9))</f>
        <v>0</v>
      </c>
      <c r="E2109">
        <f>IF($C2109="",0,SUMIFS(#REF!,#REF!,$C2109,#REF!,"&gt;="&amp;'Display 730 &amp; 1200'!$AN$12,#REF!,"&lt;="&amp;'Display 730 &amp; 1200'!$AN$11))</f>
        <v>0</v>
      </c>
    </row>
    <row r="2110" spans="1:5">
      <c r="A2110" t="str">
        <f>IF(INDEX('Display 730 &amp; 1200'!$A:$A,ROW())="","",INDEX('Display 730 &amp; 1200'!$A:$A,ROW()))</f>
        <v/>
      </c>
      <c r="B2110" t="str">
        <f>IF(INDEX('Display 730 &amp; 1200'!$B:$B,ROW())="","",INDEX('Display 730 &amp; 1200'!$B:$B,ROW()))</f>
        <v/>
      </c>
      <c r="C2110" t="str">
        <f>IF(INDEX('Display 730 &amp; 1200'!$D:$D,ROW())="","",INDEX('Display 730 &amp; 1200'!$D:$D,ROW()))</f>
        <v/>
      </c>
      <c r="D2110">
        <f>IF($C2110="",0,SUMIFS(#REF!,#REF!,$C2110,#REF!,"&gt;="&amp;'Display 730 &amp; 1200'!$AN$10,#REF!,"&lt;="&amp;'Display 730 &amp; 1200'!$AN$9))</f>
        <v>0</v>
      </c>
      <c r="E2110">
        <f>IF($C2110="",0,SUMIFS(#REF!,#REF!,$C2110,#REF!,"&gt;="&amp;'Display 730 &amp; 1200'!$AN$12,#REF!,"&lt;="&amp;'Display 730 &amp; 1200'!$AN$11))</f>
        <v>0</v>
      </c>
    </row>
    <row r="2111" spans="1:5">
      <c r="A2111" t="str">
        <f>IF(INDEX('Display 730 &amp; 1200'!$A:$A,ROW())="","",INDEX('Display 730 &amp; 1200'!$A:$A,ROW()))</f>
        <v/>
      </c>
      <c r="B2111" t="str">
        <f>IF(INDEX('Display 730 &amp; 1200'!$B:$B,ROW())="","",INDEX('Display 730 &amp; 1200'!$B:$B,ROW()))</f>
        <v/>
      </c>
      <c r="C2111" t="str">
        <f>IF(INDEX('Display 730 &amp; 1200'!$D:$D,ROW())="","",INDEX('Display 730 &amp; 1200'!$D:$D,ROW()))</f>
        <v/>
      </c>
      <c r="D2111">
        <f>IF($C2111="",0,SUMIFS(#REF!,#REF!,$C2111,#REF!,"&gt;="&amp;'Display 730 &amp; 1200'!$AN$10,#REF!,"&lt;="&amp;'Display 730 &amp; 1200'!$AN$9))</f>
        <v>0</v>
      </c>
      <c r="E2111">
        <f>IF($C2111="",0,SUMIFS(#REF!,#REF!,$C2111,#REF!,"&gt;="&amp;'Display 730 &amp; 1200'!$AN$12,#REF!,"&lt;="&amp;'Display 730 &amp; 1200'!$AN$11))</f>
        <v>0</v>
      </c>
    </row>
    <row r="2112" spans="1:5">
      <c r="A2112" t="str">
        <f>IF(INDEX('Display 730 &amp; 1200'!$A:$A,ROW())="","",INDEX('Display 730 &amp; 1200'!$A:$A,ROW()))</f>
        <v/>
      </c>
      <c r="B2112" t="str">
        <f>IF(INDEX('Display 730 &amp; 1200'!$B:$B,ROW())="","",INDEX('Display 730 &amp; 1200'!$B:$B,ROW()))</f>
        <v/>
      </c>
      <c r="C2112" t="str">
        <f>IF(INDEX('Display 730 &amp; 1200'!$D:$D,ROW())="","",INDEX('Display 730 &amp; 1200'!$D:$D,ROW()))</f>
        <v/>
      </c>
      <c r="D2112">
        <f>IF($C2112="",0,SUMIFS(#REF!,#REF!,$C2112,#REF!,"&gt;="&amp;'Display 730 &amp; 1200'!$AN$10,#REF!,"&lt;="&amp;'Display 730 &amp; 1200'!$AN$9))</f>
        <v>0</v>
      </c>
      <c r="E2112">
        <f>IF($C2112="",0,SUMIFS(#REF!,#REF!,$C2112,#REF!,"&gt;="&amp;'Display 730 &amp; 1200'!$AN$12,#REF!,"&lt;="&amp;'Display 730 &amp; 1200'!$AN$11))</f>
        <v>0</v>
      </c>
    </row>
    <row r="2113" spans="1:5">
      <c r="A2113" t="str">
        <f>IF(INDEX('Display 730 &amp; 1200'!$A:$A,ROW())="","",INDEX('Display 730 &amp; 1200'!$A:$A,ROW()))</f>
        <v/>
      </c>
      <c r="B2113" t="str">
        <f>IF(INDEX('Display 730 &amp; 1200'!$B:$B,ROW())="","",INDEX('Display 730 &amp; 1200'!$B:$B,ROW()))</f>
        <v/>
      </c>
      <c r="C2113" t="str">
        <f>IF(INDEX('Display 730 &amp; 1200'!$D:$D,ROW())="","",INDEX('Display 730 &amp; 1200'!$D:$D,ROW()))</f>
        <v/>
      </c>
      <c r="D2113">
        <f>IF($C2113="",0,SUMIFS(#REF!,#REF!,$C2113,#REF!,"&gt;="&amp;'Display 730 &amp; 1200'!$AN$10,#REF!,"&lt;="&amp;'Display 730 &amp; 1200'!$AN$9))</f>
        <v>0</v>
      </c>
      <c r="E2113">
        <f>IF($C2113="",0,SUMIFS(#REF!,#REF!,$C2113,#REF!,"&gt;="&amp;'Display 730 &amp; 1200'!$AN$12,#REF!,"&lt;="&amp;'Display 730 &amp; 1200'!$AN$11))</f>
        <v>0</v>
      </c>
    </row>
    <row r="2114" spans="1:5">
      <c r="A2114" t="str">
        <f>IF(INDEX('Display 730 &amp; 1200'!$A:$A,ROW())="","",INDEX('Display 730 &amp; 1200'!$A:$A,ROW()))</f>
        <v/>
      </c>
      <c r="B2114" t="str">
        <f>IF(INDEX('Display 730 &amp; 1200'!$B:$B,ROW())="","",INDEX('Display 730 &amp; 1200'!$B:$B,ROW()))</f>
        <v/>
      </c>
      <c r="C2114" t="str">
        <f>IF(INDEX('Display 730 &amp; 1200'!$D:$D,ROW())="","",INDEX('Display 730 &amp; 1200'!$D:$D,ROW()))</f>
        <v/>
      </c>
      <c r="D2114">
        <f>IF($C2114="",0,SUMIFS(#REF!,#REF!,$C2114,#REF!,"&gt;="&amp;'Display 730 &amp; 1200'!$AN$10,#REF!,"&lt;="&amp;'Display 730 &amp; 1200'!$AN$9))</f>
        <v>0</v>
      </c>
      <c r="E2114">
        <f>IF($C2114="",0,SUMIFS(#REF!,#REF!,$C2114,#REF!,"&gt;="&amp;'Display 730 &amp; 1200'!$AN$12,#REF!,"&lt;="&amp;'Display 730 &amp; 1200'!$AN$11))</f>
        <v>0</v>
      </c>
    </row>
    <row r="2115" spans="1:5">
      <c r="A2115" t="str">
        <f>IF(INDEX('Display 730 &amp; 1200'!$A:$A,ROW())="","",INDEX('Display 730 &amp; 1200'!$A:$A,ROW()))</f>
        <v/>
      </c>
      <c r="B2115" t="str">
        <f>IF(INDEX('Display 730 &amp; 1200'!$B:$B,ROW())="","",INDEX('Display 730 &amp; 1200'!$B:$B,ROW()))</f>
        <v/>
      </c>
      <c r="C2115" t="str">
        <f>IF(INDEX('Display 730 &amp; 1200'!$D:$D,ROW())="","",INDEX('Display 730 &amp; 1200'!$D:$D,ROW()))</f>
        <v/>
      </c>
      <c r="D2115">
        <f>IF($C2115="",0,SUMIFS(#REF!,#REF!,$C2115,#REF!,"&gt;="&amp;'Display 730 &amp; 1200'!$AN$10,#REF!,"&lt;="&amp;'Display 730 &amp; 1200'!$AN$9))</f>
        <v>0</v>
      </c>
      <c r="E2115">
        <f>IF($C2115="",0,SUMIFS(#REF!,#REF!,$C2115,#REF!,"&gt;="&amp;'Display 730 &amp; 1200'!$AN$12,#REF!,"&lt;="&amp;'Display 730 &amp; 1200'!$AN$11))</f>
        <v>0</v>
      </c>
    </row>
    <row r="2116" spans="1:5">
      <c r="A2116" t="str">
        <f>IF(INDEX('Display 730 &amp; 1200'!$A:$A,ROW())="","",INDEX('Display 730 &amp; 1200'!$A:$A,ROW()))</f>
        <v/>
      </c>
      <c r="B2116" t="str">
        <f>IF(INDEX('Display 730 &amp; 1200'!$B:$B,ROW())="","",INDEX('Display 730 &amp; 1200'!$B:$B,ROW()))</f>
        <v/>
      </c>
      <c r="C2116" t="str">
        <f>IF(INDEX('Display 730 &amp; 1200'!$D:$D,ROW())="","",INDEX('Display 730 &amp; 1200'!$D:$D,ROW()))</f>
        <v/>
      </c>
      <c r="D2116">
        <f>IF($C2116="",0,SUMIFS(#REF!,#REF!,$C2116,#REF!,"&gt;="&amp;'Display 730 &amp; 1200'!$AN$10,#REF!,"&lt;="&amp;'Display 730 &amp; 1200'!$AN$9))</f>
        <v>0</v>
      </c>
      <c r="E2116">
        <f>IF($C2116="",0,SUMIFS(#REF!,#REF!,$C2116,#REF!,"&gt;="&amp;'Display 730 &amp; 1200'!$AN$12,#REF!,"&lt;="&amp;'Display 730 &amp; 1200'!$AN$11))</f>
        <v>0</v>
      </c>
    </row>
    <row r="2117" spans="1:5">
      <c r="A2117" t="str">
        <f>IF(INDEX('Display 730 &amp; 1200'!$A:$A,ROW())="","",INDEX('Display 730 &amp; 1200'!$A:$A,ROW()))</f>
        <v/>
      </c>
      <c r="B2117" t="str">
        <f>IF(INDEX('Display 730 &amp; 1200'!$B:$B,ROW())="","",INDEX('Display 730 &amp; 1200'!$B:$B,ROW()))</f>
        <v/>
      </c>
      <c r="C2117" t="str">
        <f>IF(INDEX('Display 730 &amp; 1200'!$D:$D,ROW())="","",INDEX('Display 730 &amp; 1200'!$D:$D,ROW()))</f>
        <v/>
      </c>
      <c r="D2117">
        <f>IF($C2117="",0,SUMIFS(#REF!,#REF!,$C2117,#REF!,"&gt;="&amp;'Display 730 &amp; 1200'!$AN$10,#REF!,"&lt;="&amp;'Display 730 &amp; 1200'!$AN$9))</f>
        <v>0</v>
      </c>
      <c r="E2117">
        <f>IF($C2117="",0,SUMIFS(#REF!,#REF!,$C2117,#REF!,"&gt;="&amp;'Display 730 &amp; 1200'!$AN$12,#REF!,"&lt;="&amp;'Display 730 &amp; 1200'!$AN$11))</f>
        <v>0</v>
      </c>
    </row>
    <row r="2118" spans="1:5">
      <c r="A2118" t="str">
        <f>IF(INDEX('Display 730 &amp; 1200'!$A:$A,ROW())="","",INDEX('Display 730 &amp; 1200'!$A:$A,ROW()))</f>
        <v/>
      </c>
      <c r="B2118" t="str">
        <f>IF(INDEX('Display 730 &amp; 1200'!$B:$B,ROW())="","",INDEX('Display 730 &amp; 1200'!$B:$B,ROW()))</f>
        <v/>
      </c>
      <c r="C2118" t="str">
        <f>IF(INDEX('Display 730 &amp; 1200'!$D:$D,ROW())="","",INDEX('Display 730 &amp; 1200'!$D:$D,ROW()))</f>
        <v/>
      </c>
      <c r="D2118">
        <f>IF($C2118="",0,SUMIFS(#REF!,#REF!,$C2118,#REF!,"&gt;="&amp;'Display 730 &amp; 1200'!$AN$10,#REF!,"&lt;="&amp;'Display 730 &amp; 1200'!$AN$9))</f>
        <v>0</v>
      </c>
      <c r="E2118">
        <f>IF($C2118="",0,SUMIFS(#REF!,#REF!,$C2118,#REF!,"&gt;="&amp;'Display 730 &amp; 1200'!$AN$12,#REF!,"&lt;="&amp;'Display 730 &amp; 1200'!$AN$11))</f>
        <v>0</v>
      </c>
    </row>
    <row r="2119" spans="1:5">
      <c r="A2119" t="str">
        <f>IF(INDEX('Display 730 &amp; 1200'!$A:$A,ROW())="","",INDEX('Display 730 &amp; 1200'!$A:$A,ROW()))</f>
        <v/>
      </c>
      <c r="B2119" t="str">
        <f>IF(INDEX('Display 730 &amp; 1200'!$B:$B,ROW())="","",INDEX('Display 730 &amp; 1200'!$B:$B,ROW()))</f>
        <v/>
      </c>
      <c r="C2119" t="str">
        <f>IF(INDEX('Display 730 &amp; 1200'!$D:$D,ROW())="","",INDEX('Display 730 &amp; 1200'!$D:$D,ROW()))</f>
        <v/>
      </c>
      <c r="D2119">
        <f>IF($C2119="",0,SUMIFS(#REF!,#REF!,$C2119,#REF!,"&gt;="&amp;'Display 730 &amp; 1200'!$AN$10,#REF!,"&lt;="&amp;'Display 730 &amp; 1200'!$AN$9))</f>
        <v>0</v>
      </c>
      <c r="E2119">
        <f>IF($C2119="",0,SUMIFS(#REF!,#REF!,$C2119,#REF!,"&gt;="&amp;'Display 730 &amp; 1200'!$AN$12,#REF!,"&lt;="&amp;'Display 730 &amp; 1200'!$AN$11))</f>
        <v>0</v>
      </c>
    </row>
    <row r="2120" spans="1:5">
      <c r="A2120" t="str">
        <f>IF(INDEX('Display 730 &amp; 1200'!$A:$A,ROW())="","",INDEX('Display 730 &amp; 1200'!$A:$A,ROW()))</f>
        <v/>
      </c>
      <c r="B2120" t="str">
        <f>IF(INDEX('Display 730 &amp; 1200'!$B:$B,ROW())="","",INDEX('Display 730 &amp; 1200'!$B:$B,ROW()))</f>
        <v/>
      </c>
      <c r="C2120" t="str">
        <f>IF(INDEX('Display 730 &amp; 1200'!$D:$D,ROW())="","",INDEX('Display 730 &amp; 1200'!$D:$D,ROW()))</f>
        <v/>
      </c>
      <c r="D2120">
        <f>IF($C2120="",0,SUMIFS(#REF!,#REF!,$C2120,#REF!,"&gt;="&amp;'Display 730 &amp; 1200'!$AN$10,#REF!,"&lt;="&amp;'Display 730 &amp; 1200'!$AN$9))</f>
        <v>0</v>
      </c>
      <c r="E2120">
        <f>IF($C2120="",0,SUMIFS(#REF!,#REF!,$C2120,#REF!,"&gt;="&amp;'Display 730 &amp; 1200'!$AN$12,#REF!,"&lt;="&amp;'Display 730 &amp; 1200'!$AN$11))</f>
        <v>0</v>
      </c>
    </row>
    <row r="2121" spans="1:5">
      <c r="A2121" t="str">
        <f>IF(INDEX('Display 730 &amp; 1200'!$A:$A,ROW())="","",INDEX('Display 730 &amp; 1200'!$A:$A,ROW()))</f>
        <v/>
      </c>
      <c r="B2121" t="str">
        <f>IF(INDEX('Display 730 &amp; 1200'!$B:$B,ROW())="","",INDEX('Display 730 &amp; 1200'!$B:$B,ROW()))</f>
        <v/>
      </c>
      <c r="C2121" t="str">
        <f>IF(INDEX('Display 730 &amp; 1200'!$D:$D,ROW())="","",INDEX('Display 730 &amp; 1200'!$D:$D,ROW()))</f>
        <v/>
      </c>
      <c r="D2121">
        <f>IF($C2121="",0,SUMIFS(#REF!,#REF!,$C2121,#REF!,"&gt;="&amp;'Display 730 &amp; 1200'!$AN$10,#REF!,"&lt;="&amp;'Display 730 &amp; 1200'!$AN$9))</f>
        <v>0</v>
      </c>
      <c r="E2121">
        <f>IF($C2121="",0,SUMIFS(#REF!,#REF!,$C2121,#REF!,"&gt;="&amp;'Display 730 &amp; 1200'!$AN$12,#REF!,"&lt;="&amp;'Display 730 &amp; 1200'!$AN$11))</f>
        <v>0</v>
      </c>
    </row>
    <row r="2122" spans="1:5">
      <c r="A2122" t="str">
        <f>IF(INDEX('Display 730 &amp; 1200'!$A:$A,ROW())="","",INDEX('Display 730 &amp; 1200'!$A:$A,ROW()))</f>
        <v/>
      </c>
      <c r="B2122" t="str">
        <f>IF(INDEX('Display 730 &amp; 1200'!$B:$B,ROW())="","",INDEX('Display 730 &amp; 1200'!$B:$B,ROW()))</f>
        <v/>
      </c>
      <c r="C2122" t="str">
        <f>IF(INDEX('Display 730 &amp; 1200'!$D:$D,ROW())="","",INDEX('Display 730 &amp; 1200'!$D:$D,ROW()))</f>
        <v/>
      </c>
      <c r="D2122">
        <f>IF($C2122="",0,SUMIFS(#REF!,#REF!,$C2122,#REF!,"&gt;="&amp;'Display 730 &amp; 1200'!$AN$10,#REF!,"&lt;="&amp;'Display 730 &amp; 1200'!$AN$9))</f>
        <v>0</v>
      </c>
      <c r="E2122">
        <f>IF($C2122="",0,SUMIFS(#REF!,#REF!,$C2122,#REF!,"&gt;="&amp;'Display 730 &amp; 1200'!$AN$12,#REF!,"&lt;="&amp;'Display 730 &amp; 1200'!$AN$11))</f>
        <v>0</v>
      </c>
    </row>
    <row r="2123" spans="1:5">
      <c r="A2123" t="str">
        <f>IF(INDEX('Display 730 &amp; 1200'!$A:$A,ROW())="","",INDEX('Display 730 &amp; 1200'!$A:$A,ROW()))</f>
        <v/>
      </c>
      <c r="B2123" t="str">
        <f>IF(INDEX('Display 730 &amp; 1200'!$B:$B,ROW())="","",INDEX('Display 730 &amp; 1200'!$B:$B,ROW()))</f>
        <v/>
      </c>
      <c r="C2123" t="str">
        <f>IF(INDEX('Display 730 &amp; 1200'!$D:$D,ROW())="","",INDEX('Display 730 &amp; 1200'!$D:$D,ROW()))</f>
        <v/>
      </c>
      <c r="D2123">
        <f>IF($C2123="",0,SUMIFS(#REF!,#REF!,$C2123,#REF!,"&gt;="&amp;'Display 730 &amp; 1200'!$AN$10,#REF!,"&lt;="&amp;'Display 730 &amp; 1200'!$AN$9))</f>
        <v>0</v>
      </c>
      <c r="E2123">
        <f>IF($C2123="",0,SUMIFS(#REF!,#REF!,$C2123,#REF!,"&gt;="&amp;'Display 730 &amp; 1200'!$AN$12,#REF!,"&lt;="&amp;'Display 730 &amp; 1200'!$AN$11))</f>
        <v>0</v>
      </c>
    </row>
    <row r="2124" spans="1:5">
      <c r="A2124" t="str">
        <f>IF(INDEX('Display 730 &amp; 1200'!$A:$A,ROW())="","",INDEX('Display 730 &amp; 1200'!$A:$A,ROW()))</f>
        <v/>
      </c>
      <c r="B2124" t="str">
        <f>IF(INDEX('Display 730 &amp; 1200'!$B:$B,ROW())="","",INDEX('Display 730 &amp; 1200'!$B:$B,ROW()))</f>
        <v/>
      </c>
      <c r="C2124" t="str">
        <f>IF(INDEX('Display 730 &amp; 1200'!$D:$D,ROW())="","",INDEX('Display 730 &amp; 1200'!$D:$D,ROW()))</f>
        <v/>
      </c>
      <c r="D2124">
        <f>IF($C2124="",0,SUMIFS(#REF!,#REF!,$C2124,#REF!,"&gt;="&amp;'Display 730 &amp; 1200'!$AN$10,#REF!,"&lt;="&amp;'Display 730 &amp; 1200'!$AN$9))</f>
        <v>0</v>
      </c>
      <c r="E2124">
        <f>IF($C2124="",0,SUMIFS(#REF!,#REF!,$C2124,#REF!,"&gt;="&amp;'Display 730 &amp; 1200'!$AN$12,#REF!,"&lt;="&amp;'Display 730 &amp; 1200'!$AN$11))</f>
        <v>0</v>
      </c>
    </row>
    <row r="2125" spans="1:5">
      <c r="A2125" t="str">
        <f>IF(INDEX('Display 730 &amp; 1200'!$A:$A,ROW())="","",INDEX('Display 730 &amp; 1200'!$A:$A,ROW()))</f>
        <v/>
      </c>
      <c r="B2125" t="str">
        <f>IF(INDEX('Display 730 &amp; 1200'!$B:$B,ROW())="","",INDEX('Display 730 &amp; 1200'!$B:$B,ROW()))</f>
        <v/>
      </c>
      <c r="C2125" t="str">
        <f>IF(INDEX('Display 730 &amp; 1200'!$D:$D,ROW())="","",INDEX('Display 730 &amp; 1200'!$D:$D,ROW()))</f>
        <v/>
      </c>
      <c r="D2125">
        <f>IF($C2125="",0,SUMIFS(#REF!,#REF!,$C2125,#REF!,"&gt;="&amp;'Display 730 &amp; 1200'!$AN$10,#REF!,"&lt;="&amp;'Display 730 &amp; 1200'!$AN$9))</f>
        <v>0</v>
      </c>
      <c r="E2125">
        <f>IF($C2125="",0,SUMIFS(#REF!,#REF!,$C2125,#REF!,"&gt;="&amp;'Display 730 &amp; 1200'!$AN$12,#REF!,"&lt;="&amp;'Display 730 &amp; 1200'!$AN$11))</f>
        <v>0</v>
      </c>
    </row>
    <row r="2126" spans="1:5">
      <c r="A2126" t="str">
        <f>IF(INDEX('Display 730 &amp; 1200'!$A:$A,ROW())="","",INDEX('Display 730 &amp; 1200'!$A:$A,ROW()))</f>
        <v/>
      </c>
      <c r="B2126" t="str">
        <f>IF(INDEX('Display 730 &amp; 1200'!$B:$B,ROW())="","",INDEX('Display 730 &amp; 1200'!$B:$B,ROW()))</f>
        <v/>
      </c>
      <c r="C2126" t="str">
        <f>IF(INDEX('Display 730 &amp; 1200'!$D:$D,ROW())="","",INDEX('Display 730 &amp; 1200'!$D:$D,ROW()))</f>
        <v/>
      </c>
      <c r="D2126">
        <f>IF($C2126="",0,SUMIFS(#REF!,#REF!,$C2126,#REF!,"&gt;="&amp;'Display 730 &amp; 1200'!$AN$10,#REF!,"&lt;="&amp;'Display 730 &amp; 1200'!$AN$9))</f>
        <v>0</v>
      </c>
      <c r="E2126">
        <f>IF($C2126="",0,SUMIFS(#REF!,#REF!,$C2126,#REF!,"&gt;="&amp;'Display 730 &amp; 1200'!$AN$12,#REF!,"&lt;="&amp;'Display 730 &amp; 1200'!$AN$11))</f>
        <v>0</v>
      </c>
    </row>
    <row r="2127" spans="1:5">
      <c r="A2127" t="str">
        <f>IF(INDEX('Display 730 &amp; 1200'!$A:$A,ROW())="","",INDEX('Display 730 &amp; 1200'!$A:$A,ROW()))</f>
        <v/>
      </c>
      <c r="B2127" t="str">
        <f>IF(INDEX('Display 730 &amp; 1200'!$B:$B,ROW())="","",INDEX('Display 730 &amp; 1200'!$B:$B,ROW()))</f>
        <v/>
      </c>
      <c r="C2127" t="str">
        <f>IF(INDEX('Display 730 &amp; 1200'!$D:$D,ROW())="","",INDEX('Display 730 &amp; 1200'!$D:$D,ROW()))</f>
        <v/>
      </c>
      <c r="D2127">
        <f>IF($C2127="",0,SUMIFS(#REF!,#REF!,$C2127,#REF!,"&gt;="&amp;'Display 730 &amp; 1200'!$AN$10,#REF!,"&lt;="&amp;'Display 730 &amp; 1200'!$AN$9))</f>
        <v>0</v>
      </c>
      <c r="E2127">
        <f>IF($C2127="",0,SUMIFS(#REF!,#REF!,$C2127,#REF!,"&gt;="&amp;'Display 730 &amp; 1200'!$AN$12,#REF!,"&lt;="&amp;'Display 730 &amp; 1200'!$AN$11))</f>
        <v>0</v>
      </c>
    </row>
    <row r="2128" spans="1:5">
      <c r="A2128" t="str">
        <f>IF(INDEX('Display 730 &amp; 1200'!$A:$A,ROW())="","",INDEX('Display 730 &amp; 1200'!$A:$A,ROW()))</f>
        <v/>
      </c>
      <c r="B2128" t="str">
        <f>IF(INDEX('Display 730 &amp; 1200'!$B:$B,ROW())="","",INDEX('Display 730 &amp; 1200'!$B:$B,ROW()))</f>
        <v/>
      </c>
      <c r="C2128" t="str">
        <f>IF(INDEX('Display 730 &amp; 1200'!$D:$D,ROW())="","",INDEX('Display 730 &amp; 1200'!$D:$D,ROW()))</f>
        <v/>
      </c>
      <c r="D2128">
        <f>IF($C2128="",0,SUMIFS(#REF!,#REF!,$C2128,#REF!,"&gt;="&amp;'Display 730 &amp; 1200'!$AN$10,#REF!,"&lt;="&amp;'Display 730 &amp; 1200'!$AN$9))</f>
        <v>0</v>
      </c>
      <c r="E2128">
        <f>IF($C2128="",0,SUMIFS(#REF!,#REF!,$C2128,#REF!,"&gt;="&amp;'Display 730 &amp; 1200'!$AN$12,#REF!,"&lt;="&amp;'Display 730 &amp; 1200'!$AN$11))</f>
        <v>0</v>
      </c>
    </row>
    <row r="2129" spans="1:5">
      <c r="A2129" t="str">
        <f>IF(INDEX('Display 730 &amp; 1200'!$A:$A,ROW())="","",INDEX('Display 730 &amp; 1200'!$A:$A,ROW()))</f>
        <v/>
      </c>
      <c r="B2129" t="str">
        <f>IF(INDEX('Display 730 &amp; 1200'!$B:$B,ROW())="","",INDEX('Display 730 &amp; 1200'!$B:$B,ROW()))</f>
        <v/>
      </c>
      <c r="C2129" t="str">
        <f>IF(INDEX('Display 730 &amp; 1200'!$D:$D,ROW())="","",INDEX('Display 730 &amp; 1200'!$D:$D,ROW()))</f>
        <v/>
      </c>
      <c r="D2129">
        <f>IF($C2129="",0,SUMIFS(#REF!,#REF!,$C2129,#REF!,"&gt;="&amp;'Display 730 &amp; 1200'!$AN$10,#REF!,"&lt;="&amp;'Display 730 &amp; 1200'!$AN$9))</f>
        <v>0</v>
      </c>
      <c r="E2129">
        <f>IF($C2129="",0,SUMIFS(#REF!,#REF!,$C2129,#REF!,"&gt;="&amp;'Display 730 &amp; 1200'!$AN$12,#REF!,"&lt;="&amp;'Display 730 &amp; 1200'!$AN$11))</f>
        <v>0</v>
      </c>
    </row>
    <row r="2130" spans="1:5">
      <c r="A2130" t="str">
        <f>IF(INDEX('Display 730 &amp; 1200'!$A:$A,ROW())="","",INDEX('Display 730 &amp; 1200'!$A:$A,ROW()))</f>
        <v/>
      </c>
      <c r="B2130" t="str">
        <f>IF(INDEX('Display 730 &amp; 1200'!$B:$B,ROW())="","",INDEX('Display 730 &amp; 1200'!$B:$B,ROW()))</f>
        <v/>
      </c>
      <c r="C2130" t="str">
        <f>IF(INDEX('Display 730 &amp; 1200'!$D:$D,ROW())="","",INDEX('Display 730 &amp; 1200'!$D:$D,ROW()))</f>
        <v/>
      </c>
      <c r="D2130">
        <f>IF($C2130="",0,SUMIFS(#REF!,#REF!,$C2130,#REF!,"&gt;="&amp;'Display 730 &amp; 1200'!$AN$10,#REF!,"&lt;="&amp;'Display 730 &amp; 1200'!$AN$9))</f>
        <v>0</v>
      </c>
      <c r="E2130">
        <f>IF($C2130="",0,SUMIFS(#REF!,#REF!,$C2130,#REF!,"&gt;="&amp;'Display 730 &amp; 1200'!$AN$12,#REF!,"&lt;="&amp;'Display 730 &amp; 1200'!$AN$11))</f>
        <v>0</v>
      </c>
    </row>
    <row r="2131" spans="1:5">
      <c r="A2131" t="str">
        <f>IF(INDEX('Display 730 &amp; 1200'!$A:$A,ROW())="","",INDEX('Display 730 &amp; 1200'!$A:$A,ROW()))</f>
        <v/>
      </c>
      <c r="B2131" t="str">
        <f>IF(INDEX('Display 730 &amp; 1200'!$B:$B,ROW())="","",INDEX('Display 730 &amp; 1200'!$B:$B,ROW()))</f>
        <v/>
      </c>
      <c r="C2131" t="str">
        <f>IF(INDEX('Display 730 &amp; 1200'!$D:$D,ROW())="","",INDEX('Display 730 &amp; 1200'!$D:$D,ROW()))</f>
        <v/>
      </c>
      <c r="D2131">
        <f>IF($C2131="",0,SUMIFS(#REF!,#REF!,$C2131,#REF!,"&gt;="&amp;'Display 730 &amp; 1200'!$AN$10,#REF!,"&lt;="&amp;'Display 730 &amp; 1200'!$AN$9))</f>
        <v>0</v>
      </c>
      <c r="E2131">
        <f>IF($C2131="",0,SUMIFS(#REF!,#REF!,$C2131,#REF!,"&gt;="&amp;'Display 730 &amp; 1200'!$AN$12,#REF!,"&lt;="&amp;'Display 730 &amp; 1200'!$AN$11))</f>
        <v>0</v>
      </c>
    </row>
    <row r="2132" spans="1:5">
      <c r="A2132" t="str">
        <f>IF(INDEX('Display 730 &amp; 1200'!$A:$A,ROW())="","",INDEX('Display 730 &amp; 1200'!$A:$A,ROW()))</f>
        <v/>
      </c>
      <c r="B2132" t="str">
        <f>IF(INDEX('Display 730 &amp; 1200'!$B:$B,ROW())="","",INDEX('Display 730 &amp; 1200'!$B:$B,ROW()))</f>
        <v/>
      </c>
      <c r="C2132" t="str">
        <f>IF(INDEX('Display 730 &amp; 1200'!$D:$D,ROW())="","",INDEX('Display 730 &amp; 1200'!$D:$D,ROW()))</f>
        <v/>
      </c>
      <c r="D2132">
        <f>IF($C2132="",0,SUMIFS(#REF!,#REF!,$C2132,#REF!,"&gt;="&amp;'Display 730 &amp; 1200'!$AN$10,#REF!,"&lt;="&amp;'Display 730 &amp; 1200'!$AN$9))</f>
        <v>0</v>
      </c>
      <c r="E2132">
        <f>IF($C2132="",0,SUMIFS(#REF!,#REF!,$C2132,#REF!,"&gt;="&amp;'Display 730 &amp; 1200'!$AN$12,#REF!,"&lt;="&amp;'Display 730 &amp; 1200'!$AN$11))</f>
        <v>0</v>
      </c>
    </row>
    <row r="2133" spans="1:5">
      <c r="A2133" t="str">
        <f>IF(INDEX('Display 730 &amp; 1200'!$A:$A,ROW())="","",INDEX('Display 730 &amp; 1200'!$A:$A,ROW()))</f>
        <v/>
      </c>
      <c r="B2133" t="str">
        <f>IF(INDEX('Display 730 &amp; 1200'!$B:$B,ROW())="","",INDEX('Display 730 &amp; 1200'!$B:$B,ROW()))</f>
        <v/>
      </c>
      <c r="C2133" t="str">
        <f>IF(INDEX('Display 730 &amp; 1200'!$D:$D,ROW())="","",INDEX('Display 730 &amp; 1200'!$D:$D,ROW()))</f>
        <v/>
      </c>
      <c r="D2133">
        <f>IF($C2133="",0,SUMIFS(#REF!,#REF!,$C2133,#REF!,"&gt;="&amp;'Display 730 &amp; 1200'!$AN$10,#REF!,"&lt;="&amp;'Display 730 &amp; 1200'!$AN$9))</f>
        <v>0</v>
      </c>
      <c r="E2133">
        <f>IF($C2133="",0,SUMIFS(#REF!,#REF!,$C2133,#REF!,"&gt;="&amp;'Display 730 &amp; 1200'!$AN$12,#REF!,"&lt;="&amp;'Display 730 &amp; 1200'!$AN$11))</f>
        <v>0</v>
      </c>
    </row>
    <row r="2134" spans="1:5">
      <c r="A2134" t="str">
        <f>IF(INDEX('Display 730 &amp; 1200'!$A:$A,ROW())="","",INDEX('Display 730 &amp; 1200'!$A:$A,ROW()))</f>
        <v/>
      </c>
      <c r="B2134" t="str">
        <f>IF(INDEX('Display 730 &amp; 1200'!$B:$B,ROW())="","",INDEX('Display 730 &amp; 1200'!$B:$B,ROW()))</f>
        <v/>
      </c>
      <c r="C2134" t="str">
        <f>IF(INDEX('Display 730 &amp; 1200'!$D:$D,ROW())="","",INDEX('Display 730 &amp; 1200'!$D:$D,ROW()))</f>
        <v/>
      </c>
      <c r="D2134">
        <f>IF($C2134="",0,SUMIFS(#REF!,#REF!,$C2134,#REF!,"&gt;="&amp;'Display 730 &amp; 1200'!$AN$10,#REF!,"&lt;="&amp;'Display 730 &amp; 1200'!$AN$9))</f>
        <v>0</v>
      </c>
      <c r="E2134">
        <f>IF($C2134="",0,SUMIFS(#REF!,#REF!,$C2134,#REF!,"&gt;="&amp;'Display 730 &amp; 1200'!$AN$12,#REF!,"&lt;="&amp;'Display 730 &amp; 1200'!$AN$11))</f>
        <v>0</v>
      </c>
    </row>
    <row r="2135" spans="1:5">
      <c r="A2135" t="str">
        <f>IF(INDEX('Display 730 &amp; 1200'!$A:$A,ROW())="","",INDEX('Display 730 &amp; 1200'!$A:$A,ROW()))</f>
        <v/>
      </c>
      <c r="B2135" t="str">
        <f>IF(INDEX('Display 730 &amp; 1200'!$B:$B,ROW())="","",INDEX('Display 730 &amp; 1200'!$B:$B,ROW()))</f>
        <v/>
      </c>
      <c r="C2135" t="str">
        <f>IF(INDEX('Display 730 &amp; 1200'!$D:$D,ROW())="","",INDEX('Display 730 &amp; 1200'!$D:$D,ROW()))</f>
        <v/>
      </c>
      <c r="D2135">
        <f>IF($C2135="",0,SUMIFS(#REF!,#REF!,$C2135,#REF!,"&gt;="&amp;'Display 730 &amp; 1200'!$AN$10,#REF!,"&lt;="&amp;'Display 730 &amp; 1200'!$AN$9))</f>
        <v>0</v>
      </c>
      <c r="E2135">
        <f>IF($C2135="",0,SUMIFS(#REF!,#REF!,$C2135,#REF!,"&gt;="&amp;'Display 730 &amp; 1200'!$AN$12,#REF!,"&lt;="&amp;'Display 730 &amp; 1200'!$AN$11))</f>
        <v>0</v>
      </c>
    </row>
    <row r="2136" spans="1:5">
      <c r="A2136" t="str">
        <f>IF(INDEX('Display 730 &amp; 1200'!$A:$A,ROW())="","",INDEX('Display 730 &amp; 1200'!$A:$A,ROW()))</f>
        <v/>
      </c>
      <c r="B2136" t="str">
        <f>IF(INDEX('Display 730 &amp; 1200'!$B:$B,ROW())="","",INDEX('Display 730 &amp; 1200'!$B:$B,ROW()))</f>
        <v/>
      </c>
      <c r="C2136" t="str">
        <f>IF(INDEX('Display 730 &amp; 1200'!$D:$D,ROW())="","",INDEX('Display 730 &amp; 1200'!$D:$D,ROW()))</f>
        <v/>
      </c>
      <c r="D2136">
        <f>IF($C2136="",0,SUMIFS(#REF!,#REF!,$C2136,#REF!,"&gt;="&amp;'Display 730 &amp; 1200'!$AN$10,#REF!,"&lt;="&amp;'Display 730 &amp; 1200'!$AN$9))</f>
        <v>0</v>
      </c>
      <c r="E2136">
        <f>IF($C2136="",0,SUMIFS(#REF!,#REF!,$C2136,#REF!,"&gt;="&amp;'Display 730 &amp; 1200'!$AN$12,#REF!,"&lt;="&amp;'Display 730 &amp; 1200'!$AN$11))</f>
        <v>0</v>
      </c>
    </row>
    <row r="2137" spans="1:5">
      <c r="A2137" t="str">
        <f>IF(INDEX('Display 730 &amp; 1200'!$A:$A,ROW())="","",INDEX('Display 730 &amp; 1200'!$A:$A,ROW()))</f>
        <v/>
      </c>
      <c r="B2137" t="str">
        <f>IF(INDEX('Display 730 &amp; 1200'!$B:$B,ROW())="","",INDEX('Display 730 &amp; 1200'!$B:$B,ROW()))</f>
        <v/>
      </c>
      <c r="C2137" t="str">
        <f>IF(INDEX('Display 730 &amp; 1200'!$D:$D,ROW())="","",INDEX('Display 730 &amp; 1200'!$D:$D,ROW()))</f>
        <v/>
      </c>
      <c r="D2137">
        <f>IF($C2137="",0,SUMIFS(#REF!,#REF!,$C2137,#REF!,"&gt;="&amp;'Display 730 &amp; 1200'!$AN$10,#REF!,"&lt;="&amp;'Display 730 &amp; 1200'!$AN$9))</f>
        <v>0</v>
      </c>
      <c r="E2137">
        <f>IF($C2137="",0,SUMIFS(#REF!,#REF!,$C2137,#REF!,"&gt;="&amp;'Display 730 &amp; 1200'!$AN$12,#REF!,"&lt;="&amp;'Display 730 &amp; 1200'!$AN$11))</f>
        <v>0</v>
      </c>
    </row>
    <row r="2138" spans="1:5">
      <c r="A2138" t="str">
        <f>IF(INDEX('Display 730 &amp; 1200'!$A:$A,ROW())="","",INDEX('Display 730 &amp; 1200'!$A:$A,ROW()))</f>
        <v/>
      </c>
      <c r="B2138" t="str">
        <f>IF(INDEX('Display 730 &amp; 1200'!$B:$B,ROW())="","",INDEX('Display 730 &amp; 1200'!$B:$B,ROW()))</f>
        <v/>
      </c>
      <c r="C2138" t="str">
        <f>IF(INDEX('Display 730 &amp; 1200'!$D:$D,ROW())="","",INDEX('Display 730 &amp; 1200'!$D:$D,ROW()))</f>
        <v/>
      </c>
      <c r="D2138">
        <f>IF($C2138="",0,SUMIFS(#REF!,#REF!,$C2138,#REF!,"&gt;="&amp;'Display 730 &amp; 1200'!$AN$10,#REF!,"&lt;="&amp;'Display 730 &amp; 1200'!$AN$9))</f>
        <v>0</v>
      </c>
      <c r="E2138">
        <f>IF($C2138="",0,SUMIFS(#REF!,#REF!,$C2138,#REF!,"&gt;="&amp;'Display 730 &amp; 1200'!$AN$12,#REF!,"&lt;="&amp;'Display 730 &amp; 1200'!$AN$11))</f>
        <v>0</v>
      </c>
    </row>
    <row r="2139" spans="1:5">
      <c r="A2139" t="str">
        <f>IF(INDEX('Display 730 &amp; 1200'!$A:$A,ROW())="","",INDEX('Display 730 &amp; 1200'!$A:$A,ROW()))</f>
        <v/>
      </c>
      <c r="B2139" t="str">
        <f>IF(INDEX('Display 730 &amp; 1200'!$B:$B,ROW())="","",INDEX('Display 730 &amp; 1200'!$B:$B,ROW()))</f>
        <v/>
      </c>
      <c r="C2139" t="str">
        <f>IF(INDEX('Display 730 &amp; 1200'!$D:$D,ROW())="","",INDEX('Display 730 &amp; 1200'!$D:$D,ROW()))</f>
        <v/>
      </c>
      <c r="D2139">
        <f>IF($C2139="",0,SUMIFS(#REF!,#REF!,$C2139,#REF!,"&gt;="&amp;'Display 730 &amp; 1200'!$AN$10,#REF!,"&lt;="&amp;'Display 730 &amp; 1200'!$AN$9))</f>
        <v>0</v>
      </c>
      <c r="E2139">
        <f>IF($C2139="",0,SUMIFS(#REF!,#REF!,$C2139,#REF!,"&gt;="&amp;'Display 730 &amp; 1200'!$AN$12,#REF!,"&lt;="&amp;'Display 730 &amp; 1200'!$AN$11))</f>
        <v>0</v>
      </c>
    </row>
    <row r="2140" spans="1:5">
      <c r="A2140" t="str">
        <f>IF(INDEX('Display 730 &amp; 1200'!$A:$A,ROW())="","",INDEX('Display 730 &amp; 1200'!$A:$A,ROW()))</f>
        <v/>
      </c>
      <c r="B2140" t="str">
        <f>IF(INDEX('Display 730 &amp; 1200'!$B:$B,ROW())="","",INDEX('Display 730 &amp; 1200'!$B:$B,ROW()))</f>
        <v/>
      </c>
      <c r="C2140" t="str">
        <f>IF(INDEX('Display 730 &amp; 1200'!$D:$D,ROW())="","",INDEX('Display 730 &amp; 1200'!$D:$D,ROW()))</f>
        <v/>
      </c>
      <c r="D2140">
        <f>IF($C2140="",0,SUMIFS(#REF!,#REF!,$C2140,#REF!,"&gt;="&amp;'Display 730 &amp; 1200'!$AN$10,#REF!,"&lt;="&amp;'Display 730 &amp; 1200'!$AN$9))</f>
        <v>0</v>
      </c>
      <c r="E2140">
        <f>IF($C2140="",0,SUMIFS(#REF!,#REF!,$C2140,#REF!,"&gt;="&amp;'Display 730 &amp; 1200'!$AN$12,#REF!,"&lt;="&amp;'Display 730 &amp; 1200'!$AN$11))</f>
        <v>0</v>
      </c>
    </row>
    <row r="2141" spans="1:5">
      <c r="A2141" t="str">
        <f>IF(INDEX('Display 730 &amp; 1200'!$A:$A,ROW())="","",INDEX('Display 730 &amp; 1200'!$A:$A,ROW()))</f>
        <v/>
      </c>
      <c r="B2141" t="str">
        <f>IF(INDEX('Display 730 &amp; 1200'!$B:$B,ROW())="","",INDEX('Display 730 &amp; 1200'!$B:$B,ROW()))</f>
        <v/>
      </c>
      <c r="C2141" t="str">
        <f>IF(INDEX('Display 730 &amp; 1200'!$D:$D,ROW())="","",INDEX('Display 730 &amp; 1200'!$D:$D,ROW()))</f>
        <v/>
      </c>
      <c r="D2141">
        <f>IF($C2141="",0,SUMIFS(#REF!,#REF!,$C2141,#REF!,"&gt;="&amp;'Display 730 &amp; 1200'!$AN$10,#REF!,"&lt;="&amp;'Display 730 &amp; 1200'!$AN$9))</f>
        <v>0</v>
      </c>
      <c r="E2141">
        <f>IF($C2141="",0,SUMIFS(#REF!,#REF!,$C2141,#REF!,"&gt;="&amp;'Display 730 &amp; 1200'!$AN$12,#REF!,"&lt;="&amp;'Display 730 &amp; 1200'!$AN$11))</f>
        <v>0</v>
      </c>
    </row>
    <row r="2142" spans="1:5">
      <c r="A2142" t="str">
        <f>IF(INDEX('Display 730 &amp; 1200'!$A:$A,ROW())="","",INDEX('Display 730 &amp; 1200'!$A:$A,ROW()))</f>
        <v/>
      </c>
      <c r="B2142" t="str">
        <f>IF(INDEX('Display 730 &amp; 1200'!$B:$B,ROW())="","",INDEX('Display 730 &amp; 1200'!$B:$B,ROW()))</f>
        <v/>
      </c>
      <c r="C2142" t="str">
        <f>IF(INDEX('Display 730 &amp; 1200'!$D:$D,ROW())="","",INDEX('Display 730 &amp; 1200'!$D:$D,ROW()))</f>
        <v/>
      </c>
      <c r="D2142">
        <f>IF($C2142="",0,SUMIFS(#REF!,#REF!,$C2142,#REF!,"&gt;="&amp;'Display 730 &amp; 1200'!$AN$10,#REF!,"&lt;="&amp;'Display 730 &amp; 1200'!$AN$9))</f>
        <v>0</v>
      </c>
      <c r="E2142">
        <f>IF($C2142="",0,SUMIFS(#REF!,#REF!,$C2142,#REF!,"&gt;="&amp;'Display 730 &amp; 1200'!$AN$12,#REF!,"&lt;="&amp;'Display 730 &amp; 1200'!$AN$11))</f>
        <v>0</v>
      </c>
    </row>
    <row r="2143" spans="1:5">
      <c r="A2143" t="str">
        <f>IF(INDEX('Display 730 &amp; 1200'!$A:$A,ROW())="","",INDEX('Display 730 &amp; 1200'!$A:$A,ROW()))</f>
        <v/>
      </c>
      <c r="B2143" t="str">
        <f>IF(INDEX('Display 730 &amp; 1200'!$B:$B,ROW())="","",INDEX('Display 730 &amp; 1200'!$B:$B,ROW()))</f>
        <v/>
      </c>
      <c r="C2143" t="str">
        <f>IF(INDEX('Display 730 &amp; 1200'!$D:$D,ROW())="","",INDEX('Display 730 &amp; 1200'!$D:$D,ROW()))</f>
        <v/>
      </c>
      <c r="D2143">
        <f>IF($C2143="",0,SUMIFS(#REF!,#REF!,$C2143,#REF!,"&gt;="&amp;'Display 730 &amp; 1200'!$AN$10,#REF!,"&lt;="&amp;'Display 730 &amp; 1200'!$AN$9))</f>
        <v>0</v>
      </c>
      <c r="E2143">
        <f>IF($C2143="",0,SUMIFS(#REF!,#REF!,$C2143,#REF!,"&gt;="&amp;'Display 730 &amp; 1200'!$AN$12,#REF!,"&lt;="&amp;'Display 730 &amp; 1200'!$AN$11))</f>
        <v>0</v>
      </c>
    </row>
    <row r="2144" spans="1:5">
      <c r="A2144" t="str">
        <f>IF(INDEX('Display 730 &amp; 1200'!$A:$A,ROW())="","",INDEX('Display 730 &amp; 1200'!$A:$A,ROW()))</f>
        <v/>
      </c>
      <c r="B2144" t="str">
        <f>IF(INDEX('Display 730 &amp; 1200'!$B:$B,ROW())="","",INDEX('Display 730 &amp; 1200'!$B:$B,ROW()))</f>
        <v/>
      </c>
      <c r="C2144" t="str">
        <f>IF(INDEX('Display 730 &amp; 1200'!$D:$D,ROW())="","",INDEX('Display 730 &amp; 1200'!$D:$D,ROW()))</f>
        <v/>
      </c>
      <c r="D2144">
        <f>IF($C2144="",0,SUMIFS(#REF!,#REF!,$C2144,#REF!,"&gt;="&amp;'Display 730 &amp; 1200'!$AN$10,#REF!,"&lt;="&amp;'Display 730 &amp; 1200'!$AN$9))</f>
        <v>0</v>
      </c>
      <c r="E2144">
        <f>IF($C2144="",0,SUMIFS(#REF!,#REF!,$C2144,#REF!,"&gt;="&amp;'Display 730 &amp; 1200'!$AN$12,#REF!,"&lt;="&amp;'Display 730 &amp; 1200'!$AN$11))</f>
        <v>0</v>
      </c>
    </row>
    <row r="2145" spans="1:5">
      <c r="A2145" t="str">
        <f>IF(INDEX('Display 730 &amp; 1200'!$A:$A,ROW())="","",INDEX('Display 730 &amp; 1200'!$A:$A,ROW()))</f>
        <v/>
      </c>
      <c r="B2145" t="str">
        <f>IF(INDEX('Display 730 &amp; 1200'!$B:$B,ROW())="","",INDEX('Display 730 &amp; 1200'!$B:$B,ROW()))</f>
        <v/>
      </c>
      <c r="C2145" t="str">
        <f>IF(INDEX('Display 730 &amp; 1200'!$D:$D,ROW())="","",INDEX('Display 730 &amp; 1200'!$D:$D,ROW()))</f>
        <v/>
      </c>
      <c r="D2145">
        <f>IF($C2145="",0,SUMIFS(#REF!,#REF!,$C2145,#REF!,"&gt;="&amp;'Display 730 &amp; 1200'!$AN$10,#REF!,"&lt;="&amp;'Display 730 &amp; 1200'!$AN$9))</f>
        <v>0</v>
      </c>
      <c r="E2145">
        <f>IF($C2145="",0,SUMIFS(#REF!,#REF!,$C2145,#REF!,"&gt;="&amp;'Display 730 &amp; 1200'!$AN$12,#REF!,"&lt;="&amp;'Display 730 &amp; 1200'!$AN$11))</f>
        <v>0</v>
      </c>
    </row>
    <row r="2146" spans="1:5">
      <c r="A2146" t="str">
        <f>IF(INDEX('Display 730 &amp; 1200'!$A:$A,ROW())="","",INDEX('Display 730 &amp; 1200'!$A:$A,ROW()))</f>
        <v/>
      </c>
      <c r="B2146" t="str">
        <f>IF(INDEX('Display 730 &amp; 1200'!$B:$B,ROW())="","",INDEX('Display 730 &amp; 1200'!$B:$B,ROW()))</f>
        <v/>
      </c>
      <c r="C2146" t="str">
        <f>IF(INDEX('Display 730 &amp; 1200'!$D:$D,ROW())="","",INDEX('Display 730 &amp; 1200'!$D:$D,ROW()))</f>
        <v/>
      </c>
      <c r="D2146">
        <f>IF($C2146="",0,SUMIFS(#REF!,#REF!,$C2146,#REF!,"&gt;="&amp;'Display 730 &amp; 1200'!$AN$10,#REF!,"&lt;="&amp;'Display 730 &amp; 1200'!$AN$9))</f>
        <v>0</v>
      </c>
      <c r="E2146">
        <f>IF($C2146="",0,SUMIFS(#REF!,#REF!,$C2146,#REF!,"&gt;="&amp;'Display 730 &amp; 1200'!$AN$12,#REF!,"&lt;="&amp;'Display 730 &amp; 1200'!$AN$11))</f>
        <v>0</v>
      </c>
    </row>
    <row r="2147" spans="1:5">
      <c r="A2147" t="str">
        <f>IF(INDEX('Display 730 &amp; 1200'!$A:$A,ROW())="","",INDEX('Display 730 &amp; 1200'!$A:$A,ROW()))</f>
        <v/>
      </c>
      <c r="B2147" t="str">
        <f>IF(INDEX('Display 730 &amp; 1200'!$B:$B,ROW())="","",INDEX('Display 730 &amp; 1200'!$B:$B,ROW()))</f>
        <v/>
      </c>
      <c r="C2147" t="str">
        <f>IF(INDEX('Display 730 &amp; 1200'!$D:$D,ROW())="","",INDEX('Display 730 &amp; 1200'!$D:$D,ROW()))</f>
        <v/>
      </c>
      <c r="D2147">
        <f>IF($C2147="",0,SUMIFS(#REF!,#REF!,$C2147,#REF!,"&gt;="&amp;'Display 730 &amp; 1200'!$AN$10,#REF!,"&lt;="&amp;'Display 730 &amp; 1200'!$AN$9))</f>
        <v>0</v>
      </c>
      <c r="E2147">
        <f>IF($C2147="",0,SUMIFS(#REF!,#REF!,$C2147,#REF!,"&gt;="&amp;'Display 730 &amp; 1200'!$AN$12,#REF!,"&lt;="&amp;'Display 730 &amp; 1200'!$AN$11))</f>
        <v>0</v>
      </c>
    </row>
    <row r="2148" spans="1:5">
      <c r="A2148" t="str">
        <f>IF(INDEX('Display 730 &amp; 1200'!$A:$A,ROW())="","",INDEX('Display 730 &amp; 1200'!$A:$A,ROW()))</f>
        <v/>
      </c>
      <c r="B2148" t="str">
        <f>IF(INDEX('Display 730 &amp; 1200'!$B:$B,ROW())="","",INDEX('Display 730 &amp; 1200'!$B:$B,ROW()))</f>
        <v/>
      </c>
      <c r="C2148" t="str">
        <f>IF(INDEX('Display 730 &amp; 1200'!$D:$D,ROW())="","",INDEX('Display 730 &amp; 1200'!$D:$D,ROW()))</f>
        <v/>
      </c>
      <c r="D2148">
        <f>IF($C2148="",0,SUMIFS(#REF!,#REF!,$C2148,#REF!,"&gt;="&amp;'Display 730 &amp; 1200'!$AN$10,#REF!,"&lt;="&amp;'Display 730 &amp; 1200'!$AN$9))</f>
        <v>0</v>
      </c>
      <c r="E2148">
        <f>IF($C2148="",0,SUMIFS(#REF!,#REF!,$C2148,#REF!,"&gt;="&amp;'Display 730 &amp; 1200'!$AN$12,#REF!,"&lt;="&amp;'Display 730 &amp; 1200'!$AN$11))</f>
        <v>0</v>
      </c>
    </row>
    <row r="2149" spans="1:5">
      <c r="A2149" t="str">
        <f>IF(INDEX('Display 730 &amp; 1200'!$A:$A,ROW())="","",INDEX('Display 730 &amp; 1200'!$A:$A,ROW()))</f>
        <v/>
      </c>
      <c r="B2149" t="str">
        <f>IF(INDEX('Display 730 &amp; 1200'!$B:$B,ROW())="","",INDEX('Display 730 &amp; 1200'!$B:$B,ROW()))</f>
        <v/>
      </c>
      <c r="C2149" t="str">
        <f>IF(INDEX('Display 730 &amp; 1200'!$D:$D,ROW())="","",INDEX('Display 730 &amp; 1200'!$D:$D,ROW()))</f>
        <v/>
      </c>
      <c r="D2149">
        <f>IF($C2149="",0,SUMIFS(#REF!,#REF!,$C2149,#REF!,"&gt;="&amp;'Display 730 &amp; 1200'!$AN$10,#REF!,"&lt;="&amp;'Display 730 &amp; 1200'!$AN$9))</f>
        <v>0</v>
      </c>
      <c r="E2149">
        <f>IF($C2149="",0,SUMIFS(#REF!,#REF!,$C2149,#REF!,"&gt;="&amp;'Display 730 &amp; 1200'!$AN$12,#REF!,"&lt;="&amp;'Display 730 &amp; 1200'!$AN$11))</f>
        <v>0</v>
      </c>
    </row>
    <row r="2150" spans="1:5">
      <c r="A2150" t="str">
        <f>IF(INDEX('Display 730 &amp; 1200'!$A:$A,ROW())="","",INDEX('Display 730 &amp; 1200'!$A:$A,ROW()))</f>
        <v/>
      </c>
      <c r="B2150" t="str">
        <f>IF(INDEX('Display 730 &amp; 1200'!$B:$B,ROW())="","",INDEX('Display 730 &amp; 1200'!$B:$B,ROW()))</f>
        <v/>
      </c>
      <c r="C2150" t="str">
        <f>IF(INDEX('Display 730 &amp; 1200'!$D:$D,ROW())="","",INDEX('Display 730 &amp; 1200'!$D:$D,ROW()))</f>
        <v/>
      </c>
      <c r="D2150">
        <f>IF($C2150="",0,SUMIFS(#REF!,#REF!,$C2150,#REF!,"&gt;="&amp;'Display 730 &amp; 1200'!$AN$10,#REF!,"&lt;="&amp;'Display 730 &amp; 1200'!$AN$9))</f>
        <v>0</v>
      </c>
      <c r="E2150">
        <f>IF($C2150="",0,SUMIFS(#REF!,#REF!,$C2150,#REF!,"&gt;="&amp;'Display 730 &amp; 1200'!$AN$12,#REF!,"&lt;="&amp;'Display 730 &amp; 1200'!$AN$11))</f>
        <v>0</v>
      </c>
    </row>
    <row r="2151" spans="1:5">
      <c r="A2151" t="str">
        <f>IF(INDEX('Display 730 &amp; 1200'!$A:$A,ROW())="","",INDEX('Display 730 &amp; 1200'!$A:$A,ROW()))</f>
        <v/>
      </c>
      <c r="B2151" t="str">
        <f>IF(INDEX('Display 730 &amp; 1200'!$B:$B,ROW())="","",INDEX('Display 730 &amp; 1200'!$B:$B,ROW()))</f>
        <v/>
      </c>
      <c r="C2151" t="str">
        <f>IF(INDEX('Display 730 &amp; 1200'!$D:$D,ROW())="","",INDEX('Display 730 &amp; 1200'!$D:$D,ROW()))</f>
        <v/>
      </c>
      <c r="D2151">
        <f>IF($C2151="",0,SUMIFS(#REF!,#REF!,$C2151,#REF!,"&gt;="&amp;'Display 730 &amp; 1200'!$AN$10,#REF!,"&lt;="&amp;'Display 730 &amp; 1200'!$AN$9))</f>
        <v>0</v>
      </c>
      <c r="E2151">
        <f>IF($C2151="",0,SUMIFS(#REF!,#REF!,$C2151,#REF!,"&gt;="&amp;'Display 730 &amp; 1200'!$AN$12,#REF!,"&lt;="&amp;'Display 730 &amp; 1200'!$AN$11))</f>
        <v>0</v>
      </c>
    </row>
    <row r="2152" spans="1:5">
      <c r="A2152" t="str">
        <f>IF(INDEX('Display 730 &amp; 1200'!$A:$A,ROW())="","",INDEX('Display 730 &amp; 1200'!$A:$A,ROW()))</f>
        <v/>
      </c>
      <c r="B2152" t="str">
        <f>IF(INDEX('Display 730 &amp; 1200'!$B:$B,ROW())="","",INDEX('Display 730 &amp; 1200'!$B:$B,ROW()))</f>
        <v/>
      </c>
      <c r="C2152" t="str">
        <f>IF(INDEX('Display 730 &amp; 1200'!$D:$D,ROW())="","",INDEX('Display 730 &amp; 1200'!$D:$D,ROW()))</f>
        <v/>
      </c>
      <c r="D2152">
        <f>IF($C2152="",0,SUMIFS(#REF!,#REF!,$C2152,#REF!,"&gt;="&amp;'Display 730 &amp; 1200'!$AN$10,#REF!,"&lt;="&amp;'Display 730 &amp; 1200'!$AN$9))</f>
        <v>0</v>
      </c>
      <c r="E2152">
        <f>IF($C2152="",0,SUMIFS(#REF!,#REF!,$C2152,#REF!,"&gt;="&amp;'Display 730 &amp; 1200'!$AN$12,#REF!,"&lt;="&amp;'Display 730 &amp; 1200'!$AN$11))</f>
        <v>0</v>
      </c>
    </row>
    <row r="2153" spans="1:5">
      <c r="A2153" t="str">
        <f>IF(INDEX('Display 730 &amp; 1200'!$A:$A,ROW())="","",INDEX('Display 730 &amp; 1200'!$A:$A,ROW()))</f>
        <v/>
      </c>
      <c r="B2153" t="str">
        <f>IF(INDEX('Display 730 &amp; 1200'!$B:$B,ROW())="","",INDEX('Display 730 &amp; 1200'!$B:$B,ROW()))</f>
        <v/>
      </c>
      <c r="C2153" t="str">
        <f>IF(INDEX('Display 730 &amp; 1200'!$D:$D,ROW())="","",INDEX('Display 730 &amp; 1200'!$D:$D,ROW()))</f>
        <v/>
      </c>
      <c r="D2153">
        <f>IF($C2153="",0,SUMIFS(#REF!,#REF!,$C2153,#REF!,"&gt;="&amp;'Display 730 &amp; 1200'!$AN$10,#REF!,"&lt;="&amp;'Display 730 &amp; 1200'!$AN$9))</f>
        <v>0</v>
      </c>
      <c r="E2153">
        <f>IF($C2153="",0,SUMIFS(#REF!,#REF!,$C2153,#REF!,"&gt;="&amp;'Display 730 &amp; 1200'!$AN$12,#REF!,"&lt;="&amp;'Display 730 &amp; 1200'!$AN$11))</f>
        <v>0</v>
      </c>
    </row>
    <row r="2154" spans="1:5">
      <c r="A2154" t="str">
        <f>IF(INDEX('Display 730 &amp; 1200'!$A:$A,ROW())="","",INDEX('Display 730 &amp; 1200'!$A:$A,ROW()))</f>
        <v/>
      </c>
      <c r="B2154" t="str">
        <f>IF(INDEX('Display 730 &amp; 1200'!$B:$B,ROW())="","",INDEX('Display 730 &amp; 1200'!$B:$B,ROW()))</f>
        <v/>
      </c>
      <c r="C2154" t="str">
        <f>IF(INDEX('Display 730 &amp; 1200'!$D:$D,ROW())="","",INDEX('Display 730 &amp; 1200'!$D:$D,ROW()))</f>
        <v/>
      </c>
      <c r="D2154">
        <f>IF($C2154="",0,SUMIFS(#REF!,#REF!,$C2154,#REF!,"&gt;="&amp;'Display 730 &amp; 1200'!$AN$10,#REF!,"&lt;="&amp;'Display 730 &amp; 1200'!$AN$9))</f>
        <v>0</v>
      </c>
      <c r="E2154">
        <f>IF($C2154="",0,SUMIFS(#REF!,#REF!,$C2154,#REF!,"&gt;="&amp;'Display 730 &amp; 1200'!$AN$12,#REF!,"&lt;="&amp;'Display 730 &amp; 1200'!$AN$11))</f>
        <v>0</v>
      </c>
    </row>
    <row r="2155" spans="1:5">
      <c r="A2155" t="str">
        <f>IF(INDEX('Display 730 &amp; 1200'!$A:$A,ROW())="","",INDEX('Display 730 &amp; 1200'!$A:$A,ROW()))</f>
        <v/>
      </c>
      <c r="B2155" t="str">
        <f>IF(INDEX('Display 730 &amp; 1200'!$B:$B,ROW())="","",INDEX('Display 730 &amp; 1200'!$B:$B,ROW()))</f>
        <v/>
      </c>
      <c r="C2155" t="str">
        <f>IF(INDEX('Display 730 &amp; 1200'!$D:$D,ROW())="","",INDEX('Display 730 &amp; 1200'!$D:$D,ROW()))</f>
        <v/>
      </c>
      <c r="D2155">
        <f>IF($C2155="",0,SUMIFS(#REF!,#REF!,$C2155,#REF!,"&gt;="&amp;'Display 730 &amp; 1200'!$AN$10,#REF!,"&lt;="&amp;'Display 730 &amp; 1200'!$AN$9))</f>
        <v>0</v>
      </c>
      <c r="E2155">
        <f>IF($C2155="",0,SUMIFS(#REF!,#REF!,$C2155,#REF!,"&gt;="&amp;'Display 730 &amp; 1200'!$AN$12,#REF!,"&lt;="&amp;'Display 730 &amp; 1200'!$AN$11))</f>
        <v>0</v>
      </c>
    </row>
    <row r="2156" spans="1:5">
      <c r="A2156" t="str">
        <f>IF(INDEX('Display 730 &amp; 1200'!$A:$A,ROW())="","",INDEX('Display 730 &amp; 1200'!$A:$A,ROW()))</f>
        <v/>
      </c>
      <c r="B2156" t="str">
        <f>IF(INDEX('Display 730 &amp; 1200'!$B:$B,ROW())="","",INDEX('Display 730 &amp; 1200'!$B:$B,ROW()))</f>
        <v/>
      </c>
      <c r="C2156" t="str">
        <f>IF(INDEX('Display 730 &amp; 1200'!$D:$D,ROW())="","",INDEX('Display 730 &amp; 1200'!$D:$D,ROW()))</f>
        <v/>
      </c>
      <c r="D2156">
        <f>IF($C2156="",0,SUMIFS(#REF!,#REF!,$C2156,#REF!,"&gt;="&amp;'Display 730 &amp; 1200'!$AN$10,#REF!,"&lt;="&amp;'Display 730 &amp; 1200'!$AN$9))</f>
        <v>0</v>
      </c>
      <c r="E2156">
        <f>IF($C2156="",0,SUMIFS(#REF!,#REF!,$C2156,#REF!,"&gt;="&amp;'Display 730 &amp; 1200'!$AN$12,#REF!,"&lt;="&amp;'Display 730 &amp; 1200'!$AN$11))</f>
        <v>0</v>
      </c>
    </row>
    <row r="2157" spans="1:5">
      <c r="A2157" t="str">
        <f>IF(INDEX('Display 730 &amp; 1200'!$A:$A,ROW())="","",INDEX('Display 730 &amp; 1200'!$A:$A,ROW()))</f>
        <v/>
      </c>
      <c r="B2157" t="str">
        <f>IF(INDEX('Display 730 &amp; 1200'!$B:$B,ROW())="","",INDEX('Display 730 &amp; 1200'!$B:$B,ROW()))</f>
        <v/>
      </c>
      <c r="C2157" t="str">
        <f>IF(INDEX('Display 730 &amp; 1200'!$D:$D,ROW())="","",INDEX('Display 730 &amp; 1200'!$D:$D,ROW()))</f>
        <v/>
      </c>
      <c r="D2157">
        <f>IF($C2157="",0,SUMIFS(#REF!,#REF!,$C2157,#REF!,"&gt;="&amp;'Display 730 &amp; 1200'!$AN$10,#REF!,"&lt;="&amp;'Display 730 &amp; 1200'!$AN$9))</f>
        <v>0</v>
      </c>
      <c r="E2157">
        <f>IF($C2157="",0,SUMIFS(#REF!,#REF!,$C2157,#REF!,"&gt;="&amp;'Display 730 &amp; 1200'!$AN$12,#REF!,"&lt;="&amp;'Display 730 &amp; 1200'!$AN$11))</f>
        <v>0</v>
      </c>
    </row>
    <row r="2158" spans="1:5">
      <c r="A2158" t="str">
        <f>IF(INDEX('Display 730 &amp; 1200'!$A:$A,ROW())="","",INDEX('Display 730 &amp; 1200'!$A:$A,ROW()))</f>
        <v/>
      </c>
      <c r="B2158" t="str">
        <f>IF(INDEX('Display 730 &amp; 1200'!$B:$B,ROW())="","",INDEX('Display 730 &amp; 1200'!$B:$B,ROW()))</f>
        <v/>
      </c>
      <c r="C2158" t="str">
        <f>IF(INDEX('Display 730 &amp; 1200'!$D:$D,ROW())="","",INDEX('Display 730 &amp; 1200'!$D:$D,ROW()))</f>
        <v/>
      </c>
      <c r="D2158">
        <f>IF($C2158="",0,SUMIFS(#REF!,#REF!,$C2158,#REF!,"&gt;="&amp;'Display 730 &amp; 1200'!$AN$10,#REF!,"&lt;="&amp;'Display 730 &amp; 1200'!$AN$9))</f>
        <v>0</v>
      </c>
      <c r="E2158">
        <f>IF($C2158="",0,SUMIFS(#REF!,#REF!,$C2158,#REF!,"&gt;="&amp;'Display 730 &amp; 1200'!$AN$12,#REF!,"&lt;="&amp;'Display 730 &amp; 1200'!$AN$11))</f>
        <v>0</v>
      </c>
    </row>
    <row r="2159" spans="1:5">
      <c r="A2159" t="str">
        <f>IF(INDEX('Display 730 &amp; 1200'!$A:$A,ROW())="","",INDEX('Display 730 &amp; 1200'!$A:$A,ROW()))</f>
        <v/>
      </c>
      <c r="B2159" t="str">
        <f>IF(INDEX('Display 730 &amp; 1200'!$B:$B,ROW())="","",INDEX('Display 730 &amp; 1200'!$B:$B,ROW()))</f>
        <v/>
      </c>
      <c r="C2159" t="str">
        <f>IF(INDEX('Display 730 &amp; 1200'!$D:$D,ROW())="","",INDEX('Display 730 &amp; 1200'!$D:$D,ROW()))</f>
        <v/>
      </c>
      <c r="D2159">
        <f>IF($C2159="",0,SUMIFS(#REF!,#REF!,$C2159,#REF!,"&gt;="&amp;'Display 730 &amp; 1200'!$AN$10,#REF!,"&lt;="&amp;'Display 730 &amp; 1200'!$AN$9))</f>
        <v>0</v>
      </c>
      <c r="E2159">
        <f>IF($C2159="",0,SUMIFS(#REF!,#REF!,$C2159,#REF!,"&gt;="&amp;'Display 730 &amp; 1200'!$AN$12,#REF!,"&lt;="&amp;'Display 730 &amp; 1200'!$AN$11))</f>
        <v>0</v>
      </c>
    </row>
    <row r="2160" spans="1:5">
      <c r="A2160" t="str">
        <f>IF(INDEX('Display 730 &amp; 1200'!$A:$A,ROW())="","",INDEX('Display 730 &amp; 1200'!$A:$A,ROW()))</f>
        <v/>
      </c>
      <c r="B2160" t="str">
        <f>IF(INDEX('Display 730 &amp; 1200'!$B:$B,ROW())="","",INDEX('Display 730 &amp; 1200'!$B:$B,ROW()))</f>
        <v/>
      </c>
      <c r="C2160" t="str">
        <f>IF(INDEX('Display 730 &amp; 1200'!$D:$D,ROW())="","",INDEX('Display 730 &amp; 1200'!$D:$D,ROW()))</f>
        <v/>
      </c>
      <c r="D2160">
        <f>IF($C2160="",0,SUMIFS(#REF!,#REF!,$C2160,#REF!,"&gt;="&amp;'Display 730 &amp; 1200'!$AN$10,#REF!,"&lt;="&amp;'Display 730 &amp; 1200'!$AN$9))</f>
        <v>0</v>
      </c>
      <c r="E2160">
        <f>IF($C2160="",0,SUMIFS(#REF!,#REF!,$C2160,#REF!,"&gt;="&amp;'Display 730 &amp; 1200'!$AN$12,#REF!,"&lt;="&amp;'Display 730 &amp; 1200'!$AN$11))</f>
        <v>0</v>
      </c>
    </row>
    <row r="2161" spans="1:5">
      <c r="A2161" t="str">
        <f>IF(INDEX('Display 730 &amp; 1200'!$A:$A,ROW())="","",INDEX('Display 730 &amp; 1200'!$A:$A,ROW()))</f>
        <v/>
      </c>
      <c r="B2161" t="str">
        <f>IF(INDEX('Display 730 &amp; 1200'!$B:$B,ROW())="","",INDEX('Display 730 &amp; 1200'!$B:$B,ROW()))</f>
        <v/>
      </c>
      <c r="C2161" t="str">
        <f>IF(INDEX('Display 730 &amp; 1200'!$D:$D,ROW())="","",INDEX('Display 730 &amp; 1200'!$D:$D,ROW()))</f>
        <v/>
      </c>
      <c r="D2161">
        <f>IF($C2161="",0,SUMIFS(#REF!,#REF!,$C2161,#REF!,"&gt;="&amp;'Display 730 &amp; 1200'!$AN$10,#REF!,"&lt;="&amp;'Display 730 &amp; 1200'!$AN$9))</f>
        <v>0</v>
      </c>
      <c r="E2161">
        <f>IF($C2161="",0,SUMIFS(#REF!,#REF!,$C2161,#REF!,"&gt;="&amp;'Display 730 &amp; 1200'!$AN$12,#REF!,"&lt;="&amp;'Display 730 &amp; 1200'!$AN$11))</f>
        <v>0</v>
      </c>
    </row>
    <row r="2162" spans="1:5">
      <c r="A2162" t="str">
        <f>IF(INDEX('Display 730 &amp; 1200'!$A:$A,ROW())="","",INDEX('Display 730 &amp; 1200'!$A:$A,ROW()))</f>
        <v/>
      </c>
      <c r="B2162" t="str">
        <f>IF(INDEX('Display 730 &amp; 1200'!$B:$B,ROW())="","",INDEX('Display 730 &amp; 1200'!$B:$B,ROW()))</f>
        <v/>
      </c>
      <c r="C2162" t="str">
        <f>IF(INDEX('Display 730 &amp; 1200'!$D:$D,ROW())="","",INDEX('Display 730 &amp; 1200'!$D:$D,ROW()))</f>
        <v/>
      </c>
      <c r="D2162">
        <f>IF($C2162="",0,SUMIFS(#REF!,#REF!,$C2162,#REF!,"&gt;="&amp;'Display 730 &amp; 1200'!$AN$10,#REF!,"&lt;="&amp;'Display 730 &amp; 1200'!$AN$9))</f>
        <v>0</v>
      </c>
      <c r="E2162">
        <f>IF($C2162="",0,SUMIFS(#REF!,#REF!,$C2162,#REF!,"&gt;="&amp;'Display 730 &amp; 1200'!$AN$12,#REF!,"&lt;="&amp;'Display 730 &amp; 1200'!$AN$11))</f>
        <v>0</v>
      </c>
    </row>
    <row r="2163" spans="1:5">
      <c r="A2163" t="str">
        <f>IF(INDEX('Display 730 &amp; 1200'!$A:$A,ROW())="","",INDEX('Display 730 &amp; 1200'!$A:$A,ROW()))</f>
        <v/>
      </c>
      <c r="B2163" t="str">
        <f>IF(INDEX('Display 730 &amp; 1200'!$B:$B,ROW())="","",INDEX('Display 730 &amp; 1200'!$B:$B,ROW()))</f>
        <v/>
      </c>
      <c r="C2163" t="str">
        <f>IF(INDEX('Display 730 &amp; 1200'!$D:$D,ROW())="","",INDEX('Display 730 &amp; 1200'!$D:$D,ROW()))</f>
        <v/>
      </c>
      <c r="D2163">
        <f>IF($C2163="",0,SUMIFS(#REF!,#REF!,$C2163,#REF!,"&gt;="&amp;'Display 730 &amp; 1200'!$AN$10,#REF!,"&lt;="&amp;'Display 730 &amp; 1200'!$AN$9))</f>
        <v>0</v>
      </c>
      <c r="E2163">
        <f>IF($C2163="",0,SUMIFS(#REF!,#REF!,$C2163,#REF!,"&gt;="&amp;'Display 730 &amp; 1200'!$AN$12,#REF!,"&lt;="&amp;'Display 730 &amp; 1200'!$AN$11))</f>
        <v>0</v>
      </c>
    </row>
    <row r="2164" spans="1:5">
      <c r="A2164" t="str">
        <f>IF(INDEX('Display 730 &amp; 1200'!$A:$A,ROW())="","",INDEX('Display 730 &amp; 1200'!$A:$A,ROW()))</f>
        <v/>
      </c>
      <c r="B2164" t="str">
        <f>IF(INDEX('Display 730 &amp; 1200'!$B:$B,ROW())="","",INDEX('Display 730 &amp; 1200'!$B:$B,ROW()))</f>
        <v/>
      </c>
      <c r="C2164" t="str">
        <f>IF(INDEX('Display 730 &amp; 1200'!$D:$D,ROW())="","",INDEX('Display 730 &amp; 1200'!$D:$D,ROW()))</f>
        <v/>
      </c>
      <c r="D2164">
        <f>IF($C2164="",0,SUMIFS(#REF!,#REF!,$C2164,#REF!,"&gt;="&amp;'Display 730 &amp; 1200'!$AN$10,#REF!,"&lt;="&amp;'Display 730 &amp; 1200'!$AN$9))</f>
        <v>0</v>
      </c>
      <c r="E2164">
        <f>IF($C2164="",0,SUMIFS(#REF!,#REF!,$C2164,#REF!,"&gt;="&amp;'Display 730 &amp; 1200'!$AN$12,#REF!,"&lt;="&amp;'Display 730 &amp; 1200'!$AN$11))</f>
        <v>0</v>
      </c>
    </row>
    <row r="2165" spans="1:5">
      <c r="A2165" t="str">
        <f>IF(INDEX('Display 730 &amp; 1200'!$A:$A,ROW())="","",INDEX('Display 730 &amp; 1200'!$A:$A,ROW()))</f>
        <v/>
      </c>
      <c r="B2165" t="str">
        <f>IF(INDEX('Display 730 &amp; 1200'!$B:$B,ROW())="","",INDEX('Display 730 &amp; 1200'!$B:$B,ROW()))</f>
        <v/>
      </c>
      <c r="C2165" t="str">
        <f>IF(INDEX('Display 730 &amp; 1200'!$D:$D,ROW())="","",INDEX('Display 730 &amp; 1200'!$D:$D,ROW()))</f>
        <v/>
      </c>
      <c r="D2165">
        <f>IF($C2165="",0,SUMIFS(#REF!,#REF!,$C2165,#REF!,"&gt;="&amp;'Display 730 &amp; 1200'!$AN$10,#REF!,"&lt;="&amp;'Display 730 &amp; 1200'!$AN$9))</f>
        <v>0</v>
      </c>
      <c r="E2165">
        <f>IF($C2165="",0,SUMIFS(#REF!,#REF!,$C2165,#REF!,"&gt;="&amp;'Display 730 &amp; 1200'!$AN$12,#REF!,"&lt;="&amp;'Display 730 &amp; 1200'!$AN$11))</f>
        <v>0</v>
      </c>
    </row>
    <row r="2166" spans="1:5">
      <c r="A2166" t="str">
        <f>IF(INDEX('Display 730 &amp; 1200'!$A:$A,ROW())="","",INDEX('Display 730 &amp; 1200'!$A:$A,ROW()))</f>
        <v/>
      </c>
      <c r="B2166" t="str">
        <f>IF(INDEX('Display 730 &amp; 1200'!$B:$B,ROW())="","",INDEX('Display 730 &amp; 1200'!$B:$B,ROW()))</f>
        <v/>
      </c>
      <c r="C2166" t="str">
        <f>IF(INDEX('Display 730 &amp; 1200'!$D:$D,ROW())="","",INDEX('Display 730 &amp; 1200'!$D:$D,ROW()))</f>
        <v/>
      </c>
      <c r="D2166">
        <f>IF($C2166="",0,SUMIFS(#REF!,#REF!,$C2166,#REF!,"&gt;="&amp;'Display 730 &amp; 1200'!$AN$10,#REF!,"&lt;="&amp;'Display 730 &amp; 1200'!$AN$9))</f>
        <v>0</v>
      </c>
      <c r="E2166">
        <f>IF($C2166="",0,SUMIFS(#REF!,#REF!,$C2166,#REF!,"&gt;="&amp;'Display 730 &amp; 1200'!$AN$12,#REF!,"&lt;="&amp;'Display 730 &amp; 1200'!$AN$11))</f>
        <v>0</v>
      </c>
    </row>
    <row r="2167" spans="1:5">
      <c r="A2167" t="str">
        <f>IF(INDEX('Display 730 &amp; 1200'!$A:$A,ROW())="","",INDEX('Display 730 &amp; 1200'!$A:$A,ROW()))</f>
        <v/>
      </c>
      <c r="B2167" t="str">
        <f>IF(INDEX('Display 730 &amp; 1200'!$B:$B,ROW())="","",INDEX('Display 730 &amp; 1200'!$B:$B,ROW()))</f>
        <v/>
      </c>
      <c r="C2167" t="str">
        <f>IF(INDEX('Display 730 &amp; 1200'!$D:$D,ROW())="","",INDEX('Display 730 &amp; 1200'!$D:$D,ROW()))</f>
        <v/>
      </c>
      <c r="D2167">
        <f>IF($C2167="",0,SUMIFS(#REF!,#REF!,$C2167,#REF!,"&gt;="&amp;'Display 730 &amp; 1200'!$AN$10,#REF!,"&lt;="&amp;'Display 730 &amp; 1200'!$AN$9))</f>
        <v>0</v>
      </c>
      <c r="E2167">
        <f>IF($C2167="",0,SUMIFS(#REF!,#REF!,$C2167,#REF!,"&gt;="&amp;'Display 730 &amp; 1200'!$AN$12,#REF!,"&lt;="&amp;'Display 730 &amp; 1200'!$AN$11))</f>
        <v>0</v>
      </c>
    </row>
    <row r="2168" spans="1:5">
      <c r="A2168" t="str">
        <f>IF(INDEX('Display 730 &amp; 1200'!$A:$A,ROW())="","",INDEX('Display 730 &amp; 1200'!$A:$A,ROW()))</f>
        <v/>
      </c>
      <c r="B2168" t="str">
        <f>IF(INDEX('Display 730 &amp; 1200'!$B:$B,ROW())="","",INDEX('Display 730 &amp; 1200'!$B:$B,ROW()))</f>
        <v/>
      </c>
      <c r="C2168" t="str">
        <f>IF(INDEX('Display 730 &amp; 1200'!$D:$D,ROW())="","",INDEX('Display 730 &amp; 1200'!$D:$D,ROW()))</f>
        <v/>
      </c>
      <c r="D2168">
        <f>IF($C2168="",0,SUMIFS(#REF!,#REF!,$C2168,#REF!,"&gt;="&amp;'Display 730 &amp; 1200'!$AN$10,#REF!,"&lt;="&amp;'Display 730 &amp; 1200'!$AN$9))</f>
        <v>0</v>
      </c>
      <c r="E2168">
        <f>IF($C2168="",0,SUMIFS(#REF!,#REF!,$C2168,#REF!,"&gt;="&amp;'Display 730 &amp; 1200'!$AN$12,#REF!,"&lt;="&amp;'Display 730 &amp; 1200'!$AN$11))</f>
        <v>0</v>
      </c>
    </row>
    <row r="2169" spans="1:5">
      <c r="A2169" t="str">
        <f>IF(INDEX('Display 730 &amp; 1200'!$A:$A,ROW())="","",INDEX('Display 730 &amp; 1200'!$A:$A,ROW()))</f>
        <v/>
      </c>
      <c r="B2169" t="str">
        <f>IF(INDEX('Display 730 &amp; 1200'!$B:$B,ROW())="","",INDEX('Display 730 &amp; 1200'!$B:$B,ROW()))</f>
        <v/>
      </c>
      <c r="C2169" t="str">
        <f>IF(INDEX('Display 730 &amp; 1200'!$D:$D,ROW())="","",INDEX('Display 730 &amp; 1200'!$D:$D,ROW()))</f>
        <v/>
      </c>
      <c r="D2169">
        <f>IF($C2169="",0,SUMIFS(#REF!,#REF!,$C2169,#REF!,"&gt;="&amp;'Display 730 &amp; 1200'!$AN$10,#REF!,"&lt;="&amp;'Display 730 &amp; 1200'!$AN$9))</f>
        <v>0</v>
      </c>
      <c r="E2169">
        <f>IF($C2169="",0,SUMIFS(#REF!,#REF!,$C2169,#REF!,"&gt;="&amp;'Display 730 &amp; 1200'!$AN$12,#REF!,"&lt;="&amp;'Display 730 &amp; 1200'!$AN$11))</f>
        <v>0</v>
      </c>
    </row>
    <row r="2170" spans="1:5">
      <c r="A2170" t="str">
        <f>IF(INDEX('Display 730 &amp; 1200'!$A:$A,ROW())="","",INDEX('Display 730 &amp; 1200'!$A:$A,ROW()))</f>
        <v/>
      </c>
      <c r="B2170" t="str">
        <f>IF(INDEX('Display 730 &amp; 1200'!$B:$B,ROW())="","",INDEX('Display 730 &amp; 1200'!$B:$B,ROW()))</f>
        <v/>
      </c>
      <c r="C2170" t="str">
        <f>IF(INDEX('Display 730 &amp; 1200'!$D:$D,ROW())="","",INDEX('Display 730 &amp; 1200'!$D:$D,ROW()))</f>
        <v/>
      </c>
      <c r="D2170">
        <f>IF($C2170="",0,SUMIFS(#REF!,#REF!,$C2170,#REF!,"&gt;="&amp;'Display 730 &amp; 1200'!$AN$10,#REF!,"&lt;="&amp;'Display 730 &amp; 1200'!$AN$9))</f>
        <v>0</v>
      </c>
      <c r="E2170">
        <f>IF($C2170="",0,SUMIFS(#REF!,#REF!,$C2170,#REF!,"&gt;="&amp;'Display 730 &amp; 1200'!$AN$12,#REF!,"&lt;="&amp;'Display 730 &amp; 1200'!$AN$11))</f>
        <v>0</v>
      </c>
    </row>
    <row r="2171" spans="1:5">
      <c r="A2171" t="str">
        <f>IF(INDEX('Display 730 &amp; 1200'!$A:$A,ROW())="","",INDEX('Display 730 &amp; 1200'!$A:$A,ROW()))</f>
        <v/>
      </c>
      <c r="B2171" t="str">
        <f>IF(INDEX('Display 730 &amp; 1200'!$B:$B,ROW())="","",INDEX('Display 730 &amp; 1200'!$B:$B,ROW()))</f>
        <v/>
      </c>
      <c r="C2171" t="str">
        <f>IF(INDEX('Display 730 &amp; 1200'!$D:$D,ROW())="","",INDEX('Display 730 &amp; 1200'!$D:$D,ROW()))</f>
        <v/>
      </c>
      <c r="D2171">
        <f>IF($C2171="",0,SUMIFS(#REF!,#REF!,$C2171,#REF!,"&gt;="&amp;'Display 730 &amp; 1200'!$AN$10,#REF!,"&lt;="&amp;'Display 730 &amp; 1200'!$AN$9))</f>
        <v>0</v>
      </c>
      <c r="E2171">
        <f>IF($C2171="",0,SUMIFS(#REF!,#REF!,$C2171,#REF!,"&gt;="&amp;'Display 730 &amp; 1200'!$AN$12,#REF!,"&lt;="&amp;'Display 730 &amp; 1200'!$AN$11))</f>
        <v>0</v>
      </c>
    </row>
    <row r="2172" spans="1:5">
      <c r="A2172" t="str">
        <f>IF(INDEX('Display 730 &amp; 1200'!$A:$A,ROW())="","",INDEX('Display 730 &amp; 1200'!$A:$A,ROW()))</f>
        <v/>
      </c>
      <c r="B2172" t="str">
        <f>IF(INDEX('Display 730 &amp; 1200'!$B:$B,ROW())="","",INDEX('Display 730 &amp; 1200'!$B:$B,ROW()))</f>
        <v/>
      </c>
      <c r="C2172" t="str">
        <f>IF(INDEX('Display 730 &amp; 1200'!$D:$D,ROW())="","",INDEX('Display 730 &amp; 1200'!$D:$D,ROW()))</f>
        <v/>
      </c>
      <c r="D2172">
        <f>IF($C2172="",0,SUMIFS(#REF!,#REF!,$C2172,#REF!,"&gt;="&amp;'Display 730 &amp; 1200'!$AN$10,#REF!,"&lt;="&amp;'Display 730 &amp; 1200'!$AN$9))</f>
        <v>0</v>
      </c>
      <c r="E2172">
        <f>IF($C2172="",0,SUMIFS(#REF!,#REF!,$C2172,#REF!,"&gt;="&amp;'Display 730 &amp; 1200'!$AN$12,#REF!,"&lt;="&amp;'Display 730 &amp; 1200'!$AN$11))</f>
        <v>0</v>
      </c>
    </row>
    <row r="2173" spans="1:5">
      <c r="A2173" t="str">
        <f>IF(INDEX('Display 730 &amp; 1200'!$A:$A,ROW())="","",INDEX('Display 730 &amp; 1200'!$A:$A,ROW()))</f>
        <v/>
      </c>
      <c r="B2173" t="str">
        <f>IF(INDEX('Display 730 &amp; 1200'!$B:$B,ROW())="","",INDEX('Display 730 &amp; 1200'!$B:$B,ROW()))</f>
        <v/>
      </c>
      <c r="C2173" t="str">
        <f>IF(INDEX('Display 730 &amp; 1200'!$D:$D,ROW())="","",INDEX('Display 730 &amp; 1200'!$D:$D,ROW()))</f>
        <v/>
      </c>
      <c r="D2173">
        <f>IF($C2173="",0,SUMIFS(#REF!,#REF!,$C2173,#REF!,"&gt;="&amp;'Display 730 &amp; 1200'!$AN$10,#REF!,"&lt;="&amp;'Display 730 &amp; 1200'!$AN$9))</f>
        <v>0</v>
      </c>
      <c r="E2173">
        <f>IF($C2173="",0,SUMIFS(#REF!,#REF!,$C2173,#REF!,"&gt;="&amp;'Display 730 &amp; 1200'!$AN$12,#REF!,"&lt;="&amp;'Display 730 &amp; 1200'!$AN$11))</f>
        <v>0</v>
      </c>
    </row>
    <row r="2174" spans="1:5">
      <c r="A2174" t="str">
        <f>IF(INDEX('Display 730 &amp; 1200'!$A:$A,ROW())="","",INDEX('Display 730 &amp; 1200'!$A:$A,ROW()))</f>
        <v/>
      </c>
      <c r="B2174" t="str">
        <f>IF(INDEX('Display 730 &amp; 1200'!$B:$B,ROW())="","",INDEX('Display 730 &amp; 1200'!$B:$B,ROW()))</f>
        <v/>
      </c>
      <c r="C2174" t="str">
        <f>IF(INDEX('Display 730 &amp; 1200'!$D:$D,ROW())="","",INDEX('Display 730 &amp; 1200'!$D:$D,ROW()))</f>
        <v/>
      </c>
      <c r="D2174">
        <f>IF($C2174="",0,SUMIFS(#REF!,#REF!,$C2174,#REF!,"&gt;="&amp;'Display 730 &amp; 1200'!$AN$10,#REF!,"&lt;="&amp;'Display 730 &amp; 1200'!$AN$9))</f>
        <v>0</v>
      </c>
      <c r="E2174">
        <f>IF($C2174="",0,SUMIFS(#REF!,#REF!,$C2174,#REF!,"&gt;="&amp;'Display 730 &amp; 1200'!$AN$12,#REF!,"&lt;="&amp;'Display 730 &amp; 1200'!$AN$11))</f>
        <v>0</v>
      </c>
    </row>
    <row r="2175" spans="1:5">
      <c r="A2175" t="str">
        <f>IF(INDEX('Display 730 &amp; 1200'!$A:$A,ROW())="","",INDEX('Display 730 &amp; 1200'!$A:$A,ROW()))</f>
        <v/>
      </c>
      <c r="B2175" t="str">
        <f>IF(INDEX('Display 730 &amp; 1200'!$B:$B,ROW())="","",INDEX('Display 730 &amp; 1200'!$B:$B,ROW()))</f>
        <v/>
      </c>
      <c r="C2175" t="str">
        <f>IF(INDEX('Display 730 &amp; 1200'!$D:$D,ROW())="","",INDEX('Display 730 &amp; 1200'!$D:$D,ROW()))</f>
        <v/>
      </c>
      <c r="D2175">
        <f>IF($C2175="",0,SUMIFS(#REF!,#REF!,$C2175,#REF!,"&gt;="&amp;'Display 730 &amp; 1200'!$AN$10,#REF!,"&lt;="&amp;'Display 730 &amp; 1200'!$AN$9))</f>
        <v>0</v>
      </c>
      <c r="E2175">
        <f>IF($C2175="",0,SUMIFS(#REF!,#REF!,$C2175,#REF!,"&gt;="&amp;'Display 730 &amp; 1200'!$AN$12,#REF!,"&lt;="&amp;'Display 730 &amp; 1200'!$AN$11))</f>
        <v>0</v>
      </c>
    </row>
    <row r="2176" spans="1:5">
      <c r="A2176" t="str">
        <f>IF(INDEX('Display 730 &amp; 1200'!$A:$A,ROW())="","",INDEX('Display 730 &amp; 1200'!$A:$A,ROW()))</f>
        <v/>
      </c>
      <c r="B2176" t="str">
        <f>IF(INDEX('Display 730 &amp; 1200'!$B:$B,ROW())="","",INDEX('Display 730 &amp; 1200'!$B:$B,ROW()))</f>
        <v/>
      </c>
      <c r="C2176" t="str">
        <f>IF(INDEX('Display 730 &amp; 1200'!$D:$D,ROW())="","",INDEX('Display 730 &amp; 1200'!$D:$D,ROW()))</f>
        <v/>
      </c>
      <c r="D2176">
        <f>IF($C2176="",0,SUMIFS(#REF!,#REF!,$C2176,#REF!,"&gt;="&amp;'Display 730 &amp; 1200'!$AN$10,#REF!,"&lt;="&amp;'Display 730 &amp; 1200'!$AN$9))</f>
        <v>0</v>
      </c>
      <c r="E2176">
        <f>IF($C2176="",0,SUMIFS(#REF!,#REF!,$C2176,#REF!,"&gt;="&amp;'Display 730 &amp; 1200'!$AN$12,#REF!,"&lt;="&amp;'Display 730 &amp; 1200'!$AN$11))</f>
        <v>0</v>
      </c>
    </row>
    <row r="2177" spans="1:5">
      <c r="A2177" t="str">
        <f>IF(INDEX('Display 730 &amp; 1200'!$A:$A,ROW())="","",INDEX('Display 730 &amp; 1200'!$A:$A,ROW()))</f>
        <v/>
      </c>
      <c r="B2177" t="str">
        <f>IF(INDEX('Display 730 &amp; 1200'!$B:$B,ROW())="","",INDEX('Display 730 &amp; 1200'!$B:$B,ROW()))</f>
        <v/>
      </c>
      <c r="C2177" t="str">
        <f>IF(INDEX('Display 730 &amp; 1200'!$D:$D,ROW())="","",INDEX('Display 730 &amp; 1200'!$D:$D,ROW()))</f>
        <v/>
      </c>
      <c r="D2177">
        <f>IF($C2177="",0,SUMIFS(#REF!,#REF!,$C2177,#REF!,"&gt;="&amp;'Display 730 &amp; 1200'!$AN$10,#REF!,"&lt;="&amp;'Display 730 &amp; 1200'!$AN$9))</f>
        <v>0</v>
      </c>
      <c r="E2177">
        <f>IF($C2177="",0,SUMIFS(#REF!,#REF!,$C2177,#REF!,"&gt;="&amp;'Display 730 &amp; 1200'!$AN$12,#REF!,"&lt;="&amp;'Display 730 &amp; 1200'!$AN$11))</f>
        <v>0</v>
      </c>
    </row>
    <row r="2178" spans="1:5">
      <c r="A2178" t="str">
        <f>IF(INDEX('Display 730 &amp; 1200'!$A:$A,ROW())="","",INDEX('Display 730 &amp; 1200'!$A:$A,ROW()))</f>
        <v/>
      </c>
      <c r="B2178" t="str">
        <f>IF(INDEX('Display 730 &amp; 1200'!$B:$B,ROW())="","",INDEX('Display 730 &amp; 1200'!$B:$B,ROW()))</f>
        <v/>
      </c>
      <c r="C2178" t="str">
        <f>IF(INDEX('Display 730 &amp; 1200'!$D:$D,ROW())="","",INDEX('Display 730 &amp; 1200'!$D:$D,ROW()))</f>
        <v/>
      </c>
      <c r="D2178">
        <f>IF($C2178="",0,SUMIFS(#REF!,#REF!,$C2178,#REF!,"&gt;="&amp;'Display 730 &amp; 1200'!$AN$10,#REF!,"&lt;="&amp;'Display 730 &amp; 1200'!$AN$9))</f>
        <v>0</v>
      </c>
      <c r="E2178">
        <f>IF($C2178="",0,SUMIFS(#REF!,#REF!,$C2178,#REF!,"&gt;="&amp;'Display 730 &amp; 1200'!$AN$12,#REF!,"&lt;="&amp;'Display 730 &amp; 1200'!$AN$11))</f>
        <v>0</v>
      </c>
    </row>
    <row r="2179" spans="1:5">
      <c r="A2179" t="str">
        <f>IF(INDEX('Display 730 &amp; 1200'!$A:$A,ROW())="","",INDEX('Display 730 &amp; 1200'!$A:$A,ROW()))</f>
        <v/>
      </c>
      <c r="B2179" t="str">
        <f>IF(INDEX('Display 730 &amp; 1200'!$B:$B,ROW())="","",INDEX('Display 730 &amp; 1200'!$B:$B,ROW()))</f>
        <v/>
      </c>
      <c r="C2179" t="str">
        <f>IF(INDEX('Display 730 &amp; 1200'!$D:$D,ROW())="","",INDEX('Display 730 &amp; 1200'!$D:$D,ROW()))</f>
        <v/>
      </c>
      <c r="D2179">
        <f>IF($C2179="",0,SUMIFS(#REF!,#REF!,$C2179,#REF!,"&gt;="&amp;'Display 730 &amp; 1200'!$AN$10,#REF!,"&lt;="&amp;'Display 730 &amp; 1200'!$AN$9))</f>
        <v>0</v>
      </c>
      <c r="E2179">
        <f>IF($C2179="",0,SUMIFS(#REF!,#REF!,$C2179,#REF!,"&gt;="&amp;'Display 730 &amp; 1200'!$AN$12,#REF!,"&lt;="&amp;'Display 730 &amp; 1200'!$AN$11))</f>
        <v>0</v>
      </c>
    </row>
    <row r="2180" spans="1:5">
      <c r="A2180" t="str">
        <f>IF(INDEX('Display 730 &amp; 1200'!$A:$A,ROW())="","",INDEX('Display 730 &amp; 1200'!$A:$A,ROW()))</f>
        <v/>
      </c>
      <c r="B2180" t="str">
        <f>IF(INDEX('Display 730 &amp; 1200'!$B:$B,ROW())="","",INDEX('Display 730 &amp; 1200'!$B:$B,ROW()))</f>
        <v/>
      </c>
      <c r="C2180" t="str">
        <f>IF(INDEX('Display 730 &amp; 1200'!$D:$D,ROW())="","",INDEX('Display 730 &amp; 1200'!$D:$D,ROW()))</f>
        <v/>
      </c>
      <c r="D2180">
        <f>IF($C2180="",0,SUMIFS(#REF!,#REF!,$C2180,#REF!,"&gt;="&amp;'Display 730 &amp; 1200'!$AN$10,#REF!,"&lt;="&amp;'Display 730 &amp; 1200'!$AN$9))</f>
        <v>0</v>
      </c>
      <c r="E2180">
        <f>IF($C2180="",0,SUMIFS(#REF!,#REF!,$C2180,#REF!,"&gt;="&amp;'Display 730 &amp; 1200'!$AN$12,#REF!,"&lt;="&amp;'Display 730 &amp; 1200'!$AN$11))</f>
        <v>0</v>
      </c>
    </row>
    <row r="2181" spans="1:5">
      <c r="A2181" t="str">
        <f>IF(INDEX('Display 730 &amp; 1200'!$A:$A,ROW())="","",INDEX('Display 730 &amp; 1200'!$A:$A,ROW()))</f>
        <v/>
      </c>
      <c r="B2181" t="str">
        <f>IF(INDEX('Display 730 &amp; 1200'!$B:$B,ROW())="","",INDEX('Display 730 &amp; 1200'!$B:$B,ROW()))</f>
        <v/>
      </c>
      <c r="C2181" t="str">
        <f>IF(INDEX('Display 730 &amp; 1200'!$D:$D,ROW())="","",INDEX('Display 730 &amp; 1200'!$D:$D,ROW()))</f>
        <v/>
      </c>
      <c r="D2181">
        <f>IF($C2181="",0,SUMIFS(#REF!,#REF!,$C2181,#REF!,"&gt;="&amp;'Display 730 &amp; 1200'!$AN$10,#REF!,"&lt;="&amp;'Display 730 &amp; 1200'!$AN$9))</f>
        <v>0</v>
      </c>
      <c r="E2181">
        <f>IF($C2181="",0,SUMIFS(#REF!,#REF!,$C2181,#REF!,"&gt;="&amp;'Display 730 &amp; 1200'!$AN$12,#REF!,"&lt;="&amp;'Display 730 &amp; 1200'!$AN$11))</f>
        <v>0</v>
      </c>
    </row>
    <row r="2182" spans="1:5">
      <c r="A2182" t="str">
        <f>IF(INDEX('Display 730 &amp; 1200'!$A:$A,ROW())="","",INDEX('Display 730 &amp; 1200'!$A:$A,ROW()))</f>
        <v/>
      </c>
      <c r="B2182" t="str">
        <f>IF(INDEX('Display 730 &amp; 1200'!$B:$B,ROW())="","",INDEX('Display 730 &amp; 1200'!$B:$B,ROW()))</f>
        <v/>
      </c>
      <c r="C2182" t="str">
        <f>IF(INDEX('Display 730 &amp; 1200'!$D:$D,ROW())="","",INDEX('Display 730 &amp; 1200'!$D:$D,ROW()))</f>
        <v/>
      </c>
      <c r="D2182">
        <f>IF($C2182="",0,SUMIFS(#REF!,#REF!,$C2182,#REF!,"&gt;="&amp;'Display 730 &amp; 1200'!$AN$10,#REF!,"&lt;="&amp;'Display 730 &amp; 1200'!$AN$9))</f>
        <v>0</v>
      </c>
      <c r="E2182">
        <f>IF($C2182="",0,SUMIFS(#REF!,#REF!,$C2182,#REF!,"&gt;="&amp;'Display 730 &amp; 1200'!$AN$12,#REF!,"&lt;="&amp;'Display 730 &amp; 1200'!$AN$11))</f>
        <v>0</v>
      </c>
    </row>
    <row r="2183" spans="1:5">
      <c r="A2183" t="str">
        <f>IF(INDEX('Display 730 &amp; 1200'!$A:$A,ROW())="","",INDEX('Display 730 &amp; 1200'!$A:$A,ROW()))</f>
        <v/>
      </c>
      <c r="B2183" t="str">
        <f>IF(INDEX('Display 730 &amp; 1200'!$B:$B,ROW())="","",INDEX('Display 730 &amp; 1200'!$B:$B,ROW()))</f>
        <v/>
      </c>
      <c r="C2183" t="str">
        <f>IF(INDEX('Display 730 &amp; 1200'!$D:$D,ROW())="","",INDEX('Display 730 &amp; 1200'!$D:$D,ROW()))</f>
        <v/>
      </c>
      <c r="D2183">
        <f>IF($C2183="",0,SUMIFS(#REF!,#REF!,$C2183,#REF!,"&gt;="&amp;'Display 730 &amp; 1200'!$AN$10,#REF!,"&lt;="&amp;'Display 730 &amp; 1200'!$AN$9))</f>
        <v>0</v>
      </c>
      <c r="E2183">
        <f>IF($C2183="",0,SUMIFS(#REF!,#REF!,$C2183,#REF!,"&gt;="&amp;'Display 730 &amp; 1200'!$AN$12,#REF!,"&lt;="&amp;'Display 730 &amp; 1200'!$AN$11))</f>
        <v>0</v>
      </c>
    </row>
    <row r="2184" spans="1:5">
      <c r="A2184" t="str">
        <f>IF(INDEX('Display 730 &amp; 1200'!$A:$A,ROW())="","",INDEX('Display 730 &amp; 1200'!$A:$A,ROW()))</f>
        <v/>
      </c>
      <c r="B2184" t="str">
        <f>IF(INDEX('Display 730 &amp; 1200'!$B:$B,ROW())="","",INDEX('Display 730 &amp; 1200'!$B:$B,ROW()))</f>
        <v/>
      </c>
      <c r="C2184" t="str">
        <f>IF(INDEX('Display 730 &amp; 1200'!$D:$D,ROW())="","",INDEX('Display 730 &amp; 1200'!$D:$D,ROW()))</f>
        <v/>
      </c>
      <c r="D2184">
        <f>IF($C2184="",0,SUMIFS(#REF!,#REF!,$C2184,#REF!,"&gt;="&amp;'Display 730 &amp; 1200'!$AN$10,#REF!,"&lt;="&amp;'Display 730 &amp; 1200'!$AN$9))</f>
        <v>0</v>
      </c>
      <c r="E2184">
        <f>IF($C2184="",0,SUMIFS(#REF!,#REF!,$C2184,#REF!,"&gt;="&amp;'Display 730 &amp; 1200'!$AN$12,#REF!,"&lt;="&amp;'Display 730 &amp; 1200'!$AN$11))</f>
        <v>0</v>
      </c>
    </row>
    <row r="2185" spans="1:5">
      <c r="A2185" t="str">
        <f>IF(INDEX('Display 730 &amp; 1200'!$A:$A,ROW())="","",INDEX('Display 730 &amp; 1200'!$A:$A,ROW()))</f>
        <v/>
      </c>
      <c r="B2185" t="str">
        <f>IF(INDEX('Display 730 &amp; 1200'!$B:$B,ROW())="","",INDEX('Display 730 &amp; 1200'!$B:$B,ROW()))</f>
        <v/>
      </c>
      <c r="C2185" t="str">
        <f>IF(INDEX('Display 730 &amp; 1200'!$D:$D,ROW())="","",INDEX('Display 730 &amp; 1200'!$D:$D,ROW()))</f>
        <v/>
      </c>
      <c r="D2185">
        <f>IF($C2185="",0,SUMIFS(#REF!,#REF!,$C2185,#REF!,"&gt;="&amp;'Display 730 &amp; 1200'!$AN$10,#REF!,"&lt;="&amp;'Display 730 &amp; 1200'!$AN$9))</f>
        <v>0</v>
      </c>
      <c r="E2185">
        <f>IF($C2185="",0,SUMIFS(#REF!,#REF!,$C2185,#REF!,"&gt;="&amp;'Display 730 &amp; 1200'!$AN$12,#REF!,"&lt;="&amp;'Display 730 &amp; 1200'!$AN$11))</f>
        <v>0</v>
      </c>
    </row>
    <row r="2186" spans="1:5">
      <c r="A2186" t="str">
        <f>IF(INDEX('Display 730 &amp; 1200'!$A:$A,ROW())="","",INDEX('Display 730 &amp; 1200'!$A:$A,ROW()))</f>
        <v/>
      </c>
      <c r="B2186" t="str">
        <f>IF(INDEX('Display 730 &amp; 1200'!$B:$B,ROW())="","",INDEX('Display 730 &amp; 1200'!$B:$B,ROW()))</f>
        <v/>
      </c>
      <c r="C2186" t="str">
        <f>IF(INDEX('Display 730 &amp; 1200'!$D:$D,ROW())="","",INDEX('Display 730 &amp; 1200'!$D:$D,ROW()))</f>
        <v/>
      </c>
      <c r="D2186">
        <f>IF($C2186="",0,SUMIFS(#REF!,#REF!,$C2186,#REF!,"&gt;="&amp;'Display 730 &amp; 1200'!$AN$10,#REF!,"&lt;="&amp;'Display 730 &amp; 1200'!$AN$9))</f>
        <v>0</v>
      </c>
      <c r="E2186">
        <f>IF($C2186="",0,SUMIFS(#REF!,#REF!,$C2186,#REF!,"&gt;="&amp;'Display 730 &amp; 1200'!$AN$12,#REF!,"&lt;="&amp;'Display 730 &amp; 1200'!$AN$11))</f>
        <v>0</v>
      </c>
    </row>
    <row r="2187" spans="1:5">
      <c r="A2187" t="str">
        <f>IF(INDEX('Display 730 &amp; 1200'!$A:$A,ROW())="","",INDEX('Display 730 &amp; 1200'!$A:$A,ROW()))</f>
        <v/>
      </c>
      <c r="B2187" t="str">
        <f>IF(INDEX('Display 730 &amp; 1200'!$B:$B,ROW())="","",INDEX('Display 730 &amp; 1200'!$B:$B,ROW()))</f>
        <v/>
      </c>
      <c r="C2187" t="str">
        <f>IF(INDEX('Display 730 &amp; 1200'!$D:$D,ROW())="","",INDEX('Display 730 &amp; 1200'!$D:$D,ROW()))</f>
        <v/>
      </c>
      <c r="D2187">
        <f>IF($C2187="",0,SUMIFS(#REF!,#REF!,$C2187,#REF!,"&gt;="&amp;'Display 730 &amp; 1200'!$AN$10,#REF!,"&lt;="&amp;'Display 730 &amp; 1200'!$AN$9))</f>
        <v>0</v>
      </c>
      <c r="E2187">
        <f>IF($C2187="",0,SUMIFS(#REF!,#REF!,$C2187,#REF!,"&gt;="&amp;'Display 730 &amp; 1200'!$AN$12,#REF!,"&lt;="&amp;'Display 730 &amp; 1200'!$AN$11))</f>
        <v>0</v>
      </c>
    </row>
    <row r="2188" spans="1:5">
      <c r="A2188" t="str">
        <f>IF(INDEX('Display 730 &amp; 1200'!$A:$A,ROW())="","",INDEX('Display 730 &amp; 1200'!$A:$A,ROW()))</f>
        <v/>
      </c>
      <c r="B2188" t="str">
        <f>IF(INDEX('Display 730 &amp; 1200'!$B:$B,ROW())="","",INDEX('Display 730 &amp; 1200'!$B:$B,ROW()))</f>
        <v/>
      </c>
      <c r="C2188" t="str">
        <f>IF(INDEX('Display 730 &amp; 1200'!$D:$D,ROW())="","",INDEX('Display 730 &amp; 1200'!$D:$D,ROW()))</f>
        <v/>
      </c>
      <c r="D2188">
        <f>IF($C2188="",0,SUMIFS(#REF!,#REF!,$C2188,#REF!,"&gt;="&amp;'Display 730 &amp; 1200'!$AN$10,#REF!,"&lt;="&amp;'Display 730 &amp; 1200'!$AN$9))</f>
        <v>0</v>
      </c>
      <c r="E2188">
        <f>IF($C2188="",0,SUMIFS(#REF!,#REF!,$C2188,#REF!,"&gt;="&amp;'Display 730 &amp; 1200'!$AN$12,#REF!,"&lt;="&amp;'Display 730 &amp; 1200'!$AN$11))</f>
        <v>0</v>
      </c>
    </row>
    <row r="2189" spans="1:5">
      <c r="A2189" t="str">
        <f>IF(INDEX('Display 730 &amp; 1200'!$A:$A,ROW())="","",INDEX('Display 730 &amp; 1200'!$A:$A,ROW()))</f>
        <v/>
      </c>
      <c r="B2189" t="str">
        <f>IF(INDEX('Display 730 &amp; 1200'!$B:$B,ROW())="","",INDEX('Display 730 &amp; 1200'!$B:$B,ROW()))</f>
        <v/>
      </c>
      <c r="C2189" t="str">
        <f>IF(INDEX('Display 730 &amp; 1200'!$D:$D,ROW())="","",INDEX('Display 730 &amp; 1200'!$D:$D,ROW()))</f>
        <v/>
      </c>
      <c r="D2189">
        <f>IF($C2189="",0,SUMIFS(#REF!,#REF!,$C2189,#REF!,"&gt;="&amp;'Display 730 &amp; 1200'!$AN$10,#REF!,"&lt;="&amp;'Display 730 &amp; 1200'!$AN$9))</f>
        <v>0</v>
      </c>
      <c r="E2189">
        <f>IF($C2189="",0,SUMIFS(#REF!,#REF!,$C2189,#REF!,"&gt;="&amp;'Display 730 &amp; 1200'!$AN$12,#REF!,"&lt;="&amp;'Display 730 &amp; 1200'!$AN$11))</f>
        <v>0</v>
      </c>
    </row>
    <row r="2190" spans="1:5">
      <c r="A2190" t="str">
        <f>IF(INDEX('Display 730 &amp; 1200'!$A:$A,ROW())="","",INDEX('Display 730 &amp; 1200'!$A:$A,ROW()))</f>
        <v/>
      </c>
      <c r="B2190" t="str">
        <f>IF(INDEX('Display 730 &amp; 1200'!$B:$B,ROW())="","",INDEX('Display 730 &amp; 1200'!$B:$B,ROW()))</f>
        <v/>
      </c>
      <c r="C2190" t="str">
        <f>IF(INDEX('Display 730 &amp; 1200'!$D:$D,ROW())="","",INDEX('Display 730 &amp; 1200'!$D:$D,ROW()))</f>
        <v/>
      </c>
      <c r="D2190">
        <f>IF($C2190="",0,SUMIFS(#REF!,#REF!,$C2190,#REF!,"&gt;="&amp;'Display 730 &amp; 1200'!$AN$10,#REF!,"&lt;="&amp;'Display 730 &amp; 1200'!$AN$9))</f>
        <v>0</v>
      </c>
      <c r="E2190">
        <f>IF($C2190="",0,SUMIFS(#REF!,#REF!,$C2190,#REF!,"&gt;="&amp;'Display 730 &amp; 1200'!$AN$12,#REF!,"&lt;="&amp;'Display 730 &amp; 1200'!$AN$11))</f>
        <v>0</v>
      </c>
    </row>
    <row r="2191" spans="1:5">
      <c r="A2191" t="str">
        <f>IF(INDEX('Display 730 &amp; 1200'!$A:$A,ROW())="","",INDEX('Display 730 &amp; 1200'!$A:$A,ROW()))</f>
        <v/>
      </c>
      <c r="B2191" t="str">
        <f>IF(INDEX('Display 730 &amp; 1200'!$B:$B,ROW())="","",INDEX('Display 730 &amp; 1200'!$B:$B,ROW()))</f>
        <v/>
      </c>
      <c r="C2191" t="str">
        <f>IF(INDEX('Display 730 &amp; 1200'!$D:$D,ROW())="","",INDEX('Display 730 &amp; 1200'!$D:$D,ROW()))</f>
        <v/>
      </c>
      <c r="D2191">
        <f>IF($C2191="",0,SUMIFS(#REF!,#REF!,$C2191,#REF!,"&gt;="&amp;'Display 730 &amp; 1200'!$AN$10,#REF!,"&lt;="&amp;'Display 730 &amp; 1200'!$AN$9))</f>
        <v>0</v>
      </c>
      <c r="E2191">
        <f>IF($C2191="",0,SUMIFS(#REF!,#REF!,$C2191,#REF!,"&gt;="&amp;'Display 730 &amp; 1200'!$AN$12,#REF!,"&lt;="&amp;'Display 730 &amp; 1200'!$AN$11))</f>
        <v>0</v>
      </c>
    </row>
    <row r="2192" spans="1:5">
      <c r="A2192" t="str">
        <f>IF(INDEX('Display 730 &amp; 1200'!$A:$A,ROW())="","",INDEX('Display 730 &amp; 1200'!$A:$A,ROW()))</f>
        <v/>
      </c>
      <c r="B2192" t="str">
        <f>IF(INDEX('Display 730 &amp; 1200'!$B:$B,ROW())="","",INDEX('Display 730 &amp; 1200'!$B:$B,ROW()))</f>
        <v/>
      </c>
      <c r="C2192" t="str">
        <f>IF(INDEX('Display 730 &amp; 1200'!$D:$D,ROW())="","",INDEX('Display 730 &amp; 1200'!$D:$D,ROW()))</f>
        <v/>
      </c>
      <c r="D2192">
        <f>IF($C2192="",0,SUMIFS(#REF!,#REF!,$C2192,#REF!,"&gt;="&amp;'Display 730 &amp; 1200'!$AN$10,#REF!,"&lt;="&amp;'Display 730 &amp; 1200'!$AN$9))</f>
        <v>0</v>
      </c>
      <c r="E2192">
        <f>IF($C2192="",0,SUMIFS(#REF!,#REF!,$C2192,#REF!,"&gt;="&amp;'Display 730 &amp; 1200'!$AN$12,#REF!,"&lt;="&amp;'Display 730 &amp; 1200'!$AN$11))</f>
        <v>0</v>
      </c>
    </row>
    <row r="2193" spans="1:5">
      <c r="A2193" t="str">
        <f>IF(INDEX('Display 730 &amp; 1200'!$A:$A,ROW())="","",INDEX('Display 730 &amp; 1200'!$A:$A,ROW()))</f>
        <v/>
      </c>
      <c r="B2193" t="str">
        <f>IF(INDEX('Display 730 &amp; 1200'!$B:$B,ROW())="","",INDEX('Display 730 &amp; 1200'!$B:$B,ROW()))</f>
        <v/>
      </c>
      <c r="C2193" t="str">
        <f>IF(INDEX('Display 730 &amp; 1200'!$D:$D,ROW())="","",INDEX('Display 730 &amp; 1200'!$D:$D,ROW()))</f>
        <v/>
      </c>
      <c r="D2193">
        <f>IF($C2193="",0,SUMIFS(#REF!,#REF!,$C2193,#REF!,"&gt;="&amp;'Display 730 &amp; 1200'!$AN$10,#REF!,"&lt;="&amp;'Display 730 &amp; 1200'!$AN$9))</f>
        <v>0</v>
      </c>
      <c r="E2193">
        <f>IF($C2193="",0,SUMIFS(#REF!,#REF!,$C2193,#REF!,"&gt;="&amp;'Display 730 &amp; 1200'!$AN$12,#REF!,"&lt;="&amp;'Display 730 &amp; 1200'!$AN$11))</f>
        <v>0</v>
      </c>
    </row>
    <row r="2194" spans="1:5">
      <c r="A2194" t="str">
        <f>IF(INDEX('Display 730 &amp; 1200'!$A:$A,ROW())="","",INDEX('Display 730 &amp; 1200'!$A:$A,ROW()))</f>
        <v/>
      </c>
      <c r="B2194" t="str">
        <f>IF(INDEX('Display 730 &amp; 1200'!$B:$B,ROW())="","",INDEX('Display 730 &amp; 1200'!$B:$B,ROW()))</f>
        <v/>
      </c>
      <c r="C2194" t="str">
        <f>IF(INDEX('Display 730 &amp; 1200'!$D:$D,ROW())="","",INDEX('Display 730 &amp; 1200'!$D:$D,ROW()))</f>
        <v/>
      </c>
      <c r="D2194">
        <f>IF($C2194="",0,SUMIFS(#REF!,#REF!,$C2194,#REF!,"&gt;="&amp;'Display 730 &amp; 1200'!$AN$10,#REF!,"&lt;="&amp;'Display 730 &amp; 1200'!$AN$9))</f>
        <v>0</v>
      </c>
      <c r="E2194">
        <f>IF($C2194="",0,SUMIFS(#REF!,#REF!,$C2194,#REF!,"&gt;="&amp;'Display 730 &amp; 1200'!$AN$12,#REF!,"&lt;="&amp;'Display 730 &amp; 1200'!$AN$11))</f>
        <v>0</v>
      </c>
    </row>
    <row r="2195" spans="1:5">
      <c r="A2195" t="str">
        <f>IF(INDEX('Display 730 &amp; 1200'!$A:$A,ROW())="","",INDEX('Display 730 &amp; 1200'!$A:$A,ROW()))</f>
        <v/>
      </c>
      <c r="B2195" t="str">
        <f>IF(INDEX('Display 730 &amp; 1200'!$B:$B,ROW())="","",INDEX('Display 730 &amp; 1200'!$B:$B,ROW()))</f>
        <v/>
      </c>
      <c r="C2195" t="str">
        <f>IF(INDEX('Display 730 &amp; 1200'!$D:$D,ROW())="","",INDEX('Display 730 &amp; 1200'!$D:$D,ROW()))</f>
        <v/>
      </c>
      <c r="D2195">
        <f>IF($C2195="",0,SUMIFS(#REF!,#REF!,$C2195,#REF!,"&gt;="&amp;'Display 730 &amp; 1200'!$AN$10,#REF!,"&lt;="&amp;'Display 730 &amp; 1200'!$AN$9))</f>
        <v>0</v>
      </c>
      <c r="E2195">
        <f>IF($C2195="",0,SUMIFS(#REF!,#REF!,$C2195,#REF!,"&gt;="&amp;'Display 730 &amp; 1200'!$AN$12,#REF!,"&lt;="&amp;'Display 730 &amp; 1200'!$AN$11))</f>
        <v>0</v>
      </c>
    </row>
    <row r="2196" spans="1:5">
      <c r="A2196" t="str">
        <f>IF(INDEX('Display 730 &amp; 1200'!$A:$A,ROW())="","",INDEX('Display 730 &amp; 1200'!$A:$A,ROW()))</f>
        <v/>
      </c>
      <c r="B2196" t="str">
        <f>IF(INDEX('Display 730 &amp; 1200'!$B:$B,ROW())="","",INDEX('Display 730 &amp; 1200'!$B:$B,ROW()))</f>
        <v/>
      </c>
      <c r="C2196" t="str">
        <f>IF(INDEX('Display 730 &amp; 1200'!$D:$D,ROW())="","",INDEX('Display 730 &amp; 1200'!$D:$D,ROW()))</f>
        <v/>
      </c>
      <c r="D2196">
        <f>IF($C2196="",0,SUMIFS(#REF!,#REF!,$C2196,#REF!,"&gt;="&amp;'Display 730 &amp; 1200'!$AN$10,#REF!,"&lt;="&amp;'Display 730 &amp; 1200'!$AN$9))</f>
        <v>0</v>
      </c>
      <c r="E2196">
        <f>IF($C2196="",0,SUMIFS(#REF!,#REF!,$C2196,#REF!,"&gt;="&amp;'Display 730 &amp; 1200'!$AN$12,#REF!,"&lt;="&amp;'Display 730 &amp; 1200'!$AN$11))</f>
        <v>0</v>
      </c>
    </row>
    <row r="2197" spans="1:5">
      <c r="A2197" t="str">
        <f>IF(INDEX('Display 730 &amp; 1200'!$A:$A,ROW())="","",INDEX('Display 730 &amp; 1200'!$A:$A,ROW()))</f>
        <v/>
      </c>
      <c r="B2197" t="str">
        <f>IF(INDEX('Display 730 &amp; 1200'!$B:$B,ROW())="","",INDEX('Display 730 &amp; 1200'!$B:$B,ROW()))</f>
        <v/>
      </c>
      <c r="C2197" t="str">
        <f>IF(INDEX('Display 730 &amp; 1200'!$D:$D,ROW())="","",INDEX('Display 730 &amp; 1200'!$D:$D,ROW()))</f>
        <v/>
      </c>
      <c r="D2197">
        <f>IF($C2197="",0,SUMIFS(#REF!,#REF!,$C2197,#REF!,"&gt;="&amp;'Display 730 &amp; 1200'!$AN$10,#REF!,"&lt;="&amp;'Display 730 &amp; 1200'!$AN$9))</f>
        <v>0</v>
      </c>
      <c r="E2197">
        <f>IF($C2197="",0,SUMIFS(#REF!,#REF!,$C2197,#REF!,"&gt;="&amp;'Display 730 &amp; 1200'!$AN$12,#REF!,"&lt;="&amp;'Display 730 &amp; 1200'!$AN$11))</f>
        <v>0</v>
      </c>
    </row>
    <row r="2198" spans="1:5">
      <c r="A2198" t="str">
        <f>IF(INDEX('Display 730 &amp; 1200'!$A:$A,ROW())="","",INDEX('Display 730 &amp; 1200'!$A:$A,ROW()))</f>
        <v/>
      </c>
      <c r="B2198" t="str">
        <f>IF(INDEX('Display 730 &amp; 1200'!$B:$B,ROW())="","",INDEX('Display 730 &amp; 1200'!$B:$B,ROW()))</f>
        <v/>
      </c>
      <c r="C2198" t="str">
        <f>IF(INDEX('Display 730 &amp; 1200'!$D:$D,ROW())="","",INDEX('Display 730 &amp; 1200'!$D:$D,ROW()))</f>
        <v/>
      </c>
      <c r="D2198">
        <f>IF($C2198="",0,SUMIFS(#REF!,#REF!,$C2198,#REF!,"&gt;="&amp;'Display 730 &amp; 1200'!$AN$10,#REF!,"&lt;="&amp;'Display 730 &amp; 1200'!$AN$9))</f>
        <v>0</v>
      </c>
      <c r="E2198">
        <f>IF($C2198="",0,SUMIFS(#REF!,#REF!,$C2198,#REF!,"&gt;="&amp;'Display 730 &amp; 1200'!$AN$12,#REF!,"&lt;="&amp;'Display 730 &amp; 1200'!$AN$11))</f>
        <v>0</v>
      </c>
    </row>
    <row r="2199" spans="1:5">
      <c r="A2199" t="str">
        <f>IF(INDEX('Display 730 &amp; 1200'!$A:$A,ROW())="","",INDEX('Display 730 &amp; 1200'!$A:$A,ROW()))</f>
        <v/>
      </c>
      <c r="B2199" t="str">
        <f>IF(INDEX('Display 730 &amp; 1200'!$B:$B,ROW())="","",INDEX('Display 730 &amp; 1200'!$B:$B,ROW()))</f>
        <v/>
      </c>
      <c r="C2199" t="str">
        <f>IF(INDEX('Display 730 &amp; 1200'!$D:$D,ROW())="","",INDEX('Display 730 &amp; 1200'!$D:$D,ROW()))</f>
        <v/>
      </c>
      <c r="D2199">
        <f>IF($C2199="",0,SUMIFS(#REF!,#REF!,$C2199,#REF!,"&gt;="&amp;'Display 730 &amp; 1200'!$AN$10,#REF!,"&lt;="&amp;'Display 730 &amp; 1200'!$AN$9))</f>
        <v>0</v>
      </c>
      <c r="E2199">
        <f>IF($C2199="",0,SUMIFS(#REF!,#REF!,$C2199,#REF!,"&gt;="&amp;'Display 730 &amp; 1200'!$AN$12,#REF!,"&lt;="&amp;'Display 730 &amp; 1200'!$AN$11))</f>
        <v>0</v>
      </c>
    </row>
    <row r="2200" spans="1:5">
      <c r="A2200" t="str">
        <f>IF(INDEX('Display 730 &amp; 1200'!$A:$A,ROW())="","",INDEX('Display 730 &amp; 1200'!$A:$A,ROW()))</f>
        <v/>
      </c>
      <c r="B2200" t="str">
        <f>IF(INDEX('Display 730 &amp; 1200'!$B:$B,ROW())="","",INDEX('Display 730 &amp; 1200'!$B:$B,ROW()))</f>
        <v/>
      </c>
      <c r="C2200" t="str">
        <f>IF(INDEX('Display 730 &amp; 1200'!$D:$D,ROW())="","",INDEX('Display 730 &amp; 1200'!$D:$D,ROW()))</f>
        <v/>
      </c>
      <c r="D2200">
        <f>IF($C2200="",0,SUMIFS(#REF!,#REF!,$C2200,#REF!,"&gt;="&amp;'Display 730 &amp; 1200'!$AN$10,#REF!,"&lt;="&amp;'Display 730 &amp; 1200'!$AN$9))</f>
        <v>0</v>
      </c>
      <c r="E2200">
        <f>IF($C2200="",0,SUMIFS(#REF!,#REF!,$C2200,#REF!,"&gt;="&amp;'Display 730 &amp; 1200'!$AN$12,#REF!,"&lt;="&amp;'Display 730 &amp; 1200'!$AN$11))</f>
        <v>0</v>
      </c>
    </row>
    <row r="2201" spans="1:5">
      <c r="A2201" t="str">
        <f>IF(INDEX('Display 730 &amp; 1200'!$A:$A,ROW())="","",INDEX('Display 730 &amp; 1200'!$A:$A,ROW()))</f>
        <v/>
      </c>
      <c r="B2201" t="str">
        <f>IF(INDEX('Display 730 &amp; 1200'!$B:$B,ROW())="","",INDEX('Display 730 &amp; 1200'!$B:$B,ROW()))</f>
        <v/>
      </c>
      <c r="C2201" t="str">
        <f>IF(INDEX('Display 730 &amp; 1200'!$D:$D,ROW())="","",INDEX('Display 730 &amp; 1200'!$D:$D,ROW()))</f>
        <v/>
      </c>
      <c r="D2201">
        <f>IF($C2201="",0,SUMIFS(#REF!,#REF!,$C2201,#REF!,"&gt;="&amp;'Display 730 &amp; 1200'!$AN$10,#REF!,"&lt;="&amp;'Display 730 &amp; 1200'!$AN$9))</f>
        <v>0</v>
      </c>
      <c r="E2201">
        <f>IF($C2201="",0,SUMIFS(#REF!,#REF!,$C2201,#REF!,"&gt;="&amp;'Display 730 &amp; 1200'!$AN$12,#REF!,"&lt;="&amp;'Display 730 &amp; 1200'!$AN$11))</f>
        <v>0</v>
      </c>
    </row>
    <row r="2202" spans="1:5">
      <c r="A2202" t="str">
        <f>IF(INDEX('Display 730 &amp; 1200'!$A:$A,ROW())="","",INDEX('Display 730 &amp; 1200'!$A:$A,ROW()))</f>
        <v/>
      </c>
      <c r="B2202" t="str">
        <f>IF(INDEX('Display 730 &amp; 1200'!$B:$B,ROW())="","",INDEX('Display 730 &amp; 1200'!$B:$B,ROW()))</f>
        <v/>
      </c>
      <c r="C2202" t="str">
        <f>IF(INDEX('Display 730 &amp; 1200'!$D:$D,ROW())="","",INDEX('Display 730 &amp; 1200'!$D:$D,ROW()))</f>
        <v/>
      </c>
      <c r="D2202">
        <f>IF($C2202="",0,SUMIFS(#REF!,#REF!,$C2202,#REF!,"&gt;="&amp;'Display 730 &amp; 1200'!$AN$10,#REF!,"&lt;="&amp;'Display 730 &amp; 1200'!$AN$9))</f>
        <v>0</v>
      </c>
      <c r="E2202">
        <f>IF($C2202="",0,SUMIFS(#REF!,#REF!,$C2202,#REF!,"&gt;="&amp;'Display 730 &amp; 1200'!$AN$12,#REF!,"&lt;="&amp;'Display 730 &amp; 1200'!$AN$11))</f>
        <v>0</v>
      </c>
    </row>
    <row r="2203" spans="1:5">
      <c r="A2203" t="str">
        <f>IF(INDEX('Display 730 &amp; 1200'!$A:$A,ROW())="","",INDEX('Display 730 &amp; 1200'!$A:$A,ROW()))</f>
        <v/>
      </c>
      <c r="B2203" t="str">
        <f>IF(INDEX('Display 730 &amp; 1200'!$B:$B,ROW())="","",INDEX('Display 730 &amp; 1200'!$B:$B,ROW()))</f>
        <v/>
      </c>
      <c r="C2203" t="str">
        <f>IF(INDEX('Display 730 &amp; 1200'!$D:$D,ROW())="","",INDEX('Display 730 &amp; 1200'!$D:$D,ROW()))</f>
        <v/>
      </c>
      <c r="D2203">
        <f>IF($C2203="",0,SUMIFS(#REF!,#REF!,$C2203,#REF!,"&gt;="&amp;'Display 730 &amp; 1200'!$AN$10,#REF!,"&lt;="&amp;'Display 730 &amp; 1200'!$AN$9))</f>
        <v>0</v>
      </c>
      <c r="E2203">
        <f>IF($C2203="",0,SUMIFS(#REF!,#REF!,$C2203,#REF!,"&gt;="&amp;'Display 730 &amp; 1200'!$AN$12,#REF!,"&lt;="&amp;'Display 730 &amp; 1200'!$AN$11))</f>
        <v>0</v>
      </c>
    </row>
    <row r="2204" spans="1:5">
      <c r="A2204" t="str">
        <f>IF(INDEX('Display 730 &amp; 1200'!$A:$A,ROW())="","",INDEX('Display 730 &amp; 1200'!$A:$A,ROW()))</f>
        <v/>
      </c>
      <c r="B2204" t="str">
        <f>IF(INDEX('Display 730 &amp; 1200'!$B:$B,ROW())="","",INDEX('Display 730 &amp; 1200'!$B:$B,ROW()))</f>
        <v/>
      </c>
      <c r="C2204" t="str">
        <f>IF(INDEX('Display 730 &amp; 1200'!$D:$D,ROW())="","",INDEX('Display 730 &amp; 1200'!$D:$D,ROW()))</f>
        <v/>
      </c>
      <c r="D2204">
        <f>IF($C2204="",0,SUMIFS(#REF!,#REF!,$C2204,#REF!,"&gt;="&amp;'Display 730 &amp; 1200'!$AN$10,#REF!,"&lt;="&amp;'Display 730 &amp; 1200'!$AN$9))</f>
        <v>0</v>
      </c>
      <c r="E2204">
        <f>IF($C2204="",0,SUMIFS(#REF!,#REF!,$C2204,#REF!,"&gt;="&amp;'Display 730 &amp; 1200'!$AN$12,#REF!,"&lt;="&amp;'Display 730 &amp; 1200'!$AN$11))</f>
        <v>0</v>
      </c>
    </row>
    <row r="2205" spans="1:5">
      <c r="A2205" t="str">
        <f>IF(INDEX('Display 730 &amp; 1200'!$A:$A,ROW())="","",INDEX('Display 730 &amp; 1200'!$A:$A,ROW()))</f>
        <v/>
      </c>
      <c r="B2205" t="str">
        <f>IF(INDEX('Display 730 &amp; 1200'!$B:$B,ROW())="","",INDEX('Display 730 &amp; 1200'!$B:$B,ROW()))</f>
        <v/>
      </c>
      <c r="C2205" t="str">
        <f>IF(INDEX('Display 730 &amp; 1200'!$D:$D,ROW())="","",INDEX('Display 730 &amp; 1200'!$D:$D,ROW()))</f>
        <v/>
      </c>
      <c r="D2205">
        <f>IF($C2205="",0,SUMIFS(#REF!,#REF!,$C2205,#REF!,"&gt;="&amp;'Display 730 &amp; 1200'!$AN$10,#REF!,"&lt;="&amp;'Display 730 &amp; 1200'!$AN$9))</f>
        <v>0</v>
      </c>
      <c r="E2205">
        <f>IF($C2205="",0,SUMIFS(#REF!,#REF!,$C2205,#REF!,"&gt;="&amp;'Display 730 &amp; 1200'!$AN$12,#REF!,"&lt;="&amp;'Display 730 &amp; 1200'!$AN$11))</f>
        <v>0</v>
      </c>
    </row>
    <row r="2206" spans="1:5">
      <c r="A2206" t="str">
        <f>IF(INDEX('Display 730 &amp; 1200'!$A:$A,ROW())="","",INDEX('Display 730 &amp; 1200'!$A:$A,ROW()))</f>
        <v/>
      </c>
      <c r="B2206" t="str">
        <f>IF(INDEX('Display 730 &amp; 1200'!$B:$B,ROW())="","",INDEX('Display 730 &amp; 1200'!$B:$B,ROW()))</f>
        <v/>
      </c>
      <c r="C2206" t="str">
        <f>IF(INDEX('Display 730 &amp; 1200'!$D:$D,ROW())="","",INDEX('Display 730 &amp; 1200'!$D:$D,ROW()))</f>
        <v/>
      </c>
      <c r="D2206">
        <f>IF($C2206="",0,SUMIFS(#REF!,#REF!,$C2206,#REF!,"&gt;="&amp;'Display 730 &amp; 1200'!$AN$10,#REF!,"&lt;="&amp;'Display 730 &amp; 1200'!$AN$9))</f>
        <v>0</v>
      </c>
      <c r="E2206">
        <f>IF($C2206="",0,SUMIFS(#REF!,#REF!,$C2206,#REF!,"&gt;="&amp;'Display 730 &amp; 1200'!$AN$12,#REF!,"&lt;="&amp;'Display 730 &amp; 1200'!$AN$11))</f>
        <v>0</v>
      </c>
    </row>
    <row r="2207" spans="1:5">
      <c r="A2207" t="str">
        <f>IF(INDEX('Display 730 &amp; 1200'!$A:$A,ROW())="","",INDEX('Display 730 &amp; 1200'!$A:$A,ROW()))</f>
        <v/>
      </c>
      <c r="B2207" t="str">
        <f>IF(INDEX('Display 730 &amp; 1200'!$B:$B,ROW())="","",INDEX('Display 730 &amp; 1200'!$B:$B,ROW()))</f>
        <v/>
      </c>
      <c r="C2207" t="str">
        <f>IF(INDEX('Display 730 &amp; 1200'!$D:$D,ROW())="","",INDEX('Display 730 &amp; 1200'!$D:$D,ROW()))</f>
        <v/>
      </c>
      <c r="D2207">
        <f>IF($C2207="",0,SUMIFS(#REF!,#REF!,$C2207,#REF!,"&gt;="&amp;'Display 730 &amp; 1200'!$AN$10,#REF!,"&lt;="&amp;'Display 730 &amp; 1200'!$AN$9))</f>
        <v>0</v>
      </c>
      <c r="E2207">
        <f>IF($C2207="",0,SUMIFS(#REF!,#REF!,$C2207,#REF!,"&gt;="&amp;'Display 730 &amp; 1200'!$AN$12,#REF!,"&lt;="&amp;'Display 730 &amp; 1200'!$AN$11))</f>
        <v>0</v>
      </c>
    </row>
    <row r="2208" spans="1:5">
      <c r="A2208" t="str">
        <f>IF(INDEX('Display 730 &amp; 1200'!$A:$A,ROW())="","",INDEX('Display 730 &amp; 1200'!$A:$A,ROW()))</f>
        <v/>
      </c>
      <c r="B2208" t="str">
        <f>IF(INDEX('Display 730 &amp; 1200'!$B:$B,ROW())="","",INDEX('Display 730 &amp; 1200'!$B:$B,ROW()))</f>
        <v/>
      </c>
      <c r="C2208" t="str">
        <f>IF(INDEX('Display 730 &amp; 1200'!$D:$D,ROW())="","",INDEX('Display 730 &amp; 1200'!$D:$D,ROW()))</f>
        <v/>
      </c>
      <c r="D2208">
        <f>IF($C2208="",0,SUMIFS(#REF!,#REF!,$C2208,#REF!,"&gt;="&amp;'Display 730 &amp; 1200'!$AN$10,#REF!,"&lt;="&amp;'Display 730 &amp; 1200'!$AN$9))</f>
        <v>0</v>
      </c>
      <c r="E2208">
        <f>IF($C2208="",0,SUMIFS(#REF!,#REF!,$C2208,#REF!,"&gt;="&amp;'Display 730 &amp; 1200'!$AN$12,#REF!,"&lt;="&amp;'Display 730 &amp; 1200'!$AN$11))</f>
        <v>0</v>
      </c>
    </row>
    <row r="2209" spans="1:5">
      <c r="A2209" t="str">
        <f>IF(INDEX('Display 730 &amp; 1200'!$A:$A,ROW())="","",INDEX('Display 730 &amp; 1200'!$A:$A,ROW()))</f>
        <v/>
      </c>
      <c r="B2209" t="str">
        <f>IF(INDEX('Display 730 &amp; 1200'!$B:$B,ROW())="","",INDEX('Display 730 &amp; 1200'!$B:$B,ROW()))</f>
        <v/>
      </c>
      <c r="C2209" t="str">
        <f>IF(INDEX('Display 730 &amp; 1200'!$D:$D,ROW())="","",INDEX('Display 730 &amp; 1200'!$D:$D,ROW()))</f>
        <v/>
      </c>
      <c r="D2209">
        <f>IF($C2209="",0,SUMIFS(#REF!,#REF!,$C2209,#REF!,"&gt;="&amp;'Display 730 &amp; 1200'!$AN$10,#REF!,"&lt;="&amp;'Display 730 &amp; 1200'!$AN$9))</f>
        <v>0</v>
      </c>
      <c r="E2209">
        <f>IF($C2209="",0,SUMIFS(#REF!,#REF!,$C2209,#REF!,"&gt;="&amp;'Display 730 &amp; 1200'!$AN$12,#REF!,"&lt;="&amp;'Display 730 &amp; 1200'!$AN$11))</f>
        <v>0</v>
      </c>
    </row>
    <row r="2210" spans="1:5">
      <c r="A2210" t="str">
        <f>IF(INDEX('Display 730 &amp; 1200'!$A:$A,ROW())="","",INDEX('Display 730 &amp; 1200'!$A:$A,ROW()))</f>
        <v/>
      </c>
      <c r="B2210" t="str">
        <f>IF(INDEX('Display 730 &amp; 1200'!$B:$B,ROW())="","",INDEX('Display 730 &amp; 1200'!$B:$B,ROW()))</f>
        <v/>
      </c>
      <c r="C2210" t="str">
        <f>IF(INDEX('Display 730 &amp; 1200'!$D:$D,ROW())="","",INDEX('Display 730 &amp; 1200'!$D:$D,ROW()))</f>
        <v/>
      </c>
      <c r="D2210">
        <f>IF($C2210="",0,SUMIFS(#REF!,#REF!,$C2210,#REF!,"&gt;="&amp;'Display 730 &amp; 1200'!$AN$10,#REF!,"&lt;="&amp;'Display 730 &amp; 1200'!$AN$9))</f>
        <v>0</v>
      </c>
      <c r="E2210">
        <f>IF($C2210="",0,SUMIFS(#REF!,#REF!,$C2210,#REF!,"&gt;="&amp;'Display 730 &amp; 1200'!$AN$12,#REF!,"&lt;="&amp;'Display 730 &amp; 1200'!$AN$11))</f>
        <v>0</v>
      </c>
    </row>
    <row r="2211" spans="1:5">
      <c r="A2211" t="str">
        <f>IF(INDEX('Display 730 &amp; 1200'!$A:$A,ROW())="","",INDEX('Display 730 &amp; 1200'!$A:$A,ROW()))</f>
        <v/>
      </c>
      <c r="B2211" t="str">
        <f>IF(INDEX('Display 730 &amp; 1200'!$B:$B,ROW())="","",INDEX('Display 730 &amp; 1200'!$B:$B,ROW()))</f>
        <v/>
      </c>
      <c r="C2211" t="str">
        <f>IF(INDEX('Display 730 &amp; 1200'!$D:$D,ROW())="","",INDEX('Display 730 &amp; 1200'!$D:$D,ROW()))</f>
        <v/>
      </c>
      <c r="D2211">
        <f>IF($C2211="",0,SUMIFS(#REF!,#REF!,$C2211,#REF!,"&gt;="&amp;'Display 730 &amp; 1200'!$AN$10,#REF!,"&lt;="&amp;'Display 730 &amp; 1200'!$AN$9))</f>
        <v>0</v>
      </c>
      <c r="E2211">
        <f>IF($C2211="",0,SUMIFS(#REF!,#REF!,$C2211,#REF!,"&gt;="&amp;'Display 730 &amp; 1200'!$AN$12,#REF!,"&lt;="&amp;'Display 730 &amp; 1200'!$AN$11))</f>
        <v>0</v>
      </c>
    </row>
    <row r="2212" spans="1:5">
      <c r="A2212" t="str">
        <f>IF(INDEX('Display 730 &amp; 1200'!$A:$A,ROW())="","",INDEX('Display 730 &amp; 1200'!$A:$A,ROW()))</f>
        <v/>
      </c>
      <c r="B2212" t="str">
        <f>IF(INDEX('Display 730 &amp; 1200'!$B:$B,ROW())="","",INDEX('Display 730 &amp; 1200'!$B:$B,ROW()))</f>
        <v/>
      </c>
      <c r="C2212" t="str">
        <f>IF(INDEX('Display 730 &amp; 1200'!$D:$D,ROW())="","",INDEX('Display 730 &amp; 1200'!$D:$D,ROW()))</f>
        <v/>
      </c>
      <c r="D2212">
        <f>IF($C2212="",0,SUMIFS(#REF!,#REF!,$C2212,#REF!,"&gt;="&amp;'Display 730 &amp; 1200'!$AN$10,#REF!,"&lt;="&amp;'Display 730 &amp; 1200'!$AN$9))</f>
        <v>0</v>
      </c>
      <c r="E2212">
        <f>IF($C2212="",0,SUMIFS(#REF!,#REF!,$C2212,#REF!,"&gt;="&amp;'Display 730 &amp; 1200'!$AN$12,#REF!,"&lt;="&amp;'Display 730 &amp; 1200'!$AN$11))</f>
        <v>0</v>
      </c>
    </row>
    <row r="2213" spans="1:5">
      <c r="A2213" t="str">
        <f>IF(INDEX('Display 730 &amp; 1200'!$A:$A,ROW())="","",INDEX('Display 730 &amp; 1200'!$A:$A,ROW()))</f>
        <v/>
      </c>
      <c r="B2213" t="str">
        <f>IF(INDEX('Display 730 &amp; 1200'!$B:$B,ROW())="","",INDEX('Display 730 &amp; 1200'!$B:$B,ROW()))</f>
        <v/>
      </c>
      <c r="C2213" t="str">
        <f>IF(INDEX('Display 730 &amp; 1200'!$D:$D,ROW())="","",INDEX('Display 730 &amp; 1200'!$D:$D,ROW()))</f>
        <v/>
      </c>
      <c r="D2213">
        <f>IF($C2213="",0,SUMIFS(#REF!,#REF!,$C2213,#REF!,"&gt;="&amp;'Display 730 &amp; 1200'!$AN$10,#REF!,"&lt;="&amp;'Display 730 &amp; 1200'!$AN$9))</f>
        <v>0</v>
      </c>
      <c r="E2213">
        <f>IF($C2213="",0,SUMIFS(#REF!,#REF!,$C2213,#REF!,"&gt;="&amp;'Display 730 &amp; 1200'!$AN$12,#REF!,"&lt;="&amp;'Display 730 &amp; 1200'!$AN$11))</f>
        <v>0</v>
      </c>
    </row>
    <row r="2214" spans="1:5">
      <c r="A2214" t="str">
        <f>IF(INDEX('Display 730 &amp; 1200'!$A:$A,ROW())="","",INDEX('Display 730 &amp; 1200'!$A:$A,ROW()))</f>
        <v/>
      </c>
      <c r="B2214" t="str">
        <f>IF(INDEX('Display 730 &amp; 1200'!$B:$B,ROW())="","",INDEX('Display 730 &amp; 1200'!$B:$B,ROW()))</f>
        <v/>
      </c>
      <c r="C2214" t="str">
        <f>IF(INDEX('Display 730 &amp; 1200'!$D:$D,ROW())="","",INDEX('Display 730 &amp; 1200'!$D:$D,ROW()))</f>
        <v/>
      </c>
      <c r="D2214">
        <f>IF($C2214="",0,SUMIFS(#REF!,#REF!,$C2214,#REF!,"&gt;="&amp;'Display 730 &amp; 1200'!$AN$10,#REF!,"&lt;="&amp;'Display 730 &amp; 1200'!$AN$9))</f>
        <v>0</v>
      </c>
      <c r="E2214">
        <f>IF($C2214="",0,SUMIFS(#REF!,#REF!,$C2214,#REF!,"&gt;="&amp;'Display 730 &amp; 1200'!$AN$12,#REF!,"&lt;="&amp;'Display 730 &amp; 1200'!$AN$11))</f>
        <v>0</v>
      </c>
    </row>
    <row r="2215" spans="1:5">
      <c r="A2215" t="str">
        <f>IF(INDEX('Display 730 &amp; 1200'!$A:$A,ROW())="","",INDEX('Display 730 &amp; 1200'!$A:$A,ROW()))</f>
        <v/>
      </c>
      <c r="B2215" t="str">
        <f>IF(INDEX('Display 730 &amp; 1200'!$B:$B,ROW())="","",INDEX('Display 730 &amp; 1200'!$B:$B,ROW()))</f>
        <v/>
      </c>
      <c r="C2215" t="str">
        <f>IF(INDEX('Display 730 &amp; 1200'!$D:$D,ROW())="","",INDEX('Display 730 &amp; 1200'!$D:$D,ROW()))</f>
        <v/>
      </c>
      <c r="D2215">
        <f>IF($C2215="",0,SUMIFS(#REF!,#REF!,$C2215,#REF!,"&gt;="&amp;'Display 730 &amp; 1200'!$AN$10,#REF!,"&lt;="&amp;'Display 730 &amp; 1200'!$AN$9))</f>
        <v>0</v>
      </c>
      <c r="E2215">
        <f>IF($C2215="",0,SUMIFS(#REF!,#REF!,$C2215,#REF!,"&gt;="&amp;'Display 730 &amp; 1200'!$AN$12,#REF!,"&lt;="&amp;'Display 730 &amp; 1200'!$AN$11))</f>
        <v>0</v>
      </c>
    </row>
    <row r="2216" spans="1:5">
      <c r="A2216" t="str">
        <f>IF(INDEX('Display 730 &amp; 1200'!$A:$A,ROW())="","",INDEX('Display 730 &amp; 1200'!$A:$A,ROW()))</f>
        <v/>
      </c>
      <c r="B2216" t="str">
        <f>IF(INDEX('Display 730 &amp; 1200'!$B:$B,ROW())="","",INDEX('Display 730 &amp; 1200'!$B:$B,ROW()))</f>
        <v/>
      </c>
      <c r="C2216" t="str">
        <f>IF(INDEX('Display 730 &amp; 1200'!$D:$D,ROW())="","",INDEX('Display 730 &amp; 1200'!$D:$D,ROW()))</f>
        <v/>
      </c>
      <c r="D2216">
        <f>IF($C2216="",0,SUMIFS(#REF!,#REF!,$C2216,#REF!,"&gt;="&amp;'Display 730 &amp; 1200'!$AN$10,#REF!,"&lt;="&amp;'Display 730 &amp; 1200'!$AN$9))</f>
        <v>0</v>
      </c>
      <c r="E2216">
        <f>IF($C2216="",0,SUMIFS(#REF!,#REF!,$C2216,#REF!,"&gt;="&amp;'Display 730 &amp; 1200'!$AN$12,#REF!,"&lt;="&amp;'Display 730 &amp; 1200'!$AN$11))</f>
        <v>0</v>
      </c>
    </row>
    <row r="2217" spans="1:5">
      <c r="A2217" t="str">
        <f>IF(INDEX('Display 730 &amp; 1200'!$A:$A,ROW())="","",INDEX('Display 730 &amp; 1200'!$A:$A,ROW()))</f>
        <v/>
      </c>
      <c r="B2217" t="str">
        <f>IF(INDEX('Display 730 &amp; 1200'!$B:$B,ROW())="","",INDEX('Display 730 &amp; 1200'!$B:$B,ROW()))</f>
        <v/>
      </c>
      <c r="C2217" t="str">
        <f>IF(INDEX('Display 730 &amp; 1200'!$D:$D,ROW())="","",INDEX('Display 730 &amp; 1200'!$D:$D,ROW()))</f>
        <v/>
      </c>
      <c r="D2217">
        <f>IF($C2217="",0,SUMIFS(#REF!,#REF!,$C2217,#REF!,"&gt;="&amp;'Display 730 &amp; 1200'!$AN$10,#REF!,"&lt;="&amp;'Display 730 &amp; 1200'!$AN$9))</f>
        <v>0</v>
      </c>
      <c r="E2217">
        <f>IF($C2217="",0,SUMIFS(#REF!,#REF!,$C2217,#REF!,"&gt;="&amp;'Display 730 &amp; 1200'!$AN$12,#REF!,"&lt;="&amp;'Display 730 &amp; 1200'!$AN$11))</f>
        <v>0</v>
      </c>
    </row>
    <row r="2218" spans="1:5">
      <c r="A2218" t="str">
        <f>IF(INDEX('Display 730 &amp; 1200'!$A:$A,ROW())="","",INDEX('Display 730 &amp; 1200'!$A:$A,ROW()))</f>
        <v/>
      </c>
      <c r="B2218" t="str">
        <f>IF(INDEX('Display 730 &amp; 1200'!$B:$B,ROW())="","",INDEX('Display 730 &amp; 1200'!$B:$B,ROW()))</f>
        <v/>
      </c>
      <c r="C2218" t="str">
        <f>IF(INDEX('Display 730 &amp; 1200'!$D:$D,ROW())="","",INDEX('Display 730 &amp; 1200'!$D:$D,ROW()))</f>
        <v/>
      </c>
      <c r="D2218">
        <f>IF($C2218="",0,SUMIFS(#REF!,#REF!,$C2218,#REF!,"&gt;="&amp;'Display 730 &amp; 1200'!$AN$10,#REF!,"&lt;="&amp;'Display 730 &amp; 1200'!$AN$9))</f>
        <v>0</v>
      </c>
      <c r="E2218">
        <f>IF($C2218="",0,SUMIFS(#REF!,#REF!,$C2218,#REF!,"&gt;="&amp;'Display 730 &amp; 1200'!$AN$12,#REF!,"&lt;="&amp;'Display 730 &amp; 1200'!$AN$11))</f>
        <v>0</v>
      </c>
    </row>
    <row r="2219" spans="1:5">
      <c r="A2219" t="str">
        <f>IF(INDEX('Display 730 &amp; 1200'!$A:$A,ROW())="","",INDEX('Display 730 &amp; 1200'!$A:$A,ROW()))</f>
        <v/>
      </c>
      <c r="B2219" t="str">
        <f>IF(INDEX('Display 730 &amp; 1200'!$B:$B,ROW())="","",INDEX('Display 730 &amp; 1200'!$B:$B,ROW()))</f>
        <v/>
      </c>
      <c r="C2219" t="str">
        <f>IF(INDEX('Display 730 &amp; 1200'!$D:$D,ROW())="","",INDEX('Display 730 &amp; 1200'!$D:$D,ROW()))</f>
        <v/>
      </c>
      <c r="D2219">
        <f>IF($C2219="",0,SUMIFS(#REF!,#REF!,$C2219,#REF!,"&gt;="&amp;'Display 730 &amp; 1200'!$AN$10,#REF!,"&lt;="&amp;'Display 730 &amp; 1200'!$AN$9))</f>
        <v>0</v>
      </c>
      <c r="E2219">
        <f>IF($C2219="",0,SUMIFS(#REF!,#REF!,$C2219,#REF!,"&gt;="&amp;'Display 730 &amp; 1200'!$AN$12,#REF!,"&lt;="&amp;'Display 730 &amp; 1200'!$AN$11))</f>
        <v>0</v>
      </c>
    </row>
    <row r="2220" spans="1:5">
      <c r="A2220" t="str">
        <f>IF(INDEX('Display 730 &amp; 1200'!$A:$A,ROW())="","",INDEX('Display 730 &amp; 1200'!$A:$A,ROW()))</f>
        <v/>
      </c>
      <c r="B2220" t="str">
        <f>IF(INDEX('Display 730 &amp; 1200'!$B:$B,ROW())="","",INDEX('Display 730 &amp; 1200'!$B:$B,ROW()))</f>
        <v/>
      </c>
      <c r="C2220" t="str">
        <f>IF(INDEX('Display 730 &amp; 1200'!$D:$D,ROW())="","",INDEX('Display 730 &amp; 1200'!$D:$D,ROW()))</f>
        <v/>
      </c>
      <c r="D2220">
        <f>IF($C2220="",0,SUMIFS(#REF!,#REF!,$C2220,#REF!,"&gt;="&amp;'Display 730 &amp; 1200'!$AN$10,#REF!,"&lt;="&amp;'Display 730 &amp; 1200'!$AN$9))</f>
        <v>0</v>
      </c>
      <c r="E2220">
        <f>IF($C2220="",0,SUMIFS(#REF!,#REF!,$C2220,#REF!,"&gt;="&amp;'Display 730 &amp; 1200'!$AN$12,#REF!,"&lt;="&amp;'Display 730 &amp; 1200'!$AN$11))</f>
        <v>0</v>
      </c>
    </row>
    <row r="2221" spans="1:5">
      <c r="A2221" t="str">
        <f>IF(INDEX('Display 730 &amp; 1200'!$A:$A,ROW())="","",INDEX('Display 730 &amp; 1200'!$A:$A,ROW()))</f>
        <v/>
      </c>
      <c r="B2221" t="str">
        <f>IF(INDEX('Display 730 &amp; 1200'!$B:$B,ROW())="","",INDEX('Display 730 &amp; 1200'!$B:$B,ROW()))</f>
        <v/>
      </c>
      <c r="C2221" t="str">
        <f>IF(INDEX('Display 730 &amp; 1200'!$D:$D,ROW())="","",INDEX('Display 730 &amp; 1200'!$D:$D,ROW()))</f>
        <v/>
      </c>
      <c r="D2221">
        <f>IF($C2221="",0,SUMIFS(#REF!,#REF!,$C2221,#REF!,"&gt;="&amp;'Display 730 &amp; 1200'!$AN$10,#REF!,"&lt;="&amp;'Display 730 &amp; 1200'!$AN$9))</f>
        <v>0</v>
      </c>
      <c r="E2221">
        <f>IF($C2221="",0,SUMIFS(#REF!,#REF!,$C2221,#REF!,"&gt;="&amp;'Display 730 &amp; 1200'!$AN$12,#REF!,"&lt;="&amp;'Display 730 &amp; 1200'!$AN$11))</f>
        <v>0</v>
      </c>
    </row>
    <row r="2222" spans="1:5">
      <c r="A2222" t="str">
        <f>IF(INDEX('Display 730 &amp; 1200'!$A:$A,ROW())="","",INDEX('Display 730 &amp; 1200'!$A:$A,ROW()))</f>
        <v/>
      </c>
      <c r="B2222" t="str">
        <f>IF(INDEX('Display 730 &amp; 1200'!$B:$B,ROW())="","",INDEX('Display 730 &amp; 1200'!$B:$B,ROW()))</f>
        <v/>
      </c>
      <c r="C2222" t="str">
        <f>IF(INDEX('Display 730 &amp; 1200'!$D:$D,ROW())="","",INDEX('Display 730 &amp; 1200'!$D:$D,ROW()))</f>
        <v/>
      </c>
      <c r="D2222">
        <f>IF($C2222="",0,SUMIFS(#REF!,#REF!,$C2222,#REF!,"&gt;="&amp;'Display 730 &amp; 1200'!$AN$10,#REF!,"&lt;="&amp;'Display 730 &amp; 1200'!$AN$9))</f>
        <v>0</v>
      </c>
      <c r="E2222">
        <f>IF($C2222="",0,SUMIFS(#REF!,#REF!,$C2222,#REF!,"&gt;="&amp;'Display 730 &amp; 1200'!$AN$12,#REF!,"&lt;="&amp;'Display 730 &amp; 1200'!$AN$11))</f>
        <v>0</v>
      </c>
    </row>
    <row r="2223" spans="1:5">
      <c r="A2223" t="str">
        <f>IF(INDEX('Display 730 &amp; 1200'!$A:$A,ROW())="","",INDEX('Display 730 &amp; 1200'!$A:$A,ROW()))</f>
        <v/>
      </c>
      <c r="B2223" t="str">
        <f>IF(INDEX('Display 730 &amp; 1200'!$B:$B,ROW())="","",INDEX('Display 730 &amp; 1200'!$B:$B,ROW()))</f>
        <v/>
      </c>
      <c r="C2223" t="str">
        <f>IF(INDEX('Display 730 &amp; 1200'!$D:$D,ROW())="","",INDEX('Display 730 &amp; 1200'!$D:$D,ROW()))</f>
        <v/>
      </c>
      <c r="D2223">
        <f>IF($C2223="",0,SUMIFS(#REF!,#REF!,$C2223,#REF!,"&gt;="&amp;'Display 730 &amp; 1200'!$AN$10,#REF!,"&lt;="&amp;'Display 730 &amp; 1200'!$AN$9))</f>
        <v>0</v>
      </c>
      <c r="E2223">
        <f>IF($C2223="",0,SUMIFS(#REF!,#REF!,$C2223,#REF!,"&gt;="&amp;'Display 730 &amp; 1200'!$AN$12,#REF!,"&lt;="&amp;'Display 730 &amp; 1200'!$AN$11))</f>
        <v>0</v>
      </c>
    </row>
    <row r="2224" spans="1:5">
      <c r="A2224" t="str">
        <f>IF(INDEX('Display 730 &amp; 1200'!$A:$A,ROW())="","",INDEX('Display 730 &amp; 1200'!$A:$A,ROW()))</f>
        <v/>
      </c>
      <c r="B2224" t="str">
        <f>IF(INDEX('Display 730 &amp; 1200'!$B:$B,ROW())="","",INDEX('Display 730 &amp; 1200'!$B:$B,ROW()))</f>
        <v/>
      </c>
      <c r="C2224" t="str">
        <f>IF(INDEX('Display 730 &amp; 1200'!$D:$D,ROW())="","",INDEX('Display 730 &amp; 1200'!$D:$D,ROW()))</f>
        <v/>
      </c>
      <c r="D2224">
        <f>IF($C2224="",0,SUMIFS(#REF!,#REF!,$C2224,#REF!,"&gt;="&amp;'Display 730 &amp; 1200'!$AN$10,#REF!,"&lt;="&amp;'Display 730 &amp; 1200'!$AN$9))</f>
        <v>0</v>
      </c>
      <c r="E2224">
        <f>IF($C2224="",0,SUMIFS(#REF!,#REF!,$C2224,#REF!,"&gt;="&amp;'Display 730 &amp; 1200'!$AN$12,#REF!,"&lt;="&amp;'Display 730 &amp; 1200'!$AN$11))</f>
        <v>0</v>
      </c>
    </row>
    <row r="2225" spans="1:5">
      <c r="A2225" t="str">
        <f>IF(INDEX('Display 730 &amp; 1200'!$A:$A,ROW())="","",INDEX('Display 730 &amp; 1200'!$A:$A,ROW()))</f>
        <v/>
      </c>
      <c r="B2225" t="str">
        <f>IF(INDEX('Display 730 &amp; 1200'!$B:$B,ROW())="","",INDEX('Display 730 &amp; 1200'!$B:$B,ROW()))</f>
        <v/>
      </c>
      <c r="C2225" t="str">
        <f>IF(INDEX('Display 730 &amp; 1200'!$D:$D,ROW())="","",INDEX('Display 730 &amp; 1200'!$D:$D,ROW()))</f>
        <v/>
      </c>
      <c r="D2225">
        <f>IF($C2225="",0,SUMIFS(#REF!,#REF!,$C2225,#REF!,"&gt;="&amp;'Display 730 &amp; 1200'!$AN$10,#REF!,"&lt;="&amp;'Display 730 &amp; 1200'!$AN$9))</f>
        <v>0</v>
      </c>
      <c r="E2225">
        <f>IF($C2225="",0,SUMIFS(#REF!,#REF!,$C2225,#REF!,"&gt;="&amp;'Display 730 &amp; 1200'!$AN$12,#REF!,"&lt;="&amp;'Display 730 &amp; 1200'!$AN$11))</f>
        <v>0</v>
      </c>
    </row>
    <row r="2226" spans="1:5">
      <c r="A2226" t="str">
        <f>IF(INDEX('Display 730 &amp; 1200'!$A:$A,ROW())="","",INDEX('Display 730 &amp; 1200'!$A:$A,ROW()))</f>
        <v/>
      </c>
      <c r="B2226" t="str">
        <f>IF(INDEX('Display 730 &amp; 1200'!$B:$B,ROW())="","",INDEX('Display 730 &amp; 1200'!$B:$B,ROW()))</f>
        <v/>
      </c>
      <c r="C2226" t="str">
        <f>IF(INDEX('Display 730 &amp; 1200'!$D:$D,ROW())="","",INDEX('Display 730 &amp; 1200'!$D:$D,ROW()))</f>
        <v/>
      </c>
      <c r="D2226">
        <f>IF($C2226="",0,SUMIFS(#REF!,#REF!,$C2226,#REF!,"&gt;="&amp;'Display 730 &amp; 1200'!$AN$10,#REF!,"&lt;="&amp;'Display 730 &amp; 1200'!$AN$9))</f>
        <v>0</v>
      </c>
      <c r="E2226">
        <f>IF($C2226="",0,SUMIFS(#REF!,#REF!,$C2226,#REF!,"&gt;="&amp;'Display 730 &amp; 1200'!$AN$12,#REF!,"&lt;="&amp;'Display 730 &amp; 1200'!$AN$11))</f>
        <v>0</v>
      </c>
    </row>
    <row r="2227" spans="1:5">
      <c r="A2227" t="str">
        <f>IF(INDEX('Display 730 &amp; 1200'!$A:$A,ROW())="","",INDEX('Display 730 &amp; 1200'!$A:$A,ROW()))</f>
        <v/>
      </c>
      <c r="B2227" t="str">
        <f>IF(INDEX('Display 730 &amp; 1200'!$B:$B,ROW())="","",INDEX('Display 730 &amp; 1200'!$B:$B,ROW()))</f>
        <v/>
      </c>
      <c r="C2227" t="str">
        <f>IF(INDEX('Display 730 &amp; 1200'!$D:$D,ROW())="","",INDEX('Display 730 &amp; 1200'!$D:$D,ROW()))</f>
        <v/>
      </c>
      <c r="D2227">
        <f>IF($C2227="",0,SUMIFS(#REF!,#REF!,$C2227,#REF!,"&gt;="&amp;'Display 730 &amp; 1200'!$AN$10,#REF!,"&lt;="&amp;'Display 730 &amp; 1200'!$AN$9))</f>
        <v>0</v>
      </c>
      <c r="E2227">
        <f>IF($C2227="",0,SUMIFS(#REF!,#REF!,$C2227,#REF!,"&gt;="&amp;'Display 730 &amp; 1200'!$AN$12,#REF!,"&lt;="&amp;'Display 730 &amp; 1200'!$AN$11))</f>
        <v>0</v>
      </c>
    </row>
    <row r="2228" spans="1:5">
      <c r="A2228" t="str">
        <f>IF(INDEX('Display 730 &amp; 1200'!$A:$A,ROW())="","",INDEX('Display 730 &amp; 1200'!$A:$A,ROW()))</f>
        <v/>
      </c>
      <c r="B2228" t="str">
        <f>IF(INDEX('Display 730 &amp; 1200'!$B:$B,ROW())="","",INDEX('Display 730 &amp; 1200'!$B:$B,ROW()))</f>
        <v/>
      </c>
      <c r="C2228" t="str">
        <f>IF(INDEX('Display 730 &amp; 1200'!$D:$D,ROW())="","",INDEX('Display 730 &amp; 1200'!$D:$D,ROW()))</f>
        <v/>
      </c>
      <c r="D2228">
        <f>IF($C2228="",0,SUMIFS(#REF!,#REF!,$C2228,#REF!,"&gt;="&amp;'Display 730 &amp; 1200'!$AN$10,#REF!,"&lt;="&amp;'Display 730 &amp; 1200'!$AN$9))</f>
        <v>0</v>
      </c>
      <c r="E2228">
        <f>IF($C2228="",0,SUMIFS(#REF!,#REF!,$C2228,#REF!,"&gt;="&amp;'Display 730 &amp; 1200'!$AN$12,#REF!,"&lt;="&amp;'Display 730 &amp; 1200'!$AN$11))</f>
        <v>0</v>
      </c>
    </row>
    <row r="2229" spans="1:5">
      <c r="A2229" t="str">
        <f>IF(INDEX('Display 730 &amp; 1200'!$A:$A,ROW())="","",INDEX('Display 730 &amp; 1200'!$A:$A,ROW()))</f>
        <v/>
      </c>
      <c r="B2229" t="str">
        <f>IF(INDEX('Display 730 &amp; 1200'!$B:$B,ROW())="","",INDEX('Display 730 &amp; 1200'!$B:$B,ROW()))</f>
        <v/>
      </c>
      <c r="C2229" t="str">
        <f>IF(INDEX('Display 730 &amp; 1200'!$D:$D,ROW())="","",INDEX('Display 730 &amp; 1200'!$D:$D,ROW()))</f>
        <v/>
      </c>
      <c r="D2229">
        <f>IF($C2229="",0,SUMIFS(#REF!,#REF!,$C2229,#REF!,"&gt;="&amp;'Display 730 &amp; 1200'!$AN$10,#REF!,"&lt;="&amp;'Display 730 &amp; 1200'!$AN$9))</f>
        <v>0</v>
      </c>
      <c r="E2229">
        <f>IF($C2229="",0,SUMIFS(#REF!,#REF!,$C2229,#REF!,"&gt;="&amp;'Display 730 &amp; 1200'!$AN$12,#REF!,"&lt;="&amp;'Display 730 &amp; 1200'!$AN$11))</f>
        <v>0</v>
      </c>
    </row>
    <row r="2230" spans="1:5">
      <c r="A2230" t="str">
        <f>IF(INDEX('Display 730 &amp; 1200'!$A:$A,ROW())="","",INDEX('Display 730 &amp; 1200'!$A:$A,ROW()))</f>
        <v/>
      </c>
      <c r="B2230" t="str">
        <f>IF(INDEX('Display 730 &amp; 1200'!$B:$B,ROW())="","",INDEX('Display 730 &amp; 1200'!$B:$B,ROW()))</f>
        <v/>
      </c>
      <c r="C2230" t="str">
        <f>IF(INDEX('Display 730 &amp; 1200'!$D:$D,ROW())="","",INDEX('Display 730 &amp; 1200'!$D:$D,ROW()))</f>
        <v/>
      </c>
      <c r="D2230">
        <f>IF($C2230="",0,SUMIFS(#REF!,#REF!,$C2230,#REF!,"&gt;="&amp;'Display 730 &amp; 1200'!$AN$10,#REF!,"&lt;="&amp;'Display 730 &amp; 1200'!$AN$9))</f>
        <v>0</v>
      </c>
      <c r="E2230">
        <f>IF($C2230="",0,SUMIFS(#REF!,#REF!,$C2230,#REF!,"&gt;="&amp;'Display 730 &amp; 1200'!$AN$12,#REF!,"&lt;="&amp;'Display 730 &amp; 1200'!$AN$11))</f>
        <v>0</v>
      </c>
    </row>
    <row r="2231" spans="1:5">
      <c r="A2231" t="str">
        <f>IF(INDEX('Display 730 &amp; 1200'!$A:$A,ROW())="","",INDEX('Display 730 &amp; 1200'!$A:$A,ROW()))</f>
        <v/>
      </c>
      <c r="B2231" t="str">
        <f>IF(INDEX('Display 730 &amp; 1200'!$B:$B,ROW())="","",INDEX('Display 730 &amp; 1200'!$B:$B,ROW()))</f>
        <v/>
      </c>
      <c r="C2231" t="str">
        <f>IF(INDEX('Display 730 &amp; 1200'!$D:$D,ROW())="","",INDEX('Display 730 &amp; 1200'!$D:$D,ROW()))</f>
        <v/>
      </c>
      <c r="D2231">
        <f>IF($C2231="",0,SUMIFS(#REF!,#REF!,$C2231,#REF!,"&gt;="&amp;'Display 730 &amp; 1200'!$AN$10,#REF!,"&lt;="&amp;'Display 730 &amp; 1200'!$AN$9))</f>
        <v>0</v>
      </c>
      <c r="E2231">
        <f>IF($C2231="",0,SUMIFS(#REF!,#REF!,$C2231,#REF!,"&gt;="&amp;'Display 730 &amp; 1200'!$AN$12,#REF!,"&lt;="&amp;'Display 730 &amp; 1200'!$AN$11))</f>
        <v>0</v>
      </c>
    </row>
    <row r="2232" spans="1:5">
      <c r="A2232" t="str">
        <f>IF(INDEX('Display 730 &amp; 1200'!$A:$A,ROW())="","",INDEX('Display 730 &amp; 1200'!$A:$A,ROW()))</f>
        <v/>
      </c>
      <c r="B2232" t="str">
        <f>IF(INDEX('Display 730 &amp; 1200'!$B:$B,ROW())="","",INDEX('Display 730 &amp; 1200'!$B:$B,ROW()))</f>
        <v/>
      </c>
      <c r="C2232" t="str">
        <f>IF(INDEX('Display 730 &amp; 1200'!$D:$D,ROW())="","",INDEX('Display 730 &amp; 1200'!$D:$D,ROW()))</f>
        <v/>
      </c>
      <c r="D2232">
        <f>IF($C2232="",0,SUMIFS(#REF!,#REF!,$C2232,#REF!,"&gt;="&amp;'Display 730 &amp; 1200'!$AN$10,#REF!,"&lt;="&amp;'Display 730 &amp; 1200'!$AN$9))</f>
        <v>0</v>
      </c>
      <c r="E2232">
        <f>IF($C2232="",0,SUMIFS(#REF!,#REF!,$C2232,#REF!,"&gt;="&amp;'Display 730 &amp; 1200'!$AN$12,#REF!,"&lt;="&amp;'Display 730 &amp; 1200'!$AN$11))</f>
        <v>0</v>
      </c>
    </row>
    <row r="2233" spans="1:5">
      <c r="A2233" t="str">
        <f>IF(INDEX('Display 730 &amp; 1200'!$A:$A,ROW())="","",INDEX('Display 730 &amp; 1200'!$A:$A,ROW()))</f>
        <v/>
      </c>
      <c r="B2233" t="str">
        <f>IF(INDEX('Display 730 &amp; 1200'!$B:$B,ROW())="","",INDEX('Display 730 &amp; 1200'!$B:$B,ROW()))</f>
        <v/>
      </c>
      <c r="C2233" t="str">
        <f>IF(INDEX('Display 730 &amp; 1200'!$D:$D,ROW())="","",INDEX('Display 730 &amp; 1200'!$D:$D,ROW()))</f>
        <v/>
      </c>
      <c r="D2233">
        <f>IF($C2233="",0,SUMIFS(#REF!,#REF!,$C2233,#REF!,"&gt;="&amp;'Display 730 &amp; 1200'!$AN$10,#REF!,"&lt;="&amp;'Display 730 &amp; 1200'!$AN$9))</f>
        <v>0</v>
      </c>
      <c r="E2233">
        <f>IF($C2233="",0,SUMIFS(#REF!,#REF!,$C2233,#REF!,"&gt;="&amp;'Display 730 &amp; 1200'!$AN$12,#REF!,"&lt;="&amp;'Display 730 &amp; 1200'!$AN$11))</f>
        <v>0</v>
      </c>
    </row>
    <row r="2234" spans="1:5">
      <c r="A2234" t="str">
        <f>IF(INDEX('Display 730 &amp; 1200'!$A:$A,ROW())="","",INDEX('Display 730 &amp; 1200'!$A:$A,ROW()))</f>
        <v/>
      </c>
      <c r="B2234" t="str">
        <f>IF(INDEX('Display 730 &amp; 1200'!$B:$B,ROW())="","",INDEX('Display 730 &amp; 1200'!$B:$B,ROW()))</f>
        <v/>
      </c>
      <c r="C2234" t="str">
        <f>IF(INDEX('Display 730 &amp; 1200'!$D:$D,ROW())="","",INDEX('Display 730 &amp; 1200'!$D:$D,ROW()))</f>
        <v/>
      </c>
      <c r="D2234">
        <f>IF($C2234="",0,SUMIFS(#REF!,#REF!,$C2234,#REF!,"&gt;="&amp;'Display 730 &amp; 1200'!$AN$10,#REF!,"&lt;="&amp;'Display 730 &amp; 1200'!$AN$9))</f>
        <v>0</v>
      </c>
      <c r="E2234">
        <f>IF($C2234="",0,SUMIFS(#REF!,#REF!,$C2234,#REF!,"&gt;="&amp;'Display 730 &amp; 1200'!$AN$12,#REF!,"&lt;="&amp;'Display 730 &amp; 1200'!$AN$11))</f>
        <v>0</v>
      </c>
    </row>
    <row r="2235" spans="1:5">
      <c r="A2235" t="str">
        <f>IF(INDEX('Display 730 &amp; 1200'!$A:$A,ROW())="","",INDEX('Display 730 &amp; 1200'!$A:$A,ROW()))</f>
        <v/>
      </c>
      <c r="B2235" t="str">
        <f>IF(INDEX('Display 730 &amp; 1200'!$B:$B,ROW())="","",INDEX('Display 730 &amp; 1200'!$B:$B,ROW()))</f>
        <v/>
      </c>
      <c r="C2235" t="str">
        <f>IF(INDEX('Display 730 &amp; 1200'!$D:$D,ROW())="","",INDEX('Display 730 &amp; 1200'!$D:$D,ROW()))</f>
        <v/>
      </c>
      <c r="D2235">
        <f>IF($C2235="",0,SUMIFS(#REF!,#REF!,$C2235,#REF!,"&gt;="&amp;'Display 730 &amp; 1200'!$AN$10,#REF!,"&lt;="&amp;'Display 730 &amp; 1200'!$AN$9))</f>
        <v>0</v>
      </c>
      <c r="E2235">
        <f>IF($C2235="",0,SUMIFS(#REF!,#REF!,$C2235,#REF!,"&gt;="&amp;'Display 730 &amp; 1200'!$AN$12,#REF!,"&lt;="&amp;'Display 730 &amp; 1200'!$AN$11))</f>
        <v>0</v>
      </c>
    </row>
    <row r="2236" spans="1:5">
      <c r="A2236" t="str">
        <f>IF(INDEX('Display 730 &amp; 1200'!$A:$A,ROW())="","",INDEX('Display 730 &amp; 1200'!$A:$A,ROW()))</f>
        <v/>
      </c>
      <c r="B2236" t="str">
        <f>IF(INDEX('Display 730 &amp; 1200'!$B:$B,ROW())="","",INDEX('Display 730 &amp; 1200'!$B:$B,ROW()))</f>
        <v/>
      </c>
      <c r="C2236" t="str">
        <f>IF(INDEX('Display 730 &amp; 1200'!$D:$D,ROW())="","",INDEX('Display 730 &amp; 1200'!$D:$D,ROW()))</f>
        <v/>
      </c>
      <c r="D2236">
        <f>IF($C2236="",0,SUMIFS(#REF!,#REF!,$C2236,#REF!,"&gt;="&amp;'Display 730 &amp; 1200'!$AN$10,#REF!,"&lt;="&amp;'Display 730 &amp; 1200'!$AN$9))</f>
        <v>0</v>
      </c>
      <c r="E2236">
        <f>IF($C2236="",0,SUMIFS(#REF!,#REF!,$C2236,#REF!,"&gt;="&amp;'Display 730 &amp; 1200'!$AN$12,#REF!,"&lt;="&amp;'Display 730 &amp; 1200'!$AN$11))</f>
        <v>0</v>
      </c>
    </row>
    <row r="2237" spans="1:5">
      <c r="A2237" t="str">
        <f>IF(INDEX('Display 730 &amp; 1200'!$A:$A,ROW())="","",INDEX('Display 730 &amp; 1200'!$A:$A,ROW()))</f>
        <v/>
      </c>
      <c r="B2237" t="str">
        <f>IF(INDEX('Display 730 &amp; 1200'!$B:$B,ROW())="","",INDEX('Display 730 &amp; 1200'!$B:$B,ROW()))</f>
        <v/>
      </c>
      <c r="C2237" t="str">
        <f>IF(INDEX('Display 730 &amp; 1200'!$D:$D,ROW())="","",INDEX('Display 730 &amp; 1200'!$D:$D,ROW()))</f>
        <v/>
      </c>
      <c r="D2237">
        <f>IF($C2237="",0,SUMIFS(#REF!,#REF!,$C2237,#REF!,"&gt;="&amp;'Display 730 &amp; 1200'!$AN$10,#REF!,"&lt;="&amp;'Display 730 &amp; 1200'!$AN$9))</f>
        <v>0</v>
      </c>
      <c r="E2237">
        <f>IF($C2237="",0,SUMIFS(#REF!,#REF!,$C2237,#REF!,"&gt;="&amp;'Display 730 &amp; 1200'!$AN$12,#REF!,"&lt;="&amp;'Display 730 &amp; 1200'!$AN$11))</f>
        <v>0</v>
      </c>
    </row>
    <row r="2238" spans="1:5">
      <c r="A2238" t="str">
        <f>IF(INDEX('Display 730 &amp; 1200'!$A:$A,ROW())="","",INDEX('Display 730 &amp; 1200'!$A:$A,ROW()))</f>
        <v/>
      </c>
      <c r="B2238" t="str">
        <f>IF(INDEX('Display 730 &amp; 1200'!$B:$B,ROW())="","",INDEX('Display 730 &amp; 1200'!$B:$B,ROW()))</f>
        <v/>
      </c>
      <c r="C2238" t="str">
        <f>IF(INDEX('Display 730 &amp; 1200'!$D:$D,ROW())="","",INDEX('Display 730 &amp; 1200'!$D:$D,ROW()))</f>
        <v/>
      </c>
      <c r="D2238">
        <f>IF($C2238="",0,SUMIFS(#REF!,#REF!,$C2238,#REF!,"&gt;="&amp;'Display 730 &amp; 1200'!$AN$10,#REF!,"&lt;="&amp;'Display 730 &amp; 1200'!$AN$9))</f>
        <v>0</v>
      </c>
      <c r="E2238">
        <f>IF($C2238="",0,SUMIFS(#REF!,#REF!,$C2238,#REF!,"&gt;="&amp;'Display 730 &amp; 1200'!$AN$12,#REF!,"&lt;="&amp;'Display 730 &amp; 1200'!$AN$11))</f>
        <v>0</v>
      </c>
    </row>
    <row r="2239" spans="1:5">
      <c r="A2239" t="str">
        <f>IF(INDEX('Display 730 &amp; 1200'!$A:$A,ROW())="","",INDEX('Display 730 &amp; 1200'!$A:$A,ROW()))</f>
        <v/>
      </c>
      <c r="B2239" t="str">
        <f>IF(INDEX('Display 730 &amp; 1200'!$B:$B,ROW())="","",INDEX('Display 730 &amp; 1200'!$B:$B,ROW()))</f>
        <v/>
      </c>
      <c r="C2239" t="str">
        <f>IF(INDEX('Display 730 &amp; 1200'!$D:$D,ROW())="","",INDEX('Display 730 &amp; 1200'!$D:$D,ROW()))</f>
        <v/>
      </c>
      <c r="D2239">
        <f>IF($C2239="",0,SUMIFS(#REF!,#REF!,$C2239,#REF!,"&gt;="&amp;'Display 730 &amp; 1200'!$AN$10,#REF!,"&lt;="&amp;'Display 730 &amp; 1200'!$AN$9))</f>
        <v>0</v>
      </c>
      <c r="E2239">
        <f>IF($C2239="",0,SUMIFS(#REF!,#REF!,$C2239,#REF!,"&gt;="&amp;'Display 730 &amp; 1200'!$AN$12,#REF!,"&lt;="&amp;'Display 730 &amp; 1200'!$AN$11))</f>
        <v>0</v>
      </c>
    </row>
    <row r="2240" spans="1:5">
      <c r="A2240" t="str">
        <f>IF(INDEX('Display 730 &amp; 1200'!$A:$A,ROW())="","",INDEX('Display 730 &amp; 1200'!$A:$A,ROW()))</f>
        <v/>
      </c>
      <c r="B2240" t="str">
        <f>IF(INDEX('Display 730 &amp; 1200'!$B:$B,ROW())="","",INDEX('Display 730 &amp; 1200'!$B:$B,ROW()))</f>
        <v/>
      </c>
      <c r="C2240" t="str">
        <f>IF(INDEX('Display 730 &amp; 1200'!$D:$D,ROW())="","",INDEX('Display 730 &amp; 1200'!$D:$D,ROW()))</f>
        <v/>
      </c>
      <c r="D2240">
        <f>IF($C2240="",0,SUMIFS(#REF!,#REF!,$C2240,#REF!,"&gt;="&amp;'Display 730 &amp; 1200'!$AN$10,#REF!,"&lt;="&amp;'Display 730 &amp; 1200'!$AN$9))</f>
        <v>0</v>
      </c>
      <c r="E2240">
        <f>IF($C2240="",0,SUMIFS(#REF!,#REF!,$C2240,#REF!,"&gt;="&amp;'Display 730 &amp; 1200'!$AN$12,#REF!,"&lt;="&amp;'Display 730 &amp; 1200'!$AN$11))</f>
        <v>0</v>
      </c>
    </row>
    <row r="2241" spans="1:5">
      <c r="A2241" t="str">
        <f>IF(INDEX('Display 730 &amp; 1200'!$A:$A,ROW())="","",INDEX('Display 730 &amp; 1200'!$A:$A,ROW()))</f>
        <v/>
      </c>
      <c r="B2241" t="str">
        <f>IF(INDEX('Display 730 &amp; 1200'!$B:$B,ROW())="","",INDEX('Display 730 &amp; 1200'!$B:$B,ROW()))</f>
        <v/>
      </c>
      <c r="C2241" t="str">
        <f>IF(INDEX('Display 730 &amp; 1200'!$D:$D,ROW())="","",INDEX('Display 730 &amp; 1200'!$D:$D,ROW()))</f>
        <v/>
      </c>
      <c r="D2241">
        <f>IF($C2241="",0,SUMIFS(#REF!,#REF!,$C2241,#REF!,"&gt;="&amp;'Display 730 &amp; 1200'!$AN$10,#REF!,"&lt;="&amp;'Display 730 &amp; 1200'!$AN$9))</f>
        <v>0</v>
      </c>
      <c r="E2241">
        <f>IF($C2241="",0,SUMIFS(#REF!,#REF!,$C2241,#REF!,"&gt;="&amp;'Display 730 &amp; 1200'!$AN$12,#REF!,"&lt;="&amp;'Display 730 &amp; 1200'!$AN$11))</f>
        <v>0</v>
      </c>
    </row>
    <row r="2242" spans="1:5">
      <c r="A2242" t="str">
        <f>IF(INDEX('Display 730 &amp; 1200'!$A:$A,ROW())="","",INDEX('Display 730 &amp; 1200'!$A:$A,ROW()))</f>
        <v/>
      </c>
      <c r="B2242" t="str">
        <f>IF(INDEX('Display 730 &amp; 1200'!$B:$B,ROW())="","",INDEX('Display 730 &amp; 1200'!$B:$B,ROW()))</f>
        <v/>
      </c>
      <c r="C2242" t="str">
        <f>IF(INDEX('Display 730 &amp; 1200'!$D:$D,ROW())="","",INDEX('Display 730 &amp; 1200'!$D:$D,ROW()))</f>
        <v/>
      </c>
      <c r="D2242">
        <f>IF($C2242="",0,SUMIFS(#REF!,#REF!,$C2242,#REF!,"&gt;="&amp;'Display 730 &amp; 1200'!$AN$10,#REF!,"&lt;="&amp;'Display 730 &amp; 1200'!$AN$9))</f>
        <v>0</v>
      </c>
      <c r="E2242">
        <f>IF($C2242="",0,SUMIFS(#REF!,#REF!,$C2242,#REF!,"&gt;="&amp;'Display 730 &amp; 1200'!$AN$12,#REF!,"&lt;="&amp;'Display 730 &amp; 1200'!$AN$11))</f>
        <v>0</v>
      </c>
    </row>
    <row r="2243" spans="1:5">
      <c r="A2243" t="str">
        <f>IF(INDEX('Display 730 &amp; 1200'!$A:$A,ROW())="","",INDEX('Display 730 &amp; 1200'!$A:$A,ROW()))</f>
        <v/>
      </c>
      <c r="B2243" t="str">
        <f>IF(INDEX('Display 730 &amp; 1200'!$B:$B,ROW())="","",INDEX('Display 730 &amp; 1200'!$B:$B,ROW()))</f>
        <v/>
      </c>
      <c r="C2243" t="str">
        <f>IF(INDEX('Display 730 &amp; 1200'!$D:$D,ROW())="","",INDEX('Display 730 &amp; 1200'!$D:$D,ROW()))</f>
        <v/>
      </c>
      <c r="D2243">
        <f>IF($C2243="",0,SUMIFS(#REF!,#REF!,$C2243,#REF!,"&gt;="&amp;'Display 730 &amp; 1200'!$AN$10,#REF!,"&lt;="&amp;'Display 730 &amp; 1200'!$AN$9))</f>
        <v>0</v>
      </c>
      <c r="E2243">
        <f>IF($C2243="",0,SUMIFS(#REF!,#REF!,$C2243,#REF!,"&gt;="&amp;'Display 730 &amp; 1200'!$AN$12,#REF!,"&lt;="&amp;'Display 730 &amp; 1200'!$AN$11))</f>
        <v>0</v>
      </c>
    </row>
    <row r="2244" spans="1:5">
      <c r="A2244" t="str">
        <f>IF(INDEX('Display 730 &amp; 1200'!$A:$A,ROW())="","",INDEX('Display 730 &amp; 1200'!$A:$A,ROW()))</f>
        <v/>
      </c>
      <c r="B2244" t="str">
        <f>IF(INDEX('Display 730 &amp; 1200'!$B:$B,ROW())="","",INDEX('Display 730 &amp; 1200'!$B:$B,ROW()))</f>
        <v/>
      </c>
      <c r="C2244" t="str">
        <f>IF(INDEX('Display 730 &amp; 1200'!$D:$D,ROW())="","",INDEX('Display 730 &amp; 1200'!$D:$D,ROW()))</f>
        <v/>
      </c>
      <c r="D2244">
        <f>IF($C2244="",0,SUMIFS(#REF!,#REF!,$C2244,#REF!,"&gt;="&amp;'Display 730 &amp; 1200'!$AN$10,#REF!,"&lt;="&amp;'Display 730 &amp; 1200'!$AN$9))</f>
        <v>0</v>
      </c>
      <c r="E2244">
        <f>IF($C2244="",0,SUMIFS(#REF!,#REF!,$C2244,#REF!,"&gt;="&amp;'Display 730 &amp; 1200'!$AN$12,#REF!,"&lt;="&amp;'Display 730 &amp; 1200'!$AN$11))</f>
        <v>0</v>
      </c>
    </row>
    <row r="2245" spans="1:5">
      <c r="A2245" t="str">
        <f>IF(INDEX('Display 730 &amp; 1200'!$A:$A,ROW())="","",INDEX('Display 730 &amp; 1200'!$A:$A,ROW()))</f>
        <v/>
      </c>
      <c r="B2245" t="str">
        <f>IF(INDEX('Display 730 &amp; 1200'!$B:$B,ROW())="","",INDEX('Display 730 &amp; 1200'!$B:$B,ROW()))</f>
        <v/>
      </c>
      <c r="C2245" t="str">
        <f>IF(INDEX('Display 730 &amp; 1200'!$D:$D,ROW())="","",INDEX('Display 730 &amp; 1200'!$D:$D,ROW()))</f>
        <v/>
      </c>
      <c r="D2245">
        <f>IF($C2245="",0,SUMIFS(#REF!,#REF!,$C2245,#REF!,"&gt;="&amp;'Display 730 &amp; 1200'!$AN$10,#REF!,"&lt;="&amp;'Display 730 &amp; 1200'!$AN$9))</f>
        <v>0</v>
      </c>
      <c r="E2245">
        <f>IF($C2245="",0,SUMIFS(#REF!,#REF!,$C2245,#REF!,"&gt;="&amp;'Display 730 &amp; 1200'!$AN$12,#REF!,"&lt;="&amp;'Display 730 &amp; 1200'!$AN$11))</f>
        <v>0</v>
      </c>
    </row>
    <row r="2246" spans="1:5">
      <c r="A2246" t="str">
        <f>IF(INDEX('Display 730 &amp; 1200'!$A:$A,ROW())="","",INDEX('Display 730 &amp; 1200'!$A:$A,ROW()))</f>
        <v/>
      </c>
      <c r="B2246" t="str">
        <f>IF(INDEX('Display 730 &amp; 1200'!$B:$B,ROW())="","",INDEX('Display 730 &amp; 1200'!$B:$B,ROW()))</f>
        <v/>
      </c>
      <c r="C2246" t="str">
        <f>IF(INDEX('Display 730 &amp; 1200'!$D:$D,ROW())="","",INDEX('Display 730 &amp; 1200'!$D:$D,ROW()))</f>
        <v/>
      </c>
      <c r="D2246">
        <f>IF($C2246="",0,SUMIFS(#REF!,#REF!,$C2246,#REF!,"&gt;="&amp;'Display 730 &amp; 1200'!$AN$10,#REF!,"&lt;="&amp;'Display 730 &amp; 1200'!$AN$9))</f>
        <v>0</v>
      </c>
      <c r="E2246">
        <f>IF($C2246="",0,SUMIFS(#REF!,#REF!,$C2246,#REF!,"&gt;="&amp;'Display 730 &amp; 1200'!$AN$12,#REF!,"&lt;="&amp;'Display 730 &amp; 1200'!$AN$11))</f>
        <v>0</v>
      </c>
    </row>
    <row r="2247" spans="1:5">
      <c r="A2247" t="str">
        <f>IF(INDEX('Display 730 &amp; 1200'!$A:$A,ROW())="","",INDEX('Display 730 &amp; 1200'!$A:$A,ROW()))</f>
        <v/>
      </c>
      <c r="B2247" t="str">
        <f>IF(INDEX('Display 730 &amp; 1200'!$B:$B,ROW())="","",INDEX('Display 730 &amp; 1200'!$B:$B,ROW()))</f>
        <v/>
      </c>
      <c r="C2247" t="str">
        <f>IF(INDEX('Display 730 &amp; 1200'!$D:$D,ROW())="","",INDEX('Display 730 &amp; 1200'!$D:$D,ROW()))</f>
        <v/>
      </c>
      <c r="D2247">
        <f>IF($C2247="",0,SUMIFS(#REF!,#REF!,$C2247,#REF!,"&gt;="&amp;'Display 730 &amp; 1200'!$AN$10,#REF!,"&lt;="&amp;'Display 730 &amp; 1200'!$AN$9))</f>
        <v>0</v>
      </c>
      <c r="E2247">
        <f>IF($C2247="",0,SUMIFS(#REF!,#REF!,$C2247,#REF!,"&gt;="&amp;'Display 730 &amp; 1200'!$AN$12,#REF!,"&lt;="&amp;'Display 730 &amp; 1200'!$AN$11))</f>
        <v>0</v>
      </c>
    </row>
    <row r="2248" spans="1:5">
      <c r="A2248" t="str">
        <f>IF(INDEX('Display 730 &amp; 1200'!$A:$A,ROW())="","",INDEX('Display 730 &amp; 1200'!$A:$A,ROW()))</f>
        <v/>
      </c>
      <c r="B2248" t="str">
        <f>IF(INDEX('Display 730 &amp; 1200'!$B:$B,ROW())="","",INDEX('Display 730 &amp; 1200'!$B:$B,ROW()))</f>
        <v/>
      </c>
      <c r="C2248" t="str">
        <f>IF(INDEX('Display 730 &amp; 1200'!$D:$D,ROW())="","",INDEX('Display 730 &amp; 1200'!$D:$D,ROW()))</f>
        <v/>
      </c>
      <c r="D2248">
        <f>IF($C2248="",0,SUMIFS(#REF!,#REF!,$C2248,#REF!,"&gt;="&amp;'Display 730 &amp; 1200'!$AN$10,#REF!,"&lt;="&amp;'Display 730 &amp; 1200'!$AN$9))</f>
        <v>0</v>
      </c>
      <c r="E2248">
        <f>IF($C2248="",0,SUMIFS(#REF!,#REF!,$C2248,#REF!,"&gt;="&amp;'Display 730 &amp; 1200'!$AN$12,#REF!,"&lt;="&amp;'Display 730 &amp; 1200'!$AN$11))</f>
        <v>0</v>
      </c>
    </row>
    <row r="2249" spans="1:5">
      <c r="A2249" t="str">
        <f>IF(INDEX('Display 730 &amp; 1200'!$A:$A,ROW())="","",INDEX('Display 730 &amp; 1200'!$A:$A,ROW()))</f>
        <v/>
      </c>
      <c r="B2249" t="str">
        <f>IF(INDEX('Display 730 &amp; 1200'!$B:$B,ROW())="","",INDEX('Display 730 &amp; 1200'!$B:$B,ROW()))</f>
        <v/>
      </c>
      <c r="C2249" t="str">
        <f>IF(INDEX('Display 730 &amp; 1200'!$D:$D,ROW())="","",INDEX('Display 730 &amp; 1200'!$D:$D,ROW()))</f>
        <v/>
      </c>
      <c r="D2249">
        <f>IF($C2249="",0,SUMIFS(#REF!,#REF!,$C2249,#REF!,"&gt;="&amp;'Display 730 &amp; 1200'!$AN$10,#REF!,"&lt;="&amp;'Display 730 &amp; 1200'!$AN$9))</f>
        <v>0</v>
      </c>
      <c r="E2249">
        <f>IF($C2249="",0,SUMIFS(#REF!,#REF!,$C2249,#REF!,"&gt;="&amp;'Display 730 &amp; 1200'!$AN$12,#REF!,"&lt;="&amp;'Display 730 &amp; 1200'!$AN$11))</f>
        <v>0</v>
      </c>
    </row>
    <row r="2250" spans="1:5">
      <c r="A2250" t="str">
        <f>IF(INDEX('Display 730 &amp; 1200'!$A:$A,ROW())="","",INDEX('Display 730 &amp; 1200'!$A:$A,ROW()))</f>
        <v/>
      </c>
      <c r="B2250" t="str">
        <f>IF(INDEX('Display 730 &amp; 1200'!$B:$B,ROW())="","",INDEX('Display 730 &amp; 1200'!$B:$B,ROW()))</f>
        <v/>
      </c>
      <c r="C2250" t="str">
        <f>IF(INDEX('Display 730 &amp; 1200'!$D:$D,ROW())="","",INDEX('Display 730 &amp; 1200'!$D:$D,ROW()))</f>
        <v/>
      </c>
      <c r="D2250">
        <f>IF($C2250="",0,SUMIFS(#REF!,#REF!,$C2250,#REF!,"&gt;="&amp;'Display 730 &amp; 1200'!$AN$10,#REF!,"&lt;="&amp;'Display 730 &amp; 1200'!$AN$9))</f>
        <v>0</v>
      </c>
      <c r="E2250">
        <f>IF($C2250="",0,SUMIFS(#REF!,#REF!,$C2250,#REF!,"&gt;="&amp;'Display 730 &amp; 1200'!$AN$12,#REF!,"&lt;="&amp;'Display 730 &amp; 1200'!$AN$11))</f>
        <v>0</v>
      </c>
    </row>
    <row r="2251" spans="1:5">
      <c r="A2251" t="str">
        <f>IF(INDEX('Display 730 &amp; 1200'!$A:$A,ROW())="","",INDEX('Display 730 &amp; 1200'!$A:$A,ROW()))</f>
        <v/>
      </c>
      <c r="B2251" t="str">
        <f>IF(INDEX('Display 730 &amp; 1200'!$B:$B,ROW())="","",INDEX('Display 730 &amp; 1200'!$B:$B,ROW()))</f>
        <v/>
      </c>
      <c r="C2251" t="str">
        <f>IF(INDEX('Display 730 &amp; 1200'!$D:$D,ROW())="","",INDEX('Display 730 &amp; 1200'!$D:$D,ROW()))</f>
        <v/>
      </c>
      <c r="D2251">
        <f>IF($C2251="",0,SUMIFS(#REF!,#REF!,$C2251,#REF!,"&gt;="&amp;'Display 730 &amp; 1200'!$AN$10,#REF!,"&lt;="&amp;'Display 730 &amp; 1200'!$AN$9))</f>
        <v>0</v>
      </c>
      <c r="E2251">
        <f>IF($C2251="",0,SUMIFS(#REF!,#REF!,$C2251,#REF!,"&gt;="&amp;'Display 730 &amp; 1200'!$AN$12,#REF!,"&lt;="&amp;'Display 730 &amp; 1200'!$AN$11))</f>
        <v>0</v>
      </c>
    </row>
    <row r="2252" spans="1:5">
      <c r="A2252" t="str">
        <f>IF(INDEX('Display 730 &amp; 1200'!$A:$A,ROW())="","",INDEX('Display 730 &amp; 1200'!$A:$A,ROW()))</f>
        <v/>
      </c>
      <c r="B2252" t="str">
        <f>IF(INDEX('Display 730 &amp; 1200'!$B:$B,ROW())="","",INDEX('Display 730 &amp; 1200'!$B:$B,ROW()))</f>
        <v/>
      </c>
      <c r="C2252" t="str">
        <f>IF(INDEX('Display 730 &amp; 1200'!$D:$D,ROW())="","",INDEX('Display 730 &amp; 1200'!$D:$D,ROW()))</f>
        <v/>
      </c>
      <c r="D2252">
        <f>IF($C2252="",0,SUMIFS(#REF!,#REF!,$C2252,#REF!,"&gt;="&amp;'Display 730 &amp; 1200'!$AN$10,#REF!,"&lt;="&amp;'Display 730 &amp; 1200'!$AN$9))</f>
        <v>0</v>
      </c>
      <c r="E2252">
        <f>IF($C2252="",0,SUMIFS(#REF!,#REF!,$C2252,#REF!,"&gt;="&amp;'Display 730 &amp; 1200'!$AN$12,#REF!,"&lt;="&amp;'Display 730 &amp; 1200'!$AN$11))</f>
        <v>0</v>
      </c>
    </row>
    <row r="2253" spans="1:5">
      <c r="A2253" t="str">
        <f>IF(INDEX('Display 730 &amp; 1200'!$A:$A,ROW())="","",INDEX('Display 730 &amp; 1200'!$A:$A,ROW()))</f>
        <v/>
      </c>
      <c r="B2253" t="str">
        <f>IF(INDEX('Display 730 &amp; 1200'!$B:$B,ROW())="","",INDEX('Display 730 &amp; 1200'!$B:$B,ROW()))</f>
        <v/>
      </c>
      <c r="C2253" t="str">
        <f>IF(INDEX('Display 730 &amp; 1200'!$D:$D,ROW())="","",INDEX('Display 730 &amp; 1200'!$D:$D,ROW()))</f>
        <v/>
      </c>
      <c r="D2253">
        <f>IF($C2253="",0,SUMIFS(#REF!,#REF!,$C2253,#REF!,"&gt;="&amp;'Display 730 &amp; 1200'!$AN$10,#REF!,"&lt;="&amp;'Display 730 &amp; 1200'!$AN$9))</f>
        <v>0</v>
      </c>
      <c r="E2253">
        <f>IF($C2253="",0,SUMIFS(#REF!,#REF!,$C2253,#REF!,"&gt;="&amp;'Display 730 &amp; 1200'!$AN$12,#REF!,"&lt;="&amp;'Display 730 &amp; 1200'!$AN$11))</f>
        <v>0</v>
      </c>
    </row>
    <row r="2254" spans="1:5">
      <c r="A2254" t="str">
        <f>IF(INDEX('Display 730 &amp; 1200'!$A:$A,ROW())="","",INDEX('Display 730 &amp; 1200'!$A:$A,ROW()))</f>
        <v/>
      </c>
      <c r="B2254" t="str">
        <f>IF(INDEX('Display 730 &amp; 1200'!$B:$B,ROW())="","",INDEX('Display 730 &amp; 1200'!$B:$B,ROW()))</f>
        <v/>
      </c>
      <c r="C2254" t="str">
        <f>IF(INDEX('Display 730 &amp; 1200'!$D:$D,ROW())="","",INDEX('Display 730 &amp; 1200'!$D:$D,ROW()))</f>
        <v/>
      </c>
      <c r="D2254">
        <f>IF($C2254="",0,SUMIFS(#REF!,#REF!,$C2254,#REF!,"&gt;="&amp;'Display 730 &amp; 1200'!$AN$10,#REF!,"&lt;="&amp;'Display 730 &amp; 1200'!$AN$9))</f>
        <v>0</v>
      </c>
      <c r="E2254">
        <f>IF($C2254="",0,SUMIFS(#REF!,#REF!,$C2254,#REF!,"&gt;="&amp;'Display 730 &amp; 1200'!$AN$12,#REF!,"&lt;="&amp;'Display 730 &amp; 1200'!$AN$11))</f>
        <v>0</v>
      </c>
    </row>
    <row r="2255" spans="1:5">
      <c r="A2255" t="str">
        <f>IF(INDEX('Display 730 &amp; 1200'!$A:$A,ROW())="","",INDEX('Display 730 &amp; 1200'!$A:$A,ROW()))</f>
        <v/>
      </c>
      <c r="B2255" t="str">
        <f>IF(INDEX('Display 730 &amp; 1200'!$B:$B,ROW())="","",INDEX('Display 730 &amp; 1200'!$B:$B,ROW()))</f>
        <v/>
      </c>
      <c r="C2255" t="str">
        <f>IF(INDEX('Display 730 &amp; 1200'!$D:$D,ROW())="","",INDEX('Display 730 &amp; 1200'!$D:$D,ROW()))</f>
        <v/>
      </c>
      <c r="D2255">
        <f>IF($C2255="",0,SUMIFS(#REF!,#REF!,$C2255,#REF!,"&gt;="&amp;'Display 730 &amp; 1200'!$AN$10,#REF!,"&lt;="&amp;'Display 730 &amp; 1200'!$AN$9))</f>
        <v>0</v>
      </c>
      <c r="E2255">
        <f>IF($C2255="",0,SUMIFS(#REF!,#REF!,$C2255,#REF!,"&gt;="&amp;'Display 730 &amp; 1200'!$AN$12,#REF!,"&lt;="&amp;'Display 730 &amp; 1200'!$AN$11))</f>
        <v>0</v>
      </c>
    </row>
    <row r="2256" spans="1:5">
      <c r="A2256" t="str">
        <f>IF(INDEX('Display 730 &amp; 1200'!$A:$A,ROW())="","",INDEX('Display 730 &amp; 1200'!$A:$A,ROW()))</f>
        <v/>
      </c>
      <c r="B2256" t="str">
        <f>IF(INDEX('Display 730 &amp; 1200'!$B:$B,ROW())="","",INDEX('Display 730 &amp; 1200'!$B:$B,ROW()))</f>
        <v/>
      </c>
      <c r="C2256" t="str">
        <f>IF(INDEX('Display 730 &amp; 1200'!$D:$D,ROW())="","",INDEX('Display 730 &amp; 1200'!$D:$D,ROW()))</f>
        <v/>
      </c>
      <c r="D2256">
        <f>IF($C2256="",0,SUMIFS(#REF!,#REF!,$C2256,#REF!,"&gt;="&amp;'Display 730 &amp; 1200'!$AN$10,#REF!,"&lt;="&amp;'Display 730 &amp; 1200'!$AN$9))</f>
        <v>0</v>
      </c>
      <c r="E2256">
        <f>IF($C2256="",0,SUMIFS(#REF!,#REF!,$C2256,#REF!,"&gt;="&amp;'Display 730 &amp; 1200'!$AN$12,#REF!,"&lt;="&amp;'Display 730 &amp; 1200'!$AN$11))</f>
        <v>0</v>
      </c>
    </row>
    <row r="2257" spans="1:5">
      <c r="A2257" t="str">
        <f>IF(INDEX('Display 730 &amp; 1200'!$A:$A,ROW())="","",INDEX('Display 730 &amp; 1200'!$A:$A,ROW()))</f>
        <v/>
      </c>
      <c r="B2257" t="str">
        <f>IF(INDEX('Display 730 &amp; 1200'!$B:$B,ROW())="","",INDEX('Display 730 &amp; 1200'!$B:$B,ROW()))</f>
        <v/>
      </c>
      <c r="C2257" t="str">
        <f>IF(INDEX('Display 730 &amp; 1200'!$D:$D,ROW())="","",INDEX('Display 730 &amp; 1200'!$D:$D,ROW()))</f>
        <v/>
      </c>
      <c r="D2257">
        <f>IF($C2257="",0,SUMIFS(#REF!,#REF!,$C2257,#REF!,"&gt;="&amp;'Display 730 &amp; 1200'!$AN$10,#REF!,"&lt;="&amp;'Display 730 &amp; 1200'!$AN$9))</f>
        <v>0</v>
      </c>
      <c r="E2257">
        <f>IF($C2257="",0,SUMIFS(#REF!,#REF!,$C2257,#REF!,"&gt;="&amp;'Display 730 &amp; 1200'!$AN$12,#REF!,"&lt;="&amp;'Display 730 &amp; 1200'!$AN$11))</f>
        <v>0</v>
      </c>
    </row>
    <row r="2258" spans="1:5">
      <c r="A2258" t="str">
        <f>IF(INDEX('Display 730 &amp; 1200'!$A:$A,ROW())="","",INDEX('Display 730 &amp; 1200'!$A:$A,ROW()))</f>
        <v/>
      </c>
      <c r="B2258" t="str">
        <f>IF(INDEX('Display 730 &amp; 1200'!$B:$B,ROW())="","",INDEX('Display 730 &amp; 1200'!$B:$B,ROW()))</f>
        <v/>
      </c>
      <c r="C2258" t="str">
        <f>IF(INDEX('Display 730 &amp; 1200'!$D:$D,ROW())="","",INDEX('Display 730 &amp; 1200'!$D:$D,ROW()))</f>
        <v/>
      </c>
      <c r="D2258">
        <f>IF($C2258="",0,SUMIFS(#REF!,#REF!,$C2258,#REF!,"&gt;="&amp;'Display 730 &amp; 1200'!$AN$10,#REF!,"&lt;="&amp;'Display 730 &amp; 1200'!$AN$9))</f>
        <v>0</v>
      </c>
      <c r="E2258">
        <f>IF($C2258="",0,SUMIFS(#REF!,#REF!,$C2258,#REF!,"&gt;="&amp;'Display 730 &amp; 1200'!$AN$12,#REF!,"&lt;="&amp;'Display 730 &amp; 1200'!$AN$11))</f>
        <v>0</v>
      </c>
    </row>
    <row r="2259" spans="1:5">
      <c r="A2259" t="str">
        <f>IF(INDEX('Display 730 &amp; 1200'!$A:$A,ROW())="","",INDEX('Display 730 &amp; 1200'!$A:$A,ROW()))</f>
        <v/>
      </c>
      <c r="B2259" t="str">
        <f>IF(INDEX('Display 730 &amp; 1200'!$B:$B,ROW())="","",INDEX('Display 730 &amp; 1200'!$B:$B,ROW()))</f>
        <v/>
      </c>
      <c r="C2259" t="str">
        <f>IF(INDEX('Display 730 &amp; 1200'!$D:$D,ROW())="","",INDEX('Display 730 &amp; 1200'!$D:$D,ROW()))</f>
        <v/>
      </c>
      <c r="D2259">
        <f>IF($C2259="",0,SUMIFS(#REF!,#REF!,$C2259,#REF!,"&gt;="&amp;'Display 730 &amp; 1200'!$AN$10,#REF!,"&lt;="&amp;'Display 730 &amp; 1200'!$AN$9))</f>
        <v>0</v>
      </c>
      <c r="E2259">
        <f>IF($C2259="",0,SUMIFS(#REF!,#REF!,$C2259,#REF!,"&gt;="&amp;'Display 730 &amp; 1200'!$AN$12,#REF!,"&lt;="&amp;'Display 730 &amp; 1200'!$AN$11))</f>
        <v>0</v>
      </c>
    </row>
    <row r="2260" spans="1:5">
      <c r="A2260" t="str">
        <f>IF(INDEX('Display 730 &amp; 1200'!$A:$A,ROW())="","",INDEX('Display 730 &amp; 1200'!$A:$A,ROW()))</f>
        <v/>
      </c>
      <c r="B2260" t="str">
        <f>IF(INDEX('Display 730 &amp; 1200'!$B:$B,ROW())="","",INDEX('Display 730 &amp; 1200'!$B:$B,ROW()))</f>
        <v/>
      </c>
      <c r="C2260" t="str">
        <f>IF(INDEX('Display 730 &amp; 1200'!$D:$D,ROW())="","",INDEX('Display 730 &amp; 1200'!$D:$D,ROW()))</f>
        <v/>
      </c>
      <c r="D2260">
        <f>IF($C2260="",0,SUMIFS(#REF!,#REF!,$C2260,#REF!,"&gt;="&amp;'Display 730 &amp; 1200'!$AN$10,#REF!,"&lt;="&amp;'Display 730 &amp; 1200'!$AN$9))</f>
        <v>0</v>
      </c>
      <c r="E2260">
        <f>IF($C2260="",0,SUMIFS(#REF!,#REF!,$C2260,#REF!,"&gt;="&amp;'Display 730 &amp; 1200'!$AN$12,#REF!,"&lt;="&amp;'Display 730 &amp; 1200'!$AN$11))</f>
        <v>0</v>
      </c>
    </row>
    <row r="2261" spans="1:5">
      <c r="A2261" t="str">
        <f>IF(INDEX('Display 730 &amp; 1200'!$A:$A,ROW())="","",INDEX('Display 730 &amp; 1200'!$A:$A,ROW()))</f>
        <v/>
      </c>
      <c r="B2261" t="str">
        <f>IF(INDEX('Display 730 &amp; 1200'!$B:$B,ROW())="","",INDEX('Display 730 &amp; 1200'!$B:$B,ROW()))</f>
        <v/>
      </c>
      <c r="C2261" t="str">
        <f>IF(INDEX('Display 730 &amp; 1200'!$D:$D,ROW())="","",INDEX('Display 730 &amp; 1200'!$D:$D,ROW()))</f>
        <v/>
      </c>
      <c r="D2261">
        <f>IF($C2261="",0,SUMIFS(#REF!,#REF!,$C2261,#REF!,"&gt;="&amp;'Display 730 &amp; 1200'!$AN$10,#REF!,"&lt;="&amp;'Display 730 &amp; 1200'!$AN$9))</f>
        <v>0</v>
      </c>
      <c r="E2261">
        <f>IF($C2261="",0,SUMIFS(#REF!,#REF!,$C2261,#REF!,"&gt;="&amp;'Display 730 &amp; 1200'!$AN$12,#REF!,"&lt;="&amp;'Display 730 &amp; 1200'!$AN$11))</f>
        <v>0</v>
      </c>
    </row>
    <row r="2262" spans="1:5">
      <c r="A2262" t="str">
        <f>IF(INDEX('Display 730 &amp; 1200'!$A:$A,ROW())="","",INDEX('Display 730 &amp; 1200'!$A:$A,ROW()))</f>
        <v/>
      </c>
      <c r="B2262" t="str">
        <f>IF(INDEX('Display 730 &amp; 1200'!$B:$B,ROW())="","",INDEX('Display 730 &amp; 1200'!$B:$B,ROW()))</f>
        <v/>
      </c>
      <c r="C2262" t="str">
        <f>IF(INDEX('Display 730 &amp; 1200'!$D:$D,ROW())="","",INDEX('Display 730 &amp; 1200'!$D:$D,ROW()))</f>
        <v/>
      </c>
      <c r="D2262">
        <f>IF($C2262="",0,SUMIFS(#REF!,#REF!,$C2262,#REF!,"&gt;="&amp;'Display 730 &amp; 1200'!$AN$10,#REF!,"&lt;="&amp;'Display 730 &amp; 1200'!$AN$9))</f>
        <v>0</v>
      </c>
      <c r="E2262">
        <f>IF($C2262="",0,SUMIFS(#REF!,#REF!,$C2262,#REF!,"&gt;="&amp;'Display 730 &amp; 1200'!$AN$12,#REF!,"&lt;="&amp;'Display 730 &amp; 1200'!$AN$11))</f>
        <v>0</v>
      </c>
    </row>
    <row r="2263" spans="1:5">
      <c r="A2263" t="str">
        <f>IF(INDEX('Display 730 &amp; 1200'!$A:$A,ROW())="","",INDEX('Display 730 &amp; 1200'!$A:$A,ROW()))</f>
        <v/>
      </c>
      <c r="B2263" t="str">
        <f>IF(INDEX('Display 730 &amp; 1200'!$B:$B,ROW())="","",INDEX('Display 730 &amp; 1200'!$B:$B,ROW()))</f>
        <v/>
      </c>
      <c r="C2263" t="str">
        <f>IF(INDEX('Display 730 &amp; 1200'!$D:$D,ROW())="","",INDEX('Display 730 &amp; 1200'!$D:$D,ROW()))</f>
        <v/>
      </c>
      <c r="D2263">
        <f>IF($C2263="",0,SUMIFS(#REF!,#REF!,$C2263,#REF!,"&gt;="&amp;'Display 730 &amp; 1200'!$AN$10,#REF!,"&lt;="&amp;'Display 730 &amp; 1200'!$AN$9))</f>
        <v>0</v>
      </c>
      <c r="E2263">
        <f>IF($C2263="",0,SUMIFS(#REF!,#REF!,$C2263,#REF!,"&gt;="&amp;'Display 730 &amp; 1200'!$AN$12,#REF!,"&lt;="&amp;'Display 730 &amp; 1200'!$AN$11))</f>
        <v>0</v>
      </c>
    </row>
    <row r="2264" spans="1:5">
      <c r="A2264" t="str">
        <f>IF(INDEX('Display 730 &amp; 1200'!$A:$A,ROW())="","",INDEX('Display 730 &amp; 1200'!$A:$A,ROW()))</f>
        <v/>
      </c>
      <c r="B2264" t="str">
        <f>IF(INDEX('Display 730 &amp; 1200'!$B:$B,ROW())="","",INDEX('Display 730 &amp; 1200'!$B:$B,ROW()))</f>
        <v/>
      </c>
      <c r="C2264" t="str">
        <f>IF(INDEX('Display 730 &amp; 1200'!$D:$D,ROW())="","",INDEX('Display 730 &amp; 1200'!$D:$D,ROW()))</f>
        <v/>
      </c>
      <c r="D2264">
        <f>IF($C2264="",0,SUMIFS(#REF!,#REF!,$C2264,#REF!,"&gt;="&amp;'Display 730 &amp; 1200'!$AN$10,#REF!,"&lt;="&amp;'Display 730 &amp; 1200'!$AN$9))</f>
        <v>0</v>
      </c>
      <c r="E2264">
        <f>IF($C2264="",0,SUMIFS(#REF!,#REF!,$C2264,#REF!,"&gt;="&amp;'Display 730 &amp; 1200'!$AN$12,#REF!,"&lt;="&amp;'Display 730 &amp; 1200'!$AN$11))</f>
        <v>0</v>
      </c>
    </row>
    <row r="2265" spans="1:5">
      <c r="A2265" t="str">
        <f>IF(INDEX('Display 730 &amp; 1200'!$A:$A,ROW())="","",INDEX('Display 730 &amp; 1200'!$A:$A,ROW()))</f>
        <v/>
      </c>
      <c r="B2265" t="str">
        <f>IF(INDEX('Display 730 &amp; 1200'!$B:$B,ROW())="","",INDEX('Display 730 &amp; 1200'!$B:$B,ROW()))</f>
        <v/>
      </c>
      <c r="C2265" t="str">
        <f>IF(INDEX('Display 730 &amp; 1200'!$D:$D,ROW())="","",INDEX('Display 730 &amp; 1200'!$D:$D,ROW()))</f>
        <v/>
      </c>
      <c r="D2265">
        <f>IF($C2265="",0,SUMIFS(#REF!,#REF!,$C2265,#REF!,"&gt;="&amp;'Display 730 &amp; 1200'!$AN$10,#REF!,"&lt;="&amp;'Display 730 &amp; 1200'!$AN$9))</f>
        <v>0</v>
      </c>
      <c r="E2265">
        <f>IF($C2265="",0,SUMIFS(#REF!,#REF!,$C2265,#REF!,"&gt;="&amp;'Display 730 &amp; 1200'!$AN$12,#REF!,"&lt;="&amp;'Display 730 &amp; 1200'!$AN$11))</f>
        <v>0</v>
      </c>
    </row>
    <row r="2266" spans="1:5">
      <c r="A2266" t="str">
        <f>IF(INDEX('Display 730 &amp; 1200'!$A:$A,ROW())="","",INDEX('Display 730 &amp; 1200'!$A:$A,ROW()))</f>
        <v/>
      </c>
      <c r="B2266" t="str">
        <f>IF(INDEX('Display 730 &amp; 1200'!$B:$B,ROW())="","",INDEX('Display 730 &amp; 1200'!$B:$B,ROW()))</f>
        <v/>
      </c>
      <c r="C2266" t="str">
        <f>IF(INDEX('Display 730 &amp; 1200'!$D:$D,ROW())="","",INDEX('Display 730 &amp; 1200'!$D:$D,ROW()))</f>
        <v/>
      </c>
      <c r="D2266">
        <f>IF($C2266="",0,SUMIFS(#REF!,#REF!,$C2266,#REF!,"&gt;="&amp;'Display 730 &amp; 1200'!$AN$10,#REF!,"&lt;="&amp;'Display 730 &amp; 1200'!$AN$9))</f>
        <v>0</v>
      </c>
      <c r="E2266">
        <f>IF($C2266="",0,SUMIFS(#REF!,#REF!,$C2266,#REF!,"&gt;="&amp;'Display 730 &amp; 1200'!$AN$12,#REF!,"&lt;="&amp;'Display 730 &amp; 1200'!$AN$11))</f>
        <v>0</v>
      </c>
    </row>
    <row r="2267" spans="1:5">
      <c r="A2267" t="str">
        <f>IF(INDEX('Display 730 &amp; 1200'!$A:$A,ROW())="","",INDEX('Display 730 &amp; 1200'!$A:$A,ROW()))</f>
        <v/>
      </c>
      <c r="B2267" t="str">
        <f>IF(INDEX('Display 730 &amp; 1200'!$B:$B,ROW())="","",INDEX('Display 730 &amp; 1200'!$B:$B,ROW()))</f>
        <v/>
      </c>
      <c r="C2267" t="str">
        <f>IF(INDEX('Display 730 &amp; 1200'!$D:$D,ROW())="","",INDEX('Display 730 &amp; 1200'!$D:$D,ROW()))</f>
        <v/>
      </c>
      <c r="D2267">
        <f>IF($C2267="",0,SUMIFS(#REF!,#REF!,$C2267,#REF!,"&gt;="&amp;'Display 730 &amp; 1200'!$AN$10,#REF!,"&lt;="&amp;'Display 730 &amp; 1200'!$AN$9))</f>
        <v>0</v>
      </c>
      <c r="E2267">
        <f>IF($C2267="",0,SUMIFS(#REF!,#REF!,$C2267,#REF!,"&gt;="&amp;'Display 730 &amp; 1200'!$AN$12,#REF!,"&lt;="&amp;'Display 730 &amp; 1200'!$AN$11))</f>
        <v>0</v>
      </c>
    </row>
    <row r="2268" spans="1:5">
      <c r="A2268" t="str">
        <f>IF(INDEX('Display 730 &amp; 1200'!$A:$A,ROW())="","",INDEX('Display 730 &amp; 1200'!$A:$A,ROW()))</f>
        <v/>
      </c>
      <c r="B2268" t="str">
        <f>IF(INDEX('Display 730 &amp; 1200'!$B:$B,ROW())="","",INDEX('Display 730 &amp; 1200'!$B:$B,ROW()))</f>
        <v/>
      </c>
      <c r="C2268" t="str">
        <f>IF(INDEX('Display 730 &amp; 1200'!$D:$D,ROW())="","",INDEX('Display 730 &amp; 1200'!$D:$D,ROW()))</f>
        <v/>
      </c>
      <c r="D2268">
        <f>IF($C2268="",0,SUMIFS(#REF!,#REF!,$C2268,#REF!,"&gt;="&amp;'Display 730 &amp; 1200'!$AN$10,#REF!,"&lt;="&amp;'Display 730 &amp; 1200'!$AN$9))</f>
        <v>0</v>
      </c>
      <c r="E2268">
        <f>IF($C2268="",0,SUMIFS(#REF!,#REF!,$C2268,#REF!,"&gt;="&amp;'Display 730 &amp; 1200'!$AN$12,#REF!,"&lt;="&amp;'Display 730 &amp; 1200'!$AN$11))</f>
        <v>0</v>
      </c>
    </row>
    <row r="2269" spans="1:5">
      <c r="A2269" t="str">
        <f>IF(INDEX('Display 730 &amp; 1200'!$A:$A,ROW())="","",INDEX('Display 730 &amp; 1200'!$A:$A,ROW()))</f>
        <v/>
      </c>
      <c r="B2269" t="str">
        <f>IF(INDEX('Display 730 &amp; 1200'!$B:$B,ROW())="","",INDEX('Display 730 &amp; 1200'!$B:$B,ROW()))</f>
        <v/>
      </c>
      <c r="C2269" t="str">
        <f>IF(INDEX('Display 730 &amp; 1200'!$D:$D,ROW())="","",INDEX('Display 730 &amp; 1200'!$D:$D,ROW()))</f>
        <v/>
      </c>
      <c r="D2269">
        <f>IF($C2269="",0,SUMIFS(#REF!,#REF!,$C2269,#REF!,"&gt;="&amp;'Display 730 &amp; 1200'!$AN$10,#REF!,"&lt;="&amp;'Display 730 &amp; 1200'!$AN$9))</f>
        <v>0</v>
      </c>
      <c r="E2269">
        <f>IF($C2269="",0,SUMIFS(#REF!,#REF!,$C2269,#REF!,"&gt;="&amp;'Display 730 &amp; 1200'!$AN$12,#REF!,"&lt;="&amp;'Display 730 &amp; 1200'!$AN$11))</f>
        <v>0</v>
      </c>
    </row>
    <row r="2270" spans="1:5">
      <c r="A2270" t="str">
        <f>IF(INDEX('Display 730 &amp; 1200'!$A:$A,ROW())="","",INDEX('Display 730 &amp; 1200'!$A:$A,ROW()))</f>
        <v/>
      </c>
      <c r="B2270" t="str">
        <f>IF(INDEX('Display 730 &amp; 1200'!$B:$B,ROW())="","",INDEX('Display 730 &amp; 1200'!$B:$B,ROW()))</f>
        <v/>
      </c>
      <c r="C2270" t="str">
        <f>IF(INDEX('Display 730 &amp; 1200'!$D:$D,ROW())="","",INDEX('Display 730 &amp; 1200'!$D:$D,ROW()))</f>
        <v/>
      </c>
      <c r="D2270">
        <f>IF($C2270="",0,SUMIFS(#REF!,#REF!,$C2270,#REF!,"&gt;="&amp;'Display 730 &amp; 1200'!$AN$10,#REF!,"&lt;="&amp;'Display 730 &amp; 1200'!$AN$9))</f>
        <v>0</v>
      </c>
      <c r="E2270">
        <f>IF($C2270="",0,SUMIFS(#REF!,#REF!,$C2270,#REF!,"&gt;="&amp;'Display 730 &amp; 1200'!$AN$12,#REF!,"&lt;="&amp;'Display 730 &amp; 1200'!$AN$11))</f>
        <v>0</v>
      </c>
    </row>
    <row r="2271" spans="1:5">
      <c r="A2271" t="str">
        <f>IF(INDEX('Display 730 &amp; 1200'!$A:$A,ROW())="","",INDEX('Display 730 &amp; 1200'!$A:$A,ROW()))</f>
        <v/>
      </c>
      <c r="B2271" t="str">
        <f>IF(INDEX('Display 730 &amp; 1200'!$B:$B,ROW())="","",INDEX('Display 730 &amp; 1200'!$B:$B,ROW()))</f>
        <v/>
      </c>
      <c r="C2271" t="str">
        <f>IF(INDEX('Display 730 &amp; 1200'!$D:$D,ROW())="","",INDEX('Display 730 &amp; 1200'!$D:$D,ROW()))</f>
        <v/>
      </c>
      <c r="D2271">
        <f>IF($C2271="",0,SUMIFS(#REF!,#REF!,$C2271,#REF!,"&gt;="&amp;'Display 730 &amp; 1200'!$AN$10,#REF!,"&lt;="&amp;'Display 730 &amp; 1200'!$AN$9))</f>
        <v>0</v>
      </c>
      <c r="E2271">
        <f>IF($C2271="",0,SUMIFS(#REF!,#REF!,$C2271,#REF!,"&gt;="&amp;'Display 730 &amp; 1200'!$AN$12,#REF!,"&lt;="&amp;'Display 730 &amp; 1200'!$AN$11))</f>
        <v>0</v>
      </c>
    </row>
    <row r="2272" spans="1:5">
      <c r="A2272" t="str">
        <f>IF(INDEX('Display 730 &amp; 1200'!$A:$A,ROW())="","",INDEX('Display 730 &amp; 1200'!$A:$A,ROW()))</f>
        <v/>
      </c>
      <c r="B2272" t="str">
        <f>IF(INDEX('Display 730 &amp; 1200'!$B:$B,ROW())="","",INDEX('Display 730 &amp; 1200'!$B:$B,ROW()))</f>
        <v/>
      </c>
      <c r="C2272" t="str">
        <f>IF(INDEX('Display 730 &amp; 1200'!$D:$D,ROW())="","",INDEX('Display 730 &amp; 1200'!$D:$D,ROW()))</f>
        <v/>
      </c>
      <c r="D2272">
        <f>IF($C2272="",0,SUMIFS(#REF!,#REF!,$C2272,#REF!,"&gt;="&amp;'Display 730 &amp; 1200'!$AN$10,#REF!,"&lt;="&amp;'Display 730 &amp; 1200'!$AN$9))</f>
        <v>0</v>
      </c>
      <c r="E2272">
        <f>IF($C2272="",0,SUMIFS(#REF!,#REF!,$C2272,#REF!,"&gt;="&amp;'Display 730 &amp; 1200'!$AN$12,#REF!,"&lt;="&amp;'Display 730 &amp; 1200'!$AN$11))</f>
        <v>0</v>
      </c>
    </row>
    <row r="2273" spans="1:5">
      <c r="A2273" t="str">
        <f>IF(INDEX('Display 730 &amp; 1200'!$A:$A,ROW())="","",INDEX('Display 730 &amp; 1200'!$A:$A,ROW()))</f>
        <v/>
      </c>
      <c r="B2273" t="str">
        <f>IF(INDEX('Display 730 &amp; 1200'!$B:$B,ROW())="","",INDEX('Display 730 &amp; 1200'!$B:$B,ROW()))</f>
        <v/>
      </c>
      <c r="C2273" t="str">
        <f>IF(INDEX('Display 730 &amp; 1200'!$D:$D,ROW())="","",INDEX('Display 730 &amp; 1200'!$D:$D,ROW()))</f>
        <v/>
      </c>
      <c r="D2273">
        <f>IF($C2273="",0,SUMIFS(#REF!,#REF!,$C2273,#REF!,"&gt;="&amp;'Display 730 &amp; 1200'!$AN$10,#REF!,"&lt;="&amp;'Display 730 &amp; 1200'!$AN$9))</f>
        <v>0</v>
      </c>
      <c r="E2273">
        <f>IF($C2273="",0,SUMIFS(#REF!,#REF!,$C2273,#REF!,"&gt;="&amp;'Display 730 &amp; 1200'!$AN$12,#REF!,"&lt;="&amp;'Display 730 &amp; 1200'!$AN$11))</f>
        <v>0</v>
      </c>
    </row>
    <row r="2274" spans="1:5">
      <c r="A2274" t="str">
        <f>IF(INDEX('Display 730 &amp; 1200'!$A:$A,ROW())="","",INDEX('Display 730 &amp; 1200'!$A:$A,ROW()))</f>
        <v/>
      </c>
      <c r="B2274" t="str">
        <f>IF(INDEX('Display 730 &amp; 1200'!$B:$B,ROW())="","",INDEX('Display 730 &amp; 1200'!$B:$B,ROW()))</f>
        <v/>
      </c>
      <c r="C2274" t="str">
        <f>IF(INDEX('Display 730 &amp; 1200'!$D:$D,ROW())="","",INDEX('Display 730 &amp; 1200'!$D:$D,ROW()))</f>
        <v/>
      </c>
      <c r="D2274">
        <f>IF($C2274="",0,SUMIFS(#REF!,#REF!,$C2274,#REF!,"&gt;="&amp;'Display 730 &amp; 1200'!$AN$10,#REF!,"&lt;="&amp;'Display 730 &amp; 1200'!$AN$9))</f>
        <v>0</v>
      </c>
      <c r="E2274">
        <f>IF($C2274="",0,SUMIFS(#REF!,#REF!,$C2274,#REF!,"&gt;="&amp;'Display 730 &amp; 1200'!$AN$12,#REF!,"&lt;="&amp;'Display 730 &amp; 1200'!$AN$11))</f>
        <v>0</v>
      </c>
    </row>
    <row r="2275" spans="1:5">
      <c r="A2275" t="str">
        <f>IF(INDEX('Display 730 &amp; 1200'!$A:$A,ROW())="","",INDEX('Display 730 &amp; 1200'!$A:$A,ROW()))</f>
        <v/>
      </c>
      <c r="B2275" t="str">
        <f>IF(INDEX('Display 730 &amp; 1200'!$B:$B,ROW())="","",INDEX('Display 730 &amp; 1200'!$B:$B,ROW()))</f>
        <v/>
      </c>
      <c r="C2275" t="str">
        <f>IF(INDEX('Display 730 &amp; 1200'!$D:$D,ROW())="","",INDEX('Display 730 &amp; 1200'!$D:$D,ROW()))</f>
        <v/>
      </c>
      <c r="D2275">
        <f>IF($C2275="",0,SUMIFS(#REF!,#REF!,$C2275,#REF!,"&gt;="&amp;'Display 730 &amp; 1200'!$AN$10,#REF!,"&lt;="&amp;'Display 730 &amp; 1200'!$AN$9))</f>
        <v>0</v>
      </c>
      <c r="E2275">
        <f>IF($C2275="",0,SUMIFS(#REF!,#REF!,$C2275,#REF!,"&gt;="&amp;'Display 730 &amp; 1200'!$AN$12,#REF!,"&lt;="&amp;'Display 730 &amp; 1200'!$AN$11))</f>
        <v>0</v>
      </c>
    </row>
    <row r="2276" spans="1:5">
      <c r="A2276" t="str">
        <f>IF(INDEX('Display 730 &amp; 1200'!$A:$A,ROW())="","",INDEX('Display 730 &amp; 1200'!$A:$A,ROW()))</f>
        <v/>
      </c>
      <c r="B2276" t="str">
        <f>IF(INDEX('Display 730 &amp; 1200'!$B:$B,ROW())="","",INDEX('Display 730 &amp; 1200'!$B:$B,ROW()))</f>
        <v/>
      </c>
      <c r="C2276" t="str">
        <f>IF(INDEX('Display 730 &amp; 1200'!$D:$D,ROW())="","",INDEX('Display 730 &amp; 1200'!$D:$D,ROW()))</f>
        <v/>
      </c>
      <c r="D2276">
        <f>IF($C2276="",0,SUMIFS(#REF!,#REF!,$C2276,#REF!,"&gt;="&amp;'Display 730 &amp; 1200'!$AN$10,#REF!,"&lt;="&amp;'Display 730 &amp; 1200'!$AN$9))</f>
        <v>0</v>
      </c>
      <c r="E2276">
        <f>IF($C2276="",0,SUMIFS(#REF!,#REF!,$C2276,#REF!,"&gt;="&amp;'Display 730 &amp; 1200'!$AN$12,#REF!,"&lt;="&amp;'Display 730 &amp; 1200'!$AN$11))</f>
        <v>0</v>
      </c>
    </row>
    <row r="2277" spans="1:5">
      <c r="A2277" t="str">
        <f>IF(INDEX('Display 730 &amp; 1200'!$A:$A,ROW())="","",INDEX('Display 730 &amp; 1200'!$A:$A,ROW()))</f>
        <v/>
      </c>
      <c r="B2277" t="str">
        <f>IF(INDEX('Display 730 &amp; 1200'!$B:$B,ROW())="","",INDEX('Display 730 &amp; 1200'!$B:$B,ROW()))</f>
        <v/>
      </c>
      <c r="C2277" t="str">
        <f>IF(INDEX('Display 730 &amp; 1200'!$D:$D,ROW())="","",INDEX('Display 730 &amp; 1200'!$D:$D,ROW()))</f>
        <v/>
      </c>
      <c r="D2277">
        <f>IF($C2277="",0,SUMIFS(#REF!,#REF!,$C2277,#REF!,"&gt;="&amp;'Display 730 &amp; 1200'!$AN$10,#REF!,"&lt;="&amp;'Display 730 &amp; 1200'!$AN$9))</f>
        <v>0</v>
      </c>
      <c r="E2277">
        <f>IF($C2277="",0,SUMIFS(#REF!,#REF!,$C2277,#REF!,"&gt;="&amp;'Display 730 &amp; 1200'!$AN$12,#REF!,"&lt;="&amp;'Display 730 &amp; 1200'!$AN$11))</f>
        <v>0</v>
      </c>
    </row>
    <row r="2278" spans="1:5">
      <c r="A2278" t="str">
        <f>IF(INDEX('Display 730 &amp; 1200'!$A:$A,ROW())="","",INDEX('Display 730 &amp; 1200'!$A:$A,ROW()))</f>
        <v/>
      </c>
      <c r="B2278" t="str">
        <f>IF(INDEX('Display 730 &amp; 1200'!$B:$B,ROW())="","",INDEX('Display 730 &amp; 1200'!$B:$B,ROW()))</f>
        <v/>
      </c>
      <c r="C2278" t="str">
        <f>IF(INDEX('Display 730 &amp; 1200'!$D:$D,ROW())="","",INDEX('Display 730 &amp; 1200'!$D:$D,ROW()))</f>
        <v/>
      </c>
      <c r="D2278">
        <f>IF($C2278="",0,SUMIFS(#REF!,#REF!,$C2278,#REF!,"&gt;="&amp;'Display 730 &amp; 1200'!$AN$10,#REF!,"&lt;="&amp;'Display 730 &amp; 1200'!$AN$9))</f>
        <v>0</v>
      </c>
      <c r="E2278">
        <f>IF($C2278="",0,SUMIFS(#REF!,#REF!,$C2278,#REF!,"&gt;="&amp;'Display 730 &amp; 1200'!$AN$12,#REF!,"&lt;="&amp;'Display 730 &amp; 1200'!$AN$11))</f>
        <v>0</v>
      </c>
    </row>
    <row r="2279" spans="1:5">
      <c r="A2279" t="str">
        <f>IF(INDEX('Display 730 &amp; 1200'!$A:$A,ROW())="","",INDEX('Display 730 &amp; 1200'!$A:$A,ROW()))</f>
        <v/>
      </c>
      <c r="B2279" t="str">
        <f>IF(INDEX('Display 730 &amp; 1200'!$B:$B,ROW())="","",INDEX('Display 730 &amp; 1200'!$B:$B,ROW()))</f>
        <v/>
      </c>
      <c r="C2279" t="str">
        <f>IF(INDEX('Display 730 &amp; 1200'!$D:$D,ROW())="","",INDEX('Display 730 &amp; 1200'!$D:$D,ROW()))</f>
        <v/>
      </c>
      <c r="D2279">
        <f>IF($C2279="",0,SUMIFS(#REF!,#REF!,$C2279,#REF!,"&gt;="&amp;'Display 730 &amp; 1200'!$AN$10,#REF!,"&lt;="&amp;'Display 730 &amp; 1200'!$AN$9))</f>
        <v>0</v>
      </c>
      <c r="E2279">
        <f>IF($C2279="",0,SUMIFS(#REF!,#REF!,$C2279,#REF!,"&gt;="&amp;'Display 730 &amp; 1200'!$AN$12,#REF!,"&lt;="&amp;'Display 730 &amp; 1200'!$AN$11))</f>
        <v>0</v>
      </c>
    </row>
    <row r="2280" spans="1:5">
      <c r="A2280" t="str">
        <f>IF(INDEX('Display 730 &amp; 1200'!$A:$A,ROW())="","",INDEX('Display 730 &amp; 1200'!$A:$A,ROW()))</f>
        <v/>
      </c>
      <c r="B2280" t="str">
        <f>IF(INDEX('Display 730 &amp; 1200'!$B:$B,ROW())="","",INDEX('Display 730 &amp; 1200'!$B:$B,ROW()))</f>
        <v/>
      </c>
      <c r="C2280" t="str">
        <f>IF(INDEX('Display 730 &amp; 1200'!$D:$D,ROW())="","",INDEX('Display 730 &amp; 1200'!$D:$D,ROW()))</f>
        <v/>
      </c>
      <c r="D2280">
        <f>IF($C2280="",0,SUMIFS(#REF!,#REF!,$C2280,#REF!,"&gt;="&amp;'Display 730 &amp; 1200'!$AN$10,#REF!,"&lt;="&amp;'Display 730 &amp; 1200'!$AN$9))</f>
        <v>0</v>
      </c>
      <c r="E2280">
        <f>IF($C2280="",0,SUMIFS(#REF!,#REF!,$C2280,#REF!,"&gt;="&amp;'Display 730 &amp; 1200'!$AN$12,#REF!,"&lt;="&amp;'Display 730 &amp; 1200'!$AN$11))</f>
        <v>0</v>
      </c>
    </row>
    <row r="2281" spans="1:5">
      <c r="A2281" t="str">
        <f>IF(INDEX('Display 730 &amp; 1200'!$A:$A,ROW())="","",INDEX('Display 730 &amp; 1200'!$A:$A,ROW()))</f>
        <v/>
      </c>
      <c r="B2281" t="str">
        <f>IF(INDEX('Display 730 &amp; 1200'!$B:$B,ROW())="","",INDEX('Display 730 &amp; 1200'!$B:$B,ROW()))</f>
        <v/>
      </c>
      <c r="C2281" t="str">
        <f>IF(INDEX('Display 730 &amp; 1200'!$D:$D,ROW())="","",INDEX('Display 730 &amp; 1200'!$D:$D,ROW()))</f>
        <v/>
      </c>
      <c r="D2281">
        <f>IF($C2281="",0,SUMIFS(#REF!,#REF!,$C2281,#REF!,"&gt;="&amp;'Display 730 &amp; 1200'!$AN$10,#REF!,"&lt;="&amp;'Display 730 &amp; 1200'!$AN$9))</f>
        <v>0</v>
      </c>
      <c r="E2281">
        <f>IF($C2281="",0,SUMIFS(#REF!,#REF!,$C2281,#REF!,"&gt;="&amp;'Display 730 &amp; 1200'!$AN$12,#REF!,"&lt;="&amp;'Display 730 &amp; 1200'!$AN$11))</f>
        <v>0</v>
      </c>
    </row>
    <row r="2282" spans="1:5">
      <c r="A2282" t="str">
        <f>IF(INDEX('Display 730 &amp; 1200'!$A:$A,ROW())="","",INDEX('Display 730 &amp; 1200'!$A:$A,ROW()))</f>
        <v/>
      </c>
      <c r="B2282" t="str">
        <f>IF(INDEX('Display 730 &amp; 1200'!$B:$B,ROW())="","",INDEX('Display 730 &amp; 1200'!$B:$B,ROW()))</f>
        <v/>
      </c>
      <c r="C2282" t="str">
        <f>IF(INDEX('Display 730 &amp; 1200'!$D:$D,ROW())="","",INDEX('Display 730 &amp; 1200'!$D:$D,ROW()))</f>
        <v/>
      </c>
      <c r="D2282">
        <f>IF($C2282="",0,SUMIFS(#REF!,#REF!,$C2282,#REF!,"&gt;="&amp;'Display 730 &amp; 1200'!$AN$10,#REF!,"&lt;="&amp;'Display 730 &amp; 1200'!$AN$9))</f>
        <v>0</v>
      </c>
      <c r="E2282">
        <f>IF($C2282="",0,SUMIFS(#REF!,#REF!,$C2282,#REF!,"&gt;="&amp;'Display 730 &amp; 1200'!$AN$12,#REF!,"&lt;="&amp;'Display 730 &amp; 1200'!$AN$11))</f>
        <v>0</v>
      </c>
    </row>
    <row r="2283" spans="1:5">
      <c r="A2283" t="str">
        <f>IF(INDEX('Display 730 &amp; 1200'!$A:$A,ROW())="","",INDEX('Display 730 &amp; 1200'!$A:$A,ROW()))</f>
        <v/>
      </c>
      <c r="B2283" t="str">
        <f>IF(INDEX('Display 730 &amp; 1200'!$B:$B,ROW())="","",INDEX('Display 730 &amp; 1200'!$B:$B,ROW()))</f>
        <v/>
      </c>
      <c r="C2283" t="str">
        <f>IF(INDEX('Display 730 &amp; 1200'!$D:$D,ROW())="","",INDEX('Display 730 &amp; 1200'!$D:$D,ROW()))</f>
        <v/>
      </c>
      <c r="D2283">
        <f>IF($C2283="",0,SUMIFS(#REF!,#REF!,$C2283,#REF!,"&gt;="&amp;'Display 730 &amp; 1200'!$AN$10,#REF!,"&lt;="&amp;'Display 730 &amp; 1200'!$AN$9))</f>
        <v>0</v>
      </c>
      <c r="E2283">
        <f>IF($C2283="",0,SUMIFS(#REF!,#REF!,$C2283,#REF!,"&gt;="&amp;'Display 730 &amp; 1200'!$AN$12,#REF!,"&lt;="&amp;'Display 730 &amp; 1200'!$AN$11))</f>
        <v>0</v>
      </c>
    </row>
    <row r="2284" spans="1:5">
      <c r="A2284" t="str">
        <f>IF(INDEX('Display 730 &amp; 1200'!$A:$A,ROW())="","",INDEX('Display 730 &amp; 1200'!$A:$A,ROW()))</f>
        <v/>
      </c>
      <c r="B2284" t="str">
        <f>IF(INDEX('Display 730 &amp; 1200'!$B:$B,ROW())="","",INDEX('Display 730 &amp; 1200'!$B:$B,ROW()))</f>
        <v/>
      </c>
      <c r="C2284" t="str">
        <f>IF(INDEX('Display 730 &amp; 1200'!$D:$D,ROW())="","",INDEX('Display 730 &amp; 1200'!$D:$D,ROW()))</f>
        <v/>
      </c>
      <c r="D2284">
        <f>IF($C2284="",0,SUMIFS(#REF!,#REF!,$C2284,#REF!,"&gt;="&amp;'Display 730 &amp; 1200'!$AN$10,#REF!,"&lt;="&amp;'Display 730 &amp; 1200'!$AN$9))</f>
        <v>0</v>
      </c>
      <c r="E2284">
        <f>IF($C2284="",0,SUMIFS(#REF!,#REF!,$C2284,#REF!,"&gt;="&amp;'Display 730 &amp; 1200'!$AN$12,#REF!,"&lt;="&amp;'Display 730 &amp; 1200'!$AN$11))</f>
        <v>0</v>
      </c>
    </row>
    <row r="2285" spans="1:5">
      <c r="A2285" t="str">
        <f>IF(INDEX('Display 730 &amp; 1200'!$A:$A,ROW())="","",INDEX('Display 730 &amp; 1200'!$A:$A,ROW()))</f>
        <v/>
      </c>
      <c r="B2285" t="str">
        <f>IF(INDEX('Display 730 &amp; 1200'!$B:$B,ROW())="","",INDEX('Display 730 &amp; 1200'!$B:$B,ROW()))</f>
        <v/>
      </c>
      <c r="C2285" t="str">
        <f>IF(INDEX('Display 730 &amp; 1200'!$D:$D,ROW())="","",INDEX('Display 730 &amp; 1200'!$D:$D,ROW()))</f>
        <v/>
      </c>
      <c r="D2285">
        <f>IF($C2285="",0,SUMIFS(#REF!,#REF!,$C2285,#REF!,"&gt;="&amp;'Display 730 &amp; 1200'!$AN$10,#REF!,"&lt;="&amp;'Display 730 &amp; 1200'!$AN$9))</f>
        <v>0</v>
      </c>
      <c r="E2285">
        <f>IF($C2285="",0,SUMIFS(#REF!,#REF!,$C2285,#REF!,"&gt;="&amp;'Display 730 &amp; 1200'!$AN$12,#REF!,"&lt;="&amp;'Display 730 &amp; 1200'!$AN$11))</f>
        <v>0</v>
      </c>
    </row>
    <row r="2286" spans="1:5">
      <c r="A2286" t="str">
        <f>IF(INDEX('Display 730 &amp; 1200'!$A:$A,ROW())="","",INDEX('Display 730 &amp; 1200'!$A:$A,ROW()))</f>
        <v/>
      </c>
      <c r="B2286" t="str">
        <f>IF(INDEX('Display 730 &amp; 1200'!$B:$B,ROW())="","",INDEX('Display 730 &amp; 1200'!$B:$B,ROW()))</f>
        <v/>
      </c>
      <c r="C2286" t="str">
        <f>IF(INDEX('Display 730 &amp; 1200'!$D:$D,ROW())="","",INDEX('Display 730 &amp; 1200'!$D:$D,ROW()))</f>
        <v/>
      </c>
      <c r="D2286">
        <f>IF($C2286="",0,SUMIFS(#REF!,#REF!,$C2286,#REF!,"&gt;="&amp;'Display 730 &amp; 1200'!$AN$10,#REF!,"&lt;="&amp;'Display 730 &amp; 1200'!$AN$9))</f>
        <v>0</v>
      </c>
      <c r="E2286">
        <f>IF($C2286="",0,SUMIFS(#REF!,#REF!,$C2286,#REF!,"&gt;="&amp;'Display 730 &amp; 1200'!$AN$12,#REF!,"&lt;="&amp;'Display 730 &amp; 1200'!$AN$11))</f>
        <v>0</v>
      </c>
    </row>
    <row r="2287" spans="1:5">
      <c r="A2287" t="str">
        <f>IF(INDEX('Display 730 &amp; 1200'!$A:$A,ROW())="","",INDEX('Display 730 &amp; 1200'!$A:$A,ROW()))</f>
        <v/>
      </c>
      <c r="B2287" t="str">
        <f>IF(INDEX('Display 730 &amp; 1200'!$B:$B,ROW())="","",INDEX('Display 730 &amp; 1200'!$B:$B,ROW()))</f>
        <v/>
      </c>
      <c r="C2287" t="str">
        <f>IF(INDEX('Display 730 &amp; 1200'!$D:$D,ROW())="","",INDEX('Display 730 &amp; 1200'!$D:$D,ROW()))</f>
        <v/>
      </c>
      <c r="D2287">
        <f>IF($C2287="",0,SUMIFS(#REF!,#REF!,$C2287,#REF!,"&gt;="&amp;'Display 730 &amp; 1200'!$AN$10,#REF!,"&lt;="&amp;'Display 730 &amp; 1200'!$AN$9))</f>
        <v>0</v>
      </c>
      <c r="E2287">
        <f>IF($C2287="",0,SUMIFS(#REF!,#REF!,$C2287,#REF!,"&gt;="&amp;'Display 730 &amp; 1200'!$AN$12,#REF!,"&lt;="&amp;'Display 730 &amp; 1200'!$AN$11))</f>
        <v>0</v>
      </c>
    </row>
    <row r="2288" spans="1:5">
      <c r="A2288" t="str">
        <f>IF(INDEX('Display 730 &amp; 1200'!$A:$A,ROW())="","",INDEX('Display 730 &amp; 1200'!$A:$A,ROW()))</f>
        <v/>
      </c>
      <c r="B2288" t="str">
        <f>IF(INDEX('Display 730 &amp; 1200'!$B:$B,ROW())="","",INDEX('Display 730 &amp; 1200'!$B:$B,ROW()))</f>
        <v/>
      </c>
      <c r="C2288" t="str">
        <f>IF(INDEX('Display 730 &amp; 1200'!$D:$D,ROW())="","",INDEX('Display 730 &amp; 1200'!$D:$D,ROW()))</f>
        <v/>
      </c>
      <c r="D2288">
        <f>IF($C2288="",0,SUMIFS(#REF!,#REF!,$C2288,#REF!,"&gt;="&amp;'Display 730 &amp; 1200'!$AN$10,#REF!,"&lt;="&amp;'Display 730 &amp; 1200'!$AN$9))</f>
        <v>0</v>
      </c>
      <c r="E2288">
        <f>IF($C2288="",0,SUMIFS(#REF!,#REF!,$C2288,#REF!,"&gt;="&amp;'Display 730 &amp; 1200'!$AN$12,#REF!,"&lt;="&amp;'Display 730 &amp; 1200'!$AN$11))</f>
        <v>0</v>
      </c>
    </row>
    <row r="2289" spans="1:5">
      <c r="A2289" t="str">
        <f>IF(INDEX('Display 730 &amp; 1200'!$A:$A,ROW())="","",INDEX('Display 730 &amp; 1200'!$A:$A,ROW()))</f>
        <v/>
      </c>
      <c r="B2289" t="str">
        <f>IF(INDEX('Display 730 &amp; 1200'!$B:$B,ROW())="","",INDEX('Display 730 &amp; 1200'!$B:$B,ROW()))</f>
        <v/>
      </c>
      <c r="C2289" t="str">
        <f>IF(INDEX('Display 730 &amp; 1200'!$D:$D,ROW())="","",INDEX('Display 730 &amp; 1200'!$D:$D,ROW()))</f>
        <v/>
      </c>
      <c r="D2289">
        <f>IF($C2289="",0,SUMIFS(#REF!,#REF!,$C2289,#REF!,"&gt;="&amp;'Display 730 &amp; 1200'!$AN$10,#REF!,"&lt;="&amp;'Display 730 &amp; 1200'!$AN$9))</f>
        <v>0</v>
      </c>
      <c r="E2289">
        <f>IF($C2289="",0,SUMIFS(#REF!,#REF!,$C2289,#REF!,"&gt;="&amp;'Display 730 &amp; 1200'!$AN$12,#REF!,"&lt;="&amp;'Display 730 &amp; 1200'!$AN$11))</f>
        <v>0</v>
      </c>
    </row>
    <row r="2290" spans="1:5">
      <c r="A2290" t="str">
        <f>IF(INDEX('Display 730 &amp; 1200'!$A:$A,ROW())="","",INDEX('Display 730 &amp; 1200'!$A:$A,ROW()))</f>
        <v/>
      </c>
      <c r="B2290" t="str">
        <f>IF(INDEX('Display 730 &amp; 1200'!$B:$B,ROW())="","",INDEX('Display 730 &amp; 1200'!$B:$B,ROW()))</f>
        <v/>
      </c>
      <c r="C2290" t="str">
        <f>IF(INDEX('Display 730 &amp; 1200'!$D:$D,ROW())="","",INDEX('Display 730 &amp; 1200'!$D:$D,ROW()))</f>
        <v/>
      </c>
      <c r="D2290">
        <f>IF($C2290="",0,SUMIFS(#REF!,#REF!,$C2290,#REF!,"&gt;="&amp;'Display 730 &amp; 1200'!$AN$10,#REF!,"&lt;="&amp;'Display 730 &amp; 1200'!$AN$9))</f>
        <v>0</v>
      </c>
      <c r="E2290">
        <f>IF($C2290="",0,SUMIFS(#REF!,#REF!,$C2290,#REF!,"&gt;="&amp;'Display 730 &amp; 1200'!$AN$12,#REF!,"&lt;="&amp;'Display 730 &amp; 1200'!$AN$11))</f>
        <v>0</v>
      </c>
    </row>
    <row r="2291" spans="1:5">
      <c r="A2291" t="str">
        <f>IF(INDEX('Display 730 &amp; 1200'!$A:$A,ROW())="","",INDEX('Display 730 &amp; 1200'!$A:$A,ROW()))</f>
        <v/>
      </c>
      <c r="B2291" t="str">
        <f>IF(INDEX('Display 730 &amp; 1200'!$B:$B,ROW())="","",INDEX('Display 730 &amp; 1200'!$B:$B,ROW()))</f>
        <v/>
      </c>
      <c r="C2291" t="str">
        <f>IF(INDEX('Display 730 &amp; 1200'!$D:$D,ROW())="","",INDEX('Display 730 &amp; 1200'!$D:$D,ROW()))</f>
        <v/>
      </c>
      <c r="D2291">
        <f>IF($C2291="",0,SUMIFS(#REF!,#REF!,$C2291,#REF!,"&gt;="&amp;'Display 730 &amp; 1200'!$AN$10,#REF!,"&lt;="&amp;'Display 730 &amp; 1200'!$AN$9))</f>
        <v>0</v>
      </c>
      <c r="E2291">
        <f>IF($C2291="",0,SUMIFS(#REF!,#REF!,$C2291,#REF!,"&gt;="&amp;'Display 730 &amp; 1200'!$AN$12,#REF!,"&lt;="&amp;'Display 730 &amp; 1200'!$AN$11))</f>
        <v>0</v>
      </c>
    </row>
    <row r="2292" spans="1:5">
      <c r="A2292" t="str">
        <f>IF(INDEX('Display 730 &amp; 1200'!$A:$A,ROW())="","",INDEX('Display 730 &amp; 1200'!$A:$A,ROW()))</f>
        <v/>
      </c>
      <c r="B2292" t="str">
        <f>IF(INDEX('Display 730 &amp; 1200'!$B:$B,ROW())="","",INDEX('Display 730 &amp; 1200'!$B:$B,ROW()))</f>
        <v/>
      </c>
      <c r="C2292" t="str">
        <f>IF(INDEX('Display 730 &amp; 1200'!$D:$D,ROW())="","",INDEX('Display 730 &amp; 1200'!$D:$D,ROW()))</f>
        <v/>
      </c>
      <c r="D2292">
        <f>IF($C2292="",0,SUMIFS(#REF!,#REF!,$C2292,#REF!,"&gt;="&amp;'Display 730 &amp; 1200'!$AN$10,#REF!,"&lt;="&amp;'Display 730 &amp; 1200'!$AN$9))</f>
        <v>0</v>
      </c>
      <c r="E2292">
        <f>IF($C2292="",0,SUMIFS(#REF!,#REF!,$C2292,#REF!,"&gt;="&amp;'Display 730 &amp; 1200'!$AN$12,#REF!,"&lt;="&amp;'Display 730 &amp; 1200'!$AN$11))</f>
        <v>0</v>
      </c>
    </row>
    <row r="2293" spans="1:5">
      <c r="A2293" t="str">
        <f>IF(INDEX('Display 730 &amp; 1200'!$A:$A,ROW())="","",INDEX('Display 730 &amp; 1200'!$A:$A,ROW()))</f>
        <v/>
      </c>
      <c r="B2293" t="str">
        <f>IF(INDEX('Display 730 &amp; 1200'!$B:$B,ROW())="","",INDEX('Display 730 &amp; 1200'!$B:$B,ROW()))</f>
        <v/>
      </c>
      <c r="C2293" t="str">
        <f>IF(INDEX('Display 730 &amp; 1200'!$D:$D,ROW())="","",INDEX('Display 730 &amp; 1200'!$D:$D,ROW()))</f>
        <v/>
      </c>
      <c r="D2293">
        <f>IF($C2293="",0,SUMIFS(#REF!,#REF!,$C2293,#REF!,"&gt;="&amp;'Display 730 &amp; 1200'!$AN$10,#REF!,"&lt;="&amp;'Display 730 &amp; 1200'!$AN$9))</f>
        <v>0</v>
      </c>
      <c r="E2293">
        <f>IF($C2293="",0,SUMIFS(#REF!,#REF!,$C2293,#REF!,"&gt;="&amp;'Display 730 &amp; 1200'!$AN$12,#REF!,"&lt;="&amp;'Display 730 &amp; 1200'!$AN$11))</f>
        <v>0</v>
      </c>
    </row>
    <row r="2294" spans="1:5">
      <c r="A2294" t="str">
        <f>IF(INDEX('Display 730 &amp; 1200'!$A:$A,ROW())="","",INDEX('Display 730 &amp; 1200'!$A:$A,ROW()))</f>
        <v/>
      </c>
      <c r="B2294" t="str">
        <f>IF(INDEX('Display 730 &amp; 1200'!$B:$B,ROW())="","",INDEX('Display 730 &amp; 1200'!$B:$B,ROW()))</f>
        <v/>
      </c>
      <c r="C2294" t="str">
        <f>IF(INDEX('Display 730 &amp; 1200'!$D:$D,ROW())="","",INDEX('Display 730 &amp; 1200'!$D:$D,ROW()))</f>
        <v/>
      </c>
      <c r="D2294">
        <f>IF($C2294="",0,SUMIFS(#REF!,#REF!,$C2294,#REF!,"&gt;="&amp;'Display 730 &amp; 1200'!$AN$10,#REF!,"&lt;="&amp;'Display 730 &amp; 1200'!$AN$9))</f>
        <v>0</v>
      </c>
      <c r="E2294">
        <f>IF($C2294="",0,SUMIFS(#REF!,#REF!,$C2294,#REF!,"&gt;="&amp;'Display 730 &amp; 1200'!$AN$12,#REF!,"&lt;="&amp;'Display 730 &amp; 1200'!$AN$11))</f>
        <v>0</v>
      </c>
    </row>
    <row r="2295" spans="1:5">
      <c r="A2295" t="str">
        <f>IF(INDEX('Display 730 &amp; 1200'!$A:$A,ROW())="","",INDEX('Display 730 &amp; 1200'!$A:$A,ROW()))</f>
        <v/>
      </c>
      <c r="B2295" t="str">
        <f>IF(INDEX('Display 730 &amp; 1200'!$B:$B,ROW())="","",INDEX('Display 730 &amp; 1200'!$B:$B,ROW()))</f>
        <v/>
      </c>
      <c r="C2295" t="str">
        <f>IF(INDEX('Display 730 &amp; 1200'!$D:$D,ROW())="","",INDEX('Display 730 &amp; 1200'!$D:$D,ROW()))</f>
        <v/>
      </c>
      <c r="D2295">
        <f>IF($C2295="",0,SUMIFS(#REF!,#REF!,$C2295,#REF!,"&gt;="&amp;'Display 730 &amp; 1200'!$AN$10,#REF!,"&lt;="&amp;'Display 730 &amp; 1200'!$AN$9))</f>
        <v>0</v>
      </c>
      <c r="E2295">
        <f>IF($C2295="",0,SUMIFS(#REF!,#REF!,$C2295,#REF!,"&gt;="&amp;'Display 730 &amp; 1200'!$AN$12,#REF!,"&lt;="&amp;'Display 730 &amp; 1200'!$AN$11))</f>
        <v>0</v>
      </c>
    </row>
    <row r="2296" spans="1:5">
      <c r="A2296" t="str">
        <f>IF(INDEX('Display 730 &amp; 1200'!$A:$A,ROW())="","",INDEX('Display 730 &amp; 1200'!$A:$A,ROW()))</f>
        <v/>
      </c>
      <c r="B2296" t="str">
        <f>IF(INDEX('Display 730 &amp; 1200'!$B:$B,ROW())="","",INDEX('Display 730 &amp; 1200'!$B:$B,ROW()))</f>
        <v/>
      </c>
      <c r="C2296" t="str">
        <f>IF(INDEX('Display 730 &amp; 1200'!$D:$D,ROW())="","",INDEX('Display 730 &amp; 1200'!$D:$D,ROW()))</f>
        <v/>
      </c>
      <c r="D2296">
        <f>IF($C2296="",0,SUMIFS(#REF!,#REF!,$C2296,#REF!,"&gt;="&amp;'Display 730 &amp; 1200'!$AN$10,#REF!,"&lt;="&amp;'Display 730 &amp; 1200'!$AN$9))</f>
        <v>0</v>
      </c>
      <c r="E2296">
        <f>IF($C2296="",0,SUMIFS(#REF!,#REF!,$C2296,#REF!,"&gt;="&amp;'Display 730 &amp; 1200'!$AN$12,#REF!,"&lt;="&amp;'Display 730 &amp; 1200'!$AN$11))</f>
        <v>0</v>
      </c>
    </row>
    <row r="2297" spans="1:5">
      <c r="A2297" t="str">
        <f>IF(INDEX('Display 730 &amp; 1200'!$A:$A,ROW())="","",INDEX('Display 730 &amp; 1200'!$A:$A,ROW()))</f>
        <v/>
      </c>
      <c r="B2297" t="str">
        <f>IF(INDEX('Display 730 &amp; 1200'!$B:$B,ROW())="","",INDEX('Display 730 &amp; 1200'!$B:$B,ROW()))</f>
        <v/>
      </c>
      <c r="C2297" t="str">
        <f>IF(INDEX('Display 730 &amp; 1200'!$D:$D,ROW())="","",INDEX('Display 730 &amp; 1200'!$D:$D,ROW()))</f>
        <v/>
      </c>
      <c r="D2297">
        <f>IF($C2297="",0,SUMIFS(#REF!,#REF!,$C2297,#REF!,"&gt;="&amp;'Display 730 &amp; 1200'!$AN$10,#REF!,"&lt;="&amp;'Display 730 &amp; 1200'!$AN$9))</f>
        <v>0</v>
      </c>
      <c r="E2297">
        <f>IF($C2297="",0,SUMIFS(#REF!,#REF!,$C2297,#REF!,"&gt;="&amp;'Display 730 &amp; 1200'!$AN$12,#REF!,"&lt;="&amp;'Display 730 &amp; 1200'!$AN$11))</f>
        <v>0</v>
      </c>
    </row>
    <row r="2298" spans="1:5">
      <c r="A2298" t="str">
        <f>IF(INDEX('Display 730 &amp; 1200'!$A:$A,ROW())="","",INDEX('Display 730 &amp; 1200'!$A:$A,ROW()))</f>
        <v/>
      </c>
      <c r="B2298" t="str">
        <f>IF(INDEX('Display 730 &amp; 1200'!$B:$B,ROW())="","",INDEX('Display 730 &amp; 1200'!$B:$B,ROW()))</f>
        <v/>
      </c>
      <c r="C2298" t="str">
        <f>IF(INDEX('Display 730 &amp; 1200'!$D:$D,ROW())="","",INDEX('Display 730 &amp; 1200'!$D:$D,ROW()))</f>
        <v/>
      </c>
      <c r="D2298">
        <f>IF($C2298="",0,SUMIFS(#REF!,#REF!,$C2298,#REF!,"&gt;="&amp;'Display 730 &amp; 1200'!$AN$10,#REF!,"&lt;="&amp;'Display 730 &amp; 1200'!$AN$9))</f>
        <v>0</v>
      </c>
      <c r="E2298">
        <f>IF($C2298="",0,SUMIFS(#REF!,#REF!,$C2298,#REF!,"&gt;="&amp;'Display 730 &amp; 1200'!$AN$12,#REF!,"&lt;="&amp;'Display 730 &amp; 1200'!$AN$11))</f>
        <v>0</v>
      </c>
    </row>
    <row r="2299" spans="1:5">
      <c r="A2299" t="str">
        <f>IF(INDEX('Display 730 &amp; 1200'!$A:$A,ROW())="","",INDEX('Display 730 &amp; 1200'!$A:$A,ROW()))</f>
        <v/>
      </c>
      <c r="B2299" t="str">
        <f>IF(INDEX('Display 730 &amp; 1200'!$B:$B,ROW())="","",INDEX('Display 730 &amp; 1200'!$B:$B,ROW()))</f>
        <v/>
      </c>
      <c r="C2299" t="str">
        <f>IF(INDEX('Display 730 &amp; 1200'!$D:$D,ROW())="","",INDEX('Display 730 &amp; 1200'!$D:$D,ROW()))</f>
        <v/>
      </c>
      <c r="D2299">
        <f>IF($C2299="",0,SUMIFS(#REF!,#REF!,$C2299,#REF!,"&gt;="&amp;'Display 730 &amp; 1200'!$AN$10,#REF!,"&lt;="&amp;'Display 730 &amp; 1200'!$AN$9))</f>
        <v>0</v>
      </c>
      <c r="E2299">
        <f>IF($C2299="",0,SUMIFS(#REF!,#REF!,$C2299,#REF!,"&gt;="&amp;'Display 730 &amp; 1200'!$AN$12,#REF!,"&lt;="&amp;'Display 730 &amp; 1200'!$AN$11))</f>
        <v>0</v>
      </c>
    </row>
    <row r="2300" spans="1:5">
      <c r="A2300" t="str">
        <f>IF(INDEX('Display 730 &amp; 1200'!$A:$A,ROW())="","",INDEX('Display 730 &amp; 1200'!$A:$A,ROW()))</f>
        <v/>
      </c>
      <c r="B2300" t="str">
        <f>IF(INDEX('Display 730 &amp; 1200'!$B:$B,ROW())="","",INDEX('Display 730 &amp; 1200'!$B:$B,ROW()))</f>
        <v/>
      </c>
      <c r="C2300" t="str">
        <f>IF(INDEX('Display 730 &amp; 1200'!$D:$D,ROW())="","",INDEX('Display 730 &amp; 1200'!$D:$D,ROW()))</f>
        <v/>
      </c>
      <c r="D2300">
        <f>IF($C2300="",0,SUMIFS(#REF!,#REF!,$C2300,#REF!,"&gt;="&amp;'Display 730 &amp; 1200'!$AN$10,#REF!,"&lt;="&amp;'Display 730 &amp; 1200'!$AN$9))</f>
        <v>0</v>
      </c>
      <c r="E2300">
        <f>IF($C2300="",0,SUMIFS(#REF!,#REF!,$C2300,#REF!,"&gt;="&amp;'Display 730 &amp; 1200'!$AN$12,#REF!,"&lt;="&amp;'Display 730 &amp; 1200'!$AN$11))</f>
        <v>0</v>
      </c>
    </row>
    <row r="2301" spans="1:5">
      <c r="A2301" t="str">
        <f>IF(INDEX('Display 730 &amp; 1200'!$A:$A,ROW())="","",INDEX('Display 730 &amp; 1200'!$A:$A,ROW()))</f>
        <v/>
      </c>
      <c r="B2301" t="str">
        <f>IF(INDEX('Display 730 &amp; 1200'!$B:$B,ROW())="","",INDEX('Display 730 &amp; 1200'!$B:$B,ROW()))</f>
        <v/>
      </c>
      <c r="C2301" t="str">
        <f>IF(INDEX('Display 730 &amp; 1200'!$D:$D,ROW())="","",INDEX('Display 730 &amp; 1200'!$D:$D,ROW()))</f>
        <v/>
      </c>
      <c r="D2301">
        <f>IF($C2301="",0,SUMIFS(#REF!,#REF!,$C2301,#REF!,"&gt;="&amp;'Display 730 &amp; 1200'!$AN$10,#REF!,"&lt;="&amp;'Display 730 &amp; 1200'!$AN$9))</f>
        <v>0</v>
      </c>
      <c r="E2301">
        <f>IF($C2301="",0,SUMIFS(#REF!,#REF!,$C2301,#REF!,"&gt;="&amp;'Display 730 &amp; 1200'!$AN$12,#REF!,"&lt;="&amp;'Display 730 &amp; 1200'!$AN$11))</f>
        <v>0</v>
      </c>
    </row>
    <row r="2302" spans="1:5">
      <c r="A2302" t="str">
        <f>IF(INDEX('Display 730 &amp; 1200'!$A:$A,ROW())="","",INDEX('Display 730 &amp; 1200'!$A:$A,ROW()))</f>
        <v/>
      </c>
      <c r="B2302" t="str">
        <f>IF(INDEX('Display 730 &amp; 1200'!$B:$B,ROW())="","",INDEX('Display 730 &amp; 1200'!$B:$B,ROW()))</f>
        <v/>
      </c>
      <c r="C2302" t="str">
        <f>IF(INDEX('Display 730 &amp; 1200'!$D:$D,ROW())="","",INDEX('Display 730 &amp; 1200'!$D:$D,ROW()))</f>
        <v/>
      </c>
      <c r="D2302">
        <f>IF($C2302="",0,SUMIFS(#REF!,#REF!,$C2302,#REF!,"&gt;="&amp;'Display 730 &amp; 1200'!$AN$10,#REF!,"&lt;="&amp;'Display 730 &amp; 1200'!$AN$9))</f>
        <v>0</v>
      </c>
      <c r="E2302">
        <f>IF($C2302="",0,SUMIFS(#REF!,#REF!,$C2302,#REF!,"&gt;="&amp;'Display 730 &amp; 1200'!$AN$12,#REF!,"&lt;="&amp;'Display 730 &amp; 1200'!$AN$11))</f>
        <v>0</v>
      </c>
    </row>
    <row r="2303" spans="1:5">
      <c r="A2303" t="str">
        <f>IF(INDEX('Display 730 &amp; 1200'!$A:$A,ROW())="","",INDEX('Display 730 &amp; 1200'!$A:$A,ROW()))</f>
        <v/>
      </c>
      <c r="B2303" t="str">
        <f>IF(INDEX('Display 730 &amp; 1200'!$B:$B,ROW())="","",INDEX('Display 730 &amp; 1200'!$B:$B,ROW()))</f>
        <v/>
      </c>
      <c r="C2303" t="str">
        <f>IF(INDEX('Display 730 &amp; 1200'!$D:$D,ROW())="","",INDEX('Display 730 &amp; 1200'!$D:$D,ROW()))</f>
        <v/>
      </c>
      <c r="D2303">
        <f>IF($C2303="",0,SUMIFS(#REF!,#REF!,$C2303,#REF!,"&gt;="&amp;'Display 730 &amp; 1200'!$AN$10,#REF!,"&lt;="&amp;'Display 730 &amp; 1200'!$AN$9))</f>
        <v>0</v>
      </c>
      <c r="E2303">
        <f>IF($C2303="",0,SUMIFS(#REF!,#REF!,$C2303,#REF!,"&gt;="&amp;'Display 730 &amp; 1200'!$AN$12,#REF!,"&lt;="&amp;'Display 730 &amp; 1200'!$AN$11))</f>
        <v>0</v>
      </c>
    </row>
    <row r="2304" spans="1:5">
      <c r="A2304" t="str">
        <f>IF(INDEX('Display 730 &amp; 1200'!$A:$A,ROW())="","",INDEX('Display 730 &amp; 1200'!$A:$A,ROW()))</f>
        <v/>
      </c>
      <c r="B2304" t="str">
        <f>IF(INDEX('Display 730 &amp; 1200'!$B:$B,ROW())="","",INDEX('Display 730 &amp; 1200'!$B:$B,ROW()))</f>
        <v/>
      </c>
      <c r="C2304" t="str">
        <f>IF(INDEX('Display 730 &amp; 1200'!$D:$D,ROW())="","",INDEX('Display 730 &amp; 1200'!$D:$D,ROW()))</f>
        <v/>
      </c>
      <c r="D2304">
        <f>IF($C2304="",0,SUMIFS(#REF!,#REF!,$C2304,#REF!,"&gt;="&amp;'Display 730 &amp; 1200'!$AN$10,#REF!,"&lt;="&amp;'Display 730 &amp; 1200'!$AN$9))</f>
        <v>0</v>
      </c>
      <c r="E2304">
        <f>IF($C2304="",0,SUMIFS(#REF!,#REF!,$C2304,#REF!,"&gt;="&amp;'Display 730 &amp; 1200'!$AN$12,#REF!,"&lt;="&amp;'Display 730 &amp; 1200'!$AN$11))</f>
        <v>0</v>
      </c>
    </row>
    <row r="2305" spans="1:5">
      <c r="A2305" t="str">
        <f>IF(INDEX('Display 730 &amp; 1200'!$A:$A,ROW())="","",INDEX('Display 730 &amp; 1200'!$A:$A,ROW()))</f>
        <v/>
      </c>
      <c r="B2305" t="str">
        <f>IF(INDEX('Display 730 &amp; 1200'!$B:$B,ROW())="","",INDEX('Display 730 &amp; 1200'!$B:$B,ROW()))</f>
        <v/>
      </c>
      <c r="C2305" t="str">
        <f>IF(INDEX('Display 730 &amp; 1200'!$D:$D,ROW())="","",INDEX('Display 730 &amp; 1200'!$D:$D,ROW()))</f>
        <v/>
      </c>
      <c r="D2305">
        <f>IF($C2305="",0,SUMIFS(#REF!,#REF!,$C2305,#REF!,"&gt;="&amp;'Display 730 &amp; 1200'!$AN$10,#REF!,"&lt;="&amp;'Display 730 &amp; 1200'!$AN$9))</f>
        <v>0</v>
      </c>
      <c r="E2305">
        <f>IF($C2305="",0,SUMIFS(#REF!,#REF!,$C2305,#REF!,"&gt;="&amp;'Display 730 &amp; 1200'!$AN$12,#REF!,"&lt;="&amp;'Display 730 &amp; 1200'!$AN$11))</f>
        <v>0</v>
      </c>
    </row>
    <row r="2306" spans="1:5">
      <c r="A2306" t="str">
        <f>IF(INDEX('Display 730 &amp; 1200'!$A:$A,ROW())="","",INDEX('Display 730 &amp; 1200'!$A:$A,ROW()))</f>
        <v/>
      </c>
      <c r="B2306" t="str">
        <f>IF(INDEX('Display 730 &amp; 1200'!$B:$B,ROW())="","",INDEX('Display 730 &amp; 1200'!$B:$B,ROW()))</f>
        <v/>
      </c>
      <c r="C2306" t="str">
        <f>IF(INDEX('Display 730 &amp; 1200'!$D:$D,ROW())="","",INDEX('Display 730 &amp; 1200'!$D:$D,ROW()))</f>
        <v/>
      </c>
      <c r="D2306">
        <f>IF($C2306="",0,SUMIFS(#REF!,#REF!,$C2306,#REF!,"&gt;="&amp;'Display 730 &amp; 1200'!$AN$10,#REF!,"&lt;="&amp;'Display 730 &amp; 1200'!$AN$9))</f>
        <v>0</v>
      </c>
      <c r="E2306">
        <f>IF($C2306="",0,SUMIFS(#REF!,#REF!,$C2306,#REF!,"&gt;="&amp;'Display 730 &amp; 1200'!$AN$12,#REF!,"&lt;="&amp;'Display 730 &amp; 1200'!$AN$11))</f>
        <v>0</v>
      </c>
    </row>
    <row r="2307" spans="1:5">
      <c r="A2307" t="str">
        <f>IF(INDEX('Display 730 &amp; 1200'!$A:$A,ROW())="","",INDEX('Display 730 &amp; 1200'!$A:$A,ROW()))</f>
        <v/>
      </c>
      <c r="B2307" t="str">
        <f>IF(INDEX('Display 730 &amp; 1200'!$B:$B,ROW())="","",INDEX('Display 730 &amp; 1200'!$B:$B,ROW()))</f>
        <v/>
      </c>
      <c r="C2307" t="str">
        <f>IF(INDEX('Display 730 &amp; 1200'!$D:$D,ROW())="","",INDEX('Display 730 &amp; 1200'!$D:$D,ROW()))</f>
        <v/>
      </c>
      <c r="D2307">
        <f>IF($C2307="",0,SUMIFS(#REF!,#REF!,$C2307,#REF!,"&gt;="&amp;'Display 730 &amp; 1200'!$AN$10,#REF!,"&lt;="&amp;'Display 730 &amp; 1200'!$AN$9))</f>
        <v>0</v>
      </c>
      <c r="E2307">
        <f>IF($C2307="",0,SUMIFS(#REF!,#REF!,$C2307,#REF!,"&gt;="&amp;'Display 730 &amp; 1200'!$AN$12,#REF!,"&lt;="&amp;'Display 730 &amp; 1200'!$AN$11))</f>
        <v>0</v>
      </c>
    </row>
    <row r="2308" spans="1:5">
      <c r="A2308" t="str">
        <f>IF(INDEX('Display 730 &amp; 1200'!$A:$A,ROW())="","",INDEX('Display 730 &amp; 1200'!$A:$A,ROW()))</f>
        <v/>
      </c>
      <c r="B2308" t="str">
        <f>IF(INDEX('Display 730 &amp; 1200'!$B:$B,ROW())="","",INDEX('Display 730 &amp; 1200'!$B:$B,ROW()))</f>
        <v/>
      </c>
      <c r="C2308" t="str">
        <f>IF(INDEX('Display 730 &amp; 1200'!$D:$D,ROW())="","",INDEX('Display 730 &amp; 1200'!$D:$D,ROW()))</f>
        <v/>
      </c>
      <c r="D2308">
        <f>IF($C2308="",0,SUMIFS(#REF!,#REF!,$C2308,#REF!,"&gt;="&amp;'Display 730 &amp; 1200'!$AN$10,#REF!,"&lt;="&amp;'Display 730 &amp; 1200'!$AN$9))</f>
        <v>0</v>
      </c>
      <c r="E2308">
        <f>IF($C2308="",0,SUMIFS(#REF!,#REF!,$C2308,#REF!,"&gt;="&amp;'Display 730 &amp; 1200'!$AN$12,#REF!,"&lt;="&amp;'Display 730 &amp; 1200'!$AN$11))</f>
        <v>0</v>
      </c>
    </row>
    <row r="2309" spans="1:5">
      <c r="A2309" t="str">
        <f>IF(INDEX('Display 730 &amp; 1200'!$A:$A,ROW())="","",INDEX('Display 730 &amp; 1200'!$A:$A,ROW()))</f>
        <v/>
      </c>
      <c r="B2309" t="str">
        <f>IF(INDEX('Display 730 &amp; 1200'!$B:$B,ROW())="","",INDEX('Display 730 &amp; 1200'!$B:$B,ROW()))</f>
        <v/>
      </c>
      <c r="C2309" t="str">
        <f>IF(INDEX('Display 730 &amp; 1200'!$D:$D,ROW())="","",INDEX('Display 730 &amp; 1200'!$D:$D,ROW()))</f>
        <v/>
      </c>
      <c r="D2309">
        <f>IF($C2309="",0,SUMIFS(#REF!,#REF!,$C2309,#REF!,"&gt;="&amp;'Display 730 &amp; 1200'!$AN$10,#REF!,"&lt;="&amp;'Display 730 &amp; 1200'!$AN$9))</f>
        <v>0</v>
      </c>
      <c r="E2309">
        <f>IF($C2309="",0,SUMIFS(#REF!,#REF!,$C2309,#REF!,"&gt;="&amp;'Display 730 &amp; 1200'!$AN$12,#REF!,"&lt;="&amp;'Display 730 &amp; 1200'!$AN$11))</f>
        <v>0</v>
      </c>
    </row>
    <row r="2310" spans="1:5">
      <c r="A2310" t="str">
        <f>IF(INDEX('Display 730 &amp; 1200'!$A:$A,ROW())="","",INDEX('Display 730 &amp; 1200'!$A:$A,ROW()))</f>
        <v/>
      </c>
      <c r="B2310" t="str">
        <f>IF(INDEX('Display 730 &amp; 1200'!$B:$B,ROW())="","",INDEX('Display 730 &amp; 1200'!$B:$B,ROW()))</f>
        <v/>
      </c>
      <c r="C2310" t="str">
        <f>IF(INDEX('Display 730 &amp; 1200'!$D:$D,ROW())="","",INDEX('Display 730 &amp; 1200'!$D:$D,ROW()))</f>
        <v/>
      </c>
      <c r="D2310">
        <f>IF($C2310="",0,SUMIFS(#REF!,#REF!,$C2310,#REF!,"&gt;="&amp;'Display 730 &amp; 1200'!$AN$10,#REF!,"&lt;="&amp;'Display 730 &amp; 1200'!$AN$9))</f>
        <v>0</v>
      </c>
      <c r="E2310">
        <f>IF($C2310="",0,SUMIFS(#REF!,#REF!,$C2310,#REF!,"&gt;="&amp;'Display 730 &amp; 1200'!$AN$12,#REF!,"&lt;="&amp;'Display 730 &amp; 1200'!$AN$11))</f>
        <v>0</v>
      </c>
    </row>
    <row r="2311" spans="1:5">
      <c r="A2311" t="str">
        <f>IF(INDEX('Display 730 &amp; 1200'!$A:$A,ROW())="","",INDEX('Display 730 &amp; 1200'!$A:$A,ROW()))</f>
        <v/>
      </c>
      <c r="B2311" t="str">
        <f>IF(INDEX('Display 730 &amp; 1200'!$B:$B,ROW())="","",INDEX('Display 730 &amp; 1200'!$B:$B,ROW()))</f>
        <v/>
      </c>
      <c r="C2311" t="str">
        <f>IF(INDEX('Display 730 &amp; 1200'!$D:$D,ROW())="","",INDEX('Display 730 &amp; 1200'!$D:$D,ROW()))</f>
        <v/>
      </c>
      <c r="D2311">
        <f>IF($C2311="",0,SUMIFS(#REF!,#REF!,$C2311,#REF!,"&gt;="&amp;'Display 730 &amp; 1200'!$AN$10,#REF!,"&lt;="&amp;'Display 730 &amp; 1200'!$AN$9))</f>
        <v>0</v>
      </c>
      <c r="E2311">
        <f>IF($C2311="",0,SUMIFS(#REF!,#REF!,$C2311,#REF!,"&gt;="&amp;'Display 730 &amp; 1200'!$AN$12,#REF!,"&lt;="&amp;'Display 730 &amp; 1200'!$AN$11))</f>
        <v>0</v>
      </c>
    </row>
    <row r="2312" spans="1:5">
      <c r="A2312" t="str">
        <f>IF(INDEX('Display 730 &amp; 1200'!$A:$A,ROW())="","",INDEX('Display 730 &amp; 1200'!$A:$A,ROW()))</f>
        <v/>
      </c>
      <c r="B2312" t="str">
        <f>IF(INDEX('Display 730 &amp; 1200'!$B:$B,ROW())="","",INDEX('Display 730 &amp; 1200'!$B:$B,ROW()))</f>
        <v/>
      </c>
      <c r="C2312" t="str">
        <f>IF(INDEX('Display 730 &amp; 1200'!$D:$D,ROW())="","",INDEX('Display 730 &amp; 1200'!$D:$D,ROW()))</f>
        <v/>
      </c>
      <c r="D2312">
        <f>IF($C2312="",0,SUMIFS(#REF!,#REF!,$C2312,#REF!,"&gt;="&amp;'Display 730 &amp; 1200'!$AN$10,#REF!,"&lt;="&amp;'Display 730 &amp; 1200'!$AN$9))</f>
        <v>0</v>
      </c>
      <c r="E2312">
        <f>IF($C2312="",0,SUMIFS(#REF!,#REF!,$C2312,#REF!,"&gt;="&amp;'Display 730 &amp; 1200'!$AN$12,#REF!,"&lt;="&amp;'Display 730 &amp; 1200'!$AN$11))</f>
        <v>0</v>
      </c>
    </row>
    <row r="2313" spans="1:5">
      <c r="A2313" t="str">
        <f>IF(INDEX('Display 730 &amp; 1200'!$A:$A,ROW())="","",INDEX('Display 730 &amp; 1200'!$A:$A,ROW()))</f>
        <v/>
      </c>
      <c r="B2313" t="str">
        <f>IF(INDEX('Display 730 &amp; 1200'!$B:$B,ROW())="","",INDEX('Display 730 &amp; 1200'!$B:$B,ROW()))</f>
        <v/>
      </c>
      <c r="C2313" t="str">
        <f>IF(INDEX('Display 730 &amp; 1200'!$D:$D,ROW())="","",INDEX('Display 730 &amp; 1200'!$D:$D,ROW()))</f>
        <v/>
      </c>
      <c r="D2313">
        <f>IF($C2313="",0,SUMIFS(#REF!,#REF!,$C2313,#REF!,"&gt;="&amp;'Display 730 &amp; 1200'!$AN$10,#REF!,"&lt;="&amp;'Display 730 &amp; 1200'!$AN$9))</f>
        <v>0</v>
      </c>
      <c r="E2313">
        <f>IF($C2313="",0,SUMIFS(#REF!,#REF!,$C2313,#REF!,"&gt;="&amp;'Display 730 &amp; 1200'!$AN$12,#REF!,"&lt;="&amp;'Display 730 &amp; 1200'!$AN$11))</f>
        <v>0</v>
      </c>
    </row>
    <row r="2314" spans="1:5">
      <c r="A2314" t="str">
        <f>IF(INDEX('Display 730 &amp; 1200'!$A:$A,ROW())="","",INDEX('Display 730 &amp; 1200'!$A:$A,ROW()))</f>
        <v/>
      </c>
      <c r="B2314" t="str">
        <f>IF(INDEX('Display 730 &amp; 1200'!$B:$B,ROW())="","",INDEX('Display 730 &amp; 1200'!$B:$B,ROW()))</f>
        <v/>
      </c>
      <c r="C2314" t="str">
        <f>IF(INDEX('Display 730 &amp; 1200'!$D:$D,ROW())="","",INDEX('Display 730 &amp; 1200'!$D:$D,ROW()))</f>
        <v/>
      </c>
      <c r="D2314">
        <f>IF($C2314="",0,SUMIFS(#REF!,#REF!,$C2314,#REF!,"&gt;="&amp;'Display 730 &amp; 1200'!$AN$10,#REF!,"&lt;="&amp;'Display 730 &amp; 1200'!$AN$9))</f>
        <v>0</v>
      </c>
      <c r="E2314">
        <f>IF($C2314="",0,SUMIFS(#REF!,#REF!,$C2314,#REF!,"&gt;="&amp;'Display 730 &amp; 1200'!$AN$12,#REF!,"&lt;="&amp;'Display 730 &amp; 1200'!$AN$11))</f>
        <v>0</v>
      </c>
    </row>
    <row r="2315" spans="1:5">
      <c r="A2315" t="str">
        <f>IF(INDEX('Display 730 &amp; 1200'!$A:$A,ROW())="","",INDEX('Display 730 &amp; 1200'!$A:$A,ROW()))</f>
        <v/>
      </c>
      <c r="B2315" t="str">
        <f>IF(INDEX('Display 730 &amp; 1200'!$B:$B,ROW())="","",INDEX('Display 730 &amp; 1200'!$B:$B,ROW()))</f>
        <v/>
      </c>
      <c r="C2315" t="str">
        <f>IF(INDEX('Display 730 &amp; 1200'!$D:$D,ROW())="","",INDEX('Display 730 &amp; 1200'!$D:$D,ROW()))</f>
        <v/>
      </c>
      <c r="D2315">
        <f>IF($C2315="",0,SUMIFS(#REF!,#REF!,$C2315,#REF!,"&gt;="&amp;'Display 730 &amp; 1200'!$AN$10,#REF!,"&lt;="&amp;'Display 730 &amp; 1200'!$AN$9))</f>
        <v>0</v>
      </c>
      <c r="E2315">
        <f>IF($C2315="",0,SUMIFS(#REF!,#REF!,$C2315,#REF!,"&gt;="&amp;'Display 730 &amp; 1200'!$AN$12,#REF!,"&lt;="&amp;'Display 730 &amp; 1200'!$AN$11))</f>
        <v>0</v>
      </c>
    </row>
    <row r="2316" spans="1:5">
      <c r="A2316" t="str">
        <f>IF(INDEX('Display 730 &amp; 1200'!$A:$A,ROW())="","",INDEX('Display 730 &amp; 1200'!$A:$A,ROW()))</f>
        <v/>
      </c>
      <c r="B2316" t="str">
        <f>IF(INDEX('Display 730 &amp; 1200'!$B:$B,ROW())="","",INDEX('Display 730 &amp; 1200'!$B:$B,ROW()))</f>
        <v/>
      </c>
      <c r="C2316" t="str">
        <f>IF(INDEX('Display 730 &amp; 1200'!$D:$D,ROW())="","",INDEX('Display 730 &amp; 1200'!$D:$D,ROW()))</f>
        <v/>
      </c>
      <c r="D2316">
        <f>IF($C2316="",0,SUMIFS(#REF!,#REF!,$C2316,#REF!,"&gt;="&amp;'Display 730 &amp; 1200'!$AN$10,#REF!,"&lt;="&amp;'Display 730 &amp; 1200'!$AN$9))</f>
        <v>0</v>
      </c>
      <c r="E2316">
        <f>IF($C2316="",0,SUMIFS(#REF!,#REF!,$C2316,#REF!,"&gt;="&amp;'Display 730 &amp; 1200'!$AN$12,#REF!,"&lt;="&amp;'Display 730 &amp; 1200'!$AN$11))</f>
        <v>0</v>
      </c>
    </row>
    <row r="2317" spans="1:5">
      <c r="A2317" t="str">
        <f>IF(INDEX('Display 730 &amp; 1200'!$A:$A,ROW())="","",INDEX('Display 730 &amp; 1200'!$A:$A,ROW()))</f>
        <v/>
      </c>
      <c r="B2317" t="str">
        <f>IF(INDEX('Display 730 &amp; 1200'!$B:$B,ROW())="","",INDEX('Display 730 &amp; 1200'!$B:$B,ROW()))</f>
        <v/>
      </c>
      <c r="C2317" t="str">
        <f>IF(INDEX('Display 730 &amp; 1200'!$D:$D,ROW())="","",INDEX('Display 730 &amp; 1200'!$D:$D,ROW()))</f>
        <v/>
      </c>
      <c r="D2317">
        <f>IF($C2317="",0,SUMIFS(#REF!,#REF!,$C2317,#REF!,"&gt;="&amp;'Display 730 &amp; 1200'!$AN$10,#REF!,"&lt;="&amp;'Display 730 &amp; 1200'!$AN$9))</f>
        <v>0</v>
      </c>
      <c r="E2317">
        <f>IF($C2317="",0,SUMIFS(#REF!,#REF!,$C2317,#REF!,"&gt;="&amp;'Display 730 &amp; 1200'!$AN$12,#REF!,"&lt;="&amp;'Display 730 &amp; 1200'!$AN$11))</f>
        <v>0</v>
      </c>
    </row>
    <row r="2318" spans="1:5">
      <c r="A2318" t="str">
        <f>IF(INDEX('Display 730 &amp; 1200'!$A:$A,ROW())="","",INDEX('Display 730 &amp; 1200'!$A:$A,ROW()))</f>
        <v/>
      </c>
      <c r="B2318" t="str">
        <f>IF(INDEX('Display 730 &amp; 1200'!$B:$B,ROW())="","",INDEX('Display 730 &amp; 1200'!$B:$B,ROW()))</f>
        <v/>
      </c>
      <c r="C2318" t="str">
        <f>IF(INDEX('Display 730 &amp; 1200'!$D:$D,ROW())="","",INDEX('Display 730 &amp; 1200'!$D:$D,ROW()))</f>
        <v/>
      </c>
      <c r="D2318">
        <f>IF($C2318="",0,SUMIFS(#REF!,#REF!,$C2318,#REF!,"&gt;="&amp;'Display 730 &amp; 1200'!$AN$10,#REF!,"&lt;="&amp;'Display 730 &amp; 1200'!$AN$9))</f>
        <v>0</v>
      </c>
      <c r="E2318">
        <f>IF($C2318="",0,SUMIFS(#REF!,#REF!,$C2318,#REF!,"&gt;="&amp;'Display 730 &amp; 1200'!$AN$12,#REF!,"&lt;="&amp;'Display 730 &amp; 1200'!$AN$11))</f>
        <v>0</v>
      </c>
    </row>
    <row r="2319" spans="1:5">
      <c r="A2319" t="str">
        <f>IF(INDEX('Display 730 &amp; 1200'!$A:$A,ROW())="","",INDEX('Display 730 &amp; 1200'!$A:$A,ROW()))</f>
        <v/>
      </c>
      <c r="B2319" t="str">
        <f>IF(INDEX('Display 730 &amp; 1200'!$B:$B,ROW())="","",INDEX('Display 730 &amp; 1200'!$B:$B,ROW()))</f>
        <v/>
      </c>
      <c r="C2319" t="str">
        <f>IF(INDEX('Display 730 &amp; 1200'!$D:$D,ROW())="","",INDEX('Display 730 &amp; 1200'!$D:$D,ROW()))</f>
        <v/>
      </c>
      <c r="D2319">
        <f>IF($C2319="",0,SUMIFS(#REF!,#REF!,$C2319,#REF!,"&gt;="&amp;'Display 730 &amp; 1200'!$AN$10,#REF!,"&lt;="&amp;'Display 730 &amp; 1200'!$AN$9))</f>
        <v>0</v>
      </c>
      <c r="E2319">
        <f>IF($C2319="",0,SUMIFS(#REF!,#REF!,$C2319,#REF!,"&gt;="&amp;'Display 730 &amp; 1200'!$AN$12,#REF!,"&lt;="&amp;'Display 730 &amp; 1200'!$AN$11))</f>
        <v>0</v>
      </c>
    </row>
    <row r="2320" spans="1:5">
      <c r="A2320" t="str">
        <f>IF(INDEX('Display 730 &amp; 1200'!$A:$A,ROW())="","",INDEX('Display 730 &amp; 1200'!$A:$A,ROW()))</f>
        <v/>
      </c>
      <c r="B2320" t="str">
        <f>IF(INDEX('Display 730 &amp; 1200'!$B:$B,ROW())="","",INDEX('Display 730 &amp; 1200'!$B:$B,ROW()))</f>
        <v/>
      </c>
      <c r="C2320" t="str">
        <f>IF(INDEX('Display 730 &amp; 1200'!$D:$D,ROW())="","",INDEX('Display 730 &amp; 1200'!$D:$D,ROW()))</f>
        <v/>
      </c>
      <c r="D2320">
        <f>IF($C2320="",0,SUMIFS(#REF!,#REF!,$C2320,#REF!,"&gt;="&amp;'Display 730 &amp; 1200'!$AN$10,#REF!,"&lt;="&amp;'Display 730 &amp; 1200'!$AN$9))</f>
        <v>0</v>
      </c>
      <c r="E2320">
        <f>IF($C2320="",0,SUMIFS(#REF!,#REF!,$C2320,#REF!,"&gt;="&amp;'Display 730 &amp; 1200'!$AN$12,#REF!,"&lt;="&amp;'Display 730 &amp; 1200'!$AN$11))</f>
        <v>0</v>
      </c>
    </row>
    <row r="2321" spans="1:5">
      <c r="A2321" t="str">
        <f>IF(INDEX('Display 730 &amp; 1200'!$A:$A,ROW())="","",INDEX('Display 730 &amp; 1200'!$A:$A,ROW()))</f>
        <v/>
      </c>
      <c r="B2321" t="str">
        <f>IF(INDEX('Display 730 &amp; 1200'!$B:$B,ROW())="","",INDEX('Display 730 &amp; 1200'!$B:$B,ROW()))</f>
        <v/>
      </c>
      <c r="C2321" t="str">
        <f>IF(INDEX('Display 730 &amp; 1200'!$D:$D,ROW())="","",INDEX('Display 730 &amp; 1200'!$D:$D,ROW()))</f>
        <v/>
      </c>
      <c r="D2321">
        <f>IF($C2321="",0,SUMIFS(#REF!,#REF!,$C2321,#REF!,"&gt;="&amp;'Display 730 &amp; 1200'!$AN$10,#REF!,"&lt;="&amp;'Display 730 &amp; 1200'!$AN$9))</f>
        <v>0</v>
      </c>
      <c r="E2321">
        <f>IF($C2321="",0,SUMIFS(#REF!,#REF!,$C2321,#REF!,"&gt;="&amp;'Display 730 &amp; 1200'!$AN$12,#REF!,"&lt;="&amp;'Display 730 &amp; 1200'!$AN$11))</f>
        <v>0</v>
      </c>
    </row>
    <row r="2322" spans="1:5">
      <c r="A2322" t="str">
        <f>IF(INDEX('Display 730 &amp; 1200'!$A:$A,ROW())="","",INDEX('Display 730 &amp; 1200'!$A:$A,ROW()))</f>
        <v/>
      </c>
      <c r="B2322" t="str">
        <f>IF(INDEX('Display 730 &amp; 1200'!$B:$B,ROW())="","",INDEX('Display 730 &amp; 1200'!$B:$B,ROW()))</f>
        <v/>
      </c>
      <c r="C2322" t="str">
        <f>IF(INDEX('Display 730 &amp; 1200'!$D:$D,ROW())="","",INDEX('Display 730 &amp; 1200'!$D:$D,ROW()))</f>
        <v/>
      </c>
      <c r="D2322">
        <f>IF($C2322="",0,SUMIFS(#REF!,#REF!,$C2322,#REF!,"&gt;="&amp;'Display 730 &amp; 1200'!$AN$10,#REF!,"&lt;="&amp;'Display 730 &amp; 1200'!$AN$9))</f>
        <v>0</v>
      </c>
      <c r="E2322">
        <f>IF($C2322="",0,SUMIFS(#REF!,#REF!,$C2322,#REF!,"&gt;="&amp;'Display 730 &amp; 1200'!$AN$12,#REF!,"&lt;="&amp;'Display 730 &amp; 1200'!$AN$11))</f>
        <v>0</v>
      </c>
    </row>
    <row r="2323" spans="1:5">
      <c r="A2323" t="str">
        <f>IF(INDEX('Display 730 &amp; 1200'!$A:$A,ROW())="","",INDEX('Display 730 &amp; 1200'!$A:$A,ROW()))</f>
        <v/>
      </c>
      <c r="B2323" t="str">
        <f>IF(INDEX('Display 730 &amp; 1200'!$B:$B,ROW())="","",INDEX('Display 730 &amp; 1200'!$B:$B,ROW()))</f>
        <v/>
      </c>
      <c r="C2323" t="str">
        <f>IF(INDEX('Display 730 &amp; 1200'!$D:$D,ROW())="","",INDEX('Display 730 &amp; 1200'!$D:$D,ROW()))</f>
        <v/>
      </c>
      <c r="D2323">
        <f>IF($C2323="",0,SUMIFS(#REF!,#REF!,$C2323,#REF!,"&gt;="&amp;'Display 730 &amp; 1200'!$AN$10,#REF!,"&lt;="&amp;'Display 730 &amp; 1200'!$AN$9))</f>
        <v>0</v>
      </c>
      <c r="E2323">
        <f>IF($C2323="",0,SUMIFS(#REF!,#REF!,$C2323,#REF!,"&gt;="&amp;'Display 730 &amp; 1200'!$AN$12,#REF!,"&lt;="&amp;'Display 730 &amp; 1200'!$AN$11))</f>
        <v>0</v>
      </c>
    </row>
    <row r="2324" spans="1:5">
      <c r="A2324" t="str">
        <f>IF(INDEX('Display 730 &amp; 1200'!$A:$A,ROW())="","",INDEX('Display 730 &amp; 1200'!$A:$A,ROW()))</f>
        <v/>
      </c>
      <c r="B2324" t="str">
        <f>IF(INDEX('Display 730 &amp; 1200'!$B:$B,ROW())="","",INDEX('Display 730 &amp; 1200'!$B:$B,ROW()))</f>
        <v/>
      </c>
      <c r="C2324" t="str">
        <f>IF(INDEX('Display 730 &amp; 1200'!$D:$D,ROW())="","",INDEX('Display 730 &amp; 1200'!$D:$D,ROW()))</f>
        <v/>
      </c>
      <c r="D2324">
        <f>IF($C2324="",0,SUMIFS(#REF!,#REF!,$C2324,#REF!,"&gt;="&amp;'Display 730 &amp; 1200'!$AN$10,#REF!,"&lt;="&amp;'Display 730 &amp; 1200'!$AN$9))</f>
        <v>0</v>
      </c>
      <c r="E2324">
        <f>IF($C2324="",0,SUMIFS(#REF!,#REF!,$C2324,#REF!,"&gt;="&amp;'Display 730 &amp; 1200'!$AN$12,#REF!,"&lt;="&amp;'Display 730 &amp; 1200'!$AN$11))</f>
        <v>0</v>
      </c>
    </row>
    <row r="2325" spans="1:5">
      <c r="A2325" t="str">
        <f>IF(INDEX('Display 730 &amp; 1200'!$A:$A,ROW())="","",INDEX('Display 730 &amp; 1200'!$A:$A,ROW()))</f>
        <v/>
      </c>
      <c r="B2325" t="str">
        <f>IF(INDEX('Display 730 &amp; 1200'!$B:$B,ROW())="","",INDEX('Display 730 &amp; 1200'!$B:$B,ROW()))</f>
        <v/>
      </c>
      <c r="C2325" t="str">
        <f>IF(INDEX('Display 730 &amp; 1200'!$D:$D,ROW())="","",INDEX('Display 730 &amp; 1200'!$D:$D,ROW()))</f>
        <v/>
      </c>
      <c r="D2325">
        <f>IF($C2325="",0,SUMIFS(#REF!,#REF!,$C2325,#REF!,"&gt;="&amp;'Display 730 &amp; 1200'!$AN$10,#REF!,"&lt;="&amp;'Display 730 &amp; 1200'!$AN$9))</f>
        <v>0</v>
      </c>
      <c r="E2325">
        <f>IF($C2325="",0,SUMIFS(#REF!,#REF!,$C2325,#REF!,"&gt;="&amp;'Display 730 &amp; 1200'!$AN$12,#REF!,"&lt;="&amp;'Display 730 &amp; 1200'!$AN$11))</f>
        <v>0</v>
      </c>
    </row>
    <row r="2326" spans="1:5">
      <c r="A2326" t="str">
        <f>IF(INDEX('Display 730 &amp; 1200'!$A:$A,ROW())="","",INDEX('Display 730 &amp; 1200'!$A:$A,ROW()))</f>
        <v/>
      </c>
      <c r="B2326" t="str">
        <f>IF(INDEX('Display 730 &amp; 1200'!$B:$B,ROW())="","",INDEX('Display 730 &amp; 1200'!$B:$B,ROW()))</f>
        <v/>
      </c>
      <c r="C2326" t="str">
        <f>IF(INDEX('Display 730 &amp; 1200'!$D:$D,ROW())="","",INDEX('Display 730 &amp; 1200'!$D:$D,ROW()))</f>
        <v/>
      </c>
      <c r="D2326">
        <f>IF($C2326="",0,SUMIFS(#REF!,#REF!,$C2326,#REF!,"&gt;="&amp;'Display 730 &amp; 1200'!$AN$10,#REF!,"&lt;="&amp;'Display 730 &amp; 1200'!$AN$9))</f>
        <v>0</v>
      </c>
      <c r="E2326">
        <f>IF($C2326="",0,SUMIFS(#REF!,#REF!,$C2326,#REF!,"&gt;="&amp;'Display 730 &amp; 1200'!$AN$12,#REF!,"&lt;="&amp;'Display 730 &amp; 1200'!$AN$11))</f>
        <v>0</v>
      </c>
    </row>
    <row r="2327" spans="1:5">
      <c r="A2327" t="str">
        <f>IF(INDEX('Display 730 &amp; 1200'!$A:$A,ROW())="","",INDEX('Display 730 &amp; 1200'!$A:$A,ROW()))</f>
        <v/>
      </c>
      <c r="B2327" t="str">
        <f>IF(INDEX('Display 730 &amp; 1200'!$B:$B,ROW())="","",INDEX('Display 730 &amp; 1200'!$B:$B,ROW()))</f>
        <v/>
      </c>
      <c r="C2327" t="str">
        <f>IF(INDEX('Display 730 &amp; 1200'!$D:$D,ROW())="","",INDEX('Display 730 &amp; 1200'!$D:$D,ROW()))</f>
        <v/>
      </c>
      <c r="D2327">
        <f>IF($C2327="",0,SUMIFS(#REF!,#REF!,$C2327,#REF!,"&gt;="&amp;'Display 730 &amp; 1200'!$AN$10,#REF!,"&lt;="&amp;'Display 730 &amp; 1200'!$AN$9))</f>
        <v>0</v>
      </c>
      <c r="E2327">
        <f>IF($C2327="",0,SUMIFS(#REF!,#REF!,$C2327,#REF!,"&gt;="&amp;'Display 730 &amp; 1200'!$AN$12,#REF!,"&lt;="&amp;'Display 730 &amp; 1200'!$AN$11))</f>
        <v>0</v>
      </c>
    </row>
    <row r="2328" spans="1:5">
      <c r="A2328" t="str">
        <f>IF(INDEX('Display 730 &amp; 1200'!$A:$A,ROW())="","",INDEX('Display 730 &amp; 1200'!$A:$A,ROW()))</f>
        <v/>
      </c>
      <c r="B2328" t="str">
        <f>IF(INDEX('Display 730 &amp; 1200'!$B:$B,ROW())="","",INDEX('Display 730 &amp; 1200'!$B:$B,ROW()))</f>
        <v/>
      </c>
      <c r="C2328" t="str">
        <f>IF(INDEX('Display 730 &amp; 1200'!$D:$D,ROW())="","",INDEX('Display 730 &amp; 1200'!$D:$D,ROW()))</f>
        <v/>
      </c>
      <c r="D2328">
        <f>IF($C2328="",0,SUMIFS(#REF!,#REF!,$C2328,#REF!,"&gt;="&amp;'Display 730 &amp; 1200'!$AN$10,#REF!,"&lt;="&amp;'Display 730 &amp; 1200'!$AN$9))</f>
        <v>0</v>
      </c>
      <c r="E2328">
        <f>IF($C2328="",0,SUMIFS(#REF!,#REF!,$C2328,#REF!,"&gt;="&amp;'Display 730 &amp; 1200'!$AN$12,#REF!,"&lt;="&amp;'Display 730 &amp; 1200'!$AN$11))</f>
        <v>0</v>
      </c>
    </row>
    <row r="2329" spans="1:5">
      <c r="A2329" t="str">
        <f>IF(INDEX('Display 730 &amp; 1200'!$A:$A,ROW())="","",INDEX('Display 730 &amp; 1200'!$A:$A,ROW()))</f>
        <v/>
      </c>
      <c r="B2329" t="str">
        <f>IF(INDEX('Display 730 &amp; 1200'!$B:$B,ROW())="","",INDEX('Display 730 &amp; 1200'!$B:$B,ROW()))</f>
        <v/>
      </c>
      <c r="C2329" t="str">
        <f>IF(INDEX('Display 730 &amp; 1200'!$D:$D,ROW())="","",INDEX('Display 730 &amp; 1200'!$D:$D,ROW()))</f>
        <v/>
      </c>
      <c r="D2329">
        <f>IF($C2329="",0,SUMIFS(#REF!,#REF!,$C2329,#REF!,"&gt;="&amp;'Display 730 &amp; 1200'!$AN$10,#REF!,"&lt;="&amp;'Display 730 &amp; 1200'!$AN$9))</f>
        <v>0</v>
      </c>
      <c r="E2329">
        <f>IF($C2329="",0,SUMIFS(#REF!,#REF!,$C2329,#REF!,"&gt;="&amp;'Display 730 &amp; 1200'!$AN$12,#REF!,"&lt;="&amp;'Display 730 &amp; 1200'!$AN$11))</f>
        <v>0</v>
      </c>
    </row>
    <row r="2330" spans="1:5">
      <c r="A2330" t="str">
        <f>IF(INDEX('Display 730 &amp; 1200'!$A:$A,ROW())="","",INDEX('Display 730 &amp; 1200'!$A:$A,ROW()))</f>
        <v/>
      </c>
      <c r="B2330" t="str">
        <f>IF(INDEX('Display 730 &amp; 1200'!$B:$B,ROW())="","",INDEX('Display 730 &amp; 1200'!$B:$B,ROW()))</f>
        <v/>
      </c>
      <c r="C2330" t="str">
        <f>IF(INDEX('Display 730 &amp; 1200'!$D:$D,ROW())="","",INDEX('Display 730 &amp; 1200'!$D:$D,ROW()))</f>
        <v/>
      </c>
      <c r="D2330">
        <f>IF($C2330="",0,SUMIFS(#REF!,#REF!,$C2330,#REF!,"&gt;="&amp;'Display 730 &amp; 1200'!$AN$10,#REF!,"&lt;="&amp;'Display 730 &amp; 1200'!$AN$9))</f>
        <v>0</v>
      </c>
      <c r="E2330">
        <f>IF($C2330="",0,SUMIFS(#REF!,#REF!,$C2330,#REF!,"&gt;="&amp;'Display 730 &amp; 1200'!$AN$12,#REF!,"&lt;="&amp;'Display 730 &amp; 1200'!$AN$11))</f>
        <v>0</v>
      </c>
    </row>
    <row r="2331" spans="1:5">
      <c r="A2331" t="str">
        <f>IF(INDEX('Display 730 &amp; 1200'!$A:$A,ROW())="","",INDEX('Display 730 &amp; 1200'!$A:$A,ROW()))</f>
        <v/>
      </c>
      <c r="B2331" t="str">
        <f>IF(INDEX('Display 730 &amp; 1200'!$B:$B,ROW())="","",INDEX('Display 730 &amp; 1200'!$B:$B,ROW()))</f>
        <v/>
      </c>
      <c r="C2331" t="str">
        <f>IF(INDEX('Display 730 &amp; 1200'!$D:$D,ROW())="","",INDEX('Display 730 &amp; 1200'!$D:$D,ROW()))</f>
        <v/>
      </c>
      <c r="D2331">
        <f>IF($C2331="",0,SUMIFS(#REF!,#REF!,$C2331,#REF!,"&gt;="&amp;'Display 730 &amp; 1200'!$AN$10,#REF!,"&lt;="&amp;'Display 730 &amp; 1200'!$AN$9))</f>
        <v>0</v>
      </c>
      <c r="E2331">
        <f>IF($C2331="",0,SUMIFS(#REF!,#REF!,$C2331,#REF!,"&gt;="&amp;'Display 730 &amp; 1200'!$AN$12,#REF!,"&lt;="&amp;'Display 730 &amp; 1200'!$AN$11))</f>
        <v>0</v>
      </c>
    </row>
    <row r="2332" spans="1:5">
      <c r="A2332" t="str">
        <f>IF(INDEX('Display 730 &amp; 1200'!$A:$A,ROW())="","",INDEX('Display 730 &amp; 1200'!$A:$A,ROW()))</f>
        <v/>
      </c>
      <c r="B2332" t="str">
        <f>IF(INDEX('Display 730 &amp; 1200'!$B:$B,ROW())="","",INDEX('Display 730 &amp; 1200'!$B:$B,ROW()))</f>
        <v/>
      </c>
      <c r="C2332" t="str">
        <f>IF(INDEX('Display 730 &amp; 1200'!$D:$D,ROW())="","",INDEX('Display 730 &amp; 1200'!$D:$D,ROW()))</f>
        <v/>
      </c>
      <c r="D2332">
        <f>IF($C2332="",0,SUMIFS(#REF!,#REF!,$C2332,#REF!,"&gt;="&amp;'Display 730 &amp; 1200'!$AN$10,#REF!,"&lt;="&amp;'Display 730 &amp; 1200'!$AN$9))</f>
        <v>0</v>
      </c>
      <c r="E2332">
        <f>IF($C2332="",0,SUMIFS(#REF!,#REF!,$C2332,#REF!,"&gt;="&amp;'Display 730 &amp; 1200'!$AN$12,#REF!,"&lt;="&amp;'Display 730 &amp; 1200'!$AN$11))</f>
        <v>0</v>
      </c>
    </row>
    <row r="2333" spans="1:5">
      <c r="A2333" t="str">
        <f>IF(INDEX('Display 730 &amp; 1200'!$A:$A,ROW())="","",INDEX('Display 730 &amp; 1200'!$A:$A,ROW()))</f>
        <v/>
      </c>
      <c r="B2333" t="str">
        <f>IF(INDEX('Display 730 &amp; 1200'!$B:$B,ROW())="","",INDEX('Display 730 &amp; 1200'!$B:$B,ROW()))</f>
        <v/>
      </c>
      <c r="C2333" t="str">
        <f>IF(INDEX('Display 730 &amp; 1200'!$D:$D,ROW())="","",INDEX('Display 730 &amp; 1200'!$D:$D,ROW()))</f>
        <v/>
      </c>
      <c r="D2333">
        <f>IF($C2333="",0,SUMIFS(#REF!,#REF!,$C2333,#REF!,"&gt;="&amp;'Display 730 &amp; 1200'!$AN$10,#REF!,"&lt;="&amp;'Display 730 &amp; 1200'!$AN$9))</f>
        <v>0</v>
      </c>
      <c r="E2333">
        <f>IF($C2333="",0,SUMIFS(#REF!,#REF!,$C2333,#REF!,"&gt;="&amp;'Display 730 &amp; 1200'!$AN$12,#REF!,"&lt;="&amp;'Display 730 &amp; 1200'!$AN$11))</f>
        <v>0</v>
      </c>
    </row>
    <row r="2334" spans="1:5">
      <c r="A2334" t="str">
        <f>IF(INDEX('Display 730 &amp; 1200'!$A:$A,ROW())="","",INDEX('Display 730 &amp; 1200'!$A:$A,ROW()))</f>
        <v/>
      </c>
      <c r="B2334" t="str">
        <f>IF(INDEX('Display 730 &amp; 1200'!$B:$B,ROW())="","",INDEX('Display 730 &amp; 1200'!$B:$B,ROW()))</f>
        <v/>
      </c>
      <c r="C2334" t="str">
        <f>IF(INDEX('Display 730 &amp; 1200'!$D:$D,ROW())="","",INDEX('Display 730 &amp; 1200'!$D:$D,ROW()))</f>
        <v/>
      </c>
      <c r="D2334">
        <f>IF($C2334="",0,SUMIFS(#REF!,#REF!,$C2334,#REF!,"&gt;="&amp;'Display 730 &amp; 1200'!$AN$10,#REF!,"&lt;="&amp;'Display 730 &amp; 1200'!$AN$9))</f>
        <v>0</v>
      </c>
      <c r="E2334">
        <f>IF($C2334="",0,SUMIFS(#REF!,#REF!,$C2334,#REF!,"&gt;="&amp;'Display 730 &amp; 1200'!$AN$12,#REF!,"&lt;="&amp;'Display 730 &amp; 1200'!$AN$11))</f>
        <v>0</v>
      </c>
    </row>
    <row r="2335" spans="1:5">
      <c r="A2335" t="str">
        <f>IF(INDEX('Display 730 &amp; 1200'!$A:$A,ROW())="","",INDEX('Display 730 &amp; 1200'!$A:$A,ROW()))</f>
        <v/>
      </c>
      <c r="B2335" t="str">
        <f>IF(INDEX('Display 730 &amp; 1200'!$B:$B,ROW())="","",INDEX('Display 730 &amp; 1200'!$B:$B,ROW()))</f>
        <v/>
      </c>
      <c r="C2335" t="str">
        <f>IF(INDEX('Display 730 &amp; 1200'!$D:$D,ROW())="","",INDEX('Display 730 &amp; 1200'!$D:$D,ROW()))</f>
        <v/>
      </c>
      <c r="D2335">
        <f>IF($C2335="",0,SUMIFS(#REF!,#REF!,$C2335,#REF!,"&gt;="&amp;'Display 730 &amp; 1200'!$AN$10,#REF!,"&lt;="&amp;'Display 730 &amp; 1200'!$AN$9))</f>
        <v>0</v>
      </c>
      <c r="E2335">
        <f>IF($C2335="",0,SUMIFS(#REF!,#REF!,$C2335,#REF!,"&gt;="&amp;'Display 730 &amp; 1200'!$AN$12,#REF!,"&lt;="&amp;'Display 730 &amp; 1200'!$AN$11))</f>
        <v>0</v>
      </c>
    </row>
    <row r="2336" spans="1:5">
      <c r="A2336" t="str">
        <f>IF(INDEX('Display 730 &amp; 1200'!$A:$A,ROW())="","",INDEX('Display 730 &amp; 1200'!$A:$A,ROW()))</f>
        <v/>
      </c>
      <c r="B2336" t="str">
        <f>IF(INDEX('Display 730 &amp; 1200'!$B:$B,ROW())="","",INDEX('Display 730 &amp; 1200'!$B:$B,ROW()))</f>
        <v/>
      </c>
      <c r="C2336" t="str">
        <f>IF(INDEX('Display 730 &amp; 1200'!$D:$D,ROW())="","",INDEX('Display 730 &amp; 1200'!$D:$D,ROW()))</f>
        <v/>
      </c>
      <c r="D2336">
        <f>IF($C2336="",0,SUMIFS(#REF!,#REF!,$C2336,#REF!,"&gt;="&amp;'Display 730 &amp; 1200'!$AN$10,#REF!,"&lt;="&amp;'Display 730 &amp; 1200'!$AN$9))</f>
        <v>0</v>
      </c>
      <c r="E2336">
        <f>IF($C2336="",0,SUMIFS(#REF!,#REF!,$C2336,#REF!,"&gt;="&amp;'Display 730 &amp; 1200'!$AN$12,#REF!,"&lt;="&amp;'Display 730 &amp; 1200'!$AN$11))</f>
        <v>0</v>
      </c>
    </row>
    <row r="2337" spans="1:5">
      <c r="A2337" t="str">
        <f>IF(INDEX('Display 730 &amp; 1200'!$A:$A,ROW())="","",INDEX('Display 730 &amp; 1200'!$A:$A,ROW()))</f>
        <v/>
      </c>
      <c r="B2337" t="str">
        <f>IF(INDEX('Display 730 &amp; 1200'!$B:$B,ROW())="","",INDEX('Display 730 &amp; 1200'!$B:$B,ROW()))</f>
        <v/>
      </c>
      <c r="C2337" t="str">
        <f>IF(INDEX('Display 730 &amp; 1200'!$D:$D,ROW())="","",INDEX('Display 730 &amp; 1200'!$D:$D,ROW()))</f>
        <v/>
      </c>
      <c r="D2337">
        <f>IF($C2337="",0,SUMIFS(#REF!,#REF!,$C2337,#REF!,"&gt;="&amp;'Display 730 &amp; 1200'!$AN$10,#REF!,"&lt;="&amp;'Display 730 &amp; 1200'!$AN$9))</f>
        <v>0</v>
      </c>
      <c r="E2337">
        <f>IF($C2337="",0,SUMIFS(#REF!,#REF!,$C2337,#REF!,"&gt;="&amp;'Display 730 &amp; 1200'!$AN$12,#REF!,"&lt;="&amp;'Display 730 &amp; 1200'!$AN$11))</f>
        <v>0</v>
      </c>
    </row>
    <row r="2338" spans="1:5">
      <c r="A2338" t="str">
        <f>IF(INDEX('Display 730 &amp; 1200'!$A:$A,ROW())="","",INDEX('Display 730 &amp; 1200'!$A:$A,ROW()))</f>
        <v/>
      </c>
      <c r="B2338" t="str">
        <f>IF(INDEX('Display 730 &amp; 1200'!$B:$B,ROW())="","",INDEX('Display 730 &amp; 1200'!$B:$B,ROW()))</f>
        <v/>
      </c>
      <c r="C2338" t="str">
        <f>IF(INDEX('Display 730 &amp; 1200'!$D:$D,ROW())="","",INDEX('Display 730 &amp; 1200'!$D:$D,ROW()))</f>
        <v/>
      </c>
      <c r="D2338">
        <f>IF($C2338="",0,SUMIFS(#REF!,#REF!,$C2338,#REF!,"&gt;="&amp;'Display 730 &amp; 1200'!$AN$10,#REF!,"&lt;="&amp;'Display 730 &amp; 1200'!$AN$9))</f>
        <v>0</v>
      </c>
      <c r="E2338">
        <f>IF($C2338="",0,SUMIFS(#REF!,#REF!,$C2338,#REF!,"&gt;="&amp;'Display 730 &amp; 1200'!$AN$12,#REF!,"&lt;="&amp;'Display 730 &amp; 1200'!$AN$11))</f>
        <v>0</v>
      </c>
    </row>
    <row r="2339" spans="1:5">
      <c r="A2339" t="str">
        <f>IF(INDEX('Display 730 &amp; 1200'!$A:$A,ROW())="","",INDEX('Display 730 &amp; 1200'!$A:$A,ROW()))</f>
        <v/>
      </c>
      <c r="B2339" t="str">
        <f>IF(INDEX('Display 730 &amp; 1200'!$B:$B,ROW())="","",INDEX('Display 730 &amp; 1200'!$B:$B,ROW()))</f>
        <v/>
      </c>
      <c r="C2339" t="str">
        <f>IF(INDEX('Display 730 &amp; 1200'!$D:$D,ROW())="","",INDEX('Display 730 &amp; 1200'!$D:$D,ROW()))</f>
        <v/>
      </c>
      <c r="D2339">
        <f>IF($C2339="",0,SUMIFS(#REF!,#REF!,$C2339,#REF!,"&gt;="&amp;'Display 730 &amp; 1200'!$AN$10,#REF!,"&lt;="&amp;'Display 730 &amp; 1200'!$AN$9))</f>
        <v>0</v>
      </c>
      <c r="E2339">
        <f>IF($C2339="",0,SUMIFS(#REF!,#REF!,$C2339,#REF!,"&gt;="&amp;'Display 730 &amp; 1200'!$AN$12,#REF!,"&lt;="&amp;'Display 730 &amp; 1200'!$AN$11))</f>
        <v>0</v>
      </c>
    </row>
    <row r="2340" spans="1:5">
      <c r="A2340" t="str">
        <f>IF(INDEX('Display 730 &amp; 1200'!$A:$A,ROW())="","",INDEX('Display 730 &amp; 1200'!$A:$A,ROW()))</f>
        <v/>
      </c>
      <c r="B2340" t="str">
        <f>IF(INDEX('Display 730 &amp; 1200'!$B:$B,ROW())="","",INDEX('Display 730 &amp; 1200'!$B:$B,ROW()))</f>
        <v/>
      </c>
      <c r="C2340" t="str">
        <f>IF(INDEX('Display 730 &amp; 1200'!$D:$D,ROW())="","",INDEX('Display 730 &amp; 1200'!$D:$D,ROW()))</f>
        <v/>
      </c>
      <c r="D2340">
        <f>IF($C2340="",0,SUMIFS(#REF!,#REF!,$C2340,#REF!,"&gt;="&amp;'Display 730 &amp; 1200'!$AN$10,#REF!,"&lt;="&amp;'Display 730 &amp; 1200'!$AN$9))</f>
        <v>0</v>
      </c>
      <c r="E2340">
        <f>IF($C2340="",0,SUMIFS(#REF!,#REF!,$C2340,#REF!,"&gt;="&amp;'Display 730 &amp; 1200'!$AN$12,#REF!,"&lt;="&amp;'Display 730 &amp; 1200'!$AN$11))</f>
        <v>0</v>
      </c>
    </row>
    <row r="2341" spans="1:5">
      <c r="A2341" t="str">
        <f>IF(INDEX('Display 730 &amp; 1200'!$A:$A,ROW())="","",INDEX('Display 730 &amp; 1200'!$A:$A,ROW()))</f>
        <v/>
      </c>
      <c r="B2341" t="str">
        <f>IF(INDEX('Display 730 &amp; 1200'!$B:$B,ROW())="","",INDEX('Display 730 &amp; 1200'!$B:$B,ROW()))</f>
        <v/>
      </c>
      <c r="C2341" t="str">
        <f>IF(INDEX('Display 730 &amp; 1200'!$D:$D,ROW())="","",INDEX('Display 730 &amp; 1200'!$D:$D,ROW()))</f>
        <v/>
      </c>
      <c r="D2341">
        <f>IF($C2341="",0,SUMIFS(#REF!,#REF!,$C2341,#REF!,"&gt;="&amp;'Display 730 &amp; 1200'!$AN$10,#REF!,"&lt;="&amp;'Display 730 &amp; 1200'!$AN$9))</f>
        <v>0</v>
      </c>
      <c r="E2341">
        <f>IF($C2341="",0,SUMIFS(#REF!,#REF!,$C2341,#REF!,"&gt;="&amp;'Display 730 &amp; 1200'!$AN$12,#REF!,"&lt;="&amp;'Display 730 &amp; 1200'!$AN$11))</f>
        <v>0</v>
      </c>
    </row>
    <row r="2342" spans="1:5">
      <c r="A2342" t="str">
        <f>IF(INDEX('Display 730 &amp; 1200'!$A:$A,ROW())="","",INDEX('Display 730 &amp; 1200'!$A:$A,ROW()))</f>
        <v/>
      </c>
      <c r="B2342" t="str">
        <f>IF(INDEX('Display 730 &amp; 1200'!$B:$B,ROW())="","",INDEX('Display 730 &amp; 1200'!$B:$B,ROW()))</f>
        <v/>
      </c>
      <c r="C2342" t="str">
        <f>IF(INDEX('Display 730 &amp; 1200'!$D:$D,ROW())="","",INDEX('Display 730 &amp; 1200'!$D:$D,ROW()))</f>
        <v/>
      </c>
      <c r="D2342">
        <f>IF($C2342="",0,SUMIFS(#REF!,#REF!,$C2342,#REF!,"&gt;="&amp;'Display 730 &amp; 1200'!$AN$10,#REF!,"&lt;="&amp;'Display 730 &amp; 1200'!$AN$9))</f>
        <v>0</v>
      </c>
      <c r="E2342">
        <f>IF($C2342="",0,SUMIFS(#REF!,#REF!,$C2342,#REF!,"&gt;="&amp;'Display 730 &amp; 1200'!$AN$12,#REF!,"&lt;="&amp;'Display 730 &amp; 1200'!$AN$11))</f>
        <v>0</v>
      </c>
    </row>
    <row r="2343" spans="1:5">
      <c r="A2343" t="str">
        <f>IF(INDEX('Display 730 &amp; 1200'!$A:$A,ROW())="","",INDEX('Display 730 &amp; 1200'!$A:$A,ROW()))</f>
        <v/>
      </c>
      <c r="B2343" t="str">
        <f>IF(INDEX('Display 730 &amp; 1200'!$B:$B,ROW())="","",INDEX('Display 730 &amp; 1200'!$B:$B,ROW()))</f>
        <v/>
      </c>
      <c r="C2343" t="str">
        <f>IF(INDEX('Display 730 &amp; 1200'!$D:$D,ROW())="","",INDEX('Display 730 &amp; 1200'!$D:$D,ROW()))</f>
        <v/>
      </c>
      <c r="D2343">
        <f>IF($C2343="",0,SUMIFS(#REF!,#REF!,$C2343,#REF!,"&gt;="&amp;'Display 730 &amp; 1200'!$AN$10,#REF!,"&lt;="&amp;'Display 730 &amp; 1200'!$AN$9))</f>
        <v>0</v>
      </c>
      <c r="E2343">
        <f>IF($C2343="",0,SUMIFS(#REF!,#REF!,$C2343,#REF!,"&gt;="&amp;'Display 730 &amp; 1200'!$AN$12,#REF!,"&lt;="&amp;'Display 730 &amp; 1200'!$AN$11))</f>
        <v>0</v>
      </c>
    </row>
    <row r="2344" spans="1:5">
      <c r="A2344" t="str">
        <f>IF(INDEX('Display 730 &amp; 1200'!$A:$A,ROW())="","",INDEX('Display 730 &amp; 1200'!$A:$A,ROW()))</f>
        <v/>
      </c>
      <c r="B2344" t="str">
        <f>IF(INDEX('Display 730 &amp; 1200'!$B:$B,ROW())="","",INDEX('Display 730 &amp; 1200'!$B:$B,ROW()))</f>
        <v/>
      </c>
      <c r="C2344" t="str">
        <f>IF(INDEX('Display 730 &amp; 1200'!$D:$D,ROW())="","",INDEX('Display 730 &amp; 1200'!$D:$D,ROW()))</f>
        <v/>
      </c>
      <c r="D2344">
        <f>IF($C2344="",0,SUMIFS(#REF!,#REF!,$C2344,#REF!,"&gt;="&amp;'Display 730 &amp; 1200'!$AN$10,#REF!,"&lt;="&amp;'Display 730 &amp; 1200'!$AN$9))</f>
        <v>0</v>
      </c>
      <c r="E2344">
        <f>IF($C2344="",0,SUMIFS(#REF!,#REF!,$C2344,#REF!,"&gt;="&amp;'Display 730 &amp; 1200'!$AN$12,#REF!,"&lt;="&amp;'Display 730 &amp; 1200'!$AN$11))</f>
        <v>0</v>
      </c>
    </row>
    <row r="2345" spans="1:5">
      <c r="A2345" t="str">
        <f>IF(INDEX('Display 730 &amp; 1200'!$A:$A,ROW())="","",INDEX('Display 730 &amp; 1200'!$A:$A,ROW()))</f>
        <v/>
      </c>
      <c r="B2345" t="str">
        <f>IF(INDEX('Display 730 &amp; 1200'!$B:$B,ROW())="","",INDEX('Display 730 &amp; 1200'!$B:$B,ROW()))</f>
        <v/>
      </c>
      <c r="C2345" t="str">
        <f>IF(INDEX('Display 730 &amp; 1200'!$D:$D,ROW())="","",INDEX('Display 730 &amp; 1200'!$D:$D,ROW()))</f>
        <v/>
      </c>
      <c r="D2345">
        <f>IF($C2345="",0,SUMIFS(#REF!,#REF!,$C2345,#REF!,"&gt;="&amp;'Display 730 &amp; 1200'!$AN$10,#REF!,"&lt;="&amp;'Display 730 &amp; 1200'!$AN$9))</f>
        <v>0</v>
      </c>
      <c r="E2345">
        <f>IF($C2345="",0,SUMIFS(#REF!,#REF!,$C2345,#REF!,"&gt;="&amp;'Display 730 &amp; 1200'!$AN$12,#REF!,"&lt;="&amp;'Display 730 &amp; 1200'!$AN$11))</f>
        <v>0</v>
      </c>
    </row>
    <row r="2346" spans="1:5">
      <c r="A2346" t="str">
        <f>IF(INDEX('Display 730 &amp; 1200'!$A:$A,ROW())="","",INDEX('Display 730 &amp; 1200'!$A:$A,ROW()))</f>
        <v/>
      </c>
      <c r="B2346" t="str">
        <f>IF(INDEX('Display 730 &amp; 1200'!$B:$B,ROW())="","",INDEX('Display 730 &amp; 1200'!$B:$B,ROW()))</f>
        <v/>
      </c>
      <c r="C2346" t="str">
        <f>IF(INDEX('Display 730 &amp; 1200'!$D:$D,ROW())="","",INDEX('Display 730 &amp; 1200'!$D:$D,ROW()))</f>
        <v/>
      </c>
      <c r="D2346">
        <f>IF($C2346="",0,SUMIFS(#REF!,#REF!,$C2346,#REF!,"&gt;="&amp;'Display 730 &amp; 1200'!$AN$10,#REF!,"&lt;="&amp;'Display 730 &amp; 1200'!$AN$9))</f>
        <v>0</v>
      </c>
      <c r="E2346">
        <f>IF($C2346="",0,SUMIFS(#REF!,#REF!,$C2346,#REF!,"&gt;="&amp;'Display 730 &amp; 1200'!$AN$12,#REF!,"&lt;="&amp;'Display 730 &amp; 1200'!$AN$11))</f>
        <v>0</v>
      </c>
    </row>
    <row r="2347" spans="1:5">
      <c r="A2347" t="str">
        <f>IF(INDEX('Display 730 &amp; 1200'!$A:$A,ROW())="","",INDEX('Display 730 &amp; 1200'!$A:$A,ROW()))</f>
        <v/>
      </c>
      <c r="B2347" t="str">
        <f>IF(INDEX('Display 730 &amp; 1200'!$B:$B,ROW())="","",INDEX('Display 730 &amp; 1200'!$B:$B,ROW()))</f>
        <v/>
      </c>
      <c r="C2347" t="str">
        <f>IF(INDEX('Display 730 &amp; 1200'!$D:$D,ROW())="","",INDEX('Display 730 &amp; 1200'!$D:$D,ROW()))</f>
        <v/>
      </c>
      <c r="D2347">
        <f>IF($C2347="",0,SUMIFS(#REF!,#REF!,$C2347,#REF!,"&gt;="&amp;'Display 730 &amp; 1200'!$AN$10,#REF!,"&lt;="&amp;'Display 730 &amp; 1200'!$AN$9))</f>
        <v>0</v>
      </c>
      <c r="E2347">
        <f>IF($C2347="",0,SUMIFS(#REF!,#REF!,$C2347,#REF!,"&gt;="&amp;'Display 730 &amp; 1200'!$AN$12,#REF!,"&lt;="&amp;'Display 730 &amp; 1200'!$AN$11))</f>
        <v>0</v>
      </c>
    </row>
    <row r="2348" spans="1:5">
      <c r="A2348" t="str">
        <f>IF(INDEX('Display 730 &amp; 1200'!$A:$A,ROW())="","",INDEX('Display 730 &amp; 1200'!$A:$A,ROW()))</f>
        <v/>
      </c>
      <c r="B2348" t="str">
        <f>IF(INDEX('Display 730 &amp; 1200'!$B:$B,ROW())="","",INDEX('Display 730 &amp; 1200'!$B:$B,ROW()))</f>
        <v/>
      </c>
      <c r="C2348" t="str">
        <f>IF(INDEX('Display 730 &amp; 1200'!$D:$D,ROW())="","",INDEX('Display 730 &amp; 1200'!$D:$D,ROW()))</f>
        <v/>
      </c>
      <c r="D2348">
        <f>IF($C2348="",0,SUMIFS(#REF!,#REF!,$C2348,#REF!,"&gt;="&amp;'Display 730 &amp; 1200'!$AN$10,#REF!,"&lt;="&amp;'Display 730 &amp; 1200'!$AN$9))</f>
        <v>0</v>
      </c>
      <c r="E2348">
        <f>IF($C2348="",0,SUMIFS(#REF!,#REF!,$C2348,#REF!,"&gt;="&amp;'Display 730 &amp; 1200'!$AN$12,#REF!,"&lt;="&amp;'Display 730 &amp; 1200'!$AN$11))</f>
        <v>0</v>
      </c>
    </row>
    <row r="2349" spans="1:5">
      <c r="A2349" t="str">
        <f>IF(INDEX('Display 730 &amp; 1200'!$A:$A,ROW())="","",INDEX('Display 730 &amp; 1200'!$A:$A,ROW()))</f>
        <v/>
      </c>
      <c r="B2349" t="str">
        <f>IF(INDEX('Display 730 &amp; 1200'!$B:$B,ROW())="","",INDEX('Display 730 &amp; 1200'!$B:$B,ROW()))</f>
        <v/>
      </c>
      <c r="C2349" t="str">
        <f>IF(INDEX('Display 730 &amp; 1200'!$D:$D,ROW())="","",INDEX('Display 730 &amp; 1200'!$D:$D,ROW()))</f>
        <v/>
      </c>
      <c r="D2349">
        <f>IF($C2349="",0,SUMIFS(#REF!,#REF!,$C2349,#REF!,"&gt;="&amp;'Display 730 &amp; 1200'!$AN$10,#REF!,"&lt;="&amp;'Display 730 &amp; 1200'!$AN$9))</f>
        <v>0</v>
      </c>
      <c r="E2349">
        <f>IF($C2349="",0,SUMIFS(#REF!,#REF!,$C2349,#REF!,"&gt;="&amp;'Display 730 &amp; 1200'!$AN$12,#REF!,"&lt;="&amp;'Display 730 &amp; 1200'!$AN$11))</f>
        <v>0</v>
      </c>
    </row>
    <row r="2350" spans="1:5">
      <c r="A2350" t="str">
        <f>IF(INDEX('Display 730 &amp; 1200'!$A:$A,ROW())="","",INDEX('Display 730 &amp; 1200'!$A:$A,ROW()))</f>
        <v/>
      </c>
      <c r="B2350" t="str">
        <f>IF(INDEX('Display 730 &amp; 1200'!$B:$B,ROW())="","",INDEX('Display 730 &amp; 1200'!$B:$B,ROW()))</f>
        <v/>
      </c>
      <c r="C2350" t="str">
        <f>IF(INDEX('Display 730 &amp; 1200'!$D:$D,ROW())="","",INDEX('Display 730 &amp; 1200'!$D:$D,ROW()))</f>
        <v/>
      </c>
      <c r="D2350">
        <f>IF($C2350="",0,SUMIFS(#REF!,#REF!,$C2350,#REF!,"&gt;="&amp;'Display 730 &amp; 1200'!$AN$10,#REF!,"&lt;="&amp;'Display 730 &amp; 1200'!$AN$9))</f>
        <v>0</v>
      </c>
      <c r="E2350">
        <f>IF($C2350="",0,SUMIFS(#REF!,#REF!,$C2350,#REF!,"&gt;="&amp;'Display 730 &amp; 1200'!$AN$12,#REF!,"&lt;="&amp;'Display 730 &amp; 1200'!$AN$11))</f>
        <v>0</v>
      </c>
    </row>
    <row r="2351" spans="1:5">
      <c r="A2351" t="str">
        <f>IF(INDEX('Display 730 &amp; 1200'!$A:$A,ROW())="","",INDEX('Display 730 &amp; 1200'!$A:$A,ROW()))</f>
        <v/>
      </c>
      <c r="B2351" t="str">
        <f>IF(INDEX('Display 730 &amp; 1200'!$B:$B,ROW())="","",INDEX('Display 730 &amp; 1200'!$B:$B,ROW()))</f>
        <v/>
      </c>
      <c r="C2351" t="str">
        <f>IF(INDEX('Display 730 &amp; 1200'!$D:$D,ROW())="","",INDEX('Display 730 &amp; 1200'!$D:$D,ROW()))</f>
        <v/>
      </c>
      <c r="D2351">
        <f>IF($C2351="",0,SUMIFS(#REF!,#REF!,$C2351,#REF!,"&gt;="&amp;'Display 730 &amp; 1200'!$AN$10,#REF!,"&lt;="&amp;'Display 730 &amp; 1200'!$AN$9))</f>
        <v>0</v>
      </c>
      <c r="E2351">
        <f>IF($C2351="",0,SUMIFS(#REF!,#REF!,$C2351,#REF!,"&gt;="&amp;'Display 730 &amp; 1200'!$AN$12,#REF!,"&lt;="&amp;'Display 730 &amp; 1200'!$AN$11))</f>
        <v>0</v>
      </c>
    </row>
    <row r="2352" spans="1:5">
      <c r="A2352" t="str">
        <f>IF(INDEX('Display 730 &amp; 1200'!$A:$A,ROW())="","",INDEX('Display 730 &amp; 1200'!$A:$A,ROW()))</f>
        <v/>
      </c>
      <c r="B2352" t="str">
        <f>IF(INDEX('Display 730 &amp; 1200'!$B:$B,ROW())="","",INDEX('Display 730 &amp; 1200'!$B:$B,ROW()))</f>
        <v/>
      </c>
      <c r="C2352" t="str">
        <f>IF(INDEX('Display 730 &amp; 1200'!$D:$D,ROW())="","",INDEX('Display 730 &amp; 1200'!$D:$D,ROW()))</f>
        <v/>
      </c>
      <c r="D2352">
        <f>IF($C2352="",0,SUMIFS(#REF!,#REF!,$C2352,#REF!,"&gt;="&amp;'Display 730 &amp; 1200'!$AN$10,#REF!,"&lt;="&amp;'Display 730 &amp; 1200'!$AN$9))</f>
        <v>0</v>
      </c>
      <c r="E2352">
        <f>IF($C2352="",0,SUMIFS(#REF!,#REF!,$C2352,#REF!,"&gt;="&amp;'Display 730 &amp; 1200'!$AN$12,#REF!,"&lt;="&amp;'Display 730 &amp; 1200'!$AN$11))</f>
        <v>0</v>
      </c>
    </row>
    <row r="2353" spans="1:5">
      <c r="A2353" t="str">
        <f>IF(INDEX('Display 730 &amp; 1200'!$A:$A,ROW())="","",INDEX('Display 730 &amp; 1200'!$A:$A,ROW()))</f>
        <v/>
      </c>
      <c r="B2353" t="str">
        <f>IF(INDEX('Display 730 &amp; 1200'!$B:$B,ROW())="","",INDEX('Display 730 &amp; 1200'!$B:$B,ROW()))</f>
        <v/>
      </c>
      <c r="C2353" t="str">
        <f>IF(INDEX('Display 730 &amp; 1200'!$D:$D,ROW())="","",INDEX('Display 730 &amp; 1200'!$D:$D,ROW()))</f>
        <v/>
      </c>
      <c r="D2353">
        <f>IF($C2353="",0,SUMIFS(#REF!,#REF!,$C2353,#REF!,"&gt;="&amp;'Display 730 &amp; 1200'!$AN$10,#REF!,"&lt;="&amp;'Display 730 &amp; 1200'!$AN$9))</f>
        <v>0</v>
      </c>
      <c r="E2353">
        <f>IF($C2353="",0,SUMIFS(#REF!,#REF!,$C2353,#REF!,"&gt;="&amp;'Display 730 &amp; 1200'!$AN$12,#REF!,"&lt;="&amp;'Display 730 &amp; 1200'!$AN$11))</f>
        <v>0</v>
      </c>
    </row>
    <row r="2354" spans="1:5">
      <c r="A2354" t="str">
        <f>IF(INDEX('Display 730 &amp; 1200'!$A:$A,ROW())="","",INDEX('Display 730 &amp; 1200'!$A:$A,ROW()))</f>
        <v/>
      </c>
      <c r="B2354" t="str">
        <f>IF(INDEX('Display 730 &amp; 1200'!$B:$B,ROW())="","",INDEX('Display 730 &amp; 1200'!$B:$B,ROW()))</f>
        <v/>
      </c>
      <c r="C2354" t="str">
        <f>IF(INDEX('Display 730 &amp; 1200'!$D:$D,ROW())="","",INDEX('Display 730 &amp; 1200'!$D:$D,ROW()))</f>
        <v/>
      </c>
      <c r="D2354">
        <f>IF($C2354="",0,SUMIFS(#REF!,#REF!,$C2354,#REF!,"&gt;="&amp;'Display 730 &amp; 1200'!$AN$10,#REF!,"&lt;="&amp;'Display 730 &amp; 1200'!$AN$9))</f>
        <v>0</v>
      </c>
      <c r="E2354">
        <f>IF($C2354="",0,SUMIFS(#REF!,#REF!,$C2354,#REF!,"&gt;="&amp;'Display 730 &amp; 1200'!$AN$12,#REF!,"&lt;="&amp;'Display 730 &amp; 1200'!$AN$11))</f>
        <v>0</v>
      </c>
    </row>
    <row r="2355" spans="1:5">
      <c r="A2355" t="str">
        <f>IF(INDEX('Display 730 &amp; 1200'!$A:$A,ROW())="","",INDEX('Display 730 &amp; 1200'!$A:$A,ROW()))</f>
        <v/>
      </c>
      <c r="B2355" t="str">
        <f>IF(INDEX('Display 730 &amp; 1200'!$B:$B,ROW())="","",INDEX('Display 730 &amp; 1200'!$B:$B,ROW()))</f>
        <v/>
      </c>
      <c r="C2355" t="str">
        <f>IF(INDEX('Display 730 &amp; 1200'!$D:$D,ROW())="","",INDEX('Display 730 &amp; 1200'!$D:$D,ROW()))</f>
        <v/>
      </c>
      <c r="D2355">
        <f>IF($C2355="",0,SUMIFS(#REF!,#REF!,$C2355,#REF!,"&gt;="&amp;'Display 730 &amp; 1200'!$AN$10,#REF!,"&lt;="&amp;'Display 730 &amp; 1200'!$AN$9))</f>
        <v>0</v>
      </c>
      <c r="E2355">
        <f>IF($C2355="",0,SUMIFS(#REF!,#REF!,$C2355,#REF!,"&gt;="&amp;'Display 730 &amp; 1200'!$AN$12,#REF!,"&lt;="&amp;'Display 730 &amp; 1200'!$AN$11))</f>
        <v>0</v>
      </c>
    </row>
    <row r="2356" spans="1:5">
      <c r="A2356" t="str">
        <f>IF(INDEX('Display 730 &amp; 1200'!$A:$A,ROW())="","",INDEX('Display 730 &amp; 1200'!$A:$A,ROW()))</f>
        <v/>
      </c>
      <c r="B2356" t="str">
        <f>IF(INDEX('Display 730 &amp; 1200'!$B:$B,ROW())="","",INDEX('Display 730 &amp; 1200'!$B:$B,ROW()))</f>
        <v/>
      </c>
      <c r="C2356" t="str">
        <f>IF(INDEX('Display 730 &amp; 1200'!$D:$D,ROW())="","",INDEX('Display 730 &amp; 1200'!$D:$D,ROW()))</f>
        <v/>
      </c>
      <c r="D2356">
        <f>IF($C2356="",0,SUMIFS(#REF!,#REF!,$C2356,#REF!,"&gt;="&amp;'Display 730 &amp; 1200'!$AN$10,#REF!,"&lt;="&amp;'Display 730 &amp; 1200'!$AN$9))</f>
        <v>0</v>
      </c>
      <c r="E2356">
        <f>IF($C2356="",0,SUMIFS(#REF!,#REF!,$C2356,#REF!,"&gt;="&amp;'Display 730 &amp; 1200'!$AN$12,#REF!,"&lt;="&amp;'Display 730 &amp; 1200'!$AN$11))</f>
        <v>0</v>
      </c>
    </row>
    <row r="2357" spans="1:5">
      <c r="A2357" t="str">
        <f>IF(INDEX('Display 730 &amp; 1200'!$A:$A,ROW())="","",INDEX('Display 730 &amp; 1200'!$A:$A,ROW()))</f>
        <v/>
      </c>
      <c r="B2357" t="str">
        <f>IF(INDEX('Display 730 &amp; 1200'!$B:$B,ROW())="","",INDEX('Display 730 &amp; 1200'!$B:$B,ROW()))</f>
        <v/>
      </c>
      <c r="C2357" t="str">
        <f>IF(INDEX('Display 730 &amp; 1200'!$D:$D,ROW())="","",INDEX('Display 730 &amp; 1200'!$D:$D,ROW()))</f>
        <v/>
      </c>
      <c r="D2357">
        <f>IF($C2357="",0,SUMIFS(#REF!,#REF!,$C2357,#REF!,"&gt;="&amp;'Display 730 &amp; 1200'!$AN$10,#REF!,"&lt;="&amp;'Display 730 &amp; 1200'!$AN$9))</f>
        <v>0</v>
      </c>
      <c r="E2357">
        <f>IF($C2357="",0,SUMIFS(#REF!,#REF!,$C2357,#REF!,"&gt;="&amp;'Display 730 &amp; 1200'!$AN$12,#REF!,"&lt;="&amp;'Display 730 &amp; 1200'!$AN$11))</f>
        <v>0</v>
      </c>
    </row>
    <row r="2358" spans="1:5">
      <c r="A2358" t="str">
        <f>IF(INDEX('Display 730 &amp; 1200'!$A:$A,ROW())="","",INDEX('Display 730 &amp; 1200'!$A:$A,ROW()))</f>
        <v/>
      </c>
      <c r="B2358" t="str">
        <f>IF(INDEX('Display 730 &amp; 1200'!$B:$B,ROW())="","",INDEX('Display 730 &amp; 1200'!$B:$B,ROW()))</f>
        <v/>
      </c>
      <c r="C2358" t="str">
        <f>IF(INDEX('Display 730 &amp; 1200'!$D:$D,ROW())="","",INDEX('Display 730 &amp; 1200'!$D:$D,ROW()))</f>
        <v/>
      </c>
      <c r="D2358">
        <f>IF($C2358="",0,SUMIFS(#REF!,#REF!,$C2358,#REF!,"&gt;="&amp;'Display 730 &amp; 1200'!$AN$10,#REF!,"&lt;="&amp;'Display 730 &amp; 1200'!$AN$9))</f>
        <v>0</v>
      </c>
      <c r="E2358">
        <f>IF($C2358="",0,SUMIFS(#REF!,#REF!,$C2358,#REF!,"&gt;="&amp;'Display 730 &amp; 1200'!$AN$12,#REF!,"&lt;="&amp;'Display 730 &amp; 1200'!$AN$11))</f>
        <v>0</v>
      </c>
    </row>
    <row r="2359" spans="1:5">
      <c r="A2359" t="str">
        <f>IF(INDEX('Display 730 &amp; 1200'!$A:$A,ROW())="","",INDEX('Display 730 &amp; 1200'!$A:$A,ROW()))</f>
        <v/>
      </c>
      <c r="B2359" t="str">
        <f>IF(INDEX('Display 730 &amp; 1200'!$B:$B,ROW())="","",INDEX('Display 730 &amp; 1200'!$B:$B,ROW()))</f>
        <v/>
      </c>
      <c r="C2359" t="str">
        <f>IF(INDEX('Display 730 &amp; 1200'!$D:$D,ROW())="","",INDEX('Display 730 &amp; 1200'!$D:$D,ROW()))</f>
        <v/>
      </c>
      <c r="D2359">
        <f>IF($C2359="",0,SUMIFS(#REF!,#REF!,$C2359,#REF!,"&gt;="&amp;'Display 730 &amp; 1200'!$AN$10,#REF!,"&lt;="&amp;'Display 730 &amp; 1200'!$AN$9))</f>
        <v>0</v>
      </c>
      <c r="E2359">
        <f>IF($C2359="",0,SUMIFS(#REF!,#REF!,$C2359,#REF!,"&gt;="&amp;'Display 730 &amp; 1200'!$AN$12,#REF!,"&lt;="&amp;'Display 730 &amp; 1200'!$AN$11))</f>
        <v>0</v>
      </c>
    </row>
    <row r="2360" spans="1:5">
      <c r="A2360" t="str">
        <f>IF(INDEX('Display 730 &amp; 1200'!$A:$A,ROW())="","",INDEX('Display 730 &amp; 1200'!$A:$A,ROW()))</f>
        <v/>
      </c>
      <c r="B2360" t="str">
        <f>IF(INDEX('Display 730 &amp; 1200'!$B:$B,ROW())="","",INDEX('Display 730 &amp; 1200'!$B:$B,ROW()))</f>
        <v/>
      </c>
      <c r="C2360" t="str">
        <f>IF(INDEX('Display 730 &amp; 1200'!$D:$D,ROW())="","",INDEX('Display 730 &amp; 1200'!$D:$D,ROW()))</f>
        <v/>
      </c>
      <c r="D2360">
        <f>IF($C2360="",0,SUMIFS(#REF!,#REF!,$C2360,#REF!,"&gt;="&amp;'Display 730 &amp; 1200'!$AN$10,#REF!,"&lt;="&amp;'Display 730 &amp; 1200'!$AN$9))</f>
        <v>0</v>
      </c>
      <c r="E2360">
        <f>IF($C2360="",0,SUMIFS(#REF!,#REF!,$C2360,#REF!,"&gt;="&amp;'Display 730 &amp; 1200'!$AN$12,#REF!,"&lt;="&amp;'Display 730 &amp; 1200'!$AN$11))</f>
        <v>0</v>
      </c>
    </row>
    <row r="2361" spans="1:5">
      <c r="A2361" t="str">
        <f>IF(INDEX('Display 730 &amp; 1200'!$A:$A,ROW())="","",INDEX('Display 730 &amp; 1200'!$A:$A,ROW()))</f>
        <v/>
      </c>
      <c r="B2361" t="str">
        <f>IF(INDEX('Display 730 &amp; 1200'!$B:$B,ROW())="","",INDEX('Display 730 &amp; 1200'!$B:$B,ROW()))</f>
        <v/>
      </c>
      <c r="C2361" t="str">
        <f>IF(INDEX('Display 730 &amp; 1200'!$D:$D,ROW())="","",INDEX('Display 730 &amp; 1200'!$D:$D,ROW()))</f>
        <v/>
      </c>
      <c r="D2361">
        <f>IF($C2361="",0,SUMIFS(#REF!,#REF!,$C2361,#REF!,"&gt;="&amp;'Display 730 &amp; 1200'!$AN$10,#REF!,"&lt;="&amp;'Display 730 &amp; 1200'!$AN$9))</f>
        <v>0</v>
      </c>
      <c r="E2361">
        <f>IF($C2361="",0,SUMIFS(#REF!,#REF!,$C2361,#REF!,"&gt;="&amp;'Display 730 &amp; 1200'!$AN$12,#REF!,"&lt;="&amp;'Display 730 &amp; 1200'!$AN$11))</f>
        <v>0</v>
      </c>
    </row>
    <row r="2362" spans="1:5">
      <c r="A2362" t="str">
        <f>IF(INDEX('Display 730 &amp; 1200'!$A:$A,ROW())="","",INDEX('Display 730 &amp; 1200'!$A:$A,ROW()))</f>
        <v/>
      </c>
      <c r="B2362" t="str">
        <f>IF(INDEX('Display 730 &amp; 1200'!$B:$B,ROW())="","",INDEX('Display 730 &amp; 1200'!$B:$B,ROW()))</f>
        <v/>
      </c>
      <c r="C2362" t="str">
        <f>IF(INDEX('Display 730 &amp; 1200'!$D:$D,ROW())="","",INDEX('Display 730 &amp; 1200'!$D:$D,ROW()))</f>
        <v/>
      </c>
      <c r="D2362">
        <f>IF($C2362="",0,SUMIFS(#REF!,#REF!,$C2362,#REF!,"&gt;="&amp;'Display 730 &amp; 1200'!$AN$10,#REF!,"&lt;="&amp;'Display 730 &amp; 1200'!$AN$9))</f>
        <v>0</v>
      </c>
      <c r="E2362">
        <f>IF($C2362="",0,SUMIFS(#REF!,#REF!,$C2362,#REF!,"&gt;="&amp;'Display 730 &amp; 1200'!$AN$12,#REF!,"&lt;="&amp;'Display 730 &amp; 1200'!$AN$11))</f>
        <v>0</v>
      </c>
    </row>
    <row r="2363" spans="1:5">
      <c r="A2363" t="str">
        <f>IF(INDEX('Display 730 &amp; 1200'!$A:$A,ROW())="","",INDEX('Display 730 &amp; 1200'!$A:$A,ROW()))</f>
        <v/>
      </c>
      <c r="B2363" t="str">
        <f>IF(INDEX('Display 730 &amp; 1200'!$B:$B,ROW())="","",INDEX('Display 730 &amp; 1200'!$B:$B,ROW()))</f>
        <v/>
      </c>
      <c r="C2363" t="str">
        <f>IF(INDEX('Display 730 &amp; 1200'!$D:$D,ROW())="","",INDEX('Display 730 &amp; 1200'!$D:$D,ROW()))</f>
        <v/>
      </c>
      <c r="D2363">
        <f>IF($C2363="",0,SUMIFS(#REF!,#REF!,$C2363,#REF!,"&gt;="&amp;'Display 730 &amp; 1200'!$AN$10,#REF!,"&lt;="&amp;'Display 730 &amp; 1200'!$AN$9))</f>
        <v>0</v>
      </c>
      <c r="E2363">
        <f>IF($C2363="",0,SUMIFS(#REF!,#REF!,$C2363,#REF!,"&gt;="&amp;'Display 730 &amp; 1200'!$AN$12,#REF!,"&lt;="&amp;'Display 730 &amp; 1200'!$AN$11))</f>
        <v>0</v>
      </c>
    </row>
    <row r="2364" spans="1:5">
      <c r="A2364" t="str">
        <f>IF(INDEX('Display 730 &amp; 1200'!$A:$A,ROW())="","",INDEX('Display 730 &amp; 1200'!$A:$A,ROW()))</f>
        <v/>
      </c>
      <c r="B2364" t="str">
        <f>IF(INDEX('Display 730 &amp; 1200'!$B:$B,ROW())="","",INDEX('Display 730 &amp; 1200'!$B:$B,ROW()))</f>
        <v/>
      </c>
      <c r="C2364" t="str">
        <f>IF(INDEX('Display 730 &amp; 1200'!$D:$D,ROW())="","",INDEX('Display 730 &amp; 1200'!$D:$D,ROW()))</f>
        <v/>
      </c>
      <c r="D2364">
        <f>IF($C2364="",0,SUMIFS(#REF!,#REF!,$C2364,#REF!,"&gt;="&amp;'Display 730 &amp; 1200'!$AN$10,#REF!,"&lt;="&amp;'Display 730 &amp; 1200'!$AN$9))</f>
        <v>0</v>
      </c>
      <c r="E2364">
        <f>IF($C2364="",0,SUMIFS(#REF!,#REF!,$C2364,#REF!,"&gt;="&amp;'Display 730 &amp; 1200'!$AN$12,#REF!,"&lt;="&amp;'Display 730 &amp; 1200'!$AN$11))</f>
        <v>0</v>
      </c>
    </row>
    <row r="2365" spans="1:5">
      <c r="A2365" t="str">
        <f>IF(INDEX('Display 730 &amp; 1200'!$A:$A,ROW())="","",INDEX('Display 730 &amp; 1200'!$A:$A,ROW()))</f>
        <v/>
      </c>
      <c r="B2365" t="str">
        <f>IF(INDEX('Display 730 &amp; 1200'!$B:$B,ROW())="","",INDEX('Display 730 &amp; 1200'!$B:$B,ROW()))</f>
        <v/>
      </c>
      <c r="C2365" t="str">
        <f>IF(INDEX('Display 730 &amp; 1200'!$D:$D,ROW())="","",INDEX('Display 730 &amp; 1200'!$D:$D,ROW()))</f>
        <v/>
      </c>
      <c r="D2365">
        <f>IF($C2365="",0,SUMIFS(#REF!,#REF!,$C2365,#REF!,"&gt;="&amp;'Display 730 &amp; 1200'!$AN$10,#REF!,"&lt;="&amp;'Display 730 &amp; 1200'!$AN$9))</f>
        <v>0</v>
      </c>
      <c r="E2365">
        <f>IF($C2365="",0,SUMIFS(#REF!,#REF!,$C2365,#REF!,"&gt;="&amp;'Display 730 &amp; 1200'!$AN$12,#REF!,"&lt;="&amp;'Display 730 &amp; 1200'!$AN$11))</f>
        <v>0</v>
      </c>
    </row>
    <row r="2366" spans="1:5">
      <c r="A2366" t="str">
        <f>IF(INDEX('Display 730 &amp; 1200'!$A:$A,ROW())="","",INDEX('Display 730 &amp; 1200'!$A:$A,ROW()))</f>
        <v/>
      </c>
      <c r="B2366" t="str">
        <f>IF(INDEX('Display 730 &amp; 1200'!$B:$B,ROW())="","",INDEX('Display 730 &amp; 1200'!$B:$B,ROW()))</f>
        <v/>
      </c>
      <c r="C2366" t="str">
        <f>IF(INDEX('Display 730 &amp; 1200'!$D:$D,ROW())="","",INDEX('Display 730 &amp; 1200'!$D:$D,ROW()))</f>
        <v/>
      </c>
      <c r="D2366">
        <f>IF($C2366="",0,SUMIFS(#REF!,#REF!,$C2366,#REF!,"&gt;="&amp;'Display 730 &amp; 1200'!$AN$10,#REF!,"&lt;="&amp;'Display 730 &amp; 1200'!$AN$9))</f>
        <v>0</v>
      </c>
      <c r="E2366">
        <f>IF($C2366="",0,SUMIFS(#REF!,#REF!,$C2366,#REF!,"&gt;="&amp;'Display 730 &amp; 1200'!$AN$12,#REF!,"&lt;="&amp;'Display 730 &amp; 1200'!$AN$11))</f>
        <v>0</v>
      </c>
    </row>
    <row r="2367" spans="1:5">
      <c r="A2367" t="str">
        <f>IF(INDEX('Display 730 &amp; 1200'!$A:$A,ROW())="","",INDEX('Display 730 &amp; 1200'!$A:$A,ROW()))</f>
        <v/>
      </c>
      <c r="B2367" t="str">
        <f>IF(INDEX('Display 730 &amp; 1200'!$B:$B,ROW())="","",INDEX('Display 730 &amp; 1200'!$B:$B,ROW()))</f>
        <v/>
      </c>
      <c r="C2367" t="str">
        <f>IF(INDEX('Display 730 &amp; 1200'!$D:$D,ROW())="","",INDEX('Display 730 &amp; 1200'!$D:$D,ROW()))</f>
        <v/>
      </c>
      <c r="D2367">
        <f>IF($C2367="",0,SUMIFS(#REF!,#REF!,$C2367,#REF!,"&gt;="&amp;'Display 730 &amp; 1200'!$AN$10,#REF!,"&lt;="&amp;'Display 730 &amp; 1200'!$AN$9))</f>
        <v>0</v>
      </c>
      <c r="E2367">
        <f>IF($C2367="",0,SUMIFS(#REF!,#REF!,$C2367,#REF!,"&gt;="&amp;'Display 730 &amp; 1200'!$AN$12,#REF!,"&lt;="&amp;'Display 730 &amp; 1200'!$AN$11))</f>
        <v>0</v>
      </c>
    </row>
    <row r="2368" spans="1:5">
      <c r="A2368" t="str">
        <f>IF(INDEX('Display 730 &amp; 1200'!$A:$A,ROW())="","",INDEX('Display 730 &amp; 1200'!$A:$A,ROW()))</f>
        <v/>
      </c>
      <c r="B2368" t="str">
        <f>IF(INDEX('Display 730 &amp; 1200'!$B:$B,ROW())="","",INDEX('Display 730 &amp; 1200'!$B:$B,ROW()))</f>
        <v/>
      </c>
      <c r="C2368" t="str">
        <f>IF(INDEX('Display 730 &amp; 1200'!$D:$D,ROW())="","",INDEX('Display 730 &amp; 1200'!$D:$D,ROW()))</f>
        <v/>
      </c>
      <c r="D2368">
        <f>IF($C2368="",0,SUMIFS(#REF!,#REF!,$C2368,#REF!,"&gt;="&amp;'Display 730 &amp; 1200'!$AN$10,#REF!,"&lt;="&amp;'Display 730 &amp; 1200'!$AN$9))</f>
        <v>0</v>
      </c>
      <c r="E2368">
        <f>IF($C2368="",0,SUMIFS(#REF!,#REF!,$C2368,#REF!,"&gt;="&amp;'Display 730 &amp; 1200'!$AN$12,#REF!,"&lt;="&amp;'Display 730 &amp; 1200'!$AN$11))</f>
        <v>0</v>
      </c>
    </row>
    <row r="2369" spans="1:5">
      <c r="A2369" t="str">
        <f>IF(INDEX('Display 730 &amp; 1200'!$A:$A,ROW())="","",INDEX('Display 730 &amp; 1200'!$A:$A,ROW()))</f>
        <v/>
      </c>
      <c r="B2369" t="str">
        <f>IF(INDEX('Display 730 &amp; 1200'!$B:$B,ROW())="","",INDEX('Display 730 &amp; 1200'!$B:$B,ROW()))</f>
        <v/>
      </c>
      <c r="C2369" t="str">
        <f>IF(INDEX('Display 730 &amp; 1200'!$D:$D,ROW())="","",INDEX('Display 730 &amp; 1200'!$D:$D,ROW()))</f>
        <v/>
      </c>
      <c r="D2369">
        <f>IF($C2369="",0,SUMIFS(#REF!,#REF!,$C2369,#REF!,"&gt;="&amp;'Display 730 &amp; 1200'!$AN$10,#REF!,"&lt;="&amp;'Display 730 &amp; 1200'!$AN$9))</f>
        <v>0</v>
      </c>
      <c r="E2369">
        <f>IF($C2369="",0,SUMIFS(#REF!,#REF!,$C2369,#REF!,"&gt;="&amp;'Display 730 &amp; 1200'!$AN$12,#REF!,"&lt;="&amp;'Display 730 &amp; 1200'!$AN$11))</f>
        <v>0</v>
      </c>
    </row>
    <row r="2370" spans="1:5">
      <c r="A2370" t="str">
        <f>IF(INDEX('Display 730 &amp; 1200'!$A:$A,ROW())="","",INDEX('Display 730 &amp; 1200'!$A:$A,ROW()))</f>
        <v/>
      </c>
      <c r="B2370" t="str">
        <f>IF(INDEX('Display 730 &amp; 1200'!$B:$B,ROW())="","",INDEX('Display 730 &amp; 1200'!$B:$B,ROW()))</f>
        <v/>
      </c>
      <c r="C2370" t="str">
        <f>IF(INDEX('Display 730 &amp; 1200'!$D:$D,ROW())="","",INDEX('Display 730 &amp; 1200'!$D:$D,ROW()))</f>
        <v/>
      </c>
      <c r="D2370">
        <f>IF($C2370="",0,SUMIFS(#REF!,#REF!,$C2370,#REF!,"&gt;="&amp;'Display 730 &amp; 1200'!$AN$10,#REF!,"&lt;="&amp;'Display 730 &amp; 1200'!$AN$9))</f>
        <v>0</v>
      </c>
      <c r="E2370">
        <f>IF($C2370="",0,SUMIFS(#REF!,#REF!,$C2370,#REF!,"&gt;="&amp;'Display 730 &amp; 1200'!$AN$12,#REF!,"&lt;="&amp;'Display 730 &amp; 1200'!$AN$11))</f>
        <v>0</v>
      </c>
    </row>
    <row r="2371" spans="1:5">
      <c r="A2371" t="str">
        <f>IF(INDEX('Display 730 &amp; 1200'!$A:$A,ROW())="","",INDEX('Display 730 &amp; 1200'!$A:$A,ROW()))</f>
        <v/>
      </c>
      <c r="B2371" t="str">
        <f>IF(INDEX('Display 730 &amp; 1200'!$B:$B,ROW())="","",INDEX('Display 730 &amp; 1200'!$B:$B,ROW()))</f>
        <v/>
      </c>
      <c r="C2371" t="str">
        <f>IF(INDEX('Display 730 &amp; 1200'!$D:$D,ROW())="","",INDEX('Display 730 &amp; 1200'!$D:$D,ROW()))</f>
        <v/>
      </c>
      <c r="D2371">
        <f>IF($C2371="",0,SUMIFS(#REF!,#REF!,$C2371,#REF!,"&gt;="&amp;'Display 730 &amp; 1200'!$AN$10,#REF!,"&lt;="&amp;'Display 730 &amp; 1200'!$AN$9))</f>
        <v>0</v>
      </c>
      <c r="E2371">
        <f>IF($C2371="",0,SUMIFS(#REF!,#REF!,$C2371,#REF!,"&gt;="&amp;'Display 730 &amp; 1200'!$AN$12,#REF!,"&lt;="&amp;'Display 730 &amp; 1200'!$AN$11))</f>
        <v>0</v>
      </c>
    </row>
    <row r="2372" spans="1:5">
      <c r="A2372" t="str">
        <f>IF(INDEX('Display 730 &amp; 1200'!$A:$A,ROW())="","",INDEX('Display 730 &amp; 1200'!$A:$A,ROW()))</f>
        <v/>
      </c>
      <c r="B2372" t="str">
        <f>IF(INDEX('Display 730 &amp; 1200'!$B:$B,ROW())="","",INDEX('Display 730 &amp; 1200'!$B:$B,ROW()))</f>
        <v/>
      </c>
      <c r="C2372" t="str">
        <f>IF(INDEX('Display 730 &amp; 1200'!$D:$D,ROW())="","",INDEX('Display 730 &amp; 1200'!$D:$D,ROW()))</f>
        <v/>
      </c>
      <c r="D2372">
        <f>IF($C2372="",0,SUMIFS(#REF!,#REF!,$C2372,#REF!,"&gt;="&amp;'Display 730 &amp; 1200'!$AN$10,#REF!,"&lt;="&amp;'Display 730 &amp; 1200'!$AN$9))</f>
        <v>0</v>
      </c>
      <c r="E2372">
        <f>IF($C2372="",0,SUMIFS(#REF!,#REF!,$C2372,#REF!,"&gt;="&amp;'Display 730 &amp; 1200'!$AN$12,#REF!,"&lt;="&amp;'Display 730 &amp; 1200'!$AN$11))</f>
        <v>0</v>
      </c>
    </row>
    <row r="2373" spans="1:5">
      <c r="A2373" t="str">
        <f>IF(INDEX('Display 730 &amp; 1200'!$A:$A,ROW())="","",INDEX('Display 730 &amp; 1200'!$A:$A,ROW()))</f>
        <v/>
      </c>
      <c r="B2373" t="str">
        <f>IF(INDEX('Display 730 &amp; 1200'!$B:$B,ROW())="","",INDEX('Display 730 &amp; 1200'!$B:$B,ROW()))</f>
        <v/>
      </c>
      <c r="C2373" t="str">
        <f>IF(INDEX('Display 730 &amp; 1200'!$D:$D,ROW())="","",INDEX('Display 730 &amp; 1200'!$D:$D,ROW()))</f>
        <v/>
      </c>
      <c r="D2373">
        <f>IF($C2373="",0,SUMIFS(#REF!,#REF!,$C2373,#REF!,"&gt;="&amp;'Display 730 &amp; 1200'!$AN$10,#REF!,"&lt;="&amp;'Display 730 &amp; 1200'!$AN$9))</f>
        <v>0</v>
      </c>
      <c r="E2373">
        <f>IF($C2373="",0,SUMIFS(#REF!,#REF!,$C2373,#REF!,"&gt;="&amp;'Display 730 &amp; 1200'!$AN$12,#REF!,"&lt;="&amp;'Display 730 &amp; 1200'!$AN$11))</f>
        <v>0</v>
      </c>
    </row>
    <row r="2374" spans="1:5">
      <c r="A2374" t="str">
        <f>IF(INDEX('Display 730 &amp; 1200'!$A:$A,ROW())="","",INDEX('Display 730 &amp; 1200'!$A:$A,ROW()))</f>
        <v/>
      </c>
      <c r="B2374" t="str">
        <f>IF(INDEX('Display 730 &amp; 1200'!$B:$B,ROW())="","",INDEX('Display 730 &amp; 1200'!$B:$B,ROW()))</f>
        <v/>
      </c>
      <c r="C2374" t="str">
        <f>IF(INDEX('Display 730 &amp; 1200'!$D:$D,ROW())="","",INDEX('Display 730 &amp; 1200'!$D:$D,ROW()))</f>
        <v/>
      </c>
      <c r="D2374">
        <f>IF($C2374="",0,SUMIFS(#REF!,#REF!,$C2374,#REF!,"&gt;="&amp;'Display 730 &amp; 1200'!$AN$10,#REF!,"&lt;="&amp;'Display 730 &amp; 1200'!$AN$9))</f>
        <v>0</v>
      </c>
      <c r="E2374">
        <f>IF($C2374="",0,SUMIFS(#REF!,#REF!,$C2374,#REF!,"&gt;="&amp;'Display 730 &amp; 1200'!$AN$12,#REF!,"&lt;="&amp;'Display 730 &amp; 1200'!$AN$11))</f>
        <v>0</v>
      </c>
    </row>
    <row r="2375" spans="1:5">
      <c r="A2375" t="str">
        <f>IF(INDEX('Display 730 &amp; 1200'!$A:$A,ROW())="","",INDEX('Display 730 &amp; 1200'!$A:$A,ROW()))</f>
        <v/>
      </c>
      <c r="B2375" t="str">
        <f>IF(INDEX('Display 730 &amp; 1200'!$B:$B,ROW())="","",INDEX('Display 730 &amp; 1200'!$B:$B,ROW()))</f>
        <v/>
      </c>
      <c r="C2375" t="str">
        <f>IF(INDEX('Display 730 &amp; 1200'!$D:$D,ROW())="","",INDEX('Display 730 &amp; 1200'!$D:$D,ROW()))</f>
        <v/>
      </c>
      <c r="D2375">
        <f>IF($C2375="",0,SUMIFS(#REF!,#REF!,$C2375,#REF!,"&gt;="&amp;'Display 730 &amp; 1200'!$AN$10,#REF!,"&lt;="&amp;'Display 730 &amp; 1200'!$AN$9))</f>
        <v>0</v>
      </c>
      <c r="E2375">
        <f>IF($C2375="",0,SUMIFS(#REF!,#REF!,$C2375,#REF!,"&gt;="&amp;'Display 730 &amp; 1200'!$AN$12,#REF!,"&lt;="&amp;'Display 730 &amp; 1200'!$AN$11))</f>
        <v>0</v>
      </c>
    </row>
    <row r="2376" spans="1:5">
      <c r="A2376" t="str">
        <f>IF(INDEX('Display 730 &amp; 1200'!$A:$A,ROW())="","",INDEX('Display 730 &amp; 1200'!$A:$A,ROW()))</f>
        <v/>
      </c>
      <c r="B2376" t="str">
        <f>IF(INDEX('Display 730 &amp; 1200'!$B:$B,ROW())="","",INDEX('Display 730 &amp; 1200'!$B:$B,ROW()))</f>
        <v/>
      </c>
      <c r="C2376" t="str">
        <f>IF(INDEX('Display 730 &amp; 1200'!$D:$D,ROW())="","",INDEX('Display 730 &amp; 1200'!$D:$D,ROW()))</f>
        <v/>
      </c>
      <c r="D2376">
        <f>IF($C2376="",0,SUMIFS(#REF!,#REF!,$C2376,#REF!,"&gt;="&amp;'Display 730 &amp; 1200'!$AN$10,#REF!,"&lt;="&amp;'Display 730 &amp; 1200'!$AN$9))</f>
        <v>0</v>
      </c>
      <c r="E2376">
        <f>IF($C2376="",0,SUMIFS(#REF!,#REF!,$C2376,#REF!,"&gt;="&amp;'Display 730 &amp; 1200'!$AN$12,#REF!,"&lt;="&amp;'Display 730 &amp; 1200'!$AN$11))</f>
        <v>0</v>
      </c>
    </row>
    <row r="2377" spans="1:5">
      <c r="A2377" t="str">
        <f>IF(INDEX('Display 730 &amp; 1200'!$A:$A,ROW())="","",INDEX('Display 730 &amp; 1200'!$A:$A,ROW()))</f>
        <v/>
      </c>
      <c r="B2377" t="str">
        <f>IF(INDEX('Display 730 &amp; 1200'!$B:$B,ROW())="","",INDEX('Display 730 &amp; 1200'!$B:$B,ROW()))</f>
        <v/>
      </c>
      <c r="C2377" t="str">
        <f>IF(INDEX('Display 730 &amp; 1200'!$D:$D,ROW())="","",INDEX('Display 730 &amp; 1200'!$D:$D,ROW()))</f>
        <v/>
      </c>
      <c r="D2377">
        <f>IF($C2377="",0,SUMIFS(#REF!,#REF!,$C2377,#REF!,"&gt;="&amp;'Display 730 &amp; 1200'!$AN$10,#REF!,"&lt;="&amp;'Display 730 &amp; 1200'!$AN$9))</f>
        <v>0</v>
      </c>
      <c r="E2377">
        <f>IF($C2377="",0,SUMIFS(#REF!,#REF!,$C2377,#REF!,"&gt;="&amp;'Display 730 &amp; 1200'!$AN$12,#REF!,"&lt;="&amp;'Display 730 &amp; 1200'!$AN$11))</f>
        <v>0</v>
      </c>
    </row>
    <row r="2378" spans="1:5">
      <c r="A2378" t="str">
        <f>IF(INDEX('Display 730 &amp; 1200'!$A:$A,ROW())="","",INDEX('Display 730 &amp; 1200'!$A:$A,ROW()))</f>
        <v/>
      </c>
      <c r="B2378" t="str">
        <f>IF(INDEX('Display 730 &amp; 1200'!$B:$B,ROW())="","",INDEX('Display 730 &amp; 1200'!$B:$B,ROW()))</f>
        <v/>
      </c>
      <c r="C2378" t="str">
        <f>IF(INDEX('Display 730 &amp; 1200'!$D:$D,ROW())="","",INDEX('Display 730 &amp; 1200'!$D:$D,ROW()))</f>
        <v/>
      </c>
      <c r="D2378">
        <f>IF($C2378="",0,SUMIFS(#REF!,#REF!,$C2378,#REF!,"&gt;="&amp;'Display 730 &amp; 1200'!$AN$10,#REF!,"&lt;="&amp;'Display 730 &amp; 1200'!$AN$9))</f>
        <v>0</v>
      </c>
      <c r="E2378">
        <f>IF($C2378="",0,SUMIFS(#REF!,#REF!,$C2378,#REF!,"&gt;="&amp;'Display 730 &amp; 1200'!$AN$12,#REF!,"&lt;="&amp;'Display 730 &amp; 1200'!$AN$11))</f>
        <v>0</v>
      </c>
    </row>
    <row r="2379" spans="1:5">
      <c r="A2379" t="str">
        <f>IF(INDEX('Display 730 &amp; 1200'!$A:$A,ROW())="","",INDEX('Display 730 &amp; 1200'!$A:$A,ROW()))</f>
        <v/>
      </c>
      <c r="B2379" t="str">
        <f>IF(INDEX('Display 730 &amp; 1200'!$B:$B,ROW())="","",INDEX('Display 730 &amp; 1200'!$B:$B,ROW()))</f>
        <v/>
      </c>
      <c r="C2379" t="str">
        <f>IF(INDEX('Display 730 &amp; 1200'!$D:$D,ROW())="","",INDEX('Display 730 &amp; 1200'!$D:$D,ROW()))</f>
        <v/>
      </c>
      <c r="D2379">
        <f>IF($C2379="",0,SUMIFS(#REF!,#REF!,$C2379,#REF!,"&gt;="&amp;'Display 730 &amp; 1200'!$AN$10,#REF!,"&lt;="&amp;'Display 730 &amp; 1200'!$AN$9))</f>
        <v>0</v>
      </c>
      <c r="E2379">
        <f>IF($C2379="",0,SUMIFS(#REF!,#REF!,$C2379,#REF!,"&gt;="&amp;'Display 730 &amp; 1200'!$AN$12,#REF!,"&lt;="&amp;'Display 730 &amp; 1200'!$AN$11))</f>
        <v>0</v>
      </c>
    </row>
    <row r="2380" spans="1:5">
      <c r="A2380" t="str">
        <f>IF(INDEX('Display 730 &amp; 1200'!$A:$A,ROW())="","",INDEX('Display 730 &amp; 1200'!$A:$A,ROW()))</f>
        <v/>
      </c>
      <c r="B2380" t="str">
        <f>IF(INDEX('Display 730 &amp; 1200'!$B:$B,ROW())="","",INDEX('Display 730 &amp; 1200'!$B:$B,ROW()))</f>
        <v/>
      </c>
      <c r="C2380" t="str">
        <f>IF(INDEX('Display 730 &amp; 1200'!$D:$D,ROW())="","",INDEX('Display 730 &amp; 1200'!$D:$D,ROW()))</f>
        <v/>
      </c>
      <c r="D2380">
        <f>IF($C2380="",0,SUMIFS(#REF!,#REF!,$C2380,#REF!,"&gt;="&amp;'Display 730 &amp; 1200'!$AN$10,#REF!,"&lt;="&amp;'Display 730 &amp; 1200'!$AN$9))</f>
        <v>0</v>
      </c>
      <c r="E2380">
        <f>IF($C2380="",0,SUMIFS(#REF!,#REF!,$C2380,#REF!,"&gt;="&amp;'Display 730 &amp; 1200'!$AN$12,#REF!,"&lt;="&amp;'Display 730 &amp; 1200'!$AN$11))</f>
        <v>0</v>
      </c>
    </row>
    <row r="2381" spans="1:5">
      <c r="A2381" t="str">
        <f>IF(INDEX('Display 730 &amp; 1200'!$A:$A,ROW())="","",INDEX('Display 730 &amp; 1200'!$A:$A,ROW()))</f>
        <v/>
      </c>
      <c r="B2381" t="str">
        <f>IF(INDEX('Display 730 &amp; 1200'!$B:$B,ROW())="","",INDEX('Display 730 &amp; 1200'!$B:$B,ROW()))</f>
        <v/>
      </c>
      <c r="C2381" t="str">
        <f>IF(INDEX('Display 730 &amp; 1200'!$D:$D,ROW())="","",INDEX('Display 730 &amp; 1200'!$D:$D,ROW()))</f>
        <v/>
      </c>
      <c r="D2381">
        <f>IF($C2381="",0,SUMIFS(#REF!,#REF!,$C2381,#REF!,"&gt;="&amp;'Display 730 &amp; 1200'!$AN$10,#REF!,"&lt;="&amp;'Display 730 &amp; 1200'!$AN$9))</f>
        <v>0</v>
      </c>
      <c r="E2381">
        <f>IF($C2381="",0,SUMIFS(#REF!,#REF!,$C2381,#REF!,"&gt;="&amp;'Display 730 &amp; 1200'!$AN$12,#REF!,"&lt;="&amp;'Display 730 &amp; 1200'!$AN$11))</f>
        <v>0</v>
      </c>
    </row>
    <row r="2382" spans="1:5">
      <c r="A2382" t="str">
        <f>IF(INDEX('Display 730 &amp; 1200'!$A:$A,ROW())="","",INDEX('Display 730 &amp; 1200'!$A:$A,ROW()))</f>
        <v/>
      </c>
      <c r="B2382" t="str">
        <f>IF(INDEX('Display 730 &amp; 1200'!$B:$B,ROW())="","",INDEX('Display 730 &amp; 1200'!$B:$B,ROW()))</f>
        <v/>
      </c>
      <c r="C2382" t="str">
        <f>IF(INDEX('Display 730 &amp; 1200'!$D:$D,ROW())="","",INDEX('Display 730 &amp; 1200'!$D:$D,ROW()))</f>
        <v/>
      </c>
      <c r="D2382">
        <f>IF($C2382="",0,SUMIFS(#REF!,#REF!,$C2382,#REF!,"&gt;="&amp;'Display 730 &amp; 1200'!$AN$10,#REF!,"&lt;="&amp;'Display 730 &amp; 1200'!$AN$9))</f>
        <v>0</v>
      </c>
      <c r="E2382">
        <f>IF($C2382="",0,SUMIFS(#REF!,#REF!,$C2382,#REF!,"&gt;="&amp;'Display 730 &amp; 1200'!$AN$12,#REF!,"&lt;="&amp;'Display 730 &amp; 1200'!$AN$11))</f>
        <v>0</v>
      </c>
    </row>
    <row r="2383" spans="1:5">
      <c r="A2383" t="str">
        <f>IF(INDEX('Display 730 &amp; 1200'!$A:$A,ROW())="","",INDEX('Display 730 &amp; 1200'!$A:$A,ROW()))</f>
        <v/>
      </c>
      <c r="B2383" t="str">
        <f>IF(INDEX('Display 730 &amp; 1200'!$B:$B,ROW())="","",INDEX('Display 730 &amp; 1200'!$B:$B,ROW()))</f>
        <v/>
      </c>
      <c r="C2383" t="str">
        <f>IF(INDEX('Display 730 &amp; 1200'!$D:$D,ROW())="","",INDEX('Display 730 &amp; 1200'!$D:$D,ROW()))</f>
        <v/>
      </c>
      <c r="D2383">
        <f>IF($C2383="",0,SUMIFS(#REF!,#REF!,$C2383,#REF!,"&gt;="&amp;'Display 730 &amp; 1200'!$AN$10,#REF!,"&lt;="&amp;'Display 730 &amp; 1200'!$AN$9))</f>
        <v>0</v>
      </c>
      <c r="E2383">
        <f>IF($C2383="",0,SUMIFS(#REF!,#REF!,$C2383,#REF!,"&gt;="&amp;'Display 730 &amp; 1200'!$AN$12,#REF!,"&lt;="&amp;'Display 730 &amp; 1200'!$AN$11))</f>
        <v>0</v>
      </c>
    </row>
    <row r="2384" spans="1:5">
      <c r="A2384" t="str">
        <f>IF(INDEX('Display 730 &amp; 1200'!$A:$A,ROW())="","",INDEX('Display 730 &amp; 1200'!$A:$A,ROW()))</f>
        <v/>
      </c>
      <c r="B2384" t="str">
        <f>IF(INDEX('Display 730 &amp; 1200'!$B:$B,ROW())="","",INDEX('Display 730 &amp; 1200'!$B:$B,ROW()))</f>
        <v/>
      </c>
      <c r="C2384" t="str">
        <f>IF(INDEX('Display 730 &amp; 1200'!$D:$D,ROW())="","",INDEX('Display 730 &amp; 1200'!$D:$D,ROW()))</f>
        <v/>
      </c>
      <c r="D2384">
        <f>IF($C2384="",0,SUMIFS(#REF!,#REF!,$C2384,#REF!,"&gt;="&amp;'Display 730 &amp; 1200'!$AN$10,#REF!,"&lt;="&amp;'Display 730 &amp; 1200'!$AN$9))</f>
        <v>0</v>
      </c>
      <c r="E2384">
        <f>IF($C2384="",0,SUMIFS(#REF!,#REF!,$C2384,#REF!,"&gt;="&amp;'Display 730 &amp; 1200'!$AN$12,#REF!,"&lt;="&amp;'Display 730 &amp; 1200'!$AN$11))</f>
        <v>0</v>
      </c>
    </row>
    <row r="2385" spans="1:5">
      <c r="A2385" t="str">
        <f>IF(INDEX('Display 730 &amp; 1200'!$A:$A,ROW())="","",INDEX('Display 730 &amp; 1200'!$A:$A,ROW()))</f>
        <v/>
      </c>
      <c r="B2385" t="str">
        <f>IF(INDEX('Display 730 &amp; 1200'!$B:$B,ROW())="","",INDEX('Display 730 &amp; 1200'!$B:$B,ROW()))</f>
        <v/>
      </c>
      <c r="C2385" t="str">
        <f>IF(INDEX('Display 730 &amp; 1200'!$D:$D,ROW())="","",INDEX('Display 730 &amp; 1200'!$D:$D,ROW()))</f>
        <v/>
      </c>
      <c r="D2385">
        <f>IF($C2385="",0,SUMIFS(#REF!,#REF!,$C2385,#REF!,"&gt;="&amp;'Display 730 &amp; 1200'!$AN$10,#REF!,"&lt;="&amp;'Display 730 &amp; 1200'!$AN$9))</f>
        <v>0</v>
      </c>
      <c r="E2385">
        <f>IF($C2385="",0,SUMIFS(#REF!,#REF!,$C2385,#REF!,"&gt;="&amp;'Display 730 &amp; 1200'!$AN$12,#REF!,"&lt;="&amp;'Display 730 &amp; 1200'!$AN$11))</f>
        <v>0</v>
      </c>
    </row>
    <row r="2386" spans="1:5">
      <c r="A2386" t="str">
        <f>IF(INDEX('Display 730 &amp; 1200'!$A:$A,ROW())="","",INDEX('Display 730 &amp; 1200'!$A:$A,ROW()))</f>
        <v/>
      </c>
      <c r="B2386" t="str">
        <f>IF(INDEX('Display 730 &amp; 1200'!$B:$B,ROW())="","",INDEX('Display 730 &amp; 1200'!$B:$B,ROW()))</f>
        <v/>
      </c>
      <c r="C2386" t="str">
        <f>IF(INDEX('Display 730 &amp; 1200'!$D:$D,ROW())="","",INDEX('Display 730 &amp; 1200'!$D:$D,ROW()))</f>
        <v/>
      </c>
      <c r="D2386">
        <f>IF($C2386="",0,SUMIFS(#REF!,#REF!,$C2386,#REF!,"&gt;="&amp;'Display 730 &amp; 1200'!$AN$10,#REF!,"&lt;="&amp;'Display 730 &amp; 1200'!$AN$9))</f>
        <v>0</v>
      </c>
      <c r="E2386">
        <f>IF($C2386="",0,SUMIFS(#REF!,#REF!,$C2386,#REF!,"&gt;="&amp;'Display 730 &amp; 1200'!$AN$12,#REF!,"&lt;="&amp;'Display 730 &amp; 1200'!$AN$11))</f>
        <v>0</v>
      </c>
    </row>
    <row r="2387" spans="1:5">
      <c r="A2387" t="str">
        <f>IF(INDEX('Display 730 &amp; 1200'!$A:$A,ROW())="","",INDEX('Display 730 &amp; 1200'!$A:$A,ROW()))</f>
        <v/>
      </c>
      <c r="B2387" t="str">
        <f>IF(INDEX('Display 730 &amp; 1200'!$B:$B,ROW())="","",INDEX('Display 730 &amp; 1200'!$B:$B,ROW()))</f>
        <v/>
      </c>
      <c r="C2387" t="str">
        <f>IF(INDEX('Display 730 &amp; 1200'!$D:$D,ROW())="","",INDEX('Display 730 &amp; 1200'!$D:$D,ROW()))</f>
        <v/>
      </c>
      <c r="D2387">
        <f>IF($C2387="",0,SUMIFS(#REF!,#REF!,$C2387,#REF!,"&gt;="&amp;'Display 730 &amp; 1200'!$AN$10,#REF!,"&lt;="&amp;'Display 730 &amp; 1200'!$AN$9))</f>
        <v>0</v>
      </c>
      <c r="E2387">
        <f>IF($C2387="",0,SUMIFS(#REF!,#REF!,$C2387,#REF!,"&gt;="&amp;'Display 730 &amp; 1200'!$AN$12,#REF!,"&lt;="&amp;'Display 730 &amp; 1200'!$AN$11))</f>
        <v>0</v>
      </c>
    </row>
    <row r="2388" spans="1:5">
      <c r="A2388" t="str">
        <f>IF(INDEX('Display 730 &amp; 1200'!$A:$A,ROW())="","",INDEX('Display 730 &amp; 1200'!$A:$A,ROW()))</f>
        <v/>
      </c>
      <c r="B2388" t="str">
        <f>IF(INDEX('Display 730 &amp; 1200'!$B:$B,ROW())="","",INDEX('Display 730 &amp; 1200'!$B:$B,ROW()))</f>
        <v/>
      </c>
      <c r="C2388" t="str">
        <f>IF(INDEX('Display 730 &amp; 1200'!$D:$D,ROW())="","",INDEX('Display 730 &amp; 1200'!$D:$D,ROW()))</f>
        <v/>
      </c>
      <c r="D2388">
        <f>IF($C2388="",0,SUMIFS(#REF!,#REF!,$C2388,#REF!,"&gt;="&amp;'Display 730 &amp; 1200'!$AN$10,#REF!,"&lt;="&amp;'Display 730 &amp; 1200'!$AN$9))</f>
        <v>0</v>
      </c>
      <c r="E2388">
        <f>IF($C2388="",0,SUMIFS(#REF!,#REF!,$C2388,#REF!,"&gt;="&amp;'Display 730 &amp; 1200'!$AN$12,#REF!,"&lt;="&amp;'Display 730 &amp; 1200'!$AN$11))</f>
        <v>0</v>
      </c>
    </row>
    <row r="2389" spans="1:5">
      <c r="A2389" t="str">
        <f>IF(INDEX('Display 730 &amp; 1200'!$A:$A,ROW())="","",INDEX('Display 730 &amp; 1200'!$A:$A,ROW()))</f>
        <v/>
      </c>
      <c r="B2389" t="str">
        <f>IF(INDEX('Display 730 &amp; 1200'!$B:$B,ROW())="","",INDEX('Display 730 &amp; 1200'!$B:$B,ROW()))</f>
        <v/>
      </c>
      <c r="C2389" t="str">
        <f>IF(INDEX('Display 730 &amp; 1200'!$D:$D,ROW())="","",INDEX('Display 730 &amp; 1200'!$D:$D,ROW()))</f>
        <v/>
      </c>
      <c r="D2389">
        <f>IF($C2389="",0,SUMIFS(#REF!,#REF!,$C2389,#REF!,"&gt;="&amp;'Display 730 &amp; 1200'!$AN$10,#REF!,"&lt;="&amp;'Display 730 &amp; 1200'!$AN$9))</f>
        <v>0</v>
      </c>
      <c r="E2389">
        <f>IF($C2389="",0,SUMIFS(#REF!,#REF!,$C2389,#REF!,"&gt;="&amp;'Display 730 &amp; 1200'!$AN$12,#REF!,"&lt;="&amp;'Display 730 &amp; 1200'!$AN$11))</f>
        <v>0</v>
      </c>
    </row>
    <row r="2390" spans="1:5">
      <c r="A2390" t="str">
        <f>IF(INDEX('Display 730 &amp; 1200'!$A:$A,ROW())="","",INDEX('Display 730 &amp; 1200'!$A:$A,ROW()))</f>
        <v/>
      </c>
      <c r="B2390" t="str">
        <f>IF(INDEX('Display 730 &amp; 1200'!$B:$B,ROW())="","",INDEX('Display 730 &amp; 1200'!$B:$B,ROW()))</f>
        <v/>
      </c>
      <c r="C2390" t="str">
        <f>IF(INDEX('Display 730 &amp; 1200'!$D:$D,ROW())="","",INDEX('Display 730 &amp; 1200'!$D:$D,ROW()))</f>
        <v/>
      </c>
      <c r="D2390">
        <f>IF($C2390="",0,SUMIFS(#REF!,#REF!,$C2390,#REF!,"&gt;="&amp;'Display 730 &amp; 1200'!$AN$10,#REF!,"&lt;="&amp;'Display 730 &amp; 1200'!$AN$9))</f>
        <v>0</v>
      </c>
      <c r="E2390">
        <f>IF($C2390="",0,SUMIFS(#REF!,#REF!,$C2390,#REF!,"&gt;="&amp;'Display 730 &amp; 1200'!$AN$12,#REF!,"&lt;="&amp;'Display 730 &amp; 1200'!$AN$11))</f>
        <v>0</v>
      </c>
    </row>
    <row r="2391" spans="1:5">
      <c r="A2391" t="str">
        <f>IF(INDEX('Display 730 &amp; 1200'!$A:$A,ROW())="","",INDEX('Display 730 &amp; 1200'!$A:$A,ROW()))</f>
        <v/>
      </c>
      <c r="B2391" t="str">
        <f>IF(INDEX('Display 730 &amp; 1200'!$B:$B,ROW())="","",INDEX('Display 730 &amp; 1200'!$B:$B,ROW()))</f>
        <v/>
      </c>
      <c r="C2391" t="str">
        <f>IF(INDEX('Display 730 &amp; 1200'!$D:$D,ROW())="","",INDEX('Display 730 &amp; 1200'!$D:$D,ROW()))</f>
        <v/>
      </c>
      <c r="D2391">
        <f>IF($C2391="",0,SUMIFS(#REF!,#REF!,$C2391,#REF!,"&gt;="&amp;'Display 730 &amp; 1200'!$AN$10,#REF!,"&lt;="&amp;'Display 730 &amp; 1200'!$AN$9))</f>
        <v>0</v>
      </c>
      <c r="E2391">
        <f>IF($C2391="",0,SUMIFS(#REF!,#REF!,$C2391,#REF!,"&gt;="&amp;'Display 730 &amp; 1200'!$AN$12,#REF!,"&lt;="&amp;'Display 730 &amp; 1200'!$AN$11))</f>
        <v>0</v>
      </c>
    </row>
    <row r="2392" spans="1:5">
      <c r="A2392" t="str">
        <f>IF(INDEX('Display 730 &amp; 1200'!$A:$A,ROW())="","",INDEX('Display 730 &amp; 1200'!$A:$A,ROW()))</f>
        <v/>
      </c>
      <c r="B2392" t="str">
        <f>IF(INDEX('Display 730 &amp; 1200'!$B:$B,ROW())="","",INDEX('Display 730 &amp; 1200'!$B:$B,ROW()))</f>
        <v/>
      </c>
      <c r="C2392" t="str">
        <f>IF(INDEX('Display 730 &amp; 1200'!$D:$D,ROW())="","",INDEX('Display 730 &amp; 1200'!$D:$D,ROW()))</f>
        <v/>
      </c>
      <c r="D2392">
        <f>IF($C2392="",0,SUMIFS(#REF!,#REF!,$C2392,#REF!,"&gt;="&amp;'Display 730 &amp; 1200'!$AN$10,#REF!,"&lt;="&amp;'Display 730 &amp; 1200'!$AN$9))</f>
        <v>0</v>
      </c>
      <c r="E2392">
        <f>IF($C2392="",0,SUMIFS(#REF!,#REF!,$C2392,#REF!,"&gt;="&amp;'Display 730 &amp; 1200'!$AN$12,#REF!,"&lt;="&amp;'Display 730 &amp; 1200'!$AN$11))</f>
        <v>0</v>
      </c>
    </row>
    <row r="2393" spans="1:5">
      <c r="A2393" t="str">
        <f>IF(INDEX('Display 730 &amp; 1200'!$A:$A,ROW())="","",INDEX('Display 730 &amp; 1200'!$A:$A,ROW()))</f>
        <v/>
      </c>
      <c r="B2393" t="str">
        <f>IF(INDEX('Display 730 &amp; 1200'!$B:$B,ROW())="","",INDEX('Display 730 &amp; 1200'!$B:$B,ROW()))</f>
        <v/>
      </c>
      <c r="C2393" t="str">
        <f>IF(INDEX('Display 730 &amp; 1200'!$D:$D,ROW())="","",INDEX('Display 730 &amp; 1200'!$D:$D,ROW()))</f>
        <v/>
      </c>
      <c r="D2393">
        <f>IF($C2393="",0,SUMIFS(#REF!,#REF!,$C2393,#REF!,"&gt;="&amp;'Display 730 &amp; 1200'!$AN$10,#REF!,"&lt;="&amp;'Display 730 &amp; 1200'!$AN$9))</f>
        <v>0</v>
      </c>
      <c r="E2393">
        <f>IF($C2393="",0,SUMIFS(#REF!,#REF!,$C2393,#REF!,"&gt;="&amp;'Display 730 &amp; 1200'!$AN$12,#REF!,"&lt;="&amp;'Display 730 &amp; 1200'!$AN$11))</f>
        <v>0</v>
      </c>
    </row>
    <row r="2394" spans="1:5">
      <c r="A2394" t="str">
        <f>IF(INDEX('Display 730 &amp; 1200'!$A:$A,ROW())="","",INDEX('Display 730 &amp; 1200'!$A:$A,ROW()))</f>
        <v/>
      </c>
      <c r="B2394" t="str">
        <f>IF(INDEX('Display 730 &amp; 1200'!$B:$B,ROW())="","",INDEX('Display 730 &amp; 1200'!$B:$B,ROW()))</f>
        <v/>
      </c>
      <c r="C2394" t="str">
        <f>IF(INDEX('Display 730 &amp; 1200'!$D:$D,ROW())="","",INDEX('Display 730 &amp; 1200'!$D:$D,ROW()))</f>
        <v/>
      </c>
      <c r="D2394">
        <f>IF($C2394="",0,SUMIFS(#REF!,#REF!,$C2394,#REF!,"&gt;="&amp;'Display 730 &amp; 1200'!$AN$10,#REF!,"&lt;="&amp;'Display 730 &amp; 1200'!$AN$9))</f>
        <v>0</v>
      </c>
      <c r="E2394">
        <f>IF($C2394="",0,SUMIFS(#REF!,#REF!,$C2394,#REF!,"&gt;="&amp;'Display 730 &amp; 1200'!$AN$12,#REF!,"&lt;="&amp;'Display 730 &amp; 1200'!$AN$11))</f>
        <v>0</v>
      </c>
    </row>
    <row r="2395" spans="1:5">
      <c r="A2395" t="str">
        <f>IF(INDEX('Display 730 &amp; 1200'!$A:$A,ROW())="","",INDEX('Display 730 &amp; 1200'!$A:$A,ROW()))</f>
        <v/>
      </c>
      <c r="B2395" t="str">
        <f>IF(INDEX('Display 730 &amp; 1200'!$B:$B,ROW())="","",INDEX('Display 730 &amp; 1200'!$B:$B,ROW()))</f>
        <v/>
      </c>
      <c r="C2395" t="str">
        <f>IF(INDEX('Display 730 &amp; 1200'!$D:$D,ROW())="","",INDEX('Display 730 &amp; 1200'!$D:$D,ROW()))</f>
        <v/>
      </c>
      <c r="D2395">
        <f>IF($C2395="",0,SUMIFS(#REF!,#REF!,$C2395,#REF!,"&gt;="&amp;'Display 730 &amp; 1200'!$AN$10,#REF!,"&lt;="&amp;'Display 730 &amp; 1200'!$AN$9))</f>
        <v>0</v>
      </c>
      <c r="E2395">
        <f>IF($C2395="",0,SUMIFS(#REF!,#REF!,$C2395,#REF!,"&gt;="&amp;'Display 730 &amp; 1200'!$AN$12,#REF!,"&lt;="&amp;'Display 730 &amp; 1200'!$AN$11))</f>
        <v>0</v>
      </c>
    </row>
    <row r="2396" spans="1:5">
      <c r="A2396" t="str">
        <f>IF(INDEX('Display 730 &amp; 1200'!$A:$A,ROW())="","",INDEX('Display 730 &amp; 1200'!$A:$A,ROW()))</f>
        <v/>
      </c>
      <c r="B2396" t="str">
        <f>IF(INDEX('Display 730 &amp; 1200'!$B:$B,ROW())="","",INDEX('Display 730 &amp; 1200'!$B:$B,ROW()))</f>
        <v/>
      </c>
      <c r="C2396" t="str">
        <f>IF(INDEX('Display 730 &amp; 1200'!$D:$D,ROW())="","",INDEX('Display 730 &amp; 1200'!$D:$D,ROW()))</f>
        <v/>
      </c>
      <c r="D2396">
        <f>IF($C2396="",0,SUMIFS(#REF!,#REF!,$C2396,#REF!,"&gt;="&amp;'Display 730 &amp; 1200'!$AN$10,#REF!,"&lt;="&amp;'Display 730 &amp; 1200'!$AN$9))</f>
        <v>0</v>
      </c>
      <c r="E2396">
        <f>IF($C2396="",0,SUMIFS(#REF!,#REF!,$C2396,#REF!,"&gt;="&amp;'Display 730 &amp; 1200'!$AN$12,#REF!,"&lt;="&amp;'Display 730 &amp; 1200'!$AN$11))</f>
        <v>0</v>
      </c>
    </row>
    <row r="2397" spans="1:5">
      <c r="A2397" t="str">
        <f>IF(INDEX('Display 730 &amp; 1200'!$A:$A,ROW())="","",INDEX('Display 730 &amp; 1200'!$A:$A,ROW()))</f>
        <v/>
      </c>
      <c r="B2397" t="str">
        <f>IF(INDEX('Display 730 &amp; 1200'!$B:$B,ROW())="","",INDEX('Display 730 &amp; 1200'!$B:$B,ROW()))</f>
        <v/>
      </c>
      <c r="C2397" t="str">
        <f>IF(INDEX('Display 730 &amp; 1200'!$D:$D,ROW())="","",INDEX('Display 730 &amp; 1200'!$D:$D,ROW()))</f>
        <v/>
      </c>
      <c r="D2397">
        <f>IF($C2397="",0,SUMIFS(#REF!,#REF!,$C2397,#REF!,"&gt;="&amp;'Display 730 &amp; 1200'!$AN$10,#REF!,"&lt;="&amp;'Display 730 &amp; 1200'!$AN$9))</f>
        <v>0</v>
      </c>
      <c r="E2397">
        <f>IF($C2397="",0,SUMIFS(#REF!,#REF!,$C2397,#REF!,"&gt;="&amp;'Display 730 &amp; 1200'!$AN$12,#REF!,"&lt;="&amp;'Display 730 &amp; 1200'!$AN$11))</f>
        <v>0</v>
      </c>
    </row>
    <row r="2398" spans="1:5">
      <c r="A2398" t="str">
        <f>IF(INDEX('Display 730 &amp; 1200'!$A:$A,ROW())="","",INDEX('Display 730 &amp; 1200'!$A:$A,ROW()))</f>
        <v/>
      </c>
      <c r="B2398" t="str">
        <f>IF(INDEX('Display 730 &amp; 1200'!$B:$B,ROW())="","",INDEX('Display 730 &amp; 1200'!$B:$B,ROW()))</f>
        <v/>
      </c>
      <c r="C2398" t="str">
        <f>IF(INDEX('Display 730 &amp; 1200'!$D:$D,ROW())="","",INDEX('Display 730 &amp; 1200'!$D:$D,ROW()))</f>
        <v/>
      </c>
      <c r="D2398">
        <f>IF($C2398="",0,SUMIFS(#REF!,#REF!,$C2398,#REF!,"&gt;="&amp;'Display 730 &amp; 1200'!$AN$10,#REF!,"&lt;="&amp;'Display 730 &amp; 1200'!$AN$9))</f>
        <v>0</v>
      </c>
      <c r="E2398">
        <f>IF($C2398="",0,SUMIFS(#REF!,#REF!,$C2398,#REF!,"&gt;="&amp;'Display 730 &amp; 1200'!$AN$12,#REF!,"&lt;="&amp;'Display 730 &amp; 1200'!$AN$11))</f>
        <v>0</v>
      </c>
    </row>
    <row r="2399" spans="1:5">
      <c r="A2399" t="str">
        <f>IF(INDEX('Display 730 &amp; 1200'!$A:$A,ROW())="","",INDEX('Display 730 &amp; 1200'!$A:$A,ROW()))</f>
        <v/>
      </c>
      <c r="B2399" t="str">
        <f>IF(INDEX('Display 730 &amp; 1200'!$B:$B,ROW())="","",INDEX('Display 730 &amp; 1200'!$B:$B,ROW()))</f>
        <v/>
      </c>
      <c r="C2399" t="str">
        <f>IF(INDEX('Display 730 &amp; 1200'!$D:$D,ROW())="","",INDEX('Display 730 &amp; 1200'!$D:$D,ROW()))</f>
        <v/>
      </c>
      <c r="D2399">
        <f>IF($C2399="",0,SUMIFS(#REF!,#REF!,$C2399,#REF!,"&gt;="&amp;'Display 730 &amp; 1200'!$AN$10,#REF!,"&lt;="&amp;'Display 730 &amp; 1200'!$AN$9))</f>
        <v>0</v>
      </c>
      <c r="E2399">
        <f>IF($C2399="",0,SUMIFS(#REF!,#REF!,$C2399,#REF!,"&gt;="&amp;'Display 730 &amp; 1200'!$AN$12,#REF!,"&lt;="&amp;'Display 730 &amp; 1200'!$AN$11))</f>
        <v>0</v>
      </c>
    </row>
    <row r="2400" spans="1:5">
      <c r="A2400" t="str">
        <f>IF(INDEX('Display 730 &amp; 1200'!$A:$A,ROW())="","",INDEX('Display 730 &amp; 1200'!$A:$A,ROW()))</f>
        <v/>
      </c>
      <c r="B2400" t="str">
        <f>IF(INDEX('Display 730 &amp; 1200'!$B:$B,ROW())="","",INDEX('Display 730 &amp; 1200'!$B:$B,ROW()))</f>
        <v/>
      </c>
      <c r="C2400" t="str">
        <f>IF(INDEX('Display 730 &amp; 1200'!$D:$D,ROW())="","",INDEX('Display 730 &amp; 1200'!$D:$D,ROW()))</f>
        <v/>
      </c>
      <c r="D2400">
        <f>IF($C2400="",0,SUMIFS(#REF!,#REF!,$C2400,#REF!,"&gt;="&amp;'Display 730 &amp; 1200'!$AN$10,#REF!,"&lt;="&amp;'Display 730 &amp; 1200'!$AN$9))</f>
        <v>0</v>
      </c>
      <c r="E2400">
        <f>IF($C2400="",0,SUMIFS(#REF!,#REF!,$C2400,#REF!,"&gt;="&amp;'Display 730 &amp; 1200'!$AN$12,#REF!,"&lt;="&amp;'Display 730 &amp; 1200'!$AN$11))</f>
        <v>0</v>
      </c>
    </row>
    <row r="2401" spans="1:5">
      <c r="A2401" t="str">
        <f>IF(INDEX('Display 730 &amp; 1200'!$A:$A,ROW())="","",INDEX('Display 730 &amp; 1200'!$A:$A,ROW()))</f>
        <v/>
      </c>
      <c r="B2401" t="str">
        <f>IF(INDEX('Display 730 &amp; 1200'!$B:$B,ROW())="","",INDEX('Display 730 &amp; 1200'!$B:$B,ROW()))</f>
        <v/>
      </c>
      <c r="C2401" t="str">
        <f>IF(INDEX('Display 730 &amp; 1200'!$D:$D,ROW())="","",INDEX('Display 730 &amp; 1200'!$D:$D,ROW()))</f>
        <v/>
      </c>
      <c r="D2401">
        <f>IF($C2401="",0,SUMIFS(#REF!,#REF!,$C2401,#REF!,"&gt;="&amp;'Display 730 &amp; 1200'!$AN$10,#REF!,"&lt;="&amp;'Display 730 &amp; 1200'!$AN$9))</f>
        <v>0</v>
      </c>
      <c r="E2401">
        <f>IF($C2401="",0,SUMIFS(#REF!,#REF!,$C2401,#REF!,"&gt;="&amp;'Display 730 &amp; 1200'!$AN$12,#REF!,"&lt;="&amp;'Display 730 &amp; 1200'!$AN$11))</f>
        <v>0</v>
      </c>
    </row>
    <row r="2402" spans="1:5">
      <c r="A2402" t="str">
        <f>IF(INDEX('Display 730 &amp; 1200'!$A:$A,ROW())="","",INDEX('Display 730 &amp; 1200'!$A:$A,ROW()))</f>
        <v/>
      </c>
      <c r="B2402" t="str">
        <f>IF(INDEX('Display 730 &amp; 1200'!$B:$B,ROW())="","",INDEX('Display 730 &amp; 1200'!$B:$B,ROW()))</f>
        <v/>
      </c>
      <c r="C2402" t="str">
        <f>IF(INDEX('Display 730 &amp; 1200'!$D:$D,ROW())="","",INDEX('Display 730 &amp; 1200'!$D:$D,ROW()))</f>
        <v/>
      </c>
      <c r="D2402">
        <f>IF($C2402="",0,SUMIFS(#REF!,#REF!,$C2402,#REF!,"&gt;="&amp;'Display 730 &amp; 1200'!$AN$10,#REF!,"&lt;="&amp;'Display 730 &amp; 1200'!$AN$9))</f>
        <v>0</v>
      </c>
      <c r="E2402">
        <f>IF($C2402="",0,SUMIFS(#REF!,#REF!,$C2402,#REF!,"&gt;="&amp;'Display 730 &amp; 1200'!$AN$12,#REF!,"&lt;="&amp;'Display 730 &amp; 1200'!$AN$11))</f>
        <v>0</v>
      </c>
    </row>
    <row r="2403" spans="1:5">
      <c r="A2403" t="str">
        <f>IF(INDEX('Display 730 &amp; 1200'!$A:$A,ROW())="","",INDEX('Display 730 &amp; 1200'!$A:$A,ROW()))</f>
        <v/>
      </c>
      <c r="B2403" t="str">
        <f>IF(INDEX('Display 730 &amp; 1200'!$B:$B,ROW())="","",INDEX('Display 730 &amp; 1200'!$B:$B,ROW()))</f>
        <v/>
      </c>
      <c r="C2403" t="str">
        <f>IF(INDEX('Display 730 &amp; 1200'!$D:$D,ROW())="","",INDEX('Display 730 &amp; 1200'!$D:$D,ROW()))</f>
        <v/>
      </c>
      <c r="D2403">
        <f>IF($C2403="",0,SUMIFS(#REF!,#REF!,$C2403,#REF!,"&gt;="&amp;'Display 730 &amp; 1200'!$AN$10,#REF!,"&lt;="&amp;'Display 730 &amp; 1200'!$AN$9))</f>
        <v>0</v>
      </c>
      <c r="E2403">
        <f>IF($C2403="",0,SUMIFS(#REF!,#REF!,$C2403,#REF!,"&gt;="&amp;'Display 730 &amp; 1200'!$AN$12,#REF!,"&lt;="&amp;'Display 730 &amp; 1200'!$AN$11))</f>
        <v>0</v>
      </c>
    </row>
    <row r="2404" spans="1:5">
      <c r="A2404" t="str">
        <f>IF(INDEX('Display 730 &amp; 1200'!$A:$A,ROW())="","",INDEX('Display 730 &amp; 1200'!$A:$A,ROW()))</f>
        <v/>
      </c>
      <c r="B2404" t="str">
        <f>IF(INDEX('Display 730 &amp; 1200'!$B:$B,ROW())="","",INDEX('Display 730 &amp; 1200'!$B:$B,ROW()))</f>
        <v/>
      </c>
      <c r="C2404" t="str">
        <f>IF(INDEX('Display 730 &amp; 1200'!$D:$D,ROW())="","",INDEX('Display 730 &amp; 1200'!$D:$D,ROW()))</f>
        <v/>
      </c>
      <c r="D2404">
        <f>IF($C2404="",0,SUMIFS(#REF!,#REF!,$C2404,#REF!,"&gt;="&amp;'Display 730 &amp; 1200'!$AN$10,#REF!,"&lt;="&amp;'Display 730 &amp; 1200'!$AN$9))</f>
        <v>0</v>
      </c>
      <c r="E2404">
        <f>IF($C2404="",0,SUMIFS(#REF!,#REF!,$C2404,#REF!,"&gt;="&amp;'Display 730 &amp; 1200'!$AN$12,#REF!,"&lt;="&amp;'Display 730 &amp; 1200'!$AN$11))</f>
        <v>0</v>
      </c>
    </row>
    <row r="2405" spans="1:5">
      <c r="A2405" t="str">
        <f>IF(INDEX('Display 730 &amp; 1200'!$A:$A,ROW())="","",INDEX('Display 730 &amp; 1200'!$A:$A,ROW()))</f>
        <v/>
      </c>
      <c r="B2405" t="str">
        <f>IF(INDEX('Display 730 &amp; 1200'!$B:$B,ROW())="","",INDEX('Display 730 &amp; 1200'!$B:$B,ROW()))</f>
        <v/>
      </c>
      <c r="C2405" t="str">
        <f>IF(INDEX('Display 730 &amp; 1200'!$D:$D,ROW())="","",INDEX('Display 730 &amp; 1200'!$D:$D,ROW()))</f>
        <v/>
      </c>
      <c r="D2405">
        <f>IF($C2405="",0,SUMIFS(#REF!,#REF!,$C2405,#REF!,"&gt;="&amp;'Display 730 &amp; 1200'!$AN$10,#REF!,"&lt;="&amp;'Display 730 &amp; 1200'!$AN$9))</f>
        <v>0</v>
      </c>
      <c r="E2405">
        <f>IF($C2405="",0,SUMIFS(#REF!,#REF!,$C2405,#REF!,"&gt;="&amp;'Display 730 &amp; 1200'!$AN$12,#REF!,"&lt;="&amp;'Display 730 &amp; 1200'!$AN$11))</f>
        <v>0</v>
      </c>
    </row>
    <row r="2406" spans="1:5">
      <c r="A2406" t="str">
        <f>IF(INDEX('Display 730 &amp; 1200'!$A:$A,ROW())="","",INDEX('Display 730 &amp; 1200'!$A:$A,ROW()))</f>
        <v/>
      </c>
      <c r="B2406" t="str">
        <f>IF(INDEX('Display 730 &amp; 1200'!$B:$B,ROW())="","",INDEX('Display 730 &amp; 1200'!$B:$B,ROW()))</f>
        <v/>
      </c>
      <c r="C2406" t="str">
        <f>IF(INDEX('Display 730 &amp; 1200'!$D:$D,ROW())="","",INDEX('Display 730 &amp; 1200'!$D:$D,ROW()))</f>
        <v/>
      </c>
      <c r="D2406">
        <f>IF($C2406="",0,SUMIFS(#REF!,#REF!,$C2406,#REF!,"&gt;="&amp;'Display 730 &amp; 1200'!$AN$10,#REF!,"&lt;="&amp;'Display 730 &amp; 1200'!$AN$9))</f>
        <v>0</v>
      </c>
      <c r="E2406">
        <f>IF($C2406="",0,SUMIFS(#REF!,#REF!,$C2406,#REF!,"&gt;="&amp;'Display 730 &amp; 1200'!$AN$12,#REF!,"&lt;="&amp;'Display 730 &amp; 1200'!$AN$11))</f>
        <v>0</v>
      </c>
    </row>
    <row r="2407" spans="1:5">
      <c r="A2407" t="str">
        <f>IF(INDEX('Display 730 &amp; 1200'!$A:$A,ROW())="","",INDEX('Display 730 &amp; 1200'!$A:$A,ROW()))</f>
        <v/>
      </c>
      <c r="B2407" t="str">
        <f>IF(INDEX('Display 730 &amp; 1200'!$B:$B,ROW())="","",INDEX('Display 730 &amp; 1200'!$B:$B,ROW()))</f>
        <v/>
      </c>
      <c r="C2407" t="str">
        <f>IF(INDEX('Display 730 &amp; 1200'!$D:$D,ROW())="","",INDEX('Display 730 &amp; 1200'!$D:$D,ROW()))</f>
        <v/>
      </c>
      <c r="D2407">
        <f>IF($C2407="",0,SUMIFS(#REF!,#REF!,$C2407,#REF!,"&gt;="&amp;'Display 730 &amp; 1200'!$AN$10,#REF!,"&lt;="&amp;'Display 730 &amp; 1200'!$AN$9))</f>
        <v>0</v>
      </c>
      <c r="E2407">
        <f>IF($C2407="",0,SUMIFS(#REF!,#REF!,$C2407,#REF!,"&gt;="&amp;'Display 730 &amp; 1200'!$AN$12,#REF!,"&lt;="&amp;'Display 730 &amp; 1200'!$AN$11))</f>
        <v>0</v>
      </c>
    </row>
    <row r="2408" spans="1:5">
      <c r="A2408" t="str">
        <f>IF(INDEX('Display 730 &amp; 1200'!$A:$A,ROW())="","",INDEX('Display 730 &amp; 1200'!$A:$A,ROW()))</f>
        <v/>
      </c>
      <c r="B2408" t="str">
        <f>IF(INDEX('Display 730 &amp; 1200'!$B:$B,ROW())="","",INDEX('Display 730 &amp; 1200'!$B:$B,ROW()))</f>
        <v/>
      </c>
      <c r="C2408" t="str">
        <f>IF(INDEX('Display 730 &amp; 1200'!$D:$D,ROW())="","",INDEX('Display 730 &amp; 1200'!$D:$D,ROW()))</f>
        <v/>
      </c>
      <c r="D2408">
        <f>IF($C2408="",0,SUMIFS(#REF!,#REF!,$C2408,#REF!,"&gt;="&amp;'Display 730 &amp; 1200'!$AN$10,#REF!,"&lt;="&amp;'Display 730 &amp; 1200'!$AN$9))</f>
        <v>0</v>
      </c>
      <c r="E2408">
        <f>IF($C2408="",0,SUMIFS(#REF!,#REF!,$C2408,#REF!,"&gt;="&amp;'Display 730 &amp; 1200'!$AN$12,#REF!,"&lt;="&amp;'Display 730 &amp; 1200'!$AN$11))</f>
        <v>0</v>
      </c>
    </row>
    <row r="2409" spans="1:5">
      <c r="A2409" t="str">
        <f>IF(INDEX('Display 730 &amp; 1200'!$A:$A,ROW())="","",INDEX('Display 730 &amp; 1200'!$A:$A,ROW()))</f>
        <v/>
      </c>
      <c r="B2409" t="str">
        <f>IF(INDEX('Display 730 &amp; 1200'!$B:$B,ROW())="","",INDEX('Display 730 &amp; 1200'!$B:$B,ROW()))</f>
        <v/>
      </c>
      <c r="C2409" t="str">
        <f>IF(INDEX('Display 730 &amp; 1200'!$D:$D,ROW())="","",INDEX('Display 730 &amp; 1200'!$D:$D,ROW()))</f>
        <v/>
      </c>
      <c r="D2409">
        <f>IF($C2409="",0,SUMIFS(#REF!,#REF!,$C2409,#REF!,"&gt;="&amp;'Display 730 &amp; 1200'!$AN$10,#REF!,"&lt;="&amp;'Display 730 &amp; 1200'!$AN$9))</f>
        <v>0</v>
      </c>
      <c r="E2409">
        <f>IF($C2409="",0,SUMIFS(#REF!,#REF!,$C2409,#REF!,"&gt;="&amp;'Display 730 &amp; 1200'!$AN$12,#REF!,"&lt;="&amp;'Display 730 &amp; 1200'!$AN$11))</f>
        <v>0</v>
      </c>
    </row>
    <row r="2410" spans="1:5">
      <c r="A2410" t="str">
        <f>IF(INDEX('Display 730 &amp; 1200'!$A:$A,ROW())="","",INDEX('Display 730 &amp; 1200'!$A:$A,ROW()))</f>
        <v/>
      </c>
      <c r="B2410" t="str">
        <f>IF(INDEX('Display 730 &amp; 1200'!$B:$B,ROW())="","",INDEX('Display 730 &amp; 1200'!$B:$B,ROW()))</f>
        <v/>
      </c>
      <c r="C2410" t="str">
        <f>IF(INDEX('Display 730 &amp; 1200'!$D:$D,ROW())="","",INDEX('Display 730 &amp; 1200'!$D:$D,ROW()))</f>
        <v/>
      </c>
      <c r="D2410">
        <f>IF($C2410="",0,SUMIFS(#REF!,#REF!,$C2410,#REF!,"&gt;="&amp;'Display 730 &amp; 1200'!$AN$10,#REF!,"&lt;="&amp;'Display 730 &amp; 1200'!$AN$9))</f>
        <v>0</v>
      </c>
      <c r="E2410">
        <f>IF($C2410="",0,SUMIFS(#REF!,#REF!,$C2410,#REF!,"&gt;="&amp;'Display 730 &amp; 1200'!$AN$12,#REF!,"&lt;="&amp;'Display 730 &amp; 1200'!$AN$11))</f>
        <v>0</v>
      </c>
    </row>
    <row r="2411" spans="1:5">
      <c r="A2411" t="str">
        <f>IF(INDEX('Display 730 &amp; 1200'!$A:$A,ROW())="","",INDEX('Display 730 &amp; 1200'!$A:$A,ROW()))</f>
        <v/>
      </c>
      <c r="B2411" t="str">
        <f>IF(INDEX('Display 730 &amp; 1200'!$B:$B,ROW())="","",INDEX('Display 730 &amp; 1200'!$B:$B,ROW()))</f>
        <v/>
      </c>
      <c r="C2411" t="str">
        <f>IF(INDEX('Display 730 &amp; 1200'!$D:$D,ROW())="","",INDEX('Display 730 &amp; 1200'!$D:$D,ROW()))</f>
        <v/>
      </c>
      <c r="D2411">
        <f>IF($C2411="",0,SUMIFS(#REF!,#REF!,$C2411,#REF!,"&gt;="&amp;'Display 730 &amp; 1200'!$AN$10,#REF!,"&lt;="&amp;'Display 730 &amp; 1200'!$AN$9))</f>
        <v>0</v>
      </c>
      <c r="E2411">
        <f>IF($C2411="",0,SUMIFS(#REF!,#REF!,$C2411,#REF!,"&gt;="&amp;'Display 730 &amp; 1200'!$AN$12,#REF!,"&lt;="&amp;'Display 730 &amp; 1200'!$AN$11))</f>
        <v>0</v>
      </c>
    </row>
    <row r="2412" spans="1:5">
      <c r="A2412" t="str">
        <f>IF(INDEX('Display 730 &amp; 1200'!$A:$A,ROW())="","",INDEX('Display 730 &amp; 1200'!$A:$A,ROW()))</f>
        <v/>
      </c>
      <c r="B2412" t="str">
        <f>IF(INDEX('Display 730 &amp; 1200'!$B:$B,ROW())="","",INDEX('Display 730 &amp; 1200'!$B:$B,ROW()))</f>
        <v/>
      </c>
      <c r="C2412" t="str">
        <f>IF(INDEX('Display 730 &amp; 1200'!$D:$D,ROW())="","",INDEX('Display 730 &amp; 1200'!$D:$D,ROW()))</f>
        <v/>
      </c>
      <c r="D2412">
        <f>IF($C2412="",0,SUMIFS(#REF!,#REF!,$C2412,#REF!,"&gt;="&amp;'Display 730 &amp; 1200'!$AN$10,#REF!,"&lt;="&amp;'Display 730 &amp; 1200'!$AN$9))</f>
        <v>0</v>
      </c>
      <c r="E2412">
        <f>IF($C2412="",0,SUMIFS(#REF!,#REF!,$C2412,#REF!,"&gt;="&amp;'Display 730 &amp; 1200'!$AN$12,#REF!,"&lt;="&amp;'Display 730 &amp; 1200'!$AN$11))</f>
        <v>0</v>
      </c>
    </row>
    <row r="2413" spans="1:5">
      <c r="A2413" t="str">
        <f>IF(INDEX('Display 730 &amp; 1200'!$A:$A,ROW())="","",INDEX('Display 730 &amp; 1200'!$A:$A,ROW()))</f>
        <v/>
      </c>
      <c r="B2413" t="str">
        <f>IF(INDEX('Display 730 &amp; 1200'!$B:$B,ROW())="","",INDEX('Display 730 &amp; 1200'!$B:$B,ROW()))</f>
        <v/>
      </c>
      <c r="C2413" t="str">
        <f>IF(INDEX('Display 730 &amp; 1200'!$D:$D,ROW())="","",INDEX('Display 730 &amp; 1200'!$D:$D,ROW()))</f>
        <v/>
      </c>
      <c r="D2413">
        <f>IF($C2413="",0,SUMIFS(#REF!,#REF!,$C2413,#REF!,"&gt;="&amp;'Display 730 &amp; 1200'!$AN$10,#REF!,"&lt;="&amp;'Display 730 &amp; 1200'!$AN$9))</f>
        <v>0</v>
      </c>
      <c r="E2413">
        <f>IF($C2413="",0,SUMIFS(#REF!,#REF!,$C2413,#REF!,"&gt;="&amp;'Display 730 &amp; 1200'!$AN$12,#REF!,"&lt;="&amp;'Display 730 &amp; 1200'!$AN$11))</f>
        <v>0</v>
      </c>
    </row>
    <row r="2414" spans="1:5">
      <c r="A2414" t="str">
        <f>IF(INDEX('Display 730 &amp; 1200'!$A:$A,ROW())="","",INDEX('Display 730 &amp; 1200'!$A:$A,ROW()))</f>
        <v/>
      </c>
      <c r="B2414" t="str">
        <f>IF(INDEX('Display 730 &amp; 1200'!$B:$B,ROW())="","",INDEX('Display 730 &amp; 1200'!$B:$B,ROW()))</f>
        <v/>
      </c>
      <c r="C2414" t="str">
        <f>IF(INDEX('Display 730 &amp; 1200'!$D:$D,ROW())="","",INDEX('Display 730 &amp; 1200'!$D:$D,ROW()))</f>
        <v/>
      </c>
      <c r="D2414">
        <f>IF($C2414="",0,SUMIFS(#REF!,#REF!,$C2414,#REF!,"&gt;="&amp;'Display 730 &amp; 1200'!$AN$10,#REF!,"&lt;="&amp;'Display 730 &amp; 1200'!$AN$9))</f>
        <v>0</v>
      </c>
      <c r="E2414">
        <f>IF($C2414="",0,SUMIFS(#REF!,#REF!,$C2414,#REF!,"&gt;="&amp;'Display 730 &amp; 1200'!$AN$12,#REF!,"&lt;="&amp;'Display 730 &amp; 1200'!$AN$11))</f>
        <v>0</v>
      </c>
    </row>
    <row r="2415" spans="1:5">
      <c r="A2415" t="str">
        <f>IF(INDEX('Display 730 &amp; 1200'!$A:$A,ROW())="","",INDEX('Display 730 &amp; 1200'!$A:$A,ROW()))</f>
        <v/>
      </c>
      <c r="B2415" t="str">
        <f>IF(INDEX('Display 730 &amp; 1200'!$B:$B,ROW())="","",INDEX('Display 730 &amp; 1200'!$B:$B,ROW()))</f>
        <v/>
      </c>
      <c r="C2415" t="str">
        <f>IF(INDEX('Display 730 &amp; 1200'!$D:$D,ROW())="","",INDEX('Display 730 &amp; 1200'!$D:$D,ROW()))</f>
        <v/>
      </c>
      <c r="D2415">
        <f>IF($C2415="",0,SUMIFS(#REF!,#REF!,$C2415,#REF!,"&gt;="&amp;'Display 730 &amp; 1200'!$AN$10,#REF!,"&lt;="&amp;'Display 730 &amp; 1200'!$AN$9))</f>
        <v>0</v>
      </c>
      <c r="E2415">
        <f>IF($C2415="",0,SUMIFS(#REF!,#REF!,$C2415,#REF!,"&gt;="&amp;'Display 730 &amp; 1200'!$AN$12,#REF!,"&lt;="&amp;'Display 730 &amp; 1200'!$AN$11))</f>
        <v>0</v>
      </c>
    </row>
    <row r="2416" spans="1:5">
      <c r="A2416" t="str">
        <f>IF(INDEX('Display 730 &amp; 1200'!$A:$A,ROW())="","",INDEX('Display 730 &amp; 1200'!$A:$A,ROW()))</f>
        <v/>
      </c>
      <c r="B2416" t="str">
        <f>IF(INDEX('Display 730 &amp; 1200'!$B:$B,ROW())="","",INDEX('Display 730 &amp; 1200'!$B:$B,ROW()))</f>
        <v/>
      </c>
      <c r="C2416" t="str">
        <f>IF(INDEX('Display 730 &amp; 1200'!$D:$D,ROW())="","",INDEX('Display 730 &amp; 1200'!$D:$D,ROW()))</f>
        <v/>
      </c>
      <c r="D2416">
        <f>IF($C2416="",0,SUMIFS(#REF!,#REF!,$C2416,#REF!,"&gt;="&amp;'Display 730 &amp; 1200'!$AN$10,#REF!,"&lt;="&amp;'Display 730 &amp; 1200'!$AN$9))</f>
        <v>0</v>
      </c>
      <c r="E2416">
        <f>IF($C2416="",0,SUMIFS(#REF!,#REF!,$C2416,#REF!,"&gt;="&amp;'Display 730 &amp; 1200'!$AN$12,#REF!,"&lt;="&amp;'Display 730 &amp; 1200'!$AN$11))</f>
        <v>0</v>
      </c>
    </row>
    <row r="2417" spans="1:5">
      <c r="A2417" t="str">
        <f>IF(INDEX('Display 730 &amp; 1200'!$A:$A,ROW())="","",INDEX('Display 730 &amp; 1200'!$A:$A,ROW()))</f>
        <v/>
      </c>
      <c r="B2417" t="str">
        <f>IF(INDEX('Display 730 &amp; 1200'!$B:$B,ROW())="","",INDEX('Display 730 &amp; 1200'!$B:$B,ROW()))</f>
        <v/>
      </c>
      <c r="C2417" t="str">
        <f>IF(INDEX('Display 730 &amp; 1200'!$D:$D,ROW())="","",INDEX('Display 730 &amp; 1200'!$D:$D,ROW()))</f>
        <v/>
      </c>
      <c r="D2417">
        <f>IF($C2417="",0,SUMIFS(#REF!,#REF!,$C2417,#REF!,"&gt;="&amp;'Display 730 &amp; 1200'!$AN$10,#REF!,"&lt;="&amp;'Display 730 &amp; 1200'!$AN$9))</f>
        <v>0</v>
      </c>
      <c r="E2417">
        <f>IF($C2417="",0,SUMIFS(#REF!,#REF!,$C2417,#REF!,"&gt;="&amp;'Display 730 &amp; 1200'!$AN$12,#REF!,"&lt;="&amp;'Display 730 &amp; 1200'!$AN$11))</f>
        <v>0</v>
      </c>
    </row>
    <row r="2418" spans="1:5">
      <c r="A2418" t="str">
        <f>IF(INDEX('Display 730 &amp; 1200'!$A:$A,ROW())="","",INDEX('Display 730 &amp; 1200'!$A:$A,ROW()))</f>
        <v/>
      </c>
      <c r="B2418" t="str">
        <f>IF(INDEX('Display 730 &amp; 1200'!$B:$B,ROW())="","",INDEX('Display 730 &amp; 1200'!$B:$B,ROW()))</f>
        <v/>
      </c>
      <c r="C2418" t="str">
        <f>IF(INDEX('Display 730 &amp; 1200'!$D:$D,ROW())="","",INDEX('Display 730 &amp; 1200'!$D:$D,ROW()))</f>
        <v/>
      </c>
      <c r="D2418">
        <f>IF($C2418="",0,SUMIFS(#REF!,#REF!,$C2418,#REF!,"&gt;="&amp;'Display 730 &amp; 1200'!$AN$10,#REF!,"&lt;="&amp;'Display 730 &amp; 1200'!$AN$9))</f>
        <v>0</v>
      </c>
      <c r="E2418">
        <f>IF($C2418="",0,SUMIFS(#REF!,#REF!,$C2418,#REF!,"&gt;="&amp;'Display 730 &amp; 1200'!$AN$12,#REF!,"&lt;="&amp;'Display 730 &amp; 1200'!$AN$11))</f>
        <v>0</v>
      </c>
    </row>
    <row r="2419" spans="1:5">
      <c r="A2419" t="str">
        <f>IF(INDEX('Display 730 &amp; 1200'!$A:$A,ROW())="","",INDEX('Display 730 &amp; 1200'!$A:$A,ROW()))</f>
        <v/>
      </c>
      <c r="B2419" t="str">
        <f>IF(INDEX('Display 730 &amp; 1200'!$B:$B,ROW())="","",INDEX('Display 730 &amp; 1200'!$B:$B,ROW()))</f>
        <v/>
      </c>
      <c r="C2419" t="str">
        <f>IF(INDEX('Display 730 &amp; 1200'!$D:$D,ROW())="","",INDEX('Display 730 &amp; 1200'!$D:$D,ROW()))</f>
        <v/>
      </c>
      <c r="D2419">
        <f>IF($C2419="",0,SUMIFS(#REF!,#REF!,$C2419,#REF!,"&gt;="&amp;'Display 730 &amp; 1200'!$AN$10,#REF!,"&lt;="&amp;'Display 730 &amp; 1200'!$AN$9))</f>
        <v>0</v>
      </c>
      <c r="E2419">
        <f>IF($C2419="",0,SUMIFS(#REF!,#REF!,$C2419,#REF!,"&gt;="&amp;'Display 730 &amp; 1200'!$AN$12,#REF!,"&lt;="&amp;'Display 730 &amp; 1200'!$AN$11))</f>
        <v>0</v>
      </c>
    </row>
    <row r="2420" spans="1:5">
      <c r="A2420" t="str">
        <f>IF(INDEX('Display 730 &amp; 1200'!$A:$A,ROW())="","",INDEX('Display 730 &amp; 1200'!$A:$A,ROW()))</f>
        <v/>
      </c>
      <c r="B2420" t="str">
        <f>IF(INDEX('Display 730 &amp; 1200'!$B:$B,ROW())="","",INDEX('Display 730 &amp; 1200'!$B:$B,ROW()))</f>
        <v/>
      </c>
      <c r="C2420" t="str">
        <f>IF(INDEX('Display 730 &amp; 1200'!$D:$D,ROW())="","",INDEX('Display 730 &amp; 1200'!$D:$D,ROW()))</f>
        <v/>
      </c>
      <c r="D2420">
        <f>IF($C2420="",0,SUMIFS(#REF!,#REF!,$C2420,#REF!,"&gt;="&amp;'Display 730 &amp; 1200'!$AN$10,#REF!,"&lt;="&amp;'Display 730 &amp; 1200'!$AN$9))</f>
        <v>0</v>
      </c>
      <c r="E2420">
        <f>IF($C2420="",0,SUMIFS(#REF!,#REF!,$C2420,#REF!,"&gt;="&amp;'Display 730 &amp; 1200'!$AN$12,#REF!,"&lt;="&amp;'Display 730 &amp; 1200'!$AN$11))</f>
        <v>0</v>
      </c>
    </row>
    <row r="2421" spans="1:5">
      <c r="A2421" t="str">
        <f>IF(INDEX('Display 730 &amp; 1200'!$A:$A,ROW())="","",INDEX('Display 730 &amp; 1200'!$A:$A,ROW()))</f>
        <v/>
      </c>
      <c r="B2421" t="str">
        <f>IF(INDEX('Display 730 &amp; 1200'!$B:$B,ROW())="","",INDEX('Display 730 &amp; 1200'!$B:$B,ROW()))</f>
        <v/>
      </c>
      <c r="C2421" t="str">
        <f>IF(INDEX('Display 730 &amp; 1200'!$D:$D,ROW())="","",INDEX('Display 730 &amp; 1200'!$D:$D,ROW()))</f>
        <v/>
      </c>
      <c r="D2421">
        <f>IF($C2421="",0,SUMIFS(#REF!,#REF!,$C2421,#REF!,"&gt;="&amp;'Display 730 &amp; 1200'!$AN$10,#REF!,"&lt;="&amp;'Display 730 &amp; 1200'!$AN$9))</f>
        <v>0</v>
      </c>
      <c r="E2421">
        <f>IF($C2421="",0,SUMIFS(#REF!,#REF!,$C2421,#REF!,"&gt;="&amp;'Display 730 &amp; 1200'!$AN$12,#REF!,"&lt;="&amp;'Display 730 &amp; 1200'!$AN$11))</f>
        <v>0</v>
      </c>
    </row>
    <row r="2422" spans="1:5">
      <c r="A2422" t="str">
        <f>IF(INDEX('Display 730 &amp; 1200'!$A:$A,ROW())="","",INDEX('Display 730 &amp; 1200'!$A:$A,ROW()))</f>
        <v/>
      </c>
      <c r="B2422" t="str">
        <f>IF(INDEX('Display 730 &amp; 1200'!$B:$B,ROW())="","",INDEX('Display 730 &amp; 1200'!$B:$B,ROW()))</f>
        <v/>
      </c>
      <c r="C2422" t="str">
        <f>IF(INDEX('Display 730 &amp; 1200'!$D:$D,ROW())="","",INDEX('Display 730 &amp; 1200'!$D:$D,ROW()))</f>
        <v/>
      </c>
      <c r="D2422">
        <f>IF($C2422="",0,SUMIFS(#REF!,#REF!,$C2422,#REF!,"&gt;="&amp;'Display 730 &amp; 1200'!$AN$10,#REF!,"&lt;="&amp;'Display 730 &amp; 1200'!$AN$9))</f>
        <v>0</v>
      </c>
      <c r="E2422">
        <f>IF($C2422="",0,SUMIFS(#REF!,#REF!,$C2422,#REF!,"&gt;="&amp;'Display 730 &amp; 1200'!$AN$12,#REF!,"&lt;="&amp;'Display 730 &amp; 1200'!$AN$11))</f>
        <v>0</v>
      </c>
    </row>
    <row r="2423" spans="1:5">
      <c r="A2423" t="str">
        <f>IF(INDEX('Display 730 &amp; 1200'!$A:$A,ROW())="","",INDEX('Display 730 &amp; 1200'!$A:$A,ROW()))</f>
        <v/>
      </c>
      <c r="B2423" t="str">
        <f>IF(INDEX('Display 730 &amp; 1200'!$B:$B,ROW())="","",INDEX('Display 730 &amp; 1200'!$B:$B,ROW()))</f>
        <v/>
      </c>
      <c r="C2423" t="str">
        <f>IF(INDEX('Display 730 &amp; 1200'!$D:$D,ROW())="","",INDEX('Display 730 &amp; 1200'!$D:$D,ROW()))</f>
        <v/>
      </c>
      <c r="D2423">
        <f>IF($C2423="",0,SUMIFS(#REF!,#REF!,$C2423,#REF!,"&gt;="&amp;'Display 730 &amp; 1200'!$AN$10,#REF!,"&lt;="&amp;'Display 730 &amp; 1200'!$AN$9))</f>
        <v>0</v>
      </c>
      <c r="E2423">
        <f>IF($C2423="",0,SUMIFS(#REF!,#REF!,$C2423,#REF!,"&gt;="&amp;'Display 730 &amp; 1200'!$AN$12,#REF!,"&lt;="&amp;'Display 730 &amp; 1200'!$AN$11))</f>
        <v>0</v>
      </c>
    </row>
    <row r="2424" spans="1:5">
      <c r="A2424" t="str">
        <f>IF(INDEX('Display 730 &amp; 1200'!$A:$A,ROW())="","",INDEX('Display 730 &amp; 1200'!$A:$A,ROW()))</f>
        <v/>
      </c>
      <c r="B2424" t="str">
        <f>IF(INDEX('Display 730 &amp; 1200'!$B:$B,ROW())="","",INDEX('Display 730 &amp; 1200'!$B:$B,ROW()))</f>
        <v/>
      </c>
      <c r="C2424" t="str">
        <f>IF(INDEX('Display 730 &amp; 1200'!$D:$D,ROW())="","",INDEX('Display 730 &amp; 1200'!$D:$D,ROW()))</f>
        <v/>
      </c>
      <c r="D2424">
        <f>IF($C2424="",0,SUMIFS(#REF!,#REF!,$C2424,#REF!,"&gt;="&amp;'Display 730 &amp; 1200'!$AN$10,#REF!,"&lt;="&amp;'Display 730 &amp; 1200'!$AN$9))</f>
        <v>0</v>
      </c>
      <c r="E2424">
        <f>IF($C2424="",0,SUMIFS(#REF!,#REF!,$C2424,#REF!,"&gt;="&amp;'Display 730 &amp; 1200'!$AN$12,#REF!,"&lt;="&amp;'Display 730 &amp; 1200'!$AN$11))</f>
        <v>0</v>
      </c>
    </row>
    <row r="2425" spans="1:5">
      <c r="A2425" t="str">
        <f>IF(INDEX('Display 730 &amp; 1200'!$A:$A,ROW())="","",INDEX('Display 730 &amp; 1200'!$A:$A,ROW()))</f>
        <v/>
      </c>
      <c r="B2425" t="str">
        <f>IF(INDEX('Display 730 &amp; 1200'!$B:$B,ROW())="","",INDEX('Display 730 &amp; 1200'!$B:$B,ROW()))</f>
        <v/>
      </c>
      <c r="C2425" t="str">
        <f>IF(INDEX('Display 730 &amp; 1200'!$D:$D,ROW())="","",INDEX('Display 730 &amp; 1200'!$D:$D,ROW()))</f>
        <v/>
      </c>
      <c r="D2425">
        <f>IF($C2425="",0,SUMIFS(#REF!,#REF!,$C2425,#REF!,"&gt;="&amp;'Display 730 &amp; 1200'!$AN$10,#REF!,"&lt;="&amp;'Display 730 &amp; 1200'!$AN$9))</f>
        <v>0</v>
      </c>
      <c r="E2425">
        <f>IF($C2425="",0,SUMIFS(#REF!,#REF!,$C2425,#REF!,"&gt;="&amp;'Display 730 &amp; 1200'!$AN$12,#REF!,"&lt;="&amp;'Display 730 &amp; 1200'!$AN$11))</f>
        <v>0</v>
      </c>
    </row>
    <row r="2426" spans="1:5">
      <c r="A2426" t="str">
        <f>IF(INDEX('Display 730 &amp; 1200'!$A:$A,ROW())="","",INDEX('Display 730 &amp; 1200'!$A:$A,ROW()))</f>
        <v/>
      </c>
      <c r="B2426" t="str">
        <f>IF(INDEX('Display 730 &amp; 1200'!$B:$B,ROW())="","",INDEX('Display 730 &amp; 1200'!$B:$B,ROW()))</f>
        <v/>
      </c>
      <c r="C2426" t="str">
        <f>IF(INDEX('Display 730 &amp; 1200'!$D:$D,ROW())="","",INDEX('Display 730 &amp; 1200'!$D:$D,ROW()))</f>
        <v/>
      </c>
      <c r="D2426">
        <f>IF($C2426="",0,SUMIFS(#REF!,#REF!,$C2426,#REF!,"&gt;="&amp;'Display 730 &amp; 1200'!$AN$10,#REF!,"&lt;="&amp;'Display 730 &amp; 1200'!$AN$9))</f>
        <v>0</v>
      </c>
      <c r="E2426">
        <f>IF($C2426="",0,SUMIFS(#REF!,#REF!,$C2426,#REF!,"&gt;="&amp;'Display 730 &amp; 1200'!$AN$12,#REF!,"&lt;="&amp;'Display 730 &amp; 1200'!$AN$11))</f>
        <v>0</v>
      </c>
    </row>
    <row r="2427" spans="1:5">
      <c r="A2427" t="str">
        <f>IF(INDEX('Display 730 &amp; 1200'!$A:$A,ROW())="","",INDEX('Display 730 &amp; 1200'!$A:$A,ROW()))</f>
        <v/>
      </c>
      <c r="B2427" t="str">
        <f>IF(INDEX('Display 730 &amp; 1200'!$B:$B,ROW())="","",INDEX('Display 730 &amp; 1200'!$B:$B,ROW()))</f>
        <v/>
      </c>
      <c r="C2427" t="str">
        <f>IF(INDEX('Display 730 &amp; 1200'!$D:$D,ROW())="","",INDEX('Display 730 &amp; 1200'!$D:$D,ROW()))</f>
        <v/>
      </c>
      <c r="D2427">
        <f>IF($C2427="",0,SUMIFS(#REF!,#REF!,$C2427,#REF!,"&gt;="&amp;'Display 730 &amp; 1200'!$AN$10,#REF!,"&lt;="&amp;'Display 730 &amp; 1200'!$AN$9))</f>
        <v>0</v>
      </c>
      <c r="E2427">
        <f>IF($C2427="",0,SUMIFS(#REF!,#REF!,$C2427,#REF!,"&gt;="&amp;'Display 730 &amp; 1200'!$AN$12,#REF!,"&lt;="&amp;'Display 730 &amp; 1200'!$AN$11))</f>
        <v>0</v>
      </c>
    </row>
    <row r="2428" spans="1:5">
      <c r="A2428" t="str">
        <f>IF(INDEX('Display 730 &amp; 1200'!$A:$A,ROW())="","",INDEX('Display 730 &amp; 1200'!$A:$A,ROW()))</f>
        <v/>
      </c>
      <c r="B2428" t="str">
        <f>IF(INDEX('Display 730 &amp; 1200'!$B:$B,ROW())="","",INDEX('Display 730 &amp; 1200'!$B:$B,ROW()))</f>
        <v/>
      </c>
      <c r="C2428" t="str">
        <f>IF(INDEX('Display 730 &amp; 1200'!$D:$D,ROW())="","",INDEX('Display 730 &amp; 1200'!$D:$D,ROW()))</f>
        <v/>
      </c>
      <c r="D2428">
        <f>IF($C2428="",0,SUMIFS(#REF!,#REF!,$C2428,#REF!,"&gt;="&amp;'Display 730 &amp; 1200'!$AN$10,#REF!,"&lt;="&amp;'Display 730 &amp; 1200'!$AN$9))</f>
        <v>0</v>
      </c>
      <c r="E2428">
        <f>IF($C2428="",0,SUMIFS(#REF!,#REF!,$C2428,#REF!,"&gt;="&amp;'Display 730 &amp; 1200'!$AN$12,#REF!,"&lt;="&amp;'Display 730 &amp; 1200'!$AN$11))</f>
        <v>0</v>
      </c>
    </row>
    <row r="2429" spans="1:5">
      <c r="A2429" t="str">
        <f>IF(INDEX('Display 730 &amp; 1200'!$A:$A,ROW())="","",INDEX('Display 730 &amp; 1200'!$A:$A,ROW()))</f>
        <v/>
      </c>
      <c r="B2429" t="str">
        <f>IF(INDEX('Display 730 &amp; 1200'!$B:$B,ROW())="","",INDEX('Display 730 &amp; 1200'!$B:$B,ROW()))</f>
        <v/>
      </c>
      <c r="C2429" t="str">
        <f>IF(INDEX('Display 730 &amp; 1200'!$D:$D,ROW())="","",INDEX('Display 730 &amp; 1200'!$D:$D,ROW()))</f>
        <v/>
      </c>
      <c r="D2429">
        <f>IF($C2429="",0,SUMIFS(#REF!,#REF!,$C2429,#REF!,"&gt;="&amp;'Display 730 &amp; 1200'!$AN$10,#REF!,"&lt;="&amp;'Display 730 &amp; 1200'!$AN$9))</f>
        <v>0</v>
      </c>
      <c r="E2429">
        <f>IF($C2429="",0,SUMIFS(#REF!,#REF!,$C2429,#REF!,"&gt;="&amp;'Display 730 &amp; 1200'!$AN$12,#REF!,"&lt;="&amp;'Display 730 &amp; 1200'!$AN$11))</f>
        <v>0</v>
      </c>
    </row>
    <row r="2430" spans="1:5">
      <c r="A2430" t="str">
        <f>IF(INDEX('Display 730 &amp; 1200'!$A:$A,ROW())="","",INDEX('Display 730 &amp; 1200'!$A:$A,ROW()))</f>
        <v/>
      </c>
      <c r="B2430" t="str">
        <f>IF(INDEX('Display 730 &amp; 1200'!$B:$B,ROW())="","",INDEX('Display 730 &amp; 1200'!$B:$B,ROW()))</f>
        <v/>
      </c>
      <c r="C2430" t="str">
        <f>IF(INDEX('Display 730 &amp; 1200'!$D:$D,ROW())="","",INDEX('Display 730 &amp; 1200'!$D:$D,ROW()))</f>
        <v/>
      </c>
      <c r="D2430">
        <f>IF($C2430="",0,SUMIFS(#REF!,#REF!,$C2430,#REF!,"&gt;="&amp;'Display 730 &amp; 1200'!$AN$10,#REF!,"&lt;="&amp;'Display 730 &amp; 1200'!$AN$9))</f>
        <v>0</v>
      </c>
      <c r="E2430">
        <f>IF($C2430="",0,SUMIFS(#REF!,#REF!,$C2430,#REF!,"&gt;="&amp;'Display 730 &amp; 1200'!$AN$12,#REF!,"&lt;="&amp;'Display 730 &amp; 1200'!$AN$11))</f>
        <v>0</v>
      </c>
    </row>
    <row r="2431" spans="1:5">
      <c r="A2431" t="str">
        <f>IF(INDEX('Display 730 &amp; 1200'!$A:$A,ROW())="","",INDEX('Display 730 &amp; 1200'!$A:$A,ROW()))</f>
        <v/>
      </c>
      <c r="B2431" t="str">
        <f>IF(INDEX('Display 730 &amp; 1200'!$B:$B,ROW())="","",INDEX('Display 730 &amp; 1200'!$B:$B,ROW()))</f>
        <v/>
      </c>
      <c r="C2431" t="str">
        <f>IF(INDEX('Display 730 &amp; 1200'!$D:$D,ROW())="","",INDEX('Display 730 &amp; 1200'!$D:$D,ROW()))</f>
        <v/>
      </c>
      <c r="D2431">
        <f>IF($C2431="",0,SUMIFS(#REF!,#REF!,$C2431,#REF!,"&gt;="&amp;'Display 730 &amp; 1200'!$AN$10,#REF!,"&lt;="&amp;'Display 730 &amp; 1200'!$AN$9))</f>
        <v>0</v>
      </c>
      <c r="E2431">
        <f>IF($C2431="",0,SUMIFS(#REF!,#REF!,$C2431,#REF!,"&gt;="&amp;'Display 730 &amp; 1200'!$AN$12,#REF!,"&lt;="&amp;'Display 730 &amp; 1200'!$AN$11))</f>
        <v>0</v>
      </c>
    </row>
    <row r="2432" spans="1:5">
      <c r="A2432" t="str">
        <f>IF(INDEX('Display 730 &amp; 1200'!$A:$A,ROW())="","",INDEX('Display 730 &amp; 1200'!$A:$A,ROW()))</f>
        <v/>
      </c>
      <c r="B2432" t="str">
        <f>IF(INDEX('Display 730 &amp; 1200'!$B:$B,ROW())="","",INDEX('Display 730 &amp; 1200'!$B:$B,ROW()))</f>
        <v/>
      </c>
      <c r="C2432" t="str">
        <f>IF(INDEX('Display 730 &amp; 1200'!$D:$D,ROW())="","",INDEX('Display 730 &amp; 1200'!$D:$D,ROW()))</f>
        <v/>
      </c>
      <c r="D2432">
        <f>IF($C2432="",0,SUMIFS(#REF!,#REF!,$C2432,#REF!,"&gt;="&amp;'Display 730 &amp; 1200'!$AN$10,#REF!,"&lt;="&amp;'Display 730 &amp; 1200'!$AN$9))</f>
        <v>0</v>
      </c>
      <c r="E2432">
        <f>IF($C2432="",0,SUMIFS(#REF!,#REF!,$C2432,#REF!,"&gt;="&amp;'Display 730 &amp; 1200'!$AN$12,#REF!,"&lt;="&amp;'Display 730 &amp; 1200'!$AN$11))</f>
        <v>0</v>
      </c>
    </row>
    <row r="2433" spans="1:5">
      <c r="A2433" t="str">
        <f>IF(INDEX('Display 730 &amp; 1200'!$A:$A,ROW())="","",INDEX('Display 730 &amp; 1200'!$A:$A,ROW()))</f>
        <v/>
      </c>
      <c r="B2433" t="str">
        <f>IF(INDEX('Display 730 &amp; 1200'!$B:$B,ROW())="","",INDEX('Display 730 &amp; 1200'!$B:$B,ROW()))</f>
        <v/>
      </c>
      <c r="C2433" t="str">
        <f>IF(INDEX('Display 730 &amp; 1200'!$D:$D,ROW())="","",INDEX('Display 730 &amp; 1200'!$D:$D,ROW()))</f>
        <v/>
      </c>
      <c r="D2433">
        <f>IF($C2433="",0,SUMIFS(#REF!,#REF!,$C2433,#REF!,"&gt;="&amp;'Display 730 &amp; 1200'!$AN$10,#REF!,"&lt;="&amp;'Display 730 &amp; 1200'!$AN$9))</f>
        <v>0</v>
      </c>
      <c r="E2433">
        <f>IF($C2433="",0,SUMIFS(#REF!,#REF!,$C2433,#REF!,"&gt;="&amp;'Display 730 &amp; 1200'!$AN$12,#REF!,"&lt;="&amp;'Display 730 &amp; 1200'!$AN$11))</f>
        <v>0</v>
      </c>
    </row>
    <row r="2434" spans="1:5">
      <c r="A2434" t="str">
        <f>IF(INDEX('Display 730 &amp; 1200'!$A:$A,ROW())="","",INDEX('Display 730 &amp; 1200'!$A:$A,ROW()))</f>
        <v/>
      </c>
      <c r="B2434" t="str">
        <f>IF(INDEX('Display 730 &amp; 1200'!$B:$B,ROW())="","",INDEX('Display 730 &amp; 1200'!$B:$B,ROW()))</f>
        <v/>
      </c>
      <c r="C2434" t="str">
        <f>IF(INDEX('Display 730 &amp; 1200'!$D:$D,ROW())="","",INDEX('Display 730 &amp; 1200'!$D:$D,ROW()))</f>
        <v/>
      </c>
      <c r="D2434">
        <f>IF($C2434="",0,SUMIFS(#REF!,#REF!,$C2434,#REF!,"&gt;="&amp;'Display 730 &amp; 1200'!$AN$10,#REF!,"&lt;="&amp;'Display 730 &amp; 1200'!$AN$9))</f>
        <v>0</v>
      </c>
      <c r="E2434">
        <f>IF($C2434="",0,SUMIFS(#REF!,#REF!,$C2434,#REF!,"&gt;="&amp;'Display 730 &amp; 1200'!$AN$12,#REF!,"&lt;="&amp;'Display 730 &amp; 1200'!$AN$11))</f>
        <v>0</v>
      </c>
    </row>
    <row r="2435" spans="1:5">
      <c r="A2435" t="str">
        <f>IF(INDEX('Display 730 &amp; 1200'!$A:$A,ROW())="","",INDEX('Display 730 &amp; 1200'!$A:$A,ROW()))</f>
        <v/>
      </c>
      <c r="B2435" t="str">
        <f>IF(INDEX('Display 730 &amp; 1200'!$B:$B,ROW())="","",INDEX('Display 730 &amp; 1200'!$B:$B,ROW()))</f>
        <v/>
      </c>
      <c r="C2435" t="str">
        <f>IF(INDEX('Display 730 &amp; 1200'!$D:$D,ROW())="","",INDEX('Display 730 &amp; 1200'!$D:$D,ROW()))</f>
        <v/>
      </c>
      <c r="D2435">
        <f>IF($C2435="",0,SUMIFS(#REF!,#REF!,$C2435,#REF!,"&gt;="&amp;'Display 730 &amp; 1200'!$AN$10,#REF!,"&lt;="&amp;'Display 730 &amp; 1200'!$AN$9))</f>
        <v>0</v>
      </c>
      <c r="E2435">
        <f>IF($C2435="",0,SUMIFS(#REF!,#REF!,$C2435,#REF!,"&gt;="&amp;'Display 730 &amp; 1200'!$AN$12,#REF!,"&lt;="&amp;'Display 730 &amp; 1200'!$AN$11))</f>
        <v>0</v>
      </c>
    </row>
    <row r="2436" spans="1:5">
      <c r="A2436" t="str">
        <f>IF(INDEX('Display 730 &amp; 1200'!$A:$A,ROW())="","",INDEX('Display 730 &amp; 1200'!$A:$A,ROW()))</f>
        <v/>
      </c>
      <c r="B2436" t="str">
        <f>IF(INDEX('Display 730 &amp; 1200'!$B:$B,ROW())="","",INDEX('Display 730 &amp; 1200'!$B:$B,ROW()))</f>
        <v/>
      </c>
      <c r="C2436" t="str">
        <f>IF(INDEX('Display 730 &amp; 1200'!$D:$D,ROW())="","",INDEX('Display 730 &amp; 1200'!$D:$D,ROW()))</f>
        <v/>
      </c>
      <c r="D2436">
        <f>IF($C2436="",0,SUMIFS(#REF!,#REF!,$C2436,#REF!,"&gt;="&amp;'Display 730 &amp; 1200'!$AN$10,#REF!,"&lt;="&amp;'Display 730 &amp; 1200'!$AN$9))</f>
        <v>0</v>
      </c>
      <c r="E2436">
        <f>IF($C2436="",0,SUMIFS(#REF!,#REF!,$C2436,#REF!,"&gt;="&amp;'Display 730 &amp; 1200'!$AN$12,#REF!,"&lt;="&amp;'Display 730 &amp; 1200'!$AN$11))</f>
        <v>0</v>
      </c>
    </row>
    <row r="2437" spans="1:5">
      <c r="A2437" t="str">
        <f>IF(INDEX('Display 730 &amp; 1200'!$A:$A,ROW())="","",INDEX('Display 730 &amp; 1200'!$A:$A,ROW()))</f>
        <v/>
      </c>
      <c r="B2437" t="str">
        <f>IF(INDEX('Display 730 &amp; 1200'!$B:$B,ROW())="","",INDEX('Display 730 &amp; 1200'!$B:$B,ROW()))</f>
        <v/>
      </c>
      <c r="C2437" t="str">
        <f>IF(INDEX('Display 730 &amp; 1200'!$D:$D,ROW())="","",INDEX('Display 730 &amp; 1200'!$D:$D,ROW()))</f>
        <v/>
      </c>
      <c r="D2437">
        <f>IF($C2437="",0,SUMIFS(#REF!,#REF!,$C2437,#REF!,"&gt;="&amp;'Display 730 &amp; 1200'!$AN$10,#REF!,"&lt;="&amp;'Display 730 &amp; 1200'!$AN$9))</f>
        <v>0</v>
      </c>
      <c r="E2437">
        <f>IF($C2437="",0,SUMIFS(#REF!,#REF!,$C2437,#REF!,"&gt;="&amp;'Display 730 &amp; 1200'!$AN$12,#REF!,"&lt;="&amp;'Display 730 &amp; 1200'!$AN$11))</f>
        <v>0</v>
      </c>
    </row>
    <row r="2438" spans="1:5">
      <c r="A2438" t="str">
        <f>IF(INDEX('Display 730 &amp; 1200'!$A:$A,ROW())="","",INDEX('Display 730 &amp; 1200'!$A:$A,ROW()))</f>
        <v/>
      </c>
      <c r="B2438" t="str">
        <f>IF(INDEX('Display 730 &amp; 1200'!$B:$B,ROW())="","",INDEX('Display 730 &amp; 1200'!$B:$B,ROW()))</f>
        <v/>
      </c>
      <c r="C2438" t="str">
        <f>IF(INDEX('Display 730 &amp; 1200'!$D:$D,ROW())="","",INDEX('Display 730 &amp; 1200'!$D:$D,ROW()))</f>
        <v/>
      </c>
      <c r="D2438">
        <f>IF($C2438="",0,SUMIFS(#REF!,#REF!,$C2438,#REF!,"&gt;="&amp;'Display 730 &amp; 1200'!$AN$10,#REF!,"&lt;="&amp;'Display 730 &amp; 1200'!$AN$9))</f>
        <v>0</v>
      </c>
      <c r="E2438">
        <f>IF($C2438="",0,SUMIFS(#REF!,#REF!,$C2438,#REF!,"&gt;="&amp;'Display 730 &amp; 1200'!$AN$12,#REF!,"&lt;="&amp;'Display 730 &amp; 1200'!$AN$11))</f>
        <v>0</v>
      </c>
    </row>
    <row r="2439" spans="1:5">
      <c r="A2439" t="str">
        <f>IF(INDEX('Display 730 &amp; 1200'!$A:$A,ROW())="","",INDEX('Display 730 &amp; 1200'!$A:$A,ROW()))</f>
        <v/>
      </c>
      <c r="B2439" t="str">
        <f>IF(INDEX('Display 730 &amp; 1200'!$B:$B,ROW())="","",INDEX('Display 730 &amp; 1200'!$B:$B,ROW()))</f>
        <v/>
      </c>
      <c r="C2439" t="str">
        <f>IF(INDEX('Display 730 &amp; 1200'!$D:$D,ROW())="","",INDEX('Display 730 &amp; 1200'!$D:$D,ROW()))</f>
        <v/>
      </c>
      <c r="D2439">
        <f>IF($C2439="",0,SUMIFS(#REF!,#REF!,$C2439,#REF!,"&gt;="&amp;'Display 730 &amp; 1200'!$AN$10,#REF!,"&lt;="&amp;'Display 730 &amp; 1200'!$AN$9))</f>
        <v>0</v>
      </c>
      <c r="E2439">
        <f>IF($C2439="",0,SUMIFS(#REF!,#REF!,$C2439,#REF!,"&gt;="&amp;'Display 730 &amp; 1200'!$AN$12,#REF!,"&lt;="&amp;'Display 730 &amp; 1200'!$AN$11))</f>
        <v>0</v>
      </c>
    </row>
    <row r="2440" spans="1:5">
      <c r="A2440" t="str">
        <f>IF(INDEX('Display 730 &amp; 1200'!$A:$A,ROW())="","",INDEX('Display 730 &amp; 1200'!$A:$A,ROW()))</f>
        <v/>
      </c>
      <c r="B2440" t="str">
        <f>IF(INDEX('Display 730 &amp; 1200'!$B:$B,ROW())="","",INDEX('Display 730 &amp; 1200'!$B:$B,ROW()))</f>
        <v/>
      </c>
      <c r="C2440" t="str">
        <f>IF(INDEX('Display 730 &amp; 1200'!$D:$D,ROW())="","",INDEX('Display 730 &amp; 1200'!$D:$D,ROW()))</f>
        <v/>
      </c>
      <c r="D2440">
        <f>IF($C2440="",0,SUMIFS(#REF!,#REF!,$C2440,#REF!,"&gt;="&amp;'Display 730 &amp; 1200'!$AN$10,#REF!,"&lt;="&amp;'Display 730 &amp; 1200'!$AN$9))</f>
        <v>0</v>
      </c>
      <c r="E2440">
        <f>IF($C2440="",0,SUMIFS(#REF!,#REF!,$C2440,#REF!,"&gt;="&amp;'Display 730 &amp; 1200'!$AN$12,#REF!,"&lt;="&amp;'Display 730 &amp; 1200'!$AN$11))</f>
        <v>0</v>
      </c>
    </row>
    <row r="2441" spans="1:5">
      <c r="A2441" t="str">
        <f>IF(INDEX('Display 730 &amp; 1200'!$A:$A,ROW())="","",INDEX('Display 730 &amp; 1200'!$A:$A,ROW()))</f>
        <v/>
      </c>
      <c r="B2441" t="str">
        <f>IF(INDEX('Display 730 &amp; 1200'!$B:$B,ROW())="","",INDEX('Display 730 &amp; 1200'!$B:$B,ROW()))</f>
        <v/>
      </c>
      <c r="C2441" t="str">
        <f>IF(INDEX('Display 730 &amp; 1200'!$D:$D,ROW())="","",INDEX('Display 730 &amp; 1200'!$D:$D,ROW()))</f>
        <v/>
      </c>
      <c r="D2441">
        <f>IF($C2441="",0,SUMIFS(#REF!,#REF!,$C2441,#REF!,"&gt;="&amp;'Display 730 &amp; 1200'!$AN$10,#REF!,"&lt;="&amp;'Display 730 &amp; 1200'!$AN$9))</f>
        <v>0</v>
      </c>
      <c r="E2441">
        <f>IF($C2441="",0,SUMIFS(#REF!,#REF!,$C2441,#REF!,"&gt;="&amp;'Display 730 &amp; 1200'!$AN$12,#REF!,"&lt;="&amp;'Display 730 &amp; 1200'!$AN$11))</f>
        <v>0</v>
      </c>
    </row>
    <row r="2442" spans="1:5">
      <c r="A2442" t="str">
        <f>IF(INDEX('Display 730 &amp; 1200'!$A:$A,ROW())="","",INDEX('Display 730 &amp; 1200'!$A:$A,ROW()))</f>
        <v/>
      </c>
      <c r="B2442" t="str">
        <f>IF(INDEX('Display 730 &amp; 1200'!$B:$B,ROW())="","",INDEX('Display 730 &amp; 1200'!$B:$B,ROW()))</f>
        <v/>
      </c>
      <c r="C2442" t="str">
        <f>IF(INDEX('Display 730 &amp; 1200'!$D:$D,ROW())="","",INDEX('Display 730 &amp; 1200'!$D:$D,ROW()))</f>
        <v/>
      </c>
      <c r="D2442">
        <f>IF($C2442="",0,SUMIFS(#REF!,#REF!,$C2442,#REF!,"&gt;="&amp;'Display 730 &amp; 1200'!$AN$10,#REF!,"&lt;="&amp;'Display 730 &amp; 1200'!$AN$9))</f>
        <v>0</v>
      </c>
      <c r="E2442">
        <f>IF($C2442="",0,SUMIFS(#REF!,#REF!,$C2442,#REF!,"&gt;="&amp;'Display 730 &amp; 1200'!$AN$12,#REF!,"&lt;="&amp;'Display 730 &amp; 1200'!$AN$11))</f>
        <v>0</v>
      </c>
    </row>
    <row r="2443" spans="1:5">
      <c r="A2443" t="str">
        <f>IF(INDEX('Display 730 &amp; 1200'!$A:$A,ROW())="","",INDEX('Display 730 &amp; 1200'!$A:$A,ROW()))</f>
        <v/>
      </c>
      <c r="B2443" t="str">
        <f>IF(INDEX('Display 730 &amp; 1200'!$B:$B,ROW())="","",INDEX('Display 730 &amp; 1200'!$B:$B,ROW()))</f>
        <v/>
      </c>
      <c r="C2443" t="str">
        <f>IF(INDEX('Display 730 &amp; 1200'!$D:$D,ROW())="","",INDEX('Display 730 &amp; 1200'!$D:$D,ROW()))</f>
        <v/>
      </c>
      <c r="D2443">
        <f>IF($C2443="",0,SUMIFS(#REF!,#REF!,$C2443,#REF!,"&gt;="&amp;'Display 730 &amp; 1200'!$AN$10,#REF!,"&lt;="&amp;'Display 730 &amp; 1200'!$AN$9))</f>
        <v>0</v>
      </c>
      <c r="E2443">
        <f>IF($C2443="",0,SUMIFS(#REF!,#REF!,$C2443,#REF!,"&gt;="&amp;'Display 730 &amp; 1200'!$AN$12,#REF!,"&lt;="&amp;'Display 730 &amp; 1200'!$AN$11))</f>
        <v>0</v>
      </c>
    </row>
    <row r="2444" spans="1:5">
      <c r="A2444" t="str">
        <f>IF(INDEX('Display 730 &amp; 1200'!$A:$A,ROW())="","",INDEX('Display 730 &amp; 1200'!$A:$A,ROW()))</f>
        <v/>
      </c>
      <c r="B2444" t="str">
        <f>IF(INDEX('Display 730 &amp; 1200'!$B:$B,ROW())="","",INDEX('Display 730 &amp; 1200'!$B:$B,ROW()))</f>
        <v/>
      </c>
      <c r="C2444" t="str">
        <f>IF(INDEX('Display 730 &amp; 1200'!$D:$D,ROW())="","",INDEX('Display 730 &amp; 1200'!$D:$D,ROW()))</f>
        <v/>
      </c>
      <c r="D2444">
        <f>IF($C2444="",0,SUMIFS(#REF!,#REF!,$C2444,#REF!,"&gt;="&amp;'Display 730 &amp; 1200'!$AN$10,#REF!,"&lt;="&amp;'Display 730 &amp; 1200'!$AN$9))</f>
        <v>0</v>
      </c>
      <c r="E2444">
        <f>IF($C2444="",0,SUMIFS(#REF!,#REF!,$C2444,#REF!,"&gt;="&amp;'Display 730 &amp; 1200'!$AN$12,#REF!,"&lt;="&amp;'Display 730 &amp; 1200'!$AN$11))</f>
        <v>0</v>
      </c>
    </row>
    <row r="2445" spans="1:5">
      <c r="A2445" t="str">
        <f>IF(INDEX('Display 730 &amp; 1200'!$A:$A,ROW())="","",INDEX('Display 730 &amp; 1200'!$A:$A,ROW()))</f>
        <v/>
      </c>
      <c r="B2445" t="str">
        <f>IF(INDEX('Display 730 &amp; 1200'!$B:$B,ROW())="","",INDEX('Display 730 &amp; 1200'!$B:$B,ROW()))</f>
        <v/>
      </c>
      <c r="C2445" t="str">
        <f>IF(INDEX('Display 730 &amp; 1200'!$D:$D,ROW())="","",INDEX('Display 730 &amp; 1200'!$D:$D,ROW()))</f>
        <v/>
      </c>
      <c r="D2445">
        <f>IF($C2445="",0,SUMIFS(#REF!,#REF!,$C2445,#REF!,"&gt;="&amp;'Display 730 &amp; 1200'!$AN$10,#REF!,"&lt;="&amp;'Display 730 &amp; 1200'!$AN$9))</f>
        <v>0</v>
      </c>
      <c r="E2445">
        <f>IF($C2445="",0,SUMIFS(#REF!,#REF!,$C2445,#REF!,"&gt;="&amp;'Display 730 &amp; 1200'!$AN$12,#REF!,"&lt;="&amp;'Display 730 &amp; 1200'!$AN$11))</f>
        <v>0</v>
      </c>
    </row>
    <row r="2446" spans="1:5">
      <c r="A2446" t="str">
        <f>IF(INDEX('Display 730 &amp; 1200'!$A:$A,ROW())="","",INDEX('Display 730 &amp; 1200'!$A:$A,ROW()))</f>
        <v/>
      </c>
      <c r="B2446" t="str">
        <f>IF(INDEX('Display 730 &amp; 1200'!$B:$B,ROW())="","",INDEX('Display 730 &amp; 1200'!$B:$B,ROW()))</f>
        <v/>
      </c>
      <c r="C2446" t="str">
        <f>IF(INDEX('Display 730 &amp; 1200'!$D:$D,ROW())="","",INDEX('Display 730 &amp; 1200'!$D:$D,ROW()))</f>
        <v/>
      </c>
      <c r="D2446">
        <f>IF($C2446="",0,SUMIFS(#REF!,#REF!,$C2446,#REF!,"&gt;="&amp;'Display 730 &amp; 1200'!$AN$10,#REF!,"&lt;="&amp;'Display 730 &amp; 1200'!$AN$9))</f>
        <v>0</v>
      </c>
      <c r="E2446">
        <f>IF($C2446="",0,SUMIFS(#REF!,#REF!,$C2446,#REF!,"&gt;="&amp;'Display 730 &amp; 1200'!$AN$12,#REF!,"&lt;="&amp;'Display 730 &amp; 1200'!$AN$11))</f>
        <v>0</v>
      </c>
    </row>
    <row r="2447" spans="1:5">
      <c r="A2447" t="str">
        <f>IF(INDEX('Display 730 &amp; 1200'!$A:$A,ROW())="","",INDEX('Display 730 &amp; 1200'!$A:$A,ROW()))</f>
        <v/>
      </c>
      <c r="B2447" t="str">
        <f>IF(INDEX('Display 730 &amp; 1200'!$B:$B,ROW())="","",INDEX('Display 730 &amp; 1200'!$B:$B,ROW()))</f>
        <v/>
      </c>
      <c r="C2447" t="str">
        <f>IF(INDEX('Display 730 &amp; 1200'!$D:$D,ROW())="","",INDEX('Display 730 &amp; 1200'!$D:$D,ROW()))</f>
        <v/>
      </c>
      <c r="D2447">
        <f>IF($C2447="",0,SUMIFS(#REF!,#REF!,$C2447,#REF!,"&gt;="&amp;'Display 730 &amp; 1200'!$AN$10,#REF!,"&lt;="&amp;'Display 730 &amp; 1200'!$AN$9))</f>
        <v>0</v>
      </c>
      <c r="E2447">
        <f>IF($C2447="",0,SUMIFS(#REF!,#REF!,$C2447,#REF!,"&gt;="&amp;'Display 730 &amp; 1200'!$AN$12,#REF!,"&lt;="&amp;'Display 730 &amp; 1200'!$AN$11))</f>
        <v>0</v>
      </c>
    </row>
    <row r="2448" spans="1:5">
      <c r="A2448" t="str">
        <f>IF(INDEX('Display 730 &amp; 1200'!$A:$A,ROW())="","",INDEX('Display 730 &amp; 1200'!$A:$A,ROW()))</f>
        <v/>
      </c>
      <c r="B2448" t="str">
        <f>IF(INDEX('Display 730 &amp; 1200'!$B:$B,ROW())="","",INDEX('Display 730 &amp; 1200'!$B:$B,ROW()))</f>
        <v/>
      </c>
      <c r="C2448" t="str">
        <f>IF(INDEX('Display 730 &amp; 1200'!$D:$D,ROW())="","",INDEX('Display 730 &amp; 1200'!$D:$D,ROW()))</f>
        <v/>
      </c>
      <c r="D2448">
        <f>IF($C2448="",0,SUMIFS(#REF!,#REF!,$C2448,#REF!,"&gt;="&amp;'Display 730 &amp; 1200'!$AN$10,#REF!,"&lt;="&amp;'Display 730 &amp; 1200'!$AN$9))</f>
        <v>0</v>
      </c>
      <c r="E2448">
        <f>IF($C2448="",0,SUMIFS(#REF!,#REF!,$C2448,#REF!,"&gt;="&amp;'Display 730 &amp; 1200'!$AN$12,#REF!,"&lt;="&amp;'Display 730 &amp; 1200'!$AN$11))</f>
        <v>0</v>
      </c>
    </row>
    <row r="2449" spans="1:5">
      <c r="A2449" t="str">
        <f>IF(INDEX('Display 730 &amp; 1200'!$A:$A,ROW())="","",INDEX('Display 730 &amp; 1200'!$A:$A,ROW()))</f>
        <v/>
      </c>
      <c r="B2449" t="str">
        <f>IF(INDEX('Display 730 &amp; 1200'!$B:$B,ROW())="","",INDEX('Display 730 &amp; 1200'!$B:$B,ROW()))</f>
        <v/>
      </c>
      <c r="C2449" t="str">
        <f>IF(INDEX('Display 730 &amp; 1200'!$D:$D,ROW())="","",INDEX('Display 730 &amp; 1200'!$D:$D,ROW()))</f>
        <v/>
      </c>
      <c r="D2449">
        <f>IF($C2449="",0,SUMIFS(#REF!,#REF!,$C2449,#REF!,"&gt;="&amp;'Display 730 &amp; 1200'!$AN$10,#REF!,"&lt;="&amp;'Display 730 &amp; 1200'!$AN$9))</f>
        <v>0</v>
      </c>
      <c r="E2449">
        <f>IF($C2449="",0,SUMIFS(#REF!,#REF!,$C2449,#REF!,"&gt;="&amp;'Display 730 &amp; 1200'!$AN$12,#REF!,"&lt;="&amp;'Display 730 &amp; 1200'!$AN$11))</f>
        <v>0</v>
      </c>
    </row>
    <row r="2450" spans="1:5">
      <c r="A2450" t="str">
        <f>IF(INDEX('Display 730 &amp; 1200'!$A:$A,ROW())="","",INDEX('Display 730 &amp; 1200'!$A:$A,ROW()))</f>
        <v/>
      </c>
      <c r="B2450" t="str">
        <f>IF(INDEX('Display 730 &amp; 1200'!$B:$B,ROW())="","",INDEX('Display 730 &amp; 1200'!$B:$B,ROW()))</f>
        <v/>
      </c>
      <c r="C2450" t="str">
        <f>IF(INDEX('Display 730 &amp; 1200'!$D:$D,ROW())="","",INDEX('Display 730 &amp; 1200'!$D:$D,ROW()))</f>
        <v/>
      </c>
      <c r="D2450">
        <f>IF($C2450="",0,SUMIFS(#REF!,#REF!,$C2450,#REF!,"&gt;="&amp;'Display 730 &amp; 1200'!$AN$10,#REF!,"&lt;="&amp;'Display 730 &amp; 1200'!$AN$9))</f>
        <v>0</v>
      </c>
      <c r="E2450">
        <f>IF($C2450="",0,SUMIFS(#REF!,#REF!,$C2450,#REF!,"&gt;="&amp;'Display 730 &amp; 1200'!$AN$12,#REF!,"&lt;="&amp;'Display 730 &amp; 1200'!$AN$11))</f>
        <v>0</v>
      </c>
    </row>
    <row r="2451" spans="1:5">
      <c r="A2451" t="str">
        <f>IF(INDEX('Display 730 &amp; 1200'!$A:$A,ROW())="","",INDEX('Display 730 &amp; 1200'!$A:$A,ROW()))</f>
        <v/>
      </c>
      <c r="B2451" t="str">
        <f>IF(INDEX('Display 730 &amp; 1200'!$B:$B,ROW())="","",INDEX('Display 730 &amp; 1200'!$B:$B,ROW()))</f>
        <v/>
      </c>
      <c r="C2451" t="str">
        <f>IF(INDEX('Display 730 &amp; 1200'!$D:$D,ROW())="","",INDEX('Display 730 &amp; 1200'!$D:$D,ROW()))</f>
        <v/>
      </c>
      <c r="D2451">
        <f>IF($C2451="",0,SUMIFS(#REF!,#REF!,$C2451,#REF!,"&gt;="&amp;'Display 730 &amp; 1200'!$AN$10,#REF!,"&lt;="&amp;'Display 730 &amp; 1200'!$AN$9))</f>
        <v>0</v>
      </c>
      <c r="E2451">
        <f>IF($C2451="",0,SUMIFS(#REF!,#REF!,$C2451,#REF!,"&gt;="&amp;'Display 730 &amp; 1200'!$AN$12,#REF!,"&lt;="&amp;'Display 730 &amp; 1200'!$AN$11))</f>
        <v>0</v>
      </c>
    </row>
    <row r="2452" spans="1:5">
      <c r="A2452" t="str">
        <f>IF(INDEX('Display 730 &amp; 1200'!$A:$A,ROW())="","",INDEX('Display 730 &amp; 1200'!$A:$A,ROW()))</f>
        <v/>
      </c>
      <c r="B2452" t="str">
        <f>IF(INDEX('Display 730 &amp; 1200'!$B:$B,ROW())="","",INDEX('Display 730 &amp; 1200'!$B:$B,ROW()))</f>
        <v/>
      </c>
      <c r="C2452" t="str">
        <f>IF(INDEX('Display 730 &amp; 1200'!$D:$D,ROW())="","",INDEX('Display 730 &amp; 1200'!$D:$D,ROW()))</f>
        <v/>
      </c>
      <c r="D2452">
        <f>IF($C2452="",0,SUMIFS(#REF!,#REF!,$C2452,#REF!,"&gt;="&amp;'Display 730 &amp; 1200'!$AN$10,#REF!,"&lt;="&amp;'Display 730 &amp; 1200'!$AN$9))</f>
        <v>0</v>
      </c>
      <c r="E2452">
        <f>IF($C2452="",0,SUMIFS(#REF!,#REF!,$C2452,#REF!,"&gt;="&amp;'Display 730 &amp; 1200'!$AN$12,#REF!,"&lt;="&amp;'Display 730 &amp; 1200'!$AN$11))</f>
        <v>0</v>
      </c>
    </row>
    <row r="2453" spans="1:5">
      <c r="A2453" t="str">
        <f>IF(INDEX('Display 730 &amp; 1200'!$A:$A,ROW())="","",INDEX('Display 730 &amp; 1200'!$A:$A,ROW()))</f>
        <v/>
      </c>
      <c r="B2453" t="str">
        <f>IF(INDEX('Display 730 &amp; 1200'!$B:$B,ROW())="","",INDEX('Display 730 &amp; 1200'!$B:$B,ROW()))</f>
        <v/>
      </c>
      <c r="C2453" t="str">
        <f>IF(INDEX('Display 730 &amp; 1200'!$D:$D,ROW())="","",INDEX('Display 730 &amp; 1200'!$D:$D,ROW()))</f>
        <v/>
      </c>
      <c r="D2453">
        <f>IF($C2453="",0,SUMIFS(#REF!,#REF!,$C2453,#REF!,"&gt;="&amp;'Display 730 &amp; 1200'!$AN$10,#REF!,"&lt;="&amp;'Display 730 &amp; 1200'!$AN$9))</f>
        <v>0</v>
      </c>
      <c r="E2453">
        <f>IF($C2453="",0,SUMIFS(#REF!,#REF!,$C2453,#REF!,"&gt;="&amp;'Display 730 &amp; 1200'!$AN$12,#REF!,"&lt;="&amp;'Display 730 &amp; 1200'!$AN$11))</f>
        <v>0</v>
      </c>
    </row>
    <row r="2454" spans="1:5">
      <c r="A2454" t="str">
        <f>IF(INDEX('Display 730 &amp; 1200'!$A:$A,ROW())="","",INDEX('Display 730 &amp; 1200'!$A:$A,ROW()))</f>
        <v/>
      </c>
      <c r="B2454" t="str">
        <f>IF(INDEX('Display 730 &amp; 1200'!$B:$B,ROW())="","",INDEX('Display 730 &amp; 1200'!$B:$B,ROW()))</f>
        <v/>
      </c>
      <c r="C2454" t="str">
        <f>IF(INDEX('Display 730 &amp; 1200'!$D:$D,ROW())="","",INDEX('Display 730 &amp; 1200'!$D:$D,ROW()))</f>
        <v/>
      </c>
      <c r="D2454">
        <f>IF($C2454="",0,SUMIFS(#REF!,#REF!,$C2454,#REF!,"&gt;="&amp;'Display 730 &amp; 1200'!$AN$10,#REF!,"&lt;="&amp;'Display 730 &amp; 1200'!$AN$9))</f>
        <v>0</v>
      </c>
      <c r="E2454">
        <f>IF($C2454="",0,SUMIFS(#REF!,#REF!,$C2454,#REF!,"&gt;="&amp;'Display 730 &amp; 1200'!$AN$12,#REF!,"&lt;="&amp;'Display 730 &amp; 1200'!$AN$11))</f>
        <v>0</v>
      </c>
    </row>
    <row r="2455" spans="1:5">
      <c r="A2455" t="str">
        <f>IF(INDEX('Display 730 &amp; 1200'!$A:$A,ROW())="","",INDEX('Display 730 &amp; 1200'!$A:$A,ROW()))</f>
        <v/>
      </c>
      <c r="B2455" t="str">
        <f>IF(INDEX('Display 730 &amp; 1200'!$B:$B,ROW())="","",INDEX('Display 730 &amp; 1200'!$B:$B,ROW()))</f>
        <v/>
      </c>
      <c r="C2455" t="str">
        <f>IF(INDEX('Display 730 &amp; 1200'!$D:$D,ROW())="","",INDEX('Display 730 &amp; 1200'!$D:$D,ROW()))</f>
        <v/>
      </c>
      <c r="D2455">
        <f>IF($C2455="",0,SUMIFS(#REF!,#REF!,$C2455,#REF!,"&gt;="&amp;'Display 730 &amp; 1200'!$AN$10,#REF!,"&lt;="&amp;'Display 730 &amp; 1200'!$AN$9))</f>
        <v>0</v>
      </c>
      <c r="E2455">
        <f>IF($C2455="",0,SUMIFS(#REF!,#REF!,$C2455,#REF!,"&gt;="&amp;'Display 730 &amp; 1200'!$AN$12,#REF!,"&lt;="&amp;'Display 730 &amp; 1200'!$AN$11))</f>
        <v>0</v>
      </c>
    </row>
    <row r="2456" spans="1:5">
      <c r="A2456" t="str">
        <f>IF(INDEX('Display 730 &amp; 1200'!$A:$A,ROW())="","",INDEX('Display 730 &amp; 1200'!$A:$A,ROW()))</f>
        <v/>
      </c>
      <c r="B2456" t="str">
        <f>IF(INDEX('Display 730 &amp; 1200'!$B:$B,ROW())="","",INDEX('Display 730 &amp; 1200'!$B:$B,ROW()))</f>
        <v/>
      </c>
      <c r="C2456" t="str">
        <f>IF(INDEX('Display 730 &amp; 1200'!$D:$D,ROW())="","",INDEX('Display 730 &amp; 1200'!$D:$D,ROW()))</f>
        <v/>
      </c>
      <c r="D2456">
        <f>IF($C2456="",0,SUMIFS(#REF!,#REF!,$C2456,#REF!,"&gt;="&amp;'Display 730 &amp; 1200'!$AN$10,#REF!,"&lt;="&amp;'Display 730 &amp; 1200'!$AN$9))</f>
        <v>0</v>
      </c>
      <c r="E2456">
        <f>IF($C2456="",0,SUMIFS(#REF!,#REF!,$C2456,#REF!,"&gt;="&amp;'Display 730 &amp; 1200'!$AN$12,#REF!,"&lt;="&amp;'Display 730 &amp; 1200'!$AN$11))</f>
        <v>0</v>
      </c>
    </row>
    <row r="2457" spans="1:5">
      <c r="A2457" t="str">
        <f>IF(INDEX('Display 730 &amp; 1200'!$A:$A,ROW())="","",INDEX('Display 730 &amp; 1200'!$A:$A,ROW()))</f>
        <v/>
      </c>
      <c r="B2457" t="str">
        <f>IF(INDEX('Display 730 &amp; 1200'!$B:$B,ROW())="","",INDEX('Display 730 &amp; 1200'!$B:$B,ROW()))</f>
        <v/>
      </c>
      <c r="C2457" t="str">
        <f>IF(INDEX('Display 730 &amp; 1200'!$D:$D,ROW())="","",INDEX('Display 730 &amp; 1200'!$D:$D,ROW()))</f>
        <v/>
      </c>
      <c r="D2457">
        <f>IF($C2457="",0,SUMIFS(#REF!,#REF!,$C2457,#REF!,"&gt;="&amp;'Display 730 &amp; 1200'!$AN$10,#REF!,"&lt;="&amp;'Display 730 &amp; 1200'!$AN$9))</f>
        <v>0</v>
      </c>
      <c r="E2457">
        <f>IF($C2457="",0,SUMIFS(#REF!,#REF!,$C2457,#REF!,"&gt;="&amp;'Display 730 &amp; 1200'!$AN$12,#REF!,"&lt;="&amp;'Display 730 &amp; 1200'!$AN$11))</f>
        <v>0</v>
      </c>
    </row>
    <row r="2458" spans="1:5">
      <c r="A2458" t="str">
        <f>IF(INDEX('Display 730 &amp; 1200'!$A:$A,ROW())="","",INDEX('Display 730 &amp; 1200'!$A:$A,ROW()))</f>
        <v/>
      </c>
      <c r="B2458" t="str">
        <f>IF(INDEX('Display 730 &amp; 1200'!$B:$B,ROW())="","",INDEX('Display 730 &amp; 1200'!$B:$B,ROW()))</f>
        <v/>
      </c>
      <c r="C2458" t="str">
        <f>IF(INDEX('Display 730 &amp; 1200'!$D:$D,ROW())="","",INDEX('Display 730 &amp; 1200'!$D:$D,ROW()))</f>
        <v/>
      </c>
      <c r="D2458">
        <f>IF($C2458="",0,SUMIFS(#REF!,#REF!,$C2458,#REF!,"&gt;="&amp;'Display 730 &amp; 1200'!$AN$10,#REF!,"&lt;="&amp;'Display 730 &amp; 1200'!$AN$9))</f>
        <v>0</v>
      </c>
      <c r="E2458">
        <f>IF($C2458="",0,SUMIFS(#REF!,#REF!,$C2458,#REF!,"&gt;="&amp;'Display 730 &amp; 1200'!$AN$12,#REF!,"&lt;="&amp;'Display 730 &amp; 1200'!$AN$11))</f>
        <v>0</v>
      </c>
    </row>
    <row r="2459" spans="1:5">
      <c r="A2459" t="str">
        <f>IF(INDEX('Display 730 &amp; 1200'!$A:$A,ROW())="","",INDEX('Display 730 &amp; 1200'!$A:$A,ROW()))</f>
        <v/>
      </c>
      <c r="B2459" t="str">
        <f>IF(INDEX('Display 730 &amp; 1200'!$B:$B,ROW())="","",INDEX('Display 730 &amp; 1200'!$B:$B,ROW()))</f>
        <v/>
      </c>
      <c r="C2459" t="str">
        <f>IF(INDEX('Display 730 &amp; 1200'!$D:$D,ROW())="","",INDEX('Display 730 &amp; 1200'!$D:$D,ROW()))</f>
        <v/>
      </c>
      <c r="D2459">
        <f>IF($C2459="",0,SUMIFS(#REF!,#REF!,$C2459,#REF!,"&gt;="&amp;'Display 730 &amp; 1200'!$AN$10,#REF!,"&lt;="&amp;'Display 730 &amp; 1200'!$AN$9))</f>
        <v>0</v>
      </c>
      <c r="E2459">
        <f>IF($C2459="",0,SUMIFS(#REF!,#REF!,$C2459,#REF!,"&gt;="&amp;'Display 730 &amp; 1200'!$AN$12,#REF!,"&lt;="&amp;'Display 730 &amp; 1200'!$AN$11))</f>
        <v>0</v>
      </c>
    </row>
    <row r="2460" spans="1:5">
      <c r="A2460" t="str">
        <f>IF(INDEX('Display 730 &amp; 1200'!$A:$A,ROW())="","",INDEX('Display 730 &amp; 1200'!$A:$A,ROW()))</f>
        <v/>
      </c>
      <c r="B2460" t="str">
        <f>IF(INDEX('Display 730 &amp; 1200'!$B:$B,ROW())="","",INDEX('Display 730 &amp; 1200'!$B:$B,ROW()))</f>
        <v/>
      </c>
      <c r="C2460" t="str">
        <f>IF(INDEX('Display 730 &amp; 1200'!$D:$D,ROW())="","",INDEX('Display 730 &amp; 1200'!$D:$D,ROW()))</f>
        <v/>
      </c>
      <c r="D2460">
        <f>IF($C2460="",0,SUMIFS(#REF!,#REF!,$C2460,#REF!,"&gt;="&amp;'Display 730 &amp; 1200'!$AN$10,#REF!,"&lt;="&amp;'Display 730 &amp; 1200'!$AN$9))</f>
        <v>0</v>
      </c>
      <c r="E2460">
        <f>IF($C2460="",0,SUMIFS(#REF!,#REF!,$C2460,#REF!,"&gt;="&amp;'Display 730 &amp; 1200'!$AN$12,#REF!,"&lt;="&amp;'Display 730 &amp; 1200'!$AN$11))</f>
        <v>0</v>
      </c>
    </row>
    <row r="2461" spans="1:5">
      <c r="A2461" t="str">
        <f>IF(INDEX('Display 730 &amp; 1200'!$A:$A,ROW())="","",INDEX('Display 730 &amp; 1200'!$A:$A,ROW()))</f>
        <v/>
      </c>
      <c r="B2461" t="str">
        <f>IF(INDEX('Display 730 &amp; 1200'!$B:$B,ROW())="","",INDEX('Display 730 &amp; 1200'!$B:$B,ROW()))</f>
        <v/>
      </c>
      <c r="C2461" t="str">
        <f>IF(INDEX('Display 730 &amp; 1200'!$D:$D,ROW())="","",INDEX('Display 730 &amp; 1200'!$D:$D,ROW()))</f>
        <v/>
      </c>
      <c r="D2461">
        <f>IF($C2461="",0,SUMIFS(#REF!,#REF!,$C2461,#REF!,"&gt;="&amp;'Display 730 &amp; 1200'!$AN$10,#REF!,"&lt;="&amp;'Display 730 &amp; 1200'!$AN$9))</f>
        <v>0</v>
      </c>
      <c r="E2461">
        <f>IF($C2461="",0,SUMIFS(#REF!,#REF!,$C2461,#REF!,"&gt;="&amp;'Display 730 &amp; 1200'!$AN$12,#REF!,"&lt;="&amp;'Display 730 &amp; 1200'!$AN$11))</f>
        <v>0</v>
      </c>
    </row>
    <row r="2462" spans="1:5">
      <c r="A2462" t="str">
        <f>IF(INDEX('Display 730 &amp; 1200'!$A:$A,ROW())="","",INDEX('Display 730 &amp; 1200'!$A:$A,ROW()))</f>
        <v/>
      </c>
      <c r="B2462" t="str">
        <f>IF(INDEX('Display 730 &amp; 1200'!$B:$B,ROW())="","",INDEX('Display 730 &amp; 1200'!$B:$B,ROW()))</f>
        <v/>
      </c>
      <c r="C2462" t="str">
        <f>IF(INDEX('Display 730 &amp; 1200'!$D:$D,ROW())="","",INDEX('Display 730 &amp; 1200'!$D:$D,ROW()))</f>
        <v/>
      </c>
      <c r="D2462">
        <f>IF($C2462="",0,SUMIFS(#REF!,#REF!,$C2462,#REF!,"&gt;="&amp;'Display 730 &amp; 1200'!$AN$10,#REF!,"&lt;="&amp;'Display 730 &amp; 1200'!$AN$9))</f>
        <v>0</v>
      </c>
      <c r="E2462">
        <f>IF($C2462="",0,SUMIFS(#REF!,#REF!,$C2462,#REF!,"&gt;="&amp;'Display 730 &amp; 1200'!$AN$12,#REF!,"&lt;="&amp;'Display 730 &amp; 1200'!$AN$11))</f>
        <v>0</v>
      </c>
    </row>
    <row r="2463" spans="1:5">
      <c r="A2463" t="str">
        <f>IF(INDEX('Display 730 &amp; 1200'!$A:$A,ROW())="","",INDEX('Display 730 &amp; 1200'!$A:$A,ROW()))</f>
        <v/>
      </c>
      <c r="B2463" t="str">
        <f>IF(INDEX('Display 730 &amp; 1200'!$B:$B,ROW())="","",INDEX('Display 730 &amp; 1200'!$B:$B,ROW()))</f>
        <v/>
      </c>
      <c r="C2463" t="str">
        <f>IF(INDEX('Display 730 &amp; 1200'!$D:$D,ROW())="","",INDEX('Display 730 &amp; 1200'!$D:$D,ROW()))</f>
        <v/>
      </c>
      <c r="D2463">
        <f>IF($C2463="",0,SUMIFS(#REF!,#REF!,$C2463,#REF!,"&gt;="&amp;'Display 730 &amp; 1200'!$AN$10,#REF!,"&lt;="&amp;'Display 730 &amp; 1200'!$AN$9))</f>
        <v>0</v>
      </c>
      <c r="E2463">
        <f>IF($C2463="",0,SUMIFS(#REF!,#REF!,$C2463,#REF!,"&gt;="&amp;'Display 730 &amp; 1200'!$AN$12,#REF!,"&lt;="&amp;'Display 730 &amp; 1200'!$AN$11))</f>
        <v>0</v>
      </c>
    </row>
    <row r="2464" spans="1:5">
      <c r="A2464" t="str">
        <f>IF(INDEX('Display 730 &amp; 1200'!$A:$A,ROW())="","",INDEX('Display 730 &amp; 1200'!$A:$A,ROW()))</f>
        <v/>
      </c>
      <c r="B2464" t="str">
        <f>IF(INDEX('Display 730 &amp; 1200'!$B:$B,ROW())="","",INDEX('Display 730 &amp; 1200'!$B:$B,ROW()))</f>
        <v/>
      </c>
      <c r="C2464" t="str">
        <f>IF(INDEX('Display 730 &amp; 1200'!$D:$D,ROW())="","",INDEX('Display 730 &amp; 1200'!$D:$D,ROW()))</f>
        <v/>
      </c>
      <c r="D2464">
        <f>IF($C2464="",0,SUMIFS(#REF!,#REF!,$C2464,#REF!,"&gt;="&amp;'Display 730 &amp; 1200'!$AN$10,#REF!,"&lt;="&amp;'Display 730 &amp; 1200'!$AN$9))</f>
        <v>0</v>
      </c>
      <c r="E2464">
        <f>IF($C2464="",0,SUMIFS(#REF!,#REF!,$C2464,#REF!,"&gt;="&amp;'Display 730 &amp; 1200'!$AN$12,#REF!,"&lt;="&amp;'Display 730 &amp; 1200'!$AN$11))</f>
        <v>0</v>
      </c>
    </row>
    <row r="2465" spans="1:5">
      <c r="A2465" t="str">
        <f>IF(INDEX('Display 730 &amp; 1200'!$A:$A,ROW())="","",INDEX('Display 730 &amp; 1200'!$A:$A,ROW()))</f>
        <v/>
      </c>
      <c r="B2465" t="str">
        <f>IF(INDEX('Display 730 &amp; 1200'!$B:$B,ROW())="","",INDEX('Display 730 &amp; 1200'!$B:$B,ROW()))</f>
        <v/>
      </c>
      <c r="C2465" t="str">
        <f>IF(INDEX('Display 730 &amp; 1200'!$D:$D,ROW())="","",INDEX('Display 730 &amp; 1200'!$D:$D,ROW()))</f>
        <v/>
      </c>
      <c r="D2465">
        <f>IF($C2465="",0,SUMIFS(#REF!,#REF!,$C2465,#REF!,"&gt;="&amp;'Display 730 &amp; 1200'!$AN$10,#REF!,"&lt;="&amp;'Display 730 &amp; 1200'!$AN$9))</f>
        <v>0</v>
      </c>
      <c r="E2465">
        <f>IF($C2465="",0,SUMIFS(#REF!,#REF!,$C2465,#REF!,"&gt;="&amp;'Display 730 &amp; 1200'!$AN$12,#REF!,"&lt;="&amp;'Display 730 &amp; 1200'!$AN$11))</f>
        <v>0</v>
      </c>
    </row>
    <row r="2466" spans="1:5">
      <c r="A2466" t="str">
        <f>IF(INDEX('Display 730 &amp; 1200'!$A:$A,ROW())="","",INDEX('Display 730 &amp; 1200'!$A:$A,ROW()))</f>
        <v/>
      </c>
      <c r="B2466" t="str">
        <f>IF(INDEX('Display 730 &amp; 1200'!$B:$B,ROW())="","",INDEX('Display 730 &amp; 1200'!$B:$B,ROW()))</f>
        <v/>
      </c>
      <c r="C2466" t="str">
        <f>IF(INDEX('Display 730 &amp; 1200'!$D:$D,ROW())="","",INDEX('Display 730 &amp; 1200'!$D:$D,ROW()))</f>
        <v/>
      </c>
      <c r="D2466">
        <f>IF($C2466="",0,SUMIFS(#REF!,#REF!,$C2466,#REF!,"&gt;="&amp;'Display 730 &amp; 1200'!$AN$10,#REF!,"&lt;="&amp;'Display 730 &amp; 1200'!$AN$9))</f>
        <v>0</v>
      </c>
      <c r="E2466">
        <f>IF($C2466="",0,SUMIFS(#REF!,#REF!,$C2466,#REF!,"&gt;="&amp;'Display 730 &amp; 1200'!$AN$12,#REF!,"&lt;="&amp;'Display 730 &amp; 1200'!$AN$11))</f>
        <v>0</v>
      </c>
    </row>
    <row r="2467" spans="1:5">
      <c r="A2467" t="str">
        <f>IF(INDEX('Display 730 &amp; 1200'!$A:$A,ROW())="","",INDEX('Display 730 &amp; 1200'!$A:$A,ROW()))</f>
        <v/>
      </c>
      <c r="B2467" t="str">
        <f>IF(INDEX('Display 730 &amp; 1200'!$B:$B,ROW())="","",INDEX('Display 730 &amp; 1200'!$B:$B,ROW()))</f>
        <v/>
      </c>
      <c r="C2467" t="str">
        <f>IF(INDEX('Display 730 &amp; 1200'!$D:$D,ROW())="","",INDEX('Display 730 &amp; 1200'!$D:$D,ROW()))</f>
        <v/>
      </c>
      <c r="D2467">
        <f>IF($C2467="",0,SUMIFS(#REF!,#REF!,$C2467,#REF!,"&gt;="&amp;'Display 730 &amp; 1200'!$AN$10,#REF!,"&lt;="&amp;'Display 730 &amp; 1200'!$AN$9))</f>
        <v>0</v>
      </c>
      <c r="E2467">
        <f>IF($C2467="",0,SUMIFS(#REF!,#REF!,$C2467,#REF!,"&gt;="&amp;'Display 730 &amp; 1200'!$AN$12,#REF!,"&lt;="&amp;'Display 730 &amp; 1200'!$AN$11))</f>
        <v>0</v>
      </c>
    </row>
    <row r="2468" spans="1:5">
      <c r="A2468" t="str">
        <f>IF(INDEX('Display 730 &amp; 1200'!$A:$A,ROW())="","",INDEX('Display 730 &amp; 1200'!$A:$A,ROW()))</f>
        <v/>
      </c>
      <c r="B2468" t="str">
        <f>IF(INDEX('Display 730 &amp; 1200'!$B:$B,ROW())="","",INDEX('Display 730 &amp; 1200'!$B:$B,ROW()))</f>
        <v/>
      </c>
      <c r="C2468" t="str">
        <f>IF(INDEX('Display 730 &amp; 1200'!$D:$D,ROW())="","",INDEX('Display 730 &amp; 1200'!$D:$D,ROW()))</f>
        <v/>
      </c>
      <c r="D2468">
        <f>IF($C2468="",0,SUMIFS(#REF!,#REF!,$C2468,#REF!,"&gt;="&amp;'Display 730 &amp; 1200'!$AN$10,#REF!,"&lt;="&amp;'Display 730 &amp; 1200'!$AN$9))</f>
        <v>0</v>
      </c>
      <c r="E2468">
        <f>IF($C2468="",0,SUMIFS(#REF!,#REF!,$C2468,#REF!,"&gt;="&amp;'Display 730 &amp; 1200'!$AN$12,#REF!,"&lt;="&amp;'Display 730 &amp; 1200'!$AN$11))</f>
        <v>0</v>
      </c>
    </row>
    <row r="2469" spans="1:5">
      <c r="A2469" t="str">
        <f>IF(INDEX('Display 730 &amp; 1200'!$A:$A,ROW())="","",INDEX('Display 730 &amp; 1200'!$A:$A,ROW()))</f>
        <v/>
      </c>
      <c r="B2469" t="str">
        <f>IF(INDEX('Display 730 &amp; 1200'!$B:$B,ROW())="","",INDEX('Display 730 &amp; 1200'!$B:$B,ROW()))</f>
        <v/>
      </c>
      <c r="C2469" t="str">
        <f>IF(INDEX('Display 730 &amp; 1200'!$D:$D,ROW())="","",INDEX('Display 730 &amp; 1200'!$D:$D,ROW()))</f>
        <v/>
      </c>
      <c r="D2469">
        <f>IF($C2469="",0,SUMIFS(#REF!,#REF!,$C2469,#REF!,"&gt;="&amp;'Display 730 &amp; 1200'!$AN$10,#REF!,"&lt;="&amp;'Display 730 &amp; 1200'!$AN$9))</f>
        <v>0</v>
      </c>
      <c r="E2469">
        <f>IF($C2469="",0,SUMIFS(#REF!,#REF!,$C2469,#REF!,"&gt;="&amp;'Display 730 &amp; 1200'!$AN$12,#REF!,"&lt;="&amp;'Display 730 &amp; 1200'!$AN$11))</f>
        <v>0</v>
      </c>
    </row>
    <row r="2470" spans="1:5">
      <c r="A2470" t="str">
        <f>IF(INDEX('Display 730 &amp; 1200'!$A:$A,ROW())="","",INDEX('Display 730 &amp; 1200'!$A:$A,ROW()))</f>
        <v/>
      </c>
      <c r="B2470" t="str">
        <f>IF(INDEX('Display 730 &amp; 1200'!$B:$B,ROW())="","",INDEX('Display 730 &amp; 1200'!$B:$B,ROW()))</f>
        <v/>
      </c>
      <c r="C2470" t="str">
        <f>IF(INDEX('Display 730 &amp; 1200'!$D:$D,ROW())="","",INDEX('Display 730 &amp; 1200'!$D:$D,ROW()))</f>
        <v/>
      </c>
      <c r="D2470">
        <f>IF($C2470="",0,SUMIFS(#REF!,#REF!,$C2470,#REF!,"&gt;="&amp;'Display 730 &amp; 1200'!$AN$10,#REF!,"&lt;="&amp;'Display 730 &amp; 1200'!$AN$9))</f>
        <v>0</v>
      </c>
      <c r="E2470">
        <f>IF($C2470="",0,SUMIFS(#REF!,#REF!,$C2470,#REF!,"&gt;="&amp;'Display 730 &amp; 1200'!$AN$12,#REF!,"&lt;="&amp;'Display 730 &amp; 1200'!$AN$11))</f>
        <v>0</v>
      </c>
    </row>
    <row r="2471" spans="1:5">
      <c r="A2471" t="str">
        <f>IF(INDEX('Display 730 &amp; 1200'!$A:$A,ROW())="","",INDEX('Display 730 &amp; 1200'!$A:$A,ROW()))</f>
        <v/>
      </c>
      <c r="B2471" t="str">
        <f>IF(INDEX('Display 730 &amp; 1200'!$B:$B,ROW())="","",INDEX('Display 730 &amp; 1200'!$B:$B,ROW()))</f>
        <v/>
      </c>
      <c r="C2471" t="str">
        <f>IF(INDEX('Display 730 &amp; 1200'!$D:$D,ROW())="","",INDEX('Display 730 &amp; 1200'!$D:$D,ROW()))</f>
        <v/>
      </c>
      <c r="D2471">
        <f>IF($C2471="",0,SUMIFS(#REF!,#REF!,$C2471,#REF!,"&gt;="&amp;'Display 730 &amp; 1200'!$AN$10,#REF!,"&lt;="&amp;'Display 730 &amp; 1200'!$AN$9))</f>
        <v>0</v>
      </c>
      <c r="E2471">
        <f>IF($C2471="",0,SUMIFS(#REF!,#REF!,$C2471,#REF!,"&gt;="&amp;'Display 730 &amp; 1200'!$AN$12,#REF!,"&lt;="&amp;'Display 730 &amp; 1200'!$AN$11))</f>
        <v>0</v>
      </c>
    </row>
    <row r="2472" spans="1:5">
      <c r="A2472" t="str">
        <f>IF(INDEX('Display 730 &amp; 1200'!$A:$A,ROW())="","",INDEX('Display 730 &amp; 1200'!$A:$A,ROW()))</f>
        <v/>
      </c>
      <c r="B2472" t="str">
        <f>IF(INDEX('Display 730 &amp; 1200'!$B:$B,ROW())="","",INDEX('Display 730 &amp; 1200'!$B:$B,ROW()))</f>
        <v/>
      </c>
      <c r="C2472" t="str">
        <f>IF(INDEX('Display 730 &amp; 1200'!$D:$D,ROW())="","",INDEX('Display 730 &amp; 1200'!$D:$D,ROW()))</f>
        <v/>
      </c>
      <c r="D2472">
        <f>IF($C2472="",0,SUMIFS(#REF!,#REF!,$C2472,#REF!,"&gt;="&amp;'Display 730 &amp; 1200'!$AN$10,#REF!,"&lt;="&amp;'Display 730 &amp; 1200'!$AN$9))</f>
        <v>0</v>
      </c>
      <c r="E2472">
        <f>IF($C2472="",0,SUMIFS(#REF!,#REF!,$C2472,#REF!,"&gt;="&amp;'Display 730 &amp; 1200'!$AN$12,#REF!,"&lt;="&amp;'Display 730 &amp; 1200'!$AN$11))</f>
        <v>0</v>
      </c>
    </row>
    <row r="2473" spans="1:5">
      <c r="A2473" t="str">
        <f>IF(INDEX('Display 730 &amp; 1200'!$A:$A,ROW())="","",INDEX('Display 730 &amp; 1200'!$A:$A,ROW()))</f>
        <v/>
      </c>
      <c r="B2473" t="str">
        <f>IF(INDEX('Display 730 &amp; 1200'!$B:$B,ROW())="","",INDEX('Display 730 &amp; 1200'!$B:$B,ROW()))</f>
        <v/>
      </c>
      <c r="C2473" t="str">
        <f>IF(INDEX('Display 730 &amp; 1200'!$D:$D,ROW())="","",INDEX('Display 730 &amp; 1200'!$D:$D,ROW()))</f>
        <v/>
      </c>
      <c r="D2473">
        <f>IF($C2473="",0,SUMIFS(#REF!,#REF!,$C2473,#REF!,"&gt;="&amp;'Display 730 &amp; 1200'!$AN$10,#REF!,"&lt;="&amp;'Display 730 &amp; 1200'!$AN$9))</f>
        <v>0</v>
      </c>
      <c r="E2473">
        <f>IF($C2473="",0,SUMIFS(#REF!,#REF!,$C2473,#REF!,"&gt;="&amp;'Display 730 &amp; 1200'!$AN$12,#REF!,"&lt;="&amp;'Display 730 &amp; 1200'!$AN$11))</f>
        <v>0</v>
      </c>
    </row>
    <row r="2474" spans="1:5">
      <c r="A2474" t="str">
        <f>IF(INDEX('Display 730 &amp; 1200'!$A:$A,ROW())="","",INDEX('Display 730 &amp; 1200'!$A:$A,ROW()))</f>
        <v/>
      </c>
      <c r="B2474" t="str">
        <f>IF(INDEX('Display 730 &amp; 1200'!$B:$B,ROW())="","",INDEX('Display 730 &amp; 1200'!$B:$B,ROW()))</f>
        <v/>
      </c>
      <c r="C2474" t="str">
        <f>IF(INDEX('Display 730 &amp; 1200'!$D:$D,ROW())="","",INDEX('Display 730 &amp; 1200'!$D:$D,ROW()))</f>
        <v/>
      </c>
      <c r="D2474">
        <f>IF($C2474="",0,SUMIFS(#REF!,#REF!,$C2474,#REF!,"&gt;="&amp;'Display 730 &amp; 1200'!$AN$10,#REF!,"&lt;="&amp;'Display 730 &amp; 1200'!$AN$9))</f>
        <v>0</v>
      </c>
      <c r="E2474">
        <f>IF($C2474="",0,SUMIFS(#REF!,#REF!,$C2474,#REF!,"&gt;="&amp;'Display 730 &amp; 1200'!$AN$12,#REF!,"&lt;="&amp;'Display 730 &amp; 1200'!$AN$11))</f>
        <v>0</v>
      </c>
    </row>
    <row r="2475" spans="1:5">
      <c r="A2475" t="str">
        <f>IF(INDEX('Display 730 &amp; 1200'!$A:$A,ROW())="","",INDEX('Display 730 &amp; 1200'!$A:$A,ROW()))</f>
        <v/>
      </c>
      <c r="B2475" t="str">
        <f>IF(INDEX('Display 730 &amp; 1200'!$B:$B,ROW())="","",INDEX('Display 730 &amp; 1200'!$B:$B,ROW()))</f>
        <v/>
      </c>
      <c r="C2475" t="str">
        <f>IF(INDEX('Display 730 &amp; 1200'!$D:$D,ROW())="","",INDEX('Display 730 &amp; 1200'!$D:$D,ROW()))</f>
        <v/>
      </c>
      <c r="D2475">
        <f>IF($C2475="",0,SUMIFS(#REF!,#REF!,$C2475,#REF!,"&gt;="&amp;'Display 730 &amp; 1200'!$AN$10,#REF!,"&lt;="&amp;'Display 730 &amp; 1200'!$AN$9))</f>
        <v>0</v>
      </c>
      <c r="E2475">
        <f>IF($C2475="",0,SUMIFS(#REF!,#REF!,$C2475,#REF!,"&gt;="&amp;'Display 730 &amp; 1200'!$AN$12,#REF!,"&lt;="&amp;'Display 730 &amp; 1200'!$AN$11))</f>
        <v>0</v>
      </c>
    </row>
    <row r="2476" spans="1:5">
      <c r="A2476" t="str">
        <f>IF(INDEX('Display 730 &amp; 1200'!$A:$A,ROW())="","",INDEX('Display 730 &amp; 1200'!$A:$A,ROW()))</f>
        <v/>
      </c>
      <c r="B2476" t="str">
        <f>IF(INDEX('Display 730 &amp; 1200'!$B:$B,ROW())="","",INDEX('Display 730 &amp; 1200'!$B:$B,ROW()))</f>
        <v/>
      </c>
      <c r="C2476" t="str">
        <f>IF(INDEX('Display 730 &amp; 1200'!$D:$D,ROW())="","",INDEX('Display 730 &amp; 1200'!$D:$D,ROW()))</f>
        <v/>
      </c>
      <c r="D2476">
        <f>IF($C2476="",0,SUMIFS(#REF!,#REF!,$C2476,#REF!,"&gt;="&amp;'Display 730 &amp; 1200'!$AN$10,#REF!,"&lt;="&amp;'Display 730 &amp; 1200'!$AN$9))</f>
        <v>0</v>
      </c>
      <c r="E2476">
        <f>IF($C2476="",0,SUMIFS(#REF!,#REF!,$C2476,#REF!,"&gt;="&amp;'Display 730 &amp; 1200'!$AN$12,#REF!,"&lt;="&amp;'Display 730 &amp; 1200'!$AN$11))</f>
        <v>0</v>
      </c>
    </row>
    <row r="2477" spans="1:5">
      <c r="A2477" t="str">
        <f>IF(INDEX('Display 730 &amp; 1200'!$A:$A,ROW())="","",INDEX('Display 730 &amp; 1200'!$A:$A,ROW()))</f>
        <v/>
      </c>
      <c r="B2477" t="str">
        <f>IF(INDEX('Display 730 &amp; 1200'!$B:$B,ROW())="","",INDEX('Display 730 &amp; 1200'!$B:$B,ROW()))</f>
        <v/>
      </c>
      <c r="C2477" t="str">
        <f>IF(INDEX('Display 730 &amp; 1200'!$D:$D,ROW())="","",INDEX('Display 730 &amp; 1200'!$D:$D,ROW()))</f>
        <v/>
      </c>
      <c r="D2477">
        <f>IF($C2477="",0,SUMIFS(#REF!,#REF!,$C2477,#REF!,"&gt;="&amp;'Display 730 &amp; 1200'!$AN$10,#REF!,"&lt;="&amp;'Display 730 &amp; 1200'!$AN$9))</f>
        <v>0</v>
      </c>
      <c r="E2477">
        <f>IF($C2477="",0,SUMIFS(#REF!,#REF!,$C2477,#REF!,"&gt;="&amp;'Display 730 &amp; 1200'!$AN$12,#REF!,"&lt;="&amp;'Display 730 &amp; 1200'!$AN$11))</f>
        <v>0</v>
      </c>
    </row>
    <row r="2478" spans="1:5">
      <c r="A2478" t="str">
        <f>IF(INDEX('Display 730 &amp; 1200'!$A:$A,ROW())="","",INDEX('Display 730 &amp; 1200'!$A:$A,ROW()))</f>
        <v/>
      </c>
      <c r="B2478" t="str">
        <f>IF(INDEX('Display 730 &amp; 1200'!$B:$B,ROW())="","",INDEX('Display 730 &amp; 1200'!$B:$B,ROW()))</f>
        <v/>
      </c>
      <c r="C2478" t="str">
        <f>IF(INDEX('Display 730 &amp; 1200'!$D:$D,ROW())="","",INDEX('Display 730 &amp; 1200'!$D:$D,ROW()))</f>
        <v/>
      </c>
      <c r="D2478">
        <f>IF($C2478="",0,SUMIFS(#REF!,#REF!,$C2478,#REF!,"&gt;="&amp;'Display 730 &amp; 1200'!$AN$10,#REF!,"&lt;="&amp;'Display 730 &amp; 1200'!$AN$9))</f>
        <v>0</v>
      </c>
      <c r="E2478">
        <f>IF($C2478="",0,SUMIFS(#REF!,#REF!,$C2478,#REF!,"&gt;="&amp;'Display 730 &amp; 1200'!$AN$12,#REF!,"&lt;="&amp;'Display 730 &amp; 1200'!$AN$11))</f>
        <v>0</v>
      </c>
    </row>
    <row r="2479" spans="1:5">
      <c r="A2479" t="str">
        <f>IF(INDEX('Display 730 &amp; 1200'!$A:$A,ROW())="","",INDEX('Display 730 &amp; 1200'!$A:$A,ROW()))</f>
        <v/>
      </c>
      <c r="B2479" t="str">
        <f>IF(INDEX('Display 730 &amp; 1200'!$B:$B,ROW())="","",INDEX('Display 730 &amp; 1200'!$B:$B,ROW()))</f>
        <v/>
      </c>
      <c r="C2479" t="str">
        <f>IF(INDEX('Display 730 &amp; 1200'!$D:$D,ROW())="","",INDEX('Display 730 &amp; 1200'!$D:$D,ROW()))</f>
        <v/>
      </c>
      <c r="D2479">
        <f>IF($C2479="",0,SUMIFS(#REF!,#REF!,$C2479,#REF!,"&gt;="&amp;'Display 730 &amp; 1200'!$AN$10,#REF!,"&lt;="&amp;'Display 730 &amp; 1200'!$AN$9))</f>
        <v>0</v>
      </c>
      <c r="E2479">
        <f>IF($C2479="",0,SUMIFS(#REF!,#REF!,$C2479,#REF!,"&gt;="&amp;'Display 730 &amp; 1200'!$AN$12,#REF!,"&lt;="&amp;'Display 730 &amp; 1200'!$AN$11))</f>
        <v>0</v>
      </c>
    </row>
    <row r="2480" spans="1:5">
      <c r="A2480" t="str">
        <f>IF(INDEX('Display 730 &amp; 1200'!$A:$A,ROW())="","",INDEX('Display 730 &amp; 1200'!$A:$A,ROW()))</f>
        <v/>
      </c>
      <c r="B2480" t="str">
        <f>IF(INDEX('Display 730 &amp; 1200'!$B:$B,ROW())="","",INDEX('Display 730 &amp; 1200'!$B:$B,ROW()))</f>
        <v/>
      </c>
      <c r="C2480" t="str">
        <f>IF(INDEX('Display 730 &amp; 1200'!$D:$D,ROW())="","",INDEX('Display 730 &amp; 1200'!$D:$D,ROW()))</f>
        <v/>
      </c>
      <c r="D2480">
        <f>IF($C2480="",0,SUMIFS(#REF!,#REF!,$C2480,#REF!,"&gt;="&amp;'Display 730 &amp; 1200'!$AN$10,#REF!,"&lt;="&amp;'Display 730 &amp; 1200'!$AN$9))</f>
        <v>0</v>
      </c>
      <c r="E2480">
        <f>IF($C2480="",0,SUMIFS(#REF!,#REF!,$C2480,#REF!,"&gt;="&amp;'Display 730 &amp; 1200'!$AN$12,#REF!,"&lt;="&amp;'Display 730 &amp; 1200'!$AN$11))</f>
        <v>0</v>
      </c>
    </row>
    <row r="2481" spans="1:5">
      <c r="A2481" t="str">
        <f>IF(INDEX('Display 730 &amp; 1200'!$A:$A,ROW())="","",INDEX('Display 730 &amp; 1200'!$A:$A,ROW()))</f>
        <v/>
      </c>
      <c r="B2481" t="str">
        <f>IF(INDEX('Display 730 &amp; 1200'!$B:$B,ROW())="","",INDEX('Display 730 &amp; 1200'!$B:$B,ROW()))</f>
        <v/>
      </c>
      <c r="C2481" t="str">
        <f>IF(INDEX('Display 730 &amp; 1200'!$D:$D,ROW())="","",INDEX('Display 730 &amp; 1200'!$D:$D,ROW()))</f>
        <v/>
      </c>
      <c r="D2481">
        <f>IF($C2481="",0,SUMIFS(#REF!,#REF!,$C2481,#REF!,"&gt;="&amp;'Display 730 &amp; 1200'!$AN$10,#REF!,"&lt;="&amp;'Display 730 &amp; 1200'!$AN$9))</f>
        <v>0</v>
      </c>
      <c r="E2481">
        <f>IF($C2481="",0,SUMIFS(#REF!,#REF!,$C2481,#REF!,"&gt;="&amp;'Display 730 &amp; 1200'!$AN$12,#REF!,"&lt;="&amp;'Display 730 &amp; 1200'!$AN$11))</f>
        <v>0</v>
      </c>
    </row>
    <row r="2482" spans="1:5">
      <c r="A2482" t="str">
        <f>IF(INDEX('Display 730 &amp; 1200'!$A:$A,ROW())="","",INDEX('Display 730 &amp; 1200'!$A:$A,ROW()))</f>
        <v/>
      </c>
      <c r="B2482" t="str">
        <f>IF(INDEX('Display 730 &amp; 1200'!$B:$B,ROW())="","",INDEX('Display 730 &amp; 1200'!$B:$B,ROW()))</f>
        <v/>
      </c>
      <c r="C2482" t="str">
        <f>IF(INDEX('Display 730 &amp; 1200'!$D:$D,ROW())="","",INDEX('Display 730 &amp; 1200'!$D:$D,ROW()))</f>
        <v/>
      </c>
      <c r="D2482">
        <f>IF($C2482="",0,SUMIFS(#REF!,#REF!,$C2482,#REF!,"&gt;="&amp;'Display 730 &amp; 1200'!$AN$10,#REF!,"&lt;="&amp;'Display 730 &amp; 1200'!$AN$9))</f>
        <v>0</v>
      </c>
      <c r="E2482">
        <f>IF($C2482="",0,SUMIFS(#REF!,#REF!,$C2482,#REF!,"&gt;="&amp;'Display 730 &amp; 1200'!$AN$12,#REF!,"&lt;="&amp;'Display 730 &amp; 1200'!$AN$11))</f>
        <v>0</v>
      </c>
    </row>
    <row r="2483" spans="1:5">
      <c r="A2483" t="str">
        <f>IF(INDEX('Display 730 &amp; 1200'!$A:$A,ROW())="","",INDEX('Display 730 &amp; 1200'!$A:$A,ROW()))</f>
        <v/>
      </c>
      <c r="B2483" t="str">
        <f>IF(INDEX('Display 730 &amp; 1200'!$B:$B,ROW())="","",INDEX('Display 730 &amp; 1200'!$B:$B,ROW()))</f>
        <v/>
      </c>
      <c r="C2483" t="str">
        <f>IF(INDEX('Display 730 &amp; 1200'!$D:$D,ROW())="","",INDEX('Display 730 &amp; 1200'!$D:$D,ROW()))</f>
        <v/>
      </c>
      <c r="D2483">
        <f>IF($C2483="",0,SUMIFS(#REF!,#REF!,$C2483,#REF!,"&gt;="&amp;'Display 730 &amp; 1200'!$AN$10,#REF!,"&lt;="&amp;'Display 730 &amp; 1200'!$AN$9))</f>
        <v>0</v>
      </c>
      <c r="E2483">
        <f>IF($C2483="",0,SUMIFS(#REF!,#REF!,$C2483,#REF!,"&gt;="&amp;'Display 730 &amp; 1200'!$AN$12,#REF!,"&lt;="&amp;'Display 730 &amp; 1200'!$AN$11))</f>
        <v>0</v>
      </c>
    </row>
    <row r="2484" spans="1:5">
      <c r="A2484" t="str">
        <f>IF(INDEX('Display 730 &amp; 1200'!$A:$A,ROW())="","",INDEX('Display 730 &amp; 1200'!$A:$A,ROW()))</f>
        <v/>
      </c>
      <c r="B2484" t="str">
        <f>IF(INDEX('Display 730 &amp; 1200'!$B:$B,ROW())="","",INDEX('Display 730 &amp; 1200'!$B:$B,ROW()))</f>
        <v/>
      </c>
      <c r="C2484" t="str">
        <f>IF(INDEX('Display 730 &amp; 1200'!$D:$D,ROW())="","",INDEX('Display 730 &amp; 1200'!$D:$D,ROW()))</f>
        <v/>
      </c>
      <c r="D2484">
        <f>IF($C2484="",0,SUMIFS(#REF!,#REF!,$C2484,#REF!,"&gt;="&amp;'Display 730 &amp; 1200'!$AN$10,#REF!,"&lt;="&amp;'Display 730 &amp; 1200'!$AN$9))</f>
        <v>0</v>
      </c>
      <c r="E2484">
        <f>IF($C2484="",0,SUMIFS(#REF!,#REF!,$C2484,#REF!,"&gt;="&amp;'Display 730 &amp; 1200'!$AN$12,#REF!,"&lt;="&amp;'Display 730 &amp; 1200'!$AN$11))</f>
        <v>0</v>
      </c>
    </row>
    <row r="2485" spans="1:5">
      <c r="A2485" t="str">
        <f>IF(INDEX('Display 730 &amp; 1200'!$A:$A,ROW())="","",INDEX('Display 730 &amp; 1200'!$A:$A,ROW()))</f>
        <v/>
      </c>
      <c r="B2485" t="str">
        <f>IF(INDEX('Display 730 &amp; 1200'!$B:$B,ROW())="","",INDEX('Display 730 &amp; 1200'!$B:$B,ROW()))</f>
        <v/>
      </c>
      <c r="C2485" t="str">
        <f>IF(INDEX('Display 730 &amp; 1200'!$D:$D,ROW())="","",INDEX('Display 730 &amp; 1200'!$D:$D,ROW()))</f>
        <v/>
      </c>
      <c r="D2485">
        <f>IF($C2485="",0,SUMIFS(#REF!,#REF!,$C2485,#REF!,"&gt;="&amp;'Display 730 &amp; 1200'!$AN$10,#REF!,"&lt;="&amp;'Display 730 &amp; 1200'!$AN$9))</f>
        <v>0</v>
      </c>
      <c r="E2485">
        <f>IF($C2485="",0,SUMIFS(#REF!,#REF!,$C2485,#REF!,"&gt;="&amp;'Display 730 &amp; 1200'!$AN$12,#REF!,"&lt;="&amp;'Display 730 &amp; 1200'!$AN$11))</f>
        <v>0</v>
      </c>
    </row>
    <row r="2486" spans="1:5">
      <c r="A2486" t="str">
        <f>IF(INDEX('Display 730 &amp; 1200'!$A:$A,ROW())="","",INDEX('Display 730 &amp; 1200'!$A:$A,ROW()))</f>
        <v/>
      </c>
      <c r="B2486" t="str">
        <f>IF(INDEX('Display 730 &amp; 1200'!$B:$B,ROW())="","",INDEX('Display 730 &amp; 1200'!$B:$B,ROW()))</f>
        <v/>
      </c>
      <c r="C2486" t="str">
        <f>IF(INDEX('Display 730 &amp; 1200'!$D:$D,ROW())="","",INDEX('Display 730 &amp; 1200'!$D:$D,ROW()))</f>
        <v/>
      </c>
      <c r="D2486">
        <f>IF($C2486="",0,SUMIFS(#REF!,#REF!,$C2486,#REF!,"&gt;="&amp;'Display 730 &amp; 1200'!$AN$10,#REF!,"&lt;="&amp;'Display 730 &amp; 1200'!$AN$9))</f>
        <v>0</v>
      </c>
      <c r="E2486">
        <f>IF($C2486="",0,SUMIFS(#REF!,#REF!,$C2486,#REF!,"&gt;="&amp;'Display 730 &amp; 1200'!$AN$12,#REF!,"&lt;="&amp;'Display 730 &amp; 1200'!$AN$11))</f>
        <v>0</v>
      </c>
    </row>
    <row r="2487" spans="1:5">
      <c r="A2487" t="str">
        <f>IF(INDEX('Display 730 &amp; 1200'!$A:$A,ROW())="","",INDEX('Display 730 &amp; 1200'!$A:$A,ROW()))</f>
        <v/>
      </c>
      <c r="B2487" t="str">
        <f>IF(INDEX('Display 730 &amp; 1200'!$B:$B,ROW())="","",INDEX('Display 730 &amp; 1200'!$B:$B,ROW()))</f>
        <v/>
      </c>
      <c r="C2487" t="str">
        <f>IF(INDEX('Display 730 &amp; 1200'!$D:$D,ROW())="","",INDEX('Display 730 &amp; 1200'!$D:$D,ROW()))</f>
        <v/>
      </c>
      <c r="D2487">
        <f>IF($C2487="",0,SUMIFS(#REF!,#REF!,$C2487,#REF!,"&gt;="&amp;'Display 730 &amp; 1200'!$AN$10,#REF!,"&lt;="&amp;'Display 730 &amp; 1200'!$AN$9))</f>
        <v>0</v>
      </c>
      <c r="E2487">
        <f>IF($C2487="",0,SUMIFS(#REF!,#REF!,$C2487,#REF!,"&gt;="&amp;'Display 730 &amp; 1200'!$AN$12,#REF!,"&lt;="&amp;'Display 730 &amp; 1200'!$AN$11))</f>
        <v>0</v>
      </c>
    </row>
    <row r="2488" spans="1:5">
      <c r="A2488" t="str">
        <f>IF(INDEX('Display 730 &amp; 1200'!$A:$A,ROW())="","",INDEX('Display 730 &amp; 1200'!$A:$A,ROW()))</f>
        <v/>
      </c>
      <c r="B2488" t="str">
        <f>IF(INDEX('Display 730 &amp; 1200'!$B:$B,ROW())="","",INDEX('Display 730 &amp; 1200'!$B:$B,ROW()))</f>
        <v/>
      </c>
      <c r="C2488" t="str">
        <f>IF(INDEX('Display 730 &amp; 1200'!$D:$D,ROW())="","",INDEX('Display 730 &amp; 1200'!$D:$D,ROW()))</f>
        <v/>
      </c>
      <c r="D2488">
        <f>IF($C2488="",0,SUMIFS(#REF!,#REF!,$C2488,#REF!,"&gt;="&amp;'Display 730 &amp; 1200'!$AN$10,#REF!,"&lt;="&amp;'Display 730 &amp; 1200'!$AN$9))</f>
        <v>0</v>
      </c>
      <c r="E2488">
        <f>IF($C2488="",0,SUMIFS(#REF!,#REF!,$C2488,#REF!,"&gt;="&amp;'Display 730 &amp; 1200'!$AN$12,#REF!,"&lt;="&amp;'Display 730 &amp; 1200'!$AN$11))</f>
        <v>0</v>
      </c>
    </row>
    <row r="2489" spans="1:5">
      <c r="A2489" t="str">
        <f>IF(INDEX('Display 730 &amp; 1200'!$A:$A,ROW())="","",INDEX('Display 730 &amp; 1200'!$A:$A,ROW()))</f>
        <v/>
      </c>
      <c r="B2489" t="str">
        <f>IF(INDEX('Display 730 &amp; 1200'!$B:$B,ROW())="","",INDEX('Display 730 &amp; 1200'!$B:$B,ROW()))</f>
        <v/>
      </c>
      <c r="C2489" t="str">
        <f>IF(INDEX('Display 730 &amp; 1200'!$D:$D,ROW())="","",INDEX('Display 730 &amp; 1200'!$D:$D,ROW()))</f>
        <v/>
      </c>
      <c r="D2489">
        <f>IF($C2489="",0,SUMIFS(#REF!,#REF!,$C2489,#REF!,"&gt;="&amp;'Display 730 &amp; 1200'!$AN$10,#REF!,"&lt;="&amp;'Display 730 &amp; 1200'!$AN$9))</f>
        <v>0</v>
      </c>
      <c r="E2489">
        <f>IF($C2489="",0,SUMIFS(#REF!,#REF!,$C2489,#REF!,"&gt;="&amp;'Display 730 &amp; 1200'!$AN$12,#REF!,"&lt;="&amp;'Display 730 &amp; 1200'!$AN$11))</f>
        <v>0</v>
      </c>
    </row>
    <row r="2490" spans="1:5">
      <c r="A2490" t="str">
        <f>IF(INDEX('Display 730 &amp; 1200'!$A:$A,ROW())="","",INDEX('Display 730 &amp; 1200'!$A:$A,ROW()))</f>
        <v/>
      </c>
      <c r="B2490" t="str">
        <f>IF(INDEX('Display 730 &amp; 1200'!$B:$B,ROW())="","",INDEX('Display 730 &amp; 1200'!$B:$B,ROW()))</f>
        <v/>
      </c>
      <c r="C2490" t="str">
        <f>IF(INDEX('Display 730 &amp; 1200'!$D:$D,ROW())="","",INDEX('Display 730 &amp; 1200'!$D:$D,ROW()))</f>
        <v/>
      </c>
      <c r="D2490">
        <f>IF($C2490="",0,SUMIFS(#REF!,#REF!,$C2490,#REF!,"&gt;="&amp;'Display 730 &amp; 1200'!$AN$10,#REF!,"&lt;="&amp;'Display 730 &amp; 1200'!$AN$9))</f>
        <v>0</v>
      </c>
      <c r="E2490">
        <f>IF($C2490="",0,SUMIFS(#REF!,#REF!,$C2490,#REF!,"&gt;="&amp;'Display 730 &amp; 1200'!$AN$12,#REF!,"&lt;="&amp;'Display 730 &amp; 1200'!$AN$11))</f>
        <v>0</v>
      </c>
    </row>
    <row r="2491" spans="1:5">
      <c r="A2491" t="str">
        <f>IF(INDEX('Display 730 &amp; 1200'!$A:$A,ROW())="","",INDEX('Display 730 &amp; 1200'!$A:$A,ROW()))</f>
        <v/>
      </c>
      <c r="B2491" t="str">
        <f>IF(INDEX('Display 730 &amp; 1200'!$B:$B,ROW())="","",INDEX('Display 730 &amp; 1200'!$B:$B,ROW()))</f>
        <v/>
      </c>
      <c r="C2491" t="str">
        <f>IF(INDEX('Display 730 &amp; 1200'!$D:$D,ROW())="","",INDEX('Display 730 &amp; 1200'!$D:$D,ROW()))</f>
        <v/>
      </c>
      <c r="D2491">
        <f>IF($C2491="",0,SUMIFS(#REF!,#REF!,$C2491,#REF!,"&gt;="&amp;'Display 730 &amp; 1200'!$AN$10,#REF!,"&lt;="&amp;'Display 730 &amp; 1200'!$AN$9))</f>
        <v>0</v>
      </c>
      <c r="E2491">
        <f>IF($C2491="",0,SUMIFS(#REF!,#REF!,$C2491,#REF!,"&gt;="&amp;'Display 730 &amp; 1200'!$AN$12,#REF!,"&lt;="&amp;'Display 730 &amp; 1200'!$AN$11))</f>
        <v>0</v>
      </c>
    </row>
    <row r="2492" spans="1:5">
      <c r="A2492" t="str">
        <f>IF(INDEX('Display 730 &amp; 1200'!$A:$A,ROW())="","",INDEX('Display 730 &amp; 1200'!$A:$A,ROW()))</f>
        <v/>
      </c>
      <c r="B2492" t="str">
        <f>IF(INDEX('Display 730 &amp; 1200'!$B:$B,ROW())="","",INDEX('Display 730 &amp; 1200'!$B:$B,ROW()))</f>
        <v/>
      </c>
      <c r="C2492" t="str">
        <f>IF(INDEX('Display 730 &amp; 1200'!$D:$D,ROW())="","",INDEX('Display 730 &amp; 1200'!$D:$D,ROW()))</f>
        <v/>
      </c>
      <c r="D2492">
        <f>IF($C2492="",0,SUMIFS(#REF!,#REF!,$C2492,#REF!,"&gt;="&amp;'Display 730 &amp; 1200'!$AN$10,#REF!,"&lt;="&amp;'Display 730 &amp; 1200'!$AN$9))</f>
        <v>0</v>
      </c>
      <c r="E2492">
        <f>IF($C2492="",0,SUMIFS(#REF!,#REF!,$C2492,#REF!,"&gt;="&amp;'Display 730 &amp; 1200'!$AN$12,#REF!,"&lt;="&amp;'Display 730 &amp; 1200'!$AN$11))</f>
        <v>0</v>
      </c>
    </row>
    <row r="2493" spans="1:5">
      <c r="A2493" t="str">
        <f>IF(INDEX('Display 730 &amp; 1200'!$A:$A,ROW())="","",INDEX('Display 730 &amp; 1200'!$A:$A,ROW()))</f>
        <v/>
      </c>
      <c r="B2493" t="str">
        <f>IF(INDEX('Display 730 &amp; 1200'!$B:$B,ROW())="","",INDEX('Display 730 &amp; 1200'!$B:$B,ROW()))</f>
        <v/>
      </c>
      <c r="C2493" t="str">
        <f>IF(INDEX('Display 730 &amp; 1200'!$D:$D,ROW())="","",INDEX('Display 730 &amp; 1200'!$D:$D,ROW()))</f>
        <v/>
      </c>
      <c r="D2493">
        <f>IF($C2493="",0,SUMIFS(#REF!,#REF!,$C2493,#REF!,"&gt;="&amp;'Display 730 &amp; 1200'!$AN$10,#REF!,"&lt;="&amp;'Display 730 &amp; 1200'!$AN$9))</f>
        <v>0</v>
      </c>
      <c r="E2493">
        <f>IF($C2493="",0,SUMIFS(#REF!,#REF!,$C2493,#REF!,"&gt;="&amp;'Display 730 &amp; 1200'!$AN$12,#REF!,"&lt;="&amp;'Display 730 &amp; 1200'!$AN$11))</f>
        <v>0</v>
      </c>
    </row>
    <row r="2494" spans="1:5">
      <c r="A2494" t="str">
        <f>IF(INDEX('Display 730 &amp; 1200'!$A:$A,ROW())="","",INDEX('Display 730 &amp; 1200'!$A:$A,ROW()))</f>
        <v/>
      </c>
      <c r="B2494" t="str">
        <f>IF(INDEX('Display 730 &amp; 1200'!$B:$B,ROW())="","",INDEX('Display 730 &amp; 1200'!$B:$B,ROW()))</f>
        <v/>
      </c>
      <c r="C2494" t="str">
        <f>IF(INDEX('Display 730 &amp; 1200'!$D:$D,ROW())="","",INDEX('Display 730 &amp; 1200'!$D:$D,ROW()))</f>
        <v/>
      </c>
      <c r="D2494">
        <f>IF($C2494="",0,SUMIFS(#REF!,#REF!,$C2494,#REF!,"&gt;="&amp;'Display 730 &amp; 1200'!$AN$10,#REF!,"&lt;="&amp;'Display 730 &amp; 1200'!$AN$9))</f>
        <v>0</v>
      </c>
      <c r="E2494">
        <f>IF($C2494="",0,SUMIFS(#REF!,#REF!,$C2494,#REF!,"&gt;="&amp;'Display 730 &amp; 1200'!$AN$12,#REF!,"&lt;="&amp;'Display 730 &amp; 1200'!$AN$11))</f>
        <v>0</v>
      </c>
    </row>
    <row r="2495" spans="1:5">
      <c r="A2495" t="str">
        <f>IF(INDEX('Display 730 &amp; 1200'!$A:$A,ROW())="","",INDEX('Display 730 &amp; 1200'!$A:$A,ROW()))</f>
        <v/>
      </c>
      <c r="B2495" t="str">
        <f>IF(INDEX('Display 730 &amp; 1200'!$B:$B,ROW())="","",INDEX('Display 730 &amp; 1200'!$B:$B,ROW()))</f>
        <v/>
      </c>
      <c r="C2495" t="str">
        <f>IF(INDEX('Display 730 &amp; 1200'!$D:$D,ROW())="","",INDEX('Display 730 &amp; 1200'!$D:$D,ROW()))</f>
        <v/>
      </c>
      <c r="D2495">
        <f>IF($C2495="",0,SUMIFS(#REF!,#REF!,$C2495,#REF!,"&gt;="&amp;'Display 730 &amp; 1200'!$AN$10,#REF!,"&lt;="&amp;'Display 730 &amp; 1200'!$AN$9))</f>
        <v>0</v>
      </c>
      <c r="E2495">
        <f>IF($C2495="",0,SUMIFS(#REF!,#REF!,$C2495,#REF!,"&gt;="&amp;'Display 730 &amp; 1200'!$AN$12,#REF!,"&lt;="&amp;'Display 730 &amp; 1200'!$AN$11))</f>
        <v>0</v>
      </c>
    </row>
    <row r="2496" spans="1:5">
      <c r="A2496" t="str">
        <f>IF(INDEX('Display 730 &amp; 1200'!$A:$A,ROW())="","",INDEX('Display 730 &amp; 1200'!$A:$A,ROW()))</f>
        <v/>
      </c>
      <c r="B2496" t="str">
        <f>IF(INDEX('Display 730 &amp; 1200'!$B:$B,ROW())="","",INDEX('Display 730 &amp; 1200'!$B:$B,ROW()))</f>
        <v/>
      </c>
      <c r="C2496" t="str">
        <f>IF(INDEX('Display 730 &amp; 1200'!$D:$D,ROW())="","",INDEX('Display 730 &amp; 1200'!$D:$D,ROW()))</f>
        <v/>
      </c>
      <c r="D2496">
        <f>IF($C2496="",0,SUMIFS(#REF!,#REF!,$C2496,#REF!,"&gt;="&amp;'Display 730 &amp; 1200'!$AN$10,#REF!,"&lt;="&amp;'Display 730 &amp; 1200'!$AN$9))</f>
        <v>0</v>
      </c>
      <c r="E2496">
        <f>IF($C2496="",0,SUMIFS(#REF!,#REF!,$C2496,#REF!,"&gt;="&amp;'Display 730 &amp; 1200'!$AN$12,#REF!,"&lt;="&amp;'Display 730 &amp; 1200'!$AN$11))</f>
        <v>0</v>
      </c>
    </row>
    <row r="2497" spans="1:5">
      <c r="A2497" t="str">
        <f>IF(INDEX('Display 730 &amp; 1200'!$A:$A,ROW())="","",INDEX('Display 730 &amp; 1200'!$A:$A,ROW()))</f>
        <v/>
      </c>
      <c r="B2497" t="str">
        <f>IF(INDEX('Display 730 &amp; 1200'!$B:$B,ROW())="","",INDEX('Display 730 &amp; 1200'!$B:$B,ROW()))</f>
        <v/>
      </c>
      <c r="C2497" t="str">
        <f>IF(INDEX('Display 730 &amp; 1200'!$D:$D,ROW())="","",INDEX('Display 730 &amp; 1200'!$D:$D,ROW()))</f>
        <v/>
      </c>
      <c r="D2497">
        <f>IF($C2497="",0,SUMIFS(#REF!,#REF!,$C2497,#REF!,"&gt;="&amp;'Display 730 &amp; 1200'!$AN$10,#REF!,"&lt;="&amp;'Display 730 &amp; 1200'!$AN$9))</f>
        <v>0</v>
      </c>
      <c r="E2497">
        <f>IF($C2497="",0,SUMIFS(#REF!,#REF!,$C2497,#REF!,"&gt;="&amp;'Display 730 &amp; 1200'!$AN$12,#REF!,"&lt;="&amp;'Display 730 &amp; 1200'!$AN$11))</f>
        <v>0</v>
      </c>
    </row>
    <row r="2498" spans="1:5">
      <c r="A2498" t="str">
        <f>IF(INDEX('Display 730 &amp; 1200'!$A:$A,ROW())="","",INDEX('Display 730 &amp; 1200'!$A:$A,ROW()))</f>
        <v/>
      </c>
      <c r="B2498" t="str">
        <f>IF(INDEX('Display 730 &amp; 1200'!$B:$B,ROW())="","",INDEX('Display 730 &amp; 1200'!$B:$B,ROW()))</f>
        <v/>
      </c>
      <c r="C2498" t="str">
        <f>IF(INDEX('Display 730 &amp; 1200'!$D:$D,ROW())="","",INDEX('Display 730 &amp; 1200'!$D:$D,ROW()))</f>
        <v/>
      </c>
      <c r="D2498">
        <f>IF($C2498="",0,SUMIFS(#REF!,#REF!,$C2498,#REF!,"&gt;="&amp;'Display 730 &amp; 1200'!$AN$10,#REF!,"&lt;="&amp;'Display 730 &amp; 1200'!$AN$9))</f>
        <v>0</v>
      </c>
      <c r="E2498">
        <f>IF($C2498="",0,SUMIFS(#REF!,#REF!,$C2498,#REF!,"&gt;="&amp;'Display 730 &amp; 1200'!$AN$12,#REF!,"&lt;="&amp;'Display 730 &amp; 1200'!$AN$11))</f>
        <v>0</v>
      </c>
    </row>
    <row r="2499" spans="1:5">
      <c r="A2499" t="str">
        <f>IF(INDEX('Display 730 &amp; 1200'!$A:$A,ROW())="","",INDEX('Display 730 &amp; 1200'!$A:$A,ROW()))</f>
        <v/>
      </c>
      <c r="B2499" t="str">
        <f>IF(INDEX('Display 730 &amp; 1200'!$B:$B,ROW())="","",INDEX('Display 730 &amp; 1200'!$B:$B,ROW()))</f>
        <v/>
      </c>
      <c r="C2499" t="str">
        <f>IF(INDEX('Display 730 &amp; 1200'!$D:$D,ROW())="","",INDEX('Display 730 &amp; 1200'!$D:$D,ROW()))</f>
        <v/>
      </c>
      <c r="D2499">
        <f>IF($C2499="",0,SUMIFS(#REF!,#REF!,$C2499,#REF!,"&gt;="&amp;'Display 730 &amp; 1200'!$AN$10,#REF!,"&lt;="&amp;'Display 730 &amp; 1200'!$AN$9))</f>
        <v>0</v>
      </c>
      <c r="E2499">
        <f>IF($C2499="",0,SUMIFS(#REF!,#REF!,$C2499,#REF!,"&gt;="&amp;'Display 730 &amp; 1200'!$AN$12,#REF!,"&lt;="&amp;'Display 730 &amp; 1200'!$AN$11))</f>
        <v>0</v>
      </c>
    </row>
    <row r="2500" spans="1:5">
      <c r="A2500" t="str">
        <f>IF(INDEX('Display 730 &amp; 1200'!$A:$A,ROW())="","",INDEX('Display 730 &amp; 1200'!$A:$A,ROW()))</f>
        <v/>
      </c>
      <c r="B2500" t="str">
        <f>IF(INDEX('Display 730 &amp; 1200'!$B:$B,ROW())="","",INDEX('Display 730 &amp; 1200'!$B:$B,ROW()))</f>
        <v/>
      </c>
      <c r="C2500" t="str">
        <f>IF(INDEX('Display 730 &amp; 1200'!$D:$D,ROW())="","",INDEX('Display 730 &amp; 1200'!$D:$D,ROW()))</f>
        <v/>
      </c>
      <c r="D2500">
        <f>IF($C2500="",0,SUMIFS(#REF!,#REF!,$C2500,#REF!,"&gt;="&amp;'Display 730 &amp; 1200'!$AN$10,#REF!,"&lt;="&amp;'Display 730 &amp; 1200'!$AN$9))</f>
        <v>0</v>
      </c>
      <c r="E2500">
        <f>IF($C2500="",0,SUMIFS(#REF!,#REF!,$C2500,#REF!,"&gt;="&amp;'Display 730 &amp; 1200'!$AN$12,#REF!,"&lt;="&amp;'Display 730 &amp; 1200'!$AN$11))</f>
        <v>0</v>
      </c>
    </row>
    <row r="2501" spans="1:5">
      <c r="A2501" t="str">
        <f>IF(INDEX('Display 730 &amp; 1200'!$A:$A,ROW())="","",INDEX('Display 730 &amp; 1200'!$A:$A,ROW()))</f>
        <v/>
      </c>
      <c r="B2501" t="str">
        <f>IF(INDEX('Display 730 &amp; 1200'!$B:$B,ROW())="","",INDEX('Display 730 &amp; 1200'!$B:$B,ROW()))</f>
        <v/>
      </c>
      <c r="C2501" t="str">
        <f>IF(INDEX('Display 730 &amp; 1200'!$D:$D,ROW())="","",INDEX('Display 730 &amp; 1200'!$D:$D,ROW()))</f>
        <v/>
      </c>
      <c r="D2501">
        <f>IF($C2501="",0,SUMIFS(#REF!,#REF!,$C2501,#REF!,"&gt;="&amp;'Display 730 &amp; 1200'!$AN$10,#REF!,"&lt;="&amp;'Display 730 &amp; 1200'!$AN$9))</f>
        <v>0</v>
      </c>
      <c r="E2501">
        <f>IF($C2501="",0,SUMIFS(#REF!,#REF!,$C2501,#REF!,"&gt;="&amp;'Display 730 &amp; 1200'!$AN$12,#REF!,"&lt;="&amp;'Display 730 &amp; 1200'!$AN$11))</f>
        <v>0</v>
      </c>
    </row>
    <row r="2502" spans="1:5">
      <c r="A2502" t="str">
        <f>IF(INDEX('Display 730 &amp; 1200'!$A:$A,ROW())="","",INDEX('Display 730 &amp; 1200'!$A:$A,ROW()))</f>
        <v/>
      </c>
      <c r="B2502" t="str">
        <f>IF(INDEX('Display 730 &amp; 1200'!$B:$B,ROW())="","",INDEX('Display 730 &amp; 1200'!$B:$B,ROW()))</f>
        <v/>
      </c>
      <c r="C2502" t="str">
        <f>IF(INDEX('Display 730 &amp; 1200'!$D:$D,ROW())="","",INDEX('Display 730 &amp; 1200'!$D:$D,ROW()))</f>
        <v/>
      </c>
      <c r="D2502">
        <f>IF($C2502="",0,SUMIFS(#REF!,#REF!,$C2502,#REF!,"&gt;="&amp;'Display 730 &amp; 1200'!$AN$10,#REF!,"&lt;="&amp;'Display 730 &amp; 1200'!$AN$9))</f>
        <v>0</v>
      </c>
      <c r="E2502">
        <f>IF($C2502="",0,SUMIFS(#REF!,#REF!,$C2502,#REF!,"&gt;="&amp;'Display 730 &amp; 1200'!$AN$12,#REF!,"&lt;="&amp;'Display 730 &amp; 1200'!$AN$11))</f>
        <v>0</v>
      </c>
    </row>
    <row r="2503" spans="1:5">
      <c r="A2503" t="str">
        <f>IF(INDEX('Display 730 &amp; 1200'!$A:$A,ROW())="","",INDEX('Display 730 &amp; 1200'!$A:$A,ROW()))</f>
        <v/>
      </c>
      <c r="B2503" t="str">
        <f>IF(INDEX('Display 730 &amp; 1200'!$B:$B,ROW())="","",INDEX('Display 730 &amp; 1200'!$B:$B,ROW()))</f>
        <v/>
      </c>
      <c r="C2503" t="str">
        <f>IF(INDEX('Display 730 &amp; 1200'!$D:$D,ROW())="","",INDEX('Display 730 &amp; 1200'!$D:$D,ROW()))</f>
        <v/>
      </c>
      <c r="D2503">
        <f>IF($C2503="",0,SUMIFS(#REF!,#REF!,$C2503,#REF!,"&gt;="&amp;'Display 730 &amp; 1200'!$AN$10,#REF!,"&lt;="&amp;'Display 730 &amp; 1200'!$AN$9))</f>
        <v>0</v>
      </c>
      <c r="E2503">
        <f>IF($C2503="",0,SUMIFS(#REF!,#REF!,$C2503,#REF!,"&gt;="&amp;'Display 730 &amp; 1200'!$AN$12,#REF!,"&lt;="&amp;'Display 730 &amp; 1200'!$AN$11))</f>
        <v>0</v>
      </c>
    </row>
    <row r="2504" spans="1:5">
      <c r="A2504" t="str">
        <f>IF(INDEX('Display 730 &amp; 1200'!$A:$A,ROW())="","",INDEX('Display 730 &amp; 1200'!$A:$A,ROW()))</f>
        <v/>
      </c>
      <c r="B2504" t="str">
        <f>IF(INDEX('Display 730 &amp; 1200'!$B:$B,ROW())="","",INDEX('Display 730 &amp; 1200'!$B:$B,ROW()))</f>
        <v/>
      </c>
      <c r="C2504" t="str">
        <f>IF(INDEX('Display 730 &amp; 1200'!$D:$D,ROW())="","",INDEX('Display 730 &amp; 1200'!$D:$D,ROW()))</f>
        <v/>
      </c>
      <c r="D2504">
        <f>IF($C2504="",0,SUMIFS(#REF!,#REF!,$C2504,#REF!,"&gt;="&amp;'Display 730 &amp; 1200'!$AN$10,#REF!,"&lt;="&amp;'Display 730 &amp; 1200'!$AN$9))</f>
        <v>0</v>
      </c>
      <c r="E2504">
        <f>IF($C2504="",0,SUMIFS(#REF!,#REF!,$C2504,#REF!,"&gt;="&amp;'Display 730 &amp; 1200'!$AN$12,#REF!,"&lt;="&amp;'Display 730 &amp; 1200'!$AN$11))</f>
        <v>0</v>
      </c>
    </row>
    <row r="2505" spans="1:5">
      <c r="A2505" t="str">
        <f>IF(INDEX('Display 730 &amp; 1200'!$A:$A,ROW())="","",INDEX('Display 730 &amp; 1200'!$A:$A,ROW()))</f>
        <v/>
      </c>
      <c r="B2505" t="str">
        <f>IF(INDEX('Display 730 &amp; 1200'!$B:$B,ROW())="","",INDEX('Display 730 &amp; 1200'!$B:$B,ROW()))</f>
        <v/>
      </c>
      <c r="C2505" t="str">
        <f>IF(INDEX('Display 730 &amp; 1200'!$D:$D,ROW())="","",INDEX('Display 730 &amp; 1200'!$D:$D,ROW()))</f>
        <v/>
      </c>
      <c r="D2505">
        <f>IF($C2505="",0,SUMIFS(#REF!,#REF!,$C2505,#REF!,"&gt;="&amp;'Display 730 &amp; 1200'!$AN$10,#REF!,"&lt;="&amp;'Display 730 &amp; 1200'!$AN$9))</f>
        <v>0</v>
      </c>
      <c r="E2505">
        <f>IF($C2505="",0,SUMIFS(#REF!,#REF!,$C2505,#REF!,"&gt;="&amp;'Display 730 &amp; 1200'!$AN$12,#REF!,"&lt;="&amp;'Display 730 &amp; 1200'!$AN$11))</f>
        <v>0</v>
      </c>
    </row>
    <row r="2506" spans="1:5">
      <c r="A2506" t="str">
        <f>IF(INDEX('Display 730 &amp; 1200'!$A:$A,ROW())="","",INDEX('Display 730 &amp; 1200'!$A:$A,ROW()))</f>
        <v/>
      </c>
      <c r="B2506" t="str">
        <f>IF(INDEX('Display 730 &amp; 1200'!$B:$B,ROW())="","",INDEX('Display 730 &amp; 1200'!$B:$B,ROW()))</f>
        <v/>
      </c>
      <c r="C2506" t="str">
        <f>IF(INDEX('Display 730 &amp; 1200'!$D:$D,ROW())="","",INDEX('Display 730 &amp; 1200'!$D:$D,ROW()))</f>
        <v/>
      </c>
      <c r="D2506">
        <f>IF($C2506="",0,SUMIFS(#REF!,#REF!,$C2506,#REF!,"&gt;="&amp;'Display 730 &amp; 1200'!$AN$10,#REF!,"&lt;="&amp;'Display 730 &amp; 1200'!$AN$9))</f>
        <v>0</v>
      </c>
      <c r="E2506">
        <f>IF($C2506="",0,SUMIFS(#REF!,#REF!,$C2506,#REF!,"&gt;="&amp;'Display 730 &amp; 1200'!$AN$12,#REF!,"&lt;="&amp;'Display 730 &amp; 1200'!$AN$11))</f>
        <v>0</v>
      </c>
    </row>
    <row r="2507" spans="1:5">
      <c r="A2507" t="str">
        <f>IF(INDEX('Display 730 &amp; 1200'!$A:$A,ROW())="","",INDEX('Display 730 &amp; 1200'!$A:$A,ROW()))</f>
        <v/>
      </c>
      <c r="B2507" t="str">
        <f>IF(INDEX('Display 730 &amp; 1200'!$B:$B,ROW())="","",INDEX('Display 730 &amp; 1200'!$B:$B,ROW()))</f>
        <v/>
      </c>
      <c r="C2507" t="str">
        <f>IF(INDEX('Display 730 &amp; 1200'!$D:$D,ROW())="","",INDEX('Display 730 &amp; 1200'!$D:$D,ROW()))</f>
        <v/>
      </c>
      <c r="D2507">
        <f>IF($C2507="",0,SUMIFS(#REF!,#REF!,$C2507,#REF!,"&gt;="&amp;'Display 730 &amp; 1200'!$AN$10,#REF!,"&lt;="&amp;'Display 730 &amp; 1200'!$AN$9))</f>
        <v>0</v>
      </c>
      <c r="E2507">
        <f>IF($C2507="",0,SUMIFS(#REF!,#REF!,$C2507,#REF!,"&gt;="&amp;'Display 730 &amp; 1200'!$AN$12,#REF!,"&lt;="&amp;'Display 730 &amp; 1200'!$AN$11))</f>
        <v>0</v>
      </c>
    </row>
    <row r="2508" spans="1:5">
      <c r="A2508" t="str">
        <f>IF(INDEX('Display 730 &amp; 1200'!$A:$A,ROW())="","",INDEX('Display 730 &amp; 1200'!$A:$A,ROW()))</f>
        <v/>
      </c>
      <c r="B2508" t="str">
        <f>IF(INDEX('Display 730 &amp; 1200'!$B:$B,ROW())="","",INDEX('Display 730 &amp; 1200'!$B:$B,ROW()))</f>
        <v/>
      </c>
      <c r="C2508" t="str">
        <f>IF(INDEX('Display 730 &amp; 1200'!$D:$D,ROW())="","",INDEX('Display 730 &amp; 1200'!$D:$D,ROW()))</f>
        <v/>
      </c>
      <c r="D2508">
        <f>IF($C2508="",0,SUMIFS(#REF!,#REF!,$C2508,#REF!,"&gt;="&amp;'Display 730 &amp; 1200'!$AN$10,#REF!,"&lt;="&amp;'Display 730 &amp; 1200'!$AN$9))</f>
        <v>0</v>
      </c>
      <c r="E2508">
        <f>IF($C2508="",0,SUMIFS(#REF!,#REF!,$C2508,#REF!,"&gt;="&amp;'Display 730 &amp; 1200'!$AN$12,#REF!,"&lt;="&amp;'Display 730 &amp; 1200'!$AN$11))</f>
        <v>0</v>
      </c>
    </row>
    <row r="2509" spans="1:5">
      <c r="A2509" t="str">
        <f>IF(INDEX('Display 730 &amp; 1200'!$A:$A,ROW())="","",INDEX('Display 730 &amp; 1200'!$A:$A,ROW()))</f>
        <v/>
      </c>
      <c r="B2509" t="str">
        <f>IF(INDEX('Display 730 &amp; 1200'!$B:$B,ROW())="","",INDEX('Display 730 &amp; 1200'!$B:$B,ROW()))</f>
        <v/>
      </c>
      <c r="C2509" t="str">
        <f>IF(INDEX('Display 730 &amp; 1200'!$D:$D,ROW())="","",INDEX('Display 730 &amp; 1200'!$D:$D,ROW()))</f>
        <v/>
      </c>
      <c r="D2509">
        <f>IF($C2509="",0,SUMIFS(#REF!,#REF!,$C2509,#REF!,"&gt;="&amp;'Display 730 &amp; 1200'!$AN$10,#REF!,"&lt;="&amp;'Display 730 &amp; 1200'!$AN$9))</f>
        <v>0</v>
      </c>
      <c r="E2509">
        <f>IF($C2509="",0,SUMIFS(#REF!,#REF!,$C2509,#REF!,"&gt;="&amp;'Display 730 &amp; 1200'!$AN$12,#REF!,"&lt;="&amp;'Display 730 &amp; 1200'!$AN$11))</f>
        <v>0</v>
      </c>
    </row>
    <row r="2510" spans="1:5">
      <c r="A2510" t="str">
        <f>IF(INDEX('Display 730 &amp; 1200'!$A:$A,ROW())="","",INDEX('Display 730 &amp; 1200'!$A:$A,ROW()))</f>
        <v/>
      </c>
      <c r="B2510" t="str">
        <f>IF(INDEX('Display 730 &amp; 1200'!$B:$B,ROW())="","",INDEX('Display 730 &amp; 1200'!$B:$B,ROW()))</f>
        <v/>
      </c>
      <c r="C2510" t="str">
        <f>IF(INDEX('Display 730 &amp; 1200'!$D:$D,ROW())="","",INDEX('Display 730 &amp; 1200'!$D:$D,ROW()))</f>
        <v/>
      </c>
      <c r="D2510">
        <f>IF($C2510="",0,SUMIFS(#REF!,#REF!,$C2510,#REF!,"&gt;="&amp;'Display 730 &amp; 1200'!$AN$10,#REF!,"&lt;="&amp;'Display 730 &amp; 1200'!$AN$9))</f>
        <v>0</v>
      </c>
      <c r="E2510">
        <f>IF($C2510="",0,SUMIFS(#REF!,#REF!,$C2510,#REF!,"&gt;="&amp;'Display 730 &amp; 1200'!$AN$12,#REF!,"&lt;="&amp;'Display 730 &amp; 1200'!$AN$11))</f>
        <v>0</v>
      </c>
    </row>
    <row r="2511" spans="1:5">
      <c r="A2511" t="str">
        <f>IF(INDEX('Display 730 &amp; 1200'!$A:$A,ROW())="","",INDEX('Display 730 &amp; 1200'!$A:$A,ROW()))</f>
        <v/>
      </c>
      <c r="B2511" t="str">
        <f>IF(INDEX('Display 730 &amp; 1200'!$B:$B,ROW())="","",INDEX('Display 730 &amp; 1200'!$B:$B,ROW()))</f>
        <v/>
      </c>
      <c r="C2511" t="str">
        <f>IF(INDEX('Display 730 &amp; 1200'!$D:$D,ROW())="","",INDEX('Display 730 &amp; 1200'!$D:$D,ROW()))</f>
        <v/>
      </c>
      <c r="D2511">
        <f>IF($C2511="",0,SUMIFS(#REF!,#REF!,$C2511,#REF!,"&gt;="&amp;'Display 730 &amp; 1200'!$AN$10,#REF!,"&lt;="&amp;'Display 730 &amp; 1200'!$AN$9))</f>
        <v>0</v>
      </c>
      <c r="E2511">
        <f>IF($C2511="",0,SUMIFS(#REF!,#REF!,$C2511,#REF!,"&gt;="&amp;'Display 730 &amp; 1200'!$AN$12,#REF!,"&lt;="&amp;'Display 730 &amp; 1200'!$AN$11))</f>
        <v>0</v>
      </c>
    </row>
    <row r="2512" spans="1:5">
      <c r="A2512" t="str">
        <f>IF(INDEX('Display 730 &amp; 1200'!$A:$A,ROW())="","",INDEX('Display 730 &amp; 1200'!$A:$A,ROW()))</f>
        <v/>
      </c>
      <c r="B2512" t="str">
        <f>IF(INDEX('Display 730 &amp; 1200'!$B:$B,ROW())="","",INDEX('Display 730 &amp; 1200'!$B:$B,ROW()))</f>
        <v/>
      </c>
      <c r="C2512" t="str">
        <f>IF(INDEX('Display 730 &amp; 1200'!$D:$D,ROW())="","",INDEX('Display 730 &amp; 1200'!$D:$D,ROW()))</f>
        <v/>
      </c>
      <c r="D2512">
        <f>IF($C2512="",0,SUMIFS(#REF!,#REF!,$C2512,#REF!,"&gt;="&amp;'Display 730 &amp; 1200'!$AN$10,#REF!,"&lt;="&amp;'Display 730 &amp; 1200'!$AN$9))</f>
        <v>0</v>
      </c>
      <c r="E2512">
        <f>IF($C2512="",0,SUMIFS(#REF!,#REF!,$C2512,#REF!,"&gt;="&amp;'Display 730 &amp; 1200'!$AN$12,#REF!,"&lt;="&amp;'Display 730 &amp; 1200'!$AN$11))</f>
        <v>0</v>
      </c>
    </row>
    <row r="2513" spans="1:5">
      <c r="A2513" t="str">
        <f>IF(INDEX('Display 730 &amp; 1200'!$A:$A,ROW())="","",INDEX('Display 730 &amp; 1200'!$A:$A,ROW()))</f>
        <v/>
      </c>
      <c r="B2513" t="str">
        <f>IF(INDEX('Display 730 &amp; 1200'!$B:$B,ROW())="","",INDEX('Display 730 &amp; 1200'!$B:$B,ROW()))</f>
        <v/>
      </c>
      <c r="C2513" t="str">
        <f>IF(INDEX('Display 730 &amp; 1200'!$D:$D,ROW())="","",INDEX('Display 730 &amp; 1200'!$D:$D,ROW()))</f>
        <v/>
      </c>
      <c r="D2513">
        <f>IF($C2513="",0,SUMIFS(#REF!,#REF!,$C2513,#REF!,"&gt;="&amp;'Display 730 &amp; 1200'!$AN$10,#REF!,"&lt;="&amp;'Display 730 &amp; 1200'!$AN$9))</f>
        <v>0</v>
      </c>
      <c r="E2513">
        <f>IF($C2513="",0,SUMIFS(#REF!,#REF!,$C2513,#REF!,"&gt;="&amp;'Display 730 &amp; 1200'!$AN$12,#REF!,"&lt;="&amp;'Display 730 &amp; 1200'!$AN$11))</f>
        <v>0</v>
      </c>
    </row>
    <row r="2514" spans="1:5">
      <c r="A2514" t="str">
        <f>IF(INDEX('Display 730 &amp; 1200'!$A:$A,ROW())="","",INDEX('Display 730 &amp; 1200'!$A:$A,ROW()))</f>
        <v/>
      </c>
      <c r="B2514" t="str">
        <f>IF(INDEX('Display 730 &amp; 1200'!$B:$B,ROW())="","",INDEX('Display 730 &amp; 1200'!$B:$B,ROW()))</f>
        <v/>
      </c>
      <c r="C2514" t="str">
        <f>IF(INDEX('Display 730 &amp; 1200'!$D:$D,ROW())="","",INDEX('Display 730 &amp; 1200'!$D:$D,ROW()))</f>
        <v/>
      </c>
      <c r="D2514">
        <f>IF($C2514="",0,SUMIFS(#REF!,#REF!,$C2514,#REF!,"&gt;="&amp;'Display 730 &amp; 1200'!$AN$10,#REF!,"&lt;="&amp;'Display 730 &amp; 1200'!$AN$9))</f>
        <v>0</v>
      </c>
      <c r="E2514">
        <f>IF($C2514="",0,SUMIFS(#REF!,#REF!,$C2514,#REF!,"&gt;="&amp;'Display 730 &amp; 1200'!$AN$12,#REF!,"&lt;="&amp;'Display 730 &amp; 1200'!$AN$11))</f>
        <v>0</v>
      </c>
    </row>
    <row r="2515" spans="1:5">
      <c r="A2515" t="str">
        <f>IF(INDEX('Display 730 &amp; 1200'!$A:$A,ROW())="","",INDEX('Display 730 &amp; 1200'!$A:$A,ROW()))</f>
        <v/>
      </c>
      <c r="B2515" t="str">
        <f>IF(INDEX('Display 730 &amp; 1200'!$B:$B,ROW())="","",INDEX('Display 730 &amp; 1200'!$B:$B,ROW()))</f>
        <v/>
      </c>
      <c r="C2515" t="str">
        <f>IF(INDEX('Display 730 &amp; 1200'!$D:$D,ROW())="","",INDEX('Display 730 &amp; 1200'!$D:$D,ROW()))</f>
        <v/>
      </c>
      <c r="D2515">
        <f>IF($C2515="",0,SUMIFS(#REF!,#REF!,$C2515,#REF!,"&gt;="&amp;'Display 730 &amp; 1200'!$AN$10,#REF!,"&lt;="&amp;'Display 730 &amp; 1200'!$AN$9))</f>
        <v>0</v>
      </c>
      <c r="E2515">
        <f>IF($C2515="",0,SUMIFS(#REF!,#REF!,$C2515,#REF!,"&gt;="&amp;'Display 730 &amp; 1200'!$AN$12,#REF!,"&lt;="&amp;'Display 730 &amp; 1200'!$AN$11))</f>
        <v>0</v>
      </c>
    </row>
    <row r="2516" spans="1:5">
      <c r="A2516" t="str">
        <f>IF(INDEX('Display 730 &amp; 1200'!$A:$A,ROW())="","",INDEX('Display 730 &amp; 1200'!$A:$A,ROW()))</f>
        <v/>
      </c>
      <c r="B2516" t="str">
        <f>IF(INDEX('Display 730 &amp; 1200'!$B:$B,ROW())="","",INDEX('Display 730 &amp; 1200'!$B:$B,ROW()))</f>
        <v/>
      </c>
      <c r="C2516" t="str">
        <f>IF(INDEX('Display 730 &amp; 1200'!$D:$D,ROW())="","",INDEX('Display 730 &amp; 1200'!$D:$D,ROW()))</f>
        <v/>
      </c>
      <c r="D2516">
        <f>IF($C2516="",0,SUMIFS(#REF!,#REF!,$C2516,#REF!,"&gt;="&amp;'Display 730 &amp; 1200'!$AN$10,#REF!,"&lt;="&amp;'Display 730 &amp; 1200'!$AN$9))</f>
        <v>0</v>
      </c>
      <c r="E2516">
        <f>IF($C2516="",0,SUMIFS(#REF!,#REF!,$C2516,#REF!,"&gt;="&amp;'Display 730 &amp; 1200'!$AN$12,#REF!,"&lt;="&amp;'Display 730 &amp; 1200'!$AN$11))</f>
        <v>0</v>
      </c>
    </row>
    <row r="2517" spans="1:5">
      <c r="A2517" t="str">
        <f>IF(INDEX('Display 730 &amp; 1200'!$A:$A,ROW())="","",INDEX('Display 730 &amp; 1200'!$A:$A,ROW()))</f>
        <v/>
      </c>
      <c r="B2517" t="str">
        <f>IF(INDEX('Display 730 &amp; 1200'!$B:$B,ROW())="","",INDEX('Display 730 &amp; 1200'!$B:$B,ROW()))</f>
        <v/>
      </c>
      <c r="C2517" t="str">
        <f>IF(INDEX('Display 730 &amp; 1200'!$D:$D,ROW())="","",INDEX('Display 730 &amp; 1200'!$D:$D,ROW()))</f>
        <v/>
      </c>
      <c r="D2517">
        <f>IF($C2517="",0,SUMIFS(#REF!,#REF!,$C2517,#REF!,"&gt;="&amp;'Display 730 &amp; 1200'!$AN$10,#REF!,"&lt;="&amp;'Display 730 &amp; 1200'!$AN$9))</f>
        <v>0</v>
      </c>
      <c r="E2517">
        <f>IF($C2517="",0,SUMIFS(#REF!,#REF!,$C2517,#REF!,"&gt;="&amp;'Display 730 &amp; 1200'!$AN$12,#REF!,"&lt;="&amp;'Display 730 &amp; 1200'!$AN$11))</f>
        <v>0</v>
      </c>
    </row>
    <row r="2518" spans="1:5">
      <c r="A2518" t="str">
        <f>IF(INDEX('Display 730 &amp; 1200'!$A:$A,ROW())="","",INDEX('Display 730 &amp; 1200'!$A:$A,ROW()))</f>
        <v/>
      </c>
      <c r="B2518" t="str">
        <f>IF(INDEX('Display 730 &amp; 1200'!$B:$B,ROW())="","",INDEX('Display 730 &amp; 1200'!$B:$B,ROW()))</f>
        <v/>
      </c>
      <c r="C2518" t="str">
        <f>IF(INDEX('Display 730 &amp; 1200'!$D:$D,ROW())="","",INDEX('Display 730 &amp; 1200'!$D:$D,ROW()))</f>
        <v/>
      </c>
      <c r="D2518">
        <f>IF($C2518="",0,SUMIFS(#REF!,#REF!,$C2518,#REF!,"&gt;="&amp;'Display 730 &amp; 1200'!$AN$10,#REF!,"&lt;="&amp;'Display 730 &amp; 1200'!$AN$9))</f>
        <v>0</v>
      </c>
      <c r="E2518">
        <f>IF($C2518="",0,SUMIFS(#REF!,#REF!,$C2518,#REF!,"&gt;="&amp;'Display 730 &amp; 1200'!$AN$12,#REF!,"&lt;="&amp;'Display 730 &amp; 1200'!$AN$11))</f>
        <v>0</v>
      </c>
    </row>
    <row r="2519" spans="1:5">
      <c r="A2519" t="str">
        <f>IF(INDEX('Display 730 &amp; 1200'!$A:$A,ROW())="","",INDEX('Display 730 &amp; 1200'!$A:$A,ROW()))</f>
        <v/>
      </c>
      <c r="B2519" t="str">
        <f>IF(INDEX('Display 730 &amp; 1200'!$B:$B,ROW())="","",INDEX('Display 730 &amp; 1200'!$B:$B,ROW()))</f>
        <v/>
      </c>
      <c r="C2519" t="str">
        <f>IF(INDEX('Display 730 &amp; 1200'!$D:$D,ROW())="","",INDEX('Display 730 &amp; 1200'!$D:$D,ROW()))</f>
        <v/>
      </c>
      <c r="D2519">
        <f>IF($C2519="",0,SUMIFS(#REF!,#REF!,$C2519,#REF!,"&gt;="&amp;'Display 730 &amp; 1200'!$AN$10,#REF!,"&lt;="&amp;'Display 730 &amp; 1200'!$AN$9))</f>
        <v>0</v>
      </c>
      <c r="E2519">
        <f>IF($C2519="",0,SUMIFS(#REF!,#REF!,$C2519,#REF!,"&gt;="&amp;'Display 730 &amp; 1200'!$AN$12,#REF!,"&lt;="&amp;'Display 730 &amp; 1200'!$AN$11))</f>
        <v>0</v>
      </c>
    </row>
    <row r="2520" spans="1:5">
      <c r="A2520" t="str">
        <f>IF(INDEX('Display 730 &amp; 1200'!$A:$A,ROW())="","",INDEX('Display 730 &amp; 1200'!$A:$A,ROW()))</f>
        <v/>
      </c>
      <c r="B2520" t="str">
        <f>IF(INDEX('Display 730 &amp; 1200'!$B:$B,ROW())="","",INDEX('Display 730 &amp; 1200'!$B:$B,ROW()))</f>
        <v/>
      </c>
      <c r="C2520" t="str">
        <f>IF(INDEX('Display 730 &amp; 1200'!$D:$D,ROW())="","",INDEX('Display 730 &amp; 1200'!$D:$D,ROW()))</f>
        <v/>
      </c>
      <c r="D2520">
        <f>IF($C2520="",0,SUMIFS(#REF!,#REF!,$C2520,#REF!,"&gt;="&amp;'Display 730 &amp; 1200'!$AN$10,#REF!,"&lt;="&amp;'Display 730 &amp; 1200'!$AN$9))</f>
        <v>0</v>
      </c>
      <c r="E2520">
        <f>IF($C2520="",0,SUMIFS(#REF!,#REF!,$C2520,#REF!,"&gt;="&amp;'Display 730 &amp; 1200'!$AN$12,#REF!,"&lt;="&amp;'Display 730 &amp; 1200'!$AN$11))</f>
        <v>0</v>
      </c>
    </row>
    <row r="2521" spans="1:5">
      <c r="A2521" t="str">
        <f>IF(INDEX('Display 730 &amp; 1200'!$A:$A,ROW())="","",INDEX('Display 730 &amp; 1200'!$A:$A,ROW()))</f>
        <v/>
      </c>
      <c r="B2521" t="str">
        <f>IF(INDEX('Display 730 &amp; 1200'!$B:$B,ROW())="","",INDEX('Display 730 &amp; 1200'!$B:$B,ROW()))</f>
        <v/>
      </c>
      <c r="C2521" t="str">
        <f>IF(INDEX('Display 730 &amp; 1200'!$D:$D,ROW())="","",INDEX('Display 730 &amp; 1200'!$D:$D,ROW()))</f>
        <v/>
      </c>
      <c r="D2521">
        <f>IF($C2521="",0,SUMIFS(#REF!,#REF!,$C2521,#REF!,"&gt;="&amp;'Display 730 &amp; 1200'!$AN$10,#REF!,"&lt;="&amp;'Display 730 &amp; 1200'!$AN$9))</f>
        <v>0</v>
      </c>
      <c r="E2521">
        <f>IF($C2521="",0,SUMIFS(#REF!,#REF!,$C2521,#REF!,"&gt;="&amp;'Display 730 &amp; 1200'!$AN$12,#REF!,"&lt;="&amp;'Display 730 &amp; 1200'!$AN$11))</f>
        <v>0</v>
      </c>
    </row>
    <row r="2522" spans="1:5">
      <c r="A2522" t="str">
        <f>IF(INDEX('Display 730 &amp; 1200'!$A:$A,ROW())="","",INDEX('Display 730 &amp; 1200'!$A:$A,ROW()))</f>
        <v/>
      </c>
      <c r="B2522" t="str">
        <f>IF(INDEX('Display 730 &amp; 1200'!$B:$B,ROW())="","",INDEX('Display 730 &amp; 1200'!$B:$B,ROW()))</f>
        <v/>
      </c>
      <c r="C2522" t="str">
        <f>IF(INDEX('Display 730 &amp; 1200'!$D:$D,ROW())="","",INDEX('Display 730 &amp; 1200'!$D:$D,ROW()))</f>
        <v/>
      </c>
      <c r="D2522">
        <f>IF($C2522="",0,SUMIFS(#REF!,#REF!,$C2522,#REF!,"&gt;="&amp;'Display 730 &amp; 1200'!$AN$10,#REF!,"&lt;="&amp;'Display 730 &amp; 1200'!$AN$9))</f>
        <v>0</v>
      </c>
      <c r="E2522">
        <f>IF($C2522="",0,SUMIFS(#REF!,#REF!,$C2522,#REF!,"&gt;="&amp;'Display 730 &amp; 1200'!$AN$12,#REF!,"&lt;="&amp;'Display 730 &amp; 1200'!$AN$11))</f>
        <v>0</v>
      </c>
    </row>
    <row r="2523" spans="1:5">
      <c r="A2523" t="str">
        <f>IF(INDEX('Display 730 &amp; 1200'!$A:$A,ROW())="","",INDEX('Display 730 &amp; 1200'!$A:$A,ROW()))</f>
        <v/>
      </c>
      <c r="B2523" t="str">
        <f>IF(INDEX('Display 730 &amp; 1200'!$B:$B,ROW())="","",INDEX('Display 730 &amp; 1200'!$B:$B,ROW()))</f>
        <v/>
      </c>
      <c r="C2523" t="str">
        <f>IF(INDEX('Display 730 &amp; 1200'!$D:$D,ROW())="","",INDEX('Display 730 &amp; 1200'!$D:$D,ROW()))</f>
        <v/>
      </c>
      <c r="D2523">
        <f>IF($C2523="",0,SUMIFS(#REF!,#REF!,$C2523,#REF!,"&gt;="&amp;'Display 730 &amp; 1200'!$AN$10,#REF!,"&lt;="&amp;'Display 730 &amp; 1200'!$AN$9))</f>
        <v>0</v>
      </c>
      <c r="E2523">
        <f>IF($C2523="",0,SUMIFS(#REF!,#REF!,$C2523,#REF!,"&gt;="&amp;'Display 730 &amp; 1200'!$AN$12,#REF!,"&lt;="&amp;'Display 730 &amp; 1200'!$AN$11))</f>
        <v>0</v>
      </c>
    </row>
    <row r="2524" spans="1:5">
      <c r="A2524" t="str">
        <f>IF(INDEX('Display 730 &amp; 1200'!$A:$A,ROW())="","",INDEX('Display 730 &amp; 1200'!$A:$A,ROW()))</f>
        <v/>
      </c>
      <c r="B2524" t="str">
        <f>IF(INDEX('Display 730 &amp; 1200'!$B:$B,ROW())="","",INDEX('Display 730 &amp; 1200'!$B:$B,ROW()))</f>
        <v/>
      </c>
      <c r="C2524" t="str">
        <f>IF(INDEX('Display 730 &amp; 1200'!$D:$D,ROW())="","",INDEX('Display 730 &amp; 1200'!$D:$D,ROW()))</f>
        <v/>
      </c>
      <c r="D2524">
        <f>IF($C2524="",0,SUMIFS(#REF!,#REF!,$C2524,#REF!,"&gt;="&amp;'Display 730 &amp; 1200'!$AN$10,#REF!,"&lt;="&amp;'Display 730 &amp; 1200'!$AN$9))</f>
        <v>0</v>
      </c>
      <c r="E2524">
        <f>IF($C2524="",0,SUMIFS(#REF!,#REF!,$C2524,#REF!,"&gt;="&amp;'Display 730 &amp; 1200'!$AN$12,#REF!,"&lt;="&amp;'Display 730 &amp; 1200'!$AN$11))</f>
        <v>0</v>
      </c>
    </row>
    <row r="2525" spans="1:5">
      <c r="A2525" t="str">
        <f>IF(INDEX('Display 730 &amp; 1200'!$A:$A,ROW())="","",INDEX('Display 730 &amp; 1200'!$A:$A,ROW()))</f>
        <v/>
      </c>
      <c r="B2525" t="str">
        <f>IF(INDEX('Display 730 &amp; 1200'!$B:$B,ROW())="","",INDEX('Display 730 &amp; 1200'!$B:$B,ROW()))</f>
        <v/>
      </c>
      <c r="C2525" t="str">
        <f>IF(INDEX('Display 730 &amp; 1200'!$D:$D,ROW())="","",INDEX('Display 730 &amp; 1200'!$D:$D,ROW()))</f>
        <v/>
      </c>
      <c r="D2525">
        <f>IF($C2525="",0,SUMIFS(#REF!,#REF!,$C2525,#REF!,"&gt;="&amp;'Display 730 &amp; 1200'!$AN$10,#REF!,"&lt;="&amp;'Display 730 &amp; 1200'!$AN$9))</f>
        <v>0</v>
      </c>
      <c r="E2525">
        <f>IF($C2525="",0,SUMIFS(#REF!,#REF!,$C2525,#REF!,"&gt;="&amp;'Display 730 &amp; 1200'!$AN$12,#REF!,"&lt;="&amp;'Display 730 &amp; 1200'!$AN$11))</f>
        <v>0</v>
      </c>
    </row>
    <row r="2526" spans="1:5">
      <c r="A2526" t="str">
        <f>IF(INDEX('Display 730 &amp; 1200'!$A:$A,ROW())="","",INDEX('Display 730 &amp; 1200'!$A:$A,ROW()))</f>
        <v/>
      </c>
      <c r="B2526" t="str">
        <f>IF(INDEX('Display 730 &amp; 1200'!$B:$B,ROW())="","",INDEX('Display 730 &amp; 1200'!$B:$B,ROW()))</f>
        <v/>
      </c>
      <c r="C2526" t="str">
        <f>IF(INDEX('Display 730 &amp; 1200'!$D:$D,ROW())="","",INDEX('Display 730 &amp; 1200'!$D:$D,ROW()))</f>
        <v/>
      </c>
      <c r="D2526">
        <f>IF($C2526="",0,SUMIFS(#REF!,#REF!,$C2526,#REF!,"&gt;="&amp;'Display 730 &amp; 1200'!$AN$10,#REF!,"&lt;="&amp;'Display 730 &amp; 1200'!$AN$9))</f>
        <v>0</v>
      </c>
      <c r="E2526">
        <f>IF($C2526="",0,SUMIFS(#REF!,#REF!,$C2526,#REF!,"&gt;="&amp;'Display 730 &amp; 1200'!$AN$12,#REF!,"&lt;="&amp;'Display 730 &amp; 1200'!$AN$11))</f>
        <v>0</v>
      </c>
    </row>
    <row r="2527" spans="1:5">
      <c r="A2527" t="str">
        <f>IF(INDEX('Display 730 &amp; 1200'!$A:$A,ROW())="","",INDEX('Display 730 &amp; 1200'!$A:$A,ROW()))</f>
        <v/>
      </c>
      <c r="B2527" t="str">
        <f>IF(INDEX('Display 730 &amp; 1200'!$B:$B,ROW())="","",INDEX('Display 730 &amp; 1200'!$B:$B,ROW()))</f>
        <v/>
      </c>
      <c r="C2527" t="str">
        <f>IF(INDEX('Display 730 &amp; 1200'!$D:$D,ROW())="","",INDEX('Display 730 &amp; 1200'!$D:$D,ROW()))</f>
        <v/>
      </c>
      <c r="D2527">
        <f>IF($C2527="",0,SUMIFS(#REF!,#REF!,$C2527,#REF!,"&gt;="&amp;'Display 730 &amp; 1200'!$AN$10,#REF!,"&lt;="&amp;'Display 730 &amp; 1200'!$AN$9))</f>
        <v>0</v>
      </c>
      <c r="E2527">
        <f>IF($C2527="",0,SUMIFS(#REF!,#REF!,$C2527,#REF!,"&gt;="&amp;'Display 730 &amp; 1200'!$AN$12,#REF!,"&lt;="&amp;'Display 730 &amp; 1200'!$AN$11))</f>
        <v>0</v>
      </c>
    </row>
    <row r="2528" spans="1:5">
      <c r="A2528" t="str">
        <f>IF(INDEX('Display 730 &amp; 1200'!$A:$A,ROW())="","",INDEX('Display 730 &amp; 1200'!$A:$A,ROW()))</f>
        <v/>
      </c>
      <c r="B2528" t="str">
        <f>IF(INDEX('Display 730 &amp; 1200'!$B:$B,ROW())="","",INDEX('Display 730 &amp; 1200'!$B:$B,ROW()))</f>
        <v/>
      </c>
      <c r="C2528" t="str">
        <f>IF(INDEX('Display 730 &amp; 1200'!$D:$D,ROW())="","",INDEX('Display 730 &amp; 1200'!$D:$D,ROW()))</f>
        <v/>
      </c>
      <c r="D2528">
        <f>IF($C2528="",0,SUMIFS(#REF!,#REF!,$C2528,#REF!,"&gt;="&amp;'Display 730 &amp; 1200'!$AN$10,#REF!,"&lt;="&amp;'Display 730 &amp; 1200'!$AN$9))</f>
        <v>0</v>
      </c>
      <c r="E2528">
        <f>IF($C2528="",0,SUMIFS(#REF!,#REF!,$C2528,#REF!,"&gt;="&amp;'Display 730 &amp; 1200'!$AN$12,#REF!,"&lt;="&amp;'Display 730 &amp; 1200'!$AN$11))</f>
        <v>0</v>
      </c>
    </row>
    <row r="2529" spans="1:5">
      <c r="A2529" t="str">
        <f>IF(INDEX('Display 730 &amp; 1200'!$A:$A,ROW())="","",INDEX('Display 730 &amp; 1200'!$A:$A,ROW()))</f>
        <v/>
      </c>
      <c r="B2529" t="str">
        <f>IF(INDEX('Display 730 &amp; 1200'!$B:$B,ROW())="","",INDEX('Display 730 &amp; 1200'!$B:$B,ROW()))</f>
        <v/>
      </c>
      <c r="C2529" t="str">
        <f>IF(INDEX('Display 730 &amp; 1200'!$D:$D,ROW())="","",INDEX('Display 730 &amp; 1200'!$D:$D,ROW()))</f>
        <v/>
      </c>
      <c r="D2529">
        <f>IF($C2529="",0,SUMIFS(#REF!,#REF!,$C2529,#REF!,"&gt;="&amp;'Display 730 &amp; 1200'!$AN$10,#REF!,"&lt;="&amp;'Display 730 &amp; 1200'!$AN$9))</f>
        <v>0</v>
      </c>
      <c r="E2529">
        <f>IF($C2529="",0,SUMIFS(#REF!,#REF!,$C2529,#REF!,"&gt;="&amp;'Display 730 &amp; 1200'!$AN$12,#REF!,"&lt;="&amp;'Display 730 &amp; 1200'!$AN$11))</f>
        <v>0</v>
      </c>
    </row>
    <row r="2530" spans="1:5">
      <c r="A2530" t="str">
        <f>IF(INDEX('Display 730 &amp; 1200'!$A:$A,ROW())="","",INDEX('Display 730 &amp; 1200'!$A:$A,ROW()))</f>
        <v/>
      </c>
      <c r="B2530" t="str">
        <f>IF(INDEX('Display 730 &amp; 1200'!$B:$B,ROW())="","",INDEX('Display 730 &amp; 1200'!$B:$B,ROW()))</f>
        <v/>
      </c>
      <c r="C2530" t="str">
        <f>IF(INDEX('Display 730 &amp; 1200'!$D:$D,ROW())="","",INDEX('Display 730 &amp; 1200'!$D:$D,ROW()))</f>
        <v/>
      </c>
      <c r="D2530">
        <f>IF($C2530="",0,SUMIFS(#REF!,#REF!,$C2530,#REF!,"&gt;="&amp;'Display 730 &amp; 1200'!$AN$10,#REF!,"&lt;="&amp;'Display 730 &amp; 1200'!$AN$9))</f>
        <v>0</v>
      </c>
      <c r="E2530">
        <f>IF($C2530="",0,SUMIFS(#REF!,#REF!,$C2530,#REF!,"&gt;="&amp;'Display 730 &amp; 1200'!$AN$12,#REF!,"&lt;="&amp;'Display 730 &amp; 1200'!$AN$11))</f>
        <v>0</v>
      </c>
    </row>
    <row r="2531" spans="1:5">
      <c r="A2531" t="str">
        <f>IF(INDEX('Display 730 &amp; 1200'!$A:$A,ROW())="","",INDEX('Display 730 &amp; 1200'!$A:$A,ROW()))</f>
        <v/>
      </c>
      <c r="B2531" t="str">
        <f>IF(INDEX('Display 730 &amp; 1200'!$B:$B,ROW())="","",INDEX('Display 730 &amp; 1200'!$B:$B,ROW()))</f>
        <v/>
      </c>
      <c r="C2531" t="str">
        <f>IF(INDEX('Display 730 &amp; 1200'!$D:$D,ROW())="","",INDEX('Display 730 &amp; 1200'!$D:$D,ROW()))</f>
        <v/>
      </c>
      <c r="D2531">
        <f>IF($C2531="",0,SUMIFS(#REF!,#REF!,$C2531,#REF!,"&gt;="&amp;'Display 730 &amp; 1200'!$AN$10,#REF!,"&lt;="&amp;'Display 730 &amp; 1200'!$AN$9))</f>
        <v>0</v>
      </c>
      <c r="E2531">
        <f>IF($C2531="",0,SUMIFS(#REF!,#REF!,$C2531,#REF!,"&gt;="&amp;'Display 730 &amp; 1200'!$AN$12,#REF!,"&lt;="&amp;'Display 730 &amp; 1200'!$AN$11))</f>
        <v>0</v>
      </c>
    </row>
    <row r="2532" spans="1:5">
      <c r="A2532" t="str">
        <f>IF(INDEX('Display 730 &amp; 1200'!$A:$A,ROW())="","",INDEX('Display 730 &amp; 1200'!$A:$A,ROW()))</f>
        <v/>
      </c>
      <c r="B2532" t="str">
        <f>IF(INDEX('Display 730 &amp; 1200'!$B:$B,ROW())="","",INDEX('Display 730 &amp; 1200'!$B:$B,ROW()))</f>
        <v/>
      </c>
      <c r="C2532" t="str">
        <f>IF(INDEX('Display 730 &amp; 1200'!$D:$D,ROW())="","",INDEX('Display 730 &amp; 1200'!$D:$D,ROW()))</f>
        <v/>
      </c>
      <c r="D2532">
        <f>IF($C2532="",0,SUMIFS(#REF!,#REF!,$C2532,#REF!,"&gt;="&amp;'Display 730 &amp; 1200'!$AN$10,#REF!,"&lt;="&amp;'Display 730 &amp; 1200'!$AN$9))</f>
        <v>0</v>
      </c>
      <c r="E2532">
        <f>IF($C2532="",0,SUMIFS(#REF!,#REF!,$C2532,#REF!,"&gt;="&amp;'Display 730 &amp; 1200'!$AN$12,#REF!,"&lt;="&amp;'Display 730 &amp; 1200'!$AN$11))</f>
        <v>0</v>
      </c>
    </row>
    <row r="2533" spans="1:5">
      <c r="A2533" t="str">
        <f>IF(INDEX('Display 730 &amp; 1200'!$A:$A,ROW())="","",INDEX('Display 730 &amp; 1200'!$A:$A,ROW()))</f>
        <v/>
      </c>
      <c r="B2533" t="str">
        <f>IF(INDEX('Display 730 &amp; 1200'!$B:$B,ROW())="","",INDEX('Display 730 &amp; 1200'!$B:$B,ROW()))</f>
        <v/>
      </c>
      <c r="C2533" t="str">
        <f>IF(INDEX('Display 730 &amp; 1200'!$D:$D,ROW())="","",INDEX('Display 730 &amp; 1200'!$D:$D,ROW()))</f>
        <v/>
      </c>
      <c r="D2533">
        <f>IF($C2533="",0,SUMIFS(#REF!,#REF!,$C2533,#REF!,"&gt;="&amp;'Display 730 &amp; 1200'!$AN$10,#REF!,"&lt;="&amp;'Display 730 &amp; 1200'!$AN$9))</f>
        <v>0</v>
      </c>
      <c r="E2533">
        <f>IF($C2533="",0,SUMIFS(#REF!,#REF!,$C2533,#REF!,"&gt;="&amp;'Display 730 &amp; 1200'!$AN$12,#REF!,"&lt;="&amp;'Display 730 &amp; 1200'!$AN$11))</f>
        <v>0</v>
      </c>
    </row>
    <row r="2534" spans="1:5">
      <c r="A2534" t="str">
        <f>IF(INDEX('Display 730 &amp; 1200'!$A:$A,ROW())="","",INDEX('Display 730 &amp; 1200'!$A:$A,ROW()))</f>
        <v/>
      </c>
      <c r="B2534" t="str">
        <f>IF(INDEX('Display 730 &amp; 1200'!$B:$B,ROW())="","",INDEX('Display 730 &amp; 1200'!$B:$B,ROW()))</f>
        <v/>
      </c>
      <c r="C2534" t="str">
        <f>IF(INDEX('Display 730 &amp; 1200'!$D:$D,ROW())="","",INDEX('Display 730 &amp; 1200'!$D:$D,ROW()))</f>
        <v/>
      </c>
      <c r="D2534">
        <f>IF($C2534="",0,SUMIFS(#REF!,#REF!,$C2534,#REF!,"&gt;="&amp;'Display 730 &amp; 1200'!$AN$10,#REF!,"&lt;="&amp;'Display 730 &amp; 1200'!$AN$9))</f>
        <v>0</v>
      </c>
      <c r="E2534">
        <f>IF($C2534="",0,SUMIFS(#REF!,#REF!,$C2534,#REF!,"&gt;="&amp;'Display 730 &amp; 1200'!$AN$12,#REF!,"&lt;="&amp;'Display 730 &amp; 1200'!$AN$11))</f>
        <v>0</v>
      </c>
    </row>
    <row r="2535" spans="1:5">
      <c r="A2535" t="str">
        <f>IF(INDEX('Display 730 &amp; 1200'!$A:$A,ROW())="","",INDEX('Display 730 &amp; 1200'!$A:$A,ROW()))</f>
        <v/>
      </c>
      <c r="B2535" t="str">
        <f>IF(INDEX('Display 730 &amp; 1200'!$B:$B,ROW())="","",INDEX('Display 730 &amp; 1200'!$B:$B,ROW()))</f>
        <v/>
      </c>
      <c r="C2535" t="str">
        <f>IF(INDEX('Display 730 &amp; 1200'!$D:$D,ROW())="","",INDEX('Display 730 &amp; 1200'!$D:$D,ROW()))</f>
        <v/>
      </c>
      <c r="D2535">
        <f>IF($C2535="",0,SUMIFS(#REF!,#REF!,$C2535,#REF!,"&gt;="&amp;'Display 730 &amp; 1200'!$AN$10,#REF!,"&lt;="&amp;'Display 730 &amp; 1200'!$AN$9))</f>
        <v>0</v>
      </c>
      <c r="E2535">
        <f>IF($C2535="",0,SUMIFS(#REF!,#REF!,$C2535,#REF!,"&gt;="&amp;'Display 730 &amp; 1200'!$AN$12,#REF!,"&lt;="&amp;'Display 730 &amp; 1200'!$AN$11))</f>
        <v>0</v>
      </c>
    </row>
    <row r="2536" spans="1:5">
      <c r="A2536" t="str">
        <f>IF(INDEX('Display 730 &amp; 1200'!$A:$A,ROW())="","",INDEX('Display 730 &amp; 1200'!$A:$A,ROW()))</f>
        <v/>
      </c>
      <c r="B2536" t="str">
        <f>IF(INDEX('Display 730 &amp; 1200'!$B:$B,ROW())="","",INDEX('Display 730 &amp; 1200'!$B:$B,ROW()))</f>
        <v/>
      </c>
      <c r="C2536" t="str">
        <f>IF(INDEX('Display 730 &amp; 1200'!$D:$D,ROW())="","",INDEX('Display 730 &amp; 1200'!$D:$D,ROW()))</f>
        <v/>
      </c>
      <c r="D2536">
        <f>IF($C2536="",0,SUMIFS(#REF!,#REF!,$C2536,#REF!,"&gt;="&amp;'Display 730 &amp; 1200'!$AN$10,#REF!,"&lt;="&amp;'Display 730 &amp; 1200'!$AN$9))</f>
        <v>0</v>
      </c>
      <c r="E2536">
        <f>IF($C2536="",0,SUMIFS(#REF!,#REF!,$C2536,#REF!,"&gt;="&amp;'Display 730 &amp; 1200'!$AN$12,#REF!,"&lt;="&amp;'Display 730 &amp; 1200'!$AN$11))</f>
        <v>0</v>
      </c>
    </row>
    <row r="2537" spans="1:5">
      <c r="A2537" t="str">
        <f>IF(INDEX('Display 730 &amp; 1200'!$A:$A,ROW())="","",INDEX('Display 730 &amp; 1200'!$A:$A,ROW()))</f>
        <v/>
      </c>
      <c r="B2537" t="str">
        <f>IF(INDEX('Display 730 &amp; 1200'!$B:$B,ROW())="","",INDEX('Display 730 &amp; 1200'!$B:$B,ROW()))</f>
        <v/>
      </c>
      <c r="C2537" t="str">
        <f>IF(INDEX('Display 730 &amp; 1200'!$D:$D,ROW())="","",INDEX('Display 730 &amp; 1200'!$D:$D,ROW()))</f>
        <v/>
      </c>
      <c r="D2537">
        <f>IF($C2537="",0,SUMIFS(#REF!,#REF!,$C2537,#REF!,"&gt;="&amp;'Display 730 &amp; 1200'!$AN$10,#REF!,"&lt;="&amp;'Display 730 &amp; 1200'!$AN$9))</f>
        <v>0</v>
      </c>
      <c r="E2537">
        <f>IF($C2537="",0,SUMIFS(#REF!,#REF!,$C2537,#REF!,"&gt;="&amp;'Display 730 &amp; 1200'!$AN$12,#REF!,"&lt;="&amp;'Display 730 &amp; 1200'!$AN$11))</f>
        <v>0</v>
      </c>
    </row>
    <row r="2538" spans="1:5">
      <c r="A2538" t="str">
        <f>IF(INDEX('Display 730 &amp; 1200'!$A:$A,ROW())="","",INDEX('Display 730 &amp; 1200'!$A:$A,ROW()))</f>
        <v/>
      </c>
      <c r="B2538" t="str">
        <f>IF(INDEX('Display 730 &amp; 1200'!$B:$B,ROW())="","",INDEX('Display 730 &amp; 1200'!$B:$B,ROW()))</f>
        <v/>
      </c>
      <c r="C2538" t="str">
        <f>IF(INDEX('Display 730 &amp; 1200'!$D:$D,ROW())="","",INDEX('Display 730 &amp; 1200'!$D:$D,ROW()))</f>
        <v/>
      </c>
      <c r="D2538">
        <f>IF($C2538="",0,SUMIFS(#REF!,#REF!,$C2538,#REF!,"&gt;="&amp;'Display 730 &amp; 1200'!$AN$10,#REF!,"&lt;="&amp;'Display 730 &amp; 1200'!$AN$9))</f>
        <v>0</v>
      </c>
      <c r="E2538">
        <f>IF($C2538="",0,SUMIFS(#REF!,#REF!,$C2538,#REF!,"&gt;="&amp;'Display 730 &amp; 1200'!$AN$12,#REF!,"&lt;="&amp;'Display 730 &amp; 1200'!$AN$11))</f>
        <v>0</v>
      </c>
    </row>
    <row r="2539" spans="1:5">
      <c r="A2539" t="str">
        <f>IF(INDEX('Display 730 &amp; 1200'!$A:$A,ROW())="","",INDEX('Display 730 &amp; 1200'!$A:$A,ROW()))</f>
        <v/>
      </c>
      <c r="B2539" t="str">
        <f>IF(INDEX('Display 730 &amp; 1200'!$B:$B,ROW())="","",INDEX('Display 730 &amp; 1200'!$B:$B,ROW()))</f>
        <v/>
      </c>
      <c r="C2539" t="str">
        <f>IF(INDEX('Display 730 &amp; 1200'!$D:$D,ROW())="","",INDEX('Display 730 &amp; 1200'!$D:$D,ROW()))</f>
        <v/>
      </c>
      <c r="D2539">
        <f>IF($C2539="",0,SUMIFS(#REF!,#REF!,$C2539,#REF!,"&gt;="&amp;'Display 730 &amp; 1200'!$AN$10,#REF!,"&lt;="&amp;'Display 730 &amp; 1200'!$AN$9))</f>
        <v>0</v>
      </c>
      <c r="E2539">
        <f>IF($C2539="",0,SUMIFS(#REF!,#REF!,$C2539,#REF!,"&gt;="&amp;'Display 730 &amp; 1200'!$AN$12,#REF!,"&lt;="&amp;'Display 730 &amp; 1200'!$AN$11))</f>
        <v>0</v>
      </c>
    </row>
    <row r="2540" spans="1:5">
      <c r="A2540" t="str">
        <f>IF(INDEX('Display 730 &amp; 1200'!$A:$A,ROW())="","",INDEX('Display 730 &amp; 1200'!$A:$A,ROW()))</f>
        <v/>
      </c>
      <c r="B2540" t="str">
        <f>IF(INDEX('Display 730 &amp; 1200'!$B:$B,ROW())="","",INDEX('Display 730 &amp; 1200'!$B:$B,ROW()))</f>
        <v/>
      </c>
      <c r="C2540" t="str">
        <f>IF(INDEX('Display 730 &amp; 1200'!$D:$D,ROW())="","",INDEX('Display 730 &amp; 1200'!$D:$D,ROW()))</f>
        <v/>
      </c>
      <c r="D2540">
        <f>IF($C2540="",0,SUMIFS(#REF!,#REF!,$C2540,#REF!,"&gt;="&amp;'Display 730 &amp; 1200'!$AN$10,#REF!,"&lt;="&amp;'Display 730 &amp; 1200'!$AN$9))</f>
        <v>0</v>
      </c>
      <c r="E2540">
        <f>IF($C2540="",0,SUMIFS(#REF!,#REF!,$C2540,#REF!,"&gt;="&amp;'Display 730 &amp; 1200'!$AN$12,#REF!,"&lt;="&amp;'Display 730 &amp; 1200'!$AN$11))</f>
        <v>0</v>
      </c>
    </row>
    <row r="2541" spans="1:5">
      <c r="A2541" t="str">
        <f>IF(INDEX('Display 730 &amp; 1200'!$A:$A,ROW())="","",INDEX('Display 730 &amp; 1200'!$A:$A,ROW()))</f>
        <v/>
      </c>
      <c r="B2541" t="str">
        <f>IF(INDEX('Display 730 &amp; 1200'!$B:$B,ROW())="","",INDEX('Display 730 &amp; 1200'!$B:$B,ROW()))</f>
        <v/>
      </c>
      <c r="C2541" t="str">
        <f>IF(INDEX('Display 730 &amp; 1200'!$D:$D,ROW())="","",INDEX('Display 730 &amp; 1200'!$D:$D,ROW()))</f>
        <v/>
      </c>
      <c r="D2541">
        <f>IF($C2541="",0,SUMIFS(#REF!,#REF!,$C2541,#REF!,"&gt;="&amp;'Display 730 &amp; 1200'!$AN$10,#REF!,"&lt;="&amp;'Display 730 &amp; 1200'!$AN$9))</f>
        <v>0</v>
      </c>
      <c r="E2541">
        <f>IF($C2541="",0,SUMIFS(#REF!,#REF!,$C2541,#REF!,"&gt;="&amp;'Display 730 &amp; 1200'!$AN$12,#REF!,"&lt;="&amp;'Display 730 &amp; 1200'!$AN$11))</f>
        <v>0</v>
      </c>
    </row>
    <row r="2542" spans="1:5">
      <c r="A2542" t="str">
        <f>IF(INDEX('Display 730 &amp; 1200'!$A:$A,ROW())="","",INDEX('Display 730 &amp; 1200'!$A:$A,ROW()))</f>
        <v/>
      </c>
      <c r="B2542" t="str">
        <f>IF(INDEX('Display 730 &amp; 1200'!$B:$B,ROW())="","",INDEX('Display 730 &amp; 1200'!$B:$B,ROW()))</f>
        <v/>
      </c>
      <c r="C2542" t="str">
        <f>IF(INDEX('Display 730 &amp; 1200'!$D:$D,ROW())="","",INDEX('Display 730 &amp; 1200'!$D:$D,ROW()))</f>
        <v/>
      </c>
      <c r="D2542">
        <f>IF($C2542="",0,SUMIFS(#REF!,#REF!,$C2542,#REF!,"&gt;="&amp;'Display 730 &amp; 1200'!$AN$10,#REF!,"&lt;="&amp;'Display 730 &amp; 1200'!$AN$9))</f>
        <v>0</v>
      </c>
      <c r="E2542">
        <f>IF($C2542="",0,SUMIFS(#REF!,#REF!,$C2542,#REF!,"&gt;="&amp;'Display 730 &amp; 1200'!$AN$12,#REF!,"&lt;="&amp;'Display 730 &amp; 1200'!$AN$11))</f>
        <v>0</v>
      </c>
    </row>
    <row r="2543" spans="1:5">
      <c r="A2543" t="str">
        <f>IF(INDEX('Display 730 &amp; 1200'!$A:$A,ROW())="","",INDEX('Display 730 &amp; 1200'!$A:$A,ROW()))</f>
        <v/>
      </c>
      <c r="B2543" t="str">
        <f>IF(INDEX('Display 730 &amp; 1200'!$B:$B,ROW())="","",INDEX('Display 730 &amp; 1200'!$B:$B,ROW()))</f>
        <v/>
      </c>
      <c r="C2543" t="str">
        <f>IF(INDEX('Display 730 &amp; 1200'!$D:$D,ROW())="","",INDEX('Display 730 &amp; 1200'!$D:$D,ROW()))</f>
        <v/>
      </c>
      <c r="D2543">
        <f>IF($C2543="",0,SUMIFS(#REF!,#REF!,$C2543,#REF!,"&gt;="&amp;'Display 730 &amp; 1200'!$AN$10,#REF!,"&lt;="&amp;'Display 730 &amp; 1200'!$AN$9))</f>
        <v>0</v>
      </c>
      <c r="E2543">
        <f>IF($C2543="",0,SUMIFS(#REF!,#REF!,$C2543,#REF!,"&gt;="&amp;'Display 730 &amp; 1200'!$AN$12,#REF!,"&lt;="&amp;'Display 730 &amp; 1200'!$AN$11))</f>
        <v>0</v>
      </c>
    </row>
    <row r="2544" spans="1:5">
      <c r="A2544" t="str">
        <f>IF(INDEX('Display 730 &amp; 1200'!$A:$A,ROW())="","",INDEX('Display 730 &amp; 1200'!$A:$A,ROW()))</f>
        <v/>
      </c>
      <c r="B2544" t="str">
        <f>IF(INDEX('Display 730 &amp; 1200'!$B:$B,ROW())="","",INDEX('Display 730 &amp; 1200'!$B:$B,ROW()))</f>
        <v/>
      </c>
      <c r="C2544" t="str">
        <f>IF(INDEX('Display 730 &amp; 1200'!$D:$D,ROW())="","",INDEX('Display 730 &amp; 1200'!$D:$D,ROW()))</f>
        <v/>
      </c>
      <c r="D2544">
        <f>IF($C2544="",0,SUMIFS(#REF!,#REF!,$C2544,#REF!,"&gt;="&amp;'Display 730 &amp; 1200'!$AN$10,#REF!,"&lt;="&amp;'Display 730 &amp; 1200'!$AN$9))</f>
        <v>0</v>
      </c>
      <c r="E2544">
        <f>IF($C2544="",0,SUMIFS(#REF!,#REF!,$C2544,#REF!,"&gt;="&amp;'Display 730 &amp; 1200'!$AN$12,#REF!,"&lt;="&amp;'Display 730 &amp; 1200'!$AN$11))</f>
        <v>0</v>
      </c>
    </row>
    <row r="2545" spans="1:5">
      <c r="A2545" t="str">
        <f>IF(INDEX('Display 730 &amp; 1200'!$A:$A,ROW())="","",INDEX('Display 730 &amp; 1200'!$A:$A,ROW()))</f>
        <v/>
      </c>
      <c r="B2545" t="str">
        <f>IF(INDEX('Display 730 &amp; 1200'!$B:$B,ROW())="","",INDEX('Display 730 &amp; 1200'!$B:$B,ROW()))</f>
        <v/>
      </c>
      <c r="C2545" t="str">
        <f>IF(INDEX('Display 730 &amp; 1200'!$D:$D,ROW())="","",INDEX('Display 730 &amp; 1200'!$D:$D,ROW()))</f>
        <v/>
      </c>
      <c r="D2545">
        <f>IF($C2545="",0,SUMIFS(#REF!,#REF!,$C2545,#REF!,"&gt;="&amp;'Display 730 &amp; 1200'!$AN$10,#REF!,"&lt;="&amp;'Display 730 &amp; 1200'!$AN$9))</f>
        <v>0</v>
      </c>
      <c r="E2545">
        <f>IF($C2545="",0,SUMIFS(#REF!,#REF!,$C2545,#REF!,"&gt;="&amp;'Display 730 &amp; 1200'!$AN$12,#REF!,"&lt;="&amp;'Display 730 &amp; 1200'!$AN$11))</f>
        <v>0</v>
      </c>
    </row>
    <row r="2546" spans="1:5">
      <c r="A2546" t="str">
        <f>IF(INDEX('Display 730 &amp; 1200'!$A:$A,ROW())="","",INDEX('Display 730 &amp; 1200'!$A:$A,ROW()))</f>
        <v/>
      </c>
      <c r="B2546" t="str">
        <f>IF(INDEX('Display 730 &amp; 1200'!$B:$B,ROW())="","",INDEX('Display 730 &amp; 1200'!$B:$B,ROW()))</f>
        <v/>
      </c>
      <c r="C2546" t="str">
        <f>IF(INDEX('Display 730 &amp; 1200'!$D:$D,ROW())="","",INDEX('Display 730 &amp; 1200'!$D:$D,ROW()))</f>
        <v/>
      </c>
      <c r="D2546">
        <f>IF($C2546="",0,SUMIFS(#REF!,#REF!,$C2546,#REF!,"&gt;="&amp;'Display 730 &amp; 1200'!$AN$10,#REF!,"&lt;="&amp;'Display 730 &amp; 1200'!$AN$9))</f>
        <v>0</v>
      </c>
      <c r="E2546">
        <f>IF($C2546="",0,SUMIFS(#REF!,#REF!,$C2546,#REF!,"&gt;="&amp;'Display 730 &amp; 1200'!$AN$12,#REF!,"&lt;="&amp;'Display 730 &amp; 1200'!$AN$11))</f>
        <v>0</v>
      </c>
    </row>
    <row r="2547" spans="1:5">
      <c r="A2547" t="str">
        <f>IF(INDEX('Display 730 &amp; 1200'!$A:$A,ROW())="","",INDEX('Display 730 &amp; 1200'!$A:$A,ROW()))</f>
        <v/>
      </c>
      <c r="B2547" t="str">
        <f>IF(INDEX('Display 730 &amp; 1200'!$B:$B,ROW())="","",INDEX('Display 730 &amp; 1200'!$B:$B,ROW()))</f>
        <v/>
      </c>
      <c r="C2547" t="str">
        <f>IF(INDEX('Display 730 &amp; 1200'!$D:$D,ROW())="","",INDEX('Display 730 &amp; 1200'!$D:$D,ROW()))</f>
        <v/>
      </c>
      <c r="D2547">
        <f>IF($C2547="",0,SUMIFS(#REF!,#REF!,$C2547,#REF!,"&gt;="&amp;'Display 730 &amp; 1200'!$AN$10,#REF!,"&lt;="&amp;'Display 730 &amp; 1200'!$AN$9))</f>
        <v>0</v>
      </c>
      <c r="E2547">
        <f>IF($C2547="",0,SUMIFS(#REF!,#REF!,$C2547,#REF!,"&gt;="&amp;'Display 730 &amp; 1200'!$AN$12,#REF!,"&lt;="&amp;'Display 730 &amp; 1200'!$AN$11))</f>
        <v>0</v>
      </c>
    </row>
    <row r="2548" spans="1:5">
      <c r="A2548" t="str">
        <f>IF(INDEX('Display 730 &amp; 1200'!$A:$A,ROW())="","",INDEX('Display 730 &amp; 1200'!$A:$A,ROW()))</f>
        <v/>
      </c>
      <c r="B2548" t="str">
        <f>IF(INDEX('Display 730 &amp; 1200'!$B:$B,ROW())="","",INDEX('Display 730 &amp; 1200'!$B:$B,ROW()))</f>
        <v/>
      </c>
      <c r="C2548" t="str">
        <f>IF(INDEX('Display 730 &amp; 1200'!$D:$D,ROW())="","",INDEX('Display 730 &amp; 1200'!$D:$D,ROW()))</f>
        <v/>
      </c>
      <c r="D2548">
        <f>IF($C2548="",0,SUMIFS(#REF!,#REF!,$C2548,#REF!,"&gt;="&amp;'Display 730 &amp; 1200'!$AN$10,#REF!,"&lt;="&amp;'Display 730 &amp; 1200'!$AN$9))</f>
        <v>0</v>
      </c>
      <c r="E2548">
        <f>IF($C2548="",0,SUMIFS(#REF!,#REF!,$C2548,#REF!,"&gt;="&amp;'Display 730 &amp; 1200'!$AN$12,#REF!,"&lt;="&amp;'Display 730 &amp; 1200'!$AN$11))</f>
        <v>0</v>
      </c>
    </row>
    <row r="2549" spans="1:5">
      <c r="A2549" t="str">
        <f>IF(INDEX('Display 730 &amp; 1200'!$A:$A,ROW())="","",INDEX('Display 730 &amp; 1200'!$A:$A,ROW()))</f>
        <v/>
      </c>
      <c r="B2549" t="str">
        <f>IF(INDEX('Display 730 &amp; 1200'!$B:$B,ROW())="","",INDEX('Display 730 &amp; 1200'!$B:$B,ROW()))</f>
        <v/>
      </c>
      <c r="C2549" t="str">
        <f>IF(INDEX('Display 730 &amp; 1200'!$D:$D,ROW())="","",INDEX('Display 730 &amp; 1200'!$D:$D,ROW()))</f>
        <v/>
      </c>
      <c r="D2549">
        <f>IF($C2549="",0,SUMIFS(#REF!,#REF!,$C2549,#REF!,"&gt;="&amp;'Display 730 &amp; 1200'!$AN$10,#REF!,"&lt;="&amp;'Display 730 &amp; 1200'!$AN$9))</f>
        <v>0</v>
      </c>
      <c r="E2549">
        <f>IF($C2549="",0,SUMIFS(#REF!,#REF!,$C2549,#REF!,"&gt;="&amp;'Display 730 &amp; 1200'!$AN$12,#REF!,"&lt;="&amp;'Display 730 &amp; 1200'!$AN$11))</f>
        <v>0</v>
      </c>
    </row>
    <row r="2550" spans="1:5">
      <c r="A2550" t="str">
        <f>IF(INDEX('Display 730 &amp; 1200'!$A:$A,ROW())="","",INDEX('Display 730 &amp; 1200'!$A:$A,ROW()))</f>
        <v/>
      </c>
      <c r="B2550" t="str">
        <f>IF(INDEX('Display 730 &amp; 1200'!$B:$B,ROW())="","",INDEX('Display 730 &amp; 1200'!$B:$B,ROW()))</f>
        <v/>
      </c>
      <c r="C2550" t="str">
        <f>IF(INDEX('Display 730 &amp; 1200'!$D:$D,ROW())="","",INDEX('Display 730 &amp; 1200'!$D:$D,ROW()))</f>
        <v/>
      </c>
      <c r="D2550">
        <f>IF($C2550="",0,SUMIFS(#REF!,#REF!,$C2550,#REF!,"&gt;="&amp;'Display 730 &amp; 1200'!$AN$10,#REF!,"&lt;="&amp;'Display 730 &amp; 1200'!$AN$9))</f>
        <v>0</v>
      </c>
      <c r="E2550">
        <f>IF($C2550="",0,SUMIFS(#REF!,#REF!,$C2550,#REF!,"&gt;="&amp;'Display 730 &amp; 1200'!$AN$12,#REF!,"&lt;="&amp;'Display 730 &amp; 1200'!$AN$11))</f>
        <v>0</v>
      </c>
    </row>
    <row r="2551" spans="1:5">
      <c r="A2551" t="str">
        <f>IF(INDEX('Display 730 &amp; 1200'!$A:$A,ROW())="","",INDEX('Display 730 &amp; 1200'!$A:$A,ROW()))</f>
        <v/>
      </c>
      <c r="B2551" t="str">
        <f>IF(INDEX('Display 730 &amp; 1200'!$B:$B,ROW())="","",INDEX('Display 730 &amp; 1200'!$B:$B,ROW()))</f>
        <v/>
      </c>
      <c r="C2551" t="str">
        <f>IF(INDEX('Display 730 &amp; 1200'!$D:$D,ROW())="","",INDEX('Display 730 &amp; 1200'!$D:$D,ROW()))</f>
        <v/>
      </c>
      <c r="D2551">
        <f>IF($C2551="",0,SUMIFS(#REF!,#REF!,$C2551,#REF!,"&gt;="&amp;'Display 730 &amp; 1200'!$AN$10,#REF!,"&lt;="&amp;'Display 730 &amp; 1200'!$AN$9))</f>
        <v>0</v>
      </c>
      <c r="E2551">
        <f>IF($C2551="",0,SUMIFS(#REF!,#REF!,$C2551,#REF!,"&gt;="&amp;'Display 730 &amp; 1200'!$AN$12,#REF!,"&lt;="&amp;'Display 730 &amp; 1200'!$AN$11))</f>
        <v>0</v>
      </c>
    </row>
    <row r="2552" spans="1:5">
      <c r="A2552" t="str">
        <f>IF(INDEX('Display 730 &amp; 1200'!$A:$A,ROW())="","",INDEX('Display 730 &amp; 1200'!$A:$A,ROW()))</f>
        <v/>
      </c>
      <c r="B2552" t="str">
        <f>IF(INDEX('Display 730 &amp; 1200'!$B:$B,ROW())="","",INDEX('Display 730 &amp; 1200'!$B:$B,ROW()))</f>
        <v/>
      </c>
      <c r="C2552" t="str">
        <f>IF(INDEX('Display 730 &amp; 1200'!$D:$D,ROW())="","",INDEX('Display 730 &amp; 1200'!$D:$D,ROW()))</f>
        <v/>
      </c>
      <c r="D2552">
        <f>IF($C2552="",0,SUMIFS(#REF!,#REF!,$C2552,#REF!,"&gt;="&amp;'Display 730 &amp; 1200'!$AN$10,#REF!,"&lt;="&amp;'Display 730 &amp; 1200'!$AN$9))</f>
        <v>0</v>
      </c>
      <c r="E2552">
        <f>IF($C2552="",0,SUMIFS(#REF!,#REF!,$C2552,#REF!,"&gt;="&amp;'Display 730 &amp; 1200'!$AN$12,#REF!,"&lt;="&amp;'Display 730 &amp; 1200'!$AN$11))</f>
        <v>0</v>
      </c>
    </row>
    <row r="2553" spans="1:5">
      <c r="A2553" t="str">
        <f>IF(INDEX('Display 730 &amp; 1200'!$A:$A,ROW())="","",INDEX('Display 730 &amp; 1200'!$A:$A,ROW()))</f>
        <v/>
      </c>
      <c r="B2553" t="str">
        <f>IF(INDEX('Display 730 &amp; 1200'!$B:$B,ROW())="","",INDEX('Display 730 &amp; 1200'!$B:$B,ROW()))</f>
        <v/>
      </c>
      <c r="C2553" t="str">
        <f>IF(INDEX('Display 730 &amp; 1200'!$D:$D,ROW())="","",INDEX('Display 730 &amp; 1200'!$D:$D,ROW()))</f>
        <v/>
      </c>
      <c r="D2553">
        <f>IF($C2553="",0,SUMIFS(#REF!,#REF!,$C2553,#REF!,"&gt;="&amp;'Display 730 &amp; 1200'!$AN$10,#REF!,"&lt;="&amp;'Display 730 &amp; 1200'!$AN$9))</f>
        <v>0</v>
      </c>
      <c r="E2553">
        <f>IF($C2553="",0,SUMIFS(#REF!,#REF!,$C2553,#REF!,"&gt;="&amp;'Display 730 &amp; 1200'!$AN$12,#REF!,"&lt;="&amp;'Display 730 &amp; 1200'!$AN$11))</f>
        <v>0</v>
      </c>
    </row>
    <row r="2554" spans="1:5">
      <c r="A2554" t="str">
        <f>IF(INDEX('Display 730 &amp; 1200'!$A:$A,ROW())="","",INDEX('Display 730 &amp; 1200'!$A:$A,ROW()))</f>
        <v/>
      </c>
      <c r="B2554" t="str">
        <f>IF(INDEX('Display 730 &amp; 1200'!$B:$B,ROW())="","",INDEX('Display 730 &amp; 1200'!$B:$B,ROW()))</f>
        <v/>
      </c>
      <c r="C2554" t="str">
        <f>IF(INDEX('Display 730 &amp; 1200'!$D:$D,ROW())="","",INDEX('Display 730 &amp; 1200'!$D:$D,ROW()))</f>
        <v/>
      </c>
      <c r="D2554">
        <f>IF($C2554="",0,SUMIFS(#REF!,#REF!,$C2554,#REF!,"&gt;="&amp;'Display 730 &amp; 1200'!$AN$10,#REF!,"&lt;="&amp;'Display 730 &amp; 1200'!$AN$9))</f>
        <v>0</v>
      </c>
      <c r="E2554">
        <f>IF($C2554="",0,SUMIFS(#REF!,#REF!,$C2554,#REF!,"&gt;="&amp;'Display 730 &amp; 1200'!$AN$12,#REF!,"&lt;="&amp;'Display 730 &amp; 1200'!$AN$11))</f>
        <v>0</v>
      </c>
    </row>
    <row r="2555" spans="1:5">
      <c r="A2555" t="str">
        <f>IF(INDEX('Display 730 &amp; 1200'!$A:$A,ROW())="","",INDEX('Display 730 &amp; 1200'!$A:$A,ROW()))</f>
        <v/>
      </c>
      <c r="B2555" t="str">
        <f>IF(INDEX('Display 730 &amp; 1200'!$B:$B,ROW())="","",INDEX('Display 730 &amp; 1200'!$B:$B,ROW()))</f>
        <v/>
      </c>
      <c r="C2555" t="str">
        <f>IF(INDEX('Display 730 &amp; 1200'!$D:$D,ROW())="","",INDEX('Display 730 &amp; 1200'!$D:$D,ROW()))</f>
        <v/>
      </c>
      <c r="D2555">
        <f>IF($C2555="",0,SUMIFS(#REF!,#REF!,$C2555,#REF!,"&gt;="&amp;'Display 730 &amp; 1200'!$AN$10,#REF!,"&lt;="&amp;'Display 730 &amp; 1200'!$AN$9))</f>
        <v>0</v>
      </c>
      <c r="E2555">
        <f>IF($C2555="",0,SUMIFS(#REF!,#REF!,$C2555,#REF!,"&gt;="&amp;'Display 730 &amp; 1200'!$AN$12,#REF!,"&lt;="&amp;'Display 730 &amp; 1200'!$AN$11))</f>
        <v>0</v>
      </c>
    </row>
    <row r="2556" spans="1:5">
      <c r="A2556" t="str">
        <f>IF(INDEX('Display 730 &amp; 1200'!$A:$A,ROW())="","",INDEX('Display 730 &amp; 1200'!$A:$A,ROW()))</f>
        <v/>
      </c>
      <c r="B2556" t="str">
        <f>IF(INDEX('Display 730 &amp; 1200'!$B:$B,ROW())="","",INDEX('Display 730 &amp; 1200'!$B:$B,ROW()))</f>
        <v/>
      </c>
      <c r="C2556" t="str">
        <f>IF(INDEX('Display 730 &amp; 1200'!$D:$D,ROW())="","",INDEX('Display 730 &amp; 1200'!$D:$D,ROW()))</f>
        <v/>
      </c>
      <c r="D2556">
        <f>IF($C2556="",0,SUMIFS(#REF!,#REF!,$C2556,#REF!,"&gt;="&amp;'Display 730 &amp; 1200'!$AN$10,#REF!,"&lt;="&amp;'Display 730 &amp; 1200'!$AN$9))</f>
        <v>0</v>
      </c>
      <c r="E2556">
        <f>IF($C2556="",0,SUMIFS(#REF!,#REF!,$C2556,#REF!,"&gt;="&amp;'Display 730 &amp; 1200'!$AN$12,#REF!,"&lt;="&amp;'Display 730 &amp; 1200'!$AN$11))</f>
        <v>0</v>
      </c>
    </row>
    <row r="2557" spans="1:5">
      <c r="A2557" t="str">
        <f>IF(INDEX('Display 730 &amp; 1200'!$A:$A,ROW())="","",INDEX('Display 730 &amp; 1200'!$A:$A,ROW()))</f>
        <v/>
      </c>
      <c r="B2557" t="str">
        <f>IF(INDEX('Display 730 &amp; 1200'!$B:$B,ROW())="","",INDEX('Display 730 &amp; 1200'!$B:$B,ROW()))</f>
        <v/>
      </c>
      <c r="C2557" t="str">
        <f>IF(INDEX('Display 730 &amp; 1200'!$D:$D,ROW())="","",INDEX('Display 730 &amp; 1200'!$D:$D,ROW()))</f>
        <v/>
      </c>
      <c r="D2557">
        <f>IF($C2557="",0,SUMIFS(#REF!,#REF!,$C2557,#REF!,"&gt;="&amp;'Display 730 &amp; 1200'!$AN$10,#REF!,"&lt;="&amp;'Display 730 &amp; 1200'!$AN$9))</f>
        <v>0</v>
      </c>
      <c r="E2557">
        <f>IF($C2557="",0,SUMIFS(#REF!,#REF!,$C2557,#REF!,"&gt;="&amp;'Display 730 &amp; 1200'!$AN$12,#REF!,"&lt;="&amp;'Display 730 &amp; 1200'!$AN$11))</f>
        <v>0</v>
      </c>
    </row>
    <row r="2558" spans="1:5">
      <c r="A2558" t="str">
        <f>IF(INDEX('Display 730 &amp; 1200'!$A:$A,ROW())="","",INDEX('Display 730 &amp; 1200'!$A:$A,ROW()))</f>
        <v/>
      </c>
      <c r="B2558" t="str">
        <f>IF(INDEX('Display 730 &amp; 1200'!$B:$B,ROW())="","",INDEX('Display 730 &amp; 1200'!$B:$B,ROW()))</f>
        <v/>
      </c>
      <c r="C2558" t="str">
        <f>IF(INDEX('Display 730 &amp; 1200'!$D:$D,ROW())="","",INDEX('Display 730 &amp; 1200'!$D:$D,ROW()))</f>
        <v/>
      </c>
      <c r="D2558">
        <f>IF($C2558="",0,SUMIFS(#REF!,#REF!,$C2558,#REF!,"&gt;="&amp;'Display 730 &amp; 1200'!$AN$10,#REF!,"&lt;="&amp;'Display 730 &amp; 1200'!$AN$9))</f>
        <v>0</v>
      </c>
      <c r="E2558">
        <f>IF($C2558="",0,SUMIFS(#REF!,#REF!,$C2558,#REF!,"&gt;="&amp;'Display 730 &amp; 1200'!$AN$12,#REF!,"&lt;="&amp;'Display 730 &amp; 1200'!$AN$11))</f>
        <v>0</v>
      </c>
    </row>
    <row r="2559" spans="1:5">
      <c r="A2559" t="str">
        <f>IF(INDEX('Display 730 &amp; 1200'!$A:$A,ROW())="","",INDEX('Display 730 &amp; 1200'!$A:$A,ROW()))</f>
        <v/>
      </c>
      <c r="B2559" t="str">
        <f>IF(INDEX('Display 730 &amp; 1200'!$B:$B,ROW())="","",INDEX('Display 730 &amp; 1200'!$B:$B,ROW()))</f>
        <v/>
      </c>
      <c r="C2559" t="str">
        <f>IF(INDEX('Display 730 &amp; 1200'!$D:$D,ROW())="","",INDEX('Display 730 &amp; 1200'!$D:$D,ROW()))</f>
        <v/>
      </c>
      <c r="D2559">
        <f>IF($C2559="",0,SUMIFS(#REF!,#REF!,$C2559,#REF!,"&gt;="&amp;'Display 730 &amp; 1200'!$AN$10,#REF!,"&lt;="&amp;'Display 730 &amp; 1200'!$AN$9))</f>
        <v>0</v>
      </c>
      <c r="E2559">
        <f>IF($C2559="",0,SUMIFS(#REF!,#REF!,$C2559,#REF!,"&gt;="&amp;'Display 730 &amp; 1200'!$AN$12,#REF!,"&lt;="&amp;'Display 730 &amp; 1200'!$AN$11))</f>
        <v>0</v>
      </c>
    </row>
    <row r="2560" spans="1:5">
      <c r="A2560" t="str">
        <f>IF(INDEX('Display 730 &amp; 1200'!$A:$A,ROW())="","",INDEX('Display 730 &amp; 1200'!$A:$A,ROW()))</f>
        <v/>
      </c>
      <c r="B2560" t="str">
        <f>IF(INDEX('Display 730 &amp; 1200'!$B:$B,ROW())="","",INDEX('Display 730 &amp; 1200'!$B:$B,ROW()))</f>
        <v/>
      </c>
      <c r="C2560" t="str">
        <f>IF(INDEX('Display 730 &amp; 1200'!$D:$D,ROW())="","",INDEX('Display 730 &amp; 1200'!$D:$D,ROW()))</f>
        <v/>
      </c>
      <c r="D2560">
        <f>IF($C2560="",0,SUMIFS(#REF!,#REF!,$C2560,#REF!,"&gt;="&amp;'Display 730 &amp; 1200'!$AN$10,#REF!,"&lt;="&amp;'Display 730 &amp; 1200'!$AN$9))</f>
        <v>0</v>
      </c>
      <c r="E2560">
        <f>IF($C2560="",0,SUMIFS(#REF!,#REF!,$C2560,#REF!,"&gt;="&amp;'Display 730 &amp; 1200'!$AN$12,#REF!,"&lt;="&amp;'Display 730 &amp; 1200'!$AN$11))</f>
        <v>0</v>
      </c>
    </row>
    <row r="2561" spans="1:5">
      <c r="A2561" t="str">
        <f>IF(INDEX('Display 730 &amp; 1200'!$A:$A,ROW())="","",INDEX('Display 730 &amp; 1200'!$A:$A,ROW()))</f>
        <v/>
      </c>
      <c r="B2561" t="str">
        <f>IF(INDEX('Display 730 &amp; 1200'!$B:$B,ROW())="","",INDEX('Display 730 &amp; 1200'!$B:$B,ROW()))</f>
        <v/>
      </c>
      <c r="C2561" t="str">
        <f>IF(INDEX('Display 730 &amp; 1200'!$D:$D,ROW())="","",INDEX('Display 730 &amp; 1200'!$D:$D,ROW()))</f>
        <v/>
      </c>
      <c r="D2561">
        <f>IF($C2561="",0,SUMIFS(#REF!,#REF!,$C2561,#REF!,"&gt;="&amp;'Display 730 &amp; 1200'!$AN$10,#REF!,"&lt;="&amp;'Display 730 &amp; 1200'!$AN$9))</f>
        <v>0</v>
      </c>
      <c r="E2561">
        <f>IF($C2561="",0,SUMIFS(#REF!,#REF!,$C2561,#REF!,"&gt;="&amp;'Display 730 &amp; 1200'!$AN$12,#REF!,"&lt;="&amp;'Display 730 &amp; 1200'!$AN$11))</f>
        <v>0</v>
      </c>
    </row>
    <row r="2562" spans="1:5">
      <c r="A2562" t="str">
        <f>IF(INDEX('Display 730 &amp; 1200'!$A:$A,ROW())="","",INDEX('Display 730 &amp; 1200'!$A:$A,ROW()))</f>
        <v/>
      </c>
      <c r="B2562" t="str">
        <f>IF(INDEX('Display 730 &amp; 1200'!$B:$B,ROW())="","",INDEX('Display 730 &amp; 1200'!$B:$B,ROW()))</f>
        <v/>
      </c>
      <c r="C2562" t="str">
        <f>IF(INDEX('Display 730 &amp; 1200'!$D:$D,ROW())="","",INDEX('Display 730 &amp; 1200'!$D:$D,ROW()))</f>
        <v/>
      </c>
      <c r="D2562">
        <f>IF($C2562="",0,SUMIFS(#REF!,#REF!,$C2562,#REF!,"&gt;="&amp;'Display 730 &amp; 1200'!$AN$10,#REF!,"&lt;="&amp;'Display 730 &amp; 1200'!$AN$9))</f>
        <v>0</v>
      </c>
      <c r="E2562">
        <f>IF($C2562="",0,SUMIFS(#REF!,#REF!,$C2562,#REF!,"&gt;="&amp;'Display 730 &amp; 1200'!$AN$12,#REF!,"&lt;="&amp;'Display 730 &amp; 1200'!$AN$11))</f>
        <v>0</v>
      </c>
    </row>
    <row r="2563" spans="1:5">
      <c r="A2563" t="str">
        <f>IF(INDEX('Display 730 &amp; 1200'!$A:$A,ROW())="","",INDEX('Display 730 &amp; 1200'!$A:$A,ROW()))</f>
        <v/>
      </c>
      <c r="B2563" t="str">
        <f>IF(INDEX('Display 730 &amp; 1200'!$B:$B,ROW())="","",INDEX('Display 730 &amp; 1200'!$B:$B,ROW()))</f>
        <v/>
      </c>
      <c r="C2563" t="str">
        <f>IF(INDEX('Display 730 &amp; 1200'!$D:$D,ROW())="","",INDEX('Display 730 &amp; 1200'!$D:$D,ROW()))</f>
        <v/>
      </c>
      <c r="D2563">
        <f>IF($C2563="",0,SUMIFS(#REF!,#REF!,$C2563,#REF!,"&gt;="&amp;'Display 730 &amp; 1200'!$AN$10,#REF!,"&lt;="&amp;'Display 730 &amp; 1200'!$AN$9))</f>
        <v>0</v>
      </c>
      <c r="E2563">
        <f>IF($C2563="",0,SUMIFS(#REF!,#REF!,$C2563,#REF!,"&gt;="&amp;'Display 730 &amp; 1200'!$AN$12,#REF!,"&lt;="&amp;'Display 730 &amp; 1200'!$AN$11))</f>
        <v>0</v>
      </c>
    </row>
    <row r="2564" spans="1:5">
      <c r="A2564" t="str">
        <f>IF(INDEX('Display 730 &amp; 1200'!$A:$A,ROW())="","",INDEX('Display 730 &amp; 1200'!$A:$A,ROW()))</f>
        <v/>
      </c>
      <c r="B2564" t="str">
        <f>IF(INDEX('Display 730 &amp; 1200'!$B:$B,ROW())="","",INDEX('Display 730 &amp; 1200'!$B:$B,ROW()))</f>
        <v/>
      </c>
      <c r="C2564" t="str">
        <f>IF(INDEX('Display 730 &amp; 1200'!$D:$D,ROW())="","",INDEX('Display 730 &amp; 1200'!$D:$D,ROW()))</f>
        <v/>
      </c>
      <c r="D2564">
        <f>IF($C2564="",0,SUMIFS(#REF!,#REF!,$C2564,#REF!,"&gt;="&amp;'Display 730 &amp; 1200'!$AN$10,#REF!,"&lt;="&amp;'Display 730 &amp; 1200'!$AN$9))</f>
        <v>0</v>
      </c>
      <c r="E2564">
        <f>IF($C2564="",0,SUMIFS(#REF!,#REF!,$C2564,#REF!,"&gt;="&amp;'Display 730 &amp; 1200'!$AN$12,#REF!,"&lt;="&amp;'Display 730 &amp; 1200'!$AN$11))</f>
        <v>0</v>
      </c>
    </row>
    <row r="2565" spans="1:5">
      <c r="A2565" t="str">
        <f>IF(INDEX('Display 730 &amp; 1200'!$A:$A,ROW())="","",INDEX('Display 730 &amp; 1200'!$A:$A,ROW()))</f>
        <v/>
      </c>
      <c r="B2565" t="str">
        <f>IF(INDEX('Display 730 &amp; 1200'!$B:$B,ROW())="","",INDEX('Display 730 &amp; 1200'!$B:$B,ROW()))</f>
        <v/>
      </c>
      <c r="C2565" t="str">
        <f>IF(INDEX('Display 730 &amp; 1200'!$D:$D,ROW())="","",INDEX('Display 730 &amp; 1200'!$D:$D,ROW()))</f>
        <v/>
      </c>
      <c r="D2565">
        <f>IF($C2565="",0,SUMIFS(#REF!,#REF!,$C2565,#REF!,"&gt;="&amp;'Display 730 &amp; 1200'!$AN$10,#REF!,"&lt;="&amp;'Display 730 &amp; 1200'!$AN$9))</f>
        <v>0</v>
      </c>
      <c r="E2565">
        <f>IF($C2565="",0,SUMIFS(#REF!,#REF!,$C2565,#REF!,"&gt;="&amp;'Display 730 &amp; 1200'!$AN$12,#REF!,"&lt;="&amp;'Display 730 &amp; 1200'!$AN$11))</f>
        <v>0</v>
      </c>
    </row>
    <row r="2566" spans="1:5">
      <c r="A2566" t="str">
        <f>IF(INDEX('Display 730 &amp; 1200'!$A:$A,ROW())="","",INDEX('Display 730 &amp; 1200'!$A:$A,ROW()))</f>
        <v/>
      </c>
      <c r="B2566" t="str">
        <f>IF(INDEX('Display 730 &amp; 1200'!$B:$B,ROW())="","",INDEX('Display 730 &amp; 1200'!$B:$B,ROW()))</f>
        <v/>
      </c>
      <c r="C2566" t="str">
        <f>IF(INDEX('Display 730 &amp; 1200'!$D:$D,ROW())="","",INDEX('Display 730 &amp; 1200'!$D:$D,ROW()))</f>
        <v/>
      </c>
      <c r="D2566">
        <f>IF($C2566="",0,SUMIFS(#REF!,#REF!,$C2566,#REF!,"&gt;="&amp;'Display 730 &amp; 1200'!$AN$10,#REF!,"&lt;="&amp;'Display 730 &amp; 1200'!$AN$9))</f>
        <v>0</v>
      </c>
      <c r="E2566">
        <f>IF($C2566="",0,SUMIFS(#REF!,#REF!,$C2566,#REF!,"&gt;="&amp;'Display 730 &amp; 1200'!$AN$12,#REF!,"&lt;="&amp;'Display 730 &amp; 1200'!$AN$11))</f>
        <v>0</v>
      </c>
    </row>
    <row r="2567" spans="1:5">
      <c r="A2567" t="str">
        <f>IF(INDEX('Display 730 &amp; 1200'!$A:$A,ROW())="","",INDEX('Display 730 &amp; 1200'!$A:$A,ROW()))</f>
        <v/>
      </c>
      <c r="B2567" t="str">
        <f>IF(INDEX('Display 730 &amp; 1200'!$B:$B,ROW())="","",INDEX('Display 730 &amp; 1200'!$B:$B,ROW()))</f>
        <v/>
      </c>
      <c r="C2567" t="str">
        <f>IF(INDEX('Display 730 &amp; 1200'!$D:$D,ROW())="","",INDEX('Display 730 &amp; 1200'!$D:$D,ROW()))</f>
        <v/>
      </c>
      <c r="D2567">
        <f>IF($C2567="",0,SUMIFS(#REF!,#REF!,$C2567,#REF!,"&gt;="&amp;'Display 730 &amp; 1200'!$AN$10,#REF!,"&lt;="&amp;'Display 730 &amp; 1200'!$AN$9))</f>
        <v>0</v>
      </c>
      <c r="E2567">
        <f>IF($C2567="",0,SUMIFS(#REF!,#REF!,$C2567,#REF!,"&gt;="&amp;'Display 730 &amp; 1200'!$AN$12,#REF!,"&lt;="&amp;'Display 730 &amp; 1200'!$AN$11))</f>
        <v>0</v>
      </c>
    </row>
    <row r="2568" spans="1:5">
      <c r="A2568" t="str">
        <f>IF(INDEX('Display 730 &amp; 1200'!$A:$A,ROW())="","",INDEX('Display 730 &amp; 1200'!$A:$A,ROW()))</f>
        <v/>
      </c>
      <c r="B2568" t="str">
        <f>IF(INDEX('Display 730 &amp; 1200'!$B:$B,ROW())="","",INDEX('Display 730 &amp; 1200'!$B:$B,ROW()))</f>
        <v/>
      </c>
      <c r="C2568" t="str">
        <f>IF(INDEX('Display 730 &amp; 1200'!$D:$D,ROW())="","",INDEX('Display 730 &amp; 1200'!$D:$D,ROW()))</f>
        <v/>
      </c>
      <c r="D2568">
        <f>IF($C2568="",0,SUMIFS(#REF!,#REF!,$C2568,#REF!,"&gt;="&amp;'Display 730 &amp; 1200'!$AN$10,#REF!,"&lt;="&amp;'Display 730 &amp; 1200'!$AN$9))</f>
        <v>0</v>
      </c>
      <c r="E2568">
        <f>IF($C2568="",0,SUMIFS(#REF!,#REF!,$C2568,#REF!,"&gt;="&amp;'Display 730 &amp; 1200'!$AN$12,#REF!,"&lt;="&amp;'Display 730 &amp; 1200'!$AN$11))</f>
        <v>0</v>
      </c>
    </row>
    <row r="2569" spans="1:5">
      <c r="A2569" t="str">
        <f>IF(INDEX('Display 730 &amp; 1200'!$A:$A,ROW())="","",INDEX('Display 730 &amp; 1200'!$A:$A,ROW()))</f>
        <v/>
      </c>
      <c r="B2569" t="str">
        <f>IF(INDEX('Display 730 &amp; 1200'!$B:$B,ROW())="","",INDEX('Display 730 &amp; 1200'!$B:$B,ROW()))</f>
        <v/>
      </c>
      <c r="C2569" t="str">
        <f>IF(INDEX('Display 730 &amp; 1200'!$D:$D,ROW())="","",INDEX('Display 730 &amp; 1200'!$D:$D,ROW()))</f>
        <v/>
      </c>
      <c r="D2569">
        <f>IF($C2569="",0,SUMIFS(#REF!,#REF!,$C2569,#REF!,"&gt;="&amp;'Display 730 &amp; 1200'!$AN$10,#REF!,"&lt;="&amp;'Display 730 &amp; 1200'!$AN$9))</f>
        <v>0</v>
      </c>
      <c r="E2569">
        <f>IF($C2569="",0,SUMIFS(#REF!,#REF!,$C2569,#REF!,"&gt;="&amp;'Display 730 &amp; 1200'!$AN$12,#REF!,"&lt;="&amp;'Display 730 &amp; 1200'!$AN$11))</f>
        <v>0</v>
      </c>
    </row>
    <row r="2570" spans="1:5">
      <c r="A2570" t="str">
        <f>IF(INDEX('Display 730 &amp; 1200'!$A:$A,ROW())="","",INDEX('Display 730 &amp; 1200'!$A:$A,ROW()))</f>
        <v/>
      </c>
      <c r="B2570" t="str">
        <f>IF(INDEX('Display 730 &amp; 1200'!$B:$B,ROW())="","",INDEX('Display 730 &amp; 1200'!$B:$B,ROW()))</f>
        <v/>
      </c>
      <c r="C2570" t="str">
        <f>IF(INDEX('Display 730 &amp; 1200'!$D:$D,ROW())="","",INDEX('Display 730 &amp; 1200'!$D:$D,ROW()))</f>
        <v/>
      </c>
      <c r="D2570">
        <f>IF($C2570="",0,SUMIFS(#REF!,#REF!,$C2570,#REF!,"&gt;="&amp;'Display 730 &amp; 1200'!$AN$10,#REF!,"&lt;="&amp;'Display 730 &amp; 1200'!$AN$9))</f>
        <v>0</v>
      </c>
      <c r="E2570">
        <f>IF($C2570="",0,SUMIFS(#REF!,#REF!,$C2570,#REF!,"&gt;="&amp;'Display 730 &amp; 1200'!$AN$12,#REF!,"&lt;="&amp;'Display 730 &amp; 1200'!$AN$11))</f>
        <v>0</v>
      </c>
    </row>
    <row r="2571" spans="1:5">
      <c r="A2571" t="str">
        <f>IF(INDEX('Display 730 &amp; 1200'!$A:$A,ROW())="","",INDEX('Display 730 &amp; 1200'!$A:$A,ROW()))</f>
        <v/>
      </c>
      <c r="B2571" t="str">
        <f>IF(INDEX('Display 730 &amp; 1200'!$B:$B,ROW())="","",INDEX('Display 730 &amp; 1200'!$B:$B,ROW()))</f>
        <v/>
      </c>
      <c r="C2571" t="str">
        <f>IF(INDEX('Display 730 &amp; 1200'!$D:$D,ROW())="","",INDEX('Display 730 &amp; 1200'!$D:$D,ROW()))</f>
        <v/>
      </c>
      <c r="D2571">
        <f>IF($C2571="",0,SUMIFS(#REF!,#REF!,$C2571,#REF!,"&gt;="&amp;'Display 730 &amp; 1200'!$AN$10,#REF!,"&lt;="&amp;'Display 730 &amp; 1200'!$AN$9))</f>
        <v>0</v>
      </c>
      <c r="E2571">
        <f>IF($C2571="",0,SUMIFS(#REF!,#REF!,$C2571,#REF!,"&gt;="&amp;'Display 730 &amp; 1200'!$AN$12,#REF!,"&lt;="&amp;'Display 730 &amp; 1200'!$AN$11))</f>
        <v>0</v>
      </c>
    </row>
    <row r="2572" spans="1:5">
      <c r="A2572" t="str">
        <f>IF(INDEX('Display 730 &amp; 1200'!$A:$A,ROW())="","",INDEX('Display 730 &amp; 1200'!$A:$A,ROW()))</f>
        <v/>
      </c>
      <c r="B2572" t="str">
        <f>IF(INDEX('Display 730 &amp; 1200'!$B:$B,ROW())="","",INDEX('Display 730 &amp; 1200'!$B:$B,ROW()))</f>
        <v/>
      </c>
      <c r="C2572" t="str">
        <f>IF(INDEX('Display 730 &amp; 1200'!$D:$D,ROW())="","",INDEX('Display 730 &amp; 1200'!$D:$D,ROW()))</f>
        <v/>
      </c>
      <c r="D2572">
        <f>IF($C2572="",0,SUMIFS(#REF!,#REF!,$C2572,#REF!,"&gt;="&amp;'Display 730 &amp; 1200'!$AN$10,#REF!,"&lt;="&amp;'Display 730 &amp; 1200'!$AN$9))</f>
        <v>0</v>
      </c>
      <c r="E2572">
        <f>IF($C2572="",0,SUMIFS(#REF!,#REF!,$C2572,#REF!,"&gt;="&amp;'Display 730 &amp; 1200'!$AN$12,#REF!,"&lt;="&amp;'Display 730 &amp; 1200'!$AN$11))</f>
        <v>0</v>
      </c>
    </row>
    <row r="2573" spans="1:5">
      <c r="A2573" t="str">
        <f>IF(INDEX('Display 730 &amp; 1200'!$A:$A,ROW())="","",INDEX('Display 730 &amp; 1200'!$A:$A,ROW()))</f>
        <v/>
      </c>
      <c r="B2573" t="str">
        <f>IF(INDEX('Display 730 &amp; 1200'!$B:$B,ROW())="","",INDEX('Display 730 &amp; 1200'!$B:$B,ROW()))</f>
        <v/>
      </c>
      <c r="C2573" t="str">
        <f>IF(INDEX('Display 730 &amp; 1200'!$D:$D,ROW())="","",INDEX('Display 730 &amp; 1200'!$D:$D,ROW()))</f>
        <v/>
      </c>
      <c r="D2573">
        <f>IF($C2573="",0,SUMIFS(#REF!,#REF!,$C2573,#REF!,"&gt;="&amp;'Display 730 &amp; 1200'!$AN$10,#REF!,"&lt;="&amp;'Display 730 &amp; 1200'!$AN$9))</f>
        <v>0</v>
      </c>
      <c r="E2573">
        <f>IF($C2573="",0,SUMIFS(#REF!,#REF!,$C2573,#REF!,"&gt;="&amp;'Display 730 &amp; 1200'!$AN$12,#REF!,"&lt;="&amp;'Display 730 &amp; 1200'!$AN$11))</f>
        <v>0</v>
      </c>
    </row>
    <row r="2574" spans="1:5">
      <c r="A2574" t="str">
        <f>IF(INDEX('Display 730 &amp; 1200'!$A:$A,ROW())="","",INDEX('Display 730 &amp; 1200'!$A:$A,ROW()))</f>
        <v/>
      </c>
      <c r="B2574" t="str">
        <f>IF(INDEX('Display 730 &amp; 1200'!$B:$B,ROW())="","",INDEX('Display 730 &amp; 1200'!$B:$B,ROW()))</f>
        <v/>
      </c>
      <c r="C2574" t="str">
        <f>IF(INDEX('Display 730 &amp; 1200'!$D:$D,ROW())="","",INDEX('Display 730 &amp; 1200'!$D:$D,ROW()))</f>
        <v/>
      </c>
      <c r="D2574">
        <f>IF($C2574="",0,SUMIFS(#REF!,#REF!,$C2574,#REF!,"&gt;="&amp;'Display 730 &amp; 1200'!$AN$10,#REF!,"&lt;="&amp;'Display 730 &amp; 1200'!$AN$9))</f>
        <v>0</v>
      </c>
      <c r="E2574">
        <f>IF($C2574="",0,SUMIFS(#REF!,#REF!,$C2574,#REF!,"&gt;="&amp;'Display 730 &amp; 1200'!$AN$12,#REF!,"&lt;="&amp;'Display 730 &amp; 1200'!$AN$11))</f>
        <v>0</v>
      </c>
    </row>
    <row r="2575" spans="1:5">
      <c r="A2575" t="str">
        <f>IF(INDEX('Display 730 &amp; 1200'!$A:$A,ROW())="","",INDEX('Display 730 &amp; 1200'!$A:$A,ROW()))</f>
        <v/>
      </c>
      <c r="B2575" t="str">
        <f>IF(INDEX('Display 730 &amp; 1200'!$B:$B,ROW())="","",INDEX('Display 730 &amp; 1200'!$B:$B,ROW()))</f>
        <v/>
      </c>
      <c r="C2575" t="str">
        <f>IF(INDEX('Display 730 &amp; 1200'!$D:$D,ROW())="","",INDEX('Display 730 &amp; 1200'!$D:$D,ROW()))</f>
        <v/>
      </c>
      <c r="D2575">
        <f>IF($C2575="",0,SUMIFS(#REF!,#REF!,$C2575,#REF!,"&gt;="&amp;'Display 730 &amp; 1200'!$AN$10,#REF!,"&lt;="&amp;'Display 730 &amp; 1200'!$AN$9))</f>
        <v>0</v>
      </c>
      <c r="E2575">
        <f>IF($C2575="",0,SUMIFS(#REF!,#REF!,$C2575,#REF!,"&gt;="&amp;'Display 730 &amp; 1200'!$AN$12,#REF!,"&lt;="&amp;'Display 730 &amp; 1200'!$AN$11))</f>
        <v>0</v>
      </c>
    </row>
    <row r="2576" spans="1:5">
      <c r="A2576" t="str">
        <f>IF(INDEX('Display 730 &amp; 1200'!$A:$A,ROW())="","",INDEX('Display 730 &amp; 1200'!$A:$A,ROW()))</f>
        <v/>
      </c>
      <c r="B2576" t="str">
        <f>IF(INDEX('Display 730 &amp; 1200'!$B:$B,ROW())="","",INDEX('Display 730 &amp; 1200'!$B:$B,ROW()))</f>
        <v/>
      </c>
      <c r="C2576" t="str">
        <f>IF(INDEX('Display 730 &amp; 1200'!$D:$D,ROW())="","",INDEX('Display 730 &amp; 1200'!$D:$D,ROW()))</f>
        <v/>
      </c>
      <c r="D2576">
        <f>IF($C2576="",0,SUMIFS(#REF!,#REF!,$C2576,#REF!,"&gt;="&amp;'Display 730 &amp; 1200'!$AN$10,#REF!,"&lt;="&amp;'Display 730 &amp; 1200'!$AN$9))</f>
        <v>0</v>
      </c>
      <c r="E2576">
        <f>IF($C2576="",0,SUMIFS(#REF!,#REF!,$C2576,#REF!,"&gt;="&amp;'Display 730 &amp; 1200'!$AN$12,#REF!,"&lt;="&amp;'Display 730 &amp; 1200'!$AN$11))</f>
        <v>0</v>
      </c>
    </row>
    <row r="2577" spans="1:5">
      <c r="A2577" t="str">
        <f>IF(INDEX('Display 730 &amp; 1200'!$A:$A,ROW())="","",INDEX('Display 730 &amp; 1200'!$A:$A,ROW()))</f>
        <v/>
      </c>
      <c r="B2577" t="str">
        <f>IF(INDEX('Display 730 &amp; 1200'!$B:$B,ROW())="","",INDEX('Display 730 &amp; 1200'!$B:$B,ROW()))</f>
        <v/>
      </c>
      <c r="C2577" t="str">
        <f>IF(INDEX('Display 730 &amp; 1200'!$D:$D,ROW())="","",INDEX('Display 730 &amp; 1200'!$D:$D,ROW()))</f>
        <v/>
      </c>
      <c r="D2577">
        <f>IF($C2577="",0,SUMIFS(#REF!,#REF!,$C2577,#REF!,"&gt;="&amp;'Display 730 &amp; 1200'!$AN$10,#REF!,"&lt;="&amp;'Display 730 &amp; 1200'!$AN$9))</f>
        <v>0</v>
      </c>
      <c r="E2577">
        <f>IF($C2577="",0,SUMIFS(#REF!,#REF!,$C2577,#REF!,"&gt;="&amp;'Display 730 &amp; 1200'!$AN$12,#REF!,"&lt;="&amp;'Display 730 &amp; 1200'!$AN$11))</f>
        <v>0</v>
      </c>
    </row>
    <row r="2578" spans="1:5">
      <c r="A2578" t="str">
        <f>IF(INDEX('Display 730 &amp; 1200'!$A:$A,ROW())="","",INDEX('Display 730 &amp; 1200'!$A:$A,ROW()))</f>
        <v/>
      </c>
      <c r="B2578" t="str">
        <f>IF(INDEX('Display 730 &amp; 1200'!$B:$B,ROW())="","",INDEX('Display 730 &amp; 1200'!$B:$B,ROW()))</f>
        <v/>
      </c>
      <c r="C2578" t="str">
        <f>IF(INDEX('Display 730 &amp; 1200'!$D:$D,ROW())="","",INDEX('Display 730 &amp; 1200'!$D:$D,ROW()))</f>
        <v/>
      </c>
      <c r="D2578">
        <f>IF($C2578="",0,SUMIFS(#REF!,#REF!,$C2578,#REF!,"&gt;="&amp;'Display 730 &amp; 1200'!$AN$10,#REF!,"&lt;="&amp;'Display 730 &amp; 1200'!$AN$9))</f>
        <v>0</v>
      </c>
      <c r="E2578">
        <f>IF($C2578="",0,SUMIFS(#REF!,#REF!,$C2578,#REF!,"&gt;="&amp;'Display 730 &amp; 1200'!$AN$12,#REF!,"&lt;="&amp;'Display 730 &amp; 1200'!$AN$11))</f>
        <v>0</v>
      </c>
    </row>
    <row r="2579" spans="1:5">
      <c r="A2579" t="str">
        <f>IF(INDEX('Display 730 &amp; 1200'!$A:$A,ROW())="","",INDEX('Display 730 &amp; 1200'!$A:$A,ROW()))</f>
        <v/>
      </c>
      <c r="B2579" t="str">
        <f>IF(INDEX('Display 730 &amp; 1200'!$B:$B,ROW())="","",INDEX('Display 730 &amp; 1200'!$B:$B,ROW()))</f>
        <v/>
      </c>
      <c r="C2579" t="str">
        <f>IF(INDEX('Display 730 &amp; 1200'!$D:$D,ROW())="","",INDEX('Display 730 &amp; 1200'!$D:$D,ROW()))</f>
        <v/>
      </c>
      <c r="D2579">
        <f>IF($C2579="",0,SUMIFS(#REF!,#REF!,$C2579,#REF!,"&gt;="&amp;'Display 730 &amp; 1200'!$AN$10,#REF!,"&lt;="&amp;'Display 730 &amp; 1200'!$AN$9))</f>
        <v>0</v>
      </c>
      <c r="E2579">
        <f>IF($C2579="",0,SUMIFS(#REF!,#REF!,$C2579,#REF!,"&gt;="&amp;'Display 730 &amp; 1200'!$AN$12,#REF!,"&lt;="&amp;'Display 730 &amp; 1200'!$AN$11))</f>
        <v>0</v>
      </c>
    </row>
    <row r="2580" spans="1:5">
      <c r="A2580" t="str">
        <f>IF(INDEX('Display 730 &amp; 1200'!$A:$A,ROW())="","",INDEX('Display 730 &amp; 1200'!$A:$A,ROW()))</f>
        <v/>
      </c>
      <c r="B2580" t="str">
        <f>IF(INDEX('Display 730 &amp; 1200'!$B:$B,ROW())="","",INDEX('Display 730 &amp; 1200'!$B:$B,ROW()))</f>
        <v/>
      </c>
      <c r="C2580" t="str">
        <f>IF(INDEX('Display 730 &amp; 1200'!$D:$D,ROW())="","",INDEX('Display 730 &amp; 1200'!$D:$D,ROW()))</f>
        <v/>
      </c>
      <c r="D2580">
        <f>IF($C2580="",0,SUMIFS(#REF!,#REF!,$C2580,#REF!,"&gt;="&amp;'Display 730 &amp; 1200'!$AN$10,#REF!,"&lt;="&amp;'Display 730 &amp; 1200'!$AN$9))</f>
        <v>0</v>
      </c>
      <c r="E2580">
        <f>IF($C2580="",0,SUMIFS(#REF!,#REF!,$C2580,#REF!,"&gt;="&amp;'Display 730 &amp; 1200'!$AN$12,#REF!,"&lt;="&amp;'Display 730 &amp; 1200'!$AN$11))</f>
        <v>0</v>
      </c>
    </row>
    <row r="2581" spans="1:5">
      <c r="A2581" t="str">
        <f>IF(INDEX('Display 730 &amp; 1200'!$A:$A,ROW())="","",INDEX('Display 730 &amp; 1200'!$A:$A,ROW()))</f>
        <v/>
      </c>
      <c r="B2581" t="str">
        <f>IF(INDEX('Display 730 &amp; 1200'!$B:$B,ROW())="","",INDEX('Display 730 &amp; 1200'!$B:$B,ROW()))</f>
        <v/>
      </c>
      <c r="C2581" t="str">
        <f>IF(INDEX('Display 730 &amp; 1200'!$D:$D,ROW())="","",INDEX('Display 730 &amp; 1200'!$D:$D,ROW()))</f>
        <v/>
      </c>
      <c r="D2581">
        <f>IF($C2581="",0,SUMIFS(#REF!,#REF!,$C2581,#REF!,"&gt;="&amp;'Display 730 &amp; 1200'!$AN$10,#REF!,"&lt;="&amp;'Display 730 &amp; 1200'!$AN$9))</f>
        <v>0</v>
      </c>
      <c r="E2581">
        <f>IF($C2581="",0,SUMIFS(#REF!,#REF!,$C2581,#REF!,"&gt;="&amp;'Display 730 &amp; 1200'!$AN$12,#REF!,"&lt;="&amp;'Display 730 &amp; 1200'!$AN$11))</f>
        <v>0</v>
      </c>
    </row>
    <row r="2582" spans="1:5">
      <c r="A2582" t="str">
        <f>IF(INDEX('Display 730 &amp; 1200'!$A:$A,ROW())="","",INDEX('Display 730 &amp; 1200'!$A:$A,ROW()))</f>
        <v/>
      </c>
      <c r="B2582" t="str">
        <f>IF(INDEX('Display 730 &amp; 1200'!$B:$B,ROW())="","",INDEX('Display 730 &amp; 1200'!$B:$B,ROW()))</f>
        <v/>
      </c>
      <c r="C2582" t="str">
        <f>IF(INDEX('Display 730 &amp; 1200'!$D:$D,ROW())="","",INDEX('Display 730 &amp; 1200'!$D:$D,ROW()))</f>
        <v/>
      </c>
      <c r="D2582">
        <f>IF($C2582="",0,SUMIFS(#REF!,#REF!,$C2582,#REF!,"&gt;="&amp;'Display 730 &amp; 1200'!$AN$10,#REF!,"&lt;="&amp;'Display 730 &amp; 1200'!$AN$9))</f>
        <v>0</v>
      </c>
      <c r="E2582">
        <f>IF($C2582="",0,SUMIFS(#REF!,#REF!,$C2582,#REF!,"&gt;="&amp;'Display 730 &amp; 1200'!$AN$12,#REF!,"&lt;="&amp;'Display 730 &amp; 1200'!$AN$11))</f>
        <v>0</v>
      </c>
    </row>
    <row r="2583" spans="1:5">
      <c r="A2583" t="str">
        <f>IF(INDEX('Display 730 &amp; 1200'!$A:$A,ROW())="","",INDEX('Display 730 &amp; 1200'!$A:$A,ROW()))</f>
        <v/>
      </c>
      <c r="B2583" t="str">
        <f>IF(INDEX('Display 730 &amp; 1200'!$B:$B,ROW())="","",INDEX('Display 730 &amp; 1200'!$B:$B,ROW()))</f>
        <v/>
      </c>
      <c r="C2583" t="str">
        <f>IF(INDEX('Display 730 &amp; 1200'!$D:$D,ROW())="","",INDEX('Display 730 &amp; 1200'!$D:$D,ROW()))</f>
        <v/>
      </c>
      <c r="D2583">
        <f>IF($C2583="",0,SUMIFS(#REF!,#REF!,$C2583,#REF!,"&gt;="&amp;'Display 730 &amp; 1200'!$AN$10,#REF!,"&lt;="&amp;'Display 730 &amp; 1200'!$AN$9))</f>
        <v>0</v>
      </c>
      <c r="E2583">
        <f>IF($C2583="",0,SUMIFS(#REF!,#REF!,$C2583,#REF!,"&gt;="&amp;'Display 730 &amp; 1200'!$AN$12,#REF!,"&lt;="&amp;'Display 730 &amp; 1200'!$AN$11))</f>
        <v>0</v>
      </c>
    </row>
    <row r="2584" spans="1:5">
      <c r="A2584" t="str">
        <f>IF(INDEX('Display 730 &amp; 1200'!$A:$A,ROW())="","",INDEX('Display 730 &amp; 1200'!$A:$A,ROW()))</f>
        <v/>
      </c>
      <c r="B2584" t="str">
        <f>IF(INDEX('Display 730 &amp; 1200'!$B:$B,ROW())="","",INDEX('Display 730 &amp; 1200'!$B:$B,ROW()))</f>
        <v/>
      </c>
      <c r="C2584" t="str">
        <f>IF(INDEX('Display 730 &amp; 1200'!$D:$D,ROW())="","",INDEX('Display 730 &amp; 1200'!$D:$D,ROW()))</f>
        <v/>
      </c>
      <c r="D2584">
        <f>IF($C2584="",0,SUMIFS(#REF!,#REF!,$C2584,#REF!,"&gt;="&amp;'Display 730 &amp; 1200'!$AN$10,#REF!,"&lt;="&amp;'Display 730 &amp; 1200'!$AN$9))</f>
        <v>0</v>
      </c>
      <c r="E2584">
        <f>IF($C2584="",0,SUMIFS(#REF!,#REF!,$C2584,#REF!,"&gt;="&amp;'Display 730 &amp; 1200'!$AN$12,#REF!,"&lt;="&amp;'Display 730 &amp; 1200'!$AN$11))</f>
        <v>0</v>
      </c>
    </row>
    <row r="2585" spans="1:5">
      <c r="A2585" t="str">
        <f>IF(INDEX('Display 730 &amp; 1200'!$A:$A,ROW())="","",INDEX('Display 730 &amp; 1200'!$A:$A,ROW()))</f>
        <v/>
      </c>
      <c r="B2585" t="str">
        <f>IF(INDEX('Display 730 &amp; 1200'!$B:$B,ROW())="","",INDEX('Display 730 &amp; 1200'!$B:$B,ROW()))</f>
        <v/>
      </c>
      <c r="C2585" t="str">
        <f>IF(INDEX('Display 730 &amp; 1200'!$D:$D,ROW())="","",INDEX('Display 730 &amp; 1200'!$D:$D,ROW()))</f>
        <v/>
      </c>
      <c r="D2585">
        <f>IF($C2585="",0,SUMIFS(#REF!,#REF!,$C2585,#REF!,"&gt;="&amp;'Display 730 &amp; 1200'!$AN$10,#REF!,"&lt;="&amp;'Display 730 &amp; 1200'!$AN$9))</f>
        <v>0</v>
      </c>
      <c r="E2585">
        <f>IF($C2585="",0,SUMIFS(#REF!,#REF!,$C2585,#REF!,"&gt;="&amp;'Display 730 &amp; 1200'!$AN$12,#REF!,"&lt;="&amp;'Display 730 &amp; 1200'!$AN$11))</f>
        <v>0</v>
      </c>
    </row>
    <row r="2586" spans="1:5">
      <c r="A2586" t="str">
        <f>IF(INDEX('Display 730 &amp; 1200'!$A:$A,ROW())="","",INDEX('Display 730 &amp; 1200'!$A:$A,ROW()))</f>
        <v/>
      </c>
      <c r="B2586" t="str">
        <f>IF(INDEX('Display 730 &amp; 1200'!$B:$B,ROW())="","",INDEX('Display 730 &amp; 1200'!$B:$B,ROW()))</f>
        <v/>
      </c>
      <c r="C2586" t="str">
        <f>IF(INDEX('Display 730 &amp; 1200'!$D:$D,ROW())="","",INDEX('Display 730 &amp; 1200'!$D:$D,ROW()))</f>
        <v/>
      </c>
      <c r="D2586">
        <f>IF($C2586="",0,SUMIFS(#REF!,#REF!,$C2586,#REF!,"&gt;="&amp;'Display 730 &amp; 1200'!$AN$10,#REF!,"&lt;="&amp;'Display 730 &amp; 1200'!$AN$9))</f>
        <v>0</v>
      </c>
      <c r="E2586">
        <f>IF($C2586="",0,SUMIFS(#REF!,#REF!,$C2586,#REF!,"&gt;="&amp;'Display 730 &amp; 1200'!$AN$12,#REF!,"&lt;="&amp;'Display 730 &amp; 1200'!$AN$11))</f>
        <v>0</v>
      </c>
    </row>
    <row r="2587" spans="1:5">
      <c r="A2587" t="str">
        <f>IF(INDEX('Display 730 &amp; 1200'!$A:$A,ROW())="","",INDEX('Display 730 &amp; 1200'!$A:$A,ROW()))</f>
        <v/>
      </c>
      <c r="B2587" t="str">
        <f>IF(INDEX('Display 730 &amp; 1200'!$B:$B,ROW())="","",INDEX('Display 730 &amp; 1200'!$B:$B,ROW()))</f>
        <v/>
      </c>
      <c r="C2587" t="str">
        <f>IF(INDEX('Display 730 &amp; 1200'!$D:$D,ROW())="","",INDEX('Display 730 &amp; 1200'!$D:$D,ROW()))</f>
        <v/>
      </c>
      <c r="D2587">
        <f>IF($C2587="",0,SUMIFS(#REF!,#REF!,$C2587,#REF!,"&gt;="&amp;'Display 730 &amp; 1200'!$AN$10,#REF!,"&lt;="&amp;'Display 730 &amp; 1200'!$AN$9))</f>
        <v>0</v>
      </c>
      <c r="E2587">
        <f>IF($C2587="",0,SUMIFS(#REF!,#REF!,$C2587,#REF!,"&gt;="&amp;'Display 730 &amp; 1200'!$AN$12,#REF!,"&lt;="&amp;'Display 730 &amp; 1200'!$AN$11))</f>
        <v>0</v>
      </c>
    </row>
    <row r="2588" spans="1:5">
      <c r="A2588" t="str">
        <f>IF(INDEX('Display 730 &amp; 1200'!$A:$A,ROW())="","",INDEX('Display 730 &amp; 1200'!$A:$A,ROW()))</f>
        <v/>
      </c>
      <c r="B2588" t="str">
        <f>IF(INDEX('Display 730 &amp; 1200'!$B:$B,ROW())="","",INDEX('Display 730 &amp; 1200'!$B:$B,ROW()))</f>
        <v/>
      </c>
      <c r="C2588" t="str">
        <f>IF(INDEX('Display 730 &amp; 1200'!$D:$D,ROW())="","",INDEX('Display 730 &amp; 1200'!$D:$D,ROW()))</f>
        <v/>
      </c>
      <c r="D2588">
        <f>IF($C2588="",0,SUMIFS(#REF!,#REF!,$C2588,#REF!,"&gt;="&amp;'Display 730 &amp; 1200'!$AN$10,#REF!,"&lt;="&amp;'Display 730 &amp; 1200'!$AN$9))</f>
        <v>0</v>
      </c>
      <c r="E2588">
        <f>IF($C2588="",0,SUMIFS(#REF!,#REF!,$C2588,#REF!,"&gt;="&amp;'Display 730 &amp; 1200'!$AN$12,#REF!,"&lt;="&amp;'Display 730 &amp; 1200'!$AN$11))</f>
        <v>0</v>
      </c>
    </row>
    <row r="2589" spans="1:5">
      <c r="A2589" t="str">
        <f>IF(INDEX('Display 730 &amp; 1200'!$A:$A,ROW())="","",INDEX('Display 730 &amp; 1200'!$A:$A,ROW()))</f>
        <v/>
      </c>
      <c r="B2589" t="str">
        <f>IF(INDEX('Display 730 &amp; 1200'!$B:$B,ROW())="","",INDEX('Display 730 &amp; 1200'!$B:$B,ROW()))</f>
        <v/>
      </c>
      <c r="C2589" t="str">
        <f>IF(INDEX('Display 730 &amp; 1200'!$D:$D,ROW())="","",INDEX('Display 730 &amp; 1200'!$D:$D,ROW()))</f>
        <v/>
      </c>
      <c r="D2589">
        <f>IF($C2589="",0,SUMIFS(#REF!,#REF!,$C2589,#REF!,"&gt;="&amp;'Display 730 &amp; 1200'!$AN$10,#REF!,"&lt;="&amp;'Display 730 &amp; 1200'!$AN$9))</f>
        <v>0</v>
      </c>
      <c r="E2589">
        <f>IF($C2589="",0,SUMIFS(#REF!,#REF!,$C2589,#REF!,"&gt;="&amp;'Display 730 &amp; 1200'!$AN$12,#REF!,"&lt;="&amp;'Display 730 &amp; 1200'!$AN$11))</f>
        <v>0</v>
      </c>
    </row>
    <row r="2590" spans="1:5">
      <c r="A2590" t="str">
        <f>IF(INDEX('Display 730 &amp; 1200'!$A:$A,ROW())="","",INDEX('Display 730 &amp; 1200'!$A:$A,ROW()))</f>
        <v/>
      </c>
      <c r="B2590" t="str">
        <f>IF(INDEX('Display 730 &amp; 1200'!$B:$B,ROW())="","",INDEX('Display 730 &amp; 1200'!$B:$B,ROW()))</f>
        <v/>
      </c>
      <c r="C2590" t="str">
        <f>IF(INDEX('Display 730 &amp; 1200'!$D:$D,ROW())="","",INDEX('Display 730 &amp; 1200'!$D:$D,ROW()))</f>
        <v/>
      </c>
      <c r="D2590">
        <f>IF($C2590="",0,SUMIFS(#REF!,#REF!,$C2590,#REF!,"&gt;="&amp;'Display 730 &amp; 1200'!$AN$10,#REF!,"&lt;="&amp;'Display 730 &amp; 1200'!$AN$9))</f>
        <v>0</v>
      </c>
      <c r="E2590">
        <f>IF($C2590="",0,SUMIFS(#REF!,#REF!,$C2590,#REF!,"&gt;="&amp;'Display 730 &amp; 1200'!$AN$12,#REF!,"&lt;="&amp;'Display 730 &amp; 1200'!$AN$11))</f>
        <v>0</v>
      </c>
    </row>
    <row r="2591" spans="1:5">
      <c r="A2591" t="str">
        <f>IF(INDEX('Display 730 &amp; 1200'!$A:$A,ROW())="","",INDEX('Display 730 &amp; 1200'!$A:$A,ROW()))</f>
        <v/>
      </c>
      <c r="B2591" t="str">
        <f>IF(INDEX('Display 730 &amp; 1200'!$B:$B,ROW())="","",INDEX('Display 730 &amp; 1200'!$B:$B,ROW()))</f>
        <v/>
      </c>
      <c r="C2591" t="str">
        <f>IF(INDEX('Display 730 &amp; 1200'!$D:$D,ROW())="","",INDEX('Display 730 &amp; 1200'!$D:$D,ROW()))</f>
        <v/>
      </c>
      <c r="D2591">
        <f>IF($C2591="",0,SUMIFS(#REF!,#REF!,$C2591,#REF!,"&gt;="&amp;'Display 730 &amp; 1200'!$AN$10,#REF!,"&lt;="&amp;'Display 730 &amp; 1200'!$AN$9))</f>
        <v>0</v>
      </c>
      <c r="E2591">
        <f>IF($C2591="",0,SUMIFS(#REF!,#REF!,$C2591,#REF!,"&gt;="&amp;'Display 730 &amp; 1200'!$AN$12,#REF!,"&lt;="&amp;'Display 730 &amp; 1200'!$AN$11))</f>
        <v>0</v>
      </c>
    </row>
    <row r="2592" spans="1:5">
      <c r="A2592" t="str">
        <f>IF(INDEX('Display 730 &amp; 1200'!$A:$A,ROW())="","",INDEX('Display 730 &amp; 1200'!$A:$A,ROW()))</f>
        <v/>
      </c>
      <c r="B2592" t="str">
        <f>IF(INDEX('Display 730 &amp; 1200'!$B:$B,ROW())="","",INDEX('Display 730 &amp; 1200'!$B:$B,ROW()))</f>
        <v/>
      </c>
      <c r="C2592" t="str">
        <f>IF(INDEX('Display 730 &amp; 1200'!$D:$D,ROW())="","",INDEX('Display 730 &amp; 1200'!$D:$D,ROW()))</f>
        <v/>
      </c>
      <c r="D2592">
        <f>IF($C2592="",0,SUMIFS(#REF!,#REF!,$C2592,#REF!,"&gt;="&amp;'Display 730 &amp; 1200'!$AN$10,#REF!,"&lt;="&amp;'Display 730 &amp; 1200'!$AN$9))</f>
        <v>0</v>
      </c>
      <c r="E2592">
        <f>IF($C2592="",0,SUMIFS(#REF!,#REF!,$C2592,#REF!,"&gt;="&amp;'Display 730 &amp; 1200'!$AN$12,#REF!,"&lt;="&amp;'Display 730 &amp; 1200'!$AN$11))</f>
        <v>0</v>
      </c>
    </row>
    <row r="2593" spans="1:5">
      <c r="A2593" t="str">
        <f>IF(INDEX('Display 730 &amp; 1200'!$A:$A,ROW())="","",INDEX('Display 730 &amp; 1200'!$A:$A,ROW()))</f>
        <v/>
      </c>
      <c r="B2593" t="str">
        <f>IF(INDEX('Display 730 &amp; 1200'!$B:$B,ROW())="","",INDEX('Display 730 &amp; 1200'!$B:$B,ROW()))</f>
        <v/>
      </c>
      <c r="C2593" t="str">
        <f>IF(INDEX('Display 730 &amp; 1200'!$D:$D,ROW())="","",INDEX('Display 730 &amp; 1200'!$D:$D,ROW()))</f>
        <v/>
      </c>
      <c r="D2593">
        <f>IF($C2593="",0,SUMIFS(#REF!,#REF!,$C2593,#REF!,"&gt;="&amp;'Display 730 &amp; 1200'!$AN$10,#REF!,"&lt;="&amp;'Display 730 &amp; 1200'!$AN$9))</f>
        <v>0</v>
      </c>
      <c r="E2593">
        <f>IF($C2593="",0,SUMIFS(#REF!,#REF!,$C2593,#REF!,"&gt;="&amp;'Display 730 &amp; 1200'!$AN$12,#REF!,"&lt;="&amp;'Display 730 &amp; 1200'!$AN$11))</f>
        <v>0</v>
      </c>
    </row>
    <row r="2594" spans="1:5">
      <c r="A2594" t="str">
        <f>IF(INDEX('Display 730 &amp; 1200'!$A:$A,ROW())="","",INDEX('Display 730 &amp; 1200'!$A:$A,ROW()))</f>
        <v/>
      </c>
      <c r="B2594" t="str">
        <f>IF(INDEX('Display 730 &amp; 1200'!$B:$B,ROW())="","",INDEX('Display 730 &amp; 1200'!$B:$B,ROW()))</f>
        <v/>
      </c>
      <c r="C2594" t="str">
        <f>IF(INDEX('Display 730 &amp; 1200'!$D:$D,ROW())="","",INDEX('Display 730 &amp; 1200'!$D:$D,ROW()))</f>
        <v/>
      </c>
      <c r="D2594">
        <f>IF($C2594="",0,SUMIFS(#REF!,#REF!,$C2594,#REF!,"&gt;="&amp;'Display 730 &amp; 1200'!$AN$10,#REF!,"&lt;="&amp;'Display 730 &amp; 1200'!$AN$9))</f>
        <v>0</v>
      </c>
      <c r="E2594">
        <f>IF($C2594="",0,SUMIFS(#REF!,#REF!,$C2594,#REF!,"&gt;="&amp;'Display 730 &amp; 1200'!$AN$12,#REF!,"&lt;="&amp;'Display 730 &amp; 1200'!$AN$11))</f>
        <v>0</v>
      </c>
    </row>
    <row r="2595" spans="1:5">
      <c r="A2595" t="str">
        <f>IF(INDEX('Display 730 &amp; 1200'!$A:$A,ROW())="","",INDEX('Display 730 &amp; 1200'!$A:$A,ROW()))</f>
        <v/>
      </c>
      <c r="B2595" t="str">
        <f>IF(INDEX('Display 730 &amp; 1200'!$B:$B,ROW())="","",INDEX('Display 730 &amp; 1200'!$B:$B,ROW()))</f>
        <v/>
      </c>
      <c r="C2595" t="str">
        <f>IF(INDEX('Display 730 &amp; 1200'!$D:$D,ROW())="","",INDEX('Display 730 &amp; 1200'!$D:$D,ROW()))</f>
        <v/>
      </c>
      <c r="D2595">
        <f>IF($C2595="",0,SUMIFS(#REF!,#REF!,$C2595,#REF!,"&gt;="&amp;'Display 730 &amp; 1200'!$AN$10,#REF!,"&lt;="&amp;'Display 730 &amp; 1200'!$AN$9))</f>
        <v>0</v>
      </c>
      <c r="E2595">
        <f>IF($C2595="",0,SUMIFS(#REF!,#REF!,$C2595,#REF!,"&gt;="&amp;'Display 730 &amp; 1200'!$AN$12,#REF!,"&lt;="&amp;'Display 730 &amp; 1200'!$AN$11))</f>
        <v>0</v>
      </c>
    </row>
    <row r="2596" spans="1:5">
      <c r="A2596" t="str">
        <f>IF(INDEX('Display 730 &amp; 1200'!$A:$A,ROW())="","",INDEX('Display 730 &amp; 1200'!$A:$A,ROW()))</f>
        <v/>
      </c>
      <c r="B2596" t="str">
        <f>IF(INDEX('Display 730 &amp; 1200'!$B:$B,ROW())="","",INDEX('Display 730 &amp; 1200'!$B:$B,ROW()))</f>
        <v/>
      </c>
      <c r="C2596" t="str">
        <f>IF(INDEX('Display 730 &amp; 1200'!$D:$D,ROW())="","",INDEX('Display 730 &amp; 1200'!$D:$D,ROW()))</f>
        <v/>
      </c>
      <c r="D2596">
        <f>IF($C2596="",0,SUMIFS(#REF!,#REF!,$C2596,#REF!,"&gt;="&amp;'Display 730 &amp; 1200'!$AN$10,#REF!,"&lt;="&amp;'Display 730 &amp; 1200'!$AN$9))</f>
        <v>0</v>
      </c>
      <c r="E2596">
        <f>IF($C2596="",0,SUMIFS(#REF!,#REF!,$C2596,#REF!,"&gt;="&amp;'Display 730 &amp; 1200'!$AN$12,#REF!,"&lt;="&amp;'Display 730 &amp; 1200'!$AN$11))</f>
        <v>0</v>
      </c>
    </row>
    <row r="2597" spans="1:5">
      <c r="A2597" t="str">
        <f>IF(INDEX('Display 730 &amp; 1200'!$A:$A,ROW())="","",INDEX('Display 730 &amp; 1200'!$A:$A,ROW()))</f>
        <v/>
      </c>
      <c r="B2597" t="str">
        <f>IF(INDEX('Display 730 &amp; 1200'!$B:$B,ROW())="","",INDEX('Display 730 &amp; 1200'!$B:$B,ROW()))</f>
        <v/>
      </c>
      <c r="C2597" t="str">
        <f>IF(INDEX('Display 730 &amp; 1200'!$D:$D,ROW())="","",INDEX('Display 730 &amp; 1200'!$D:$D,ROW()))</f>
        <v/>
      </c>
      <c r="D2597">
        <f>IF($C2597="",0,SUMIFS(#REF!,#REF!,$C2597,#REF!,"&gt;="&amp;'Display 730 &amp; 1200'!$AN$10,#REF!,"&lt;="&amp;'Display 730 &amp; 1200'!$AN$9))</f>
        <v>0</v>
      </c>
      <c r="E2597">
        <f>IF($C2597="",0,SUMIFS(#REF!,#REF!,$C2597,#REF!,"&gt;="&amp;'Display 730 &amp; 1200'!$AN$12,#REF!,"&lt;="&amp;'Display 730 &amp; 1200'!$AN$11))</f>
        <v>0</v>
      </c>
    </row>
    <row r="2598" spans="1:5">
      <c r="A2598" t="str">
        <f>IF(INDEX('Display 730 &amp; 1200'!$A:$A,ROW())="","",INDEX('Display 730 &amp; 1200'!$A:$A,ROW()))</f>
        <v/>
      </c>
      <c r="B2598" t="str">
        <f>IF(INDEX('Display 730 &amp; 1200'!$B:$B,ROW())="","",INDEX('Display 730 &amp; 1200'!$B:$B,ROW()))</f>
        <v/>
      </c>
      <c r="C2598" t="str">
        <f>IF(INDEX('Display 730 &amp; 1200'!$D:$D,ROW())="","",INDEX('Display 730 &amp; 1200'!$D:$D,ROW()))</f>
        <v/>
      </c>
      <c r="D2598">
        <f>IF($C2598="",0,SUMIFS(#REF!,#REF!,$C2598,#REF!,"&gt;="&amp;'Display 730 &amp; 1200'!$AN$10,#REF!,"&lt;="&amp;'Display 730 &amp; 1200'!$AN$9))</f>
        <v>0</v>
      </c>
      <c r="E2598">
        <f>IF($C2598="",0,SUMIFS(#REF!,#REF!,$C2598,#REF!,"&gt;="&amp;'Display 730 &amp; 1200'!$AN$12,#REF!,"&lt;="&amp;'Display 730 &amp; 1200'!$AN$11))</f>
        <v>0</v>
      </c>
    </row>
    <row r="2599" spans="1:5">
      <c r="A2599" t="str">
        <f>IF(INDEX('Display 730 &amp; 1200'!$A:$A,ROW())="","",INDEX('Display 730 &amp; 1200'!$A:$A,ROW()))</f>
        <v/>
      </c>
      <c r="B2599" t="str">
        <f>IF(INDEX('Display 730 &amp; 1200'!$B:$B,ROW())="","",INDEX('Display 730 &amp; 1200'!$B:$B,ROW()))</f>
        <v/>
      </c>
      <c r="C2599" t="str">
        <f>IF(INDEX('Display 730 &amp; 1200'!$D:$D,ROW())="","",INDEX('Display 730 &amp; 1200'!$D:$D,ROW()))</f>
        <v/>
      </c>
      <c r="D2599">
        <f>IF($C2599="",0,SUMIFS(#REF!,#REF!,$C2599,#REF!,"&gt;="&amp;'Display 730 &amp; 1200'!$AN$10,#REF!,"&lt;="&amp;'Display 730 &amp; 1200'!$AN$9))</f>
        <v>0</v>
      </c>
      <c r="E2599">
        <f>IF($C2599="",0,SUMIFS(#REF!,#REF!,$C2599,#REF!,"&gt;="&amp;'Display 730 &amp; 1200'!$AN$12,#REF!,"&lt;="&amp;'Display 730 &amp; 1200'!$AN$11))</f>
        <v>0</v>
      </c>
    </row>
    <row r="2600" spans="1:5">
      <c r="A2600" t="str">
        <f>IF(INDEX('Display 730 &amp; 1200'!$A:$A,ROW())="","",INDEX('Display 730 &amp; 1200'!$A:$A,ROW()))</f>
        <v/>
      </c>
      <c r="B2600" t="str">
        <f>IF(INDEX('Display 730 &amp; 1200'!$B:$B,ROW())="","",INDEX('Display 730 &amp; 1200'!$B:$B,ROW()))</f>
        <v/>
      </c>
      <c r="C2600" t="str">
        <f>IF(INDEX('Display 730 &amp; 1200'!$D:$D,ROW())="","",INDEX('Display 730 &amp; 1200'!$D:$D,ROW()))</f>
        <v/>
      </c>
      <c r="D2600">
        <f>IF($C2600="",0,SUMIFS(#REF!,#REF!,$C2600,#REF!,"&gt;="&amp;'Display 730 &amp; 1200'!$AN$10,#REF!,"&lt;="&amp;'Display 730 &amp; 1200'!$AN$9))</f>
        <v>0</v>
      </c>
      <c r="E2600">
        <f>IF($C2600="",0,SUMIFS(#REF!,#REF!,$C2600,#REF!,"&gt;="&amp;'Display 730 &amp; 1200'!$AN$12,#REF!,"&lt;="&amp;'Display 730 &amp; 1200'!$AN$11))</f>
        <v>0</v>
      </c>
    </row>
    <row r="2601" spans="1:5">
      <c r="A2601" t="str">
        <f>IF(INDEX('Display 730 &amp; 1200'!$A:$A,ROW())="","",INDEX('Display 730 &amp; 1200'!$A:$A,ROW()))</f>
        <v/>
      </c>
      <c r="B2601" t="str">
        <f>IF(INDEX('Display 730 &amp; 1200'!$B:$B,ROW())="","",INDEX('Display 730 &amp; 1200'!$B:$B,ROW()))</f>
        <v/>
      </c>
      <c r="C2601" t="str">
        <f>IF(INDEX('Display 730 &amp; 1200'!$D:$D,ROW())="","",INDEX('Display 730 &amp; 1200'!$D:$D,ROW()))</f>
        <v/>
      </c>
      <c r="D2601">
        <f>IF($C2601="",0,SUMIFS(#REF!,#REF!,$C2601,#REF!,"&gt;="&amp;'Display 730 &amp; 1200'!$AN$10,#REF!,"&lt;="&amp;'Display 730 &amp; 1200'!$AN$9))</f>
        <v>0</v>
      </c>
      <c r="E2601">
        <f>IF($C2601="",0,SUMIFS(#REF!,#REF!,$C2601,#REF!,"&gt;="&amp;'Display 730 &amp; 1200'!$AN$12,#REF!,"&lt;="&amp;'Display 730 &amp; 1200'!$AN$11))</f>
        <v>0</v>
      </c>
    </row>
    <row r="2602" spans="1:5">
      <c r="A2602" t="str">
        <f>IF(INDEX('Display 730 &amp; 1200'!$A:$A,ROW())="","",INDEX('Display 730 &amp; 1200'!$A:$A,ROW()))</f>
        <v/>
      </c>
      <c r="B2602" t="str">
        <f>IF(INDEX('Display 730 &amp; 1200'!$B:$B,ROW())="","",INDEX('Display 730 &amp; 1200'!$B:$B,ROW()))</f>
        <v/>
      </c>
      <c r="C2602" t="str">
        <f>IF(INDEX('Display 730 &amp; 1200'!$D:$D,ROW())="","",INDEX('Display 730 &amp; 1200'!$D:$D,ROW()))</f>
        <v/>
      </c>
      <c r="D2602">
        <f>IF($C2602="",0,SUMIFS(#REF!,#REF!,$C2602,#REF!,"&gt;="&amp;'Display 730 &amp; 1200'!$AN$10,#REF!,"&lt;="&amp;'Display 730 &amp; 1200'!$AN$9))</f>
        <v>0</v>
      </c>
      <c r="E2602">
        <f>IF($C2602="",0,SUMIFS(#REF!,#REF!,$C2602,#REF!,"&gt;="&amp;'Display 730 &amp; 1200'!$AN$12,#REF!,"&lt;="&amp;'Display 730 &amp; 1200'!$AN$11))</f>
        <v>0</v>
      </c>
    </row>
    <row r="2603" spans="1:5">
      <c r="A2603" t="str">
        <f>IF(INDEX('Display 730 &amp; 1200'!$A:$A,ROW())="","",INDEX('Display 730 &amp; 1200'!$A:$A,ROW()))</f>
        <v/>
      </c>
      <c r="B2603" t="str">
        <f>IF(INDEX('Display 730 &amp; 1200'!$B:$B,ROW())="","",INDEX('Display 730 &amp; 1200'!$B:$B,ROW()))</f>
        <v/>
      </c>
      <c r="C2603" t="str">
        <f>IF(INDEX('Display 730 &amp; 1200'!$D:$D,ROW())="","",INDEX('Display 730 &amp; 1200'!$D:$D,ROW()))</f>
        <v/>
      </c>
      <c r="D2603">
        <f>IF($C2603="",0,SUMIFS(#REF!,#REF!,$C2603,#REF!,"&gt;="&amp;'Display 730 &amp; 1200'!$AN$10,#REF!,"&lt;="&amp;'Display 730 &amp; 1200'!$AN$9))</f>
        <v>0</v>
      </c>
      <c r="E2603">
        <f>IF($C2603="",0,SUMIFS(#REF!,#REF!,$C2603,#REF!,"&gt;="&amp;'Display 730 &amp; 1200'!$AN$12,#REF!,"&lt;="&amp;'Display 730 &amp; 1200'!$AN$11))</f>
        <v>0</v>
      </c>
    </row>
    <row r="2604" spans="1:5">
      <c r="A2604" t="str">
        <f>IF(INDEX('Display 730 &amp; 1200'!$A:$A,ROW())="","",INDEX('Display 730 &amp; 1200'!$A:$A,ROW()))</f>
        <v/>
      </c>
      <c r="B2604" t="str">
        <f>IF(INDEX('Display 730 &amp; 1200'!$B:$B,ROW())="","",INDEX('Display 730 &amp; 1200'!$B:$B,ROW()))</f>
        <v/>
      </c>
      <c r="C2604" t="str">
        <f>IF(INDEX('Display 730 &amp; 1200'!$D:$D,ROW())="","",INDEX('Display 730 &amp; 1200'!$D:$D,ROW()))</f>
        <v/>
      </c>
      <c r="D2604">
        <f>IF($C2604="",0,SUMIFS(#REF!,#REF!,$C2604,#REF!,"&gt;="&amp;'Display 730 &amp; 1200'!$AN$10,#REF!,"&lt;="&amp;'Display 730 &amp; 1200'!$AN$9))</f>
        <v>0</v>
      </c>
      <c r="E2604">
        <f>IF($C2604="",0,SUMIFS(#REF!,#REF!,$C2604,#REF!,"&gt;="&amp;'Display 730 &amp; 1200'!$AN$12,#REF!,"&lt;="&amp;'Display 730 &amp; 1200'!$AN$11))</f>
        <v>0</v>
      </c>
    </row>
    <row r="2605" spans="1:5">
      <c r="A2605" t="str">
        <f>IF(INDEX('Display 730 &amp; 1200'!$A:$A,ROW())="","",INDEX('Display 730 &amp; 1200'!$A:$A,ROW()))</f>
        <v/>
      </c>
      <c r="B2605" t="str">
        <f>IF(INDEX('Display 730 &amp; 1200'!$B:$B,ROW())="","",INDEX('Display 730 &amp; 1200'!$B:$B,ROW()))</f>
        <v/>
      </c>
      <c r="C2605" t="str">
        <f>IF(INDEX('Display 730 &amp; 1200'!$D:$D,ROW())="","",INDEX('Display 730 &amp; 1200'!$D:$D,ROW()))</f>
        <v/>
      </c>
      <c r="D2605">
        <f>IF($C2605="",0,SUMIFS(#REF!,#REF!,$C2605,#REF!,"&gt;="&amp;'Display 730 &amp; 1200'!$AN$10,#REF!,"&lt;="&amp;'Display 730 &amp; 1200'!$AN$9))</f>
        <v>0</v>
      </c>
      <c r="E2605">
        <f>IF($C2605="",0,SUMIFS(#REF!,#REF!,$C2605,#REF!,"&gt;="&amp;'Display 730 &amp; 1200'!$AN$12,#REF!,"&lt;="&amp;'Display 730 &amp; 1200'!$AN$11))</f>
        <v>0</v>
      </c>
    </row>
    <row r="2606" spans="1:5">
      <c r="A2606" t="str">
        <f>IF(INDEX('Display 730 &amp; 1200'!$A:$A,ROW())="","",INDEX('Display 730 &amp; 1200'!$A:$A,ROW()))</f>
        <v/>
      </c>
      <c r="B2606" t="str">
        <f>IF(INDEX('Display 730 &amp; 1200'!$B:$B,ROW())="","",INDEX('Display 730 &amp; 1200'!$B:$B,ROW()))</f>
        <v/>
      </c>
      <c r="C2606" t="str">
        <f>IF(INDEX('Display 730 &amp; 1200'!$D:$D,ROW())="","",INDEX('Display 730 &amp; 1200'!$D:$D,ROW()))</f>
        <v/>
      </c>
      <c r="D2606">
        <f>IF($C2606="",0,SUMIFS(#REF!,#REF!,$C2606,#REF!,"&gt;="&amp;'Display 730 &amp; 1200'!$AN$10,#REF!,"&lt;="&amp;'Display 730 &amp; 1200'!$AN$9))</f>
        <v>0</v>
      </c>
      <c r="E2606">
        <f>IF($C2606="",0,SUMIFS(#REF!,#REF!,$C2606,#REF!,"&gt;="&amp;'Display 730 &amp; 1200'!$AN$12,#REF!,"&lt;="&amp;'Display 730 &amp; 1200'!$AN$11))</f>
        <v>0</v>
      </c>
    </row>
    <row r="2607" spans="1:5">
      <c r="A2607" t="str">
        <f>IF(INDEX('Display 730 &amp; 1200'!$A:$A,ROW())="","",INDEX('Display 730 &amp; 1200'!$A:$A,ROW()))</f>
        <v/>
      </c>
      <c r="B2607" t="str">
        <f>IF(INDEX('Display 730 &amp; 1200'!$B:$B,ROW())="","",INDEX('Display 730 &amp; 1200'!$B:$B,ROW()))</f>
        <v/>
      </c>
      <c r="C2607" t="str">
        <f>IF(INDEX('Display 730 &amp; 1200'!$D:$D,ROW())="","",INDEX('Display 730 &amp; 1200'!$D:$D,ROW()))</f>
        <v/>
      </c>
      <c r="D2607">
        <f>IF($C2607="",0,SUMIFS(#REF!,#REF!,$C2607,#REF!,"&gt;="&amp;'Display 730 &amp; 1200'!$AN$10,#REF!,"&lt;="&amp;'Display 730 &amp; 1200'!$AN$9))</f>
        <v>0</v>
      </c>
      <c r="E2607">
        <f>IF($C2607="",0,SUMIFS(#REF!,#REF!,$C2607,#REF!,"&gt;="&amp;'Display 730 &amp; 1200'!$AN$12,#REF!,"&lt;="&amp;'Display 730 &amp; 1200'!$AN$11))</f>
        <v>0</v>
      </c>
    </row>
    <row r="2608" spans="1:5">
      <c r="A2608" t="str">
        <f>IF(INDEX('Display 730 &amp; 1200'!$A:$A,ROW())="","",INDEX('Display 730 &amp; 1200'!$A:$A,ROW()))</f>
        <v/>
      </c>
      <c r="B2608" t="str">
        <f>IF(INDEX('Display 730 &amp; 1200'!$B:$B,ROW())="","",INDEX('Display 730 &amp; 1200'!$B:$B,ROW()))</f>
        <v/>
      </c>
      <c r="C2608" t="str">
        <f>IF(INDEX('Display 730 &amp; 1200'!$D:$D,ROW())="","",INDEX('Display 730 &amp; 1200'!$D:$D,ROW()))</f>
        <v/>
      </c>
      <c r="D2608">
        <f>IF($C2608="",0,SUMIFS(#REF!,#REF!,$C2608,#REF!,"&gt;="&amp;'Display 730 &amp; 1200'!$AN$10,#REF!,"&lt;="&amp;'Display 730 &amp; 1200'!$AN$9))</f>
        <v>0</v>
      </c>
      <c r="E2608">
        <f>IF($C2608="",0,SUMIFS(#REF!,#REF!,$C2608,#REF!,"&gt;="&amp;'Display 730 &amp; 1200'!$AN$12,#REF!,"&lt;="&amp;'Display 730 &amp; 1200'!$AN$11))</f>
        <v>0</v>
      </c>
    </row>
    <row r="2609" spans="1:5">
      <c r="A2609" t="str">
        <f>IF(INDEX('Display 730 &amp; 1200'!$A:$A,ROW())="","",INDEX('Display 730 &amp; 1200'!$A:$A,ROW()))</f>
        <v/>
      </c>
      <c r="B2609" t="str">
        <f>IF(INDEX('Display 730 &amp; 1200'!$B:$B,ROW())="","",INDEX('Display 730 &amp; 1200'!$B:$B,ROW()))</f>
        <v/>
      </c>
      <c r="C2609" t="str">
        <f>IF(INDEX('Display 730 &amp; 1200'!$D:$D,ROW())="","",INDEX('Display 730 &amp; 1200'!$D:$D,ROW()))</f>
        <v/>
      </c>
      <c r="D2609">
        <f>IF($C2609="",0,SUMIFS(#REF!,#REF!,$C2609,#REF!,"&gt;="&amp;'Display 730 &amp; 1200'!$AN$10,#REF!,"&lt;="&amp;'Display 730 &amp; 1200'!$AN$9))</f>
        <v>0</v>
      </c>
      <c r="E2609">
        <f>IF($C2609="",0,SUMIFS(#REF!,#REF!,$C2609,#REF!,"&gt;="&amp;'Display 730 &amp; 1200'!$AN$12,#REF!,"&lt;="&amp;'Display 730 &amp; 1200'!$AN$11))</f>
        <v>0</v>
      </c>
    </row>
    <row r="2610" spans="1:5">
      <c r="A2610" t="str">
        <f>IF(INDEX('Display 730 &amp; 1200'!$A:$A,ROW())="","",INDEX('Display 730 &amp; 1200'!$A:$A,ROW()))</f>
        <v/>
      </c>
      <c r="B2610" t="str">
        <f>IF(INDEX('Display 730 &amp; 1200'!$B:$B,ROW())="","",INDEX('Display 730 &amp; 1200'!$B:$B,ROW()))</f>
        <v/>
      </c>
      <c r="C2610" t="str">
        <f>IF(INDEX('Display 730 &amp; 1200'!$D:$D,ROW())="","",INDEX('Display 730 &amp; 1200'!$D:$D,ROW()))</f>
        <v/>
      </c>
      <c r="D2610">
        <f>IF($C2610="",0,SUMIFS(#REF!,#REF!,$C2610,#REF!,"&gt;="&amp;'Display 730 &amp; 1200'!$AN$10,#REF!,"&lt;="&amp;'Display 730 &amp; 1200'!$AN$9))</f>
        <v>0</v>
      </c>
      <c r="E2610">
        <f>IF($C2610="",0,SUMIFS(#REF!,#REF!,$C2610,#REF!,"&gt;="&amp;'Display 730 &amp; 1200'!$AN$12,#REF!,"&lt;="&amp;'Display 730 &amp; 1200'!$AN$11))</f>
        <v>0</v>
      </c>
    </row>
    <row r="2611" spans="1:5">
      <c r="A2611" t="str">
        <f>IF(INDEX('Display 730 &amp; 1200'!$A:$A,ROW())="","",INDEX('Display 730 &amp; 1200'!$A:$A,ROW()))</f>
        <v/>
      </c>
      <c r="B2611" t="str">
        <f>IF(INDEX('Display 730 &amp; 1200'!$B:$B,ROW())="","",INDEX('Display 730 &amp; 1200'!$B:$B,ROW()))</f>
        <v/>
      </c>
      <c r="C2611" t="str">
        <f>IF(INDEX('Display 730 &amp; 1200'!$D:$D,ROW())="","",INDEX('Display 730 &amp; 1200'!$D:$D,ROW()))</f>
        <v/>
      </c>
      <c r="D2611">
        <f>IF($C2611="",0,SUMIFS(#REF!,#REF!,$C2611,#REF!,"&gt;="&amp;'Display 730 &amp; 1200'!$AN$10,#REF!,"&lt;="&amp;'Display 730 &amp; 1200'!$AN$9))</f>
        <v>0</v>
      </c>
      <c r="E2611">
        <f>IF($C2611="",0,SUMIFS(#REF!,#REF!,$C2611,#REF!,"&gt;="&amp;'Display 730 &amp; 1200'!$AN$12,#REF!,"&lt;="&amp;'Display 730 &amp; 1200'!$AN$11))</f>
        <v>0</v>
      </c>
    </row>
    <row r="2612" spans="1:5">
      <c r="A2612" t="str">
        <f>IF(INDEX('Display 730 &amp; 1200'!$A:$A,ROW())="","",INDEX('Display 730 &amp; 1200'!$A:$A,ROW()))</f>
        <v/>
      </c>
      <c r="B2612" t="str">
        <f>IF(INDEX('Display 730 &amp; 1200'!$B:$B,ROW())="","",INDEX('Display 730 &amp; 1200'!$B:$B,ROW()))</f>
        <v/>
      </c>
      <c r="C2612" t="str">
        <f>IF(INDEX('Display 730 &amp; 1200'!$D:$D,ROW())="","",INDEX('Display 730 &amp; 1200'!$D:$D,ROW()))</f>
        <v/>
      </c>
      <c r="D2612">
        <f>IF($C2612="",0,SUMIFS(#REF!,#REF!,$C2612,#REF!,"&gt;="&amp;'Display 730 &amp; 1200'!$AN$10,#REF!,"&lt;="&amp;'Display 730 &amp; 1200'!$AN$9))</f>
        <v>0</v>
      </c>
      <c r="E2612">
        <f>IF($C2612="",0,SUMIFS(#REF!,#REF!,$C2612,#REF!,"&gt;="&amp;'Display 730 &amp; 1200'!$AN$12,#REF!,"&lt;="&amp;'Display 730 &amp; 1200'!$AN$11))</f>
        <v>0</v>
      </c>
    </row>
    <row r="2613" spans="1:5">
      <c r="A2613" t="str">
        <f>IF(INDEX('Display 730 &amp; 1200'!$A:$A,ROW())="","",INDEX('Display 730 &amp; 1200'!$A:$A,ROW()))</f>
        <v/>
      </c>
      <c r="B2613" t="str">
        <f>IF(INDEX('Display 730 &amp; 1200'!$B:$B,ROW())="","",INDEX('Display 730 &amp; 1200'!$B:$B,ROW()))</f>
        <v/>
      </c>
      <c r="C2613" t="str">
        <f>IF(INDEX('Display 730 &amp; 1200'!$D:$D,ROW())="","",INDEX('Display 730 &amp; 1200'!$D:$D,ROW()))</f>
        <v/>
      </c>
      <c r="D2613">
        <f>IF($C2613="",0,SUMIFS(#REF!,#REF!,$C2613,#REF!,"&gt;="&amp;'Display 730 &amp; 1200'!$AN$10,#REF!,"&lt;="&amp;'Display 730 &amp; 1200'!$AN$9))</f>
        <v>0</v>
      </c>
      <c r="E2613">
        <f>IF($C2613="",0,SUMIFS(#REF!,#REF!,$C2613,#REF!,"&gt;="&amp;'Display 730 &amp; 1200'!$AN$12,#REF!,"&lt;="&amp;'Display 730 &amp; 1200'!$AN$11))</f>
        <v>0</v>
      </c>
    </row>
    <row r="2614" spans="1:5">
      <c r="A2614" t="str">
        <f>IF(INDEX('Display 730 &amp; 1200'!$A:$A,ROW())="","",INDEX('Display 730 &amp; 1200'!$A:$A,ROW()))</f>
        <v/>
      </c>
      <c r="B2614" t="str">
        <f>IF(INDEX('Display 730 &amp; 1200'!$B:$B,ROW())="","",INDEX('Display 730 &amp; 1200'!$B:$B,ROW()))</f>
        <v/>
      </c>
      <c r="C2614" t="str">
        <f>IF(INDEX('Display 730 &amp; 1200'!$D:$D,ROW())="","",INDEX('Display 730 &amp; 1200'!$D:$D,ROW()))</f>
        <v/>
      </c>
      <c r="D2614">
        <f>IF($C2614="",0,SUMIFS(#REF!,#REF!,$C2614,#REF!,"&gt;="&amp;'Display 730 &amp; 1200'!$AN$10,#REF!,"&lt;="&amp;'Display 730 &amp; 1200'!$AN$9))</f>
        <v>0</v>
      </c>
      <c r="E2614">
        <f>IF($C2614="",0,SUMIFS(#REF!,#REF!,$C2614,#REF!,"&gt;="&amp;'Display 730 &amp; 1200'!$AN$12,#REF!,"&lt;="&amp;'Display 730 &amp; 1200'!$AN$11))</f>
        <v>0</v>
      </c>
    </row>
    <row r="2615" spans="1:5">
      <c r="A2615" t="str">
        <f>IF(INDEX('Display 730 &amp; 1200'!$A:$A,ROW())="","",INDEX('Display 730 &amp; 1200'!$A:$A,ROW()))</f>
        <v/>
      </c>
      <c r="B2615" t="str">
        <f>IF(INDEX('Display 730 &amp; 1200'!$B:$B,ROW())="","",INDEX('Display 730 &amp; 1200'!$B:$B,ROW()))</f>
        <v/>
      </c>
      <c r="C2615" t="str">
        <f>IF(INDEX('Display 730 &amp; 1200'!$D:$D,ROW())="","",INDEX('Display 730 &amp; 1200'!$D:$D,ROW()))</f>
        <v/>
      </c>
      <c r="D2615">
        <f>IF($C2615="",0,SUMIFS(#REF!,#REF!,$C2615,#REF!,"&gt;="&amp;'Display 730 &amp; 1200'!$AN$10,#REF!,"&lt;="&amp;'Display 730 &amp; 1200'!$AN$9))</f>
        <v>0</v>
      </c>
      <c r="E2615">
        <f>IF($C2615="",0,SUMIFS(#REF!,#REF!,$C2615,#REF!,"&gt;="&amp;'Display 730 &amp; 1200'!$AN$12,#REF!,"&lt;="&amp;'Display 730 &amp; 1200'!$AN$11))</f>
        <v>0</v>
      </c>
    </row>
    <row r="2616" spans="1:5">
      <c r="A2616" t="str">
        <f>IF(INDEX('Display 730 &amp; 1200'!$A:$A,ROW())="","",INDEX('Display 730 &amp; 1200'!$A:$A,ROW()))</f>
        <v/>
      </c>
      <c r="B2616" t="str">
        <f>IF(INDEX('Display 730 &amp; 1200'!$B:$B,ROW())="","",INDEX('Display 730 &amp; 1200'!$B:$B,ROW()))</f>
        <v/>
      </c>
      <c r="C2616" t="str">
        <f>IF(INDEX('Display 730 &amp; 1200'!$D:$D,ROW())="","",INDEX('Display 730 &amp; 1200'!$D:$D,ROW()))</f>
        <v/>
      </c>
      <c r="D2616">
        <f>IF($C2616="",0,SUMIFS(#REF!,#REF!,$C2616,#REF!,"&gt;="&amp;'Display 730 &amp; 1200'!$AN$10,#REF!,"&lt;="&amp;'Display 730 &amp; 1200'!$AN$9))</f>
        <v>0</v>
      </c>
      <c r="E2616">
        <f>IF($C2616="",0,SUMIFS(#REF!,#REF!,$C2616,#REF!,"&gt;="&amp;'Display 730 &amp; 1200'!$AN$12,#REF!,"&lt;="&amp;'Display 730 &amp; 1200'!$AN$11))</f>
        <v>0</v>
      </c>
    </row>
    <row r="2617" spans="1:5">
      <c r="A2617" t="str">
        <f>IF(INDEX('Display 730 &amp; 1200'!$A:$A,ROW())="","",INDEX('Display 730 &amp; 1200'!$A:$A,ROW()))</f>
        <v/>
      </c>
      <c r="B2617" t="str">
        <f>IF(INDEX('Display 730 &amp; 1200'!$B:$B,ROW())="","",INDEX('Display 730 &amp; 1200'!$B:$B,ROW()))</f>
        <v/>
      </c>
      <c r="C2617" t="str">
        <f>IF(INDEX('Display 730 &amp; 1200'!$D:$D,ROW())="","",INDEX('Display 730 &amp; 1200'!$D:$D,ROW()))</f>
        <v/>
      </c>
      <c r="D2617">
        <f>IF($C2617="",0,SUMIFS(#REF!,#REF!,$C2617,#REF!,"&gt;="&amp;'Display 730 &amp; 1200'!$AN$10,#REF!,"&lt;="&amp;'Display 730 &amp; 1200'!$AN$9))</f>
        <v>0</v>
      </c>
      <c r="E2617">
        <f>IF($C2617="",0,SUMIFS(#REF!,#REF!,$C2617,#REF!,"&gt;="&amp;'Display 730 &amp; 1200'!$AN$12,#REF!,"&lt;="&amp;'Display 730 &amp; 1200'!$AN$11))</f>
        <v>0</v>
      </c>
    </row>
    <row r="2618" spans="1:5">
      <c r="A2618" t="str">
        <f>IF(INDEX('Display 730 &amp; 1200'!$A:$A,ROW())="","",INDEX('Display 730 &amp; 1200'!$A:$A,ROW()))</f>
        <v/>
      </c>
      <c r="B2618" t="str">
        <f>IF(INDEX('Display 730 &amp; 1200'!$B:$B,ROW())="","",INDEX('Display 730 &amp; 1200'!$B:$B,ROW()))</f>
        <v/>
      </c>
      <c r="C2618" t="str">
        <f>IF(INDEX('Display 730 &amp; 1200'!$D:$D,ROW())="","",INDEX('Display 730 &amp; 1200'!$D:$D,ROW()))</f>
        <v/>
      </c>
      <c r="D2618">
        <f>IF($C2618="",0,SUMIFS(#REF!,#REF!,$C2618,#REF!,"&gt;="&amp;'Display 730 &amp; 1200'!$AN$10,#REF!,"&lt;="&amp;'Display 730 &amp; 1200'!$AN$9))</f>
        <v>0</v>
      </c>
      <c r="E2618">
        <f>IF($C2618="",0,SUMIFS(#REF!,#REF!,$C2618,#REF!,"&gt;="&amp;'Display 730 &amp; 1200'!$AN$12,#REF!,"&lt;="&amp;'Display 730 &amp; 1200'!$AN$11))</f>
        <v>0</v>
      </c>
    </row>
    <row r="2619" spans="1:5">
      <c r="A2619" t="str">
        <f>IF(INDEX('Display 730 &amp; 1200'!$A:$A,ROW())="","",INDEX('Display 730 &amp; 1200'!$A:$A,ROW()))</f>
        <v/>
      </c>
      <c r="B2619" t="str">
        <f>IF(INDEX('Display 730 &amp; 1200'!$B:$B,ROW())="","",INDEX('Display 730 &amp; 1200'!$B:$B,ROW()))</f>
        <v/>
      </c>
      <c r="C2619" t="str">
        <f>IF(INDEX('Display 730 &amp; 1200'!$D:$D,ROW())="","",INDEX('Display 730 &amp; 1200'!$D:$D,ROW()))</f>
        <v/>
      </c>
      <c r="D2619">
        <f>IF($C2619="",0,SUMIFS(#REF!,#REF!,$C2619,#REF!,"&gt;="&amp;'Display 730 &amp; 1200'!$AN$10,#REF!,"&lt;="&amp;'Display 730 &amp; 1200'!$AN$9))</f>
        <v>0</v>
      </c>
      <c r="E2619">
        <f>IF($C2619="",0,SUMIFS(#REF!,#REF!,$C2619,#REF!,"&gt;="&amp;'Display 730 &amp; 1200'!$AN$12,#REF!,"&lt;="&amp;'Display 730 &amp; 1200'!$AN$11))</f>
        <v>0</v>
      </c>
    </row>
    <row r="2620" spans="1:5">
      <c r="A2620" t="str">
        <f>IF(INDEX('Display 730 &amp; 1200'!$A:$A,ROW())="","",INDEX('Display 730 &amp; 1200'!$A:$A,ROW()))</f>
        <v/>
      </c>
      <c r="B2620" t="str">
        <f>IF(INDEX('Display 730 &amp; 1200'!$B:$B,ROW())="","",INDEX('Display 730 &amp; 1200'!$B:$B,ROW()))</f>
        <v/>
      </c>
      <c r="C2620" t="str">
        <f>IF(INDEX('Display 730 &amp; 1200'!$D:$D,ROW())="","",INDEX('Display 730 &amp; 1200'!$D:$D,ROW()))</f>
        <v/>
      </c>
      <c r="D2620">
        <f>IF($C2620="",0,SUMIFS(#REF!,#REF!,$C2620,#REF!,"&gt;="&amp;'Display 730 &amp; 1200'!$AN$10,#REF!,"&lt;="&amp;'Display 730 &amp; 1200'!$AN$9))</f>
        <v>0</v>
      </c>
      <c r="E2620">
        <f>IF($C2620="",0,SUMIFS(#REF!,#REF!,$C2620,#REF!,"&gt;="&amp;'Display 730 &amp; 1200'!$AN$12,#REF!,"&lt;="&amp;'Display 730 &amp; 1200'!$AN$11))</f>
        <v>0</v>
      </c>
    </row>
    <row r="2621" spans="1:5">
      <c r="A2621" t="str">
        <f>IF(INDEX('Display 730 &amp; 1200'!$A:$A,ROW())="","",INDEX('Display 730 &amp; 1200'!$A:$A,ROW()))</f>
        <v/>
      </c>
      <c r="B2621" t="str">
        <f>IF(INDEX('Display 730 &amp; 1200'!$B:$B,ROW())="","",INDEX('Display 730 &amp; 1200'!$B:$B,ROW()))</f>
        <v/>
      </c>
      <c r="C2621" t="str">
        <f>IF(INDEX('Display 730 &amp; 1200'!$D:$D,ROW())="","",INDEX('Display 730 &amp; 1200'!$D:$D,ROW()))</f>
        <v/>
      </c>
      <c r="D2621">
        <f>IF($C2621="",0,SUMIFS(#REF!,#REF!,$C2621,#REF!,"&gt;="&amp;'Display 730 &amp; 1200'!$AN$10,#REF!,"&lt;="&amp;'Display 730 &amp; 1200'!$AN$9))</f>
        <v>0</v>
      </c>
      <c r="E2621">
        <f>IF($C2621="",0,SUMIFS(#REF!,#REF!,$C2621,#REF!,"&gt;="&amp;'Display 730 &amp; 1200'!$AN$12,#REF!,"&lt;="&amp;'Display 730 &amp; 1200'!$AN$11))</f>
        <v>0</v>
      </c>
    </row>
    <row r="2622" spans="1:5">
      <c r="A2622" t="str">
        <f>IF(INDEX('Display 730 &amp; 1200'!$A:$A,ROW())="","",INDEX('Display 730 &amp; 1200'!$A:$A,ROW()))</f>
        <v/>
      </c>
      <c r="B2622" t="str">
        <f>IF(INDEX('Display 730 &amp; 1200'!$B:$B,ROW())="","",INDEX('Display 730 &amp; 1200'!$B:$B,ROW()))</f>
        <v/>
      </c>
      <c r="C2622" t="str">
        <f>IF(INDEX('Display 730 &amp; 1200'!$D:$D,ROW())="","",INDEX('Display 730 &amp; 1200'!$D:$D,ROW()))</f>
        <v/>
      </c>
      <c r="D2622">
        <f>IF($C2622="",0,SUMIFS(#REF!,#REF!,$C2622,#REF!,"&gt;="&amp;'Display 730 &amp; 1200'!$AN$10,#REF!,"&lt;="&amp;'Display 730 &amp; 1200'!$AN$9))</f>
        <v>0</v>
      </c>
      <c r="E2622">
        <f>IF($C2622="",0,SUMIFS(#REF!,#REF!,$C2622,#REF!,"&gt;="&amp;'Display 730 &amp; 1200'!$AN$12,#REF!,"&lt;="&amp;'Display 730 &amp; 1200'!$AN$11))</f>
        <v>0</v>
      </c>
    </row>
    <row r="2623" spans="1:5">
      <c r="A2623" t="str">
        <f>IF(INDEX('Display 730 &amp; 1200'!$A:$A,ROW())="","",INDEX('Display 730 &amp; 1200'!$A:$A,ROW()))</f>
        <v/>
      </c>
      <c r="B2623" t="str">
        <f>IF(INDEX('Display 730 &amp; 1200'!$B:$B,ROW())="","",INDEX('Display 730 &amp; 1200'!$B:$B,ROW()))</f>
        <v/>
      </c>
      <c r="C2623" t="str">
        <f>IF(INDEX('Display 730 &amp; 1200'!$D:$D,ROW())="","",INDEX('Display 730 &amp; 1200'!$D:$D,ROW()))</f>
        <v/>
      </c>
      <c r="D2623">
        <f>IF($C2623="",0,SUMIFS(#REF!,#REF!,$C2623,#REF!,"&gt;="&amp;'Display 730 &amp; 1200'!$AN$10,#REF!,"&lt;="&amp;'Display 730 &amp; 1200'!$AN$9))</f>
        <v>0</v>
      </c>
      <c r="E2623">
        <f>IF($C2623="",0,SUMIFS(#REF!,#REF!,$C2623,#REF!,"&gt;="&amp;'Display 730 &amp; 1200'!$AN$12,#REF!,"&lt;="&amp;'Display 730 &amp; 1200'!$AN$11))</f>
        <v>0</v>
      </c>
    </row>
    <row r="2624" spans="1:5">
      <c r="A2624" t="str">
        <f>IF(INDEX('Display 730 &amp; 1200'!$A:$A,ROW())="","",INDEX('Display 730 &amp; 1200'!$A:$A,ROW()))</f>
        <v/>
      </c>
      <c r="B2624" t="str">
        <f>IF(INDEX('Display 730 &amp; 1200'!$B:$B,ROW())="","",INDEX('Display 730 &amp; 1200'!$B:$B,ROW()))</f>
        <v/>
      </c>
      <c r="C2624" t="str">
        <f>IF(INDEX('Display 730 &amp; 1200'!$D:$D,ROW())="","",INDEX('Display 730 &amp; 1200'!$D:$D,ROW()))</f>
        <v/>
      </c>
      <c r="D2624">
        <f>IF($C2624="",0,SUMIFS(#REF!,#REF!,$C2624,#REF!,"&gt;="&amp;'Display 730 &amp; 1200'!$AN$10,#REF!,"&lt;="&amp;'Display 730 &amp; 1200'!$AN$9))</f>
        <v>0</v>
      </c>
      <c r="E2624">
        <f>IF($C2624="",0,SUMIFS(#REF!,#REF!,$C2624,#REF!,"&gt;="&amp;'Display 730 &amp; 1200'!$AN$12,#REF!,"&lt;="&amp;'Display 730 &amp; 1200'!$AN$11))</f>
        <v>0</v>
      </c>
    </row>
    <row r="2625" spans="1:5">
      <c r="A2625" t="str">
        <f>IF(INDEX('Display 730 &amp; 1200'!$A:$A,ROW())="","",INDEX('Display 730 &amp; 1200'!$A:$A,ROW()))</f>
        <v/>
      </c>
      <c r="B2625" t="str">
        <f>IF(INDEX('Display 730 &amp; 1200'!$B:$B,ROW())="","",INDEX('Display 730 &amp; 1200'!$B:$B,ROW()))</f>
        <v/>
      </c>
      <c r="C2625" t="str">
        <f>IF(INDEX('Display 730 &amp; 1200'!$D:$D,ROW())="","",INDEX('Display 730 &amp; 1200'!$D:$D,ROW()))</f>
        <v/>
      </c>
      <c r="D2625">
        <f>IF($C2625="",0,SUMIFS(#REF!,#REF!,$C2625,#REF!,"&gt;="&amp;'Display 730 &amp; 1200'!$AN$10,#REF!,"&lt;="&amp;'Display 730 &amp; 1200'!$AN$9))</f>
        <v>0</v>
      </c>
      <c r="E2625">
        <f>IF($C2625="",0,SUMIFS(#REF!,#REF!,$C2625,#REF!,"&gt;="&amp;'Display 730 &amp; 1200'!$AN$12,#REF!,"&lt;="&amp;'Display 730 &amp; 1200'!$AN$11))</f>
        <v>0</v>
      </c>
    </row>
    <row r="2626" spans="1:5">
      <c r="A2626" t="str">
        <f>IF(INDEX('Display 730 &amp; 1200'!$A:$A,ROW())="","",INDEX('Display 730 &amp; 1200'!$A:$A,ROW()))</f>
        <v/>
      </c>
      <c r="B2626" t="str">
        <f>IF(INDEX('Display 730 &amp; 1200'!$B:$B,ROW())="","",INDEX('Display 730 &amp; 1200'!$B:$B,ROW()))</f>
        <v/>
      </c>
      <c r="C2626" t="str">
        <f>IF(INDEX('Display 730 &amp; 1200'!$D:$D,ROW())="","",INDEX('Display 730 &amp; 1200'!$D:$D,ROW()))</f>
        <v/>
      </c>
      <c r="D2626">
        <f>IF($C2626="",0,SUMIFS(#REF!,#REF!,$C2626,#REF!,"&gt;="&amp;'Display 730 &amp; 1200'!$AN$10,#REF!,"&lt;="&amp;'Display 730 &amp; 1200'!$AN$9))</f>
        <v>0</v>
      </c>
      <c r="E2626">
        <f>IF($C2626="",0,SUMIFS(#REF!,#REF!,$C2626,#REF!,"&gt;="&amp;'Display 730 &amp; 1200'!$AN$12,#REF!,"&lt;="&amp;'Display 730 &amp; 1200'!$AN$11))</f>
        <v>0</v>
      </c>
    </row>
    <row r="2627" spans="1:5">
      <c r="A2627" t="str">
        <f>IF(INDEX('Display 730 &amp; 1200'!$A:$A,ROW())="","",INDEX('Display 730 &amp; 1200'!$A:$A,ROW()))</f>
        <v/>
      </c>
      <c r="B2627" t="str">
        <f>IF(INDEX('Display 730 &amp; 1200'!$B:$B,ROW())="","",INDEX('Display 730 &amp; 1200'!$B:$B,ROW()))</f>
        <v/>
      </c>
      <c r="C2627" t="str">
        <f>IF(INDEX('Display 730 &amp; 1200'!$D:$D,ROW())="","",INDEX('Display 730 &amp; 1200'!$D:$D,ROW()))</f>
        <v/>
      </c>
      <c r="D2627">
        <f>IF($C2627="",0,SUMIFS(#REF!,#REF!,$C2627,#REF!,"&gt;="&amp;'Display 730 &amp; 1200'!$AN$10,#REF!,"&lt;="&amp;'Display 730 &amp; 1200'!$AN$9))</f>
        <v>0</v>
      </c>
      <c r="E2627">
        <f>IF($C2627="",0,SUMIFS(#REF!,#REF!,$C2627,#REF!,"&gt;="&amp;'Display 730 &amp; 1200'!$AN$12,#REF!,"&lt;="&amp;'Display 730 &amp; 1200'!$AN$11))</f>
        <v>0</v>
      </c>
    </row>
    <row r="2628" spans="1:5">
      <c r="A2628" t="str">
        <f>IF(INDEX('Display 730 &amp; 1200'!$A:$A,ROW())="","",INDEX('Display 730 &amp; 1200'!$A:$A,ROW()))</f>
        <v/>
      </c>
      <c r="B2628" t="str">
        <f>IF(INDEX('Display 730 &amp; 1200'!$B:$B,ROW())="","",INDEX('Display 730 &amp; 1200'!$B:$B,ROW()))</f>
        <v/>
      </c>
      <c r="C2628" t="str">
        <f>IF(INDEX('Display 730 &amp; 1200'!$D:$D,ROW())="","",INDEX('Display 730 &amp; 1200'!$D:$D,ROW()))</f>
        <v/>
      </c>
      <c r="D2628">
        <f>IF($C2628="",0,SUMIFS(#REF!,#REF!,$C2628,#REF!,"&gt;="&amp;'Display 730 &amp; 1200'!$AN$10,#REF!,"&lt;="&amp;'Display 730 &amp; 1200'!$AN$9))</f>
        <v>0</v>
      </c>
      <c r="E2628">
        <f>IF($C2628="",0,SUMIFS(#REF!,#REF!,$C2628,#REF!,"&gt;="&amp;'Display 730 &amp; 1200'!$AN$12,#REF!,"&lt;="&amp;'Display 730 &amp; 1200'!$AN$11))</f>
        <v>0</v>
      </c>
    </row>
    <row r="2629" spans="1:5">
      <c r="A2629" t="str">
        <f>IF(INDEX('Display 730 &amp; 1200'!$A:$A,ROW())="","",INDEX('Display 730 &amp; 1200'!$A:$A,ROW()))</f>
        <v/>
      </c>
      <c r="B2629" t="str">
        <f>IF(INDEX('Display 730 &amp; 1200'!$B:$B,ROW())="","",INDEX('Display 730 &amp; 1200'!$B:$B,ROW()))</f>
        <v/>
      </c>
      <c r="C2629" t="str">
        <f>IF(INDEX('Display 730 &amp; 1200'!$D:$D,ROW())="","",INDEX('Display 730 &amp; 1200'!$D:$D,ROW()))</f>
        <v/>
      </c>
      <c r="D2629">
        <f>IF($C2629="",0,SUMIFS(#REF!,#REF!,$C2629,#REF!,"&gt;="&amp;'Display 730 &amp; 1200'!$AN$10,#REF!,"&lt;="&amp;'Display 730 &amp; 1200'!$AN$9))</f>
        <v>0</v>
      </c>
      <c r="E2629">
        <f>IF($C2629="",0,SUMIFS(#REF!,#REF!,$C2629,#REF!,"&gt;="&amp;'Display 730 &amp; 1200'!$AN$12,#REF!,"&lt;="&amp;'Display 730 &amp; 1200'!$AN$11))</f>
        <v>0</v>
      </c>
    </row>
    <row r="2630" spans="1:5">
      <c r="A2630" t="str">
        <f>IF(INDEX('Display 730 &amp; 1200'!$A:$A,ROW())="","",INDEX('Display 730 &amp; 1200'!$A:$A,ROW()))</f>
        <v/>
      </c>
      <c r="B2630" t="str">
        <f>IF(INDEX('Display 730 &amp; 1200'!$B:$B,ROW())="","",INDEX('Display 730 &amp; 1200'!$B:$B,ROW()))</f>
        <v/>
      </c>
      <c r="C2630" t="str">
        <f>IF(INDEX('Display 730 &amp; 1200'!$D:$D,ROW())="","",INDEX('Display 730 &amp; 1200'!$D:$D,ROW()))</f>
        <v/>
      </c>
      <c r="D2630">
        <f>IF($C2630="",0,SUMIFS(#REF!,#REF!,$C2630,#REF!,"&gt;="&amp;'Display 730 &amp; 1200'!$AN$10,#REF!,"&lt;="&amp;'Display 730 &amp; 1200'!$AN$9))</f>
        <v>0</v>
      </c>
      <c r="E2630">
        <f>IF($C2630="",0,SUMIFS(#REF!,#REF!,$C2630,#REF!,"&gt;="&amp;'Display 730 &amp; 1200'!$AN$12,#REF!,"&lt;="&amp;'Display 730 &amp; 1200'!$AN$11))</f>
        <v>0</v>
      </c>
    </row>
    <row r="2631" spans="1:5">
      <c r="A2631" t="str">
        <f>IF(INDEX('Display 730 &amp; 1200'!$A:$A,ROW())="","",INDEX('Display 730 &amp; 1200'!$A:$A,ROW()))</f>
        <v/>
      </c>
      <c r="B2631" t="str">
        <f>IF(INDEX('Display 730 &amp; 1200'!$B:$B,ROW())="","",INDEX('Display 730 &amp; 1200'!$B:$B,ROW()))</f>
        <v/>
      </c>
      <c r="C2631" t="str">
        <f>IF(INDEX('Display 730 &amp; 1200'!$D:$D,ROW())="","",INDEX('Display 730 &amp; 1200'!$D:$D,ROW()))</f>
        <v/>
      </c>
      <c r="D2631">
        <f>IF($C2631="",0,SUMIFS(#REF!,#REF!,$C2631,#REF!,"&gt;="&amp;'Display 730 &amp; 1200'!$AN$10,#REF!,"&lt;="&amp;'Display 730 &amp; 1200'!$AN$9))</f>
        <v>0</v>
      </c>
      <c r="E2631">
        <f>IF($C2631="",0,SUMIFS(#REF!,#REF!,$C2631,#REF!,"&gt;="&amp;'Display 730 &amp; 1200'!$AN$12,#REF!,"&lt;="&amp;'Display 730 &amp; 1200'!$AN$11))</f>
        <v>0</v>
      </c>
    </row>
    <row r="2632" spans="1:5">
      <c r="A2632" t="str">
        <f>IF(INDEX('Display 730 &amp; 1200'!$A:$A,ROW())="","",INDEX('Display 730 &amp; 1200'!$A:$A,ROW()))</f>
        <v/>
      </c>
      <c r="B2632" t="str">
        <f>IF(INDEX('Display 730 &amp; 1200'!$B:$B,ROW())="","",INDEX('Display 730 &amp; 1200'!$B:$B,ROW()))</f>
        <v/>
      </c>
      <c r="C2632" t="str">
        <f>IF(INDEX('Display 730 &amp; 1200'!$D:$D,ROW())="","",INDEX('Display 730 &amp; 1200'!$D:$D,ROW()))</f>
        <v/>
      </c>
      <c r="D2632">
        <f>IF($C2632="",0,SUMIFS(#REF!,#REF!,$C2632,#REF!,"&gt;="&amp;'Display 730 &amp; 1200'!$AN$10,#REF!,"&lt;="&amp;'Display 730 &amp; 1200'!$AN$9))</f>
        <v>0</v>
      </c>
      <c r="E2632">
        <f>IF($C2632="",0,SUMIFS(#REF!,#REF!,$C2632,#REF!,"&gt;="&amp;'Display 730 &amp; 1200'!$AN$12,#REF!,"&lt;="&amp;'Display 730 &amp; 1200'!$AN$11))</f>
        <v>0</v>
      </c>
    </row>
    <row r="2633" spans="1:5">
      <c r="A2633" t="str">
        <f>IF(INDEX('Display 730 &amp; 1200'!$A:$A,ROW())="","",INDEX('Display 730 &amp; 1200'!$A:$A,ROW()))</f>
        <v/>
      </c>
      <c r="B2633" t="str">
        <f>IF(INDEX('Display 730 &amp; 1200'!$B:$B,ROW())="","",INDEX('Display 730 &amp; 1200'!$B:$B,ROW()))</f>
        <v/>
      </c>
      <c r="C2633" t="str">
        <f>IF(INDEX('Display 730 &amp; 1200'!$D:$D,ROW())="","",INDEX('Display 730 &amp; 1200'!$D:$D,ROW()))</f>
        <v/>
      </c>
      <c r="D2633">
        <f>IF($C2633="",0,SUMIFS(#REF!,#REF!,$C2633,#REF!,"&gt;="&amp;'Display 730 &amp; 1200'!$AN$10,#REF!,"&lt;="&amp;'Display 730 &amp; 1200'!$AN$9))</f>
        <v>0</v>
      </c>
      <c r="E2633">
        <f>IF($C2633="",0,SUMIFS(#REF!,#REF!,$C2633,#REF!,"&gt;="&amp;'Display 730 &amp; 1200'!$AN$12,#REF!,"&lt;="&amp;'Display 730 &amp; 1200'!$AN$11))</f>
        <v>0</v>
      </c>
    </row>
    <row r="2634" spans="1:5">
      <c r="A2634" t="str">
        <f>IF(INDEX('Display 730 &amp; 1200'!$A:$A,ROW())="","",INDEX('Display 730 &amp; 1200'!$A:$A,ROW()))</f>
        <v/>
      </c>
      <c r="B2634" t="str">
        <f>IF(INDEX('Display 730 &amp; 1200'!$B:$B,ROW())="","",INDEX('Display 730 &amp; 1200'!$B:$B,ROW()))</f>
        <v/>
      </c>
      <c r="C2634" t="str">
        <f>IF(INDEX('Display 730 &amp; 1200'!$D:$D,ROW())="","",INDEX('Display 730 &amp; 1200'!$D:$D,ROW()))</f>
        <v/>
      </c>
      <c r="D2634">
        <f>IF($C2634="",0,SUMIFS(#REF!,#REF!,$C2634,#REF!,"&gt;="&amp;'Display 730 &amp; 1200'!$AN$10,#REF!,"&lt;="&amp;'Display 730 &amp; 1200'!$AN$9))</f>
        <v>0</v>
      </c>
      <c r="E2634">
        <f>IF($C2634="",0,SUMIFS(#REF!,#REF!,$C2634,#REF!,"&gt;="&amp;'Display 730 &amp; 1200'!$AN$12,#REF!,"&lt;="&amp;'Display 730 &amp; 1200'!$AN$11))</f>
        <v>0</v>
      </c>
    </row>
    <row r="2635" spans="1:5">
      <c r="A2635" t="str">
        <f>IF(INDEX('Display 730 &amp; 1200'!$A:$A,ROW())="","",INDEX('Display 730 &amp; 1200'!$A:$A,ROW()))</f>
        <v/>
      </c>
      <c r="B2635" t="str">
        <f>IF(INDEX('Display 730 &amp; 1200'!$B:$B,ROW())="","",INDEX('Display 730 &amp; 1200'!$B:$B,ROW()))</f>
        <v/>
      </c>
      <c r="C2635" t="str">
        <f>IF(INDEX('Display 730 &amp; 1200'!$D:$D,ROW())="","",INDEX('Display 730 &amp; 1200'!$D:$D,ROW()))</f>
        <v/>
      </c>
      <c r="D2635">
        <f>IF($C2635="",0,SUMIFS(#REF!,#REF!,$C2635,#REF!,"&gt;="&amp;'Display 730 &amp; 1200'!$AN$10,#REF!,"&lt;="&amp;'Display 730 &amp; 1200'!$AN$9))</f>
        <v>0</v>
      </c>
      <c r="E2635">
        <f>IF($C2635="",0,SUMIFS(#REF!,#REF!,$C2635,#REF!,"&gt;="&amp;'Display 730 &amp; 1200'!$AN$12,#REF!,"&lt;="&amp;'Display 730 &amp; 1200'!$AN$11))</f>
        <v>0</v>
      </c>
    </row>
    <row r="2636" spans="1:5">
      <c r="A2636" t="str">
        <f>IF(INDEX('Display 730 &amp; 1200'!$A:$A,ROW())="","",INDEX('Display 730 &amp; 1200'!$A:$A,ROW()))</f>
        <v/>
      </c>
      <c r="B2636" t="str">
        <f>IF(INDEX('Display 730 &amp; 1200'!$B:$B,ROW())="","",INDEX('Display 730 &amp; 1200'!$B:$B,ROW()))</f>
        <v/>
      </c>
      <c r="C2636" t="str">
        <f>IF(INDEX('Display 730 &amp; 1200'!$D:$D,ROW())="","",INDEX('Display 730 &amp; 1200'!$D:$D,ROW()))</f>
        <v/>
      </c>
      <c r="D2636">
        <f>IF($C2636="",0,SUMIFS(#REF!,#REF!,$C2636,#REF!,"&gt;="&amp;'Display 730 &amp; 1200'!$AN$10,#REF!,"&lt;="&amp;'Display 730 &amp; 1200'!$AN$9))</f>
        <v>0</v>
      </c>
      <c r="E2636">
        <f>IF($C2636="",0,SUMIFS(#REF!,#REF!,$C2636,#REF!,"&gt;="&amp;'Display 730 &amp; 1200'!$AN$12,#REF!,"&lt;="&amp;'Display 730 &amp; 1200'!$AN$11))</f>
        <v>0</v>
      </c>
    </row>
    <row r="2637" spans="1:5">
      <c r="A2637" t="str">
        <f>IF(INDEX('Display 730 &amp; 1200'!$A:$A,ROW())="","",INDEX('Display 730 &amp; 1200'!$A:$A,ROW()))</f>
        <v/>
      </c>
      <c r="B2637" t="str">
        <f>IF(INDEX('Display 730 &amp; 1200'!$B:$B,ROW())="","",INDEX('Display 730 &amp; 1200'!$B:$B,ROW()))</f>
        <v/>
      </c>
      <c r="C2637" t="str">
        <f>IF(INDEX('Display 730 &amp; 1200'!$D:$D,ROW())="","",INDEX('Display 730 &amp; 1200'!$D:$D,ROW()))</f>
        <v/>
      </c>
      <c r="D2637">
        <f>IF($C2637="",0,SUMIFS(#REF!,#REF!,$C2637,#REF!,"&gt;="&amp;'Display 730 &amp; 1200'!$AN$10,#REF!,"&lt;="&amp;'Display 730 &amp; 1200'!$AN$9))</f>
        <v>0</v>
      </c>
      <c r="E2637">
        <f>IF($C2637="",0,SUMIFS(#REF!,#REF!,$C2637,#REF!,"&gt;="&amp;'Display 730 &amp; 1200'!$AN$12,#REF!,"&lt;="&amp;'Display 730 &amp; 1200'!$AN$11))</f>
        <v>0</v>
      </c>
    </row>
    <row r="2638" spans="1:5">
      <c r="A2638" t="str">
        <f>IF(INDEX('Display 730 &amp; 1200'!$A:$A,ROW())="","",INDEX('Display 730 &amp; 1200'!$A:$A,ROW()))</f>
        <v/>
      </c>
      <c r="B2638" t="str">
        <f>IF(INDEX('Display 730 &amp; 1200'!$B:$B,ROW())="","",INDEX('Display 730 &amp; 1200'!$B:$B,ROW()))</f>
        <v/>
      </c>
      <c r="C2638" t="str">
        <f>IF(INDEX('Display 730 &amp; 1200'!$D:$D,ROW())="","",INDEX('Display 730 &amp; 1200'!$D:$D,ROW()))</f>
        <v/>
      </c>
      <c r="D2638">
        <f>IF($C2638="",0,SUMIFS(#REF!,#REF!,$C2638,#REF!,"&gt;="&amp;'Display 730 &amp; 1200'!$AN$10,#REF!,"&lt;="&amp;'Display 730 &amp; 1200'!$AN$9))</f>
        <v>0</v>
      </c>
      <c r="E2638">
        <f>IF($C2638="",0,SUMIFS(#REF!,#REF!,$C2638,#REF!,"&gt;="&amp;'Display 730 &amp; 1200'!$AN$12,#REF!,"&lt;="&amp;'Display 730 &amp; 1200'!$AN$11))</f>
        <v>0</v>
      </c>
    </row>
    <row r="2639" spans="1:5">
      <c r="A2639" t="str">
        <f>IF(INDEX('Display 730 &amp; 1200'!$A:$A,ROW())="","",INDEX('Display 730 &amp; 1200'!$A:$A,ROW()))</f>
        <v/>
      </c>
      <c r="B2639" t="str">
        <f>IF(INDEX('Display 730 &amp; 1200'!$B:$B,ROW())="","",INDEX('Display 730 &amp; 1200'!$B:$B,ROW()))</f>
        <v/>
      </c>
      <c r="C2639" t="str">
        <f>IF(INDEX('Display 730 &amp; 1200'!$D:$D,ROW())="","",INDEX('Display 730 &amp; 1200'!$D:$D,ROW()))</f>
        <v/>
      </c>
      <c r="D2639">
        <f>IF($C2639="",0,SUMIFS(#REF!,#REF!,$C2639,#REF!,"&gt;="&amp;'Display 730 &amp; 1200'!$AN$10,#REF!,"&lt;="&amp;'Display 730 &amp; 1200'!$AN$9))</f>
        <v>0</v>
      </c>
      <c r="E2639">
        <f>IF($C2639="",0,SUMIFS(#REF!,#REF!,$C2639,#REF!,"&gt;="&amp;'Display 730 &amp; 1200'!$AN$12,#REF!,"&lt;="&amp;'Display 730 &amp; 1200'!$AN$11))</f>
        <v>0</v>
      </c>
    </row>
    <row r="2640" spans="1:5">
      <c r="A2640" t="str">
        <f>IF(INDEX('Display 730 &amp; 1200'!$A:$A,ROW())="","",INDEX('Display 730 &amp; 1200'!$A:$A,ROW()))</f>
        <v/>
      </c>
      <c r="B2640" t="str">
        <f>IF(INDEX('Display 730 &amp; 1200'!$B:$B,ROW())="","",INDEX('Display 730 &amp; 1200'!$B:$B,ROW()))</f>
        <v/>
      </c>
      <c r="C2640" t="str">
        <f>IF(INDEX('Display 730 &amp; 1200'!$D:$D,ROW())="","",INDEX('Display 730 &amp; 1200'!$D:$D,ROW()))</f>
        <v/>
      </c>
      <c r="D2640">
        <f>IF($C2640="",0,SUMIFS(#REF!,#REF!,$C2640,#REF!,"&gt;="&amp;'Display 730 &amp; 1200'!$AN$10,#REF!,"&lt;="&amp;'Display 730 &amp; 1200'!$AN$9))</f>
        <v>0</v>
      </c>
      <c r="E2640">
        <f>IF($C2640="",0,SUMIFS(#REF!,#REF!,$C2640,#REF!,"&gt;="&amp;'Display 730 &amp; 1200'!$AN$12,#REF!,"&lt;="&amp;'Display 730 &amp; 1200'!$AN$11))</f>
        <v>0</v>
      </c>
    </row>
    <row r="2641" spans="1:5">
      <c r="A2641" t="str">
        <f>IF(INDEX('Display 730 &amp; 1200'!$A:$A,ROW())="","",INDEX('Display 730 &amp; 1200'!$A:$A,ROW()))</f>
        <v/>
      </c>
      <c r="B2641" t="str">
        <f>IF(INDEX('Display 730 &amp; 1200'!$B:$B,ROW())="","",INDEX('Display 730 &amp; 1200'!$B:$B,ROW()))</f>
        <v/>
      </c>
      <c r="C2641" t="str">
        <f>IF(INDEX('Display 730 &amp; 1200'!$D:$D,ROW())="","",INDEX('Display 730 &amp; 1200'!$D:$D,ROW()))</f>
        <v/>
      </c>
      <c r="D2641">
        <f>IF($C2641="",0,SUMIFS(#REF!,#REF!,$C2641,#REF!,"&gt;="&amp;'Display 730 &amp; 1200'!$AN$10,#REF!,"&lt;="&amp;'Display 730 &amp; 1200'!$AN$9))</f>
        <v>0</v>
      </c>
      <c r="E2641">
        <f>IF($C2641="",0,SUMIFS(#REF!,#REF!,$C2641,#REF!,"&gt;="&amp;'Display 730 &amp; 1200'!$AN$12,#REF!,"&lt;="&amp;'Display 730 &amp; 1200'!$AN$11))</f>
        <v>0</v>
      </c>
    </row>
    <row r="2642" spans="1:5">
      <c r="A2642" t="str">
        <f>IF(INDEX('Display 730 &amp; 1200'!$A:$A,ROW())="","",INDEX('Display 730 &amp; 1200'!$A:$A,ROW()))</f>
        <v/>
      </c>
      <c r="B2642" t="str">
        <f>IF(INDEX('Display 730 &amp; 1200'!$B:$B,ROW())="","",INDEX('Display 730 &amp; 1200'!$B:$B,ROW()))</f>
        <v/>
      </c>
      <c r="C2642" t="str">
        <f>IF(INDEX('Display 730 &amp; 1200'!$D:$D,ROW())="","",INDEX('Display 730 &amp; 1200'!$D:$D,ROW()))</f>
        <v/>
      </c>
      <c r="D2642">
        <f>IF($C2642="",0,SUMIFS(#REF!,#REF!,$C2642,#REF!,"&gt;="&amp;'Display 730 &amp; 1200'!$AN$10,#REF!,"&lt;="&amp;'Display 730 &amp; 1200'!$AN$9))</f>
        <v>0</v>
      </c>
      <c r="E2642">
        <f>IF($C2642="",0,SUMIFS(#REF!,#REF!,$C2642,#REF!,"&gt;="&amp;'Display 730 &amp; 1200'!$AN$12,#REF!,"&lt;="&amp;'Display 730 &amp; 1200'!$AN$11))</f>
        <v>0</v>
      </c>
    </row>
    <row r="2643" spans="1:5">
      <c r="A2643" t="str">
        <f>IF(INDEX('Display 730 &amp; 1200'!$A:$A,ROW())="","",INDEX('Display 730 &amp; 1200'!$A:$A,ROW()))</f>
        <v/>
      </c>
      <c r="B2643" t="str">
        <f>IF(INDEX('Display 730 &amp; 1200'!$B:$B,ROW())="","",INDEX('Display 730 &amp; 1200'!$B:$B,ROW()))</f>
        <v/>
      </c>
      <c r="C2643" t="str">
        <f>IF(INDEX('Display 730 &amp; 1200'!$D:$D,ROW())="","",INDEX('Display 730 &amp; 1200'!$D:$D,ROW()))</f>
        <v/>
      </c>
      <c r="D2643">
        <f>IF($C2643="",0,SUMIFS(#REF!,#REF!,$C2643,#REF!,"&gt;="&amp;'Display 730 &amp; 1200'!$AN$10,#REF!,"&lt;="&amp;'Display 730 &amp; 1200'!$AN$9))</f>
        <v>0</v>
      </c>
      <c r="E2643">
        <f>IF($C2643="",0,SUMIFS(#REF!,#REF!,$C2643,#REF!,"&gt;="&amp;'Display 730 &amp; 1200'!$AN$12,#REF!,"&lt;="&amp;'Display 730 &amp; 1200'!$AN$11))</f>
        <v>0</v>
      </c>
    </row>
    <row r="2644" spans="1:5">
      <c r="A2644" t="str">
        <f>IF(INDEX('Display 730 &amp; 1200'!$A:$A,ROW())="","",INDEX('Display 730 &amp; 1200'!$A:$A,ROW()))</f>
        <v/>
      </c>
      <c r="B2644" t="str">
        <f>IF(INDEX('Display 730 &amp; 1200'!$B:$B,ROW())="","",INDEX('Display 730 &amp; 1200'!$B:$B,ROW()))</f>
        <v/>
      </c>
      <c r="C2644" t="str">
        <f>IF(INDEX('Display 730 &amp; 1200'!$D:$D,ROW())="","",INDEX('Display 730 &amp; 1200'!$D:$D,ROW()))</f>
        <v/>
      </c>
      <c r="D2644">
        <f>IF($C2644="",0,SUMIFS(#REF!,#REF!,$C2644,#REF!,"&gt;="&amp;'Display 730 &amp; 1200'!$AN$10,#REF!,"&lt;="&amp;'Display 730 &amp; 1200'!$AN$9))</f>
        <v>0</v>
      </c>
      <c r="E2644">
        <f>IF($C2644="",0,SUMIFS(#REF!,#REF!,$C2644,#REF!,"&gt;="&amp;'Display 730 &amp; 1200'!$AN$12,#REF!,"&lt;="&amp;'Display 730 &amp; 1200'!$AN$11))</f>
        <v>0</v>
      </c>
    </row>
    <row r="2645" spans="1:5">
      <c r="A2645" t="str">
        <f>IF(INDEX('Display 730 &amp; 1200'!$A:$A,ROW())="","",INDEX('Display 730 &amp; 1200'!$A:$A,ROW()))</f>
        <v/>
      </c>
      <c r="B2645" t="str">
        <f>IF(INDEX('Display 730 &amp; 1200'!$B:$B,ROW())="","",INDEX('Display 730 &amp; 1200'!$B:$B,ROW()))</f>
        <v/>
      </c>
      <c r="C2645" t="str">
        <f>IF(INDEX('Display 730 &amp; 1200'!$D:$D,ROW())="","",INDEX('Display 730 &amp; 1200'!$D:$D,ROW()))</f>
        <v/>
      </c>
      <c r="D2645">
        <f>IF($C2645="",0,SUMIFS(#REF!,#REF!,$C2645,#REF!,"&gt;="&amp;'Display 730 &amp; 1200'!$AN$10,#REF!,"&lt;="&amp;'Display 730 &amp; 1200'!$AN$9))</f>
        <v>0</v>
      </c>
      <c r="E2645">
        <f>IF($C2645="",0,SUMIFS(#REF!,#REF!,$C2645,#REF!,"&gt;="&amp;'Display 730 &amp; 1200'!$AN$12,#REF!,"&lt;="&amp;'Display 730 &amp; 1200'!$AN$11))</f>
        <v>0</v>
      </c>
    </row>
    <row r="2646" spans="1:5">
      <c r="A2646" t="str">
        <f>IF(INDEX('Display 730 &amp; 1200'!$A:$A,ROW())="","",INDEX('Display 730 &amp; 1200'!$A:$A,ROW()))</f>
        <v/>
      </c>
      <c r="B2646" t="str">
        <f>IF(INDEX('Display 730 &amp; 1200'!$B:$B,ROW())="","",INDEX('Display 730 &amp; 1200'!$B:$B,ROW()))</f>
        <v/>
      </c>
      <c r="C2646" t="str">
        <f>IF(INDEX('Display 730 &amp; 1200'!$D:$D,ROW())="","",INDEX('Display 730 &amp; 1200'!$D:$D,ROW()))</f>
        <v/>
      </c>
      <c r="D2646">
        <f>IF($C2646="",0,SUMIFS(#REF!,#REF!,$C2646,#REF!,"&gt;="&amp;'Display 730 &amp; 1200'!$AN$10,#REF!,"&lt;="&amp;'Display 730 &amp; 1200'!$AN$9))</f>
        <v>0</v>
      </c>
      <c r="E2646">
        <f>IF($C2646="",0,SUMIFS(#REF!,#REF!,$C2646,#REF!,"&gt;="&amp;'Display 730 &amp; 1200'!$AN$12,#REF!,"&lt;="&amp;'Display 730 &amp; 1200'!$AN$11))</f>
        <v>0</v>
      </c>
    </row>
    <row r="2647" spans="1:5">
      <c r="A2647" t="str">
        <f>IF(INDEX('Display 730 &amp; 1200'!$A:$A,ROW())="","",INDEX('Display 730 &amp; 1200'!$A:$A,ROW()))</f>
        <v/>
      </c>
      <c r="B2647" t="str">
        <f>IF(INDEX('Display 730 &amp; 1200'!$B:$B,ROW())="","",INDEX('Display 730 &amp; 1200'!$B:$B,ROW()))</f>
        <v/>
      </c>
      <c r="C2647" t="str">
        <f>IF(INDEX('Display 730 &amp; 1200'!$D:$D,ROW())="","",INDEX('Display 730 &amp; 1200'!$D:$D,ROW()))</f>
        <v/>
      </c>
      <c r="D2647">
        <f>IF($C2647="",0,SUMIFS(#REF!,#REF!,$C2647,#REF!,"&gt;="&amp;'Display 730 &amp; 1200'!$AN$10,#REF!,"&lt;="&amp;'Display 730 &amp; 1200'!$AN$9))</f>
        <v>0</v>
      </c>
      <c r="E2647">
        <f>IF($C2647="",0,SUMIFS(#REF!,#REF!,$C2647,#REF!,"&gt;="&amp;'Display 730 &amp; 1200'!$AN$12,#REF!,"&lt;="&amp;'Display 730 &amp; 1200'!$AN$11))</f>
        <v>0</v>
      </c>
    </row>
    <row r="2648" spans="1:5">
      <c r="A2648" t="str">
        <f>IF(INDEX('Display 730 &amp; 1200'!$A:$A,ROW())="","",INDEX('Display 730 &amp; 1200'!$A:$A,ROW()))</f>
        <v/>
      </c>
      <c r="B2648" t="str">
        <f>IF(INDEX('Display 730 &amp; 1200'!$B:$B,ROW())="","",INDEX('Display 730 &amp; 1200'!$B:$B,ROW()))</f>
        <v/>
      </c>
      <c r="C2648" t="str">
        <f>IF(INDEX('Display 730 &amp; 1200'!$D:$D,ROW())="","",INDEX('Display 730 &amp; 1200'!$D:$D,ROW()))</f>
        <v/>
      </c>
      <c r="D2648">
        <f>IF($C2648="",0,SUMIFS(#REF!,#REF!,$C2648,#REF!,"&gt;="&amp;'Display 730 &amp; 1200'!$AN$10,#REF!,"&lt;="&amp;'Display 730 &amp; 1200'!$AN$9))</f>
        <v>0</v>
      </c>
      <c r="E2648">
        <f>IF($C2648="",0,SUMIFS(#REF!,#REF!,$C2648,#REF!,"&gt;="&amp;'Display 730 &amp; 1200'!$AN$12,#REF!,"&lt;="&amp;'Display 730 &amp; 1200'!$AN$11))</f>
        <v>0</v>
      </c>
    </row>
    <row r="2649" spans="1:5">
      <c r="A2649" t="str">
        <f>IF(INDEX('Display 730 &amp; 1200'!$A:$A,ROW())="","",INDEX('Display 730 &amp; 1200'!$A:$A,ROW()))</f>
        <v/>
      </c>
      <c r="B2649" t="str">
        <f>IF(INDEX('Display 730 &amp; 1200'!$B:$B,ROW())="","",INDEX('Display 730 &amp; 1200'!$B:$B,ROW()))</f>
        <v/>
      </c>
      <c r="C2649" t="str">
        <f>IF(INDEX('Display 730 &amp; 1200'!$D:$D,ROW())="","",INDEX('Display 730 &amp; 1200'!$D:$D,ROW()))</f>
        <v/>
      </c>
      <c r="D2649">
        <f>IF($C2649="",0,SUMIFS(#REF!,#REF!,$C2649,#REF!,"&gt;="&amp;'Display 730 &amp; 1200'!$AN$10,#REF!,"&lt;="&amp;'Display 730 &amp; 1200'!$AN$9))</f>
        <v>0</v>
      </c>
      <c r="E2649">
        <f>IF($C2649="",0,SUMIFS(#REF!,#REF!,$C2649,#REF!,"&gt;="&amp;'Display 730 &amp; 1200'!$AN$12,#REF!,"&lt;="&amp;'Display 730 &amp; 1200'!$AN$11))</f>
        <v>0</v>
      </c>
    </row>
    <row r="2650" spans="1:5">
      <c r="A2650" t="str">
        <f>IF(INDEX('Display 730 &amp; 1200'!$A:$A,ROW())="","",INDEX('Display 730 &amp; 1200'!$A:$A,ROW()))</f>
        <v/>
      </c>
      <c r="B2650" t="str">
        <f>IF(INDEX('Display 730 &amp; 1200'!$B:$B,ROW())="","",INDEX('Display 730 &amp; 1200'!$B:$B,ROW()))</f>
        <v/>
      </c>
      <c r="C2650" t="str">
        <f>IF(INDEX('Display 730 &amp; 1200'!$D:$D,ROW())="","",INDEX('Display 730 &amp; 1200'!$D:$D,ROW()))</f>
        <v/>
      </c>
      <c r="D2650">
        <f>IF($C2650="",0,SUMIFS(#REF!,#REF!,$C2650,#REF!,"&gt;="&amp;'Display 730 &amp; 1200'!$AN$10,#REF!,"&lt;="&amp;'Display 730 &amp; 1200'!$AN$9))</f>
        <v>0</v>
      </c>
      <c r="E2650">
        <f>IF($C2650="",0,SUMIFS(#REF!,#REF!,$C2650,#REF!,"&gt;="&amp;'Display 730 &amp; 1200'!$AN$12,#REF!,"&lt;="&amp;'Display 730 &amp; 1200'!$AN$11))</f>
        <v>0</v>
      </c>
    </row>
    <row r="2651" spans="1:5">
      <c r="A2651" t="str">
        <f>IF(INDEX('Display 730 &amp; 1200'!$A:$A,ROW())="","",INDEX('Display 730 &amp; 1200'!$A:$A,ROW()))</f>
        <v/>
      </c>
      <c r="B2651" t="str">
        <f>IF(INDEX('Display 730 &amp; 1200'!$B:$B,ROW())="","",INDEX('Display 730 &amp; 1200'!$B:$B,ROW()))</f>
        <v/>
      </c>
      <c r="C2651" t="str">
        <f>IF(INDEX('Display 730 &amp; 1200'!$D:$D,ROW())="","",INDEX('Display 730 &amp; 1200'!$D:$D,ROW()))</f>
        <v/>
      </c>
      <c r="D2651">
        <f>IF($C2651="",0,SUMIFS(#REF!,#REF!,$C2651,#REF!,"&gt;="&amp;'Display 730 &amp; 1200'!$AN$10,#REF!,"&lt;="&amp;'Display 730 &amp; 1200'!$AN$9))</f>
        <v>0</v>
      </c>
      <c r="E2651">
        <f>IF($C2651="",0,SUMIFS(#REF!,#REF!,$C2651,#REF!,"&gt;="&amp;'Display 730 &amp; 1200'!$AN$12,#REF!,"&lt;="&amp;'Display 730 &amp; 1200'!$AN$11))</f>
        <v>0</v>
      </c>
    </row>
    <row r="2652" spans="1:5">
      <c r="A2652" t="str">
        <f>IF(INDEX('Display 730 &amp; 1200'!$A:$A,ROW())="","",INDEX('Display 730 &amp; 1200'!$A:$A,ROW()))</f>
        <v/>
      </c>
      <c r="B2652" t="str">
        <f>IF(INDEX('Display 730 &amp; 1200'!$B:$B,ROW())="","",INDEX('Display 730 &amp; 1200'!$B:$B,ROW()))</f>
        <v/>
      </c>
      <c r="C2652" t="str">
        <f>IF(INDEX('Display 730 &amp; 1200'!$D:$D,ROW())="","",INDEX('Display 730 &amp; 1200'!$D:$D,ROW()))</f>
        <v/>
      </c>
      <c r="D2652">
        <f>IF($C2652="",0,SUMIFS(#REF!,#REF!,$C2652,#REF!,"&gt;="&amp;'Display 730 &amp; 1200'!$AN$10,#REF!,"&lt;="&amp;'Display 730 &amp; 1200'!$AN$9))</f>
        <v>0</v>
      </c>
      <c r="E2652">
        <f>IF($C2652="",0,SUMIFS(#REF!,#REF!,$C2652,#REF!,"&gt;="&amp;'Display 730 &amp; 1200'!$AN$12,#REF!,"&lt;="&amp;'Display 730 &amp; 1200'!$AN$11))</f>
        <v>0</v>
      </c>
    </row>
    <row r="2653" spans="1:5">
      <c r="A2653" t="str">
        <f>IF(INDEX('Display 730 &amp; 1200'!$A:$A,ROW())="","",INDEX('Display 730 &amp; 1200'!$A:$A,ROW()))</f>
        <v/>
      </c>
      <c r="B2653" t="str">
        <f>IF(INDEX('Display 730 &amp; 1200'!$B:$B,ROW())="","",INDEX('Display 730 &amp; 1200'!$B:$B,ROW()))</f>
        <v/>
      </c>
      <c r="C2653" t="str">
        <f>IF(INDEX('Display 730 &amp; 1200'!$D:$D,ROW())="","",INDEX('Display 730 &amp; 1200'!$D:$D,ROW()))</f>
        <v/>
      </c>
      <c r="D2653">
        <f>IF($C2653="",0,SUMIFS(#REF!,#REF!,$C2653,#REF!,"&gt;="&amp;'Display 730 &amp; 1200'!$AN$10,#REF!,"&lt;="&amp;'Display 730 &amp; 1200'!$AN$9))</f>
        <v>0</v>
      </c>
      <c r="E2653">
        <f>IF($C2653="",0,SUMIFS(#REF!,#REF!,$C2653,#REF!,"&gt;="&amp;'Display 730 &amp; 1200'!$AN$12,#REF!,"&lt;="&amp;'Display 730 &amp; 1200'!$AN$11))</f>
        <v>0</v>
      </c>
    </row>
    <row r="2654" spans="1:5">
      <c r="A2654" t="str">
        <f>IF(INDEX('Display 730 &amp; 1200'!$A:$A,ROW())="","",INDEX('Display 730 &amp; 1200'!$A:$A,ROW()))</f>
        <v/>
      </c>
      <c r="B2654" t="str">
        <f>IF(INDEX('Display 730 &amp; 1200'!$B:$B,ROW())="","",INDEX('Display 730 &amp; 1200'!$B:$B,ROW()))</f>
        <v/>
      </c>
      <c r="C2654" t="str">
        <f>IF(INDEX('Display 730 &amp; 1200'!$D:$D,ROW())="","",INDEX('Display 730 &amp; 1200'!$D:$D,ROW()))</f>
        <v/>
      </c>
      <c r="D2654">
        <f>IF($C2654="",0,SUMIFS(#REF!,#REF!,$C2654,#REF!,"&gt;="&amp;'Display 730 &amp; 1200'!$AN$10,#REF!,"&lt;="&amp;'Display 730 &amp; 1200'!$AN$9))</f>
        <v>0</v>
      </c>
      <c r="E2654">
        <f>IF($C2654="",0,SUMIFS(#REF!,#REF!,$C2654,#REF!,"&gt;="&amp;'Display 730 &amp; 1200'!$AN$12,#REF!,"&lt;="&amp;'Display 730 &amp; 1200'!$AN$11))</f>
        <v>0</v>
      </c>
    </row>
    <row r="2655" spans="1:5">
      <c r="A2655" t="str">
        <f>IF(INDEX('Display 730 &amp; 1200'!$A:$A,ROW())="","",INDEX('Display 730 &amp; 1200'!$A:$A,ROW()))</f>
        <v/>
      </c>
      <c r="B2655" t="str">
        <f>IF(INDEX('Display 730 &amp; 1200'!$B:$B,ROW())="","",INDEX('Display 730 &amp; 1200'!$B:$B,ROW()))</f>
        <v/>
      </c>
      <c r="C2655" t="str">
        <f>IF(INDEX('Display 730 &amp; 1200'!$D:$D,ROW())="","",INDEX('Display 730 &amp; 1200'!$D:$D,ROW()))</f>
        <v/>
      </c>
      <c r="D2655">
        <f>IF($C2655="",0,SUMIFS(#REF!,#REF!,$C2655,#REF!,"&gt;="&amp;'Display 730 &amp; 1200'!$AN$10,#REF!,"&lt;="&amp;'Display 730 &amp; 1200'!$AN$9))</f>
        <v>0</v>
      </c>
      <c r="E2655">
        <f>IF($C2655="",0,SUMIFS(#REF!,#REF!,$C2655,#REF!,"&gt;="&amp;'Display 730 &amp; 1200'!$AN$12,#REF!,"&lt;="&amp;'Display 730 &amp; 1200'!$AN$11))</f>
        <v>0</v>
      </c>
    </row>
    <row r="2656" spans="1:5">
      <c r="A2656" t="str">
        <f>IF(INDEX('Display 730 &amp; 1200'!$A:$A,ROW())="","",INDEX('Display 730 &amp; 1200'!$A:$A,ROW()))</f>
        <v/>
      </c>
      <c r="B2656" t="str">
        <f>IF(INDEX('Display 730 &amp; 1200'!$B:$B,ROW())="","",INDEX('Display 730 &amp; 1200'!$B:$B,ROW()))</f>
        <v/>
      </c>
      <c r="C2656" t="str">
        <f>IF(INDEX('Display 730 &amp; 1200'!$D:$D,ROW())="","",INDEX('Display 730 &amp; 1200'!$D:$D,ROW()))</f>
        <v/>
      </c>
      <c r="D2656">
        <f>IF($C2656="",0,SUMIFS(#REF!,#REF!,$C2656,#REF!,"&gt;="&amp;'Display 730 &amp; 1200'!$AN$10,#REF!,"&lt;="&amp;'Display 730 &amp; 1200'!$AN$9))</f>
        <v>0</v>
      </c>
      <c r="E2656">
        <f>IF($C2656="",0,SUMIFS(#REF!,#REF!,$C2656,#REF!,"&gt;="&amp;'Display 730 &amp; 1200'!$AN$12,#REF!,"&lt;="&amp;'Display 730 &amp; 1200'!$AN$11))</f>
        <v>0</v>
      </c>
    </row>
    <row r="2657" spans="1:5">
      <c r="A2657" t="str">
        <f>IF(INDEX('Display 730 &amp; 1200'!$A:$A,ROW())="","",INDEX('Display 730 &amp; 1200'!$A:$A,ROW()))</f>
        <v/>
      </c>
      <c r="B2657" t="str">
        <f>IF(INDEX('Display 730 &amp; 1200'!$B:$B,ROW())="","",INDEX('Display 730 &amp; 1200'!$B:$B,ROW()))</f>
        <v/>
      </c>
      <c r="C2657" t="str">
        <f>IF(INDEX('Display 730 &amp; 1200'!$D:$D,ROW())="","",INDEX('Display 730 &amp; 1200'!$D:$D,ROW()))</f>
        <v/>
      </c>
      <c r="D2657">
        <f>IF($C2657="",0,SUMIFS(#REF!,#REF!,$C2657,#REF!,"&gt;="&amp;'Display 730 &amp; 1200'!$AN$10,#REF!,"&lt;="&amp;'Display 730 &amp; 1200'!$AN$9))</f>
        <v>0</v>
      </c>
      <c r="E2657">
        <f>IF($C2657="",0,SUMIFS(#REF!,#REF!,$C2657,#REF!,"&gt;="&amp;'Display 730 &amp; 1200'!$AN$12,#REF!,"&lt;="&amp;'Display 730 &amp; 1200'!$AN$11))</f>
        <v>0</v>
      </c>
    </row>
    <row r="2658" spans="1:5">
      <c r="A2658" t="str">
        <f>IF(INDEX('Display 730 &amp; 1200'!$A:$A,ROW())="","",INDEX('Display 730 &amp; 1200'!$A:$A,ROW()))</f>
        <v/>
      </c>
      <c r="B2658" t="str">
        <f>IF(INDEX('Display 730 &amp; 1200'!$B:$B,ROW())="","",INDEX('Display 730 &amp; 1200'!$B:$B,ROW()))</f>
        <v/>
      </c>
      <c r="C2658" t="str">
        <f>IF(INDEX('Display 730 &amp; 1200'!$D:$D,ROW())="","",INDEX('Display 730 &amp; 1200'!$D:$D,ROW()))</f>
        <v/>
      </c>
      <c r="D2658">
        <f>IF($C2658="",0,SUMIFS(#REF!,#REF!,$C2658,#REF!,"&gt;="&amp;'Display 730 &amp; 1200'!$AN$10,#REF!,"&lt;="&amp;'Display 730 &amp; 1200'!$AN$9))</f>
        <v>0</v>
      </c>
      <c r="E2658">
        <f>IF($C2658="",0,SUMIFS(#REF!,#REF!,$C2658,#REF!,"&gt;="&amp;'Display 730 &amp; 1200'!$AN$12,#REF!,"&lt;="&amp;'Display 730 &amp; 1200'!$AN$11))</f>
        <v>0</v>
      </c>
    </row>
    <row r="2659" spans="1:5">
      <c r="A2659" t="str">
        <f>IF(INDEX('Display 730 &amp; 1200'!$A:$A,ROW())="","",INDEX('Display 730 &amp; 1200'!$A:$A,ROW()))</f>
        <v/>
      </c>
      <c r="B2659" t="str">
        <f>IF(INDEX('Display 730 &amp; 1200'!$B:$B,ROW())="","",INDEX('Display 730 &amp; 1200'!$B:$B,ROW()))</f>
        <v/>
      </c>
      <c r="C2659" t="str">
        <f>IF(INDEX('Display 730 &amp; 1200'!$D:$D,ROW())="","",INDEX('Display 730 &amp; 1200'!$D:$D,ROW()))</f>
        <v/>
      </c>
      <c r="D2659">
        <f>IF($C2659="",0,SUMIFS(#REF!,#REF!,$C2659,#REF!,"&gt;="&amp;'Display 730 &amp; 1200'!$AN$10,#REF!,"&lt;="&amp;'Display 730 &amp; 1200'!$AN$9))</f>
        <v>0</v>
      </c>
      <c r="E2659">
        <f>IF($C2659="",0,SUMIFS(#REF!,#REF!,$C2659,#REF!,"&gt;="&amp;'Display 730 &amp; 1200'!$AN$12,#REF!,"&lt;="&amp;'Display 730 &amp; 1200'!$AN$11))</f>
        <v>0</v>
      </c>
    </row>
    <row r="2660" spans="1:5">
      <c r="A2660" t="str">
        <f>IF(INDEX('Display 730 &amp; 1200'!$A:$A,ROW())="","",INDEX('Display 730 &amp; 1200'!$A:$A,ROW()))</f>
        <v/>
      </c>
      <c r="B2660" t="str">
        <f>IF(INDEX('Display 730 &amp; 1200'!$B:$B,ROW())="","",INDEX('Display 730 &amp; 1200'!$B:$B,ROW()))</f>
        <v/>
      </c>
      <c r="C2660" t="str">
        <f>IF(INDEX('Display 730 &amp; 1200'!$D:$D,ROW())="","",INDEX('Display 730 &amp; 1200'!$D:$D,ROW()))</f>
        <v/>
      </c>
      <c r="D2660">
        <f>IF($C2660="",0,SUMIFS(#REF!,#REF!,$C2660,#REF!,"&gt;="&amp;'Display 730 &amp; 1200'!$AN$10,#REF!,"&lt;="&amp;'Display 730 &amp; 1200'!$AN$9))</f>
        <v>0</v>
      </c>
      <c r="E2660">
        <f>IF($C2660="",0,SUMIFS(#REF!,#REF!,$C2660,#REF!,"&gt;="&amp;'Display 730 &amp; 1200'!$AN$12,#REF!,"&lt;="&amp;'Display 730 &amp; 1200'!$AN$11))</f>
        <v>0</v>
      </c>
    </row>
    <row r="2661" spans="1:5">
      <c r="A2661" t="str">
        <f>IF(INDEX('Display 730 &amp; 1200'!$A:$A,ROW())="","",INDEX('Display 730 &amp; 1200'!$A:$A,ROW()))</f>
        <v/>
      </c>
      <c r="B2661" t="str">
        <f>IF(INDEX('Display 730 &amp; 1200'!$B:$B,ROW())="","",INDEX('Display 730 &amp; 1200'!$B:$B,ROW()))</f>
        <v/>
      </c>
      <c r="C2661" t="str">
        <f>IF(INDEX('Display 730 &amp; 1200'!$D:$D,ROW())="","",INDEX('Display 730 &amp; 1200'!$D:$D,ROW()))</f>
        <v/>
      </c>
      <c r="D2661">
        <f>IF($C2661="",0,SUMIFS(#REF!,#REF!,$C2661,#REF!,"&gt;="&amp;'Display 730 &amp; 1200'!$AN$10,#REF!,"&lt;="&amp;'Display 730 &amp; 1200'!$AN$9))</f>
        <v>0</v>
      </c>
      <c r="E2661">
        <f>IF($C2661="",0,SUMIFS(#REF!,#REF!,$C2661,#REF!,"&gt;="&amp;'Display 730 &amp; 1200'!$AN$12,#REF!,"&lt;="&amp;'Display 730 &amp; 1200'!$AN$11))</f>
        <v>0</v>
      </c>
    </row>
    <row r="2662" spans="1:5">
      <c r="A2662" t="str">
        <f>IF(INDEX('Display 730 &amp; 1200'!$A:$A,ROW())="","",INDEX('Display 730 &amp; 1200'!$A:$A,ROW()))</f>
        <v/>
      </c>
      <c r="B2662" t="str">
        <f>IF(INDEX('Display 730 &amp; 1200'!$B:$B,ROW())="","",INDEX('Display 730 &amp; 1200'!$B:$B,ROW()))</f>
        <v/>
      </c>
      <c r="C2662" t="str">
        <f>IF(INDEX('Display 730 &amp; 1200'!$D:$D,ROW())="","",INDEX('Display 730 &amp; 1200'!$D:$D,ROW()))</f>
        <v/>
      </c>
      <c r="D2662">
        <f>IF($C2662="",0,SUMIFS(#REF!,#REF!,$C2662,#REF!,"&gt;="&amp;'Display 730 &amp; 1200'!$AN$10,#REF!,"&lt;="&amp;'Display 730 &amp; 1200'!$AN$9))</f>
        <v>0</v>
      </c>
      <c r="E2662">
        <f>IF($C2662="",0,SUMIFS(#REF!,#REF!,$C2662,#REF!,"&gt;="&amp;'Display 730 &amp; 1200'!$AN$12,#REF!,"&lt;="&amp;'Display 730 &amp; 1200'!$AN$11))</f>
        <v>0</v>
      </c>
    </row>
    <row r="2663" spans="1:5">
      <c r="A2663" t="str">
        <f>IF(INDEX('Display 730 &amp; 1200'!$A:$A,ROW())="","",INDEX('Display 730 &amp; 1200'!$A:$A,ROW()))</f>
        <v/>
      </c>
      <c r="B2663" t="str">
        <f>IF(INDEX('Display 730 &amp; 1200'!$B:$B,ROW())="","",INDEX('Display 730 &amp; 1200'!$B:$B,ROW()))</f>
        <v/>
      </c>
      <c r="C2663" t="str">
        <f>IF(INDEX('Display 730 &amp; 1200'!$D:$D,ROW())="","",INDEX('Display 730 &amp; 1200'!$D:$D,ROW()))</f>
        <v/>
      </c>
      <c r="D2663">
        <f>IF($C2663="",0,SUMIFS(#REF!,#REF!,$C2663,#REF!,"&gt;="&amp;'Display 730 &amp; 1200'!$AN$10,#REF!,"&lt;="&amp;'Display 730 &amp; 1200'!$AN$9))</f>
        <v>0</v>
      </c>
      <c r="E2663">
        <f>IF($C2663="",0,SUMIFS(#REF!,#REF!,$C2663,#REF!,"&gt;="&amp;'Display 730 &amp; 1200'!$AN$12,#REF!,"&lt;="&amp;'Display 730 &amp; 1200'!$AN$11))</f>
        <v>0</v>
      </c>
    </row>
    <row r="2664" spans="1:5">
      <c r="A2664" t="str">
        <f>IF(INDEX('Display 730 &amp; 1200'!$A:$A,ROW())="","",INDEX('Display 730 &amp; 1200'!$A:$A,ROW()))</f>
        <v/>
      </c>
      <c r="B2664" t="str">
        <f>IF(INDEX('Display 730 &amp; 1200'!$B:$B,ROW())="","",INDEX('Display 730 &amp; 1200'!$B:$B,ROW()))</f>
        <v/>
      </c>
      <c r="C2664" t="str">
        <f>IF(INDEX('Display 730 &amp; 1200'!$D:$D,ROW())="","",INDEX('Display 730 &amp; 1200'!$D:$D,ROW()))</f>
        <v/>
      </c>
      <c r="D2664">
        <f>IF($C2664="",0,SUMIFS(#REF!,#REF!,$C2664,#REF!,"&gt;="&amp;'Display 730 &amp; 1200'!$AN$10,#REF!,"&lt;="&amp;'Display 730 &amp; 1200'!$AN$9))</f>
        <v>0</v>
      </c>
      <c r="E2664">
        <f>IF($C2664="",0,SUMIFS(#REF!,#REF!,$C2664,#REF!,"&gt;="&amp;'Display 730 &amp; 1200'!$AN$12,#REF!,"&lt;="&amp;'Display 730 &amp; 1200'!$AN$11))</f>
        <v>0</v>
      </c>
    </row>
    <row r="2665" spans="1:5">
      <c r="A2665" t="str">
        <f>IF(INDEX('Display 730 &amp; 1200'!$A:$A,ROW())="","",INDEX('Display 730 &amp; 1200'!$A:$A,ROW()))</f>
        <v/>
      </c>
      <c r="B2665" t="str">
        <f>IF(INDEX('Display 730 &amp; 1200'!$B:$B,ROW())="","",INDEX('Display 730 &amp; 1200'!$B:$B,ROW()))</f>
        <v/>
      </c>
      <c r="C2665" t="str">
        <f>IF(INDEX('Display 730 &amp; 1200'!$D:$D,ROW())="","",INDEX('Display 730 &amp; 1200'!$D:$D,ROW()))</f>
        <v/>
      </c>
      <c r="D2665">
        <f>IF($C2665="",0,SUMIFS(#REF!,#REF!,$C2665,#REF!,"&gt;="&amp;'Display 730 &amp; 1200'!$AN$10,#REF!,"&lt;="&amp;'Display 730 &amp; 1200'!$AN$9))</f>
        <v>0</v>
      </c>
      <c r="E2665">
        <f>IF($C2665="",0,SUMIFS(#REF!,#REF!,$C2665,#REF!,"&gt;="&amp;'Display 730 &amp; 1200'!$AN$12,#REF!,"&lt;="&amp;'Display 730 &amp; 1200'!$AN$11))</f>
        <v>0</v>
      </c>
    </row>
    <row r="2666" spans="1:5">
      <c r="A2666" t="str">
        <f>IF(INDEX('Display 730 &amp; 1200'!$A:$A,ROW())="","",INDEX('Display 730 &amp; 1200'!$A:$A,ROW()))</f>
        <v/>
      </c>
      <c r="B2666" t="str">
        <f>IF(INDEX('Display 730 &amp; 1200'!$B:$B,ROW())="","",INDEX('Display 730 &amp; 1200'!$B:$B,ROW()))</f>
        <v/>
      </c>
      <c r="C2666" t="str">
        <f>IF(INDEX('Display 730 &amp; 1200'!$D:$D,ROW())="","",INDEX('Display 730 &amp; 1200'!$D:$D,ROW()))</f>
        <v/>
      </c>
      <c r="D2666">
        <f>IF($C2666="",0,SUMIFS(#REF!,#REF!,$C2666,#REF!,"&gt;="&amp;'Display 730 &amp; 1200'!$AN$10,#REF!,"&lt;="&amp;'Display 730 &amp; 1200'!$AN$9))</f>
        <v>0</v>
      </c>
      <c r="E2666">
        <f>IF($C2666="",0,SUMIFS(#REF!,#REF!,$C2666,#REF!,"&gt;="&amp;'Display 730 &amp; 1200'!$AN$12,#REF!,"&lt;="&amp;'Display 730 &amp; 1200'!$AN$11))</f>
        <v>0</v>
      </c>
    </row>
    <row r="2667" spans="1:5">
      <c r="A2667" t="str">
        <f>IF(INDEX('Display 730 &amp; 1200'!$A:$A,ROW())="","",INDEX('Display 730 &amp; 1200'!$A:$A,ROW()))</f>
        <v/>
      </c>
      <c r="B2667" t="str">
        <f>IF(INDEX('Display 730 &amp; 1200'!$B:$B,ROW())="","",INDEX('Display 730 &amp; 1200'!$B:$B,ROW()))</f>
        <v/>
      </c>
      <c r="C2667" t="str">
        <f>IF(INDEX('Display 730 &amp; 1200'!$D:$D,ROW())="","",INDEX('Display 730 &amp; 1200'!$D:$D,ROW()))</f>
        <v/>
      </c>
      <c r="D2667">
        <f>IF($C2667="",0,SUMIFS(#REF!,#REF!,$C2667,#REF!,"&gt;="&amp;'Display 730 &amp; 1200'!$AN$10,#REF!,"&lt;="&amp;'Display 730 &amp; 1200'!$AN$9))</f>
        <v>0</v>
      </c>
      <c r="E2667">
        <f>IF($C2667="",0,SUMIFS(#REF!,#REF!,$C2667,#REF!,"&gt;="&amp;'Display 730 &amp; 1200'!$AN$12,#REF!,"&lt;="&amp;'Display 730 &amp; 1200'!$AN$11))</f>
        <v>0</v>
      </c>
    </row>
    <row r="2668" spans="1:5">
      <c r="A2668" t="str">
        <f>IF(INDEX('Display 730 &amp; 1200'!$A:$A,ROW())="","",INDEX('Display 730 &amp; 1200'!$A:$A,ROW()))</f>
        <v/>
      </c>
      <c r="B2668" t="str">
        <f>IF(INDEX('Display 730 &amp; 1200'!$B:$B,ROW())="","",INDEX('Display 730 &amp; 1200'!$B:$B,ROW()))</f>
        <v/>
      </c>
      <c r="C2668" t="str">
        <f>IF(INDEX('Display 730 &amp; 1200'!$D:$D,ROW())="","",INDEX('Display 730 &amp; 1200'!$D:$D,ROW()))</f>
        <v/>
      </c>
      <c r="D2668">
        <f>IF($C2668="",0,SUMIFS(#REF!,#REF!,$C2668,#REF!,"&gt;="&amp;'Display 730 &amp; 1200'!$AN$10,#REF!,"&lt;="&amp;'Display 730 &amp; 1200'!$AN$9))</f>
        <v>0</v>
      </c>
      <c r="E2668">
        <f>IF($C2668="",0,SUMIFS(#REF!,#REF!,$C2668,#REF!,"&gt;="&amp;'Display 730 &amp; 1200'!$AN$12,#REF!,"&lt;="&amp;'Display 730 &amp; 1200'!$AN$11))</f>
        <v>0</v>
      </c>
    </row>
    <row r="2669" spans="1:5">
      <c r="A2669" t="str">
        <f>IF(INDEX('Display 730 &amp; 1200'!$A:$A,ROW())="","",INDEX('Display 730 &amp; 1200'!$A:$A,ROW()))</f>
        <v/>
      </c>
      <c r="B2669" t="str">
        <f>IF(INDEX('Display 730 &amp; 1200'!$B:$B,ROW())="","",INDEX('Display 730 &amp; 1200'!$B:$B,ROW()))</f>
        <v/>
      </c>
      <c r="C2669" t="str">
        <f>IF(INDEX('Display 730 &amp; 1200'!$D:$D,ROW())="","",INDEX('Display 730 &amp; 1200'!$D:$D,ROW()))</f>
        <v/>
      </c>
      <c r="D2669">
        <f>IF($C2669="",0,SUMIFS(#REF!,#REF!,$C2669,#REF!,"&gt;="&amp;'Display 730 &amp; 1200'!$AN$10,#REF!,"&lt;="&amp;'Display 730 &amp; 1200'!$AN$9))</f>
        <v>0</v>
      </c>
      <c r="E2669">
        <f>IF($C2669="",0,SUMIFS(#REF!,#REF!,$C2669,#REF!,"&gt;="&amp;'Display 730 &amp; 1200'!$AN$12,#REF!,"&lt;="&amp;'Display 730 &amp; 1200'!$AN$11))</f>
        <v>0</v>
      </c>
    </row>
    <row r="2670" spans="1:5">
      <c r="A2670" t="str">
        <f>IF(INDEX('Display 730 &amp; 1200'!$A:$A,ROW())="","",INDEX('Display 730 &amp; 1200'!$A:$A,ROW()))</f>
        <v/>
      </c>
      <c r="B2670" t="str">
        <f>IF(INDEX('Display 730 &amp; 1200'!$B:$B,ROW())="","",INDEX('Display 730 &amp; 1200'!$B:$B,ROW()))</f>
        <v/>
      </c>
      <c r="C2670" t="str">
        <f>IF(INDEX('Display 730 &amp; 1200'!$D:$D,ROW())="","",INDEX('Display 730 &amp; 1200'!$D:$D,ROW()))</f>
        <v/>
      </c>
      <c r="D2670">
        <f>IF($C2670="",0,SUMIFS(#REF!,#REF!,$C2670,#REF!,"&gt;="&amp;'Display 730 &amp; 1200'!$AN$10,#REF!,"&lt;="&amp;'Display 730 &amp; 1200'!$AN$9))</f>
        <v>0</v>
      </c>
      <c r="E2670">
        <f>IF($C2670="",0,SUMIFS(#REF!,#REF!,$C2670,#REF!,"&gt;="&amp;'Display 730 &amp; 1200'!$AN$12,#REF!,"&lt;="&amp;'Display 730 &amp; 1200'!$AN$11))</f>
        <v>0</v>
      </c>
    </row>
    <row r="2671" spans="1:5">
      <c r="A2671" t="str">
        <f>IF(INDEX('Display 730 &amp; 1200'!$A:$A,ROW())="","",INDEX('Display 730 &amp; 1200'!$A:$A,ROW()))</f>
        <v/>
      </c>
      <c r="B2671" t="str">
        <f>IF(INDEX('Display 730 &amp; 1200'!$B:$B,ROW())="","",INDEX('Display 730 &amp; 1200'!$B:$B,ROW()))</f>
        <v/>
      </c>
      <c r="C2671" t="str">
        <f>IF(INDEX('Display 730 &amp; 1200'!$D:$D,ROW())="","",INDEX('Display 730 &amp; 1200'!$D:$D,ROW()))</f>
        <v/>
      </c>
      <c r="D2671">
        <f>IF($C2671="",0,SUMIFS(#REF!,#REF!,$C2671,#REF!,"&gt;="&amp;'Display 730 &amp; 1200'!$AN$10,#REF!,"&lt;="&amp;'Display 730 &amp; 1200'!$AN$9))</f>
        <v>0</v>
      </c>
      <c r="E2671">
        <f>IF($C2671="",0,SUMIFS(#REF!,#REF!,$C2671,#REF!,"&gt;="&amp;'Display 730 &amp; 1200'!$AN$12,#REF!,"&lt;="&amp;'Display 730 &amp; 1200'!$AN$11))</f>
        <v>0</v>
      </c>
    </row>
    <row r="2672" spans="1:5">
      <c r="A2672" t="str">
        <f>IF(INDEX('Display 730 &amp; 1200'!$A:$A,ROW())="","",INDEX('Display 730 &amp; 1200'!$A:$A,ROW()))</f>
        <v/>
      </c>
      <c r="B2672" t="str">
        <f>IF(INDEX('Display 730 &amp; 1200'!$B:$B,ROW())="","",INDEX('Display 730 &amp; 1200'!$B:$B,ROW()))</f>
        <v/>
      </c>
      <c r="C2672" t="str">
        <f>IF(INDEX('Display 730 &amp; 1200'!$D:$D,ROW())="","",INDEX('Display 730 &amp; 1200'!$D:$D,ROW()))</f>
        <v/>
      </c>
      <c r="D2672">
        <f>IF($C2672="",0,SUMIFS(#REF!,#REF!,$C2672,#REF!,"&gt;="&amp;'Display 730 &amp; 1200'!$AN$10,#REF!,"&lt;="&amp;'Display 730 &amp; 1200'!$AN$9))</f>
        <v>0</v>
      </c>
      <c r="E2672">
        <f>IF($C2672="",0,SUMIFS(#REF!,#REF!,$C2672,#REF!,"&gt;="&amp;'Display 730 &amp; 1200'!$AN$12,#REF!,"&lt;="&amp;'Display 730 &amp; 1200'!$AN$11))</f>
        <v>0</v>
      </c>
    </row>
    <row r="2673" spans="1:5">
      <c r="A2673" t="str">
        <f>IF(INDEX('Display 730 &amp; 1200'!$A:$A,ROW())="","",INDEX('Display 730 &amp; 1200'!$A:$A,ROW()))</f>
        <v/>
      </c>
      <c r="B2673" t="str">
        <f>IF(INDEX('Display 730 &amp; 1200'!$B:$B,ROW())="","",INDEX('Display 730 &amp; 1200'!$B:$B,ROW()))</f>
        <v/>
      </c>
      <c r="C2673" t="str">
        <f>IF(INDEX('Display 730 &amp; 1200'!$D:$D,ROW())="","",INDEX('Display 730 &amp; 1200'!$D:$D,ROW()))</f>
        <v/>
      </c>
      <c r="D2673">
        <f>IF($C2673="",0,SUMIFS(#REF!,#REF!,$C2673,#REF!,"&gt;="&amp;'Display 730 &amp; 1200'!$AN$10,#REF!,"&lt;="&amp;'Display 730 &amp; 1200'!$AN$9))</f>
        <v>0</v>
      </c>
      <c r="E2673">
        <f>IF($C2673="",0,SUMIFS(#REF!,#REF!,$C2673,#REF!,"&gt;="&amp;'Display 730 &amp; 1200'!$AN$12,#REF!,"&lt;="&amp;'Display 730 &amp; 1200'!$AN$11))</f>
        <v>0</v>
      </c>
    </row>
    <row r="2674" spans="1:5">
      <c r="A2674" t="str">
        <f>IF(INDEX('Display 730 &amp; 1200'!$A:$A,ROW())="","",INDEX('Display 730 &amp; 1200'!$A:$A,ROW()))</f>
        <v/>
      </c>
      <c r="B2674" t="str">
        <f>IF(INDEX('Display 730 &amp; 1200'!$B:$B,ROW())="","",INDEX('Display 730 &amp; 1200'!$B:$B,ROW()))</f>
        <v/>
      </c>
      <c r="C2674" t="str">
        <f>IF(INDEX('Display 730 &amp; 1200'!$D:$D,ROW())="","",INDEX('Display 730 &amp; 1200'!$D:$D,ROW()))</f>
        <v/>
      </c>
      <c r="D2674">
        <f>IF($C2674="",0,SUMIFS(#REF!,#REF!,$C2674,#REF!,"&gt;="&amp;'Display 730 &amp; 1200'!$AN$10,#REF!,"&lt;="&amp;'Display 730 &amp; 1200'!$AN$9))</f>
        <v>0</v>
      </c>
      <c r="E2674">
        <f>IF($C2674="",0,SUMIFS(#REF!,#REF!,$C2674,#REF!,"&gt;="&amp;'Display 730 &amp; 1200'!$AN$12,#REF!,"&lt;="&amp;'Display 730 &amp; 1200'!$AN$11))</f>
        <v>0</v>
      </c>
    </row>
    <row r="2675" spans="1:5">
      <c r="A2675" t="str">
        <f>IF(INDEX('Display 730 &amp; 1200'!$A:$A,ROW())="","",INDEX('Display 730 &amp; 1200'!$A:$A,ROW()))</f>
        <v/>
      </c>
      <c r="B2675" t="str">
        <f>IF(INDEX('Display 730 &amp; 1200'!$B:$B,ROW())="","",INDEX('Display 730 &amp; 1200'!$B:$B,ROW()))</f>
        <v/>
      </c>
      <c r="C2675" t="str">
        <f>IF(INDEX('Display 730 &amp; 1200'!$D:$D,ROW())="","",INDEX('Display 730 &amp; 1200'!$D:$D,ROW()))</f>
        <v/>
      </c>
      <c r="D2675">
        <f>IF($C2675="",0,SUMIFS(#REF!,#REF!,$C2675,#REF!,"&gt;="&amp;'Display 730 &amp; 1200'!$AN$10,#REF!,"&lt;="&amp;'Display 730 &amp; 1200'!$AN$9))</f>
        <v>0</v>
      </c>
      <c r="E2675">
        <f>IF($C2675="",0,SUMIFS(#REF!,#REF!,$C2675,#REF!,"&gt;="&amp;'Display 730 &amp; 1200'!$AN$12,#REF!,"&lt;="&amp;'Display 730 &amp; 1200'!$AN$11))</f>
        <v>0</v>
      </c>
    </row>
    <row r="2676" spans="1:5">
      <c r="A2676" t="str">
        <f>IF(INDEX('Display 730 &amp; 1200'!$A:$A,ROW())="","",INDEX('Display 730 &amp; 1200'!$A:$A,ROW()))</f>
        <v/>
      </c>
      <c r="B2676" t="str">
        <f>IF(INDEX('Display 730 &amp; 1200'!$B:$B,ROW())="","",INDEX('Display 730 &amp; 1200'!$B:$B,ROW()))</f>
        <v/>
      </c>
      <c r="C2676" t="str">
        <f>IF(INDEX('Display 730 &amp; 1200'!$D:$D,ROW())="","",INDEX('Display 730 &amp; 1200'!$D:$D,ROW()))</f>
        <v/>
      </c>
      <c r="D2676">
        <f>IF($C2676="",0,SUMIFS(#REF!,#REF!,$C2676,#REF!,"&gt;="&amp;'Display 730 &amp; 1200'!$AN$10,#REF!,"&lt;="&amp;'Display 730 &amp; 1200'!$AN$9))</f>
        <v>0</v>
      </c>
      <c r="E2676">
        <f>IF($C2676="",0,SUMIFS(#REF!,#REF!,$C2676,#REF!,"&gt;="&amp;'Display 730 &amp; 1200'!$AN$12,#REF!,"&lt;="&amp;'Display 730 &amp; 1200'!$AN$11))</f>
        <v>0</v>
      </c>
    </row>
    <row r="2677" spans="1:5">
      <c r="A2677" t="str">
        <f>IF(INDEX('Display 730 &amp; 1200'!$A:$A,ROW())="","",INDEX('Display 730 &amp; 1200'!$A:$A,ROW()))</f>
        <v/>
      </c>
      <c r="B2677" t="str">
        <f>IF(INDEX('Display 730 &amp; 1200'!$B:$B,ROW())="","",INDEX('Display 730 &amp; 1200'!$B:$B,ROW()))</f>
        <v/>
      </c>
      <c r="C2677" t="str">
        <f>IF(INDEX('Display 730 &amp; 1200'!$D:$D,ROW())="","",INDEX('Display 730 &amp; 1200'!$D:$D,ROW()))</f>
        <v/>
      </c>
      <c r="D2677">
        <f>IF($C2677="",0,SUMIFS(#REF!,#REF!,$C2677,#REF!,"&gt;="&amp;'Display 730 &amp; 1200'!$AN$10,#REF!,"&lt;="&amp;'Display 730 &amp; 1200'!$AN$9))</f>
        <v>0</v>
      </c>
      <c r="E2677">
        <f>IF($C2677="",0,SUMIFS(#REF!,#REF!,$C2677,#REF!,"&gt;="&amp;'Display 730 &amp; 1200'!$AN$12,#REF!,"&lt;="&amp;'Display 730 &amp; 1200'!$AN$11))</f>
        <v>0</v>
      </c>
    </row>
    <row r="2678" spans="1:5">
      <c r="A2678" t="str">
        <f>IF(INDEX('Display 730 &amp; 1200'!$A:$A,ROW())="","",INDEX('Display 730 &amp; 1200'!$A:$A,ROW()))</f>
        <v/>
      </c>
      <c r="B2678" t="str">
        <f>IF(INDEX('Display 730 &amp; 1200'!$B:$B,ROW())="","",INDEX('Display 730 &amp; 1200'!$B:$B,ROW()))</f>
        <v/>
      </c>
      <c r="C2678" t="str">
        <f>IF(INDEX('Display 730 &amp; 1200'!$D:$D,ROW())="","",INDEX('Display 730 &amp; 1200'!$D:$D,ROW()))</f>
        <v/>
      </c>
      <c r="D2678">
        <f>IF($C2678="",0,SUMIFS(#REF!,#REF!,$C2678,#REF!,"&gt;="&amp;'Display 730 &amp; 1200'!$AN$10,#REF!,"&lt;="&amp;'Display 730 &amp; 1200'!$AN$9))</f>
        <v>0</v>
      </c>
      <c r="E2678">
        <f>IF($C2678="",0,SUMIFS(#REF!,#REF!,$C2678,#REF!,"&gt;="&amp;'Display 730 &amp; 1200'!$AN$12,#REF!,"&lt;="&amp;'Display 730 &amp; 1200'!$AN$11))</f>
        <v>0</v>
      </c>
    </row>
    <row r="2679" spans="1:5">
      <c r="A2679" t="str">
        <f>IF(INDEX('Display 730 &amp; 1200'!$A:$A,ROW())="","",INDEX('Display 730 &amp; 1200'!$A:$A,ROW()))</f>
        <v/>
      </c>
      <c r="B2679" t="str">
        <f>IF(INDEX('Display 730 &amp; 1200'!$B:$B,ROW())="","",INDEX('Display 730 &amp; 1200'!$B:$B,ROW()))</f>
        <v/>
      </c>
      <c r="C2679" t="str">
        <f>IF(INDEX('Display 730 &amp; 1200'!$D:$D,ROW())="","",INDEX('Display 730 &amp; 1200'!$D:$D,ROW()))</f>
        <v/>
      </c>
      <c r="D2679">
        <f>IF($C2679="",0,SUMIFS(#REF!,#REF!,$C2679,#REF!,"&gt;="&amp;'Display 730 &amp; 1200'!$AN$10,#REF!,"&lt;="&amp;'Display 730 &amp; 1200'!$AN$9))</f>
        <v>0</v>
      </c>
      <c r="E2679">
        <f>IF($C2679="",0,SUMIFS(#REF!,#REF!,$C2679,#REF!,"&gt;="&amp;'Display 730 &amp; 1200'!$AN$12,#REF!,"&lt;="&amp;'Display 730 &amp; 1200'!$AN$11))</f>
        <v>0</v>
      </c>
    </row>
    <row r="2680" spans="1:5">
      <c r="A2680" t="str">
        <f>IF(INDEX('Display 730 &amp; 1200'!$A:$A,ROW())="","",INDEX('Display 730 &amp; 1200'!$A:$A,ROW()))</f>
        <v/>
      </c>
      <c r="B2680" t="str">
        <f>IF(INDEX('Display 730 &amp; 1200'!$B:$B,ROW())="","",INDEX('Display 730 &amp; 1200'!$B:$B,ROW()))</f>
        <v/>
      </c>
      <c r="C2680" t="str">
        <f>IF(INDEX('Display 730 &amp; 1200'!$D:$D,ROW())="","",INDEX('Display 730 &amp; 1200'!$D:$D,ROW()))</f>
        <v/>
      </c>
      <c r="D2680">
        <f>IF($C2680="",0,SUMIFS(#REF!,#REF!,$C2680,#REF!,"&gt;="&amp;'Display 730 &amp; 1200'!$AN$10,#REF!,"&lt;="&amp;'Display 730 &amp; 1200'!$AN$9))</f>
        <v>0</v>
      </c>
      <c r="E2680">
        <f>IF($C2680="",0,SUMIFS(#REF!,#REF!,$C2680,#REF!,"&gt;="&amp;'Display 730 &amp; 1200'!$AN$12,#REF!,"&lt;="&amp;'Display 730 &amp; 1200'!$AN$11))</f>
        <v>0</v>
      </c>
    </row>
    <row r="2681" spans="1:5">
      <c r="A2681" t="str">
        <f>IF(INDEX('Display 730 &amp; 1200'!$A:$A,ROW())="","",INDEX('Display 730 &amp; 1200'!$A:$A,ROW()))</f>
        <v/>
      </c>
      <c r="B2681" t="str">
        <f>IF(INDEX('Display 730 &amp; 1200'!$B:$B,ROW())="","",INDEX('Display 730 &amp; 1200'!$B:$B,ROW()))</f>
        <v/>
      </c>
      <c r="C2681" t="str">
        <f>IF(INDEX('Display 730 &amp; 1200'!$D:$D,ROW())="","",INDEX('Display 730 &amp; 1200'!$D:$D,ROW()))</f>
        <v/>
      </c>
      <c r="D2681">
        <f>IF($C2681="",0,SUMIFS(#REF!,#REF!,$C2681,#REF!,"&gt;="&amp;'Display 730 &amp; 1200'!$AN$10,#REF!,"&lt;="&amp;'Display 730 &amp; 1200'!$AN$9))</f>
        <v>0</v>
      </c>
      <c r="E2681">
        <f>IF($C2681="",0,SUMIFS(#REF!,#REF!,$C2681,#REF!,"&gt;="&amp;'Display 730 &amp; 1200'!$AN$12,#REF!,"&lt;="&amp;'Display 730 &amp; 1200'!$AN$11))</f>
        <v>0</v>
      </c>
    </row>
    <row r="2682" spans="1:5">
      <c r="A2682" t="str">
        <f>IF(INDEX('Display 730 &amp; 1200'!$A:$A,ROW())="","",INDEX('Display 730 &amp; 1200'!$A:$A,ROW()))</f>
        <v/>
      </c>
      <c r="B2682" t="str">
        <f>IF(INDEX('Display 730 &amp; 1200'!$B:$B,ROW())="","",INDEX('Display 730 &amp; 1200'!$B:$B,ROW()))</f>
        <v/>
      </c>
      <c r="C2682" t="str">
        <f>IF(INDEX('Display 730 &amp; 1200'!$D:$D,ROW())="","",INDEX('Display 730 &amp; 1200'!$D:$D,ROW()))</f>
        <v/>
      </c>
      <c r="D2682">
        <f>IF($C2682="",0,SUMIFS(#REF!,#REF!,$C2682,#REF!,"&gt;="&amp;'Display 730 &amp; 1200'!$AN$10,#REF!,"&lt;="&amp;'Display 730 &amp; 1200'!$AN$9))</f>
        <v>0</v>
      </c>
      <c r="E2682">
        <f>IF($C2682="",0,SUMIFS(#REF!,#REF!,$C2682,#REF!,"&gt;="&amp;'Display 730 &amp; 1200'!$AN$12,#REF!,"&lt;="&amp;'Display 730 &amp; 1200'!$AN$11))</f>
        <v>0</v>
      </c>
    </row>
    <row r="2683" spans="1:5">
      <c r="A2683" t="str">
        <f>IF(INDEX('Display 730 &amp; 1200'!$A:$A,ROW())="","",INDEX('Display 730 &amp; 1200'!$A:$A,ROW()))</f>
        <v/>
      </c>
      <c r="B2683" t="str">
        <f>IF(INDEX('Display 730 &amp; 1200'!$B:$B,ROW())="","",INDEX('Display 730 &amp; 1200'!$B:$B,ROW()))</f>
        <v/>
      </c>
      <c r="C2683" t="str">
        <f>IF(INDEX('Display 730 &amp; 1200'!$D:$D,ROW())="","",INDEX('Display 730 &amp; 1200'!$D:$D,ROW()))</f>
        <v/>
      </c>
      <c r="D2683">
        <f>IF($C2683="",0,SUMIFS(#REF!,#REF!,$C2683,#REF!,"&gt;="&amp;'Display 730 &amp; 1200'!$AN$10,#REF!,"&lt;="&amp;'Display 730 &amp; 1200'!$AN$9))</f>
        <v>0</v>
      </c>
      <c r="E2683">
        <f>IF($C2683="",0,SUMIFS(#REF!,#REF!,$C2683,#REF!,"&gt;="&amp;'Display 730 &amp; 1200'!$AN$12,#REF!,"&lt;="&amp;'Display 730 &amp; 1200'!$AN$11))</f>
        <v>0</v>
      </c>
    </row>
    <row r="2684" spans="1:5">
      <c r="A2684" t="str">
        <f>IF(INDEX('Display 730 &amp; 1200'!$A:$A,ROW())="","",INDEX('Display 730 &amp; 1200'!$A:$A,ROW()))</f>
        <v/>
      </c>
      <c r="B2684" t="str">
        <f>IF(INDEX('Display 730 &amp; 1200'!$B:$B,ROW())="","",INDEX('Display 730 &amp; 1200'!$B:$B,ROW()))</f>
        <v/>
      </c>
      <c r="C2684" t="str">
        <f>IF(INDEX('Display 730 &amp; 1200'!$D:$D,ROW())="","",INDEX('Display 730 &amp; 1200'!$D:$D,ROW()))</f>
        <v/>
      </c>
      <c r="D2684">
        <f>IF($C2684="",0,SUMIFS(#REF!,#REF!,$C2684,#REF!,"&gt;="&amp;'Display 730 &amp; 1200'!$AN$10,#REF!,"&lt;="&amp;'Display 730 &amp; 1200'!$AN$9))</f>
        <v>0</v>
      </c>
      <c r="E2684">
        <f>IF($C2684="",0,SUMIFS(#REF!,#REF!,$C2684,#REF!,"&gt;="&amp;'Display 730 &amp; 1200'!$AN$12,#REF!,"&lt;="&amp;'Display 730 &amp; 1200'!$AN$11))</f>
        <v>0</v>
      </c>
    </row>
    <row r="2685" spans="1:5">
      <c r="A2685" t="str">
        <f>IF(INDEX('Display 730 &amp; 1200'!$A:$A,ROW())="","",INDEX('Display 730 &amp; 1200'!$A:$A,ROW()))</f>
        <v/>
      </c>
      <c r="B2685" t="str">
        <f>IF(INDEX('Display 730 &amp; 1200'!$B:$B,ROW())="","",INDEX('Display 730 &amp; 1200'!$B:$B,ROW()))</f>
        <v/>
      </c>
      <c r="C2685" t="str">
        <f>IF(INDEX('Display 730 &amp; 1200'!$D:$D,ROW())="","",INDEX('Display 730 &amp; 1200'!$D:$D,ROW()))</f>
        <v/>
      </c>
      <c r="D2685">
        <f>IF($C2685="",0,SUMIFS(#REF!,#REF!,$C2685,#REF!,"&gt;="&amp;'Display 730 &amp; 1200'!$AN$10,#REF!,"&lt;="&amp;'Display 730 &amp; 1200'!$AN$9))</f>
        <v>0</v>
      </c>
      <c r="E2685">
        <f>IF($C2685="",0,SUMIFS(#REF!,#REF!,$C2685,#REF!,"&gt;="&amp;'Display 730 &amp; 1200'!$AN$12,#REF!,"&lt;="&amp;'Display 730 &amp; 1200'!$AN$11))</f>
        <v>0</v>
      </c>
    </row>
    <row r="2686" spans="1:5">
      <c r="A2686" t="str">
        <f>IF(INDEX('Display 730 &amp; 1200'!$A:$A,ROW())="","",INDEX('Display 730 &amp; 1200'!$A:$A,ROW()))</f>
        <v/>
      </c>
      <c r="B2686" t="str">
        <f>IF(INDEX('Display 730 &amp; 1200'!$B:$B,ROW())="","",INDEX('Display 730 &amp; 1200'!$B:$B,ROW()))</f>
        <v/>
      </c>
      <c r="C2686" t="str">
        <f>IF(INDEX('Display 730 &amp; 1200'!$D:$D,ROW())="","",INDEX('Display 730 &amp; 1200'!$D:$D,ROW()))</f>
        <v/>
      </c>
      <c r="D2686">
        <f>IF($C2686="",0,SUMIFS(#REF!,#REF!,$C2686,#REF!,"&gt;="&amp;'Display 730 &amp; 1200'!$AN$10,#REF!,"&lt;="&amp;'Display 730 &amp; 1200'!$AN$9))</f>
        <v>0</v>
      </c>
      <c r="E2686">
        <f>IF($C2686="",0,SUMIFS(#REF!,#REF!,$C2686,#REF!,"&gt;="&amp;'Display 730 &amp; 1200'!$AN$12,#REF!,"&lt;="&amp;'Display 730 &amp; 1200'!$AN$11))</f>
        <v>0</v>
      </c>
    </row>
    <row r="2687" spans="1:5">
      <c r="A2687" t="str">
        <f>IF(INDEX('Display 730 &amp; 1200'!$A:$A,ROW())="","",INDEX('Display 730 &amp; 1200'!$A:$A,ROW()))</f>
        <v/>
      </c>
      <c r="B2687" t="str">
        <f>IF(INDEX('Display 730 &amp; 1200'!$B:$B,ROW())="","",INDEX('Display 730 &amp; 1200'!$B:$B,ROW()))</f>
        <v/>
      </c>
      <c r="C2687" t="str">
        <f>IF(INDEX('Display 730 &amp; 1200'!$D:$D,ROW())="","",INDEX('Display 730 &amp; 1200'!$D:$D,ROW()))</f>
        <v/>
      </c>
      <c r="D2687">
        <f>IF($C2687="",0,SUMIFS(#REF!,#REF!,$C2687,#REF!,"&gt;="&amp;'Display 730 &amp; 1200'!$AN$10,#REF!,"&lt;="&amp;'Display 730 &amp; 1200'!$AN$9))</f>
        <v>0</v>
      </c>
      <c r="E2687">
        <f>IF($C2687="",0,SUMIFS(#REF!,#REF!,$C2687,#REF!,"&gt;="&amp;'Display 730 &amp; 1200'!$AN$12,#REF!,"&lt;="&amp;'Display 730 &amp; 1200'!$AN$11))</f>
        <v>0</v>
      </c>
    </row>
    <row r="2688" spans="1:5">
      <c r="A2688" t="str">
        <f>IF(INDEX('Display 730 &amp; 1200'!$A:$A,ROW())="","",INDEX('Display 730 &amp; 1200'!$A:$A,ROW()))</f>
        <v/>
      </c>
      <c r="B2688" t="str">
        <f>IF(INDEX('Display 730 &amp; 1200'!$B:$B,ROW())="","",INDEX('Display 730 &amp; 1200'!$B:$B,ROW()))</f>
        <v/>
      </c>
      <c r="C2688" t="str">
        <f>IF(INDEX('Display 730 &amp; 1200'!$D:$D,ROW())="","",INDEX('Display 730 &amp; 1200'!$D:$D,ROW()))</f>
        <v/>
      </c>
      <c r="D2688">
        <f>IF($C2688="",0,SUMIFS(#REF!,#REF!,$C2688,#REF!,"&gt;="&amp;'Display 730 &amp; 1200'!$AN$10,#REF!,"&lt;="&amp;'Display 730 &amp; 1200'!$AN$9))</f>
        <v>0</v>
      </c>
      <c r="E2688">
        <f>IF($C2688="",0,SUMIFS(#REF!,#REF!,$C2688,#REF!,"&gt;="&amp;'Display 730 &amp; 1200'!$AN$12,#REF!,"&lt;="&amp;'Display 730 &amp; 1200'!$AN$11))</f>
        <v>0</v>
      </c>
    </row>
    <row r="2689" spans="1:5">
      <c r="A2689" t="str">
        <f>IF(INDEX('Display 730 &amp; 1200'!$A:$A,ROW())="","",INDEX('Display 730 &amp; 1200'!$A:$A,ROW()))</f>
        <v/>
      </c>
      <c r="B2689" t="str">
        <f>IF(INDEX('Display 730 &amp; 1200'!$B:$B,ROW())="","",INDEX('Display 730 &amp; 1200'!$B:$B,ROW()))</f>
        <v/>
      </c>
      <c r="C2689" t="str">
        <f>IF(INDEX('Display 730 &amp; 1200'!$D:$D,ROW())="","",INDEX('Display 730 &amp; 1200'!$D:$D,ROW()))</f>
        <v/>
      </c>
      <c r="D2689">
        <f>IF($C2689="",0,SUMIFS(#REF!,#REF!,$C2689,#REF!,"&gt;="&amp;'Display 730 &amp; 1200'!$AN$10,#REF!,"&lt;="&amp;'Display 730 &amp; 1200'!$AN$9))</f>
        <v>0</v>
      </c>
      <c r="E2689">
        <f>IF($C2689="",0,SUMIFS(#REF!,#REF!,$C2689,#REF!,"&gt;="&amp;'Display 730 &amp; 1200'!$AN$12,#REF!,"&lt;="&amp;'Display 730 &amp; 1200'!$AN$11))</f>
        <v>0</v>
      </c>
    </row>
    <row r="2690" spans="1:5">
      <c r="A2690" t="str">
        <f>IF(INDEX('Display 730 &amp; 1200'!$A:$A,ROW())="","",INDEX('Display 730 &amp; 1200'!$A:$A,ROW()))</f>
        <v/>
      </c>
      <c r="B2690" t="str">
        <f>IF(INDEX('Display 730 &amp; 1200'!$B:$B,ROW())="","",INDEX('Display 730 &amp; 1200'!$B:$B,ROW()))</f>
        <v/>
      </c>
      <c r="C2690" t="str">
        <f>IF(INDEX('Display 730 &amp; 1200'!$D:$D,ROW())="","",INDEX('Display 730 &amp; 1200'!$D:$D,ROW()))</f>
        <v/>
      </c>
      <c r="D2690">
        <f>IF($C2690="",0,SUMIFS(#REF!,#REF!,$C2690,#REF!,"&gt;="&amp;'Display 730 &amp; 1200'!$AN$10,#REF!,"&lt;="&amp;'Display 730 &amp; 1200'!$AN$9))</f>
        <v>0</v>
      </c>
      <c r="E2690">
        <f>IF($C2690="",0,SUMIFS(#REF!,#REF!,$C2690,#REF!,"&gt;="&amp;'Display 730 &amp; 1200'!$AN$12,#REF!,"&lt;="&amp;'Display 730 &amp; 1200'!$AN$11))</f>
        <v>0</v>
      </c>
    </row>
    <row r="2691" spans="1:5">
      <c r="A2691" t="str">
        <f>IF(INDEX('Display 730 &amp; 1200'!$A:$A,ROW())="","",INDEX('Display 730 &amp; 1200'!$A:$A,ROW()))</f>
        <v/>
      </c>
      <c r="B2691" t="str">
        <f>IF(INDEX('Display 730 &amp; 1200'!$B:$B,ROW())="","",INDEX('Display 730 &amp; 1200'!$B:$B,ROW()))</f>
        <v/>
      </c>
      <c r="C2691" t="str">
        <f>IF(INDEX('Display 730 &amp; 1200'!$D:$D,ROW())="","",INDEX('Display 730 &amp; 1200'!$D:$D,ROW()))</f>
        <v/>
      </c>
      <c r="D2691">
        <f>IF($C2691="",0,SUMIFS(#REF!,#REF!,$C2691,#REF!,"&gt;="&amp;'Display 730 &amp; 1200'!$AN$10,#REF!,"&lt;="&amp;'Display 730 &amp; 1200'!$AN$9))</f>
        <v>0</v>
      </c>
      <c r="E2691">
        <f>IF($C2691="",0,SUMIFS(#REF!,#REF!,$C2691,#REF!,"&gt;="&amp;'Display 730 &amp; 1200'!$AN$12,#REF!,"&lt;="&amp;'Display 730 &amp; 1200'!$AN$11))</f>
        <v>0</v>
      </c>
    </row>
    <row r="2692" spans="1:5">
      <c r="A2692" t="str">
        <f>IF(INDEX('Display 730 &amp; 1200'!$A:$A,ROW())="","",INDEX('Display 730 &amp; 1200'!$A:$A,ROW()))</f>
        <v/>
      </c>
      <c r="B2692" t="str">
        <f>IF(INDEX('Display 730 &amp; 1200'!$B:$B,ROW())="","",INDEX('Display 730 &amp; 1200'!$B:$B,ROW()))</f>
        <v/>
      </c>
      <c r="C2692" t="str">
        <f>IF(INDEX('Display 730 &amp; 1200'!$D:$D,ROW())="","",INDEX('Display 730 &amp; 1200'!$D:$D,ROW()))</f>
        <v/>
      </c>
      <c r="D2692">
        <f>IF($C2692="",0,SUMIFS(#REF!,#REF!,$C2692,#REF!,"&gt;="&amp;'Display 730 &amp; 1200'!$AN$10,#REF!,"&lt;="&amp;'Display 730 &amp; 1200'!$AN$9))</f>
        <v>0</v>
      </c>
      <c r="E2692">
        <f>IF($C2692="",0,SUMIFS(#REF!,#REF!,$C2692,#REF!,"&gt;="&amp;'Display 730 &amp; 1200'!$AN$12,#REF!,"&lt;="&amp;'Display 730 &amp; 1200'!$AN$11))</f>
        <v>0</v>
      </c>
    </row>
    <row r="2693" spans="1:5">
      <c r="A2693" t="str">
        <f>IF(INDEX('Display 730 &amp; 1200'!$A:$A,ROW())="","",INDEX('Display 730 &amp; 1200'!$A:$A,ROW()))</f>
        <v/>
      </c>
      <c r="B2693" t="str">
        <f>IF(INDEX('Display 730 &amp; 1200'!$B:$B,ROW())="","",INDEX('Display 730 &amp; 1200'!$B:$B,ROW()))</f>
        <v/>
      </c>
      <c r="C2693" t="str">
        <f>IF(INDEX('Display 730 &amp; 1200'!$D:$D,ROW())="","",INDEX('Display 730 &amp; 1200'!$D:$D,ROW()))</f>
        <v/>
      </c>
      <c r="D2693">
        <f>IF($C2693="",0,SUMIFS(#REF!,#REF!,$C2693,#REF!,"&gt;="&amp;'Display 730 &amp; 1200'!$AN$10,#REF!,"&lt;="&amp;'Display 730 &amp; 1200'!$AN$9))</f>
        <v>0</v>
      </c>
      <c r="E2693">
        <f>IF($C2693="",0,SUMIFS(#REF!,#REF!,$C2693,#REF!,"&gt;="&amp;'Display 730 &amp; 1200'!$AN$12,#REF!,"&lt;="&amp;'Display 730 &amp; 1200'!$AN$11))</f>
        <v>0</v>
      </c>
    </row>
    <row r="2694" spans="1:5">
      <c r="A2694" t="str">
        <f>IF(INDEX('Display 730 &amp; 1200'!$A:$A,ROW())="","",INDEX('Display 730 &amp; 1200'!$A:$A,ROW()))</f>
        <v/>
      </c>
      <c r="B2694" t="str">
        <f>IF(INDEX('Display 730 &amp; 1200'!$B:$B,ROW())="","",INDEX('Display 730 &amp; 1200'!$B:$B,ROW()))</f>
        <v/>
      </c>
      <c r="C2694" t="str">
        <f>IF(INDEX('Display 730 &amp; 1200'!$D:$D,ROW())="","",INDEX('Display 730 &amp; 1200'!$D:$D,ROW()))</f>
        <v/>
      </c>
      <c r="D2694">
        <f>IF($C2694="",0,SUMIFS(#REF!,#REF!,$C2694,#REF!,"&gt;="&amp;'Display 730 &amp; 1200'!$AN$10,#REF!,"&lt;="&amp;'Display 730 &amp; 1200'!$AN$9))</f>
        <v>0</v>
      </c>
      <c r="E2694">
        <f>IF($C2694="",0,SUMIFS(#REF!,#REF!,$C2694,#REF!,"&gt;="&amp;'Display 730 &amp; 1200'!$AN$12,#REF!,"&lt;="&amp;'Display 730 &amp; 1200'!$AN$11))</f>
        <v>0</v>
      </c>
    </row>
    <row r="2695" spans="1:5">
      <c r="A2695" t="str">
        <f>IF(INDEX('Display 730 &amp; 1200'!$A:$A,ROW())="","",INDEX('Display 730 &amp; 1200'!$A:$A,ROW()))</f>
        <v/>
      </c>
      <c r="B2695" t="str">
        <f>IF(INDEX('Display 730 &amp; 1200'!$B:$B,ROW())="","",INDEX('Display 730 &amp; 1200'!$B:$B,ROW()))</f>
        <v/>
      </c>
      <c r="C2695" t="str">
        <f>IF(INDEX('Display 730 &amp; 1200'!$D:$D,ROW())="","",INDEX('Display 730 &amp; 1200'!$D:$D,ROW()))</f>
        <v/>
      </c>
      <c r="D2695">
        <f>IF($C2695="",0,SUMIFS(#REF!,#REF!,$C2695,#REF!,"&gt;="&amp;'Display 730 &amp; 1200'!$AN$10,#REF!,"&lt;="&amp;'Display 730 &amp; 1200'!$AN$9))</f>
        <v>0</v>
      </c>
      <c r="E2695">
        <f>IF($C2695="",0,SUMIFS(#REF!,#REF!,$C2695,#REF!,"&gt;="&amp;'Display 730 &amp; 1200'!$AN$12,#REF!,"&lt;="&amp;'Display 730 &amp; 1200'!$AN$11))</f>
        <v>0</v>
      </c>
    </row>
    <row r="2696" spans="1:5">
      <c r="A2696" t="str">
        <f>IF(INDEX('Display 730 &amp; 1200'!$A:$A,ROW())="","",INDEX('Display 730 &amp; 1200'!$A:$A,ROW()))</f>
        <v/>
      </c>
      <c r="B2696" t="str">
        <f>IF(INDEX('Display 730 &amp; 1200'!$B:$B,ROW())="","",INDEX('Display 730 &amp; 1200'!$B:$B,ROW()))</f>
        <v/>
      </c>
      <c r="C2696" t="str">
        <f>IF(INDEX('Display 730 &amp; 1200'!$D:$D,ROW())="","",INDEX('Display 730 &amp; 1200'!$D:$D,ROW()))</f>
        <v/>
      </c>
      <c r="D2696">
        <f>IF($C2696="",0,SUMIFS(#REF!,#REF!,$C2696,#REF!,"&gt;="&amp;'Display 730 &amp; 1200'!$AN$10,#REF!,"&lt;="&amp;'Display 730 &amp; 1200'!$AN$9))</f>
        <v>0</v>
      </c>
      <c r="E2696">
        <f>IF($C2696="",0,SUMIFS(#REF!,#REF!,$C2696,#REF!,"&gt;="&amp;'Display 730 &amp; 1200'!$AN$12,#REF!,"&lt;="&amp;'Display 730 &amp; 1200'!$AN$11))</f>
        <v>0</v>
      </c>
    </row>
    <row r="2697" spans="1:5">
      <c r="A2697" t="str">
        <f>IF(INDEX('Display 730 &amp; 1200'!$A:$A,ROW())="","",INDEX('Display 730 &amp; 1200'!$A:$A,ROW()))</f>
        <v/>
      </c>
      <c r="B2697" t="str">
        <f>IF(INDEX('Display 730 &amp; 1200'!$B:$B,ROW())="","",INDEX('Display 730 &amp; 1200'!$B:$B,ROW()))</f>
        <v/>
      </c>
      <c r="C2697" t="str">
        <f>IF(INDEX('Display 730 &amp; 1200'!$D:$D,ROW())="","",INDEX('Display 730 &amp; 1200'!$D:$D,ROW()))</f>
        <v/>
      </c>
      <c r="D2697">
        <f>IF($C2697="",0,SUMIFS(#REF!,#REF!,$C2697,#REF!,"&gt;="&amp;'Display 730 &amp; 1200'!$AN$10,#REF!,"&lt;="&amp;'Display 730 &amp; 1200'!$AN$9))</f>
        <v>0</v>
      </c>
      <c r="E2697">
        <f>IF($C2697="",0,SUMIFS(#REF!,#REF!,$C2697,#REF!,"&gt;="&amp;'Display 730 &amp; 1200'!$AN$12,#REF!,"&lt;="&amp;'Display 730 &amp; 1200'!$AN$11))</f>
        <v>0</v>
      </c>
    </row>
    <row r="2698" spans="1:5">
      <c r="A2698" t="str">
        <f>IF(INDEX('Display 730 &amp; 1200'!$A:$A,ROW())="","",INDEX('Display 730 &amp; 1200'!$A:$A,ROW()))</f>
        <v/>
      </c>
      <c r="B2698" t="str">
        <f>IF(INDEX('Display 730 &amp; 1200'!$B:$B,ROW())="","",INDEX('Display 730 &amp; 1200'!$B:$B,ROW()))</f>
        <v/>
      </c>
      <c r="C2698" t="str">
        <f>IF(INDEX('Display 730 &amp; 1200'!$D:$D,ROW())="","",INDEX('Display 730 &amp; 1200'!$D:$D,ROW()))</f>
        <v/>
      </c>
      <c r="D2698">
        <f>IF($C2698="",0,SUMIFS(#REF!,#REF!,$C2698,#REF!,"&gt;="&amp;'Display 730 &amp; 1200'!$AN$10,#REF!,"&lt;="&amp;'Display 730 &amp; 1200'!$AN$9))</f>
        <v>0</v>
      </c>
      <c r="E2698">
        <f>IF($C2698="",0,SUMIFS(#REF!,#REF!,$C2698,#REF!,"&gt;="&amp;'Display 730 &amp; 1200'!$AN$12,#REF!,"&lt;="&amp;'Display 730 &amp; 1200'!$AN$11))</f>
        <v>0</v>
      </c>
    </row>
    <row r="2699" spans="1:5">
      <c r="A2699" t="str">
        <f>IF(INDEX('Display 730 &amp; 1200'!$A:$A,ROW())="","",INDEX('Display 730 &amp; 1200'!$A:$A,ROW()))</f>
        <v/>
      </c>
      <c r="B2699" t="str">
        <f>IF(INDEX('Display 730 &amp; 1200'!$B:$B,ROW())="","",INDEX('Display 730 &amp; 1200'!$B:$B,ROW()))</f>
        <v/>
      </c>
      <c r="C2699" t="str">
        <f>IF(INDEX('Display 730 &amp; 1200'!$D:$D,ROW())="","",INDEX('Display 730 &amp; 1200'!$D:$D,ROW()))</f>
        <v/>
      </c>
      <c r="D2699">
        <f>IF($C2699="",0,SUMIFS(#REF!,#REF!,$C2699,#REF!,"&gt;="&amp;'Display 730 &amp; 1200'!$AN$10,#REF!,"&lt;="&amp;'Display 730 &amp; 1200'!$AN$9))</f>
        <v>0</v>
      </c>
      <c r="E2699">
        <f>IF($C2699="",0,SUMIFS(#REF!,#REF!,$C2699,#REF!,"&gt;="&amp;'Display 730 &amp; 1200'!$AN$12,#REF!,"&lt;="&amp;'Display 730 &amp; 1200'!$AN$11))</f>
        <v>0</v>
      </c>
    </row>
    <row r="2700" spans="1:5">
      <c r="A2700" t="str">
        <f>IF(INDEX('Display 730 &amp; 1200'!$A:$A,ROW())="","",INDEX('Display 730 &amp; 1200'!$A:$A,ROW()))</f>
        <v/>
      </c>
      <c r="B2700" t="str">
        <f>IF(INDEX('Display 730 &amp; 1200'!$B:$B,ROW())="","",INDEX('Display 730 &amp; 1200'!$B:$B,ROW()))</f>
        <v/>
      </c>
      <c r="C2700" t="str">
        <f>IF(INDEX('Display 730 &amp; 1200'!$D:$D,ROW())="","",INDEX('Display 730 &amp; 1200'!$D:$D,ROW()))</f>
        <v/>
      </c>
      <c r="D2700">
        <f>IF($C2700="",0,SUMIFS(#REF!,#REF!,$C2700,#REF!,"&gt;="&amp;'Display 730 &amp; 1200'!$AN$10,#REF!,"&lt;="&amp;'Display 730 &amp; 1200'!$AN$9))</f>
        <v>0</v>
      </c>
      <c r="E2700">
        <f>IF($C2700="",0,SUMIFS(#REF!,#REF!,$C2700,#REF!,"&gt;="&amp;'Display 730 &amp; 1200'!$AN$12,#REF!,"&lt;="&amp;'Display 730 &amp; 1200'!$AN$11))</f>
        <v>0</v>
      </c>
    </row>
    <row r="2701" spans="1:5">
      <c r="A2701" t="str">
        <f>IF(INDEX('Display 730 &amp; 1200'!$A:$A,ROW())="","",INDEX('Display 730 &amp; 1200'!$A:$A,ROW()))</f>
        <v/>
      </c>
      <c r="B2701" t="str">
        <f>IF(INDEX('Display 730 &amp; 1200'!$B:$B,ROW())="","",INDEX('Display 730 &amp; 1200'!$B:$B,ROW()))</f>
        <v/>
      </c>
      <c r="C2701" t="str">
        <f>IF(INDEX('Display 730 &amp; 1200'!$D:$D,ROW())="","",INDEX('Display 730 &amp; 1200'!$D:$D,ROW()))</f>
        <v/>
      </c>
      <c r="D2701">
        <f>IF($C2701="",0,SUMIFS(#REF!,#REF!,$C2701,#REF!,"&gt;="&amp;'Display 730 &amp; 1200'!$AN$10,#REF!,"&lt;="&amp;'Display 730 &amp; 1200'!$AN$9))</f>
        <v>0</v>
      </c>
      <c r="E2701">
        <f>IF($C2701="",0,SUMIFS(#REF!,#REF!,$C2701,#REF!,"&gt;="&amp;'Display 730 &amp; 1200'!$AN$12,#REF!,"&lt;="&amp;'Display 730 &amp; 1200'!$AN$11))</f>
        <v>0</v>
      </c>
    </row>
    <row r="2702" spans="1:5">
      <c r="A2702" t="str">
        <f>IF(INDEX('Display 730 &amp; 1200'!$A:$A,ROW())="","",INDEX('Display 730 &amp; 1200'!$A:$A,ROW()))</f>
        <v/>
      </c>
      <c r="B2702" t="str">
        <f>IF(INDEX('Display 730 &amp; 1200'!$B:$B,ROW())="","",INDEX('Display 730 &amp; 1200'!$B:$B,ROW()))</f>
        <v/>
      </c>
      <c r="C2702" t="str">
        <f>IF(INDEX('Display 730 &amp; 1200'!$D:$D,ROW())="","",INDEX('Display 730 &amp; 1200'!$D:$D,ROW()))</f>
        <v/>
      </c>
      <c r="D2702">
        <f>IF($C2702="",0,SUMIFS(#REF!,#REF!,$C2702,#REF!,"&gt;="&amp;'Display 730 &amp; 1200'!$AN$10,#REF!,"&lt;="&amp;'Display 730 &amp; 1200'!$AN$9))</f>
        <v>0</v>
      </c>
      <c r="E2702">
        <f>IF($C2702="",0,SUMIFS(#REF!,#REF!,$C2702,#REF!,"&gt;="&amp;'Display 730 &amp; 1200'!$AN$12,#REF!,"&lt;="&amp;'Display 730 &amp; 1200'!$AN$11))</f>
        <v>0</v>
      </c>
    </row>
    <row r="2703" spans="1:5">
      <c r="A2703" t="str">
        <f>IF(INDEX('Display 730 &amp; 1200'!$A:$A,ROW())="","",INDEX('Display 730 &amp; 1200'!$A:$A,ROW()))</f>
        <v/>
      </c>
      <c r="B2703" t="str">
        <f>IF(INDEX('Display 730 &amp; 1200'!$B:$B,ROW())="","",INDEX('Display 730 &amp; 1200'!$B:$B,ROW()))</f>
        <v/>
      </c>
      <c r="C2703" t="str">
        <f>IF(INDEX('Display 730 &amp; 1200'!$D:$D,ROW())="","",INDEX('Display 730 &amp; 1200'!$D:$D,ROW()))</f>
        <v/>
      </c>
      <c r="D2703">
        <f>IF($C2703="",0,SUMIFS(#REF!,#REF!,$C2703,#REF!,"&gt;="&amp;'Display 730 &amp; 1200'!$AN$10,#REF!,"&lt;="&amp;'Display 730 &amp; 1200'!$AN$9))</f>
        <v>0</v>
      </c>
      <c r="E2703">
        <f>IF($C2703="",0,SUMIFS(#REF!,#REF!,$C2703,#REF!,"&gt;="&amp;'Display 730 &amp; 1200'!$AN$12,#REF!,"&lt;="&amp;'Display 730 &amp; 1200'!$AN$11))</f>
        <v>0</v>
      </c>
    </row>
    <row r="2704" spans="1:5">
      <c r="A2704" t="str">
        <f>IF(INDEX('Display 730 &amp; 1200'!$A:$A,ROW())="","",INDEX('Display 730 &amp; 1200'!$A:$A,ROW()))</f>
        <v/>
      </c>
      <c r="B2704" t="str">
        <f>IF(INDEX('Display 730 &amp; 1200'!$B:$B,ROW())="","",INDEX('Display 730 &amp; 1200'!$B:$B,ROW()))</f>
        <v/>
      </c>
      <c r="C2704" t="str">
        <f>IF(INDEX('Display 730 &amp; 1200'!$D:$D,ROW())="","",INDEX('Display 730 &amp; 1200'!$D:$D,ROW()))</f>
        <v/>
      </c>
      <c r="D2704">
        <f>IF($C2704="",0,SUMIFS(#REF!,#REF!,$C2704,#REF!,"&gt;="&amp;'Display 730 &amp; 1200'!$AN$10,#REF!,"&lt;="&amp;'Display 730 &amp; 1200'!$AN$9))</f>
        <v>0</v>
      </c>
      <c r="E2704">
        <f>IF($C2704="",0,SUMIFS(#REF!,#REF!,$C2704,#REF!,"&gt;="&amp;'Display 730 &amp; 1200'!$AN$12,#REF!,"&lt;="&amp;'Display 730 &amp; 1200'!$AN$11))</f>
        <v>0</v>
      </c>
    </row>
    <row r="2705" spans="1:5">
      <c r="A2705" t="str">
        <f>IF(INDEX('Display 730 &amp; 1200'!$A:$A,ROW())="","",INDEX('Display 730 &amp; 1200'!$A:$A,ROW()))</f>
        <v/>
      </c>
      <c r="B2705" t="str">
        <f>IF(INDEX('Display 730 &amp; 1200'!$B:$B,ROW())="","",INDEX('Display 730 &amp; 1200'!$B:$B,ROW()))</f>
        <v/>
      </c>
      <c r="C2705" t="str">
        <f>IF(INDEX('Display 730 &amp; 1200'!$D:$D,ROW())="","",INDEX('Display 730 &amp; 1200'!$D:$D,ROW()))</f>
        <v/>
      </c>
      <c r="D2705">
        <f>IF($C2705="",0,SUMIFS(#REF!,#REF!,$C2705,#REF!,"&gt;="&amp;'Display 730 &amp; 1200'!$AN$10,#REF!,"&lt;="&amp;'Display 730 &amp; 1200'!$AN$9))</f>
        <v>0</v>
      </c>
      <c r="E2705">
        <f>IF($C2705="",0,SUMIFS(#REF!,#REF!,$C2705,#REF!,"&gt;="&amp;'Display 730 &amp; 1200'!$AN$12,#REF!,"&lt;="&amp;'Display 730 &amp; 1200'!$AN$11))</f>
        <v>0</v>
      </c>
    </row>
    <row r="2706" spans="1:5">
      <c r="A2706" t="str">
        <f>IF(INDEX('Display 730 &amp; 1200'!$A:$A,ROW())="","",INDEX('Display 730 &amp; 1200'!$A:$A,ROW()))</f>
        <v/>
      </c>
      <c r="B2706" t="str">
        <f>IF(INDEX('Display 730 &amp; 1200'!$B:$B,ROW())="","",INDEX('Display 730 &amp; 1200'!$B:$B,ROW()))</f>
        <v/>
      </c>
      <c r="C2706" t="str">
        <f>IF(INDEX('Display 730 &amp; 1200'!$D:$D,ROW())="","",INDEX('Display 730 &amp; 1200'!$D:$D,ROW()))</f>
        <v/>
      </c>
      <c r="D2706">
        <f>IF($C2706="",0,SUMIFS(#REF!,#REF!,$C2706,#REF!,"&gt;="&amp;'Display 730 &amp; 1200'!$AN$10,#REF!,"&lt;="&amp;'Display 730 &amp; 1200'!$AN$9))</f>
        <v>0</v>
      </c>
      <c r="E2706">
        <f>IF($C2706="",0,SUMIFS(#REF!,#REF!,$C2706,#REF!,"&gt;="&amp;'Display 730 &amp; 1200'!$AN$12,#REF!,"&lt;="&amp;'Display 730 &amp; 1200'!$AN$11))</f>
        <v>0</v>
      </c>
    </row>
    <row r="2707" spans="1:5">
      <c r="A2707" t="str">
        <f>IF(INDEX('Display 730 &amp; 1200'!$A:$A,ROW())="","",INDEX('Display 730 &amp; 1200'!$A:$A,ROW()))</f>
        <v/>
      </c>
      <c r="B2707" t="str">
        <f>IF(INDEX('Display 730 &amp; 1200'!$B:$B,ROW())="","",INDEX('Display 730 &amp; 1200'!$B:$B,ROW()))</f>
        <v/>
      </c>
      <c r="C2707" t="str">
        <f>IF(INDEX('Display 730 &amp; 1200'!$D:$D,ROW())="","",INDEX('Display 730 &amp; 1200'!$D:$D,ROW()))</f>
        <v/>
      </c>
      <c r="D2707">
        <f>IF($C2707="",0,SUMIFS(#REF!,#REF!,$C2707,#REF!,"&gt;="&amp;'Display 730 &amp; 1200'!$AN$10,#REF!,"&lt;="&amp;'Display 730 &amp; 1200'!$AN$9))</f>
        <v>0</v>
      </c>
      <c r="E2707">
        <f>IF($C2707="",0,SUMIFS(#REF!,#REF!,$C2707,#REF!,"&gt;="&amp;'Display 730 &amp; 1200'!$AN$12,#REF!,"&lt;="&amp;'Display 730 &amp; 1200'!$AN$11))</f>
        <v>0</v>
      </c>
    </row>
    <row r="2708" spans="1:5">
      <c r="A2708" t="str">
        <f>IF(INDEX('Display 730 &amp; 1200'!$A:$A,ROW())="","",INDEX('Display 730 &amp; 1200'!$A:$A,ROW()))</f>
        <v/>
      </c>
      <c r="B2708" t="str">
        <f>IF(INDEX('Display 730 &amp; 1200'!$B:$B,ROW())="","",INDEX('Display 730 &amp; 1200'!$B:$B,ROW()))</f>
        <v/>
      </c>
      <c r="C2708" t="str">
        <f>IF(INDEX('Display 730 &amp; 1200'!$D:$D,ROW())="","",INDEX('Display 730 &amp; 1200'!$D:$D,ROW()))</f>
        <v/>
      </c>
      <c r="D2708">
        <f>IF($C2708="",0,SUMIFS(#REF!,#REF!,$C2708,#REF!,"&gt;="&amp;'Display 730 &amp; 1200'!$AN$10,#REF!,"&lt;="&amp;'Display 730 &amp; 1200'!$AN$9))</f>
        <v>0</v>
      </c>
      <c r="E2708">
        <f>IF($C2708="",0,SUMIFS(#REF!,#REF!,$C2708,#REF!,"&gt;="&amp;'Display 730 &amp; 1200'!$AN$12,#REF!,"&lt;="&amp;'Display 730 &amp; 1200'!$AN$11))</f>
        <v>0</v>
      </c>
    </row>
    <row r="2709" spans="1:5">
      <c r="A2709" t="str">
        <f>IF(INDEX('Display 730 &amp; 1200'!$A:$A,ROW())="","",INDEX('Display 730 &amp; 1200'!$A:$A,ROW()))</f>
        <v/>
      </c>
      <c r="B2709" t="str">
        <f>IF(INDEX('Display 730 &amp; 1200'!$B:$B,ROW())="","",INDEX('Display 730 &amp; 1200'!$B:$B,ROW()))</f>
        <v/>
      </c>
      <c r="C2709" t="str">
        <f>IF(INDEX('Display 730 &amp; 1200'!$D:$D,ROW())="","",INDEX('Display 730 &amp; 1200'!$D:$D,ROW()))</f>
        <v/>
      </c>
      <c r="D2709">
        <f>IF($C2709="",0,SUMIFS(#REF!,#REF!,$C2709,#REF!,"&gt;="&amp;'Display 730 &amp; 1200'!$AN$10,#REF!,"&lt;="&amp;'Display 730 &amp; 1200'!$AN$9))</f>
        <v>0</v>
      </c>
      <c r="E2709">
        <f>IF($C2709="",0,SUMIFS(#REF!,#REF!,$C2709,#REF!,"&gt;="&amp;'Display 730 &amp; 1200'!$AN$12,#REF!,"&lt;="&amp;'Display 730 &amp; 1200'!$AN$11))</f>
        <v>0</v>
      </c>
    </row>
    <row r="2710" spans="1:5">
      <c r="A2710" t="str">
        <f>IF(INDEX('Display 730 &amp; 1200'!$A:$A,ROW())="","",INDEX('Display 730 &amp; 1200'!$A:$A,ROW()))</f>
        <v/>
      </c>
      <c r="B2710" t="str">
        <f>IF(INDEX('Display 730 &amp; 1200'!$B:$B,ROW())="","",INDEX('Display 730 &amp; 1200'!$B:$B,ROW()))</f>
        <v/>
      </c>
      <c r="C2710" t="str">
        <f>IF(INDEX('Display 730 &amp; 1200'!$D:$D,ROW())="","",INDEX('Display 730 &amp; 1200'!$D:$D,ROW()))</f>
        <v/>
      </c>
      <c r="D2710">
        <f>IF($C2710="",0,SUMIFS(#REF!,#REF!,$C2710,#REF!,"&gt;="&amp;'Display 730 &amp; 1200'!$AN$10,#REF!,"&lt;="&amp;'Display 730 &amp; 1200'!$AN$9))</f>
        <v>0</v>
      </c>
      <c r="E2710">
        <f>IF($C2710="",0,SUMIFS(#REF!,#REF!,$C2710,#REF!,"&gt;="&amp;'Display 730 &amp; 1200'!$AN$12,#REF!,"&lt;="&amp;'Display 730 &amp; 1200'!$AN$11))</f>
        <v>0</v>
      </c>
    </row>
    <row r="2711" spans="1:5">
      <c r="A2711" t="str">
        <f>IF(INDEX('Display 730 &amp; 1200'!$A:$A,ROW())="","",INDEX('Display 730 &amp; 1200'!$A:$A,ROW()))</f>
        <v/>
      </c>
      <c r="B2711" t="str">
        <f>IF(INDEX('Display 730 &amp; 1200'!$B:$B,ROW())="","",INDEX('Display 730 &amp; 1200'!$B:$B,ROW()))</f>
        <v/>
      </c>
      <c r="C2711" t="str">
        <f>IF(INDEX('Display 730 &amp; 1200'!$D:$D,ROW())="","",INDEX('Display 730 &amp; 1200'!$D:$D,ROW()))</f>
        <v/>
      </c>
      <c r="D2711">
        <f>IF($C2711="",0,SUMIFS(#REF!,#REF!,$C2711,#REF!,"&gt;="&amp;'Display 730 &amp; 1200'!$AN$10,#REF!,"&lt;="&amp;'Display 730 &amp; 1200'!$AN$9))</f>
        <v>0</v>
      </c>
      <c r="E2711">
        <f>IF($C2711="",0,SUMIFS(#REF!,#REF!,$C2711,#REF!,"&gt;="&amp;'Display 730 &amp; 1200'!$AN$12,#REF!,"&lt;="&amp;'Display 730 &amp; 1200'!$AN$11))</f>
        <v>0</v>
      </c>
    </row>
    <row r="2712" spans="1:5">
      <c r="A2712" t="str">
        <f>IF(INDEX('Display 730 &amp; 1200'!$A:$A,ROW())="","",INDEX('Display 730 &amp; 1200'!$A:$A,ROW()))</f>
        <v/>
      </c>
      <c r="B2712" t="str">
        <f>IF(INDEX('Display 730 &amp; 1200'!$B:$B,ROW())="","",INDEX('Display 730 &amp; 1200'!$B:$B,ROW()))</f>
        <v/>
      </c>
      <c r="C2712" t="str">
        <f>IF(INDEX('Display 730 &amp; 1200'!$D:$D,ROW())="","",INDEX('Display 730 &amp; 1200'!$D:$D,ROW()))</f>
        <v/>
      </c>
      <c r="D2712">
        <f>IF($C2712="",0,SUMIFS(#REF!,#REF!,$C2712,#REF!,"&gt;="&amp;'Display 730 &amp; 1200'!$AN$10,#REF!,"&lt;="&amp;'Display 730 &amp; 1200'!$AN$9))</f>
        <v>0</v>
      </c>
      <c r="E2712">
        <f>IF($C2712="",0,SUMIFS(#REF!,#REF!,$C2712,#REF!,"&gt;="&amp;'Display 730 &amp; 1200'!$AN$12,#REF!,"&lt;="&amp;'Display 730 &amp; 1200'!$AN$11))</f>
        <v>0</v>
      </c>
    </row>
    <row r="2713" spans="1:5">
      <c r="A2713" t="str">
        <f>IF(INDEX('Display 730 &amp; 1200'!$A:$A,ROW())="","",INDEX('Display 730 &amp; 1200'!$A:$A,ROW()))</f>
        <v/>
      </c>
      <c r="B2713" t="str">
        <f>IF(INDEX('Display 730 &amp; 1200'!$B:$B,ROW())="","",INDEX('Display 730 &amp; 1200'!$B:$B,ROW()))</f>
        <v/>
      </c>
      <c r="C2713" t="str">
        <f>IF(INDEX('Display 730 &amp; 1200'!$D:$D,ROW())="","",INDEX('Display 730 &amp; 1200'!$D:$D,ROW()))</f>
        <v/>
      </c>
      <c r="D2713">
        <f>IF($C2713="",0,SUMIFS(#REF!,#REF!,$C2713,#REF!,"&gt;="&amp;'Display 730 &amp; 1200'!$AN$10,#REF!,"&lt;="&amp;'Display 730 &amp; 1200'!$AN$9))</f>
        <v>0</v>
      </c>
      <c r="E2713">
        <f>IF($C2713="",0,SUMIFS(#REF!,#REF!,$C2713,#REF!,"&gt;="&amp;'Display 730 &amp; 1200'!$AN$12,#REF!,"&lt;="&amp;'Display 730 &amp; 1200'!$AN$11))</f>
        <v>0</v>
      </c>
    </row>
    <row r="2714" spans="1:5">
      <c r="A2714" t="str">
        <f>IF(INDEX('Display 730 &amp; 1200'!$A:$A,ROW())="","",INDEX('Display 730 &amp; 1200'!$A:$A,ROW()))</f>
        <v/>
      </c>
      <c r="B2714" t="str">
        <f>IF(INDEX('Display 730 &amp; 1200'!$B:$B,ROW())="","",INDEX('Display 730 &amp; 1200'!$B:$B,ROW()))</f>
        <v/>
      </c>
      <c r="C2714" t="str">
        <f>IF(INDEX('Display 730 &amp; 1200'!$D:$D,ROW())="","",INDEX('Display 730 &amp; 1200'!$D:$D,ROW()))</f>
        <v/>
      </c>
      <c r="D2714">
        <f>IF($C2714="",0,SUMIFS(#REF!,#REF!,$C2714,#REF!,"&gt;="&amp;'Display 730 &amp; 1200'!$AN$10,#REF!,"&lt;="&amp;'Display 730 &amp; 1200'!$AN$9))</f>
        <v>0</v>
      </c>
      <c r="E2714">
        <f>IF($C2714="",0,SUMIFS(#REF!,#REF!,$C2714,#REF!,"&gt;="&amp;'Display 730 &amp; 1200'!$AN$12,#REF!,"&lt;="&amp;'Display 730 &amp; 1200'!$AN$11))</f>
        <v>0</v>
      </c>
    </row>
    <row r="2715" spans="1:5">
      <c r="A2715" t="str">
        <f>IF(INDEX('Display 730 &amp; 1200'!$A:$A,ROW())="","",INDEX('Display 730 &amp; 1200'!$A:$A,ROW()))</f>
        <v/>
      </c>
      <c r="B2715" t="str">
        <f>IF(INDEX('Display 730 &amp; 1200'!$B:$B,ROW())="","",INDEX('Display 730 &amp; 1200'!$B:$B,ROW()))</f>
        <v/>
      </c>
      <c r="C2715" t="str">
        <f>IF(INDEX('Display 730 &amp; 1200'!$D:$D,ROW())="","",INDEX('Display 730 &amp; 1200'!$D:$D,ROW()))</f>
        <v/>
      </c>
      <c r="D2715">
        <f>IF($C2715="",0,SUMIFS(#REF!,#REF!,$C2715,#REF!,"&gt;="&amp;'Display 730 &amp; 1200'!$AN$10,#REF!,"&lt;="&amp;'Display 730 &amp; 1200'!$AN$9))</f>
        <v>0</v>
      </c>
      <c r="E2715">
        <f>IF($C2715="",0,SUMIFS(#REF!,#REF!,$C2715,#REF!,"&gt;="&amp;'Display 730 &amp; 1200'!$AN$12,#REF!,"&lt;="&amp;'Display 730 &amp; 1200'!$AN$11))</f>
        <v>0</v>
      </c>
    </row>
    <row r="2716" spans="1:5">
      <c r="A2716" t="str">
        <f>IF(INDEX('Display 730 &amp; 1200'!$A:$A,ROW())="","",INDEX('Display 730 &amp; 1200'!$A:$A,ROW()))</f>
        <v/>
      </c>
      <c r="B2716" t="str">
        <f>IF(INDEX('Display 730 &amp; 1200'!$B:$B,ROW())="","",INDEX('Display 730 &amp; 1200'!$B:$B,ROW()))</f>
        <v/>
      </c>
      <c r="C2716" t="str">
        <f>IF(INDEX('Display 730 &amp; 1200'!$D:$D,ROW())="","",INDEX('Display 730 &amp; 1200'!$D:$D,ROW()))</f>
        <v/>
      </c>
      <c r="D2716">
        <f>IF($C2716="",0,SUMIFS(#REF!,#REF!,$C2716,#REF!,"&gt;="&amp;'Display 730 &amp; 1200'!$AN$10,#REF!,"&lt;="&amp;'Display 730 &amp; 1200'!$AN$9))</f>
        <v>0</v>
      </c>
      <c r="E2716">
        <f>IF($C2716="",0,SUMIFS(#REF!,#REF!,$C2716,#REF!,"&gt;="&amp;'Display 730 &amp; 1200'!$AN$12,#REF!,"&lt;="&amp;'Display 730 &amp; 1200'!$AN$11))</f>
        <v>0</v>
      </c>
    </row>
    <row r="2717" spans="1:5">
      <c r="A2717" t="str">
        <f>IF(INDEX('Display 730 &amp; 1200'!$A:$A,ROW())="","",INDEX('Display 730 &amp; 1200'!$A:$A,ROW()))</f>
        <v/>
      </c>
      <c r="B2717" t="str">
        <f>IF(INDEX('Display 730 &amp; 1200'!$B:$B,ROW())="","",INDEX('Display 730 &amp; 1200'!$B:$B,ROW()))</f>
        <v/>
      </c>
      <c r="C2717" t="str">
        <f>IF(INDEX('Display 730 &amp; 1200'!$D:$D,ROW())="","",INDEX('Display 730 &amp; 1200'!$D:$D,ROW()))</f>
        <v/>
      </c>
      <c r="D2717">
        <f>IF($C2717="",0,SUMIFS(#REF!,#REF!,$C2717,#REF!,"&gt;="&amp;'Display 730 &amp; 1200'!$AN$10,#REF!,"&lt;="&amp;'Display 730 &amp; 1200'!$AN$9))</f>
        <v>0</v>
      </c>
      <c r="E2717">
        <f>IF($C2717="",0,SUMIFS(#REF!,#REF!,$C2717,#REF!,"&gt;="&amp;'Display 730 &amp; 1200'!$AN$12,#REF!,"&lt;="&amp;'Display 730 &amp; 1200'!$AN$11))</f>
        <v>0</v>
      </c>
    </row>
    <row r="2718" spans="1:5">
      <c r="A2718" t="str">
        <f>IF(INDEX('Display 730 &amp; 1200'!$A:$A,ROW())="","",INDEX('Display 730 &amp; 1200'!$A:$A,ROW()))</f>
        <v/>
      </c>
      <c r="B2718" t="str">
        <f>IF(INDEX('Display 730 &amp; 1200'!$B:$B,ROW())="","",INDEX('Display 730 &amp; 1200'!$B:$B,ROW()))</f>
        <v/>
      </c>
      <c r="C2718" t="str">
        <f>IF(INDEX('Display 730 &amp; 1200'!$D:$D,ROW())="","",INDEX('Display 730 &amp; 1200'!$D:$D,ROW()))</f>
        <v/>
      </c>
      <c r="D2718">
        <f>IF($C2718="",0,SUMIFS(#REF!,#REF!,$C2718,#REF!,"&gt;="&amp;'Display 730 &amp; 1200'!$AN$10,#REF!,"&lt;="&amp;'Display 730 &amp; 1200'!$AN$9))</f>
        <v>0</v>
      </c>
      <c r="E2718">
        <f>IF($C2718="",0,SUMIFS(#REF!,#REF!,$C2718,#REF!,"&gt;="&amp;'Display 730 &amp; 1200'!$AN$12,#REF!,"&lt;="&amp;'Display 730 &amp; 1200'!$AN$11))</f>
        <v>0</v>
      </c>
    </row>
    <row r="2719" spans="1:5">
      <c r="A2719" t="str">
        <f>IF(INDEX('Display 730 &amp; 1200'!$A:$A,ROW())="","",INDEX('Display 730 &amp; 1200'!$A:$A,ROW()))</f>
        <v/>
      </c>
      <c r="B2719" t="str">
        <f>IF(INDEX('Display 730 &amp; 1200'!$B:$B,ROW())="","",INDEX('Display 730 &amp; 1200'!$B:$B,ROW()))</f>
        <v/>
      </c>
      <c r="C2719" t="str">
        <f>IF(INDEX('Display 730 &amp; 1200'!$D:$D,ROW())="","",INDEX('Display 730 &amp; 1200'!$D:$D,ROW()))</f>
        <v/>
      </c>
      <c r="D2719">
        <f>IF($C2719="",0,SUMIFS(#REF!,#REF!,$C2719,#REF!,"&gt;="&amp;'Display 730 &amp; 1200'!$AN$10,#REF!,"&lt;="&amp;'Display 730 &amp; 1200'!$AN$9))</f>
        <v>0</v>
      </c>
      <c r="E2719">
        <f>IF($C2719="",0,SUMIFS(#REF!,#REF!,$C2719,#REF!,"&gt;="&amp;'Display 730 &amp; 1200'!$AN$12,#REF!,"&lt;="&amp;'Display 730 &amp; 1200'!$AN$11))</f>
        <v>0</v>
      </c>
    </row>
    <row r="2720" spans="1:5">
      <c r="A2720" t="str">
        <f>IF(INDEX('Display 730 &amp; 1200'!$A:$A,ROW())="","",INDEX('Display 730 &amp; 1200'!$A:$A,ROW()))</f>
        <v/>
      </c>
      <c r="B2720" t="str">
        <f>IF(INDEX('Display 730 &amp; 1200'!$B:$B,ROW())="","",INDEX('Display 730 &amp; 1200'!$B:$B,ROW()))</f>
        <v/>
      </c>
      <c r="C2720" t="str">
        <f>IF(INDEX('Display 730 &amp; 1200'!$D:$D,ROW())="","",INDEX('Display 730 &amp; 1200'!$D:$D,ROW()))</f>
        <v/>
      </c>
      <c r="D2720">
        <f>IF($C2720="",0,SUMIFS(#REF!,#REF!,$C2720,#REF!,"&gt;="&amp;'Display 730 &amp; 1200'!$AN$10,#REF!,"&lt;="&amp;'Display 730 &amp; 1200'!$AN$9))</f>
        <v>0</v>
      </c>
      <c r="E2720">
        <f>IF($C2720="",0,SUMIFS(#REF!,#REF!,$C2720,#REF!,"&gt;="&amp;'Display 730 &amp; 1200'!$AN$12,#REF!,"&lt;="&amp;'Display 730 &amp; 1200'!$AN$11))</f>
        <v>0</v>
      </c>
    </row>
    <row r="2721" spans="1:5">
      <c r="A2721" t="str">
        <f>IF(INDEX('Display 730 &amp; 1200'!$A:$A,ROW())="","",INDEX('Display 730 &amp; 1200'!$A:$A,ROW()))</f>
        <v/>
      </c>
      <c r="B2721" t="str">
        <f>IF(INDEX('Display 730 &amp; 1200'!$B:$B,ROW())="","",INDEX('Display 730 &amp; 1200'!$B:$B,ROW()))</f>
        <v/>
      </c>
      <c r="C2721" t="str">
        <f>IF(INDEX('Display 730 &amp; 1200'!$D:$D,ROW())="","",INDEX('Display 730 &amp; 1200'!$D:$D,ROW()))</f>
        <v/>
      </c>
      <c r="D2721">
        <f>IF($C2721="",0,SUMIFS(#REF!,#REF!,$C2721,#REF!,"&gt;="&amp;'Display 730 &amp; 1200'!$AN$10,#REF!,"&lt;="&amp;'Display 730 &amp; 1200'!$AN$9))</f>
        <v>0</v>
      </c>
      <c r="E2721">
        <f>IF($C2721="",0,SUMIFS(#REF!,#REF!,$C2721,#REF!,"&gt;="&amp;'Display 730 &amp; 1200'!$AN$12,#REF!,"&lt;="&amp;'Display 730 &amp; 1200'!$AN$11))</f>
        <v>0</v>
      </c>
    </row>
    <row r="2722" spans="1:5">
      <c r="A2722" t="str">
        <f>IF(INDEX('Display 730 &amp; 1200'!$A:$A,ROW())="","",INDEX('Display 730 &amp; 1200'!$A:$A,ROW()))</f>
        <v/>
      </c>
      <c r="B2722" t="str">
        <f>IF(INDEX('Display 730 &amp; 1200'!$B:$B,ROW())="","",INDEX('Display 730 &amp; 1200'!$B:$B,ROW()))</f>
        <v/>
      </c>
      <c r="C2722" t="str">
        <f>IF(INDEX('Display 730 &amp; 1200'!$D:$D,ROW())="","",INDEX('Display 730 &amp; 1200'!$D:$D,ROW()))</f>
        <v/>
      </c>
      <c r="D2722">
        <f>IF($C2722="",0,SUMIFS(#REF!,#REF!,$C2722,#REF!,"&gt;="&amp;'Display 730 &amp; 1200'!$AN$10,#REF!,"&lt;="&amp;'Display 730 &amp; 1200'!$AN$9))</f>
        <v>0</v>
      </c>
      <c r="E2722">
        <f>IF($C2722="",0,SUMIFS(#REF!,#REF!,$C2722,#REF!,"&gt;="&amp;'Display 730 &amp; 1200'!$AN$12,#REF!,"&lt;="&amp;'Display 730 &amp; 1200'!$AN$11))</f>
        <v>0</v>
      </c>
    </row>
    <row r="2723" spans="1:5">
      <c r="A2723" t="str">
        <f>IF(INDEX('Display 730 &amp; 1200'!$A:$A,ROW())="","",INDEX('Display 730 &amp; 1200'!$A:$A,ROW()))</f>
        <v/>
      </c>
      <c r="B2723" t="str">
        <f>IF(INDEX('Display 730 &amp; 1200'!$B:$B,ROW())="","",INDEX('Display 730 &amp; 1200'!$B:$B,ROW()))</f>
        <v/>
      </c>
      <c r="C2723" t="str">
        <f>IF(INDEX('Display 730 &amp; 1200'!$D:$D,ROW())="","",INDEX('Display 730 &amp; 1200'!$D:$D,ROW()))</f>
        <v/>
      </c>
      <c r="D2723">
        <f>IF($C2723="",0,SUMIFS(#REF!,#REF!,$C2723,#REF!,"&gt;="&amp;'Display 730 &amp; 1200'!$AN$10,#REF!,"&lt;="&amp;'Display 730 &amp; 1200'!$AN$9))</f>
        <v>0</v>
      </c>
      <c r="E2723">
        <f>IF($C2723="",0,SUMIFS(#REF!,#REF!,$C2723,#REF!,"&gt;="&amp;'Display 730 &amp; 1200'!$AN$12,#REF!,"&lt;="&amp;'Display 730 &amp; 1200'!$AN$11))</f>
        <v>0</v>
      </c>
    </row>
    <row r="2724" spans="1:5">
      <c r="A2724" t="str">
        <f>IF(INDEX('Display 730 &amp; 1200'!$A:$A,ROW())="","",INDEX('Display 730 &amp; 1200'!$A:$A,ROW()))</f>
        <v/>
      </c>
      <c r="B2724" t="str">
        <f>IF(INDEX('Display 730 &amp; 1200'!$B:$B,ROW())="","",INDEX('Display 730 &amp; 1200'!$B:$B,ROW()))</f>
        <v/>
      </c>
      <c r="C2724" t="str">
        <f>IF(INDEX('Display 730 &amp; 1200'!$D:$D,ROW())="","",INDEX('Display 730 &amp; 1200'!$D:$D,ROW()))</f>
        <v/>
      </c>
      <c r="D2724">
        <f>IF($C2724="",0,SUMIFS(#REF!,#REF!,$C2724,#REF!,"&gt;="&amp;'Display 730 &amp; 1200'!$AN$10,#REF!,"&lt;="&amp;'Display 730 &amp; 1200'!$AN$9))</f>
        <v>0</v>
      </c>
      <c r="E2724">
        <f>IF($C2724="",0,SUMIFS(#REF!,#REF!,$C2724,#REF!,"&gt;="&amp;'Display 730 &amp; 1200'!$AN$12,#REF!,"&lt;="&amp;'Display 730 &amp; 1200'!$AN$11))</f>
        <v>0</v>
      </c>
    </row>
    <row r="2725" spans="1:5">
      <c r="A2725" t="str">
        <f>IF(INDEX('Display 730 &amp; 1200'!$A:$A,ROW())="","",INDEX('Display 730 &amp; 1200'!$A:$A,ROW()))</f>
        <v/>
      </c>
      <c r="B2725" t="str">
        <f>IF(INDEX('Display 730 &amp; 1200'!$B:$B,ROW())="","",INDEX('Display 730 &amp; 1200'!$B:$B,ROW()))</f>
        <v/>
      </c>
      <c r="C2725" t="str">
        <f>IF(INDEX('Display 730 &amp; 1200'!$D:$D,ROW())="","",INDEX('Display 730 &amp; 1200'!$D:$D,ROW()))</f>
        <v/>
      </c>
      <c r="D2725">
        <f>IF($C2725="",0,SUMIFS(#REF!,#REF!,$C2725,#REF!,"&gt;="&amp;'Display 730 &amp; 1200'!$AN$10,#REF!,"&lt;="&amp;'Display 730 &amp; 1200'!$AN$9))</f>
        <v>0</v>
      </c>
      <c r="E2725">
        <f>IF($C2725="",0,SUMIFS(#REF!,#REF!,$C2725,#REF!,"&gt;="&amp;'Display 730 &amp; 1200'!$AN$12,#REF!,"&lt;="&amp;'Display 730 &amp; 1200'!$AN$11))</f>
        <v>0</v>
      </c>
    </row>
    <row r="2726" spans="1:5">
      <c r="A2726" t="str">
        <f>IF(INDEX('Display 730 &amp; 1200'!$A:$A,ROW())="","",INDEX('Display 730 &amp; 1200'!$A:$A,ROW()))</f>
        <v/>
      </c>
      <c r="B2726" t="str">
        <f>IF(INDEX('Display 730 &amp; 1200'!$B:$B,ROW())="","",INDEX('Display 730 &amp; 1200'!$B:$B,ROW()))</f>
        <v/>
      </c>
      <c r="C2726" t="str">
        <f>IF(INDEX('Display 730 &amp; 1200'!$D:$D,ROW())="","",INDEX('Display 730 &amp; 1200'!$D:$D,ROW()))</f>
        <v/>
      </c>
      <c r="D2726">
        <f>IF($C2726="",0,SUMIFS(#REF!,#REF!,$C2726,#REF!,"&gt;="&amp;'Display 730 &amp; 1200'!$AN$10,#REF!,"&lt;="&amp;'Display 730 &amp; 1200'!$AN$9))</f>
        <v>0</v>
      </c>
      <c r="E2726">
        <f>IF($C2726="",0,SUMIFS(#REF!,#REF!,$C2726,#REF!,"&gt;="&amp;'Display 730 &amp; 1200'!$AN$12,#REF!,"&lt;="&amp;'Display 730 &amp; 1200'!$AN$11))</f>
        <v>0</v>
      </c>
    </row>
    <row r="2727" spans="1:5">
      <c r="A2727" t="str">
        <f>IF(INDEX('Display 730 &amp; 1200'!$A:$A,ROW())="","",INDEX('Display 730 &amp; 1200'!$A:$A,ROW()))</f>
        <v/>
      </c>
      <c r="B2727" t="str">
        <f>IF(INDEX('Display 730 &amp; 1200'!$B:$B,ROW())="","",INDEX('Display 730 &amp; 1200'!$B:$B,ROW()))</f>
        <v/>
      </c>
      <c r="C2727" t="str">
        <f>IF(INDEX('Display 730 &amp; 1200'!$D:$D,ROW())="","",INDEX('Display 730 &amp; 1200'!$D:$D,ROW()))</f>
        <v/>
      </c>
      <c r="D2727">
        <f>IF($C2727="",0,SUMIFS(#REF!,#REF!,$C2727,#REF!,"&gt;="&amp;'Display 730 &amp; 1200'!$AN$10,#REF!,"&lt;="&amp;'Display 730 &amp; 1200'!$AN$9))</f>
        <v>0</v>
      </c>
      <c r="E2727">
        <f>IF($C2727="",0,SUMIFS(#REF!,#REF!,$C2727,#REF!,"&gt;="&amp;'Display 730 &amp; 1200'!$AN$12,#REF!,"&lt;="&amp;'Display 730 &amp; 1200'!$AN$11))</f>
        <v>0</v>
      </c>
    </row>
    <row r="2728" spans="1:5">
      <c r="A2728" t="str">
        <f>IF(INDEX('Display 730 &amp; 1200'!$A:$A,ROW())="","",INDEX('Display 730 &amp; 1200'!$A:$A,ROW()))</f>
        <v/>
      </c>
      <c r="B2728" t="str">
        <f>IF(INDEX('Display 730 &amp; 1200'!$B:$B,ROW())="","",INDEX('Display 730 &amp; 1200'!$B:$B,ROW()))</f>
        <v/>
      </c>
      <c r="C2728" t="str">
        <f>IF(INDEX('Display 730 &amp; 1200'!$D:$D,ROW())="","",INDEX('Display 730 &amp; 1200'!$D:$D,ROW()))</f>
        <v/>
      </c>
      <c r="D2728">
        <f>IF($C2728="",0,SUMIFS(#REF!,#REF!,$C2728,#REF!,"&gt;="&amp;'Display 730 &amp; 1200'!$AN$10,#REF!,"&lt;="&amp;'Display 730 &amp; 1200'!$AN$9))</f>
        <v>0</v>
      </c>
      <c r="E2728">
        <f>IF($C2728="",0,SUMIFS(#REF!,#REF!,$C2728,#REF!,"&gt;="&amp;'Display 730 &amp; 1200'!$AN$12,#REF!,"&lt;="&amp;'Display 730 &amp; 1200'!$AN$11))</f>
        <v>0</v>
      </c>
    </row>
    <row r="2729" spans="1:5">
      <c r="A2729" t="str">
        <f>IF(INDEX('Display 730 &amp; 1200'!$A:$A,ROW())="","",INDEX('Display 730 &amp; 1200'!$A:$A,ROW()))</f>
        <v/>
      </c>
      <c r="B2729" t="str">
        <f>IF(INDEX('Display 730 &amp; 1200'!$B:$B,ROW())="","",INDEX('Display 730 &amp; 1200'!$B:$B,ROW()))</f>
        <v/>
      </c>
      <c r="C2729" t="str">
        <f>IF(INDEX('Display 730 &amp; 1200'!$D:$D,ROW())="","",INDEX('Display 730 &amp; 1200'!$D:$D,ROW()))</f>
        <v/>
      </c>
      <c r="D2729">
        <f>IF($C2729="",0,SUMIFS(#REF!,#REF!,$C2729,#REF!,"&gt;="&amp;'Display 730 &amp; 1200'!$AN$10,#REF!,"&lt;="&amp;'Display 730 &amp; 1200'!$AN$9))</f>
        <v>0</v>
      </c>
      <c r="E2729">
        <f>IF($C2729="",0,SUMIFS(#REF!,#REF!,$C2729,#REF!,"&gt;="&amp;'Display 730 &amp; 1200'!$AN$12,#REF!,"&lt;="&amp;'Display 730 &amp; 1200'!$AN$11))</f>
        <v>0</v>
      </c>
    </row>
    <row r="2730" spans="1:5">
      <c r="A2730" t="str">
        <f>IF(INDEX('Display 730 &amp; 1200'!$A:$A,ROW())="","",INDEX('Display 730 &amp; 1200'!$A:$A,ROW()))</f>
        <v/>
      </c>
      <c r="B2730" t="str">
        <f>IF(INDEX('Display 730 &amp; 1200'!$B:$B,ROW())="","",INDEX('Display 730 &amp; 1200'!$B:$B,ROW()))</f>
        <v/>
      </c>
      <c r="C2730" t="str">
        <f>IF(INDEX('Display 730 &amp; 1200'!$D:$D,ROW())="","",INDEX('Display 730 &amp; 1200'!$D:$D,ROW()))</f>
        <v/>
      </c>
      <c r="D2730">
        <f>IF($C2730="",0,SUMIFS(#REF!,#REF!,$C2730,#REF!,"&gt;="&amp;'Display 730 &amp; 1200'!$AN$10,#REF!,"&lt;="&amp;'Display 730 &amp; 1200'!$AN$9))</f>
        <v>0</v>
      </c>
      <c r="E2730">
        <f>IF($C2730="",0,SUMIFS(#REF!,#REF!,$C2730,#REF!,"&gt;="&amp;'Display 730 &amp; 1200'!$AN$12,#REF!,"&lt;="&amp;'Display 730 &amp; 1200'!$AN$11))</f>
        <v>0</v>
      </c>
    </row>
    <row r="2731" spans="1:5">
      <c r="A2731" t="str">
        <f>IF(INDEX('Display 730 &amp; 1200'!$A:$A,ROW())="","",INDEX('Display 730 &amp; 1200'!$A:$A,ROW()))</f>
        <v/>
      </c>
      <c r="B2731" t="str">
        <f>IF(INDEX('Display 730 &amp; 1200'!$B:$B,ROW())="","",INDEX('Display 730 &amp; 1200'!$B:$B,ROW()))</f>
        <v/>
      </c>
      <c r="C2731" t="str">
        <f>IF(INDEX('Display 730 &amp; 1200'!$D:$D,ROW())="","",INDEX('Display 730 &amp; 1200'!$D:$D,ROW()))</f>
        <v/>
      </c>
      <c r="D2731">
        <f>IF($C2731="",0,SUMIFS(#REF!,#REF!,$C2731,#REF!,"&gt;="&amp;'Display 730 &amp; 1200'!$AN$10,#REF!,"&lt;="&amp;'Display 730 &amp; 1200'!$AN$9))</f>
        <v>0</v>
      </c>
      <c r="E2731">
        <f>IF($C2731="",0,SUMIFS(#REF!,#REF!,$C2731,#REF!,"&gt;="&amp;'Display 730 &amp; 1200'!$AN$12,#REF!,"&lt;="&amp;'Display 730 &amp; 1200'!$AN$11))</f>
        <v>0</v>
      </c>
    </row>
    <row r="2732" spans="1:5">
      <c r="A2732" t="str">
        <f>IF(INDEX('Display 730 &amp; 1200'!$A:$A,ROW())="","",INDEX('Display 730 &amp; 1200'!$A:$A,ROW()))</f>
        <v/>
      </c>
      <c r="B2732" t="str">
        <f>IF(INDEX('Display 730 &amp; 1200'!$B:$B,ROW())="","",INDEX('Display 730 &amp; 1200'!$B:$B,ROW()))</f>
        <v/>
      </c>
      <c r="C2732" t="str">
        <f>IF(INDEX('Display 730 &amp; 1200'!$D:$D,ROW())="","",INDEX('Display 730 &amp; 1200'!$D:$D,ROW()))</f>
        <v/>
      </c>
      <c r="D2732">
        <f>IF($C2732="",0,SUMIFS(#REF!,#REF!,$C2732,#REF!,"&gt;="&amp;'Display 730 &amp; 1200'!$AN$10,#REF!,"&lt;="&amp;'Display 730 &amp; 1200'!$AN$9))</f>
        <v>0</v>
      </c>
      <c r="E2732">
        <f>IF($C2732="",0,SUMIFS(#REF!,#REF!,$C2732,#REF!,"&gt;="&amp;'Display 730 &amp; 1200'!$AN$12,#REF!,"&lt;="&amp;'Display 730 &amp; 1200'!$AN$11))</f>
        <v>0</v>
      </c>
    </row>
    <row r="2733" spans="1:5">
      <c r="A2733" t="str">
        <f>IF(INDEX('Display 730 &amp; 1200'!$A:$A,ROW())="","",INDEX('Display 730 &amp; 1200'!$A:$A,ROW()))</f>
        <v/>
      </c>
      <c r="B2733" t="str">
        <f>IF(INDEX('Display 730 &amp; 1200'!$B:$B,ROW())="","",INDEX('Display 730 &amp; 1200'!$B:$B,ROW()))</f>
        <v/>
      </c>
      <c r="C2733" t="str">
        <f>IF(INDEX('Display 730 &amp; 1200'!$D:$D,ROW())="","",INDEX('Display 730 &amp; 1200'!$D:$D,ROW()))</f>
        <v/>
      </c>
      <c r="D2733">
        <f>IF($C2733="",0,SUMIFS(#REF!,#REF!,$C2733,#REF!,"&gt;="&amp;'Display 730 &amp; 1200'!$AN$10,#REF!,"&lt;="&amp;'Display 730 &amp; 1200'!$AN$9))</f>
        <v>0</v>
      </c>
      <c r="E2733">
        <f>IF($C2733="",0,SUMIFS(#REF!,#REF!,$C2733,#REF!,"&gt;="&amp;'Display 730 &amp; 1200'!$AN$12,#REF!,"&lt;="&amp;'Display 730 &amp; 1200'!$AN$11))</f>
        <v>0</v>
      </c>
    </row>
    <row r="2734" spans="1:5">
      <c r="A2734" t="str">
        <f>IF(INDEX('Display 730 &amp; 1200'!$A:$A,ROW())="","",INDEX('Display 730 &amp; 1200'!$A:$A,ROW()))</f>
        <v/>
      </c>
      <c r="B2734" t="str">
        <f>IF(INDEX('Display 730 &amp; 1200'!$B:$B,ROW())="","",INDEX('Display 730 &amp; 1200'!$B:$B,ROW()))</f>
        <v/>
      </c>
      <c r="C2734" t="str">
        <f>IF(INDEX('Display 730 &amp; 1200'!$D:$D,ROW())="","",INDEX('Display 730 &amp; 1200'!$D:$D,ROW()))</f>
        <v/>
      </c>
      <c r="D2734">
        <f>IF($C2734="",0,SUMIFS(#REF!,#REF!,$C2734,#REF!,"&gt;="&amp;'Display 730 &amp; 1200'!$AN$10,#REF!,"&lt;="&amp;'Display 730 &amp; 1200'!$AN$9))</f>
        <v>0</v>
      </c>
      <c r="E2734">
        <f>IF($C2734="",0,SUMIFS(#REF!,#REF!,$C2734,#REF!,"&gt;="&amp;'Display 730 &amp; 1200'!$AN$12,#REF!,"&lt;="&amp;'Display 730 &amp; 1200'!$AN$11))</f>
        <v>0</v>
      </c>
    </row>
    <row r="2735" spans="1:5">
      <c r="A2735" t="str">
        <f>IF(INDEX('Display 730 &amp; 1200'!$A:$A,ROW())="","",INDEX('Display 730 &amp; 1200'!$A:$A,ROW()))</f>
        <v/>
      </c>
      <c r="B2735" t="str">
        <f>IF(INDEX('Display 730 &amp; 1200'!$B:$B,ROW())="","",INDEX('Display 730 &amp; 1200'!$B:$B,ROW()))</f>
        <v/>
      </c>
      <c r="C2735" t="str">
        <f>IF(INDEX('Display 730 &amp; 1200'!$D:$D,ROW())="","",INDEX('Display 730 &amp; 1200'!$D:$D,ROW()))</f>
        <v/>
      </c>
      <c r="D2735">
        <f>IF($C2735="",0,SUMIFS(#REF!,#REF!,$C2735,#REF!,"&gt;="&amp;'Display 730 &amp; 1200'!$AN$10,#REF!,"&lt;="&amp;'Display 730 &amp; 1200'!$AN$9))</f>
        <v>0</v>
      </c>
      <c r="E2735">
        <f>IF($C2735="",0,SUMIFS(#REF!,#REF!,$C2735,#REF!,"&gt;="&amp;'Display 730 &amp; 1200'!$AN$12,#REF!,"&lt;="&amp;'Display 730 &amp; 1200'!$AN$11))</f>
        <v>0</v>
      </c>
    </row>
    <row r="2736" spans="1:5">
      <c r="A2736" t="str">
        <f>IF(INDEX('Display 730 &amp; 1200'!$A:$A,ROW())="","",INDEX('Display 730 &amp; 1200'!$A:$A,ROW()))</f>
        <v/>
      </c>
      <c r="B2736" t="str">
        <f>IF(INDEX('Display 730 &amp; 1200'!$B:$B,ROW())="","",INDEX('Display 730 &amp; 1200'!$B:$B,ROW()))</f>
        <v/>
      </c>
      <c r="C2736" t="str">
        <f>IF(INDEX('Display 730 &amp; 1200'!$D:$D,ROW())="","",INDEX('Display 730 &amp; 1200'!$D:$D,ROW()))</f>
        <v/>
      </c>
      <c r="D2736">
        <f>IF($C2736="",0,SUMIFS(#REF!,#REF!,$C2736,#REF!,"&gt;="&amp;'Display 730 &amp; 1200'!$AN$10,#REF!,"&lt;="&amp;'Display 730 &amp; 1200'!$AN$9))</f>
        <v>0</v>
      </c>
      <c r="E2736">
        <f>IF($C2736="",0,SUMIFS(#REF!,#REF!,$C2736,#REF!,"&gt;="&amp;'Display 730 &amp; 1200'!$AN$12,#REF!,"&lt;="&amp;'Display 730 &amp; 1200'!$AN$11))</f>
        <v>0</v>
      </c>
    </row>
    <row r="2737" spans="1:5">
      <c r="A2737" t="str">
        <f>IF(INDEX('Display 730 &amp; 1200'!$A:$A,ROW())="","",INDEX('Display 730 &amp; 1200'!$A:$A,ROW()))</f>
        <v/>
      </c>
      <c r="B2737" t="str">
        <f>IF(INDEX('Display 730 &amp; 1200'!$B:$B,ROW())="","",INDEX('Display 730 &amp; 1200'!$B:$B,ROW()))</f>
        <v/>
      </c>
      <c r="C2737" t="str">
        <f>IF(INDEX('Display 730 &amp; 1200'!$D:$D,ROW())="","",INDEX('Display 730 &amp; 1200'!$D:$D,ROW()))</f>
        <v/>
      </c>
      <c r="D2737">
        <f>IF($C2737="",0,SUMIFS(#REF!,#REF!,$C2737,#REF!,"&gt;="&amp;'Display 730 &amp; 1200'!$AN$10,#REF!,"&lt;="&amp;'Display 730 &amp; 1200'!$AN$9))</f>
        <v>0</v>
      </c>
      <c r="E2737">
        <f>IF($C2737="",0,SUMIFS(#REF!,#REF!,$C2737,#REF!,"&gt;="&amp;'Display 730 &amp; 1200'!$AN$12,#REF!,"&lt;="&amp;'Display 730 &amp; 1200'!$AN$11))</f>
        <v>0</v>
      </c>
    </row>
    <row r="2738" spans="1:5">
      <c r="A2738" t="str">
        <f>IF(INDEX('Display 730 &amp; 1200'!$A:$A,ROW())="","",INDEX('Display 730 &amp; 1200'!$A:$A,ROW()))</f>
        <v/>
      </c>
      <c r="B2738" t="str">
        <f>IF(INDEX('Display 730 &amp; 1200'!$B:$B,ROW())="","",INDEX('Display 730 &amp; 1200'!$B:$B,ROW()))</f>
        <v/>
      </c>
      <c r="C2738" t="str">
        <f>IF(INDEX('Display 730 &amp; 1200'!$D:$D,ROW())="","",INDEX('Display 730 &amp; 1200'!$D:$D,ROW()))</f>
        <v/>
      </c>
      <c r="D2738">
        <f>IF($C2738="",0,SUMIFS(#REF!,#REF!,$C2738,#REF!,"&gt;="&amp;'Display 730 &amp; 1200'!$AN$10,#REF!,"&lt;="&amp;'Display 730 &amp; 1200'!$AN$9))</f>
        <v>0</v>
      </c>
      <c r="E2738">
        <f>IF($C2738="",0,SUMIFS(#REF!,#REF!,$C2738,#REF!,"&gt;="&amp;'Display 730 &amp; 1200'!$AN$12,#REF!,"&lt;="&amp;'Display 730 &amp; 1200'!$AN$11))</f>
        <v>0</v>
      </c>
    </row>
    <row r="2739" spans="1:5">
      <c r="A2739" t="str">
        <f>IF(INDEX('Display 730 &amp; 1200'!$A:$A,ROW())="","",INDEX('Display 730 &amp; 1200'!$A:$A,ROW()))</f>
        <v/>
      </c>
      <c r="B2739" t="str">
        <f>IF(INDEX('Display 730 &amp; 1200'!$B:$B,ROW())="","",INDEX('Display 730 &amp; 1200'!$B:$B,ROW()))</f>
        <v/>
      </c>
      <c r="C2739" t="str">
        <f>IF(INDEX('Display 730 &amp; 1200'!$D:$D,ROW())="","",INDEX('Display 730 &amp; 1200'!$D:$D,ROW()))</f>
        <v/>
      </c>
      <c r="D2739">
        <f>IF($C2739="",0,SUMIFS(#REF!,#REF!,$C2739,#REF!,"&gt;="&amp;'Display 730 &amp; 1200'!$AN$10,#REF!,"&lt;="&amp;'Display 730 &amp; 1200'!$AN$9))</f>
        <v>0</v>
      </c>
      <c r="E2739">
        <f>IF($C2739="",0,SUMIFS(#REF!,#REF!,$C2739,#REF!,"&gt;="&amp;'Display 730 &amp; 1200'!$AN$12,#REF!,"&lt;="&amp;'Display 730 &amp; 1200'!$AN$11))</f>
        <v>0</v>
      </c>
    </row>
    <row r="2740" spans="1:5">
      <c r="A2740" t="str">
        <f>IF(INDEX('Display 730 &amp; 1200'!$A:$A,ROW())="","",INDEX('Display 730 &amp; 1200'!$A:$A,ROW()))</f>
        <v/>
      </c>
      <c r="B2740" t="str">
        <f>IF(INDEX('Display 730 &amp; 1200'!$B:$B,ROW())="","",INDEX('Display 730 &amp; 1200'!$B:$B,ROW()))</f>
        <v/>
      </c>
      <c r="C2740" t="str">
        <f>IF(INDEX('Display 730 &amp; 1200'!$D:$D,ROW())="","",INDEX('Display 730 &amp; 1200'!$D:$D,ROW()))</f>
        <v/>
      </c>
      <c r="D2740">
        <f>IF($C2740="",0,SUMIFS(#REF!,#REF!,$C2740,#REF!,"&gt;="&amp;'Display 730 &amp; 1200'!$AN$10,#REF!,"&lt;="&amp;'Display 730 &amp; 1200'!$AN$9))</f>
        <v>0</v>
      </c>
      <c r="E2740">
        <f>IF($C2740="",0,SUMIFS(#REF!,#REF!,$C2740,#REF!,"&gt;="&amp;'Display 730 &amp; 1200'!$AN$12,#REF!,"&lt;="&amp;'Display 730 &amp; 1200'!$AN$11))</f>
        <v>0</v>
      </c>
    </row>
    <row r="2741" spans="1:5">
      <c r="A2741" t="str">
        <f>IF(INDEX('Display 730 &amp; 1200'!$A:$A,ROW())="","",INDEX('Display 730 &amp; 1200'!$A:$A,ROW()))</f>
        <v/>
      </c>
      <c r="B2741" t="str">
        <f>IF(INDEX('Display 730 &amp; 1200'!$B:$B,ROW())="","",INDEX('Display 730 &amp; 1200'!$B:$B,ROW()))</f>
        <v/>
      </c>
      <c r="C2741" t="str">
        <f>IF(INDEX('Display 730 &amp; 1200'!$D:$D,ROW())="","",INDEX('Display 730 &amp; 1200'!$D:$D,ROW()))</f>
        <v/>
      </c>
      <c r="D2741">
        <f>IF($C2741="",0,SUMIFS(#REF!,#REF!,$C2741,#REF!,"&gt;="&amp;'Display 730 &amp; 1200'!$AN$10,#REF!,"&lt;="&amp;'Display 730 &amp; 1200'!$AN$9))</f>
        <v>0</v>
      </c>
      <c r="E2741">
        <f>IF($C2741="",0,SUMIFS(#REF!,#REF!,$C2741,#REF!,"&gt;="&amp;'Display 730 &amp; 1200'!$AN$12,#REF!,"&lt;="&amp;'Display 730 &amp; 1200'!$AN$11))</f>
        <v>0</v>
      </c>
    </row>
    <row r="2742" spans="1:5">
      <c r="A2742" t="str">
        <f>IF(INDEX('Display 730 &amp; 1200'!$A:$A,ROW())="","",INDEX('Display 730 &amp; 1200'!$A:$A,ROW()))</f>
        <v/>
      </c>
      <c r="B2742" t="str">
        <f>IF(INDEX('Display 730 &amp; 1200'!$B:$B,ROW())="","",INDEX('Display 730 &amp; 1200'!$B:$B,ROW()))</f>
        <v/>
      </c>
      <c r="C2742" t="str">
        <f>IF(INDEX('Display 730 &amp; 1200'!$D:$D,ROW())="","",INDEX('Display 730 &amp; 1200'!$D:$D,ROW()))</f>
        <v/>
      </c>
      <c r="D2742">
        <f>IF($C2742="",0,SUMIFS(#REF!,#REF!,$C2742,#REF!,"&gt;="&amp;'Display 730 &amp; 1200'!$AN$10,#REF!,"&lt;="&amp;'Display 730 &amp; 1200'!$AN$9))</f>
        <v>0</v>
      </c>
      <c r="E2742">
        <f>IF($C2742="",0,SUMIFS(#REF!,#REF!,$C2742,#REF!,"&gt;="&amp;'Display 730 &amp; 1200'!$AN$12,#REF!,"&lt;="&amp;'Display 730 &amp; 1200'!$AN$11))</f>
        <v>0</v>
      </c>
    </row>
    <row r="2743" spans="1:5">
      <c r="A2743" t="str">
        <f>IF(INDEX('Display 730 &amp; 1200'!$A:$A,ROW())="","",INDEX('Display 730 &amp; 1200'!$A:$A,ROW()))</f>
        <v/>
      </c>
      <c r="B2743" t="str">
        <f>IF(INDEX('Display 730 &amp; 1200'!$B:$B,ROW())="","",INDEX('Display 730 &amp; 1200'!$B:$B,ROW()))</f>
        <v/>
      </c>
      <c r="C2743" t="str">
        <f>IF(INDEX('Display 730 &amp; 1200'!$D:$D,ROW())="","",INDEX('Display 730 &amp; 1200'!$D:$D,ROW()))</f>
        <v/>
      </c>
      <c r="D2743">
        <f>IF($C2743="",0,SUMIFS(#REF!,#REF!,$C2743,#REF!,"&gt;="&amp;'Display 730 &amp; 1200'!$AN$10,#REF!,"&lt;="&amp;'Display 730 &amp; 1200'!$AN$9))</f>
        <v>0</v>
      </c>
      <c r="E2743">
        <f>IF($C2743="",0,SUMIFS(#REF!,#REF!,$C2743,#REF!,"&gt;="&amp;'Display 730 &amp; 1200'!$AN$12,#REF!,"&lt;="&amp;'Display 730 &amp; 1200'!$AN$11))</f>
        <v>0</v>
      </c>
    </row>
    <row r="2744" spans="1:5">
      <c r="A2744" t="str">
        <f>IF(INDEX('Display 730 &amp; 1200'!$A:$A,ROW())="","",INDEX('Display 730 &amp; 1200'!$A:$A,ROW()))</f>
        <v/>
      </c>
      <c r="B2744" t="str">
        <f>IF(INDEX('Display 730 &amp; 1200'!$B:$B,ROW())="","",INDEX('Display 730 &amp; 1200'!$B:$B,ROW()))</f>
        <v/>
      </c>
      <c r="C2744" t="str">
        <f>IF(INDEX('Display 730 &amp; 1200'!$D:$D,ROW())="","",INDEX('Display 730 &amp; 1200'!$D:$D,ROW()))</f>
        <v/>
      </c>
      <c r="D2744">
        <f>IF($C2744="",0,SUMIFS(#REF!,#REF!,$C2744,#REF!,"&gt;="&amp;'Display 730 &amp; 1200'!$AN$10,#REF!,"&lt;="&amp;'Display 730 &amp; 1200'!$AN$9))</f>
        <v>0</v>
      </c>
      <c r="E2744">
        <f>IF($C2744="",0,SUMIFS(#REF!,#REF!,$C2744,#REF!,"&gt;="&amp;'Display 730 &amp; 1200'!$AN$12,#REF!,"&lt;="&amp;'Display 730 &amp; 1200'!$AN$11))</f>
        <v>0</v>
      </c>
    </row>
    <row r="2745" spans="1:5">
      <c r="A2745" t="str">
        <f>IF(INDEX('Display 730 &amp; 1200'!$A:$A,ROW())="","",INDEX('Display 730 &amp; 1200'!$A:$A,ROW()))</f>
        <v/>
      </c>
      <c r="B2745" t="str">
        <f>IF(INDEX('Display 730 &amp; 1200'!$B:$B,ROW())="","",INDEX('Display 730 &amp; 1200'!$B:$B,ROW()))</f>
        <v/>
      </c>
      <c r="C2745" t="str">
        <f>IF(INDEX('Display 730 &amp; 1200'!$D:$D,ROW())="","",INDEX('Display 730 &amp; 1200'!$D:$D,ROW()))</f>
        <v/>
      </c>
      <c r="D2745">
        <f>IF($C2745="",0,SUMIFS(#REF!,#REF!,$C2745,#REF!,"&gt;="&amp;'Display 730 &amp; 1200'!$AN$10,#REF!,"&lt;="&amp;'Display 730 &amp; 1200'!$AN$9))</f>
        <v>0</v>
      </c>
      <c r="E2745">
        <f>IF($C2745="",0,SUMIFS(#REF!,#REF!,$C2745,#REF!,"&gt;="&amp;'Display 730 &amp; 1200'!$AN$12,#REF!,"&lt;="&amp;'Display 730 &amp; 1200'!$AN$11))</f>
        <v>0</v>
      </c>
    </row>
    <row r="2746" spans="1:5">
      <c r="A2746" t="str">
        <f>IF(INDEX('Display 730 &amp; 1200'!$A:$A,ROW())="","",INDEX('Display 730 &amp; 1200'!$A:$A,ROW()))</f>
        <v/>
      </c>
      <c r="B2746" t="str">
        <f>IF(INDEX('Display 730 &amp; 1200'!$B:$B,ROW())="","",INDEX('Display 730 &amp; 1200'!$B:$B,ROW()))</f>
        <v/>
      </c>
      <c r="C2746" t="str">
        <f>IF(INDEX('Display 730 &amp; 1200'!$D:$D,ROW())="","",INDEX('Display 730 &amp; 1200'!$D:$D,ROW()))</f>
        <v/>
      </c>
      <c r="D2746">
        <f>IF($C2746="",0,SUMIFS(#REF!,#REF!,$C2746,#REF!,"&gt;="&amp;'Display 730 &amp; 1200'!$AN$10,#REF!,"&lt;="&amp;'Display 730 &amp; 1200'!$AN$9))</f>
        <v>0</v>
      </c>
      <c r="E2746">
        <f>IF($C2746="",0,SUMIFS(#REF!,#REF!,$C2746,#REF!,"&gt;="&amp;'Display 730 &amp; 1200'!$AN$12,#REF!,"&lt;="&amp;'Display 730 &amp; 1200'!$AN$11))</f>
        <v>0</v>
      </c>
    </row>
    <row r="2747" spans="1:5">
      <c r="A2747" t="str">
        <f>IF(INDEX('Display 730 &amp; 1200'!$A:$A,ROW())="","",INDEX('Display 730 &amp; 1200'!$A:$A,ROW()))</f>
        <v/>
      </c>
      <c r="B2747" t="str">
        <f>IF(INDEX('Display 730 &amp; 1200'!$B:$B,ROW())="","",INDEX('Display 730 &amp; 1200'!$B:$B,ROW()))</f>
        <v/>
      </c>
      <c r="C2747" t="str">
        <f>IF(INDEX('Display 730 &amp; 1200'!$D:$D,ROW())="","",INDEX('Display 730 &amp; 1200'!$D:$D,ROW()))</f>
        <v/>
      </c>
      <c r="D2747">
        <f>IF($C2747="",0,SUMIFS(#REF!,#REF!,$C2747,#REF!,"&gt;="&amp;'Display 730 &amp; 1200'!$AN$10,#REF!,"&lt;="&amp;'Display 730 &amp; 1200'!$AN$9))</f>
        <v>0</v>
      </c>
      <c r="E2747">
        <f>IF($C2747="",0,SUMIFS(#REF!,#REF!,$C2747,#REF!,"&gt;="&amp;'Display 730 &amp; 1200'!$AN$12,#REF!,"&lt;="&amp;'Display 730 &amp; 1200'!$AN$11))</f>
        <v>0</v>
      </c>
    </row>
    <row r="2748" spans="1:5">
      <c r="A2748" t="str">
        <f>IF(INDEX('Display 730 &amp; 1200'!$A:$A,ROW())="","",INDEX('Display 730 &amp; 1200'!$A:$A,ROW()))</f>
        <v/>
      </c>
      <c r="B2748" t="str">
        <f>IF(INDEX('Display 730 &amp; 1200'!$B:$B,ROW())="","",INDEX('Display 730 &amp; 1200'!$B:$B,ROW()))</f>
        <v/>
      </c>
      <c r="C2748" t="str">
        <f>IF(INDEX('Display 730 &amp; 1200'!$D:$D,ROW())="","",INDEX('Display 730 &amp; 1200'!$D:$D,ROW()))</f>
        <v/>
      </c>
      <c r="D2748">
        <f>IF($C2748="",0,SUMIFS(#REF!,#REF!,$C2748,#REF!,"&gt;="&amp;'Display 730 &amp; 1200'!$AN$10,#REF!,"&lt;="&amp;'Display 730 &amp; 1200'!$AN$9))</f>
        <v>0</v>
      </c>
      <c r="E2748">
        <f>IF($C2748="",0,SUMIFS(#REF!,#REF!,$C2748,#REF!,"&gt;="&amp;'Display 730 &amp; 1200'!$AN$12,#REF!,"&lt;="&amp;'Display 730 &amp; 1200'!$AN$11))</f>
        <v>0</v>
      </c>
    </row>
    <row r="2749" spans="1:5">
      <c r="A2749" t="str">
        <f>IF(INDEX('Display 730 &amp; 1200'!$A:$A,ROW())="","",INDEX('Display 730 &amp; 1200'!$A:$A,ROW()))</f>
        <v/>
      </c>
      <c r="B2749" t="str">
        <f>IF(INDEX('Display 730 &amp; 1200'!$B:$B,ROW())="","",INDEX('Display 730 &amp; 1200'!$B:$B,ROW()))</f>
        <v/>
      </c>
      <c r="C2749" t="str">
        <f>IF(INDEX('Display 730 &amp; 1200'!$D:$D,ROW())="","",INDEX('Display 730 &amp; 1200'!$D:$D,ROW()))</f>
        <v/>
      </c>
      <c r="D2749">
        <f>IF($C2749="",0,SUMIFS(#REF!,#REF!,$C2749,#REF!,"&gt;="&amp;'Display 730 &amp; 1200'!$AN$10,#REF!,"&lt;="&amp;'Display 730 &amp; 1200'!$AN$9))</f>
        <v>0</v>
      </c>
      <c r="E2749">
        <f>IF($C2749="",0,SUMIFS(#REF!,#REF!,$C2749,#REF!,"&gt;="&amp;'Display 730 &amp; 1200'!$AN$12,#REF!,"&lt;="&amp;'Display 730 &amp; 1200'!$AN$11))</f>
        <v>0</v>
      </c>
    </row>
    <row r="2750" spans="1:5">
      <c r="A2750" t="str">
        <f>IF(INDEX('Display 730 &amp; 1200'!$A:$A,ROW())="","",INDEX('Display 730 &amp; 1200'!$A:$A,ROW()))</f>
        <v/>
      </c>
      <c r="B2750" t="str">
        <f>IF(INDEX('Display 730 &amp; 1200'!$B:$B,ROW())="","",INDEX('Display 730 &amp; 1200'!$B:$B,ROW()))</f>
        <v/>
      </c>
      <c r="C2750" t="str">
        <f>IF(INDEX('Display 730 &amp; 1200'!$D:$D,ROW())="","",INDEX('Display 730 &amp; 1200'!$D:$D,ROW()))</f>
        <v/>
      </c>
      <c r="D2750">
        <f>IF($C2750="",0,SUMIFS(#REF!,#REF!,$C2750,#REF!,"&gt;="&amp;'Display 730 &amp; 1200'!$AN$10,#REF!,"&lt;="&amp;'Display 730 &amp; 1200'!$AN$9))</f>
        <v>0</v>
      </c>
      <c r="E2750">
        <f>IF($C2750="",0,SUMIFS(#REF!,#REF!,$C2750,#REF!,"&gt;="&amp;'Display 730 &amp; 1200'!$AN$12,#REF!,"&lt;="&amp;'Display 730 &amp; 1200'!$AN$11))</f>
        <v>0</v>
      </c>
    </row>
    <row r="2751" spans="1:5">
      <c r="A2751" t="str">
        <f>IF(INDEX('Display 730 &amp; 1200'!$A:$A,ROW())="","",INDEX('Display 730 &amp; 1200'!$A:$A,ROW()))</f>
        <v/>
      </c>
      <c r="B2751" t="str">
        <f>IF(INDEX('Display 730 &amp; 1200'!$B:$B,ROW())="","",INDEX('Display 730 &amp; 1200'!$B:$B,ROW()))</f>
        <v/>
      </c>
      <c r="C2751" t="str">
        <f>IF(INDEX('Display 730 &amp; 1200'!$D:$D,ROW())="","",INDEX('Display 730 &amp; 1200'!$D:$D,ROW()))</f>
        <v/>
      </c>
      <c r="D2751">
        <f>IF($C2751="",0,SUMIFS(#REF!,#REF!,$C2751,#REF!,"&gt;="&amp;'Display 730 &amp; 1200'!$AN$10,#REF!,"&lt;="&amp;'Display 730 &amp; 1200'!$AN$9))</f>
        <v>0</v>
      </c>
      <c r="E2751">
        <f>IF($C2751="",0,SUMIFS(#REF!,#REF!,$C2751,#REF!,"&gt;="&amp;'Display 730 &amp; 1200'!$AN$12,#REF!,"&lt;="&amp;'Display 730 &amp; 1200'!$AN$11))</f>
        <v>0</v>
      </c>
    </row>
    <row r="2752" spans="1:5">
      <c r="A2752" t="str">
        <f>IF(INDEX('Display 730 &amp; 1200'!$A:$A,ROW())="","",INDEX('Display 730 &amp; 1200'!$A:$A,ROW()))</f>
        <v/>
      </c>
      <c r="B2752" t="str">
        <f>IF(INDEX('Display 730 &amp; 1200'!$B:$B,ROW())="","",INDEX('Display 730 &amp; 1200'!$B:$B,ROW()))</f>
        <v/>
      </c>
      <c r="C2752" t="str">
        <f>IF(INDEX('Display 730 &amp; 1200'!$D:$D,ROW())="","",INDEX('Display 730 &amp; 1200'!$D:$D,ROW()))</f>
        <v/>
      </c>
      <c r="D2752">
        <f>IF($C2752="",0,SUMIFS(#REF!,#REF!,$C2752,#REF!,"&gt;="&amp;'Display 730 &amp; 1200'!$AN$10,#REF!,"&lt;="&amp;'Display 730 &amp; 1200'!$AN$9))</f>
        <v>0</v>
      </c>
      <c r="E2752">
        <f>IF($C2752="",0,SUMIFS(#REF!,#REF!,$C2752,#REF!,"&gt;="&amp;'Display 730 &amp; 1200'!$AN$12,#REF!,"&lt;="&amp;'Display 730 &amp; 1200'!$AN$11))</f>
        <v>0</v>
      </c>
    </row>
    <row r="2753" spans="1:5">
      <c r="A2753" t="str">
        <f>IF(INDEX('Display 730 &amp; 1200'!$A:$A,ROW())="","",INDEX('Display 730 &amp; 1200'!$A:$A,ROW()))</f>
        <v/>
      </c>
      <c r="B2753" t="str">
        <f>IF(INDEX('Display 730 &amp; 1200'!$B:$B,ROW())="","",INDEX('Display 730 &amp; 1200'!$B:$B,ROW()))</f>
        <v/>
      </c>
      <c r="C2753" t="str">
        <f>IF(INDEX('Display 730 &amp; 1200'!$D:$D,ROW())="","",INDEX('Display 730 &amp; 1200'!$D:$D,ROW()))</f>
        <v/>
      </c>
      <c r="D2753">
        <f>IF($C2753="",0,SUMIFS(#REF!,#REF!,$C2753,#REF!,"&gt;="&amp;'Display 730 &amp; 1200'!$AN$10,#REF!,"&lt;="&amp;'Display 730 &amp; 1200'!$AN$9))</f>
        <v>0</v>
      </c>
      <c r="E2753">
        <f>IF($C2753="",0,SUMIFS(#REF!,#REF!,$C2753,#REF!,"&gt;="&amp;'Display 730 &amp; 1200'!$AN$12,#REF!,"&lt;="&amp;'Display 730 &amp; 1200'!$AN$11))</f>
        <v>0</v>
      </c>
    </row>
    <row r="2754" spans="1:5">
      <c r="A2754" t="str">
        <f>IF(INDEX('Display 730 &amp; 1200'!$A:$A,ROW())="","",INDEX('Display 730 &amp; 1200'!$A:$A,ROW()))</f>
        <v/>
      </c>
      <c r="B2754" t="str">
        <f>IF(INDEX('Display 730 &amp; 1200'!$B:$B,ROW())="","",INDEX('Display 730 &amp; 1200'!$B:$B,ROW()))</f>
        <v/>
      </c>
      <c r="C2754" t="str">
        <f>IF(INDEX('Display 730 &amp; 1200'!$D:$D,ROW())="","",INDEX('Display 730 &amp; 1200'!$D:$D,ROW()))</f>
        <v/>
      </c>
      <c r="D2754">
        <f>IF($C2754="",0,SUMIFS(#REF!,#REF!,$C2754,#REF!,"&gt;="&amp;'Display 730 &amp; 1200'!$AN$10,#REF!,"&lt;="&amp;'Display 730 &amp; 1200'!$AN$9))</f>
        <v>0</v>
      </c>
      <c r="E2754">
        <f>IF($C2754="",0,SUMIFS(#REF!,#REF!,$C2754,#REF!,"&gt;="&amp;'Display 730 &amp; 1200'!$AN$12,#REF!,"&lt;="&amp;'Display 730 &amp; 1200'!$AN$11))</f>
        <v>0</v>
      </c>
    </row>
    <row r="2755" spans="1:5">
      <c r="A2755" t="str">
        <f>IF(INDEX('Display 730 &amp; 1200'!$A:$A,ROW())="","",INDEX('Display 730 &amp; 1200'!$A:$A,ROW()))</f>
        <v/>
      </c>
      <c r="B2755" t="str">
        <f>IF(INDEX('Display 730 &amp; 1200'!$B:$B,ROW())="","",INDEX('Display 730 &amp; 1200'!$B:$B,ROW()))</f>
        <v/>
      </c>
      <c r="C2755" t="str">
        <f>IF(INDEX('Display 730 &amp; 1200'!$D:$D,ROW())="","",INDEX('Display 730 &amp; 1200'!$D:$D,ROW()))</f>
        <v/>
      </c>
      <c r="D2755">
        <f>IF($C2755="",0,SUMIFS(#REF!,#REF!,$C2755,#REF!,"&gt;="&amp;'Display 730 &amp; 1200'!$AN$10,#REF!,"&lt;="&amp;'Display 730 &amp; 1200'!$AN$9))</f>
        <v>0</v>
      </c>
      <c r="E2755">
        <f>IF($C2755="",0,SUMIFS(#REF!,#REF!,$C2755,#REF!,"&gt;="&amp;'Display 730 &amp; 1200'!$AN$12,#REF!,"&lt;="&amp;'Display 730 &amp; 1200'!$AN$11))</f>
        <v>0</v>
      </c>
    </row>
    <row r="2756" spans="1:5">
      <c r="A2756" t="str">
        <f>IF(INDEX('Display 730 &amp; 1200'!$A:$A,ROW())="","",INDEX('Display 730 &amp; 1200'!$A:$A,ROW()))</f>
        <v/>
      </c>
      <c r="B2756" t="str">
        <f>IF(INDEX('Display 730 &amp; 1200'!$B:$B,ROW())="","",INDEX('Display 730 &amp; 1200'!$B:$B,ROW()))</f>
        <v/>
      </c>
      <c r="C2756" t="str">
        <f>IF(INDEX('Display 730 &amp; 1200'!$D:$D,ROW())="","",INDEX('Display 730 &amp; 1200'!$D:$D,ROW()))</f>
        <v/>
      </c>
      <c r="D2756">
        <f>IF($C2756="",0,SUMIFS(#REF!,#REF!,$C2756,#REF!,"&gt;="&amp;'Display 730 &amp; 1200'!$AN$10,#REF!,"&lt;="&amp;'Display 730 &amp; 1200'!$AN$9))</f>
        <v>0</v>
      </c>
      <c r="E2756">
        <f>IF($C2756="",0,SUMIFS(#REF!,#REF!,$C2756,#REF!,"&gt;="&amp;'Display 730 &amp; 1200'!$AN$12,#REF!,"&lt;="&amp;'Display 730 &amp; 1200'!$AN$11))</f>
        <v>0</v>
      </c>
    </row>
    <row r="2757" spans="1:5">
      <c r="A2757" t="str">
        <f>IF(INDEX('Display 730 &amp; 1200'!$A:$A,ROW())="","",INDEX('Display 730 &amp; 1200'!$A:$A,ROW()))</f>
        <v/>
      </c>
      <c r="B2757" t="str">
        <f>IF(INDEX('Display 730 &amp; 1200'!$B:$B,ROW())="","",INDEX('Display 730 &amp; 1200'!$B:$B,ROW()))</f>
        <v/>
      </c>
      <c r="C2757" t="str">
        <f>IF(INDEX('Display 730 &amp; 1200'!$D:$D,ROW())="","",INDEX('Display 730 &amp; 1200'!$D:$D,ROW()))</f>
        <v/>
      </c>
      <c r="D2757">
        <f>IF($C2757="",0,SUMIFS(#REF!,#REF!,$C2757,#REF!,"&gt;="&amp;'Display 730 &amp; 1200'!$AN$10,#REF!,"&lt;="&amp;'Display 730 &amp; 1200'!$AN$9))</f>
        <v>0</v>
      </c>
      <c r="E2757">
        <f>IF($C2757="",0,SUMIFS(#REF!,#REF!,$C2757,#REF!,"&gt;="&amp;'Display 730 &amp; 1200'!$AN$12,#REF!,"&lt;="&amp;'Display 730 &amp; 1200'!$AN$11))</f>
        <v>0</v>
      </c>
    </row>
    <row r="2758" spans="1:5">
      <c r="A2758" t="str">
        <f>IF(INDEX('Display 730 &amp; 1200'!$A:$A,ROW())="","",INDEX('Display 730 &amp; 1200'!$A:$A,ROW()))</f>
        <v/>
      </c>
      <c r="B2758" t="str">
        <f>IF(INDEX('Display 730 &amp; 1200'!$B:$B,ROW())="","",INDEX('Display 730 &amp; 1200'!$B:$B,ROW()))</f>
        <v/>
      </c>
      <c r="C2758" t="str">
        <f>IF(INDEX('Display 730 &amp; 1200'!$D:$D,ROW())="","",INDEX('Display 730 &amp; 1200'!$D:$D,ROW()))</f>
        <v/>
      </c>
      <c r="D2758">
        <f>IF($C2758="",0,SUMIFS(#REF!,#REF!,$C2758,#REF!,"&gt;="&amp;'Display 730 &amp; 1200'!$AN$10,#REF!,"&lt;="&amp;'Display 730 &amp; 1200'!$AN$9))</f>
        <v>0</v>
      </c>
      <c r="E2758">
        <f>IF($C2758="",0,SUMIFS(#REF!,#REF!,$C2758,#REF!,"&gt;="&amp;'Display 730 &amp; 1200'!$AN$12,#REF!,"&lt;="&amp;'Display 730 &amp; 1200'!$AN$11))</f>
        <v>0</v>
      </c>
    </row>
    <row r="2759" spans="1:5">
      <c r="A2759" t="str">
        <f>IF(INDEX('Display 730 &amp; 1200'!$A:$A,ROW())="","",INDEX('Display 730 &amp; 1200'!$A:$A,ROW()))</f>
        <v/>
      </c>
      <c r="B2759" t="str">
        <f>IF(INDEX('Display 730 &amp; 1200'!$B:$B,ROW())="","",INDEX('Display 730 &amp; 1200'!$B:$B,ROW()))</f>
        <v/>
      </c>
      <c r="C2759" t="str">
        <f>IF(INDEX('Display 730 &amp; 1200'!$D:$D,ROW())="","",INDEX('Display 730 &amp; 1200'!$D:$D,ROW()))</f>
        <v/>
      </c>
      <c r="D2759">
        <f>IF($C2759="",0,SUMIFS(#REF!,#REF!,$C2759,#REF!,"&gt;="&amp;'Display 730 &amp; 1200'!$AN$10,#REF!,"&lt;="&amp;'Display 730 &amp; 1200'!$AN$9))</f>
        <v>0</v>
      </c>
      <c r="E2759">
        <f>IF($C2759="",0,SUMIFS(#REF!,#REF!,$C2759,#REF!,"&gt;="&amp;'Display 730 &amp; 1200'!$AN$12,#REF!,"&lt;="&amp;'Display 730 &amp; 1200'!$AN$11))</f>
        <v>0</v>
      </c>
    </row>
    <row r="2760" spans="1:5">
      <c r="A2760" t="str">
        <f>IF(INDEX('Display 730 &amp; 1200'!$A:$A,ROW())="","",INDEX('Display 730 &amp; 1200'!$A:$A,ROW()))</f>
        <v/>
      </c>
      <c r="B2760" t="str">
        <f>IF(INDEX('Display 730 &amp; 1200'!$B:$B,ROW())="","",INDEX('Display 730 &amp; 1200'!$B:$B,ROW()))</f>
        <v/>
      </c>
      <c r="C2760" t="str">
        <f>IF(INDEX('Display 730 &amp; 1200'!$D:$D,ROW())="","",INDEX('Display 730 &amp; 1200'!$D:$D,ROW()))</f>
        <v/>
      </c>
      <c r="D2760">
        <f>IF($C2760="",0,SUMIFS(#REF!,#REF!,$C2760,#REF!,"&gt;="&amp;'Display 730 &amp; 1200'!$AN$10,#REF!,"&lt;="&amp;'Display 730 &amp; 1200'!$AN$9))</f>
        <v>0</v>
      </c>
      <c r="E2760">
        <f>IF($C2760="",0,SUMIFS(#REF!,#REF!,$C2760,#REF!,"&gt;="&amp;'Display 730 &amp; 1200'!$AN$12,#REF!,"&lt;="&amp;'Display 730 &amp; 1200'!$AN$11))</f>
        <v>0</v>
      </c>
    </row>
    <row r="2761" spans="1:5">
      <c r="A2761" t="str">
        <f>IF(INDEX('Display 730 &amp; 1200'!$A:$A,ROW())="","",INDEX('Display 730 &amp; 1200'!$A:$A,ROW()))</f>
        <v/>
      </c>
      <c r="B2761" t="str">
        <f>IF(INDEX('Display 730 &amp; 1200'!$B:$B,ROW())="","",INDEX('Display 730 &amp; 1200'!$B:$B,ROW()))</f>
        <v/>
      </c>
      <c r="C2761" t="str">
        <f>IF(INDEX('Display 730 &amp; 1200'!$D:$D,ROW())="","",INDEX('Display 730 &amp; 1200'!$D:$D,ROW()))</f>
        <v/>
      </c>
      <c r="D2761">
        <f>IF($C2761="",0,SUMIFS(#REF!,#REF!,$C2761,#REF!,"&gt;="&amp;'Display 730 &amp; 1200'!$AN$10,#REF!,"&lt;="&amp;'Display 730 &amp; 1200'!$AN$9))</f>
        <v>0</v>
      </c>
      <c r="E2761">
        <f>IF($C2761="",0,SUMIFS(#REF!,#REF!,$C2761,#REF!,"&gt;="&amp;'Display 730 &amp; 1200'!$AN$12,#REF!,"&lt;="&amp;'Display 730 &amp; 1200'!$AN$11))</f>
        <v>0</v>
      </c>
    </row>
    <row r="2762" spans="1:5">
      <c r="A2762" t="str">
        <f>IF(INDEX('Display 730 &amp; 1200'!$A:$A,ROW())="","",INDEX('Display 730 &amp; 1200'!$A:$A,ROW()))</f>
        <v/>
      </c>
      <c r="B2762" t="str">
        <f>IF(INDEX('Display 730 &amp; 1200'!$B:$B,ROW())="","",INDEX('Display 730 &amp; 1200'!$B:$B,ROW()))</f>
        <v/>
      </c>
      <c r="C2762" t="str">
        <f>IF(INDEX('Display 730 &amp; 1200'!$D:$D,ROW())="","",INDEX('Display 730 &amp; 1200'!$D:$D,ROW()))</f>
        <v/>
      </c>
      <c r="D2762">
        <f>IF($C2762="",0,SUMIFS(#REF!,#REF!,$C2762,#REF!,"&gt;="&amp;'Display 730 &amp; 1200'!$AN$10,#REF!,"&lt;="&amp;'Display 730 &amp; 1200'!$AN$9))</f>
        <v>0</v>
      </c>
      <c r="E2762">
        <f>IF($C2762="",0,SUMIFS(#REF!,#REF!,$C2762,#REF!,"&gt;="&amp;'Display 730 &amp; 1200'!$AN$12,#REF!,"&lt;="&amp;'Display 730 &amp; 1200'!$AN$11))</f>
        <v>0</v>
      </c>
    </row>
    <row r="2763" spans="1:5">
      <c r="A2763" t="str">
        <f>IF(INDEX('Display 730 &amp; 1200'!$A:$A,ROW())="","",INDEX('Display 730 &amp; 1200'!$A:$A,ROW()))</f>
        <v/>
      </c>
      <c r="B2763" t="str">
        <f>IF(INDEX('Display 730 &amp; 1200'!$B:$B,ROW())="","",INDEX('Display 730 &amp; 1200'!$B:$B,ROW()))</f>
        <v/>
      </c>
      <c r="C2763" t="str">
        <f>IF(INDEX('Display 730 &amp; 1200'!$D:$D,ROW())="","",INDEX('Display 730 &amp; 1200'!$D:$D,ROW()))</f>
        <v/>
      </c>
      <c r="D2763">
        <f>IF($C2763="",0,SUMIFS(#REF!,#REF!,$C2763,#REF!,"&gt;="&amp;'Display 730 &amp; 1200'!$AN$10,#REF!,"&lt;="&amp;'Display 730 &amp; 1200'!$AN$9))</f>
        <v>0</v>
      </c>
      <c r="E2763">
        <f>IF($C2763="",0,SUMIFS(#REF!,#REF!,$C2763,#REF!,"&gt;="&amp;'Display 730 &amp; 1200'!$AN$12,#REF!,"&lt;="&amp;'Display 730 &amp; 1200'!$AN$11))</f>
        <v>0</v>
      </c>
    </row>
    <row r="2764" spans="1:5">
      <c r="A2764" t="str">
        <f>IF(INDEX('Display 730 &amp; 1200'!$A:$A,ROW())="","",INDEX('Display 730 &amp; 1200'!$A:$A,ROW()))</f>
        <v/>
      </c>
      <c r="B2764" t="str">
        <f>IF(INDEX('Display 730 &amp; 1200'!$B:$B,ROW())="","",INDEX('Display 730 &amp; 1200'!$B:$B,ROW()))</f>
        <v/>
      </c>
      <c r="C2764" t="str">
        <f>IF(INDEX('Display 730 &amp; 1200'!$D:$D,ROW())="","",INDEX('Display 730 &amp; 1200'!$D:$D,ROW()))</f>
        <v/>
      </c>
      <c r="D2764">
        <f>IF($C2764="",0,SUMIFS(#REF!,#REF!,$C2764,#REF!,"&gt;="&amp;'Display 730 &amp; 1200'!$AN$10,#REF!,"&lt;="&amp;'Display 730 &amp; 1200'!$AN$9))</f>
        <v>0</v>
      </c>
      <c r="E2764">
        <f>IF($C2764="",0,SUMIFS(#REF!,#REF!,$C2764,#REF!,"&gt;="&amp;'Display 730 &amp; 1200'!$AN$12,#REF!,"&lt;="&amp;'Display 730 &amp; 1200'!$AN$11))</f>
        <v>0</v>
      </c>
    </row>
    <row r="2765" spans="1:5">
      <c r="A2765" t="str">
        <f>IF(INDEX('Display 730 &amp; 1200'!$A:$A,ROW())="","",INDEX('Display 730 &amp; 1200'!$A:$A,ROW()))</f>
        <v/>
      </c>
      <c r="B2765" t="str">
        <f>IF(INDEX('Display 730 &amp; 1200'!$B:$B,ROW())="","",INDEX('Display 730 &amp; 1200'!$B:$B,ROW()))</f>
        <v/>
      </c>
      <c r="C2765" t="str">
        <f>IF(INDEX('Display 730 &amp; 1200'!$D:$D,ROW())="","",INDEX('Display 730 &amp; 1200'!$D:$D,ROW()))</f>
        <v/>
      </c>
      <c r="D2765">
        <f>IF($C2765="",0,SUMIFS(#REF!,#REF!,$C2765,#REF!,"&gt;="&amp;'Display 730 &amp; 1200'!$AN$10,#REF!,"&lt;="&amp;'Display 730 &amp; 1200'!$AN$9))</f>
        <v>0</v>
      </c>
      <c r="E2765">
        <f>IF($C2765="",0,SUMIFS(#REF!,#REF!,$C2765,#REF!,"&gt;="&amp;'Display 730 &amp; 1200'!$AN$12,#REF!,"&lt;="&amp;'Display 730 &amp; 1200'!$AN$11))</f>
        <v>0</v>
      </c>
    </row>
    <row r="2766" spans="1:5">
      <c r="A2766" t="str">
        <f>IF(INDEX('Display 730 &amp; 1200'!$A:$A,ROW())="","",INDEX('Display 730 &amp; 1200'!$A:$A,ROW()))</f>
        <v/>
      </c>
      <c r="B2766" t="str">
        <f>IF(INDEX('Display 730 &amp; 1200'!$B:$B,ROW())="","",INDEX('Display 730 &amp; 1200'!$B:$B,ROW()))</f>
        <v/>
      </c>
      <c r="C2766" t="str">
        <f>IF(INDEX('Display 730 &amp; 1200'!$D:$D,ROW())="","",INDEX('Display 730 &amp; 1200'!$D:$D,ROW()))</f>
        <v/>
      </c>
      <c r="D2766">
        <f>IF($C2766="",0,SUMIFS(#REF!,#REF!,$C2766,#REF!,"&gt;="&amp;'Display 730 &amp; 1200'!$AN$10,#REF!,"&lt;="&amp;'Display 730 &amp; 1200'!$AN$9))</f>
        <v>0</v>
      </c>
      <c r="E2766">
        <f>IF($C2766="",0,SUMIFS(#REF!,#REF!,$C2766,#REF!,"&gt;="&amp;'Display 730 &amp; 1200'!$AN$12,#REF!,"&lt;="&amp;'Display 730 &amp; 1200'!$AN$11))</f>
        <v>0</v>
      </c>
    </row>
    <row r="2767" spans="1:5">
      <c r="A2767" t="str">
        <f>IF(INDEX('Display 730 &amp; 1200'!$A:$A,ROW())="","",INDEX('Display 730 &amp; 1200'!$A:$A,ROW()))</f>
        <v/>
      </c>
      <c r="B2767" t="str">
        <f>IF(INDEX('Display 730 &amp; 1200'!$B:$B,ROW())="","",INDEX('Display 730 &amp; 1200'!$B:$B,ROW()))</f>
        <v/>
      </c>
      <c r="C2767" t="str">
        <f>IF(INDEX('Display 730 &amp; 1200'!$D:$D,ROW())="","",INDEX('Display 730 &amp; 1200'!$D:$D,ROW()))</f>
        <v/>
      </c>
      <c r="D2767">
        <f>IF($C2767="",0,SUMIFS(#REF!,#REF!,$C2767,#REF!,"&gt;="&amp;'Display 730 &amp; 1200'!$AN$10,#REF!,"&lt;="&amp;'Display 730 &amp; 1200'!$AN$9))</f>
        <v>0</v>
      </c>
      <c r="E2767">
        <f>IF($C2767="",0,SUMIFS(#REF!,#REF!,$C2767,#REF!,"&gt;="&amp;'Display 730 &amp; 1200'!$AN$12,#REF!,"&lt;="&amp;'Display 730 &amp; 1200'!$AN$11))</f>
        <v>0</v>
      </c>
    </row>
    <row r="2768" spans="1:5">
      <c r="A2768" t="str">
        <f>IF(INDEX('Display 730 &amp; 1200'!$A:$A,ROW())="","",INDEX('Display 730 &amp; 1200'!$A:$A,ROW()))</f>
        <v/>
      </c>
      <c r="B2768" t="str">
        <f>IF(INDEX('Display 730 &amp; 1200'!$B:$B,ROW())="","",INDEX('Display 730 &amp; 1200'!$B:$B,ROW()))</f>
        <v/>
      </c>
      <c r="C2768" t="str">
        <f>IF(INDEX('Display 730 &amp; 1200'!$D:$D,ROW())="","",INDEX('Display 730 &amp; 1200'!$D:$D,ROW()))</f>
        <v/>
      </c>
      <c r="D2768">
        <f>IF($C2768="",0,SUMIFS(#REF!,#REF!,$C2768,#REF!,"&gt;="&amp;'Display 730 &amp; 1200'!$AN$10,#REF!,"&lt;="&amp;'Display 730 &amp; 1200'!$AN$9))</f>
        <v>0</v>
      </c>
      <c r="E2768">
        <f>IF($C2768="",0,SUMIFS(#REF!,#REF!,$C2768,#REF!,"&gt;="&amp;'Display 730 &amp; 1200'!$AN$12,#REF!,"&lt;="&amp;'Display 730 &amp; 1200'!$AN$11))</f>
        <v>0</v>
      </c>
    </row>
    <row r="2769" spans="1:5">
      <c r="A2769" t="str">
        <f>IF(INDEX('Display 730 &amp; 1200'!$A:$A,ROW())="","",INDEX('Display 730 &amp; 1200'!$A:$A,ROW()))</f>
        <v/>
      </c>
      <c r="B2769" t="str">
        <f>IF(INDEX('Display 730 &amp; 1200'!$B:$B,ROW())="","",INDEX('Display 730 &amp; 1200'!$B:$B,ROW()))</f>
        <v/>
      </c>
      <c r="C2769" t="str">
        <f>IF(INDEX('Display 730 &amp; 1200'!$D:$D,ROW())="","",INDEX('Display 730 &amp; 1200'!$D:$D,ROW()))</f>
        <v/>
      </c>
      <c r="D2769">
        <f>IF($C2769="",0,SUMIFS(#REF!,#REF!,$C2769,#REF!,"&gt;="&amp;'Display 730 &amp; 1200'!$AN$10,#REF!,"&lt;="&amp;'Display 730 &amp; 1200'!$AN$9))</f>
        <v>0</v>
      </c>
      <c r="E2769">
        <f>IF($C2769="",0,SUMIFS(#REF!,#REF!,$C2769,#REF!,"&gt;="&amp;'Display 730 &amp; 1200'!$AN$12,#REF!,"&lt;="&amp;'Display 730 &amp; 1200'!$AN$11))</f>
        <v>0</v>
      </c>
    </row>
    <row r="2770" spans="1:5">
      <c r="A2770" t="str">
        <f>IF(INDEX('Display 730 &amp; 1200'!$A:$A,ROW())="","",INDEX('Display 730 &amp; 1200'!$A:$A,ROW()))</f>
        <v/>
      </c>
      <c r="B2770" t="str">
        <f>IF(INDEX('Display 730 &amp; 1200'!$B:$B,ROW())="","",INDEX('Display 730 &amp; 1200'!$B:$B,ROW()))</f>
        <v/>
      </c>
      <c r="C2770" t="str">
        <f>IF(INDEX('Display 730 &amp; 1200'!$D:$D,ROW())="","",INDEX('Display 730 &amp; 1200'!$D:$D,ROW()))</f>
        <v/>
      </c>
      <c r="D2770">
        <f>IF($C2770="",0,SUMIFS(#REF!,#REF!,$C2770,#REF!,"&gt;="&amp;'Display 730 &amp; 1200'!$AN$10,#REF!,"&lt;="&amp;'Display 730 &amp; 1200'!$AN$9))</f>
        <v>0</v>
      </c>
      <c r="E2770">
        <f>IF($C2770="",0,SUMIFS(#REF!,#REF!,$C2770,#REF!,"&gt;="&amp;'Display 730 &amp; 1200'!$AN$12,#REF!,"&lt;="&amp;'Display 730 &amp; 1200'!$AN$11))</f>
        <v>0</v>
      </c>
    </row>
    <row r="2771" spans="1:5">
      <c r="A2771" t="str">
        <f>IF(INDEX('Display 730 &amp; 1200'!$A:$A,ROW())="","",INDEX('Display 730 &amp; 1200'!$A:$A,ROW()))</f>
        <v/>
      </c>
      <c r="B2771" t="str">
        <f>IF(INDEX('Display 730 &amp; 1200'!$B:$B,ROW())="","",INDEX('Display 730 &amp; 1200'!$B:$B,ROW()))</f>
        <v/>
      </c>
      <c r="C2771" t="str">
        <f>IF(INDEX('Display 730 &amp; 1200'!$D:$D,ROW())="","",INDEX('Display 730 &amp; 1200'!$D:$D,ROW()))</f>
        <v/>
      </c>
      <c r="D2771">
        <f>IF($C2771="",0,SUMIFS(#REF!,#REF!,$C2771,#REF!,"&gt;="&amp;'Display 730 &amp; 1200'!$AN$10,#REF!,"&lt;="&amp;'Display 730 &amp; 1200'!$AN$9))</f>
        <v>0</v>
      </c>
      <c r="E2771">
        <f>IF($C2771="",0,SUMIFS(#REF!,#REF!,$C2771,#REF!,"&gt;="&amp;'Display 730 &amp; 1200'!$AN$12,#REF!,"&lt;="&amp;'Display 730 &amp; 1200'!$AN$11))</f>
        <v>0</v>
      </c>
    </row>
    <row r="2772" spans="1:5">
      <c r="A2772" t="str">
        <f>IF(INDEX('Display 730 &amp; 1200'!$A:$A,ROW())="","",INDEX('Display 730 &amp; 1200'!$A:$A,ROW()))</f>
        <v/>
      </c>
      <c r="B2772" t="str">
        <f>IF(INDEX('Display 730 &amp; 1200'!$B:$B,ROW())="","",INDEX('Display 730 &amp; 1200'!$B:$B,ROW()))</f>
        <v/>
      </c>
      <c r="C2772" t="str">
        <f>IF(INDEX('Display 730 &amp; 1200'!$D:$D,ROW())="","",INDEX('Display 730 &amp; 1200'!$D:$D,ROW()))</f>
        <v/>
      </c>
      <c r="D2772">
        <f>IF($C2772="",0,SUMIFS(#REF!,#REF!,$C2772,#REF!,"&gt;="&amp;'Display 730 &amp; 1200'!$AN$10,#REF!,"&lt;="&amp;'Display 730 &amp; 1200'!$AN$9))</f>
        <v>0</v>
      </c>
      <c r="E2772">
        <f>IF($C2772="",0,SUMIFS(#REF!,#REF!,$C2772,#REF!,"&gt;="&amp;'Display 730 &amp; 1200'!$AN$12,#REF!,"&lt;="&amp;'Display 730 &amp; 1200'!$AN$11))</f>
        <v>0</v>
      </c>
    </row>
    <row r="2773" spans="1:5">
      <c r="A2773" t="str">
        <f>IF(INDEX('Display 730 &amp; 1200'!$A:$A,ROW())="","",INDEX('Display 730 &amp; 1200'!$A:$A,ROW()))</f>
        <v/>
      </c>
      <c r="B2773" t="str">
        <f>IF(INDEX('Display 730 &amp; 1200'!$B:$B,ROW())="","",INDEX('Display 730 &amp; 1200'!$B:$B,ROW()))</f>
        <v/>
      </c>
      <c r="C2773" t="str">
        <f>IF(INDEX('Display 730 &amp; 1200'!$D:$D,ROW())="","",INDEX('Display 730 &amp; 1200'!$D:$D,ROW()))</f>
        <v/>
      </c>
      <c r="D2773">
        <f>IF($C2773="",0,SUMIFS(#REF!,#REF!,$C2773,#REF!,"&gt;="&amp;'Display 730 &amp; 1200'!$AN$10,#REF!,"&lt;="&amp;'Display 730 &amp; 1200'!$AN$9))</f>
        <v>0</v>
      </c>
      <c r="E2773">
        <f>IF($C2773="",0,SUMIFS(#REF!,#REF!,$C2773,#REF!,"&gt;="&amp;'Display 730 &amp; 1200'!$AN$12,#REF!,"&lt;="&amp;'Display 730 &amp; 1200'!$AN$11))</f>
        <v>0</v>
      </c>
    </row>
    <row r="2774" spans="1:5">
      <c r="A2774" t="str">
        <f>IF(INDEX('Display 730 &amp; 1200'!$A:$A,ROW())="","",INDEX('Display 730 &amp; 1200'!$A:$A,ROW()))</f>
        <v/>
      </c>
      <c r="B2774" t="str">
        <f>IF(INDEX('Display 730 &amp; 1200'!$B:$B,ROW())="","",INDEX('Display 730 &amp; 1200'!$B:$B,ROW()))</f>
        <v/>
      </c>
      <c r="C2774" t="str">
        <f>IF(INDEX('Display 730 &amp; 1200'!$D:$D,ROW())="","",INDEX('Display 730 &amp; 1200'!$D:$D,ROW()))</f>
        <v/>
      </c>
      <c r="D2774">
        <f>IF($C2774="",0,SUMIFS(#REF!,#REF!,$C2774,#REF!,"&gt;="&amp;'Display 730 &amp; 1200'!$AN$10,#REF!,"&lt;="&amp;'Display 730 &amp; 1200'!$AN$9))</f>
        <v>0</v>
      </c>
      <c r="E2774">
        <f>IF($C2774="",0,SUMIFS(#REF!,#REF!,$C2774,#REF!,"&gt;="&amp;'Display 730 &amp; 1200'!$AN$12,#REF!,"&lt;="&amp;'Display 730 &amp; 1200'!$AN$11))</f>
        <v>0</v>
      </c>
    </row>
    <row r="2775" spans="1:5">
      <c r="A2775" t="str">
        <f>IF(INDEX('Display 730 &amp; 1200'!$A:$A,ROW())="","",INDEX('Display 730 &amp; 1200'!$A:$A,ROW()))</f>
        <v/>
      </c>
      <c r="B2775" t="str">
        <f>IF(INDEX('Display 730 &amp; 1200'!$B:$B,ROW())="","",INDEX('Display 730 &amp; 1200'!$B:$B,ROW()))</f>
        <v/>
      </c>
      <c r="C2775" t="str">
        <f>IF(INDEX('Display 730 &amp; 1200'!$D:$D,ROW())="","",INDEX('Display 730 &amp; 1200'!$D:$D,ROW()))</f>
        <v/>
      </c>
      <c r="D2775">
        <f>IF($C2775="",0,SUMIFS(#REF!,#REF!,$C2775,#REF!,"&gt;="&amp;'Display 730 &amp; 1200'!$AN$10,#REF!,"&lt;="&amp;'Display 730 &amp; 1200'!$AN$9))</f>
        <v>0</v>
      </c>
      <c r="E2775">
        <f>IF($C2775="",0,SUMIFS(#REF!,#REF!,$C2775,#REF!,"&gt;="&amp;'Display 730 &amp; 1200'!$AN$12,#REF!,"&lt;="&amp;'Display 730 &amp; 1200'!$AN$11))</f>
        <v>0</v>
      </c>
    </row>
    <row r="2776" spans="1:5">
      <c r="A2776" t="str">
        <f>IF(INDEX('Display 730 &amp; 1200'!$A:$A,ROW())="","",INDEX('Display 730 &amp; 1200'!$A:$A,ROW()))</f>
        <v/>
      </c>
      <c r="B2776" t="str">
        <f>IF(INDEX('Display 730 &amp; 1200'!$B:$B,ROW())="","",INDEX('Display 730 &amp; 1200'!$B:$B,ROW()))</f>
        <v/>
      </c>
      <c r="C2776" t="str">
        <f>IF(INDEX('Display 730 &amp; 1200'!$D:$D,ROW())="","",INDEX('Display 730 &amp; 1200'!$D:$D,ROW()))</f>
        <v/>
      </c>
      <c r="D2776">
        <f>IF($C2776="",0,SUMIFS(#REF!,#REF!,$C2776,#REF!,"&gt;="&amp;'Display 730 &amp; 1200'!$AN$10,#REF!,"&lt;="&amp;'Display 730 &amp; 1200'!$AN$9))</f>
        <v>0</v>
      </c>
      <c r="E2776">
        <f>IF($C2776="",0,SUMIFS(#REF!,#REF!,$C2776,#REF!,"&gt;="&amp;'Display 730 &amp; 1200'!$AN$12,#REF!,"&lt;="&amp;'Display 730 &amp; 1200'!$AN$11))</f>
        <v>0</v>
      </c>
    </row>
    <row r="2777" spans="1:5">
      <c r="A2777" t="str">
        <f>IF(INDEX('Display 730 &amp; 1200'!$A:$A,ROW())="","",INDEX('Display 730 &amp; 1200'!$A:$A,ROW()))</f>
        <v/>
      </c>
      <c r="B2777" t="str">
        <f>IF(INDEX('Display 730 &amp; 1200'!$B:$B,ROW())="","",INDEX('Display 730 &amp; 1200'!$B:$B,ROW()))</f>
        <v/>
      </c>
      <c r="C2777" t="str">
        <f>IF(INDEX('Display 730 &amp; 1200'!$D:$D,ROW())="","",INDEX('Display 730 &amp; 1200'!$D:$D,ROW()))</f>
        <v/>
      </c>
      <c r="D2777">
        <f>IF($C2777="",0,SUMIFS(#REF!,#REF!,$C2777,#REF!,"&gt;="&amp;'Display 730 &amp; 1200'!$AN$10,#REF!,"&lt;="&amp;'Display 730 &amp; 1200'!$AN$9))</f>
        <v>0</v>
      </c>
      <c r="E2777">
        <f>IF($C2777="",0,SUMIFS(#REF!,#REF!,$C2777,#REF!,"&gt;="&amp;'Display 730 &amp; 1200'!$AN$12,#REF!,"&lt;="&amp;'Display 730 &amp; 1200'!$AN$11))</f>
        <v>0</v>
      </c>
    </row>
    <row r="2778" spans="1:5">
      <c r="A2778" t="str">
        <f>IF(INDEX('Display 730 &amp; 1200'!$A:$A,ROW())="","",INDEX('Display 730 &amp; 1200'!$A:$A,ROW()))</f>
        <v/>
      </c>
      <c r="B2778" t="str">
        <f>IF(INDEX('Display 730 &amp; 1200'!$B:$B,ROW())="","",INDEX('Display 730 &amp; 1200'!$B:$B,ROW()))</f>
        <v/>
      </c>
      <c r="C2778" t="str">
        <f>IF(INDEX('Display 730 &amp; 1200'!$D:$D,ROW())="","",INDEX('Display 730 &amp; 1200'!$D:$D,ROW()))</f>
        <v/>
      </c>
      <c r="D2778">
        <f>IF($C2778="",0,SUMIFS(#REF!,#REF!,$C2778,#REF!,"&gt;="&amp;'Display 730 &amp; 1200'!$AN$10,#REF!,"&lt;="&amp;'Display 730 &amp; 1200'!$AN$9))</f>
        <v>0</v>
      </c>
      <c r="E2778">
        <f>IF($C2778="",0,SUMIFS(#REF!,#REF!,$C2778,#REF!,"&gt;="&amp;'Display 730 &amp; 1200'!$AN$12,#REF!,"&lt;="&amp;'Display 730 &amp; 1200'!$AN$11))</f>
        <v>0</v>
      </c>
    </row>
    <row r="2779" spans="1:5">
      <c r="A2779" t="str">
        <f>IF(INDEX('Display 730 &amp; 1200'!$A:$A,ROW())="","",INDEX('Display 730 &amp; 1200'!$A:$A,ROW()))</f>
        <v/>
      </c>
      <c r="B2779" t="str">
        <f>IF(INDEX('Display 730 &amp; 1200'!$B:$B,ROW())="","",INDEX('Display 730 &amp; 1200'!$B:$B,ROW()))</f>
        <v/>
      </c>
      <c r="C2779" t="str">
        <f>IF(INDEX('Display 730 &amp; 1200'!$D:$D,ROW())="","",INDEX('Display 730 &amp; 1200'!$D:$D,ROW()))</f>
        <v/>
      </c>
      <c r="D2779">
        <f>IF($C2779="",0,SUMIFS(#REF!,#REF!,$C2779,#REF!,"&gt;="&amp;'Display 730 &amp; 1200'!$AN$10,#REF!,"&lt;="&amp;'Display 730 &amp; 1200'!$AN$9))</f>
        <v>0</v>
      </c>
      <c r="E2779">
        <f>IF($C2779="",0,SUMIFS(#REF!,#REF!,$C2779,#REF!,"&gt;="&amp;'Display 730 &amp; 1200'!$AN$12,#REF!,"&lt;="&amp;'Display 730 &amp; 1200'!$AN$11))</f>
        <v>0</v>
      </c>
    </row>
    <row r="2780" spans="1:5">
      <c r="A2780" t="str">
        <f>IF(INDEX('Display 730 &amp; 1200'!$A:$A,ROW())="","",INDEX('Display 730 &amp; 1200'!$A:$A,ROW()))</f>
        <v/>
      </c>
      <c r="B2780" t="str">
        <f>IF(INDEX('Display 730 &amp; 1200'!$B:$B,ROW())="","",INDEX('Display 730 &amp; 1200'!$B:$B,ROW()))</f>
        <v/>
      </c>
      <c r="C2780" t="str">
        <f>IF(INDEX('Display 730 &amp; 1200'!$D:$D,ROW())="","",INDEX('Display 730 &amp; 1200'!$D:$D,ROW()))</f>
        <v/>
      </c>
      <c r="D2780">
        <f>IF($C2780="",0,SUMIFS(#REF!,#REF!,$C2780,#REF!,"&gt;="&amp;'Display 730 &amp; 1200'!$AN$10,#REF!,"&lt;="&amp;'Display 730 &amp; 1200'!$AN$9))</f>
        <v>0</v>
      </c>
      <c r="E2780">
        <f>IF($C2780="",0,SUMIFS(#REF!,#REF!,$C2780,#REF!,"&gt;="&amp;'Display 730 &amp; 1200'!$AN$12,#REF!,"&lt;="&amp;'Display 730 &amp; 1200'!$AN$11))</f>
        <v>0</v>
      </c>
    </row>
    <row r="2781" spans="1:5">
      <c r="A2781" t="str">
        <f>IF(INDEX('Display 730 &amp; 1200'!$A:$A,ROW())="","",INDEX('Display 730 &amp; 1200'!$A:$A,ROW()))</f>
        <v/>
      </c>
      <c r="B2781" t="str">
        <f>IF(INDEX('Display 730 &amp; 1200'!$B:$B,ROW())="","",INDEX('Display 730 &amp; 1200'!$B:$B,ROW()))</f>
        <v/>
      </c>
      <c r="C2781" t="str">
        <f>IF(INDEX('Display 730 &amp; 1200'!$D:$D,ROW())="","",INDEX('Display 730 &amp; 1200'!$D:$D,ROW()))</f>
        <v/>
      </c>
      <c r="D2781">
        <f>IF($C2781="",0,SUMIFS(#REF!,#REF!,$C2781,#REF!,"&gt;="&amp;'Display 730 &amp; 1200'!$AN$10,#REF!,"&lt;="&amp;'Display 730 &amp; 1200'!$AN$9))</f>
        <v>0</v>
      </c>
      <c r="E2781">
        <f>IF($C2781="",0,SUMIFS(#REF!,#REF!,$C2781,#REF!,"&gt;="&amp;'Display 730 &amp; 1200'!$AN$12,#REF!,"&lt;="&amp;'Display 730 &amp; 1200'!$AN$11))</f>
        <v>0</v>
      </c>
    </row>
    <row r="2782" spans="1:5">
      <c r="A2782" t="str">
        <f>IF(INDEX('Display 730 &amp; 1200'!$A:$A,ROW())="","",INDEX('Display 730 &amp; 1200'!$A:$A,ROW()))</f>
        <v/>
      </c>
      <c r="B2782" t="str">
        <f>IF(INDEX('Display 730 &amp; 1200'!$B:$B,ROW())="","",INDEX('Display 730 &amp; 1200'!$B:$B,ROW()))</f>
        <v/>
      </c>
      <c r="C2782" t="str">
        <f>IF(INDEX('Display 730 &amp; 1200'!$D:$D,ROW())="","",INDEX('Display 730 &amp; 1200'!$D:$D,ROW()))</f>
        <v/>
      </c>
      <c r="D2782">
        <f>IF($C2782="",0,SUMIFS(#REF!,#REF!,$C2782,#REF!,"&gt;="&amp;'Display 730 &amp; 1200'!$AN$10,#REF!,"&lt;="&amp;'Display 730 &amp; 1200'!$AN$9))</f>
        <v>0</v>
      </c>
      <c r="E2782">
        <f>IF($C2782="",0,SUMIFS(#REF!,#REF!,$C2782,#REF!,"&gt;="&amp;'Display 730 &amp; 1200'!$AN$12,#REF!,"&lt;="&amp;'Display 730 &amp; 1200'!$AN$11))</f>
        <v>0</v>
      </c>
    </row>
    <row r="2783" spans="1:5">
      <c r="A2783" t="str">
        <f>IF(INDEX('Display 730 &amp; 1200'!$A:$A,ROW())="","",INDEX('Display 730 &amp; 1200'!$A:$A,ROW()))</f>
        <v/>
      </c>
      <c r="B2783" t="str">
        <f>IF(INDEX('Display 730 &amp; 1200'!$B:$B,ROW())="","",INDEX('Display 730 &amp; 1200'!$B:$B,ROW()))</f>
        <v/>
      </c>
      <c r="C2783" t="str">
        <f>IF(INDEX('Display 730 &amp; 1200'!$D:$D,ROW())="","",INDEX('Display 730 &amp; 1200'!$D:$D,ROW()))</f>
        <v/>
      </c>
      <c r="D2783">
        <f>IF($C2783="",0,SUMIFS(#REF!,#REF!,$C2783,#REF!,"&gt;="&amp;'Display 730 &amp; 1200'!$AN$10,#REF!,"&lt;="&amp;'Display 730 &amp; 1200'!$AN$9))</f>
        <v>0</v>
      </c>
      <c r="E2783">
        <f>IF($C2783="",0,SUMIFS(#REF!,#REF!,$C2783,#REF!,"&gt;="&amp;'Display 730 &amp; 1200'!$AN$12,#REF!,"&lt;="&amp;'Display 730 &amp; 1200'!$AN$11))</f>
        <v>0</v>
      </c>
    </row>
    <row r="2784" spans="1:5">
      <c r="A2784" t="str">
        <f>IF(INDEX('Display 730 &amp; 1200'!$A:$A,ROW())="","",INDEX('Display 730 &amp; 1200'!$A:$A,ROW()))</f>
        <v/>
      </c>
      <c r="B2784" t="str">
        <f>IF(INDEX('Display 730 &amp; 1200'!$B:$B,ROW())="","",INDEX('Display 730 &amp; 1200'!$B:$B,ROW()))</f>
        <v/>
      </c>
      <c r="C2784" t="str">
        <f>IF(INDEX('Display 730 &amp; 1200'!$D:$D,ROW())="","",INDEX('Display 730 &amp; 1200'!$D:$D,ROW()))</f>
        <v/>
      </c>
      <c r="D2784">
        <f>IF($C2784="",0,SUMIFS(#REF!,#REF!,$C2784,#REF!,"&gt;="&amp;'Display 730 &amp; 1200'!$AN$10,#REF!,"&lt;="&amp;'Display 730 &amp; 1200'!$AN$9))</f>
        <v>0</v>
      </c>
      <c r="E2784">
        <f>IF($C2784="",0,SUMIFS(#REF!,#REF!,$C2784,#REF!,"&gt;="&amp;'Display 730 &amp; 1200'!$AN$12,#REF!,"&lt;="&amp;'Display 730 &amp; 1200'!$AN$11))</f>
        <v>0</v>
      </c>
    </row>
    <row r="2785" spans="1:5">
      <c r="A2785" t="str">
        <f>IF(INDEX('Display 730 &amp; 1200'!$A:$A,ROW())="","",INDEX('Display 730 &amp; 1200'!$A:$A,ROW()))</f>
        <v/>
      </c>
      <c r="B2785" t="str">
        <f>IF(INDEX('Display 730 &amp; 1200'!$B:$B,ROW())="","",INDEX('Display 730 &amp; 1200'!$B:$B,ROW()))</f>
        <v/>
      </c>
      <c r="C2785" t="str">
        <f>IF(INDEX('Display 730 &amp; 1200'!$D:$D,ROW())="","",INDEX('Display 730 &amp; 1200'!$D:$D,ROW()))</f>
        <v/>
      </c>
      <c r="D2785">
        <f>IF($C2785="",0,SUMIFS(#REF!,#REF!,$C2785,#REF!,"&gt;="&amp;'Display 730 &amp; 1200'!$AN$10,#REF!,"&lt;="&amp;'Display 730 &amp; 1200'!$AN$9))</f>
        <v>0</v>
      </c>
      <c r="E2785">
        <f>IF($C2785="",0,SUMIFS(#REF!,#REF!,$C2785,#REF!,"&gt;="&amp;'Display 730 &amp; 1200'!$AN$12,#REF!,"&lt;="&amp;'Display 730 &amp; 1200'!$AN$11))</f>
        <v>0</v>
      </c>
    </row>
    <row r="2786" spans="1:5">
      <c r="A2786" t="str">
        <f>IF(INDEX('Display 730 &amp; 1200'!$A:$A,ROW())="","",INDEX('Display 730 &amp; 1200'!$A:$A,ROW()))</f>
        <v/>
      </c>
      <c r="B2786" t="str">
        <f>IF(INDEX('Display 730 &amp; 1200'!$B:$B,ROW())="","",INDEX('Display 730 &amp; 1200'!$B:$B,ROW()))</f>
        <v/>
      </c>
      <c r="C2786" t="str">
        <f>IF(INDEX('Display 730 &amp; 1200'!$D:$D,ROW())="","",INDEX('Display 730 &amp; 1200'!$D:$D,ROW()))</f>
        <v/>
      </c>
      <c r="D2786">
        <f>IF($C2786="",0,SUMIFS(#REF!,#REF!,$C2786,#REF!,"&gt;="&amp;'Display 730 &amp; 1200'!$AN$10,#REF!,"&lt;="&amp;'Display 730 &amp; 1200'!$AN$9))</f>
        <v>0</v>
      </c>
      <c r="E2786">
        <f>IF($C2786="",0,SUMIFS(#REF!,#REF!,$C2786,#REF!,"&gt;="&amp;'Display 730 &amp; 1200'!$AN$12,#REF!,"&lt;="&amp;'Display 730 &amp; 1200'!$AN$11))</f>
        <v>0</v>
      </c>
    </row>
    <row r="2787" spans="1:5">
      <c r="A2787" t="str">
        <f>IF(INDEX('Display 730 &amp; 1200'!$A:$A,ROW())="","",INDEX('Display 730 &amp; 1200'!$A:$A,ROW()))</f>
        <v/>
      </c>
      <c r="B2787" t="str">
        <f>IF(INDEX('Display 730 &amp; 1200'!$B:$B,ROW())="","",INDEX('Display 730 &amp; 1200'!$B:$B,ROW()))</f>
        <v/>
      </c>
      <c r="C2787" t="str">
        <f>IF(INDEX('Display 730 &amp; 1200'!$D:$D,ROW())="","",INDEX('Display 730 &amp; 1200'!$D:$D,ROW()))</f>
        <v/>
      </c>
      <c r="D2787">
        <f>IF($C2787="",0,SUMIFS(#REF!,#REF!,$C2787,#REF!,"&gt;="&amp;'Display 730 &amp; 1200'!$AN$10,#REF!,"&lt;="&amp;'Display 730 &amp; 1200'!$AN$9))</f>
        <v>0</v>
      </c>
      <c r="E2787">
        <f>IF($C2787="",0,SUMIFS(#REF!,#REF!,$C2787,#REF!,"&gt;="&amp;'Display 730 &amp; 1200'!$AN$12,#REF!,"&lt;="&amp;'Display 730 &amp; 1200'!$AN$11))</f>
        <v>0</v>
      </c>
    </row>
    <row r="2788" spans="1:5">
      <c r="A2788" t="str">
        <f>IF(INDEX('Display 730 &amp; 1200'!$A:$A,ROW())="","",INDEX('Display 730 &amp; 1200'!$A:$A,ROW()))</f>
        <v/>
      </c>
      <c r="B2788" t="str">
        <f>IF(INDEX('Display 730 &amp; 1200'!$B:$B,ROW())="","",INDEX('Display 730 &amp; 1200'!$B:$B,ROW()))</f>
        <v/>
      </c>
      <c r="C2788" t="str">
        <f>IF(INDEX('Display 730 &amp; 1200'!$D:$D,ROW())="","",INDEX('Display 730 &amp; 1200'!$D:$D,ROW()))</f>
        <v/>
      </c>
      <c r="D2788">
        <f>IF($C2788="",0,SUMIFS(#REF!,#REF!,$C2788,#REF!,"&gt;="&amp;'Display 730 &amp; 1200'!$AN$10,#REF!,"&lt;="&amp;'Display 730 &amp; 1200'!$AN$9))</f>
        <v>0</v>
      </c>
      <c r="E2788">
        <f>IF($C2788="",0,SUMIFS(#REF!,#REF!,$C2788,#REF!,"&gt;="&amp;'Display 730 &amp; 1200'!$AN$12,#REF!,"&lt;="&amp;'Display 730 &amp; 1200'!$AN$11))</f>
        <v>0</v>
      </c>
    </row>
    <row r="2789" spans="1:5">
      <c r="A2789" t="str">
        <f>IF(INDEX('Display 730 &amp; 1200'!$A:$A,ROW())="","",INDEX('Display 730 &amp; 1200'!$A:$A,ROW()))</f>
        <v/>
      </c>
      <c r="B2789" t="str">
        <f>IF(INDEX('Display 730 &amp; 1200'!$B:$B,ROW())="","",INDEX('Display 730 &amp; 1200'!$B:$B,ROW()))</f>
        <v/>
      </c>
      <c r="C2789" t="str">
        <f>IF(INDEX('Display 730 &amp; 1200'!$D:$D,ROW())="","",INDEX('Display 730 &amp; 1200'!$D:$D,ROW()))</f>
        <v/>
      </c>
      <c r="D2789">
        <f>IF($C2789="",0,SUMIFS(#REF!,#REF!,$C2789,#REF!,"&gt;="&amp;'Display 730 &amp; 1200'!$AN$10,#REF!,"&lt;="&amp;'Display 730 &amp; 1200'!$AN$9))</f>
        <v>0</v>
      </c>
      <c r="E2789">
        <f>IF($C2789="",0,SUMIFS(#REF!,#REF!,$C2789,#REF!,"&gt;="&amp;'Display 730 &amp; 1200'!$AN$12,#REF!,"&lt;="&amp;'Display 730 &amp; 1200'!$AN$11))</f>
        <v>0</v>
      </c>
    </row>
    <row r="2790" spans="1:5">
      <c r="A2790" t="str">
        <f>IF(INDEX('Display 730 &amp; 1200'!$A:$A,ROW())="","",INDEX('Display 730 &amp; 1200'!$A:$A,ROW()))</f>
        <v/>
      </c>
      <c r="B2790" t="str">
        <f>IF(INDEX('Display 730 &amp; 1200'!$B:$B,ROW())="","",INDEX('Display 730 &amp; 1200'!$B:$B,ROW()))</f>
        <v/>
      </c>
      <c r="C2790" t="str">
        <f>IF(INDEX('Display 730 &amp; 1200'!$D:$D,ROW())="","",INDEX('Display 730 &amp; 1200'!$D:$D,ROW()))</f>
        <v/>
      </c>
      <c r="D2790">
        <f>IF($C2790="",0,SUMIFS(#REF!,#REF!,$C2790,#REF!,"&gt;="&amp;'Display 730 &amp; 1200'!$AN$10,#REF!,"&lt;="&amp;'Display 730 &amp; 1200'!$AN$9))</f>
        <v>0</v>
      </c>
      <c r="E2790">
        <f>IF($C2790="",0,SUMIFS(#REF!,#REF!,$C2790,#REF!,"&gt;="&amp;'Display 730 &amp; 1200'!$AN$12,#REF!,"&lt;="&amp;'Display 730 &amp; 1200'!$AN$11))</f>
        <v>0</v>
      </c>
    </row>
    <row r="2791" spans="1:5">
      <c r="A2791" t="str">
        <f>IF(INDEX('Display 730 &amp; 1200'!$A:$A,ROW())="","",INDEX('Display 730 &amp; 1200'!$A:$A,ROW()))</f>
        <v/>
      </c>
      <c r="B2791" t="str">
        <f>IF(INDEX('Display 730 &amp; 1200'!$B:$B,ROW())="","",INDEX('Display 730 &amp; 1200'!$B:$B,ROW()))</f>
        <v/>
      </c>
      <c r="C2791" t="str">
        <f>IF(INDEX('Display 730 &amp; 1200'!$D:$D,ROW())="","",INDEX('Display 730 &amp; 1200'!$D:$D,ROW()))</f>
        <v/>
      </c>
      <c r="D2791">
        <f>IF($C2791="",0,SUMIFS(#REF!,#REF!,$C2791,#REF!,"&gt;="&amp;'Display 730 &amp; 1200'!$AN$10,#REF!,"&lt;="&amp;'Display 730 &amp; 1200'!$AN$9))</f>
        <v>0</v>
      </c>
      <c r="E2791">
        <f>IF($C2791="",0,SUMIFS(#REF!,#REF!,$C2791,#REF!,"&gt;="&amp;'Display 730 &amp; 1200'!$AN$12,#REF!,"&lt;="&amp;'Display 730 &amp; 1200'!$AN$11))</f>
        <v>0</v>
      </c>
    </row>
    <row r="2792" spans="1:5">
      <c r="A2792" t="str">
        <f>IF(INDEX('Display 730 &amp; 1200'!$A:$A,ROW())="","",INDEX('Display 730 &amp; 1200'!$A:$A,ROW()))</f>
        <v/>
      </c>
      <c r="B2792" t="str">
        <f>IF(INDEX('Display 730 &amp; 1200'!$B:$B,ROW())="","",INDEX('Display 730 &amp; 1200'!$B:$B,ROW()))</f>
        <v/>
      </c>
      <c r="C2792" t="str">
        <f>IF(INDEX('Display 730 &amp; 1200'!$D:$D,ROW())="","",INDEX('Display 730 &amp; 1200'!$D:$D,ROW()))</f>
        <v/>
      </c>
      <c r="D2792">
        <f>IF($C2792="",0,SUMIFS(#REF!,#REF!,$C2792,#REF!,"&gt;="&amp;'Display 730 &amp; 1200'!$AN$10,#REF!,"&lt;="&amp;'Display 730 &amp; 1200'!$AN$9))</f>
        <v>0</v>
      </c>
      <c r="E2792">
        <f>IF($C2792="",0,SUMIFS(#REF!,#REF!,$C2792,#REF!,"&gt;="&amp;'Display 730 &amp; 1200'!$AN$12,#REF!,"&lt;="&amp;'Display 730 &amp; 1200'!$AN$11))</f>
        <v>0</v>
      </c>
    </row>
    <row r="2793" spans="1:5">
      <c r="A2793" t="str">
        <f>IF(INDEX('Display 730 &amp; 1200'!$A:$A,ROW())="","",INDEX('Display 730 &amp; 1200'!$A:$A,ROW()))</f>
        <v/>
      </c>
      <c r="B2793" t="str">
        <f>IF(INDEX('Display 730 &amp; 1200'!$B:$B,ROW())="","",INDEX('Display 730 &amp; 1200'!$B:$B,ROW()))</f>
        <v/>
      </c>
      <c r="C2793" t="str">
        <f>IF(INDEX('Display 730 &amp; 1200'!$D:$D,ROW())="","",INDEX('Display 730 &amp; 1200'!$D:$D,ROW()))</f>
        <v/>
      </c>
      <c r="D2793">
        <f>IF($C2793="",0,SUMIFS(#REF!,#REF!,$C2793,#REF!,"&gt;="&amp;'Display 730 &amp; 1200'!$AN$10,#REF!,"&lt;="&amp;'Display 730 &amp; 1200'!$AN$9))</f>
        <v>0</v>
      </c>
      <c r="E2793">
        <f>IF($C2793="",0,SUMIFS(#REF!,#REF!,$C2793,#REF!,"&gt;="&amp;'Display 730 &amp; 1200'!$AN$12,#REF!,"&lt;="&amp;'Display 730 &amp; 1200'!$AN$11))</f>
        <v>0</v>
      </c>
    </row>
    <row r="2794" spans="1:5">
      <c r="A2794" t="str">
        <f>IF(INDEX('Display 730 &amp; 1200'!$A:$A,ROW())="","",INDEX('Display 730 &amp; 1200'!$A:$A,ROW()))</f>
        <v/>
      </c>
      <c r="B2794" t="str">
        <f>IF(INDEX('Display 730 &amp; 1200'!$B:$B,ROW())="","",INDEX('Display 730 &amp; 1200'!$B:$B,ROW()))</f>
        <v/>
      </c>
      <c r="C2794" t="str">
        <f>IF(INDEX('Display 730 &amp; 1200'!$D:$D,ROW())="","",INDEX('Display 730 &amp; 1200'!$D:$D,ROW()))</f>
        <v/>
      </c>
      <c r="D2794">
        <f>IF($C2794="",0,SUMIFS(#REF!,#REF!,$C2794,#REF!,"&gt;="&amp;'Display 730 &amp; 1200'!$AN$10,#REF!,"&lt;="&amp;'Display 730 &amp; 1200'!$AN$9))</f>
        <v>0</v>
      </c>
      <c r="E2794">
        <f>IF($C2794="",0,SUMIFS(#REF!,#REF!,$C2794,#REF!,"&gt;="&amp;'Display 730 &amp; 1200'!$AN$12,#REF!,"&lt;="&amp;'Display 730 &amp; 1200'!$AN$11))</f>
        <v>0</v>
      </c>
    </row>
    <row r="2795" spans="1:5">
      <c r="A2795" t="str">
        <f>IF(INDEX('Display 730 &amp; 1200'!$A:$A,ROW())="","",INDEX('Display 730 &amp; 1200'!$A:$A,ROW()))</f>
        <v/>
      </c>
      <c r="B2795" t="str">
        <f>IF(INDEX('Display 730 &amp; 1200'!$B:$B,ROW())="","",INDEX('Display 730 &amp; 1200'!$B:$B,ROW()))</f>
        <v/>
      </c>
      <c r="C2795" t="str">
        <f>IF(INDEX('Display 730 &amp; 1200'!$D:$D,ROW())="","",INDEX('Display 730 &amp; 1200'!$D:$D,ROW()))</f>
        <v/>
      </c>
      <c r="D2795">
        <f>IF($C2795="",0,SUMIFS(#REF!,#REF!,$C2795,#REF!,"&gt;="&amp;'Display 730 &amp; 1200'!$AN$10,#REF!,"&lt;="&amp;'Display 730 &amp; 1200'!$AN$9))</f>
        <v>0</v>
      </c>
      <c r="E2795">
        <f>IF($C2795="",0,SUMIFS(#REF!,#REF!,$C2795,#REF!,"&gt;="&amp;'Display 730 &amp; 1200'!$AN$12,#REF!,"&lt;="&amp;'Display 730 &amp; 1200'!$AN$11))</f>
        <v>0</v>
      </c>
    </row>
    <row r="2796" spans="1:5">
      <c r="A2796" t="str">
        <f>IF(INDEX('Display 730 &amp; 1200'!$A:$A,ROW())="","",INDEX('Display 730 &amp; 1200'!$A:$A,ROW()))</f>
        <v/>
      </c>
      <c r="B2796" t="str">
        <f>IF(INDEX('Display 730 &amp; 1200'!$B:$B,ROW())="","",INDEX('Display 730 &amp; 1200'!$B:$B,ROW()))</f>
        <v/>
      </c>
      <c r="C2796" t="str">
        <f>IF(INDEX('Display 730 &amp; 1200'!$D:$D,ROW())="","",INDEX('Display 730 &amp; 1200'!$D:$D,ROW()))</f>
        <v/>
      </c>
      <c r="D2796">
        <f>IF($C2796="",0,SUMIFS(#REF!,#REF!,$C2796,#REF!,"&gt;="&amp;'Display 730 &amp; 1200'!$AN$10,#REF!,"&lt;="&amp;'Display 730 &amp; 1200'!$AN$9))</f>
        <v>0</v>
      </c>
      <c r="E2796">
        <f>IF($C2796="",0,SUMIFS(#REF!,#REF!,$C2796,#REF!,"&gt;="&amp;'Display 730 &amp; 1200'!$AN$12,#REF!,"&lt;="&amp;'Display 730 &amp; 1200'!$AN$11))</f>
        <v>0</v>
      </c>
    </row>
    <row r="2797" spans="1:5">
      <c r="A2797" t="str">
        <f>IF(INDEX('Display 730 &amp; 1200'!$A:$A,ROW())="","",INDEX('Display 730 &amp; 1200'!$A:$A,ROW()))</f>
        <v/>
      </c>
      <c r="B2797" t="str">
        <f>IF(INDEX('Display 730 &amp; 1200'!$B:$B,ROW())="","",INDEX('Display 730 &amp; 1200'!$B:$B,ROW()))</f>
        <v/>
      </c>
      <c r="C2797" t="str">
        <f>IF(INDEX('Display 730 &amp; 1200'!$D:$D,ROW())="","",INDEX('Display 730 &amp; 1200'!$D:$D,ROW()))</f>
        <v/>
      </c>
      <c r="D2797">
        <f>IF($C2797="",0,SUMIFS(#REF!,#REF!,$C2797,#REF!,"&gt;="&amp;'Display 730 &amp; 1200'!$AN$10,#REF!,"&lt;="&amp;'Display 730 &amp; 1200'!$AN$9))</f>
        <v>0</v>
      </c>
      <c r="E2797">
        <f>IF($C2797="",0,SUMIFS(#REF!,#REF!,$C2797,#REF!,"&gt;="&amp;'Display 730 &amp; 1200'!$AN$12,#REF!,"&lt;="&amp;'Display 730 &amp; 1200'!$AN$11))</f>
        <v>0</v>
      </c>
    </row>
    <row r="2798" spans="1:5">
      <c r="A2798" t="str">
        <f>IF(INDEX('Display 730 &amp; 1200'!$A:$A,ROW())="","",INDEX('Display 730 &amp; 1200'!$A:$A,ROW()))</f>
        <v/>
      </c>
      <c r="B2798" t="str">
        <f>IF(INDEX('Display 730 &amp; 1200'!$B:$B,ROW())="","",INDEX('Display 730 &amp; 1200'!$B:$B,ROW()))</f>
        <v/>
      </c>
      <c r="C2798" t="str">
        <f>IF(INDEX('Display 730 &amp; 1200'!$D:$D,ROW())="","",INDEX('Display 730 &amp; 1200'!$D:$D,ROW()))</f>
        <v/>
      </c>
      <c r="D2798">
        <f>IF($C2798="",0,SUMIFS(#REF!,#REF!,$C2798,#REF!,"&gt;="&amp;'Display 730 &amp; 1200'!$AN$10,#REF!,"&lt;="&amp;'Display 730 &amp; 1200'!$AN$9))</f>
        <v>0</v>
      </c>
      <c r="E2798">
        <f>IF($C2798="",0,SUMIFS(#REF!,#REF!,$C2798,#REF!,"&gt;="&amp;'Display 730 &amp; 1200'!$AN$12,#REF!,"&lt;="&amp;'Display 730 &amp; 1200'!$AN$11))</f>
        <v>0</v>
      </c>
    </row>
    <row r="2799" spans="1:5">
      <c r="A2799" t="str">
        <f>IF(INDEX('Display 730 &amp; 1200'!$A:$A,ROW())="","",INDEX('Display 730 &amp; 1200'!$A:$A,ROW()))</f>
        <v/>
      </c>
      <c r="B2799" t="str">
        <f>IF(INDEX('Display 730 &amp; 1200'!$B:$B,ROW())="","",INDEX('Display 730 &amp; 1200'!$B:$B,ROW()))</f>
        <v/>
      </c>
      <c r="C2799" t="str">
        <f>IF(INDEX('Display 730 &amp; 1200'!$D:$D,ROW())="","",INDEX('Display 730 &amp; 1200'!$D:$D,ROW()))</f>
        <v/>
      </c>
      <c r="D2799">
        <f>IF($C2799="",0,SUMIFS(#REF!,#REF!,$C2799,#REF!,"&gt;="&amp;'Display 730 &amp; 1200'!$AN$10,#REF!,"&lt;="&amp;'Display 730 &amp; 1200'!$AN$9))</f>
        <v>0</v>
      </c>
      <c r="E2799">
        <f>IF($C2799="",0,SUMIFS(#REF!,#REF!,$C2799,#REF!,"&gt;="&amp;'Display 730 &amp; 1200'!$AN$12,#REF!,"&lt;="&amp;'Display 730 &amp; 1200'!$AN$11))</f>
        <v>0</v>
      </c>
    </row>
    <row r="2800" spans="1:5">
      <c r="A2800" t="str">
        <f>IF(INDEX('Display 730 &amp; 1200'!$A:$A,ROW())="","",INDEX('Display 730 &amp; 1200'!$A:$A,ROW()))</f>
        <v/>
      </c>
      <c r="B2800" t="str">
        <f>IF(INDEX('Display 730 &amp; 1200'!$B:$B,ROW())="","",INDEX('Display 730 &amp; 1200'!$B:$B,ROW()))</f>
        <v/>
      </c>
      <c r="C2800" t="str">
        <f>IF(INDEX('Display 730 &amp; 1200'!$D:$D,ROW())="","",INDEX('Display 730 &amp; 1200'!$D:$D,ROW()))</f>
        <v/>
      </c>
      <c r="D2800">
        <f>IF($C2800="",0,SUMIFS(#REF!,#REF!,$C2800,#REF!,"&gt;="&amp;'Display 730 &amp; 1200'!$AN$10,#REF!,"&lt;="&amp;'Display 730 &amp; 1200'!$AN$9))</f>
        <v>0</v>
      </c>
      <c r="E2800">
        <f>IF($C2800="",0,SUMIFS(#REF!,#REF!,$C2800,#REF!,"&gt;="&amp;'Display 730 &amp; 1200'!$AN$12,#REF!,"&lt;="&amp;'Display 730 &amp; 1200'!$AN$11))</f>
        <v>0</v>
      </c>
    </row>
    <row r="2801" spans="1:5">
      <c r="A2801" t="str">
        <f>IF(INDEX('Display 730 &amp; 1200'!$A:$A,ROW())="","",INDEX('Display 730 &amp; 1200'!$A:$A,ROW()))</f>
        <v/>
      </c>
      <c r="B2801" t="str">
        <f>IF(INDEX('Display 730 &amp; 1200'!$B:$B,ROW())="","",INDEX('Display 730 &amp; 1200'!$B:$B,ROW()))</f>
        <v/>
      </c>
      <c r="C2801" t="str">
        <f>IF(INDEX('Display 730 &amp; 1200'!$D:$D,ROW())="","",INDEX('Display 730 &amp; 1200'!$D:$D,ROW()))</f>
        <v/>
      </c>
      <c r="D2801">
        <f>IF($C2801="",0,SUMIFS(#REF!,#REF!,$C2801,#REF!,"&gt;="&amp;'Display 730 &amp; 1200'!$AN$10,#REF!,"&lt;="&amp;'Display 730 &amp; 1200'!$AN$9))</f>
        <v>0</v>
      </c>
      <c r="E2801">
        <f>IF($C2801="",0,SUMIFS(#REF!,#REF!,$C2801,#REF!,"&gt;="&amp;'Display 730 &amp; 1200'!$AN$12,#REF!,"&lt;="&amp;'Display 730 &amp; 1200'!$AN$11))</f>
        <v>0</v>
      </c>
    </row>
    <row r="2802" spans="1:5">
      <c r="A2802" t="str">
        <f>IF(INDEX('Display 730 &amp; 1200'!$A:$A,ROW())="","",INDEX('Display 730 &amp; 1200'!$A:$A,ROW()))</f>
        <v/>
      </c>
      <c r="B2802" t="str">
        <f>IF(INDEX('Display 730 &amp; 1200'!$B:$B,ROW())="","",INDEX('Display 730 &amp; 1200'!$B:$B,ROW()))</f>
        <v/>
      </c>
      <c r="C2802" t="str">
        <f>IF(INDEX('Display 730 &amp; 1200'!$D:$D,ROW())="","",INDEX('Display 730 &amp; 1200'!$D:$D,ROW()))</f>
        <v/>
      </c>
      <c r="D2802">
        <f>IF($C2802="",0,SUMIFS(#REF!,#REF!,$C2802,#REF!,"&gt;="&amp;'Display 730 &amp; 1200'!$AN$10,#REF!,"&lt;="&amp;'Display 730 &amp; 1200'!$AN$9))</f>
        <v>0</v>
      </c>
      <c r="E2802">
        <f>IF($C2802="",0,SUMIFS(#REF!,#REF!,$C2802,#REF!,"&gt;="&amp;'Display 730 &amp; 1200'!$AN$12,#REF!,"&lt;="&amp;'Display 730 &amp; 1200'!$AN$11))</f>
        <v>0</v>
      </c>
    </row>
    <row r="2803" spans="1:5">
      <c r="A2803" t="str">
        <f>IF(INDEX('Display 730 &amp; 1200'!$A:$A,ROW())="","",INDEX('Display 730 &amp; 1200'!$A:$A,ROW()))</f>
        <v/>
      </c>
      <c r="B2803" t="str">
        <f>IF(INDEX('Display 730 &amp; 1200'!$B:$B,ROW())="","",INDEX('Display 730 &amp; 1200'!$B:$B,ROW()))</f>
        <v/>
      </c>
      <c r="C2803" t="str">
        <f>IF(INDEX('Display 730 &amp; 1200'!$D:$D,ROW())="","",INDEX('Display 730 &amp; 1200'!$D:$D,ROW()))</f>
        <v/>
      </c>
      <c r="D2803">
        <f>IF($C2803="",0,SUMIFS(#REF!,#REF!,$C2803,#REF!,"&gt;="&amp;'Display 730 &amp; 1200'!$AN$10,#REF!,"&lt;="&amp;'Display 730 &amp; 1200'!$AN$9))</f>
        <v>0</v>
      </c>
      <c r="E2803">
        <f>IF($C2803="",0,SUMIFS(#REF!,#REF!,$C2803,#REF!,"&gt;="&amp;'Display 730 &amp; 1200'!$AN$12,#REF!,"&lt;="&amp;'Display 730 &amp; 1200'!$AN$11))</f>
        <v>0</v>
      </c>
    </row>
    <row r="2804" spans="1:5">
      <c r="A2804" t="str">
        <f>IF(INDEX('Display 730 &amp; 1200'!$A:$A,ROW())="","",INDEX('Display 730 &amp; 1200'!$A:$A,ROW()))</f>
        <v/>
      </c>
      <c r="B2804" t="str">
        <f>IF(INDEX('Display 730 &amp; 1200'!$B:$B,ROW())="","",INDEX('Display 730 &amp; 1200'!$B:$B,ROW()))</f>
        <v/>
      </c>
      <c r="C2804" t="str">
        <f>IF(INDEX('Display 730 &amp; 1200'!$D:$D,ROW())="","",INDEX('Display 730 &amp; 1200'!$D:$D,ROW()))</f>
        <v/>
      </c>
      <c r="D2804">
        <f>IF($C2804="",0,SUMIFS(#REF!,#REF!,$C2804,#REF!,"&gt;="&amp;'Display 730 &amp; 1200'!$AN$10,#REF!,"&lt;="&amp;'Display 730 &amp; 1200'!$AN$9))</f>
        <v>0</v>
      </c>
      <c r="E2804">
        <f>IF($C2804="",0,SUMIFS(#REF!,#REF!,$C2804,#REF!,"&gt;="&amp;'Display 730 &amp; 1200'!$AN$12,#REF!,"&lt;="&amp;'Display 730 &amp; 1200'!$AN$11))</f>
        <v>0</v>
      </c>
    </row>
    <row r="2805" spans="1:5">
      <c r="A2805" t="str">
        <f>IF(INDEX('Display 730 &amp; 1200'!$A:$A,ROW())="","",INDEX('Display 730 &amp; 1200'!$A:$A,ROW()))</f>
        <v/>
      </c>
      <c r="B2805" t="str">
        <f>IF(INDEX('Display 730 &amp; 1200'!$B:$B,ROW())="","",INDEX('Display 730 &amp; 1200'!$B:$B,ROW()))</f>
        <v/>
      </c>
      <c r="C2805" t="str">
        <f>IF(INDEX('Display 730 &amp; 1200'!$D:$D,ROW())="","",INDEX('Display 730 &amp; 1200'!$D:$D,ROW()))</f>
        <v/>
      </c>
      <c r="D2805">
        <f>IF($C2805="",0,SUMIFS(#REF!,#REF!,$C2805,#REF!,"&gt;="&amp;'Display 730 &amp; 1200'!$AN$10,#REF!,"&lt;="&amp;'Display 730 &amp; 1200'!$AN$9))</f>
        <v>0</v>
      </c>
      <c r="E2805">
        <f>IF($C2805="",0,SUMIFS(#REF!,#REF!,$C2805,#REF!,"&gt;="&amp;'Display 730 &amp; 1200'!$AN$12,#REF!,"&lt;="&amp;'Display 730 &amp; 1200'!$AN$11))</f>
        <v>0</v>
      </c>
    </row>
    <row r="2806" spans="1:5">
      <c r="A2806" t="str">
        <f>IF(INDEX('Display 730 &amp; 1200'!$A:$A,ROW())="","",INDEX('Display 730 &amp; 1200'!$A:$A,ROW()))</f>
        <v/>
      </c>
      <c r="B2806" t="str">
        <f>IF(INDEX('Display 730 &amp; 1200'!$B:$B,ROW())="","",INDEX('Display 730 &amp; 1200'!$B:$B,ROW()))</f>
        <v/>
      </c>
      <c r="C2806" t="str">
        <f>IF(INDEX('Display 730 &amp; 1200'!$D:$D,ROW())="","",INDEX('Display 730 &amp; 1200'!$D:$D,ROW()))</f>
        <v/>
      </c>
      <c r="D2806">
        <f>IF($C2806="",0,SUMIFS(#REF!,#REF!,$C2806,#REF!,"&gt;="&amp;'Display 730 &amp; 1200'!$AN$10,#REF!,"&lt;="&amp;'Display 730 &amp; 1200'!$AN$9))</f>
        <v>0</v>
      </c>
      <c r="E2806">
        <f>IF($C2806="",0,SUMIFS(#REF!,#REF!,$C2806,#REF!,"&gt;="&amp;'Display 730 &amp; 1200'!$AN$12,#REF!,"&lt;="&amp;'Display 730 &amp; 1200'!$AN$11))</f>
        <v>0</v>
      </c>
    </row>
    <row r="2807" spans="1:5">
      <c r="A2807" t="str">
        <f>IF(INDEX('Display 730 &amp; 1200'!$A:$A,ROW())="","",INDEX('Display 730 &amp; 1200'!$A:$A,ROW()))</f>
        <v/>
      </c>
      <c r="B2807" t="str">
        <f>IF(INDEX('Display 730 &amp; 1200'!$B:$B,ROW())="","",INDEX('Display 730 &amp; 1200'!$B:$B,ROW()))</f>
        <v/>
      </c>
      <c r="C2807" t="str">
        <f>IF(INDEX('Display 730 &amp; 1200'!$D:$D,ROW())="","",INDEX('Display 730 &amp; 1200'!$D:$D,ROW()))</f>
        <v/>
      </c>
      <c r="D2807">
        <f>IF($C2807="",0,SUMIFS(#REF!,#REF!,$C2807,#REF!,"&gt;="&amp;'Display 730 &amp; 1200'!$AN$10,#REF!,"&lt;="&amp;'Display 730 &amp; 1200'!$AN$9))</f>
        <v>0</v>
      </c>
      <c r="E2807">
        <f>IF($C2807="",0,SUMIFS(#REF!,#REF!,$C2807,#REF!,"&gt;="&amp;'Display 730 &amp; 1200'!$AN$12,#REF!,"&lt;="&amp;'Display 730 &amp; 1200'!$AN$11))</f>
        <v>0</v>
      </c>
    </row>
    <row r="2808" spans="1:5">
      <c r="A2808" t="str">
        <f>IF(INDEX('Display 730 &amp; 1200'!$A:$A,ROW())="","",INDEX('Display 730 &amp; 1200'!$A:$A,ROW()))</f>
        <v/>
      </c>
      <c r="B2808" t="str">
        <f>IF(INDEX('Display 730 &amp; 1200'!$B:$B,ROW())="","",INDEX('Display 730 &amp; 1200'!$B:$B,ROW()))</f>
        <v/>
      </c>
      <c r="C2808" t="str">
        <f>IF(INDEX('Display 730 &amp; 1200'!$D:$D,ROW())="","",INDEX('Display 730 &amp; 1200'!$D:$D,ROW()))</f>
        <v/>
      </c>
      <c r="D2808">
        <f>IF($C2808="",0,SUMIFS(#REF!,#REF!,$C2808,#REF!,"&gt;="&amp;'Display 730 &amp; 1200'!$AN$10,#REF!,"&lt;="&amp;'Display 730 &amp; 1200'!$AN$9))</f>
        <v>0</v>
      </c>
      <c r="E2808">
        <f>IF($C2808="",0,SUMIFS(#REF!,#REF!,$C2808,#REF!,"&gt;="&amp;'Display 730 &amp; 1200'!$AN$12,#REF!,"&lt;="&amp;'Display 730 &amp; 1200'!$AN$11))</f>
        <v>0</v>
      </c>
    </row>
    <row r="2809" spans="1:5">
      <c r="A2809" t="str">
        <f>IF(INDEX('Display 730 &amp; 1200'!$A:$A,ROW())="","",INDEX('Display 730 &amp; 1200'!$A:$A,ROW()))</f>
        <v/>
      </c>
      <c r="B2809" t="str">
        <f>IF(INDEX('Display 730 &amp; 1200'!$B:$B,ROW())="","",INDEX('Display 730 &amp; 1200'!$B:$B,ROW()))</f>
        <v/>
      </c>
      <c r="C2809" t="str">
        <f>IF(INDEX('Display 730 &amp; 1200'!$D:$D,ROW())="","",INDEX('Display 730 &amp; 1200'!$D:$D,ROW()))</f>
        <v/>
      </c>
      <c r="D2809">
        <f>IF($C2809="",0,SUMIFS(#REF!,#REF!,$C2809,#REF!,"&gt;="&amp;'Display 730 &amp; 1200'!$AN$10,#REF!,"&lt;="&amp;'Display 730 &amp; 1200'!$AN$9))</f>
        <v>0</v>
      </c>
      <c r="E2809">
        <f>IF($C2809="",0,SUMIFS(#REF!,#REF!,$C2809,#REF!,"&gt;="&amp;'Display 730 &amp; 1200'!$AN$12,#REF!,"&lt;="&amp;'Display 730 &amp; 1200'!$AN$11))</f>
        <v>0</v>
      </c>
    </row>
    <row r="2810" spans="1:5">
      <c r="A2810" t="str">
        <f>IF(INDEX('Display 730 &amp; 1200'!$A:$A,ROW())="","",INDEX('Display 730 &amp; 1200'!$A:$A,ROW()))</f>
        <v/>
      </c>
      <c r="B2810" t="str">
        <f>IF(INDEX('Display 730 &amp; 1200'!$B:$B,ROW())="","",INDEX('Display 730 &amp; 1200'!$B:$B,ROW()))</f>
        <v/>
      </c>
      <c r="C2810" t="str">
        <f>IF(INDEX('Display 730 &amp; 1200'!$D:$D,ROW())="","",INDEX('Display 730 &amp; 1200'!$D:$D,ROW()))</f>
        <v/>
      </c>
      <c r="D2810">
        <f>IF($C2810="",0,SUMIFS(#REF!,#REF!,$C2810,#REF!,"&gt;="&amp;'Display 730 &amp; 1200'!$AN$10,#REF!,"&lt;="&amp;'Display 730 &amp; 1200'!$AN$9))</f>
        <v>0</v>
      </c>
      <c r="E2810">
        <f>IF($C2810="",0,SUMIFS(#REF!,#REF!,$C2810,#REF!,"&gt;="&amp;'Display 730 &amp; 1200'!$AN$12,#REF!,"&lt;="&amp;'Display 730 &amp; 1200'!$AN$11))</f>
        <v>0</v>
      </c>
    </row>
    <row r="2811" spans="1:5">
      <c r="A2811" t="str">
        <f>IF(INDEX('Display 730 &amp; 1200'!$A:$A,ROW())="","",INDEX('Display 730 &amp; 1200'!$A:$A,ROW()))</f>
        <v/>
      </c>
      <c r="B2811" t="str">
        <f>IF(INDEX('Display 730 &amp; 1200'!$B:$B,ROW())="","",INDEX('Display 730 &amp; 1200'!$B:$B,ROW()))</f>
        <v/>
      </c>
      <c r="C2811" t="str">
        <f>IF(INDEX('Display 730 &amp; 1200'!$D:$D,ROW())="","",INDEX('Display 730 &amp; 1200'!$D:$D,ROW()))</f>
        <v/>
      </c>
      <c r="D2811">
        <f>IF($C2811="",0,SUMIFS(#REF!,#REF!,$C2811,#REF!,"&gt;="&amp;'Display 730 &amp; 1200'!$AN$10,#REF!,"&lt;="&amp;'Display 730 &amp; 1200'!$AN$9))</f>
        <v>0</v>
      </c>
      <c r="E2811">
        <f>IF($C2811="",0,SUMIFS(#REF!,#REF!,$C2811,#REF!,"&gt;="&amp;'Display 730 &amp; 1200'!$AN$12,#REF!,"&lt;="&amp;'Display 730 &amp; 1200'!$AN$11))</f>
        <v>0</v>
      </c>
    </row>
    <row r="2812" spans="1:5">
      <c r="A2812" t="str">
        <f>IF(INDEX('Display 730 &amp; 1200'!$A:$A,ROW())="","",INDEX('Display 730 &amp; 1200'!$A:$A,ROW()))</f>
        <v/>
      </c>
      <c r="B2812" t="str">
        <f>IF(INDEX('Display 730 &amp; 1200'!$B:$B,ROW())="","",INDEX('Display 730 &amp; 1200'!$B:$B,ROW()))</f>
        <v/>
      </c>
      <c r="C2812" t="str">
        <f>IF(INDEX('Display 730 &amp; 1200'!$D:$D,ROW())="","",INDEX('Display 730 &amp; 1200'!$D:$D,ROW()))</f>
        <v/>
      </c>
      <c r="D2812">
        <f>IF($C2812="",0,SUMIFS(#REF!,#REF!,$C2812,#REF!,"&gt;="&amp;'Display 730 &amp; 1200'!$AN$10,#REF!,"&lt;="&amp;'Display 730 &amp; 1200'!$AN$9))</f>
        <v>0</v>
      </c>
      <c r="E2812">
        <f>IF($C2812="",0,SUMIFS(#REF!,#REF!,$C2812,#REF!,"&gt;="&amp;'Display 730 &amp; 1200'!$AN$12,#REF!,"&lt;="&amp;'Display 730 &amp; 1200'!$AN$11))</f>
        <v>0</v>
      </c>
    </row>
    <row r="2813" spans="1:5">
      <c r="A2813" t="str">
        <f>IF(INDEX('Display 730 &amp; 1200'!$A:$A,ROW())="","",INDEX('Display 730 &amp; 1200'!$A:$A,ROW()))</f>
        <v/>
      </c>
      <c r="B2813" t="str">
        <f>IF(INDEX('Display 730 &amp; 1200'!$B:$B,ROW())="","",INDEX('Display 730 &amp; 1200'!$B:$B,ROW()))</f>
        <v/>
      </c>
      <c r="C2813" t="str">
        <f>IF(INDEX('Display 730 &amp; 1200'!$D:$D,ROW())="","",INDEX('Display 730 &amp; 1200'!$D:$D,ROW()))</f>
        <v/>
      </c>
      <c r="D2813">
        <f>IF($C2813="",0,SUMIFS(#REF!,#REF!,$C2813,#REF!,"&gt;="&amp;'Display 730 &amp; 1200'!$AN$10,#REF!,"&lt;="&amp;'Display 730 &amp; 1200'!$AN$9))</f>
        <v>0</v>
      </c>
      <c r="E2813">
        <f>IF($C2813="",0,SUMIFS(#REF!,#REF!,$C2813,#REF!,"&gt;="&amp;'Display 730 &amp; 1200'!$AN$12,#REF!,"&lt;="&amp;'Display 730 &amp; 1200'!$AN$11))</f>
        <v>0</v>
      </c>
    </row>
    <row r="2814" spans="1:5">
      <c r="A2814" t="str">
        <f>IF(INDEX('Display 730 &amp; 1200'!$A:$A,ROW())="","",INDEX('Display 730 &amp; 1200'!$A:$A,ROW()))</f>
        <v/>
      </c>
      <c r="B2814" t="str">
        <f>IF(INDEX('Display 730 &amp; 1200'!$B:$B,ROW())="","",INDEX('Display 730 &amp; 1200'!$B:$B,ROW()))</f>
        <v/>
      </c>
      <c r="C2814" t="str">
        <f>IF(INDEX('Display 730 &amp; 1200'!$D:$D,ROW())="","",INDEX('Display 730 &amp; 1200'!$D:$D,ROW()))</f>
        <v/>
      </c>
      <c r="D2814">
        <f>IF($C2814="",0,SUMIFS(#REF!,#REF!,$C2814,#REF!,"&gt;="&amp;'Display 730 &amp; 1200'!$AN$10,#REF!,"&lt;="&amp;'Display 730 &amp; 1200'!$AN$9))</f>
        <v>0</v>
      </c>
      <c r="E2814">
        <f>IF($C2814="",0,SUMIFS(#REF!,#REF!,$C2814,#REF!,"&gt;="&amp;'Display 730 &amp; 1200'!$AN$12,#REF!,"&lt;="&amp;'Display 730 &amp; 1200'!$AN$11))</f>
        <v>0</v>
      </c>
    </row>
    <row r="2815" spans="1:5">
      <c r="A2815" t="str">
        <f>IF(INDEX('Display 730 &amp; 1200'!$A:$A,ROW())="","",INDEX('Display 730 &amp; 1200'!$A:$A,ROW()))</f>
        <v/>
      </c>
      <c r="B2815" t="str">
        <f>IF(INDEX('Display 730 &amp; 1200'!$B:$B,ROW())="","",INDEX('Display 730 &amp; 1200'!$B:$B,ROW()))</f>
        <v/>
      </c>
      <c r="C2815" t="str">
        <f>IF(INDEX('Display 730 &amp; 1200'!$D:$D,ROW())="","",INDEX('Display 730 &amp; 1200'!$D:$D,ROW()))</f>
        <v/>
      </c>
      <c r="D2815">
        <f>IF($C2815="",0,SUMIFS(#REF!,#REF!,$C2815,#REF!,"&gt;="&amp;'Display 730 &amp; 1200'!$AN$10,#REF!,"&lt;="&amp;'Display 730 &amp; 1200'!$AN$9))</f>
        <v>0</v>
      </c>
      <c r="E2815">
        <f>IF($C2815="",0,SUMIFS(#REF!,#REF!,$C2815,#REF!,"&gt;="&amp;'Display 730 &amp; 1200'!$AN$12,#REF!,"&lt;="&amp;'Display 730 &amp; 1200'!$AN$11))</f>
        <v>0</v>
      </c>
    </row>
    <row r="2816" spans="1:5">
      <c r="A2816" t="str">
        <f>IF(INDEX('Display 730 &amp; 1200'!$A:$A,ROW())="","",INDEX('Display 730 &amp; 1200'!$A:$A,ROW()))</f>
        <v/>
      </c>
      <c r="B2816" t="str">
        <f>IF(INDEX('Display 730 &amp; 1200'!$B:$B,ROW())="","",INDEX('Display 730 &amp; 1200'!$B:$B,ROW()))</f>
        <v/>
      </c>
      <c r="C2816" t="str">
        <f>IF(INDEX('Display 730 &amp; 1200'!$D:$D,ROW())="","",INDEX('Display 730 &amp; 1200'!$D:$D,ROW()))</f>
        <v/>
      </c>
      <c r="D2816">
        <f>IF($C2816="",0,SUMIFS(#REF!,#REF!,$C2816,#REF!,"&gt;="&amp;'Display 730 &amp; 1200'!$AN$10,#REF!,"&lt;="&amp;'Display 730 &amp; 1200'!$AN$9))</f>
        <v>0</v>
      </c>
      <c r="E2816">
        <f>IF($C2816="",0,SUMIFS(#REF!,#REF!,$C2816,#REF!,"&gt;="&amp;'Display 730 &amp; 1200'!$AN$12,#REF!,"&lt;="&amp;'Display 730 &amp; 1200'!$AN$11))</f>
        <v>0</v>
      </c>
    </row>
    <row r="2817" spans="1:5">
      <c r="A2817" t="str">
        <f>IF(INDEX('Display 730 &amp; 1200'!$A:$A,ROW())="","",INDEX('Display 730 &amp; 1200'!$A:$A,ROW()))</f>
        <v/>
      </c>
      <c r="B2817" t="str">
        <f>IF(INDEX('Display 730 &amp; 1200'!$B:$B,ROW())="","",INDEX('Display 730 &amp; 1200'!$B:$B,ROW()))</f>
        <v/>
      </c>
      <c r="C2817" t="str">
        <f>IF(INDEX('Display 730 &amp; 1200'!$D:$D,ROW())="","",INDEX('Display 730 &amp; 1200'!$D:$D,ROW()))</f>
        <v/>
      </c>
      <c r="D2817">
        <f>IF($C2817="",0,SUMIFS(#REF!,#REF!,$C2817,#REF!,"&gt;="&amp;'Display 730 &amp; 1200'!$AN$10,#REF!,"&lt;="&amp;'Display 730 &amp; 1200'!$AN$9))</f>
        <v>0</v>
      </c>
      <c r="E2817">
        <f>IF($C2817="",0,SUMIFS(#REF!,#REF!,$C2817,#REF!,"&gt;="&amp;'Display 730 &amp; 1200'!$AN$12,#REF!,"&lt;="&amp;'Display 730 &amp; 1200'!$AN$11))</f>
        <v>0</v>
      </c>
    </row>
    <row r="2818" spans="1:5">
      <c r="A2818" t="str">
        <f>IF(INDEX('Display 730 &amp; 1200'!$A:$A,ROW())="","",INDEX('Display 730 &amp; 1200'!$A:$A,ROW()))</f>
        <v/>
      </c>
      <c r="B2818" t="str">
        <f>IF(INDEX('Display 730 &amp; 1200'!$B:$B,ROW())="","",INDEX('Display 730 &amp; 1200'!$B:$B,ROW()))</f>
        <v/>
      </c>
      <c r="C2818" t="str">
        <f>IF(INDEX('Display 730 &amp; 1200'!$D:$D,ROW())="","",INDEX('Display 730 &amp; 1200'!$D:$D,ROW()))</f>
        <v/>
      </c>
      <c r="D2818">
        <f>IF($C2818="",0,SUMIFS(#REF!,#REF!,$C2818,#REF!,"&gt;="&amp;'Display 730 &amp; 1200'!$AN$10,#REF!,"&lt;="&amp;'Display 730 &amp; 1200'!$AN$9))</f>
        <v>0</v>
      </c>
      <c r="E2818">
        <f>IF($C2818="",0,SUMIFS(#REF!,#REF!,$C2818,#REF!,"&gt;="&amp;'Display 730 &amp; 1200'!$AN$12,#REF!,"&lt;="&amp;'Display 730 &amp; 1200'!$AN$11))</f>
        <v>0</v>
      </c>
    </row>
    <row r="2819" spans="1:5">
      <c r="A2819" t="str">
        <f>IF(INDEX('Display 730 &amp; 1200'!$A:$A,ROW())="","",INDEX('Display 730 &amp; 1200'!$A:$A,ROW()))</f>
        <v/>
      </c>
      <c r="B2819" t="str">
        <f>IF(INDEX('Display 730 &amp; 1200'!$B:$B,ROW())="","",INDEX('Display 730 &amp; 1200'!$B:$B,ROW()))</f>
        <v/>
      </c>
      <c r="C2819" t="str">
        <f>IF(INDEX('Display 730 &amp; 1200'!$D:$D,ROW())="","",INDEX('Display 730 &amp; 1200'!$D:$D,ROW()))</f>
        <v/>
      </c>
      <c r="D2819">
        <f>IF($C2819="",0,SUMIFS(#REF!,#REF!,$C2819,#REF!,"&gt;="&amp;'Display 730 &amp; 1200'!$AN$10,#REF!,"&lt;="&amp;'Display 730 &amp; 1200'!$AN$9))</f>
        <v>0</v>
      </c>
      <c r="E2819">
        <f>IF($C2819="",0,SUMIFS(#REF!,#REF!,$C2819,#REF!,"&gt;="&amp;'Display 730 &amp; 1200'!$AN$12,#REF!,"&lt;="&amp;'Display 730 &amp; 1200'!$AN$11))</f>
        <v>0</v>
      </c>
    </row>
    <row r="2820" spans="1:5">
      <c r="A2820" t="str">
        <f>IF(INDEX('Display 730 &amp; 1200'!$A:$A,ROW())="","",INDEX('Display 730 &amp; 1200'!$A:$A,ROW()))</f>
        <v/>
      </c>
      <c r="B2820" t="str">
        <f>IF(INDEX('Display 730 &amp; 1200'!$B:$B,ROW())="","",INDEX('Display 730 &amp; 1200'!$B:$B,ROW()))</f>
        <v/>
      </c>
      <c r="C2820" t="str">
        <f>IF(INDEX('Display 730 &amp; 1200'!$D:$D,ROW())="","",INDEX('Display 730 &amp; 1200'!$D:$D,ROW()))</f>
        <v/>
      </c>
      <c r="D2820">
        <f>IF($C2820="",0,SUMIFS(#REF!,#REF!,$C2820,#REF!,"&gt;="&amp;'Display 730 &amp; 1200'!$AN$10,#REF!,"&lt;="&amp;'Display 730 &amp; 1200'!$AN$9))</f>
        <v>0</v>
      </c>
      <c r="E2820">
        <f>IF($C2820="",0,SUMIFS(#REF!,#REF!,$C2820,#REF!,"&gt;="&amp;'Display 730 &amp; 1200'!$AN$12,#REF!,"&lt;="&amp;'Display 730 &amp; 1200'!$AN$11))</f>
        <v>0</v>
      </c>
    </row>
    <row r="2821" spans="1:5">
      <c r="A2821" t="str">
        <f>IF(INDEX('Display 730 &amp; 1200'!$A:$A,ROW())="","",INDEX('Display 730 &amp; 1200'!$A:$A,ROW()))</f>
        <v/>
      </c>
      <c r="B2821" t="str">
        <f>IF(INDEX('Display 730 &amp; 1200'!$B:$B,ROW())="","",INDEX('Display 730 &amp; 1200'!$B:$B,ROW()))</f>
        <v/>
      </c>
      <c r="C2821" t="str">
        <f>IF(INDEX('Display 730 &amp; 1200'!$D:$D,ROW())="","",INDEX('Display 730 &amp; 1200'!$D:$D,ROW()))</f>
        <v/>
      </c>
      <c r="D2821">
        <f>IF($C2821="",0,SUMIFS(#REF!,#REF!,$C2821,#REF!,"&gt;="&amp;'Display 730 &amp; 1200'!$AN$10,#REF!,"&lt;="&amp;'Display 730 &amp; 1200'!$AN$9))</f>
        <v>0</v>
      </c>
      <c r="E2821">
        <f>IF($C2821="",0,SUMIFS(#REF!,#REF!,$C2821,#REF!,"&gt;="&amp;'Display 730 &amp; 1200'!$AN$12,#REF!,"&lt;="&amp;'Display 730 &amp; 1200'!$AN$11))</f>
        <v>0</v>
      </c>
    </row>
    <row r="2822" spans="1:5">
      <c r="A2822" t="str">
        <f>IF(INDEX('Display 730 &amp; 1200'!$A:$A,ROW())="","",INDEX('Display 730 &amp; 1200'!$A:$A,ROW()))</f>
        <v/>
      </c>
      <c r="B2822" t="str">
        <f>IF(INDEX('Display 730 &amp; 1200'!$B:$B,ROW())="","",INDEX('Display 730 &amp; 1200'!$B:$B,ROW()))</f>
        <v/>
      </c>
      <c r="C2822" t="str">
        <f>IF(INDEX('Display 730 &amp; 1200'!$D:$D,ROW())="","",INDEX('Display 730 &amp; 1200'!$D:$D,ROW()))</f>
        <v/>
      </c>
      <c r="D2822">
        <f>IF($C2822="",0,SUMIFS(#REF!,#REF!,$C2822,#REF!,"&gt;="&amp;'Display 730 &amp; 1200'!$AN$10,#REF!,"&lt;="&amp;'Display 730 &amp; 1200'!$AN$9))</f>
        <v>0</v>
      </c>
      <c r="E2822">
        <f>IF($C2822="",0,SUMIFS(#REF!,#REF!,$C2822,#REF!,"&gt;="&amp;'Display 730 &amp; 1200'!$AN$12,#REF!,"&lt;="&amp;'Display 730 &amp; 1200'!$AN$11))</f>
        <v>0</v>
      </c>
    </row>
    <row r="2823" spans="1:5">
      <c r="A2823" t="str">
        <f>IF(INDEX('Display 730 &amp; 1200'!$A:$A,ROW())="","",INDEX('Display 730 &amp; 1200'!$A:$A,ROW()))</f>
        <v/>
      </c>
      <c r="B2823" t="str">
        <f>IF(INDEX('Display 730 &amp; 1200'!$B:$B,ROW())="","",INDEX('Display 730 &amp; 1200'!$B:$B,ROW()))</f>
        <v/>
      </c>
      <c r="C2823" t="str">
        <f>IF(INDEX('Display 730 &amp; 1200'!$D:$D,ROW())="","",INDEX('Display 730 &amp; 1200'!$D:$D,ROW()))</f>
        <v/>
      </c>
      <c r="D2823">
        <f>IF($C2823="",0,SUMIFS(#REF!,#REF!,$C2823,#REF!,"&gt;="&amp;'Display 730 &amp; 1200'!$AN$10,#REF!,"&lt;="&amp;'Display 730 &amp; 1200'!$AN$9))</f>
        <v>0</v>
      </c>
      <c r="E2823">
        <f>IF($C2823="",0,SUMIFS(#REF!,#REF!,$C2823,#REF!,"&gt;="&amp;'Display 730 &amp; 1200'!$AN$12,#REF!,"&lt;="&amp;'Display 730 &amp; 1200'!$AN$11))</f>
        <v>0</v>
      </c>
    </row>
    <row r="2824" spans="1:5">
      <c r="A2824" t="str">
        <f>IF(INDEX('Display 730 &amp; 1200'!$A:$A,ROW())="","",INDEX('Display 730 &amp; 1200'!$A:$A,ROW()))</f>
        <v/>
      </c>
      <c r="B2824" t="str">
        <f>IF(INDEX('Display 730 &amp; 1200'!$B:$B,ROW())="","",INDEX('Display 730 &amp; 1200'!$B:$B,ROW()))</f>
        <v/>
      </c>
      <c r="C2824" t="str">
        <f>IF(INDEX('Display 730 &amp; 1200'!$D:$D,ROW())="","",INDEX('Display 730 &amp; 1200'!$D:$D,ROW()))</f>
        <v/>
      </c>
      <c r="D2824">
        <f>IF($C2824="",0,SUMIFS(#REF!,#REF!,$C2824,#REF!,"&gt;="&amp;'Display 730 &amp; 1200'!$AN$10,#REF!,"&lt;="&amp;'Display 730 &amp; 1200'!$AN$9))</f>
        <v>0</v>
      </c>
      <c r="E2824">
        <f>IF($C2824="",0,SUMIFS(#REF!,#REF!,$C2824,#REF!,"&gt;="&amp;'Display 730 &amp; 1200'!$AN$12,#REF!,"&lt;="&amp;'Display 730 &amp; 1200'!$AN$11))</f>
        <v>0</v>
      </c>
    </row>
    <row r="2825" spans="1:5">
      <c r="A2825" t="str">
        <f>IF(INDEX('Display 730 &amp; 1200'!$A:$A,ROW())="","",INDEX('Display 730 &amp; 1200'!$A:$A,ROW()))</f>
        <v/>
      </c>
      <c r="B2825" t="str">
        <f>IF(INDEX('Display 730 &amp; 1200'!$B:$B,ROW())="","",INDEX('Display 730 &amp; 1200'!$B:$B,ROW()))</f>
        <v/>
      </c>
      <c r="C2825" t="str">
        <f>IF(INDEX('Display 730 &amp; 1200'!$D:$D,ROW())="","",INDEX('Display 730 &amp; 1200'!$D:$D,ROW()))</f>
        <v/>
      </c>
      <c r="D2825">
        <f>IF($C2825="",0,SUMIFS(#REF!,#REF!,$C2825,#REF!,"&gt;="&amp;'Display 730 &amp; 1200'!$AN$10,#REF!,"&lt;="&amp;'Display 730 &amp; 1200'!$AN$9))</f>
        <v>0</v>
      </c>
      <c r="E2825">
        <f>IF($C2825="",0,SUMIFS(#REF!,#REF!,$C2825,#REF!,"&gt;="&amp;'Display 730 &amp; 1200'!$AN$12,#REF!,"&lt;="&amp;'Display 730 &amp; 1200'!$AN$11))</f>
        <v>0</v>
      </c>
    </row>
    <row r="2826" spans="1:5">
      <c r="A2826" t="str">
        <f>IF(INDEX('Display 730 &amp; 1200'!$A:$A,ROW())="","",INDEX('Display 730 &amp; 1200'!$A:$A,ROW()))</f>
        <v/>
      </c>
      <c r="B2826" t="str">
        <f>IF(INDEX('Display 730 &amp; 1200'!$B:$B,ROW())="","",INDEX('Display 730 &amp; 1200'!$B:$B,ROW()))</f>
        <v/>
      </c>
      <c r="C2826" t="str">
        <f>IF(INDEX('Display 730 &amp; 1200'!$D:$D,ROW())="","",INDEX('Display 730 &amp; 1200'!$D:$D,ROW()))</f>
        <v/>
      </c>
      <c r="D2826">
        <f>IF($C2826="",0,SUMIFS(#REF!,#REF!,$C2826,#REF!,"&gt;="&amp;'Display 730 &amp; 1200'!$AN$10,#REF!,"&lt;="&amp;'Display 730 &amp; 1200'!$AN$9))</f>
        <v>0</v>
      </c>
      <c r="E2826">
        <f>IF($C2826="",0,SUMIFS(#REF!,#REF!,$C2826,#REF!,"&gt;="&amp;'Display 730 &amp; 1200'!$AN$12,#REF!,"&lt;="&amp;'Display 730 &amp; 1200'!$AN$11))</f>
        <v>0</v>
      </c>
    </row>
    <row r="2827" spans="1:5">
      <c r="A2827" t="str">
        <f>IF(INDEX('Display 730 &amp; 1200'!$A:$A,ROW())="","",INDEX('Display 730 &amp; 1200'!$A:$A,ROW()))</f>
        <v/>
      </c>
      <c r="B2827" t="str">
        <f>IF(INDEX('Display 730 &amp; 1200'!$B:$B,ROW())="","",INDEX('Display 730 &amp; 1200'!$B:$B,ROW()))</f>
        <v/>
      </c>
      <c r="C2827" t="str">
        <f>IF(INDEX('Display 730 &amp; 1200'!$D:$D,ROW())="","",INDEX('Display 730 &amp; 1200'!$D:$D,ROW()))</f>
        <v/>
      </c>
      <c r="D2827">
        <f>IF($C2827="",0,SUMIFS(#REF!,#REF!,$C2827,#REF!,"&gt;="&amp;'Display 730 &amp; 1200'!$AN$10,#REF!,"&lt;="&amp;'Display 730 &amp; 1200'!$AN$9))</f>
        <v>0</v>
      </c>
      <c r="E2827">
        <f>IF($C2827="",0,SUMIFS(#REF!,#REF!,$C2827,#REF!,"&gt;="&amp;'Display 730 &amp; 1200'!$AN$12,#REF!,"&lt;="&amp;'Display 730 &amp; 1200'!$AN$11))</f>
        <v>0</v>
      </c>
    </row>
    <row r="2828" spans="1:5">
      <c r="A2828" t="str">
        <f>IF(INDEX('Display 730 &amp; 1200'!$A:$A,ROW())="","",INDEX('Display 730 &amp; 1200'!$A:$A,ROW()))</f>
        <v/>
      </c>
      <c r="B2828" t="str">
        <f>IF(INDEX('Display 730 &amp; 1200'!$B:$B,ROW())="","",INDEX('Display 730 &amp; 1200'!$B:$B,ROW()))</f>
        <v/>
      </c>
      <c r="C2828" t="str">
        <f>IF(INDEX('Display 730 &amp; 1200'!$D:$D,ROW())="","",INDEX('Display 730 &amp; 1200'!$D:$D,ROW()))</f>
        <v/>
      </c>
      <c r="D2828">
        <f>IF($C2828="",0,SUMIFS(#REF!,#REF!,$C2828,#REF!,"&gt;="&amp;'Display 730 &amp; 1200'!$AN$10,#REF!,"&lt;="&amp;'Display 730 &amp; 1200'!$AN$9))</f>
        <v>0</v>
      </c>
      <c r="E2828">
        <f>IF($C2828="",0,SUMIFS(#REF!,#REF!,$C2828,#REF!,"&gt;="&amp;'Display 730 &amp; 1200'!$AN$12,#REF!,"&lt;="&amp;'Display 730 &amp; 1200'!$AN$11))</f>
        <v>0</v>
      </c>
    </row>
    <row r="2829" spans="1:5">
      <c r="A2829" t="str">
        <f>IF(INDEX('Display 730 &amp; 1200'!$A:$A,ROW())="","",INDEX('Display 730 &amp; 1200'!$A:$A,ROW()))</f>
        <v/>
      </c>
      <c r="B2829" t="str">
        <f>IF(INDEX('Display 730 &amp; 1200'!$B:$B,ROW())="","",INDEX('Display 730 &amp; 1200'!$B:$B,ROW()))</f>
        <v/>
      </c>
      <c r="C2829" t="str">
        <f>IF(INDEX('Display 730 &amp; 1200'!$D:$D,ROW())="","",INDEX('Display 730 &amp; 1200'!$D:$D,ROW()))</f>
        <v/>
      </c>
      <c r="D2829">
        <f>IF($C2829="",0,SUMIFS(#REF!,#REF!,$C2829,#REF!,"&gt;="&amp;'Display 730 &amp; 1200'!$AN$10,#REF!,"&lt;="&amp;'Display 730 &amp; 1200'!$AN$9))</f>
        <v>0</v>
      </c>
      <c r="E2829">
        <f>IF($C2829="",0,SUMIFS(#REF!,#REF!,$C2829,#REF!,"&gt;="&amp;'Display 730 &amp; 1200'!$AN$12,#REF!,"&lt;="&amp;'Display 730 &amp; 1200'!$AN$11))</f>
        <v>0</v>
      </c>
    </row>
    <row r="2830" spans="1:5">
      <c r="A2830" t="str">
        <f>IF(INDEX('Display 730 &amp; 1200'!$A:$A,ROW())="","",INDEX('Display 730 &amp; 1200'!$A:$A,ROW()))</f>
        <v/>
      </c>
      <c r="B2830" t="str">
        <f>IF(INDEX('Display 730 &amp; 1200'!$B:$B,ROW())="","",INDEX('Display 730 &amp; 1200'!$B:$B,ROW()))</f>
        <v/>
      </c>
      <c r="C2830" t="str">
        <f>IF(INDEX('Display 730 &amp; 1200'!$D:$D,ROW())="","",INDEX('Display 730 &amp; 1200'!$D:$D,ROW()))</f>
        <v/>
      </c>
      <c r="D2830">
        <f>IF($C2830="",0,SUMIFS(#REF!,#REF!,$C2830,#REF!,"&gt;="&amp;'Display 730 &amp; 1200'!$AN$10,#REF!,"&lt;="&amp;'Display 730 &amp; 1200'!$AN$9))</f>
        <v>0</v>
      </c>
      <c r="E2830">
        <f>IF($C2830="",0,SUMIFS(#REF!,#REF!,$C2830,#REF!,"&gt;="&amp;'Display 730 &amp; 1200'!$AN$12,#REF!,"&lt;="&amp;'Display 730 &amp; 1200'!$AN$11))</f>
        <v>0</v>
      </c>
    </row>
    <row r="2831" spans="1:5">
      <c r="A2831" t="str">
        <f>IF(INDEX('Display 730 &amp; 1200'!$A:$A,ROW())="","",INDEX('Display 730 &amp; 1200'!$A:$A,ROW()))</f>
        <v/>
      </c>
      <c r="B2831" t="str">
        <f>IF(INDEX('Display 730 &amp; 1200'!$B:$B,ROW())="","",INDEX('Display 730 &amp; 1200'!$B:$B,ROW()))</f>
        <v/>
      </c>
      <c r="C2831" t="str">
        <f>IF(INDEX('Display 730 &amp; 1200'!$D:$D,ROW())="","",INDEX('Display 730 &amp; 1200'!$D:$D,ROW()))</f>
        <v/>
      </c>
      <c r="D2831">
        <f>IF($C2831="",0,SUMIFS(#REF!,#REF!,$C2831,#REF!,"&gt;="&amp;'Display 730 &amp; 1200'!$AN$10,#REF!,"&lt;="&amp;'Display 730 &amp; 1200'!$AN$9))</f>
        <v>0</v>
      </c>
      <c r="E2831">
        <f>IF($C2831="",0,SUMIFS(#REF!,#REF!,$C2831,#REF!,"&gt;="&amp;'Display 730 &amp; 1200'!$AN$12,#REF!,"&lt;="&amp;'Display 730 &amp; 1200'!$AN$11))</f>
        <v>0</v>
      </c>
    </row>
    <row r="2832" spans="1:5">
      <c r="A2832" t="str">
        <f>IF(INDEX('Display 730 &amp; 1200'!$A:$A,ROW())="","",INDEX('Display 730 &amp; 1200'!$A:$A,ROW()))</f>
        <v/>
      </c>
      <c r="B2832" t="str">
        <f>IF(INDEX('Display 730 &amp; 1200'!$B:$B,ROW())="","",INDEX('Display 730 &amp; 1200'!$B:$B,ROW()))</f>
        <v/>
      </c>
      <c r="C2832" t="str">
        <f>IF(INDEX('Display 730 &amp; 1200'!$D:$D,ROW())="","",INDEX('Display 730 &amp; 1200'!$D:$D,ROW()))</f>
        <v/>
      </c>
      <c r="D2832">
        <f>IF($C2832="",0,SUMIFS(#REF!,#REF!,$C2832,#REF!,"&gt;="&amp;'Display 730 &amp; 1200'!$AN$10,#REF!,"&lt;="&amp;'Display 730 &amp; 1200'!$AN$9))</f>
        <v>0</v>
      </c>
      <c r="E2832">
        <f>IF($C2832="",0,SUMIFS(#REF!,#REF!,$C2832,#REF!,"&gt;="&amp;'Display 730 &amp; 1200'!$AN$12,#REF!,"&lt;="&amp;'Display 730 &amp; 1200'!$AN$11))</f>
        <v>0</v>
      </c>
    </row>
    <row r="2833" spans="1:5">
      <c r="A2833" t="str">
        <f>IF(INDEX('Display 730 &amp; 1200'!$A:$A,ROW())="","",INDEX('Display 730 &amp; 1200'!$A:$A,ROW()))</f>
        <v/>
      </c>
      <c r="B2833" t="str">
        <f>IF(INDEX('Display 730 &amp; 1200'!$B:$B,ROW())="","",INDEX('Display 730 &amp; 1200'!$B:$B,ROW()))</f>
        <v/>
      </c>
      <c r="C2833" t="str">
        <f>IF(INDEX('Display 730 &amp; 1200'!$D:$D,ROW())="","",INDEX('Display 730 &amp; 1200'!$D:$D,ROW()))</f>
        <v/>
      </c>
      <c r="D2833">
        <f>IF($C2833="",0,SUMIFS(#REF!,#REF!,$C2833,#REF!,"&gt;="&amp;'Display 730 &amp; 1200'!$AN$10,#REF!,"&lt;="&amp;'Display 730 &amp; 1200'!$AN$9))</f>
        <v>0</v>
      </c>
      <c r="E2833">
        <f>IF($C2833="",0,SUMIFS(#REF!,#REF!,$C2833,#REF!,"&gt;="&amp;'Display 730 &amp; 1200'!$AN$12,#REF!,"&lt;="&amp;'Display 730 &amp; 1200'!$AN$11))</f>
        <v>0</v>
      </c>
    </row>
    <row r="2834" spans="1:5">
      <c r="A2834" t="str">
        <f>IF(INDEX('Display 730 &amp; 1200'!$A:$A,ROW())="","",INDEX('Display 730 &amp; 1200'!$A:$A,ROW()))</f>
        <v/>
      </c>
      <c r="B2834" t="str">
        <f>IF(INDEX('Display 730 &amp; 1200'!$B:$B,ROW())="","",INDEX('Display 730 &amp; 1200'!$B:$B,ROW()))</f>
        <v/>
      </c>
      <c r="C2834" t="str">
        <f>IF(INDEX('Display 730 &amp; 1200'!$D:$D,ROW())="","",INDEX('Display 730 &amp; 1200'!$D:$D,ROW()))</f>
        <v/>
      </c>
      <c r="D2834">
        <f>IF($C2834="",0,SUMIFS(#REF!,#REF!,$C2834,#REF!,"&gt;="&amp;'Display 730 &amp; 1200'!$AN$10,#REF!,"&lt;="&amp;'Display 730 &amp; 1200'!$AN$9))</f>
        <v>0</v>
      </c>
      <c r="E2834">
        <f>IF($C2834="",0,SUMIFS(#REF!,#REF!,$C2834,#REF!,"&gt;="&amp;'Display 730 &amp; 1200'!$AN$12,#REF!,"&lt;="&amp;'Display 730 &amp; 1200'!$AN$11))</f>
        <v>0</v>
      </c>
    </row>
    <row r="2835" spans="1:5">
      <c r="A2835" t="str">
        <f>IF(INDEX('Display 730 &amp; 1200'!$A:$A,ROW())="","",INDEX('Display 730 &amp; 1200'!$A:$A,ROW()))</f>
        <v/>
      </c>
      <c r="B2835" t="str">
        <f>IF(INDEX('Display 730 &amp; 1200'!$B:$B,ROW())="","",INDEX('Display 730 &amp; 1200'!$B:$B,ROW()))</f>
        <v/>
      </c>
      <c r="C2835" t="str">
        <f>IF(INDEX('Display 730 &amp; 1200'!$D:$D,ROW())="","",INDEX('Display 730 &amp; 1200'!$D:$D,ROW()))</f>
        <v/>
      </c>
      <c r="D2835">
        <f>IF($C2835="",0,SUMIFS(#REF!,#REF!,$C2835,#REF!,"&gt;="&amp;'Display 730 &amp; 1200'!$AN$10,#REF!,"&lt;="&amp;'Display 730 &amp; 1200'!$AN$9))</f>
        <v>0</v>
      </c>
      <c r="E2835">
        <f>IF($C2835="",0,SUMIFS(#REF!,#REF!,$C2835,#REF!,"&gt;="&amp;'Display 730 &amp; 1200'!$AN$12,#REF!,"&lt;="&amp;'Display 730 &amp; 1200'!$AN$11))</f>
        <v>0</v>
      </c>
    </row>
    <row r="2836" spans="1:5">
      <c r="A2836" t="str">
        <f>IF(INDEX('Display 730 &amp; 1200'!$A:$A,ROW())="","",INDEX('Display 730 &amp; 1200'!$A:$A,ROW()))</f>
        <v/>
      </c>
      <c r="B2836" t="str">
        <f>IF(INDEX('Display 730 &amp; 1200'!$B:$B,ROW())="","",INDEX('Display 730 &amp; 1200'!$B:$B,ROW()))</f>
        <v/>
      </c>
      <c r="C2836" t="str">
        <f>IF(INDEX('Display 730 &amp; 1200'!$D:$D,ROW())="","",INDEX('Display 730 &amp; 1200'!$D:$D,ROW()))</f>
        <v/>
      </c>
      <c r="D2836">
        <f>IF($C2836="",0,SUMIFS(#REF!,#REF!,$C2836,#REF!,"&gt;="&amp;'Display 730 &amp; 1200'!$AN$10,#REF!,"&lt;="&amp;'Display 730 &amp; 1200'!$AN$9))</f>
        <v>0</v>
      </c>
      <c r="E2836">
        <f>IF($C2836="",0,SUMIFS(#REF!,#REF!,$C2836,#REF!,"&gt;="&amp;'Display 730 &amp; 1200'!$AN$12,#REF!,"&lt;="&amp;'Display 730 &amp; 1200'!$AN$11))</f>
        <v>0</v>
      </c>
    </row>
    <row r="2837" spans="1:5">
      <c r="A2837" t="str">
        <f>IF(INDEX('Display 730 &amp; 1200'!$A:$A,ROW())="","",INDEX('Display 730 &amp; 1200'!$A:$A,ROW()))</f>
        <v/>
      </c>
      <c r="B2837" t="str">
        <f>IF(INDEX('Display 730 &amp; 1200'!$B:$B,ROW())="","",INDEX('Display 730 &amp; 1200'!$B:$B,ROW()))</f>
        <v/>
      </c>
      <c r="C2837" t="str">
        <f>IF(INDEX('Display 730 &amp; 1200'!$D:$D,ROW())="","",INDEX('Display 730 &amp; 1200'!$D:$D,ROW()))</f>
        <v/>
      </c>
      <c r="D2837">
        <f>IF($C2837="",0,SUMIFS(#REF!,#REF!,$C2837,#REF!,"&gt;="&amp;'Display 730 &amp; 1200'!$AN$10,#REF!,"&lt;="&amp;'Display 730 &amp; 1200'!$AN$9))</f>
        <v>0</v>
      </c>
      <c r="E2837">
        <f>IF($C2837="",0,SUMIFS(#REF!,#REF!,$C2837,#REF!,"&gt;="&amp;'Display 730 &amp; 1200'!$AN$12,#REF!,"&lt;="&amp;'Display 730 &amp; 1200'!$AN$11))</f>
        <v>0</v>
      </c>
    </row>
    <row r="2838" spans="1:5">
      <c r="A2838" t="str">
        <f>IF(INDEX('Display 730 &amp; 1200'!$A:$A,ROW())="","",INDEX('Display 730 &amp; 1200'!$A:$A,ROW()))</f>
        <v/>
      </c>
      <c r="B2838" t="str">
        <f>IF(INDEX('Display 730 &amp; 1200'!$B:$B,ROW())="","",INDEX('Display 730 &amp; 1200'!$B:$B,ROW()))</f>
        <v/>
      </c>
      <c r="C2838" t="str">
        <f>IF(INDEX('Display 730 &amp; 1200'!$D:$D,ROW())="","",INDEX('Display 730 &amp; 1200'!$D:$D,ROW()))</f>
        <v/>
      </c>
      <c r="D2838">
        <f>IF($C2838="",0,SUMIFS(#REF!,#REF!,$C2838,#REF!,"&gt;="&amp;'Display 730 &amp; 1200'!$AN$10,#REF!,"&lt;="&amp;'Display 730 &amp; 1200'!$AN$9))</f>
        <v>0</v>
      </c>
      <c r="E2838">
        <f>IF($C2838="",0,SUMIFS(#REF!,#REF!,$C2838,#REF!,"&gt;="&amp;'Display 730 &amp; 1200'!$AN$12,#REF!,"&lt;="&amp;'Display 730 &amp; 1200'!$AN$11))</f>
        <v>0</v>
      </c>
    </row>
    <row r="2839" spans="1:5">
      <c r="A2839" t="str">
        <f>IF(INDEX('Display 730 &amp; 1200'!$A:$A,ROW())="","",INDEX('Display 730 &amp; 1200'!$A:$A,ROW()))</f>
        <v/>
      </c>
      <c r="B2839" t="str">
        <f>IF(INDEX('Display 730 &amp; 1200'!$B:$B,ROW())="","",INDEX('Display 730 &amp; 1200'!$B:$B,ROW()))</f>
        <v/>
      </c>
      <c r="C2839" t="str">
        <f>IF(INDEX('Display 730 &amp; 1200'!$D:$D,ROW())="","",INDEX('Display 730 &amp; 1200'!$D:$D,ROW()))</f>
        <v/>
      </c>
      <c r="D2839">
        <f>IF($C2839="",0,SUMIFS(#REF!,#REF!,$C2839,#REF!,"&gt;="&amp;'Display 730 &amp; 1200'!$AN$10,#REF!,"&lt;="&amp;'Display 730 &amp; 1200'!$AN$9))</f>
        <v>0</v>
      </c>
      <c r="E2839">
        <f>IF($C2839="",0,SUMIFS(#REF!,#REF!,$C2839,#REF!,"&gt;="&amp;'Display 730 &amp; 1200'!$AN$12,#REF!,"&lt;="&amp;'Display 730 &amp; 1200'!$AN$11))</f>
        <v>0</v>
      </c>
    </row>
    <row r="2840" spans="1:5">
      <c r="A2840" t="str">
        <f>IF(INDEX('Display 730 &amp; 1200'!$A:$A,ROW())="","",INDEX('Display 730 &amp; 1200'!$A:$A,ROW()))</f>
        <v/>
      </c>
      <c r="B2840" t="str">
        <f>IF(INDEX('Display 730 &amp; 1200'!$B:$B,ROW())="","",INDEX('Display 730 &amp; 1200'!$B:$B,ROW()))</f>
        <v/>
      </c>
      <c r="C2840" t="str">
        <f>IF(INDEX('Display 730 &amp; 1200'!$D:$D,ROW())="","",INDEX('Display 730 &amp; 1200'!$D:$D,ROW()))</f>
        <v/>
      </c>
      <c r="D2840">
        <f>IF($C2840="",0,SUMIFS(#REF!,#REF!,$C2840,#REF!,"&gt;="&amp;'Display 730 &amp; 1200'!$AN$10,#REF!,"&lt;="&amp;'Display 730 &amp; 1200'!$AN$9))</f>
        <v>0</v>
      </c>
      <c r="E2840">
        <f>IF($C2840="",0,SUMIFS(#REF!,#REF!,$C2840,#REF!,"&gt;="&amp;'Display 730 &amp; 1200'!$AN$12,#REF!,"&lt;="&amp;'Display 730 &amp; 1200'!$AN$11))</f>
        <v>0</v>
      </c>
    </row>
    <row r="2841" spans="1:5">
      <c r="A2841" t="str">
        <f>IF(INDEX('Display 730 &amp; 1200'!$A:$A,ROW())="","",INDEX('Display 730 &amp; 1200'!$A:$A,ROW()))</f>
        <v/>
      </c>
      <c r="B2841" t="str">
        <f>IF(INDEX('Display 730 &amp; 1200'!$B:$B,ROW())="","",INDEX('Display 730 &amp; 1200'!$B:$B,ROW()))</f>
        <v/>
      </c>
      <c r="C2841" t="str">
        <f>IF(INDEX('Display 730 &amp; 1200'!$D:$D,ROW())="","",INDEX('Display 730 &amp; 1200'!$D:$D,ROW()))</f>
        <v/>
      </c>
      <c r="D2841">
        <f>IF($C2841="",0,SUMIFS(#REF!,#REF!,$C2841,#REF!,"&gt;="&amp;'Display 730 &amp; 1200'!$AN$10,#REF!,"&lt;="&amp;'Display 730 &amp; 1200'!$AN$9))</f>
        <v>0</v>
      </c>
      <c r="E2841">
        <f>IF($C2841="",0,SUMIFS(#REF!,#REF!,$C2841,#REF!,"&gt;="&amp;'Display 730 &amp; 1200'!$AN$12,#REF!,"&lt;="&amp;'Display 730 &amp; 1200'!$AN$11))</f>
        <v>0</v>
      </c>
    </row>
    <row r="2842" spans="1:5">
      <c r="A2842" t="str">
        <f>IF(INDEX('Display 730 &amp; 1200'!$A:$A,ROW())="","",INDEX('Display 730 &amp; 1200'!$A:$A,ROW()))</f>
        <v/>
      </c>
      <c r="B2842" t="str">
        <f>IF(INDEX('Display 730 &amp; 1200'!$B:$B,ROW())="","",INDEX('Display 730 &amp; 1200'!$B:$B,ROW()))</f>
        <v/>
      </c>
      <c r="C2842" t="str">
        <f>IF(INDEX('Display 730 &amp; 1200'!$D:$D,ROW())="","",INDEX('Display 730 &amp; 1200'!$D:$D,ROW()))</f>
        <v/>
      </c>
      <c r="D2842">
        <f>IF($C2842="",0,SUMIFS(#REF!,#REF!,$C2842,#REF!,"&gt;="&amp;'Display 730 &amp; 1200'!$AN$10,#REF!,"&lt;="&amp;'Display 730 &amp; 1200'!$AN$9))</f>
        <v>0</v>
      </c>
      <c r="E2842">
        <f>IF($C2842="",0,SUMIFS(#REF!,#REF!,$C2842,#REF!,"&gt;="&amp;'Display 730 &amp; 1200'!$AN$12,#REF!,"&lt;="&amp;'Display 730 &amp; 1200'!$AN$11))</f>
        <v>0</v>
      </c>
    </row>
    <row r="2843" spans="1:5">
      <c r="A2843" t="str">
        <f>IF(INDEX('Display 730 &amp; 1200'!$A:$A,ROW())="","",INDEX('Display 730 &amp; 1200'!$A:$A,ROW()))</f>
        <v/>
      </c>
      <c r="B2843" t="str">
        <f>IF(INDEX('Display 730 &amp; 1200'!$B:$B,ROW())="","",INDEX('Display 730 &amp; 1200'!$B:$B,ROW()))</f>
        <v/>
      </c>
      <c r="C2843" t="str">
        <f>IF(INDEX('Display 730 &amp; 1200'!$D:$D,ROW())="","",INDEX('Display 730 &amp; 1200'!$D:$D,ROW()))</f>
        <v/>
      </c>
      <c r="D2843">
        <f>IF($C2843="",0,SUMIFS(#REF!,#REF!,$C2843,#REF!,"&gt;="&amp;'Display 730 &amp; 1200'!$AN$10,#REF!,"&lt;="&amp;'Display 730 &amp; 1200'!$AN$9))</f>
        <v>0</v>
      </c>
      <c r="E2843">
        <f>IF($C2843="",0,SUMIFS(#REF!,#REF!,$C2843,#REF!,"&gt;="&amp;'Display 730 &amp; 1200'!$AN$12,#REF!,"&lt;="&amp;'Display 730 &amp; 1200'!$AN$11))</f>
        <v>0</v>
      </c>
    </row>
    <row r="2844" spans="1:5">
      <c r="A2844" t="str">
        <f>IF(INDEX('Display 730 &amp; 1200'!$A:$A,ROW())="","",INDEX('Display 730 &amp; 1200'!$A:$A,ROW()))</f>
        <v/>
      </c>
      <c r="B2844" t="str">
        <f>IF(INDEX('Display 730 &amp; 1200'!$B:$B,ROW())="","",INDEX('Display 730 &amp; 1200'!$B:$B,ROW()))</f>
        <v/>
      </c>
      <c r="C2844" t="str">
        <f>IF(INDEX('Display 730 &amp; 1200'!$D:$D,ROW())="","",INDEX('Display 730 &amp; 1200'!$D:$D,ROW()))</f>
        <v/>
      </c>
      <c r="D2844">
        <f>IF($C2844="",0,SUMIFS(#REF!,#REF!,$C2844,#REF!,"&gt;="&amp;'Display 730 &amp; 1200'!$AN$10,#REF!,"&lt;="&amp;'Display 730 &amp; 1200'!$AN$9))</f>
        <v>0</v>
      </c>
      <c r="E2844">
        <f>IF($C2844="",0,SUMIFS(#REF!,#REF!,$C2844,#REF!,"&gt;="&amp;'Display 730 &amp; 1200'!$AN$12,#REF!,"&lt;="&amp;'Display 730 &amp; 1200'!$AN$11))</f>
        <v>0</v>
      </c>
    </row>
    <row r="2845" spans="1:5">
      <c r="A2845" t="str">
        <f>IF(INDEX('Display 730 &amp; 1200'!$A:$A,ROW())="","",INDEX('Display 730 &amp; 1200'!$A:$A,ROW()))</f>
        <v/>
      </c>
      <c r="B2845" t="str">
        <f>IF(INDEX('Display 730 &amp; 1200'!$B:$B,ROW())="","",INDEX('Display 730 &amp; 1200'!$B:$B,ROW()))</f>
        <v/>
      </c>
      <c r="C2845" t="str">
        <f>IF(INDEX('Display 730 &amp; 1200'!$D:$D,ROW())="","",INDEX('Display 730 &amp; 1200'!$D:$D,ROW()))</f>
        <v/>
      </c>
      <c r="D2845">
        <f>IF($C2845="",0,SUMIFS(#REF!,#REF!,$C2845,#REF!,"&gt;="&amp;'Display 730 &amp; 1200'!$AN$10,#REF!,"&lt;="&amp;'Display 730 &amp; 1200'!$AN$9))</f>
        <v>0</v>
      </c>
      <c r="E2845">
        <f>IF($C2845="",0,SUMIFS(#REF!,#REF!,$C2845,#REF!,"&gt;="&amp;'Display 730 &amp; 1200'!$AN$12,#REF!,"&lt;="&amp;'Display 730 &amp; 1200'!$AN$11))</f>
        <v>0</v>
      </c>
    </row>
    <row r="2846" spans="1:5">
      <c r="A2846" t="str">
        <f>IF(INDEX('Display 730 &amp; 1200'!$A:$A,ROW())="","",INDEX('Display 730 &amp; 1200'!$A:$A,ROW()))</f>
        <v/>
      </c>
      <c r="B2846" t="str">
        <f>IF(INDEX('Display 730 &amp; 1200'!$B:$B,ROW())="","",INDEX('Display 730 &amp; 1200'!$B:$B,ROW()))</f>
        <v/>
      </c>
      <c r="C2846" t="str">
        <f>IF(INDEX('Display 730 &amp; 1200'!$D:$D,ROW())="","",INDEX('Display 730 &amp; 1200'!$D:$D,ROW()))</f>
        <v/>
      </c>
      <c r="D2846">
        <f>IF($C2846="",0,SUMIFS(#REF!,#REF!,$C2846,#REF!,"&gt;="&amp;'Display 730 &amp; 1200'!$AN$10,#REF!,"&lt;="&amp;'Display 730 &amp; 1200'!$AN$9))</f>
        <v>0</v>
      </c>
      <c r="E2846">
        <f>IF($C2846="",0,SUMIFS(#REF!,#REF!,$C2846,#REF!,"&gt;="&amp;'Display 730 &amp; 1200'!$AN$12,#REF!,"&lt;="&amp;'Display 730 &amp; 1200'!$AN$11))</f>
        <v>0</v>
      </c>
    </row>
    <row r="2847" spans="1:5">
      <c r="A2847" t="str">
        <f>IF(INDEX('Display 730 &amp; 1200'!$A:$A,ROW())="","",INDEX('Display 730 &amp; 1200'!$A:$A,ROW()))</f>
        <v/>
      </c>
      <c r="B2847" t="str">
        <f>IF(INDEX('Display 730 &amp; 1200'!$B:$B,ROW())="","",INDEX('Display 730 &amp; 1200'!$B:$B,ROW()))</f>
        <v/>
      </c>
      <c r="C2847" t="str">
        <f>IF(INDEX('Display 730 &amp; 1200'!$D:$D,ROW())="","",INDEX('Display 730 &amp; 1200'!$D:$D,ROW()))</f>
        <v/>
      </c>
      <c r="D2847">
        <f>IF($C2847="",0,SUMIFS(#REF!,#REF!,$C2847,#REF!,"&gt;="&amp;'Display 730 &amp; 1200'!$AN$10,#REF!,"&lt;="&amp;'Display 730 &amp; 1200'!$AN$9))</f>
        <v>0</v>
      </c>
      <c r="E2847">
        <f>IF($C2847="",0,SUMIFS(#REF!,#REF!,$C2847,#REF!,"&gt;="&amp;'Display 730 &amp; 1200'!$AN$12,#REF!,"&lt;="&amp;'Display 730 &amp; 1200'!$AN$11))</f>
        <v>0</v>
      </c>
    </row>
    <row r="2848" spans="1:5">
      <c r="A2848" t="str">
        <f>IF(INDEX('Display 730 &amp; 1200'!$A:$A,ROW())="","",INDEX('Display 730 &amp; 1200'!$A:$A,ROW()))</f>
        <v/>
      </c>
      <c r="B2848" t="str">
        <f>IF(INDEX('Display 730 &amp; 1200'!$B:$B,ROW())="","",INDEX('Display 730 &amp; 1200'!$B:$B,ROW()))</f>
        <v/>
      </c>
      <c r="C2848" t="str">
        <f>IF(INDEX('Display 730 &amp; 1200'!$D:$D,ROW())="","",INDEX('Display 730 &amp; 1200'!$D:$D,ROW()))</f>
        <v/>
      </c>
      <c r="D2848">
        <f>IF($C2848="",0,SUMIFS(#REF!,#REF!,$C2848,#REF!,"&gt;="&amp;'Display 730 &amp; 1200'!$AN$10,#REF!,"&lt;="&amp;'Display 730 &amp; 1200'!$AN$9))</f>
        <v>0</v>
      </c>
      <c r="E2848">
        <f>IF($C2848="",0,SUMIFS(#REF!,#REF!,$C2848,#REF!,"&gt;="&amp;'Display 730 &amp; 1200'!$AN$12,#REF!,"&lt;="&amp;'Display 730 &amp; 1200'!$AN$11))</f>
        <v>0</v>
      </c>
    </row>
    <row r="2849" spans="1:5">
      <c r="A2849" t="str">
        <f>IF(INDEX('Display 730 &amp; 1200'!$A:$A,ROW())="","",INDEX('Display 730 &amp; 1200'!$A:$A,ROW()))</f>
        <v/>
      </c>
      <c r="B2849" t="str">
        <f>IF(INDEX('Display 730 &amp; 1200'!$B:$B,ROW())="","",INDEX('Display 730 &amp; 1200'!$B:$B,ROW()))</f>
        <v/>
      </c>
      <c r="C2849" t="str">
        <f>IF(INDEX('Display 730 &amp; 1200'!$D:$D,ROW())="","",INDEX('Display 730 &amp; 1200'!$D:$D,ROW()))</f>
        <v/>
      </c>
      <c r="D2849">
        <f>IF($C2849="",0,SUMIFS(#REF!,#REF!,$C2849,#REF!,"&gt;="&amp;'Display 730 &amp; 1200'!$AN$10,#REF!,"&lt;="&amp;'Display 730 &amp; 1200'!$AN$9))</f>
        <v>0</v>
      </c>
      <c r="E2849">
        <f>IF($C2849="",0,SUMIFS(#REF!,#REF!,$C2849,#REF!,"&gt;="&amp;'Display 730 &amp; 1200'!$AN$12,#REF!,"&lt;="&amp;'Display 730 &amp; 1200'!$AN$11))</f>
        <v>0</v>
      </c>
    </row>
    <row r="2850" spans="1:5">
      <c r="A2850" t="str">
        <f>IF(INDEX('Display 730 &amp; 1200'!$A:$A,ROW())="","",INDEX('Display 730 &amp; 1200'!$A:$A,ROW()))</f>
        <v/>
      </c>
      <c r="B2850" t="str">
        <f>IF(INDEX('Display 730 &amp; 1200'!$B:$B,ROW())="","",INDEX('Display 730 &amp; 1200'!$B:$B,ROW()))</f>
        <v/>
      </c>
      <c r="C2850" t="str">
        <f>IF(INDEX('Display 730 &amp; 1200'!$D:$D,ROW())="","",INDEX('Display 730 &amp; 1200'!$D:$D,ROW()))</f>
        <v/>
      </c>
      <c r="D2850">
        <f>IF($C2850="",0,SUMIFS(#REF!,#REF!,$C2850,#REF!,"&gt;="&amp;'Display 730 &amp; 1200'!$AN$10,#REF!,"&lt;="&amp;'Display 730 &amp; 1200'!$AN$9))</f>
        <v>0</v>
      </c>
      <c r="E2850">
        <f>IF($C2850="",0,SUMIFS(#REF!,#REF!,$C2850,#REF!,"&gt;="&amp;'Display 730 &amp; 1200'!$AN$12,#REF!,"&lt;="&amp;'Display 730 &amp; 1200'!$AN$11))</f>
        <v>0</v>
      </c>
    </row>
    <row r="2851" spans="1:5">
      <c r="A2851" t="str">
        <f>IF(INDEX('Display 730 &amp; 1200'!$A:$A,ROW())="","",INDEX('Display 730 &amp; 1200'!$A:$A,ROW()))</f>
        <v/>
      </c>
      <c r="B2851" t="str">
        <f>IF(INDEX('Display 730 &amp; 1200'!$B:$B,ROW())="","",INDEX('Display 730 &amp; 1200'!$B:$B,ROW()))</f>
        <v/>
      </c>
      <c r="C2851" t="str">
        <f>IF(INDEX('Display 730 &amp; 1200'!$D:$D,ROW())="","",INDEX('Display 730 &amp; 1200'!$D:$D,ROW()))</f>
        <v/>
      </c>
      <c r="D2851">
        <f>IF($C2851="",0,SUMIFS(#REF!,#REF!,$C2851,#REF!,"&gt;="&amp;'Display 730 &amp; 1200'!$AN$10,#REF!,"&lt;="&amp;'Display 730 &amp; 1200'!$AN$9))</f>
        <v>0</v>
      </c>
      <c r="E2851">
        <f>IF($C2851="",0,SUMIFS(#REF!,#REF!,$C2851,#REF!,"&gt;="&amp;'Display 730 &amp; 1200'!$AN$12,#REF!,"&lt;="&amp;'Display 730 &amp; 1200'!$AN$11))</f>
        <v>0</v>
      </c>
    </row>
    <row r="2852" spans="1:5">
      <c r="A2852" t="str">
        <f>IF(INDEX('Display 730 &amp; 1200'!$A:$A,ROW())="","",INDEX('Display 730 &amp; 1200'!$A:$A,ROW()))</f>
        <v/>
      </c>
      <c r="B2852" t="str">
        <f>IF(INDEX('Display 730 &amp; 1200'!$B:$B,ROW())="","",INDEX('Display 730 &amp; 1200'!$B:$B,ROW()))</f>
        <v/>
      </c>
      <c r="C2852" t="str">
        <f>IF(INDEX('Display 730 &amp; 1200'!$D:$D,ROW())="","",INDEX('Display 730 &amp; 1200'!$D:$D,ROW()))</f>
        <v/>
      </c>
      <c r="D2852">
        <f>IF($C2852="",0,SUMIFS(#REF!,#REF!,$C2852,#REF!,"&gt;="&amp;'Display 730 &amp; 1200'!$AN$10,#REF!,"&lt;="&amp;'Display 730 &amp; 1200'!$AN$9))</f>
        <v>0</v>
      </c>
      <c r="E2852">
        <f>IF($C2852="",0,SUMIFS(#REF!,#REF!,$C2852,#REF!,"&gt;="&amp;'Display 730 &amp; 1200'!$AN$12,#REF!,"&lt;="&amp;'Display 730 &amp; 1200'!$AN$11))</f>
        <v>0</v>
      </c>
    </row>
    <row r="2853" spans="1:5">
      <c r="A2853" t="str">
        <f>IF(INDEX('Display 730 &amp; 1200'!$A:$A,ROW())="","",INDEX('Display 730 &amp; 1200'!$A:$A,ROW()))</f>
        <v/>
      </c>
      <c r="B2853" t="str">
        <f>IF(INDEX('Display 730 &amp; 1200'!$B:$B,ROW())="","",INDEX('Display 730 &amp; 1200'!$B:$B,ROW()))</f>
        <v/>
      </c>
      <c r="C2853" t="str">
        <f>IF(INDEX('Display 730 &amp; 1200'!$D:$D,ROW())="","",INDEX('Display 730 &amp; 1200'!$D:$D,ROW()))</f>
        <v/>
      </c>
      <c r="D2853">
        <f>IF($C2853="",0,SUMIFS(#REF!,#REF!,$C2853,#REF!,"&gt;="&amp;'Display 730 &amp; 1200'!$AN$10,#REF!,"&lt;="&amp;'Display 730 &amp; 1200'!$AN$9))</f>
        <v>0</v>
      </c>
      <c r="E2853">
        <f>IF($C2853="",0,SUMIFS(#REF!,#REF!,$C2853,#REF!,"&gt;="&amp;'Display 730 &amp; 1200'!$AN$12,#REF!,"&lt;="&amp;'Display 730 &amp; 1200'!$AN$11))</f>
        <v>0</v>
      </c>
    </row>
    <row r="2854" spans="1:5">
      <c r="A2854" t="str">
        <f>IF(INDEX('Display 730 &amp; 1200'!$A:$A,ROW())="","",INDEX('Display 730 &amp; 1200'!$A:$A,ROW()))</f>
        <v/>
      </c>
      <c r="B2854" t="str">
        <f>IF(INDEX('Display 730 &amp; 1200'!$B:$B,ROW())="","",INDEX('Display 730 &amp; 1200'!$B:$B,ROW()))</f>
        <v/>
      </c>
      <c r="C2854" t="str">
        <f>IF(INDEX('Display 730 &amp; 1200'!$D:$D,ROW())="","",INDEX('Display 730 &amp; 1200'!$D:$D,ROW()))</f>
        <v/>
      </c>
      <c r="D2854">
        <f>IF($C2854="",0,SUMIFS(#REF!,#REF!,$C2854,#REF!,"&gt;="&amp;'Display 730 &amp; 1200'!$AN$10,#REF!,"&lt;="&amp;'Display 730 &amp; 1200'!$AN$9))</f>
        <v>0</v>
      </c>
      <c r="E2854">
        <f>IF($C2854="",0,SUMIFS(#REF!,#REF!,$C2854,#REF!,"&gt;="&amp;'Display 730 &amp; 1200'!$AN$12,#REF!,"&lt;="&amp;'Display 730 &amp; 1200'!$AN$11))</f>
        <v>0</v>
      </c>
    </row>
    <row r="2855" spans="1:5">
      <c r="A2855" t="str">
        <f>IF(INDEX('Display 730 &amp; 1200'!$A:$A,ROW())="","",INDEX('Display 730 &amp; 1200'!$A:$A,ROW()))</f>
        <v/>
      </c>
      <c r="B2855" t="str">
        <f>IF(INDEX('Display 730 &amp; 1200'!$B:$B,ROW())="","",INDEX('Display 730 &amp; 1200'!$B:$B,ROW()))</f>
        <v/>
      </c>
      <c r="C2855" t="str">
        <f>IF(INDEX('Display 730 &amp; 1200'!$D:$D,ROW())="","",INDEX('Display 730 &amp; 1200'!$D:$D,ROW()))</f>
        <v/>
      </c>
      <c r="D2855">
        <f>IF($C2855="",0,SUMIFS(#REF!,#REF!,$C2855,#REF!,"&gt;="&amp;'Display 730 &amp; 1200'!$AN$10,#REF!,"&lt;="&amp;'Display 730 &amp; 1200'!$AN$9))</f>
        <v>0</v>
      </c>
      <c r="E2855">
        <f>IF($C2855="",0,SUMIFS(#REF!,#REF!,$C2855,#REF!,"&gt;="&amp;'Display 730 &amp; 1200'!$AN$12,#REF!,"&lt;="&amp;'Display 730 &amp; 1200'!$AN$11))</f>
        <v>0</v>
      </c>
    </row>
    <row r="2856" spans="1:5">
      <c r="A2856" t="str">
        <f>IF(INDEX('Display 730 &amp; 1200'!$A:$A,ROW())="","",INDEX('Display 730 &amp; 1200'!$A:$A,ROW()))</f>
        <v/>
      </c>
      <c r="B2856" t="str">
        <f>IF(INDEX('Display 730 &amp; 1200'!$B:$B,ROW())="","",INDEX('Display 730 &amp; 1200'!$B:$B,ROW()))</f>
        <v/>
      </c>
      <c r="C2856" t="str">
        <f>IF(INDEX('Display 730 &amp; 1200'!$D:$D,ROW())="","",INDEX('Display 730 &amp; 1200'!$D:$D,ROW()))</f>
        <v/>
      </c>
      <c r="D2856">
        <f>IF($C2856="",0,SUMIFS(#REF!,#REF!,$C2856,#REF!,"&gt;="&amp;'Display 730 &amp; 1200'!$AN$10,#REF!,"&lt;="&amp;'Display 730 &amp; 1200'!$AN$9))</f>
        <v>0</v>
      </c>
      <c r="E2856">
        <f>IF($C2856="",0,SUMIFS(#REF!,#REF!,$C2856,#REF!,"&gt;="&amp;'Display 730 &amp; 1200'!$AN$12,#REF!,"&lt;="&amp;'Display 730 &amp; 1200'!$AN$11))</f>
        <v>0</v>
      </c>
    </row>
    <row r="2857" spans="1:5">
      <c r="A2857" t="str">
        <f>IF(INDEX('Display 730 &amp; 1200'!$A:$A,ROW())="","",INDEX('Display 730 &amp; 1200'!$A:$A,ROW()))</f>
        <v/>
      </c>
      <c r="B2857" t="str">
        <f>IF(INDEX('Display 730 &amp; 1200'!$B:$B,ROW())="","",INDEX('Display 730 &amp; 1200'!$B:$B,ROW()))</f>
        <v/>
      </c>
      <c r="C2857" t="str">
        <f>IF(INDEX('Display 730 &amp; 1200'!$D:$D,ROW())="","",INDEX('Display 730 &amp; 1200'!$D:$D,ROW()))</f>
        <v/>
      </c>
      <c r="D2857">
        <f>IF($C2857="",0,SUMIFS(#REF!,#REF!,$C2857,#REF!,"&gt;="&amp;'Display 730 &amp; 1200'!$AN$10,#REF!,"&lt;="&amp;'Display 730 &amp; 1200'!$AN$9))</f>
        <v>0</v>
      </c>
      <c r="E2857">
        <f>IF($C2857="",0,SUMIFS(#REF!,#REF!,$C2857,#REF!,"&gt;="&amp;'Display 730 &amp; 1200'!$AN$12,#REF!,"&lt;="&amp;'Display 730 &amp; 1200'!$AN$11))</f>
        <v>0</v>
      </c>
    </row>
    <row r="2858" spans="1:5">
      <c r="A2858" t="str">
        <f>IF(INDEX('Display 730 &amp; 1200'!$A:$A,ROW())="","",INDEX('Display 730 &amp; 1200'!$A:$A,ROW()))</f>
        <v/>
      </c>
      <c r="B2858" t="str">
        <f>IF(INDEX('Display 730 &amp; 1200'!$B:$B,ROW())="","",INDEX('Display 730 &amp; 1200'!$B:$B,ROW()))</f>
        <v/>
      </c>
      <c r="C2858" t="str">
        <f>IF(INDEX('Display 730 &amp; 1200'!$D:$D,ROW())="","",INDEX('Display 730 &amp; 1200'!$D:$D,ROW()))</f>
        <v/>
      </c>
      <c r="D2858">
        <f>IF($C2858="",0,SUMIFS(#REF!,#REF!,$C2858,#REF!,"&gt;="&amp;'Display 730 &amp; 1200'!$AN$10,#REF!,"&lt;="&amp;'Display 730 &amp; 1200'!$AN$9))</f>
        <v>0</v>
      </c>
      <c r="E2858">
        <f>IF($C2858="",0,SUMIFS(#REF!,#REF!,$C2858,#REF!,"&gt;="&amp;'Display 730 &amp; 1200'!$AN$12,#REF!,"&lt;="&amp;'Display 730 &amp; 1200'!$AN$11))</f>
        <v>0</v>
      </c>
    </row>
    <row r="2859" spans="1:5">
      <c r="A2859" t="str">
        <f>IF(INDEX('Display 730 &amp; 1200'!$A:$A,ROW())="","",INDEX('Display 730 &amp; 1200'!$A:$A,ROW()))</f>
        <v/>
      </c>
      <c r="B2859" t="str">
        <f>IF(INDEX('Display 730 &amp; 1200'!$B:$B,ROW())="","",INDEX('Display 730 &amp; 1200'!$B:$B,ROW()))</f>
        <v/>
      </c>
      <c r="C2859" t="str">
        <f>IF(INDEX('Display 730 &amp; 1200'!$D:$D,ROW())="","",INDEX('Display 730 &amp; 1200'!$D:$D,ROW()))</f>
        <v/>
      </c>
      <c r="D2859">
        <f>IF($C2859="",0,SUMIFS(#REF!,#REF!,$C2859,#REF!,"&gt;="&amp;'Display 730 &amp; 1200'!$AN$10,#REF!,"&lt;="&amp;'Display 730 &amp; 1200'!$AN$9))</f>
        <v>0</v>
      </c>
      <c r="E2859">
        <f>IF($C2859="",0,SUMIFS(#REF!,#REF!,$C2859,#REF!,"&gt;="&amp;'Display 730 &amp; 1200'!$AN$12,#REF!,"&lt;="&amp;'Display 730 &amp; 1200'!$AN$11))</f>
        <v>0</v>
      </c>
    </row>
    <row r="2860" spans="1:5">
      <c r="A2860" t="str">
        <f>IF(INDEX('Display 730 &amp; 1200'!$A:$A,ROW())="","",INDEX('Display 730 &amp; 1200'!$A:$A,ROW()))</f>
        <v/>
      </c>
      <c r="B2860" t="str">
        <f>IF(INDEX('Display 730 &amp; 1200'!$B:$B,ROW())="","",INDEX('Display 730 &amp; 1200'!$B:$B,ROW()))</f>
        <v/>
      </c>
      <c r="C2860" t="str">
        <f>IF(INDEX('Display 730 &amp; 1200'!$D:$D,ROW())="","",INDEX('Display 730 &amp; 1200'!$D:$D,ROW()))</f>
        <v/>
      </c>
      <c r="D2860">
        <f>IF($C2860="",0,SUMIFS(#REF!,#REF!,$C2860,#REF!,"&gt;="&amp;'Display 730 &amp; 1200'!$AN$10,#REF!,"&lt;="&amp;'Display 730 &amp; 1200'!$AN$9))</f>
        <v>0</v>
      </c>
      <c r="E2860">
        <f>IF($C2860="",0,SUMIFS(#REF!,#REF!,$C2860,#REF!,"&gt;="&amp;'Display 730 &amp; 1200'!$AN$12,#REF!,"&lt;="&amp;'Display 730 &amp; 1200'!$AN$11))</f>
        <v>0</v>
      </c>
    </row>
    <row r="2861" spans="1:5">
      <c r="A2861" t="str">
        <f>IF(INDEX('Display 730 &amp; 1200'!$A:$A,ROW())="","",INDEX('Display 730 &amp; 1200'!$A:$A,ROW()))</f>
        <v/>
      </c>
      <c r="B2861" t="str">
        <f>IF(INDEX('Display 730 &amp; 1200'!$B:$B,ROW())="","",INDEX('Display 730 &amp; 1200'!$B:$B,ROW()))</f>
        <v/>
      </c>
      <c r="C2861" t="str">
        <f>IF(INDEX('Display 730 &amp; 1200'!$D:$D,ROW())="","",INDEX('Display 730 &amp; 1200'!$D:$D,ROW()))</f>
        <v/>
      </c>
      <c r="D2861">
        <f>IF($C2861="",0,SUMIFS(#REF!,#REF!,$C2861,#REF!,"&gt;="&amp;'Display 730 &amp; 1200'!$AN$10,#REF!,"&lt;="&amp;'Display 730 &amp; 1200'!$AN$9))</f>
        <v>0</v>
      </c>
      <c r="E2861">
        <f>IF($C2861="",0,SUMIFS(#REF!,#REF!,$C2861,#REF!,"&gt;="&amp;'Display 730 &amp; 1200'!$AN$12,#REF!,"&lt;="&amp;'Display 730 &amp; 1200'!$AN$11))</f>
        <v>0</v>
      </c>
    </row>
    <row r="2862" spans="1:5">
      <c r="A2862" t="str">
        <f>IF(INDEX('Display 730 &amp; 1200'!$A:$A,ROW())="","",INDEX('Display 730 &amp; 1200'!$A:$A,ROW()))</f>
        <v/>
      </c>
      <c r="B2862" t="str">
        <f>IF(INDEX('Display 730 &amp; 1200'!$B:$B,ROW())="","",INDEX('Display 730 &amp; 1200'!$B:$B,ROW()))</f>
        <v/>
      </c>
      <c r="C2862" t="str">
        <f>IF(INDEX('Display 730 &amp; 1200'!$D:$D,ROW())="","",INDEX('Display 730 &amp; 1200'!$D:$D,ROW()))</f>
        <v/>
      </c>
      <c r="D2862">
        <f>IF($C2862="",0,SUMIFS(#REF!,#REF!,$C2862,#REF!,"&gt;="&amp;'Display 730 &amp; 1200'!$AN$10,#REF!,"&lt;="&amp;'Display 730 &amp; 1200'!$AN$9))</f>
        <v>0</v>
      </c>
      <c r="E2862">
        <f>IF($C2862="",0,SUMIFS(#REF!,#REF!,$C2862,#REF!,"&gt;="&amp;'Display 730 &amp; 1200'!$AN$12,#REF!,"&lt;="&amp;'Display 730 &amp; 1200'!$AN$11))</f>
        <v>0</v>
      </c>
    </row>
    <row r="2863" spans="1:5">
      <c r="A2863" t="str">
        <f>IF(INDEX('Display 730 &amp; 1200'!$A:$A,ROW())="","",INDEX('Display 730 &amp; 1200'!$A:$A,ROW()))</f>
        <v/>
      </c>
      <c r="B2863" t="str">
        <f>IF(INDEX('Display 730 &amp; 1200'!$B:$B,ROW())="","",INDEX('Display 730 &amp; 1200'!$B:$B,ROW()))</f>
        <v/>
      </c>
      <c r="C2863" t="str">
        <f>IF(INDEX('Display 730 &amp; 1200'!$D:$D,ROW())="","",INDEX('Display 730 &amp; 1200'!$D:$D,ROW()))</f>
        <v/>
      </c>
      <c r="D2863">
        <f>IF($C2863="",0,SUMIFS(#REF!,#REF!,$C2863,#REF!,"&gt;="&amp;'Display 730 &amp; 1200'!$AN$10,#REF!,"&lt;="&amp;'Display 730 &amp; 1200'!$AN$9))</f>
        <v>0</v>
      </c>
      <c r="E2863">
        <f>IF($C2863="",0,SUMIFS(#REF!,#REF!,$C2863,#REF!,"&gt;="&amp;'Display 730 &amp; 1200'!$AN$12,#REF!,"&lt;="&amp;'Display 730 &amp; 1200'!$AN$11))</f>
        <v>0</v>
      </c>
    </row>
    <row r="2864" spans="1:5">
      <c r="A2864" t="str">
        <f>IF(INDEX('Display 730 &amp; 1200'!$A:$A,ROW())="","",INDEX('Display 730 &amp; 1200'!$A:$A,ROW()))</f>
        <v/>
      </c>
      <c r="B2864" t="str">
        <f>IF(INDEX('Display 730 &amp; 1200'!$B:$B,ROW())="","",INDEX('Display 730 &amp; 1200'!$B:$B,ROW()))</f>
        <v/>
      </c>
      <c r="C2864" t="str">
        <f>IF(INDEX('Display 730 &amp; 1200'!$D:$D,ROW())="","",INDEX('Display 730 &amp; 1200'!$D:$D,ROW()))</f>
        <v/>
      </c>
      <c r="D2864">
        <f>IF($C2864="",0,SUMIFS(#REF!,#REF!,$C2864,#REF!,"&gt;="&amp;'Display 730 &amp; 1200'!$AN$10,#REF!,"&lt;="&amp;'Display 730 &amp; 1200'!$AN$9))</f>
        <v>0</v>
      </c>
      <c r="E2864">
        <f>IF($C2864="",0,SUMIFS(#REF!,#REF!,$C2864,#REF!,"&gt;="&amp;'Display 730 &amp; 1200'!$AN$12,#REF!,"&lt;="&amp;'Display 730 &amp; 1200'!$AN$11))</f>
        <v>0</v>
      </c>
    </row>
    <row r="2865" spans="1:5">
      <c r="A2865" t="str">
        <f>IF(INDEX('Display 730 &amp; 1200'!$A:$A,ROW())="","",INDEX('Display 730 &amp; 1200'!$A:$A,ROW()))</f>
        <v/>
      </c>
      <c r="B2865" t="str">
        <f>IF(INDEX('Display 730 &amp; 1200'!$B:$B,ROW())="","",INDEX('Display 730 &amp; 1200'!$B:$B,ROW()))</f>
        <v/>
      </c>
      <c r="C2865" t="str">
        <f>IF(INDEX('Display 730 &amp; 1200'!$D:$D,ROW())="","",INDEX('Display 730 &amp; 1200'!$D:$D,ROW()))</f>
        <v/>
      </c>
      <c r="D2865">
        <f>IF($C2865="",0,SUMIFS(#REF!,#REF!,$C2865,#REF!,"&gt;="&amp;'Display 730 &amp; 1200'!$AN$10,#REF!,"&lt;="&amp;'Display 730 &amp; 1200'!$AN$9))</f>
        <v>0</v>
      </c>
      <c r="E2865">
        <f>IF($C2865="",0,SUMIFS(#REF!,#REF!,$C2865,#REF!,"&gt;="&amp;'Display 730 &amp; 1200'!$AN$12,#REF!,"&lt;="&amp;'Display 730 &amp; 1200'!$AN$11))</f>
        <v>0</v>
      </c>
    </row>
    <row r="2866" spans="1:5">
      <c r="A2866" t="str">
        <f>IF(INDEX('Display 730 &amp; 1200'!$A:$A,ROW())="","",INDEX('Display 730 &amp; 1200'!$A:$A,ROW()))</f>
        <v/>
      </c>
      <c r="B2866" t="str">
        <f>IF(INDEX('Display 730 &amp; 1200'!$B:$B,ROW())="","",INDEX('Display 730 &amp; 1200'!$B:$B,ROW()))</f>
        <v/>
      </c>
      <c r="C2866" t="str">
        <f>IF(INDEX('Display 730 &amp; 1200'!$D:$D,ROW())="","",INDEX('Display 730 &amp; 1200'!$D:$D,ROW()))</f>
        <v/>
      </c>
      <c r="D2866">
        <f>IF($C2866="",0,SUMIFS(#REF!,#REF!,$C2866,#REF!,"&gt;="&amp;'Display 730 &amp; 1200'!$AN$10,#REF!,"&lt;="&amp;'Display 730 &amp; 1200'!$AN$9))</f>
        <v>0</v>
      </c>
      <c r="E2866">
        <f>IF($C2866="",0,SUMIFS(#REF!,#REF!,$C2866,#REF!,"&gt;="&amp;'Display 730 &amp; 1200'!$AN$12,#REF!,"&lt;="&amp;'Display 730 &amp; 1200'!$AN$11))</f>
        <v>0</v>
      </c>
    </row>
    <row r="2867" spans="1:5">
      <c r="A2867" t="str">
        <f>IF(INDEX('Display 730 &amp; 1200'!$A:$A,ROW())="","",INDEX('Display 730 &amp; 1200'!$A:$A,ROW()))</f>
        <v/>
      </c>
      <c r="B2867" t="str">
        <f>IF(INDEX('Display 730 &amp; 1200'!$B:$B,ROW())="","",INDEX('Display 730 &amp; 1200'!$B:$B,ROW()))</f>
        <v/>
      </c>
      <c r="C2867" t="str">
        <f>IF(INDEX('Display 730 &amp; 1200'!$D:$D,ROW())="","",INDEX('Display 730 &amp; 1200'!$D:$D,ROW()))</f>
        <v/>
      </c>
      <c r="D2867">
        <f>IF($C2867="",0,SUMIFS(#REF!,#REF!,$C2867,#REF!,"&gt;="&amp;'Display 730 &amp; 1200'!$AN$10,#REF!,"&lt;="&amp;'Display 730 &amp; 1200'!$AN$9))</f>
        <v>0</v>
      </c>
      <c r="E2867">
        <f>IF($C2867="",0,SUMIFS(#REF!,#REF!,$C2867,#REF!,"&gt;="&amp;'Display 730 &amp; 1200'!$AN$12,#REF!,"&lt;="&amp;'Display 730 &amp; 1200'!$AN$11))</f>
        <v>0</v>
      </c>
    </row>
    <row r="2868" spans="1:5">
      <c r="A2868" t="str">
        <f>IF(INDEX('Display 730 &amp; 1200'!$A:$A,ROW())="","",INDEX('Display 730 &amp; 1200'!$A:$A,ROW()))</f>
        <v/>
      </c>
      <c r="B2868" t="str">
        <f>IF(INDEX('Display 730 &amp; 1200'!$B:$B,ROW())="","",INDEX('Display 730 &amp; 1200'!$B:$B,ROW()))</f>
        <v/>
      </c>
      <c r="C2868" t="str">
        <f>IF(INDEX('Display 730 &amp; 1200'!$D:$D,ROW())="","",INDEX('Display 730 &amp; 1200'!$D:$D,ROW()))</f>
        <v/>
      </c>
      <c r="D2868">
        <f>IF($C2868="",0,SUMIFS(#REF!,#REF!,$C2868,#REF!,"&gt;="&amp;'Display 730 &amp; 1200'!$AN$10,#REF!,"&lt;="&amp;'Display 730 &amp; 1200'!$AN$9))</f>
        <v>0</v>
      </c>
      <c r="E2868">
        <f>IF($C2868="",0,SUMIFS(#REF!,#REF!,$C2868,#REF!,"&gt;="&amp;'Display 730 &amp; 1200'!$AN$12,#REF!,"&lt;="&amp;'Display 730 &amp; 1200'!$AN$11))</f>
        <v>0</v>
      </c>
    </row>
    <row r="2869" spans="1:5">
      <c r="A2869" t="str">
        <f>IF(INDEX('Display 730 &amp; 1200'!$A:$A,ROW())="","",INDEX('Display 730 &amp; 1200'!$A:$A,ROW()))</f>
        <v/>
      </c>
      <c r="B2869" t="str">
        <f>IF(INDEX('Display 730 &amp; 1200'!$B:$B,ROW())="","",INDEX('Display 730 &amp; 1200'!$B:$B,ROW()))</f>
        <v/>
      </c>
      <c r="C2869" t="str">
        <f>IF(INDEX('Display 730 &amp; 1200'!$D:$D,ROW())="","",INDEX('Display 730 &amp; 1200'!$D:$D,ROW()))</f>
        <v/>
      </c>
      <c r="D2869">
        <f>IF($C2869="",0,SUMIFS(#REF!,#REF!,$C2869,#REF!,"&gt;="&amp;'Display 730 &amp; 1200'!$AN$10,#REF!,"&lt;="&amp;'Display 730 &amp; 1200'!$AN$9))</f>
        <v>0</v>
      </c>
      <c r="E2869">
        <f>IF($C2869="",0,SUMIFS(#REF!,#REF!,$C2869,#REF!,"&gt;="&amp;'Display 730 &amp; 1200'!$AN$12,#REF!,"&lt;="&amp;'Display 730 &amp; 1200'!$AN$11))</f>
        <v>0</v>
      </c>
    </row>
    <row r="2870" spans="1:5">
      <c r="A2870" t="str">
        <f>IF(INDEX('Display 730 &amp; 1200'!$A:$A,ROW())="","",INDEX('Display 730 &amp; 1200'!$A:$A,ROW()))</f>
        <v/>
      </c>
      <c r="B2870" t="str">
        <f>IF(INDEX('Display 730 &amp; 1200'!$B:$B,ROW())="","",INDEX('Display 730 &amp; 1200'!$B:$B,ROW()))</f>
        <v/>
      </c>
      <c r="C2870" t="str">
        <f>IF(INDEX('Display 730 &amp; 1200'!$D:$D,ROW())="","",INDEX('Display 730 &amp; 1200'!$D:$D,ROW()))</f>
        <v/>
      </c>
      <c r="D2870">
        <f>IF($C2870="",0,SUMIFS(#REF!,#REF!,$C2870,#REF!,"&gt;="&amp;'Display 730 &amp; 1200'!$AN$10,#REF!,"&lt;="&amp;'Display 730 &amp; 1200'!$AN$9))</f>
        <v>0</v>
      </c>
      <c r="E2870">
        <f>IF($C2870="",0,SUMIFS(#REF!,#REF!,$C2870,#REF!,"&gt;="&amp;'Display 730 &amp; 1200'!$AN$12,#REF!,"&lt;="&amp;'Display 730 &amp; 1200'!$AN$11))</f>
        <v>0</v>
      </c>
    </row>
    <row r="2871" spans="1:5">
      <c r="A2871" t="str">
        <f>IF(INDEX('Display 730 &amp; 1200'!$A:$A,ROW())="","",INDEX('Display 730 &amp; 1200'!$A:$A,ROW()))</f>
        <v/>
      </c>
      <c r="B2871" t="str">
        <f>IF(INDEX('Display 730 &amp; 1200'!$B:$B,ROW())="","",INDEX('Display 730 &amp; 1200'!$B:$B,ROW()))</f>
        <v/>
      </c>
      <c r="C2871" t="str">
        <f>IF(INDEX('Display 730 &amp; 1200'!$D:$D,ROW())="","",INDEX('Display 730 &amp; 1200'!$D:$D,ROW()))</f>
        <v/>
      </c>
      <c r="D2871">
        <f>IF($C2871="",0,SUMIFS(#REF!,#REF!,$C2871,#REF!,"&gt;="&amp;'Display 730 &amp; 1200'!$AN$10,#REF!,"&lt;="&amp;'Display 730 &amp; 1200'!$AN$9))</f>
        <v>0</v>
      </c>
      <c r="E2871">
        <f>IF($C2871="",0,SUMIFS(#REF!,#REF!,$C2871,#REF!,"&gt;="&amp;'Display 730 &amp; 1200'!$AN$12,#REF!,"&lt;="&amp;'Display 730 &amp; 1200'!$AN$11))</f>
        <v>0</v>
      </c>
    </row>
    <row r="2872" spans="1:5">
      <c r="A2872" t="str">
        <f>IF(INDEX('Display 730 &amp; 1200'!$A:$A,ROW())="","",INDEX('Display 730 &amp; 1200'!$A:$A,ROW()))</f>
        <v/>
      </c>
      <c r="B2872" t="str">
        <f>IF(INDEX('Display 730 &amp; 1200'!$B:$B,ROW())="","",INDEX('Display 730 &amp; 1200'!$B:$B,ROW()))</f>
        <v/>
      </c>
      <c r="C2872" t="str">
        <f>IF(INDEX('Display 730 &amp; 1200'!$D:$D,ROW())="","",INDEX('Display 730 &amp; 1200'!$D:$D,ROW()))</f>
        <v/>
      </c>
      <c r="D2872">
        <f>IF($C2872="",0,SUMIFS(#REF!,#REF!,$C2872,#REF!,"&gt;="&amp;'Display 730 &amp; 1200'!$AN$10,#REF!,"&lt;="&amp;'Display 730 &amp; 1200'!$AN$9))</f>
        <v>0</v>
      </c>
      <c r="E2872">
        <f>IF($C2872="",0,SUMIFS(#REF!,#REF!,$C2872,#REF!,"&gt;="&amp;'Display 730 &amp; 1200'!$AN$12,#REF!,"&lt;="&amp;'Display 730 &amp; 1200'!$AN$11))</f>
        <v>0</v>
      </c>
    </row>
    <row r="2873" spans="1:5">
      <c r="A2873" t="str">
        <f>IF(INDEX('Display 730 &amp; 1200'!$A:$A,ROW())="","",INDEX('Display 730 &amp; 1200'!$A:$A,ROW()))</f>
        <v/>
      </c>
      <c r="B2873" t="str">
        <f>IF(INDEX('Display 730 &amp; 1200'!$B:$B,ROW())="","",INDEX('Display 730 &amp; 1200'!$B:$B,ROW()))</f>
        <v/>
      </c>
      <c r="C2873" t="str">
        <f>IF(INDEX('Display 730 &amp; 1200'!$D:$D,ROW())="","",INDEX('Display 730 &amp; 1200'!$D:$D,ROW()))</f>
        <v/>
      </c>
      <c r="D2873">
        <f>IF($C2873="",0,SUMIFS(#REF!,#REF!,$C2873,#REF!,"&gt;="&amp;'Display 730 &amp; 1200'!$AN$10,#REF!,"&lt;="&amp;'Display 730 &amp; 1200'!$AN$9))</f>
        <v>0</v>
      </c>
      <c r="E2873">
        <f>IF($C2873="",0,SUMIFS(#REF!,#REF!,$C2873,#REF!,"&gt;="&amp;'Display 730 &amp; 1200'!$AN$12,#REF!,"&lt;="&amp;'Display 730 &amp; 1200'!$AN$11))</f>
        <v>0</v>
      </c>
    </row>
    <row r="2874" spans="1:5">
      <c r="A2874" t="str">
        <f>IF(INDEX('Display 730 &amp; 1200'!$A:$A,ROW())="","",INDEX('Display 730 &amp; 1200'!$A:$A,ROW()))</f>
        <v/>
      </c>
      <c r="B2874" t="str">
        <f>IF(INDEX('Display 730 &amp; 1200'!$B:$B,ROW())="","",INDEX('Display 730 &amp; 1200'!$B:$B,ROW()))</f>
        <v/>
      </c>
      <c r="C2874" t="str">
        <f>IF(INDEX('Display 730 &amp; 1200'!$D:$D,ROW())="","",INDEX('Display 730 &amp; 1200'!$D:$D,ROW()))</f>
        <v/>
      </c>
      <c r="D2874">
        <f>IF($C2874="",0,SUMIFS(#REF!,#REF!,$C2874,#REF!,"&gt;="&amp;'Display 730 &amp; 1200'!$AN$10,#REF!,"&lt;="&amp;'Display 730 &amp; 1200'!$AN$9))</f>
        <v>0</v>
      </c>
      <c r="E2874">
        <f>IF($C2874="",0,SUMIFS(#REF!,#REF!,$C2874,#REF!,"&gt;="&amp;'Display 730 &amp; 1200'!$AN$12,#REF!,"&lt;="&amp;'Display 730 &amp; 1200'!$AN$11))</f>
        <v>0</v>
      </c>
    </row>
    <row r="2875" spans="1:5">
      <c r="A2875" t="str">
        <f>IF(INDEX('Display 730 &amp; 1200'!$A:$A,ROW())="","",INDEX('Display 730 &amp; 1200'!$A:$A,ROW()))</f>
        <v/>
      </c>
      <c r="B2875" t="str">
        <f>IF(INDEX('Display 730 &amp; 1200'!$B:$B,ROW())="","",INDEX('Display 730 &amp; 1200'!$B:$B,ROW()))</f>
        <v/>
      </c>
      <c r="C2875" t="str">
        <f>IF(INDEX('Display 730 &amp; 1200'!$D:$D,ROW())="","",INDEX('Display 730 &amp; 1200'!$D:$D,ROW()))</f>
        <v/>
      </c>
      <c r="D2875">
        <f>IF($C2875="",0,SUMIFS(#REF!,#REF!,$C2875,#REF!,"&gt;="&amp;'Display 730 &amp; 1200'!$AN$10,#REF!,"&lt;="&amp;'Display 730 &amp; 1200'!$AN$9))</f>
        <v>0</v>
      </c>
      <c r="E2875">
        <f>IF($C2875="",0,SUMIFS(#REF!,#REF!,$C2875,#REF!,"&gt;="&amp;'Display 730 &amp; 1200'!$AN$12,#REF!,"&lt;="&amp;'Display 730 &amp; 1200'!$AN$11))</f>
        <v>0</v>
      </c>
    </row>
    <row r="2876" spans="1:5">
      <c r="A2876" t="str">
        <f>IF(INDEX('Display 730 &amp; 1200'!$A:$A,ROW())="","",INDEX('Display 730 &amp; 1200'!$A:$A,ROW()))</f>
        <v/>
      </c>
      <c r="B2876" t="str">
        <f>IF(INDEX('Display 730 &amp; 1200'!$B:$B,ROW())="","",INDEX('Display 730 &amp; 1200'!$B:$B,ROW()))</f>
        <v/>
      </c>
      <c r="C2876" t="str">
        <f>IF(INDEX('Display 730 &amp; 1200'!$D:$D,ROW())="","",INDEX('Display 730 &amp; 1200'!$D:$D,ROW()))</f>
        <v/>
      </c>
      <c r="D2876">
        <f>IF($C2876="",0,SUMIFS(#REF!,#REF!,$C2876,#REF!,"&gt;="&amp;'Display 730 &amp; 1200'!$AN$10,#REF!,"&lt;="&amp;'Display 730 &amp; 1200'!$AN$9))</f>
        <v>0</v>
      </c>
      <c r="E2876">
        <f>IF($C2876="",0,SUMIFS(#REF!,#REF!,$C2876,#REF!,"&gt;="&amp;'Display 730 &amp; 1200'!$AN$12,#REF!,"&lt;="&amp;'Display 730 &amp; 1200'!$AN$11))</f>
        <v>0</v>
      </c>
    </row>
    <row r="2877" spans="1:5">
      <c r="A2877" t="str">
        <f>IF(INDEX('Display 730 &amp; 1200'!$A:$A,ROW())="","",INDEX('Display 730 &amp; 1200'!$A:$A,ROW()))</f>
        <v/>
      </c>
      <c r="B2877" t="str">
        <f>IF(INDEX('Display 730 &amp; 1200'!$B:$B,ROW())="","",INDEX('Display 730 &amp; 1200'!$B:$B,ROW()))</f>
        <v/>
      </c>
      <c r="C2877" t="str">
        <f>IF(INDEX('Display 730 &amp; 1200'!$D:$D,ROW())="","",INDEX('Display 730 &amp; 1200'!$D:$D,ROW()))</f>
        <v/>
      </c>
      <c r="D2877">
        <f>IF($C2877="",0,SUMIFS(#REF!,#REF!,$C2877,#REF!,"&gt;="&amp;'Display 730 &amp; 1200'!$AN$10,#REF!,"&lt;="&amp;'Display 730 &amp; 1200'!$AN$9))</f>
        <v>0</v>
      </c>
      <c r="E2877">
        <f>IF($C2877="",0,SUMIFS(#REF!,#REF!,$C2877,#REF!,"&gt;="&amp;'Display 730 &amp; 1200'!$AN$12,#REF!,"&lt;="&amp;'Display 730 &amp; 1200'!$AN$11))</f>
        <v>0</v>
      </c>
    </row>
    <row r="2878" spans="1:5">
      <c r="A2878" t="str">
        <f>IF(INDEX('Display 730 &amp; 1200'!$A:$A,ROW())="","",INDEX('Display 730 &amp; 1200'!$A:$A,ROW()))</f>
        <v/>
      </c>
      <c r="B2878" t="str">
        <f>IF(INDEX('Display 730 &amp; 1200'!$B:$B,ROW())="","",INDEX('Display 730 &amp; 1200'!$B:$B,ROW()))</f>
        <v/>
      </c>
      <c r="C2878" t="str">
        <f>IF(INDEX('Display 730 &amp; 1200'!$D:$D,ROW())="","",INDEX('Display 730 &amp; 1200'!$D:$D,ROW()))</f>
        <v/>
      </c>
      <c r="D2878">
        <f>IF($C2878="",0,SUMIFS(#REF!,#REF!,$C2878,#REF!,"&gt;="&amp;'Display 730 &amp; 1200'!$AN$10,#REF!,"&lt;="&amp;'Display 730 &amp; 1200'!$AN$9))</f>
        <v>0</v>
      </c>
      <c r="E2878">
        <f>IF($C2878="",0,SUMIFS(#REF!,#REF!,$C2878,#REF!,"&gt;="&amp;'Display 730 &amp; 1200'!$AN$12,#REF!,"&lt;="&amp;'Display 730 &amp; 1200'!$AN$11))</f>
        <v>0</v>
      </c>
    </row>
    <row r="2879" spans="1:5">
      <c r="A2879" t="str">
        <f>IF(INDEX('Display 730 &amp; 1200'!$A:$A,ROW())="","",INDEX('Display 730 &amp; 1200'!$A:$A,ROW()))</f>
        <v/>
      </c>
      <c r="B2879" t="str">
        <f>IF(INDEX('Display 730 &amp; 1200'!$B:$B,ROW())="","",INDEX('Display 730 &amp; 1200'!$B:$B,ROW()))</f>
        <v/>
      </c>
      <c r="C2879" t="str">
        <f>IF(INDEX('Display 730 &amp; 1200'!$D:$D,ROW())="","",INDEX('Display 730 &amp; 1200'!$D:$D,ROW()))</f>
        <v/>
      </c>
      <c r="D2879">
        <f>IF($C2879="",0,SUMIFS(#REF!,#REF!,$C2879,#REF!,"&gt;="&amp;'Display 730 &amp; 1200'!$AN$10,#REF!,"&lt;="&amp;'Display 730 &amp; 1200'!$AN$9))</f>
        <v>0</v>
      </c>
      <c r="E2879">
        <f>IF($C2879="",0,SUMIFS(#REF!,#REF!,$C2879,#REF!,"&gt;="&amp;'Display 730 &amp; 1200'!$AN$12,#REF!,"&lt;="&amp;'Display 730 &amp; 1200'!$AN$11))</f>
        <v>0</v>
      </c>
    </row>
    <row r="2880" spans="1:5">
      <c r="A2880" t="str">
        <f>IF(INDEX('Display 730 &amp; 1200'!$A:$A,ROW())="","",INDEX('Display 730 &amp; 1200'!$A:$A,ROW()))</f>
        <v/>
      </c>
      <c r="B2880" t="str">
        <f>IF(INDEX('Display 730 &amp; 1200'!$B:$B,ROW())="","",INDEX('Display 730 &amp; 1200'!$B:$B,ROW()))</f>
        <v/>
      </c>
      <c r="C2880" t="str">
        <f>IF(INDEX('Display 730 &amp; 1200'!$D:$D,ROW())="","",INDEX('Display 730 &amp; 1200'!$D:$D,ROW()))</f>
        <v/>
      </c>
      <c r="D2880">
        <f>IF($C2880="",0,SUMIFS(#REF!,#REF!,$C2880,#REF!,"&gt;="&amp;'Display 730 &amp; 1200'!$AN$10,#REF!,"&lt;="&amp;'Display 730 &amp; 1200'!$AN$9))</f>
        <v>0</v>
      </c>
      <c r="E2880">
        <f>IF($C2880="",0,SUMIFS(#REF!,#REF!,$C2880,#REF!,"&gt;="&amp;'Display 730 &amp; 1200'!$AN$12,#REF!,"&lt;="&amp;'Display 730 &amp; 1200'!$AN$11))</f>
        <v>0</v>
      </c>
    </row>
    <row r="2881" spans="1:5">
      <c r="A2881" t="str">
        <f>IF(INDEX('Display 730 &amp; 1200'!$A:$A,ROW())="","",INDEX('Display 730 &amp; 1200'!$A:$A,ROW()))</f>
        <v/>
      </c>
      <c r="B2881" t="str">
        <f>IF(INDEX('Display 730 &amp; 1200'!$B:$B,ROW())="","",INDEX('Display 730 &amp; 1200'!$B:$B,ROW()))</f>
        <v/>
      </c>
      <c r="C2881" t="str">
        <f>IF(INDEX('Display 730 &amp; 1200'!$D:$D,ROW())="","",INDEX('Display 730 &amp; 1200'!$D:$D,ROW()))</f>
        <v/>
      </c>
      <c r="D2881">
        <f>IF($C2881="",0,SUMIFS(#REF!,#REF!,$C2881,#REF!,"&gt;="&amp;'Display 730 &amp; 1200'!$AN$10,#REF!,"&lt;="&amp;'Display 730 &amp; 1200'!$AN$9))</f>
        <v>0</v>
      </c>
      <c r="E2881">
        <f>IF($C2881="",0,SUMIFS(#REF!,#REF!,$C2881,#REF!,"&gt;="&amp;'Display 730 &amp; 1200'!$AN$12,#REF!,"&lt;="&amp;'Display 730 &amp; 1200'!$AN$11))</f>
        <v>0</v>
      </c>
    </row>
    <row r="2882" spans="1:5">
      <c r="A2882" t="str">
        <f>IF(INDEX('Display 730 &amp; 1200'!$A:$A,ROW())="","",INDEX('Display 730 &amp; 1200'!$A:$A,ROW()))</f>
        <v/>
      </c>
      <c r="B2882" t="str">
        <f>IF(INDEX('Display 730 &amp; 1200'!$B:$B,ROW())="","",INDEX('Display 730 &amp; 1200'!$B:$B,ROW()))</f>
        <v/>
      </c>
      <c r="C2882" t="str">
        <f>IF(INDEX('Display 730 &amp; 1200'!$D:$D,ROW())="","",INDEX('Display 730 &amp; 1200'!$D:$D,ROW()))</f>
        <v/>
      </c>
      <c r="D2882">
        <f>IF($C2882="",0,SUMIFS(#REF!,#REF!,$C2882,#REF!,"&gt;="&amp;'Display 730 &amp; 1200'!$AN$10,#REF!,"&lt;="&amp;'Display 730 &amp; 1200'!$AN$9))</f>
        <v>0</v>
      </c>
      <c r="E2882">
        <f>IF($C2882="",0,SUMIFS(#REF!,#REF!,$C2882,#REF!,"&gt;="&amp;'Display 730 &amp; 1200'!$AN$12,#REF!,"&lt;="&amp;'Display 730 &amp; 1200'!$AN$11))</f>
        <v>0</v>
      </c>
    </row>
    <row r="2883" spans="1:5">
      <c r="A2883" t="str">
        <f>IF(INDEX('Display 730 &amp; 1200'!$A:$A,ROW())="","",INDEX('Display 730 &amp; 1200'!$A:$A,ROW()))</f>
        <v/>
      </c>
      <c r="B2883" t="str">
        <f>IF(INDEX('Display 730 &amp; 1200'!$B:$B,ROW())="","",INDEX('Display 730 &amp; 1200'!$B:$B,ROW()))</f>
        <v/>
      </c>
      <c r="C2883" t="str">
        <f>IF(INDEX('Display 730 &amp; 1200'!$D:$D,ROW())="","",INDEX('Display 730 &amp; 1200'!$D:$D,ROW()))</f>
        <v/>
      </c>
      <c r="D2883">
        <f>IF($C2883="",0,SUMIFS(#REF!,#REF!,$C2883,#REF!,"&gt;="&amp;'Display 730 &amp; 1200'!$AN$10,#REF!,"&lt;="&amp;'Display 730 &amp; 1200'!$AN$9))</f>
        <v>0</v>
      </c>
      <c r="E2883">
        <f>IF($C2883="",0,SUMIFS(#REF!,#REF!,$C2883,#REF!,"&gt;="&amp;'Display 730 &amp; 1200'!$AN$12,#REF!,"&lt;="&amp;'Display 730 &amp; 1200'!$AN$11))</f>
        <v>0</v>
      </c>
    </row>
    <row r="2884" spans="1:5">
      <c r="A2884" t="str">
        <f>IF(INDEX('Display 730 &amp; 1200'!$A:$A,ROW())="","",INDEX('Display 730 &amp; 1200'!$A:$A,ROW()))</f>
        <v/>
      </c>
      <c r="B2884" t="str">
        <f>IF(INDEX('Display 730 &amp; 1200'!$B:$B,ROW())="","",INDEX('Display 730 &amp; 1200'!$B:$B,ROW()))</f>
        <v/>
      </c>
      <c r="C2884" t="str">
        <f>IF(INDEX('Display 730 &amp; 1200'!$D:$D,ROW())="","",INDEX('Display 730 &amp; 1200'!$D:$D,ROW()))</f>
        <v/>
      </c>
      <c r="D2884">
        <f>IF($C2884="",0,SUMIFS(#REF!,#REF!,$C2884,#REF!,"&gt;="&amp;'Display 730 &amp; 1200'!$AN$10,#REF!,"&lt;="&amp;'Display 730 &amp; 1200'!$AN$9))</f>
        <v>0</v>
      </c>
      <c r="E2884">
        <f>IF($C2884="",0,SUMIFS(#REF!,#REF!,$C2884,#REF!,"&gt;="&amp;'Display 730 &amp; 1200'!$AN$12,#REF!,"&lt;="&amp;'Display 730 &amp; 1200'!$AN$11))</f>
        <v>0</v>
      </c>
    </row>
    <row r="2885" spans="1:5">
      <c r="A2885" t="str">
        <f>IF(INDEX('Display 730 &amp; 1200'!$A:$A,ROW())="","",INDEX('Display 730 &amp; 1200'!$A:$A,ROW()))</f>
        <v/>
      </c>
      <c r="B2885" t="str">
        <f>IF(INDEX('Display 730 &amp; 1200'!$B:$B,ROW())="","",INDEX('Display 730 &amp; 1200'!$B:$B,ROW()))</f>
        <v/>
      </c>
      <c r="C2885" t="str">
        <f>IF(INDEX('Display 730 &amp; 1200'!$D:$D,ROW())="","",INDEX('Display 730 &amp; 1200'!$D:$D,ROW()))</f>
        <v/>
      </c>
      <c r="D2885">
        <f>IF($C2885="",0,SUMIFS(#REF!,#REF!,$C2885,#REF!,"&gt;="&amp;'Display 730 &amp; 1200'!$AN$10,#REF!,"&lt;="&amp;'Display 730 &amp; 1200'!$AN$9))</f>
        <v>0</v>
      </c>
      <c r="E2885">
        <f>IF($C2885="",0,SUMIFS(#REF!,#REF!,$C2885,#REF!,"&gt;="&amp;'Display 730 &amp; 1200'!$AN$12,#REF!,"&lt;="&amp;'Display 730 &amp; 1200'!$AN$11))</f>
        <v>0</v>
      </c>
    </row>
    <row r="2886" spans="1:5">
      <c r="A2886" t="str">
        <f>IF(INDEX('Display 730 &amp; 1200'!$A:$A,ROW())="","",INDEX('Display 730 &amp; 1200'!$A:$A,ROW()))</f>
        <v/>
      </c>
      <c r="B2886" t="str">
        <f>IF(INDEX('Display 730 &amp; 1200'!$B:$B,ROW())="","",INDEX('Display 730 &amp; 1200'!$B:$B,ROW()))</f>
        <v/>
      </c>
      <c r="C2886" t="str">
        <f>IF(INDEX('Display 730 &amp; 1200'!$D:$D,ROW())="","",INDEX('Display 730 &amp; 1200'!$D:$D,ROW()))</f>
        <v/>
      </c>
      <c r="D2886">
        <f>IF($C2886="",0,SUMIFS(#REF!,#REF!,$C2886,#REF!,"&gt;="&amp;'Display 730 &amp; 1200'!$AN$10,#REF!,"&lt;="&amp;'Display 730 &amp; 1200'!$AN$9))</f>
        <v>0</v>
      </c>
      <c r="E2886">
        <f>IF($C2886="",0,SUMIFS(#REF!,#REF!,$C2886,#REF!,"&gt;="&amp;'Display 730 &amp; 1200'!$AN$12,#REF!,"&lt;="&amp;'Display 730 &amp; 1200'!$AN$11))</f>
        <v>0</v>
      </c>
    </row>
    <row r="2887" spans="1:5">
      <c r="A2887" t="str">
        <f>IF(INDEX('Display 730 &amp; 1200'!$A:$A,ROW())="","",INDEX('Display 730 &amp; 1200'!$A:$A,ROW()))</f>
        <v/>
      </c>
      <c r="B2887" t="str">
        <f>IF(INDEX('Display 730 &amp; 1200'!$B:$B,ROW())="","",INDEX('Display 730 &amp; 1200'!$B:$B,ROW()))</f>
        <v/>
      </c>
      <c r="C2887" t="str">
        <f>IF(INDEX('Display 730 &amp; 1200'!$D:$D,ROW())="","",INDEX('Display 730 &amp; 1200'!$D:$D,ROW()))</f>
        <v/>
      </c>
      <c r="D2887">
        <f>IF($C2887="",0,SUMIFS(#REF!,#REF!,$C2887,#REF!,"&gt;="&amp;'Display 730 &amp; 1200'!$AN$10,#REF!,"&lt;="&amp;'Display 730 &amp; 1200'!$AN$9))</f>
        <v>0</v>
      </c>
      <c r="E2887">
        <f>IF($C2887="",0,SUMIFS(#REF!,#REF!,$C2887,#REF!,"&gt;="&amp;'Display 730 &amp; 1200'!$AN$12,#REF!,"&lt;="&amp;'Display 730 &amp; 1200'!$AN$11))</f>
        <v>0</v>
      </c>
    </row>
    <row r="2888" spans="1:5">
      <c r="A2888" t="str">
        <f>IF(INDEX('Display 730 &amp; 1200'!$A:$A,ROW())="","",INDEX('Display 730 &amp; 1200'!$A:$A,ROW()))</f>
        <v/>
      </c>
      <c r="B2888" t="str">
        <f>IF(INDEX('Display 730 &amp; 1200'!$B:$B,ROW())="","",INDEX('Display 730 &amp; 1200'!$B:$B,ROW()))</f>
        <v/>
      </c>
      <c r="C2888" t="str">
        <f>IF(INDEX('Display 730 &amp; 1200'!$D:$D,ROW())="","",INDEX('Display 730 &amp; 1200'!$D:$D,ROW()))</f>
        <v/>
      </c>
      <c r="D2888">
        <f>IF($C2888="",0,SUMIFS(#REF!,#REF!,$C2888,#REF!,"&gt;="&amp;'Display 730 &amp; 1200'!$AN$10,#REF!,"&lt;="&amp;'Display 730 &amp; 1200'!$AN$9))</f>
        <v>0</v>
      </c>
      <c r="E2888">
        <f>IF($C2888="",0,SUMIFS(#REF!,#REF!,$C2888,#REF!,"&gt;="&amp;'Display 730 &amp; 1200'!$AN$12,#REF!,"&lt;="&amp;'Display 730 &amp; 1200'!$AN$11))</f>
        <v>0</v>
      </c>
    </row>
    <row r="2889" spans="1:5">
      <c r="A2889" t="str">
        <f>IF(INDEX('Display 730 &amp; 1200'!$A:$A,ROW())="","",INDEX('Display 730 &amp; 1200'!$A:$A,ROW()))</f>
        <v/>
      </c>
      <c r="B2889" t="str">
        <f>IF(INDEX('Display 730 &amp; 1200'!$B:$B,ROW())="","",INDEX('Display 730 &amp; 1200'!$B:$B,ROW()))</f>
        <v/>
      </c>
      <c r="C2889" t="str">
        <f>IF(INDEX('Display 730 &amp; 1200'!$D:$D,ROW())="","",INDEX('Display 730 &amp; 1200'!$D:$D,ROW()))</f>
        <v/>
      </c>
      <c r="D2889">
        <f>IF($C2889="",0,SUMIFS(#REF!,#REF!,$C2889,#REF!,"&gt;="&amp;'Display 730 &amp; 1200'!$AN$10,#REF!,"&lt;="&amp;'Display 730 &amp; 1200'!$AN$9))</f>
        <v>0</v>
      </c>
      <c r="E2889">
        <f>IF($C2889="",0,SUMIFS(#REF!,#REF!,$C2889,#REF!,"&gt;="&amp;'Display 730 &amp; 1200'!$AN$12,#REF!,"&lt;="&amp;'Display 730 &amp; 1200'!$AN$11))</f>
        <v>0</v>
      </c>
    </row>
    <row r="2890" spans="1:5">
      <c r="A2890" t="str">
        <f>IF(INDEX('Display 730 &amp; 1200'!$A:$A,ROW())="","",INDEX('Display 730 &amp; 1200'!$A:$A,ROW()))</f>
        <v/>
      </c>
      <c r="B2890" t="str">
        <f>IF(INDEX('Display 730 &amp; 1200'!$B:$B,ROW())="","",INDEX('Display 730 &amp; 1200'!$B:$B,ROW()))</f>
        <v/>
      </c>
      <c r="C2890" t="str">
        <f>IF(INDEX('Display 730 &amp; 1200'!$D:$D,ROW())="","",INDEX('Display 730 &amp; 1200'!$D:$D,ROW()))</f>
        <v/>
      </c>
      <c r="D2890">
        <f>IF($C2890="",0,SUMIFS(#REF!,#REF!,$C2890,#REF!,"&gt;="&amp;'Display 730 &amp; 1200'!$AN$10,#REF!,"&lt;="&amp;'Display 730 &amp; 1200'!$AN$9))</f>
        <v>0</v>
      </c>
      <c r="E2890">
        <f>IF($C2890="",0,SUMIFS(#REF!,#REF!,$C2890,#REF!,"&gt;="&amp;'Display 730 &amp; 1200'!$AN$12,#REF!,"&lt;="&amp;'Display 730 &amp; 1200'!$AN$11))</f>
        <v>0</v>
      </c>
    </row>
    <row r="2891" spans="1:5">
      <c r="A2891" t="str">
        <f>IF(INDEX('Display 730 &amp; 1200'!$A:$A,ROW())="","",INDEX('Display 730 &amp; 1200'!$A:$A,ROW()))</f>
        <v/>
      </c>
      <c r="B2891" t="str">
        <f>IF(INDEX('Display 730 &amp; 1200'!$B:$B,ROW())="","",INDEX('Display 730 &amp; 1200'!$B:$B,ROW()))</f>
        <v/>
      </c>
      <c r="C2891" t="str">
        <f>IF(INDEX('Display 730 &amp; 1200'!$D:$D,ROW())="","",INDEX('Display 730 &amp; 1200'!$D:$D,ROW()))</f>
        <v/>
      </c>
      <c r="D2891">
        <f>IF($C2891="",0,SUMIFS(#REF!,#REF!,$C2891,#REF!,"&gt;="&amp;'Display 730 &amp; 1200'!$AN$10,#REF!,"&lt;="&amp;'Display 730 &amp; 1200'!$AN$9))</f>
        <v>0</v>
      </c>
      <c r="E2891">
        <f>IF($C2891="",0,SUMIFS(#REF!,#REF!,$C2891,#REF!,"&gt;="&amp;'Display 730 &amp; 1200'!$AN$12,#REF!,"&lt;="&amp;'Display 730 &amp; 1200'!$AN$11))</f>
        <v>0</v>
      </c>
    </row>
    <row r="2892" spans="1:5">
      <c r="A2892" t="str">
        <f>IF(INDEX('Display 730 &amp; 1200'!$A:$A,ROW())="","",INDEX('Display 730 &amp; 1200'!$A:$A,ROW()))</f>
        <v/>
      </c>
      <c r="B2892" t="str">
        <f>IF(INDEX('Display 730 &amp; 1200'!$B:$B,ROW())="","",INDEX('Display 730 &amp; 1200'!$B:$B,ROW()))</f>
        <v/>
      </c>
      <c r="C2892" t="str">
        <f>IF(INDEX('Display 730 &amp; 1200'!$D:$D,ROW())="","",INDEX('Display 730 &amp; 1200'!$D:$D,ROW()))</f>
        <v/>
      </c>
      <c r="D2892">
        <f>IF($C2892="",0,SUMIFS(#REF!,#REF!,$C2892,#REF!,"&gt;="&amp;'Display 730 &amp; 1200'!$AN$10,#REF!,"&lt;="&amp;'Display 730 &amp; 1200'!$AN$9))</f>
        <v>0</v>
      </c>
      <c r="E2892">
        <f>IF($C2892="",0,SUMIFS(#REF!,#REF!,$C2892,#REF!,"&gt;="&amp;'Display 730 &amp; 1200'!$AN$12,#REF!,"&lt;="&amp;'Display 730 &amp; 1200'!$AN$11))</f>
        <v>0</v>
      </c>
    </row>
    <row r="2893" spans="1:5">
      <c r="A2893" t="str">
        <f>IF(INDEX('Display 730 &amp; 1200'!$A:$A,ROW())="","",INDEX('Display 730 &amp; 1200'!$A:$A,ROW()))</f>
        <v/>
      </c>
      <c r="B2893" t="str">
        <f>IF(INDEX('Display 730 &amp; 1200'!$B:$B,ROW())="","",INDEX('Display 730 &amp; 1200'!$B:$B,ROW()))</f>
        <v/>
      </c>
      <c r="C2893" t="str">
        <f>IF(INDEX('Display 730 &amp; 1200'!$D:$D,ROW())="","",INDEX('Display 730 &amp; 1200'!$D:$D,ROW()))</f>
        <v/>
      </c>
      <c r="D2893">
        <f>IF($C2893="",0,SUMIFS(#REF!,#REF!,$C2893,#REF!,"&gt;="&amp;'Display 730 &amp; 1200'!$AN$10,#REF!,"&lt;="&amp;'Display 730 &amp; 1200'!$AN$9))</f>
        <v>0</v>
      </c>
      <c r="E2893">
        <f>IF($C2893="",0,SUMIFS(#REF!,#REF!,$C2893,#REF!,"&gt;="&amp;'Display 730 &amp; 1200'!$AN$12,#REF!,"&lt;="&amp;'Display 730 &amp; 1200'!$AN$11))</f>
        <v>0</v>
      </c>
    </row>
    <row r="2894" spans="1:5">
      <c r="A2894" t="str">
        <f>IF(INDEX('Display 730 &amp; 1200'!$A:$A,ROW())="","",INDEX('Display 730 &amp; 1200'!$A:$A,ROW()))</f>
        <v/>
      </c>
      <c r="B2894" t="str">
        <f>IF(INDEX('Display 730 &amp; 1200'!$B:$B,ROW())="","",INDEX('Display 730 &amp; 1200'!$B:$B,ROW()))</f>
        <v/>
      </c>
      <c r="C2894" t="str">
        <f>IF(INDEX('Display 730 &amp; 1200'!$D:$D,ROW())="","",INDEX('Display 730 &amp; 1200'!$D:$D,ROW()))</f>
        <v/>
      </c>
      <c r="D2894">
        <f>IF($C2894="",0,SUMIFS(#REF!,#REF!,$C2894,#REF!,"&gt;="&amp;'Display 730 &amp; 1200'!$AN$10,#REF!,"&lt;="&amp;'Display 730 &amp; 1200'!$AN$9))</f>
        <v>0</v>
      </c>
      <c r="E2894">
        <f>IF($C2894="",0,SUMIFS(#REF!,#REF!,$C2894,#REF!,"&gt;="&amp;'Display 730 &amp; 1200'!$AN$12,#REF!,"&lt;="&amp;'Display 730 &amp; 1200'!$AN$11))</f>
        <v>0</v>
      </c>
    </row>
    <row r="2895" spans="1:5">
      <c r="A2895" t="str">
        <f>IF(INDEX('Display 730 &amp; 1200'!$A:$A,ROW())="","",INDEX('Display 730 &amp; 1200'!$A:$A,ROW()))</f>
        <v/>
      </c>
      <c r="B2895" t="str">
        <f>IF(INDEX('Display 730 &amp; 1200'!$B:$B,ROW())="","",INDEX('Display 730 &amp; 1200'!$B:$B,ROW()))</f>
        <v/>
      </c>
      <c r="C2895" t="str">
        <f>IF(INDEX('Display 730 &amp; 1200'!$D:$D,ROW())="","",INDEX('Display 730 &amp; 1200'!$D:$D,ROW()))</f>
        <v/>
      </c>
      <c r="D2895">
        <f>IF($C2895="",0,SUMIFS(#REF!,#REF!,$C2895,#REF!,"&gt;="&amp;'Display 730 &amp; 1200'!$AN$10,#REF!,"&lt;="&amp;'Display 730 &amp; 1200'!$AN$9))</f>
        <v>0</v>
      </c>
      <c r="E2895">
        <f>IF($C2895="",0,SUMIFS(#REF!,#REF!,$C2895,#REF!,"&gt;="&amp;'Display 730 &amp; 1200'!$AN$12,#REF!,"&lt;="&amp;'Display 730 &amp; 1200'!$AN$11))</f>
        <v>0</v>
      </c>
    </row>
    <row r="2896" spans="1:5">
      <c r="A2896" t="str">
        <f>IF(INDEX('Display 730 &amp; 1200'!$A:$A,ROW())="","",INDEX('Display 730 &amp; 1200'!$A:$A,ROW()))</f>
        <v/>
      </c>
      <c r="B2896" t="str">
        <f>IF(INDEX('Display 730 &amp; 1200'!$B:$B,ROW())="","",INDEX('Display 730 &amp; 1200'!$B:$B,ROW()))</f>
        <v/>
      </c>
      <c r="C2896" t="str">
        <f>IF(INDEX('Display 730 &amp; 1200'!$D:$D,ROW())="","",INDEX('Display 730 &amp; 1200'!$D:$D,ROW()))</f>
        <v/>
      </c>
      <c r="D2896">
        <f>IF($C2896="",0,SUMIFS(#REF!,#REF!,$C2896,#REF!,"&gt;="&amp;'Display 730 &amp; 1200'!$AN$10,#REF!,"&lt;="&amp;'Display 730 &amp; 1200'!$AN$9))</f>
        <v>0</v>
      </c>
      <c r="E2896">
        <f>IF($C2896="",0,SUMIFS(#REF!,#REF!,$C2896,#REF!,"&gt;="&amp;'Display 730 &amp; 1200'!$AN$12,#REF!,"&lt;="&amp;'Display 730 &amp; 1200'!$AN$11))</f>
        <v>0</v>
      </c>
    </row>
    <row r="2897" spans="1:5">
      <c r="A2897" t="str">
        <f>IF(INDEX('Display 730 &amp; 1200'!$A:$A,ROW())="","",INDEX('Display 730 &amp; 1200'!$A:$A,ROW()))</f>
        <v/>
      </c>
      <c r="B2897" t="str">
        <f>IF(INDEX('Display 730 &amp; 1200'!$B:$B,ROW())="","",INDEX('Display 730 &amp; 1200'!$B:$B,ROW()))</f>
        <v/>
      </c>
      <c r="C2897" t="str">
        <f>IF(INDEX('Display 730 &amp; 1200'!$D:$D,ROW())="","",INDEX('Display 730 &amp; 1200'!$D:$D,ROW()))</f>
        <v/>
      </c>
      <c r="D2897">
        <f>IF($C2897="",0,SUMIFS(#REF!,#REF!,$C2897,#REF!,"&gt;="&amp;'Display 730 &amp; 1200'!$AN$10,#REF!,"&lt;="&amp;'Display 730 &amp; 1200'!$AN$9))</f>
        <v>0</v>
      </c>
      <c r="E2897">
        <f>IF($C2897="",0,SUMIFS(#REF!,#REF!,$C2897,#REF!,"&gt;="&amp;'Display 730 &amp; 1200'!$AN$12,#REF!,"&lt;="&amp;'Display 730 &amp; 1200'!$AN$11))</f>
        <v>0</v>
      </c>
    </row>
    <row r="2898" spans="1:5">
      <c r="A2898" t="str">
        <f>IF(INDEX('Display 730 &amp; 1200'!$A:$A,ROW())="","",INDEX('Display 730 &amp; 1200'!$A:$A,ROW()))</f>
        <v/>
      </c>
      <c r="B2898" t="str">
        <f>IF(INDEX('Display 730 &amp; 1200'!$B:$B,ROW())="","",INDEX('Display 730 &amp; 1200'!$B:$B,ROW()))</f>
        <v/>
      </c>
      <c r="C2898" t="str">
        <f>IF(INDEX('Display 730 &amp; 1200'!$D:$D,ROW())="","",INDEX('Display 730 &amp; 1200'!$D:$D,ROW()))</f>
        <v/>
      </c>
      <c r="D2898">
        <f>IF($C2898="",0,SUMIFS(#REF!,#REF!,$C2898,#REF!,"&gt;="&amp;'Display 730 &amp; 1200'!$AN$10,#REF!,"&lt;="&amp;'Display 730 &amp; 1200'!$AN$9))</f>
        <v>0</v>
      </c>
      <c r="E2898">
        <f>IF($C2898="",0,SUMIFS(#REF!,#REF!,$C2898,#REF!,"&gt;="&amp;'Display 730 &amp; 1200'!$AN$12,#REF!,"&lt;="&amp;'Display 730 &amp; 1200'!$AN$11))</f>
        <v>0</v>
      </c>
    </row>
    <row r="2899" spans="1:5">
      <c r="A2899" t="str">
        <f>IF(INDEX('Display 730 &amp; 1200'!$A:$A,ROW())="","",INDEX('Display 730 &amp; 1200'!$A:$A,ROW()))</f>
        <v/>
      </c>
      <c r="B2899" t="str">
        <f>IF(INDEX('Display 730 &amp; 1200'!$B:$B,ROW())="","",INDEX('Display 730 &amp; 1200'!$B:$B,ROW()))</f>
        <v/>
      </c>
      <c r="C2899" t="str">
        <f>IF(INDEX('Display 730 &amp; 1200'!$D:$D,ROW())="","",INDEX('Display 730 &amp; 1200'!$D:$D,ROW()))</f>
        <v/>
      </c>
      <c r="D2899">
        <f>IF($C2899="",0,SUMIFS(#REF!,#REF!,$C2899,#REF!,"&gt;="&amp;'Display 730 &amp; 1200'!$AN$10,#REF!,"&lt;="&amp;'Display 730 &amp; 1200'!$AN$9))</f>
        <v>0</v>
      </c>
      <c r="E2899">
        <f>IF($C2899="",0,SUMIFS(#REF!,#REF!,$C2899,#REF!,"&gt;="&amp;'Display 730 &amp; 1200'!$AN$12,#REF!,"&lt;="&amp;'Display 730 &amp; 1200'!$AN$11))</f>
        <v>0</v>
      </c>
    </row>
    <row r="2900" spans="1:5">
      <c r="A2900" t="str">
        <f>IF(INDEX('Display 730 &amp; 1200'!$A:$A,ROW())="","",INDEX('Display 730 &amp; 1200'!$A:$A,ROW()))</f>
        <v/>
      </c>
      <c r="B2900" t="str">
        <f>IF(INDEX('Display 730 &amp; 1200'!$B:$B,ROW())="","",INDEX('Display 730 &amp; 1200'!$B:$B,ROW()))</f>
        <v/>
      </c>
      <c r="C2900" t="str">
        <f>IF(INDEX('Display 730 &amp; 1200'!$D:$D,ROW())="","",INDEX('Display 730 &amp; 1200'!$D:$D,ROW()))</f>
        <v/>
      </c>
      <c r="D2900">
        <f>IF($C2900="",0,SUMIFS(#REF!,#REF!,$C2900,#REF!,"&gt;="&amp;'Display 730 &amp; 1200'!$AN$10,#REF!,"&lt;="&amp;'Display 730 &amp; 1200'!$AN$9))</f>
        <v>0</v>
      </c>
      <c r="E2900">
        <f>IF($C2900="",0,SUMIFS(#REF!,#REF!,$C2900,#REF!,"&gt;="&amp;'Display 730 &amp; 1200'!$AN$12,#REF!,"&lt;="&amp;'Display 730 &amp; 1200'!$AN$11))</f>
        <v>0</v>
      </c>
    </row>
    <row r="2901" spans="1:5">
      <c r="A2901" t="str">
        <f>IF(INDEX('Display 730 &amp; 1200'!$A:$A,ROW())="","",INDEX('Display 730 &amp; 1200'!$A:$A,ROW()))</f>
        <v/>
      </c>
      <c r="B2901" t="str">
        <f>IF(INDEX('Display 730 &amp; 1200'!$B:$B,ROW())="","",INDEX('Display 730 &amp; 1200'!$B:$B,ROW()))</f>
        <v/>
      </c>
      <c r="C2901" t="str">
        <f>IF(INDEX('Display 730 &amp; 1200'!$D:$D,ROW())="","",INDEX('Display 730 &amp; 1200'!$D:$D,ROW()))</f>
        <v/>
      </c>
      <c r="D2901">
        <f>IF($C2901="",0,SUMIFS(#REF!,#REF!,$C2901,#REF!,"&gt;="&amp;'Display 730 &amp; 1200'!$AN$10,#REF!,"&lt;="&amp;'Display 730 &amp; 1200'!$AN$9))</f>
        <v>0</v>
      </c>
      <c r="E2901">
        <f>IF($C2901="",0,SUMIFS(#REF!,#REF!,$C2901,#REF!,"&gt;="&amp;'Display 730 &amp; 1200'!$AN$12,#REF!,"&lt;="&amp;'Display 730 &amp; 1200'!$AN$11))</f>
        <v>0</v>
      </c>
    </row>
    <row r="2902" spans="1:5">
      <c r="A2902" t="str">
        <f>IF(INDEX('Display 730 &amp; 1200'!$A:$A,ROW())="","",INDEX('Display 730 &amp; 1200'!$A:$A,ROW()))</f>
        <v/>
      </c>
      <c r="B2902" t="str">
        <f>IF(INDEX('Display 730 &amp; 1200'!$B:$B,ROW())="","",INDEX('Display 730 &amp; 1200'!$B:$B,ROW()))</f>
        <v/>
      </c>
      <c r="C2902" t="str">
        <f>IF(INDEX('Display 730 &amp; 1200'!$D:$D,ROW())="","",INDEX('Display 730 &amp; 1200'!$D:$D,ROW()))</f>
        <v/>
      </c>
      <c r="D2902">
        <f>IF($C2902="",0,SUMIFS(#REF!,#REF!,$C2902,#REF!,"&gt;="&amp;'Display 730 &amp; 1200'!$AN$10,#REF!,"&lt;="&amp;'Display 730 &amp; 1200'!$AN$9))</f>
        <v>0</v>
      </c>
      <c r="E2902">
        <f>IF($C2902="",0,SUMIFS(#REF!,#REF!,$C2902,#REF!,"&gt;="&amp;'Display 730 &amp; 1200'!$AN$12,#REF!,"&lt;="&amp;'Display 730 &amp; 1200'!$AN$11))</f>
        <v>0</v>
      </c>
    </row>
    <row r="2903" spans="1:5">
      <c r="A2903" t="str">
        <f>IF(INDEX('Display 730 &amp; 1200'!$A:$A,ROW())="","",INDEX('Display 730 &amp; 1200'!$A:$A,ROW()))</f>
        <v/>
      </c>
      <c r="B2903" t="str">
        <f>IF(INDEX('Display 730 &amp; 1200'!$B:$B,ROW())="","",INDEX('Display 730 &amp; 1200'!$B:$B,ROW()))</f>
        <v/>
      </c>
      <c r="C2903" t="str">
        <f>IF(INDEX('Display 730 &amp; 1200'!$D:$D,ROW())="","",INDEX('Display 730 &amp; 1200'!$D:$D,ROW()))</f>
        <v/>
      </c>
      <c r="D2903">
        <f>IF($C2903="",0,SUMIFS(#REF!,#REF!,$C2903,#REF!,"&gt;="&amp;'Display 730 &amp; 1200'!$AN$10,#REF!,"&lt;="&amp;'Display 730 &amp; 1200'!$AN$9))</f>
        <v>0</v>
      </c>
      <c r="E2903">
        <f>IF($C2903="",0,SUMIFS(#REF!,#REF!,$C2903,#REF!,"&gt;="&amp;'Display 730 &amp; 1200'!$AN$12,#REF!,"&lt;="&amp;'Display 730 &amp; 1200'!$AN$11))</f>
        <v>0</v>
      </c>
    </row>
    <row r="2904" spans="1:5">
      <c r="A2904" t="str">
        <f>IF(INDEX('Display 730 &amp; 1200'!$A:$A,ROW())="","",INDEX('Display 730 &amp; 1200'!$A:$A,ROW()))</f>
        <v/>
      </c>
      <c r="B2904" t="str">
        <f>IF(INDEX('Display 730 &amp; 1200'!$B:$B,ROW())="","",INDEX('Display 730 &amp; 1200'!$B:$B,ROW()))</f>
        <v/>
      </c>
      <c r="C2904" t="str">
        <f>IF(INDEX('Display 730 &amp; 1200'!$D:$D,ROW())="","",INDEX('Display 730 &amp; 1200'!$D:$D,ROW()))</f>
        <v/>
      </c>
      <c r="D2904">
        <f>IF($C2904="",0,SUMIFS(#REF!,#REF!,$C2904,#REF!,"&gt;="&amp;'Display 730 &amp; 1200'!$AN$10,#REF!,"&lt;="&amp;'Display 730 &amp; 1200'!$AN$9))</f>
        <v>0</v>
      </c>
      <c r="E2904">
        <f>IF($C2904="",0,SUMIFS(#REF!,#REF!,$C2904,#REF!,"&gt;="&amp;'Display 730 &amp; 1200'!$AN$12,#REF!,"&lt;="&amp;'Display 730 &amp; 1200'!$AN$11))</f>
        <v>0</v>
      </c>
    </row>
    <row r="2905" spans="1:5">
      <c r="A2905" t="str">
        <f>IF(INDEX('Display 730 &amp; 1200'!$A:$A,ROW())="","",INDEX('Display 730 &amp; 1200'!$A:$A,ROW()))</f>
        <v/>
      </c>
      <c r="B2905" t="str">
        <f>IF(INDEX('Display 730 &amp; 1200'!$B:$B,ROW())="","",INDEX('Display 730 &amp; 1200'!$B:$B,ROW()))</f>
        <v/>
      </c>
      <c r="C2905" t="str">
        <f>IF(INDEX('Display 730 &amp; 1200'!$D:$D,ROW())="","",INDEX('Display 730 &amp; 1200'!$D:$D,ROW()))</f>
        <v/>
      </c>
      <c r="D2905">
        <f>IF($C2905="",0,SUMIFS(#REF!,#REF!,$C2905,#REF!,"&gt;="&amp;'Display 730 &amp; 1200'!$AN$10,#REF!,"&lt;="&amp;'Display 730 &amp; 1200'!$AN$9))</f>
        <v>0</v>
      </c>
      <c r="E2905">
        <f>IF($C2905="",0,SUMIFS(#REF!,#REF!,$C2905,#REF!,"&gt;="&amp;'Display 730 &amp; 1200'!$AN$12,#REF!,"&lt;="&amp;'Display 730 &amp; 1200'!$AN$11))</f>
        <v>0</v>
      </c>
    </row>
    <row r="2906" spans="1:5">
      <c r="A2906" t="str">
        <f>IF(INDEX('Display 730 &amp; 1200'!$A:$A,ROW())="","",INDEX('Display 730 &amp; 1200'!$A:$A,ROW()))</f>
        <v/>
      </c>
      <c r="B2906" t="str">
        <f>IF(INDEX('Display 730 &amp; 1200'!$B:$B,ROW())="","",INDEX('Display 730 &amp; 1200'!$B:$B,ROW()))</f>
        <v/>
      </c>
      <c r="C2906" t="str">
        <f>IF(INDEX('Display 730 &amp; 1200'!$D:$D,ROW())="","",INDEX('Display 730 &amp; 1200'!$D:$D,ROW()))</f>
        <v/>
      </c>
      <c r="D2906">
        <f>IF($C2906="",0,SUMIFS(#REF!,#REF!,$C2906,#REF!,"&gt;="&amp;'Display 730 &amp; 1200'!$AN$10,#REF!,"&lt;="&amp;'Display 730 &amp; 1200'!$AN$9))</f>
        <v>0</v>
      </c>
      <c r="E2906">
        <f>IF($C2906="",0,SUMIFS(#REF!,#REF!,$C2906,#REF!,"&gt;="&amp;'Display 730 &amp; 1200'!$AN$12,#REF!,"&lt;="&amp;'Display 730 &amp; 1200'!$AN$11))</f>
        <v>0</v>
      </c>
    </row>
    <row r="2907" spans="1:5">
      <c r="A2907" t="str">
        <f>IF(INDEX('Display 730 &amp; 1200'!$A:$A,ROW())="","",INDEX('Display 730 &amp; 1200'!$A:$A,ROW()))</f>
        <v/>
      </c>
      <c r="B2907" t="str">
        <f>IF(INDEX('Display 730 &amp; 1200'!$B:$B,ROW())="","",INDEX('Display 730 &amp; 1200'!$B:$B,ROW()))</f>
        <v/>
      </c>
      <c r="C2907" t="str">
        <f>IF(INDEX('Display 730 &amp; 1200'!$D:$D,ROW())="","",INDEX('Display 730 &amp; 1200'!$D:$D,ROW()))</f>
        <v/>
      </c>
      <c r="D2907">
        <f>IF($C2907="",0,SUMIFS(#REF!,#REF!,$C2907,#REF!,"&gt;="&amp;'Display 730 &amp; 1200'!$AN$10,#REF!,"&lt;="&amp;'Display 730 &amp; 1200'!$AN$9))</f>
        <v>0</v>
      </c>
      <c r="E2907">
        <f>IF($C2907="",0,SUMIFS(#REF!,#REF!,$C2907,#REF!,"&gt;="&amp;'Display 730 &amp; 1200'!$AN$12,#REF!,"&lt;="&amp;'Display 730 &amp; 1200'!$AN$11))</f>
        <v>0</v>
      </c>
    </row>
    <row r="2908" spans="1:5">
      <c r="A2908" t="str">
        <f>IF(INDEX('Display 730 &amp; 1200'!$A:$A,ROW())="","",INDEX('Display 730 &amp; 1200'!$A:$A,ROW()))</f>
        <v/>
      </c>
      <c r="B2908" t="str">
        <f>IF(INDEX('Display 730 &amp; 1200'!$B:$B,ROW())="","",INDEX('Display 730 &amp; 1200'!$B:$B,ROW()))</f>
        <v/>
      </c>
      <c r="C2908" t="str">
        <f>IF(INDEX('Display 730 &amp; 1200'!$D:$D,ROW())="","",INDEX('Display 730 &amp; 1200'!$D:$D,ROW()))</f>
        <v/>
      </c>
      <c r="D2908">
        <f>IF($C2908="",0,SUMIFS(#REF!,#REF!,$C2908,#REF!,"&gt;="&amp;'Display 730 &amp; 1200'!$AN$10,#REF!,"&lt;="&amp;'Display 730 &amp; 1200'!$AN$9))</f>
        <v>0</v>
      </c>
      <c r="E2908">
        <f>IF($C2908="",0,SUMIFS(#REF!,#REF!,$C2908,#REF!,"&gt;="&amp;'Display 730 &amp; 1200'!$AN$12,#REF!,"&lt;="&amp;'Display 730 &amp; 1200'!$AN$11))</f>
        <v>0</v>
      </c>
    </row>
    <row r="2909" spans="1:5">
      <c r="A2909" t="str">
        <f>IF(INDEX('Display 730 &amp; 1200'!$A:$A,ROW())="","",INDEX('Display 730 &amp; 1200'!$A:$A,ROW()))</f>
        <v/>
      </c>
      <c r="B2909" t="str">
        <f>IF(INDEX('Display 730 &amp; 1200'!$B:$B,ROW())="","",INDEX('Display 730 &amp; 1200'!$B:$B,ROW()))</f>
        <v/>
      </c>
      <c r="C2909" t="str">
        <f>IF(INDEX('Display 730 &amp; 1200'!$D:$D,ROW())="","",INDEX('Display 730 &amp; 1200'!$D:$D,ROW()))</f>
        <v/>
      </c>
      <c r="D2909">
        <f>IF($C2909="",0,SUMIFS(#REF!,#REF!,$C2909,#REF!,"&gt;="&amp;'Display 730 &amp; 1200'!$AN$10,#REF!,"&lt;="&amp;'Display 730 &amp; 1200'!$AN$9))</f>
        <v>0</v>
      </c>
      <c r="E2909">
        <f>IF($C2909="",0,SUMIFS(#REF!,#REF!,$C2909,#REF!,"&gt;="&amp;'Display 730 &amp; 1200'!$AN$12,#REF!,"&lt;="&amp;'Display 730 &amp; 1200'!$AN$11))</f>
        <v>0</v>
      </c>
    </row>
    <row r="2910" spans="1:5">
      <c r="A2910" t="str">
        <f>IF(INDEX('Display 730 &amp; 1200'!$A:$A,ROW())="","",INDEX('Display 730 &amp; 1200'!$A:$A,ROW()))</f>
        <v/>
      </c>
      <c r="B2910" t="str">
        <f>IF(INDEX('Display 730 &amp; 1200'!$B:$B,ROW())="","",INDEX('Display 730 &amp; 1200'!$B:$B,ROW()))</f>
        <v/>
      </c>
      <c r="C2910" t="str">
        <f>IF(INDEX('Display 730 &amp; 1200'!$D:$D,ROW())="","",INDEX('Display 730 &amp; 1200'!$D:$D,ROW()))</f>
        <v/>
      </c>
      <c r="D2910">
        <f>IF($C2910="",0,SUMIFS(#REF!,#REF!,$C2910,#REF!,"&gt;="&amp;'Display 730 &amp; 1200'!$AN$10,#REF!,"&lt;="&amp;'Display 730 &amp; 1200'!$AN$9))</f>
        <v>0</v>
      </c>
      <c r="E2910">
        <f>IF($C2910="",0,SUMIFS(#REF!,#REF!,$C2910,#REF!,"&gt;="&amp;'Display 730 &amp; 1200'!$AN$12,#REF!,"&lt;="&amp;'Display 730 &amp; 1200'!$AN$11))</f>
        <v>0</v>
      </c>
    </row>
    <row r="2911" spans="1:5">
      <c r="A2911" t="str">
        <f>IF(INDEX('Display 730 &amp; 1200'!$A:$A,ROW())="","",INDEX('Display 730 &amp; 1200'!$A:$A,ROW()))</f>
        <v/>
      </c>
      <c r="B2911" t="str">
        <f>IF(INDEX('Display 730 &amp; 1200'!$B:$B,ROW())="","",INDEX('Display 730 &amp; 1200'!$B:$B,ROW()))</f>
        <v/>
      </c>
      <c r="C2911" t="str">
        <f>IF(INDEX('Display 730 &amp; 1200'!$D:$D,ROW())="","",INDEX('Display 730 &amp; 1200'!$D:$D,ROW()))</f>
        <v/>
      </c>
      <c r="D2911">
        <f>IF($C2911="",0,SUMIFS(#REF!,#REF!,$C2911,#REF!,"&gt;="&amp;'Display 730 &amp; 1200'!$AN$10,#REF!,"&lt;="&amp;'Display 730 &amp; 1200'!$AN$9))</f>
        <v>0</v>
      </c>
      <c r="E2911">
        <f>IF($C2911="",0,SUMIFS(#REF!,#REF!,$C2911,#REF!,"&gt;="&amp;'Display 730 &amp; 1200'!$AN$12,#REF!,"&lt;="&amp;'Display 730 &amp; 1200'!$AN$11))</f>
        <v>0</v>
      </c>
    </row>
    <row r="2912" spans="1:5">
      <c r="A2912" t="str">
        <f>IF(INDEX('Display 730 &amp; 1200'!$A:$A,ROW())="","",INDEX('Display 730 &amp; 1200'!$A:$A,ROW()))</f>
        <v/>
      </c>
      <c r="B2912" t="str">
        <f>IF(INDEX('Display 730 &amp; 1200'!$B:$B,ROW())="","",INDEX('Display 730 &amp; 1200'!$B:$B,ROW()))</f>
        <v/>
      </c>
      <c r="C2912" t="str">
        <f>IF(INDEX('Display 730 &amp; 1200'!$D:$D,ROW())="","",INDEX('Display 730 &amp; 1200'!$D:$D,ROW()))</f>
        <v/>
      </c>
      <c r="D2912">
        <f>IF($C2912="",0,SUMIFS(#REF!,#REF!,$C2912,#REF!,"&gt;="&amp;'Display 730 &amp; 1200'!$AN$10,#REF!,"&lt;="&amp;'Display 730 &amp; 1200'!$AN$9))</f>
        <v>0</v>
      </c>
      <c r="E2912">
        <f>IF($C2912="",0,SUMIFS(#REF!,#REF!,$C2912,#REF!,"&gt;="&amp;'Display 730 &amp; 1200'!$AN$12,#REF!,"&lt;="&amp;'Display 730 &amp; 1200'!$AN$11))</f>
        <v>0</v>
      </c>
    </row>
    <row r="2913" spans="1:5">
      <c r="A2913" t="str">
        <f>IF(INDEX('Display 730 &amp; 1200'!$A:$A,ROW())="","",INDEX('Display 730 &amp; 1200'!$A:$A,ROW()))</f>
        <v/>
      </c>
      <c r="B2913" t="str">
        <f>IF(INDEX('Display 730 &amp; 1200'!$B:$B,ROW())="","",INDEX('Display 730 &amp; 1200'!$B:$B,ROW()))</f>
        <v/>
      </c>
      <c r="C2913" t="str">
        <f>IF(INDEX('Display 730 &amp; 1200'!$D:$D,ROW())="","",INDEX('Display 730 &amp; 1200'!$D:$D,ROW()))</f>
        <v/>
      </c>
      <c r="D2913">
        <f>IF($C2913="",0,SUMIFS(#REF!,#REF!,$C2913,#REF!,"&gt;="&amp;'Display 730 &amp; 1200'!$AN$10,#REF!,"&lt;="&amp;'Display 730 &amp; 1200'!$AN$9))</f>
        <v>0</v>
      </c>
      <c r="E2913">
        <f>IF($C2913="",0,SUMIFS(#REF!,#REF!,$C2913,#REF!,"&gt;="&amp;'Display 730 &amp; 1200'!$AN$12,#REF!,"&lt;="&amp;'Display 730 &amp; 1200'!$AN$11))</f>
        <v>0</v>
      </c>
    </row>
    <row r="2914" spans="1:5">
      <c r="A2914" t="str">
        <f>IF(INDEX('Display 730 &amp; 1200'!$A:$A,ROW())="","",INDEX('Display 730 &amp; 1200'!$A:$A,ROW()))</f>
        <v/>
      </c>
      <c r="B2914" t="str">
        <f>IF(INDEX('Display 730 &amp; 1200'!$B:$B,ROW())="","",INDEX('Display 730 &amp; 1200'!$B:$B,ROW()))</f>
        <v/>
      </c>
      <c r="C2914" t="str">
        <f>IF(INDEX('Display 730 &amp; 1200'!$D:$D,ROW())="","",INDEX('Display 730 &amp; 1200'!$D:$D,ROW()))</f>
        <v/>
      </c>
      <c r="D2914">
        <f>IF($C2914="",0,SUMIFS(#REF!,#REF!,$C2914,#REF!,"&gt;="&amp;'Display 730 &amp; 1200'!$AN$10,#REF!,"&lt;="&amp;'Display 730 &amp; 1200'!$AN$9))</f>
        <v>0</v>
      </c>
      <c r="E2914">
        <f>IF($C2914="",0,SUMIFS(#REF!,#REF!,$C2914,#REF!,"&gt;="&amp;'Display 730 &amp; 1200'!$AN$12,#REF!,"&lt;="&amp;'Display 730 &amp; 1200'!$AN$11))</f>
        <v>0</v>
      </c>
    </row>
    <row r="2915" spans="1:5">
      <c r="A2915" t="str">
        <f>IF(INDEX('Display 730 &amp; 1200'!$A:$A,ROW())="","",INDEX('Display 730 &amp; 1200'!$A:$A,ROW()))</f>
        <v/>
      </c>
      <c r="B2915" t="str">
        <f>IF(INDEX('Display 730 &amp; 1200'!$B:$B,ROW())="","",INDEX('Display 730 &amp; 1200'!$B:$B,ROW()))</f>
        <v/>
      </c>
      <c r="C2915" t="str">
        <f>IF(INDEX('Display 730 &amp; 1200'!$D:$D,ROW())="","",INDEX('Display 730 &amp; 1200'!$D:$D,ROW()))</f>
        <v/>
      </c>
      <c r="D2915">
        <f>IF($C2915="",0,SUMIFS(#REF!,#REF!,$C2915,#REF!,"&gt;="&amp;'Display 730 &amp; 1200'!$AN$10,#REF!,"&lt;="&amp;'Display 730 &amp; 1200'!$AN$9))</f>
        <v>0</v>
      </c>
      <c r="E2915">
        <f>IF($C2915="",0,SUMIFS(#REF!,#REF!,$C2915,#REF!,"&gt;="&amp;'Display 730 &amp; 1200'!$AN$12,#REF!,"&lt;="&amp;'Display 730 &amp; 1200'!$AN$11))</f>
        <v>0</v>
      </c>
    </row>
    <row r="2916" spans="1:5">
      <c r="A2916" t="str">
        <f>IF(INDEX('Display 730 &amp; 1200'!$A:$A,ROW())="","",INDEX('Display 730 &amp; 1200'!$A:$A,ROW()))</f>
        <v/>
      </c>
      <c r="B2916" t="str">
        <f>IF(INDEX('Display 730 &amp; 1200'!$B:$B,ROW())="","",INDEX('Display 730 &amp; 1200'!$B:$B,ROW()))</f>
        <v/>
      </c>
      <c r="C2916" t="str">
        <f>IF(INDEX('Display 730 &amp; 1200'!$D:$D,ROW())="","",INDEX('Display 730 &amp; 1200'!$D:$D,ROW()))</f>
        <v/>
      </c>
      <c r="D2916">
        <f>IF($C2916="",0,SUMIFS(#REF!,#REF!,$C2916,#REF!,"&gt;="&amp;'Display 730 &amp; 1200'!$AN$10,#REF!,"&lt;="&amp;'Display 730 &amp; 1200'!$AN$9))</f>
        <v>0</v>
      </c>
      <c r="E2916">
        <f>IF($C2916="",0,SUMIFS(#REF!,#REF!,$C2916,#REF!,"&gt;="&amp;'Display 730 &amp; 1200'!$AN$12,#REF!,"&lt;="&amp;'Display 730 &amp; 1200'!$AN$11))</f>
        <v>0</v>
      </c>
    </row>
    <row r="2917" spans="1:5">
      <c r="A2917" t="str">
        <f>IF(INDEX('Display 730 &amp; 1200'!$A:$A,ROW())="","",INDEX('Display 730 &amp; 1200'!$A:$A,ROW()))</f>
        <v/>
      </c>
      <c r="B2917" t="str">
        <f>IF(INDEX('Display 730 &amp; 1200'!$B:$B,ROW())="","",INDEX('Display 730 &amp; 1200'!$B:$B,ROW()))</f>
        <v/>
      </c>
      <c r="C2917" t="str">
        <f>IF(INDEX('Display 730 &amp; 1200'!$D:$D,ROW())="","",INDEX('Display 730 &amp; 1200'!$D:$D,ROW()))</f>
        <v/>
      </c>
      <c r="D2917">
        <f>IF($C2917="",0,SUMIFS(#REF!,#REF!,$C2917,#REF!,"&gt;="&amp;'Display 730 &amp; 1200'!$AN$10,#REF!,"&lt;="&amp;'Display 730 &amp; 1200'!$AN$9))</f>
        <v>0</v>
      </c>
      <c r="E2917">
        <f>IF($C2917="",0,SUMIFS(#REF!,#REF!,$C2917,#REF!,"&gt;="&amp;'Display 730 &amp; 1200'!$AN$12,#REF!,"&lt;="&amp;'Display 730 &amp; 1200'!$AN$11))</f>
        <v>0</v>
      </c>
    </row>
    <row r="2918" spans="1:5">
      <c r="A2918" t="str">
        <f>IF(INDEX('Display 730 &amp; 1200'!$A:$A,ROW())="","",INDEX('Display 730 &amp; 1200'!$A:$A,ROW()))</f>
        <v/>
      </c>
      <c r="B2918" t="str">
        <f>IF(INDEX('Display 730 &amp; 1200'!$B:$B,ROW())="","",INDEX('Display 730 &amp; 1200'!$B:$B,ROW()))</f>
        <v/>
      </c>
      <c r="C2918" t="str">
        <f>IF(INDEX('Display 730 &amp; 1200'!$D:$D,ROW())="","",INDEX('Display 730 &amp; 1200'!$D:$D,ROW()))</f>
        <v/>
      </c>
      <c r="D2918">
        <f>IF($C2918="",0,SUMIFS(#REF!,#REF!,$C2918,#REF!,"&gt;="&amp;'Display 730 &amp; 1200'!$AN$10,#REF!,"&lt;="&amp;'Display 730 &amp; 1200'!$AN$9))</f>
        <v>0</v>
      </c>
      <c r="E2918">
        <f>IF($C2918="",0,SUMIFS(#REF!,#REF!,$C2918,#REF!,"&gt;="&amp;'Display 730 &amp; 1200'!$AN$12,#REF!,"&lt;="&amp;'Display 730 &amp; 1200'!$AN$11))</f>
        <v>0</v>
      </c>
    </row>
    <row r="2919" spans="1:5">
      <c r="A2919" t="str">
        <f>IF(INDEX('Display 730 &amp; 1200'!$A:$A,ROW())="","",INDEX('Display 730 &amp; 1200'!$A:$A,ROW()))</f>
        <v/>
      </c>
      <c r="B2919" t="str">
        <f>IF(INDEX('Display 730 &amp; 1200'!$B:$B,ROW())="","",INDEX('Display 730 &amp; 1200'!$B:$B,ROW()))</f>
        <v/>
      </c>
      <c r="C2919" t="str">
        <f>IF(INDEX('Display 730 &amp; 1200'!$D:$D,ROW())="","",INDEX('Display 730 &amp; 1200'!$D:$D,ROW()))</f>
        <v/>
      </c>
      <c r="D2919">
        <f>IF($C2919="",0,SUMIFS(#REF!,#REF!,$C2919,#REF!,"&gt;="&amp;'Display 730 &amp; 1200'!$AN$10,#REF!,"&lt;="&amp;'Display 730 &amp; 1200'!$AN$9))</f>
        <v>0</v>
      </c>
      <c r="E2919">
        <f>IF($C2919="",0,SUMIFS(#REF!,#REF!,$C2919,#REF!,"&gt;="&amp;'Display 730 &amp; 1200'!$AN$12,#REF!,"&lt;="&amp;'Display 730 &amp; 1200'!$AN$11))</f>
        <v>0</v>
      </c>
    </row>
    <row r="2920" spans="1:5">
      <c r="A2920" t="str">
        <f>IF(INDEX('Display 730 &amp; 1200'!$A:$A,ROW())="","",INDEX('Display 730 &amp; 1200'!$A:$A,ROW()))</f>
        <v/>
      </c>
      <c r="B2920" t="str">
        <f>IF(INDEX('Display 730 &amp; 1200'!$B:$B,ROW())="","",INDEX('Display 730 &amp; 1200'!$B:$B,ROW()))</f>
        <v/>
      </c>
      <c r="C2920" t="str">
        <f>IF(INDEX('Display 730 &amp; 1200'!$D:$D,ROW())="","",INDEX('Display 730 &amp; 1200'!$D:$D,ROW()))</f>
        <v/>
      </c>
      <c r="D2920">
        <f>IF($C2920="",0,SUMIFS(#REF!,#REF!,$C2920,#REF!,"&gt;="&amp;'Display 730 &amp; 1200'!$AN$10,#REF!,"&lt;="&amp;'Display 730 &amp; 1200'!$AN$9))</f>
        <v>0</v>
      </c>
      <c r="E2920">
        <f>IF($C2920="",0,SUMIFS(#REF!,#REF!,$C2920,#REF!,"&gt;="&amp;'Display 730 &amp; 1200'!$AN$12,#REF!,"&lt;="&amp;'Display 730 &amp; 1200'!$AN$11))</f>
        <v>0</v>
      </c>
    </row>
    <row r="2921" spans="1:5">
      <c r="A2921" t="str">
        <f>IF(INDEX('Display 730 &amp; 1200'!$A:$A,ROW())="","",INDEX('Display 730 &amp; 1200'!$A:$A,ROW()))</f>
        <v/>
      </c>
      <c r="B2921" t="str">
        <f>IF(INDEX('Display 730 &amp; 1200'!$B:$B,ROW())="","",INDEX('Display 730 &amp; 1200'!$B:$B,ROW()))</f>
        <v/>
      </c>
      <c r="C2921" t="str">
        <f>IF(INDEX('Display 730 &amp; 1200'!$D:$D,ROW())="","",INDEX('Display 730 &amp; 1200'!$D:$D,ROW()))</f>
        <v/>
      </c>
      <c r="D2921">
        <f>IF($C2921="",0,SUMIFS(#REF!,#REF!,$C2921,#REF!,"&gt;="&amp;'Display 730 &amp; 1200'!$AN$10,#REF!,"&lt;="&amp;'Display 730 &amp; 1200'!$AN$9))</f>
        <v>0</v>
      </c>
      <c r="E2921">
        <f>IF($C2921="",0,SUMIFS(#REF!,#REF!,$C2921,#REF!,"&gt;="&amp;'Display 730 &amp; 1200'!$AN$12,#REF!,"&lt;="&amp;'Display 730 &amp; 1200'!$AN$11))</f>
        <v>0</v>
      </c>
    </row>
    <row r="2922" spans="1:5">
      <c r="A2922" t="str">
        <f>IF(INDEX('Display 730 &amp; 1200'!$A:$A,ROW())="","",INDEX('Display 730 &amp; 1200'!$A:$A,ROW()))</f>
        <v/>
      </c>
      <c r="B2922" t="str">
        <f>IF(INDEX('Display 730 &amp; 1200'!$B:$B,ROW())="","",INDEX('Display 730 &amp; 1200'!$B:$B,ROW()))</f>
        <v/>
      </c>
      <c r="C2922" t="str">
        <f>IF(INDEX('Display 730 &amp; 1200'!$D:$D,ROW())="","",INDEX('Display 730 &amp; 1200'!$D:$D,ROW()))</f>
        <v/>
      </c>
      <c r="D2922">
        <f>IF($C2922="",0,SUMIFS(#REF!,#REF!,$C2922,#REF!,"&gt;="&amp;'Display 730 &amp; 1200'!$AN$10,#REF!,"&lt;="&amp;'Display 730 &amp; 1200'!$AN$9))</f>
        <v>0</v>
      </c>
      <c r="E2922">
        <f>IF($C2922="",0,SUMIFS(#REF!,#REF!,$C2922,#REF!,"&gt;="&amp;'Display 730 &amp; 1200'!$AN$12,#REF!,"&lt;="&amp;'Display 730 &amp; 1200'!$AN$11))</f>
        <v>0</v>
      </c>
    </row>
    <row r="2923" spans="1:5">
      <c r="A2923" t="str">
        <f>IF(INDEX('Display 730 &amp; 1200'!$A:$A,ROW())="","",INDEX('Display 730 &amp; 1200'!$A:$A,ROW()))</f>
        <v/>
      </c>
      <c r="B2923" t="str">
        <f>IF(INDEX('Display 730 &amp; 1200'!$B:$B,ROW())="","",INDEX('Display 730 &amp; 1200'!$B:$B,ROW()))</f>
        <v/>
      </c>
      <c r="C2923" t="str">
        <f>IF(INDEX('Display 730 &amp; 1200'!$D:$D,ROW())="","",INDEX('Display 730 &amp; 1200'!$D:$D,ROW()))</f>
        <v/>
      </c>
      <c r="D2923">
        <f>IF($C2923="",0,SUMIFS(#REF!,#REF!,$C2923,#REF!,"&gt;="&amp;'Display 730 &amp; 1200'!$AN$10,#REF!,"&lt;="&amp;'Display 730 &amp; 1200'!$AN$9))</f>
        <v>0</v>
      </c>
      <c r="E2923">
        <f>IF($C2923="",0,SUMIFS(#REF!,#REF!,$C2923,#REF!,"&gt;="&amp;'Display 730 &amp; 1200'!$AN$12,#REF!,"&lt;="&amp;'Display 730 &amp; 1200'!$AN$11))</f>
        <v>0</v>
      </c>
    </row>
    <row r="2924" spans="1:5">
      <c r="A2924" t="str">
        <f>IF(INDEX('Display 730 &amp; 1200'!$A:$A,ROW())="","",INDEX('Display 730 &amp; 1200'!$A:$A,ROW()))</f>
        <v/>
      </c>
      <c r="B2924" t="str">
        <f>IF(INDEX('Display 730 &amp; 1200'!$B:$B,ROW())="","",INDEX('Display 730 &amp; 1200'!$B:$B,ROW()))</f>
        <v/>
      </c>
      <c r="C2924" t="str">
        <f>IF(INDEX('Display 730 &amp; 1200'!$D:$D,ROW())="","",INDEX('Display 730 &amp; 1200'!$D:$D,ROW()))</f>
        <v/>
      </c>
      <c r="D2924">
        <f>IF($C2924="",0,SUMIFS(#REF!,#REF!,$C2924,#REF!,"&gt;="&amp;'Display 730 &amp; 1200'!$AN$10,#REF!,"&lt;="&amp;'Display 730 &amp; 1200'!$AN$9))</f>
        <v>0</v>
      </c>
      <c r="E2924">
        <f>IF($C2924="",0,SUMIFS(#REF!,#REF!,$C2924,#REF!,"&gt;="&amp;'Display 730 &amp; 1200'!$AN$12,#REF!,"&lt;="&amp;'Display 730 &amp; 1200'!$AN$11))</f>
        <v>0</v>
      </c>
    </row>
    <row r="2925" spans="1:5">
      <c r="A2925" t="str">
        <f>IF(INDEX('Display 730 &amp; 1200'!$A:$A,ROW())="","",INDEX('Display 730 &amp; 1200'!$A:$A,ROW()))</f>
        <v/>
      </c>
      <c r="B2925" t="str">
        <f>IF(INDEX('Display 730 &amp; 1200'!$B:$B,ROW())="","",INDEX('Display 730 &amp; 1200'!$B:$B,ROW()))</f>
        <v/>
      </c>
      <c r="C2925" t="str">
        <f>IF(INDEX('Display 730 &amp; 1200'!$D:$D,ROW())="","",INDEX('Display 730 &amp; 1200'!$D:$D,ROW()))</f>
        <v/>
      </c>
      <c r="D2925">
        <f>IF($C2925="",0,SUMIFS(#REF!,#REF!,$C2925,#REF!,"&gt;="&amp;'Display 730 &amp; 1200'!$AN$10,#REF!,"&lt;="&amp;'Display 730 &amp; 1200'!$AN$9))</f>
        <v>0</v>
      </c>
      <c r="E2925">
        <f>IF($C2925="",0,SUMIFS(#REF!,#REF!,$C2925,#REF!,"&gt;="&amp;'Display 730 &amp; 1200'!$AN$12,#REF!,"&lt;="&amp;'Display 730 &amp; 1200'!$AN$11))</f>
        <v>0</v>
      </c>
    </row>
    <row r="2926" spans="1:5">
      <c r="A2926" t="str">
        <f>IF(INDEX('Display 730 &amp; 1200'!$A:$A,ROW())="","",INDEX('Display 730 &amp; 1200'!$A:$A,ROW()))</f>
        <v/>
      </c>
      <c r="B2926" t="str">
        <f>IF(INDEX('Display 730 &amp; 1200'!$B:$B,ROW())="","",INDEX('Display 730 &amp; 1200'!$B:$B,ROW()))</f>
        <v/>
      </c>
      <c r="C2926" t="str">
        <f>IF(INDEX('Display 730 &amp; 1200'!$D:$D,ROW())="","",INDEX('Display 730 &amp; 1200'!$D:$D,ROW()))</f>
        <v/>
      </c>
      <c r="D2926">
        <f>IF($C2926="",0,SUMIFS(#REF!,#REF!,$C2926,#REF!,"&gt;="&amp;'Display 730 &amp; 1200'!$AN$10,#REF!,"&lt;="&amp;'Display 730 &amp; 1200'!$AN$9))</f>
        <v>0</v>
      </c>
      <c r="E2926">
        <f>IF($C2926="",0,SUMIFS(#REF!,#REF!,$C2926,#REF!,"&gt;="&amp;'Display 730 &amp; 1200'!$AN$12,#REF!,"&lt;="&amp;'Display 730 &amp; 1200'!$AN$11))</f>
        <v>0</v>
      </c>
    </row>
    <row r="2927" spans="1:5">
      <c r="A2927" t="str">
        <f>IF(INDEX('Display 730 &amp; 1200'!$A:$A,ROW())="","",INDEX('Display 730 &amp; 1200'!$A:$A,ROW()))</f>
        <v/>
      </c>
      <c r="B2927" t="str">
        <f>IF(INDEX('Display 730 &amp; 1200'!$B:$B,ROW())="","",INDEX('Display 730 &amp; 1200'!$B:$B,ROW()))</f>
        <v/>
      </c>
      <c r="C2927" t="str">
        <f>IF(INDEX('Display 730 &amp; 1200'!$D:$D,ROW())="","",INDEX('Display 730 &amp; 1200'!$D:$D,ROW()))</f>
        <v/>
      </c>
      <c r="D2927">
        <f>IF($C2927="",0,SUMIFS(#REF!,#REF!,$C2927,#REF!,"&gt;="&amp;'Display 730 &amp; 1200'!$AN$10,#REF!,"&lt;="&amp;'Display 730 &amp; 1200'!$AN$9))</f>
        <v>0</v>
      </c>
      <c r="E2927">
        <f>IF($C2927="",0,SUMIFS(#REF!,#REF!,$C2927,#REF!,"&gt;="&amp;'Display 730 &amp; 1200'!$AN$12,#REF!,"&lt;="&amp;'Display 730 &amp; 1200'!$AN$11))</f>
        <v>0</v>
      </c>
    </row>
    <row r="2928" spans="1:5">
      <c r="A2928" t="str">
        <f>IF(INDEX('Display 730 &amp; 1200'!$A:$A,ROW())="","",INDEX('Display 730 &amp; 1200'!$A:$A,ROW()))</f>
        <v/>
      </c>
      <c r="B2928" t="str">
        <f>IF(INDEX('Display 730 &amp; 1200'!$B:$B,ROW())="","",INDEX('Display 730 &amp; 1200'!$B:$B,ROW()))</f>
        <v/>
      </c>
      <c r="C2928" t="str">
        <f>IF(INDEX('Display 730 &amp; 1200'!$D:$D,ROW())="","",INDEX('Display 730 &amp; 1200'!$D:$D,ROW()))</f>
        <v/>
      </c>
      <c r="D2928">
        <f>IF($C2928="",0,SUMIFS(#REF!,#REF!,$C2928,#REF!,"&gt;="&amp;'Display 730 &amp; 1200'!$AN$10,#REF!,"&lt;="&amp;'Display 730 &amp; 1200'!$AN$9))</f>
        <v>0</v>
      </c>
      <c r="E2928">
        <f>IF($C2928="",0,SUMIFS(#REF!,#REF!,$C2928,#REF!,"&gt;="&amp;'Display 730 &amp; 1200'!$AN$12,#REF!,"&lt;="&amp;'Display 730 &amp; 1200'!$AN$11))</f>
        <v>0</v>
      </c>
    </row>
    <row r="2929" spans="1:5">
      <c r="A2929" t="str">
        <f>IF(INDEX('Display 730 &amp; 1200'!$A:$A,ROW())="","",INDEX('Display 730 &amp; 1200'!$A:$A,ROW()))</f>
        <v/>
      </c>
      <c r="B2929" t="str">
        <f>IF(INDEX('Display 730 &amp; 1200'!$B:$B,ROW())="","",INDEX('Display 730 &amp; 1200'!$B:$B,ROW()))</f>
        <v/>
      </c>
      <c r="C2929" t="str">
        <f>IF(INDEX('Display 730 &amp; 1200'!$D:$D,ROW())="","",INDEX('Display 730 &amp; 1200'!$D:$D,ROW()))</f>
        <v/>
      </c>
      <c r="D2929">
        <f>IF($C2929="",0,SUMIFS(#REF!,#REF!,$C2929,#REF!,"&gt;="&amp;'Display 730 &amp; 1200'!$AN$10,#REF!,"&lt;="&amp;'Display 730 &amp; 1200'!$AN$9))</f>
        <v>0</v>
      </c>
      <c r="E2929">
        <f>IF($C2929="",0,SUMIFS(#REF!,#REF!,$C2929,#REF!,"&gt;="&amp;'Display 730 &amp; 1200'!$AN$12,#REF!,"&lt;="&amp;'Display 730 &amp; 1200'!$AN$11))</f>
        <v>0</v>
      </c>
    </row>
    <row r="2930" spans="1:5">
      <c r="A2930" t="str">
        <f>IF(INDEX('Display 730 &amp; 1200'!$A:$A,ROW())="","",INDEX('Display 730 &amp; 1200'!$A:$A,ROW()))</f>
        <v/>
      </c>
      <c r="B2930" t="str">
        <f>IF(INDEX('Display 730 &amp; 1200'!$B:$B,ROW())="","",INDEX('Display 730 &amp; 1200'!$B:$B,ROW()))</f>
        <v/>
      </c>
      <c r="C2930" t="str">
        <f>IF(INDEX('Display 730 &amp; 1200'!$D:$D,ROW())="","",INDEX('Display 730 &amp; 1200'!$D:$D,ROW()))</f>
        <v/>
      </c>
      <c r="D2930">
        <f>IF($C2930="",0,SUMIFS(#REF!,#REF!,$C2930,#REF!,"&gt;="&amp;'Display 730 &amp; 1200'!$AN$10,#REF!,"&lt;="&amp;'Display 730 &amp; 1200'!$AN$9))</f>
        <v>0</v>
      </c>
      <c r="E2930">
        <f>IF($C2930="",0,SUMIFS(#REF!,#REF!,$C2930,#REF!,"&gt;="&amp;'Display 730 &amp; 1200'!$AN$12,#REF!,"&lt;="&amp;'Display 730 &amp; 1200'!$AN$11))</f>
        <v>0</v>
      </c>
    </row>
    <row r="2931" spans="1:5">
      <c r="A2931" t="str">
        <f>IF(INDEX('Display 730 &amp; 1200'!$A:$A,ROW())="","",INDEX('Display 730 &amp; 1200'!$A:$A,ROW()))</f>
        <v/>
      </c>
      <c r="B2931" t="str">
        <f>IF(INDEX('Display 730 &amp; 1200'!$B:$B,ROW())="","",INDEX('Display 730 &amp; 1200'!$B:$B,ROW()))</f>
        <v/>
      </c>
      <c r="C2931" t="str">
        <f>IF(INDEX('Display 730 &amp; 1200'!$D:$D,ROW())="","",INDEX('Display 730 &amp; 1200'!$D:$D,ROW()))</f>
        <v/>
      </c>
      <c r="D2931">
        <f>IF($C2931="",0,SUMIFS(#REF!,#REF!,$C2931,#REF!,"&gt;="&amp;'Display 730 &amp; 1200'!$AN$10,#REF!,"&lt;="&amp;'Display 730 &amp; 1200'!$AN$9))</f>
        <v>0</v>
      </c>
      <c r="E2931">
        <f>IF($C2931="",0,SUMIFS(#REF!,#REF!,$C2931,#REF!,"&gt;="&amp;'Display 730 &amp; 1200'!$AN$12,#REF!,"&lt;="&amp;'Display 730 &amp; 1200'!$AN$11))</f>
        <v>0</v>
      </c>
    </row>
    <row r="2932" spans="1:5">
      <c r="A2932" t="str">
        <f>IF(INDEX('Display 730 &amp; 1200'!$A:$A,ROW())="","",INDEX('Display 730 &amp; 1200'!$A:$A,ROW()))</f>
        <v/>
      </c>
      <c r="B2932" t="str">
        <f>IF(INDEX('Display 730 &amp; 1200'!$B:$B,ROW())="","",INDEX('Display 730 &amp; 1200'!$B:$B,ROW()))</f>
        <v/>
      </c>
      <c r="C2932" t="str">
        <f>IF(INDEX('Display 730 &amp; 1200'!$D:$D,ROW())="","",INDEX('Display 730 &amp; 1200'!$D:$D,ROW()))</f>
        <v/>
      </c>
      <c r="D2932">
        <f>IF($C2932="",0,SUMIFS(#REF!,#REF!,$C2932,#REF!,"&gt;="&amp;'Display 730 &amp; 1200'!$AN$10,#REF!,"&lt;="&amp;'Display 730 &amp; 1200'!$AN$9))</f>
        <v>0</v>
      </c>
      <c r="E2932">
        <f>IF($C2932="",0,SUMIFS(#REF!,#REF!,$C2932,#REF!,"&gt;="&amp;'Display 730 &amp; 1200'!$AN$12,#REF!,"&lt;="&amp;'Display 730 &amp; 1200'!$AN$11))</f>
        <v>0</v>
      </c>
    </row>
    <row r="2933" spans="1:5">
      <c r="A2933" t="str">
        <f>IF(INDEX('Display 730 &amp; 1200'!$A:$A,ROW())="","",INDEX('Display 730 &amp; 1200'!$A:$A,ROW()))</f>
        <v/>
      </c>
      <c r="B2933" t="str">
        <f>IF(INDEX('Display 730 &amp; 1200'!$B:$B,ROW())="","",INDEX('Display 730 &amp; 1200'!$B:$B,ROW()))</f>
        <v/>
      </c>
      <c r="C2933" t="str">
        <f>IF(INDEX('Display 730 &amp; 1200'!$D:$D,ROW())="","",INDEX('Display 730 &amp; 1200'!$D:$D,ROW()))</f>
        <v/>
      </c>
      <c r="D2933">
        <f>IF($C2933="",0,SUMIFS(#REF!,#REF!,$C2933,#REF!,"&gt;="&amp;'Display 730 &amp; 1200'!$AN$10,#REF!,"&lt;="&amp;'Display 730 &amp; 1200'!$AN$9))</f>
        <v>0</v>
      </c>
      <c r="E2933">
        <f>IF($C2933="",0,SUMIFS(#REF!,#REF!,$C2933,#REF!,"&gt;="&amp;'Display 730 &amp; 1200'!$AN$12,#REF!,"&lt;="&amp;'Display 730 &amp; 1200'!$AN$11))</f>
        <v>0</v>
      </c>
    </row>
    <row r="2934" spans="1:5">
      <c r="A2934" t="str">
        <f>IF(INDEX('Display 730 &amp; 1200'!$A:$A,ROW())="","",INDEX('Display 730 &amp; 1200'!$A:$A,ROW()))</f>
        <v/>
      </c>
      <c r="B2934" t="str">
        <f>IF(INDEX('Display 730 &amp; 1200'!$B:$B,ROW())="","",INDEX('Display 730 &amp; 1200'!$B:$B,ROW()))</f>
        <v/>
      </c>
      <c r="C2934" t="str">
        <f>IF(INDEX('Display 730 &amp; 1200'!$D:$D,ROW())="","",INDEX('Display 730 &amp; 1200'!$D:$D,ROW()))</f>
        <v/>
      </c>
      <c r="D2934">
        <f>IF($C2934="",0,SUMIFS(#REF!,#REF!,$C2934,#REF!,"&gt;="&amp;'Display 730 &amp; 1200'!$AN$10,#REF!,"&lt;="&amp;'Display 730 &amp; 1200'!$AN$9))</f>
        <v>0</v>
      </c>
      <c r="E2934">
        <f>IF($C2934="",0,SUMIFS(#REF!,#REF!,$C2934,#REF!,"&gt;="&amp;'Display 730 &amp; 1200'!$AN$12,#REF!,"&lt;="&amp;'Display 730 &amp; 1200'!$AN$11))</f>
        <v>0</v>
      </c>
    </row>
    <row r="2935" spans="1:5">
      <c r="A2935" t="str">
        <f>IF(INDEX('Display 730 &amp; 1200'!$A:$A,ROW())="","",INDEX('Display 730 &amp; 1200'!$A:$A,ROW()))</f>
        <v/>
      </c>
      <c r="B2935" t="str">
        <f>IF(INDEX('Display 730 &amp; 1200'!$B:$B,ROW())="","",INDEX('Display 730 &amp; 1200'!$B:$B,ROW()))</f>
        <v/>
      </c>
      <c r="C2935" t="str">
        <f>IF(INDEX('Display 730 &amp; 1200'!$D:$D,ROW())="","",INDEX('Display 730 &amp; 1200'!$D:$D,ROW()))</f>
        <v/>
      </c>
      <c r="D2935">
        <f>IF($C2935="",0,SUMIFS(#REF!,#REF!,$C2935,#REF!,"&gt;="&amp;'Display 730 &amp; 1200'!$AN$10,#REF!,"&lt;="&amp;'Display 730 &amp; 1200'!$AN$9))</f>
        <v>0</v>
      </c>
      <c r="E2935">
        <f>IF($C2935="",0,SUMIFS(#REF!,#REF!,$C2935,#REF!,"&gt;="&amp;'Display 730 &amp; 1200'!$AN$12,#REF!,"&lt;="&amp;'Display 730 &amp; 1200'!$AN$11))</f>
        <v>0</v>
      </c>
    </row>
    <row r="2936" spans="1:5">
      <c r="A2936" t="str">
        <f>IF(INDEX('Display 730 &amp; 1200'!$A:$A,ROW())="","",INDEX('Display 730 &amp; 1200'!$A:$A,ROW()))</f>
        <v/>
      </c>
      <c r="B2936" t="str">
        <f>IF(INDEX('Display 730 &amp; 1200'!$B:$B,ROW())="","",INDEX('Display 730 &amp; 1200'!$B:$B,ROW()))</f>
        <v/>
      </c>
      <c r="C2936" t="str">
        <f>IF(INDEX('Display 730 &amp; 1200'!$D:$D,ROW())="","",INDEX('Display 730 &amp; 1200'!$D:$D,ROW()))</f>
        <v/>
      </c>
      <c r="D2936">
        <f>IF($C2936="",0,SUMIFS(#REF!,#REF!,$C2936,#REF!,"&gt;="&amp;'Display 730 &amp; 1200'!$AN$10,#REF!,"&lt;="&amp;'Display 730 &amp; 1200'!$AN$9))</f>
        <v>0</v>
      </c>
      <c r="E2936">
        <f>IF($C2936="",0,SUMIFS(#REF!,#REF!,$C2936,#REF!,"&gt;="&amp;'Display 730 &amp; 1200'!$AN$12,#REF!,"&lt;="&amp;'Display 730 &amp; 1200'!$AN$11))</f>
        <v>0</v>
      </c>
    </row>
    <row r="2937" spans="1:5">
      <c r="A2937" t="str">
        <f>IF(INDEX('Display 730 &amp; 1200'!$A:$A,ROW())="","",INDEX('Display 730 &amp; 1200'!$A:$A,ROW()))</f>
        <v/>
      </c>
      <c r="B2937" t="str">
        <f>IF(INDEX('Display 730 &amp; 1200'!$B:$B,ROW())="","",INDEX('Display 730 &amp; 1200'!$B:$B,ROW()))</f>
        <v/>
      </c>
      <c r="C2937" t="str">
        <f>IF(INDEX('Display 730 &amp; 1200'!$D:$D,ROW())="","",INDEX('Display 730 &amp; 1200'!$D:$D,ROW()))</f>
        <v/>
      </c>
      <c r="D2937">
        <f>IF($C2937="",0,SUMIFS(#REF!,#REF!,$C2937,#REF!,"&gt;="&amp;'Display 730 &amp; 1200'!$AN$10,#REF!,"&lt;="&amp;'Display 730 &amp; 1200'!$AN$9))</f>
        <v>0</v>
      </c>
      <c r="E2937">
        <f>IF($C2937="",0,SUMIFS(#REF!,#REF!,$C2937,#REF!,"&gt;="&amp;'Display 730 &amp; 1200'!$AN$12,#REF!,"&lt;="&amp;'Display 730 &amp; 1200'!$AN$11))</f>
        <v>0</v>
      </c>
    </row>
    <row r="2938" spans="1:5">
      <c r="A2938" t="str">
        <f>IF(INDEX('Display 730 &amp; 1200'!$A:$A,ROW())="","",INDEX('Display 730 &amp; 1200'!$A:$A,ROW()))</f>
        <v/>
      </c>
      <c r="B2938" t="str">
        <f>IF(INDEX('Display 730 &amp; 1200'!$B:$B,ROW())="","",INDEX('Display 730 &amp; 1200'!$B:$B,ROW()))</f>
        <v/>
      </c>
      <c r="C2938" t="str">
        <f>IF(INDEX('Display 730 &amp; 1200'!$D:$D,ROW())="","",INDEX('Display 730 &amp; 1200'!$D:$D,ROW()))</f>
        <v/>
      </c>
      <c r="D2938">
        <f>IF($C2938="",0,SUMIFS(#REF!,#REF!,$C2938,#REF!,"&gt;="&amp;'Display 730 &amp; 1200'!$AN$10,#REF!,"&lt;="&amp;'Display 730 &amp; 1200'!$AN$9))</f>
        <v>0</v>
      </c>
      <c r="E2938">
        <f>IF($C2938="",0,SUMIFS(#REF!,#REF!,$C2938,#REF!,"&gt;="&amp;'Display 730 &amp; 1200'!$AN$12,#REF!,"&lt;="&amp;'Display 730 &amp; 1200'!$AN$11))</f>
        <v>0</v>
      </c>
    </row>
    <row r="2939" spans="1:5">
      <c r="A2939" t="str">
        <f>IF(INDEX('Display 730 &amp; 1200'!$A:$A,ROW())="","",INDEX('Display 730 &amp; 1200'!$A:$A,ROW()))</f>
        <v/>
      </c>
      <c r="B2939" t="str">
        <f>IF(INDEX('Display 730 &amp; 1200'!$B:$B,ROW())="","",INDEX('Display 730 &amp; 1200'!$B:$B,ROW()))</f>
        <v/>
      </c>
      <c r="C2939" t="str">
        <f>IF(INDEX('Display 730 &amp; 1200'!$D:$D,ROW())="","",INDEX('Display 730 &amp; 1200'!$D:$D,ROW()))</f>
        <v/>
      </c>
      <c r="D2939">
        <f>IF($C2939="",0,SUMIFS(#REF!,#REF!,$C2939,#REF!,"&gt;="&amp;'Display 730 &amp; 1200'!$AN$10,#REF!,"&lt;="&amp;'Display 730 &amp; 1200'!$AN$9))</f>
        <v>0</v>
      </c>
      <c r="E2939">
        <f>IF($C2939="",0,SUMIFS(#REF!,#REF!,$C2939,#REF!,"&gt;="&amp;'Display 730 &amp; 1200'!$AN$12,#REF!,"&lt;="&amp;'Display 730 &amp; 1200'!$AN$11))</f>
        <v>0</v>
      </c>
    </row>
    <row r="2940" spans="1:5">
      <c r="A2940" t="str">
        <f>IF(INDEX('Display 730 &amp; 1200'!$A:$A,ROW())="","",INDEX('Display 730 &amp; 1200'!$A:$A,ROW()))</f>
        <v/>
      </c>
      <c r="B2940" t="str">
        <f>IF(INDEX('Display 730 &amp; 1200'!$B:$B,ROW())="","",INDEX('Display 730 &amp; 1200'!$B:$B,ROW()))</f>
        <v/>
      </c>
      <c r="C2940" t="str">
        <f>IF(INDEX('Display 730 &amp; 1200'!$D:$D,ROW())="","",INDEX('Display 730 &amp; 1200'!$D:$D,ROW()))</f>
        <v/>
      </c>
      <c r="D2940">
        <f>IF($C2940="",0,SUMIFS(#REF!,#REF!,$C2940,#REF!,"&gt;="&amp;'Display 730 &amp; 1200'!$AN$10,#REF!,"&lt;="&amp;'Display 730 &amp; 1200'!$AN$9))</f>
        <v>0</v>
      </c>
      <c r="E2940">
        <f>IF($C2940="",0,SUMIFS(#REF!,#REF!,$C2940,#REF!,"&gt;="&amp;'Display 730 &amp; 1200'!$AN$12,#REF!,"&lt;="&amp;'Display 730 &amp; 1200'!$AN$11))</f>
        <v>0</v>
      </c>
    </row>
    <row r="2941" spans="1:5">
      <c r="A2941" t="str">
        <f>IF(INDEX('Display 730 &amp; 1200'!$A:$A,ROW())="","",INDEX('Display 730 &amp; 1200'!$A:$A,ROW()))</f>
        <v/>
      </c>
      <c r="B2941" t="str">
        <f>IF(INDEX('Display 730 &amp; 1200'!$B:$B,ROW())="","",INDEX('Display 730 &amp; 1200'!$B:$B,ROW()))</f>
        <v/>
      </c>
      <c r="C2941" t="str">
        <f>IF(INDEX('Display 730 &amp; 1200'!$D:$D,ROW())="","",INDEX('Display 730 &amp; 1200'!$D:$D,ROW()))</f>
        <v/>
      </c>
      <c r="D2941">
        <f>IF($C2941="",0,SUMIFS(#REF!,#REF!,$C2941,#REF!,"&gt;="&amp;'Display 730 &amp; 1200'!$AN$10,#REF!,"&lt;="&amp;'Display 730 &amp; 1200'!$AN$9))</f>
        <v>0</v>
      </c>
      <c r="E2941">
        <f>IF($C2941="",0,SUMIFS(#REF!,#REF!,$C2941,#REF!,"&gt;="&amp;'Display 730 &amp; 1200'!$AN$12,#REF!,"&lt;="&amp;'Display 730 &amp; 1200'!$AN$11))</f>
        <v>0</v>
      </c>
    </row>
    <row r="2942" spans="1:5">
      <c r="A2942" t="str">
        <f>IF(INDEX('Display 730 &amp; 1200'!$A:$A,ROW())="","",INDEX('Display 730 &amp; 1200'!$A:$A,ROW()))</f>
        <v/>
      </c>
      <c r="B2942" t="str">
        <f>IF(INDEX('Display 730 &amp; 1200'!$B:$B,ROW())="","",INDEX('Display 730 &amp; 1200'!$B:$B,ROW()))</f>
        <v/>
      </c>
      <c r="C2942" t="str">
        <f>IF(INDEX('Display 730 &amp; 1200'!$D:$D,ROW())="","",INDEX('Display 730 &amp; 1200'!$D:$D,ROW()))</f>
        <v/>
      </c>
      <c r="D2942">
        <f>IF($C2942="",0,SUMIFS(#REF!,#REF!,$C2942,#REF!,"&gt;="&amp;'Display 730 &amp; 1200'!$AN$10,#REF!,"&lt;="&amp;'Display 730 &amp; 1200'!$AN$9))</f>
        <v>0</v>
      </c>
      <c r="E2942">
        <f>IF($C2942="",0,SUMIFS(#REF!,#REF!,$C2942,#REF!,"&gt;="&amp;'Display 730 &amp; 1200'!$AN$12,#REF!,"&lt;="&amp;'Display 730 &amp; 1200'!$AN$11))</f>
        <v>0</v>
      </c>
    </row>
    <row r="2943" spans="1:5">
      <c r="A2943" t="str">
        <f>IF(INDEX('Display 730 &amp; 1200'!$A:$A,ROW())="","",INDEX('Display 730 &amp; 1200'!$A:$A,ROW()))</f>
        <v/>
      </c>
      <c r="B2943" t="str">
        <f>IF(INDEX('Display 730 &amp; 1200'!$B:$B,ROW())="","",INDEX('Display 730 &amp; 1200'!$B:$B,ROW()))</f>
        <v/>
      </c>
      <c r="C2943" t="str">
        <f>IF(INDEX('Display 730 &amp; 1200'!$D:$D,ROW())="","",INDEX('Display 730 &amp; 1200'!$D:$D,ROW()))</f>
        <v/>
      </c>
      <c r="D2943">
        <f>IF($C2943="",0,SUMIFS(#REF!,#REF!,$C2943,#REF!,"&gt;="&amp;'Display 730 &amp; 1200'!$AN$10,#REF!,"&lt;="&amp;'Display 730 &amp; 1200'!$AN$9))</f>
        <v>0</v>
      </c>
      <c r="E2943">
        <f>IF($C2943="",0,SUMIFS(#REF!,#REF!,$C2943,#REF!,"&gt;="&amp;'Display 730 &amp; 1200'!$AN$12,#REF!,"&lt;="&amp;'Display 730 &amp; 1200'!$AN$11))</f>
        <v>0</v>
      </c>
    </row>
    <row r="2944" spans="1:5">
      <c r="A2944" t="str">
        <f>IF(INDEX('Display 730 &amp; 1200'!$A:$A,ROW())="","",INDEX('Display 730 &amp; 1200'!$A:$A,ROW()))</f>
        <v/>
      </c>
      <c r="B2944" t="str">
        <f>IF(INDEX('Display 730 &amp; 1200'!$B:$B,ROW())="","",INDEX('Display 730 &amp; 1200'!$B:$B,ROW()))</f>
        <v/>
      </c>
      <c r="C2944" t="str">
        <f>IF(INDEX('Display 730 &amp; 1200'!$D:$D,ROW())="","",INDEX('Display 730 &amp; 1200'!$D:$D,ROW()))</f>
        <v/>
      </c>
      <c r="D2944">
        <f>IF($C2944="",0,SUMIFS(#REF!,#REF!,$C2944,#REF!,"&gt;="&amp;'Display 730 &amp; 1200'!$AN$10,#REF!,"&lt;="&amp;'Display 730 &amp; 1200'!$AN$9))</f>
        <v>0</v>
      </c>
      <c r="E2944">
        <f>IF($C2944="",0,SUMIFS(#REF!,#REF!,$C2944,#REF!,"&gt;="&amp;'Display 730 &amp; 1200'!$AN$12,#REF!,"&lt;="&amp;'Display 730 &amp; 1200'!$AN$11))</f>
        <v>0</v>
      </c>
    </row>
    <row r="2945" spans="1:5">
      <c r="A2945" t="str">
        <f>IF(INDEX('Display 730 &amp; 1200'!$A:$A,ROW())="","",INDEX('Display 730 &amp; 1200'!$A:$A,ROW()))</f>
        <v/>
      </c>
      <c r="B2945" t="str">
        <f>IF(INDEX('Display 730 &amp; 1200'!$B:$B,ROW())="","",INDEX('Display 730 &amp; 1200'!$B:$B,ROW()))</f>
        <v/>
      </c>
      <c r="C2945" t="str">
        <f>IF(INDEX('Display 730 &amp; 1200'!$D:$D,ROW())="","",INDEX('Display 730 &amp; 1200'!$D:$D,ROW()))</f>
        <v/>
      </c>
      <c r="D2945">
        <f>IF($C2945="",0,SUMIFS(#REF!,#REF!,$C2945,#REF!,"&gt;="&amp;'Display 730 &amp; 1200'!$AN$10,#REF!,"&lt;="&amp;'Display 730 &amp; 1200'!$AN$9))</f>
        <v>0</v>
      </c>
      <c r="E2945">
        <f>IF($C2945="",0,SUMIFS(#REF!,#REF!,$C2945,#REF!,"&gt;="&amp;'Display 730 &amp; 1200'!$AN$12,#REF!,"&lt;="&amp;'Display 730 &amp; 1200'!$AN$11))</f>
        <v>0</v>
      </c>
    </row>
    <row r="2946" spans="1:5">
      <c r="A2946" t="str">
        <f>IF(INDEX('Display 730 &amp; 1200'!$A:$A,ROW())="","",INDEX('Display 730 &amp; 1200'!$A:$A,ROW()))</f>
        <v/>
      </c>
      <c r="B2946" t="str">
        <f>IF(INDEX('Display 730 &amp; 1200'!$B:$B,ROW())="","",INDEX('Display 730 &amp; 1200'!$B:$B,ROW()))</f>
        <v/>
      </c>
      <c r="C2946" t="str">
        <f>IF(INDEX('Display 730 &amp; 1200'!$D:$D,ROW())="","",INDEX('Display 730 &amp; 1200'!$D:$D,ROW()))</f>
        <v/>
      </c>
      <c r="D2946">
        <f>IF($C2946="",0,SUMIFS(#REF!,#REF!,$C2946,#REF!,"&gt;="&amp;'Display 730 &amp; 1200'!$AN$10,#REF!,"&lt;="&amp;'Display 730 &amp; 1200'!$AN$9))</f>
        <v>0</v>
      </c>
      <c r="E2946">
        <f>IF($C2946="",0,SUMIFS(#REF!,#REF!,$C2946,#REF!,"&gt;="&amp;'Display 730 &amp; 1200'!$AN$12,#REF!,"&lt;="&amp;'Display 730 &amp; 1200'!$AN$11))</f>
        <v>0</v>
      </c>
    </row>
    <row r="2947" spans="1:5">
      <c r="A2947" t="str">
        <f>IF(INDEX('Display 730 &amp; 1200'!$A:$A,ROW())="","",INDEX('Display 730 &amp; 1200'!$A:$A,ROW()))</f>
        <v/>
      </c>
      <c r="B2947" t="str">
        <f>IF(INDEX('Display 730 &amp; 1200'!$B:$B,ROW())="","",INDEX('Display 730 &amp; 1200'!$B:$B,ROW()))</f>
        <v/>
      </c>
      <c r="C2947" t="str">
        <f>IF(INDEX('Display 730 &amp; 1200'!$D:$D,ROW())="","",INDEX('Display 730 &amp; 1200'!$D:$D,ROW()))</f>
        <v/>
      </c>
      <c r="D2947">
        <f>IF($C2947="",0,SUMIFS(#REF!,#REF!,$C2947,#REF!,"&gt;="&amp;'Display 730 &amp; 1200'!$AN$10,#REF!,"&lt;="&amp;'Display 730 &amp; 1200'!$AN$9))</f>
        <v>0</v>
      </c>
      <c r="E2947">
        <f>IF($C2947="",0,SUMIFS(#REF!,#REF!,$C2947,#REF!,"&gt;="&amp;'Display 730 &amp; 1200'!$AN$12,#REF!,"&lt;="&amp;'Display 730 &amp; 1200'!$AN$11))</f>
        <v>0</v>
      </c>
    </row>
    <row r="2948" spans="1:5">
      <c r="A2948" t="str">
        <f>IF(INDEX('Display 730 &amp; 1200'!$A:$A,ROW())="","",INDEX('Display 730 &amp; 1200'!$A:$A,ROW()))</f>
        <v/>
      </c>
      <c r="B2948" t="str">
        <f>IF(INDEX('Display 730 &amp; 1200'!$B:$B,ROW())="","",INDEX('Display 730 &amp; 1200'!$B:$B,ROW()))</f>
        <v/>
      </c>
      <c r="C2948" t="str">
        <f>IF(INDEX('Display 730 &amp; 1200'!$D:$D,ROW())="","",INDEX('Display 730 &amp; 1200'!$D:$D,ROW()))</f>
        <v/>
      </c>
      <c r="D2948">
        <f>IF($C2948="",0,SUMIFS(#REF!,#REF!,$C2948,#REF!,"&gt;="&amp;'Display 730 &amp; 1200'!$AN$10,#REF!,"&lt;="&amp;'Display 730 &amp; 1200'!$AN$9))</f>
        <v>0</v>
      </c>
      <c r="E2948">
        <f>IF($C2948="",0,SUMIFS(#REF!,#REF!,$C2948,#REF!,"&gt;="&amp;'Display 730 &amp; 1200'!$AN$12,#REF!,"&lt;="&amp;'Display 730 &amp; 1200'!$AN$11))</f>
        <v>0</v>
      </c>
    </row>
    <row r="2949" spans="1:5">
      <c r="A2949" t="str">
        <f>IF(INDEX('Display 730 &amp; 1200'!$A:$A,ROW())="","",INDEX('Display 730 &amp; 1200'!$A:$A,ROW()))</f>
        <v/>
      </c>
      <c r="B2949" t="str">
        <f>IF(INDEX('Display 730 &amp; 1200'!$B:$B,ROW())="","",INDEX('Display 730 &amp; 1200'!$B:$B,ROW()))</f>
        <v/>
      </c>
      <c r="C2949" t="str">
        <f>IF(INDEX('Display 730 &amp; 1200'!$D:$D,ROW())="","",INDEX('Display 730 &amp; 1200'!$D:$D,ROW()))</f>
        <v/>
      </c>
      <c r="D2949">
        <f>IF($C2949="",0,SUMIFS(#REF!,#REF!,$C2949,#REF!,"&gt;="&amp;'Display 730 &amp; 1200'!$AN$10,#REF!,"&lt;="&amp;'Display 730 &amp; 1200'!$AN$9))</f>
        <v>0</v>
      </c>
      <c r="E2949">
        <f>IF($C2949="",0,SUMIFS(#REF!,#REF!,$C2949,#REF!,"&gt;="&amp;'Display 730 &amp; 1200'!$AN$12,#REF!,"&lt;="&amp;'Display 730 &amp; 1200'!$AN$11))</f>
        <v>0</v>
      </c>
    </row>
    <row r="2950" spans="1:5">
      <c r="A2950" t="str">
        <f>IF(INDEX('Display 730 &amp; 1200'!$A:$A,ROW())="","",INDEX('Display 730 &amp; 1200'!$A:$A,ROW()))</f>
        <v/>
      </c>
      <c r="B2950" t="str">
        <f>IF(INDEX('Display 730 &amp; 1200'!$B:$B,ROW())="","",INDEX('Display 730 &amp; 1200'!$B:$B,ROW()))</f>
        <v/>
      </c>
      <c r="C2950" t="str">
        <f>IF(INDEX('Display 730 &amp; 1200'!$D:$D,ROW())="","",INDEX('Display 730 &amp; 1200'!$D:$D,ROW()))</f>
        <v/>
      </c>
      <c r="D2950">
        <f>IF($C2950="",0,SUMIFS(#REF!,#REF!,$C2950,#REF!,"&gt;="&amp;'Display 730 &amp; 1200'!$AN$10,#REF!,"&lt;="&amp;'Display 730 &amp; 1200'!$AN$9))</f>
        <v>0</v>
      </c>
      <c r="E2950">
        <f>IF($C2950="",0,SUMIFS(#REF!,#REF!,$C2950,#REF!,"&gt;="&amp;'Display 730 &amp; 1200'!$AN$12,#REF!,"&lt;="&amp;'Display 730 &amp; 1200'!$AN$11))</f>
        <v>0</v>
      </c>
    </row>
    <row r="2951" spans="1:5">
      <c r="A2951" t="str">
        <f>IF(INDEX('Display 730 &amp; 1200'!$A:$A,ROW())="","",INDEX('Display 730 &amp; 1200'!$A:$A,ROW()))</f>
        <v/>
      </c>
      <c r="B2951" t="str">
        <f>IF(INDEX('Display 730 &amp; 1200'!$B:$B,ROW())="","",INDEX('Display 730 &amp; 1200'!$B:$B,ROW()))</f>
        <v/>
      </c>
      <c r="C2951" t="str">
        <f>IF(INDEX('Display 730 &amp; 1200'!$D:$D,ROW())="","",INDEX('Display 730 &amp; 1200'!$D:$D,ROW()))</f>
        <v/>
      </c>
      <c r="D2951">
        <f>IF($C2951="",0,SUMIFS(#REF!,#REF!,$C2951,#REF!,"&gt;="&amp;'Display 730 &amp; 1200'!$AN$10,#REF!,"&lt;="&amp;'Display 730 &amp; 1200'!$AN$9))</f>
        <v>0</v>
      </c>
      <c r="E2951">
        <f>IF($C2951="",0,SUMIFS(#REF!,#REF!,$C2951,#REF!,"&gt;="&amp;'Display 730 &amp; 1200'!$AN$12,#REF!,"&lt;="&amp;'Display 730 &amp; 1200'!$AN$11))</f>
        <v>0</v>
      </c>
    </row>
    <row r="2952" spans="1:5">
      <c r="A2952" t="str">
        <f>IF(INDEX('Display 730 &amp; 1200'!$A:$A,ROW())="","",INDEX('Display 730 &amp; 1200'!$A:$A,ROW()))</f>
        <v/>
      </c>
      <c r="B2952" t="str">
        <f>IF(INDEX('Display 730 &amp; 1200'!$B:$B,ROW())="","",INDEX('Display 730 &amp; 1200'!$B:$B,ROW()))</f>
        <v/>
      </c>
      <c r="C2952" t="str">
        <f>IF(INDEX('Display 730 &amp; 1200'!$D:$D,ROW())="","",INDEX('Display 730 &amp; 1200'!$D:$D,ROW()))</f>
        <v/>
      </c>
      <c r="D2952">
        <f>IF($C2952="",0,SUMIFS(#REF!,#REF!,$C2952,#REF!,"&gt;="&amp;'Display 730 &amp; 1200'!$AN$10,#REF!,"&lt;="&amp;'Display 730 &amp; 1200'!$AN$9))</f>
        <v>0</v>
      </c>
      <c r="E2952">
        <f>IF($C2952="",0,SUMIFS(#REF!,#REF!,$C2952,#REF!,"&gt;="&amp;'Display 730 &amp; 1200'!$AN$12,#REF!,"&lt;="&amp;'Display 730 &amp; 1200'!$AN$11))</f>
        <v>0</v>
      </c>
    </row>
    <row r="2953" spans="1:5">
      <c r="A2953" t="str">
        <f>IF(INDEX('Display 730 &amp; 1200'!$A:$A,ROW())="","",INDEX('Display 730 &amp; 1200'!$A:$A,ROW()))</f>
        <v/>
      </c>
      <c r="B2953" t="str">
        <f>IF(INDEX('Display 730 &amp; 1200'!$B:$B,ROW())="","",INDEX('Display 730 &amp; 1200'!$B:$B,ROW()))</f>
        <v/>
      </c>
      <c r="C2953" t="str">
        <f>IF(INDEX('Display 730 &amp; 1200'!$D:$D,ROW())="","",INDEX('Display 730 &amp; 1200'!$D:$D,ROW()))</f>
        <v/>
      </c>
      <c r="D2953">
        <f>IF($C2953="",0,SUMIFS(#REF!,#REF!,$C2953,#REF!,"&gt;="&amp;'Display 730 &amp; 1200'!$AN$10,#REF!,"&lt;="&amp;'Display 730 &amp; 1200'!$AN$9))</f>
        <v>0</v>
      </c>
      <c r="E2953">
        <f>IF($C2953="",0,SUMIFS(#REF!,#REF!,$C2953,#REF!,"&gt;="&amp;'Display 730 &amp; 1200'!$AN$12,#REF!,"&lt;="&amp;'Display 730 &amp; 1200'!$AN$11))</f>
        <v>0</v>
      </c>
    </row>
    <row r="2954" spans="1:5">
      <c r="A2954" t="str">
        <f>IF(INDEX('Display 730 &amp; 1200'!$A:$A,ROW())="","",INDEX('Display 730 &amp; 1200'!$A:$A,ROW()))</f>
        <v/>
      </c>
      <c r="B2954" t="str">
        <f>IF(INDEX('Display 730 &amp; 1200'!$B:$B,ROW())="","",INDEX('Display 730 &amp; 1200'!$B:$B,ROW()))</f>
        <v/>
      </c>
      <c r="C2954" t="str">
        <f>IF(INDEX('Display 730 &amp; 1200'!$D:$D,ROW())="","",INDEX('Display 730 &amp; 1200'!$D:$D,ROW()))</f>
        <v/>
      </c>
      <c r="D2954">
        <f>IF($C2954="",0,SUMIFS(#REF!,#REF!,$C2954,#REF!,"&gt;="&amp;'Display 730 &amp; 1200'!$AN$10,#REF!,"&lt;="&amp;'Display 730 &amp; 1200'!$AN$9))</f>
        <v>0</v>
      </c>
      <c r="E2954">
        <f>IF($C2954="",0,SUMIFS(#REF!,#REF!,$C2954,#REF!,"&gt;="&amp;'Display 730 &amp; 1200'!$AN$12,#REF!,"&lt;="&amp;'Display 730 &amp; 1200'!$AN$11))</f>
        <v>0</v>
      </c>
    </row>
    <row r="2955" spans="1:5">
      <c r="A2955" t="str">
        <f>IF(INDEX('Display 730 &amp; 1200'!$A:$A,ROW())="","",INDEX('Display 730 &amp; 1200'!$A:$A,ROW()))</f>
        <v/>
      </c>
      <c r="B2955" t="str">
        <f>IF(INDEX('Display 730 &amp; 1200'!$B:$B,ROW())="","",INDEX('Display 730 &amp; 1200'!$B:$B,ROW()))</f>
        <v/>
      </c>
      <c r="C2955" t="str">
        <f>IF(INDEX('Display 730 &amp; 1200'!$D:$D,ROW())="","",INDEX('Display 730 &amp; 1200'!$D:$D,ROW()))</f>
        <v/>
      </c>
      <c r="D2955">
        <f>IF($C2955="",0,SUMIFS(#REF!,#REF!,$C2955,#REF!,"&gt;="&amp;'Display 730 &amp; 1200'!$AN$10,#REF!,"&lt;="&amp;'Display 730 &amp; 1200'!$AN$9))</f>
        <v>0</v>
      </c>
      <c r="E2955">
        <f>IF($C2955="",0,SUMIFS(#REF!,#REF!,$C2955,#REF!,"&gt;="&amp;'Display 730 &amp; 1200'!$AN$12,#REF!,"&lt;="&amp;'Display 730 &amp; 1200'!$AN$11))</f>
        <v>0</v>
      </c>
    </row>
    <row r="2956" spans="1:5">
      <c r="A2956" t="str">
        <f>IF(INDEX('Display 730 &amp; 1200'!$A:$A,ROW())="","",INDEX('Display 730 &amp; 1200'!$A:$A,ROW()))</f>
        <v/>
      </c>
      <c r="B2956" t="str">
        <f>IF(INDEX('Display 730 &amp; 1200'!$B:$B,ROW())="","",INDEX('Display 730 &amp; 1200'!$B:$B,ROW()))</f>
        <v/>
      </c>
      <c r="C2956" t="str">
        <f>IF(INDEX('Display 730 &amp; 1200'!$D:$D,ROW())="","",INDEX('Display 730 &amp; 1200'!$D:$D,ROW()))</f>
        <v/>
      </c>
      <c r="D2956">
        <f>IF($C2956="",0,SUMIFS(#REF!,#REF!,$C2956,#REF!,"&gt;="&amp;'Display 730 &amp; 1200'!$AN$10,#REF!,"&lt;="&amp;'Display 730 &amp; 1200'!$AN$9))</f>
        <v>0</v>
      </c>
      <c r="E2956">
        <f>IF($C2956="",0,SUMIFS(#REF!,#REF!,$C2956,#REF!,"&gt;="&amp;'Display 730 &amp; 1200'!$AN$12,#REF!,"&lt;="&amp;'Display 730 &amp; 1200'!$AN$11))</f>
        <v>0</v>
      </c>
    </row>
    <row r="2957" spans="1:5">
      <c r="A2957" t="str">
        <f>IF(INDEX('Display 730 &amp; 1200'!$A:$A,ROW())="","",INDEX('Display 730 &amp; 1200'!$A:$A,ROW()))</f>
        <v/>
      </c>
      <c r="B2957" t="str">
        <f>IF(INDEX('Display 730 &amp; 1200'!$B:$B,ROW())="","",INDEX('Display 730 &amp; 1200'!$B:$B,ROW()))</f>
        <v/>
      </c>
      <c r="C2957" t="str">
        <f>IF(INDEX('Display 730 &amp; 1200'!$D:$D,ROW())="","",INDEX('Display 730 &amp; 1200'!$D:$D,ROW()))</f>
        <v/>
      </c>
      <c r="D2957">
        <f>IF($C2957="",0,SUMIFS(#REF!,#REF!,$C2957,#REF!,"&gt;="&amp;'Display 730 &amp; 1200'!$AN$10,#REF!,"&lt;="&amp;'Display 730 &amp; 1200'!$AN$9))</f>
        <v>0</v>
      </c>
      <c r="E2957">
        <f>IF($C2957="",0,SUMIFS(#REF!,#REF!,$C2957,#REF!,"&gt;="&amp;'Display 730 &amp; 1200'!$AN$12,#REF!,"&lt;="&amp;'Display 730 &amp; 1200'!$AN$11))</f>
        <v>0</v>
      </c>
    </row>
    <row r="2958" spans="1:5">
      <c r="A2958" t="str">
        <f>IF(INDEX('Display 730 &amp; 1200'!$A:$A,ROW())="","",INDEX('Display 730 &amp; 1200'!$A:$A,ROW()))</f>
        <v/>
      </c>
      <c r="B2958" t="str">
        <f>IF(INDEX('Display 730 &amp; 1200'!$B:$B,ROW())="","",INDEX('Display 730 &amp; 1200'!$B:$B,ROW()))</f>
        <v/>
      </c>
      <c r="C2958" t="str">
        <f>IF(INDEX('Display 730 &amp; 1200'!$D:$D,ROW())="","",INDEX('Display 730 &amp; 1200'!$D:$D,ROW()))</f>
        <v/>
      </c>
      <c r="D2958">
        <f>IF($C2958="",0,SUMIFS(#REF!,#REF!,$C2958,#REF!,"&gt;="&amp;'Display 730 &amp; 1200'!$AN$10,#REF!,"&lt;="&amp;'Display 730 &amp; 1200'!$AN$9))</f>
        <v>0</v>
      </c>
      <c r="E2958">
        <f>IF($C2958="",0,SUMIFS(#REF!,#REF!,$C2958,#REF!,"&gt;="&amp;'Display 730 &amp; 1200'!$AN$12,#REF!,"&lt;="&amp;'Display 730 &amp; 1200'!$AN$11))</f>
        <v>0</v>
      </c>
    </row>
    <row r="2959" spans="1:5">
      <c r="A2959" t="str">
        <f>IF(INDEX('Display 730 &amp; 1200'!$A:$A,ROW())="","",INDEX('Display 730 &amp; 1200'!$A:$A,ROW()))</f>
        <v/>
      </c>
      <c r="B2959" t="str">
        <f>IF(INDEX('Display 730 &amp; 1200'!$B:$B,ROW())="","",INDEX('Display 730 &amp; 1200'!$B:$B,ROW()))</f>
        <v/>
      </c>
      <c r="C2959" t="str">
        <f>IF(INDEX('Display 730 &amp; 1200'!$D:$D,ROW())="","",INDEX('Display 730 &amp; 1200'!$D:$D,ROW()))</f>
        <v/>
      </c>
      <c r="D2959">
        <f>IF($C2959="",0,SUMIFS(#REF!,#REF!,$C2959,#REF!,"&gt;="&amp;'Display 730 &amp; 1200'!$AN$10,#REF!,"&lt;="&amp;'Display 730 &amp; 1200'!$AN$9))</f>
        <v>0</v>
      </c>
      <c r="E2959">
        <f>IF($C2959="",0,SUMIFS(#REF!,#REF!,$C2959,#REF!,"&gt;="&amp;'Display 730 &amp; 1200'!$AN$12,#REF!,"&lt;="&amp;'Display 730 &amp; 1200'!$AN$11))</f>
        <v>0</v>
      </c>
    </row>
    <row r="2960" spans="1:5">
      <c r="A2960" t="str">
        <f>IF(INDEX('Display 730 &amp; 1200'!$A:$A,ROW())="","",INDEX('Display 730 &amp; 1200'!$A:$A,ROW()))</f>
        <v/>
      </c>
      <c r="B2960" t="str">
        <f>IF(INDEX('Display 730 &amp; 1200'!$B:$B,ROW())="","",INDEX('Display 730 &amp; 1200'!$B:$B,ROW()))</f>
        <v/>
      </c>
      <c r="C2960" t="str">
        <f>IF(INDEX('Display 730 &amp; 1200'!$D:$D,ROW())="","",INDEX('Display 730 &amp; 1200'!$D:$D,ROW()))</f>
        <v/>
      </c>
      <c r="D2960">
        <f>IF($C2960="",0,SUMIFS(#REF!,#REF!,$C2960,#REF!,"&gt;="&amp;'Display 730 &amp; 1200'!$AN$10,#REF!,"&lt;="&amp;'Display 730 &amp; 1200'!$AN$9))</f>
        <v>0</v>
      </c>
      <c r="E2960">
        <f>IF($C2960="",0,SUMIFS(#REF!,#REF!,$C2960,#REF!,"&gt;="&amp;'Display 730 &amp; 1200'!$AN$12,#REF!,"&lt;="&amp;'Display 730 &amp; 1200'!$AN$11))</f>
        <v>0</v>
      </c>
    </row>
    <row r="2961" spans="1:5">
      <c r="A2961" t="str">
        <f>IF(INDEX('Display 730 &amp; 1200'!$A:$A,ROW())="","",INDEX('Display 730 &amp; 1200'!$A:$A,ROW()))</f>
        <v/>
      </c>
      <c r="B2961" t="str">
        <f>IF(INDEX('Display 730 &amp; 1200'!$B:$B,ROW())="","",INDEX('Display 730 &amp; 1200'!$B:$B,ROW()))</f>
        <v/>
      </c>
      <c r="C2961" t="str">
        <f>IF(INDEX('Display 730 &amp; 1200'!$D:$D,ROW())="","",INDEX('Display 730 &amp; 1200'!$D:$D,ROW()))</f>
        <v/>
      </c>
      <c r="D2961">
        <f>IF($C2961="",0,SUMIFS(#REF!,#REF!,$C2961,#REF!,"&gt;="&amp;'Display 730 &amp; 1200'!$AN$10,#REF!,"&lt;="&amp;'Display 730 &amp; 1200'!$AN$9))</f>
        <v>0</v>
      </c>
      <c r="E2961">
        <f>IF($C2961="",0,SUMIFS(#REF!,#REF!,$C2961,#REF!,"&gt;="&amp;'Display 730 &amp; 1200'!$AN$12,#REF!,"&lt;="&amp;'Display 730 &amp; 1200'!$AN$11))</f>
        <v>0</v>
      </c>
    </row>
    <row r="2962" spans="1:5">
      <c r="A2962" t="str">
        <f>IF(INDEX('Display 730 &amp; 1200'!$A:$A,ROW())="","",INDEX('Display 730 &amp; 1200'!$A:$A,ROW()))</f>
        <v/>
      </c>
      <c r="B2962" t="str">
        <f>IF(INDEX('Display 730 &amp; 1200'!$B:$B,ROW())="","",INDEX('Display 730 &amp; 1200'!$B:$B,ROW()))</f>
        <v/>
      </c>
      <c r="C2962" t="str">
        <f>IF(INDEX('Display 730 &amp; 1200'!$D:$D,ROW())="","",INDEX('Display 730 &amp; 1200'!$D:$D,ROW()))</f>
        <v/>
      </c>
      <c r="D2962">
        <f>IF($C2962="",0,SUMIFS(#REF!,#REF!,$C2962,#REF!,"&gt;="&amp;'Display 730 &amp; 1200'!$AN$10,#REF!,"&lt;="&amp;'Display 730 &amp; 1200'!$AN$9))</f>
        <v>0</v>
      </c>
      <c r="E2962">
        <f>IF($C2962="",0,SUMIFS(#REF!,#REF!,$C2962,#REF!,"&gt;="&amp;'Display 730 &amp; 1200'!$AN$12,#REF!,"&lt;="&amp;'Display 730 &amp; 1200'!$AN$11))</f>
        <v>0</v>
      </c>
    </row>
    <row r="2963" spans="1:5">
      <c r="A2963" t="str">
        <f>IF(INDEX('Display 730 &amp; 1200'!$A:$A,ROW())="","",INDEX('Display 730 &amp; 1200'!$A:$A,ROW()))</f>
        <v/>
      </c>
      <c r="B2963" t="str">
        <f>IF(INDEX('Display 730 &amp; 1200'!$B:$B,ROW())="","",INDEX('Display 730 &amp; 1200'!$B:$B,ROW()))</f>
        <v/>
      </c>
      <c r="C2963" t="str">
        <f>IF(INDEX('Display 730 &amp; 1200'!$D:$D,ROW())="","",INDEX('Display 730 &amp; 1200'!$D:$D,ROW()))</f>
        <v/>
      </c>
      <c r="D2963">
        <f>IF($C2963="",0,SUMIFS(#REF!,#REF!,$C2963,#REF!,"&gt;="&amp;'Display 730 &amp; 1200'!$AN$10,#REF!,"&lt;="&amp;'Display 730 &amp; 1200'!$AN$9))</f>
        <v>0</v>
      </c>
      <c r="E2963">
        <f>IF($C2963="",0,SUMIFS(#REF!,#REF!,$C2963,#REF!,"&gt;="&amp;'Display 730 &amp; 1200'!$AN$12,#REF!,"&lt;="&amp;'Display 730 &amp; 1200'!$AN$11))</f>
        <v>0</v>
      </c>
    </row>
    <row r="2964" spans="1:5">
      <c r="A2964" t="str">
        <f>IF(INDEX('Display 730 &amp; 1200'!$A:$A,ROW())="","",INDEX('Display 730 &amp; 1200'!$A:$A,ROW()))</f>
        <v/>
      </c>
      <c r="B2964" t="str">
        <f>IF(INDEX('Display 730 &amp; 1200'!$B:$B,ROW())="","",INDEX('Display 730 &amp; 1200'!$B:$B,ROW()))</f>
        <v/>
      </c>
      <c r="C2964" t="str">
        <f>IF(INDEX('Display 730 &amp; 1200'!$D:$D,ROW())="","",INDEX('Display 730 &amp; 1200'!$D:$D,ROW()))</f>
        <v/>
      </c>
      <c r="D2964">
        <f>IF($C2964="",0,SUMIFS(#REF!,#REF!,$C2964,#REF!,"&gt;="&amp;'Display 730 &amp; 1200'!$AN$10,#REF!,"&lt;="&amp;'Display 730 &amp; 1200'!$AN$9))</f>
        <v>0</v>
      </c>
      <c r="E2964">
        <f>IF($C2964="",0,SUMIFS(#REF!,#REF!,$C2964,#REF!,"&gt;="&amp;'Display 730 &amp; 1200'!$AN$12,#REF!,"&lt;="&amp;'Display 730 &amp; 1200'!$AN$11))</f>
        <v>0</v>
      </c>
    </row>
    <row r="2965" spans="1:5">
      <c r="A2965" t="str">
        <f>IF(INDEX('Display 730 &amp; 1200'!$A:$A,ROW())="","",INDEX('Display 730 &amp; 1200'!$A:$A,ROW()))</f>
        <v/>
      </c>
      <c r="B2965" t="str">
        <f>IF(INDEX('Display 730 &amp; 1200'!$B:$B,ROW())="","",INDEX('Display 730 &amp; 1200'!$B:$B,ROW()))</f>
        <v/>
      </c>
      <c r="C2965" t="str">
        <f>IF(INDEX('Display 730 &amp; 1200'!$D:$D,ROW())="","",INDEX('Display 730 &amp; 1200'!$D:$D,ROW()))</f>
        <v/>
      </c>
      <c r="D2965">
        <f>IF($C2965="",0,SUMIFS(#REF!,#REF!,$C2965,#REF!,"&gt;="&amp;'Display 730 &amp; 1200'!$AN$10,#REF!,"&lt;="&amp;'Display 730 &amp; 1200'!$AN$9))</f>
        <v>0</v>
      </c>
      <c r="E2965">
        <f>IF($C2965="",0,SUMIFS(#REF!,#REF!,$C2965,#REF!,"&gt;="&amp;'Display 730 &amp; 1200'!$AN$12,#REF!,"&lt;="&amp;'Display 730 &amp; 1200'!$AN$11))</f>
        <v>0</v>
      </c>
    </row>
    <row r="2966" spans="1:5">
      <c r="A2966" t="str">
        <f>IF(INDEX('Display 730 &amp; 1200'!$A:$A,ROW())="","",INDEX('Display 730 &amp; 1200'!$A:$A,ROW()))</f>
        <v/>
      </c>
      <c r="B2966" t="str">
        <f>IF(INDEX('Display 730 &amp; 1200'!$B:$B,ROW())="","",INDEX('Display 730 &amp; 1200'!$B:$B,ROW()))</f>
        <v/>
      </c>
      <c r="C2966" t="str">
        <f>IF(INDEX('Display 730 &amp; 1200'!$D:$D,ROW())="","",INDEX('Display 730 &amp; 1200'!$D:$D,ROW()))</f>
        <v/>
      </c>
      <c r="D2966">
        <f>IF($C2966="",0,SUMIFS(#REF!,#REF!,$C2966,#REF!,"&gt;="&amp;'Display 730 &amp; 1200'!$AN$10,#REF!,"&lt;="&amp;'Display 730 &amp; 1200'!$AN$9))</f>
        <v>0</v>
      </c>
      <c r="E2966">
        <f>IF($C2966="",0,SUMIFS(#REF!,#REF!,$C2966,#REF!,"&gt;="&amp;'Display 730 &amp; 1200'!$AN$12,#REF!,"&lt;="&amp;'Display 730 &amp; 1200'!$AN$11))</f>
        <v>0</v>
      </c>
    </row>
    <row r="2967" spans="1:5">
      <c r="A2967" t="str">
        <f>IF(INDEX('Display 730 &amp; 1200'!$A:$A,ROW())="","",INDEX('Display 730 &amp; 1200'!$A:$A,ROW()))</f>
        <v/>
      </c>
      <c r="B2967" t="str">
        <f>IF(INDEX('Display 730 &amp; 1200'!$B:$B,ROW())="","",INDEX('Display 730 &amp; 1200'!$B:$B,ROW()))</f>
        <v/>
      </c>
      <c r="C2967" t="str">
        <f>IF(INDEX('Display 730 &amp; 1200'!$D:$D,ROW())="","",INDEX('Display 730 &amp; 1200'!$D:$D,ROW()))</f>
        <v/>
      </c>
      <c r="D2967">
        <f>IF($C2967="",0,SUMIFS(#REF!,#REF!,$C2967,#REF!,"&gt;="&amp;'Display 730 &amp; 1200'!$AN$10,#REF!,"&lt;="&amp;'Display 730 &amp; 1200'!$AN$9))</f>
        <v>0</v>
      </c>
      <c r="E2967">
        <f>IF($C2967="",0,SUMIFS(#REF!,#REF!,$C2967,#REF!,"&gt;="&amp;'Display 730 &amp; 1200'!$AN$12,#REF!,"&lt;="&amp;'Display 730 &amp; 1200'!$AN$11))</f>
        <v>0</v>
      </c>
    </row>
    <row r="2968" spans="1:5">
      <c r="A2968" t="str">
        <f>IF(INDEX('Display 730 &amp; 1200'!$A:$A,ROW())="","",INDEX('Display 730 &amp; 1200'!$A:$A,ROW()))</f>
        <v/>
      </c>
      <c r="B2968" t="str">
        <f>IF(INDEX('Display 730 &amp; 1200'!$B:$B,ROW())="","",INDEX('Display 730 &amp; 1200'!$B:$B,ROW()))</f>
        <v/>
      </c>
      <c r="C2968" t="str">
        <f>IF(INDEX('Display 730 &amp; 1200'!$D:$D,ROW())="","",INDEX('Display 730 &amp; 1200'!$D:$D,ROW()))</f>
        <v/>
      </c>
      <c r="D2968">
        <f>IF($C2968="",0,SUMIFS(#REF!,#REF!,$C2968,#REF!,"&gt;="&amp;'Display 730 &amp; 1200'!$AN$10,#REF!,"&lt;="&amp;'Display 730 &amp; 1200'!$AN$9))</f>
        <v>0</v>
      </c>
      <c r="E2968">
        <f>IF($C2968="",0,SUMIFS(#REF!,#REF!,$C2968,#REF!,"&gt;="&amp;'Display 730 &amp; 1200'!$AN$12,#REF!,"&lt;="&amp;'Display 730 &amp; 1200'!$AN$11))</f>
        <v>0</v>
      </c>
    </row>
    <row r="2969" spans="1:5">
      <c r="A2969" t="str">
        <f>IF(INDEX('Display 730 &amp; 1200'!$A:$A,ROW())="","",INDEX('Display 730 &amp; 1200'!$A:$A,ROW()))</f>
        <v/>
      </c>
      <c r="B2969" t="str">
        <f>IF(INDEX('Display 730 &amp; 1200'!$B:$B,ROW())="","",INDEX('Display 730 &amp; 1200'!$B:$B,ROW()))</f>
        <v/>
      </c>
      <c r="C2969" t="str">
        <f>IF(INDEX('Display 730 &amp; 1200'!$D:$D,ROW())="","",INDEX('Display 730 &amp; 1200'!$D:$D,ROW()))</f>
        <v/>
      </c>
      <c r="D2969">
        <f>IF($C2969="",0,SUMIFS(#REF!,#REF!,$C2969,#REF!,"&gt;="&amp;'Display 730 &amp; 1200'!$AN$10,#REF!,"&lt;="&amp;'Display 730 &amp; 1200'!$AN$9))</f>
        <v>0</v>
      </c>
      <c r="E2969">
        <f>IF($C2969="",0,SUMIFS(#REF!,#REF!,$C2969,#REF!,"&gt;="&amp;'Display 730 &amp; 1200'!$AN$12,#REF!,"&lt;="&amp;'Display 730 &amp; 1200'!$AN$11))</f>
        <v>0</v>
      </c>
    </row>
    <row r="2970" spans="1:5">
      <c r="A2970" t="str">
        <f>IF(INDEX('Display 730 &amp; 1200'!$A:$A,ROW())="","",INDEX('Display 730 &amp; 1200'!$A:$A,ROW()))</f>
        <v/>
      </c>
      <c r="B2970" t="str">
        <f>IF(INDEX('Display 730 &amp; 1200'!$B:$B,ROW())="","",INDEX('Display 730 &amp; 1200'!$B:$B,ROW()))</f>
        <v/>
      </c>
      <c r="C2970" t="str">
        <f>IF(INDEX('Display 730 &amp; 1200'!$D:$D,ROW())="","",INDEX('Display 730 &amp; 1200'!$D:$D,ROW()))</f>
        <v/>
      </c>
      <c r="D2970">
        <f>IF($C2970="",0,SUMIFS(#REF!,#REF!,$C2970,#REF!,"&gt;="&amp;'Display 730 &amp; 1200'!$AN$10,#REF!,"&lt;="&amp;'Display 730 &amp; 1200'!$AN$9))</f>
        <v>0</v>
      </c>
      <c r="E2970">
        <f>IF($C2970="",0,SUMIFS(#REF!,#REF!,$C2970,#REF!,"&gt;="&amp;'Display 730 &amp; 1200'!$AN$12,#REF!,"&lt;="&amp;'Display 730 &amp; 1200'!$AN$11))</f>
        <v>0</v>
      </c>
    </row>
    <row r="2971" spans="1:5">
      <c r="A2971" t="str">
        <f>IF(INDEX('Display 730 &amp; 1200'!$A:$A,ROW())="","",INDEX('Display 730 &amp; 1200'!$A:$A,ROW()))</f>
        <v/>
      </c>
      <c r="B2971" t="str">
        <f>IF(INDEX('Display 730 &amp; 1200'!$B:$B,ROW())="","",INDEX('Display 730 &amp; 1200'!$B:$B,ROW()))</f>
        <v/>
      </c>
      <c r="C2971" t="str">
        <f>IF(INDEX('Display 730 &amp; 1200'!$D:$D,ROW())="","",INDEX('Display 730 &amp; 1200'!$D:$D,ROW()))</f>
        <v/>
      </c>
      <c r="D2971">
        <f>IF($C2971="",0,SUMIFS(#REF!,#REF!,$C2971,#REF!,"&gt;="&amp;'Display 730 &amp; 1200'!$AN$10,#REF!,"&lt;="&amp;'Display 730 &amp; 1200'!$AN$9))</f>
        <v>0</v>
      </c>
      <c r="E2971">
        <f>IF($C2971="",0,SUMIFS(#REF!,#REF!,$C2971,#REF!,"&gt;="&amp;'Display 730 &amp; 1200'!$AN$12,#REF!,"&lt;="&amp;'Display 730 &amp; 1200'!$AN$11))</f>
        <v>0</v>
      </c>
    </row>
    <row r="2972" spans="1:5">
      <c r="A2972" t="str">
        <f>IF(INDEX('Display 730 &amp; 1200'!$A:$A,ROW())="","",INDEX('Display 730 &amp; 1200'!$A:$A,ROW()))</f>
        <v/>
      </c>
      <c r="B2972" t="str">
        <f>IF(INDEX('Display 730 &amp; 1200'!$B:$B,ROW())="","",INDEX('Display 730 &amp; 1200'!$B:$B,ROW()))</f>
        <v/>
      </c>
      <c r="C2972" t="str">
        <f>IF(INDEX('Display 730 &amp; 1200'!$D:$D,ROW())="","",INDEX('Display 730 &amp; 1200'!$D:$D,ROW()))</f>
        <v/>
      </c>
      <c r="D2972">
        <f>IF($C2972="",0,SUMIFS(#REF!,#REF!,$C2972,#REF!,"&gt;="&amp;'Display 730 &amp; 1200'!$AN$10,#REF!,"&lt;="&amp;'Display 730 &amp; 1200'!$AN$9))</f>
        <v>0</v>
      </c>
      <c r="E2972">
        <f>IF($C2972="",0,SUMIFS(#REF!,#REF!,$C2972,#REF!,"&gt;="&amp;'Display 730 &amp; 1200'!$AN$12,#REF!,"&lt;="&amp;'Display 730 &amp; 1200'!$AN$11))</f>
        <v>0</v>
      </c>
    </row>
    <row r="2973" spans="1:5">
      <c r="A2973" t="str">
        <f>IF(INDEX('Display 730 &amp; 1200'!$A:$A,ROW())="","",INDEX('Display 730 &amp; 1200'!$A:$A,ROW()))</f>
        <v/>
      </c>
      <c r="B2973" t="str">
        <f>IF(INDEX('Display 730 &amp; 1200'!$B:$B,ROW())="","",INDEX('Display 730 &amp; 1200'!$B:$B,ROW()))</f>
        <v/>
      </c>
      <c r="C2973" t="str">
        <f>IF(INDEX('Display 730 &amp; 1200'!$D:$D,ROW())="","",INDEX('Display 730 &amp; 1200'!$D:$D,ROW()))</f>
        <v/>
      </c>
      <c r="D2973">
        <f>IF($C2973="",0,SUMIFS(#REF!,#REF!,$C2973,#REF!,"&gt;="&amp;'Display 730 &amp; 1200'!$AN$10,#REF!,"&lt;="&amp;'Display 730 &amp; 1200'!$AN$9))</f>
        <v>0</v>
      </c>
      <c r="E2973">
        <f>IF($C2973="",0,SUMIFS(#REF!,#REF!,$C2973,#REF!,"&gt;="&amp;'Display 730 &amp; 1200'!$AN$12,#REF!,"&lt;="&amp;'Display 730 &amp; 1200'!$AN$11))</f>
        <v>0</v>
      </c>
    </row>
    <row r="2974" spans="1:5">
      <c r="A2974" t="str">
        <f>IF(INDEX('Display 730 &amp; 1200'!$A:$A,ROW())="","",INDEX('Display 730 &amp; 1200'!$A:$A,ROW()))</f>
        <v/>
      </c>
      <c r="B2974" t="str">
        <f>IF(INDEX('Display 730 &amp; 1200'!$B:$B,ROW())="","",INDEX('Display 730 &amp; 1200'!$B:$B,ROW()))</f>
        <v/>
      </c>
      <c r="C2974" t="str">
        <f>IF(INDEX('Display 730 &amp; 1200'!$D:$D,ROW())="","",INDEX('Display 730 &amp; 1200'!$D:$D,ROW()))</f>
        <v/>
      </c>
      <c r="D2974">
        <f>IF($C2974="",0,SUMIFS(#REF!,#REF!,$C2974,#REF!,"&gt;="&amp;'Display 730 &amp; 1200'!$AN$10,#REF!,"&lt;="&amp;'Display 730 &amp; 1200'!$AN$9))</f>
        <v>0</v>
      </c>
      <c r="E2974">
        <f>IF($C2974="",0,SUMIFS(#REF!,#REF!,$C2974,#REF!,"&gt;="&amp;'Display 730 &amp; 1200'!$AN$12,#REF!,"&lt;="&amp;'Display 730 &amp; 1200'!$AN$11))</f>
        <v>0</v>
      </c>
    </row>
    <row r="2975" spans="1:5">
      <c r="A2975" t="str">
        <f>IF(INDEX('Display 730 &amp; 1200'!$A:$A,ROW())="","",INDEX('Display 730 &amp; 1200'!$A:$A,ROW()))</f>
        <v/>
      </c>
      <c r="B2975" t="str">
        <f>IF(INDEX('Display 730 &amp; 1200'!$B:$B,ROW())="","",INDEX('Display 730 &amp; 1200'!$B:$B,ROW()))</f>
        <v/>
      </c>
      <c r="C2975" t="str">
        <f>IF(INDEX('Display 730 &amp; 1200'!$D:$D,ROW())="","",INDEX('Display 730 &amp; 1200'!$D:$D,ROW()))</f>
        <v/>
      </c>
      <c r="D2975">
        <f>IF($C2975="",0,SUMIFS(#REF!,#REF!,$C2975,#REF!,"&gt;="&amp;'Display 730 &amp; 1200'!$AN$10,#REF!,"&lt;="&amp;'Display 730 &amp; 1200'!$AN$9))</f>
        <v>0</v>
      </c>
      <c r="E2975">
        <f>IF($C2975="",0,SUMIFS(#REF!,#REF!,$C2975,#REF!,"&gt;="&amp;'Display 730 &amp; 1200'!$AN$12,#REF!,"&lt;="&amp;'Display 730 &amp; 1200'!$AN$11))</f>
        <v>0</v>
      </c>
    </row>
    <row r="2976" spans="1:5">
      <c r="A2976" t="str">
        <f>IF(INDEX('Display 730 &amp; 1200'!$A:$A,ROW())="","",INDEX('Display 730 &amp; 1200'!$A:$A,ROW()))</f>
        <v/>
      </c>
      <c r="B2976" t="str">
        <f>IF(INDEX('Display 730 &amp; 1200'!$B:$B,ROW())="","",INDEX('Display 730 &amp; 1200'!$B:$B,ROW()))</f>
        <v/>
      </c>
      <c r="C2976" t="str">
        <f>IF(INDEX('Display 730 &amp; 1200'!$D:$D,ROW())="","",INDEX('Display 730 &amp; 1200'!$D:$D,ROW()))</f>
        <v/>
      </c>
      <c r="D2976">
        <f>IF($C2976="",0,SUMIFS(#REF!,#REF!,$C2976,#REF!,"&gt;="&amp;'Display 730 &amp; 1200'!$AN$10,#REF!,"&lt;="&amp;'Display 730 &amp; 1200'!$AN$9))</f>
        <v>0</v>
      </c>
      <c r="E2976">
        <f>IF($C2976="",0,SUMIFS(#REF!,#REF!,$C2976,#REF!,"&gt;="&amp;'Display 730 &amp; 1200'!$AN$12,#REF!,"&lt;="&amp;'Display 730 &amp; 1200'!$AN$11))</f>
        <v>0</v>
      </c>
    </row>
    <row r="2977" spans="1:5">
      <c r="A2977" t="str">
        <f>IF(INDEX('Display 730 &amp; 1200'!$A:$A,ROW())="","",INDEX('Display 730 &amp; 1200'!$A:$A,ROW()))</f>
        <v/>
      </c>
      <c r="B2977" t="str">
        <f>IF(INDEX('Display 730 &amp; 1200'!$B:$B,ROW())="","",INDEX('Display 730 &amp; 1200'!$B:$B,ROW()))</f>
        <v/>
      </c>
      <c r="C2977" t="str">
        <f>IF(INDEX('Display 730 &amp; 1200'!$D:$D,ROW())="","",INDEX('Display 730 &amp; 1200'!$D:$D,ROW()))</f>
        <v/>
      </c>
      <c r="D2977">
        <f>IF($C2977="",0,SUMIFS(#REF!,#REF!,$C2977,#REF!,"&gt;="&amp;'Display 730 &amp; 1200'!$AN$10,#REF!,"&lt;="&amp;'Display 730 &amp; 1200'!$AN$9))</f>
        <v>0</v>
      </c>
      <c r="E2977">
        <f>IF($C2977="",0,SUMIFS(#REF!,#REF!,$C2977,#REF!,"&gt;="&amp;'Display 730 &amp; 1200'!$AN$12,#REF!,"&lt;="&amp;'Display 730 &amp; 1200'!$AN$11))</f>
        <v>0</v>
      </c>
    </row>
    <row r="2978" spans="1:5">
      <c r="A2978" t="str">
        <f>IF(INDEX('Display 730 &amp; 1200'!$A:$A,ROW())="","",INDEX('Display 730 &amp; 1200'!$A:$A,ROW()))</f>
        <v/>
      </c>
      <c r="B2978" t="str">
        <f>IF(INDEX('Display 730 &amp; 1200'!$B:$B,ROW())="","",INDEX('Display 730 &amp; 1200'!$B:$B,ROW()))</f>
        <v/>
      </c>
      <c r="C2978" t="str">
        <f>IF(INDEX('Display 730 &amp; 1200'!$D:$D,ROW())="","",INDEX('Display 730 &amp; 1200'!$D:$D,ROW()))</f>
        <v/>
      </c>
      <c r="D2978">
        <f>IF($C2978="",0,SUMIFS(#REF!,#REF!,$C2978,#REF!,"&gt;="&amp;'Display 730 &amp; 1200'!$AN$10,#REF!,"&lt;="&amp;'Display 730 &amp; 1200'!$AN$9))</f>
        <v>0</v>
      </c>
      <c r="E2978">
        <f>IF($C2978="",0,SUMIFS(#REF!,#REF!,$C2978,#REF!,"&gt;="&amp;'Display 730 &amp; 1200'!$AN$12,#REF!,"&lt;="&amp;'Display 730 &amp; 1200'!$AN$11))</f>
        <v>0</v>
      </c>
    </row>
    <row r="2979" spans="1:5">
      <c r="A2979" t="str">
        <f>IF(INDEX('Display 730 &amp; 1200'!$A:$A,ROW())="","",INDEX('Display 730 &amp; 1200'!$A:$A,ROW()))</f>
        <v/>
      </c>
      <c r="B2979" t="str">
        <f>IF(INDEX('Display 730 &amp; 1200'!$B:$B,ROW())="","",INDEX('Display 730 &amp; 1200'!$B:$B,ROW()))</f>
        <v/>
      </c>
      <c r="C2979" t="str">
        <f>IF(INDEX('Display 730 &amp; 1200'!$D:$D,ROW())="","",INDEX('Display 730 &amp; 1200'!$D:$D,ROW()))</f>
        <v/>
      </c>
      <c r="D2979">
        <f>IF($C2979="",0,SUMIFS(#REF!,#REF!,$C2979,#REF!,"&gt;="&amp;'Display 730 &amp; 1200'!$AN$10,#REF!,"&lt;="&amp;'Display 730 &amp; 1200'!$AN$9))</f>
        <v>0</v>
      </c>
      <c r="E2979">
        <f>IF($C2979="",0,SUMIFS(#REF!,#REF!,$C2979,#REF!,"&gt;="&amp;'Display 730 &amp; 1200'!$AN$12,#REF!,"&lt;="&amp;'Display 730 &amp; 1200'!$AN$11))</f>
        <v>0</v>
      </c>
    </row>
    <row r="2980" spans="1:5">
      <c r="A2980" t="str">
        <f>IF(INDEX('Display 730 &amp; 1200'!$A:$A,ROW())="","",INDEX('Display 730 &amp; 1200'!$A:$A,ROW()))</f>
        <v/>
      </c>
      <c r="B2980" t="str">
        <f>IF(INDEX('Display 730 &amp; 1200'!$B:$B,ROW())="","",INDEX('Display 730 &amp; 1200'!$B:$B,ROW()))</f>
        <v/>
      </c>
      <c r="C2980" t="str">
        <f>IF(INDEX('Display 730 &amp; 1200'!$D:$D,ROW())="","",INDEX('Display 730 &amp; 1200'!$D:$D,ROW()))</f>
        <v/>
      </c>
      <c r="D2980">
        <f>IF($C2980="",0,SUMIFS(#REF!,#REF!,$C2980,#REF!,"&gt;="&amp;'Display 730 &amp; 1200'!$AN$10,#REF!,"&lt;="&amp;'Display 730 &amp; 1200'!$AN$9))</f>
        <v>0</v>
      </c>
      <c r="E2980">
        <f>IF($C2980="",0,SUMIFS(#REF!,#REF!,$C2980,#REF!,"&gt;="&amp;'Display 730 &amp; 1200'!$AN$12,#REF!,"&lt;="&amp;'Display 730 &amp; 1200'!$AN$11))</f>
        <v>0</v>
      </c>
    </row>
    <row r="2981" spans="1:5">
      <c r="A2981" t="str">
        <f>IF(INDEX('Display 730 &amp; 1200'!$A:$A,ROW())="","",INDEX('Display 730 &amp; 1200'!$A:$A,ROW()))</f>
        <v/>
      </c>
      <c r="B2981" t="str">
        <f>IF(INDEX('Display 730 &amp; 1200'!$B:$B,ROW())="","",INDEX('Display 730 &amp; 1200'!$B:$B,ROW()))</f>
        <v/>
      </c>
      <c r="C2981" t="str">
        <f>IF(INDEX('Display 730 &amp; 1200'!$D:$D,ROW())="","",INDEX('Display 730 &amp; 1200'!$D:$D,ROW()))</f>
        <v/>
      </c>
      <c r="D2981">
        <f>IF($C2981="",0,SUMIFS(#REF!,#REF!,$C2981,#REF!,"&gt;="&amp;'Display 730 &amp; 1200'!$AN$10,#REF!,"&lt;="&amp;'Display 730 &amp; 1200'!$AN$9))</f>
        <v>0</v>
      </c>
      <c r="E2981">
        <f>IF($C2981="",0,SUMIFS(#REF!,#REF!,$C2981,#REF!,"&gt;="&amp;'Display 730 &amp; 1200'!$AN$12,#REF!,"&lt;="&amp;'Display 730 &amp; 1200'!$AN$11))</f>
        <v>0</v>
      </c>
    </row>
    <row r="2982" spans="1:5">
      <c r="A2982" t="str">
        <f>IF(INDEX('Display 730 &amp; 1200'!$A:$A,ROW())="","",INDEX('Display 730 &amp; 1200'!$A:$A,ROW()))</f>
        <v/>
      </c>
      <c r="B2982" t="str">
        <f>IF(INDEX('Display 730 &amp; 1200'!$B:$B,ROW())="","",INDEX('Display 730 &amp; 1200'!$B:$B,ROW()))</f>
        <v/>
      </c>
      <c r="C2982" t="str">
        <f>IF(INDEX('Display 730 &amp; 1200'!$D:$D,ROW())="","",INDEX('Display 730 &amp; 1200'!$D:$D,ROW()))</f>
        <v/>
      </c>
      <c r="D2982">
        <f>IF($C2982="",0,SUMIFS(#REF!,#REF!,$C2982,#REF!,"&gt;="&amp;'Display 730 &amp; 1200'!$AN$10,#REF!,"&lt;="&amp;'Display 730 &amp; 1200'!$AN$9))</f>
        <v>0</v>
      </c>
      <c r="E2982">
        <f>IF($C2982="",0,SUMIFS(#REF!,#REF!,$C2982,#REF!,"&gt;="&amp;'Display 730 &amp; 1200'!$AN$12,#REF!,"&lt;="&amp;'Display 730 &amp; 1200'!$AN$11))</f>
        <v>0</v>
      </c>
    </row>
    <row r="2983" spans="1:5">
      <c r="A2983" t="str">
        <f>IF(INDEX('Display 730 &amp; 1200'!$A:$A,ROW())="","",INDEX('Display 730 &amp; 1200'!$A:$A,ROW()))</f>
        <v/>
      </c>
      <c r="B2983" t="str">
        <f>IF(INDEX('Display 730 &amp; 1200'!$B:$B,ROW())="","",INDEX('Display 730 &amp; 1200'!$B:$B,ROW()))</f>
        <v/>
      </c>
      <c r="C2983" t="str">
        <f>IF(INDEX('Display 730 &amp; 1200'!$D:$D,ROW())="","",INDEX('Display 730 &amp; 1200'!$D:$D,ROW()))</f>
        <v/>
      </c>
      <c r="D2983">
        <f>IF($C2983="",0,SUMIFS(#REF!,#REF!,$C2983,#REF!,"&gt;="&amp;'Display 730 &amp; 1200'!$AN$10,#REF!,"&lt;="&amp;'Display 730 &amp; 1200'!$AN$9))</f>
        <v>0</v>
      </c>
      <c r="E2983">
        <f>IF($C2983="",0,SUMIFS(#REF!,#REF!,$C2983,#REF!,"&gt;="&amp;'Display 730 &amp; 1200'!$AN$12,#REF!,"&lt;="&amp;'Display 730 &amp; 1200'!$AN$11))</f>
        <v>0</v>
      </c>
    </row>
    <row r="2984" spans="1:5">
      <c r="A2984" t="str">
        <f>IF(INDEX('Display 730 &amp; 1200'!$A:$A,ROW())="","",INDEX('Display 730 &amp; 1200'!$A:$A,ROW()))</f>
        <v/>
      </c>
      <c r="B2984" t="str">
        <f>IF(INDEX('Display 730 &amp; 1200'!$B:$B,ROW())="","",INDEX('Display 730 &amp; 1200'!$B:$B,ROW()))</f>
        <v/>
      </c>
      <c r="C2984" t="str">
        <f>IF(INDEX('Display 730 &amp; 1200'!$D:$D,ROW())="","",INDEX('Display 730 &amp; 1200'!$D:$D,ROW()))</f>
        <v/>
      </c>
      <c r="D2984">
        <f>IF($C2984="",0,SUMIFS(#REF!,#REF!,$C2984,#REF!,"&gt;="&amp;'Display 730 &amp; 1200'!$AN$10,#REF!,"&lt;="&amp;'Display 730 &amp; 1200'!$AN$9))</f>
        <v>0</v>
      </c>
      <c r="E2984">
        <f>IF($C2984="",0,SUMIFS(#REF!,#REF!,$C2984,#REF!,"&gt;="&amp;'Display 730 &amp; 1200'!$AN$12,#REF!,"&lt;="&amp;'Display 730 &amp; 1200'!$AN$11))</f>
        <v>0</v>
      </c>
    </row>
    <row r="2985" spans="1:5">
      <c r="A2985" t="str">
        <f>IF(INDEX('Display 730 &amp; 1200'!$A:$A,ROW())="","",INDEX('Display 730 &amp; 1200'!$A:$A,ROW()))</f>
        <v/>
      </c>
      <c r="B2985" t="str">
        <f>IF(INDEX('Display 730 &amp; 1200'!$B:$B,ROW())="","",INDEX('Display 730 &amp; 1200'!$B:$B,ROW()))</f>
        <v/>
      </c>
      <c r="C2985" t="str">
        <f>IF(INDEX('Display 730 &amp; 1200'!$D:$D,ROW())="","",INDEX('Display 730 &amp; 1200'!$D:$D,ROW()))</f>
        <v/>
      </c>
      <c r="D2985">
        <f>IF($C2985="",0,SUMIFS(#REF!,#REF!,$C2985,#REF!,"&gt;="&amp;'Display 730 &amp; 1200'!$AN$10,#REF!,"&lt;="&amp;'Display 730 &amp; 1200'!$AN$9))</f>
        <v>0</v>
      </c>
      <c r="E2985">
        <f>IF($C2985="",0,SUMIFS(#REF!,#REF!,$C2985,#REF!,"&gt;="&amp;'Display 730 &amp; 1200'!$AN$12,#REF!,"&lt;="&amp;'Display 730 &amp; 1200'!$AN$11))</f>
        <v>0</v>
      </c>
    </row>
    <row r="2986" spans="1:5">
      <c r="A2986" t="str">
        <f>IF(INDEX('Display 730 &amp; 1200'!$A:$A,ROW())="","",INDEX('Display 730 &amp; 1200'!$A:$A,ROW()))</f>
        <v/>
      </c>
      <c r="B2986" t="str">
        <f>IF(INDEX('Display 730 &amp; 1200'!$B:$B,ROW())="","",INDEX('Display 730 &amp; 1200'!$B:$B,ROW()))</f>
        <v/>
      </c>
      <c r="C2986" t="str">
        <f>IF(INDEX('Display 730 &amp; 1200'!$D:$D,ROW())="","",INDEX('Display 730 &amp; 1200'!$D:$D,ROW()))</f>
        <v/>
      </c>
      <c r="D2986">
        <f>IF($C2986="",0,SUMIFS(#REF!,#REF!,$C2986,#REF!,"&gt;="&amp;'Display 730 &amp; 1200'!$AN$10,#REF!,"&lt;="&amp;'Display 730 &amp; 1200'!$AN$9))</f>
        <v>0</v>
      </c>
      <c r="E2986">
        <f>IF($C2986="",0,SUMIFS(#REF!,#REF!,$C2986,#REF!,"&gt;="&amp;'Display 730 &amp; 1200'!$AN$12,#REF!,"&lt;="&amp;'Display 730 &amp; 1200'!$AN$11))</f>
        <v>0</v>
      </c>
    </row>
    <row r="2987" spans="1:5">
      <c r="A2987" t="str">
        <f>IF(INDEX('Display 730 &amp; 1200'!$A:$A,ROW())="","",INDEX('Display 730 &amp; 1200'!$A:$A,ROW()))</f>
        <v/>
      </c>
      <c r="B2987" t="str">
        <f>IF(INDEX('Display 730 &amp; 1200'!$B:$B,ROW())="","",INDEX('Display 730 &amp; 1200'!$B:$B,ROW()))</f>
        <v/>
      </c>
      <c r="C2987" t="str">
        <f>IF(INDEX('Display 730 &amp; 1200'!$D:$D,ROW())="","",INDEX('Display 730 &amp; 1200'!$D:$D,ROW()))</f>
        <v/>
      </c>
      <c r="D2987">
        <f>IF($C2987="",0,SUMIFS(#REF!,#REF!,$C2987,#REF!,"&gt;="&amp;'Display 730 &amp; 1200'!$AN$10,#REF!,"&lt;="&amp;'Display 730 &amp; 1200'!$AN$9))</f>
        <v>0</v>
      </c>
      <c r="E2987">
        <f>IF($C2987="",0,SUMIFS(#REF!,#REF!,$C2987,#REF!,"&gt;="&amp;'Display 730 &amp; 1200'!$AN$12,#REF!,"&lt;="&amp;'Display 730 &amp; 1200'!$AN$11))</f>
        <v>0</v>
      </c>
    </row>
    <row r="2988" spans="1:5">
      <c r="A2988" t="str">
        <f>IF(INDEX('Display 730 &amp; 1200'!$A:$A,ROW())="","",INDEX('Display 730 &amp; 1200'!$A:$A,ROW()))</f>
        <v/>
      </c>
      <c r="B2988" t="str">
        <f>IF(INDEX('Display 730 &amp; 1200'!$B:$B,ROW())="","",INDEX('Display 730 &amp; 1200'!$B:$B,ROW()))</f>
        <v/>
      </c>
      <c r="C2988" t="str">
        <f>IF(INDEX('Display 730 &amp; 1200'!$D:$D,ROW())="","",INDEX('Display 730 &amp; 1200'!$D:$D,ROW()))</f>
        <v/>
      </c>
      <c r="D2988">
        <f>IF($C2988="",0,SUMIFS(#REF!,#REF!,$C2988,#REF!,"&gt;="&amp;'Display 730 &amp; 1200'!$AN$10,#REF!,"&lt;="&amp;'Display 730 &amp; 1200'!$AN$9))</f>
        <v>0</v>
      </c>
      <c r="E2988">
        <f>IF($C2988="",0,SUMIFS(#REF!,#REF!,$C2988,#REF!,"&gt;="&amp;'Display 730 &amp; 1200'!$AN$12,#REF!,"&lt;="&amp;'Display 730 &amp; 1200'!$AN$11))</f>
        <v>0</v>
      </c>
    </row>
    <row r="2989" spans="1:5">
      <c r="A2989" t="str">
        <f>IF(INDEX('Display 730 &amp; 1200'!$A:$A,ROW())="","",INDEX('Display 730 &amp; 1200'!$A:$A,ROW()))</f>
        <v/>
      </c>
      <c r="B2989" t="str">
        <f>IF(INDEX('Display 730 &amp; 1200'!$B:$B,ROW())="","",INDEX('Display 730 &amp; 1200'!$B:$B,ROW()))</f>
        <v/>
      </c>
      <c r="C2989" t="str">
        <f>IF(INDEX('Display 730 &amp; 1200'!$D:$D,ROW())="","",INDEX('Display 730 &amp; 1200'!$D:$D,ROW()))</f>
        <v/>
      </c>
      <c r="D2989">
        <f>IF($C2989="",0,SUMIFS(#REF!,#REF!,$C2989,#REF!,"&gt;="&amp;'Display 730 &amp; 1200'!$AN$10,#REF!,"&lt;="&amp;'Display 730 &amp; 1200'!$AN$9))</f>
        <v>0</v>
      </c>
      <c r="E2989">
        <f>IF($C2989="",0,SUMIFS(#REF!,#REF!,$C2989,#REF!,"&gt;="&amp;'Display 730 &amp; 1200'!$AN$12,#REF!,"&lt;="&amp;'Display 730 &amp; 1200'!$AN$11))</f>
        <v>0</v>
      </c>
    </row>
    <row r="2990" spans="1:5">
      <c r="A2990" t="str">
        <f>IF(INDEX('Display 730 &amp; 1200'!$A:$A,ROW())="","",INDEX('Display 730 &amp; 1200'!$A:$A,ROW()))</f>
        <v/>
      </c>
      <c r="B2990" t="str">
        <f>IF(INDEX('Display 730 &amp; 1200'!$B:$B,ROW())="","",INDEX('Display 730 &amp; 1200'!$B:$B,ROW()))</f>
        <v/>
      </c>
      <c r="C2990" t="str">
        <f>IF(INDEX('Display 730 &amp; 1200'!$D:$D,ROW())="","",INDEX('Display 730 &amp; 1200'!$D:$D,ROW()))</f>
        <v/>
      </c>
      <c r="D2990">
        <f>IF($C2990="",0,SUMIFS(#REF!,#REF!,$C2990,#REF!,"&gt;="&amp;'Display 730 &amp; 1200'!$AN$10,#REF!,"&lt;="&amp;'Display 730 &amp; 1200'!$AN$9))</f>
        <v>0</v>
      </c>
      <c r="E2990">
        <f>IF($C2990="",0,SUMIFS(#REF!,#REF!,$C2990,#REF!,"&gt;="&amp;'Display 730 &amp; 1200'!$AN$12,#REF!,"&lt;="&amp;'Display 730 &amp; 1200'!$AN$11))</f>
        <v>0</v>
      </c>
    </row>
    <row r="2991" spans="1:5">
      <c r="A2991" t="str">
        <f>IF(INDEX('Display 730 &amp; 1200'!$A:$A,ROW())="","",INDEX('Display 730 &amp; 1200'!$A:$A,ROW()))</f>
        <v/>
      </c>
      <c r="B2991" t="str">
        <f>IF(INDEX('Display 730 &amp; 1200'!$B:$B,ROW())="","",INDEX('Display 730 &amp; 1200'!$B:$B,ROW()))</f>
        <v/>
      </c>
      <c r="C2991" t="str">
        <f>IF(INDEX('Display 730 &amp; 1200'!$D:$D,ROW())="","",INDEX('Display 730 &amp; 1200'!$D:$D,ROW()))</f>
        <v/>
      </c>
      <c r="D2991">
        <f>IF($C2991="",0,SUMIFS(#REF!,#REF!,$C2991,#REF!,"&gt;="&amp;'Display 730 &amp; 1200'!$AN$10,#REF!,"&lt;="&amp;'Display 730 &amp; 1200'!$AN$9))</f>
        <v>0</v>
      </c>
      <c r="E2991">
        <f>IF($C2991="",0,SUMIFS(#REF!,#REF!,$C2991,#REF!,"&gt;="&amp;'Display 730 &amp; 1200'!$AN$12,#REF!,"&lt;="&amp;'Display 730 &amp; 1200'!$AN$11))</f>
        <v>0</v>
      </c>
    </row>
    <row r="2992" spans="1:5">
      <c r="A2992" t="str">
        <f>IF(INDEX('Display 730 &amp; 1200'!$A:$A,ROW())="","",INDEX('Display 730 &amp; 1200'!$A:$A,ROW()))</f>
        <v/>
      </c>
      <c r="B2992" t="str">
        <f>IF(INDEX('Display 730 &amp; 1200'!$B:$B,ROW())="","",INDEX('Display 730 &amp; 1200'!$B:$B,ROW()))</f>
        <v/>
      </c>
      <c r="C2992" t="str">
        <f>IF(INDEX('Display 730 &amp; 1200'!$D:$D,ROW())="","",INDEX('Display 730 &amp; 1200'!$D:$D,ROW()))</f>
        <v/>
      </c>
      <c r="D2992">
        <f>IF($C2992="",0,SUMIFS(#REF!,#REF!,$C2992,#REF!,"&gt;="&amp;'Display 730 &amp; 1200'!$AN$10,#REF!,"&lt;="&amp;'Display 730 &amp; 1200'!$AN$9))</f>
        <v>0</v>
      </c>
      <c r="E2992">
        <f>IF($C2992="",0,SUMIFS(#REF!,#REF!,$C2992,#REF!,"&gt;="&amp;'Display 730 &amp; 1200'!$AN$12,#REF!,"&lt;="&amp;'Display 730 &amp; 1200'!$AN$11))</f>
        <v>0</v>
      </c>
    </row>
    <row r="2993" spans="1:5">
      <c r="A2993" t="str">
        <f>IF(INDEX('Display 730 &amp; 1200'!$A:$A,ROW())="","",INDEX('Display 730 &amp; 1200'!$A:$A,ROW()))</f>
        <v/>
      </c>
      <c r="B2993" t="str">
        <f>IF(INDEX('Display 730 &amp; 1200'!$B:$B,ROW())="","",INDEX('Display 730 &amp; 1200'!$B:$B,ROW()))</f>
        <v/>
      </c>
      <c r="C2993" t="str">
        <f>IF(INDEX('Display 730 &amp; 1200'!$D:$D,ROW())="","",INDEX('Display 730 &amp; 1200'!$D:$D,ROW()))</f>
        <v/>
      </c>
      <c r="D2993">
        <f>IF($C2993="",0,SUMIFS(#REF!,#REF!,$C2993,#REF!,"&gt;="&amp;'Display 730 &amp; 1200'!$AN$10,#REF!,"&lt;="&amp;'Display 730 &amp; 1200'!$AN$9))</f>
        <v>0</v>
      </c>
      <c r="E2993">
        <f>IF($C2993="",0,SUMIFS(#REF!,#REF!,$C2993,#REF!,"&gt;="&amp;'Display 730 &amp; 1200'!$AN$12,#REF!,"&lt;="&amp;'Display 730 &amp; 1200'!$AN$11))</f>
        <v>0</v>
      </c>
    </row>
    <row r="2994" spans="1:5">
      <c r="A2994" t="str">
        <f>IF(INDEX('Display 730 &amp; 1200'!$A:$A,ROW())="","",INDEX('Display 730 &amp; 1200'!$A:$A,ROW()))</f>
        <v/>
      </c>
      <c r="B2994" t="str">
        <f>IF(INDEX('Display 730 &amp; 1200'!$B:$B,ROW())="","",INDEX('Display 730 &amp; 1200'!$B:$B,ROW()))</f>
        <v/>
      </c>
      <c r="C2994" t="str">
        <f>IF(INDEX('Display 730 &amp; 1200'!$D:$D,ROW())="","",INDEX('Display 730 &amp; 1200'!$D:$D,ROW()))</f>
        <v/>
      </c>
      <c r="D2994">
        <f>IF($C2994="",0,SUMIFS(#REF!,#REF!,$C2994,#REF!,"&gt;="&amp;'Display 730 &amp; 1200'!$AN$10,#REF!,"&lt;="&amp;'Display 730 &amp; 1200'!$AN$9))</f>
        <v>0</v>
      </c>
      <c r="E2994">
        <f>IF($C2994="",0,SUMIFS(#REF!,#REF!,$C2994,#REF!,"&gt;="&amp;'Display 730 &amp; 1200'!$AN$12,#REF!,"&lt;="&amp;'Display 730 &amp; 1200'!$AN$11))</f>
        <v>0</v>
      </c>
    </row>
    <row r="2995" spans="1:5">
      <c r="A2995" t="str">
        <f>IF(INDEX('Display 730 &amp; 1200'!$A:$A,ROW())="","",INDEX('Display 730 &amp; 1200'!$A:$A,ROW()))</f>
        <v/>
      </c>
      <c r="B2995" t="str">
        <f>IF(INDEX('Display 730 &amp; 1200'!$B:$B,ROW())="","",INDEX('Display 730 &amp; 1200'!$B:$B,ROW()))</f>
        <v/>
      </c>
      <c r="C2995" t="str">
        <f>IF(INDEX('Display 730 &amp; 1200'!$D:$D,ROW())="","",INDEX('Display 730 &amp; 1200'!$D:$D,ROW()))</f>
        <v/>
      </c>
      <c r="D2995">
        <f>IF($C2995="",0,SUMIFS(#REF!,#REF!,$C2995,#REF!,"&gt;="&amp;'Display 730 &amp; 1200'!$AN$10,#REF!,"&lt;="&amp;'Display 730 &amp; 1200'!$AN$9))</f>
        <v>0</v>
      </c>
      <c r="E2995">
        <f>IF($C2995="",0,SUMIFS(#REF!,#REF!,$C2995,#REF!,"&gt;="&amp;'Display 730 &amp; 1200'!$AN$12,#REF!,"&lt;="&amp;'Display 730 &amp; 1200'!$AN$11))</f>
        <v>0</v>
      </c>
    </row>
    <row r="2996" spans="1:5">
      <c r="A2996" t="str">
        <f>IF(INDEX('Display 730 &amp; 1200'!$A:$A,ROW())="","",INDEX('Display 730 &amp; 1200'!$A:$A,ROW()))</f>
        <v/>
      </c>
      <c r="B2996" t="str">
        <f>IF(INDEX('Display 730 &amp; 1200'!$B:$B,ROW())="","",INDEX('Display 730 &amp; 1200'!$B:$B,ROW()))</f>
        <v/>
      </c>
      <c r="C2996" t="str">
        <f>IF(INDEX('Display 730 &amp; 1200'!$D:$D,ROW())="","",INDEX('Display 730 &amp; 1200'!$D:$D,ROW()))</f>
        <v/>
      </c>
      <c r="D2996">
        <f>IF($C2996="",0,SUMIFS(#REF!,#REF!,$C2996,#REF!,"&gt;="&amp;'Display 730 &amp; 1200'!$AN$10,#REF!,"&lt;="&amp;'Display 730 &amp; 1200'!$AN$9))</f>
        <v>0</v>
      </c>
      <c r="E2996">
        <f>IF($C2996="",0,SUMIFS(#REF!,#REF!,$C2996,#REF!,"&gt;="&amp;'Display 730 &amp; 1200'!$AN$12,#REF!,"&lt;="&amp;'Display 730 &amp; 1200'!$AN$11))</f>
        <v>0</v>
      </c>
    </row>
    <row r="2997" spans="1:5">
      <c r="A2997" t="str">
        <f>IF(INDEX('Display 730 &amp; 1200'!$A:$A,ROW())="","",INDEX('Display 730 &amp; 1200'!$A:$A,ROW()))</f>
        <v/>
      </c>
      <c r="B2997" t="str">
        <f>IF(INDEX('Display 730 &amp; 1200'!$B:$B,ROW())="","",INDEX('Display 730 &amp; 1200'!$B:$B,ROW()))</f>
        <v/>
      </c>
      <c r="C2997" t="str">
        <f>IF(INDEX('Display 730 &amp; 1200'!$D:$D,ROW())="","",INDEX('Display 730 &amp; 1200'!$D:$D,ROW()))</f>
        <v/>
      </c>
      <c r="D2997">
        <f>IF($C2997="",0,SUMIFS(#REF!,#REF!,$C2997,#REF!,"&gt;="&amp;'Display 730 &amp; 1200'!$AN$10,#REF!,"&lt;="&amp;'Display 730 &amp; 1200'!$AN$9))</f>
        <v>0</v>
      </c>
      <c r="E2997">
        <f>IF($C2997="",0,SUMIFS(#REF!,#REF!,$C2997,#REF!,"&gt;="&amp;'Display 730 &amp; 1200'!$AN$12,#REF!,"&lt;="&amp;'Display 730 &amp; 1200'!$AN$11))</f>
        <v>0</v>
      </c>
    </row>
    <row r="2998" spans="1:5">
      <c r="A2998" t="str">
        <f>IF(INDEX('Display 730 &amp; 1200'!$A:$A,ROW())="","",INDEX('Display 730 &amp; 1200'!$A:$A,ROW()))</f>
        <v/>
      </c>
      <c r="B2998" t="str">
        <f>IF(INDEX('Display 730 &amp; 1200'!$B:$B,ROW())="","",INDEX('Display 730 &amp; 1200'!$B:$B,ROW()))</f>
        <v/>
      </c>
      <c r="C2998" t="str">
        <f>IF(INDEX('Display 730 &amp; 1200'!$D:$D,ROW())="","",INDEX('Display 730 &amp; 1200'!$D:$D,ROW()))</f>
        <v/>
      </c>
      <c r="D2998">
        <f>IF($C2998="",0,SUMIFS(#REF!,#REF!,$C2998,#REF!,"&gt;="&amp;'Display 730 &amp; 1200'!$AN$10,#REF!,"&lt;="&amp;'Display 730 &amp; 1200'!$AN$9))</f>
        <v>0</v>
      </c>
      <c r="E2998">
        <f>IF($C2998="",0,SUMIFS(#REF!,#REF!,$C2998,#REF!,"&gt;="&amp;'Display 730 &amp; 1200'!$AN$12,#REF!,"&lt;="&amp;'Display 730 &amp; 1200'!$AN$11))</f>
        <v>0</v>
      </c>
    </row>
    <row r="2999" spans="1:5">
      <c r="A2999" t="str">
        <f>IF(INDEX('Display 730 &amp; 1200'!$A:$A,ROW())="","",INDEX('Display 730 &amp; 1200'!$A:$A,ROW()))</f>
        <v/>
      </c>
      <c r="B2999" t="str">
        <f>IF(INDEX('Display 730 &amp; 1200'!$B:$B,ROW())="","",INDEX('Display 730 &amp; 1200'!$B:$B,ROW()))</f>
        <v/>
      </c>
      <c r="C2999" t="str">
        <f>IF(INDEX('Display 730 &amp; 1200'!$D:$D,ROW())="","",INDEX('Display 730 &amp; 1200'!$D:$D,ROW()))</f>
        <v/>
      </c>
      <c r="D2999">
        <f>IF($C2999="",0,SUMIFS(#REF!,#REF!,$C2999,#REF!,"&gt;="&amp;'Display 730 &amp; 1200'!$AN$10,#REF!,"&lt;="&amp;'Display 730 &amp; 1200'!$AN$9))</f>
        <v>0</v>
      </c>
      <c r="E2999">
        <f>IF($C2999="",0,SUMIFS(#REF!,#REF!,$C2999,#REF!,"&gt;="&amp;'Display 730 &amp; 1200'!$AN$12,#REF!,"&lt;="&amp;'Display 730 &amp; 1200'!$AN$11))</f>
        <v>0</v>
      </c>
    </row>
    <row r="3000" spans="1:5">
      <c r="A3000" t="str">
        <f>IF(INDEX('Display 730 &amp; 1200'!$A:$A,ROW())="","",INDEX('Display 730 &amp; 1200'!$A:$A,ROW()))</f>
        <v/>
      </c>
      <c r="B3000" t="str">
        <f>IF(INDEX('Display 730 &amp; 1200'!$B:$B,ROW())="","",INDEX('Display 730 &amp; 1200'!$B:$B,ROW()))</f>
        <v/>
      </c>
      <c r="C3000" t="str">
        <f>IF(INDEX('Display 730 &amp; 1200'!$D:$D,ROW())="","",INDEX('Display 730 &amp; 1200'!$D:$D,ROW()))</f>
        <v/>
      </c>
      <c r="D3000">
        <f>IF($C3000="",0,SUMIFS(#REF!,#REF!,$C3000,#REF!,"&gt;="&amp;'Display 730 &amp; 1200'!$AN$10,#REF!,"&lt;="&amp;'Display 730 &amp; 1200'!$AN$9))</f>
        <v>0</v>
      </c>
      <c r="E3000">
        <f>IF($C3000="",0,SUMIFS(#REF!,#REF!,$C3000,#REF!,"&gt;="&amp;'Display 730 &amp; 1200'!$AN$12,#REF!,"&lt;="&amp;'Display 730 &amp; 1200'!$AN$11))</f>
        <v>0</v>
      </c>
    </row>
    <row r="3001" spans="1:5">
      <c r="A3001" t="str">
        <f>IF(INDEX('Display 730 &amp; 1200'!$A:$A,ROW())="","",INDEX('Display 730 &amp; 1200'!$A:$A,ROW()))</f>
        <v/>
      </c>
      <c r="B3001" t="str">
        <f>IF(INDEX('Display 730 &amp; 1200'!$B:$B,ROW())="","",INDEX('Display 730 &amp; 1200'!$B:$B,ROW()))</f>
        <v/>
      </c>
      <c r="C3001" t="str">
        <f>IF(INDEX('Display 730 &amp; 1200'!$D:$D,ROW())="","",INDEX('Display 730 &amp; 1200'!$D:$D,ROW()))</f>
        <v/>
      </c>
      <c r="D3001">
        <f>IF($C3001="",0,SUMIFS(#REF!,#REF!,$C3001,#REF!,"&gt;="&amp;'Display 730 &amp; 1200'!$AN$10,#REF!,"&lt;="&amp;'Display 730 &amp; 1200'!$AN$9))</f>
        <v>0</v>
      </c>
      <c r="E3001">
        <f>IF($C3001="",0,SUMIFS(#REF!,#REF!,$C3001,#REF!,"&gt;="&amp;'Display 730 &amp; 1200'!$AN$12,#REF!,"&lt;="&amp;'Display 730 &amp; 1200'!$AN$11))</f>
        <v>0</v>
      </c>
    </row>
    <row r="3002" spans="1:5">
      <c r="A3002" t="str">
        <f>IF(INDEX('Display 730 &amp; 1200'!$A:$A,ROW())="","",INDEX('Display 730 &amp; 1200'!$A:$A,ROW()))</f>
        <v/>
      </c>
      <c r="B3002" t="str">
        <f>IF(INDEX('Display 730 &amp; 1200'!$B:$B,ROW())="","",INDEX('Display 730 &amp; 1200'!$B:$B,ROW()))</f>
        <v/>
      </c>
      <c r="C3002" t="str">
        <f>IF(INDEX('Display 730 &amp; 1200'!$D:$D,ROW())="","",INDEX('Display 730 &amp; 1200'!$D:$D,ROW()))</f>
        <v/>
      </c>
      <c r="D3002">
        <f>IF($C3002="",0,SUMIFS(#REF!,#REF!,$C3002,#REF!,"&gt;="&amp;'Display 730 &amp; 1200'!$AN$10,#REF!,"&lt;="&amp;'Display 730 &amp; 1200'!$AN$9))</f>
        <v>0</v>
      </c>
      <c r="E3002">
        <f>IF($C3002="",0,SUMIFS(#REF!,#REF!,$C3002,#REF!,"&gt;="&amp;'Display 730 &amp; 1200'!$AN$12,#REF!,"&lt;="&amp;'Display 730 &amp; 1200'!$AN$11))</f>
        <v>0</v>
      </c>
    </row>
    <row r="3003" spans="1:5">
      <c r="A3003" t="str">
        <f>IF(INDEX('Display 730 &amp; 1200'!$A:$A,ROW())="","",INDEX('Display 730 &amp; 1200'!$A:$A,ROW()))</f>
        <v/>
      </c>
      <c r="B3003" t="str">
        <f>IF(INDEX('Display 730 &amp; 1200'!$B:$B,ROW())="","",INDEX('Display 730 &amp; 1200'!$B:$B,ROW()))</f>
        <v/>
      </c>
      <c r="C3003" t="str">
        <f>IF(INDEX('Display 730 &amp; 1200'!$D:$D,ROW())="","",INDEX('Display 730 &amp; 1200'!$D:$D,ROW()))</f>
        <v/>
      </c>
      <c r="D3003">
        <f>IF($C3003="",0,SUMIFS(#REF!,#REF!,$C3003,#REF!,"&gt;="&amp;'Display 730 &amp; 1200'!$AN$10,#REF!,"&lt;="&amp;'Display 730 &amp; 1200'!$AN$9))</f>
        <v>0</v>
      </c>
      <c r="E3003">
        <f>IF($C3003="",0,SUMIFS(#REF!,#REF!,$C3003,#REF!,"&gt;="&amp;'Display 730 &amp; 1200'!$AN$12,#REF!,"&lt;="&amp;'Display 730 &amp; 1200'!$AN$11))</f>
        <v>0</v>
      </c>
    </row>
    <row r="3004" spans="1:5">
      <c r="A3004" t="str">
        <f>IF(INDEX('Display 730 &amp; 1200'!$A:$A,ROW())="","",INDEX('Display 730 &amp; 1200'!$A:$A,ROW()))</f>
        <v/>
      </c>
      <c r="B3004" t="str">
        <f>IF(INDEX('Display 730 &amp; 1200'!$B:$B,ROW())="","",INDEX('Display 730 &amp; 1200'!$B:$B,ROW()))</f>
        <v/>
      </c>
      <c r="C3004" t="str">
        <f>IF(INDEX('Display 730 &amp; 1200'!$D:$D,ROW())="","",INDEX('Display 730 &amp; 1200'!$D:$D,ROW()))</f>
        <v/>
      </c>
      <c r="D3004">
        <f>IF($C3004="",0,SUMIFS(#REF!,#REF!,$C3004,#REF!,"&gt;="&amp;'Display 730 &amp; 1200'!$AN$10,#REF!,"&lt;="&amp;'Display 730 &amp; 1200'!$AN$9))</f>
        <v>0</v>
      </c>
      <c r="E3004">
        <f>IF($C3004="",0,SUMIFS(#REF!,#REF!,$C3004,#REF!,"&gt;="&amp;'Display 730 &amp; 1200'!$AN$12,#REF!,"&lt;="&amp;'Display 730 &amp; 1200'!$AN$11))</f>
        <v>0</v>
      </c>
    </row>
    <row r="3005" spans="1:5">
      <c r="A3005" t="str">
        <f>IF(INDEX('Display 730 &amp; 1200'!$A:$A,ROW())="","",INDEX('Display 730 &amp; 1200'!$A:$A,ROW()))</f>
        <v/>
      </c>
      <c r="B3005" t="str">
        <f>IF(INDEX('Display 730 &amp; 1200'!$B:$B,ROW())="","",INDEX('Display 730 &amp; 1200'!$B:$B,ROW()))</f>
        <v/>
      </c>
      <c r="C3005" t="str">
        <f>IF(INDEX('Display 730 &amp; 1200'!$D:$D,ROW())="","",INDEX('Display 730 &amp; 1200'!$D:$D,ROW()))</f>
        <v/>
      </c>
      <c r="D3005">
        <f>IF($C3005="",0,SUMIFS(#REF!,#REF!,$C3005,#REF!,"&gt;="&amp;'Display 730 &amp; 1200'!$AN$10,#REF!,"&lt;="&amp;'Display 730 &amp; 1200'!$AN$9))</f>
        <v>0</v>
      </c>
      <c r="E3005">
        <f>IF($C3005="",0,SUMIFS(#REF!,#REF!,$C3005,#REF!,"&gt;="&amp;'Display 730 &amp; 1200'!$AN$12,#REF!,"&lt;="&amp;'Display 730 &amp; 1200'!$AN$11))</f>
        <v>0</v>
      </c>
    </row>
    <row r="3006" spans="1:5">
      <c r="A3006" t="str">
        <f>IF(INDEX('Display 730 &amp; 1200'!$A:$A,ROW())="","",INDEX('Display 730 &amp; 1200'!$A:$A,ROW()))</f>
        <v/>
      </c>
      <c r="B3006" t="str">
        <f>IF(INDEX('Display 730 &amp; 1200'!$B:$B,ROW())="","",INDEX('Display 730 &amp; 1200'!$B:$B,ROW()))</f>
        <v/>
      </c>
      <c r="C3006" t="str">
        <f>IF(INDEX('Display 730 &amp; 1200'!$D:$D,ROW())="","",INDEX('Display 730 &amp; 1200'!$D:$D,ROW()))</f>
        <v/>
      </c>
      <c r="D3006">
        <f>IF($C3006="",0,SUMIFS(#REF!,#REF!,$C3006,#REF!,"&gt;="&amp;'Display 730 &amp; 1200'!$AN$10,#REF!,"&lt;="&amp;'Display 730 &amp; 1200'!$AN$9))</f>
        <v>0</v>
      </c>
      <c r="E3006">
        <f>IF($C3006="",0,SUMIFS(#REF!,#REF!,$C3006,#REF!,"&gt;="&amp;'Display 730 &amp; 1200'!$AN$12,#REF!,"&lt;="&amp;'Display 730 &amp; 1200'!$AN$11))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Display ALL DP</vt:lpstr>
      <vt:lpstr>Display Absensi 630</vt:lpstr>
      <vt:lpstr>Display 730 &amp; 1200</vt:lpstr>
      <vt:lpstr>Display Ritase Keseluruhan</vt:lpstr>
      <vt:lpstr>Display Retur</vt:lpstr>
      <vt:lpstr>06.30</vt:lpstr>
      <vt:lpstr>RM Pencapaian Harian</vt:lpstr>
      <vt:lpstr>RM Pencapaian Mingguan</vt:lpstr>
      <vt:lpstr>RM Pencapaian Bulanan</vt:lpstr>
      <vt:lpstr>06.30, 07.30, &amp; 12.00</vt:lpstr>
      <vt:lpstr>R-2, TPTW, Persentase TTD</vt:lpstr>
      <vt:lpstr>Pickup &amp; Retur Non Ecom</vt:lpstr>
      <vt:lpstr>Fr&amp;Ag</vt:lpstr>
      <vt:lpstr>Helper RM 0730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Dennis Huang</cp:lastModifiedBy>
  <dcterms:created xsi:type="dcterms:W3CDTF">2026-01-05T01:38:00Z</dcterms:created>
  <dcterms:modified xsi:type="dcterms:W3CDTF">2026-10-02T11:57:44Z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D987958D25644B57A40737BF7465DE00_13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